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4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0.xml" ContentType="application/vnd.openxmlformats-officedocument.spreadsheetml.worksheet+xml"/>
  <Override PartName="/xl/chartsheets/sheet6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always" codeName="ThisWorkbook"/>
  <mc:AlternateContent xmlns:mc="http://schemas.openxmlformats.org/markup-compatibility/2006">
    <mc:Choice Requires="x15">
      <x15ac:absPath xmlns:x15ac="http://schemas.microsoft.com/office/spreadsheetml/2010/11/ac" url="T:\ABM\release_test\ABM\version_14_2_2\common\input\template\validation\2016\"/>
    </mc:Choice>
  </mc:AlternateContent>
  <bookViews>
    <workbookView xWindow="0" yWindow="0" windowWidth="21570" windowHeight="8055" tabRatio="901"/>
  </bookViews>
  <sheets>
    <sheet name="readme" sheetId="21" r:id="rId1"/>
    <sheet name="class" sheetId="25" state="hidden" r:id="rId2"/>
    <sheet name="chart_all" sheetId="4" r:id="rId3"/>
    <sheet name="sum_byclass" sheetId="6" r:id="rId4"/>
    <sheet name="chart_byclass" sheetId="11" r:id="rId5"/>
    <sheet name="pivot_class" sheetId="35" state="hidden" r:id="rId6"/>
    <sheet name="sum_byvolume" sheetId="12" r:id="rId7"/>
    <sheet name="chart_byvolume" sheetId="13" r:id="rId8"/>
    <sheet name="pivot_volume" sheetId="33" state="hidden" r:id="rId9"/>
    <sheet name="sum_bypsma" sheetId="17" r:id="rId10"/>
    <sheet name="chart_bypsma" sheetId="18" r:id="rId11"/>
    <sheet name="pivot_psma" sheetId="36" state="hidden" r:id="rId12"/>
    <sheet name="sum_byjur" sheetId="29" r:id="rId13"/>
    <sheet name="chart_byjur" sheetId="30" r:id="rId14"/>
    <sheet name="pivot_jur" sheetId="38" state="hidden" r:id="rId15"/>
    <sheet name="Chart_RMSE" sheetId="19" r:id="rId16"/>
    <sheet name="ref" sheetId="14" state="hidden" r:id="rId17"/>
    <sheet name="ref0" sheetId="37" state="hidden" r:id="rId18"/>
    <sheet name="caltran" sheetId="32" state="hidden" r:id="rId19"/>
    <sheet name="jur" sheetId="28" state="veryHidden" r:id="rId20"/>
  </sheets>
  <externalReferences>
    <externalReference r:id="rId21"/>
    <externalReference r:id="rId22"/>
    <externalReference r:id="rId23"/>
    <externalReference r:id="rId24"/>
  </externalReferences>
  <definedNames>
    <definedName name="count_a" localSheetId="18">INDEX([1]!class[#Data],1096,10):INDEX([1]!class[#Data],1678,10)</definedName>
    <definedName name="count_a" localSheetId="17">INDEX(class[#Data],1071,10):INDEX(class[#Data],1653,10)</definedName>
    <definedName name="count_a">INDEX(class[],1071,10):INDEX(class[],1653,10)</definedName>
    <definedName name="count_c" localSheetId="18">INDEX([1]!class[#Data],1679,10):INDEX([1]!class[#Data],2276,10)</definedName>
    <definedName name="count_c" localSheetId="17">INDEX(class[#Data],1654,10):INDEX(class[#Data],2251,10)</definedName>
    <definedName name="count_c">INDEX(class[],1654,10):INDEX(class[],2251,10)</definedName>
    <definedName name="count_f" localSheetId="18">INDEX([1]!class[#Data],1,10):INDEX([1]!class[#Data],657,10)</definedName>
    <definedName name="count_f" localSheetId="17">INDEX(class[#Data],1,10):INDEX(class[#Data],632,10)</definedName>
    <definedName name="count_f">INDEX(class[],1,10):INDEX(class[],632,10)</definedName>
    <definedName name="count_j1" localSheetId="18">INDEX([1]!jur[#Data],1,10):INDEX([1]!jur[#Data],66,10)</definedName>
    <definedName name="count_j1" localSheetId="17">INDEX(jur[#Data],1,10):INDEX(jur[#Data],66,10)</definedName>
    <definedName name="count_j1">INDEX(jur[],1,10):INDEX(jur[],66,10)</definedName>
    <definedName name="count_j10" localSheetId="18">INDEX([1]!jur[#Data],528,10):INDEX([1]!jur[#Data],551,10)</definedName>
    <definedName name="count_j10" localSheetId="17">INDEX(jur[#Data],524,10):INDEX(jur[#Data],547,10)</definedName>
    <definedName name="count_j10">INDEX(jur[],524,10):INDEX(jur[],547,10)</definedName>
    <definedName name="count_j11" localSheetId="18">INDEX([1]!jur[#Data],552,10):INDEX([1]!jur[#Data],685,10)</definedName>
    <definedName name="count_j11" localSheetId="17">INDEX(jur[#Data],548,10):INDEX(jur[#Data],681,10)</definedName>
    <definedName name="count_j11">INDEX(jur[],548,10):INDEX(jur[],681,10)</definedName>
    <definedName name="count_j12" localSheetId="18">INDEX([1]!jur[#Data],686,10):INDEX([1]!jur[#Data],746,10)</definedName>
    <definedName name="count_j12" localSheetId="17">INDEX(jur[#Data],682,10):INDEX(jur[#Data],742,10)</definedName>
    <definedName name="count_j12">INDEX(jur[],682,10):INDEX(jur[],742,10)</definedName>
    <definedName name="count_j13" localSheetId="18">INDEX([1]!jur[#Data],747,10):INDEX([1]!jur[#Data],747,10)</definedName>
    <definedName name="count_j13" localSheetId="17">INDEX(jur[#Data],743,10):INDEX(jur[#Data],743,10)</definedName>
    <definedName name="count_j13">INDEX(jur[],743,10):INDEX(jur[],743,10)</definedName>
    <definedName name="count_j14" localSheetId="18">INDEX([1]!jur[#Data],748,10):INDEX([1]!jur[#Data],1942,10)</definedName>
    <definedName name="count_j14" localSheetId="17">INDEX(jur[#Data],744,10):INDEX(jur[#Data],1918,10)</definedName>
    <definedName name="count_j14">INDEX(jur[],744,10):INDEX(jur[],1918,10)</definedName>
    <definedName name="count_j15" localSheetId="18">INDEX([1]!jur[#Data],1943,10):INDEX([1]!jur[#Data],1983,10)</definedName>
    <definedName name="count_j15" localSheetId="17">INDEX(jur[#Data],1919,10):INDEX(jur[#Data],1959,10)</definedName>
    <definedName name="count_j15">INDEX(jur[],1919,10):INDEX(jur[],1959,10)</definedName>
    <definedName name="count_j16" localSheetId="18">INDEX([1]!jur[#Data],1984,10):INDEX([1]!jur[#Data],2039,10)</definedName>
    <definedName name="count_j16" localSheetId="17">INDEX(jur[#Data],1960,10):INDEX(jur[#Data],2015,10)</definedName>
    <definedName name="count_j16">INDEX(jur[],1960,10):INDEX(jur[],2015,10)</definedName>
    <definedName name="count_j17" localSheetId="18">INDEX([1]!jur[#Data],2040,10):INDEX([1]!jur[#Data],2059,10)</definedName>
    <definedName name="count_j17" localSheetId="17">INDEX(jur[#Data],2016,10):INDEX(jur[#Data],2035,10)</definedName>
    <definedName name="count_j17">INDEX(jur[],2016,10):INDEX(jur[],2035,10)</definedName>
    <definedName name="count_j18" localSheetId="18">INDEX([1]!jur[#Data],2060,10):INDEX([1]!jur[#Data],2087,10)</definedName>
    <definedName name="count_j18" localSheetId="17">INDEX(jur[#Data],2036,10):INDEX(jur[#Data],2062,10)</definedName>
    <definedName name="count_j18">INDEX(jur[],2036,10):INDEX(jur[],2062,10)</definedName>
    <definedName name="count_j19" localSheetId="18">INDEX([1]!jur[#Data],2088,10):INDEX([1]!jur[#Data],2276,10)</definedName>
    <definedName name="count_j19" localSheetId="17">INDEX(jur[#Data],2063,10):INDEX(jur[#Data],2251,10)</definedName>
    <definedName name="count_j19">INDEX(jur[],2063,10):INDEX(jur[],2251,10)</definedName>
    <definedName name="count_j2" localSheetId="18">INDEX([1]!jur[#Data],67,10):INDEX([1]!jur[#Data],133,10)</definedName>
    <definedName name="count_j2" localSheetId="17">INDEX(jur[#Data],67,10):INDEX(jur[#Data],132,10)</definedName>
    <definedName name="count_j2">INDEX(jur[],67,10):INDEX(jur[],132,10)</definedName>
    <definedName name="count_j3" localSheetId="18">INDEX([1]!jur[#Data],134,10):INDEX([1]!jur[#Data],153,10)</definedName>
    <definedName name="count_j3" localSheetId="17">INDEX(jur[#Data],133,10):INDEX(jur[#Data],152,10)</definedName>
    <definedName name="count_j3">INDEX(jur[],133,10):INDEX(jur[],152,10)</definedName>
    <definedName name="count_j4" localSheetId="18">INDEX([1]!jur[#Data],154,10):INDEX([1]!jur[#Data],158,10)</definedName>
    <definedName name="count_j4" localSheetId="17">INDEX(jur[#Data],153,10):INDEX(jur[#Data],157,10)</definedName>
    <definedName name="count_j4">INDEX(jur[],153,10):INDEX(jur[],157,10)</definedName>
    <definedName name="count_j5" localSheetId="18">INDEX([1]!jur[#Data],159,10):INDEX([1]!jur[#Data],309,10)</definedName>
    <definedName name="count_j5" localSheetId="17">INDEX(jur[#Data],158,10):INDEX(jur[#Data],307,10)</definedName>
    <definedName name="count_j5">INDEX(jur[],158,10):INDEX(jur[],307,10)</definedName>
    <definedName name="count_j6" localSheetId="18">INDEX([1]!jur[#Data],310,10):INDEX([1]!jur[#Data],345,10)</definedName>
    <definedName name="count_j6" localSheetId="17">INDEX(jur[#Data],308,10):INDEX(jur[#Data],343,10)</definedName>
    <definedName name="count_j6">INDEX(jur[],308,10):INDEX(jur[],343,10)</definedName>
    <definedName name="count_j7" localSheetId="18">INDEX([1]!jur[#Data],346,10):INDEX([1]!jur[#Data],453,10)</definedName>
    <definedName name="count_j7" localSheetId="17">INDEX(jur[#Data],344,10):INDEX(jur[#Data],449,10)</definedName>
    <definedName name="count_j7">INDEX(jur[],344,10):INDEX(jur[],449,10)</definedName>
    <definedName name="count_j8" localSheetId="18">INDEX([1]!jur[#Data],454,10):INDEX([1]!jur[#Data],470,10)</definedName>
    <definedName name="count_j8" localSheetId="17">INDEX(jur[#Data],450,10):INDEX(jur[#Data],466,10)</definedName>
    <definedName name="count_j8">INDEX(jur[],450,10):INDEX(jur[],466,10)</definedName>
    <definedName name="count_j9" localSheetId="18">INDEX([1]!jur[#Data],471,10):INDEX([1]!jur[#Data],527,10)</definedName>
    <definedName name="count_j9" localSheetId="17">INDEX(jur[#Data],467,10):INDEX(jur[#Data],523,10)</definedName>
    <definedName name="count_j9">INDEX(jur[],467,10):INDEX(jur[],523,10)</definedName>
    <definedName name="count_m1" localSheetId="18">INDEX([1]!msa[#Data],1,10):INDEX([1]!msa[#Data],78,10)</definedName>
    <definedName name="count_m1" localSheetId="17">INDEX(#REF!,1,10):INDEX(#REF!,77,10)</definedName>
    <definedName name="count_m2" localSheetId="18">INDEX([1]!msa[#Data],79,10):INDEX([1]!msa[#Data],637,10)</definedName>
    <definedName name="count_m2" localSheetId="17">INDEX(#REF!,78,10):INDEX(#REF!,630,10)</definedName>
    <definedName name="count_m3" localSheetId="18">INDEX([1]!msa[#Data],638,10):INDEX([1]!msa[#Data],1312,10)</definedName>
    <definedName name="count_m3" localSheetId="17">INDEX(#REF!,631,10):INDEX(#REF!,1295,10)</definedName>
    <definedName name="count_m4" localSheetId="18">INDEX([1]!msa[#Data],1313,10):INDEX([1]!msa[#Data],1479,10)</definedName>
    <definedName name="count_m4" localSheetId="17">INDEX(#REF!,1296,10):INDEX(#REF!,1458,10)</definedName>
    <definedName name="count_m5" localSheetId="18">INDEX([1]!msa[#Data],1480,10):INDEX([1]!msa[#Data],1822,10)</definedName>
    <definedName name="count_m5" localSheetId="17">INDEX(#REF!,1459,10):INDEX(#REF!,1800,10)</definedName>
    <definedName name="count_m6" localSheetId="18">INDEX([1]!msa[#Data],1823,10):INDEX([1]!msa[#Data],2020,10)</definedName>
    <definedName name="count_m6" localSheetId="17">INDEX(#REF!,1801,10):INDEX(#REF!,1997,10)</definedName>
    <definedName name="count_m7" localSheetId="18">INDEX([1]!msa[#Data],2021,10):INDEX([1]!msa[#Data],2235,10)</definedName>
    <definedName name="count_m7" localSheetId="17">INDEX(#REF!,1998,10):INDEX(#REF!,2210,10)</definedName>
    <definedName name="count_m8" localSheetId="18">INDEX([1]!msa[#Data],2236,10):INDEX([1]!msa[#Data],2276,10)</definedName>
    <definedName name="count_m8" localSheetId="17">INDEX(#REF!,2211,10):INDEX(#REF!,2251,10)</definedName>
    <definedName name="count_r" localSheetId="18">INDEX([1]!class[#Data],658,10):INDEX([1]!class[#Data],1095,10)</definedName>
    <definedName name="count_r" localSheetId="17">INDEX(class[#Data],633,10):INDEX(class[#Data],1070,10)</definedName>
    <definedName name="count_r">INDEX(class[],633,10):INDEX(class[],1070,10)</definedName>
    <definedName name="count_v0" localSheetId="18">INDEX([1]!volume[#Data],1,10):INDEX([1]!volume[#Data],848,10)</definedName>
    <definedName name="count_v0" localSheetId="17">INDEX(#REF!,1,10):INDEX(#REF!,847,10)</definedName>
    <definedName name="count_v1" localSheetId="18">INDEX([1]!volume[#Data],849,10):INDEX([1]!volume[#Data],1348,10)</definedName>
    <definedName name="count_v1" localSheetId="17">INDEX(#REF!,848,10):INDEX(#REF!,1345,10)</definedName>
    <definedName name="count_v10" localSheetId="18">INDEX([1]!volume[#Data],2141,10):INDEX([1]!volume[#Data],2276,10)</definedName>
    <definedName name="count_v10" localSheetId="17">INDEX(#REF!,2118,10):INDEX(#REF!,2251,10)</definedName>
    <definedName name="count_v2" localSheetId="18">INDEX([1]!volume[#Data],1349,10):INDEX([1]!volume[#Data],1597,10)</definedName>
    <definedName name="count_v2" localSheetId="17">INDEX(#REF!,1346,10):INDEX(#REF!,1590,10)</definedName>
    <definedName name="count_v3" localSheetId="18">INDEX([1]!volume[#Data],1598,10):INDEX([1]!volume[#Data],1694,10)</definedName>
    <definedName name="count_v3" localSheetId="17">INDEX(#REF!,1591,10):INDEX(#REF!,1686,10)</definedName>
    <definedName name="count_v4" localSheetId="18">INDEX([1]!volume[#Data],1695,10):INDEX([1]!volume[#Data],1754,10)</definedName>
    <definedName name="count_v4" localSheetId="17">INDEX(#REF!,1687,10):INDEX(#REF!,1742,10)</definedName>
    <definedName name="count_v5" localSheetId="18">INDEX([1]!volume[#Data],1755,10):INDEX([1]!volume[#Data],1834,10)</definedName>
    <definedName name="count_v5" localSheetId="17">INDEX(#REF!,1743,10):INDEX(#REF!,1821,10)</definedName>
    <definedName name="count_v6" localSheetId="18">INDEX([1]!volume[#Data],1835,10):INDEX([1]!volume[#Data],1890,10)</definedName>
    <definedName name="count_v6" localSheetId="17">INDEX(#REF!,1822,10):INDEX(#REF!,1875,10)</definedName>
    <definedName name="count_v7" localSheetId="18">INDEX([1]!volume[#Data],1891,10):INDEX([1]!volume[#Data],1980,10)</definedName>
    <definedName name="count_v7" localSheetId="17">INDEX(#REF!,1876,10):INDEX(#REF!,1960,10)</definedName>
    <definedName name="count_v8" localSheetId="18">INDEX([1]!volume[#Data],1981,10):INDEX([1]!volume[#Data],2061,10)</definedName>
    <definedName name="count_v8" localSheetId="17">INDEX(#REF!,1961,10):INDEX(#REF!,2040,10)</definedName>
    <definedName name="count_v9" localSheetId="18">INDEX([1]!volume[#Data],2062,10):INDEX([1]!volume[#Data],2140,10)</definedName>
    <definedName name="count_v9" localSheetId="17">INDEX(#REF!,2041,10):INDEX(#REF!,2117,10)</definedName>
    <definedName name="eb_c" localSheetId="17">[2]worksheet!$K$526:$K$629</definedName>
    <definedName name="eb_f" localSheetId="17">[2]worksheet!$L$526:$L$629</definedName>
    <definedName name="eb_x2" localSheetId="17">[2]worksheet!$N$526:$N$629</definedName>
    <definedName name="flow_a" localSheetId="18">INDEX([1]!class[#Data],1096,11):INDEX([1]!class[#Data],1678,11)</definedName>
    <definedName name="flow_a" localSheetId="17">INDEX(class[#Data],1071,11):INDEX(class[#Data],1653,11)</definedName>
    <definedName name="flow_a">INDEX(class[],1071,11):INDEX(class[],1653,11)</definedName>
    <definedName name="flow_c" localSheetId="18">INDEX([1]!class[#Data],1679,11):INDEX([1]!class[#Data],2276,11)</definedName>
    <definedName name="flow_c" localSheetId="17">INDEX(class[#Data],1654,11):INDEX(class[#Data],2251,11)</definedName>
    <definedName name="flow_c">INDEX(class[],1654,11):INDEX(class[],2251,11)</definedName>
    <definedName name="flow_f" localSheetId="18">INDEX([1]!class[#Data],1,11):INDEX([1]!class[#Data],657,11)</definedName>
    <definedName name="flow_f" localSheetId="17">INDEX(class[#Data],1,11):INDEX(class[#Data],632,11)</definedName>
    <definedName name="flow_f">INDEX(class[],1,11):INDEX(class[],632,11)</definedName>
    <definedName name="flow_j1" localSheetId="18">INDEX([1]!jur[#Data],1,11):INDEX([1]!jur[#Data],66,11)</definedName>
    <definedName name="flow_j1" localSheetId="17">INDEX(jur[#Data],1,11):INDEX(jur[#Data],66,11)</definedName>
    <definedName name="flow_j1">INDEX(jur[],1,11):INDEX(jur[],66,11)</definedName>
    <definedName name="flow_j10" localSheetId="18">INDEX([1]!jur[#Data],528,11):INDEX([1]!jur[#Data],551,11)</definedName>
    <definedName name="flow_j10" localSheetId="17">INDEX(jur[#Data],524,11):INDEX(jur[#Data],547,11)</definedName>
    <definedName name="flow_j10">INDEX(jur[],524,11):INDEX(jur[],547,11)</definedName>
    <definedName name="flow_j11" localSheetId="18">INDEX([1]!jur[#Data],552,11):INDEX([1]!jur[#Data],685,11)</definedName>
    <definedName name="flow_j11" localSheetId="17">INDEX(jur[#Data],548,11):INDEX(jur[#Data],681,11)</definedName>
    <definedName name="flow_j11">INDEX(jur[],548,11):INDEX(jur[],681,11)</definedName>
    <definedName name="flow_j12" localSheetId="18">INDEX([1]!jur[#Data],686,11):INDEX([1]!jur[#Data],746,11)</definedName>
    <definedName name="flow_j12" localSheetId="17">INDEX(jur[#Data],682,11):INDEX(jur[#Data],742,11)</definedName>
    <definedName name="flow_j12">INDEX(jur[],682,11):INDEX(jur[],742,11)</definedName>
    <definedName name="flow_j13" localSheetId="18">INDEX([1]!jur[#Data],747,11):INDEX([1]!jur[#Data],747,11)</definedName>
    <definedName name="flow_j13" localSheetId="17">INDEX(jur[#Data],743,11):INDEX(jur[#Data],743,11)</definedName>
    <definedName name="flow_j13">INDEX(jur[],743,11):INDEX(jur[],743,11)</definedName>
    <definedName name="flow_j14" localSheetId="18">INDEX([1]!jur[#Data],748,11):INDEX([1]!jur[#Data],1942,11)</definedName>
    <definedName name="flow_j14" localSheetId="17">INDEX(jur[#Data],744,11):INDEX(jur[#Data],1918,11)</definedName>
    <definedName name="flow_j14">INDEX(jur[],744,11):INDEX(jur[],1918,11)</definedName>
    <definedName name="flow_j15" localSheetId="18">INDEX([1]!jur[#Data],1943,11):INDEX([1]!jur[#Data],1983,11)</definedName>
    <definedName name="flow_j15" localSheetId="17">INDEX(jur[#Data],1919,11):INDEX(jur[#Data],1959,11)</definedName>
    <definedName name="flow_j15">INDEX(jur[],1919,11):INDEX(jur[],1959,11)</definedName>
    <definedName name="flow_j16" localSheetId="18">INDEX([1]!jur[#Data],1984,11):INDEX([1]!jur[#Data],2039,11)</definedName>
    <definedName name="flow_j16" localSheetId="17">INDEX(jur[#Data],1960,11):INDEX(jur[#Data],2015,11)</definedName>
    <definedName name="flow_j16">INDEX(jur[],1960,11):INDEX(jur[],2015,11)</definedName>
    <definedName name="flow_j17" localSheetId="18">INDEX([1]!jur[#Data],2040,11):INDEX([1]!jur[#Data],2059,11)</definedName>
    <definedName name="flow_j17" localSheetId="17">INDEX(jur[#Data],2016,11):INDEX(jur[#Data],2035,11)</definedName>
    <definedName name="flow_j17">INDEX(jur[],2016,11):INDEX(jur[],2035,11)</definedName>
    <definedName name="flow_j18" localSheetId="18">INDEX([1]!jur[#Data],2060,11):INDEX([1]!jur[#Data],2087,11)</definedName>
    <definedName name="flow_j18" localSheetId="17">INDEX(jur[#Data],2036,11):INDEX(jur[#Data],2062,11)</definedName>
    <definedName name="flow_j18">INDEX(jur[],2036,11):INDEX(jur[],2062,11)</definedName>
    <definedName name="flow_j19" localSheetId="18">INDEX([1]!jur[#Data],2088,11):INDEX([1]!jur[#Data],2276,11)</definedName>
    <definedName name="flow_j19" localSheetId="17">INDEX(jur[#Data],2063,11):INDEX(jur[#Data],2251,11)</definedName>
    <definedName name="flow_j19">INDEX(jur[],2063,11):INDEX(jur[],2251,11)</definedName>
    <definedName name="flow_j2" localSheetId="18">INDEX([1]!jur[#Data],67,11):INDEX([1]!jur[#Data],133,11)</definedName>
    <definedName name="flow_j2" localSheetId="17">INDEX(jur[#Data],67,11):INDEX(jur[#Data],132,11)</definedName>
    <definedName name="flow_j2">INDEX(jur[],67,11):INDEX(jur[],132,11)</definedName>
    <definedName name="flow_j3" localSheetId="18">INDEX([1]!jur[#Data],134,11):INDEX([1]!jur[#Data],153,11)</definedName>
    <definedName name="flow_j3" localSheetId="17">INDEX(jur[#Data],133,11):INDEX(jur[#Data],152,11)</definedName>
    <definedName name="flow_j3">INDEX(jur[],133,11):INDEX(jur[],152,11)</definedName>
    <definedName name="flow_j4" localSheetId="18">INDEX([1]!jur[#Data],154,11):INDEX([1]!jur[#Data],158,11)</definedName>
    <definedName name="flow_j4" localSheetId="17">INDEX(jur[#Data],153,11):INDEX(jur[#Data],157,11)</definedName>
    <definedName name="flow_j4">INDEX(jur[],153,11):INDEX(jur[],157,11)</definedName>
    <definedName name="flow_j5" localSheetId="18">INDEX([1]!jur[#Data],159,11):INDEX([1]!jur[#Data],309,11)</definedName>
    <definedName name="flow_j5" localSheetId="17">INDEX(jur[#Data],158,11):INDEX(jur[#Data],307,11)</definedName>
    <definedName name="flow_j5">INDEX(jur[],158,11):INDEX(jur[],307,11)</definedName>
    <definedName name="flow_j6" localSheetId="18">INDEX([1]!jur[#Data],310,11):INDEX([1]!jur[#Data],345,11)</definedName>
    <definedName name="flow_j6" localSheetId="17">INDEX(jur[#Data],308,11):INDEX(jur[#Data],343,11)</definedName>
    <definedName name="flow_j6">INDEX(jur[],308,11):INDEX(jur[],343,11)</definedName>
    <definedName name="flow_j7" localSheetId="18">INDEX([1]!jur[#Data],346,11):INDEX([1]!jur[#Data],453,11)</definedName>
    <definedName name="flow_j7" localSheetId="17">INDEX(jur[#Data],344,11):INDEX(jur[#Data],449,11)</definedName>
    <definedName name="flow_j7">INDEX(jur[],344,11):INDEX(jur[],449,11)</definedName>
    <definedName name="flow_j8" localSheetId="18">INDEX([1]!jur[#Data],454,11):INDEX([1]!jur[#Data],470,11)</definedName>
    <definedName name="flow_j8" localSheetId="17">INDEX(jur[#Data],450,11):INDEX(jur[#Data],466,11)</definedName>
    <definedName name="flow_j8">INDEX(jur[],450,11):INDEX(jur[],466,11)</definedName>
    <definedName name="flow_j9" localSheetId="18">INDEX([1]!jur[#Data],471,11):INDEX([1]!jur[#Data],527,11)</definedName>
    <definedName name="flow_j9" localSheetId="17">INDEX(jur[#Data],467,11):INDEX(jur[#Data],523,11)</definedName>
    <definedName name="flow_j9">INDEX(jur[],467,11):INDEX(jur[],523,11)</definedName>
    <definedName name="flow_m1" localSheetId="18">INDEX([1]!msa[#Data],1,11):INDEX([1]!msa[#Data],78,11)</definedName>
    <definedName name="flow_m1" localSheetId="17">INDEX(#REF!,1,11):INDEX(#REF!,77,11)</definedName>
    <definedName name="flow_m2" localSheetId="18">INDEX([1]!msa[#Data],79,11):INDEX([1]!msa[#Data],637,11)</definedName>
    <definedName name="flow_m2" localSheetId="17">INDEX(#REF!,78,11):INDEX(#REF!,630,11)</definedName>
    <definedName name="flow_m3" localSheetId="18">INDEX([1]!msa[#Data],638,11):INDEX([1]!msa[#Data],1312,11)</definedName>
    <definedName name="flow_m3" localSheetId="17">INDEX(#REF!,631,11):INDEX(#REF!,1295,11)</definedName>
    <definedName name="flow_m4" localSheetId="18">INDEX([1]!msa[#Data],1313,11):INDEX([1]!msa[#Data],1479,11)</definedName>
    <definedName name="flow_m4" localSheetId="17">INDEX(#REF!,1296,11):INDEX(#REF!,1458,11)</definedName>
    <definedName name="flow_m5" localSheetId="18">INDEX([1]!msa[#Data],1480,11):INDEX([1]!msa[#Data],1822,11)</definedName>
    <definedName name="flow_m5" localSheetId="17">INDEX(#REF!,1459,11):INDEX(#REF!,1800,11)</definedName>
    <definedName name="flow_m6" localSheetId="18">INDEX([1]!msa[#Data],1823,11):INDEX([1]!msa[#Data],2020,11)</definedName>
    <definedName name="flow_m6" localSheetId="17">INDEX(#REF!,1801,11):INDEX(#REF!,1997,11)</definedName>
    <definedName name="flow_m7" localSheetId="18">INDEX([1]!msa[#Data],2021,11):INDEX([1]!msa[#Data],2235,11)</definedName>
    <definedName name="flow_m7" localSheetId="17">INDEX(#REF!,1998,11):INDEX(#REF!,2210,11)</definedName>
    <definedName name="flow_m8" localSheetId="18">INDEX([1]!msa[#Data],2236,11):INDEX([1]!msa[#Data],2276,11)</definedName>
    <definedName name="flow_m8" localSheetId="17">INDEX(#REF!,2211,11):INDEX(#REF!,2251,11)</definedName>
    <definedName name="flow_r" localSheetId="18">INDEX([1]!class[#Data],658,11):INDEX([1]!class[#Data],1095,11)</definedName>
    <definedName name="flow_r" localSheetId="17">INDEX(class[#Data],633,11):INDEX(class[#Data],1070,11)</definedName>
    <definedName name="flow_r">INDEX(class[],633,11):INDEX(class[],1070,11)</definedName>
    <definedName name="flow_v0" localSheetId="18">INDEX([1]!volume[#Data],1,11):INDEX([1]!volume[#Data],848,11)</definedName>
    <definedName name="flow_v0" localSheetId="17">INDEX(#REF!,1,11):INDEX(#REF!,847,11)</definedName>
    <definedName name="flow_v1" localSheetId="18">INDEX([1]!volume[#Data],849,11):INDEX([1]!volume[#Data],1348,11)</definedName>
    <definedName name="flow_v1" localSheetId="17">INDEX(#REF!,848,11):INDEX(#REF!,1345,11)</definedName>
    <definedName name="flow_v10" localSheetId="18">INDEX([1]!volume[#Data],2141,11):INDEX([1]!volume[#Data],2276,11)</definedName>
    <definedName name="flow_v10" localSheetId="17">INDEX(#REF!,2118,11):INDEX(#REF!,2251,11)</definedName>
    <definedName name="flow_v2" localSheetId="18">INDEX([1]!volume[#Data],1349,11):INDEX([1]!volume[#Data],1597,11)</definedName>
    <definedName name="flow_v2" localSheetId="17">INDEX(#REF!,1346,11):INDEX(#REF!,1590,11)</definedName>
    <definedName name="flow_v3" localSheetId="18">INDEX([1]!volume[#Data],1598,11):INDEX([1]!volume[#Data],1694,11)</definedName>
    <definedName name="flow_v3" localSheetId="17">INDEX(#REF!,1591,11):INDEX(#REF!,1686,11)</definedName>
    <definedName name="flow_v4" localSheetId="18">INDEX([1]!volume[#Data],1695,11):INDEX([1]!volume[#Data],1754,11)</definedName>
    <definedName name="flow_v4" localSheetId="17">INDEX(#REF!,1687,11):INDEX(#REF!,1742,11)</definedName>
    <definedName name="flow_v5" localSheetId="18">INDEX([1]!volume[#Data],1755,11):INDEX([1]!volume[#Data],1834,11)</definedName>
    <definedName name="flow_v5" localSheetId="17">INDEX(#REF!,1743,11):INDEX(#REF!,1821,11)</definedName>
    <definedName name="flow_v6" localSheetId="18">INDEX([1]!volume[#Data],1835,11):INDEX([1]!volume[#Data],1890,11)</definedName>
    <definedName name="flow_v6" localSheetId="17">INDEX(#REF!,1822,11):INDEX(#REF!,1875,11)</definedName>
    <definedName name="flow_v7" localSheetId="18">INDEX([1]!volume[#Data],1891,11):INDEX([1]!volume[#Data],1980,11)</definedName>
    <definedName name="flow_v7" localSheetId="17">INDEX(#REF!,1876,11):INDEX(#REF!,1960,11)</definedName>
    <definedName name="flow_v8" localSheetId="18">INDEX([1]!volume[#Data],1981,11):INDEX([1]!volume[#Data],2061,11)</definedName>
    <definedName name="flow_v8" localSheetId="17">INDEX(#REF!,1961,11):INDEX(#REF!,2040,11)</definedName>
    <definedName name="flow_v9" localSheetId="18">INDEX([1]!volume[#Data],2062,11):INDEX([1]!volume[#Data],2140,11)</definedName>
    <definedName name="flow_v9" localSheetId="17">INDEX(#REF!,2041,11):INDEX(#REF!,2117,11)</definedName>
    <definedName name="nb_c" localSheetId="17">[2]worksheet!$K$2:$K$201</definedName>
    <definedName name="nb_f" localSheetId="17">[2]worksheet!$L$2:$L$201</definedName>
    <definedName name="nb_x2" localSheetId="17">[2]worksheet!$N$2:$N$201</definedName>
    <definedName name="ReportType">"Manifest"</definedName>
    <definedName name="sb_c" localSheetId="17">[2]worksheet!$K$202:$K$400</definedName>
    <definedName name="sb_f" localSheetId="17">[2]worksheet!$L$202:$L$400</definedName>
    <definedName name="sb_x2" localSheetId="17">[2]worksheet!$N$202:$N$400</definedName>
    <definedName name="socioeca8.sandag.org_ws_abm2_validate_flow" localSheetId="0" hidden="1">readme!#REF!</definedName>
    <definedName name="sql2014a8.sandag.org_ws_myflow2016_1" localSheetId="0" hidden="1">readme!$D$1:$F$3265</definedName>
    <definedName name="tbflow" localSheetId="18">[1]!tb_flow[#Data]</definedName>
    <definedName name="tbflow" localSheetId="17">#REF!</definedName>
    <definedName name="wb_c" localSheetId="17">[2]worksheet!$K$401:$K$525</definedName>
    <definedName name="wb_f" localSheetId="17">[2]worksheet!$L$401:$L$525</definedName>
    <definedName name="wb_x2" localSheetId="17">[2]worksheet!$N$401:$N$525</definedName>
    <definedName name="x2_a" localSheetId="18">INDEX([1]!class[#Data],1096,14):INDEX([1]!class[#Data],1678,14)</definedName>
    <definedName name="x2_a" localSheetId="17">INDEX(class[#Data],1071,14):INDEX(class[#Data],1653,14)</definedName>
    <definedName name="x2_a">INDEX(class[],1071,14):INDEX(class[],1653,14)</definedName>
    <definedName name="x2_c" localSheetId="18">INDEX([1]!class[#Data],1679,14):INDEX([1]!class[#Data],2276,14)</definedName>
    <definedName name="x2_c" localSheetId="17">INDEX(class[#Data],1654,14):INDEX(class[#Data],2251,14)</definedName>
    <definedName name="x2_c">INDEX(class[],1654,14):INDEX(class[],2251,14)</definedName>
    <definedName name="x2_f" localSheetId="18">INDEX([1]!class[#Data],1,14):INDEX([1]!class[#Data],657,14)</definedName>
    <definedName name="x2_f" localSheetId="17">INDEX(class[#Data],1,14):INDEX(class[#Data],632,14)</definedName>
    <definedName name="x2_f">INDEX(class[],1,14):INDEX(class[],632,14)</definedName>
    <definedName name="x2_j1" localSheetId="18">INDEX([1]!jur[#Data],1,14):INDEX([1]!jur[#Data],66,14)</definedName>
    <definedName name="x2_j1" localSheetId="17">INDEX(jur[#Data],1,14):INDEX(jur[#Data],66,14)</definedName>
    <definedName name="x2_j1">INDEX(jur[],1,14):INDEX(jur[],66,14)</definedName>
    <definedName name="x2_j10" localSheetId="18">INDEX([1]!jur[#Data],528,14):INDEX([1]!jur[#Data],551,14)</definedName>
    <definedName name="x2_j10" localSheetId="17">INDEX(jur[#Data],524,14):INDEX(jur[#Data],547,14)</definedName>
    <definedName name="x2_j10">INDEX(jur[],524,14):INDEX(jur[],547,14)</definedName>
    <definedName name="x2_j11" localSheetId="18">INDEX([1]!jur[#Data],552,14):INDEX([1]!jur[#Data],685,14)</definedName>
    <definedName name="x2_j11" localSheetId="17">INDEX(jur[#Data],548,14):INDEX(jur[#Data],681,14)</definedName>
    <definedName name="x2_j11">INDEX(jur[],548,14):INDEX(jur[],681,14)</definedName>
    <definedName name="x2_j12" localSheetId="18">INDEX([1]!jur[#Data],686,14):INDEX([1]!jur[#Data],746,14)</definedName>
    <definedName name="x2_j12" localSheetId="17">INDEX(jur[#Data],682,14):INDEX(jur[#Data],742,14)</definedName>
    <definedName name="x2_j12">INDEX(jur[],682,14):INDEX(jur[],742,14)</definedName>
    <definedName name="x2_j13" localSheetId="18">INDEX([1]!jur[#Data],747,14):INDEX([1]!jur[#Data],747,14)</definedName>
    <definedName name="x2_j13" localSheetId="17">INDEX(jur[#Data],743,14):INDEX(jur[#Data],743,14)</definedName>
    <definedName name="x2_j13">INDEX(jur[],743,14):INDEX(jur[],743,14)</definedName>
    <definedName name="x2_j14" localSheetId="18">INDEX([1]!jur[#Data],748,14):INDEX([1]!jur[#Data],1942,14)</definedName>
    <definedName name="x2_j14" localSheetId="17">INDEX(jur[#Data],744,14):INDEX(jur[#Data],1918,14)</definedName>
    <definedName name="x2_j14">INDEX(jur[],744,14):INDEX(jur[],1918,14)</definedName>
    <definedName name="x2_j15" localSheetId="18">INDEX([1]!jur[#Data],1943,14):INDEX([1]!jur[#Data],1983,14)</definedName>
    <definedName name="x2_j15" localSheetId="17">INDEX(jur[#Data],1919,14):INDEX(jur[#Data],1959,14)</definedName>
    <definedName name="x2_j15">INDEX(jur[],1919,14):INDEX(jur[],1959,14)</definedName>
    <definedName name="x2_j16" localSheetId="18">INDEX([1]!jur[#Data],1984,14):INDEX([1]!jur[#Data],2039,14)</definedName>
    <definedName name="x2_j16" localSheetId="17">INDEX(jur[#Data],1960,14):INDEX(jur[#Data],2015,14)</definedName>
    <definedName name="x2_j16">INDEX(jur[],1960,14):INDEX(jur[],2015,14)</definedName>
    <definedName name="x2_j17" localSheetId="18">INDEX([1]!jur[#Data],2040,14):INDEX([1]!jur[#Data],2059,14)</definedName>
    <definedName name="x2_j17" localSheetId="17">INDEX(jur[#Data],2016,14):INDEX(jur[#Data],2035,14)</definedName>
    <definedName name="x2_j17">INDEX(jur[],2016,14):INDEX(jur[],2035,14)</definedName>
    <definedName name="x2_j18" localSheetId="18">INDEX([1]!jur[#Data],2060,14):INDEX([1]!jur[#Data],2087,14)</definedName>
    <definedName name="x2_j18" localSheetId="17">INDEX(jur[#Data],2036,14):INDEX(jur[#Data],2062,14)</definedName>
    <definedName name="x2_j18">INDEX(jur[],2036,14):INDEX(jur[],2062,14)</definedName>
    <definedName name="x2_j19" localSheetId="18">INDEX([1]!jur[#Data],2088,14):INDEX([1]!jur[#Data],2276,14)</definedName>
    <definedName name="x2_j19" localSheetId="17">INDEX(jur[#Data],2063,14):INDEX(jur[#Data],2251,14)</definedName>
    <definedName name="x2_j19">INDEX(jur[],2063,14):INDEX(jur[],2251,14)</definedName>
    <definedName name="x2_j2" localSheetId="18">INDEX([1]!jur[#Data],67,14):INDEX([1]!jur[#Data],133,14)</definedName>
    <definedName name="x2_j2" localSheetId="17">INDEX(jur[#Data],67,14):INDEX(jur[#Data],132,14)</definedName>
    <definedName name="x2_j2">INDEX(jur[],67,14):INDEX(jur[],132,14)</definedName>
    <definedName name="x2_j3" localSheetId="18">INDEX([1]!jur[#Data],134,14):INDEX([1]!jur[#Data],153,14)</definedName>
    <definedName name="x2_j3" localSheetId="17">INDEX(jur[#Data],133,14):INDEX(jur[#Data],152,14)</definedName>
    <definedName name="x2_j3">INDEX(jur[],133,14):INDEX(jur[],152,14)</definedName>
    <definedName name="x2_j4" localSheetId="18">INDEX([1]!jur[#Data],154,14):INDEX([1]!jur[#Data],158,14)</definedName>
    <definedName name="x2_j4" localSheetId="17">INDEX(jur[#Data],153,14):INDEX(jur[#Data],157,14)</definedName>
    <definedName name="x2_j4">INDEX(jur[],153,14):INDEX(jur[],157,14)</definedName>
    <definedName name="x2_j5" localSheetId="18">INDEX([1]!jur[#Data],159,14):INDEX([1]!jur[#Data],309,14)</definedName>
    <definedName name="x2_j5" localSheetId="17">INDEX(jur[#Data],158,14):INDEX(jur[#Data],307,14)</definedName>
    <definedName name="x2_j5">INDEX(jur[],158,14):INDEX(jur[],307,14)</definedName>
    <definedName name="x2_j6" localSheetId="18">INDEX([1]!jur[#Data],310,14):INDEX([1]!jur[#Data],345,14)</definedName>
    <definedName name="x2_j6" localSheetId="17">INDEX(jur[#Data],308,14):INDEX(jur[#Data],343,14)</definedName>
    <definedName name="x2_j6">INDEX(jur[],308,14):INDEX(jur[],343,14)</definedName>
    <definedName name="x2_j7" localSheetId="18">INDEX([1]!jur[#Data],346,14):INDEX([1]!jur[#Data],453,14)</definedName>
    <definedName name="x2_j7" localSheetId="17">INDEX(jur[#Data],344,14):INDEX(jur[#Data],449,14)</definedName>
    <definedName name="x2_j7">INDEX(jur[],344,14):INDEX(jur[],449,14)</definedName>
    <definedName name="x2_j8" localSheetId="18">INDEX([1]!jur[#Data],454,14):INDEX([1]!jur[#Data],470,14)</definedName>
    <definedName name="x2_j8" localSheetId="17">INDEX(jur[#Data],450,14):INDEX(jur[#Data],466,14)</definedName>
    <definedName name="x2_j8">INDEX(jur[],450,14):INDEX(jur[],466,14)</definedName>
    <definedName name="x2_j9" localSheetId="18">INDEX([1]!jur[#Data],471,14):INDEX([1]!jur[#Data],527,14)</definedName>
    <definedName name="x2_j9" localSheetId="17">INDEX(jur[#Data],467,14):INDEX(jur[#Data],523,14)</definedName>
    <definedName name="x2_j9">INDEX(jur[],467,14):INDEX(jur[],523,14)</definedName>
    <definedName name="x2_m1" localSheetId="18">INDEX([1]!msa[#Data],1,14):INDEX([1]!msa[#Data],78,14)</definedName>
    <definedName name="x2_m1" localSheetId="17">INDEX(#REF!,1,14):INDEX(#REF!,77,14)</definedName>
    <definedName name="x2_m2" localSheetId="18">INDEX([1]!msa[#Data],79,14):INDEX([1]!msa[#Data],637,14)</definedName>
    <definedName name="x2_m2" localSheetId="17">INDEX(#REF!,78,14):INDEX(#REF!,630,14)</definedName>
    <definedName name="x2_m3" localSheetId="18">INDEX([1]!msa[#Data],638,14):INDEX([1]!msa[#Data],1312,14)</definedName>
    <definedName name="x2_m3" localSheetId="17">INDEX(#REF!,631,14):INDEX(#REF!,1295,14)</definedName>
    <definedName name="x2_m4" localSheetId="18">INDEX([1]!msa[#Data],1313,14):INDEX([1]!msa[#Data],1479,14)</definedName>
    <definedName name="x2_m4" localSheetId="17">INDEX(#REF!,1296,14):INDEX(#REF!,1458,14)</definedName>
    <definedName name="x2_m5" localSheetId="18">INDEX([1]!msa[#Data],1480,14):INDEX([1]!msa[#Data],1822,14)</definedName>
    <definedName name="x2_m5" localSheetId="17">INDEX(#REF!,1459,14):INDEX(#REF!,1800,14)</definedName>
    <definedName name="x2_m6" localSheetId="18">INDEX([1]!msa[#Data],1823,14):INDEX([1]!msa[#Data],2020,14)</definedName>
    <definedName name="x2_m6" localSheetId="17">INDEX(#REF!,1801,14):INDEX(#REF!,1997,14)</definedName>
    <definedName name="x2_m7" localSheetId="18">INDEX([1]!msa[#Data],2021,14):INDEX([1]!msa[#Data],2235,14)</definedName>
    <definedName name="x2_m7" localSheetId="17">INDEX(#REF!,1998,14):INDEX(#REF!,2210,14)</definedName>
    <definedName name="x2_m8" localSheetId="18">INDEX([1]!msa[#Data],2236,14):INDEX([1]!msa[#Data],2276,14)</definedName>
    <definedName name="x2_m8" localSheetId="17">INDEX(#REF!,2211,14):INDEX(#REF!,2251,14)</definedName>
    <definedName name="x2_r" localSheetId="18">INDEX([1]!class[#Data],658,14):INDEX([1]!class[#Data],1095,14)</definedName>
    <definedName name="x2_r" localSheetId="17">INDEX(class[#Data],633,14):INDEX(class[#Data],1070,14)</definedName>
    <definedName name="x2_r">INDEX(class[],633,14):INDEX(class[],1070,14)</definedName>
    <definedName name="x2_v0" localSheetId="18">INDEX([1]!volume[#Data],1,14):INDEX([1]!volume[#Data],848,14)</definedName>
    <definedName name="x2_v0" localSheetId="17">INDEX(#REF!,1,14):INDEX(#REF!,847,14)</definedName>
    <definedName name="x2_v1" localSheetId="18">INDEX([1]!volume[#Data],849,14):INDEX([1]!volume[#Data],1348,14)</definedName>
    <definedName name="x2_v1" localSheetId="17">INDEX(#REF!,848,14):INDEX(#REF!,1345,14)</definedName>
    <definedName name="x2_v10" localSheetId="18">INDEX([1]!volume[#Data],2141,14):INDEX([1]!volume[#Data],2276,14)</definedName>
    <definedName name="x2_v10" localSheetId="17">INDEX(#REF!,2118,14):INDEX(#REF!,2251,14)</definedName>
    <definedName name="x2_v2" localSheetId="18">INDEX([1]!volume[#Data],1349,14):INDEX([1]!volume[#Data],1597,14)</definedName>
    <definedName name="x2_v2" localSheetId="17">INDEX(#REF!,1346,14):INDEX(#REF!,1590,14)</definedName>
    <definedName name="x2_v3" localSheetId="18">INDEX([1]!volume[#Data],1598,14):INDEX([1]!volume[#Data],1694,14)</definedName>
    <definedName name="x2_v3" localSheetId="17">INDEX(#REF!,1591,14):INDEX(#REF!,1686,14)</definedName>
    <definedName name="x2_v4" localSheetId="18">INDEX([1]!volume[#Data],1695,14):INDEX([1]!volume[#Data],1754,14)</definedName>
    <definedName name="x2_v4" localSheetId="17">INDEX(#REF!,1687,14):INDEX(#REF!,1742,14)</definedName>
    <definedName name="x2_v5" localSheetId="18">INDEX([1]!volume[#Data],1755,14):INDEX([1]!volume[#Data],1834,14)</definedName>
    <definedName name="x2_v5" localSheetId="17">INDEX(#REF!,1743,14):INDEX(#REF!,1821,14)</definedName>
    <definedName name="x2_v6" localSheetId="18">INDEX([1]!volume[#Data],1835,14):INDEX([1]!volume[#Data],1890,14)</definedName>
    <definedName name="x2_v6" localSheetId="17">INDEX(#REF!,1822,14):INDEX(#REF!,1875,14)</definedName>
    <definedName name="x2_v7" localSheetId="18">INDEX([1]!volume[#Data],1891,14):INDEX([1]!volume[#Data],1980,14)</definedName>
    <definedName name="x2_v7" localSheetId="17">INDEX(#REF!,1876,14):INDEX(#REF!,1960,14)</definedName>
    <definedName name="x2_v8" localSheetId="18">INDEX([1]!volume[#Data],1981,14):INDEX([1]!volume[#Data],2061,14)</definedName>
    <definedName name="x2_v8" localSheetId="17">INDEX(#REF!,1961,14):INDEX(#REF!,2040,14)</definedName>
    <definedName name="x2_v9" localSheetId="18">INDEX([1]!volume[#Data],2062,14):INDEX([1]!volume[#Data],2140,14)</definedName>
    <definedName name="x2_v9" localSheetId="17">INDEX(#REF!,2041,14):INDEX(#REF!,2117,14)</definedName>
  </definedNames>
  <calcPr calcId="162913"/>
  <pivotCaches>
    <pivotCache cacheId="22" r:id="rId2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25" l="1"/>
  <c r="Q3" i="25" s="1"/>
  <c r="S3" i="25" s="1"/>
  <c r="J4" i="25"/>
  <c r="Q4" i="25" s="1"/>
  <c r="J5" i="25"/>
  <c r="Q5" i="25" s="1"/>
  <c r="S5" i="25" s="1"/>
  <c r="J6" i="25"/>
  <c r="Q6" i="25" s="1"/>
  <c r="J7" i="25"/>
  <c r="Q7" i="25" s="1"/>
  <c r="S7" i="25" s="1"/>
  <c r="J8" i="25"/>
  <c r="Q8" i="25" s="1"/>
  <c r="J9" i="25"/>
  <c r="Q9" i="25" s="1"/>
  <c r="S9" i="25" s="1"/>
  <c r="J10" i="25"/>
  <c r="Q10" i="25" s="1"/>
  <c r="J11" i="25"/>
  <c r="Q11" i="25" s="1"/>
  <c r="S11" i="25" s="1"/>
  <c r="J12" i="25"/>
  <c r="Q12" i="25" s="1"/>
  <c r="S12" i="25" s="1"/>
  <c r="J13" i="25"/>
  <c r="Q13" i="25" s="1"/>
  <c r="J14" i="25"/>
  <c r="Q14" i="25" s="1"/>
  <c r="J15" i="25"/>
  <c r="Q15" i="25" s="1"/>
  <c r="J16" i="25"/>
  <c r="Q16" i="25" s="1"/>
  <c r="J17" i="25"/>
  <c r="Q17" i="25" s="1"/>
  <c r="J18" i="25"/>
  <c r="Q18" i="25" s="1"/>
  <c r="J19" i="25"/>
  <c r="Q19" i="25" s="1"/>
  <c r="J20" i="25"/>
  <c r="Q20" i="25" s="1"/>
  <c r="R20" i="25" s="1"/>
  <c r="J21" i="25"/>
  <c r="Q21" i="25" s="1"/>
  <c r="S21" i="25" s="1"/>
  <c r="J22" i="25"/>
  <c r="Q22" i="25" s="1"/>
  <c r="J23" i="25"/>
  <c r="Q23" i="25" s="1"/>
  <c r="J24" i="25"/>
  <c r="Q24" i="25" s="1"/>
  <c r="S24" i="25" s="1"/>
  <c r="J25" i="25"/>
  <c r="Q25" i="25" s="1"/>
  <c r="S25" i="25" s="1"/>
  <c r="J26" i="25"/>
  <c r="Q26" i="25" s="1"/>
  <c r="J27" i="25"/>
  <c r="Q27" i="25" s="1"/>
  <c r="J28" i="25"/>
  <c r="Q28" i="25" s="1"/>
  <c r="J29" i="25"/>
  <c r="Q29" i="25" s="1"/>
  <c r="S29" i="25" s="1"/>
  <c r="J30" i="25"/>
  <c r="Q30" i="25" s="1"/>
  <c r="J31" i="25"/>
  <c r="Q31" i="25" s="1"/>
  <c r="J32" i="25"/>
  <c r="Q32" i="25" s="1"/>
  <c r="S32" i="25" s="1"/>
  <c r="J33" i="25"/>
  <c r="Q33" i="25" s="1"/>
  <c r="S33" i="25" s="1"/>
  <c r="J34" i="25"/>
  <c r="Q34" i="25" s="1"/>
  <c r="J35" i="25"/>
  <c r="Q35" i="25" s="1"/>
  <c r="J36" i="25"/>
  <c r="Q36" i="25" s="1"/>
  <c r="S36" i="25" s="1"/>
  <c r="J37" i="25"/>
  <c r="Q37" i="25" s="1"/>
  <c r="R37" i="25" s="1"/>
  <c r="J38" i="25"/>
  <c r="Q38" i="25" s="1"/>
  <c r="J39" i="25"/>
  <c r="Q39" i="25" s="1"/>
  <c r="S39" i="25" s="1"/>
  <c r="J40" i="25"/>
  <c r="Q40" i="25" s="1"/>
  <c r="J41" i="25"/>
  <c r="Q41" i="25" s="1"/>
  <c r="S41" i="25" s="1"/>
  <c r="J42" i="25"/>
  <c r="Q42" i="25" s="1"/>
  <c r="J43" i="25"/>
  <c r="Q43" i="25" s="1"/>
  <c r="J44" i="25"/>
  <c r="Q44" i="25" s="1"/>
  <c r="J45" i="25"/>
  <c r="Q45" i="25" s="1"/>
  <c r="J46" i="25"/>
  <c r="Q46" i="25" s="1"/>
  <c r="J47" i="25"/>
  <c r="Q47" i="25" s="1"/>
  <c r="S47" i="25" s="1"/>
  <c r="J48" i="25"/>
  <c r="Q48" i="25" s="1"/>
  <c r="S48" i="25" s="1"/>
  <c r="J49" i="25"/>
  <c r="Q49" i="25" s="1"/>
  <c r="R49" i="25" s="1"/>
  <c r="J50" i="25"/>
  <c r="Q50" i="25" s="1"/>
  <c r="J51" i="25"/>
  <c r="Q51" i="25" s="1"/>
  <c r="J52" i="25"/>
  <c r="Q52" i="25" s="1"/>
  <c r="J53" i="25"/>
  <c r="Q53" i="25" s="1"/>
  <c r="S53" i="25" s="1"/>
  <c r="J54" i="25"/>
  <c r="Q54" i="25" s="1"/>
  <c r="J55" i="25"/>
  <c r="Q55" i="25" s="1"/>
  <c r="S55" i="25" s="1"/>
  <c r="J56" i="25"/>
  <c r="Q56" i="25" s="1"/>
  <c r="J57" i="25"/>
  <c r="Q57" i="25" s="1"/>
  <c r="S57" i="25" s="1"/>
  <c r="J58" i="25"/>
  <c r="Q58" i="25" s="1"/>
  <c r="J59" i="25"/>
  <c r="Q59" i="25" s="1"/>
  <c r="J60" i="25"/>
  <c r="Q60" i="25" s="1"/>
  <c r="S60" i="25" s="1"/>
  <c r="J61" i="25"/>
  <c r="Q61" i="25" s="1"/>
  <c r="R61" i="25" s="1"/>
  <c r="J62" i="25"/>
  <c r="Q62" i="25" s="1"/>
  <c r="J63" i="25"/>
  <c r="Q63" i="25" s="1"/>
  <c r="S63" i="25" s="1"/>
  <c r="J64" i="25"/>
  <c r="Q64" i="25" s="1"/>
  <c r="J65" i="25"/>
  <c r="Q65" i="25" s="1"/>
  <c r="J66" i="25"/>
  <c r="Q66" i="25" s="1"/>
  <c r="J67" i="25"/>
  <c r="Q67" i="25" s="1"/>
  <c r="J68" i="25"/>
  <c r="Q68" i="25" s="1"/>
  <c r="S68" i="25" s="1"/>
  <c r="J69" i="25"/>
  <c r="Q69" i="25" s="1"/>
  <c r="J70" i="25"/>
  <c r="Q70" i="25" s="1"/>
  <c r="S70" i="25" s="1"/>
  <c r="J71" i="25"/>
  <c r="Q71" i="25" s="1"/>
  <c r="J72" i="25"/>
  <c r="Q72" i="25" s="1"/>
  <c r="J73" i="25"/>
  <c r="Q73" i="25" s="1"/>
  <c r="S73" i="25" s="1"/>
  <c r="J74" i="25"/>
  <c r="Q74" i="25" s="1"/>
  <c r="J75" i="25"/>
  <c r="Q75" i="25" s="1"/>
  <c r="J76" i="25"/>
  <c r="Q76" i="25" s="1"/>
  <c r="J77" i="25"/>
  <c r="Q77" i="25" s="1"/>
  <c r="R77" i="25" s="1"/>
  <c r="J78" i="25"/>
  <c r="Q78" i="25" s="1"/>
  <c r="J79" i="25"/>
  <c r="Q79" i="25" s="1"/>
  <c r="S79" i="25" s="1"/>
  <c r="J80" i="25"/>
  <c r="Q80" i="25" s="1"/>
  <c r="S80" i="25" s="1"/>
  <c r="J81" i="25"/>
  <c r="Q81" i="25" s="1"/>
  <c r="R81" i="25" s="1"/>
  <c r="J82" i="25"/>
  <c r="Q82" i="25" s="1"/>
  <c r="J83" i="25"/>
  <c r="Q83" i="25" s="1"/>
  <c r="S83" i="25" s="1"/>
  <c r="J84" i="25"/>
  <c r="Q84" i="25" s="1"/>
  <c r="J85" i="25"/>
  <c r="Q85" i="25" s="1"/>
  <c r="J86" i="25"/>
  <c r="Q86" i="25" s="1"/>
  <c r="J87" i="25"/>
  <c r="Q87" i="25" s="1"/>
  <c r="S87" i="25" s="1"/>
  <c r="J88" i="25"/>
  <c r="Q88" i="25" s="1"/>
  <c r="J89" i="25"/>
  <c r="Q89" i="25" s="1"/>
  <c r="R89" i="25" s="1"/>
  <c r="J90" i="25"/>
  <c r="Q90" i="25" s="1"/>
  <c r="J91" i="25"/>
  <c r="Q91" i="25" s="1"/>
  <c r="J92" i="25"/>
  <c r="Q92" i="25" s="1"/>
  <c r="S92" i="25" s="1"/>
  <c r="J93" i="25"/>
  <c r="Q93" i="25" s="1"/>
  <c r="S93" i="25" s="1"/>
  <c r="J94" i="25"/>
  <c r="Q94" i="25" s="1"/>
  <c r="S94" i="25" s="1"/>
  <c r="J95" i="25"/>
  <c r="Q95" i="25" s="1"/>
  <c r="J96" i="25"/>
  <c r="Q96" i="25" s="1"/>
  <c r="S96" i="25" s="1"/>
  <c r="J97" i="25"/>
  <c r="Q97" i="25" s="1"/>
  <c r="R97" i="25" s="1"/>
  <c r="J98" i="25"/>
  <c r="Q98" i="25" s="1"/>
  <c r="J99" i="25"/>
  <c r="Q99" i="25" s="1"/>
  <c r="S99" i="25" s="1"/>
  <c r="J100" i="25"/>
  <c r="Q100" i="25" s="1"/>
  <c r="J101" i="25"/>
  <c r="Q101" i="25" s="1"/>
  <c r="S101" i="25" s="1"/>
  <c r="J102" i="25"/>
  <c r="Q102" i="25" s="1"/>
  <c r="J103" i="25"/>
  <c r="Q103" i="25" s="1"/>
  <c r="J104" i="25"/>
  <c r="Q104" i="25" s="1"/>
  <c r="J105" i="25"/>
  <c r="Q105" i="25" s="1"/>
  <c r="R105" i="25" s="1"/>
  <c r="J106" i="25"/>
  <c r="Q106" i="25" s="1"/>
  <c r="S106" i="25" s="1"/>
  <c r="J107" i="25"/>
  <c r="Q107" i="25" s="1"/>
  <c r="S107" i="25" s="1"/>
  <c r="J108" i="25"/>
  <c r="Q108" i="25" s="1"/>
  <c r="J109" i="25"/>
  <c r="Q109" i="25" s="1"/>
  <c r="S109" i="25" s="1"/>
  <c r="J110" i="25"/>
  <c r="Q110" i="25" s="1"/>
  <c r="J111" i="25"/>
  <c r="Q111" i="25" s="1"/>
  <c r="J112" i="25"/>
  <c r="Q112" i="25" s="1"/>
  <c r="J113" i="25"/>
  <c r="Q113" i="25" s="1"/>
  <c r="S113" i="25" s="1"/>
  <c r="J114" i="25"/>
  <c r="Q114" i="25" s="1"/>
  <c r="R114" i="25" s="1"/>
  <c r="J115" i="25"/>
  <c r="Q115" i="25" s="1"/>
  <c r="J116" i="25"/>
  <c r="Q116" i="25" s="1"/>
  <c r="S116" i="25" s="1"/>
  <c r="J117" i="25"/>
  <c r="Q117" i="25" s="1"/>
  <c r="R117" i="25" s="1"/>
  <c r="J118" i="25"/>
  <c r="Q118" i="25" s="1"/>
  <c r="S118" i="25" s="1"/>
  <c r="J119" i="25"/>
  <c r="Q119" i="25" s="1"/>
  <c r="S119" i="25" s="1"/>
  <c r="J120" i="25"/>
  <c r="Q120" i="25" s="1"/>
  <c r="S120" i="25" s="1"/>
  <c r="J121" i="25"/>
  <c r="Q121" i="25" s="1"/>
  <c r="J122" i="25"/>
  <c r="Q122" i="25" s="1"/>
  <c r="S122" i="25" s="1"/>
  <c r="J123" i="25"/>
  <c r="Q123" i="25" s="1"/>
  <c r="J124" i="25"/>
  <c r="Q124" i="25" s="1"/>
  <c r="J125" i="25"/>
  <c r="Q125" i="25" s="1"/>
  <c r="R125" i="25" s="1"/>
  <c r="J126" i="25"/>
  <c r="Q126" i="25" s="1"/>
  <c r="J127" i="25"/>
  <c r="Q127" i="25" s="1"/>
  <c r="J128" i="25"/>
  <c r="Q128" i="25" s="1"/>
  <c r="S128" i="25" s="1"/>
  <c r="J129" i="25"/>
  <c r="Q129" i="25" s="1"/>
  <c r="J130" i="25"/>
  <c r="Q130" i="25" s="1"/>
  <c r="S130" i="25" s="1"/>
  <c r="J131" i="25"/>
  <c r="Q131" i="25" s="1"/>
  <c r="S131" i="25" s="1"/>
  <c r="J132" i="25"/>
  <c r="Q132" i="25" s="1"/>
  <c r="S132" i="25" s="1"/>
  <c r="J133" i="25"/>
  <c r="Q133" i="25" s="1"/>
  <c r="R133" i="25" s="1"/>
  <c r="J134" i="25"/>
  <c r="Q134" i="25" s="1"/>
  <c r="S134" i="25" s="1"/>
  <c r="J135" i="25"/>
  <c r="Q135" i="25" s="1"/>
  <c r="R135" i="25" s="1"/>
  <c r="J136" i="25"/>
  <c r="Q136" i="25" s="1"/>
  <c r="J137" i="25"/>
  <c r="Q137" i="25" s="1"/>
  <c r="R137" i="25" s="1"/>
  <c r="J138" i="25"/>
  <c r="Q138" i="25" s="1"/>
  <c r="J139" i="25"/>
  <c r="Q139" i="25" s="1"/>
  <c r="J140" i="25"/>
  <c r="Q140" i="25" s="1"/>
  <c r="S140" i="25" s="1"/>
  <c r="J141" i="25"/>
  <c r="Q141" i="25" s="1"/>
  <c r="R141" i="25" s="1"/>
  <c r="J142" i="25"/>
  <c r="Q142" i="25" s="1"/>
  <c r="S142" i="25" s="1"/>
  <c r="J143" i="25"/>
  <c r="Q143" i="25" s="1"/>
  <c r="S143" i="25" s="1"/>
  <c r="J144" i="25"/>
  <c r="Q144" i="25" s="1"/>
  <c r="S144" i="25" s="1"/>
  <c r="J145" i="25"/>
  <c r="Q145" i="25" s="1"/>
  <c r="J146" i="25"/>
  <c r="Q146" i="25" s="1"/>
  <c r="J147" i="25"/>
  <c r="Q147" i="25" s="1"/>
  <c r="J148" i="25"/>
  <c r="Q148" i="25" s="1"/>
  <c r="J149" i="25"/>
  <c r="Q149" i="25" s="1"/>
  <c r="S149" i="25" s="1"/>
  <c r="J150" i="25"/>
  <c r="Q150" i="25" s="1"/>
  <c r="J151" i="25"/>
  <c r="Q151" i="25" s="1"/>
  <c r="J152" i="25"/>
  <c r="Q152" i="25" s="1"/>
  <c r="S152" i="25" s="1"/>
  <c r="J153" i="25"/>
  <c r="Q153" i="25" s="1"/>
  <c r="R153" i="25" s="1"/>
  <c r="J154" i="25"/>
  <c r="Q154" i="25" s="1"/>
  <c r="S154" i="25" s="1"/>
  <c r="J155" i="25"/>
  <c r="Q155" i="25" s="1"/>
  <c r="S155" i="25" s="1"/>
  <c r="J156" i="25"/>
  <c r="Q156" i="25" s="1"/>
  <c r="S156" i="25" s="1"/>
  <c r="J157" i="25"/>
  <c r="Q157" i="25" s="1"/>
  <c r="J158" i="25"/>
  <c r="Q158" i="25" s="1"/>
  <c r="J159" i="25"/>
  <c r="Q159" i="25" s="1"/>
  <c r="R159" i="25" s="1"/>
  <c r="J160" i="25"/>
  <c r="Q160" i="25" s="1"/>
  <c r="J161" i="25"/>
  <c r="Q161" i="25" s="1"/>
  <c r="S161" i="25" s="1"/>
  <c r="J162" i="25"/>
  <c r="Q162" i="25" s="1"/>
  <c r="J163" i="25"/>
  <c r="Q163" i="25" s="1"/>
  <c r="J164" i="25"/>
  <c r="Q164" i="25" s="1"/>
  <c r="S164" i="25" s="1"/>
  <c r="J165" i="25"/>
  <c r="Q165" i="25" s="1"/>
  <c r="J166" i="25"/>
  <c r="Q166" i="25" s="1"/>
  <c r="S166" i="25" s="1"/>
  <c r="J167" i="25"/>
  <c r="Q167" i="25" s="1"/>
  <c r="S167" i="25" s="1"/>
  <c r="J168" i="25"/>
  <c r="Q168" i="25" s="1"/>
  <c r="S168" i="25" s="1"/>
  <c r="J169" i="25"/>
  <c r="Q169" i="25" s="1"/>
  <c r="R169" i="25" s="1"/>
  <c r="J170" i="25"/>
  <c r="Q170" i="25" s="1"/>
  <c r="J171" i="25"/>
  <c r="Q171" i="25" s="1"/>
  <c r="J172" i="25"/>
  <c r="Q172" i="25" s="1"/>
  <c r="J173" i="25"/>
  <c r="Q173" i="25" s="1"/>
  <c r="R173" i="25" s="1"/>
  <c r="J174" i="25"/>
  <c r="Q174" i="25" s="1"/>
  <c r="J175" i="25"/>
  <c r="Q175" i="25" s="1"/>
  <c r="J176" i="25"/>
  <c r="Q176" i="25" s="1"/>
  <c r="S176" i="25" s="1"/>
  <c r="J177" i="25"/>
  <c r="Q177" i="25" s="1"/>
  <c r="R177" i="25" s="1"/>
  <c r="J178" i="25"/>
  <c r="Q178" i="25" s="1"/>
  <c r="S178" i="25" s="1"/>
  <c r="J179" i="25"/>
  <c r="Q179" i="25" s="1"/>
  <c r="S179" i="25" s="1"/>
  <c r="J180" i="25"/>
  <c r="Q180" i="25" s="1"/>
  <c r="S180" i="25" s="1"/>
  <c r="J181" i="25"/>
  <c r="Q181" i="25" s="1"/>
  <c r="J182" i="25"/>
  <c r="Q182" i="25" s="1"/>
  <c r="S182" i="25" s="1"/>
  <c r="J183" i="25"/>
  <c r="Q183" i="25" s="1"/>
  <c r="J184" i="25"/>
  <c r="Q184" i="25" s="1"/>
  <c r="J185" i="25"/>
  <c r="Q185" i="25" s="1"/>
  <c r="S185" i="25" s="1"/>
  <c r="J186" i="25"/>
  <c r="Q186" i="25" s="1"/>
  <c r="J187" i="25"/>
  <c r="Q187" i="25" s="1"/>
  <c r="J188" i="25"/>
  <c r="Q188" i="25" s="1"/>
  <c r="S188" i="25" s="1"/>
  <c r="J189" i="25"/>
  <c r="Q189" i="25" s="1"/>
  <c r="R189" i="25" s="1"/>
  <c r="J190" i="25"/>
  <c r="Q190" i="25" s="1"/>
  <c r="S190" i="25" s="1"/>
  <c r="J191" i="25"/>
  <c r="Q191" i="25" s="1"/>
  <c r="S191" i="25" s="1"/>
  <c r="J192" i="25"/>
  <c r="Q192" i="25" s="1"/>
  <c r="S192" i="25" s="1"/>
  <c r="J193" i="25"/>
  <c r="Q193" i="25" s="1"/>
  <c r="J194" i="25"/>
  <c r="Q194" i="25" s="1"/>
  <c r="J195" i="25"/>
  <c r="Q195" i="25" s="1"/>
  <c r="J196" i="25"/>
  <c r="Q196" i="25" s="1"/>
  <c r="J197" i="25"/>
  <c r="Q197" i="25" s="1"/>
  <c r="R197" i="25" s="1"/>
  <c r="J198" i="25"/>
  <c r="Q198" i="25" s="1"/>
  <c r="J199" i="25"/>
  <c r="Q199" i="25" s="1"/>
  <c r="J200" i="25"/>
  <c r="Q200" i="25" s="1"/>
  <c r="S200" i="25" s="1"/>
  <c r="J201" i="25"/>
  <c r="Q201" i="25" s="1"/>
  <c r="J202" i="25"/>
  <c r="Q202" i="25" s="1"/>
  <c r="S202" i="25" s="1"/>
  <c r="J203" i="25"/>
  <c r="Q203" i="25" s="1"/>
  <c r="S203" i="25" s="1"/>
  <c r="J204" i="25"/>
  <c r="Q204" i="25" s="1"/>
  <c r="S204" i="25" s="1"/>
  <c r="J205" i="25"/>
  <c r="Q205" i="25" s="1"/>
  <c r="R205" i="25" s="1"/>
  <c r="J206" i="25"/>
  <c r="Q206" i="25" s="1"/>
  <c r="J207" i="25"/>
  <c r="Q207" i="25" s="1"/>
  <c r="R207" i="25" s="1"/>
  <c r="J208" i="25"/>
  <c r="Q208" i="25" s="1"/>
  <c r="J209" i="25"/>
  <c r="Q209" i="25" s="1"/>
  <c r="R209" i="25" s="1"/>
  <c r="J210" i="25"/>
  <c r="Q210" i="25" s="1"/>
  <c r="J211" i="25"/>
  <c r="Q211" i="25" s="1"/>
  <c r="J212" i="25"/>
  <c r="Q212" i="25" s="1"/>
  <c r="S212" i="25" s="1"/>
  <c r="J213" i="25"/>
  <c r="Q213" i="25" s="1"/>
  <c r="R213" i="25" s="1"/>
  <c r="J214" i="25"/>
  <c r="Q214" i="25" s="1"/>
  <c r="S214" i="25" s="1"/>
  <c r="J215" i="25"/>
  <c r="Q215" i="25" s="1"/>
  <c r="S215" i="25" s="1"/>
  <c r="J216" i="25"/>
  <c r="Q216" i="25" s="1"/>
  <c r="S216" i="25" s="1"/>
  <c r="J217" i="25"/>
  <c r="Q217" i="25" s="1"/>
  <c r="J218" i="25"/>
  <c r="Q218" i="25" s="1"/>
  <c r="J219" i="25"/>
  <c r="Q219" i="25" s="1"/>
  <c r="J220" i="25"/>
  <c r="Q220" i="25" s="1"/>
  <c r="J221" i="25"/>
  <c r="Q221" i="25" s="1"/>
  <c r="S221" i="25" s="1"/>
  <c r="J222" i="25"/>
  <c r="Q222" i="25" s="1"/>
  <c r="J223" i="25"/>
  <c r="Q223" i="25" s="1"/>
  <c r="J224" i="25"/>
  <c r="Q224" i="25" s="1"/>
  <c r="S224" i="25" s="1"/>
  <c r="J225" i="25"/>
  <c r="Q225" i="25" s="1"/>
  <c r="R225" i="25" s="1"/>
  <c r="J226" i="25"/>
  <c r="Q226" i="25" s="1"/>
  <c r="S226" i="25" s="1"/>
  <c r="J227" i="25"/>
  <c r="Q227" i="25" s="1"/>
  <c r="S227" i="25" s="1"/>
  <c r="J228" i="25"/>
  <c r="Q228" i="25" s="1"/>
  <c r="S228" i="25" s="1"/>
  <c r="J229" i="25"/>
  <c r="Q229" i="25" s="1"/>
  <c r="J230" i="25"/>
  <c r="Q230" i="25" s="1"/>
  <c r="J231" i="25"/>
  <c r="Q231" i="25" s="1"/>
  <c r="R231" i="25" s="1"/>
  <c r="J232" i="25"/>
  <c r="Q232" i="25" s="1"/>
  <c r="J233" i="25"/>
  <c r="Q233" i="25" s="1"/>
  <c r="R233" i="25" s="1"/>
  <c r="J234" i="25"/>
  <c r="Q234" i="25" s="1"/>
  <c r="J235" i="25"/>
  <c r="Q235" i="25" s="1"/>
  <c r="J236" i="25"/>
  <c r="Q236" i="25" s="1"/>
  <c r="S236" i="25" s="1"/>
  <c r="J237" i="25"/>
  <c r="Q237" i="25" s="1"/>
  <c r="J238" i="25"/>
  <c r="Q238" i="25" s="1"/>
  <c r="S238" i="25" s="1"/>
  <c r="J239" i="25"/>
  <c r="Q239" i="25" s="1"/>
  <c r="S239" i="25" s="1"/>
  <c r="J240" i="25"/>
  <c r="Q240" i="25" s="1"/>
  <c r="S240" i="25" s="1"/>
  <c r="J241" i="25"/>
  <c r="Q241" i="25" s="1"/>
  <c r="R241" i="25" s="1"/>
  <c r="J242" i="25"/>
  <c r="Q242" i="25" s="1"/>
  <c r="J243" i="25"/>
  <c r="Q243" i="25" s="1"/>
  <c r="J244" i="25"/>
  <c r="Q244" i="25" s="1"/>
  <c r="J245" i="25"/>
  <c r="Q245" i="25" s="1"/>
  <c r="S245" i="25" s="1"/>
  <c r="J246" i="25"/>
  <c r="Q246" i="25" s="1"/>
  <c r="J247" i="25"/>
  <c r="Q247" i="25" s="1"/>
  <c r="J248" i="25"/>
  <c r="Q248" i="25" s="1"/>
  <c r="S248" i="25" s="1"/>
  <c r="J249" i="25"/>
  <c r="Q249" i="25" s="1"/>
  <c r="J250" i="25"/>
  <c r="Q250" i="25" s="1"/>
  <c r="S250" i="25" s="1"/>
  <c r="J251" i="25"/>
  <c r="Q251" i="25" s="1"/>
  <c r="S251" i="25" s="1"/>
  <c r="J252" i="25"/>
  <c r="Q252" i="25" s="1"/>
  <c r="S252" i="25" s="1"/>
  <c r="J253" i="25"/>
  <c r="Q253" i="25" s="1"/>
  <c r="J254" i="25"/>
  <c r="Q254" i="25" s="1"/>
  <c r="R254" i="25" s="1"/>
  <c r="J255" i="25"/>
  <c r="Q255" i="25" s="1"/>
  <c r="J256" i="25"/>
  <c r="Q256" i="25" s="1"/>
  <c r="J257" i="25"/>
  <c r="Q257" i="25" s="1"/>
  <c r="S257" i="25" s="1"/>
  <c r="J258" i="25"/>
  <c r="Q258" i="25" s="1"/>
  <c r="S258" i="25" s="1"/>
  <c r="J259" i="25"/>
  <c r="Q259" i="25" s="1"/>
  <c r="J260" i="25"/>
  <c r="Q260" i="25" s="1"/>
  <c r="S260" i="25" s="1"/>
  <c r="J261" i="25"/>
  <c r="Q261" i="25" s="1"/>
  <c r="R261" i="25" s="1"/>
  <c r="J262" i="25"/>
  <c r="Q262" i="25" s="1"/>
  <c r="S262" i="25" s="1"/>
  <c r="J263" i="25"/>
  <c r="Q263" i="25" s="1"/>
  <c r="S263" i="25" s="1"/>
  <c r="J264" i="25"/>
  <c r="Q264" i="25" s="1"/>
  <c r="S264" i="25" s="1"/>
  <c r="J265" i="25"/>
  <c r="Q265" i="25" s="1"/>
  <c r="J266" i="25"/>
  <c r="Q266" i="25" s="1"/>
  <c r="S266" i="25" s="1"/>
  <c r="J267" i="25"/>
  <c r="Q267" i="25" s="1"/>
  <c r="J268" i="25"/>
  <c r="Q268" i="25" s="1"/>
  <c r="J269" i="25"/>
  <c r="Q269" i="25" s="1"/>
  <c r="S269" i="25" s="1"/>
  <c r="J270" i="25"/>
  <c r="Q270" i="25" s="1"/>
  <c r="J271" i="25"/>
  <c r="Q271" i="25" s="1"/>
  <c r="J272" i="25"/>
  <c r="Q272" i="25" s="1"/>
  <c r="S272" i="25" s="1"/>
  <c r="J273" i="25"/>
  <c r="Q273" i="25" s="1"/>
  <c r="R273" i="25" s="1"/>
  <c r="J274" i="25"/>
  <c r="Q274" i="25" s="1"/>
  <c r="R274" i="25" s="1"/>
  <c r="J275" i="25"/>
  <c r="Q275" i="25" s="1"/>
  <c r="S275" i="25" s="1"/>
  <c r="J276" i="25"/>
  <c r="Q276" i="25" s="1"/>
  <c r="S276" i="25" s="1"/>
  <c r="J277" i="25"/>
  <c r="Q277" i="25" s="1"/>
  <c r="J278" i="25"/>
  <c r="Q278" i="25" s="1"/>
  <c r="S278" i="25" s="1"/>
  <c r="J279" i="25"/>
  <c r="Q279" i="25" s="1"/>
  <c r="J280" i="25"/>
  <c r="Q280" i="25" s="1"/>
  <c r="J281" i="25"/>
  <c r="Q281" i="25" s="1"/>
  <c r="S281" i="25" s="1"/>
  <c r="J282" i="25"/>
  <c r="Q282" i="25" s="1"/>
  <c r="J283" i="25"/>
  <c r="Q283" i="25" s="1"/>
  <c r="J284" i="25"/>
  <c r="Q284" i="25" s="1"/>
  <c r="S284" i="25" s="1"/>
  <c r="J285" i="25"/>
  <c r="Q285" i="25" s="1"/>
  <c r="J286" i="25"/>
  <c r="Q286" i="25" s="1"/>
  <c r="S286" i="25" s="1"/>
  <c r="J287" i="25"/>
  <c r="Q287" i="25" s="1"/>
  <c r="S287" i="25" s="1"/>
  <c r="J288" i="25"/>
  <c r="Q288" i="25" s="1"/>
  <c r="S288" i="25" s="1"/>
  <c r="J289" i="25"/>
  <c r="Q289" i="25" s="1"/>
  <c r="J290" i="25"/>
  <c r="Q290" i="25" s="1"/>
  <c r="R290" i="25" s="1"/>
  <c r="J291" i="25"/>
  <c r="Q291" i="25" s="1"/>
  <c r="J292" i="25"/>
  <c r="Q292" i="25" s="1"/>
  <c r="J293" i="25"/>
  <c r="Q293" i="25" s="1"/>
  <c r="S293" i="25" s="1"/>
  <c r="J294" i="25"/>
  <c r="Q294" i="25" s="1"/>
  <c r="J295" i="25"/>
  <c r="Q295" i="25" s="1"/>
  <c r="R295" i="25" s="1"/>
  <c r="J296" i="25"/>
  <c r="Q296" i="25" s="1"/>
  <c r="S296" i="25" s="1"/>
  <c r="J297" i="25"/>
  <c r="Q297" i="25" s="1"/>
  <c r="J298" i="25"/>
  <c r="Q298" i="25" s="1"/>
  <c r="S298" i="25" s="1"/>
  <c r="J299" i="25"/>
  <c r="Q299" i="25" s="1"/>
  <c r="S299" i="25" s="1"/>
  <c r="J300" i="25"/>
  <c r="Q300" i="25" s="1"/>
  <c r="S300" i="25" s="1"/>
  <c r="J301" i="25"/>
  <c r="Q301" i="25" s="1"/>
  <c r="J302" i="25"/>
  <c r="Q302" i="25" s="1"/>
  <c r="J303" i="25"/>
  <c r="Q303" i="25" s="1"/>
  <c r="J304" i="25"/>
  <c r="Q304" i="25" s="1"/>
  <c r="R304" i="25" s="1"/>
  <c r="J305" i="25"/>
  <c r="Q305" i="25" s="1"/>
  <c r="S305" i="25" s="1"/>
  <c r="J306" i="25"/>
  <c r="Q306" i="25" s="1"/>
  <c r="S306" i="25" s="1"/>
  <c r="J307" i="25"/>
  <c r="Q307" i="25" s="1"/>
  <c r="J308" i="25"/>
  <c r="Q308" i="25" s="1"/>
  <c r="S308" i="25" s="1"/>
  <c r="J309" i="25"/>
  <c r="Q309" i="25" s="1"/>
  <c r="J310" i="25"/>
  <c r="Q310" i="25" s="1"/>
  <c r="R310" i="25" s="1"/>
  <c r="J311" i="25"/>
  <c r="Q311" i="25" s="1"/>
  <c r="S311" i="25" s="1"/>
  <c r="J312" i="25"/>
  <c r="Q312" i="25" s="1"/>
  <c r="S312" i="25" s="1"/>
  <c r="J313" i="25"/>
  <c r="Q313" i="25" s="1"/>
  <c r="J314" i="25"/>
  <c r="Q314" i="25" s="1"/>
  <c r="J315" i="25"/>
  <c r="Q315" i="25" s="1"/>
  <c r="J316" i="25"/>
  <c r="Q316" i="25" s="1"/>
  <c r="S316" i="25" s="1"/>
  <c r="J317" i="25"/>
  <c r="Q317" i="25" s="1"/>
  <c r="S317" i="25" s="1"/>
  <c r="J318" i="25"/>
  <c r="Q318" i="25" s="1"/>
  <c r="S318" i="25" s="1"/>
  <c r="J319" i="25"/>
  <c r="Q319" i="25" s="1"/>
  <c r="R319" i="25" s="1"/>
  <c r="J320" i="25"/>
  <c r="Q320" i="25" s="1"/>
  <c r="S320" i="25" s="1"/>
  <c r="J321" i="25"/>
  <c r="Q321" i="25" s="1"/>
  <c r="R321" i="25" s="1"/>
  <c r="J322" i="25"/>
  <c r="Q322" i="25" s="1"/>
  <c r="S322" i="25" s="1"/>
  <c r="J323" i="25"/>
  <c r="Q323" i="25" s="1"/>
  <c r="S323" i="25" s="1"/>
  <c r="J324" i="25"/>
  <c r="Q324" i="25" s="1"/>
  <c r="S324" i="25" s="1"/>
  <c r="J325" i="25"/>
  <c r="Q325" i="25" s="1"/>
  <c r="J326" i="25"/>
  <c r="Q326" i="25" s="1"/>
  <c r="S326" i="25" s="1"/>
  <c r="J327" i="25"/>
  <c r="Q327" i="25" s="1"/>
  <c r="J328" i="25"/>
  <c r="Q328" i="25" s="1"/>
  <c r="S328" i="25" s="1"/>
  <c r="J329" i="25"/>
  <c r="Q329" i="25" s="1"/>
  <c r="S329" i="25" s="1"/>
  <c r="J330" i="25"/>
  <c r="Q330" i="25" s="1"/>
  <c r="J331" i="25"/>
  <c r="Q331" i="25" s="1"/>
  <c r="R331" i="25" s="1"/>
  <c r="J332" i="25"/>
  <c r="Q332" i="25" s="1"/>
  <c r="S332" i="25" s="1"/>
  <c r="J333" i="25"/>
  <c r="Q333" i="25" s="1"/>
  <c r="J334" i="25"/>
  <c r="Q334" i="25" s="1"/>
  <c r="R334" i="25" s="1"/>
  <c r="J335" i="25"/>
  <c r="Q335" i="25" s="1"/>
  <c r="S335" i="25" s="1"/>
  <c r="J336" i="25"/>
  <c r="Q336" i="25" s="1"/>
  <c r="S336" i="25" s="1"/>
  <c r="J337" i="25"/>
  <c r="Q337" i="25" s="1"/>
  <c r="J338" i="25"/>
  <c r="Q338" i="25" s="1"/>
  <c r="J339" i="25"/>
  <c r="Q339" i="25" s="1"/>
  <c r="J340" i="25"/>
  <c r="Q340" i="25" s="1"/>
  <c r="S340" i="25" s="1"/>
  <c r="J341" i="25"/>
  <c r="Q341" i="25" s="1"/>
  <c r="S341" i="25" s="1"/>
  <c r="J342" i="25"/>
  <c r="Q342" i="25" s="1"/>
  <c r="S342" i="25" s="1"/>
  <c r="J343" i="25"/>
  <c r="Q343" i="25" s="1"/>
  <c r="J344" i="25"/>
  <c r="Q344" i="25" s="1"/>
  <c r="S344" i="25" s="1"/>
  <c r="J345" i="25"/>
  <c r="Q345" i="25" s="1"/>
  <c r="J346" i="25"/>
  <c r="Q346" i="25" s="1"/>
  <c r="R346" i="25" s="1"/>
  <c r="J347" i="25"/>
  <c r="Q347" i="25" s="1"/>
  <c r="S347" i="25" s="1"/>
  <c r="J348" i="25"/>
  <c r="Q348" i="25" s="1"/>
  <c r="S348" i="25" s="1"/>
  <c r="J349" i="25"/>
  <c r="Q349" i="25" s="1"/>
  <c r="J350" i="25"/>
  <c r="Q350" i="25" s="1"/>
  <c r="J351" i="25"/>
  <c r="Q351" i="25" s="1"/>
  <c r="J352" i="25"/>
  <c r="Q352" i="25" s="1"/>
  <c r="R352" i="25" s="1"/>
  <c r="J353" i="25"/>
  <c r="Q353" i="25" s="1"/>
  <c r="S353" i="25" s="1"/>
  <c r="J354" i="25"/>
  <c r="Q354" i="25" s="1"/>
  <c r="S354" i="25" s="1"/>
  <c r="J355" i="25"/>
  <c r="Q355" i="25" s="1"/>
  <c r="R355" i="25" s="1"/>
  <c r="J356" i="25"/>
  <c r="Q356" i="25" s="1"/>
  <c r="S356" i="25" s="1"/>
  <c r="J357" i="25"/>
  <c r="Q357" i="25" s="1"/>
  <c r="J358" i="25"/>
  <c r="Q358" i="25" s="1"/>
  <c r="S358" i="25" s="1"/>
  <c r="J359" i="25"/>
  <c r="Q359" i="25" s="1"/>
  <c r="S359" i="25" s="1"/>
  <c r="J360" i="25"/>
  <c r="Q360" i="25" s="1"/>
  <c r="S360" i="25" s="1"/>
  <c r="J361" i="25"/>
  <c r="Q361" i="25" s="1"/>
  <c r="J362" i="25"/>
  <c r="Q362" i="25" s="1"/>
  <c r="S362" i="25" s="1"/>
  <c r="J363" i="25"/>
  <c r="Q363" i="25" s="1"/>
  <c r="J364" i="25"/>
  <c r="Q364" i="25" s="1"/>
  <c r="S364" i="25" s="1"/>
  <c r="J365" i="25"/>
  <c r="Q365" i="25" s="1"/>
  <c r="S365" i="25" s="1"/>
  <c r="J366" i="25"/>
  <c r="Q366" i="25" s="1"/>
  <c r="J367" i="25"/>
  <c r="Q367" i="25" s="1"/>
  <c r="J368" i="25"/>
  <c r="Q368" i="25" s="1"/>
  <c r="S368" i="25" s="1"/>
  <c r="J369" i="25"/>
  <c r="Q369" i="25" s="1"/>
  <c r="R369" i="25" s="1"/>
  <c r="J370" i="25"/>
  <c r="Q370" i="25" s="1"/>
  <c r="R370" i="25" s="1"/>
  <c r="J371" i="25"/>
  <c r="Q371" i="25" s="1"/>
  <c r="J372" i="25"/>
  <c r="Q372" i="25" s="1"/>
  <c r="S372" i="25" s="1"/>
  <c r="J373" i="25"/>
  <c r="Q373" i="25" s="1"/>
  <c r="J374" i="25"/>
  <c r="Q374" i="25" s="1"/>
  <c r="J375" i="25"/>
  <c r="Q375" i="25" s="1"/>
  <c r="J376" i="25"/>
  <c r="Q376" i="25" s="1"/>
  <c r="S376" i="25" s="1"/>
  <c r="J377" i="25"/>
  <c r="Q377" i="25" s="1"/>
  <c r="S377" i="25" s="1"/>
  <c r="J378" i="25"/>
  <c r="Q378" i="25" s="1"/>
  <c r="S378" i="25" s="1"/>
  <c r="J379" i="25"/>
  <c r="Q379" i="25" s="1"/>
  <c r="J380" i="25"/>
  <c r="Q380" i="25" s="1"/>
  <c r="S380" i="25" s="1"/>
  <c r="J381" i="25"/>
  <c r="Q381" i="25" s="1"/>
  <c r="J382" i="25"/>
  <c r="Q382" i="25" s="1"/>
  <c r="S382" i="25" s="1"/>
  <c r="J383" i="25"/>
  <c r="Q383" i="25" s="1"/>
  <c r="S383" i="25" s="1"/>
  <c r="J384" i="25"/>
  <c r="Q384" i="25" s="1"/>
  <c r="S384" i="25" s="1"/>
  <c r="J385" i="25"/>
  <c r="Q385" i="25" s="1"/>
  <c r="J386" i="25"/>
  <c r="Q386" i="25" s="1"/>
  <c r="J387" i="25"/>
  <c r="Q387" i="25" s="1"/>
  <c r="J388" i="25"/>
  <c r="Q388" i="25" s="1"/>
  <c r="S388" i="25" s="1"/>
  <c r="J389" i="25"/>
  <c r="Q389" i="25" s="1"/>
  <c r="S389" i="25" s="1"/>
  <c r="J390" i="25"/>
  <c r="Q390" i="25" s="1"/>
  <c r="J391" i="25"/>
  <c r="Q391" i="25" s="1"/>
  <c r="J392" i="25"/>
  <c r="Q392" i="25" s="1"/>
  <c r="S392" i="25" s="1"/>
  <c r="J393" i="25"/>
  <c r="Q393" i="25" s="1"/>
  <c r="J394" i="25"/>
  <c r="Q394" i="25" s="1"/>
  <c r="R394" i="25" s="1"/>
  <c r="J395" i="25"/>
  <c r="Q395" i="25" s="1"/>
  <c r="S395" i="25" s="1"/>
  <c r="J396" i="25"/>
  <c r="Q396" i="25" s="1"/>
  <c r="S396" i="25" s="1"/>
  <c r="J397" i="25"/>
  <c r="Q397" i="25" s="1"/>
  <c r="J398" i="25"/>
  <c r="Q398" i="25" s="1"/>
  <c r="J399" i="25"/>
  <c r="Q399" i="25" s="1"/>
  <c r="J400" i="25"/>
  <c r="Q400" i="25" s="1"/>
  <c r="R400" i="25" s="1"/>
  <c r="J401" i="25"/>
  <c r="Q401" i="25" s="1"/>
  <c r="S401" i="25" s="1"/>
  <c r="J402" i="25"/>
  <c r="Q402" i="25" s="1"/>
  <c r="J403" i="25"/>
  <c r="Q403" i="25" s="1"/>
  <c r="S403" i="25" s="1"/>
  <c r="J404" i="25"/>
  <c r="Q404" i="25" s="1"/>
  <c r="S404" i="25" s="1"/>
  <c r="J405" i="25"/>
  <c r="Q405" i="25" s="1"/>
  <c r="S405" i="25" s="1"/>
  <c r="J406" i="25"/>
  <c r="Q406" i="25" s="1"/>
  <c r="R406" i="25" s="1"/>
  <c r="J407" i="25"/>
  <c r="Q407" i="25" s="1"/>
  <c r="S407" i="25" s="1"/>
  <c r="J408" i="25"/>
  <c r="Q408" i="25" s="1"/>
  <c r="S408" i="25" s="1"/>
  <c r="J409" i="25"/>
  <c r="Q409" i="25" s="1"/>
  <c r="J410" i="25"/>
  <c r="Q410" i="25" s="1"/>
  <c r="R410" i="25" s="1"/>
  <c r="J411" i="25"/>
  <c r="Q411" i="25" s="1"/>
  <c r="J412" i="25"/>
  <c r="Q412" i="25" s="1"/>
  <c r="S412" i="25" s="1"/>
  <c r="J413" i="25"/>
  <c r="Q413" i="25" s="1"/>
  <c r="S413" i="25" s="1"/>
  <c r="J414" i="25"/>
  <c r="Q414" i="25" s="1"/>
  <c r="J415" i="25"/>
  <c r="Q415" i="25" s="1"/>
  <c r="J416" i="25"/>
  <c r="Q416" i="25" s="1"/>
  <c r="S416" i="25" s="1"/>
  <c r="J417" i="25"/>
  <c r="Q417" i="25" s="1"/>
  <c r="S417" i="25" s="1"/>
  <c r="J418" i="25"/>
  <c r="Q418" i="25" s="1"/>
  <c r="S418" i="25" s="1"/>
  <c r="J419" i="25"/>
  <c r="Q419" i="25" s="1"/>
  <c r="S419" i="25" s="1"/>
  <c r="J420" i="25"/>
  <c r="Q420" i="25" s="1"/>
  <c r="S420" i="25" s="1"/>
  <c r="J421" i="25"/>
  <c r="Q421" i="25" s="1"/>
  <c r="J422" i="25"/>
  <c r="Q422" i="25" s="1"/>
  <c r="S422" i="25" s="1"/>
  <c r="J423" i="25"/>
  <c r="Q423" i="25" s="1"/>
  <c r="J424" i="25"/>
  <c r="Q424" i="25" s="1"/>
  <c r="S424" i="25" s="1"/>
  <c r="J425" i="25"/>
  <c r="Q425" i="25" s="1"/>
  <c r="S425" i="25" s="1"/>
  <c r="J426" i="25"/>
  <c r="Q426" i="25" s="1"/>
  <c r="J427" i="25"/>
  <c r="Q427" i="25" s="1"/>
  <c r="J428" i="25"/>
  <c r="Q428" i="25" s="1"/>
  <c r="S428" i="25" s="1"/>
  <c r="J429" i="25"/>
  <c r="Q429" i="25" s="1"/>
  <c r="S429" i="25" s="1"/>
  <c r="J430" i="25"/>
  <c r="Q430" i="25" s="1"/>
  <c r="S430" i="25" s="1"/>
  <c r="J431" i="25"/>
  <c r="Q431" i="25" s="1"/>
  <c r="S431" i="25" s="1"/>
  <c r="J432" i="25"/>
  <c r="Q432" i="25" s="1"/>
  <c r="J433" i="25"/>
  <c r="Q433" i="25" s="1"/>
  <c r="J434" i="25"/>
  <c r="Q434" i="25" s="1"/>
  <c r="J435" i="25"/>
  <c r="Q435" i="25" s="1"/>
  <c r="J436" i="25"/>
  <c r="Q436" i="25" s="1"/>
  <c r="S436" i="25" s="1"/>
  <c r="J437" i="25"/>
  <c r="Q437" i="25" s="1"/>
  <c r="S437" i="25" s="1"/>
  <c r="J438" i="25"/>
  <c r="Q438" i="25" s="1"/>
  <c r="S438" i="25" s="1"/>
  <c r="J439" i="25"/>
  <c r="Q439" i="25" s="1"/>
  <c r="J440" i="25"/>
  <c r="Q440" i="25" s="1"/>
  <c r="J441" i="25"/>
  <c r="Q441" i="25" s="1"/>
  <c r="S441" i="25" s="1"/>
  <c r="J442" i="25"/>
  <c r="Q442" i="25" s="1"/>
  <c r="R442" i="25" s="1"/>
  <c r="J443" i="25"/>
  <c r="Q443" i="25" s="1"/>
  <c r="J444" i="25"/>
  <c r="Q444" i="25" s="1"/>
  <c r="J445" i="25"/>
  <c r="Q445" i="25" s="1"/>
  <c r="J446" i="25"/>
  <c r="Q446" i="25" s="1"/>
  <c r="S446" i="25" s="1"/>
  <c r="J447" i="25"/>
  <c r="Q447" i="25" s="1"/>
  <c r="J448" i="25"/>
  <c r="Q448" i="25" s="1"/>
  <c r="R448" i="25" s="1"/>
  <c r="J449" i="25"/>
  <c r="Q449" i="25" s="1"/>
  <c r="S449" i="25" s="1"/>
  <c r="J450" i="25"/>
  <c r="Q450" i="25" s="1"/>
  <c r="J451" i="25"/>
  <c r="Q451" i="25" s="1"/>
  <c r="S451" i="25" s="1"/>
  <c r="J452" i="25"/>
  <c r="Q452" i="25" s="1"/>
  <c r="S452" i="25" s="1"/>
  <c r="J453" i="25"/>
  <c r="Q453" i="25" s="1"/>
  <c r="S453" i="25" s="1"/>
  <c r="J454" i="25"/>
  <c r="Q454" i="25" s="1"/>
  <c r="S454" i="25" s="1"/>
  <c r="J455" i="25"/>
  <c r="Q455" i="25" s="1"/>
  <c r="J456" i="25"/>
  <c r="Q456" i="25" s="1"/>
  <c r="J457" i="25"/>
  <c r="Q457" i="25" s="1"/>
  <c r="J458" i="25"/>
  <c r="Q458" i="25" s="1"/>
  <c r="J459" i="25"/>
  <c r="Q459" i="25" s="1"/>
  <c r="J460" i="25"/>
  <c r="Q460" i="25" s="1"/>
  <c r="S460" i="25" s="1"/>
  <c r="J461" i="25"/>
  <c r="Q461" i="25" s="1"/>
  <c r="J462" i="25"/>
  <c r="Q462" i="25" s="1"/>
  <c r="J463" i="25"/>
  <c r="Q463" i="25" s="1"/>
  <c r="J464" i="25"/>
  <c r="Q464" i="25" s="1"/>
  <c r="J465" i="25"/>
  <c r="Q465" i="25" s="1"/>
  <c r="S465" i="25" s="1"/>
  <c r="J466" i="25"/>
  <c r="Q466" i="25" s="1"/>
  <c r="S466" i="25" s="1"/>
  <c r="J467" i="25"/>
  <c r="Q467" i="25" s="1"/>
  <c r="J468" i="25"/>
  <c r="Q468" i="25" s="1"/>
  <c r="J469" i="25"/>
  <c r="Q469" i="25" s="1"/>
  <c r="J470" i="25"/>
  <c r="Q470" i="25" s="1"/>
  <c r="R470" i="25" s="1"/>
  <c r="J471" i="25"/>
  <c r="Q471" i="25" s="1"/>
  <c r="S471" i="25" s="1"/>
  <c r="J472" i="25"/>
  <c r="Q472" i="25" s="1"/>
  <c r="S472" i="25" s="1"/>
  <c r="J473" i="25"/>
  <c r="Q473" i="25" s="1"/>
  <c r="S473" i="25" s="1"/>
  <c r="J474" i="25"/>
  <c r="Q474" i="25" s="1"/>
  <c r="S474" i="25" s="1"/>
  <c r="J475" i="25"/>
  <c r="Q475" i="25" s="1"/>
  <c r="J476" i="25"/>
  <c r="Q476" i="25" s="1"/>
  <c r="J477" i="25"/>
  <c r="Q477" i="25" s="1"/>
  <c r="S477" i="25" s="1"/>
  <c r="J478" i="25"/>
  <c r="Q478" i="25" s="1"/>
  <c r="S478" i="25" s="1"/>
  <c r="J479" i="25"/>
  <c r="Q479" i="25" s="1"/>
  <c r="S479" i="25" s="1"/>
  <c r="J480" i="25"/>
  <c r="Q480" i="25" s="1"/>
  <c r="J481" i="25"/>
  <c r="Q481" i="25" s="1"/>
  <c r="J482" i="25"/>
  <c r="Q482" i="25" s="1"/>
  <c r="R482" i="25" s="1"/>
  <c r="J483" i="25"/>
  <c r="Q483" i="25" s="1"/>
  <c r="S483" i="25" s="1"/>
  <c r="J484" i="25"/>
  <c r="Q484" i="25" s="1"/>
  <c r="S484" i="25" s="1"/>
  <c r="J485" i="25"/>
  <c r="Q485" i="25" s="1"/>
  <c r="S485" i="25" s="1"/>
  <c r="J486" i="25"/>
  <c r="Q486" i="25" s="1"/>
  <c r="J487" i="25"/>
  <c r="Q487" i="25" s="1"/>
  <c r="S487" i="25" s="1"/>
  <c r="J488" i="25"/>
  <c r="Q488" i="25" s="1"/>
  <c r="J489" i="25"/>
  <c r="Q489" i="25" s="1"/>
  <c r="S489" i="25" s="1"/>
  <c r="J490" i="25"/>
  <c r="Q490" i="25" s="1"/>
  <c r="S490" i="25" s="1"/>
  <c r="J491" i="25"/>
  <c r="Q491" i="25" s="1"/>
  <c r="S491" i="25" s="1"/>
  <c r="J492" i="25"/>
  <c r="Q492" i="25" s="1"/>
  <c r="J493" i="25"/>
  <c r="Q493" i="25" s="1"/>
  <c r="J494" i="25"/>
  <c r="Q494" i="25" s="1"/>
  <c r="J495" i="25"/>
  <c r="Q495" i="25" s="1"/>
  <c r="S495" i="25" s="1"/>
  <c r="J496" i="25"/>
  <c r="Q496" i="25" s="1"/>
  <c r="S496" i="25" s="1"/>
  <c r="J497" i="25"/>
  <c r="Q497" i="25" s="1"/>
  <c r="S497" i="25" s="1"/>
  <c r="J498" i="25"/>
  <c r="Q498" i="25" s="1"/>
  <c r="J499" i="25"/>
  <c r="Q499" i="25" s="1"/>
  <c r="J500" i="25"/>
  <c r="Q500" i="25" s="1"/>
  <c r="J501" i="25"/>
  <c r="Q501" i="25" s="1"/>
  <c r="S501" i="25" s="1"/>
  <c r="J502" i="25"/>
  <c r="Q502" i="25" s="1"/>
  <c r="S502" i="25" s="1"/>
  <c r="J503" i="25"/>
  <c r="Q503" i="25" s="1"/>
  <c r="J504" i="25"/>
  <c r="Q504" i="25" s="1"/>
  <c r="S504" i="25" s="1"/>
  <c r="J505" i="25"/>
  <c r="Q505" i="25" s="1"/>
  <c r="J506" i="25"/>
  <c r="Q506" i="25" s="1"/>
  <c r="S506" i="25" s="1"/>
  <c r="J507" i="25"/>
  <c r="Q507" i="25" s="1"/>
  <c r="S507" i="25" s="1"/>
  <c r="J508" i="25"/>
  <c r="Q508" i="25" s="1"/>
  <c r="S508" i="25" s="1"/>
  <c r="J509" i="25"/>
  <c r="Q509" i="25" s="1"/>
  <c r="J510" i="25"/>
  <c r="Q510" i="25" s="1"/>
  <c r="J511" i="25"/>
  <c r="Q511" i="25" s="1"/>
  <c r="J512" i="25"/>
  <c r="Q512" i="25" s="1"/>
  <c r="J513" i="25"/>
  <c r="Q513" i="25" s="1"/>
  <c r="S513" i="25" s="1"/>
  <c r="J514" i="25"/>
  <c r="Q514" i="25" s="1"/>
  <c r="R514" i="25" s="1"/>
  <c r="J515" i="25"/>
  <c r="Q515" i="25" s="1"/>
  <c r="J516" i="25"/>
  <c r="Q516" i="25" s="1"/>
  <c r="R516" i="25" s="1"/>
  <c r="J517" i="25"/>
  <c r="Q517" i="25" s="1"/>
  <c r="J518" i="25"/>
  <c r="Q518" i="25" s="1"/>
  <c r="R518" i="25" s="1"/>
  <c r="J519" i="25"/>
  <c r="Q519" i="25" s="1"/>
  <c r="S519" i="25" s="1"/>
  <c r="J520" i="25"/>
  <c r="Q520" i="25" s="1"/>
  <c r="S520" i="25" s="1"/>
  <c r="J521" i="25"/>
  <c r="Q521" i="25" s="1"/>
  <c r="J522" i="25"/>
  <c r="Q522" i="25" s="1"/>
  <c r="J523" i="25"/>
  <c r="Q523" i="25" s="1"/>
  <c r="J524" i="25"/>
  <c r="Q524" i="25" s="1"/>
  <c r="J525" i="25"/>
  <c r="Q525" i="25" s="1"/>
  <c r="S525" i="25" s="1"/>
  <c r="J526" i="25"/>
  <c r="Q526" i="25" s="1"/>
  <c r="S526" i="25" s="1"/>
  <c r="J527" i="25"/>
  <c r="Q527" i="25" s="1"/>
  <c r="J528" i="25"/>
  <c r="Q528" i="25" s="1"/>
  <c r="J529" i="25"/>
  <c r="Q529" i="25" s="1"/>
  <c r="J530" i="25"/>
  <c r="Q530" i="25" s="1"/>
  <c r="J531" i="25"/>
  <c r="Q531" i="25" s="1"/>
  <c r="S531" i="25" s="1"/>
  <c r="J532" i="25"/>
  <c r="Q532" i="25" s="1"/>
  <c r="S532" i="25" s="1"/>
  <c r="J533" i="25"/>
  <c r="Q533" i="25" s="1"/>
  <c r="J534" i="25"/>
  <c r="Q534" i="25" s="1"/>
  <c r="J535" i="25"/>
  <c r="Q535" i="25" s="1"/>
  <c r="J536" i="25"/>
  <c r="Q536" i="25" s="1"/>
  <c r="J537" i="25"/>
  <c r="Q537" i="25" s="1"/>
  <c r="S537" i="25" s="1"/>
  <c r="J538" i="25"/>
  <c r="Q538" i="25" s="1"/>
  <c r="R538" i="25" s="1"/>
  <c r="J539" i="25"/>
  <c r="Q539" i="25" s="1"/>
  <c r="J540" i="25"/>
  <c r="Q540" i="25" s="1"/>
  <c r="J541" i="25"/>
  <c r="Q541" i="25" s="1"/>
  <c r="J542" i="25"/>
  <c r="Q542" i="25" s="1"/>
  <c r="J543" i="25"/>
  <c r="Q543" i="25" s="1"/>
  <c r="S543" i="25" s="1"/>
  <c r="J544" i="25"/>
  <c r="Q544" i="25" s="1"/>
  <c r="S544" i="25" s="1"/>
  <c r="J545" i="25"/>
  <c r="Q545" i="25" s="1"/>
  <c r="S545" i="25" s="1"/>
  <c r="J546" i="25"/>
  <c r="Q546" i="25" s="1"/>
  <c r="J547" i="25"/>
  <c r="Q547" i="25" s="1"/>
  <c r="J548" i="25"/>
  <c r="Q548" i="25" s="1"/>
  <c r="J549" i="25"/>
  <c r="Q549" i="25" s="1"/>
  <c r="S549" i="25" s="1"/>
  <c r="J550" i="25"/>
  <c r="Q550" i="25" s="1"/>
  <c r="S550" i="25" s="1"/>
  <c r="J551" i="25"/>
  <c r="Q551" i="25" s="1"/>
  <c r="J552" i="25"/>
  <c r="Q552" i="25" s="1"/>
  <c r="J553" i="25"/>
  <c r="Q553" i="25" s="1"/>
  <c r="J554" i="25"/>
  <c r="Q554" i="25" s="1"/>
  <c r="J555" i="25"/>
  <c r="Q555" i="25" s="1"/>
  <c r="S555" i="25" s="1"/>
  <c r="J556" i="25"/>
  <c r="Q556" i="25" s="1"/>
  <c r="S556" i="25" s="1"/>
  <c r="J557" i="25"/>
  <c r="Q557" i="25" s="1"/>
  <c r="S557" i="25" s="1"/>
  <c r="J558" i="25"/>
  <c r="Q558" i="25" s="1"/>
  <c r="S558" i="25" s="1"/>
  <c r="J559" i="25"/>
  <c r="Q559" i="25" s="1"/>
  <c r="J560" i="25"/>
  <c r="Q560" i="25" s="1"/>
  <c r="J561" i="25"/>
  <c r="Q561" i="25" s="1"/>
  <c r="R561" i="25" s="1"/>
  <c r="J562" i="25"/>
  <c r="Q562" i="25" s="1"/>
  <c r="R562" i="25" s="1"/>
  <c r="J563" i="25"/>
  <c r="Q563" i="25" s="1"/>
  <c r="J564" i="25"/>
  <c r="Q564" i="25" s="1"/>
  <c r="J565" i="25"/>
  <c r="Q565" i="25" s="1"/>
  <c r="J566" i="25"/>
  <c r="Q566" i="25" s="1"/>
  <c r="S566" i="25" s="1"/>
  <c r="J567" i="25"/>
  <c r="Q567" i="25" s="1"/>
  <c r="S567" i="25" s="1"/>
  <c r="J568" i="25"/>
  <c r="Q568" i="25" s="1"/>
  <c r="J569" i="25"/>
  <c r="Q569" i="25" s="1"/>
  <c r="J570" i="25"/>
  <c r="Q570" i="25" s="1"/>
  <c r="J571" i="25"/>
  <c r="Q571" i="25" s="1"/>
  <c r="J572" i="25"/>
  <c r="Q572" i="25" s="1"/>
  <c r="J573" i="25"/>
  <c r="Q573" i="25" s="1"/>
  <c r="S573" i="25" s="1"/>
  <c r="J574" i="25"/>
  <c r="Q574" i="25" s="1"/>
  <c r="J575" i="25"/>
  <c r="Q575" i="25" s="1"/>
  <c r="J576" i="25"/>
  <c r="Q576" i="25" s="1"/>
  <c r="J577" i="25"/>
  <c r="Q577" i="25" s="1"/>
  <c r="J578" i="25"/>
  <c r="Q578" i="25" s="1"/>
  <c r="J579" i="25"/>
  <c r="Q579" i="25" s="1"/>
  <c r="S579" i="25" s="1"/>
  <c r="J580" i="25"/>
  <c r="Q580" i="25" s="1"/>
  <c r="J581" i="25"/>
  <c r="Q581" i="25" s="1"/>
  <c r="J582" i="25"/>
  <c r="Q582" i="25" s="1"/>
  <c r="J583" i="25"/>
  <c r="Q583" i="25" s="1"/>
  <c r="J584" i="25"/>
  <c r="Q584" i="25" s="1"/>
  <c r="J585" i="25"/>
  <c r="Q585" i="25" s="1"/>
  <c r="S585" i="25" s="1"/>
  <c r="J586" i="25"/>
  <c r="Q586" i="25" s="1"/>
  <c r="R586" i="25" s="1"/>
  <c r="J587" i="25"/>
  <c r="Q587" i="25" s="1"/>
  <c r="J588" i="25"/>
  <c r="Q588" i="25" s="1"/>
  <c r="J589" i="25"/>
  <c r="Q589" i="25" s="1"/>
  <c r="J590" i="25"/>
  <c r="Q590" i="25" s="1"/>
  <c r="R590" i="25" s="1"/>
  <c r="J591" i="25"/>
  <c r="Q591" i="25" s="1"/>
  <c r="S591" i="25" s="1"/>
  <c r="J592" i="25"/>
  <c r="Q592" i="25" s="1"/>
  <c r="J593" i="25"/>
  <c r="Q593" i="25" s="1"/>
  <c r="J594" i="25"/>
  <c r="Q594" i="25" s="1"/>
  <c r="J595" i="25"/>
  <c r="Q595" i="25" s="1"/>
  <c r="J596" i="25"/>
  <c r="Q596" i="25" s="1"/>
  <c r="J597" i="25"/>
  <c r="Q597" i="25" s="1"/>
  <c r="S597" i="25" s="1"/>
  <c r="J598" i="25"/>
  <c r="Q598" i="25" s="1"/>
  <c r="R598" i="25" s="1"/>
  <c r="J599" i="25"/>
  <c r="Q599" i="25" s="1"/>
  <c r="J600" i="25"/>
  <c r="Q600" i="25" s="1"/>
  <c r="J601" i="25"/>
  <c r="Q601" i="25" s="1"/>
  <c r="J602" i="25"/>
  <c r="Q602" i="25" s="1"/>
  <c r="J603" i="25"/>
  <c r="Q603" i="25" s="1"/>
  <c r="S603" i="25" s="1"/>
  <c r="J604" i="25"/>
  <c r="Q604" i="25" s="1"/>
  <c r="J605" i="25"/>
  <c r="Q605" i="25" s="1"/>
  <c r="J606" i="25"/>
  <c r="Q606" i="25" s="1"/>
  <c r="J607" i="25"/>
  <c r="Q607" i="25" s="1"/>
  <c r="J608" i="25"/>
  <c r="Q608" i="25" s="1"/>
  <c r="S608" i="25" s="1"/>
  <c r="J609" i="25"/>
  <c r="Q609" i="25" s="1"/>
  <c r="R609" i="25" s="1"/>
  <c r="J610" i="25"/>
  <c r="Q610" i="25" s="1"/>
  <c r="R610" i="25" s="1"/>
  <c r="J611" i="25"/>
  <c r="Q611" i="25" s="1"/>
  <c r="J612" i="25"/>
  <c r="Q612" i="25" s="1"/>
  <c r="J613" i="25"/>
  <c r="Q613" i="25" s="1"/>
  <c r="J614" i="25"/>
  <c r="Q614" i="25" s="1"/>
  <c r="J615" i="25"/>
  <c r="Q615" i="25" s="1"/>
  <c r="S615" i="25" s="1"/>
  <c r="J616" i="25"/>
  <c r="Q616" i="25" s="1"/>
  <c r="J617" i="25"/>
  <c r="Q617" i="25" s="1"/>
  <c r="J618" i="25"/>
  <c r="Q618" i="25" s="1"/>
  <c r="J619" i="25"/>
  <c r="Q619" i="25" s="1"/>
  <c r="J620" i="25"/>
  <c r="Q620" i="25" s="1"/>
  <c r="J621" i="25"/>
  <c r="Q621" i="25" s="1"/>
  <c r="S621" i="25" s="1"/>
  <c r="J622" i="25"/>
  <c r="Q622" i="25" s="1"/>
  <c r="R622" i="25" s="1"/>
  <c r="J623" i="25"/>
  <c r="Q623" i="25" s="1"/>
  <c r="J624" i="25"/>
  <c r="Q624" i="25" s="1"/>
  <c r="J625" i="25"/>
  <c r="Q625" i="25" s="1"/>
  <c r="J626" i="25"/>
  <c r="Q626" i="25" s="1"/>
  <c r="J627" i="25"/>
  <c r="Q627" i="25" s="1"/>
  <c r="S627" i="25" s="1"/>
  <c r="J628" i="25"/>
  <c r="Q628" i="25" s="1"/>
  <c r="J629" i="25"/>
  <c r="Q629" i="25" s="1"/>
  <c r="J630" i="25"/>
  <c r="Q630" i="25" s="1"/>
  <c r="J631" i="25"/>
  <c r="Q631" i="25" s="1"/>
  <c r="J632" i="25"/>
  <c r="Q632" i="25" s="1"/>
  <c r="J633" i="25"/>
  <c r="Q633" i="25" s="1"/>
  <c r="J634" i="25"/>
  <c r="Q634" i="25" s="1"/>
  <c r="S634" i="25" s="1"/>
  <c r="J635" i="25"/>
  <c r="Q635" i="25" s="1"/>
  <c r="J636" i="25"/>
  <c r="Q636" i="25" s="1"/>
  <c r="J637" i="25"/>
  <c r="Q637" i="25" s="1"/>
  <c r="J638" i="25"/>
  <c r="Q638" i="25" s="1"/>
  <c r="J639" i="25"/>
  <c r="Q639" i="25" s="1"/>
  <c r="S639" i="25" s="1"/>
  <c r="J640" i="25"/>
  <c r="Q640" i="25" s="1"/>
  <c r="J641" i="25"/>
  <c r="Q641" i="25" s="1"/>
  <c r="J642" i="25"/>
  <c r="Q642" i="25" s="1"/>
  <c r="J643" i="25"/>
  <c r="Q643" i="25" s="1"/>
  <c r="J644" i="25"/>
  <c r="Q644" i="25" s="1"/>
  <c r="J645" i="25"/>
  <c r="Q645" i="25" s="1"/>
  <c r="J646" i="25"/>
  <c r="Q646" i="25" s="1"/>
  <c r="R646" i="25" s="1"/>
  <c r="J647" i="25"/>
  <c r="Q647" i="25" s="1"/>
  <c r="J648" i="25"/>
  <c r="Q648" i="25" s="1"/>
  <c r="J649" i="25"/>
  <c r="Q649" i="25" s="1"/>
  <c r="J650" i="25"/>
  <c r="Q650" i="25" s="1"/>
  <c r="J651" i="25"/>
  <c r="Q651" i="25" s="1"/>
  <c r="S651" i="25" s="1"/>
  <c r="J652" i="25"/>
  <c r="Q652" i="25" s="1"/>
  <c r="J653" i="25"/>
  <c r="Q653" i="25" s="1"/>
  <c r="J654" i="25"/>
  <c r="Q654" i="25" s="1"/>
  <c r="J655" i="25"/>
  <c r="Q655" i="25" s="1"/>
  <c r="J656" i="25"/>
  <c r="Q656" i="25" s="1"/>
  <c r="J657" i="25"/>
  <c r="Q657" i="25" s="1"/>
  <c r="J658" i="25"/>
  <c r="Q658" i="25" s="1"/>
  <c r="S658" i="25" s="1"/>
  <c r="J659" i="25"/>
  <c r="Q659" i="25" s="1"/>
  <c r="J660" i="25"/>
  <c r="Q660" i="25" s="1"/>
  <c r="J661" i="25"/>
  <c r="Q661" i="25" s="1"/>
  <c r="J662" i="25"/>
  <c r="Q662" i="25" s="1"/>
  <c r="J663" i="25"/>
  <c r="Q663" i="25" s="1"/>
  <c r="S663" i="25" s="1"/>
  <c r="J664" i="25"/>
  <c r="Q664" i="25" s="1"/>
  <c r="J665" i="25"/>
  <c r="Q665" i="25" s="1"/>
  <c r="J666" i="25"/>
  <c r="Q666" i="25" s="1"/>
  <c r="J667" i="25"/>
  <c r="Q667" i="25" s="1"/>
  <c r="J668" i="25"/>
  <c r="Q668" i="25" s="1"/>
  <c r="J669" i="25"/>
  <c r="Q669" i="25" s="1"/>
  <c r="J670" i="25"/>
  <c r="Q670" i="25" s="1"/>
  <c r="R670" i="25" s="1"/>
  <c r="J671" i="25"/>
  <c r="Q671" i="25" s="1"/>
  <c r="J672" i="25"/>
  <c r="Q672" i="25" s="1"/>
  <c r="J673" i="25"/>
  <c r="Q673" i="25" s="1"/>
  <c r="J674" i="25"/>
  <c r="Q674" i="25" s="1"/>
  <c r="J675" i="25"/>
  <c r="Q675" i="25" s="1"/>
  <c r="S675" i="25" s="1"/>
  <c r="J676" i="25"/>
  <c r="Q676" i="25" s="1"/>
  <c r="J677" i="25"/>
  <c r="Q677" i="25" s="1"/>
  <c r="J678" i="25"/>
  <c r="Q678" i="25" s="1"/>
  <c r="J679" i="25"/>
  <c r="Q679" i="25" s="1"/>
  <c r="J680" i="25"/>
  <c r="Q680" i="25" s="1"/>
  <c r="J681" i="25"/>
  <c r="Q681" i="25" s="1"/>
  <c r="J682" i="25"/>
  <c r="Q682" i="25" s="1"/>
  <c r="R682" i="25" s="1"/>
  <c r="J683" i="25"/>
  <c r="Q683" i="25" s="1"/>
  <c r="J684" i="25"/>
  <c r="Q684" i="25" s="1"/>
  <c r="J685" i="25"/>
  <c r="Q685" i="25" s="1"/>
  <c r="J686" i="25"/>
  <c r="Q686" i="25" s="1"/>
  <c r="J687" i="25"/>
  <c r="Q687" i="25" s="1"/>
  <c r="S687" i="25" s="1"/>
  <c r="J688" i="25"/>
  <c r="Q688" i="25" s="1"/>
  <c r="J689" i="25"/>
  <c r="Q689" i="25" s="1"/>
  <c r="J690" i="25"/>
  <c r="Q690" i="25" s="1"/>
  <c r="J691" i="25"/>
  <c r="Q691" i="25" s="1"/>
  <c r="J692" i="25"/>
  <c r="Q692" i="25" s="1"/>
  <c r="J693" i="25"/>
  <c r="Q693" i="25" s="1"/>
  <c r="J694" i="25"/>
  <c r="Q694" i="25" s="1"/>
  <c r="R694" i="25" s="1"/>
  <c r="J695" i="25"/>
  <c r="Q695" i="25" s="1"/>
  <c r="J696" i="25"/>
  <c r="Q696" i="25" s="1"/>
  <c r="J697" i="25"/>
  <c r="Q697" i="25" s="1"/>
  <c r="J698" i="25"/>
  <c r="Q698" i="25" s="1"/>
  <c r="J699" i="25"/>
  <c r="Q699" i="25" s="1"/>
  <c r="R699" i="25" s="1"/>
  <c r="J700" i="25"/>
  <c r="Q700" i="25" s="1"/>
  <c r="J701" i="25"/>
  <c r="Q701" i="25" s="1"/>
  <c r="J702" i="25"/>
  <c r="Q702" i="25" s="1"/>
  <c r="J703" i="25"/>
  <c r="Q703" i="25" s="1"/>
  <c r="J704" i="25"/>
  <c r="Q704" i="25" s="1"/>
  <c r="S704" i="25" s="1"/>
  <c r="J705" i="25"/>
  <c r="Q705" i="25" s="1"/>
  <c r="J706" i="25"/>
  <c r="Q706" i="25" s="1"/>
  <c r="R706" i="25" s="1"/>
  <c r="J707" i="25"/>
  <c r="Q707" i="25" s="1"/>
  <c r="J708" i="25"/>
  <c r="Q708" i="25" s="1"/>
  <c r="J709" i="25"/>
  <c r="Q709" i="25" s="1"/>
  <c r="J710" i="25"/>
  <c r="Q710" i="25" s="1"/>
  <c r="J711" i="25"/>
  <c r="Q711" i="25" s="1"/>
  <c r="S711" i="25" s="1"/>
  <c r="J712" i="25"/>
  <c r="Q712" i="25" s="1"/>
  <c r="J713" i="25"/>
  <c r="Q713" i="25" s="1"/>
  <c r="J714" i="25"/>
  <c r="Q714" i="25" s="1"/>
  <c r="J715" i="25"/>
  <c r="Q715" i="25" s="1"/>
  <c r="J716" i="25"/>
  <c r="Q716" i="25" s="1"/>
  <c r="J717" i="25"/>
  <c r="Q717" i="25" s="1"/>
  <c r="J718" i="25"/>
  <c r="Q718" i="25" s="1"/>
  <c r="R718" i="25" s="1"/>
  <c r="J719" i="25"/>
  <c r="Q719" i="25" s="1"/>
  <c r="J720" i="25"/>
  <c r="Q720" i="25" s="1"/>
  <c r="J721" i="25"/>
  <c r="Q721" i="25" s="1"/>
  <c r="J722" i="25"/>
  <c r="Q722" i="25" s="1"/>
  <c r="J723" i="25"/>
  <c r="Q723" i="25" s="1"/>
  <c r="S723" i="25" s="1"/>
  <c r="J724" i="25"/>
  <c r="Q724" i="25" s="1"/>
  <c r="J725" i="25"/>
  <c r="Q725" i="25" s="1"/>
  <c r="J726" i="25"/>
  <c r="Q726" i="25" s="1"/>
  <c r="J727" i="25"/>
  <c r="Q727" i="25" s="1"/>
  <c r="J728" i="25"/>
  <c r="Q728" i="25" s="1"/>
  <c r="J729" i="25"/>
  <c r="Q729" i="25" s="1"/>
  <c r="J730" i="25"/>
  <c r="Q730" i="25" s="1"/>
  <c r="R730" i="25" s="1"/>
  <c r="J731" i="25"/>
  <c r="Q731" i="25" s="1"/>
  <c r="J732" i="25"/>
  <c r="Q732" i="25" s="1"/>
  <c r="J733" i="25"/>
  <c r="Q733" i="25" s="1"/>
  <c r="J734" i="25"/>
  <c r="Q734" i="25" s="1"/>
  <c r="J735" i="25"/>
  <c r="Q735" i="25" s="1"/>
  <c r="S735" i="25" s="1"/>
  <c r="J736" i="25"/>
  <c r="Q736" i="25" s="1"/>
  <c r="R736" i="25" s="1"/>
  <c r="J737" i="25"/>
  <c r="Q737" i="25" s="1"/>
  <c r="J738" i="25"/>
  <c r="Q738" i="25" s="1"/>
  <c r="J739" i="25"/>
  <c r="Q739" i="25" s="1"/>
  <c r="J740" i="25"/>
  <c r="Q740" i="25" s="1"/>
  <c r="J741" i="25"/>
  <c r="Q741" i="25" s="1"/>
  <c r="J742" i="25"/>
  <c r="Q742" i="25" s="1"/>
  <c r="S742" i="25" s="1"/>
  <c r="J743" i="25"/>
  <c r="Q743" i="25" s="1"/>
  <c r="J744" i="25"/>
  <c r="Q744" i="25" s="1"/>
  <c r="J745" i="25"/>
  <c r="Q745" i="25" s="1"/>
  <c r="J746" i="25"/>
  <c r="Q746" i="25" s="1"/>
  <c r="J747" i="25"/>
  <c r="Q747" i="25" s="1"/>
  <c r="S747" i="25" s="1"/>
  <c r="J748" i="25"/>
  <c r="Q748" i="25" s="1"/>
  <c r="J749" i="25"/>
  <c r="Q749" i="25" s="1"/>
  <c r="J750" i="25"/>
  <c r="Q750" i="25" s="1"/>
  <c r="J751" i="25"/>
  <c r="Q751" i="25" s="1"/>
  <c r="J752" i="25"/>
  <c r="Q752" i="25" s="1"/>
  <c r="S752" i="25" s="1"/>
  <c r="J753" i="25"/>
  <c r="Q753" i="25" s="1"/>
  <c r="J754" i="25"/>
  <c r="Q754" i="25" s="1"/>
  <c r="R754" i="25" s="1"/>
  <c r="J755" i="25"/>
  <c r="Q755" i="25" s="1"/>
  <c r="J756" i="25"/>
  <c r="Q756" i="25" s="1"/>
  <c r="J757" i="25"/>
  <c r="Q757" i="25" s="1"/>
  <c r="J758" i="25"/>
  <c r="Q758" i="25" s="1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126" i="25"/>
  <c r="I127" i="25"/>
  <c r="I128" i="25"/>
  <c r="I129" i="25"/>
  <c r="I130" i="25"/>
  <c r="I131" i="25"/>
  <c r="I132" i="25"/>
  <c r="I133" i="25"/>
  <c r="I134" i="25"/>
  <c r="I135" i="25"/>
  <c r="I136" i="25"/>
  <c r="I137" i="25"/>
  <c r="I138" i="25"/>
  <c r="I139" i="25"/>
  <c r="I140" i="25"/>
  <c r="I141" i="25"/>
  <c r="I142" i="25"/>
  <c r="I143" i="25"/>
  <c r="I144" i="25"/>
  <c r="I145" i="25"/>
  <c r="I146" i="25"/>
  <c r="I147" i="25"/>
  <c r="I148" i="25"/>
  <c r="I149" i="25"/>
  <c r="I150" i="25"/>
  <c r="I151" i="25"/>
  <c r="I152" i="25"/>
  <c r="I153" i="25"/>
  <c r="I154" i="25"/>
  <c r="I155" i="25"/>
  <c r="I156" i="25"/>
  <c r="I157" i="25"/>
  <c r="I158" i="25"/>
  <c r="I159" i="25"/>
  <c r="I160" i="25"/>
  <c r="I161" i="25"/>
  <c r="I162" i="25"/>
  <c r="I163" i="25"/>
  <c r="I164" i="25"/>
  <c r="I165" i="25"/>
  <c r="I166" i="25"/>
  <c r="I167" i="25"/>
  <c r="I168" i="25"/>
  <c r="I169" i="25"/>
  <c r="I170" i="25"/>
  <c r="I171" i="25"/>
  <c r="I172" i="25"/>
  <c r="I173" i="25"/>
  <c r="I174" i="25"/>
  <c r="I175" i="25"/>
  <c r="I176" i="25"/>
  <c r="I177" i="25"/>
  <c r="I178" i="25"/>
  <c r="I179" i="25"/>
  <c r="I180" i="25"/>
  <c r="I181" i="25"/>
  <c r="I182" i="25"/>
  <c r="I183" i="25"/>
  <c r="I184" i="25"/>
  <c r="I185" i="25"/>
  <c r="I186" i="25"/>
  <c r="I187" i="25"/>
  <c r="I188" i="25"/>
  <c r="I189" i="25"/>
  <c r="I190" i="25"/>
  <c r="I191" i="25"/>
  <c r="I192" i="25"/>
  <c r="I193" i="25"/>
  <c r="I194" i="25"/>
  <c r="I195" i="25"/>
  <c r="I196" i="25"/>
  <c r="I197" i="25"/>
  <c r="I198" i="25"/>
  <c r="I199" i="25"/>
  <c r="I200" i="25"/>
  <c r="I201" i="25"/>
  <c r="I202" i="25"/>
  <c r="I203" i="25"/>
  <c r="I204" i="25"/>
  <c r="I205" i="25"/>
  <c r="I206" i="25"/>
  <c r="I207" i="25"/>
  <c r="I208" i="25"/>
  <c r="I209" i="25"/>
  <c r="I210" i="25"/>
  <c r="I211" i="25"/>
  <c r="I212" i="25"/>
  <c r="I213" i="25"/>
  <c r="I214" i="25"/>
  <c r="I215" i="25"/>
  <c r="I216" i="25"/>
  <c r="I217" i="25"/>
  <c r="I218" i="25"/>
  <c r="I219" i="25"/>
  <c r="I220" i="25"/>
  <c r="I221" i="25"/>
  <c r="I222" i="25"/>
  <c r="I223" i="25"/>
  <c r="I224" i="25"/>
  <c r="I225" i="25"/>
  <c r="I226" i="25"/>
  <c r="I227" i="25"/>
  <c r="I228" i="25"/>
  <c r="I229" i="25"/>
  <c r="I230" i="25"/>
  <c r="I231" i="25"/>
  <c r="I232" i="25"/>
  <c r="I233" i="25"/>
  <c r="I234" i="25"/>
  <c r="I235" i="25"/>
  <c r="I236" i="25"/>
  <c r="I237" i="25"/>
  <c r="I238" i="25"/>
  <c r="I239" i="25"/>
  <c r="I240" i="25"/>
  <c r="I241" i="25"/>
  <c r="I242" i="25"/>
  <c r="I243" i="25"/>
  <c r="I244" i="25"/>
  <c r="I245" i="25"/>
  <c r="I246" i="25"/>
  <c r="I247" i="25"/>
  <c r="I248" i="25"/>
  <c r="I249" i="25"/>
  <c r="I250" i="25"/>
  <c r="I251" i="25"/>
  <c r="I252" i="25"/>
  <c r="I253" i="25"/>
  <c r="I254" i="25"/>
  <c r="I255" i="25"/>
  <c r="I256" i="25"/>
  <c r="I257" i="25"/>
  <c r="I258" i="25"/>
  <c r="I259" i="25"/>
  <c r="I260" i="25"/>
  <c r="I261" i="25"/>
  <c r="I262" i="25"/>
  <c r="I263" i="25"/>
  <c r="I264" i="25"/>
  <c r="I265" i="25"/>
  <c r="I266" i="25"/>
  <c r="I267" i="25"/>
  <c r="I268" i="25"/>
  <c r="I269" i="25"/>
  <c r="I270" i="25"/>
  <c r="I271" i="25"/>
  <c r="I272" i="25"/>
  <c r="I273" i="25"/>
  <c r="I274" i="25"/>
  <c r="I275" i="25"/>
  <c r="I276" i="25"/>
  <c r="I277" i="25"/>
  <c r="I278" i="25"/>
  <c r="I279" i="25"/>
  <c r="I280" i="25"/>
  <c r="I281" i="25"/>
  <c r="I282" i="25"/>
  <c r="I283" i="25"/>
  <c r="I284" i="25"/>
  <c r="I285" i="25"/>
  <c r="I286" i="25"/>
  <c r="I287" i="25"/>
  <c r="I288" i="25"/>
  <c r="I289" i="25"/>
  <c r="I290" i="25"/>
  <c r="I291" i="25"/>
  <c r="I292" i="25"/>
  <c r="I293" i="25"/>
  <c r="I294" i="25"/>
  <c r="I295" i="25"/>
  <c r="I296" i="25"/>
  <c r="I297" i="25"/>
  <c r="I298" i="25"/>
  <c r="I299" i="25"/>
  <c r="I300" i="25"/>
  <c r="I301" i="25"/>
  <c r="I302" i="25"/>
  <c r="I303" i="25"/>
  <c r="I304" i="25"/>
  <c r="I305" i="25"/>
  <c r="I306" i="25"/>
  <c r="I307" i="25"/>
  <c r="I308" i="25"/>
  <c r="I309" i="25"/>
  <c r="I310" i="25"/>
  <c r="I311" i="25"/>
  <c r="I312" i="25"/>
  <c r="I313" i="25"/>
  <c r="I314" i="25"/>
  <c r="I315" i="25"/>
  <c r="I316" i="25"/>
  <c r="I317" i="25"/>
  <c r="I318" i="25"/>
  <c r="I319" i="25"/>
  <c r="I320" i="25"/>
  <c r="I321" i="25"/>
  <c r="I322" i="25"/>
  <c r="I323" i="25"/>
  <c r="I324" i="25"/>
  <c r="I325" i="25"/>
  <c r="I326" i="25"/>
  <c r="I327" i="25"/>
  <c r="I328" i="25"/>
  <c r="I329" i="25"/>
  <c r="I330" i="25"/>
  <c r="I331" i="25"/>
  <c r="I332" i="25"/>
  <c r="I333" i="25"/>
  <c r="I334" i="25"/>
  <c r="I335" i="25"/>
  <c r="I336" i="25"/>
  <c r="I337" i="25"/>
  <c r="I338" i="25"/>
  <c r="I339" i="25"/>
  <c r="I340" i="25"/>
  <c r="I341" i="25"/>
  <c r="I342" i="25"/>
  <c r="I343" i="25"/>
  <c r="I344" i="25"/>
  <c r="I345" i="25"/>
  <c r="I346" i="25"/>
  <c r="I347" i="25"/>
  <c r="I348" i="25"/>
  <c r="I349" i="25"/>
  <c r="I350" i="25"/>
  <c r="I351" i="25"/>
  <c r="I352" i="25"/>
  <c r="I353" i="25"/>
  <c r="I354" i="25"/>
  <c r="I355" i="25"/>
  <c r="I356" i="25"/>
  <c r="I357" i="25"/>
  <c r="I358" i="25"/>
  <c r="I359" i="25"/>
  <c r="I360" i="25"/>
  <c r="I361" i="25"/>
  <c r="I362" i="25"/>
  <c r="I363" i="25"/>
  <c r="I364" i="25"/>
  <c r="I365" i="25"/>
  <c r="I366" i="25"/>
  <c r="I367" i="25"/>
  <c r="I368" i="25"/>
  <c r="I369" i="25"/>
  <c r="I370" i="25"/>
  <c r="I371" i="25"/>
  <c r="I372" i="25"/>
  <c r="I373" i="25"/>
  <c r="I374" i="25"/>
  <c r="I375" i="25"/>
  <c r="I376" i="25"/>
  <c r="I377" i="25"/>
  <c r="I378" i="25"/>
  <c r="I379" i="25"/>
  <c r="I380" i="25"/>
  <c r="I381" i="25"/>
  <c r="I382" i="25"/>
  <c r="I383" i="25"/>
  <c r="I384" i="25"/>
  <c r="I385" i="25"/>
  <c r="I386" i="25"/>
  <c r="I387" i="25"/>
  <c r="I388" i="25"/>
  <c r="I389" i="25"/>
  <c r="I390" i="25"/>
  <c r="I391" i="25"/>
  <c r="I392" i="25"/>
  <c r="I393" i="25"/>
  <c r="I394" i="25"/>
  <c r="I395" i="25"/>
  <c r="I396" i="25"/>
  <c r="I397" i="25"/>
  <c r="I398" i="25"/>
  <c r="I399" i="25"/>
  <c r="I400" i="25"/>
  <c r="I401" i="25"/>
  <c r="I402" i="25"/>
  <c r="I403" i="25"/>
  <c r="I404" i="25"/>
  <c r="I405" i="25"/>
  <c r="I406" i="25"/>
  <c r="I407" i="25"/>
  <c r="I408" i="25"/>
  <c r="I409" i="25"/>
  <c r="I410" i="25"/>
  <c r="I411" i="25"/>
  <c r="I412" i="25"/>
  <c r="I413" i="25"/>
  <c r="I414" i="25"/>
  <c r="I415" i="25"/>
  <c r="I416" i="25"/>
  <c r="I417" i="25"/>
  <c r="I418" i="25"/>
  <c r="I419" i="25"/>
  <c r="I420" i="25"/>
  <c r="I421" i="25"/>
  <c r="I422" i="25"/>
  <c r="I423" i="25"/>
  <c r="I424" i="25"/>
  <c r="I425" i="25"/>
  <c r="I426" i="25"/>
  <c r="I427" i="25"/>
  <c r="I428" i="25"/>
  <c r="I429" i="25"/>
  <c r="I430" i="25"/>
  <c r="I431" i="25"/>
  <c r="I432" i="25"/>
  <c r="I433" i="25"/>
  <c r="I434" i="25"/>
  <c r="I435" i="25"/>
  <c r="I436" i="25"/>
  <c r="I437" i="25"/>
  <c r="I438" i="25"/>
  <c r="I439" i="25"/>
  <c r="I440" i="25"/>
  <c r="I441" i="25"/>
  <c r="I442" i="25"/>
  <c r="I443" i="25"/>
  <c r="I444" i="25"/>
  <c r="I445" i="25"/>
  <c r="I446" i="25"/>
  <c r="I447" i="25"/>
  <c r="I448" i="25"/>
  <c r="I449" i="25"/>
  <c r="I450" i="25"/>
  <c r="I451" i="25"/>
  <c r="I452" i="25"/>
  <c r="I453" i="25"/>
  <c r="I454" i="25"/>
  <c r="I455" i="25"/>
  <c r="I456" i="25"/>
  <c r="I457" i="25"/>
  <c r="I458" i="25"/>
  <c r="I459" i="25"/>
  <c r="I460" i="25"/>
  <c r="I461" i="25"/>
  <c r="I462" i="25"/>
  <c r="I463" i="25"/>
  <c r="I464" i="25"/>
  <c r="I465" i="25"/>
  <c r="I466" i="25"/>
  <c r="I467" i="25"/>
  <c r="I468" i="25"/>
  <c r="I469" i="25"/>
  <c r="I470" i="25"/>
  <c r="I471" i="25"/>
  <c r="I472" i="25"/>
  <c r="I473" i="25"/>
  <c r="I474" i="25"/>
  <c r="I475" i="25"/>
  <c r="I476" i="25"/>
  <c r="I477" i="25"/>
  <c r="I478" i="25"/>
  <c r="I479" i="25"/>
  <c r="I480" i="25"/>
  <c r="I481" i="25"/>
  <c r="I482" i="25"/>
  <c r="I483" i="25"/>
  <c r="I484" i="25"/>
  <c r="I485" i="25"/>
  <c r="I486" i="25"/>
  <c r="I487" i="25"/>
  <c r="I488" i="25"/>
  <c r="I489" i="25"/>
  <c r="I490" i="25"/>
  <c r="I491" i="25"/>
  <c r="I492" i="25"/>
  <c r="I493" i="25"/>
  <c r="I494" i="25"/>
  <c r="I495" i="25"/>
  <c r="I496" i="25"/>
  <c r="I497" i="25"/>
  <c r="I498" i="25"/>
  <c r="I499" i="25"/>
  <c r="I500" i="25"/>
  <c r="I501" i="25"/>
  <c r="I502" i="25"/>
  <c r="I503" i="25"/>
  <c r="I504" i="25"/>
  <c r="I505" i="25"/>
  <c r="I506" i="25"/>
  <c r="I507" i="25"/>
  <c r="I508" i="25"/>
  <c r="I509" i="25"/>
  <c r="I510" i="25"/>
  <c r="I511" i="25"/>
  <c r="I512" i="25"/>
  <c r="I513" i="25"/>
  <c r="I514" i="25"/>
  <c r="I515" i="25"/>
  <c r="I516" i="25"/>
  <c r="I517" i="25"/>
  <c r="I518" i="25"/>
  <c r="I519" i="25"/>
  <c r="I520" i="25"/>
  <c r="I521" i="25"/>
  <c r="I522" i="25"/>
  <c r="I523" i="25"/>
  <c r="I524" i="25"/>
  <c r="I525" i="25"/>
  <c r="I526" i="25"/>
  <c r="I527" i="25"/>
  <c r="I528" i="25"/>
  <c r="I529" i="25"/>
  <c r="I530" i="25"/>
  <c r="I531" i="25"/>
  <c r="I532" i="25"/>
  <c r="I533" i="25"/>
  <c r="I534" i="25"/>
  <c r="I535" i="25"/>
  <c r="I536" i="25"/>
  <c r="I537" i="25"/>
  <c r="I538" i="25"/>
  <c r="I539" i="25"/>
  <c r="I540" i="25"/>
  <c r="I541" i="25"/>
  <c r="I542" i="25"/>
  <c r="I543" i="25"/>
  <c r="I544" i="25"/>
  <c r="I545" i="25"/>
  <c r="I546" i="25"/>
  <c r="I547" i="25"/>
  <c r="I548" i="25"/>
  <c r="I549" i="25"/>
  <c r="I550" i="25"/>
  <c r="I551" i="25"/>
  <c r="I552" i="25"/>
  <c r="I553" i="25"/>
  <c r="I554" i="25"/>
  <c r="I555" i="25"/>
  <c r="I556" i="25"/>
  <c r="I557" i="25"/>
  <c r="I558" i="25"/>
  <c r="I559" i="25"/>
  <c r="I560" i="25"/>
  <c r="I561" i="25"/>
  <c r="I562" i="25"/>
  <c r="I563" i="25"/>
  <c r="I564" i="25"/>
  <c r="I565" i="25"/>
  <c r="I566" i="25"/>
  <c r="I567" i="25"/>
  <c r="I568" i="25"/>
  <c r="I569" i="25"/>
  <c r="I570" i="25"/>
  <c r="I571" i="25"/>
  <c r="I572" i="25"/>
  <c r="I573" i="25"/>
  <c r="I574" i="25"/>
  <c r="I575" i="25"/>
  <c r="I576" i="25"/>
  <c r="I577" i="25"/>
  <c r="I578" i="25"/>
  <c r="I579" i="25"/>
  <c r="I580" i="25"/>
  <c r="I581" i="25"/>
  <c r="I582" i="25"/>
  <c r="I583" i="25"/>
  <c r="I584" i="25"/>
  <c r="I585" i="25"/>
  <c r="I586" i="25"/>
  <c r="I587" i="25"/>
  <c r="I588" i="25"/>
  <c r="I589" i="25"/>
  <c r="I590" i="25"/>
  <c r="I591" i="25"/>
  <c r="I592" i="25"/>
  <c r="I593" i="25"/>
  <c r="I594" i="25"/>
  <c r="I595" i="25"/>
  <c r="I596" i="25"/>
  <c r="I597" i="25"/>
  <c r="I598" i="25"/>
  <c r="I599" i="25"/>
  <c r="I600" i="25"/>
  <c r="I601" i="25"/>
  <c r="I602" i="25"/>
  <c r="I603" i="25"/>
  <c r="I604" i="25"/>
  <c r="I605" i="25"/>
  <c r="I606" i="25"/>
  <c r="I607" i="25"/>
  <c r="I608" i="25"/>
  <c r="I609" i="25"/>
  <c r="I610" i="25"/>
  <c r="I611" i="25"/>
  <c r="I612" i="25"/>
  <c r="I613" i="25"/>
  <c r="I614" i="25"/>
  <c r="I615" i="25"/>
  <c r="I616" i="25"/>
  <c r="I617" i="25"/>
  <c r="I618" i="25"/>
  <c r="I619" i="25"/>
  <c r="I620" i="25"/>
  <c r="I621" i="25"/>
  <c r="I622" i="25"/>
  <c r="I623" i="25"/>
  <c r="I624" i="25"/>
  <c r="I625" i="25"/>
  <c r="I626" i="25"/>
  <c r="I627" i="25"/>
  <c r="I628" i="25"/>
  <c r="I629" i="25"/>
  <c r="I630" i="25"/>
  <c r="I631" i="25"/>
  <c r="I632" i="25"/>
  <c r="I633" i="25"/>
  <c r="I634" i="25"/>
  <c r="I635" i="25"/>
  <c r="I636" i="25"/>
  <c r="I637" i="25"/>
  <c r="I638" i="25"/>
  <c r="I639" i="25"/>
  <c r="I640" i="25"/>
  <c r="I641" i="25"/>
  <c r="I642" i="25"/>
  <c r="I643" i="25"/>
  <c r="I644" i="25"/>
  <c r="I645" i="25"/>
  <c r="I646" i="25"/>
  <c r="I647" i="25"/>
  <c r="I648" i="25"/>
  <c r="I649" i="25"/>
  <c r="I650" i="25"/>
  <c r="I651" i="25"/>
  <c r="I652" i="25"/>
  <c r="I653" i="25"/>
  <c r="I654" i="25"/>
  <c r="I655" i="25"/>
  <c r="I656" i="25"/>
  <c r="I657" i="25"/>
  <c r="I658" i="25"/>
  <c r="I659" i="25"/>
  <c r="I660" i="25"/>
  <c r="I661" i="25"/>
  <c r="I662" i="25"/>
  <c r="I663" i="25"/>
  <c r="I664" i="25"/>
  <c r="I665" i="25"/>
  <c r="I666" i="25"/>
  <c r="I667" i="25"/>
  <c r="I668" i="25"/>
  <c r="I669" i="25"/>
  <c r="I670" i="25"/>
  <c r="I671" i="25"/>
  <c r="I672" i="25"/>
  <c r="I673" i="25"/>
  <c r="I674" i="25"/>
  <c r="I675" i="25"/>
  <c r="I676" i="25"/>
  <c r="I677" i="25"/>
  <c r="I678" i="25"/>
  <c r="I679" i="25"/>
  <c r="I680" i="25"/>
  <c r="I681" i="25"/>
  <c r="I682" i="25"/>
  <c r="I683" i="25"/>
  <c r="I684" i="25"/>
  <c r="I685" i="25"/>
  <c r="I686" i="25"/>
  <c r="I687" i="25"/>
  <c r="I688" i="25"/>
  <c r="I689" i="25"/>
  <c r="I690" i="25"/>
  <c r="I691" i="25"/>
  <c r="I692" i="25"/>
  <c r="I693" i="25"/>
  <c r="I694" i="25"/>
  <c r="I695" i="25"/>
  <c r="I696" i="25"/>
  <c r="I697" i="25"/>
  <c r="I698" i="25"/>
  <c r="I699" i="25"/>
  <c r="I700" i="25"/>
  <c r="I701" i="25"/>
  <c r="I702" i="25"/>
  <c r="I703" i="25"/>
  <c r="I704" i="25"/>
  <c r="I705" i="25"/>
  <c r="I706" i="25"/>
  <c r="I707" i="25"/>
  <c r="I708" i="25"/>
  <c r="I709" i="25"/>
  <c r="I710" i="25"/>
  <c r="I711" i="25"/>
  <c r="I712" i="25"/>
  <c r="I713" i="25"/>
  <c r="I714" i="25"/>
  <c r="I715" i="25"/>
  <c r="I716" i="25"/>
  <c r="I717" i="25"/>
  <c r="I718" i="25"/>
  <c r="I719" i="25"/>
  <c r="I720" i="25"/>
  <c r="I721" i="25"/>
  <c r="I722" i="25"/>
  <c r="I723" i="25"/>
  <c r="I724" i="25"/>
  <c r="I725" i="25"/>
  <c r="I726" i="25"/>
  <c r="I727" i="25"/>
  <c r="I728" i="25"/>
  <c r="I729" i="25"/>
  <c r="I730" i="25"/>
  <c r="I731" i="25"/>
  <c r="I732" i="25"/>
  <c r="I733" i="25"/>
  <c r="I734" i="25"/>
  <c r="I735" i="25"/>
  <c r="I736" i="25"/>
  <c r="I737" i="25"/>
  <c r="I738" i="25"/>
  <c r="I739" i="25"/>
  <c r="I740" i="25"/>
  <c r="I741" i="25"/>
  <c r="I742" i="25"/>
  <c r="I743" i="25"/>
  <c r="I744" i="25"/>
  <c r="I745" i="25"/>
  <c r="I746" i="25"/>
  <c r="I747" i="25"/>
  <c r="I748" i="25"/>
  <c r="I749" i="25"/>
  <c r="I750" i="25"/>
  <c r="I751" i="25"/>
  <c r="I752" i="25"/>
  <c r="I753" i="25"/>
  <c r="I754" i="25"/>
  <c r="I755" i="25"/>
  <c r="I756" i="25"/>
  <c r="I757" i="25"/>
  <c r="I758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26" i="25"/>
  <c r="H227" i="25"/>
  <c r="H228" i="25"/>
  <c r="H229" i="25"/>
  <c r="H230" i="25"/>
  <c r="H231" i="25"/>
  <c r="H232" i="25"/>
  <c r="H233" i="25"/>
  <c r="H234" i="25"/>
  <c r="H235" i="25"/>
  <c r="H236" i="25"/>
  <c r="H237" i="25"/>
  <c r="H238" i="25"/>
  <c r="H239" i="25"/>
  <c r="H240" i="25"/>
  <c r="H241" i="25"/>
  <c r="H242" i="25"/>
  <c r="H243" i="25"/>
  <c r="H244" i="25"/>
  <c r="H245" i="25"/>
  <c r="H246" i="25"/>
  <c r="H247" i="25"/>
  <c r="H248" i="25"/>
  <c r="H249" i="25"/>
  <c r="H250" i="25"/>
  <c r="H251" i="25"/>
  <c r="H252" i="25"/>
  <c r="H253" i="25"/>
  <c r="H254" i="25"/>
  <c r="H255" i="25"/>
  <c r="H256" i="25"/>
  <c r="H257" i="25"/>
  <c r="H258" i="25"/>
  <c r="H259" i="25"/>
  <c r="H260" i="25"/>
  <c r="H261" i="25"/>
  <c r="H262" i="25"/>
  <c r="H263" i="25"/>
  <c r="H264" i="25"/>
  <c r="H265" i="25"/>
  <c r="H266" i="25"/>
  <c r="H267" i="25"/>
  <c r="H268" i="25"/>
  <c r="H269" i="25"/>
  <c r="H270" i="25"/>
  <c r="H271" i="25"/>
  <c r="H272" i="25"/>
  <c r="H273" i="25"/>
  <c r="H274" i="25"/>
  <c r="H275" i="25"/>
  <c r="H276" i="25"/>
  <c r="H277" i="25"/>
  <c r="H278" i="25"/>
  <c r="H279" i="25"/>
  <c r="H280" i="25"/>
  <c r="H281" i="25"/>
  <c r="H282" i="25"/>
  <c r="H283" i="25"/>
  <c r="H284" i="25"/>
  <c r="H285" i="25"/>
  <c r="H286" i="25"/>
  <c r="H287" i="25"/>
  <c r="H288" i="25"/>
  <c r="H289" i="25"/>
  <c r="H290" i="25"/>
  <c r="H291" i="25"/>
  <c r="H292" i="25"/>
  <c r="H293" i="25"/>
  <c r="H294" i="25"/>
  <c r="H295" i="25"/>
  <c r="H296" i="25"/>
  <c r="H297" i="25"/>
  <c r="H298" i="25"/>
  <c r="H299" i="25"/>
  <c r="H300" i="25"/>
  <c r="H301" i="25"/>
  <c r="H302" i="25"/>
  <c r="H303" i="25"/>
  <c r="H304" i="25"/>
  <c r="H305" i="25"/>
  <c r="H306" i="25"/>
  <c r="H307" i="25"/>
  <c r="H308" i="25"/>
  <c r="H309" i="25"/>
  <c r="H310" i="25"/>
  <c r="H311" i="25"/>
  <c r="H312" i="25"/>
  <c r="H313" i="25"/>
  <c r="H314" i="25"/>
  <c r="H315" i="25"/>
  <c r="H316" i="25"/>
  <c r="H317" i="25"/>
  <c r="H318" i="25"/>
  <c r="H319" i="25"/>
  <c r="H320" i="25"/>
  <c r="H321" i="25"/>
  <c r="H322" i="25"/>
  <c r="H323" i="25"/>
  <c r="H324" i="25"/>
  <c r="H325" i="25"/>
  <c r="H326" i="25"/>
  <c r="H327" i="25"/>
  <c r="H328" i="25"/>
  <c r="H329" i="25"/>
  <c r="H330" i="25"/>
  <c r="H331" i="25"/>
  <c r="H332" i="25"/>
  <c r="H333" i="25"/>
  <c r="H334" i="25"/>
  <c r="H335" i="25"/>
  <c r="H336" i="25"/>
  <c r="H337" i="25"/>
  <c r="H338" i="25"/>
  <c r="H339" i="25"/>
  <c r="H340" i="25"/>
  <c r="H341" i="25"/>
  <c r="H342" i="25"/>
  <c r="H343" i="25"/>
  <c r="H344" i="25"/>
  <c r="H345" i="25"/>
  <c r="H346" i="25"/>
  <c r="H347" i="25"/>
  <c r="H348" i="25"/>
  <c r="H349" i="25"/>
  <c r="H350" i="25"/>
  <c r="H351" i="25"/>
  <c r="H352" i="25"/>
  <c r="H353" i="25"/>
  <c r="H354" i="25"/>
  <c r="H355" i="25"/>
  <c r="H356" i="25"/>
  <c r="H357" i="25"/>
  <c r="H358" i="25"/>
  <c r="H359" i="25"/>
  <c r="H360" i="25"/>
  <c r="H361" i="25"/>
  <c r="H362" i="25"/>
  <c r="H363" i="25"/>
  <c r="H364" i="25"/>
  <c r="H365" i="25"/>
  <c r="H366" i="25"/>
  <c r="H367" i="25"/>
  <c r="H368" i="25"/>
  <c r="H369" i="25"/>
  <c r="H370" i="25"/>
  <c r="H371" i="25"/>
  <c r="H372" i="25"/>
  <c r="H373" i="25"/>
  <c r="H374" i="25"/>
  <c r="H375" i="25"/>
  <c r="H376" i="25"/>
  <c r="H377" i="25"/>
  <c r="H378" i="25"/>
  <c r="H379" i="25"/>
  <c r="H380" i="25"/>
  <c r="H381" i="25"/>
  <c r="H382" i="25"/>
  <c r="H383" i="25"/>
  <c r="H384" i="25"/>
  <c r="H385" i="25"/>
  <c r="H386" i="25"/>
  <c r="H387" i="25"/>
  <c r="H388" i="25"/>
  <c r="H389" i="25"/>
  <c r="H390" i="25"/>
  <c r="H391" i="25"/>
  <c r="H392" i="25"/>
  <c r="H393" i="25"/>
  <c r="H394" i="25"/>
  <c r="H395" i="25"/>
  <c r="H396" i="25"/>
  <c r="H397" i="25"/>
  <c r="H398" i="25"/>
  <c r="H399" i="25"/>
  <c r="H400" i="25"/>
  <c r="H401" i="25"/>
  <c r="H402" i="25"/>
  <c r="H403" i="25"/>
  <c r="H404" i="25"/>
  <c r="H405" i="25"/>
  <c r="H406" i="25"/>
  <c r="H407" i="25"/>
  <c r="H408" i="25"/>
  <c r="H409" i="25"/>
  <c r="H410" i="25"/>
  <c r="H411" i="25"/>
  <c r="H412" i="25"/>
  <c r="H413" i="25"/>
  <c r="H414" i="25"/>
  <c r="H415" i="25"/>
  <c r="H416" i="25"/>
  <c r="H417" i="25"/>
  <c r="H418" i="25"/>
  <c r="H419" i="25"/>
  <c r="H420" i="25"/>
  <c r="H421" i="25"/>
  <c r="H422" i="25"/>
  <c r="H423" i="25"/>
  <c r="H424" i="25"/>
  <c r="H425" i="25"/>
  <c r="H426" i="25"/>
  <c r="H427" i="25"/>
  <c r="H428" i="25"/>
  <c r="H429" i="25"/>
  <c r="H430" i="25"/>
  <c r="H431" i="25"/>
  <c r="H432" i="25"/>
  <c r="H433" i="25"/>
  <c r="H434" i="25"/>
  <c r="H435" i="25"/>
  <c r="H436" i="25"/>
  <c r="H437" i="25"/>
  <c r="H438" i="25"/>
  <c r="H439" i="25"/>
  <c r="H440" i="25"/>
  <c r="H441" i="25"/>
  <c r="H442" i="25"/>
  <c r="H443" i="25"/>
  <c r="H444" i="25"/>
  <c r="H445" i="25"/>
  <c r="H446" i="25"/>
  <c r="H447" i="25"/>
  <c r="H448" i="25"/>
  <c r="H449" i="25"/>
  <c r="H450" i="25"/>
  <c r="H451" i="25"/>
  <c r="H452" i="25"/>
  <c r="H453" i="25"/>
  <c r="H454" i="25"/>
  <c r="H455" i="25"/>
  <c r="H456" i="25"/>
  <c r="H457" i="25"/>
  <c r="H458" i="25"/>
  <c r="H459" i="25"/>
  <c r="H460" i="25"/>
  <c r="H461" i="25"/>
  <c r="H462" i="25"/>
  <c r="H463" i="25"/>
  <c r="H464" i="25"/>
  <c r="H465" i="25"/>
  <c r="H466" i="25"/>
  <c r="H467" i="25"/>
  <c r="H468" i="25"/>
  <c r="H469" i="25"/>
  <c r="H470" i="25"/>
  <c r="H471" i="25"/>
  <c r="H472" i="25"/>
  <c r="H473" i="25"/>
  <c r="H474" i="25"/>
  <c r="H475" i="25"/>
  <c r="H476" i="25"/>
  <c r="H477" i="25"/>
  <c r="H478" i="25"/>
  <c r="H479" i="25"/>
  <c r="H480" i="25"/>
  <c r="H481" i="25"/>
  <c r="H482" i="25"/>
  <c r="H483" i="25"/>
  <c r="H484" i="25"/>
  <c r="H485" i="25"/>
  <c r="H486" i="25"/>
  <c r="H487" i="25"/>
  <c r="H488" i="25"/>
  <c r="H489" i="25"/>
  <c r="H490" i="25"/>
  <c r="H491" i="25"/>
  <c r="H492" i="25"/>
  <c r="H493" i="25"/>
  <c r="H494" i="25"/>
  <c r="H495" i="25"/>
  <c r="H496" i="25"/>
  <c r="H497" i="25"/>
  <c r="H498" i="25"/>
  <c r="H499" i="25"/>
  <c r="H500" i="25"/>
  <c r="H501" i="25"/>
  <c r="H502" i="25"/>
  <c r="H503" i="25"/>
  <c r="H504" i="25"/>
  <c r="H505" i="25"/>
  <c r="H506" i="25"/>
  <c r="H507" i="25"/>
  <c r="H508" i="25"/>
  <c r="H509" i="25"/>
  <c r="H510" i="25"/>
  <c r="H511" i="25"/>
  <c r="H512" i="25"/>
  <c r="H513" i="25"/>
  <c r="H514" i="25"/>
  <c r="H515" i="25"/>
  <c r="H516" i="25"/>
  <c r="H517" i="25"/>
  <c r="H518" i="25"/>
  <c r="H519" i="25"/>
  <c r="H520" i="25"/>
  <c r="H521" i="25"/>
  <c r="H522" i="25"/>
  <c r="H523" i="25"/>
  <c r="H524" i="25"/>
  <c r="H525" i="25"/>
  <c r="H526" i="25"/>
  <c r="H527" i="25"/>
  <c r="H528" i="25"/>
  <c r="H529" i="25"/>
  <c r="H530" i="25"/>
  <c r="H531" i="25"/>
  <c r="H532" i="25"/>
  <c r="H533" i="25"/>
  <c r="H534" i="25"/>
  <c r="H535" i="25"/>
  <c r="H536" i="25"/>
  <c r="H537" i="25"/>
  <c r="H538" i="25"/>
  <c r="H539" i="25"/>
  <c r="H540" i="25"/>
  <c r="H541" i="25"/>
  <c r="H542" i="25"/>
  <c r="H543" i="25"/>
  <c r="H544" i="25"/>
  <c r="H545" i="25"/>
  <c r="H546" i="25"/>
  <c r="H547" i="25"/>
  <c r="H548" i="25"/>
  <c r="H549" i="25"/>
  <c r="H550" i="25"/>
  <c r="H551" i="25"/>
  <c r="H552" i="25"/>
  <c r="H553" i="25"/>
  <c r="H554" i="25"/>
  <c r="H555" i="25"/>
  <c r="H556" i="25"/>
  <c r="H557" i="25"/>
  <c r="H558" i="25"/>
  <c r="H559" i="25"/>
  <c r="H560" i="25"/>
  <c r="H561" i="25"/>
  <c r="H562" i="25"/>
  <c r="H563" i="25"/>
  <c r="H564" i="25"/>
  <c r="H565" i="25"/>
  <c r="H566" i="25"/>
  <c r="H567" i="25"/>
  <c r="H568" i="25"/>
  <c r="H569" i="25"/>
  <c r="H570" i="25"/>
  <c r="H571" i="25"/>
  <c r="H572" i="25"/>
  <c r="H573" i="25"/>
  <c r="H574" i="25"/>
  <c r="H575" i="25"/>
  <c r="H576" i="25"/>
  <c r="H577" i="25"/>
  <c r="H578" i="25"/>
  <c r="H579" i="25"/>
  <c r="H580" i="25"/>
  <c r="H581" i="25"/>
  <c r="H582" i="25"/>
  <c r="H583" i="25"/>
  <c r="H584" i="25"/>
  <c r="H585" i="25"/>
  <c r="H586" i="25"/>
  <c r="H587" i="25"/>
  <c r="H588" i="25"/>
  <c r="H589" i="25"/>
  <c r="H590" i="25"/>
  <c r="H591" i="25"/>
  <c r="H592" i="25"/>
  <c r="H593" i="25"/>
  <c r="H594" i="25"/>
  <c r="H595" i="25"/>
  <c r="H596" i="25"/>
  <c r="H597" i="25"/>
  <c r="H598" i="25"/>
  <c r="H599" i="25"/>
  <c r="H600" i="25"/>
  <c r="H601" i="25"/>
  <c r="H602" i="25"/>
  <c r="H603" i="25"/>
  <c r="H604" i="25"/>
  <c r="H605" i="25"/>
  <c r="H606" i="25"/>
  <c r="H607" i="25"/>
  <c r="H608" i="25"/>
  <c r="H609" i="25"/>
  <c r="H610" i="25"/>
  <c r="H611" i="25"/>
  <c r="H612" i="25"/>
  <c r="H613" i="25"/>
  <c r="H614" i="25"/>
  <c r="H615" i="25"/>
  <c r="H616" i="25"/>
  <c r="H617" i="25"/>
  <c r="H618" i="25"/>
  <c r="H619" i="25"/>
  <c r="H620" i="25"/>
  <c r="H621" i="25"/>
  <c r="H622" i="25"/>
  <c r="H623" i="25"/>
  <c r="H624" i="25"/>
  <c r="H625" i="25"/>
  <c r="H626" i="25"/>
  <c r="H627" i="25"/>
  <c r="H628" i="25"/>
  <c r="H629" i="25"/>
  <c r="H630" i="25"/>
  <c r="H631" i="25"/>
  <c r="H632" i="25"/>
  <c r="H633" i="25"/>
  <c r="H634" i="25"/>
  <c r="H635" i="25"/>
  <c r="H636" i="25"/>
  <c r="H637" i="25"/>
  <c r="H638" i="25"/>
  <c r="H639" i="25"/>
  <c r="H640" i="25"/>
  <c r="H641" i="25"/>
  <c r="H642" i="25"/>
  <c r="H643" i="25"/>
  <c r="H644" i="25"/>
  <c r="H645" i="25"/>
  <c r="H646" i="25"/>
  <c r="H647" i="25"/>
  <c r="H648" i="25"/>
  <c r="H649" i="25"/>
  <c r="H650" i="25"/>
  <c r="H651" i="25"/>
  <c r="H652" i="25"/>
  <c r="H653" i="25"/>
  <c r="H654" i="25"/>
  <c r="H655" i="25"/>
  <c r="H656" i="25"/>
  <c r="H657" i="25"/>
  <c r="H658" i="25"/>
  <c r="H659" i="25"/>
  <c r="H660" i="25"/>
  <c r="H661" i="25"/>
  <c r="H662" i="25"/>
  <c r="H663" i="25"/>
  <c r="H664" i="25"/>
  <c r="H665" i="25"/>
  <c r="H666" i="25"/>
  <c r="H667" i="25"/>
  <c r="H668" i="25"/>
  <c r="H669" i="25"/>
  <c r="H670" i="25"/>
  <c r="H671" i="25"/>
  <c r="H672" i="25"/>
  <c r="H673" i="25"/>
  <c r="H674" i="25"/>
  <c r="H675" i="25"/>
  <c r="H676" i="25"/>
  <c r="H677" i="25"/>
  <c r="H678" i="25"/>
  <c r="H679" i="25"/>
  <c r="H680" i="25"/>
  <c r="H681" i="25"/>
  <c r="H682" i="25"/>
  <c r="H683" i="25"/>
  <c r="H684" i="25"/>
  <c r="H685" i="25"/>
  <c r="H686" i="25"/>
  <c r="H687" i="25"/>
  <c r="H688" i="25"/>
  <c r="H689" i="25"/>
  <c r="H690" i="25"/>
  <c r="H691" i="25"/>
  <c r="H692" i="25"/>
  <c r="H693" i="25"/>
  <c r="H694" i="25"/>
  <c r="H695" i="25"/>
  <c r="H696" i="25"/>
  <c r="H697" i="25"/>
  <c r="H698" i="25"/>
  <c r="H699" i="25"/>
  <c r="H700" i="25"/>
  <c r="H701" i="25"/>
  <c r="H702" i="25"/>
  <c r="H703" i="25"/>
  <c r="H704" i="25"/>
  <c r="H705" i="25"/>
  <c r="H706" i="25"/>
  <c r="H707" i="25"/>
  <c r="H708" i="25"/>
  <c r="H709" i="25"/>
  <c r="H710" i="25"/>
  <c r="H711" i="25"/>
  <c r="H712" i="25"/>
  <c r="H713" i="25"/>
  <c r="H714" i="25"/>
  <c r="H715" i="25"/>
  <c r="H716" i="25"/>
  <c r="H717" i="25"/>
  <c r="H718" i="25"/>
  <c r="H719" i="25"/>
  <c r="H720" i="25"/>
  <c r="H721" i="25"/>
  <c r="H722" i="25"/>
  <c r="H723" i="25"/>
  <c r="H724" i="25"/>
  <c r="H725" i="25"/>
  <c r="H726" i="25"/>
  <c r="H727" i="25"/>
  <c r="H728" i="25"/>
  <c r="H729" i="25"/>
  <c r="H730" i="25"/>
  <c r="H731" i="25"/>
  <c r="H732" i="25"/>
  <c r="H733" i="25"/>
  <c r="H734" i="25"/>
  <c r="H735" i="25"/>
  <c r="H736" i="25"/>
  <c r="H737" i="25"/>
  <c r="H738" i="25"/>
  <c r="H739" i="25"/>
  <c r="H740" i="25"/>
  <c r="H741" i="25"/>
  <c r="H742" i="25"/>
  <c r="H743" i="25"/>
  <c r="H744" i="25"/>
  <c r="H745" i="25"/>
  <c r="H746" i="25"/>
  <c r="H747" i="25"/>
  <c r="H748" i="25"/>
  <c r="H749" i="25"/>
  <c r="H750" i="25"/>
  <c r="H751" i="25"/>
  <c r="H752" i="25"/>
  <c r="H753" i="25"/>
  <c r="H754" i="25"/>
  <c r="H755" i="25"/>
  <c r="H756" i="25"/>
  <c r="H757" i="25"/>
  <c r="H758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E190" i="25"/>
  <c r="E191" i="25"/>
  <c r="E192" i="25"/>
  <c r="E193" i="25"/>
  <c r="E194" i="25"/>
  <c r="E195" i="25"/>
  <c r="E196" i="25"/>
  <c r="E197" i="25"/>
  <c r="E198" i="25"/>
  <c r="E199" i="25"/>
  <c r="E200" i="25"/>
  <c r="E201" i="25"/>
  <c r="E202" i="25"/>
  <c r="E203" i="25"/>
  <c r="E204" i="25"/>
  <c r="E205" i="25"/>
  <c r="E206" i="25"/>
  <c r="E207" i="25"/>
  <c r="E208" i="25"/>
  <c r="E209" i="25"/>
  <c r="E210" i="25"/>
  <c r="E211" i="25"/>
  <c r="E212" i="25"/>
  <c r="E213" i="25"/>
  <c r="E214" i="25"/>
  <c r="E215" i="25"/>
  <c r="E216" i="25"/>
  <c r="E217" i="25"/>
  <c r="E218" i="25"/>
  <c r="E219" i="25"/>
  <c r="E220" i="25"/>
  <c r="E221" i="25"/>
  <c r="E222" i="25"/>
  <c r="E223" i="25"/>
  <c r="E224" i="25"/>
  <c r="E225" i="25"/>
  <c r="E226" i="25"/>
  <c r="E227" i="25"/>
  <c r="E228" i="25"/>
  <c r="E229" i="25"/>
  <c r="E230" i="25"/>
  <c r="E231" i="25"/>
  <c r="E232" i="25"/>
  <c r="E233" i="25"/>
  <c r="E234" i="25"/>
  <c r="E235" i="25"/>
  <c r="E236" i="25"/>
  <c r="E237" i="25"/>
  <c r="E238" i="25"/>
  <c r="E239" i="25"/>
  <c r="E240" i="25"/>
  <c r="E241" i="25"/>
  <c r="E242" i="25"/>
  <c r="E243" i="25"/>
  <c r="E244" i="25"/>
  <c r="E245" i="25"/>
  <c r="E246" i="25"/>
  <c r="E247" i="25"/>
  <c r="E248" i="25"/>
  <c r="E249" i="25"/>
  <c r="E250" i="25"/>
  <c r="E251" i="25"/>
  <c r="E252" i="25"/>
  <c r="E253" i="25"/>
  <c r="E254" i="25"/>
  <c r="E255" i="25"/>
  <c r="E256" i="25"/>
  <c r="E257" i="25"/>
  <c r="E258" i="25"/>
  <c r="E259" i="25"/>
  <c r="E260" i="25"/>
  <c r="E261" i="25"/>
  <c r="E262" i="25"/>
  <c r="E263" i="25"/>
  <c r="E264" i="25"/>
  <c r="E265" i="25"/>
  <c r="E266" i="25"/>
  <c r="E267" i="25"/>
  <c r="E268" i="25"/>
  <c r="E269" i="25"/>
  <c r="E270" i="25"/>
  <c r="E271" i="25"/>
  <c r="E272" i="25"/>
  <c r="E273" i="25"/>
  <c r="E274" i="25"/>
  <c r="E275" i="25"/>
  <c r="E276" i="25"/>
  <c r="E277" i="25"/>
  <c r="E278" i="25"/>
  <c r="E279" i="25"/>
  <c r="E280" i="25"/>
  <c r="E281" i="25"/>
  <c r="E282" i="25"/>
  <c r="E283" i="25"/>
  <c r="E284" i="25"/>
  <c r="E285" i="25"/>
  <c r="E286" i="25"/>
  <c r="E287" i="25"/>
  <c r="E288" i="25"/>
  <c r="E289" i="25"/>
  <c r="E290" i="25"/>
  <c r="E291" i="25"/>
  <c r="E292" i="25"/>
  <c r="E293" i="25"/>
  <c r="E294" i="25"/>
  <c r="E295" i="25"/>
  <c r="E296" i="25"/>
  <c r="E297" i="25"/>
  <c r="E298" i="25"/>
  <c r="E299" i="25"/>
  <c r="E300" i="25"/>
  <c r="E301" i="25"/>
  <c r="E302" i="25"/>
  <c r="E303" i="25"/>
  <c r="E304" i="25"/>
  <c r="E305" i="25"/>
  <c r="E306" i="25"/>
  <c r="E307" i="25"/>
  <c r="E308" i="25"/>
  <c r="E309" i="25"/>
  <c r="E310" i="25"/>
  <c r="E311" i="25"/>
  <c r="E312" i="25"/>
  <c r="E313" i="25"/>
  <c r="E314" i="25"/>
  <c r="E315" i="25"/>
  <c r="E316" i="25"/>
  <c r="E317" i="25"/>
  <c r="E318" i="25"/>
  <c r="E319" i="25"/>
  <c r="E320" i="25"/>
  <c r="E321" i="25"/>
  <c r="E322" i="25"/>
  <c r="E323" i="25"/>
  <c r="E324" i="25"/>
  <c r="E325" i="25"/>
  <c r="E326" i="25"/>
  <c r="E327" i="25"/>
  <c r="E328" i="25"/>
  <c r="E329" i="25"/>
  <c r="E330" i="25"/>
  <c r="E331" i="25"/>
  <c r="E332" i="25"/>
  <c r="E333" i="25"/>
  <c r="E334" i="25"/>
  <c r="E335" i="25"/>
  <c r="E336" i="25"/>
  <c r="E337" i="25"/>
  <c r="E338" i="25"/>
  <c r="E339" i="25"/>
  <c r="E340" i="25"/>
  <c r="E341" i="25"/>
  <c r="E342" i="25"/>
  <c r="E343" i="25"/>
  <c r="E344" i="25"/>
  <c r="E345" i="25"/>
  <c r="E346" i="25"/>
  <c r="E347" i="25"/>
  <c r="E348" i="25"/>
  <c r="E349" i="25"/>
  <c r="E350" i="25"/>
  <c r="E351" i="25"/>
  <c r="E352" i="25"/>
  <c r="E353" i="25"/>
  <c r="E354" i="25"/>
  <c r="E355" i="25"/>
  <c r="E356" i="25"/>
  <c r="E357" i="25"/>
  <c r="E358" i="25"/>
  <c r="E359" i="25"/>
  <c r="E360" i="25"/>
  <c r="E361" i="25"/>
  <c r="E362" i="25"/>
  <c r="E363" i="25"/>
  <c r="E364" i="25"/>
  <c r="E365" i="25"/>
  <c r="E366" i="25"/>
  <c r="E367" i="25"/>
  <c r="E368" i="25"/>
  <c r="E369" i="25"/>
  <c r="E370" i="25"/>
  <c r="E371" i="25"/>
  <c r="E372" i="25"/>
  <c r="E373" i="25"/>
  <c r="E374" i="25"/>
  <c r="E375" i="25"/>
  <c r="E376" i="25"/>
  <c r="E377" i="25"/>
  <c r="E378" i="25"/>
  <c r="E379" i="25"/>
  <c r="E380" i="25"/>
  <c r="E381" i="25"/>
  <c r="E382" i="25"/>
  <c r="E383" i="25"/>
  <c r="E384" i="25"/>
  <c r="E385" i="25"/>
  <c r="E386" i="25"/>
  <c r="E387" i="25"/>
  <c r="E388" i="25"/>
  <c r="E389" i="25"/>
  <c r="E390" i="25"/>
  <c r="E391" i="25"/>
  <c r="E392" i="25"/>
  <c r="E393" i="25"/>
  <c r="E394" i="25"/>
  <c r="E395" i="25"/>
  <c r="E396" i="25"/>
  <c r="E397" i="25"/>
  <c r="E398" i="25"/>
  <c r="E399" i="25"/>
  <c r="E400" i="25"/>
  <c r="E401" i="25"/>
  <c r="E402" i="25"/>
  <c r="E403" i="25"/>
  <c r="E404" i="25"/>
  <c r="E405" i="25"/>
  <c r="E406" i="25"/>
  <c r="E407" i="25"/>
  <c r="E408" i="25"/>
  <c r="E409" i="25"/>
  <c r="E410" i="25"/>
  <c r="E411" i="25"/>
  <c r="E412" i="25"/>
  <c r="E413" i="25"/>
  <c r="E414" i="25"/>
  <c r="E415" i="25"/>
  <c r="E416" i="25"/>
  <c r="E417" i="25"/>
  <c r="E418" i="25"/>
  <c r="E419" i="25"/>
  <c r="E420" i="25"/>
  <c r="E421" i="25"/>
  <c r="E422" i="25"/>
  <c r="E423" i="25"/>
  <c r="E424" i="25"/>
  <c r="E425" i="25"/>
  <c r="E426" i="25"/>
  <c r="E427" i="25"/>
  <c r="E428" i="25"/>
  <c r="E429" i="25"/>
  <c r="E430" i="25"/>
  <c r="E431" i="25"/>
  <c r="E432" i="25"/>
  <c r="E433" i="25"/>
  <c r="E434" i="25"/>
  <c r="E435" i="25"/>
  <c r="E436" i="25"/>
  <c r="E437" i="25"/>
  <c r="E438" i="25"/>
  <c r="E439" i="25"/>
  <c r="E440" i="25"/>
  <c r="E441" i="25"/>
  <c r="E442" i="25"/>
  <c r="E443" i="25"/>
  <c r="E444" i="25"/>
  <c r="E445" i="25"/>
  <c r="E446" i="25"/>
  <c r="E447" i="25"/>
  <c r="E448" i="25"/>
  <c r="E449" i="25"/>
  <c r="E450" i="25"/>
  <c r="E451" i="25"/>
  <c r="E452" i="25"/>
  <c r="E453" i="25"/>
  <c r="E454" i="25"/>
  <c r="E455" i="25"/>
  <c r="E456" i="25"/>
  <c r="E457" i="25"/>
  <c r="E458" i="25"/>
  <c r="E459" i="25"/>
  <c r="E460" i="25"/>
  <c r="E461" i="25"/>
  <c r="E462" i="25"/>
  <c r="E463" i="25"/>
  <c r="E464" i="25"/>
  <c r="E465" i="25"/>
  <c r="E466" i="25"/>
  <c r="E467" i="25"/>
  <c r="E468" i="25"/>
  <c r="E469" i="25"/>
  <c r="E470" i="25"/>
  <c r="E471" i="25"/>
  <c r="E472" i="25"/>
  <c r="E473" i="25"/>
  <c r="E474" i="25"/>
  <c r="E475" i="25"/>
  <c r="E476" i="25"/>
  <c r="E477" i="25"/>
  <c r="E478" i="25"/>
  <c r="E479" i="25"/>
  <c r="E480" i="25"/>
  <c r="E481" i="25"/>
  <c r="E482" i="25"/>
  <c r="E483" i="25"/>
  <c r="E484" i="25"/>
  <c r="E485" i="25"/>
  <c r="E486" i="25"/>
  <c r="E487" i="25"/>
  <c r="E488" i="25"/>
  <c r="E489" i="25"/>
  <c r="E490" i="25"/>
  <c r="E491" i="25"/>
  <c r="E492" i="25"/>
  <c r="E493" i="25"/>
  <c r="E494" i="25"/>
  <c r="E495" i="25"/>
  <c r="E496" i="25"/>
  <c r="E497" i="25"/>
  <c r="E498" i="25"/>
  <c r="E499" i="25"/>
  <c r="E500" i="25"/>
  <c r="E501" i="25"/>
  <c r="E502" i="25"/>
  <c r="E503" i="25"/>
  <c r="E504" i="25"/>
  <c r="E505" i="25"/>
  <c r="E506" i="25"/>
  <c r="E507" i="25"/>
  <c r="E508" i="25"/>
  <c r="E509" i="25"/>
  <c r="E510" i="25"/>
  <c r="E511" i="25"/>
  <c r="E512" i="25"/>
  <c r="E513" i="25"/>
  <c r="E514" i="25"/>
  <c r="E515" i="25"/>
  <c r="E516" i="25"/>
  <c r="E517" i="25"/>
  <c r="E518" i="25"/>
  <c r="E519" i="25"/>
  <c r="E520" i="25"/>
  <c r="E521" i="25"/>
  <c r="E522" i="25"/>
  <c r="E523" i="25"/>
  <c r="E524" i="25"/>
  <c r="E525" i="25"/>
  <c r="E526" i="25"/>
  <c r="E527" i="25"/>
  <c r="E528" i="25"/>
  <c r="E529" i="25"/>
  <c r="E530" i="25"/>
  <c r="E531" i="25"/>
  <c r="E532" i="25"/>
  <c r="E533" i="25"/>
  <c r="E534" i="25"/>
  <c r="E535" i="25"/>
  <c r="E536" i="25"/>
  <c r="E537" i="25"/>
  <c r="E538" i="25"/>
  <c r="E539" i="25"/>
  <c r="E540" i="25"/>
  <c r="E541" i="25"/>
  <c r="E542" i="25"/>
  <c r="E543" i="25"/>
  <c r="E544" i="25"/>
  <c r="E545" i="25"/>
  <c r="E546" i="25"/>
  <c r="E547" i="25"/>
  <c r="E548" i="25"/>
  <c r="E549" i="25"/>
  <c r="E550" i="25"/>
  <c r="E551" i="25"/>
  <c r="E552" i="25"/>
  <c r="E553" i="25"/>
  <c r="E554" i="25"/>
  <c r="E555" i="25"/>
  <c r="E556" i="25"/>
  <c r="E557" i="25"/>
  <c r="E558" i="25"/>
  <c r="E559" i="25"/>
  <c r="E560" i="25"/>
  <c r="E561" i="25"/>
  <c r="E562" i="25"/>
  <c r="E563" i="25"/>
  <c r="E564" i="25"/>
  <c r="E565" i="25"/>
  <c r="E566" i="25"/>
  <c r="E567" i="25"/>
  <c r="E568" i="25"/>
  <c r="E569" i="25"/>
  <c r="E570" i="25"/>
  <c r="E571" i="25"/>
  <c r="E572" i="25"/>
  <c r="E573" i="25"/>
  <c r="E574" i="25"/>
  <c r="E575" i="25"/>
  <c r="E576" i="25"/>
  <c r="E577" i="25"/>
  <c r="E578" i="25"/>
  <c r="E579" i="25"/>
  <c r="E580" i="25"/>
  <c r="E581" i="25"/>
  <c r="E582" i="25"/>
  <c r="E583" i="25"/>
  <c r="E584" i="25"/>
  <c r="E585" i="25"/>
  <c r="E586" i="25"/>
  <c r="E587" i="25"/>
  <c r="E588" i="25"/>
  <c r="E589" i="25"/>
  <c r="E590" i="25"/>
  <c r="E591" i="25"/>
  <c r="E592" i="25"/>
  <c r="E593" i="25"/>
  <c r="E594" i="25"/>
  <c r="E595" i="25"/>
  <c r="E596" i="25"/>
  <c r="E597" i="25"/>
  <c r="E598" i="25"/>
  <c r="E599" i="25"/>
  <c r="E600" i="25"/>
  <c r="E601" i="25"/>
  <c r="E602" i="25"/>
  <c r="E603" i="25"/>
  <c r="E604" i="25"/>
  <c r="E605" i="25"/>
  <c r="E606" i="25"/>
  <c r="E607" i="25"/>
  <c r="E608" i="25"/>
  <c r="E609" i="25"/>
  <c r="E610" i="25"/>
  <c r="E611" i="25"/>
  <c r="E612" i="25"/>
  <c r="E613" i="25"/>
  <c r="E614" i="25"/>
  <c r="E615" i="25"/>
  <c r="E616" i="25"/>
  <c r="E617" i="25"/>
  <c r="E618" i="25"/>
  <c r="E619" i="25"/>
  <c r="E620" i="25"/>
  <c r="E621" i="25"/>
  <c r="E622" i="25"/>
  <c r="E623" i="25"/>
  <c r="E624" i="25"/>
  <c r="E625" i="25"/>
  <c r="E626" i="25"/>
  <c r="E627" i="25"/>
  <c r="E628" i="25"/>
  <c r="E629" i="25"/>
  <c r="E630" i="25"/>
  <c r="E631" i="25"/>
  <c r="E632" i="25"/>
  <c r="E633" i="25"/>
  <c r="E634" i="25"/>
  <c r="E635" i="25"/>
  <c r="E636" i="25"/>
  <c r="E637" i="25"/>
  <c r="E638" i="25"/>
  <c r="E639" i="25"/>
  <c r="E640" i="25"/>
  <c r="E641" i="25"/>
  <c r="E642" i="25"/>
  <c r="E643" i="25"/>
  <c r="E644" i="25"/>
  <c r="E645" i="25"/>
  <c r="E646" i="25"/>
  <c r="E647" i="25"/>
  <c r="E648" i="25"/>
  <c r="E649" i="25"/>
  <c r="E650" i="25"/>
  <c r="E651" i="25"/>
  <c r="E652" i="25"/>
  <c r="E653" i="25"/>
  <c r="E654" i="25"/>
  <c r="E655" i="25"/>
  <c r="E656" i="25"/>
  <c r="E657" i="25"/>
  <c r="E658" i="25"/>
  <c r="E659" i="25"/>
  <c r="E660" i="25"/>
  <c r="E661" i="25"/>
  <c r="E662" i="25"/>
  <c r="E663" i="25"/>
  <c r="E664" i="25"/>
  <c r="E665" i="25"/>
  <c r="E666" i="25"/>
  <c r="E667" i="25"/>
  <c r="E668" i="25"/>
  <c r="E669" i="25"/>
  <c r="E670" i="25"/>
  <c r="E671" i="25"/>
  <c r="E672" i="25"/>
  <c r="E673" i="25"/>
  <c r="E674" i="25"/>
  <c r="E675" i="25"/>
  <c r="E676" i="25"/>
  <c r="E677" i="25"/>
  <c r="E678" i="25"/>
  <c r="E679" i="25"/>
  <c r="E680" i="25"/>
  <c r="E681" i="25"/>
  <c r="E682" i="25"/>
  <c r="E683" i="25"/>
  <c r="E684" i="25"/>
  <c r="E685" i="25"/>
  <c r="E686" i="25"/>
  <c r="E687" i="25"/>
  <c r="E688" i="25"/>
  <c r="E689" i="25"/>
  <c r="E690" i="25"/>
  <c r="E691" i="25"/>
  <c r="E692" i="25"/>
  <c r="E693" i="25"/>
  <c r="E694" i="25"/>
  <c r="E695" i="25"/>
  <c r="E696" i="25"/>
  <c r="E697" i="25"/>
  <c r="E698" i="25"/>
  <c r="E699" i="25"/>
  <c r="E700" i="25"/>
  <c r="E701" i="25"/>
  <c r="E702" i="25"/>
  <c r="E703" i="25"/>
  <c r="E704" i="25"/>
  <c r="E705" i="25"/>
  <c r="E706" i="25"/>
  <c r="E707" i="25"/>
  <c r="E708" i="25"/>
  <c r="E709" i="25"/>
  <c r="E710" i="25"/>
  <c r="E711" i="25"/>
  <c r="E712" i="25"/>
  <c r="E713" i="25"/>
  <c r="E714" i="25"/>
  <c r="E715" i="25"/>
  <c r="E716" i="25"/>
  <c r="E717" i="25"/>
  <c r="E718" i="25"/>
  <c r="E719" i="25"/>
  <c r="E720" i="25"/>
  <c r="E721" i="25"/>
  <c r="E722" i="25"/>
  <c r="E723" i="25"/>
  <c r="E724" i="25"/>
  <c r="E725" i="25"/>
  <c r="E726" i="25"/>
  <c r="E727" i="25"/>
  <c r="E728" i="25"/>
  <c r="E729" i="25"/>
  <c r="E730" i="25"/>
  <c r="E731" i="25"/>
  <c r="E732" i="25"/>
  <c r="E733" i="25"/>
  <c r="E734" i="25"/>
  <c r="E735" i="25"/>
  <c r="E736" i="25"/>
  <c r="E737" i="25"/>
  <c r="E738" i="25"/>
  <c r="E739" i="25"/>
  <c r="E740" i="25"/>
  <c r="E741" i="25"/>
  <c r="E742" i="25"/>
  <c r="E743" i="25"/>
  <c r="E744" i="25"/>
  <c r="E745" i="25"/>
  <c r="E746" i="25"/>
  <c r="E747" i="25"/>
  <c r="E748" i="25"/>
  <c r="E749" i="25"/>
  <c r="E750" i="25"/>
  <c r="E751" i="25"/>
  <c r="E752" i="25"/>
  <c r="E753" i="25"/>
  <c r="E754" i="25"/>
  <c r="E755" i="25"/>
  <c r="E756" i="25"/>
  <c r="E757" i="25"/>
  <c r="E758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140" i="25"/>
  <c r="C141" i="25"/>
  <c r="C142" i="25"/>
  <c r="C143" i="25"/>
  <c r="C144" i="25"/>
  <c r="C145" i="25"/>
  <c r="C146" i="25"/>
  <c r="C147" i="25"/>
  <c r="C148" i="25"/>
  <c r="C149" i="25"/>
  <c r="C150" i="25"/>
  <c r="C151" i="25"/>
  <c r="C152" i="25"/>
  <c r="C153" i="25"/>
  <c r="C154" i="25"/>
  <c r="C155" i="25"/>
  <c r="C156" i="25"/>
  <c r="C157" i="25"/>
  <c r="C158" i="25"/>
  <c r="C159" i="25"/>
  <c r="C160" i="25"/>
  <c r="C161" i="25"/>
  <c r="C162" i="25"/>
  <c r="C163" i="25"/>
  <c r="C164" i="25"/>
  <c r="C165" i="25"/>
  <c r="C166" i="25"/>
  <c r="C167" i="25"/>
  <c r="C168" i="25"/>
  <c r="C169" i="25"/>
  <c r="C170" i="25"/>
  <c r="C171" i="25"/>
  <c r="C172" i="25"/>
  <c r="C173" i="25"/>
  <c r="C174" i="25"/>
  <c r="C175" i="25"/>
  <c r="C176" i="25"/>
  <c r="C177" i="25"/>
  <c r="C178" i="25"/>
  <c r="C179" i="25"/>
  <c r="C180" i="25"/>
  <c r="C181" i="25"/>
  <c r="C182" i="25"/>
  <c r="C183" i="25"/>
  <c r="C184" i="25"/>
  <c r="C185" i="25"/>
  <c r="C186" i="25"/>
  <c r="C187" i="25"/>
  <c r="C188" i="25"/>
  <c r="C189" i="25"/>
  <c r="C190" i="25"/>
  <c r="C191" i="25"/>
  <c r="C192" i="25"/>
  <c r="C193" i="25"/>
  <c r="C194" i="25"/>
  <c r="C195" i="25"/>
  <c r="C196" i="25"/>
  <c r="C197" i="25"/>
  <c r="C198" i="25"/>
  <c r="C199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19" i="25"/>
  <c r="C220" i="25"/>
  <c r="C221" i="25"/>
  <c r="C222" i="25"/>
  <c r="C223" i="25"/>
  <c r="C224" i="25"/>
  <c r="C225" i="25"/>
  <c r="C226" i="25"/>
  <c r="C227" i="25"/>
  <c r="C228" i="25"/>
  <c r="C229" i="25"/>
  <c r="C230" i="25"/>
  <c r="C231" i="25"/>
  <c r="C232" i="25"/>
  <c r="C233" i="25"/>
  <c r="C234" i="25"/>
  <c r="C235" i="25"/>
  <c r="C236" i="25"/>
  <c r="C237" i="25"/>
  <c r="C238" i="25"/>
  <c r="C239" i="25"/>
  <c r="C240" i="25"/>
  <c r="C241" i="25"/>
  <c r="C242" i="25"/>
  <c r="C243" i="25"/>
  <c r="C244" i="25"/>
  <c r="C245" i="25"/>
  <c r="C246" i="25"/>
  <c r="C247" i="25"/>
  <c r="C248" i="25"/>
  <c r="C249" i="25"/>
  <c r="C250" i="25"/>
  <c r="C251" i="25"/>
  <c r="C252" i="25"/>
  <c r="C253" i="25"/>
  <c r="C254" i="25"/>
  <c r="C255" i="25"/>
  <c r="C256" i="25"/>
  <c r="C257" i="25"/>
  <c r="C258" i="25"/>
  <c r="C259" i="25"/>
  <c r="C260" i="25"/>
  <c r="C261" i="25"/>
  <c r="C262" i="25"/>
  <c r="C263" i="25"/>
  <c r="C264" i="25"/>
  <c r="C265" i="25"/>
  <c r="C266" i="25"/>
  <c r="C267" i="25"/>
  <c r="C268" i="25"/>
  <c r="C269" i="25"/>
  <c r="C270" i="25"/>
  <c r="C271" i="25"/>
  <c r="C272" i="25"/>
  <c r="C273" i="25"/>
  <c r="C274" i="25"/>
  <c r="C275" i="25"/>
  <c r="C276" i="25"/>
  <c r="C277" i="25"/>
  <c r="C278" i="25"/>
  <c r="C279" i="25"/>
  <c r="C280" i="25"/>
  <c r="C281" i="25"/>
  <c r="C282" i="25"/>
  <c r="C283" i="25"/>
  <c r="C284" i="25"/>
  <c r="C285" i="25"/>
  <c r="C286" i="25"/>
  <c r="C287" i="25"/>
  <c r="C288" i="25"/>
  <c r="C289" i="25"/>
  <c r="C290" i="25"/>
  <c r="C291" i="25"/>
  <c r="C292" i="25"/>
  <c r="C293" i="25"/>
  <c r="C294" i="25"/>
  <c r="C295" i="25"/>
  <c r="C296" i="25"/>
  <c r="C297" i="25"/>
  <c r="C298" i="25"/>
  <c r="C299" i="25"/>
  <c r="C300" i="25"/>
  <c r="C301" i="25"/>
  <c r="C302" i="25"/>
  <c r="C303" i="25"/>
  <c r="C304" i="25"/>
  <c r="C305" i="25"/>
  <c r="C306" i="25"/>
  <c r="C307" i="25"/>
  <c r="C308" i="25"/>
  <c r="C309" i="25"/>
  <c r="C310" i="25"/>
  <c r="C311" i="25"/>
  <c r="C312" i="25"/>
  <c r="C313" i="25"/>
  <c r="C314" i="25"/>
  <c r="C315" i="25"/>
  <c r="C316" i="25"/>
  <c r="C317" i="25"/>
  <c r="C318" i="25"/>
  <c r="C319" i="25"/>
  <c r="C320" i="25"/>
  <c r="C321" i="25"/>
  <c r="C322" i="25"/>
  <c r="C323" i="25"/>
  <c r="C324" i="25"/>
  <c r="C325" i="25"/>
  <c r="C326" i="25"/>
  <c r="C327" i="25"/>
  <c r="C328" i="25"/>
  <c r="C329" i="25"/>
  <c r="C330" i="25"/>
  <c r="C331" i="25"/>
  <c r="C332" i="25"/>
  <c r="C333" i="25"/>
  <c r="C334" i="25"/>
  <c r="C335" i="25"/>
  <c r="C336" i="25"/>
  <c r="C337" i="25"/>
  <c r="C338" i="25"/>
  <c r="C339" i="25"/>
  <c r="C340" i="25"/>
  <c r="C341" i="25"/>
  <c r="C342" i="25"/>
  <c r="C343" i="25"/>
  <c r="C344" i="25"/>
  <c r="C345" i="25"/>
  <c r="C346" i="25"/>
  <c r="C347" i="25"/>
  <c r="C348" i="25"/>
  <c r="C349" i="25"/>
  <c r="C350" i="25"/>
  <c r="C351" i="25"/>
  <c r="C352" i="25"/>
  <c r="C353" i="25"/>
  <c r="C354" i="25"/>
  <c r="C355" i="25"/>
  <c r="C356" i="25"/>
  <c r="C357" i="25"/>
  <c r="C358" i="25"/>
  <c r="C359" i="25"/>
  <c r="C360" i="25"/>
  <c r="C361" i="25"/>
  <c r="C362" i="25"/>
  <c r="C363" i="25"/>
  <c r="C364" i="25"/>
  <c r="C365" i="25"/>
  <c r="C366" i="25"/>
  <c r="C367" i="25"/>
  <c r="C368" i="25"/>
  <c r="C369" i="25"/>
  <c r="C370" i="25"/>
  <c r="C371" i="25"/>
  <c r="C372" i="25"/>
  <c r="C373" i="25"/>
  <c r="C374" i="25"/>
  <c r="C375" i="25"/>
  <c r="C376" i="25"/>
  <c r="C377" i="25"/>
  <c r="C378" i="25"/>
  <c r="C379" i="25"/>
  <c r="C380" i="25"/>
  <c r="C381" i="25"/>
  <c r="C382" i="25"/>
  <c r="C383" i="25"/>
  <c r="C384" i="25"/>
  <c r="C385" i="25"/>
  <c r="C386" i="25"/>
  <c r="C387" i="25"/>
  <c r="C388" i="25"/>
  <c r="C389" i="25"/>
  <c r="C390" i="25"/>
  <c r="C391" i="25"/>
  <c r="C392" i="25"/>
  <c r="C393" i="25"/>
  <c r="C394" i="25"/>
  <c r="C395" i="25"/>
  <c r="C396" i="25"/>
  <c r="C397" i="25"/>
  <c r="C398" i="25"/>
  <c r="C399" i="25"/>
  <c r="C400" i="25"/>
  <c r="C401" i="25"/>
  <c r="C402" i="25"/>
  <c r="C403" i="25"/>
  <c r="C404" i="25"/>
  <c r="C405" i="25"/>
  <c r="C406" i="25"/>
  <c r="C407" i="25"/>
  <c r="C408" i="25"/>
  <c r="C409" i="25"/>
  <c r="C410" i="25"/>
  <c r="C411" i="25"/>
  <c r="C412" i="25"/>
  <c r="C413" i="25"/>
  <c r="C414" i="25"/>
  <c r="C415" i="25"/>
  <c r="C416" i="25"/>
  <c r="C417" i="25"/>
  <c r="C418" i="25"/>
  <c r="C419" i="25"/>
  <c r="C420" i="25"/>
  <c r="C421" i="25"/>
  <c r="C422" i="25"/>
  <c r="C423" i="25"/>
  <c r="C424" i="25"/>
  <c r="C425" i="25"/>
  <c r="C426" i="25"/>
  <c r="C427" i="25"/>
  <c r="C428" i="25"/>
  <c r="C429" i="25"/>
  <c r="C430" i="25"/>
  <c r="C431" i="25"/>
  <c r="C432" i="25"/>
  <c r="C433" i="25"/>
  <c r="C434" i="25"/>
  <c r="C435" i="25"/>
  <c r="C436" i="25"/>
  <c r="C437" i="25"/>
  <c r="C438" i="25"/>
  <c r="C439" i="25"/>
  <c r="C440" i="25"/>
  <c r="C441" i="25"/>
  <c r="C442" i="25"/>
  <c r="C443" i="25"/>
  <c r="C444" i="25"/>
  <c r="C445" i="25"/>
  <c r="C446" i="25"/>
  <c r="C447" i="25"/>
  <c r="C448" i="25"/>
  <c r="C449" i="25"/>
  <c r="C450" i="25"/>
  <c r="C451" i="25"/>
  <c r="C452" i="25"/>
  <c r="C453" i="25"/>
  <c r="C454" i="25"/>
  <c r="C455" i="25"/>
  <c r="C456" i="25"/>
  <c r="C457" i="25"/>
  <c r="C458" i="25"/>
  <c r="C459" i="25"/>
  <c r="C460" i="25"/>
  <c r="C461" i="25"/>
  <c r="C462" i="25"/>
  <c r="C463" i="25"/>
  <c r="C464" i="25"/>
  <c r="C465" i="25"/>
  <c r="C466" i="25"/>
  <c r="C467" i="25"/>
  <c r="C468" i="25"/>
  <c r="C469" i="25"/>
  <c r="C470" i="25"/>
  <c r="C471" i="25"/>
  <c r="C472" i="25"/>
  <c r="C473" i="25"/>
  <c r="C474" i="25"/>
  <c r="C475" i="25"/>
  <c r="C476" i="25"/>
  <c r="C477" i="25"/>
  <c r="C478" i="25"/>
  <c r="C479" i="25"/>
  <c r="C480" i="25"/>
  <c r="C481" i="25"/>
  <c r="C482" i="25"/>
  <c r="C483" i="25"/>
  <c r="C484" i="25"/>
  <c r="C485" i="25"/>
  <c r="C486" i="25"/>
  <c r="C487" i="25"/>
  <c r="C488" i="25"/>
  <c r="C489" i="25"/>
  <c r="C490" i="25"/>
  <c r="C491" i="25"/>
  <c r="C492" i="25"/>
  <c r="C493" i="25"/>
  <c r="C494" i="25"/>
  <c r="C495" i="25"/>
  <c r="C496" i="25"/>
  <c r="C497" i="25"/>
  <c r="C498" i="25"/>
  <c r="C499" i="25"/>
  <c r="C500" i="25"/>
  <c r="C501" i="25"/>
  <c r="C502" i="25"/>
  <c r="C503" i="25"/>
  <c r="C504" i="25"/>
  <c r="C505" i="25"/>
  <c r="C506" i="25"/>
  <c r="C507" i="25"/>
  <c r="C508" i="25"/>
  <c r="C509" i="25"/>
  <c r="C510" i="25"/>
  <c r="C511" i="25"/>
  <c r="C512" i="25"/>
  <c r="C513" i="25"/>
  <c r="C514" i="25"/>
  <c r="C515" i="25"/>
  <c r="C516" i="25"/>
  <c r="C517" i="25"/>
  <c r="C518" i="25"/>
  <c r="C519" i="25"/>
  <c r="C520" i="25"/>
  <c r="C521" i="25"/>
  <c r="C522" i="25"/>
  <c r="C523" i="25"/>
  <c r="C524" i="25"/>
  <c r="C525" i="25"/>
  <c r="C526" i="25"/>
  <c r="C527" i="25"/>
  <c r="C528" i="25"/>
  <c r="C529" i="25"/>
  <c r="C530" i="25"/>
  <c r="C531" i="25"/>
  <c r="C532" i="25"/>
  <c r="C533" i="25"/>
  <c r="C534" i="25"/>
  <c r="C535" i="25"/>
  <c r="C536" i="25"/>
  <c r="C537" i="25"/>
  <c r="C538" i="25"/>
  <c r="C539" i="25"/>
  <c r="C540" i="25"/>
  <c r="C541" i="25"/>
  <c r="C542" i="25"/>
  <c r="C543" i="25"/>
  <c r="C544" i="25"/>
  <c r="C545" i="25"/>
  <c r="C546" i="25"/>
  <c r="C547" i="25"/>
  <c r="C548" i="25"/>
  <c r="C549" i="25"/>
  <c r="C550" i="25"/>
  <c r="C551" i="25"/>
  <c r="C552" i="25"/>
  <c r="C553" i="25"/>
  <c r="C554" i="25"/>
  <c r="C555" i="25"/>
  <c r="C556" i="25"/>
  <c r="C557" i="25"/>
  <c r="C558" i="25"/>
  <c r="C559" i="25"/>
  <c r="C560" i="25"/>
  <c r="C561" i="25"/>
  <c r="C562" i="25"/>
  <c r="C563" i="25"/>
  <c r="C564" i="25"/>
  <c r="C565" i="25"/>
  <c r="C566" i="25"/>
  <c r="C567" i="25"/>
  <c r="C568" i="25"/>
  <c r="C569" i="25"/>
  <c r="C570" i="25"/>
  <c r="C571" i="25"/>
  <c r="C572" i="25"/>
  <c r="C573" i="25"/>
  <c r="C574" i="25"/>
  <c r="C575" i="25"/>
  <c r="C576" i="25"/>
  <c r="C577" i="25"/>
  <c r="C578" i="25"/>
  <c r="C579" i="25"/>
  <c r="C580" i="25"/>
  <c r="C581" i="25"/>
  <c r="C582" i="25"/>
  <c r="C583" i="25"/>
  <c r="C584" i="25"/>
  <c r="C585" i="25"/>
  <c r="C586" i="25"/>
  <c r="C587" i="25"/>
  <c r="C588" i="25"/>
  <c r="C589" i="25"/>
  <c r="C590" i="25"/>
  <c r="C591" i="25"/>
  <c r="C592" i="25"/>
  <c r="C593" i="25"/>
  <c r="C594" i="25"/>
  <c r="C595" i="25"/>
  <c r="C596" i="25"/>
  <c r="C597" i="25"/>
  <c r="C598" i="25"/>
  <c r="C599" i="25"/>
  <c r="C600" i="25"/>
  <c r="C601" i="25"/>
  <c r="C602" i="25"/>
  <c r="C603" i="25"/>
  <c r="C604" i="25"/>
  <c r="C605" i="25"/>
  <c r="C606" i="25"/>
  <c r="C607" i="25"/>
  <c r="C608" i="25"/>
  <c r="C609" i="25"/>
  <c r="C610" i="25"/>
  <c r="C611" i="25"/>
  <c r="C612" i="25"/>
  <c r="C613" i="25"/>
  <c r="C614" i="25"/>
  <c r="C615" i="25"/>
  <c r="C616" i="25"/>
  <c r="C617" i="25"/>
  <c r="C618" i="25"/>
  <c r="C619" i="25"/>
  <c r="C620" i="25"/>
  <c r="C621" i="25"/>
  <c r="C622" i="25"/>
  <c r="C623" i="25"/>
  <c r="C624" i="25"/>
  <c r="C625" i="25"/>
  <c r="C626" i="25"/>
  <c r="C627" i="25"/>
  <c r="C628" i="25"/>
  <c r="C629" i="25"/>
  <c r="C630" i="25"/>
  <c r="C631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B140" i="25"/>
  <c r="B141" i="25"/>
  <c r="B142" i="25"/>
  <c r="B143" i="25"/>
  <c r="B144" i="25"/>
  <c r="B145" i="25"/>
  <c r="B146" i="25"/>
  <c r="B147" i="25"/>
  <c r="B148" i="25"/>
  <c r="B149" i="25"/>
  <c r="B150" i="25"/>
  <c r="B151" i="25"/>
  <c r="B152" i="25"/>
  <c r="B153" i="25"/>
  <c r="B154" i="25"/>
  <c r="B155" i="25"/>
  <c r="B156" i="25"/>
  <c r="B157" i="25"/>
  <c r="B158" i="25"/>
  <c r="B159" i="25"/>
  <c r="B160" i="25"/>
  <c r="B161" i="25"/>
  <c r="B162" i="25"/>
  <c r="B163" i="25"/>
  <c r="B164" i="25"/>
  <c r="B165" i="25"/>
  <c r="B166" i="25"/>
  <c r="B167" i="25"/>
  <c r="B168" i="25"/>
  <c r="B169" i="25"/>
  <c r="B170" i="25"/>
  <c r="B171" i="25"/>
  <c r="B172" i="25"/>
  <c r="B173" i="25"/>
  <c r="B174" i="25"/>
  <c r="B175" i="25"/>
  <c r="B176" i="25"/>
  <c r="B177" i="25"/>
  <c r="B178" i="25"/>
  <c r="B179" i="25"/>
  <c r="B180" i="25"/>
  <c r="B181" i="25"/>
  <c r="B182" i="25"/>
  <c r="B183" i="25"/>
  <c r="B184" i="25"/>
  <c r="B185" i="25"/>
  <c r="B186" i="25"/>
  <c r="B187" i="25"/>
  <c r="B188" i="25"/>
  <c r="B189" i="25"/>
  <c r="B190" i="25"/>
  <c r="B191" i="25"/>
  <c r="B192" i="25"/>
  <c r="B193" i="25"/>
  <c r="B194" i="25"/>
  <c r="B195" i="25"/>
  <c r="B196" i="25"/>
  <c r="B197" i="25"/>
  <c r="B198" i="25"/>
  <c r="B199" i="25"/>
  <c r="B200" i="25"/>
  <c r="B201" i="25"/>
  <c r="B202" i="25"/>
  <c r="B203" i="25"/>
  <c r="B204" i="25"/>
  <c r="B205" i="25"/>
  <c r="B206" i="25"/>
  <c r="B207" i="25"/>
  <c r="B208" i="25"/>
  <c r="B209" i="25"/>
  <c r="B210" i="25"/>
  <c r="B211" i="25"/>
  <c r="B212" i="25"/>
  <c r="B213" i="25"/>
  <c r="B214" i="25"/>
  <c r="B215" i="25"/>
  <c r="B216" i="25"/>
  <c r="B217" i="25"/>
  <c r="B218" i="25"/>
  <c r="B219" i="25"/>
  <c r="B220" i="25"/>
  <c r="B221" i="25"/>
  <c r="B222" i="25"/>
  <c r="B223" i="25"/>
  <c r="B224" i="25"/>
  <c r="B225" i="25"/>
  <c r="B226" i="25"/>
  <c r="B227" i="25"/>
  <c r="B228" i="25"/>
  <c r="B229" i="25"/>
  <c r="B230" i="25"/>
  <c r="B231" i="25"/>
  <c r="B232" i="25"/>
  <c r="B233" i="25"/>
  <c r="B234" i="25"/>
  <c r="B235" i="25"/>
  <c r="B236" i="25"/>
  <c r="B237" i="25"/>
  <c r="B238" i="25"/>
  <c r="B239" i="25"/>
  <c r="B240" i="25"/>
  <c r="B241" i="25"/>
  <c r="B242" i="25"/>
  <c r="B243" i="25"/>
  <c r="B244" i="25"/>
  <c r="B245" i="25"/>
  <c r="B246" i="25"/>
  <c r="B247" i="25"/>
  <c r="B248" i="25"/>
  <c r="B249" i="25"/>
  <c r="B250" i="25"/>
  <c r="B251" i="25"/>
  <c r="B252" i="25"/>
  <c r="B253" i="25"/>
  <c r="B254" i="25"/>
  <c r="B255" i="25"/>
  <c r="B256" i="25"/>
  <c r="B257" i="25"/>
  <c r="B258" i="25"/>
  <c r="B259" i="25"/>
  <c r="B260" i="25"/>
  <c r="B261" i="25"/>
  <c r="B262" i="25"/>
  <c r="B263" i="25"/>
  <c r="B264" i="25"/>
  <c r="B265" i="25"/>
  <c r="B266" i="25"/>
  <c r="B267" i="25"/>
  <c r="B268" i="25"/>
  <c r="B269" i="25"/>
  <c r="B270" i="25"/>
  <c r="B271" i="25"/>
  <c r="B272" i="25"/>
  <c r="B273" i="25"/>
  <c r="B274" i="25"/>
  <c r="B275" i="25"/>
  <c r="B276" i="25"/>
  <c r="B277" i="25"/>
  <c r="B278" i="25"/>
  <c r="B279" i="25"/>
  <c r="B280" i="25"/>
  <c r="B281" i="25"/>
  <c r="B282" i="25"/>
  <c r="B283" i="25"/>
  <c r="B284" i="25"/>
  <c r="B285" i="25"/>
  <c r="B286" i="25"/>
  <c r="B287" i="25"/>
  <c r="B288" i="25"/>
  <c r="B289" i="25"/>
  <c r="B290" i="25"/>
  <c r="B291" i="25"/>
  <c r="B292" i="25"/>
  <c r="B293" i="25"/>
  <c r="B294" i="25"/>
  <c r="B295" i="25"/>
  <c r="B296" i="25"/>
  <c r="B297" i="25"/>
  <c r="B298" i="25"/>
  <c r="B299" i="25"/>
  <c r="B300" i="25"/>
  <c r="B301" i="25"/>
  <c r="B302" i="25"/>
  <c r="B303" i="25"/>
  <c r="B304" i="25"/>
  <c r="B305" i="25"/>
  <c r="B306" i="25"/>
  <c r="B307" i="25"/>
  <c r="B308" i="25"/>
  <c r="B309" i="25"/>
  <c r="B310" i="25"/>
  <c r="B311" i="25"/>
  <c r="B312" i="25"/>
  <c r="B313" i="25"/>
  <c r="B314" i="25"/>
  <c r="B315" i="25"/>
  <c r="B316" i="25"/>
  <c r="B317" i="25"/>
  <c r="B318" i="25"/>
  <c r="B319" i="25"/>
  <c r="B320" i="25"/>
  <c r="B321" i="25"/>
  <c r="B322" i="25"/>
  <c r="B323" i="25"/>
  <c r="B324" i="25"/>
  <c r="B325" i="25"/>
  <c r="B326" i="25"/>
  <c r="B327" i="25"/>
  <c r="B328" i="25"/>
  <c r="B329" i="25"/>
  <c r="B330" i="25"/>
  <c r="B331" i="25"/>
  <c r="B332" i="25"/>
  <c r="B333" i="25"/>
  <c r="B334" i="25"/>
  <c r="B335" i="25"/>
  <c r="B336" i="25"/>
  <c r="B337" i="25"/>
  <c r="B338" i="25"/>
  <c r="B339" i="25"/>
  <c r="B340" i="25"/>
  <c r="B341" i="25"/>
  <c r="B342" i="25"/>
  <c r="B343" i="25"/>
  <c r="B344" i="25"/>
  <c r="B345" i="25"/>
  <c r="B346" i="25"/>
  <c r="B347" i="25"/>
  <c r="B348" i="25"/>
  <c r="B349" i="25"/>
  <c r="B350" i="25"/>
  <c r="B351" i="25"/>
  <c r="B352" i="25"/>
  <c r="B353" i="25"/>
  <c r="B354" i="25"/>
  <c r="B355" i="25"/>
  <c r="B356" i="25"/>
  <c r="B357" i="25"/>
  <c r="B358" i="25"/>
  <c r="B359" i="25"/>
  <c r="B360" i="25"/>
  <c r="B361" i="25"/>
  <c r="B362" i="25"/>
  <c r="B363" i="25"/>
  <c r="B364" i="25"/>
  <c r="B365" i="25"/>
  <c r="B366" i="25"/>
  <c r="B367" i="25"/>
  <c r="B368" i="25"/>
  <c r="B369" i="25"/>
  <c r="B370" i="25"/>
  <c r="B371" i="25"/>
  <c r="B372" i="25"/>
  <c r="B373" i="25"/>
  <c r="B374" i="25"/>
  <c r="B375" i="25"/>
  <c r="B376" i="25"/>
  <c r="B377" i="25"/>
  <c r="B378" i="25"/>
  <c r="B379" i="25"/>
  <c r="B380" i="25"/>
  <c r="B381" i="25"/>
  <c r="B382" i="25"/>
  <c r="B383" i="25"/>
  <c r="B384" i="25"/>
  <c r="B385" i="25"/>
  <c r="B386" i="25"/>
  <c r="B387" i="25"/>
  <c r="B388" i="25"/>
  <c r="B389" i="25"/>
  <c r="B390" i="25"/>
  <c r="B391" i="25"/>
  <c r="B392" i="25"/>
  <c r="B393" i="25"/>
  <c r="B394" i="25"/>
  <c r="B395" i="25"/>
  <c r="B396" i="25"/>
  <c r="B397" i="25"/>
  <c r="B398" i="25"/>
  <c r="B399" i="25"/>
  <c r="B400" i="25"/>
  <c r="B401" i="25"/>
  <c r="B402" i="25"/>
  <c r="B403" i="25"/>
  <c r="B404" i="25"/>
  <c r="B405" i="25"/>
  <c r="B406" i="25"/>
  <c r="B407" i="25"/>
  <c r="B408" i="25"/>
  <c r="B409" i="25"/>
  <c r="B410" i="25"/>
  <c r="B411" i="25"/>
  <c r="B412" i="25"/>
  <c r="B413" i="25"/>
  <c r="B414" i="25"/>
  <c r="B415" i="25"/>
  <c r="B416" i="25"/>
  <c r="B417" i="25"/>
  <c r="B418" i="25"/>
  <c r="B419" i="25"/>
  <c r="B420" i="25"/>
  <c r="B421" i="25"/>
  <c r="B422" i="25"/>
  <c r="B423" i="25"/>
  <c r="B424" i="25"/>
  <c r="B425" i="25"/>
  <c r="B426" i="25"/>
  <c r="B427" i="25"/>
  <c r="B428" i="25"/>
  <c r="B429" i="25"/>
  <c r="B430" i="25"/>
  <c r="B431" i="25"/>
  <c r="B432" i="25"/>
  <c r="B433" i="25"/>
  <c r="B434" i="25"/>
  <c r="B435" i="25"/>
  <c r="B436" i="25"/>
  <c r="B437" i="25"/>
  <c r="B438" i="25"/>
  <c r="B439" i="25"/>
  <c r="B440" i="25"/>
  <c r="B441" i="25"/>
  <c r="B442" i="25"/>
  <c r="B443" i="25"/>
  <c r="B444" i="25"/>
  <c r="B445" i="25"/>
  <c r="B446" i="25"/>
  <c r="B447" i="25"/>
  <c r="B448" i="25"/>
  <c r="B449" i="25"/>
  <c r="B450" i="25"/>
  <c r="B451" i="25"/>
  <c r="B452" i="25"/>
  <c r="B453" i="25"/>
  <c r="B454" i="25"/>
  <c r="B455" i="25"/>
  <c r="B456" i="25"/>
  <c r="B457" i="25"/>
  <c r="B458" i="25"/>
  <c r="B459" i="25"/>
  <c r="B460" i="25"/>
  <c r="B461" i="25"/>
  <c r="B462" i="25"/>
  <c r="B463" i="25"/>
  <c r="B464" i="25"/>
  <c r="B465" i="25"/>
  <c r="B466" i="25"/>
  <c r="B467" i="25"/>
  <c r="B468" i="25"/>
  <c r="B469" i="25"/>
  <c r="B470" i="25"/>
  <c r="B471" i="25"/>
  <c r="B472" i="25"/>
  <c r="B473" i="25"/>
  <c r="B474" i="25"/>
  <c r="B475" i="25"/>
  <c r="B476" i="25"/>
  <c r="B477" i="25"/>
  <c r="B478" i="25"/>
  <c r="B479" i="25"/>
  <c r="B480" i="25"/>
  <c r="B481" i="25"/>
  <c r="B482" i="25"/>
  <c r="B483" i="25"/>
  <c r="B484" i="25"/>
  <c r="B485" i="25"/>
  <c r="B486" i="25"/>
  <c r="B487" i="25"/>
  <c r="B488" i="25"/>
  <c r="B489" i="25"/>
  <c r="B490" i="25"/>
  <c r="B491" i="25"/>
  <c r="B492" i="25"/>
  <c r="B493" i="25"/>
  <c r="B494" i="25"/>
  <c r="B495" i="25"/>
  <c r="B496" i="25"/>
  <c r="B497" i="25"/>
  <c r="B498" i="25"/>
  <c r="B499" i="25"/>
  <c r="B500" i="25"/>
  <c r="B501" i="25"/>
  <c r="B502" i="25"/>
  <c r="B503" i="25"/>
  <c r="B504" i="25"/>
  <c r="B505" i="25"/>
  <c r="B506" i="25"/>
  <c r="B507" i="25"/>
  <c r="B508" i="25"/>
  <c r="B509" i="25"/>
  <c r="B510" i="25"/>
  <c r="B511" i="25"/>
  <c r="B512" i="25"/>
  <c r="B513" i="25"/>
  <c r="B514" i="25"/>
  <c r="B515" i="25"/>
  <c r="B516" i="25"/>
  <c r="B517" i="25"/>
  <c r="B518" i="25"/>
  <c r="B519" i="25"/>
  <c r="B520" i="25"/>
  <c r="B521" i="25"/>
  <c r="B522" i="25"/>
  <c r="B523" i="25"/>
  <c r="B524" i="25"/>
  <c r="B525" i="25"/>
  <c r="B526" i="25"/>
  <c r="B527" i="25"/>
  <c r="B528" i="25"/>
  <c r="B529" i="25"/>
  <c r="B530" i="25"/>
  <c r="B531" i="25"/>
  <c r="B532" i="25"/>
  <c r="B533" i="25"/>
  <c r="B534" i="25"/>
  <c r="B535" i="25"/>
  <c r="B536" i="25"/>
  <c r="B537" i="25"/>
  <c r="B538" i="25"/>
  <c r="B539" i="25"/>
  <c r="B540" i="25"/>
  <c r="B541" i="25"/>
  <c r="B542" i="25"/>
  <c r="B543" i="25"/>
  <c r="B544" i="25"/>
  <c r="B545" i="25"/>
  <c r="B546" i="25"/>
  <c r="B547" i="25"/>
  <c r="B548" i="25"/>
  <c r="B549" i="25"/>
  <c r="B550" i="25"/>
  <c r="B551" i="25"/>
  <c r="B552" i="25"/>
  <c r="B553" i="25"/>
  <c r="B554" i="25"/>
  <c r="B555" i="25"/>
  <c r="B556" i="25"/>
  <c r="B557" i="25"/>
  <c r="B558" i="25"/>
  <c r="B559" i="25"/>
  <c r="B560" i="25"/>
  <c r="B561" i="25"/>
  <c r="B562" i="25"/>
  <c r="B563" i="25"/>
  <c r="B564" i="25"/>
  <c r="B565" i="25"/>
  <c r="B566" i="25"/>
  <c r="B567" i="25"/>
  <c r="B568" i="25"/>
  <c r="B569" i="25"/>
  <c r="B570" i="25"/>
  <c r="B571" i="25"/>
  <c r="B572" i="25"/>
  <c r="B573" i="25"/>
  <c r="B574" i="25"/>
  <c r="B575" i="25"/>
  <c r="B576" i="25"/>
  <c r="B577" i="25"/>
  <c r="B578" i="25"/>
  <c r="B579" i="25"/>
  <c r="B580" i="25"/>
  <c r="B581" i="25"/>
  <c r="B582" i="25"/>
  <c r="B583" i="25"/>
  <c r="B584" i="25"/>
  <c r="B585" i="25"/>
  <c r="B586" i="25"/>
  <c r="B587" i="25"/>
  <c r="B588" i="25"/>
  <c r="B589" i="25"/>
  <c r="B590" i="25"/>
  <c r="B591" i="25"/>
  <c r="B592" i="25"/>
  <c r="B593" i="25"/>
  <c r="B594" i="25"/>
  <c r="B595" i="25"/>
  <c r="B596" i="25"/>
  <c r="B597" i="25"/>
  <c r="B598" i="25"/>
  <c r="B599" i="25"/>
  <c r="B600" i="25"/>
  <c r="B601" i="25"/>
  <c r="B602" i="25"/>
  <c r="B603" i="25"/>
  <c r="B604" i="25"/>
  <c r="B605" i="25"/>
  <c r="B606" i="25"/>
  <c r="B607" i="25"/>
  <c r="B608" i="25"/>
  <c r="B609" i="25"/>
  <c r="B610" i="25"/>
  <c r="B611" i="25"/>
  <c r="B612" i="25"/>
  <c r="B613" i="25"/>
  <c r="B614" i="25"/>
  <c r="B615" i="25"/>
  <c r="B616" i="25"/>
  <c r="B617" i="25"/>
  <c r="B618" i="25"/>
  <c r="B619" i="25"/>
  <c r="B620" i="25"/>
  <c r="B621" i="25"/>
  <c r="B622" i="25"/>
  <c r="B623" i="25"/>
  <c r="B624" i="25"/>
  <c r="B625" i="25"/>
  <c r="B626" i="25"/>
  <c r="B627" i="25"/>
  <c r="B628" i="25"/>
  <c r="B629" i="25"/>
  <c r="B630" i="25"/>
  <c r="B631" i="25"/>
  <c r="B632" i="25"/>
  <c r="B633" i="25"/>
  <c r="B634" i="25"/>
  <c r="B635" i="25"/>
  <c r="B636" i="25"/>
  <c r="B637" i="25"/>
  <c r="B638" i="25"/>
  <c r="B639" i="25"/>
  <c r="B640" i="25"/>
  <c r="B641" i="25"/>
  <c r="B642" i="25"/>
  <c r="B643" i="25"/>
  <c r="B644" i="25"/>
  <c r="B645" i="25"/>
  <c r="B646" i="25"/>
  <c r="B647" i="25"/>
  <c r="B648" i="25"/>
  <c r="B649" i="25"/>
  <c r="B650" i="25"/>
  <c r="B651" i="25"/>
  <c r="B652" i="25"/>
  <c r="B653" i="25"/>
  <c r="B654" i="25"/>
  <c r="B655" i="25"/>
  <c r="B656" i="25"/>
  <c r="B657" i="25"/>
  <c r="B658" i="25"/>
  <c r="B659" i="25"/>
  <c r="B660" i="25"/>
  <c r="B661" i="25"/>
  <c r="B662" i="25"/>
  <c r="B663" i="25"/>
  <c r="B664" i="25"/>
  <c r="B665" i="25"/>
  <c r="B666" i="25"/>
  <c r="B667" i="25"/>
  <c r="B668" i="25"/>
  <c r="B669" i="25"/>
  <c r="B670" i="25"/>
  <c r="B671" i="25"/>
  <c r="B672" i="25"/>
  <c r="B673" i="25"/>
  <c r="B674" i="25"/>
  <c r="B675" i="25"/>
  <c r="B676" i="25"/>
  <c r="B677" i="25"/>
  <c r="B678" i="25"/>
  <c r="B679" i="25"/>
  <c r="B680" i="25"/>
  <c r="B681" i="25"/>
  <c r="B682" i="25"/>
  <c r="B683" i="25"/>
  <c r="B684" i="25"/>
  <c r="B685" i="25"/>
  <c r="B686" i="25"/>
  <c r="B687" i="25"/>
  <c r="B688" i="25"/>
  <c r="B689" i="25"/>
  <c r="B690" i="25"/>
  <c r="B691" i="25"/>
  <c r="B692" i="25"/>
  <c r="B693" i="25"/>
  <c r="B694" i="25"/>
  <c r="B695" i="25"/>
  <c r="B696" i="25"/>
  <c r="B697" i="25"/>
  <c r="B698" i="25"/>
  <c r="B699" i="25"/>
  <c r="B700" i="25"/>
  <c r="B701" i="25"/>
  <c r="B702" i="25"/>
  <c r="B703" i="25"/>
  <c r="B704" i="25"/>
  <c r="B705" i="25"/>
  <c r="B706" i="25"/>
  <c r="B707" i="25"/>
  <c r="B708" i="25"/>
  <c r="B709" i="25"/>
  <c r="B710" i="25"/>
  <c r="B711" i="25"/>
  <c r="B712" i="25"/>
  <c r="B713" i="25"/>
  <c r="B714" i="25"/>
  <c r="B715" i="25"/>
  <c r="B716" i="25"/>
  <c r="B717" i="25"/>
  <c r="B718" i="25"/>
  <c r="B719" i="25"/>
  <c r="B720" i="25"/>
  <c r="B721" i="25"/>
  <c r="B722" i="25"/>
  <c r="B723" i="25"/>
  <c r="B724" i="25"/>
  <c r="B725" i="25"/>
  <c r="B726" i="25"/>
  <c r="B727" i="25"/>
  <c r="B728" i="25"/>
  <c r="B729" i="25"/>
  <c r="B730" i="25"/>
  <c r="B731" i="25"/>
  <c r="B732" i="25"/>
  <c r="B733" i="25"/>
  <c r="B734" i="25"/>
  <c r="B735" i="25"/>
  <c r="B736" i="25"/>
  <c r="B737" i="25"/>
  <c r="B738" i="25"/>
  <c r="B739" i="25"/>
  <c r="B740" i="25"/>
  <c r="B741" i="25"/>
  <c r="B742" i="25"/>
  <c r="B743" i="25"/>
  <c r="B744" i="25"/>
  <c r="B745" i="25"/>
  <c r="B746" i="25"/>
  <c r="B747" i="25"/>
  <c r="B748" i="25"/>
  <c r="B749" i="25"/>
  <c r="B750" i="25"/>
  <c r="B751" i="25"/>
  <c r="B752" i="25"/>
  <c r="B753" i="25"/>
  <c r="B754" i="25"/>
  <c r="B755" i="25"/>
  <c r="B756" i="25"/>
  <c r="B757" i="25"/>
  <c r="B758" i="25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A410" i="25"/>
  <c r="A411" i="25"/>
  <c r="A412" i="25"/>
  <c r="A413" i="25"/>
  <c r="A414" i="25"/>
  <c r="A415" i="25"/>
  <c r="A416" i="25"/>
  <c r="A417" i="25"/>
  <c r="A418" i="25"/>
  <c r="A419" i="25"/>
  <c r="A420" i="25"/>
  <c r="A421" i="25"/>
  <c r="A422" i="25"/>
  <c r="A423" i="25"/>
  <c r="A424" i="25"/>
  <c r="A425" i="25"/>
  <c r="A426" i="25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A446" i="25"/>
  <c r="A447" i="25"/>
  <c r="A448" i="25"/>
  <c r="A449" i="25"/>
  <c r="A450" i="25"/>
  <c r="A451" i="25"/>
  <c r="A452" i="25"/>
  <c r="A453" i="25"/>
  <c r="A454" i="25"/>
  <c r="A455" i="25"/>
  <c r="A456" i="25"/>
  <c r="A457" i="25"/>
  <c r="A458" i="25"/>
  <c r="A459" i="25"/>
  <c r="A460" i="25"/>
  <c r="A461" i="25"/>
  <c r="A462" i="25"/>
  <c r="A463" i="25"/>
  <c r="A464" i="25"/>
  <c r="A465" i="25"/>
  <c r="A466" i="25"/>
  <c r="A467" i="25"/>
  <c r="A468" i="25"/>
  <c r="A469" i="25"/>
  <c r="A470" i="25"/>
  <c r="A471" i="25"/>
  <c r="A472" i="25"/>
  <c r="A473" i="25"/>
  <c r="A474" i="25"/>
  <c r="A475" i="25"/>
  <c r="A476" i="25"/>
  <c r="A477" i="25"/>
  <c r="A478" i="25"/>
  <c r="A479" i="25"/>
  <c r="A480" i="25"/>
  <c r="A481" i="25"/>
  <c r="A482" i="25"/>
  <c r="A483" i="25"/>
  <c r="A484" i="25"/>
  <c r="A485" i="25"/>
  <c r="A486" i="25"/>
  <c r="A487" i="25"/>
  <c r="A488" i="25"/>
  <c r="A489" i="25"/>
  <c r="A490" i="25"/>
  <c r="A491" i="25"/>
  <c r="A492" i="25"/>
  <c r="A493" i="25"/>
  <c r="A494" i="25"/>
  <c r="A495" i="25"/>
  <c r="A496" i="25"/>
  <c r="A497" i="25"/>
  <c r="A498" i="25"/>
  <c r="A499" i="25"/>
  <c r="A500" i="25"/>
  <c r="A501" i="25"/>
  <c r="A502" i="25"/>
  <c r="A503" i="25"/>
  <c r="A504" i="25"/>
  <c r="A505" i="25"/>
  <c r="A506" i="25"/>
  <c r="A507" i="25"/>
  <c r="A508" i="25"/>
  <c r="A509" i="25"/>
  <c r="A510" i="25"/>
  <c r="A511" i="25"/>
  <c r="A512" i="25"/>
  <c r="A513" i="25"/>
  <c r="A514" i="25"/>
  <c r="A515" i="25"/>
  <c r="A516" i="25"/>
  <c r="A517" i="25"/>
  <c r="A518" i="25"/>
  <c r="A519" i="25"/>
  <c r="A520" i="25"/>
  <c r="A521" i="25"/>
  <c r="A522" i="25"/>
  <c r="A523" i="25"/>
  <c r="A524" i="25"/>
  <c r="A525" i="25"/>
  <c r="A526" i="25"/>
  <c r="A527" i="25"/>
  <c r="A528" i="25"/>
  <c r="A529" i="25"/>
  <c r="A530" i="25"/>
  <c r="A531" i="25"/>
  <c r="A532" i="25"/>
  <c r="A533" i="25"/>
  <c r="A534" i="25"/>
  <c r="A535" i="25"/>
  <c r="A536" i="25"/>
  <c r="A537" i="25"/>
  <c r="A538" i="25"/>
  <c r="A539" i="25"/>
  <c r="A540" i="25"/>
  <c r="A541" i="25"/>
  <c r="A542" i="25"/>
  <c r="A543" i="25"/>
  <c r="A544" i="25"/>
  <c r="A545" i="25"/>
  <c r="A546" i="25"/>
  <c r="A547" i="25"/>
  <c r="A548" i="25"/>
  <c r="A549" i="25"/>
  <c r="A550" i="25"/>
  <c r="A551" i="25"/>
  <c r="A552" i="25"/>
  <c r="A553" i="25"/>
  <c r="A554" i="25"/>
  <c r="A555" i="25"/>
  <c r="A556" i="25"/>
  <c r="A557" i="25"/>
  <c r="A558" i="25"/>
  <c r="A559" i="25"/>
  <c r="A560" i="25"/>
  <c r="A561" i="25"/>
  <c r="A562" i="25"/>
  <c r="A563" i="25"/>
  <c r="A564" i="25"/>
  <c r="A565" i="25"/>
  <c r="A566" i="25"/>
  <c r="A567" i="25"/>
  <c r="A568" i="25"/>
  <c r="A569" i="25"/>
  <c r="A570" i="25"/>
  <c r="A571" i="25"/>
  <c r="A572" i="25"/>
  <c r="A573" i="25"/>
  <c r="A574" i="25"/>
  <c r="A575" i="25"/>
  <c r="A576" i="25"/>
  <c r="A577" i="25"/>
  <c r="A578" i="25"/>
  <c r="A579" i="25"/>
  <c r="A580" i="25"/>
  <c r="A581" i="25"/>
  <c r="A582" i="25"/>
  <c r="A583" i="25"/>
  <c r="A584" i="25"/>
  <c r="A585" i="25"/>
  <c r="A586" i="25"/>
  <c r="A587" i="25"/>
  <c r="A588" i="25"/>
  <c r="A589" i="25"/>
  <c r="A590" i="25"/>
  <c r="A591" i="25"/>
  <c r="A592" i="25"/>
  <c r="A593" i="25"/>
  <c r="A594" i="25"/>
  <c r="A595" i="25"/>
  <c r="A596" i="25"/>
  <c r="A597" i="25"/>
  <c r="A598" i="25"/>
  <c r="A599" i="25"/>
  <c r="A600" i="25"/>
  <c r="A601" i="25"/>
  <c r="A602" i="25"/>
  <c r="A603" i="25"/>
  <c r="A604" i="25"/>
  <c r="A605" i="25"/>
  <c r="A606" i="25"/>
  <c r="A607" i="25"/>
  <c r="A608" i="25"/>
  <c r="A609" i="25"/>
  <c r="A610" i="25"/>
  <c r="A611" i="25"/>
  <c r="A612" i="25"/>
  <c r="A613" i="25"/>
  <c r="A614" i="25"/>
  <c r="A615" i="25"/>
  <c r="A616" i="25"/>
  <c r="A617" i="25"/>
  <c r="A618" i="25"/>
  <c r="A619" i="25"/>
  <c r="A620" i="25"/>
  <c r="A621" i="25"/>
  <c r="A622" i="25"/>
  <c r="A623" i="25"/>
  <c r="A624" i="25"/>
  <c r="A625" i="25"/>
  <c r="A626" i="25"/>
  <c r="A627" i="25"/>
  <c r="A628" i="25"/>
  <c r="A629" i="25"/>
  <c r="A630" i="25"/>
  <c r="A631" i="25"/>
  <c r="A632" i="25"/>
  <c r="A633" i="25"/>
  <c r="A634" i="25"/>
  <c r="A635" i="25"/>
  <c r="A636" i="25"/>
  <c r="A637" i="25"/>
  <c r="A638" i="25"/>
  <c r="A639" i="25"/>
  <c r="A640" i="25"/>
  <c r="A641" i="25"/>
  <c r="A642" i="25"/>
  <c r="A643" i="25"/>
  <c r="A644" i="25"/>
  <c r="A645" i="25"/>
  <c r="A646" i="25"/>
  <c r="A647" i="25"/>
  <c r="A648" i="25"/>
  <c r="A649" i="25"/>
  <c r="A650" i="25"/>
  <c r="A651" i="25"/>
  <c r="A652" i="25"/>
  <c r="A653" i="25"/>
  <c r="A654" i="25"/>
  <c r="A655" i="25"/>
  <c r="A656" i="25"/>
  <c r="A657" i="25"/>
  <c r="A658" i="25"/>
  <c r="A659" i="25"/>
  <c r="A660" i="25"/>
  <c r="A661" i="25"/>
  <c r="A662" i="25"/>
  <c r="A663" i="25"/>
  <c r="A664" i="25"/>
  <c r="A665" i="25"/>
  <c r="A666" i="25"/>
  <c r="A667" i="25"/>
  <c r="A668" i="25"/>
  <c r="A669" i="25"/>
  <c r="A670" i="25"/>
  <c r="A671" i="25"/>
  <c r="A672" i="25"/>
  <c r="A673" i="25"/>
  <c r="A674" i="25"/>
  <c r="A675" i="25"/>
  <c r="A676" i="25"/>
  <c r="A677" i="25"/>
  <c r="A678" i="25"/>
  <c r="A679" i="25"/>
  <c r="A680" i="25"/>
  <c r="A681" i="25"/>
  <c r="A682" i="25"/>
  <c r="A683" i="25"/>
  <c r="A684" i="25"/>
  <c r="A685" i="25"/>
  <c r="A686" i="25"/>
  <c r="A687" i="25"/>
  <c r="A688" i="25"/>
  <c r="A689" i="25"/>
  <c r="A690" i="25"/>
  <c r="A691" i="25"/>
  <c r="A692" i="25"/>
  <c r="A693" i="25"/>
  <c r="A694" i="25"/>
  <c r="A695" i="25"/>
  <c r="A696" i="25"/>
  <c r="A697" i="25"/>
  <c r="A698" i="25"/>
  <c r="A699" i="25"/>
  <c r="A700" i="25"/>
  <c r="A701" i="25"/>
  <c r="A702" i="25"/>
  <c r="A703" i="25"/>
  <c r="A704" i="25"/>
  <c r="A705" i="25"/>
  <c r="A706" i="25"/>
  <c r="A707" i="25"/>
  <c r="A708" i="25"/>
  <c r="A709" i="25"/>
  <c r="A710" i="25"/>
  <c r="A711" i="25"/>
  <c r="A712" i="25"/>
  <c r="A713" i="25"/>
  <c r="A714" i="25"/>
  <c r="A715" i="25"/>
  <c r="A716" i="25"/>
  <c r="A717" i="25"/>
  <c r="A718" i="25"/>
  <c r="A719" i="25"/>
  <c r="A720" i="25"/>
  <c r="A721" i="25"/>
  <c r="A722" i="25"/>
  <c r="A723" i="25"/>
  <c r="A724" i="25"/>
  <c r="A725" i="25"/>
  <c r="A726" i="25"/>
  <c r="A727" i="25"/>
  <c r="A728" i="25"/>
  <c r="A729" i="25"/>
  <c r="A730" i="25"/>
  <c r="A731" i="25"/>
  <c r="A732" i="25"/>
  <c r="A733" i="25"/>
  <c r="A734" i="25"/>
  <c r="A735" i="25"/>
  <c r="A736" i="25"/>
  <c r="A737" i="25"/>
  <c r="A738" i="25"/>
  <c r="A739" i="25"/>
  <c r="A740" i="25"/>
  <c r="A741" i="25"/>
  <c r="A742" i="25"/>
  <c r="A743" i="25"/>
  <c r="A744" i="25"/>
  <c r="A745" i="25"/>
  <c r="A746" i="25"/>
  <c r="A747" i="25"/>
  <c r="A748" i="25"/>
  <c r="A749" i="25"/>
  <c r="A750" i="25"/>
  <c r="A751" i="25"/>
  <c r="A752" i="25"/>
  <c r="A753" i="25"/>
  <c r="A754" i="25"/>
  <c r="A755" i="25"/>
  <c r="A756" i="25"/>
  <c r="A757" i="25"/>
  <c r="A758" i="25"/>
  <c r="R574" i="25" l="1"/>
  <c r="S574" i="25"/>
  <c r="R249" i="25"/>
  <c r="S249" i="25"/>
  <c r="S656" i="25"/>
  <c r="R656" i="25"/>
  <c r="S246" i="25"/>
  <c r="R246" i="25"/>
  <c r="S162" i="25"/>
  <c r="R162" i="25"/>
  <c r="S54" i="25"/>
  <c r="R54" i="25"/>
  <c r="S461" i="25"/>
  <c r="R461" i="25"/>
  <c r="S539" i="25"/>
  <c r="R539" i="25"/>
  <c r="S371" i="25"/>
  <c r="R371" i="25"/>
  <c r="R663" i="25"/>
  <c r="R544" i="25"/>
  <c r="R465" i="25"/>
  <c r="R377" i="25"/>
  <c r="R264" i="25"/>
  <c r="R164" i="25"/>
  <c r="R68" i="25"/>
  <c r="S590" i="25"/>
  <c r="S319" i="25"/>
  <c r="R651" i="25"/>
  <c r="R532" i="25"/>
  <c r="R451" i="25"/>
  <c r="R360" i="25"/>
  <c r="R245" i="25"/>
  <c r="R155" i="25"/>
  <c r="R47" i="25"/>
  <c r="S562" i="25"/>
  <c r="S231" i="25"/>
  <c r="R639" i="25"/>
  <c r="R531" i="25"/>
  <c r="R437" i="25"/>
  <c r="R344" i="25"/>
  <c r="R238" i="25"/>
  <c r="R143" i="25"/>
  <c r="R32" i="25"/>
  <c r="S197" i="25"/>
  <c r="R747" i="25"/>
  <c r="R627" i="25"/>
  <c r="R526" i="25"/>
  <c r="R431" i="25"/>
  <c r="R336" i="25"/>
  <c r="R226" i="25"/>
  <c r="R142" i="25"/>
  <c r="R29" i="25"/>
  <c r="S518" i="25"/>
  <c r="S189" i="25"/>
  <c r="R735" i="25"/>
  <c r="R615" i="25"/>
  <c r="R519" i="25"/>
  <c r="R424" i="25"/>
  <c r="R326" i="25"/>
  <c r="R224" i="25"/>
  <c r="R134" i="25"/>
  <c r="R21" i="25"/>
  <c r="S470" i="25"/>
  <c r="S173" i="25"/>
  <c r="R723" i="25"/>
  <c r="R608" i="25"/>
  <c r="R513" i="25"/>
  <c r="R417" i="25"/>
  <c r="R324" i="25"/>
  <c r="R216" i="25"/>
  <c r="R120" i="25"/>
  <c r="R5" i="25"/>
  <c r="S448" i="25"/>
  <c r="S137" i="25"/>
  <c r="R711" i="25"/>
  <c r="R603" i="25"/>
  <c r="R506" i="25"/>
  <c r="R408" i="25"/>
  <c r="R308" i="25"/>
  <c r="R204" i="25"/>
  <c r="R101" i="25"/>
  <c r="S736" i="25"/>
  <c r="S406" i="25"/>
  <c r="S135" i="25"/>
  <c r="R704" i="25"/>
  <c r="R591" i="25"/>
  <c r="R504" i="25"/>
  <c r="R407" i="25"/>
  <c r="R306" i="25"/>
  <c r="R203" i="25"/>
  <c r="R99" i="25"/>
  <c r="S699" i="25"/>
  <c r="S394" i="25"/>
  <c r="S114" i="25"/>
  <c r="R579" i="25"/>
  <c r="R491" i="25"/>
  <c r="R299" i="25"/>
  <c r="R92" i="25"/>
  <c r="S682" i="25"/>
  <c r="S370" i="25"/>
  <c r="S81" i="25"/>
  <c r="R687" i="25"/>
  <c r="R558" i="25"/>
  <c r="R478" i="25"/>
  <c r="R392" i="25"/>
  <c r="R287" i="25"/>
  <c r="R185" i="25"/>
  <c r="R79" i="25"/>
  <c r="S369" i="25"/>
  <c r="S77" i="25"/>
  <c r="R675" i="25"/>
  <c r="R557" i="25"/>
  <c r="R466" i="25"/>
  <c r="R388" i="25"/>
  <c r="R286" i="25"/>
  <c r="R176" i="25"/>
  <c r="S598" i="25"/>
  <c r="S334" i="25"/>
  <c r="S49" i="25"/>
  <c r="S758" i="25"/>
  <c r="R758" i="25"/>
  <c r="S746" i="25"/>
  <c r="R746" i="25"/>
  <c r="R734" i="25"/>
  <c r="S734" i="25"/>
  <c r="S722" i="25"/>
  <c r="R722" i="25"/>
  <c r="R710" i="25"/>
  <c r="S710" i="25"/>
  <c r="S698" i="25"/>
  <c r="R698" i="25"/>
  <c r="S686" i="25"/>
  <c r="R686" i="25"/>
  <c r="R674" i="25"/>
  <c r="S674" i="25"/>
  <c r="S662" i="25"/>
  <c r="R662" i="25"/>
  <c r="R650" i="25"/>
  <c r="S650" i="25"/>
  <c r="S638" i="25"/>
  <c r="R638" i="25"/>
  <c r="R626" i="25"/>
  <c r="S626" i="25"/>
  <c r="R757" i="25"/>
  <c r="S757" i="25"/>
  <c r="S745" i="25"/>
  <c r="R745" i="25"/>
  <c r="S733" i="25"/>
  <c r="R733" i="25"/>
  <c r="S721" i="25"/>
  <c r="R721" i="25"/>
  <c r="S709" i="25"/>
  <c r="R709" i="25"/>
  <c r="S697" i="25"/>
  <c r="R697" i="25"/>
  <c r="S685" i="25"/>
  <c r="R685" i="25"/>
  <c r="R673" i="25"/>
  <c r="S673" i="25"/>
  <c r="S661" i="25"/>
  <c r="R661" i="25"/>
  <c r="S649" i="25"/>
  <c r="R649" i="25"/>
  <c r="S637" i="25"/>
  <c r="R637" i="25"/>
  <c r="R625" i="25"/>
  <c r="S625" i="25"/>
  <c r="S613" i="25"/>
  <c r="R613" i="25"/>
  <c r="S601" i="25"/>
  <c r="R601" i="25"/>
  <c r="S589" i="25"/>
  <c r="R589" i="25"/>
  <c r="R577" i="25"/>
  <c r="S577" i="25"/>
  <c r="S565" i="25"/>
  <c r="R565" i="25"/>
  <c r="R553" i="25"/>
  <c r="S553" i="25"/>
  <c r="R541" i="25"/>
  <c r="S541" i="25"/>
  <c r="R529" i="25"/>
  <c r="S529" i="25"/>
  <c r="S517" i="25"/>
  <c r="R517" i="25"/>
  <c r="S751" i="25"/>
  <c r="R751" i="25"/>
  <c r="R739" i="25"/>
  <c r="S739" i="25"/>
  <c r="R727" i="25"/>
  <c r="S727" i="25"/>
  <c r="S715" i="25"/>
  <c r="R715" i="25"/>
  <c r="S703" i="25"/>
  <c r="R703" i="25"/>
  <c r="S614" i="25"/>
  <c r="R614" i="25"/>
  <c r="R602" i="25"/>
  <c r="S602" i="25"/>
  <c r="R505" i="25"/>
  <c r="S505" i="25"/>
  <c r="R493" i="25"/>
  <c r="S493" i="25"/>
  <c r="R481" i="25"/>
  <c r="S481" i="25"/>
  <c r="S469" i="25"/>
  <c r="R469" i="25"/>
  <c r="R457" i="25"/>
  <c r="S457" i="25"/>
  <c r="R445" i="25"/>
  <c r="S445" i="25"/>
  <c r="R433" i="25"/>
  <c r="S433" i="25"/>
  <c r="S421" i="25"/>
  <c r="R421" i="25"/>
  <c r="R409" i="25"/>
  <c r="S409" i="25"/>
  <c r="R397" i="25"/>
  <c r="S397" i="25"/>
  <c r="R385" i="25"/>
  <c r="S385" i="25"/>
  <c r="S373" i="25"/>
  <c r="R373" i="25"/>
  <c r="R361" i="25"/>
  <c r="S361" i="25"/>
  <c r="R349" i="25"/>
  <c r="S349" i="25"/>
  <c r="R337" i="25"/>
  <c r="S337" i="25"/>
  <c r="S325" i="25"/>
  <c r="R325" i="25"/>
  <c r="R313" i="25"/>
  <c r="S313" i="25"/>
  <c r="R301" i="25"/>
  <c r="S301" i="25"/>
  <c r="R289" i="25"/>
  <c r="S289" i="25"/>
  <c r="S277" i="25"/>
  <c r="R277" i="25"/>
  <c r="R265" i="25"/>
  <c r="S265" i="25"/>
  <c r="R253" i="25"/>
  <c r="S253" i="25"/>
  <c r="R752" i="25"/>
  <c r="S740" i="25"/>
  <c r="R740" i="25"/>
  <c r="S728" i="25"/>
  <c r="R728" i="25"/>
  <c r="S691" i="25"/>
  <c r="R691" i="25"/>
  <c r="S679" i="25"/>
  <c r="R679" i="25"/>
  <c r="S667" i="25"/>
  <c r="R667" i="25"/>
  <c r="S655" i="25"/>
  <c r="R655" i="25"/>
  <c r="S643" i="25"/>
  <c r="R643" i="25"/>
  <c r="S631" i="25"/>
  <c r="R631" i="25"/>
  <c r="R619" i="25"/>
  <c r="S619" i="25"/>
  <c r="S607" i="25"/>
  <c r="R607" i="25"/>
  <c r="S595" i="25"/>
  <c r="R595" i="25"/>
  <c r="S583" i="25"/>
  <c r="R583" i="25"/>
  <c r="S571" i="25"/>
  <c r="R571" i="25"/>
  <c r="R559" i="25"/>
  <c r="S559" i="25"/>
  <c r="R547" i="25"/>
  <c r="S547" i="25"/>
  <c r="R535" i="25"/>
  <c r="S535" i="25"/>
  <c r="S523" i="25"/>
  <c r="R523" i="25"/>
  <c r="R511" i="25"/>
  <c r="S511" i="25"/>
  <c r="S499" i="25"/>
  <c r="R499" i="25"/>
  <c r="S475" i="25"/>
  <c r="R475" i="25"/>
  <c r="S463" i="25"/>
  <c r="R463" i="25"/>
  <c r="R487" i="25"/>
  <c r="S750" i="25"/>
  <c r="R750" i="25"/>
  <c r="S738" i="25"/>
  <c r="R738" i="25"/>
  <c r="S726" i="25"/>
  <c r="R726" i="25"/>
  <c r="S714" i="25"/>
  <c r="R714" i="25"/>
  <c r="S702" i="25"/>
  <c r="R702" i="25"/>
  <c r="S690" i="25"/>
  <c r="R690" i="25"/>
  <c r="S678" i="25"/>
  <c r="R678" i="25"/>
  <c r="S666" i="25"/>
  <c r="R666" i="25"/>
  <c r="S654" i="25"/>
  <c r="R654" i="25"/>
  <c r="S642" i="25"/>
  <c r="R642" i="25"/>
  <c r="S630" i="25"/>
  <c r="R630" i="25"/>
  <c r="S618" i="25"/>
  <c r="R618" i="25"/>
  <c r="S606" i="25"/>
  <c r="R606" i="25"/>
  <c r="S594" i="25"/>
  <c r="R594" i="25"/>
  <c r="S582" i="25"/>
  <c r="R582" i="25"/>
  <c r="S570" i="25"/>
  <c r="R570" i="25"/>
  <c r="S546" i="25"/>
  <c r="R546" i="25"/>
  <c r="S534" i="25"/>
  <c r="R534" i="25"/>
  <c r="S522" i="25"/>
  <c r="R522" i="25"/>
  <c r="S510" i="25"/>
  <c r="R510" i="25"/>
  <c r="S498" i="25"/>
  <c r="R498" i="25"/>
  <c r="S486" i="25"/>
  <c r="R486" i="25"/>
  <c r="S516" i="25"/>
  <c r="S756" i="25"/>
  <c r="R756" i="25"/>
  <c r="S744" i="25"/>
  <c r="R744" i="25"/>
  <c r="R732" i="25"/>
  <c r="S732" i="25"/>
  <c r="S720" i="25"/>
  <c r="R720" i="25"/>
  <c r="R708" i="25"/>
  <c r="S708" i="25"/>
  <c r="S696" i="25"/>
  <c r="R696" i="25"/>
  <c r="R684" i="25"/>
  <c r="S684" i="25"/>
  <c r="S672" i="25"/>
  <c r="R672" i="25"/>
  <c r="S660" i="25"/>
  <c r="R660" i="25"/>
  <c r="S648" i="25"/>
  <c r="R648" i="25"/>
  <c r="S636" i="25"/>
  <c r="R636" i="25"/>
  <c r="S624" i="25"/>
  <c r="R624" i="25"/>
  <c r="R612" i="25"/>
  <c r="S612" i="25"/>
  <c r="S600" i="25"/>
  <c r="R600" i="25"/>
  <c r="R588" i="25"/>
  <c r="S588" i="25"/>
  <c r="S576" i="25"/>
  <c r="R576" i="25"/>
  <c r="R564" i="25"/>
  <c r="S564" i="25"/>
  <c r="S552" i="25"/>
  <c r="R552" i="25"/>
  <c r="R540" i="25"/>
  <c r="S540" i="25"/>
  <c r="S528" i="25"/>
  <c r="R528" i="25"/>
  <c r="S492" i="25"/>
  <c r="R492" i="25"/>
  <c r="S480" i="25"/>
  <c r="R480" i="25"/>
  <c r="S468" i="25"/>
  <c r="R468" i="25"/>
  <c r="S456" i="25"/>
  <c r="R456" i="25"/>
  <c r="S444" i="25"/>
  <c r="R444" i="25"/>
  <c r="S432" i="25"/>
  <c r="R432" i="25"/>
  <c r="R753" i="25"/>
  <c r="S753" i="25"/>
  <c r="S741" i="25"/>
  <c r="R741" i="25"/>
  <c r="S729" i="25"/>
  <c r="R729" i="25"/>
  <c r="S717" i="25"/>
  <c r="R717" i="25"/>
  <c r="R705" i="25"/>
  <c r="S705" i="25"/>
  <c r="S693" i="25"/>
  <c r="R693" i="25"/>
  <c r="S681" i="25"/>
  <c r="R681" i="25"/>
  <c r="S669" i="25"/>
  <c r="R669" i="25"/>
  <c r="R657" i="25"/>
  <c r="S657" i="25"/>
  <c r="S645" i="25"/>
  <c r="R645" i="25"/>
  <c r="S633" i="25"/>
  <c r="R633" i="25"/>
  <c r="R452" i="25"/>
  <c r="S716" i="25"/>
  <c r="R716" i="25"/>
  <c r="S692" i="25"/>
  <c r="R692" i="25"/>
  <c r="S680" i="25"/>
  <c r="R680" i="25"/>
  <c r="S668" i="25"/>
  <c r="R668" i="25"/>
  <c r="S644" i="25"/>
  <c r="R644" i="25"/>
  <c r="S632" i="25"/>
  <c r="R632" i="25"/>
  <c r="S620" i="25"/>
  <c r="R620" i="25"/>
  <c r="S596" i="25"/>
  <c r="R596" i="25"/>
  <c r="S584" i="25"/>
  <c r="R584" i="25"/>
  <c r="R572" i="25"/>
  <c r="S572" i="25"/>
  <c r="S560" i="25"/>
  <c r="R560" i="25"/>
  <c r="S548" i="25"/>
  <c r="R548" i="25"/>
  <c r="S536" i="25"/>
  <c r="R536" i="25"/>
  <c r="S524" i="25"/>
  <c r="R524" i="25"/>
  <c r="S512" i="25"/>
  <c r="R512" i="25"/>
  <c r="S500" i="25"/>
  <c r="R500" i="25"/>
  <c r="S488" i="25"/>
  <c r="R488" i="25"/>
  <c r="S476" i="25"/>
  <c r="R476" i="25"/>
  <c r="S464" i="25"/>
  <c r="R464" i="25"/>
  <c r="S440" i="25"/>
  <c r="R440" i="25"/>
  <c r="S755" i="25"/>
  <c r="R755" i="25"/>
  <c r="S743" i="25"/>
  <c r="R743" i="25"/>
  <c r="S731" i="25"/>
  <c r="R731" i="25"/>
  <c r="S719" i="25"/>
  <c r="R719" i="25"/>
  <c r="S707" i="25"/>
  <c r="R707" i="25"/>
  <c r="S695" i="25"/>
  <c r="R695" i="25"/>
  <c r="S683" i="25"/>
  <c r="R683" i="25"/>
  <c r="S671" i="25"/>
  <c r="R671" i="25"/>
  <c r="S659" i="25"/>
  <c r="R659" i="25"/>
  <c r="S647" i="25"/>
  <c r="R647" i="25"/>
  <c r="S635" i="25"/>
  <c r="R635" i="25"/>
  <c r="S623" i="25"/>
  <c r="R623" i="25"/>
  <c r="S611" i="25"/>
  <c r="R611" i="25"/>
  <c r="S599" i="25"/>
  <c r="R599" i="25"/>
  <c r="S587" i="25"/>
  <c r="R587" i="25"/>
  <c r="S575" i="25"/>
  <c r="R575" i="25"/>
  <c r="S563" i="25"/>
  <c r="R563" i="25"/>
  <c r="S551" i="25"/>
  <c r="R551" i="25"/>
  <c r="S527" i="25"/>
  <c r="R527" i="25"/>
  <c r="S515" i="25"/>
  <c r="R515" i="25"/>
  <c r="S503" i="25"/>
  <c r="R503" i="25"/>
  <c r="S467" i="25"/>
  <c r="R467" i="25"/>
  <c r="S455" i="25"/>
  <c r="R455" i="25"/>
  <c r="S443" i="25"/>
  <c r="R443" i="25"/>
  <c r="R446" i="25"/>
  <c r="R318" i="25"/>
  <c r="S355" i="25"/>
  <c r="R545" i="25"/>
  <c r="R438" i="25"/>
  <c r="R378" i="25"/>
  <c r="R55" i="25"/>
  <c r="S482" i="25"/>
  <c r="S331" i="25"/>
  <c r="R439" i="25"/>
  <c r="S439" i="25"/>
  <c r="R427" i="25"/>
  <c r="S427" i="25"/>
  <c r="S415" i="25"/>
  <c r="R415" i="25"/>
  <c r="S391" i="25"/>
  <c r="R391" i="25"/>
  <c r="R379" i="25"/>
  <c r="S379" i="25"/>
  <c r="R367" i="25"/>
  <c r="S367" i="25"/>
  <c r="R343" i="25"/>
  <c r="S343" i="25"/>
  <c r="R307" i="25"/>
  <c r="S307" i="25"/>
  <c r="R283" i="25"/>
  <c r="S283" i="25"/>
  <c r="R271" i="25"/>
  <c r="S271" i="25"/>
  <c r="S259" i="25"/>
  <c r="R259" i="25"/>
  <c r="S247" i="25"/>
  <c r="R247" i="25"/>
  <c r="S235" i="25"/>
  <c r="R235" i="25"/>
  <c r="S223" i="25"/>
  <c r="R223" i="25"/>
  <c r="S211" i="25"/>
  <c r="R211" i="25"/>
  <c r="S199" i="25"/>
  <c r="R199" i="25"/>
  <c r="S187" i="25"/>
  <c r="R187" i="25"/>
  <c r="S175" i="25"/>
  <c r="R175" i="25"/>
  <c r="S163" i="25"/>
  <c r="R163" i="25"/>
  <c r="S151" i="25"/>
  <c r="R151" i="25"/>
  <c r="S139" i="25"/>
  <c r="R139" i="25"/>
  <c r="S127" i="25"/>
  <c r="R127" i="25"/>
  <c r="S115" i="25"/>
  <c r="R115" i="25"/>
  <c r="S103" i="25"/>
  <c r="R103" i="25"/>
  <c r="S91" i="25"/>
  <c r="R91" i="25"/>
  <c r="S67" i="25"/>
  <c r="R67" i="25"/>
  <c r="S43" i="25"/>
  <c r="R43" i="25"/>
  <c r="S31" i="25"/>
  <c r="R31" i="25"/>
  <c r="S19" i="25"/>
  <c r="R19" i="25"/>
  <c r="R479" i="25"/>
  <c r="R362" i="25"/>
  <c r="R122" i="25"/>
  <c r="S295" i="25"/>
  <c r="S462" i="25"/>
  <c r="R462" i="25"/>
  <c r="S450" i="25"/>
  <c r="R450" i="25"/>
  <c r="S426" i="25"/>
  <c r="R426" i="25"/>
  <c r="S414" i="25"/>
  <c r="R414" i="25"/>
  <c r="S402" i="25"/>
  <c r="R402" i="25"/>
  <c r="S390" i="25"/>
  <c r="R390" i="25"/>
  <c r="S366" i="25"/>
  <c r="R366" i="25"/>
  <c r="S330" i="25"/>
  <c r="R330" i="25"/>
  <c r="S294" i="25"/>
  <c r="R294" i="25"/>
  <c r="S282" i="25"/>
  <c r="R282" i="25"/>
  <c r="S270" i="25"/>
  <c r="R270" i="25"/>
  <c r="S234" i="25"/>
  <c r="R234" i="25"/>
  <c r="S222" i="25"/>
  <c r="R222" i="25"/>
  <c r="S210" i="25"/>
  <c r="R210" i="25"/>
  <c r="S198" i="25"/>
  <c r="R198" i="25"/>
  <c r="R186" i="25"/>
  <c r="S186" i="25"/>
  <c r="S174" i="25"/>
  <c r="R174" i="25"/>
  <c r="S150" i="25"/>
  <c r="R150" i="25"/>
  <c r="S138" i="25"/>
  <c r="R138" i="25"/>
  <c r="S126" i="25"/>
  <c r="R126" i="25"/>
  <c r="S102" i="25"/>
  <c r="R102" i="25"/>
  <c r="S90" i="25"/>
  <c r="R90" i="25"/>
  <c r="S78" i="25"/>
  <c r="R78" i="25"/>
  <c r="S66" i="25"/>
  <c r="R66" i="25"/>
  <c r="S42" i="25"/>
  <c r="R42" i="25"/>
  <c r="R30" i="25"/>
  <c r="S30" i="25"/>
  <c r="S18" i="25"/>
  <c r="R18" i="25"/>
  <c r="R6" i="25"/>
  <c r="S6" i="25"/>
  <c r="R422" i="25"/>
  <c r="S290" i="25"/>
  <c r="S749" i="25"/>
  <c r="R749" i="25"/>
  <c r="S737" i="25"/>
  <c r="R737" i="25"/>
  <c r="S725" i="25"/>
  <c r="R725" i="25"/>
  <c r="S713" i="25"/>
  <c r="R713" i="25"/>
  <c r="S701" i="25"/>
  <c r="R701" i="25"/>
  <c r="S689" i="25"/>
  <c r="R689" i="25"/>
  <c r="S677" i="25"/>
  <c r="R677" i="25"/>
  <c r="S665" i="25"/>
  <c r="R665" i="25"/>
  <c r="S653" i="25"/>
  <c r="R653" i="25"/>
  <c r="S641" i="25"/>
  <c r="R641" i="25"/>
  <c r="S629" i="25"/>
  <c r="R629" i="25"/>
  <c r="S617" i="25"/>
  <c r="R617" i="25"/>
  <c r="S605" i="25"/>
  <c r="R605" i="25"/>
  <c r="S593" i="25"/>
  <c r="R593" i="25"/>
  <c r="S581" i="25"/>
  <c r="R581" i="25"/>
  <c r="S569" i="25"/>
  <c r="R569" i="25"/>
  <c r="S533" i="25"/>
  <c r="R533" i="25"/>
  <c r="S521" i="25"/>
  <c r="R521" i="25"/>
  <c r="S509" i="25"/>
  <c r="R509" i="25"/>
  <c r="R474" i="25"/>
  <c r="R354" i="25"/>
  <c r="R278" i="25"/>
  <c r="S748" i="25"/>
  <c r="R748" i="25"/>
  <c r="S724" i="25"/>
  <c r="R724" i="25"/>
  <c r="S712" i="25"/>
  <c r="R712" i="25"/>
  <c r="S700" i="25"/>
  <c r="R700" i="25"/>
  <c r="S688" i="25"/>
  <c r="R688" i="25"/>
  <c r="S676" i="25"/>
  <c r="R676" i="25"/>
  <c r="S664" i="25"/>
  <c r="R664" i="25"/>
  <c r="S652" i="25"/>
  <c r="R652" i="25"/>
  <c r="S640" i="25"/>
  <c r="R640" i="25"/>
  <c r="S628" i="25"/>
  <c r="R628" i="25"/>
  <c r="S616" i="25"/>
  <c r="R616" i="25"/>
  <c r="S604" i="25"/>
  <c r="R604" i="25"/>
  <c r="S592" i="25"/>
  <c r="R592" i="25"/>
  <c r="S580" i="25"/>
  <c r="R580" i="25"/>
  <c r="S568" i="25"/>
  <c r="R568" i="25"/>
  <c r="R266" i="25"/>
  <c r="R7" i="25"/>
  <c r="S410" i="25"/>
  <c r="S254" i="25"/>
  <c r="R342" i="25"/>
  <c r="R182" i="25"/>
  <c r="S578" i="25"/>
  <c r="R578" i="25"/>
  <c r="S554" i="25"/>
  <c r="R554" i="25"/>
  <c r="R542" i="25"/>
  <c r="S542" i="25"/>
  <c r="S530" i="25"/>
  <c r="R530" i="25"/>
  <c r="R494" i="25"/>
  <c r="S494" i="25"/>
  <c r="S458" i="25"/>
  <c r="R458" i="25"/>
  <c r="S434" i="25"/>
  <c r="R434" i="25"/>
  <c r="R398" i="25"/>
  <c r="S398" i="25"/>
  <c r="S386" i="25"/>
  <c r="R386" i="25"/>
  <c r="S374" i="25"/>
  <c r="R374" i="25"/>
  <c r="R350" i="25"/>
  <c r="S350" i="25"/>
  <c r="S338" i="25"/>
  <c r="R338" i="25"/>
  <c r="R314" i="25"/>
  <c r="S314" i="25"/>
  <c r="S302" i="25"/>
  <c r="R302" i="25"/>
  <c r="S242" i="25"/>
  <c r="R242" i="25"/>
  <c r="S230" i="25"/>
  <c r="R230" i="25"/>
  <c r="S218" i="25"/>
  <c r="R218" i="25"/>
  <c r="S206" i="25"/>
  <c r="R206" i="25"/>
  <c r="S194" i="25"/>
  <c r="R194" i="25"/>
  <c r="S170" i="25"/>
  <c r="R170" i="25"/>
  <c r="S158" i="25"/>
  <c r="R158" i="25"/>
  <c r="S146" i="25"/>
  <c r="R146" i="25"/>
  <c r="R110" i="25"/>
  <c r="S110" i="25"/>
  <c r="S98" i="25"/>
  <c r="R98" i="25"/>
  <c r="S86" i="25"/>
  <c r="R86" i="25"/>
  <c r="S74" i="25"/>
  <c r="R74" i="25"/>
  <c r="R62" i="25"/>
  <c r="S62" i="25"/>
  <c r="S50" i="25"/>
  <c r="R50" i="25"/>
  <c r="S38" i="25"/>
  <c r="R38" i="25"/>
  <c r="S26" i="25"/>
  <c r="R26" i="25"/>
  <c r="S14" i="25"/>
  <c r="R14" i="25"/>
  <c r="R566" i="25"/>
  <c r="R403" i="25"/>
  <c r="R258" i="25"/>
  <c r="S65" i="25"/>
  <c r="R65" i="25"/>
  <c r="S17" i="25"/>
  <c r="R17" i="25"/>
  <c r="R556" i="25"/>
  <c r="R543" i="25"/>
  <c r="R490" i="25"/>
  <c r="R477" i="25"/>
  <c r="R436" i="25"/>
  <c r="R420" i="25"/>
  <c r="R376" i="25"/>
  <c r="R359" i="25"/>
  <c r="R341" i="25"/>
  <c r="R323" i="25"/>
  <c r="R305" i="25"/>
  <c r="R284" i="25"/>
  <c r="R263" i="25"/>
  <c r="R202" i="25"/>
  <c r="R180" i="25"/>
  <c r="R161" i="25"/>
  <c r="R140" i="25"/>
  <c r="R119" i="25"/>
  <c r="R96" i="25"/>
  <c r="R53" i="25"/>
  <c r="R3" i="25"/>
  <c r="S706" i="25"/>
  <c r="S514" i="25"/>
  <c r="S442" i="25"/>
  <c r="S133" i="25"/>
  <c r="S292" i="25"/>
  <c r="R292" i="25"/>
  <c r="S280" i="25"/>
  <c r="R280" i="25"/>
  <c r="R268" i="25"/>
  <c r="S268" i="25"/>
  <c r="S256" i="25"/>
  <c r="R256" i="25"/>
  <c r="S244" i="25"/>
  <c r="R244" i="25"/>
  <c r="S232" i="25"/>
  <c r="R232" i="25"/>
  <c r="S220" i="25"/>
  <c r="R220" i="25"/>
  <c r="S208" i="25"/>
  <c r="R208" i="25"/>
  <c r="S196" i="25"/>
  <c r="R196" i="25"/>
  <c r="S184" i="25"/>
  <c r="R184" i="25"/>
  <c r="S172" i="25"/>
  <c r="R172" i="25"/>
  <c r="S160" i="25"/>
  <c r="R160" i="25"/>
  <c r="S148" i="25"/>
  <c r="R148" i="25"/>
  <c r="S136" i="25"/>
  <c r="R136" i="25"/>
  <c r="S124" i="25"/>
  <c r="R124" i="25"/>
  <c r="S112" i="25"/>
  <c r="R112" i="25"/>
  <c r="S100" i="25"/>
  <c r="R100" i="25"/>
  <c r="S88" i="25"/>
  <c r="R88" i="25"/>
  <c r="S76" i="25"/>
  <c r="R76" i="25"/>
  <c r="S64" i="25"/>
  <c r="R64" i="25"/>
  <c r="S52" i="25"/>
  <c r="R52" i="25"/>
  <c r="S40" i="25"/>
  <c r="R40" i="25"/>
  <c r="S28" i="25"/>
  <c r="R28" i="25"/>
  <c r="S16" i="25"/>
  <c r="R16" i="25"/>
  <c r="S4" i="25"/>
  <c r="R4" i="25"/>
  <c r="R555" i="25"/>
  <c r="R502" i="25"/>
  <c r="R489" i="25"/>
  <c r="R449" i="25"/>
  <c r="R419" i="25"/>
  <c r="R405" i="25"/>
  <c r="R358" i="25"/>
  <c r="R340" i="25"/>
  <c r="R322" i="25"/>
  <c r="R262" i="25"/>
  <c r="R240" i="25"/>
  <c r="R221" i="25"/>
  <c r="R200" i="25"/>
  <c r="R179" i="25"/>
  <c r="R118" i="25"/>
  <c r="R94" i="25"/>
  <c r="R73" i="25"/>
  <c r="R25" i="25"/>
  <c r="S622" i="25"/>
  <c r="S400" i="25"/>
  <c r="S241" i="25"/>
  <c r="S125" i="25"/>
  <c r="R459" i="25"/>
  <c r="S459" i="25"/>
  <c r="R447" i="25"/>
  <c r="S447" i="25"/>
  <c r="S435" i="25"/>
  <c r="R435" i="25"/>
  <c r="S423" i="25"/>
  <c r="R423" i="25"/>
  <c r="R411" i="25"/>
  <c r="S411" i="25"/>
  <c r="R399" i="25"/>
  <c r="S399" i="25"/>
  <c r="S387" i="25"/>
  <c r="R387" i="25"/>
  <c r="S375" i="25"/>
  <c r="R375" i="25"/>
  <c r="R363" i="25"/>
  <c r="S363" i="25"/>
  <c r="R351" i="25"/>
  <c r="S351" i="25"/>
  <c r="S339" i="25"/>
  <c r="R339" i="25"/>
  <c r="S327" i="25"/>
  <c r="R327" i="25"/>
  <c r="R315" i="25"/>
  <c r="S315" i="25"/>
  <c r="R303" i="25"/>
  <c r="S303" i="25"/>
  <c r="S291" i="25"/>
  <c r="R291" i="25"/>
  <c r="S279" i="25"/>
  <c r="R279" i="25"/>
  <c r="R267" i="25"/>
  <c r="S267" i="25"/>
  <c r="S255" i="25"/>
  <c r="R255" i="25"/>
  <c r="R243" i="25"/>
  <c r="S243" i="25"/>
  <c r="S219" i="25"/>
  <c r="R219" i="25"/>
  <c r="R195" i="25"/>
  <c r="S195" i="25"/>
  <c r="S183" i="25"/>
  <c r="R183" i="25"/>
  <c r="R171" i="25"/>
  <c r="S171" i="25"/>
  <c r="S147" i="25"/>
  <c r="R147" i="25"/>
  <c r="R123" i="25"/>
  <c r="S123" i="25"/>
  <c r="S111" i="25"/>
  <c r="R111" i="25"/>
  <c r="S75" i="25"/>
  <c r="R75" i="25"/>
  <c r="S51" i="25"/>
  <c r="R51" i="25"/>
  <c r="R27" i="25"/>
  <c r="S27" i="25"/>
  <c r="S15" i="25"/>
  <c r="R15" i="25"/>
  <c r="R567" i="25"/>
  <c r="R501" i="25"/>
  <c r="R418" i="25"/>
  <c r="R404" i="25"/>
  <c r="R389" i="25"/>
  <c r="R372" i="25"/>
  <c r="R356" i="25"/>
  <c r="R320" i="25"/>
  <c r="R300" i="25"/>
  <c r="R281" i="25"/>
  <c r="R260" i="25"/>
  <c r="R239" i="25"/>
  <c r="R178" i="25"/>
  <c r="R156" i="25"/>
  <c r="R116" i="25"/>
  <c r="R93" i="25"/>
  <c r="R70" i="25"/>
  <c r="R48" i="25"/>
  <c r="R24" i="25"/>
  <c r="S754" i="25"/>
  <c r="S730" i="25"/>
  <c r="S646" i="25"/>
  <c r="S538" i="25"/>
  <c r="S321" i="25"/>
  <c r="S233" i="25"/>
  <c r="S177" i="25"/>
  <c r="S117" i="25"/>
  <c r="S61" i="25"/>
  <c r="S229" i="25"/>
  <c r="R229" i="25"/>
  <c r="R217" i="25"/>
  <c r="S217" i="25"/>
  <c r="S193" i="25"/>
  <c r="R193" i="25"/>
  <c r="R181" i="25"/>
  <c r="S181" i="25"/>
  <c r="S157" i="25"/>
  <c r="R157" i="25"/>
  <c r="R145" i="25"/>
  <c r="S145" i="25"/>
  <c r="S121" i="25"/>
  <c r="R121" i="25"/>
  <c r="S85" i="25"/>
  <c r="R85" i="25"/>
  <c r="S13" i="25"/>
  <c r="R13" i="25"/>
  <c r="R525" i="25"/>
  <c r="R473" i="25"/>
  <c r="R460" i="25"/>
  <c r="R430" i="25"/>
  <c r="R416" i="25"/>
  <c r="R353" i="25"/>
  <c r="R335" i="25"/>
  <c r="R317" i="25"/>
  <c r="R298" i="25"/>
  <c r="R276" i="25"/>
  <c r="R257" i="25"/>
  <c r="R236" i="25"/>
  <c r="R215" i="25"/>
  <c r="R154" i="25"/>
  <c r="R132" i="25"/>
  <c r="R113" i="25"/>
  <c r="S670" i="25"/>
  <c r="S561" i="25"/>
  <c r="S352" i="25"/>
  <c r="S274" i="25"/>
  <c r="S225" i="25"/>
  <c r="S169" i="25"/>
  <c r="S37" i="25"/>
  <c r="S108" i="25"/>
  <c r="R108" i="25"/>
  <c r="S84" i="25"/>
  <c r="R84" i="25"/>
  <c r="S72" i="25"/>
  <c r="R72" i="25"/>
  <c r="R550" i="25"/>
  <c r="R537" i="25"/>
  <c r="R485" i="25"/>
  <c r="R472" i="25"/>
  <c r="R429" i="25"/>
  <c r="R401" i="25"/>
  <c r="R384" i="25"/>
  <c r="R368" i="25"/>
  <c r="R316" i="25"/>
  <c r="R296" i="25"/>
  <c r="R275" i="25"/>
  <c r="R214" i="25"/>
  <c r="R192" i="25"/>
  <c r="R152" i="25"/>
  <c r="R131" i="25"/>
  <c r="R109" i="25"/>
  <c r="R87" i="25"/>
  <c r="R41" i="25"/>
  <c r="S694" i="25"/>
  <c r="S586" i="25"/>
  <c r="S310" i="25"/>
  <c r="S273" i="25"/>
  <c r="S105" i="25"/>
  <c r="S95" i="25"/>
  <c r="R95" i="25"/>
  <c r="S71" i="25"/>
  <c r="R71" i="25"/>
  <c r="S59" i="25"/>
  <c r="R59" i="25"/>
  <c r="S35" i="25"/>
  <c r="R35" i="25"/>
  <c r="S23" i="25"/>
  <c r="R23" i="25"/>
  <c r="R549" i="25"/>
  <c r="R497" i="25"/>
  <c r="R484" i="25"/>
  <c r="R471" i="25"/>
  <c r="R428" i="25"/>
  <c r="R383" i="25"/>
  <c r="R332" i="25"/>
  <c r="R252" i="25"/>
  <c r="R212" i="25"/>
  <c r="R191" i="25"/>
  <c r="R130" i="25"/>
  <c r="R107" i="25"/>
  <c r="R63" i="25"/>
  <c r="R39" i="25"/>
  <c r="S610" i="25"/>
  <c r="S346" i="25"/>
  <c r="S213" i="25"/>
  <c r="S159" i="25"/>
  <c r="S20" i="25"/>
  <c r="S82" i="25"/>
  <c r="R82" i="25"/>
  <c r="S58" i="25"/>
  <c r="R58" i="25"/>
  <c r="S46" i="25"/>
  <c r="R46" i="25"/>
  <c r="S34" i="25"/>
  <c r="R34" i="25"/>
  <c r="S22" i="25"/>
  <c r="R22" i="25"/>
  <c r="S10" i="25"/>
  <c r="R10" i="25"/>
  <c r="R496" i="25"/>
  <c r="R483" i="25"/>
  <c r="R441" i="25"/>
  <c r="R413" i="25"/>
  <c r="R382" i="25"/>
  <c r="R348" i="25"/>
  <c r="R312" i="25"/>
  <c r="R293" i="25"/>
  <c r="R272" i="25"/>
  <c r="R251" i="25"/>
  <c r="R190" i="25"/>
  <c r="R168" i="25"/>
  <c r="R149" i="25"/>
  <c r="R128" i="25"/>
  <c r="R106" i="25"/>
  <c r="R83" i="25"/>
  <c r="R12" i="25"/>
  <c r="S718" i="25"/>
  <c r="S609" i="25"/>
  <c r="S304" i="25"/>
  <c r="S209" i="25"/>
  <c r="S153" i="25"/>
  <c r="S97" i="25"/>
  <c r="S393" i="25"/>
  <c r="R393" i="25"/>
  <c r="S381" i="25"/>
  <c r="R381" i="25"/>
  <c r="S357" i="25"/>
  <c r="R357" i="25"/>
  <c r="S345" i="25"/>
  <c r="R345" i="25"/>
  <c r="S333" i="25"/>
  <c r="R333" i="25"/>
  <c r="S309" i="25"/>
  <c r="R309" i="25"/>
  <c r="S297" i="25"/>
  <c r="R297" i="25"/>
  <c r="S285" i="25"/>
  <c r="R285" i="25"/>
  <c r="S237" i="25"/>
  <c r="R237" i="25"/>
  <c r="S201" i="25"/>
  <c r="R201" i="25"/>
  <c r="S165" i="25"/>
  <c r="R165" i="25"/>
  <c r="S129" i="25"/>
  <c r="R129" i="25"/>
  <c r="R69" i="25"/>
  <c r="S69" i="25"/>
  <c r="S45" i="25"/>
  <c r="R45" i="25"/>
  <c r="R742" i="25"/>
  <c r="R658" i="25"/>
  <c r="R634" i="25"/>
  <c r="R573" i="25"/>
  <c r="R508" i="25"/>
  <c r="R495" i="25"/>
  <c r="R454" i="25"/>
  <c r="R412" i="25"/>
  <c r="R396" i="25"/>
  <c r="R380" i="25"/>
  <c r="R365" i="25"/>
  <c r="R347" i="25"/>
  <c r="R329" i="25"/>
  <c r="R311" i="25"/>
  <c r="R250" i="25"/>
  <c r="R228" i="25"/>
  <c r="R188" i="25"/>
  <c r="R167" i="25"/>
  <c r="R60" i="25"/>
  <c r="R36" i="25"/>
  <c r="R11" i="25"/>
  <c r="S261" i="25"/>
  <c r="S207" i="25"/>
  <c r="S89" i="25"/>
  <c r="S104" i="25"/>
  <c r="R104" i="25"/>
  <c r="R56" i="25"/>
  <c r="S56" i="25"/>
  <c r="S44" i="25"/>
  <c r="R44" i="25"/>
  <c r="S8" i="25"/>
  <c r="R8" i="25"/>
  <c r="R621" i="25"/>
  <c r="R597" i="25"/>
  <c r="R585" i="25"/>
  <c r="R520" i="25"/>
  <c r="R507" i="25"/>
  <c r="R453" i="25"/>
  <c r="R425" i="25"/>
  <c r="R395" i="25"/>
  <c r="R364" i="25"/>
  <c r="R328" i="25"/>
  <c r="R288" i="25"/>
  <c r="R269" i="25"/>
  <c r="R248" i="25"/>
  <c r="R227" i="25"/>
  <c r="R166" i="25"/>
  <c r="R144" i="25"/>
  <c r="R80" i="25"/>
  <c r="R57" i="25"/>
  <c r="R33" i="25"/>
  <c r="R9" i="25"/>
  <c r="S205" i="25"/>
  <c r="S141" i="25"/>
  <c r="B1" i="37"/>
  <c r="C10" i="17" l="1"/>
  <c r="B9" i="17" s="1"/>
  <c r="C9" i="17" s="1"/>
  <c r="B8" i="17" s="1"/>
  <c r="C8" i="17" s="1"/>
  <c r="B7" i="17" s="1"/>
  <c r="C7" i="17" s="1"/>
  <c r="B6" i="17" s="1"/>
  <c r="C6" i="17" s="1"/>
  <c r="B5" i="17" s="1"/>
  <c r="B11" i="17"/>
  <c r="C12" i="17" s="1"/>
  <c r="B12" i="17" s="1"/>
  <c r="C13" i="17" s="1"/>
  <c r="B13" i="17" s="1"/>
  <c r="C14" i="17" s="1"/>
  <c r="B14" i="17" s="1"/>
  <c r="C15" i="17" s="1"/>
  <c r="I2" i="25"/>
  <c r="H2" i="25"/>
  <c r="Q759" i="25" l="1"/>
  <c r="Q760" i="25"/>
  <c r="Q761" i="25"/>
  <c r="Q762" i="25"/>
  <c r="Q763" i="25"/>
  <c r="Q764" i="25"/>
  <c r="Q765" i="25"/>
  <c r="Q766" i="25"/>
  <c r="Q767" i="25"/>
  <c r="Q768" i="25"/>
  <c r="Q769" i="25"/>
  <c r="Q770" i="25"/>
  <c r="Q771" i="25"/>
  <c r="Q772" i="25"/>
  <c r="Q773" i="25"/>
  <c r="Q774" i="25"/>
  <c r="Q775" i="25"/>
  <c r="Q776" i="25"/>
  <c r="Q777" i="25"/>
  <c r="Q778" i="25"/>
  <c r="Q779" i="25"/>
  <c r="Q780" i="25"/>
  <c r="Q781" i="25"/>
  <c r="Q782" i="25"/>
  <c r="Q783" i="25"/>
  <c r="Q784" i="25"/>
  <c r="Q785" i="25"/>
  <c r="Q786" i="25"/>
  <c r="Q787" i="25"/>
  <c r="Q788" i="25"/>
  <c r="Q789" i="25"/>
  <c r="Q790" i="25"/>
  <c r="Q791" i="25"/>
  <c r="Q792" i="25"/>
  <c r="Q793" i="25"/>
  <c r="Q794" i="25"/>
  <c r="Q795" i="25"/>
  <c r="Q796" i="25"/>
  <c r="Q797" i="25"/>
  <c r="Q798" i="25"/>
  <c r="Q799" i="25"/>
  <c r="Q800" i="25"/>
  <c r="Q801" i="25"/>
  <c r="Q802" i="25"/>
  <c r="Q803" i="25"/>
  <c r="Q804" i="25"/>
  <c r="Q805" i="25"/>
  <c r="Q806" i="25"/>
  <c r="Q807" i="25"/>
  <c r="Q808" i="25"/>
  <c r="Q809" i="25"/>
  <c r="Q810" i="25"/>
  <c r="Q811" i="25"/>
  <c r="Q812" i="25"/>
  <c r="Q813" i="25"/>
  <c r="Q814" i="25"/>
  <c r="Q815" i="25"/>
  <c r="Q816" i="25"/>
  <c r="Q817" i="25"/>
  <c r="Q818" i="25"/>
  <c r="Q819" i="25"/>
  <c r="Q820" i="25"/>
  <c r="Q821" i="25"/>
  <c r="Q822" i="25"/>
  <c r="Q823" i="25"/>
  <c r="Q824" i="25"/>
  <c r="Q825" i="25"/>
  <c r="Q826" i="25"/>
  <c r="Q827" i="25"/>
  <c r="Q828" i="25"/>
  <c r="Q829" i="25"/>
  <c r="Q830" i="25"/>
  <c r="Q831" i="25"/>
  <c r="Q832" i="25"/>
  <c r="Q833" i="25"/>
  <c r="Q834" i="25"/>
  <c r="Q835" i="25"/>
  <c r="Q836" i="25"/>
  <c r="Q837" i="25"/>
  <c r="Q838" i="25"/>
  <c r="Q839" i="25"/>
  <c r="Q840" i="25"/>
  <c r="Q841" i="25"/>
  <c r="Q842" i="25"/>
  <c r="Q843" i="25"/>
  <c r="Q844" i="25"/>
  <c r="Q845" i="25"/>
  <c r="Q846" i="25"/>
  <c r="Q847" i="25"/>
  <c r="Q848" i="25"/>
  <c r="Q849" i="25"/>
  <c r="Q850" i="25"/>
  <c r="Q851" i="25"/>
  <c r="Q852" i="25"/>
  <c r="Q853" i="25"/>
  <c r="Q854" i="25"/>
  <c r="Q855" i="25"/>
  <c r="Q856" i="25"/>
  <c r="Q857" i="25"/>
  <c r="Q858" i="25"/>
  <c r="Q859" i="25"/>
  <c r="Q860" i="25"/>
  <c r="Q861" i="25"/>
  <c r="Q862" i="25"/>
  <c r="Q863" i="25"/>
  <c r="Q864" i="25"/>
  <c r="Q865" i="25"/>
  <c r="Q866" i="25"/>
  <c r="Q867" i="25"/>
  <c r="Q868" i="25"/>
  <c r="Q869" i="25"/>
  <c r="Q870" i="25"/>
  <c r="Q871" i="25"/>
  <c r="Q872" i="25"/>
  <c r="Q873" i="25"/>
  <c r="Q874" i="25"/>
  <c r="Q875" i="25"/>
  <c r="Q876" i="25"/>
  <c r="Q877" i="25"/>
  <c r="Q878" i="25"/>
  <c r="Q879" i="25"/>
  <c r="Q880" i="25"/>
  <c r="Q881" i="25"/>
  <c r="Q882" i="25"/>
  <c r="Q883" i="25"/>
  <c r="Q884" i="25"/>
  <c r="Q885" i="25"/>
  <c r="Q886" i="25"/>
  <c r="Q887" i="25"/>
  <c r="Q888" i="25"/>
  <c r="Q889" i="25"/>
  <c r="Q890" i="25"/>
  <c r="Q891" i="25"/>
  <c r="Q892" i="25"/>
  <c r="Q893" i="25"/>
  <c r="Q894" i="25"/>
  <c r="Q895" i="25"/>
  <c r="Q896" i="25"/>
  <c r="Q897" i="25"/>
  <c r="Q898" i="25"/>
  <c r="Q899" i="25"/>
  <c r="Q900" i="25"/>
  <c r="Q901" i="25"/>
  <c r="Q902" i="25"/>
  <c r="Q903" i="25"/>
  <c r="Q904" i="25"/>
  <c r="Q905" i="25"/>
  <c r="Q906" i="25"/>
  <c r="Q907" i="25"/>
  <c r="Q908" i="25"/>
  <c r="Q909" i="25"/>
  <c r="Q910" i="25"/>
  <c r="Q911" i="25"/>
  <c r="Q912" i="25"/>
  <c r="Q913" i="25"/>
  <c r="Q914" i="25"/>
  <c r="Q915" i="25"/>
  <c r="Q916" i="25"/>
  <c r="Q917" i="25"/>
  <c r="Q918" i="25"/>
  <c r="Q919" i="25"/>
  <c r="Q920" i="25"/>
  <c r="Q921" i="25"/>
  <c r="Q922" i="25"/>
  <c r="Q923" i="25"/>
  <c r="Q924" i="25"/>
  <c r="Q925" i="25"/>
  <c r="Q926" i="25"/>
  <c r="Q927" i="25"/>
  <c r="Q928" i="25"/>
  <c r="Q929" i="25"/>
  <c r="Q930" i="25"/>
  <c r="Q931" i="25"/>
  <c r="Q932" i="25"/>
  <c r="Q933" i="25"/>
  <c r="Q934" i="25"/>
  <c r="Q935" i="25"/>
  <c r="Q936" i="25"/>
  <c r="Q937" i="25"/>
  <c r="Q938" i="25"/>
  <c r="Q939" i="25"/>
  <c r="Q940" i="25"/>
  <c r="Q941" i="25"/>
  <c r="Q942" i="25"/>
  <c r="Q943" i="25"/>
  <c r="Q944" i="25"/>
  <c r="Q945" i="25"/>
  <c r="Q946" i="25"/>
  <c r="Q947" i="25"/>
  <c r="Q948" i="25"/>
  <c r="Q949" i="25"/>
  <c r="Q950" i="25"/>
  <c r="Q951" i="25"/>
  <c r="Q952" i="25"/>
  <c r="Q953" i="25"/>
  <c r="Q954" i="25"/>
  <c r="Q955" i="25"/>
  <c r="Q956" i="25"/>
  <c r="Q957" i="25"/>
  <c r="Q958" i="25"/>
  <c r="Q959" i="25"/>
  <c r="Q960" i="25"/>
  <c r="Q961" i="25"/>
  <c r="Q962" i="25"/>
  <c r="Q963" i="25"/>
  <c r="Q964" i="25"/>
  <c r="Q965" i="25"/>
  <c r="Q966" i="25"/>
  <c r="Q967" i="25"/>
  <c r="Q968" i="25"/>
  <c r="Q969" i="25"/>
  <c r="Q970" i="25"/>
  <c r="Q971" i="25"/>
  <c r="Q972" i="25"/>
  <c r="Q973" i="25"/>
  <c r="Q974" i="25"/>
  <c r="Q975" i="25"/>
  <c r="Q976" i="25"/>
  <c r="Q977" i="25"/>
  <c r="Q978" i="25"/>
  <c r="Q979" i="25"/>
  <c r="Q980" i="25"/>
  <c r="Q981" i="25"/>
  <c r="Q982" i="25"/>
  <c r="Q983" i="25"/>
  <c r="Q984" i="25"/>
  <c r="Q985" i="25"/>
  <c r="Q986" i="25"/>
  <c r="Q987" i="25"/>
  <c r="Q988" i="25"/>
  <c r="Q989" i="25"/>
  <c r="Q990" i="25"/>
  <c r="Q991" i="25"/>
  <c r="Q992" i="25"/>
  <c r="Q993" i="25"/>
  <c r="Q994" i="25"/>
  <c r="Q995" i="25"/>
  <c r="Q996" i="25"/>
  <c r="Q997" i="25"/>
  <c r="Q998" i="25"/>
  <c r="Q999" i="25"/>
  <c r="Q1000" i="25"/>
  <c r="Q1001" i="25"/>
  <c r="Q1002" i="25"/>
  <c r="Q1003" i="25"/>
  <c r="Q1004" i="25"/>
  <c r="Q1005" i="25"/>
  <c r="Q1006" i="25"/>
  <c r="Q1007" i="25"/>
  <c r="Q1008" i="25"/>
  <c r="Q1009" i="25"/>
  <c r="Q1010" i="25"/>
  <c r="Q1011" i="25"/>
  <c r="Q1012" i="25"/>
  <c r="Q1013" i="25"/>
  <c r="Q1014" i="25"/>
  <c r="Q1015" i="25"/>
  <c r="Q1016" i="25"/>
  <c r="Q1017" i="25"/>
  <c r="Q1018" i="25"/>
  <c r="Q1019" i="25"/>
  <c r="Q1020" i="25"/>
  <c r="Q1021" i="25"/>
  <c r="Q1022" i="25"/>
  <c r="Q1023" i="25"/>
  <c r="Q1024" i="25"/>
  <c r="Q1025" i="25"/>
  <c r="Q1026" i="25"/>
  <c r="Q1027" i="25"/>
  <c r="Q1028" i="25"/>
  <c r="Q1029" i="25"/>
  <c r="Q1030" i="25"/>
  <c r="Q1031" i="25"/>
  <c r="Q1032" i="25"/>
  <c r="Q1033" i="25"/>
  <c r="Q1034" i="25"/>
  <c r="Q1035" i="25"/>
  <c r="Q1036" i="25"/>
  <c r="Q1037" i="25"/>
  <c r="Q1038" i="25"/>
  <c r="Q1039" i="25"/>
  <c r="Q1040" i="25"/>
  <c r="Q1041" i="25"/>
  <c r="Q1042" i="25"/>
  <c r="Q1043" i="25"/>
  <c r="Q1044" i="25"/>
  <c r="Q1045" i="25"/>
  <c r="Q1046" i="25"/>
  <c r="Q1047" i="25"/>
  <c r="Q1048" i="25"/>
  <c r="Q1049" i="25"/>
  <c r="Q1050" i="25"/>
  <c r="Q1051" i="25"/>
  <c r="Q1052" i="25"/>
  <c r="Q1053" i="25"/>
  <c r="Q1054" i="25"/>
  <c r="Q1055" i="25"/>
  <c r="Q1056" i="25"/>
  <c r="Q1057" i="25"/>
  <c r="Q1058" i="25"/>
  <c r="Q1059" i="25"/>
  <c r="Q1060" i="25"/>
  <c r="Q1061" i="25"/>
  <c r="Q1062" i="25"/>
  <c r="Q1063" i="25"/>
  <c r="Q1064" i="25"/>
  <c r="Q1065" i="25"/>
  <c r="Q1066" i="25"/>
  <c r="Q1067" i="25"/>
  <c r="Q1068" i="25"/>
  <c r="Q1069" i="25"/>
  <c r="Q1070" i="25"/>
  <c r="Q1071" i="25"/>
  <c r="Q1072" i="25"/>
  <c r="Q1073" i="25"/>
  <c r="Q1074" i="25"/>
  <c r="Q1075" i="25"/>
  <c r="Q1076" i="25"/>
  <c r="Q1077" i="25"/>
  <c r="Q1078" i="25"/>
  <c r="Q1079" i="25"/>
  <c r="Q1080" i="25"/>
  <c r="Q1081" i="25"/>
  <c r="Q1082" i="25"/>
  <c r="Q1083" i="25"/>
  <c r="Q1084" i="25"/>
  <c r="Q1085" i="25"/>
  <c r="Q1086" i="25"/>
  <c r="Q1087" i="25"/>
  <c r="Q1088" i="25"/>
  <c r="Q1089" i="25"/>
  <c r="Q1090" i="25"/>
  <c r="Q1091" i="25"/>
  <c r="Q1092" i="25"/>
  <c r="Q1093" i="25"/>
  <c r="Q1094" i="25"/>
  <c r="Q1095" i="25"/>
  <c r="Q1096" i="25"/>
  <c r="Q1097" i="25"/>
  <c r="Q1098" i="25"/>
  <c r="Q1099" i="25"/>
  <c r="Q1100" i="25"/>
  <c r="Q1101" i="25"/>
  <c r="Q1102" i="25"/>
  <c r="Q1103" i="25"/>
  <c r="Q1104" i="25"/>
  <c r="Q1105" i="25"/>
  <c r="Q1106" i="25"/>
  <c r="Q1107" i="25"/>
  <c r="Q1108" i="25"/>
  <c r="Q1109" i="25"/>
  <c r="Q1110" i="25"/>
  <c r="Q1111" i="25"/>
  <c r="Q1112" i="25"/>
  <c r="Q1113" i="25"/>
  <c r="Q1114" i="25"/>
  <c r="Q1115" i="25"/>
  <c r="Q1116" i="25"/>
  <c r="Q1117" i="25"/>
  <c r="Q1118" i="25"/>
  <c r="Q1119" i="25"/>
  <c r="Q1120" i="25"/>
  <c r="Q1121" i="25"/>
  <c r="Q1122" i="25"/>
  <c r="Q1123" i="25"/>
  <c r="Q1124" i="25"/>
  <c r="Q1125" i="25"/>
  <c r="Q1126" i="25"/>
  <c r="Q1127" i="25"/>
  <c r="Q1128" i="25"/>
  <c r="Q1129" i="25"/>
  <c r="Q1130" i="25"/>
  <c r="Q1131" i="25"/>
  <c r="Q1132" i="25"/>
  <c r="Q1133" i="25"/>
  <c r="Q1134" i="25"/>
  <c r="Q1135" i="25"/>
  <c r="Q1136" i="25"/>
  <c r="Q1137" i="25"/>
  <c r="Q1138" i="25"/>
  <c r="Q1139" i="25"/>
  <c r="Q1140" i="25"/>
  <c r="Q1141" i="25"/>
  <c r="Q1142" i="25"/>
  <c r="Q1143" i="25"/>
  <c r="Q1144" i="25"/>
  <c r="Q1145" i="25"/>
  <c r="Q1146" i="25"/>
  <c r="Q1147" i="25"/>
  <c r="Q1148" i="25"/>
  <c r="Q1149" i="25"/>
  <c r="Q1150" i="25"/>
  <c r="Q1151" i="25"/>
  <c r="Q1152" i="25"/>
  <c r="Q1153" i="25"/>
  <c r="Q1154" i="25"/>
  <c r="Q1155" i="25"/>
  <c r="Q1156" i="25"/>
  <c r="Q1157" i="25"/>
  <c r="Q1158" i="25"/>
  <c r="Q1159" i="25"/>
  <c r="Q1160" i="25"/>
  <c r="Q1161" i="25"/>
  <c r="Q1162" i="25"/>
  <c r="Q1163" i="25"/>
  <c r="Q1164" i="25"/>
  <c r="Q1165" i="25"/>
  <c r="Q1166" i="25"/>
  <c r="Q1167" i="25"/>
  <c r="Q1168" i="25"/>
  <c r="Q1169" i="25"/>
  <c r="Q1170" i="25"/>
  <c r="Q1171" i="25"/>
  <c r="Q1172" i="25"/>
  <c r="Q1173" i="25"/>
  <c r="Q1174" i="25"/>
  <c r="Q1175" i="25"/>
  <c r="Q1176" i="25"/>
  <c r="Q1177" i="25"/>
  <c r="Q1178" i="25"/>
  <c r="Q1179" i="25"/>
  <c r="Q1180" i="25"/>
  <c r="Q1181" i="25"/>
  <c r="Q1182" i="25"/>
  <c r="Q1183" i="25"/>
  <c r="Q1184" i="25"/>
  <c r="Q1185" i="25"/>
  <c r="Q1186" i="25"/>
  <c r="Q1187" i="25"/>
  <c r="Q1188" i="25"/>
  <c r="Q1189" i="25"/>
  <c r="Q1190" i="25"/>
  <c r="Q1191" i="25"/>
  <c r="Q1192" i="25"/>
  <c r="Q1193" i="25"/>
  <c r="Q1194" i="25"/>
  <c r="Q1195" i="25"/>
  <c r="Q1196" i="25"/>
  <c r="Q1197" i="25"/>
  <c r="Q1198" i="25"/>
  <c r="Q1199" i="25"/>
  <c r="Q1200" i="25"/>
  <c r="Q1201" i="25"/>
  <c r="Q1202" i="25"/>
  <c r="Q1203" i="25"/>
  <c r="Q1204" i="25"/>
  <c r="Q1205" i="25"/>
  <c r="Q1206" i="25"/>
  <c r="Q1207" i="25"/>
  <c r="Q1208" i="25"/>
  <c r="Q1209" i="25"/>
  <c r="Q1210" i="25"/>
  <c r="Q1211" i="25"/>
  <c r="Q1212" i="25"/>
  <c r="Q1213" i="25"/>
  <c r="Q1214" i="25"/>
  <c r="Q1215" i="25"/>
  <c r="Q1216" i="25"/>
  <c r="Q1217" i="25"/>
  <c r="Q1218" i="25"/>
  <c r="Q1219" i="25"/>
  <c r="Q1220" i="25"/>
  <c r="Q1221" i="25"/>
  <c r="Q1222" i="25"/>
  <c r="Q1223" i="25"/>
  <c r="Q1224" i="25"/>
  <c r="Q1225" i="25"/>
  <c r="Q1226" i="25"/>
  <c r="Q1227" i="25"/>
  <c r="Q1228" i="25"/>
  <c r="Q1229" i="25"/>
  <c r="Q1230" i="25"/>
  <c r="Q1231" i="25"/>
  <c r="Q1232" i="25"/>
  <c r="Q1233" i="25"/>
  <c r="Q1234" i="25"/>
  <c r="Q1235" i="25"/>
  <c r="Q1236" i="25"/>
  <c r="Q1237" i="25"/>
  <c r="Q1238" i="25"/>
  <c r="Q1239" i="25"/>
  <c r="Q1240" i="25"/>
  <c r="Q1241" i="25"/>
  <c r="Q1242" i="25"/>
  <c r="Q1243" i="25"/>
  <c r="Q1244" i="25"/>
  <c r="Q1245" i="25"/>
  <c r="Q1246" i="25"/>
  <c r="Q1247" i="25"/>
  <c r="Q1248" i="25"/>
  <c r="Q1249" i="25"/>
  <c r="Q1250" i="25"/>
  <c r="Q1251" i="25"/>
  <c r="Q1252" i="25"/>
  <c r="Q1253" i="25"/>
  <c r="Q1254" i="25"/>
  <c r="Q1255" i="25"/>
  <c r="Q1256" i="25"/>
  <c r="Q1257" i="25"/>
  <c r="Q1258" i="25"/>
  <c r="Q1259" i="25"/>
  <c r="Q1260" i="25"/>
  <c r="Q1261" i="25"/>
  <c r="Q1262" i="25"/>
  <c r="Q1263" i="25"/>
  <c r="Q1264" i="25"/>
  <c r="Q1265" i="25"/>
  <c r="Q1266" i="25"/>
  <c r="Q1267" i="25"/>
  <c r="Q1268" i="25"/>
  <c r="Q1269" i="25"/>
  <c r="Q1270" i="25"/>
  <c r="Q1271" i="25"/>
  <c r="Q1272" i="25"/>
  <c r="Q1273" i="25"/>
  <c r="Q1274" i="25"/>
  <c r="Q1275" i="25"/>
  <c r="Q1276" i="25"/>
  <c r="Q1277" i="25"/>
  <c r="Q1278" i="25"/>
  <c r="Q1279" i="25"/>
  <c r="Q1280" i="25"/>
  <c r="Q1281" i="25"/>
  <c r="Q1282" i="25"/>
  <c r="Q1283" i="25"/>
  <c r="Q1284" i="25"/>
  <c r="Q1285" i="25"/>
  <c r="Q1286" i="25"/>
  <c r="Q1287" i="25"/>
  <c r="Q1288" i="25"/>
  <c r="Q1289" i="25"/>
  <c r="Q1290" i="25"/>
  <c r="Q1291" i="25"/>
  <c r="Q1292" i="25"/>
  <c r="Q1293" i="25"/>
  <c r="Q1294" i="25"/>
  <c r="Q1295" i="25"/>
  <c r="Q1296" i="25"/>
  <c r="Q1297" i="25"/>
  <c r="Q1298" i="25"/>
  <c r="Q1299" i="25"/>
  <c r="Q1300" i="25"/>
  <c r="Q1301" i="25"/>
  <c r="Q1302" i="25"/>
  <c r="Q1303" i="25"/>
  <c r="Q1304" i="25"/>
  <c r="Q1305" i="25"/>
  <c r="Q1306" i="25"/>
  <c r="Q1307" i="25"/>
  <c r="Q1308" i="25"/>
  <c r="Q1309" i="25"/>
  <c r="Q1310" i="25"/>
  <c r="Q1311" i="25"/>
  <c r="Q1312" i="25"/>
  <c r="Q1313" i="25"/>
  <c r="Q1314" i="25"/>
  <c r="Q1315" i="25"/>
  <c r="Q1316" i="25"/>
  <c r="Q1317" i="25"/>
  <c r="Q1318" i="25"/>
  <c r="Q1319" i="25"/>
  <c r="Q1320" i="25"/>
  <c r="Q1321" i="25"/>
  <c r="Q1322" i="25"/>
  <c r="Q1323" i="25"/>
  <c r="Q1324" i="25"/>
  <c r="Q1325" i="25"/>
  <c r="Q1326" i="25"/>
  <c r="Q1327" i="25"/>
  <c r="Q1328" i="25"/>
  <c r="Q1329" i="25"/>
  <c r="Q1330" i="25"/>
  <c r="Q1331" i="25"/>
  <c r="Q1332" i="25"/>
  <c r="Q1333" i="25"/>
  <c r="Q1334" i="25"/>
  <c r="Q1335" i="25"/>
  <c r="Q1336" i="25"/>
  <c r="Q1337" i="25"/>
  <c r="Q1338" i="25"/>
  <c r="Q1339" i="25"/>
  <c r="Q1340" i="25"/>
  <c r="Q1341" i="25"/>
  <c r="Q1342" i="25"/>
  <c r="Q1343" i="25"/>
  <c r="Q1344" i="25"/>
  <c r="Q1345" i="25"/>
  <c r="Q1346" i="25"/>
  <c r="Q1347" i="25"/>
  <c r="Q1348" i="25"/>
  <c r="Q1349" i="25"/>
  <c r="Q1350" i="25"/>
  <c r="Q1351" i="25"/>
  <c r="Q1352" i="25"/>
  <c r="Q1353" i="25"/>
  <c r="Q1354" i="25"/>
  <c r="Q1355" i="25"/>
  <c r="Q1356" i="25"/>
  <c r="Q1357" i="25"/>
  <c r="Q1358" i="25"/>
  <c r="Q1359" i="25"/>
  <c r="Q1360" i="25"/>
  <c r="Q1361" i="25"/>
  <c r="Q1362" i="25"/>
  <c r="Q1363" i="25"/>
  <c r="Q1364" i="25"/>
  <c r="Q1365" i="25"/>
  <c r="Q1366" i="25"/>
  <c r="Q1367" i="25"/>
  <c r="Q1368" i="25"/>
  <c r="Q1369" i="25"/>
  <c r="Q1370" i="25"/>
  <c r="Q1371" i="25"/>
  <c r="Q1372" i="25"/>
  <c r="Q1373" i="25"/>
  <c r="Q1374" i="25"/>
  <c r="Q1375" i="25"/>
  <c r="Q1376" i="25"/>
  <c r="Q1377" i="25"/>
  <c r="Q1378" i="25"/>
  <c r="Q1379" i="25"/>
  <c r="Q1380" i="25"/>
  <c r="Q1381" i="25"/>
  <c r="Q1382" i="25"/>
  <c r="Q1383" i="25"/>
  <c r="Q1384" i="25"/>
  <c r="Q1385" i="25"/>
  <c r="Q1386" i="25"/>
  <c r="Q1387" i="25"/>
  <c r="Q1388" i="25"/>
  <c r="Q1389" i="25"/>
  <c r="Q1390" i="25"/>
  <c r="Q1391" i="25"/>
  <c r="Q1392" i="25"/>
  <c r="Q1393" i="25"/>
  <c r="Q1394" i="25"/>
  <c r="Q1395" i="25"/>
  <c r="Q1396" i="25"/>
  <c r="Q1397" i="25"/>
  <c r="Q1398" i="25"/>
  <c r="Q1399" i="25"/>
  <c r="Q1400" i="25"/>
  <c r="Q1401" i="25"/>
  <c r="Q1402" i="25"/>
  <c r="Q1403" i="25"/>
  <c r="Q1404" i="25"/>
  <c r="Q1405" i="25"/>
  <c r="Q1406" i="25"/>
  <c r="Q1407" i="25"/>
  <c r="Q1408" i="25"/>
  <c r="Q1409" i="25"/>
  <c r="Q1410" i="25"/>
  <c r="Q1411" i="25"/>
  <c r="Q1412" i="25"/>
  <c r="Q1413" i="25"/>
  <c r="Q1414" i="25"/>
  <c r="Q1415" i="25"/>
  <c r="Q1416" i="25"/>
  <c r="Q1417" i="25"/>
  <c r="Q1418" i="25"/>
  <c r="Q1419" i="25"/>
  <c r="Q1420" i="25"/>
  <c r="Q1421" i="25"/>
  <c r="Q1422" i="25"/>
  <c r="Q1423" i="25"/>
  <c r="Q1424" i="25"/>
  <c r="Q1425" i="25"/>
  <c r="Q1426" i="25"/>
  <c r="Q1427" i="25"/>
  <c r="Q1428" i="25"/>
  <c r="Q1429" i="25"/>
  <c r="Q1430" i="25"/>
  <c r="Q1431" i="25"/>
  <c r="Q1432" i="25"/>
  <c r="Q1433" i="25"/>
  <c r="Q1434" i="25"/>
  <c r="Q1435" i="25"/>
  <c r="Q1436" i="25"/>
  <c r="Q1437" i="25"/>
  <c r="Q1438" i="25"/>
  <c r="Q1439" i="25"/>
  <c r="Q1440" i="25"/>
  <c r="Q1441" i="25"/>
  <c r="Q1442" i="25"/>
  <c r="Q1443" i="25"/>
  <c r="Q1444" i="25"/>
  <c r="Q1445" i="25"/>
  <c r="Q1446" i="25"/>
  <c r="Q1447" i="25"/>
  <c r="Q1448" i="25"/>
  <c r="Q1449" i="25"/>
  <c r="Q1450" i="25"/>
  <c r="Q1451" i="25"/>
  <c r="Q1452" i="25"/>
  <c r="Q1453" i="25"/>
  <c r="Q1454" i="25"/>
  <c r="Q1455" i="25"/>
  <c r="Q1456" i="25"/>
  <c r="Q1457" i="25"/>
  <c r="Q1458" i="25"/>
  <c r="Q1459" i="25"/>
  <c r="Q1460" i="25"/>
  <c r="Q1461" i="25"/>
  <c r="Q1462" i="25"/>
  <c r="Q1463" i="25"/>
  <c r="Q1464" i="25"/>
  <c r="Q1465" i="25"/>
  <c r="Q1466" i="25"/>
  <c r="Q1467" i="25"/>
  <c r="Q1468" i="25"/>
  <c r="Q1469" i="25"/>
  <c r="Q1470" i="25"/>
  <c r="Q1471" i="25"/>
  <c r="Q1472" i="25"/>
  <c r="Q1473" i="25"/>
  <c r="Q1474" i="25"/>
  <c r="Q1475" i="25"/>
  <c r="Q1476" i="25"/>
  <c r="Q1477" i="25"/>
  <c r="Q1478" i="25"/>
  <c r="Q1479" i="25"/>
  <c r="Q1480" i="25"/>
  <c r="Q1481" i="25"/>
  <c r="Q1482" i="25"/>
  <c r="Q1483" i="25"/>
  <c r="Q1484" i="25"/>
  <c r="Q1485" i="25"/>
  <c r="Q1486" i="25"/>
  <c r="Q1487" i="25"/>
  <c r="Q1488" i="25"/>
  <c r="Q1489" i="25"/>
  <c r="Q1490" i="25"/>
  <c r="Q1491" i="25"/>
  <c r="Q1492" i="25"/>
  <c r="Q1493" i="25"/>
  <c r="Q1494" i="25"/>
  <c r="Q1495" i="25"/>
  <c r="Q1496" i="25"/>
  <c r="Q1497" i="25"/>
  <c r="Q1498" i="25"/>
  <c r="Q1499" i="25"/>
  <c r="Q1500" i="25"/>
  <c r="Q1501" i="25"/>
  <c r="Q1502" i="25"/>
  <c r="Q1503" i="25"/>
  <c r="Q1504" i="25"/>
  <c r="Q1505" i="25"/>
  <c r="Q1506" i="25"/>
  <c r="Q1507" i="25"/>
  <c r="Q1508" i="25"/>
  <c r="Q1509" i="25"/>
  <c r="Q1510" i="25"/>
  <c r="Q1511" i="25"/>
  <c r="Q1512" i="25"/>
  <c r="Q1513" i="25"/>
  <c r="Q1514" i="25"/>
  <c r="Q1515" i="25"/>
  <c r="Q1516" i="25"/>
  <c r="Q1517" i="25"/>
  <c r="Q1518" i="25"/>
  <c r="Q1519" i="25"/>
  <c r="Q1520" i="25"/>
  <c r="Q1521" i="25"/>
  <c r="Q1522" i="25"/>
  <c r="Q1523" i="25"/>
  <c r="Q1524" i="25"/>
  <c r="Q1525" i="25"/>
  <c r="Q1526" i="25"/>
  <c r="Q1527" i="25"/>
  <c r="Q1528" i="25"/>
  <c r="Q1529" i="25"/>
  <c r="Q1530" i="25"/>
  <c r="Q1531" i="25"/>
  <c r="Q1532" i="25"/>
  <c r="Q1533" i="25"/>
  <c r="Q1534" i="25"/>
  <c r="Q1535" i="25"/>
  <c r="Q1536" i="25"/>
  <c r="Q1537" i="25"/>
  <c r="Q1538" i="25"/>
  <c r="Q1539" i="25"/>
  <c r="Q1540" i="25"/>
  <c r="Q1541" i="25"/>
  <c r="Q1542" i="25"/>
  <c r="Q1543" i="25"/>
  <c r="Q1544" i="25"/>
  <c r="Q1545" i="25"/>
  <c r="Q1546" i="25"/>
  <c r="Q1547" i="25"/>
  <c r="Q1548" i="25"/>
  <c r="Q1549" i="25"/>
  <c r="Q1550" i="25"/>
  <c r="Q1551" i="25"/>
  <c r="Q1552" i="25"/>
  <c r="Q1553" i="25"/>
  <c r="Q1554" i="25"/>
  <c r="Q1555" i="25"/>
  <c r="Q1556" i="25"/>
  <c r="Q1557" i="25"/>
  <c r="Q1558" i="25"/>
  <c r="Q1559" i="25"/>
  <c r="Q1560" i="25"/>
  <c r="Q1561" i="25"/>
  <c r="Q1562" i="25"/>
  <c r="Q1563" i="25"/>
  <c r="Q1564" i="25"/>
  <c r="Q1565" i="25"/>
  <c r="Q1566" i="25"/>
  <c r="Q1567" i="25"/>
  <c r="Q1568" i="25"/>
  <c r="Q1569" i="25"/>
  <c r="Q1570" i="25"/>
  <c r="Q1571" i="25"/>
  <c r="Q1572" i="25"/>
  <c r="Q1573" i="25"/>
  <c r="Q1574" i="25"/>
  <c r="Q1575" i="25"/>
  <c r="Q1576" i="25"/>
  <c r="Q1577" i="25"/>
  <c r="Q1578" i="25"/>
  <c r="Q1579" i="25"/>
  <c r="Q1580" i="25"/>
  <c r="Q1581" i="25"/>
  <c r="Q1582" i="25"/>
  <c r="Q1583" i="25"/>
  <c r="Q1584" i="25"/>
  <c r="Q1585" i="25"/>
  <c r="Q1586" i="25"/>
  <c r="Q1587" i="25"/>
  <c r="Q1588" i="25"/>
  <c r="Q1589" i="25"/>
  <c r="Q1590" i="25"/>
  <c r="Q1591" i="25"/>
  <c r="Q1592" i="25"/>
  <c r="Q1593" i="25"/>
  <c r="Q1594" i="25"/>
  <c r="Q1595" i="25"/>
  <c r="Q1596" i="25"/>
  <c r="Q1597" i="25"/>
  <c r="Q1598" i="25"/>
  <c r="Q1599" i="25"/>
  <c r="Q1600" i="25"/>
  <c r="Q1601" i="25"/>
  <c r="Q1602" i="25"/>
  <c r="Q1603" i="25"/>
  <c r="Q1604" i="25"/>
  <c r="Q1605" i="25"/>
  <c r="Q1606" i="25"/>
  <c r="Q1607" i="25"/>
  <c r="Q1608" i="25"/>
  <c r="Q1609" i="25"/>
  <c r="Q1610" i="25"/>
  <c r="Q1611" i="25"/>
  <c r="Q1612" i="25"/>
  <c r="Q1613" i="25"/>
  <c r="Q1614" i="25"/>
  <c r="Q1615" i="25"/>
  <c r="Q1616" i="25"/>
  <c r="Q1617" i="25"/>
  <c r="Q1618" i="25"/>
  <c r="Q1619" i="25"/>
  <c r="Q1620" i="25"/>
  <c r="Q1621" i="25"/>
  <c r="Q1622" i="25"/>
  <c r="Q1623" i="25"/>
  <c r="Q1624" i="25"/>
  <c r="Q1625" i="25"/>
  <c r="Q1626" i="25"/>
  <c r="Q1627" i="25"/>
  <c r="Q1628" i="25"/>
  <c r="Q1629" i="25"/>
  <c r="Q1630" i="25"/>
  <c r="Q1631" i="25"/>
  <c r="Q1632" i="25"/>
  <c r="Q1633" i="25"/>
  <c r="Q1634" i="25"/>
  <c r="Q1635" i="25"/>
  <c r="Q1636" i="25"/>
  <c r="Q1637" i="25"/>
  <c r="Q1638" i="25"/>
  <c r="Q1639" i="25"/>
  <c r="Q1640" i="25"/>
  <c r="Q1641" i="25"/>
  <c r="Q1642" i="25"/>
  <c r="Q1643" i="25"/>
  <c r="Q1644" i="25"/>
  <c r="Q1645" i="25"/>
  <c r="Q1646" i="25"/>
  <c r="Q1647" i="25"/>
  <c r="Q1648" i="25"/>
  <c r="Q1649" i="25"/>
  <c r="Q1650" i="25"/>
  <c r="Q1651" i="25"/>
  <c r="Q1652" i="25"/>
  <c r="Q1653" i="25"/>
  <c r="Q1654" i="25"/>
  <c r="Q1655" i="25"/>
  <c r="Q1656" i="25"/>
  <c r="Q1657" i="25"/>
  <c r="Q1658" i="25"/>
  <c r="Q1659" i="25"/>
  <c r="Q1660" i="25"/>
  <c r="Q1661" i="25"/>
  <c r="Q1662" i="25"/>
  <c r="Q1663" i="25"/>
  <c r="Q1664" i="25"/>
  <c r="Q1665" i="25"/>
  <c r="Q1666" i="25"/>
  <c r="Q1667" i="25"/>
  <c r="Q1668" i="25"/>
  <c r="Q1669" i="25"/>
  <c r="Q1670" i="25"/>
  <c r="Q1671" i="25"/>
  <c r="Q1672" i="25"/>
  <c r="Q1673" i="25"/>
  <c r="Q1674" i="25"/>
  <c r="Q1675" i="25"/>
  <c r="Q1676" i="25"/>
  <c r="Q1677" i="25"/>
  <c r="Q1678" i="25"/>
  <c r="Q1679" i="25"/>
  <c r="Q1680" i="25"/>
  <c r="Q1681" i="25"/>
  <c r="Q1682" i="25"/>
  <c r="Q1683" i="25"/>
  <c r="Q1684" i="25"/>
  <c r="Q1685" i="25"/>
  <c r="Q1686" i="25"/>
  <c r="Q1687" i="25"/>
  <c r="Q1688" i="25"/>
  <c r="Q1689" i="25"/>
  <c r="Q1690" i="25"/>
  <c r="Q1691" i="25"/>
  <c r="Q1692" i="25"/>
  <c r="Q1693" i="25"/>
  <c r="Q1694" i="25"/>
  <c r="Q1695" i="25"/>
  <c r="Q1696" i="25"/>
  <c r="Q1697" i="25"/>
  <c r="Q1698" i="25"/>
  <c r="Q1699" i="25"/>
  <c r="Q1700" i="25"/>
  <c r="Q1701" i="25"/>
  <c r="Q1702" i="25"/>
  <c r="Q1703" i="25"/>
  <c r="Q1704" i="25"/>
  <c r="Q1705" i="25"/>
  <c r="Q1706" i="25"/>
  <c r="Q1707" i="25"/>
  <c r="Q1708" i="25"/>
  <c r="Q1709" i="25"/>
  <c r="Q1710" i="25"/>
  <c r="Q1711" i="25"/>
  <c r="Q1712" i="25"/>
  <c r="Q1713" i="25"/>
  <c r="Q1714" i="25"/>
  <c r="Q1715" i="25"/>
  <c r="Q1716" i="25"/>
  <c r="Q1717" i="25"/>
  <c r="Q1718" i="25"/>
  <c r="Q1719" i="25"/>
  <c r="Q1720" i="25"/>
  <c r="Q1721" i="25"/>
  <c r="Q1722" i="25"/>
  <c r="Q1723" i="25"/>
  <c r="Q1724" i="25"/>
  <c r="Q1725" i="25"/>
  <c r="Q1726" i="25"/>
  <c r="Q1727" i="25"/>
  <c r="Q1728" i="25"/>
  <c r="Q1729" i="25"/>
  <c r="Q1730" i="25"/>
  <c r="Q1731" i="25"/>
  <c r="Q1732" i="25"/>
  <c r="Q1733" i="25"/>
  <c r="Q1734" i="25"/>
  <c r="Q1735" i="25"/>
  <c r="Q1736" i="25"/>
  <c r="Q1737" i="25"/>
  <c r="Q1738" i="25"/>
  <c r="Q1739" i="25"/>
  <c r="Q1740" i="25"/>
  <c r="Q1741" i="25"/>
  <c r="Q1742" i="25"/>
  <c r="Q1743" i="25"/>
  <c r="Q1744" i="25"/>
  <c r="Q1745" i="25"/>
  <c r="Q1746" i="25"/>
  <c r="Q1747" i="25"/>
  <c r="Q1748" i="25"/>
  <c r="Q1749" i="25"/>
  <c r="Q1750" i="25"/>
  <c r="Q1751" i="25"/>
  <c r="Q1752" i="25"/>
  <c r="Q1753" i="25"/>
  <c r="Q1754" i="25"/>
  <c r="Q1755" i="25"/>
  <c r="Q1756" i="25"/>
  <c r="Q1757" i="25"/>
  <c r="Q1758" i="25"/>
  <c r="Q1759" i="25"/>
  <c r="Q1760" i="25"/>
  <c r="Q1761" i="25"/>
  <c r="Q1762" i="25"/>
  <c r="Q1763" i="25"/>
  <c r="Q1764" i="25"/>
  <c r="Q1765" i="25"/>
  <c r="Q1766" i="25"/>
  <c r="Q1767" i="25"/>
  <c r="Q1768" i="25"/>
  <c r="Q1769" i="25"/>
  <c r="Q1770" i="25"/>
  <c r="Q1771" i="25"/>
  <c r="Q1772" i="25"/>
  <c r="Q1773" i="25"/>
  <c r="Q1774" i="25"/>
  <c r="Q1775" i="25"/>
  <c r="Q1776" i="25"/>
  <c r="Q1777" i="25"/>
  <c r="Q1778" i="25"/>
  <c r="Q1779" i="25"/>
  <c r="Q1780" i="25"/>
  <c r="Q1781" i="25"/>
  <c r="Q1782" i="25"/>
  <c r="Q1783" i="25"/>
  <c r="Q1784" i="25"/>
  <c r="Q1785" i="25"/>
  <c r="Q1786" i="25"/>
  <c r="Q1787" i="25"/>
  <c r="Q1788" i="25"/>
  <c r="Q1789" i="25"/>
  <c r="Q1790" i="25"/>
  <c r="Q1791" i="25"/>
  <c r="Q1792" i="25"/>
  <c r="Q1793" i="25"/>
  <c r="Q1794" i="25"/>
  <c r="Q1795" i="25"/>
  <c r="Q1796" i="25"/>
  <c r="Q1797" i="25"/>
  <c r="Q1798" i="25"/>
  <c r="Q1799" i="25"/>
  <c r="Q1800" i="25"/>
  <c r="Q1801" i="25"/>
  <c r="Q1802" i="25"/>
  <c r="Q1803" i="25"/>
  <c r="Q1804" i="25"/>
  <c r="Q1805" i="25"/>
  <c r="Q1806" i="25"/>
  <c r="Q1807" i="25"/>
  <c r="Q1808" i="25"/>
  <c r="Q1809" i="25"/>
  <c r="Q1810" i="25"/>
  <c r="Q1811" i="25"/>
  <c r="Q1812" i="25"/>
  <c r="Q1813" i="25"/>
  <c r="Q1814" i="25"/>
  <c r="Q1815" i="25"/>
  <c r="Q1816" i="25"/>
  <c r="Q1817" i="25"/>
  <c r="Q1818" i="25"/>
  <c r="Q1819" i="25"/>
  <c r="Q1820" i="25"/>
  <c r="Q1821" i="25"/>
  <c r="Q1822" i="25"/>
  <c r="Q1823" i="25"/>
  <c r="Q1824" i="25"/>
  <c r="Q1825" i="25"/>
  <c r="Q1826" i="25"/>
  <c r="Q1827" i="25"/>
  <c r="Q1828" i="25"/>
  <c r="Q1829" i="25"/>
  <c r="Q1830" i="25"/>
  <c r="Q1831" i="25"/>
  <c r="Q1832" i="25"/>
  <c r="Q1833" i="25"/>
  <c r="Q1834" i="25"/>
  <c r="Q1835" i="25"/>
  <c r="Q1836" i="25"/>
  <c r="Q1837" i="25"/>
  <c r="Q1838" i="25"/>
  <c r="Q1839" i="25"/>
  <c r="Q1840" i="25"/>
  <c r="Q1841" i="25"/>
  <c r="Q1842" i="25"/>
  <c r="Q1843" i="25"/>
  <c r="Q1844" i="25"/>
  <c r="Q1845" i="25"/>
  <c r="Q1846" i="25"/>
  <c r="Q1847" i="25"/>
  <c r="Q1848" i="25"/>
  <c r="Q1849" i="25"/>
  <c r="Q1850" i="25"/>
  <c r="Q1851" i="25"/>
  <c r="Q1852" i="25"/>
  <c r="Q1853" i="25"/>
  <c r="Q1854" i="25"/>
  <c r="Q1855" i="25"/>
  <c r="Q1856" i="25"/>
  <c r="Q1857" i="25"/>
  <c r="Q1858" i="25"/>
  <c r="Q1859" i="25"/>
  <c r="Q1860" i="25"/>
  <c r="Q1861" i="25"/>
  <c r="Q1862" i="25"/>
  <c r="Q1863" i="25"/>
  <c r="Q1864" i="25"/>
  <c r="Q1865" i="25"/>
  <c r="Q1866" i="25"/>
  <c r="Q1867" i="25"/>
  <c r="Q1868" i="25"/>
  <c r="Q1869" i="25"/>
  <c r="Q1870" i="25"/>
  <c r="Q1871" i="25"/>
  <c r="Q1872" i="25"/>
  <c r="Q1873" i="25"/>
  <c r="Q1874" i="25"/>
  <c r="Q1875" i="25"/>
  <c r="Q1876" i="25"/>
  <c r="Q1877" i="25"/>
  <c r="Q1878" i="25"/>
  <c r="Q1879" i="25"/>
  <c r="Q1880" i="25"/>
  <c r="Q1881" i="25"/>
  <c r="Q1882" i="25"/>
  <c r="Q1883" i="25"/>
  <c r="Q1884" i="25"/>
  <c r="Q1885" i="25"/>
  <c r="Q1886" i="25"/>
  <c r="Q1887" i="25"/>
  <c r="Q1888" i="25"/>
  <c r="Q1889" i="25"/>
  <c r="Q1890" i="25"/>
  <c r="Q1891" i="25"/>
  <c r="Q1892" i="25"/>
  <c r="Q1893" i="25"/>
  <c r="Q1894" i="25"/>
  <c r="Q1895" i="25"/>
  <c r="Q1896" i="25"/>
  <c r="Q1897" i="25"/>
  <c r="Q1898" i="25"/>
  <c r="Q1899" i="25"/>
  <c r="Q1900" i="25"/>
  <c r="Q1901" i="25"/>
  <c r="Q1902" i="25"/>
  <c r="Q1903" i="25"/>
  <c r="Q1904" i="25"/>
  <c r="Q1905" i="25"/>
  <c r="Q1906" i="25"/>
  <c r="Q1907" i="25"/>
  <c r="Q1908" i="25"/>
  <c r="Q1909" i="25"/>
  <c r="Q1910" i="25"/>
  <c r="Q1911" i="25"/>
  <c r="Q1912" i="25"/>
  <c r="Q1913" i="25"/>
  <c r="Q1914" i="25"/>
  <c r="Q1915" i="25"/>
  <c r="Q1916" i="25"/>
  <c r="Q1917" i="25"/>
  <c r="Q1918" i="25"/>
  <c r="Q1919" i="25"/>
  <c r="Q1920" i="25"/>
  <c r="Q1921" i="25"/>
  <c r="Q1922" i="25"/>
  <c r="Q1923" i="25"/>
  <c r="Q1924" i="25"/>
  <c r="Q1925" i="25"/>
  <c r="Q1926" i="25"/>
  <c r="Q1927" i="25"/>
  <c r="Q1928" i="25"/>
  <c r="Q1929" i="25"/>
  <c r="Q1930" i="25"/>
  <c r="Q1931" i="25"/>
  <c r="Q1932" i="25"/>
  <c r="Q1933" i="25"/>
  <c r="Q1934" i="25"/>
  <c r="Q1935" i="25"/>
  <c r="Q1936" i="25"/>
  <c r="Q1937" i="25"/>
  <c r="Q1938" i="25"/>
  <c r="Q1939" i="25"/>
  <c r="Q1940" i="25"/>
  <c r="Q1941" i="25"/>
  <c r="Q1942" i="25"/>
  <c r="Q1943" i="25"/>
  <c r="Q1944" i="25"/>
  <c r="Q1945" i="25"/>
  <c r="Q1946" i="25"/>
  <c r="Q1947" i="25"/>
  <c r="Q1948" i="25"/>
  <c r="Q1949" i="25"/>
  <c r="Q1950" i="25"/>
  <c r="Q1951" i="25"/>
  <c r="Q1952" i="25"/>
  <c r="Q1953" i="25"/>
  <c r="Q1954" i="25"/>
  <c r="Q1955" i="25"/>
  <c r="Q1956" i="25"/>
  <c r="Q1957" i="25"/>
  <c r="Q1958" i="25"/>
  <c r="Q1959" i="25"/>
  <c r="Q1960" i="25"/>
  <c r="Q1961" i="25"/>
  <c r="Q1962" i="25"/>
  <c r="Q1963" i="25"/>
  <c r="Q1964" i="25"/>
  <c r="Q1965" i="25"/>
  <c r="Q1966" i="25"/>
  <c r="Q1967" i="25"/>
  <c r="Q1968" i="25"/>
  <c r="Q1969" i="25"/>
  <c r="Q1970" i="25"/>
  <c r="Q1971" i="25"/>
  <c r="Q1972" i="25"/>
  <c r="Q1973" i="25"/>
  <c r="Q1974" i="25"/>
  <c r="Q1975" i="25"/>
  <c r="Q1976" i="25"/>
  <c r="Q1977" i="25"/>
  <c r="Q1978" i="25"/>
  <c r="Q1979" i="25"/>
  <c r="Q1980" i="25"/>
  <c r="Q1981" i="25"/>
  <c r="Q1982" i="25"/>
  <c r="Q1983" i="25"/>
  <c r="Q1984" i="25"/>
  <c r="Q1985" i="25"/>
  <c r="Q1986" i="25"/>
  <c r="Q1987" i="25"/>
  <c r="Q1988" i="25"/>
  <c r="Q1989" i="25"/>
  <c r="Q1990" i="25"/>
  <c r="Q1991" i="25"/>
  <c r="Q1992" i="25"/>
  <c r="Q1993" i="25"/>
  <c r="Q1994" i="25"/>
  <c r="Q1995" i="25"/>
  <c r="Q1996" i="25"/>
  <c r="Q1997" i="25"/>
  <c r="Q1998" i="25"/>
  <c r="Q1999" i="25"/>
  <c r="Q2000" i="25"/>
  <c r="Q2001" i="25"/>
  <c r="Q2002" i="25"/>
  <c r="Q2003" i="25"/>
  <c r="Q2004" i="25"/>
  <c r="Q2005" i="25"/>
  <c r="Q2006" i="25"/>
  <c r="Q2007" i="25"/>
  <c r="Q2008" i="25"/>
  <c r="Q2009" i="25"/>
  <c r="Q2010" i="25"/>
  <c r="Q2011" i="25"/>
  <c r="Q2012" i="25"/>
  <c r="Q2013" i="25"/>
  <c r="Q2014" i="25"/>
  <c r="Q2015" i="25"/>
  <c r="Q2016" i="25"/>
  <c r="Q2017" i="25"/>
  <c r="Q2018" i="25"/>
  <c r="Q2019" i="25"/>
  <c r="Q2020" i="25"/>
  <c r="Q2021" i="25"/>
  <c r="Q2022" i="25"/>
  <c r="Q2023" i="25"/>
  <c r="Q2024" i="25"/>
  <c r="Q2025" i="25"/>
  <c r="Q2026" i="25"/>
  <c r="Q2027" i="25"/>
  <c r="Q2028" i="25"/>
  <c r="Q2029" i="25"/>
  <c r="Q2030" i="25"/>
  <c r="Q2031" i="25"/>
  <c r="Q2032" i="25"/>
  <c r="Q2033" i="25"/>
  <c r="Q2034" i="25"/>
  <c r="Q2035" i="25"/>
  <c r="Q2036" i="25"/>
  <c r="Q2037" i="25"/>
  <c r="Q2038" i="25"/>
  <c r="Q2039" i="25"/>
  <c r="Q2040" i="25"/>
  <c r="Q2041" i="25"/>
  <c r="Q2042" i="25"/>
  <c r="Q2043" i="25"/>
  <c r="Q2044" i="25"/>
  <c r="Q2045" i="25"/>
  <c r="Q2046" i="25"/>
  <c r="Q2047" i="25"/>
  <c r="Q2048" i="25"/>
  <c r="Q2049" i="25"/>
  <c r="Q2050" i="25"/>
  <c r="Q2051" i="25"/>
  <c r="Q2052" i="25"/>
  <c r="Q2053" i="25"/>
  <c r="Q2054" i="25"/>
  <c r="Q2055" i="25"/>
  <c r="Q2056" i="25"/>
  <c r="Q2057" i="25"/>
  <c r="Q2058" i="25"/>
  <c r="Q2059" i="25"/>
  <c r="Q2060" i="25"/>
  <c r="Q2061" i="25"/>
  <c r="Q2062" i="25"/>
  <c r="Q2063" i="25"/>
  <c r="Q2064" i="25"/>
  <c r="Q2065" i="25"/>
  <c r="Q2066" i="25"/>
  <c r="Q2067" i="25"/>
  <c r="Q2068" i="25"/>
  <c r="Q2069" i="25"/>
  <c r="Q2070" i="25"/>
  <c r="Q2071" i="25"/>
  <c r="Q2072" i="25"/>
  <c r="Q2073" i="25"/>
  <c r="Q2074" i="25"/>
  <c r="Q2075" i="25"/>
  <c r="Q2076" i="25"/>
  <c r="Q2077" i="25"/>
  <c r="Q2078" i="25"/>
  <c r="Q2079" i="25"/>
  <c r="Q2080" i="25"/>
  <c r="Q2081" i="25"/>
  <c r="Q2082" i="25"/>
  <c r="Q2083" i="25"/>
  <c r="Q2084" i="25"/>
  <c r="Q2085" i="25"/>
  <c r="Q2086" i="25"/>
  <c r="Q2087" i="25"/>
  <c r="Q2088" i="25"/>
  <c r="Q2089" i="25"/>
  <c r="Q2090" i="25"/>
  <c r="Q2091" i="25"/>
  <c r="Q2092" i="25"/>
  <c r="Q2093" i="25"/>
  <c r="Q2094" i="25"/>
  <c r="Q2095" i="25"/>
  <c r="Q2096" i="25"/>
  <c r="Q2097" i="25"/>
  <c r="Q2098" i="25"/>
  <c r="Q2099" i="25"/>
  <c r="Q2100" i="25"/>
  <c r="Q2101" i="25"/>
  <c r="Q2102" i="25"/>
  <c r="Q2103" i="25"/>
  <c r="Q2104" i="25"/>
  <c r="Q2105" i="25"/>
  <c r="Q2106" i="25"/>
  <c r="Q2107" i="25"/>
  <c r="Q2108" i="25"/>
  <c r="Q2109" i="25"/>
  <c r="Q2110" i="25"/>
  <c r="Q2111" i="25"/>
  <c r="Q2112" i="25"/>
  <c r="Q2113" i="25"/>
  <c r="Q2114" i="25"/>
  <c r="Q2115" i="25"/>
  <c r="Q2116" i="25"/>
  <c r="Q2117" i="25"/>
  <c r="Q2118" i="25"/>
  <c r="Q2119" i="25"/>
  <c r="Q2120" i="25"/>
  <c r="Q2121" i="25"/>
  <c r="Q2122" i="25"/>
  <c r="Q2123" i="25"/>
  <c r="Q2124" i="25"/>
  <c r="Q2125" i="25"/>
  <c r="Q2126" i="25"/>
  <c r="Q2127" i="25"/>
  <c r="Q2128" i="25"/>
  <c r="Q2129" i="25"/>
  <c r="Q2130" i="25"/>
  <c r="Q2131" i="25"/>
  <c r="Q2132" i="25"/>
  <c r="Q2133" i="25"/>
  <c r="Q2134" i="25"/>
  <c r="Q2135" i="25"/>
  <c r="Q2136" i="25"/>
  <c r="Q2137" i="25"/>
  <c r="Q2138" i="25"/>
  <c r="Q2139" i="25"/>
  <c r="Q2140" i="25"/>
  <c r="Q2141" i="25"/>
  <c r="Q2142" i="25"/>
  <c r="Q2143" i="25"/>
  <c r="Q2144" i="25"/>
  <c r="Q2145" i="25"/>
  <c r="Q2146" i="25"/>
  <c r="Q2147" i="25"/>
  <c r="Q2148" i="25"/>
  <c r="Q2149" i="25"/>
  <c r="Q2150" i="25"/>
  <c r="Q2151" i="25"/>
  <c r="Q2152" i="25"/>
  <c r="Q2153" i="25"/>
  <c r="Q2154" i="25"/>
  <c r="Q2155" i="25"/>
  <c r="Q2156" i="25"/>
  <c r="Q2157" i="25"/>
  <c r="Q2158" i="25"/>
  <c r="Q2159" i="25"/>
  <c r="Q2160" i="25"/>
  <c r="Q2161" i="25"/>
  <c r="Q2162" i="25"/>
  <c r="Q2163" i="25"/>
  <c r="Q2164" i="25"/>
  <c r="Q2165" i="25"/>
  <c r="Q2166" i="25"/>
  <c r="Q2167" i="25"/>
  <c r="Q2168" i="25"/>
  <c r="Q2169" i="25"/>
  <c r="Q2170" i="25"/>
  <c r="Q2171" i="25"/>
  <c r="Q2172" i="25"/>
  <c r="Q2173" i="25"/>
  <c r="Q2174" i="25"/>
  <c r="Q2175" i="25"/>
  <c r="Q2176" i="25"/>
  <c r="Q2177" i="25"/>
  <c r="Q2178" i="25"/>
  <c r="Q2179" i="25"/>
  <c r="Q2180" i="25"/>
  <c r="Q2181" i="25"/>
  <c r="Q2182" i="25"/>
  <c r="Q2183" i="25"/>
  <c r="Q2184" i="25"/>
  <c r="Q2185" i="25"/>
  <c r="Q2186" i="25"/>
  <c r="Q2187" i="25"/>
  <c r="Q2188" i="25"/>
  <c r="Q2189" i="25"/>
  <c r="Q2190" i="25"/>
  <c r="Q2191" i="25"/>
  <c r="Q2192" i="25"/>
  <c r="Q2193" i="25"/>
  <c r="Q2194" i="25"/>
  <c r="Q2195" i="25"/>
  <c r="Q2196" i="25"/>
  <c r="Q2197" i="25"/>
  <c r="Q2198" i="25"/>
  <c r="Q2199" i="25"/>
  <c r="Q2200" i="25"/>
  <c r="Q2201" i="25"/>
  <c r="Q2202" i="25"/>
  <c r="Q2203" i="25"/>
  <c r="Q2204" i="25"/>
  <c r="Q2205" i="25"/>
  <c r="Q2206" i="25"/>
  <c r="Q2207" i="25"/>
  <c r="Q2208" i="25"/>
  <c r="Q2209" i="25"/>
  <c r="Q2210" i="25"/>
  <c r="Q2211" i="25"/>
  <c r="Q2212" i="25"/>
  <c r="Q2213" i="25"/>
  <c r="Q2214" i="25"/>
  <c r="Q2215" i="25"/>
  <c r="Q2216" i="25"/>
  <c r="Q2217" i="25"/>
  <c r="Q2218" i="25"/>
  <c r="Q2219" i="25"/>
  <c r="Q2220" i="25"/>
  <c r="Q2221" i="25"/>
  <c r="Q2222" i="25"/>
  <c r="Q2223" i="25"/>
  <c r="Q2224" i="25"/>
  <c r="Q2225" i="25"/>
  <c r="Q2226" i="25"/>
  <c r="Q2227" i="25"/>
  <c r="Q2228" i="25"/>
  <c r="Q2229" i="25"/>
  <c r="Q2230" i="25"/>
  <c r="Q2231" i="25"/>
  <c r="Q2232" i="25"/>
  <c r="Q2233" i="25"/>
  <c r="Q2234" i="25"/>
  <c r="Q2235" i="25"/>
  <c r="Q2236" i="25"/>
  <c r="Q2237" i="25"/>
  <c r="Q2238" i="25"/>
  <c r="Q2239" i="25"/>
  <c r="Q2240" i="25"/>
  <c r="Q2241" i="25"/>
  <c r="Q2242" i="25"/>
  <c r="Q2243" i="25"/>
  <c r="Q2244" i="25"/>
  <c r="Q2245" i="25"/>
  <c r="Q2246" i="25"/>
  <c r="Q2247" i="25"/>
  <c r="Q2248" i="25"/>
  <c r="Q2249" i="25"/>
  <c r="Q2250" i="25"/>
  <c r="Q2251" i="25"/>
  <c r="Q2252" i="25"/>
  <c r="Q2253" i="25"/>
  <c r="Q2254" i="25"/>
  <c r="Q2255" i="25"/>
  <c r="Q2256" i="25"/>
  <c r="Q2257" i="25"/>
  <c r="Q2258" i="25"/>
  <c r="Q2259" i="25"/>
  <c r="Q2260" i="25"/>
  <c r="Q2261" i="25"/>
  <c r="Q2262" i="25"/>
  <c r="Q2263" i="25"/>
  <c r="Q2264" i="25"/>
  <c r="Q2265" i="25"/>
  <c r="Q2266" i="25"/>
  <c r="Q2267" i="25"/>
  <c r="Q2268" i="25"/>
  <c r="Q2269" i="25"/>
  <c r="Q2270" i="25"/>
  <c r="Q2271" i="25"/>
  <c r="Q2272" i="25"/>
  <c r="Q2273" i="25"/>
  <c r="Q2274" i="25"/>
  <c r="Q2275" i="25"/>
  <c r="Q2276" i="25"/>
  <c r="Q2277" i="25"/>
  <c r="Q2278" i="25"/>
  <c r="Q2279" i="25"/>
  <c r="Q2280" i="25"/>
  <c r="Q2281" i="25"/>
  <c r="Q2282" i="25"/>
  <c r="Q2283" i="25"/>
  <c r="Q2284" i="25"/>
  <c r="Q2285" i="25"/>
  <c r="Q2286" i="25"/>
  <c r="Q2287" i="25"/>
  <c r="Q2288" i="25"/>
  <c r="Q2289" i="25"/>
  <c r="Q2290" i="25"/>
  <c r="Q2291" i="25"/>
  <c r="Q2292" i="25"/>
  <c r="Q2293" i="25"/>
  <c r="Q2294" i="25"/>
  <c r="Q2295" i="25"/>
  <c r="Q2296" i="25"/>
  <c r="Q2297" i="25"/>
  <c r="Q2298" i="25"/>
  <c r="Q2299" i="25"/>
  <c r="Q2300" i="25"/>
  <c r="Q2301" i="25"/>
  <c r="Q2302" i="25"/>
  <c r="Q2303" i="25"/>
  <c r="Q2304" i="25"/>
  <c r="Q2305" i="25"/>
  <c r="Q2306" i="25"/>
  <c r="Q2307" i="25"/>
  <c r="Q2308" i="25"/>
  <c r="Q2309" i="25"/>
  <c r="Q2310" i="25"/>
  <c r="Q2311" i="25"/>
  <c r="Q2312" i="25"/>
  <c r="Q2313" i="25"/>
  <c r="Q2314" i="25"/>
  <c r="Q2315" i="25"/>
  <c r="Q2316" i="25"/>
  <c r="Q2317" i="25"/>
  <c r="Q2318" i="25"/>
  <c r="Q2319" i="25"/>
  <c r="Q2320" i="25"/>
  <c r="Q2321" i="25"/>
  <c r="Q2322" i="25"/>
  <c r="Q2323" i="25"/>
  <c r="Q2324" i="25"/>
  <c r="Q2325" i="25"/>
  <c r="Q2326" i="25"/>
  <c r="Q2327" i="25"/>
  <c r="Q2328" i="25"/>
  <c r="Q2329" i="25"/>
  <c r="Q2330" i="25"/>
  <c r="Q2331" i="25"/>
  <c r="Q2332" i="25"/>
  <c r="Q2333" i="25"/>
  <c r="Q2334" i="25"/>
  <c r="Q2335" i="25"/>
  <c r="Q2336" i="25"/>
  <c r="Q2337" i="25"/>
  <c r="Q2338" i="25"/>
  <c r="Q2339" i="25"/>
  <c r="Q2340" i="25"/>
  <c r="Q2341" i="25"/>
  <c r="Q2342" i="25"/>
  <c r="Q2343" i="25"/>
  <c r="Q2344" i="25"/>
  <c r="Q2345" i="25"/>
  <c r="Q2346" i="25"/>
  <c r="Q2347" i="25"/>
  <c r="Q2348" i="25"/>
  <c r="Q2349" i="25"/>
  <c r="Q2350" i="25"/>
  <c r="Q2351" i="25"/>
  <c r="Q2352" i="25"/>
  <c r="Q2353" i="25"/>
  <c r="Q2354" i="25"/>
  <c r="Q2355" i="25"/>
  <c r="Q2356" i="25"/>
  <c r="Q2357" i="25"/>
  <c r="Q2358" i="25"/>
  <c r="Q2359" i="25"/>
  <c r="Q2360" i="25"/>
  <c r="Q2361" i="25"/>
  <c r="Q2362" i="25"/>
  <c r="Q2363" i="25"/>
  <c r="Q2364" i="25"/>
  <c r="Q2365" i="25"/>
  <c r="Q2366" i="25"/>
  <c r="Q2367" i="25"/>
  <c r="Q2368" i="25"/>
  <c r="Q2369" i="25"/>
  <c r="Q2370" i="25"/>
  <c r="Q2371" i="25"/>
  <c r="Q2372" i="25"/>
  <c r="Q2373" i="25"/>
  <c r="Q2374" i="25"/>
  <c r="Q2375" i="25"/>
  <c r="Q2376" i="25"/>
  <c r="J2" i="25" l="1"/>
  <c r="E2" i="25"/>
  <c r="C2" i="25"/>
  <c r="B2" i="25"/>
  <c r="A2" i="25"/>
  <c r="Q2" i="25" l="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E510" i="21"/>
  <c r="E511" i="21"/>
  <c r="E512" i="21"/>
  <c r="E513" i="21"/>
  <c r="E514" i="21"/>
  <c r="E515" i="21"/>
  <c r="E516" i="21"/>
  <c r="E517" i="21"/>
  <c r="E518" i="21"/>
  <c r="E519" i="21"/>
  <c r="E520" i="21"/>
  <c r="E521" i="21"/>
  <c r="E522" i="21"/>
  <c r="E523" i="21"/>
  <c r="E524" i="21"/>
  <c r="E525" i="21"/>
  <c r="E526" i="21"/>
  <c r="E527" i="21"/>
  <c r="E528" i="21"/>
  <c r="E529" i="21"/>
  <c r="E530" i="21"/>
  <c r="E531" i="21"/>
  <c r="E532" i="21"/>
  <c r="E533" i="21"/>
  <c r="E534" i="21"/>
  <c r="E535" i="21"/>
  <c r="E536" i="21"/>
  <c r="E537" i="21"/>
  <c r="E538" i="21"/>
  <c r="E539" i="21"/>
  <c r="E540" i="21"/>
  <c r="E541" i="21"/>
  <c r="E542" i="21"/>
  <c r="E543" i="21"/>
  <c r="E544" i="21"/>
  <c r="E545" i="21"/>
  <c r="E546" i="21"/>
  <c r="E547" i="21"/>
  <c r="E548" i="21"/>
  <c r="E549" i="21"/>
  <c r="E550" i="21"/>
  <c r="E551" i="21"/>
  <c r="E552" i="21"/>
  <c r="E553" i="21"/>
  <c r="E554" i="21"/>
  <c r="E555" i="21"/>
  <c r="E556" i="21"/>
  <c r="E557" i="21"/>
  <c r="E558" i="21"/>
  <c r="E559" i="21"/>
  <c r="E560" i="21"/>
  <c r="E561" i="21"/>
  <c r="E562" i="21"/>
  <c r="E563" i="21"/>
  <c r="E564" i="21"/>
  <c r="E565" i="21"/>
  <c r="E566" i="21"/>
  <c r="E567" i="21"/>
  <c r="E568" i="21"/>
  <c r="E569" i="21"/>
  <c r="E570" i="21"/>
  <c r="E571" i="21"/>
  <c r="E572" i="21"/>
  <c r="E573" i="21"/>
  <c r="E574" i="21"/>
  <c r="E575" i="21"/>
  <c r="E576" i="21"/>
  <c r="E577" i="21"/>
  <c r="E578" i="21"/>
  <c r="E579" i="21"/>
  <c r="E580" i="21"/>
  <c r="E581" i="21"/>
  <c r="E582" i="21"/>
  <c r="E583" i="21"/>
  <c r="E584" i="21"/>
  <c r="E585" i="21"/>
  <c r="E586" i="21"/>
  <c r="E587" i="21"/>
  <c r="E588" i="21"/>
  <c r="E589" i="21"/>
  <c r="E590" i="21"/>
  <c r="E591" i="21"/>
  <c r="E592" i="21"/>
  <c r="E593" i="21"/>
  <c r="E594" i="21"/>
  <c r="E595" i="21"/>
  <c r="E596" i="21"/>
  <c r="E597" i="21"/>
  <c r="E598" i="21"/>
  <c r="E599" i="21"/>
  <c r="E600" i="21"/>
  <c r="E601" i="21"/>
  <c r="E602" i="21"/>
  <c r="E603" i="21"/>
  <c r="E604" i="21"/>
  <c r="E605" i="21"/>
  <c r="E606" i="21"/>
  <c r="E607" i="21"/>
  <c r="E608" i="21"/>
  <c r="E609" i="21"/>
  <c r="E610" i="21"/>
  <c r="E611" i="21"/>
  <c r="E612" i="21"/>
  <c r="E613" i="21"/>
  <c r="E614" i="21"/>
  <c r="E615" i="21"/>
  <c r="E616" i="21"/>
  <c r="E617" i="21"/>
  <c r="E618" i="21"/>
  <c r="E619" i="21"/>
  <c r="E620" i="21"/>
  <c r="E621" i="21"/>
  <c r="E622" i="21"/>
  <c r="E623" i="21"/>
  <c r="E624" i="21"/>
  <c r="E625" i="21"/>
  <c r="E626" i="21"/>
  <c r="E627" i="21"/>
  <c r="E628" i="21"/>
  <c r="E629" i="21"/>
  <c r="E630" i="21"/>
  <c r="E631" i="21"/>
  <c r="E632" i="21"/>
  <c r="E633" i="21"/>
  <c r="E634" i="21"/>
  <c r="E635" i="21"/>
  <c r="E636" i="21"/>
  <c r="E637" i="21"/>
  <c r="E638" i="21"/>
  <c r="E639" i="21"/>
  <c r="E640" i="21"/>
  <c r="E641" i="21"/>
  <c r="E642" i="21"/>
  <c r="E643" i="21"/>
  <c r="E644" i="21"/>
  <c r="E645" i="21"/>
  <c r="E646" i="21"/>
  <c r="E647" i="21"/>
  <c r="E648" i="21"/>
  <c r="E649" i="21"/>
  <c r="E650" i="21"/>
  <c r="E651" i="21"/>
  <c r="E652" i="21"/>
  <c r="E653" i="21"/>
  <c r="E654" i="21"/>
  <c r="E655" i="21"/>
  <c r="E656" i="21"/>
  <c r="E657" i="21"/>
  <c r="E658" i="21"/>
  <c r="E659" i="21"/>
  <c r="E660" i="21"/>
  <c r="E661" i="21"/>
  <c r="E662" i="21"/>
  <c r="E663" i="21"/>
  <c r="E664" i="21"/>
  <c r="E665" i="21"/>
  <c r="E666" i="21"/>
  <c r="E667" i="21"/>
  <c r="E668" i="21"/>
  <c r="E669" i="21"/>
  <c r="E670" i="21"/>
  <c r="E671" i="21"/>
  <c r="E672" i="21"/>
  <c r="E673" i="21"/>
  <c r="E674" i="21"/>
  <c r="E675" i="21"/>
  <c r="E676" i="21"/>
  <c r="E677" i="21"/>
  <c r="E678" i="21"/>
  <c r="E679" i="21"/>
  <c r="E680" i="21"/>
  <c r="E681" i="21"/>
  <c r="E682" i="21"/>
  <c r="E683" i="21"/>
  <c r="E684" i="21"/>
  <c r="E685" i="21"/>
  <c r="E686" i="21"/>
  <c r="E687" i="21"/>
  <c r="E688" i="21"/>
  <c r="E689" i="21"/>
  <c r="E690" i="21"/>
  <c r="E691" i="21"/>
  <c r="E692" i="21"/>
  <c r="E693" i="21"/>
  <c r="E694" i="21"/>
  <c r="E695" i="21"/>
  <c r="E696" i="21"/>
  <c r="E697" i="21"/>
  <c r="E698" i="21"/>
  <c r="E699" i="21"/>
  <c r="E700" i="21"/>
  <c r="E701" i="21"/>
  <c r="E702" i="21"/>
  <c r="E703" i="21"/>
  <c r="E704" i="21"/>
  <c r="E705" i="21"/>
  <c r="E706" i="21"/>
  <c r="E707" i="21"/>
  <c r="E708" i="21"/>
  <c r="E709" i="21"/>
  <c r="E710" i="21"/>
  <c r="E711" i="21"/>
  <c r="E712" i="21"/>
  <c r="E713" i="21"/>
  <c r="E714" i="21"/>
  <c r="E715" i="21"/>
  <c r="E716" i="21"/>
  <c r="E717" i="21"/>
  <c r="E718" i="21"/>
  <c r="E719" i="21"/>
  <c r="E720" i="21"/>
  <c r="E721" i="21"/>
  <c r="E722" i="21"/>
  <c r="E723" i="21"/>
  <c r="E724" i="21"/>
  <c r="E725" i="21"/>
  <c r="E726" i="21"/>
  <c r="E727" i="21"/>
  <c r="E728" i="21"/>
  <c r="E729" i="21"/>
  <c r="E730" i="21"/>
  <c r="E731" i="21"/>
  <c r="E732" i="21"/>
  <c r="E733" i="21"/>
  <c r="E734" i="21"/>
  <c r="E735" i="21"/>
  <c r="E736" i="21"/>
  <c r="E737" i="21"/>
  <c r="E738" i="21"/>
  <c r="E739" i="21"/>
  <c r="E740" i="21"/>
  <c r="E741" i="21"/>
  <c r="E742" i="21"/>
  <c r="E743" i="21"/>
  <c r="E744" i="21"/>
  <c r="E745" i="21"/>
  <c r="E746" i="21"/>
  <c r="E747" i="21"/>
  <c r="E748" i="21"/>
  <c r="E749" i="21"/>
  <c r="E750" i="21"/>
  <c r="E751" i="21"/>
  <c r="E752" i="21"/>
  <c r="E753" i="21"/>
  <c r="E754" i="21"/>
  <c r="E755" i="21"/>
  <c r="E756" i="21"/>
  <c r="E757" i="21"/>
  <c r="E758" i="21"/>
  <c r="E759" i="21"/>
  <c r="E760" i="21"/>
  <c r="E761" i="21"/>
  <c r="E762" i="21"/>
  <c r="E763" i="21"/>
  <c r="E764" i="21"/>
  <c r="E765" i="21"/>
  <c r="E766" i="21"/>
  <c r="E767" i="21"/>
  <c r="E768" i="21"/>
  <c r="E769" i="21"/>
  <c r="E770" i="21"/>
  <c r="E771" i="21"/>
  <c r="E772" i="21"/>
  <c r="E773" i="21"/>
  <c r="E774" i="21"/>
  <c r="E775" i="21"/>
  <c r="E776" i="21"/>
  <c r="E777" i="21"/>
  <c r="E778" i="21"/>
  <c r="E779" i="21"/>
  <c r="E780" i="21"/>
  <c r="E781" i="21"/>
  <c r="E782" i="21"/>
  <c r="E783" i="21"/>
  <c r="E784" i="21"/>
  <c r="E785" i="21"/>
  <c r="E786" i="21"/>
  <c r="E787" i="21"/>
  <c r="E788" i="21"/>
  <c r="E789" i="21"/>
  <c r="E790" i="21"/>
  <c r="E791" i="21"/>
  <c r="E792" i="21"/>
  <c r="E793" i="21"/>
  <c r="E794" i="21"/>
  <c r="E795" i="21"/>
  <c r="E796" i="21"/>
  <c r="E797" i="21"/>
  <c r="E798" i="21"/>
  <c r="E799" i="21"/>
  <c r="E800" i="21"/>
  <c r="E801" i="21"/>
  <c r="E802" i="21"/>
  <c r="E803" i="21"/>
  <c r="E804" i="21"/>
  <c r="E805" i="21"/>
  <c r="E806" i="21"/>
  <c r="E807" i="21"/>
  <c r="E808" i="21"/>
  <c r="E809" i="21"/>
  <c r="E810" i="21"/>
  <c r="E811" i="21"/>
  <c r="E812" i="21"/>
  <c r="E813" i="21"/>
  <c r="E814" i="21"/>
  <c r="E815" i="21"/>
  <c r="E816" i="21"/>
  <c r="E817" i="21"/>
  <c r="E818" i="21"/>
  <c r="E819" i="21"/>
  <c r="E820" i="21"/>
  <c r="E821" i="21"/>
  <c r="E822" i="21"/>
  <c r="E823" i="21"/>
  <c r="E824" i="21"/>
  <c r="E825" i="21"/>
  <c r="E826" i="21"/>
  <c r="E827" i="21"/>
  <c r="E828" i="21"/>
  <c r="E829" i="21"/>
  <c r="E830" i="21"/>
  <c r="E831" i="21"/>
  <c r="E832" i="21"/>
  <c r="E833" i="21"/>
  <c r="E834" i="21"/>
  <c r="E835" i="21"/>
  <c r="E836" i="21"/>
  <c r="E837" i="21"/>
  <c r="E838" i="21"/>
  <c r="E839" i="21"/>
  <c r="E840" i="21"/>
  <c r="E841" i="21"/>
  <c r="E842" i="21"/>
  <c r="E843" i="21"/>
  <c r="E844" i="21"/>
  <c r="E845" i="21"/>
  <c r="E846" i="21"/>
  <c r="E847" i="21"/>
  <c r="E848" i="21"/>
  <c r="E849" i="21"/>
  <c r="E850" i="21"/>
  <c r="E851" i="21"/>
  <c r="E852" i="21"/>
  <c r="E853" i="21"/>
  <c r="E854" i="21"/>
  <c r="E855" i="21"/>
  <c r="E856" i="21"/>
  <c r="E857" i="21"/>
  <c r="E858" i="21"/>
  <c r="E859" i="21"/>
  <c r="E860" i="21"/>
  <c r="E861" i="21"/>
  <c r="E862" i="21"/>
  <c r="E863" i="21"/>
  <c r="E864" i="21"/>
  <c r="E865" i="21"/>
  <c r="E866" i="21"/>
  <c r="E867" i="21"/>
  <c r="E868" i="21"/>
  <c r="E869" i="21"/>
  <c r="E870" i="21"/>
  <c r="E871" i="21"/>
  <c r="E872" i="21"/>
  <c r="E873" i="21"/>
  <c r="E874" i="21"/>
  <c r="E875" i="21"/>
  <c r="E876" i="21"/>
  <c r="E877" i="21"/>
  <c r="E878" i="21"/>
  <c r="E879" i="21"/>
  <c r="E880" i="21"/>
  <c r="E881" i="21"/>
  <c r="E882" i="21"/>
  <c r="E883" i="21"/>
  <c r="E884" i="21"/>
  <c r="E885" i="21"/>
  <c r="E886" i="21"/>
  <c r="E887" i="21"/>
  <c r="E888" i="21"/>
  <c r="E889" i="21"/>
  <c r="E890" i="21"/>
  <c r="E891" i="21"/>
  <c r="E892" i="21"/>
  <c r="E893" i="21"/>
  <c r="E894" i="21"/>
  <c r="E895" i="21"/>
  <c r="E896" i="21"/>
  <c r="E897" i="21"/>
  <c r="E898" i="21"/>
  <c r="E899" i="21"/>
  <c r="E900" i="21"/>
  <c r="E901" i="21"/>
  <c r="E902" i="21"/>
  <c r="E903" i="21"/>
  <c r="E904" i="21"/>
  <c r="E905" i="21"/>
  <c r="E906" i="21"/>
  <c r="E907" i="21"/>
  <c r="E908" i="21"/>
  <c r="E909" i="21"/>
  <c r="E910" i="21"/>
  <c r="E911" i="21"/>
  <c r="E912" i="21"/>
  <c r="E913" i="21"/>
  <c r="E914" i="21"/>
  <c r="E915" i="21"/>
  <c r="E916" i="21"/>
  <c r="E917" i="21"/>
  <c r="E918" i="21"/>
  <c r="E919" i="21"/>
  <c r="E920" i="21"/>
  <c r="E921" i="21"/>
  <c r="E922" i="21"/>
  <c r="E923" i="21"/>
  <c r="E924" i="21"/>
  <c r="E925" i="21"/>
  <c r="E926" i="21"/>
  <c r="E927" i="21"/>
  <c r="E928" i="21"/>
  <c r="E929" i="21"/>
  <c r="E930" i="21"/>
  <c r="E931" i="21"/>
  <c r="E932" i="21"/>
  <c r="E933" i="21"/>
  <c r="E934" i="21"/>
  <c r="E935" i="21"/>
  <c r="E936" i="21"/>
  <c r="E937" i="21"/>
  <c r="E938" i="21"/>
  <c r="E939" i="21"/>
  <c r="E940" i="21"/>
  <c r="E941" i="21"/>
  <c r="E942" i="21"/>
  <c r="E943" i="21"/>
  <c r="E944" i="21"/>
  <c r="E945" i="21"/>
  <c r="E946" i="21"/>
  <c r="E947" i="21"/>
  <c r="E948" i="21"/>
  <c r="E949" i="21"/>
  <c r="E950" i="21"/>
  <c r="E951" i="21"/>
  <c r="E952" i="21"/>
  <c r="E953" i="21"/>
  <c r="E954" i="21"/>
  <c r="E955" i="21"/>
  <c r="E956" i="21"/>
  <c r="E957" i="21"/>
  <c r="E958" i="21"/>
  <c r="E959" i="21"/>
  <c r="E960" i="21"/>
  <c r="E961" i="21"/>
  <c r="E962" i="21"/>
  <c r="E963" i="21"/>
  <c r="E964" i="21"/>
  <c r="E965" i="21"/>
  <c r="E966" i="21"/>
  <c r="E967" i="21"/>
  <c r="E968" i="21"/>
  <c r="E969" i="21"/>
  <c r="E970" i="21"/>
  <c r="E971" i="21"/>
  <c r="E972" i="21"/>
  <c r="E973" i="21"/>
  <c r="E974" i="21"/>
  <c r="E975" i="21"/>
  <c r="E976" i="21"/>
  <c r="E977" i="21"/>
  <c r="E978" i="21"/>
  <c r="E979" i="21"/>
  <c r="E980" i="21"/>
  <c r="E981" i="21"/>
  <c r="E982" i="21"/>
  <c r="E983" i="21"/>
  <c r="E984" i="21"/>
  <c r="E985" i="21"/>
  <c r="E986" i="21"/>
  <c r="E987" i="21"/>
  <c r="E988" i="21"/>
  <c r="E989" i="21"/>
  <c r="E990" i="21"/>
  <c r="E991" i="21"/>
  <c r="E992" i="21"/>
  <c r="E993" i="21"/>
  <c r="E994" i="21"/>
  <c r="E995" i="21"/>
  <c r="E996" i="21"/>
  <c r="E997" i="21"/>
  <c r="E998" i="21"/>
  <c r="E999" i="21"/>
  <c r="E1000" i="21"/>
  <c r="E1001" i="21"/>
  <c r="E1002" i="21"/>
  <c r="E1003" i="21"/>
  <c r="E1004" i="21"/>
  <c r="E1005" i="21"/>
  <c r="E1006" i="21"/>
  <c r="E1007" i="21"/>
  <c r="E1008" i="21"/>
  <c r="E1009" i="21"/>
  <c r="E1010" i="21"/>
  <c r="E1011" i="21"/>
  <c r="E1012" i="21"/>
  <c r="E1013" i="21"/>
  <c r="E1014" i="21"/>
  <c r="E1015" i="21"/>
  <c r="E1016" i="21"/>
  <c r="E1017" i="21"/>
  <c r="E1018" i="21"/>
  <c r="E1019" i="21"/>
  <c r="E1020" i="21"/>
  <c r="E1021" i="21"/>
  <c r="E1022" i="21"/>
  <c r="E1023" i="21"/>
  <c r="E1024" i="21"/>
  <c r="E1025" i="21"/>
  <c r="E1026" i="21"/>
  <c r="E1027" i="21"/>
  <c r="E1028" i="21"/>
  <c r="E1029" i="21"/>
  <c r="E1030" i="21"/>
  <c r="E1031" i="21"/>
  <c r="E1032" i="21"/>
  <c r="E1033" i="21"/>
  <c r="E1034" i="21"/>
  <c r="E1035" i="21"/>
  <c r="E1036" i="21"/>
  <c r="E1037" i="21"/>
  <c r="E1038" i="21"/>
  <c r="E1039" i="21"/>
  <c r="E1040" i="21"/>
  <c r="E1041" i="21"/>
  <c r="E1042" i="21"/>
  <c r="E1043" i="21"/>
  <c r="E1044" i="21"/>
  <c r="E1045" i="21"/>
  <c r="E1046" i="21"/>
  <c r="E1047" i="21"/>
  <c r="E1048" i="21"/>
  <c r="E1049" i="21"/>
  <c r="E1050" i="21"/>
  <c r="E1051" i="21"/>
  <c r="E1052" i="21"/>
  <c r="E1053" i="21"/>
  <c r="E1054" i="21"/>
  <c r="E1055" i="21"/>
  <c r="E1056" i="21"/>
  <c r="E1057" i="21"/>
  <c r="E1058" i="21"/>
  <c r="E1059" i="21"/>
  <c r="E1060" i="21"/>
  <c r="E1061" i="21"/>
  <c r="E1062" i="21"/>
  <c r="E1063" i="21"/>
  <c r="E1064" i="21"/>
  <c r="E1065" i="21"/>
  <c r="E1066" i="21"/>
  <c r="E1067" i="21"/>
  <c r="E1068" i="21"/>
  <c r="E1069" i="21"/>
  <c r="E1070" i="21"/>
  <c r="E1071" i="21"/>
  <c r="E1072" i="21"/>
  <c r="E1073" i="21"/>
  <c r="E1074" i="21"/>
  <c r="E1075" i="21"/>
  <c r="E1076" i="21"/>
  <c r="E1077" i="21"/>
  <c r="E1078" i="21"/>
  <c r="E1079" i="21"/>
  <c r="E1080" i="21"/>
  <c r="E1081" i="21"/>
  <c r="E1082" i="21"/>
  <c r="E1083" i="21"/>
  <c r="E1084" i="21"/>
  <c r="E1085" i="21"/>
  <c r="E1086" i="21"/>
  <c r="E1087" i="21"/>
  <c r="E1088" i="21"/>
  <c r="E1089" i="21"/>
  <c r="E1090" i="21"/>
  <c r="E1091" i="21"/>
  <c r="E1092" i="21"/>
  <c r="E1093" i="21"/>
  <c r="E1094" i="21"/>
  <c r="E1095" i="21"/>
  <c r="E1096" i="21"/>
  <c r="E1097" i="21"/>
  <c r="E1098" i="21"/>
  <c r="E1099" i="21"/>
  <c r="E1100" i="21"/>
  <c r="E1101" i="21"/>
  <c r="E1102" i="21"/>
  <c r="E1103" i="21"/>
  <c r="E1104" i="21"/>
  <c r="E1105" i="21"/>
  <c r="E1106" i="21"/>
  <c r="E1107" i="21"/>
  <c r="E1108" i="21"/>
  <c r="E1109" i="21"/>
  <c r="E1110" i="21"/>
  <c r="E1111" i="21"/>
  <c r="E1112" i="21"/>
  <c r="E1113" i="21"/>
  <c r="E1114" i="21"/>
  <c r="E1115" i="21"/>
  <c r="E1116" i="21"/>
  <c r="E1117" i="21"/>
  <c r="E1118" i="21"/>
  <c r="E1119" i="21"/>
  <c r="E1120" i="21"/>
  <c r="E1121" i="21"/>
  <c r="E1122" i="21"/>
  <c r="E1123" i="21"/>
  <c r="E1124" i="21"/>
  <c r="E1125" i="21"/>
  <c r="E1126" i="21"/>
  <c r="E1127" i="21"/>
  <c r="E1128" i="21"/>
  <c r="E1129" i="21"/>
  <c r="E1130" i="21"/>
  <c r="E1131" i="21"/>
  <c r="E1132" i="21"/>
  <c r="E1133" i="21"/>
  <c r="E1134" i="21"/>
  <c r="E1135" i="21"/>
  <c r="E1136" i="21"/>
  <c r="E1137" i="21"/>
  <c r="E1138" i="21"/>
  <c r="E1139" i="21"/>
  <c r="E1140" i="21"/>
  <c r="E1141" i="21"/>
  <c r="E1142" i="21"/>
  <c r="E1143" i="21"/>
  <c r="E1144" i="21"/>
  <c r="E1145" i="21"/>
  <c r="E1146" i="21"/>
  <c r="E1147" i="21"/>
  <c r="E1148" i="21"/>
  <c r="E1149" i="21"/>
  <c r="E1150" i="21"/>
  <c r="E1151" i="21"/>
  <c r="E1152" i="21"/>
  <c r="E1153" i="21"/>
  <c r="E1154" i="21"/>
  <c r="E1155" i="21"/>
  <c r="E1156" i="21"/>
  <c r="E1157" i="21"/>
  <c r="E1158" i="21"/>
  <c r="E1159" i="21"/>
  <c r="E1160" i="21"/>
  <c r="E1161" i="21"/>
  <c r="E1162" i="21"/>
  <c r="E1163" i="21"/>
  <c r="E1164" i="21"/>
  <c r="E1165" i="21"/>
  <c r="E1166" i="21"/>
  <c r="E1167" i="21"/>
  <c r="E1168" i="21"/>
  <c r="E1169" i="21"/>
  <c r="E1170" i="21"/>
  <c r="E1171" i="21"/>
  <c r="E1172" i="21"/>
  <c r="E1173" i="21"/>
  <c r="E1174" i="21"/>
  <c r="E1175" i="21"/>
  <c r="E1176" i="21"/>
  <c r="E1177" i="21"/>
  <c r="E1178" i="21"/>
  <c r="E1179" i="21"/>
  <c r="E1180" i="21"/>
  <c r="E1181" i="21"/>
  <c r="E1182" i="21"/>
  <c r="E1183" i="21"/>
  <c r="E1184" i="21"/>
  <c r="E1185" i="21"/>
  <c r="E1186" i="21"/>
  <c r="E1187" i="21"/>
  <c r="E1188" i="21"/>
  <c r="E1189" i="21"/>
  <c r="E1190" i="21"/>
  <c r="E1191" i="21"/>
  <c r="E1192" i="21"/>
  <c r="E1193" i="21"/>
  <c r="E1194" i="21"/>
  <c r="E1195" i="21"/>
  <c r="E1196" i="21"/>
  <c r="E1197" i="21"/>
  <c r="E1198" i="21"/>
  <c r="E1199" i="21"/>
  <c r="E1200" i="21"/>
  <c r="E1201" i="21"/>
  <c r="E1202" i="21"/>
  <c r="E1203" i="21"/>
  <c r="E1204" i="21"/>
  <c r="E1205" i="21"/>
  <c r="E1206" i="21"/>
  <c r="E1207" i="21"/>
  <c r="E1208" i="21"/>
  <c r="E1209" i="21"/>
  <c r="E1210" i="21"/>
  <c r="E1211" i="21"/>
  <c r="E1212" i="21"/>
  <c r="E1213" i="21"/>
  <c r="E1214" i="21"/>
  <c r="E1215" i="21"/>
  <c r="E1216" i="21"/>
  <c r="E1217" i="21"/>
  <c r="E1218" i="21"/>
  <c r="E1219" i="21"/>
  <c r="E1220" i="21"/>
  <c r="E1221" i="21"/>
  <c r="E1222" i="21"/>
  <c r="E1223" i="21"/>
  <c r="E1224" i="21"/>
  <c r="E1225" i="21"/>
  <c r="E1226" i="21"/>
  <c r="E1227" i="21"/>
  <c r="E1228" i="21"/>
  <c r="E1229" i="21"/>
  <c r="E1230" i="21"/>
  <c r="E1231" i="21"/>
  <c r="E1232" i="21"/>
  <c r="E1233" i="21"/>
  <c r="E1234" i="21"/>
  <c r="E1235" i="21"/>
  <c r="E1236" i="21"/>
  <c r="E1237" i="21"/>
  <c r="E1238" i="21"/>
  <c r="E1239" i="21"/>
  <c r="E1240" i="21"/>
  <c r="E1241" i="21"/>
  <c r="E1242" i="21"/>
  <c r="E1243" i="21"/>
  <c r="E1244" i="21"/>
  <c r="E1245" i="21"/>
  <c r="E1246" i="21"/>
  <c r="E1247" i="21"/>
  <c r="E1248" i="21"/>
  <c r="E1249" i="21"/>
  <c r="E1250" i="21"/>
  <c r="E1251" i="21"/>
  <c r="E1252" i="21"/>
  <c r="E1253" i="21"/>
  <c r="E1254" i="21"/>
  <c r="E1255" i="21"/>
  <c r="E1256" i="21"/>
  <c r="E1257" i="21"/>
  <c r="E1258" i="21"/>
  <c r="E1259" i="21"/>
  <c r="E1260" i="21"/>
  <c r="E1261" i="21"/>
  <c r="E1262" i="21"/>
  <c r="E1263" i="21"/>
  <c r="E1264" i="21"/>
  <c r="E1265" i="21"/>
  <c r="E1266" i="21"/>
  <c r="E1267" i="21"/>
  <c r="E1268" i="21"/>
  <c r="E1269" i="21"/>
  <c r="E1270" i="21"/>
  <c r="E1271" i="21"/>
  <c r="E1272" i="21"/>
  <c r="E1273" i="21"/>
  <c r="E1274" i="21"/>
  <c r="E1275" i="21"/>
  <c r="E1276" i="21"/>
  <c r="E1277" i="21"/>
  <c r="E1278" i="21"/>
  <c r="E1279" i="21"/>
  <c r="E1280" i="21"/>
  <c r="E1281" i="21"/>
  <c r="E1282" i="21"/>
  <c r="E1283" i="21"/>
  <c r="E1284" i="21"/>
  <c r="E1285" i="21"/>
  <c r="E1286" i="21"/>
  <c r="E1287" i="21"/>
  <c r="E1288" i="21"/>
  <c r="E1289" i="21"/>
  <c r="E1290" i="21"/>
  <c r="E1291" i="21"/>
  <c r="E1292" i="21"/>
  <c r="E1293" i="21"/>
  <c r="E1294" i="21"/>
  <c r="E1295" i="21"/>
  <c r="E1296" i="21"/>
  <c r="E1297" i="21"/>
  <c r="E1298" i="21"/>
  <c r="E1299" i="21"/>
  <c r="E1300" i="21"/>
  <c r="E1301" i="21"/>
  <c r="E1302" i="21"/>
  <c r="E1303" i="21"/>
  <c r="E1304" i="21"/>
  <c r="E1305" i="21"/>
  <c r="E1306" i="21"/>
  <c r="E1307" i="21"/>
  <c r="E1308" i="21"/>
  <c r="E1309" i="21"/>
  <c r="E1310" i="21"/>
  <c r="E1311" i="21"/>
  <c r="E1312" i="21"/>
  <c r="E1313" i="21"/>
  <c r="E1314" i="21"/>
  <c r="E1315" i="21"/>
  <c r="E1316" i="21"/>
  <c r="E1317" i="21"/>
  <c r="E1318" i="21"/>
  <c r="E1319" i="21"/>
  <c r="E1320" i="21"/>
  <c r="E1321" i="21"/>
  <c r="E1322" i="21"/>
  <c r="E1323" i="21"/>
  <c r="E1324" i="21"/>
  <c r="E1325" i="21"/>
  <c r="E1326" i="21"/>
  <c r="E1327" i="21"/>
  <c r="E1328" i="21"/>
  <c r="E1329" i="21"/>
  <c r="E1330" i="21"/>
  <c r="E1331" i="21"/>
  <c r="E1332" i="21"/>
  <c r="E1333" i="21"/>
  <c r="E1334" i="21"/>
  <c r="E1335" i="21"/>
  <c r="E1336" i="21"/>
  <c r="E1337" i="21"/>
  <c r="E1338" i="21"/>
  <c r="E1339" i="21"/>
  <c r="E1340" i="21"/>
  <c r="E1341" i="21"/>
  <c r="E1342" i="21"/>
  <c r="E1343" i="21"/>
  <c r="E1344" i="21"/>
  <c r="E1345" i="21"/>
  <c r="E1346" i="21"/>
  <c r="E1347" i="21"/>
  <c r="E1348" i="21"/>
  <c r="E1349" i="21"/>
  <c r="E1350" i="21"/>
  <c r="E1351" i="21"/>
  <c r="E1352" i="21"/>
  <c r="E1353" i="21"/>
  <c r="E1354" i="21"/>
  <c r="E1355" i="21"/>
  <c r="E1356" i="21"/>
  <c r="E1357" i="21"/>
  <c r="E1358" i="21"/>
  <c r="E1359" i="21"/>
  <c r="E1360" i="21"/>
  <c r="E1361" i="21"/>
  <c r="E1362" i="21"/>
  <c r="E1363" i="21"/>
  <c r="E1364" i="21"/>
  <c r="E1365" i="21"/>
  <c r="E1366" i="21"/>
  <c r="E1367" i="21"/>
  <c r="E1368" i="21"/>
  <c r="E1369" i="21"/>
  <c r="E1370" i="21"/>
  <c r="E1371" i="21"/>
  <c r="E1372" i="21"/>
  <c r="E1373" i="21"/>
  <c r="E1374" i="21"/>
  <c r="E1375" i="21"/>
  <c r="E1376" i="21"/>
  <c r="E1377" i="21"/>
  <c r="E1378" i="21"/>
  <c r="E1379" i="21"/>
  <c r="E1380" i="21"/>
  <c r="E1381" i="21"/>
  <c r="E1382" i="21"/>
  <c r="E1383" i="21"/>
  <c r="E1384" i="21"/>
  <c r="E1385" i="21"/>
  <c r="E1386" i="21"/>
  <c r="E1387" i="21"/>
  <c r="E1388" i="21"/>
  <c r="E1389" i="21"/>
  <c r="E1390" i="21"/>
  <c r="E1391" i="21"/>
  <c r="E1392" i="21"/>
  <c r="E1393" i="21"/>
  <c r="E1394" i="21"/>
  <c r="E1395" i="21"/>
  <c r="E1396" i="21"/>
  <c r="E1397" i="21"/>
  <c r="E1398" i="21"/>
  <c r="E1399" i="21"/>
  <c r="E1400" i="21"/>
  <c r="E1401" i="21"/>
  <c r="E1402" i="21"/>
  <c r="E1403" i="21"/>
  <c r="E1404" i="21"/>
  <c r="E1405" i="21"/>
  <c r="E1406" i="21"/>
  <c r="E1407" i="21"/>
  <c r="E1408" i="21"/>
  <c r="E1409" i="21"/>
  <c r="E1410" i="21"/>
  <c r="E1411" i="21"/>
  <c r="E1412" i="21"/>
  <c r="E1413" i="21"/>
  <c r="E1414" i="21"/>
  <c r="E1415" i="21"/>
  <c r="E1416" i="21"/>
  <c r="E1417" i="21"/>
  <c r="E1418" i="21"/>
  <c r="E1419" i="21"/>
  <c r="E1420" i="21"/>
  <c r="E1421" i="21"/>
  <c r="E1422" i="21"/>
  <c r="E1423" i="21"/>
  <c r="E1424" i="21"/>
  <c r="E1425" i="21"/>
  <c r="E1426" i="21"/>
  <c r="E1427" i="21"/>
  <c r="E1428" i="21"/>
  <c r="E1429" i="21"/>
  <c r="E1430" i="21"/>
  <c r="E1431" i="21"/>
  <c r="E1432" i="21"/>
  <c r="E1433" i="21"/>
  <c r="E1434" i="21"/>
  <c r="E1435" i="21"/>
  <c r="E1436" i="21"/>
  <c r="E1437" i="21"/>
  <c r="E1438" i="21"/>
  <c r="E1439" i="21"/>
  <c r="E1440" i="21"/>
  <c r="E1441" i="21"/>
  <c r="E1442" i="21"/>
  <c r="E1443" i="21"/>
  <c r="E1444" i="21"/>
  <c r="E1445" i="21"/>
  <c r="E1446" i="21"/>
  <c r="E1447" i="21"/>
  <c r="E1448" i="21"/>
  <c r="E1449" i="21"/>
  <c r="E1450" i="21"/>
  <c r="E1451" i="21"/>
  <c r="E1452" i="21"/>
  <c r="E1453" i="21"/>
  <c r="E1454" i="21"/>
  <c r="E1455" i="21"/>
  <c r="E1456" i="21"/>
  <c r="E1457" i="21"/>
  <c r="E1458" i="21"/>
  <c r="E1459" i="21"/>
  <c r="E1460" i="21"/>
  <c r="E1461" i="21"/>
  <c r="E1462" i="21"/>
  <c r="E1463" i="21"/>
  <c r="E1464" i="21"/>
  <c r="E1465" i="21"/>
  <c r="E1466" i="21"/>
  <c r="E1467" i="21"/>
  <c r="E1468" i="21"/>
  <c r="E1469" i="21"/>
  <c r="E1470" i="21"/>
  <c r="E1471" i="21"/>
  <c r="E1472" i="21"/>
  <c r="E1473" i="21"/>
  <c r="E1474" i="21"/>
  <c r="E1475" i="21"/>
  <c r="E1476" i="21"/>
  <c r="E1477" i="21"/>
  <c r="E1478" i="21"/>
  <c r="E1479" i="21"/>
  <c r="E1480" i="21"/>
  <c r="E1481" i="21"/>
  <c r="E1482" i="21"/>
  <c r="E1483" i="21"/>
  <c r="E1484" i="21"/>
  <c r="E1485" i="21"/>
  <c r="E1486" i="21"/>
  <c r="E1487" i="21"/>
  <c r="E1488" i="21"/>
  <c r="E1489" i="21"/>
  <c r="E1490" i="21"/>
  <c r="E1491" i="21"/>
  <c r="E1492" i="21"/>
  <c r="E1493" i="21"/>
  <c r="E1494" i="21"/>
  <c r="E1495" i="21"/>
  <c r="E1496" i="21"/>
  <c r="E1497" i="21"/>
  <c r="E1498" i="21"/>
  <c r="E1499" i="21"/>
  <c r="E1500" i="21"/>
  <c r="E1501" i="21"/>
  <c r="E1502" i="21"/>
  <c r="E1503" i="21"/>
  <c r="E1504" i="21"/>
  <c r="E1505" i="21"/>
  <c r="E1506" i="21"/>
  <c r="E1507" i="21"/>
  <c r="E1508" i="21"/>
  <c r="E1509" i="21"/>
  <c r="E1510" i="21"/>
  <c r="E1511" i="21"/>
  <c r="E1512" i="21"/>
  <c r="E1513" i="21"/>
  <c r="E1514" i="21"/>
  <c r="E1515" i="21"/>
  <c r="E1516" i="21"/>
  <c r="E1517" i="21"/>
  <c r="E1518" i="21"/>
  <c r="E1519" i="21"/>
  <c r="E1520" i="21"/>
  <c r="E1521" i="21"/>
  <c r="E1522" i="21"/>
  <c r="E1523" i="21"/>
  <c r="E1524" i="21"/>
  <c r="E1525" i="21"/>
  <c r="E1526" i="21"/>
  <c r="E1527" i="21"/>
  <c r="E1528" i="21"/>
  <c r="E1529" i="21"/>
  <c r="E1530" i="21"/>
  <c r="E1531" i="21"/>
  <c r="E1532" i="21"/>
  <c r="E1533" i="21"/>
  <c r="E1534" i="21"/>
  <c r="E1535" i="21"/>
  <c r="E1536" i="21"/>
  <c r="E1537" i="21"/>
  <c r="E1538" i="21"/>
  <c r="E1539" i="21"/>
  <c r="E1540" i="21"/>
  <c r="E1541" i="21"/>
  <c r="E1542" i="21"/>
  <c r="E1543" i="21"/>
  <c r="E1544" i="21"/>
  <c r="E1545" i="21"/>
  <c r="E1546" i="21"/>
  <c r="E1547" i="21"/>
  <c r="E1548" i="21"/>
  <c r="E1549" i="21"/>
  <c r="E1550" i="21"/>
  <c r="E1551" i="21"/>
  <c r="E1552" i="21"/>
  <c r="E1553" i="21"/>
  <c r="E1554" i="21"/>
  <c r="E1555" i="21"/>
  <c r="E1556" i="21"/>
  <c r="E1557" i="21"/>
  <c r="E1558" i="21"/>
  <c r="E1559" i="21"/>
  <c r="E1560" i="21"/>
  <c r="E1561" i="21"/>
  <c r="E1562" i="21"/>
  <c r="E1563" i="21"/>
  <c r="E1564" i="21"/>
  <c r="E1565" i="21"/>
  <c r="E1566" i="21"/>
  <c r="E1567" i="21"/>
  <c r="E1568" i="21"/>
  <c r="E1569" i="21"/>
  <c r="E1570" i="21"/>
  <c r="E1571" i="21"/>
  <c r="E1572" i="21"/>
  <c r="E1573" i="21"/>
  <c r="E1574" i="21"/>
  <c r="E1575" i="21"/>
  <c r="E1576" i="21"/>
  <c r="E1577" i="21"/>
  <c r="E1578" i="21"/>
  <c r="E1579" i="21"/>
  <c r="E1580" i="21"/>
  <c r="E1581" i="21"/>
  <c r="E1582" i="21"/>
  <c r="E1583" i="21"/>
  <c r="E1584" i="21"/>
  <c r="E1585" i="21"/>
  <c r="E1586" i="21"/>
  <c r="E1587" i="21"/>
  <c r="E1588" i="21"/>
  <c r="E1589" i="21"/>
  <c r="E1590" i="21"/>
  <c r="E1591" i="21"/>
  <c r="E1592" i="21"/>
  <c r="E1593" i="21"/>
  <c r="E1594" i="21"/>
  <c r="E1595" i="21"/>
  <c r="E1596" i="21"/>
  <c r="E1597" i="21"/>
  <c r="E1598" i="21"/>
  <c r="E1599" i="21"/>
  <c r="E1600" i="21"/>
  <c r="E1601" i="21"/>
  <c r="E1602" i="21"/>
  <c r="E1603" i="21"/>
  <c r="E1604" i="21"/>
  <c r="E1605" i="21"/>
  <c r="E1606" i="21"/>
  <c r="E1607" i="21"/>
  <c r="E1608" i="21"/>
  <c r="E1609" i="21"/>
  <c r="E1610" i="21"/>
  <c r="E1611" i="21"/>
  <c r="E1612" i="21"/>
  <c r="E1613" i="21"/>
  <c r="E1614" i="21"/>
  <c r="E1615" i="21"/>
  <c r="E1616" i="21"/>
  <c r="E1617" i="21"/>
  <c r="E1618" i="21"/>
  <c r="E1619" i="21"/>
  <c r="E1620" i="21"/>
  <c r="E1621" i="21"/>
  <c r="E1622" i="21"/>
  <c r="E1623" i="21"/>
  <c r="E1624" i="21"/>
  <c r="E1625" i="21"/>
  <c r="E1626" i="21"/>
  <c r="E1627" i="21"/>
  <c r="E1628" i="21"/>
  <c r="E1629" i="21"/>
  <c r="E1630" i="21"/>
  <c r="E1631" i="21"/>
  <c r="E1632" i="21"/>
  <c r="E1633" i="21"/>
  <c r="E1634" i="21"/>
  <c r="E1635" i="21"/>
  <c r="E1636" i="21"/>
  <c r="E1637" i="21"/>
  <c r="E1638" i="21"/>
  <c r="E1639" i="21"/>
  <c r="E1640" i="21"/>
  <c r="E1641" i="21"/>
  <c r="E1642" i="21"/>
  <c r="E1643" i="21"/>
  <c r="E1644" i="21"/>
  <c r="E1645" i="21"/>
  <c r="E1646" i="21"/>
  <c r="E1647" i="21"/>
  <c r="E1648" i="21"/>
  <c r="E1649" i="21"/>
  <c r="E1650" i="21"/>
  <c r="E1651" i="21"/>
  <c r="E1652" i="21"/>
  <c r="E1653" i="21"/>
  <c r="E1654" i="21"/>
  <c r="E1655" i="21"/>
  <c r="E1656" i="21"/>
  <c r="E1657" i="21"/>
  <c r="E1658" i="21"/>
  <c r="E1659" i="21"/>
  <c r="E1660" i="21"/>
  <c r="E1661" i="21"/>
  <c r="E1662" i="21"/>
  <c r="E1663" i="21"/>
  <c r="E1664" i="21"/>
  <c r="E1665" i="21"/>
  <c r="E1666" i="21"/>
  <c r="E1667" i="21"/>
  <c r="E1668" i="21"/>
  <c r="E1669" i="21"/>
  <c r="E1670" i="21"/>
  <c r="E1671" i="21"/>
  <c r="E1672" i="21"/>
  <c r="E1673" i="21"/>
  <c r="E1674" i="21"/>
  <c r="E1675" i="21"/>
  <c r="E1676" i="21"/>
  <c r="E1677" i="21"/>
  <c r="E1678" i="21"/>
  <c r="E1679" i="21"/>
  <c r="E1680" i="21"/>
  <c r="E1681" i="21"/>
  <c r="E1682" i="21"/>
  <c r="E1683" i="21"/>
  <c r="E1684" i="21"/>
  <c r="E1685" i="21"/>
  <c r="E1686" i="21"/>
  <c r="E1687" i="21"/>
  <c r="E1688" i="21"/>
  <c r="E1689" i="21"/>
  <c r="E1690" i="21"/>
  <c r="E1691" i="21"/>
  <c r="E1692" i="21"/>
  <c r="E1693" i="21"/>
  <c r="E1694" i="21"/>
  <c r="E1695" i="21"/>
  <c r="E1696" i="21"/>
  <c r="E1697" i="21"/>
  <c r="E1698" i="21"/>
  <c r="E1699" i="21"/>
  <c r="E1700" i="21"/>
  <c r="E1701" i="21"/>
  <c r="E1702" i="21"/>
  <c r="E1703" i="21"/>
  <c r="E1704" i="21"/>
  <c r="E1705" i="21"/>
  <c r="E1706" i="21"/>
  <c r="E1707" i="21"/>
  <c r="E1708" i="21"/>
  <c r="E1709" i="21"/>
  <c r="E1710" i="21"/>
  <c r="E1711" i="21"/>
  <c r="E1712" i="21"/>
  <c r="E1713" i="21"/>
  <c r="E1714" i="21"/>
  <c r="E1715" i="21"/>
  <c r="E1716" i="21"/>
  <c r="E1717" i="21"/>
  <c r="E1718" i="21"/>
  <c r="E1719" i="21"/>
  <c r="E1720" i="21"/>
  <c r="E1721" i="21"/>
  <c r="E1722" i="21"/>
  <c r="E1723" i="21"/>
  <c r="E1724" i="21"/>
  <c r="E1725" i="21"/>
  <c r="E1726" i="21"/>
  <c r="E1727" i="21"/>
  <c r="E1728" i="21"/>
  <c r="E1729" i="21"/>
  <c r="E1730" i="21"/>
  <c r="E1731" i="21"/>
  <c r="E1732" i="21"/>
  <c r="E1733" i="21"/>
  <c r="E1734" i="21"/>
  <c r="E1735" i="21"/>
  <c r="E1736" i="21"/>
  <c r="E1737" i="21"/>
  <c r="E1738" i="21"/>
  <c r="E1739" i="21"/>
  <c r="E1740" i="21"/>
  <c r="E1741" i="21"/>
  <c r="E1742" i="21"/>
  <c r="E1743" i="21"/>
  <c r="E1744" i="21"/>
  <c r="E1745" i="21"/>
  <c r="E1746" i="21"/>
  <c r="E1747" i="21"/>
  <c r="E1748" i="21"/>
  <c r="E1749" i="21"/>
  <c r="E1750" i="21"/>
  <c r="E1751" i="21"/>
  <c r="E1752" i="21"/>
  <c r="E1753" i="21"/>
  <c r="E1754" i="21"/>
  <c r="E1755" i="21"/>
  <c r="E1756" i="21"/>
  <c r="E1757" i="21"/>
  <c r="E1758" i="21"/>
  <c r="E1759" i="21"/>
  <c r="E1760" i="21"/>
  <c r="E1761" i="21"/>
  <c r="E1762" i="21"/>
  <c r="E1763" i="21"/>
  <c r="E1764" i="21"/>
  <c r="E1765" i="21"/>
  <c r="E1766" i="21"/>
  <c r="E1767" i="21"/>
  <c r="E1768" i="21"/>
  <c r="E1769" i="21"/>
  <c r="E1770" i="21"/>
  <c r="E1771" i="21"/>
  <c r="E1772" i="21"/>
  <c r="E1773" i="21"/>
  <c r="E1774" i="21"/>
  <c r="E1775" i="21"/>
  <c r="E1776" i="21"/>
  <c r="E1777" i="21"/>
  <c r="E1778" i="21"/>
  <c r="E1779" i="21"/>
  <c r="E1780" i="21"/>
  <c r="E1781" i="21"/>
  <c r="E1782" i="21"/>
  <c r="E1783" i="21"/>
  <c r="E1784" i="21"/>
  <c r="E1785" i="21"/>
  <c r="E1786" i="21"/>
  <c r="E1787" i="21"/>
  <c r="E1788" i="21"/>
  <c r="E1789" i="21"/>
  <c r="E1790" i="21"/>
  <c r="E1791" i="21"/>
  <c r="E1792" i="21"/>
  <c r="E1793" i="21"/>
  <c r="E1794" i="21"/>
  <c r="E1795" i="21"/>
  <c r="E1796" i="21"/>
  <c r="E1797" i="21"/>
  <c r="E1798" i="21"/>
  <c r="E1799" i="21"/>
  <c r="E1800" i="21"/>
  <c r="E1801" i="21"/>
  <c r="E1802" i="21"/>
  <c r="E1803" i="21"/>
  <c r="E1804" i="21"/>
  <c r="E1805" i="21"/>
  <c r="E1806" i="21"/>
  <c r="E1807" i="21"/>
  <c r="E1808" i="21"/>
  <c r="E1809" i="21"/>
  <c r="E1810" i="21"/>
  <c r="E1811" i="21"/>
  <c r="E1812" i="21"/>
  <c r="E1813" i="21"/>
  <c r="E1814" i="21"/>
  <c r="E1815" i="21"/>
  <c r="E1816" i="21"/>
  <c r="E1817" i="21"/>
  <c r="E1818" i="21"/>
  <c r="E1819" i="21"/>
  <c r="E1820" i="21"/>
  <c r="E1821" i="21"/>
  <c r="E1822" i="21"/>
  <c r="E1823" i="21"/>
  <c r="E1824" i="21"/>
  <c r="E1825" i="21"/>
  <c r="E1826" i="21"/>
  <c r="E1827" i="21"/>
  <c r="E1828" i="21"/>
  <c r="E1829" i="21"/>
  <c r="E1830" i="21"/>
  <c r="E1831" i="21"/>
  <c r="E1832" i="21"/>
  <c r="E1833" i="21"/>
  <c r="E1834" i="21"/>
  <c r="E1835" i="21"/>
  <c r="E1836" i="21"/>
  <c r="E1837" i="21"/>
  <c r="E1838" i="21"/>
  <c r="E1839" i="21"/>
  <c r="E1840" i="21"/>
  <c r="E1841" i="21"/>
  <c r="E1842" i="21"/>
  <c r="E1843" i="21"/>
  <c r="E1844" i="21"/>
  <c r="E1845" i="21"/>
  <c r="E1846" i="21"/>
  <c r="E1847" i="21"/>
  <c r="E1848" i="21"/>
  <c r="E1849" i="21"/>
  <c r="E1850" i="21"/>
  <c r="E1851" i="21"/>
  <c r="E1852" i="21"/>
  <c r="E1853" i="21"/>
  <c r="E1854" i="21"/>
  <c r="E1855" i="21"/>
  <c r="E1856" i="21"/>
  <c r="E1857" i="21"/>
  <c r="E1858" i="21"/>
  <c r="E1859" i="21"/>
  <c r="E1860" i="21"/>
  <c r="E1861" i="21"/>
  <c r="E1862" i="21"/>
  <c r="E1863" i="21"/>
  <c r="E1864" i="21"/>
  <c r="E1865" i="21"/>
  <c r="E1866" i="21"/>
  <c r="E1867" i="21"/>
  <c r="E1868" i="21"/>
  <c r="E1869" i="21"/>
  <c r="E1870" i="21"/>
  <c r="E1871" i="21"/>
  <c r="E1872" i="21"/>
  <c r="E1873" i="21"/>
  <c r="E1874" i="21"/>
  <c r="E1875" i="21"/>
  <c r="E1876" i="21"/>
  <c r="E1877" i="21"/>
  <c r="E1878" i="21"/>
  <c r="E1879" i="21"/>
  <c r="E1880" i="21"/>
  <c r="E1881" i="21"/>
  <c r="E1882" i="21"/>
  <c r="E1883" i="21"/>
  <c r="E1884" i="21"/>
  <c r="E1885" i="21"/>
  <c r="E1886" i="21"/>
  <c r="E1887" i="21"/>
  <c r="E1888" i="21"/>
  <c r="E1889" i="21"/>
  <c r="E1890" i="21"/>
  <c r="E1891" i="21"/>
  <c r="E1892" i="21"/>
  <c r="E1893" i="21"/>
  <c r="E1894" i="21"/>
  <c r="E1895" i="21"/>
  <c r="E1896" i="21"/>
  <c r="E1897" i="21"/>
  <c r="E1898" i="21"/>
  <c r="E1899" i="21"/>
  <c r="E1900" i="21"/>
  <c r="E1901" i="21"/>
  <c r="E1902" i="21"/>
  <c r="E1903" i="21"/>
  <c r="E1904" i="21"/>
  <c r="E1905" i="21"/>
  <c r="E1906" i="21"/>
  <c r="E1907" i="21"/>
  <c r="E1908" i="21"/>
  <c r="E1909" i="21"/>
  <c r="E1910" i="21"/>
  <c r="E1911" i="21"/>
  <c r="E1912" i="21"/>
  <c r="E1913" i="21"/>
  <c r="E1914" i="21"/>
  <c r="E1915" i="21"/>
  <c r="E1916" i="21"/>
  <c r="E1917" i="21"/>
  <c r="E1918" i="21"/>
  <c r="E1919" i="21"/>
  <c r="E1920" i="21"/>
  <c r="E1921" i="21"/>
  <c r="E1922" i="21"/>
  <c r="E1923" i="21"/>
  <c r="E1924" i="21"/>
  <c r="E1925" i="21"/>
  <c r="E1926" i="21"/>
  <c r="E1927" i="21"/>
  <c r="E1928" i="21"/>
  <c r="E1929" i="21"/>
  <c r="E1930" i="21"/>
  <c r="E1931" i="21"/>
  <c r="E1932" i="21"/>
  <c r="E1933" i="21"/>
  <c r="E1934" i="21"/>
  <c r="E1935" i="21"/>
  <c r="E1936" i="21"/>
  <c r="E1937" i="21"/>
  <c r="E1938" i="21"/>
  <c r="E1939" i="21"/>
  <c r="E1940" i="21"/>
  <c r="E1941" i="21"/>
  <c r="E1942" i="21"/>
  <c r="E1943" i="21"/>
  <c r="E1944" i="21"/>
  <c r="E1945" i="21"/>
  <c r="E1946" i="21"/>
  <c r="E1947" i="21"/>
  <c r="E1948" i="21"/>
  <c r="E1949" i="21"/>
  <c r="E1950" i="21"/>
  <c r="E1951" i="21"/>
  <c r="E1952" i="21"/>
  <c r="E1953" i="21"/>
  <c r="E1954" i="21"/>
  <c r="E1955" i="21"/>
  <c r="E1956" i="21"/>
  <c r="E1957" i="21"/>
  <c r="E1958" i="21"/>
  <c r="E1959" i="21"/>
  <c r="E1960" i="21"/>
  <c r="E1961" i="21"/>
  <c r="E1962" i="21"/>
  <c r="E1963" i="21"/>
  <c r="E1964" i="21"/>
  <c r="E1965" i="21"/>
  <c r="E1966" i="21"/>
  <c r="E1967" i="21"/>
  <c r="E1968" i="21"/>
  <c r="E1969" i="21"/>
  <c r="E1970" i="21"/>
  <c r="E1971" i="21"/>
  <c r="E1972" i="21"/>
  <c r="E1973" i="21"/>
  <c r="E1974" i="21"/>
  <c r="E1975" i="21"/>
  <c r="E1976" i="21"/>
  <c r="E1977" i="21"/>
  <c r="E1978" i="21"/>
  <c r="E1979" i="21"/>
  <c r="E1980" i="21"/>
  <c r="E1981" i="21"/>
  <c r="E1982" i="21"/>
  <c r="E1983" i="21"/>
  <c r="E1984" i="21"/>
  <c r="E1985" i="21"/>
  <c r="E1986" i="21"/>
  <c r="E1987" i="21"/>
  <c r="E1988" i="21"/>
  <c r="E1989" i="21"/>
  <c r="E1990" i="21"/>
  <c r="E1991" i="21"/>
  <c r="E1992" i="21"/>
  <c r="E1993" i="21"/>
  <c r="E1994" i="21"/>
  <c r="E1995" i="21"/>
  <c r="E1996" i="21"/>
  <c r="E1997" i="21"/>
  <c r="E1998" i="21"/>
  <c r="E1999" i="21"/>
  <c r="E2000" i="21"/>
  <c r="E2001" i="21"/>
  <c r="E2002" i="21"/>
  <c r="E2003" i="21"/>
  <c r="E2004" i="21"/>
  <c r="E2005" i="21"/>
  <c r="E2006" i="21"/>
  <c r="E2007" i="21"/>
  <c r="E2008" i="21"/>
  <c r="E2009" i="21"/>
  <c r="E2010" i="21"/>
  <c r="E2011" i="21"/>
  <c r="E2012" i="21"/>
  <c r="E2013" i="21"/>
  <c r="E2014" i="21"/>
  <c r="E2015" i="21"/>
  <c r="E2016" i="21"/>
  <c r="E2017" i="21"/>
  <c r="E2018" i="21"/>
  <c r="E2019" i="21"/>
  <c r="E2020" i="21"/>
  <c r="E2021" i="21"/>
  <c r="E2022" i="21"/>
  <c r="E2023" i="21"/>
  <c r="E2024" i="21"/>
  <c r="E2025" i="21"/>
  <c r="E2026" i="21"/>
  <c r="E2027" i="21"/>
  <c r="E2028" i="21"/>
  <c r="E2029" i="21"/>
  <c r="E2030" i="21"/>
  <c r="E2031" i="21"/>
  <c r="E2032" i="21"/>
  <c r="E2033" i="21"/>
  <c r="E2034" i="21"/>
  <c r="E2035" i="21"/>
  <c r="E2036" i="21"/>
  <c r="E2037" i="21"/>
  <c r="E2038" i="21"/>
  <c r="E2039" i="21"/>
  <c r="E2040" i="21"/>
  <c r="E2041" i="21"/>
  <c r="E2042" i="21"/>
  <c r="E2043" i="21"/>
  <c r="E2044" i="21"/>
  <c r="E2045" i="21"/>
  <c r="E2046" i="21"/>
  <c r="E2047" i="21"/>
  <c r="E2048" i="21"/>
  <c r="E2049" i="21"/>
  <c r="E2050" i="21"/>
  <c r="E2051" i="21"/>
  <c r="E2052" i="21"/>
  <c r="E2053" i="21"/>
  <c r="E2054" i="21"/>
  <c r="E2055" i="21"/>
  <c r="E2056" i="21"/>
  <c r="E2057" i="21"/>
  <c r="E2058" i="21"/>
  <c r="E2059" i="21"/>
  <c r="E2060" i="21"/>
  <c r="E2061" i="21"/>
  <c r="E2062" i="21"/>
  <c r="E2063" i="21"/>
  <c r="E2064" i="21"/>
  <c r="E2065" i="21"/>
  <c r="E2066" i="21"/>
  <c r="E2067" i="21"/>
  <c r="E2068" i="21"/>
  <c r="E2069" i="21"/>
  <c r="E2070" i="21"/>
  <c r="E2071" i="21"/>
  <c r="E2072" i="21"/>
  <c r="E2073" i="21"/>
  <c r="E2074" i="21"/>
  <c r="E2075" i="21"/>
  <c r="E2076" i="21"/>
  <c r="E2077" i="21"/>
  <c r="E2078" i="21"/>
  <c r="E2079" i="21"/>
  <c r="E2080" i="21"/>
  <c r="E2081" i="21"/>
  <c r="E2082" i="21"/>
  <c r="E2083" i="21"/>
  <c r="E2084" i="21"/>
  <c r="E2085" i="21"/>
  <c r="E2086" i="21"/>
  <c r="E2087" i="21"/>
  <c r="E2088" i="21"/>
  <c r="E2089" i="21"/>
  <c r="E2090" i="21"/>
  <c r="E2091" i="21"/>
  <c r="E2092" i="21"/>
  <c r="E2093" i="21"/>
  <c r="E2094" i="21"/>
  <c r="E2095" i="21"/>
  <c r="E2096" i="21"/>
  <c r="E2097" i="21"/>
  <c r="E2098" i="21"/>
  <c r="E2099" i="21"/>
  <c r="E2100" i="21"/>
  <c r="E2101" i="21"/>
  <c r="E2102" i="21"/>
  <c r="E2103" i="21"/>
  <c r="E2104" i="21"/>
  <c r="E2105" i="21"/>
  <c r="E2106" i="21"/>
  <c r="E2107" i="21"/>
  <c r="E2108" i="21"/>
  <c r="E2109" i="21"/>
  <c r="E2110" i="21"/>
  <c r="E2111" i="21"/>
  <c r="E2112" i="21"/>
  <c r="E2113" i="21"/>
  <c r="E2114" i="21"/>
  <c r="E2115" i="21"/>
  <c r="E2116" i="21"/>
  <c r="E2117" i="21"/>
  <c r="E2118" i="21"/>
  <c r="E2119" i="21"/>
  <c r="E2120" i="21"/>
  <c r="E2121" i="21"/>
  <c r="E2122" i="21"/>
  <c r="E2123" i="21"/>
  <c r="E2124" i="21"/>
  <c r="E2125" i="21"/>
  <c r="E2126" i="21"/>
  <c r="E2127" i="21"/>
  <c r="E2128" i="21"/>
  <c r="E2129" i="21"/>
  <c r="E2130" i="21"/>
  <c r="E2131" i="21"/>
  <c r="E2132" i="21"/>
  <c r="E2133" i="21"/>
  <c r="E2134" i="21"/>
  <c r="E2135" i="21"/>
  <c r="E2136" i="21"/>
  <c r="E2137" i="21"/>
  <c r="E2138" i="21"/>
  <c r="E2139" i="21"/>
  <c r="E2140" i="21"/>
  <c r="E2141" i="21"/>
  <c r="E2142" i="21"/>
  <c r="E2143" i="21"/>
  <c r="E2144" i="21"/>
  <c r="E2145" i="21"/>
  <c r="E2146" i="21"/>
  <c r="E2147" i="21"/>
  <c r="E2148" i="21"/>
  <c r="E2149" i="21"/>
  <c r="E2150" i="21"/>
  <c r="E2151" i="21"/>
  <c r="E2152" i="21"/>
  <c r="E2153" i="21"/>
  <c r="E2154" i="21"/>
  <c r="E2155" i="21"/>
  <c r="E2156" i="21"/>
  <c r="E2157" i="21"/>
  <c r="E2158" i="21"/>
  <c r="E2159" i="21"/>
  <c r="E2160" i="21"/>
  <c r="E2161" i="21"/>
  <c r="E2162" i="21"/>
  <c r="E2163" i="21"/>
  <c r="E2164" i="21"/>
  <c r="E2165" i="21"/>
  <c r="E2166" i="21"/>
  <c r="E2167" i="21"/>
  <c r="E2168" i="21"/>
  <c r="E2169" i="21"/>
  <c r="E2170" i="21"/>
  <c r="E2171" i="21"/>
  <c r="E2172" i="21"/>
  <c r="E2173" i="21"/>
  <c r="E2174" i="21"/>
  <c r="E2175" i="21"/>
  <c r="E2176" i="21"/>
  <c r="E2177" i="21"/>
  <c r="E2178" i="21"/>
  <c r="E2179" i="21"/>
  <c r="E2180" i="21"/>
  <c r="E2181" i="21"/>
  <c r="E2182" i="21"/>
  <c r="E2183" i="21"/>
  <c r="E2184" i="21"/>
  <c r="E2185" i="21"/>
  <c r="E2186" i="21"/>
  <c r="E2187" i="21"/>
  <c r="E2188" i="21"/>
  <c r="E2189" i="21"/>
  <c r="E2190" i="21"/>
  <c r="E2191" i="21"/>
  <c r="E2192" i="21"/>
  <c r="E2193" i="21"/>
  <c r="E2194" i="21"/>
  <c r="E2195" i="21"/>
  <c r="E2196" i="21"/>
  <c r="E2197" i="21"/>
  <c r="E2198" i="21"/>
  <c r="E2199" i="21"/>
  <c r="E2200" i="21"/>
  <c r="E2201" i="21"/>
  <c r="E2202" i="21"/>
  <c r="E2203" i="21"/>
  <c r="E2204" i="21"/>
  <c r="E2205" i="21"/>
  <c r="E2206" i="21"/>
  <c r="E2207" i="21"/>
  <c r="E2208" i="21"/>
  <c r="E2209" i="21"/>
  <c r="E2210" i="21"/>
  <c r="E2211" i="21"/>
  <c r="E2212" i="21"/>
  <c r="E2213" i="21"/>
  <c r="E2214" i="21"/>
  <c r="E2215" i="21"/>
  <c r="E2216" i="21"/>
  <c r="E2217" i="21"/>
  <c r="E2218" i="21"/>
  <c r="E2219" i="21"/>
  <c r="E2220" i="21"/>
  <c r="E2221" i="21"/>
  <c r="E2222" i="21"/>
  <c r="E2223" i="21"/>
  <c r="E2224" i="21"/>
  <c r="E2225" i="21"/>
  <c r="E2226" i="21"/>
  <c r="E2227" i="21"/>
  <c r="E2228" i="21"/>
  <c r="E2229" i="21"/>
  <c r="E2230" i="21"/>
  <c r="E2231" i="21"/>
  <c r="E2232" i="21"/>
  <c r="E2233" i="21"/>
  <c r="E2234" i="21"/>
  <c r="E2235" i="21"/>
  <c r="E2236" i="21"/>
  <c r="E2237" i="21"/>
  <c r="E2238" i="21"/>
  <c r="E2239" i="21"/>
  <c r="E2240" i="21"/>
  <c r="E2241" i="21"/>
  <c r="E2242" i="21"/>
  <c r="E2243" i="21"/>
  <c r="E2244" i="21"/>
  <c r="E2245" i="21"/>
  <c r="E2246" i="21"/>
  <c r="E2247" i="21"/>
  <c r="E2248" i="21"/>
  <c r="E2249" i="21"/>
  <c r="E2250" i="21"/>
  <c r="E2251" i="21"/>
  <c r="E2252" i="21"/>
  <c r="E2253" i="21"/>
  <c r="E2254" i="21"/>
  <c r="E2255" i="21"/>
  <c r="E2256" i="21"/>
  <c r="E2257" i="21"/>
  <c r="E2258" i="21"/>
  <c r="E2259" i="21"/>
  <c r="E2260" i="21"/>
  <c r="E2261" i="21"/>
  <c r="E2262" i="21"/>
  <c r="E2263" i="21"/>
  <c r="E2264" i="21"/>
  <c r="E2265" i="21"/>
  <c r="E2266" i="21"/>
  <c r="E2267" i="21"/>
  <c r="E2268" i="21"/>
  <c r="E2269" i="21"/>
  <c r="E2270" i="21"/>
  <c r="E2271" i="21"/>
  <c r="E2272" i="21"/>
  <c r="E2273" i="21"/>
  <c r="E2274" i="21"/>
  <c r="E2275" i="21"/>
  <c r="E2276" i="21"/>
  <c r="E2277" i="21"/>
  <c r="E2278" i="21"/>
  <c r="E2279" i="21"/>
  <c r="E2280" i="21"/>
  <c r="E2281" i="21"/>
  <c r="E2282" i="21"/>
  <c r="E2283" i="21"/>
  <c r="E2284" i="21"/>
  <c r="E2285" i="21"/>
  <c r="E2286" i="21"/>
  <c r="E2287" i="21"/>
  <c r="E2288" i="21"/>
  <c r="E2289" i="21"/>
  <c r="E2290" i="21"/>
  <c r="E2291" i="21"/>
  <c r="E2292" i="21"/>
  <c r="E2293" i="21"/>
  <c r="E2294" i="21"/>
  <c r="E2295" i="21"/>
  <c r="E2296" i="21"/>
  <c r="E2297" i="21"/>
  <c r="E2298" i="21"/>
  <c r="E2299" i="21"/>
  <c r="E2300" i="21"/>
  <c r="E2301" i="21"/>
  <c r="E2302" i="21"/>
  <c r="E2303" i="21"/>
  <c r="E2304" i="21"/>
  <c r="E2305" i="21"/>
  <c r="E2306" i="21"/>
  <c r="E2307" i="21"/>
  <c r="E2308" i="21"/>
  <c r="E2309" i="21"/>
  <c r="E2310" i="21"/>
  <c r="E2311" i="21"/>
  <c r="E2312" i="21"/>
  <c r="E2313" i="21"/>
  <c r="E2314" i="21"/>
  <c r="E2315" i="21"/>
  <c r="E2316" i="21"/>
  <c r="E2317" i="21"/>
  <c r="E2318" i="21"/>
  <c r="E2319" i="21"/>
  <c r="E2320" i="21"/>
  <c r="E2321" i="21"/>
  <c r="E2322" i="21"/>
  <c r="E2323" i="21"/>
  <c r="E2324" i="21"/>
  <c r="E2325" i="21"/>
  <c r="E2326" i="21"/>
  <c r="E2327" i="21"/>
  <c r="E2328" i="21"/>
  <c r="E2329" i="21"/>
  <c r="E2330" i="21"/>
  <c r="E2331" i="21"/>
  <c r="E2332" i="21"/>
  <c r="E2333" i="21"/>
  <c r="E2334" i="21"/>
  <c r="E2335" i="21"/>
  <c r="E2336" i="21"/>
  <c r="E2337" i="21"/>
  <c r="E2338" i="21"/>
  <c r="E2339" i="21"/>
  <c r="E2340" i="21"/>
  <c r="E2341" i="21"/>
  <c r="E2342" i="21"/>
  <c r="E2343" i="21"/>
  <c r="E2344" i="21"/>
  <c r="E2345" i="21"/>
  <c r="E2346" i="21"/>
  <c r="E2347" i="21"/>
  <c r="E2348" i="21"/>
  <c r="E2349" i="21"/>
  <c r="E2350" i="21"/>
  <c r="E2351" i="21"/>
  <c r="E2352" i="21"/>
  <c r="E2353" i="21"/>
  <c r="E2354" i="21"/>
  <c r="E2355" i="21"/>
  <c r="E2356" i="21"/>
  <c r="E2357" i="21"/>
  <c r="E2358" i="21"/>
  <c r="E2359" i="21"/>
  <c r="E2360" i="21"/>
  <c r="E2361" i="21"/>
  <c r="E2362" i="21"/>
  <c r="E2363" i="21"/>
  <c r="E2364" i="21"/>
  <c r="E2365" i="21"/>
  <c r="E2366" i="21"/>
  <c r="E2367" i="21"/>
  <c r="E2368" i="21"/>
  <c r="E2369" i="21"/>
  <c r="E2370" i="21"/>
  <c r="E2371" i="21"/>
  <c r="E2372" i="21"/>
  <c r="E2373" i="21"/>
  <c r="E2374" i="21"/>
  <c r="E2375" i="21"/>
  <c r="E2376" i="21"/>
  <c r="E2377" i="21"/>
  <c r="E2378" i="21"/>
  <c r="E2379" i="21"/>
  <c r="E2380" i="21"/>
  <c r="E2381" i="21"/>
  <c r="E2382" i="21"/>
  <c r="E2383" i="21"/>
  <c r="E2384" i="21"/>
  <c r="E2385" i="21"/>
  <c r="E2386" i="21"/>
  <c r="E2387" i="21"/>
  <c r="E2388" i="21"/>
  <c r="E2389" i="21"/>
  <c r="E2390" i="21"/>
  <c r="E2391" i="21"/>
  <c r="E2392" i="21"/>
  <c r="E2393" i="21"/>
  <c r="E2394" i="21"/>
  <c r="E2395" i="21"/>
  <c r="E2396" i="21"/>
  <c r="E2397" i="21"/>
  <c r="E2398" i="21"/>
  <c r="E2399" i="21"/>
  <c r="E2400" i="21"/>
  <c r="E2401" i="21"/>
  <c r="E2402" i="21"/>
  <c r="E2403" i="21"/>
  <c r="E2404" i="21"/>
  <c r="E2405" i="21"/>
  <c r="E2406" i="21"/>
  <c r="E2407" i="21"/>
  <c r="E2408" i="21"/>
  <c r="E2409" i="21"/>
  <c r="E2410" i="21"/>
  <c r="E2411" i="21"/>
  <c r="E2412" i="21"/>
  <c r="E2413" i="21"/>
  <c r="E2414" i="21"/>
  <c r="E2415" i="21"/>
  <c r="E2416" i="21"/>
  <c r="E2417" i="21"/>
  <c r="E2418" i="21"/>
  <c r="E2419" i="21"/>
  <c r="E2420" i="21"/>
  <c r="E2421" i="21"/>
  <c r="E2422" i="21"/>
  <c r="E2423" i="21"/>
  <c r="E2424" i="21"/>
  <c r="E2425" i="21"/>
  <c r="E2426" i="21"/>
  <c r="E2427" i="21"/>
  <c r="E2428" i="21"/>
  <c r="E2429" i="21"/>
  <c r="E2430" i="21"/>
  <c r="E2431" i="21"/>
  <c r="E2432" i="21"/>
  <c r="E2433" i="21"/>
  <c r="E2434" i="21"/>
  <c r="E2435" i="21"/>
  <c r="E2436" i="21"/>
  <c r="E2437" i="21"/>
  <c r="E2438" i="21"/>
  <c r="E2439" i="21"/>
  <c r="E2440" i="21"/>
  <c r="E2441" i="21"/>
  <c r="E2442" i="21"/>
  <c r="E2443" i="21"/>
  <c r="E2444" i="21"/>
  <c r="E2445" i="21"/>
  <c r="E2446" i="21"/>
  <c r="E2447" i="21"/>
  <c r="E2448" i="21"/>
  <c r="E2449" i="21"/>
  <c r="E2450" i="21"/>
  <c r="E2451" i="21"/>
  <c r="E2452" i="21"/>
  <c r="E2453" i="21"/>
  <c r="E2454" i="21"/>
  <c r="E2455" i="21"/>
  <c r="E2456" i="21"/>
  <c r="E2457" i="21"/>
  <c r="E2458" i="21"/>
  <c r="E2459" i="21"/>
  <c r="E2460" i="21"/>
  <c r="E2461" i="21"/>
  <c r="E2462" i="21"/>
  <c r="E2463" i="21"/>
  <c r="E2464" i="21"/>
  <c r="E2465" i="21"/>
  <c r="E2466" i="21"/>
  <c r="E2467" i="21"/>
  <c r="E2468" i="21"/>
  <c r="E2469" i="21"/>
  <c r="E2470" i="21"/>
  <c r="E2471" i="21"/>
  <c r="E2472" i="21"/>
  <c r="E2473" i="21"/>
  <c r="E2474" i="21"/>
  <c r="E2475" i="21"/>
  <c r="E2476" i="21"/>
  <c r="E2477" i="21"/>
  <c r="E2478" i="21"/>
  <c r="E2479" i="21"/>
  <c r="E2480" i="21"/>
  <c r="E2481" i="21"/>
  <c r="E2482" i="21"/>
  <c r="E2483" i="21"/>
  <c r="E2484" i="21"/>
  <c r="E2485" i="21"/>
  <c r="E2486" i="21"/>
  <c r="E2487" i="21"/>
  <c r="E2488" i="21"/>
  <c r="E2489" i="21"/>
  <c r="E2490" i="21"/>
  <c r="E2491" i="21"/>
  <c r="E2492" i="21"/>
  <c r="E2493" i="21"/>
  <c r="E2494" i="21"/>
  <c r="E2495" i="21"/>
  <c r="E2496" i="21"/>
  <c r="E2497" i="21"/>
  <c r="E2498" i="21"/>
  <c r="E2499" i="21"/>
  <c r="E2500" i="21"/>
  <c r="E2501" i="21"/>
  <c r="E2502" i="21"/>
  <c r="E2503" i="21"/>
  <c r="E2504" i="21"/>
  <c r="E2505" i="21"/>
  <c r="E2506" i="21"/>
  <c r="E2507" i="21"/>
  <c r="E2508" i="21"/>
  <c r="E2509" i="21"/>
  <c r="E2510" i="21"/>
  <c r="E2511" i="21"/>
  <c r="E2512" i="21"/>
  <c r="E2513" i="21"/>
  <c r="E2514" i="21"/>
  <c r="E2515" i="21"/>
  <c r="E2516" i="21"/>
  <c r="E2517" i="21"/>
  <c r="E2518" i="21"/>
  <c r="E2519" i="21"/>
  <c r="E2520" i="21"/>
  <c r="E2521" i="21"/>
  <c r="E2522" i="21"/>
  <c r="E2523" i="21"/>
  <c r="E2524" i="21"/>
  <c r="E2525" i="21"/>
  <c r="E2526" i="21"/>
  <c r="E2527" i="21"/>
  <c r="E2528" i="21"/>
  <c r="E2529" i="21"/>
  <c r="E2530" i="21"/>
  <c r="E2531" i="21"/>
  <c r="E2532" i="21"/>
  <c r="E2533" i="21"/>
  <c r="E2534" i="21"/>
  <c r="E2535" i="21"/>
  <c r="E2536" i="21"/>
  <c r="E2537" i="21"/>
  <c r="E2538" i="21"/>
  <c r="E2539" i="21"/>
  <c r="E2540" i="21"/>
  <c r="E2541" i="21"/>
  <c r="E2542" i="21"/>
  <c r="E2543" i="21"/>
  <c r="E2544" i="21"/>
  <c r="E2545" i="21"/>
  <c r="E2546" i="21"/>
  <c r="E2547" i="21"/>
  <c r="E2548" i="21"/>
  <c r="E2549" i="21"/>
  <c r="E2550" i="21"/>
  <c r="E2551" i="21"/>
  <c r="E2552" i="21"/>
  <c r="E2553" i="21"/>
  <c r="E2554" i="21"/>
  <c r="E2555" i="21"/>
  <c r="E2556" i="21"/>
  <c r="E2557" i="21"/>
  <c r="E2558" i="21"/>
  <c r="E2559" i="21"/>
  <c r="E2560" i="21"/>
  <c r="E2561" i="21"/>
  <c r="E2562" i="21"/>
  <c r="E2563" i="21"/>
  <c r="E2564" i="21"/>
  <c r="E2565" i="21"/>
  <c r="E2566" i="21"/>
  <c r="E2567" i="21"/>
  <c r="E2568" i="21"/>
  <c r="E2569" i="21"/>
  <c r="E2570" i="21"/>
  <c r="E2571" i="21"/>
  <c r="E2572" i="21"/>
  <c r="E2573" i="21"/>
  <c r="E2574" i="21"/>
  <c r="E2575" i="21"/>
  <c r="E2576" i="21"/>
  <c r="E2577" i="21"/>
  <c r="E2578" i="21"/>
  <c r="E2579" i="21"/>
  <c r="E2580" i="21"/>
  <c r="E2581" i="21"/>
  <c r="E2582" i="21"/>
  <c r="E2583" i="21"/>
  <c r="E2584" i="21"/>
  <c r="E2585" i="21"/>
  <c r="E2586" i="21"/>
  <c r="E2587" i="21"/>
  <c r="E2588" i="21"/>
  <c r="E2589" i="21"/>
  <c r="E2590" i="21"/>
  <c r="E2591" i="21"/>
  <c r="E2592" i="21"/>
  <c r="E2593" i="21"/>
  <c r="E2594" i="21"/>
  <c r="E2595" i="21"/>
  <c r="E2596" i="21"/>
  <c r="E2597" i="21"/>
  <c r="E2598" i="21"/>
  <c r="E2599" i="21"/>
  <c r="E2600" i="21"/>
  <c r="E2601" i="21"/>
  <c r="E2602" i="21"/>
  <c r="E2603" i="21"/>
  <c r="E2604" i="21"/>
  <c r="E2605" i="21"/>
  <c r="E2606" i="21"/>
  <c r="E2607" i="21"/>
  <c r="E2608" i="21"/>
  <c r="E2609" i="21"/>
  <c r="E2610" i="21"/>
  <c r="E2611" i="21"/>
  <c r="E2612" i="21"/>
  <c r="E2613" i="21"/>
  <c r="E2614" i="21"/>
  <c r="E2615" i="21"/>
  <c r="E2616" i="21"/>
  <c r="E2617" i="21"/>
  <c r="E2618" i="21"/>
  <c r="E2619" i="21"/>
  <c r="E2620" i="21"/>
  <c r="E2621" i="21"/>
  <c r="E2622" i="21"/>
  <c r="E2623" i="21"/>
  <c r="E2624" i="21"/>
  <c r="E2625" i="21"/>
  <c r="E2626" i="21"/>
  <c r="E2627" i="21"/>
  <c r="E2628" i="21"/>
  <c r="E2629" i="21"/>
  <c r="E2630" i="21"/>
  <c r="E2631" i="21"/>
  <c r="E2632" i="21"/>
  <c r="E2633" i="21"/>
  <c r="E2634" i="21"/>
  <c r="E2635" i="21"/>
  <c r="E2636" i="21"/>
  <c r="E2637" i="21"/>
  <c r="E2638" i="21"/>
  <c r="E2639" i="21"/>
  <c r="E2640" i="21"/>
  <c r="E2641" i="21"/>
  <c r="E2642" i="21"/>
  <c r="E2643" i="21"/>
  <c r="E2644" i="21"/>
  <c r="E2645" i="21"/>
  <c r="E2646" i="21"/>
  <c r="E2647" i="21"/>
  <c r="E2648" i="21"/>
  <c r="E2649" i="21"/>
  <c r="E2650" i="21"/>
  <c r="E2651" i="21"/>
  <c r="E2652" i="21"/>
  <c r="E2653" i="21"/>
  <c r="E2654" i="21"/>
  <c r="E2655" i="21"/>
  <c r="E2656" i="21"/>
  <c r="E2657" i="21"/>
  <c r="E2658" i="21"/>
  <c r="E2659" i="21"/>
  <c r="E2660" i="21"/>
  <c r="E2661" i="21"/>
  <c r="E2662" i="21"/>
  <c r="E2663" i="21"/>
  <c r="E2664" i="21"/>
  <c r="E2665" i="21"/>
  <c r="E2666" i="21"/>
  <c r="E2667" i="21"/>
  <c r="E2668" i="21"/>
  <c r="E2669" i="21"/>
  <c r="E2670" i="21"/>
  <c r="E2671" i="21"/>
  <c r="E2672" i="21"/>
  <c r="E2673" i="21"/>
  <c r="E2674" i="21"/>
  <c r="E2675" i="21"/>
  <c r="E2676" i="21"/>
  <c r="E2677" i="21"/>
  <c r="E2678" i="21"/>
  <c r="E2679" i="21"/>
  <c r="E2680" i="21"/>
  <c r="E2681" i="21"/>
  <c r="E2682" i="21"/>
  <c r="E2683" i="21"/>
  <c r="E2684" i="21"/>
  <c r="E2685" i="21"/>
  <c r="E2686" i="21"/>
  <c r="E2687" i="21"/>
  <c r="E2688" i="21"/>
  <c r="E2689" i="21"/>
  <c r="E2690" i="21"/>
  <c r="E2691" i="21"/>
  <c r="E2692" i="21"/>
  <c r="E2693" i="21"/>
  <c r="E2694" i="21"/>
  <c r="E2695" i="21"/>
  <c r="E2696" i="21"/>
  <c r="E2697" i="21"/>
  <c r="E2698" i="21"/>
  <c r="E2699" i="21"/>
  <c r="E2700" i="21"/>
  <c r="E2701" i="21"/>
  <c r="E2702" i="21"/>
  <c r="E2703" i="21"/>
  <c r="E2704" i="21"/>
  <c r="E2705" i="21"/>
  <c r="E2706" i="21"/>
  <c r="E2707" i="21"/>
  <c r="E2708" i="21"/>
  <c r="E2709" i="21"/>
  <c r="E2710" i="21"/>
  <c r="E2711" i="21"/>
  <c r="E2712" i="21"/>
  <c r="E2713" i="21"/>
  <c r="E2714" i="21"/>
  <c r="E2715" i="21"/>
  <c r="E2716" i="21"/>
  <c r="E2717" i="21"/>
  <c r="E2718" i="21"/>
  <c r="E2719" i="21"/>
  <c r="E2720" i="21"/>
  <c r="E2721" i="21"/>
  <c r="E2722" i="21"/>
  <c r="E2723" i="21"/>
  <c r="E2724" i="21"/>
  <c r="E2725" i="21"/>
  <c r="E2726" i="21"/>
  <c r="E2727" i="21"/>
  <c r="E2728" i="21"/>
  <c r="E2729" i="21"/>
  <c r="E2730" i="21"/>
  <c r="E2731" i="21"/>
  <c r="E2732" i="21"/>
  <c r="E2733" i="21"/>
  <c r="E2734" i="21"/>
  <c r="E2735" i="21"/>
  <c r="E2736" i="21"/>
  <c r="E2737" i="21"/>
  <c r="E2738" i="21"/>
  <c r="E2739" i="21"/>
  <c r="E2740" i="21"/>
  <c r="E2741" i="21"/>
  <c r="E2742" i="21"/>
  <c r="E2743" i="21"/>
  <c r="E2744" i="21"/>
  <c r="E2745" i="21"/>
  <c r="E2746" i="21"/>
  <c r="E2747" i="21"/>
  <c r="E2748" i="21"/>
  <c r="E2749" i="21"/>
  <c r="E2750" i="21"/>
  <c r="E2751" i="21"/>
  <c r="E2752" i="21"/>
  <c r="E2753" i="21"/>
  <c r="E2754" i="21"/>
  <c r="E2755" i="21"/>
  <c r="E2756" i="21"/>
  <c r="E2757" i="21"/>
  <c r="E2758" i="21"/>
  <c r="E2759" i="21"/>
  <c r="E2760" i="21"/>
  <c r="E2761" i="21"/>
  <c r="E2762" i="21"/>
  <c r="E2763" i="21"/>
  <c r="E2764" i="21"/>
  <c r="E2765" i="21"/>
  <c r="E2766" i="21"/>
  <c r="E2767" i="21"/>
  <c r="E2768" i="21"/>
  <c r="E2769" i="21"/>
  <c r="E2770" i="21"/>
  <c r="E2771" i="21"/>
  <c r="E2772" i="21"/>
  <c r="E2773" i="21"/>
  <c r="E2774" i="21"/>
  <c r="E2775" i="21"/>
  <c r="E2776" i="21"/>
  <c r="E2777" i="21"/>
  <c r="E2778" i="21"/>
  <c r="E2779" i="21"/>
  <c r="E2780" i="21"/>
  <c r="E2781" i="21"/>
  <c r="E2782" i="21"/>
  <c r="E2783" i="21"/>
  <c r="E2784" i="21"/>
  <c r="E2785" i="21"/>
  <c r="E2786" i="21"/>
  <c r="E2787" i="21"/>
  <c r="E2788" i="21"/>
  <c r="E2789" i="21"/>
  <c r="E2790" i="21"/>
  <c r="E2791" i="21"/>
  <c r="E2792" i="21"/>
  <c r="E2793" i="21"/>
  <c r="E2794" i="21"/>
  <c r="E2795" i="21"/>
  <c r="E2796" i="21"/>
  <c r="E2797" i="21"/>
  <c r="E2798" i="21"/>
  <c r="E2799" i="21"/>
  <c r="E2800" i="21"/>
  <c r="E2801" i="21"/>
  <c r="E2802" i="21"/>
  <c r="E2803" i="21"/>
  <c r="E2804" i="21"/>
  <c r="E2805" i="21"/>
  <c r="E2806" i="21"/>
  <c r="E2807" i="21"/>
  <c r="E2808" i="21"/>
  <c r="E2809" i="21"/>
  <c r="E2810" i="21"/>
  <c r="E2811" i="21"/>
  <c r="E2812" i="21"/>
  <c r="E2813" i="21"/>
  <c r="E2814" i="21"/>
  <c r="E2815" i="21"/>
  <c r="E2816" i="21"/>
  <c r="E2817" i="21"/>
  <c r="E2818" i="21"/>
  <c r="E2819" i="21"/>
  <c r="E2820" i="21"/>
  <c r="E2821" i="21"/>
  <c r="E2822" i="21"/>
  <c r="E2823" i="21"/>
  <c r="E2824" i="21"/>
  <c r="E2825" i="21"/>
  <c r="E2826" i="21"/>
  <c r="E2827" i="21"/>
  <c r="E2828" i="21"/>
  <c r="E2829" i="21"/>
  <c r="E2830" i="21"/>
  <c r="E2831" i="21"/>
  <c r="E2832" i="21"/>
  <c r="E2833" i="21"/>
  <c r="E2834" i="21"/>
  <c r="E2835" i="21"/>
  <c r="E2836" i="21"/>
  <c r="E2837" i="21"/>
  <c r="E2838" i="21"/>
  <c r="E2839" i="21"/>
  <c r="E2840" i="21"/>
  <c r="E2841" i="21"/>
  <c r="E2842" i="21"/>
  <c r="E2843" i="21"/>
  <c r="E2844" i="21"/>
  <c r="E2845" i="21"/>
  <c r="E2846" i="21"/>
  <c r="E2847" i="21"/>
  <c r="E2848" i="21"/>
  <c r="E2849" i="21"/>
  <c r="E2850" i="21"/>
  <c r="E2851" i="21"/>
  <c r="E2852" i="21"/>
  <c r="E2853" i="21"/>
  <c r="E2854" i="21"/>
  <c r="E2855" i="21"/>
  <c r="E2856" i="21"/>
  <c r="E2857" i="21"/>
  <c r="E2858" i="21"/>
  <c r="E2859" i="21"/>
  <c r="E2860" i="21"/>
  <c r="E2861" i="21"/>
  <c r="E2862" i="21"/>
  <c r="E2863" i="21"/>
  <c r="E2864" i="21"/>
  <c r="E2865" i="21"/>
  <c r="E2866" i="21"/>
  <c r="E2867" i="21"/>
  <c r="E2868" i="21"/>
  <c r="E2869" i="21"/>
  <c r="E2870" i="21"/>
  <c r="E2871" i="21"/>
  <c r="E2872" i="21"/>
  <c r="E2873" i="21"/>
  <c r="E2874" i="21"/>
  <c r="E2875" i="21"/>
  <c r="E2876" i="21"/>
  <c r="E2877" i="21"/>
  <c r="E2878" i="21"/>
  <c r="E2879" i="21"/>
  <c r="E2880" i="21"/>
  <c r="E2881" i="21"/>
  <c r="E2882" i="21"/>
  <c r="E2883" i="21"/>
  <c r="E2884" i="21"/>
  <c r="E2885" i="21"/>
  <c r="E2886" i="21"/>
  <c r="E2887" i="21"/>
  <c r="E2888" i="21"/>
  <c r="E2889" i="21"/>
  <c r="E2890" i="21"/>
  <c r="E2891" i="21"/>
  <c r="E2892" i="21"/>
  <c r="E2893" i="21"/>
  <c r="E2894" i="21"/>
  <c r="E2895" i="21"/>
  <c r="E2896" i="21"/>
  <c r="E2897" i="21"/>
  <c r="E2898" i="21"/>
  <c r="E2899" i="21"/>
  <c r="E2900" i="21"/>
  <c r="E2901" i="21"/>
  <c r="E2902" i="21"/>
  <c r="E2903" i="21"/>
  <c r="E2904" i="21"/>
  <c r="E2905" i="21"/>
  <c r="E2906" i="21"/>
  <c r="E2907" i="21"/>
  <c r="E2908" i="21"/>
  <c r="E2909" i="21"/>
  <c r="E2910" i="21"/>
  <c r="E2911" i="21"/>
  <c r="E2912" i="21"/>
  <c r="E2913" i="21"/>
  <c r="E2914" i="21"/>
  <c r="E2915" i="21"/>
  <c r="E2916" i="21"/>
  <c r="E2917" i="21"/>
  <c r="E2918" i="21"/>
  <c r="E2919" i="21"/>
  <c r="E2920" i="21"/>
  <c r="E2921" i="21"/>
  <c r="E2922" i="21"/>
  <c r="E2923" i="21"/>
  <c r="E2924" i="21"/>
  <c r="E2925" i="21"/>
  <c r="E2926" i="21"/>
  <c r="E2927" i="21"/>
  <c r="E2928" i="21"/>
  <c r="E2929" i="21"/>
  <c r="E2930" i="21"/>
  <c r="E2931" i="21"/>
  <c r="E2932" i="21"/>
  <c r="E2933" i="21"/>
  <c r="E2934" i="21"/>
  <c r="E2935" i="21"/>
  <c r="E2936" i="21"/>
  <c r="E2937" i="21"/>
  <c r="E2938" i="21"/>
  <c r="E2939" i="21"/>
  <c r="E2940" i="21"/>
  <c r="E2941" i="21"/>
  <c r="E2942" i="21"/>
  <c r="E2943" i="21"/>
  <c r="E2944" i="21"/>
  <c r="E2945" i="21"/>
  <c r="E2946" i="21"/>
  <c r="E2947" i="21"/>
  <c r="E2948" i="21"/>
  <c r="E2949" i="21"/>
  <c r="E2950" i="21"/>
  <c r="E2951" i="21"/>
  <c r="E2952" i="21"/>
  <c r="E2953" i="21"/>
  <c r="E2954" i="21"/>
  <c r="E2955" i="21"/>
  <c r="E2956" i="21"/>
  <c r="E2957" i="21"/>
  <c r="E2958" i="21"/>
  <c r="E2959" i="21"/>
  <c r="E2960" i="21"/>
  <c r="E2961" i="21"/>
  <c r="E2962" i="21"/>
  <c r="E2963" i="21"/>
  <c r="E2964" i="21"/>
  <c r="E2965" i="21"/>
  <c r="E2966" i="21"/>
  <c r="E2967" i="21"/>
  <c r="E2968" i="21"/>
  <c r="E2969" i="21"/>
  <c r="E2970" i="21"/>
  <c r="E2971" i="21"/>
  <c r="E2972" i="21"/>
  <c r="E2973" i="21"/>
  <c r="E2974" i="21"/>
  <c r="E2975" i="21"/>
  <c r="E2976" i="21"/>
  <c r="E2977" i="21"/>
  <c r="E2978" i="21"/>
  <c r="E2979" i="21"/>
  <c r="E2980" i="21"/>
  <c r="E2981" i="21"/>
  <c r="E2982" i="21"/>
  <c r="E2983" i="21"/>
  <c r="E2984" i="21"/>
  <c r="E2985" i="21"/>
  <c r="E2986" i="21"/>
  <c r="E2987" i="21"/>
  <c r="E2988" i="21"/>
  <c r="E2989" i="21"/>
  <c r="E2990" i="21"/>
  <c r="E2991" i="21"/>
  <c r="E2992" i="21"/>
  <c r="E2993" i="21"/>
  <c r="E2994" i="21"/>
  <c r="E2995" i="21"/>
  <c r="E2996" i="21"/>
  <c r="E2997" i="21"/>
  <c r="E2998" i="21"/>
  <c r="E2999" i="21"/>
  <c r="E3000" i="21"/>
  <c r="E3001" i="21"/>
  <c r="E3002" i="21"/>
  <c r="E3003" i="21"/>
  <c r="E3004" i="21"/>
  <c r="E3005" i="21"/>
  <c r="E3006" i="21"/>
  <c r="E3007" i="21"/>
  <c r="E3008" i="21"/>
  <c r="E3009" i="21"/>
  <c r="E3010" i="21"/>
  <c r="E3011" i="21"/>
  <c r="E3012" i="21"/>
  <c r="E3013" i="21"/>
  <c r="E3014" i="21"/>
  <c r="E3015" i="21"/>
  <c r="E3016" i="21"/>
  <c r="E3017" i="21"/>
  <c r="E3018" i="21"/>
  <c r="E3019" i="21"/>
  <c r="E3020" i="21"/>
  <c r="E3021" i="21"/>
  <c r="E3022" i="21"/>
  <c r="E3023" i="21"/>
  <c r="E3024" i="21"/>
  <c r="E3025" i="21"/>
  <c r="E3026" i="21"/>
  <c r="E3027" i="21"/>
  <c r="E3028" i="21"/>
  <c r="E3029" i="21"/>
  <c r="E3030" i="21"/>
  <c r="E3031" i="21"/>
  <c r="E3032" i="21"/>
  <c r="E3033" i="21"/>
  <c r="E3034" i="21"/>
  <c r="E3035" i="21"/>
  <c r="E3036" i="21"/>
  <c r="E3037" i="21"/>
  <c r="E3038" i="21"/>
  <c r="E3039" i="21"/>
  <c r="E3040" i="21"/>
  <c r="E3041" i="21"/>
  <c r="E3042" i="21"/>
  <c r="E3043" i="21"/>
  <c r="E3044" i="21"/>
  <c r="E3045" i="21"/>
  <c r="E3046" i="21"/>
  <c r="E3047" i="21"/>
  <c r="E3048" i="21"/>
  <c r="E3049" i="21"/>
  <c r="E3050" i="21"/>
  <c r="E3051" i="21"/>
  <c r="E3052" i="21"/>
  <c r="E3053" i="21"/>
  <c r="E3054" i="21"/>
  <c r="E3055" i="21"/>
  <c r="E3056" i="21"/>
  <c r="E3057" i="21"/>
  <c r="E3058" i="21"/>
  <c r="E3059" i="21"/>
  <c r="E3060" i="21"/>
  <c r="E3061" i="21"/>
  <c r="E3062" i="21"/>
  <c r="E3063" i="21"/>
  <c r="E3064" i="21"/>
  <c r="E3065" i="21"/>
  <c r="E3066" i="21"/>
  <c r="E3067" i="21"/>
  <c r="E3068" i="21"/>
  <c r="E3069" i="21"/>
  <c r="E3070" i="21"/>
  <c r="E3071" i="21"/>
  <c r="E3072" i="21"/>
  <c r="E3073" i="21"/>
  <c r="E3074" i="21"/>
  <c r="E3075" i="21"/>
  <c r="E3076" i="21"/>
  <c r="E3077" i="21"/>
  <c r="E3078" i="21"/>
  <c r="E3079" i="21"/>
  <c r="E3080" i="21"/>
  <c r="E3081" i="21"/>
  <c r="E3082" i="21"/>
  <c r="E3083" i="21"/>
  <c r="E3084" i="21"/>
  <c r="E3085" i="21"/>
  <c r="E3086" i="21"/>
  <c r="E3087" i="21"/>
  <c r="E3088" i="21"/>
  <c r="E3089" i="21"/>
  <c r="E3090" i="21"/>
  <c r="E3091" i="21"/>
  <c r="E3092" i="21"/>
  <c r="E3093" i="21"/>
  <c r="E3094" i="21"/>
  <c r="E3095" i="21"/>
  <c r="E3096" i="21"/>
  <c r="E3097" i="21"/>
  <c r="E3098" i="21"/>
  <c r="E3099" i="21"/>
  <c r="E3100" i="21"/>
  <c r="E3101" i="21"/>
  <c r="E3102" i="21"/>
  <c r="E3103" i="21"/>
  <c r="E3104" i="21"/>
  <c r="E3105" i="21"/>
  <c r="E3106" i="21"/>
  <c r="E3107" i="21"/>
  <c r="E3108" i="21"/>
  <c r="E3109" i="21"/>
  <c r="E3110" i="21"/>
  <c r="E3111" i="21"/>
  <c r="E3112" i="21"/>
  <c r="E3113" i="21"/>
  <c r="E3114" i="21"/>
  <c r="E3115" i="21"/>
  <c r="E3116" i="21"/>
  <c r="E3117" i="21"/>
  <c r="E3118" i="21"/>
  <c r="E3119" i="21"/>
  <c r="E3120" i="21"/>
  <c r="E3121" i="21"/>
  <c r="E3122" i="21"/>
  <c r="E3123" i="21"/>
  <c r="E3124" i="21"/>
  <c r="E3125" i="21"/>
  <c r="E3126" i="21"/>
  <c r="E3127" i="21"/>
  <c r="E3128" i="21"/>
  <c r="E3129" i="21"/>
  <c r="E3130" i="21"/>
  <c r="E3131" i="21"/>
  <c r="E3132" i="21"/>
  <c r="E3133" i="21"/>
  <c r="E3134" i="21"/>
  <c r="E3135" i="21"/>
  <c r="E3136" i="21"/>
  <c r="E3137" i="21"/>
  <c r="E3138" i="21"/>
  <c r="E3139" i="21"/>
  <c r="E3140" i="21"/>
  <c r="E3141" i="21"/>
  <c r="E3142" i="21"/>
  <c r="E3143" i="21"/>
  <c r="E3144" i="21"/>
  <c r="E3145" i="21"/>
  <c r="E3146" i="21"/>
  <c r="E3147" i="21"/>
  <c r="E3148" i="21"/>
  <c r="E3149" i="21"/>
  <c r="E3150" i="21"/>
  <c r="E3151" i="21"/>
  <c r="E3152" i="21"/>
  <c r="E3153" i="21"/>
  <c r="E3154" i="21"/>
  <c r="E3155" i="21"/>
  <c r="E3156" i="21"/>
  <c r="E3157" i="21"/>
  <c r="E3158" i="21"/>
  <c r="E3159" i="21"/>
  <c r="E3160" i="21"/>
  <c r="E3161" i="21"/>
  <c r="E3162" i="21"/>
  <c r="E3163" i="21"/>
  <c r="E3164" i="21"/>
  <c r="E3165" i="21"/>
  <c r="E3166" i="21"/>
  <c r="E3167" i="21"/>
  <c r="E3168" i="21"/>
  <c r="E3169" i="21"/>
  <c r="E3170" i="21"/>
  <c r="E3171" i="21"/>
  <c r="E3172" i="21"/>
  <c r="E3173" i="21"/>
  <c r="E3174" i="21"/>
  <c r="E3175" i="21"/>
  <c r="E3176" i="21"/>
  <c r="E3177" i="21"/>
  <c r="E3178" i="21"/>
  <c r="E3179" i="21"/>
  <c r="E3180" i="21"/>
  <c r="E3181" i="21"/>
  <c r="E3182" i="21"/>
  <c r="E3183" i="21"/>
  <c r="E3184" i="21"/>
  <c r="E3185" i="21"/>
  <c r="E3186" i="21"/>
  <c r="E3187" i="21"/>
  <c r="E3188" i="21"/>
  <c r="E3189" i="21"/>
  <c r="E3190" i="21"/>
  <c r="E3191" i="21"/>
  <c r="E3192" i="21"/>
  <c r="E3193" i="21"/>
  <c r="E3194" i="21"/>
  <c r="E3195" i="21"/>
  <c r="E3196" i="21"/>
  <c r="E3197" i="21"/>
  <c r="E3198" i="21"/>
  <c r="E3199" i="21"/>
  <c r="E3200" i="21"/>
  <c r="E3201" i="21"/>
  <c r="E3202" i="21"/>
  <c r="E3203" i="21"/>
  <c r="E3204" i="21"/>
  <c r="E3205" i="21"/>
  <c r="E3206" i="21"/>
  <c r="E3207" i="21"/>
  <c r="E3208" i="21"/>
  <c r="E3209" i="21"/>
  <c r="E3210" i="21"/>
  <c r="E3211" i="21"/>
  <c r="E3212" i="21"/>
  <c r="E3213" i="21"/>
  <c r="E3214" i="21"/>
  <c r="E3215" i="21"/>
  <c r="E3216" i="21"/>
  <c r="E3217" i="21"/>
  <c r="E3218" i="21"/>
  <c r="E3219" i="21"/>
  <c r="E3220" i="21"/>
  <c r="E3221" i="21"/>
  <c r="E3222" i="21"/>
  <c r="E3223" i="21"/>
  <c r="E3224" i="21"/>
  <c r="E3225" i="21"/>
  <c r="E3226" i="21"/>
  <c r="E3227" i="21"/>
  <c r="E3228" i="21"/>
  <c r="E3229" i="21"/>
  <c r="E3230" i="21"/>
  <c r="E3231" i="21"/>
  <c r="E3232" i="21"/>
  <c r="E3233" i="21"/>
  <c r="E3234" i="21"/>
  <c r="E3235" i="21"/>
  <c r="E3236" i="21"/>
  <c r="E3237" i="21"/>
  <c r="E3238" i="21"/>
  <c r="E3239" i="21"/>
  <c r="E3240" i="21"/>
  <c r="E3241" i="21"/>
  <c r="E3242" i="21"/>
  <c r="E3243" i="21"/>
  <c r="E3244" i="21"/>
  <c r="E3245" i="21"/>
  <c r="E3246" i="21"/>
  <c r="E3247" i="21"/>
  <c r="E3248" i="21"/>
  <c r="E3249" i="21"/>
  <c r="E3250" i="21"/>
  <c r="E3251" i="21"/>
  <c r="E3252" i="21"/>
  <c r="E3253" i="21"/>
  <c r="E3254" i="21"/>
  <c r="E3255" i="21"/>
  <c r="E3256" i="21"/>
  <c r="E3257" i="21"/>
  <c r="E3258" i="21"/>
  <c r="E3259" i="21"/>
  <c r="E3260" i="21"/>
  <c r="E3261" i="21"/>
  <c r="E3262" i="21"/>
  <c r="E3263" i="21"/>
  <c r="E3264" i="21"/>
  <c r="E3265" i="21"/>
  <c r="E2" i="21"/>
  <c r="F3" i="21" l="1"/>
  <c r="K170" i="25" s="1"/>
  <c r="F4" i="21"/>
  <c r="K2131" i="25" s="1"/>
  <c r="G2131" i="25" s="1"/>
  <c r="F5" i="21"/>
  <c r="F6" i="21"/>
  <c r="F7" i="21"/>
  <c r="F8" i="21"/>
  <c r="F9" i="21"/>
  <c r="K1291" i="25" s="1"/>
  <c r="G1291" i="25" s="1"/>
  <c r="F10" i="21"/>
  <c r="K1983" i="25" s="1"/>
  <c r="G1983" i="25" s="1"/>
  <c r="F11" i="21"/>
  <c r="K1566" i="25" s="1"/>
  <c r="G1566" i="25" s="1"/>
  <c r="F12" i="21"/>
  <c r="K2365" i="25" s="1"/>
  <c r="G2365" i="25" s="1"/>
  <c r="F13" i="21"/>
  <c r="K1247" i="25" s="1"/>
  <c r="G1247" i="25" s="1"/>
  <c r="F14" i="21"/>
  <c r="K2257" i="25" s="1"/>
  <c r="G2257" i="25" s="1"/>
  <c r="F15" i="21"/>
  <c r="F16" i="21"/>
  <c r="K1696" i="25" s="1"/>
  <c r="G1696" i="25" s="1"/>
  <c r="F17" i="21"/>
  <c r="F18" i="21"/>
  <c r="F19" i="21"/>
  <c r="F20" i="21"/>
  <c r="F21" i="21"/>
  <c r="K2305" i="25" s="1"/>
  <c r="G2305" i="25" s="1"/>
  <c r="F22" i="21"/>
  <c r="K1911" i="25" s="1"/>
  <c r="G1911" i="25" s="1"/>
  <c r="F23" i="21"/>
  <c r="K1954" i="25" s="1"/>
  <c r="G1954" i="25" s="1"/>
  <c r="F24" i="21"/>
  <c r="K1921" i="25" s="1"/>
  <c r="G1921" i="25" s="1"/>
  <c r="F25" i="21"/>
  <c r="F26" i="21"/>
  <c r="K1617" i="25" s="1"/>
  <c r="G1617" i="25" s="1"/>
  <c r="F27" i="21"/>
  <c r="F28" i="21"/>
  <c r="K79" i="25" s="1"/>
  <c r="F29" i="21"/>
  <c r="K398" i="25" s="1"/>
  <c r="F30" i="21"/>
  <c r="K395" i="25" s="1"/>
  <c r="F31" i="21"/>
  <c r="K399" i="25" s="1"/>
  <c r="F32" i="21"/>
  <c r="F33" i="21"/>
  <c r="F34" i="21"/>
  <c r="K401" i="25" s="1"/>
  <c r="F35" i="21"/>
  <c r="F36" i="21"/>
  <c r="K1663" i="25" s="1"/>
  <c r="G1663" i="25" s="1"/>
  <c r="F37" i="21"/>
  <c r="K402" i="25" s="1"/>
  <c r="F38" i="21"/>
  <c r="K403" i="25" s="1"/>
  <c r="F39" i="21"/>
  <c r="K404" i="25" s="1"/>
  <c r="F40" i="21"/>
  <c r="K406" i="25" s="1"/>
  <c r="F41" i="21"/>
  <c r="K42" i="25" s="1"/>
  <c r="F42" i="21"/>
  <c r="F43" i="21"/>
  <c r="K407" i="25" s="1"/>
  <c r="F44" i="21"/>
  <c r="K400" i="25" s="1"/>
  <c r="F45" i="21"/>
  <c r="K412" i="25" s="1"/>
  <c r="F46" i="21"/>
  <c r="F47" i="21"/>
  <c r="F48" i="21"/>
  <c r="K369" i="25" s="1"/>
  <c r="F49" i="21"/>
  <c r="F50" i="21"/>
  <c r="F51" i="21"/>
  <c r="F52" i="21"/>
  <c r="F53" i="21"/>
  <c r="F54" i="21"/>
  <c r="K415" i="25" s="1"/>
  <c r="F55" i="21"/>
  <c r="K396" i="25" s="1"/>
  <c r="F56" i="21"/>
  <c r="F57" i="21"/>
  <c r="K2141" i="25" s="1"/>
  <c r="G2141" i="25" s="1"/>
  <c r="F58" i="21"/>
  <c r="F59" i="21"/>
  <c r="F60" i="21"/>
  <c r="K416" i="25" s="1"/>
  <c r="F61" i="21"/>
  <c r="K376" i="25" s="1"/>
  <c r="F62" i="21"/>
  <c r="K382" i="25" s="1"/>
  <c r="F63" i="21"/>
  <c r="K386" i="25" s="1"/>
  <c r="F64" i="21"/>
  <c r="F65" i="21"/>
  <c r="F66" i="21"/>
  <c r="F67" i="21"/>
  <c r="K438" i="25" s="1"/>
  <c r="F68" i="21"/>
  <c r="K447" i="25" s="1"/>
  <c r="F69" i="21"/>
  <c r="F70" i="21"/>
  <c r="K354" i="25" s="1"/>
  <c r="F71" i="21"/>
  <c r="F72" i="21"/>
  <c r="F73" i="21"/>
  <c r="K480" i="25" s="1"/>
  <c r="F74" i="21"/>
  <c r="F75" i="21"/>
  <c r="K175" i="25" s="1"/>
  <c r="F76" i="21"/>
  <c r="F77" i="21"/>
  <c r="K1355" i="25" s="1"/>
  <c r="G1355" i="25" s="1"/>
  <c r="F78" i="21"/>
  <c r="F79" i="21"/>
  <c r="K1606" i="25" s="1"/>
  <c r="G1606" i="25" s="1"/>
  <c r="F80" i="21"/>
  <c r="F81" i="21"/>
  <c r="F82" i="21"/>
  <c r="K306" i="25" s="1"/>
  <c r="F83" i="21"/>
  <c r="F84" i="21"/>
  <c r="K891" i="25" s="1"/>
  <c r="G891" i="25" s="1"/>
  <c r="F85" i="21"/>
  <c r="F86" i="21"/>
  <c r="K506" i="25" s="1"/>
  <c r="F87" i="21"/>
  <c r="F88" i="21"/>
  <c r="K1365" i="25" s="1"/>
  <c r="G1365" i="25" s="1"/>
  <c r="F89" i="21"/>
  <c r="F90" i="21"/>
  <c r="F91" i="21"/>
  <c r="K511" i="25" s="1"/>
  <c r="F92" i="21"/>
  <c r="F93" i="21"/>
  <c r="F94" i="21"/>
  <c r="F95" i="21"/>
  <c r="F96" i="21"/>
  <c r="F97" i="21"/>
  <c r="K180" i="25" s="1"/>
  <c r="F98" i="21"/>
  <c r="F99" i="21"/>
  <c r="F100" i="21"/>
  <c r="F101" i="21"/>
  <c r="F102" i="21"/>
  <c r="K383" i="25" s="1"/>
  <c r="F103" i="21"/>
  <c r="K310" i="25" s="1"/>
  <c r="F104" i="21"/>
  <c r="F105" i="21"/>
  <c r="K315" i="25" s="1"/>
  <c r="F106" i="21"/>
  <c r="K498" i="25" s="1"/>
  <c r="F107" i="21"/>
  <c r="K497" i="25" s="1"/>
  <c r="F108" i="21"/>
  <c r="K2041" i="25" s="1"/>
  <c r="G2041" i="25" s="1"/>
  <c r="F109" i="21"/>
  <c r="F110" i="21"/>
  <c r="F111" i="21"/>
  <c r="K136" i="25" s="1"/>
  <c r="F112" i="21"/>
  <c r="K137" i="25" s="1"/>
  <c r="F113" i="21"/>
  <c r="K138" i="25" s="1"/>
  <c r="F114" i="21"/>
  <c r="K139" i="25" s="1"/>
  <c r="F115" i="21"/>
  <c r="K140" i="25" s="1"/>
  <c r="F116" i="21"/>
  <c r="F117" i="21"/>
  <c r="F118" i="21"/>
  <c r="F119" i="21"/>
  <c r="K142" i="25" s="1"/>
  <c r="F120" i="21"/>
  <c r="F121" i="21"/>
  <c r="K143" i="25" s="1"/>
  <c r="F122" i="21"/>
  <c r="F123" i="21"/>
  <c r="F124" i="21"/>
  <c r="K145" i="25" s="1"/>
  <c r="F125" i="21"/>
  <c r="K146" i="25" s="1"/>
  <c r="F126" i="21"/>
  <c r="F127" i="21"/>
  <c r="K147" i="25" s="1"/>
  <c r="F128" i="21"/>
  <c r="F129" i="21"/>
  <c r="K150" i="25" s="1"/>
  <c r="F130" i="21"/>
  <c r="K151" i="25" s="1"/>
  <c r="F131" i="21"/>
  <c r="F132" i="21"/>
  <c r="K379" i="25" s="1"/>
  <c r="F133" i="21"/>
  <c r="F134" i="21"/>
  <c r="F135" i="21"/>
  <c r="K153" i="25" s="1"/>
  <c r="F136" i="21"/>
  <c r="F137" i="21"/>
  <c r="K154" i="25" s="1"/>
  <c r="F138" i="21"/>
  <c r="F139" i="21"/>
  <c r="F140" i="21"/>
  <c r="K156" i="25" s="1"/>
  <c r="F141" i="21"/>
  <c r="F142" i="21"/>
  <c r="F143" i="21"/>
  <c r="K159" i="25" s="1"/>
  <c r="F144" i="21"/>
  <c r="F145" i="21"/>
  <c r="K160" i="25" s="1"/>
  <c r="F146" i="21"/>
  <c r="K161" i="25" s="1"/>
  <c r="F147" i="21"/>
  <c r="F148" i="21"/>
  <c r="F149" i="21"/>
  <c r="K163" i="25" s="1"/>
  <c r="F150" i="21"/>
  <c r="K164" i="25" s="1"/>
  <c r="F151" i="21"/>
  <c r="F152" i="21"/>
  <c r="K165" i="25" s="1"/>
  <c r="F153" i="21"/>
  <c r="F154" i="21"/>
  <c r="F155" i="21"/>
  <c r="K167" i="25" s="1"/>
  <c r="F156" i="21"/>
  <c r="F157" i="21"/>
  <c r="F158" i="21"/>
  <c r="K168" i="25" s="1"/>
  <c r="F159" i="21"/>
  <c r="K169" i="25" s="1"/>
  <c r="F160" i="21"/>
  <c r="F161" i="21"/>
  <c r="F162" i="21"/>
  <c r="F163" i="21"/>
  <c r="F164" i="21"/>
  <c r="F165" i="21"/>
  <c r="K608" i="25" s="1"/>
  <c r="F166" i="21"/>
  <c r="K609" i="25" s="1"/>
  <c r="F167" i="21"/>
  <c r="K610" i="25" s="1"/>
  <c r="F168" i="21"/>
  <c r="F169" i="21"/>
  <c r="F170" i="21"/>
  <c r="K1249" i="25" s="1"/>
  <c r="G1249" i="25" s="1"/>
  <c r="F171" i="21"/>
  <c r="F172" i="21"/>
  <c r="K611" i="25" s="1"/>
  <c r="F173" i="21"/>
  <c r="K613" i="25" s="1"/>
  <c r="F174" i="21"/>
  <c r="K614" i="25" s="1"/>
  <c r="F175" i="21"/>
  <c r="F176" i="21"/>
  <c r="F177" i="21"/>
  <c r="K615" i="25" s="1"/>
  <c r="F178" i="21"/>
  <c r="K616" i="25" s="1"/>
  <c r="F179" i="21"/>
  <c r="K617" i="25" s="1"/>
  <c r="F180" i="21"/>
  <c r="K450" i="25" s="1"/>
  <c r="F181" i="21"/>
  <c r="F182" i="21"/>
  <c r="F183" i="21"/>
  <c r="K619" i="25" s="1"/>
  <c r="F184" i="21"/>
  <c r="K620" i="25" s="1"/>
  <c r="F185" i="21"/>
  <c r="F186" i="21"/>
  <c r="F187" i="21"/>
  <c r="K621" i="25" s="1"/>
  <c r="F188" i="21"/>
  <c r="K622" i="25" s="1"/>
  <c r="F189" i="21"/>
  <c r="F190" i="21"/>
  <c r="K623" i="25" s="1"/>
  <c r="F191" i="21"/>
  <c r="F192" i="21"/>
  <c r="K624" i="25" s="1"/>
  <c r="F193" i="21"/>
  <c r="K625" i="25" s="1"/>
  <c r="F194" i="21"/>
  <c r="F195" i="21"/>
  <c r="F196" i="21"/>
  <c r="F197" i="21"/>
  <c r="F198" i="21"/>
  <c r="K627" i="25" s="1"/>
  <c r="F199" i="21"/>
  <c r="K628" i="25" s="1"/>
  <c r="F200" i="21"/>
  <c r="F201" i="21"/>
  <c r="F202" i="21"/>
  <c r="F203" i="21"/>
  <c r="K1751" i="25" s="1"/>
  <c r="G1751" i="25" s="1"/>
  <c r="F204" i="21"/>
  <c r="F205" i="21"/>
  <c r="K631" i="25" s="1"/>
  <c r="F206" i="21"/>
  <c r="K632" i="25" s="1"/>
  <c r="F207" i="21"/>
  <c r="F208" i="21"/>
  <c r="F209" i="21"/>
  <c r="K634" i="25" s="1"/>
  <c r="F210" i="21"/>
  <c r="F211" i="21"/>
  <c r="K636" i="25" s="1"/>
  <c r="F212" i="21"/>
  <c r="F213" i="21"/>
  <c r="F214" i="21"/>
  <c r="F215" i="21"/>
  <c r="K637" i="25" s="1"/>
  <c r="F216" i="21"/>
  <c r="F217" i="21"/>
  <c r="K638" i="25" s="1"/>
  <c r="F218" i="21"/>
  <c r="K639" i="25" s="1"/>
  <c r="F219" i="21"/>
  <c r="F220" i="21"/>
  <c r="F221" i="21"/>
  <c r="K641" i="25" s="1"/>
  <c r="F222" i="21"/>
  <c r="K642" i="25" s="1"/>
  <c r="F223" i="21"/>
  <c r="F224" i="21"/>
  <c r="F225" i="21"/>
  <c r="K1411" i="25" s="1"/>
  <c r="G1411" i="25" s="1"/>
  <c r="F226" i="21"/>
  <c r="F227" i="21"/>
  <c r="K1514" i="25" s="1"/>
  <c r="G1514" i="25" s="1"/>
  <c r="F228" i="21"/>
  <c r="K1299" i="25" s="1"/>
  <c r="G1299" i="25" s="1"/>
  <c r="F229" i="21"/>
  <c r="F230" i="21"/>
  <c r="K2020" i="25" s="1"/>
  <c r="G2020" i="25" s="1"/>
  <c r="F231" i="21"/>
  <c r="F232" i="21"/>
  <c r="K1252" i="25" s="1"/>
  <c r="G1252" i="25" s="1"/>
  <c r="F233" i="21"/>
  <c r="F234" i="21"/>
  <c r="F235" i="21"/>
  <c r="F236" i="21"/>
  <c r="K1720" i="25" s="1"/>
  <c r="G1720" i="25" s="1"/>
  <c r="F237" i="21"/>
  <c r="K233" i="25" s="1"/>
  <c r="F238" i="21"/>
  <c r="F239" i="21"/>
  <c r="K2233" i="25" s="1"/>
  <c r="G2233" i="25" s="1"/>
  <c r="F240" i="21"/>
  <c r="K1979" i="25" s="1"/>
  <c r="G1979" i="25" s="1"/>
  <c r="F241" i="21"/>
  <c r="F242" i="21"/>
  <c r="K1652" i="25" s="1"/>
  <c r="G1652" i="25" s="1"/>
  <c r="F243" i="21"/>
  <c r="F244" i="21"/>
  <c r="K1993" i="25" s="1"/>
  <c r="G1993" i="25" s="1"/>
  <c r="F245" i="21"/>
  <c r="F246" i="21"/>
  <c r="F247" i="21"/>
  <c r="F248" i="21"/>
  <c r="F249" i="21"/>
  <c r="K1927" i="25" s="1"/>
  <c r="G1927" i="25" s="1"/>
  <c r="F250" i="21"/>
  <c r="K478" i="25" s="1"/>
  <c r="F251" i="21"/>
  <c r="K1660" i="25" s="1"/>
  <c r="G1660" i="25" s="1"/>
  <c r="F252" i="21"/>
  <c r="K2224" i="25" s="1"/>
  <c r="G2224" i="25" s="1"/>
  <c r="F253" i="21"/>
  <c r="F254" i="21"/>
  <c r="K1611" i="25" s="1"/>
  <c r="G1611" i="25" s="1"/>
  <c r="F255" i="21"/>
  <c r="F256" i="21"/>
  <c r="K502" i="25" s="1"/>
  <c r="F257" i="21"/>
  <c r="F258" i="21"/>
  <c r="F259" i="21"/>
  <c r="F260" i="21"/>
  <c r="F261" i="21"/>
  <c r="K2069" i="25" s="1"/>
  <c r="G2069" i="25" s="1"/>
  <c r="F262" i="21"/>
  <c r="F263" i="21"/>
  <c r="K2039" i="25" s="1"/>
  <c r="G2039" i="25" s="1"/>
  <c r="F264" i="21"/>
  <c r="K1434" i="25" s="1"/>
  <c r="G1434" i="25" s="1"/>
  <c r="F265" i="21"/>
  <c r="F266" i="21"/>
  <c r="K1968" i="25" s="1"/>
  <c r="G1968" i="25" s="1"/>
  <c r="F267" i="21"/>
  <c r="F268" i="21"/>
  <c r="K1952" i="25" s="1"/>
  <c r="G1952" i="25" s="1"/>
  <c r="F269" i="21"/>
  <c r="K1844" i="25" s="1"/>
  <c r="G1844" i="25" s="1"/>
  <c r="F270" i="21"/>
  <c r="F271" i="21"/>
  <c r="F272" i="21"/>
  <c r="F273" i="21"/>
  <c r="K1305" i="25" s="1"/>
  <c r="G1305" i="25" s="1"/>
  <c r="F274" i="21"/>
  <c r="K1457" i="25" s="1"/>
  <c r="G1457" i="25" s="1"/>
  <c r="F275" i="21"/>
  <c r="K1749" i="25" s="1"/>
  <c r="G1749" i="25" s="1"/>
  <c r="F276" i="21"/>
  <c r="K1430" i="25" s="1"/>
  <c r="G1430" i="25" s="1"/>
  <c r="F277" i="21"/>
  <c r="F278" i="21"/>
  <c r="F279" i="21"/>
  <c r="F280" i="21"/>
  <c r="F281" i="21"/>
  <c r="K1978" i="25" s="1"/>
  <c r="G1978" i="25" s="1"/>
  <c r="F282" i="21"/>
  <c r="F283" i="21"/>
  <c r="F284" i="21"/>
  <c r="F285" i="21"/>
  <c r="K1517" i="25" s="1"/>
  <c r="G1517" i="25" s="1"/>
  <c r="F286" i="21"/>
  <c r="F287" i="21"/>
  <c r="K1223" i="25" s="1"/>
  <c r="G1223" i="25" s="1"/>
  <c r="F288" i="21"/>
  <c r="K1224" i="25" s="1"/>
  <c r="G1224" i="25" s="1"/>
  <c r="F289" i="21"/>
  <c r="F290" i="21"/>
  <c r="K1413" i="25" s="1"/>
  <c r="G1413" i="25" s="1"/>
  <c r="F291" i="21"/>
  <c r="F292" i="21"/>
  <c r="K1705" i="25" s="1"/>
  <c r="G1705" i="25" s="1"/>
  <c r="F293" i="21"/>
  <c r="F294" i="21"/>
  <c r="F295" i="21"/>
  <c r="F296" i="21"/>
  <c r="F297" i="21"/>
  <c r="K1865" i="25" s="1"/>
  <c r="G1865" i="25" s="1"/>
  <c r="F298" i="21"/>
  <c r="F299" i="21"/>
  <c r="K2014" i="25" s="1"/>
  <c r="G2014" i="25" s="1"/>
  <c r="F300" i="21"/>
  <c r="K2177" i="25" s="1"/>
  <c r="G2177" i="25" s="1"/>
  <c r="F301" i="21"/>
  <c r="F302" i="21"/>
  <c r="K2246" i="25" s="1"/>
  <c r="G2246" i="25" s="1"/>
  <c r="F303" i="21"/>
  <c r="F304" i="21"/>
  <c r="K2054" i="25" s="1"/>
  <c r="G2054" i="25" s="1"/>
  <c r="F305" i="21"/>
  <c r="F306" i="21"/>
  <c r="F307" i="21"/>
  <c r="F308" i="21"/>
  <c r="F309" i="21"/>
  <c r="K2261" i="25" s="1"/>
  <c r="G2261" i="25" s="1"/>
  <c r="F310" i="21"/>
  <c r="F311" i="21"/>
  <c r="K1879" i="25" s="1"/>
  <c r="G1879" i="25" s="1"/>
  <c r="F312" i="21"/>
  <c r="K1569" i="25" s="1"/>
  <c r="G1569" i="25" s="1"/>
  <c r="F313" i="21"/>
  <c r="F314" i="21"/>
  <c r="K2144" i="25" s="1"/>
  <c r="G2144" i="25" s="1"/>
  <c r="F315" i="21"/>
  <c r="F316" i="21"/>
  <c r="K1510" i="25" s="1"/>
  <c r="G1510" i="25" s="1"/>
  <c r="F317" i="21"/>
  <c r="F318" i="21"/>
  <c r="F319" i="21"/>
  <c r="K1557" i="25" s="1"/>
  <c r="G1557" i="25" s="1"/>
  <c r="F320" i="21"/>
  <c r="K1354" i="25" s="1"/>
  <c r="G1354" i="25" s="1"/>
  <c r="F321" i="21"/>
  <c r="K1390" i="25" s="1"/>
  <c r="G1390" i="25" s="1"/>
  <c r="F322" i="21"/>
  <c r="F323" i="21"/>
  <c r="K1823" i="25" s="1"/>
  <c r="G1823" i="25" s="1"/>
  <c r="F324" i="21"/>
  <c r="K1841" i="25" s="1"/>
  <c r="G1841" i="25" s="1"/>
  <c r="F325" i="21"/>
  <c r="K1509" i="25" s="1"/>
  <c r="G1509" i="25" s="1"/>
  <c r="F326" i="21"/>
  <c r="K2121" i="25" s="1"/>
  <c r="G2121" i="25" s="1"/>
  <c r="F327" i="21"/>
  <c r="F328" i="21"/>
  <c r="K2188" i="25" s="1"/>
  <c r="G2188" i="25" s="1"/>
  <c r="F329" i="21"/>
  <c r="F330" i="21"/>
  <c r="F331" i="21"/>
  <c r="F332" i="21"/>
  <c r="F333" i="21"/>
  <c r="K2368" i="25" s="1"/>
  <c r="G2368" i="25" s="1"/>
  <c r="F334" i="21"/>
  <c r="F335" i="21"/>
  <c r="K1670" i="25" s="1"/>
  <c r="G1670" i="25" s="1"/>
  <c r="F336" i="21"/>
  <c r="K1650" i="25" s="1"/>
  <c r="G1650" i="25" s="1"/>
  <c r="F337" i="21"/>
  <c r="F338" i="21"/>
  <c r="K1994" i="25" s="1"/>
  <c r="G1994" i="25" s="1"/>
  <c r="F339" i="21"/>
  <c r="F340" i="21"/>
  <c r="K1583" i="25" s="1"/>
  <c r="G1583" i="25" s="1"/>
  <c r="F341" i="21"/>
  <c r="K815" i="25" s="1"/>
  <c r="G815" i="25" s="1"/>
  <c r="F342" i="21"/>
  <c r="F343" i="21"/>
  <c r="F344" i="21"/>
  <c r="K1644" i="25" s="1"/>
  <c r="G1644" i="25" s="1"/>
  <c r="F345" i="21"/>
  <c r="K1519" i="25" s="1"/>
  <c r="G1519" i="25" s="1"/>
  <c r="F346" i="21"/>
  <c r="F347" i="21"/>
  <c r="K2371" i="25" s="1"/>
  <c r="G2371" i="25" s="1"/>
  <c r="F348" i="21"/>
  <c r="K1584" i="25" s="1"/>
  <c r="G1584" i="25" s="1"/>
  <c r="F349" i="21"/>
  <c r="K1074" i="25" s="1"/>
  <c r="G1074" i="25" s="1"/>
  <c r="F350" i="21"/>
  <c r="K990" i="25" s="1"/>
  <c r="G990" i="25" s="1"/>
  <c r="F351" i="21"/>
  <c r="F352" i="21"/>
  <c r="K1061" i="25" s="1"/>
  <c r="G1061" i="25" s="1"/>
  <c r="F353" i="21"/>
  <c r="F354" i="21"/>
  <c r="F355" i="21"/>
  <c r="F356" i="21"/>
  <c r="F357" i="21"/>
  <c r="K930" i="25" s="1"/>
  <c r="G930" i="25" s="1"/>
  <c r="F358" i="21"/>
  <c r="F359" i="21"/>
  <c r="K1997" i="25" s="1"/>
  <c r="G1997" i="25" s="1"/>
  <c r="F360" i="21"/>
  <c r="K977" i="25" s="1"/>
  <c r="G977" i="25" s="1"/>
  <c r="F361" i="21"/>
  <c r="F362" i="21"/>
  <c r="K1003" i="25" s="1"/>
  <c r="G1003" i="25" s="1"/>
  <c r="F363" i="21"/>
  <c r="F364" i="21"/>
  <c r="K1110" i="25" s="1"/>
  <c r="G1110" i="25" s="1"/>
  <c r="F365" i="21"/>
  <c r="F366" i="21"/>
  <c r="K1203" i="25" s="1"/>
  <c r="G1203" i="25" s="1"/>
  <c r="F367" i="21"/>
  <c r="F368" i="21"/>
  <c r="F369" i="21"/>
  <c r="K872" i="25" s="1"/>
  <c r="G872" i="25" s="1"/>
  <c r="F370" i="21"/>
  <c r="K2312" i="25" s="1"/>
  <c r="G2312" i="25" s="1"/>
  <c r="F371" i="21"/>
  <c r="K1229" i="25" s="1"/>
  <c r="G1229" i="25" s="1"/>
  <c r="F372" i="21"/>
  <c r="K967" i="25" s="1"/>
  <c r="G967" i="25" s="1"/>
  <c r="F373" i="21"/>
  <c r="F374" i="21"/>
  <c r="K2240" i="25" s="1"/>
  <c r="G2240" i="25" s="1"/>
  <c r="F375" i="21"/>
  <c r="K1556" i="25" s="1"/>
  <c r="G1556" i="25" s="1"/>
  <c r="F376" i="21"/>
  <c r="K1537" i="25" s="1"/>
  <c r="G1537" i="25" s="1"/>
  <c r="F377" i="21"/>
  <c r="F378" i="21"/>
  <c r="F379" i="21"/>
  <c r="F380" i="21"/>
  <c r="F381" i="21"/>
  <c r="K2199" i="25" s="1"/>
  <c r="G2199" i="25" s="1"/>
  <c r="F382" i="21"/>
  <c r="K2287" i="25" s="1"/>
  <c r="G2287" i="25" s="1"/>
  <c r="F383" i="21"/>
  <c r="K2290" i="25" s="1"/>
  <c r="G2290" i="25" s="1"/>
  <c r="F384" i="21"/>
  <c r="K2264" i="25" s="1"/>
  <c r="G2264" i="25" s="1"/>
  <c r="F385" i="21"/>
  <c r="F386" i="21"/>
  <c r="K2284" i="25" s="1"/>
  <c r="G2284" i="25" s="1"/>
  <c r="F387" i="21"/>
  <c r="F388" i="21"/>
  <c r="F389" i="21"/>
  <c r="F390" i="21"/>
  <c r="F391" i="21"/>
  <c r="F392" i="21"/>
  <c r="F393" i="21"/>
  <c r="K1489" i="25" s="1"/>
  <c r="G1489" i="25" s="1"/>
  <c r="F394" i="21"/>
  <c r="K1957" i="25" s="1"/>
  <c r="G1957" i="25" s="1"/>
  <c r="F395" i="21"/>
  <c r="K1995" i="25" s="1"/>
  <c r="G1995" i="25" s="1"/>
  <c r="F396" i="21"/>
  <c r="K1960" i="25" s="1"/>
  <c r="G1960" i="25" s="1"/>
  <c r="F397" i="21"/>
  <c r="F398" i="21"/>
  <c r="F399" i="21"/>
  <c r="F400" i="21"/>
  <c r="K1922" i="25" s="1"/>
  <c r="G1922" i="25" s="1"/>
  <c r="F401" i="21"/>
  <c r="F402" i="21"/>
  <c r="F403" i="21"/>
  <c r="F404" i="21"/>
  <c r="K1963" i="25" s="1"/>
  <c r="G1963" i="25" s="1"/>
  <c r="F405" i="21"/>
  <c r="K1991" i="25" s="1"/>
  <c r="G1991" i="25" s="1"/>
  <c r="F406" i="21"/>
  <c r="F407" i="21"/>
  <c r="F408" i="21"/>
  <c r="F409" i="21"/>
  <c r="F410" i="21"/>
  <c r="K155" i="25" s="1"/>
  <c r="F411" i="21"/>
  <c r="K47" i="25" s="1"/>
  <c r="F412" i="21"/>
  <c r="F413" i="21"/>
  <c r="F414" i="21"/>
  <c r="K626" i="25" s="1"/>
  <c r="F415" i="21"/>
  <c r="F416" i="21"/>
  <c r="F417" i="21"/>
  <c r="K1694" i="25" s="1"/>
  <c r="G1694" i="25" s="1"/>
  <c r="F418" i="21"/>
  <c r="F419" i="21"/>
  <c r="K833" i="25" s="1"/>
  <c r="G833" i="25" s="1"/>
  <c r="F420" i="21"/>
  <c r="K2372" i="25" s="1"/>
  <c r="G2372" i="25" s="1"/>
  <c r="F421" i="21"/>
  <c r="F422" i="21"/>
  <c r="F423" i="21"/>
  <c r="F424" i="21"/>
  <c r="K2237" i="25" s="1"/>
  <c r="G2237" i="25" s="1"/>
  <c r="F425" i="21"/>
  <c r="F426" i="21"/>
  <c r="F427" i="21"/>
  <c r="F428" i="21"/>
  <c r="F429" i="21"/>
  <c r="K1227" i="25" s="1"/>
  <c r="G1227" i="25" s="1"/>
  <c r="F430" i="21"/>
  <c r="F431" i="21"/>
  <c r="K1754" i="25" s="1"/>
  <c r="G1754" i="25" s="1"/>
  <c r="F432" i="21"/>
  <c r="K1260" i="25" s="1"/>
  <c r="G1260" i="25" s="1"/>
  <c r="F433" i="21"/>
  <c r="F434" i="21"/>
  <c r="F435" i="21"/>
  <c r="F436" i="21"/>
  <c r="K915" i="25" s="1"/>
  <c r="G915" i="25" s="1"/>
  <c r="F437" i="21"/>
  <c r="K1277" i="25" s="1"/>
  <c r="G1277" i="25" s="1"/>
  <c r="F438" i="21"/>
  <c r="F439" i="21"/>
  <c r="F440" i="21"/>
  <c r="F441" i="21"/>
  <c r="K1610" i="25" s="1"/>
  <c r="G1610" i="25" s="1"/>
  <c r="F442" i="21"/>
  <c r="F443" i="21"/>
  <c r="K1463" i="25" s="1"/>
  <c r="G1463" i="25" s="1"/>
  <c r="F444" i="21"/>
  <c r="F445" i="21"/>
  <c r="F446" i="21"/>
  <c r="F447" i="21"/>
  <c r="K2195" i="25" s="1"/>
  <c r="G2195" i="25" s="1"/>
  <c r="F448" i="21"/>
  <c r="K2285" i="25" s="1"/>
  <c r="G2285" i="25" s="1"/>
  <c r="F449" i="21"/>
  <c r="F450" i="21"/>
  <c r="F451" i="21"/>
  <c r="F452" i="21"/>
  <c r="F453" i="21"/>
  <c r="K2248" i="25" s="1"/>
  <c r="G2248" i="25" s="1"/>
  <c r="F454" i="21"/>
  <c r="F455" i="21"/>
  <c r="K2036" i="25" s="1"/>
  <c r="G2036" i="25" s="1"/>
  <c r="F456" i="21"/>
  <c r="F457" i="21"/>
  <c r="F458" i="21"/>
  <c r="F459" i="21"/>
  <c r="F460" i="21"/>
  <c r="K1649" i="25" s="1"/>
  <c r="G1649" i="25" s="1"/>
  <c r="F461" i="21"/>
  <c r="F462" i="21"/>
  <c r="F463" i="21"/>
  <c r="K1375" i="25" s="1"/>
  <c r="G1375" i="25" s="1"/>
  <c r="F464" i="21"/>
  <c r="F465" i="21"/>
  <c r="K1914" i="25" s="1"/>
  <c r="G1914" i="25" s="1"/>
  <c r="F466" i="21"/>
  <c r="F467" i="21"/>
  <c r="K1570" i="25" s="1"/>
  <c r="G1570" i="25" s="1"/>
  <c r="F468" i="21"/>
  <c r="F469" i="21"/>
  <c r="K2012" i="25" s="1"/>
  <c r="G2012" i="25" s="1"/>
  <c r="F470" i="21"/>
  <c r="K366" i="25" s="1"/>
  <c r="F471" i="21"/>
  <c r="F472" i="21"/>
  <c r="K1602" i="25" s="1"/>
  <c r="G1602" i="25" s="1"/>
  <c r="F473" i="21"/>
  <c r="F474" i="21"/>
  <c r="F475" i="21"/>
  <c r="F476" i="21"/>
  <c r="F477" i="21"/>
  <c r="K1929" i="25" s="1"/>
  <c r="G1929" i="25" s="1"/>
  <c r="F478" i="21"/>
  <c r="K1950" i="25" s="1"/>
  <c r="G1950" i="25" s="1"/>
  <c r="F479" i="21"/>
  <c r="K956" i="25" s="1"/>
  <c r="G956" i="25" s="1"/>
  <c r="F480" i="21"/>
  <c r="F481" i="21"/>
  <c r="K1626" i="25" s="1"/>
  <c r="G1626" i="25" s="1"/>
  <c r="F482" i="21"/>
  <c r="F483" i="21"/>
  <c r="F484" i="21"/>
  <c r="K1625" i="25" s="1"/>
  <c r="G1625" i="25" s="1"/>
  <c r="F485" i="21"/>
  <c r="F486" i="21"/>
  <c r="F487" i="21"/>
  <c r="F488" i="21"/>
  <c r="F489" i="21"/>
  <c r="K1232" i="25" s="1"/>
  <c r="G1232" i="25" s="1"/>
  <c r="F490" i="21"/>
  <c r="K2226" i="25" s="1"/>
  <c r="G2226" i="25" s="1"/>
  <c r="F491" i="21"/>
  <c r="K1880" i="25" s="1"/>
  <c r="G1880" i="25" s="1"/>
  <c r="F492" i="21"/>
  <c r="K1947" i="25" s="1"/>
  <c r="G1947" i="25" s="1"/>
  <c r="F493" i="21"/>
  <c r="F494" i="21"/>
  <c r="K1893" i="25" s="1"/>
  <c r="G1893" i="25" s="1"/>
  <c r="F495" i="21"/>
  <c r="F496" i="21"/>
  <c r="K1717" i="25" s="1"/>
  <c r="G1717" i="25" s="1"/>
  <c r="F497" i="21"/>
  <c r="F498" i="21"/>
  <c r="F499" i="21"/>
  <c r="F500" i="21"/>
  <c r="F501" i="21"/>
  <c r="K1673" i="25" s="1"/>
  <c r="G1673" i="25" s="1"/>
  <c r="F502" i="21"/>
  <c r="F503" i="21"/>
  <c r="K2262" i="25" s="1"/>
  <c r="G2262" i="25" s="1"/>
  <c r="F504" i="21"/>
  <c r="K1485" i="25" s="1"/>
  <c r="G1485" i="25" s="1"/>
  <c r="F505" i="21"/>
  <c r="F506" i="21"/>
  <c r="F507" i="21"/>
  <c r="F508" i="21"/>
  <c r="F509" i="21"/>
  <c r="F510" i="21"/>
  <c r="F511" i="21"/>
  <c r="F512" i="21"/>
  <c r="F513" i="21"/>
  <c r="K1548" i="25" s="1"/>
  <c r="G1548" i="25" s="1"/>
  <c r="F514" i="21"/>
  <c r="F515" i="21"/>
  <c r="K1701" i="25" s="1"/>
  <c r="G1701" i="25" s="1"/>
  <c r="F516" i="21"/>
  <c r="F517" i="21"/>
  <c r="F518" i="21"/>
  <c r="F519" i="21"/>
  <c r="F520" i="21"/>
  <c r="F521" i="21"/>
  <c r="F522" i="21"/>
  <c r="F523" i="21"/>
  <c r="F524" i="21"/>
  <c r="F525" i="21"/>
  <c r="K2074" i="25" s="1"/>
  <c r="G2074" i="25" s="1"/>
  <c r="F526" i="21"/>
  <c r="K289" i="25" s="1"/>
  <c r="F527" i="21"/>
  <c r="K1875" i="25" s="1"/>
  <c r="G1875" i="25" s="1"/>
  <c r="F528" i="21"/>
  <c r="F529" i="21"/>
  <c r="F530" i="21"/>
  <c r="F531" i="21"/>
  <c r="F532" i="21"/>
  <c r="F533" i="21"/>
  <c r="F534" i="21"/>
  <c r="K2204" i="25" s="1"/>
  <c r="G2204" i="25" s="1"/>
  <c r="F535" i="21"/>
  <c r="F536" i="21"/>
  <c r="F537" i="21"/>
  <c r="K1427" i="25" s="1"/>
  <c r="G1427" i="25" s="1"/>
  <c r="F538" i="21"/>
  <c r="F539" i="21"/>
  <c r="K1527" i="25" s="1"/>
  <c r="G1527" i="25" s="1"/>
  <c r="F540" i="21"/>
  <c r="K1687" i="25" s="1"/>
  <c r="G1687" i="25" s="1"/>
  <c r="F541" i="21"/>
  <c r="F542" i="21"/>
  <c r="F543" i="21"/>
  <c r="F544" i="21"/>
  <c r="F545" i="21"/>
  <c r="F546" i="21"/>
  <c r="F547" i="21"/>
  <c r="F548" i="21"/>
  <c r="F549" i="21"/>
  <c r="K1666" i="25" s="1"/>
  <c r="G1666" i="25" s="1"/>
  <c r="F550" i="21"/>
  <c r="F551" i="21"/>
  <c r="K1612" i="25" s="1"/>
  <c r="G1612" i="25" s="1"/>
  <c r="F552" i="21"/>
  <c r="F553" i="21"/>
  <c r="F554" i="21"/>
  <c r="F555" i="21"/>
  <c r="F556" i="21"/>
  <c r="F557" i="21"/>
  <c r="F558" i="21"/>
  <c r="K1473" i="25" s="1"/>
  <c r="G1473" i="25" s="1"/>
  <c r="F559" i="21"/>
  <c r="F560" i="21"/>
  <c r="F561" i="21"/>
  <c r="K2112" i="25" s="1"/>
  <c r="G2112" i="25" s="1"/>
  <c r="F562" i="21"/>
  <c r="F563" i="21"/>
  <c r="K2220" i="25" s="1"/>
  <c r="G2220" i="25" s="1"/>
  <c r="F564" i="21"/>
  <c r="F565" i="21"/>
  <c r="F566" i="21"/>
  <c r="F567" i="21"/>
  <c r="F568" i="21"/>
  <c r="K1432" i="25" s="1"/>
  <c r="G1432" i="25" s="1"/>
  <c r="F569" i="21"/>
  <c r="F570" i="21"/>
  <c r="F571" i="21"/>
  <c r="F572" i="21"/>
  <c r="F573" i="21"/>
  <c r="K2162" i="25" s="1"/>
  <c r="G2162" i="25" s="1"/>
  <c r="F574" i="21"/>
  <c r="F575" i="21"/>
  <c r="K1586" i="25" s="1"/>
  <c r="G1586" i="25" s="1"/>
  <c r="F576" i="21"/>
  <c r="F577" i="21"/>
  <c r="F578" i="21"/>
  <c r="F579" i="21"/>
  <c r="F580" i="21"/>
  <c r="F581" i="21"/>
  <c r="F582" i="21"/>
  <c r="F583" i="21"/>
  <c r="F584" i="21"/>
  <c r="F585" i="21"/>
  <c r="K1367" i="25" s="1"/>
  <c r="G1367" i="25" s="1"/>
  <c r="F586" i="21"/>
  <c r="F587" i="21"/>
  <c r="F588" i="21"/>
  <c r="F589" i="21"/>
  <c r="F590" i="21"/>
  <c r="K1830" i="25" s="1"/>
  <c r="G1830" i="25" s="1"/>
  <c r="F591" i="21"/>
  <c r="K1910" i="25" s="1"/>
  <c r="G1910" i="25" s="1"/>
  <c r="F592" i="21"/>
  <c r="F593" i="21"/>
  <c r="F594" i="21"/>
  <c r="F595" i="21"/>
  <c r="F596" i="21"/>
  <c r="F597" i="21"/>
  <c r="K2186" i="25" s="1"/>
  <c r="G2186" i="25" s="1"/>
  <c r="F598" i="21"/>
  <c r="K1672" i="25" s="1"/>
  <c r="G1672" i="25" s="1"/>
  <c r="F599" i="21"/>
  <c r="F600" i="21"/>
  <c r="F601" i="21"/>
  <c r="F602" i="21"/>
  <c r="F603" i="21"/>
  <c r="F604" i="21"/>
  <c r="F605" i="21"/>
  <c r="F606" i="21"/>
  <c r="F607" i="21"/>
  <c r="F608" i="21"/>
  <c r="F609" i="21"/>
  <c r="K1788" i="25" s="1"/>
  <c r="G1788" i="25" s="1"/>
  <c r="F610" i="21"/>
  <c r="F611" i="21"/>
  <c r="F612" i="21"/>
  <c r="F613" i="21"/>
  <c r="K2007" i="25" s="1"/>
  <c r="G2007" i="25" s="1"/>
  <c r="F614" i="21"/>
  <c r="F615" i="21"/>
  <c r="F616" i="21"/>
  <c r="F617" i="21"/>
  <c r="K1722" i="25" s="1"/>
  <c r="G1722" i="25" s="1"/>
  <c r="F618" i="21"/>
  <c r="F619" i="21"/>
  <c r="F620" i="21"/>
  <c r="F621" i="21"/>
  <c r="K2154" i="25" s="1"/>
  <c r="G2154" i="25" s="1"/>
  <c r="F622" i="21"/>
  <c r="F623" i="21"/>
  <c r="F624" i="21"/>
  <c r="F625" i="21"/>
  <c r="F626" i="21"/>
  <c r="F627" i="21"/>
  <c r="F628" i="21"/>
  <c r="F629" i="21"/>
  <c r="F630" i="21"/>
  <c r="F631" i="21"/>
  <c r="F632" i="21"/>
  <c r="F633" i="21"/>
  <c r="K1479" i="25" s="1"/>
  <c r="G1479" i="25" s="1"/>
  <c r="F634" i="21"/>
  <c r="K2282" i="25" s="1"/>
  <c r="G2282" i="25" s="1"/>
  <c r="F635" i="21"/>
  <c r="K2105" i="25" s="1"/>
  <c r="G2105" i="25" s="1"/>
  <c r="F636" i="21"/>
  <c r="F637" i="21"/>
  <c r="K1199" i="25" s="1"/>
  <c r="G1199" i="25" s="1"/>
  <c r="F638" i="21"/>
  <c r="F639" i="21"/>
  <c r="F640" i="21"/>
  <c r="F641" i="21"/>
  <c r="F642" i="21"/>
  <c r="F643" i="21"/>
  <c r="F644" i="21"/>
  <c r="F645" i="21"/>
  <c r="K1958" i="25" s="1"/>
  <c r="G1958" i="25" s="1"/>
  <c r="F646" i="21"/>
  <c r="F647" i="21"/>
  <c r="F648" i="21"/>
  <c r="F649" i="21"/>
  <c r="F650" i="21"/>
  <c r="K341" i="25" s="1"/>
  <c r="F651" i="21"/>
  <c r="K1518" i="25" s="1"/>
  <c r="G1518" i="25" s="1"/>
  <c r="F652" i="21"/>
  <c r="K1970" i="25" s="1"/>
  <c r="G1970" i="25" s="1"/>
  <c r="F653" i="21"/>
  <c r="F654" i="21"/>
  <c r="F655" i="21"/>
  <c r="F656" i="21"/>
  <c r="K1240" i="25" s="1"/>
  <c r="G1240" i="25" s="1"/>
  <c r="F657" i="21"/>
  <c r="K1044" i="25" s="1"/>
  <c r="G1044" i="25" s="1"/>
  <c r="F658" i="21"/>
  <c r="F659" i="21"/>
  <c r="K1600" i="25" s="1"/>
  <c r="G1600" i="25" s="1"/>
  <c r="F660" i="21"/>
  <c r="F661" i="21"/>
  <c r="F662" i="21"/>
  <c r="F663" i="21"/>
  <c r="F664" i="21"/>
  <c r="F665" i="21"/>
  <c r="F666" i="21"/>
  <c r="F667" i="21"/>
  <c r="K1422" i="25" s="1"/>
  <c r="G1422" i="25" s="1"/>
  <c r="F668" i="21"/>
  <c r="F669" i="21"/>
  <c r="K1486" i="25" s="1"/>
  <c r="G1486" i="25" s="1"/>
  <c r="F670" i="21"/>
  <c r="K1478" i="25" s="1"/>
  <c r="G1478" i="25" s="1"/>
  <c r="F671" i="21"/>
  <c r="F672" i="21"/>
  <c r="K2088" i="25" s="1"/>
  <c r="G2088" i="25" s="1"/>
  <c r="F673" i="21"/>
  <c r="K122" i="25" s="1"/>
  <c r="F674" i="21"/>
  <c r="K123" i="25" s="1"/>
  <c r="F675" i="21"/>
  <c r="F676" i="21"/>
  <c r="K1946" i="25" s="1"/>
  <c r="G1946" i="25" s="1"/>
  <c r="F677" i="21"/>
  <c r="K124" i="25" s="1"/>
  <c r="F678" i="21"/>
  <c r="F679" i="21"/>
  <c r="F680" i="21"/>
  <c r="F681" i="21"/>
  <c r="F682" i="21"/>
  <c r="F683" i="21"/>
  <c r="F684" i="21"/>
  <c r="F685" i="21"/>
  <c r="F686" i="21"/>
  <c r="F687" i="21"/>
  <c r="F688" i="21"/>
  <c r="F689" i="21"/>
  <c r="F690" i="21"/>
  <c r="F691" i="21"/>
  <c r="F692" i="21"/>
  <c r="F693" i="21"/>
  <c r="K1332" i="25" s="1"/>
  <c r="G1332" i="25" s="1"/>
  <c r="F694" i="21"/>
  <c r="K1543" i="25" s="1"/>
  <c r="G1543" i="25" s="1"/>
  <c r="F695" i="21"/>
  <c r="F696" i="21"/>
  <c r="F697" i="21"/>
  <c r="F698" i="21"/>
  <c r="F699" i="21"/>
  <c r="K1340" i="25" s="1"/>
  <c r="G1340" i="25" s="1"/>
  <c r="F700" i="21"/>
  <c r="F701" i="21"/>
  <c r="F702" i="21"/>
  <c r="F703" i="21"/>
  <c r="F704" i="21"/>
  <c r="F705" i="21"/>
  <c r="F706" i="21"/>
  <c r="F707" i="21"/>
  <c r="K92" i="25" s="1"/>
  <c r="F708" i="21"/>
  <c r="F709" i="21"/>
  <c r="F710" i="21"/>
  <c r="F711" i="21"/>
  <c r="F712" i="21"/>
  <c r="F713" i="21"/>
  <c r="F714" i="21"/>
  <c r="F715" i="21"/>
  <c r="F716" i="21"/>
  <c r="F717" i="21"/>
  <c r="K1493" i="25" s="1"/>
  <c r="G1493" i="25" s="1"/>
  <c r="F718" i="21"/>
  <c r="F719" i="21"/>
  <c r="F720" i="21"/>
  <c r="F721" i="21"/>
  <c r="F722" i="21"/>
  <c r="K1237" i="25" s="1"/>
  <c r="G1237" i="25" s="1"/>
  <c r="F723" i="21"/>
  <c r="K66" i="25" s="1"/>
  <c r="F724" i="21"/>
  <c r="K67" i="25" s="1"/>
  <c r="F725" i="21"/>
  <c r="K80" i="25" s="1"/>
  <c r="F726" i="21"/>
  <c r="F727" i="21"/>
  <c r="F728" i="21"/>
  <c r="K2055" i="25" s="1"/>
  <c r="G2055" i="25" s="1"/>
  <c r="F729" i="21"/>
  <c r="K1460" i="25" s="1"/>
  <c r="G1460" i="25" s="1"/>
  <c r="F730" i="21"/>
  <c r="F731" i="21"/>
  <c r="F732" i="21"/>
  <c r="F733" i="21"/>
  <c r="F734" i="21"/>
  <c r="F735" i="21"/>
  <c r="F736" i="21"/>
  <c r="F737" i="21"/>
  <c r="K1547" i="25" s="1"/>
  <c r="G1547" i="25" s="1"/>
  <c r="F738" i="21"/>
  <c r="F739" i="21"/>
  <c r="F740" i="21"/>
  <c r="F741" i="21"/>
  <c r="K2331" i="25" s="1"/>
  <c r="G2331" i="25" s="1"/>
  <c r="F742" i="21"/>
  <c r="F743" i="21"/>
  <c r="F744" i="21"/>
  <c r="F745" i="21"/>
  <c r="F746" i="21"/>
  <c r="F747" i="21"/>
  <c r="F748" i="21"/>
  <c r="F749" i="21"/>
  <c r="F750" i="21"/>
  <c r="F751" i="21"/>
  <c r="F752" i="21"/>
  <c r="F753" i="21"/>
  <c r="K1936" i="25" s="1"/>
  <c r="G1936" i="25" s="1"/>
  <c r="F754" i="21"/>
  <c r="F755" i="21"/>
  <c r="F756" i="21"/>
  <c r="F757" i="21"/>
  <c r="F758" i="21"/>
  <c r="F759" i="21"/>
  <c r="F760" i="21"/>
  <c r="F761" i="21"/>
  <c r="K38" i="25" s="1"/>
  <c r="F762" i="21"/>
  <c r="K40" i="25" s="1"/>
  <c r="F763" i="21"/>
  <c r="K43" i="25" s="1"/>
  <c r="F764" i="21"/>
  <c r="K49" i="25" s="1"/>
  <c r="F765" i="21"/>
  <c r="K50" i="25" s="1"/>
  <c r="F766" i="21"/>
  <c r="F767" i="21"/>
  <c r="F768" i="21"/>
  <c r="F769" i="21"/>
  <c r="F770" i="21"/>
  <c r="F771" i="21"/>
  <c r="F772" i="21"/>
  <c r="K94" i="25" s="1"/>
  <c r="F773" i="21"/>
  <c r="F774" i="21"/>
  <c r="K23" i="25" s="1"/>
  <c r="F775" i="21"/>
  <c r="F776" i="21"/>
  <c r="F777" i="21"/>
  <c r="K2230" i="25" s="1"/>
  <c r="G2230" i="25" s="1"/>
  <c r="F778" i="21"/>
  <c r="F779" i="21"/>
  <c r="F780" i="21"/>
  <c r="F781" i="21"/>
  <c r="F782" i="21"/>
  <c r="F783" i="21"/>
  <c r="F784" i="21"/>
  <c r="F785" i="21"/>
  <c r="F786" i="21"/>
  <c r="F787" i="21"/>
  <c r="K2291" i="25" s="1"/>
  <c r="G2291" i="25" s="1"/>
  <c r="F788" i="21"/>
  <c r="K1546" i="25" s="1"/>
  <c r="G1546" i="25" s="1"/>
  <c r="F789" i="21"/>
  <c r="K2190" i="25" s="1"/>
  <c r="G2190" i="25" s="1"/>
  <c r="F790" i="21"/>
  <c r="F791" i="21"/>
  <c r="K2117" i="25" s="1"/>
  <c r="G2117" i="25" s="1"/>
  <c r="F792" i="21"/>
  <c r="F793" i="21"/>
  <c r="F794" i="21"/>
  <c r="F795" i="21"/>
  <c r="F796" i="21"/>
  <c r="F797" i="21"/>
  <c r="F798" i="21"/>
  <c r="F799" i="21"/>
  <c r="F800" i="21"/>
  <c r="F801" i="21"/>
  <c r="K1287" i="25" s="1"/>
  <c r="G1287" i="25" s="1"/>
  <c r="F802" i="21"/>
  <c r="F803" i="21"/>
  <c r="F804" i="21"/>
  <c r="F805" i="21"/>
  <c r="F806" i="21"/>
  <c r="F807" i="21"/>
  <c r="F808" i="21"/>
  <c r="F809" i="21"/>
  <c r="F810" i="21"/>
  <c r="K1840" i="25" s="1"/>
  <c r="G1840" i="25" s="1"/>
  <c r="F811" i="21"/>
  <c r="F812" i="21"/>
  <c r="F813" i="21"/>
  <c r="K1935" i="25" s="1"/>
  <c r="G1935" i="25" s="1"/>
  <c r="F814" i="21"/>
  <c r="F815" i="21"/>
  <c r="F816" i="21"/>
  <c r="F817" i="21"/>
  <c r="F818" i="21"/>
  <c r="K78" i="25" s="1"/>
  <c r="F819" i="21"/>
  <c r="F820" i="21"/>
  <c r="F821" i="21"/>
  <c r="F822" i="21"/>
  <c r="F823" i="21"/>
  <c r="K1856" i="25" s="1"/>
  <c r="G1856" i="25" s="1"/>
  <c r="F824" i="21"/>
  <c r="F825" i="21"/>
  <c r="K316" i="25" s="1"/>
  <c r="F826" i="21"/>
  <c r="F827" i="21"/>
  <c r="K311" i="25" s="1"/>
  <c r="F828" i="21"/>
  <c r="K501" i="25" s="1"/>
  <c r="F829" i="21"/>
  <c r="K503" i="25" s="1"/>
  <c r="F830" i="21"/>
  <c r="K504" i="25" s="1"/>
  <c r="F831" i="21"/>
  <c r="K518" i="25" s="1"/>
  <c r="F832" i="21"/>
  <c r="F833" i="21"/>
  <c r="F834" i="21"/>
  <c r="K527" i="25" s="1"/>
  <c r="F835" i="21"/>
  <c r="F836" i="21"/>
  <c r="K531" i="25" s="1"/>
  <c r="F837" i="21"/>
  <c r="K279" i="25" s="1"/>
  <c r="F838" i="21"/>
  <c r="K277" i="25" s="1"/>
  <c r="F839" i="21"/>
  <c r="F840" i="21"/>
  <c r="F841" i="21"/>
  <c r="K533" i="25" s="1"/>
  <c r="F842" i="21"/>
  <c r="F843" i="21"/>
  <c r="F844" i="21"/>
  <c r="K276" i="25" s="1"/>
  <c r="F845" i="21"/>
  <c r="K535" i="25" s="1"/>
  <c r="F846" i="21"/>
  <c r="F847" i="21"/>
  <c r="F848" i="21"/>
  <c r="F849" i="21"/>
  <c r="F850" i="21"/>
  <c r="K603" i="25" s="1"/>
  <c r="F851" i="21"/>
  <c r="F852" i="21"/>
  <c r="F853" i="21"/>
  <c r="K378" i="25" s="1"/>
  <c r="F854" i="21"/>
  <c r="K435" i="25" s="1"/>
  <c r="F855" i="21"/>
  <c r="K377" i="25" s="1"/>
  <c r="F856" i="21"/>
  <c r="K436" i="25" s="1"/>
  <c r="F857" i="21"/>
  <c r="F858" i="21"/>
  <c r="F859" i="21"/>
  <c r="F860" i="21"/>
  <c r="K453" i="25" s="1"/>
  <c r="F861" i="21"/>
  <c r="F862" i="21"/>
  <c r="K460" i="25" s="1"/>
  <c r="F863" i="21"/>
  <c r="F864" i="21"/>
  <c r="K664" i="25" s="1"/>
  <c r="F865" i="21"/>
  <c r="K111" i="25" s="1"/>
  <c r="F866" i="21"/>
  <c r="F867" i="21"/>
  <c r="F868" i="21"/>
  <c r="F869" i="21"/>
  <c r="K112" i="25" s="1"/>
  <c r="F870" i="21"/>
  <c r="F871" i="21"/>
  <c r="F872" i="21"/>
  <c r="F873" i="21"/>
  <c r="F874" i="21"/>
  <c r="F875" i="21"/>
  <c r="F876" i="21"/>
  <c r="F877" i="21"/>
  <c r="F878" i="21"/>
  <c r="K51" i="25" s="1"/>
  <c r="F879" i="21"/>
  <c r="F880" i="21"/>
  <c r="F881" i="21"/>
  <c r="F882" i="21"/>
  <c r="F883" i="21"/>
  <c r="K48" i="25" s="1"/>
  <c r="F884" i="21"/>
  <c r="F885" i="21"/>
  <c r="F886" i="21"/>
  <c r="F887" i="21"/>
  <c r="F888" i="21"/>
  <c r="F889" i="21"/>
  <c r="F890" i="21"/>
  <c r="K733" i="25" s="1"/>
  <c r="F891" i="21"/>
  <c r="F892" i="21"/>
  <c r="F893" i="21"/>
  <c r="F894" i="21"/>
  <c r="F895" i="21"/>
  <c r="K287" i="25" s="1"/>
  <c r="F896" i="21"/>
  <c r="F897" i="21"/>
  <c r="K519" i="25" s="1"/>
  <c r="F898" i="21"/>
  <c r="F899" i="21"/>
  <c r="F900" i="21"/>
  <c r="K337" i="25" s="1"/>
  <c r="F901" i="21"/>
  <c r="F902" i="21"/>
  <c r="K470" i="25" s="1"/>
  <c r="F903" i="21"/>
  <c r="F904" i="21"/>
  <c r="K474" i="25" s="1"/>
  <c r="F905" i="21"/>
  <c r="K338" i="25" s="1"/>
  <c r="F906" i="21"/>
  <c r="K1029" i="25" s="1"/>
  <c r="G1029" i="25" s="1"/>
  <c r="F907" i="21"/>
  <c r="F908" i="21"/>
  <c r="K997" i="25" s="1"/>
  <c r="G997" i="25" s="1"/>
  <c r="F909" i="21"/>
  <c r="K978" i="25" s="1"/>
  <c r="G978" i="25" s="1"/>
  <c r="F910" i="21"/>
  <c r="F911" i="21"/>
  <c r="F912" i="21"/>
  <c r="K473" i="25" s="1"/>
  <c r="F913" i="21"/>
  <c r="K1066" i="25" s="1"/>
  <c r="G1066" i="25" s="1"/>
  <c r="F914" i="21"/>
  <c r="F915" i="21"/>
  <c r="F916" i="21"/>
  <c r="K471" i="25" s="1"/>
  <c r="F917" i="21"/>
  <c r="F918" i="21"/>
  <c r="F919" i="21"/>
  <c r="F920" i="21"/>
  <c r="K340" i="25" s="1"/>
  <c r="F921" i="21"/>
  <c r="F922" i="21"/>
  <c r="F923" i="21"/>
  <c r="F924" i="21"/>
  <c r="F925" i="21"/>
  <c r="F926" i="21"/>
  <c r="K517" i="25" s="1"/>
  <c r="F927" i="21"/>
  <c r="K493" i="25" s="1"/>
  <c r="F928" i="21"/>
  <c r="F929" i="21"/>
  <c r="K682" i="25" s="1"/>
  <c r="F930" i="21"/>
  <c r="K96" i="25" s="1"/>
  <c r="F931" i="21"/>
  <c r="F932" i="21"/>
  <c r="F933" i="21"/>
  <c r="F934" i="21"/>
  <c r="F935" i="21"/>
  <c r="F936" i="21"/>
  <c r="K65" i="25" s="1"/>
  <c r="F937" i="21"/>
  <c r="F938" i="21"/>
  <c r="F939" i="21"/>
  <c r="F940" i="21"/>
  <c r="F941" i="21"/>
  <c r="F942" i="21"/>
  <c r="F943" i="21"/>
  <c r="F944" i="21"/>
  <c r="K1736" i="25" s="1"/>
  <c r="G1736" i="25" s="1"/>
  <c r="F945" i="21"/>
  <c r="F946" i="21"/>
  <c r="F947" i="21"/>
  <c r="K657" i="25" s="1"/>
  <c r="F948" i="21"/>
  <c r="K119" i="25" s="1"/>
  <c r="F949" i="21"/>
  <c r="F950" i="21"/>
  <c r="F951" i="21"/>
  <c r="F952" i="21"/>
  <c r="F953" i="21"/>
  <c r="K1031" i="25" s="1"/>
  <c r="G1031" i="25" s="1"/>
  <c r="F954" i="21"/>
  <c r="F955" i="21"/>
  <c r="F956" i="21"/>
  <c r="F957" i="21"/>
  <c r="F958" i="21"/>
  <c r="K524" i="25" s="1"/>
  <c r="F959" i="21"/>
  <c r="K1755" i="25" s="1"/>
  <c r="G1755" i="25" s="1"/>
  <c r="F960" i="21"/>
  <c r="F961" i="21"/>
  <c r="F962" i="21"/>
  <c r="F963" i="21"/>
  <c r="F964" i="21"/>
  <c r="K1267" i="25" s="1"/>
  <c r="G1267" i="25" s="1"/>
  <c r="F965" i="21"/>
  <c r="F966" i="21"/>
  <c r="F967" i="21"/>
  <c r="K345" i="25" s="1"/>
  <c r="F968" i="21"/>
  <c r="K466" i="25" s="1"/>
  <c r="F969" i="21"/>
  <c r="K1475" i="25" s="1"/>
  <c r="G1475" i="25" s="1"/>
  <c r="F970" i="21"/>
  <c r="K346" i="25" s="1"/>
  <c r="F971" i="21"/>
  <c r="K465" i="25" s="1"/>
  <c r="F972" i="21"/>
  <c r="K347" i="25" s="1"/>
  <c r="F973" i="21"/>
  <c r="K348" i="25" s="1"/>
  <c r="F974" i="21"/>
  <c r="K464" i="25" s="1"/>
  <c r="F975" i="21"/>
  <c r="F976" i="21"/>
  <c r="K349" i="25" s="1"/>
  <c r="F977" i="21"/>
  <c r="F978" i="21"/>
  <c r="F979" i="21"/>
  <c r="F980" i="21"/>
  <c r="K1628" i="25" s="1"/>
  <c r="G1628" i="25" s="1"/>
  <c r="F981" i="21"/>
  <c r="K2093" i="25" s="1"/>
  <c r="G2093" i="25" s="1"/>
  <c r="F982" i="21"/>
  <c r="F983" i="21"/>
  <c r="F984" i="21"/>
  <c r="F985" i="21"/>
  <c r="F986" i="21"/>
  <c r="F987" i="21"/>
  <c r="K116" i="25" s="1"/>
  <c r="F988" i="21"/>
  <c r="F989" i="21"/>
  <c r="F990" i="21"/>
  <c r="K660" i="25" s="1"/>
  <c r="F991" i="21"/>
  <c r="F992" i="21"/>
  <c r="F993" i="21"/>
  <c r="K2174" i="25" s="1"/>
  <c r="G2174" i="25" s="1"/>
  <c r="F994" i="21"/>
  <c r="K117" i="25" s="1"/>
  <c r="F995" i="21"/>
  <c r="K659" i="25" s="1"/>
  <c r="F996" i="21"/>
  <c r="F997" i="21"/>
  <c r="F998" i="21"/>
  <c r="F999" i="21"/>
  <c r="F1000" i="21"/>
  <c r="F1001" i="21"/>
  <c r="K118" i="25" s="1"/>
  <c r="F1002" i="21"/>
  <c r="F1003" i="21"/>
  <c r="F1004" i="21"/>
  <c r="K2205" i="25" s="1"/>
  <c r="G2205" i="25" s="1"/>
  <c r="F1005" i="21"/>
  <c r="K2313" i="25" s="1"/>
  <c r="G2313" i="25" s="1"/>
  <c r="F1006" i="21"/>
  <c r="F1007" i="21"/>
  <c r="F1008" i="21"/>
  <c r="F1009" i="21"/>
  <c r="F1010" i="21"/>
  <c r="F1011" i="21"/>
  <c r="F1012" i="21"/>
  <c r="F1013" i="21"/>
  <c r="F1014" i="21"/>
  <c r="F1015" i="21"/>
  <c r="K1362" i="25" s="1"/>
  <c r="G1362" i="25" s="1"/>
  <c r="F1016" i="21"/>
  <c r="K1964" i="25" s="1"/>
  <c r="G1964" i="25" s="1"/>
  <c r="F1017" i="21"/>
  <c r="K2043" i="25" s="1"/>
  <c r="G2043" i="25" s="1"/>
  <c r="F1018" i="21"/>
  <c r="K1579" i="25" s="1"/>
  <c r="G1579" i="25" s="1"/>
  <c r="F1019" i="21"/>
  <c r="F1020" i="21"/>
  <c r="F1021" i="21"/>
  <c r="K409" i="25" s="1"/>
  <c r="F1022" i="21"/>
  <c r="K1795" i="25" s="1"/>
  <c r="G1795" i="25" s="1"/>
  <c r="F1023" i="21"/>
  <c r="F1024" i="21"/>
  <c r="K299" i="25" s="1"/>
  <c r="F1025" i="21"/>
  <c r="F1026" i="21"/>
  <c r="F1027" i="21"/>
  <c r="F1028" i="21"/>
  <c r="F1029" i="21"/>
  <c r="K1671" i="25" s="1"/>
  <c r="G1671" i="25" s="1"/>
  <c r="F1030" i="21"/>
  <c r="F1031" i="21"/>
  <c r="F1032" i="21"/>
  <c r="F1033" i="21"/>
  <c r="F1034" i="21"/>
  <c r="K32" i="25" s="1"/>
  <c r="F1035" i="21"/>
  <c r="F1036" i="21"/>
  <c r="F1037" i="21"/>
  <c r="F1038" i="21"/>
  <c r="K234" i="25" s="1"/>
  <c r="F1039" i="21"/>
  <c r="F1040" i="21"/>
  <c r="F1041" i="21"/>
  <c r="K1595" i="25" s="1"/>
  <c r="G1595" i="25" s="1"/>
  <c r="F1042" i="21"/>
  <c r="F1043" i="21"/>
  <c r="F1044" i="21"/>
  <c r="K1869" i="25" s="1"/>
  <c r="G1869" i="25" s="1"/>
  <c r="F1045" i="21"/>
  <c r="F1046" i="21"/>
  <c r="F1047" i="21"/>
  <c r="F1048" i="21"/>
  <c r="K24" i="25" s="1"/>
  <c r="F1049" i="21"/>
  <c r="F1050" i="21"/>
  <c r="F1051" i="21"/>
  <c r="F1052" i="21"/>
  <c r="K22" i="25" s="1"/>
  <c r="F1053" i="21"/>
  <c r="F1054" i="21"/>
  <c r="F1055" i="21"/>
  <c r="F1056" i="21"/>
  <c r="F1057" i="21"/>
  <c r="F1058" i="21"/>
  <c r="F1059" i="21"/>
  <c r="F1060" i="21"/>
  <c r="F1061" i="21"/>
  <c r="F1062" i="21"/>
  <c r="F1063" i="21"/>
  <c r="F1064" i="21"/>
  <c r="K2142" i="25" s="1"/>
  <c r="G2142" i="25" s="1"/>
  <c r="F1065" i="21"/>
  <c r="K2238" i="25" s="1"/>
  <c r="G2238" i="25" s="1"/>
  <c r="F1066" i="21"/>
  <c r="F1067" i="21"/>
  <c r="K856" i="25" s="1"/>
  <c r="G856" i="25" s="1"/>
  <c r="F1068" i="21"/>
  <c r="F1069" i="21"/>
  <c r="K127" i="25" s="1"/>
  <c r="F1070" i="21"/>
  <c r="F1071" i="21"/>
  <c r="F1072" i="21"/>
  <c r="F1073" i="21"/>
  <c r="F1074" i="21"/>
  <c r="F1075" i="21"/>
  <c r="K2157" i="25" s="1"/>
  <c r="G2157" i="25" s="1"/>
  <c r="F1076" i="21"/>
  <c r="F1077" i="21"/>
  <c r="K1794" i="25" s="1"/>
  <c r="G1794" i="25" s="1"/>
  <c r="F1078" i="21"/>
  <c r="F1079" i="21"/>
  <c r="F1080" i="21"/>
  <c r="F1081" i="21"/>
  <c r="F1082" i="21"/>
  <c r="F1083" i="21"/>
  <c r="F1084" i="21"/>
  <c r="K120" i="25" s="1"/>
  <c r="F1085" i="21"/>
  <c r="K121" i="25" s="1"/>
  <c r="F1086" i="21"/>
  <c r="F1087" i="21"/>
  <c r="F1088" i="21"/>
  <c r="F1089" i="21"/>
  <c r="K1662" i="25" s="1"/>
  <c r="G1662" i="25" s="1"/>
  <c r="F1090" i="21"/>
  <c r="F1091" i="21"/>
  <c r="F1092" i="21"/>
  <c r="F1093" i="21"/>
  <c r="K779" i="25" s="1"/>
  <c r="G779" i="25" s="1"/>
  <c r="F1094" i="21"/>
  <c r="F1095" i="21"/>
  <c r="F1096" i="21"/>
  <c r="K1351" i="25" s="1"/>
  <c r="G1351" i="25" s="1"/>
  <c r="F1097" i="21"/>
  <c r="F1098" i="21"/>
  <c r="F1099" i="21"/>
  <c r="F1100" i="21"/>
  <c r="F1101" i="21"/>
  <c r="K2084" i="25" s="1"/>
  <c r="G2084" i="25" s="1"/>
  <c r="F1102" i="21"/>
  <c r="F1103" i="21"/>
  <c r="F1104" i="21"/>
  <c r="F1105" i="21"/>
  <c r="F1106" i="21"/>
  <c r="F1107" i="21"/>
  <c r="F1108" i="21"/>
  <c r="F1109" i="21"/>
  <c r="F1110" i="21"/>
  <c r="F1111" i="21"/>
  <c r="F1112" i="21"/>
  <c r="F1113" i="21"/>
  <c r="K1733" i="25" s="1"/>
  <c r="G1733" i="25" s="1"/>
  <c r="F1114" i="21"/>
  <c r="F1115" i="21"/>
  <c r="K635" i="25" s="1"/>
  <c r="F1116" i="21"/>
  <c r="F1117" i="21"/>
  <c r="K1901" i="25" s="1"/>
  <c r="G1901" i="25" s="1"/>
  <c r="F1118" i="21"/>
  <c r="F1119" i="21"/>
  <c r="F1120" i="21"/>
  <c r="K1912" i="25" s="1"/>
  <c r="G1912" i="25" s="1"/>
  <c r="F1121" i="21"/>
  <c r="K1629" i="25" s="1"/>
  <c r="G1629" i="25" s="1"/>
  <c r="F1122" i="21"/>
  <c r="F1123" i="21"/>
  <c r="F1124" i="21"/>
  <c r="F1125" i="21"/>
  <c r="K2376" i="25" s="1"/>
  <c r="G2376" i="25" s="1"/>
  <c r="F1126" i="21"/>
  <c r="F1127" i="21"/>
  <c r="F1128" i="21"/>
  <c r="K652" i="25" s="1"/>
  <c r="F1129" i="21"/>
  <c r="F1130" i="21"/>
  <c r="K125" i="25" s="1"/>
  <c r="F1131" i="21"/>
  <c r="F1132" i="21"/>
  <c r="F1133" i="21"/>
  <c r="F1134" i="21"/>
  <c r="K364" i="25" s="1"/>
  <c r="F1135" i="21"/>
  <c r="F1136" i="21"/>
  <c r="F1137" i="21"/>
  <c r="K1152" i="25" s="1"/>
  <c r="G1152" i="25" s="1"/>
  <c r="F1138" i="21"/>
  <c r="K1041" i="25" s="1"/>
  <c r="G1041" i="25" s="1"/>
  <c r="F1139" i="21"/>
  <c r="F1140" i="21"/>
  <c r="F1141" i="21"/>
  <c r="F1142" i="21"/>
  <c r="F1143" i="21"/>
  <c r="F1144" i="21"/>
  <c r="F1145" i="21"/>
  <c r="F1146" i="21"/>
  <c r="F1147" i="21"/>
  <c r="F1148" i="21"/>
  <c r="K1195" i="25" s="1"/>
  <c r="G1195" i="25" s="1"/>
  <c r="F1149" i="21"/>
  <c r="K914" i="25" s="1"/>
  <c r="G914" i="25" s="1"/>
  <c r="F1150" i="21"/>
  <c r="F1151" i="21"/>
  <c r="F1152" i="21"/>
  <c r="K971" i="25" s="1"/>
  <c r="G971" i="25" s="1"/>
  <c r="F1153" i="21"/>
  <c r="F1154" i="21"/>
  <c r="F1155" i="21"/>
  <c r="F1156" i="21"/>
  <c r="K995" i="25" s="1"/>
  <c r="G995" i="25" s="1"/>
  <c r="F1157" i="21"/>
  <c r="F1158" i="21"/>
  <c r="F1159" i="21"/>
  <c r="K853" i="25" s="1"/>
  <c r="G853" i="25" s="1"/>
  <c r="F1160" i="21"/>
  <c r="F1161" i="21"/>
  <c r="K827" i="25" s="1"/>
  <c r="G827" i="25" s="1"/>
  <c r="F1162" i="21"/>
  <c r="F1163" i="21"/>
  <c r="F1164" i="21"/>
  <c r="K1079" i="25" s="1"/>
  <c r="G1079" i="25" s="1"/>
  <c r="F1165" i="21"/>
  <c r="K929" i="25" s="1"/>
  <c r="G929" i="25" s="1"/>
  <c r="F1166" i="21"/>
  <c r="F1167" i="21"/>
  <c r="F1168" i="21"/>
  <c r="F1169" i="21"/>
  <c r="F1170" i="21"/>
  <c r="F1171" i="21"/>
  <c r="K537" i="25" s="1"/>
  <c r="F1172" i="21"/>
  <c r="K273" i="25" s="1"/>
  <c r="F1173" i="21"/>
  <c r="F1174" i="21"/>
  <c r="K538" i="25" s="1"/>
  <c r="F1175" i="21"/>
  <c r="K271" i="25" s="1"/>
  <c r="F1176" i="21"/>
  <c r="F1177" i="21"/>
  <c r="F1178" i="21"/>
  <c r="K225" i="25" s="1"/>
  <c r="F1179" i="21"/>
  <c r="F1180" i="21"/>
  <c r="K224" i="25" s="1"/>
  <c r="F1181" i="21"/>
  <c r="K223" i="25" s="1"/>
  <c r="F1182" i="21"/>
  <c r="K1916" i="25" s="1"/>
  <c r="G1916" i="25" s="1"/>
  <c r="F1183" i="21"/>
  <c r="F1184" i="21"/>
  <c r="K896" i="25" s="1"/>
  <c r="G896" i="25" s="1"/>
  <c r="F1185" i="21"/>
  <c r="K221" i="25" s="1"/>
  <c r="F1186" i="21"/>
  <c r="K220" i="25" s="1"/>
  <c r="F1187" i="21"/>
  <c r="F1188" i="21"/>
  <c r="K569" i="25" s="1"/>
  <c r="F1189" i="21"/>
  <c r="K219" i="25" s="1"/>
  <c r="F1190" i="21"/>
  <c r="F1191" i="21"/>
  <c r="K1002" i="25" s="1"/>
  <c r="G1002" i="25" s="1"/>
  <c r="F1192" i="21"/>
  <c r="K1118" i="25" s="1"/>
  <c r="G1118" i="25" s="1"/>
  <c r="F1193" i="21"/>
  <c r="F1194" i="21"/>
  <c r="K830" i="25" s="1"/>
  <c r="G830" i="25" s="1"/>
  <c r="F1195" i="21"/>
  <c r="F1196" i="21"/>
  <c r="F1197" i="21"/>
  <c r="K1096" i="25" s="1"/>
  <c r="G1096" i="25" s="1"/>
  <c r="F1198" i="21"/>
  <c r="K576" i="25" s="1"/>
  <c r="F1199" i="21"/>
  <c r="F1200" i="21"/>
  <c r="F1201" i="21"/>
  <c r="F1202" i="21"/>
  <c r="K582" i="25" s="1"/>
  <c r="F1203" i="21"/>
  <c r="K583" i="25" s="1"/>
  <c r="F1204" i="21"/>
  <c r="K201" i="25" s="1"/>
  <c r="F1205" i="21"/>
  <c r="F1206" i="21"/>
  <c r="F1207" i="21"/>
  <c r="F1208" i="21"/>
  <c r="K771" i="25" s="1"/>
  <c r="G771" i="25" s="1"/>
  <c r="F1209" i="21"/>
  <c r="K873" i="25" s="1"/>
  <c r="G873" i="25" s="1"/>
  <c r="F1210" i="21"/>
  <c r="F1211" i="21"/>
  <c r="K677" i="25" s="1"/>
  <c r="F1212" i="21"/>
  <c r="F1213" i="21"/>
  <c r="K101" i="25" s="1"/>
  <c r="F1214" i="21"/>
  <c r="F1215" i="21"/>
  <c r="K100" i="25" s="1"/>
  <c r="F1216" i="21"/>
  <c r="F1217" i="21"/>
  <c r="K99" i="25" s="1"/>
  <c r="F1218" i="21"/>
  <c r="F1219" i="21"/>
  <c r="F1220" i="21"/>
  <c r="F1221" i="21"/>
  <c r="F1222" i="21"/>
  <c r="F1223" i="21"/>
  <c r="F1224" i="21"/>
  <c r="F1225" i="21"/>
  <c r="K91" i="25" s="1"/>
  <c r="F1226" i="21"/>
  <c r="F1227" i="21"/>
  <c r="F1228" i="21"/>
  <c r="F1229" i="21"/>
  <c r="F1230" i="21"/>
  <c r="F1231" i="21"/>
  <c r="F1232" i="21"/>
  <c r="F1233" i="21"/>
  <c r="K1183" i="25" s="1"/>
  <c r="G1183" i="25" s="1"/>
  <c r="F1234" i="21"/>
  <c r="F1235" i="21"/>
  <c r="F1236" i="21"/>
  <c r="F1237" i="21"/>
  <c r="F1238" i="21"/>
  <c r="F1239" i="21"/>
  <c r="K832" i="25" s="1"/>
  <c r="G832" i="25" s="1"/>
  <c r="F1240" i="21"/>
  <c r="K2125" i="25" s="1"/>
  <c r="G2125" i="25" s="1"/>
  <c r="F1241" i="21"/>
  <c r="K202" i="25" s="1"/>
  <c r="F1242" i="21"/>
  <c r="F1243" i="21"/>
  <c r="K203" i="25" s="1"/>
  <c r="F1244" i="21"/>
  <c r="K581" i="25" s="1"/>
  <c r="F1245" i="21"/>
  <c r="F1246" i="21"/>
  <c r="F1247" i="21"/>
  <c r="F1248" i="21"/>
  <c r="F1249" i="21"/>
  <c r="F1250" i="21"/>
  <c r="F1251" i="21"/>
  <c r="F1252" i="21"/>
  <c r="F1253" i="21"/>
  <c r="F1254" i="21"/>
  <c r="F1255" i="21"/>
  <c r="F1256" i="21"/>
  <c r="F1257" i="21"/>
  <c r="F1258" i="21"/>
  <c r="K204" i="25" s="1"/>
  <c r="F1259" i="21"/>
  <c r="K129" i="25" s="1"/>
  <c r="F1260" i="21"/>
  <c r="F1261" i="21"/>
  <c r="F1262" i="21"/>
  <c r="K128" i="25" s="1"/>
  <c r="F1263" i="21"/>
  <c r="F1264" i="21"/>
  <c r="F1265" i="21"/>
  <c r="F1266" i="21"/>
  <c r="F1267" i="21"/>
  <c r="F1268" i="21"/>
  <c r="K335" i="25" s="1"/>
  <c r="F1269" i="21"/>
  <c r="F1270" i="21"/>
  <c r="F1271" i="21"/>
  <c r="F1272" i="21"/>
  <c r="F1273" i="21"/>
  <c r="K68" i="25" s="1"/>
  <c r="F1274" i="21"/>
  <c r="F1275" i="21"/>
  <c r="F1276" i="21"/>
  <c r="F1277" i="21"/>
  <c r="K1553" i="25" s="1"/>
  <c r="G1553" i="25" s="1"/>
  <c r="F1278" i="21"/>
  <c r="F1279" i="21"/>
  <c r="K115" i="25" s="1"/>
  <c r="F1280" i="21"/>
  <c r="F1281" i="21"/>
  <c r="K825" i="25" s="1"/>
  <c r="G825" i="25" s="1"/>
  <c r="F1282" i="21"/>
  <c r="K2133" i="25" s="1"/>
  <c r="G2133" i="25" s="1"/>
  <c r="F1283" i="21"/>
  <c r="F1284" i="21"/>
  <c r="F1285" i="21"/>
  <c r="K2182" i="25" s="1"/>
  <c r="G2182" i="25" s="1"/>
  <c r="F1286" i="21"/>
  <c r="F1287" i="21"/>
  <c r="F1288" i="21"/>
  <c r="F1289" i="21"/>
  <c r="F1290" i="21"/>
  <c r="F1291" i="21"/>
  <c r="F1292" i="21"/>
  <c r="K1763" i="25" s="1"/>
  <c r="G1763" i="25" s="1"/>
  <c r="F1293" i="21"/>
  <c r="K1764" i="25" s="1"/>
  <c r="G1764" i="25" s="1"/>
  <c r="F1294" i="21"/>
  <c r="F1295" i="21"/>
  <c r="F1296" i="21"/>
  <c r="F1297" i="21"/>
  <c r="F1298" i="21"/>
  <c r="K2258" i="25" s="1"/>
  <c r="G2258" i="25" s="1"/>
  <c r="F1299" i="21"/>
  <c r="F1300" i="21"/>
  <c r="F1301" i="21"/>
  <c r="F1302" i="21"/>
  <c r="K2107" i="25" s="1"/>
  <c r="G2107" i="25" s="1"/>
  <c r="F1303" i="21"/>
  <c r="F1304" i="21"/>
  <c r="F1305" i="21"/>
  <c r="K1888" i="25" s="1"/>
  <c r="G1888" i="25" s="1"/>
  <c r="F1306" i="21"/>
  <c r="F1307" i="21"/>
  <c r="F1308" i="21"/>
  <c r="F1309" i="21"/>
  <c r="K1819" i="25" s="1"/>
  <c r="G1819" i="25" s="1"/>
  <c r="F1310" i="21"/>
  <c r="F1311" i="21"/>
  <c r="F1312" i="21"/>
  <c r="F1313" i="21"/>
  <c r="F1314" i="21"/>
  <c r="K2033" i="25" s="1"/>
  <c r="G2033" i="25" s="1"/>
  <c r="F1315" i="21"/>
  <c r="F1316" i="21"/>
  <c r="F1317" i="21"/>
  <c r="K1766" i="25" s="1"/>
  <c r="G1766" i="25" s="1"/>
  <c r="F1318" i="21"/>
  <c r="F1319" i="21"/>
  <c r="K282" i="25" s="1"/>
  <c r="F1320" i="21"/>
  <c r="K528" i="25" s="1"/>
  <c r="F1321" i="21"/>
  <c r="K281" i="25" s="1"/>
  <c r="F1322" i="21"/>
  <c r="F1323" i="21"/>
  <c r="K1263" i="25" s="1"/>
  <c r="G1263" i="25" s="1"/>
  <c r="F1324" i="21"/>
  <c r="K646" i="25" s="1"/>
  <c r="F1325" i="21"/>
  <c r="F1326" i="21"/>
  <c r="F1327" i="21"/>
  <c r="K1459" i="25" s="1"/>
  <c r="G1459" i="25" s="1"/>
  <c r="F1328" i="21"/>
  <c r="F1329" i="21"/>
  <c r="K1446" i="25" s="1"/>
  <c r="G1446" i="25" s="1"/>
  <c r="F1330" i="21"/>
  <c r="K927" i="25" s="1"/>
  <c r="G927" i="25" s="1"/>
  <c r="F1331" i="21"/>
  <c r="F1332" i="21"/>
  <c r="F1333" i="21"/>
  <c r="F1334" i="21"/>
  <c r="F1335" i="21"/>
  <c r="F1336" i="21"/>
  <c r="K321" i="25" s="1"/>
  <c r="F1337" i="21"/>
  <c r="F1338" i="21"/>
  <c r="K492" i="25" s="1"/>
  <c r="F1339" i="21"/>
  <c r="K320" i="25" s="1"/>
  <c r="F1340" i="21"/>
  <c r="F1341" i="21"/>
  <c r="F1342" i="21"/>
  <c r="F1343" i="21"/>
  <c r="K2047" i="25" s="1"/>
  <c r="G2047" i="25" s="1"/>
  <c r="F1344" i="21"/>
  <c r="F1345" i="21"/>
  <c r="F1346" i="21"/>
  <c r="F1347" i="21"/>
  <c r="F1348" i="21"/>
  <c r="F1349" i="21"/>
  <c r="F1350" i="21"/>
  <c r="K61" i="25" s="1"/>
  <c r="F1351" i="21"/>
  <c r="F1352" i="21"/>
  <c r="F1353" i="21"/>
  <c r="K1170" i="25" s="1"/>
  <c r="G1170" i="25" s="1"/>
  <c r="F1354" i="21"/>
  <c r="K1004" i="25" s="1"/>
  <c r="G1004" i="25" s="1"/>
  <c r="F1355" i="21"/>
  <c r="K57" i="25" s="1"/>
  <c r="F1356" i="21"/>
  <c r="F1357" i="21"/>
  <c r="F1358" i="21"/>
  <c r="F1359" i="21"/>
  <c r="K55" i="25" s="1"/>
  <c r="F1360" i="21"/>
  <c r="K56" i="25" s="1"/>
  <c r="F1361" i="21"/>
  <c r="F1362" i="21"/>
  <c r="K495" i="25" s="1"/>
  <c r="F1363" i="21"/>
  <c r="F1364" i="21"/>
  <c r="F1365" i="21"/>
  <c r="F1366" i="21"/>
  <c r="K494" i="25" s="1"/>
  <c r="F1367" i="21"/>
  <c r="F1368" i="21"/>
  <c r="K318" i="25" s="1"/>
  <c r="F1369" i="21"/>
  <c r="F1370" i="21"/>
  <c r="F1371" i="21"/>
  <c r="F1372" i="21"/>
  <c r="F1373" i="21"/>
  <c r="K2369" i="25" s="1"/>
  <c r="G2369" i="25" s="1"/>
  <c r="F1374" i="21"/>
  <c r="F1375" i="21"/>
  <c r="F1376" i="21"/>
  <c r="K1302" i="25" s="1"/>
  <c r="G1302" i="25" s="1"/>
  <c r="F1377" i="21"/>
  <c r="K1863" i="25" s="1"/>
  <c r="G1863" i="25" s="1"/>
  <c r="F1378" i="21"/>
  <c r="F1379" i="21"/>
  <c r="F1380" i="21"/>
  <c r="K1303" i="25" s="1"/>
  <c r="G1303" i="25" s="1"/>
  <c r="F1381" i="21"/>
  <c r="K1730" i="25" s="1"/>
  <c r="G1730" i="25" s="1"/>
  <c r="F1382" i="21"/>
  <c r="F1383" i="21"/>
  <c r="K2061" i="25" s="1"/>
  <c r="G2061" i="25" s="1"/>
  <c r="F1384" i="21"/>
  <c r="K1657" i="25" s="1"/>
  <c r="G1657" i="25" s="1"/>
  <c r="F1385" i="21"/>
  <c r="K2083" i="25" s="1"/>
  <c r="G2083" i="25" s="1"/>
  <c r="F1386" i="21"/>
  <c r="F1387" i="21"/>
  <c r="F1388" i="21"/>
  <c r="F1389" i="21"/>
  <c r="F1390" i="21"/>
  <c r="F1391" i="21"/>
  <c r="F1392" i="21"/>
  <c r="F1393" i="21"/>
  <c r="F1394" i="21"/>
  <c r="F1395" i="21"/>
  <c r="K1594" i="25" s="1"/>
  <c r="G1594" i="25" s="1"/>
  <c r="F1396" i="21"/>
  <c r="F1397" i="21"/>
  <c r="K35" i="25" s="1"/>
  <c r="F1398" i="21"/>
  <c r="F1399" i="21"/>
  <c r="F1400" i="21"/>
  <c r="F1401" i="21"/>
  <c r="F1402" i="21"/>
  <c r="F1403" i="21"/>
  <c r="F1404" i="21"/>
  <c r="K37" i="25" s="1"/>
  <c r="F1405" i="21"/>
  <c r="K735" i="25" s="1"/>
  <c r="F1406" i="21"/>
  <c r="F1407" i="21"/>
  <c r="F1408" i="21"/>
  <c r="F1409" i="21"/>
  <c r="F1410" i="21"/>
  <c r="K384" i="25" s="1"/>
  <c r="F1411" i="21"/>
  <c r="F1412" i="21"/>
  <c r="F1413" i="21"/>
  <c r="K1150" i="25" s="1"/>
  <c r="G1150" i="25" s="1"/>
  <c r="F1414" i="21"/>
  <c r="F1415" i="21"/>
  <c r="K429" i="25" s="1"/>
  <c r="F1416" i="21"/>
  <c r="K430" i="25" s="1"/>
  <c r="F1417" i="21"/>
  <c r="F1418" i="21"/>
  <c r="K431" i="25" s="1"/>
  <c r="F1419" i="21"/>
  <c r="F1420" i="21"/>
  <c r="K433" i="25" s="1"/>
  <c r="F1421" i="21"/>
  <c r="K432" i="25" s="1"/>
  <c r="F1422" i="21"/>
  <c r="F1423" i="21"/>
  <c r="K380" i="25" s="1"/>
  <c r="F1424" i="21"/>
  <c r="K381" i="25" s="1"/>
  <c r="F1425" i="21"/>
  <c r="K2340" i="25" s="1"/>
  <c r="G2340" i="25" s="1"/>
  <c r="F1426" i="21"/>
  <c r="F1427" i="21"/>
  <c r="F1428" i="21"/>
  <c r="F1429" i="21"/>
  <c r="F1430" i="21"/>
  <c r="F1431" i="21"/>
  <c r="F1432" i="21"/>
  <c r="F1433" i="21"/>
  <c r="F1434" i="21"/>
  <c r="F1435" i="21"/>
  <c r="F1436" i="21"/>
  <c r="F1437" i="21"/>
  <c r="K712" i="25" s="1"/>
  <c r="F1438" i="21"/>
  <c r="F1439" i="21"/>
  <c r="K64" i="25" s="1"/>
  <c r="F1440" i="21"/>
  <c r="K63" i="25" s="1"/>
  <c r="F1441" i="21"/>
  <c r="F1442" i="21"/>
  <c r="F1443" i="21"/>
  <c r="F1444" i="21"/>
  <c r="F1445" i="21"/>
  <c r="F1446" i="21"/>
  <c r="F1447" i="21"/>
  <c r="F1448" i="21"/>
  <c r="F1449" i="21"/>
  <c r="F1450" i="21"/>
  <c r="F1451" i="21"/>
  <c r="F1452" i="21"/>
  <c r="F1453" i="21"/>
  <c r="F1454" i="21"/>
  <c r="F1455" i="21"/>
  <c r="F1456" i="21"/>
  <c r="F1457" i="21"/>
  <c r="F1458" i="21"/>
  <c r="F1459" i="21"/>
  <c r="F1460" i="21"/>
  <c r="F1461" i="21"/>
  <c r="K1356" i="25" s="1"/>
  <c r="G1356" i="25" s="1"/>
  <c r="F1462" i="21"/>
  <c r="F1463" i="21"/>
  <c r="F1464" i="21"/>
  <c r="F1465" i="21"/>
  <c r="F1466" i="21"/>
  <c r="F1467" i="21"/>
  <c r="F1468" i="21"/>
  <c r="F1469" i="21"/>
  <c r="K499" i="25" s="1"/>
  <c r="F1470" i="21"/>
  <c r="F1471" i="21"/>
  <c r="F1472" i="21"/>
  <c r="K314" i="25" s="1"/>
  <c r="F1473" i="21"/>
  <c r="K1094" i="25" s="1"/>
  <c r="G1094" i="25" s="1"/>
  <c r="F1474" i="21"/>
  <c r="K313" i="25" s="1"/>
  <c r="F1475" i="21"/>
  <c r="F1476" i="21"/>
  <c r="K500" i="25" s="1"/>
  <c r="F1477" i="21"/>
  <c r="F1478" i="21"/>
  <c r="F1479" i="21"/>
  <c r="F1480" i="21"/>
  <c r="F1481" i="21"/>
  <c r="F1482" i="21"/>
  <c r="F1483" i="21"/>
  <c r="K106" i="25" s="1"/>
  <c r="F1484" i="21"/>
  <c r="K1609" i="25" s="1"/>
  <c r="G1609" i="25" s="1"/>
  <c r="F1485" i="21"/>
  <c r="K787" i="25" s="1"/>
  <c r="G787" i="25" s="1"/>
  <c r="F1486" i="21"/>
  <c r="F1487" i="21"/>
  <c r="F1488" i="21"/>
  <c r="K300" i="25" s="1"/>
  <c r="F1489" i="21"/>
  <c r="F1490" i="21"/>
  <c r="F1491" i="21"/>
  <c r="F1492" i="21"/>
  <c r="F1493" i="21"/>
  <c r="K1435" i="25" s="1"/>
  <c r="G1435" i="25" s="1"/>
  <c r="F1494" i="21"/>
  <c r="F1495" i="21"/>
  <c r="K305" i="25" s="1"/>
  <c r="F1496" i="21"/>
  <c r="K507" i="25" s="1"/>
  <c r="F1497" i="21"/>
  <c r="K304" i="25" s="1"/>
  <c r="F1498" i="21"/>
  <c r="K508" i="25" s="1"/>
  <c r="F1499" i="21"/>
  <c r="K894" i="25" s="1"/>
  <c r="G894" i="25" s="1"/>
  <c r="F1500" i="21"/>
  <c r="F1501" i="21"/>
  <c r="F1502" i="21"/>
  <c r="F1503" i="21"/>
  <c r="F1504" i="21"/>
  <c r="K509" i="25" s="1"/>
  <c r="F1505" i="21"/>
  <c r="K510" i="25" s="1"/>
  <c r="F1506" i="21"/>
  <c r="F1507" i="21"/>
  <c r="K301" i="25" s="1"/>
  <c r="F1508" i="21"/>
  <c r="K512" i="25" s="1"/>
  <c r="F1509" i="21"/>
  <c r="F1510" i="21"/>
  <c r="F1511" i="21"/>
  <c r="K514" i="25" s="1"/>
  <c r="F1512" i="21"/>
  <c r="K513" i="25" s="1"/>
  <c r="F1513" i="21"/>
  <c r="F1514" i="21"/>
  <c r="K297" i="25" s="1"/>
  <c r="F1515" i="21"/>
  <c r="F1516" i="21"/>
  <c r="F1517" i="21"/>
  <c r="F1518" i="21"/>
  <c r="K372" i="25" s="1"/>
  <c r="F1519" i="21"/>
  <c r="K373" i="25" s="1"/>
  <c r="F1520" i="21"/>
  <c r="K374" i="25" s="1"/>
  <c r="F1521" i="21"/>
  <c r="F1522" i="21"/>
  <c r="K2175" i="25" s="1"/>
  <c r="G2175" i="25" s="1"/>
  <c r="F1523" i="21"/>
  <c r="K439" i="25" s="1"/>
  <c r="F1524" i="21"/>
  <c r="K1101" i="25" s="1"/>
  <c r="G1101" i="25" s="1"/>
  <c r="F1525" i="21"/>
  <c r="K371" i="25" s="1"/>
  <c r="F1526" i="21"/>
  <c r="K440" i="25" s="1"/>
  <c r="F1527" i="21"/>
  <c r="K949" i="25" s="1"/>
  <c r="G949" i="25" s="1"/>
  <c r="F1528" i="21"/>
  <c r="F1529" i="21"/>
  <c r="K441" i="25" s="1"/>
  <c r="F1530" i="21"/>
  <c r="F1531" i="21"/>
  <c r="F1532" i="21"/>
  <c r="F1533" i="21"/>
  <c r="K1169" i="25" s="1"/>
  <c r="G1169" i="25" s="1"/>
  <c r="F1534" i="21"/>
  <c r="K443" i="25" s="1"/>
  <c r="F1535" i="21"/>
  <c r="K368" i="25" s="1"/>
  <c r="F1536" i="21"/>
  <c r="K444" i="25" s="1"/>
  <c r="F1537" i="21"/>
  <c r="F1538" i="21"/>
  <c r="K1714" i="25" s="1"/>
  <c r="G1714" i="25" s="1"/>
  <c r="F1539" i="21"/>
  <c r="K367" i="25" s="1"/>
  <c r="F1540" i="21"/>
  <c r="K445" i="25" s="1"/>
  <c r="F1541" i="21"/>
  <c r="F1542" i="21"/>
  <c r="F1543" i="21"/>
  <c r="F1544" i="21"/>
  <c r="F1545" i="21"/>
  <c r="K2080" i="25" s="1"/>
  <c r="G2080" i="25" s="1"/>
  <c r="F1546" i="21"/>
  <c r="K2081" i="25" s="1"/>
  <c r="G2081" i="25" s="1"/>
  <c r="F1547" i="21"/>
  <c r="F1548" i="21"/>
  <c r="K294" i="25" s="1"/>
  <c r="F1549" i="21"/>
  <c r="K296" i="25" s="1"/>
  <c r="F1550" i="21"/>
  <c r="F1551" i="21"/>
  <c r="F1552" i="21"/>
  <c r="F1553" i="21"/>
  <c r="F1554" i="21"/>
  <c r="F1555" i="21"/>
  <c r="F1556" i="21"/>
  <c r="F1557" i="21"/>
  <c r="F1558" i="21"/>
  <c r="F1559" i="21"/>
  <c r="F1560" i="21"/>
  <c r="F1561" i="21"/>
  <c r="F1562" i="21"/>
  <c r="F1563" i="21"/>
  <c r="F1564" i="21"/>
  <c r="F1565" i="21"/>
  <c r="F1566" i="21"/>
  <c r="F1567" i="21"/>
  <c r="F1568" i="21"/>
  <c r="F1569" i="21"/>
  <c r="K1581" i="25" s="1"/>
  <c r="G1581" i="25" s="1"/>
  <c r="F1570" i="21"/>
  <c r="K944" i="25" s="1"/>
  <c r="G944" i="25" s="1"/>
  <c r="F1571" i="21"/>
  <c r="K84" i="25" s="1"/>
  <c r="F1572" i="21"/>
  <c r="F1573" i="21"/>
  <c r="K83" i="25" s="1"/>
  <c r="F1574" i="21"/>
  <c r="F1575" i="21"/>
  <c r="K695" i="25" s="1"/>
  <c r="F1576" i="21"/>
  <c r="F1577" i="21"/>
  <c r="K82" i="25" s="1"/>
  <c r="F1578" i="21"/>
  <c r="K1999" i="25" s="1"/>
  <c r="G1999" i="25" s="1"/>
  <c r="F1579" i="21"/>
  <c r="F1580" i="21"/>
  <c r="K81" i="25" s="1"/>
  <c r="F1581" i="21"/>
  <c r="K1502" i="25" s="1"/>
  <c r="G1502" i="25" s="1"/>
  <c r="F1582" i="21"/>
  <c r="F1583" i="21"/>
  <c r="F1584" i="21"/>
  <c r="F1585" i="21"/>
  <c r="F1586" i="21"/>
  <c r="F1587" i="21"/>
  <c r="F1588" i="21"/>
  <c r="F1589" i="21"/>
  <c r="F1590" i="21"/>
  <c r="F1591" i="21"/>
  <c r="F1592" i="21"/>
  <c r="F1593" i="21"/>
  <c r="F1594" i="21"/>
  <c r="F1595" i="21"/>
  <c r="F1596" i="21"/>
  <c r="F1597" i="21"/>
  <c r="K62" i="25" s="1"/>
  <c r="F1598" i="21"/>
  <c r="F1599" i="21"/>
  <c r="F1600" i="21"/>
  <c r="F1601" i="21"/>
  <c r="K516" i="25" s="1"/>
  <c r="F1602" i="21"/>
  <c r="K515" i="25" s="1"/>
  <c r="F1603" i="21"/>
  <c r="K293" i="25" s="1"/>
  <c r="F1604" i="21"/>
  <c r="F1605" i="21"/>
  <c r="F1606" i="21"/>
  <c r="F1607" i="21"/>
  <c r="K520" i="25" s="1"/>
  <c r="F1608" i="21"/>
  <c r="F1609" i="21"/>
  <c r="K291" i="25" s="1"/>
  <c r="F1610" i="21"/>
  <c r="K522" i="25" s="1"/>
  <c r="F1611" i="21"/>
  <c r="K288" i="25" s="1"/>
  <c r="F1612" i="21"/>
  <c r="F1613" i="21"/>
  <c r="F1614" i="21"/>
  <c r="K523" i="25" s="1"/>
  <c r="F1615" i="21"/>
  <c r="F1616" i="21"/>
  <c r="F1617" i="21"/>
  <c r="K286" i="25" s="1"/>
  <c r="F1618" i="21"/>
  <c r="F1619" i="21"/>
  <c r="F1620" i="21"/>
  <c r="F1621" i="21"/>
  <c r="F1622" i="21"/>
  <c r="F1623" i="21"/>
  <c r="K451" i="25" s="1"/>
  <c r="F1624" i="21"/>
  <c r="K362" i="25" s="1"/>
  <c r="F1625" i="21"/>
  <c r="K363" i="25" s="1"/>
  <c r="F1626" i="21"/>
  <c r="F1627" i="21"/>
  <c r="F1628" i="21"/>
  <c r="F1629" i="21"/>
  <c r="K1186" i="25" s="1"/>
  <c r="G1186" i="25" s="1"/>
  <c r="F1630" i="21"/>
  <c r="K359" i="25" s="1"/>
  <c r="F1631" i="21"/>
  <c r="K1104" i="25" s="1"/>
  <c r="G1104" i="25" s="1"/>
  <c r="F1632" i="21"/>
  <c r="F1633" i="21"/>
  <c r="K454" i="25" s="1"/>
  <c r="F1634" i="21"/>
  <c r="F1635" i="21"/>
  <c r="K358" i="25" s="1"/>
  <c r="F1636" i="21"/>
  <c r="F1637" i="21"/>
  <c r="F1638" i="21"/>
  <c r="K455" i="25" s="1"/>
  <c r="F1639" i="21"/>
  <c r="F1640" i="21"/>
  <c r="K357" i="25" s="1"/>
  <c r="F1641" i="21"/>
  <c r="K356" i="25" s="1"/>
  <c r="F1642" i="21"/>
  <c r="K456" i="25" s="1"/>
  <c r="F1643" i="21"/>
  <c r="K457" i="25" s="1"/>
  <c r="F1644" i="21"/>
  <c r="F1645" i="21"/>
  <c r="F1646" i="21"/>
  <c r="K458" i="25" s="1"/>
  <c r="F1647" i="21"/>
  <c r="K459" i="25" s="1"/>
  <c r="F1648" i="21"/>
  <c r="F1649" i="21"/>
  <c r="F1650" i="21"/>
  <c r="F1651" i="21"/>
  <c r="F1652" i="21"/>
  <c r="F1653" i="21"/>
  <c r="K1552" i="25" s="1"/>
  <c r="G1552" i="25" s="1"/>
  <c r="F1654" i="21"/>
  <c r="F1655" i="21"/>
  <c r="F1656" i="21"/>
  <c r="F1657" i="21"/>
  <c r="K808" i="25" s="1"/>
  <c r="G808" i="25" s="1"/>
  <c r="F1658" i="21"/>
  <c r="K1182" i="25" s="1"/>
  <c r="G1182" i="25" s="1"/>
  <c r="F1659" i="21"/>
  <c r="F1660" i="21"/>
  <c r="F1661" i="21"/>
  <c r="F1662" i="21"/>
  <c r="F1663" i="21"/>
  <c r="K960" i="25" s="1"/>
  <c r="G960" i="25" s="1"/>
  <c r="F1664" i="21"/>
  <c r="K865" i="25" s="1"/>
  <c r="G865" i="25" s="1"/>
  <c r="F1665" i="21"/>
  <c r="K906" i="25" s="1"/>
  <c r="G906" i="25" s="1"/>
  <c r="F1666" i="21"/>
  <c r="K947" i="25" s="1"/>
  <c r="G947" i="25" s="1"/>
  <c r="F1667" i="21"/>
  <c r="F1668" i="21"/>
  <c r="F1669" i="21"/>
  <c r="F1670" i="21"/>
  <c r="K448" i="25" s="1"/>
  <c r="F1671" i="21"/>
  <c r="K365" i="25" s="1"/>
  <c r="F1672" i="21"/>
  <c r="K446" i="25" s="1"/>
  <c r="F1673" i="21"/>
  <c r="F1674" i="21"/>
  <c r="F1675" i="21"/>
  <c r="F1676" i="21"/>
  <c r="F1677" i="21"/>
  <c r="F1678" i="21"/>
  <c r="F1679" i="21"/>
  <c r="F1680" i="21"/>
  <c r="F1681" i="21"/>
  <c r="K449" i="25" s="1"/>
  <c r="F1682" i="21"/>
  <c r="F1683" i="21"/>
  <c r="F1684" i="21"/>
  <c r="K1120" i="25" s="1"/>
  <c r="G1120" i="25" s="1"/>
  <c r="F1685" i="21"/>
  <c r="K876" i="25" s="1"/>
  <c r="G876" i="25" s="1"/>
  <c r="F1686" i="21"/>
  <c r="F1687" i="21"/>
  <c r="K355" i="25" s="1"/>
  <c r="F1688" i="21"/>
  <c r="K813" i="25" s="1"/>
  <c r="G813" i="25" s="1"/>
  <c r="F1689" i="21"/>
  <c r="F1690" i="21"/>
  <c r="F1691" i="21"/>
  <c r="F1692" i="21"/>
  <c r="F1693" i="21"/>
  <c r="F1694" i="21"/>
  <c r="F1695" i="21"/>
  <c r="F1696" i="21"/>
  <c r="F1697" i="21"/>
  <c r="F1698" i="21"/>
  <c r="F1699" i="21"/>
  <c r="K423" i="25" s="1"/>
  <c r="F1700" i="21"/>
  <c r="F1701" i="21"/>
  <c r="K1236" i="25" s="1"/>
  <c r="G1236" i="25" s="1"/>
  <c r="F1702" i="21"/>
  <c r="F1703" i="21"/>
  <c r="F1704" i="21"/>
  <c r="K584" i="25" s="1"/>
  <c r="F1705" i="21"/>
  <c r="K572" i="25" s="1"/>
  <c r="F1706" i="21"/>
  <c r="F1707" i="21"/>
  <c r="F1708" i="21"/>
  <c r="K2278" i="25" s="1"/>
  <c r="G2278" i="25" s="1"/>
  <c r="F1709" i="21"/>
  <c r="F1710" i="21"/>
  <c r="F1711" i="21"/>
  <c r="K283" i="25" s="1"/>
  <c r="F1712" i="21"/>
  <c r="K526" i="25" s="1"/>
  <c r="F1713" i="21"/>
  <c r="K284" i="25" s="1"/>
  <c r="F1714" i="21"/>
  <c r="F1715" i="21"/>
  <c r="K285" i="25" s="1"/>
  <c r="F1716" i="21"/>
  <c r="K525" i="25" s="1"/>
  <c r="F1717" i="21"/>
  <c r="F1718" i="21"/>
  <c r="F1719" i="21"/>
  <c r="F1720" i="21"/>
  <c r="K172" i="25" s="1"/>
  <c r="F1721" i="21"/>
  <c r="K606" i="25" s="1"/>
  <c r="F1722" i="21"/>
  <c r="F1723" i="21"/>
  <c r="K171" i="25" s="1"/>
  <c r="F1724" i="21"/>
  <c r="F1725" i="21"/>
  <c r="F1726" i="21"/>
  <c r="F1727" i="21"/>
  <c r="K1210" i="25" s="1"/>
  <c r="G1210" i="25" s="1"/>
  <c r="F1728" i="21"/>
  <c r="F1729" i="21"/>
  <c r="F1730" i="21"/>
  <c r="F1731" i="21"/>
  <c r="K102" i="25" s="1"/>
  <c r="F1732" i="21"/>
  <c r="F1733" i="21"/>
  <c r="F1734" i="21"/>
  <c r="F1735" i="21"/>
  <c r="F1736" i="21"/>
  <c r="F1737" i="21"/>
  <c r="K353" i="25" s="1"/>
  <c r="F1738" i="21"/>
  <c r="K352" i="25" s="1"/>
  <c r="F1739" i="21"/>
  <c r="K463" i="25" s="1"/>
  <c r="F1740" i="21"/>
  <c r="K462" i="25" s="1"/>
  <c r="F1741" i="21"/>
  <c r="F1742" i="21"/>
  <c r="K1054" i="25" s="1"/>
  <c r="G1054" i="25" s="1"/>
  <c r="F1743" i="21"/>
  <c r="K114" i="25" s="1"/>
  <c r="F1744" i="21"/>
  <c r="F1745" i="21"/>
  <c r="F1746" i="21"/>
  <c r="F1747" i="21"/>
  <c r="F1748" i="21"/>
  <c r="K1191" i="25" s="1"/>
  <c r="G1191" i="25" s="1"/>
  <c r="F1749" i="21"/>
  <c r="K350" i="25" s="1"/>
  <c r="F1750" i="21"/>
  <c r="F1751" i="21"/>
  <c r="F1752" i="21"/>
  <c r="K93" i="25" s="1"/>
  <c r="F1753" i="21"/>
  <c r="K685" i="25" s="1"/>
  <c r="F1754" i="21"/>
  <c r="F1755" i="21"/>
  <c r="F1756" i="21"/>
  <c r="F1757" i="21"/>
  <c r="K1833" i="25" s="1"/>
  <c r="G1833" i="25" s="1"/>
  <c r="F1758" i="21"/>
  <c r="K90" i="25" s="1"/>
  <c r="F1759" i="21"/>
  <c r="F1760" i="21"/>
  <c r="F1761" i="21"/>
  <c r="F1762" i="21"/>
  <c r="K1974" i="25" s="1"/>
  <c r="G1974" i="25" s="1"/>
  <c r="F1763" i="21"/>
  <c r="F1764" i="21"/>
  <c r="F1765" i="21"/>
  <c r="F1766" i="21"/>
  <c r="F1767" i="21"/>
  <c r="F1768" i="21"/>
  <c r="F1769" i="21"/>
  <c r="F1770" i="21"/>
  <c r="K113" i="25" s="1"/>
  <c r="F1771" i="21"/>
  <c r="F1772" i="21"/>
  <c r="F1773" i="21"/>
  <c r="K2109" i="25" s="1"/>
  <c r="G2109" i="25" s="1"/>
  <c r="F1774" i="21"/>
  <c r="F1775" i="21"/>
  <c r="F1776" i="21"/>
  <c r="F1777" i="21"/>
  <c r="F1778" i="21"/>
  <c r="F1779" i="21"/>
  <c r="K217" i="25" s="1"/>
  <c r="F1780" i="21"/>
  <c r="F1781" i="21"/>
  <c r="K216" i="25" s="1"/>
  <c r="F1782" i="21"/>
  <c r="K571" i="25" s="1"/>
  <c r="F1783" i="21"/>
  <c r="F1784" i="21"/>
  <c r="K215" i="25" s="1"/>
  <c r="F1785" i="21"/>
  <c r="F1786" i="21"/>
  <c r="K214" i="25" s="1"/>
  <c r="F1787" i="21"/>
  <c r="K573" i="25" s="1"/>
  <c r="F1788" i="21"/>
  <c r="F1789" i="21"/>
  <c r="K213" i="25" s="1"/>
  <c r="F1790" i="21"/>
  <c r="K574" i="25" s="1"/>
  <c r="F1791" i="21"/>
  <c r="K212" i="25" s="1"/>
  <c r="F1792" i="21"/>
  <c r="K575" i="25" s="1"/>
  <c r="F1793" i="21"/>
  <c r="K1228" i="25" s="1"/>
  <c r="G1228" i="25" s="1"/>
  <c r="F1794" i="21"/>
  <c r="F1795" i="21"/>
  <c r="F1796" i="21"/>
  <c r="K1817" i="25" s="1"/>
  <c r="G1817" i="25" s="1"/>
  <c r="F1797" i="21"/>
  <c r="F1798" i="21"/>
  <c r="F1799" i="21"/>
  <c r="F1800" i="21"/>
  <c r="F1801" i="21"/>
  <c r="F1802" i="21"/>
  <c r="F1803" i="21"/>
  <c r="F1804" i="21"/>
  <c r="F1805" i="21"/>
  <c r="K1469" i="25" s="1"/>
  <c r="G1469" i="25" s="1"/>
  <c r="F1806" i="21"/>
  <c r="F1807" i="21"/>
  <c r="K1308" i="25" s="1"/>
  <c r="G1308" i="25" s="1"/>
  <c r="F1808" i="21"/>
  <c r="F1809" i="21"/>
  <c r="F1810" i="21"/>
  <c r="F1811" i="21"/>
  <c r="F1812" i="21"/>
  <c r="F1813" i="21"/>
  <c r="F1814" i="21"/>
  <c r="F1815" i="21"/>
  <c r="F1816" i="21"/>
  <c r="F1817" i="21"/>
  <c r="F1818" i="21"/>
  <c r="K110" i="25" s="1"/>
  <c r="F1819" i="21"/>
  <c r="F1820" i="21"/>
  <c r="F1821" i="21"/>
  <c r="F1822" i="21"/>
  <c r="F1823" i="21"/>
  <c r="F1824" i="21"/>
  <c r="F1825" i="21"/>
  <c r="F1826" i="21"/>
  <c r="F1827" i="21"/>
  <c r="K109" i="25" s="1"/>
  <c r="F1828" i="21"/>
  <c r="F1829" i="21"/>
  <c r="F1830" i="21"/>
  <c r="K670" i="25" s="1"/>
  <c r="F1831" i="21"/>
  <c r="F1832" i="21"/>
  <c r="F1833" i="21"/>
  <c r="F1834" i="21"/>
  <c r="F1835" i="21"/>
  <c r="K467" i="25" s="1"/>
  <c r="F1836" i="21"/>
  <c r="F1837" i="21"/>
  <c r="K343" i="25" s="1"/>
  <c r="F1838" i="21"/>
  <c r="F1839" i="21"/>
  <c r="F1840" i="21"/>
  <c r="F1841" i="21"/>
  <c r="F1842" i="21"/>
  <c r="F1843" i="21"/>
  <c r="F1844" i="21"/>
  <c r="F1845" i="21"/>
  <c r="F1846" i="21"/>
  <c r="F1847" i="21"/>
  <c r="K17" i="25" s="1"/>
  <c r="F1848" i="21"/>
  <c r="F1849" i="21"/>
  <c r="K18" i="25" s="1"/>
  <c r="F1850" i="21"/>
  <c r="K19" i="25" s="1"/>
  <c r="F1851" i="21"/>
  <c r="F1852" i="21"/>
  <c r="F1853" i="21"/>
  <c r="K20" i="25" s="1"/>
  <c r="F1854" i="21"/>
  <c r="K21" i="25" s="1"/>
  <c r="F1855" i="21"/>
  <c r="F1856" i="21"/>
  <c r="K158" i="25" s="1"/>
  <c r="F1857" i="21"/>
  <c r="F1858" i="21"/>
  <c r="F1859" i="21"/>
  <c r="F1860" i="21"/>
  <c r="F1861" i="21"/>
  <c r="K477" i="25" s="1"/>
  <c r="F1862" i="21"/>
  <c r="F1863" i="21"/>
  <c r="K476" i="25" s="1"/>
  <c r="F1864" i="21"/>
  <c r="F1865" i="21"/>
  <c r="F1866" i="21"/>
  <c r="K1565" i="25" s="1"/>
  <c r="G1565" i="25" s="1"/>
  <c r="F1867" i="21"/>
  <c r="F1868" i="21"/>
  <c r="F1869" i="21"/>
  <c r="K108" i="25" s="1"/>
  <c r="F1870" i="21"/>
  <c r="F1871" i="21"/>
  <c r="F1872" i="21"/>
  <c r="F1873" i="21"/>
  <c r="K107" i="25" s="1"/>
  <c r="F1874" i="21"/>
  <c r="F1875" i="21"/>
  <c r="F1876" i="21"/>
  <c r="F1877" i="21"/>
  <c r="F1878" i="21"/>
  <c r="F1879" i="21"/>
  <c r="F1880" i="21"/>
  <c r="K222" i="25" s="1"/>
  <c r="F1881" i="21"/>
  <c r="K1245" i="25" s="1"/>
  <c r="G1245" i="25" s="1"/>
  <c r="F1882" i="21"/>
  <c r="K570" i="25" s="1"/>
  <c r="F1883" i="21"/>
  <c r="K2353" i="25" s="1"/>
  <c r="G2353" i="25" s="1"/>
  <c r="F1884" i="21"/>
  <c r="F1885" i="21"/>
  <c r="F1886" i="21"/>
  <c r="K319" i="25" s="1"/>
  <c r="F1887" i="21"/>
  <c r="F1888" i="21"/>
  <c r="K333" i="25" s="1"/>
  <c r="F1889" i="21"/>
  <c r="K334" i="25" s="1"/>
  <c r="F1890" i="21"/>
  <c r="F1891" i="21"/>
  <c r="K336" i="25" s="1"/>
  <c r="F1892" i="21"/>
  <c r="F1893" i="21"/>
  <c r="K708" i="25" s="1"/>
  <c r="F1894" i="21"/>
  <c r="F1895" i="21"/>
  <c r="F1896" i="21"/>
  <c r="K837" i="25" s="1"/>
  <c r="G837" i="25" s="1"/>
  <c r="F1897" i="21"/>
  <c r="F1898" i="21"/>
  <c r="K663" i="25" s="1"/>
  <c r="F1899" i="21"/>
  <c r="F1900" i="21"/>
  <c r="F1901" i="21"/>
  <c r="F1902" i="21"/>
  <c r="F1903" i="21"/>
  <c r="K141" i="25" s="1"/>
  <c r="F1904" i="21"/>
  <c r="F1905" i="21"/>
  <c r="F1906" i="21"/>
  <c r="F1907" i="21"/>
  <c r="F1908" i="21"/>
  <c r="F1909" i="21"/>
  <c r="F1910" i="21"/>
  <c r="F1911" i="21"/>
  <c r="F1912" i="21"/>
  <c r="F1913" i="21"/>
  <c r="K505" i="25" s="1"/>
  <c r="F1914" i="21"/>
  <c r="F1915" i="21"/>
  <c r="K307" i="25" s="1"/>
  <c r="F1916" i="21"/>
  <c r="K308" i="25" s="1"/>
  <c r="F1917" i="21"/>
  <c r="K309" i="25" s="1"/>
  <c r="F1918" i="21"/>
  <c r="F1919" i="21"/>
  <c r="F1920" i="21"/>
  <c r="F1921" i="21"/>
  <c r="F1922" i="21"/>
  <c r="F1923" i="21"/>
  <c r="K73" i="25" s="1"/>
  <c r="F1924" i="21"/>
  <c r="K70" i="25" s="1"/>
  <c r="F1925" i="21"/>
  <c r="F1926" i="21"/>
  <c r="K69" i="25" s="1"/>
  <c r="F1927" i="21"/>
  <c r="F1928" i="21"/>
  <c r="F1929" i="21"/>
  <c r="K76" i="25" s="1"/>
  <c r="F1930" i="21"/>
  <c r="K74" i="25" s="1"/>
  <c r="F1931" i="21"/>
  <c r="K75" i="25" s="1"/>
  <c r="F1932" i="21"/>
  <c r="F1933" i="21"/>
  <c r="F1934" i="21"/>
  <c r="F1935" i="21"/>
  <c r="F1936" i="21"/>
  <c r="F1937" i="21"/>
  <c r="K1645" i="25" s="1"/>
  <c r="G1645" i="25" s="1"/>
  <c r="F1938" i="21"/>
  <c r="F1939" i="21"/>
  <c r="K45" i="25" s="1"/>
  <c r="F1940" i="21"/>
  <c r="F1941" i="21"/>
  <c r="F1942" i="21"/>
  <c r="K44" i="25" s="1"/>
  <c r="F1943" i="21"/>
  <c r="F1944" i="21"/>
  <c r="F1945" i="21"/>
  <c r="F1946" i="21"/>
  <c r="F1947" i="21"/>
  <c r="F1948" i="21"/>
  <c r="K732" i="25" s="1"/>
  <c r="F1949" i="21"/>
  <c r="F1950" i="21"/>
  <c r="F1951" i="21"/>
  <c r="F1952" i="21"/>
  <c r="F1953" i="21"/>
  <c r="F1954" i="21"/>
  <c r="F1955" i="21"/>
  <c r="F1956" i="21"/>
  <c r="F1957" i="21"/>
  <c r="F1958" i="21"/>
  <c r="F1959" i="21"/>
  <c r="F1960" i="21"/>
  <c r="F1961" i="21"/>
  <c r="K218" i="25" s="1"/>
  <c r="F1962" i="21"/>
  <c r="F1963" i="21"/>
  <c r="F1964" i="21"/>
  <c r="K54" i="25" s="1"/>
  <c r="F1965" i="21"/>
  <c r="K722" i="25" s="1"/>
  <c r="F1966" i="21"/>
  <c r="F1967" i="21"/>
  <c r="F1968" i="21"/>
  <c r="K468" i="25" s="1"/>
  <c r="F1969" i="21"/>
  <c r="K541" i="25" s="1"/>
  <c r="F1970" i="21"/>
  <c r="F1971" i="21"/>
  <c r="F1972" i="21"/>
  <c r="F1973" i="21"/>
  <c r="F1974" i="21"/>
  <c r="K1499" i="25" s="1"/>
  <c r="G1499" i="25" s="1"/>
  <c r="F1975" i="21"/>
  <c r="F1976" i="21"/>
  <c r="F1977" i="21"/>
  <c r="F1978" i="21"/>
  <c r="F1979" i="21"/>
  <c r="F1980" i="21"/>
  <c r="K2301" i="25" s="1"/>
  <c r="G2301" i="25" s="1"/>
  <c r="F1981" i="21"/>
  <c r="F1982" i="21"/>
  <c r="F1983" i="21"/>
  <c r="F1984" i="21"/>
  <c r="K2118" i="25" s="1"/>
  <c r="G2118" i="25" s="1"/>
  <c r="F1985" i="21"/>
  <c r="F1986" i="21"/>
  <c r="K342" i="25" s="1"/>
  <c r="F1987" i="21"/>
  <c r="K469" i="25" s="1"/>
  <c r="F1988" i="21"/>
  <c r="F1989" i="21"/>
  <c r="K1743" i="25" s="1"/>
  <c r="G1743" i="25" s="1"/>
  <c r="F1990" i="21"/>
  <c r="K1589" i="25" s="1"/>
  <c r="G1589" i="25" s="1"/>
  <c r="F1991" i="21"/>
  <c r="F1992" i="21"/>
  <c r="K1572" i="25" s="1"/>
  <c r="G1572" i="25" s="1"/>
  <c r="F1993" i="21"/>
  <c r="F1994" i="21"/>
  <c r="F1995" i="21"/>
  <c r="K1286" i="25" s="1"/>
  <c r="G1286" i="25" s="1"/>
  <c r="F1996" i="21"/>
  <c r="F1997" i="21"/>
  <c r="F1998" i="21"/>
  <c r="F1999" i="21"/>
  <c r="F2000" i="21"/>
  <c r="F2001" i="21"/>
  <c r="F2002" i="21"/>
  <c r="F2003" i="21"/>
  <c r="F2004" i="21"/>
  <c r="F2005" i="21"/>
  <c r="K2283" i="25" s="1"/>
  <c r="G2283" i="25" s="1"/>
  <c r="F2006" i="21"/>
  <c r="F2007" i="21"/>
  <c r="F2008" i="21"/>
  <c r="F2009" i="21"/>
  <c r="F2010" i="21"/>
  <c r="F2011" i="21"/>
  <c r="F2012" i="21"/>
  <c r="F2013" i="21"/>
  <c r="F2014" i="21"/>
  <c r="F2015" i="21"/>
  <c r="F2016" i="21"/>
  <c r="F2017" i="21"/>
  <c r="F2018" i="21"/>
  <c r="K1809" i="25" s="1"/>
  <c r="G1809" i="25" s="1"/>
  <c r="F2019" i="21"/>
  <c r="F2020" i="21"/>
  <c r="F2021" i="21"/>
  <c r="F2022" i="21"/>
  <c r="F2023" i="21"/>
  <c r="F2024" i="21"/>
  <c r="F2025" i="21"/>
  <c r="F2026" i="21"/>
  <c r="K1474" i="25" s="1"/>
  <c r="G1474" i="25" s="1"/>
  <c r="F2027" i="21"/>
  <c r="F2028" i="21"/>
  <c r="K1913" i="25" s="1"/>
  <c r="G1913" i="25" s="1"/>
  <c r="F2029" i="21"/>
  <c r="F2030" i="21"/>
  <c r="F2031" i="21"/>
  <c r="F2032" i="21"/>
  <c r="F2033" i="21"/>
  <c r="F2034" i="21"/>
  <c r="F2035" i="21"/>
  <c r="F2036" i="21"/>
  <c r="F2037" i="21"/>
  <c r="K1734" i="25" s="1"/>
  <c r="G1734" i="25" s="1"/>
  <c r="F2038" i="21"/>
  <c r="F2039" i="21"/>
  <c r="F2040" i="21"/>
  <c r="F2041" i="21"/>
  <c r="F2042" i="21"/>
  <c r="F2043" i="21"/>
  <c r="F2044" i="21"/>
  <c r="F2045" i="21"/>
  <c r="F2046" i="21"/>
  <c r="K1593" i="25" s="1"/>
  <c r="G1593" i="25" s="1"/>
  <c r="F2047" i="21"/>
  <c r="F2048" i="21"/>
  <c r="F2049" i="21"/>
  <c r="F2050" i="21"/>
  <c r="K1740" i="25" s="1"/>
  <c r="G1740" i="25" s="1"/>
  <c r="F2051" i="21"/>
  <c r="F2052" i="21"/>
  <c r="F2053" i="21"/>
  <c r="F2054" i="21"/>
  <c r="K1327" i="25" s="1"/>
  <c r="G1327" i="25" s="1"/>
  <c r="F2055" i="21"/>
  <c r="F2056" i="21"/>
  <c r="F2057" i="21"/>
  <c r="F2058" i="21"/>
  <c r="K1323" i="25" s="1"/>
  <c r="G1323" i="25" s="1"/>
  <c r="F2059" i="21"/>
  <c r="F2060" i="21"/>
  <c r="F2061" i="21"/>
  <c r="F2062" i="21"/>
  <c r="F2063" i="21"/>
  <c r="F2064" i="21"/>
  <c r="K1360" i="25" s="1"/>
  <c r="G1360" i="25" s="1"/>
  <c r="F2065" i="21"/>
  <c r="F2066" i="21"/>
  <c r="F2067" i="21"/>
  <c r="F2068" i="21"/>
  <c r="F2069" i="21"/>
  <c r="F2070" i="21"/>
  <c r="F2071" i="21"/>
  <c r="F2072" i="21"/>
  <c r="K1487" i="25" s="1"/>
  <c r="G1487" i="25" s="1"/>
  <c r="F2073" i="21"/>
  <c r="F2074" i="21"/>
  <c r="F2075" i="21"/>
  <c r="K2241" i="25" s="1"/>
  <c r="G2241" i="25" s="1"/>
  <c r="F2076" i="21"/>
  <c r="F2077" i="21"/>
  <c r="F2078" i="21"/>
  <c r="F2079" i="21"/>
  <c r="F2080" i="21"/>
  <c r="F2081" i="21"/>
  <c r="F2082" i="21"/>
  <c r="F2083" i="21"/>
  <c r="K1407" i="25" s="1"/>
  <c r="G1407" i="25" s="1"/>
  <c r="F2084" i="21"/>
  <c r="K1988" i="25" s="1"/>
  <c r="G1988" i="25" s="1"/>
  <c r="F2085" i="21"/>
  <c r="F2086" i="21"/>
  <c r="F2087" i="21"/>
  <c r="F2088" i="21"/>
  <c r="F2089" i="21"/>
  <c r="F2090" i="21"/>
  <c r="F2091" i="21"/>
  <c r="F2092" i="21"/>
  <c r="F2093" i="21"/>
  <c r="F2094" i="21"/>
  <c r="F2095" i="21"/>
  <c r="F2096" i="21"/>
  <c r="K1386" i="25" s="1"/>
  <c r="G1386" i="25" s="1"/>
  <c r="F2097" i="21"/>
  <c r="F2098" i="21"/>
  <c r="F2099" i="21"/>
  <c r="K1292" i="25" s="1"/>
  <c r="G1292" i="25" s="1"/>
  <c r="F2100" i="21"/>
  <c r="F2101" i="21"/>
  <c r="F2102" i="21"/>
  <c r="K2299" i="25" s="1"/>
  <c r="G2299" i="25" s="1"/>
  <c r="F2103" i="21"/>
  <c r="F2104" i="21"/>
  <c r="F2105" i="21"/>
  <c r="F2106" i="21"/>
  <c r="F2107" i="21"/>
  <c r="F2108" i="21"/>
  <c r="F2109" i="21"/>
  <c r="F2110" i="21"/>
  <c r="F2111" i="21"/>
  <c r="F2112" i="21"/>
  <c r="F2113" i="21"/>
  <c r="F2114" i="21"/>
  <c r="F2115" i="21"/>
  <c r="F2116" i="21"/>
  <c r="F2117" i="21"/>
  <c r="F2118" i="21"/>
  <c r="K1934" i="25" s="1"/>
  <c r="G1934" i="25" s="1"/>
  <c r="F2119" i="21"/>
  <c r="F2120" i="21"/>
  <c r="F2121" i="21"/>
  <c r="F2122" i="21"/>
  <c r="F2123" i="21"/>
  <c r="F2124" i="21"/>
  <c r="F2125" i="21"/>
  <c r="F2126" i="21"/>
  <c r="F2127" i="21"/>
  <c r="F2128" i="21"/>
  <c r="F2129" i="21"/>
  <c r="K2136" i="25" s="1"/>
  <c r="G2136" i="25" s="1"/>
  <c r="F2130" i="21"/>
  <c r="F2131" i="21"/>
  <c r="F2132" i="21"/>
  <c r="K1526" i="25" s="1"/>
  <c r="G1526" i="25" s="1"/>
  <c r="F2133" i="21"/>
  <c r="F2134" i="21"/>
  <c r="F2135" i="21"/>
  <c r="F2136" i="21"/>
  <c r="K1837" i="25" s="1"/>
  <c r="G1837" i="25" s="1"/>
  <c r="F2137" i="21"/>
  <c r="F2138" i="21"/>
  <c r="F2139" i="21"/>
  <c r="F2140" i="21"/>
  <c r="F2141" i="21"/>
  <c r="F2142" i="21"/>
  <c r="K2000" i="25" s="1"/>
  <c r="G2000" i="25" s="1"/>
  <c r="F2143" i="21"/>
  <c r="K1590" i="25" s="1"/>
  <c r="G1590" i="25" s="1"/>
  <c r="F2144" i="21"/>
  <c r="F2145" i="21"/>
  <c r="F2146" i="21"/>
  <c r="K1816" i="25" s="1"/>
  <c r="G1816" i="25" s="1"/>
  <c r="F2147" i="21"/>
  <c r="F2148" i="21"/>
  <c r="F2149" i="21"/>
  <c r="F2150" i="21"/>
  <c r="K687" i="25" s="1"/>
  <c r="F2151" i="21"/>
  <c r="F2152" i="21"/>
  <c r="F2153" i="21"/>
  <c r="F2154" i="21"/>
  <c r="F2155" i="21"/>
  <c r="F2156" i="21"/>
  <c r="F2157" i="21"/>
  <c r="F2158" i="21"/>
  <c r="F2159" i="21"/>
  <c r="F2160" i="21"/>
  <c r="F2161" i="21"/>
  <c r="F2162" i="21"/>
  <c r="F2163" i="21"/>
  <c r="K1792" i="25" s="1"/>
  <c r="G1792" i="25" s="1"/>
  <c r="F2164" i="21"/>
  <c r="F2165" i="21"/>
  <c r="F2166" i="21"/>
  <c r="F2167" i="21"/>
  <c r="F2168" i="21"/>
  <c r="F2169" i="21"/>
  <c r="K1471" i="25" s="1"/>
  <c r="G1471" i="25" s="1"/>
  <c r="F2170" i="21"/>
  <c r="F2171" i="21"/>
  <c r="F2172" i="21"/>
  <c r="F2173" i="21"/>
  <c r="F2174" i="21"/>
  <c r="K1753" i="25" s="1"/>
  <c r="G1753" i="25" s="1"/>
  <c r="F2175" i="21"/>
  <c r="F2176" i="21"/>
  <c r="F2177" i="21"/>
  <c r="F2178" i="21"/>
  <c r="F2179" i="21"/>
  <c r="F2180" i="21"/>
  <c r="F2181" i="21"/>
  <c r="F2182" i="21"/>
  <c r="F2183" i="21"/>
  <c r="F2184" i="21"/>
  <c r="F2185" i="21"/>
  <c r="F2186" i="21"/>
  <c r="F2187" i="21"/>
  <c r="F2188" i="21"/>
  <c r="F2189" i="21"/>
  <c r="F2190" i="21"/>
  <c r="K1890" i="25" s="1"/>
  <c r="G1890" i="25" s="1"/>
  <c r="F2191" i="21"/>
  <c r="F2192" i="21"/>
  <c r="F2193" i="21"/>
  <c r="F2194" i="21"/>
  <c r="F2195" i="21"/>
  <c r="F2196" i="21"/>
  <c r="F2197" i="21"/>
  <c r="F2198" i="21"/>
  <c r="F2199" i="21"/>
  <c r="F2200" i="21"/>
  <c r="F2201" i="21"/>
  <c r="F2202" i="21"/>
  <c r="F2203" i="21"/>
  <c r="F2204" i="21"/>
  <c r="K1312" i="25" s="1"/>
  <c r="G1312" i="25" s="1"/>
  <c r="F2205" i="21"/>
  <c r="F2206" i="21"/>
  <c r="F2207" i="21"/>
  <c r="K1783" i="25" s="1"/>
  <c r="G1783" i="25" s="1"/>
  <c r="F2208" i="21"/>
  <c r="K344" i="25" s="1"/>
  <c r="F2209" i="21"/>
  <c r="F2210" i="21"/>
  <c r="K472" i="25" s="1"/>
  <c r="F2211" i="21"/>
  <c r="K241" i="25" s="1"/>
  <c r="F2212" i="21"/>
  <c r="K256" i="25" s="1"/>
  <c r="F2213" i="21"/>
  <c r="K257" i="25" s="1"/>
  <c r="F2214" i="21"/>
  <c r="K259" i="25" s="1"/>
  <c r="F2215" i="21"/>
  <c r="F2216" i="21"/>
  <c r="F2217" i="21"/>
  <c r="F2218" i="21"/>
  <c r="F2219" i="21"/>
  <c r="F2220" i="21"/>
  <c r="F2221" i="21"/>
  <c r="K268" i="25" s="1"/>
  <c r="F2222" i="21"/>
  <c r="K269" i="25" s="1"/>
  <c r="F2223" i="21"/>
  <c r="K270" i="25" s="1"/>
  <c r="F2224" i="21"/>
  <c r="K274" i="25" s="1"/>
  <c r="F2225" i="21"/>
  <c r="F2226" i="21"/>
  <c r="F2227" i="21"/>
  <c r="K278" i="25" s="1"/>
  <c r="F2228" i="21"/>
  <c r="F2229" i="21"/>
  <c r="F2230" i="21"/>
  <c r="F2231" i="21"/>
  <c r="K532" i="25" s="1"/>
  <c r="F2232" i="21"/>
  <c r="F2233" i="21"/>
  <c r="K536" i="25" s="1"/>
  <c r="F2234" i="21"/>
  <c r="K539" i="25" s="1"/>
  <c r="F2235" i="21"/>
  <c r="K540" i="25" s="1"/>
  <c r="F2236" i="21"/>
  <c r="F2237" i="21"/>
  <c r="K542" i="25" s="1"/>
  <c r="F2238" i="21"/>
  <c r="F2239" i="21"/>
  <c r="F2240" i="21"/>
  <c r="F2241" i="21"/>
  <c r="F2242" i="21"/>
  <c r="K545" i="25" s="1"/>
  <c r="F2243" i="21"/>
  <c r="F2244" i="21"/>
  <c r="K547" i="25" s="1"/>
  <c r="F2245" i="21"/>
  <c r="F2246" i="21"/>
  <c r="F2247" i="21"/>
  <c r="K578" i="25" s="1"/>
  <c r="F2248" i="21"/>
  <c r="F2249" i="21"/>
  <c r="F2250" i="21"/>
  <c r="K199" i="25" s="1"/>
  <c r="F2251" i="21"/>
  <c r="K200" i="25" s="1"/>
  <c r="F2252" i="21"/>
  <c r="K208" i="25" s="1"/>
  <c r="F2253" i="21"/>
  <c r="K148" i="25" s="1"/>
  <c r="F2254" i="21"/>
  <c r="K149" i="25" s="1"/>
  <c r="F2255" i="21"/>
  <c r="K152" i="25" s="1"/>
  <c r="F2256" i="21"/>
  <c r="K157" i="25" s="1"/>
  <c r="F2257" i="21"/>
  <c r="F2258" i="21"/>
  <c r="K162" i="25" s="1"/>
  <c r="F2259" i="21"/>
  <c r="F2260" i="21"/>
  <c r="F2261" i="21"/>
  <c r="K601" i="25" s="1"/>
  <c r="F2262" i="21"/>
  <c r="K618" i="25" s="1"/>
  <c r="F2263" i="21"/>
  <c r="F2264" i="21"/>
  <c r="F2265" i="21"/>
  <c r="K629" i="25" s="1"/>
  <c r="F2266" i="21"/>
  <c r="K630" i="25" s="1"/>
  <c r="F2267" i="21"/>
  <c r="F2268" i="21"/>
  <c r="F2269" i="21"/>
  <c r="F2270" i="21"/>
  <c r="F2271" i="21"/>
  <c r="F2272" i="21"/>
  <c r="F2273" i="21"/>
  <c r="F2274" i="21"/>
  <c r="K2342" i="25" s="1"/>
  <c r="G2342" i="25" s="1"/>
  <c r="F2275" i="21"/>
  <c r="F2276" i="21"/>
  <c r="F2277" i="21"/>
  <c r="F2278" i="21"/>
  <c r="F2279" i="21"/>
  <c r="F2280" i="21"/>
  <c r="F2281" i="21"/>
  <c r="F2282" i="21"/>
  <c r="F2283" i="21"/>
  <c r="F2284" i="21"/>
  <c r="F2285" i="21"/>
  <c r="F2286" i="21"/>
  <c r="F2287" i="21"/>
  <c r="F2288" i="21"/>
  <c r="F2289" i="21"/>
  <c r="F2290" i="21"/>
  <c r="K36" i="25" s="1"/>
  <c r="F2291" i="21"/>
  <c r="F2292" i="21"/>
  <c r="F2293" i="21"/>
  <c r="F2294" i="21"/>
  <c r="K329" i="25" s="1"/>
  <c r="F2295" i="21"/>
  <c r="F2296" i="21"/>
  <c r="F2297" i="21"/>
  <c r="K144" i="25" s="1"/>
  <c r="F2298" i="21"/>
  <c r="K633" i="25" s="1"/>
  <c r="F2299" i="21"/>
  <c r="F2300" i="21"/>
  <c r="F2301" i="21"/>
  <c r="K2253" i="25" s="1"/>
  <c r="G2253" i="25" s="1"/>
  <c r="F2302" i="21"/>
  <c r="F2303" i="21"/>
  <c r="F2304" i="21"/>
  <c r="F2305" i="21"/>
  <c r="K1889" i="25" s="1"/>
  <c r="G1889" i="25" s="1"/>
  <c r="F2306" i="21"/>
  <c r="F2307" i="21"/>
  <c r="F2308" i="21"/>
  <c r="K292" i="25" s="1"/>
  <c r="F2309" i="21"/>
  <c r="F2310" i="21"/>
  <c r="K166" i="25" s="1"/>
  <c r="F2311" i="21"/>
  <c r="K612" i="25" s="1"/>
  <c r="F2312" i="21"/>
  <c r="F2313" i="21"/>
  <c r="K351" i="25" s="1"/>
  <c r="F2314" i="21"/>
  <c r="F2315" i="21"/>
  <c r="F2316" i="21"/>
  <c r="K475" i="25" s="1"/>
  <c r="F2317" i="21"/>
  <c r="F2318" i="21"/>
  <c r="F2319" i="21"/>
  <c r="F2320" i="21"/>
  <c r="F2321" i="21"/>
  <c r="F2322" i="21"/>
  <c r="F2323" i="21"/>
  <c r="F2324" i="21"/>
  <c r="F2325" i="21"/>
  <c r="F2326" i="21"/>
  <c r="F2327" i="21"/>
  <c r="K2068" i="25" s="1"/>
  <c r="G2068" i="25" s="1"/>
  <c r="F2328" i="21"/>
  <c r="F2329" i="21"/>
  <c r="F2330" i="21"/>
  <c r="K397" i="25" s="1"/>
  <c r="F2331" i="21"/>
  <c r="K405" i="25" s="1"/>
  <c r="F2332" i="21"/>
  <c r="F2333" i="21"/>
  <c r="K413" i="25" s="1"/>
  <c r="F2334" i="21"/>
  <c r="K417" i="25" s="1"/>
  <c r="F2335" i="21"/>
  <c r="F2336" i="21"/>
  <c r="F2337" i="21"/>
  <c r="K2350" i="25" s="1"/>
  <c r="G2350" i="25" s="1"/>
  <c r="F2338" i="21"/>
  <c r="F2339" i="21"/>
  <c r="F2340" i="21"/>
  <c r="F2341" i="21"/>
  <c r="F2342" i="21"/>
  <c r="K33" i="25" s="1"/>
  <c r="F2343" i="21"/>
  <c r="F2344" i="21"/>
  <c r="K39" i="25" s="1"/>
  <c r="F2345" i="21"/>
  <c r="F2346" i="21"/>
  <c r="F2347" i="21"/>
  <c r="F2348" i="21"/>
  <c r="F2349" i="21"/>
  <c r="F2350" i="21"/>
  <c r="F2351" i="21"/>
  <c r="K1838" i="25" s="1"/>
  <c r="G1838" i="25" s="1"/>
  <c r="F2352" i="21"/>
  <c r="F2353" i="21"/>
  <c r="K173" i="25" s="1"/>
  <c r="F2354" i="21"/>
  <c r="K97" i="25" s="1"/>
  <c r="F2355" i="21"/>
  <c r="F2356" i="21"/>
  <c r="F2357" i="21"/>
  <c r="F2358" i="21"/>
  <c r="K98" i="25" s="1"/>
  <c r="F2359" i="21"/>
  <c r="F2360" i="21"/>
  <c r="F2361" i="21"/>
  <c r="F2362" i="21"/>
  <c r="F2363" i="21"/>
  <c r="F2364" i="21"/>
  <c r="F2365" i="21"/>
  <c r="F2366" i="21"/>
  <c r="F2367" i="21"/>
  <c r="F2368" i="21"/>
  <c r="K1735" i="25" s="1"/>
  <c r="G1735" i="25" s="1"/>
  <c r="F2369" i="21"/>
  <c r="F2370" i="21"/>
  <c r="F2371" i="21"/>
  <c r="F2372" i="21"/>
  <c r="F2373" i="21"/>
  <c r="F2374" i="21"/>
  <c r="K605" i="25" s="1"/>
  <c r="F2375" i="21"/>
  <c r="K607" i="25" s="1"/>
  <c r="F2376" i="21"/>
  <c r="F2377" i="21"/>
  <c r="F2378" i="21"/>
  <c r="K179" i="25" s="1"/>
  <c r="F2379" i="21"/>
  <c r="F2380" i="21"/>
  <c r="F2381" i="21"/>
  <c r="F2382" i="21"/>
  <c r="F2383" i="21"/>
  <c r="F2384" i="21"/>
  <c r="K360" i="25" s="1"/>
  <c r="F2385" i="21"/>
  <c r="F2386" i="21"/>
  <c r="F2387" i="21"/>
  <c r="F2388" i="21"/>
  <c r="F2389" i="21"/>
  <c r="K669" i="25" s="1"/>
  <c r="F2390" i="21"/>
  <c r="F2391" i="21"/>
  <c r="F2392" i="21"/>
  <c r="F2393" i="21"/>
  <c r="F2394" i="21"/>
  <c r="F2395" i="21"/>
  <c r="K331" i="25" s="1"/>
  <c r="F2396" i="21"/>
  <c r="K328" i="25" s="1"/>
  <c r="F2397" i="21"/>
  <c r="K295" i="25" s="1"/>
  <c r="F2398" i="21"/>
  <c r="F2399" i="21"/>
  <c r="F2400" i="21"/>
  <c r="F2401" i="21"/>
  <c r="K1124" i="25" s="1"/>
  <c r="G1124" i="25" s="1"/>
  <c r="F2402" i="21"/>
  <c r="F2403" i="21"/>
  <c r="F2404" i="21"/>
  <c r="F2405" i="21"/>
  <c r="K640" i="25" s="1"/>
  <c r="F2406" i="21"/>
  <c r="F2407" i="21"/>
  <c r="K410" i="25" s="1"/>
  <c r="F2408" i="21"/>
  <c r="F2409" i="21"/>
  <c r="F2410" i="21"/>
  <c r="F2411" i="21"/>
  <c r="F2412" i="21"/>
  <c r="K1885" i="25" s="1"/>
  <c r="G1885" i="25" s="1"/>
  <c r="F2413" i="21"/>
  <c r="F2414" i="21"/>
  <c r="F2415" i="21"/>
  <c r="F2416" i="21"/>
  <c r="F2417" i="21"/>
  <c r="K302" i="25" s="1"/>
  <c r="F2418" i="21"/>
  <c r="F2419" i="21"/>
  <c r="F2420" i="21"/>
  <c r="F2421" i="21"/>
  <c r="F2422" i="21"/>
  <c r="F2423" i="21"/>
  <c r="F2424" i="21"/>
  <c r="F2425" i="21"/>
  <c r="F2426" i="21"/>
  <c r="F2427" i="21"/>
  <c r="F2428" i="21"/>
  <c r="F2429" i="21"/>
  <c r="F2430" i="21"/>
  <c r="F2431" i="21"/>
  <c r="F2432" i="21"/>
  <c r="F2433" i="21"/>
  <c r="K95" i="25" s="1"/>
  <c r="F2434" i="21"/>
  <c r="F2435" i="21"/>
  <c r="F2436" i="21"/>
  <c r="F2437" i="21"/>
  <c r="F2438" i="21"/>
  <c r="F2439" i="21"/>
  <c r="F2440" i="21"/>
  <c r="K290" i="25" s="1"/>
  <c r="F2441" i="21"/>
  <c r="K298" i="25" s="1"/>
  <c r="F2442" i="21"/>
  <c r="F2443" i="21"/>
  <c r="F2444" i="21"/>
  <c r="F2445" i="21"/>
  <c r="K303" i="25" s="1"/>
  <c r="F2446" i="21"/>
  <c r="K312" i="25" s="1"/>
  <c r="F2447" i="21"/>
  <c r="K317" i="25" s="1"/>
  <c r="F2448" i="21"/>
  <c r="F2449" i="21"/>
  <c r="K491" i="25" s="1"/>
  <c r="F2450" i="21"/>
  <c r="K496" i="25" s="1"/>
  <c r="F2451" i="21"/>
  <c r="F2452" i="21"/>
  <c r="F2453" i="21"/>
  <c r="K487" i="25" s="1"/>
  <c r="F2454" i="21"/>
  <c r="K392" i="25" s="1"/>
  <c r="F2455" i="21"/>
  <c r="K420" i="25" s="1"/>
  <c r="F2456" i="21"/>
  <c r="F2457" i="21"/>
  <c r="K275" i="25" s="1"/>
  <c r="F2458" i="21"/>
  <c r="F2459" i="21"/>
  <c r="K174" i="25" s="1"/>
  <c r="F2460" i="21"/>
  <c r="K604" i="25" s="1"/>
  <c r="F2461" i="21"/>
  <c r="K1637" i="25" s="1"/>
  <c r="G1637" i="25" s="1"/>
  <c r="F2462" i="21"/>
  <c r="F2463" i="21"/>
  <c r="K434" i="25" s="1"/>
  <c r="F2464" i="21"/>
  <c r="F2465" i="21"/>
  <c r="F2466" i="21"/>
  <c r="F2467" i="21"/>
  <c r="F2468" i="21"/>
  <c r="F2469" i="21"/>
  <c r="F2470" i="21"/>
  <c r="F2471" i="21"/>
  <c r="F2472" i="21"/>
  <c r="K236" i="25" s="1"/>
  <c r="F2473" i="21"/>
  <c r="F2474" i="21"/>
  <c r="F2475" i="21"/>
  <c r="F2476" i="21"/>
  <c r="F2477" i="21"/>
  <c r="K387" i="25" s="1"/>
  <c r="F2478" i="21"/>
  <c r="K390" i="25" s="1"/>
  <c r="F2479" i="21"/>
  <c r="F2480" i="21"/>
  <c r="F2481" i="21"/>
  <c r="F2482" i="21"/>
  <c r="F2483" i="21"/>
  <c r="F2484" i="21"/>
  <c r="K421" i="25" s="1"/>
  <c r="F2485" i="21"/>
  <c r="F2486" i="21"/>
  <c r="F2487" i="21"/>
  <c r="F2488" i="21"/>
  <c r="F2489" i="21"/>
  <c r="F2490" i="21"/>
  <c r="F2491" i="21"/>
  <c r="F2492" i="21"/>
  <c r="K389" i="25" s="1"/>
  <c r="F2493" i="21"/>
  <c r="K424" i="25" s="1"/>
  <c r="F2494" i="21"/>
  <c r="K388" i="25" s="1"/>
  <c r="F2495" i="21"/>
  <c r="K425" i="25" s="1"/>
  <c r="F2496" i="21"/>
  <c r="F2497" i="21"/>
  <c r="F2498" i="21"/>
  <c r="F2499" i="21"/>
  <c r="F2500" i="21"/>
  <c r="F2501" i="21"/>
  <c r="F2502" i="21"/>
  <c r="F2503" i="21"/>
  <c r="K393" i="25" s="1"/>
  <c r="F2504" i="21"/>
  <c r="K419" i="25" s="1"/>
  <c r="F2505" i="21"/>
  <c r="K394" i="25" s="1"/>
  <c r="F2506" i="21"/>
  <c r="K418" i="25" s="1"/>
  <c r="F2507" i="21"/>
  <c r="F2508" i="21"/>
  <c r="F2509" i="21"/>
  <c r="F2510" i="21"/>
  <c r="F2511" i="21"/>
  <c r="F2512" i="21"/>
  <c r="F2513" i="21"/>
  <c r="F2514" i="21"/>
  <c r="F2515" i="21"/>
  <c r="F2516" i="21"/>
  <c r="F2517" i="21"/>
  <c r="F2518" i="21"/>
  <c r="F2519" i="21"/>
  <c r="K88" i="25" s="1"/>
  <c r="F2520" i="21"/>
  <c r="F2521" i="21"/>
  <c r="F2522" i="21"/>
  <c r="F2523" i="21"/>
  <c r="F2524" i="21"/>
  <c r="F2525" i="21"/>
  <c r="F2526" i="21"/>
  <c r="F2527" i="21"/>
  <c r="K89" i="25" s="1"/>
  <c r="F2528" i="21"/>
  <c r="K717" i="25" s="1"/>
  <c r="F2529" i="21"/>
  <c r="K724" i="25" s="1"/>
  <c r="F2530" i="21"/>
  <c r="K52" i="25" s="1"/>
  <c r="F2531" i="21"/>
  <c r="F2532" i="21"/>
  <c r="F2533" i="21"/>
  <c r="F2534" i="21"/>
  <c r="F2535" i="21"/>
  <c r="F2536" i="21"/>
  <c r="F2537" i="21"/>
  <c r="F2538" i="21"/>
  <c r="F2539" i="21"/>
  <c r="K870" i="25" s="1"/>
  <c r="G870" i="25" s="1"/>
  <c r="F2540" i="21"/>
  <c r="F2541" i="21"/>
  <c r="F2542" i="21"/>
  <c r="F2543" i="21"/>
  <c r="F2544" i="21"/>
  <c r="F2545" i="21"/>
  <c r="K422" i="25" s="1"/>
  <c r="F2546" i="21"/>
  <c r="K391" i="25" s="1"/>
  <c r="F2547" i="21"/>
  <c r="F2548" i="21"/>
  <c r="F2549" i="21"/>
  <c r="F2550" i="21"/>
  <c r="F2551" i="21"/>
  <c r="F2552" i="21"/>
  <c r="F2553" i="21"/>
  <c r="F2554" i="21"/>
  <c r="F2555" i="21"/>
  <c r="F2556" i="21"/>
  <c r="F2557" i="21"/>
  <c r="F2558" i="21"/>
  <c r="F2559" i="21"/>
  <c r="F2560" i="21"/>
  <c r="K327" i="25" s="1"/>
  <c r="F2561" i="21"/>
  <c r="K485" i="25" s="1"/>
  <c r="F2562" i="21"/>
  <c r="F2563" i="21"/>
  <c r="F2564" i="21"/>
  <c r="F2565" i="21"/>
  <c r="F2566" i="21"/>
  <c r="F2567" i="21"/>
  <c r="F2568" i="21"/>
  <c r="F2569" i="21"/>
  <c r="F2570" i="21"/>
  <c r="K598" i="25" s="1"/>
  <c r="F2571" i="21"/>
  <c r="K182" i="25" s="1"/>
  <c r="F2572" i="21"/>
  <c r="F2573" i="21"/>
  <c r="F2574" i="21"/>
  <c r="K59" i="25" s="1"/>
  <c r="F2575" i="21"/>
  <c r="F2576" i="21"/>
  <c r="F2577" i="21"/>
  <c r="K1010" i="25" s="1"/>
  <c r="G1010" i="25" s="1"/>
  <c r="F2578" i="21"/>
  <c r="F2579" i="21"/>
  <c r="K869" i="25" s="1"/>
  <c r="G869" i="25" s="1"/>
  <c r="F2580" i="21"/>
  <c r="K562" i="25" s="1"/>
  <c r="F2581" i="21"/>
  <c r="F2582" i="21"/>
  <c r="F2583" i="21"/>
  <c r="K564" i="25" s="1"/>
  <c r="F2584" i="21"/>
  <c r="F2585" i="21"/>
  <c r="F2586" i="21"/>
  <c r="F2587" i="21"/>
  <c r="F2588" i="21"/>
  <c r="K339" i="25" s="1"/>
  <c r="F2589" i="21"/>
  <c r="F2590" i="21"/>
  <c r="F2591" i="21"/>
  <c r="K874" i="25" s="1"/>
  <c r="G874" i="25" s="1"/>
  <c r="F2592" i="21"/>
  <c r="F2593" i="21"/>
  <c r="F2594" i="21"/>
  <c r="K326" i="25" s="1"/>
  <c r="F2595" i="21"/>
  <c r="K486" i="25" s="1"/>
  <c r="F2596" i="21"/>
  <c r="F2597" i="21"/>
  <c r="K231" i="25" s="1"/>
  <c r="F2598" i="21"/>
  <c r="F2599" i="21"/>
  <c r="F2600" i="21"/>
  <c r="K561" i="25" s="1"/>
  <c r="F2601" i="21"/>
  <c r="K563" i="25" s="1"/>
  <c r="F2602" i="21"/>
  <c r="F2603" i="21"/>
  <c r="K567" i="25" s="1"/>
  <c r="F2604" i="21"/>
  <c r="K1140" i="25" s="1"/>
  <c r="G1140" i="25" s="1"/>
  <c r="F2605" i="21"/>
  <c r="F2606" i="21"/>
  <c r="K15" i="25" s="1"/>
  <c r="F2607" i="21"/>
  <c r="F2608" i="21"/>
  <c r="F2609" i="21"/>
  <c r="F2610" i="21"/>
  <c r="F2611" i="21"/>
  <c r="K235" i="25" s="1"/>
  <c r="F2612" i="21"/>
  <c r="F2613" i="21"/>
  <c r="K28" i="25" s="1"/>
  <c r="F2614" i="21"/>
  <c r="F2615" i="21"/>
  <c r="F2616" i="21"/>
  <c r="K29" i="25" s="1"/>
  <c r="F2617" i="21"/>
  <c r="K741" i="25" s="1"/>
  <c r="F2618" i="21"/>
  <c r="K27" i="25" s="1"/>
  <c r="F2619" i="21"/>
  <c r="F2620" i="21"/>
  <c r="K26" i="25" s="1"/>
  <c r="F2621" i="21"/>
  <c r="F2622" i="21"/>
  <c r="F2623" i="21"/>
  <c r="F2624" i="21"/>
  <c r="F2625" i="21"/>
  <c r="K30" i="25" s="1"/>
  <c r="F2626" i="21"/>
  <c r="K31" i="25" s="1"/>
  <c r="F2627" i="21"/>
  <c r="F2628" i="21"/>
  <c r="F2629" i="21"/>
  <c r="F2630" i="21"/>
  <c r="F2631" i="21"/>
  <c r="K829" i="25" s="1"/>
  <c r="G829" i="25" s="1"/>
  <c r="F2632" i="21"/>
  <c r="F2633" i="21"/>
  <c r="F2634" i="21"/>
  <c r="F2635" i="21"/>
  <c r="K549" i="25" s="1"/>
  <c r="F2636" i="21"/>
  <c r="F2637" i="21"/>
  <c r="F2638" i="21"/>
  <c r="F2639" i="21"/>
  <c r="K260" i="25" s="1"/>
  <c r="F2640" i="21"/>
  <c r="F2641" i="21"/>
  <c r="F2642" i="21"/>
  <c r="K976" i="25" s="1"/>
  <c r="G976" i="25" s="1"/>
  <c r="F2643" i="21"/>
  <c r="F2644" i="21"/>
  <c r="F2645" i="21"/>
  <c r="K546" i="25" s="1"/>
  <c r="F2646" i="21"/>
  <c r="K261" i="25" s="1"/>
  <c r="F2647" i="21"/>
  <c r="K781" i="25" s="1"/>
  <c r="G781" i="25" s="1"/>
  <c r="F2648" i="21"/>
  <c r="F2649" i="21"/>
  <c r="K544" i="25" s="1"/>
  <c r="F2650" i="21"/>
  <c r="K263" i="25" s="1"/>
  <c r="F2651" i="21"/>
  <c r="K777" i="25" s="1"/>
  <c r="G777" i="25" s="1"/>
  <c r="F2652" i="21"/>
  <c r="K264" i="25" s="1"/>
  <c r="F2653" i="21"/>
  <c r="K543" i="25" s="1"/>
  <c r="F2654" i="21"/>
  <c r="F2655" i="21"/>
  <c r="F2656" i="21"/>
  <c r="F2657" i="21"/>
  <c r="F2658" i="21"/>
  <c r="F2659" i="21"/>
  <c r="K737" i="25" s="1"/>
  <c r="F2660" i="21"/>
  <c r="K34" i="25" s="1"/>
  <c r="F2661" i="21"/>
  <c r="F2662" i="21"/>
  <c r="F2663" i="21"/>
  <c r="K557" i="25" s="1"/>
  <c r="F2664" i="21"/>
  <c r="F2665" i="21"/>
  <c r="F2666" i="21"/>
  <c r="F2667" i="21"/>
  <c r="F2668" i="21"/>
  <c r="F2669" i="21"/>
  <c r="F2670" i="21"/>
  <c r="K239" i="25" s="1"/>
  <c r="F2671" i="21"/>
  <c r="K240" i="25" s="1"/>
  <c r="F2672" i="21"/>
  <c r="K556" i="25" s="1"/>
  <c r="F2673" i="21"/>
  <c r="F2674" i="21"/>
  <c r="K238" i="25" s="1"/>
  <c r="F2675" i="21"/>
  <c r="K237" i="25" s="1"/>
  <c r="F2676" i="21"/>
  <c r="K558" i="25" s="1"/>
  <c r="F2677" i="21"/>
  <c r="F2678" i="21"/>
  <c r="F2679" i="21"/>
  <c r="F2680" i="21"/>
  <c r="F2681" i="21"/>
  <c r="F2682" i="21"/>
  <c r="K555" i="25" s="1"/>
  <c r="F2683" i="21"/>
  <c r="K242" i="25" s="1"/>
  <c r="F2684" i="21"/>
  <c r="K243" i="25" s="1"/>
  <c r="F2685" i="21"/>
  <c r="K554" i="25" s="1"/>
  <c r="F2686" i="21"/>
  <c r="K244" i="25" s="1"/>
  <c r="F2687" i="21"/>
  <c r="F2688" i="21"/>
  <c r="F2689" i="21"/>
  <c r="K245" i="25" s="1"/>
  <c r="F2690" i="21"/>
  <c r="F2691" i="21"/>
  <c r="F2692" i="21"/>
  <c r="K246" i="25" s="1"/>
  <c r="F2693" i="21"/>
  <c r="F2694" i="21"/>
  <c r="K247" i="25" s="1"/>
  <c r="F2695" i="21"/>
  <c r="F2696" i="21"/>
  <c r="F2697" i="21"/>
  <c r="K248" i="25" s="1"/>
  <c r="F2698" i="21"/>
  <c r="K553" i="25" s="1"/>
  <c r="F2699" i="21"/>
  <c r="F2700" i="21"/>
  <c r="F2701" i="21"/>
  <c r="F2702" i="21"/>
  <c r="K249" i="25" s="1"/>
  <c r="F2703" i="21"/>
  <c r="F2704" i="21"/>
  <c r="F2705" i="21"/>
  <c r="F2706" i="21"/>
  <c r="K250" i="25" s="1"/>
  <c r="F2707" i="21"/>
  <c r="K251" i="25" s="1"/>
  <c r="F2708" i="21"/>
  <c r="F2709" i="21"/>
  <c r="F2710" i="21"/>
  <c r="K87" i="25" s="1"/>
  <c r="F2711" i="21"/>
  <c r="F2712" i="21"/>
  <c r="F2713" i="21"/>
  <c r="F2714" i="21"/>
  <c r="F2715" i="21"/>
  <c r="F2716" i="21"/>
  <c r="F2717" i="21"/>
  <c r="F2718" i="21"/>
  <c r="F2719" i="21"/>
  <c r="F2720" i="21"/>
  <c r="F2721" i="21"/>
  <c r="F2722" i="21"/>
  <c r="F2723" i="21"/>
  <c r="F2724" i="21"/>
  <c r="F2725" i="21"/>
  <c r="K8" i="25" s="1"/>
  <c r="F2726" i="21"/>
  <c r="K7" i="25" s="1"/>
  <c r="F2727" i="21"/>
  <c r="F2728" i="21"/>
  <c r="F2729" i="21"/>
  <c r="F2730" i="21"/>
  <c r="F2731" i="21"/>
  <c r="K1115" i="25" s="1"/>
  <c r="G1115" i="25" s="1"/>
  <c r="F2732" i="21"/>
  <c r="F2733" i="21"/>
  <c r="F2734" i="21"/>
  <c r="K6" i="25" s="1"/>
  <c r="F2735" i="21"/>
  <c r="K755" i="25" s="1"/>
  <c r="F2736" i="21"/>
  <c r="F2737" i="21"/>
  <c r="F2738" i="21"/>
  <c r="K5" i="25" s="1"/>
  <c r="F2739" i="21"/>
  <c r="K4" i="25" s="1"/>
  <c r="F2740" i="21"/>
  <c r="K757" i="25" s="1"/>
  <c r="F2741" i="21"/>
  <c r="F2742" i="21"/>
  <c r="K3" i="25" s="1"/>
  <c r="F2743" i="21"/>
  <c r="F2744" i="21"/>
  <c r="F2745" i="21"/>
  <c r="K814" i="25" s="1"/>
  <c r="G814" i="25" s="1"/>
  <c r="F2746" i="21"/>
  <c r="F2747" i="21"/>
  <c r="F2748" i="21"/>
  <c r="F2749" i="21"/>
  <c r="F2750" i="21"/>
  <c r="F2751" i="21"/>
  <c r="F2752" i="21"/>
  <c r="F2753" i="21"/>
  <c r="F2754" i="21"/>
  <c r="F2755" i="21"/>
  <c r="K1014" i="25" s="1"/>
  <c r="G1014" i="25" s="1"/>
  <c r="F2756" i="21"/>
  <c r="F2757" i="21"/>
  <c r="F2758" i="21"/>
  <c r="K770" i="25" s="1"/>
  <c r="G770" i="25" s="1"/>
  <c r="F2759" i="21"/>
  <c r="F2760" i="21"/>
  <c r="K232" i="25" s="1"/>
  <c r="F2761" i="21"/>
  <c r="K560" i="25" s="1"/>
  <c r="F2762" i="21"/>
  <c r="F2763" i="21"/>
  <c r="F2764" i="21"/>
  <c r="F2765" i="21"/>
  <c r="K568" i="25" s="1"/>
  <c r="F2766" i="21"/>
  <c r="F2767" i="21"/>
  <c r="K958" i="25" s="1"/>
  <c r="G958" i="25" s="1"/>
  <c r="F2768" i="21"/>
  <c r="K211" i="25" s="1"/>
  <c r="F2769" i="21"/>
  <c r="F2770" i="21"/>
  <c r="K210" i="25" s="1"/>
  <c r="F2771" i="21"/>
  <c r="K577" i="25" s="1"/>
  <c r="F2772" i="21"/>
  <c r="K209" i="25" s="1"/>
  <c r="F2773" i="21"/>
  <c r="F2774" i="21"/>
  <c r="F2775" i="21"/>
  <c r="F2776" i="21"/>
  <c r="K854" i="25" s="1"/>
  <c r="G854" i="25" s="1"/>
  <c r="F2777" i="21"/>
  <c r="F2778" i="21"/>
  <c r="F2779" i="21"/>
  <c r="K579" i="25" s="1"/>
  <c r="F2780" i="21"/>
  <c r="K207" i="25" s="1"/>
  <c r="F2781" i="21"/>
  <c r="F2782" i="21"/>
  <c r="K763" i="25" s="1"/>
  <c r="G763" i="25" s="1"/>
  <c r="F2783" i="21"/>
  <c r="K994" i="25" s="1"/>
  <c r="G994" i="25" s="1"/>
  <c r="F2784" i="21"/>
  <c r="F2785" i="21"/>
  <c r="F2786" i="21"/>
  <c r="K839" i="25" s="1"/>
  <c r="G839" i="25" s="1"/>
  <c r="F2787" i="21"/>
  <c r="F2788" i="21"/>
  <c r="K198" i="25" s="1"/>
  <c r="F2789" i="21"/>
  <c r="K585" i="25" s="1"/>
  <c r="F2790" i="21"/>
  <c r="F2791" i="21"/>
  <c r="K197" i="25" s="1"/>
  <c r="F2792" i="21"/>
  <c r="F2793" i="21"/>
  <c r="K586" i="25" s="1"/>
  <c r="F2794" i="21"/>
  <c r="K587" i="25" s="1"/>
  <c r="F2795" i="21"/>
  <c r="K196" i="25" s="1"/>
  <c r="F2796" i="21"/>
  <c r="F2797" i="21"/>
  <c r="F2798" i="21"/>
  <c r="K195" i="25" s="1"/>
  <c r="F2799" i="21"/>
  <c r="K192" i="25" s="1"/>
  <c r="F2800" i="21"/>
  <c r="K191" i="25" s="1"/>
  <c r="F2801" i="21"/>
  <c r="K589" i="25" s="1"/>
  <c r="F2802" i="21"/>
  <c r="K190" i="25" s="1"/>
  <c r="F2803" i="21"/>
  <c r="K592" i="25" s="1"/>
  <c r="F2804" i="21"/>
  <c r="F2805" i="21"/>
  <c r="F2806" i="21"/>
  <c r="K187" i="25" s="1"/>
  <c r="F2807" i="21"/>
  <c r="F2808" i="21"/>
  <c r="K593" i="25" s="1"/>
  <c r="F2809" i="21"/>
  <c r="F2810" i="21"/>
  <c r="K186" i="25" s="1"/>
  <c r="F2811" i="21"/>
  <c r="F2812" i="21"/>
  <c r="K594" i="25" s="1"/>
  <c r="F2813" i="21"/>
  <c r="K185" i="25" s="1"/>
  <c r="F2814" i="21"/>
  <c r="K595" i="25" s="1"/>
  <c r="F2815" i="21"/>
  <c r="F2816" i="21"/>
  <c r="F2817" i="21"/>
  <c r="F2818" i="21"/>
  <c r="F2819" i="21"/>
  <c r="F2820" i="21"/>
  <c r="F2821" i="21"/>
  <c r="F2822" i="21"/>
  <c r="F2823" i="21"/>
  <c r="F2824" i="21"/>
  <c r="F2825" i="21"/>
  <c r="F2826" i="21"/>
  <c r="F2827" i="21"/>
  <c r="F2828" i="21"/>
  <c r="F2829" i="21"/>
  <c r="F2830" i="21"/>
  <c r="F2831" i="21"/>
  <c r="F2832" i="21"/>
  <c r="K184" i="25" s="1"/>
  <c r="F2833" i="21"/>
  <c r="F2834" i="21"/>
  <c r="F2835" i="21"/>
  <c r="F2836" i="21"/>
  <c r="F2837" i="21"/>
  <c r="F2838" i="21"/>
  <c r="F2839" i="21"/>
  <c r="F2840" i="21"/>
  <c r="K597" i="25" s="1"/>
  <c r="F2841" i="21"/>
  <c r="K183" i="25" s="1"/>
  <c r="F2842" i="21"/>
  <c r="F2843" i="21"/>
  <c r="K105" i="25" s="1"/>
  <c r="F2844" i="21"/>
  <c r="K104" i="25" s="1"/>
  <c r="F2845" i="21"/>
  <c r="K676" i="25" s="1"/>
  <c r="F2846" i="21"/>
  <c r="F2847" i="21"/>
  <c r="F2848" i="21"/>
  <c r="F2849" i="21"/>
  <c r="F2850" i="21"/>
  <c r="K1167" i="25" s="1"/>
  <c r="G1167" i="25" s="1"/>
  <c r="F2851" i="21"/>
  <c r="F2852" i="21"/>
  <c r="F2853" i="21"/>
  <c r="F2854" i="21"/>
  <c r="F2855" i="21"/>
  <c r="K1146" i="25" s="1"/>
  <c r="G1146" i="25" s="1"/>
  <c r="F2856" i="21"/>
  <c r="F2857" i="21"/>
  <c r="F2858" i="21"/>
  <c r="F2859" i="21"/>
  <c r="F2860" i="21"/>
  <c r="K194" i="25" s="1"/>
  <c r="F2861" i="21"/>
  <c r="K588" i="25" s="1"/>
  <c r="F2862" i="21"/>
  <c r="F2863" i="21"/>
  <c r="K580" i="25" s="1"/>
  <c r="F2864" i="21"/>
  <c r="K883" i="25" s="1"/>
  <c r="G883" i="25" s="1"/>
  <c r="F2865" i="21"/>
  <c r="K205" i="25" s="1"/>
  <c r="F2866" i="21"/>
  <c r="K206" i="25" s="1"/>
  <c r="F2867" i="21"/>
  <c r="K479" i="25" s="1"/>
  <c r="F2868" i="21"/>
  <c r="F2869" i="21"/>
  <c r="F2870" i="21"/>
  <c r="F2871" i="21"/>
  <c r="F2872" i="21"/>
  <c r="F2873" i="21"/>
  <c r="K559" i="25" s="1"/>
  <c r="F2874" i="21"/>
  <c r="F2875" i="21"/>
  <c r="F2876" i="21"/>
  <c r="F2877" i="21"/>
  <c r="F2878" i="21"/>
  <c r="F2879" i="21"/>
  <c r="F2880" i="21"/>
  <c r="F2881" i="21"/>
  <c r="K934" i="25" s="1"/>
  <c r="G934" i="25" s="1"/>
  <c r="F2882" i="21"/>
  <c r="F2883" i="21"/>
  <c r="K325" i="25" s="1"/>
  <c r="F2884" i="21"/>
  <c r="F2885" i="21"/>
  <c r="K489" i="25" s="1"/>
  <c r="F2886" i="21"/>
  <c r="F2887" i="21"/>
  <c r="K490" i="25" s="1"/>
  <c r="F2888" i="21"/>
  <c r="K322" i="25" s="1"/>
  <c r="F2889" i="21"/>
  <c r="F2890" i="21"/>
  <c r="F2891" i="21"/>
  <c r="F2892" i="21"/>
  <c r="F2893" i="21"/>
  <c r="K323" i="25" s="1"/>
  <c r="F2894" i="21"/>
  <c r="K324" i="25" s="1"/>
  <c r="F2895" i="21"/>
  <c r="K488" i="25" s="1"/>
  <c r="F2896" i="21"/>
  <c r="F2897" i="21"/>
  <c r="F2898" i="21"/>
  <c r="K810" i="25" s="1"/>
  <c r="G810" i="25" s="1"/>
  <c r="F2899" i="21"/>
  <c r="F2900" i="21"/>
  <c r="K1083" i="25" s="1"/>
  <c r="G1083" i="25" s="1"/>
  <c r="F2901" i="21"/>
  <c r="K943" i="25" s="1"/>
  <c r="G943" i="25" s="1"/>
  <c r="F2902" i="21"/>
  <c r="K60" i="25" s="1"/>
  <c r="F2903" i="21"/>
  <c r="F2904" i="21"/>
  <c r="F2905" i="21"/>
  <c r="F2906" i="21"/>
  <c r="F2907" i="21"/>
  <c r="F2908" i="21"/>
  <c r="K58" i="25" s="1"/>
  <c r="F2909" i="21"/>
  <c r="F2910" i="21"/>
  <c r="F2911" i="21"/>
  <c r="F2912" i="21"/>
  <c r="F2913" i="21"/>
  <c r="F2914" i="21"/>
  <c r="F2915" i="21"/>
  <c r="F2916" i="21"/>
  <c r="K426" i="25" s="1"/>
  <c r="F2917" i="21"/>
  <c r="K996" i="25" s="1"/>
  <c r="G996" i="25" s="1"/>
  <c r="F2918" i="21"/>
  <c r="F2919" i="21"/>
  <c r="K428" i="25" s="1"/>
  <c r="F2920" i="21"/>
  <c r="K385" i="25" s="1"/>
  <c r="F2921" i="21"/>
  <c r="F2922" i="21"/>
  <c r="F2923" i="21"/>
  <c r="F2924" i="21"/>
  <c r="K804" i="25" s="1"/>
  <c r="G804" i="25" s="1"/>
  <c r="F2925" i="21"/>
  <c r="F2926" i="21"/>
  <c r="F2927" i="21"/>
  <c r="F2928" i="21"/>
  <c r="F2929" i="21"/>
  <c r="F2930" i="21"/>
  <c r="F2931" i="21"/>
  <c r="F2932" i="21"/>
  <c r="K193" i="25" s="1"/>
  <c r="F2933" i="21"/>
  <c r="K590" i="25" s="1"/>
  <c r="F2934" i="21"/>
  <c r="K591" i="25" s="1"/>
  <c r="F2935" i="21"/>
  <c r="K189" i="25" s="1"/>
  <c r="F2936" i="21"/>
  <c r="K188" i="25" s="1"/>
  <c r="F2937" i="21"/>
  <c r="F2938" i="21"/>
  <c r="K818" i="25" s="1"/>
  <c r="G818" i="25" s="1"/>
  <c r="F2939" i="21"/>
  <c r="F2940" i="21"/>
  <c r="F2941" i="21"/>
  <c r="F2942" i="21"/>
  <c r="K85" i="25" s="1"/>
  <c r="F2943" i="21"/>
  <c r="F2944" i="21"/>
  <c r="K86" i="25" s="1"/>
  <c r="F2945" i="21"/>
  <c r="K692" i="25" s="1"/>
  <c r="F2946" i="21"/>
  <c r="F2947" i="21"/>
  <c r="F2948" i="21"/>
  <c r="F2949" i="21"/>
  <c r="F2950" i="21"/>
  <c r="K911" i="25" s="1"/>
  <c r="G911" i="25" s="1"/>
  <c r="F2951" i="21"/>
  <c r="K252" i="25" s="1"/>
  <c r="F2952" i="21"/>
  <c r="F2953" i="21"/>
  <c r="F2954" i="21"/>
  <c r="F2955" i="21"/>
  <c r="F2956" i="21"/>
  <c r="F2957" i="21"/>
  <c r="K552" i="25" s="1"/>
  <c r="F2958" i="21"/>
  <c r="F2959" i="21"/>
  <c r="F2960" i="21"/>
  <c r="F2961" i="21"/>
  <c r="K551" i="25" s="1"/>
  <c r="F2962" i="21"/>
  <c r="K253" i="25" s="1"/>
  <c r="F2963" i="21"/>
  <c r="F2964" i="21"/>
  <c r="K254" i="25" s="1"/>
  <c r="F2965" i="21"/>
  <c r="K550" i="25" s="1"/>
  <c r="F2966" i="21"/>
  <c r="K255" i="25" s="1"/>
  <c r="F2967" i="21"/>
  <c r="F2968" i="21"/>
  <c r="K258" i="25" s="1"/>
  <c r="F2969" i="21"/>
  <c r="K548" i="25" s="1"/>
  <c r="F2970" i="21"/>
  <c r="F2971" i="21"/>
  <c r="F2972" i="21"/>
  <c r="F2973" i="21"/>
  <c r="F2974" i="21"/>
  <c r="F2975" i="21"/>
  <c r="K1149" i="25" s="1"/>
  <c r="G1149" i="25" s="1"/>
  <c r="F2976" i="21"/>
  <c r="F2977" i="21"/>
  <c r="F2978" i="21"/>
  <c r="F2979" i="21"/>
  <c r="F2980" i="21"/>
  <c r="F2981" i="21"/>
  <c r="K1050" i="25" s="1"/>
  <c r="G1050" i="25" s="1"/>
  <c r="F2982" i="21"/>
  <c r="F2983" i="21"/>
  <c r="F2984" i="21"/>
  <c r="F2985" i="21"/>
  <c r="F2986" i="21"/>
  <c r="F2987" i="21"/>
  <c r="F2988" i="21"/>
  <c r="K600" i="25" s="1"/>
  <c r="F2989" i="21"/>
  <c r="F2990" i="21"/>
  <c r="F2991" i="21"/>
  <c r="K177" i="25" s="1"/>
  <c r="F2992" i="21"/>
  <c r="F2993" i="21"/>
  <c r="K602" i="25" s="1"/>
  <c r="F2994" i="21"/>
  <c r="F2995" i="21"/>
  <c r="F2996" i="21"/>
  <c r="K452" i="25" s="1"/>
  <c r="F2997" i="21"/>
  <c r="K361" i="25" s="1"/>
  <c r="F2998" i="21"/>
  <c r="F2999" i="21"/>
  <c r="F3000" i="21"/>
  <c r="F3001" i="21"/>
  <c r="F3002" i="21"/>
  <c r="F3003" i="21"/>
  <c r="F3004" i="21"/>
  <c r="F3005" i="21"/>
  <c r="F3006" i="21"/>
  <c r="F3007" i="21"/>
  <c r="F3008" i="21"/>
  <c r="F3009" i="21"/>
  <c r="K1033" i="25" s="1"/>
  <c r="G1033" i="25" s="1"/>
  <c r="F3010" i="21"/>
  <c r="F3011" i="21"/>
  <c r="K53" i="25" s="1"/>
  <c r="F3012" i="21"/>
  <c r="F3013" i="21"/>
  <c r="F3014" i="21"/>
  <c r="F3015" i="21"/>
  <c r="K760" i="25" s="1"/>
  <c r="G760" i="25" s="1"/>
  <c r="F3016" i="21"/>
  <c r="F3017" i="21"/>
  <c r="F3018" i="21"/>
  <c r="F3019" i="21"/>
  <c r="F3020" i="21"/>
  <c r="F3021" i="21"/>
  <c r="K103" i="25" s="1"/>
  <c r="F3022" i="21"/>
  <c r="K991" i="25" s="1"/>
  <c r="G991" i="25" s="1"/>
  <c r="F3023" i="21"/>
  <c r="K461" i="25" s="1"/>
  <c r="F3024" i="21"/>
  <c r="F3025" i="21"/>
  <c r="K681" i="25" s="1"/>
  <c r="F3026" i="21"/>
  <c r="F3027" i="21"/>
  <c r="F3028" i="21"/>
  <c r="F3029" i="21"/>
  <c r="F3030" i="21"/>
  <c r="K135" i="25" s="1"/>
  <c r="F3031" i="21"/>
  <c r="K134" i="25" s="1"/>
  <c r="F3032" i="21"/>
  <c r="K643" i="25" s="1"/>
  <c r="F3033" i="21"/>
  <c r="F3034" i="21"/>
  <c r="F3035" i="21"/>
  <c r="K648" i="25" s="1"/>
  <c r="F3036" i="21"/>
  <c r="K130" i="25" s="1"/>
  <c r="F3037" i="21"/>
  <c r="K131" i="25" s="1"/>
  <c r="F3038" i="21"/>
  <c r="K647" i="25" s="1"/>
  <c r="F3039" i="21"/>
  <c r="F3040" i="21"/>
  <c r="F3041" i="21"/>
  <c r="F3042" i="21"/>
  <c r="K132" i="25" s="1"/>
  <c r="F3043" i="21"/>
  <c r="F3044" i="21"/>
  <c r="F3045" i="21"/>
  <c r="K133" i="25" s="1"/>
  <c r="F3046" i="21"/>
  <c r="K645" i="25" s="1"/>
  <c r="F3047" i="21"/>
  <c r="K644" i="25" s="1"/>
  <c r="F3048" i="21"/>
  <c r="K1068" i="25" s="1"/>
  <c r="G1068" i="25" s="1"/>
  <c r="F3049" i="21"/>
  <c r="F3050" i="21"/>
  <c r="F3051" i="21"/>
  <c r="F3052" i="21"/>
  <c r="K761" i="25" s="1"/>
  <c r="G761" i="25" s="1"/>
  <c r="F3053" i="21"/>
  <c r="F3054" i="21"/>
  <c r="F3055" i="21"/>
  <c r="F3056" i="21"/>
  <c r="F3057" i="21"/>
  <c r="F3058" i="21"/>
  <c r="K9" i="25" s="1"/>
  <c r="F3059" i="21"/>
  <c r="F3060" i="21"/>
  <c r="F3061" i="21"/>
  <c r="F3062" i="21"/>
  <c r="F3063" i="21"/>
  <c r="F3064" i="21"/>
  <c r="F3065" i="21"/>
  <c r="F3066" i="21"/>
  <c r="K10" i="25" s="1"/>
  <c r="F3067" i="21"/>
  <c r="F3068" i="21"/>
  <c r="K1007" i="25" s="1"/>
  <c r="G1007" i="25" s="1"/>
  <c r="F3069" i="21"/>
  <c r="F3070" i="21"/>
  <c r="F3071" i="21"/>
  <c r="F3072" i="21"/>
  <c r="F3073" i="21"/>
  <c r="K11" i="25" s="1"/>
  <c r="F3074" i="21"/>
  <c r="F3075" i="21"/>
  <c r="K12" i="25" s="1"/>
  <c r="F3076" i="21"/>
  <c r="F3077" i="21"/>
  <c r="F3078" i="21"/>
  <c r="K13" i="25" s="1"/>
  <c r="F3079" i="21"/>
  <c r="F3080" i="21"/>
  <c r="K14" i="25" s="1"/>
  <c r="F3081" i="21"/>
  <c r="F3082" i="21"/>
  <c r="K16" i="25" s="1"/>
  <c r="F3083" i="21"/>
  <c r="F3084" i="21"/>
  <c r="K935" i="25" s="1"/>
  <c r="G935" i="25" s="1"/>
  <c r="F3085" i="21"/>
  <c r="F3086" i="21"/>
  <c r="F3087" i="21"/>
  <c r="K230" i="25" s="1"/>
  <c r="F3088" i="21"/>
  <c r="K229" i="25" s="1"/>
  <c r="F3089" i="21"/>
  <c r="F3090" i="21"/>
  <c r="K565" i="25" s="1"/>
  <c r="F3091" i="21"/>
  <c r="K228" i="25" s="1"/>
  <c r="F3092" i="21"/>
  <c r="K227" i="25" s="1"/>
  <c r="F3093" i="21"/>
  <c r="K226" i="25" s="1"/>
  <c r="F3094" i="21"/>
  <c r="F3095" i="21"/>
  <c r="K566" i="25" s="1"/>
  <c r="F3096" i="21"/>
  <c r="F3097" i="21"/>
  <c r="F3098" i="21"/>
  <c r="F3099" i="21"/>
  <c r="F3100" i="21"/>
  <c r="F3101" i="21"/>
  <c r="F3102" i="21"/>
  <c r="F3103" i="21"/>
  <c r="F3104" i="21"/>
  <c r="F3105" i="21"/>
  <c r="K25" i="25" s="1"/>
  <c r="F3106" i="21"/>
  <c r="F3107" i="21"/>
  <c r="F3108" i="21"/>
  <c r="F3109" i="21"/>
  <c r="F3110" i="21"/>
  <c r="F3111" i="21"/>
  <c r="K77" i="25" s="1"/>
  <c r="F3112" i="21"/>
  <c r="K701" i="25" s="1"/>
  <c r="F3113" i="21"/>
  <c r="K703" i="25" s="1"/>
  <c r="F3114" i="21"/>
  <c r="F3115" i="21"/>
  <c r="K71" i="25" s="1"/>
  <c r="F3116" i="21"/>
  <c r="K72" i="25" s="1"/>
  <c r="F3117" i="21"/>
  <c r="K706" i="25" s="1"/>
  <c r="F3118" i="21"/>
  <c r="F3119" i="21"/>
  <c r="K1008" i="25" s="1"/>
  <c r="G1008" i="25" s="1"/>
  <c r="F3120" i="21"/>
  <c r="F3121" i="21"/>
  <c r="F3122" i="21"/>
  <c r="F3123" i="21"/>
  <c r="K46" i="25" s="1"/>
  <c r="F3124" i="21"/>
  <c r="F3125" i="21"/>
  <c r="F3126" i="21"/>
  <c r="F3127" i="21"/>
  <c r="K596" i="25" s="1"/>
  <c r="F3128" i="21"/>
  <c r="F3129" i="21"/>
  <c r="F3130" i="21"/>
  <c r="K265" i="25" s="1"/>
  <c r="F3131" i="21"/>
  <c r="F3132" i="21"/>
  <c r="F3133" i="21"/>
  <c r="K408" i="25" s="1"/>
  <c r="F3134" i="21"/>
  <c r="F3135" i="21"/>
  <c r="F3136" i="21"/>
  <c r="F3137" i="21"/>
  <c r="F3138" i="21"/>
  <c r="K411" i="25" s="1"/>
  <c r="F3139" i="21"/>
  <c r="F3140" i="21"/>
  <c r="K332" i="25" s="1"/>
  <c r="F3141" i="21"/>
  <c r="F3142" i="21"/>
  <c r="K178" i="25" s="1"/>
  <c r="F3143" i="21"/>
  <c r="F3144" i="21"/>
  <c r="K599" i="25" s="1"/>
  <c r="F3145" i="21"/>
  <c r="F3146" i="21"/>
  <c r="F3147" i="21"/>
  <c r="K181" i="25" s="1"/>
  <c r="F3148" i="21"/>
  <c r="F3149" i="21"/>
  <c r="F3150" i="21"/>
  <c r="F3151" i="21"/>
  <c r="K330" i="25" s="1"/>
  <c r="F3152" i="21"/>
  <c r="K484" i="25" s="1"/>
  <c r="F3153" i="21"/>
  <c r="K482" i="25" s="1"/>
  <c r="F3154" i="21"/>
  <c r="K483" i="25" s="1"/>
  <c r="F3155" i="21"/>
  <c r="K481" i="25" s="1"/>
  <c r="F3156" i="21"/>
  <c r="F3157" i="21"/>
  <c r="F3158" i="21"/>
  <c r="F3159" i="21"/>
  <c r="F3160" i="21"/>
  <c r="K266" i="25" s="1"/>
  <c r="F3161" i="21"/>
  <c r="K1196" i="25" s="1"/>
  <c r="G1196" i="25" s="1"/>
  <c r="F3162" i="21"/>
  <c r="F3163" i="21"/>
  <c r="F3164" i="21"/>
  <c r="F3165" i="21"/>
  <c r="F3166" i="21"/>
  <c r="F3167" i="21"/>
  <c r="K1072" i="25" s="1"/>
  <c r="G1072" i="25" s="1"/>
  <c r="F3168" i="21"/>
  <c r="K1067" i="25" s="1"/>
  <c r="G1067" i="25" s="1"/>
  <c r="F3169" i="21"/>
  <c r="F3170" i="21"/>
  <c r="K1040" i="25" s="1"/>
  <c r="G1040" i="25" s="1"/>
  <c r="F3171" i="21"/>
  <c r="K41" i="25" s="1"/>
  <c r="F3172" i="21"/>
  <c r="F3173" i="21"/>
  <c r="F3174" i="21"/>
  <c r="F3175" i="21"/>
  <c r="F3176" i="21"/>
  <c r="F3177" i="21"/>
  <c r="F3178" i="21"/>
  <c r="F3179" i="21"/>
  <c r="F3180" i="21"/>
  <c r="K521" i="25" s="1"/>
  <c r="F3181" i="21"/>
  <c r="K656" i="25" s="1"/>
  <c r="F3182" i="21"/>
  <c r="F3183" i="21"/>
  <c r="F3184" i="21"/>
  <c r="K731" i="25" s="1"/>
  <c r="F3185" i="21"/>
  <c r="F3186" i="21"/>
  <c r="F3187" i="21"/>
  <c r="F3188" i="21"/>
  <c r="K272" i="25" s="1"/>
  <c r="F3189" i="21"/>
  <c r="F3190" i="21"/>
  <c r="F3191" i="21"/>
  <c r="K534" i="25" s="1"/>
  <c r="F3192" i="21"/>
  <c r="F3193" i="21"/>
  <c r="F3194" i="21"/>
  <c r="F3195" i="21"/>
  <c r="F3196" i="21"/>
  <c r="F3197" i="21"/>
  <c r="F3198" i="21"/>
  <c r="F3199" i="21"/>
  <c r="K262" i="25" s="1"/>
  <c r="F3200" i="21"/>
  <c r="F3201" i="21"/>
  <c r="K267" i="25" s="1"/>
  <c r="F3202" i="21"/>
  <c r="F3203" i="21"/>
  <c r="F3204" i="21"/>
  <c r="F3205" i="21"/>
  <c r="F3206" i="21"/>
  <c r="F3207" i="21"/>
  <c r="F3208" i="21"/>
  <c r="F3209" i="21"/>
  <c r="F3210" i="21"/>
  <c r="F3211" i="21"/>
  <c r="F3212" i="21"/>
  <c r="F3213" i="21"/>
  <c r="F3214" i="21"/>
  <c r="F3215" i="21"/>
  <c r="F3216" i="21"/>
  <c r="K1412" i="25" s="1"/>
  <c r="G1412" i="25" s="1"/>
  <c r="F3217" i="21"/>
  <c r="F3218" i="21"/>
  <c r="F3219" i="21"/>
  <c r="F3220" i="21"/>
  <c r="F3221" i="21"/>
  <c r="K126" i="25" s="1"/>
  <c r="F3222" i="21"/>
  <c r="F3223" i="21"/>
  <c r="F3224" i="21"/>
  <c r="K667" i="25" s="1"/>
  <c r="F3225" i="21"/>
  <c r="F3226" i="21"/>
  <c r="K427" i="25" s="1"/>
  <c r="F3227" i="21"/>
  <c r="K176" i="25" s="1"/>
  <c r="F3228" i="21"/>
  <c r="K414" i="25" s="1"/>
  <c r="F3229" i="21"/>
  <c r="K370" i="25" s="1"/>
  <c r="F3230" i="21"/>
  <c r="K375" i="25" s="1"/>
  <c r="F3231" i="21"/>
  <c r="K437" i="25" s="1"/>
  <c r="F3232" i="21"/>
  <c r="K442" i="25" s="1"/>
  <c r="F3233" i="21"/>
  <c r="F3234" i="21"/>
  <c r="F3235" i="21"/>
  <c r="F3236" i="21"/>
  <c r="F3237" i="21"/>
  <c r="F3238" i="21"/>
  <c r="F3239" i="21"/>
  <c r="K1310" i="25" s="1"/>
  <c r="G1310" i="25" s="1"/>
  <c r="F3240" i="21"/>
  <c r="F3241" i="21"/>
  <c r="F3242" i="21"/>
  <c r="F3243" i="21"/>
  <c r="F3244" i="21"/>
  <c r="F3245" i="21"/>
  <c r="F3246" i="21"/>
  <c r="F3247" i="21"/>
  <c r="F3248" i="21"/>
  <c r="K2346" i="25" s="1"/>
  <c r="G2346" i="25" s="1"/>
  <c r="F3249" i="21"/>
  <c r="F3250" i="21"/>
  <c r="F3251" i="21"/>
  <c r="F3252" i="21"/>
  <c r="F3253" i="21"/>
  <c r="K972" i="25" s="1"/>
  <c r="G972" i="25" s="1"/>
  <c r="F3254" i="21"/>
  <c r="F3255" i="21"/>
  <c r="F3256" i="21"/>
  <c r="F3257" i="21"/>
  <c r="F3258" i="21"/>
  <c r="F3259" i="21"/>
  <c r="F3260" i="21"/>
  <c r="K2347" i="25" s="1"/>
  <c r="G2347" i="25" s="1"/>
  <c r="F3261" i="21"/>
  <c r="F3262" i="21"/>
  <c r="F3263" i="21"/>
  <c r="F3264" i="21"/>
  <c r="F3265" i="21"/>
  <c r="K1218" i="25" s="1"/>
  <c r="G1218" i="25" s="1"/>
  <c r="F2" i="21"/>
  <c r="K529" i="25" l="1"/>
  <c r="K530" i="25"/>
  <c r="K280" i="25"/>
  <c r="K743" i="25"/>
  <c r="K729" i="25"/>
  <c r="K715" i="25"/>
  <c r="T715" i="25" s="1"/>
  <c r="K649" i="25"/>
  <c r="K672" i="25"/>
  <c r="G672" i="25" s="1"/>
  <c r="K679" i="25"/>
  <c r="K725" i="25"/>
  <c r="K653" i="25"/>
  <c r="K719" i="25"/>
  <c r="K745" i="25"/>
  <c r="K748" i="25"/>
  <c r="K730" i="25"/>
  <c r="K751" i="25"/>
  <c r="K736" i="25"/>
  <c r="K689" i="25"/>
  <c r="K662" i="25"/>
  <c r="K742" i="25"/>
  <c r="K739" i="25"/>
  <c r="K750" i="25"/>
  <c r="G750" i="25" s="1"/>
  <c r="K690" i="25"/>
  <c r="G690" i="25" s="1"/>
  <c r="K704" i="25"/>
  <c r="L704" i="25" s="1"/>
  <c r="K744" i="25"/>
  <c r="G744" i="25" s="1"/>
  <c r="K693" i="25"/>
  <c r="M693" i="25" s="1"/>
  <c r="N693" i="25" s="1"/>
  <c r="K713" i="25"/>
  <c r="T713" i="25" s="1"/>
  <c r="K727" i="25"/>
  <c r="K718" i="25"/>
  <c r="K674" i="25"/>
  <c r="M674" i="25" s="1"/>
  <c r="N674" i="25" s="1"/>
  <c r="K699" i="25"/>
  <c r="M699" i="25" s="1"/>
  <c r="N699" i="25" s="1"/>
  <c r="K754" i="25"/>
  <c r="K673" i="25"/>
  <c r="G673" i="25" s="1"/>
  <c r="K691" i="25"/>
  <c r="G691" i="25" s="1"/>
  <c r="K710" i="25"/>
  <c r="K756" i="25"/>
  <c r="K665" i="25"/>
  <c r="M665" i="25" s="1"/>
  <c r="N665" i="25" s="1"/>
  <c r="K734" i="25"/>
  <c r="K728" i="25"/>
  <c r="K749" i="25"/>
  <c r="K752" i="25"/>
  <c r="M752" i="25" s="1"/>
  <c r="N752" i="25" s="1"/>
  <c r="K705" i="25"/>
  <c r="L705" i="25" s="1"/>
  <c r="K694" i="25"/>
  <c r="K686" i="25"/>
  <c r="M686" i="25" s="1"/>
  <c r="N686" i="25" s="1"/>
  <c r="K758" i="25"/>
  <c r="L758" i="25" s="1"/>
  <c r="K658" i="25"/>
  <c r="T658" i="25" s="1"/>
  <c r="K696" i="25"/>
  <c r="K655" i="25"/>
  <c r="T655" i="25" s="1"/>
  <c r="K668" i="25"/>
  <c r="L668" i="25" s="1"/>
  <c r="K709" i="25"/>
  <c r="M709" i="25" s="1"/>
  <c r="N709" i="25" s="1"/>
  <c r="K698" i="25"/>
  <c r="M698" i="25" s="1"/>
  <c r="N698" i="25" s="1"/>
  <c r="K747" i="25"/>
  <c r="M747" i="25" s="1"/>
  <c r="N747" i="25" s="1"/>
  <c r="K700" i="25"/>
  <c r="L700" i="25" s="1"/>
  <c r="K723" i="25"/>
  <c r="T723" i="25" s="1"/>
  <c r="K675" i="25"/>
  <c r="M675" i="25" s="1"/>
  <c r="N675" i="25" s="1"/>
  <c r="K721" i="25"/>
  <c r="G721" i="25" s="1"/>
  <c r="K746" i="25"/>
  <c r="L746" i="25" s="1"/>
  <c r="K720" i="25"/>
  <c r="L720" i="25" s="1"/>
  <c r="K711" i="25"/>
  <c r="L711" i="25" s="1"/>
  <c r="K680" i="25"/>
  <c r="G680" i="25" s="1"/>
  <c r="K702" i="25"/>
  <c r="M702" i="25" s="1"/>
  <c r="N702" i="25" s="1"/>
  <c r="K726" i="25"/>
  <c r="G726" i="25" s="1"/>
  <c r="K654" i="25"/>
  <c r="K716" i="25"/>
  <c r="M716" i="25" s="1"/>
  <c r="N716" i="25" s="1"/>
  <c r="K714" i="25"/>
  <c r="L714" i="25" s="1"/>
  <c r="K688" i="25"/>
  <c r="T688" i="25" s="1"/>
  <c r="K671" i="25"/>
  <c r="K683" i="25"/>
  <c r="T683" i="25" s="1"/>
  <c r="K740" i="25"/>
  <c r="M740" i="25" s="1"/>
  <c r="N740" i="25" s="1"/>
  <c r="K707" i="25"/>
  <c r="M707" i="25" s="1"/>
  <c r="N707" i="25" s="1"/>
  <c r="K651" i="25"/>
  <c r="T651" i="25" s="1"/>
  <c r="K650" i="25"/>
  <c r="L650" i="25" s="1"/>
  <c r="K684" i="25"/>
  <c r="M684" i="25" s="1"/>
  <c r="N684" i="25" s="1"/>
  <c r="K753" i="25"/>
  <c r="G753" i="25" s="1"/>
  <c r="K666" i="25"/>
  <c r="M666" i="25" s="1"/>
  <c r="N666" i="25" s="1"/>
  <c r="K678" i="25"/>
  <c r="K738" i="25"/>
  <c r="G738" i="25" s="1"/>
  <c r="K697" i="25"/>
  <c r="M697" i="25" s="1"/>
  <c r="N697" i="25" s="1"/>
  <c r="K661" i="25"/>
  <c r="L661" i="25" s="1"/>
  <c r="G676" i="25"/>
  <c r="L676" i="25"/>
  <c r="M676" i="25"/>
  <c r="N676" i="25" s="1"/>
  <c r="T676" i="25"/>
  <c r="G268" i="25"/>
  <c r="M268" i="25"/>
  <c r="N268" i="25" s="1"/>
  <c r="L268" i="25"/>
  <c r="T268" i="25"/>
  <c r="G572" i="25"/>
  <c r="L572" i="25"/>
  <c r="M572" i="25"/>
  <c r="N572" i="25" s="1"/>
  <c r="T572" i="25"/>
  <c r="T735" i="25"/>
  <c r="G735" i="25"/>
  <c r="M735" i="25"/>
  <c r="N735" i="25" s="1"/>
  <c r="L735" i="25"/>
  <c r="G219" i="25"/>
  <c r="M219" i="25"/>
  <c r="N219" i="25" s="1"/>
  <c r="L219" i="25"/>
  <c r="T219" i="25"/>
  <c r="M503" i="25"/>
  <c r="N503" i="25" s="1"/>
  <c r="G503" i="25"/>
  <c r="L503" i="25"/>
  <c r="T503" i="25"/>
  <c r="G122" i="25"/>
  <c r="M122" i="25"/>
  <c r="N122" i="25" s="1"/>
  <c r="L122" i="25"/>
  <c r="T122" i="25"/>
  <c r="G638" i="25"/>
  <c r="M638" i="25"/>
  <c r="N638" i="25" s="1"/>
  <c r="L638" i="25"/>
  <c r="T638" i="25"/>
  <c r="M631" i="25"/>
  <c r="N631" i="25" s="1"/>
  <c r="G631" i="25"/>
  <c r="L631" i="25"/>
  <c r="T631" i="25"/>
  <c r="G625" i="25"/>
  <c r="L625" i="25"/>
  <c r="M625" i="25"/>
  <c r="N625" i="25" s="1"/>
  <c r="T625" i="25"/>
  <c r="G160" i="25"/>
  <c r="L160" i="25"/>
  <c r="M160" i="25"/>
  <c r="N160" i="25" s="1"/>
  <c r="T160" i="25"/>
  <c r="G180" i="25"/>
  <c r="L180" i="25"/>
  <c r="M180" i="25"/>
  <c r="N180" i="25" s="1"/>
  <c r="T180" i="25"/>
  <c r="G376" i="25"/>
  <c r="L376" i="25"/>
  <c r="M376" i="25"/>
  <c r="N376" i="25" s="1"/>
  <c r="T376" i="25"/>
  <c r="G414" i="25"/>
  <c r="M414" i="25"/>
  <c r="N414" i="25" s="1"/>
  <c r="L414" i="25"/>
  <c r="T414" i="25"/>
  <c r="G521" i="25"/>
  <c r="M521" i="25"/>
  <c r="N521" i="25" s="1"/>
  <c r="L521" i="25"/>
  <c r="T521" i="25"/>
  <c r="G599" i="25"/>
  <c r="L599" i="25"/>
  <c r="M599" i="25"/>
  <c r="N599" i="25" s="1"/>
  <c r="T599" i="25"/>
  <c r="L130" i="25"/>
  <c r="G130" i="25"/>
  <c r="M130" i="25"/>
  <c r="N130" i="25" s="1"/>
  <c r="T130" i="25"/>
  <c r="M600" i="25"/>
  <c r="N600" i="25" s="1"/>
  <c r="L600" i="25"/>
  <c r="G600" i="25"/>
  <c r="T600" i="25"/>
  <c r="G254" i="25"/>
  <c r="L254" i="25"/>
  <c r="M254" i="25"/>
  <c r="N254" i="25" s="1"/>
  <c r="T254" i="25"/>
  <c r="G426" i="25"/>
  <c r="L426" i="25"/>
  <c r="M426" i="25"/>
  <c r="N426" i="25" s="1"/>
  <c r="T426" i="25"/>
  <c r="G104" i="25"/>
  <c r="M104" i="25"/>
  <c r="N104" i="25" s="1"/>
  <c r="L104" i="25"/>
  <c r="T104" i="25"/>
  <c r="G184" i="25"/>
  <c r="L184" i="25"/>
  <c r="M184" i="25"/>
  <c r="N184" i="25" s="1"/>
  <c r="T184" i="25"/>
  <c r="M593" i="25"/>
  <c r="N593" i="25" s="1"/>
  <c r="G593" i="25"/>
  <c r="L593" i="25"/>
  <c r="T593" i="25"/>
  <c r="G209" i="25"/>
  <c r="L209" i="25"/>
  <c r="M209" i="25"/>
  <c r="N209" i="25" s="1"/>
  <c r="T209" i="25"/>
  <c r="G232" i="25"/>
  <c r="M232" i="25"/>
  <c r="N232" i="25" s="1"/>
  <c r="L232" i="25"/>
  <c r="T232" i="25"/>
  <c r="G558" i="25"/>
  <c r="T558" i="25"/>
  <c r="L558" i="25"/>
  <c r="M558" i="25"/>
  <c r="N558" i="25" s="1"/>
  <c r="G264" i="25"/>
  <c r="L264" i="25"/>
  <c r="T264" i="25"/>
  <c r="M264" i="25"/>
  <c r="N264" i="25" s="1"/>
  <c r="L29" i="25"/>
  <c r="G29" i="25"/>
  <c r="T29" i="25"/>
  <c r="M29" i="25"/>
  <c r="N29" i="25" s="1"/>
  <c r="G562" i="25"/>
  <c r="T562" i="25"/>
  <c r="L562" i="25"/>
  <c r="M562" i="25"/>
  <c r="N562" i="25" s="1"/>
  <c r="L421" i="25"/>
  <c r="G421" i="25"/>
  <c r="M421" i="25"/>
  <c r="N421" i="25" s="1"/>
  <c r="T421" i="25"/>
  <c r="G236" i="25"/>
  <c r="L236" i="25"/>
  <c r="M236" i="25"/>
  <c r="N236" i="25" s="1"/>
  <c r="T236" i="25"/>
  <c r="G604" i="25"/>
  <c r="M604" i="25"/>
  <c r="N604" i="25" s="1"/>
  <c r="L604" i="25"/>
  <c r="T604" i="25"/>
  <c r="G530" i="25"/>
  <c r="M530" i="25"/>
  <c r="N530" i="25" s="1"/>
  <c r="L530" i="25"/>
  <c r="T530" i="25"/>
  <c r="G475" i="25"/>
  <c r="L475" i="25"/>
  <c r="M475" i="25"/>
  <c r="N475" i="25" s="1"/>
  <c r="T475" i="25"/>
  <c r="G157" i="25"/>
  <c r="M157" i="25"/>
  <c r="N157" i="25" s="1"/>
  <c r="L157" i="25"/>
  <c r="T157" i="25"/>
  <c r="G547" i="25"/>
  <c r="L547" i="25"/>
  <c r="M547" i="25"/>
  <c r="N547" i="25" s="1"/>
  <c r="T547" i="25"/>
  <c r="T344" i="25"/>
  <c r="L344" i="25"/>
  <c r="M344" i="25"/>
  <c r="N344" i="25" s="1"/>
  <c r="G344" i="25"/>
  <c r="G468" i="25"/>
  <c r="L468" i="25"/>
  <c r="M468" i="25"/>
  <c r="N468" i="25" s="1"/>
  <c r="T468" i="25"/>
  <c r="M704" i="25"/>
  <c r="N704" i="25" s="1"/>
  <c r="T704" i="25"/>
  <c r="L672" i="25"/>
  <c r="L93" i="25"/>
  <c r="G93" i="25"/>
  <c r="M93" i="25"/>
  <c r="N93" i="25" s="1"/>
  <c r="T93" i="25"/>
  <c r="G462" i="25"/>
  <c r="M462" i="25"/>
  <c r="N462" i="25" s="1"/>
  <c r="L462" i="25"/>
  <c r="T462" i="25"/>
  <c r="G525" i="25"/>
  <c r="M525" i="25"/>
  <c r="N525" i="25" s="1"/>
  <c r="L525" i="25"/>
  <c r="T525" i="25"/>
  <c r="G584" i="25"/>
  <c r="L584" i="25"/>
  <c r="M584" i="25"/>
  <c r="N584" i="25" s="1"/>
  <c r="T584" i="25"/>
  <c r="T693" i="25"/>
  <c r="L444" i="25"/>
  <c r="G444" i="25"/>
  <c r="M444" i="25"/>
  <c r="N444" i="25" s="1"/>
  <c r="T444" i="25"/>
  <c r="G513" i="25"/>
  <c r="T513" i="25"/>
  <c r="L513" i="25"/>
  <c r="M513" i="25"/>
  <c r="N513" i="25" s="1"/>
  <c r="M300" i="25"/>
  <c r="N300" i="25" s="1"/>
  <c r="G300" i="25"/>
  <c r="L300" i="25"/>
  <c r="T300" i="25"/>
  <c r="G500" i="25"/>
  <c r="M500" i="25"/>
  <c r="N500" i="25" s="1"/>
  <c r="L500" i="25"/>
  <c r="T500" i="25"/>
  <c r="G63" i="25"/>
  <c r="L63" i="25"/>
  <c r="M63" i="25"/>
  <c r="N63" i="25" s="1"/>
  <c r="T63" i="25"/>
  <c r="G430" i="25"/>
  <c r="M430" i="25"/>
  <c r="N430" i="25" s="1"/>
  <c r="L430" i="25"/>
  <c r="T430" i="25"/>
  <c r="G37" i="25"/>
  <c r="L37" i="25"/>
  <c r="M37" i="25"/>
  <c r="N37" i="25" s="1"/>
  <c r="T37" i="25"/>
  <c r="G318" i="25"/>
  <c r="M318" i="25"/>
  <c r="N318" i="25" s="1"/>
  <c r="L318" i="25"/>
  <c r="T318" i="25"/>
  <c r="G528" i="25"/>
  <c r="M528" i="25"/>
  <c r="N528" i="25" s="1"/>
  <c r="L528" i="25"/>
  <c r="T528" i="25"/>
  <c r="G569" i="25"/>
  <c r="L569" i="25"/>
  <c r="M569" i="25"/>
  <c r="N569" i="25" s="1"/>
  <c r="T569" i="25"/>
  <c r="L652" i="25"/>
  <c r="G652" i="25"/>
  <c r="M652" i="25"/>
  <c r="N652" i="25" s="1"/>
  <c r="T652" i="25"/>
  <c r="G119" i="25"/>
  <c r="M119" i="25"/>
  <c r="N119" i="25" s="1"/>
  <c r="L119" i="25"/>
  <c r="T119" i="25"/>
  <c r="G65" i="25"/>
  <c r="M65" i="25"/>
  <c r="N65" i="25" s="1"/>
  <c r="L65" i="25"/>
  <c r="T65" i="25"/>
  <c r="G473" i="25"/>
  <c r="M473" i="25"/>
  <c r="N473" i="25" s="1"/>
  <c r="L473" i="25"/>
  <c r="T473" i="25"/>
  <c r="G337" i="25"/>
  <c r="L337" i="25"/>
  <c r="M337" i="25"/>
  <c r="N337" i="25" s="1"/>
  <c r="T337" i="25"/>
  <c r="L664" i="25"/>
  <c r="G664" i="25"/>
  <c r="M664" i="25"/>
  <c r="N664" i="25" s="1"/>
  <c r="T664" i="25"/>
  <c r="L501" i="25"/>
  <c r="M501" i="25"/>
  <c r="N501" i="25" s="1"/>
  <c r="G501" i="25"/>
  <c r="T501" i="25"/>
  <c r="G725" i="25"/>
  <c r="M725" i="25"/>
  <c r="N725" i="25" s="1"/>
  <c r="L725" i="25"/>
  <c r="T725" i="25"/>
  <c r="L713" i="25"/>
  <c r="M713" i="25"/>
  <c r="N713" i="25" s="1"/>
  <c r="G713" i="25"/>
  <c r="M624" i="25"/>
  <c r="N624" i="25" s="1"/>
  <c r="L624" i="25"/>
  <c r="G624" i="25"/>
  <c r="T624" i="25"/>
  <c r="G450" i="25"/>
  <c r="L450" i="25"/>
  <c r="M450" i="25"/>
  <c r="N450" i="25" s="1"/>
  <c r="T450" i="25"/>
  <c r="L379" i="25"/>
  <c r="G379" i="25"/>
  <c r="M379" i="25"/>
  <c r="N379" i="25" s="1"/>
  <c r="T379" i="25"/>
  <c r="G416" i="25"/>
  <c r="L416" i="25"/>
  <c r="M416" i="25"/>
  <c r="N416" i="25" s="1"/>
  <c r="T416" i="25"/>
  <c r="G369" i="25"/>
  <c r="L369" i="25"/>
  <c r="T369" i="25"/>
  <c r="M369" i="25"/>
  <c r="N369" i="25" s="1"/>
  <c r="G550" i="25"/>
  <c r="L550" i="25"/>
  <c r="M550" i="25"/>
  <c r="N550" i="25" s="1"/>
  <c r="T550" i="25"/>
  <c r="L536" i="25"/>
  <c r="G536" i="25"/>
  <c r="M536" i="25"/>
  <c r="N536" i="25" s="1"/>
  <c r="T536" i="25"/>
  <c r="G378" i="25"/>
  <c r="L378" i="25"/>
  <c r="M378" i="25"/>
  <c r="N378" i="25" s="1"/>
  <c r="T378" i="25"/>
  <c r="G481" i="25"/>
  <c r="M481" i="25"/>
  <c r="N481" i="25" s="1"/>
  <c r="L481" i="25"/>
  <c r="T481" i="25"/>
  <c r="G53" i="25"/>
  <c r="M53" i="25"/>
  <c r="N53" i="25" s="1"/>
  <c r="L53" i="25"/>
  <c r="T53" i="25"/>
  <c r="L105" i="25"/>
  <c r="G105" i="25"/>
  <c r="M105" i="25"/>
  <c r="N105" i="25" s="1"/>
  <c r="T105" i="25"/>
  <c r="G557" i="25"/>
  <c r="M557" i="25"/>
  <c r="N557" i="25" s="1"/>
  <c r="T557" i="25"/>
  <c r="L557" i="25"/>
  <c r="L567" i="25"/>
  <c r="G567" i="25"/>
  <c r="M567" i="25"/>
  <c r="N567" i="25" s="1"/>
  <c r="T567" i="25"/>
  <c r="G425" i="25"/>
  <c r="L425" i="25"/>
  <c r="M425" i="25"/>
  <c r="N425" i="25" s="1"/>
  <c r="T425" i="25"/>
  <c r="G317" i="25"/>
  <c r="M317" i="25"/>
  <c r="N317" i="25" s="1"/>
  <c r="L317" i="25"/>
  <c r="T317" i="25"/>
  <c r="G607" i="25"/>
  <c r="L607" i="25"/>
  <c r="M607" i="25"/>
  <c r="N607" i="25" s="1"/>
  <c r="T607" i="25"/>
  <c r="G152" i="25"/>
  <c r="M152" i="25"/>
  <c r="N152" i="25" s="1"/>
  <c r="L152" i="25"/>
  <c r="T152" i="25"/>
  <c r="L532" i="25"/>
  <c r="G532" i="25"/>
  <c r="T532" i="25"/>
  <c r="M532" i="25"/>
  <c r="N532" i="25" s="1"/>
  <c r="G75" i="25"/>
  <c r="M75" i="25"/>
  <c r="N75" i="25" s="1"/>
  <c r="L75" i="25"/>
  <c r="T75" i="25"/>
  <c r="L17" i="25"/>
  <c r="G17" i="25"/>
  <c r="M17" i="25"/>
  <c r="N17" i="25" s="1"/>
  <c r="T17" i="25"/>
  <c r="L467" i="25"/>
  <c r="M467" i="25"/>
  <c r="N467" i="25" s="1"/>
  <c r="G467" i="25"/>
  <c r="T467" i="25"/>
  <c r="M573" i="25"/>
  <c r="N573" i="25" s="1"/>
  <c r="L573" i="25"/>
  <c r="G573" i="25"/>
  <c r="T573" i="25"/>
  <c r="G285" i="25"/>
  <c r="L285" i="25"/>
  <c r="M285" i="25"/>
  <c r="N285" i="25" s="1"/>
  <c r="T285" i="25"/>
  <c r="G457" i="25"/>
  <c r="M457" i="25"/>
  <c r="N457" i="25" s="1"/>
  <c r="L457" i="25"/>
  <c r="T457" i="25"/>
  <c r="L520" i="25"/>
  <c r="G520" i="25"/>
  <c r="M520" i="25"/>
  <c r="N520" i="25" s="1"/>
  <c r="T520" i="25"/>
  <c r="G84" i="25"/>
  <c r="L84" i="25"/>
  <c r="M84" i="25"/>
  <c r="N84" i="25" s="1"/>
  <c r="T84" i="25"/>
  <c r="M439" i="25"/>
  <c r="N439" i="25" s="1"/>
  <c r="G439" i="25"/>
  <c r="L439" i="25"/>
  <c r="T439" i="25"/>
  <c r="G514" i="25"/>
  <c r="L514" i="25"/>
  <c r="M514" i="25"/>
  <c r="N514" i="25" s="1"/>
  <c r="T514" i="25"/>
  <c r="G64" i="25"/>
  <c r="M64" i="25"/>
  <c r="N64" i="25" s="1"/>
  <c r="L64" i="25"/>
  <c r="T64" i="25"/>
  <c r="M429" i="25"/>
  <c r="N429" i="25" s="1"/>
  <c r="L429" i="25"/>
  <c r="G429" i="25"/>
  <c r="T429" i="25"/>
  <c r="G57" i="25"/>
  <c r="M57" i="25"/>
  <c r="N57" i="25" s="1"/>
  <c r="L57" i="25"/>
  <c r="T57" i="25"/>
  <c r="G282" i="25"/>
  <c r="L282" i="25"/>
  <c r="M282" i="25"/>
  <c r="N282" i="25" s="1"/>
  <c r="T282" i="25"/>
  <c r="L129" i="25"/>
  <c r="G129" i="25"/>
  <c r="M129" i="25"/>
  <c r="N129" i="25" s="1"/>
  <c r="T129" i="25"/>
  <c r="M677" i="25"/>
  <c r="N677" i="25" s="1"/>
  <c r="G677" i="25"/>
  <c r="L677" i="25"/>
  <c r="T677" i="25"/>
  <c r="G271" i="25"/>
  <c r="L271" i="25"/>
  <c r="M271" i="25"/>
  <c r="N271" i="25" s="1"/>
  <c r="T271" i="25"/>
  <c r="M635" i="25"/>
  <c r="N635" i="25" s="1"/>
  <c r="L635" i="25"/>
  <c r="G635" i="25"/>
  <c r="T635" i="25"/>
  <c r="G659" i="25"/>
  <c r="M659" i="25"/>
  <c r="N659" i="25" s="1"/>
  <c r="L659" i="25"/>
  <c r="T659" i="25"/>
  <c r="L465" i="25"/>
  <c r="G465" i="25"/>
  <c r="T465" i="25"/>
  <c r="M465" i="25"/>
  <c r="N465" i="25" s="1"/>
  <c r="G657" i="25"/>
  <c r="L657" i="25"/>
  <c r="M657" i="25"/>
  <c r="N657" i="25" s="1"/>
  <c r="T657" i="25"/>
  <c r="G719" i="25"/>
  <c r="M719" i="25"/>
  <c r="N719" i="25" s="1"/>
  <c r="L719" i="25"/>
  <c r="T719" i="25"/>
  <c r="G311" i="25"/>
  <c r="L311" i="25"/>
  <c r="M311" i="25"/>
  <c r="N311" i="25" s="1"/>
  <c r="T311" i="25"/>
  <c r="G92" i="25"/>
  <c r="T92" i="25"/>
  <c r="M92" i="25"/>
  <c r="N92" i="25" s="1"/>
  <c r="L92" i="25"/>
  <c r="G679" i="25"/>
  <c r="M679" i="25"/>
  <c r="N679" i="25" s="1"/>
  <c r="L679" i="25"/>
  <c r="T679" i="25"/>
  <c r="G637" i="25"/>
  <c r="M637" i="25"/>
  <c r="N637" i="25" s="1"/>
  <c r="L637" i="25"/>
  <c r="T637" i="25"/>
  <c r="L617" i="25"/>
  <c r="M617" i="25"/>
  <c r="N617" i="25" s="1"/>
  <c r="G617" i="25"/>
  <c r="T617" i="25"/>
  <c r="M167" i="25"/>
  <c r="N167" i="25" s="1"/>
  <c r="G167" i="25"/>
  <c r="L167" i="25"/>
  <c r="T167" i="25"/>
  <c r="G159" i="25"/>
  <c r="M159" i="25"/>
  <c r="N159" i="25" s="1"/>
  <c r="L159" i="25"/>
  <c r="T159" i="25"/>
  <c r="G142" i="25"/>
  <c r="M142" i="25"/>
  <c r="N142" i="25" s="1"/>
  <c r="L142" i="25"/>
  <c r="T142" i="25"/>
  <c r="G245" i="25"/>
  <c r="L245" i="25"/>
  <c r="M245" i="25"/>
  <c r="N245" i="25" s="1"/>
  <c r="T245" i="25"/>
  <c r="G541" i="25"/>
  <c r="M541" i="25"/>
  <c r="N541" i="25" s="1"/>
  <c r="L541" i="25"/>
  <c r="T541" i="25"/>
  <c r="G18" i="25"/>
  <c r="M18" i="25"/>
  <c r="N18" i="25" s="1"/>
  <c r="L18" i="25"/>
  <c r="T18" i="25"/>
  <c r="G296" i="25"/>
  <c r="L296" i="25"/>
  <c r="M296" i="25"/>
  <c r="N296" i="25" s="1"/>
  <c r="T296" i="25"/>
  <c r="L742" i="25"/>
  <c r="G742" i="25"/>
  <c r="M742" i="25"/>
  <c r="N742" i="25" s="1"/>
  <c r="T742" i="25"/>
  <c r="G533" i="25"/>
  <c r="L533" i="25"/>
  <c r="M533" i="25"/>
  <c r="N533" i="25" s="1"/>
  <c r="T533" i="25"/>
  <c r="G534" i="25"/>
  <c r="M534" i="25"/>
  <c r="N534" i="25" s="1"/>
  <c r="L534" i="25"/>
  <c r="T534" i="25"/>
  <c r="G461" i="25"/>
  <c r="M461" i="25"/>
  <c r="N461" i="25" s="1"/>
  <c r="L461" i="25"/>
  <c r="T461" i="25"/>
  <c r="M252" i="25"/>
  <c r="N252" i="25" s="1"/>
  <c r="L252" i="25"/>
  <c r="G252" i="25"/>
  <c r="T252" i="25"/>
  <c r="G715" i="25"/>
  <c r="L715" i="25"/>
  <c r="M715" i="25"/>
  <c r="N715" i="25" s="1"/>
  <c r="G577" i="25"/>
  <c r="M577" i="25"/>
  <c r="N577" i="25" s="1"/>
  <c r="L577" i="25"/>
  <c r="T577" i="25"/>
  <c r="G755" i="25"/>
  <c r="M755" i="25"/>
  <c r="N755" i="25" s="1"/>
  <c r="L755" i="25"/>
  <c r="T755" i="25"/>
  <c r="M237" i="25"/>
  <c r="N237" i="25" s="1"/>
  <c r="G237" i="25"/>
  <c r="L237" i="25"/>
  <c r="T237" i="25"/>
  <c r="L260" i="25"/>
  <c r="M260" i="25"/>
  <c r="N260" i="25" s="1"/>
  <c r="G260" i="25"/>
  <c r="T260" i="25"/>
  <c r="G88" i="25"/>
  <c r="L88" i="25"/>
  <c r="M88" i="25"/>
  <c r="N88" i="25" s="1"/>
  <c r="T88" i="25"/>
  <c r="G174" i="25"/>
  <c r="L174" i="25"/>
  <c r="M174" i="25"/>
  <c r="N174" i="25" s="1"/>
  <c r="T174" i="25"/>
  <c r="G280" i="25"/>
  <c r="L280" i="25"/>
  <c r="M280" i="25"/>
  <c r="N280" i="25" s="1"/>
  <c r="T280" i="25"/>
  <c r="L427" i="25"/>
  <c r="G427" i="25"/>
  <c r="M427" i="25"/>
  <c r="N427" i="25" s="1"/>
  <c r="T427" i="25"/>
  <c r="M483" i="25"/>
  <c r="N483" i="25" s="1"/>
  <c r="G483" i="25"/>
  <c r="L483" i="25"/>
  <c r="T483" i="25"/>
  <c r="G178" i="25"/>
  <c r="L178" i="25"/>
  <c r="M178" i="25"/>
  <c r="N178" i="25" s="1"/>
  <c r="T178" i="25"/>
  <c r="G16" i="25"/>
  <c r="M16" i="25"/>
  <c r="N16" i="25" s="1"/>
  <c r="L16" i="25"/>
  <c r="T16" i="25"/>
  <c r="G9" i="25"/>
  <c r="L9" i="25"/>
  <c r="M9" i="25"/>
  <c r="N9" i="25" s="1"/>
  <c r="T9" i="25"/>
  <c r="L645" i="25"/>
  <c r="G645" i="25"/>
  <c r="M645" i="25"/>
  <c r="N645" i="25" s="1"/>
  <c r="T645" i="25"/>
  <c r="G253" i="25"/>
  <c r="M253" i="25"/>
  <c r="N253" i="25" s="1"/>
  <c r="L253" i="25"/>
  <c r="T253" i="25"/>
  <c r="G60" i="25"/>
  <c r="L60" i="25"/>
  <c r="M60" i="25"/>
  <c r="N60" i="25" s="1"/>
  <c r="T60" i="25"/>
  <c r="G206" i="25"/>
  <c r="L206" i="25"/>
  <c r="M206" i="25"/>
  <c r="N206" i="25" s="1"/>
  <c r="T206" i="25"/>
  <c r="G187" i="25"/>
  <c r="L187" i="25"/>
  <c r="M187" i="25"/>
  <c r="N187" i="25" s="1"/>
  <c r="T187" i="25"/>
  <c r="M587" i="25"/>
  <c r="N587" i="25" s="1"/>
  <c r="L587" i="25"/>
  <c r="G587" i="25"/>
  <c r="T587" i="25"/>
  <c r="G210" i="25"/>
  <c r="M210" i="25"/>
  <c r="N210" i="25" s="1"/>
  <c r="L210" i="25"/>
  <c r="T210" i="25"/>
  <c r="G6" i="25"/>
  <c r="M6" i="25"/>
  <c r="N6" i="25" s="1"/>
  <c r="L6" i="25"/>
  <c r="T6" i="25"/>
  <c r="G553" i="25"/>
  <c r="M553" i="25"/>
  <c r="N553" i="25" s="1"/>
  <c r="L553" i="25"/>
  <c r="T553" i="25"/>
  <c r="G244" i="25"/>
  <c r="M244" i="25"/>
  <c r="N244" i="25" s="1"/>
  <c r="L244" i="25"/>
  <c r="T244" i="25"/>
  <c r="G238" i="25"/>
  <c r="L238" i="25"/>
  <c r="M238" i="25"/>
  <c r="N238" i="25" s="1"/>
  <c r="T238" i="25"/>
  <c r="M263" i="25"/>
  <c r="N263" i="25" s="1"/>
  <c r="G263" i="25"/>
  <c r="L263" i="25"/>
  <c r="T263" i="25"/>
  <c r="G31" i="25"/>
  <c r="M31" i="25"/>
  <c r="N31" i="25" s="1"/>
  <c r="L31" i="25"/>
  <c r="T31" i="25"/>
  <c r="G52" i="25"/>
  <c r="M52" i="25"/>
  <c r="N52" i="25" s="1"/>
  <c r="L52" i="25"/>
  <c r="T52" i="25"/>
  <c r="L418" i="25"/>
  <c r="G418" i="25"/>
  <c r="M418" i="25"/>
  <c r="N418" i="25" s="1"/>
  <c r="T418" i="25"/>
  <c r="G388" i="25"/>
  <c r="M388" i="25"/>
  <c r="N388" i="25" s="1"/>
  <c r="L388" i="25"/>
  <c r="T388" i="25"/>
  <c r="G312" i="25"/>
  <c r="L312" i="25"/>
  <c r="M312" i="25"/>
  <c r="N312" i="25" s="1"/>
  <c r="T312" i="25"/>
  <c r="M605" i="25"/>
  <c r="N605" i="25" s="1"/>
  <c r="G605" i="25"/>
  <c r="L605" i="25"/>
  <c r="T605" i="25"/>
  <c r="G36" i="25"/>
  <c r="M36" i="25"/>
  <c r="N36" i="25" s="1"/>
  <c r="L36" i="25"/>
  <c r="T36" i="25"/>
  <c r="G149" i="25"/>
  <c r="M149" i="25"/>
  <c r="N149" i="25" s="1"/>
  <c r="L149" i="25"/>
  <c r="T149" i="25"/>
  <c r="G545" i="25"/>
  <c r="M545" i="25"/>
  <c r="N545" i="25" s="1"/>
  <c r="L545" i="25"/>
  <c r="T545" i="25"/>
  <c r="L44" i="25"/>
  <c r="G44" i="25"/>
  <c r="M44" i="25"/>
  <c r="N44" i="25" s="1"/>
  <c r="T44" i="25"/>
  <c r="G74" i="25"/>
  <c r="M74" i="25"/>
  <c r="N74" i="25" s="1"/>
  <c r="L74" i="25"/>
  <c r="T74" i="25"/>
  <c r="G570" i="25"/>
  <c r="L570" i="25"/>
  <c r="M570" i="25"/>
  <c r="N570" i="25" s="1"/>
  <c r="T570" i="25"/>
  <c r="G214" i="25"/>
  <c r="L214" i="25"/>
  <c r="M214" i="25"/>
  <c r="N214" i="25" s="1"/>
  <c r="T214" i="25"/>
  <c r="L352" i="25"/>
  <c r="G352" i="25"/>
  <c r="M352" i="25"/>
  <c r="N352" i="25" s="1"/>
  <c r="T352" i="25"/>
  <c r="G456" i="25"/>
  <c r="M456" i="25"/>
  <c r="N456" i="25" s="1"/>
  <c r="L456" i="25"/>
  <c r="T456" i="25"/>
  <c r="G359" i="25"/>
  <c r="M359" i="25"/>
  <c r="N359" i="25" s="1"/>
  <c r="L359" i="25"/>
  <c r="T359" i="25"/>
  <c r="L443" i="25"/>
  <c r="G443" i="25"/>
  <c r="M443" i="25"/>
  <c r="N443" i="25" s="1"/>
  <c r="T443" i="25"/>
  <c r="L508" i="25"/>
  <c r="G508" i="25"/>
  <c r="M508" i="25"/>
  <c r="N508" i="25" s="1"/>
  <c r="T508" i="25"/>
  <c r="T204" i="25"/>
  <c r="M204" i="25"/>
  <c r="N204" i="25" s="1"/>
  <c r="L204" i="25"/>
  <c r="G204" i="25"/>
  <c r="G220" i="25"/>
  <c r="L220" i="25"/>
  <c r="M220" i="25"/>
  <c r="N220" i="25" s="1"/>
  <c r="T220" i="25"/>
  <c r="M538" i="25"/>
  <c r="N538" i="25" s="1"/>
  <c r="L538" i="25"/>
  <c r="G538" i="25"/>
  <c r="T538" i="25"/>
  <c r="G117" i="25"/>
  <c r="M117" i="25"/>
  <c r="N117" i="25" s="1"/>
  <c r="L117" i="25"/>
  <c r="T117" i="25"/>
  <c r="G524" i="25"/>
  <c r="M524" i="25"/>
  <c r="N524" i="25" s="1"/>
  <c r="L524" i="25"/>
  <c r="T524" i="25"/>
  <c r="G460" i="25"/>
  <c r="M460" i="25"/>
  <c r="N460" i="25" s="1"/>
  <c r="L460" i="25"/>
  <c r="T460" i="25"/>
  <c r="L603" i="25"/>
  <c r="G603" i="25"/>
  <c r="T603" i="25"/>
  <c r="M603" i="25"/>
  <c r="N603" i="25" s="1"/>
  <c r="G289" i="25"/>
  <c r="M289" i="25"/>
  <c r="N289" i="25" s="1"/>
  <c r="L289" i="25"/>
  <c r="T289" i="25"/>
  <c r="G151" i="25"/>
  <c r="L151" i="25"/>
  <c r="M151" i="25"/>
  <c r="N151" i="25" s="1"/>
  <c r="T151" i="25"/>
  <c r="G354" i="25"/>
  <c r="L354" i="25"/>
  <c r="M354" i="25"/>
  <c r="N354" i="25" s="1"/>
  <c r="T354" i="25"/>
  <c r="G370" i="25"/>
  <c r="M370" i="25"/>
  <c r="N370" i="25" s="1"/>
  <c r="T370" i="25"/>
  <c r="L370" i="25"/>
  <c r="G669" i="25"/>
  <c r="M669" i="25"/>
  <c r="N669" i="25" s="1"/>
  <c r="L669" i="25"/>
  <c r="T669" i="25"/>
  <c r="G662" i="25"/>
  <c r="L662" i="25"/>
  <c r="M662" i="25"/>
  <c r="N662" i="25" s="1"/>
  <c r="T662" i="25"/>
  <c r="L291" i="25"/>
  <c r="G291" i="25"/>
  <c r="M291" i="25"/>
  <c r="N291" i="25" s="1"/>
  <c r="T291" i="25"/>
  <c r="G281" i="25"/>
  <c r="L281" i="25"/>
  <c r="M281" i="25"/>
  <c r="N281" i="25" s="1"/>
  <c r="T281" i="25"/>
  <c r="G111" i="25"/>
  <c r="L111" i="25"/>
  <c r="M111" i="25"/>
  <c r="N111" i="25" s="1"/>
  <c r="T111" i="25"/>
  <c r="L267" i="25"/>
  <c r="M267" i="25"/>
  <c r="N267" i="25" s="1"/>
  <c r="G267" i="25"/>
  <c r="T267" i="25"/>
  <c r="G226" i="25"/>
  <c r="M226" i="25"/>
  <c r="N226" i="25" s="1"/>
  <c r="T226" i="25"/>
  <c r="L226" i="25"/>
  <c r="M103" i="25"/>
  <c r="N103" i="25" s="1"/>
  <c r="G103" i="25"/>
  <c r="L103" i="25"/>
  <c r="T103" i="25"/>
  <c r="G551" i="25"/>
  <c r="L551" i="25"/>
  <c r="M551" i="25"/>
  <c r="N551" i="25" s="1"/>
  <c r="T551" i="25"/>
  <c r="G183" i="25"/>
  <c r="M183" i="25"/>
  <c r="N183" i="25" s="1"/>
  <c r="L183" i="25"/>
  <c r="T183" i="25"/>
  <c r="G248" i="25"/>
  <c r="M248" i="25"/>
  <c r="N248" i="25" s="1"/>
  <c r="L248" i="25"/>
  <c r="T248" i="25"/>
  <c r="G554" i="25"/>
  <c r="M554" i="25"/>
  <c r="N554" i="25" s="1"/>
  <c r="L554" i="25"/>
  <c r="T554" i="25"/>
  <c r="L544" i="25"/>
  <c r="G544" i="25"/>
  <c r="T544" i="25"/>
  <c r="M544" i="25"/>
  <c r="N544" i="25" s="1"/>
  <c r="G30" i="25"/>
  <c r="L30" i="25"/>
  <c r="M30" i="25"/>
  <c r="N30" i="25" s="1"/>
  <c r="T30" i="25"/>
  <c r="G28" i="25"/>
  <c r="M28" i="25"/>
  <c r="N28" i="25" s="1"/>
  <c r="L28" i="25"/>
  <c r="T28" i="25"/>
  <c r="L563" i="25"/>
  <c r="G563" i="25"/>
  <c r="M563" i="25"/>
  <c r="N563" i="25" s="1"/>
  <c r="T563" i="25"/>
  <c r="T699" i="25"/>
  <c r="G699" i="25"/>
  <c r="L699" i="25"/>
  <c r="G724" i="25"/>
  <c r="L724" i="25"/>
  <c r="M724" i="25"/>
  <c r="N724" i="25" s="1"/>
  <c r="T724" i="25"/>
  <c r="T394" i="25"/>
  <c r="M394" i="25"/>
  <c r="N394" i="25" s="1"/>
  <c r="L394" i="25"/>
  <c r="G394" i="25"/>
  <c r="G424" i="25"/>
  <c r="L424" i="25"/>
  <c r="T424" i="25"/>
  <c r="M424" i="25"/>
  <c r="N424" i="25" s="1"/>
  <c r="L275" i="25"/>
  <c r="G275" i="25"/>
  <c r="M275" i="25"/>
  <c r="N275" i="25" s="1"/>
  <c r="T275" i="25"/>
  <c r="G303" i="25"/>
  <c r="M303" i="25"/>
  <c r="N303" i="25" s="1"/>
  <c r="L303" i="25"/>
  <c r="T303" i="25"/>
  <c r="G95" i="25"/>
  <c r="M95" i="25"/>
  <c r="N95" i="25" s="1"/>
  <c r="L95" i="25"/>
  <c r="T95" i="25"/>
  <c r="G295" i="25"/>
  <c r="L295" i="25"/>
  <c r="M295" i="25"/>
  <c r="N295" i="25" s="1"/>
  <c r="T295" i="25"/>
  <c r="M351" i="25"/>
  <c r="N351" i="25" s="1"/>
  <c r="L351" i="25"/>
  <c r="G351" i="25"/>
  <c r="T351" i="25"/>
  <c r="M629" i="25"/>
  <c r="N629" i="25" s="1"/>
  <c r="G629" i="25"/>
  <c r="L629" i="25"/>
  <c r="T629" i="25"/>
  <c r="G148" i="25"/>
  <c r="M148" i="25"/>
  <c r="N148" i="25" s="1"/>
  <c r="L148" i="25"/>
  <c r="T148" i="25"/>
  <c r="G722" i="25"/>
  <c r="M722" i="25"/>
  <c r="N722" i="25" s="1"/>
  <c r="L722" i="25"/>
  <c r="T722" i="25"/>
  <c r="G76" i="25"/>
  <c r="L76" i="25"/>
  <c r="M76" i="25"/>
  <c r="N76" i="25" s="1"/>
  <c r="T76" i="25"/>
  <c r="G309" i="25"/>
  <c r="L309" i="25"/>
  <c r="M309" i="25"/>
  <c r="N309" i="25" s="1"/>
  <c r="T309" i="25"/>
  <c r="G708" i="25"/>
  <c r="L708" i="25"/>
  <c r="M708" i="25"/>
  <c r="N708" i="25" s="1"/>
  <c r="T708" i="25"/>
  <c r="L108" i="25"/>
  <c r="G108" i="25"/>
  <c r="M108" i="25"/>
  <c r="N108" i="25" s="1"/>
  <c r="T108" i="25"/>
  <c r="L350" i="25"/>
  <c r="M350" i="25"/>
  <c r="N350" i="25" s="1"/>
  <c r="G350" i="25"/>
  <c r="T350" i="25"/>
  <c r="G353" i="25"/>
  <c r="M353" i="25"/>
  <c r="N353" i="25" s="1"/>
  <c r="L353" i="25"/>
  <c r="T353" i="25"/>
  <c r="G284" i="25"/>
  <c r="L284" i="25"/>
  <c r="M284" i="25"/>
  <c r="N284" i="25" s="1"/>
  <c r="T284" i="25"/>
  <c r="G356" i="25"/>
  <c r="L356" i="25"/>
  <c r="M356" i="25"/>
  <c r="N356" i="25" s="1"/>
  <c r="T356" i="25"/>
  <c r="L286" i="25"/>
  <c r="G286" i="25"/>
  <c r="M286" i="25"/>
  <c r="N286" i="25" s="1"/>
  <c r="T286" i="25"/>
  <c r="G304" i="25"/>
  <c r="M304" i="25"/>
  <c r="N304" i="25" s="1"/>
  <c r="L304" i="25"/>
  <c r="T304" i="25"/>
  <c r="L712" i="25"/>
  <c r="G712" i="25"/>
  <c r="M712" i="25"/>
  <c r="N712" i="25" s="1"/>
  <c r="T712" i="25"/>
  <c r="G221" i="25"/>
  <c r="L221" i="25"/>
  <c r="M221" i="25"/>
  <c r="N221" i="25" s="1"/>
  <c r="T221" i="25"/>
  <c r="G519" i="25"/>
  <c r="M519" i="25"/>
  <c r="N519" i="25" s="1"/>
  <c r="L519" i="25"/>
  <c r="T519" i="25"/>
  <c r="G727" i="25"/>
  <c r="L727" i="25"/>
  <c r="M727" i="25"/>
  <c r="N727" i="25" s="1"/>
  <c r="T727" i="25"/>
  <c r="M718" i="25"/>
  <c r="N718" i="25" s="1"/>
  <c r="L718" i="25"/>
  <c r="G718" i="25"/>
  <c r="T718" i="25"/>
  <c r="G279" i="25"/>
  <c r="M279" i="25"/>
  <c r="N279" i="25" s="1"/>
  <c r="L279" i="25"/>
  <c r="T279" i="25"/>
  <c r="G316" i="25"/>
  <c r="M316" i="25"/>
  <c r="N316" i="25" s="1"/>
  <c r="L316" i="25"/>
  <c r="T316" i="25"/>
  <c r="G50" i="25"/>
  <c r="M50" i="25"/>
  <c r="N50" i="25" s="1"/>
  <c r="L50" i="25"/>
  <c r="T50" i="25"/>
  <c r="G233" i="25"/>
  <c r="L233" i="25"/>
  <c r="M233" i="25"/>
  <c r="N233" i="25" s="1"/>
  <c r="T233" i="25"/>
  <c r="L615" i="25"/>
  <c r="G615" i="25"/>
  <c r="M615" i="25"/>
  <c r="N615" i="25" s="1"/>
  <c r="T615" i="25"/>
  <c r="M608" i="25"/>
  <c r="N608" i="25" s="1"/>
  <c r="T608" i="25"/>
  <c r="G608" i="25"/>
  <c r="L608" i="25"/>
  <c r="G150" i="25"/>
  <c r="L150" i="25"/>
  <c r="M150" i="25"/>
  <c r="N150" i="25" s="1"/>
  <c r="T150" i="25"/>
  <c r="L315" i="25"/>
  <c r="G315" i="25"/>
  <c r="M315" i="25"/>
  <c r="N315" i="25" s="1"/>
  <c r="T315" i="25"/>
  <c r="L408" i="25"/>
  <c r="M408" i="25"/>
  <c r="N408" i="25" s="1"/>
  <c r="T408" i="25"/>
  <c r="G408" i="25"/>
  <c r="L560" i="25"/>
  <c r="M560" i="25"/>
  <c r="N560" i="25" s="1"/>
  <c r="G560" i="25"/>
  <c r="T560" i="25"/>
  <c r="L343" i="25"/>
  <c r="G343" i="25"/>
  <c r="M343" i="25"/>
  <c r="N343" i="25" s="1"/>
  <c r="T343" i="25"/>
  <c r="G68" i="25"/>
  <c r="T68" i="25"/>
  <c r="L68" i="25"/>
  <c r="M68" i="25"/>
  <c r="N68" i="25" s="1"/>
  <c r="M566" i="25"/>
  <c r="N566" i="25" s="1"/>
  <c r="G566" i="25"/>
  <c r="L566" i="25"/>
  <c r="T566" i="25"/>
  <c r="G25" i="25"/>
  <c r="L25" i="25"/>
  <c r="M25" i="25"/>
  <c r="N25" i="25" s="1"/>
  <c r="T25" i="25"/>
  <c r="L133" i="25"/>
  <c r="G133" i="25"/>
  <c r="M133" i="25"/>
  <c r="N133" i="25" s="1"/>
  <c r="T133" i="25"/>
  <c r="G361" i="25"/>
  <c r="M361" i="25"/>
  <c r="N361" i="25" s="1"/>
  <c r="L361" i="25"/>
  <c r="T361" i="25"/>
  <c r="G205" i="25"/>
  <c r="M205" i="25"/>
  <c r="N205" i="25" s="1"/>
  <c r="L205" i="25"/>
  <c r="T205" i="25"/>
  <c r="G586" i="25"/>
  <c r="L586" i="25"/>
  <c r="M586" i="25"/>
  <c r="N586" i="25" s="1"/>
  <c r="T586" i="25"/>
  <c r="G667" i="25"/>
  <c r="M667" i="25"/>
  <c r="N667" i="25" s="1"/>
  <c r="L667" i="25"/>
  <c r="T667" i="25"/>
  <c r="L272" i="25"/>
  <c r="M272" i="25"/>
  <c r="N272" i="25" s="1"/>
  <c r="G272" i="25"/>
  <c r="T272" i="25"/>
  <c r="G484" i="25"/>
  <c r="L484" i="25"/>
  <c r="M484" i="25"/>
  <c r="N484" i="25" s="1"/>
  <c r="T484" i="25"/>
  <c r="G332" i="25"/>
  <c r="L332" i="25"/>
  <c r="M332" i="25"/>
  <c r="N332" i="25" s="1"/>
  <c r="T332" i="25"/>
  <c r="L72" i="25"/>
  <c r="G72" i="25"/>
  <c r="M72" i="25"/>
  <c r="N72" i="25" s="1"/>
  <c r="T72" i="25"/>
  <c r="G227" i="25"/>
  <c r="M227" i="25"/>
  <c r="N227" i="25" s="1"/>
  <c r="L227" i="25"/>
  <c r="T227" i="25"/>
  <c r="G14" i="25"/>
  <c r="L14" i="25"/>
  <c r="M14" i="25"/>
  <c r="N14" i="25" s="1"/>
  <c r="T14" i="25"/>
  <c r="G643" i="25"/>
  <c r="M643" i="25"/>
  <c r="N643" i="25" s="1"/>
  <c r="L643" i="25"/>
  <c r="T643" i="25"/>
  <c r="G452" i="25"/>
  <c r="M452" i="25"/>
  <c r="N452" i="25" s="1"/>
  <c r="L452" i="25"/>
  <c r="T452" i="25"/>
  <c r="G188" i="25"/>
  <c r="L188" i="25"/>
  <c r="M188" i="25"/>
  <c r="N188" i="25" s="1"/>
  <c r="T188" i="25"/>
  <c r="M322" i="25"/>
  <c r="N322" i="25" s="1"/>
  <c r="G322" i="25"/>
  <c r="L322" i="25"/>
  <c r="T322" i="25"/>
  <c r="M597" i="25"/>
  <c r="N597" i="25" s="1"/>
  <c r="L597" i="25"/>
  <c r="G597" i="25"/>
  <c r="T597" i="25"/>
  <c r="G207" i="25"/>
  <c r="M207" i="25"/>
  <c r="N207" i="25" s="1"/>
  <c r="L207" i="25"/>
  <c r="T207" i="25"/>
  <c r="G211" i="25"/>
  <c r="M211" i="25"/>
  <c r="N211" i="25" s="1"/>
  <c r="L211" i="25"/>
  <c r="T211" i="25"/>
  <c r="G243" i="25"/>
  <c r="M243" i="25"/>
  <c r="N243" i="25" s="1"/>
  <c r="L243" i="25"/>
  <c r="T243" i="25"/>
  <c r="L556" i="25"/>
  <c r="G556" i="25"/>
  <c r="M556" i="25"/>
  <c r="N556" i="25" s="1"/>
  <c r="T556" i="25"/>
  <c r="G34" i="25"/>
  <c r="L34" i="25"/>
  <c r="M34" i="25"/>
  <c r="N34" i="25" s="1"/>
  <c r="T34" i="25"/>
  <c r="L339" i="25"/>
  <c r="G339" i="25"/>
  <c r="M339" i="25"/>
  <c r="N339" i="25" s="1"/>
  <c r="T339" i="25"/>
  <c r="G717" i="25"/>
  <c r="M717" i="25"/>
  <c r="N717" i="25" s="1"/>
  <c r="L717" i="25"/>
  <c r="T717" i="25"/>
  <c r="G419" i="25"/>
  <c r="M419" i="25"/>
  <c r="N419" i="25" s="1"/>
  <c r="L419" i="25"/>
  <c r="T419" i="25"/>
  <c r="G328" i="25"/>
  <c r="M328" i="25"/>
  <c r="N328" i="25" s="1"/>
  <c r="L328" i="25"/>
  <c r="T328" i="25"/>
  <c r="G360" i="25"/>
  <c r="L360" i="25"/>
  <c r="T360" i="25"/>
  <c r="M360" i="25"/>
  <c r="N360" i="25" s="1"/>
  <c r="G208" i="25"/>
  <c r="M208" i="25"/>
  <c r="N208" i="25" s="1"/>
  <c r="L208" i="25"/>
  <c r="T208" i="25"/>
  <c r="G54" i="25"/>
  <c r="T54" i="25"/>
  <c r="L54" i="25"/>
  <c r="M54" i="25"/>
  <c r="N54" i="25" s="1"/>
  <c r="G729" i="25"/>
  <c r="M729" i="25"/>
  <c r="N729" i="25" s="1"/>
  <c r="L729" i="25"/>
  <c r="T729" i="25"/>
  <c r="G308" i="25"/>
  <c r="L308" i="25"/>
  <c r="T308" i="25"/>
  <c r="M308" i="25"/>
  <c r="N308" i="25" s="1"/>
  <c r="G222" i="25"/>
  <c r="M222" i="25"/>
  <c r="N222" i="25" s="1"/>
  <c r="L222" i="25"/>
  <c r="T222" i="25"/>
  <c r="G158" i="25"/>
  <c r="L158" i="25"/>
  <c r="M158" i="25"/>
  <c r="N158" i="25" s="1"/>
  <c r="T158" i="25"/>
  <c r="L215" i="25"/>
  <c r="G215" i="25"/>
  <c r="M215" i="25"/>
  <c r="N215" i="25" s="1"/>
  <c r="T215" i="25"/>
  <c r="G526" i="25"/>
  <c r="L526" i="25"/>
  <c r="T526" i="25"/>
  <c r="M526" i="25"/>
  <c r="N526" i="25" s="1"/>
  <c r="M357" i="25"/>
  <c r="N357" i="25" s="1"/>
  <c r="L357" i="25"/>
  <c r="G357" i="25"/>
  <c r="T357" i="25"/>
  <c r="G81" i="25"/>
  <c r="T81" i="25"/>
  <c r="M81" i="25"/>
  <c r="N81" i="25" s="1"/>
  <c r="L81" i="25"/>
  <c r="G512" i="25"/>
  <c r="M512" i="25"/>
  <c r="N512" i="25" s="1"/>
  <c r="L512" i="25"/>
  <c r="T512" i="25"/>
  <c r="L507" i="25"/>
  <c r="M507" i="25"/>
  <c r="N507" i="25" s="1"/>
  <c r="G507" i="25"/>
  <c r="T507" i="25"/>
  <c r="M314" i="25"/>
  <c r="N314" i="25" s="1"/>
  <c r="L314" i="25"/>
  <c r="G314" i="25"/>
  <c r="T314" i="25"/>
  <c r="G381" i="25"/>
  <c r="L381" i="25"/>
  <c r="M381" i="25"/>
  <c r="N381" i="25" s="1"/>
  <c r="T381" i="25"/>
  <c r="L726" i="25"/>
  <c r="G453" i="25"/>
  <c r="M453" i="25"/>
  <c r="N453" i="25" s="1"/>
  <c r="L453" i="25"/>
  <c r="T453" i="25"/>
  <c r="M531" i="25"/>
  <c r="N531" i="25" s="1"/>
  <c r="G531" i="25"/>
  <c r="L531" i="25"/>
  <c r="T531" i="25"/>
  <c r="L49" i="25"/>
  <c r="G49" i="25"/>
  <c r="M49" i="25"/>
  <c r="N49" i="25" s="1"/>
  <c r="T49" i="25"/>
  <c r="G654" i="25"/>
  <c r="M654" i="25"/>
  <c r="N654" i="25" s="1"/>
  <c r="L654" i="25"/>
  <c r="T654" i="25"/>
  <c r="M165" i="25"/>
  <c r="N165" i="25" s="1"/>
  <c r="G165" i="25"/>
  <c r="L165" i="25"/>
  <c r="T165" i="25"/>
  <c r="G156" i="25"/>
  <c r="L156" i="25"/>
  <c r="M156" i="25"/>
  <c r="N156" i="25" s="1"/>
  <c r="T156" i="25"/>
  <c r="G400" i="25"/>
  <c r="M400" i="25"/>
  <c r="N400" i="25" s="1"/>
  <c r="L400" i="25"/>
  <c r="T400" i="25"/>
  <c r="M656" i="25"/>
  <c r="N656" i="25" s="1"/>
  <c r="G656" i="25"/>
  <c r="T656" i="25"/>
  <c r="L656" i="25"/>
  <c r="G8" i="25"/>
  <c r="M8" i="25"/>
  <c r="N8" i="25" s="1"/>
  <c r="L8" i="25"/>
  <c r="T8" i="25"/>
  <c r="G477" i="25"/>
  <c r="L477" i="25"/>
  <c r="M477" i="25"/>
  <c r="N477" i="25" s="1"/>
  <c r="T477" i="25"/>
  <c r="G449" i="25"/>
  <c r="M449" i="25"/>
  <c r="N449" i="25" s="1"/>
  <c r="L449" i="25"/>
  <c r="T449" i="25"/>
  <c r="G91" i="25"/>
  <c r="M91" i="25"/>
  <c r="N91" i="25" s="1"/>
  <c r="L91" i="25"/>
  <c r="T91" i="25"/>
  <c r="G409" i="25"/>
  <c r="L409" i="25"/>
  <c r="M409" i="25"/>
  <c r="N409" i="25" s="1"/>
  <c r="T409" i="25"/>
  <c r="G480" i="25"/>
  <c r="M480" i="25"/>
  <c r="N480" i="25" s="1"/>
  <c r="L480" i="25"/>
  <c r="T480" i="25"/>
  <c r="G648" i="25"/>
  <c r="M648" i="25"/>
  <c r="N648" i="25" s="1"/>
  <c r="L648" i="25"/>
  <c r="T648" i="25"/>
  <c r="M330" i="25"/>
  <c r="N330" i="25" s="1"/>
  <c r="G330" i="25"/>
  <c r="L330" i="25"/>
  <c r="T330" i="25"/>
  <c r="L228" i="25"/>
  <c r="G228" i="25"/>
  <c r="M228" i="25"/>
  <c r="N228" i="25" s="1"/>
  <c r="T228" i="25"/>
  <c r="G748" i="25"/>
  <c r="M748" i="25"/>
  <c r="N748" i="25" s="1"/>
  <c r="L748" i="25"/>
  <c r="T748" i="25"/>
  <c r="G134" i="25"/>
  <c r="T134" i="25"/>
  <c r="L134" i="25"/>
  <c r="M134" i="25"/>
  <c r="N134" i="25" s="1"/>
  <c r="G189" i="25"/>
  <c r="M189" i="25"/>
  <c r="N189" i="25" s="1"/>
  <c r="T189" i="25"/>
  <c r="L189" i="25"/>
  <c r="L490" i="25"/>
  <c r="M490" i="25"/>
  <c r="N490" i="25" s="1"/>
  <c r="G490" i="25"/>
  <c r="T490" i="25"/>
  <c r="L674" i="25"/>
  <c r="T674" i="25"/>
  <c r="L580" i="25"/>
  <c r="G580" i="25"/>
  <c r="M580" i="25"/>
  <c r="N580" i="25" s="1"/>
  <c r="T580" i="25"/>
  <c r="G592" i="25"/>
  <c r="M592" i="25"/>
  <c r="N592" i="25" s="1"/>
  <c r="L592" i="25"/>
  <c r="T592" i="25"/>
  <c r="G197" i="25"/>
  <c r="L197" i="25"/>
  <c r="T197" i="25"/>
  <c r="M197" i="25"/>
  <c r="N197" i="25" s="1"/>
  <c r="L579" i="25"/>
  <c r="G579" i="25"/>
  <c r="T579" i="25"/>
  <c r="M579" i="25"/>
  <c r="N579" i="25" s="1"/>
  <c r="L251" i="25"/>
  <c r="G251" i="25"/>
  <c r="M251" i="25"/>
  <c r="N251" i="25" s="1"/>
  <c r="T251" i="25"/>
  <c r="M737" i="25"/>
  <c r="N737" i="25" s="1"/>
  <c r="G737" i="25"/>
  <c r="L737" i="25"/>
  <c r="T737" i="25"/>
  <c r="G549" i="25"/>
  <c r="L549" i="25"/>
  <c r="M549" i="25"/>
  <c r="N549" i="25" s="1"/>
  <c r="T549" i="25"/>
  <c r="G235" i="25"/>
  <c r="M235" i="25"/>
  <c r="N235" i="25" s="1"/>
  <c r="L235" i="25"/>
  <c r="T235" i="25"/>
  <c r="G716" i="25"/>
  <c r="G89" i="25"/>
  <c r="M89" i="25"/>
  <c r="N89" i="25" s="1"/>
  <c r="L89" i="25"/>
  <c r="T89" i="25"/>
  <c r="G393" i="25"/>
  <c r="M393" i="25"/>
  <c r="N393" i="25" s="1"/>
  <c r="L393" i="25"/>
  <c r="T393" i="25"/>
  <c r="G420" i="25"/>
  <c r="M420" i="25"/>
  <c r="N420" i="25" s="1"/>
  <c r="L420" i="25"/>
  <c r="T420" i="25"/>
  <c r="G410" i="25"/>
  <c r="L410" i="25"/>
  <c r="M410" i="25"/>
  <c r="N410" i="25" s="1"/>
  <c r="T410" i="25"/>
  <c r="L331" i="25"/>
  <c r="G331" i="25"/>
  <c r="M331" i="25"/>
  <c r="N331" i="25" s="1"/>
  <c r="T331" i="25"/>
  <c r="L612" i="25"/>
  <c r="M612" i="25"/>
  <c r="N612" i="25" s="1"/>
  <c r="G612" i="25"/>
  <c r="T612" i="25"/>
  <c r="G278" i="25"/>
  <c r="L278" i="25"/>
  <c r="M278" i="25"/>
  <c r="N278" i="25" s="1"/>
  <c r="T278" i="25"/>
  <c r="G469" i="25"/>
  <c r="M469" i="25"/>
  <c r="N469" i="25" s="1"/>
  <c r="L469" i="25"/>
  <c r="T469" i="25"/>
  <c r="G714" i="25"/>
  <c r="T714" i="25"/>
  <c r="L45" i="25"/>
  <c r="G45" i="25"/>
  <c r="M45" i="25"/>
  <c r="N45" i="25" s="1"/>
  <c r="T45" i="25"/>
  <c r="G307" i="25"/>
  <c r="M307" i="25"/>
  <c r="N307" i="25" s="1"/>
  <c r="L307" i="25"/>
  <c r="T307" i="25"/>
  <c r="G141" i="25"/>
  <c r="M141" i="25"/>
  <c r="N141" i="25" s="1"/>
  <c r="L141" i="25"/>
  <c r="T141" i="25"/>
  <c r="L336" i="25"/>
  <c r="G336" i="25"/>
  <c r="T336" i="25"/>
  <c r="M336" i="25"/>
  <c r="N336" i="25" s="1"/>
  <c r="G171" i="25"/>
  <c r="M171" i="25"/>
  <c r="N171" i="25" s="1"/>
  <c r="L171" i="25"/>
  <c r="T171" i="25"/>
  <c r="G423" i="25"/>
  <c r="L423" i="25"/>
  <c r="M423" i="25"/>
  <c r="N423" i="25" s="1"/>
  <c r="T423" i="25"/>
  <c r="G355" i="25"/>
  <c r="M355" i="25"/>
  <c r="N355" i="25" s="1"/>
  <c r="L355" i="25"/>
  <c r="T355" i="25"/>
  <c r="G293" i="25"/>
  <c r="L293" i="25"/>
  <c r="M293" i="25"/>
  <c r="N293" i="25" s="1"/>
  <c r="T293" i="25"/>
  <c r="G373" i="25"/>
  <c r="L373" i="25"/>
  <c r="M373" i="25"/>
  <c r="N373" i="25" s="1"/>
  <c r="T373" i="25"/>
  <c r="G301" i="25"/>
  <c r="L301" i="25"/>
  <c r="M301" i="25"/>
  <c r="N301" i="25" s="1"/>
  <c r="T301" i="25"/>
  <c r="G305" i="25"/>
  <c r="M305" i="25"/>
  <c r="N305" i="25" s="1"/>
  <c r="L305" i="25"/>
  <c r="T305" i="25"/>
  <c r="L106" i="25"/>
  <c r="G106" i="25"/>
  <c r="M106" i="25"/>
  <c r="N106" i="25" s="1"/>
  <c r="T106" i="25"/>
  <c r="M380" i="25"/>
  <c r="N380" i="25" s="1"/>
  <c r="G380" i="25"/>
  <c r="L380" i="25"/>
  <c r="T380" i="25"/>
  <c r="L320" i="25"/>
  <c r="M320" i="25"/>
  <c r="N320" i="25" s="1"/>
  <c r="G320" i="25"/>
  <c r="T320" i="25"/>
  <c r="G115" i="25"/>
  <c r="M115" i="25"/>
  <c r="N115" i="25" s="1"/>
  <c r="L115" i="25"/>
  <c r="T115" i="25"/>
  <c r="G203" i="25"/>
  <c r="L203" i="25"/>
  <c r="M203" i="25"/>
  <c r="N203" i="25" s="1"/>
  <c r="T203" i="25"/>
  <c r="L537" i="25"/>
  <c r="M537" i="25"/>
  <c r="N537" i="25" s="1"/>
  <c r="G537" i="25"/>
  <c r="T537" i="25"/>
  <c r="G345" i="25"/>
  <c r="L345" i="25"/>
  <c r="M345" i="25"/>
  <c r="N345" i="25" s="1"/>
  <c r="T345" i="25"/>
  <c r="G287" i="25"/>
  <c r="T287" i="25"/>
  <c r="L287" i="25"/>
  <c r="M287" i="25"/>
  <c r="N287" i="25" s="1"/>
  <c r="G48" i="25"/>
  <c r="M48" i="25"/>
  <c r="N48" i="25" s="1"/>
  <c r="L48" i="25"/>
  <c r="T48" i="25"/>
  <c r="L43" i="25"/>
  <c r="G43" i="25"/>
  <c r="M43" i="25"/>
  <c r="N43" i="25" s="1"/>
  <c r="T43" i="25"/>
  <c r="M653" i="25"/>
  <c r="N653" i="25" s="1"/>
  <c r="L653" i="25"/>
  <c r="G653" i="25"/>
  <c r="T653" i="25"/>
  <c r="G628" i="25"/>
  <c r="M628" i="25"/>
  <c r="N628" i="25" s="1"/>
  <c r="L628" i="25"/>
  <c r="T628" i="25"/>
  <c r="L621" i="25"/>
  <c r="M621" i="25"/>
  <c r="N621" i="25" s="1"/>
  <c r="G621" i="25"/>
  <c r="T621" i="25"/>
  <c r="G147" i="25"/>
  <c r="L147" i="25"/>
  <c r="M147" i="25"/>
  <c r="N147" i="25" s="1"/>
  <c r="T147" i="25"/>
  <c r="G140" i="25"/>
  <c r="L140" i="25"/>
  <c r="M140" i="25"/>
  <c r="N140" i="25" s="1"/>
  <c r="T140" i="25"/>
  <c r="G511" i="25"/>
  <c r="L511" i="25"/>
  <c r="M511" i="25"/>
  <c r="N511" i="25" s="1"/>
  <c r="T511" i="25"/>
  <c r="G438" i="25"/>
  <c r="L438" i="25"/>
  <c r="M438" i="25"/>
  <c r="N438" i="25" s="1"/>
  <c r="T438" i="25"/>
  <c r="G396" i="25"/>
  <c r="M396" i="25"/>
  <c r="N396" i="25" s="1"/>
  <c r="L396" i="25"/>
  <c r="T396" i="25"/>
  <c r="G399" i="25"/>
  <c r="M399" i="25"/>
  <c r="N399" i="25" s="1"/>
  <c r="L399" i="25"/>
  <c r="T399" i="25"/>
  <c r="L131" i="25"/>
  <c r="G131" i="25"/>
  <c r="M131" i="25"/>
  <c r="N131" i="25" s="1"/>
  <c r="T131" i="25"/>
  <c r="M689" i="25"/>
  <c r="N689" i="25" s="1"/>
  <c r="G689" i="25"/>
  <c r="L689" i="25"/>
  <c r="T689" i="25"/>
  <c r="L107" i="25"/>
  <c r="G107" i="25"/>
  <c r="M107" i="25"/>
  <c r="N107" i="25" s="1"/>
  <c r="T107" i="25"/>
  <c r="G371" i="25"/>
  <c r="T371" i="25"/>
  <c r="L371" i="25"/>
  <c r="M371" i="25"/>
  <c r="N371" i="25" s="1"/>
  <c r="M101" i="25"/>
  <c r="N101" i="25" s="1"/>
  <c r="G101" i="25"/>
  <c r="T101" i="25"/>
  <c r="L101" i="25"/>
  <c r="G644" i="25"/>
  <c r="M644" i="25"/>
  <c r="N644" i="25" s="1"/>
  <c r="L644" i="25"/>
  <c r="T644" i="25"/>
  <c r="G482" i="25"/>
  <c r="M482" i="25"/>
  <c r="N482" i="25" s="1"/>
  <c r="L482" i="25"/>
  <c r="T482" i="25"/>
  <c r="G262" i="25"/>
  <c r="M262" i="25"/>
  <c r="N262" i="25" s="1"/>
  <c r="L262" i="25"/>
  <c r="T262" i="25"/>
  <c r="L411" i="25"/>
  <c r="M411" i="25"/>
  <c r="N411" i="25" s="1"/>
  <c r="G411" i="25"/>
  <c r="T411" i="25"/>
  <c r="G13" i="25"/>
  <c r="L13" i="25"/>
  <c r="M13" i="25"/>
  <c r="N13" i="25" s="1"/>
  <c r="T13" i="25"/>
  <c r="L132" i="25"/>
  <c r="G132" i="25"/>
  <c r="M132" i="25"/>
  <c r="N132" i="25" s="1"/>
  <c r="T132" i="25"/>
  <c r="T591" i="25"/>
  <c r="G591" i="25"/>
  <c r="M591" i="25"/>
  <c r="N591" i="25" s="1"/>
  <c r="L591" i="25"/>
  <c r="G595" i="25"/>
  <c r="L595" i="25"/>
  <c r="M595" i="25"/>
  <c r="N595" i="25" s="1"/>
  <c r="T595" i="25"/>
  <c r="G3" i="25"/>
  <c r="M3" i="25"/>
  <c r="N3" i="25" s="1"/>
  <c r="L3" i="25"/>
  <c r="T3" i="25"/>
  <c r="G754" i="25"/>
  <c r="L754" i="25"/>
  <c r="M754" i="25"/>
  <c r="N754" i="25" s="1"/>
  <c r="T754" i="25"/>
  <c r="G250" i="25"/>
  <c r="L250" i="25"/>
  <c r="M250" i="25"/>
  <c r="N250" i="25" s="1"/>
  <c r="T250" i="25"/>
  <c r="G247" i="25"/>
  <c r="L247" i="25"/>
  <c r="M247" i="25"/>
  <c r="N247" i="25" s="1"/>
  <c r="T247" i="25"/>
  <c r="L555" i="25"/>
  <c r="M555" i="25"/>
  <c r="N555" i="25" s="1"/>
  <c r="G555" i="25"/>
  <c r="T555" i="25"/>
  <c r="M239" i="25"/>
  <c r="N239" i="25" s="1"/>
  <c r="G239" i="25"/>
  <c r="L239" i="25"/>
  <c r="T239" i="25"/>
  <c r="M261" i="25"/>
  <c r="N261" i="25" s="1"/>
  <c r="G261" i="25"/>
  <c r="L261" i="25"/>
  <c r="T261" i="25"/>
  <c r="G59" i="25"/>
  <c r="M59" i="25"/>
  <c r="N59" i="25" s="1"/>
  <c r="L59" i="25"/>
  <c r="T59" i="25"/>
  <c r="G390" i="25"/>
  <c r="M390" i="25"/>
  <c r="N390" i="25" s="1"/>
  <c r="L390" i="25"/>
  <c r="T390" i="25"/>
  <c r="L392" i="25"/>
  <c r="G392" i="25"/>
  <c r="M392" i="25"/>
  <c r="N392" i="25" s="1"/>
  <c r="T392" i="25"/>
  <c r="G98" i="25"/>
  <c r="L98" i="25"/>
  <c r="M98" i="25"/>
  <c r="N98" i="25" s="1"/>
  <c r="T98" i="25"/>
  <c r="L417" i="25"/>
  <c r="T417" i="25"/>
  <c r="M417" i="25"/>
  <c r="N417" i="25" s="1"/>
  <c r="G417" i="25"/>
  <c r="G633" i="25"/>
  <c r="M633" i="25"/>
  <c r="N633" i="25" s="1"/>
  <c r="L633" i="25"/>
  <c r="T633" i="25"/>
  <c r="G618" i="25"/>
  <c r="L618" i="25"/>
  <c r="M618" i="25"/>
  <c r="N618" i="25" s="1"/>
  <c r="T618" i="25"/>
  <c r="G259" i="25"/>
  <c r="M259" i="25"/>
  <c r="N259" i="25" s="1"/>
  <c r="L259" i="25"/>
  <c r="T259" i="25"/>
  <c r="G342" i="25"/>
  <c r="L342" i="25"/>
  <c r="M342" i="25"/>
  <c r="N342" i="25" s="1"/>
  <c r="T342" i="25"/>
  <c r="L69" i="25"/>
  <c r="G69" i="25"/>
  <c r="M69" i="25"/>
  <c r="N69" i="25" s="1"/>
  <c r="T69" i="25"/>
  <c r="M670" i="25"/>
  <c r="N670" i="25" s="1"/>
  <c r="L670" i="25"/>
  <c r="G670" i="25"/>
  <c r="T670" i="25"/>
  <c r="G110" i="25"/>
  <c r="M110" i="25"/>
  <c r="N110" i="25" s="1"/>
  <c r="L110" i="25"/>
  <c r="T110" i="25"/>
  <c r="M571" i="25"/>
  <c r="N571" i="25" s="1"/>
  <c r="G571" i="25"/>
  <c r="L571" i="25"/>
  <c r="T571" i="25"/>
  <c r="M113" i="25"/>
  <c r="N113" i="25" s="1"/>
  <c r="G113" i="25"/>
  <c r="L113" i="25"/>
  <c r="T113" i="25"/>
  <c r="G90" i="25"/>
  <c r="M90" i="25"/>
  <c r="N90" i="25" s="1"/>
  <c r="L90" i="25"/>
  <c r="T90" i="25"/>
  <c r="G455" i="25"/>
  <c r="L455" i="25"/>
  <c r="M455" i="25"/>
  <c r="N455" i="25" s="1"/>
  <c r="T455" i="25"/>
  <c r="G523" i="25"/>
  <c r="L523" i="25"/>
  <c r="M523" i="25"/>
  <c r="N523" i="25" s="1"/>
  <c r="T523" i="25"/>
  <c r="M515" i="25"/>
  <c r="N515" i="25" s="1"/>
  <c r="L515" i="25"/>
  <c r="G515" i="25"/>
  <c r="T515" i="25"/>
  <c r="L372" i="25"/>
  <c r="M372" i="25"/>
  <c r="N372" i="25" s="1"/>
  <c r="G372" i="25"/>
  <c r="T372" i="25"/>
  <c r="G384" i="25"/>
  <c r="M384" i="25"/>
  <c r="N384" i="25" s="1"/>
  <c r="L384" i="25"/>
  <c r="T384" i="25"/>
  <c r="G495" i="25"/>
  <c r="M495" i="25"/>
  <c r="N495" i="25" s="1"/>
  <c r="L495" i="25"/>
  <c r="T495" i="25"/>
  <c r="G61" i="25"/>
  <c r="M61" i="25"/>
  <c r="N61" i="25" s="1"/>
  <c r="L61" i="25"/>
  <c r="T61" i="25"/>
  <c r="M492" i="25"/>
  <c r="N492" i="25" s="1"/>
  <c r="G492" i="25"/>
  <c r="L492" i="25"/>
  <c r="T492" i="25"/>
  <c r="G364" i="25"/>
  <c r="M364" i="25"/>
  <c r="N364" i="25" s="1"/>
  <c r="L364" i="25"/>
  <c r="T364" i="25"/>
  <c r="G234" i="25"/>
  <c r="M234" i="25"/>
  <c r="N234" i="25" s="1"/>
  <c r="L234" i="25"/>
  <c r="T234" i="25"/>
  <c r="G660" i="25"/>
  <c r="M660" i="25"/>
  <c r="N660" i="25" s="1"/>
  <c r="L660" i="25"/>
  <c r="T660" i="25"/>
  <c r="G96" i="25"/>
  <c r="L96" i="25"/>
  <c r="M96" i="25"/>
  <c r="N96" i="25" s="1"/>
  <c r="T96" i="25"/>
  <c r="L671" i="25"/>
  <c r="G671" i="25"/>
  <c r="M671" i="25"/>
  <c r="N671" i="25" s="1"/>
  <c r="T671" i="25"/>
  <c r="L23" i="25"/>
  <c r="G23" i="25"/>
  <c r="M23" i="25"/>
  <c r="N23" i="25" s="1"/>
  <c r="T23" i="25"/>
  <c r="G40" i="25"/>
  <c r="L40" i="25"/>
  <c r="M40" i="25"/>
  <c r="N40" i="25" s="1"/>
  <c r="T40" i="25"/>
  <c r="M683" i="25"/>
  <c r="N683" i="25" s="1"/>
  <c r="G626" i="25"/>
  <c r="M626" i="25"/>
  <c r="N626" i="25" s="1"/>
  <c r="L626" i="25"/>
  <c r="T626" i="25"/>
  <c r="G642" i="25"/>
  <c r="M642" i="25"/>
  <c r="N642" i="25" s="1"/>
  <c r="L642" i="25"/>
  <c r="T642" i="25"/>
  <c r="T627" i="25"/>
  <c r="G627" i="25"/>
  <c r="M627" i="25"/>
  <c r="N627" i="25" s="1"/>
  <c r="L627" i="25"/>
  <c r="G614" i="25"/>
  <c r="L614" i="25"/>
  <c r="M614" i="25"/>
  <c r="N614" i="25" s="1"/>
  <c r="T614" i="25"/>
  <c r="G164" i="25"/>
  <c r="T164" i="25"/>
  <c r="L164" i="25"/>
  <c r="M164" i="25"/>
  <c r="N164" i="25" s="1"/>
  <c r="G139" i="25"/>
  <c r="M139" i="25"/>
  <c r="N139" i="25" s="1"/>
  <c r="L139" i="25"/>
  <c r="T139" i="25"/>
  <c r="G383" i="25"/>
  <c r="M383" i="25"/>
  <c r="N383" i="25" s="1"/>
  <c r="L383" i="25"/>
  <c r="T383" i="25"/>
  <c r="L415" i="25"/>
  <c r="G415" i="25"/>
  <c r="M415" i="25"/>
  <c r="N415" i="25" s="1"/>
  <c r="T415" i="25"/>
  <c r="G395" i="25"/>
  <c r="L395" i="25"/>
  <c r="M395" i="25"/>
  <c r="N395" i="25" s="1"/>
  <c r="T395" i="25"/>
  <c r="G11" i="25"/>
  <c r="L11" i="25"/>
  <c r="M11" i="25"/>
  <c r="N11" i="25" s="1"/>
  <c r="T11" i="25"/>
  <c r="M741" i="25"/>
  <c r="N741" i="25" s="1"/>
  <c r="L741" i="25"/>
  <c r="G741" i="25"/>
  <c r="T741" i="25"/>
  <c r="G173" i="25"/>
  <c r="T173" i="25"/>
  <c r="L173" i="25"/>
  <c r="M173" i="25"/>
  <c r="N173" i="25" s="1"/>
  <c r="G685" i="25"/>
  <c r="M685" i="25"/>
  <c r="N685" i="25" s="1"/>
  <c r="L685" i="25"/>
  <c r="T685" i="25"/>
  <c r="G62" i="25"/>
  <c r="M62" i="25"/>
  <c r="N62" i="25" s="1"/>
  <c r="L62" i="25"/>
  <c r="T62" i="25"/>
  <c r="G402" i="25"/>
  <c r="M402" i="25"/>
  <c r="N402" i="25" s="1"/>
  <c r="L402" i="25"/>
  <c r="T402" i="25"/>
  <c r="G747" i="25"/>
  <c r="L747" i="25"/>
  <c r="T747" i="25"/>
  <c r="G706" i="25"/>
  <c r="M706" i="25"/>
  <c r="N706" i="25" s="1"/>
  <c r="L706" i="25"/>
  <c r="T706" i="25"/>
  <c r="L596" i="25"/>
  <c r="M596" i="25"/>
  <c r="N596" i="25" s="1"/>
  <c r="G596" i="25"/>
  <c r="T596" i="25"/>
  <c r="G565" i="25"/>
  <c r="M565" i="25"/>
  <c r="N565" i="25" s="1"/>
  <c r="L565" i="25"/>
  <c r="T565" i="25"/>
  <c r="M10" i="25"/>
  <c r="N10" i="25" s="1"/>
  <c r="G10" i="25"/>
  <c r="L10" i="25"/>
  <c r="T10" i="25"/>
  <c r="G135" i="25"/>
  <c r="L135" i="25"/>
  <c r="T135" i="25"/>
  <c r="M135" i="25"/>
  <c r="N135" i="25" s="1"/>
  <c r="G126" i="25"/>
  <c r="L126" i="25"/>
  <c r="M126" i="25"/>
  <c r="N126" i="25" s="1"/>
  <c r="T126" i="25"/>
  <c r="G703" i="25"/>
  <c r="L703" i="25"/>
  <c r="M703" i="25"/>
  <c r="N703" i="25" s="1"/>
  <c r="T703" i="25"/>
  <c r="G751" i="25"/>
  <c r="L751" i="25"/>
  <c r="M751" i="25"/>
  <c r="N751" i="25" s="1"/>
  <c r="T751" i="25"/>
  <c r="G602" i="25"/>
  <c r="M602" i="25"/>
  <c r="N602" i="25" s="1"/>
  <c r="L602" i="25"/>
  <c r="T602" i="25"/>
  <c r="M548" i="25"/>
  <c r="N548" i="25" s="1"/>
  <c r="L548" i="25"/>
  <c r="G548" i="25"/>
  <c r="T548" i="25"/>
  <c r="G552" i="25"/>
  <c r="L552" i="25"/>
  <c r="M552" i="25"/>
  <c r="N552" i="25" s="1"/>
  <c r="T552" i="25"/>
  <c r="G692" i="25"/>
  <c r="L692" i="25"/>
  <c r="M692" i="25"/>
  <c r="N692" i="25" s="1"/>
  <c r="T692" i="25"/>
  <c r="G590" i="25"/>
  <c r="T590" i="25"/>
  <c r="L590" i="25"/>
  <c r="M590" i="25"/>
  <c r="N590" i="25" s="1"/>
  <c r="L489" i="25"/>
  <c r="M489" i="25"/>
  <c r="N489" i="25" s="1"/>
  <c r="G489" i="25"/>
  <c r="T489" i="25"/>
  <c r="M559" i="25"/>
  <c r="N559" i="25" s="1"/>
  <c r="G559" i="25"/>
  <c r="L559" i="25"/>
  <c r="T559" i="25"/>
  <c r="M588" i="25"/>
  <c r="N588" i="25" s="1"/>
  <c r="L588" i="25"/>
  <c r="G588" i="25"/>
  <c r="T588" i="25"/>
  <c r="G185" i="25"/>
  <c r="T185" i="25"/>
  <c r="M185" i="25"/>
  <c r="N185" i="25" s="1"/>
  <c r="L185" i="25"/>
  <c r="G589" i="25"/>
  <c r="M589" i="25"/>
  <c r="N589" i="25" s="1"/>
  <c r="L589" i="25"/>
  <c r="T589" i="25"/>
  <c r="G585" i="25"/>
  <c r="M585" i="25"/>
  <c r="N585" i="25" s="1"/>
  <c r="L585" i="25"/>
  <c r="T585" i="25"/>
  <c r="L568" i="25"/>
  <c r="G568" i="25"/>
  <c r="M568" i="25"/>
  <c r="N568" i="25" s="1"/>
  <c r="T568" i="25"/>
  <c r="G231" i="25"/>
  <c r="M231" i="25"/>
  <c r="N231" i="25" s="1"/>
  <c r="L231" i="25"/>
  <c r="T231" i="25"/>
  <c r="G485" i="25"/>
  <c r="M485" i="25"/>
  <c r="N485" i="25" s="1"/>
  <c r="L485" i="25"/>
  <c r="T485" i="25"/>
  <c r="L387" i="25"/>
  <c r="M387" i="25"/>
  <c r="N387" i="25" s="1"/>
  <c r="G387" i="25"/>
  <c r="T387" i="25"/>
  <c r="M487" i="25"/>
  <c r="N487" i="25" s="1"/>
  <c r="G487" i="25"/>
  <c r="L487" i="25"/>
  <c r="T487" i="25"/>
  <c r="M302" i="25"/>
  <c r="N302" i="25" s="1"/>
  <c r="G302" i="25"/>
  <c r="L302" i="25"/>
  <c r="T302" i="25"/>
  <c r="L640" i="25"/>
  <c r="G640" i="25"/>
  <c r="M640" i="25"/>
  <c r="N640" i="25" s="1"/>
  <c r="T640" i="25"/>
  <c r="G413" i="25"/>
  <c r="M413" i="25"/>
  <c r="N413" i="25" s="1"/>
  <c r="L413" i="25"/>
  <c r="T413" i="25"/>
  <c r="G144" i="25"/>
  <c r="M144" i="25"/>
  <c r="N144" i="25" s="1"/>
  <c r="L144" i="25"/>
  <c r="T144" i="25"/>
  <c r="M601" i="25"/>
  <c r="N601" i="25" s="1"/>
  <c r="G601" i="25"/>
  <c r="L601" i="25"/>
  <c r="T601" i="25"/>
  <c r="L218" i="25"/>
  <c r="G218" i="25"/>
  <c r="M218" i="25"/>
  <c r="N218" i="25" s="1"/>
  <c r="T218" i="25"/>
  <c r="G505" i="25"/>
  <c r="M505" i="25"/>
  <c r="N505" i="25" s="1"/>
  <c r="L505" i="25"/>
  <c r="T505" i="25"/>
  <c r="T334" i="25"/>
  <c r="G334" i="25"/>
  <c r="L334" i="25"/>
  <c r="M334" i="25"/>
  <c r="N334" i="25" s="1"/>
  <c r="L20" i="25"/>
  <c r="G20" i="25"/>
  <c r="T20" i="25"/>
  <c r="M20" i="25"/>
  <c r="N20" i="25" s="1"/>
  <c r="T216" i="25"/>
  <c r="M216" i="25"/>
  <c r="N216" i="25" s="1"/>
  <c r="L216" i="25"/>
  <c r="G216" i="25"/>
  <c r="G606" i="25"/>
  <c r="L606" i="25"/>
  <c r="M606" i="25"/>
  <c r="N606" i="25" s="1"/>
  <c r="T606" i="25"/>
  <c r="L363" i="25"/>
  <c r="G363" i="25"/>
  <c r="M363" i="25"/>
  <c r="N363" i="25" s="1"/>
  <c r="T363" i="25"/>
  <c r="M516" i="25"/>
  <c r="N516" i="25" s="1"/>
  <c r="L516" i="25"/>
  <c r="G516" i="25"/>
  <c r="T516" i="25"/>
  <c r="G82" i="25"/>
  <c r="M82" i="25"/>
  <c r="N82" i="25" s="1"/>
  <c r="L82" i="25"/>
  <c r="T82" i="25"/>
  <c r="G441" i="25"/>
  <c r="M441" i="25"/>
  <c r="N441" i="25" s="1"/>
  <c r="L441" i="25"/>
  <c r="T441" i="25"/>
  <c r="G510" i="25"/>
  <c r="M510" i="25"/>
  <c r="N510" i="25" s="1"/>
  <c r="L510" i="25"/>
  <c r="T510" i="25"/>
  <c r="M499" i="25"/>
  <c r="N499" i="25" s="1"/>
  <c r="G499" i="25"/>
  <c r="L499" i="25"/>
  <c r="T499" i="25"/>
  <c r="G432" i="25"/>
  <c r="L432" i="25"/>
  <c r="M432" i="25"/>
  <c r="N432" i="25" s="1"/>
  <c r="T432" i="25"/>
  <c r="G35" i="25"/>
  <c r="M35" i="25"/>
  <c r="N35" i="25" s="1"/>
  <c r="L35" i="25"/>
  <c r="T35" i="25"/>
  <c r="G202" i="25"/>
  <c r="M202" i="25"/>
  <c r="N202" i="25" s="1"/>
  <c r="L202" i="25"/>
  <c r="T202" i="25"/>
  <c r="G99" i="25"/>
  <c r="L99" i="25"/>
  <c r="T99" i="25"/>
  <c r="M99" i="25"/>
  <c r="N99" i="25" s="1"/>
  <c r="G121" i="25"/>
  <c r="M121" i="25"/>
  <c r="N121" i="25" s="1"/>
  <c r="L121" i="25"/>
  <c r="T121" i="25"/>
  <c r="L651" i="25"/>
  <c r="G651" i="25"/>
  <c r="M651" i="25"/>
  <c r="N651" i="25" s="1"/>
  <c r="G118" i="25"/>
  <c r="M118" i="25"/>
  <c r="N118" i="25" s="1"/>
  <c r="L118" i="25"/>
  <c r="T118" i="25"/>
  <c r="M650" i="25"/>
  <c r="N650" i="25" s="1"/>
  <c r="G682" i="25"/>
  <c r="L682" i="25"/>
  <c r="M682" i="25"/>
  <c r="N682" i="25" s="1"/>
  <c r="T682" i="25"/>
  <c r="M338" i="25"/>
  <c r="N338" i="25" s="1"/>
  <c r="L338" i="25"/>
  <c r="G338" i="25"/>
  <c r="T338" i="25"/>
  <c r="G112" i="25"/>
  <c r="M112" i="25"/>
  <c r="N112" i="25" s="1"/>
  <c r="L112" i="25"/>
  <c r="T112" i="25"/>
  <c r="M535" i="25"/>
  <c r="N535" i="25" s="1"/>
  <c r="G535" i="25"/>
  <c r="L535" i="25"/>
  <c r="T535" i="25"/>
  <c r="G38" i="25"/>
  <c r="M38" i="25"/>
  <c r="N38" i="25" s="1"/>
  <c r="L38" i="25"/>
  <c r="T38" i="25"/>
  <c r="G80" i="25"/>
  <c r="M80" i="25"/>
  <c r="N80" i="25" s="1"/>
  <c r="L80" i="25"/>
  <c r="T80" i="25"/>
  <c r="G124" i="25"/>
  <c r="L124" i="25"/>
  <c r="M124" i="25"/>
  <c r="N124" i="25" s="1"/>
  <c r="T124" i="25"/>
  <c r="G634" i="25"/>
  <c r="L634" i="25"/>
  <c r="M634" i="25"/>
  <c r="N634" i="25" s="1"/>
  <c r="T634" i="25"/>
  <c r="G613" i="25"/>
  <c r="M613" i="25"/>
  <c r="N613" i="25" s="1"/>
  <c r="L613" i="25"/>
  <c r="T613" i="25"/>
  <c r="G163" i="25"/>
  <c r="L163" i="25"/>
  <c r="M163" i="25"/>
  <c r="N163" i="25" s="1"/>
  <c r="T163" i="25"/>
  <c r="G138" i="25"/>
  <c r="L138" i="25"/>
  <c r="M138" i="25"/>
  <c r="N138" i="25" s="1"/>
  <c r="T138" i="25"/>
  <c r="M323" i="25"/>
  <c r="N323" i="25" s="1"/>
  <c r="G323" i="25"/>
  <c r="L323" i="25"/>
  <c r="T323" i="25"/>
  <c r="L422" i="25"/>
  <c r="G422" i="25"/>
  <c r="M422" i="25"/>
  <c r="N422" i="25" s="1"/>
  <c r="T422" i="25"/>
  <c r="G454" i="25"/>
  <c r="M454" i="25"/>
  <c r="N454" i="25" s="1"/>
  <c r="L454" i="25"/>
  <c r="T454" i="25"/>
  <c r="G348" i="25"/>
  <c r="M348" i="25"/>
  <c r="N348" i="25" s="1"/>
  <c r="L348" i="25"/>
  <c r="T348" i="25"/>
  <c r="G143" i="25"/>
  <c r="T143" i="25"/>
  <c r="L143" i="25"/>
  <c r="M143" i="25"/>
  <c r="N143" i="25" s="1"/>
  <c r="M176" i="25"/>
  <c r="N176" i="25" s="1"/>
  <c r="G176" i="25"/>
  <c r="T176" i="25"/>
  <c r="L176" i="25"/>
  <c r="G745" i="25"/>
  <c r="M745" i="25"/>
  <c r="N745" i="25" s="1"/>
  <c r="L745" i="25"/>
  <c r="T745" i="25"/>
  <c r="M731" i="25"/>
  <c r="N731" i="25" s="1"/>
  <c r="L731" i="25"/>
  <c r="G731" i="25"/>
  <c r="T731" i="25"/>
  <c r="G229" i="25"/>
  <c r="M229" i="25"/>
  <c r="N229" i="25" s="1"/>
  <c r="L229" i="25"/>
  <c r="T229" i="25"/>
  <c r="G258" i="25"/>
  <c r="M258" i="25"/>
  <c r="N258" i="25" s="1"/>
  <c r="L258" i="25"/>
  <c r="T258" i="25"/>
  <c r="G86" i="25"/>
  <c r="M86" i="25"/>
  <c r="N86" i="25" s="1"/>
  <c r="L86" i="25"/>
  <c r="T86" i="25"/>
  <c r="L193" i="25"/>
  <c r="G193" i="25"/>
  <c r="M193" i="25"/>
  <c r="N193" i="25" s="1"/>
  <c r="T193" i="25"/>
  <c r="G58" i="25"/>
  <c r="L58" i="25"/>
  <c r="M58" i="25"/>
  <c r="N58" i="25" s="1"/>
  <c r="T58" i="25"/>
  <c r="M194" i="25"/>
  <c r="N194" i="25" s="1"/>
  <c r="L194" i="25"/>
  <c r="G194" i="25"/>
  <c r="T194" i="25"/>
  <c r="G594" i="25"/>
  <c r="M594" i="25"/>
  <c r="N594" i="25" s="1"/>
  <c r="L594" i="25"/>
  <c r="T594" i="25"/>
  <c r="L191" i="25"/>
  <c r="G191" i="25"/>
  <c r="M191" i="25"/>
  <c r="N191" i="25" s="1"/>
  <c r="T191" i="25"/>
  <c r="G198" i="25"/>
  <c r="L198" i="25"/>
  <c r="M198" i="25"/>
  <c r="N198" i="25" s="1"/>
  <c r="T198" i="25"/>
  <c r="G757" i="25"/>
  <c r="M757" i="25"/>
  <c r="N757" i="25" s="1"/>
  <c r="L757" i="25"/>
  <c r="T757" i="25"/>
  <c r="G246" i="25"/>
  <c r="T246" i="25"/>
  <c r="M246" i="25"/>
  <c r="N246" i="25" s="1"/>
  <c r="L246" i="25"/>
  <c r="M26" i="25"/>
  <c r="N26" i="25" s="1"/>
  <c r="G26" i="25"/>
  <c r="L26" i="25"/>
  <c r="T26" i="25"/>
  <c r="L327" i="25"/>
  <c r="M327" i="25"/>
  <c r="N327" i="25" s="1"/>
  <c r="G327" i="25"/>
  <c r="T327" i="25"/>
  <c r="G290" i="25"/>
  <c r="M290" i="25"/>
  <c r="N290" i="25" s="1"/>
  <c r="L290" i="25"/>
  <c r="T290" i="25"/>
  <c r="G39" i="25"/>
  <c r="M39" i="25"/>
  <c r="N39" i="25" s="1"/>
  <c r="L39" i="25"/>
  <c r="T39" i="25"/>
  <c r="G292" i="25"/>
  <c r="L292" i="25"/>
  <c r="M292" i="25"/>
  <c r="N292" i="25" s="1"/>
  <c r="T292" i="25"/>
  <c r="L274" i="25"/>
  <c r="M274" i="25"/>
  <c r="N274" i="25" s="1"/>
  <c r="G274" i="25"/>
  <c r="T274" i="25"/>
  <c r="G256" i="25"/>
  <c r="L256" i="25"/>
  <c r="M256" i="25"/>
  <c r="N256" i="25" s="1"/>
  <c r="T256" i="25"/>
  <c r="L732" i="25"/>
  <c r="M732" i="25"/>
  <c r="N732" i="25" s="1"/>
  <c r="G732" i="25"/>
  <c r="T732" i="25"/>
  <c r="G333" i="25"/>
  <c r="L333" i="25"/>
  <c r="M333" i="25"/>
  <c r="N333" i="25" s="1"/>
  <c r="T333" i="25"/>
  <c r="G743" i="25"/>
  <c r="L743" i="25"/>
  <c r="M743" i="25"/>
  <c r="N743" i="25" s="1"/>
  <c r="T743" i="25"/>
  <c r="G575" i="25"/>
  <c r="M575" i="25"/>
  <c r="N575" i="25" s="1"/>
  <c r="L575" i="25"/>
  <c r="T575" i="25"/>
  <c r="L172" i="25"/>
  <c r="G172" i="25"/>
  <c r="M172" i="25"/>
  <c r="N172" i="25" s="1"/>
  <c r="T172" i="25"/>
  <c r="G446" i="25"/>
  <c r="M446" i="25"/>
  <c r="N446" i="25" s="1"/>
  <c r="L446" i="25"/>
  <c r="T446" i="25"/>
  <c r="G445" i="25"/>
  <c r="M445" i="25"/>
  <c r="N445" i="25" s="1"/>
  <c r="L445" i="25"/>
  <c r="T445" i="25"/>
  <c r="G509" i="25"/>
  <c r="M509" i="25"/>
  <c r="N509" i="25" s="1"/>
  <c r="L509" i="25"/>
  <c r="T509" i="25"/>
  <c r="G433" i="25"/>
  <c r="M433" i="25"/>
  <c r="N433" i="25" s="1"/>
  <c r="L433" i="25"/>
  <c r="T433" i="25"/>
  <c r="G56" i="25"/>
  <c r="M56" i="25"/>
  <c r="N56" i="25" s="1"/>
  <c r="L56" i="25"/>
  <c r="T56" i="25"/>
  <c r="G321" i="25"/>
  <c r="L321" i="25"/>
  <c r="M321" i="25"/>
  <c r="N321" i="25" s="1"/>
  <c r="T321" i="25"/>
  <c r="G646" i="25"/>
  <c r="L646" i="25"/>
  <c r="M646" i="25"/>
  <c r="N646" i="25" s="1"/>
  <c r="T646" i="25"/>
  <c r="G678" i="25"/>
  <c r="M678" i="25"/>
  <c r="N678" i="25" s="1"/>
  <c r="L678" i="25"/>
  <c r="T678" i="25"/>
  <c r="G120" i="25"/>
  <c r="T120" i="25"/>
  <c r="M120" i="25"/>
  <c r="N120" i="25" s="1"/>
  <c r="L120" i="25"/>
  <c r="G299" i="25"/>
  <c r="L299" i="25"/>
  <c r="M299" i="25"/>
  <c r="N299" i="25" s="1"/>
  <c r="T299" i="25"/>
  <c r="M471" i="25"/>
  <c r="N471" i="25" s="1"/>
  <c r="L471" i="25"/>
  <c r="G471" i="25"/>
  <c r="T471" i="25"/>
  <c r="G474" i="25"/>
  <c r="M474" i="25"/>
  <c r="N474" i="25" s="1"/>
  <c r="L474" i="25"/>
  <c r="T474" i="25"/>
  <c r="G276" i="25"/>
  <c r="M276" i="25"/>
  <c r="N276" i="25" s="1"/>
  <c r="L276" i="25"/>
  <c r="T276" i="25"/>
  <c r="L94" i="25"/>
  <c r="G94" i="25"/>
  <c r="M94" i="25"/>
  <c r="N94" i="25" s="1"/>
  <c r="T94" i="25"/>
  <c r="G67" i="25"/>
  <c r="L67" i="25"/>
  <c r="M67" i="25"/>
  <c r="N67" i="25" s="1"/>
  <c r="T67" i="25"/>
  <c r="G661" i="25"/>
  <c r="M661" i="25"/>
  <c r="N661" i="25" s="1"/>
  <c r="G611" i="25"/>
  <c r="M611" i="25"/>
  <c r="N611" i="25" s="1"/>
  <c r="L611" i="25"/>
  <c r="T611" i="25"/>
  <c r="G137" i="25"/>
  <c r="T137" i="25"/>
  <c r="M137" i="25"/>
  <c r="N137" i="25" s="1"/>
  <c r="L137" i="25"/>
  <c r="G681" i="25"/>
  <c r="M681" i="25"/>
  <c r="N681" i="25" s="1"/>
  <c r="L681" i="25"/>
  <c r="T681" i="25"/>
  <c r="G543" i="25"/>
  <c r="L543" i="25"/>
  <c r="M543" i="25"/>
  <c r="N543" i="25" s="1"/>
  <c r="T543" i="25"/>
  <c r="L213" i="25"/>
  <c r="G213" i="25"/>
  <c r="M213" i="25"/>
  <c r="N213" i="25" s="1"/>
  <c r="T213" i="25"/>
  <c r="G83" i="25"/>
  <c r="L83" i="25"/>
  <c r="M83" i="25"/>
  <c r="N83" i="25" s="1"/>
  <c r="T83" i="25"/>
  <c r="G739" i="25"/>
  <c r="L739" i="25"/>
  <c r="M739" i="25"/>
  <c r="N739" i="25" s="1"/>
  <c r="T739" i="25"/>
  <c r="G442" i="25"/>
  <c r="L442" i="25"/>
  <c r="M442" i="25"/>
  <c r="N442" i="25" s="1"/>
  <c r="T442" i="25"/>
  <c r="L266" i="25"/>
  <c r="M266" i="25"/>
  <c r="N266" i="25" s="1"/>
  <c r="G266" i="25"/>
  <c r="T266" i="25"/>
  <c r="G437" i="25"/>
  <c r="M437" i="25"/>
  <c r="N437" i="25" s="1"/>
  <c r="T437" i="25"/>
  <c r="L437" i="25"/>
  <c r="G41" i="25"/>
  <c r="M41" i="25"/>
  <c r="N41" i="25" s="1"/>
  <c r="L41" i="25"/>
  <c r="T41" i="25"/>
  <c r="M181" i="25"/>
  <c r="N181" i="25" s="1"/>
  <c r="G181" i="25"/>
  <c r="L181" i="25"/>
  <c r="T181" i="25"/>
  <c r="L46" i="25"/>
  <c r="G46" i="25"/>
  <c r="M46" i="25"/>
  <c r="N46" i="25" s="1"/>
  <c r="T46" i="25"/>
  <c r="M77" i="25"/>
  <c r="N77" i="25" s="1"/>
  <c r="G77" i="25"/>
  <c r="L77" i="25"/>
  <c r="T77" i="25"/>
  <c r="G230" i="25"/>
  <c r="M230" i="25"/>
  <c r="N230" i="25" s="1"/>
  <c r="L230" i="25"/>
  <c r="T230" i="25"/>
  <c r="G12" i="25"/>
  <c r="M12" i="25"/>
  <c r="N12" i="25" s="1"/>
  <c r="L12" i="25"/>
  <c r="T12" i="25"/>
  <c r="L177" i="25"/>
  <c r="G177" i="25"/>
  <c r="M177" i="25"/>
  <c r="N177" i="25" s="1"/>
  <c r="T177" i="25"/>
  <c r="G428" i="25"/>
  <c r="L428" i="25"/>
  <c r="M428" i="25"/>
  <c r="N428" i="25" s="1"/>
  <c r="T428" i="25"/>
  <c r="M488" i="25"/>
  <c r="N488" i="25" s="1"/>
  <c r="L488" i="25"/>
  <c r="G488" i="25"/>
  <c r="T488" i="25"/>
  <c r="G325" i="25"/>
  <c r="M325" i="25"/>
  <c r="N325" i="25" s="1"/>
  <c r="L325" i="25"/>
  <c r="T325" i="25"/>
  <c r="L192" i="25"/>
  <c r="G192" i="25"/>
  <c r="M192" i="25"/>
  <c r="N192" i="25" s="1"/>
  <c r="T192" i="25"/>
  <c r="L4" i="25"/>
  <c r="G4" i="25"/>
  <c r="M4" i="25"/>
  <c r="N4" i="25" s="1"/>
  <c r="T4" i="25"/>
  <c r="M564" i="25"/>
  <c r="N564" i="25" s="1"/>
  <c r="L564" i="25"/>
  <c r="G564" i="25"/>
  <c r="T564" i="25"/>
  <c r="G182" i="25"/>
  <c r="M182" i="25"/>
  <c r="N182" i="25" s="1"/>
  <c r="L182" i="25"/>
  <c r="T182" i="25"/>
  <c r="L434" i="25"/>
  <c r="G434" i="25"/>
  <c r="M434" i="25"/>
  <c r="N434" i="25" s="1"/>
  <c r="T434" i="25"/>
  <c r="G405" i="25"/>
  <c r="M405" i="25"/>
  <c r="N405" i="25" s="1"/>
  <c r="L405" i="25"/>
  <c r="T405" i="25"/>
  <c r="M673" i="25"/>
  <c r="N673" i="25" s="1"/>
  <c r="L673" i="25"/>
  <c r="T673" i="25"/>
  <c r="G578" i="25"/>
  <c r="M578" i="25"/>
  <c r="N578" i="25" s="1"/>
  <c r="L578" i="25"/>
  <c r="T578" i="25"/>
  <c r="G270" i="25"/>
  <c r="M270" i="25"/>
  <c r="N270" i="25" s="1"/>
  <c r="L270" i="25"/>
  <c r="T270" i="25"/>
  <c r="G241" i="25"/>
  <c r="M241" i="25"/>
  <c r="N241" i="25" s="1"/>
  <c r="L241" i="25"/>
  <c r="T241" i="25"/>
  <c r="M710" i="25"/>
  <c r="N710" i="25" s="1"/>
  <c r="L710" i="25"/>
  <c r="G710" i="25"/>
  <c r="T710" i="25"/>
  <c r="G73" i="25"/>
  <c r="M73" i="25"/>
  <c r="N73" i="25" s="1"/>
  <c r="L73" i="25"/>
  <c r="T73" i="25"/>
  <c r="M476" i="25"/>
  <c r="N476" i="25" s="1"/>
  <c r="G476" i="25"/>
  <c r="L476" i="25"/>
  <c r="T476" i="25"/>
  <c r="L109" i="25"/>
  <c r="G109" i="25"/>
  <c r="M109" i="25"/>
  <c r="N109" i="25" s="1"/>
  <c r="T109" i="25"/>
  <c r="G212" i="25"/>
  <c r="M212" i="25"/>
  <c r="N212" i="25" s="1"/>
  <c r="L212" i="25"/>
  <c r="T212" i="25"/>
  <c r="G217" i="25"/>
  <c r="M217" i="25"/>
  <c r="N217" i="25" s="1"/>
  <c r="L217" i="25"/>
  <c r="T217" i="25"/>
  <c r="G114" i="25"/>
  <c r="T114" i="25"/>
  <c r="M114" i="25"/>
  <c r="N114" i="25" s="1"/>
  <c r="L114" i="25"/>
  <c r="G102" i="25"/>
  <c r="L102" i="25"/>
  <c r="M102" i="25"/>
  <c r="N102" i="25" s="1"/>
  <c r="T102" i="25"/>
  <c r="G365" i="25"/>
  <c r="L365" i="25"/>
  <c r="M365" i="25"/>
  <c r="N365" i="25" s="1"/>
  <c r="T365" i="25"/>
  <c r="M459" i="25"/>
  <c r="N459" i="25" s="1"/>
  <c r="G459" i="25"/>
  <c r="L459" i="25"/>
  <c r="T459" i="25"/>
  <c r="G451" i="25"/>
  <c r="T451" i="25"/>
  <c r="L451" i="25"/>
  <c r="M451" i="25"/>
  <c r="N451" i="25" s="1"/>
  <c r="G288" i="25"/>
  <c r="L288" i="25"/>
  <c r="M288" i="25"/>
  <c r="N288" i="25" s="1"/>
  <c r="T288" i="25"/>
  <c r="G695" i="25"/>
  <c r="L695" i="25"/>
  <c r="M695" i="25"/>
  <c r="N695" i="25" s="1"/>
  <c r="T695" i="25"/>
  <c r="L367" i="25"/>
  <c r="G367" i="25"/>
  <c r="M367" i="25"/>
  <c r="N367" i="25" s="1"/>
  <c r="T367" i="25"/>
  <c r="G55" i="25"/>
  <c r="M55" i="25"/>
  <c r="N55" i="25" s="1"/>
  <c r="L55" i="25"/>
  <c r="T55" i="25"/>
  <c r="G649" i="25"/>
  <c r="M649" i="25"/>
  <c r="N649" i="25" s="1"/>
  <c r="L649" i="25"/>
  <c r="T649" i="25"/>
  <c r="G100" i="25"/>
  <c r="M100" i="25"/>
  <c r="N100" i="25" s="1"/>
  <c r="L100" i="25"/>
  <c r="T100" i="25"/>
  <c r="G583" i="25"/>
  <c r="L583" i="25"/>
  <c r="M583" i="25"/>
  <c r="N583" i="25" s="1"/>
  <c r="T583" i="25"/>
  <c r="M116" i="25"/>
  <c r="N116" i="25" s="1"/>
  <c r="G116" i="25"/>
  <c r="L116" i="25"/>
  <c r="T116" i="25"/>
  <c r="G493" i="25"/>
  <c r="L493" i="25"/>
  <c r="M493" i="25"/>
  <c r="N493" i="25" s="1"/>
  <c r="T493" i="25"/>
  <c r="L665" i="25"/>
  <c r="G377" i="25"/>
  <c r="T377" i="25"/>
  <c r="L377" i="25"/>
  <c r="M377" i="25"/>
  <c r="N377" i="25" s="1"/>
  <c r="L518" i="25"/>
  <c r="T518" i="25"/>
  <c r="G518" i="25"/>
  <c r="M518" i="25"/>
  <c r="N518" i="25" s="1"/>
  <c r="G734" i="25"/>
  <c r="L734" i="25"/>
  <c r="M734" i="25"/>
  <c r="N734" i="25" s="1"/>
  <c r="T734" i="25"/>
  <c r="G66" i="25"/>
  <c r="L66" i="25"/>
  <c r="M66" i="25"/>
  <c r="N66" i="25" s="1"/>
  <c r="T66" i="25"/>
  <c r="L47" i="25"/>
  <c r="G47" i="25"/>
  <c r="T47" i="25"/>
  <c r="M47" i="25"/>
  <c r="N47" i="25" s="1"/>
  <c r="G619" i="25"/>
  <c r="L619" i="25"/>
  <c r="M619" i="25"/>
  <c r="N619" i="25" s="1"/>
  <c r="T619" i="25"/>
  <c r="G169" i="25"/>
  <c r="L169" i="25"/>
  <c r="M169" i="25"/>
  <c r="N169" i="25" s="1"/>
  <c r="T169" i="25"/>
  <c r="L153" i="25"/>
  <c r="G153" i="25"/>
  <c r="M153" i="25"/>
  <c r="N153" i="25" s="1"/>
  <c r="T153" i="25"/>
  <c r="G175" i="25"/>
  <c r="L175" i="25"/>
  <c r="M175" i="25"/>
  <c r="N175" i="25" s="1"/>
  <c r="T175" i="25"/>
  <c r="L404" i="25"/>
  <c r="M404" i="25"/>
  <c r="N404" i="25" s="1"/>
  <c r="G404" i="25"/>
  <c r="T404" i="25"/>
  <c r="G170" i="25"/>
  <c r="M170" i="25"/>
  <c r="N170" i="25" s="1"/>
  <c r="L170" i="25"/>
  <c r="T170" i="25"/>
  <c r="M491" i="25"/>
  <c r="N491" i="25" s="1"/>
  <c r="G491" i="25"/>
  <c r="L491" i="25"/>
  <c r="T491" i="25"/>
  <c r="G127" i="25"/>
  <c r="L127" i="25"/>
  <c r="M127" i="25"/>
  <c r="N127" i="25" s="1"/>
  <c r="T127" i="25"/>
  <c r="G375" i="25"/>
  <c r="M375" i="25"/>
  <c r="N375" i="25" s="1"/>
  <c r="L375" i="25"/>
  <c r="T375" i="25"/>
  <c r="G728" i="25"/>
  <c r="M728" i="25"/>
  <c r="N728" i="25" s="1"/>
  <c r="L728" i="25"/>
  <c r="T728" i="25"/>
  <c r="M749" i="25"/>
  <c r="N749" i="25" s="1"/>
  <c r="L749" i="25"/>
  <c r="G749" i="25"/>
  <c r="T749" i="25"/>
  <c r="L752" i="25"/>
  <c r="G647" i="25"/>
  <c r="M647" i="25"/>
  <c r="N647" i="25" s="1"/>
  <c r="L647" i="25"/>
  <c r="T647" i="25"/>
  <c r="G255" i="25"/>
  <c r="M255" i="25"/>
  <c r="N255" i="25" s="1"/>
  <c r="L255" i="25"/>
  <c r="T255" i="25"/>
  <c r="G85" i="25"/>
  <c r="L85" i="25"/>
  <c r="M85" i="25"/>
  <c r="N85" i="25" s="1"/>
  <c r="T85" i="25"/>
  <c r="G324" i="25"/>
  <c r="L324" i="25"/>
  <c r="T324" i="25"/>
  <c r="M324" i="25"/>
  <c r="N324" i="25" s="1"/>
  <c r="G186" i="25"/>
  <c r="M186" i="25"/>
  <c r="N186" i="25" s="1"/>
  <c r="L186" i="25"/>
  <c r="T186" i="25"/>
  <c r="G195" i="25"/>
  <c r="M195" i="25"/>
  <c r="N195" i="25" s="1"/>
  <c r="L195" i="25"/>
  <c r="T195" i="25"/>
  <c r="L5" i="25"/>
  <c r="G5" i="25"/>
  <c r="T5" i="25"/>
  <c r="M5" i="25"/>
  <c r="N5" i="25" s="1"/>
  <c r="G7" i="25"/>
  <c r="L7" i="25"/>
  <c r="M7" i="25"/>
  <c r="N7" i="25" s="1"/>
  <c r="T7" i="25"/>
  <c r="L249" i="25"/>
  <c r="G249" i="25"/>
  <c r="T249" i="25"/>
  <c r="M249" i="25"/>
  <c r="N249" i="25" s="1"/>
  <c r="G27" i="25"/>
  <c r="M27" i="25"/>
  <c r="N27" i="25" s="1"/>
  <c r="L27" i="25"/>
  <c r="T27" i="25"/>
  <c r="G15" i="25"/>
  <c r="L15" i="25"/>
  <c r="M15" i="25"/>
  <c r="N15" i="25" s="1"/>
  <c r="T15" i="25"/>
  <c r="G326" i="25"/>
  <c r="M326" i="25"/>
  <c r="N326" i="25" s="1"/>
  <c r="T326" i="25"/>
  <c r="L326" i="25"/>
  <c r="G598" i="25"/>
  <c r="M598" i="25"/>
  <c r="N598" i="25" s="1"/>
  <c r="L598" i="25"/>
  <c r="T598" i="25"/>
  <c r="L391" i="25"/>
  <c r="G391" i="25"/>
  <c r="M391" i="25"/>
  <c r="N391" i="25" s="1"/>
  <c r="T391" i="25"/>
  <c r="L496" i="25"/>
  <c r="G496" i="25"/>
  <c r="M496" i="25"/>
  <c r="N496" i="25" s="1"/>
  <c r="T496" i="25"/>
  <c r="G529" i="25"/>
  <c r="L529" i="25"/>
  <c r="M529" i="25"/>
  <c r="N529" i="25" s="1"/>
  <c r="T529" i="25"/>
  <c r="G179" i="25"/>
  <c r="M179" i="25"/>
  <c r="N179" i="25" s="1"/>
  <c r="L179" i="25"/>
  <c r="T179" i="25"/>
  <c r="G97" i="25"/>
  <c r="M97" i="25"/>
  <c r="N97" i="25" s="1"/>
  <c r="L97" i="25"/>
  <c r="T97" i="25"/>
  <c r="G33" i="25"/>
  <c r="L33" i="25"/>
  <c r="M33" i="25"/>
  <c r="N33" i="25" s="1"/>
  <c r="T33" i="25"/>
  <c r="G397" i="25"/>
  <c r="M397" i="25"/>
  <c r="N397" i="25" s="1"/>
  <c r="L397" i="25"/>
  <c r="T397" i="25"/>
  <c r="G329" i="25"/>
  <c r="L329" i="25"/>
  <c r="M329" i="25"/>
  <c r="N329" i="25" s="1"/>
  <c r="T329" i="25"/>
  <c r="G162" i="25"/>
  <c r="T162" i="25"/>
  <c r="M162" i="25"/>
  <c r="N162" i="25" s="1"/>
  <c r="L162" i="25"/>
  <c r="M539" i="25"/>
  <c r="N539" i="25" s="1"/>
  <c r="T539" i="25"/>
  <c r="G539" i="25"/>
  <c r="L539" i="25"/>
  <c r="G269" i="25"/>
  <c r="L269" i="25"/>
  <c r="M269" i="25"/>
  <c r="N269" i="25" s="1"/>
  <c r="T269" i="25"/>
  <c r="G472" i="25"/>
  <c r="L472" i="25"/>
  <c r="M472" i="25"/>
  <c r="N472" i="25" s="1"/>
  <c r="T472" i="25"/>
  <c r="L687" i="25"/>
  <c r="G687" i="25"/>
  <c r="T687" i="25"/>
  <c r="M687" i="25"/>
  <c r="N687" i="25" s="1"/>
  <c r="T663" i="25"/>
  <c r="G663" i="25"/>
  <c r="L663" i="25"/>
  <c r="M663" i="25"/>
  <c r="N663" i="25" s="1"/>
  <c r="G319" i="25"/>
  <c r="T319" i="25"/>
  <c r="M319" i="25"/>
  <c r="N319" i="25" s="1"/>
  <c r="L319" i="25"/>
  <c r="L19" i="25"/>
  <c r="G19" i="25"/>
  <c r="M19" i="25"/>
  <c r="N19" i="25" s="1"/>
  <c r="T19" i="25"/>
  <c r="L574" i="25"/>
  <c r="M574" i="25"/>
  <c r="N574" i="25" s="1"/>
  <c r="G574" i="25"/>
  <c r="T574" i="25"/>
  <c r="G448" i="25"/>
  <c r="M448" i="25"/>
  <c r="N448" i="25" s="1"/>
  <c r="T448" i="25"/>
  <c r="L448" i="25"/>
  <c r="M458" i="25"/>
  <c r="N458" i="25" s="1"/>
  <c r="G458" i="25"/>
  <c r="L458" i="25"/>
  <c r="T458" i="25"/>
  <c r="G522" i="25"/>
  <c r="L522" i="25"/>
  <c r="M522" i="25"/>
  <c r="N522" i="25" s="1"/>
  <c r="T522" i="25"/>
  <c r="G694" i="25"/>
  <c r="M694" i="25"/>
  <c r="N694" i="25" s="1"/>
  <c r="L694" i="25"/>
  <c r="T694" i="25"/>
  <c r="G440" i="25"/>
  <c r="M440" i="25"/>
  <c r="N440" i="25" s="1"/>
  <c r="L440" i="25"/>
  <c r="T440" i="25"/>
  <c r="G297" i="25"/>
  <c r="L297" i="25"/>
  <c r="M297" i="25"/>
  <c r="N297" i="25" s="1"/>
  <c r="T297" i="25"/>
  <c r="G431" i="25"/>
  <c r="L431" i="25"/>
  <c r="T431" i="25"/>
  <c r="M431" i="25"/>
  <c r="N431" i="25" s="1"/>
  <c r="G736" i="25"/>
  <c r="T736" i="25"/>
  <c r="M736" i="25"/>
  <c r="N736" i="25" s="1"/>
  <c r="L736" i="25"/>
  <c r="G128" i="25"/>
  <c r="M128" i="25"/>
  <c r="N128" i="25" s="1"/>
  <c r="L128" i="25"/>
  <c r="T128" i="25"/>
  <c r="G582" i="25"/>
  <c r="M582" i="25"/>
  <c r="N582" i="25" s="1"/>
  <c r="L582" i="25"/>
  <c r="T582" i="25"/>
  <c r="G225" i="25"/>
  <c r="L225" i="25"/>
  <c r="M225" i="25"/>
  <c r="N225" i="25" s="1"/>
  <c r="T225" i="25"/>
  <c r="G125" i="25"/>
  <c r="L125" i="25"/>
  <c r="M125" i="25"/>
  <c r="N125" i="25" s="1"/>
  <c r="T125" i="25"/>
  <c r="G32" i="25"/>
  <c r="T32" i="25"/>
  <c r="M32" i="25"/>
  <c r="N32" i="25" s="1"/>
  <c r="L32" i="25"/>
  <c r="L464" i="25"/>
  <c r="G464" i="25"/>
  <c r="M464" i="25"/>
  <c r="N464" i="25" s="1"/>
  <c r="T464" i="25"/>
  <c r="G517" i="25"/>
  <c r="M517" i="25"/>
  <c r="N517" i="25" s="1"/>
  <c r="L517" i="25"/>
  <c r="T517" i="25"/>
  <c r="M470" i="25"/>
  <c r="N470" i="25" s="1"/>
  <c r="L470" i="25"/>
  <c r="G470" i="25"/>
  <c r="T470" i="25"/>
  <c r="G733" i="25"/>
  <c r="M733" i="25"/>
  <c r="N733" i="25" s="1"/>
  <c r="L733" i="25"/>
  <c r="T733" i="25"/>
  <c r="G51" i="25"/>
  <c r="L51" i="25"/>
  <c r="M51" i="25"/>
  <c r="N51" i="25" s="1"/>
  <c r="T51" i="25"/>
  <c r="L435" i="25"/>
  <c r="G435" i="25"/>
  <c r="M435" i="25"/>
  <c r="N435" i="25" s="1"/>
  <c r="T435" i="25"/>
  <c r="G504" i="25"/>
  <c r="M504" i="25"/>
  <c r="N504" i="25" s="1"/>
  <c r="T504" i="25"/>
  <c r="L504" i="25"/>
  <c r="G78" i="25"/>
  <c r="M78" i="25"/>
  <c r="N78" i="25" s="1"/>
  <c r="L78" i="25"/>
  <c r="T78" i="25"/>
  <c r="G696" i="25"/>
  <c r="M696" i="25"/>
  <c r="N696" i="25" s="1"/>
  <c r="L696" i="25"/>
  <c r="T696" i="25"/>
  <c r="G123" i="25"/>
  <c r="M123" i="25"/>
  <c r="N123" i="25" s="1"/>
  <c r="L123" i="25"/>
  <c r="T123" i="25"/>
  <c r="G341" i="25"/>
  <c r="M341" i="25"/>
  <c r="N341" i="25" s="1"/>
  <c r="L341" i="25"/>
  <c r="T341" i="25"/>
  <c r="G366" i="25"/>
  <c r="M366" i="25"/>
  <c r="N366" i="25" s="1"/>
  <c r="L366" i="25"/>
  <c r="T366" i="25"/>
  <c r="G155" i="25"/>
  <c r="L155" i="25"/>
  <c r="M155" i="25"/>
  <c r="N155" i="25" s="1"/>
  <c r="T155" i="25"/>
  <c r="M639" i="25"/>
  <c r="N639" i="25" s="1"/>
  <c r="G639" i="25"/>
  <c r="T639" i="25"/>
  <c r="L639" i="25"/>
  <c r="G632" i="25"/>
  <c r="M632" i="25"/>
  <c r="N632" i="25" s="1"/>
  <c r="L632" i="25"/>
  <c r="T632" i="25"/>
  <c r="G168" i="25"/>
  <c r="M168" i="25"/>
  <c r="N168" i="25" s="1"/>
  <c r="L168" i="25"/>
  <c r="T168" i="25"/>
  <c r="G161" i="25"/>
  <c r="L161" i="25"/>
  <c r="M161" i="25"/>
  <c r="N161" i="25" s="1"/>
  <c r="T161" i="25"/>
  <c r="T506" i="25"/>
  <c r="L506" i="25"/>
  <c r="G506" i="25"/>
  <c r="M506" i="25"/>
  <c r="N506" i="25" s="1"/>
  <c r="L382" i="25"/>
  <c r="G382" i="25"/>
  <c r="M382" i="25"/>
  <c r="N382" i="25" s="1"/>
  <c r="T382" i="25"/>
  <c r="L403" i="25"/>
  <c r="G403" i="25"/>
  <c r="M403" i="25"/>
  <c r="N403" i="25" s="1"/>
  <c r="T403" i="25"/>
  <c r="G166" i="25"/>
  <c r="L166" i="25"/>
  <c r="M166" i="25"/>
  <c r="N166" i="25" s="1"/>
  <c r="T166" i="25"/>
  <c r="G347" i="25"/>
  <c r="L347" i="25"/>
  <c r="M347" i="25"/>
  <c r="N347" i="25" s="1"/>
  <c r="T347" i="25"/>
  <c r="G479" i="25"/>
  <c r="M479" i="25"/>
  <c r="N479" i="25" s="1"/>
  <c r="L479" i="25"/>
  <c r="T479" i="25"/>
  <c r="L71" i="25"/>
  <c r="G71" i="25"/>
  <c r="M71" i="25"/>
  <c r="N71" i="25" s="1"/>
  <c r="T71" i="25"/>
  <c r="G542" i="25"/>
  <c r="L542" i="25"/>
  <c r="M542" i="25"/>
  <c r="N542" i="25" s="1"/>
  <c r="T542" i="25"/>
  <c r="G497" i="25"/>
  <c r="L497" i="25"/>
  <c r="M497" i="25"/>
  <c r="N497" i="25" s="1"/>
  <c r="T497" i="25"/>
  <c r="G265" i="25"/>
  <c r="M265" i="25"/>
  <c r="N265" i="25" s="1"/>
  <c r="L265" i="25"/>
  <c r="T265" i="25"/>
  <c r="L70" i="25"/>
  <c r="G70" i="25"/>
  <c r="M70" i="25"/>
  <c r="N70" i="25" s="1"/>
  <c r="T70" i="25"/>
  <c r="L561" i="25"/>
  <c r="M561" i="25"/>
  <c r="N561" i="25" s="1"/>
  <c r="G561" i="25"/>
  <c r="T561" i="25"/>
  <c r="G546" i="25"/>
  <c r="L546" i="25"/>
  <c r="M546" i="25"/>
  <c r="N546" i="25" s="1"/>
  <c r="T546" i="25"/>
  <c r="G412" i="25"/>
  <c r="M412" i="25"/>
  <c r="N412" i="25" s="1"/>
  <c r="L412" i="25"/>
  <c r="T412" i="25"/>
  <c r="L744" i="25"/>
  <c r="T744" i="25"/>
  <c r="G486" i="25"/>
  <c r="M486" i="25"/>
  <c r="N486" i="25" s="1"/>
  <c r="L486" i="25"/>
  <c r="T486" i="25"/>
  <c r="G283" i="25"/>
  <c r="L283" i="25"/>
  <c r="M283" i="25"/>
  <c r="N283" i="25" s="1"/>
  <c r="T283" i="25"/>
  <c r="M701" i="25"/>
  <c r="N701" i="25" s="1"/>
  <c r="G701" i="25"/>
  <c r="L701" i="25"/>
  <c r="T701" i="25"/>
  <c r="L21" i="25"/>
  <c r="G21" i="25"/>
  <c r="T21" i="25"/>
  <c r="M21" i="25"/>
  <c r="N21" i="25" s="1"/>
  <c r="L684" i="25"/>
  <c r="T684" i="25"/>
  <c r="G463" i="25"/>
  <c r="L463" i="25"/>
  <c r="M463" i="25"/>
  <c r="N463" i="25" s="1"/>
  <c r="T463" i="25"/>
  <c r="G240" i="25"/>
  <c r="M240" i="25"/>
  <c r="N240" i="25" s="1"/>
  <c r="L240" i="25"/>
  <c r="T240" i="25"/>
  <c r="G313" i="25"/>
  <c r="M313" i="25"/>
  <c r="N313" i="25" s="1"/>
  <c r="L313" i="25"/>
  <c r="T313" i="25"/>
  <c r="G368" i="25"/>
  <c r="L368" i="25"/>
  <c r="M368" i="25"/>
  <c r="N368" i="25" s="1"/>
  <c r="T368" i="25"/>
  <c r="L154" i="25"/>
  <c r="G154" i="25"/>
  <c r="M154" i="25"/>
  <c r="N154" i="25" s="1"/>
  <c r="T154" i="25"/>
  <c r="G362" i="25"/>
  <c r="L362" i="25"/>
  <c r="M362" i="25"/>
  <c r="N362" i="25" s="1"/>
  <c r="T362" i="25"/>
  <c r="G401" i="25"/>
  <c r="M401" i="25"/>
  <c r="N401" i="25" s="1"/>
  <c r="L401" i="25"/>
  <c r="T401" i="25"/>
  <c r="L335" i="25"/>
  <c r="G335" i="25"/>
  <c r="M335" i="25"/>
  <c r="N335" i="25" s="1"/>
  <c r="T335" i="25"/>
  <c r="M494" i="25"/>
  <c r="N494" i="25" s="1"/>
  <c r="L494" i="25"/>
  <c r="G494" i="25"/>
  <c r="T494" i="25"/>
  <c r="G346" i="25"/>
  <c r="L346" i="25"/>
  <c r="M346" i="25"/>
  <c r="N346" i="25" s="1"/>
  <c r="T346" i="25"/>
  <c r="G386" i="25"/>
  <c r="M386" i="25"/>
  <c r="N386" i="25" s="1"/>
  <c r="L386" i="25"/>
  <c r="T386" i="25"/>
  <c r="M641" i="25"/>
  <c r="N641" i="25" s="1"/>
  <c r="G641" i="25"/>
  <c r="L641" i="25"/>
  <c r="T641" i="25"/>
  <c r="G478" i="25"/>
  <c r="T478" i="25"/>
  <c r="L478" i="25"/>
  <c r="M478" i="25"/>
  <c r="N478" i="25" s="1"/>
  <c r="G201" i="25"/>
  <c r="L201" i="25"/>
  <c r="M201" i="25"/>
  <c r="N201" i="25" s="1"/>
  <c r="T201" i="25"/>
  <c r="G136" i="25"/>
  <c r="M136" i="25"/>
  <c r="N136" i="25" s="1"/>
  <c r="L136" i="25"/>
  <c r="T136" i="25"/>
  <c r="L447" i="25"/>
  <c r="M447" i="25"/>
  <c r="N447" i="25" s="1"/>
  <c r="G447" i="25"/>
  <c r="T447" i="25"/>
  <c r="G610" i="25"/>
  <c r="M610" i="25"/>
  <c r="N610" i="25" s="1"/>
  <c r="L610" i="25"/>
  <c r="T610" i="25"/>
  <c r="M623" i="25"/>
  <c r="N623" i="25" s="1"/>
  <c r="L623" i="25"/>
  <c r="G623" i="25"/>
  <c r="T623" i="25"/>
  <c r="G224" i="25"/>
  <c r="L224" i="25"/>
  <c r="T224" i="25"/>
  <c r="M224" i="25"/>
  <c r="N224" i="25" s="1"/>
  <c r="G622" i="25"/>
  <c r="M622" i="25"/>
  <c r="N622" i="25" s="1"/>
  <c r="L622" i="25"/>
  <c r="T622" i="25"/>
  <c r="G277" i="25"/>
  <c r="M277" i="25"/>
  <c r="N277" i="25" s="1"/>
  <c r="L277" i="25"/>
  <c r="T277" i="25"/>
  <c r="G730" i="25"/>
  <c r="L730" i="25"/>
  <c r="M730" i="25"/>
  <c r="N730" i="25" s="1"/>
  <c r="T730" i="25"/>
  <c r="G79" i="25"/>
  <c r="L79" i="25"/>
  <c r="M79" i="25"/>
  <c r="N79" i="25" s="1"/>
  <c r="T79" i="25"/>
  <c r="G196" i="25"/>
  <c r="M196" i="25"/>
  <c r="N196" i="25" s="1"/>
  <c r="L196" i="25"/>
  <c r="T196" i="25"/>
  <c r="M242" i="25"/>
  <c r="N242" i="25" s="1"/>
  <c r="L242" i="25"/>
  <c r="G242" i="25"/>
  <c r="T242" i="25"/>
  <c r="G389" i="25"/>
  <c r="L389" i="25"/>
  <c r="M389" i="25"/>
  <c r="N389" i="25" s="1"/>
  <c r="T389" i="25"/>
  <c r="L273" i="25"/>
  <c r="G273" i="25"/>
  <c r="M273" i="25"/>
  <c r="N273" i="25" s="1"/>
  <c r="T273" i="25"/>
  <c r="G630" i="25"/>
  <c r="M630" i="25"/>
  <c r="N630" i="25" s="1"/>
  <c r="L630" i="25"/>
  <c r="T630" i="25"/>
  <c r="G200" i="25"/>
  <c r="M200" i="25"/>
  <c r="N200" i="25" s="1"/>
  <c r="L200" i="25"/>
  <c r="T200" i="25"/>
  <c r="G223" i="25"/>
  <c r="L223" i="25"/>
  <c r="M223" i="25"/>
  <c r="N223" i="25" s="1"/>
  <c r="T223" i="25"/>
  <c r="G540" i="25"/>
  <c r="L540" i="25"/>
  <c r="M540" i="25"/>
  <c r="N540" i="25" s="1"/>
  <c r="T540" i="25"/>
  <c r="L636" i="25"/>
  <c r="G636" i="25"/>
  <c r="M636" i="25"/>
  <c r="N636" i="25" s="1"/>
  <c r="T636" i="25"/>
  <c r="G527" i="25"/>
  <c r="L527" i="25"/>
  <c r="M527" i="25"/>
  <c r="N527" i="25" s="1"/>
  <c r="T527" i="25"/>
  <c r="M398" i="25"/>
  <c r="N398" i="25" s="1"/>
  <c r="L398" i="25"/>
  <c r="G398" i="25"/>
  <c r="T398" i="25"/>
  <c r="G199" i="25"/>
  <c r="L199" i="25"/>
  <c r="M199" i="25"/>
  <c r="N199" i="25" s="1"/>
  <c r="T199" i="25"/>
  <c r="G257" i="25"/>
  <c r="L257" i="25"/>
  <c r="M257" i="25"/>
  <c r="N257" i="25" s="1"/>
  <c r="T257" i="25"/>
  <c r="M502" i="25"/>
  <c r="N502" i="25" s="1"/>
  <c r="L502" i="25"/>
  <c r="G502" i="25"/>
  <c r="T502" i="25"/>
  <c r="L24" i="25"/>
  <c r="G24" i="25"/>
  <c r="M24" i="25"/>
  <c r="N24" i="25" s="1"/>
  <c r="T24" i="25"/>
  <c r="G146" i="25"/>
  <c r="M146" i="25"/>
  <c r="N146" i="25" s="1"/>
  <c r="L146" i="25"/>
  <c r="T146" i="25"/>
  <c r="L756" i="25"/>
  <c r="M756" i="25"/>
  <c r="N756" i="25" s="1"/>
  <c r="G756" i="25"/>
  <c r="T756" i="25"/>
  <c r="G616" i="25"/>
  <c r="M616" i="25"/>
  <c r="N616" i="25" s="1"/>
  <c r="L616" i="25"/>
  <c r="T616" i="25"/>
  <c r="M576" i="25"/>
  <c r="N576" i="25" s="1"/>
  <c r="L576" i="25"/>
  <c r="G576" i="25"/>
  <c r="T576" i="25"/>
  <c r="M738" i="25"/>
  <c r="N738" i="25" s="1"/>
  <c r="L738" i="25"/>
  <c r="M609" i="25"/>
  <c r="N609" i="25" s="1"/>
  <c r="G609" i="25"/>
  <c r="L609" i="25"/>
  <c r="T609" i="25"/>
  <c r="G42" i="25"/>
  <c r="M42" i="25"/>
  <c r="N42" i="25" s="1"/>
  <c r="L42" i="25"/>
  <c r="T42" i="25"/>
  <c r="G407" i="25"/>
  <c r="L407" i="25"/>
  <c r="T407" i="25"/>
  <c r="M407" i="25"/>
  <c r="N407" i="25" s="1"/>
  <c r="L406" i="25"/>
  <c r="G406" i="25"/>
  <c r="T406" i="25"/>
  <c r="M406" i="25"/>
  <c r="N406" i="25" s="1"/>
  <c r="G145" i="25"/>
  <c r="M145" i="25"/>
  <c r="N145" i="25" s="1"/>
  <c r="L145" i="25"/>
  <c r="T145" i="25"/>
  <c r="G436" i="25"/>
  <c r="L436" i="25"/>
  <c r="M436" i="25"/>
  <c r="N436" i="25" s="1"/>
  <c r="T436" i="25"/>
  <c r="G294" i="25"/>
  <c r="L294" i="25"/>
  <c r="M294" i="25"/>
  <c r="N294" i="25" s="1"/>
  <c r="T294" i="25"/>
  <c r="G385" i="25"/>
  <c r="M385" i="25"/>
  <c r="N385" i="25" s="1"/>
  <c r="L385" i="25"/>
  <c r="T385" i="25"/>
  <c r="G349" i="25"/>
  <c r="M349" i="25"/>
  <c r="N349" i="25" s="1"/>
  <c r="L349" i="25"/>
  <c r="T349" i="25"/>
  <c r="G340" i="25"/>
  <c r="M340" i="25"/>
  <c r="N340" i="25" s="1"/>
  <c r="L340" i="25"/>
  <c r="T340" i="25"/>
  <c r="G306" i="25"/>
  <c r="M306" i="25"/>
  <c r="N306" i="25" s="1"/>
  <c r="L306" i="25"/>
  <c r="T306" i="25"/>
  <c r="L190" i="25"/>
  <c r="G190" i="25"/>
  <c r="M190" i="25"/>
  <c r="N190" i="25" s="1"/>
  <c r="T190" i="25"/>
  <c r="G298" i="25"/>
  <c r="M298" i="25"/>
  <c r="N298" i="25" s="1"/>
  <c r="L298" i="25"/>
  <c r="T298" i="25"/>
  <c r="M358" i="25"/>
  <c r="N358" i="25" s="1"/>
  <c r="L358" i="25"/>
  <c r="G358" i="25"/>
  <c r="T358" i="25"/>
  <c r="G87" i="25"/>
  <c r="M87" i="25"/>
  <c r="N87" i="25" s="1"/>
  <c r="L87" i="25"/>
  <c r="T87" i="25"/>
  <c r="G310" i="25"/>
  <c r="L310" i="25"/>
  <c r="M310" i="25"/>
  <c r="N310" i="25" s="1"/>
  <c r="T310" i="25"/>
  <c r="G22" i="25"/>
  <c r="M22" i="25"/>
  <c r="N22" i="25" s="1"/>
  <c r="L22" i="25"/>
  <c r="T22" i="25"/>
  <c r="L374" i="25"/>
  <c r="G374" i="25"/>
  <c r="M374" i="25"/>
  <c r="N374" i="25" s="1"/>
  <c r="T374" i="25"/>
  <c r="G581" i="25"/>
  <c r="L581" i="25"/>
  <c r="M581" i="25"/>
  <c r="N581" i="25" s="1"/>
  <c r="T581" i="25"/>
  <c r="G498" i="25"/>
  <c r="L498" i="25"/>
  <c r="M498" i="25"/>
  <c r="N498" i="25" s="1"/>
  <c r="T498" i="25"/>
  <c r="T466" i="25"/>
  <c r="L466" i="25"/>
  <c r="G466" i="25"/>
  <c r="M466" i="25"/>
  <c r="N466" i="25" s="1"/>
  <c r="M620" i="25"/>
  <c r="N620" i="25" s="1"/>
  <c r="L620" i="25"/>
  <c r="G620" i="25"/>
  <c r="T620" i="25"/>
  <c r="K1282" i="25"/>
  <c r="G1282" i="25" s="1"/>
  <c r="K2060" i="25"/>
  <c r="G2060" i="25" s="1"/>
  <c r="K959" i="25"/>
  <c r="G959" i="25" s="1"/>
  <c r="K1178" i="25"/>
  <c r="G1178" i="25" s="1"/>
  <c r="K1188" i="25"/>
  <c r="G1188" i="25" s="1"/>
  <c r="K774" i="25"/>
  <c r="G774" i="25" s="1"/>
  <c r="K816" i="25"/>
  <c r="G816" i="25" s="1"/>
  <c r="K1930" i="25"/>
  <c r="G1930" i="25" s="1"/>
  <c r="K1319" i="25"/>
  <c r="G1319" i="25" s="1"/>
  <c r="K1280" i="25"/>
  <c r="G1280" i="25" s="1"/>
  <c r="K1925" i="25"/>
  <c r="K879" i="25"/>
  <c r="G879" i="25" s="1"/>
  <c r="K1298" i="25"/>
  <c r="G1298" i="25" s="1"/>
  <c r="K1646" i="25"/>
  <c r="G1646" i="25" s="1"/>
  <c r="K1352" i="25"/>
  <c r="G1352" i="25" s="1"/>
  <c r="K1604" i="25"/>
  <c r="G1604" i="25" s="1"/>
  <c r="K1597" i="25"/>
  <c r="G1597" i="25" s="1"/>
  <c r="K2317" i="25"/>
  <c r="G2317" i="25" s="1"/>
  <c r="K885" i="25"/>
  <c r="G885" i="25" s="1"/>
  <c r="K1128" i="25"/>
  <c r="G1128" i="25" s="1"/>
  <c r="K1511" i="25"/>
  <c r="G1511" i="25" s="1"/>
  <c r="K1052" i="25"/>
  <c r="G1052" i="25" s="1"/>
  <c r="K1160" i="25"/>
  <c r="K871" i="25"/>
  <c r="G871" i="25" s="1"/>
  <c r="K821" i="25"/>
  <c r="G821" i="25" s="1"/>
  <c r="K857" i="25"/>
  <c r="K1131" i="25"/>
  <c r="G1131" i="25" s="1"/>
  <c r="K824" i="25"/>
  <c r="G824" i="25" s="1"/>
  <c r="K806" i="25"/>
  <c r="G806" i="25" s="1"/>
  <c r="K791" i="25"/>
  <c r="K1162" i="25"/>
  <c r="G1162" i="25" s="1"/>
  <c r="K953" i="25"/>
  <c r="M953" i="25" s="1"/>
  <c r="N953" i="25" s="1"/>
  <c r="K881" i="25"/>
  <c r="G881" i="25" s="1"/>
  <c r="K1900" i="25"/>
  <c r="G1900" i="25" s="1"/>
  <c r="K1329" i="25"/>
  <c r="K2097" i="25"/>
  <c r="G2097" i="25" s="1"/>
  <c r="K2053" i="25"/>
  <c r="G2053" i="25" s="1"/>
  <c r="K1342" i="25"/>
  <c r="G1342" i="25" s="1"/>
  <c r="K1700" i="25"/>
  <c r="G1700" i="25" s="1"/>
  <c r="K2227" i="25"/>
  <c r="L2227" i="25" s="1"/>
  <c r="K1676" i="25"/>
  <c r="G1676" i="25" s="1"/>
  <c r="K2058" i="25"/>
  <c r="G2058" i="25" s="1"/>
  <c r="K1423" i="25"/>
  <c r="G1423" i="25" s="1"/>
  <c r="K1836" i="25"/>
  <c r="G1836" i="25" s="1"/>
  <c r="K1361" i="25"/>
  <c r="G1361" i="25" s="1"/>
  <c r="K1414" i="25"/>
  <c r="M1414" i="25" s="1"/>
  <c r="N1414" i="25" s="1"/>
  <c r="K2206" i="25"/>
  <c r="G2206" i="25" s="1"/>
  <c r="K1941" i="25"/>
  <c r="G1941" i="25" s="1"/>
  <c r="K2122" i="25"/>
  <c r="G2122" i="25" s="1"/>
  <c r="K2308" i="25"/>
  <c r="G2308" i="25" s="1"/>
  <c r="K1592" i="25"/>
  <c r="G1592" i="25" s="1"/>
  <c r="K2062" i="25"/>
  <c r="K2143" i="25"/>
  <c r="G2143" i="25" s="1"/>
  <c r="K1906" i="25"/>
  <c r="G1906" i="25" s="1"/>
  <c r="K764" i="25"/>
  <c r="M764" i="25" s="1"/>
  <c r="N764" i="25" s="1"/>
  <c r="K1505" i="25"/>
  <c r="G1505" i="25" s="1"/>
  <c r="K1768" i="25"/>
  <c r="G1768" i="25" s="1"/>
  <c r="K1270" i="25"/>
  <c r="G1270" i="25" s="1"/>
  <c r="K1415" i="25"/>
  <c r="G1415" i="25" s="1"/>
  <c r="K1159" i="25"/>
  <c r="K1259" i="25"/>
  <c r="G1259" i="25" s="1"/>
  <c r="K1304" i="25"/>
  <c r="G1304" i="25" s="1"/>
  <c r="K2336" i="25"/>
  <c r="G2336" i="25" s="1"/>
  <c r="K1161" i="25"/>
  <c r="G1161" i="25" s="1"/>
  <c r="K1137" i="25"/>
  <c r="G1137" i="25" s="1"/>
  <c r="K1284" i="25"/>
  <c r="G1284" i="25" s="1"/>
  <c r="K1239" i="25"/>
  <c r="L1239" i="25" s="1"/>
  <c r="K1896" i="25"/>
  <c r="G1896" i="25" s="1"/>
  <c r="K1758" i="25"/>
  <c r="G1758" i="25" s="1"/>
  <c r="K792" i="25"/>
  <c r="G792" i="25" s="1"/>
  <c r="K1107" i="25"/>
  <c r="L1107" i="25" s="1"/>
  <c r="K955" i="25"/>
  <c r="G955" i="25" s="1"/>
  <c r="K968" i="25"/>
  <c r="G968" i="25" s="1"/>
  <c r="K867" i="25"/>
  <c r="G867" i="25" s="1"/>
  <c r="K1675" i="25"/>
  <c r="G1675" i="25" s="1"/>
  <c r="K1496" i="25"/>
  <c r="L1496" i="25" s="1"/>
  <c r="K1377" i="25"/>
  <c r="G1377" i="25" s="1"/>
  <c r="K1918" i="25"/>
  <c r="G1918" i="25" s="1"/>
  <c r="K1333" i="25"/>
  <c r="G1333" i="25" s="1"/>
  <c r="K2309" i="25"/>
  <c r="M2309" i="25" s="1"/>
  <c r="N2309" i="25" s="1"/>
  <c r="K1461" i="25"/>
  <c r="G1461" i="25" s="1"/>
  <c r="K1198" i="25"/>
  <c r="G1198" i="25" s="1"/>
  <c r="K2158" i="25"/>
  <c r="G2158" i="25" s="1"/>
  <c r="K2198" i="25"/>
  <c r="K1533" i="25"/>
  <c r="G1533" i="25" s="1"/>
  <c r="K1524" i="25"/>
  <c r="G1524" i="25" s="1"/>
  <c r="K1601" i="25"/>
  <c r="G1601" i="25" s="1"/>
  <c r="K1849" i="25"/>
  <c r="G1849" i="25" s="1"/>
  <c r="K1554" i="25"/>
  <c r="G1554" i="25" s="1"/>
  <c r="K1873" i="25"/>
  <c r="K1391" i="25"/>
  <c r="G1391" i="25" s="1"/>
  <c r="K2289" i="25"/>
  <c r="G2289" i="25" s="1"/>
  <c r="K1951" i="25"/>
  <c r="G1951" i="25" s="1"/>
  <c r="K1886" i="25"/>
  <c r="G1886" i="25" s="1"/>
  <c r="K1767" i="25"/>
  <c r="G1767" i="25" s="1"/>
  <c r="K2277" i="25"/>
  <c r="L2277" i="25" s="1"/>
  <c r="K1874" i="25"/>
  <c r="G1874" i="25" s="1"/>
  <c r="K1578" i="25"/>
  <c r="G1578" i="25" s="1"/>
  <c r="K1370" i="25"/>
  <c r="G1370" i="25" s="1"/>
  <c r="K1898" i="25"/>
  <c r="G1898" i="25" s="1"/>
  <c r="K1692" i="25"/>
  <c r="G1692" i="25" s="1"/>
  <c r="K2254" i="25"/>
  <c r="K767" i="25"/>
  <c r="G767" i="25" s="1"/>
  <c r="K2176" i="25"/>
  <c r="G2176" i="25" s="1"/>
  <c r="K1313" i="25"/>
  <c r="G1313" i="25" s="1"/>
  <c r="K988" i="25"/>
  <c r="G988" i="25" s="1"/>
  <c r="K2295" i="25"/>
  <c r="G2295" i="25" s="1"/>
  <c r="K1887" i="25"/>
  <c r="K1500" i="25"/>
  <c r="G1500" i="25" s="1"/>
  <c r="K1205" i="25"/>
  <c r="G1205" i="25" s="1"/>
  <c r="K1309" i="25"/>
  <c r="G1309" i="25" s="1"/>
  <c r="K2221" i="25"/>
  <c r="G2221" i="25" s="1"/>
  <c r="K1418" i="25"/>
  <c r="G1418" i="25" s="1"/>
  <c r="K1275" i="25"/>
  <c r="K1651" i="25"/>
  <c r="G1651" i="25" s="1"/>
  <c r="K1691" i="25"/>
  <c r="G1691" i="25" s="1"/>
  <c r="K2077" i="25"/>
  <c r="G2077" i="25" s="1"/>
  <c r="K1256" i="25"/>
  <c r="K1905" i="25"/>
  <c r="G1905" i="25" s="1"/>
  <c r="K850" i="25"/>
  <c r="G850" i="25" s="1"/>
  <c r="K2249" i="25"/>
  <c r="G2249" i="25" s="1"/>
  <c r="K1786" i="25"/>
  <c r="G1786" i="25" s="1"/>
  <c r="K1706" i="25"/>
  <c r="G1706" i="25" s="1"/>
  <c r="K1624" i="25"/>
  <c r="G1624" i="25" s="1"/>
  <c r="K2073" i="25"/>
  <c r="G2073" i="25" s="1"/>
  <c r="K1440" i="25"/>
  <c r="G1440" i="25" s="1"/>
  <c r="K1429" i="25"/>
  <c r="G1429" i="25" s="1"/>
  <c r="K1559" i="25"/>
  <c r="G1559" i="25" s="1"/>
  <c r="K1891" i="25"/>
  <c r="G1891" i="25" s="1"/>
  <c r="K1121" i="25"/>
  <c r="G1121" i="25" s="1"/>
  <c r="K1639" i="25"/>
  <c r="G1639" i="25" s="1"/>
  <c r="K2335" i="25"/>
  <c r="G2335" i="25" s="1"/>
  <c r="K2098" i="25"/>
  <c r="G2098" i="25" s="1"/>
  <c r="K1046" i="25"/>
  <c r="G1046" i="25" s="1"/>
  <c r="K793" i="25"/>
  <c r="G793" i="25" s="1"/>
  <c r="K1347" i="25"/>
  <c r="G1347" i="25" s="1"/>
  <c r="K2103" i="25"/>
  <c r="G2103" i="25" s="1"/>
  <c r="K798" i="25"/>
  <c r="G798" i="25" s="1"/>
  <c r="K1330" i="25"/>
  <c r="G1330" i="25" s="1"/>
  <c r="K1328" i="25"/>
  <c r="G1328" i="25" s="1"/>
  <c r="K2040" i="25"/>
  <c r="G2040" i="25" s="1"/>
  <c r="K1744" i="25"/>
  <c r="G1744" i="25" s="1"/>
  <c r="K1732" i="25"/>
  <c r="G1732" i="25" s="1"/>
  <c r="K1808" i="25"/>
  <c r="G1808" i="25" s="1"/>
  <c r="K2035" i="25"/>
  <c r="G2035" i="25" s="1"/>
  <c r="K2168" i="25"/>
  <c r="G2168" i="25" s="1"/>
  <c r="K1631" i="25"/>
  <c r="G1631" i="25" s="1"/>
  <c r="K1106" i="25"/>
  <c r="G1106" i="25" s="1"/>
  <c r="K2362" i="25"/>
  <c r="G2362" i="25" s="1"/>
  <c r="K1075" i="25"/>
  <c r="G1075" i="25" s="1"/>
  <c r="K1420" i="25"/>
  <c r="G1420" i="25" s="1"/>
  <c r="K1585" i="25"/>
  <c r="G1585" i="25" s="1"/>
  <c r="K1381" i="25"/>
  <c r="G1381" i="25" s="1"/>
  <c r="K2082" i="25"/>
  <c r="G2082" i="25" s="1"/>
  <c r="K1458" i="25"/>
  <c r="G1458" i="25" s="1"/>
  <c r="K1834" i="25"/>
  <c r="G1834" i="25" s="1"/>
  <c r="K1685" i="25"/>
  <c r="G1685" i="25" s="1"/>
  <c r="K2364" i="25"/>
  <c r="G2364" i="25" s="1"/>
  <c r="K2338" i="25"/>
  <c r="G2338" i="25" s="1"/>
  <c r="K2193" i="25"/>
  <c r="G2193" i="25" s="1"/>
  <c r="K1723" i="25"/>
  <c r="K1168" i="25"/>
  <c r="G1168" i="25" s="1"/>
  <c r="K842" i="25"/>
  <c r="G842" i="25" s="1"/>
  <c r="K901" i="25"/>
  <c r="G901" i="25" s="1"/>
  <c r="K1005" i="25"/>
  <c r="G1005" i="25" s="1"/>
  <c r="K828" i="25"/>
  <c r="G828" i="25" s="1"/>
  <c r="K963" i="25"/>
  <c r="G963" i="25" s="1"/>
  <c r="K942" i="25"/>
  <c r="M942" i="25" s="1"/>
  <c r="N942" i="25" s="1"/>
  <c r="K1130" i="25"/>
  <c r="G1130" i="25" s="1"/>
  <c r="K2078" i="25"/>
  <c r="G2078" i="25" s="1"/>
  <c r="K759" i="25"/>
  <c r="G759" i="25" s="1"/>
  <c r="K966" i="25"/>
  <c r="K1179" i="25"/>
  <c r="K2234" i="25"/>
  <c r="G2234" i="25" s="1"/>
  <c r="K984" i="25"/>
  <c r="G984" i="25" s="1"/>
  <c r="K1940" i="25"/>
  <c r="G1940" i="25" s="1"/>
  <c r="K1787" i="25"/>
  <c r="G1787" i="25" s="1"/>
  <c r="K1225" i="25"/>
  <c r="G1225" i="25" s="1"/>
  <c r="K1708" i="25"/>
  <c r="G1708" i="25" s="1"/>
  <c r="K1619" i="25"/>
  <c r="G1619" i="25" s="1"/>
  <c r="K2071" i="25"/>
  <c r="G2071" i="25" s="1"/>
  <c r="K1790" i="25"/>
  <c r="M1790" i="25" s="1"/>
  <c r="N1790" i="25" s="1"/>
  <c r="K1405" i="25"/>
  <c r="G1405" i="25" s="1"/>
  <c r="K2173" i="25"/>
  <c r="G2173" i="25" s="1"/>
  <c r="K1321" i="25"/>
  <c r="G1321" i="25" s="1"/>
  <c r="K1825" i="25"/>
  <c r="G1825" i="25" s="1"/>
  <c r="K2263" i="25"/>
  <c r="G2263" i="25" s="1"/>
  <c r="K1562" i="25"/>
  <c r="K1784" i="25"/>
  <c r="G1784" i="25" s="1"/>
  <c r="K1724" i="25"/>
  <c r="G1724" i="25" s="1"/>
  <c r="K1772" i="25"/>
  <c r="G1772" i="25" s="1"/>
  <c r="K1852" i="25"/>
  <c r="G1852" i="25" s="1"/>
  <c r="K1540" i="25"/>
  <c r="K1202" i="25"/>
  <c r="G1202" i="25" s="1"/>
  <c r="K1762" i="25"/>
  <c r="G1762" i="25" s="1"/>
  <c r="K2065" i="25"/>
  <c r="K1336" i="25"/>
  <c r="G1336" i="25" s="1"/>
  <c r="K1171" i="25"/>
  <c r="G1171" i="25" s="1"/>
  <c r="K1020" i="25"/>
  <c r="G1020" i="25" s="1"/>
  <c r="K2022" i="25"/>
  <c r="G2022" i="25" s="1"/>
  <c r="K1253" i="25"/>
  <c r="G1253" i="25" s="1"/>
  <c r="K1216" i="25"/>
  <c r="M1216" i="25" s="1"/>
  <c r="N1216" i="25" s="1"/>
  <c r="K1712" i="25"/>
  <c r="G1712" i="25" s="1"/>
  <c r="K1099" i="25"/>
  <c r="G1099" i="25" s="1"/>
  <c r="K917" i="25"/>
  <c r="G917" i="25" s="1"/>
  <c r="K2135" i="25"/>
  <c r="G2135" i="25" s="1"/>
  <c r="K1176" i="25"/>
  <c r="K1348" i="25"/>
  <c r="G1348" i="25" s="1"/>
  <c r="K1866" i="25"/>
  <c r="G1866" i="25" s="1"/>
  <c r="K1143" i="25"/>
  <c r="G1143" i="25" s="1"/>
  <c r="K1992" i="25"/>
  <c r="G1992" i="25" s="1"/>
  <c r="K1811" i="25"/>
  <c r="K1250" i="25"/>
  <c r="G1250" i="25" s="1"/>
  <c r="K1534" i="25"/>
  <c r="G1534" i="25" s="1"/>
  <c r="K1599" i="25"/>
  <c r="K1192" i="25"/>
  <c r="G1192" i="25" s="1"/>
  <c r="K973" i="25"/>
  <c r="G973" i="25" s="1"/>
  <c r="K1126" i="25"/>
  <c r="G1126" i="25" s="1"/>
  <c r="K1119" i="25"/>
  <c r="G1119" i="25" s="1"/>
  <c r="K1949" i="25"/>
  <c r="G1949" i="25" s="1"/>
  <c r="K1715" i="25"/>
  <c r="K1164" i="25"/>
  <c r="G1164" i="25" s="1"/>
  <c r="K2201" i="25"/>
  <c r="G2201" i="25" s="1"/>
  <c r="K1488" i="25"/>
  <c r="G1488" i="25" s="1"/>
  <c r="K1147" i="25"/>
  <c r="G1147" i="25" s="1"/>
  <c r="K1681" i="25"/>
  <c r="G1681" i="25" s="1"/>
  <c r="K1965" i="25"/>
  <c r="K1417" i="25"/>
  <c r="G1417" i="25" s="1"/>
  <c r="K1035" i="25"/>
  <c r="G1035" i="25" s="1"/>
  <c r="K1393" i="25"/>
  <c r="G1393" i="25" s="1"/>
  <c r="K2374" i="25"/>
  <c r="G2374" i="25" s="1"/>
  <c r="K1425" i="25"/>
  <c r="G1425" i="25" s="1"/>
  <c r="K2268" i="25"/>
  <c r="G2268" i="25" s="1"/>
  <c r="K1603" i="25"/>
  <c r="G1603" i="25" s="1"/>
  <c r="K1201" i="25"/>
  <c r="K1441" i="25"/>
  <c r="G1441" i="25" s="1"/>
  <c r="K1261" i="25"/>
  <c r="G1261" i="25" s="1"/>
  <c r="K1653" i="25"/>
  <c r="G1653" i="25" s="1"/>
  <c r="K1683" i="25"/>
  <c r="G1683" i="25" s="1"/>
  <c r="K1919" i="25"/>
  <c r="G1919" i="25" s="1"/>
  <c r="K1961" i="25"/>
  <c r="M1961" i="25" s="1"/>
  <c r="N1961" i="25" s="1"/>
  <c r="K2134" i="25"/>
  <c r="G2134" i="25" s="1"/>
  <c r="K2111" i="25"/>
  <c r="G2111" i="25" s="1"/>
  <c r="K1269" i="25"/>
  <c r="G1269" i="25" s="1"/>
  <c r="K2038" i="25"/>
  <c r="G2038" i="25" s="1"/>
  <c r="K1647" i="25"/>
  <c r="G1647" i="25" s="1"/>
  <c r="K1664" i="25"/>
  <c r="K849" i="25"/>
  <c r="G849" i="25" s="1"/>
  <c r="K2250" i="25"/>
  <c r="G2250" i="25" s="1"/>
  <c r="K1542" i="25"/>
  <c r="G1542" i="25" s="1"/>
  <c r="K2024" i="25"/>
  <c r="G2024" i="25" s="1"/>
  <c r="K1503" i="25"/>
  <c r="G1503" i="25" s="1"/>
  <c r="K1926" i="25"/>
  <c r="G1926" i="25" s="1"/>
  <c r="K2086" i="25"/>
  <c r="G2086" i="25" s="1"/>
  <c r="K1314" i="25"/>
  <c r="G1314" i="25" s="1"/>
  <c r="K936" i="25"/>
  <c r="G936" i="25" s="1"/>
  <c r="K1400" i="25"/>
  <c r="G1400" i="25" s="1"/>
  <c r="K1538" i="25"/>
  <c r="K2194" i="25"/>
  <c r="G2194" i="25" s="1"/>
  <c r="K1892" i="25"/>
  <c r="G1892" i="25" s="1"/>
  <c r="K1608" i="25"/>
  <c r="G1608" i="25" s="1"/>
  <c r="K2351" i="25"/>
  <c r="G2351" i="25" s="1"/>
  <c r="K1686" i="25"/>
  <c r="G1686" i="25" s="1"/>
  <c r="K1774" i="25"/>
  <c r="M1774" i="25" s="1"/>
  <c r="N1774" i="25" s="1"/>
  <c r="K1358" i="25"/>
  <c r="G1358" i="25" s="1"/>
  <c r="K1938" i="25"/>
  <c r="G1938" i="25" s="1"/>
  <c r="K1448" i="25"/>
  <c r="G1448" i="25" s="1"/>
  <c r="K2" i="25"/>
  <c r="K2008" i="25"/>
  <c r="G2008" i="25" s="1"/>
  <c r="K1483" i="25"/>
  <c r="G1483" i="25" s="1"/>
  <c r="K838" i="25"/>
  <c r="K1034" i="25"/>
  <c r="G1034" i="25" s="1"/>
  <c r="K964" i="25"/>
  <c r="G964" i="25" s="1"/>
  <c r="K1738" i="25"/>
  <c r="G1738" i="25" s="1"/>
  <c r="K2184" i="25"/>
  <c r="G2184" i="25" s="1"/>
  <c r="K1739" i="25"/>
  <c r="G1739" i="25" s="1"/>
  <c r="K780" i="25"/>
  <c r="G780" i="25" s="1"/>
  <c r="K812" i="25"/>
  <c r="L812" i="25" s="1"/>
  <c r="K1798" i="25"/>
  <c r="G1798" i="25" s="1"/>
  <c r="K918" i="25"/>
  <c r="G918" i="25" s="1"/>
  <c r="K892" i="25"/>
  <c r="G892" i="25" s="1"/>
  <c r="K851" i="25"/>
  <c r="G851" i="25" s="1"/>
  <c r="K912" i="25"/>
  <c r="K1204" i="25"/>
  <c r="G1204" i="25" s="1"/>
  <c r="K1447" i="25"/>
  <c r="G1447" i="25" s="1"/>
  <c r="K1969" i="25"/>
  <c r="G1969" i="25" s="1"/>
  <c r="K1452" i="25"/>
  <c r="G1452" i="25" s="1"/>
  <c r="K1058" i="25"/>
  <c r="L1058" i="25" s="1"/>
  <c r="K1274" i="25"/>
  <c r="G1274" i="25" s="1"/>
  <c r="K2354" i="25"/>
  <c r="G2354" i="25" s="1"/>
  <c r="K2151" i="25"/>
  <c r="G2151" i="25" s="1"/>
  <c r="K860" i="25"/>
  <c r="G860" i="25" s="1"/>
  <c r="K999" i="25"/>
  <c r="K1103" i="25"/>
  <c r="G1103" i="25" s="1"/>
  <c r="K1117" i="25"/>
  <c r="G1117" i="25" s="1"/>
  <c r="K822" i="25"/>
  <c r="G822" i="25" s="1"/>
  <c r="K2337" i="25"/>
  <c r="G2337" i="25" s="1"/>
  <c r="K1294" i="25"/>
  <c r="G1294" i="25" s="1"/>
  <c r="K1944" i="25"/>
  <c r="G1944" i="25" s="1"/>
  <c r="K2330" i="25"/>
  <c r="K2326" i="25"/>
  <c r="G2326" i="25" s="1"/>
  <c r="K1541" i="25"/>
  <c r="G1541" i="25" s="1"/>
  <c r="K2115" i="25"/>
  <c r="G2115" i="25" s="1"/>
  <c r="K2252" i="25"/>
  <c r="K2216" i="25"/>
  <c r="G2216" i="25" s="1"/>
  <c r="K1680" i="25"/>
  <c r="G1680" i="25" s="1"/>
  <c r="K2070" i="25"/>
  <c r="G2070" i="25" s="1"/>
  <c r="K1057" i="25"/>
  <c r="G1057" i="25" s="1"/>
  <c r="K1976" i="25"/>
  <c r="G1976" i="25" s="1"/>
  <c r="K1406" i="25"/>
  <c r="L1406" i="25" s="1"/>
  <c r="K2034" i="25"/>
  <c r="G2034" i="25" s="1"/>
  <c r="K1987" i="25"/>
  <c r="G1987" i="25" s="1"/>
  <c r="K1495" i="25"/>
  <c r="G1495" i="25" s="1"/>
  <c r="K1306" i="25"/>
  <c r="G1306" i="25" s="1"/>
  <c r="K2375" i="25"/>
  <c r="G2375" i="25" s="1"/>
  <c r="K1748" i="25"/>
  <c r="L1748" i="25" s="1"/>
  <c r="K2265" i="25"/>
  <c r="G2265" i="25" s="1"/>
  <c r="K1563" i="25"/>
  <c r="G1563" i="25" s="1"/>
  <c r="K1827" i="25"/>
  <c r="G1827" i="25" s="1"/>
  <c r="K1402" i="25"/>
  <c r="G1402" i="25" s="1"/>
  <c r="K2163" i="25"/>
  <c r="G2163" i="25" s="1"/>
  <c r="K1157" i="25"/>
  <c r="G1157" i="25" s="1"/>
  <c r="K1466" i="25"/>
  <c r="G1466" i="25" s="1"/>
  <c r="K1571" i="25"/>
  <c r="G1571" i="25" s="1"/>
  <c r="K765" i="25"/>
  <c r="G765" i="25" s="1"/>
  <c r="K2352" i="25"/>
  <c r="G2352" i="25" s="1"/>
  <c r="K1378" i="25"/>
  <c r="M1378" i="25" s="1"/>
  <c r="N1378" i="25" s="1"/>
  <c r="K1989" i="25"/>
  <c r="G1989" i="25" s="1"/>
  <c r="K903" i="25"/>
  <c r="G903" i="25" s="1"/>
  <c r="K1883" i="25"/>
  <c r="G1883" i="25" s="1"/>
  <c r="K1513" i="25"/>
  <c r="G1513" i="25" s="1"/>
  <c r="K2106" i="25"/>
  <c r="K2327" i="25"/>
  <c r="G2327" i="25" s="1"/>
  <c r="K1142" i="25"/>
  <c r="G1142" i="25" s="1"/>
  <c r="K1467" i="25"/>
  <c r="G1467" i="25" s="1"/>
  <c r="K2202" i="25"/>
  <c r="K1389" i="25"/>
  <c r="G1389" i="25" s="1"/>
  <c r="K1364" i="25"/>
  <c r="G1364" i="25" s="1"/>
  <c r="K1021" i="25"/>
  <c r="G1021" i="25" s="1"/>
  <c r="K1707" i="25"/>
  <c r="K2294" i="25"/>
  <c r="G2294" i="25" s="1"/>
  <c r="K2281" i="25"/>
  <c r="G2281" i="25" s="1"/>
  <c r="K1283" i="25"/>
  <c r="G1283" i="25" s="1"/>
  <c r="K1082" i="25"/>
  <c r="G1082" i="25" s="1"/>
  <c r="K1030" i="25"/>
  <c r="G1030" i="25" s="1"/>
  <c r="K1145" i="25"/>
  <c r="K923" i="25"/>
  <c r="G923" i="25" s="1"/>
  <c r="K1009" i="25"/>
  <c r="G1009" i="25" s="1"/>
  <c r="K2063" i="25"/>
  <c r="G2063" i="25" s="1"/>
  <c r="K1387" i="25"/>
  <c r="G1387" i="25" s="1"/>
  <c r="K993" i="25"/>
  <c r="K2217" i="25"/>
  <c r="G2217" i="25" s="1"/>
  <c r="K1266" i="25"/>
  <c r="G1266" i="25" s="1"/>
  <c r="K2094" i="25"/>
  <c r="G2094" i="25" s="1"/>
  <c r="K2270" i="25"/>
  <c r="G2270" i="25" s="1"/>
  <c r="K2222" i="25"/>
  <c r="G2222" i="25" s="1"/>
  <c r="K1436" i="25"/>
  <c r="G1436" i="25" s="1"/>
  <c r="K1217" i="25"/>
  <c r="G1217" i="25" s="1"/>
  <c r="K2210" i="25"/>
  <c r="G2210" i="25" s="1"/>
  <c r="K2292" i="25"/>
  <c r="G2292" i="25" s="1"/>
  <c r="K1945" i="25"/>
  <c r="M1945" i="25" s="1"/>
  <c r="N1945" i="25" s="1"/>
  <c r="K1492" i="25"/>
  <c r="G1492" i="25" s="1"/>
  <c r="K1933" i="25"/>
  <c r="G1933" i="25" s="1"/>
  <c r="K1729" i="25"/>
  <c r="G1729" i="25" s="1"/>
  <c r="K1831" i="25"/>
  <c r="G1831" i="25" s="1"/>
  <c r="K2156" i="25"/>
  <c r="G2156" i="25" s="1"/>
  <c r="K1481" i="25"/>
  <c r="L1481" i="25" s="1"/>
  <c r="K2016" i="25"/>
  <c r="G2016" i="25" s="1"/>
  <c r="K1403" i="25"/>
  <c r="G1403" i="25" s="1"/>
  <c r="K1325" i="25"/>
  <c r="G1325" i="25" s="1"/>
  <c r="K1220" i="25"/>
  <c r="G1220" i="25" s="1"/>
  <c r="K2067" i="25"/>
  <c r="G2067" i="25" s="1"/>
  <c r="K1903" i="25"/>
  <c r="K1465" i="25"/>
  <c r="G1465" i="25" s="1"/>
  <c r="K2079" i="25"/>
  <c r="G2079" i="25" s="1"/>
  <c r="K1529" i="25"/>
  <c r="G1529" i="25" s="1"/>
  <c r="K2279" i="25"/>
  <c r="G2279" i="25" s="1"/>
  <c r="K1679" i="25"/>
  <c r="G1679" i="25" s="1"/>
  <c r="K1648" i="25"/>
  <c r="K1742" i="25"/>
  <c r="G1742" i="25" s="1"/>
  <c r="K2051" i="25"/>
  <c r="G2051" i="25" s="1"/>
  <c r="K2101" i="25"/>
  <c r="G2101" i="25" s="1"/>
  <c r="K2228" i="25"/>
  <c r="G2228" i="25" s="1"/>
  <c r="K2011" i="25"/>
  <c r="G2011" i="25" s="1"/>
  <c r="K1213" i="25"/>
  <c r="M1213" i="25" s="1"/>
  <c r="N1213" i="25" s="1"/>
  <c r="K1923" i="25"/>
  <c r="G1923" i="25" s="1"/>
  <c r="K1814" i="25"/>
  <c r="G1814" i="25" s="1"/>
  <c r="K2148" i="25"/>
  <c r="G2148" i="25" s="1"/>
  <c r="K2004" i="25"/>
  <c r="G2004" i="25" s="1"/>
  <c r="K1665" i="25"/>
  <c r="K800" i="25"/>
  <c r="G800" i="25" s="1"/>
  <c r="K1688" i="25"/>
  <c r="G1688" i="25" s="1"/>
  <c r="K2010" i="25"/>
  <c r="G2010" i="25" s="1"/>
  <c r="K1012" i="25"/>
  <c r="G1012" i="25" s="1"/>
  <c r="K1144" i="25"/>
  <c r="G1144" i="25" s="1"/>
  <c r="K2087" i="25"/>
  <c r="G2087" i="25" s="1"/>
  <c r="K2303" i="25"/>
  <c r="G2303" i="25" s="1"/>
  <c r="K2116" i="25"/>
  <c r="G2116" i="25" s="1"/>
  <c r="K2090" i="25"/>
  <c r="G2090" i="25" s="1"/>
  <c r="K2110" i="25"/>
  <c r="G2110" i="25" s="1"/>
  <c r="K1039" i="25"/>
  <c r="G1039" i="25" s="1"/>
  <c r="K985" i="25"/>
  <c r="G985" i="25" s="1"/>
  <c r="K2359" i="25"/>
  <c r="G2359" i="25" s="1"/>
  <c r="K1251" i="25"/>
  <c r="G1251" i="25" s="1"/>
  <c r="K1535" i="25"/>
  <c r="G1535" i="25" s="1"/>
  <c r="K1560" i="25"/>
  <c r="G1560" i="25" s="1"/>
  <c r="K2329" i="25"/>
  <c r="G2329" i="25" s="1"/>
  <c r="K1971" i="25"/>
  <c r="G1971" i="25" s="1"/>
  <c r="K1928" i="25"/>
  <c r="G1928" i="25" s="1"/>
  <c r="K1254" i="25"/>
  <c r="G1254" i="25" s="1"/>
  <c r="K1257" i="25"/>
  <c r="G1257" i="25" s="1"/>
  <c r="K1659" i="25"/>
  <c r="G1659" i="25" s="1"/>
  <c r="K1064" i="25"/>
  <c r="G1064" i="25" s="1"/>
  <c r="K1315" i="25"/>
  <c r="G1315" i="25" s="1"/>
  <c r="K2293" i="25"/>
  <c r="G2293" i="25" s="1"/>
  <c r="K2002" i="25"/>
  <c r="G2002" i="25" s="1"/>
  <c r="K1215" i="25"/>
  <c r="G1215" i="25" s="1"/>
  <c r="K2245" i="25"/>
  <c r="G2245" i="25" s="1"/>
  <c r="K2099" i="25"/>
  <c r="G2099" i="25" s="1"/>
  <c r="K1076" i="25"/>
  <c r="G1076" i="25" s="1"/>
  <c r="K890" i="25"/>
  <c r="G890" i="25" s="1"/>
  <c r="K1053" i="25"/>
  <c r="G1053" i="25" s="1"/>
  <c r="K1070" i="25"/>
  <c r="G1070" i="25" s="1"/>
  <c r="K921" i="25"/>
  <c r="G921" i="25" s="1"/>
  <c r="K1105" i="25"/>
  <c r="G1105" i="25" s="1"/>
  <c r="K817" i="25"/>
  <c r="G817" i="25" s="1"/>
  <c r="K1038" i="25"/>
  <c r="G1038" i="25" s="1"/>
  <c r="K983" i="25"/>
  <c r="G983" i="25" s="1"/>
  <c r="K2322" i="25"/>
  <c r="G2322" i="25" s="1"/>
  <c r="K1098" i="25"/>
  <c r="G1098" i="25" s="1"/>
  <c r="K1793" i="25"/>
  <c r="G1793" i="25" s="1"/>
  <c r="K1139" i="25"/>
  <c r="G1139" i="25" s="1"/>
  <c r="K1093" i="25"/>
  <c r="G1093" i="25" s="1"/>
  <c r="K1129" i="25"/>
  <c r="G1129" i="25" s="1"/>
  <c r="K1006" i="25"/>
  <c r="G1006" i="25" s="1"/>
  <c r="K786" i="25"/>
  <c r="G786" i="25" s="1"/>
  <c r="K809" i="25"/>
  <c r="G809" i="25" s="1"/>
  <c r="K992" i="25"/>
  <c r="G992" i="25" s="1"/>
  <c r="K1018" i="25"/>
  <c r="G1018" i="25" s="1"/>
  <c r="K835" i="25"/>
  <c r="G835" i="25" s="1"/>
  <c r="K1108" i="25"/>
  <c r="G1108" i="25" s="1"/>
  <c r="K1037" i="25"/>
  <c r="G1037" i="25" s="1"/>
  <c r="K952" i="25"/>
  <c r="G952" i="25" s="1"/>
  <c r="K1047" i="25"/>
  <c r="G1047" i="25" s="1"/>
  <c r="K794" i="25"/>
  <c r="G794" i="25" s="1"/>
  <c r="K772" i="25"/>
  <c r="G772" i="25" s="1"/>
  <c r="K882" i="25"/>
  <c r="G882" i="25" s="1"/>
  <c r="K974" i="25"/>
  <c r="G974" i="25" s="1"/>
  <c r="K2235" i="25"/>
  <c r="G2235" i="25" s="1"/>
  <c r="K2323" i="25"/>
  <c r="G2323" i="25" s="1"/>
  <c r="K1343" i="25"/>
  <c r="G1343" i="25" s="1"/>
  <c r="K1956" i="25"/>
  <c r="G1956" i="25" s="1"/>
  <c r="K1810" i="25"/>
  <c r="G1810" i="25" s="1"/>
  <c r="K1246" i="25"/>
  <c r="G1246" i="25" s="1"/>
  <c r="K1704" i="25"/>
  <c r="G1704" i="25" s="1"/>
  <c r="K1574" i="25"/>
  <c r="G1574" i="25" s="1"/>
  <c r="K1882" i="25"/>
  <c r="G1882" i="25" s="1"/>
  <c r="K1996" i="25"/>
  <c r="G1996" i="25" s="1"/>
  <c r="K1843" i="25"/>
  <c r="G1843" i="25" s="1"/>
  <c r="K1450" i="25"/>
  <c r="G1450" i="25" s="1"/>
  <c r="K1966" i="25"/>
  <c r="G1966" i="25" s="1"/>
  <c r="K1870" i="25"/>
  <c r="G1870" i="25" s="1"/>
  <c r="K1444" i="25"/>
  <c r="G1444" i="25" s="1"/>
  <c r="K1760" i="25"/>
  <c r="G1760" i="25" s="1"/>
  <c r="K1376" i="25"/>
  <c r="G1376" i="25" s="1"/>
  <c r="K1967" i="25"/>
  <c r="G1967" i="25" s="1"/>
  <c r="K1636" i="25"/>
  <c r="G1636" i="25" s="1"/>
  <c r="K1943" i="25"/>
  <c r="G1943" i="25" s="1"/>
  <c r="K1544" i="25"/>
  <c r="G1544" i="25" s="1"/>
  <c r="K1695" i="25"/>
  <c r="G1695" i="25" s="1"/>
  <c r="K1605" i="25"/>
  <c r="G1605" i="25" s="1"/>
  <c r="K2357" i="25"/>
  <c r="G2357" i="25" s="1"/>
  <c r="K1341" i="25"/>
  <c r="G1341" i="25" s="1"/>
  <c r="K1507" i="25"/>
  <c r="G1507" i="25" s="1"/>
  <c r="K2166" i="25"/>
  <c r="G2166" i="25" s="1"/>
  <c r="K2189" i="25"/>
  <c r="G2189" i="25" s="1"/>
  <c r="K1973" i="25"/>
  <c r="G1973" i="25" s="1"/>
  <c r="K905" i="25"/>
  <c r="G905" i="25" s="1"/>
  <c r="K1032" i="25"/>
  <c r="G1032" i="25" s="1"/>
  <c r="K1948" i="25"/>
  <c r="G1948" i="25" s="1"/>
  <c r="K1242" i="25"/>
  <c r="G1242" i="25" s="1"/>
  <c r="K895" i="25"/>
  <c r="G895" i="25" s="1"/>
  <c r="K2044" i="25"/>
  <c r="G2044" i="25" s="1"/>
  <c r="K1051" i="25"/>
  <c r="G1051" i="25" s="1"/>
  <c r="K2049" i="25"/>
  <c r="G2049" i="25" s="1"/>
  <c r="K1616" i="25"/>
  <c r="G1616" i="25" s="1"/>
  <c r="K1022" i="25"/>
  <c r="G1022" i="25" s="1"/>
  <c r="K2025" i="25"/>
  <c r="G2025" i="25" s="1"/>
  <c r="K1086" i="25"/>
  <c r="G1086" i="25" s="1"/>
  <c r="K2304" i="25"/>
  <c r="G2304" i="25" s="1"/>
  <c r="K2251" i="25"/>
  <c r="G2251" i="25" s="1"/>
  <c r="K2239" i="25"/>
  <c r="G2239" i="25" s="1"/>
  <c r="K1561" i="25"/>
  <c r="G1561" i="25" s="1"/>
  <c r="K913" i="25"/>
  <c r="G913" i="25" s="1"/>
  <c r="K1135" i="25"/>
  <c r="G1135" i="25" s="1"/>
  <c r="K1081" i="25"/>
  <c r="G1081" i="25" s="1"/>
  <c r="K1123" i="25"/>
  <c r="G1123" i="25" s="1"/>
  <c r="K1661" i="25"/>
  <c r="G1661" i="25" s="1"/>
  <c r="K1482" i="25"/>
  <c r="G1482" i="25" s="1"/>
  <c r="K782" i="25"/>
  <c r="G782" i="25" s="1"/>
  <c r="K2145" i="25"/>
  <c r="G2145" i="25" s="1"/>
  <c r="K2367" i="25"/>
  <c r="G2367" i="25" s="1"/>
  <c r="K1027" i="25"/>
  <c r="G1027" i="25" s="1"/>
  <c r="K2321" i="25"/>
  <c r="G2321" i="25" s="1"/>
  <c r="K2160" i="25"/>
  <c r="G2160" i="25" s="1"/>
  <c r="K2153" i="25"/>
  <c r="G2153" i="25" s="1"/>
  <c r="K1613" i="25"/>
  <c r="G1613" i="25" s="1"/>
  <c r="K1568" i="25"/>
  <c r="G1568" i="25" s="1"/>
  <c r="K1349" i="25"/>
  <c r="G1349" i="25" s="1"/>
  <c r="K1907" i="25"/>
  <c r="G1907" i="25" s="1"/>
  <c r="K1442" i="25"/>
  <c r="G1442" i="25" s="1"/>
  <c r="K2104" i="25"/>
  <c r="G2104" i="25" s="1"/>
  <c r="K1582" i="25"/>
  <c r="G1582" i="25" s="1"/>
  <c r="K1621" i="25"/>
  <c r="G1621" i="25" s="1"/>
  <c r="K1962" i="25"/>
  <c r="G1962" i="25" s="1"/>
  <c r="K1337" i="25"/>
  <c r="G1337" i="25" s="1"/>
  <c r="K1953" i="25"/>
  <c r="G1953" i="25" s="1"/>
  <c r="K1828" i="25"/>
  <c r="G1828" i="25" s="1"/>
  <c r="K1775" i="25"/>
  <c r="G1775" i="25" s="1"/>
  <c r="K1172" i="25"/>
  <c r="G1172" i="25" s="1"/>
  <c r="K2017" i="25"/>
  <c r="G2017" i="25" s="1"/>
  <c r="K785" i="25"/>
  <c r="G785" i="25" s="1"/>
  <c r="K1043" i="25"/>
  <c r="K1019" i="25"/>
  <c r="G1019" i="25" s="1"/>
  <c r="K1806" i="25"/>
  <c r="G1806" i="25" s="1"/>
  <c r="K2319" i="25"/>
  <c r="G2319" i="25" s="1"/>
  <c r="K2343" i="25"/>
  <c r="K1369" i="25"/>
  <c r="G1369" i="25" s="1"/>
  <c r="K1690" i="25"/>
  <c r="G1690" i="25" s="1"/>
  <c r="K1780" i="25"/>
  <c r="G1780" i="25" s="1"/>
  <c r="K2360" i="25"/>
  <c r="G2360" i="25" s="1"/>
  <c r="K1472" i="25"/>
  <c r="G1472" i="25" s="1"/>
  <c r="K1522" i="25"/>
  <c r="K2276" i="25"/>
  <c r="G2276" i="25" s="1"/>
  <c r="K2029" i="25"/>
  <c r="G2029" i="25" s="1"/>
  <c r="K1491" i="25"/>
  <c r="G1491" i="25" s="1"/>
  <c r="K1684" i="25"/>
  <c r="K1868" i="25"/>
  <c r="G1868" i="25" s="1"/>
  <c r="K1801" i="25"/>
  <c r="G1801" i="25" s="1"/>
  <c r="K2316" i="25"/>
  <c r="G2316" i="25" s="1"/>
  <c r="K1917" i="25"/>
  <c r="G1917" i="25" s="1"/>
  <c r="K843" i="25"/>
  <c r="G843" i="25" s="1"/>
  <c r="K1122" i="25"/>
  <c r="G1122" i="25" s="1"/>
  <c r="K932" i="25"/>
  <c r="G932" i="25" s="1"/>
  <c r="K773" i="25"/>
  <c r="G773" i="25" s="1"/>
  <c r="K1078" i="25"/>
  <c r="G1078" i="25" s="1"/>
  <c r="K1060" i="25"/>
  <c r="G1060" i="25" s="1"/>
  <c r="K1023" i="25"/>
  <c r="G1023" i="25" s="1"/>
  <c r="K928" i="25"/>
  <c r="K831" i="25"/>
  <c r="G831" i="25" s="1"/>
  <c r="K1114" i="25"/>
  <c r="G1114" i="25" s="1"/>
  <c r="K945" i="25"/>
  <c r="G945" i="25" s="1"/>
  <c r="K962" i="25"/>
  <c r="K1088" i="25"/>
  <c r="G1088" i="25" s="1"/>
  <c r="K908" i="25"/>
  <c r="G908" i="25" s="1"/>
  <c r="K1884" i="25"/>
  <c r="G1884" i="25" s="1"/>
  <c r="K1338" i="25"/>
  <c r="K2203" i="25"/>
  <c r="G2203" i="25" s="1"/>
  <c r="K1855" i="25"/>
  <c r="G1855" i="25" s="1"/>
  <c r="K1573" i="25"/>
  <c r="G1573" i="25" s="1"/>
  <c r="K2155" i="25"/>
  <c r="G2155" i="25" s="1"/>
  <c r="K2307" i="25"/>
  <c r="G2307" i="25" s="1"/>
  <c r="K1428" i="25"/>
  <c r="G1428" i="25" s="1"/>
  <c r="K1276" i="25"/>
  <c r="M1276" i="25" s="1"/>
  <c r="N1276" i="25" s="1"/>
  <c r="K1747" i="25"/>
  <c r="G1747" i="25" s="1"/>
  <c r="K1741" i="25"/>
  <c r="G1741" i="25" s="1"/>
  <c r="K1587" i="25"/>
  <c r="G1587" i="25" s="1"/>
  <c r="K1398" i="25"/>
  <c r="G1398" i="25" s="1"/>
  <c r="K1981" i="25"/>
  <c r="G1981" i="25" s="1"/>
  <c r="K1324" i="25"/>
  <c r="K1334" i="25"/>
  <c r="G1334" i="25" s="1"/>
  <c r="K1942" i="25"/>
  <c r="G1942" i="25" s="1"/>
  <c r="K1468" i="25"/>
  <c r="G1468" i="25" s="1"/>
  <c r="K2269" i="25"/>
  <c r="G2269" i="25" s="1"/>
  <c r="K2256" i="25"/>
  <c r="G2256" i="25" s="1"/>
  <c r="K1638" i="25"/>
  <c r="K1532" i="25"/>
  <c r="G1532" i="25" s="1"/>
  <c r="K1835" i="25"/>
  <c r="G1835" i="25" s="1"/>
  <c r="K2138" i="25"/>
  <c r="G2138" i="25" s="1"/>
  <c r="K1025" i="25"/>
  <c r="K1173" i="25"/>
  <c r="G1173" i="25" s="1"/>
  <c r="K925" i="25"/>
  <c r="G925" i="25" s="1"/>
  <c r="K2185" i="25"/>
  <c r="G2185" i="25" s="1"/>
  <c r="K2165" i="25"/>
  <c r="G2165" i="25" s="1"/>
  <c r="K2126" i="25"/>
  <c r="K1371" i="25"/>
  <c r="G1371" i="25" s="1"/>
  <c r="K1273" i="25"/>
  <c r="G1273" i="25" s="1"/>
  <c r="K1959" i="25"/>
  <c r="G1959" i="25" s="1"/>
  <c r="K1048" i="25"/>
  <c r="K1545" i="25"/>
  <c r="G1545" i="25" s="1"/>
  <c r="K1445" i="25"/>
  <c r="G1445" i="25" s="1"/>
  <c r="K2214" i="25"/>
  <c r="K920" i="25"/>
  <c r="G920" i="25" s="1"/>
  <c r="K2037" i="25"/>
  <c r="G2037" i="25" s="1"/>
  <c r="K1986" i="25"/>
  <c r="G1986" i="25" s="1"/>
  <c r="K799" i="25"/>
  <c r="G799" i="25" s="1"/>
  <c r="K1207" i="25"/>
  <c r="K1776" i="25"/>
  <c r="G1776" i="25" s="1"/>
  <c r="K2076" i="25"/>
  <c r="G2076" i="25" s="1"/>
  <c r="K1550" i="25"/>
  <c r="G1550" i="25" s="1"/>
  <c r="K1862" i="25"/>
  <c r="G1862" i="25" s="1"/>
  <c r="K2314" i="25"/>
  <c r="G2314" i="25" s="1"/>
  <c r="K1258" i="25"/>
  <c r="K1301" i="25"/>
  <c r="G1301" i="25" s="1"/>
  <c r="K776" i="25"/>
  <c r="G776" i="25" s="1"/>
  <c r="K951" i="25"/>
  <c r="G951" i="25" s="1"/>
  <c r="K1065" i="25"/>
  <c r="K900" i="25"/>
  <c r="G900" i="25" s="1"/>
  <c r="K1396" i="25"/>
  <c r="G1396" i="25" s="1"/>
  <c r="K1316" i="25"/>
  <c r="G1316" i="25" s="1"/>
  <c r="K1187" i="25"/>
  <c r="G1187" i="25" s="1"/>
  <c r="K2161" i="25"/>
  <c r="G2161" i="25" s="1"/>
  <c r="K1262" i="25"/>
  <c r="K1627" i="25"/>
  <c r="G1627" i="25" s="1"/>
  <c r="K1368" i="25"/>
  <c r="G1368" i="25" s="1"/>
  <c r="K1924" i="25"/>
  <c r="G1924" i="25" s="1"/>
  <c r="K868" i="25"/>
  <c r="K1632" i="25"/>
  <c r="G1632" i="25" s="1"/>
  <c r="K980" i="25"/>
  <c r="G980" i="25" s="1"/>
  <c r="K2370" i="25"/>
  <c r="G2370" i="25" s="1"/>
  <c r="K2146" i="25"/>
  <c r="K2255" i="25"/>
  <c r="G2255" i="25" s="1"/>
  <c r="K1972" i="25"/>
  <c r="G1972" i="25" s="1"/>
  <c r="K1272" i="25"/>
  <c r="G1272" i="25" s="1"/>
  <c r="K2300" i="25"/>
  <c r="G2300" i="25" s="1"/>
  <c r="K2057" i="25"/>
  <c r="K1904" i="25"/>
  <c r="G1904" i="25" s="1"/>
  <c r="K2128" i="25"/>
  <c r="G2128" i="25" s="1"/>
  <c r="K1494" i="25"/>
  <c r="G1494" i="25" s="1"/>
  <c r="K2181" i="25"/>
  <c r="G2181" i="25" s="1"/>
  <c r="K1424" i="25"/>
  <c r="G1424" i="25" s="1"/>
  <c r="K1832" i="25"/>
  <c r="K1773" i="25"/>
  <c r="G1773" i="25" s="1"/>
  <c r="K2275" i="25"/>
  <c r="G2275" i="25" s="1"/>
  <c r="K1750" i="25"/>
  <c r="G1750" i="25" s="1"/>
  <c r="K1698" i="25"/>
  <c r="G1698" i="25" s="1"/>
  <c r="K2302" i="25"/>
  <c r="G2302" i="25" s="1"/>
  <c r="K1588" i="25"/>
  <c r="K2296" i="25"/>
  <c r="G2296" i="25" s="1"/>
  <c r="K1521" i="25"/>
  <c r="G1521" i="25" s="1"/>
  <c r="K1184" i="25"/>
  <c r="G1184" i="25" s="1"/>
  <c r="K1710" i="25"/>
  <c r="G1710" i="25" s="1"/>
  <c r="K986" i="25"/>
  <c r="G986" i="25" s="1"/>
  <c r="K933" i="25"/>
  <c r="K1148" i="25"/>
  <c r="G1148" i="25" s="1"/>
  <c r="K2232" i="25"/>
  <c r="G2232" i="25" s="1"/>
  <c r="K2272" i="25"/>
  <c r="G2272" i="25" s="1"/>
  <c r="K1939" i="25"/>
  <c r="G1939" i="25" s="1"/>
  <c r="K1271" i="25"/>
  <c r="G1271" i="25" s="1"/>
  <c r="K1350" i="25"/>
  <c r="K1515" i="25"/>
  <c r="G1515" i="25" s="1"/>
  <c r="K1678" i="25"/>
  <c r="G1678" i="25" s="1"/>
  <c r="K1462" i="25"/>
  <c r="G1462" i="25" s="1"/>
  <c r="K1848" i="25"/>
  <c r="G1848" i="25" s="1"/>
  <c r="K1085" i="25"/>
  <c r="M1085" i="25" s="1"/>
  <c r="N1085" i="25" s="1"/>
  <c r="K2031" i="25"/>
  <c r="G2031" i="25" s="1"/>
  <c r="K887" i="25"/>
  <c r="G887" i="25" s="1"/>
  <c r="K1177" i="25"/>
  <c r="G1177" i="25" s="1"/>
  <c r="K811" i="25"/>
  <c r="G811" i="25" s="1"/>
  <c r="K783" i="25"/>
  <c r="G783" i="25" s="1"/>
  <c r="K1231" i="25"/>
  <c r="G1231" i="25" s="1"/>
  <c r="K2333" i="25"/>
  <c r="G2333" i="25" s="1"/>
  <c r="K1756" i="25"/>
  <c r="G1756" i="25" s="1"/>
  <c r="K1363" i="25"/>
  <c r="G1363" i="25" s="1"/>
  <c r="K1353" i="25"/>
  <c r="G1353" i="25" s="1"/>
  <c r="K1980" i="25"/>
  <c r="G1980" i="25" s="1"/>
  <c r="K1470" i="25"/>
  <c r="G1470" i="25" s="1"/>
  <c r="K2171" i="25"/>
  <c r="G2171" i="25" s="1"/>
  <c r="K2273" i="25"/>
  <c r="G2273" i="25" s="1"/>
  <c r="K1049" i="25"/>
  <c r="G1049" i="25" s="1"/>
  <c r="K2072" i="25"/>
  <c r="G2072" i="25" s="1"/>
  <c r="K1200" i="25"/>
  <c r="G1200" i="25" s="1"/>
  <c r="K1133" i="25"/>
  <c r="G1133" i="25" s="1"/>
  <c r="K2271" i="25"/>
  <c r="G2271" i="25" s="1"/>
  <c r="K1745" i="25"/>
  <c r="G1745" i="25" s="1"/>
  <c r="K1699" i="25"/>
  <c r="G1699" i="25" s="1"/>
  <c r="K916" i="25"/>
  <c r="G916" i="25" s="1"/>
  <c r="K1017" i="25"/>
  <c r="G1017" i="25" s="1"/>
  <c r="K897" i="25"/>
  <c r="G897" i="25" s="1"/>
  <c r="K797" i="25"/>
  <c r="G797" i="25" s="1"/>
  <c r="K1062" i="25"/>
  <c r="G1062" i="25" s="1"/>
  <c r="K1982" i="25"/>
  <c r="G1982" i="25" s="1"/>
  <c r="K1359" i="25"/>
  <c r="G1359" i="25" s="1"/>
  <c r="K1746" i="25"/>
  <c r="G1746" i="25" s="1"/>
  <c r="K2231" i="25"/>
  <c r="G2231" i="25" s="1"/>
  <c r="K1226" i="25"/>
  <c r="G1226" i="25" s="1"/>
  <c r="K1181" i="25"/>
  <c r="G1181" i="25" s="1"/>
  <c r="K1881" i="25"/>
  <c r="G1881" i="25" s="1"/>
  <c r="K2170" i="25"/>
  <c r="G2170" i="25" s="1"/>
  <c r="K1821" i="25"/>
  <c r="G1821" i="25" s="1"/>
  <c r="K2280" i="25"/>
  <c r="G2280" i="25" s="1"/>
  <c r="K1289" i="25"/>
  <c r="G1289" i="25" s="1"/>
  <c r="K1902" i="25"/>
  <c r="G1902" i="25" s="1"/>
  <c r="K1726" i="25"/>
  <c r="G1726" i="25" s="1"/>
  <c r="K1551" i="25"/>
  <c r="G1551" i="25" s="1"/>
  <c r="K2297" i="25"/>
  <c r="G2297" i="25" s="1"/>
  <c r="K1523" i="25"/>
  <c r="G1523" i="25" s="1"/>
  <c r="K2247" i="25"/>
  <c r="G2247" i="25" s="1"/>
  <c r="K1769" i="25"/>
  <c r="G1769" i="25" s="1"/>
  <c r="K1156" i="25"/>
  <c r="G1156" i="25" s="1"/>
  <c r="K1512" i="25"/>
  <c r="K1013" i="25"/>
  <c r="G1013" i="25" s="1"/>
  <c r="K1151" i="25"/>
  <c r="G1151" i="25" s="1"/>
  <c r="K769" i="25"/>
  <c r="G769" i="25" s="1"/>
  <c r="K884" i="25"/>
  <c r="K1056" i="25"/>
  <c r="G1056" i="25" s="1"/>
  <c r="K1193" i="25"/>
  <c r="G1193" i="25" s="1"/>
  <c r="K1055" i="25"/>
  <c r="G1055" i="25" s="1"/>
  <c r="K766" i="25"/>
  <c r="G766" i="25" s="1"/>
  <c r="K1539" i="25"/>
  <c r="G1539" i="25" s="1"/>
  <c r="K2218" i="25"/>
  <c r="G2218" i="25" s="1"/>
  <c r="K1859" i="25"/>
  <c r="L1859" i="25" s="1"/>
  <c r="K2334" i="25"/>
  <c r="G2334" i="25" s="1"/>
  <c r="K2009" i="25"/>
  <c r="G2009" i="25" s="1"/>
  <c r="K1668" i="25"/>
  <c r="G1668" i="25" s="1"/>
  <c r="K1877" i="25"/>
  <c r="G1877" i="25" s="1"/>
  <c r="K2361" i="25"/>
  <c r="K1506" i="25"/>
  <c r="G1506" i="25" s="1"/>
  <c r="K2267" i="25"/>
  <c r="G2267" i="25" s="1"/>
  <c r="K2274" i="25"/>
  <c r="G2274" i="25" s="1"/>
  <c r="K2006" i="25"/>
  <c r="G2006" i="25" s="1"/>
  <c r="K1397" i="25"/>
  <c r="G1397" i="25" s="1"/>
  <c r="K1388" i="25"/>
  <c r="K2159" i="25"/>
  <c r="G2159" i="25" s="1"/>
  <c r="K1846" i="25"/>
  <c r="G1846" i="25" s="1"/>
  <c r="K2026" i="25"/>
  <c r="G2026" i="25" s="1"/>
  <c r="K1208" i="25"/>
  <c r="G1208" i="25" s="1"/>
  <c r="K1456" i="25"/>
  <c r="G1456" i="25" s="1"/>
  <c r="K1516" i="25"/>
  <c r="G1516" i="25" s="1"/>
  <c r="K1001" i="25"/>
  <c r="G1001" i="25" s="1"/>
  <c r="K805" i="25"/>
  <c r="G805" i="25" s="1"/>
  <c r="K1278" i="25"/>
  <c r="G1278" i="25" s="1"/>
  <c r="K1409" i="25"/>
  <c r="K2108" i="25"/>
  <c r="G2108" i="25" s="1"/>
  <c r="K1097" i="25"/>
  <c r="G1097" i="25" s="1"/>
  <c r="K1477" i="25"/>
  <c r="G1477" i="25" s="1"/>
  <c r="K2260" i="25"/>
  <c r="G2260" i="25" s="1"/>
  <c r="K801" i="25"/>
  <c r="G801" i="25" s="1"/>
  <c r="K1326" i="25"/>
  <c r="G1326" i="25" s="1"/>
  <c r="K1380" i="25"/>
  <c r="K1016" i="25"/>
  <c r="G1016" i="25" s="1"/>
  <c r="K1077" i="25"/>
  <c r="G1077" i="25" s="1"/>
  <c r="K1598" i="25"/>
  <c r="G1598" i="25" s="1"/>
  <c r="K1839" i="25"/>
  <c r="K2032" i="25"/>
  <c r="G2032" i="25" s="1"/>
  <c r="K1454" i="25"/>
  <c r="G1454" i="25" s="1"/>
  <c r="K904" i="25"/>
  <c r="G904" i="25" s="1"/>
  <c r="K1166" i="25"/>
  <c r="G1166" i="25" s="1"/>
  <c r="K855" i="25"/>
  <c r="G855" i="25" s="1"/>
  <c r="K919" i="25"/>
  <c r="G919" i="25" s="1"/>
  <c r="K1244" i="25"/>
  <c r="G1244" i="25" s="1"/>
  <c r="K2325" i="25"/>
  <c r="K1721" i="25"/>
  <c r="G1721" i="25" s="1"/>
  <c r="K836" i="25"/>
  <c r="G836" i="25" s="1"/>
  <c r="K1335" i="25"/>
  <c r="G1335" i="25" s="1"/>
  <c r="K2344" i="25"/>
  <c r="G2344" i="25" s="1"/>
  <c r="K2196" i="25"/>
  <c r="G2196" i="25" s="1"/>
  <c r="K2324" i="25"/>
  <c r="G2324" i="25" s="1"/>
  <c r="K1339" i="25"/>
  <c r="K1728" i="25"/>
  <c r="G1728" i="25" s="1"/>
  <c r="K1451" i="25"/>
  <c r="G1451" i="25" s="1"/>
  <c r="K1476" i="25"/>
  <c r="G1476" i="25" s="1"/>
  <c r="K1520" i="25"/>
  <c r="G1520" i="25" s="1"/>
  <c r="K1845" i="25"/>
  <c r="K1421" i="25"/>
  <c r="G1421" i="25" s="1"/>
  <c r="K1908" i="25"/>
  <c r="G1908" i="25" s="1"/>
  <c r="K1410" i="25"/>
  <c r="G1410" i="25" s="1"/>
  <c r="K1528" i="25"/>
  <c r="G1528" i="25" s="1"/>
  <c r="K1782" i="25"/>
  <c r="G1782" i="25" s="1"/>
  <c r="K2209" i="25"/>
  <c r="K1577" i="25"/>
  <c r="G1577" i="25" s="1"/>
  <c r="K2266" i="25"/>
  <c r="G2266" i="25" s="1"/>
  <c r="K1876" i="25"/>
  <c r="G1876" i="25" s="1"/>
  <c r="K2373" i="25"/>
  <c r="G2373" i="25" s="1"/>
  <c r="K1642" i="25"/>
  <c r="G1642" i="25" s="1"/>
  <c r="K1655" i="25"/>
  <c r="K841" i="25"/>
  <c r="G841" i="25" s="1"/>
  <c r="K2236" i="25"/>
  <c r="G2236" i="25" s="1"/>
  <c r="K979" i="25"/>
  <c r="G979" i="25" s="1"/>
  <c r="K937" i="25"/>
  <c r="G937" i="25" s="1"/>
  <c r="K1867" i="25"/>
  <c r="G1867" i="25" s="1"/>
  <c r="K1894" i="25"/>
  <c r="K1576" i="25"/>
  <c r="G1576" i="25" s="1"/>
  <c r="K1318" i="25"/>
  <c r="G1318" i="25" s="1"/>
  <c r="K1693" i="25"/>
  <c r="G1693" i="25" s="1"/>
  <c r="K1984" i="25"/>
  <c r="G1984" i="25" s="1"/>
  <c r="K1366" i="25"/>
  <c r="G1366" i="25" s="1"/>
  <c r="K2187" i="25"/>
  <c r="L2187" i="25" s="1"/>
  <c r="K2003" i="25"/>
  <c r="G2003" i="25" s="1"/>
  <c r="K2045" i="25"/>
  <c r="G2045" i="25" s="1"/>
  <c r="K1931" i="25"/>
  <c r="K778" i="25"/>
  <c r="G778" i="25" s="1"/>
  <c r="K2243" i="25"/>
  <c r="G2243" i="25" s="1"/>
  <c r="K2091" i="25"/>
  <c r="K1719" i="25"/>
  <c r="G1719" i="25" s="1"/>
  <c r="K1820" i="25"/>
  <c r="G1820" i="25" s="1"/>
  <c r="K1345" i="25"/>
  <c r="G1345" i="25" s="1"/>
  <c r="K1490" i="25"/>
  <c r="K1677" i="25"/>
  <c r="G1677" i="25" s="1"/>
  <c r="K2089" i="25"/>
  <c r="G2089" i="25" s="1"/>
  <c r="K1761" i="25"/>
  <c r="G1761" i="25" s="1"/>
  <c r="K1711" i="25"/>
  <c r="G1711" i="25" s="1"/>
  <c r="K1857" i="25"/>
  <c r="G1857" i="25" s="1"/>
  <c r="K1640" i="25"/>
  <c r="G1640" i="25" s="1"/>
  <c r="K2229" i="25"/>
  <c r="K1438" i="25"/>
  <c r="G1438" i="25" s="1"/>
  <c r="K1555" i="25"/>
  <c r="G1555" i="25" s="1"/>
  <c r="K875" i="25"/>
  <c r="G875" i="25" s="1"/>
  <c r="K864" i="25"/>
  <c r="G864" i="25" s="1"/>
  <c r="K1111" i="25"/>
  <c r="G1111" i="25" s="1"/>
  <c r="K1095" i="25"/>
  <c r="G1095" i="25" s="1"/>
  <c r="K877" i="25"/>
  <c r="G877" i="25" s="1"/>
  <c r="K1087" i="25"/>
  <c r="G1087" i="25" s="1"/>
  <c r="K1175" i="25"/>
  <c r="K987" i="25"/>
  <c r="G987" i="25" s="1"/>
  <c r="K845" i="25"/>
  <c r="G845" i="25" s="1"/>
  <c r="K1909" i="25"/>
  <c r="G1909" i="25" s="1"/>
  <c r="K1955" i="25"/>
  <c r="G1955" i="25" s="1"/>
  <c r="K1614" i="25"/>
  <c r="G1614" i="25" s="1"/>
  <c r="K1219" i="25"/>
  <c r="G1219" i="25" s="1"/>
  <c r="K2130" i="25"/>
  <c r="G2130" i="25" s="1"/>
  <c r="K1536" i="25"/>
  <c r="G1536" i="25" s="1"/>
  <c r="K847" i="25"/>
  <c r="G847" i="25" s="1"/>
  <c r="K1059" i="25"/>
  <c r="G1059" i="25" s="1"/>
  <c r="K1063" i="25"/>
  <c r="G1063" i="25" s="1"/>
  <c r="K909" i="25"/>
  <c r="L909" i="25" s="1"/>
  <c r="K938" i="25"/>
  <c r="G938" i="25" s="1"/>
  <c r="K858" i="25"/>
  <c r="G858" i="25" s="1"/>
  <c r="K1136" i="25"/>
  <c r="G1136" i="25" s="1"/>
  <c r="K1190" i="25"/>
  <c r="K889" i="25"/>
  <c r="G889" i="25" s="1"/>
  <c r="K1165" i="25"/>
  <c r="G1165" i="25" s="1"/>
  <c r="K969" i="25"/>
  <c r="G969" i="25" s="1"/>
  <c r="K1138" i="25"/>
  <c r="G1138" i="25" s="1"/>
  <c r="K1091" i="25"/>
  <c r="G1091" i="25" s="1"/>
  <c r="K1871" i="25"/>
  <c r="G1871" i="25" s="1"/>
  <c r="K2355" i="25"/>
  <c r="G2355" i="25" s="1"/>
  <c r="K1803" i="25"/>
  <c r="K1731" i="25"/>
  <c r="G1731" i="25" s="1"/>
  <c r="K2119" i="25"/>
  <c r="G2119" i="25" s="1"/>
  <c r="K1765" i="25"/>
  <c r="G1765" i="25" s="1"/>
  <c r="K2075" i="25"/>
  <c r="K2356" i="25"/>
  <c r="G2356" i="25" s="1"/>
  <c r="K1480" i="25"/>
  <c r="G1480" i="25" s="1"/>
  <c r="K1618" i="25"/>
  <c r="G1618" i="25" s="1"/>
  <c r="K1800" i="25"/>
  <c r="G1800" i="25" s="1"/>
  <c r="K2225" i="25"/>
  <c r="G2225" i="25" s="1"/>
  <c r="K2005" i="25"/>
  <c r="L2005" i="25" s="1"/>
  <c r="K2114" i="25"/>
  <c r="G2114" i="25" s="1"/>
  <c r="K1401" i="25"/>
  <c r="G1401" i="25" s="1"/>
  <c r="K2212" i="25"/>
  <c r="G2212" i="25" s="1"/>
  <c r="K1331" i="25"/>
  <c r="G1331" i="25" s="1"/>
  <c r="K1777" i="25"/>
  <c r="G1777" i="25" s="1"/>
  <c r="K1759" i="25"/>
  <c r="K1851" i="25"/>
  <c r="G1851" i="25" s="1"/>
  <c r="K1241" i="25"/>
  <c r="G1241" i="25" s="1"/>
  <c r="K863" i="25"/>
  <c r="G863" i="25" s="1"/>
  <c r="K820" i="25"/>
  <c r="M820" i="25" s="1"/>
  <c r="N820" i="25" s="1"/>
  <c r="K1279" i="25"/>
  <c r="G1279" i="25" s="1"/>
  <c r="K1596" i="25"/>
  <c r="G1596" i="25" s="1"/>
  <c r="K1709" i="25"/>
  <c r="G1709" i="25" s="1"/>
  <c r="K2127" i="25"/>
  <c r="G2127" i="25" s="1"/>
  <c r="K1045" i="25"/>
  <c r="K940" i="25"/>
  <c r="G940" i="25" s="1"/>
  <c r="K1757" i="25"/>
  <c r="G1757" i="25" s="1"/>
  <c r="K2100" i="25"/>
  <c r="M2100" i="25" s="1"/>
  <c r="N2100" i="25" s="1"/>
  <c r="K1382" i="25"/>
  <c r="L1382" i="25" s="1"/>
  <c r="K1163" i="25"/>
  <c r="G1163" i="25" s="1"/>
  <c r="K907" i="25"/>
  <c r="G907" i="25" s="1"/>
  <c r="K1268" i="25"/>
  <c r="G1268" i="25" s="1"/>
  <c r="K1799" i="25"/>
  <c r="G1799" i="25" s="1"/>
  <c r="K2050" i="25"/>
  <c r="G2050" i="25" s="1"/>
  <c r="K1737" i="25"/>
  <c r="K2013" i="25"/>
  <c r="G2013" i="25" s="1"/>
  <c r="K1805" i="25"/>
  <c r="G1805" i="25" s="1"/>
  <c r="K1703" i="25"/>
  <c r="K2064" i="25"/>
  <c r="G2064" i="25" s="1"/>
  <c r="K1042" i="25"/>
  <c r="K950" i="25"/>
  <c r="G950" i="25" s="1"/>
  <c r="K922" i="25"/>
  <c r="G922" i="25" s="1"/>
  <c r="K1102" i="25"/>
  <c r="K1230" i="25"/>
  <c r="G1230" i="25" s="1"/>
  <c r="K2015" i="25"/>
  <c r="K1530" i="25"/>
  <c r="G1530" i="25" s="1"/>
  <c r="K2132" i="25"/>
  <c r="G2132" i="25" s="1"/>
  <c r="K1194" i="25"/>
  <c r="G1194" i="25" s="1"/>
  <c r="K2140" i="25"/>
  <c r="G2140" i="25" s="1"/>
  <c r="K1567" i="25"/>
  <c r="G1567" i="25" s="1"/>
  <c r="K1654" i="25"/>
  <c r="G1654" i="25" s="1"/>
  <c r="K1235" i="25"/>
  <c r="K989" i="25"/>
  <c r="G989" i="25" s="1"/>
  <c r="K2124" i="25"/>
  <c r="G2124" i="25" s="1"/>
  <c r="K2019" i="25"/>
  <c r="L2019" i="25" s="1"/>
  <c r="K2332" i="25"/>
  <c r="G2332" i="25" s="1"/>
  <c r="K1296" i="25"/>
  <c r="K1233" i="25"/>
  <c r="G1233" i="25" s="1"/>
  <c r="K2046" i="25"/>
  <c r="G2046" i="25" s="1"/>
  <c r="K1508" i="25"/>
  <c r="G1508" i="25" s="1"/>
  <c r="K1915" i="25"/>
  <c r="K1285" i="25"/>
  <c r="G1285" i="25" s="1"/>
  <c r="K2180" i="25"/>
  <c r="G2180" i="25" s="1"/>
  <c r="K1307" i="25"/>
  <c r="G1307" i="25" s="1"/>
  <c r="K2048" i="25"/>
  <c r="M2048" i="25" s="1"/>
  <c r="N2048" i="25" s="1"/>
  <c r="K1920" i="25"/>
  <c r="G1920" i="25" s="1"/>
  <c r="K2306" i="25"/>
  <c r="K2192" i="25"/>
  <c r="G2192" i="25" s="1"/>
  <c r="K1791" i="25"/>
  <c r="G1791" i="25" s="1"/>
  <c r="K2149" i="25"/>
  <c r="G2149" i="25" s="1"/>
  <c r="K1674" i="25"/>
  <c r="G1674" i="25" s="1"/>
  <c r="K965" i="25"/>
  <c r="G965" i="25" s="1"/>
  <c r="K1154" i="25"/>
  <c r="K1778" i="25"/>
  <c r="G1778" i="25" s="1"/>
  <c r="K1641" i="25"/>
  <c r="G1641" i="25" s="1"/>
  <c r="K2092" i="25"/>
  <c r="G2092" i="25" s="1"/>
  <c r="K1174" i="25"/>
  <c r="G1174" i="25" s="1"/>
  <c r="K1419" i="25"/>
  <c r="G1419" i="25" s="1"/>
  <c r="K1028" i="25"/>
  <c r="G1028" i="25" s="1"/>
  <c r="K880" i="25"/>
  <c r="G880" i="25" s="1"/>
  <c r="K1265" i="25"/>
  <c r="G1265" i="25" s="1"/>
  <c r="K1317" i="25"/>
  <c r="G1317" i="25" s="1"/>
  <c r="K795" i="25"/>
  <c r="G795" i="25" s="1"/>
  <c r="K2366" i="25"/>
  <c r="G2366" i="25" s="1"/>
  <c r="K796" i="25"/>
  <c r="G796" i="25" s="1"/>
  <c r="K975" i="25"/>
  <c r="G975" i="25" s="1"/>
  <c r="K888" i="25"/>
  <c r="G888" i="25" s="1"/>
  <c r="K823" i="25"/>
  <c r="G823" i="25" s="1"/>
  <c r="K1127" i="25"/>
  <c r="G1127" i="25" s="1"/>
  <c r="K834" i="25"/>
  <c r="G834" i="25" s="1"/>
  <c r="K1180" i="25"/>
  <c r="G1180" i="25" s="1"/>
  <c r="K1549" i="25"/>
  <c r="G1549" i="25" s="1"/>
  <c r="K2328" i="25"/>
  <c r="G2328" i="25" s="1"/>
  <c r="K2259" i="25"/>
  <c r="G2259" i="25" s="1"/>
  <c r="K1669" i="25"/>
  <c r="G1669" i="25" s="1"/>
  <c r="K2056" i="25"/>
  <c r="G2056" i="25" s="1"/>
  <c r="K2139" i="25"/>
  <c r="G2139" i="25" s="1"/>
  <c r="K1824" i="25"/>
  <c r="G1824" i="25" s="1"/>
  <c r="K1580" i="25"/>
  <c r="G1580" i="25" s="1"/>
  <c r="K2059" i="25"/>
  <c r="G2059" i="25" s="1"/>
  <c r="K1727" i="25"/>
  <c r="G1727" i="25" s="1"/>
  <c r="K1860" i="25"/>
  <c r="G1860" i="25" s="1"/>
  <c r="K2242" i="25"/>
  <c r="G2242" i="25" s="1"/>
  <c r="K1383" i="25"/>
  <c r="G1383" i="25" s="1"/>
  <c r="K1932" i="25"/>
  <c r="G1932" i="25" s="1"/>
  <c r="K2179" i="25"/>
  <c r="G2179" i="25" s="1"/>
  <c r="K1439" i="25"/>
  <c r="G1439" i="25" s="1"/>
  <c r="K2208" i="25"/>
  <c r="G2208" i="25" s="1"/>
  <c r="K1408" i="25"/>
  <c r="G1408" i="25" s="1"/>
  <c r="K1630" i="25"/>
  <c r="G1630" i="25" s="1"/>
  <c r="K1796" i="25"/>
  <c r="G1796" i="25" s="1"/>
  <c r="K1394" i="25"/>
  <c r="G1394" i="25" s="1"/>
  <c r="K2027" i="25"/>
  <c r="G2027" i="25" s="1"/>
  <c r="K2223" i="25"/>
  <c r="G2223" i="25" s="1"/>
  <c r="K1255" i="25"/>
  <c r="G1255" i="25" s="1"/>
  <c r="K784" i="25"/>
  <c r="G784" i="25" s="1"/>
  <c r="K2028" i="25"/>
  <c r="G2028" i="25" s="1"/>
  <c r="K2183" i="25"/>
  <c r="G2183" i="25" s="1"/>
  <c r="K1392" i="25"/>
  <c r="G1392" i="25" s="1"/>
  <c r="K939" i="25"/>
  <c r="G939" i="25" s="1"/>
  <c r="K1433" i="25"/>
  <c r="G1433" i="25" s="1"/>
  <c r="K1092" i="25"/>
  <c r="G1092" i="25" s="1"/>
  <c r="K1073" i="25"/>
  <c r="G1073" i="25" s="1"/>
  <c r="K2311" i="25"/>
  <c r="G2311" i="25" s="1"/>
  <c r="K1322" i="25"/>
  <c r="G1322" i="25" s="1"/>
  <c r="K2023" i="25"/>
  <c r="G2023" i="25" s="1"/>
  <c r="K1575" i="25"/>
  <c r="G1575" i="25" s="1"/>
  <c r="K1158" i="25"/>
  <c r="G1158" i="25" s="1"/>
  <c r="K1635" i="25"/>
  <c r="G1635" i="25" s="1"/>
  <c r="K1531" i="25"/>
  <c r="G1531" i="25" s="1"/>
  <c r="K1689" i="25"/>
  <c r="G1689" i="25" s="1"/>
  <c r="K982" i="25"/>
  <c r="G982" i="25" s="1"/>
  <c r="K2096" i="25"/>
  <c r="G2096" i="25" s="1"/>
  <c r="K1716" i="25"/>
  <c r="G1716" i="25" s="1"/>
  <c r="K2123" i="25"/>
  <c r="G2123" i="25" s="1"/>
  <c r="K961" i="25"/>
  <c r="G961" i="25" s="1"/>
  <c r="K1344" i="25"/>
  <c r="G1344" i="25" s="1"/>
  <c r="K803" i="25"/>
  <c r="G803" i="25" s="1"/>
  <c r="K1112" i="25"/>
  <c r="G1112" i="25" s="1"/>
  <c r="K1990" i="25"/>
  <c r="G1990" i="25" s="1"/>
  <c r="K899" i="25"/>
  <c r="G899" i="25" s="1"/>
  <c r="K954" i="25"/>
  <c r="G954" i="25" s="1"/>
  <c r="K1069" i="25"/>
  <c r="G1069" i="25" s="1"/>
  <c r="K1416" i="25"/>
  <c r="G1416" i="25" s="1"/>
  <c r="K1872" i="25"/>
  <c r="G1872" i="25" s="1"/>
  <c r="K1752" i="25"/>
  <c r="G1752" i="25" s="1"/>
  <c r="K1622" i="25"/>
  <c r="G1622" i="25" s="1"/>
  <c r="K1300" i="25"/>
  <c r="G1300" i="25" s="1"/>
  <c r="K2066" i="25"/>
  <c r="G2066" i="25" s="1"/>
  <c r="K1633" i="25"/>
  <c r="G1633" i="25" s="1"/>
  <c r="K1937" i="25"/>
  <c r="G1937" i="25" s="1"/>
  <c r="K2178" i="25"/>
  <c r="G2178" i="25" s="1"/>
  <c r="K1209" i="25"/>
  <c r="G1209" i="25" s="1"/>
  <c r="K1311" i="25"/>
  <c r="G1311" i="25" s="1"/>
  <c r="K1293" i="25"/>
  <c r="G1293" i="25" s="1"/>
  <c r="K1725" i="25"/>
  <c r="G1725" i="25" s="1"/>
  <c r="K2310" i="25"/>
  <c r="G2310" i="25" s="1"/>
  <c r="K2315" i="25"/>
  <c r="G2315" i="25" s="1"/>
  <c r="K1864" i="25"/>
  <c r="G1864" i="25" s="1"/>
  <c r="K1899" i="25"/>
  <c r="G1899" i="25" s="1"/>
  <c r="K2286" i="25"/>
  <c r="G2286" i="25" s="1"/>
  <c r="K1374" i="25"/>
  <c r="G1374" i="25" s="1"/>
  <c r="K2345" i="25"/>
  <c r="G2345" i="25" s="1"/>
  <c r="K946" i="25"/>
  <c r="G946" i="25" s="1"/>
  <c r="K1090" i="25"/>
  <c r="G1090" i="25" s="1"/>
  <c r="K1132" i="25"/>
  <c r="G1132" i="25" s="1"/>
  <c r="K948" i="25"/>
  <c r="G948" i="25" s="1"/>
  <c r="K2030" i="25"/>
  <c r="G2030" i="25" s="1"/>
  <c r="K2244" i="25"/>
  <c r="G2244" i="25" s="1"/>
  <c r="K1264" i="25"/>
  <c r="G1264" i="25" s="1"/>
  <c r="K1615" i="25"/>
  <c r="G1615" i="25" s="1"/>
  <c r="K1850" i="25"/>
  <c r="G1850" i="25" s="1"/>
  <c r="K1779" i="25"/>
  <c r="G1779" i="25" s="1"/>
  <c r="K1185" i="25"/>
  <c r="G1185" i="25" s="1"/>
  <c r="K1080" i="25"/>
  <c r="G1080" i="25" s="1"/>
  <c r="K970" i="25"/>
  <c r="G970" i="25" s="1"/>
  <c r="K2150" i="25"/>
  <c r="G2150" i="25" s="1"/>
  <c r="K1455" i="25"/>
  <c r="G1455" i="25" s="1"/>
  <c r="K1713" i="25"/>
  <c r="G1713" i="25" s="1"/>
  <c r="K1829" i="25"/>
  <c r="G1829" i="25" s="1"/>
  <c r="K1818" i="25"/>
  <c r="G1818" i="25" s="1"/>
  <c r="K924" i="25"/>
  <c r="G924" i="25" s="1"/>
  <c r="K1109" i="25"/>
  <c r="G1109" i="25" s="1"/>
  <c r="K2363" i="25"/>
  <c r="K1770" i="25"/>
  <c r="G1770" i="25" s="1"/>
  <c r="K866" i="25"/>
  <c r="G866" i="25" s="1"/>
  <c r="K878" i="25"/>
  <c r="G878" i="25" s="1"/>
  <c r="K762" i="25"/>
  <c r="G762" i="25" s="1"/>
  <c r="K957" i="25"/>
  <c r="G957" i="25" s="1"/>
  <c r="K1155" i="25"/>
  <c r="G1155" i="25" s="1"/>
  <c r="K1036" i="25"/>
  <c r="G1036" i="25" s="1"/>
  <c r="K1011" i="25"/>
  <c r="G1011" i="25" s="1"/>
  <c r="K1815" i="25"/>
  <c r="G1815" i="25" s="1"/>
  <c r="K2152" i="25"/>
  <c r="K2113" i="25"/>
  <c r="G2113" i="25" s="1"/>
  <c r="K2147" i="25"/>
  <c r="K1234" i="25"/>
  <c r="G1234" i="25" s="1"/>
  <c r="K1281" i="25"/>
  <c r="L1281" i="25" s="1"/>
  <c r="K981" i="25"/>
  <c r="G981" i="25" s="1"/>
  <c r="K1975" i="25"/>
  <c r="G1975" i="25" s="1"/>
  <c r="K2320" i="25"/>
  <c r="G2320" i="25" s="1"/>
  <c r="K1379" i="25"/>
  <c r="G1379" i="25" s="1"/>
  <c r="K1384" i="25"/>
  <c r="G1384" i="25" s="1"/>
  <c r="K1497" i="25"/>
  <c r="K1026" i="25"/>
  <c r="G1026" i="25" s="1"/>
  <c r="K1116" i="25"/>
  <c r="G1116" i="25" s="1"/>
  <c r="K2215" i="25"/>
  <c r="G2215" i="25" s="1"/>
  <c r="K790" i="25"/>
  <c r="K1024" i="25"/>
  <c r="G1024" i="25" s="1"/>
  <c r="K861" i="25"/>
  <c r="G861" i="25" s="1"/>
  <c r="K788" i="25"/>
  <c r="G788" i="25" s="1"/>
  <c r="K1897" i="25"/>
  <c r="G1897" i="25" s="1"/>
  <c r="K2120" i="25"/>
  <c r="G2120" i="25" s="1"/>
  <c r="K1453" i="25"/>
  <c r="G1453" i="25" s="1"/>
  <c r="K1498" i="25"/>
  <c r="G1498" i="25" s="1"/>
  <c r="K2095" i="25"/>
  <c r="M2095" i="25" s="1"/>
  <c r="N2095" i="25" s="1"/>
  <c r="K1718" i="25"/>
  <c r="G1718" i="25" s="1"/>
  <c r="K1895" i="25"/>
  <c r="G1895" i="25" s="1"/>
  <c r="K1504" i="25"/>
  <c r="G1504" i="25" s="1"/>
  <c r="K1015" i="25"/>
  <c r="G1015" i="25" s="1"/>
  <c r="K789" i="25"/>
  <c r="G789" i="25" s="1"/>
  <c r="K1858" i="25"/>
  <c r="G1858" i="25" s="1"/>
  <c r="K1812" i="25"/>
  <c r="K1100" i="25"/>
  <c r="G1100" i="25" s="1"/>
  <c r="K1346" i="25"/>
  <c r="K1789" i="25"/>
  <c r="G1789" i="25" s="1"/>
  <c r="K1426" i="25"/>
  <c r="G1426" i="25" s="1"/>
  <c r="K1634" i="25"/>
  <c r="G1634" i="25" s="1"/>
  <c r="K1607" i="25"/>
  <c r="K1667" i="25"/>
  <c r="G1667" i="25" s="1"/>
  <c r="K1702" i="25"/>
  <c r="K1431" i="25"/>
  <c r="M1431" i="25" s="1"/>
  <c r="N1431" i="25" s="1"/>
  <c r="K1113" i="25"/>
  <c r="G1113" i="25" s="1"/>
  <c r="K2129" i="25"/>
  <c r="G2129" i="25" s="1"/>
  <c r="K1842" i="25"/>
  <c r="L1842" i="25" s="1"/>
  <c r="K1558" i="25"/>
  <c r="G1558" i="25" s="1"/>
  <c r="K1813" i="25"/>
  <c r="L1813" i="25" s="1"/>
  <c r="K2021" i="25"/>
  <c r="G2021" i="25" s="1"/>
  <c r="K1288" i="25"/>
  <c r="G1288" i="25" s="1"/>
  <c r="K1221" i="25"/>
  <c r="G1221" i="25" s="1"/>
  <c r="K2164" i="25"/>
  <c r="K1643" i="25"/>
  <c r="G1643" i="25" s="1"/>
  <c r="K1697" i="25"/>
  <c r="K2288" i="25"/>
  <c r="G2288" i="25" s="1"/>
  <c r="K2213" i="25"/>
  <c r="G2213" i="25" s="1"/>
  <c r="K1847" i="25"/>
  <c r="G1847" i="25" s="1"/>
  <c r="K1206" i="25"/>
  <c r="K2200" i="25"/>
  <c r="G2200" i="25" s="1"/>
  <c r="K1771" i="25"/>
  <c r="K1977" i="25"/>
  <c r="G1977" i="25" s="1"/>
  <c r="K1656" i="25"/>
  <c r="G1656" i="25" s="1"/>
  <c r="K1222" i="25"/>
  <c r="K1297" i="25"/>
  <c r="G1297" i="25" s="1"/>
  <c r="K1243" i="25"/>
  <c r="K802" i="25"/>
  <c r="G802" i="25" s="1"/>
  <c r="K1804" i="25"/>
  <c r="G1804" i="25" s="1"/>
  <c r="K902" i="25"/>
  <c r="G902" i="25" s="1"/>
  <c r="K2169" i="25"/>
  <c r="K926" i="25"/>
  <c r="G926" i="25" s="1"/>
  <c r="K2001" i="25"/>
  <c r="K1484" i="25"/>
  <c r="G1484" i="25" s="1"/>
  <c r="K1985" i="25"/>
  <c r="G1985" i="25" s="1"/>
  <c r="K1822" i="25"/>
  <c r="G1822" i="25" s="1"/>
  <c r="K1797" i="25"/>
  <c r="K1998" i="25"/>
  <c r="G1998" i="25" s="1"/>
  <c r="K2211" i="25"/>
  <c r="G2211" i="25" s="1"/>
  <c r="K1658" i="25"/>
  <c r="G1658" i="25" s="1"/>
  <c r="K2318" i="25"/>
  <c r="G2318" i="25" s="1"/>
  <c r="K1125" i="25"/>
  <c r="G1125" i="25" s="1"/>
  <c r="K768" i="25"/>
  <c r="K2298" i="25"/>
  <c r="K1089" i="25"/>
  <c r="G1089" i="25" s="1"/>
  <c r="K775" i="25"/>
  <c r="G775" i="25" s="1"/>
  <c r="K1141" i="25"/>
  <c r="G1141" i="25" s="1"/>
  <c r="K2085" i="25"/>
  <c r="K1197" i="25"/>
  <c r="G1197" i="25" s="1"/>
  <c r="K1211" i="25"/>
  <c r="G1211" i="25" s="1"/>
  <c r="K826" i="25"/>
  <c r="K898" i="25"/>
  <c r="G898" i="25" s="1"/>
  <c r="K1212" i="25"/>
  <c r="G1212" i="25" s="1"/>
  <c r="K1295" i="25"/>
  <c r="K1399" i="25"/>
  <c r="G1399" i="25" s="1"/>
  <c r="K1854" i="25"/>
  <c r="K998" i="25"/>
  <c r="G998" i="25" s="1"/>
  <c r="K1000" i="25"/>
  <c r="L1000" i="25" s="1"/>
  <c r="K931" i="25"/>
  <c r="G931" i="25" s="1"/>
  <c r="K862" i="25"/>
  <c r="G862" i="25" s="1"/>
  <c r="K859" i="25"/>
  <c r="K846" i="25"/>
  <c r="G846" i="25" s="1"/>
  <c r="K893" i="25"/>
  <c r="G893" i="25" s="1"/>
  <c r="K2102" i="25"/>
  <c r="K2219" i="25"/>
  <c r="G2219" i="25" s="1"/>
  <c r="K2339" i="25"/>
  <c r="K1623" i="25"/>
  <c r="G1623" i="25" s="1"/>
  <c r="K1802" i="25"/>
  <c r="G1802" i="25" s="1"/>
  <c r="K1591" i="25"/>
  <c r="G1591" i="25" s="1"/>
  <c r="K2348" i="25"/>
  <c r="K2167" i="25"/>
  <c r="G2167" i="25" s="1"/>
  <c r="K2207" i="25"/>
  <c r="G2207" i="25" s="1"/>
  <c r="K1464" i="25"/>
  <c r="G1464" i="25" s="1"/>
  <c r="K1238" i="25"/>
  <c r="M1238" i="25" s="1"/>
  <c r="N1238" i="25" s="1"/>
  <c r="K2052" i="25"/>
  <c r="G2052" i="25" s="1"/>
  <c r="K1443" i="25"/>
  <c r="K1404" i="25"/>
  <c r="G1404" i="25" s="1"/>
  <c r="K1395" i="25"/>
  <c r="G1395" i="25" s="1"/>
  <c r="K1501" i="25"/>
  <c r="G1501" i="25" s="1"/>
  <c r="K2042" i="25"/>
  <c r="K1781" i="25"/>
  <c r="G1781" i="25" s="1"/>
  <c r="K1153" i="25"/>
  <c r="K2349" i="25"/>
  <c r="G2349" i="25" s="1"/>
  <c r="K2358" i="25"/>
  <c r="G2358" i="25" s="1"/>
  <c r="K1214" i="25"/>
  <c r="G1214" i="25" s="1"/>
  <c r="K1878" i="25"/>
  <c r="K1826" i="25"/>
  <c r="G1826" i="25" s="1"/>
  <c r="K886" i="25"/>
  <c r="G886" i="25" s="1"/>
  <c r="K844" i="25"/>
  <c r="G844" i="25" s="1"/>
  <c r="K910" i="25"/>
  <c r="K1134" i="25"/>
  <c r="G1134" i="25" s="1"/>
  <c r="K1071" i="25"/>
  <c r="G1071" i="25" s="1"/>
  <c r="K819" i="25"/>
  <c r="G819" i="25" s="1"/>
  <c r="K840" i="25"/>
  <c r="G840" i="25" s="1"/>
  <c r="K852" i="25"/>
  <c r="K941" i="25"/>
  <c r="K807" i="25"/>
  <c r="K1084" i="25"/>
  <c r="G1084" i="25" s="1"/>
  <c r="K848" i="25"/>
  <c r="G848" i="25" s="1"/>
  <c r="K1290" i="25"/>
  <c r="K1620" i="25"/>
  <c r="G1620" i="25" s="1"/>
  <c r="K2137" i="25"/>
  <c r="G2137" i="25" s="1"/>
  <c r="K1320" i="25"/>
  <c r="M1320" i="25" s="1"/>
  <c r="N1320" i="25" s="1"/>
  <c r="K2172" i="25"/>
  <c r="G2172" i="25" s="1"/>
  <c r="K1564" i="25"/>
  <c r="K2197" i="25"/>
  <c r="G2197" i="25" s="1"/>
  <c r="K2191" i="25"/>
  <c r="G2191" i="25" s="1"/>
  <c r="K1525" i="25"/>
  <c r="G1525" i="25" s="1"/>
  <c r="K1437" i="25"/>
  <c r="L1437" i="25" s="1"/>
  <c r="K1357" i="25"/>
  <c r="G1357" i="25" s="1"/>
  <c r="K1385" i="25"/>
  <c r="K1373" i="25"/>
  <c r="G1373" i="25" s="1"/>
  <c r="K2341" i="25"/>
  <c r="G2341" i="25" s="1"/>
  <c r="K1682" i="25"/>
  <c r="G1682" i="25" s="1"/>
  <c r="K1372" i="25"/>
  <c r="K1785" i="25"/>
  <c r="G1785" i="25" s="1"/>
  <c r="K1807" i="25"/>
  <c r="K2018" i="25"/>
  <c r="G2018" i="25" s="1"/>
  <c r="K1853" i="25"/>
  <c r="G1853" i="25" s="1"/>
  <c r="K1449" i="25"/>
  <c r="G1449" i="25" s="1"/>
  <c r="K1861" i="25"/>
  <c r="G1861" i="25" s="1"/>
  <c r="K1189" i="25"/>
  <c r="K1248" i="25"/>
  <c r="G1248" i="25" s="1"/>
  <c r="L2088" i="25"/>
  <c r="M2088" i="25"/>
  <c r="N2088" i="25" s="1"/>
  <c r="M1485" i="25"/>
  <c r="N1485" i="25" s="1"/>
  <c r="L1485" i="25"/>
  <c r="M1947" i="25"/>
  <c r="N1947" i="25" s="1"/>
  <c r="L1947" i="25"/>
  <c r="M1260" i="25"/>
  <c r="N1260" i="25" s="1"/>
  <c r="L1260" i="25"/>
  <c r="L2372" i="25"/>
  <c r="M2372" i="25"/>
  <c r="N2372" i="25" s="1"/>
  <c r="L1960" i="25"/>
  <c r="M1960" i="25"/>
  <c r="N1960" i="25" s="1"/>
  <c r="L2264" i="25"/>
  <c r="M2264" i="25"/>
  <c r="N2264" i="25" s="1"/>
  <c r="M967" i="25"/>
  <c r="N967" i="25" s="1"/>
  <c r="L967" i="25"/>
  <c r="L977" i="25"/>
  <c r="M977" i="25"/>
  <c r="N977" i="25" s="1"/>
  <c r="L1584" i="25"/>
  <c r="M1584" i="25"/>
  <c r="N1584" i="25" s="1"/>
  <c r="M1650" i="25"/>
  <c r="N1650" i="25" s="1"/>
  <c r="L1650" i="25"/>
  <c r="M1841" i="25"/>
  <c r="N1841" i="25" s="1"/>
  <c r="L1841" i="25"/>
  <c r="M1569" i="25"/>
  <c r="N1569" i="25" s="1"/>
  <c r="L1569" i="25"/>
  <c r="L2177" i="25"/>
  <c r="M2177" i="25"/>
  <c r="N2177" i="25" s="1"/>
  <c r="L1224" i="25"/>
  <c r="M1224" i="25"/>
  <c r="N1224" i="25" s="1"/>
  <c r="M1430" i="25"/>
  <c r="N1430" i="25" s="1"/>
  <c r="L1430" i="25"/>
  <c r="L1434" i="25"/>
  <c r="M1434" i="25"/>
  <c r="N1434" i="25" s="1"/>
  <c r="M2224" i="25"/>
  <c r="N2224" i="25" s="1"/>
  <c r="L2224" i="25"/>
  <c r="M1299" i="25"/>
  <c r="N1299" i="25" s="1"/>
  <c r="L1299" i="25"/>
  <c r="L2041" i="25"/>
  <c r="M2041" i="25"/>
  <c r="N2041" i="25" s="1"/>
  <c r="L1663" i="25"/>
  <c r="M1663" i="25"/>
  <c r="N1663" i="25" s="1"/>
  <c r="M1921" i="25"/>
  <c r="N1921" i="25" s="1"/>
  <c r="L1921" i="25"/>
  <c r="L2365" i="25"/>
  <c r="M2365" i="25"/>
  <c r="N2365" i="25" s="1"/>
  <c r="M943" i="25"/>
  <c r="N943" i="25" s="1"/>
  <c r="L943" i="25"/>
  <c r="M1838" i="25"/>
  <c r="N1838" i="25" s="1"/>
  <c r="L1838" i="25"/>
  <c r="L2068" i="25"/>
  <c r="M2068" i="25"/>
  <c r="N2068" i="25" s="1"/>
  <c r="M2241" i="25"/>
  <c r="N2241" i="25" s="1"/>
  <c r="L2241" i="25"/>
  <c r="M1210" i="25"/>
  <c r="N1210" i="25" s="1"/>
  <c r="L1210" i="25"/>
  <c r="M1755" i="25"/>
  <c r="N1755" i="25" s="1"/>
  <c r="L1755" i="25"/>
  <c r="M2105" i="25"/>
  <c r="N2105" i="25" s="1"/>
  <c r="L2105" i="25"/>
  <c r="M2262" i="25"/>
  <c r="N2262" i="25" s="1"/>
  <c r="L2262" i="25"/>
  <c r="M956" i="25"/>
  <c r="N956" i="25" s="1"/>
  <c r="L956" i="25"/>
  <c r="M2036" i="25"/>
  <c r="N2036" i="25" s="1"/>
  <c r="L2036" i="25"/>
  <c r="M1754" i="25"/>
  <c r="N1754" i="25" s="1"/>
  <c r="L1754" i="25"/>
  <c r="M1997" i="25"/>
  <c r="N1997" i="25" s="1"/>
  <c r="L1997" i="25"/>
  <c r="M1670" i="25"/>
  <c r="N1670" i="25" s="1"/>
  <c r="L1670" i="25"/>
  <c r="M1879" i="25"/>
  <c r="N1879" i="25" s="1"/>
  <c r="L1879" i="25"/>
  <c r="M1223" i="25"/>
  <c r="N1223" i="25" s="1"/>
  <c r="L1223" i="25"/>
  <c r="M1749" i="25"/>
  <c r="N1749" i="25" s="1"/>
  <c r="L1749" i="25"/>
  <c r="L1660" i="25"/>
  <c r="M1660" i="25"/>
  <c r="N1660" i="25" s="1"/>
  <c r="L1954" i="25"/>
  <c r="M1954" i="25"/>
  <c r="N1954" i="25" s="1"/>
  <c r="M911" i="25"/>
  <c r="N911" i="25" s="1"/>
  <c r="L911" i="25"/>
  <c r="M2346" i="25"/>
  <c r="N2346" i="25" s="1"/>
  <c r="L2346" i="25"/>
  <c r="M1007" i="25"/>
  <c r="N1007" i="25" s="1"/>
  <c r="L1007" i="25"/>
  <c r="M804" i="25"/>
  <c r="N804" i="25" s="1"/>
  <c r="L804" i="25"/>
  <c r="M1083" i="25"/>
  <c r="N1083" i="25" s="1"/>
  <c r="L1083" i="25"/>
  <c r="M883" i="25"/>
  <c r="N883" i="25" s="1"/>
  <c r="L883" i="25"/>
  <c r="M1816" i="25"/>
  <c r="N1816" i="25" s="1"/>
  <c r="L1816" i="25"/>
  <c r="M1740" i="25"/>
  <c r="N1740" i="25" s="1"/>
  <c r="L1740" i="25"/>
  <c r="M1589" i="25"/>
  <c r="N1589" i="25" s="1"/>
  <c r="L1589" i="25"/>
  <c r="L1974" i="25"/>
  <c r="M1974" i="25"/>
  <c r="N1974" i="25" s="1"/>
  <c r="M947" i="25"/>
  <c r="N947" i="25" s="1"/>
  <c r="L947" i="25"/>
  <c r="M944" i="25"/>
  <c r="N944" i="25" s="1"/>
  <c r="L944" i="25"/>
  <c r="M2081" i="25"/>
  <c r="N2081" i="25" s="1"/>
  <c r="L2081" i="25"/>
  <c r="M1004" i="25"/>
  <c r="N1004" i="25" s="1"/>
  <c r="L1004" i="25"/>
  <c r="M927" i="25"/>
  <c r="N927" i="25" s="1"/>
  <c r="L927" i="25"/>
  <c r="M2133" i="25"/>
  <c r="N2133" i="25" s="1"/>
  <c r="L2133" i="25"/>
  <c r="M1579" i="25"/>
  <c r="N1579" i="25" s="1"/>
  <c r="L1579" i="25"/>
  <c r="M1543" i="25"/>
  <c r="N1543" i="25" s="1"/>
  <c r="L1543" i="25"/>
  <c r="M1478" i="25"/>
  <c r="N1478" i="25" s="1"/>
  <c r="L1478" i="25"/>
  <c r="M2282" i="25"/>
  <c r="N2282" i="25" s="1"/>
  <c r="L2282" i="25"/>
  <c r="L1672" i="25"/>
  <c r="M1672" i="25"/>
  <c r="N1672" i="25" s="1"/>
  <c r="L2226" i="25"/>
  <c r="M2226" i="25"/>
  <c r="N2226" i="25" s="1"/>
  <c r="L1950" i="25"/>
  <c r="M1950" i="25"/>
  <c r="N1950" i="25" s="1"/>
  <c r="M1957" i="25"/>
  <c r="N1957" i="25" s="1"/>
  <c r="L1957" i="25"/>
  <c r="M2287" i="25"/>
  <c r="N2287" i="25" s="1"/>
  <c r="L2287" i="25"/>
  <c r="L1457" i="25"/>
  <c r="M1457" i="25"/>
  <c r="N1457" i="25" s="1"/>
  <c r="M1911" i="25"/>
  <c r="N1911" i="25" s="1"/>
  <c r="L1911" i="25"/>
  <c r="L1983" i="25"/>
  <c r="M1983" i="25"/>
  <c r="N1983" i="25" s="1"/>
  <c r="M2074" i="25"/>
  <c r="N2074" i="25" s="1"/>
  <c r="L2074" i="25"/>
  <c r="M1673" i="25"/>
  <c r="N1673" i="25" s="1"/>
  <c r="L1673" i="25"/>
  <c r="M1610" i="25"/>
  <c r="N1610" i="25" s="1"/>
  <c r="L1610" i="25"/>
  <c r="M1227" i="25"/>
  <c r="N1227" i="25" s="1"/>
  <c r="L1227" i="25"/>
  <c r="M1694" i="25"/>
  <c r="N1694" i="25" s="1"/>
  <c r="L1694" i="25"/>
  <c r="L1991" i="25"/>
  <c r="M1991" i="25"/>
  <c r="N1991" i="25" s="1"/>
  <c r="L2199" i="25"/>
  <c r="M2199" i="25"/>
  <c r="N2199" i="25" s="1"/>
  <c r="M872" i="25"/>
  <c r="N872" i="25" s="1"/>
  <c r="L872" i="25"/>
  <c r="M930" i="25"/>
  <c r="N930" i="25" s="1"/>
  <c r="L930" i="25"/>
  <c r="L1519" i="25"/>
  <c r="M1519" i="25"/>
  <c r="N1519" i="25" s="1"/>
  <c r="L1865" i="25"/>
  <c r="M1865" i="25"/>
  <c r="N1865" i="25" s="1"/>
  <c r="L1517" i="25"/>
  <c r="M1517" i="25"/>
  <c r="N1517" i="25" s="1"/>
  <c r="M1305" i="25"/>
  <c r="N1305" i="25" s="1"/>
  <c r="L1305" i="25"/>
  <c r="L2069" i="25"/>
  <c r="M2069" i="25"/>
  <c r="N2069" i="25" s="1"/>
  <c r="M1411" i="25"/>
  <c r="N1411" i="25" s="1"/>
  <c r="L1411" i="25"/>
  <c r="M2141" i="25"/>
  <c r="N2141" i="25" s="1"/>
  <c r="L2141" i="25"/>
  <c r="L2305" i="25"/>
  <c r="M2305" i="25"/>
  <c r="N2305" i="25" s="1"/>
  <c r="M1291" i="25"/>
  <c r="N1291" i="25" s="1"/>
  <c r="L1291" i="25"/>
  <c r="L1885" i="25"/>
  <c r="M1885" i="25"/>
  <c r="N1885" i="25" s="1"/>
  <c r="M1079" i="25"/>
  <c r="N1079" i="25" s="1"/>
  <c r="L1079" i="25"/>
  <c r="L2347" i="25"/>
  <c r="M2347" i="25"/>
  <c r="N2347" i="25" s="1"/>
  <c r="L870" i="25"/>
  <c r="M870" i="25"/>
  <c r="N870" i="25" s="1"/>
  <c r="M1552" i="25"/>
  <c r="N1552" i="25" s="1"/>
  <c r="L1552" i="25"/>
  <c r="M1186" i="25"/>
  <c r="N1186" i="25" s="1"/>
  <c r="L1186" i="25"/>
  <c r="M787" i="25"/>
  <c r="N787" i="25" s="1"/>
  <c r="L787" i="25"/>
  <c r="M1356" i="25"/>
  <c r="N1356" i="25" s="1"/>
  <c r="L1356" i="25"/>
  <c r="L1150" i="25"/>
  <c r="M1150" i="25"/>
  <c r="N1150" i="25" s="1"/>
  <c r="M1863" i="25"/>
  <c r="N1863" i="25" s="1"/>
  <c r="L1863" i="25"/>
  <c r="M1766" i="25"/>
  <c r="N1766" i="25" s="1"/>
  <c r="L1766" i="25"/>
  <c r="M825" i="25"/>
  <c r="N825" i="25" s="1"/>
  <c r="L825" i="25"/>
  <c r="M1183" i="25"/>
  <c r="N1183" i="25" s="1"/>
  <c r="L1183" i="25"/>
  <c r="M873" i="25"/>
  <c r="N873" i="25" s="1"/>
  <c r="L873" i="25"/>
  <c r="M827" i="25"/>
  <c r="N827" i="25" s="1"/>
  <c r="L827" i="25"/>
  <c r="M914" i="25"/>
  <c r="N914" i="25" s="1"/>
  <c r="L914" i="25"/>
  <c r="M1152" i="25"/>
  <c r="N1152" i="25" s="1"/>
  <c r="L1152" i="25"/>
  <c r="L1662" i="25"/>
  <c r="M1662" i="25"/>
  <c r="N1662" i="25" s="1"/>
  <c r="M1794" i="25"/>
  <c r="N1794" i="25" s="1"/>
  <c r="L1794" i="25"/>
  <c r="M2238" i="25"/>
  <c r="N2238" i="25" s="1"/>
  <c r="L2238" i="25"/>
  <c r="L1595" i="25"/>
  <c r="M1595" i="25"/>
  <c r="N1595" i="25" s="1"/>
  <c r="M1671" i="25"/>
  <c r="N1671" i="25" s="1"/>
  <c r="L1671" i="25"/>
  <c r="L2043" i="25"/>
  <c r="M2043" i="25"/>
  <c r="N2043" i="25" s="1"/>
  <c r="M2174" i="25"/>
  <c r="N2174" i="25" s="1"/>
  <c r="L2174" i="25"/>
  <c r="M2093" i="25"/>
  <c r="N2093" i="25" s="1"/>
  <c r="L2093" i="25"/>
  <c r="M978" i="25"/>
  <c r="N978" i="25" s="1"/>
  <c r="L978" i="25"/>
  <c r="M1935" i="25"/>
  <c r="N1935" i="25" s="1"/>
  <c r="L1935" i="25"/>
  <c r="L2190" i="25"/>
  <c r="M2190" i="25"/>
  <c r="N2190" i="25" s="1"/>
  <c r="M1936" i="25"/>
  <c r="N1936" i="25" s="1"/>
  <c r="L1936" i="25"/>
  <c r="M2331" i="25"/>
  <c r="N2331" i="25" s="1"/>
  <c r="L2331" i="25"/>
  <c r="M1460" i="25"/>
  <c r="N1460" i="25" s="1"/>
  <c r="L1460" i="25"/>
  <c r="M1493" i="25"/>
  <c r="N1493" i="25" s="1"/>
  <c r="L1493" i="25"/>
  <c r="L1332" i="25"/>
  <c r="M1332" i="25"/>
  <c r="N1332" i="25" s="1"/>
  <c r="L1486" i="25"/>
  <c r="M1486" i="25"/>
  <c r="N1486" i="25" s="1"/>
  <c r="M1044" i="25"/>
  <c r="N1044" i="25" s="1"/>
  <c r="L1044" i="25"/>
  <c r="L1958" i="25"/>
  <c r="M1958" i="25"/>
  <c r="N1958" i="25" s="1"/>
  <c r="L1479" i="25"/>
  <c r="M1479" i="25"/>
  <c r="N1479" i="25" s="1"/>
  <c r="M2154" i="25"/>
  <c r="N2154" i="25" s="1"/>
  <c r="L2154" i="25"/>
  <c r="L1788" i="25"/>
  <c r="M1788" i="25"/>
  <c r="N1788" i="25" s="1"/>
  <c r="M2186" i="25"/>
  <c r="N2186" i="25" s="1"/>
  <c r="L2186" i="25"/>
  <c r="M2162" i="25"/>
  <c r="N2162" i="25" s="1"/>
  <c r="L2162" i="25"/>
  <c r="M1666" i="25"/>
  <c r="N1666" i="25" s="1"/>
  <c r="L1666" i="25"/>
  <c r="M1427" i="25"/>
  <c r="N1427" i="25" s="1"/>
  <c r="L1427" i="25"/>
  <c r="M810" i="25"/>
  <c r="N810" i="25" s="1"/>
  <c r="L810" i="25"/>
  <c r="M1312" i="25"/>
  <c r="N1312" i="25" s="1"/>
  <c r="L1312" i="25"/>
  <c r="M1526" i="25"/>
  <c r="N1526" i="25" s="1"/>
  <c r="L1526" i="25"/>
  <c r="L1487" i="25"/>
  <c r="M1487" i="25"/>
  <c r="N1487" i="25" s="1"/>
  <c r="M1817" i="25"/>
  <c r="N1817" i="25" s="1"/>
  <c r="L1817" i="25"/>
  <c r="M813" i="25"/>
  <c r="N813" i="25" s="1"/>
  <c r="L813" i="25"/>
  <c r="M1259" i="25"/>
  <c r="N1259" i="25" s="1"/>
  <c r="M771" i="25"/>
  <c r="N771" i="25" s="1"/>
  <c r="L771" i="25"/>
  <c r="L1964" i="25"/>
  <c r="M1964" i="25"/>
  <c r="N1964" i="25" s="1"/>
  <c r="L770" i="25"/>
  <c r="M770" i="25"/>
  <c r="N770" i="25" s="1"/>
  <c r="M1572" i="25"/>
  <c r="N1572" i="25" s="1"/>
  <c r="L1572" i="25"/>
  <c r="M1101" i="25"/>
  <c r="N1101" i="25" s="1"/>
  <c r="L1101" i="25"/>
  <c r="M2253" i="25"/>
  <c r="N2253" i="25" s="1"/>
  <c r="L2253" i="25"/>
  <c r="M906" i="25"/>
  <c r="N906" i="25" s="1"/>
  <c r="L906" i="25"/>
  <c r="M1169" i="25"/>
  <c r="N1169" i="25" s="1"/>
  <c r="L1169" i="25"/>
  <c r="M1446" i="25"/>
  <c r="N1446" i="25" s="1"/>
  <c r="L1446" i="25"/>
  <c r="L1196" i="25"/>
  <c r="M1196" i="25"/>
  <c r="N1196" i="25" s="1"/>
  <c r="M1050" i="25"/>
  <c r="N1050" i="25" s="1"/>
  <c r="L1050" i="25"/>
  <c r="M1590" i="25"/>
  <c r="N1590" i="25" s="1"/>
  <c r="L1590" i="25"/>
  <c r="M1407" i="25"/>
  <c r="N1407" i="25" s="1"/>
  <c r="L1407" i="25"/>
  <c r="M1308" i="25"/>
  <c r="N1308" i="25" s="1"/>
  <c r="L1308" i="25"/>
  <c r="L960" i="25"/>
  <c r="M960" i="25"/>
  <c r="N960" i="25" s="1"/>
  <c r="M1459" i="25"/>
  <c r="N1459" i="25" s="1"/>
  <c r="L1459" i="25"/>
  <c r="M853" i="25"/>
  <c r="N853" i="25" s="1"/>
  <c r="L853" i="25"/>
  <c r="L2157" i="25"/>
  <c r="M2157" i="25"/>
  <c r="N2157" i="25" s="1"/>
  <c r="M1362" i="25"/>
  <c r="N1362" i="25" s="1"/>
  <c r="L1362" i="25"/>
  <c r="L1856" i="25"/>
  <c r="M1856" i="25"/>
  <c r="N1856" i="25" s="1"/>
  <c r="M2291" i="25"/>
  <c r="N2291" i="25" s="1"/>
  <c r="L2291" i="25"/>
  <c r="L1422" i="25"/>
  <c r="M1422" i="25"/>
  <c r="N1422" i="25" s="1"/>
  <c r="L1375" i="25"/>
  <c r="M1375" i="25"/>
  <c r="N1375" i="25" s="1"/>
  <c r="M1557" i="25"/>
  <c r="N1557" i="25" s="1"/>
  <c r="L1557" i="25"/>
  <c r="M1606" i="25"/>
  <c r="N1606" i="25" s="1"/>
  <c r="L1606" i="25"/>
  <c r="M1303" i="25"/>
  <c r="N1303" i="25" s="1"/>
  <c r="L1303" i="25"/>
  <c r="M1014" i="25"/>
  <c r="N1014" i="25" s="1"/>
  <c r="L1014" i="25"/>
  <c r="M1734" i="25"/>
  <c r="N1734" i="25" s="1"/>
  <c r="L1734" i="25"/>
  <c r="L2109" i="25"/>
  <c r="M2109" i="25"/>
  <c r="N2109" i="25" s="1"/>
  <c r="M1094" i="25"/>
  <c r="N1094" i="25" s="1"/>
  <c r="L1094" i="25"/>
  <c r="M854" i="25"/>
  <c r="N854" i="25" s="1"/>
  <c r="L854" i="25"/>
  <c r="M2342" i="25"/>
  <c r="N2342" i="25" s="1"/>
  <c r="L2342" i="25"/>
  <c r="L1890" i="25"/>
  <c r="M1890" i="25"/>
  <c r="N1890" i="25" s="1"/>
  <c r="M2000" i="25"/>
  <c r="N2000" i="25" s="1"/>
  <c r="L2000" i="25"/>
  <c r="L1934" i="25"/>
  <c r="M1934" i="25"/>
  <c r="N1934" i="25" s="1"/>
  <c r="M1323" i="25"/>
  <c r="N1323" i="25" s="1"/>
  <c r="L1323" i="25"/>
  <c r="M1593" i="25"/>
  <c r="N1593" i="25" s="1"/>
  <c r="L1593" i="25"/>
  <c r="M1499" i="25"/>
  <c r="N1499" i="25" s="1"/>
  <c r="L1499" i="25"/>
  <c r="M1565" i="25"/>
  <c r="N1565" i="25" s="1"/>
  <c r="L1565" i="25"/>
  <c r="M1999" i="25"/>
  <c r="N1999" i="25" s="1"/>
  <c r="L1999" i="25"/>
  <c r="M2033" i="25"/>
  <c r="N2033" i="25" s="1"/>
  <c r="L2033" i="25"/>
  <c r="M2107" i="25"/>
  <c r="N2107" i="25" s="1"/>
  <c r="L2107" i="25"/>
  <c r="L830" i="25"/>
  <c r="M830" i="25"/>
  <c r="N830" i="25" s="1"/>
  <c r="L1916" i="25"/>
  <c r="M1916" i="25"/>
  <c r="N1916" i="25" s="1"/>
  <c r="L1029" i="25"/>
  <c r="M1029" i="25"/>
  <c r="N1029" i="25" s="1"/>
  <c r="M1840" i="25"/>
  <c r="N1840" i="25" s="1"/>
  <c r="L1840" i="25"/>
  <c r="M1473" i="25"/>
  <c r="N1473" i="25" s="1"/>
  <c r="L1473" i="25"/>
  <c r="M2204" i="25"/>
  <c r="N2204" i="25" s="1"/>
  <c r="L2204" i="25"/>
  <c r="L1203" i="25"/>
  <c r="M1203" i="25"/>
  <c r="N1203" i="25" s="1"/>
  <c r="M1869" i="25"/>
  <c r="N1869" i="25" s="1"/>
  <c r="L1869" i="25"/>
  <c r="L1228" i="25"/>
  <c r="M1228" i="25"/>
  <c r="N1228" i="25" s="1"/>
  <c r="M1722" i="25"/>
  <c r="N1722" i="25" s="1"/>
  <c r="L1722" i="25"/>
  <c r="M815" i="25"/>
  <c r="N815" i="25" s="1"/>
  <c r="L815" i="25"/>
  <c r="L818" i="25"/>
  <c r="M818" i="25"/>
  <c r="N818" i="25" s="1"/>
  <c r="M1360" i="25"/>
  <c r="N1360" i="25" s="1"/>
  <c r="L1360" i="25"/>
  <c r="M837" i="25"/>
  <c r="N837" i="25" s="1"/>
  <c r="L837" i="25"/>
  <c r="L2350" i="25"/>
  <c r="M2350" i="25"/>
  <c r="N2350" i="25" s="1"/>
  <c r="L2080" i="25"/>
  <c r="M2080" i="25"/>
  <c r="N2080" i="25" s="1"/>
  <c r="L1178" i="25"/>
  <c r="M839" i="25"/>
  <c r="N839" i="25" s="1"/>
  <c r="L839" i="25"/>
  <c r="M2118" i="25"/>
  <c r="N2118" i="25" s="1"/>
  <c r="L2118" i="25"/>
  <c r="L2278" i="25"/>
  <c r="M2278" i="25"/>
  <c r="N2278" i="25" s="1"/>
  <c r="M1120" i="25"/>
  <c r="N1120" i="25" s="1"/>
  <c r="L1120" i="25"/>
  <c r="L2125" i="25"/>
  <c r="M2125" i="25"/>
  <c r="N2125" i="25" s="1"/>
  <c r="M1118" i="25"/>
  <c r="N1118" i="25" s="1"/>
  <c r="L1118" i="25"/>
  <c r="M995" i="25"/>
  <c r="N995" i="25" s="1"/>
  <c r="L995" i="25"/>
  <c r="L1912" i="25"/>
  <c r="M1912" i="25"/>
  <c r="N1912" i="25" s="1"/>
  <c r="L1351" i="25"/>
  <c r="M1351" i="25"/>
  <c r="N1351" i="25" s="1"/>
  <c r="M1970" i="25"/>
  <c r="N1970" i="25" s="1"/>
  <c r="L1970" i="25"/>
  <c r="M1432" i="25"/>
  <c r="N1432" i="25" s="1"/>
  <c r="L1432" i="25"/>
  <c r="L1717" i="25"/>
  <c r="M1717" i="25"/>
  <c r="N1717" i="25" s="1"/>
  <c r="M1602" i="25"/>
  <c r="N1602" i="25" s="1"/>
  <c r="L1602" i="25"/>
  <c r="M1649" i="25"/>
  <c r="N1649" i="25" s="1"/>
  <c r="L1649" i="25"/>
  <c r="L2285" i="25"/>
  <c r="M2285" i="25"/>
  <c r="N2285" i="25" s="1"/>
  <c r="M915" i="25"/>
  <c r="N915" i="25" s="1"/>
  <c r="L915" i="25"/>
  <c r="M2237" i="25"/>
  <c r="N2237" i="25" s="1"/>
  <c r="L2237" i="25"/>
  <c r="L1922" i="25"/>
  <c r="M1922" i="25"/>
  <c r="N1922" i="25" s="1"/>
  <c r="M1537" i="25"/>
  <c r="N1537" i="25" s="1"/>
  <c r="L1537" i="25"/>
  <c r="L1110" i="25"/>
  <c r="M1110" i="25"/>
  <c r="N1110" i="25" s="1"/>
  <c r="M1061" i="25"/>
  <c r="N1061" i="25" s="1"/>
  <c r="L1061" i="25"/>
  <c r="L1583" i="25"/>
  <c r="M1583" i="25"/>
  <c r="N1583" i="25" s="1"/>
  <c r="M2188" i="25"/>
  <c r="N2188" i="25" s="1"/>
  <c r="L2188" i="25"/>
  <c r="M1510" i="25"/>
  <c r="N1510" i="25" s="1"/>
  <c r="L1510" i="25"/>
  <c r="M2054" i="25"/>
  <c r="N2054" i="25" s="1"/>
  <c r="L2054" i="25"/>
  <c r="M1705" i="25"/>
  <c r="N1705" i="25" s="1"/>
  <c r="L1705" i="25"/>
  <c r="L1952" i="25"/>
  <c r="M1952" i="25"/>
  <c r="N1952" i="25" s="1"/>
  <c r="L1993" i="25"/>
  <c r="M1993" i="25"/>
  <c r="N1993" i="25" s="1"/>
  <c r="M1252" i="25"/>
  <c r="N1252" i="25" s="1"/>
  <c r="L1252" i="25"/>
  <c r="L1365" i="25"/>
  <c r="M1365" i="25"/>
  <c r="N1365" i="25" s="1"/>
  <c r="L1696" i="25"/>
  <c r="M1696" i="25"/>
  <c r="N1696" i="25" s="1"/>
  <c r="L2131" i="25"/>
  <c r="M2131" i="25"/>
  <c r="N2131" i="25" s="1"/>
  <c r="L971" i="25"/>
  <c r="M971" i="25"/>
  <c r="N971" i="25" s="1"/>
  <c r="M1502" i="25"/>
  <c r="N1502" i="25" s="1"/>
  <c r="L1502" i="25"/>
  <c r="M760" i="25"/>
  <c r="N760" i="25" s="1"/>
  <c r="L760" i="25"/>
  <c r="M2136" i="25"/>
  <c r="N2136" i="25" s="1"/>
  <c r="L2136" i="25"/>
  <c r="M996" i="25"/>
  <c r="N996" i="25" s="1"/>
  <c r="L996" i="25"/>
  <c r="M1792" i="25"/>
  <c r="N1792" i="25" s="1"/>
  <c r="L1792" i="25"/>
  <c r="L949" i="25"/>
  <c r="M949" i="25"/>
  <c r="N949" i="25" s="1"/>
  <c r="M1594" i="25"/>
  <c r="N1594" i="25" s="1"/>
  <c r="L1594" i="25"/>
  <c r="M1263" i="25"/>
  <c r="N1263" i="25" s="1"/>
  <c r="L1263" i="25"/>
  <c r="M832" i="25"/>
  <c r="N832" i="25" s="1"/>
  <c r="L832" i="25"/>
  <c r="M1518" i="25"/>
  <c r="N1518" i="25" s="1"/>
  <c r="L1518" i="25"/>
  <c r="L1910" i="25"/>
  <c r="M1910" i="25"/>
  <c r="N1910" i="25" s="1"/>
  <c r="M1837" i="25"/>
  <c r="N1837" i="25" s="1"/>
  <c r="L1837" i="25"/>
  <c r="L2301" i="25"/>
  <c r="M2301" i="25"/>
  <c r="N2301" i="25" s="1"/>
  <c r="M1687" i="25"/>
  <c r="N1687" i="25" s="1"/>
  <c r="L1687" i="25"/>
  <c r="M958" i="25"/>
  <c r="N958" i="25" s="1"/>
  <c r="L958" i="25"/>
  <c r="M781" i="25"/>
  <c r="N781" i="25" s="1"/>
  <c r="L781" i="25"/>
  <c r="L1040" i="25"/>
  <c r="M1040" i="25"/>
  <c r="N1040" i="25" s="1"/>
  <c r="M976" i="25"/>
  <c r="N976" i="25" s="1"/>
  <c r="L976" i="25"/>
  <c r="M1735" i="25"/>
  <c r="N1735" i="25" s="1"/>
  <c r="L1735" i="25"/>
  <c r="M934" i="25"/>
  <c r="N934" i="25" s="1"/>
  <c r="L934" i="25"/>
  <c r="M1637" i="25"/>
  <c r="N1637" i="25" s="1"/>
  <c r="L1637" i="25"/>
  <c r="M1140" i="25"/>
  <c r="N1140" i="25" s="1"/>
  <c r="L1140" i="25"/>
  <c r="M1753" i="25"/>
  <c r="N1753" i="25" s="1"/>
  <c r="L1753" i="25"/>
  <c r="M1054" i="25"/>
  <c r="N1054" i="25" s="1"/>
  <c r="L1054" i="25"/>
  <c r="M1237" i="25"/>
  <c r="N1237" i="25" s="1"/>
  <c r="L1237" i="25"/>
  <c r="L1830" i="25"/>
  <c r="M1830" i="25"/>
  <c r="N1830" i="25" s="1"/>
  <c r="M1893" i="25"/>
  <c r="N1893" i="25" s="1"/>
  <c r="L1893" i="25"/>
  <c r="M1994" i="25"/>
  <c r="N1994" i="25" s="1"/>
  <c r="L1994" i="25"/>
  <c r="M2121" i="25"/>
  <c r="N2121" i="25" s="1"/>
  <c r="L2121" i="25"/>
  <c r="L2144" i="25"/>
  <c r="M2144" i="25"/>
  <c r="N2144" i="25" s="1"/>
  <c r="M2246" i="25"/>
  <c r="N2246" i="25" s="1"/>
  <c r="L2246" i="25"/>
  <c r="L1611" i="25"/>
  <c r="M1611" i="25"/>
  <c r="N1611" i="25" s="1"/>
  <c r="L2020" i="25"/>
  <c r="M2020" i="25"/>
  <c r="N2020" i="25" s="1"/>
  <c r="M991" i="25"/>
  <c r="N991" i="25" s="1"/>
  <c r="L991" i="25"/>
  <c r="M763" i="25"/>
  <c r="N763" i="25" s="1"/>
  <c r="L763" i="25"/>
  <c r="L1310" i="25"/>
  <c r="M1310" i="25"/>
  <c r="N1310" i="25" s="1"/>
  <c r="L1646" i="25"/>
  <c r="M1008" i="25"/>
  <c r="N1008" i="25" s="1"/>
  <c r="L1008" i="25"/>
  <c r="M1149" i="25"/>
  <c r="N1149" i="25" s="1"/>
  <c r="L1149" i="25"/>
  <c r="M1146" i="25"/>
  <c r="N1146" i="25" s="1"/>
  <c r="L1146" i="25"/>
  <c r="L994" i="25"/>
  <c r="M994" i="25"/>
  <c r="N994" i="25" s="1"/>
  <c r="M777" i="25"/>
  <c r="N777" i="25" s="1"/>
  <c r="L777" i="25"/>
  <c r="M874" i="25"/>
  <c r="N874" i="25" s="1"/>
  <c r="L874" i="25"/>
  <c r="M869" i="25"/>
  <c r="N869" i="25" s="1"/>
  <c r="L869" i="25"/>
  <c r="M1124" i="25"/>
  <c r="N1124" i="25" s="1"/>
  <c r="L1124" i="25"/>
  <c r="M1889" i="25"/>
  <c r="N1889" i="25" s="1"/>
  <c r="L1889" i="25"/>
  <c r="M2283" i="25"/>
  <c r="N2283" i="25" s="1"/>
  <c r="L2283" i="25"/>
  <c r="M808" i="25"/>
  <c r="N808" i="25" s="1"/>
  <c r="L808" i="25"/>
  <c r="M1730" i="25"/>
  <c r="N1730" i="25" s="1"/>
  <c r="L1730" i="25"/>
  <c r="M1819" i="25"/>
  <c r="N1819" i="25" s="1"/>
  <c r="L1819" i="25"/>
  <c r="M2182" i="25"/>
  <c r="N2182" i="25" s="1"/>
  <c r="L2182" i="25"/>
  <c r="M929" i="25"/>
  <c r="N929" i="25" s="1"/>
  <c r="L929" i="25"/>
  <c r="M1901" i="25"/>
  <c r="N1901" i="25" s="1"/>
  <c r="L1901" i="25"/>
  <c r="M779" i="25"/>
  <c r="N779" i="25" s="1"/>
  <c r="L779" i="25"/>
  <c r="M1066" i="25"/>
  <c r="N1066" i="25" s="1"/>
  <c r="L1066" i="25"/>
  <c r="M1199" i="25"/>
  <c r="N1199" i="25" s="1"/>
  <c r="L1199" i="25"/>
  <c r="M2007" i="25"/>
  <c r="N2007" i="25" s="1"/>
  <c r="L2007" i="25"/>
  <c r="M1626" i="25"/>
  <c r="N1626" i="25" s="1"/>
  <c r="L1626" i="25"/>
  <c r="M2012" i="25"/>
  <c r="N2012" i="25" s="1"/>
  <c r="L2012" i="25"/>
  <c r="M1074" i="25"/>
  <c r="N1074" i="25" s="1"/>
  <c r="L1074" i="25"/>
  <c r="M1509" i="25"/>
  <c r="N1509" i="25" s="1"/>
  <c r="L1509" i="25"/>
  <c r="M1247" i="25"/>
  <c r="N1247" i="25" s="1"/>
  <c r="L1247" i="25"/>
  <c r="M1547" i="25"/>
  <c r="N1547" i="25" s="1"/>
  <c r="L1547" i="25"/>
  <c r="M1115" i="25"/>
  <c r="N1115" i="25" s="1"/>
  <c r="L1115" i="25"/>
  <c r="M2230" i="25"/>
  <c r="N2230" i="25" s="1"/>
  <c r="L2230" i="25"/>
  <c r="L1701" i="25"/>
  <c r="M1701" i="25"/>
  <c r="N1701" i="25" s="1"/>
  <c r="M1413" i="25"/>
  <c r="N1413" i="25" s="1"/>
  <c r="L1413" i="25"/>
  <c r="M1628" i="25"/>
  <c r="N1628" i="25" s="1"/>
  <c r="L1628" i="25"/>
  <c r="M1340" i="25"/>
  <c r="N1340" i="25" s="1"/>
  <c r="L1340" i="25"/>
  <c r="M1240" i="25"/>
  <c r="N1240" i="25" s="1"/>
  <c r="L1240" i="25"/>
  <c r="M1067" i="25"/>
  <c r="N1067" i="25" s="1"/>
  <c r="L1067" i="25"/>
  <c r="M1720" i="25"/>
  <c r="N1720" i="25" s="1"/>
  <c r="L1720" i="25"/>
  <c r="M896" i="25"/>
  <c r="N896" i="25" s="1"/>
  <c r="L896" i="25"/>
  <c r="M865" i="25"/>
  <c r="N865" i="25" s="1"/>
  <c r="L865" i="25"/>
  <c r="L1302" i="25"/>
  <c r="M1302" i="25"/>
  <c r="N1302" i="25" s="1"/>
  <c r="L829" i="25"/>
  <c r="M829" i="25"/>
  <c r="N829" i="25" s="1"/>
  <c r="M2061" i="25"/>
  <c r="N2061" i="25" s="1"/>
  <c r="L2061" i="25"/>
  <c r="M1031" i="25"/>
  <c r="N1031" i="25" s="1"/>
  <c r="L1031" i="25"/>
  <c r="M2220" i="25"/>
  <c r="N2220" i="25" s="1"/>
  <c r="L2220" i="25"/>
  <c r="M1644" i="25"/>
  <c r="N1644" i="25" s="1"/>
  <c r="L1644" i="25"/>
  <c r="M1354" i="25"/>
  <c r="N1354" i="25" s="1"/>
  <c r="L1354" i="25"/>
  <c r="M1963" i="25"/>
  <c r="N1963" i="25" s="1"/>
  <c r="L1963" i="25"/>
  <c r="L2369" i="25"/>
  <c r="M2369" i="25"/>
  <c r="N2369" i="25" s="1"/>
  <c r="L2055" i="25"/>
  <c r="M2055" i="25"/>
  <c r="N2055" i="25" s="1"/>
  <c r="M990" i="25"/>
  <c r="N990" i="25" s="1"/>
  <c r="L990" i="25"/>
  <c r="M997" i="25"/>
  <c r="N997" i="25" s="1"/>
  <c r="L997" i="25"/>
  <c r="M1003" i="25"/>
  <c r="N1003" i="25" s="1"/>
  <c r="L1003" i="25"/>
  <c r="L2313" i="25"/>
  <c r="M2313" i="25"/>
  <c r="N2313" i="25" s="1"/>
  <c r="M1072" i="25"/>
  <c r="N1072" i="25" s="1"/>
  <c r="L1072" i="25"/>
  <c r="L1041" i="25"/>
  <c r="M1041" i="25"/>
  <c r="N1041" i="25" s="1"/>
  <c r="M1795" i="25"/>
  <c r="N1795" i="25" s="1"/>
  <c r="L1795" i="25"/>
  <c r="M1267" i="25"/>
  <c r="N1267" i="25" s="1"/>
  <c r="L1267" i="25"/>
  <c r="L1645" i="25"/>
  <c r="M1645" i="25"/>
  <c r="N1645" i="25" s="1"/>
  <c r="M2376" i="25"/>
  <c r="N2376" i="25" s="1"/>
  <c r="L2376" i="25"/>
  <c r="M1833" i="25"/>
  <c r="N1833" i="25" s="1"/>
  <c r="L1833" i="25"/>
  <c r="M1327" i="25"/>
  <c r="N1327" i="25" s="1"/>
  <c r="L1327" i="25"/>
  <c r="M2284" i="25"/>
  <c r="N2284" i="25" s="1"/>
  <c r="L2284" i="25"/>
  <c r="M2258" i="25"/>
  <c r="N2258" i="25" s="1"/>
  <c r="L2258" i="25"/>
  <c r="M1880" i="25"/>
  <c r="N1880" i="25" s="1"/>
  <c r="L1880" i="25"/>
  <c r="M1913" i="25"/>
  <c r="N1913" i="25" s="1"/>
  <c r="L1913" i="25"/>
  <c r="M1743" i="25"/>
  <c r="N1743" i="25" s="1"/>
  <c r="L1743" i="25"/>
  <c r="M761" i="25"/>
  <c r="N761" i="25" s="1"/>
  <c r="L761" i="25"/>
  <c r="M1823" i="25"/>
  <c r="N1823" i="25" s="1"/>
  <c r="L1823" i="25"/>
  <c r="M1010" i="25"/>
  <c r="N1010" i="25" s="1"/>
  <c r="L1010" i="25"/>
  <c r="L2248" i="25"/>
  <c r="M2248" i="25"/>
  <c r="N2248" i="25" s="1"/>
  <c r="L1191" i="25"/>
  <c r="M1191" i="25"/>
  <c r="N1191" i="25" s="1"/>
  <c r="L891" i="25"/>
  <c r="M891" i="25"/>
  <c r="N891" i="25" s="1"/>
  <c r="M1566" i="25"/>
  <c r="N1566" i="25" s="1"/>
  <c r="L1566" i="25"/>
  <c r="M1625" i="25"/>
  <c r="N1625" i="25" s="1"/>
  <c r="L1625" i="25"/>
  <c r="M972" i="25"/>
  <c r="N972" i="25" s="1"/>
  <c r="L972" i="25"/>
  <c r="M935" i="25"/>
  <c r="N935" i="25" s="1"/>
  <c r="L935" i="25"/>
  <c r="M1927" i="25"/>
  <c r="N1927" i="25" s="1"/>
  <c r="L1927" i="25"/>
  <c r="M1783" i="25"/>
  <c r="N1783" i="25" s="1"/>
  <c r="L1783" i="25"/>
  <c r="L1182" i="25"/>
  <c r="M1182" i="25"/>
  <c r="N1182" i="25" s="1"/>
  <c r="M1469" i="25"/>
  <c r="N1469" i="25" s="1"/>
  <c r="L1469" i="25"/>
  <c r="L1875" i="25"/>
  <c r="M1875" i="25"/>
  <c r="N1875" i="25" s="1"/>
  <c r="M1292" i="25"/>
  <c r="N1292" i="25" s="1"/>
  <c r="L1292" i="25"/>
  <c r="M1249" i="25"/>
  <c r="N1249" i="25" s="1"/>
  <c r="L1249" i="25"/>
  <c r="L1218" i="25"/>
  <c r="M1218" i="25"/>
  <c r="N1218" i="25" s="1"/>
  <c r="M2257" i="25"/>
  <c r="N2257" i="25" s="1"/>
  <c r="L2257" i="25"/>
  <c r="L1245" i="25"/>
  <c r="M1245" i="25"/>
  <c r="N1245" i="25" s="1"/>
  <c r="M1474" i="25"/>
  <c r="N1474" i="25" s="1"/>
  <c r="L1474" i="25"/>
  <c r="L2083" i="25"/>
  <c r="M2083" i="25"/>
  <c r="N2083" i="25" s="1"/>
  <c r="M2142" i="25"/>
  <c r="N2142" i="25" s="1"/>
  <c r="L2142" i="25"/>
  <c r="M1367" i="25"/>
  <c r="N1367" i="25" s="1"/>
  <c r="L1367" i="25"/>
  <c r="M2014" i="25"/>
  <c r="N2014" i="25" s="1"/>
  <c r="L2014" i="25"/>
  <c r="L1629" i="25"/>
  <c r="M1629" i="25"/>
  <c r="N1629" i="25" s="1"/>
  <c r="M1844" i="25"/>
  <c r="N1844" i="25" s="1"/>
  <c r="L1844" i="25"/>
  <c r="M1556" i="25"/>
  <c r="N1556" i="25" s="1"/>
  <c r="L1556" i="25"/>
  <c r="L1412" i="25"/>
  <c r="M1412" i="25"/>
  <c r="N1412" i="25" s="1"/>
  <c r="M2047" i="25"/>
  <c r="N2047" i="25" s="1"/>
  <c r="L2047" i="25"/>
  <c r="L1386" i="25"/>
  <c r="M1386" i="25"/>
  <c r="N1386" i="25" s="1"/>
  <c r="M1733" i="25"/>
  <c r="N1733" i="25" s="1"/>
  <c r="L1733" i="25"/>
  <c r="L2368" i="25"/>
  <c r="M2368" i="25"/>
  <c r="N2368" i="25" s="1"/>
  <c r="M1995" i="25"/>
  <c r="N1995" i="25" s="1"/>
  <c r="L1995" i="25"/>
  <c r="L2340" i="25"/>
  <c r="M2340" i="25"/>
  <c r="N2340" i="25" s="1"/>
  <c r="L1809" i="25"/>
  <c r="M1809" i="25"/>
  <c r="N1809" i="25" s="1"/>
  <c r="M1946" i="25"/>
  <c r="N1946" i="25" s="1"/>
  <c r="L1946" i="25"/>
  <c r="L2353" i="25"/>
  <c r="M2353" i="25"/>
  <c r="N2353" i="25" s="1"/>
  <c r="M894" i="25"/>
  <c r="N894" i="25" s="1"/>
  <c r="L894" i="25"/>
  <c r="M1287" i="25"/>
  <c r="N1287" i="25" s="1"/>
  <c r="L1287" i="25"/>
  <c r="L1988" i="25"/>
  <c r="M1988" i="25"/>
  <c r="N1988" i="25" s="1"/>
  <c r="M1471" i="25"/>
  <c r="N1471" i="25" s="1"/>
  <c r="L1471" i="25"/>
  <c r="L1714" i="25"/>
  <c r="M1714" i="25"/>
  <c r="N1714" i="25" s="1"/>
  <c r="M1068" i="25"/>
  <c r="N1068" i="25" s="1"/>
  <c r="L1068" i="25"/>
  <c r="M1979" i="25"/>
  <c r="N1979" i="25" s="1"/>
  <c r="L1979" i="25"/>
  <c r="M856" i="25"/>
  <c r="N856" i="25" s="1"/>
  <c r="L856" i="25"/>
  <c r="M1736" i="25"/>
  <c r="N1736" i="25" s="1"/>
  <c r="L1736" i="25"/>
  <c r="M2371" i="25"/>
  <c r="N2371" i="25" s="1"/>
  <c r="L2371" i="25"/>
  <c r="L1236" i="25"/>
  <c r="M1236" i="25"/>
  <c r="N1236" i="25" s="1"/>
  <c r="L2175" i="25"/>
  <c r="M2175" i="25"/>
  <c r="N2175" i="25" s="1"/>
  <c r="M1514" i="25"/>
  <c r="N1514" i="25" s="1"/>
  <c r="L1514" i="25"/>
  <c r="M1002" i="25"/>
  <c r="N1002" i="25" s="1"/>
  <c r="L1002" i="25"/>
  <c r="M1170" i="25"/>
  <c r="N1170" i="25" s="1"/>
  <c r="L1170" i="25"/>
  <c r="M814" i="25"/>
  <c r="N814" i="25" s="1"/>
  <c r="L814" i="25"/>
  <c r="L2233" i="25"/>
  <c r="M2233" i="25"/>
  <c r="N2233" i="25" s="1"/>
  <c r="M1355" i="25"/>
  <c r="N1355" i="25" s="1"/>
  <c r="L1355" i="25"/>
  <c r="L2290" i="25"/>
  <c r="M2290" i="25"/>
  <c r="N2290" i="25" s="1"/>
  <c r="L1570" i="25"/>
  <c r="M1570" i="25"/>
  <c r="N1570" i="25" s="1"/>
  <c r="L1617" i="25"/>
  <c r="M1617" i="25"/>
  <c r="N1617" i="25" s="1"/>
  <c r="L1489" i="25"/>
  <c r="M1489" i="25"/>
  <c r="N1489" i="25" s="1"/>
  <c r="L1764" i="25"/>
  <c r="M1764" i="25"/>
  <c r="N1764" i="25" s="1"/>
  <c r="M2312" i="25"/>
  <c r="N2312" i="25" s="1"/>
  <c r="L2312" i="25"/>
  <c r="L1657" i="25"/>
  <c r="M1657" i="25"/>
  <c r="N1657" i="25" s="1"/>
  <c r="M1609" i="25"/>
  <c r="N1609" i="25" s="1"/>
  <c r="L1609" i="25"/>
  <c r="M1548" i="25"/>
  <c r="N1548" i="25" s="1"/>
  <c r="L1548" i="25"/>
  <c r="L2195" i="25"/>
  <c r="M2195" i="25"/>
  <c r="N2195" i="25" s="1"/>
  <c r="M1763" i="25"/>
  <c r="N1763" i="25" s="1"/>
  <c r="L1763" i="25"/>
  <c r="L1475" i="25"/>
  <c r="M1475" i="25"/>
  <c r="N1475" i="25" s="1"/>
  <c r="L1978" i="25"/>
  <c r="M1978" i="25"/>
  <c r="N1978" i="25" s="1"/>
  <c r="L1546" i="25"/>
  <c r="M1546" i="25"/>
  <c r="N1546" i="25" s="1"/>
  <c r="M2240" i="25"/>
  <c r="N2240" i="25" s="1"/>
  <c r="L2240" i="25"/>
  <c r="M2299" i="25"/>
  <c r="N2299" i="25" s="1"/>
  <c r="L2299" i="25"/>
  <c r="M1435" i="25"/>
  <c r="N1435" i="25" s="1"/>
  <c r="L1435" i="25"/>
  <c r="L1553" i="25"/>
  <c r="M1553" i="25"/>
  <c r="N1553" i="25" s="1"/>
  <c r="M1612" i="25"/>
  <c r="N1612" i="25" s="1"/>
  <c r="L1612" i="25"/>
  <c r="L1527" i="25"/>
  <c r="M1527" i="25"/>
  <c r="N1527" i="25" s="1"/>
  <c r="M1586" i="25"/>
  <c r="N1586" i="25" s="1"/>
  <c r="L1586" i="25"/>
  <c r="M1195" i="25"/>
  <c r="N1195" i="25" s="1"/>
  <c r="L1195" i="25"/>
  <c r="M833" i="25"/>
  <c r="N833" i="25" s="1"/>
  <c r="L833" i="25"/>
  <c r="L1929" i="25"/>
  <c r="M1929" i="25"/>
  <c r="N1929" i="25" s="1"/>
  <c r="M2205" i="25"/>
  <c r="N2205" i="25" s="1"/>
  <c r="L2205" i="25"/>
  <c r="L1968" i="25"/>
  <c r="M1968" i="25"/>
  <c r="N1968" i="25" s="1"/>
  <c r="M1232" i="25"/>
  <c r="N1232" i="25" s="1"/>
  <c r="L1232" i="25"/>
  <c r="M876" i="25"/>
  <c r="N876" i="25" s="1"/>
  <c r="L876" i="25"/>
  <c r="M1751" i="25"/>
  <c r="N1751" i="25" s="1"/>
  <c r="L1751" i="25"/>
  <c r="M1390" i="25"/>
  <c r="N1390" i="25" s="1"/>
  <c r="L1390" i="25"/>
  <c r="L1286" i="25"/>
  <c r="M1286" i="25"/>
  <c r="N1286" i="25" s="1"/>
  <c r="L1652" i="25"/>
  <c r="M1652" i="25"/>
  <c r="N1652" i="25" s="1"/>
  <c r="M1096" i="25"/>
  <c r="N1096" i="25" s="1"/>
  <c r="L1096" i="25"/>
  <c r="M2058" i="25"/>
  <c r="N2058" i="25" s="1"/>
  <c r="L2058" i="25"/>
  <c r="M1914" i="25"/>
  <c r="N1914" i="25" s="1"/>
  <c r="L1914" i="25"/>
  <c r="M1167" i="25"/>
  <c r="N1167" i="25" s="1"/>
  <c r="L1167" i="25"/>
  <c r="M2261" i="25"/>
  <c r="N2261" i="25" s="1"/>
  <c r="L2261" i="25"/>
  <c r="M1888" i="25"/>
  <c r="N1888" i="25" s="1"/>
  <c r="L1888" i="25"/>
  <c r="L1104" i="25"/>
  <c r="M1104" i="25"/>
  <c r="N1104" i="25" s="1"/>
  <c r="M2112" i="25"/>
  <c r="N2112" i="25" s="1"/>
  <c r="L2112" i="25"/>
  <c r="M2039" i="25"/>
  <c r="N2039" i="25" s="1"/>
  <c r="L2039" i="25"/>
  <c r="L1463" i="25"/>
  <c r="M1463" i="25"/>
  <c r="N1463" i="25" s="1"/>
  <c r="M1229" i="25"/>
  <c r="N1229" i="25" s="1"/>
  <c r="L1229" i="25"/>
  <c r="M1581" i="25"/>
  <c r="N1581" i="25" s="1"/>
  <c r="L1581" i="25"/>
  <c r="M2084" i="25"/>
  <c r="N2084" i="25" s="1"/>
  <c r="L2084" i="25"/>
  <c r="M2117" i="25"/>
  <c r="N2117" i="25" s="1"/>
  <c r="L2117" i="25"/>
  <c r="M1600" i="25"/>
  <c r="N1600" i="25" s="1"/>
  <c r="L1600" i="25"/>
  <c r="M1277" i="25"/>
  <c r="N1277" i="25" s="1"/>
  <c r="L1277" i="25"/>
  <c r="M1033" i="25"/>
  <c r="N1033" i="25" s="1"/>
  <c r="L1033" i="25"/>
  <c r="X2" i="14"/>
  <c r="T711" i="25" l="1"/>
  <c r="M711" i="25"/>
  <c r="N711" i="25" s="1"/>
  <c r="G711" i="25"/>
  <c r="L655" i="25"/>
  <c r="L716" i="25"/>
  <c r="M714" i="25"/>
  <c r="N714" i="25" s="1"/>
  <c r="L753" i="25"/>
  <c r="L675" i="25"/>
  <c r="G693" i="25"/>
  <c r="T726" i="25"/>
  <c r="M726" i="25"/>
  <c r="N726" i="25" s="1"/>
  <c r="T661" i="25"/>
  <c r="L693" i="25"/>
  <c r="G674" i="25"/>
  <c r="L709" i="25"/>
  <c r="G709" i="25"/>
  <c r="M672" i="25"/>
  <c r="N672" i="25" s="1"/>
  <c r="T672" i="25"/>
  <c r="L666" i="25"/>
  <c r="T716" i="25"/>
  <c r="T690" i="25"/>
  <c r="L698" i="25"/>
  <c r="G702" i="25"/>
  <c r="L690" i="25"/>
  <c r="M720" i="25"/>
  <c r="N720" i="25" s="1"/>
  <c r="M700" i="25"/>
  <c r="N700" i="25" s="1"/>
  <c r="G675" i="25"/>
  <c r="T709" i="25"/>
  <c r="G704" i="25"/>
  <c r="M690" i="25"/>
  <c r="N690" i="25" s="1"/>
  <c r="T698" i="25"/>
  <c r="T675" i="25"/>
  <c r="G698" i="25"/>
  <c r="T707" i="25"/>
  <c r="G707" i="25"/>
  <c r="M2040" i="25"/>
  <c r="N2040" i="25" s="1"/>
  <c r="M1511" i="25"/>
  <c r="N1511" i="25" s="1"/>
  <c r="L750" i="25"/>
  <c r="G658" i="25"/>
  <c r="T665" i="25"/>
  <c r="T702" i="25"/>
  <c r="M1646" i="25"/>
  <c r="N1646" i="25" s="1"/>
  <c r="L658" i="25"/>
  <c r="G665" i="25"/>
  <c r="L702" i="25"/>
  <c r="T750" i="25"/>
  <c r="M658" i="25"/>
  <c r="N658" i="25" s="1"/>
  <c r="M750" i="25"/>
  <c r="N750" i="25" s="1"/>
  <c r="G684" i="25"/>
  <c r="L707" i="25"/>
  <c r="M744" i="25"/>
  <c r="N744" i="25" s="1"/>
  <c r="T720" i="25"/>
  <c r="G720" i="25"/>
  <c r="T691" i="25"/>
  <c r="T668" i="25"/>
  <c r="L691" i="25"/>
  <c r="M668" i="25"/>
  <c r="N668" i="25" s="1"/>
  <c r="M691" i="25"/>
  <c r="N691" i="25" s="1"/>
  <c r="M2308" i="25"/>
  <c r="N2308" i="25" s="1"/>
  <c r="G668" i="25"/>
  <c r="L697" i="25"/>
  <c r="G686" i="25"/>
  <c r="G683" i="25"/>
  <c r="M688" i="25"/>
  <c r="N688" i="25" s="1"/>
  <c r="L683" i="25"/>
  <c r="M723" i="25"/>
  <c r="N723" i="25" s="1"/>
  <c r="G723" i="25"/>
  <c r="L723" i="25"/>
  <c r="T721" i="25"/>
  <c r="T686" i="25"/>
  <c r="M705" i="25"/>
  <c r="N705" i="25" s="1"/>
  <c r="L721" i="25"/>
  <c r="L686" i="25"/>
  <c r="M721" i="25"/>
  <c r="N721" i="25" s="1"/>
  <c r="G705" i="25"/>
  <c r="G752" i="25"/>
  <c r="G697" i="25"/>
  <c r="G666" i="25"/>
  <c r="M753" i="25"/>
  <c r="N753" i="25" s="1"/>
  <c r="G650" i="25"/>
  <c r="M655" i="25"/>
  <c r="N655" i="25" s="1"/>
  <c r="G688" i="25"/>
  <c r="T738" i="25"/>
  <c r="G655" i="25"/>
  <c r="L688" i="25"/>
  <c r="T680" i="25"/>
  <c r="M746" i="25"/>
  <c r="N746" i="25" s="1"/>
  <c r="M1121" i="25"/>
  <c r="N1121" i="25" s="1"/>
  <c r="L680" i="25"/>
  <c r="M680" i="25"/>
  <c r="N680" i="25" s="1"/>
  <c r="G740" i="25"/>
  <c r="T700" i="25"/>
  <c r="T705" i="25"/>
  <c r="T752" i="25"/>
  <c r="T697" i="25"/>
  <c r="T666" i="25"/>
  <c r="T753" i="25"/>
  <c r="T650" i="25"/>
  <c r="G700" i="25"/>
  <c r="L740" i="25"/>
  <c r="G746" i="25"/>
  <c r="L988" i="25"/>
  <c r="L1052" i="25"/>
  <c r="M1886" i="25"/>
  <c r="N1886" i="25" s="1"/>
  <c r="L792" i="25"/>
  <c r="M792" i="25"/>
  <c r="N792" i="25" s="1"/>
  <c r="M2059" i="25"/>
  <c r="N2059" i="25" s="1"/>
  <c r="T758" i="25"/>
  <c r="G758" i="25"/>
  <c r="M758" i="25"/>
  <c r="N758" i="25" s="1"/>
  <c r="T740" i="25"/>
  <c r="T746" i="25"/>
  <c r="L1508" i="25"/>
  <c r="M1896" i="25"/>
  <c r="N1896" i="25" s="1"/>
  <c r="L871" i="25"/>
  <c r="L1941" i="25"/>
  <c r="M1161" i="25"/>
  <c r="N1161" i="25" s="1"/>
  <c r="L767" i="25"/>
  <c r="M1204" i="25"/>
  <c r="N1204" i="25" s="1"/>
  <c r="M1976" i="25"/>
  <c r="N1976" i="25" s="1"/>
  <c r="L2163" i="25"/>
  <c r="M767" i="25"/>
  <c r="N767" i="25" s="1"/>
  <c r="L2184" i="25"/>
  <c r="L1126" i="25"/>
  <c r="L1429" i="25"/>
  <c r="L2024" i="25"/>
  <c r="M1651" i="25"/>
  <c r="N1651" i="25" s="1"/>
  <c r="L1651" i="25"/>
  <c r="L1631" i="25"/>
  <c r="M2078" i="25"/>
  <c r="N2078" i="25" s="1"/>
  <c r="L1712" i="25"/>
  <c r="L1117" i="25"/>
  <c r="L1161" i="25"/>
  <c r="L1204" i="25"/>
  <c r="L1076" i="25"/>
  <c r="L1447" i="25"/>
  <c r="A2" i="37"/>
  <c r="B2" i="37" s="1"/>
  <c r="L1445" i="25"/>
  <c r="M1093" i="25"/>
  <c r="N1093" i="25" s="1"/>
  <c r="L1528" i="25"/>
  <c r="L850" i="25"/>
  <c r="M1653" i="25"/>
  <c r="N1653" i="25" s="1"/>
  <c r="L1347" i="25"/>
  <c r="M850" i="25"/>
  <c r="N850" i="25" s="1"/>
  <c r="M1405" i="25"/>
  <c r="N1405" i="25" s="1"/>
  <c r="L2351" i="25"/>
  <c r="L1440" i="25"/>
  <c r="M2032" i="25"/>
  <c r="N2032" i="25" s="1"/>
  <c r="M937" i="25"/>
  <c r="N937" i="25" s="1"/>
  <c r="L1704" i="25"/>
  <c r="L1738" i="25"/>
  <c r="M1918" i="25"/>
  <c r="N1918" i="25" s="1"/>
  <c r="L1254" i="25"/>
  <c r="L1939" i="25"/>
  <c r="L2103" i="25"/>
  <c r="M1284" i="25"/>
  <c r="N1284" i="25" s="1"/>
  <c r="L1653" i="25"/>
  <c r="L1047" i="25"/>
  <c r="L1284" i="25"/>
  <c r="M1636" i="25"/>
  <c r="N1636" i="25" s="1"/>
  <c r="L1511" i="25"/>
  <c r="L1394" i="25"/>
  <c r="M1020" i="25"/>
  <c r="N1020" i="25" s="1"/>
  <c r="M1542" i="25"/>
  <c r="N1542" i="25" s="1"/>
  <c r="M1280" i="25"/>
  <c r="N1280" i="25" s="1"/>
  <c r="M1062" i="25"/>
  <c r="N1062" i="25" s="1"/>
  <c r="L1542" i="25"/>
  <c r="M1698" i="25"/>
  <c r="N1698" i="25" s="1"/>
  <c r="L1280" i="25"/>
  <c r="M2225" i="25"/>
  <c r="N2225" i="25" s="1"/>
  <c r="L890" i="25"/>
  <c r="L2032" i="25"/>
  <c r="L2327" i="25"/>
  <c r="M2024" i="25"/>
  <c r="N2024" i="25" s="1"/>
  <c r="M1458" i="25"/>
  <c r="N1458" i="25" s="1"/>
  <c r="M2135" i="25"/>
  <c r="N2135" i="25" s="1"/>
  <c r="M1491" i="25"/>
  <c r="N1491" i="25" s="1"/>
  <c r="L1787" i="25"/>
  <c r="M1053" i="25"/>
  <c r="N1053" i="25" s="1"/>
  <c r="L1976" i="25"/>
  <c r="L1948" i="25"/>
  <c r="M1035" i="25"/>
  <c r="N1035" i="25" s="1"/>
  <c r="M1787" i="25"/>
  <c r="N1787" i="25" s="1"/>
  <c r="M1030" i="25"/>
  <c r="N1030" i="25" s="1"/>
  <c r="L2367" i="25"/>
  <c r="L1269" i="25"/>
  <c r="L1035" i="25"/>
  <c r="L1969" i="25"/>
  <c r="M2201" i="25"/>
  <c r="N2201" i="25" s="1"/>
  <c r="M828" i="25"/>
  <c r="N828" i="25" s="1"/>
  <c r="L1020" i="25"/>
  <c r="M2367" i="25"/>
  <c r="N2367" i="25" s="1"/>
  <c r="L1563" i="25"/>
  <c r="M1973" i="25"/>
  <c r="N1973" i="25" s="1"/>
  <c r="M1177" i="25"/>
  <c r="N1177" i="25" s="1"/>
  <c r="L1624" i="25"/>
  <c r="M2011" i="25"/>
  <c r="N2011" i="25" s="1"/>
  <c r="L1883" i="25"/>
  <c r="M2232" i="25"/>
  <c r="N2232" i="25" s="1"/>
  <c r="M773" i="25"/>
  <c r="N773" i="25" s="1"/>
  <c r="X30" i="29"/>
  <c r="B65" i="29" a="1"/>
  <c r="B65" i="29" s="1"/>
  <c r="S30" i="29" s="1"/>
  <c r="B53" i="29" a="1"/>
  <c r="B53" i="29" s="1"/>
  <c r="G30" i="29" s="1"/>
  <c r="B64" i="29" a="1"/>
  <c r="B64" i="29" s="1"/>
  <c r="R30" i="29" s="1"/>
  <c r="B52" i="29" a="1"/>
  <c r="B52" i="29" s="1"/>
  <c r="F30" i="29" s="1"/>
  <c r="B63" i="29" a="1"/>
  <c r="B63" i="29" s="1"/>
  <c r="Q30" i="29" s="1"/>
  <c r="B62" i="29" a="1"/>
  <c r="B62" i="29" s="1"/>
  <c r="P30" i="29" s="1"/>
  <c r="B51" i="29" a="1"/>
  <c r="B51" i="29" s="1"/>
  <c r="E30" i="29" s="1"/>
  <c r="B61" i="29" a="1"/>
  <c r="B61" i="29" s="1"/>
  <c r="O30" i="29" s="1"/>
  <c r="B60" i="29" a="1"/>
  <c r="B60" i="29" s="1"/>
  <c r="N30" i="29" s="1"/>
  <c r="B59" i="29" a="1"/>
  <c r="B59" i="29" s="1"/>
  <c r="M30" i="29" s="1"/>
  <c r="B58" i="29" a="1"/>
  <c r="B58" i="29" s="1"/>
  <c r="L30" i="29" s="1"/>
  <c r="B69" i="29" a="1"/>
  <c r="B69" i="29" s="1"/>
  <c r="W30" i="29" s="1"/>
  <c r="B57" i="29" a="1"/>
  <c r="B57" i="29" s="1"/>
  <c r="K30" i="29" s="1"/>
  <c r="B68" i="29" a="1"/>
  <c r="B68" i="29" s="1"/>
  <c r="V30" i="29" s="1"/>
  <c r="B56" i="29" a="1"/>
  <c r="B56" i="29" s="1"/>
  <c r="J30" i="29" s="1"/>
  <c r="B67" i="29" a="1"/>
  <c r="B67" i="29" s="1"/>
  <c r="U30" i="29" s="1"/>
  <c r="B55" i="29" a="1"/>
  <c r="B55" i="29" s="1"/>
  <c r="I30" i="29" s="1"/>
  <c r="B66" i="29" a="1"/>
  <c r="B66" i="29" s="1"/>
  <c r="T30" i="29" s="1"/>
  <c r="B54" i="29" a="1"/>
  <c r="B54" i="29" s="1"/>
  <c r="H30" i="29" s="1"/>
  <c r="B51" i="17" a="1"/>
  <c r="B51" i="17" s="1"/>
  <c r="E30" i="17" s="1"/>
  <c r="B58" i="17" a="1"/>
  <c r="B58" i="17" s="1"/>
  <c r="L30" i="17" s="1"/>
  <c r="B56" i="17" a="1"/>
  <c r="B56" i="17" s="1"/>
  <c r="J30" i="17" s="1"/>
  <c r="B55" i="17" a="1"/>
  <c r="B55" i="17" s="1"/>
  <c r="I30" i="17" s="1"/>
  <c r="M30" i="17"/>
  <c r="B57" i="17" a="1"/>
  <c r="B57" i="17" s="1"/>
  <c r="K30" i="17" s="1"/>
  <c r="B53" i="17" a="1"/>
  <c r="B53" i="17" s="1"/>
  <c r="G30" i="17" s="1"/>
  <c r="B54" i="17" a="1"/>
  <c r="B54" i="17" s="1"/>
  <c r="H30" i="17" s="1"/>
  <c r="B52" i="17" a="1"/>
  <c r="B52" i="17" s="1"/>
  <c r="F30" i="17" s="1"/>
  <c r="Q25" i="29"/>
  <c r="Q26" i="29"/>
  <c r="Q24" i="29"/>
  <c r="L2232" i="25"/>
  <c r="M2017" i="25"/>
  <c r="N2017" i="25" s="1"/>
  <c r="L2281" i="25"/>
  <c r="M2067" i="25"/>
  <c r="N2067" i="25" s="1"/>
  <c r="M1037" i="25"/>
  <c r="N1037" i="25" s="1"/>
  <c r="L2017" i="25"/>
  <c r="L2067" i="25"/>
  <c r="M1587" i="25"/>
  <c r="N1587" i="25" s="1"/>
  <c r="L2087" i="25"/>
  <c r="L773" i="25"/>
  <c r="L2011" i="25"/>
  <c r="M885" i="25"/>
  <c r="N885" i="25" s="1"/>
  <c r="M793" i="25"/>
  <c r="N793" i="25" s="1"/>
  <c r="M1550" i="25"/>
  <c r="N1550" i="25" s="1"/>
  <c r="M1086" i="25"/>
  <c r="N1086" i="25" s="1"/>
  <c r="L2078" i="25"/>
  <c r="M1117" i="25"/>
  <c r="N1117" i="25" s="1"/>
  <c r="L1713" i="25"/>
  <c r="M1282" i="25"/>
  <c r="N1282" i="25" s="1"/>
  <c r="M2060" i="25"/>
  <c r="N2060" i="25" s="1"/>
  <c r="L1559" i="25"/>
  <c r="M1052" i="25"/>
  <c r="N1052" i="25" s="1"/>
  <c r="L2234" i="25"/>
  <c r="L1420" i="25"/>
  <c r="L1806" i="25"/>
  <c r="L1321" i="25"/>
  <c r="M1860" i="25"/>
  <c r="N1860" i="25" s="1"/>
  <c r="L1301" i="25"/>
  <c r="L1659" i="25"/>
  <c r="L2352" i="25"/>
  <c r="L1364" i="25"/>
  <c r="L1387" i="25"/>
  <c r="L2225" i="25"/>
  <c r="L1119" i="25"/>
  <c r="L1452" i="25"/>
  <c r="L1270" i="25"/>
  <c r="L2123" i="25"/>
  <c r="L783" i="25"/>
  <c r="L1062" i="25"/>
  <c r="L948" i="25"/>
  <c r="L1846" i="25"/>
  <c r="M1445" i="25"/>
  <c r="N1445" i="25" s="1"/>
  <c r="M1006" i="25"/>
  <c r="N1006" i="25" s="1"/>
  <c r="M1846" i="25"/>
  <c r="N1846" i="25" s="1"/>
  <c r="M2351" i="25"/>
  <c r="N2351" i="25" s="1"/>
  <c r="M1254" i="25"/>
  <c r="N1254" i="25" s="1"/>
  <c r="M1857" i="25"/>
  <c r="N1857" i="25" s="1"/>
  <c r="M2334" i="25"/>
  <c r="N2334" i="25" s="1"/>
  <c r="L1855" i="25"/>
  <c r="M1126" i="25"/>
  <c r="N1126" i="25" s="1"/>
  <c r="M2163" i="25"/>
  <c r="N2163" i="25" s="1"/>
  <c r="L1168" i="25"/>
  <c r="M2104" i="25"/>
  <c r="N2104" i="25" s="1"/>
  <c r="L2135" i="25"/>
  <c r="M1257" i="25"/>
  <c r="N1257" i="25" s="1"/>
  <c r="L1623" i="25"/>
  <c r="M881" i="25"/>
  <c r="N881" i="25" s="1"/>
  <c r="M1933" i="25"/>
  <c r="N1933" i="25" s="1"/>
  <c r="M1391" i="25"/>
  <c r="N1391" i="25" s="1"/>
  <c r="L1361" i="25"/>
  <c r="L2009" i="25"/>
  <c r="M1627" i="25"/>
  <c r="N1627" i="25" s="1"/>
  <c r="M2300" i="25"/>
  <c r="N2300" i="25" s="1"/>
  <c r="L1391" i="25"/>
  <c r="M1361" i="25"/>
  <c r="N1361" i="25" s="1"/>
  <c r="L1627" i="25"/>
  <c r="L1814" i="25"/>
  <c r="M2173" i="25"/>
  <c r="N2173" i="25" s="1"/>
  <c r="L1075" i="25"/>
  <c r="L1333" i="25"/>
  <c r="L2173" i="25"/>
  <c r="L881" i="25"/>
  <c r="M2302" i="25"/>
  <c r="N2302" i="25" s="1"/>
  <c r="L1030" i="25"/>
  <c r="M2337" i="25"/>
  <c r="N2337" i="25" s="1"/>
  <c r="L1467" i="25"/>
  <c r="M2034" i="25"/>
  <c r="N2034" i="25" s="1"/>
  <c r="L797" i="25"/>
  <c r="L2272" i="25"/>
  <c r="L1618" i="25"/>
  <c r="L1598" i="25"/>
  <c r="L1086" i="25"/>
  <c r="L1037" i="25"/>
  <c r="M2087" i="25"/>
  <c r="N2087" i="25" s="1"/>
  <c r="M863" i="25"/>
  <c r="N863" i="25" s="1"/>
  <c r="M2045" i="25"/>
  <c r="N2045" i="25" s="1"/>
  <c r="L1640" i="25"/>
  <c r="M1187" i="25"/>
  <c r="N1187" i="25" s="1"/>
  <c r="M1883" i="25"/>
  <c r="N1883" i="25" s="1"/>
  <c r="L793" i="25"/>
  <c r="M1624" i="25"/>
  <c r="N1624" i="25" s="1"/>
  <c r="L885" i="25"/>
  <c r="M1618" i="25"/>
  <c r="N1618" i="25" s="1"/>
  <c r="M1821" i="25"/>
  <c r="N1821" i="25" s="1"/>
  <c r="L2180" i="25"/>
  <c r="M1680" i="25"/>
  <c r="N1680" i="25" s="1"/>
  <c r="M2281" i="25"/>
  <c r="N2281" i="25" s="1"/>
  <c r="M1563" i="25"/>
  <c r="N1563" i="25" s="1"/>
  <c r="M2255" i="25"/>
  <c r="N2255" i="25" s="1"/>
  <c r="M1631" i="25"/>
  <c r="N1631" i="25" s="1"/>
  <c r="M821" i="25"/>
  <c r="N821" i="25" s="1"/>
  <c r="L2255" i="25"/>
  <c r="M1436" i="25"/>
  <c r="N1436" i="25" s="1"/>
  <c r="L1680" i="25"/>
  <c r="M2275" i="25"/>
  <c r="N2275" i="25" s="1"/>
  <c r="L2138" i="25"/>
  <c r="L1973" i="25"/>
  <c r="M1712" i="25"/>
  <c r="N1712" i="25" s="1"/>
  <c r="Q28" i="29" s="1"/>
  <c r="L1688" i="25"/>
  <c r="M2151" i="25"/>
  <c r="N2151" i="25" s="1"/>
  <c r="L1131" i="25"/>
  <c r="M1387" i="25"/>
  <c r="N1387" i="25" s="1"/>
  <c r="L828" i="25"/>
  <c r="L2334" i="25"/>
  <c r="L2304" i="25"/>
  <c r="L1636" i="25"/>
  <c r="M2352" i="25"/>
  <c r="N2352" i="25" s="1"/>
  <c r="L1405" i="25"/>
  <c r="M1047" i="25"/>
  <c r="N1047" i="25" s="1"/>
  <c r="M2103" i="25"/>
  <c r="N2103" i="25" s="1"/>
  <c r="L1259" i="25"/>
  <c r="L1306" i="25"/>
  <c r="L2201" i="25"/>
  <c r="L1742" i="25"/>
  <c r="M1364" i="25"/>
  <c r="N1364" i="25" s="1"/>
  <c r="L1700" i="25"/>
  <c r="L1966" i="25"/>
  <c r="M2002" i="25"/>
  <c r="N2002" i="25" s="1"/>
  <c r="M890" i="25"/>
  <c r="N890" i="25" s="1"/>
  <c r="L1857" i="25"/>
  <c r="M1541" i="25"/>
  <c r="N1541" i="25" s="1"/>
  <c r="L1874" i="25"/>
  <c r="M1700" i="25"/>
  <c r="N1700" i="25" s="1"/>
  <c r="M1268" i="25"/>
  <c r="N1268" i="25" s="1"/>
  <c r="M1704" i="25"/>
  <c r="N1704" i="25" s="1"/>
  <c r="M1742" i="25"/>
  <c r="N1742" i="25" s="1"/>
  <c r="M1269" i="25"/>
  <c r="N1269" i="25" s="1"/>
  <c r="M1440" i="25"/>
  <c r="N1440" i="25" s="1"/>
  <c r="L1604" i="25"/>
  <c r="M2249" i="25"/>
  <c r="N2249" i="25" s="1"/>
  <c r="L2016" i="25"/>
  <c r="M805" i="25"/>
  <c r="N805" i="25" s="1"/>
  <c r="L2203" i="25"/>
  <c r="L1093" i="25"/>
  <c r="M2268" i="25"/>
  <c r="N2268" i="25" s="1"/>
  <c r="M2016" i="25"/>
  <c r="N2016" i="25" s="1"/>
  <c r="M2203" i="25"/>
  <c r="N2203" i="25" s="1"/>
  <c r="L1217" i="25"/>
  <c r="M2260" i="25"/>
  <c r="N2260" i="25" s="1"/>
  <c r="M989" i="25"/>
  <c r="N989" i="25" s="1"/>
  <c r="L2268" i="25"/>
  <c r="L1981" i="25"/>
  <c r="L989" i="25"/>
  <c r="M1178" i="25"/>
  <c r="N1178" i="25" s="1"/>
  <c r="M1217" i="25"/>
  <c r="N1217" i="25" s="1"/>
  <c r="M1738" i="25"/>
  <c r="N1738" i="25" s="1"/>
  <c r="L2308" i="25"/>
  <c r="M1301" i="25"/>
  <c r="N1301" i="25" s="1"/>
  <c r="M2180" i="25"/>
  <c r="N2180" i="25" s="1"/>
  <c r="M2138" i="25"/>
  <c r="N2138" i="25" s="1"/>
  <c r="L1006" i="25"/>
  <c r="L1729" i="25"/>
  <c r="M2148" i="25"/>
  <c r="N2148" i="25" s="1"/>
  <c r="M2234" i="25"/>
  <c r="N2234" i="25" s="1"/>
  <c r="L1550" i="25"/>
  <c r="L1587" i="25"/>
  <c r="M1938" i="25"/>
  <c r="N1938" i="25" s="1"/>
  <c r="M1321" i="25"/>
  <c r="N1321" i="25" s="1"/>
  <c r="L1829" i="25"/>
  <c r="L1896" i="25"/>
  <c r="L2045" i="25"/>
  <c r="L1821" i="25"/>
  <c r="L1242" i="25"/>
  <c r="L1330" i="25"/>
  <c r="M988" i="25"/>
  <c r="N988" i="25" s="1"/>
  <c r="L1415" i="25"/>
  <c r="L888" i="25"/>
  <c r="M1242" i="25"/>
  <c r="N1242" i="25" s="1"/>
  <c r="M1598" i="25"/>
  <c r="N1598" i="25" s="1"/>
  <c r="L1187" i="25"/>
  <c r="M1843" i="25"/>
  <c r="N1843" i="25" s="1"/>
  <c r="M1559" i="25"/>
  <c r="N1559" i="25" s="1"/>
  <c r="L1886" i="25"/>
  <c r="M848" i="25"/>
  <c r="N848" i="25" s="1"/>
  <c r="L1009" i="25"/>
  <c r="L904" i="25"/>
  <c r="L1177" i="25"/>
  <c r="M1529" i="25"/>
  <c r="N1529" i="25" s="1"/>
  <c r="L2185" i="25"/>
  <c r="L1582" i="25"/>
  <c r="M925" i="25"/>
  <c r="N925" i="25" s="1"/>
  <c r="M1119" i="25"/>
  <c r="N1119" i="25" s="1"/>
  <c r="M2324" i="25"/>
  <c r="N2324" i="25" s="1"/>
  <c r="L925" i="25"/>
  <c r="M1582" i="25"/>
  <c r="N1582" i="25" s="1"/>
  <c r="L2050" i="25"/>
  <c r="L2270" i="25"/>
  <c r="L2324" i="25"/>
  <c r="M1018" i="25"/>
  <c r="N1018" i="25" s="1"/>
  <c r="M1452" i="25"/>
  <c r="N1452" i="25" s="1"/>
  <c r="M1762" i="25"/>
  <c r="N1762" i="25" s="1"/>
  <c r="M2072" i="25"/>
  <c r="N2072" i="25" s="1"/>
  <c r="L2321" i="25"/>
  <c r="L1466" i="25"/>
  <c r="M1225" i="25"/>
  <c r="N1225" i="25" s="1"/>
  <c r="M2110" i="25"/>
  <c r="N2110" i="25" s="1"/>
  <c r="M1270" i="25"/>
  <c r="N1270" i="25" s="1"/>
  <c r="M1157" i="25"/>
  <c r="N1157" i="25" s="1"/>
  <c r="L1620" i="25"/>
  <c r="L1762" i="25"/>
  <c r="L1944" i="25"/>
  <c r="L2072" i="25"/>
  <c r="M2321" i="25"/>
  <c r="N2321" i="25" s="1"/>
  <c r="M1466" i="25"/>
  <c r="N1466" i="25" s="1"/>
  <c r="L2110" i="25"/>
  <c r="L1157" i="25"/>
  <c r="L1359" i="25"/>
  <c r="L2355" i="25"/>
  <c r="L1393" i="25"/>
  <c r="L1834" i="25"/>
  <c r="L1070" i="25"/>
  <c r="L2120" i="25"/>
  <c r="M1393" i="25"/>
  <c r="N1393" i="25" s="1"/>
  <c r="M1070" i="25"/>
  <c r="N1070" i="25" s="1"/>
  <c r="L2034" i="25"/>
  <c r="M1467" i="25"/>
  <c r="N1467" i="25" s="1"/>
  <c r="L1585" i="25"/>
  <c r="M1659" i="25"/>
  <c r="N1659" i="25" s="1"/>
  <c r="L2155" i="25"/>
  <c r="M1996" i="25"/>
  <c r="N1996" i="25" s="1"/>
  <c r="M1814" i="25"/>
  <c r="N1814" i="25" s="1"/>
  <c r="L1257" i="25"/>
  <c r="M2184" i="25"/>
  <c r="N2184" i="25" s="1"/>
  <c r="L2249" i="25"/>
  <c r="L866" i="25"/>
  <c r="M2223" i="25"/>
  <c r="N2223" i="25" s="1"/>
  <c r="L2300" i="25"/>
  <c r="L1024" i="25"/>
  <c r="M1874" i="25"/>
  <c r="N1874" i="25" s="1"/>
  <c r="L1933" i="25"/>
  <c r="M1024" i="25"/>
  <c r="N1024" i="25" s="1"/>
  <c r="M1941" i="25"/>
  <c r="N1941" i="25" s="1"/>
  <c r="M1200" i="25"/>
  <c r="N1200" i="25" s="1"/>
  <c r="M1864" i="25"/>
  <c r="N1864" i="25" s="1"/>
  <c r="L1271" i="25"/>
  <c r="M1075" i="25"/>
  <c r="N1075" i="25" s="1"/>
  <c r="L1121" i="25"/>
  <c r="M1429" i="25"/>
  <c r="N1429" i="25" s="1"/>
  <c r="L2337" i="25"/>
  <c r="L860" i="25"/>
  <c r="M866" i="25"/>
  <c r="N866" i="25" s="1"/>
  <c r="M1168" i="25"/>
  <c r="N1168" i="25" s="1"/>
  <c r="M2120" i="25"/>
  <c r="N2120" i="25" s="1"/>
  <c r="L2223" i="25"/>
  <c r="M2327" i="25"/>
  <c r="N2327" i="25" s="1"/>
  <c r="M1620" i="25"/>
  <c r="N1620" i="25" s="1"/>
  <c r="M1592" i="25"/>
  <c r="N1592" i="25" s="1"/>
  <c r="M2222" i="25"/>
  <c r="N2222" i="25" s="1"/>
  <c r="L2097" i="25"/>
  <c r="L2196" i="25"/>
  <c r="M2052" i="25"/>
  <c r="N2052" i="25" s="1"/>
  <c r="L1500" i="25"/>
  <c r="M1188" i="25"/>
  <c r="N1188" i="25" s="1"/>
  <c r="M2079" i="25"/>
  <c r="N2079" i="25" s="1"/>
  <c r="L1683" i="25"/>
  <c r="L1724" i="25"/>
  <c r="L1381" i="25"/>
  <c r="L1053" i="25"/>
  <c r="M1533" i="25"/>
  <c r="N1533" i="25" s="1"/>
  <c r="M1415" i="25"/>
  <c r="N1415" i="25" s="1"/>
  <c r="L789" i="25"/>
  <c r="M871" i="25"/>
  <c r="N871" i="25" s="1"/>
  <c r="L1641" i="25"/>
  <c r="L2302" i="25"/>
  <c r="M1311" i="25"/>
  <c r="N1311" i="25" s="1"/>
  <c r="L1592" i="25"/>
  <c r="M2097" i="25"/>
  <c r="N2097" i="25" s="1"/>
  <c r="L2156" i="25"/>
  <c r="M1500" i="25"/>
  <c r="N1500" i="25" s="1"/>
  <c r="L1188" i="25"/>
  <c r="M1943" i="25"/>
  <c r="N1943" i="25" s="1"/>
  <c r="M2355" i="25"/>
  <c r="N2355" i="25" s="1"/>
  <c r="L2079" i="25"/>
  <c r="M1683" i="25"/>
  <c r="N1683" i="25" s="1"/>
  <c r="M2263" i="25"/>
  <c r="N2263" i="25" s="1"/>
  <c r="M1381" i="25"/>
  <c r="N1381" i="25" s="1"/>
  <c r="L2040" i="25"/>
  <c r="L1533" i="25"/>
  <c r="M1855" i="25"/>
  <c r="N1855" i="25" s="1"/>
  <c r="M901" i="25"/>
  <c r="N901" i="25" s="1"/>
  <c r="M1604" i="25"/>
  <c r="N1604" i="25" s="1"/>
  <c r="M1948" i="25"/>
  <c r="N1948" i="25" s="1"/>
  <c r="M2086" i="25"/>
  <c r="N2086" i="25" s="1"/>
  <c r="L1491" i="25"/>
  <c r="M963" i="25"/>
  <c r="N963" i="25" s="1"/>
  <c r="M1131" i="25"/>
  <c r="N1131" i="25" s="1"/>
  <c r="L1436" i="25"/>
  <c r="M1944" i="25"/>
  <c r="N1944" i="25" s="1"/>
  <c r="L1576" i="25"/>
  <c r="M1640" i="25"/>
  <c r="N1640" i="25" s="1"/>
  <c r="L920" i="25"/>
  <c r="L1018" i="25"/>
  <c r="M1585" i="25"/>
  <c r="N1585" i="25" s="1"/>
  <c r="L2053" i="25"/>
  <c r="L1100" i="25"/>
  <c r="M1621" i="25"/>
  <c r="N1621" i="25" s="1"/>
  <c r="M920" i="25"/>
  <c r="N920" i="25" s="1"/>
  <c r="M1368" i="25"/>
  <c r="N1368" i="25" s="1"/>
  <c r="M1577" i="25"/>
  <c r="N1577" i="25" s="1"/>
  <c r="L1621" i="25"/>
  <c r="M786" i="25"/>
  <c r="N786" i="25" s="1"/>
  <c r="L1039" i="25"/>
  <c r="M921" i="25"/>
  <c r="N921" i="25" s="1"/>
  <c r="M860" i="25"/>
  <c r="N860" i="25" s="1"/>
  <c r="M1576" i="25"/>
  <c r="N1576" i="25" s="1"/>
  <c r="L786" i="25"/>
  <c r="L926" i="25"/>
  <c r="L1551" i="25"/>
  <c r="L1419" i="25"/>
  <c r="L1368" i="25"/>
  <c r="L1782" i="25"/>
  <c r="L1454" i="25"/>
  <c r="M2128" i="25"/>
  <c r="N2128" i="25" s="1"/>
  <c r="M1039" i="25"/>
  <c r="N1039" i="25" s="1"/>
  <c r="L1758" i="25"/>
  <c r="L1577" i="25"/>
  <c r="M1419" i="25"/>
  <c r="N1419" i="25" s="1"/>
  <c r="L1867" i="25"/>
  <c r="M1782" i="25"/>
  <c r="N1782" i="25" s="1"/>
  <c r="M1454" i="25"/>
  <c r="N1454" i="25" s="1"/>
  <c r="M1949" i="25"/>
  <c r="N1949" i="25" s="1"/>
  <c r="L1328" i="25"/>
  <c r="L780" i="25"/>
  <c r="M2206" i="25"/>
  <c r="N2206" i="25" s="1"/>
  <c r="L1171" i="25"/>
  <c r="M1831" i="25"/>
  <c r="N1831" i="25" s="1"/>
  <c r="M2279" i="25"/>
  <c r="N2279" i="25" s="1"/>
  <c r="L2222" i="25"/>
  <c r="M2185" i="25"/>
  <c r="N2185" i="25" s="1"/>
  <c r="L1200" i="25"/>
  <c r="M1867" i="25"/>
  <c r="N1867" i="25" s="1"/>
  <c r="L2060" i="25"/>
  <c r="M1328" i="25"/>
  <c r="N1328" i="25" s="1"/>
  <c r="M780" i="25"/>
  <c r="N780" i="25" s="1"/>
  <c r="L1019" i="25"/>
  <c r="L2206" i="25"/>
  <c r="L821" i="25"/>
  <c r="L1767" i="25"/>
  <c r="M1314" i="25"/>
  <c r="N1314" i="25" s="1"/>
  <c r="L2212" i="25"/>
  <c r="M1767" i="25"/>
  <c r="N1767" i="25" s="1"/>
  <c r="M1498" i="25"/>
  <c r="N1498" i="25" s="1"/>
  <c r="M2359" i="25"/>
  <c r="N2359" i="25" s="1"/>
  <c r="M2158" i="25"/>
  <c r="N2158" i="25" s="1"/>
  <c r="L951" i="25"/>
  <c r="L1184" i="25"/>
  <c r="M1448" i="25"/>
  <c r="N1448" i="25" s="1"/>
  <c r="L1448" i="25"/>
  <c r="M1136" i="25"/>
  <c r="N1136" i="25" s="1"/>
  <c r="L1905" i="25"/>
  <c r="L2158" i="25"/>
  <c r="M951" i="25"/>
  <c r="N951" i="25" s="1"/>
  <c r="L2037" i="25"/>
  <c r="L913" i="25"/>
  <c r="L1975" i="25"/>
  <c r="M1352" i="25"/>
  <c r="N1352" i="25" s="1"/>
  <c r="M1905" i="25"/>
  <c r="N1905" i="25" s="1"/>
  <c r="L2293" i="25"/>
  <c r="L1679" i="25"/>
  <c r="M2156" i="25"/>
  <c r="N2156" i="25" s="1"/>
  <c r="M801" i="25"/>
  <c r="N801" i="25" s="1"/>
  <c r="L858" i="25"/>
  <c r="M2037" i="25"/>
  <c r="N2037" i="25" s="1"/>
  <c r="M1966" i="25"/>
  <c r="N1966" i="25" s="1"/>
  <c r="L1938" i="25"/>
  <c r="M1009" i="25"/>
  <c r="N1009" i="25" s="1"/>
  <c r="L1864" i="25"/>
  <c r="M913" i="25"/>
  <c r="N913" i="25" s="1"/>
  <c r="L1843" i="25"/>
  <c r="M1917" i="25"/>
  <c r="N1917" i="25" s="1"/>
  <c r="L2333" i="25"/>
  <c r="L805" i="25"/>
  <c r="M1987" i="25"/>
  <c r="N1987" i="25" s="1"/>
  <c r="L1866" i="25"/>
  <c r="L1384" i="25"/>
  <c r="L1549" i="25"/>
  <c r="M2333" i="25"/>
  <c r="N2333" i="25" s="1"/>
  <c r="L1516" i="25"/>
  <c r="M1605" i="25"/>
  <c r="N1605" i="25" s="1"/>
  <c r="L1987" i="25"/>
  <c r="M1866" i="25"/>
  <c r="N1866" i="25" s="1"/>
  <c r="L809" i="25"/>
  <c r="L831" i="25"/>
  <c r="M1728" i="25"/>
  <c r="N1728" i="25" s="1"/>
  <c r="L2044" i="25"/>
  <c r="M809" i="25"/>
  <c r="N809" i="25" s="1"/>
  <c r="L985" i="25"/>
  <c r="L2231" i="25"/>
  <c r="M831" i="25"/>
  <c r="N831" i="25" s="1"/>
  <c r="L1728" i="25"/>
  <c r="L2086" i="25"/>
  <c r="M1688" i="25"/>
  <c r="N1688" i="25" s="1"/>
  <c r="M2231" i="25"/>
  <c r="N2231" i="25" s="1"/>
  <c r="M1679" i="25"/>
  <c r="N1679" i="25" s="1"/>
  <c r="L924" i="25"/>
  <c r="L1555" i="25"/>
  <c r="M974" i="25"/>
  <c r="N974" i="25" s="1"/>
  <c r="L1719" i="25"/>
  <c r="L799" i="25"/>
  <c r="L1056" i="25"/>
  <c r="M1719" i="25"/>
  <c r="N1719" i="25" s="1"/>
  <c r="M858" i="25"/>
  <c r="N858" i="25" s="1"/>
  <c r="M799" i="25"/>
  <c r="N799" i="25" s="1"/>
  <c r="L1575" i="25"/>
  <c r="L1225" i="25"/>
  <c r="L963" i="25"/>
  <c r="M2115" i="25"/>
  <c r="N2115" i="25" s="1"/>
  <c r="L1400" i="25"/>
  <c r="M843" i="25"/>
  <c r="N843" i="25" s="1"/>
  <c r="M1400" i="25"/>
  <c r="N1400" i="25" s="1"/>
  <c r="M2022" i="25"/>
  <c r="N2022" i="25" s="1"/>
  <c r="M1724" i="25"/>
  <c r="N1724" i="25" s="1"/>
  <c r="L843" i="25"/>
  <c r="L2358" i="25"/>
  <c r="L766" i="25"/>
  <c r="L2022" i="25"/>
  <c r="M1371" i="25"/>
  <c r="N1371" i="25" s="1"/>
  <c r="L1488" i="25"/>
  <c r="L889" i="25"/>
  <c r="L2013" i="25"/>
  <c r="M1488" i="25"/>
  <c r="N1488" i="25" s="1"/>
  <c r="L2010" i="25"/>
  <c r="L983" i="25"/>
  <c r="M983" i="25"/>
  <c r="N983" i="25" s="1"/>
  <c r="M1123" i="25"/>
  <c r="N1123" i="25" s="1"/>
  <c r="M1193" i="25"/>
  <c r="N1193" i="25" s="1"/>
  <c r="L1805" i="25"/>
  <c r="M2149" i="25"/>
  <c r="N2149" i="25" s="1"/>
  <c r="L1116" i="25"/>
  <c r="L1317" i="25"/>
  <c r="L1476" i="25"/>
  <c r="L1005" i="25"/>
  <c r="M1614" i="25"/>
  <c r="N1614" i="25" s="1"/>
  <c r="L1425" i="25"/>
  <c r="L1535" i="25"/>
  <c r="M1476" i="25"/>
  <c r="N1476" i="25" s="1"/>
  <c r="M1635" i="25"/>
  <c r="N1635" i="25" s="1"/>
  <c r="L1081" i="25"/>
  <c r="M1616" i="25"/>
  <c r="N1616" i="25" s="1"/>
  <c r="M1425" i="25"/>
  <c r="N1425" i="25" s="1"/>
  <c r="M1164" i="25"/>
  <c r="N1164" i="25" s="1"/>
  <c r="M1143" i="25"/>
  <c r="N1143" i="25" s="1"/>
  <c r="M1535" i="25"/>
  <c r="N1535" i="25" s="1"/>
  <c r="L1690" i="25"/>
  <c r="L1038" i="25"/>
  <c r="L1326" i="25"/>
  <c r="L1616" i="25"/>
  <c r="M2063" i="25"/>
  <c r="N2063" i="25" s="1"/>
  <c r="L1143" i="25"/>
  <c r="M1690" i="25"/>
  <c r="N1690" i="25" s="1"/>
  <c r="M1038" i="25"/>
  <c r="N1038" i="25" s="1"/>
  <c r="L1221" i="25"/>
  <c r="M1506" i="25"/>
  <c r="N1506" i="25" s="1"/>
  <c r="L1710" i="25"/>
  <c r="M2181" i="25"/>
  <c r="N2181" i="25" s="1"/>
  <c r="L1984" i="25"/>
  <c r="L2373" i="25"/>
  <c r="L1848" i="25"/>
  <c r="M1135" i="25"/>
  <c r="N1135" i="25" s="1"/>
  <c r="M2111" i="25"/>
  <c r="N2111" i="25" s="1"/>
  <c r="M1171" i="25"/>
  <c r="N1171" i="25" s="1"/>
  <c r="M2053" i="25"/>
  <c r="N2053" i="25" s="1"/>
  <c r="L1937" i="25"/>
  <c r="L1181" i="25"/>
  <c r="M1345" i="25"/>
  <c r="N1345" i="25" s="1"/>
  <c r="L2181" i="25"/>
  <c r="M844" i="25"/>
  <c r="N844" i="25" s="1"/>
  <c r="M1984" i="25"/>
  <c r="N1984" i="25" s="1"/>
  <c r="L1244" i="25"/>
  <c r="M1848" i="25"/>
  <c r="N1848" i="25" s="1"/>
  <c r="L1135" i="25"/>
  <c r="L2111" i="25"/>
  <c r="M2295" i="25"/>
  <c r="N2295" i="25" s="1"/>
  <c r="M1710" i="25"/>
  <c r="N1710" i="25" s="1"/>
  <c r="M1181" i="25"/>
  <c r="N1181" i="25" s="1"/>
  <c r="M1494" i="25"/>
  <c r="N1494" i="25" s="1"/>
  <c r="L1693" i="25"/>
  <c r="L1451" i="25"/>
  <c r="M1244" i="25"/>
  <c r="N1244" i="25" s="1"/>
  <c r="M1745" i="25"/>
  <c r="N1745" i="25" s="1"/>
  <c r="L1314" i="25"/>
  <c r="L2295" i="25"/>
  <c r="L1494" i="25"/>
  <c r="L1205" i="25"/>
  <c r="M1317" i="25"/>
  <c r="N1317" i="25" s="1"/>
  <c r="M2274" i="25"/>
  <c r="N2274" i="25" s="1"/>
  <c r="L2063" i="25"/>
  <c r="L1899" i="25"/>
  <c r="L2326" i="25"/>
  <c r="M1937" i="25"/>
  <c r="N1937" i="25" s="1"/>
  <c r="L1506" i="25"/>
  <c r="L1699" i="25"/>
  <c r="M766" i="25"/>
  <c r="N766" i="25" s="1"/>
  <c r="L2360" i="25"/>
  <c r="M1288" i="25"/>
  <c r="N1288" i="25" s="1"/>
  <c r="M1523" i="25"/>
  <c r="N1523" i="25" s="1"/>
  <c r="M2326" i="25"/>
  <c r="N2326" i="25" s="1"/>
  <c r="L1278" i="25"/>
  <c r="M1699" i="25"/>
  <c r="N1699" i="25" s="1"/>
  <c r="M2316" i="25"/>
  <c r="N2316" i="25" s="1"/>
  <c r="L2211" i="25"/>
  <c r="L1656" i="25"/>
  <c r="L1523" i="25"/>
  <c r="L2316" i="25"/>
  <c r="L1685" i="25"/>
  <c r="M1656" i="25"/>
  <c r="N1656" i="25" s="1"/>
  <c r="L2056" i="25"/>
  <c r="M1756" i="25"/>
  <c r="N1756" i="25" s="1"/>
  <c r="M1114" i="25"/>
  <c r="N1114" i="25" s="1"/>
  <c r="M1462" i="25"/>
  <c r="N1462" i="25" s="1"/>
  <c r="M2322" i="25"/>
  <c r="N2322" i="25" s="1"/>
  <c r="M1708" i="25"/>
  <c r="N1708" i="25" s="1"/>
  <c r="L1780" i="25"/>
  <c r="L1756" i="25"/>
  <c r="M886" i="25"/>
  <c r="N886" i="25" s="1"/>
  <c r="L1820" i="25"/>
  <c r="L862" i="25"/>
  <c r="L2098" i="25"/>
  <c r="M1780" i="25"/>
  <c r="N1780" i="25" s="1"/>
  <c r="L1822" i="25"/>
  <c r="L1439" i="25"/>
  <c r="M2357" i="25"/>
  <c r="N2357" i="25" s="1"/>
  <c r="M1205" i="25"/>
  <c r="N1205" i="25" s="1"/>
  <c r="M1772" i="25"/>
  <c r="N1772" i="25" s="1"/>
  <c r="L2113" i="25"/>
  <c r="L1524" i="25"/>
  <c r="M1326" i="25"/>
  <c r="N1326" i="25" s="1"/>
  <c r="L1371" i="25"/>
  <c r="L2357" i="25"/>
  <c r="L2359" i="25"/>
  <c r="L759" i="25"/>
  <c r="M2272" i="25"/>
  <c r="N2272" i="25" s="1"/>
  <c r="M782" i="25"/>
  <c r="N782" i="25" s="1"/>
  <c r="M1447" i="25"/>
  <c r="N1447" i="25" s="1"/>
  <c r="M1076" i="25"/>
  <c r="N1076" i="25" s="1"/>
  <c r="M1508" i="25"/>
  <c r="N1508" i="25" s="1"/>
  <c r="L2280" i="25"/>
  <c r="M2171" i="25"/>
  <c r="N2171" i="25" s="1"/>
  <c r="M2358" i="25"/>
  <c r="N2358" i="25" s="1"/>
  <c r="M1692" i="25"/>
  <c r="N1692" i="25" s="1"/>
  <c r="L1554" i="25"/>
  <c r="L1545" i="25"/>
  <c r="M1398" i="25"/>
  <c r="N1398" i="25" s="1"/>
  <c r="L1246" i="25"/>
  <c r="M1975" i="25"/>
  <c r="N1975" i="25" s="1"/>
  <c r="L1162" i="25"/>
  <c r="L1202" i="25"/>
  <c r="M1162" i="25"/>
  <c r="N1162" i="25" s="1"/>
  <c r="M1416" i="25"/>
  <c r="N1416" i="25" s="1"/>
  <c r="L1692" i="25"/>
  <c r="M1418" i="25"/>
  <c r="N1418" i="25" s="1"/>
  <c r="M1319" i="25"/>
  <c r="N1319" i="25" s="1"/>
  <c r="L1377" i="25"/>
  <c r="M823" i="25"/>
  <c r="N823" i="25" s="1"/>
  <c r="L2030" i="25"/>
  <c r="M1357" i="25"/>
  <c r="N1357" i="25" s="1"/>
  <c r="M1099" i="25"/>
  <c r="N1099" i="25" s="1"/>
  <c r="M1202" i="25"/>
  <c r="N1202" i="25" s="1"/>
  <c r="L1418" i="25"/>
  <c r="M2213" i="25"/>
  <c r="N2213" i="25" s="1"/>
  <c r="M1230" i="25"/>
  <c r="N1230" i="25" s="1"/>
  <c r="M1990" i="25"/>
  <c r="N1990" i="25" s="1"/>
  <c r="L1596" i="25"/>
  <c r="B52" i="6" a="1"/>
  <c r="B52" i="6" s="1"/>
  <c r="F31" i="6" s="1"/>
  <c r="B51" i="6" a="1"/>
  <c r="B51" i="6" s="1"/>
  <c r="E31" i="6" s="1"/>
  <c r="B54" i="6" a="1"/>
  <c r="B54" i="6" s="1"/>
  <c r="H31" i="6" s="1"/>
  <c r="B53" i="6" a="1"/>
  <c r="B53" i="6" s="1"/>
  <c r="G31" i="6" s="1"/>
  <c r="I31" i="6"/>
  <c r="P32" i="12"/>
  <c r="L1099" i="25"/>
  <c r="M1377" i="25"/>
  <c r="N1377" i="25" s="1"/>
  <c r="L1750" i="25"/>
  <c r="L823" i="25"/>
  <c r="M898" i="25"/>
  <c r="N898" i="25" s="1"/>
  <c r="M2030" i="25"/>
  <c r="N2030" i="25" s="1"/>
  <c r="L1907" i="25"/>
  <c r="M1967" i="25"/>
  <c r="N1967" i="25" s="1"/>
  <c r="L907" i="25"/>
  <c r="L1990" i="25"/>
  <c r="L965" i="25"/>
  <c r="M1596" i="25"/>
  <c r="N1596" i="25" s="1"/>
  <c r="M1246" i="25"/>
  <c r="N1246" i="25" s="1"/>
  <c r="M1423" i="25"/>
  <c r="N1423" i="25" s="1"/>
  <c r="M1750" i="25"/>
  <c r="N1750" i="25" s="1"/>
  <c r="L898" i="25"/>
  <c r="L1967" i="25"/>
  <c r="L1106" i="25"/>
  <c r="M1928" i="25"/>
  <c r="N1928" i="25" s="1"/>
  <c r="M907" i="25"/>
  <c r="N907" i="25" s="1"/>
  <c r="M965" i="25"/>
  <c r="N965" i="25" s="1"/>
  <c r="L2171" i="25"/>
  <c r="L1423" i="25"/>
  <c r="L1319" i="25"/>
  <c r="M1554" i="25"/>
  <c r="N1554" i="25" s="1"/>
  <c r="L2213" i="25"/>
  <c r="M2018" i="25"/>
  <c r="N2018" i="25" s="1"/>
  <c r="M1106" i="25"/>
  <c r="N1106" i="25" s="1"/>
  <c r="L1928" i="25"/>
  <c r="M1137" i="25"/>
  <c r="N1137" i="25" s="1"/>
  <c r="M1545" i="25"/>
  <c r="N1545" i="25" s="1"/>
  <c r="M2150" i="25"/>
  <c r="N2150" i="25" s="1"/>
  <c r="L1059" i="25"/>
  <c r="L1972" i="25"/>
  <c r="L1862" i="25"/>
  <c r="L1608" i="25"/>
  <c r="L952" i="25"/>
  <c r="L1137" i="25"/>
  <c r="M1116" i="25"/>
  <c r="N1116" i="25" s="1"/>
  <c r="L1128" i="25"/>
  <c r="L2150" i="25"/>
  <c r="M1972" i="25"/>
  <c r="N1972" i="25" s="1"/>
  <c r="M1862" i="25"/>
  <c r="N1862" i="25" s="1"/>
  <c r="M1608" i="25"/>
  <c r="N1608" i="25" s="1"/>
  <c r="M952" i="25"/>
  <c r="N952" i="25" s="1"/>
  <c r="M1128" i="25"/>
  <c r="N1128" i="25" s="1"/>
  <c r="M1713" i="25"/>
  <c r="N1713" i="25" s="1"/>
  <c r="M797" i="25"/>
  <c r="N797" i="25" s="1"/>
  <c r="M1347" i="25"/>
  <c r="N1347" i="25" s="1"/>
  <c r="L1800" i="25"/>
  <c r="L1536" i="25"/>
  <c r="L1273" i="25"/>
  <c r="M1532" i="25"/>
  <c r="N1532" i="25" s="1"/>
  <c r="M1685" i="25"/>
  <c r="N1685" i="25" s="1"/>
  <c r="L2245" i="25"/>
  <c r="M2098" i="25"/>
  <c r="N2098" i="25" s="1"/>
  <c r="M1221" i="25"/>
  <c r="N1221" i="25" s="1"/>
  <c r="M2113" i="25"/>
  <c r="N2113" i="25" s="1"/>
  <c r="M1273" i="25"/>
  <c r="N1273" i="25" s="1"/>
  <c r="L1775" i="25"/>
  <c r="L916" i="25"/>
  <c r="L2130" i="25"/>
  <c r="M1343" i="25"/>
  <c r="N1343" i="25" s="1"/>
  <c r="M1088" i="25"/>
  <c r="N1088" i="25" s="1"/>
  <c r="M1775" i="25"/>
  <c r="N1775" i="25" s="1"/>
  <c r="L1661" i="25"/>
  <c r="L1647" i="25"/>
  <c r="L867" i="25"/>
  <c r="L1088" i="25"/>
  <c r="M1661" i="25"/>
  <c r="N1661" i="25" s="1"/>
  <c r="L899" i="25"/>
  <c r="M2130" i="25"/>
  <c r="N2130" i="25" s="1"/>
  <c r="M1675" i="25"/>
  <c r="N1675" i="25" s="1"/>
  <c r="L774" i="25"/>
  <c r="M867" i="25"/>
  <c r="N867" i="25" s="1"/>
  <c r="L2167" i="25"/>
  <c r="M774" i="25"/>
  <c r="N774" i="25" s="1"/>
  <c r="L1253" i="25"/>
  <c r="L1532" i="25"/>
  <c r="L1304" i="25"/>
  <c r="L2286" i="25"/>
  <c r="L1353" i="25"/>
  <c r="L1747" i="25"/>
  <c r="L1578" i="25"/>
  <c r="M1647" i="25"/>
  <c r="N1647" i="25" s="1"/>
  <c r="M1304" i="25"/>
  <c r="N1304" i="25" s="1"/>
  <c r="M2286" i="25"/>
  <c r="N2286" i="25" s="1"/>
  <c r="M1017" i="25"/>
  <c r="N1017" i="25" s="1"/>
  <c r="M1689" i="25"/>
  <c r="N1689" i="25" s="1"/>
  <c r="M2170" i="25"/>
  <c r="N2170" i="25" s="1"/>
  <c r="M1747" i="25"/>
  <c r="N1747" i="25" s="1"/>
  <c r="L851" i="25"/>
  <c r="M1578" i="25"/>
  <c r="N1578" i="25" s="1"/>
  <c r="L2006" i="25"/>
  <c r="M1483" i="25"/>
  <c r="N1483" i="25" s="1"/>
  <c r="M851" i="25"/>
  <c r="N851" i="25" s="1"/>
  <c r="L2208" i="25"/>
  <c r="M899" i="25"/>
  <c r="N899" i="25" s="1"/>
  <c r="M835" i="25"/>
  <c r="N835" i="25" s="1"/>
  <c r="L1214" i="25"/>
  <c r="M1674" i="25"/>
  <c r="N1674" i="25" s="1"/>
  <c r="L1483" i="25"/>
  <c r="M1472" i="25"/>
  <c r="N1472" i="25" s="1"/>
  <c r="L1718" i="25"/>
  <c r="M1524" i="25"/>
  <c r="N1524" i="25" s="1"/>
  <c r="L835" i="25"/>
  <c r="L2322" i="25"/>
  <c r="L2046" i="25"/>
  <c r="M2076" i="25"/>
  <c r="N2076" i="25" s="1"/>
  <c r="L1772" i="25"/>
  <c r="L1708" i="25"/>
  <c r="M2360" i="25"/>
  <c r="N2360" i="25" s="1"/>
  <c r="M1718" i="25"/>
  <c r="N1718" i="25" s="1"/>
  <c r="M1536" i="25"/>
  <c r="N1536" i="25" s="1"/>
  <c r="L1017" i="25"/>
  <c r="L1675" i="25"/>
  <c r="M1144" i="25"/>
  <c r="N1144" i="25" s="1"/>
  <c r="M1682" i="25"/>
  <c r="N1682" i="25" s="1"/>
  <c r="M789" i="25"/>
  <c r="N789" i="25" s="1"/>
  <c r="M788" i="25"/>
  <c r="N788" i="25" s="1"/>
  <c r="L1980" i="25"/>
  <c r="L1144" i="25"/>
  <c r="L1682" i="25"/>
  <c r="L1370" i="25"/>
  <c r="M2294" i="25"/>
  <c r="N2294" i="25" s="1"/>
  <c r="L1316" i="25"/>
  <c r="L1835" i="25"/>
  <c r="M903" i="25"/>
  <c r="N903" i="25" s="1"/>
  <c r="M1370" i="25"/>
  <c r="N1370" i="25" s="1"/>
  <c r="L887" i="25"/>
  <c r="M2025" i="25"/>
  <c r="N2025" i="25" s="1"/>
  <c r="L2168" i="25"/>
  <c r="M2317" i="25"/>
  <c r="N2317" i="25" s="1"/>
  <c r="L2089" i="25"/>
  <c r="M2089" i="25"/>
  <c r="N2089" i="25" s="1"/>
  <c r="L2294" i="25"/>
  <c r="M1316" i="25"/>
  <c r="N1316" i="25" s="1"/>
  <c r="M1835" i="25"/>
  <c r="N1835" i="25" s="1"/>
  <c r="M2139" i="25"/>
  <c r="N2139" i="25" s="1"/>
  <c r="L903" i="25"/>
  <c r="M1209" i="25"/>
  <c r="N1209" i="25" s="1"/>
  <c r="M887" i="25"/>
  <c r="N887" i="25" s="1"/>
  <c r="M2168" i="25"/>
  <c r="N2168" i="25" s="1"/>
  <c r="L2317" i="25"/>
  <c r="L2189" i="25"/>
  <c r="L1172" i="25"/>
  <c r="L1956" i="25"/>
  <c r="L2143" i="25"/>
  <c r="L1741" i="25"/>
  <c r="M2050" i="25"/>
  <c r="N2050" i="25" s="1"/>
  <c r="L1658" i="25"/>
  <c r="L816" i="25"/>
  <c r="M1172" i="25"/>
  <c r="N1172" i="25" s="1"/>
  <c r="M1760" i="25"/>
  <c r="N1760" i="25" s="1"/>
  <c r="M1956" i="25"/>
  <c r="N1956" i="25" s="1"/>
  <c r="L1601" i="25"/>
  <c r="M1130" i="25"/>
  <c r="N1130" i="25" s="1"/>
  <c r="M1822" i="25"/>
  <c r="N1822" i="25" s="1"/>
  <c r="L806" i="25"/>
  <c r="M1080" i="25"/>
  <c r="N1080" i="25" s="1"/>
  <c r="M806" i="25"/>
  <c r="N806" i="25" s="1"/>
  <c r="M1741" i="25"/>
  <c r="N1741" i="25" s="1"/>
  <c r="L1134" i="25"/>
  <c r="M1658" i="25"/>
  <c r="N1658" i="25" s="1"/>
  <c r="M816" i="25"/>
  <c r="N816" i="25" s="1"/>
  <c r="L1760" i="25"/>
  <c r="L1103" i="25"/>
  <c r="M1601" i="25"/>
  <c r="N1601" i="25" s="1"/>
  <c r="L1130" i="25"/>
  <c r="M1408" i="25"/>
  <c r="N1408" i="25" s="1"/>
  <c r="M1134" i="25"/>
  <c r="N1134" i="25" s="1"/>
  <c r="M2217" i="25"/>
  <c r="N2217" i="25" s="1"/>
  <c r="L1681" i="25"/>
  <c r="L1534" i="25"/>
  <c r="L2364" i="25"/>
  <c r="M1103" i="25"/>
  <c r="N1103" i="25" s="1"/>
  <c r="L1309" i="25"/>
  <c r="M1789" i="25"/>
  <c r="N1789" i="25" s="1"/>
  <c r="L2139" i="25"/>
  <c r="L2217" i="25"/>
  <c r="M1349" i="25"/>
  <c r="N1349" i="25" s="1"/>
  <c r="M1681" i="25"/>
  <c r="N1681" i="25" s="1"/>
  <c r="M1534" i="25"/>
  <c r="N1534" i="25" s="1"/>
  <c r="M2364" i="25"/>
  <c r="N2364" i="25" s="1"/>
  <c r="M1309" i="25"/>
  <c r="N1309" i="25" s="1"/>
  <c r="L1789" i="25"/>
  <c r="M946" i="25"/>
  <c r="N946" i="25" s="1"/>
  <c r="L1349" i="25"/>
  <c r="L2266" i="25"/>
  <c r="M1113" i="25"/>
  <c r="N1113" i="25" s="1"/>
  <c r="M1551" i="25"/>
  <c r="N1551" i="25" s="1"/>
  <c r="L1095" i="25"/>
  <c r="M1539" i="25"/>
  <c r="N1539" i="25" s="1"/>
  <c r="M1731" i="25"/>
  <c r="N1731" i="25" s="1"/>
  <c r="L1230" i="25"/>
  <c r="M2028" i="25"/>
  <c r="N2028" i="25" s="1"/>
  <c r="L1669" i="25"/>
  <c r="L2028" i="25"/>
  <c r="M783" i="25"/>
  <c r="N783" i="25" s="1"/>
  <c r="M2010" i="25"/>
  <c r="N2010" i="25" s="1"/>
  <c r="L1123" i="25"/>
  <c r="M1980" i="25"/>
  <c r="N1980" i="25" s="1"/>
  <c r="M1095" i="25"/>
  <c r="N1095" i="25" s="1"/>
  <c r="L2148" i="25"/>
  <c r="L1462" i="25"/>
  <c r="L1209" i="25"/>
  <c r="L844" i="25"/>
  <c r="L1539" i="25"/>
  <c r="L1731" i="25"/>
  <c r="M2044" i="25"/>
  <c r="N2044" i="25" s="1"/>
  <c r="L1529" i="25"/>
  <c r="L974" i="25"/>
  <c r="M1669" i="25"/>
  <c r="N1669" i="25" s="1"/>
  <c r="M1829" i="25"/>
  <c r="N1829" i="25" s="1"/>
  <c r="L1114" i="25"/>
  <c r="L1028" i="25"/>
  <c r="M2006" i="25"/>
  <c r="N2006" i="25" s="1"/>
  <c r="M862" i="25"/>
  <c r="N862" i="25" s="1"/>
  <c r="M985" i="25"/>
  <c r="N985" i="25" s="1"/>
  <c r="L1498" i="25"/>
  <c r="L1416" i="25"/>
  <c r="M1394" i="25"/>
  <c r="N1394" i="25" s="1"/>
  <c r="M1641" i="25"/>
  <c r="N1641" i="25" s="1"/>
  <c r="L1089" i="25"/>
  <c r="L2096" i="25"/>
  <c r="M1729" i="25"/>
  <c r="N1729" i="25" s="1"/>
  <c r="M2123" i="25"/>
  <c r="N2123" i="25" s="1"/>
  <c r="M1439" i="25"/>
  <c r="N1439" i="25" s="1"/>
  <c r="L1318" i="25"/>
  <c r="M2373" i="25"/>
  <c r="N2373" i="25" s="1"/>
  <c r="M1278" i="25"/>
  <c r="N1278" i="25" s="1"/>
  <c r="M1555" i="25"/>
  <c r="N1555" i="25" s="1"/>
  <c r="M1359" i="25"/>
  <c r="N1359" i="25" s="1"/>
  <c r="L1027" i="25"/>
  <c r="L2149" i="25"/>
  <c r="M1739" i="25"/>
  <c r="N1739" i="25" s="1"/>
  <c r="M1100" i="25"/>
  <c r="N1100" i="25" s="1"/>
  <c r="L2215" i="25"/>
  <c r="M954" i="25"/>
  <c r="N954" i="25" s="1"/>
  <c r="L2271" i="25"/>
  <c r="M1318" i="25"/>
  <c r="N1318" i="25" s="1"/>
  <c r="M1151" i="25"/>
  <c r="N1151" i="25" s="1"/>
  <c r="M2332" i="25"/>
  <c r="N2332" i="25" s="1"/>
  <c r="M1027" i="25"/>
  <c r="N1027" i="25" s="1"/>
  <c r="M1233" i="25"/>
  <c r="N1233" i="25" s="1"/>
  <c r="L2276" i="25"/>
  <c r="M1858" i="25"/>
  <c r="N1858" i="25" s="1"/>
  <c r="M2215" i="25"/>
  <c r="N2215" i="25" s="1"/>
  <c r="M1011" i="25"/>
  <c r="N1011" i="25" s="1"/>
  <c r="M1089" i="25"/>
  <c r="N1089" i="25" s="1"/>
  <c r="M1322" i="25"/>
  <c r="N1322" i="25" s="1"/>
  <c r="M2096" i="25"/>
  <c r="N2096" i="25" s="1"/>
  <c r="L1122" i="25"/>
  <c r="M1442" i="25"/>
  <c r="N1442" i="25" s="1"/>
  <c r="M926" i="25"/>
  <c r="N926" i="25" s="1"/>
  <c r="L1322" i="25"/>
  <c r="M1306" i="25"/>
  <c r="N1306" i="25" s="1"/>
  <c r="M2271" i="25"/>
  <c r="N2271" i="25" s="1"/>
  <c r="M1122" i="25"/>
  <c r="N1122" i="25" s="1"/>
  <c r="L1080" i="25"/>
  <c r="M1141" i="25"/>
  <c r="N1141" i="25" s="1"/>
  <c r="L1721" i="25"/>
  <c r="M1184" i="25"/>
  <c r="N1184" i="25" s="1"/>
  <c r="L1442" i="25"/>
  <c r="L1233" i="25"/>
  <c r="M2276" i="25"/>
  <c r="N2276" i="25" s="1"/>
  <c r="L1241" i="25"/>
  <c r="L1858" i="25"/>
  <c r="M1501" i="25"/>
  <c r="N1501" i="25" s="1"/>
  <c r="L2260" i="25"/>
  <c r="L848" i="25"/>
  <c r="L1268" i="25"/>
  <c r="L1141" i="25"/>
  <c r="M1721" i="25"/>
  <c r="N1721" i="25" s="1"/>
  <c r="M1544" i="25"/>
  <c r="N1544" i="25" s="1"/>
  <c r="M1241" i="25"/>
  <c r="N1241" i="25" s="1"/>
  <c r="M2200" i="25"/>
  <c r="N2200" i="25" s="1"/>
  <c r="L1453" i="25"/>
  <c r="L1501" i="25"/>
  <c r="M1401" i="25"/>
  <c r="N1401" i="25" s="1"/>
  <c r="M1453" i="25"/>
  <c r="N1453" i="25" s="1"/>
  <c r="L901" i="25"/>
  <c r="M2266" i="25"/>
  <c r="N2266" i="25" s="1"/>
  <c r="M1451" i="25"/>
  <c r="N1451" i="25" s="1"/>
  <c r="L801" i="25"/>
  <c r="L1193" i="25"/>
  <c r="L2275" i="25"/>
  <c r="L2076" i="25"/>
  <c r="L2263" i="25"/>
  <c r="M2293" i="25"/>
  <c r="N2293" i="25" s="1"/>
  <c r="M1806" i="25"/>
  <c r="N1806" i="25" s="1"/>
  <c r="L1401" i="25"/>
  <c r="L1113" i="25"/>
  <c r="L2059" i="25"/>
  <c r="M2183" i="25"/>
  <c r="N2183" i="25" s="1"/>
  <c r="L2183" i="25"/>
  <c r="L1998" i="25"/>
  <c r="L2375" i="25"/>
  <c r="L1861" i="25"/>
  <c r="M2375" i="25"/>
  <c r="N2375" i="25" s="1"/>
  <c r="L882" i="25"/>
  <c r="M1861" i="25"/>
  <c r="N1861" i="25" s="1"/>
  <c r="L840" i="25"/>
  <c r="L1265" i="25"/>
  <c r="M1746" i="25"/>
  <c r="N1746" i="25" s="1"/>
  <c r="M2159" i="25"/>
  <c r="N2159" i="25" s="1"/>
  <c r="L2218" i="25"/>
  <c r="M769" i="25"/>
  <c r="N769" i="25" s="1"/>
  <c r="L2064" i="25"/>
  <c r="M1212" i="25"/>
  <c r="N1212" i="25" s="1"/>
  <c r="L957" i="25"/>
  <c r="M1307" i="25"/>
  <c r="N1307" i="25" s="1"/>
  <c r="L2315" i="25"/>
  <c r="M2259" i="25"/>
  <c r="N2259" i="25" s="1"/>
  <c r="L1643" i="25"/>
  <c r="L973" i="25"/>
  <c r="M1219" i="25"/>
  <c r="N1219" i="25" s="1"/>
  <c r="L1032" i="25"/>
  <c r="M1726" i="25"/>
  <c r="N1726" i="25" s="1"/>
  <c r="M882" i="25"/>
  <c r="N882" i="25" s="1"/>
  <c r="M875" i="25"/>
  <c r="N875" i="25" s="1"/>
  <c r="L2345" i="25"/>
  <c r="L970" i="25"/>
  <c r="M1265" i="25"/>
  <c r="N1265" i="25" s="1"/>
  <c r="M1876" i="25"/>
  <c r="N1876" i="25" s="1"/>
  <c r="M1397" i="25"/>
  <c r="N1397" i="25" s="1"/>
  <c r="L2366" i="25"/>
  <c r="L845" i="25"/>
  <c r="M2064" i="25"/>
  <c r="N2064" i="25" s="1"/>
  <c r="M931" i="25"/>
  <c r="N931" i="25" s="1"/>
  <c r="M1676" i="25"/>
  <c r="N1676" i="25" s="1"/>
  <c r="M2119" i="25"/>
  <c r="N2119" i="25" s="1"/>
  <c r="L1985" i="25"/>
  <c r="L2259" i="25"/>
  <c r="M1998" i="25"/>
  <c r="N1998" i="25" s="1"/>
  <c r="M2143" i="25"/>
  <c r="N2143" i="25" s="1"/>
  <c r="M2155" i="25"/>
  <c r="N2155" i="25" s="1"/>
  <c r="M973" i="25"/>
  <c r="N973" i="25" s="1"/>
  <c r="L1219" i="25"/>
  <c r="M1032" i="25"/>
  <c r="N1032" i="25" s="1"/>
  <c r="L1726" i="25"/>
  <c r="L875" i="25"/>
  <c r="M2345" i="25"/>
  <c r="N2345" i="25" s="1"/>
  <c r="M970" i="25"/>
  <c r="N970" i="25" s="1"/>
  <c r="M1366" i="25"/>
  <c r="N1366" i="25" s="1"/>
  <c r="L1876" i="25"/>
  <c r="L1397" i="25"/>
  <c r="M2366" i="25"/>
  <c r="N2366" i="25" s="1"/>
  <c r="M1793" i="25"/>
  <c r="N1793" i="25" s="1"/>
  <c r="M845" i="25"/>
  <c r="N845" i="25" s="1"/>
  <c r="L2104" i="25"/>
  <c r="M1892" i="25"/>
  <c r="N1892" i="25" s="1"/>
  <c r="L931" i="25"/>
  <c r="M1770" i="25"/>
  <c r="N1770" i="25" s="1"/>
  <c r="L1676" i="25"/>
  <c r="M2208" i="25"/>
  <c r="N2208" i="25" s="1"/>
  <c r="M1872" i="25"/>
  <c r="N1872" i="25" s="1"/>
  <c r="L2052" i="25"/>
  <c r="M948" i="25"/>
  <c r="N948" i="25" s="1"/>
  <c r="L2018" i="25"/>
  <c r="M1567" i="25"/>
  <c r="N1567" i="25" s="1"/>
  <c r="L863" i="25"/>
  <c r="M1420" i="25"/>
  <c r="N1420" i="25" s="1"/>
  <c r="M1330" i="25"/>
  <c r="N1330" i="25" s="1"/>
  <c r="M1758" i="25"/>
  <c r="N1758" i="25" s="1"/>
  <c r="M1623" i="25"/>
  <c r="N1623" i="25" s="1"/>
  <c r="L2023" i="25"/>
  <c r="M2132" i="25"/>
  <c r="N2132" i="25" s="1"/>
  <c r="L2179" i="25"/>
  <c r="L1345" i="25"/>
  <c r="L1112" i="25"/>
  <c r="L982" i="25"/>
  <c r="M1214" i="25"/>
  <c r="N1214" i="25" s="1"/>
  <c r="M1521" i="25"/>
  <c r="N1521" i="25" s="1"/>
  <c r="M1693" i="25"/>
  <c r="N1693" i="25" s="1"/>
  <c r="L937" i="25"/>
  <c r="M888" i="25"/>
  <c r="N888" i="25" s="1"/>
  <c r="M924" i="25"/>
  <c r="N924" i="25" s="1"/>
  <c r="M1850" i="25"/>
  <c r="N1850" i="25" s="1"/>
  <c r="M1081" i="25"/>
  <c r="N1081" i="25" s="1"/>
  <c r="L1695" i="25"/>
  <c r="L1315" i="25"/>
  <c r="L802" i="25"/>
  <c r="M1871" i="25"/>
  <c r="N1871" i="25" s="1"/>
  <c r="M1059" i="25"/>
  <c r="N1059" i="25" s="1"/>
  <c r="L1136" i="25"/>
  <c r="M2179" i="25"/>
  <c r="N2179" i="25" s="1"/>
  <c r="M1981" i="25"/>
  <c r="N1981" i="25" s="1"/>
  <c r="L1311" i="25"/>
  <c r="L1745" i="25"/>
  <c r="L1850" i="25"/>
  <c r="L2128" i="25"/>
  <c r="M1695" i="25"/>
  <c r="N1695" i="25" s="1"/>
  <c r="L2279" i="25"/>
  <c r="M1315" i="25"/>
  <c r="N1315" i="25" s="1"/>
  <c r="L1297" i="25"/>
  <c r="L2288" i="25"/>
  <c r="L1871" i="25"/>
  <c r="M1777" i="25"/>
  <c r="N1777" i="25" s="1"/>
  <c r="L1392" i="25"/>
  <c r="M2196" i="25"/>
  <c r="N2196" i="25" s="1"/>
  <c r="L2197" i="25"/>
  <c r="M2270" i="25"/>
  <c r="N2270" i="25" s="1"/>
  <c r="M1528" i="25"/>
  <c r="N1528" i="25" s="1"/>
  <c r="L1282" i="25"/>
  <c r="M1353" i="25"/>
  <c r="N1353" i="25" s="1"/>
  <c r="L2025" i="25"/>
  <c r="M1019" i="25"/>
  <c r="N1019" i="25" s="1"/>
  <c r="M1800" i="25"/>
  <c r="N1800" i="25" s="1"/>
  <c r="L1918" i="25"/>
  <c r="M1633" i="25"/>
  <c r="N1633" i="25" s="1"/>
  <c r="M2056" i="25"/>
  <c r="N2056" i="25" s="1"/>
  <c r="M2197" i="25"/>
  <c r="N2197" i="25" s="1"/>
  <c r="M840" i="25"/>
  <c r="N840" i="25" s="1"/>
  <c r="M1005" i="25"/>
  <c r="N1005" i="25" s="1"/>
  <c r="L1746" i="25"/>
  <c r="L1831" i="25"/>
  <c r="L2159" i="25"/>
  <c r="M2218" i="25"/>
  <c r="N2218" i="25" s="1"/>
  <c r="M2046" i="25"/>
  <c r="N2046" i="25" s="1"/>
  <c r="L769" i="25"/>
  <c r="L1996" i="25"/>
  <c r="L1674" i="25"/>
  <c r="L1667" i="25"/>
  <c r="L788" i="25"/>
  <c r="M1384" i="25"/>
  <c r="N1384" i="25" s="1"/>
  <c r="M2315" i="25"/>
  <c r="N2315" i="25" s="1"/>
  <c r="M1056" i="25"/>
  <c r="N1056" i="25" s="1"/>
  <c r="L1403" i="25"/>
  <c r="L1900" i="25"/>
  <c r="L2070" i="25"/>
  <c r="M1231" i="25"/>
  <c r="N1231" i="25" s="1"/>
  <c r="M1505" i="25"/>
  <c r="N1505" i="25" s="1"/>
  <c r="L836" i="25"/>
  <c r="M1109" i="25"/>
  <c r="N1109" i="25" s="1"/>
  <c r="L1132" i="25"/>
  <c r="L1148" i="25"/>
  <c r="L2269" i="25"/>
  <c r="L2210" i="25"/>
  <c r="L908" i="25"/>
  <c r="L1358" i="25"/>
  <c r="M957" i="25"/>
  <c r="N957" i="25" s="1"/>
  <c r="L1458" i="25"/>
  <c r="L918" i="25"/>
  <c r="L1706" i="25"/>
  <c r="M1105" i="25"/>
  <c r="N1105" i="25" s="1"/>
  <c r="L2132" i="25"/>
  <c r="M1403" i="25"/>
  <c r="N1403" i="25" s="1"/>
  <c r="M2070" i="25"/>
  <c r="N2070" i="25" s="1"/>
  <c r="M1294" i="25"/>
  <c r="N1294" i="25" s="1"/>
  <c r="L2289" i="25"/>
  <c r="M836" i="25"/>
  <c r="N836" i="25" s="1"/>
  <c r="M2269" i="25"/>
  <c r="N2269" i="25" s="1"/>
  <c r="M2153" i="25"/>
  <c r="N2153" i="25" s="1"/>
  <c r="L1155" i="25"/>
  <c r="M1358" i="25"/>
  <c r="N1358" i="25" s="1"/>
  <c r="L1808" i="25"/>
  <c r="M918" i="25"/>
  <c r="N918" i="25" s="1"/>
  <c r="M1786" i="25"/>
  <c r="N1786" i="25" s="1"/>
  <c r="L1105" i="25"/>
  <c r="L2354" i="25"/>
  <c r="L1951" i="25"/>
  <c r="L1630" i="25"/>
  <c r="M2176" i="25"/>
  <c r="N2176" i="25" s="1"/>
  <c r="M1900" i="25"/>
  <c r="N1900" i="25" s="1"/>
  <c r="L1049" i="25"/>
  <c r="L1505" i="25"/>
  <c r="M1421" i="25"/>
  <c r="N1421" i="25" s="1"/>
  <c r="M1208" i="25"/>
  <c r="N1208" i="25" s="1"/>
  <c r="M1148" i="25"/>
  <c r="N1148" i="25" s="1"/>
  <c r="M1444" i="25"/>
  <c r="N1444" i="25" s="1"/>
  <c r="M2210" i="25"/>
  <c r="N2210" i="25" s="1"/>
  <c r="M908" i="25"/>
  <c r="N908" i="25" s="1"/>
  <c r="L2176" i="25"/>
  <c r="L803" i="25"/>
  <c r="L1294" i="25"/>
  <c r="M2289" i="25"/>
  <c r="N2289" i="25" s="1"/>
  <c r="M1049" i="25"/>
  <c r="N1049" i="25" s="1"/>
  <c r="L879" i="25"/>
  <c r="L1208" i="25"/>
  <c r="L1468" i="25"/>
  <c r="L2153" i="25"/>
  <c r="L1444" i="25"/>
  <c r="M1155" i="25"/>
  <c r="N1155" i="25" s="1"/>
  <c r="M1808" i="25"/>
  <c r="N1808" i="25" s="1"/>
  <c r="M2354" i="25"/>
  <c r="N2354" i="25" s="1"/>
  <c r="M955" i="25"/>
  <c r="N955" i="25" s="1"/>
  <c r="L1480" i="25"/>
  <c r="L1826" i="25"/>
  <c r="M2193" i="25"/>
  <c r="N2193" i="25" s="1"/>
  <c r="M1132" i="25"/>
  <c r="N1132" i="25" s="1"/>
  <c r="M879" i="25"/>
  <c r="N879" i="25" s="1"/>
  <c r="M1468" i="25"/>
  <c r="N1468" i="25" s="1"/>
  <c r="M1826" i="25"/>
  <c r="N1826" i="25" s="1"/>
  <c r="L1796" i="25"/>
  <c r="M2247" i="25"/>
  <c r="N2247" i="25" s="1"/>
  <c r="L1507" i="25"/>
  <c r="L984" i="25"/>
  <c r="L2193" i="25"/>
  <c r="M2013" i="25"/>
  <c r="N2013" i="25" s="1"/>
  <c r="L1057" i="25"/>
  <c r="L1087" i="25"/>
  <c r="L1870" i="25"/>
  <c r="L1926" i="25"/>
  <c r="L1852" i="25"/>
  <c r="L1129" i="25"/>
  <c r="M1732" i="25"/>
  <c r="N1732" i="25" s="1"/>
  <c r="L2116" i="25"/>
  <c r="M964" i="25"/>
  <c r="N964" i="25" s="1"/>
  <c r="M2211" i="25"/>
  <c r="N2211" i="25" s="1"/>
  <c r="M802" i="25"/>
  <c r="N802" i="25" s="1"/>
  <c r="M2023" i="25"/>
  <c r="N2023" i="25" s="1"/>
  <c r="M1285" i="25"/>
  <c r="N1285" i="25" s="1"/>
  <c r="L1011" i="25"/>
  <c r="M1706" i="25"/>
  <c r="N1706" i="25" s="1"/>
  <c r="M803" i="25"/>
  <c r="N803" i="25" s="1"/>
  <c r="M1870" i="25"/>
  <c r="N1870" i="25" s="1"/>
  <c r="L1732" i="25"/>
  <c r="L964" i="25"/>
  <c r="L955" i="25"/>
  <c r="M1796" i="25"/>
  <c r="N1796" i="25" s="1"/>
  <c r="L2247" i="25"/>
  <c r="L1881" i="25"/>
  <c r="M1507" i="25"/>
  <c r="N1507" i="25" s="1"/>
  <c r="M984" i="25"/>
  <c r="N984" i="25" s="1"/>
  <c r="L1337" i="25"/>
  <c r="L1580" i="25"/>
  <c r="L1955" i="25"/>
  <c r="L795" i="25"/>
  <c r="M1057" i="25"/>
  <c r="N1057" i="25" s="1"/>
  <c r="M1087" i="25"/>
  <c r="N1087" i="25" s="1"/>
  <c r="M2323" i="25"/>
  <c r="N2323" i="25" s="1"/>
  <c r="L1212" i="25"/>
  <c r="M1926" i="25"/>
  <c r="N1926" i="25" s="1"/>
  <c r="M1852" i="25"/>
  <c r="N1852" i="25" s="1"/>
  <c r="M2071" i="25"/>
  <c r="N2071" i="25" s="1"/>
  <c r="L1108" i="25"/>
  <c r="M1129" i="25"/>
  <c r="N1129" i="25" s="1"/>
  <c r="M2329" i="25"/>
  <c r="N2329" i="25" s="1"/>
  <c r="M2116" i="25"/>
  <c r="N2116" i="25" s="1"/>
  <c r="L1036" i="25"/>
  <c r="M1297" i="25"/>
  <c r="N1297" i="25" s="1"/>
  <c r="L1288" i="25"/>
  <c r="M1899" i="25"/>
  <c r="N1899" i="25" s="1"/>
  <c r="L2051" i="25"/>
  <c r="L1773" i="25"/>
  <c r="M1955" i="25"/>
  <c r="N1955" i="25" s="1"/>
  <c r="L1953" i="25"/>
  <c r="M1461" i="25"/>
  <c r="N1461" i="25" s="1"/>
  <c r="L824" i="25"/>
  <c r="M2273" i="25"/>
  <c r="N2273" i="25" s="1"/>
  <c r="L1769" i="25"/>
  <c r="M1580" i="25"/>
  <c r="N1580" i="25" s="1"/>
  <c r="L2026" i="25"/>
  <c r="M795" i="25"/>
  <c r="N795" i="25" s="1"/>
  <c r="L2071" i="25"/>
  <c r="L2329" i="25"/>
  <c r="M2335" i="25"/>
  <c r="N2335" i="25" s="1"/>
  <c r="M1036" i="25"/>
  <c r="N1036" i="25" s="1"/>
  <c r="L1513" i="25"/>
  <c r="L2273" i="25"/>
  <c r="L1071" i="25"/>
  <c r="M2051" i="25"/>
  <c r="N2051" i="25" s="1"/>
  <c r="M1773" i="25"/>
  <c r="N1773" i="25" s="1"/>
  <c r="M1769" i="25"/>
  <c r="N1769" i="25" s="1"/>
  <c r="M1298" i="25"/>
  <c r="N1298" i="25" s="1"/>
  <c r="M1166" i="25"/>
  <c r="N1166" i="25" s="1"/>
  <c r="M982" i="25"/>
  <c r="N982" i="25" s="1"/>
  <c r="L1077" i="25"/>
  <c r="M2026" i="25"/>
  <c r="N2026" i="25" s="1"/>
  <c r="M1668" i="25"/>
  <c r="N1668" i="25" s="1"/>
  <c r="M1953" i="25"/>
  <c r="N1953" i="25" s="1"/>
  <c r="L895" i="25"/>
  <c r="L1021" i="25"/>
  <c r="M2134" i="25"/>
  <c r="N2134" i="25" s="1"/>
  <c r="M2374" i="25"/>
  <c r="N2374" i="25" s="1"/>
  <c r="M1619" i="25"/>
  <c r="N1619" i="25" s="1"/>
  <c r="M1560" i="25"/>
  <c r="N1560" i="25" s="1"/>
  <c r="L2335" i="25"/>
  <c r="L1461" i="25"/>
  <c r="L1853" i="25"/>
  <c r="M2288" i="25"/>
  <c r="N2288" i="25" s="1"/>
  <c r="M1558" i="25"/>
  <c r="N1558" i="25" s="1"/>
  <c r="L981" i="25"/>
  <c r="M824" i="25"/>
  <c r="N824" i="25" s="1"/>
  <c r="M2242" i="25"/>
  <c r="N2242" i="25" s="1"/>
  <c r="M1513" i="25"/>
  <c r="N1513" i="25" s="1"/>
  <c r="M1337" i="25"/>
  <c r="N1337" i="25" s="1"/>
  <c r="L1298" i="25"/>
  <c r="L2323" i="25"/>
  <c r="L2134" i="25"/>
  <c r="M1108" i="25"/>
  <c r="N1108" i="25" s="1"/>
  <c r="L1725" i="25"/>
  <c r="M1402" i="25"/>
  <c r="N1402" i="25" s="1"/>
  <c r="L938" i="25"/>
  <c r="M1691" i="25"/>
  <c r="N1691" i="25" s="1"/>
  <c r="M1077" i="25"/>
  <c r="N1077" i="25" s="1"/>
  <c r="L1668" i="25"/>
  <c r="L922" i="25"/>
  <c r="M1271" i="25"/>
  <c r="N1271" i="25" s="1"/>
  <c r="M895" i="25"/>
  <c r="N895" i="25" s="1"/>
  <c r="L1357" i="25"/>
  <c r="M1021" i="25"/>
  <c r="N1021" i="25" s="1"/>
  <c r="M1827" i="25"/>
  <c r="N1827" i="25" s="1"/>
  <c r="L2374" i="25"/>
  <c r="L1619" i="25"/>
  <c r="L1560" i="25"/>
  <c r="M892" i="25"/>
  <c r="N892" i="25" s="1"/>
  <c r="L1558" i="25"/>
  <c r="M981" i="25"/>
  <c r="N981" i="25" s="1"/>
  <c r="L1300" i="25"/>
  <c r="L1180" i="25"/>
  <c r="L1231" i="25"/>
  <c r="L1109" i="25"/>
  <c r="M1881" i="25"/>
  <c r="N1881" i="25" s="1"/>
  <c r="L1166" i="25"/>
  <c r="M1725" i="25"/>
  <c r="N1725" i="25" s="1"/>
  <c r="L1402" i="25"/>
  <c r="L1691" i="25"/>
  <c r="M2009" i="25"/>
  <c r="N2009" i="25" s="1"/>
  <c r="L2170" i="25"/>
  <c r="M922" i="25"/>
  <c r="N922" i="25" s="1"/>
  <c r="L1343" i="25"/>
  <c r="L782" i="25"/>
  <c r="M2304" i="25"/>
  <c r="N2304" i="25" s="1"/>
  <c r="L1827" i="25"/>
  <c r="L1164" i="25"/>
  <c r="M1834" i="25"/>
  <c r="N1834" i="25" s="1"/>
  <c r="M2245" i="25"/>
  <c r="N2245" i="25" s="1"/>
  <c r="L892" i="25"/>
  <c r="L2151" i="25"/>
  <c r="L878" i="25"/>
  <c r="M1985" i="25"/>
  <c r="N1985" i="25" s="1"/>
  <c r="M1180" i="25"/>
  <c r="N1180" i="25" s="1"/>
  <c r="M1825" i="25"/>
  <c r="N1825" i="25" s="1"/>
  <c r="L1156" i="25"/>
  <c r="L2194" i="25"/>
  <c r="M1363" i="25"/>
  <c r="N1363" i="25" s="1"/>
  <c r="L1455" i="25"/>
  <c r="L2077" i="25"/>
  <c r="L1908" i="25"/>
  <c r="M1930" i="25"/>
  <c r="N1930" i="25" s="1"/>
  <c r="L2338" i="25"/>
  <c r="L2108" i="25"/>
  <c r="M1456" i="25"/>
  <c r="N1456" i="25" s="1"/>
  <c r="M932" i="25"/>
  <c r="N932" i="25" s="1"/>
  <c r="M1334" i="25"/>
  <c r="N1334" i="25" s="1"/>
  <c r="L1055" i="25"/>
  <c r="L2172" i="25"/>
  <c r="L917" i="25"/>
  <c r="L2002" i="25"/>
  <c r="L2319" i="25"/>
  <c r="M1951" i="25"/>
  <c r="N1951" i="25" s="1"/>
  <c r="M1156" i="25"/>
  <c r="N1156" i="25" s="1"/>
  <c r="M2004" i="25"/>
  <c r="N2004" i="25" s="1"/>
  <c r="M2194" i="25"/>
  <c r="N2194" i="25" s="1"/>
  <c r="M2077" i="25"/>
  <c r="N2077" i="25" s="1"/>
  <c r="L1698" i="25"/>
  <c r="M1908" i="25"/>
  <c r="N1908" i="25" s="1"/>
  <c r="L1930" i="25"/>
  <c r="M2338" i="25"/>
  <c r="N2338" i="25" s="1"/>
  <c r="L886" i="25"/>
  <c r="M2108" i="25"/>
  <c r="N2108" i="25" s="1"/>
  <c r="M834" i="25"/>
  <c r="N834" i="25" s="1"/>
  <c r="L1398" i="25"/>
  <c r="M1055" i="25"/>
  <c r="N1055" i="25" s="1"/>
  <c r="L1078" i="25"/>
  <c r="M2172" i="25"/>
  <c r="N2172" i="25" s="1"/>
  <c r="L846" i="25"/>
  <c r="M992" i="25"/>
  <c r="N992" i="25" s="1"/>
  <c r="L1739" i="25"/>
  <c r="M2319" i="25"/>
  <c r="N2319" i="25" s="1"/>
  <c r="M2140" i="25"/>
  <c r="N2140" i="25" s="1"/>
  <c r="L1285" i="25"/>
  <c r="M811" i="25"/>
  <c r="N811" i="25" s="1"/>
  <c r="M1392" i="25"/>
  <c r="N1392" i="25" s="1"/>
  <c r="L987" i="25"/>
  <c r="M889" i="25"/>
  <c r="N889" i="25" s="1"/>
  <c r="L1366" i="25"/>
  <c r="L1799" i="25"/>
  <c r="L1142" i="25"/>
  <c r="L811" i="25"/>
  <c r="L1250" i="25"/>
  <c r="L1709" i="25"/>
  <c r="L2073" i="25"/>
  <c r="M1163" i="25"/>
  <c r="N1163" i="25" s="1"/>
  <c r="L2318" i="25"/>
  <c r="L796" i="25"/>
  <c r="M1127" i="25"/>
  <c r="N1127" i="25" s="1"/>
  <c r="L1174" i="25"/>
  <c r="L1904" i="25"/>
  <c r="L1574" i="25"/>
  <c r="M1799" i="25"/>
  <c r="N1799" i="25" s="1"/>
  <c r="M1142" i="25"/>
  <c r="N1142" i="25" s="1"/>
  <c r="L936" i="25"/>
  <c r="M1012" i="25"/>
  <c r="N1012" i="25" s="1"/>
  <c r="M1069" i="25"/>
  <c r="N1069" i="25" s="1"/>
  <c r="M1078" i="25"/>
  <c r="N1078" i="25" s="1"/>
  <c r="L1369" i="25"/>
  <c r="M987" i="25"/>
  <c r="N987" i="25" s="1"/>
  <c r="L2137" i="25"/>
  <c r="M1374" i="25"/>
  <c r="N1374" i="25" s="1"/>
  <c r="M1438" i="25"/>
  <c r="N1438" i="25" s="1"/>
  <c r="L2031" i="25"/>
  <c r="M1520" i="25"/>
  <c r="N1520" i="25" s="1"/>
  <c r="L1127" i="25"/>
  <c r="L2341" i="25"/>
  <c r="L762" i="25"/>
  <c r="M2038" i="25"/>
  <c r="N2038" i="25" s="1"/>
  <c r="L1012" i="25"/>
  <c r="L861" i="25"/>
  <c r="M1293" i="25"/>
  <c r="N1293" i="25" s="1"/>
  <c r="L1069" i="25"/>
  <c r="M1778" i="25"/>
  <c r="N1778" i="25" s="1"/>
  <c r="L2140" i="25"/>
  <c r="M796" i="25"/>
  <c r="N796" i="25" s="1"/>
  <c r="M1174" i="25"/>
  <c r="N1174" i="25" s="1"/>
  <c r="M1824" i="25"/>
  <c r="N1824" i="25" s="1"/>
  <c r="L1520" i="25"/>
  <c r="M762" i="25"/>
  <c r="N762" i="25" s="1"/>
  <c r="L1597" i="25"/>
  <c r="L2038" i="25"/>
  <c r="L2303" i="25"/>
  <c r="L1342" i="25"/>
  <c r="M1853" i="25"/>
  <c r="N1853" i="25" s="1"/>
  <c r="L1778" i="25"/>
  <c r="M1716" i="25"/>
  <c r="N1716" i="25" s="1"/>
  <c r="M2160" i="25"/>
  <c r="N2160" i="25" s="1"/>
  <c r="L1417" i="25"/>
  <c r="M2082" i="25"/>
  <c r="N2082" i="25" s="1"/>
  <c r="M1342" i="25"/>
  <c r="N1342" i="25" s="1"/>
  <c r="M2137" i="25"/>
  <c r="N2137" i="25" s="1"/>
  <c r="M1877" i="25"/>
  <c r="N1877" i="25" s="1"/>
  <c r="M1325" i="25"/>
  <c r="N1325" i="25" s="1"/>
  <c r="L945" i="25"/>
  <c r="L1986" i="25"/>
  <c r="L1331" i="25"/>
  <c r="L1877" i="25"/>
  <c r="L1818" i="25"/>
  <c r="M1279" i="25"/>
  <c r="N1279" i="25" s="1"/>
  <c r="L1013" i="25"/>
  <c r="L2160" i="25"/>
  <c r="L1348" i="25"/>
  <c r="L2029" i="25"/>
  <c r="M2031" i="25"/>
  <c r="N2031" i="25" s="1"/>
  <c r="L2244" i="25"/>
  <c r="L1325" i="25"/>
  <c r="M945" i="25"/>
  <c r="N945" i="25" s="1"/>
  <c r="M1986" i="25"/>
  <c r="N1986" i="25" s="1"/>
  <c r="M1727" i="25"/>
  <c r="N1727" i="25" s="1"/>
  <c r="M1001" i="25"/>
  <c r="N1001" i="25" s="1"/>
  <c r="M1818" i="25"/>
  <c r="N1818" i="25" s="1"/>
  <c r="L1677" i="25"/>
  <c r="L2307" i="25"/>
  <c r="M1013" i="25"/>
  <c r="N1013" i="25" s="1"/>
  <c r="L1810" i="25"/>
  <c r="M1348" i="25"/>
  <c r="N1348" i="25" s="1"/>
  <c r="L2219" i="25"/>
  <c r="L1785" i="25"/>
  <c r="M2244" i="25"/>
  <c r="N2244" i="25" s="1"/>
  <c r="L1727" i="25"/>
  <c r="L1001" i="25"/>
  <c r="L1943" i="25"/>
  <c r="L1441" i="25"/>
  <c r="L1786" i="25"/>
  <c r="L1768" i="25"/>
  <c r="L1395" i="25"/>
  <c r="M2219" i="25"/>
  <c r="N2219" i="25" s="1"/>
  <c r="M1575" i="25"/>
  <c r="N1575" i="25" s="1"/>
  <c r="M1630" i="25"/>
  <c r="N1630" i="25" s="1"/>
  <c r="L2332" i="25"/>
  <c r="L980" i="25"/>
  <c r="L2115" i="25"/>
  <c r="L893" i="25"/>
  <c r="M940" i="25"/>
  <c r="N940" i="25" s="1"/>
  <c r="M2189" i="25"/>
  <c r="N2189" i="25" s="1"/>
  <c r="L1892" i="25"/>
  <c r="M1396" i="25"/>
  <c r="N1396" i="25" s="1"/>
  <c r="M1410" i="25"/>
  <c r="N1410" i="25" s="1"/>
  <c r="L2127" i="25"/>
  <c r="L1568" i="25"/>
  <c r="L1561" i="25"/>
  <c r="M2166" i="25"/>
  <c r="N2166" i="25" s="1"/>
  <c r="M2008" i="25"/>
  <c r="N2008" i="25" s="1"/>
  <c r="L1868" i="25"/>
  <c r="M2303" i="25"/>
  <c r="N2303" i="25" s="1"/>
  <c r="M1369" i="25"/>
  <c r="N1369" i="25" s="1"/>
  <c r="M2318" i="25"/>
  <c r="N2318" i="25" s="1"/>
  <c r="M861" i="25"/>
  <c r="N861" i="25" s="1"/>
  <c r="M2207" i="25"/>
  <c r="N2207" i="25" s="1"/>
  <c r="M893" i="25"/>
  <c r="N893" i="25" s="1"/>
  <c r="M1125" i="25"/>
  <c r="N1125" i="25" s="1"/>
  <c r="L1824" i="25"/>
  <c r="L1541" i="25"/>
  <c r="L1283" i="25"/>
  <c r="L2004" i="25"/>
  <c r="L1872" i="25"/>
  <c r="M1197" i="25"/>
  <c r="N1197" i="25" s="1"/>
  <c r="L1622" i="25"/>
  <c r="M1615" i="25"/>
  <c r="N1615" i="25" s="1"/>
  <c r="M1289" i="25"/>
  <c r="N1289" i="25" s="1"/>
  <c r="M1255" i="25"/>
  <c r="N1255" i="25" s="1"/>
  <c r="L1982" i="25"/>
  <c r="L1942" i="25"/>
  <c r="L1410" i="25"/>
  <c r="M904" i="25"/>
  <c r="N904" i="25" s="1"/>
  <c r="M1516" i="25"/>
  <c r="N1516" i="25" s="1"/>
  <c r="L975" i="25"/>
  <c r="L1793" i="25"/>
  <c r="M2127" i="25"/>
  <c r="N2127" i="25" s="1"/>
  <c r="M1902" i="25"/>
  <c r="N1902" i="25" s="1"/>
  <c r="M1063" i="25"/>
  <c r="N1063" i="25" s="1"/>
  <c r="M998" i="25"/>
  <c r="N998" i="25" s="1"/>
  <c r="L1632" i="25"/>
  <c r="L1776" i="25"/>
  <c r="M778" i="25"/>
  <c r="N778" i="25" s="1"/>
  <c r="M1568" i="25"/>
  <c r="N1568" i="25" s="1"/>
  <c r="M1561" i="25"/>
  <c r="N1561" i="25" s="1"/>
  <c r="L2166" i="25"/>
  <c r="M1810" i="25"/>
  <c r="N1810" i="25" s="1"/>
  <c r="M1441" i="25"/>
  <c r="N1441" i="25" s="1"/>
  <c r="M1417" i="25"/>
  <c r="N1417" i="25" s="1"/>
  <c r="L992" i="25"/>
  <c r="L2082" i="25"/>
  <c r="M1868" i="25"/>
  <c r="N1868" i="25" s="1"/>
  <c r="M2073" i="25"/>
  <c r="N2073" i="25" s="1"/>
  <c r="M1768" i="25"/>
  <c r="N1768" i="25" s="1"/>
  <c r="M1920" i="25"/>
  <c r="N1920" i="25" s="1"/>
  <c r="L2119" i="25"/>
  <c r="L902" i="25"/>
  <c r="M1667" i="25"/>
  <c r="N1667" i="25" s="1"/>
  <c r="M1379" i="25"/>
  <c r="N1379" i="25" s="1"/>
  <c r="M1395" i="25"/>
  <c r="N1395" i="25" s="1"/>
  <c r="M2167" i="25"/>
  <c r="N2167" i="25" s="1"/>
  <c r="L954" i="25"/>
  <c r="L1408" i="25"/>
  <c r="M1071" i="25"/>
  <c r="N1071" i="25" s="1"/>
  <c r="L1383" i="25"/>
  <c r="M950" i="25"/>
  <c r="N950" i="25" s="1"/>
  <c r="L940" i="25"/>
  <c r="M1678" i="25"/>
  <c r="N1678" i="25" s="1"/>
  <c r="L1860" i="25"/>
  <c r="L1138" i="25"/>
  <c r="L1125" i="25"/>
  <c r="L1654" i="25"/>
  <c r="L2008" i="25"/>
  <c r="L2207" i="25"/>
  <c r="L1678" i="25"/>
  <c r="L1255" i="25"/>
  <c r="L2228" i="25"/>
  <c r="L1828" i="25"/>
  <c r="L1289" i="25"/>
  <c r="L1261" i="25"/>
  <c r="L1765" i="25"/>
  <c r="M1531" i="25"/>
  <c r="N1531" i="25" s="1"/>
  <c r="M975" i="25"/>
  <c r="N975" i="25" s="1"/>
  <c r="M902" i="25"/>
  <c r="N902" i="25" s="1"/>
  <c r="L1198" i="25"/>
  <c r="L1060" i="25"/>
  <c r="L1573" i="25"/>
  <c r="M1761" i="25"/>
  <c r="N1761" i="25" s="1"/>
  <c r="M961" i="25"/>
  <c r="N961" i="25" s="1"/>
  <c r="M1939" i="25"/>
  <c r="N1939" i="25" s="1"/>
  <c r="L1421" i="25"/>
  <c r="L1456" i="25"/>
  <c r="L1909" i="25"/>
  <c r="M847" i="25"/>
  <c r="N847" i="25" s="1"/>
  <c r="L1111" i="25"/>
  <c r="M776" i="25"/>
  <c r="N776" i="25" s="1"/>
  <c r="L1959" i="25"/>
  <c r="M897" i="25"/>
  <c r="N897" i="25" s="1"/>
  <c r="M1597" i="25"/>
  <c r="N1597" i="25" s="1"/>
  <c r="M2250" i="25"/>
  <c r="N2250" i="25" s="1"/>
  <c r="M1251" i="25"/>
  <c r="N1251" i="25" s="1"/>
  <c r="M878" i="25"/>
  <c r="N878" i="25" s="1"/>
  <c r="M1194" i="25"/>
  <c r="N1194" i="25" s="1"/>
  <c r="M1804" i="25"/>
  <c r="N1804" i="25" s="1"/>
  <c r="L1634" i="25"/>
  <c r="M1504" i="25"/>
  <c r="N1504" i="25" s="1"/>
  <c r="M1591" i="25"/>
  <c r="N1591" i="25" s="1"/>
  <c r="L1307" i="25"/>
  <c r="M2212" i="25"/>
  <c r="N2212" i="25" s="1"/>
  <c r="M1138" i="25"/>
  <c r="N1138" i="25" s="1"/>
  <c r="M1654" i="25"/>
  <c r="N1654" i="25" s="1"/>
  <c r="L1396" i="25"/>
  <c r="M1801" i="25"/>
  <c r="N1801" i="25" s="1"/>
  <c r="M1969" i="25"/>
  <c r="N1969" i="25" s="1"/>
  <c r="L1615" i="25"/>
  <c r="M1982" i="25"/>
  <c r="N1982" i="25" s="1"/>
  <c r="L2236" i="25"/>
  <c r="M1632" i="25"/>
  <c r="N1632" i="25" s="1"/>
  <c r="M1776" i="25"/>
  <c r="N1776" i="25" s="1"/>
  <c r="L1613" i="25"/>
  <c r="L2239" i="25"/>
  <c r="L2250" i="25"/>
  <c r="L1251" i="25"/>
  <c r="L1920" i="25"/>
  <c r="M1634" i="25"/>
  <c r="N1634" i="25" s="1"/>
  <c r="L1379" i="25"/>
  <c r="L1495" i="25"/>
  <c r="M1261" i="25"/>
  <c r="N1261" i="25" s="1"/>
  <c r="M1571" i="25"/>
  <c r="N1571" i="25" s="1"/>
  <c r="L1531" i="25"/>
  <c r="M2092" i="25"/>
  <c r="N2092" i="25" s="1"/>
  <c r="M2341" i="25"/>
  <c r="N2341" i="25" s="1"/>
  <c r="M1613" i="25"/>
  <c r="N1613" i="25" s="1"/>
  <c r="L1711" i="25"/>
  <c r="M1198" i="25"/>
  <c r="N1198" i="25" s="1"/>
  <c r="M1060" i="25"/>
  <c r="N1060" i="25" s="1"/>
  <c r="M1449" i="25"/>
  <c r="N1449" i="25" s="1"/>
  <c r="L2122" i="25"/>
  <c r="L1073" i="25"/>
  <c r="M1573" i="25"/>
  <c r="N1573" i="25" s="1"/>
  <c r="L1761" i="25"/>
  <c r="M1264" i="25"/>
  <c r="N1264" i="25" s="1"/>
  <c r="L2191" i="25"/>
  <c r="L1802" i="25"/>
  <c r="L765" i="25"/>
  <c r="L2178" i="25"/>
  <c r="L939" i="25"/>
  <c r="L979" i="25"/>
  <c r="M841" i="25"/>
  <c r="N841" i="25" s="1"/>
  <c r="M2344" i="25"/>
  <c r="N2344" i="25" s="1"/>
  <c r="L919" i="25"/>
  <c r="L1477" i="25"/>
  <c r="M1909" i="25"/>
  <c r="N1909" i="25" s="1"/>
  <c r="M1373" i="25"/>
  <c r="N1373" i="25" s="1"/>
  <c r="L1851" i="25"/>
  <c r="L1133" i="25"/>
  <c r="L969" i="25"/>
  <c r="L847" i="25"/>
  <c r="M1111" i="25"/>
  <c r="N1111" i="25" s="1"/>
  <c r="L2092" i="25"/>
  <c r="M2296" i="25"/>
  <c r="N2296" i="25" s="1"/>
  <c r="L776" i="25"/>
  <c r="M1959" i="25"/>
  <c r="N1959" i="25" s="1"/>
  <c r="M864" i="25"/>
  <c r="N864" i="25" s="1"/>
  <c r="M2356" i="25"/>
  <c r="N2356" i="25" s="1"/>
  <c r="L1962" i="25"/>
  <c r="L2145" i="25"/>
  <c r="L1482" i="25"/>
  <c r="M2251" i="25"/>
  <c r="N2251" i="25" s="1"/>
  <c r="L1341" i="25"/>
  <c r="L1376" i="25"/>
  <c r="L897" i="25"/>
  <c r="L1098" i="25"/>
  <c r="L2101" i="25"/>
  <c r="L1220" i="25"/>
  <c r="M1082" i="25"/>
  <c r="N1082" i="25" s="1"/>
  <c r="L849" i="25"/>
  <c r="L1784" i="25"/>
  <c r="L1215" i="25"/>
  <c r="L2035" i="25"/>
  <c r="M1046" i="25"/>
  <c r="N1046" i="25" s="1"/>
  <c r="L1639" i="25"/>
  <c r="L921" i="25"/>
  <c r="L1313" i="25"/>
  <c r="M1248" i="25"/>
  <c r="N1248" i="25" s="1"/>
  <c r="L1194" i="25"/>
  <c r="L1804" i="25"/>
  <c r="L2200" i="25"/>
  <c r="M1643" i="25"/>
  <c r="N1643" i="25" s="1"/>
  <c r="L1426" i="25"/>
  <c r="M1895" i="25"/>
  <c r="N1895" i="25" s="1"/>
  <c r="M1404" i="25"/>
  <c r="N1404" i="25" s="1"/>
  <c r="L1591" i="25"/>
  <c r="L2066" i="25"/>
  <c r="L1092" i="25"/>
  <c r="M2228" i="25"/>
  <c r="N2228" i="25" s="1"/>
  <c r="M2292" i="25"/>
  <c r="N2292" i="25" s="1"/>
  <c r="L1264" i="25"/>
  <c r="M1765" i="25"/>
  <c r="N1765" i="25" s="1"/>
  <c r="M2236" i="25"/>
  <c r="N2236" i="25" s="1"/>
  <c r="L1279" i="25"/>
  <c r="M1677" i="25"/>
  <c r="N1677" i="25" s="1"/>
  <c r="M1805" i="25"/>
  <c r="N1805" i="25" s="1"/>
  <c r="L2296" i="25"/>
  <c r="M1962" i="25"/>
  <c r="N1962" i="25" s="1"/>
  <c r="L1082" i="25"/>
  <c r="M936" i="25"/>
  <c r="N936" i="25" s="1"/>
  <c r="M1250" i="25"/>
  <c r="N1250" i="25" s="1"/>
  <c r="M2029" i="25"/>
  <c r="N2029" i="25" s="1"/>
  <c r="L1248" i="25"/>
  <c r="M1711" i="25"/>
  <c r="N1711" i="25" s="1"/>
  <c r="L1515" i="25"/>
  <c r="L1449" i="25"/>
  <c r="M2122" i="25"/>
  <c r="N2122" i="25" s="1"/>
  <c r="M1073" i="25"/>
  <c r="N1073" i="25" s="1"/>
  <c r="L2049" i="25"/>
  <c r="M2191" i="25"/>
  <c r="N2191" i="25" s="1"/>
  <c r="M1802" i="25"/>
  <c r="N1802" i="25" s="1"/>
  <c r="M765" i="25"/>
  <c r="N765" i="25" s="1"/>
  <c r="M2178" i="25"/>
  <c r="N2178" i="25" s="1"/>
  <c r="M939" i="25"/>
  <c r="N939" i="25" s="1"/>
  <c r="M979" i="25"/>
  <c r="N979" i="25" s="1"/>
  <c r="L2003" i="25"/>
  <c r="L841" i="25"/>
  <c r="L2344" i="25"/>
  <c r="M919" i="25"/>
  <c r="N919" i="25" s="1"/>
  <c r="M1477" i="25"/>
  <c r="N1477" i="25" s="1"/>
  <c r="L1373" i="25"/>
  <c r="M1851" i="25"/>
  <c r="N1851" i="25" s="1"/>
  <c r="M1133" i="25"/>
  <c r="N1133" i="25" s="1"/>
  <c r="M969" i="25"/>
  <c r="N969" i="25" s="1"/>
  <c r="L1272" i="25"/>
  <c r="L1924" i="25"/>
  <c r="L1173" i="25"/>
  <c r="L864" i="25"/>
  <c r="L2356" i="25"/>
  <c r="M2145" i="25"/>
  <c r="N2145" i="25" s="1"/>
  <c r="M1482" i="25"/>
  <c r="N1482" i="25" s="1"/>
  <c r="L2251" i="25"/>
  <c r="M1341" i="25"/>
  <c r="N1341" i="25" s="1"/>
  <c r="L1882" i="25"/>
  <c r="L959" i="25"/>
  <c r="M1098" i="25"/>
  <c r="N1098" i="25" s="1"/>
  <c r="M2101" i="25"/>
  <c r="N2101" i="25" s="1"/>
  <c r="M1220" i="25"/>
  <c r="N1220" i="25" s="1"/>
  <c r="L1266" i="25"/>
  <c r="L2124" i="25"/>
  <c r="M2114" i="25"/>
  <c r="N2114" i="25" s="1"/>
  <c r="M849" i="25"/>
  <c r="N849" i="25" s="1"/>
  <c r="L1603" i="25"/>
  <c r="L1147" i="25"/>
  <c r="M1784" i="25"/>
  <c r="N1784" i="25" s="1"/>
  <c r="L772" i="25"/>
  <c r="M1215" i="25"/>
  <c r="N1215" i="25" s="1"/>
  <c r="M2035" i="25"/>
  <c r="N2035" i="25" s="1"/>
  <c r="L1046" i="25"/>
  <c r="M1639" i="25"/>
  <c r="N1639" i="25" s="1"/>
  <c r="M1313" i="25"/>
  <c r="N1313" i="25" s="1"/>
  <c r="L968" i="25"/>
  <c r="L1399" i="25"/>
  <c r="M1847" i="25"/>
  <c r="N1847" i="25" s="1"/>
  <c r="L2129" i="25"/>
  <c r="M1426" i="25"/>
  <c r="N1426" i="25" s="1"/>
  <c r="L1895" i="25"/>
  <c r="L2320" i="25"/>
  <c r="L1404" i="25"/>
  <c r="M2066" i="25"/>
  <c r="N2066" i="25" s="1"/>
  <c r="M1092" i="25"/>
  <c r="N1092" i="25" s="1"/>
  <c r="M1383" i="25"/>
  <c r="N1383" i="25" s="1"/>
  <c r="L1779" i="25"/>
  <c r="M1942" i="25"/>
  <c r="N1942" i="25" s="1"/>
  <c r="M1331" i="25"/>
  <c r="N1331" i="25" s="1"/>
  <c r="L1902" i="25"/>
  <c r="L1801" i="25"/>
  <c r="L998" i="25"/>
  <c r="M1904" i="25"/>
  <c r="N1904" i="25" s="1"/>
  <c r="M980" i="25"/>
  <c r="N980" i="25" s="1"/>
  <c r="L778" i="25"/>
  <c r="M1283" i="25"/>
  <c r="N1283" i="25" s="1"/>
  <c r="L2292" i="25"/>
  <c r="L1197" i="25"/>
  <c r="M1622" i="25"/>
  <c r="N1622" i="25" s="1"/>
  <c r="L961" i="25"/>
  <c r="M1495" i="25"/>
  <c r="N1495" i="25" s="1"/>
  <c r="L1571" i="25"/>
  <c r="L1063" i="25"/>
  <c r="L1139" i="25"/>
  <c r="L1374" i="25"/>
  <c r="M1828" i="25"/>
  <c r="N1828" i="25" s="1"/>
  <c r="M2239" i="25"/>
  <c r="N2239" i="25" s="1"/>
  <c r="M1376" i="25"/>
  <c r="N1376" i="25" s="1"/>
  <c r="M1139" i="25"/>
  <c r="N1139" i="25" s="1"/>
  <c r="M917" i="25"/>
  <c r="N917" i="25" s="1"/>
  <c r="M1515" i="25"/>
  <c r="N1515" i="25" s="1"/>
  <c r="L1158" i="25"/>
  <c r="L1825" i="25"/>
  <c r="M2049" i="25"/>
  <c r="N2049" i="25" s="1"/>
  <c r="L900" i="25"/>
  <c r="L1752" i="25"/>
  <c r="M794" i="25"/>
  <c r="N794" i="25" s="1"/>
  <c r="M2267" i="25"/>
  <c r="N2267" i="25" s="1"/>
  <c r="M2003" i="25"/>
  <c r="N2003" i="25" s="1"/>
  <c r="L1642" i="25"/>
  <c r="L1335" i="25"/>
  <c r="L855" i="25"/>
  <c r="L1016" i="25"/>
  <c r="L1097" i="25"/>
  <c r="M2280" i="25"/>
  <c r="N2280" i="25" s="1"/>
  <c r="L775" i="25"/>
  <c r="L2243" i="25"/>
  <c r="L1165" i="25"/>
  <c r="M1272" i="25"/>
  <c r="N1272" i="25" s="1"/>
  <c r="M1924" i="25"/>
  <c r="N1924" i="25" s="1"/>
  <c r="M1173" i="25"/>
  <c r="N1173" i="25" s="1"/>
  <c r="L1051" i="25"/>
  <c r="M1882" i="25"/>
  <c r="N1882" i="25" s="1"/>
  <c r="M959" i="25"/>
  <c r="N959" i="25" s="1"/>
  <c r="L1530" i="25"/>
  <c r="M1266" i="25"/>
  <c r="N1266" i="25" s="1"/>
  <c r="M2124" i="25"/>
  <c r="N2124" i="25" s="1"/>
  <c r="L2114" i="25"/>
  <c r="M1603" i="25"/>
  <c r="N1603" i="25" s="1"/>
  <c r="M1147" i="25"/>
  <c r="N1147" i="25" s="1"/>
  <c r="L1192" i="25"/>
  <c r="L1336" i="25"/>
  <c r="M772" i="25"/>
  <c r="N772" i="25" s="1"/>
  <c r="M1064" i="25"/>
  <c r="N1064" i="25" s="1"/>
  <c r="M1744" i="25"/>
  <c r="N1744" i="25" s="1"/>
  <c r="L1770" i="25"/>
  <c r="M968" i="25"/>
  <c r="N968" i="25" s="1"/>
  <c r="M1399" i="25"/>
  <c r="N1399" i="25" s="1"/>
  <c r="L1847" i="25"/>
  <c r="M2129" i="25"/>
  <c r="N2129" i="25" s="1"/>
  <c r="M2320" i="25"/>
  <c r="N2320" i="25" s="1"/>
  <c r="L1781" i="25"/>
  <c r="L1815" i="25"/>
  <c r="M1300" i="25"/>
  <c r="N1300" i="25" s="1"/>
  <c r="L1344" i="25"/>
  <c r="L1433" i="25"/>
  <c r="L2027" i="25"/>
  <c r="L2242" i="25"/>
  <c r="L2192" i="25"/>
  <c r="L1504" i="25"/>
  <c r="M1158" i="25"/>
  <c r="N1158" i="25" s="1"/>
  <c r="L1438" i="25"/>
  <c r="L1716" i="25"/>
  <c r="M1549" i="25"/>
  <c r="N1549" i="25" s="1"/>
  <c r="L1363" i="25"/>
  <c r="M1455" i="25"/>
  <c r="N1455" i="25" s="1"/>
  <c r="M900" i="25"/>
  <c r="N900" i="25" s="1"/>
  <c r="M1752" i="25"/>
  <c r="N1752" i="25" s="1"/>
  <c r="L794" i="25"/>
  <c r="L2267" i="25"/>
  <c r="L1635" i="25"/>
  <c r="L1521" i="25"/>
  <c r="M1642" i="25"/>
  <c r="N1642" i="25" s="1"/>
  <c r="M1335" i="25"/>
  <c r="N1335" i="25" s="1"/>
  <c r="M855" i="25"/>
  <c r="N855" i="25" s="1"/>
  <c r="M1016" i="25"/>
  <c r="N1016" i="25" s="1"/>
  <c r="M1097" i="25"/>
  <c r="N1097" i="25" s="1"/>
  <c r="L2274" i="25"/>
  <c r="L834" i="25"/>
  <c r="L1567" i="25"/>
  <c r="M775" i="25"/>
  <c r="N775" i="25" s="1"/>
  <c r="M2243" i="25"/>
  <c r="N2243" i="25" s="1"/>
  <c r="M1165" i="25"/>
  <c r="N1165" i="25" s="1"/>
  <c r="M2307" i="25"/>
  <c r="N2307" i="25" s="1"/>
  <c r="L1151" i="25"/>
  <c r="L946" i="25"/>
  <c r="L932" i="25"/>
  <c r="M1785" i="25"/>
  <c r="N1785" i="25" s="1"/>
  <c r="L1334" i="25"/>
  <c r="M1051" i="25"/>
  <c r="N1051" i="25" s="1"/>
  <c r="L1544" i="25"/>
  <c r="M1574" i="25"/>
  <c r="N1574" i="25" s="1"/>
  <c r="M1530" i="25"/>
  <c r="N1530" i="25" s="1"/>
  <c r="M846" i="25"/>
  <c r="N846" i="25" s="1"/>
  <c r="M1192" i="25"/>
  <c r="N1192" i="25" s="1"/>
  <c r="M1336" i="25"/>
  <c r="N1336" i="25" s="1"/>
  <c r="M1709" i="25"/>
  <c r="N1709" i="25" s="1"/>
  <c r="L1064" i="25"/>
  <c r="L1744" i="25"/>
  <c r="L1163" i="25"/>
  <c r="M1781" i="25"/>
  <c r="N1781" i="25" s="1"/>
  <c r="M1815" i="25"/>
  <c r="N1815" i="25" s="1"/>
  <c r="L1293" i="25"/>
  <c r="M1344" i="25"/>
  <c r="N1344" i="25" s="1"/>
  <c r="M1433" i="25"/>
  <c r="N1433" i="25" s="1"/>
  <c r="M2027" i="25"/>
  <c r="N2027" i="25" s="1"/>
  <c r="M2192" i="25"/>
  <c r="N2192" i="25" s="1"/>
  <c r="M1028" i="25"/>
  <c r="N1028" i="25" s="1"/>
  <c r="M1779" i="25"/>
  <c r="N1779" i="25" s="1"/>
  <c r="L950" i="25"/>
  <c r="L1777" i="25"/>
  <c r="M1525" i="25"/>
  <c r="N1525" i="25" s="1"/>
  <c r="L1091" i="25"/>
  <c r="L2310" i="25"/>
  <c r="M1906" i="25"/>
  <c r="N1906" i="25" s="1"/>
  <c r="L1424" i="25"/>
  <c r="L2314" i="25"/>
  <c r="M877" i="25"/>
  <c r="N877" i="25" s="1"/>
  <c r="L2235" i="25"/>
  <c r="M1389" i="25"/>
  <c r="N1389" i="25" s="1"/>
  <c r="M2090" i="25"/>
  <c r="N2090" i="25" s="1"/>
  <c r="L1891" i="25"/>
  <c r="M822" i="25"/>
  <c r="N822" i="25" s="1"/>
  <c r="M2099" i="25"/>
  <c r="N2099" i="25" s="1"/>
  <c r="L800" i="25"/>
  <c r="L1015" i="25"/>
  <c r="M1385" i="25"/>
  <c r="N1385" i="25" s="1"/>
  <c r="G1385" i="25"/>
  <c r="M1290" i="25"/>
  <c r="N1290" i="25" s="1"/>
  <c r="G1290" i="25"/>
  <c r="L852" i="25"/>
  <c r="G852" i="25"/>
  <c r="M1878" i="25"/>
  <c r="N1878" i="25" s="1"/>
  <c r="G1878" i="25"/>
  <c r="M1443" i="25"/>
  <c r="N1443" i="25" s="1"/>
  <c r="G1443" i="25"/>
  <c r="M2339" i="25"/>
  <c r="N2339" i="25" s="1"/>
  <c r="G2339" i="25"/>
  <c r="L2298" i="25"/>
  <c r="G2298" i="25"/>
  <c r="L1797" i="25"/>
  <c r="G1797" i="25"/>
  <c r="L1222" i="25"/>
  <c r="G1222" i="25"/>
  <c r="M2164" i="25"/>
  <c r="N2164" i="25" s="1"/>
  <c r="G2164" i="25"/>
  <c r="L1431" i="25"/>
  <c r="G1431" i="25"/>
  <c r="L1812" i="25"/>
  <c r="G1812" i="25"/>
  <c r="M1281" i="25"/>
  <c r="N1281" i="25" s="1"/>
  <c r="G1281" i="25"/>
  <c r="M2363" i="25"/>
  <c r="N2363" i="25" s="1"/>
  <c r="G2363" i="25"/>
  <c r="L1409" i="25"/>
  <c r="G1409" i="25"/>
  <c r="L1465" i="25"/>
  <c r="L1836" i="25"/>
  <c r="L2094" i="25"/>
  <c r="M1091" i="25"/>
  <c r="N1091" i="25" s="1"/>
  <c r="M2328" i="25"/>
  <c r="N2328" i="25" s="1"/>
  <c r="M2336" i="25"/>
  <c r="N2336" i="25" s="1"/>
  <c r="L1226" i="25"/>
  <c r="L842" i="25"/>
  <c r="L1906" i="25"/>
  <c r="M1424" i="25"/>
  <c r="N1424" i="25" s="1"/>
  <c r="M2314" i="25"/>
  <c r="N2314" i="25" s="1"/>
  <c r="M2235" i="25"/>
  <c r="N2235" i="25" s="1"/>
  <c r="L1389" i="25"/>
  <c r="L1686" i="25"/>
  <c r="L798" i="25"/>
  <c r="L1484" i="25"/>
  <c r="M1015" i="25"/>
  <c r="N1015" i="25" s="1"/>
  <c r="L1026" i="25"/>
  <c r="L1235" i="25"/>
  <c r="G1235" i="25"/>
  <c r="M1102" i="25"/>
  <c r="N1102" i="25" s="1"/>
  <c r="G1102" i="25"/>
  <c r="L2100" i="25"/>
  <c r="G2100" i="25"/>
  <c r="L1275" i="25"/>
  <c r="G1275" i="25"/>
  <c r="L2254" i="25"/>
  <c r="G2254" i="25"/>
  <c r="M1873" i="25"/>
  <c r="N1873" i="25" s="1"/>
  <c r="G1873" i="25"/>
  <c r="L2309" i="25"/>
  <c r="G2309" i="25"/>
  <c r="M1107" i="25"/>
  <c r="N1107" i="25" s="1"/>
  <c r="G1107" i="25"/>
  <c r="L764" i="25"/>
  <c r="G764" i="25"/>
  <c r="L1414" i="25"/>
  <c r="G1414" i="25"/>
  <c r="L1329" i="25"/>
  <c r="G1329" i="25"/>
  <c r="M791" i="25"/>
  <c r="N791" i="25" s="1"/>
  <c r="G791" i="25"/>
  <c r="M1160" i="25"/>
  <c r="N1160" i="25" s="1"/>
  <c r="G1160" i="25"/>
  <c r="M1465" i="25"/>
  <c r="N1465" i="25" s="1"/>
  <c r="M1836" i="25"/>
  <c r="N1836" i="25" s="1"/>
  <c r="M2094" i="25"/>
  <c r="N2094" i="25" s="1"/>
  <c r="L2328" i="25"/>
  <c r="L2336" i="25"/>
  <c r="M1226" i="25"/>
  <c r="N1226" i="25" s="1"/>
  <c r="M842" i="25"/>
  <c r="N842" i="25" s="1"/>
  <c r="L1614" i="25"/>
  <c r="L1352" i="25"/>
  <c r="M1820" i="25"/>
  <c r="N1820" i="25" s="1"/>
  <c r="M1907" i="25"/>
  <c r="N1907" i="25" s="1"/>
  <c r="L1605" i="25"/>
  <c r="M1686" i="25"/>
  <c r="N1686" i="25" s="1"/>
  <c r="L1949" i="25"/>
  <c r="M798" i="25"/>
  <c r="N798" i="25" s="1"/>
  <c r="M1484" i="25"/>
  <c r="N1484" i="25" s="1"/>
  <c r="M1026" i="25"/>
  <c r="N1026" i="25" s="1"/>
  <c r="M1480" i="25"/>
  <c r="N1480" i="25" s="1"/>
  <c r="L1633" i="25"/>
  <c r="M1437" i="25"/>
  <c r="N1437" i="25" s="1"/>
  <c r="G1437" i="25"/>
  <c r="L1238" i="25"/>
  <c r="G1238" i="25"/>
  <c r="M2102" i="25"/>
  <c r="N2102" i="25" s="1"/>
  <c r="G2102" i="25"/>
  <c r="M1000" i="25"/>
  <c r="N1000" i="25" s="1"/>
  <c r="G1000" i="25"/>
  <c r="M826" i="25"/>
  <c r="N826" i="25" s="1"/>
  <c r="G826" i="25"/>
  <c r="M768" i="25"/>
  <c r="N768" i="25" s="1"/>
  <c r="G768" i="25"/>
  <c r="L1085" i="25"/>
  <c r="G1085" i="25"/>
  <c r="M933" i="25"/>
  <c r="N933" i="25" s="1"/>
  <c r="G933" i="25"/>
  <c r="L1832" i="25"/>
  <c r="G1832" i="25"/>
  <c r="M2146" i="25"/>
  <c r="N2146" i="25" s="1"/>
  <c r="G2146" i="25"/>
  <c r="M1262" i="25"/>
  <c r="N1262" i="25" s="1"/>
  <c r="G1262" i="25"/>
  <c r="M1258" i="25"/>
  <c r="N1258" i="25" s="1"/>
  <c r="G1258" i="25"/>
  <c r="M2214" i="25"/>
  <c r="N2214" i="25" s="1"/>
  <c r="G2214" i="25"/>
  <c r="M2126" i="25"/>
  <c r="N2126" i="25" s="1"/>
  <c r="G2126" i="25"/>
  <c r="L1638" i="25"/>
  <c r="G1638" i="25"/>
  <c r="L1276" i="25"/>
  <c r="G1276" i="25"/>
  <c r="L1338" i="25"/>
  <c r="G1338" i="25"/>
  <c r="M928" i="25"/>
  <c r="N928" i="25" s="1"/>
  <c r="G928" i="25"/>
  <c r="M1522" i="25"/>
  <c r="N1522" i="25" s="1"/>
  <c r="G1522" i="25"/>
  <c r="M1043" i="25"/>
  <c r="N1043" i="25" s="1"/>
  <c r="G1043" i="25"/>
  <c r="L1774" i="25"/>
  <c r="G1774" i="25"/>
  <c r="L1961" i="25"/>
  <c r="G1961" i="25"/>
  <c r="M1715" i="25"/>
  <c r="N1715" i="25" s="1"/>
  <c r="G1715" i="25"/>
  <c r="L1811" i="25"/>
  <c r="G1811" i="25"/>
  <c r="L1216" i="25"/>
  <c r="G1216" i="25"/>
  <c r="L1540" i="25"/>
  <c r="G1540" i="25"/>
  <c r="G1790" i="25"/>
  <c r="L966" i="25"/>
  <c r="G966" i="25"/>
  <c r="L2209" i="25"/>
  <c r="G2209" i="25"/>
  <c r="M759" i="25"/>
  <c r="N759" i="25" s="1"/>
  <c r="L1917" i="25"/>
  <c r="M1492" i="25"/>
  <c r="N1492" i="25" s="1"/>
  <c r="L2221" i="25"/>
  <c r="M938" i="25"/>
  <c r="N938" i="25" s="1"/>
  <c r="M1333" i="25"/>
  <c r="N1333" i="25" s="1"/>
  <c r="M916" i="25"/>
  <c r="N916" i="25" s="1"/>
  <c r="M1112" i="25"/>
  <c r="N1112" i="25" s="1"/>
  <c r="L1689" i="25"/>
  <c r="L2370" i="25"/>
  <c r="M2165" i="25"/>
  <c r="N2165" i="25" s="1"/>
  <c r="L1022" i="25"/>
  <c r="L1450" i="25"/>
  <c r="M1253" i="25"/>
  <c r="N1253" i="25" s="1"/>
  <c r="M1274" i="25"/>
  <c r="N1274" i="25" s="1"/>
  <c r="L1472" i="25"/>
  <c r="M1791" i="25"/>
  <c r="N1791" i="25" s="1"/>
  <c r="L2311" i="25"/>
  <c r="L784" i="25"/>
  <c r="M2001" i="25"/>
  <c r="N2001" i="25" s="1"/>
  <c r="G2001" i="25"/>
  <c r="M1771" i="25"/>
  <c r="N1771" i="25" s="1"/>
  <c r="G1771" i="25"/>
  <c r="M1813" i="25"/>
  <c r="N1813" i="25" s="1"/>
  <c r="G1813" i="25"/>
  <c r="M1702" i="25"/>
  <c r="N1702" i="25" s="1"/>
  <c r="G1702" i="25"/>
  <c r="M1497" i="25"/>
  <c r="N1497" i="25" s="1"/>
  <c r="G1497" i="25"/>
  <c r="M2147" i="25"/>
  <c r="N2147" i="25" s="1"/>
  <c r="G2147" i="25"/>
  <c r="L1665" i="25"/>
  <c r="G1665" i="25"/>
  <c r="L1213" i="25"/>
  <c r="G1213" i="25"/>
  <c r="L1903" i="25"/>
  <c r="G1903" i="25"/>
  <c r="L1945" i="25"/>
  <c r="G1945" i="25"/>
  <c r="M1145" i="25"/>
  <c r="N1145" i="25" s="1"/>
  <c r="G1145" i="25"/>
  <c r="L2202" i="25"/>
  <c r="G2202" i="25"/>
  <c r="L1378" i="25"/>
  <c r="G1378" i="25"/>
  <c r="M1748" i="25"/>
  <c r="N1748" i="25" s="1"/>
  <c r="G1748" i="25"/>
  <c r="M2252" i="25"/>
  <c r="N2252" i="25" s="1"/>
  <c r="G2252" i="25"/>
  <c r="M1058" i="25"/>
  <c r="N1058" i="25" s="1"/>
  <c r="G1058" i="25"/>
  <c r="M812" i="25"/>
  <c r="N812" i="25" s="1"/>
  <c r="G812" i="25"/>
  <c r="M838" i="25"/>
  <c r="N838" i="25" s="1"/>
  <c r="G838" i="25"/>
  <c r="M2221" i="25"/>
  <c r="N2221" i="25" s="1"/>
  <c r="M1932" i="25"/>
  <c r="N1932" i="25" s="1"/>
  <c r="L1470" i="25"/>
  <c r="M2370" i="25"/>
  <c r="N2370" i="25" s="1"/>
  <c r="L2165" i="25"/>
  <c r="M1022" i="25"/>
  <c r="N1022" i="25" s="1"/>
  <c r="M1450" i="25"/>
  <c r="N1450" i="25" s="1"/>
  <c r="L1274" i="25"/>
  <c r="L1971" i="25"/>
  <c r="M817" i="25"/>
  <c r="N817" i="25" s="1"/>
  <c r="L1791" i="25"/>
  <c r="M1464" i="25"/>
  <c r="N1464" i="25" s="1"/>
  <c r="M2311" i="25"/>
  <c r="N2311" i="25" s="1"/>
  <c r="M784" i="25"/>
  <c r="N784" i="25" s="1"/>
  <c r="M2306" i="25"/>
  <c r="N2306" i="25" s="1"/>
  <c r="G2306" i="25"/>
  <c r="M1296" i="25"/>
  <c r="N1296" i="25" s="1"/>
  <c r="G1296" i="25"/>
  <c r="M1042" i="25"/>
  <c r="N1042" i="25" s="1"/>
  <c r="G1042" i="25"/>
  <c r="M1045" i="25"/>
  <c r="N1045" i="25" s="1"/>
  <c r="G1045" i="25"/>
  <c r="M1759" i="25"/>
  <c r="N1759" i="25" s="1"/>
  <c r="G1759" i="25"/>
  <c r="M2075" i="25"/>
  <c r="N2075" i="25" s="1"/>
  <c r="G2075" i="25"/>
  <c r="M909" i="25"/>
  <c r="N909" i="25" s="1"/>
  <c r="G909" i="25"/>
  <c r="M2091" i="25"/>
  <c r="N2091" i="25" s="1"/>
  <c r="G2091" i="25"/>
  <c r="L1894" i="25"/>
  <c r="G1894" i="25"/>
  <c r="M884" i="25"/>
  <c r="N884" i="25" s="1"/>
  <c r="G884" i="25"/>
  <c r="M1898" i="25"/>
  <c r="N1898" i="25" s="1"/>
  <c r="L1898" i="25"/>
  <c r="M905" i="25"/>
  <c r="N905" i="25" s="1"/>
  <c r="L1932" i="25"/>
  <c r="M1470" i="25"/>
  <c r="N1470" i="25" s="1"/>
  <c r="L1884" i="25"/>
  <c r="L1090" i="25"/>
  <c r="M1971" i="25"/>
  <c r="N1971" i="25" s="1"/>
  <c r="L817" i="25"/>
  <c r="L1464" i="25"/>
  <c r="L1807" i="25"/>
  <c r="G1807" i="25"/>
  <c r="M1564" i="25"/>
  <c r="N1564" i="25" s="1"/>
  <c r="G1564" i="25"/>
  <c r="M807" i="25"/>
  <c r="N807" i="25" s="1"/>
  <c r="G807" i="25"/>
  <c r="L910" i="25"/>
  <c r="G910" i="25"/>
  <c r="M1153" i="25"/>
  <c r="N1153" i="25" s="1"/>
  <c r="G1153" i="25"/>
  <c r="L2348" i="25"/>
  <c r="G2348" i="25"/>
  <c r="M1854" i="25"/>
  <c r="N1854" i="25" s="1"/>
  <c r="G1854" i="25"/>
  <c r="L2169" i="25"/>
  <c r="G2169" i="25"/>
  <c r="M1206" i="25"/>
  <c r="N1206" i="25" s="1"/>
  <c r="G1206" i="25"/>
  <c r="M1842" i="25"/>
  <c r="N1842" i="25" s="1"/>
  <c r="G1842" i="25"/>
  <c r="M1607" i="25"/>
  <c r="N1607" i="25" s="1"/>
  <c r="G1607" i="25"/>
  <c r="M2152" i="25"/>
  <c r="N2152" i="25" s="1"/>
  <c r="G2152" i="25"/>
  <c r="M1839" i="25"/>
  <c r="N1839" i="25" s="1"/>
  <c r="G1839" i="25"/>
  <c r="L986" i="25"/>
  <c r="L923" i="25"/>
  <c r="L2265" i="25"/>
  <c r="L1084" i="25"/>
  <c r="M1884" i="25"/>
  <c r="N1884" i="25" s="1"/>
  <c r="M1090" i="25"/>
  <c r="N1090" i="25" s="1"/>
  <c r="M1034" i="25"/>
  <c r="N1034" i="25" s="1"/>
  <c r="L2216" i="25"/>
  <c r="L2048" i="25"/>
  <c r="G2048" i="25"/>
  <c r="M2019" i="25"/>
  <c r="N2019" i="25" s="1"/>
  <c r="G2019" i="25"/>
  <c r="M1703" i="25"/>
  <c r="N1703" i="25" s="1"/>
  <c r="G1703" i="25"/>
  <c r="G2" i="25"/>
  <c r="O6" i="12"/>
  <c r="M1256" i="25"/>
  <c r="N1256" i="25" s="1"/>
  <c r="G1256" i="25"/>
  <c r="M1887" i="25"/>
  <c r="N1887" i="25" s="1"/>
  <c r="G1887" i="25"/>
  <c r="M2277" i="25"/>
  <c r="N2277" i="25" s="1"/>
  <c r="G2277" i="25"/>
  <c r="L2198" i="25"/>
  <c r="G2198" i="25"/>
  <c r="M1496" i="25"/>
  <c r="N1496" i="25" s="1"/>
  <c r="G1496" i="25"/>
  <c r="M1239" i="25"/>
  <c r="N1239" i="25" s="1"/>
  <c r="G1239" i="25"/>
  <c r="L1159" i="25"/>
  <c r="G1159" i="25"/>
  <c r="M2062" i="25"/>
  <c r="N2062" i="25" s="1"/>
  <c r="G2062" i="25"/>
  <c r="M2227" i="25"/>
  <c r="N2227" i="25" s="1"/>
  <c r="G2227" i="25"/>
  <c r="L953" i="25"/>
  <c r="G953" i="25"/>
  <c r="M857" i="25"/>
  <c r="N857" i="25" s="1"/>
  <c r="G857" i="25"/>
  <c r="L1925" i="25"/>
  <c r="G1925" i="25"/>
  <c r="L1388" i="25"/>
  <c r="G1388" i="25"/>
  <c r="L905" i="25"/>
  <c r="M986" i="25"/>
  <c r="N986" i="25" s="1"/>
  <c r="M923" i="25"/>
  <c r="N923" i="25" s="1"/>
  <c r="M2265" i="25"/>
  <c r="N2265" i="25" s="1"/>
  <c r="L1923" i="25"/>
  <c r="M1084" i="25"/>
  <c r="N1084" i="25" s="1"/>
  <c r="M880" i="25"/>
  <c r="N880" i="25" s="1"/>
  <c r="L1023" i="25"/>
  <c r="L1034" i="25"/>
  <c r="L2161" i="25"/>
  <c r="M2216" i="25"/>
  <c r="N2216" i="25" s="1"/>
  <c r="L1757" i="25"/>
  <c r="L1919" i="25"/>
  <c r="L1798" i="25"/>
  <c r="L1234" i="25"/>
  <c r="L1189" i="25"/>
  <c r="G1189" i="25"/>
  <c r="L1372" i="25"/>
  <c r="G1372" i="25"/>
  <c r="L1320" i="25"/>
  <c r="G1320" i="25"/>
  <c r="M941" i="25"/>
  <c r="N941" i="25" s="1"/>
  <c r="G941" i="25"/>
  <c r="M2042" i="25"/>
  <c r="N2042" i="25" s="1"/>
  <c r="G2042" i="25"/>
  <c r="L859" i="25"/>
  <c r="G859" i="25"/>
  <c r="L1295" i="25"/>
  <c r="G1295" i="25"/>
  <c r="M2085" i="25"/>
  <c r="N2085" i="25" s="1"/>
  <c r="G2085" i="25"/>
  <c r="M1350" i="25"/>
  <c r="N1350" i="25" s="1"/>
  <c r="G1350" i="25"/>
  <c r="L1588" i="25"/>
  <c r="G1588" i="25"/>
  <c r="M2057" i="25"/>
  <c r="N2057" i="25" s="1"/>
  <c r="G2057" i="25"/>
  <c r="M868" i="25"/>
  <c r="N868" i="25" s="1"/>
  <c r="G868" i="25"/>
  <c r="M1065" i="25"/>
  <c r="N1065" i="25" s="1"/>
  <c r="G1065" i="25"/>
  <c r="L1207" i="25"/>
  <c r="G1207" i="25"/>
  <c r="M1048" i="25"/>
  <c r="N1048" i="25" s="1"/>
  <c r="G1048" i="25"/>
  <c r="M1025" i="25"/>
  <c r="N1025" i="25" s="1"/>
  <c r="G1025" i="25"/>
  <c r="M1324" i="25"/>
  <c r="N1324" i="25" s="1"/>
  <c r="G1324" i="25"/>
  <c r="M962" i="25"/>
  <c r="N962" i="25" s="1"/>
  <c r="G962" i="25"/>
  <c r="M1684" i="25"/>
  <c r="N1684" i="25" s="1"/>
  <c r="G1684" i="25"/>
  <c r="M2343" i="25"/>
  <c r="N2343" i="25" s="1"/>
  <c r="G2343" i="25"/>
  <c r="M1538" i="25"/>
  <c r="N1538" i="25" s="1"/>
  <c r="G1538" i="25"/>
  <c r="M1664" i="25"/>
  <c r="N1664" i="25" s="1"/>
  <c r="G1664" i="25"/>
  <c r="M1201" i="25"/>
  <c r="N1201" i="25" s="1"/>
  <c r="G1201" i="25"/>
  <c r="L1965" i="25"/>
  <c r="G1965" i="25"/>
  <c r="M1599" i="25"/>
  <c r="N1599" i="25" s="1"/>
  <c r="G1599" i="25"/>
  <c r="L1176" i="25"/>
  <c r="G1176" i="25"/>
  <c r="M2065" i="25"/>
  <c r="N2065" i="25" s="1"/>
  <c r="G2065" i="25"/>
  <c r="L1562" i="25"/>
  <c r="G1562" i="25"/>
  <c r="M1179" i="25"/>
  <c r="N1179" i="25" s="1"/>
  <c r="G1179" i="25"/>
  <c r="L942" i="25"/>
  <c r="G942" i="25"/>
  <c r="L1723" i="25"/>
  <c r="G1723" i="25"/>
  <c r="L1339" i="25"/>
  <c r="G1339" i="25"/>
  <c r="M2256" i="25"/>
  <c r="N2256" i="25" s="1"/>
  <c r="L2297" i="25"/>
  <c r="M1849" i="25"/>
  <c r="N1849" i="25" s="1"/>
  <c r="M1989" i="25"/>
  <c r="N1989" i="25" s="1"/>
  <c r="M1923" i="25"/>
  <c r="N1923" i="25" s="1"/>
  <c r="L880" i="25"/>
  <c r="M1023" i="25"/>
  <c r="N1023" i="25" s="1"/>
  <c r="M2161" i="25"/>
  <c r="N2161" i="25" s="1"/>
  <c r="M1428" i="25"/>
  <c r="N1428" i="25" s="1"/>
  <c r="M1757" i="25"/>
  <c r="N1757" i="25" s="1"/>
  <c r="L1503" i="25"/>
  <c r="M1919" i="25"/>
  <c r="N1919" i="25" s="1"/>
  <c r="L2362" i="25"/>
  <c r="M1798" i="25"/>
  <c r="N1798" i="25" s="1"/>
  <c r="L1977" i="25"/>
  <c r="L2021" i="25"/>
  <c r="L1897" i="25"/>
  <c r="M1234" i="25"/>
  <c r="N1234" i="25" s="1"/>
  <c r="M1931" i="25"/>
  <c r="N1931" i="25" s="1"/>
  <c r="G1931" i="25"/>
  <c r="M2187" i="25"/>
  <c r="N2187" i="25" s="1"/>
  <c r="G2187" i="25"/>
  <c r="M1655" i="25"/>
  <c r="N1655" i="25" s="1"/>
  <c r="G1655" i="25"/>
  <c r="M1845" i="25"/>
  <c r="N1845" i="25" s="1"/>
  <c r="G1845" i="25"/>
  <c r="L1380" i="25"/>
  <c r="G1380" i="25"/>
  <c r="M2361" i="25"/>
  <c r="N2361" i="25" s="1"/>
  <c r="G2361" i="25"/>
  <c r="M1512" i="25"/>
  <c r="N1512" i="25" s="1"/>
  <c r="G1512" i="25"/>
  <c r="L2325" i="25"/>
  <c r="G2325" i="25"/>
  <c r="L1492" i="25"/>
  <c r="L2256" i="25"/>
  <c r="M2297" i="25"/>
  <c r="N2297" i="25" s="1"/>
  <c r="L1525" i="25"/>
  <c r="L1849" i="25"/>
  <c r="L1989" i="25"/>
  <c r="M1211" i="25"/>
  <c r="N1211" i="25" s="1"/>
  <c r="M1185" i="25"/>
  <c r="N1185" i="25" s="1"/>
  <c r="L1428" i="25"/>
  <c r="M1503" i="25"/>
  <c r="N1503" i="25" s="1"/>
  <c r="M1992" i="25"/>
  <c r="N1992" i="25" s="1"/>
  <c r="L1940" i="25"/>
  <c r="M2362" i="25"/>
  <c r="N2362" i="25" s="1"/>
  <c r="M785" i="25"/>
  <c r="N785" i="25" s="1"/>
  <c r="M1977" i="25"/>
  <c r="N1977" i="25" s="1"/>
  <c r="M2021" i="25"/>
  <c r="N2021" i="25" s="1"/>
  <c r="M1897" i="25"/>
  <c r="N1897" i="25" s="1"/>
  <c r="L819" i="25"/>
  <c r="L2349" i="25"/>
  <c r="M1243" i="25"/>
  <c r="N1243" i="25" s="1"/>
  <c r="G1243" i="25"/>
  <c r="L1697" i="25"/>
  <c r="G1697" i="25"/>
  <c r="L1346" i="25"/>
  <c r="G1346" i="25"/>
  <c r="L2095" i="25"/>
  <c r="G2095" i="25"/>
  <c r="M790" i="25"/>
  <c r="N790" i="25" s="1"/>
  <c r="G790" i="25"/>
  <c r="L1648" i="25"/>
  <c r="G1648" i="25"/>
  <c r="M1481" i="25"/>
  <c r="N1481" i="25" s="1"/>
  <c r="G1481" i="25"/>
  <c r="M993" i="25"/>
  <c r="N993" i="25" s="1"/>
  <c r="G993" i="25"/>
  <c r="L1707" i="25"/>
  <c r="G1707" i="25"/>
  <c r="M2106" i="25"/>
  <c r="N2106" i="25" s="1"/>
  <c r="G2106" i="25"/>
  <c r="M1406" i="25"/>
  <c r="N1406" i="25" s="1"/>
  <c r="G1406" i="25"/>
  <c r="L2330" i="25"/>
  <c r="G2330" i="25"/>
  <c r="M999" i="25"/>
  <c r="N999" i="25" s="1"/>
  <c r="G999" i="25"/>
  <c r="M912" i="25"/>
  <c r="N912" i="25" s="1"/>
  <c r="G912" i="25"/>
  <c r="M1859" i="25"/>
  <c r="N1859" i="25" s="1"/>
  <c r="G1859" i="25"/>
  <c r="M2310" i="25"/>
  <c r="N2310" i="25" s="1"/>
  <c r="M1894" i="25"/>
  <c r="N1894" i="25" s="1"/>
  <c r="L1211" i="25"/>
  <c r="L1185" i="25"/>
  <c r="L877" i="25"/>
  <c r="L1992" i="25"/>
  <c r="M1940" i="25"/>
  <c r="N1940" i="25" s="1"/>
  <c r="L2090" i="25"/>
  <c r="M1891" i="25"/>
  <c r="N1891" i="25" s="1"/>
  <c r="L822" i="25"/>
  <c r="L2099" i="25"/>
  <c r="L785" i="25"/>
  <c r="M800" i="25"/>
  <c r="N800" i="25" s="1"/>
  <c r="M819" i="25"/>
  <c r="N819" i="25" s="1"/>
  <c r="M2349" i="25"/>
  <c r="N2349" i="25" s="1"/>
  <c r="M1154" i="25"/>
  <c r="N1154" i="25" s="1"/>
  <c r="G1154" i="25"/>
  <c r="L1915" i="25"/>
  <c r="G1915" i="25"/>
  <c r="M2015" i="25"/>
  <c r="N2015" i="25" s="1"/>
  <c r="G2015" i="25"/>
  <c r="L1737" i="25"/>
  <c r="G1737" i="25"/>
  <c r="M1382" i="25"/>
  <c r="N1382" i="25" s="1"/>
  <c r="G1382" i="25"/>
  <c r="L820" i="25"/>
  <c r="G820" i="25"/>
  <c r="M2005" i="25"/>
  <c r="N2005" i="25" s="1"/>
  <c r="G2005" i="25"/>
  <c r="M1803" i="25"/>
  <c r="N1803" i="25" s="1"/>
  <c r="G1803" i="25"/>
  <c r="M1190" i="25"/>
  <c r="N1190" i="25" s="1"/>
  <c r="G1190" i="25"/>
  <c r="M1175" i="25"/>
  <c r="N1175" i="25" s="1"/>
  <c r="G1175" i="25"/>
  <c r="L2229" i="25"/>
  <c r="G2229" i="25"/>
  <c r="M1490" i="25"/>
  <c r="N1490" i="25" s="1"/>
  <c r="G1490" i="25"/>
  <c r="L2001" i="25"/>
  <c r="M2254" i="25"/>
  <c r="N2254" i="25" s="1"/>
  <c r="L1350" i="25"/>
  <c r="M1723" i="25"/>
  <c r="N1723" i="25" s="1"/>
  <c r="M1275" i="25"/>
  <c r="N1275" i="25" s="1"/>
  <c r="L1179" i="25"/>
  <c r="M2198" i="25"/>
  <c r="N2198" i="25" s="1"/>
  <c r="M1903" i="25"/>
  <c r="N1903" i="25" s="1"/>
  <c r="M1540" i="25"/>
  <c r="N1540" i="25" s="1"/>
  <c r="L1190" i="25"/>
  <c r="M2325" i="25"/>
  <c r="N2325" i="25" s="1"/>
  <c r="M1189" i="25"/>
  <c r="N1189" i="25" s="1"/>
  <c r="M1925" i="25"/>
  <c r="N1925" i="25" s="1"/>
  <c r="L1790" i="25"/>
  <c r="L884" i="25"/>
  <c r="L1258" i="25"/>
  <c r="L1048" i="25"/>
  <c r="L2126" i="25"/>
  <c r="L1175" i="25"/>
  <c r="L1043" i="25"/>
  <c r="L2252" i="25"/>
  <c r="L1564" i="25"/>
  <c r="L1296" i="25"/>
  <c r="L1803" i="25"/>
  <c r="L1684" i="25"/>
  <c r="M1807" i="25"/>
  <c r="N1807" i="25" s="1"/>
  <c r="L1102" i="25"/>
  <c r="L1243" i="25"/>
  <c r="L2164" i="25"/>
  <c r="L1702" i="25"/>
  <c r="L1153" i="25"/>
  <c r="L2042" i="25"/>
  <c r="L2152" i="25"/>
  <c r="L1042" i="25"/>
  <c r="M852" i="25"/>
  <c r="N852" i="25" s="1"/>
  <c r="L2075" i="25"/>
  <c r="L1025" i="25"/>
  <c r="L1262" i="25"/>
  <c r="L2057" i="25"/>
  <c r="M966" i="25"/>
  <c r="N966" i="25" s="1"/>
  <c r="M1648" i="25"/>
  <c r="N1648" i="25" s="1"/>
  <c r="L868" i="25"/>
  <c r="L993" i="25"/>
  <c r="M1665" i="25"/>
  <c r="N1665" i="25" s="1"/>
  <c r="M1159" i="25"/>
  <c r="N1159" i="25" s="1"/>
  <c r="M2169" i="25"/>
  <c r="N2169" i="25" s="1"/>
  <c r="L1655" i="25"/>
  <c r="M1409" i="25"/>
  <c r="N1409" i="25" s="1"/>
  <c r="L2361" i="25"/>
  <c r="M2298" i="25"/>
  <c r="N2298" i="25" s="1"/>
  <c r="L2146" i="25"/>
  <c r="L1324" i="25"/>
  <c r="L1759" i="25"/>
  <c r="L928" i="25"/>
  <c r="M2330" i="25"/>
  <c r="N2330" i="25" s="1"/>
  <c r="L1290" i="25"/>
  <c r="L1385" i="25"/>
  <c r="L1771" i="25"/>
  <c r="M1346" i="25"/>
  <c r="N1346" i="25" s="1"/>
  <c r="L2339" i="25"/>
  <c r="L1490" i="25"/>
  <c r="L768" i="25"/>
  <c r="M1176" i="25"/>
  <c r="N1176" i="25" s="1"/>
  <c r="L2065" i="25"/>
  <c r="L2343" i="25"/>
  <c r="L857" i="25"/>
  <c r="M859" i="25"/>
  <c r="N859" i="25" s="1"/>
  <c r="L1065" i="25"/>
  <c r="M1339" i="25"/>
  <c r="N1339" i="25" s="1"/>
  <c r="M1380" i="25"/>
  <c r="N1380" i="25" s="1"/>
  <c r="M2229" i="25"/>
  <c r="N2229" i="25" s="1"/>
  <c r="M2202" i="25"/>
  <c r="N2202" i="25" s="1"/>
  <c r="M1965" i="25"/>
  <c r="N1965" i="25" s="1"/>
  <c r="L2106" i="25"/>
  <c r="L1256" i="25"/>
  <c r="L1854" i="25"/>
  <c r="L1931" i="25"/>
  <c r="M2209" i="25"/>
  <c r="N2209" i="25" s="1"/>
  <c r="L1845" i="25"/>
  <c r="M1588" i="25"/>
  <c r="N1588" i="25" s="1"/>
  <c r="L2214" i="25"/>
  <c r="M1338" i="25"/>
  <c r="N1338" i="25" s="1"/>
  <c r="L2091" i="25"/>
  <c r="M1207" i="25"/>
  <c r="N1207" i="25" s="1"/>
  <c r="M1638" i="25"/>
  <c r="N1638" i="25" s="1"/>
  <c r="L2306" i="25"/>
  <c r="M1737" i="25"/>
  <c r="N1737" i="25" s="1"/>
  <c r="L1664" i="25"/>
  <c r="M1811" i="25"/>
  <c r="N1811" i="25" s="1"/>
  <c r="M1562" i="25"/>
  <c r="N1562" i="25" s="1"/>
  <c r="L912" i="25"/>
  <c r="L1522" i="25"/>
  <c r="L1873" i="25"/>
  <c r="L1045" i="25"/>
  <c r="M1797" i="25"/>
  <c r="N1797" i="25" s="1"/>
  <c r="L1206" i="25"/>
  <c r="M1697" i="25"/>
  <c r="N1697" i="25" s="1"/>
  <c r="L1607" i="25"/>
  <c r="M1812" i="25"/>
  <c r="N1812" i="25" s="1"/>
  <c r="L1497" i="25"/>
  <c r="L2147" i="25"/>
  <c r="L1443" i="25"/>
  <c r="M2348" i="25"/>
  <c r="N2348" i="25" s="1"/>
  <c r="L2102" i="25"/>
  <c r="L941" i="25"/>
  <c r="M910" i="25"/>
  <c r="N910" i="25" s="1"/>
  <c r="L1878" i="25"/>
  <c r="L1154" i="25"/>
  <c r="M1915" i="25"/>
  <c r="N1915" i="25" s="1"/>
  <c r="L1703" i="25"/>
  <c r="L962" i="25"/>
  <c r="L1887" i="25"/>
  <c r="L2085" i="25"/>
  <c r="M1707" i="25"/>
  <c r="N1707" i="25" s="1"/>
  <c r="L1160" i="25"/>
  <c r="L1599" i="25"/>
  <c r="L838" i="25"/>
  <c r="L1145" i="25"/>
  <c r="M1329" i="25"/>
  <c r="N1329" i="25" s="1"/>
  <c r="L807" i="25"/>
  <c r="L1839" i="25"/>
  <c r="L826" i="25"/>
  <c r="L2015" i="25"/>
  <c r="L1512" i="25"/>
  <c r="M1388" i="25"/>
  <c r="N1388" i="25" s="1"/>
  <c r="M1295" i="25"/>
  <c r="N1295" i="25" s="1"/>
  <c r="L933" i="25"/>
  <c r="M1832" i="25"/>
  <c r="N1832" i="25" s="1"/>
  <c r="M1372" i="25"/>
  <c r="N1372" i="25" s="1"/>
  <c r="L1538" i="25"/>
  <c r="L1201" i="25"/>
  <c r="L1715" i="25"/>
  <c r="L2363" i="25"/>
  <c r="L999" i="25"/>
  <c r="L2062" i="25"/>
  <c r="M1222" i="25"/>
  <c r="N1222" i="25" s="1"/>
  <c r="L790" i="25"/>
  <c r="L791" i="25"/>
  <c r="M1235" i="25"/>
  <c r="N1235" i="25" s="1"/>
  <c r="O25" i="29" l="1"/>
  <c r="V28" i="29"/>
  <c r="M25" i="29"/>
  <c r="P28" i="29"/>
  <c r="E28" i="29"/>
  <c r="U28" i="29"/>
  <c r="I28" i="29"/>
  <c r="U25" i="29"/>
  <c r="W26" i="29"/>
  <c r="T28" i="29"/>
  <c r="K25" i="29"/>
  <c r="R28" i="29"/>
  <c r="I25" i="29"/>
  <c r="W28" i="29"/>
  <c r="E25" i="17"/>
  <c r="J28" i="29"/>
  <c r="O28" i="29"/>
  <c r="M28" i="29"/>
  <c r="K28" i="29"/>
  <c r="J26" i="29"/>
  <c r="S28" i="29"/>
  <c r="T24" i="29"/>
  <c r="U26" i="29"/>
  <c r="S24" i="29"/>
  <c r="P24" i="29"/>
  <c r="H26" i="29"/>
  <c r="H25" i="29"/>
  <c r="H24" i="29"/>
  <c r="T25" i="29"/>
  <c r="S25" i="29"/>
  <c r="P25" i="29"/>
  <c r="E24" i="29"/>
  <c r="M24" i="29"/>
  <c r="P26" i="29"/>
  <c r="J28" i="17"/>
  <c r="F28" i="17"/>
  <c r="F28" i="29"/>
  <c r="H28" i="17"/>
  <c r="T26" i="29"/>
  <c r="R24" i="29"/>
  <c r="S26" i="29"/>
  <c r="E26" i="29"/>
  <c r="R25" i="29"/>
  <c r="L24" i="29"/>
  <c r="L25" i="29"/>
  <c r="L26" i="29"/>
  <c r="U24" i="29"/>
  <c r="F25" i="29"/>
  <c r="F26" i="29"/>
  <c r="F24" i="29"/>
  <c r="R26" i="29"/>
  <c r="E25" i="29"/>
  <c r="W25" i="29"/>
  <c r="V25" i="29"/>
  <c r="J24" i="29"/>
  <c r="G28" i="17"/>
  <c r="H28" i="29"/>
  <c r="L28" i="17"/>
  <c r="W24" i="29"/>
  <c r="V26" i="29"/>
  <c r="J25" i="29"/>
  <c r="V24" i="29"/>
  <c r="K12" i="17"/>
  <c r="E28" i="17"/>
  <c r="K28" i="17"/>
  <c r="K26" i="29"/>
  <c r="O24" i="29"/>
  <c r="I24" i="29"/>
  <c r="G26" i="29"/>
  <c r="G25" i="29"/>
  <c r="G24" i="29"/>
  <c r="K24" i="29"/>
  <c r="M26" i="29"/>
  <c r="O26" i="29"/>
  <c r="I26" i="29"/>
  <c r="L28" i="29"/>
  <c r="G28" i="29"/>
  <c r="F11" i="17"/>
  <c r="K26" i="17"/>
  <c r="H24" i="17"/>
  <c r="G26" i="17"/>
  <c r="J26" i="17"/>
  <c r="L26" i="17"/>
  <c r="E26" i="17"/>
  <c r="F26" i="17"/>
  <c r="H26" i="17"/>
  <c r="G24" i="17"/>
  <c r="L25" i="17"/>
  <c r="J24" i="17"/>
  <c r="F25" i="17"/>
  <c r="E24" i="17"/>
  <c r="F24" i="17"/>
  <c r="K25" i="17"/>
  <c r="H25" i="17"/>
  <c r="L24" i="17"/>
  <c r="G25" i="17"/>
  <c r="K24" i="17"/>
  <c r="J25" i="17"/>
  <c r="G14" i="17"/>
  <c r="E6" i="17"/>
  <c r="L15" i="17"/>
  <c r="J5" i="17"/>
  <c r="J15" i="17"/>
  <c r="F8" i="17"/>
  <c r="E15" i="17"/>
  <c r="K9" i="17"/>
  <c r="H11" i="17"/>
  <c r="G7" i="17"/>
  <c r="K15" i="17"/>
  <c r="F14" i="17"/>
  <c r="E7" i="17"/>
  <c r="L5" i="17"/>
  <c r="G10" i="17"/>
  <c r="J8" i="17"/>
  <c r="H14" i="17"/>
  <c r="K7" i="17"/>
  <c r="H7" i="17"/>
  <c r="L8" i="17"/>
  <c r="G13" i="17"/>
  <c r="J11" i="17"/>
  <c r="F7" i="17"/>
  <c r="E5" i="17"/>
  <c r="H10" i="17"/>
  <c r="L11" i="17"/>
  <c r="G6" i="17"/>
  <c r="J14" i="17"/>
  <c r="K5" i="17"/>
  <c r="F10" i="17"/>
  <c r="F16" i="17" s="1"/>
  <c r="E8" i="17"/>
  <c r="H13" i="17"/>
  <c r="L14" i="17"/>
  <c r="G15" i="17"/>
  <c r="J7" i="17"/>
  <c r="K8" i="17"/>
  <c r="F13" i="17"/>
  <c r="E9" i="17"/>
  <c r="H6" i="17"/>
  <c r="L7" i="17"/>
  <c r="G12" i="17"/>
  <c r="J10" i="17"/>
  <c r="K11" i="17"/>
  <c r="F6" i="17"/>
  <c r="E10" i="17"/>
  <c r="H9" i="17"/>
  <c r="L10" i="17"/>
  <c r="G9" i="17"/>
  <c r="J13" i="17"/>
  <c r="K14" i="17"/>
  <c r="F9" i="17"/>
  <c r="E13" i="17"/>
  <c r="H12" i="17"/>
  <c r="L13" i="17"/>
  <c r="G5" i="17"/>
  <c r="J6" i="17"/>
  <c r="K13" i="17"/>
  <c r="F12" i="17"/>
  <c r="E11" i="17"/>
  <c r="H15" i="17"/>
  <c r="L6" i="17"/>
  <c r="G8" i="17"/>
  <c r="J9" i="17"/>
  <c r="K10" i="17"/>
  <c r="F15" i="17"/>
  <c r="E12" i="17"/>
  <c r="H5" i="17"/>
  <c r="L9" i="17"/>
  <c r="G11" i="17"/>
  <c r="J12" i="17"/>
  <c r="K6" i="17"/>
  <c r="F5" i="17"/>
  <c r="E14" i="17"/>
  <c r="H8" i="17"/>
  <c r="L12" i="17"/>
  <c r="F29" i="6"/>
  <c r="H29" i="6"/>
  <c r="O30" i="12"/>
  <c r="B60" i="12" a="1"/>
  <c r="B60" i="12" s="1"/>
  <c r="N32" i="12" s="1"/>
  <c r="N30" i="12"/>
  <c r="B59" i="12" a="1"/>
  <c r="B59" i="12" s="1"/>
  <c r="M32" i="12" s="1"/>
  <c r="M30" i="12"/>
  <c r="B58" i="12" a="1"/>
  <c r="B58" i="12" s="1"/>
  <c r="L32" i="12" s="1"/>
  <c r="L30" i="12"/>
  <c r="B57" i="12" a="1"/>
  <c r="B57" i="12" s="1"/>
  <c r="K32" i="12" s="1"/>
  <c r="K30" i="12"/>
  <c r="B56" i="12" a="1"/>
  <c r="B56" i="12" s="1"/>
  <c r="J32" i="12" s="1"/>
  <c r="J30" i="12"/>
  <c r="B55" i="12" a="1"/>
  <c r="B55" i="12" s="1"/>
  <c r="I32" i="12" s="1"/>
  <c r="B54" i="12" a="1"/>
  <c r="B54" i="12" s="1"/>
  <c r="H32" i="12" s="1"/>
  <c r="H30" i="12"/>
  <c r="B53" i="12" a="1"/>
  <c r="B53" i="12" s="1"/>
  <c r="G32" i="12" s="1"/>
  <c r="G30" i="12"/>
  <c r="B52" i="12" a="1"/>
  <c r="B52" i="12" s="1"/>
  <c r="F32" i="12" s="1"/>
  <c r="F30" i="12"/>
  <c r="B51" i="12" a="1"/>
  <c r="B51" i="12" s="1"/>
  <c r="E32" i="12" s="1"/>
  <c r="B61" i="12" a="1"/>
  <c r="B61" i="12" s="1"/>
  <c r="O32" i="12" s="1"/>
  <c r="G29" i="6"/>
  <c r="L16" i="17" l="1"/>
  <c r="H16" i="17"/>
  <c r="K16" i="17"/>
  <c r="J16" i="17"/>
  <c r="G17" i="17"/>
  <c r="K18" i="17"/>
  <c r="L17" i="17"/>
  <c r="J17" i="17"/>
  <c r="F17" i="17"/>
  <c r="J18" i="17"/>
  <c r="G16" i="17"/>
  <c r="L18" i="17"/>
  <c r="H18" i="17"/>
  <c r="G18" i="17"/>
  <c r="H17" i="17"/>
  <c r="K17" i="17"/>
  <c r="F18" i="17"/>
  <c r="D3" i="32"/>
  <c r="D2" i="32" s="1"/>
  <c r="J3" i="32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2" i="32"/>
  <c r="K2" i="32" s="1"/>
  <c r="L2" i="32" s="1"/>
  <c r="M2" i="32" s="1"/>
  <c r="N2" i="32" s="1"/>
  <c r="E86" i="32"/>
  <c r="D86" i="32"/>
  <c r="E85" i="32"/>
  <c r="D85" i="32"/>
  <c r="E84" i="32"/>
  <c r="D84" i="32"/>
  <c r="E83" i="32"/>
  <c r="D83" i="32"/>
  <c r="E82" i="32"/>
  <c r="D82" i="32"/>
  <c r="E81" i="32"/>
  <c r="D81" i="32"/>
  <c r="E80" i="32"/>
  <c r="D80" i="32"/>
  <c r="E79" i="32"/>
  <c r="D79" i="32"/>
  <c r="E78" i="32"/>
  <c r="D78" i="32"/>
  <c r="E77" i="32"/>
  <c r="D77" i="32"/>
  <c r="E76" i="32"/>
  <c r="D76" i="32"/>
  <c r="E75" i="32"/>
  <c r="D75" i="32"/>
  <c r="E74" i="32"/>
  <c r="D74" i="32"/>
  <c r="E73" i="32"/>
  <c r="D73" i="32"/>
  <c r="E72" i="32"/>
  <c r="D72" i="32"/>
  <c r="E71" i="32"/>
  <c r="D71" i="32"/>
  <c r="E70" i="32"/>
  <c r="D70" i="32"/>
  <c r="E69" i="32"/>
  <c r="D69" i="32"/>
  <c r="E68" i="32"/>
  <c r="D68" i="32"/>
  <c r="E67" i="32"/>
  <c r="D6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E44" i="32"/>
  <c r="D44" i="32"/>
  <c r="E43" i="32"/>
  <c r="D43" i="32"/>
  <c r="E42" i="32"/>
  <c r="D42" i="32"/>
  <c r="E41" i="32"/>
  <c r="D41" i="32"/>
  <c r="E40" i="32"/>
  <c r="D40" i="32"/>
  <c r="E39" i="32"/>
  <c r="D39" i="32"/>
  <c r="E38" i="32"/>
  <c r="D38" i="32"/>
  <c r="E37" i="32"/>
  <c r="D37" i="32"/>
  <c r="E36" i="32"/>
  <c r="D36" i="32"/>
  <c r="E35" i="32"/>
  <c r="D35" i="32"/>
  <c r="E34" i="32"/>
  <c r="D34" i="32"/>
  <c r="E33" i="32"/>
  <c r="D33" i="32"/>
  <c r="E32" i="32"/>
  <c r="D32" i="32"/>
  <c r="E31" i="32"/>
  <c r="D31" i="32"/>
  <c r="E30" i="32"/>
  <c r="D30" i="32"/>
  <c r="E29" i="32"/>
  <c r="D29" i="32"/>
  <c r="E28" i="32"/>
  <c r="D28" i="32"/>
  <c r="E27" i="32"/>
  <c r="D27" i="32"/>
  <c r="E26" i="32"/>
  <c r="D26" i="32"/>
  <c r="E25" i="32"/>
  <c r="D25" i="32"/>
  <c r="E24" i="32"/>
  <c r="D24" i="32"/>
  <c r="E23" i="32"/>
  <c r="D23" i="32"/>
  <c r="E22" i="32"/>
  <c r="D22" i="32"/>
  <c r="E21" i="32"/>
  <c r="D21" i="32"/>
  <c r="E20" i="32"/>
  <c r="D20" i="32"/>
  <c r="E19" i="32"/>
  <c r="D19" i="32"/>
  <c r="E18" i="32"/>
  <c r="D18" i="32"/>
  <c r="E17" i="32"/>
  <c r="D17" i="32"/>
  <c r="E16" i="32"/>
  <c r="D16" i="32"/>
  <c r="E15" i="32"/>
  <c r="D15" i="32"/>
  <c r="E14" i="32"/>
  <c r="D14" i="32"/>
  <c r="E13" i="32"/>
  <c r="D13" i="32"/>
  <c r="E12" i="32"/>
  <c r="D12" i="32"/>
  <c r="E11" i="32"/>
  <c r="D11" i="32"/>
  <c r="E10" i="32"/>
  <c r="D10" i="32"/>
  <c r="E9" i="32"/>
  <c r="D9" i="32"/>
  <c r="E8" i="32"/>
  <c r="D8" i="32"/>
  <c r="E7" i="32"/>
  <c r="D7" i="32"/>
  <c r="E6" i="32"/>
  <c r="D6" i="32"/>
  <c r="E5" i="32"/>
  <c r="D5" i="32"/>
  <c r="E4" i="32"/>
  <c r="D4" i="32"/>
  <c r="E3" i="32"/>
  <c r="E2" i="32"/>
  <c r="O2" i="32" l="1"/>
  <c r="P2" i="32"/>
  <c r="K3" i="32"/>
  <c r="L3" i="32" s="1"/>
  <c r="M3" i="32" s="1"/>
  <c r="N3" i="32" s="1"/>
  <c r="O3" i="32" s="1"/>
  <c r="S1786" i="25" s="1"/>
  <c r="J4" i="32"/>
  <c r="S2339" i="25" l="1"/>
  <c r="S1784" i="25"/>
  <c r="S1781" i="25"/>
  <c r="S2340" i="25"/>
  <c r="S2098" i="25"/>
  <c r="S2318" i="25"/>
  <c r="S786" i="25"/>
  <c r="S2103" i="25"/>
  <c r="S2094" i="25"/>
  <c r="S787" i="25"/>
  <c r="S2095" i="25"/>
  <c r="S2101" i="25"/>
  <c r="S2099" i="25"/>
  <c r="S1782" i="25"/>
  <c r="S2096" i="25"/>
  <c r="S2316" i="25"/>
  <c r="S2102" i="25"/>
  <c r="S1289" i="25"/>
  <c r="S2319" i="25"/>
  <c r="S1287" i="25"/>
  <c r="S2337" i="25"/>
  <c r="S2097" i="25"/>
  <c r="S785" i="25"/>
  <c r="S1787" i="25"/>
  <c r="S1788" i="25"/>
  <c r="S1789" i="25"/>
  <c r="S1288" i="25"/>
  <c r="S2317" i="25"/>
  <c r="S1779" i="25"/>
  <c r="S784" i="25"/>
  <c r="S1780" i="25"/>
  <c r="S789" i="25"/>
  <c r="S2338" i="25"/>
  <c r="S2100" i="25"/>
  <c r="S1785" i="25"/>
  <c r="S1783" i="25"/>
  <c r="R2315" i="25"/>
  <c r="R2093" i="25"/>
  <c r="S788" i="25"/>
  <c r="S2093" i="25"/>
  <c r="S2315" i="25"/>
  <c r="S790" i="25"/>
  <c r="P3" i="32"/>
  <c r="J5" i="32"/>
  <c r="K4" i="32"/>
  <c r="O2" i="28"/>
  <c r="O3" i="28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2258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225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2259" i="28"/>
  <c r="O434" i="28"/>
  <c r="O435" i="28"/>
  <c r="O436" i="28"/>
  <c r="O2260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670" i="28"/>
  <c r="O671" i="28"/>
  <c r="O672" i="28"/>
  <c r="O673" i="28"/>
  <c r="O674" i="28"/>
  <c r="O675" i="28"/>
  <c r="O676" i="28"/>
  <c r="O677" i="28"/>
  <c r="O678" i="28"/>
  <c r="O679" i="28"/>
  <c r="O680" i="28"/>
  <c r="O681" i="28"/>
  <c r="O682" i="28"/>
  <c r="O683" i="28"/>
  <c r="O684" i="28"/>
  <c r="O685" i="28"/>
  <c r="O686" i="28"/>
  <c r="O687" i="28"/>
  <c r="O688" i="28"/>
  <c r="O689" i="28"/>
  <c r="O690" i="28"/>
  <c r="O691" i="28"/>
  <c r="O692" i="28"/>
  <c r="O693" i="28"/>
  <c r="O694" i="28"/>
  <c r="O695" i="28"/>
  <c r="O696" i="28"/>
  <c r="O697" i="28"/>
  <c r="O698" i="28"/>
  <c r="O699" i="28"/>
  <c r="O700" i="28"/>
  <c r="O701" i="28"/>
  <c r="O702" i="28"/>
  <c r="O703" i="28"/>
  <c r="O704" i="28"/>
  <c r="O705" i="28"/>
  <c r="O706" i="28"/>
  <c r="O707" i="28"/>
  <c r="O708" i="28"/>
  <c r="O709" i="28"/>
  <c r="O710" i="28"/>
  <c r="O711" i="28"/>
  <c r="O712" i="28"/>
  <c r="O713" i="28"/>
  <c r="O714" i="28"/>
  <c r="O715" i="28"/>
  <c r="O716" i="28"/>
  <c r="O717" i="28"/>
  <c r="O718" i="28"/>
  <c r="O719" i="28"/>
  <c r="O720" i="28"/>
  <c r="O721" i="28"/>
  <c r="O722" i="28"/>
  <c r="O723" i="28"/>
  <c r="O724" i="28"/>
  <c r="O725" i="28"/>
  <c r="O726" i="28"/>
  <c r="O727" i="28"/>
  <c r="O728" i="28"/>
  <c r="O729" i="28"/>
  <c r="O730" i="28"/>
  <c r="O731" i="28"/>
  <c r="O732" i="28"/>
  <c r="O733" i="28"/>
  <c r="O734" i="28"/>
  <c r="O735" i="28"/>
  <c r="O736" i="28"/>
  <c r="O737" i="28"/>
  <c r="O738" i="28"/>
  <c r="O739" i="28"/>
  <c r="O740" i="28"/>
  <c r="O741" i="28"/>
  <c r="O742" i="28"/>
  <c r="O743" i="28"/>
  <c r="O744" i="28"/>
  <c r="O745" i="28"/>
  <c r="O746" i="28"/>
  <c r="O747" i="28"/>
  <c r="O748" i="28"/>
  <c r="O749" i="28"/>
  <c r="O750" i="28"/>
  <c r="O751" i="28"/>
  <c r="O752" i="28"/>
  <c r="O753" i="28"/>
  <c r="O754" i="28"/>
  <c r="O755" i="28"/>
  <c r="O756" i="28"/>
  <c r="O757" i="28"/>
  <c r="O758" i="28"/>
  <c r="O759" i="28"/>
  <c r="O760" i="28"/>
  <c r="O761" i="28"/>
  <c r="O762" i="28"/>
  <c r="O763" i="28"/>
  <c r="O764" i="28"/>
  <c r="O765" i="28"/>
  <c r="O766" i="28"/>
  <c r="O767" i="28"/>
  <c r="O768" i="28"/>
  <c r="O769" i="28"/>
  <c r="O770" i="28"/>
  <c r="O771" i="28"/>
  <c r="O772" i="28"/>
  <c r="O773" i="28"/>
  <c r="O774" i="28"/>
  <c r="O775" i="28"/>
  <c r="O776" i="28"/>
  <c r="O777" i="28"/>
  <c r="O778" i="28"/>
  <c r="O779" i="28"/>
  <c r="O780" i="28"/>
  <c r="O781" i="28"/>
  <c r="O782" i="28"/>
  <c r="O783" i="28"/>
  <c r="O784" i="28"/>
  <c r="O785" i="28"/>
  <c r="O786" i="28"/>
  <c r="O787" i="28"/>
  <c r="O788" i="28"/>
  <c r="O789" i="28"/>
  <c r="O790" i="28"/>
  <c r="O791" i="28"/>
  <c r="O792" i="28"/>
  <c r="O793" i="28"/>
  <c r="O794" i="28"/>
  <c r="O795" i="28"/>
  <c r="O796" i="28"/>
  <c r="O797" i="28"/>
  <c r="O798" i="28"/>
  <c r="O799" i="28"/>
  <c r="O800" i="28"/>
  <c r="O801" i="28"/>
  <c r="O802" i="28"/>
  <c r="O803" i="28"/>
  <c r="O804" i="28"/>
  <c r="O805" i="28"/>
  <c r="O806" i="28"/>
  <c r="O807" i="28"/>
  <c r="O808" i="28"/>
  <c r="O809" i="28"/>
  <c r="O810" i="28"/>
  <c r="O811" i="28"/>
  <c r="O812" i="28"/>
  <c r="O813" i="28"/>
  <c r="O814" i="28"/>
  <c r="O815" i="28"/>
  <c r="O816" i="28"/>
  <c r="O817" i="28"/>
  <c r="O818" i="28"/>
  <c r="O819" i="28"/>
  <c r="O820" i="28"/>
  <c r="O821" i="28"/>
  <c r="O822" i="28"/>
  <c r="O823" i="28"/>
  <c r="O824" i="28"/>
  <c r="O825" i="28"/>
  <c r="O826" i="28"/>
  <c r="O827" i="28"/>
  <c r="O828" i="28"/>
  <c r="O829" i="28"/>
  <c r="O830" i="28"/>
  <c r="O831" i="28"/>
  <c r="O832" i="28"/>
  <c r="O833" i="28"/>
  <c r="O834" i="28"/>
  <c r="O835" i="28"/>
  <c r="O836" i="28"/>
  <c r="O837" i="28"/>
  <c r="O838" i="28"/>
  <c r="O839" i="28"/>
  <c r="O840" i="28"/>
  <c r="O841" i="28"/>
  <c r="O842" i="28"/>
  <c r="O843" i="28"/>
  <c r="O844" i="28"/>
  <c r="O845" i="28"/>
  <c r="O846" i="28"/>
  <c r="O847" i="28"/>
  <c r="O848" i="28"/>
  <c r="O849" i="28"/>
  <c r="O850" i="28"/>
  <c r="O851" i="28"/>
  <c r="O852" i="28"/>
  <c r="O853" i="28"/>
  <c r="O854" i="28"/>
  <c r="O855" i="28"/>
  <c r="O856" i="28"/>
  <c r="O857" i="28"/>
  <c r="O858" i="28"/>
  <c r="O859" i="28"/>
  <c r="O860" i="28"/>
  <c r="O861" i="28"/>
  <c r="O862" i="28"/>
  <c r="O863" i="28"/>
  <c r="O864" i="28"/>
  <c r="O865" i="28"/>
  <c r="O866" i="28"/>
  <c r="O867" i="28"/>
  <c r="O868" i="28"/>
  <c r="O869" i="28"/>
  <c r="O870" i="28"/>
  <c r="O871" i="28"/>
  <c r="O872" i="28"/>
  <c r="O873" i="28"/>
  <c r="O874" i="28"/>
  <c r="O875" i="28"/>
  <c r="O876" i="28"/>
  <c r="O877" i="28"/>
  <c r="O878" i="28"/>
  <c r="O879" i="28"/>
  <c r="O880" i="28"/>
  <c r="O881" i="28"/>
  <c r="O882" i="28"/>
  <c r="O883" i="28"/>
  <c r="O884" i="28"/>
  <c r="O885" i="28"/>
  <c r="O886" i="28"/>
  <c r="O887" i="28"/>
  <c r="O888" i="28"/>
  <c r="O889" i="28"/>
  <c r="O890" i="28"/>
  <c r="O891" i="28"/>
  <c r="O892" i="28"/>
  <c r="O893" i="28"/>
  <c r="O894" i="28"/>
  <c r="O895" i="28"/>
  <c r="O896" i="28"/>
  <c r="O897" i="28"/>
  <c r="O898" i="28"/>
  <c r="O899" i="28"/>
  <c r="O900" i="28"/>
  <c r="O901" i="28"/>
  <c r="O902" i="28"/>
  <c r="O903" i="28"/>
  <c r="O904" i="28"/>
  <c r="O905" i="28"/>
  <c r="O906" i="28"/>
  <c r="O907" i="28"/>
  <c r="O908" i="28"/>
  <c r="O909" i="28"/>
  <c r="O910" i="28"/>
  <c r="O911" i="28"/>
  <c r="O912" i="28"/>
  <c r="O913" i="28"/>
  <c r="O914" i="28"/>
  <c r="O915" i="28"/>
  <c r="O916" i="28"/>
  <c r="O917" i="28"/>
  <c r="O918" i="28"/>
  <c r="O919" i="28"/>
  <c r="O920" i="28"/>
  <c r="O921" i="28"/>
  <c r="O922" i="28"/>
  <c r="O923" i="28"/>
  <c r="O924" i="28"/>
  <c r="O925" i="28"/>
  <c r="O926" i="28"/>
  <c r="O927" i="28"/>
  <c r="O928" i="28"/>
  <c r="O929" i="28"/>
  <c r="O930" i="28"/>
  <c r="O931" i="28"/>
  <c r="O932" i="28"/>
  <c r="O933" i="28"/>
  <c r="O934" i="28"/>
  <c r="O935" i="28"/>
  <c r="O936" i="28"/>
  <c r="O937" i="28"/>
  <c r="O938" i="28"/>
  <c r="O939" i="28"/>
  <c r="O940" i="28"/>
  <c r="O941" i="28"/>
  <c r="O942" i="28"/>
  <c r="O943" i="28"/>
  <c r="O944" i="28"/>
  <c r="O945" i="28"/>
  <c r="O946" i="28"/>
  <c r="O947" i="28"/>
  <c r="O948" i="28"/>
  <c r="O949" i="28"/>
  <c r="O950" i="28"/>
  <c r="O951" i="28"/>
  <c r="O952" i="28"/>
  <c r="O953" i="28"/>
  <c r="O954" i="28"/>
  <c r="O955" i="28"/>
  <c r="O956" i="28"/>
  <c r="O957" i="28"/>
  <c r="O958" i="28"/>
  <c r="O959" i="28"/>
  <c r="O960" i="28"/>
  <c r="O961" i="28"/>
  <c r="O962" i="28"/>
  <c r="O963" i="28"/>
  <c r="O964" i="28"/>
  <c r="O965" i="28"/>
  <c r="O966" i="28"/>
  <c r="O967" i="28"/>
  <c r="O968" i="28"/>
  <c r="O969" i="28"/>
  <c r="O970" i="28"/>
  <c r="O971" i="28"/>
  <c r="O972" i="28"/>
  <c r="O973" i="28"/>
  <c r="O974" i="28"/>
  <c r="O975" i="28"/>
  <c r="O976" i="28"/>
  <c r="O977" i="28"/>
  <c r="O978" i="28"/>
  <c r="O979" i="28"/>
  <c r="O980" i="28"/>
  <c r="O981" i="28"/>
  <c r="O982" i="28"/>
  <c r="O983" i="28"/>
  <c r="O984" i="28"/>
  <c r="O985" i="28"/>
  <c r="O986" i="28"/>
  <c r="O987" i="28"/>
  <c r="O988" i="28"/>
  <c r="O989" i="28"/>
  <c r="O990" i="28"/>
  <c r="O991" i="28"/>
  <c r="O992" i="28"/>
  <c r="O993" i="28"/>
  <c r="O994" i="28"/>
  <c r="O995" i="28"/>
  <c r="O996" i="28"/>
  <c r="O997" i="28"/>
  <c r="O998" i="28"/>
  <c r="O999" i="28"/>
  <c r="O1000" i="28"/>
  <c r="O1001" i="28"/>
  <c r="O1002" i="28"/>
  <c r="O1003" i="28"/>
  <c r="O1004" i="28"/>
  <c r="O1005" i="28"/>
  <c r="O1006" i="28"/>
  <c r="O1007" i="28"/>
  <c r="O1008" i="28"/>
  <c r="O1009" i="28"/>
  <c r="O1010" i="28"/>
  <c r="O1011" i="28"/>
  <c r="O1012" i="28"/>
  <c r="O1013" i="28"/>
  <c r="O1014" i="28"/>
  <c r="O1015" i="28"/>
  <c r="O1016" i="28"/>
  <c r="O1017" i="28"/>
  <c r="O1018" i="28"/>
  <c r="O1019" i="28"/>
  <c r="O1020" i="28"/>
  <c r="O1021" i="28"/>
  <c r="O1022" i="28"/>
  <c r="O1023" i="28"/>
  <c r="O1024" i="28"/>
  <c r="O1025" i="28"/>
  <c r="O1026" i="28"/>
  <c r="O1027" i="28"/>
  <c r="O1028" i="28"/>
  <c r="O1029" i="28"/>
  <c r="O1030" i="28"/>
  <c r="O1031" i="28"/>
  <c r="O1032" i="28"/>
  <c r="O1033" i="28"/>
  <c r="O1034" i="28"/>
  <c r="O1035" i="28"/>
  <c r="O1036" i="28"/>
  <c r="O1037" i="28"/>
  <c r="O1038" i="28"/>
  <c r="O1039" i="28"/>
  <c r="O1040" i="28"/>
  <c r="O1041" i="28"/>
  <c r="O1042" i="28"/>
  <c r="O1043" i="28"/>
  <c r="O1044" i="28"/>
  <c r="O1045" i="28"/>
  <c r="O1046" i="28"/>
  <c r="O1047" i="28"/>
  <c r="O1048" i="28"/>
  <c r="O1049" i="28"/>
  <c r="O1050" i="28"/>
  <c r="O1051" i="28"/>
  <c r="O1052" i="28"/>
  <c r="O1053" i="28"/>
  <c r="O1054" i="28"/>
  <c r="O1055" i="28"/>
  <c r="O1056" i="28"/>
  <c r="O1057" i="28"/>
  <c r="O1058" i="28"/>
  <c r="O1059" i="28"/>
  <c r="O1060" i="28"/>
  <c r="O1061" i="28"/>
  <c r="O1062" i="28"/>
  <c r="O1063" i="28"/>
  <c r="O1064" i="28"/>
  <c r="O1065" i="28"/>
  <c r="O1066" i="28"/>
  <c r="O1067" i="28"/>
  <c r="O1068" i="28"/>
  <c r="O1069" i="28"/>
  <c r="O1070" i="28"/>
  <c r="O1071" i="28"/>
  <c r="O1072" i="28"/>
  <c r="O1073" i="28"/>
  <c r="O1074" i="28"/>
  <c r="O1075" i="28"/>
  <c r="O1076" i="28"/>
  <c r="O1077" i="28"/>
  <c r="O1078" i="28"/>
  <c r="O1079" i="28"/>
  <c r="O1080" i="28"/>
  <c r="O1081" i="28"/>
  <c r="O1082" i="28"/>
  <c r="O1083" i="28"/>
  <c r="O1084" i="28"/>
  <c r="O1085" i="28"/>
  <c r="O1086" i="28"/>
  <c r="O1087" i="28"/>
  <c r="O1088" i="28"/>
  <c r="O1089" i="28"/>
  <c r="O1090" i="28"/>
  <c r="O1091" i="28"/>
  <c r="O1092" i="28"/>
  <c r="O1093" i="28"/>
  <c r="O1094" i="28"/>
  <c r="O1095" i="28"/>
  <c r="O1096" i="28"/>
  <c r="O1097" i="28"/>
  <c r="O1098" i="28"/>
  <c r="O1099" i="28"/>
  <c r="O1100" i="28"/>
  <c r="O1101" i="28"/>
  <c r="O1102" i="28"/>
  <c r="O1103" i="28"/>
  <c r="O1104" i="28"/>
  <c r="O1105" i="28"/>
  <c r="O1106" i="28"/>
  <c r="O1107" i="28"/>
  <c r="O1108" i="28"/>
  <c r="O1109" i="28"/>
  <c r="O1110" i="28"/>
  <c r="O1111" i="28"/>
  <c r="O1112" i="28"/>
  <c r="O1113" i="28"/>
  <c r="O1114" i="28"/>
  <c r="O1115" i="28"/>
  <c r="O1116" i="28"/>
  <c r="O1117" i="28"/>
  <c r="O1118" i="28"/>
  <c r="O1119" i="28"/>
  <c r="O1120" i="28"/>
  <c r="O1121" i="28"/>
  <c r="O1122" i="28"/>
  <c r="O1123" i="28"/>
  <c r="O1124" i="28"/>
  <c r="O1125" i="28"/>
  <c r="O1126" i="28"/>
  <c r="O1127" i="28"/>
  <c r="O1128" i="28"/>
  <c r="O1129" i="28"/>
  <c r="O1130" i="28"/>
  <c r="O1131" i="28"/>
  <c r="O1132" i="28"/>
  <c r="O1133" i="28"/>
  <c r="O1134" i="28"/>
  <c r="O1135" i="28"/>
  <c r="O1136" i="28"/>
  <c r="O1137" i="28"/>
  <c r="O1138" i="28"/>
  <c r="O1139" i="28"/>
  <c r="O1140" i="28"/>
  <c r="O1141" i="28"/>
  <c r="O1142" i="28"/>
  <c r="O1143" i="28"/>
  <c r="O1144" i="28"/>
  <c r="O1145" i="28"/>
  <c r="O1146" i="28"/>
  <c r="O1147" i="28"/>
  <c r="O1148" i="28"/>
  <c r="O1149" i="28"/>
  <c r="O1150" i="28"/>
  <c r="O1151" i="28"/>
  <c r="O1152" i="28"/>
  <c r="O1153" i="28"/>
  <c r="O1154" i="28"/>
  <c r="O1155" i="28"/>
  <c r="O1156" i="28"/>
  <c r="O1157" i="28"/>
  <c r="O1158" i="28"/>
  <c r="O1159" i="28"/>
  <c r="O1160" i="28"/>
  <c r="O2254" i="28"/>
  <c r="O1161" i="28"/>
  <c r="O1162" i="28"/>
  <c r="O1163" i="28"/>
  <c r="O1164" i="28"/>
  <c r="O1165" i="28"/>
  <c r="O1166" i="28"/>
  <c r="O1167" i="28"/>
  <c r="O1168" i="28"/>
  <c r="O1169" i="28"/>
  <c r="O1170" i="28"/>
  <c r="O1171" i="28"/>
  <c r="O1172" i="28"/>
  <c r="O1173" i="28"/>
  <c r="O1174" i="28"/>
  <c r="O1175" i="28"/>
  <c r="O1176" i="28"/>
  <c r="O1177" i="28"/>
  <c r="O1178" i="28"/>
  <c r="O1179" i="28"/>
  <c r="O1180" i="28"/>
  <c r="O1181" i="28"/>
  <c r="O1182" i="28"/>
  <c r="O1183" i="28"/>
  <c r="O1184" i="28"/>
  <c r="O1185" i="28"/>
  <c r="O1186" i="28"/>
  <c r="O1187" i="28"/>
  <c r="O1188" i="28"/>
  <c r="O1189" i="28"/>
  <c r="O1190" i="28"/>
  <c r="O1191" i="28"/>
  <c r="O1192" i="28"/>
  <c r="O1193" i="28"/>
  <c r="O1194" i="28"/>
  <c r="O1195" i="28"/>
  <c r="O1196" i="28"/>
  <c r="O1197" i="28"/>
  <c r="O1198" i="28"/>
  <c r="O1199" i="28"/>
  <c r="O1200" i="28"/>
  <c r="O1201" i="28"/>
  <c r="O1202" i="28"/>
  <c r="O1203" i="28"/>
  <c r="O1204" i="28"/>
  <c r="O1205" i="28"/>
  <c r="O1206" i="28"/>
  <c r="O1207" i="28"/>
  <c r="O1208" i="28"/>
  <c r="O1209" i="28"/>
  <c r="O1210" i="28"/>
  <c r="O1211" i="28"/>
  <c r="O1212" i="28"/>
  <c r="O1213" i="28"/>
  <c r="O1214" i="28"/>
  <c r="O1215" i="28"/>
  <c r="O1216" i="28"/>
  <c r="O1217" i="28"/>
  <c r="O1218" i="28"/>
  <c r="O1219" i="28"/>
  <c r="O1220" i="28"/>
  <c r="O1221" i="28"/>
  <c r="O1222" i="28"/>
  <c r="O1223" i="28"/>
  <c r="O1224" i="28"/>
  <c r="O1225" i="28"/>
  <c r="O1226" i="28"/>
  <c r="O1227" i="28"/>
  <c r="O1228" i="28"/>
  <c r="O1229" i="28"/>
  <c r="O2261" i="28"/>
  <c r="O1230" i="28"/>
  <c r="O1231" i="28"/>
  <c r="O1232" i="28"/>
  <c r="O1233" i="28"/>
  <c r="O1234" i="28"/>
  <c r="O1235" i="28"/>
  <c r="O1236" i="28"/>
  <c r="O1237" i="28"/>
  <c r="O1238" i="28"/>
  <c r="O1239" i="28"/>
  <c r="O1240" i="28"/>
  <c r="O1241" i="28"/>
  <c r="O1242" i="28"/>
  <c r="O1243" i="28"/>
  <c r="O1244" i="28"/>
  <c r="O1245" i="28"/>
  <c r="O1246" i="28"/>
  <c r="O1247" i="28"/>
  <c r="O1248" i="28"/>
  <c r="O1249" i="28"/>
  <c r="O1250" i="28"/>
  <c r="O1251" i="28"/>
  <c r="O1252" i="28"/>
  <c r="O1253" i="28"/>
  <c r="O1254" i="28"/>
  <c r="O2255" i="28"/>
  <c r="O1255" i="28"/>
  <c r="O1256" i="28"/>
  <c r="O1257" i="28"/>
  <c r="O1258" i="28"/>
  <c r="O1259" i="28"/>
  <c r="O1260" i="28"/>
  <c r="O1261" i="28"/>
  <c r="O1262" i="28"/>
  <c r="O1263" i="28"/>
  <c r="O1264" i="28"/>
  <c r="O1265" i="28"/>
  <c r="O1266" i="28"/>
  <c r="O1267" i="28"/>
  <c r="O1268" i="28"/>
  <c r="O1269" i="28"/>
  <c r="O1270" i="28"/>
  <c r="O1271" i="28"/>
  <c r="O1272" i="28"/>
  <c r="O1273" i="28"/>
  <c r="O1274" i="28"/>
  <c r="O1275" i="28"/>
  <c r="O1276" i="28"/>
  <c r="O1277" i="28"/>
  <c r="O1278" i="28"/>
  <c r="O1279" i="28"/>
  <c r="O1280" i="28"/>
  <c r="O1281" i="28"/>
  <c r="O1282" i="28"/>
  <c r="O1283" i="28"/>
  <c r="O1284" i="28"/>
  <c r="O1285" i="28"/>
  <c r="O1286" i="28"/>
  <c r="O1287" i="28"/>
  <c r="O1288" i="28"/>
  <c r="O1289" i="28"/>
  <c r="O1290" i="28"/>
  <c r="O1291" i="28"/>
  <c r="O1292" i="28"/>
  <c r="O1293" i="28"/>
  <c r="O1294" i="28"/>
  <c r="O1295" i="28"/>
  <c r="O1296" i="28"/>
  <c r="O1297" i="28"/>
  <c r="O1298" i="28"/>
  <c r="O1299" i="28"/>
  <c r="O1300" i="28"/>
  <c r="O1301" i="28"/>
  <c r="O1302" i="28"/>
  <c r="O1303" i="28"/>
  <c r="O1304" i="28"/>
  <c r="O1305" i="28"/>
  <c r="O1306" i="28"/>
  <c r="O1307" i="28"/>
  <c r="O1308" i="28"/>
  <c r="O1309" i="28"/>
  <c r="O1310" i="28"/>
  <c r="O1311" i="28"/>
  <c r="O1312" i="28"/>
  <c r="O1313" i="28"/>
  <c r="O1314" i="28"/>
  <c r="O1315" i="28"/>
  <c r="O1316" i="28"/>
  <c r="O1317" i="28"/>
  <c r="O1318" i="28"/>
  <c r="O1319" i="28"/>
  <c r="O1320" i="28"/>
  <c r="O1321" i="28"/>
  <c r="O1322" i="28"/>
  <c r="O1323" i="28"/>
  <c r="O1324" i="28"/>
  <c r="O1325" i="28"/>
  <c r="O1326" i="28"/>
  <c r="O1327" i="28"/>
  <c r="O1328" i="28"/>
  <c r="O1329" i="28"/>
  <c r="O1330" i="28"/>
  <c r="O1331" i="28"/>
  <c r="O1332" i="28"/>
  <c r="O1333" i="28"/>
  <c r="O1334" i="28"/>
  <c r="O1335" i="28"/>
  <c r="O1336" i="28"/>
  <c r="O1337" i="28"/>
  <c r="O1338" i="28"/>
  <c r="O1339" i="28"/>
  <c r="O1340" i="28"/>
  <c r="O1341" i="28"/>
  <c r="O1342" i="28"/>
  <c r="O1343" i="28"/>
  <c r="O1344" i="28"/>
  <c r="O1345" i="28"/>
  <c r="O1346" i="28"/>
  <c r="O1347" i="28"/>
  <c r="O1348" i="28"/>
  <c r="O1349" i="28"/>
  <c r="O1350" i="28"/>
  <c r="O1351" i="28"/>
  <c r="O1352" i="28"/>
  <c r="O1353" i="28"/>
  <c r="O1354" i="28"/>
  <c r="O1355" i="28"/>
  <c r="O1356" i="28"/>
  <c r="O1357" i="28"/>
  <c r="O1358" i="28"/>
  <c r="O1359" i="28"/>
  <c r="O1360" i="28"/>
  <c r="O1361" i="28"/>
  <c r="O1362" i="28"/>
  <c r="O1363" i="28"/>
  <c r="O1364" i="28"/>
  <c r="O1365" i="28"/>
  <c r="O1366" i="28"/>
  <c r="O1367" i="28"/>
  <c r="O1368" i="28"/>
  <c r="O1369" i="28"/>
  <c r="O1370" i="28"/>
  <c r="O1371" i="28"/>
  <c r="O1372" i="28"/>
  <c r="O1373" i="28"/>
  <c r="O1374" i="28"/>
  <c r="O1375" i="28"/>
  <c r="O1376" i="28"/>
  <c r="O1377" i="28"/>
  <c r="O1378" i="28"/>
  <c r="O1379" i="28"/>
  <c r="O1380" i="28"/>
  <c r="O1381" i="28"/>
  <c r="O1382" i="28"/>
  <c r="O1383" i="28"/>
  <c r="O1384" i="28"/>
  <c r="O1385" i="28"/>
  <c r="O1386" i="28"/>
  <c r="O1387" i="28"/>
  <c r="O1388" i="28"/>
  <c r="O1389" i="28"/>
  <c r="O1390" i="28"/>
  <c r="O1391" i="28"/>
  <c r="O1392" i="28"/>
  <c r="O1393" i="28"/>
  <c r="O1394" i="28"/>
  <c r="O1395" i="28"/>
  <c r="O1396" i="28"/>
  <c r="O1397" i="28"/>
  <c r="O1398" i="28"/>
  <c r="O1399" i="28"/>
  <c r="O1400" i="28"/>
  <c r="O1401" i="28"/>
  <c r="O1402" i="28"/>
  <c r="O1403" i="28"/>
  <c r="O1404" i="28"/>
  <c r="O1405" i="28"/>
  <c r="O1406" i="28"/>
  <c r="O1407" i="28"/>
  <c r="O1408" i="28"/>
  <c r="O1409" i="28"/>
  <c r="O1410" i="28"/>
  <c r="O1411" i="28"/>
  <c r="O1412" i="28"/>
  <c r="O1413" i="28"/>
  <c r="O1414" i="28"/>
  <c r="O1415" i="28"/>
  <c r="O1416" i="28"/>
  <c r="O1417" i="28"/>
  <c r="O1418" i="28"/>
  <c r="O1419" i="28"/>
  <c r="O1420" i="28"/>
  <c r="O1421" i="28"/>
  <c r="O1422" i="28"/>
  <c r="O1423" i="28"/>
  <c r="O1424" i="28"/>
  <c r="O1425" i="28"/>
  <c r="O1426" i="28"/>
  <c r="O1427" i="28"/>
  <c r="O1428" i="28"/>
  <c r="O1429" i="28"/>
  <c r="O1430" i="28"/>
  <c r="O1431" i="28"/>
  <c r="O1432" i="28"/>
  <c r="O1433" i="28"/>
  <c r="O1434" i="28"/>
  <c r="O1435" i="28"/>
  <c r="O1436" i="28"/>
  <c r="O1437" i="28"/>
  <c r="O1438" i="28"/>
  <c r="O1439" i="28"/>
  <c r="O1440" i="28"/>
  <c r="O1441" i="28"/>
  <c r="O1442" i="28"/>
  <c r="O1443" i="28"/>
  <c r="O1444" i="28"/>
  <c r="O1445" i="28"/>
  <c r="O1446" i="28"/>
  <c r="O1447" i="28"/>
  <c r="O1448" i="28"/>
  <c r="O1449" i="28"/>
  <c r="O1450" i="28"/>
  <c r="O1451" i="28"/>
  <c r="O1452" i="28"/>
  <c r="O1453" i="28"/>
  <c r="O1454" i="28"/>
  <c r="O1455" i="28"/>
  <c r="O1456" i="28"/>
  <c r="O1457" i="28"/>
  <c r="O1458" i="28"/>
  <c r="O1459" i="28"/>
  <c r="O1460" i="28"/>
  <c r="O1461" i="28"/>
  <c r="O1462" i="28"/>
  <c r="O1463" i="28"/>
  <c r="O1464" i="28"/>
  <c r="O1465" i="28"/>
  <c r="O1466" i="28"/>
  <c r="O1467" i="28"/>
  <c r="O1468" i="28"/>
  <c r="O1469" i="28"/>
  <c r="O2256" i="28"/>
  <c r="O2262" i="28"/>
  <c r="O1470" i="28"/>
  <c r="O1471" i="28"/>
  <c r="O1472" i="28"/>
  <c r="O1473" i="28"/>
  <c r="O1474" i="28"/>
  <c r="O1475" i="28"/>
  <c r="O1476" i="28"/>
  <c r="O1477" i="28"/>
  <c r="O1478" i="28"/>
  <c r="O1479" i="28"/>
  <c r="O2263" i="28"/>
  <c r="O1480" i="28"/>
  <c r="O1481" i="28"/>
  <c r="O1482" i="28"/>
  <c r="O1483" i="28"/>
  <c r="O1484" i="28"/>
  <c r="O1485" i="28"/>
  <c r="O1486" i="28"/>
  <c r="O1487" i="28"/>
  <c r="O1488" i="28"/>
  <c r="O1489" i="28"/>
  <c r="O1490" i="28"/>
  <c r="O1491" i="28"/>
  <c r="O1492" i="28"/>
  <c r="O1493" i="28"/>
  <c r="O1494" i="28"/>
  <c r="O1495" i="28"/>
  <c r="O1496" i="28"/>
  <c r="O1497" i="28"/>
  <c r="O1498" i="28"/>
  <c r="O1499" i="28"/>
  <c r="O1500" i="28"/>
  <c r="O1501" i="28"/>
  <c r="O1502" i="28"/>
  <c r="O1503" i="28"/>
  <c r="O1504" i="28"/>
  <c r="O1505" i="28"/>
  <c r="O1506" i="28"/>
  <c r="O1507" i="28"/>
  <c r="O1508" i="28"/>
  <c r="O1509" i="28"/>
  <c r="O1510" i="28"/>
  <c r="O1511" i="28"/>
  <c r="O1512" i="28"/>
  <c r="O1513" i="28"/>
  <c r="O1514" i="28"/>
  <c r="O1515" i="28"/>
  <c r="O1516" i="28"/>
  <c r="O1517" i="28"/>
  <c r="O1518" i="28"/>
  <c r="O1519" i="28"/>
  <c r="O1520" i="28"/>
  <c r="O1521" i="28"/>
  <c r="O1522" i="28"/>
  <c r="O1523" i="28"/>
  <c r="O1524" i="28"/>
  <c r="O1525" i="28"/>
  <c r="O1526" i="28"/>
  <c r="O1527" i="28"/>
  <c r="O1528" i="28"/>
  <c r="O1529" i="28"/>
  <c r="O1530" i="28"/>
  <c r="O2264" i="28"/>
  <c r="O1531" i="28"/>
  <c r="O1532" i="28"/>
  <c r="O1533" i="28"/>
  <c r="O1534" i="28"/>
  <c r="O1535" i="28"/>
  <c r="O1536" i="28"/>
  <c r="O1537" i="28"/>
  <c r="O1538" i="28"/>
  <c r="O1539" i="28"/>
  <c r="O1540" i="28"/>
  <c r="O1541" i="28"/>
  <c r="O1542" i="28"/>
  <c r="O1543" i="28"/>
  <c r="O1544" i="28"/>
  <c r="O1545" i="28"/>
  <c r="O1546" i="28"/>
  <c r="O1547" i="28"/>
  <c r="O1548" i="28"/>
  <c r="O1549" i="28"/>
  <c r="O1550" i="28"/>
  <c r="O1551" i="28"/>
  <c r="O1552" i="28"/>
  <c r="O1553" i="28"/>
  <c r="O1554" i="28"/>
  <c r="O1555" i="28"/>
  <c r="O1556" i="28"/>
  <c r="O1557" i="28"/>
  <c r="O1558" i="28"/>
  <c r="O1559" i="28"/>
  <c r="O1560" i="28"/>
  <c r="O1561" i="28"/>
  <c r="O1562" i="28"/>
  <c r="O1563" i="28"/>
  <c r="O1564" i="28"/>
  <c r="O1565" i="28"/>
  <c r="O1566" i="28"/>
  <c r="O1567" i="28"/>
  <c r="O1568" i="28"/>
  <c r="O1569" i="28"/>
  <c r="O1570" i="28"/>
  <c r="O1571" i="28"/>
  <c r="O1572" i="28"/>
  <c r="O1573" i="28"/>
  <c r="O1574" i="28"/>
  <c r="O1575" i="28"/>
  <c r="O1576" i="28"/>
  <c r="O1577" i="28"/>
  <c r="O1578" i="28"/>
  <c r="O1579" i="28"/>
  <c r="O1580" i="28"/>
  <c r="O1581" i="28"/>
  <c r="O1582" i="28"/>
  <c r="O1583" i="28"/>
  <c r="O1584" i="28"/>
  <c r="O1585" i="28"/>
  <c r="O1586" i="28"/>
  <c r="O1587" i="28"/>
  <c r="O1588" i="28"/>
  <c r="O1589" i="28"/>
  <c r="O1590" i="28"/>
  <c r="O1591" i="28"/>
  <c r="O1592" i="28"/>
  <c r="O1593" i="28"/>
  <c r="O1594" i="28"/>
  <c r="O1595" i="28"/>
  <c r="O1596" i="28"/>
  <c r="O1597" i="28"/>
  <c r="O1598" i="28"/>
  <c r="O2265" i="28"/>
  <c r="O1599" i="28"/>
  <c r="O1600" i="28"/>
  <c r="O1601" i="28"/>
  <c r="O1602" i="28"/>
  <c r="O1603" i="28"/>
  <c r="O1604" i="28"/>
  <c r="O1605" i="28"/>
  <c r="O1606" i="28"/>
  <c r="O1607" i="28"/>
  <c r="O1608" i="28"/>
  <c r="O1609" i="28"/>
  <c r="O1610" i="28"/>
  <c r="O1611" i="28"/>
  <c r="O1612" i="28"/>
  <c r="O1613" i="28"/>
  <c r="O1614" i="28"/>
  <c r="O1615" i="28"/>
  <c r="O1616" i="28"/>
  <c r="O1617" i="28"/>
  <c r="O1618" i="28"/>
  <c r="O1619" i="28"/>
  <c r="O1620" i="28"/>
  <c r="O1621" i="28"/>
  <c r="O1622" i="28"/>
  <c r="O1623" i="28"/>
  <c r="O2266" i="28"/>
  <c r="O1624" i="28"/>
  <c r="O1625" i="28"/>
  <c r="O1626" i="28"/>
  <c r="O1627" i="28"/>
  <c r="O1628" i="28"/>
  <c r="O1629" i="28"/>
  <c r="O2257" i="28"/>
  <c r="O1630" i="28"/>
  <c r="O1631" i="28"/>
  <c r="O1632" i="28"/>
  <c r="O1633" i="28"/>
  <c r="O1634" i="28"/>
  <c r="O2267" i="28"/>
  <c r="O1635" i="28"/>
  <c r="O1636" i="28"/>
  <c r="O1637" i="28"/>
  <c r="O1638" i="28"/>
  <c r="O1639" i="28"/>
  <c r="O1640" i="28"/>
  <c r="O1641" i="28"/>
  <c r="O1642" i="28"/>
  <c r="O1643" i="28"/>
  <c r="O1644" i="28"/>
  <c r="O1645" i="28"/>
  <c r="O1646" i="28"/>
  <c r="O1647" i="28"/>
  <c r="O1648" i="28"/>
  <c r="O1649" i="28"/>
  <c r="O1650" i="28"/>
  <c r="O1651" i="28"/>
  <c r="O1652" i="28"/>
  <c r="O1653" i="28"/>
  <c r="O1654" i="28"/>
  <c r="O1655" i="28"/>
  <c r="O1656" i="28"/>
  <c r="O1657" i="28"/>
  <c r="O1658" i="28"/>
  <c r="O1659" i="28"/>
  <c r="O1660" i="28"/>
  <c r="O1661" i="28"/>
  <c r="O1662" i="28"/>
  <c r="O1663" i="28"/>
  <c r="O1664" i="28"/>
  <c r="O1665" i="28"/>
  <c r="O1666" i="28"/>
  <c r="O1667" i="28"/>
  <c r="O1668" i="28"/>
  <c r="O1669" i="28"/>
  <c r="O1670" i="28"/>
  <c r="O1671" i="28"/>
  <c r="O1672" i="28"/>
  <c r="O1673" i="28"/>
  <c r="O1674" i="28"/>
  <c r="O2268" i="28"/>
  <c r="O1675" i="28"/>
  <c r="O1676" i="28"/>
  <c r="O1677" i="28"/>
  <c r="O1678" i="28"/>
  <c r="O1679" i="28"/>
  <c r="O1680" i="28"/>
  <c r="O1681" i="28"/>
  <c r="O1682" i="28"/>
  <c r="O1683" i="28"/>
  <c r="O1684" i="28"/>
  <c r="O1685" i="28"/>
  <c r="O1686" i="28"/>
  <c r="O2269" i="28"/>
  <c r="O1687" i="28"/>
  <c r="O1688" i="28"/>
  <c r="O1689" i="28"/>
  <c r="O1690" i="28"/>
  <c r="O1691" i="28"/>
  <c r="O1692" i="28"/>
  <c r="O1693" i="28"/>
  <c r="O1694" i="28"/>
  <c r="O1695" i="28"/>
  <c r="O1696" i="28"/>
  <c r="O1697" i="28"/>
  <c r="O2270" i="28"/>
  <c r="O1698" i="28"/>
  <c r="O1699" i="28"/>
  <c r="O1700" i="28"/>
  <c r="O1701" i="28"/>
  <c r="O1702" i="28"/>
  <c r="O1703" i="28"/>
  <c r="O1704" i="28"/>
  <c r="O1705" i="28"/>
  <c r="O1706" i="28"/>
  <c r="O1707" i="28"/>
  <c r="O1708" i="28"/>
  <c r="O1709" i="28"/>
  <c r="O1710" i="28"/>
  <c r="O1711" i="28"/>
  <c r="O1712" i="28"/>
  <c r="O1713" i="28"/>
  <c r="O1714" i="28"/>
  <c r="O1715" i="28"/>
  <c r="O1716" i="28"/>
  <c r="O1717" i="28"/>
  <c r="O1718" i="28"/>
  <c r="O1719" i="28"/>
  <c r="O1720" i="28"/>
  <c r="O1721" i="28"/>
  <c r="O1722" i="28"/>
  <c r="O1723" i="28"/>
  <c r="O1724" i="28"/>
  <c r="O1725" i="28"/>
  <c r="O1726" i="28"/>
  <c r="O1727" i="28"/>
  <c r="O2271" i="28"/>
  <c r="O1728" i="28"/>
  <c r="O1729" i="28"/>
  <c r="O1730" i="28"/>
  <c r="O1731" i="28"/>
  <c r="O1732" i="28"/>
  <c r="O1733" i="28"/>
  <c r="O1734" i="28"/>
  <c r="O1735" i="28"/>
  <c r="O1736" i="28"/>
  <c r="O1737" i="28"/>
  <c r="O1738" i="28"/>
  <c r="O1739" i="28"/>
  <c r="O1740" i="28"/>
  <c r="O1741" i="28"/>
  <c r="O1742" i="28"/>
  <c r="O1743" i="28"/>
  <c r="O1744" i="28"/>
  <c r="O1745" i="28"/>
  <c r="O1746" i="28"/>
  <c r="O1747" i="28"/>
  <c r="O1748" i="28"/>
  <c r="O1749" i="28"/>
  <c r="O1750" i="28"/>
  <c r="O1751" i="28"/>
  <c r="O2272" i="28"/>
  <c r="O1752" i="28"/>
  <c r="O1753" i="28"/>
  <c r="O1754" i="28"/>
  <c r="O1755" i="28"/>
  <c r="O1756" i="28"/>
  <c r="O1757" i="28"/>
  <c r="O1758" i="28"/>
  <c r="O1759" i="28"/>
  <c r="O1760" i="28"/>
  <c r="O1761" i="28"/>
  <c r="O1762" i="28"/>
  <c r="O1763" i="28"/>
  <c r="O1764" i="28"/>
  <c r="O1765" i="28"/>
  <c r="O1766" i="28"/>
  <c r="O1767" i="28"/>
  <c r="O1768" i="28"/>
  <c r="O1769" i="28"/>
  <c r="O1770" i="28"/>
  <c r="O1771" i="28"/>
  <c r="O1772" i="28"/>
  <c r="O1773" i="28"/>
  <c r="O1774" i="28"/>
  <c r="O1775" i="28"/>
  <c r="O1776" i="28"/>
  <c r="O1777" i="28"/>
  <c r="O1778" i="28"/>
  <c r="O1779" i="28"/>
  <c r="O1780" i="28"/>
  <c r="O1781" i="28"/>
  <c r="O1782" i="28"/>
  <c r="O1783" i="28"/>
  <c r="O1784" i="28"/>
  <c r="O1785" i="28"/>
  <c r="O1786" i="28"/>
  <c r="O1787" i="28"/>
  <c r="O1788" i="28"/>
  <c r="O1789" i="28"/>
  <c r="O1790" i="28"/>
  <c r="O1791" i="28"/>
  <c r="O1792" i="28"/>
  <c r="O1793" i="28"/>
  <c r="O1794" i="28"/>
  <c r="O1795" i="28"/>
  <c r="O1796" i="28"/>
  <c r="O1797" i="28"/>
  <c r="O1798" i="28"/>
  <c r="O1799" i="28"/>
  <c r="O2273" i="28"/>
  <c r="O1800" i="28"/>
  <c r="O1801" i="28"/>
  <c r="O1802" i="28"/>
  <c r="O1803" i="28"/>
  <c r="O1804" i="28"/>
  <c r="O1805" i="28"/>
  <c r="O1806" i="28"/>
  <c r="O1807" i="28"/>
  <c r="O1808" i="28"/>
  <c r="O1809" i="28"/>
  <c r="O1810" i="28"/>
  <c r="O1811" i="28"/>
  <c r="O1812" i="28"/>
  <c r="O1813" i="28"/>
  <c r="O1814" i="28"/>
  <c r="O1815" i="28"/>
  <c r="O2274" i="28"/>
  <c r="O1816" i="28"/>
  <c r="O1817" i="28"/>
  <c r="O1818" i="28"/>
  <c r="O1819" i="28"/>
  <c r="O1820" i="28"/>
  <c r="O1821" i="28"/>
  <c r="O1822" i="28"/>
  <c r="O1823" i="28"/>
  <c r="O1824" i="28"/>
  <c r="O1825" i="28"/>
  <c r="O1826" i="28"/>
  <c r="O1827" i="28"/>
  <c r="O1828" i="28"/>
  <c r="O1829" i="28"/>
  <c r="O1830" i="28"/>
  <c r="O1831" i="28"/>
  <c r="O1832" i="28"/>
  <c r="O1833" i="28"/>
  <c r="O1834" i="28"/>
  <c r="O1835" i="28"/>
  <c r="O1836" i="28"/>
  <c r="O1837" i="28"/>
  <c r="O1838" i="28"/>
  <c r="O1839" i="28"/>
  <c r="O1840" i="28"/>
  <c r="O1841" i="28"/>
  <c r="O1842" i="28"/>
  <c r="O1843" i="28"/>
  <c r="O1844" i="28"/>
  <c r="O1845" i="28"/>
  <c r="O1846" i="28"/>
  <c r="O1847" i="28"/>
  <c r="O1848" i="28"/>
  <c r="O1849" i="28"/>
  <c r="O1850" i="28"/>
  <c r="O1851" i="28"/>
  <c r="O1852" i="28"/>
  <c r="O1853" i="28"/>
  <c r="O1854" i="28"/>
  <c r="O1855" i="28"/>
  <c r="O1856" i="28"/>
  <c r="O1857" i="28"/>
  <c r="O1858" i="28"/>
  <c r="O1859" i="28"/>
  <c r="O1860" i="28"/>
  <c r="O1861" i="28"/>
  <c r="O1862" i="28"/>
  <c r="O1863" i="28"/>
  <c r="O1864" i="28"/>
  <c r="O1865" i="28"/>
  <c r="O1866" i="28"/>
  <c r="O1867" i="28"/>
  <c r="O1868" i="28"/>
  <c r="O1869" i="28"/>
  <c r="O1870" i="28"/>
  <c r="O1871" i="28"/>
  <c r="O1872" i="28"/>
  <c r="O1873" i="28"/>
  <c r="O1874" i="28"/>
  <c r="O1875" i="28"/>
  <c r="O1876" i="28"/>
  <c r="O1877" i="28"/>
  <c r="O1878" i="28"/>
  <c r="O1879" i="28"/>
  <c r="O1880" i="28"/>
  <c r="O1881" i="28"/>
  <c r="O1882" i="28"/>
  <c r="O1883" i="28"/>
  <c r="O1884" i="28"/>
  <c r="O1885" i="28"/>
  <c r="O1886" i="28"/>
  <c r="O1887" i="28"/>
  <c r="O1888" i="28"/>
  <c r="O1889" i="28"/>
  <c r="O1890" i="28"/>
  <c r="O1891" i="28"/>
  <c r="O1892" i="28"/>
  <c r="O1893" i="28"/>
  <c r="O1894" i="28"/>
  <c r="O1895" i="28"/>
  <c r="O1896" i="28"/>
  <c r="O1897" i="28"/>
  <c r="O1898" i="28"/>
  <c r="O1899" i="28"/>
  <c r="O1900" i="28"/>
  <c r="O1901" i="28"/>
  <c r="O1902" i="28"/>
  <c r="O2275" i="28"/>
  <c r="O1903" i="28"/>
  <c r="O1904" i="28"/>
  <c r="O1905" i="28"/>
  <c r="O1906" i="28"/>
  <c r="O1907" i="28"/>
  <c r="O1908" i="28"/>
  <c r="O1909" i="28"/>
  <c r="O1910" i="28"/>
  <c r="O1911" i="28"/>
  <c r="O1912" i="28"/>
  <c r="O1913" i="28"/>
  <c r="O1914" i="28"/>
  <c r="O1915" i="28"/>
  <c r="O1916" i="28"/>
  <c r="O1917" i="28"/>
  <c r="O2276" i="28"/>
  <c r="O1918" i="28"/>
  <c r="O1919" i="28"/>
  <c r="O1920" i="28"/>
  <c r="O1921" i="28"/>
  <c r="O1922" i="28"/>
  <c r="O1923" i="28"/>
  <c r="O1924" i="28"/>
  <c r="O1925" i="28"/>
  <c r="O1926" i="28"/>
  <c r="O1927" i="28"/>
  <c r="O1928" i="28"/>
  <c r="O1929" i="28"/>
  <c r="O1930" i="28"/>
  <c r="O1931" i="28"/>
  <c r="O1932" i="28"/>
  <c r="O1933" i="28"/>
  <c r="O1934" i="28"/>
  <c r="O1935" i="28"/>
  <c r="O1936" i="28"/>
  <c r="O1937" i="28"/>
  <c r="O1938" i="28"/>
  <c r="O1939" i="28"/>
  <c r="O1940" i="28"/>
  <c r="O1941" i="28"/>
  <c r="O1942" i="28"/>
  <c r="O1943" i="28"/>
  <c r="O1944" i="28"/>
  <c r="O1945" i="28"/>
  <c r="O1946" i="28"/>
  <c r="O1947" i="28"/>
  <c r="O1948" i="28"/>
  <c r="O1949" i="28"/>
  <c r="O1950" i="28"/>
  <c r="O1951" i="28"/>
  <c r="O1952" i="28"/>
  <c r="O1953" i="28"/>
  <c r="O1954" i="28"/>
  <c r="O1955" i="28"/>
  <c r="O1956" i="28"/>
  <c r="O1957" i="28"/>
  <c r="O1958" i="28"/>
  <c r="O1959" i="28"/>
  <c r="O1960" i="28"/>
  <c r="O1961" i="28"/>
  <c r="O1962" i="28"/>
  <c r="O1963" i="28"/>
  <c r="O1964" i="28"/>
  <c r="O1965" i="28"/>
  <c r="O1966" i="28"/>
  <c r="O1967" i="28"/>
  <c r="O1968" i="28"/>
  <c r="O1969" i="28"/>
  <c r="O1970" i="28"/>
  <c r="O1971" i="28"/>
  <c r="O1972" i="28"/>
  <c r="O1973" i="28"/>
  <c r="O1974" i="28"/>
  <c r="O1975" i="28"/>
  <c r="O1976" i="28"/>
  <c r="O1977" i="28"/>
  <c r="O1978" i="28"/>
  <c r="O1979" i="28"/>
  <c r="O1980" i="28"/>
  <c r="O1981" i="28"/>
  <c r="O1982" i="28"/>
  <c r="O1983" i="28"/>
  <c r="O1984" i="28"/>
  <c r="O1985" i="28"/>
  <c r="O1986" i="28"/>
  <c r="O1987" i="28"/>
  <c r="O1988" i="28"/>
  <c r="O1989" i="28"/>
  <c r="O1990" i="28"/>
  <c r="O1991" i="28"/>
  <c r="O1992" i="28"/>
  <c r="O1993" i="28"/>
  <c r="O1994" i="28"/>
  <c r="O1995" i="28"/>
  <c r="O1996" i="28"/>
  <c r="O1997" i="28"/>
  <c r="O1998" i="28"/>
  <c r="O1999" i="28"/>
  <c r="O2000" i="28"/>
  <c r="O2001" i="28"/>
  <c r="O2002" i="28"/>
  <c r="O2003" i="28"/>
  <c r="O2004" i="28"/>
  <c r="O2005" i="28"/>
  <c r="O2006" i="28"/>
  <c r="O2007" i="28"/>
  <c r="O2008" i="28"/>
  <c r="O2009" i="28"/>
  <c r="O2010" i="28"/>
  <c r="O2011" i="28"/>
  <c r="O2012" i="28"/>
  <c r="O2013" i="28"/>
  <c r="O2014" i="28"/>
  <c r="O2015" i="28"/>
  <c r="O2016" i="28"/>
  <c r="O2017" i="28"/>
  <c r="O2018" i="28"/>
  <c r="O2019" i="28"/>
  <c r="O2020" i="28"/>
  <c r="O2021" i="28"/>
  <c r="O2022" i="28"/>
  <c r="O2023" i="28"/>
  <c r="O2024" i="28"/>
  <c r="O2025" i="28"/>
  <c r="O2026" i="28"/>
  <c r="O2027" i="28"/>
  <c r="O2028" i="28"/>
  <c r="O2029" i="28"/>
  <c r="O2030" i="28"/>
  <c r="O2031" i="28"/>
  <c r="O2032" i="28"/>
  <c r="O2033" i="28"/>
  <c r="O2034" i="28"/>
  <c r="O2035" i="28"/>
  <c r="O2036" i="28"/>
  <c r="O2037" i="28"/>
  <c r="O2038" i="28"/>
  <c r="O2039" i="28"/>
  <c r="O2040" i="28"/>
  <c r="O2041" i="28"/>
  <c r="O2042" i="28"/>
  <c r="O2043" i="28"/>
  <c r="O2044" i="28"/>
  <c r="O2045" i="28"/>
  <c r="O2046" i="28"/>
  <c r="O2047" i="28"/>
  <c r="O2048" i="28"/>
  <c r="O2049" i="28"/>
  <c r="O2050" i="28"/>
  <c r="O2051" i="28"/>
  <c r="O2052" i="28"/>
  <c r="O2053" i="28"/>
  <c r="O2054" i="28"/>
  <c r="O2055" i="28"/>
  <c r="O2056" i="28"/>
  <c r="O2057" i="28"/>
  <c r="O2058" i="28"/>
  <c r="O2059" i="28"/>
  <c r="O2060" i="28"/>
  <c r="O2061" i="28"/>
  <c r="O2062" i="28"/>
  <c r="O2063" i="28"/>
  <c r="O2277" i="28"/>
  <c r="O2064" i="28"/>
  <c r="O2065" i="28"/>
  <c r="O2066" i="28"/>
  <c r="O2067" i="28"/>
  <c r="O2068" i="28"/>
  <c r="O2069" i="28"/>
  <c r="O2070" i="28"/>
  <c r="O2071" i="28"/>
  <c r="O2072" i="28"/>
  <c r="O2073" i="28"/>
  <c r="O2074" i="28"/>
  <c r="O2075" i="28"/>
  <c r="O2076" i="28"/>
  <c r="O2077" i="28"/>
  <c r="O2078" i="28"/>
  <c r="O2079" i="28"/>
  <c r="O2080" i="28"/>
  <c r="O2081" i="28"/>
  <c r="O2082" i="28"/>
  <c r="O2083" i="28"/>
  <c r="O2084" i="28"/>
  <c r="O2085" i="28"/>
  <c r="O2086" i="28"/>
  <c r="O2087" i="28"/>
  <c r="O2088" i="28"/>
  <c r="O2089" i="28"/>
  <c r="O2090" i="28"/>
  <c r="O2091" i="28"/>
  <c r="O2092" i="28"/>
  <c r="O2093" i="28"/>
  <c r="O2094" i="28"/>
  <c r="O2095" i="28"/>
  <c r="O2096" i="28"/>
  <c r="O2097" i="28"/>
  <c r="O2098" i="28"/>
  <c r="O2099" i="28"/>
  <c r="O2100" i="28"/>
  <c r="O2101" i="28"/>
  <c r="O2102" i="28"/>
  <c r="O2103" i="28"/>
  <c r="O2104" i="28"/>
  <c r="O2105" i="28"/>
  <c r="O2106" i="28"/>
  <c r="O2107" i="28"/>
  <c r="O2108" i="28"/>
  <c r="O2109" i="28"/>
  <c r="O2110" i="28"/>
  <c r="O2111" i="28"/>
  <c r="O2112" i="28"/>
  <c r="O2113" i="28"/>
  <c r="O2114" i="28"/>
  <c r="O2115" i="28"/>
  <c r="O2116" i="28"/>
  <c r="O2117" i="28"/>
  <c r="O2118" i="28"/>
  <c r="O2119" i="28"/>
  <c r="O2120" i="28"/>
  <c r="O2121" i="28"/>
  <c r="O2122" i="28"/>
  <c r="O2123" i="28"/>
  <c r="O2124" i="28"/>
  <c r="O2125" i="28"/>
  <c r="O2126" i="28"/>
  <c r="O2127" i="28"/>
  <c r="O2128" i="28"/>
  <c r="O2129" i="28"/>
  <c r="O2130" i="28"/>
  <c r="O2131" i="28"/>
  <c r="O2132" i="28"/>
  <c r="O2133" i="28"/>
  <c r="O2134" i="28"/>
  <c r="O2135" i="28"/>
  <c r="O2136" i="28"/>
  <c r="O2137" i="28"/>
  <c r="O2138" i="28"/>
  <c r="O2139" i="28"/>
  <c r="O2140" i="28"/>
  <c r="O2141" i="28"/>
  <c r="O2142" i="28"/>
  <c r="O2143" i="28"/>
  <c r="O2144" i="28"/>
  <c r="O2145" i="28"/>
  <c r="O2146" i="28"/>
  <c r="O2147" i="28"/>
  <c r="O2148" i="28"/>
  <c r="O2149" i="28"/>
  <c r="O2150" i="28"/>
  <c r="O2151" i="28"/>
  <c r="O2152" i="28"/>
  <c r="O2153" i="28"/>
  <c r="O2154" i="28"/>
  <c r="O2155" i="28"/>
  <c r="O2156" i="28"/>
  <c r="O2157" i="28"/>
  <c r="O2158" i="28"/>
  <c r="O2159" i="28"/>
  <c r="O2160" i="28"/>
  <c r="O2161" i="28"/>
  <c r="O2162" i="28"/>
  <c r="O2163" i="28"/>
  <c r="O2164" i="28"/>
  <c r="O2165" i="28"/>
  <c r="O2166" i="28"/>
  <c r="O2167" i="28"/>
  <c r="O2168" i="28"/>
  <c r="O2169" i="28"/>
  <c r="O2170" i="28"/>
  <c r="O2171" i="28"/>
  <c r="O2172" i="28"/>
  <c r="O2173" i="28"/>
  <c r="O2174" i="28"/>
  <c r="O2175" i="28"/>
  <c r="O2176" i="28"/>
  <c r="O2177" i="28"/>
  <c r="O2178" i="28"/>
  <c r="O2179" i="28"/>
  <c r="O2180" i="28"/>
  <c r="O2181" i="28"/>
  <c r="O2182" i="28"/>
  <c r="O2183" i="28"/>
  <c r="O2184" i="28"/>
  <c r="O2185" i="28"/>
  <c r="O2186" i="28"/>
  <c r="O2187" i="28"/>
  <c r="O2188" i="28"/>
  <c r="O2189" i="28"/>
  <c r="O2190" i="28"/>
  <c r="O2191" i="28"/>
  <c r="O2192" i="28"/>
  <c r="O2193" i="28"/>
  <c r="O2194" i="28"/>
  <c r="O2195" i="28"/>
  <c r="O2196" i="28"/>
  <c r="O2197" i="28"/>
  <c r="O2198" i="28"/>
  <c r="O2199" i="28"/>
  <c r="O2200" i="28"/>
  <c r="O2201" i="28"/>
  <c r="O2202" i="28"/>
  <c r="O2203" i="28"/>
  <c r="O2204" i="28"/>
  <c r="O2205" i="28"/>
  <c r="O2206" i="28"/>
  <c r="O2207" i="28"/>
  <c r="O2208" i="28"/>
  <c r="O2209" i="28"/>
  <c r="O2210" i="28"/>
  <c r="O2211" i="28"/>
  <c r="O2212" i="28"/>
  <c r="O2213" i="28"/>
  <c r="O2214" i="28"/>
  <c r="O2215" i="28"/>
  <c r="O2216" i="28"/>
  <c r="O2217" i="28"/>
  <c r="O2218" i="28"/>
  <c r="O2219" i="28"/>
  <c r="O2220" i="28"/>
  <c r="O2221" i="28"/>
  <c r="O2222" i="28"/>
  <c r="O2223" i="28"/>
  <c r="O2224" i="28"/>
  <c r="O2225" i="28"/>
  <c r="O2226" i="28"/>
  <c r="O2227" i="28"/>
  <c r="O2228" i="28"/>
  <c r="O2229" i="28"/>
  <c r="O2230" i="28"/>
  <c r="O2231" i="28"/>
  <c r="O2232" i="28"/>
  <c r="O2233" i="28"/>
  <c r="O2234" i="28"/>
  <c r="O2235" i="28"/>
  <c r="O2236" i="28"/>
  <c r="O2237" i="28"/>
  <c r="O2238" i="28"/>
  <c r="O2239" i="28"/>
  <c r="O2240" i="28"/>
  <c r="O2241" i="28"/>
  <c r="O2242" i="28"/>
  <c r="O2243" i="28"/>
  <c r="O2244" i="28"/>
  <c r="O2245" i="28"/>
  <c r="O2246" i="28"/>
  <c r="O2247" i="28"/>
  <c r="O2248" i="28"/>
  <c r="O2249" i="28"/>
  <c r="O2250" i="28"/>
  <c r="O2251" i="28"/>
  <c r="O2252" i="28"/>
  <c r="R2099" i="25" l="1"/>
  <c r="T2099" i="25" s="1"/>
  <c r="R1780" i="25"/>
  <c r="T1780" i="25" s="1"/>
  <c r="R787" i="25"/>
  <c r="T787" i="25" s="1"/>
  <c r="R1789" i="25"/>
  <c r="T1789" i="25" s="1"/>
  <c r="R2339" i="25"/>
  <c r="T2339" i="25" s="1"/>
  <c r="R1289" i="25"/>
  <c r="T1289" i="25" s="1"/>
  <c r="R786" i="25"/>
  <c r="T786" i="25" s="1"/>
  <c r="R2103" i="25"/>
  <c r="T2103" i="25" s="1"/>
  <c r="R2317" i="25"/>
  <c r="T2317" i="25" s="1"/>
  <c r="R1781" i="25"/>
  <c r="T1781" i="25" s="1"/>
  <c r="R2097" i="25"/>
  <c r="T2097" i="25" s="1"/>
  <c r="R2098" i="25"/>
  <c r="T2098" i="25" s="1"/>
  <c r="R784" i="25"/>
  <c r="T784" i="25" s="1"/>
  <c r="R1779" i="25"/>
  <c r="T1779" i="25" s="1"/>
  <c r="R785" i="25"/>
  <c r="T785" i="25" s="1"/>
  <c r="R788" i="25"/>
  <c r="T788" i="25" s="1"/>
  <c r="R2318" i="25"/>
  <c r="T2318" i="25" s="1"/>
  <c r="R2102" i="25"/>
  <c r="T2102" i="25" s="1"/>
  <c r="R2101" i="25"/>
  <c r="T2101" i="25" s="1"/>
  <c r="R1782" i="25"/>
  <c r="T1782" i="25" s="1"/>
  <c r="R1786" i="25"/>
  <c r="T1786" i="25" s="1"/>
  <c r="R1787" i="25"/>
  <c r="T1787" i="25" s="1"/>
  <c r="R2338" i="25"/>
  <c r="T2338" i="25" s="1"/>
  <c r="R2319" i="25"/>
  <c r="T2319" i="25" s="1"/>
  <c r="R1788" i="25"/>
  <c r="T1788" i="25" s="1"/>
  <c r="R2100" i="25"/>
  <c r="T2100" i="25" s="1"/>
  <c r="R1288" i="25"/>
  <c r="T1288" i="25" s="1"/>
  <c r="R2340" i="25"/>
  <c r="T2340" i="25" s="1"/>
  <c r="R789" i="25"/>
  <c r="T789" i="25" s="1"/>
  <c r="R2316" i="25"/>
  <c r="T2316" i="25" s="1"/>
  <c r="R2095" i="25"/>
  <c r="T2095" i="25" s="1"/>
  <c r="R1785" i="25"/>
  <c r="T1785" i="25" s="1"/>
  <c r="R1783" i="25"/>
  <c r="T1783" i="25" s="1"/>
  <c r="R1287" i="25"/>
  <c r="T1287" i="25" s="1"/>
  <c r="R790" i="25"/>
  <c r="T790" i="25" s="1"/>
  <c r="R2096" i="25"/>
  <c r="T2096" i="25" s="1"/>
  <c r="R1784" i="25"/>
  <c r="T1784" i="25" s="1"/>
  <c r="R2337" i="25"/>
  <c r="T2337" i="25" s="1"/>
  <c r="R2094" i="25"/>
  <c r="T2094" i="25" s="1"/>
  <c r="T2093" i="25"/>
  <c r="T2315" i="25"/>
  <c r="J6" i="32"/>
  <c r="K5" i="32"/>
  <c r="L5" i="32" l="1"/>
  <c r="M5" i="32" s="1"/>
  <c r="N5" i="32" s="1"/>
  <c r="L4" i="32"/>
  <c r="M4" i="32" s="1"/>
  <c r="N4" i="32" s="1"/>
  <c r="J7" i="32"/>
  <c r="K6" i="32"/>
  <c r="L6" i="32" s="1"/>
  <c r="M6" i="32" s="1"/>
  <c r="N6" i="32" s="1"/>
  <c r="O6" i="32" s="1"/>
  <c r="S1825" i="25" s="1"/>
  <c r="S1830" i="25" l="1"/>
  <c r="S2153" i="25"/>
  <c r="S1821" i="25"/>
  <c r="S2173" i="25"/>
  <c r="S852" i="25"/>
  <c r="S1827" i="25"/>
  <c r="S833" i="25"/>
  <c r="S839" i="25"/>
  <c r="S1833" i="25"/>
  <c r="S1301" i="25"/>
  <c r="S1824" i="25"/>
  <c r="S1819" i="25"/>
  <c r="S2357" i="25"/>
  <c r="S840" i="25"/>
  <c r="S2188" i="25"/>
  <c r="S1810" i="25"/>
  <c r="S1823" i="25"/>
  <c r="S1818" i="25"/>
  <c r="S837" i="25"/>
  <c r="S835" i="25"/>
  <c r="S1826" i="25"/>
  <c r="S836" i="25"/>
  <c r="S828" i="25"/>
  <c r="S841" i="25"/>
  <c r="S838" i="25"/>
  <c r="S843" i="25"/>
  <c r="S2161" i="25"/>
  <c r="S1813" i="25"/>
  <c r="S1835" i="25"/>
  <c r="S1811" i="25"/>
  <c r="S1299" i="25"/>
  <c r="S850" i="25"/>
  <c r="S844" i="25"/>
  <c r="S1831" i="25"/>
  <c r="S1836" i="25"/>
  <c r="S846" i="25"/>
  <c r="S1828" i="25"/>
  <c r="S830" i="25"/>
  <c r="S1298" i="25"/>
  <c r="S1816" i="25"/>
  <c r="S851" i="25"/>
  <c r="S847" i="25"/>
  <c r="S854" i="25"/>
  <c r="S1812" i="25"/>
  <c r="S1817" i="25"/>
  <c r="S1829" i="25"/>
  <c r="S829" i="25"/>
  <c r="S855" i="25"/>
  <c r="S853" i="25"/>
  <c r="S1814" i="25"/>
  <c r="S1300" i="25"/>
  <c r="S832" i="25"/>
  <c r="S1834" i="25"/>
  <c r="S842" i="25"/>
  <c r="S1815" i="25"/>
  <c r="S849" i="25"/>
  <c r="S834" i="25"/>
  <c r="S1822" i="25"/>
  <c r="S848" i="25"/>
  <c r="S845" i="25"/>
  <c r="P6" i="32"/>
  <c r="J8" i="32"/>
  <c r="K7" i="32"/>
  <c r="L7" i="32" s="1"/>
  <c r="M7" i="32" s="1"/>
  <c r="N7" i="32" s="1"/>
  <c r="P7" i="32" s="1"/>
  <c r="R1843" i="25" s="1"/>
  <c r="O4" i="32"/>
  <c r="P4" i="32"/>
  <c r="P5" i="32"/>
  <c r="O5" i="32"/>
  <c r="R1852" i="25" l="1"/>
  <c r="R2194" i="25"/>
  <c r="R1839" i="25"/>
  <c r="R2203" i="25"/>
  <c r="R888" i="25"/>
  <c r="R2196" i="25"/>
  <c r="R2191" i="25"/>
  <c r="R1850" i="25"/>
  <c r="R2211" i="25"/>
  <c r="R2207" i="25"/>
  <c r="S2139" i="25"/>
  <c r="S803" i="25"/>
  <c r="S2138" i="25"/>
  <c r="S808" i="25"/>
  <c r="S816" i="25"/>
  <c r="S805" i="25"/>
  <c r="S2345" i="25"/>
  <c r="S2350" i="25"/>
  <c r="S810" i="25"/>
  <c r="S825" i="25"/>
  <c r="S2145" i="25"/>
  <c r="S2134" i="25"/>
  <c r="S2144" i="25"/>
  <c r="S2123" i="25"/>
  <c r="S824" i="25"/>
  <c r="S2348" i="25"/>
  <c r="S827" i="25"/>
  <c r="S2141" i="25"/>
  <c r="S2130" i="25"/>
  <c r="S2128" i="25"/>
  <c r="S2143" i="25"/>
  <c r="S822" i="25"/>
  <c r="S820" i="25"/>
  <c r="S817" i="25"/>
  <c r="S1809" i="25"/>
  <c r="S1801" i="25"/>
  <c r="S2131" i="25"/>
  <c r="S2140" i="25"/>
  <c r="S2344" i="25"/>
  <c r="S2121" i="25"/>
  <c r="S823" i="25"/>
  <c r="S809" i="25"/>
  <c r="S2326" i="25"/>
  <c r="S819" i="25"/>
  <c r="S2351" i="25"/>
  <c r="S1294" i="25"/>
  <c r="S2142" i="25"/>
  <c r="S1804" i="25"/>
  <c r="S2146" i="25"/>
  <c r="S2327" i="25"/>
  <c r="S1803" i="25"/>
  <c r="S2325" i="25"/>
  <c r="S1802" i="25"/>
  <c r="S1295" i="25"/>
  <c r="S2133" i="25"/>
  <c r="S813" i="25"/>
  <c r="S1805" i="25"/>
  <c r="S2120" i="25"/>
  <c r="S2132" i="25"/>
  <c r="S2127" i="25"/>
  <c r="S815" i="25"/>
  <c r="S2129" i="25"/>
  <c r="S2136" i="25"/>
  <c r="S2328" i="25"/>
  <c r="S821" i="25"/>
  <c r="S1808" i="25"/>
  <c r="S2349" i="25"/>
  <c r="S818" i="25"/>
  <c r="S2124" i="25"/>
  <c r="S811" i="25"/>
  <c r="S1807" i="25"/>
  <c r="S2137" i="25"/>
  <c r="S2346" i="25"/>
  <c r="S1798" i="25"/>
  <c r="S1800" i="25"/>
  <c r="S2135" i="25"/>
  <c r="S804" i="25"/>
  <c r="S2122" i="25"/>
  <c r="S2147" i="25"/>
  <c r="S801" i="25"/>
  <c r="S1297" i="25"/>
  <c r="S1806" i="25"/>
  <c r="S826" i="25"/>
  <c r="S814" i="25"/>
  <c r="S802" i="25"/>
  <c r="S812" i="25"/>
  <c r="S2347" i="25"/>
  <c r="S2125" i="25"/>
  <c r="S806" i="25"/>
  <c r="S807" i="25"/>
  <c r="S800" i="25"/>
  <c r="S1296" i="25"/>
  <c r="S1799" i="25"/>
  <c r="S2126" i="25"/>
  <c r="R813" i="25"/>
  <c r="R2144" i="25"/>
  <c r="R2142" i="25"/>
  <c r="R825" i="25"/>
  <c r="R2350" i="25"/>
  <c r="R827" i="25"/>
  <c r="R1808" i="25"/>
  <c r="R826" i="25"/>
  <c r="R2133" i="25"/>
  <c r="T2133" i="25" s="1"/>
  <c r="R2326" i="25"/>
  <c r="R2131" i="25"/>
  <c r="R1800" i="25"/>
  <c r="R2135" i="25"/>
  <c r="R812" i="25"/>
  <c r="R2120" i="25"/>
  <c r="R808" i="25"/>
  <c r="T808" i="25" s="1"/>
  <c r="R805" i="25"/>
  <c r="R800" i="25"/>
  <c r="R804" i="25"/>
  <c r="T804" i="25" s="1"/>
  <c r="R824" i="25"/>
  <c r="R1294" i="25"/>
  <c r="R803" i="25"/>
  <c r="R819" i="25"/>
  <c r="R807" i="25"/>
  <c r="R822" i="25"/>
  <c r="R1801" i="25"/>
  <c r="T1801" i="25" s="1"/>
  <c r="R2138" i="25"/>
  <c r="T2138" i="25" s="1"/>
  <c r="R2128" i="25"/>
  <c r="R816" i="25"/>
  <c r="T816" i="25" s="1"/>
  <c r="R1799" i="25"/>
  <c r="R2140" i="25"/>
  <c r="R2351" i="25"/>
  <c r="R2124" i="25"/>
  <c r="R2345" i="25"/>
  <c r="R2139" i="25"/>
  <c r="R1798" i="25"/>
  <c r="R2127" i="25"/>
  <c r="R2348" i="25"/>
  <c r="R1805" i="25"/>
  <c r="R1802" i="25"/>
  <c r="R801" i="25"/>
  <c r="R811" i="25"/>
  <c r="R2136" i="25"/>
  <c r="R1806" i="25"/>
  <c r="R2129" i="25"/>
  <c r="R1807" i="25"/>
  <c r="R802" i="25"/>
  <c r="R823" i="25"/>
  <c r="R2126" i="25"/>
  <c r="R2125" i="25"/>
  <c r="R818" i="25"/>
  <c r="R1804" i="25"/>
  <c r="R2328" i="25"/>
  <c r="R2123" i="25"/>
  <c r="R1803" i="25"/>
  <c r="R815" i="25"/>
  <c r="R1295" i="25"/>
  <c r="R1809" i="25"/>
  <c r="R2145" i="25"/>
  <c r="T2145" i="25" s="1"/>
  <c r="R817" i="25"/>
  <c r="T817" i="25" s="1"/>
  <c r="R2147" i="25"/>
  <c r="R821" i="25"/>
  <c r="R2132" i="25"/>
  <c r="R2344" i="25"/>
  <c r="R2349" i="25"/>
  <c r="R2146" i="25"/>
  <c r="R810" i="25"/>
  <c r="R2134" i="25"/>
  <c r="R2325" i="25"/>
  <c r="R809" i="25"/>
  <c r="R2327" i="25"/>
  <c r="R2121" i="25"/>
  <c r="R2347" i="25"/>
  <c r="R1296" i="25"/>
  <c r="R2122" i="25"/>
  <c r="R2346" i="25"/>
  <c r="R2143" i="25"/>
  <c r="R806" i="25"/>
  <c r="R2141" i="25"/>
  <c r="R2130" i="25"/>
  <c r="R1297" i="25"/>
  <c r="R820" i="25"/>
  <c r="R814" i="25"/>
  <c r="R2137" i="25"/>
  <c r="R2172" i="25"/>
  <c r="R840" i="25"/>
  <c r="T840" i="25" s="1"/>
  <c r="R2166" i="25"/>
  <c r="R1813" i="25"/>
  <c r="T1813" i="25" s="1"/>
  <c r="R2180" i="25"/>
  <c r="R2184" i="25"/>
  <c r="R853" i="25"/>
  <c r="T853" i="25" s="1"/>
  <c r="R1823" i="25"/>
  <c r="T1823" i="25" s="1"/>
  <c r="R2359" i="25"/>
  <c r="R842" i="25"/>
  <c r="T842" i="25" s="1"/>
  <c r="R1814" i="25"/>
  <c r="T1814" i="25" s="1"/>
  <c r="R1826" i="25"/>
  <c r="T1826" i="25" s="1"/>
  <c r="R1816" i="25"/>
  <c r="T1816" i="25" s="1"/>
  <c r="R2173" i="25"/>
  <c r="T2173" i="25" s="1"/>
  <c r="R847" i="25"/>
  <c r="T847" i="25" s="1"/>
  <c r="R2352" i="25"/>
  <c r="R2150" i="25"/>
  <c r="R1822" i="25"/>
  <c r="T1822" i="25" s="1"/>
  <c r="R2183" i="25"/>
  <c r="R839" i="25"/>
  <c r="T839" i="25" s="1"/>
  <c r="R1197" i="25"/>
  <c r="R1810" i="25"/>
  <c r="T1810" i="25" s="1"/>
  <c r="R2329" i="25"/>
  <c r="R2169" i="25"/>
  <c r="R1831" i="25"/>
  <c r="T1831" i="25" s="1"/>
  <c r="R2156" i="25"/>
  <c r="R850" i="25"/>
  <c r="T850" i="25" s="1"/>
  <c r="R1819" i="25"/>
  <c r="T1819" i="25" s="1"/>
  <c r="R2155" i="25"/>
  <c r="R1833" i="25"/>
  <c r="T1833" i="25" s="1"/>
  <c r="R2152" i="25"/>
  <c r="R849" i="25"/>
  <c r="T849" i="25" s="1"/>
  <c r="R2176" i="25"/>
  <c r="R2179" i="25"/>
  <c r="R2149" i="25"/>
  <c r="R831" i="25"/>
  <c r="R837" i="25"/>
  <c r="T837" i="25" s="1"/>
  <c r="R2158" i="25"/>
  <c r="R851" i="25"/>
  <c r="T851" i="25" s="1"/>
  <c r="R829" i="25"/>
  <c r="T829" i="25" s="1"/>
  <c r="R1827" i="25"/>
  <c r="T1827" i="25" s="1"/>
  <c r="R2153" i="25"/>
  <c r="T2153" i="25" s="1"/>
  <c r="R2165" i="25"/>
  <c r="R2164" i="25"/>
  <c r="R1811" i="25"/>
  <c r="T1811" i="25" s="1"/>
  <c r="R1818" i="25"/>
  <c r="T1818" i="25" s="1"/>
  <c r="R844" i="25"/>
  <c r="T844" i="25" s="1"/>
  <c r="R1821" i="25"/>
  <c r="T1821" i="25" s="1"/>
  <c r="R1815" i="25"/>
  <c r="T1815" i="25" s="1"/>
  <c r="R2159" i="25"/>
  <c r="R832" i="25"/>
  <c r="T832" i="25" s="1"/>
  <c r="R852" i="25"/>
  <c r="T852" i="25" s="1"/>
  <c r="R846" i="25"/>
  <c r="T846" i="25" s="1"/>
  <c r="R2189" i="25"/>
  <c r="R2162" i="25"/>
  <c r="R1300" i="25"/>
  <c r="T1300" i="25" s="1"/>
  <c r="R2358" i="25"/>
  <c r="R830" i="25"/>
  <c r="T830" i="25" s="1"/>
  <c r="R1825" i="25"/>
  <c r="T1825" i="25" s="1"/>
  <c r="R845" i="25"/>
  <c r="T845" i="25" s="1"/>
  <c r="R1829" i="25"/>
  <c r="T1829" i="25" s="1"/>
  <c r="R2357" i="25"/>
  <c r="T2357" i="25" s="1"/>
  <c r="R834" i="25"/>
  <c r="T834" i="25" s="1"/>
  <c r="R841" i="25"/>
  <c r="T841" i="25" s="1"/>
  <c r="R1824" i="25"/>
  <c r="T1824" i="25" s="1"/>
  <c r="R1817" i="25"/>
  <c r="T1817" i="25" s="1"/>
  <c r="R2163" i="25"/>
  <c r="R2355" i="25"/>
  <c r="R1830" i="25"/>
  <c r="T1830" i="25" s="1"/>
  <c r="R848" i="25"/>
  <c r="T848" i="25" s="1"/>
  <c r="R1836" i="25"/>
  <c r="T1836" i="25" s="1"/>
  <c r="R2177" i="25"/>
  <c r="R1301" i="25"/>
  <c r="T1301" i="25" s="1"/>
  <c r="R1298" i="25"/>
  <c r="T1298" i="25" s="1"/>
  <c r="R835" i="25"/>
  <c r="T835" i="25" s="1"/>
  <c r="R828" i="25"/>
  <c r="T828" i="25" s="1"/>
  <c r="R1834" i="25"/>
  <c r="T1834" i="25" s="1"/>
  <c r="R1299" i="25"/>
  <c r="T1299" i="25" s="1"/>
  <c r="R1835" i="25"/>
  <c r="T1835" i="25" s="1"/>
  <c r="R836" i="25"/>
  <c r="T836" i="25" s="1"/>
  <c r="R854" i="25"/>
  <c r="T854" i="25" s="1"/>
  <c r="R2167" i="25"/>
  <c r="R2187" i="25"/>
  <c r="R855" i="25"/>
  <c r="T855" i="25" s="1"/>
  <c r="R1832" i="25"/>
  <c r="R2154" i="25"/>
  <c r="R2354" i="25"/>
  <c r="R2175" i="25"/>
  <c r="R2178" i="25"/>
  <c r="R843" i="25"/>
  <c r="T843" i="25" s="1"/>
  <c r="R1828" i="25"/>
  <c r="T1828" i="25" s="1"/>
  <c r="R2353" i="25"/>
  <c r="R2185" i="25"/>
  <c r="R833" i="25"/>
  <c r="T833" i="25" s="1"/>
  <c r="R2151" i="25"/>
  <c r="R2168" i="25"/>
  <c r="R2157" i="25"/>
  <c r="R2170" i="25"/>
  <c r="R1820" i="25"/>
  <c r="R2174" i="25"/>
  <c r="R1812" i="25"/>
  <c r="T1812" i="25" s="1"/>
  <c r="R2160" i="25"/>
  <c r="R2182" i="25"/>
  <c r="R2188" i="25"/>
  <c r="T2188" i="25" s="1"/>
  <c r="R2186" i="25"/>
  <c r="R2181" i="25"/>
  <c r="R2148" i="25"/>
  <c r="R838" i="25"/>
  <c r="T838" i="25" s="1"/>
  <c r="R2356" i="25"/>
  <c r="R791" i="25"/>
  <c r="R1794" i="25"/>
  <c r="R2104" i="25"/>
  <c r="R1792" i="25"/>
  <c r="R2341" i="25"/>
  <c r="R2111" i="25"/>
  <c r="R2320" i="25"/>
  <c r="R798" i="25"/>
  <c r="R2110" i="25"/>
  <c r="R2109" i="25"/>
  <c r="R2114" i="25"/>
  <c r="R2116" i="25"/>
  <c r="R794" i="25"/>
  <c r="R1791" i="25"/>
  <c r="R2323" i="25"/>
  <c r="R2115" i="25"/>
  <c r="R1290" i="25"/>
  <c r="R2105" i="25"/>
  <c r="R1790" i="25"/>
  <c r="R2321" i="25"/>
  <c r="R799" i="25"/>
  <c r="R2324" i="25"/>
  <c r="R795" i="25"/>
  <c r="R2117" i="25"/>
  <c r="R1292" i="25"/>
  <c r="R797" i="25"/>
  <c r="R793" i="25"/>
  <c r="R2112" i="25"/>
  <c r="R796" i="25"/>
  <c r="R2342" i="25"/>
  <c r="R2322" i="25"/>
  <c r="R1293" i="25"/>
  <c r="R2107" i="25"/>
  <c r="R2118" i="25"/>
  <c r="R2106" i="25"/>
  <c r="R792" i="25"/>
  <c r="R1797" i="25"/>
  <c r="R2119" i="25"/>
  <c r="R1291" i="25"/>
  <c r="R1796" i="25"/>
  <c r="R1795" i="25"/>
  <c r="R2113" i="25"/>
  <c r="R1793" i="25"/>
  <c r="R2343" i="25"/>
  <c r="R2108" i="25"/>
  <c r="S1794" i="25"/>
  <c r="S2320" i="25"/>
  <c r="S2115" i="25"/>
  <c r="S2111" i="25"/>
  <c r="S2108" i="25"/>
  <c r="S2107" i="25"/>
  <c r="S2342" i="25"/>
  <c r="S794" i="25"/>
  <c r="S2113" i="25"/>
  <c r="S2343" i="25"/>
  <c r="S2117" i="25"/>
  <c r="S2116" i="25"/>
  <c r="S2110" i="25"/>
  <c r="S2106" i="25"/>
  <c r="S1292" i="25"/>
  <c r="S2104" i="25"/>
  <c r="S2324" i="25"/>
  <c r="S2321" i="25"/>
  <c r="S2105" i="25"/>
  <c r="S796" i="25"/>
  <c r="S792" i="25"/>
  <c r="S798" i="25"/>
  <c r="S2112" i="25"/>
  <c r="S2119" i="25"/>
  <c r="S2323" i="25"/>
  <c r="S1792" i="25"/>
  <c r="S797" i="25"/>
  <c r="S1790" i="25"/>
  <c r="S795" i="25"/>
  <c r="S1791" i="25"/>
  <c r="S1793" i="25"/>
  <c r="S2341" i="25"/>
  <c r="S2114" i="25"/>
  <c r="S793" i="25"/>
  <c r="S2322" i="25"/>
  <c r="S799" i="25"/>
  <c r="S791" i="25"/>
  <c r="S1290" i="25"/>
  <c r="S2109" i="25"/>
  <c r="S1796" i="25"/>
  <c r="S1291" i="25"/>
  <c r="S1795" i="25"/>
  <c r="S1293" i="25"/>
  <c r="S2118" i="25"/>
  <c r="S1797" i="25"/>
  <c r="R1855" i="25"/>
  <c r="R857" i="25"/>
  <c r="R1302" i="25"/>
  <c r="R864" i="25"/>
  <c r="R859" i="25"/>
  <c r="R2193" i="25"/>
  <c r="R2208" i="25"/>
  <c r="R1863" i="25"/>
  <c r="R2201" i="25"/>
  <c r="R2204" i="25"/>
  <c r="R862" i="25"/>
  <c r="R1845" i="25"/>
  <c r="O7" i="32"/>
  <c r="J9" i="32"/>
  <c r="K8" i="32"/>
  <c r="L8" i="32" s="1"/>
  <c r="M8" i="32" s="1"/>
  <c r="N8" i="32" s="1"/>
  <c r="P8" i="32" s="1"/>
  <c r="T809" i="25" l="1"/>
  <c r="T811" i="25"/>
  <c r="T1295" i="25"/>
  <c r="T2140" i="25"/>
  <c r="T803" i="25"/>
  <c r="T1297" i="25"/>
  <c r="T2124" i="25"/>
  <c r="T1805" i="25"/>
  <c r="T2129" i="25"/>
  <c r="T2347" i="25"/>
  <c r="T810" i="25"/>
  <c r="T1803" i="25"/>
  <c r="T2136" i="25"/>
  <c r="T2344" i="25"/>
  <c r="T1804" i="25"/>
  <c r="T2128" i="25"/>
  <c r="T795" i="25"/>
  <c r="T796" i="25"/>
  <c r="T1796" i="25"/>
  <c r="T1290" i="25"/>
  <c r="T825" i="25"/>
  <c r="T1294" i="25"/>
  <c r="T2122" i="25"/>
  <c r="T818" i="25"/>
  <c r="T2120" i="25"/>
  <c r="T2126" i="25"/>
  <c r="T2134" i="25"/>
  <c r="T1806" i="25"/>
  <c r="T2127" i="25"/>
  <c r="T822" i="25"/>
  <c r="T1808" i="25"/>
  <c r="T2341" i="25"/>
  <c r="T801" i="25"/>
  <c r="T2350" i="25"/>
  <c r="T1296" i="25"/>
  <c r="T2147" i="25"/>
  <c r="T813" i="25"/>
  <c r="T814" i="25"/>
  <c r="T2327" i="25"/>
  <c r="T819" i="25"/>
  <c r="T2111" i="25"/>
  <c r="T2143" i="25"/>
  <c r="T2349" i="25"/>
  <c r="T2328" i="25"/>
  <c r="T805" i="25"/>
  <c r="T2323" i="25"/>
  <c r="T2346" i="25"/>
  <c r="T1802" i="25"/>
  <c r="T1797" i="25"/>
  <c r="T797" i="25"/>
  <c r="T792" i="25"/>
  <c r="T791" i="25"/>
  <c r="T2125" i="25"/>
  <c r="T2135" i="25"/>
  <c r="T2121" i="25"/>
  <c r="T802" i="25"/>
  <c r="T2131" i="25"/>
  <c r="T2106" i="25"/>
  <c r="T2114" i="25"/>
  <c r="T2343" i="25"/>
  <c r="T2107" i="25"/>
  <c r="T2325" i="25"/>
  <c r="T2113" i="25"/>
  <c r="T2322" i="25"/>
  <c r="T2320" i="25"/>
  <c r="T2141" i="25"/>
  <c r="T1291" i="25"/>
  <c r="T2112" i="25"/>
  <c r="T2115" i="25"/>
  <c r="T1792" i="25"/>
  <c r="T2137" i="25"/>
  <c r="T823" i="25"/>
  <c r="T1798" i="25"/>
  <c r="T807" i="25"/>
  <c r="T1800" i="25"/>
  <c r="T2119" i="25"/>
  <c r="T793" i="25"/>
  <c r="T2104" i="25"/>
  <c r="T2139" i="25"/>
  <c r="T1791" i="25"/>
  <c r="T1794" i="25"/>
  <c r="T820" i="25"/>
  <c r="T1809" i="25"/>
  <c r="T1807" i="25"/>
  <c r="T2345" i="25"/>
  <c r="T2326" i="25"/>
  <c r="T1292" i="25"/>
  <c r="T794" i="25"/>
  <c r="S861" i="25"/>
  <c r="S1863" i="25"/>
  <c r="T1863" i="25" s="1"/>
  <c r="S864" i="25"/>
  <c r="T864" i="25" s="1"/>
  <c r="S878" i="25"/>
  <c r="S1839" i="25"/>
  <c r="T1839" i="25" s="1"/>
  <c r="S881" i="25"/>
  <c r="S1837" i="25"/>
  <c r="S862" i="25"/>
  <c r="T862" i="25" s="1"/>
  <c r="T2117" i="25"/>
  <c r="T2116" i="25"/>
  <c r="T2130" i="25"/>
  <c r="T815" i="25"/>
  <c r="T2351" i="25"/>
  <c r="T824" i="25"/>
  <c r="T826" i="25"/>
  <c r="T2108" i="25"/>
  <c r="T2118" i="25"/>
  <c r="T2324" i="25"/>
  <c r="T2109" i="25"/>
  <c r="T806" i="25"/>
  <c r="T2146" i="25"/>
  <c r="T2123" i="25"/>
  <c r="T1799" i="25"/>
  <c r="T800" i="25"/>
  <c r="T827" i="25"/>
  <c r="T799" i="25"/>
  <c r="T2110" i="25"/>
  <c r="T1793" i="25"/>
  <c r="T1293" i="25"/>
  <c r="T2321" i="25"/>
  <c r="T798" i="25"/>
  <c r="T1790" i="25"/>
  <c r="T2132" i="25"/>
  <c r="T2142" i="25"/>
  <c r="T1795" i="25"/>
  <c r="T2342" i="25"/>
  <c r="T2105" i="25"/>
  <c r="T821" i="25"/>
  <c r="T2348" i="25"/>
  <c r="T812" i="25"/>
  <c r="T2144" i="25"/>
  <c r="O8" i="32"/>
  <c r="J10" i="32"/>
  <c r="K9" i="32"/>
  <c r="B11" i="29"/>
  <c r="C10" i="29"/>
  <c r="B9" i="29" l="1"/>
  <c r="Q10" i="29"/>
  <c r="U10" i="29"/>
  <c r="M10" i="29"/>
  <c r="R10" i="29"/>
  <c r="P10" i="29"/>
  <c r="G10" i="29"/>
  <c r="T10" i="29"/>
  <c r="W10" i="29"/>
  <c r="I10" i="29"/>
  <c r="J10" i="29"/>
  <c r="V10" i="29"/>
  <c r="K10" i="29"/>
  <c r="L10" i="29"/>
  <c r="F10" i="29"/>
  <c r="S10" i="29"/>
  <c r="O10" i="29"/>
  <c r="E10" i="29"/>
  <c r="H10" i="29"/>
  <c r="Q11" i="29"/>
  <c r="P11" i="29"/>
  <c r="U11" i="29"/>
  <c r="V11" i="29"/>
  <c r="K11" i="29"/>
  <c r="J11" i="29"/>
  <c r="O11" i="29"/>
  <c r="H11" i="29"/>
  <c r="W11" i="29"/>
  <c r="T11" i="29"/>
  <c r="S11" i="29"/>
  <c r="M11" i="29"/>
  <c r="F11" i="29"/>
  <c r="E11" i="29"/>
  <c r="G11" i="29"/>
  <c r="L11" i="29"/>
  <c r="I11" i="29"/>
  <c r="R11" i="29"/>
  <c r="J11" i="32"/>
  <c r="K10" i="32"/>
  <c r="L10" i="32" s="1"/>
  <c r="M10" i="32" s="1"/>
  <c r="N10" i="32" s="1"/>
  <c r="P10" i="32" s="1"/>
  <c r="C12" i="29"/>
  <c r="B12" i="29" s="1"/>
  <c r="C9" i="29"/>
  <c r="V16" i="29" l="1"/>
  <c r="J16" i="29"/>
  <c r="I16" i="29"/>
  <c r="W16" i="29"/>
  <c r="T16" i="29"/>
  <c r="H16" i="29"/>
  <c r="G16" i="29"/>
  <c r="P16" i="29"/>
  <c r="O16" i="29"/>
  <c r="R16" i="29"/>
  <c r="S16" i="29"/>
  <c r="M16" i="29"/>
  <c r="Q12" i="29"/>
  <c r="V12" i="29"/>
  <c r="R12" i="29"/>
  <c r="H12" i="29"/>
  <c r="M12" i="29"/>
  <c r="G12" i="29"/>
  <c r="U12" i="29"/>
  <c r="O12" i="29"/>
  <c r="I12" i="29"/>
  <c r="L12" i="29"/>
  <c r="K12" i="29"/>
  <c r="E12" i="29"/>
  <c r="F12" i="29"/>
  <c r="P12" i="29"/>
  <c r="W12" i="29"/>
  <c r="S12" i="29"/>
  <c r="T12" i="29"/>
  <c r="J12" i="29"/>
  <c r="F16" i="29"/>
  <c r="U16" i="29"/>
  <c r="L16" i="29"/>
  <c r="Q16" i="29"/>
  <c r="K16" i="29"/>
  <c r="Q9" i="29"/>
  <c r="M9" i="29"/>
  <c r="K9" i="29"/>
  <c r="E9" i="29"/>
  <c r="F9" i="29"/>
  <c r="H9" i="29"/>
  <c r="O9" i="29"/>
  <c r="U9" i="29"/>
  <c r="I9" i="29"/>
  <c r="J9" i="29"/>
  <c r="P9" i="29"/>
  <c r="R9" i="29"/>
  <c r="L9" i="29"/>
  <c r="V9" i="29"/>
  <c r="S9" i="29"/>
  <c r="G9" i="29"/>
  <c r="T9" i="29"/>
  <c r="W9" i="29"/>
  <c r="L9" i="32"/>
  <c r="M9" i="32" s="1"/>
  <c r="N9" i="32" s="1"/>
  <c r="P9" i="32" s="1"/>
  <c r="O10" i="32"/>
  <c r="J12" i="32"/>
  <c r="K11" i="32"/>
  <c r="L11" i="32" s="1"/>
  <c r="M11" i="32" s="1"/>
  <c r="N11" i="32" s="1"/>
  <c r="P11" i="32" s="1"/>
  <c r="K2274" i="28"/>
  <c r="K2254" i="28"/>
  <c r="K2264" i="28"/>
  <c r="K2277" i="28"/>
  <c r="L2277" i="28" s="1"/>
  <c r="K2259" i="28"/>
  <c r="K2276" i="28"/>
  <c r="K2253" i="28"/>
  <c r="K2256" i="28"/>
  <c r="K2271" i="28"/>
  <c r="K2269" i="28"/>
  <c r="K2257" i="28"/>
  <c r="K2266" i="28"/>
  <c r="K2275" i="28"/>
  <c r="K2273" i="28"/>
  <c r="K2258" i="28"/>
  <c r="K2272" i="28"/>
  <c r="K2265" i="28"/>
  <c r="K2268" i="28"/>
  <c r="K2260" i="28"/>
  <c r="K2263" i="28"/>
  <c r="K2262" i="28"/>
  <c r="K2270" i="28"/>
  <c r="K2261" i="28"/>
  <c r="K2255" i="28"/>
  <c r="K2267" i="28"/>
  <c r="C13" i="29"/>
  <c r="B13" i="29" s="1"/>
  <c r="B8" i="29"/>
  <c r="Y2" i="14"/>
  <c r="S17" i="29" l="1"/>
  <c r="L17" i="29"/>
  <c r="Q17" i="29"/>
  <c r="U17" i="29"/>
  <c r="H17" i="29"/>
  <c r="V17" i="29"/>
  <c r="F17" i="29"/>
  <c r="G17" i="29"/>
  <c r="T17" i="29"/>
  <c r="W17" i="29"/>
  <c r="J17" i="29"/>
  <c r="M17" i="29"/>
  <c r="K17" i="29"/>
  <c r="O17" i="29"/>
  <c r="P17" i="29"/>
  <c r="R17" i="29"/>
  <c r="I17" i="29"/>
  <c r="C14" i="29"/>
  <c r="B14" i="29" s="1"/>
  <c r="Q13" i="29"/>
  <c r="L13" i="29"/>
  <c r="T13" i="29"/>
  <c r="P13" i="29"/>
  <c r="K13" i="29"/>
  <c r="E13" i="29"/>
  <c r="F13" i="29"/>
  <c r="I13" i="29"/>
  <c r="J13" i="29"/>
  <c r="V13" i="29"/>
  <c r="W13" i="29"/>
  <c r="R13" i="29"/>
  <c r="H13" i="29"/>
  <c r="G13" i="29"/>
  <c r="M13" i="29"/>
  <c r="U13" i="29"/>
  <c r="S13" i="29"/>
  <c r="O13" i="29"/>
  <c r="O9" i="32"/>
  <c r="O11" i="32"/>
  <c r="J13" i="32"/>
  <c r="K12" i="32"/>
  <c r="L12" i="32" s="1"/>
  <c r="M12" i="32" s="1"/>
  <c r="N12" i="32" s="1"/>
  <c r="O12" i="32" s="1"/>
  <c r="M2277" i="28"/>
  <c r="N2277" i="28" s="1"/>
  <c r="C15" i="29"/>
  <c r="C8" i="29"/>
  <c r="B7" i="29" s="1"/>
  <c r="U8" i="29" l="1"/>
  <c r="U18" i="29" s="1"/>
  <c r="K8" i="29"/>
  <c r="K18" i="29" s="1"/>
  <c r="G8" i="29"/>
  <c r="G18" i="29" s="1"/>
  <c r="V8" i="29"/>
  <c r="V18" i="29" s="1"/>
  <c r="R8" i="29"/>
  <c r="R18" i="29" s="1"/>
  <c r="Q14" i="29"/>
  <c r="K14" i="29"/>
  <c r="H14" i="29"/>
  <c r="E14" i="29"/>
  <c r="I14" i="29"/>
  <c r="W14" i="29"/>
  <c r="G14" i="29"/>
  <c r="P14" i="29"/>
  <c r="T14" i="29"/>
  <c r="V14" i="29"/>
  <c r="M14" i="29"/>
  <c r="J14" i="29"/>
  <c r="L14" i="29"/>
  <c r="O14" i="29"/>
  <c r="R14" i="29"/>
  <c r="U14" i="29"/>
  <c r="F14" i="29"/>
  <c r="S14" i="29"/>
  <c r="L8" i="29"/>
  <c r="L18" i="29" s="1"/>
  <c r="F8" i="29"/>
  <c r="F18" i="29" s="1"/>
  <c r="S8" i="29"/>
  <c r="S18" i="29" s="1"/>
  <c r="H8" i="29"/>
  <c r="H18" i="29" s="1"/>
  <c r="T8" i="29"/>
  <c r="T18" i="29" s="1"/>
  <c r="O8" i="29"/>
  <c r="O18" i="29" s="1"/>
  <c r="W8" i="29"/>
  <c r="W18" i="29" s="1"/>
  <c r="Q15" i="29"/>
  <c r="V15" i="29"/>
  <c r="S15" i="29"/>
  <c r="L15" i="29"/>
  <c r="W15" i="29"/>
  <c r="O15" i="29"/>
  <c r="M15" i="29"/>
  <c r="I15" i="29"/>
  <c r="P15" i="29"/>
  <c r="U15" i="29"/>
  <c r="F15" i="29"/>
  <c r="R15" i="29"/>
  <c r="T15" i="29"/>
  <c r="H15" i="29"/>
  <c r="G15" i="29"/>
  <c r="E15" i="29"/>
  <c r="J15" i="29"/>
  <c r="K15" i="29"/>
  <c r="P8" i="29"/>
  <c r="P18" i="29" s="1"/>
  <c r="I8" i="29"/>
  <c r="I18" i="29" s="1"/>
  <c r="J8" i="29"/>
  <c r="J18" i="29" s="1"/>
  <c r="E8" i="29"/>
  <c r="M8" i="29"/>
  <c r="M18" i="29" s="1"/>
  <c r="Q8" i="29"/>
  <c r="Q18" i="29" s="1"/>
  <c r="P12" i="32"/>
  <c r="J14" i="32"/>
  <c r="K13" i="32"/>
  <c r="L13" i="32" s="1"/>
  <c r="M13" i="32" s="1"/>
  <c r="N13" i="32" s="1"/>
  <c r="O13" i="32" s="1"/>
  <c r="C7" i="29"/>
  <c r="B6" i="29" s="1"/>
  <c r="J7" i="29" l="1"/>
  <c r="W7" i="29"/>
  <c r="Q7" i="29"/>
  <c r="F7" i="29"/>
  <c r="R7" i="29"/>
  <c r="P7" i="29"/>
  <c r="I7" i="29"/>
  <c r="M7" i="29"/>
  <c r="G7" i="29"/>
  <c r="V7" i="29"/>
  <c r="L7" i="29"/>
  <c r="O7" i="29"/>
  <c r="U7" i="29"/>
  <c r="K7" i="29"/>
  <c r="E7" i="29"/>
  <c r="S7" i="29"/>
  <c r="H7" i="29"/>
  <c r="T7" i="29"/>
  <c r="P13" i="32"/>
  <c r="J15" i="32"/>
  <c r="K14" i="32"/>
  <c r="C6" i="29"/>
  <c r="B5" i="29" s="1"/>
  <c r="L2269" i="28"/>
  <c r="M2264" i="28"/>
  <c r="N2264" i="28" s="1"/>
  <c r="M2253" i="28"/>
  <c r="N2253" i="28" s="1"/>
  <c r="M2254" i="28"/>
  <c r="N2254" i="28" s="1"/>
  <c r="L2272" i="28"/>
  <c r="L2258" i="28"/>
  <c r="M2268" i="28"/>
  <c r="N2268" i="28" s="1"/>
  <c r="M2260" i="28"/>
  <c r="N2260" i="28" s="1"/>
  <c r="L2259" i="28"/>
  <c r="M2255" i="28"/>
  <c r="N2255" i="28" s="1"/>
  <c r="L2255" i="28"/>
  <c r="M2275" i="28"/>
  <c r="N2275" i="28" s="1"/>
  <c r="L2275" i="28"/>
  <c r="L2267" i="28"/>
  <c r="M2267" i="28"/>
  <c r="N2267" i="28" s="1"/>
  <c r="M2262" i="28"/>
  <c r="N2262" i="28" s="1"/>
  <c r="L2262" i="28"/>
  <c r="L2265" i="28"/>
  <c r="M2265" i="28"/>
  <c r="N2265" i="28" s="1"/>
  <c r="M2274" i="28"/>
  <c r="N2274" i="28" s="1"/>
  <c r="L2274" i="28"/>
  <c r="M2257" i="28"/>
  <c r="N2257" i="28" s="1"/>
  <c r="L2257" i="28"/>
  <c r="L2256" i="28"/>
  <c r="M2256" i="28"/>
  <c r="N2256" i="28" s="1"/>
  <c r="M2273" i="28"/>
  <c r="N2273" i="28" s="1"/>
  <c r="L2273" i="28"/>
  <c r="L2271" i="28"/>
  <c r="M2271" i="28"/>
  <c r="N2271" i="28" s="1"/>
  <c r="M2261" i="28"/>
  <c r="N2261" i="28" s="1"/>
  <c r="L2261" i="28"/>
  <c r="L2266" i="28"/>
  <c r="M2266" i="28"/>
  <c r="N2266" i="28" s="1"/>
  <c r="I6" i="29" l="1"/>
  <c r="E6" i="29"/>
  <c r="O6" i="29"/>
  <c r="T6" i="29"/>
  <c r="G6" i="29"/>
  <c r="V6" i="29"/>
  <c r="F6" i="29"/>
  <c r="H6" i="29"/>
  <c r="P6" i="29"/>
  <c r="R6" i="29"/>
  <c r="U6" i="29"/>
  <c r="S6" i="29"/>
  <c r="M6" i="29"/>
  <c r="W6" i="29"/>
  <c r="Q6" i="29"/>
  <c r="L6" i="29"/>
  <c r="Q5" i="29"/>
  <c r="G5" i="29"/>
  <c r="F5" i="29"/>
  <c r="O5" i="29"/>
  <c r="M5" i="29"/>
  <c r="K5" i="29"/>
  <c r="R5" i="29"/>
  <c r="E5" i="29"/>
  <c r="J5" i="29"/>
  <c r="T5" i="29"/>
  <c r="L5" i="29"/>
  <c r="H5" i="29"/>
  <c r="S5" i="29"/>
  <c r="U5" i="29"/>
  <c r="W5" i="29"/>
  <c r="P5" i="29"/>
  <c r="V5" i="29"/>
  <c r="I5" i="29"/>
  <c r="K6" i="29"/>
  <c r="J6" i="29"/>
  <c r="J16" i="32"/>
  <c r="K15" i="32"/>
  <c r="L15" i="32" s="1"/>
  <c r="M15" i="32" s="1"/>
  <c r="N15" i="32" s="1"/>
  <c r="O15" i="32" s="1"/>
  <c r="L2264" i="28"/>
  <c r="M2269" i="28"/>
  <c r="N2269" i="28" s="1"/>
  <c r="L2270" i="28"/>
  <c r="M2270" i="28"/>
  <c r="N2270" i="28" s="1"/>
  <c r="M2276" i="28"/>
  <c r="N2276" i="28" s="1"/>
  <c r="L2276" i="28"/>
  <c r="L2254" i="28"/>
  <c r="M2272" i="28"/>
  <c r="N2272" i="28" s="1"/>
  <c r="L2253" i="28"/>
  <c r="L2263" i="28"/>
  <c r="M2263" i="28"/>
  <c r="N2263" i="28" s="1"/>
  <c r="M2258" i="28"/>
  <c r="N2258" i="28" s="1"/>
  <c r="M2259" i="28"/>
  <c r="N2259" i="28" s="1"/>
  <c r="L2260" i="28"/>
  <c r="L2268" i="28"/>
  <c r="L14" i="32" l="1"/>
  <c r="M14" i="32" s="1"/>
  <c r="N14" i="32" s="1"/>
  <c r="O14" i="32" s="1"/>
  <c r="P15" i="32"/>
  <c r="J17" i="32"/>
  <c r="K16" i="32"/>
  <c r="L16" i="32" s="1"/>
  <c r="M16" i="32" s="1"/>
  <c r="N16" i="32" s="1"/>
  <c r="O16" i="32" s="1"/>
  <c r="P14" i="32" l="1"/>
  <c r="P16" i="32"/>
  <c r="J18" i="32"/>
  <c r="K17" i="32"/>
  <c r="L17" i="32" s="1"/>
  <c r="M17" i="32" s="1"/>
  <c r="N17" i="32" s="1"/>
  <c r="O17" i="32" s="1"/>
  <c r="P17" i="32" l="1"/>
  <c r="J19" i="32"/>
  <c r="K18" i="32"/>
  <c r="L18" i="32" s="1"/>
  <c r="M18" i="32" s="1"/>
  <c r="N18" i="32" s="1"/>
  <c r="O18" i="32" s="1"/>
  <c r="P18" i="32" l="1"/>
  <c r="J20" i="32"/>
  <c r="K19" i="32"/>
  <c r="Q4" i="12"/>
  <c r="AA6" i="12"/>
  <c r="J21" i="32" l="1"/>
  <c r="K20" i="32"/>
  <c r="L20" i="32" s="1"/>
  <c r="M20" i="32" s="1"/>
  <c r="N20" i="32" s="1"/>
  <c r="O20" i="32" s="1"/>
  <c r="L19" i="32" l="1"/>
  <c r="M19" i="32" s="1"/>
  <c r="N19" i="32" s="1"/>
  <c r="O19" i="32" s="1"/>
  <c r="P20" i="32"/>
  <c r="J22" i="32"/>
  <c r="K21" i="32"/>
  <c r="L21" i="32" s="1"/>
  <c r="M21" i="32" s="1"/>
  <c r="N21" i="32" s="1"/>
  <c r="O21" i="32" s="1"/>
  <c r="Y1" i="14"/>
  <c r="P19" i="32" l="1"/>
  <c r="J23" i="32"/>
  <c r="K22" i="32"/>
  <c r="L22" i="32" s="1"/>
  <c r="M22" i="32" s="1"/>
  <c r="N22" i="32" s="1"/>
  <c r="O22" i="32" s="1"/>
  <c r="P21" i="32"/>
  <c r="P22" i="32" l="1"/>
  <c r="J24" i="32"/>
  <c r="K23" i="32"/>
  <c r="L23" i="32" s="1"/>
  <c r="M23" i="32" s="1"/>
  <c r="N23" i="32" s="1"/>
  <c r="P23" i="32" s="1"/>
  <c r="B13" i="12"/>
  <c r="C12" i="12"/>
  <c r="E6" i="12"/>
  <c r="Q6" i="12" s="1"/>
  <c r="B11" i="12" l="1"/>
  <c r="C14" i="12"/>
  <c r="B14" i="12" s="1"/>
  <c r="O23" i="32"/>
  <c r="J25" i="32"/>
  <c r="K24" i="32"/>
  <c r="F4" i="12"/>
  <c r="R4" i="12" s="1"/>
  <c r="C15" i="12" l="1"/>
  <c r="B15" i="12" s="1"/>
  <c r="C11" i="12"/>
  <c r="B10" i="12" s="1"/>
  <c r="J26" i="32"/>
  <c r="K25" i="32"/>
  <c r="L25" i="32" s="1"/>
  <c r="M25" i="32" s="1"/>
  <c r="N25" i="32" s="1"/>
  <c r="P25" i="32" s="1"/>
  <c r="F6" i="12"/>
  <c r="R6" i="12" s="1"/>
  <c r="C10" i="12" l="1"/>
  <c r="B9" i="12" s="1"/>
  <c r="C16" i="12"/>
  <c r="B16" i="12" s="1"/>
  <c r="O25" i="32"/>
  <c r="G4" i="12"/>
  <c r="S4" i="12" s="1"/>
  <c r="J27" i="32"/>
  <c r="K26" i="32"/>
  <c r="L26" i="32" s="1"/>
  <c r="M26" i="32" s="1"/>
  <c r="N26" i="32" s="1"/>
  <c r="O26" i="32" s="1"/>
  <c r="L24" i="32"/>
  <c r="M24" i="32" s="1"/>
  <c r="N24" i="32" s="1"/>
  <c r="B12" i="6"/>
  <c r="C11" i="6"/>
  <c r="B10" i="6" s="1"/>
  <c r="C17" i="12" l="1"/>
  <c r="C9" i="12"/>
  <c r="B8" i="12" s="1"/>
  <c r="G6" i="12"/>
  <c r="H4" i="12" s="1"/>
  <c r="T4" i="12" s="1"/>
  <c r="P26" i="32"/>
  <c r="O24" i="32"/>
  <c r="P24" i="32"/>
  <c r="J28" i="32"/>
  <c r="K27" i="32"/>
  <c r="L27" i="32" s="1"/>
  <c r="M27" i="32" s="1"/>
  <c r="N27" i="32" s="1"/>
  <c r="O27" i="32" s="1"/>
  <c r="C13" i="6"/>
  <c r="B13" i="6" s="1"/>
  <c r="C10" i="6"/>
  <c r="B9" i="6" s="1"/>
  <c r="C8" i="12" l="1"/>
  <c r="B7" i="12" s="1"/>
  <c r="S6" i="12"/>
  <c r="P27" i="32"/>
  <c r="J29" i="32"/>
  <c r="K28" i="32"/>
  <c r="L28" i="32" s="1"/>
  <c r="M28" i="32" s="1"/>
  <c r="N28" i="32" s="1"/>
  <c r="O28" i="32" s="1"/>
  <c r="H6" i="12"/>
  <c r="I4" i="12" s="1"/>
  <c r="U4" i="12" s="1"/>
  <c r="C14" i="6"/>
  <c r="B14" i="6" s="1"/>
  <c r="C9" i="6"/>
  <c r="B8" i="6" s="1"/>
  <c r="T6" i="12" l="1"/>
  <c r="P28" i="32"/>
  <c r="I6" i="12"/>
  <c r="J4" i="12" s="1"/>
  <c r="J30" i="32"/>
  <c r="K29" i="32"/>
  <c r="C15" i="6"/>
  <c r="B15" i="6" s="1"/>
  <c r="C8" i="6"/>
  <c r="B7" i="6" s="1"/>
  <c r="V4" i="12" l="1"/>
  <c r="J6" i="12"/>
  <c r="V6" i="12" s="1"/>
  <c r="U6" i="12"/>
  <c r="J31" i="32"/>
  <c r="K30" i="32"/>
  <c r="L30" i="32" s="1"/>
  <c r="M30" i="32" s="1"/>
  <c r="N30" i="32" s="1"/>
  <c r="O30" i="32" s="1"/>
  <c r="C16" i="6"/>
  <c r="C7" i="6"/>
  <c r="B6" i="6" s="1"/>
  <c r="K4" i="12" l="1"/>
  <c r="W4" i="12" s="1"/>
  <c r="P30" i="32"/>
  <c r="J32" i="32"/>
  <c r="K31" i="32"/>
  <c r="L31" i="32" s="1"/>
  <c r="M31" i="32" s="1"/>
  <c r="N31" i="32" s="1"/>
  <c r="O31" i="32" s="1"/>
  <c r="L29" i="32"/>
  <c r="M29" i="32" s="1"/>
  <c r="N29" i="32" s="1"/>
  <c r="K6" i="12" l="1"/>
  <c r="L4" i="12" s="1"/>
  <c r="X4" i="12" s="1"/>
  <c r="P31" i="32"/>
  <c r="O29" i="32"/>
  <c r="P29" i="32"/>
  <c r="J33" i="32"/>
  <c r="K32" i="32"/>
  <c r="L32" i="32" s="1"/>
  <c r="M32" i="32" s="1"/>
  <c r="N32" i="32" s="1"/>
  <c r="O32" i="32" s="1"/>
  <c r="W6" i="12" l="1"/>
  <c r="L6" i="12"/>
  <c r="M4" i="12" s="1"/>
  <c r="Y4" i="12" s="1"/>
  <c r="P32" i="32"/>
  <c r="J34" i="32"/>
  <c r="K33" i="32"/>
  <c r="X6" i="12" l="1"/>
  <c r="M6" i="12"/>
  <c r="Y6" i="12" s="1"/>
  <c r="J35" i="32"/>
  <c r="K34" i="32"/>
  <c r="L33" i="32" s="1"/>
  <c r="N4" i="12" l="1"/>
  <c r="Z4" i="12" s="1"/>
  <c r="N6" i="12"/>
  <c r="O4" i="12" s="1"/>
  <c r="AA4" i="12" s="1"/>
  <c r="J36" i="32"/>
  <c r="K35" i="32"/>
  <c r="L35" i="32" s="1"/>
  <c r="M35" i="32" s="1"/>
  <c r="N35" i="32" s="1"/>
  <c r="P35" i="32" s="1"/>
  <c r="Z6" i="12" l="1"/>
  <c r="O35" i="32"/>
  <c r="J37" i="32"/>
  <c r="K36" i="32"/>
  <c r="M33" i="32"/>
  <c r="N33" i="32" s="1"/>
  <c r="L34" i="32"/>
  <c r="O33" i="32" l="1"/>
  <c r="P33" i="32"/>
  <c r="K37" i="32"/>
  <c r="L37" i="32" s="1"/>
  <c r="M37" i="32" s="1"/>
  <c r="N37" i="32" s="1"/>
  <c r="O37" i="32" s="1"/>
  <c r="J38" i="32"/>
  <c r="P37" i="32" l="1"/>
  <c r="K38" i="32"/>
  <c r="J39" i="32"/>
  <c r="L36" i="32"/>
  <c r="M36" i="32" l="1"/>
  <c r="N36" i="32" s="1"/>
  <c r="M34" i="32"/>
  <c r="K39" i="32"/>
  <c r="J40" i="32"/>
  <c r="N34" i="32" l="1"/>
  <c r="P34" i="32" s="1"/>
  <c r="J41" i="32"/>
  <c r="K40" i="32"/>
  <c r="L40" i="32" s="1"/>
  <c r="M40" i="32" s="1"/>
  <c r="N40" i="32" s="1"/>
  <c r="O40" i="32" s="1"/>
  <c r="L38" i="32"/>
  <c r="O36" i="32"/>
  <c r="P36" i="32"/>
  <c r="O34" i="32" l="1"/>
  <c r="M38" i="32"/>
  <c r="N38" i="32" s="1"/>
  <c r="O38" i="32" s="1"/>
  <c r="P40" i="32"/>
  <c r="L39" i="32"/>
  <c r="J42" i="32"/>
  <c r="K41" i="32"/>
  <c r="P38" i="32" l="1"/>
  <c r="J43" i="32"/>
  <c r="K42" i="32"/>
  <c r="L42" i="32" s="1"/>
  <c r="M42" i="32" s="1"/>
  <c r="N42" i="32" s="1"/>
  <c r="O42" i="32" s="1"/>
  <c r="J44" i="32" l="1"/>
  <c r="K43" i="32"/>
  <c r="P42" i="32"/>
  <c r="L41" i="32"/>
  <c r="M41" i="32" l="1"/>
  <c r="N41" i="32" s="1"/>
  <c r="M39" i="32"/>
  <c r="J45" i="32"/>
  <c r="K44" i="32"/>
  <c r="N39" i="32" l="1"/>
  <c r="P39" i="32" s="1"/>
  <c r="J46" i="32"/>
  <c r="K45" i="32"/>
  <c r="L45" i="32" s="1"/>
  <c r="M45" i="32" s="1"/>
  <c r="N45" i="32" s="1"/>
  <c r="P45" i="32" s="1"/>
  <c r="L43" i="32"/>
  <c r="O41" i="32"/>
  <c r="P41" i="32"/>
  <c r="O39" i="32" l="1"/>
  <c r="O45" i="32"/>
  <c r="M43" i="32"/>
  <c r="N43" i="32" s="1"/>
  <c r="L44" i="32"/>
  <c r="J47" i="32"/>
  <c r="K46" i="32"/>
  <c r="J48" i="32" l="1"/>
  <c r="K47" i="32"/>
  <c r="L47" i="32" s="1"/>
  <c r="M47" i="32" s="1"/>
  <c r="N47" i="32" s="1"/>
  <c r="O47" i="32" s="1"/>
  <c r="P43" i="32"/>
  <c r="O43" i="32"/>
  <c r="P47" i="32" l="1"/>
  <c r="J49" i="32"/>
  <c r="K48" i="32"/>
  <c r="L46" i="32"/>
  <c r="M46" i="32" l="1"/>
  <c r="N46" i="32" s="1"/>
  <c r="M44" i="32"/>
  <c r="J50" i="32"/>
  <c r="K49" i="32"/>
  <c r="N44" i="32" l="1"/>
  <c r="P44" i="32" s="1"/>
  <c r="J51" i="32"/>
  <c r="K50" i="32"/>
  <c r="L50" i="32" s="1"/>
  <c r="M50" i="32" s="1"/>
  <c r="N50" i="32" s="1"/>
  <c r="O50" i="32" s="1"/>
  <c r="L48" i="32"/>
  <c r="O46" i="32"/>
  <c r="P46" i="32"/>
  <c r="O44" i="32" l="1"/>
  <c r="M48" i="32"/>
  <c r="N48" i="32" s="1"/>
  <c r="O48" i="32" s="1"/>
  <c r="P50" i="32"/>
  <c r="J52" i="32"/>
  <c r="K51" i="32"/>
  <c r="L49" i="32"/>
  <c r="P48" i="32" l="1"/>
  <c r="J53" i="32"/>
  <c r="K52" i="32"/>
  <c r="L52" i="32" s="1"/>
  <c r="M52" i="32" s="1"/>
  <c r="N52" i="32" s="1"/>
  <c r="P52" i="32" s="1"/>
  <c r="O52" i="32" l="1"/>
  <c r="J54" i="32"/>
  <c r="K53" i="32"/>
  <c r="L51" i="32"/>
  <c r="M51" i="32" l="1"/>
  <c r="N51" i="32" s="1"/>
  <c r="M49" i="32"/>
  <c r="J55" i="32"/>
  <c r="K54" i="32"/>
  <c r="N49" i="32" l="1"/>
  <c r="O49" i="32" s="1"/>
  <c r="J56" i="32"/>
  <c r="K55" i="32"/>
  <c r="L55" i="32" s="1"/>
  <c r="L53" i="32"/>
  <c r="P51" i="32"/>
  <c r="O51" i="32"/>
  <c r="P49" i="32" l="1"/>
  <c r="M53" i="32"/>
  <c r="N53" i="32" s="1"/>
  <c r="M55" i="32"/>
  <c r="N55" i="32" s="1"/>
  <c r="J57" i="32"/>
  <c r="K56" i="32"/>
  <c r="L54" i="32"/>
  <c r="P55" i="32" l="1"/>
  <c r="O55" i="32"/>
  <c r="J58" i="32"/>
  <c r="K57" i="32"/>
  <c r="L57" i="32" s="1"/>
  <c r="M57" i="32" s="1"/>
  <c r="N57" i="32" s="1"/>
  <c r="P57" i="32" s="1"/>
  <c r="P53" i="32"/>
  <c r="O53" i="32"/>
  <c r="O57" i="32" l="1"/>
  <c r="J59" i="32"/>
  <c r="K58" i="32"/>
  <c r="L56" i="32"/>
  <c r="M54" i="32" l="1"/>
  <c r="M56" i="32"/>
  <c r="N56" i="32" s="1"/>
  <c r="J60" i="32"/>
  <c r="K59" i="32"/>
  <c r="N54" i="32" l="1"/>
  <c r="P54" i="32" s="1"/>
  <c r="J61" i="32"/>
  <c r="K60" i="32"/>
  <c r="L60" i="32" s="1"/>
  <c r="M60" i="32" s="1"/>
  <c r="N60" i="32" s="1"/>
  <c r="P60" i="32" s="1"/>
  <c r="L58" i="32"/>
  <c r="P56" i="32"/>
  <c r="O56" i="32"/>
  <c r="O54" i="32" l="1"/>
  <c r="M58" i="32"/>
  <c r="N58" i="32" s="1"/>
  <c r="J62" i="32"/>
  <c r="K61" i="32"/>
  <c r="O60" i="32"/>
  <c r="L59" i="32"/>
  <c r="J63" i="32" l="1"/>
  <c r="K62" i="32"/>
  <c r="L62" i="32" s="1"/>
  <c r="M62" i="32" s="1"/>
  <c r="N62" i="32" s="1"/>
  <c r="O62" i="32" s="1"/>
  <c r="O58" i="32"/>
  <c r="P58" i="32"/>
  <c r="P62" i="32" l="1"/>
  <c r="J64" i="32"/>
  <c r="K63" i="32"/>
  <c r="L61" i="32"/>
  <c r="M61" i="32" l="1"/>
  <c r="N61" i="32" s="1"/>
  <c r="M59" i="32"/>
  <c r="J65" i="32"/>
  <c r="K64" i="32"/>
  <c r="N59" i="32" l="1"/>
  <c r="O59" i="32" s="1"/>
  <c r="J66" i="32"/>
  <c r="K65" i="32"/>
  <c r="L65" i="32" s="1"/>
  <c r="M65" i="32" s="1"/>
  <c r="N65" i="32" s="1"/>
  <c r="O65" i="32" s="1"/>
  <c r="L63" i="32"/>
  <c r="P61" i="32"/>
  <c r="O61" i="32"/>
  <c r="P59" i="32" l="1"/>
  <c r="M63" i="32"/>
  <c r="N63" i="32" s="1"/>
  <c r="P65" i="32"/>
  <c r="J67" i="32"/>
  <c r="K66" i="32"/>
  <c r="L64" i="32"/>
  <c r="J68" i="32" l="1"/>
  <c r="K67" i="32"/>
  <c r="L67" i="32" s="1"/>
  <c r="M67" i="32" s="1"/>
  <c r="N67" i="32" s="1"/>
  <c r="P67" i="32" s="1"/>
  <c r="O63" i="32"/>
  <c r="P63" i="32"/>
  <c r="J69" i="32" l="1"/>
  <c r="K68" i="32"/>
  <c r="O67" i="32"/>
  <c r="L66" i="32"/>
  <c r="M66" i="32" l="1"/>
  <c r="N66" i="32" s="1"/>
  <c r="M64" i="32"/>
  <c r="J70" i="32"/>
  <c r="K69" i="32"/>
  <c r="N64" i="32" l="1"/>
  <c r="P64" i="32" s="1"/>
  <c r="J71" i="32"/>
  <c r="K70" i="32"/>
  <c r="L70" i="32" s="1"/>
  <c r="M70" i="32" s="1"/>
  <c r="N70" i="32" s="1"/>
  <c r="O70" i="32" s="1"/>
  <c r="L68" i="32"/>
  <c r="P66" i="32"/>
  <c r="O66" i="32"/>
  <c r="O64" i="32" l="1"/>
  <c r="M68" i="32"/>
  <c r="N68" i="32" s="1"/>
  <c r="O68" i="32" s="1"/>
  <c r="J72" i="32"/>
  <c r="K71" i="32"/>
  <c r="P70" i="32"/>
  <c r="L69" i="32"/>
  <c r="P68" i="32" l="1"/>
  <c r="J73" i="32"/>
  <c r="K72" i="32"/>
  <c r="L72" i="32" s="1"/>
  <c r="M72" i="32" s="1"/>
  <c r="N72" i="32" s="1"/>
  <c r="P72" i="32" s="1"/>
  <c r="O72" i="32" l="1"/>
  <c r="J74" i="32"/>
  <c r="K73" i="32"/>
  <c r="L71" i="32"/>
  <c r="M71" i="32" l="1"/>
  <c r="N71" i="32" s="1"/>
  <c r="M69" i="32"/>
  <c r="J75" i="32"/>
  <c r="K74" i="32"/>
  <c r="N69" i="32" l="1"/>
  <c r="P69" i="32" s="1"/>
  <c r="J76" i="32"/>
  <c r="K75" i="32"/>
  <c r="L75" i="32" s="1"/>
  <c r="M75" i="32" s="1"/>
  <c r="N75" i="32" s="1"/>
  <c r="P75" i="32" s="1"/>
  <c r="L73" i="32"/>
  <c r="O71" i="32"/>
  <c r="P71" i="32"/>
  <c r="O69" i="32" l="1"/>
  <c r="O75" i="32"/>
  <c r="M73" i="32"/>
  <c r="N73" i="32" s="1"/>
  <c r="J77" i="32"/>
  <c r="K76" i="32"/>
  <c r="L74" i="32"/>
  <c r="J78" i="32" l="1"/>
  <c r="K77" i="32"/>
  <c r="L77" i="32" s="1"/>
  <c r="M77" i="32" s="1"/>
  <c r="N77" i="32" s="1"/>
  <c r="O77" i="32" s="1"/>
  <c r="P73" i="32"/>
  <c r="O73" i="32"/>
  <c r="P77" i="32" l="1"/>
  <c r="J79" i="32"/>
  <c r="K78" i="32"/>
  <c r="L76" i="32"/>
  <c r="M76" i="32" l="1"/>
  <c r="N76" i="32" s="1"/>
  <c r="M74" i="32"/>
  <c r="J80" i="32"/>
  <c r="K79" i="32"/>
  <c r="N74" i="32" l="1"/>
  <c r="P74" i="32" s="1"/>
  <c r="J81" i="32"/>
  <c r="K80" i="32"/>
  <c r="L80" i="32" s="1"/>
  <c r="M80" i="32" s="1"/>
  <c r="N80" i="32" s="1"/>
  <c r="O80" i="32" s="1"/>
  <c r="O76" i="32"/>
  <c r="P76" i="32"/>
  <c r="L78" i="32"/>
  <c r="O74" i="32" l="1"/>
  <c r="P80" i="32"/>
  <c r="J82" i="32"/>
  <c r="K81" i="32"/>
  <c r="M78" i="32"/>
  <c r="N78" i="32" s="1"/>
  <c r="L79" i="32"/>
  <c r="O78" i="32" l="1"/>
  <c r="P78" i="32"/>
  <c r="J83" i="32"/>
  <c r="K82" i="32"/>
  <c r="L82" i="32" s="1"/>
  <c r="M82" i="32" s="1"/>
  <c r="N82" i="32" s="1"/>
  <c r="P82" i="32" s="1"/>
  <c r="O82" i="32" l="1"/>
  <c r="J84" i="32"/>
  <c r="K83" i="32"/>
  <c r="L81" i="32"/>
  <c r="M81" i="32" l="1"/>
  <c r="N81" i="32" s="1"/>
  <c r="M79" i="32"/>
  <c r="J85" i="32"/>
  <c r="K84" i="32"/>
  <c r="N79" i="32" l="1"/>
  <c r="P79" i="32" s="1"/>
  <c r="J86" i="32"/>
  <c r="K85" i="32"/>
  <c r="L85" i="32" s="1"/>
  <c r="M85" i="32" s="1"/>
  <c r="N85" i="32" s="1"/>
  <c r="P85" i="32" s="1"/>
  <c r="L83" i="32"/>
  <c r="P81" i="32"/>
  <c r="O81" i="32"/>
  <c r="O79" i="32" l="1"/>
  <c r="M83" i="32"/>
  <c r="N83" i="32" s="1"/>
  <c r="O85" i="32"/>
  <c r="K86" i="32"/>
  <c r="J87" i="32"/>
  <c r="L84" i="32"/>
  <c r="J88" i="32" l="1"/>
  <c r="K87" i="32"/>
  <c r="L87" i="32" s="1"/>
  <c r="M87" i="32" s="1"/>
  <c r="N87" i="32" s="1"/>
  <c r="P87" i="32" s="1"/>
  <c r="O83" i="32"/>
  <c r="P83" i="32"/>
  <c r="L86" i="32" l="1"/>
  <c r="O87" i="32"/>
  <c r="J89" i="32"/>
  <c r="K88" i="32"/>
  <c r="J90" i="32" l="1"/>
  <c r="K89" i="32"/>
  <c r="M84" i="32"/>
  <c r="M86" i="32"/>
  <c r="N86" i="32" s="1"/>
  <c r="N84" i="32" l="1"/>
  <c r="O84" i="32" s="1"/>
  <c r="O86" i="32"/>
  <c r="P86" i="32"/>
  <c r="J91" i="32"/>
  <c r="K90" i="32"/>
  <c r="L90" i="32" s="1"/>
  <c r="M90" i="32" s="1"/>
  <c r="N90" i="32" s="1"/>
  <c r="O90" i="32" s="1"/>
  <c r="L88" i="32"/>
  <c r="P84" i="32" l="1"/>
  <c r="P90" i="32"/>
  <c r="J92" i="32"/>
  <c r="K91" i="32"/>
  <c r="L89" i="32"/>
  <c r="M88" i="32"/>
  <c r="N88" i="32" s="1"/>
  <c r="O88" i="32" l="1"/>
  <c r="P88" i="32"/>
  <c r="J93" i="32"/>
  <c r="K92" i="32"/>
  <c r="L92" i="32" s="1"/>
  <c r="M92" i="32" s="1"/>
  <c r="N92" i="32" s="1"/>
  <c r="P92" i="32" s="1"/>
  <c r="O92" i="32" l="1"/>
  <c r="J94" i="32"/>
  <c r="K93" i="32"/>
  <c r="L91" i="32"/>
  <c r="M91" i="32" l="1"/>
  <c r="N91" i="32" s="1"/>
  <c r="M89" i="32"/>
  <c r="J95" i="32"/>
  <c r="K94" i="32"/>
  <c r="N89" i="32" l="1"/>
  <c r="P89" i="32" s="1"/>
  <c r="J96" i="32"/>
  <c r="K95" i="32"/>
  <c r="L95" i="32" s="1"/>
  <c r="M95" i="32" s="1"/>
  <c r="N95" i="32" s="1"/>
  <c r="O95" i="32" s="1"/>
  <c r="O91" i="32"/>
  <c r="P91" i="32"/>
  <c r="L93" i="32"/>
  <c r="O89" i="32" l="1"/>
  <c r="P95" i="32"/>
  <c r="J97" i="32"/>
  <c r="K96" i="32"/>
  <c r="L94" i="32"/>
  <c r="M93" i="32"/>
  <c r="N93" i="32" s="1"/>
  <c r="O93" i="32" l="1"/>
  <c r="P93" i="32"/>
  <c r="K97" i="32"/>
  <c r="L97" i="32" s="1"/>
  <c r="M97" i="32" s="1"/>
  <c r="N97" i="32" s="1"/>
  <c r="O97" i="32" s="1"/>
  <c r="J98" i="32"/>
  <c r="P97" i="32" l="1"/>
  <c r="L96" i="32"/>
  <c r="J99" i="32"/>
  <c r="K98" i="32"/>
  <c r="J100" i="32" l="1"/>
  <c r="K99" i="32"/>
  <c r="M96" i="32"/>
  <c r="N96" i="32" s="1"/>
  <c r="M94" i="32"/>
  <c r="N94" i="32" l="1"/>
  <c r="O94" i="32" s="1"/>
  <c r="O96" i="32"/>
  <c r="P96" i="32"/>
  <c r="J101" i="32"/>
  <c r="K100" i="32"/>
  <c r="L100" i="32" s="1"/>
  <c r="M100" i="32" s="1"/>
  <c r="N100" i="32" s="1"/>
  <c r="P100" i="32" s="1"/>
  <c r="L98" i="32"/>
  <c r="P94" i="32" l="1"/>
  <c r="O100" i="32"/>
  <c r="J102" i="32"/>
  <c r="K101" i="32"/>
  <c r="L99" i="32"/>
  <c r="M98" i="32"/>
  <c r="N98" i="32" s="1"/>
  <c r="P98" i="32" l="1"/>
  <c r="O98" i="32"/>
  <c r="J103" i="32"/>
  <c r="K102" i="32"/>
  <c r="L102" i="32" s="1"/>
  <c r="M102" i="32" s="1"/>
  <c r="N102" i="32" s="1"/>
  <c r="O102" i="32" s="1"/>
  <c r="P102" i="32" l="1"/>
  <c r="L101" i="32"/>
  <c r="J104" i="32"/>
  <c r="K103" i="32"/>
  <c r="J105" i="32" l="1"/>
  <c r="K104" i="32"/>
  <c r="M99" i="32"/>
  <c r="M101" i="32"/>
  <c r="N101" i="32" s="1"/>
  <c r="N99" i="32" l="1"/>
  <c r="O99" i="32" s="1"/>
  <c r="P101" i="32"/>
  <c r="O101" i="32"/>
  <c r="L103" i="32"/>
  <c r="J106" i="32"/>
  <c r="K105" i="32"/>
  <c r="L105" i="32" s="1"/>
  <c r="M105" i="32" s="1"/>
  <c r="N105" i="32" s="1"/>
  <c r="P105" i="32" s="1"/>
  <c r="P99" i="32" l="1"/>
  <c r="K106" i="32"/>
  <c r="J107" i="32"/>
  <c r="M103" i="32"/>
  <c r="N103" i="32" s="1"/>
  <c r="L104" i="32"/>
  <c r="O105" i="32"/>
  <c r="O103" i="32" l="1"/>
  <c r="P103" i="32"/>
  <c r="J108" i="32"/>
  <c r="K107" i="32"/>
  <c r="L107" i="32" s="1"/>
  <c r="M107" i="32" s="1"/>
  <c r="N107" i="32" s="1"/>
  <c r="O107" i="32" s="1"/>
  <c r="L106" i="32" l="1"/>
  <c r="P107" i="32"/>
  <c r="J109" i="32"/>
  <c r="K108" i="32"/>
  <c r="J110" i="32" l="1"/>
  <c r="K109" i="32"/>
  <c r="M104" i="32"/>
  <c r="M106" i="32"/>
  <c r="N106" i="32" s="1"/>
  <c r="N104" i="32" l="1"/>
  <c r="O104" i="32" s="1"/>
  <c r="O106" i="32"/>
  <c r="P106" i="32"/>
  <c r="J111" i="32"/>
  <c r="K110" i="32"/>
  <c r="L110" i="32" s="1"/>
  <c r="M110" i="32" s="1"/>
  <c r="N110" i="32" s="1"/>
  <c r="P110" i="32" s="1"/>
  <c r="L108" i="32"/>
  <c r="P104" i="32" l="1"/>
  <c r="L109" i="32"/>
  <c r="O110" i="32"/>
  <c r="J112" i="32"/>
  <c r="K111" i="32"/>
  <c r="M108" i="32"/>
  <c r="N108" i="32" s="1"/>
  <c r="P108" i="32" l="1"/>
  <c r="O108" i="32"/>
  <c r="J113" i="32"/>
  <c r="K112" i="32"/>
  <c r="L112" i="32" s="1"/>
  <c r="M112" i="32" s="1"/>
  <c r="N112" i="32" s="1"/>
  <c r="P112" i="32" s="1"/>
  <c r="O112" i="32" l="1"/>
  <c r="L111" i="32"/>
  <c r="J114" i="32"/>
  <c r="K113" i="32"/>
  <c r="J115" i="32" l="1"/>
  <c r="K114" i="32"/>
  <c r="L113" i="32" s="1"/>
  <c r="M109" i="32"/>
  <c r="M111" i="32"/>
  <c r="N111" i="32" s="1"/>
  <c r="N109" i="32" l="1"/>
  <c r="O109" i="32" s="1"/>
  <c r="O111" i="32"/>
  <c r="P111" i="32"/>
  <c r="J116" i="32"/>
  <c r="K115" i="32"/>
  <c r="L115" i="32" s="1"/>
  <c r="M115" i="32" s="1"/>
  <c r="N115" i="32" s="1"/>
  <c r="O115" i="32" s="1"/>
  <c r="P109" i="32" l="1"/>
  <c r="P115" i="32"/>
  <c r="J117" i="32"/>
  <c r="K116" i="32"/>
  <c r="L114" i="32"/>
  <c r="M113" i="32"/>
  <c r="N113" i="32" s="1"/>
  <c r="O113" i="32" l="1"/>
  <c r="P113" i="32"/>
  <c r="J118" i="32"/>
  <c r="K117" i="32"/>
  <c r="L117" i="32" s="1"/>
  <c r="M117" i="32" s="1"/>
  <c r="N117" i="32" s="1"/>
  <c r="P117" i="32" s="1"/>
  <c r="O117" i="32" l="1"/>
  <c r="L116" i="32"/>
  <c r="J119" i="32"/>
  <c r="K118" i="32"/>
  <c r="J120" i="32" l="1"/>
  <c r="K119" i="32"/>
  <c r="L118" i="32" s="1"/>
  <c r="M116" i="32"/>
  <c r="N116" i="32" s="1"/>
  <c r="M114" i="32"/>
  <c r="N114" i="32" s="1"/>
  <c r="O114" i="32" l="1"/>
  <c r="P114" i="32"/>
  <c r="P116" i="32"/>
  <c r="O116" i="32"/>
  <c r="J121" i="32"/>
  <c r="K120" i="32"/>
  <c r="L120" i="32" s="1"/>
  <c r="M120" i="32" s="1"/>
  <c r="N120" i="32" s="1"/>
  <c r="P120" i="32" s="1"/>
  <c r="O120" i="32" l="1"/>
  <c r="J122" i="32"/>
  <c r="K121" i="32"/>
  <c r="L119" i="32"/>
  <c r="M118" i="32"/>
  <c r="N118" i="32" s="1"/>
  <c r="O118" i="32" l="1"/>
  <c r="P118" i="32"/>
  <c r="J123" i="32"/>
  <c r="K122" i="32"/>
  <c r="L122" i="32" s="1"/>
  <c r="M122" i="32" s="1"/>
  <c r="N122" i="32" s="1"/>
  <c r="O122" i="32" s="1"/>
  <c r="P122" i="32" l="1"/>
  <c r="J124" i="32"/>
  <c r="K123" i="32"/>
  <c r="L121" i="32"/>
  <c r="M121" i="32" l="1"/>
  <c r="N121" i="32" s="1"/>
  <c r="M119" i="32"/>
  <c r="J125" i="32"/>
  <c r="K124" i="32"/>
  <c r="N119" i="32" l="1"/>
  <c r="O119" i="32" s="1"/>
  <c r="J126" i="32"/>
  <c r="K125" i="32"/>
  <c r="L125" i="32" s="1"/>
  <c r="M125" i="32" s="1"/>
  <c r="N125" i="32" s="1"/>
  <c r="O125" i="32" s="1"/>
  <c r="L123" i="32"/>
  <c r="O121" i="32"/>
  <c r="P121" i="32"/>
  <c r="P119" i="32" l="1"/>
  <c r="M123" i="32"/>
  <c r="N123" i="32" s="1"/>
  <c r="J127" i="32"/>
  <c r="K126" i="32"/>
  <c r="P125" i="32"/>
  <c r="L124" i="32"/>
  <c r="J128" i="32" l="1"/>
  <c r="K127" i="32"/>
  <c r="L127" i="32" s="1"/>
  <c r="M127" i="32" s="1"/>
  <c r="N127" i="32" s="1"/>
  <c r="P127" i="32" s="1"/>
  <c r="O123" i="32"/>
  <c r="P123" i="32"/>
  <c r="O127" i="32" l="1"/>
  <c r="J129" i="32"/>
  <c r="K128" i="32"/>
  <c r="L126" i="32"/>
  <c r="M126" i="32" l="1"/>
  <c r="N126" i="32" s="1"/>
  <c r="M124" i="32"/>
  <c r="J130" i="32"/>
  <c r="K129" i="32"/>
  <c r="N124" i="32" l="1"/>
  <c r="O124" i="32" s="1"/>
  <c r="J131" i="32"/>
  <c r="K130" i="32"/>
  <c r="L130" i="32" s="1"/>
  <c r="M130" i="32" s="1"/>
  <c r="N130" i="32" s="1"/>
  <c r="O130" i="32" s="1"/>
  <c r="L128" i="32"/>
  <c r="O126" i="32"/>
  <c r="P126" i="32"/>
  <c r="P124" i="32" l="1"/>
  <c r="M128" i="32"/>
  <c r="N128" i="32" s="1"/>
  <c r="P130" i="32"/>
  <c r="J132" i="32"/>
  <c r="K131" i="32"/>
  <c r="L129" i="32"/>
  <c r="J133" i="32" l="1"/>
  <c r="K132" i="32"/>
  <c r="L132" i="32" s="1"/>
  <c r="M132" i="32" s="1"/>
  <c r="N132" i="32" s="1"/>
  <c r="P132" i="32" s="1"/>
  <c r="O128" i="32"/>
  <c r="P128" i="32"/>
  <c r="O132" i="32" l="1"/>
  <c r="J134" i="32"/>
  <c r="K133" i="32"/>
  <c r="L131" i="32"/>
  <c r="M131" i="32" l="1"/>
  <c r="N131" i="32" s="1"/>
  <c r="M129" i="32"/>
  <c r="J135" i="32"/>
  <c r="K134" i="32"/>
  <c r="N129" i="32" l="1"/>
  <c r="O129" i="32" s="1"/>
  <c r="J136" i="32"/>
  <c r="K135" i="32"/>
  <c r="L135" i="32" s="1"/>
  <c r="M135" i="32" s="1"/>
  <c r="N135" i="32" s="1"/>
  <c r="P135" i="32" s="1"/>
  <c r="L133" i="32"/>
  <c r="P131" i="32"/>
  <c r="O131" i="32"/>
  <c r="P129" i="32" l="1"/>
  <c r="M133" i="32"/>
  <c r="N133" i="32" s="1"/>
  <c r="O135" i="32"/>
  <c r="L134" i="32"/>
  <c r="J137" i="32"/>
  <c r="K136" i="32"/>
  <c r="J138" i="32" l="1"/>
  <c r="K137" i="32"/>
  <c r="L137" i="32" s="1"/>
  <c r="M137" i="32" s="1"/>
  <c r="N137" i="32" s="1"/>
  <c r="O137" i="32" s="1"/>
  <c r="P133" i="32"/>
  <c r="O133" i="32"/>
  <c r="P137" i="32" l="1"/>
  <c r="J139" i="32"/>
  <c r="K138" i="32"/>
  <c r="L136" i="32"/>
  <c r="J140" i="32" l="1"/>
  <c r="K139" i="32"/>
  <c r="M136" i="32"/>
  <c r="N136" i="32" s="1"/>
  <c r="M134" i="32"/>
  <c r="N134" i="32" s="1"/>
  <c r="O134" i="32" l="1"/>
  <c r="P134" i="32"/>
  <c r="O136" i="32"/>
  <c r="P136" i="32"/>
  <c r="J141" i="32"/>
  <c r="K140" i="32"/>
  <c r="L140" i="32" s="1"/>
  <c r="L138" i="32"/>
  <c r="L139" i="32" l="1"/>
  <c r="J142" i="32"/>
  <c r="K141" i="32"/>
  <c r="M138" i="32"/>
  <c r="N138" i="32" s="1"/>
  <c r="M140" i="32"/>
  <c r="N140" i="32" s="1"/>
  <c r="O140" i="32" l="1"/>
  <c r="P140" i="32"/>
  <c r="J143" i="32"/>
  <c r="K142" i="32"/>
  <c r="L142" i="32" s="1"/>
  <c r="O138" i="32"/>
  <c r="P138" i="32"/>
  <c r="M142" i="32" l="1"/>
  <c r="N142" i="32" s="1"/>
  <c r="J144" i="32"/>
  <c r="K143" i="32"/>
  <c r="L141" i="32"/>
  <c r="M141" i="32" l="1"/>
  <c r="N141" i="32" s="1"/>
  <c r="M139" i="32"/>
  <c r="J145" i="32"/>
  <c r="K144" i="32"/>
  <c r="O142" i="32"/>
  <c r="P142" i="32"/>
  <c r="N139" i="32" l="1"/>
  <c r="O139" i="32" s="1"/>
  <c r="L143" i="32"/>
  <c r="J146" i="32"/>
  <c r="K145" i="32"/>
  <c r="L145" i="32" s="1"/>
  <c r="M145" i="32" s="1"/>
  <c r="N145" i="32" s="1"/>
  <c r="P145" i="32" s="1"/>
  <c r="O141" i="32"/>
  <c r="P141" i="32"/>
  <c r="P139" i="32" l="1"/>
  <c r="O145" i="32"/>
  <c r="J147" i="32"/>
  <c r="K146" i="32"/>
  <c r="M143" i="32"/>
  <c r="N143" i="32" s="1"/>
  <c r="L144" i="32"/>
  <c r="O143" i="32" l="1"/>
  <c r="P143" i="32"/>
  <c r="J148" i="32"/>
  <c r="K147" i="32"/>
  <c r="L147" i="32" s="1"/>
  <c r="M147" i="32" s="1"/>
  <c r="N147" i="32" s="1"/>
  <c r="P147" i="32" s="1"/>
  <c r="O147" i="32" l="1"/>
  <c r="J149" i="32"/>
  <c r="K148" i="32"/>
  <c r="L146" i="32"/>
  <c r="M146" i="32" l="1"/>
  <c r="N146" i="32" s="1"/>
  <c r="M144" i="32"/>
  <c r="J150" i="32"/>
  <c r="K149" i="32"/>
  <c r="N144" i="32" l="1"/>
  <c r="O144" i="32" s="1"/>
  <c r="J151" i="32"/>
  <c r="K150" i="32"/>
  <c r="L150" i="32" s="1"/>
  <c r="M150" i="32" s="1"/>
  <c r="N150" i="32" s="1"/>
  <c r="P150" i="32" s="1"/>
  <c r="L148" i="32"/>
  <c r="O146" i="32"/>
  <c r="P146" i="32"/>
  <c r="P144" i="32" l="1"/>
  <c r="O150" i="32"/>
  <c r="M148" i="32"/>
  <c r="N148" i="32" s="1"/>
  <c r="L149" i="32"/>
  <c r="J152" i="32"/>
  <c r="K151" i="32"/>
  <c r="J153" i="32" l="1"/>
  <c r="K152" i="32"/>
  <c r="L152" i="32" s="1"/>
  <c r="M152" i="32" s="1"/>
  <c r="N152" i="32" s="1"/>
  <c r="P152" i="32" s="1"/>
  <c r="P148" i="32"/>
  <c r="O148" i="32"/>
  <c r="O152" i="32" l="1"/>
  <c r="J154" i="32"/>
  <c r="K153" i="32"/>
  <c r="L151" i="32"/>
  <c r="M151" i="32" l="1"/>
  <c r="N151" i="32" s="1"/>
  <c r="M149" i="32"/>
  <c r="J155" i="32"/>
  <c r="K154" i="32"/>
  <c r="N149" i="32" l="1"/>
  <c r="O149" i="32" s="1"/>
  <c r="J156" i="32"/>
  <c r="K155" i="32"/>
  <c r="L155" i="32" s="1"/>
  <c r="M155" i="32" s="1"/>
  <c r="N155" i="32" s="1"/>
  <c r="P155" i="32" s="1"/>
  <c r="L153" i="32"/>
  <c r="O151" i="32"/>
  <c r="P151" i="32"/>
  <c r="P149" i="32" l="1"/>
  <c r="O155" i="32"/>
  <c r="J157" i="32"/>
  <c r="K156" i="32"/>
  <c r="M153" i="32"/>
  <c r="N153" i="32" s="1"/>
  <c r="L154" i="32"/>
  <c r="O153" i="32" l="1"/>
  <c r="P153" i="32"/>
  <c r="J158" i="32"/>
  <c r="K157" i="32"/>
  <c r="L157" i="32" s="1"/>
  <c r="M157" i="32" s="1"/>
  <c r="N157" i="32" s="1"/>
  <c r="P157" i="32" s="1"/>
  <c r="O157" i="32" l="1"/>
  <c r="J159" i="32"/>
  <c r="K158" i="32"/>
  <c r="L156" i="32"/>
  <c r="M156" i="32" l="1"/>
  <c r="N156" i="32" s="1"/>
  <c r="M154" i="32"/>
  <c r="J160" i="32"/>
  <c r="K159" i="32"/>
  <c r="N154" i="32" l="1"/>
  <c r="O154" i="32" s="1"/>
  <c r="J161" i="32"/>
  <c r="K160" i="32"/>
  <c r="L160" i="32" s="1"/>
  <c r="M160" i="32" s="1"/>
  <c r="N160" i="32" s="1"/>
  <c r="O160" i="32" s="1"/>
  <c r="P156" i="32"/>
  <c r="O156" i="32"/>
  <c r="L158" i="32"/>
  <c r="P154" i="32" l="1"/>
  <c r="P160" i="32"/>
  <c r="J162" i="32"/>
  <c r="K161" i="32"/>
  <c r="L159" i="32"/>
  <c r="M158" i="32"/>
  <c r="N158" i="32" s="1"/>
  <c r="O158" i="32" l="1"/>
  <c r="P158" i="32"/>
  <c r="J163" i="32"/>
  <c r="K162" i="32"/>
  <c r="L162" i="32" s="1"/>
  <c r="M162" i="32" s="1"/>
  <c r="N162" i="32" s="1"/>
  <c r="O162" i="32" s="1"/>
  <c r="P162" i="32" l="1"/>
  <c r="J164" i="32"/>
  <c r="K163" i="32"/>
  <c r="L161" i="32"/>
  <c r="M161" i="32" l="1"/>
  <c r="N161" i="32" s="1"/>
  <c r="M159" i="32"/>
  <c r="J165" i="32"/>
  <c r="K164" i="32"/>
  <c r="N159" i="32" l="1"/>
  <c r="O159" i="32" s="1"/>
  <c r="J166" i="32"/>
  <c r="K165" i="32"/>
  <c r="L165" i="32" s="1"/>
  <c r="M165" i="32" s="1"/>
  <c r="N165" i="32" s="1"/>
  <c r="O165" i="32" s="1"/>
  <c r="L163" i="32"/>
  <c r="O161" i="32"/>
  <c r="P161" i="32"/>
  <c r="P159" i="32" l="1"/>
  <c r="M163" i="32"/>
  <c r="N163" i="32" s="1"/>
  <c r="J167" i="32"/>
  <c r="K166" i="32"/>
  <c r="P165" i="32"/>
  <c r="L164" i="32"/>
  <c r="J168" i="32" l="1"/>
  <c r="K167" i="32"/>
  <c r="L167" i="32" s="1"/>
  <c r="M167" i="32" s="1"/>
  <c r="N167" i="32" s="1"/>
  <c r="P167" i="32" s="1"/>
  <c r="O163" i="32"/>
  <c r="P163" i="32"/>
  <c r="L166" i="32" l="1"/>
  <c r="O167" i="32"/>
  <c r="J169" i="32"/>
  <c r="K168" i="32"/>
  <c r="J170" i="32" l="1"/>
  <c r="K169" i="32"/>
  <c r="M166" i="32"/>
  <c r="N166" i="32" s="1"/>
  <c r="M164" i="32"/>
  <c r="N164" i="32" s="1"/>
  <c r="O164" i="32" l="1"/>
  <c r="P164" i="32"/>
  <c r="O166" i="32"/>
  <c r="P166" i="32"/>
  <c r="J171" i="32"/>
  <c r="K170" i="32"/>
  <c r="L170" i="32" s="1"/>
  <c r="L168" i="32"/>
  <c r="L169" i="32" l="1"/>
  <c r="M168" i="32"/>
  <c r="N168" i="32" s="1"/>
  <c r="M170" i="32"/>
  <c r="N170" i="32" s="1"/>
  <c r="J172" i="32"/>
  <c r="K171" i="32"/>
  <c r="J173" i="32" l="1"/>
  <c r="K172" i="32"/>
  <c r="L172" i="32" s="1"/>
  <c r="M172" i="32" s="1"/>
  <c r="N172" i="32" s="1"/>
  <c r="P172" i="32" s="1"/>
  <c r="O168" i="32"/>
  <c r="P168" i="32"/>
  <c r="P170" i="32"/>
  <c r="O170" i="32"/>
  <c r="O172" i="32" l="1"/>
  <c r="L171" i="32"/>
  <c r="J174" i="32"/>
  <c r="K173" i="32"/>
  <c r="J175" i="32" l="1"/>
  <c r="K174" i="32"/>
  <c r="L173" i="32" s="1"/>
  <c r="M171" i="32"/>
  <c r="N171" i="32" s="1"/>
  <c r="M169" i="32"/>
  <c r="N169" i="32" s="1"/>
  <c r="O169" i="32" l="1"/>
  <c r="P169" i="32"/>
  <c r="P171" i="32"/>
  <c r="O171" i="32"/>
  <c r="J176" i="32"/>
  <c r="K175" i="32"/>
  <c r="L175" i="32" s="1"/>
  <c r="M175" i="32" s="1"/>
  <c r="N175" i="32" s="1"/>
  <c r="O175" i="32" s="1"/>
  <c r="K176" i="32" l="1"/>
  <c r="J177" i="32"/>
  <c r="P175" i="32"/>
  <c r="L174" i="32"/>
  <c r="M173" i="32"/>
  <c r="N173" i="32" s="1"/>
  <c r="P173" i="32" l="1"/>
  <c r="O173" i="32"/>
  <c r="K177" i="32"/>
  <c r="L177" i="32" s="1"/>
  <c r="M177" i="32" s="1"/>
  <c r="N177" i="32" s="1"/>
  <c r="O177" i="32" s="1"/>
  <c r="J178" i="32"/>
  <c r="P177" i="32" l="1"/>
  <c r="L176" i="32"/>
  <c r="K178" i="32"/>
  <c r="J179" i="32"/>
  <c r="J180" i="32" l="1"/>
  <c r="K179" i="32"/>
  <c r="M176" i="32"/>
  <c r="N176" i="32" s="1"/>
  <c r="M174" i="32"/>
  <c r="N174" i="32" s="1"/>
  <c r="O174" i="32" l="1"/>
  <c r="P174" i="32"/>
  <c r="O176" i="32"/>
  <c r="P176" i="32"/>
  <c r="J181" i="32"/>
  <c r="K180" i="32"/>
  <c r="L180" i="32" s="1"/>
  <c r="M180" i="32" s="1"/>
  <c r="N180" i="32" s="1"/>
  <c r="O180" i="32" s="1"/>
  <c r="L178" i="32"/>
  <c r="P180" i="32" l="1"/>
  <c r="J182" i="32"/>
  <c r="K181" i="32"/>
  <c r="L179" i="32"/>
  <c r="M178" i="32"/>
  <c r="N178" i="32" l="1"/>
  <c r="K182" i="32"/>
  <c r="L182" i="32" s="1"/>
  <c r="M182" i="32" s="1"/>
  <c r="N182" i="32" s="1"/>
  <c r="O182" i="32" s="1"/>
  <c r="P182" i="32" l="1"/>
  <c r="L181" i="32"/>
  <c r="P178" i="32"/>
  <c r="O178" i="32"/>
  <c r="S1364" i="25" l="1"/>
  <c r="R2243" i="25"/>
  <c r="S2253" i="25"/>
  <c r="S1209" i="25"/>
  <c r="S1844" i="25"/>
  <c r="S975" i="25"/>
  <c r="S2085" i="25"/>
  <c r="S2230" i="25"/>
  <c r="S1197" i="25"/>
  <c r="T1197" i="25" s="1"/>
  <c r="S2039" i="25"/>
  <c r="S2213" i="25"/>
  <c r="S2000" i="25"/>
  <c r="S2273" i="25"/>
  <c r="S2373" i="25"/>
  <c r="S2077" i="25"/>
  <c r="R1873" i="25"/>
  <c r="S2056" i="25"/>
  <c r="S2267" i="25"/>
  <c r="S2254" i="25"/>
  <c r="S2237" i="25"/>
  <c r="S2200" i="25"/>
  <c r="S2288" i="25"/>
  <c r="S1904" i="25"/>
  <c r="S2178" i="25"/>
  <c r="T2178" i="25" s="1"/>
  <c r="S2031" i="25"/>
  <c r="S2044" i="25"/>
  <c r="S2250" i="25"/>
  <c r="S2278" i="25"/>
  <c r="S2055" i="25"/>
  <c r="S2259" i="25"/>
  <c r="S2374" i="25"/>
  <c r="S1928" i="25"/>
  <c r="S2205" i="25"/>
  <c r="S2036" i="25"/>
  <c r="S2289" i="25"/>
  <c r="S2151" i="25"/>
  <c r="T2151" i="25" s="1"/>
  <c r="S2217" i="25"/>
  <c r="S2037" i="25"/>
  <c r="S2206" i="25"/>
  <c r="S2197" i="25"/>
  <c r="S2291" i="25"/>
  <c r="S1520" i="25"/>
  <c r="S2352" i="25"/>
  <c r="T2352" i="25" s="1"/>
  <c r="S1061" i="25"/>
  <c r="S2069" i="25"/>
  <c r="S2190" i="25"/>
  <c r="S2172" i="25"/>
  <c r="T2172" i="25" s="1"/>
  <c r="S2307" i="25"/>
  <c r="S2265" i="25"/>
  <c r="S2209" i="25"/>
  <c r="S2154" i="25"/>
  <c r="T2154" i="25" s="1"/>
  <c r="S2308" i="25"/>
  <c r="S2256" i="25"/>
  <c r="S2246" i="25"/>
  <c r="S2363" i="25"/>
  <c r="S2079" i="25"/>
  <c r="S2168" i="25"/>
  <c r="T2168" i="25" s="1"/>
  <c r="S1269" i="25"/>
  <c r="S2279" i="25"/>
  <c r="S2242" i="25"/>
  <c r="S2222" i="25"/>
  <c r="S1868" i="25"/>
  <c r="S1568" i="25"/>
  <c r="S2258" i="25"/>
  <c r="S2218" i="25"/>
  <c r="S2149" i="25"/>
  <c r="T2149" i="25" s="1"/>
  <c r="S2064" i="25"/>
  <c r="S2354" i="25"/>
  <c r="T2354" i="25" s="1"/>
  <c r="S2293" i="25"/>
  <c r="S2046" i="25"/>
  <c r="S2211" i="25"/>
  <c r="T2211" i="25" s="1"/>
  <c r="S2282" i="25"/>
  <c r="S2170" i="25"/>
  <c r="T2170" i="25" s="1"/>
  <c r="S2215" i="25"/>
  <c r="S1496" i="25"/>
  <c r="S2371" i="25"/>
  <c r="S2210" i="25"/>
  <c r="S2369" i="25"/>
  <c r="S2235" i="25"/>
  <c r="S2169" i="25"/>
  <c r="T2169" i="25" s="1"/>
  <c r="S2196" i="25"/>
  <c r="T2196" i="25" s="1"/>
  <c r="S2090" i="25"/>
  <c r="S1161" i="25"/>
  <c r="S1832" i="25"/>
  <c r="T1832" i="25" s="1"/>
  <c r="R1230" i="25"/>
  <c r="S2334" i="25"/>
  <c r="S2303" i="25"/>
  <c r="S2059" i="25"/>
  <c r="S2041" i="25"/>
  <c r="S2058" i="25"/>
  <c r="S2223" i="25"/>
  <c r="S2047" i="25"/>
  <c r="S2255" i="25"/>
  <c r="S2290" i="25"/>
  <c r="S2329" i="25"/>
  <c r="T2329" i="25" s="1"/>
  <c r="S2152" i="25"/>
  <c r="T2152" i="25" s="1"/>
  <c r="S1712" i="25"/>
  <c r="S1724" i="25"/>
  <c r="S2164" i="25"/>
  <c r="T2164" i="25" s="1"/>
  <c r="S2024" i="25"/>
  <c r="S1424" i="25"/>
  <c r="S2355" i="25"/>
  <c r="T2355" i="25" s="1"/>
  <c r="S2212" i="25"/>
  <c r="S2071" i="25"/>
  <c r="S2006" i="25"/>
  <c r="S2084" i="25"/>
  <c r="S2042" i="25"/>
  <c r="S1125" i="25"/>
  <c r="R2171" i="25"/>
  <c r="S2281" i="25"/>
  <c r="S1760" i="25"/>
  <c r="S2203" i="25"/>
  <c r="T2203" i="25" s="1"/>
  <c r="S2028" i="25"/>
  <c r="S2362" i="25"/>
  <c r="S2057" i="25"/>
  <c r="S1221" i="25"/>
  <c r="S1340" i="25"/>
  <c r="S2368" i="25"/>
  <c r="S2245" i="25"/>
  <c r="S2225" i="25"/>
  <c r="S2045" i="25"/>
  <c r="S2180" i="25"/>
  <c r="T2180" i="25" s="1"/>
  <c r="S2376" i="25"/>
  <c r="S1400" i="25"/>
  <c r="S2156" i="25"/>
  <c r="T2156" i="25" s="1"/>
  <c r="S2157" i="25"/>
  <c r="T2157" i="25" s="1"/>
  <c r="S2219" i="25"/>
  <c r="S1952" i="25"/>
  <c r="S1388" i="25"/>
  <c r="S1185" i="25"/>
  <c r="S2298" i="25"/>
  <c r="S2297" i="25"/>
  <c r="S2301" i="25"/>
  <c r="S2285" i="25"/>
  <c r="S2375" i="25"/>
  <c r="S2082" i="25"/>
  <c r="S1604" i="25"/>
  <c r="S1988" i="25"/>
  <c r="S2187" i="25"/>
  <c r="T2187" i="25" s="1"/>
  <c r="S2228" i="25"/>
  <c r="S2062" i="25"/>
  <c r="S2185" i="25"/>
  <c r="T2185" i="25" s="1"/>
  <c r="S2306" i="25"/>
  <c r="S2335" i="25"/>
  <c r="S1880" i="25"/>
  <c r="S2243" i="25"/>
  <c r="S2199" i="25"/>
  <c r="S2314" i="25"/>
  <c r="S2181" i="25"/>
  <c r="T2181" i="25" s="1"/>
  <c r="S2233" i="25"/>
  <c r="S2271" i="25"/>
  <c r="S1688" i="25"/>
  <c r="S2302" i="25"/>
  <c r="S2034" i="25"/>
  <c r="S2025" i="25"/>
  <c r="S2248" i="25"/>
  <c r="S2053" i="25"/>
  <c r="R2027" i="25"/>
  <c r="S2192" i="25"/>
  <c r="S2061" i="25"/>
  <c r="S1101" i="25"/>
  <c r="S2183" i="25"/>
  <c r="T2183" i="25" s="1"/>
  <c r="S2038" i="25"/>
  <c r="S2283" i="25"/>
  <c r="S2226" i="25"/>
  <c r="S2087" i="25"/>
  <c r="S2179" i="25"/>
  <c r="T2179" i="25" s="1"/>
  <c r="S1628" i="25"/>
  <c r="S1856" i="25"/>
  <c r="S2300" i="25"/>
  <c r="S2021" i="25"/>
  <c r="S2236" i="25"/>
  <c r="S2305" i="25"/>
  <c r="S2280" i="25"/>
  <c r="S2216" i="25"/>
  <c r="S2191" i="25"/>
  <c r="T2191" i="25" s="1"/>
  <c r="S2208" i="25"/>
  <c r="T2208" i="25" s="1"/>
  <c r="S2073" i="25"/>
  <c r="S2066" i="25"/>
  <c r="S2336" i="25"/>
  <c r="S1328" i="25"/>
  <c r="S2204" i="25"/>
  <c r="T2204" i="25" s="1"/>
  <c r="S2171" i="25"/>
  <c r="S2048" i="25"/>
  <c r="S1436" i="25"/>
  <c r="S1532" i="25"/>
  <c r="S2364" i="25"/>
  <c r="S2370" i="25"/>
  <c r="S1508" i="25"/>
  <c r="S2081" i="25"/>
  <c r="S2166" i="25"/>
  <c r="T2166" i="25" s="1"/>
  <c r="S1916" i="25"/>
  <c r="S2092" i="25"/>
  <c r="S2276" i="25"/>
  <c r="S1233" i="25"/>
  <c r="S1412" i="25"/>
  <c r="S2220" i="25"/>
  <c r="S1748" i="25"/>
  <c r="S2277" i="25"/>
  <c r="S2035" i="25"/>
  <c r="S2027" i="25"/>
  <c r="S2067" i="25"/>
  <c r="S2194" i="25"/>
  <c r="T2194" i="25" s="1"/>
  <c r="S2294" i="25"/>
  <c r="S2264" i="25"/>
  <c r="S1700" i="25"/>
  <c r="S1281" i="25"/>
  <c r="S2086" i="25"/>
  <c r="S2295" i="25"/>
  <c r="S2287" i="25"/>
  <c r="S2162" i="25"/>
  <c r="T2162" i="25" s="1"/>
  <c r="S2040" i="25"/>
  <c r="S2239" i="25"/>
  <c r="S2296" i="25"/>
  <c r="S2310" i="25"/>
  <c r="S1113" i="25"/>
  <c r="S1484" i="25"/>
  <c r="S2065" i="25"/>
  <c r="S2019" i="25"/>
  <c r="S2367" i="25"/>
  <c r="S2070" i="25"/>
  <c r="S1976" i="25"/>
  <c r="S2195" i="25"/>
  <c r="S2089" i="25"/>
  <c r="S2361" i="25"/>
  <c r="S1964" i="25"/>
  <c r="S2198" i="25"/>
  <c r="S2360" i="25"/>
  <c r="S2299" i="25"/>
  <c r="S2030" i="25"/>
  <c r="S2063" i="25"/>
  <c r="S2026" i="25"/>
  <c r="S2272" i="25"/>
  <c r="S2078" i="25"/>
  <c r="S1304" i="25"/>
  <c r="S1820" i="25"/>
  <c r="T1820" i="25" s="1"/>
  <c r="S1640" i="25"/>
  <c r="S2268" i="25"/>
  <c r="S2163" i="25"/>
  <c r="T2163" i="25" s="1"/>
  <c r="S1472" i="25"/>
  <c r="S2249" i="25"/>
  <c r="S2074" i="25"/>
  <c r="S2176" i="25"/>
  <c r="T2176" i="25" s="1"/>
  <c r="S2332" i="25"/>
  <c r="S2229" i="25"/>
  <c r="S1772" i="25"/>
  <c r="S2304" i="25"/>
  <c r="S2309" i="25"/>
  <c r="S2043" i="25"/>
  <c r="S2312" i="25"/>
  <c r="S2359" i="25"/>
  <c r="T2359" i="25" s="1"/>
  <c r="S2165" i="25"/>
  <c r="T2165" i="25" s="1"/>
  <c r="S2238" i="25"/>
  <c r="S2266" i="25"/>
  <c r="S2075" i="25"/>
  <c r="S2231" i="25"/>
  <c r="S2174" i="25"/>
  <c r="T2174" i="25" s="1"/>
  <c r="S2076" i="25"/>
  <c r="S2274" i="25"/>
  <c r="S2049" i="25"/>
  <c r="S2269" i="25"/>
  <c r="S1556" i="25"/>
  <c r="S1088" i="25"/>
  <c r="S2221" i="25"/>
  <c r="S2234" i="25"/>
  <c r="S2353" i="25"/>
  <c r="T2353" i="25" s="1"/>
  <c r="S1257" i="25"/>
  <c r="S1137" i="25"/>
  <c r="S2263" i="25"/>
  <c r="S2083" i="25"/>
  <c r="S1173" i="25"/>
  <c r="S1676" i="25"/>
  <c r="S2366" i="25"/>
  <c r="S1544" i="25"/>
  <c r="S2068" i="25"/>
  <c r="S2358" i="25"/>
  <c r="T2358" i="25" s="1"/>
  <c r="S2365" i="25"/>
  <c r="S1736" i="25"/>
  <c r="S1652" i="25"/>
  <c r="S1616" i="25"/>
  <c r="S2214" i="25"/>
  <c r="S2260" i="25"/>
  <c r="S2029" i="25"/>
  <c r="S2088" i="25"/>
  <c r="S1376" i="25"/>
  <c r="S1149" i="25"/>
  <c r="S831" i="25"/>
  <c r="T831" i="25" s="1"/>
  <c r="S2286" i="25"/>
  <c r="S1460" i="25"/>
  <c r="S2257" i="25"/>
  <c r="S2313" i="25"/>
  <c r="S2227" i="25"/>
  <c r="R2017" i="25"/>
  <c r="S2284" i="25"/>
  <c r="S2193" i="25"/>
  <c r="T2193" i="25" s="1"/>
  <c r="S2052" i="25"/>
  <c r="S2033" i="25"/>
  <c r="S2189" i="25"/>
  <c r="T2189" i="25" s="1"/>
  <c r="S1580" i="25"/>
  <c r="S2032" i="25"/>
  <c r="S2275" i="25"/>
  <c r="S2232" i="25"/>
  <c r="R1257" i="25"/>
  <c r="T1257" i="25" s="1"/>
  <c r="S2177" i="25"/>
  <c r="T2177" i="25" s="1"/>
  <c r="S2175" i="25"/>
  <c r="T2175" i="25" s="1"/>
  <c r="S1592" i="25"/>
  <c r="S2201" i="25"/>
  <c r="T2201" i="25" s="1"/>
  <c r="S2167" i="25"/>
  <c r="T2167" i="25" s="1"/>
  <c r="S1316" i="25"/>
  <c r="S2356" i="25"/>
  <c r="T2356" i="25" s="1"/>
  <c r="S2158" i="25"/>
  <c r="T2158" i="25" s="1"/>
  <c r="S2270" i="25"/>
  <c r="S1664" i="25"/>
  <c r="S2240" i="25"/>
  <c r="S2054" i="25"/>
  <c r="S2182" i="25"/>
  <c r="T2182" i="25" s="1"/>
  <c r="S2184" i="25"/>
  <c r="T2184" i="25" s="1"/>
  <c r="S2333" i="25"/>
  <c r="S1352" i="25"/>
  <c r="S2150" i="25"/>
  <c r="T2150" i="25" s="1"/>
  <c r="S1892" i="25"/>
  <c r="S2251" i="25"/>
  <c r="S2311" i="25"/>
  <c r="S2018" i="25"/>
  <c r="S2060" i="25"/>
  <c r="S2244" i="25"/>
  <c r="S2247" i="25"/>
  <c r="S2022" i="25"/>
  <c r="S2292" i="25"/>
  <c r="S2186" i="25"/>
  <c r="T2186" i="25" s="1"/>
  <c r="S2262" i="25"/>
  <c r="S2202" i="25"/>
  <c r="S1940" i="25"/>
  <c r="S2155" i="25"/>
  <c r="T2155" i="25" s="1"/>
  <c r="R2161" i="25"/>
  <c r="T2161" i="25" s="1"/>
  <c r="S2012" i="25"/>
  <c r="S2160" i="25"/>
  <c r="T2160" i="25" s="1"/>
  <c r="S2051" i="25"/>
  <c r="S2261" i="25"/>
  <c r="S2224" i="25"/>
  <c r="S2080" i="25"/>
  <c r="S2207" i="25"/>
  <c r="T2207" i="25" s="1"/>
  <c r="S2159" i="25"/>
  <c r="T2159" i="25" s="1"/>
  <c r="S2091" i="25"/>
  <c r="S2148" i="25"/>
  <c r="T2148" i="25" s="1"/>
  <c r="S1448" i="25"/>
  <c r="S1245" i="25"/>
  <c r="S2331" i="25"/>
  <c r="S2241" i="25"/>
  <c r="R1209" i="25"/>
  <c r="R1202" i="25"/>
  <c r="R1541" i="25"/>
  <c r="S1134" i="25"/>
  <c r="S1226" i="25"/>
  <c r="R2374" i="25"/>
  <c r="R1159" i="25"/>
  <c r="S1989" i="25"/>
  <c r="R1721" i="25"/>
  <c r="R1675" i="25"/>
  <c r="S1413" i="25"/>
  <c r="R894" i="25"/>
  <c r="S1444" i="25"/>
  <c r="S1370" i="25"/>
  <c r="R1997" i="25"/>
  <c r="S1721" i="25"/>
  <c r="S1555" i="25"/>
  <c r="S1449" i="25"/>
  <c r="R1579" i="25"/>
  <c r="S1510" i="25"/>
  <c r="S1435" i="25"/>
  <c r="R2032" i="25"/>
  <c r="R1750" i="25"/>
  <c r="R1447" i="25"/>
  <c r="R1606" i="25"/>
  <c r="S1048" i="25"/>
  <c r="R1378" i="25"/>
  <c r="S1523" i="25"/>
  <c r="S1845" i="25"/>
  <c r="T1845" i="25" s="1"/>
  <c r="S1466" i="25"/>
  <c r="S1437" i="25"/>
  <c r="R2060" i="25"/>
  <c r="S1890" i="25"/>
  <c r="R923" i="25"/>
  <c r="R1443" i="25"/>
  <c r="R1840" i="25"/>
  <c r="R2205" i="25"/>
  <c r="R1044" i="25"/>
  <c r="R2245" i="25"/>
  <c r="R1389" i="25"/>
  <c r="R1573" i="25"/>
  <c r="S982" i="25"/>
  <c r="S1921" i="25"/>
  <c r="S1039" i="25"/>
  <c r="R2277" i="25"/>
  <c r="S1026" i="25"/>
  <c r="R1621" i="25"/>
  <c r="S1083" i="25"/>
  <c r="R1581" i="25"/>
  <c r="S860" i="25"/>
  <c r="R990" i="25"/>
  <c r="S880" i="25"/>
  <c r="R953" i="25"/>
  <c r="R1683" i="25"/>
  <c r="R764" i="25"/>
  <c r="R1201" i="25"/>
  <c r="S1658" i="25"/>
  <c r="S1865" i="25"/>
  <c r="S983" i="25"/>
  <c r="R1436" i="25"/>
  <c r="R1515" i="25"/>
  <c r="R934" i="25"/>
  <c r="R1432" i="25"/>
  <c r="S1727" i="25"/>
  <c r="S974" i="25"/>
  <c r="R2229" i="25"/>
  <c r="R2052" i="25"/>
  <c r="R1092" i="25"/>
  <c r="S1853" i="25"/>
  <c r="S1342" i="25"/>
  <c r="S1462" i="25"/>
  <c r="S1623" i="25"/>
  <c r="S1674" i="25"/>
  <c r="S1232" i="25"/>
  <c r="R1574" i="25"/>
  <c r="S2252" i="25"/>
  <c r="R1981" i="25"/>
  <c r="R2302" i="25"/>
  <c r="S1638" i="25"/>
  <c r="S1900" i="25"/>
  <c r="S1666" i="25"/>
  <c r="R1537" i="25"/>
  <c r="S1157" i="25"/>
  <c r="R1221" i="25"/>
  <c r="R2214" i="25"/>
  <c r="S1051" i="25"/>
  <c r="S1353" i="25"/>
  <c r="S1594" i="25"/>
  <c r="R1021" i="25"/>
  <c r="R1534" i="25"/>
  <c r="S949" i="25"/>
  <c r="R771" i="25"/>
  <c r="S1278" i="25"/>
  <c r="S1307" i="25"/>
  <c r="R1368" i="25"/>
  <c r="R1705" i="25"/>
  <c r="R1665" i="25"/>
  <c r="R2309" i="25"/>
  <c r="T2309" i="25" s="1"/>
  <c r="R1994" i="25"/>
  <c r="S1775" i="25"/>
  <c r="R1061" i="25"/>
  <c r="R1502" i="25"/>
  <c r="R2202" i="25"/>
  <c r="S1977" i="25"/>
  <c r="R1194" i="25"/>
  <c r="R867" i="25"/>
  <c r="S1872" i="25"/>
  <c r="R1950" i="25"/>
  <c r="R1438" i="25"/>
  <c r="R2062" i="25"/>
  <c r="R1664" i="25"/>
  <c r="R769" i="25"/>
  <c r="S1922" i="25"/>
  <c r="S1602" i="25"/>
  <c r="R1060" i="25"/>
  <c r="R1938" i="25"/>
  <c r="R1768" i="25"/>
  <c r="R1916" i="25"/>
  <c r="R2206" i="25"/>
  <c r="R935" i="25"/>
  <c r="S1037" i="25"/>
  <c r="S1274" i="25"/>
  <c r="S1691" i="25"/>
  <c r="S1570" i="25"/>
  <c r="S1054" i="25"/>
  <c r="S996" i="25"/>
  <c r="R1191" i="25"/>
  <c r="S1709" i="25"/>
  <c r="R982" i="25"/>
  <c r="S1528" i="25"/>
  <c r="R921" i="25"/>
  <c r="R2024" i="25"/>
  <c r="T2024" i="25" s="1"/>
  <c r="S1144" i="25"/>
  <c r="S1708" i="25"/>
  <c r="R1224" i="25"/>
  <c r="S1405" i="25"/>
  <c r="R1279" i="25"/>
  <c r="R2289" i="25"/>
  <c r="S1752" i="25"/>
  <c r="R1986" i="25"/>
  <c r="R1893" i="25"/>
  <c r="S1422" i="25"/>
  <c r="S892" i="25"/>
  <c r="R1864" i="25"/>
  <c r="R1059" i="25"/>
  <c r="S1119" i="25"/>
  <c r="R2067" i="25"/>
  <c r="R1086" i="25"/>
  <c r="R860" i="25"/>
  <c r="S1318" i="25"/>
  <c r="R1222" i="25"/>
  <c r="R1271" i="25"/>
  <c r="S1932" i="25"/>
  <c r="R940" i="25"/>
  <c r="R1513" i="25"/>
  <c r="S2072" i="25"/>
  <c r="S783" i="25"/>
  <c r="S1282" i="25"/>
  <c r="S1927" i="25"/>
  <c r="R1689" i="25"/>
  <c r="R1869" i="25"/>
  <c r="R1366" i="25"/>
  <c r="S1423" i="25"/>
  <c r="R1238" i="25"/>
  <c r="R1305" i="25"/>
  <c r="S1378" i="25"/>
  <c r="S918" i="25"/>
  <c r="S1603" i="25"/>
  <c r="S781" i="25"/>
  <c r="R932" i="25"/>
  <c r="S1280" i="25"/>
  <c r="S1972" i="25"/>
  <c r="R1485" i="25"/>
  <c r="S1776" i="25"/>
  <c r="S1005" i="25"/>
  <c r="S1557" i="25"/>
  <c r="R2294" i="25"/>
  <c r="S907" i="25"/>
  <c r="S948" i="25"/>
  <c r="S1698" i="25"/>
  <c r="S1397" i="25"/>
  <c r="R937" i="25"/>
  <c r="R1102" i="25"/>
  <c r="R872" i="25"/>
  <c r="R1413" i="25"/>
  <c r="R1661" i="25"/>
  <c r="R1978" i="25"/>
  <c r="S1552" i="25"/>
  <c r="R2057" i="25"/>
  <c r="T2057" i="25" s="1"/>
  <c r="R1623" i="25"/>
  <c r="S1653" i="25"/>
  <c r="S1675" i="25"/>
  <c r="S1662" i="25"/>
  <c r="S1431" i="25"/>
  <c r="S1034" i="25"/>
  <c r="R2361" i="25"/>
  <c r="R975" i="25"/>
  <c r="T975" i="25" s="1"/>
  <c r="R2240" i="25"/>
  <c r="T2240" i="25" s="1"/>
  <c r="S1174" i="25"/>
  <c r="S1585" i="25"/>
  <c r="S926" i="25"/>
  <c r="R1742" i="25"/>
  <c r="R971" i="25"/>
  <c r="R1262" i="25"/>
  <c r="R2082" i="25"/>
  <c r="T2082" i="25" s="1"/>
  <c r="S1190" i="25"/>
  <c r="R911" i="25"/>
  <c r="R979" i="25"/>
  <c r="R1636" i="25"/>
  <c r="R1234" i="25"/>
  <c r="S934" i="25"/>
  <c r="S1319" i="25"/>
  <c r="R1733" i="25"/>
  <c r="S1240" i="25"/>
  <c r="R1610" i="25"/>
  <c r="R1426" i="25"/>
  <c r="S1547" i="25"/>
  <c r="R2264" i="25"/>
  <c r="S1597" i="25"/>
  <c r="S1470" i="25"/>
  <c r="S1942" i="25"/>
  <c r="R1566" i="25"/>
  <c r="R1650" i="25"/>
  <c r="R1912" i="25"/>
  <c r="S1696" i="25"/>
  <c r="R1100" i="25"/>
  <c r="R870" i="25"/>
  <c r="S1267" i="25"/>
  <c r="R2220" i="25"/>
  <c r="T2220" i="25" s="1"/>
  <c r="S885" i="25"/>
  <c r="S1573" i="25"/>
  <c r="R1454" i="25"/>
  <c r="S1195" i="25"/>
  <c r="R1411" i="25"/>
  <c r="S1901" i="25"/>
  <c r="R1149" i="25"/>
  <c r="S963" i="25"/>
  <c r="S1933" i="25"/>
  <c r="S1519" i="25"/>
  <c r="R1746" i="25"/>
  <c r="R1226" i="25"/>
  <c r="R1342" i="25"/>
  <c r="S1323" i="25"/>
  <c r="R1595" i="25"/>
  <c r="R1024" i="25"/>
  <c r="R996" i="25"/>
  <c r="S1705" i="25"/>
  <c r="R1590" i="25"/>
  <c r="R2079" i="25"/>
  <c r="R1572" i="25"/>
  <c r="R1995" i="25"/>
  <c r="S1338" i="25"/>
  <c r="R1119" i="25"/>
  <c r="S1359" i="25"/>
  <c r="R880" i="25"/>
  <c r="R1535" i="25"/>
  <c r="S1493" i="25"/>
  <c r="S1912" i="25"/>
  <c r="R939" i="25"/>
  <c r="S1309" i="25"/>
  <c r="R1235" i="25"/>
  <c r="R1066" i="25"/>
  <c r="R1105" i="25"/>
  <c r="R1285" i="25"/>
  <c r="S1360" i="25"/>
  <c r="R1761" i="25"/>
  <c r="R1585" i="25"/>
  <c r="S993" i="25"/>
  <c r="R1903" i="25"/>
  <c r="S1023" i="25"/>
  <c r="S1915" i="25"/>
  <c r="R1503" i="25"/>
  <c r="R1704" i="25"/>
  <c r="S1189" i="25"/>
  <c r="S1889" i="25"/>
  <c r="R1844" i="25"/>
  <c r="S1022" i="25"/>
  <c r="R961" i="25"/>
  <c r="R1896" i="25"/>
  <c r="S1335" i="25"/>
  <c r="R1236" i="25"/>
  <c r="R1398" i="25"/>
  <c r="S1563" i="25"/>
  <c r="S1647" i="25"/>
  <c r="S1607" i="25"/>
  <c r="S1753" i="25"/>
  <c r="S1584" i="25"/>
  <c r="S1345" i="25"/>
  <c r="S999" i="25"/>
  <c r="R931" i="25"/>
  <c r="S1521" i="25"/>
  <c r="R1498" i="25"/>
  <c r="S1260" i="25"/>
  <c r="R1539" i="25"/>
  <c r="S1843" i="25"/>
  <c r="T1843" i="25" s="1"/>
  <c r="R1175" i="25"/>
  <c r="S1734" i="25"/>
  <c r="R1463" i="25"/>
  <c r="S998" i="25"/>
  <c r="S1117" i="25"/>
  <c r="R2019" i="25"/>
  <c r="T2019" i="25" s="1"/>
  <c r="R1449" i="25"/>
  <c r="R1748" i="25"/>
  <c r="S1973" i="25"/>
  <c r="R1012" i="25"/>
  <c r="S1655" i="25"/>
  <c r="S1135" i="25"/>
  <c r="S1618" i="25"/>
  <c r="S1372" i="25"/>
  <c r="R1345" i="25"/>
  <c r="S1132" i="25"/>
  <c r="S1527" i="25"/>
  <c r="R1356" i="25"/>
  <c r="S1465" i="25"/>
  <c r="S995" i="25"/>
  <c r="R1075" i="25"/>
  <c r="S1554" i="25"/>
  <c r="S1534" i="25"/>
  <c r="R1924" i="25"/>
  <c r="R1717" i="25"/>
  <c r="R1435" i="25"/>
  <c r="R2278" i="25"/>
  <c r="R863" i="25"/>
  <c r="S856" i="25"/>
  <c r="R1005" i="25"/>
  <c r="S1106" i="25"/>
  <c r="R1651" i="25"/>
  <c r="S1571" i="25"/>
  <c r="S1368" i="25"/>
  <c r="R1321" i="25"/>
  <c r="S936" i="25"/>
  <c r="R1091" i="25"/>
  <c r="R897" i="25"/>
  <c r="S869" i="25"/>
  <c r="S1651" i="25"/>
  <c r="S1908" i="25"/>
  <c r="R2333" i="25"/>
  <c r="R1310" i="25"/>
  <c r="R1319" i="25"/>
  <c r="R1497" i="25"/>
  <c r="S1659" i="25"/>
  <c r="R1632" i="25"/>
  <c r="R1570" i="25"/>
  <c r="S1755" i="25"/>
  <c r="R905" i="25"/>
  <c r="R1914" i="25"/>
  <c r="R1542" i="25"/>
  <c r="R1729" i="25"/>
  <c r="S1148" i="25"/>
  <c r="S1331" i="25"/>
  <c r="S1349" i="25"/>
  <c r="R2270" i="25"/>
  <c r="R2285" i="25"/>
  <c r="R2267" i="25"/>
  <c r="S911" i="25"/>
  <c r="S891" i="25"/>
  <c r="R1062" i="25"/>
  <c r="S1668" i="25"/>
  <c r="R1522" i="25"/>
  <c r="R1114" i="25"/>
  <c r="R2262" i="25"/>
  <c r="S1196" i="25"/>
  <c r="S1838" i="25"/>
  <c r="R952" i="25"/>
  <c r="S765" i="25"/>
  <c r="S959" i="25"/>
  <c r="R889" i="25"/>
  <c r="R1639" i="25"/>
  <c r="S1067" i="25"/>
  <c r="R1713" i="25"/>
  <c r="S1396" i="25"/>
  <c r="R1408" i="25"/>
  <c r="R1118" i="25"/>
  <c r="S1164" i="25"/>
  <c r="S1650" i="25"/>
  <c r="R1670" i="25"/>
  <c r="R2034" i="25"/>
  <c r="R1899" i="25"/>
  <c r="S1060" i="25"/>
  <c r="R1962" i="25"/>
  <c r="R1684" i="25"/>
  <c r="R887" i="25"/>
  <c r="R1760" i="25"/>
  <c r="T1760" i="25" s="1"/>
  <c r="R1316" i="25"/>
  <c r="R1073" i="25"/>
  <c r="R1439" i="25"/>
  <c r="S940" i="25"/>
  <c r="R1318" i="25"/>
  <c r="T1318" i="25" s="1"/>
  <c r="R1562" i="25"/>
  <c r="R1455" i="25"/>
  <c r="R1940" i="25"/>
  <c r="S1725" i="25"/>
  <c r="S912" i="25"/>
  <c r="R2254" i="25"/>
  <c r="S1247" i="25"/>
  <c r="S770" i="25"/>
  <c r="R2003" i="25"/>
  <c r="S1089" i="25"/>
  <c r="R1332" i="25"/>
  <c r="S937" i="25"/>
  <c r="S1626" i="25"/>
  <c r="R1335" i="25"/>
  <c r="R1361" i="25"/>
  <c r="S1475" i="25"/>
  <c r="R2210" i="25"/>
  <c r="T2210" i="25" s="1"/>
  <c r="S981" i="25"/>
  <c r="S1669" i="25"/>
  <c r="R1709" i="25"/>
  <c r="R969" i="25"/>
  <c r="S1938" i="25"/>
  <c r="R1857" i="25"/>
  <c r="S1198" i="25"/>
  <c r="R1181" i="25"/>
  <c r="S1208" i="25"/>
  <c r="R1856" i="25"/>
  <c r="R1261" i="25"/>
  <c r="R2009" i="25"/>
  <c r="S1151" i="25"/>
  <c r="R1952" i="25"/>
  <c r="S938" i="25"/>
  <c r="R1339" i="25"/>
  <c r="R1625" i="25"/>
  <c r="S1874" i="25"/>
  <c r="R2235" i="25"/>
  <c r="T2235" i="25" s="1"/>
  <c r="S1950" i="25"/>
  <c r="R1186" i="25"/>
  <c r="S1432" i="25"/>
  <c r="R1223" i="25"/>
  <c r="R1080" i="25"/>
  <c r="R1213" i="25"/>
  <c r="R967" i="25"/>
  <c r="S909" i="25"/>
  <c r="S1891" i="25"/>
  <c r="S1767" i="25"/>
  <c r="R2263" i="25"/>
  <c r="T2263" i="25" s="1"/>
  <c r="S1367" i="25"/>
  <c r="S1739" i="25"/>
  <c r="S1860" i="25"/>
  <c r="R2028" i="25"/>
  <c r="S1212" i="25"/>
  <c r="S994" i="25"/>
  <c r="R2251" i="25"/>
  <c r="S968" i="25"/>
  <c r="S1224" i="25"/>
  <c r="S1619" i="25"/>
  <c r="S888" i="25"/>
  <c r="T888" i="25" s="1"/>
  <c r="R776" i="25"/>
  <c r="S1488" i="25"/>
  <c r="R2260" i="25"/>
  <c r="S1907" i="25"/>
  <c r="R1185" i="25"/>
  <c r="R1193" i="25"/>
  <c r="S779" i="25"/>
  <c r="S946" i="25"/>
  <c r="R1622" i="25"/>
  <c r="R1860" i="25"/>
  <c r="R2296" i="25"/>
  <c r="R1336" i="25"/>
  <c r="R1153" i="25"/>
  <c r="R2303" i="25"/>
  <c r="T2303" i="25" s="1"/>
  <c r="R1982" i="25"/>
  <c r="R770" i="25"/>
  <c r="R2209" i="25"/>
  <c r="S1663" i="25"/>
  <c r="R2219" i="25"/>
  <c r="S1231" i="25"/>
  <c r="S1661" i="25"/>
  <c r="S1690" i="25"/>
  <c r="S2330" i="25"/>
  <c r="R1240" i="25"/>
  <c r="S1492" i="25"/>
  <c r="R1701" i="25"/>
  <c r="S1710" i="25"/>
  <c r="R1902" i="25"/>
  <c r="R968" i="25"/>
  <c r="R1138" i="25"/>
  <c r="R1654" i="25"/>
  <c r="S1302" i="25"/>
  <c r="T1302" i="25" s="1"/>
  <c r="R1055" i="25"/>
  <c r="R925" i="25"/>
  <c r="S2002" i="25"/>
  <c r="S1740" i="25"/>
  <c r="S1150" i="25"/>
  <c r="R2334" i="25"/>
  <c r="T2334" i="25" s="1"/>
  <c r="S1249" i="25"/>
  <c r="S1743" i="25"/>
  <c r="R1093" i="25"/>
  <c r="S1765" i="25"/>
  <c r="R909" i="25"/>
  <c r="R2226" i="25"/>
  <c r="R1617" i="25"/>
  <c r="R2198" i="25"/>
  <c r="S1248" i="25"/>
  <c r="S873" i="25"/>
  <c r="R1248" i="25"/>
  <c r="R1122" i="25"/>
  <c r="S1608" i="25"/>
  <c r="S1100" i="25"/>
  <c r="R1154" i="25"/>
  <c r="R1615" i="25"/>
  <c r="R901" i="25"/>
  <c r="S1229" i="25"/>
  <c r="R2059" i="25"/>
  <c r="T2059" i="25" s="1"/>
  <c r="S969" i="25"/>
  <c r="S1679" i="25"/>
  <c r="S1252" i="25"/>
  <c r="R2092" i="25"/>
  <c r="R1410" i="25"/>
  <c r="S1463" i="25"/>
  <c r="R1198" i="25"/>
  <c r="R1754" i="25"/>
  <c r="S1339" i="25"/>
  <c r="R1690" i="25"/>
  <c r="R1143" i="25"/>
  <c r="R1433" i="25"/>
  <c r="R2217" i="25"/>
  <c r="S1637" i="25"/>
  <c r="S1184" i="25"/>
  <c r="R766" i="25"/>
  <c r="R1135" i="25"/>
  <c r="S1010" i="25"/>
  <c r="R1095" i="25"/>
  <c r="S1433" i="25"/>
  <c r="S1686" i="25"/>
  <c r="S872" i="25"/>
  <c r="R1164" i="25"/>
  <c r="R2314" i="25"/>
  <c r="T2314" i="25" s="1"/>
  <c r="S1478" i="25"/>
  <c r="R1464" i="25"/>
  <c r="S1720" i="25"/>
  <c r="S1283" i="25"/>
  <c r="R1489" i="25"/>
  <c r="R947" i="25"/>
  <c r="R1691" i="25"/>
  <c r="R2056" i="25"/>
  <c r="S889" i="25"/>
  <c r="R1583" i="25"/>
  <c r="R2001" i="25"/>
  <c r="S1982" i="25"/>
  <c r="R2083" i="25"/>
  <c r="R1516" i="25"/>
  <c r="R773" i="25"/>
  <c r="S1159" i="25"/>
  <c r="R1520" i="25"/>
  <c r="T1520" i="25" s="1"/>
  <c r="R2037" i="25"/>
  <c r="S1160" i="25"/>
  <c r="S1949" i="25"/>
  <c r="S923" i="25"/>
  <c r="R1082" i="25"/>
  <c r="S972" i="25"/>
  <c r="S1426" i="25"/>
  <c r="S768" i="25"/>
  <c r="R1958" i="25"/>
  <c r="S1114" i="25"/>
  <c r="R1440" i="25"/>
  <c r="S1207" i="25"/>
  <c r="R1695" i="25"/>
  <c r="S898" i="25"/>
  <c r="S1264" i="25"/>
  <c r="R1707" i="25"/>
  <c r="S778" i="25"/>
  <c r="R1594" i="25"/>
  <c r="R1338" i="25"/>
  <c r="R2004" i="25"/>
  <c r="R993" i="25"/>
  <c r="R1049" i="25"/>
  <c r="R1173" i="25"/>
  <c r="S2372" i="25"/>
  <c r="R1405" i="25"/>
  <c r="S1561" i="25"/>
  <c r="R1210" i="25"/>
  <c r="R1663" i="25"/>
  <c r="T1663" i="25" s="1"/>
  <c r="R760" i="25"/>
  <c r="R1977" i="25"/>
  <c r="S1577" i="25"/>
  <c r="R1065" i="25"/>
  <c r="S1702" i="25"/>
  <c r="R2266" i="25"/>
  <c r="R1110" i="25"/>
  <c r="S1080" i="25"/>
  <c r="R1320" i="25"/>
  <c r="R1031" i="25"/>
  <c r="S1408" i="25"/>
  <c r="S924" i="25"/>
  <c r="R2021" i="25"/>
  <c r="T2021" i="25" s="1"/>
  <c r="R1190" i="25"/>
  <c r="S1071" i="25"/>
  <c r="R1725" i="25"/>
  <c r="S1953" i="25"/>
  <c r="R2279" i="25"/>
  <c r="S1001" i="25"/>
  <c r="R1976" i="25"/>
  <c r="R2011" i="25"/>
  <c r="S1268" i="25"/>
  <c r="R1010" i="25"/>
  <c r="R1702" i="25"/>
  <c r="R2043" i="25"/>
  <c r="R1425" i="25"/>
  <c r="R1763" i="25"/>
  <c r="R2085" i="25"/>
  <c r="T2085" i="25" s="1"/>
  <c r="S1672" i="25"/>
  <c r="S1379" i="25"/>
  <c r="R1867" i="25"/>
  <c r="R1253" i="25"/>
  <c r="R1249" i="25"/>
  <c r="S1911" i="25"/>
  <c r="R1387" i="25"/>
  <c r="S1924" i="25"/>
  <c r="S955" i="25"/>
  <c r="R1009" i="25"/>
  <c r="R1767" i="25"/>
  <c r="S992" i="25"/>
  <c r="R1112" i="25"/>
  <c r="R1496" i="25"/>
  <c r="T1496" i="25" s="1"/>
  <c r="S1391" i="25"/>
  <c r="S1887" i="25"/>
  <c r="S1764" i="25"/>
  <c r="R1401" i="25"/>
  <c r="S1667" i="25"/>
  <c r="S1477" i="25"/>
  <c r="S1745" i="25"/>
  <c r="S1104" i="25"/>
  <c r="S1043" i="25"/>
  <c r="S1862" i="25"/>
  <c r="S859" i="25"/>
  <c r="T859" i="25" s="1"/>
  <c r="R1427" i="25"/>
  <c r="R1362" i="25"/>
  <c r="R987" i="25"/>
  <c r="S1469" i="25"/>
  <c r="R1991" i="25"/>
  <c r="R782" i="25"/>
  <c r="S1004" i="25"/>
  <c r="R2272" i="25"/>
  <c r="T2272" i="25" s="1"/>
  <c r="R1518" i="25"/>
  <c r="R2200" i="25"/>
  <c r="S1639" i="25"/>
  <c r="S1490" i="25"/>
  <c r="S1041" i="25"/>
  <c r="R2216" i="25"/>
  <c r="T2216" i="25" s="1"/>
  <c r="R1973" i="25"/>
  <c r="T1973" i="25" s="1"/>
  <c r="S1858" i="25"/>
  <c r="S1121" i="25"/>
  <c r="S927" i="25"/>
  <c r="R1511" i="25"/>
  <c r="R1393" i="25"/>
  <c r="S1967" i="25"/>
  <c r="S1434" i="25"/>
  <c r="S1487" i="25"/>
  <c r="R1747" i="25"/>
  <c r="S1473" i="25"/>
  <c r="S1027" i="25"/>
  <c r="R1907" i="25"/>
  <c r="R1963" i="25"/>
  <c r="R1341" i="25"/>
  <c r="R1076" i="25"/>
  <c r="S1402" i="25"/>
  <c r="R1905" i="25"/>
  <c r="R1545" i="25"/>
  <c r="R1016" i="25"/>
  <c r="S2009" i="25"/>
  <c r="R1039" i="25"/>
  <c r="T1039" i="25" s="1"/>
  <c r="R1256" i="25"/>
  <c r="S1303" i="25"/>
  <c r="R1923" i="25"/>
  <c r="R1630" i="25"/>
  <c r="S1047" i="25"/>
  <c r="R1911" i="25"/>
  <c r="R2064" i="25"/>
  <c r="R1877" i="25"/>
  <c r="R1862" i="25"/>
  <c r="R1500" i="25"/>
  <c r="R1395" i="25"/>
  <c r="S919" i="25"/>
  <c r="R1396" i="25"/>
  <c r="R2233" i="25"/>
  <c r="R1343" i="25"/>
  <c r="R1526" i="25"/>
  <c r="R1040" i="25"/>
  <c r="R1524" i="25"/>
  <c r="S1565" i="25"/>
  <c r="R1098" i="25"/>
  <c r="R1759" i="25"/>
  <c r="R1446" i="25"/>
  <c r="R1998" i="25"/>
  <c r="R1367" i="25"/>
  <c r="S1895" i="25"/>
  <c r="R1035" i="25"/>
  <c r="R970" i="25"/>
  <c r="S877" i="25"/>
  <c r="R1724" i="25"/>
  <c r="T1724" i="25" s="1"/>
  <c r="S1094" i="25"/>
  <c r="R1308" i="25"/>
  <c r="S954" i="25"/>
  <c r="S1511" i="25"/>
  <c r="S1701" i="25"/>
  <c r="R1699" i="25"/>
  <c r="R2250" i="25"/>
  <c r="T2250" i="25" s="1"/>
  <c r="S1961" i="25"/>
  <c r="S1414" i="25"/>
  <c r="R1225" i="25"/>
  <c r="S1415" i="25"/>
  <c r="R1642" i="25"/>
  <c r="R900" i="25"/>
  <c r="R1568" i="25"/>
  <c r="T1568" i="25" s="1"/>
  <c r="R1881" i="25"/>
  <c r="S1974" i="25"/>
  <c r="R1714" i="25"/>
  <c r="R2227" i="25"/>
  <c r="T2227" i="25" s="1"/>
  <c r="R1521" i="25"/>
  <c r="T1521" i="25" s="1"/>
  <c r="R899" i="25"/>
  <c r="S761" i="25"/>
  <c r="S1373" i="25"/>
  <c r="R1269" i="25"/>
  <c r="R1311" i="25"/>
  <c r="R2360" i="25"/>
  <c r="S1011" i="25"/>
  <c r="S1937" i="25"/>
  <c r="S1509" i="25"/>
  <c r="R1933" i="25"/>
  <c r="R1551" i="25"/>
  <c r="S1006" i="25"/>
  <c r="S1194" i="25"/>
  <c r="R1848" i="25"/>
  <c r="S1341" i="25"/>
  <c r="R2247" i="25"/>
  <c r="T2247" i="25" s="1"/>
  <c r="R1421" i="25"/>
  <c r="S1053" i="25"/>
  <c r="S1020" i="25"/>
  <c r="R2070" i="25"/>
  <c r="T2070" i="25" s="1"/>
  <c r="R1703" i="25"/>
  <c r="S1944" i="25"/>
  <c r="S1250" i="25"/>
  <c r="S1873" i="25"/>
  <c r="S2003" i="25"/>
  <c r="R1626" i="25"/>
  <c r="R1113" i="25"/>
  <c r="S917" i="25"/>
  <c r="S1513" i="25"/>
  <c r="R1770" i="25"/>
  <c r="R1309" i="25"/>
  <c r="R1155" i="25"/>
  <c r="R1117" i="25"/>
  <c r="R1879" i="25"/>
  <c r="R1776" i="25"/>
  <c r="R1133" i="25"/>
  <c r="R1712" i="25"/>
  <c r="R906" i="25"/>
  <c r="S1864" i="25"/>
  <c r="S1332" i="25"/>
  <c r="R1474" i="25"/>
  <c r="R1161" i="25"/>
  <c r="R1495" i="25"/>
  <c r="S1028" i="25"/>
  <c r="R1613" i="25"/>
  <c r="S1505" i="25"/>
  <c r="S1956" i="25"/>
  <c r="R2248" i="25"/>
  <c r="R1517" i="25"/>
  <c r="S989" i="25"/>
  <c r="R1756" i="25"/>
  <c r="S1632" i="25"/>
  <c r="S2050" i="25"/>
  <c r="R2192" i="25"/>
  <c r="T2192" i="25" s="1"/>
  <c r="S1854" i="25"/>
  <c r="S769" i="25"/>
  <c r="R1727" i="25"/>
  <c r="S1595" i="25"/>
  <c r="S1168" i="25"/>
  <c r="S956" i="25"/>
  <c r="S1971" i="25"/>
  <c r="R1170" i="25"/>
  <c r="S1109" i="25"/>
  <c r="S1671" i="25"/>
  <c r="R1996" i="25"/>
  <c r="R1306" i="25"/>
  <c r="R2190" i="25"/>
  <c r="S1609" i="25"/>
  <c r="S991" i="25"/>
  <c r="S1040" i="25"/>
  <c r="S1251" i="25"/>
  <c r="R1532" i="25"/>
  <c r="S1430" i="25"/>
  <c r="R936" i="25"/>
  <c r="R1373" i="25"/>
  <c r="R1731" i="25"/>
  <c r="R2197" i="25"/>
  <c r="T2197" i="25" s="1"/>
  <c r="R1015" i="25"/>
  <c r="R1025" i="25"/>
  <c r="S928" i="25"/>
  <c r="S1244" i="25"/>
  <c r="R1184" i="25"/>
  <c r="S1851" i="25"/>
  <c r="S1714" i="25"/>
  <c r="S1124" i="25"/>
  <c r="S1531" i="25"/>
  <c r="S1732" i="25"/>
  <c r="R884" i="25"/>
  <c r="R1275" i="25"/>
  <c r="R1847" i="25"/>
  <c r="R914" i="25"/>
  <c r="S1066" i="25"/>
  <c r="R916" i="25"/>
  <c r="S876" i="25"/>
  <c r="S879" i="25"/>
  <c r="S1166" i="25"/>
  <c r="S1320" i="25"/>
  <c r="R890" i="25"/>
  <c r="S964" i="25"/>
  <c r="R973" i="25"/>
  <c r="R2020" i="25"/>
  <c r="R1757" i="25"/>
  <c r="S1311" i="25"/>
  <c r="R1505" i="25"/>
  <c r="R1192" i="25"/>
  <c r="S1000" i="25"/>
  <c r="S1719" i="25"/>
  <c r="R2307" i="25"/>
  <c r="R1326" i="25"/>
  <c r="R1429" i="25"/>
  <c r="R2290" i="25"/>
  <c r="R1550" i="25"/>
  <c r="S1015" i="25"/>
  <c r="R886" i="25"/>
  <c r="R2265" i="25"/>
  <c r="R1858" i="25"/>
  <c r="S1068" i="25"/>
  <c r="R1312" i="25"/>
  <c r="S1985" i="25"/>
  <c r="S1562" i="25"/>
  <c r="S1002" i="25"/>
  <c r="R1074" i="25"/>
  <c r="R1195" i="25"/>
  <c r="R1974" i="25"/>
  <c r="R1304" i="25"/>
  <c r="T1304" i="25" s="1"/>
  <c r="R875" i="25"/>
  <c r="R1246" i="25"/>
  <c r="S1975" i="25"/>
  <c r="S1097" i="25"/>
  <c r="S1644" i="25"/>
  <c r="R1130" i="25"/>
  <c r="S1363" i="25"/>
  <c r="R1662" i="25"/>
  <c r="T1662" i="25" s="1"/>
  <c r="R2022" i="25"/>
  <c r="T2022" i="25" s="1"/>
  <c r="R2298" i="25"/>
  <c r="R1349" i="25"/>
  <c r="R1344" i="25"/>
  <c r="R1653" i="25"/>
  <c r="R956" i="25"/>
  <c r="T956" i="25" s="1"/>
  <c r="S1746" i="25"/>
  <c r="R2195" i="25"/>
  <c r="S1090" i="25"/>
  <c r="R2237" i="25"/>
  <c r="S977" i="25"/>
  <c r="R1276" i="25"/>
  <c r="S1898" i="25"/>
  <c r="S868" i="25"/>
  <c r="R1034" i="25"/>
  <c r="T1034" i="25" s="1"/>
  <c r="S1726" i="25"/>
  <c r="S865" i="25"/>
  <c r="R778" i="25"/>
  <c r="R1216" i="25"/>
  <c r="R1313" i="25"/>
  <c r="S1122" i="25"/>
  <c r="S1848" i="25"/>
  <c r="S1750" i="25"/>
  <c r="R1726" i="25"/>
  <c r="S890" i="25"/>
  <c r="R2230" i="25"/>
  <c r="R1045" i="25"/>
  <c r="R1607" i="25"/>
  <c r="S1454" i="25"/>
  <c r="R892" i="25"/>
  <c r="S1386" i="25"/>
  <c r="R2367" i="25"/>
  <c r="T2367" i="25" s="1"/>
  <c r="R910" i="25"/>
  <c r="S1003" i="25"/>
  <c r="R1329" i="25"/>
  <c r="R1501" i="25"/>
  <c r="S1518" i="25"/>
  <c r="R1569" i="25"/>
  <c r="S1227" i="25"/>
  <c r="R1417" i="25"/>
  <c r="R861" i="25"/>
  <c r="T861" i="25" s="1"/>
  <c r="R1490" i="25"/>
  <c r="R1604" i="25"/>
  <c r="T1604" i="25" s="1"/>
  <c r="R1734" i="25"/>
  <c r="S1176" i="25"/>
  <c r="R1380" i="25"/>
  <c r="S1654" i="25"/>
  <c r="S939" i="25"/>
  <c r="S863" i="25"/>
  <c r="S1611" i="25"/>
  <c r="S1333" i="25"/>
  <c r="R1708" i="25"/>
  <c r="T1708" i="25" s="1"/>
  <c r="S1879" i="25"/>
  <c r="S1217" i="25"/>
  <c r="R1165" i="25"/>
  <c r="S1063" i="25"/>
  <c r="R779" i="25"/>
  <c r="R1407" i="25"/>
  <c r="R1266" i="25"/>
  <c r="S1758" i="25"/>
  <c r="R1442" i="25"/>
  <c r="R2313" i="25"/>
  <c r="T2313" i="25" s="1"/>
  <c r="S1457" i="25"/>
  <c r="R2033" i="25"/>
  <c r="R1077" i="25"/>
  <c r="S1711" i="25"/>
  <c r="R1970" i="25"/>
  <c r="R1885" i="25"/>
  <c r="S1934" i="25"/>
  <c r="R1645" i="25"/>
  <c r="S1357" i="25"/>
  <c r="R1337" i="25"/>
  <c r="S1443" i="25"/>
  <c r="S775" i="25"/>
  <c r="S1877" i="25"/>
  <c r="R1716" i="25"/>
  <c r="R1866" i="25"/>
  <c r="R1961" i="25"/>
  <c r="R2295" i="25"/>
  <c r="T2295" i="25" s="1"/>
  <c r="R1774" i="25"/>
  <c r="S1768" i="25"/>
  <c r="S1365" i="25"/>
  <c r="R1239" i="25"/>
  <c r="R1167" i="25"/>
  <c r="S1375" i="25"/>
  <c r="S1885" i="25"/>
  <c r="S1170" i="25"/>
  <c r="S1987" i="25"/>
  <c r="R1619" i="25"/>
  <c r="S1073" i="25"/>
  <c r="R1920" i="25"/>
  <c r="S932" i="25"/>
  <c r="S1703" i="25"/>
  <c r="S1763" i="25"/>
  <c r="R980" i="25"/>
  <c r="R2075" i="25"/>
  <c r="T2075" i="25" s="1"/>
  <c r="S1677" i="25"/>
  <c r="R1487" i="25"/>
  <c r="S1852" i="25"/>
  <c r="T1852" i="25" s="1"/>
  <c r="S1986" i="25"/>
  <c r="R1188" i="25"/>
  <c r="R997" i="25"/>
  <c r="S1394" i="25"/>
  <c r="R1200" i="25"/>
  <c r="S1564" i="25"/>
  <c r="S1081" i="25"/>
  <c r="R1267" i="25"/>
  <c r="R1404" i="25"/>
  <c r="S1572" i="25"/>
  <c r="R2063" i="25"/>
  <c r="T2063" i="25" s="1"/>
  <c r="R2048" i="25"/>
  <c r="T2048" i="25" s="1"/>
  <c r="R865" i="25"/>
  <c r="R1764" i="25"/>
  <c r="S1859" i="25"/>
  <c r="R1969" i="25"/>
  <c r="S1183" i="25"/>
  <c r="S1420" i="25"/>
  <c r="S903" i="25"/>
  <c r="S1551" i="25"/>
  <c r="S1056" i="25"/>
  <c r="R1947" i="25"/>
  <c r="R1278" i="25"/>
  <c r="T1278" i="25" s="1"/>
  <c r="S1446" i="25"/>
  <c r="R1892" i="25"/>
  <c r="S1583" i="25"/>
  <c r="S1774" i="25"/>
  <c r="R1637" i="25"/>
  <c r="R1330" i="25"/>
  <c r="R895" i="25"/>
  <c r="S1146" i="25"/>
  <c r="S1529" i="25"/>
  <c r="R907" i="25"/>
  <c r="S1613" i="25"/>
  <c r="R1919" i="25"/>
  <c r="R1972" i="25"/>
  <c r="R1140" i="25"/>
  <c r="S1501" i="25"/>
  <c r="R2072" i="25"/>
  <c r="R1457" i="25"/>
  <c r="R1254" i="25"/>
  <c r="R1132" i="25"/>
  <c r="T1132" i="25" s="1"/>
  <c r="S1181" i="25"/>
  <c r="R1217" i="25"/>
  <c r="R1922" i="25"/>
  <c r="R2002" i="25"/>
  <c r="R1700" i="25"/>
  <c r="T1700" i="25" s="1"/>
  <c r="R2000" i="25"/>
  <c r="S897" i="25"/>
  <c r="R2045" i="25"/>
  <c r="R1589" i="25"/>
  <c r="R1989" i="25"/>
  <c r="S1682" i="25"/>
  <c r="S1515" i="25"/>
  <c r="S1238" i="25"/>
  <c r="R1072" i="25"/>
  <c r="S1050" i="25"/>
  <c r="R1286" i="25"/>
  <c r="R908" i="25"/>
  <c r="S1876" i="25"/>
  <c r="R1129" i="25"/>
  <c r="R2236" i="25"/>
  <c r="T2236" i="25" s="1"/>
  <c r="S1163" i="25"/>
  <c r="R1007" i="25"/>
  <c r="R2088" i="25"/>
  <c r="R1441" i="25"/>
  <c r="R1085" i="25"/>
  <c r="R1680" i="25"/>
  <c r="R781" i="25"/>
  <c r="R1023" i="25"/>
  <c r="S1407" i="25"/>
  <c r="R1400" i="25"/>
  <c r="T1400" i="25" s="1"/>
  <c r="R928" i="25"/>
  <c r="S1715" i="25"/>
  <c r="R1567" i="25"/>
  <c r="R2370" i="25"/>
  <c r="R1187" i="25"/>
  <c r="R1453" i="25"/>
  <c r="S1893" i="25"/>
  <c r="R1936" i="25"/>
  <c r="S901" i="25"/>
  <c r="R1538" i="25"/>
  <c r="S1382" i="25"/>
  <c r="R883" i="25"/>
  <c r="R2215" i="25"/>
  <c r="T2215" i="25" s="1"/>
  <c r="S1455" i="25"/>
  <c r="R1954" i="25"/>
  <c r="R1773" i="25"/>
  <c r="S1225" i="25"/>
  <c r="R1357" i="25"/>
  <c r="S776" i="25"/>
  <c r="S1361" i="25"/>
  <c r="R1895" i="25"/>
  <c r="R2261" i="25"/>
  <c r="T2261" i="25" s="1"/>
  <c r="S941" i="25"/>
  <c r="S1263" i="25"/>
  <c r="S1013" i="25"/>
  <c r="S1453" i="25"/>
  <c r="R1418" i="25"/>
  <c r="S874" i="25"/>
  <c r="S1279" i="25"/>
  <c r="R1053" i="25"/>
  <c r="S957" i="25"/>
  <c r="R1126" i="25"/>
  <c r="S2007" i="25"/>
  <c r="R1476" i="25"/>
  <c r="S2005" i="25"/>
  <c r="S870" i="25"/>
  <c r="S2016" i="25"/>
  <c r="S1271" i="25"/>
  <c r="R1101" i="25"/>
  <c r="S984" i="25"/>
  <c r="R1251" i="25"/>
  <c r="R1753" i="25"/>
  <c r="R917" i="25"/>
  <c r="S1213" i="25"/>
  <c r="R2031" i="25"/>
  <c r="S1468" i="25"/>
  <c r="R1666" i="25"/>
  <c r="R874" i="25"/>
  <c r="S1464" i="25"/>
  <c r="R1887" i="25"/>
  <c r="R2023" i="25"/>
  <c r="S1401" i="25"/>
  <c r="S1742" i="25"/>
  <c r="S1322" i="25"/>
  <c r="S1871" i="25"/>
  <c r="R1399" i="25"/>
  <c r="R1051" i="25"/>
  <c r="T1051" i="25" s="1"/>
  <c r="S1995" i="25"/>
  <c r="R2306" i="25"/>
  <c r="S1178" i="25"/>
  <c r="R1331" i="25"/>
  <c r="R1327" i="25"/>
  <c r="S1025" i="25"/>
  <c r="R2258" i="25"/>
  <c r="T2258" i="25" s="1"/>
  <c r="R1083" i="25"/>
  <c r="T1083" i="25" s="1"/>
  <c r="R1865" i="25"/>
  <c r="R2030" i="25"/>
  <c r="T2030" i="25" s="1"/>
  <c r="S1757" i="25"/>
  <c r="R1391" i="25"/>
  <c r="T1391" i="25" s="1"/>
  <c r="R1744" i="25"/>
  <c r="S1188" i="25"/>
  <c r="R1600" i="25"/>
  <c r="R1307" i="25"/>
  <c r="R1146" i="25"/>
  <c r="R1157" i="25"/>
  <c r="R1022" i="25"/>
  <c r="T1022" i="25" s="1"/>
  <c r="S905" i="25"/>
  <c r="S1392" i="25"/>
  <c r="S973" i="25"/>
  <c r="R1627" i="25"/>
  <c r="S1625" i="25"/>
  <c r="R1777" i="25"/>
  <c r="S1115" i="25"/>
  <c r="R1932" i="25"/>
  <c r="S2020" i="25"/>
  <c r="S1385" i="25"/>
  <c r="S1399" i="25"/>
  <c r="R1158" i="25"/>
  <c r="S1935" i="25"/>
  <c r="S1694" i="25"/>
  <c r="S1093" i="25"/>
  <c r="S1045" i="25"/>
  <c r="S857" i="25"/>
  <c r="T857" i="25" s="1"/>
  <c r="R1215" i="25"/>
  <c r="R1673" i="25"/>
  <c r="S1076" i="25"/>
  <c r="R1437" i="25"/>
  <c r="R1011" i="25"/>
  <c r="S988" i="25"/>
  <c r="R2051" i="25"/>
  <c r="T2051" i="25" s="1"/>
  <c r="R1018" i="25"/>
  <c r="R2242" i="25"/>
  <c r="R1214" i="25"/>
  <c r="R1450" i="25"/>
  <c r="R1412" i="25"/>
  <c r="T1412" i="25" s="1"/>
  <c r="R1730" i="25"/>
  <c r="R999" i="25"/>
  <c r="S1009" i="25"/>
  <c r="S916" i="25"/>
  <c r="S1633" i="25"/>
  <c r="S1286" i="25"/>
  <c r="S1636" i="25"/>
  <c r="R1635" i="25"/>
  <c r="S1069" i="25"/>
  <c r="S953" i="25"/>
  <c r="S1042" i="25"/>
  <c r="S1395" i="25"/>
  <c r="R1871" i="25"/>
  <c r="R1631" i="25"/>
  <c r="S1494" i="25"/>
  <c r="R2036" i="25"/>
  <c r="R1959" i="25"/>
  <c r="R1444" i="25"/>
  <c r="S1140" i="25"/>
  <c r="R2065" i="25"/>
  <c r="T2065" i="25" s="1"/>
  <c r="R2014" i="25"/>
  <c r="R1000" i="25"/>
  <c r="S1941" i="25"/>
  <c r="S1512" i="25"/>
  <c r="S1130" i="25"/>
  <c r="R946" i="25"/>
  <c r="S1909" i="25"/>
  <c r="R1612" i="25"/>
  <c r="R1461" i="25"/>
  <c r="S1620" i="25"/>
  <c r="R775" i="25"/>
  <c r="S1202" i="25"/>
  <c r="R1360" i="25"/>
  <c r="R2046" i="25"/>
  <c r="R1586" i="25"/>
  <c r="S1120" i="25"/>
  <c r="R1280" i="25"/>
  <c r="R1975" i="25"/>
  <c r="S1869" i="25"/>
  <c r="R1939" i="25"/>
  <c r="R1934" i="25"/>
  <c r="R1527" i="25"/>
  <c r="R1351" i="25"/>
  <c r="S1878" i="25"/>
  <c r="R1002" i="25"/>
  <c r="S1627" i="25"/>
  <c r="R1904" i="25"/>
  <c r="R2231" i="25"/>
  <c r="T2231" i="25" s="1"/>
  <c r="R1109" i="25"/>
  <c r="S1105" i="25"/>
  <c r="R983" i="25"/>
  <c r="R1151" i="25"/>
  <c r="R1032" i="25"/>
  <c r="R1956" i="25"/>
  <c r="S1991" i="25"/>
  <c r="R1409" i="25"/>
  <c r="S1840" i="25"/>
  <c r="R954" i="25"/>
  <c r="S1458" i="25"/>
  <c r="R1422" i="25"/>
  <c r="S1070" i="25"/>
  <c r="S1019" i="25"/>
  <c r="R1775" i="25"/>
  <c r="R1882" i="25"/>
  <c r="S1072" i="25"/>
  <c r="S1351" i="25"/>
  <c r="R927" i="25"/>
  <c r="R1512" i="25"/>
  <c r="S1590" i="25"/>
  <c r="S1380" i="25"/>
  <c r="S1574" i="25"/>
  <c r="R1471" i="25"/>
  <c r="R1960" i="25"/>
  <c r="S1673" i="25"/>
  <c r="R1985" i="25"/>
  <c r="R1359" i="25"/>
  <c r="R1355" i="25"/>
  <c r="S1970" i="25"/>
  <c r="R1416" i="25"/>
  <c r="R2255" i="25"/>
  <c r="S1517" i="25"/>
  <c r="S1503" i="25"/>
  <c r="R1646" i="25"/>
  <c r="S1522" i="25"/>
  <c r="S1450" i="25"/>
  <c r="S2014" i="25"/>
  <c r="S1141" i="25"/>
  <c r="S1403" i="25"/>
  <c r="R1672" i="25"/>
  <c r="R1050" i="25"/>
  <c r="S1471" i="25"/>
  <c r="R1751" i="25"/>
  <c r="S1099" i="25"/>
  <c r="S1145" i="25"/>
  <c r="S1945" i="25"/>
  <c r="R1263" i="25"/>
  <c r="S931" i="25"/>
  <c r="R1054" i="25"/>
  <c r="S764" i="25"/>
  <c r="R951" i="25"/>
  <c r="R1514" i="25"/>
  <c r="S1882" i="25"/>
  <c r="R1519" i="25"/>
  <c r="S1502" i="25"/>
  <c r="R1364" i="25"/>
  <c r="S1695" i="25"/>
  <c r="S1624" i="25"/>
  <c r="S1635" i="25"/>
  <c r="R1559" i="25"/>
  <c r="S1870" i="25"/>
  <c r="R1769" i="25"/>
  <c r="R893" i="25"/>
  <c r="S1156" i="25"/>
  <c r="R1057" i="25"/>
  <c r="S929" i="25"/>
  <c r="R2068" i="25"/>
  <c r="T2068" i="25" s="1"/>
  <c r="S1762" i="25"/>
  <c r="R1868" i="25"/>
  <c r="T1868" i="25" s="1"/>
  <c r="S1216" i="25"/>
  <c r="S1841" i="25"/>
  <c r="S1018" i="25"/>
  <c r="R1424" i="25"/>
  <c r="T1424" i="25" s="1"/>
  <c r="S1205" i="25"/>
  <c r="S1078" i="25"/>
  <c r="S1576" i="25"/>
  <c r="S1896" i="25"/>
  <c r="R1375" i="25"/>
  <c r="S1193" i="25"/>
  <c r="S933" i="25"/>
  <c r="S1383" i="25"/>
  <c r="S1925" i="25"/>
  <c r="R1255" i="25"/>
  <c r="R1452" i="25"/>
  <c r="S1847" i="25"/>
  <c r="S1215" i="25"/>
  <c r="S1044" i="25"/>
  <c r="R1470" i="25"/>
  <c r="T1470" i="25" s="1"/>
  <c r="R1013" i="25"/>
  <c r="R1948" i="25"/>
  <c r="S1337" i="25"/>
  <c r="S985" i="25"/>
  <c r="S1643" i="25"/>
  <c r="R1616" i="25"/>
  <c r="T1616" i="25" s="1"/>
  <c r="R1486" i="25"/>
  <c r="R938" i="25"/>
  <c r="R1735" i="25"/>
  <c r="R1937" i="25"/>
  <c r="S1875" i="25"/>
  <c r="R1088" i="25"/>
  <c r="S1680" i="25"/>
  <c r="S1366" i="25"/>
  <c r="R1491" i="25"/>
  <c r="S883" i="25"/>
  <c r="R1900" i="25"/>
  <c r="R2299" i="25"/>
  <c r="R1260" i="25"/>
  <c r="R767" i="25"/>
  <c r="R2076" i="25"/>
  <c r="T2076" i="25" s="1"/>
  <c r="S1902" i="25"/>
  <c r="S1622" i="25"/>
  <c r="S1167" i="25"/>
  <c r="S1586" i="25"/>
  <c r="R1348" i="25"/>
  <c r="R1554" i="25"/>
  <c r="R919" i="25"/>
  <c r="S1612" i="25"/>
  <c r="R1525" i="25"/>
  <c r="R1182" i="25"/>
  <c r="S1906" i="25"/>
  <c r="R1211" i="25"/>
  <c r="S1536" i="25"/>
  <c r="R1546" i="25"/>
  <c r="R1493" i="25"/>
  <c r="R1874" i="25"/>
  <c r="R1128" i="25"/>
  <c r="S2015" i="25"/>
  <c r="R1171" i="25"/>
  <c r="S1074" i="25"/>
  <c r="R1711" i="25"/>
  <c r="S1886" i="25"/>
  <c r="R2281" i="25"/>
  <c r="T2281" i="25" s="1"/>
  <c r="S1404" i="25"/>
  <c r="R1876" i="25"/>
  <c r="S1479" i="25"/>
  <c r="R1273" i="25"/>
  <c r="S1903" i="25"/>
  <c r="R1624" i="25"/>
  <c r="R1121" i="25"/>
  <c r="R974" i="25"/>
  <c r="R1597" i="25"/>
  <c r="T1597" i="25" s="1"/>
  <c r="S943" i="25"/>
  <c r="S1305" i="25"/>
  <c r="R1107" i="25"/>
  <c r="S893" i="25"/>
  <c r="R1494" i="25"/>
  <c r="R1144" i="25"/>
  <c r="R1094" i="25"/>
  <c r="S1334" i="25"/>
  <c r="R1377" i="25"/>
  <c r="S902" i="25"/>
  <c r="S1730" i="25"/>
  <c r="R1888" i="25"/>
  <c r="R2224" i="25"/>
  <c r="T2224" i="25" s="1"/>
  <c r="R2221" i="25"/>
  <c r="R994" i="25"/>
  <c r="T994" i="25" s="1"/>
  <c r="R1037" i="25"/>
  <c r="R866" i="25"/>
  <c r="R1283" i="25"/>
  <c r="S1998" i="25"/>
  <c r="R1019" i="25"/>
  <c r="S1756" i="25"/>
  <c r="R1749" i="25"/>
  <c r="S1731" i="25"/>
  <c r="S887" i="25"/>
  <c r="R1967" i="25"/>
  <c r="S1919" i="25"/>
  <c r="S1861" i="25"/>
  <c r="S1581" i="25"/>
  <c r="R1390" i="25"/>
  <c r="S1451" i="25"/>
  <c r="R1688" i="25"/>
  <c r="R2071" i="25"/>
  <c r="S1948" i="25"/>
  <c r="R777" i="25"/>
  <c r="R1303" i="25"/>
  <c r="S1153" i="25"/>
  <c r="R2252" i="25"/>
  <c r="T2252" i="25" s="1"/>
  <c r="R2091" i="25"/>
  <c r="S1162" i="25"/>
  <c r="R2312" i="25"/>
  <c r="S1537" i="25"/>
  <c r="R1926" i="25"/>
  <c r="S1713" i="25"/>
  <c r="S762" i="25"/>
  <c r="S1325" i="25"/>
  <c r="S871" i="25"/>
  <c r="R912" i="25"/>
  <c r="R759" i="25"/>
  <c r="S1239" i="25"/>
  <c r="S1409" i="25"/>
  <c r="S967" i="25"/>
  <c r="S951" i="25"/>
  <c r="R1001" i="25"/>
  <c r="T1001" i="25" s="1"/>
  <c r="S1324" i="25"/>
  <c r="R1649" i="25"/>
  <c r="R2376" i="25"/>
  <c r="T2376" i="25" s="1"/>
  <c r="R1174" i="25"/>
  <c r="T1174" i="25" s="1"/>
  <c r="S1285" i="25"/>
  <c r="R1475" i="25"/>
  <c r="R1472" i="25"/>
  <c r="R1854" i="25"/>
  <c r="S1220" i="25"/>
  <c r="S1393" i="25"/>
  <c r="S1606" i="25"/>
  <c r="R984" i="25"/>
  <c r="R1177" i="25"/>
  <c r="S2008" i="25"/>
  <c r="R1047" i="25"/>
  <c r="R1602" i="25"/>
  <c r="R2301" i="25"/>
  <c r="S921" i="25"/>
  <c r="S1957" i="25"/>
  <c r="R1334" i="25"/>
  <c r="R1530" i="25"/>
  <c r="S987" i="25"/>
  <c r="R2047" i="25"/>
  <c r="R1259" i="25"/>
  <c r="R2039" i="25"/>
  <c r="S1930" i="25"/>
  <c r="R1176" i="25"/>
  <c r="S1598" i="25"/>
  <c r="S1959" i="25"/>
  <c r="S1773" i="25"/>
  <c r="S1656" i="25"/>
  <c r="R2257" i="25"/>
  <c r="T2257" i="25" s="1"/>
  <c r="R972" i="25"/>
  <c r="S1645" i="25"/>
  <c r="S1914" i="25"/>
  <c r="S1946" i="25"/>
  <c r="S1684" i="25"/>
  <c r="R978" i="25"/>
  <c r="S1769" i="25"/>
  <c r="S866" i="25"/>
  <c r="R1697" i="25"/>
  <c r="S777" i="25"/>
  <c r="R1152" i="25"/>
  <c r="S1398" i="25"/>
  <c r="R2332" i="25"/>
  <c r="T2332" i="25" s="1"/>
  <c r="R2271" i="25"/>
  <c r="S1660" i="25"/>
  <c r="R1548" i="25"/>
  <c r="R1243" i="25"/>
  <c r="R1861" i="25"/>
  <c r="S1086" i="25"/>
  <c r="R1698" i="25"/>
  <c r="T1698" i="25" s="1"/>
  <c r="R977" i="25"/>
  <c r="S1406" i="25"/>
  <c r="S1317" i="25"/>
  <c r="R1481" i="25"/>
  <c r="S1506" i="25"/>
  <c r="R1547" i="25"/>
  <c r="R2369" i="25"/>
  <c r="T2369" i="25" s="1"/>
  <c r="R1141" i="25"/>
  <c r="R1685" i="25"/>
  <c r="S1059" i="25"/>
  <c r="R1233" i="25"/>
  <c r="T1233" i="25" s="1"/>
  <c r="R1134" i="25"/>
  <c r="R1928" i="25"/>
  <c r="R1183" i="25"/>
  <c r="R1945" i="25"/>
  <c r="S1306" i="25"/>
  <c r="R1419" i="25"/>
  <c r="R1052" i="25"/>
  <c r="S1439" i="25"/>
  <c r="R2368" i="25"/>
  <c r="R1988" i="25"/>
  <c r="R1614" i="25"/>
  <c r="R1008" i="25"/>
  <c r="S1541" i="25"/>
  <c r="S1939" i="25"/>
  <c r="R1543" i="25"/>
  <c r="R1142" i="25"/>
  <c r="R2080" i="25"/>
  <c r="T2080" i="25" s="1"/>
  <c r="R2363" i="25"/>
  <c r="T2363" i="25" s="1"/>
  <c r="R2213" i="25"/>
  <c r="R1081" i="25"/>
  <c r="S1499" i="25"/>
  <c r="S1346" i="25"/>
  <c r="R1473" i="25"/>
  <c r="R2086" i="25"/>
  <c r="T2086" i="25" s="1"/>
  <c r="R1104" i="25"/>
  <c r="R1434" i="25"/>
  <c r="R1468" i="25"/>
  <c r="R2054" i="25"/>
  <c r="T2054" i="25" s="1"/>
  <c r="R1227" i="25"/>
  <c r="S875" i="25"/>
  <c r="S1842" i="25"/>
  <c r="R2362" i="25"/>
  <c r="R948" i="25"/>
  <c r="S763" i="25"/>
  <c r="R1242" i="25"/>
  <c r="R1634" i="25"/>
  <c r="R2073" i="25"/>
  <c r="S1127" i="25"/>
  <c r="R1017" i="25"/>
  <c r="R1710" i="25"/>
  <c r="R1842" i="25"/>
  <c r="S1374" i="25"/>
  <c r="R1577" i="25"/>
  <c r="S965" i="25"/>
  <c r="S1951" i="25"/>
  <c r="R989" i="25"/>
  <c r="S1983" i="25"/>
  <c r="R1584" i="25"/>
  <c r="S1258" i="25"/>
  <c r="R2078" i="25"/>
  <c r="T2078" i="25" s="1"/>
  <c r="R1006" i="25"/>
  <c r="S1566" i="25"/>
  <c r="S1327" i="25"/>
  <c r="R1492" i="25"/>
  <c r="T1492" i="25" s="1"/>
  <c r="S1275" i="25"/>
  <c r="S1599" i="25"/>
  <c r="R1853" i="25"/>
  <c r="T1853" i="25" s="1"/>
  <c r="R1020" i="25"/>
  <c r="R1897" i="25"/>
  <c r="R1544" i="25"/>
  <c r="S1096" i="25"/>
  <c r="R958" i="25"/>
  <c r="R878" i="25"/>
  <c r="T878" i="25" s="1"/>
  <c r="S1550" i="25"/>
  <c r="R2234" i="25"/>
  <c r="S906" i="25"/>
  <c r="S1587" i="25"/>
  <c r="R1423" i="25"/>
  <c r="T1423" i="25" s="1"/>
  <c r="R1384" i="25"/>
  <c r="S1085" i="25"/>
  <c r="S1077" i="25"/>
  <c r="S1778" i="25"/>
  <c r="R1333" i="25"/>
  <c r="S759" i="25"/>
  <c r="R2053" i="25"/>
  <c r="R2373" i="25"/>
  <c r="T2373" i="25" s="1"/>
  <c r="R985" i="25"/>
  <c r="S1849" i="25"/>
  <c r="S1516" i="25"/>
  <c r="R1979" i="25"/>
  <c r="R768" i="25"/>
  <c r="R1406" i="25"/>
  <c r="R1955" i="25"/>
  <c r="R1993" i="25"/>
  <c r="R1859" i="25"/>
  <c r="R955" i="25"/>
  <c r="S858" i="25"/>
  <c r="S1910" i="25"/>
  <c r="R1765" i="25"/>
  <c r="T1765" i="25" s="1"/>
  <c r="R1693" i="25"/>
  <c r="R1732" i="25"/>
  <c r="R2268" i="25"/>
  <c r="S1486" i="25"/>
  <c r="R1655" i="25"/>
  <c r="R1588" i="25"/>
  <c r="S1147" i="25"/>
  <c r="R1890" i="25"/>
  <c r="R868" i="25"/>
  <c r="R871" i="25"/>
  <c r="R1591" i="25"/>
  <c r="S1770" i="25"/>
  <c r="R2089" i="25"/>
  <c r="S1883" i="25"/>
  <c r="R2199" i="25"/>
  <c r="T2199" i="25" s="1"/>
  <c r="S1575" i="25"/>
  <c r="R1931" i="25"/>
  <c r="S1929" i="25"/>
  <c r="R2212" i="25"/>
  <c r="T2212" i="25" s="1"/>
  <c r="S1621" i="25"/>
  <c r="R1382" i="25"/>
  <c r="S1024" i="25"/>
  <c r="S1766" i="25"/>
  <c r="R1718" i="25"/>
  <c r="S1699" i="25"/>
  <c r="R2029" i="25"/>
  <c r="R1509" i="25"/>
  <c r="R877" i="25"/>
  <c r="R1376" i="25"/>
  <c r="R1346" i="25"/>
  <c r="R2305" i="25"/>
  <c r="T2305" i="25" s="1"/>
  <c r="S1110" i="25"/>
  <c r="S1504" i="25"/>
  <c r="R950" i="25"/>
  <c r="S1642" i="25"/>
  <c r="R966" i="25"/>
  <c r="S1035" i="25"/>
  <c r="R1379" i="25"/>
  <c r="T1379" i="25" s="1"/>
  <c r="S1369" i="25"/>
  <c r="R1325" i="25"/>
  <c r="R763" i="25"/>
  <c r="R2291" i="25"/>
  <c r="T2291" i="25" s="1"/>
  <c r="S1994" i="25"/>
  <c r="R1638" i="25"/>
  <c r="R1014" i="25"/>
  <c r="R885" i="25"/>
  <c r="T885" i="25" s="1"/>
  <c r="S1540" i="25"/>
  <c r="R1208" i="25"/>
  <c r="T1208" i="25" s="1"/>
  <c r="R1232" i="25"/>
  <c r="R924" i="25"/>
  <c r="T924" i="25" s="1"/>
  <c r="S1979" i="25"/>
  <c r="R1392" i="25"/>
  <c r="S780" i="25"/>
  <c r="R1556" i="25"/>
  <c r="R1430" i="25"/>
  <c r="S1445" i="25"/>
  <c r="R2269" i="25"/>
  <c r="R1131" i="25"/>
  <c r="R1451" i="25"/>
  <c r="R2232" i="25"/>
  <c r="T2232" i="25" s="1"/>
  <c r="R1265" i="25"/>
  <c r="R1696" i="25"/>
  <c r="S1850" i="25"/>
  <c r="T1850" i="25" s="1"/>
  <c r="R1245" i="25"/>
  <c r="R1371" i="25"/>
  <c r="R957" i="25"/>
  <c r="S1588" i="25"/>
  <c r="S1641" i="25"/>
  <c r="R2066" i="25"/>
  <c r="R1484" i="25"/>
  <c r="S1706" i="25"/>
  <c r="R1274" i="25"/>
  <c r="S990" i="25"/>
  <c r="R2005" i="25"/>
  <c r="S1697" i="25"/>
  <c r="S1990" i="25"/>
  <c r="R1445" i="25"/>
  <c r="R1880" i="25"/>
  <c r="S1123" i="25"/>
  <c r="S1738" i="25"/>
  <c r="R1026" i="25"/>
  <c r="R960" i="25"/>
  <c r="R1578" i="25"/>
  <c r="S1482" i="25"/>
  <c r="R1640" i="25"/>
  <c r="R2018" i="25"/>
  <c r="R1381" i="25"/>
  <c r="S980" i="25"/>
  <c r="R941" i="25"/>
  <c r="T941" i="25" s="1"/>
  <c r="S1777" i="25"/>
  <c r="R1229" i="25"/>
  <c r="R2273" i="25"/>
  <c r="S1158" i="25"/>
  <c r="S1737" i="25"/>
  <c r="R2375" i="25"/>
  <c r="T2375" i="25" s="1"/>
  <c r="R898" i="25"/>
  <c r="T898" i="25" s="1"/>
  <c r="R1674" i="25"/>
  <c r="T1674" i="25" s="1"/>
  <c r="R1033" i="25"/>
  <c r="R1894" i="25"/>
  <c r="S1049" i="25"/>
  <c r="R1145" i="25"/>
  <c r="R2288" i="25"/>
  <c r="R1003" i="25"/>
  <c r="T1003" i="25" s="1"/>
  <c r="R2297" i="25"/>
  <c r="S894" i="25"/>
  <c r="S1350" i="25"/>
  <c r="R881" i="25"/>
  <c r="T881" i="25" s="1"/>
  <c r="R1340" i="25"/>
  <c r="R1906" i="25"/>
  <c r="R2223" i="25"/>
  <c r="T2223" i="25" s="1"/>
  <c r="R2241" i="25"/>
  <c r="R1628" i="25"/>
  <c r="R1571" i="25"/>
  <c r="T1571" i="25" s="1"/>
  <c r="R1878" i="25"/>
  <c r="R918" i="25"/>
  <c r="R1643" i="25"/>
  <c r="R1891" i="25"/>
  <c r="S1997" i="25"/>
  <c r="S1978" i="25"/>
  <c r="R1228" i="25"/>
  <c r="S2017" i="25"/>
  <c r="S1428" i="25"/>
  <c r="S1535" i="25"/>
  <c r="R1252" i="25"/>
  <c r="R2249" i="25"/>
  <c r="S1960" i="25"/>
  <c r="R1403" i="25"/>
  <c r="R1752" i="25"/>
  <c r="S1491" i="25"/>
  <c r="S1514" i="25"/>
  <c r="R1656" i="25"/>
  <c r="R1647" i="25"/>
  <c r="S1219" i="25"/>
  <c r="S1440" i="25"/>
  <c r="R882" i="25"/>
  <c r="S1243" i="25"/>
  <c r="S1567" i="25"/>
  <c r="S913" i="25"/>
  <c r="S1649" i="25"/>
  <c r="R1679" i="25"/>
  <c r="R1611" i="25"/>
  <c r="S1593" i="25"/>
  <c r="S1855" i="25"/>
  <c r="T1855" i="25" s="1"/>
  <c r="R2069" i="25"/>
  <c r="S1707" i="25"/>
  <c r="R1431" i="25"/>
  <c r="S1186" i="25"/>
  <c r="R2331" i="25"/>
  <c r="R1678" i="25"/>
  <c r="R1743" i="25"/>
  <c r="T1743" i="25" s="1"/>
  <c r="S1259" i="25"/>
  <c r="R929" i="25"/>
  <c r="S1029" i="25"/>
  <c r="R1564" i="25"/>
  <c r="T1564" i="25" s="1"/>
  <c r="R1762" i="25"/>
  <c r="S1733" i="25"/>
  <c r="S1084" i="25"/>
  <c r="R2372" i="25"/>
  <c r="S1152" i="25"/>
  <c r="S1136" i="25"/>
  <c r="R1741" i="25"/>
  <c r="R1056" i="25"/>
  <c r="R995" i="25"/>
  <c r="S2023" i="25"/>
  <c r="R1466" i="25"/>
  <c r="R1676" i="25"/>
  <c r="R1565" i="25"/>
  <c r="S979" i="25"/>
  <c r="R1166" i="25"/>
  <c r="R1953" i="25"/>
  <c r="R1901" i="25"/>
  <c r="R1838" i="25"/>
  <c r="S1021" i="25"/>
  <c r="S767" i="25"/>
  <c r="R1927" i="25"/>
  <c r="T1927" i="25" s="1"/>
  <c r="S1272" i="25"/>
  <c r="R2" i="25"/>
  <c r="R1736" i="25"/>
  <c r="T1736" i="25" s="1"/>
  <c r="S1480" i="25"/>
  <c r="S1926" i="25"/>
  <c r="R1247" i="25"/>
  <c r="S1741" i="25"/>
  <c r="R1644" i="25"/>
  <c r="S1634" i="25"/>
  <c r="R1949" i="25"/>
  <c r="R1659" i="25"/>
  <c r="T1659" i="25" s="1"/>
  <c r="R1353" i="25"/>
  <c r="T1353" i="25" s="1"/>
  <c r="S1596" i="25"/>
  <c r="S966" i="25"/>
  <c r="R1030" i="25"/>
  <c r="S1255" i="25"/>
  <c r="R1048" i="25"/>
  <c r="T1048" i="25" s="1"/>
  <c r="S1131" i="25"/>
  <c r="R1180" i="25"/>
  <c r="R2077" i="25"/>
  <c r="T2077" i="25" s="1"/>
  <c r="R2310" i="25"/>
  <c r="R1778" i="25"/>
  <c r="R765" i="25"/>
  <c r="R1706" i="25"/>
  <c r="S1177" i="25"/>
  <c r="S1548" i="25"/>
  <c r="S1968" i="25"/>
  <c r="R1620" i="25"/>
  <c r="R1964" i="25"/>
  <c r="R2364" i="25"/>
  <c r="R1990" i="25"/>
  <c r="S1242" i="25"/>
  <c r="R1172" i="25"/>
  <c r="S1165" i="25"/>
  <c r="R1328" i="25"/>
  <c r="R1108" i="25"/>
  <c r="S1203" i="25"/>
  <c r="S1692" i="25"/>
  <c r="R1909" i="25"/>
  <c r="R1851" i="25"/>
  <c r="T1851" i="25" s="1"/>
  <c r="S1600" i="25"/>
  <c r="R869" i="25"/>
  <c r="R1220" i="25"/>
  <c r="T1220" i="25" s="1"/>
  <c r="R1596" i="25"/>
  <c r="R1523" i="25"/>
  <c r="S1410" i="25"/>
  <c r="S1648" i="25"/>
  <c r="R1980" i="25"/>
  <c r="R1557" i="25"/>
  <c r="S1038" i="25"/>
  <c r="S1139" i="25"/>
  <c r="R1587" i="25"/>
  <c r="R1660" i="25"/>
  <c r="R1576" i="25"/>
  <c r="R1563" i="25"/>
  <c r="T1563" i="25" s="1"/>
  <c r="R1482" i="25"/>
  <c r="S1192" i="25"/>
  <c r="S1284" i="25"/>
  <c r="S1965" i="25"/>
  <c r="S1657" i="25"/>
  <c r="R1004" i="25"/>
  <c r="R1692" i="25"/>
  <c r="R2222" i="25"/>
  <c r="S1082" i="25"/>
  <c r="S1312" i="25"/>
  <c r="R1089" i="25"/>
  <c r="S1610" i="25"/>
  <c r="R1549" i="25"/>
  <c r="R1553" i="25"/>
  <c r="S1545" i="25"/>
  <c r="R1068" i="25"/>
  <c r="S1936" i="25"/>
  <c r="S1687" i="25"/>
  <c r="R1402" i="25"/>
  <c r="S1771" i="25"/>
  <c r="S1171" i="25"/>
  <c r="R930" i="25"/>
  <c r="R1097" i="25"/>
  <c r="R1096" i="25"/>
  <c r="R2300" i="25"/>
  <c r="T2300" i="25" s="1"/>
  <c r="R1386" i="25"/>
  <c r="S1133" i="25"/>
  <c r="S867" i="25"/>
  <c r="R2308" i="25"/>
  <c r="T2308" i="25" s="1"/>
  <c r="R1540" i="25"/>
  <c r="R2025" i="25"/>
  <c r="R1580" i="25"/>
  <c r="R1189" i="25"/>
  <c r="S1228" i="25"/>
  <c r="S1543" i="25"/>
  <c r="R1358" i="25"/>
  <c r="R1507" i="25"/>
  <c r="S896" i="25"/>
  <c r="R986" i="25"/>
  <c r="S952" i="25"/>
  <c r="R2282" i="25"/>
  <c r="R1284" i="25"/>
  <c r="S1326" i="25"/>
  <c r="S1236" i="25"/>
  <c r="S1033" i="25"/>
  <c r="S1728" i="25"/>
  <c r="S1206" i="25"/>
  <c r="S773" i="25"/>
  <c r="R1652" i="25"/>
  <c r="T1652" i="25" s="1"/>
  <c r="S1411" i="25"/>
  <c r="S961" i="25"/>
  <c r="R1169" i="25"/>
  <c r="S1237" i="25"/>
  <c r="R879" i="25"/>
  <c r="S1092" i="25"/>
  <c r="R1593" i="25"/>
  <c r="R1448" i="25"/>
  <c r="R915" i="25"/>
  <c r="S1559" i="25"/>
  <c r="S1111" i="25"/>
  <c r="R1070" i="25"/>
  <c r="T1070" i="25" s="1"/>
  <c r="R1846" i="25"/>
  <c r="S774" i="25"/>
  <c r="S1266" i="25"/>
  <c r="S886" i="25"/>
  <c r="S1230" i="25"/>
  <c r="R1374" i="25"/>
  <c r="R1929" i="25"/>
  <c r="R858" i="25"/>
  <c r="R2044" i="25"/>
  <c r="T2044" i="25" s="1"/>
  <c r="S882" i="25"/>
  <c r="S1095" i="25"/>
  <c r="R2283" i="25"/>
  <c r="S1461" i="25"/>
  <c r="R856" i="25"/>
  <c r="S1984" i="25"/>
  <c r="R1504" i="25"/>
  <c r="S1962" i="25"/>
  <c r="R1207" i="25"/>
  <c r="S950" i="25"/>
  <c r="R1898" i="25"/>
  <c r="R1965" i="25"/>
  <c r="R2050" i="25"/>
  <c r="R2090" i="25"/>
  <c r="S1452" i="25"/>
  <c r="S1704" i="25"/>
  <c r="R2218" i="25"/>
  <c r="T2218" i="25" s="1"/>
  <c r="R1372" i="25"/>
  <c r="R1618" i="25"/>
  <c r="R1277" i="25"/>
  <c r="R1043" i="25"/>
  <c r="R1552" i="25"/>
  <c r="S1884" i="25"/>
  <c r="R1599" i="25"/>
  <c r="R1941" i="25"/>
  <c r="S1062" i="25"/>
  <c r="R1483" i="25"/>
  <c r="R1913" i="25"/>
  <c r="R1071" i="25"/>
  <c r="S1343" i="25"/>
  <c r="R949" i="25"/>
  <c r="R2256" i="25"/>
  <c r="T2256" i="25" s="1"/>
  <c r="R1218" i="25"/>
  <c r="S1456" i="25"/>
  <c r="R1737" i="25"/>
  <c r="S1310" i="25"/>
  <c r="R1038" i="25"/>
  <c r="R1212" i="25"/>
  <c r="S1754" i="25"/>
  <c r="R1268" i="25"/>
  <c r="T1268" i="25" s="1"/>
  <c r="R1758" i="25"/>
  <c r="R1469" i="25"/>
  <c r="R2330" i="25"/>
  <c r="S1277" i="25"/>
  <c r="S1485" i="25"/>
  <c r="S1389" i="25"/>
  <c r="R1147" i="25"/>
  <c r="R1042" i="25"/>
  <c r="T1042" i="25" s="1"/>
  <c r="R1241" i="25"/>
  <c r="S1539" i="25"/>
  <c r="R2336" i="25"/>
  <c r="R1992" i="25"/>
  <c r="S884" i="25"/>
  <c r="S1235" i="25"/>
  <c r="S1530" i="25"/>
  <c r="S1223" i="25"/>
  <c r="S1129" i="25"/>
  <c r="S1154" i="25"/>
  <c r="R1886" i="25"/>
  <c r="S1917" i="25"/>
  <c r="S1321" i="25"/>
  <c r="R1910" i="25"/>
  <c r="R1428" i="25"/>
  <c r="R1317" i="25"/>
  <c r="R1206" i="25"/>
  <c r="R1609" i="25"/>
  <c r="T1609" i="25" s="1"/>
  <c r="R943" i="25"/>
  <c r="R873" i="25"/>
  <c r="R1370" i="25"/>
  <c r="T1370" i="25" s="1"/>
  <c r="R1136" i="25"/>
  <c r="S1601" i="25"/>
  <c r="S1014" i="25"/>
  <c r="S1276" i="25"/>
  <c r="S945" i="25"/>
  <c r="S1142" i="25"/>
  <c r="R1111" i="25"/>
  <c r="R1365" i="25"/>
  <c r="T1365" i="25" s="1"/>
  <c r="R2049" i="25"/>
  <c r="T2049" i="25" s="1"/>
  <c r="S1722" i="25"/>
  <c r="R1106" i="25"/>
  <c r="S1500" i="25"/>
  <c r="S1087" i="25"/>
  <c r="R1460" i="25"/>
  <c r="R2286" i="25"/>
  <c r="R1745" i="25"/>
  <c r="R1231" i="25"/>
  <c r="S1693" i="25"/>
  <c r="R2008" i="25"/>
  <c r="R1837" i="25"/>
  <c r="T1837" i="25" s="1"/>
  <c r="S1199" i="25"/>
  <c r="S1261" i="25"/>
  <c r="S1846" i="25"/>
  <c r="S1913" i="25"/>
  <c r="R1536" i="25"/>
  <c r="R1722" i="25"/>
  <c r="S1918" i="25"/>
  <c r="R1921" i="25"/>
  <c r="T1921" i="25" s="1"/>
  <c r="S766" i="25"/>
  <c r="S1314" i="25"/>
  <c r="S1329" i="25"/>
  <c r="R1087" i="25"/>
  <c r="S1931" i="25"/>
  <c r="S1549" i="25"/>
  <c r="S1075" i="25"/>
  <c r="R2042" i="25"/>
  <c r="R774" i="25"/>
  <c r="R891" i="25"/>
  <c r="T891" i="25" s="1"/>
  <c r="S1589" i="25"/>
  <c r="S1718" i="25"/>
  <c r="R926" i="25"/>
  <c r="S1888" i="25"/>
  <c r="R1529" i="25"/>
  <c r="S1103" i="25"/>
  <c r="R1116" i="25"/>
  <c r="S1218" i="25"/>
  <c r="R1456" i="25"/>
  <c r="S1265" i="25"/>
  <c r="R1058" i="25"/>
  <c r="R1686" i="25"/>
  <c r="R780" i="25"/>
  <c r="R2007" i="25"/>
  <c r="S1175" i="25"/>
  <c r="R1506" i="25"/>
  <c r="S1182" i="25"/>
  <c r="S1553" i="25"/>
  <c r="S1254" i="25"/>
  <c r="R965" i="25"/>
  <c r="R2244" i="25"/>
  <c r="T2244" i="25" s="1"/>
  <c r="S1678" i="25"/>
  <c r="S900" i="25"/>
  <c r="S1729" i="25"/>
  <c r="S1542" i="25"/>
  <c r="S1747" i="25"/>
  <c r="S1330" i="25"/>
  <c r="R1930" i="25"/>
  <c r="S1981" i="25"/>
  <c r="R1740" i="25"/>
  <c r="R1323" i="25"/>
  <c r="S1262" i="25"/>
  <c r="R2246" i="25"/>
  <c r="R1908" i="25"/>
  <c r="R1849" i="25"/>
  <c r="S1441" i="25"/>
  <c r="S1558" i="25"/>
  <c r="R2081" i="25"/>
  <c r="R2275" i="25"/>
  <c r="S1270" i="25"/>
  <c r="R1203" i="25"/>
  <c r="S1065" i="25"/>
  <c r="S1578" i="25"/>
  <c r="R1079" i="25"/>
  <c r="R1946" i="25"/>
  <c r="S1474" i="25"/>
  <c r="R1510" i="25"/>
  <c r="S1955" i="25"/>
  <c r="R903" i="25"/>
  <c r="R772" i="25"/>
  <c r="R2012" i="25"/>
  <c r="R1420" i="25"/>
  <c r="S1055" i="25"/>
  <c r="R1719" i="25"/>
  <c r="S1498" i="25"/>
  <c r="S1969" i="25"/>
  <c r="S1031" i="25"/>
  <c r="R2006" i="25"/>
  <c r="S1899" i="25"/>
  <c r="R2040" i="25"/>
  <c r="R992" i="25"/>
  <c r="R1841" i="25"/>
  <c r="R1987" i="25"/>
  <c r="T1987" i="25" s="1"/>
  <c r="S1923" i="25"/>
  <c r="S1107" i="25"/>
  <c r="S1630" i="25"/>
  <c r="R1601" i="25"/>
  <c r="S771" i="25"/>
  <c r="S1371" i="25"/>
  <c r="R942" i="25"/>
  <c r="S1421" i="25"/>
  <c r="R876" i="25"/>
  <c r="R1528" i="25"/>
  <c r="S1857" i="25"/>
  <c r="R1084" i="25"/>
  <c r="R1667" i="25"/>
  <c r="T1667" i="25" s="1"/>
  <c r="R1648" i="25"/>
  <c r="R988" i="25"/>
  <c r="T988" i="25" s="1"/>
  <c r="S1591" i="25"/>
  <c r="S1996" i="25"/>
  <c r="R1397" i="25"/>
  <c r="T1397" i="25" s="1"/>
  <c r="R2284" i="25"/>
  <c r="T2284" i="25" s="1"/>
  <c r="S1064" i="25"/>
  <c r="S1191" i="25"/>
  <c r="R2365" i="25"/>
  <c r="S1629" i="25"/>
  <c r="R1687" i="25"/>
  <c r="S1348" i="25"/>
  <c r="R1156" i="25"/>
  <c r="R1479" i="25"/>
  <c r="R902" i="25"/>
  <c r="R1125" i="25"/>
  <c r="R1394" i="25"/>
  <c r="S1670" i="25"/>
  <c r="R1237" i="25"/>
  <c r="S1615" i="25"/>
  <c r="R1951" i="25"/>
  <c r="S2010" i="25"/>
  <c r="R1582" i="25"/>
  <c r="R1148" i="25"/>
  <c r="R1115" i="25"/>
  <c r="R1205" i="25"/>
  <c r="R1199" i="25"/>
  <c r="S935" i="25"/>
  <c r="S1234" i="25"/>
  <c r="S1761" i="25"/>
  <c r="R2225" i="25"/>
  <c r="R1478" i="25"/>
  <c r="S1525" i="25"/>
  <c r="R2276" i="25"/>
  <c r="T2276" i="25" s="1"/>
  <c r="R1883" i="25"/>
  <c r="R1966" i="25"/>
  <c r="R1103" i="25"/>
  <c r="R1715" i="25"/>
  <c r="R2287" i="25"/>
  <c r="T2287" i="25" s="1"/>
  <c r="S976" i="25"/>
  <c r="R1608" i="25"/>
  <c r="T1608" i="25" s="1"/>
  <c r="R1531" i="25"/>
  <c r="R2041" i="25"/>
  <c r="T2041" i="25" s="1"/>
  <c r="S1016" i="25"/>
  <c r="S1246" i="25"/>
  <c r="S1143" i="25"/>
  <c r="S782" i="25"/>
  <c r="R1533" i="25"/>
  <c r="S1459" i="25"/>
  <c r="R2084" i="25"/>
  <c r="S1538" i="25"/>
  <c r="S1665" i="25"/>
  <c r="S944" i="25"/>
  <c r="R1671" i="25"/>
  <c r="R761" i="25"/>
  <c r="S1905" i="25"/>
  <c r="S1759" i="25"/>
  <c r="R1772" i="25"/>
  <c r="T1772" i="25" s="1"/>
  <c r="R2293" i="25"/>
  <c r="R1657" i="25"/>
  <c r="R1633" i="25"/>
  <c r="S1744" i="25"/>
  <c r="R1178" i="25"/>
  <c r="R904" i="25"/>
  <c r="S1416" i="25"/>
  <c r="S1605" i="25"/>
  <c r="R1942" i="25"/>
  <c r="R1099" i="25"/>
  <c r="S1497" i="25"/>
  <c r="R1363" i="25"/>
  <c r="R762" i="25"/>
  <c r="R1204" i="25"/>
  <c r="R2280" i="25"/>
  <c r="T2280" i="25" s="1"/>
  <c r="R2038" i="25"/>
  <c r="R2058" i="25"/>
  <c r="T2058" i="25" s="1"/>
  <c r="R920" i="25"/>
  <c r="S1079" i="25"/>
  <c r="R1971" i="25"/>
  <c r="T1971" i="25" s="1"/>
  <c r="S942" i="25"/>
  <c r="R1558" i="25"/>
  <c r="S1256" i="25"/>
  <c r="R1282" i="25"/>
  <c r="S925" i="25"/>
  <c r="S1751" i="25"/>
  <c r="R1124" i="25"/>
  <c r="R1957" i="25"/>
  <c r="S1980" i="25"/>
  <c r="R1385" i="25"/>
  <c r="S1866" i="25"/>
  <c r="R1720" i="25"/>
  <c r="T1720" i="25" s="1"/>
  <c r="R1322" i="25"/>
  <c r="S1008" i="25"/>
  <c r="R1999" i="25"/>
  <c r="S1560" i="25"/>
  <c r="S910" i="25"/>
  <c r="S1091" i="25"/>
  <c r="S1881" i="25"/>
  <c r="R1069" i="25"/>
  <c r="S1381" i="25"/>
  <c r="S1336" i="25"/>
  <c r="S1507" i="25"/>
  <c r="S760" i="25"/>
  <c r="S1012" i="25"/>
  <c r="S1102" i="25"/>
  <c r="R1925" i="25"/>
  <c r="R1383" i="25"/>
  <c r="T1383" i="25" s="1"/>
  <c r="S1735" i="25"/>
  <c r="R1090" i="25"/>
  <c r="S1481" i="25"/>
  <c r="S1958" i="25"/>
  <c r="S1867" i="25"/>
  <c r="R1875" i="25"/>
  <c r="S960" i="25"/>
  <c r="S915" i="25"/>
  <c r="S1614" i="25"/>
  <c r="R783" i="25"/>
  <c r="T783" i="25" s="1"/>
  <c r="R933" i="25"/>
  <c r="S1526" i="25"/>
  <c r="R963" i="25"/>
  <c r="T963" i="25" s="1"/>
  <c r="S1429" i="25"/>
  <c r="S1993" i="25"/>
  <c r="S1030" i="25"/>
  <c r="R2238" i="25"/>
  <c r="T2238" i="25" s="1"/>
  <c r="S1116" i="25"/>
  <c r="S1418" i="25"/>
  <c r="R922" i="25"/>
  <c r="R1063" i="25"/>
  <c r="R1029" i="25"/>
  <c r="R1755" i="25"/>
  <c r="R2366" i="25"/>
  <c r="R1668" i="25"/>
  <c r="R1315" i="25"/>
  <c r="R1137" i="25"/>
  <c r="T1137" i="25" s="1"/>
  <c r="R1723" i="25"/>
  <c r="R1560" i="25"/>
  <c r="R1983" i="25"/>
  <c r="R1067" i="25"/>
  <c r="R1264" i="25"/>
  <c r="S1438" i="25"/>
  <c r="R1036" i="25"/>
  <c r="S1723" i="25"/>
  <c r="S1716" i="25"/>
  <c r="R1272" i="25"/>
  <c r="S1390" i="25"/>
  <c r="S1204" i="25"/>
  <c r="S1489" i="25"/>
  <c r="S1210" i="25"/>
  <c r="R1935" i="25"/>
  <c r="R1694" i="25"/>
  <c r="S1483" i="25"/>
  <c r="R1314" i="25"/>
  <c r="R1555" i="25"/>
  <c r="T1555" i="25" s="1"/>
  <c r="R1347" i="25"/>
  <c r="S1384" i="25"/>
  <c r="S970" i="25"/>
  <c r="R2016" i="25"/>
  <c r="R1281" i="25"/>
  <c r="T1281" i="25" s="1"/>
  <c r="S1211" i="25"/>
  <c r="S1524" i="25"/>
  <c r="R1369" i="25"/>
  <c r="R2074" i="25"/>
  <c r="T2074" i="25" s="1"/>
  <c r="S1685" i="25"/>
  <c r="R1258" i="25"/>
  <c r="S1273" i="25"/>
  <c r="R2087" i="25"/>
  <c r="S1495" i="25"/>
  <c r="S1749" i="25"/>
  <c r="S1417" i="25"/>
  <c r="S2011" i="25"/>
  <c r="R959" i="25"/>
  <c r="S1344" i="25"/>
  <c r="R1943" i="25"/>
  <c r="S1681" i="25"/>
  <c r="R1561" i="25"/>
  <c r="R1603" i="25"/>
  <c r="R1728" i="25"/>
  <c r="R1766" i="25"/>
  <c r="S1355" i="25"/>
  <c r="S899" i="25"/>
  <c r="S914" i="25"/>
  <c r="S1419" i="25"/>
  <c r="S1118" i="25"/>
  <c r="R2055" i="25"/>
  <c r="T2055" i="25" s="1"/>
  <c r="S1253" i="25"/>
  <c r="R991" i="25"/>
  <c r="S1963" i="25"/>
  <c r="S1646" i="25"/>
  <c r="S1313" i="25"/>
  <c r="R1669" i="25"/>
  <c r="S1582" i="25"/>
  <c r="S1356" i="25"/>
  <c r="S978" i="25"/>
  <c r="S1214" i="25"/>
  <c r="R1162" i="25"/>
  <c r="S1098" i="25"/>
  <c r="R998" i="25"/>
  <c r="R1219" i="25"/>
  <c r="R2013" i="25"/>
  <c r="R1944" i="25"/>
  <c r="T1944" i="25" s="1"/>
  <c r="S1032" i="25"/>
  <c r="R1179" i="25"/>
  <c r="R2026" i="25"/>
  <c r="T2026" i="25" s="1"/>
  <c r="S1689" i="25"/>
  <c r="S1358" i="25"/>
  <c r="S1579" i="25"/>
  <c r="S997" i="25"/>
  <c r="R1480" i="25"/>
  <c r="S1200" i="25"/>
  <c r="R1575" i="25"/>
  <c r="S1377" i="25"/>
  <c r="R2304" i="25"/>
  <c r="S1569" i="25"/>
  <c r="R1884" i="25"/>
  <c r="S1169" i="25"/>
  <c r="S1425" i="25"/>
  <c r="S920" i="25"/>
  <c r="R1682" i="25"/>
  <c r="S1947" i="25"/>
  <c r="R1889" i="25"/>
  <c r="S1354" i="25"/>
  <c r="S1052" i="25"/>
  <c r="S1717" i="25"/>
  <c r="R1196" i="25"/>
  <c r="R1598" i="25"/>
  <c r="R2010" i="25"/>
  <c r="R1150" i="25"/>
  <c r="R1352" i="25"/>
  <c r="T1352" i="25" s="1"/>
  <c r="R945" i="25"/>
  <c r="R1415" i="25"/>
  <c r="T1415" i="25" s="1"/>
  <c r="S1476" i="25"/>
  <c r="S1999" i="25"/>
  <c r="S1362" i="25"/>
  <c r="R1250" i="25"/>
  <c r="R1641" i="25"/>
  <c r="T1641" i="25" s="1"/>
  <c r="S1112" i="25"/>
  <c r="S1442" i="25"/>
  <c r="R2035" i="25"/>
  <c r="S971" i="25"/>
  <c r="S1308" i="25"/>
  <c r="S958" i="25"/>
  <c r="R1078" i="25"/>
  <c r="R1984" i="25"/>
  <c r="R1388" i="25"/>
  <c r="S1128" i="25"/>
  <c r="R1477" i="25"/>
  <c r="T1477" i="25" s="1"/>
  <c r="R1354" i="25"/>
  <c r="S1058" i="25"/>
  <c r="R2228" i="25"/>
  <c r="S1427" i="25"/>
  <c r="R1270" i="25"/>
  <c r="R1350" i="25"/>
  <c r="S1943" i="25"/>
  <c r="R1681" i="25"/>
  <c r="R1139" i="25"/>
  <c r="R1870" i="25"/>
  <c r="S1315" i="25"/>
  <c r="R1041" i="25"/>
  <c r="S1179" i="25"/>
  <c r="R1918" i="25"/>
  <c r="S895" i="25"/>
  <c r="R1120" i="25"/>
  <c r="S2" i="25"/>
  <c r="R2015" i="25"/>
  <c r="S1617" i="25"/>
  <c r="R1629" i="25"/>
  <c r="S930" i="25"/>
  <c r="R1915" i="25"/>
  <c r="T1915" i="25" s="1"/>
  <c r="R1414" i="25"/>
  <c r="T1414" i="25" s="1"/>
  <c r="S1992" i="25"/>
  <c r="S1241" i="25"/>
  <c r="R1462" i="25"/>
  <c r="S1138" i="25"/>
  <c r="S772" i="25"/>
  <c r="S1347" i="25"/>
  <c r="S1036" i="25"/>
  <c r="R976" i="25"/>
  <c r="S1172" i="25"/>
  <c r="R2335" i="25"/>
  <c r="R1465" i="25"/>
  <c r="S1546" i="25"/>
  <c r="S904" i="25"/>
  <c r="S2004" i="25"/>
  <c r="R1163" i="25"/>
  <c r="S1126" i="25"/>
  <c r="R1028" i="25"/>
  <c r="S1007" i="25"/>
  <c r="S1897" i="25"/>
  <c r="R2274" i="25"/>
  <c r="R1459" i="25"/>
  <c r="R1488" i="25"/>
  <c r="S1467" i="25"/>
  <c r="S1447" i="25"/>
  <c r="R1658" i="25"/>
  <c r="R1592" i="25"/>
  <c r="T1592" i="25" s="1"/>
  <c r="S2001" i="25"/>
  <c r="R1467" i="25"/>
  <c r="S1108" i="25"/>
  <c r="R1499" i="25"/>
  <c r="R962" i="25"/>
  <c r="S1222" i="25"/>
  <c r="R2259" i="25"/>
  <c r="T2259" i="25" s="1"/>
  <c r="S962" i="25"/>
  <c r="R2371" i="25"/>
  <c r="T2371" i="25" s="1"/>
  <c r="R1160" i="25"/>
  <c r="R1872" i="25"/>
  <c r="R1127" i="25"/>
  <c r="T1127" i="25" s="1"/>
  <c r="S1180" i="25"/>
  <c r="S1954" i="25"/>
  <c r="S1046" i="25"/>
  <c r="R1123" i="25"/>
  <c r="S1387" i="25"/>
  <c r="R1605" i="25"/>
  <c r="R1508" i="25"/>
  <c r="S1683" i="25"/>
  <c r="R2253" i="25"/>
  <c r="T2253" i="25" s="1"/>
  <c r="S947" i="25"/>
  <c r="R2292" i="25"/>
  <c r="T2292" i="25" s="1"/>
  <c r="R964" i="25"/>
  <c r="T964" i="25" s="1"/>
  <c r="S1155" i="25"/>
  <c r="S986" i="25"/>
  <c r="S2013" i="25"/>
  <c r="R913" i="25"/>
  <c r="R2239" i="25"/>
  <c r="S1966" i="25"/>
  <c r="R1046" i="25"/>
  <c r="R1738" i="25"/>
  <c r="R1739" i="25"/>
  <c r="S922" i="25"/>
  <c r="S1057" i="25"/>
  <c r="R1064" i="25"/>
  <c r="R944" i="25"/>
  <c r="S1201" i="25"/>
  <c r="S908" i="25"/>
  <c r="R1968" i="25"/>
  <c r="S1017" i="25"/>
  <c r="R1458" i="25"/>
  <c r="R1771" i="25"/>
  <c r="S1894" i="25"/>
  <c r="R2311" i="25"/>
  <c r="R2061" i="25"/>
  <c r="T2061" i="25" s="1"/>
  <c r="S1533" i="25"/>
  <c r="R1244" i="25"/>
  <c r="R1677" i="25"/>
  <c r="S1187" i="25"/>
  <c r="R1168" i="25"/>
  <c r="T1168" i="25" s="1"/>
  <c r="R1027" i="25"/>
  <c r="S1631" i="25"/>
  <c r="R1324" i="25"/>
  <c r="T1324" i="25" s="1"/>
  <c r="S1920" i="25"/>
  <c r="R1917" i="25"/>
  <c r="R981" i="25"/>
  <c r="R896" i="25"/>
  <c r="M181" i="32"/>
  <c r="N181" i="32" s="1"/>
  <c r="M179" i="32"/>
  <c r="T1123" i="25" l="1"/>
  <c r="T1620" i="25"/>
  <c r="T1043" i="25"/>
  <c r="T1434" i="25"/>
  <c r="T1872" i="25"/>
  <c r="T1694" i="25"/>
  <c r="T1584" i="25"/>
  <c r="T983" i="25"/>
  <c r="T1090" i="25"/>
  <c r="T2336" i="25"/>
  <c r="T2012" i="25"/>
  <c r="T1577" i="25"/>
  <c r="T1669" i="25"/>
  <c r="T1099" i="25"/>
  <c r="T1865" i="25"/>
  <c r="T1229" i="25"/>
  <c r="T1878" i="25"/>
  <c r="T1151" i="25"/>
  <c r="T1307" i="25"/>
  <c r="T2311" i="25"/>
  <c r="T2015" i="25"/>
  <c r="T1231" i="25"/>
  <c r="T869" i="25"/>
  <c r="T907" i="25"/>
  <c r="T1528" i="25"/>
  <c r="T1623" i="25"/>
  <c r="T1672" i="25"/>
  <c r="T778" i="25"/>
  <c r="T2062" i="25"/>
  <c r="T1267" i="25"/>
  <c r="T2206" i="25"/>
  <c r="T1917" i="25"/>
  <c r="T1249" i="25"/>
  <c r="T1338" i="25"/>
  <c r="T1094" i="25"/>
  <c r="T1983" i="25"/>
  <c r="T1909" i="25"/>
  <c r="T957" i="25"/>
  <c r="T977" i="25"/>
  <c r="T955" i="25"/>
  <c r="T1527" i="25"/>
  <c r="T1691" i="25"/>
  <c r="T1629" i="25"/>
  <c r="T1319" i="25"/>
  <c r="T2275" i="25"/>
  <c r="T2365" i="25"/>
  <c r="T2234" i="25"/>
  <c r="T2301" i="25"/>
  <c r="T1328" i="25"/>
  <c r="T1602" i="25"/>
  <c r="T1282" i="25"/>
  <c r="T2053" i="25"/>
  <c r="T2299" i="25"/>
  <c r="T1570" i="25"/>
  <c r="T1510" i="25"/>
  <c r="T949" i="25"/>
  <c r="T1856" i="25"/>
  <c r="T2031" i="25"/>
  <c r="T1484" i="25"/>
  <c r="T2045" i="25"/>
  <c r="T2265" i="25"/>
  <c r="T1413" i="25"/>
  <c r="T1460" i="25"/>
  <c r="T2249" i="25"/>
  <c r="T2273" i="25"/>
  <c r="T2092" i="25"/>
  <c r="T2264" i="25"/>
  <c r="T781" i="25"/>
  <c r="T2222" i="25"/>
  <c r="T1880" i="25"/>
  <c r="T1364" i="25"/>
  <c r="T1712" i="25"/>
  <c r="T2241" i="25"/>
  <c r="T2217" i="25"/>
  <c r="T1758" i="25"/>
  <c r="T1026" i="25"/>
  <c r="T1688" i="25"/>
  <c r="T1681" i="25"/>
  <c r="T2010" i="25"/>
  <c r="T1221" i="25"/>
  <c r="T2089" i="25"/>
  <c r="T1942" i="25"/>
  <c r="T1493" i="25"/>
  <c r="T1422" i="25"/>
  <c r="T2283" i="25"/>
  <c r="T2091" i="25"/>
  <c r="T1961" i="25"/>
  <c r="T2237" i="25"/>
  <c r="T1184" i="25"/>
  <c r="T1209" i="25"/>
  <c r="T1619" i="25"/>
  <c r="T1557" i="25"/>
  <c r="T1475" i="25"/>
  <c r="T2079" i="25"/>
  <c r="T2228" i="25"/>
  <c r="T896" i="25"/>
  <c r="T1599" i="25"/>
  <c r="T1676" i="25"/>
  <c r="T927" i="25"/>
  <c r="T2370" i="25"/>
  <c r="T1061" i="25"/>
  <c r="T2050" i="25"/>
  <c r="T2035" i="25"/>
  <c r="T876" i="25"/>
  <c r="T2008" i="25"/>
  <c r="T2278" i="25"/>
  <c r="T1449" i="25"/>
  <c r="T1436" i="25"/>
  <c r="T1178" i="25"/>
  <c r="T1103" i="25"/>
  <c r="T1956" i="25"/>
  <c r="T1907" i="25"/>
  <c r="T1480" i="25"/>
  <c r="T765" i="25"/>
  <c r="T1752" i="25"/>
  <c r="T1232" i="25"/>
  <c r="T1710" i="25"/>
  <c r="T1745" i="25"/>
  <c r="T1056" i="25"/>
  <c r="T1121" i="25"/>
  <c r="T1373" i="25"/>
  <c r="T1150" i="25"/>
  <c r="T1576" i="25"/>
  <c r="T1554" i="25"/>
  <c r="T1264" i="25"/>
  <c r="T1120" i="25"/>
  <c r="T1115" i="25"/>
  <c r="T1156" i="25"/>
  <c r="T1402" i="25"/>
  <c r="T1431" i="25"/>
  <c r="T1430" i="25"/>
  <c r="T1734" i="25"/>
  <c r="T1968" i="25"/>
  <c r="T1250" i="25"/>
  <c r="T1148" i="25"/>
  <c r="T1166" i="25"/>
  <c r="T2002" i="25"/>
  <c r="T1875" i="25"/>
  <c r="T1861" i="25"/>
  <c r="T877" i="25"/>
  <c r="T1653" i="25"/>
  <c r="T1006" i="25"/>
  <c r="T2037" i="25"/>
  <c r="T1385" i="25"/>
  <c r="T1428" i="25"/>
  <c r="T984" i="25"/>
  <c r="T1104" i="25"/>
  <c r="T2209" i="25"/>
  <c r="T763" i="25"/>
  <c r="T1459" i="25"/>
  <c r="T761" i="25"/>
  <c r="T2266" i="25"/>
  <c r="T2285" i="25"/>
  <c r="T917" i="25"/>
  <c r="T1456" i="25"/>
  <c r="T1354" i="25"/>
  <c r="T1096" i="25"/>
  <c r="T1540" i="25"/>
  <c r="T2366" i="25"/>
  <c r="T1396" i="25"/>
  <c r="T1010" i="25"/>
  <c r="T1469" i="25"/>
  <c r="T1403" i="25"/>
  <c r="T1367" i="25"/>
  <c r="T1314" i="25"/>
  <c r="T1069" i="25"/>
  <c r="T879" i="25"/>
  <c r="T1508" i="25"/>
  <c r="T1388" i="25"/>
  <c r="T1372" i="25"/>
  <c r="T2269" i="25"/>
  <c r="T2293" i="25"/>
  <c r="T1594" i="25"/>
  <c r="T1226" i="25"/>
  <c r="T1870" i="25"/>
  <c r="T2006" i="25"/>
  <c r="T1160" i="25"/>
  <c r="T1892" i="25"/>
  <c r="T1020" i="25"/>
  <c r="T999" i="25"/>
  <c r="T2069" i="25"/>
  <c r="T1005" i="25"/>
  <c r="T912" i="25"/>
  <c r="T1087" i="25"/>
  <c r="T1340" i="25"/>
  <c r="T1376" i="25"/>
  <c r="T892" i="25"/>
  <c r="T2239" i="25"/>
  <c r="T1064" i="25"/>
  <c r="T1715" i="25"/>
  <c r="T903" i="25"/>
  <c r="T1000" i="25"/>
  <c r="T2043" i="25"/>
  <c r="T1930" i="25"/>
  <c r="T1725" i="25"/>
  <c r="T1841" i="25"/>
  <c r="T945" i="25"/>
  <c r="T1552" i="25"/>
  <c r="T1929" i="25"/>
  <c r="T1227" i="25"/>
  <c r="T1206" i="25"/>
  <c r="T1207" i="25"/>
  <c r="T1934" i="25"/>
  <c r="T1198" i="25"/>
  <c r="T1558" i="25"/>
  <c r="T1686" i="25"/>
  <c r="T1317" i="25"/>
  <c r="T1949" i="25"/>
  <c r="T1333" i="25"/>
  <c r="T2039" i="25"/>
  <c r="T1985" i="25"/>
  <c r="T1858" i="25"/>
  <c r="T1739" i="25"/>
  <c r="T1029" i="25"/>
  <c r="T1775" i="25"/>
  <c r="T1023" i="25"/>
  <c r="T1163" i="25"/>
  <c r="T1901" i="25"/>
  <c r="T1626" i="25"/>
  <c r="T1658" i="25"/>
  <c r="T2084" i="25"/>
  <c r="T1648" i="25"/>
  <c r="T1854" i="25"/>
  <c r="T1037" i="25"/>
  <c r="T1876" i="25"/>
  <c r="T1185" i="25"/>
  <c r="T954" i="25"/>
  <c r="T1762" i="25"/>
  <c r="T1392" i="25"/>
  <c r="T1487" i="25"/>
  <c r="T1063" i="25"/>
  <c r="T1764" i="25"/>
  <c r="T1190" i="25"/>
  <c r="T1119" i="25"/>
  <c r="T2046" i="25"/>
  <c r="T865" i="25"/>
  <c r="T909" i="25"/>
  <c r="T2288" i="25"/>
  <c r="T2072" i="25"/>
  <c r="T2296" i="25"/>
  <c r="T1918" i="25"/>
  <c r="T2007" i="25"/>
  <c r="T2060" i="25"/>
  <c r="T974" i="25"/>
  <c r="T1350" i="25"/>
  <c r="T2087" i="25"/>
  <c r="T1478" i="25"/>
  <c r="T1382" i="25"/>
  <c r="T1740" i="25"/>
  <c r="T1644" i="25"/>
  <c r="T1212" i="25"/>
  <c r="T1004" i="25"/>
  <c r="T2073" i="25"/>
  <c r="T1874" i="25"/>
  <c r="T1117" i="25"/>
  <c r="T2251" i="25"/>
  <c r="T1633" i="25"/>
  <c r="T1575" i="25"/>
  <c r="T1479" i="25"/>
  <c r="T2081" i="25"/>
  <c r="T1898" i="25"/>
  <c r="T1406" i="25"/>
  <c r="T1974" i="25"/>
  <c r="T1664" i="25"/>
  <c r="T1556" i="25"/>
  <c r="T1711" i="25"/>
  <c r="T1375" i="25"/>
  <c r="T1895" i="25"/>
  <c r="T1687" i="25"/>
  <c r="T858" i="25"/>
  <c r="T1303" i="25"/>
  <c r="T1512" i="25"/>
  <c r="T1109" i="25"/>
  <c r="T2226" i="25"/>
  <c r="T1053" i="25"/>
  <c r="T1164" i="25"/>
  <c r="T1139" i="25"/>
  <c r="T2005" i="25"/>
  <c r="T1325" i="25"/>
  <c r="T1141" i="25"/>
  <c r="T1846" i="25"/>
  <c r="T1580" i="25"/>
  <c r="T1219" i="25"/>
  <c r="T2056" i="25"/>
  <c r="T2028" i="25"/>
  <c r="T860" i="25"/>
  <c r="T2229" i="25"/>
  <c r="T2042" i="25"/>
  <c r="T1611" i="25"/>
  <c r="T1647" i="25"/>
  <c r="T989" i="25"/>
  <c r="T938" i="25"/>
  <c r="T1002" i="25"/>
  <c r="T1844" i="25"/>
  <c r="T944" i="25"/>
  <c r="T1984" i="25"/>
  <c r="T1682" i="25"/>
  <c r="T1263" i="25"/>
  <c r="T1101" i="25"/>
  <c r="T2214" i="25"/>
  <c r="T1272" i="25"/>
  <c r="T1722" i="25"/>
  <c r="T1692" i="25"/>
  <c r="T1277" i="25"/>
  <c r="T1842" i="25"/>
  <c r="T1990" i="25"/>
  <c r="T1656" i="25"/>
  <c r="T1587" i="25"/>
  <c r="T1199" i="25"/>
  <c r="T1084" i="25"/>
  <c r="T780" i="25"/>
  <c r="T1499" i="25"/>
  <c r="T1471" i="25"/>
  <c r="T1248" i="25"/>
  <c r="T1726" i="25"/>
  <c r="T2330" i="25"/>
  <c r="T1284" i="25"/>
  <c r="T1553" i="25"/>
  <c r="T1628" i="25"/>
  <c r="T2297" i="25"/>
  <c r="T1890" i="25"/>
  <c r="T1047" i="25"/>
  <c r="T2282" i="25"/>
  <c r="T1334" i="25"/>
  <c r="T2000" i="25"/>
  <c r="T2286" i="25"/>
  <c r="T1673" i="25"/>
  <c r="T1651" i="25"/>
  <c r="T1203" i="25"/>
  <c r="T1323" i="25"/>
  <c r="T1953" i="25"/>
  <c r="T2213" i="25"/>
  <c r="T1351" i="25"/>
  <c r="T1776" i="25"/>
  <c r="T2279" i="25"/>
  <c r="T2198" i="25"/>
  <c r="T1706" i="25"/>
  <c r="T936" i="25"/>
  <c r="T1189" i="25"/>
  <c r="T1906" i="25"/>
  <c r="T1274" i="25"/>
  <c r="T1245" i="25"/>
  <c r="T1937" i="25"/>
  <c r="T2298" i="25"/>
  <c r="T1161" i="25"/>
  <c r="T2333" i="25"/>
  <c r="T1228" i="25"/>
  <c r="T1612" i="25"/>
  <c r="T1627" i="25"/>
  <c r="T1453" i="25"/>
  <c r="T1912" i="25"/>
  <c r="T2205" i="25"/>
  <c r="T1116" i="25"/>
  <c r="T1741" i="25"/>
  <c r="T2014" i="25"/>
  <c r="T1342" i="25"/>
  <c r="T2202" i="25"/>
  <c r="T1347" i="25"/>
  <c r="T930" i="25"/>
  <c r="T1172" i="25"/>
  <c r="T2" i="25"/>
  <c r="T1131" i="25"/>
  <c r="T1693" i="25"/>
  <c r="T1897" i="25"/>
  <c r="T866" i="25"/>
  <c r="T1107" i="25"/>
  <c r="T1273" i="25"/>
  <c r="T1128" i="25"/>
  <c r="T1452" i="25"/>
  <c r="T951" i="25"/>
  <c r="T1032" i="25"/>
  <c r="T1586" i="25"/>
  <c r="T1007" i="25"/>
  <c r="T908" i="25"/>
  <c r="T1404" i="25"/>
  <c r="T1920" i="25"/>
  <c r="T910" i="25"/>
  <c r="T1731" i="25"/>
  <c r="T899" i="25"/>
  <c r="T1518" i="25"/>
  <c r="T1387" i="25"/>
  <c r="T2004" i="25"/>
  <c r="T1489" i="25"/>
  <c r="T1122" i="25"/>
  <c r="T968" i="25"/>
  <c r="T1562" i="25"/>
  <c r="T1542" i="25"/>
  <c r="T1075" i="25"/>
  <c r="T1595" i="25"/>
  <c r="T1742" i="25"/>
  <c r="T1513" i="25"/>
  <c r="T1059" i="25"/>
  <c r="T1194" i="25"/>
  <c r="T1044" i="25"/>
  <c r="T1723" i="25"/>
  <c r="T772" i="25"/>
  <c r="T1052" i="25"/>
  <c r="T1152" i="25"/>
  <c r="T1348" i="25"/>
  <c r="T1255" i="25"/>
  <c r="T1416" i="25"/>
  <c r="T1631" i="25"/>
  <c r="T1158" i="25"/>
  <c r="T1399" i="25"/>
  <c r="T987" i="25"/>
  <c r="T1401" i="25"/>
  <c r="T1763" i="25"/>
  <c r="T1310" i="25"/>
  <c r="T1864" i="25"/>
  <c r="T1191" i="25"/>
  <c r="T769" i="25"/>
  <c r="T1578" i="25"/>
  <c r="T1371" i="25"/>
  <c r="T1254" i="25"/>
  <c r="T1969" i="25"/>
  <c r="T1337" i="25"/>
  <c r="T1442" i="25"/>
  <c r="T1569" i="25"/>
  <c r="T1312" i="25"/>
  <c r="T1326" i="25"/>
  <c r="T884" i="25"/>
  <c r="T1699" i="25"/>
  <c r="T1393" i="25"/>
  <c r="T1362" i="25"/>
  <c r="T1193" i="25"/>
  <c r="T1332" i="25"/>
  <c r="T887" i="25"/>
  <c r="T939" i="25"/>
  <c r="T1366" i="25"/>
  <c r="T1938" i="25"/>
  <c r="T1537" i="25"/>
  <c r="T934" i="25"/>
  <c r="T953" i="25"/>
  <c r="T960" i="25"/>
  <c r="T1346" i="25"/>
  <c r="T1649" i="25"/>
  <c r="T1749" i="25"/>
  <c r="T1546" i="25"/>
  <c r="T1939" i="25"/>
  <c r="T1215" i="25"/>
  <c r="T1418" i="25"/>
  <c r="T883" i="25"/>
  <c r="T1276" i="25"/>
  <c r="T1344" i="25"/>
  <c r="T1130" i="25"/>
  <c r="T1524" i="25"/>
  <c r="T1427" i="25"/>
  <c r="T1684" i="25"/>
  <c r="T1485" i="25"/>
  <c r="T1534" i="25"/>
  <c r="T1142" i="25"/>
  <c r="T1390" i="25"/>
  <c r="T1377" i="25"/>
  <c r="T1948" i="25"/>
  <c r="T1018" i="25"/>
  <c r="T1072" i="25"/>
  <c r="T1501" i="25"/>
  <c r="T1313" i="25"/>
  <c r="T1495" i="25"/>
  <c r="T1642" i="25"/>
  <c r="T1336" i="25"/>
  <c r="T889" i="25"/>
  <c r="T1062" i="25"/>
  <c r="T863" i="25"/>
  <c r="T1896" i="25"/>
  <c r="T1903" i="25"/>
  <c r="T1995" i="25"/>
  <c r="T1746" i="25"/>
  <c r="T1893" i="25"/>
  <c r="T1502" i="25"/>
  <c r="T1665" i="25"/>
  <c r="T1021" i="25"/>
  <c r="T1467" i="25"/>
  <c r="T1241" i="25"/>
  <c r="T1169" i="25"/>
  <c r="T1211" i="25"/>
  <c r="T893" i="25"/>
  <c r="T1680" i="25"/>
  <c r="T1947" i="25"/>
  <c r="T1329" i="25"/>
  <c r="T1216" i="25"/>
  <c r="T970" i="25"/>
  <c r="T1500" i="25"/>
  <c r="T1991" i="25"/>
  <c r="T1253" i="25"/>
  <c r="T1654" i="25"/>
  <c r="T1497" i="25"/>
  <c r="T1356" i="25"/>
  <c r="T1503" i="25"/>
  <c r="T1572" i="25"/>
  <c r="T1705" i="25"/>
  <c r="T1204" i="25"/>
  <c r="T1533" i="25"/>
  <c r="T1381" i="25"/>
  <c r="T1014" i="25"/>
  <c r="T1730" i="25"/>
  <c r="T886" i="25"/>
  <c r="T1474" i="25"/>
  <c r="T1714" i="25"/>
  <c r="T1225" i="25"/>
  <c r="T1065" i="25"/>
  <c r="T967" i="25"/>
  <c r="T1181" i="25"/>
  <c r="T1498" i="25"/>
  <c r="T1733" i="25"/>
  <c r="T1222" i="25"/>
  <c r="T1986" i="25"/>
  <c r="T1368" i="25"/>
  <c r="T1092" i="25"/>
  <c r="T894" i="25"/>
  <c r="T1660" i="25"/>
  <c r="T1718" i="25"/>
  <c r="T1979" i="25"/>
  <c r="T1881" i="25"/>
  <c r="T1982" i="25"/>
  <c r="T897" i="25"/>
  <c r="T1234" i="25"/>
  <c r="T1683" i="25"/>
  <c r="T973" i="25"/>
  <c r="T914" i="25"/>
  <c r="T1996" i="25"/>
  <c r="T1630" i="25"/>
  <c r="T1405" i="25"/>
  <c r="T1223" i="25"/>
  <c r="T1091" i="25"/>
  <c r="T1285" i="25"/>
  <c r="T1454" i="25"/>
  <c r="T1636" i="25"/>
  <c r="T1224" i="25"/>
  <c r="T1768" i="25"/>
  <c r="T1981" i="25"/>
  <c r="T1432" i="25"/>
  <c r="T759" i="25"/>
  <c r="T1774" i="25"/>
  <c r="T1613" i="25"/>
  <c r="T1879" i="25"/>
  <c r="T1848" i="25"/>
  <c r="T1923" i="25"/>
  <c r="T1112" i="25"/>
  <c r="T1425" i="25"/>
  <c r="T2001" i="25"/>
  <c r="T1617" i="25"/>
  <c r="T969" i="25"/>
  <c r="T1914" i="25"/>
  <c r="T1632" i="25"/>
  <c r="T1704" i="25"/>
  <c r="T1426" i="25"/>
  <c r="T979" i="25"/>
  <c r="T940" i="25"/>
  <c r="T1997" i="25"/>
  <c r="T1941" i="25"/>
  <c r="T1180" i="25"/>
  <c r="T1565" i="25"/>
  <c r="T1547" i="25"/>
  <c r="T1697" i="25"/>
  <c r="T1176" i="25"/>
  <c r="T1177" i="25"/>
  <c r="T1491" i="25"/>
  <c r="T1057" i="25"/>
  <c r="T1871" i="25"/>
  <c r="T1187" i="25"/>
  <c r="T1457" i="25"/>
  <c r="T2307" i="25"/>
  <c r="T916" i="25"/>
  <c r="T1727" i="25"/>
  <c r="T900" i="25"/>
  <c r="T1905" i="25"/>
  <c r="T1511" i="25"/>
  <c r="T1110" i="25"/>
  <c r="T1583" i="25"/>
  <c r="T1754" i="25"/>
  <c r="T1615" i="25"/>
  <c r="T1153" i="25"/>
  <c r="T1639" i="25"/>
  <c r="T1650" i="25"/>
  <c r="T1610" i="25"/>
  <c r="T911" i="25"/>
  <c r="T1869" i="25"/>
  <c r="T1515" i="25"/>
  <c r="T1634" i="25"/>
  <c r="T1600" i="25"/>
  <c r="T1645" i="25"/>
  <c r="T1266" i="25"/>
  <c r="T1349" i="25"/>
  <c r="T1195" i="25"/>
  <c r="T1756" i="25"/>
  <c r="T1421" i="25"/>
  <c r="T2360" i="25"/>
  <c r="T1040" i="25"/>
  <c r="T1395" i="25"/>
  <c r="T1256" i="25"/>
  <c r="T782" i="25"/>
  <c r="T1702" i="25"/>
  <c r="T1031" i="25"/>
  <c r="T1695" i="25"/>
  <c r="T1625" i="25"/>
  <c r="T1709" i="25"/>
  <c r="T2003" i="25"/>
  <c r="T1439" i="25"/>
  <c r="T1118" i="25"/>
  <c r="T1539" i="25"/>
  <c r="T1566" i="25"/>
  <c r="T872" i="25"/>
  <c r="T1574" i="25"/>
  <c r="T1677" i="25"/>
  <c r="T965" i="25"/>
  <c r="T2013" i="25"/>
  <c r="T1943" i="25"/>
  <c r="T1935" i="25"/>
  <c r="T922" i="25"/>
  <c r="T774" i="25"/>
  <c r="T1538" i="25"/>
  <c r="T1200" i="25"/>
  <c r="T1407" i="25"/>
  <c r="T1074" i="25"/>
  <c r="T1155" i="25"/>
  <c r="T1408" i="25"/>
  <c r="T961" i="25"/>
  <c r="T1102" i="25"/>
  <c r="T2294" i="25"/>
  <c r="T1689" i="25"/>
  <c r="T1271" i="25"/>
  <c r="T935" i="25"/>
  <c r="T990" i="25"/>
  <c r="T1579" i="25"/>
  <c r="T1162" i="25"/>
  <c r="T1657" i="25"/>
  <c r="T1951" i="25"/>
  <c r="T1058" i="25"/>
  <c r="T1755" i="25"/>
  <c r="T1369" i="25"/>
  <c r="T1067" i="25"/>
  <c r="T1136" i="25"/>
  <c r="T1355" i="25"/>
  <c r="T1111" i="25"/>
  <c r="T1504" i="25"/>
  <c r="T1980" i="25"/>
  <c r="T1859" i="25"/>
  <c r="T779" i="25"/>
  <c r="T1105" i="25"/>
  <c r="T937" i="25"/>
  <c r="T1305" i="25"/>
  <c r="T1840" i="25"/>
  <c r="T1378" i="25"/>
  <c r="T1468" i="25"/>
  <c r="T1957" i="25"/>
  <c r="T942" i="25"/>
  <c r="T1543" i="25"/>
  <c r="T777" i="25"/>
  <c r="T2221" i="25"/>
  <c r="T1458" i="25"/>
  <c r="T1183" i="25"/>
  <c r="T1867" i="25"/>
  <c r="T1154" i="25"/>
  <c r="T1244" i="25"/>
  <c r="T1738" i="25"/>
  <c r="T1605" i="25"/>
  <c r="T1028" i="25"/>
  <c r="T1041" i="25"/>
  <c r="T1884" i="25"/>
  <c r="T1603" i="25"/>
  <c r="T959" i="25"/>
  <c r="T1258" i="25"/>
  <c r="T1560" i="25"/>
  <c r="T1315" i="25"/>
  <c r="T1999" i="25"/>
  <c r="T1124" i="25"/>
  <c r="T904" i="25"/>
  <c r="T1966" i="25"/>
  <c r="T1205" i="25"/>
  <c r="T1849" i="25"/>
  <c r="T873" i="25"/>
  <c r="T1910" i="25"/>
  <c r="T1992" i="25"/>
  <c r="T1147" i="25"/>
  <c r="T1038" i="25"/>
  <c r="T1618" i="25"/>
  <c r="T2090" i="25"/>
  <c r="T1374" i="25"/>
  <c r="T915" i="25"/>
  <c r="T1089" i="25"/>
  <c r="T1482" i="25"/>
  <c r="T2364" i="25"/>
  <c r="T1466" i="25"/>
  <c r="T2372" i="25"/>
  <c r="T1891" i="25"/>
  <c r="T1145" i="25"/>
  <c r="T2018" i="25"/>
  <c r="T1696" i="25"/>
  <c r="T1638" i="25"/>
  <c r="T966" i="25"/>
  <c r="T1655" i="25"/>
  <c r="T1993" i="25"/>
  <c r="T1384" i="25"/>
  <c r="T958" i="25"/>
  <c r="T1928" i="25"/>
  <c r="T1481" i="25"/>
  <c r="T1548" i="25"/>
  <c r="T1888" i="25"/>
  <c r="T1144" i="25"/>
  <c r="T1182" i="25"/>
  <c r="T767" i="25"/>
  <c r="T1735" i="25"/>
  <c r="T1769" i="25"/>
  <c r="T1751" i="25"/>
  <c r="T1359" i="25"/>
  <c r="T1409" i="25"/>
  <c r="T1904" i="25"/>
  <c r="T1444" i="25"/>
  <c r="T1744" i="25"/>
  <c r="T1331" i="25"/>
  <c r="T2023" i="25"/>
  <c r="T1753" i="25"/>
  <c r="T1567" i="25"/>
  <c r="T1085" i="25"/>
  <c r="T1922" i="25"/>
  <c r="T895" i="25"/>
  <c r="T997" i="25"/>
  <c r="T1866" i="25"/>
  <c r="T1970" i="25"/>
  <c r="T1607" i="25"/>
  <c r="T1505" i="25"/>
  <c r="T890" i="25"/>
  <c r="T2190" i="25"/>
  <c r="T1170" i="25"/>
  <c r="T1770" i="25"/>
  <c r="T1311" i="25"/>
  <c r="T1998" i="25"/>
  <c r="T1877" i="25"/>
  <c r="T1747" i="25"/>
  <c r="T2011" i="25"/>
  <c r="T1173" i="25"/>
  <c r="T1082" i="25"/>
  <c r="T1464" i="25"/>
  <c r="T1410" i="25"/>
  <c r="T1093" i="25"/>
  <c r="T1860" i="25"/>
  <c r="T1186" i="25"/>
  <c r="T2254" i="25"/>
  <c r="T1073" i="25"/>
  <c r="T1321" i="25"/>
  <c r="T1717" i="25"/>
  <c r="T1012" i="25"/>
  <c r="T1463" i="25"/>
  <c r="T1585" i="25"/>
  <c r="T1066" i="25"/>
  <c r="T1262" i="25"/>
  <c r="T932" i="25"/>
  <c r="T1238" i="25"/>
  <c r="T921" i="25"/>
  <c r="T1060" i="25"/>
  <c r="T1950" i="25"/>
  <c r="T2052" i="25"/>
  <c r="T1573" i="25"/>
  <c r="T1541" i="25"/>
  <c r="T2017" i="25"/>
  <c r="T1685" i="25"/>
  <c r="T1925" i="25"/>
  <c r="T929" i="25"/>
  <c r="T1766" i="25"/>
  <c r="T1036" i="25"/>
  <c r="T1237" i="25"/>
  <c r="T1536" i="25"/>
  <c r="T1945" i="25"/>
  <c r="T1509" i="25"/>
  <c r="T1588" i="25"/>
  <c r="T1242" i="25"/>
  <c r="T1243" i="25"/>
  <c r="T1259" i="25"/>
  <c r="T1327" i="25"/>
  <c r="T1357" i="25"/>
  <c r="T1192" i="25"/>
  <c r="T1309" i="25"/>
  <c r="T1862" i="25"/>
  <c r="T1435" i="25"/>
  <c r="T981" i="25"/>
  <c r="T1046" i="25"/>
  <c r="T1465" i="25"/>
  <c r="T1270" i="25"/>
  <c r="T1598" i="25"/>
  <c r="T1561" i="25"/>
  <c r="T2038" i="25"/>
  <c r="T1883" i="25"/>
  <c r="T1394" i="25"/>
  <c r="T1719" i="25"/>
  <c r="T1946" i="25"/>
  <c r="T1908" i="25"/>
  <c r="T926" i="25"/>
  <c r="T943" i="25"/>
  <c r="T1071" i="25"/>
  <c r="T856" i="25"/>
  <c r="T1448" i="25"/>
  <c r="T1386" i="25"/>
  <c r="T1108" i="25"/>
  <c r="T1964" i="25"/>
  <c r="T1778" i="25"/>
  <c r="T1247" i="25"/>
  <c r="T1678" i="25"/>
  <c r="T1252" i="25"/>
  <c r="T1265" i="25"/>
  <c r="T2029" i="25"/>
  <c r="T1591" i="25"/>
  <c r="T1955" i="25"/>
  <c r="T985" i="25"/>
  <c r="T948" i="25"/>
  <c r="T1473" i="25"/>
  <c r="T1008" i="25"/>
  <c r="T1134" i="25"/>
  <c r="T972" i="25"/>
  <c r="T2047" i="25"/>
  <c r="T1019" i="25"/>
  <c r="T1494" i="25"/>
  <c r="T1260" i="25"/>
  <c r="T1519" i="25"/>
  <c r="T1054" i="25"/>
  <c r="T1646" i="25"/>
  <c r="T1975" i="25"/>
  <c r="T775" i="25"/>
  <c r="T1959" i="25"/>
  <c r="T1887" i="25"/>
  <c r="T1251" i="25"/>
  <c r="T1476" i="25"/>
  <c r="T1773" i="25"/>
  <c r="T1936" i="25"/>
  <c r="T1129" i="25"/>
  <c r="T1989" i="25"/>
  <c r="T1140" i="25"/>
  <c r="T1188" i="25"/>
  <c r="T1167" i="25"/>
  <c r="T1716" i="25"/>
  <c r="T1490" i="25"/>
  <c r="T1045" i="25"/>
  <c r="T1550" i="25"/>
  <c r="T1025" i="25"/>
  <c r="T1269" i="25"/>
  <c r="T1446" i="25"/>
  <c r="T2064" i="25"/>
  <c r="T1076" i="25"/>
  <c r="T1009" i="25"/>
  <c r="T1976" i="25"/>
  <c r="T1320" i="25"/>
  <c r="T1977" i="25"/>
  <c r="T1049" i="25"/>
  <c r="T1440" i="25"/>
  <c r="T773" i="25"/>
  <c r="T1135" i="25"/>
  <c r="T925" i="25"/>
  <c r="T2219" i="25"/>
  <c r="T1622" i="25"/>
  <c r="T776" i="25"/>
  <c r="T1952" i="25"/>
  <c r="T2267" i="25"/>
  <c r="T905" i="25"/>
  <c r="T1235" i="25"/>
  <c r="T1590" i="25"/>
  <c r="T870" i="25"/>
  <c r="T2361" i="25"/>
  <c r="T1994" i="25"/>
  <c r="T2302" i="25"/>
  <c r="T1201" i="25"/>
  <c r="T1621" i="25"/>
  <c r="T1606" i="25"/>
  <c r="T1159" i="25"/>
  <c r="T1202" i="25"/>
  <c r="T1873" i="25"/>
  <c r="T1549" i="25"/>
  <c r="T986" i="25"/>
  <c r="T1529" i="25"/>
  <c r="T1171" i="25"/>
  <c r="T1013" i="25"/>
  <c r="T980" i="25"/>
  <c r="T1885" i="25"/>
  <c r="T1767" i="25"/>
  <c r="T1433" i="25"/>
  <c r="T1339" i="25"/>
  <c r="T1962" i="25"/>
  <c r="T2335" i="25"/>
  <c r="T1196" i="25"/>
  <c r="T1889" i="25"/>
  <c r="T998" i="25"/>
  <c r="T762" i="25"/>
  <c r="T1601" i="25"/>
  <c r="T992" i="25"/>
  <c r="T1079" i="25"/>
  <c r="T2246" i="25"/>
  <c r="T1106" i="25"/>
  <c r="T1737" i="25"/>
  <c r="T1913" i="25"/>
  <c r="T1507" i="25"/>
  <c r="T2025" i="25"/>
  <c r="T1523" i="25"/>
  <c r="T1030" i="25"/>
  <c r="T995" i="25"/>
  <c r="T2331" i="25"/>
  <c r="T1643" i="25"/>
  <c r="T1445" i="25"/>
  <c r="T2066" i="25"/>
  <c r="T1931" i="25"/>
  <c r="T871" i="25"/>
  <c r="T2268" i="25"/>
  <c r="T1544" i="25"/>
  <c r="T2362" i="25"/>
  <c r="T1614" i="25"/>
  <c r="T978" i="25"/>
  <c r="T1926" i="25"/>
  <c r="T2071" i="25"/>
  <c r="T1624" i="25"/>
  <c r="T1525" i="25"/>
  <c r="T1882" i="25"/>
  <c r="T1280" i="25"/>
  <c r="T2036" i="25"/>
  <c r="T1635" i="25"/>
  <c r="T1450" i="25"/>
  <c r="T1011" i="25"/>
  <c r="T1932" i="25"/>
  <c r="T1954" i="25"/>
  <c r="T1441" i="25"/>
  <c r="T1589" i="25"/>
  <c r="T1217" i="25"/>
  <c r="T1972" i="25"/>
  <c r="T1330" i="25"/>
  <c r="T1077" i="25"/>
  <c r="T2230" i="25"/>
  <c r="T2195" i="25"/>
  <c r="T1246" i="25"/>
  <c r="T2290" i="25"/>
  <c r="T1757" i="25"/>
  <c r="T1847" i="25"/>
  <c r="T1015" i="25"/>
  <c r="T1306" i="25"/>
  <c r="T1517" i="25"/>
  <c r="T906" i="25"/>
  <c r="T1308" i="25"/>
  <c r="T1035" i="25"/>
  <c r="T1759" i="25"/>
  <c r="T1343" i="25"/>
  <c r="T1016" i="25"/>
  <c r="T1341" i="25"/>
  <c r="T760" i="25"/>
  <c r="T1707" i="25"/>
  <c r="T1516" i="25"/>
  <c r="T766" i="25"/>
  <c r="T1143" i="25"/>
  <c r="T1138" i="25"/>
  <c r="T1701" i="25"/>
  <c r="T1857" i="25"/>
  <c r="T1361" i="25"/>
  <c r="T1899" i="25"/>
  <c r="T2262" i="25"/>
  <c r="T1924" i="25"/>
  <c r="T1175" i="25"/>
  <c r="T1398" i="25"/>
  <c r="T1535" i="25"/>
  <c r="T1149" i="25"/>
  <c r="T971" i="25"/>
  <c r="T1978" i="25"/>
  <c r="T1086" i="25"/>
  <c r="T2289" i="25"/>
  <c r="T982" i="25"/>
  <c r="T867" i="25"/>
  <c r="T1581" i="25"/>
  <c r="T1389" i="25"/>
  <c r="T1447" i="25"/>
  <c r="T1675" i="25"/>
  <c r="T1286" i="25"/>
  <c r="T1419" i="25"/>
  <c r="T1179" i="25"/>
  <c r="T920" i="25"/>
  <c r="T882" i="25"/>
  <c r="T1360" i="25"/>
  <c r="T1728" i="25"/>
  <c r="T1671" i="25"/>
  <c r="T946" i="25"/>
  <c r="T1526" i="25"/>
  <c r="T1095" i="25"/>
  <c r="T1902" i="25"/>
  <c r="T1438" i="25"/>
  <c r="T1027" i="25"/>
  <c r="T962" i="25"/>
  <c r="T1488" i="25"/>
  <c r="T2274" i="25"/>
  <c r="T1462" i="25"/>
  <c r="T2304" i="25"/>
  <c r="T991" i="25"/>
  <c r="T2016" i="25"/>
  <c r="T1668" i="25"/>
  <c r="T933" i="25"/>
  <c r="T1363" i="25"/>
  <c r="T1531" i="25"/>
  <c r="T2225" i="25"/>
  <c r="T1582" i="25"/>
  <c r="T1125" i="25"/>
  <c r="T2040" i="25"/>
  <c r="T1420" i="25"/>
  <c r="T1506" i="25"/>
  <c r="T1483" i="25"/>
  <c r="T1593" i="25"/>
  <c r="T1358" i="25"/>
  <c r="T1068" i="25"/>
  <c r="T1596" i="25"/>
  <c r="T1838" i="25"/>
  <c r="T1679" i="25"/>
  <c r="T918" i="25"/>
  <c r="T1894" i="25"/>
  <c r="T1640" i="25"/>
  <c r="T1451" i="25"/>
  <c r="T1732" i="25"/>
  <c r="T768" i="25"/>
  <c r="T1017" i="25"/>
  <c r="T1988" i="25"/>
  <c r="T2271" i="25"/>
  <c r="T1472" i="25"/>
  <c r="T1967" i="25"/>
  <c r="T1900" i="25"/>
  <c r="T1486" i="25"/>
  <c r="T1559" i="25"/>
  <c r="T1960" i="25"/>
  <c r="T1214" i="25"/>
  <c r="T1437" i="25"/>
  <c r="T1157" i="25"/>
  <c r="T2306" i="25"/>
  <c r="T874" i="25"/>
  <c r="T1126" i="25"/>
  <c r="T928" i="25"/>
  <c r="T2088" i="25"/>
  <c r="T1919" i="25"/>
  <c r="T1637" i="25"/>
  <c r="T1239" i="25"/>
  <c r="T1165" i="25"/>
  <c r="T875" i="25"/>
  <c r="T2248" i="25"/>
  <c r="T1113" i="25"/>
  <c r="T1703" i="25"/>
  <c r="T1551" i="25"/>
  <c r="T2233" i="25"/>
  <c r="T1911" i="25"/>
  <c r="T2200" i="25"/>
  <c r="T993" i="25"/>
  <c r="T947" i="25"/>
  <c r="T901" i="25"/>
  <c r="T2260" i="25"/>
  <c r="T1213" i="25"/>
  <c r="T2009" i="25"/>
  <c r="T1335" i="25"/>
  <c r="T1940" i="25"/>
  <c r="T1316" i="25"/>
  <c r="T2034" i="25"/>
  <c r="T1114" i="25"/>
  <c r="T2270" i="25"/>
  <c r="T1345" i="25"/>
  <c r="T1748" i="25"/>
  <c r="T931" i="25"/>
  <c r="T1236" i="25"/>
  <c r="T1761" i="25"/>
  <c r="T880" i="25"/>
  <c r="T996" i="25"/>
  <c r="T2067" i="25"/>
  <c r="T1279" i="25"/>
  <c r="T771" i="25"/>
  <c r="T764" i="25"/>
  <c r="T2277" i="25"/>
  <c r="T2245" i="25"/>
  <c r="T1443" i="25"/>
  <c r="T1750" i="25"/>
  <c r="T2374" i="25"/>
  <c r="T2027" i="25"/>
  <c r="T2243" i="25"/>
  <c r="T1078" i="25"/>
  <c r="T1771" i="25"/>
  <c r="T913" i="25"/>
  <c r="T976" i="25"/>
  <c r="T1322" i="25"/>
  <c r="T902" i="25"/>
  <c r="T1886" i="25"/>
  <c r="T1218" i="25"/>
  <c r="T1965" i="25"/>
  <c r="T1097" i="25"/>
  <c r="T2310" i="25"/>
  <c r="T1033" i="25"/>
  <c r="T950" i="25"/>
  <c r="T868" i="25"/>
  <c r="T1081" i="25"/>
  <c r="T2368" i="25"/>
  <c r="T1530" i="25"/>
  <c r="T2312" i="25"/>
  <c r="T1283" i="25"/>
  <c r="T919" i="25"/>
  <c r="T1088" i="25"/>
  <c r="T1514" i="25"/>
  <c r="T1050" i="25"/>
  <c r="T2255" i="25"/>
  <c r="T1461" i="25"/>
  <c r="T2242" i="25"/>
  <c r="T1777" i="25"/>
  <c r="T1146" i="25"/>
  <c r="T1666" i="25"/>
  <c r="T2033" i="25"/>
  <c r="T1380" i="25"/>
  <c r="T1417" i="25"/>
  <c r="T1429" i="25"/>
  <c r="T2020" i="25"/>
  <c r="T1275" i="25"/>
  <c r="T1532" i="25"/>
  <c r="T1133" i="25"/>
  <c r="T1933" i="25"/>
  <c r="T1098" i="25"/>
  <c r="T1545" i="25"/>
  <c r="T1963" i="25"/>
  <c r="T1210" i="25"/>
  <c r="T1958" i="25"/>
  <c r="T2083" i="25"/>
  <c r="T1690" i="25"/>
  <c r="T1055" i="25"/>
  <c r="T1240" i="25"/>
  <c r="T770" i="25"/>
  <c r="T1080" i="25"/>
  <c r="T1261" i="25"/>
  <c r="T1455" i="25"/>
  <c r="T1670" i="25"/>
  <c r="T1713" i="25"/>
  <c r="T952" i="25"/>
  <c r="T1522" i="25"/>
  <c r="T1729" i="25"/>
  <c r="T1024" i="25"/>
  <c r="T1411" i="25"/>
  <c r="T1100" i="25"/>
  <c r="T1661" i="25"/>
  <c r="T1916" i="25"/>
  <c r="T923" i="25"/>
  <c r="T2032" i="25"/>
  <c r="T1721" i="25"/>
  <c r="T2171" i="25"/>
  <c r="T1230" i="25"/>
  <c r="N179" i="32"/>
  <c r="P179" i="32" s="1"/>
  <c r="O181" i="32"/>
  <c r="P181" i="32"/>
  <c r="E33" i="6" l="1"/>
  <c r="O179" i="32"/>
  <c r="K238" i="28" l="1"/>
  <c r="K250" i="28"/>
  <c r="K1293" i="28"/>
  <c r="K1473" i="28"/>
  <c r="K364" i="28"/>
  <c r="K1393" i="28"/>
  <c r="K285" i="28"/>
  <c r="K1935" i="28"/>
  <c r="K1822" i="28"/>
  <c r="K961" i="28"/>
  <c r="K757" i="28"/>
  <c r="K798" i="28"/>
  <c r="K1636" i="28"/>
  <c r="K1732" i="28"/>
  <c r="K1216" i="28"/>
  <c r="K358" i="28"/>
  <c r="K1674" i="28"/>
  <c r="K634" i="28"/>
  <c r="K2194" i="28"/>
  <c r="K7" i="28"/>
  <c r="K432" i="28"/>
  <c r="K1595" i="28"/>
  <c r="K1948" i="28"/>
  <c r="K1666" i="28"/>
  <c r="K942" i="28"/>
  <c r="K580" i="28"/>
  <c r="K1750" i="28"/>
  <c r="K692" i="28"/>
  <c r="K1863" i="28"/>
  <c r="K813" i="28"/>
  <c r="K1607" i="28"/>
  <c r="K118" i="28"/>
  <c r="K228" i="28"/>
  <c r="K211" i="28"/>
  <c r="K1114" i="28"/>
  <c r="K2140" i="28"/>
  <c r="K2021" i="28"/>
  <c r="K1806" i="28"/>
  <c r="K2173" i="28"/>
  <c r="K2174" i="28"/>
  <c r="K720" i="28"/>
  <c r="K1833" i="28"/>
  <c r="K511" i="28"/>
  <c r="K437" i="28"/>
  <c r="K491" i="28"/>
  <c r="K1207" i="28"/>
  <c r="K1190" i="28"/>
  <c r="K2042" i="28"/>
  <c r="K638" i="28"/>
  <c r="K1828" i="28"/>
  <c r="K621" i="28"/>
  <c r="K423" i="28"/>
  <c r="K417" i="28"/>
  <c r="K2187" i="28"/>
  <c r="K404" i="28"/>
  <c r="K2159" i="28"/>
  <c r="K1949" i="28"/>
  <c r="K232" i="28"/>
  <c r="K852" i="28"/>
  <c r="K1381" i="28"/>
  <c r="K679" i="28"/>
  <c r="K1339" i="28"/>
  <c r="K648" i="28"/>
  <c r="K1066" i="28"/>
  <c r="K1513" i="28"/>
  <c r="K1255" i="28"/>
  <c r="K1936" i="28"/>
  <c r="K1364" i="28"/>
  <c r="K735" i="28"/>
  <c r="K930" i="28"/>
  <c r="K1199" i="28"/>
  <c r="K709" i="28"/>
  <c r="K1335" i="28"/>
  <c r="K1197" i="28"/>
  <c r="K714" i="28"/>
  <c r="K242" i="28"/>
  <c r="K1499" i="28"/>
  <c r="K932" i="28"/>
  <c r="K1483" i="28"/>
  <c r="K872" i="28"/>
  <c r="K1692" i="28"/>
  <c r="K2164" i="28"/>
  <c r="K669" i="28"/>
  <c r="K1490" i="28"/>
  <c r="K2186" i="28"/>
  <c r="K994" i="28"/>
  <c r="K1152" i="28"/>
  <c r="K688" i="28"/>
  <c r="K1851" i="28"/>
  <c r="K2052" i="28"/>
  <c r="K802" i="28"/>
  <c r="K2022" i="28"/>
  <c r="K367" i="28"/>
  <c r="K1307" i="28"/>
  <c r="K1243" i="28"/>
  <c r="K898" i="28" l="1"/>
  <c r="L1307" i="28"/>
  <c r="M1307" i="28"/>
  <c r="N1307" i="28" s="1"/>
  <c r="L1949" i="28"/>
  <c r="M1949" i="28"/>
  <c r="N1949" i="28" s="1"/>
  <c r="K2087" i="28"/>
  <c r="K1477" i="28"/>
  <c r="K458" i="28"/>
  <c r="K1090" i="28"/>
  <c r="K1511" i="28"/>
  <c r="K1528" i="28"/>
  <c r="K2113" i="28"/>
  <c r="K390" i="28"/>
  <c r="K577" i="28"/>
  <c r="K104" i="28"/>
  <c r="K178" i="28"/>
  <c r="K976" i="28"/>
  <c r="K1613" i="28"/>
  <c r="K1375" i="28"/>
  <c r="K1701" i="28"/>
  <c r="K1644" i="28"/>
  <c r="K846" i="28"/>
  <c r="K1423" i="28"/>
  <c r="K1075" i="28"/>
  <c r="K1708" i="28"/>
  <c r="K1353" i="28"/>
  <c r="K2230" i="28"/>
  <c r="K801" i="28"/>
  <c r="K304" i="28"/>
  <c r="K2010" i="28"/>
  <c r="K142" i="28"/>
  <c r="K1386" i="28"/>
  <c r="K1655" i="28"/>
  <c r="K494" i="28"/>
  <c r="K829" i="28"/>
  <c r="K1968" i="28"/>
  <c r="K237" i="28"/>
  <c r="K707" i="28"/>
  <c r="K1005" i="28"/>
  <c r="K1580" i="28"/>
  <c r="K1169" i="28"/>
  <c r="K1970" i="28"/>
  <c r="K566" i="28"/>
  <c r="K2178" i="28"/>
  <c r="K2153" i="28"/>
  <c r="K1905" i="28"/>
  <c r="K359" i="28"/>
  <c r="K1249" i="28"/>
  <c r="K1058" i="28"/>
  <c r="K72" i="28"/>
  <c r="K1166" i="28"/>
  <c r="K1181" i="28"/>
  <c r="K1049" i="28"/>
  <c r="K466" i="28"/>
  <c r="K391" i="28"/>
  <c r="K716" i="28"/>
  <c r="K1048" i="28"/>
  <c r="K1025" i="28"/>
  <c r="K1849" i="28"/>
  <c r="K1872" i="28"/>
  <c r="K313" i="28"/>
  <c r="K1212" i="28"/>
  <c r="K1645" i="28"/>
  <c r="K1235" i="28"/>
  <c r="K2063" i="28"/>
  <c r="K1760" i="28"/>
  <c r="K1486" i="28"/>
  <c r="K393" i="28"/>
  <c r="K185" i="28"/>
  <c r="K408" i="28"/>
  <c r="K2235" i="28"/>
  <c r="K1496" i="28"/>
  <c r="K162" i="28"/>
  <c r="K479" i="28"/>
  <c r="K1834" i="28"/>
  <c r="K140" i="28"/>
  <c r="K1945" i="28"/>
  <c r="K1098" i="28"/>
  <c r="K1904" i="28"/>
  <c r="M1190" i="28"/>
  <c r="N1190" i="28" s="1"/>
  <c r="L1190" i="28"/>
  <c r="L491" i="28"/>
  <c r="M491" i="28"/>
  <c r="N491" i="28" s="1"/>
  <c r="K2029" i="28"/>
  <c r="K756" i="28"/>
  <c r="K1603" i="28"/>
  <c r="K132" i="28"/>
  <c r="K1819" i="28"/>
  <c r="K1384" i="28"/>
  <c r="K1202" i="28"/>
  <c r="K980" i="28"/>
  <c r="K835" i="28"/>
  <c r="K395" i="28"/>
  <c r="K1997" i="28"/>
  <c r="K1723" i="28"/>
  <c r="K2061" i="28"/>
  <c r="K2069" i="28"/>
  <c r="K226" i="28"/>
  <c r="K1871" i="28"/>
  <c r="K1614" i="28"/>
  <c r="K315" i="28"/>
  <c r="K926" i="28"/>
  <c r="K2039" i="28"/>
  <c r="K328" i="28"/>
  <c r="K993" i="28"/>
  <c r="K1015" i="28"/>
  <c r="K868" i="28"/>
  <c r="K33" i="28"/>
  <c r="K1630" i="28"/>
  <c r="K161" i="28"/>
  <c r="K2071" i="28"/>
  <c r="K1374" i="28"/>
  <c r="K1394" i="28"/>
  <c r="K504" i="28"/>
  <c r="K535" i="28"/>
  <c r="K264" i="28"/>
  <c r="K8" i="28"/>
  <c r="K1894" i="28"/>
  <c r="K826" i="28"/>
  <c r="K2147" i="28"/>
  <c r="K388" i="28"/>
  <c r="K1895" i="28"/>
  <c r="K92" i="28"/>
  <c r="K1899" i="28"/>
  <c r="K1571" i="28"/>
  <c r="K646" i="28"/>
  <c r="K110" i="28"/>
  <c r="K419" i="28"/>
  <c r="K1762" i="28"/>
  <c r="K2143" i="28"/>
  <c r="K1683" i="28"/>
  <c r="K622" i="28"/>
  <c r="K498" i="28"/>
  <c r="K2241" i="28"/>
  <c r="K1401" i="28"/>
  <c r="K1389" i="28"/>
  <c r="K682" i="28"/>
  <c r="K52" i="28"/>
  <c r="K2150" i="28"/>
  <c r="K279" i="28"/>
  <c r="K1999" i="28"/>
  <c r="K845" i="28"/>
  <c r="K329" i="28"/>
  <c r="K3" i="28"/>
  <c r="K1691" i="28"/>
  <c r="K864" i="28"/>
  <c r="K790" i="28"/>
  <c r="K886" i="28"/>
  <c r="K749" i="28"/>
  <c r="K758" i="28"/>
  <c r="K1568" i="28"/>
  <c r="K1321" i="28"/>
  <c r="K342" i="28"/>
  <c r="K2131" i="28"/>
  <c r="M1863" i="28"/>
  <c r="N1863" i="28" s="1"/>
  <c r="L1863" i="28"/>
  <c r="M580" i="28"/>
  <c r="N580" i="28" s="1"/>
  <c r="L580" i="28"/>
  <c r="L358" i="28"/>
  <c r="M358" i="28"/>
  <c r="N358" i="28" s="1"/>
  <c r="L1636" i="28"/>
  <c r="M1636" i="28"/>
  <c r="N1636" i="28" s="1"/>
  <c r="L1935" i="28"/>
  <c r="M1935" i="28"/>
  <c r="N1935" i="28" s="1"/>
  <c r="K1470" i="28"/>
  <c r="K1950" i="28"/>
  <c r="K1639" i="28"/>
  <c r="K1350" i="28"/>
  <c r="K568" i="28"/>
  <c r="K761" i="28"/>
  <c r="K2215" i="28"/>
  <c r="K518" i="28"/>
  <c r="K1602" i="28"/>
  <c r="K753" i="28"/>
  <c r="K1955" i="28"/>
  <c r="K1351" i="28"/>
  <c r="K1536" i="28"/>
  <c r="K937" i="28"/>
  <c r="K1366" i="28"/>
  <c r="K1146" i="28"/>
  <c r="K1927" i="28"/>
  <c r="K990" i="28"/>
  <c r="K27" i="28"/>
  <c r="K255" i="28"/>
  <c r="K1788" i="28"/>
  <c r="K1981" i="28"/>
  <c r="K314" i="28"/>
  <c r="K1043" i="28"/>
  <c r="K1002" i="28"/>
  <c r="K1380" i="28"/>
  <c r="K1829" i="28"/>
  <c r="K42" i="28"/>
  <c r="K1543" i="28"/>
  <c r="K1653" i="28"/>
  <c r="K690" i="28"/>
  <c r="K1074" i="28"/>
  <c r="K991" i="28"/>
  <c r="K662" i="28"/>
  <c r="K1706" i="28"/>
  <c r="K706" i="28"/>
  <c r="K1287" i="28"/>
  <c r="K1298" i="28"/>
  <c r="K1087" i="28"/>
  <c r="K1105" i="28"/>
  <c r="K1365" i="28"/>
  <c r="K1736" i="28"/>
  <c r="K30" i="28"/>
  <c r="K1987" i="28"/>
  <c r="K1434" i="28"/>
  <c r="K288" i="28"/>
  <c r="K1091" i="28"/>
  <c r="K1631" i="28"/>
  <c r="K516" i="28"/>
  <c r="K1942" i="28"/>
  <c r="K1001" i="28"/>
  <c r="K896" i="28"/>
  <c r="K1227" i="28"/>
  <c r="K604" i="28"/>
  <c r="K1288" i="28"/>
  <c r="K1042" i="28"/>
  <c r="K839" i="28"/>
  <c r="K1117" i="28"/>
  <c r="K1619" i="28"/>
  <c r="K1960" i="28"/>
  <c r="K1119" i="28"/>
  <c r="K212" i="28"/>
  <c r="K1918" i="28"/>
  <c r="M1490" i="28"/>
  <c r="N1490" i="28" s="1"/>
  <c r="L1490" i="28"/>
  <c r="M714" i="28"/>
  <c r="N714" i="28" s="1"/>
  <c r="L714" i="28"/>
  <c r="K547" i="28"/>
  <c r="K1201" i="28"/>
  <c r="K243" i="28"/>
  <c r="K2154" i="28"/>
  <c r="K2204" i="28"/>
  <c r="K64" i="28"/>
  <c r="K467" i="28"/>
  <c r="K351" i="28"/>
  <c r="K785" i="28"/>
  <c r="K1102" i="28"/>
  <c r="K1345" i="28"/>
  <c r="K1707" i="28"/>
  <c r="K2083" i="28"/>
  <c r="K817" i="28"/>
  <c r="K1784" i="28"/>
  <c r="K1193" i="28"/>
  <c r="K2196" i="28"/>
  <c r="K2192" i="28"/>
  <c r="K1893" i="28"/>
  <c r="K1596" i="28"/>
  <c r="K234" i="28"/>
  <c r="K1041" i="28"/>
  <c r="K1832" i="28"/>
  <c r="K561" i="28"/>
  <c r="K962" i="28"/>
  <c r="K1305" i="28"/>
  <c r="K507" i="28"/>
  <c r="K77" i="28"/>
  <c r="K1280" i="28"/>
  <c r="K2068" i="28"/>
  <c r="K1046" i="28"/>
  <c r="K22" i="28"/>
  <c r="K164" i="28"/>
  <c r="K874" i="28"/>
  <c r="K819" i="28"/>
  <c r="K1094" i="28"/>
  <c r="K1261" i="28"/>
  <c r="K656" i="28"/>
  <c r="K281" i="28"/>
  <c r="K2045" i="28"/>
  <c r="K221" i="28"/>
  <c r="K21" i="28"/>
  <c r="K1144" i="28"/>
  <c r="K537" i="28"/>
  <c r="K605" i="28"/>
  <c r="K1938" i="28"/>
  <c r="K2244" i="28"/>
  <c r="K1148" i="28"/>
  <c r="K2234" i="28"/>
  <c r="K1267" i="28"/>
  <c r="K2106" i="28"/>
  <c r="K2231" i="28"/>
  <c r="K1125" i="28"/>
  <c r="K10" i="28"/>
  <c r="K1517" i="28"/>
  <c r="K1668" i="28"/>
  <c r="K1165" i="28"/>
  <c r="K230" i="28"/>
  <c r="K111" i="28"/>
  <c r="K1669" i="28"/>
  <c r="K28" i="28"/>
  <c r="K2163" i="28"/>
  <c r="K146" i="28"/>
  <c r="K1825" i="28"/>
  <c r="K1640" i="28"/>
  <c r="K1670" i="28"/>
  <c r="K1246" i="28"/>
  <c r="K828" i="28"/>
  <c r="K2007" i="28"/>
  <c r="K169" i="28"/>
  <c r="K517" i="28"/>
  <c r="K573" i="28"/>
  <c r="K1998" i="28"/>
  <c r="K963" i="28"/>
  <c r="K318" i="28"/>
  <c r="K777" i="28"/>
  <c r="K1429" i="28"/>
  <c r="K1444" i="28"/>
  <c r="K1941" i="28"/>
  <c r="K155" i="28"/>
  <c r="K2157" i="28"/>
  <c r="K495" i="28"/>
  <c r="L1335" i="28"/>
  <c r="M1335" i="28"/>
  <c r="N1335" i="28" s="1"/>
  <c r="L709" i="28"/>
  <c r="M709" i="28"/>
  <c r="N709" i="28" s="1"/>
  <c r="K1301" i="28"/>
  <c r="K737" i="28"/>
  <c r="K873" i="28"/>
  <c r="K462" i="28"/>
  <c r="K324" i="28"/>
  <c r="K2189" i="28"/>
  <c r="K1371" i="28"/>
  <c r="K965" i="28"/>
  <c r="K788" i="28"/>
  <c r="K2003" i="28"/>
  <c r="K879" i="28"/>
  <c r="K2200" i="28"/>
  <c r="K681" i="28"/>
  <c r="K2005" i="28"/>
  <c r="K1609" i="28"/>
  <c r="K2166" i="28"/>
  <c r="K588" i="28"/>
  <c r="K107" i="28"/>
  <c r="K1409" i="28"/>
  <c r="K125" i="28"/>
  <c r="K795" i="28"/>
  <c r="K488" i="28"/>
  <c r="K1062" i="28"/>
  <c r="K1497" i="28"/>
  <c r="K1064" i="28"/>
  <c r="K84" i="28"/>
  <c r="K616" i="28"/>
  <c r="K1838" i="28"/>
  <c r="K349" i="28"/>
  <c r="K1182" i="28"/>
  <c r="K1250" i="28"/>
  <c r="K796" i="28"/>
  <c r="K1154" i="28"/>
  <c r="K168" i="28"/>
  <c r="K955" i="28"/>
  <c r="K951" i="28"/>
  <c r="K804" i="28"/>
  <c r="K1141" i="28"/>
  <c r="K1577" i="28"/>
  <c r="K85" i="28"/>
  <c r="K1954" i="28"/>
  <c r="K1347" i="28"/>
  <c r="K523" i="28"/>
  <c r="K1437" i="28"/>
  <c r="K429" i="28"/>
  <c r="K908" i="28"/>
  <c r="K1229" i="28"/>
  <c r="K1643" i="28"/>
  <c r="K2148" i="28"/>
  <c r="K183" i="28"/>
  <c r="K1512" i="28"/>
  <c r="K420" i="28"/>
  <c r="K323" i="28"/>
  <c r="K144" i="28"/>
  <c r="K1756" i="28"/>
  <c r="K1853" i="28"/>
  <c r="K551" i="28"/>
  <c r="K445" i="28"/>
  <c r="K581" i="28"/>
  <c r="K1846" i="28"/>
  <c r="K1587" i="28"/>
  <c r="K600" i="28"/>
  <c r="K966" i="28"/>
  <c r="K1988" i="28"/>
  <c r="K1122" i="28"/>
  <c r="K49" i="28"/>
  <c r="K959" i="28"/>
  <c r="K1576" i="28"/>
  <c r="K2074" i="28"/>
  <c r="K2012" i="28"/>
  <c r="K1306" i="28"/>
  <c r="K463" i="28"/>
  <c r="K596" i="28"/>
  <c r="K1367" i="28"/>
  <c r="M1381" i="28"/>
  <c r="N1381" i="28" s="1"/>
  <c r="L1381" i="28"/>
  <c r="M852" i="28"/>
  <c r="N852" i="28" s="1"/>
  <c r="L852" i="28"/>
  <c r="M423" i="28"/>
  <c r="N423" i="28" s="1"/>
  <c r="L423" i="28"/>
  <c r="M1833" i="28"/>
  <c r="N1833" i="28" s="1"/>
  <c r="L1833" i="28"/>
  <c r="L2021" i="28"/>
  <c r="M2021" i="28"/>
  <c r="N2021" i="28" s="1"/>
  <c r="K1138" i="28"/>
  <c r="K894" i="28"/>
  <c r="K797" i="28"/>
  <c r="K1026" i="28"/>
  <c r="K2110" i="28"/>
  <c r="K694" i="28"/>
  <c r="K1263" i="28"/>
  <c r="K1494" i="28"/>
  <c r="K738" i="28"/>
  <c r="K837" i="28"/>
  <c r="K1110" i="28"/>
  <c r="K1274" i="28"/>
  <c r="K251" i="28"/>
  <c r="K730" i="28"/>
  <c r="K200" i="28"/>
  <c r="K355" i="28"/>
  <c r="K1116" i="28"/>
  <c r="K1678" i="28"/>
  <c r="K151" i="28"/>
  <c r="K2162" i="28"/>
  <c r="K2207" i="28"/>
  <c r="K1628" i="28"/>
  <c r="K331" i="28"/>
  <c r="K1111" i="28"/>
  <c r="K595" i="28"/>
  <c r="K1677" i="28"/>
  <c r="K609" i="28"/>
  <c r="K241" i="28"/>
  <c r="K2247" i="28"/>
  <c r="K1440" i="28"/>
  <c r="K1390" i="28"/>
  <c r="K823" i="28"/>
  <c r="K2046" i="28"/>
  <c r="K1183" i="28"/>
  <c r="K1859" i="28"/>
  <c r="K1238" i="28"/>
  <c r="K1242" i="28"/>
  <c r="K186" i="28"/>
  <c r="K1726" i="28"/>
  <c r="K62" i="28"/>
  <c r="K159" i="28"/>
  <c r="K1521" i="28"/>
  <c r="K571" i="28"/>
  <c r="K1979" i="28"/>
  <c r="K686" i="28"/>
  <c r="K583" i="28"/>
  <c r="K1887" i="28"/>
  <c r="K1908" i="28"/>
  <c r="K1569" i="28"/>
  <c r="K768" i="28"/>
  <c r="K1506" i="28"/>
  <c r="K1456" i="28"/>
  <c r="K451" i="28"/>
  <c r="K1878" i="28"/>
  <c r="K294" i="28"/>
  <c r="K949" i="28"/>
  <c r="K775" i="28"/>
  <c r="K1101" i="28"/>
  <c r="K1147" i="28"/>
  <c r="K2212" i="28"/>
  <c r="K2066" i="28"/>
  <c r="K383" i="28"/>
  <c r="K1883" i="28"/>
  <c r="K446" i="28"/>
  <c r="K2008" i="28"/>
  <c r="K938" i="28"/>
  <c r="K1254" i="28"/>
  <c r="K1324" i="28"/>
  <c r="K936" i="28"/>
  <c r="K278" i="28"/>
  <c r="K1458" i="28"/>
  <c r="K1296" i="28"/>
  <c r="K624" i="28"/>
  <c r="K1698" i="28"/>
  <c r="K885" i="28"/>
  <c r="K1450" i="28"/>
  <c r="K2122" i="28"/>
  <c r="K1520" i="28"/>
  <c r="K1498" i="28"/>
  <c r="K856" i="28"/>
  <c r="K2023" i="28"/>
  <c r="K897" i="28"/>
  <c r="K350" i="28"/>
  <c r="K1142" i="28"/>
  <c r="K2239" i="28"/>
  <c r="K137" i="28"/>
  <c r="K165" i="28"/>
  <c r="K205" i="28"/>
  <c r="K2108" i="28"/>
  <c r="K1357" i="28"/>
  <c r="K480" i="28"/>
  <c r="K1842" i="28"/>
  <c r="K1131" i="28"/>
  <c r="K1775" i="28"/>
  <c r="K198" i="28"/>
  <c r="K1665" i="28"/>
  <c r="K1252" i="28"/>
  <c r="K1416" i="28"/>
  <c r="K460" i="28"/>
  <c r="K545" i="28"/>
  <c r="K1099" i="28"/>
  <c r="K1013" i="28"/>
  <c r="K558" i="28"/>
  <c r="K948" i="28"/>
  <c r="K2037" i="28"/>
  <c r="K1391" i="28"/>
  <c r="K1471" i="28"/>
  <c r="K2086" i="28"/>
  <c r="K397" i="28"/>
  <c r="K26" i="28"/>
  <c r="K1061" i="28"/>
  <c r="K904" i="28"/>
  <c r="K2232" i="28"/>
  <c r="K1213" i="28"/>
  <c r="K333" i="28"/>
  <c r="K194" i="28"/>
  <c r="K1713" i="28"/>
  <c r="K1539" i="28"/>
  <c r="K384" i="28"/>
  <c r="K9" i="28"/>
  <c r="K484" i="28"/>
  <c r="K960" i="28"/>
  <c r="K2043" i="28"/>
  <c r="K787" i="28"/>
  <c r="K613" i="28"/>
  <c r="K1245" i="28"/>
  <c r="K447" i="28"/>
  <c r="K486" i="28"/>
  <c r="K1767" i="28"/>
  <c r="K2238" i="28"/>
  <c r="K100" i="28"/>
  <c r="K979" i="28"/>
  <c r="K2033" i="28"/>
  <c r="K247" i="28"/>
  <c r="K1813" i="28"/>
  <c r="K149" i="28"/>
  <c r="K1689" i="28"/>
  <c r="K478" i="28"/>
  <c r="K1134" i="28"/>
  <c r="K952" i="28"/>
  <c r="K1126" i="28"/>
  <c r="K667" i="28"/>
  <c r="K1920" i="28"/>
  <c r="K1115" i="28"/>
  <c r="K2099" i="28"/>
  <c r="K710" i="28"/>
  <c r="K810" i="28"/>
  <c r="K1621" i="28"/>
  <c r="K2167" i="28"/>
  <c r="K1856" i="28"/>
  <c r="K1137" i="28"/>
  <c r="K1068" i="28"/>
  <c r="K406" i="28"/>
  <c r="K1875" i="28"/>
  <c r="K2206" i="28"/>
  <c r="K1690" i="28"/>
  <c r="K701" i="28"/>
  <c r="K216" i="28"/>
  <c r="K239" i="28"/>
  <c r="K520" i="28"/>
  <c r="K1012" i="28"/>
  <c r="K431" i="28"/>
  <c r="K1109" i="28"/>
  <c r="K2095" i="28"/>
  <c r="K117" i="28"/>
  <c r="K1294" i="28"/>
  <c r="K1220" i="28"/>
  <c r="K1093" i="28"/>
  <c r="L2022" i="28"/>
  <c r="M2022" i="28"/>
  <c r="N2022" i="28" s="1"/>
  <c r="L2052" i="28"/>
  <c r="M2052" i="28"/>
  <c r="N2052" i="28" s="1"/>
  <c r="M1152" i="28"/>
  <c r="N1152" i="28" s="1"/>
  <c r="L1152" i="28"/>
  <c r="M1692" i="28"/>
  <c r="N1692" i="28" s="1"/>
  <c r="L1692" i="28"/>
  <c r="M1483" i="28"/>
  <c r="N1483" i="28" s="1"/>
  <c r="L1483" i="28"/>
  <c r="M932" i="28"/>
  <c r="N932" i="28" s="1"/>
  <c r="L932" i="28"/>
  <c r="M1364" i="28"/>
  <c r="N1364" i="28" s="1"/>
  <c r="L1364" i="28"/>
  <c r="L2187" i="28"/>
  <c r="M2187" i="28"/>
  <c r="N2187" i="28" s="1"/>
  <c r="K918" i="28"/>
  <c r="K1786" i="28"/>
  <c r="K415" i="28"/>
  <c r="K459" i="28"/>
  <c r="K265" i="28"/>
  <c r="K1573" i="28"/>
  <c r="K1264" i="28"/>
  <c r="K2060" i="28"/>
  <c r="K522" i="28"/>
  <c r="K632" i="28"/>
  <c r="K290" i="28"/>
  <c r="K86" i="28"/>
  <c r="K521" i="28"/>
  <c r="K1247" i="28"/>
  <c r="K1660" i="28"/>
  <c r="K1797" i="28"/>
  <c r="K1180" i="28"/>
  <c r="K2070" i="28"/>
  <c r="K416" i="28"/>
  <c r="K284" i="28"/>
  <c r="K2031" i="28"/>
  <c r="K2073" i="28"/>
  <c r="K1956" i="28"/>
  <c r="K291" i="28"/>
  <c r="K113" i="28"/>
  <c r="K340" i="28"/>
  <c r="K623" i="28"/>
  <c r="K180" i="28"/>
  <c r="K2015" i="28"/>
  <c r="K1260" i="28"/>
  <c r="K282" i="28"/>
  <c r="K584" i="28"/>
  <c r="K1161" i="28"/>
  <c r="K1605" i="28"/>
  <c r="K820" i="28"/>
  <c r="K2072" i="28"/>
  <c r="K1753" i="28"/>
  <c r="K1442" i="28"/>
  <c r="K1718" i="28"/>
  <c r="K840" i="28"/>
  <c r="K2075" i="28"/>
  <c r="K32" i="28"/>
  <c r="K150" i="28"/>
  <c r="K235" i="28"/>
  <c r="K1184" i="28"/>
  <c r="K781" i="28"/>
  <c r="K362" i="28"/>
  <c r="K258" i="28"/>
  <c r="K2128" i="28"/>
  <c r="K206" i="28"/>
  <c r="K1038" i="28"/>
  <c r="K336" i="28"/>
  <c r="K1574" i="28"/>
  <c r="K1634" i="28"/>
  <c r="K1053" i="28"/>
  <c r="K1531" i="28"/>
  <c r="K1334" i="28"/>
  <c r="K2229" i="28"/>
  <c r="K1522" i="28"/>
  <c r="K2006" i="28"/>
  <c r="K1360" i="28"/>
  <c r="K2250" i="28"/>
  <c r="K1612" i="28"/>
  <c r="K2243" i="28"/>
  <c r="K311" i="28"/>
  <c r="K2184" i="28"/>
  <c r="K2051" i="28"/>
  <c r="K199" i="28"/>
  <c r="K760" i="28"/>
  <c r="K1776" i="28"/>
  <c r="K1641" i="28"/>
  <c r="K1868" i="28"/>
  <c r="K1803" i="28"/>
  <c r="K599" i="28"/>
  <c r="L511" i="28"/>
  <c r="M511" i="28"/>
  <c r="N511" i="28" s="1"/>
  <c r="K381" i="28"/>
  <c r="K452" i="28"/>
  <c r="K1933" i="28"/>
  <c r="K1304" i="28"/>
  <c r="K1446" i="28"/>
  <c r="K119" i="28"/>
  <c r="K1481" i="28"/>
  <c r="K1877" i="28"/>
  <c r="K112" i="28"/>
  <c r="K1160" i="28"/>
  <c r="K1906" i="28"/>
  <c r="K179" i="28"/>
  <c r="K115" i="28"/>
  <c r="K809" i="28"/>
  <c r="K1421" i="28"/>
  <c r="K858" i="28"/>
  <c r="K1783" i="28"/>
  <c r="K58" i="28"/>
  <c r="K201" i="28"/>
  <c r="K345" i="28"/>
  <c r="K1159" i="28"/>
  <c r="K1466" i="28"/>
  <c r="K1985" i="28"/>
  <c r="K312" i="28"/>
  <c r="K40" i="28"/>
  <c r="K1475" i="28"/>
  <c r="K1710" i="28"/>
  <c r="K925" i="28"/>
  <c r="K711" i="28"/>
  <c r="K683" i="28"/>
  <c r="K1647" i="28"/>
  <c r="K862" i="28"/>
  <c r="K2065" i="28"/>
  <c r="K2062" i="28"/>
  <c r="K2089" i="28"/>
  <c r="K1379" i="28"/>
  <c r="K1885" i="28"/>
  <c r="K1892" i="28"/>
  <c r="K219" i="28"/>
  <c r="K1108" i="28"/>
  <c r="K728" i="28"/>
  <c r="K1957" i="28"/>
  <c r="K1454" i="28"/>
  <c r="K1359" i="28"/>
  <c r="K1610" i="28"/>
  <c r="K1341" i="28"/>
  <c r="K444" i="28"/>
  <c r="K542" i="28"/>
  <c r="K1734" i="28"/>
  <c r="K1018" i="28"/>
  <c r="K1963" i="28"/>
  <c r="K1157" i="28"/>
  <c r="K78" i="28"/>
  <c r="K1467" i="28"/>
  <c r="K550" i="28"/>
  <c r="K1572" i="28"/>
  <c r="K156" i="28"/>
  <c r="K1392" i="28"/>
  <c r="K1000" i="28"/>
  <c r="K773" i="28"/>
  <c r="K922" i="28"/>
  <c r="K2013" i="28"/>
  <c r="K116" i="28"/>
  <c r="K260" i="28"/>
  <c r="K1266" i="28"/>
  <c r="K1663" i="28"/>
  <c r="K268" i="28"/>
  <c r="K330" i="28"/>
  <c r="K1858" i="28"/>
  <c r="K1958" i="28"/>
  <c r="M2174" i="28"/>
  <c r="N2174" i="28" s="1"/>
  <c r="L2174" i="28"/>
  <c r="M1114" i="28"/>
  <c r="N1114" i="28" s="1"/>
  <c r="L1114" i="28"/>
  <c r="M118" i="28"/>
  <c r="N118" i="28" s="1"/>
  <c r="L118" i="28"/>
  <c r="L1750" i="28"/>
  <c r="M1750" i="28"/>
  <c r="N1750" i="28" s="1"/>
  <c r="M942" i="28"/>
  <c r="N942" i="28" s="1"/>
  <c r="L942" i="28"/>
  <c r="M1948" i="28"/>
  <c r="N1948" i="28" s="1"/>
  <c r="L1948" i="28"/>
  <c r="K1277" i="28"/>
  <c r="M757" i="28"/>
  <c r="N757" i="28" s="1"/>
  <c r="L757" i="28"/>
  <c r="M1393" i="28"/>
  <c r="N1393" i="28" s="1"/>
  <c r="L1393" i="28"/>
  <c r="M1293" i="28"/>
  <c r="N1293" i="28" s="1"/>
  <c r="L1293" i="28"/>
  <c r="K222" i="28"/>
  <c r="K900" i="28"/>
  <c r="K1112" i="28"/>
  <c r="K1533" i="28"/>
  <c r="K204" i="28"/>
  <c r="K884" i="28"/>
  <c r="K1410" i="28"/>
  <c r="K396" i="28"/>
  <c r="K176" i="28"/>
  <c r="K754" i="28"/>
  <c r="K1626" i="28"/>
  <c r="K2093" i="28"/>
  <c r="K1489" i="28"/>
  <c r="K493" i="28"/>
  <c r="K2202" i="28"/>
  <c r="K2146" i="28"/>
  <c r="K370" i="28"/>
  <c r="K1072" i="28"/>
  <c r="K1178" i="28"/>
  <c r="K987" i="28"/>
  <c r="K2053" i="28"/>
  <c r="K1586" i="28"/>
  <c r="K1787" i="28"/>
  <c r="K1913" i="28"/>
  <c r="K612" i="28"/>
  <c r="K719" i="28"/>
  <c r="K1318" i="28"/>
  <c r="K134" i="28"/>
  <c r="K1495" i="28"/>
  <c r="K771" i="28"/>
  <c r="K2228" i="28"/>
  <c r="K989" i="28"/>
  <c r="K1319" i="28"/>
  <c r="K389" i="28"/>
  <c r="K334" i="28"/>
  <c r="K1996" i="28"/>
  <c r="K1923" i="28"/>
  <c r="K2056" i="28"/>
  <c r="K1654" i="28"/>
  <c r="K1785" i="28"/>
  <c r="K1192" i="28"/>
  <c r="K124" i="28"/>
  <c r="K1646" i="28"/>
  <c r="K1253" i="28"/>
  <c r="K578" i="28"/>
  <c r="K1488" i="28"/>
  <c r="K1358" i="28"/>
  <c r="K271" i="28"/>
  <c r="K76" i="28"/>
  <c r="K224" i="28"/>
  <c r="K83" i="28"/>
  <c r="K1741" i="28"/>
  <c r="K702" i="28"/>
  <c r="K1616" i="28"/>
  <c r="K1269" i="28"/>
  <c r="K1425" i="28"/>
  <c r="K1738" i="28"/>
  <c r="K276" i="28"/>
  <c r="K2137" i="28"/>
  <c r="K319" i="28"/>
  <c r="K901" i="28"/>
  <c r="K2098" i="28"/>
  <c r="K1896" i="28"/>
  <c r="K402" i="28"/>
  <c r="K713" i="28"/>
  <c r="K1376" i="28"/>
  <c r="K41" i="28"/>
  <c r="K995" i="28"/>
  <c r="K2188" i="28"/>
  <c r="K120" i="28"/>
  <c r="K661" i="28"/>
  <c r="K629" i="28"/>
  <c r="K2026" i="28"/>
  <c r="K763" i="28"/>
  <c r="K1747" i="28"/>
  <c r="K53" i="28"/>
  <c r="K15" i="28"/>
  <c r="K1463" i="28"/>
  <c r="M242" i="28"/>
  <c r="N242" i="28" s="1"/>
  <c r="L242" i="28"/>
  <c r="K240" i="28"/>
  <c r="K807" i="28"/>
  <c r="K421" i="28"/>
  <c r="K567" i="28"/>
  <c r="K803" i="28"/>
  <c r="K2165" i="28"/>
  <c r="K2139" i="28"/>
  <c r="K34" i="28"/>
  <c r="K1814" i="28"/>
  <c r="K1915" i="28"/>
  <c r="K743" i="28"/>
  <c r="K929" i="28"/>
  <c r="K305" i="28"/>
  <c r="K1880" i="28"/>
  <c r="K974" i="28"/>
  <c r="K1027" i="28"/>
  <c r="K1368" i="28"/>
  <c r="K1902" i="28"/>
  <c r="K54" i="28"/>
  <c r="K109" i="28"/>
  <c r="K957" i="28"/>
  <c r="K1667" i="28"/>
  <c r="K745" i="28"/>
  <c r="K1567" i="28"/>
  <c r="K1599" i="28"/>
  <c r="K122" i="28"/>
  <c r="K79" i="28"/>
  <c r="K617" i="28"/>
  <c r="K919" i="28"/>
  <c r="K138" i="28"/>
  <c r="K1082" i="28"/>
  <c r="K2223" i="28"/>
  <c r="K941" i="28"/>
  <c r="K2057" i="28"/>
  <c r="K602" i="28"/>
  <c r="K108" i="28"/>
  <c r="K1343" i="28"/>
  <c r="K1526" i="28"/>
  <c r="K1744" i="28"/>
  <c r="K1139" i="28"/>
  <c r="K1508" i="28"/>
  <c r="K1844" i="28"/>
  <c r="K1800" i="28"/>
  <c r="K1044" i="28"/>
  <c r="K878" i="28"/>
  <c r="K147" i="28"/>
  <c r="K385" i="28"/>
  <c r="K1608" i="28"/>
  <c r="K485" i="28"/>
  <c r="K14" i="28"/>
  <c r="K2172" i="28"/>
  <c r="K472" i="28"/>
  <c r="K1992" i="28"/>
  <c r="K2080" i="28"/>
  <c r="K1232" i="28"/>
  <c r="K964" i="28"/>
  <c r="K1820" i="28"/>
  <c r="K1566" i="28"/>
  <c r="K563" i="28"/>
  <c r="K1514" i="28"/>
  <c r="K1464" i="28"/>
  <c r="K348" i="28"/>
  <c r="K1974" i="28"/>
  <c r="K532" i="28"/>
  <c r="K931" i="28"/>
  <c r="K1282" i="28"/>
  <c r="K403" i="28"/>
  <c r="K497" i="28"/>
  <c r="K861" i="28"/>
  <c r="K1537" i="28"/>
  <c r="K1078" i="28"/>
  <c r="K916" i="28"/>
  <c r="K515" i="28"/>
  <c r="K377" i="28"/>
  <c r="K1581" i="28"/>
  <c r="K1553" i="28"/>
  <c r="K739" i="28"/>
  <c r="K1132" i="28"/>
  <c r="K593" i="28"/>
  <c r="K1792" i="28"/>
  <c r="K277" i="28"/>
  <c r="K1168" i="28"/>
  <c r="M930" i="28"/>
  <c r="N930" i="28" s="1"/>
  <c r="L930" i="28"/>
  <c r="M735" i="28"/>
  <c r="N735" i="28" s="1"/>
  <c r="L735" i="28"/>
  <c r="M1255" i="28"/>
  <c r="N1255" i="28" s="1"/>
  <c r="L1255" i="28"/>
  <c r="K2141" i="28"/>
  <c r="K299" i="28"/>
  <c r="K2117" i="28"/>
  <c r="K2011" i="28"/>
  <c r="K663" i="28"/>
  <c r="K1167" i="28"/>
  <c r="K614" i="28"/>
  <c r="K145" i="28"/>
  <c r="K1993" i="28"/>
  <c r="K830" i="28"/>
  <c r="K824" i="28"/>
  <c r="K1761" i="28"/>
  <c r="K347" i="28"/>
  <c r="K2017" i="28"/>
  <c r="K133" i="28"/>
  <c r="K456" i="28"/>
  <c r="K1881" i="28"/>
  <c r="K16" i="28"/>
  <c r="K2079" i="28"/>
  <c r="K1914" i="28"/>
  <c r="K1060" i="28"/>
  <c r="K1323" i="28"/>
  <c r="K1978" i="28"/>
  <c r="K80" i="28"/>
  <c r="K1309" i="28"/>
  <c r="K371" i="28"/>
  <c r="K589" i="28"/>
  <c r="K56" i="28"/>
  <c r="K541" i="28"/>
  <c r="K1030" i="28"/>
  <c r="K473" i="28"/>
  <c r="K1036" i="28"/>
  <c r="K677" i="28"/>
  <c r="K2130" i="28"/>
  <c r="K114" i="28"/>
  <c r="K2236" i="28"/>
  <c r="K1697" i="28"/>
  <c r="K967" i="28"/>
  <c r="K913" i="28"/>
  <c r="K1538" i="28"/>
  <c r="K770" i="28"/>
  <c r="K257" i="28"/>
  <c r="K866" i="28"/>
  <c r="K1453" i="28"/>
  <c r="K684" i="28"/>
  <c r="K1382" i="28"/>
  <c r="K708" i="28"/>
  <c r="K836" i="28"/>
  <c r="K514" i="28"/>
  <c r="K482" i="28"/>
  <c r="K372" i="28"/>
  <c r="K1462" i="28"/>
  <c r="K248" i="28"/>
  <c r="K1337" i="28"/>
  <c r="K731" i="28"/>
  <c r="K2161" i="28"/>
  <c r="K39" i="28"/>
  <c r="K1472" i="28"/>
  <c r="K2050" i="28"/>
  <c r="K530" i="28"/>
  <c r="K685" i="28"/>
  <c r="K697" i="28"/>
  <c r="K474" i="28"/>
  <c r="K1279" i="28"/>
  <c r="K6" i="28"/>
  <c r="K615" i="28"/>
  <c r="K188" i="28"/>
  <c r="K2112" i="28"/>
  <c r="K607" i="28"/>
  <c r="K998" i="28"/>
  <c r="K1372" i="28"/>
  <c r="K985" i="28"/>
  <c r="K2158" i="28"/>
  <c r="K172" i="28"/>
  <c r="K767" i="28"/>
  <c r="M404" i="28"/>
  <c r="N404" i="28" s="1"/>
  <c r="L404" i="28"/>
  <c r="L2042" i="28"/>
  <c r="M2042" i="28"/>
  <c r="N2042" i="28" s="1"/>
  <c r="M1806" i="28"/>
  <c r="N1806" i="28" s="1"/>
  <c r="L1806" i="28"/>
  <c r="L228" i="28"/>
  <c r="M228" i="28"/>
  <c r="N228" i="28" s="1"/>
  <c r="M692" i="28"/>
  <c r="N692" i="28" s="1"/>
  <c r="L692" i="28"/>
  <c r="K1774" i="28"/>
  <c r="K1185" i="28"/>
  <c r="K1385" i="28"/>
  <c r="K825" i="28"/>
  <c r="K524" i="28"/>
  <c r="K1327" i="28"/>
  <c r="K501" i="28"/>
  <c r="K5" i="28"/>
  <c r="K217" i="28"/>
  <c r="K2246" i="28"/>
  <c r="K1804" i="28"/>
  <c r="K1295" i="28"/>
  <c r="K1604" i="28"/>
  <c r="K1177" i="28"/>
  <c r="K1789" i="28"/>
  <c r="K1635" i="28"/>
  <c r="K1162" i="28"/>
  <c r="K1716" i="28"/>
  <c r="K579" i="28"/>
  <c r="K1618" i="28"/>
  <c r="K1479" i="28"/>
  <c r="K338" i="28"/>
  <c r="K380" i="28"/>
  <c r="K272" i="28"/>
  <c r="K195" i="28"/>
  <c r="K675" i="28"/>
  <c r="K2171" i="28"/>
  <c r="K503" i="28"/>
  <c r="K1730" i="28"/>
  <c r="K1876" i="28"/>
  <c r="K252" i="28"/>
  <c r="K705" i="28"/>
  <c r="K718" i="28"/>
  <c r="K1733" i="28"/>
  <c r="K1244" i="28"/>
  <c r="K1657" i="28"/>
  <c r="K1989" i="28"/>
  <c r="K1377" i="28"/>
  <c r="K880" i="28"/>
  <c r="K2176" i="28"/>
  <c r="K2180" i="28"/>
  <c r="K2040" i="28"/>
  <c r="K1778" i="28"/>
  <c r="K549" i="28"/>
  <c r="K1924" i="28"/>
  <c r="K1937" i="28"/>
  <c r="K1405" i="28"/>
  <c r="K1362" i="28"/>
  <c r="K871" i="28"/>
  <c r="K1056" i="28"/>
  <c r="K1218" i="28"/>
  <c r="K1103" i="28"/>
  <c r="K875" i="28"/>
  <c r="K508" i="28"/>
  <c r="K1419" i="28"/>
  <c r="K1387" i="28"/>
  <c r="K1033" i="28"/>
  <c r="K1840" i="28"/>
  <c r="K1687" i="28"/>
  <c r="K2251" i="28"/>
  <c r="K915" i="28"/>
  <c r="K1230" i="28"/>
  <c r="K838" i="28"/>
  <c r="K1518" i="28"/>
  <c r="K2047" i="28"/>
  <c r="K1008" i="28"/>
  <c r="K184" i="28"/>
  <c r="K2018" i="28"/>
  <c r="K1815" i="28"/>
  <c r="K759" i="28"/>
  <c r="K2058" i="28"/>
  <c r="M1666" i="28"/>
  <c r="N1666" i="28" s="1"/>
  <c r="L1666" i="28"/>
  <c r="L634" i="28"/>
  <c r="M634" i="28"/>
  <c r="N634" i="28" s="1"/>
  <c r="K266" i="28"/>
  <c r="K1228" i="28"/>
  <c r="K1831" i="28"/>
  <c r="K1179" i="28"/>
  <c r="K187" i="28"/>
  <c r="K2219" i="28"/>
  <c r="K427" i="28"/>
  <c r="K519" i="28"/>
  <c r="K917" i="28"/>
  <c r="K2014" i="28"/>
  <c r="K1163" i="28"/>
  <c r="K1195" i="28"/>
  <c r="K1509" i="28"/>
  <c r="K723" i="28"/>
  <c r="K1693" i="28"/>
  <c r="K725" i="28"/>
  <c r="K1451" i="28"/>
  <c r="K1124" i="28"/>
  <c r="K2217" i="28"/>
  <c r="K461" i="28"/>
  <c r="K2155" i="28"/>
  <c r="K1465" i="28"/>
  <c r="K1847" i="28"/>
  <c r="K816" i="28"/>
  <c r="K1051" i="28"/>
  <c r="K968" i="28"/>
  <c r="K658" i="28"/>
  <c r="K1588" i="28"/>
  <c r="K2124" i="28"/>
  <c r="K1398" i="28"/>
  <c r="K1411" i="28"/>
  <c r="K2084" i="28"/>
  <c r="K1810" i="28"/>
  <c r="K1658" i="28"/>
  <c r="K1962" i="28"/>
  <c r="K1270" i="28"/>
  <c r="K1812" i="28"/>
  <c r="K152" i="28"/>
  <c r="K1768" i="28"/>
  <c r="K740" i="28"/>
  <c r="K1705" i="28"/>
  <c r="K652" i="28"/>
  <c r="K44" i="28"/>
  <c r="K1925" i="28"/>
  <c r="K637" i="28"/>
  <c r="K2000" i="28"/>
  <c r="M798" i="28"/>
  <c r="N798" i="28" s="1"/>
  <c r="L798" i="28"/>
  <c r="M1473" i="28"/>
  <c r="N1473" i="28" s="1"/>
  <c r="L1473" i="28"/>
  <c r="K645" i="28"/>
  <c r="K1006" i="28"/>
  <c r="K805" i="28"/>
  <c r="K2224" i="28"/>
  <c r="K468" i="28"/>
  <c r="K2101" i="28"/>
  <c r="K457" i="28"/>
  <c r="K1964" i="28"/>
  <c r="K428" i="28"/>
  <c r="K2177" i="28"/>
  <c r="K36" i="28"/>
  <c r="K732" i="28"/>
  <c r="K1402" i="28"/>
  <c r="K4" i="28"/>
  <c r="K751" i="28"/>
  <c r="K394" i="28"/>
  <c r="K724" i="28"/>
  <c r="K489" i="28"/>
  <c r="K174" i="28"/>
  <c r="K1092" i="28"/>
  <c r="K892" i="28"/>
  <c r="K1100" i="28"/>
  <c r="K744" i="28"/>
  <c r="K1135" i="28"/>
  <c r="K2100" i="28"/>
  <c r="K465" i="28"/>
  <c r="K1811" i="28"/>
  <c r="K1221" i="28"/>
  <c r="K160" i="28"/>
  <c r="K1340" i="28"/>
  <c r="K1827" i="28"/>
  <c r="K1740" i="28"/>
  <c r="K1273" i="28"/>
  <c r="K636" i="28"/>
  <c r="K1898" i="28"/>
  <c r="K1791" i="28"/>
  <c r="K1088" i="28"/>
  <c r="K223" i="28"/>
  <c r="K1205" i="28"/>
  <c r="K610" i="28"/>
  <c r="K1223" i="28"/>
  <c r="K555" i="28"/>
  <c r="K220" i="28"/>
  <c r="K525" i="28"/>
  <c r="K2085" i="28"/>
  <c r="M802" i="28"/>
  <c r="N802" i="28" s="1"/>
  <c r="L802" i="28"/>
  <c r="L2164" i="28"/>
  <c r="M2164" i="28"/>
  <c r="N2164" i="28" s="1"/>
  <c r="L1499" i="28"/>
  <c r="M1499" i="28"/>
  <c r="N1499" i="28" s="1"/>
  <c r="K841" i="28"/>
  <c r="L679" i="28"/>
  <c r="M679" i="28"/>
  <c r="N679" i="28" s="1"/>
  <c r="M1828" i="28"/>
  <c r="N1828" i="28" s="1"/>
  <c r="L1828" i="28"/>
  <c r="K1561" i="28"/>
  <c r="K2175" i="28"/>
  <c r="K1953" i="28"/>
  <c r="K387" i="28"/>
  <c r="K143" i="28"/>
  <c r="K50" i="28"/>
  <c r="K847" i="28"/>
  <c r="K1818" i="28"/>
  <c r="K1361" i="28"/>
  <c r="K727" i="28"/>
  <c r="K1739" i="28"/>
  <c r="K286" i="28"/>
  <c r="K1054" i="28"/>
  <c r="K357" i="28"/>
  <c r="K1121" i="28"/>
  <c r="K513" i="28"/>
  <c r="K1579" i="28"/>
  <c r="K193" i="28"/>
  <c r="K1173" i="28"/>
  <c r="K1194" i="28"/>
  <c r="K1943" i="28"/>
  <c r="K310" i="28"/>
  <c r="K1931" i="28"/>
  <c r="K130" i="28"/>
  <c r="K774" i="28"/>
  <c r="K849" i="28"/>
  <c r="K1652" i="28"/>
  <c r="K1217" i="28"/>
  <c r="K1703" i="28"/>
  <c r="K1966" i="28"/>
  <c r="K270" i="28"/>
  <c r="K1932" i="28"/>
  <c r="K928" i="28"/>
  <c r="K275" i="28"/>
  <c r="K1882" i="28"/>
  <c r="K2119" i="28"/>
  <c r="K1722" i="28"/>
  <c r="K972" i="28"/>
  <c r="K1995" i="28"/>
  <c r="K1482" i="28"/>
  <c r="K490" i="28"/>
  <c r="K883" i="28"/>
  <c r="K1552" i="28"/>
  <c r="K1559" i="28"/>
  <c r="K99" i="28"/>
  <c r="K867" i="28"/>
  <c r="K1315" i="28"/>
  <c r="K412" i="28"/>
  <c r="K625" i="28"/>
  <c r="K920" i="28"/>
  <c r="K481" i="28"/>
  <c r="K1922" i="28"/>
  <c r="K1011" i="28"/>
  <c r="K2214" i="28"/>
  <c r="K2193" i="28"/>
  <c r="K906" i="28"/>
  <c r="K2094" i="28"/>
  <c r="K912" i="28"/>
  <c r="K2134" i="28"/>
  <c r="K1265" i="28"/>
  <c r="K752" i="28"/>
  <c r="K640" i="28"/>
  <c r="K215" i="28"/>
  <c r="K1383" i="28"/>
  <c r="K60" i="28"/>
  <c r="K1884" i="28"/>
  <c r="K197" i="28"/>
  <c r="K2090" i="28"/>
  <c r="K655" i="28"/>
  <c r="K611" i="28"/>
  <c r="K1127" i="28"/>
  <c r="K1934" i="28"/>
  <c r="K1843" i="28"/>
  <c r="K492" i="28"/>
  <c r="K889" i="28"/>
  <c r="K1541" i="28"/>
  <c r="K1763" i="28"/>
  <c r="K562" i="28"/>
  <c r="K1449" i="28"/>
  <c r="K1369" i="28"/>
  <c r="K1983" i="28"/>
  <c r="K327" i="28"/>
  <c r="K1700" i="28"/>
  <c r="K2185" i="28"/>
  <c r="K1891" i="28"/>
  <c r="K907" i="28"/>
  <c r="K1720" i="28"/>
  <c r="K1187" i="28"/>
  <c r="K46" i="28"/>
  <c r="K210" i="28"/>
  <c r="K1951" i="28"/>
  <c r="K1019" i="28"/>
  <c r="K1208" i="28"/>
  <c r="K1704" i="28"/>
  <c r="K2149" i="28"/>
  <c r="K1686" i="28"/>
  <c r="K360" i="28"/>
  <c r="K538" i="28"/>
  <c r="K1867" i="28"/>
  <c r="K853" i="28"/>
  <c r="K1084" i="28"/>
  <c r="K924" i="28"/>
  <c r="K2024" i="28"/>
  <c r="K755" i="28"/>
  <c r="K1688" i="28"/>
  <c r="K1151" i="28"/>
  <c r="K651" i="28"/>
  <c r="K1558" i="28"/>
  <c r="K1428" i="28"/>
  <c r="K1982" i="28"/>
  <c r="K2001" i="28"/>
  <c r="K1519" i="28"/>
  <c r="K1836" i="28"/>
  <c r="K673" i="28"/>
  <c r="K1977" i="28"/>
  <c r="K1352" i="28"/>
  <c r="K606" i="28"/>
  <c r="K1021" i="28"/>
  <c r="K721" i="28"/>
  <c r="K877" i="28"/>
  <c r="K1239" i="28"/>
  <c r="K1400" i="28"/>
  <c r="K426" i="28"/>
  <c r="K471" i="28"/>
  <c r="K2103" i="28"/>
  <c r="K1407" i="28"/>
  <c r="K1664" i="28"/>
  <c r="K454" i="28"/>
  <c r="K253" i="28"/>
  <c r="K2120" i="28"/>
  <c r="K166" i="28"/>
  <c r="K1570" i="28"/>
  <c r="K303" i="28"/>
  <c r="K843" i="28"/>
  <c r="K1150" i="28"/>
  <c r="K552" i="28"/>
  <c r="K1771" i="28"/>
  <c r="K2064" i="28"/>
  <c r="K373" i="28"/>
  <c r="K2049" i="28"/>
  <c r="K1427" i="28"/>
  <c r="K1206" i="28"/>
  <c r="K1256" i="28"/>
  <c r="K784" i="28"/>
  <c r="M813" i="28"/>
  <c r="N813" i="28" s="1"/>
  <c r="L813" i="28"/>
  <c r="M1732" i="28"/>
  <c r="N1732" i="28" s="1"/>
  <c r="L1732" i="28"/>
  <c r="L1822" i="28"/>
  <c r="M1822" i="28"/>
  <c r="N1822" i="28" s="1"/>
  <c r="K301" i="28"/>
  <c r="K274" i="28"/>
  <c r="K1172" i="28"/>
  <c r="K592" i="28"/>
  <c r="K1793" i="28"/>
  <c r="K1037" i="28"/>
  <c r="K1527" i="28"/>
  <c r="K2138" i="28"/>
  <c r="K1563" i="28"/>
  <c r="K741" i="28"/>
  <c r="K2078" i="28"/>
  <c r="K1727" i="28"/>
  <c r="K1799" i="28"/>
  <c r="K534" i="28"/>
  <c r="K811" i="28"/>
  <c r="K1516" i="28"/>
  <c r="K1671" i="28"/>
  <c r="K1107" i="28"/>
  <c r="K1807" i="28"/>
  <c r="K1782" i="28"/>
  <c r="K1565" i="28"/>
  <c r="K317" i="28"/>
  <c r="K344" i="28"/>
  <c r="K2183" i="28"/>
  <c r="K654" i="28"/>
  <c r="K1940" i="28"/>
  <c r="K2227" i="28"/>
  <c r="K192" i="28"/>
  <c r="K1606" i="28"/>
  <c r="K1790" i="28"/>
  <c r="K1349" i="28"/>
  <c r="K2054" i="28"/>
  <c r="K399" i="28"/>
  <c r="K806" i="28"/>
  <c r="K293" i="28"/>
  <c r="K1592" i="28"/>
  <c r="K1758" i="28"/>
  <c r="K857" i="28"/>
  <c r="K2034" i="28"/>
  <c r="K1860" i="28"/>
  <c r="K1314" i="28"/>
  <c r="K1278" i="28"/>
  <c r="K1080" i="28"/>
  <c r="K582" i="28"/>
  <c r="K1780" i="28"/>
  <c r="K1862" i="28"/>
  <c r="K1728" i="28"/>
  <c r="K1504" i="28"/>
  <c r="K1303" i="28"/>
  <c r="K88" i="28"/>
  <c r="K1798" i="28"/>
  <c r="K620" i="28"/>
  <c r="K1310" i="28"/>
  <c r="K863" i="28"/>
  <c r="K1413" i="28"/>
  <c r="K2182" i="28"/>
  <c r="K597" i="28"/>
  <c r="K1917" i="28"/>
  <c r="K1031" i="28"/>
  <c r="K736" i="28"/>
  <c r="K321" i="28"/>
  <c r="K1474" i="28"/>
  <c r="K1547" i="28"/>
  <c r="K1714" i="28"/>
  <c r="K1275" i="28"/>
  <c r="K1972" i="28"/>
  <c r="K1801" i="28"/>
  <c r="K106" i="28"/>
  <c r="K1226" i="28"/>
  <c r="K2218" i="28"/>
  <c r="K536" i="28"/>
  <c r="K1766" i="28"/>
  <c r="K2048" i="28"/>
  <c r="K1271" i="28"/>
  <c r="M688" i="28"/>
  <c r="N688" i="28" s="1"/>
  <c r="L688" i="28"/>
  <c r="L2186" i="28"/>
  <c r="M2186" i="28"/>
  <c r="N2186" i="28" s="1"/>
  <c r="K2067" i="28"/>
  <c r="K1316" i="28"/>
  <c r="K1662" i="28"/>
  <c r="K1170" i="28"/>
  <c r="K2115" i="28"/>
  <c r="K1637" i="28"/>
  <c r="K1781" i="28"/>
  <c r="K715" i="28"/>
  <c r="K35" i="28"/>
  <c r="K1209" i="28"/>
  <c r="K1426" i="28"/>
  <c r="K2028" i="28"/>
  <c r="K2221" i="28"/>
  <c r="K1564" i="28"/>
  <c r="K1492" i="28"/>
  <c r="K2205" i="28"/>
  <c r="K2168" i="28"/>
  <c r="K131" i="28"/>
  <c r="K129" i="28"/>
  <c r="K1711" i="28"/>
  <c r="K2201" i="28"/>
  <c r="K1106" i="28"/>
  <c r="K1032" i="28"/>
  <c r="K1965" i="28"/>
  <c r="K1203" i="28"/>
  <c r="K510" i="28"/>
  <c r="K1130" i="28"/>
  <c r="K475" i="28"/>
  <c r="K882" i="28"/>
  <c r="K1420" i="28"/>
  <c r="K1601" i="28"/>
  <c r="K1794" i="28"/>
  <c r="K173" i="28"/>
  <c r="K1286" i="28"/>
  <c r="K680" i="28"/>
  <c r="K1809" i="28"/>
  <c r="K1443" i="28"/>
  <c r="K910" i="28"/>
  <c r="K1191" i="28"/>
  <c r="K540" i="28"/>
  <c r="K1328" i="28"/>
  <c r="K1984" i="28"/>
  <c r="K2088" i="28"/>
  <c r="K2044" i="28"/>
  <c r="K1624" i="28"/>
  <c r="K433" i="28"/>
  <c r="K341" i="28"/>
  <c r="K1057" i="28"/>
  <c r="K69" i="28"/>
  <c r="K302" i="28"/>
  <c r="K1888" i="28"/>
  <c r="K512" i="28"/>
  <c r="K1145" i="28"/>
  <c r="K822" i="28"/>
  <c r="K1188" i="28"/>
  <c r="K139" i="28"/>
  <c r="K31" i="28"/>
  <c r="K91" i="28"/>
  <c r="K594" i="28"/>
  <c r="K1491" i="28"/>
  <c r="K1583" i="28"/>
  <c r="K1189" i="28"/>
  <c r="K98" i="28"/>
  <c r="K971" i="28"/>
  <c r="K487" i="28"/>
  <c r="K973" i="28"/>
  <c r="K1248" i="28"/>
  <c r="K424" i="28"/>
  <c r="K1133" i="28"/>
  <c r="K659" i="28"/>
  <c r="K231" i="28"/>
  <c r="K203" i="28"/>
  <c r="K1748" i="28"/>
  <c r="K1448" i="28"/>
  <c r="K2097" i="28"/>
  <c r="K1435" i="28"/>
  <c r="K1445" i="28"/>
  <c r="K647" i="28"/>
  <c r="K325" i="28"/>
  <c r="K1555" i="28"/>
  <c r="K335" i="28"/>
  <c r="K1276" i="28"/>
  <c r="L1197" i="28"/>
  <c r="M1197" i="28"/>
  <c r="N1197" i="28" s="1"/>
  <c r="K2111" i="28"/>
  <c r="K1866" i="28"/>
  <c r="K1153" i="28"/>
  <c r="K639" i="28"/>
  <c r="K2145" i="28"/>
  <c r="K1480" i="28"/>
  <c r="K695" i="28"/>
  <c r="K1284" i="28"/>
  <c r="K668" i="28"/>
  <c r="K2030" i="28"/>
  <c r="K1651" i="28"/>
  <c r="K269" i="28"/>
  <c r="K560" i="28"/>
  <c r="K2118" i="28"/>
  <c r="K1149" i="28"/>
  <c r="K153" i="28"/>
  <c r="K297" i="28"/>
  <c r="K382" i="28"/>
  <c r="K914" i="28"/>
  <c r="K1532" i="28"/>
  <c r="K674" i="28"/>
  <c r="K1476" i="28"/>
  <c r="K43" i="28"/>
  <c r="K1297" i="28"/>
  <c r="K171" i="28"/>
  <c r="K950" i="28"/>
  <c r="K1909" i="28"/>
  <c r="K1214" i="28"/>
  <c r="K1589" i="28"/>
  <c r="K631" i="28"/>
  <c r="K1919" i="28"/>
  <c r="K90" i="28"/>
  <c r="K1837" i="28"/>
  <c r="K1113" i="28"/>
  <c r="K63" i="28"/>
  <c r="K570" i="28"/>
  <c r="K1224" i="28"/>
  <c r="K909" i="28"/>
  <c r="K1326" i="28"/>
  <c r="K780" i="28"/>
  <c r="K1039" i="28"/>
  <c r="K698" i="28"/>
  <c r="K953" i="28"/>
  <c r="K75" i="28"/>
  <c r="K1073" i="28"/>
  <c r="K326" i="28"/>
  <c r="K2123" i="28"/>
  <c r="K1971" i="28"/>
  <c r="K1344" i="28"/>
  <c r="K1916" i="28"/>
  <c r="K2104" i="28"/>
  <c r="K1857" i="28"/>
  <c r="K1129" i="28"/>
  <c r="K2102" i="28"/>
  <c r="K386" i="28"/>
  <c r="K121" i="28"/>
  <c r="K1991" i="28"/>
  <c r="K1737" i="28"/>
  <c r="K832" i="28"/>
  <c r="K1826" i="28"/>
  <c r="K1452" i="28"/>
  <c r="K970" i="28"/>
  <c r="K1417" i="28"/>
  <c r="K59" i="28"/>
  <c r="K141" i="28"/>
  <c r="K1861" i="28"/>
  <c r="K1501" i="28"/>
  <c r="K2027" i="28"/>
  <c r="K812" i="28"/>
  <c r="K128" i="28"/>
  <c r="K693" i="28"/>
  <c r="K1578" i="28"/>
  <c r="K1156" i="28"/>
  <c r="K1408" i="28"/>
  <c r="K905" i="28"/>
  <c r="K2032" i="28"/>
  <c r="L1066" i="28"/>
  <c r="M1066" i="28"/>
  <c r="N1066" i="28" s="1"/>
  <c r="M648" i="28"/>
  <c r="N648" i="28" s="1"/>
  <c r="L648" i="28"/>
  <c r="M232" i="28"/>
  <c r="N232" i="28" s="1"/>
  <c r="L232" i="28"/>
  <c r="M1207" i="28"/>
  <c r="N1207" i="28" s="1"/>
  <c r="L1207" i="28"/>
  <c r="M437" i="28"/>
  <c r="N437" i="28" s="1"/>
  <c r="L437" i="28"/>
  <c r="L720" i="28"/>
  <c r="M720" i="28"/>
  <c r="N720" i="28" s="1"/>
  <c r="K1186" i="28"/>
  <c r="K1077" i="28"/>
  <c r="K158" i="28"/>
  <c r="K425" i="28"/>
  <c r="K263" i="28"/>
  <c r="K2036" i="28"/>
  <c r="K1095" i="28"/>
  <c r="K375" i="28"/>
  <c r="K96" i="28"/>
  <c r="K439" i="28"/>
  <c r="K308" i="28"/>
  <c r="K1615" i="28"/>
  <c r="K191" i="28"/>
  <c r="K369" i="28"/>
  <c r="K527" i="28"/>
  <c r="K1418" i="28"/>
  <c r="K1947" i="28"/>
  <c r="K2252" i="28"/>
  <c r="K934" i="28"/>
  <c r="K591" i="28"/>
  <c r="K548" i="28"/>
  <c r="K1461" i="28"/>
  <c r="K1939" i="28"/>
  <c r="K586" i="28"/>
  <c r="K267" i="28"/>
  <c r="K2081" i="28"/>
  <c r="K1889" i="28"/>
  <c r="K2191" i="28"/>
  <c r="K1777" i="28"/>
  <c r="K1779" i="28"/>
  <c r="K2242" i="28"/>
  <c r="K1685" i="28"/>
  <c r="K135" i="28"/>
  <c r="K1729" i="28"/>
  <c r="K1986" i="28"/>
  <c r="K289" i="28"/>
  <c r="K619" i="28"/>
  <c r="K1493" i="28"/>
  <c r="K657" i="28"/>
  <c r="K47" i="28"/>
  <c r="K1430" i="28"/>
  <c r="K1544" i="28"/>
  <c r="K2092" i="28"/>
  <c r="K1089" i="28"/>
  <c r="K1329" i="28"/>
  <c r="K249" i="28"/>
  <c r="K2132" i="28"/>
  <c r="K1598" i="28"/>
  <c r="K851" i="28"/>
  <c r="K831" i="28"/>
  <c r="K601" i="28"/>
  <c r="K148" i="28"/>
  <c r="K190" i="28"/>
  <c r="K1835" i="28"/>
  <c r="K2077" i="28"/>
  <c r="K1764" i="28"/>
  <c r="K1715" i="28"/>
  <c r="K574" i="28"/>
  <c r="K747" i="28"/>
  <c r="K1712" i="28"/>
  <c r="K2181" i="28"/>
  <c r="K2059" i="28"/>
  <c r="K1855" i="28"/>
  <c r="K1210" i="28"/>
  <c r="K766" i="28"/>
  <c r="K1022" i="28"/>
  <c r="K1680" i="28"/>
  <c r="K748" i="28"/>
  <c r="K1215" i="28"/>
  <c r="K1682" i="28"/>
  <c r="K1823" i="28"/>
  <c r="L1595" i="28"/>
  <c r="M1595" i="28"/>
  <c r="N1595" i="28" s="1"/>
  <c r="L432" i="28"/>
  <c r="M432" i="28"/>
  <c r="N432" i="28" s="1"/>
  <c r="K2096" i="28"/>
  <c r="K1211" i="28"/>
  <c r="K1063" i="28"/>
  <c r="K352" i="28"/>
  <c r="K888" i="28"/>
  <c r="K1414" i="28"/>
  <c r="K1237" i="28"/>
  <c r="K499" i="28"/>
  <c r="K229" i="28"/>
  <c r="K316" i="28"/>
  <c r="K1594" i="28"/>
  <c r="K1709" i="28"/>
  <c r="K170" i="28"/>
  <c r="K1656" i="28"/>
  <c r="K339" i="28"/>
  <c r="K361" i="28"/>
  <c r="K2198" i="28"/>
  <c r="K2002" i="28"/>
  <c r="K1123" i="28"/>
  <c r="K881" i="28"/>
  <c r="K2233" i="28"/>
  <c r="K870" i="28"/>
  <c r="K1356" i="28"/>
  <c r="K855" i="28"/>
  <c r="K671" i="28"/>
  <c r="K1502" i="28"/>
  <c r="K528" i="28"/>
  <c r="K557" i="28"/>
  <c r="K1742" i="28"/>
  <c r="K502" i="28"/>
  <c r="K986" i="28"/>
  <c r="K177" i="28"/>
  <c r="K450" i="28"/>
  <c r="K1312" i="28"/>
  <c r="K65" i="28"/>
  <c r="K1648" i="28"/>
  <c r="K1017" i="28"/>
  <c r="K51" i="28"/>
  <c r="K531" i="28"/>
  <c r="K1848" i="28"/>
  <c r="K2190" i="28"/>
  <c r="K25" i="28"/>
  <c r="K1164" i="28"/>
  <c r="K1673" i="28"/>
  <c r="K470" i="28"/>
  <c r="M1216" i="28"/>
  <c r="N1216" i="28" s="1"/>
  <c r="L1216" i="28"/>
  <c r="M238" i="28"/>
  <c r="N238" i="28" s="1"/>
  <c r="L238" i="28"/>
  <c r="K1196" i="28"/>
  <c r="K1355" i="28"/>
  <c r="K1591" i="28"/>
  <c r="K1007" i="28"/>
  <c r="K126" i="28"/>
  <c r="K18" i="28"/>
  <c r="K958" i="28"/>
  <c r="K765" i="28"/>
  <c r="K2109" i="28"/>
  <c r="K1755" i="28"/>
  <c r="K1724" i="28"/>
  <c r="K1530" i="28"/>
  <c r="K354" i="28"/>
  <c r="K2105" i="28"/>
  <c r="K1478" i="28"/>
  <c r="K1907" i="28"/>
  <c r="K1330" i="28"/>
  <c r="K1696" i="28"/>
  <c r="K1412" i="28"/>
  <c r="K1816" i="28"/>
  <c r="K1873" i="28"/>
  <c r="K988" i="28"/>
  <c r="K1611" i="28"/>
  <c r="K1441" i="28"/>
  <c r="K1585" i="28"/>
  <c r="K411" i="28"/>
  <c r="K1236" i="28"/>
  <c r="K483" i="28"/>
  <c r="K778" i="28"/>
  <c r="K2240" i="28"/>
  <c r="K1313" i="28"/>
  <c r="K975" i="28"/>
  <c r="K1557" i="28"/>
  <c r="K940" i="28"/>
  <c r="K635" i="28"/>
  <c r="K789" i="28"/>
  <c r="K1071" i="28"/>
  <c r="K660" i="28"/>
  <c r="K533" i="28"/>
  <c r="K105" i="28"/>
  <c r="K441" i="28"/>
  <c r="K997" i="28"/>
  <c r="K1745" i="28"/>
  <c r="K1623" i="28"/>
  <c r="K1003" i="28"/>
  <c r="L367" i="28"/>
  <c r="M367" i="28"/>
  <c r="N367" i="28" s="1"/>
  <c r="K1363" i="28"/>
  <c r="K895" i="28"/>
  <c r="K786" i="28"/>
  <c r="M1243" i="28"/>
  <c r="N1243" i="28" s="1"/>
  <c r="L1243" i="28"/>
  <c r="M1851" i="28"/>
  <c r="N1851" i="28" s="1"/>
  <c r="L1851" i="28"/>
  <c r="K2211" i="28"/>
  <c r="M1936" i="28"/>
  <c r="N1936" i="28" s="1"/>
  <c r="L1936" i="28"/>
  <c r="M1513" i="28"/>
  <c r="N1513" i="28" s="1"/>
  <c r="L1513" i="28"/>
  <c r="L2159" i="28"/>
  <c r="M2159" i="28"/>
  <c r="N2159" i="28" s="1"/>
  <c r="L417" i="28"/>
  <c r="M417" i="28"/>
  <c r="N417" i="28" s="1"/>
  <c r="M621" i="28"/>
  <c r="N621" i="28" s="1"/>
  <c r="L621" i="28"/>
  <c r="K346" i="28"/>
  <c r="K1952" i="28"/>
  <c r="K764" i="28"/>
  <c r="K978" i="28"/>
  <c r="K1120" i="28"/>
  <c r="K376" i="28"/>
  <c r="K544" i="28"/>
  <c r="K157" i="28"/>
  <c r="K779" i="28"/>
  <c r="K793" i="28"/>
  <c r="K61" i="28"/>
  <c r="K2160" i="28"/>
  <c r="K1399" i="28"/>
  <c r="K1342" i="28"/>
  <c r="K641" i="28"/>
  <c r="K746" i="28"/>
  <c r="K850" i="28"/>
  <c r="K1140" i="28"/>
  <c r="K1171" i="28"/>
  <c r="K943" i="28"/>
  <c r="K1086" i="28"/>
  <c r="K1331" i="28"/>
  <c r="K923" i="28"/>
  <c r="K794" i="28"/>
  <c r="K332" i="28"/>
  <c r="K833" i="28"/>
  <c r="K1928" i="28"/>
  <c r="K564" i="28"/>
  <c r="K1257" i="28"/>
  <c r="K1672" i="28"/>
  <c r="K1447" i="28"/>
  <c r="K1035" i="28"/>
  <c r="K509" i="28"/>
  <c r="K1460" i="28"/>
  <c r="K287" i="28"/>
  <c r="K1370" i="28"/>
  <c r="K1028" i="28"/>
  <c r="K903" i="28"/>
  <c r="K1850" i="28"/>
  <c r="K1802" i="28"/>
  <c r="K496" i="28"/>
  <c r="K1406" i="28"/>
  <c r="K1769" i="28"/>
  <c r="K309" i="28"/>
  <c r="K1225" i="28"/>
  <c r="K175" i="28"/>
  <c r="K410" i="28"/>
  <c r="K1717" i="28"/>
  <c r="K13" i="28"/>
  <c r="K2025" i="28"/>
  <c r="K1550" i="28"/>
  <c r="K1796" i="28"/>
  <c r="K127" i="28"/>
  <c r="K218" i="28"/>
  <c r="K1562" i="28"/>
  <c r="K213" i="28"/>
  <c r="K944" i="28"/>
  <c r="K1014" i="28"/>
  <c r="K202" i="28"/>
  <c r="K933" i="28"/>
  <c r="K982" i="28"/>
  <c r="K1268" i="28"/>
  <c r="K1438" i="28"/>
  <c r="K1311" i="28"/>
  <c r="K1198" i="28"/>
  <c r="K1174" i="28"/>
  <c r="K306" i="28"/>
  <c r="K409" i="28"/>
  <c r="K1396" i="28"/>
  <c r="K1325" i="28"/>
  <c r="K436" i="28"/>
  <c r="K999" i="28"/>
  <c r="K649" i="28"/>
  <c r="K1040" i="28"/>
  <c r="K733" i="28"/>
  <c r="K627" i="28"/>
  <c r="K1910" i="28"/>
  <c r="K2195" i="28"/>
  <c r="K1143" i="28"/>
  <c r="K1346" i="28"/>
  <c r="K1308" i="28"/>
  <c r="K1262" i="28"/>
  <c r="K2133" i="28"/>
  <c r="K1633" i="28"/>
  <c r="K1290" i="28"/>
  <c r="K363" i="28"/>
  <c r="K827" i="28"/>
  <c r="K1354" i="28"/>
  <c r="K81" i="28"/>
  <c r="K1973" i="28"/>
  <c r="K413" i="28"/>
  <c r="K633" i="28"/>
  <c r="K2004" i="28"/>
  <c r="K1503" i="28"/>
  <c r="K2222" i="28"/>
  <c r="K954" i="28"/>
  <c r="K1535" i="28"/>
  <c r="K1024" i="28"/>
  <c r="K182" i="28"/>
  <c r="K73" i="28"/>
  <c r="K1879" i="28"/>
  <c r="K664" i="28"/>
  <c r="K1839" i="28"/>
  <c r="K956" i="28"/>
  <c r="K1069" i="28"/>
  <c r="K37" i="28"/>
  <c r="K1067" i="28"/>
  <c r="K1487" i="28"/>
  <c r="K280" i="28"/>
  <c r="K935" i="28"/>
  <c r="K1104" i="28"/>
  <c r="K236" i="28"/>
  <c r="K717" i="28"/>
  <c r="K704" i="28"/>
  <c r="K1070" i="28"/>
  <c r="K1994" i="28"/>
  <c r="K1743" i="28"/>
  <c r="K1542" i="28"/>
  <c r="K398" i="28"/>
  <c r="K368" i="28"/>
  <c r="K1424" i="28"/>
  <c r="K1546" i="28"/>
  <c r="K227" i="28"/>
  <c r="K1650" i="28"/>
  <c r="K1459" i="28"/>
  <c r="K860" i="28"/>
  <c r="K1865" i="28"/>
  <c r="K1320" i="28"/>
  <c r="K618" i="28"/>
  <c r="K1735" i="28"/>
  <c r="K464" i="28"/>
  <c r="K783" i="28"/>
  <c r="K1770" i="28"/>
  <c r="K939" i="28"/>
  <c r="K1808" i="28"/>
  <c r="K1556" i="28"/>
  <c r="K181" i="28"/>
  <c r="K1980" i="28"/>
  <c r="K1870" i="28"/>
  <c r="K1096" i="28"/>
  <c r="K167" i="28"/>
  <c r="K569" i="28"/>
  <c r="K343" i="28"/>
  <c r="K643" i="28"/>
  <c r="L2140" i="28"/>
  <c r="M2140" i="28"/>
  <c r="N2140" i="28" s="1"/>
  <c r="L961" i="28"/>
  <c r="M961" i="28"/>
  <c r="N961" i="28" s="1"/>
  <c r="M285" i="28"/>
  <c r="N285" i="28" s="1"/>
  <c r="L285" i="28"/>
  <c r="L364" i="28"/>
  <c r="M364" i="28"/>
  <c r="N364" i="28" s="1"/>
  <c r="K1901" i="28"/>
  <c r="K1751" i="28"/>
  <c r="K1034" i="28"/>
  <c r="K703" i="28"/>
  <c r="K1404" i="28"/>
  <c r="K1675" i="28"/>
  <c r="K214" i="28"/>
  <c r="K1944" i="28"/>
  <c r="K799" i="28"/>
  <c r="K1272" i="28"/>
  <c r="K295" i="28"/>
  <c r="K1795" i="28"/>
  <c r="K869" i="28"/>
  <c r="K1699" i="28"/>
  <c r="K672" i="28"/>
  <c r="K123" i="28"/>
  <c r="K1523" i="28"/>
  <c r="K2091" i="28"/>
  <c r="K1050" i="28"/>
  <c r="K2249" i="28"/>
  <c r="K1455" i="28"/>
  <c r="K1731" i="28"/>
  <c r="K1659" i="28"/>
  <c r="K791" i="28"/>
  <c r="K1251" i="28"/>
  <c r="K1348" i="28"/>
  <c r="K1721" i="28"/>
  <c r="K2169" i="28"/>
  <c r="K1617" i="28"/>
  <c r="K1575" i="28"/>
  <c r="K2038" i="28"/>
  <c r="K598" i="28"/>
  <c r="K772" i="28"/>
  <c r="K1065" i="28"/>
  <c r="K1749" i="28"/>
  <c r="K1551" i="28"/>
  <c r="K762" i="28"/>
  <c r="K891" i="28"/>
  <c r="K559" i="28"/>
  <c r="K1336" i="28"/>
  <c r="K1725" i="28"/>
  <c r="K1485" i="28"/>
  <c r="K2199" i="28"/>
  <c r="K653" i="28"/>
  <c r="K977" i="28"/>
  <c r="K1076" i="28"/>
  <c r="K1649" i="28"/>
  <c r="K1510" i="28"/>
  <c r="K1534" i="28"/>
  <c r="K782" i="28"/>
  <c r="K572" i="28"/>
  <c r="K722" i="28"/>
  <c r="K1158" i="28"/>
  <c r="K440" i="28"/>
  <c r="K996" i="28"/>
  <c r="K946" i="28"/>
  <c r="K2225" i="28"/>
  <c r="K1016" i="28"/>
  <c r="K1081" i="28"/>
  <c r="K254" i="28"/>
  <c r="K642" i="28"/>
  <c r="K356" i="28"/>
  <c r="K1500" i="28"/>
  <c r="K696" i="28"/>
  <c r="K300" i="28"/>
  <c r="K1967" i="28"/>
  <c r="K1241" i="28"/>
  <c r="K320" i="28"/>
  <c r="K1079" i="28"/>
  <c r="K678" i="28"/>
  <c r="K374" i="28"/>
  <c r="K82" i="28"/>
  <c r="K992" i="28"/>
  <c r="K2125" i="28"/>
  <c r="K608" i="28"/>
  <c r="K1600" i="28"/>
  <c r="K418" i="28"/>
  <c r="L994" i="28"/>
  <c r="M994" i="28"/>
  <c r="N994" i="28" s="1"/>
  <c r="M669" i="28"/>
  <c r="N669" i="28" s="1"/>
  <c r="L669" i="28"/>
  <c r="M872" i="28"/>
  <c r="N872" i="28" s="1"/>
  <c r="L872" i="28"/>
  <c r="K1047" i="28"/>
  <c r="K1926" i="28"/>
  <c r="K1524" i="28"/>
  <c r="K1004" i="28"/>
  <c r="K322" i="28"/>
  <c r="K20" i="28"/>
  <c r="K1545" i="28"/>
  <c r="K2020" i="28"/>
  <c r="K207" i="28"/>
  <c r="K2126" i="28"/>
  <c r="K1629" i="28"/>
  <c r="K89" i="28"/>
  <c r="K1085" i="28"/>
  <c r="K2019" i="28"/>
  <c r="K1821" i="28"/>
  <c r="K815" i="28"/>
  <c r="K337" i="28"/>
  <c r="K1554" i="28"/>
  <c r="K67" i="28"/>
  <c r="K2248" i="28"/>
  <c r="K699" i="28"/>
  <c r="K689" i="28"/>
  <c r="K1395" i="28"/>
  <c r="K2179" i="28"/>
  <c r="K449" i="28"/>
  <c r="K94" i="28"/>
  <c r="K814" i="28"/>
  <c r="K2237" i="28"/>
  <c r="K2114" i="28"/>
  <c r="K1620" i="28"/>
  <c r="K1397" i="28"/>
  <c r="K1754" i="28"/>
  <c r="K103" i="28"/>
  <c r="K1097" i="28"/>
  <c r="K1378" i="28"/>
  <c r="K1946" i="28"/>
  <c r="K2197" i="28"/>
  <c r="K1959" i="28"/>
  <c r="K1765" i="28"/>
  <c r="K1773" i="28"/>
  <c r="K553" i="28"/>
  <c r="K246" i="28"/>
  <c r="K1890" i="28"/>
  <c r="K576" i="28"/>
  <c r="K2151" i="28"/>
  <c r="K1373" i="28"/>
  <c r="K1912" i="28"/>
  <c r="K307" i="28"/>
  <c r="K666" i="28"/>
  <c r="K691" i="28"/>
  <c r="K469" i="28"/>
  <c r="K1622" i="28"/>
  <c r="K1433" i="28"/>
  <c r="K776" i="28"/>
  <c r="K1176" i="28"/>
  <c r="K899" i="28"/>
  <c r="K1259" i="28"/>
  <c r="K2245" i="28"/>
  <c r="K1921" i="28"/>
  <c r="K650" i="28"/>
  <c r="K12" i="28"/>
  <c r="K628" i="28"/>
  <c r="K296" i="28"/>
  <c r="K19" i="28"/>
  <c r="K1155" i="28"/>
  <c r="K726" i="28"/>
  <c r="K1874" i="28"/>
  <c r="K1930" i="28"/>
  <c r="K1830" i="28"/>
  <c r="K476" i="28"/>
  <c r="K1661" i="28"/>
  <c r="K1625" i="28"/>
  <c r="K539" i="28"/>
  <c r="K434" i="28"/>
  <c r="K93" i="28"/>
  <c r="K438" i="28"/>
  <c r="K1684" i="28"/>
  <c r="K800" i="28"/>
  <c r="K353" i="28"/>
  <c r="K546" i="28"/>
  <c r="K453" i="28"/>
  <c r="K590" i="28"/>
  <c r="L1199" i="28"/>
  <c r="M1199" i="28"/>
  <c r="N1199" i="28" s="1"/>
  <c r="K55" i="28"/>
  <c r="K890" i="28"/>
  <c r="K23" i="28"/>
  <c r="K842" i="28"/>
  <c r="K379" i="28"/>
  <c r="K256" i="28"/>
  <c r="K1694" i="28"/>
  <c r="K1627" i="28"/>
  <c r="K1484" i="28"/>
  <c r="K1023" i="28"/>
  <c r="K455" i="28"/>
  <c r="K844" i="28"/>
  <c r="K1322" i="28"/>
  <c r="K729" i="28"/>
  <c r="K1136" i="28"/>
  <c r="K981" i="28"/>
  <c r="K1582" i="28"/>
  <c r="K1638" i="28"/>
  <c r="K1990" i="28"/>
  <c r="K407" i="28"/>
  <c r="K17" i="28"/>
  <c r="K665" i="28"/>
  <c r="K1593" i="28"/>
  <c r="K400" i="28"/>
  <c r="K585" i="28"/>
  <c r="K1317" i="28"/>
  <c r="K792" i="28"/>
  <c r="K1679" i="28"/>
  <c r="K1590" i="28"/>
  <c r="K1240" i="28"/>
  <c r="K1752" i="28"/>
  <c r="K2226" i="28"/>
  <c r="K1431" i="28"/>
  <c r="K1436" i="28"/>
  <c r="K2009" i="28"/>
  <c r="K1128" i="28"/>
  <c r="K298" i="28"/>
  <c r="K196" i="28"/>
  <c r="K1911" i="28"/>
  <c r="K500" i="28"/>
  <c r="K1234" i="28"/>
  <c r="K1204" i="28"/>
  <c r="K1864" i="28"/>
  <c r="K378" i="28"/>
  <c r="K1854" i="28"/>
  <c r="K29" i="28"/>
  <c r="K2216" i="28"/>
  <c r="K1469" i="28"/>
  <c r="K1029" i="28"/>
  <c r="K273" i="28"/>
  <c r="K712" i="28"/>
  <c r="K1059" i="28"/>
  <c r="K1681" i="28"/>
  <c r="K1852" i="28"/>
  <c r="K1052" i="28"/>
  <c r="K2209" i="28"/>
  <c r="K292" i="28"/>
  <c r="K2116" i="28"/>
  <c r="K1292" i="28"/>
  <c r="K848" i="28"/>
  <c r="K430" i="28"/>
  <c r="K911" i="28"/>
  <c r="K2135" i="28"/>
  <c r="K95" i="28"/>
  <c r="K984" i="28"/>
  <c r="K1333" i="28"/>
  <c r="K1719" i="28"/>
  <c r="K575" i="28"/>
  <c r="K45" i="28"/>
  <c r="K1302" i="28"/>
  <c r="K2203" i="28"/>
  <c r="K245" i="28"/>
  <c r="K1258" i="28"/>
  <c r="K392" i="28"/>
  <c r="L1339" i="28"/>
  <c r="M1339" i="28"/>
  <c r="N1339" i="28" s="1"/>
  <c r="M638" i="28"/>
  <c r="N638" i="28" s="1"/>
  <c r="L638" i="28"/>
  <c r="L2173" i="28"/>
  <c r="M2173" i="28"/>
  <c r="N2173" i="28" s="1"/>
  <c r="M211" i="28"/>
  <c r="N211" i="28" s="1"/>
  <c r="L211" i="28"/>
  <c r="M1607" i="28"/>
  <c r="N1607" i="28" s="1"/>
  <c r="L1607" i="28"/>
  <c r="K448" i="28"/>
  <c r="K1549" i="28"/>
  <c r="K477" i="28"/>
  <c r="K163" i="28"/>
  <c r="K189" i="28"/>
  <c r="K1219" i="28"/>
  <c r="K208" i="28"/>
  <c r="K554" i="28"/>
  <c r="K1010" i="28"/>
  <c r="K136" i="28"/>
  <c r="K2121" i="28"/>
  <c r="K1976" i="28"/>
  <c r="K945" i="28"/>
  <c r="K587" i="28"/>
  <c r="K1515" i="28"/>
  <c r="K1507" i="28"/>
  <c r="K1897" i="28"/>
  <c r="K2156" i="28"/>
  <c r="K2016" i="28"/>
  <c r="K700" i="28"/>
  <c r="K11" i="28"/>
  <c r="K443" i="28"/>
  <c r="K750" i="28"/>
  <c r="K48" i="28"/>
  <c r="K2127" i="28"/>
  <c r="K283" i="28"/>
  <c r="K70" i="28"/>
  <c r="K435" i="28"/>
  <c r="K1969" i="28"/>
  <c r="K97" i="28"/>
  <c r="K1757" i="28"/>
  <c r="K742" i="28"/>
  <c r="K442" i="28"/>
  <c r="K1597" i="28"/>
  <c r="K1338" i="28"/>
  <c r="K1676" i="28"/>
  <c r="K2213" i="28"/>
  <c r="K74" i="28"/>
  <c r="K1403" i="28"/>
  <c r="K1118" i="28"/>
  <c r="K1529" i="28"/>
  <c r="K603" i="28"/>
  <c r="K834" i="28"/>
  <c r="K2129" i="28"/>
  <c r="K1083" i="28"/>
  <c r="K1929" i="28"/>
  <c r="K670" i="28"/>
  <c r="K1289" i="28"/>
  <c r="K2" i="28"/>
  <c r="K1642" i="28"/>
  <c r="K414" i="28"/>
  <c r="K2136" i="28"/>
  <c r="K1457" i="28"/>
  <c r="K2041" i="28"/>
  <c r="K225" i="28"/>
  <c r="K1283" i="28"/>
  <c r="K818" i="28"/>
  <c r="K1388" i="28"/>
  <c r="K1200" i="28"/>
  <c r="K2170" i="28"/>
  <c r="K1422" i="28"/>
  <c r="K1772" i="28"/>
  <c r="K2210" i="28"/>
  <c r="K68" i="28"/>
  <c r="K2144" i="28"/>
  <c r="K1824" i="28"/>
  <c r="K1869" i="28"/>
  <c r="K365" i="28"/>
  <c r="K101" i="28"/>
  <c r="K1817" i="28"/>
  <c r="K2035" i="28"/>
  <c r="K1175" i="28"/>
  <c r="M7" i="28"/>
  <c r="N7" i="28" s="1"/>
  <c r="L7" i="28"/>
  <c r="L2194" i="28"/>
  <c r="M2194" i="28"/>
  <c r="N2194" i="28" s="1"/>
  <c r="L1674" i="28"/>
  <c r="M1674" i="28"/>
  <c r="N1674" i="28" s="1"/>
  <c r="K1540" i="28"/>
  <c r="K865" i="28"/>
  <c r="K1439" i="28"/>
  <c r="K422" i="28"/>
  <c r="K854" i="28"/>
  <c r="K102" i="28"/>
  <c r="K261" i="28"/>
  <c r="K1291" i="28"/>
  <c r="K2152" i="28"/>
  <c r="K1841" i="28"/>
  <c r="K2082" i="28"/>
  <c r="K1632" i="28"/>
  <c r="K644" i="28"/>
  <c r="K876" i="28"/>
  <c r="K556" i="28"/>
  <c r="K1759" i="28"/>
  <c r="K769" i="28"/>
  <c r="K529" i="28"/>
  <c r="K1695" i="28"/>
  <c r="K1231" i="28"/>
  <c r="K405" i="28"/>
  <c r="K1961" i="28"/>
  <c r="K821" i="28"/>
  <c r="K1746" i="28"/>
  <c r="K1281" i="28"/>
  <c r="K1020" i="28"/>
  <c r="K1805" i="28"/>
  <c r="K66" i="28"/>
  <c r="K57" i="28"/>
  <c r="K38" i="28"/>
  <c r="K154" i="28"/>
  <c r="K626" i="28"/>
  <c r="K244" i="28"/>
  <c r="K1233" i="28"/>
  <c r="K259" i="28"/>
  <c r="K887" i="28"/>
  <c r="K1055" i="28"/>
  <c r="K1525" i="28"/>
  <c r="K687" i="28"/>
  <c r="K902" i="28"/>
  <c r="K734" i="28"/>
  <c r="K1415" i="28"/>
  <c r="K505" i="28"/>
  <c r="K1702" i="28"/>
  <c r="K927" i="28"/>
  <c r="L250" i="28"/>
  <c r="M250" i="28"/>
  <c r="N250" i="28" s="1"/>
  <c r="K209" i="28"/>
  <c r="K1222" i="28"/>
  <c r="K565" i="28"/>
  <c r="K1560" i="28"/>
  <c r="K1505" i="28"/>
  <c r="K947" i="28"/>
  <c r="K1975" i="28"/>
  <c r="K1548" i="28"/>
  <c r="K2107" i="28"/>
  <c r="K2076" i="28"/>
  <c r="K366" i="28"/>
  <c r="K1845" i="28"/>
  <c r="K2208" i="28"/>
  <c r="K401" i="28"/>
  <c r="K630" i="28"/>
  <c r="K1468" i="28"/>
  <c r="K808" i="28"/>
  <c r="K262" i="28"/>
  <c r="K859" i="28"/>
  <c r="K71" i="28"/>
  <c r="K2220" i="28"/>
  <c r="K1009" i="28"/>
  <c r="K526" i="28"/>
  <c r="K893" i="28"/>
  <c r="K1332" i="28"/>
  <c r="K1584" i="28"/>
  <c r="K1432" i="28"/>
  <c r="K543" i="28"/>
  <c r="K2142" i="28"/>
  <c r="K2055" i="28"/>
  <c r="K1903" i="28"/>
  <c r="K1300" i="28"/>
  <c r="K24" i="28"/>
  <c r="K1299" i="28"/>
  <c r="K1045" i="28"/>
  <c r="K506" i="28"/>
  <c r="K921" i="28"/>
  <c r="K1900" i="28"/>
  <c r="K87" i="28"/>
  <c r="K1285" i="28"/>
  <c r="K676" i="28"/>
  <c r="K969" i="28"/>
  <c r="K233" i="28"/>
  <c r="K983" i="28"/>
  <c r="K1886" i="28"/>
  <c r="L1432" i="28" l="1"/>
  <c r="M1432" i="28"/>
  <c r="N1432" i="28" s="1"/>
  <c r="M565" i="28"/>
  <c r="N565" i="28" s="1"/>
  <c r="L565" i="28"/>
  <c r="L1388" i="28"/>
  <c r="M1388" i="28"/>
  <c r="N1388" i="28" s="1"/>
  <c r="M1593" i="28"/>
  <c r="N1593" i="28" s="1"/>
  <c r="L1593" i="28"/>
  <c r="M1136" i="28"/>
  <c r="N1136" i="28" s="1"/>
  <c r="L1136" i="28"/>
  <c r="L539" i="28"/>
  <c r="M539" i="28"/>
  <c r="N539" i="28" s="1"/>
  <c r="L1373" i="28"/>
  <c r="M1373" i="28"/>
  <c r="N1373" i="28" s="1"/>
  <c r="L1575" i="28"/>
  <c r="M1575" i="28"/>
  <c r="N1575" i="28" s="1"/>
  <c r="M860" i="28"/>
  <c r="N860" i="28" s="1"/>
  <c r="L860" i="28"/>
  <c r="L881" i="28"/>
  <c r="M881" i="28"/>
  <c r="N881" i="28" s="1"/>
  <c r="L2092" i="28"/>
  <c r="M2092" i="28"/>
  <c r="N2092" i="28" s="1"/>
  <c r="M308" i="28"/>
  <c r="N308" i="28" s="1"/>
  <c r="L308" i="28"/>
  <c r="M141" i="28"/>
  <c r="N141" i="28" s="1"/>
  <c r="L141" i="28"/>
  <c r="M1532" i="28"/>
  <c r="N1532" i="28" s="1"/>
  <c r="L1532" i="28"/>
  <c r="L1748" i="28"/>
  <c r="M1748" i="28"/>
  <c r="N1748" i="28" s="1"/>
  <c r="L1780" i="28"/>
  <c r="M1780" i="28"/>
  <c r="N1780" i="28" s="1"/>
  <c r="M1940" i="28"/>
  <c r="N1940" i="28" s="1"/>
  <c r="L1940" i="28"/>
  <c r="L811" i="28"/>
  <c r="M811" i="28"/>
  <c r="N811" i="28" s="1"/>
  <c r="M215" i="28"/>
  <c r="N215" i="28" s="1"/>
  <c r="L215" i="28"/>
  <c r="L849" i="28"/>
  <c r="M849" i="28"/>
  <c r="N849" i="28" s="1"/>
  <c r="M387" i="28"/>
  <c r="N387" i="28" s="1"/>
  <c r="L387" i="28"/>
  <c r="M636" i="28"/>
  <c r="N636" i="28" s="1"/>
  <c r="L636" i="28"/>
  <c r="M1179" i="28"/>
  <c r="N1179" i="28" s="1"/>
  <c r="L1179" i="28"/>
  <c r="L2080" i="28"/>
  <c r="M2080" i="28"/>
  <c r="N2080" i="28" s="1"/>
  <c r="M120" i="28"/>
  <c r="N120" i="28" s="1"/>
  <c r="L120" i="28"/>
  <c r="L1410" i="28"/>
  <c r="M1410" i="28"/>
  <c r="N1410" i="28" s="1"/>
  <c r="M260" i="28"/>
  <c r="N260" i="28" s="1"/>
  <c r="L260" i="28"/>
  <c r="L78" i="28"/>
  <c r="M78" i="28"/>
  <c r="N78" i="28" s="1"/>
  <c r="M1160" i="28"/>
  <c r="N1160" i="28" s="1"/>
  <c r="L1160" i="28"/>
  <c r="L960" i="28"/>
  <c r="M960" i="28"/>
  <c r="N960" i="28" s="1"/>
  <c r="M1440" i="28"/>
  <c r="N1440" i="28" s="1"/>
  <c r="L1440" i="28"/>
  <c r="M1367" i="28"/>
  <c r="N1367" i="28" s="1"/>
  <c r="L1367" i="28"/>
  <c r="M529" i="28"/>
  <c r="N529" i="28" s="1"/>
  <c r="L529" i="28"/>
  <c r="M854" i="28"/>
  <c r="N854" i="28" s="1"/>
  <c r="L854" i="28"/>
  <c r="M1029" i="28"/>
  <c r="N1029" i="28" s="1"/>
  <c r="L1029" i="28"/>
  <c r="M1234" i="28"/>
  <c r="N1234" i="28" s="1"/>
  <c r="L1234" i="28"/>
  <c r="L1240" i="28"/>
  <c r="M1240" i="28"/>
  <c r="N1240" i="28" s="1"/>
  <c r="M665" i="28"/>
  <c r="N665" i="28" s="1"/>
  <c r="L665" i="28"/>
  <c r="M434" i="28"/>
  <c r="N434" i="28" s="1"/>
  <c r="L434" i="28"/>
  <c r="L12" i="28"/>
  <c r="M12" i="28"/>
  <c r="N12" i="28" s="1"/>
  <c r="M1545" i="28"/>
  <c r="N1545" i="28" s="1"/>
  <c r="L1545" i="28"/>
  <c r="M1016" i="28"/>
  <c r="N1016" i="28" s="1"/>
  <c r="L1016" i="28"/>
  <c r="M977" i="28"/>
  <c r="N977" i="28" s="1"/>
  <c r="L977" i="28"/>
  <c r="L343" i="28"/>
  <c r="M343" i="28"/>
  <c r="N343" i="28" s="1"/>
  <c r="M1546" i="28"/>
  <c r="N1546" i="28" s="1"/>
  <c r="L1546" i="28"/>
  <c r="L2222" i="28"/>
  <c r="M2222" i="28"/>
  <c r="N2222" i="28" s="1"/>
  <c r="L1346" i="28"/>
  <c r="M1346" i="28"/>
  <c r="N1346" i="28" s="1"/>
  <c r="L1198" i="28"/>
  <c r="M1198" i="28"/>
  <c r="N1198" i="28" s="1"/>
  <c r="L944" i="28"/>
  <c r="M944" i="28"/>
  <c r="N944" i="28" s="1"/>
  <c r="M1406" i="28"/>
  <c r="N1406" i="28" s="1"/>
  <c r="L1406" i="28"/>
  <c r="L509" i="28"/>
  <c r="M509" i="28"/>
  <c r="N509" i="28" s="1"/>
  <c r="M923" i="28"/>
  <c r="N923" i="28" s="1"/>
  <c r="L923" i="28"/>
  <c r="M1140" i="28"/>
  <c r="N1140" i="28" s="1"/>
  <c r="L1140" i="28"/>
  <c r="L2160" i="28"/>
  <c r="M2160" i="28"/>
  <c r="N2160" i="28" s="1"/>
  <c r="L2211" i="28"/>
  <c r="M2211" i="28"/>
  <c r="N2211" i="28" s="1"/>
  <c r="M87" i="28"/>
  <c r="N87" i="28" s="1"/>
  <c r="L87" i="28"/>
  <c r="M1299" i="28"/>
  <c r="N1299" i="28" s="1"/>
  <c r="L1299" i="28"/>
  <c r="L1285" i="28"/>
  <c r="M1285" i="28"/>
  <c r="N1285" i="28" s="1"/>
  <c r="M1900" i="28"/>
  <c r="N1900" i="28" s="1"/>
  <c r="L1900" i="28"/>
  <c r="M893" i="28"/>
  <c r="N893" i="28" s="1"/>
  <c r="L893" i="28"/>
  <c r="M262" i="28"/>
  <c r="N262" i="28" s="1"/>
  <c r="L262" i="28"/>
  <c r="L1468" i="28"/>
  <c r="M1468" i="28"/>
  <c r="N1468" i="28" s="1"/>
  <c r="L1222" i="28"/>
  <c r="M1222" i="28"/>
  <c r="N1222" i="28" s="1"/>
  <c r="L687" i="28"/>
  <c r="M687" i="28"/>
  <c r="N687" i="28" s="1"/>
  <c r="L1525" i="28"/>
  <c r="M1525" i="28"/>
  <c r="N1525" i="28" s="1"/>
  <c r="M244" i="28"/>
  <c r="N244" i="28" s="1"/>
  <c r="L244" i="28"/>
  <c r="M1281" i="28"/>
  <c r="N1281" i="28" s="1"/>
  <c r="L1281" i="28"/>
  <c r="L821" i="28"/>
  <c r="M821" i="28"/>
  <c r="N821" i="28" s="1"/>
  <c r="L1231" i="28"/>
  <c r="M1231" i="28"/>
  <c r="N1231" i="28" s="1"/>
  <c r="L876" i="28"/>
  <c r="M876" i="28"/>
  <c r="N876" i="28" s="1"/>
  <c r="M2152" i="28"/>
  <c r="N2152" i="28" s="1"/>
  <c r="L2152" i="28"/>
  <c r="M102" i="28"/>
  <c r="N102" i="28" s="1"/>
  <c r="L102" i="28"/>
  <c r="L2144" i="28"/>
  <c r="M2144" i="28"/>
  <c r="N2144" i="28" s="1"/>
  <c r="M1929" i="28"/>
  <c r="N1929" i="28" s="1"/>
  <c r="L1929" i="28"/>
  <c r="M1403" i="28"/>
  <c r="N1403" i="28" s="1"/>
  <c r="L1403" i="28"/>
  <c r="M1676" i="28"/>
  <c r="N1676" i="28" s="1"/>
  <c r="L1676" i="28"/>
  <c r="M97" i="28"/>
  <c r="N97" i="28" s="1"/>
  <c r="L97" i="28"/>
  <c r="M443" i="28"/>
  <c r="N443" i="28" s="1"/>
  <c r="L443" i="28"/>
  <c r="M1897" i="28"/>
  <c r="N1897" i="28" s="1"/>
  <c r="L1897" i="28"/>
  <c r="M575" i="28"/>
  <c r="N575" i="28" s="1"/>
  <c r="L575" i="28"/>
  <c r="M1333" i="28"/>
  <c r="N1333" i="28" s="1"/>
  <c r="L1333" i="28"/>
  <c r="L430" i="28"/>
  <c r="M430" i="28"/>
  <c r="N430" i="28" s="1"/>
  <c r="L1059" i="28"/>
  <c r="M1059" i="28"/>
  <c r="N1059" i="28" s="1"/>
  <c r="L2216" i="28"/>
  <c r="M2216" i="28"/>
  <c r="N2216" i="28" s="1"/>
  <c r="M1911" i="28"/>
  <c r="N1911" i="28" s="1"/>
  <c r="L1911" i="28"/>
  <c r="L1128" i="28"/>
  <c r="M1128" i="28"/>
  <c r="N1128" i="28" s="1"/>
  <c r="M1679" i="28"/>
  <c r="N1679" i="28" s="1"/>
  <c r="L1679" i="28"/>
  <c r="M844" i="28"/>
  <c r="N844" i="28" s="1"/>
  <c r="L844" i="28"/>
  <c r="L890" i="28"/>
  <c r="M890" i="28"/>
  <c r="N890" i="28" s="1"/>
  <c r="M1930" i="28"/>
  <c r="N1930" i="28" s="1"/>
  <c r="L1930" i="28"/>
  <c r="M1155" i="28"/>
  <c r="N1155" i="28" s="1"/>
  <c r="L1155" i="28"/>
  <c r="L650" i="28"/>
  <c r="M650" i="28"/>
  <c r="N650" i="28" s="1"/>
  <c r="L469" i="28"/>
  <c r="M469" i="28"/>
  <c r="N469" i="28" s="1"/>
  <c r="M1890" i="28"/>
  <c r="N1890" i="28" s="1"/>
  <c r="L1890" i="28"/>
  <c r="M689" i="28"/>
  <c r="N689" i="28" s="1"/>
  <c r="L689" i="28"/>
  <c r="L1629" i="28"/>
  <c r="M1629" i="28"/>
  <c r="N1629" i="28" s="1"/>
  <c r="L1004" i="28"/>
  <c r="M1004" i="28"/>
  <c r="N1004" i="28" s="1"/>
  <c r="L1524" i="28"/>
  <c r="M1524" i="28"/>
  <c r="N1524" i="28" s="1"/>
  <c r="L608" i="28"/>
  <c r="M608" i="28"/>
  <c r="N608" i="28" s="1"/>
  <c r="L356" i="28"/>
  <c r="M356" i="28"/>
  <c r="N356" i="28" s="1"/>
  <c r="M254" i="28"/>
  <c r="N254" i="28" s="1"/>
  <c r="L254" i="28"/>
  <c r="M1081" i="28"/>
  <c r="N1081" i="28" s="1"/>
  <c r="L1081" i="28"/>
  <c r="M440" i="28"/>
  <c r="N440" i="28" s="1"/>
  <c r="L440" i="28"/>
  <c r="M572" i="28"/>
  <c r="N572" i="28" s="1"/>
  <c r="L572" i="28"/>
  <c r="L891" i="28"/>
  <c r="M891" i="28"/>
  <c r="N891" i="28" s="1"/>
  <c r="M1749" i="28"/>
  <c r="N1749" i="28" s="1"/>
  <c r="L1749" i="28"/>
  <c r="M772" i="28"/>
  <c r="N772" i="28" s="1"/>
  <c r="L772" i="28"/>
  <c r="L214" i="28"/>
  <c r="M214" i="28"/>
  <c r="N214" i="28" s="1"/>
  <c r="L569" i="28"/>
  <c r="M569" i="28"/>
  <c r="N569" i="28" s="1"/>
  <c r="M1096" i="28"/>
  <c r="N1096" i="28" s="1"/>
  <c r="L1096" i="28"/>
  <c r="M1070" i="28"/>
  <c r="N1070" i="28" s="1"/>
  <c r="L1070" i="28"/>
  <c r="M1067" i="28"/>
  <c r="N1067" i="28" s="1"/>
  <c r="L1067" i="28"/>
  <c r="L1069" i="28"/>
  <c r="M1069" i="28"/>
  <c r="N1069" i="28" s="1"/>
  <c r="L182" i="28"/>
  <c r="M182" i="28"/>
  <c r="N182" i="28" s="1"/>
  <c r="L1535" i="28"/>
  <c r="M1535" i="28"/>
  <c r="N1535" i="28" s="1"/>
  <c r="L363" i="28"/>
  <c r="M363" i="28"/>
  <c r="N363" i="28" s="1"/>
  <c r="M1633" i="28"/>
  <c r="N1633" i="28" s="1"/>
  <c r="L1633" i="28"/>
  <c r="M627" i="28"/>
  <c r="N627" i="28" s="1"/>
  <c r="L627" i="28"/>
  <c r="M733" i="28"/>
  <c r="N733" i="28" s="1"/>
  <c r="L733" i="28"/>
  <c r="M1268" i="28"/>
  <c r="N1268" i="28" s="1"/>
  <c r="L1268" i="28"/>
  <c r="L982" i="28"/>
  <c r="M982" i="28"/>
  <c r="N982" i="28" s="1"/>
  <c r="M213" i="28"/>
  <c r="N213" i="28" s="1"/>
  <c r="L213" i="28"/>
  <c r="M1717" i="28"/>
  <c r="N1717" i="28" s="1"/>
  <c r="L1717" i="28"/>
  <c r="M1802" i="28"/>
  <c r="N1802" i="28" s="1"/>
  <c r="L1802" i="28"/>
  <c r="M903" i="28"/>
  <c r="N903" i="28" s="1"/>
  <c r="L903" i="28"/>
  <c r="M1028" i="28"/>
  <c r="N1028" i="28" s="1"/>
  <c r="L1028" i="28"/>
  <c r="M1035" i="28"/>
  <c r="N1035" i="28" s="1"/>
  <c r="L1035" i="28"/>
  <c r="M1928" i="28"/>
  <c r="N1928" i="28" s="1"/>
  <c r="L1928" i="28"/>
  <c r="L794" i="28"/>
  <c r="M794" i="28"/>
  <c r="N794" i="28" s="1"/>
  <c r="L1120" i="28"/>
  <c r="M1120" i="28"/>
  <c r="N1120" i="28" s="1"/>
  <c r="L635" i="28"/>
  <c r="M635" i="28"/>
  <c r="N635" i="28" s="1"/>
  <c r="L940" i="28"/>
  <c r="M940" i="28"/>
  <c r="N940" i="28" s="1"/>
  <c r="M411" i="28"/>
  <c r="N411" i="28" s="1"/>
  <c r="L411" i="28"/>
  <c r="M1696" i="28"/>
  <c r="N1696" i="28" s="1"/>
  <c r="L1696" i="28"/>
  <c r="L1755" i="28"/>
  <c r="M1755" i="28"/>
  <c r="N1755" i="28" s="1"/>
  <c r="L1594" i="28"/>
  <c r="M1594" i="28"/>
  <c r="N1594" i="28" s="1"/>
  <c r="L352" i="28"/>
  <c r="M352" i="28"/>
  <c r="N352" i="28" s="1"/>
  <c r="M1215" i="28"/>
  <c r="N1215" i="28" s="1"/>
  <c r="L1215" i="28"/>
  <c r="M1022" i="28"/>
  <c r="N1022" i="28" s="1"/>
  <c r="L1022" i="28"/>
  <c r="M1210" i="28"/>
  <c r="N1210" i="28" s="1"/>
  <c r="L1210" i="28"/>
  <c r="M2181" i="28"/>
  <c r="N2181" i="28" s="1"/>
  <c r="L2181" i="28"/>
  <c r="L1764" i="28"/>
  <c r="M1764" i="28"/>
  <c r="N1764" i="28" s="1"/>
  <c r="M190" i="28"/>
  <c r="N190" i="28" s="1"/>
  <c r="L190" i="28"/>
  <c r="L831" i="28"/>
  <c r="M831" i="28"/>
  <c r="N831" i="28" s="1"/>
  <c r="L619" i="28"/>
  <c r="M619" i="28"/>
  <c r="N619" i="28" s="1"/>
  <c r="L1729" i="28"/>
  <c r="M1729" i="28"/>
  <c r="N1729" i="28" s="1"/>
  <c r="L439" i="28"/>
  <c r="M439" i="28"/>
  <c r="N439" i="28" s="1"/>
  <c r="M375" i="28"/>
  <c r="N375" i="28" s="1"/>
  <c r="L375" i="28"/>
  <c r="M263" i="28"/>
  <c r="N263" i="28" s="1"/>
  <c r="L263" i="28"/>
  <c r="M1077" i="28"/>
  <c r="N1077" i="28" s="1"/>
  <c r="L1077" i="28"/>
  <c r="L1578" i="28"/>
  <c r="M1578" i="28"/>
  <c r="N1578" i="28" s="1"/>
  <c r="M59" i="28"/>
  <c r="N59" i="28" s="1"/>
  <c r="L59" i="28"/>
  <c r="M2104" i="28"/>
  <c r="N2104" i="28" s="1"/>
  <c r="L2104" i="28"/>
  <c r="L1297" i="28"/>
  <c r="M1297" i="28"/>
  <c r="N1297" i="28" s="1"/>
  <c r="M914" i="28"/>
  <c r="N914" i="28" s="1"/>
  <c r="L914" i="28"/>
  <c r="M1651" i="28"/>
  <c r="N1651" i="28" s="1"/>
  <c r="L1651" i="28"/>
  <c r="L1153" i="28"/>
  <c r="M1153" i="28"/>
  <c r="N1153" i="28" s="1"/>
  <c r="M1555" i="28"/>
  <c r="N1555" i="28" s="1"/>
  <c r="L1555" i="28"/>
  <c r="L971" i="28"/>
  <c r="M971" i="28"/>
  <c r="N971" i="28" s="1"/>
  <c r="L139" i="28"/>
  <c r="M139" i="28"/>
  <c r="N139" i="28" s="1"/>
  <c r="L1145" i="28"/>
  <c r="M1145" i="28"/>
  <c r="N1145" i="28" s="1"/>
  <c r="L540" i="28"/>
  <c r="M540" i="28"/>
  <c r="N540" i="28" s="1"/>
  <c r="L2205" i="28"/>
  <c r="M2205" i="28"/>
  <c r="N2205" i="28" s="1"/>
  <c r="L715" i="28"/>
  <c r="M715" i="28"/>
  <c r="N715" i="28" s="1"/>
  <c r="M1637" i="28"/>
  <c r="N1637" i="28" s="1"/>
  <c r="L1637" i="28"/>
  <c r="L106" i="28"/>
  <c r="M106" i="28"/>
  <c r="N106" i="28" s="1"/>
  <c r="L1972" i="28"/>
  <c r="M1972" i="28"/>
  <c r="N1972" i="28" s="1"/>
  <c r="M1917" i="28"/>
  <c r="N1917" i="28" s="1"/>
  <c r="L1917" i="28"/>
  <c r="M620" i="28"/>
  <c r="N620" i="28" s="1"/>
  <c r="L620" i="28"/>
  <c r="M1303" i="28"/>
  <c r="N1303" i="28" s="1"/>
  <c r="L1303" i="28"/>
  <c r="M1728" i="28"/>
  <c r="N1728" i="28" s="1"/>
  <c r="L1728" i="28"/>
  <c r="M399" i="28"/>
  <c r="N399" i="28" s="1"/>
  <c r="L399" i="28"/>
  <c r="M192" i="28"/>
  <c r="N192" i="28" s="1"/>
  <c r="L192" i="28"/>
  <c r="M1727" i="28"/>
  <c r="N1727" i="28" s="1"/>
  <c r="L1727" i="28"/>
  <c r="M1563" i="28"/>
  <c r="N1563" i="28" s="1"/>
  <c r="L1563" i="28"/>
  <c r="L1427" i="28"/>
  <c r="M1427" i="28"/>
  <c r="N1427" i="28" s="1"/>
  <c r="M2103" i="28"/>
  <c r="N2103" i="28" s="1"/>
  <c r="L2103" i="28"/>
  <c r="M1151" i="28"/>
  <c r="N1151" i="28" s="1"/>
  <c r="L1151" i="28"/>
  <c r="M755" i="28"/>
  <c r="N755" i="28" s="1"/>
  <c r="L755" i="28"/>
  <c r="L538" i="28"/>
  <c r="M538" i="28"/>
  <c r="N538" i="28" s="1"/>
  <c r="L1686" i="28"/>
  <c r="M1686" i="28"/>
  <c r="N1686" i="28" s="1"/>
  <c r="M1891" i="28"/>
  <c r="N1891" i="28" s="1"/>
  <c r="L1891" i="28"/>
  <c r="L1700" i="28"/>
  <c r="M1700" i="28"/>
  <c r="N1700" i="28" s="1"/>
  <c r="L1369" i="28"/>
  <c r="M1369" i="28"/>
  <c r="N1369" i="28" s="1"/>
  <c r="L1995" i="28"/>
  <c r="M1995" i="28"/>
  <c r="N1995" i="28" s="1"/>
  <c r="M2119" i="28"/>
  <c r="N2119" i="28" s="1"/>
  <c r="L2119" i="28"/>
  <c r="M928" i="28"/>
  <c r="N928" i="28" s="1"/>
  <c r="L928" i="28"/>
  <c r="L1579" i="28"/>
  <c r="M1579" i="28"/>
  <c r="N1579" i="28" s="1"/>
  <c r="M1361" i="28"/>
  <c r="N1361" i="28" s="1"/>
  <c r="L1361" i="28"/>
  <c r="L841" i="28"/>
  <c r="M841" i="28"/>
  <c r="N841" i="28" s="1"/>
  <c r="L525" i="28"/>
  <c r="M525" i="28"/>
  <c r="N525" i="28" s="1"/>
  <c r="M1205" i="28"/>
  <c r="N1205" i="28" s="1"/>
  <c r="L1205" i="28"/>
  <c r="L1827" i="28"/>
  <c r="M1827" i="28"/>
  <c r="N1827" i="28" s="1"/>
  <c r="M744" i="28"/>
  <c r="N744" i="28" s="1"/>
  <c r="L744" i="28"/>
  <c r="L751" i="28"/>
  <c r="M751" i="28"/>
  <c r="N751" i="28" s="1"/>
  <c r="L1402" i="28"/>
  <c r="M1402" i="28"/>
  <c r="N1402" i="28" s="1"/>
  <c r="M1006" i="28"/>
  <c r="N1006" i="28" s="1"/>
  <c r="L1006" i="28"/>
  <c r="L2000" i="28"/>
  <c r="M2000" i="28"/>
  <c r="N2000" i="28" s="1"/>
  <c r="L152" i="28"/>
  <c r="M152" i="28"/>
  <c r="N152" i="28" s="1"/>
  <c r="L1810" i="28"/>
  <c r="M1810" i="28"/>
  <c r="N1810" i="28" s="1"/>
  <c r="M461" i="28"/>
  <c r="N461" i="28" s="1"/>
  <c r="L461" i="28"/>
  <c r="L1693" i="28"/>
  <c r="M1693" i="28"/>
  <c r="N1693" i="28" s="1"/>
  <c r="M917" i="28"/>
  <c r="N917" i="28" s="1"/>
  <c r="L917" i="28"/>
  <c r="M266" i="28"/>
  <c r="N266" i="28" s="1"/>
  <c r="L266" i="28"/>
  <c r="M1518" i="28"/>
  <c r="N1518" i="28" s="1"/>
  <c r="L1518" i="28"/>
  <c r="M2171" i="28"/>
  <c r="N2171" i="28" s="1"/>
  <c r="L2171" i="28"/>
  <c r="L272" i="28"/>
  <c r="M272" i="28"/>
  <c r="N272" i="28" s="1"/>
  <c r="L338" i="28"/>
  <c r="M338" i="28"/>
  <c r="N338" i="28" s="1"/>
  <c r="M1479" i="28"/>
  <c r="N1479" i="28" s="1"/>
  <c r="L1479" i="28"/>
  <c r="L1635" i="28"/>
  <c r="M1635" i="28"/>
  <c r="N1635" i="28" s="1"/>
  <c r="L524" i="28"/>
  <c r="M524" i="28"/>
  <c r="N524" i="28" s="1"/>
  <c r="L2112" i="28"/>
  <c r="M2112" i="28"/>
  <c r="N2112" i="28" s="1"/>
  <c r="M1279" i="28"/>
  <c r="N1279" i="28" s="1"/>
  <c r="L1279" i="28"/>
  <c r="M1462" i="28"/>
  <c r="N1462" i="28" s="1"/>
  <c r="L1462" i="28"/>
  <c r="M1453" i="28"/>
  <c r="N1453" i="28" s="1"/>
  <c r="L1453" i="28"/>
  <c r="M257" i="28"/>
  <c r="N257" i="28" s="1"/>
  <c r="L257" i="28"/>
  <c r="L56" i="28"/>
  <c r="M56" i="28"/>
  <c r="N56" i="28" s="1"/>
  <c r="L1978" i="28"/>
  <c r="M1978" i="28"/>
  <c r="N1978" i="28" s="1"/>
  <c r="L1914" i="28"/>
  <c r="M1914" i="28"/>
  <c r="N1914" i="28" s="1"/>
  <c r="M133" i="28"/>
  <c r="N133" i="28" s="1"/>
  <c r="L133" i="28"/>
  <c r="L2011" i="28"/>
  <c r="M2011" i="28"/>
  <c r="N2011" i="28" s="1"/>
  <c r="M1792" i="28"/>
  <c r="N1792" i="28" s="1"/>
  <c r="L1792" i="28"/>
  <c r="L739" i="28"/>
  <c r="M739" i="28"/>
  <c r="N739" i="28" s="1"/>
  <c r="M1581" i="28"/>
  <c r="N1581" i="28" s="1"/>
  <c r="L1581" i="28"/>
  <c r="M1537" i="28"/>
  <c r="N1537" i="28" s="1"/>
  <c r="L1537" i="28"/>
  <c r="L532" i="28"/>
  <c r="M532" i="28"/>
  <c r="N532" i="28" s="1"/>
  <c r="M1464" i="28"/>
  <c r="N1464" i="28" s="1"/>
  <c r="L1464" i="28"/>
  <c r="M964" i="28"/>
  <c r="N964" i="28" s="1"/>
  <c r="L964" i="28"/>
  <c r="M485" i="28"/>
  <c r="N485" i="28" s="1"/>
  <c r="L485" i="28"/>
  <c r="M2223" i="28"/>
  <c r="N2223" i="28" s="1"/>
  <c r="L2223" i="28"/>
  <c r="M138" i="28"/>
  <c r="N138" i="28" s="1"/>
  <c r="L138" i="28"/>
  <c r="L1567" i="28"/>
  <c r="M1567" i="28"/>
  <c r="N1567" i="28" s="1"/>
  <c r="M1027" i="28"/>
  <c r="N1027" i="28" s="1"/>
  <c r="L1027" i="28"/>
  <c r="L34" i="28"/>
  <c r="M34" i="28"/>
  <c r="N34" i="28" s="1"/>
  <c r="M803" i="28"/>
  <c r="N803" i="28" s="1"/>
  <c r="L803" i="28"/>
  <c r="L1463" i="28"/>
  <c r="M1463" i="28"/>
  <c r="N1463" i="28" s="1"/>
  <c r="L1747" i="28"/>
  <c r="M1747" i="28"/>
  <c r="N1747" i="28" s="1"/>
  <c r="M2098" i="28"/>
  <c r="N2098" i="28" s="1"/>
  <c r="L2098" i="28"/>
  <c r="L2137" i="28"/>
  <c r="M2137" i="28"/>
  <c r="N2137" i="28" s="1"/>
  <c r="L1616" i="28"/>
  <c r="M1616" i="28"/>
  <c r="N1616" i="28" s="1"/>
  <c r="L1488" i="28"/>
  <c r="M1488" i="28"/>
  <c r="N1488" i="28" s="1"/>
  <c r="M1253" i="28"/>
  <c r="N1253" i="28" s="1"/>
  <c r="L1253" i="28"/>
  <c r="L1646" i="28"/>
  <c r="M1646" i="28"/>
  <c r="N1646" i="28" s="1"/>
  <c r="L334" i="28"/>
  <c r="M334" i="28"/>
  <c r="N334" i="28" s="1"/>
  <c r="M1319" i="28"/>
  <c r="N1319" i="28" s="1"/>
  <c r="L1319" i="28"/>
  <c r="M1178" i="28"/>
  <c r="N1178" i="28" s="1"/>
  <c r="L1178" i="28"/>
  <c r="L370" i="28"/>
  <c r="M370" i="28"/>
  <c r="N370" i="28" s="1"/>
  <c r="L773" i="28"/>
  <c r="M773" i="28"/>
  <c r="N773" i="28" s="1"/>
  <c r="M550" i="28"/>
  <c r="N550" i="28" s="1"/>
  <c r="L550" i="28"/>
  <c r="L1610" i="28"/>
  <c r="M1610" i="28"/>
  <c r="N1610" i="28" s="1"/>
  <c r="L925" i="28"/>
  <c r="M925" i="28"/>
  <c r="N925" i="28" s="1"/>
  <c r="M1159" i="28"/>
  <c r="N1159" i="28" s="1"/>
  <c r="L1159" i="28"/>
  <c r="L115" i="28"/>
  <c r="M115" i="28"/>
  <c r="N115" i="28" s="1"/>
  <c r="L179" i="28"/>
  <c r="M179" i="28"/>
  <c r="N179" i="28" s="1"/>
  <c r="M1481" i="28"/>
  <c r="N1481" i="28" s="1"/>
  <c r="L1481" i="28"/>
  <c r="M1446" i="28"/>
  <c r="N1446" i="28" s="1"/>
  <c r="L1446" i="28"/>
  <c r="M1776" i="28"/>
  <c r="N1776" i="28" s="1"/>
  <c r="L1776" i="28"/>
  <c r="M760" i="28"/>
  <c r="N760" i="28" s="1"/>
  <c r="L760" i="28"/>
  <c r="L1531" i="28"/>
  <c r="M1531" i="28"/>
  <c r="N1531" i="28" s="1"/>
  <c r="L258" i="28"/>
  <c r="M258" i="28"/>
  <c r="N258" i="28" s="1"/>
  <c r="L781" i="28"/>
  <c r="M781" i="28"/>
  <c r="N781" i="28" s="1"/>
  <c r="M840" i="28"/>
  <c r="N840" i="28" s="1"/>
  <c r="L840" i="28"/>
  <c r="M1753" i="28"/>
  <c r="N1753" i="28" s="1"/>
  <c r="L1753" i="28"/>
  <c r="M584" i="28"/>
  <c r="N584" i="28" s="1"/>
  <c r="L584" i="28"/>
  <c r="M1260" i="28"/>
  <c r="N1260" i="28" s="1"/>
  <c r="L1260" i="28"/>
  <c r="L2031" i="28"/>
  <c r="M2031" i="28"/>
  <c r="N2031" i="28" s="1"/>
  <c r="M521" i="28"/>
  <c r="N521" i="28" s="1"/>
  <c r="L521" i="28"/>
  <c r="M415" i="28"/>
  <c r="N415" i="28" s="1"/>
  <c r="L415" i="28"/>
  <c r="L2095" i="28"/>
  <c r="M2095" i="28"/>
  <c r="N2095" i="28" s="1"/>
  <c r="L701" i="28"/>
  <c r="M701" i="28"/>
  <c r="N701" i="28" s="1"/>
  <c r="M1137" i="28"/>
  <c r="N1137" i="28" s="1"/>
  <c r="L1137" i="28"/>
  <c r="L1621" i="28"/>
  <c r="M1621" i="28"/>
  <c r="N1621" i="28" s="1"/>
  <c r="L979" i="28"/>
  <c r="M979" i="28"/>
  <c r="N979" i="28" s="1"/>
  <c r="L613" i="28"/>
  <c r="M613" i="28"/>
  <c r="N613" i="28" s="1"/>
  <c r="L384" i="28"/>
  <c r="M384" i="28"/>
  <c r="N384" i="28" s="1"/>
  <c r="L198" i="28"/>
  <c r="M198" i="28"/>
  <c r="N198" i="28" s="1"/>
  <c r="L1842" i="28"/>
  <c r="M1842" i="28"/>
  <c r="N1842" i="28" s="1"/>
  <c r="L165" i="28"/>
  <c r="M165" i="28"/>
  <c r="N165" i="28" s="1"/>
  <c r="L1142" i="28"/>
  <c r="M1142" i="28"/>
  <c r="N1142" i="28" s="1"/>
  <c r="L2122" i="28"/>
  <c r="M2122" i="28"/>
  <c r="N2122" i="28" s="1"/>
  <c r="M1296" i="28"/>
  <c r="N1296" i="28" s="1"/>
  <c r="L1296" i="28"/>
  <c r="M2008" i="28"/>
  <c r="N2008" i="28" s="1"/>
  <c r="L2008" i="28"/>
  <c r="M1147" i="28"/>
  <c r="N1147" i="28" s="1"/>
  <c r="L1147" i="28"/>
  <c r="M949" i="28"/>
  <c r="N949" i="28" s="1"/>
  <c r="L949" i="28"/>
  <c r="L1908" i="28"/>
  <c r="M1908" i="28"/>
  <c r="N1908" i="28" s="1"/>
  <c r="L571" i="28"/>
  <c r="M571" i="28"/>
  <c r="N571" i="28" s="1"/>
  <c r="L151" i="28"/>
  <c r="M151" i="28"/>
  <c r="N151" i="28" s="1"/>
  <c r="M1306" i="28"/>
  <c r="N1306" i="28" s="1"/>
  <c r="L1306" i="28"/>
  <c r="L49" i="28"/>
  <c r="M49" i="28"/>
  <c r="N49" i="28" s="1"/>
  <c r="L1988" i="28"/>
  <c r="M1988" i="28"/>
  <c r="N1988" i="28" s="1"/>
  <c r="L966" i="28"/>
  <c r="M966" i="28"/>
  <c r="N966" i="28" s="1"/>
  <c r="L445" i="28"/>
  <c r="M445" i="28"/>
  <c r="N445" i="28" s="1"/>
  <c r="L1756" i="28"/>
  <c r="M1756" i="28"/>
  <c r="N1756" i="28" s="1"/>
  <c r="M1229" i="28"/>
  <c r="N1229" i="28" s="1"/>
  <c r="L1229" i="28"/>
  <c r="L804" i="28"/>
  <c r="M804" i="28"/>
  <c r="N804" i="28" s="1"/>
  <c r="M1497" i="28"/>
  <c r="N1497" i="28" s="1"/>
  <c r="L1497" i="28"/>
  <c r="M107" i="28"/>
  <c r="N107" i="28" s="1"/>
  <c r="L107" i="28"/>
  <c r="M777" i="28"/>
  <c r="N777" i="28" s="1"/>
  <c r="L777" i="28"/>
  <c r="L1669" i="28"/>
  <c r="M1669" i="28"/>
  <c r="N1669" i="28" s="1"/>
  <c r="M1165" i="28"/>
  <c r="N1165" i="28" s="1"/>
  <c r="L1165" i="28"/>
  <c r="L2234" i="28"/>
  <c r="M2234" i="28"/>
  <c r="N2234" i="28" s="1"/>
  <c r="L537" i="28"/>
  <c r="M537" i="28"/>
  <c r="N537" i="28" s="1"/>
  <c r="L1832" i="28"/>
  <c r="M1832" i="28"/>
  <c r="N1832" i="28" s="1"/>
  <c r="M1596" i="28"/>
  <c r="N1596" i="28" s="1"/>
  <c r="L1596" i="28"/>
  <c r="L2196" i="28"/>
  <c r="M2196" i="28"/>
  <c r="N2196" i="28" s="1"/>
  <c r="L1707" i="28"/>
  <c r="M1707" i="28"/>
  <c r="N1707" i="28" s="1"/>
  <c r="M2154" i="28"/>
  <c r="N2154" i="28" s="1"/>
  <c r="L2154" i="28"/>
  <c r="L1201" i="28"/>
  <c r="M1201" i="28"/>
  <c r="N1201" i="28" s="1"/>
  <c r="M547" i="28"/>
  <c r="N547" i="28" s="1"/>
  <c r="L547" i="28"/>
  <c r="M1119" i="28"/>
  <c r="N1119" i="28" s="1"/>
  <c r="L1119" i="28"/>
  <c r="M1434" i="28"/>
  <c r="N1434" i="28" s="1"/>
  <c r="L1434" i="28"/>
  <c r="M1987" i="28"/>
  <c r="N1987" i="28" s="1"/>
  <c r="L1987" i="28"/>
  <c r="M706" i="28"/>
  <c r="N706" i="28" s="1"/>
  <c r="L706" i="28"/>
  <c r="L314" i="28"/>
  <c r="M314" i="28"/>
  <c r="N314" i="28" s="1"/>
  <c r="M1788" i="28"/>
  <c r="N1788" i="28" s="1"/>
  <c r="L1788" i="28"/>
  <c r="M1366" i="28"/>
  <c r="N1366" i="28" s="1"/>
  <c r="L1366" i="28"/>
  <c r="L1351" i="28"/>
  <c r="M1351" i="28"/>
  <c r="N1351" i="28" s="1"/>
  <c r="M1571" i="28"/>
  <c r="N1571" i="28" s="1"/>
  <c r="L1571" i="28"/>
  <c r="L2147" i="28"/>
  <c r="M2147" i="28"/>
  <c r="N2147" i="28" s="1"/>
  <c r="L1894" i="28"/>
  <c r="M1894" i="28"/>
  <c r="N1894" i="28" s="1"/>
  <c r="M395" i="28"/>
  <c r="N395" i="28" s="1"/>
  <c r="L395" i="28"/>
  <c r="L359" i="28"/>
  <c r="M359" i="28"/>
  <c r="N359" i="28" s="1"/>
  <c r="L1970" i="28"/>
  <c r="M1970" i="28"/>
  <c r="N1970" i="28" s="1"/>
  <c r="M1005" i="28"/>
  <c r="N1005" i="28" s="1"/>
  <c r="L1005" i="28"/>
  <c r="L801" i="28"/>
  <c r="M801" i="28"/>
  <c r="N801" i="28" s="1"/>
  <c r="M1353" i="28"/>
  <c r="N1353" i="28" s="1"/>
  <c r="L1353" i="28"/>
  <c r="M1708" i="28"/>
  <c r="N1708" i="28" s="1"/>
  <c r="L1708" i="28"/>
  <c r="M1423" i="28"/>
  <c r="N1423" i="28" s="1"/>
  <c r="L1423" i="28"/>
  <c r="L2113" i="28"/>
  <c r="M2113" i="28"/>
  <c r="N2113" i="28" s="1"/>
  <c r="M1511" i="28"/>
  <c r="N1511" i="28" s="1"/>
  <c r="L1511" i="28"/>
  <c r="L24" i="28"/>
  <c r="M24" i="28"/>
  <c r="N24" i="28" s="1"/>
  <c r="L769" i="28"/>
  <c r="M769" i="28"/>
  <c r="N769" i="28" s="1"/>
  <c r="M422" i="28"/>
  <c r="N422" i="28" s="1"/>
  <c r="L422" i="28"/>
  <c r="M2156" i="28"/>
  <c r="N2156" i="28" s="1"/>
  <c r="L2156" i="28"/>
  <c r="M298" i="28"/>
  <c r="N298" i="28" s="1"/>
  <c r="L298" i="28"/>
  <c r="M1317" i="28"/>
  <c r="N1317" i="28" s="1"/>
  <c r="L1317" i="28"/>
  <c r="M2225" i="28"/>
  <c r="N2225" i="28" s="1"/>
  <c r="L2225" i="28"/>
  <c r="M2038" i="28"/>
  <c r="N2038" i="28" s="1"/>
  <c r="L2038" i="28"/>
  <c r="L287" i="28"/>
  <c r="M287" i="28"/>
  <c r="N287" i="28" s="1"/>
  <c r="M1071" i="28"/>
  <c r="N1071" i="28" s="1"/>
  <c r="L1071" i="28"/>
  <c r="L1441" i="28"/>
  <c r="M1441" i="28"/>
  <c r="N1441" i="28" s="1"/>
  <c r="L2190" i="28"/>
  <c r="M2190" i="28"/>
  <c r="N2190" i="28" s="1"/>
  <c r="L229" i="28"/>
  <c r="M229" i="28"/>
  <c r="N229" i="28" s="1"/>
  <c r="L909" i="28"/>
  <c r="M909" i="28"/>
  <c r="N909" i="28" s="1"/>
  <c r="L2118" i="28"/>
  <c r="M2118" i="28"/>
  <c r="N2118" i="28" s="1"/>
  <c r="M594" i="28"/>
  <c r="N594" i="28" s="1"/>
  <c r="L594" i="28"/>
  <c r="L680" i="28"/>
  <c r="M680" i="28"/>
  <c r="N680" i="28" s="1"/>
  <c r="M536" i="28"/>
  <c r="N536" i="28" s="1"/>
  <c r="L536" i="28"/>
  <c r="M582" i="28"/>
  <c r="N582" i="28" s="1"/>
  <c r="L582" i="28"/>
  <c r="L806" i="28"/>
  <c r="M806" i="28"/>
  <c r="N806" i="28" s="1"/>
  <c r="M592" i="28"/>
  <c r="N592" i="28" s="1"/>
  <c r="L592" i="28"/>
  <c r="L1931" i="28"/>
  <c r="M1931" i="28"/>
  <c r="N1931" i="28" s="1"/>
  <c r="M1088" i="28"/>
  <c r="N1088" i="28" s="1"/>
  <c r="L1088" i="28"/>
  <c r="L2177" i="28"/>
  <c r="M2177" i="28"/>
  <c r="N2177" i="28" s="1"/>
  <c r="M1051" i="28"/>
  <c r="N1051" i="28" s="1"/>
  <c r="L1051" i="28"/>
  <c r="M1195" i="28"/>
  <c r="N1195" i="28" s="1"/>
  <c r="L1195" i="28"/>
  <c r="M1687" i="28"/>
  <c r="N1687" i="28" s="1"/>
  <c r="L1687" i="28"/>
  <c r="L871" i="28"/>
  <c r="M871" i="28"/>
  <c r="N871" i="28" s="1"/>
  <c r="M1377" i="28"/>
  <c r="N1377" i="28" s="1"/>
  <c r="L1377" i="28"/>
  <c r="L403" i="28"/>
  <c r="M403" i="28"/>
  <c r="N403" i="28" s="1"/>
  <c r="M79" i="28"/>
  <c r="N79" i="28" s="1"/>
  <c r="L79" i="28"/>
  <c r="L76" i="28"/>
  <c r="M76" i="28"/>
  <c r="N76" i="28" s="1"/>
  <c r="L2062" i="28"/>
  <c r="M2062" i="28"/>
  <c r="N2062" i="28" s="1"/>
  <c r="L452" i="28"/>
  <c r="M452" i="28"/>
  <c r="N452" i="28" s="1"/>
  <c r="M416" i="28"/>
  <c r="N416" i="28" s="1"/>
  <c r="L416" i="28"/>
  <c r="M1875" i="28"/>
  <c r="N1875" i="28" s="1"/>
  <c r="L1875" i="28"/>
  <c r="M1131" i="28"/>
  <c r="N1131" i="28" s="1"/>
  <c r="L1131" i="28"/>
  <c r="M828" i="28"/>
  <c r="N828" i="28" s="1"/>
  <c r="L828" i="28"/>
  <c r="L1517" i="28"/>
  <c r="M1517" i="28"/>
  <c r="N1517" i="28" s="1"/>
  <c r="M2231" i="28"/>
  <c r="N2231" i="28" s="1"/>
  <c r="L2231" i="28"/>
  <c r="L2083" i="28"/>
  <c r="M2083" i="28"/>
  <c r="N2083" i="28" s="1"/>
  <c r="M1102" i="28"/>
  <c r="N1102" i="28" s="1"/>
  <c r="L1102" i="28"/>
  <c r="M1227" i="28"/>
  <c r="N1227" i="28" s="1"/>
  <c r="L1227" i="28"/>
  <c r="L1942" i="28"/>
  <c r="M1942" i="28"/>
  <c r="N1942" i="28" s="1"/>
  <c r="L1087" i="28"/>
  <c r="M1087" i="28"/>
  <c r="N1087" i="28" s="1"/>
  <c r="L690" i="28"/>
  <c r="M690" i="28"/>
  <c r="N690" i="28" s="1"/>
  <c r="M990" i="28"/>
  <c r="N990" i="28" s="1"/>
  <c r="L990" i="28"/>
  <c r="M758" i="28"/>
  <c r="N758" i="28" s="1"/>
  <c r="L758" i="28"/>
  <c r="L3" i="28"/>
  <c r="M3" i="28"/>
  <c r="N3" i="28" s="1"/>
  <c r="M926" i="28"/>
  <c r="N926" i="28" s="1"/>
  <c r="L926" i="28"/>
  <c r="M898" i="28"/>
  <c r="N898" i="28" s="1"/>
  <c r="L898" i="28"/>
  <c r="M233" i="28"/>
  <c r="N233" i="28" s="1"/>
  <c r="L233" i="28"/>
  <c r="L1045" i="28"/>
  <c r="M1045" i="28"/>
  <c r="N1045" i="28" s="1"/>
  <c r="M543" i="28"/>
  <c r="N543" i="28" s="1"/>
  <c r="L543" i="28"/>
  <c r="M1009" i="28"/>
  <c r="N1009" i="28" s="1"/>
  <c r="L1009" i="28"/>
  <c r="M1548" i="28"/>
  <c r="N1548" i="28" s="1"/>
  <c r="L1548" i="28"/>
  <c r="M947" i="28"/>
  <c r="N947" i="28" s="1"/>
  <c r="L947" i="28"/>
  <c r="M209" i="28"/>
  <c r="N209" i="28" s="1"/>
  <c r="L209" i="28"/>
  <c r="M1702" i="28"/>
  <c r="N1702" i="28" s="1"/>
  <c r="L1702" i="28"/>
  <c r="L887" i="28"/>
  <c r="M887" i="28"/>
  <c r="N887" i="28" s="1"/>
  <c r="M154" i="28"/>
  <c r="N154" i="28" s="1"/>
  <c r="L154" i="28"/>
  <c r="M1020" i="28"/>
  <c r="N1020" i="28" s="1"/>
  <c r="L1020" i="28"/>
  <c r="M556" i="28"/>
  <c r="N556" i="28" s="1"/>
  <c r="L556" i="28"/>
  <c r="M644" i="28"/>
  <c r="N644" i="28" s="1"/>
  <c r="L644" i="28"/>
  <c r="M1632" i="28"/>
  <c r="N1632" i="28" s="1"/>
  <c r="L1632" i="28"/>
  <c r="M2035" i="28"/>
  <c r="N2035" i="28" s="1"/>
  <c r="L2035" i="28"/>
  <c r="M365" i="28"/>
  <c r="N365" i="28" s="1"/>
  <c r="L365" i="28"/>
  <c r="L1824" i="28"/>
  <c r="M1824" i="28"/>
  <c r="N1824" i="28" s="1"/>
  <c r="M1457" i="28"/>
  <c r="N1457" i="28" s="1"/>
  <c r="L1457" i="28"/>
  <c r="L2136" i="28"/>
  <c r="M2136" i="28"/>
  <c r="N2136" i="28" s="1"/>
  <c r="M435" i="28"/>
  <c r="N435" i="28" s="1"/>
  <c r="L435" i="28"/>
  <c r="L11" i="28"/>
  <c r="M11" i="28"/>
  <c r="N11" i="28" s="1"/>
  <c r="L700" i="28"/>
  <c r="M700" i="28"/>
  <c r="N700" i="28" s="1"/>
  <c r="L1976" i="28"/>
  <c r="M1976" i="28"/>
  <c r="N1976" i="28" s="1"/>
  <c r="M2116" i="28"/>
  <c r="N2116" i="28" s="1"/>
  <c r="L2116" i="28"/>
  <c r="M1854" i="28"/>
  <c r="N1854" i="28" s="1"/>
  <c r="L1854" i="28"/>
  <c r="M1204" i="28"/>
  <c r="N1204" i="28" s="1"/>
  <c r="L1204" i="28"/>
  <c r="M1436" i="28"/>
  <c r="N1436" i="28" s="1"/>
  <c r="L1436" i="28"/>
  <c r="M1590" i="28"/>
  <c r="N1590" i="28" s="1"/>
  <c r="L1590" i="28"/>
  <c r="L1322" i="28"/>
  <c r="M1322" i="28"/>
  <c r="N1322" i="28" s="1"/>
  <c r="L379" i="28"/>
  <c r="M379" i="28"/>
  <c r="N379" i="28" s="1"/>
  <c r="M438" i="28"/>
  <c r="N438" i="28" s="1"/>
  <c r="L438" i="28"/>
  <c r="M2245" i="28"/>
  <c r="N2245" i="28" s="1"/>
  <c r="L2245" i="28"/>
  <c r="L1259" i="28"/>
  <c r="M1259" i="28"/>
  <c r="N1259" i="28" s="1"/>
  <c r="L1176" i="28"/>
  <c r="M1176" i="28"/>
  <c r="N1176" i="28" s="1"/>
  <c r="L666" i="28"/>
  <c r="M666" i="28"/>
  <c r="N666" i="28" s="1"/>
  <c r="L553" i="28"/>
  <c r="M553" i="28"/>
  <c r="N553" i="28" s="1"/>
  <c r="M1946" i="28"/>
  <c r="N1946" i="28" s="1"/>
  <c r="L1946" i="28"/>
  <c r="L103" i="28"/>
  <c r="M103" i="28"/>
  <c r="N103" i="28" s="1"/>
  <c r="L337" i="28"/>
  <c r="M337" i="28"/>
  <c r="N337" i="28" s="1"/>
  <c r="M207" i="28"/>
  <c r="N207" i="28" s="1"/>
  <c r="L207" i="28"/>
  <c r="M1047" i="28"/>
  <c r="N1047" i="28" s="1"/>
  <c r="L1047" i="28"/>
  <c r="M1600" i="28"/>
  <c r="N1600" i="28" s="1"/>
  <c r="L1600" i="28"/>
  <c r="M320" i="28"/>
  <c r="N320" i="28" s="1"/>
  <c r="L320" i="28"/>
  <c r="L1967" i="28"/>
  <c r="M1967" i="28"/>
  <c r="N1967" i="28" s="1"/>
  <c r="M300" i="28"/>
  <c r="N300" i="28" s="1"/>
  <c r="L300" i="28"/>
  <c r="M1534" i="28"/>
  <c r="N1534" i="28" s="1"/>
  <c r="L1534" i="28"/>
  <c r="L653" i="28"/>
  <c r="M653" i="28"/>
  <c r="N653" i="28" s="1"/>
  <c r="L2169" i="28"/>
  <c r="M2169" i="28"/>
  <c r="N2169" i="28" s="1"/>
  <c r="M1795" i="28"/>
  <c r="N1795" i="28" s="1"/>
  <c r="L1795" i="28"/>
  <c r="M1901" i="28"/>
  <c r="N1901" i="28" s="1"/>
  <c r="L1901" i="28"/>
  <c r="M783" i="28"/>
  <c r="N783" i="28" s="1"/>
  <c r="L783" i="28"/>
  <c r="M1424" i="28"/>
  <c r="N1424" i="28" s="1"/>
  <c r="L1424" i="28"/>
  <c r="L1994" i="28"/>
  <c r="M1994" i="28"/>
  <c r="N1994" i="28" s="1"/>
  <c r="L1487" i="28"/>
  <c r="M1487" i="28"/>
  <c r="N1487" i="28" s="1"/>
  <c r="M37" i="28"/>
  <c r="N37" i="28" s="1"/>
  <c r="L37" i="28"/>
  <c r="M1262" i="28"/>
  <c r="N1262" i="28" s="1"/>
  <c r="L1262" i="28"/>
  <c r="M1325" i="28"/>
  <c r="N1325" i="28" s="1"/>
  <c r="L1325" i="28"/>
  <c r="M306" i="28"/>
  <c r="N306" i="28" s="1"/>
  <c r="L306" i="28"/>
  <c r="M13" i="28"/>
  <c r="N13" i="28" s="1"/>
  <c r="L13" i="28"/>
  <c r="M309" i="28"/>
  <c r="N309" i="28" s="1"/>
  <c r="L309" i="28"/>
  <c r="L1672" i="28"/>
  <c r="M1672" i="28"/>
  <c r="N1672" i="28" s="1"/>
  <c r="L943" i="28"/>
  <c r="M943" i="28"/>
  <c r="N943" i="28" s="1"/>
  <c r="L1171" i="28"/>
  <c r="M1171" i="28"/>
  <c r="N1171" i="28" s="1"/>
  <c r="M61" i="28"/>
  <c r="N61" i="28" s="1"/>
  <c r="L61" i="28"/>
  <c r="M376" i="28"/>
  <c r="N376" i="28" s="1"/>
  <c r="L376" i="28"/>
  <c r="M105" i="28"/>
  <c r="N105" i="28" s="1"/>
  <c r="L105" i="28"/>
  <c r="L660" i="28"/>
  <c r="M660" i="28"/>
  <c r="N660" i="28" s="1"/>
  <c r="M2240" i="28"/>
  <c r="N2240" i="28" s="1"/>
  <c r="L2240" i="28"/>
  <c r="L1236" i="28"/>
  <c r="M1236" i="28"/>
  <c r="N1236" i="28" s="1"/>
  <c r="L1907" i="28"/>
  <c r="M1907" i="28"/>
  <c r="N1907" i="28" s="1"/>
  <c r="M1724" i="28"/>
  <c r="N1724" i="28" s="1"/>
  <c r="L1724" i="28"/>
  <c r="L765" i="28"/>
  <c r="M765" i="28"/>
  <c r="N765" i="28" s="1"/>
  <c r="M25" i="28"/>
  <c r="N25" i="28" s="1"/>
  <c r="L25" i="28"/>
  <c r="M986" i="28"/>
  <c r="N986" i="28" s="1"/>
  <c r="L986" i="28"/>
  <c r="M557" i="28"/>
  <c r="N557" i="28" s="1"/>
  <c r="L557" i="28"/>
  <c r="M1237" i="28"/>
  <c r="N1237" i="28" s="1"/>
  <c r="L1237" i="28"/>
  <c r="M1715" i="28"/>
  <c r="N1715" i="28" s="1"/>
  <c r="L1715" i="28"/>
  <c r="M851" i="28"/>
  <c r="N851" i="28" s="1"/>
  <c r="L851" i="28"/>
  <c r="M1598" i="28"/>
  <c r="N1598" i="28" s="1"/>
  <c r="L1598" i="28"/>
  <c r="M1430" i="28"/>
  <c r="N1430" i="28" s="1"/>
  <c r="L1430" i="28"/>
  <c r="L1493" i="28"/>
  <c r="M1493" i="28"/>
  <c r="N1493" i="28" s="1"/>
  <c r="L1986" i="28"/>
  <c r="M1986" i="28"/>
  <c r="N1986" i="28" s="1"/>
  <c r="L135" i="28"/>
  <c r="M135" i="28"/>
  <c r="N135" i="28" s="1"/>
  <c r="L1685" i="28"/>
  <c r="M1685" i="28"/>
  <c r="N1685" i="28" s="1"/>
  <c r="L1418" i="28"/>
  <c r="M1418" i="28"/>
  <c r="N1418" i="28" s="1"/>
  <c r="L2036" i="28"/>
  <c r="M2036" i="28"/>
  <c r="N2036" i="28" s="1"/>
  <c r="M1186" i="28"/>
  <c r="N1186" i="28" s="1"/>
  <c r="L1186" i="28"/>
  <c r="M1156" i="28"/>
  <c r="N1156" i="28" s="1"/>
  <c r="L1156" i="28"/>
  <c r="M693" i="28"/>
  <c r="N693" i="28" s="1"/>
  <c r="L693" i="28"/>
  <c r="L2102" i="28"/>
  <c r="M2102" i="28"/>
  <c r="N2102" i="28" s="1"/>
  <c r="M1857" i="28"/>
  <c r="N1857" i="28" s="1"/>
  <c r="L1857" i="28"/>
  <c r="M1344" i="28"/>
  <c r="N1344" i="28" s="1"/>
  <c r="L1344" i="28"/>
  <c r="L326" i="28"/>
  <c r="M326" i="28"/>
  <c r="N326" i="28" s="1"/>
  <c r="M1476" i="28"/>
  <c r="N1476" i="28" s="1"/>
  <c r="L1476" i="28"/>
  <c r="M668" i="28"/>
  <c r="N668" i="28" s="1"/>
  <c r="L668" i="28"/>
  <c r="L1480" i="28"/>
  <c r="M1480" i="28"/>
  <c r="N1480" i="28" s="1"/>
  <c r="M639" i="28"/>
  <c r="N639" i="28" s="1"/>
  <c r="L639" i="28"/>
  <c r="L647" i="28"/>
  <c r="M647" i="28"/>
  <c r="N647" i="28" s="1"/>
  <c r="M659" i="28"/>
  <c r="N659" i="28" s="1"/>
  <c r="L659" i="28"/>
  <c r="L1888" i="28"/>
  <c r="M1888" i="28"/>
  <c r="N1888" i="28" s="1"/>
  <c r="L1271" i="28"/>
  <c r="M1271" i="28"/>
  <c r="N1271" i="28" s="1"/>
  <c r="M1413" i="28"/>
  <c r="N1413" i="28" s="1"/>
  <c r="L1413" i="28"/>
  <c r="M1310" i="28"/>
  <c r="N1310" i="28" s="1"/>
  <c r="L1310" i="28"/>
  <c r="M1860" i="28"/>
  <c r="N1860" i="28" s="1"/>
  <c r="L1860" i="28"/>
  <c r="L2054" i="28"/>
  <c r="M2054" i="28"/>
  <c r="N2054" i="28" s="1"/>
  <c r="L1799" i="28"/>
  <c r="M1799" i="28"/>
  <c r="N1799" i="28" s="1"/>
  <c r="M301" i="28"/>
  <c r="N301" i="28" s="1"/>
  <c r="L301" i="28"/>
  <c r="L373" i="28"/>
  <c r="M373" i="28"/>
  <c r="N373" i="28" s="1"/>
  <c r="L1771" i="28"/>
  <c r="M1771" i="28"/>
  <c r="N1771" i="28" s="1"/>
  <c r="M552" i="28"/>
  <c r="N552" i="28" s="1"/>
  <c r="L552" i="28"/>
  <c r="M1407" i="28"/>
  <c r="N1407" i="28" s="1"/>
  <c r="L1407" i="28"/>
  <c r="M1239" i="28"/>
  <c r="N1239" i="28" s="1"/>
  <c r="L1239" i="28"/>
  <c r="M877" i="28"/>
  <c r="N877" i="28" s="1"/>
  <c r="L877" i="28"/>
  <c r="L1977" i="28"/>
  <c r="M1977" i="28"/>
  <c r="N1977" i="28" s="1"/>
  <c r="L1519" i="28"/>
  <c r="M1519" i="28"/>
  <c r="N1519" i="28" s="1"/>
  <c r="M651" i="28"/>
  <c r="N651" i="28" s="1"/>
  <c r="L651" i="28"/>
  <c r="L1867" i="28"/>
  <c r="M1867" i="28"/>
  <c r="N1867" i="28" s="1"/>
  <c r="L360" i="28"/>
  <c r="M360" i="28"/>
  <c r="N360" i="28" s="1"/>
  <c r="M1951" i="28"/>
  <c r="N1951" i="28" s="1"/>
  <c r="L1951" i="28"/>
  <c r="M907" i="28"/>
  <c r="N907" i="28" s="1"/>
  <c r="L907" i="28"/>
  <c r="L889" i="28"/>
  <c r="M889" i="28"/>
  <c r="N889" i="28" s="1"/>
  <c r="M1127" i="28"/>
  <c r="N1127" i="28" s="1"/>
  <c r="L1127" i="28"/>
  <c r="L1383" i="28"/>
  <c r="M1383" i="28"/>
  <c r="N1383" i="28" s="1"/>
  <c r="L912" i="28"/>
  <c r="M912" i="28"/>
  <c r="N912" i="28" s="1"/>
  <c r="M906" i="28"/>
  <c r="N906" i="28" s="1"/>
  <c r="L906" i="28"/>
  <c r="L920" i="28"/>
  <c r="M920" i="28"/>
  <c r="N920" i="28" s="1"/>
  <c r="M847" i="28"/>
  <c r="N847" i="28" s="1"/>
  <c r="L847" i="28"/>
  <c r="L143" i="28"/>
  <c r="M143" i="28"/>
  <c r="N143" i="28" s="1"/>
  <c r="L2085" i="28"/>
  <c r="M2085" i="28"/>
  <c r="N2085" i="28" s="1"/>
  <c r="M220" i="28"/>
  <c r="N220" i="28" s="1"/>
  <c r="L220" i="28"/>
  <c r="L610" i="28"/>
  <c r="M610" i="28"/>
  <c r="N610" i="28" s="1"/>
  <c r="L1898" i="28"/>
  <c r="M1898" i="28"/>
  <c r="N1898" i="28" s="1"/>
  <c r="M160" i="28"/>
  <c r="N160" i="28" s="1"/>
  <c r="L160" i="28"/>
  <c r="L465" i="28"/>
  <c r="M465" i="28"/>
  <c r="N465" i="28" s="1"/>
  <c r="L892" i="28"/>
  <c r="M892" i="28"/>
  <c r="N892" i="28" s="1"/>
  <c r="L468" i="28"/>
  <c r="M468" i="28"/>
  <c r="N468" i="28" s="1"/>
  <c r="M805" i="28"/>
  <c r="N805" i="28" s="1"/>
  <c r="L805" i="28"/>
  <c r="L1658" i="28"/>
  <c r="M1658" i="28"/>
  <c r="N1658" i="28" s="1"/>
  <c r="M1588" i="28"/>
  <c r="N1588" i="28" s="1"/>
  <c r="L1588" i="28"/>
  <c r="M1847" i="28"/>
  <c r="N1847" i="28" s="1"/>
  <c r="L1847" i="28"/>
  <c r="L759" i="28"/>
  <c r="M759" i="28"/>
  <c r="N759" i="28" s="1"/>
  <c r="L1218" i="28"/>
  <c r="M1218" i="28"/>
  <c r="N1218" i="28" s="1"/>
  <c r="L1937" i="28"/>
  <c r="M1937" i="28"/>
  <c r="N1937" i="28" s="1"/>
  <c r="L2180" i="28"/>
  <c r="M2180" i="28"/>
  <c r="N2180" i="28" s="1"/>
  <c r="M1244" i="28"/>
  <c r="N1244" i="28" s="1"/>
  <c r="L1244" i="28"/>
  <c r="M1876" i="28"/>
  <c r="N1876" i="28" s="1"/>
  <c r="L1876" i="28"/>
  <c r="L1618" i="28"/>
  <c r="M1618" i="28"/>
  <c r="N1618" i="28" s="1"/>
  <c r="L579" i="28"/>
  <c r="M579" i="28"/>
  <c r="N579" i="28" s="1"/>
  <c r="L1177" i="28"/>
  <c r="M1177" i="28"/>
  <c r="N1177" i="28" s="1"/>
  <c r="L1804" i="28"/>
  <c r="M1804" i="28"/>
  <c r="N1804" i="28" s="1"/>
  <c r="L1327" i="28"/>
  <c r="M1327" i="28"/>
  <c r="N1327" i="28" s="1"/>
  <c r="M1385" i="28"/>
  <c r="N1385" i="28" s="1"/>
  <c r="L1385" i="28"/>
  <c r="M607" i="28"/>
  <c r="N607" i="28" s="1"/>
  <c r="L607" i="28"/>
  <c r="M1472" i="28"/>
  <c r="N1472" i="28" s="1"/>
  <c r="L1472" i="28"/>
  <c r="L372" i="28"/>
  <c r="M372" i="28"/>
  <c r="N372" i="28" s="1"/>
  <c r="M482" i="28"/>
  <c r="N482" i="28" s="1"/>
  <c r="L482" i="28"/>
  <c r="M1538" i="28"/>
  <c r="N1538" i="28" s="1"/>
  <c r="L1538" i="28"/>
  <c r="M114" i="28"/>
  <c r="N114" i="28" s="1"/>
  <c r="L114" i="28"/>
  <c r="M2130" i="28"/>
  <c r="N2130" i="28" s="1"/>
  <c r="L2130" i="28"/>
  <c r="L371" i="28"/>
  <c r="M371" i="28"/>
  <c r="N371" i="28" s="1"/>
  <c r="M80" i="28"/>
  <c r="N80" i="28" s="1"/>
  <c r="L80" i="28"/>
  <c r="M16" i="28"/>
  <c r="N16" i="28" s="1"/>
  <c r="L16" i="28"/>
  <c r="L2117" i="28"/>
  <c r="M2117" i="28"/>
  <c r="N2117" i="28" s="1"/>
  <c r="L299" i="28"/>
  <c r="M299" i="28"/>
  <c r="N299" i="28" s="1"/>
  <c r="M1553" i="28"/>
  <c r="N1553" i="28" s="1"/>
  <c r="L1553" i="28"/>
  <c r="M472" i="28"/>
  <c r="N472" i="28" s="1"/>
  <c r="L472" i="28"/>
  <c r="L2172" i="28"/>
  <c r="M2172" i="28"/>
  <c r="N2172" i="28" s="1"/>
  <c r="L147" i="28"/>
  <c r="M147" i="28"/>
  <c r="N147" i="28" s="1"/>
  <c r="L617" i="28"/>
  <c r="M617" i="28"/>
  <c r="N617" i="28" s="1"/>
  <c r="M1368" i="28"/>
  <c r="N1368" i="28" s="1"/>
  <c r="L1368" i="28"/>
  <c r="M1880" i="28"/>
  <c r="N1880" i="28" s="1"/>
  <c r="L1880" i="28"/>
  <c r="L743" i="28"/>
  <c r="M743" i="28"/>
  <c r="N743" i="28" s="1"/>
  <c r="L2165" i="28"/>
  <c r="M2165" i="28"/>
  <c r="N2165" i="28" s="1"/>
  <c r="M567" i="28"/>
  <c r="N567" i="28" s="1"/>
  <c r="L567" i="28"/>
  <c r="M15" i="28"/>
  <c r="N15" i="28" s="1"/>
  <c r="L15" i="28"/>
  <c r="L53" i="28"/>
  <c r="M53" i="28"/>
  <c r="N53" i="28" s="1"/>
  <c r="M2026" i="28"/>
  <c r="N2026" i="28" s="1"/>
  <c r="L2026" i="28"/>
  <c r="L713" i="28"/>
  <c r="M713" i="28"/>
  <c r="N713" i="28" s="1"/>
  <c r="L319" i="28"/>
  <c r="M319" i="28"/>
  <c r="N319" i="28" s="1"/>
  <c r="L1738" i="28"/>
  <c r="M1738" i="28"/>
  <c r="N1738" i="28" s="1"/>
  <c r="L224" i="28"/>
  <c r="M224" i="28"/>
  <c r="N224" i="28" s="1"/>
  <c r="M1996" i="28"/>
  <c r="N1996" i="28" s="1"/>
  <c r="L1996" i="28"/>
  <c r="M134" i="28"/>
  <c r="N134" i="28" s="1"/>
  <c r="L134" i="28"/>
  <c r="L612" i="28"/>
  <c r="M612" i="28"/>
  <c r="N612" i="28" s="1"/>
  <c r="M987" i="28"/>
  <c r="N987" i="28" s="1"/>
  <c r="L987" i="28"/>
  <c r="M2093" i="28"/>
  <c r="N2093" i="28" s="1"/>
  <c r="L2093" i="28"/>
  <c r="L900" i="28"/>
  <c r="M900" i="28"/>
  <c r="N900" i="28" s="1"/>
  <c r="L1277" i="28"/>
  <c r="M1277" i="28"/>
  <c r="N1277" i="28" s="1"/>
  <c r="M1858" i="28"/>
  <c r="N1858" i="28" s="1"/>
  <c r="L1858" i="28"/>
  <c r="L1663" i="28"/>
  <c r="M1663" i="28"/>
  <c r="N1663" i="28" s="1"/>
  <c r="L922" i="28"/>
  <c r="M922" i="28"/>
  <c r="N922" i="28" s="1"/>
  <c r="M1572" i="28"/>
  <c r="N1572" i="28" s="1"/>
  <c r="L1572" i="28"/>
  <c r="M1963" i="28"/>
  <c r="N1963" i="28" s="1"/>
  <c r="L1963" i="28"/>
  <c r="M1957" i="28"/>
  <c r="N1957" i="28" s="1"/>
  <c r="L1957" i="28"/>
  <c r="M312" i="28"/>
  <c r="N312" i="28" s="1"/>
  <c r="L312" i="28"/>
  <c r="L2051" i="28"/>
  <c r="M2051" i="28"/>
  <c r="N2051" i="28" s="1"/>
  <c r="M2250" i="28"/>
  <c r="N2250" i="28" s="1"/>
  <c r="L2250" i="28"/>
  <c r="L235" i="28"/>
  <c r="M235" i="28"/>
  <c r="N235" i="28" s="1"/>
  <c r="L1442" i="28"/>
  <c r="M1442" i="28"/>
  <c r="N1442" i="28" s="1"/>
  <c r="M820" i="28"/>
  <c r="N820" i="28" s="1"/>
  <c r="L820" i="28"/>
  <c r="M2073" i="28"/>
  <c r="N2073" i="28" s="1"/>
  <c r="L2073" i="28"/>
  <c r="M1180" i="28"/>
  <c r="N1180" i="28" s="1"/>
  <c r="L1180" i="28"/>
  <c r="L290" i="28"/>
  <c r="M290" i="28"/>
  <c r="N290" i="28" s="1"/>
  <c r="M1093" i="28"/>
  <c r="N1093" i="28" s="1"/>
  <c r="L1093" i="28"/>
  <c r="M117" i="28"/>
  <c r="N117" i="28" s="1"/>
  <c r="L117" i="28"/>
  <c r="L1109" i="28"/>
  <c r="M1109" i="28"/>
  <c r="N1109" i="28" s="1"/>
  <c r="M810" i="28"/>
  <c r="N810" i="28" s="1"/>
  <c r="L810" i="28"/>
  <c r="M710" i="28"/>
  <c r="N710" i="28" s="1"/>
  <c r="L710" i="28"/>
  <c r="M2033" i="28"/>
  <c r="N2033" i="28" s="1"/>
  <c r="L2033" i="28"/>
  <c r="M2238" i="28"/>
  <c r="N2238" i="28" s="1"/>
  <c r="L2238" i="28"/>
  <c r="L1713" i="28"/>
  <c r="M1713" i="28"/>
  <c r="N1713" i="28" s="1"/>
  <c r="L333" i="28"/>
  <c r="M333" i="28"/>
  <c r="N333" i="28" s="1"/>
  <c r="L397" i="28"/>
  <c r="M397" i="28"/>
  <c r="N397" i="28" s="1"/>
  <c r="L1471" i="28"/>
  <c r="M1471" i="28"/>
  <c r="N1471" i="28" s="1"/>
  <c r="L1391" i="28"/>
  <c r="M1391" i="28"/>
  <c r="N1391" i="28" s="1"/>
  <c r="L948" i="28"/>
  <c r="M948" i="28"/>
  <c r="N948" i="28" s="1"/>
  <c r="L460" i="28"/>
  <c r="M460" i="28"/>
  <c r="N460" i="28" s="1"/>
  <c r="M1416" i="28"/>
  <c r="N1416" i="28" s="1"/>
  <c r="L1416" i="28"/>
  <c r="L2239" i="28"/>
  <c r="M2239" i="28"/>
  <c r="N2239" i="28" s="1"/>
  <c r="M897" i="28"/>
  <c r="N897" i="28" s="1"/>
  <c r="L897" i="28"/>
  <c r="L775" i="28"/>
  <c r="M775" i="28"/>
  <c r="N775" i="28" s="1"/>
  <c r="M294" i="28"/>
  <c r="N294" i="28" s="1"/>
  <c r="L294" i="28"/>
  <c r="M1878" i="28"/>
  <c r="N1878" i="28" s="1"/>
  <c r="L1878" i="28"/>
  <c r="M1456" i="28"/>
  <c r="N1456" i="28" s="1"/>
  <c r="L1456" i="28"/>
  <c r="L159" i="28"/>
  <c r="M159" i="28"/>
  <c r="N159" i="28" s="1"/>
  <c r="M186" i="28"/>
  <c r="N186" i="28" s="1"/>
  <c r="L186" i="28"/>
  <c r="M1238" i="28"/>
  <c r="N1238" i="28" s="1"/>
  <c r="L1238" i="28"/>
  <c r="L1628" i="28"/>
  <c r="M1628" i="28"/>
  <c r="N1628" i="28" s="1"/>
  <c r="M1274" i="28"/>
  <c r="N1274" i="28" s="1"/>
  <c r="L1274" i="28"/>
  <c r="L1026" i="28"/>
  <c r="M1026" i="28"/>
  <c r="N1026" i="28" s="1"/>
  <c r="L1138" i="28"/>
  <c r="M1138" i="28"/>
  <c r="N1138" i="28" s="1"/>
  <c r="L463" i="28"/>
  <c r="M463" i="28"/>
  <c r="N463" i="28" s="1"/>
  <c r="M1587" i="28"/>
  <c r="N1587" i="28" s="1"/>
  <c r="L1587" i="28"/>
  <c r="M1853" i="28"/>
  <c r="N1853" i="28" s="1"/>
  <c r="L1853" i="28"/>
  <c r="M323" i="28"/>
  <c r="N323" i="28" s="1"/>
  <c r="L323" i="28"/>
  <c r="M1643" i="28"/>
  <c r="N1643" i="28" s="1"/>
  <c r="L1643" i="28"/>
  <c r="M85" i="28"/>
  <c r="N85" i="28" s="1"/>
  <c r="L85" i="28"/>
  <c r="M1141" i="28"/>
  <c r="N1141" i="28" s="1"/>
  <c r="L1141" i="28"/>
  <c r="M349" i="28"/>
  <c r="N349" i="28" s="1"/>
  <c r="L349" i="28"/>
  <c r="M795" i="28"/>
  <c r="N795" i="28" s="1"/>
  <c r="L795" i="28"/>
  <c r="L495" i="28"/>
  <c r="M495" i="28"/>
  <c r="N495" i="28" s="1"/>
  <c r="M573" i="28"/>
  <c r="N573" i="28" s="1"/>
  <c r="L573" i="28"/>
  <c r="L1670" i="28"/>
  <c r="M1670" i="28"/>
  <c r="N1670" i="28" s="1"/>
  <c r="M1825" i="28"/>
  <c r="N1825" i="28" s="1"/>
  <c r="L1825" i="28"/>
  <c r="L1267" i="28"/>
  <c r="M1267" i="28"/>
  <c r="N1267" i="28" s="1"/>
  <c r="M2045" i="28"/>
  <c r="N2045" i="28" s="1"/>
  <c r="L2045" i="28"/>
  <c r="M281" i="28"/>
  <c r="N281" i="28" s="1"/>
  <c r="L281" i="28"/>
  <c r="L467" i="28"/>
  <c r="M467" i="28"/>
  <c r="N467" i="28" s="1"/>
  <c r="L1619" i="28"/>
  <c r="M1619" i="28"/>
  <c r="N1619" i="28" s="1"/>
  <c r="M1117" i="28"/>
  <c r="N1117" i="28" s="1"/>
  <c r="L1117" i="28"/>
  <c r="L1042" i="28"/>
  <c r="M1042" i="28"/>
  <c r="N1042" i="28" s="1"/>
  <c r="M1001" i="28"/>
  <c r="N1001" i="28" s="1"/>
  <c r="L1001" i="28"/>
  <c r="L1736" i="28"/>
  <c r="M1736" i="28"/>
  <c r="N1736" i="28" s="1"/>
  <c r="L662" i="28"/>
  <c r="M662" i="28"/>
  <c r="N662" i="28" s="1"/>
  <c r="L1043" i="28"/>
  <c r="M1043" i="28"/>
  <c r="N1043" i="28" s="1"/>
  <c r="M753" i="28"/>
  <c r="N753" i="28" s="1"/>
  <c r="L753" i="28"/>
  <c r="M568" i="28"/>
  <c r="N568" i="28" s="1"/>
  <c r="L568" i="28"/>
  <c r="L886" i="28"/>
  <c r="M886" i="28"/>
  <c r="N886" i="28" s="1"/>
  <c r="L1691" i="28"/>
  <c r="M1691" i="28"/>
  <c r="N1691" i="28" s="1"/>
  <c r="M2150" i="28"/>
  <c r="N2150" i="28" s="1"/>
  <c r="L2150" i="28"/>
  <c r="M2241" i="28"/>
  <c r="N2241" i="28" s="1"/>
  <c r="L2241" i="28"/>
  <c r="L1683" i="28"/>
  <c r="M1683" i="28"/>
  <c r="N1683" i="28" s="1"/>
  <c r="M1762" i="28"/>
  <c r="N1762" i="28" s="1"/>
  <c r="L1762" i="28"/>
  <c r="M646" i="28"/>
  <c r="N646" i="28" s="1"/>
  <c r="L646" i="28"/>
  <c r="M535" i="28"/>
  <c r="N535" i="28" s="1"/>
  <c r="L535" i="28"/>
  <c r="M161" i="28"/>
  <c r="N161" i="28" s="1"/>
  <c r="L161" i="28"/>
  <c r="L868" i="28"/>
  <c r="M868" i="28"/>
  <c r="N868" i="28" s="1"/>
  <c r="L1904" i="28"/>
  <c r="M1904" i="28"/>
  <c r="N1904" i="28" s="1"/>
  <c r="L185" i="28"/>
  <c r="M185" i="28"/>
  <c r="N185" i="28" s="1"/>
  <c r="L1049" i="28"/>
  <c r="M1049" i="28"/>
  <c r="N1049" i="28" s="1"/>
  <c r="M1386" i="28"/>
  <c r="N1386" i="28" s="1"/>
  <c r="L1386" i="28"/>
  <c r="L1505" i="28"/>
  <c r="M1505" i="28"/>
  <c r="N1505" i="28" s="1"/>
  <c r="L448" i="28"/>
  <c r="M448" i="28"/>
  <c r="N448" i="28" s="1"/>
  <c r="L273" i="28"/>
  <c r="M273" i="28"/>
  <c r="N273" i="28" s="1"/>
  <c r="M1752" i="28"/>
  <c r="N1752" i="28" s="1"/>
  <c r="L1752" i="28"/>
  <c r="L1638" i="28"/>
  <c r="M1638" i="28"/>
  <c r="N1638" i="28" s="1"/>
  <c r="M1649" i="28"/>
  <c r="N1649" i="28" s="1"/>
  <c r="L1649" i="28"/>
  <c r="M181" i="28"/>
  <c r="N181" i="28" s="1"/>
  <c r="L181" i="28"/>
  <c r="M1311" i="28"/>
  <c r="N1311" i="28" s="1"/>
  <c r="L1311" i="28"/>
  <c r="M175" i="28"/>
  <c r="N175" i="28" s="1"/>
  <c r="L175" i="28"/>
  <c r="M764" i="28"/>
  <c r="N764" i="28" s="1"/>
  <c r="L764" i="28"/>
  <c r="M502" i="28"/>
  <c r="N502" i="28" s="1"/>
  <c r="L502" i="28"/>
  <c r="L1329" i="28"/>
  <c r="M1329" i="28"/>
  <c r="N1329" i="28" s="1"/>
  <c r="L548" i="28"/>
  <c r="M548" i="28"/>
  <c r="N548" i="28" s="1"/>
  <c r="L2097" i="28"/>
  <c r="M2097" i="28"/>
  <c r="N2097" i="28" s="1"/>
  <c r="L822" i="28"/>
  <c r="M822" i="28"/>
  <c r="N822" i="28" s="1"/>
  <c r="M2088" i="28"/>
  <c r="N2088" i="28" s="1"/>
  <c r="L2088" i="28"/>
  <c r="M1349" i="28"/>
  <c r="N1349" i="28" s="1"/>
  <c r="L1349" i="28"/>
  <c r="M606" i="28"/>
  <c r="N606" i="28" s="1"/>
  <c r="L606" i="28"/>
  <c r="L1084" i="28"/>
  <c r="M1084" i="28"/>
  <c r="N1084" i="28" s="1"/>
  <c r="M1187" i="28"/>
  <c r="N1187" i="28" s="1"/>
  <c r="L1187" i="28"/>
  <c r="M562" i="28"/>
  <c r="N562" i="28" s="1"/>
  <c r="L562" i="28"/>
  <c r="M1011" i="28"/>
  <c r="N1011" i="28" s="1"/>
  <c r="L1011" i="28"/>
  <c r="M1703" i="28"/>
  <c r="N1703" i="28" s="1"/>
  <c r="L1703" i="28"/>
  <c r="L555" i="28"/>
  <c r="M555" i="28"/>
  <c r="N555" i="28" s="1"/>
  <c r="L2014" i="28"/>
  <c r="M2014" i="28"/>
  <c r="N2014" i="28" s="1"/>
  <c r="L2176" i="28"/>
  <c r="M2176" i="28"/>
  <c r="N2176" i="28" s="1"/>
  <c r="L172" i="28"/>
  <c r="M172" i="28"/>
  <c r="N172" i="28" s="1"/>
  <c r="L347" i="28"/>
  <c r="M347" i="28"/>
  <c r="N347" i="28" s="1"/>
  <c r="M1800" i="28"/>
  <c r="N1800" i="28" s="1"/>
  <c r="L1800" i="28"/>
  <c r="M176" i="28"/>
  <c r="N176" i="28" s="1"/>
  <c r="L176" i="28"/>
  <c r="M239" i="28"/>
  <c r="N239" i="28" s="1"/>
  <c r="L239" i="28"/>
  <c r="M9" i="28"/>
  <c r="N9" i="28" s="1"/>
  <c r="L9" i="28"/>
  <c r="L278" i="28"/>
  <c r="M278" i="28"/>
  <c r="N278" i="28" s="1"/>
  <c r="M2046" i="28"/>
  <c r="N2046" i="28" s="1"/>
  <c r="L2046" i="28"/>
  <c r="L429" i="28"/>
  <c r="M429" i="28"/>
  <c r="N429" i="28" s="1"/>
  <c r="M796" i="28"/>
  <c r="N796" i="28" s="1"/>
  <c r="L796" i="28"/>
  <c r="M2244" i="28"/>
  <c r="N2244" i="28" s="1"/>
  <c r="L2244" i="28"/>
  <c r="M1046" i="28"/>
  <c r="N1046" i="28" s="1"/>
  <c r="L1046" i="28"/>
  <c r="M77" i="28"/>
  <c r="N77" i="28" s="1"/>
  <c r="L77" i="28"/>
  <c r="M1288" i="28"/>
  <c r="N1288" i="28" s="1"/>
  <c r="L1288" i="28"/>
  <c r="M1287" i="28"/>
  <c r="N1287" i="28" s="1"/>
  <c r="L1287" i="28"/>
  <c r="L1380" i="28"/>
  <c r="M1380" i="28"/>
  <c r="N1380" i="28" s="1"/>
  <c r="M1536" i="28"/>
  <c r="N1536" i="28" s="1"/>
  <c r="L1536" i="28"/>
  <c r="L518" i="28"/>
  <c r="M518" i="28"/>
  <c r="N518" i="28" s="1"/>
  <c r="M790" i="28"/>
  <c r="N790" i="28" s="1"/>
  <c r="L790" i="28"/>
  <c r="M1389" i="28"/>
  <c r="N1389" i="28" s="1"/>
  <c r="L1389" i="28"/>
  <c r="L328" i="28"/>
  <c r="M328" i="28"/>
  <c r="N328" i="28" s="1"/>
  <c r="L1871" i="28"/>
  <c r="M1871" i="28"/>
  <c r="N1871" i="28" s="1"/>
  <c r="M980" i="28"/>
  <c r="N980" i="28" s="1"/>
  <c r="L980" i="28"/>
  <c r="L1603" i="28"/>
  <c r="M1603" i="28"/>
  <c r="N1603" i="28" s="1"/>
  <c r="M140" i="28"/>
  <c r="N140" i="28" s="1"/>
  <c r="L140" i="28"/>
  <c r="L2235" i="28"/>
  <c r="M2235" i="28"/>
  <c r="N2235" i="28" s="1"/>
  <c r="M1760" i="28"/>
  <c r="N1760" i="28" s="1"/>
  <c r="L1760" i="28"/>
  <c r="L1645" i="28"/>
  <c r="M1645" i="28"/>
  <c r="N1645" i="28" s="1"/>
  <c r="L391" i="28"/>
  <c r="M391" i="28"/>
  <c r="N391" i="28" s="1"/>
  <c r="L1181" i="28"/>
  <c r="M1181" i="28"/>
  <c r="N1181" i="28" s="1"/>
  <c r="L2178" i="28"/>
  <c r="M2178" i="28"/>
  <c r="N2178" i="28" s="1"/>
  <c r="M1701" i="28"/>
  <c r="N1701" i="28" s="1"/>
  <c r="L1701" i="28"/>
  <c r="L104" i="28"/>
  <c r="M104" i="28"/>
  <c r="N104" i="28" s="1"/>
  <c r="L390" i="28"/>
  <c r="M390" i="28"/>
  <c r="N390" i="28" s="1"/>
  <c r="M1477" i="28"/>
  <c r="N1477" i="28" s="1"/>
  <c r="L1477" i="28"/>
  <c r="L1903" i="28"/>
  <c r="M1903" i="28"/>
  <c r="N1903" i="28" s="1"/>
  <c r="L2055" i="28"/>
  <c r="M2055" i="28"/>
  <c r="N2055" i="28" s="1"/>
  <c r="M526" i="28"/>
  <c r="N526" i="28" s="1"/>
  <c r="L526" i="28"/>
  <c r="L859" i="28"/>
  <c r="M859" i="28"/>
  <c r="N859" i="28" s="1"/>
  <c r="M808" i="28"/>
  <c r="N808" i="28" s="1"/>
  <c r="L808" i="28"/>
  <c r="M1845" i="28"/>
  <c r="N1845" i="28" s="1"/>
  <c r="L1845" i="28"/>
  <c r="L366" i="28"/>
  <c r="M366" i="28"/>
  <c r="N366" i="28" s="1"/>
  <c r="M2107" i="28"/>
  <c r="N2107" i="28" s="1"/>
  <c r="L2107" i="28"/>
  <c r="M1055" i="28"/>
  <c r="N1055" i="28" s="1"/>
  <c r="L1055" i="28"/>
  <c r="L626" i="28"/>
  <c r="M626" i="28"/>
  <c r="N626" i="28" s="1"/>
  <c r="L57" i="28"/>
  <c r="M57" i="28"/>
  <c r="N57" i="28" s="1"/>
  <c r="L1746" i="28"/>
  <c r="M1746" i="28"/>
  <c r="N1746" i="28" s="1"/>
  <c r="L1291" i="28"/>
  <c r="M1291" i="28"/>
  <c r="N1291" i="28" s="1"/>
  <c r="M261" i="28"/>
  <c r="N261" i="28" s="1"/>
  <c r="L261" i="28"/>
  <c r="M1175" i="28"/>
  <c r="N1175" i="28" s="1"/>
  <c r="L1175" i="28"/>
  <c r="L2210" i="28"/>
  <c r="M2210" i="28"/>
  <c r="N2210" i="28" s="1"/>
  <c r="L225" i="28"/>
  <c r="M225" i="28"/>
  <c r="N225" i="28" s="1"/>
  <c r="M670" i="28"/>
  <c r="N670" i="28" s="1"/>
  <c r="L670" i="28"/>
  <c r="L603" i="28"/>
  <c r="M603" i="28"/>
  <c r="N603" i="28" s="1"/>
  <c r="L1118" i="28"/>
  <c r="M1118" i="28"/>
  <c r="N1118" i="28" s="1"/>
  <c r="L1757" i="28"/>
  <c r="M1757" i="28"/>
  <c r="N1757" i="28" s="1"/>
  <c r="L283" i="28"/>
  <c r="M283" i="28"/>
  <c r="N283" i="28" s="1"/>
  <c r="L750" i="28"/>
  <c r="M750" i="28"/>
  <c r="N750" i="28" s="1"/>
  <c r="M1515" i="28"/>
  <c r="N1515" i="28" s="1"/>
  <c r="L1515" i="28"/>
  <c r="L136" i="28"/>
  <c r="M136" i="28"/>
  <c r="N136" i="28" s="1"/>
  <c r="L208" i="28"/>
  <c r="M208" i="28"/>
  <c r="N208" i="28" s="1"/>
  <c r="L1549" i="28"/>
  <c r="M1549" i="28"/>
  <c r="N1549" i="28" s="1"/>
  <c r="L45" i="28"/>
  <c r="M45" i="28"/>
  <c r="N45" i="28" s="1"/>
  <c r="L1681" i="28"/>
  <c r="M1681" i="28"/>
  <c r="N1681" i="28" s="1"/>
  <c r="M2009" i="28"/>
  <c r="N2009" i="28" s="1"/>
  <c r="L2009" i="28"/>
  <c r="M792" i="28"/>
  <c r="N792" i="28" s="1"/>
  <c r="L792" i="28"/>
  <c r="M17" i="28"/>
  <c r="N17" i="28" s="1"/>
  <c r="L17" i="28"/>
  <c r="M1627" i="28"/>
  <c r="N1627" i="28" s="1"/>
  <c r="L1627" i="28"/>
  <c r="M353" i="28"/>
  <c r="N353" i="28" s="1"/>
  <c r="L353" i="28"/>
  <c r="L726" i="28"/>
  <c r="M726" i="28"/>
  <c r="N726" i="28" s="1"/>
  <c r="M1622" i="28"/>
  <c r="N1622" i="28" s="1"/>
  <c r="L1622" i="28"/>
  <c r="M1912" i="28"/>
  <c r="N1912" i="28" s="1"/>
  <c r="L1912" i="28"/>
  <c r="L576" i="28"/>
  <c r="M576" i="28"/>
  <c r="N576" i="28" s="1"/>
  <c r="M1765" i="28"/>
  <c r="N1765" i="28" s="1"/>
  <c r="L1765" i="28"/>
  <c r="L1397" i="28"/>
  <c r="M1397" i="28"/>
  <c r="N1397" i="28" s="1"/>
  <c r="L2237" i="28"/>
  <c r="M2237" i="28"/>
  <c r="N2237" i="28" s="1"/>
  <c r="M1395" i="28"/>
  <c r="N1395" i="28" s="1"/>
  <c r="L1395" i="28"/>
  <c r="M1821" i="28"/>
  <c r="N1821" i="28" s="1"/>
  <c r="L1821" i="28"/>
  <c r="L322" i="28"/>
  <c r="M322" i="28"/>
  <c r="N322" i="28" s="1"/>
  <c r="L2125" i="28"/>
  <c r="M2125" i="28"/>
  <c r="N2125" i="28" s="1"/>
  <c r="M1158" i="28"/>
  <c r="N1158" i="28" s="1"/>
  <c r="L1158" i="28"/>
  <c r="L722" i="28"/>
  <c r="M722" i="28"/>
  <c r="N722" i="28" s="1"/>
  <c r="M559" i="28"/>
  <c r="N559" i="28" s="1"/>
  <c r="L559" i="28"/>
  <c r="M1551" i="28"/>
  <c r="N1551" i="28" s="1"/>
  <c r="L1551" i="28"/>
  <c r="M1659" i="28"/>
  <c r="N1659" i="28" s="1"/>
  <c r="L1659" i="28"/>
  <c r="M2249" i="28"/>
  <c r="N2249" i="28" s="1"/>
  <c r="L2249" i="28"/>
  <c r="L2091" i="28"/>
  <c r="M2091" i="28"/>
  <c r="N2091" i="28" s="1"/>
  <c r="M672" i="28"/>
  <c r="N672" i="28" s="1"/>
  <c r="L672" i="28"/>
  <c r="M1272" i="28"/>
  <c r="N1272" i="28" s="1"/>
  <c r="L1272" i="28"/>
  <c r="M703" i="28"/>
  <c r="N703" i="28" s="1"/>
  <c r="L703" i="28"/>
  <c r="L1808" i="28"/>
  <c r="M1808" i="28"/>
  <c r="N1808" i="28" s="1"/>
  <c r="M1865" i="28"/>
  <c r="N1865" i="28" s="1"/>
  <c r="L1865" i="28"/>
  <c r="M1650" i="28"/>
  <c r="N1650" i="28" s="1"/>
  <c r="L1650" i="28"/>
  <c r="L398" i="28"/>
  <c r="M398" i="28"/>
  <c r="N398" i="28" s="1"/>
  <c r="M1104" i="28"/>
  <c r="N1104" i="28" s="1"/>
  <c r="L1104" i="28"/>
  <c r="L1839" i="28"/>
  <c r="M1839" i="28"/>
  <c r="N1839" i="28" s="1"/>
  <c r="M73" i="28"/>
  <c r="N73" i="28" s="1"/>
  <c r="L73" i="28"/>
  <c r="L633" i="28"/>
  <c r="M633" i="28"/>
  <c r="N633" i="28" s="1"/>
  <c r="L827" i="28"/>
  <c r="M827" i="28"/>
  <c r="N827" i="28" s="1"/>
  <c r="L436" i="28"/>
  <c r="M436" i="28"/>
  <c r="N436" i="28" s="1"/>
  <c r="L409" i="28"/>
  <c r="M409" i="28"/>
  <c r="N409" i="28" s="1"/>
  <c r="M1438" i="28"/>
  <c r="N1438" i="28" s="1"/>
  <c r="L1438" i="28"/>
  <c r="M933" i="28"/>
  <c r="N933" i="28" s="1"/>
  <c r="L933" i="28"/>
  <c r="L1562" i="28"/>
  <c r="M1562" i="28"/>
  <c r="N1562" i="28" s="1"/>
  <c r="L218" i="28"/>
  <c r="M218" i="28"/>
  <c r="N218" i="28" s="1"/>
  <c r="L1796" i="28"/>
  <c r="M1796" i="28"/>
  <c r="N1796" i="28" s="1"/>
  <c r="M1331" i="28"/>
  <c r="N1331" i="28" s="1"/>
  <c r="L1331" i="28"/>
  <c r="L850" i="28"/>
  <c r="M850" i="28"/>
  <c r="N850" i="28" s="1"/>
  <c r="M1342" i="28"/>
  <c r="N1342" i="28" s="1"/>
  <c r="L1342" i="28"/>
  <c r="M779" i="28"/>
  <c r="N779" i="28" s="1"/>
  <c r="L779" i="28"/>
  <c r="M786" i="28"/>
  <c r="N786" i="28" s="1"/>
  <c r="L786" i="28"/>
  <c r="M1745" i="28"/>
  <c r="N1745" i="28" s="1"/>
  <c r="L1745" i="28"/>
  <c r="M483" i="28"/>
  <c r="N483" i="28" s="1"/>
  <c r="L483" i="28"/>
  <c r="L1412" i="28"/>
  <c r="M1412" i="28"/>
  <c r="N1412" i="28" s="1"/>
  <c r="M2105" i="28"/>
  <c r="N2105" i="28" s="1"/>
  <c r="L2105" i="28"/>
  <c r="M1530" i="28"/>
  <c r="N1530" i="28" s="1"/>
  <c r="L1530" i="28"/>
  <c r="L1591" i="28"/>
  <c r="M1591" i="28"/>
  <c r="N1591" i="28" s="1"/>
  <c r="M1673" i="28"/>
  <c r="N1673" i="28" s="1"/>
  <c r="L1673" i="28"/>
  <c r="M531" i="28"/>
  <c r="N531" i="28" s="1"/>
  <c r="L531" i="28"/>
  <c r="M1648" i="28"/>
  <c r="N1648" i="28" s="1"/>
  <c r="L1648" i="28"/>
  <c r="L339" i="28"/>
  <c r="M339" i="28"/>
  <c r="N339" i="28" s="1"/>
  <c r="L170" i="28"/>
  <c r="M170" i="28"/>
  <c r="N170" i="28" s="1"/>
  <c r="L1709" i="28"/>
  <c r="M1709" i="28"/>
  <c r="N1709" i="28" s="1"/>
  <c r="L1682" i="28"/>
  <c r="M1682" i="28"/>
  <c r="N1682" i="28" s="1"/>
  <c r="M1680" i="28"/>
  <c r="N1680" i="28" s="1"/>
  <c r="L1680" i="28"/>
  <c r="M1835" i="28"/>
  <c r="N1835" i="28" s="1"/>
  <c r="L1835" i="28"/>
  <c r="M1889" i="28"/>
  <c r="N1889" i="28" s="1"/>
  <c r="L1889" i="28"/>
  <c r="M1461" i="28"/>
  <c r="N1461" i="28" s="1"/>
  <c r="L1461" i="28"/>
  <c r="M934" i="28"/>
  <c r="N934" i="28" s="1"/>
  <c r="L934" i="28"/>
  <c r="L369" i="28"/>
  <c r="M369" i="28"/>
  <c r="N369" i="28" s="1"/>
  <c r="M158" i="28"/>
  <c r="N158" i="28" s="1"/>
  <c r="L158" i="28"/>
  <c r="M1408" i="28"/>
  <c r="N1408" i="28" s="1"/>
  <c r="L1408" i="28"/>
  <c r="L2027" i="28"/>
  <c r="M2027" i="28"/>
  <c r="N2027" i="28" s="1"/>
  <c r="L1826" i="28"/>
  <c r="M1826" i="28"/>
  <c r="N1826" i="28" s="1"/>
  <c r="L1039" i="28"/>
  <c r="M1039" i="28"/>
  <c r="N1039" i="28" s="1"/>
  <c r="M1326" i="28"/>
  <c r="N1326" i="28" s="1"/>
  <c r="L1326" i="28"/>
  <c r="M570" i="28"/>
  <c r="N570" i="28" s="1"/>
  <c r="L570" i="28"/>
  <c r="M1837" i="28"/>
  <c r="N1837" i="28" s="1"/>
  <c r="L1837" i="28"/>
  <c r="L171" i="28"/>
  <c r="M171" i="28"/>
  <c r="N171" i="28" s="1"/>
  <c r="L297" i="28"/>
  <c r="M297" i="28"/>
  <c r="N297" i="28" s="1"/>
  <c r="L1149" i="28"/>
  <c r="M1149" i="28"/>
  <c r="N1149" i="28" s="1"/>
  <c r="M269" i="28"/>
  <c r="N269" i="28" s="1"/>
  <c r="L269" i="28"/>
  <c r="M325" i="28"/>
  <c r="N325" i="28" s="1"/>
  <c r="L325" i="28"/>
  <c r="M487" i="28"/>
  <c r="N487" i="28" s="1"/>
  <c r="L487" i="28"/>
  <c r="L69" i="28"/>
  <c r="M69" i="28"/>
  <c r="N69" i="28" s="1"/>
  <c r="M433" i="28"/>
  <c r="N433" i="28" s="1"/>
  <c r="L433" i="28"/>
  <c r="L910" i="28"/>
  <c r="M910" i="28"/>
  <c r="N910" i="28" s="1"/>
  <c r="M173" i="28"/>
  <c r="N173" i="28" s="1"/>
  <c r="L173" i="28"/>
  <c r="M1420" i="28"/>
  <c r="N1420" i="28" s="1"/>
  <c r="L1420" i="28"/>
  <c r="L1106" i="28"/>
  <c r="M1106" i="28"/>
  <c r="N1106" i="28" s="1"/>
  <c r="L1492" i="28"/>
  <c r="M1492" i="28"/>
  <c r="N1492" i="28" s="1"/>
  <c r="L1564" i="28"/>
  <c r="M1564" i="28"/>
  <c r="N1564" i="28" s="1"/>
  <c r="L2067" i="28"/>
  <c r="M2067" i="28"/>
  <c r="N2067" i="28" s="1"/>
  <c r="L1226" i="28"/>
  <c r="M1226" i="28"/>
  <c r="N1226" i="28" s="1"/>
  <c r="L1278" i="28"/>
  <c r="M1278" i="28"/>
  <c r="N1278" i="28" s="1"/>
  <c r="M1107" i="28"/>
  <c r="N1107" i="28" s="1"/>
  <c r="L1107" i="28"/>
  <c r="M1516" i="28"/>
  <c r="N1516" i="28" s="1"/>
  <c r="L1516" i="28"/>
  <c r="M741" i="28"/>
  <c r="N741" i="28" s="1"/>
  <c r="L741" i="28"/>
  <c r="M2138" i="28"/>
  <c r="N2138" i="28" s="1"/>
  <c r="L2138" i="28"/>
  <c r="M274" i="28"/>
  <c r="N274" i="28" s="1"/>
  <c r="L274" i="28"/>
  <c r="M2049" i="28"/>
  <c r="N2049" i="28" s="1"/>
  <c r="L2049" i="28"/>
  <c r="M843" i="28"/>
  <c r="N843" i="28" s="1"/>
  <c r="L843" i="28"/>
  <c r="L253" i="28"/>
  <c r="M253" i="28"/>
  <c r="N253" i="28" s="1"/>
  <c r="M426" i="28"/>
  <c r="N426" i="28" s="1"/>
  <c r="L426" i="28"/>
  <c r="M1884" i="28"/>
  <c r="N1884" i="28" s="1"/>
  <c r="L1884" i="28"/>
  <c r="L481" i="28"/>
  <c r="M481" i="28"/>
  <c r="N481" i="28" s="1"/>
  <c r="M412" i="28"/>
  <c r="N412" i="28" s="1"/>
  <c r="L412" i="28"/>
  <c r="M883" i="28"/>
  <c r="N883" i="28" s="1"/>
  <c r="L883" i="28"/>
  <c r="L1882" i="28"/>
  <c r="M1882" i="28"/>
  <c r="N1882" i="28" s="1"/>
  <c r="L275" i="28"/>
  <c r="M275" i="28"/>
  <c r="N275" i="28" s="1"/>
  <c r="M1932" i="28"/>
  <c r="N1932" i="28" s="1"/>
  <c r="L1932" i="28"/>
  <c r="M130" i="28"/>
  <c r="N130" i="28" s="1"/>
  <c r="L130" i="28"/>
  <c r="L193" i="28"/>
  <c r="M193" i="28"/>
  <c r="N193" i="28" s="1"/>
  <c r="M1054" i="28"/>
  <c r="N1054" i="28" s="1"/>
  <c r="L1054" i="28"/>
  <c r="L727" i="28"/>
  <c r="M727" i="28"/>
  <c r="N727" i="28" s="1"/>
  <c r="L2175" i="28"/>
  <c r="M2175" i="28"/>
  <c r="N2175" i="28" s="1"/>
  <c r="L1740" i="28"/>
  <c r="M1740" i="28"/>
  <c r="N1740" i="28" s="1"/>
  <c r="L1135" i="28"/>
  <c r="M1135" i="28"/>
  <c r="N1135" i="28" s="1"/>
  <c r="M36" i="28"/>
  <c r="N36" i="28" s="1"/>
  <c r="L36" i="28"/>
  <c r="M1768" i="28"/>
  <c r="N1768" i="28" s="1"/>
  <c r="L1768" i="28"/>
  <c r="M2084" i="28"/>
  <c r="N2084" i="28" s="1"/>
  <c r="L2084" i="28"/>
  <c r="L1411" i="28"/>
  <c r="M1411" i="28"/>
  <c r="N1411" i="28" s="1"/>
  <c r="L427" i="28"/>
  <c r="M427" i="28"/>
  <c r="N427" i="28" s="1"/>
  <c r="M1230" i="28"/>
  <c r="N1230" i="28" s="1"/>
  <c r="L1230" i="28"/>
  <c r="L2251" i="28"/>
  <c r="M2251" i="28"/>
  <c r="N2251" i="28" s="1"/>
  <c r="L1033" i="28"/>
  <c r="M1033" i="28"/>
  <c r="N1033" i="28" s="1"/>
  <c r="L1419" i="28"/>
  <c r="M1419" i="28"/>
  <c r="N1419" i="28" s="1"/>
  <c r="M508" i="28"/>
  <c r="N508" i="28" s="1"/>
  <c r="L508" i="28"/>
  <c r="L195" i="28"/>
  <c r="M195" i="28"/>
  <c r="N195" i="28" s="1"/>
  <c r="L1162" i="28"/>
  <c r="M1162" i="28"/>
  <c r="N1162" i="28" s="1"/>
  <c r="M1774" i="28"/>
  <c r="N1774" i="28" s="1"/>
  <c r="L1774" i="28"/>
  <c r="L985" i="28"/>
  <c r="M985" i="28"/>
  <c r="N985" i="28" s="1"/>
  <c r="M685" i="28"/>
  <c r="N685" i="28" s="1"/>
  <c r="L685" i="28"/>
  <c r="L2050" i="28"/>
  <c r="M2050" i="28"/>
  <c r="N2050" i="28" s="1"/>
  <c r="L248" i="28"/>
  <c r="M248" i="28"/>
  <c r="N248" i="28" s="1"/>
  <c r="M1382" i="28"/>
  <c r="N1382" i="28" s="1"/>
  <c r="L1382" i="28"/>
  <c r="L684" i="28"/>
  <c r="M684" i="28"/>
  <c r="N684" i="28" s="1"/>
  <c r="L1697" i="28"/>
  <c r="M1697" i="28"/>
  <c r="N1697" i="28" s="1"/>
  <c r="L1036" i="28"/>
  <c r="M1036" i="28"/>
  <c r="N1036" i="28" s="1"/>
  <c r="L541" i="28"/>
  <c r="M541" i="28"/>
  <c r="N541" i="28" s="1"/>
  <c r="L1060" i="28"/>
  <c r="M1060" i="28"/>
  <c r="N1060" i="28" s="1"/>
  <c r="L2079" i="28"/>
  <c r="M2079" i="28"/>
  <c r="N2079" i="28" s="1"/>
  <c r="M824" i="28"/>
  <c r="N824" i="28" s="1"/>
  <c r="L824" i="28"/>
  <c r="L145" i="28"/>
  <c r="M145" i="28"/>
  <c r="N145" i="28" s="1"/>
  <c r="L663" i="28"/>
  <c r="M663" i="28"/>
  <c r="N663" i="28" s="1"/>
  <c r="L1132" i="28"/>
  <c r="M1132" i="28"/>
  <c r="N1132" i="28" s="1"/>
  <c r="L497" i="28"/>
  <c r="M497" i="28"/>
  <c r="N497" i="28" s="1"/>
  <c r="L1974" i="28"/>
  <c r="M1974" i="28"/>
  <c r="N1974" i="28" s="1"/>
  <c r="L1820" i="28"/>
  <c r="M1820" i="28"/>
  <c r="N1820" i="28" s="1"/>
  <c r="M14" i="28"/>
  <c r="N14" i="28" s="1"/>
  <c r="L14" i="28"/>
  <c r="L1044" i="28"/>
  <c r="M1044" i="28"/>
  <c r="N1044" i="28" s="1"/>
  <c r="M941" i="28"/>
  <c r="N941" i="28" s="1"/>
  <c r="L941" i="28"/>
  <c r="L995" i="28"/>
  <c r="M995" i="28"/>
  <c r="N995" i="28" s="1"/>
  <c r="M1896" i="28"/>
  <c r="N1896" i="28" s="1"/>
  <c r="L1896" i="28"/>
  <c r="L1269" i="28"/>
  <c r="M1269" i="28"/>
  <c r="N1269" i="28" s="1"/>
  <c r="M702" i="28"/>
  <c r="N702" i="28" s="1"/>
  <c r="L702" i="28"/>
  <c r="M1741" i="28"/>
  <c r="N1741" i="28" s="1"/>
  <c r="L1741" i="28"/>
  <c r="M1787" i="28"/>
  <c r="N1787" i="28" s="1"/>
  <c r="L1787" i="28"/>
  <c r="M1000" i="28"/>
  <c r="N1000" i="28" s="1"/>
  <c r="L1000" i="28"/>
  <c r="L1454" i="28"/>
  <c r="M1454" i="28"/>
  <c r="N1454" i="28" s="1"/>
  <c r="L1108" i="28"/>
  <c r="M1108" i="28"/>
  <c r="N1108" i="28" s="1"/>
  <c r="M1885" i="28"/>
  <c r="N1885" i="28" s="1"/>
  <c r="L1885" i="28"/>
  <c r="L2089" i="28"/>
  <c r="M2089" i="28"/>
  <c r="N2089" i="28" s="1"/>
  <c r="M711" i="28"/>
  <c r="N711" i="28" s="1"/>
  <c r="L711" i="28"/>
  <c r="L1710" i="28"/>
  <c r="M1710" i="28"/>
  <c r="N1710" i="28" s="1"/>
  <c r="L201" i="28"/>
  <c r="M201" i="28"/>
  <c r="N201" i="28" s="1"/>
  <c r="L1334" i="28"/>
  <c r="M1334" i="28"/>
  <c r="N1334" i="28" s="1"/>
  <c r="L1053" i="28"/>
  <c r="M1053" i="28"/>
  <c r="N1053" i="28" s="1"/>
  <c r="M1634" i="28"/>
  <c r="N1634" i="28" s="1"/>
  <c r="L1634" i="28"/>
  <c r="M336" i="28"/>
  <c r="N336" i="28" s="1"/>
  <c r="L336" i="28"/>
  <c r="L2128" i="28"/>
  <c r="M2128" i="28"/>
  <c r="N2128" i="28" s="1"/>
  <c r="L362" i="28"/>
  <c r="M362" i="28"/>
  <c r="N362" i="28" s="1"/>
  <c r="L2075" i="28"/>
  <c r="M2075" i="28"/>
  <c r="N2075" i="28" s="1"/>
  <c r="L1956" i="28"/>
  <c r="M1956" i="28"/>
  <c r="N1956" i="28" s="1"/>
  <c r="M1573" i="28"/>
  <c r="N1573" i="28" s="1"/>
  <c r="L1573" i="28"/>
  <c r="L918" i="28"/>
  <c r="M918" i="28"/>
  <c r="N918" i="28" s="1"/>
  <c r="M667" i="28"/>
  <c r="N667" i="28" s="1"/>
  <c r="L667" i="28"/>
  <c r="L1126" i="28"/>
  <c r="M1126" i="28"/>
  <c r="N1126" i="28" s="1"/>
  <c r="L1134" i="28"/>
  <c r="M1134" i="28"/>
  <c r="N1134" i="28" s="1"/>
  <c r="L247" i="28"/>
  <c r="M247" i="28"/>
  <c r="N247" i="28" s="1"/>
  <c r="M486" i="28"/>
  <c r="N486" i="28" s="1"/>
  <c r="L486" i="28"/>
  <c r="M1539" i="28"/>
  <c r="N1539" i="28" s="1"/>
  <c r="L1539" i="28"/>
  <c r="M904" i="28"/>
  <c r="N904" i="28" s="1"/>
  <c r="L904" i="28"/>
  <c r="L1099" i="28"/>
  <c r="M1099" i="28"/>
  <c r="N1099" i="28" s="1"/>
  <c r="L350" i="28"/>
  <c r="M350" i="28"/>
  <c r="N350" i="28" s="1"/>
  <c r="M1324" i="28"/>
  <c r="N1324" i="28" s="1"/>
  <c r="L1324" i="28"/>
  <c r="M1569" i="28"/>
  <c r="N1569" i="28" s="1"/>
  <c r="L1569" i="28"/>
  <c r="L241" i="28"/>
  <c r="M241" i="28"/>
  <c r="N241" i="28" s="1"/>
  <c r="M1116" i="28"/>
  <c r="N1116" i="28" s="1"/>
  <c r="L1116" i="28"/>
  <c r="L738" i="28"/>
  <c r="M738" i="28"/>
  <c r="N738" i="28" s="1"/>
  <c r="M1263" i="28"/>
  <c r="N1263" i="28" s="1"/>
  <c r="L1263" i="28"/>
  <c r="L596" i="28"/>
  <c r="M596" i="28"/>
  <c r="N596" i="28" s="1"/>
  <c r="M2148" i="28"/>
  <c r="N2148" i="28" s="1"/>
  <c r="L2148" i="28"/>
  <c r="M523" i="28"/>
  <c r="N523" i="28" s="1"/>
  <c r="L523" i="28"/>
  <c r="L955" i="28"/>
  <c r="M955" i="28"/>
  <c r="N955" i="28" s="1"/>
  <c r="L616" i="28"/>
  <c r="M616" i="28"/>
  <c r="N616" i="28" s="1"/>
  <c r="M1064" i="28"/>
  <c r="N1064" i="28" s="1"/>
  <c r="L1064" i="28"/>
  <c r="L588" i="28"/>
  <c r="M588" i="28"/>
  <c r="N588" i="28" s="1"/>
  <c r="L2166" i="28"/>
  <c r="M2166" i="28"/>
  <c r="N2166" i="28" s="1"/>
  <c r="L965" i="28"/>
  <c r="M965" i="28"/>
  <c r="N965" i="28" s="1"/>
  <c r="M963" i="28"/>
  <c r="N963" i="28" s="1"/>
  <c r="L963" i="28"/>
  <c r="L2007" i="28"/>
  <c r="M2007" i="28"/>
  <c r="N2007" i="28" s="1"/>
  <c r="L28" i="28"/>
  <c r="M28" i="28"/>
  <c r="N28" i="28" s="1"/>
  <c r="L230" i="28"/>
  <c r="M230" i="28"/>
  <c r="N230" i="28" s="1"/>
  <c r="L2106" i="28"/>
  <c r="M2106" i="28"/>
  <c r="N2106" i="28" s="1"/>
  <c r="L21" i="28"/>
  <c r="M21" i="28"/>
  <c r="N21" i="28" s="1"/>
  <c r="M1261" i="28"/>
  <c r="N1261" i="28" s="1"/>
  <c r="L1261" i="28"/>
  <c r="L819" i="28"/>
  <c r="M819" i="28"/>
  <c r="N819" i="28" s="1"/>
  <c r="L874" i="28"/>
  <c r="M874" i="28"/>
  <c r="N874" i="28" s="1"/>
  <c r="M1280" i="28"/>
  <c r="N1280" i="28" s="1"/>
  <c r="L1280" i="28"/>
  <c r="M1305" i="28"/>
  <c r="N1305" i="28" s="1"/>
  <c r="L1305" i="28"/>
  <c r="M234" i="28"/>
  <c r="N234" i="28" s="1"/>
  <c r="L234" i="28"/>
  <c r="L2192" i="28"/>
  <c r="M2192" i="28"/>
  <c r="N2192" i="28" s="1"/>
  <c r="L351" i="28"/>
  <c r="M351" i="28"/>
  <c r="N351" i="28" s="1"/>
  <c r="L2204" i="28"/>
  <c r="M2204" i="28"/>
  <c r="N2204" i="28" s="1"/>
  <c r="M1365" i="28"/>
  <c r="N1365" i="28" s="1"/>
  <c r="L1365" i="28"/>
  <c r="L1543" i="28"/>
  <c r="M1543" i="28"/>
  <c r="N1543" i="28" s="1"/>
  <c r="L1146" i="28"/>
  <c r="M1146" i="28"/>
  <c r="N1146" i="28" s="1"/>
  <c r="M761" i="28"/>
  <c r="N761" i="28" s="1"/>
  <c r="L761" i="28"/>
  <c r="M845" i="28"/>
  <c r="N845" i="28" s="1"/>
  <c r="L845" i="28"/>
  <c r="M682" i="28"/>
  <c r="N682" i="28" s="1"/>
  <c r="L682" i="28"/>
  <c r="M993" i="28"/>
  <c r="N993" i="28" s="1"/>
  <c r="L993" i="28"/>
  <c r="L2069" i="28"/>
  <c r="M2069" i="28"/>
  <c r="N2069" i="28" s="1"/>
  <c r="L1997" i="28"/>
  <c r="M1997" i="28"/>
  <c r="N1997" i="28" s="1"/>
  <c r="M1945" i="28"/>
  <c r="N1945" i="28" s="1"/>
  <c r="L1945" i="28"/>
  <c r="L479" i="28"/>
  <c r="M479" i="28"/>
  <c r="N479" i="28" s="1"/>
  <c r="M1166" i="28"/>
  <c r="N1166" i="28" s="1"/>
  <c r="L1166" i="28"/>
  <c r="L72" i="28"/>
  <c r="M72" i="28"/>
  <c r="N72" i="28" s="1"/>
  <c r="M2153" i="28"/>
  <c r="N2153" i="28" s="1"/>
  <c r="L2153" i="28"/>
  <c r="M237" i="28"/>
  <c r="N237" i="28" s="1"/>
  <c r="L237" i="28"/>
  <c r="L494" i="28"/>
  <c r="M494" i="28"/>
  <c r="N494" i="28" s="1"/>
  <c r="L1644" i="28"/>
  <c r="M1644" i="28"/>
  <c r="N1644" i="28" s="1"/>
  <c r="M1613" i="28"/>
  <c r="N1613" i="28" s="1"/>
  <c r="L1613" i="28"/>
  <c r="M678" i="28"/>
  <c r="N678" i="28" s="1"/>
  <c r="L678" i="28"/>
  <c r="L939" i="28"/>
  <c r="M939" i="28"/>
  <c r="N939" i="28" s="1"/>
  <c r="L1550" i="28"/>
  <c r="M1550" i="28"/>
  <c r="N1550" i="28" s="1"/>
  <c r="M354" i="28"/>
  <c r="N354" i="28" s="1"/>
  <c r="L354" i="28"/>
  <c r="L2198" i="28"/>
  <c r="M2198" i="28"/>
  <c r="N2198" i="28" s="1"/>
  <c r="L1777" i="28"/>
  <c r="M1777" i="28"/>
  <c r="N1777" i="28" s="1"/>
  <c r="L2032" i="28"/>
  <c r="M2032" i="28"/>
  <c r="N2032" i="28" s="1"/>
  <c r="M1124" i="28"/>
  <c r="N1124" i="28" s="1"/>
  <c r="L1124" i="28"/>
  <c r="L1608" i="28"/>
  <c r="M1608" i="28"/>
  <c r="N1608" i="28" s="1"/>
  <c r="L421" i="28"/>
  <c r="M421" i="28"/>
  <c r="N421" i="28" s="1"/>
  <c r="M1392" i="28"/>
  <c r="N1392" i="28" s="1"/>
  <c r="L1392" i="28"/>
  <c r="M1522" i="28"/>
  <c r="N1522" i="28" s="1"/>
  <c r="L1522" i="28"/>
  <c r="M1110" i="28"/>
  <c r="N1110" i="28" s="1"/>
  <c r="L1110" i="28"/>
  <c r="L983" i="28"/>
  <c r="M983" i="28"/>
  <c r="N983" i="28" s="1"/>
  <c r="L1332" i="28"/>
  <c r="M1332" i="28"/>
  <c r="N1332" i="28" s="1"/>
  <c r="L401" i="28"/>
  <c r="M401" i="28"/>
  <c r="N401" i="28" s="1"/>
  <c r="M101" i="28"/>
  <c r="N101" i="28" s="1"/>
  <c r="L101" i="28"/>
  <c r="L1642" i="28"/>
  <c r="M1642" i="28"/>
  <c r="N1642" i="28" s="1"/>
  <c r="M1597" i="28"/>
  <c r="N1597" i="28" s="1"/>
  <c r="L1597" i="28"/>
  <c r="L2226" i="28"/>
  <c r="M2226" i="28"/>
  <c r="N2226" i="28" s="1"/>
  <c r="L691" i="28"/>
  <c r="M691" i="28"/>
  <c r="N691" i="28" s="1"/>
  <c r="M699" i="28"/>
  <c r="N699" i="28" s="1"/>
  <c r="L699" i="28"/>
  <c r="M1485" i="28"/>
  <c r="N1485" i="28" s="1"/>
  <c r="L1485" i="28"/>
  <c r="M1585" i="28"/>
  <c r="N1585" i="28" s="1"/>
  <c r="L1585" i="28"/>
  <c r="M988" i="28"/>
  <c r="N988" i="28" s="1"/>
  <c r="L988" i="28"/>
  <c r="M1330" i="28"/>
  <c r="N1330" i="28" s="1"/>
  <c r="L1330" i="28"/>
  <c r="M2109" i="28"/>
  <c r="N2109" i="28" s="1"/>
  <c r="L2109" i="28"/>
  <c r="M18" i="28"/>
  <c r="N18" i="28" s="1"/>
  <c r="L18" i="28"/>
  <c r="M1007" i="28"/>
  <c r="N1007" i="28" s="1"/>
  <c r="L1007" i="28"/>
  <c r="L1196" i="28"/>
  <c r="M1196" i="28"/>
  <c r="N1196" i="28" s="1"/>
  <c r="L1164" i="28"/>
  <c r="M1164" i="28"/>
  <c r="N1164" i="28" s="1"/>
  <c r="L1312" i="28"/>
  <c r="M1312" i="28"/>
  <c r="N1312" i="28" s="1"/>
  <c r="L1356" i="28"/>
  <c r="M1356" i="28"/>
  <c r="N1356" i="28" s="1"/>
  <c r="M1211" i="28"/>
  <c r="N1211" i="28" s="1"/>
  <c r="L1211" i="28"/>
  <c r="M748" i="28"/>
  <c r="N748" i="28" s="1"/>
  <c r="L748" i="28"/>
  <c r="M766" i="28"/>
  <c r="N766" i="28" s="1"/>
  <c r="L766" i="28"/>
  <c r="L2059" i="28"/>
  <c r="M2059" i="28"/>
  <c r="N2059" i="28" s="1"/>
  <c r="L249" i="28"/>
  <c r="M249" i="28"/>
  <c r="N249" i="28" s="1"/>
  <c r="L267" i="28"/>
  <c r="M267" i="28"/>
  <c r="N267" i="28" s="1"/>
  <c r="L1947" i="28"/>
  <c r="M1947" i="28"/>
  <c r="N1947" i="28" s="1"/>
  <c r="M812" i="28"/>
  <c r="N812" i="28" s="1"/>
  <c r="L812" i="28"/>
  <c r="L1417" i="28"/>
  <c r="M1417" i="28"/>
  <c r="N1417" i="28" s="1"/>
  <c r="M386" i="28"/>
  <c r="N386" i="28" s="1"/>
  <c r="L386" i="28"/>
  <c r="M2123" i="28"/>
  <c r="N2123" i="28" s="1"/>
  <c r="L2123" i="28"/>
  <c r="L75" i="28"/>
  <c r="M75" i="28"/>
  <c r="N75" i="28" s="1"/>
  <c r="L1113" i="28"/>
  <c r="M1113" i="28"/>
  <c r="N1113" i="28" s="1"/>
  <c r="M1214" i="28"/>
  <c r="N1214" i="28" s="1"/>
  <c r="L1214" i="28"/>
  <c r="M950" i="28"/>
  <c r="N950" i="28" s="1"/>
  <c r="L950" i="28"/>
  <c r="M695" i="28"/>
  <c r="N695" i="28" s="1"/>
  <c r="L695" i="28"/>
  <c r="L335" i="28"/>
  <c r="M335" i="28"/>
  <c r="N335" i="28" s="1"/>
  <c r="M424" i="28"/>
  <c r="N424" i="28" s="1"/>
  <c r="L424" i="28"/>
  <c r="M973" i="28"/>
  <c r="N973" i="28" s="1"/>
  <c r="L973" i="28"/>
  <c r="L1491" i="28"/>
  <c r="M1491" i="28"/>
  <c r="N1491" i="28" s="1"/>
  <c r="L31" i="28"/>
  <c r="M31" i="28"/>
  <c r="N31" i="28" s="1"/>
  <c r="L2044" i="28"/>
  <c r="M2044" i="28"/>
  <c r="N2044" i="28" s="1"/>
  <c r="L1328" i="28"/>
  <c r="M1328" i="28"/>
  <c r="N1328" i="28" s="1"/>
  <c r="L475" i="28"/>
  <c r="M475" i="28"/>
  <c r="N475" i="28" s="1"/>
  <c r="L1203" i="28"/>
  <c r="M1203" i="28"/>
  <c r="N1203" i="28" s="1"/>
  <c r="L1711" i="28"/>
  <c r="M1711" i="28"/>
  <c r="N1711" i="28" s="1"/>
  <c r="L2168" i="28"/>
  <c r="M2168" i="28"/>
  <c r="N2168" i="28" s="1"/>
  <c r="L2028" i="28"/>
  <c r="M2028" i="28"/>
  <c r="N2028" i="28" s="1"/>
  <c r="L1209" i="28"/>
  <c r="M1209" i="28"/>
  <c r="N1209" i="28" s="1"/>
  <c r="L35" i="28"/>
  <c r="M35" i="28"/>
  <c r="N35" i="28" s="1"/>
  <c r="M1316" i="28"/>
  <c r="N1316" i="28" s="1"/>
  <c r="L1316" i="28"/>
  <c r="L2218" i="28"/>
  <c r="M2218" i="28"/>
  <c r="N2218" i="28" s="1"/>
  <c r="M1714" i="28"/>
  <c r="N1714" i="28" s="1"/>
  <c r="L1714" i="28"/>
  <c r="L863" i="28"/>
  <c r="M863" i="28"/>
  <c r="N863" i="28" s="1"/>
  <c r="M1504" i="28"/>
  <c r="N1504" i="28" s="1"/>
  <c r="L1504" i="28"/>
  <c r="M1758" i="28"/>
  <c r="N1758" i="28" s="1"/>
  <c r="L1758" i="28"/>
  <c r="L1606" i="28"/>
  <c r="M1606" i="28"/>
  <c r="N1606" i="28" s="1"/>
  <c r="M2183" i="28"/>
  <c r="N2183" i="28" s="1"/>
  <c r="L2183" i="28"/>
  <c r="L1565" i="28"/>
  <c r="M1565" i="28"/>
  <c r="N1565" i="28" s="1"/>
  <c r="L2078" i="28"/>
  <c r="M2078" i="28"/>
  <c r="N2078" i="28" s="1"/>
  <c r="L1793" i="28"/>
  <c r="M1793" i="28"/>
  <c r="N1793" i="28" s="1"/>
  <c r="L471" i="28"/>
  <c r="M471" i="28"/>
  <c r="N471" i="28" s="1"/>
  <c r="L721" i="28"/>
  <c r="M721" i="28"/>
  <c r="N721" i="28" s="1"/>
  <c r="M1352" i="28"/>
  <c r="N1352" i="28" s="1"/>
  <c r="L1352" i="28"/>
  <c r="M1982" i="28"/>
  <c r="N1982" i="28" s="1"/>
  <c r="L1982" i="28"/>
  <c r="L1558" i="28"/>
  <c r="M1558" i="28"/>
  <c r="N1558" i="28" s="1"/>
  <c r="M924" i="28"/>
  <c r="N924" i="28" s="1"/>
  <c r="L924" i="28"/>
  <c r="L853" i="28"/>
  <c r="M853" i="28"/>
  <c r="N853" i="28" s="1"/>
  <c r="L2149" i="28"/>
  <c r="M2149" i="28"/>
  <c r="N2149" i="28" s="1"/>
  <c r="M1704" i="28"/>
  <c r="N1704" i="28" s="1"/>
  <c r="L1704" i="28"/>
  <c r="L492" i="28"/>
  <c r="M492" i="28"/>
  <c r="N492" i="28" s="1"/>
  <c r="M1934" i="28"/>
  <c r="N1934" i="28" s="1"/>
  <c r="L1934" i="28"/>
  <c r="M655" i="28"/>
  <c r="N655" i="28" s="1"/>
  <c r="L655" i="28"/>
  <c r="M752" i="28"/>
  <c r="N752" i="28" s="1"/>
  <c r="L752" i="28"/>
  <c r="L867" i="28"/>
  <c r="M867" i="28"/>
  <c r="N867" i="28" s="1"/>
  <c r="L99" i="28"/>
  <c r="M99" i="28"/>
  <c r="N99" i="28" s="1"/>
  <c r="L490" i="28"/>
  <c r="M490" i="28"/>
  <c r="N490" i="28" s="1"/>
  <c r="L1722" i="28"/>
  <c r="M1722" i="28"/>
  <c r="N1722" i="28" s="1"/>
  <c r="L1173" i="28"/>
  <c r="M1173" i="28"/>
  <c r="N1173" i="28" s="1"/>
  <c r="L1818" i="28"/>
  <c r="M1818" i="28"/>
  <c r="N1818" i="28" s="1"/>
  <c r="M223" i="28"/>
  <c r="N223" i="28" s="1"/>
  <c r="L223" i="28"/>
  <c r="L1273" i="28"/>
  <c r="M1273" i="28"/>
  <c r="N1273" i="28" s="1"/>
  <c r="M1811" i="28"/>
  <c r="N1811" i="28" s="1"/>
  <c r="L1811" i="28"/>
  <c r="M1100" i="28"/>
  <c r="N1100" i="28" s="1"/>
  <c r="L1100" i="28"/>
  <c r="M174" i="28"/>
  <c r="N174" i="28" s="1"/>
  <c r="L174" i="28"/>
  <c r="M394" i="28"/>
  <c r="N394" i="28" s="1"/>
  <c r="L394" i="28"/>
  <c r="M428" i="28"/>
  <c r="N428" i="28" s="1"/>
  <c r="L428" i="28"/>
  <c r="L1964" i="28"/>
  <c r="M1964" i="28"/>
  <c r="N1964" i="28" s="1"/>
  <c r="L2101" i="28"/>
  <c r="M2101" i="28"/>
  <c r="N2101" i="28" s="1"/>
  <c r="M658" i="28"/>
  <c r="N658" i="28" s="1"/>
  <c r="L658" i="28"/>
  <c r="M968" i="28"/>
  <c r="N968" i="28" s="1"/>
  <c r="L968" i="28"/>
  <c r="L2155" i="28"/>
  <c r="M2155" i="28"/>
  <c r="N2155" i="28" s="1"/>
  <c r="M1509" i="28"/>
  <c r="N1509" i="28" s="1"/>
  <c r="L1509" i="28"/>
  <c r="M187" i="28"/>
  <c r="N187" i="28" s="1"/>
  <c r="L187" i="28"/>
  <c r="M1228" i="28"/>
  <c r="N1228" i="28" s="1"/>
  <c r="L1228" i="28"/>
  <c r="M2047" i="28"/>
  <c r="N2047" i="28" s="1"/>
  <c r="L2047" i="28"/>
  <c r="L549" i="28"/>
  <c r="M549" i="28"/>
  <c r="N549" i="28" s="1"/>
  <c r="M1657" i="28"/>
  <c r="N1657" i="28" s="1"/>
  <c r="L1657" i="28"/>
  <c r="M1733" i="28"/>
  <c r="N1733" i="28" s="1"/>
  <c r="L1733" i="28"/>
  <c r="M1716" i="28"/>
  <c r="N1716" i="28" s="1"/>
  <c r="L1716" i="28"/>
  <c r="L501" i="28"/>
  <c r="M501" i="28"/>
  <c r="N501" i="28" s="1"/>
  <c r="M1185" i="28"/>
  <c r="N1185" i="28" s="1"/>
  <c r="L1185" i="28"/>
  <c r="L2158" i="28"/>
  <c r="M2158" i="28"/>
  <c r="N2158" i="28" s="1"/>
  <c r="L2161" i="28"/>
  <c r="M2161" i="28"/>
  <c r="N2161" i="28" s="1"/>
  <c r="L836" i="28"/>
  <c r="M836" i="28"/>
  <c r="N836" i="28" s="1"/>
  <c r="M589" i="28"/>
  <c r="N589" i="28" s="1"/>
  <c r="L589" i="28"/>
  <c r="M2017" i="28"/>
  <c r="N2017" i="28" s="1"/>
  <c r="L2017" i="28"/>
  <c r="L277" i="28"/>
  <c r="M277" i="28"/>
  <c r="N277" i="28" s="1"/>
  <c r="L377" i="28"/>
  <c r="M377" i="28"/>
  <c r="N377" i="28" s="1"/>
  <c r="M515" i="28"/>
  <c r="N515" i="28" s="1"/>
  <c r="L515" i="28"/>
  <c r="L1078" i="28"/>
  <c r="M1078" i="28"/>
  <c r="N1078" i="28" s="1"/>
  <c r="M931" i="28"/>
  <c r="N931" i="28" s="1"/>
  <c r="L931" i="28"/>
  <c r="M1514" i="28"/>
  <c r="N1514" i="28" s="1"/>
  <c r="L1514" i="28"/>
  <c r="M1232" i="28"/>
  <c r="N1232" i="28" s="1"/>
  <c r="L1232" i="28"/>
  <c r="M1508" i="28"/>
  <c r="N1508" i="28" s="1"/>
  <c r="L1508" i="28"/>
  <c r="L108" i="28"/>
  <c r="M108" i="28"/>
  <c r="N108" i="28" s="1"/>
  <c r="M1599" i="28"/>
  <c r="N1599" i="28" s="1"/>
  <c r="L1599" i="28"/>
  <c r="M1814" i="28"/>
  <c r="N1814" i="28" s="1"/>
  <c r="L1814" i="28"/>
  <c r="M271" i="28"/>
  <c r="N271" i="28" s="1"/>
  <c r="L271" i="28"/>
  <c r="M1358" i="28"/>
  <c r="N1358" i="28" s="1"/>
  <c r="L1358" i="28"/>
  <c r="L578" i="28"/>
  <c r="M578" i="28"/>
  <c r="N578" i="28" s="1"/>
  <c r="M1654" i="28"/>
  <c r="N1654" i="28" s="1"/>
  <c r="L1654" i="28"/>
  <c r="L389" i="28"/>
  <c r="M389" i="28"/>
  <c r="N389" i="28" s="1"/>
  <c r="L2228" i="28"/>
  <c r="M2228" i="28"/>
  <c r="N2228" i="28" s="1"/>
  <c r="L2202" i="28"/>
  <c r="M2202" i="28"/>
  <c r="N2202" i="28" s="1"/>
  <c r="M754" i="28"/>
  <c r="N754" i="28" s="1"/>
  <c r="L754" i="28"/>
  <c r="L268" i="28"/>
  <c r="M268" i="28"/>
  <c r="N268" i="28" s="1"/>
  <c r="M1266" i="28"/>
  <c r="N1266" i="28" s="1"/>
  <c r="L1266" i="28"/>
  <c r="L156" i="28"/>
  <c r="M156" i="28"/>
  <c r="N156" i="28" s="1"/>
  <c r="L542" i="28"/>
  <c r="M542" i="28"/>
  <c r="N542" i="28" s="1"/>
  <c r="L1341" i="28"/>
  <c r="M1341" i="28"/>
  <c r="N1341" i="28" s="1"/>
  <c r="M862" i="28"/>
  <c r="N862" i="28" s="1"/>
  <c r="L862" i="28"/>
  <c r="M40" i="28"/>
  <c r="N40" i="28" s="1"/>
  <c r="L40" i="28"/>
  <c r="M1466" i="28"/>
  <c r="N1466" i="28" s="1"/>
  <c r="L1466" i="28"/>
  <c r="M1783" i="28"/>
  <c r="N1783" i="28" s="1"/>
  <c r="L1783" i="28"/>
  <c r="M858" i="28"/>
  <c r="N858" i="28" s="1"/>
  <c r="L858" i="28"/>
  <c r="L809" i="28"/>
  <c r="M809" i="28"/>
  <c r="N809" i="28" s="1"/>
  <c r="L1877" i="28"/>
  <c r="M1877" i="28"/>
  <c r="N1877" i="28" s="1"/>
  <c r="M1803" i="28"/>
  <c r="N1803" i="28" s="1"/>
  <c r="L1803" i="28"/>
  <c r="L311" i="28"/>
  <c r="M311" i="28"/>
  <c r="N311" i="28" s="1"/>
  <c r="M32" i="28"/>
  <c r="N32" i="28" s="1"/>
  <c r="L32" i="28"/>
  <c r="L1161" i="28"/>
  <c r="M1161" i="28"/>
  <c r="N1161" i="28" s="1"/>
  <c r="M113" i="28"/>
  <c r="N113" i="28" s="1"/>
  <c r="L113" i="28"/>
  <c r="M284" i="28"/>
  <c r="N284" i="28" s="1"/>
  <c r="L284" i="28"/>
  <c r="M1660" i="28"/>
  <c r="N1660" i="28" s="1"/>
  <c r="L1660" i="28"/>
  <c r="L522" i="28"/>
  <c r="M522" i="28"/>
  <c r="N522" i="28" s="1"/>
  <c r="L1264" i="28"/>
  <c r="M1264" i="28"/>
  <c r="N1264" i="28" s="1"/>
  <c r="L1012" i="28"/>
  <c r="M1012" i="28"/>
  <c r="N1012" i="28" s="1"/>
  <c r="L520" i="28"/>
  <c r="M520" i="28"/>
  <c r="N520" i="28" s="1"/>
  <c r="L2206" i="28"/>
  <c r="M2206" i="28"/>
  <c r="N2206" i="28" s="1"/>
  <c r="M1115" i="28"/>
  <c r="N1115" i="28" s="1"/>
  <c r="L1115" i="28"/>
  <c r="M1689" i="28"/>
  <c r="N1689" i="28" s="1"/>
  <c r="L1689" i="28"/>
  <c r="M149" i="28"/>
  <c r="N149" i="28" s="1"/>
  <c r="L149" i="28"/>
  <c r="M100" i="28"/>
  <c r="N100" i="28" s="1"/>
  <c r="L100" i="28"/>
  <c r="M1665" i="28"/>
  <c r="N1665" i="28" s="1"/>
  <c r="L1665" i="28"/>
  <c r="M205" i="28"/>
  <c r="N205" i="28" s="1"/>
  <c r="L205" i="28"/>
  <c r="M2023" i="28"/>
  <c r="N2023" i="28" s="1"/>
  <c r="L2023" i="28"/>
  <c r="M885" i="28"/>
  <c r="N885" i="28" s="1"/>
  <c r="L885" i="28"/>
  <c r="L1883" i="28"/>
  <c r="M1883" i="28"/>
  <c r="N1883" i="28" s="1"/>
  <c r="L2212" i="28"/>
  <c r="M2212" i="28"/>
  <c r="N2212" i="28" s="1"/>
  <c r="L451" i="28"/>
  <c r="M451" i="28"/>
  <c r="N451" i="28" s="1"/>
  <c r="L686" i="28"/>
  <c r="M686" i="28"/>
  <c r="N686" i="28" s="1"/>
  <c r="M1390" i="28"/>
  <c r="N1390" i="28" s="1"/>
  <c r="L1390" i="28"/>
  <c r="M2162" i="28"/>
  <c r="N2162" i="28" s="1"/>
  <c r="L2162" i="28"/>
  <c r="M200" i="28"/>
  <c r="N200" i="28" s="1"/>
  <c r="L200" i="28"/>
  <c r="M251" i="28"/>
  <c r="N251" i="28" s="1"/>
  <c r="L251" i="28"/>
  <c r="M837" i="28"/>
  <c r="N837" i="28" s="1"/>
  <c r="L837" i="28"/>
  <c r="M959" i="28"/>
  <c r="N959" i="28" s="1"/>
  <c r="L959" i="28"/>
  <c r="L1122" i="28"/>
  <c r="M1122" i="28"/>
  <c r="N1122" i="28" s="1"/>
  <c r="M600" i="28"/>
  <c r="N600" i="28" s="1"/>
  <c r="L600" i="28"/>
  <c r="M581" i="28"/>
  <c r="N581" i="28" s="1"/>
  <c r="L581" i="28"/>
  <c r="M144" i="28"/>
  <c r="N144" i="28" s="1"/>
  <c r="L144" i="28"/>
  <c r="M1512" i="28"/>
  <c r="N1512" i="28" s="1"/>
  <c r="L1512" i="28"/>
  <c r="M1954" i="28"/>
  <c r="N1954" i="28" s="1"/>
  <c r="L1954" i="28"/>
  <c r="M1182" i="28"/>
  <c r="N1182" i="28" s="1"/>
  <c r="L1182" i="28"/>
  <c r="L1838" i="28"/>
  <c r="M1838" i="28"/>
  <c r="N1838" i="28" s="1"/>
  <c r="M488" i="28"/>
  <c r="N488" i="28" s="1"/>
  <c r="L488" i="28"/>
  <c r="M1409" i="28"/>
  <c r="N1409" i="28" s="1"/>
  <c r="L1409" i="28"/>
  <c r="M879" i="28"/>
  <c r="N879" i="28" s="1"/>
  <c r="L879" i="28"/>
  <c r="M873" i="28"/>
  <c r="N873" i="28" s="1"/>
  <c r="L873" i="28"/>
  <c r="L1429" i="28"/>
  <c r="M1429" i="28"/>
  <c r="N1429" i="28" s="1"/>
  <c r="M1125" i="28"/>
  <c r="N1125" i="28" s="1"/>
  <c r="L1125" i="28"/>
  <c r="M605" i="28"/>
  <c r="N605" i="28" s="1"/>
  <c r="L605" i="28"/>
  <c r="L22" i="28"/>
  <c r="M22" i="28"/>
  <c r="N22" i="28" s="1"/>
  <c r="L561" i="28"/>
  <c r="M561" i="28"/>
  <c r="N561" i="28" s="1"/>
  <c r="L839" i="28"/>
  <c r="M839" i="28"/>
  <c r="N839" i="28" s="1"/>
  <c r="M1631" i="28"/>
  <c r="N1631" i="28" s="1"/>
  <c r="L1631" i="28"/>
  <c r="M30" i="28"/>
  <c r="N30" i="28" s="1"/>
  <c r="L30" i="28"/>
  <c r="L1105" i="28"/>
  <c r="M1105" i="28"/>
  <c r="N1105" i="28" s="1"/>
  <c r="M1074" i="28"/>
  <c r="N1074" i="28" s="1"/>
  <c r="L1074" i="28"/>
  <c r="M1829" i="28"/>
  <c r="N1829" i="28" s="1"/>
  <c r="L1829" i="28"/>
  <c r="M27" i="28"/>
  <c r="N27" i="28" s="1"/>
  <c r="L27" i="28"/>
  <c r="L1955" i="28"/>
  <c r="M1955" i="28"/>
  <c r="N1955" i="28" s="1"/>
  <c r="L1350" i="28"/>
  <c r="M1350" i="28"/>
  <c r="N1350" i="28" s="1"/>
  <c r="M1639" i="28"/>
  <c r="N1639" i="28" s="1"/>
  <c r="L1639" i="28"/>
  <c r="M342" i="28"/>
  <c r="N342" i="28" s="1"/>
  <c r="L342" i="28"/>
  <c r="L279" i="28"/>
  <c r="M279" i="28"/>
  <c r="N279" i="28" s="1"/>
  <c r="M622" i="28"/>
  <c r="N622" i="28" s="1"/>
  <c r="L622" i="28"/>
  <c r="M110" i="28"/>
  <c r="N110" i="28" s="1"/>
  <c r="L110" i="28"/>
  <c r="L1895" i="28"/>
  <c r="M1895" i="28"/>
  <c r="N1895" i="28" s="1"/>
  <c r="L388" i="28"/>
  <c r="M388" i="28"/>
  <c r="N388" i="28" s="1"/>
  <c r="M1394" i="28"/>
  <c r="N1394" i="28" s="1"/>
  <c r="L1394" i="28"/>
  <c r="L1015" i="28"/>
  <c r="M1015" i="28"/>
  <c r="N1015" i="28" s="1"/>
  <c r="M1384" i="28"/>
  <c r="N1384" i="28" s="1"/>
  <c r="L1384" i="28"/>
  <c r="L132" i="28"/>
  <c r="M132" i="28"/>
  <c r="N132" i="28" s="1"/>
  <c r="L1496" i="28"/>
  <c r="M1496" i="28"/>
  <c r="N1496" i="28" s="1"/>
  <c r="L313" i="28"/>
  <c r="M313" i="28"/>
  <c r="N313" i="28" s="1"/>
  <c r="M1249" i="28"/>
  <c r="N1249" i="28" s="1"/>
  <c r="L1249" i="28"/>
  <c r="L829" i="28"/>
  <c r="M829" i="28"/>
  <c r="N829" i="28" s="1"/>
  <c r="L304" i="28"/>
  <c r="M304" i="28"/>
  <c r="N304" i="28" s="1"/>
  <c r="L2230" i="28"/>
  <c r="M2230" i="28"/>
  <c r="N2230" i="28" s="1"/>
  <c r="M1075" i="28"/>
  <c r="N1075" i="28" s="1"/>
  <c r="L1075" i="28"/>
  <c r="M458" i="28"/>
  <c r="N458" i="28" s="1"/>
  <c r="L458" i="28"/>
  <c r="M676" i="28"/>
  <c r="N676" i="28" s="1"/>
  <c r="L676" i="28"/>
  <c r="L1300" i="28"/>
  <c r="M1300" i="28"/>
  <c r="N1300" i="28" s="1"/>
  <c r="L2129" i="28"/>
  <c r="M2129" i="28"/>
  <c r="N2129" i="28" s="1"/>
  <c r="L500" i="28"/>
  <c r="M500" i="28"/>
  <c r="N500" i="28" s="1"/>
  <c r="L476" i="28"/>
  <c r="M476" i="28"/>
  <c r="N476" i="28" s="1"/>
  <c r="L628" i="28"/>
  <c r="M628" i="28"/>
  <c r="N628" i="28" s="1"/>
  <c r="L1523" i="28"/>
  <c r="M1523" i="28"/>
  <c r="N1523" i="28" s="1"/>
  <c r="L618" i="28"/>
  <c r="M618" i="28"/>
  <c r="N618" i="28" s="1"/>
  <c r="M975" i="28"/>
  <c r="N975" i="28" s="1"/>
  <c r="L975" i="28"/>
  <c r="L1656" i="28"/>
  <c r="M1656" i="28"/>
  <c r="N1656" i="28" s="1"/>
  <c r="M747" i="28"/>
  <c r="N747" i="28" s="1"/>
  <c r="L747" i="28"/>
  <c r="M1779" i="28"/>
  <c r="N1779" i="28" s="1"/>
  <c r="L1779" i="28"/>
  <c r="L1501" i="28"/>
  <c r="M1501" i="28"/>
  <c r="N1501" i="28" s="1"/>
  <c r="L1909" i="28"/>
  <c r="M1909" i="28"/>
  <c r="N1909" i="28" s="1"/>
  <c r="L1189" i="28"/>
  <c r="M1189" i="28"/>
  <c r="N1189" i="28" s="1"/>
  <c r="M88" i="28"/>
  <c r="N88" i="28" s="1"/>
  <c r="L88" i="28"/>
  <c r="L2034" i="28"/>
  <c r="M2034" i="28"/>
  <c r="N2034" i="28" s="1"/>
  <c r="M303" i="28"/>
  <c r="N303" i="28" s="1"/>
  <c r="L303" i="28"/>
  <c r="M1021" i="28"/>
  <c r="N1021" i="28" s="1"/>
  <c r="L1021" i="28"/>
  <c r="M1121" i="28"/>
  <c r="N1121" i="28" s="1"/>
  <c r="L1121" i="28"/>
  <c r="L652" i="28"/>
  <c r="M652" i="28"/>
  <c r="N652" i="28" s="1"/>
  <c r="M1778" i="28"/>
  <c r="N1778" i="28" s="1"/>
  <c r="L1778" i="28"/>
  <c r="M705" i="28"/>
  <c r="N705" i="28" s="1"/>
  <c r="L705" i="28"/>
  <c r="M614" i="28"/>
  <c r="N614" i="28" s="1"/>
  <c r="L614" i="28"/>
  <c r="L348" i="28"/>
  <c r="M348" i="28"/>
  <c r="N348" i="28" s="1"/>
  <c r="M1139" i="28"/>
  <c r="N1139" i="28" s="1"/>
  <c r="L1139" i="28"/>
  <c r="M58" i="28"/>
  <c r="N58" i="28" s="1"/>
  <c r="L58" i="28"/>
  <c r="M1038" i="28"/>
  <c r="N1038" i="28" s="1"/>
  <c r="L1038" i="28"/>
  <c r="M1247" i="28"/>
  <c r="N1247" i="28" s="1"/>
  <c r="L1247" i="28"/>
  <c r="L447" i="28"/>
  <c r="M447" i="28"/>
  <c r="N447" i="28" s="1"/>
  <c r="L1498" i="28"/>
  <c r="M1498" i="28"/>
  <c r="N1498" i="28" s="1"/>
  <c r="M595" i="28"/>
  <c r="N595" i="28" s="1"/>
  <c r="L595" i="28"/>
  <c r="M730" i="28"/>
  <c r="N730" i="28" s="1"/>
  <c r="L730" i="28"/>
  <c r="L168" i="28"/>
  <c r="M168" i="28"/>
  <c r="N168" i="28" s="1"/>
  <c r="L2003" i="28"/>
  <c r="M2003" i="28"/>
  <c r="N2003" i="28" s="1"/>
  <c r="M146" i="28"/>
  <c r="N146" i="28" s="1"/>
  <c r="L146" i="28"/>
  <c r="L1415" i="28"/>
  <c r="M1415" i="28"/>
  <c r="N1415" i="28" s="1"/>
  <c r="L1233" i="28"/>
  <c r="M1233" i="28"/>
  <c r="N1233" i="28" s="1"/>
  <c r="M1841" i="28"/>
  <c r="N1841" i="28" s="1"/>
  <c r="L1841" i="28"/>
  <c r="M834" i="28"/>
  <c r="N834" i="28" s="1"/>
  <c r="L834" i="28"/>
  <c r="L245" i="28"/>
  <c r="M245" i="28"/>
  <c r="N245" i="28" s="1"/>
  <c r="M1990" i="28"/>
  <c r="N1990" i="28" s="1"/>
  <c r="L1990" i="28"/>
  <c r="L1661" i="28"/>
  <c r="M1661" i="28"/>
  <c r="N1661" i="28" s="1"/>
  <c r="M2114" i="28"/>
  <c r="N2114" i="28" s="1"/>
  <c r="L2114" i="28"/>
  <c r="L1980" i="28"/>
  <c r="M1980" i="28"/>
  <c r="N1980" i="28" s="1"/>
  <c r="M1735" i="28"/>
  <c r="N1735" i="28" s="1"/>
  <c r="L1735" i="28"/>
  <c r="L649" i="28"/>
  <c r="M649" i="28"/>
  <c r="N649" i="28" s="1"/>
  <c r="M1003" i="28"/>
  <c r="N1003" i="28" s="1"/>
  <c r="L1003" i="28"/>
  <c r="L441" i="28"/>
  <c r="M441" i="28"/>
  <c r="N441" i="28" s="1"/>
  <c r="L1557" i="28"/>
  <c r="M1557" i="28"/>
  <c r="N1557" i="28" s="1"/>
  <c r="L1886" i="28"/>
  <c r="M1886" i="28"/>
  <c r="N1886" i="28" s="1"/>
  <c r="M506" i="28"/>
  <c r="N506" i="28" s="1"/>
  <c r="L506" i="28"/>
  <c r="M71" i="28"/>
  <c r="N71" i="28" s="1"/>
  <c r="L71" i="28"/>
  <c r="L1961" i="28"/>
  <c r="M1961" i="28"/>
  <c r="N1961" i="28" s="1"/>
  <c r="M68" i="28"/>
  <c r="N68" i="28" s="1"/>
  <c r="L68" i="28"/>
  <c r="M1422" i="28"/>
  <c r="N1422" i="28" s="1"/>
  <c r="L1422" i="28"/>
  <c r="L2041" i="28"/>
  <c r="M2041" i="28"/>
  <c r="N2041" i="28" s="1"/>
  <c r="L1289" i="28"/>
  <c r="M1289" i="28"/>
  <c r="N1289" i="28" s="1"/>
  <c r="M2213" i="28"/>
  <c r="N2213" i="28" s="1"/>
  <c r="L2213" i="28"/>
  <c r="L1969" i="28"/>
  <c r="M1969" i="28"/>
  <c r="N1969" i="28" s="1"/>
  <c r="L70" i="28"/>
  <c r="M70" i="28"/>
  <c r="N70" i="28" s="1"/>
  <c r="M48" i="28"/>
  <c r="N48" i="28" s="1"/>
  <c r="L48" i="28"/>
  <c r="L2016" i="28"/>
  <c r="M2016" i="28"/>
  <c r="N2016" i="28" s="1"/>
  <c r="L945" i="28"/>
  <c r="M945" i="28"/>
  <c r="N945" i="28" s="1"/>
  <c r="M2121" i="28"/>
  <c r="N2121" i="28" s="1"/>
  <c r="L2121" i="28"/>
  <c r="L189" i="28"/>
  <c r="M189" i="28"/>
  <c r="N189" i="28" s="1"/>
  <c r="L1302" i="28"/>
  <c r="M1302" i="28"/>
  <c r="N1302" i="28" s="1"/>
  <c r="L1719" i="28"/>
  <c r="M1719" i="28"/>
  <c r="N1719" i="28" s="1"/>
  <c r="L911" i="28"/>
  <c r="M911" i="28"/>
  <c r="N911" i="28" s="1"/>
  <c r="M1292" i="28"/>
  <c r="N1292" i="28" s="1"/>
  <c r="L1292" i="28"/>
  <c r="L1852" i="28"/>
  <c r="M1852" i="28"/>
  <c r="N1852" i="28" s="1"/>
  <c r="L712" i="28"/>
  <c r="M712" i="28"/>
  <c r="N712" i="28" s="1"/>
  <c r="M1864" i="28"/>
  <c r="N1864" i="28" s="1"/>
  <c r="L1864" i="28"/>
  <c r="L196" i="28"/>
  <c r="M196" i="28"/>
  <c r="N196" i="28" s="1"/>
  <c r="M729" i="28"/>
  <c r="N729" i="28" s="1"/>
  <c r="L729" i="28"/>
  <c r="L455" i="28"/>
  <c r="M455" i="28"/>
  <c r="N455" i="28" s="1"/>
  <c r="M256" i="28"/>
  <c r="N256" i="28" s="1"/>
  <c r="L256" i="28"/>
  <c r="M23" i="28"/>
  <c r="N23" i="28" s="1"/>
  <c r="L23" i="28"/>
  <c r="M590" i="28"/>
  <c r="N590" i="28" s="1"/>
  <c r="L590" i="28"/>
  <c r="M546" i="28"/>
  <c r="N546" i="28" s="1"/>
  <c r="L546" i="28"/>
  <c r="L1830" i="28"/>
  <c r="M1830" i="28"/>
  <c r="N1830" i="28" s="1"/>
  <c r="M1874" i="28"/>
  <c r="N1874" i="28" s="1"/>
  <c r="L1874" i="28"/>
  <c r="L2151" i="28"/>
  <c r="M2151" i="28"/>
  <c r="N2151" i="28" s="1"/>
  <c r="L246" i="28"/>
  <c r="M246" i="28"/>
  <c r="N246" i="28" s="1"/>
  <c r="L1773" i="28"/>
  <c r="M1773" i="28"/>
  <c r="N1773" i="28" s="1"/>
  <c r="M2197" i="28"/>
  <c r="N2197" i="28" s="1"/>
  <c r="L2197" i="28"/>
  <c r="L1378" i="28"/>
  <c r="M1378" i="28"/>
  <c r="N1378" i="28" s="1"/>
  <c r="L1097" i="28"/>
  <c r="M1097" i="28"/>
  <c r="N1097" i="28" s="1"/>
  <c r="M94" i="28"/>
  <c r="N94" i="28" s="1"/>
  <c r="L94" i="28"/>
  <c r="M1554" i="28"/>
  <c r="N1554" i="28" s="1"/>
  <c r="L1554" i="28"/>
  <c r="L815" i="28"/>
  <c r="M815" i="28"/>
  <c r="N815" i="28" s="1"/>
  <c r="L2020" i="28"/>
  <c r="M2020" i="28"/>
  <c r="N2020" i="28" s="1"/>
  <c r="M418" i="28"/>
  <c r="N418" i="28" s="1"/>
  <c r="L418" i="28"/>
  <c r="L1079" i="28"/>
  <c r="M1079" i="28"/>
  <c r="N1079" i="28" s="1"/>
  <c r="M762" i="28"/>
  <c r="N762" i="28" s="1"/>
  <c r="L762" i="28"/>
  <c r="L1617" i="28"/>
  <c r="M1617" i="28"/>
  <c r="N1617" i="28" s="1"/>
  <c r="L1348" i="28"/>
  <c r="M1348" i="28"/>
  <c r="N1348" i="28" s="1"/>
  <c r="L869" i="28"/>
  <c r="M869" i="28"/>
  <c r="N869" i="28" s="1"/>
  <c r="M1034" i="28"/>
  <c r="N1034" i="28" s="1"/>
  <c r="L1034" i="28"/>
  <c r="M1751" i="28"/>
  <c r="N1751" i="28" s="1"/>
  <c r="L1751" i="28"/>
  <c r="M167" i="28"/>
  <c r="N167" i="28" s="1"/>
  <c r="L167" i="28"/>
  <c r="M1770" i="28"/>
  <c r="N1770" i="28" s="1"/>
  <c r="L1770" i="28"/>
  <c r="M1459" i="28"/>
  <c r="N1459" i="28" s="1"/>
  <c r="L1459" i="28"/>
  <c r="L704" i="28"/>
  <c r="M704" i="28"/>
  <c r="N704" i="28" s="1"/>
  <c r="M956" i="28"/>
  <c r="N956" i="28" s="1"/>
  <c r="L956" i="28"/>
  <c r="L1024" i="28"/>
  <c r="M1024" i="28"/>
  <c r="N1024" i="28" s="1"/>
  <c r="M2004" i="28"/>
  <c r="N2004" i="28" s="1"/>
  <c r="L2004" i="28"/>
  <c r="L1973" i="28"/>
  <c r="M1973" i="28"/>
  <c r="N1973" i="28" s="1"/>
  <c r="L410" i="28"/>
  <c r="M410" i="28"/>
  <c r="N410" i="28" s="1"/>
  <c r="M1225" i="28"/>
  <c r="N1225" i="28" s="1"/>
  <c r="L1225" i="28"/>
  <c r="M1370" i="28"/>
  <c r="N1370" i="28" s="1"/>
  <c r="L1370" i="28"/>
  <c r="L1447" i="28"/>
  <c r="M1447" i="28"/>
  <c r="N1447" i="28" s="1"/>
  <c r="M1399" i="28"/>
  <c r="N1399" i="28" s="1"/>
  <c r="L1399" i="28"/>
  <c r="M978" i="28"/>
  <c r="N978" i="28" s="1"/>
  <c r="L978" i="28"/>
  <c r="L1952" i="28"/>
  <c r="M1952" i="28"/>
  <c r="N1952" i="28" s="1"/>
  <c r="M895" i="28"/>
  <c r="N895" i="28" s="1"/>
  <c r="L895" i="28"/>
  <c r="M1363" i="28"/>
  <c r="N1363" i="28" s="1"/>
  <c r="L1363" i="28"/>
  <c r="M1313" i="28"/>
  <c r="N1313" i="28" s="1"/>
  <c r="L1313" i="28"/>
  <c r="L1816" i="28"/>
  <c r="M1816" i="28"/>
  <c r="N1816" i="28" s="1"/>
  <c r="M958" i="28"/>
  <c r="N958" i="28" s="1"/>
  <c r="L958" i="28"/>
  <c r="L1017" i="28"/>
  <c r="M1017" i="28"/>
  <c r="N1017" i="28" s="1"/>
  <c r="L65" i="28"/>
  <c r="M65" i="28"/>
  <c r="N65" i="28" s="1"/>
  <c r="M1742" i="28"/>
  <c r="N1742" i="28" s="1"/>
  <c r="L1742" i="28"/>
  <c r="L528" i="28"/>
  <c r="M528" i="28"/>
  <c r="N528" i="28" s="1"/>
  <c r="M1502" i="28"/>
  <c r="N1502" i="28" s="1"/>
  <c r="L1502" i="28"/>
  <c r="L2233" i="28"/>
  <c r="M2233" i="28"/>
  <c r="N2233" i="28" s="1"/>
  <c r="L1123" i="28"/>
  <c r="M1123" i="28"/>
  <c r="N1123" i="28" s="1"/>
  <c r="L2002" i="28"/>
  <c r="M2002" i="28"/>
  <c r="N2002" i="28" s="1"/>
  <c r="L361" i="28"/>
  <c r="M361" i="28"/>
  <c r="N361" i="28" s="1"/>
  <c r="L316" i="28"/>
  <c r="M316" i="28"/>
  <c r="N316" i="28" s="1"/>
  <c r="L888" i="28"/>
  <c r="M888" i="28"/>
  <c r="N888" i="28" s="1"/>
  <c r="M148" i="28"/>
  <c r="N148" i="28" s="1"/>
  <c r="L148" i="28"/>
  <c r="L2132" i="28"/>
  <c r="M2132" i="28"/>
  <c r="N2132" i="28" s="1"/>
  <c r="M1544" i="28"/>
  <c r="N1544" i="28" s="1"/>
  <c r="L1544" i="28"/>
  <c r="M2191" i="28"/>
  <c r="N2191" i="28" s="1"/>
  <c r="L2191" i="28"/>
  <c r="L591" i="28"/>
  <c r="M591" i="28"/>
  <c r="N591" i="28" s="1"/>
  <c r="M2252" i="28"/>
  <c r="N2252" i="28" s="1"/>
  <c r="L2252" i="28"/>
  <c r="L527" i="28"/>
  <c r="M527" i="28"/>
  <c r="N527" i="28" s="1"/>
  <c r="M96" i="28"/>
  <c r="N96" i="28" s="1"/>
  <c r="L96" i="28"/>
  <c r="M1861" i="28"/>
  <c r="N1861" i="28" s="1"/>
  <c r="L1861" i="28"/>
  <c r="L1452" i="28"/>
  <c r="M1452" i="28"/>
  <c r="N1452" i="28" s="1"/>
  <c r="L1224" i="28"/>
  <c r="M1224" i="28"/>
  <c r="N1224" i="28" s="1"/>
  <c r="L1919" i="28"/>
  <c r="M1919" i="28"/>
  <c r="N1919" i="28" s="1"/>
  <c r="L1589" i="28"/>
  <c r="M1589" i="28"/>
  <c r="N1589" i="28" s="1"/>
  <c r="M43" i="28"/>
  <c r="N43" i="28" s="1"/>
  <c r="L43" i="28"/>
  <c r="M153" i="28"/>
  <c r="N153" i="28" s="1"/>
  <c r="L153" i="28"/>
  <c r="L2030" i="28"/>
  <c r="M2030" i="28"/>
  <c r="N2030" i="28" s="1"/>
  <c r="L2111" i="28"/>
  <c r="M2111" i="28"/>
  <c r="N2111" i="28" s="1"/>
  <c r="M1445" i="28"/>
  <c r="N1445" i="28" s="1"/>
  <c r="L1445" i="28"/>
  <c r="M1435" i="28"/>
  <c r="N1435" i="28" s="1"/>
  <c r="L1435" i="28"/>
  <c r="L231" i="28"/>
  <c r="M231" i="28"/>
  <c r="N231" i="28" s="1"/>
  <c r="M1583" i="28"/>
  <c r="N1583" i="28" s="1"/>
  <c r="L1583" i="28"/>
  <c r="L91" i="28"/>
  <c r="M91" i="28"/>
  <c r="N91" i="28" s="1"/>
  <c r="M512" i="28"/>
  <c r="N512" i="28" s="1"/>
  <c r="L512" i="28"/>
  <c r="L341" i="28"/>
  <c r="M341" i="28"/>
  <c r="N341" i="28" s="1"/>
  <c r="M1809" i="28"/>
  <c r="N1809" i="28" s="1"/>
  <c r="L1809" i="28"/>
  <c r="L1286" i="28"/>
  <c r="M1286" i="28"/>
  <c r="N1286" i="28" s="1"/>
  <c r="M1032" i="28"/>
  <c r="N1032" i="28" s="1"/>
  <c r="L1032" i="28"/>
  <c r="M2201" i="28"/>
  <c r="N2201" i="28" s="1"/>
  <c r="L2201" i="28"/>
  <c r="L1170" i="28"/>
  <c r="M1170" i="28"/>
  <c r="N1170" i="28" s="1"/>
  <c r="M2048" i="28"/>
  <c r="N2048" i="28" s="1"/>
  <c r="L2048" i="28"/>
  <c r="M1766" i="28"/>
  <c r="N1766" i="28" s="1"/>
  <c r="L1766" i="28"/>
  <c r="M1474" i="28"/>
  <c r="N1474" i="28" s="1"/>
  <c r="L1474" i="28"/>
  <c r="M1031" i="28"/>
  <c r="N1031" i="28" s="1"/>
  <c r="L1031" i="28"/>
  <c r="L2182" i="28"/>
  <c r="M2182" i="28"/>
  <c r="N2182" i="28" s="1"/>
  <c r="L1080" i="28"/>
  <c r="M1080" i="28"/>
  <c r="N1080" i="28" s="1"/>
  <c r="L857" i="28"/>
  <c r="M857" i="28"/>
  <c r="N857" i="28" s="1"/>
  <c r="L293" i="28"/>
  <c r="M293" i="28"/>
  <c r="N293" i="28" s="1"/>
  <c r="L654" i="28"/>
  <c r="M654" i="28"/>
  <c r="N654" i="28" s="1"/>
  <c r="L534" i="28"/>
  <c r="M534" i="28"/>
  <c r="N534" i="28" s="1"/>
  <c r="L1172" i="28"/>
  <c r="M1172" i="28"/>
  <c r="N1172" i="28" s="1"/>
  <c r="M1256" i="28"/>
  <c r="N1256" i="28" s="1"/>
  <c r="L1256" i="28"/>
  <c r="M1400" i="28"/>
  <c r="N1400" i="28" s="1"/>
  <c r="L1400" i="28"/>
  <c r="L1836" i="28"/>
  <c r="M1836" i="28"/>
  <c r="N1836" i="28" s="1"/>
  <c r="M2001" i="28"/>
  <c r="N2001" i="28" s="1"/>
  <c r="L2001" i="28"/>
  <c r="M1688" i="28"/>
  <c r="N1688" i="28" s="1"/>
  <c r="L1688" i="28"/>
  <c r="M1019" i="28"/>
  <c r="N1019" i="28" s="1"/>
  <c r="L1019" i="28"/>
  <c r="L46" i="28"/>
  <c r="M46" i="28"/>
  <c r="N46" i="28" s="1"/>
  <c r="L2185" i="28"/>
  <c r="M2185" i="28"/>
  <c r="N2185" i="28" s="1"/>
  <c r="M1983" i="28"/>
  <c r="N1983" i="28" s="1"/>
  <c r="L1983" i="28"/>
  <c r="M60" i="28"/>
  <c r="N60" i="28" s="1"/>
  <c r="L60" i="28"/>
  <c r="M2134" i="28"/>
  <c r="N2134" i="28" s="1"/>
  <c r="L2134" i="28"/>
  <c r="M1482" i="28"/>
  <c r="N1482" i="28" s="1"/>
  <c r="L1482" i="28"/>
  <c r="L1966" i="28"/>
  <c r="M1966" i="28"/>
  <c r="N1966" i="28" s="1"/>
  <c r="L1652" i="28"/>
  <c r="M1652" i="28"/>
  <c r="N1652" i="28" s="1"/>
  <c r="L513" i="28"/>
  <c r="M513" i="28"/>
  <c r="N513" i="28" s="1"/>
  <c r="L357" i="28"/>
  <c r="M357" i="28"/>
  <c r="N357" i="28" s="1"/>
  <c r="M1739" i="28"/>
  <c r="N1739" i="28" s="1"/>
  <c r="L1739" i="28"/>
  <c r="L1953" i="28"/>
  <c r="M1953" i="28"/>
  <c r="N1953" i="28" s="1"/>
  <c r="L1791" i="28"/>
  <c r="M1791" i="28"/>
  <c r="N1791" i="28" s="1"/>
  <c r="M1221" i="28"/>
  <c r="N1221" i="28" s="1"/>
  <c r="L1221" i="28"/>
  <c r="M4" i="28"/>
  <c r="N4" i="28" s="1"/>
  <c r="L4" i="28"/>
  <c r="M2224" i="28"/>
  <c r="N2224" i="28" s="1"/>
  <c r="L2224" i="28"/>
  <c r="M637" i="28"/>
  <c r="N637" i="28" s="1"/>
  <c r="L637" i="28"/>
  <c r="M740" i="28"/>
  <c r="N740" i="28" s="1"/>
  <c r="L740" i="28"/>
  <c r="M1812" i="28"/>
  <c r="N1812" i="28" s="1"/>
  <c r="L1812" i="28"/>
  <c r="L2124" i="28"/>
  <c r="M2124" i="28"/>
  <c r="N2124" i="28" s="1"/>
  <c r="M816" i="28"/>
  <c r="N816" i="28" s="1"/>
  <c r="L816" i="28"/>
  <c r="M1465" i="28"/>
  <c r="N1465" i="28" s="1"/>
  <c r="L1465" i="28"/>
  <c r="M725" i="28"/>
  <c r="N725" i="28" s="1"/>
  <c r="L725" i="28"/>
  <c r="L2219" i="28"/>
  <c r="M2219" i="28"/>
  <c r="N2219" i="28" s="1"/>
  <c r="L2018" i="28"/>
  <c r="M2018" i="28"/>
  <c r="N2018" i="28" s="1"/>
  <c r="M1103" i="28"/>
  <c r="N1103" i="28" s="1"/>
  <c r="L1103" i="28"/>
  <c r="M1405" i="28"/>
  <c r="N1405" i="28" s="1"/>
  <c r="L1405" i="28"/>
  <c r="M1924" i="28"/>
  <c r="N1924" i="28" s="1"/>
  <c r="L1924" i="28"/>
  <c r="M880" i="28"/>
  <c r="N880" i="28" s="1"/>
  <c r="L880" i="28"/>
  <c r="L503" i="28"/>
  <c r="M503" i="28"/>
  <c r="N503" i="28" s="1"/>
  <c r="L1789" i="28"/>
  <c r="M1789" i="28"/>
  <c r="N1789" i="28" s="1"/>
  <c r="M1604" i="28"/>
  <c r="N1604" i="28" s="1"/>
  <c r="L1604" i="28"/>
  <c r="L1295" i="28"/>
  <c r="M1295" i="28"/>
  <c r="N1295" i="28" s="1"/>
  <c r="M825" i="28"/>
  <c r="N825" i="28" s="1"/>
  <c r="L825" i="28"/>
  <c r="M767" i="28"/>
  <c r="N767" i="28" s="1"/>
  <c r="L767" i="28"/>
  <c r="M188" i="28"/>
  <c r="N188" i="28" s="1"/>
  <c r="L188" i="28"/>
  <c r="L6" i="28"/>
  <c r="M6" i="28"/>
  <c r="N6" i="28" s="1"/>
  <c r="M697" i="28"/>
  <c r="N697" i="28" s="1"/>
  <c r="L697" i="28"/>
  <c r="M1337" i="28"/>
  <c r="N1337" i="28" s="1"/>
  <c r="L1337" i="28"/>
  <c r="L866" i="28"/>
  <c r="M866" i="28"/>
  <c r="N866" i="28" s="1"/>
  <c r="M967" i="28"/>
  <c r="N967" i="28" s="1"/>
  <c r="L967" i="28"/>
  <c r="M677" i="28"/>
  <c r="N677" i="28" s="1"/>
  <c r="L677" i="28"/>
  <c r="M1030" i="28"/>
  <c r="N1030" i="28" s="1"/>
  <c r="L1030" i="28"/>
  <c r="L1993" i="28"/>
  <c r="M1993" i="28"/>
  <c r="N1993" i="28" s="1"/>
  <c r="L2141" i="28"/>
  <c r="M2141" i="28"/>
  <c r="N2141" i="28" s="1"/>
  <c r="M1168" i="28"/>
  <c r="N1168" i="28" s="1"/>
  <c r="L1168" i="28"/>
  <c r="M593" i="28"/>
  <c r="N593" i="28" s="1"/>
  <c r="L593" i="28"/>
  <c r="L1082" i="28"/>
  <c r="M1082" i="28"/>
  <c r="N1082" i="28" s="1"/>
  <c r="M122" i="28"/>
  <c r="N122" i="28" s="1"/>
  <c r="L122" i="28"/>
  <c r="L745" i="28"/>
  <c r="M745" i="28"/>
  <c r="N745" i="28" s="1"/>
  <c r="L957" i="28"/>
  <c r="M957" i="28"/>
  <c r="N957" i="28" s="1"/>
  <c r="L109" i="28"/>
  <c r="M109" i="28"/>
  <c r="N109" i="28" s="1"/>
  <c r="M974" i="28"/>
  <c r="N974" i="28" s="1"/>
  <c r="L974" i="28"/>
  <c r="L305" i="28"/>
  <c r="M305" i="28"/>
  <c r="N305" i="28" s="1"/>
  <c r="L929" i="28"/>
  <c r="M929" i="28"/>
  <c r="N929" i="28" s="1"/>
  <c r="L763" i="28"/>
  <c r="M763" i="28"/>
  <c r="N763" i="28" s="1"/>
  <c r="L1376" i="28"/>
  <c r="M1376" i="28"/>
  <c r="N1376" i="28" s="1"/>
  <c r="M901" i="28"/>
  <c r="N901" i="28" s="1"/>
  <c r="L901" i="28"/>
  <c r="M276" i="28"/>
  <c r="N276" i="28" s="1"/>
  <c r="L276" i="28"/>
  <c r="L1425" i="28"/>
  <c r="M1425" i="28"/>
  <c r="N1425" i="28" s="1"/>
  <c r="M124" i="28"/>
  <c r="N124" i="28" s="1"/>
  <c r="L124" i="28"/>
  <c r="M1923" i="28"/>
  <c r="N1923" i="28" s="1"/>
  <c r="L1923" i="28"/>
  <c r="L1495" i="28"/>
  <c r="M1495" i="28"/>
  <c r="N1495" i="28" s="1"/>
  <c r="M1318" i="28"/>
  <c r="N1318" i="28" s="1"/>
  <c r="L1318" i="28"/>
  <c r="M719" i="28"/>
  <c r="N719" i="28" s="1"/>
  <c r="L719" i="28"/>
  <c r="L1072" i="28"/>
  <c r="M1072" i="28"/>
  <c r="N1072" i="28" s="1"/>
  <c r="M2146" i="28"/>
  <c r="N2146" i="28" s="1"/>
  <c r="L2146" i="28"/>
  <c r="M1489" i="28"/>
  <c r="N1489" i="28" s="1"/>
  <c r="L1489" i="28"/>
  <c r="M396" i="28"/>
  <c r="N396" i="28" s="1"/>
  <c r="L396" i="28"/>
  <c r="L1958" i="28"/>
  <c r="M1958" i="28"/>
  <c r="N1958" i="28" s="1"/>
  <c r="L330" i="28"/>
  <c r="M330" i="28"/>
  <c r="N330" i="28" s="1"/>
  <c r="M2013" i="28"/>
  <c r="N2013" i="28" s="1"/>
  <c r="L2013" i="28"/>
  <c r="M683" i="28"/>
  <c r="N683" i="28" s="1"/>
  <c r="L683" i="28"/>
  <c r="M345" i="28"/>
  <c r="N345" i="28" s="1"/>
  <c r="L345" i="28"/>
  <c r="M1906" i="28"/>
  <c r="N1906" i="28" s="1"/>
  <c r="L1906" i="28"/>
  <c r="M112" i="28"/>
  <c r="N112" i="28" s="1"/>
  <c r="L112" i="28"/>
  <c r="L1304" i="28"/>
  <c r="M1304" i="28"/>
  <c r="N1304" i="28" s="1"/>
  <c r="L1933" i="28"/>
  <c r="M1933" i="28"/>
  <c r="N1933" i="28" s="1"/>
  <c r="L1641" i="28"/>
  <c r="M1641" i="28"/>
  <c r="N1641" i="28" s="1"/>
  <c r="M199" i="28"/>
  <c r="N199" i="28" s="1"/>
  <c r="L199" i="28"/>
  <c r="M2006" i="28"/>
  <c r="N2006" i="28" s="1"/>
  <c r="L2006" i="28"/>
  <c r="L2072" i="28"/>
  <c r="M2072" i="28"/>
  <c r="N2072" i="28" s="1"/>
  <c r="L282" i="28"/>
  <c r="M282" i="28"/>
  <c r="N282" i="28" s="1"/>
  <c r="M2015" i="28"/>
  <c r="N2015" i="28" s="1"/>
  <c r="L2015" i="28"/>
  <c r="L180" i="28"/>
  <c r="M180" i="28"/>
  <c r="N180" i="28" s="1"/>
  <c r="L2070" i="28"/>
  <c r="M2070" i="28"/>
  <c r="N2070" i="28" s="1"/>
  <c r="L86" i="28"/>
  <c r="M86" i="28"/>
  <c r="N86" i="28" s="1"/>
  <c r="M632" i="28"/>
  <c r="N632" i="28" s="1"/>
  <c r="L632" i="28"/>
  <c r="L265" i="28"/>
  <c r="M265" i="28"/>
  <c r="N265" i="28" s="1"/>
  <c r="M459" i="28"/>
  <c r="N459" i="28" s="1"/>
  <c r="L459" i="28"/>
  <c r="M216" i="28"/>
  <c r="N216" i="28" s="1"/>
  <c r="L216" i="28"/>
  <c r="M1856" i="28"/>
  <c r="N1856" i="28" s="1"/>
  <c r="L1856" i="28"/>
  <c r="L2099" i="28"/>
  <c r="M2099" i="28"/>
  <c r="N2099" i="28" s="1"/>
  <c r="L2043" i="28"/>
  <c r="M2043" i="28"/>
  <c r="N2043" i="28" s="1"/>
  <c r="M194" i="28"/>
  <c r="N194" i="28" s="1"/>
  <c r="L194" i="28"/>
  <c r="M545" i="28"/>
  <c r="N545" i="28" s="1"/>
  <c r="L545" i="28"/>
  <c r="M1252" i="28"/>
  <c r="N1252" i="28" s="1"/>
  <c r="L1252" i="28"/>
  <c r="L480" i="28"/>
  <c r="M480" i="28"/>
  <c r="N480" i="28" s="1"/>
  <c r="L2108" i="28"/>
  <c r="M2108" i="28"/>
  <c r="N2108" i="28" s="1"/>
  <c r="M137" i="28"/>
  <c r="N137" i="28" s="1"/>
  <c r="L137" i="28"/>
  <c r="M1458" i="28"/>
  <c r="N1458" i="28" s="1"/>
  <c r="L1458" i="28"/>
  <c r="L446" i="28"/>
  <c r="M446" i="28"/>
  <c r="N446" i="28" s="1"/>
  <c r="L1101" i="28"/>
  <c r="M1101" i="28"/>
  <c r="N1101" i="28" s="1"/>
  <c r="M768" i="28"/>
  <c r="N768" i="28" s="1"/>
  <c r="L768" i="28"/>
  <c r="L1887" i="28"/>
  <c r="M1887" i="28"/>
  <c r="N1887" i="28" s="1"/>
  <c r="L62" i="28"/>
  <c r="M62" i="28"/>
  <c r="N62" i="28" s="1"/>
  <c r="M1726" i="28"/>
  <c r="N1726" i="28" s="1"/>
  <c r="L1726" i="28"/>
  <c r="M331" i="28"/>
  <c r="N331" i="28" s="1"/>
  <c r="L331" i="28"/>
  <c r="M894" i="28"/>
  <c r="N894" i="28" s="1"/>
  <c r="L894" i="28"/>
  <c r="M2012" i="28"/>
  <c r="N2012" i="28" s="1"/>
  <c r="L2012" i="28"/>
  <c r="L551" i="28"/>
  <c r="M551" i="28"/>
  <c r="N551" i="28" s="1"/>
  <c r="M908" i="28"/>
  <c r="N908" i="28" s="1"/>
  <c r="L908" i="28"/>
  <c r="L1154" i="28"/>
  <c r="M1154" i="28"/>
  <c r="N1154" i="28" s="1"/>
  <c r="L2005" i="28"/>
  <c r="M2005" i="28"/>
  <c r="N2005" i="28" s="1"/>
  <c r="M2189" i="28"/>
  <c r="N2189" i="28" s="1"/>
  <c r="L2189" i="28"/>
  <c r="M1301" i="28"/>
  <c r="N1301" i="28" s="1"/>
  <c r="L1301" i="28"/>
  <c r="L155" i="28"/>
  <c r="M155" i="28"/>
  <c r="N155" i="28" s="1"/>
  <c r="L318" i="28"/>
  <c r="M318" i="28"/>
  <c r="N318" i="28" s="1"/>
  <c r="L1246" i="28"/>
  <c r="M1246" i="28"/>
  <c r="N1246" i="28" s="1"/>
  <c r="M1640" i="28"/>
  <c r="N1640" i="28" s="1"/>
  <c r="L1640" i="28"/>
  <c r="M1668" i="28"/>
  <c r="N1668" i="28" s="1"/>
  <c r="L1668" i="28"/>
  <c r="M1148" i="28"/>
  <c r="N1148" i="28" s="1"/>
  <c r="L1148" i="28"/>
  <c r="L164" i="28"/>
  <c r="M164" i="28"/>
  <c r="N164" i="28" s="1"/>
  <c r="L507" i="28"/>
  <c r="M507" i="28"/>
  <c r="N507" i="28" s="1"/>
  <c r="M1893" i="28"/>
  <c r="N1893" i="28" s="1"/>
  <c r="L1893" i="28"/>
  <c r="L1193" i="28"/>
  <c r="M1193" i="28"/>
  <c r="N1193" i="28" s="1"/>
  <c r="L1345" i="28"/>
  <c r="M1345" i="28"/>
  <c r="N1345" i="28" s="1"/>
  <c r="M64" i="28"/>
  <c r="N64" i="28" s="1"/>
  <c r="L64" i="28"/>
  <c r="L243" i="28"/>
  <c r="M243" i="28"/>
  <c r="N243" i="28" s="1"/>
  <c r="L604" i="28"/>
  <c r="M604" i="28"/>
  <c r="N604" i="28" s="1"/>
  <c r="M1298" i="28"/>
  <c r="N1298" i="28" s="1"/>
  <c r="L1298" i="28"/>
  <c r="L1706" i="28"/>
  <c r="M1706" i="28"/>
  <c r="N1706" i="28" s="1"/>
  <c r="M42" i="28"/>
  <c r="N42" i="28" s="1"/>
  <c r="L42" i="28"/>
  <c r="L1002" i="28"/>
  <c r="M1002" i="28"/>
  <c r="N1002" i="28" s="1"/>
  <c r="L1981" i="28"/>
  <c r="M1981" i="28"/>
  <c r="N1981" i="28" s="1"/>
  <c r="L1927" i="28"/>
  <c r="M1927" i="28"/>
  <c r="N1927" i="28" s="1"/>
  <c r="M2131" i="28"/>
  <c r="N2131" i="28" s="1"/>
  <c r="L2131" i="28"/>
  <c r="L1568" i="28"/>
  <c r="M1568" i="28"/>
  <c r="N1568" i="28" s="1"/>
  <c r="M1401" i="28"/>
  <c r="N1401" i="28" s="1"/>
  <c r="L1401" i="28"/>
  <c r="L1899" i="28"/>
  <c r="M1899" i="28"/>
  <c r="N1899" i="28" s="1"/>
  <c r="M8" i="28"/>
  <c r="N8" i="28" s="1"/>
  <c r="L8" i="28"/>
  <c r="M264" i="28"/>
  <c r="N264" i="28" s="1"/>
  <c r="L264" i="28"/>
  <c r="L2071" i="28"/>
  <c r="M2071" i="28"/>
  <c r="N2071" i="28" s="1"/>
  <c r="L1630" i="28"/>
  <c r="M1630" i="28"/>
  <c r="N1630" i="28" s="1"/>
  <c r="M33" i="28"/>
  <c r="N33" i="28" s="1"/>
  <c r="L33" i="28"/>
  <c r="L1614" i="28"/>
  <c r="M1614" i="28"/>
  <c r="N1614" i="28" s="1"/>
  <c r="L835" i="28"/>
  <c r="M835" i="28"/>
  <c r="N835" i="28" s="1"/>
  <c r="L756" i="28"/>
  <c r="M756" i="28"/>
  <c r="N756" i="28" s="1"/>
  <c r="M2029" i="28"/>
  <c r="N2029" i="28" s="1"/>
  <c r="L2029" i="28"/>
  <c r="L408" i="28"/>
  <c r="M408" i="28"/>
  <c r="N408" i="28" s="1"/>
  <c r="M1486" i="28"/>
  <c r="N1486" i="28" s="1"/>
  <c r="L1486" i="28"/>
  <c r="L1235" i="28"/>
  <c r="M1235" i="28"/>
  <c r="N1235" i="28" s="1"/>
  <c r="M716" i="28"/>
  <c r="N716" i="28" s="1"/>
  <c r="L716" i="28"/>
  <c r="M1058" i="28"/>
  <c r="N1058" i="28" s="1"/>
  <c r="L1058" i="28"/>
  <c r="L566" i="28"/>
  <c r="M566" i="28"/>
  <c r="N566" i="28" s="1"/>
  <c r="L1580" i="28"/>
  <c r="M1580" i="28"/>
  <c r="N1580" i="28" s="1"/>
  <c r="L178" i="28"/>
  <c r="M178" i="28"/>
  <c r="N178" i="28" s="1"/>
  <c r="L1528" i="28"/>
  <c r="M1528" i="28"/>
  <c r="N1528" i="28" s="1"/>
  <c r="L296" i="28"/>
  <c r="M296" i="28"/>
  <c r="N296" i="28" s="1"/>
  <c r="L1620" i="28"/>
  <c r="M1620" i="28"/>
  <c r="N1620" i="28" s="1"/>
  <c r="L89" i="28"/>
  <c r="M89" i="28"/>
  <c r="N89" i="28" s="1"/>
  <c r="L2195" i="28"/>
  <c r="M2195" i="28"/>
  <c r="N2195" i="28" s="1"/>
  <c r="M332" i="28"/>
  <c r="N332" i="28" s="1"/>
  <c r="L332" i="28"/>
  <c r="L346" i="28"/>
  <c r="M346" i="28"/>
  <c r="N346" i="28" s="1"/>
  <c r="L601" i="28"/>
  <c r="M601" i="28"/>
  <c r="N601" i="28" s="1"/>
  <c r="L191" i="28"/>
  <c r="M191" i="28"/>
  <c r="N191" i="28" s="1"/>
  <c r="M128" i="28"/>
  <c r="N128" i="28" s="1"/>
  <c r="L128" i="28"/>
  <c r="M1248" i="28"/>
  <c r="N1248" i="28" s="1"/>
  <c r="L1248" i="28"/>
  <c r="L1965" i="28"/>
  <c r="M1965" i="28"/>
  <c r="N1965" i="28" s="1"/>
  <c r="L321" i="28"/>
  <c r="M321" i="28"/>
  <c r="N321" i="28" s="1"/>
  <c r="M1206" i="28"/>
  <c r="N1206" i="28" s="1"/>
  <c r="L1206" i="28"/>
  <c r="L166" i="28"/>
  <c r="M166" i="28"/>
  <c r="N166" i="28" s="1"/>
  <c r="L2193" i="28"/>
  <c r="M2193" i="28"/>
  <c r="N2193" i="28" s="1"/>
  <c r="M1925" i="28"/>
  <c r="N1925" i="28" s="1"/>
  <c r="L1925" i="28"/>
  <c r="L1451" i="28"/>
  <c r="M1451" i="28"/>
  <c r="N1451" i="28" s="1"/>
  <c r="M1387" i="28"/>
  <c r="N1387" i="28" s="1"/>
  <c r="L1387" i="28"/>
  <c r="L217" i="28"/>
  <c r="M217" i="28"/>
  <c r="N217" i="28" s="1"/>
  <c r="M615" i="28"/>
  <c r="N615" i="28" s="1"/>
  <c r="L615" i="28"/>
  <c r="L731" i="28"/>
  <c r="M731" i="28"/>
  <c r="N731" i="28" s="1"/>
  <c r="M708" i="28"/>
  <c r="N708" i="28" s="1"/>
  <c r="L708" i="28"/>
  <c r="L456" i="28"/>
  <c r="M456" i="28"/>
  <c r="N456" i="28" s="1"/>
  <c r="M1526" i="28"/>
  <c r="N1526" i="28" s="1"/>
  <c r="L1526" i="28"/>
  <c r="L1667" i="28"/>
  <c r="M1667" i="28"/>
  <c r="N1667" i="28" s="1"/>
  <c r="L240" i="28"/>
  <c r="M240" i="28"/>
  <c r="N240" i="28" s="1"/>
  <c r="M661" i="28"/>
  <c r="N661" i="28" s="1"/>
  <c r="L661" i="28"/>
  <c r="M1586" i="28"/>
  <c r="N1586" i="28" s="1"/>
  <c r="L1586" i="28"/>
  <c r="M1018" i="28"/>
  <c r="N1018" i="28" s="1"/>
  <c r="L1018" i="28"/>
  <c r="M219" i="28"/>
  <c r="N219" i="28" s="1"/>
  <c r="L219" i="28"/>
  <c r="M1475" i="28"/>
  <c r="N1475" i="28" s="1"/>
  <c r="L1475" i="28"/>
  <c r="M2167" i="28"/>
  <c r="N2167" i="28" s="1"/>
  <c r="L2167" i="28"/>
  <c r="L1213" i="28"/>
  <c r="M1213" i="28"/>
  <c r="N1213" i="28" s="1"/>
  <c r="L856" i="28"/>
  <c r="M856" i="28"/>
  <c r="N856" i="28" s="1"/>
  <c r="L383" i="28"/>
  <c r="M383" i="28"/>
  <c r="N383" i="28" s="1"/>
  <c r="M183" i="28"/>
  <c r="N183" i="28" s="1"/>
  <c r="L183" i="28"/>
  <c r="L737" i="28"/>
  <c r="M737" i="28"/>
  <c r="N737" i="28" s="1"/>
  <c r="M405" i="28"/>
  <c r="N405" i="28" s="1"/>
  <c r="L405" i="28"/>
  <c r="M1083" i="28"/>
  <c r="N1083" i="28" s="1"/>
  <c r="L1083" i="28"/>
  <c r="M1469" i="28"/>
  <c r="N1469" i="28" s="1"/>
  <c r="L1469" i="28"/>
  <c r="M55" i="28"/>
  <c r="N55" i="28" s="1"/>
  <c r="L55" i="28"/>
  <c r="L2179" i="28"/>
  <c r="M2179" i="28"/>
  <c r="N2179" i="28" s="1"/>
  <c r="M1926" i="28"/>
  <c r="N1926" i="28" s="1"/>
  <c r="L1926" i="28"/>
  <c r="L374" i="28"/>
  <c r="M374" i="28"/>
  <c r="N374" i="28" s="1"/>
  <c r="M996" i="28"/>
  <c r="N996" i="28" s="1"/>
  <c r="L996" i="28"/>
  <c r="L1510" i="28"/>
  <c r="M1510" i="28"/>
  <c r="N1510" i="28" s="1"/>
  <c r="L280" i="28"/>
  <c r="M280" i="28"/>
  <c r="N280" i="28" s="1"/>
  <c r="L1040" i="28"/>
  <c r="M1040" i="28"/>
  <c r="N1040" i="28" s="1"/>
  <c r="L630" i="28"/>
  <c r="M630" i="28"/>
  <c r="N630" i="28" s="1"/>
  <c r="L1975" i="28"/>
  <c r="M1975" i="28"/>
  <c r="N1975" i="28" s="1"/>
  <c r="L1560" i="28"/>
  <c r="M1560" i="28"/>
  <c r="N1560" i="28" s="1"/>
  <c r="L505" i="28"/>
  <c r="M505" i="28"/>
  <c r="N505" i="28" s="1"/>
  <c r="M734" i="28"/>
  <c r="N734" i="28" s="1"/>
  <c r="L734" i="28"/>
  <c r="M902" i="28"/>
  <c r="N902" i="28" s="1"/>
  <c r="L902" i="28"/>
  <c r="L1759" i="28"/>
  <c r="M1759" i="28"/>
  <c r="N1759" i="28" s="1"/>
  <c r="L2082" i="28"/>
  <c r="M2082" i="28"/>
  <c r="N2082" i="28" s="1"/>
  <c r="L1439" i="28"/>
  <c r="M1439" i="28"/>
  <c r="N1439" i="28" s="1"/>
  <c r="L1540" i="28"/>
  <c r="M1540" i="28"/>
  <c r="N1540" i="28" s="1"/>
  <c r="L1869" i="28"/>
  <c r="M1869" i="28"/>
  <c r="N1869" i="28" s="1"/>
  <c r="L1200" i="28"/>
  <c r="M1200" i="28"/>
  <c r="N1200" i="28" s="1"/>
  <c r="L1283" i="28"/>
  <c r="M1283" i="28"/>
  <c r="N1283" i="28" s="1"/>
  <c r="M1529" i="28"/>
  <c r="N1529" i="28" s="1"/>
  <c r="L1529" i="28"/>
  <c r="L1338" i="28"/>
  <c r="M1338" i="28"/>
  <c r="N1338" i="28" s="1"/>
  <c r="M2127" i="28"/>
  <c r="N2127" i="28" s="1"/>
  <c r="L2127" i="28"/>
  <c r="L1010" i="28"/>
  <c r="M1010" i="28"/>
  <c r="N1010" i="28" s="1"/>
  <c r="L554" i="28"/>
  <c r="M554" i="28"/>
  <c r="N554" i="28" s="1"/>
  <c r="M1219" i="28"/>
  <c r="N1219" i="28" s="1"/>
  <c r="L1219" i="28"/>
  <c r="L477" i="28"/>
  <c r="M477" i="28"/>
  <c r="N477" i="28" s="1"/>
  <c r="L2135" i="28"/>
  <c r="M2135" i="28"/>
  <c r="N2135" i="28" s="1"/>
  <c r="M29" i="28"/>
  <c r="N29" i="28" s="1"/>
  <c r="L29" i="28"/>
  <c r="M1484" i="28"/>
  <c r="N1484" i="28" s="1"/>
  <c r="L1484" i="28"/>
  <c r="M842" i="28"/>
  <c r="N842" i="28" s="1"/>
  <c r="L842" i="28"/>
  <c r="M1684" i="28"/>
  <c r="N1684" i="28" s="1"/>
  <c r="L1684" i="28"/>
  <c r="L1625" i="28"/>
  <c r="M1625" i="28"/>
  <c r="N1625" i="28" s="1"/>
  <c r="L899" i="28"/>
  <c r="M899" i="28"/>
  <c r="N899" i="28" s="1"/>
  <c r="M1433" i="28"/>
  <c r="N1433" i="28" s="1"/>
  <c r="L1433" i="28"/>
  <c r="M1959" i="28"/>
  <c r="N1959" i="28" s="1"/>
  <c r="L1959" i="28"/>
  <c r="L1754" i="28"/>
  <c r="M1754" i="28"/>
  <c r="N1754" i="28" s="1"/>
  <c r="L814" i="28"/>
  <c r="M814" i="28"/>
  <c r="N814" i="28" s="1"/>
  <c r="M1085" i="28"/>
  <c r="N1085" i="28" s="1"/>
  <c r="L1085" i="28"/>
  <c r="M20" i="28"/>
  <c r="N20" i="28" s="1"/>
  <c r="L20" i="28"/>
  <c r="M82" i="28"/>
  <c r="N82" i="28" s="1"/>
  <c r="L82" i="28"/>
  <c r="M696" i="28"/>
  <c r="N696" i="28" s="1"/>
  <c r="L696" i="28"/>
  <c r="L642" i="28"/>
  <c r="M642" i="28"/>
  <c r="N642" i="28" s="1"/>
  <c r="M1076" i="28"/>
  <c r="N1076" i="28" s="1"/>
  <c r="L1076" i="28"/>
  <c r="L1336" i="28"/>
  <c r="M1336" i="28"/>
  <c r="N1336" i="28" s="1"/>
  <c r="M598" i="28"/>
  <c r="N598" i="28" s="1"/>
  <c r="L598" i="28"/>
  <c r="L1455" i="28"/>
  <c r="M1455" i="28"/>
  <c r="N1455" i="28" s="1"/>
  <c r="L1050" i="28"/>
  <c r="M1050" i="28"/>
  <c r="N1050" i="28" s="1"/>
  <c r="M1699" i="28"/>
  <c r="N1699" i="28" s="1"/>
  <c r="L1699" i="28"/>
  <c r="L1944" i="28"/>
  <c r="M1944" i="28"/>
  <c r="N1944" i="28" s="1"/>
  <c r="L1675" i="28"/>
  <c r="M1675" i="28"/>
  <c r="N1675" i="28" s="1"/>
  <c r="M1404" i="28"/>
  <c r="N1404" i="28" s="1"/>
  <c r="L1404" i="28"/>
  <c r="M643" i="28"/>
  <c r="N643" i="28" s="1"/>
  <c r="L643" i="28"/>
  <c r="L1556" i="28"/>
  <c r="M1556" i="28"/>
  <c r="N1556" i="28" s="1"/>
  <c r="L1320" i="28"/>
  <c r="M1320" i="28"/>
  <c r="N1320" i="28" s="1"/>
  <c r="L1542" i="28"/>
  <c r="M1542" i="28"/>
  <c r="N1542" i="28" s="1"/>
  <c r="L1743" i="28"/>
  <c r="M1743" i="28"/>
  <c r="N1743" i="28" s="1"/>
  <c r="L236" i="28"/>
  <c r="M236" i="28"/>
  <c r="N236" i="28" s="1"/>
  <c r="M935" i="28"/>
  <c r="N935" i="28" s="1"/>
  <c r="L935" i="28"/>
  <c r="L664" i="28"/>
  <c r="M664" i="28"/>
  <c r="N664" i="28" s="1"/>
  <c r="M1879" i="28"/>
  <c r="N1879" i="28" s="1"/>
  <c r="L1879" i="28"/>
  <c r="L413" i="28"/>
  <c r="M413" i="28"/>
  <c r="N413" i="28" s="1"/>
  <c r="M1354" i="28"/>
  <c r="N1354" i="28" s="1"/>
  <c r="L1354" i="28"/>
  <c r="L1290" i="28"/>
  <c r="M1290" i="28"/>
  <c r="N1290" i="28" s="1"/>
  <c r="M2133" i="28"/>
  <c r="N2133" i="28" s="1"/>
  <c r="L2133" i="28"/>
  <c r="M1910" i="28"/>
  <c r="N1910" i="28" s="1"/>
  <c r="L1910" i="28"/>
  <c r="L1396" i="28"/>
  <c r="M1396" i="28"/>
  <c r="N1396" i="28" s="1"/>
  <c r="L1014" i="28"/>
  <c r="M1014" i="28"/>
  <c r="N1014" i="28" s="1"/>
  <c r="M2025" i="28"/>
  <c r="N2025" i="28" s="1"/>
  <c r="L2025" i="28"/>
  <c r="L1850" i="28"/>
  <c r="M1850" i="28"/>
  <c r="N1850" i="28" s="1"/>
  <c r="M1086" i="28"/>
  <c r="N1086" i="28" s="1"/>
  <c r="L1086" i="28"/>
  <c r="L641" i="28"/>
  <c r="M641" i="28"/>
  <c r="N641" i="28" s="1"/>
  <c r="L793" i="28"/>
  <c r="M793" i="28"/>
  <c r="N793" i="28" s="1"/>
  <c r="L544" i="28"/>
  <c r="M544" i="28"/>
  <c r="N544" i="28" s="1"/>
  <c r="M1623" i="28"/>
  <c r="N1623" i="28" s="1"/>
  <c r="L1623" i="28"/>
  <c r="L789" i="28"/>
  <c r="M789" i="28"/>
  <c r="N789" i="28" s="1"/>
  <c r="M126" i="28"/>
  <c r="N126" i="28" s="1"/>
  <c r="L126" i="28"/>
  <c r="M470" i="28"/>
  <c r="N470" i="28" s="1"/>
  <c r="L470" i="28"/>
  <c r="M1848" i="28"/>
  <c r="N1848" i="28" s="1"/>
  <c r="L1848" i="28"/>
  <c r="L51" i="28"/>
  <c r="M51" i="28"/>
  <c r="N51" i="28" s="1"/>
  <c r="M177" i="28"/>
  <c r="N177" i="28" s="1"/>
  <c r="L177" i="28"/>
  <c r="L1823" i="28"/>
  <c r="M1823" i="28"/>
  <c r="N1823" i="28" s="1"/>
  <c r="M1855" i="28"/>
  <c r="N1855" i="28" s="1"/>
  <c r="L1855" i="28"/>
  <c r="M1712" i="28"/>
  <c r="N1712" i="28" s="1"/>
  <c r="L1712" i="28"/>
  <c r="M574" i="28"/>
  <c r="N574" i="28" s="1"/>
  <c r="L574" i="28"/>
  <c r="M1089" i="28"/>
  <c r="N1089" i="28" s="1"/>
  <c r="L1089" i="28"/>
  <c r="L657" i="28"/>
  <c r="M657" i="28"/>
  <c r="N657" i="28" s="1"/>
  <c r="L289" i="28"/>
  <c r="M289" i="28"/>
  <c r="N289" i="28" s="1"/>
  <c r="L2242" i="28"/>
  <c r="M2242" i="28"/>
  <c r="N2242" i="28" s="1"/>
  <c r="L1939" i="28"/>
  <c r="M1939" i="28"/>
  <c r="N1939" i="28" s="1"/>
  <c r="M1615" i="28"/>
  <c r="N1615" i="28" s="1"/>
  <c r="L1615" i="28"/>
  <c r="L425" i="28"/>
  <c r="M425" i="28"/>
  <c r="N425" i="28" s="1"/>
  <c r="M905" i="28"/>
  <c r="N905" i="28" s="1"/>
  <c r="L905" i="28"/>
  <c r="M1737" i="28"/>
  <c r="N1737" i="28" s="1"/>
  <c r="L1737" i="28"/>
  <c r="M1916" i="28"/>
  <c r="N1916" i="28" s="1"/>
  <c r="L1916" i="28"/>
  <c r="M1073" i="28"/>
  <c r="N1073" i="28" s="1"/>
  <c r="L1073" i="28"/>
  <c r="M698" i="28"/>
  <c r="N698" i="28" s="1"/>
  <c r="L698" i="28"/>
  <c r="L382" i="28"/>
  <c r="M382" i="28"/>
  <c r="N382" i="28" s="1"/>
  <c r="M560" i="28"/>
  <c r="N560" i="28" s="1"/>
  <c r="L560" i="28"/>
  <c r="M2145" i="28"/>
  <c r="N2145" i="28" s="1"/>
  <c r="L2145" i="28"/>
  <c r="M1276" i="28"/>
  <c r="N1276" i="28" s="1"/>
  <c r="L1276" i="28"/>
  <c r="M1448" i="28"/>
  <c r="N1448" i="28" s="1"/>
  <c r="L1448" i="28"/>
  <c r="M1133" i="28"/>
  <c r="N1133" i="28" s="1"/>
  <c r="L1133" i="28"/>
  <c r="L98" i="28"/>
  <c r="M98" i="28"/>
  <c r="N98" i="28" s="1"/>
  <c r="L1188" i="28"/>
  <c r="M1188" i="28"/>
  <c r="N1188" i="28" s="1"/>
  <c r="L1057" i="28"/>
  <c r="M1057" i="28"/>
  <c r="N1057" i="28" s="1"/>
  <c r="M1191" i="28"/>
  <c r="N1191" i="28" s="1"/>
  <c r="L1191" i="28"/>
  <c r="M1601" i="28"/>
  <c r="N1601" i="28" s="1"/>
  <c r="L1601" i="28"/>
  <c r="L131" i="28"/>
  <c r="M131" i="28"/>
  <c r="N131" i="28" s="1"/>
  <c r="M1781" i="28"/>
  <c r="N1781" i="28" s="1"/>
  <c r="L1781" i="28"/>
  <c r="L1801" i="28"/>
  <c r="M1801" i="28"/>
  <c r="N1801" i="28" s="1"/>
  <c r="M1798" i="28"/>
  <c r="N1798" i="28" s="1"/>
  <c r="L1798" i="28"/>
  <c r="M1862" i="28"/>
  <c r="N1862" i="28" s="1"/>
  <c r="L1862" i="28"/>
  <c r="M1790" i="28"/>
  <c r="N1790" i="28" s="1"/>
  <c r="L1790" i="28"/>
  <c r="L2227" i="28"/>
  <c r="M2227" i="28"/>
  <c r="N2227" i="28" s="1"/>
  <c r="L317" i="28"/>
  <c r="M317" i="28"/>
  <c r="N317" i="28" s="1"/>
  <c r="M1782" i="28"/>
  <c r="N1782" i="28" s="1"/>
  <c r="L1782" i="28"/>
  <c r="L1807" i="28"/>
  <c r="M1807" i="28"/>
  <c r="N1807" i="28" s="1"/>
  <c r="L1037" i="28"/>
  <c r="M1037" i="28"/>
  <c r="N1037" i="28" s="1"/>
  <c r="M1150" i="28"/>
  <c r="N1150" i="28" s="1"/>
  <c r="L1150" i="28"/>
  <c r="L1570" i="28"/>
  <c r="M1570" i="28"/>
  <c r="N1570" i="28" s="1"/>
  <c r="L2120" i="28"/>
  <c r="M2120" i="28"/>
  <c r="N2120" i="28" s="1"/>
  <c r="L673" i="28"/>
  <c r="M673" i="28"/>
  <c r="N673" i="28" s="1"/>
  <c r="M1428" i="28"/>
  <c r="N1428" i="28" s="1"/>
  <c r="L1428" i="28"/>
  <c r="L2024" i="28"/>
  <c r="M2024" i="28"/>
  <c r="N2024" i="28" s="1"/>
  <c r="L210" i="28"/>
  <c r="M210" i="28"/>
  <c r="N210" i="28" s="1"/>
  <c r="M1763" i="28"/>
  <c r="N1763" i="28" s="1"/>
  <c r="L1763" i="28"/>
  <c r="L1541" i="28"/>
  <c r="M1541" i="28"/>
  <c r="N1541" i="28" s="1"/>
  <c r="M611" i="28"/>
  <c r="N611" i="28" s="1"/>
  <c r="L611" i="28"/>
  <c r="L2090" i="28"/>
  <c r="M2090" i="28"/>
  <c r="N2090" i="28" s="1"/>
  <c r="L197" i="28"/>
  <c r="M197" i="28"/>
  <c r="N197" i="28" s="1"/>
  <c r="M640" i="28"/>
  <c r="N640" i="28" s="1"/>
  <c r="L640" i="28"/>
  <c r="L1559" i="28"/>
  <c r="M1559" i="28"/>
  <c r="N1559" i="28" s="1"/>
  <c r="M1552" i="28"/>
  <c r="N1552" i="28" s="1"/>
  <c r="L1552" i="28"/>
  <c r="M1217" i="28"/>
  <c r="N1217" i="28" s="1"/>
  <c r="L1217" i="28"/>
  <c r="L1194" i="28"/>
  <c r="M1194" i="28"/>
  <c r="N1194" i="28" s="1"/>
  <c r="M286" i="28"/>
  <c r="N286" i="28" s="1"/>
  <c r="L286" i="28"/>
  <c r="L1223" i="28"/>
  <c r="M1223" i="28"/>
  <c r="N1223" i="28" s="1"/>
  <c r="M1340" i="28"/>
  <c r="N1340" i="28" s="1"/>
  <c r="L1340" i="28"/>
  <c r="L2100" i="28"/>
  <c r="M2100" i="28"/>
  <c r="N2100" i="28" s="1"/>
  <c r="L1092" i="28"/>
  <c r="M1092" i="28"/>
  <c r="N1092" i="28" s="1"/>
  <c r="L457" i="28"/>
  <c r="M457" i="28"/>
  <c r="N457" i="28" s="1"/>
  <c r="M645" i="28"/>
  <c r="N645" i="28" s="1"/>
  <c r="L645" i="28"/>
  <c r="M44" i="28"/>
  <c r="N44" i="28" s="1"/>
  <c r="L44" i="28"/>
  <c r="L1705" i="28"/>
  <c r="M1705" i="28"/>
  <c r="N1705" i="28" s="1"/>
  <c r="M1270" i="28"/>
  <c r="N1270" i="28" s="1"/>
  <c r="L1270" i="28"/>
  <c r="L1962" i="28"/>
  <c r="M1962" i="28"/>
  <c r="N1962" i="28" s="1"/>
  <c r="L1163" i="28"/>
  <c r="M1163" i="28"/>
  <c r="N1163" i="28" s="1"/>
  <c r="L519" i="28"/>
  <c r="M519" i="28"/>
  <c r="N519" i="28" s="1"/>
  <c r="L2058" i="28"/>
  <c r="M2058" i="28"/>
  <c r="N2058" i="28" s="1"/>
  <c r="M1815" i="28"/>
  <c r="N1815" i="28" s="1"/>
  <c r="L1815" i="28"/>
  <c r="M1008" i="28"/>
  <c r="N1008" i="28" s="1"/>
  <c r="L1008" i="28"/>
  <c r="L838" i="28"/>
  <c r="M838" i="28"/>
  <c r="N838" i="28" s="1"/>
  <c r="L1840" i="28"/>
  <c r="M1840" i="28"/>
  <c r="N1840" i="28" s="1"/>
  <c r="L252" i="28"/>
  <c r="M252" i="28"/>
  <c r="N252" i="28" s="1"/>
  <c r="L675" i="28"/>
  <c r="M675" i="28"/>
  <c r="N675" i="28" s="1"/>
  <c r="L380" i="28"/>
  <c r="M380" i="28"/>
  <c r="N380" i="28" s="1"/>
  <c r="M2246" i="28"/>
  <c r="N2246" i="28" s="1"/>
  <c r="L2246" i="28"/>
  <c r="M5" i="28"/>
  <c r="N5" i="28" s="1"/>
  <c r="L5" i="28"/>
  <c r="L998" i="28"/>
  <c r="M998" i="28"/>
  <c r="N998" i="28" s="1"/>
  <c r="M530" i="28"/>
  <c r="N530" i="28" s="1"/>
  <c r="L530" i="28"/>
  <c r="M39" i="28"/>
  <c r="N39" i="28" s="1"/>
  <c r="L39" i="28"/>
  <c r="L770" i="28"/>
  <c r="M770" i="28"/>
  <c r="N770" i="28" s="1"/>
  <c r="M473" i="28"/>
  <c r="N473" i="28" s="1"/>
  <c r="L473" i="28"/>
  <c r="L1323" i="28"/>
  <c r="M1323" i="28"/>
  <c r="N1323" i="28" s="1"/>
  <c r="L1167" i="28"/>
  <c r="M1167" i="28"/>
  <c r="N1167" i="28" s="1"/>
  <c r="M861" i="28"/>
  <c r="N861" i="28" s="1"/>
  <c r="L861" i="28"/>
  <c r="L1282" i="28"/>
  <c r="M1282" i="28"/>
  <c r="N1282" i="28" s="1"/>
  <c r="L385" i="28"/>
  <c r="M385" i="28"/>
  <c r="N385" i="28" s="1"/>
  <c r="M1744" i="28"/>
  <c r="N1744" i="28" s="1"/>
  <c r="L1744" i="28"/>
  <c r="M1343" i="28"/>
  <c r="N1343" i="28" s="1"/>
  <c r="L1343" i="28"/>
  <c r="L919" i="28"/>
  <c r="M919" i="28"/>
  <c r="N919" i="28" s="1"/>
  <c r="M1915" i="28"/>
  <c r="N1915" i="28" s="1"/>
  <c r="L1915" i="28"/>
  <c r="M2139" i="28"/>
  <c r="N2139" i="28" s="1"/>
  <c r="L2139" i="28"/>
  <c r="M807" i="28"/>
  <c r="N807" i="28" s="1"/>
  <c r="L807" i="28"/>
  <c r="M629" i="28"/>
  <c r="N629" i="28" s="1"/>
  <c r="L629" i="28"/>
  <c r="L2188" i="28"/>
  <c r="M2188" i="28"/>
  <c r="N2188" i="28" s="1"/>
  <c r="L41" i="28"/>
  <c r="M41" i="28"/>
  <c r="N41" i="28" s="1"/>
  <c r="M2056" i="28"/>
  <c r="N2056" i="28" s="1"/>
  <c r="L2056" i="28"/>
  <c r="L771" i="28"/>
  <c r="M771" i="28"/>
  <c r="N771" i="28" s="1"/>
  <c r="L1913" i="28"/>
  <c r="M1913" i="28"/>
  <c r="N1913" i="28" s="1"/>
  <c r="L2053" i="28"/>
  <c r="M2053" i="28"/>
  <c r="N2053" i="28" s="1"/>
  <c r="L493" i="28"/>
  <c r="M493" i="28"/>
  <c r="N493" i="28" s="1"/>
  <c r="L204" i="28"/>
  <c r="M204" i="28"/>
  <c r="N204" i="28" s="1"/>
  <c r="M1112" i="28"/>
  <c r="N1112" i="28" s="1"/>
  <c r="L1112" i="28"/>
  <c r="M1467" i="28"/>
  <c r="N1467" i="28" s="1"/>
  <c r="L1467" i="28"/>
  <c r="L1734" i="28"/>
  <c r="M1734" i="28"/>
  <c r="N1734" i="28" s="1"/>
  <c r="L1892" i="28"/>
  <c r="M1892" i="28"/>
  <c r="N1892" i="28" s="1"/>
  <c r="L1379" i="28"/>
  <c r="M1379" i="28"/>
  <c r="N1379" i="28" s="1"/>
  <c r="L2065" i="28"/>
  <c r="M2065" i="28"/>
  <c r="N2065" i="28" s="1"/>
  <c r="M1985" i="28"/>
  <c r="N1985" i="28" s="1"/>
  <c r="L1985" i="28"/>
  <c r="L119" i="28"/>
  <c r="M119" i="28"/>
  <c r="N119" i="28" s="1"/>
  <c r="L599" i="28"/>
  <c r="M599" i="28"/>
  <c r="N599" i="28" s="1"/>
  <c r="M2243" i="28"/>
  <c r="N2243" i="28" s="1"/>
  <c r="L2243" i="28"/>
  <c r="M1612" i="28"/>
  <c r="N1612" i="28" s="1"/>
  <c r="L1612" i="28"/>
  <c r="L1184" i="28"/>
  <c r="M1184" i="28"/>
  <c r="N1184" i="28" s="1"/>
  <c r="M1718" i="28"/>
  <c r="N1718" i="28" s="1"/>
  <c r="L1718" i="28"/>
  <c r="M340" i="28"/>
  <c r="N340" i="28" s="1"/>
  <c r="L340" i="28"/>
  <c r="M291" i="28"/>
  <c r="N291" i="28" s="1"/>
  <c r="L291" i="28"/>
  <c r="M1797" i="28"/>
  <c r="N1797" i="28" s="1"/>
  <c r="L1797" i="28"/>
  <c r="L1786" i="28"/>
  <c r="M1786" i="28"/>
  <c r="N1786" i="28" s="1"/>
  <c r="M1294" i="28"/>
  <c r="N1294" i="28" s="1"/>
  <c r="L1294" i="28"/>
  <c r="M406" i="28"/>
  <c r="N406" i="28" s="1"/>
  <c r="L406" i="28"/>
  <c r="L1813" i="28"/>
  <c r="M1813" i="28"/>
  <c r="N1813" i="28" s="1"/>
  <c r="M1767" i="28"/>
  <c r="N1767" i="28" s="1"/>
  <c r="L1767" i="28"/>
  <c r="L1245" i="28"/>
  <c r="M1245" i="28"/>
  <c r="N1245" i="28" s="1"/>
  <c r="M1061" i="28"/>
  <c r="N1061" i="28" s="1"/>
  <c r="L1061" i="28"/>
  <c r="M26" i="28"/>
  <c r="N26" i="28" s="1"/>
  <c r="L26" i="28"/>
  <c r="L2037" i="28"/>
  <c r="M2037" i="28"/>
  <c r="N2037" i="28" s="1"/>
  <c r="L558" i="28"/>
  <c r="M558" i="28"/>
  <c r="N558" i="28" s="1"/>
  <c r="L1013" i="28"/>
  <c r="M1013" i="28"/>
  <c r="N1013" i="28" s="1"/>
  <c r="M1775" i="28"/>
  <c r="N1775" i="28" s="1"/>
  <c r="L1775" i="28"/>
  <c r="L1520" i="28"/>
  <c r="M1520" i="28"/>
  <c r="N1520" i="28" s="1"/>
  <c r="M624" i="28"/>
  <c r="N624" i="28" s="1"/>
  <c r="L624" i="28"/>
  <c r="L936" i="28"/>
  <c r="M936" i="28"/>
  <c r="N936" i="28" s="1"/>
  <c r="M938" i="28"/>
  <c r="N938" i="28" s="1"/>
  <c r="L938" i="28"/>
  <c r="M2066" i="28"/>
  <c r="N2066" i="28" s="1"/>
  <c r="L2066" i="28"/>
  <c r="L1521" i="28"/>
  <c r="M1521" i="28"/>
  <c r="N1521" i="28" s="1"/>
  <c r="L1242" i="28"/>
  <c r="M1242" i="28"/>
  <c r="N1242" i="28" s="1"/>
  <c r="L1183" i="28"/>
  <c r="M1183" i="28"/>
  <c r="N1183" i="28" s="1"/>
  <c r="L823" i="28"/>
  <c r="M823" i="28"/>
  <c r="N823" i="28" s="1"/>
  <c r="M609" i="28"/>
  <c r="N609" i="28" s="1"/>
  <c r="L609" i="28"/>
  <c r="L1677" i="28"/>
  <c r="M1677" i="28"/>
  <c r="N1677" i="28" s="1"/>
  <c r="M2207" i="28"/>
  <c r="N2207" i="28" s="1"/>
  <c r="L2207" i="28"/>
  <c r="L1678" i="28"/>
  <c r="M1678" i="28"/>
  <c r="N1678" i="28" s="1"/>
  <c r="L355" i="28"/>
  <c r="M355" i="28"/>
  <c r="N355" i="28" s="1"/>
  <c r="L2110" i="28"/>
  <c r="M2110" i="28"/>
  <c r="N2110" i="28" s="1"/>
  <c r="M1846" i="28"/>
  <c r="N1846" i="28" s="1"/>
  <c r="L1846" i="28"/>
  <c r="L420" i="28"/>
  <c r="M420" i="28"/>
  <c r="N420" i="28" s="1"/>
  <c r="L1437" i="28"/>
  <c r="M1437" i="28"/>
  <c r="N1437" i="28" s="1"/>
  <c r="M1577" i="28"/>
  <c r="N1577" i="28" s="1"/>
  <c r="L1577" i="28"/>
  <c r="M1250" i="28"/>
  <c r="N1250" i="28" s="1"/>
  <c r="L1250" i="28"/>
  <c r="M788" i="28"/>
  <c r="N788" i="28" s="1"/>
  <c r="L788" i="28"/>
  <c r="M1371" i="28"/>
  <c r="N1371" i="28" s="1"/>
  <c r="L1371" i="28"/>
  <c r="L462" i="28"/>
  <c r="M462" i="28"/>
  <c r="N462" i="28" s="1"/>
  <c r="M1941" i="28"/>
  <c r="N1941" i="28" s="1"/>
  <c r="L1941" i="28"/>
  <c r="M169" i="28"/>
  <c r="N169" i="28" s="1"/>
  <c r="L169" i="28"/>
  <c r="M111" i="28"/>
  <c r="N111" i="28" s="1"/>
  <c r="L111" i="28"/>
  <c r="M1938" i="28"/>
  <c r="N1938" i="28" s="1"/>
  <c r="L1938" i="28"/>
  <c r="L1144" i="28"/>
  <c r="M1144" i="28"/>
  <c r="N1144" i="28" s="1"/>
  <c r="M1094" i="28"/>
  <c r="N1094" i="28" s="1"/>
  <c r="L1094" i="28"/>
  <c r="L2068" i="28"/>
  <c r="M2068" i="28"/>
  <c r="N2068" i="28" s="1"/>
  <c r="M817" i="28"/>
  <c r="N817" i="28" s="1"/>
  <c r="L817" i="28"/>
  <c r="L212" i="28"/>
  <c r="M212" i="28"/>
  <c r="N212" i="28" s="1"/>
  <c r="L1960" i="28"/>
  <c r="M1960" i="28"/>
  <c r="N1960" i="28" s="1"/>
  <c r="L896" i="28"/>
  <c r="M896" i="28"/>
  <c r="N896" i="28" s="1"/>
  <c r="M288" i="28"/>
  <c r="N288" i="28" s="1"/>
  <c r="L288" i="28"/>
  <c r="L1653" i="28"/>
  <c r="M1653" i="28"/>
  <c r="N1653" i="28" s="1"/>
  <c r="M937" i="28"/>
  <c r="N937" i="28" s="1"/>
  <c r="L937" i="28"/>
  <c r="L2215" i="28"/>
  <c r="M2215" i="28"/>
  <c r="N2215" i="28" s="1"/>
  <c r="M749" i="28"/>
  <c r="N749" i="28" s="1"/>
  <c r="L749" i="28"/>
  <c r="M864" i="28"/>
  <c r="N864" i="28" s="1"/>
  <c r="L864" i="28"/>
  <c r="M329" i="28"/>
  <c r="N329" i="28" s="1"/>
  <c r="L329" i="28"/>
  <c r="L419" i="28"/>
  <c r="M419" i="28"/>
  <c r="N419" i="28" s="1"/>
  <c r="M92" i="28"/>
  <c r="N92" i="28" s="1"/>
  <c r="L92" i="28"/>
  <c r="L2" i="25"/>
  <c r="M2" i="25"/>
  <c r="N2" i="25" s="1"/>
  <c r="M826" i="28"/>
  <c r="N826" i="28" s="1"/>
  <c r="L826" i="28"/>
  <c r="L2039" i="28"/>
  <c r="M2039" i="28"/>
  <c r="N2039" i="28" s="1"/>
  <c r="L226" i="28"/>
  <c r="M226" i="28"/>
  <c r="N226" i="28" s="1"/>
  <c r="L2061" i="28"/>
  <c r="M2061" i="28"/>
  <c r="N2061" i="28" s="1"/>
  <c r="M1723" i="28"/>
  <c r="N1723" i="28" s="1"/>
  <c r="L1723" i="28"/>
  <c r="M1834" i="28"/>
  <c r="N1834" i="28" s="1"/>
  <c r="L1834" i="28"/>
  <c r="L2063" i="28"/>
  <c r="M2063" i="28"/>
  <c r="N2063" i="28" s="1"/>
  <c r="M1872" i="28"/>
  <c r="N1872" i="28" s="1"/>
  <c r="L1872" i="28"/>
  <c r="M1849" i="28"/>
  <c r="N1849" i="28" s="1"/>
  <c r="L1849" i="28"/>
  <c r="M1905" i="28"/>
  <c r="N1905" i="28" s="1"/>
  <c r="L1905" i="28"/>
  <c r="M1169" i="28"/>
  <c r="N1169" i="28" s="1"/>
  <c r="L1169" i="28"/>
  <c r="L707" i="28"/>
  <c r="M707" i="28"/>
  <c r="N707" i="28" s="1"/>
  <c r="M2010" i="28"/>
  <c r="N2010" i="28" s="1"/>
  <c r="L2010" i="28"/>
  <c r="L1375" i="28"/>
  <c r="M1375" i="28"/>
  <c r="N1375" i="28" s="1"/>
  <c r="L442" i="28"/>
  <c r="M442" i="28"/>
  <c r="N442" i="28" s="1"/>
  <c r="M163" i="28"/>
  <c r="N163" i="28" s="1"/>
  <c r="L163" i="28"/>
  <c r="L2248" i="28"/>
  <c r="M2248" i="28"/>
  <c r="N2248" i="28" s="1"/>
  <c r="M1731" i="28"/>
  <c r="N1731" i="28" s="1"/>
  <c r="L1731" i="28"/>
  <c r="M1503" i="28"/>
  <c r="N1503" i="28" s="1"/>
  <c r="L1503" i="28"/>
  <c r="M999" i="28"/>
  <c r="N999" i="28" s="1"/>
  <c r="L999" i="28"/>
  <c r="M1414" i="28"/>
  <c r="N1414" i="28" s="1"/>
  <c r="L1414" i="28"/>
  <c r="L47" i="28"/>
  <c r="M47" i="28"/>
  <c r="N47" i="28" s="1"/>
  <c r="M1991" i="28"/>
  <c r="N1991" i="28" s="1"/>
  <c r="L1991" i="28"/>
  <c r="L63" i="28"/>
  <c r="M63" i="28"/>
  <c r="N63" i="28" s="1"/>
  <c r="L1130" i="28"/>
  <c r="M1130" i="28"/>
  <c r="N1130" i="28" s="1"/>
  <c r="L129" i="28"/>
  <c r="M129" i="28"/>
  <c r="N129" i="28" s="1"/>
  <c r="M1527" i="28"/>
  <c r="N1527" i="28" s="1"/>
  <c r="L1527" i="28"/>
  <c r="M784" i="28"/>
  <c r="N784" i="28" s="1"/>
  <c r="L784" i="28"/>
  <c r="L454" i="28"/>
  <c r="M454" i="28"/>
  <c r="N454" i="28" s="1"/>
  <c r="M1315" i="28"/>
  <c r="N1315" i="28" s="1"/>
  <c r="L1315" i="28"/>
  <c r="M1943" i="28"/>
  <c r="N1943" i="28" s="1"/>
  <c r="L1943" i="28"/>
  <c r="M1362" i="28"/>
  <c r="N1362" i="28" s="1"/>
  <c r="L1362" i="28"/>
  <c r="L718" i="28"/>
  <c r="M718" i="28"/>
  <c r="N718" i="28" s="1"/>
  <c r="M563" i="28"/>
  <c r="N563" i="28" s="1"/>
  <c r="L563" i="28"/>
  <c r="L1192" i="28"/>
  <c r="M1192" i="28"/>
  <c r="N1192" i="28" s="1"/>
  <c r="M1533" i="28"/>
  <c r="N1533" i="28" s="1"/>
  <c r="L1533" i="28"/>
  <c r="M1068" i="28"/>
  <c r="N1068" i="28" s="1"/>
  <c r="L1068" i="28"/>
  <c r="M1979" i="28"/>
  <c r="N1979" i="28" s="1"/>
  <c r="L1979" i="28"/>
  <c r="M694" i="28"/>
  <c r="N694" i="28" s="1"/>
  <c r="L694" i="28"/>
  <c r="L84" i="28"/>
  <c r="M84" i="28"/>
  <c r="N84" i="28" s="1"/>
  <c r="L324" i="28"/>
  <c r="M324" i="28"/>
  <c r="N324" i="28" s="1"/>
  <c r="M517" i="28"/>
  <c r="N517" i="28" s="1"/>
  <c r="L517" i="28"/>
  <c r="L927" i="28"/>
  <c r="M927" i="28"/>
  <c r="N927" i="28" s="1"/>
  <c r="L1695" i="28"/>
  <c r="M1695" i="28"/>
  <c r="N1695" i="28" s="1"/>
  <c r="M865" i="28"/>
  <c r="N865" i="28" s="1"/>
  <c r="L865" i="28"/>
  <c r="L742" i="28"/>
  <c r="M742" i="28"/>
  <c r="N742" i="28" s="1"/>
  <c r="L1507" i="28"/>
  <c r="M1507" i="28"/>
  <c r="N1507" i="28" s="1"/>
  <c r="L95" i="28"/>
  <c r="M95" i="28"/>
  <c r="N95" i="28" s="1"/>
  <c r="L2209" i="28"/>
  <c r="M2209" i="28"/>
  <c r="N2209" i="28" s="1"/>
  <c r="M400" i="28"/>
  <c r="N400" i="28" s="1"/>
  <c r="L400" i="28"/>
  <c r="M981" i="28"/>
  <c r="N981" i="28" s="1"/>
  <c r="L981" i="28"/>
  <c r="L2126" i="28"/>
  <c r="M2126" i="28"/>
  <c r="N2126" i="28" s="1"/>
  <c r="M1241" i="28"/>
  <c r="N1241" i="28" s="1"/>
  <c r="L1241" i="28"/>
  <c r="M1500" i="28"/>
  <c r="N1500" i="28" s="1"/>
  <c r="L1500" i="28"/>
  <c r="M782" i="28"/>
  <c r="N782" i="28" s="1"/>
  <c r="L782" i="28"/>
  <c r="M1065" i="28"/>
  <c r="N1065" i="28" s="1"/>
  <c r="L1065" i="28"/>
  <c r="L227" i="28"/>
  <c r="M227" i="28"/>
  <c r="N227" i="28" s="1"/>
  <c r="M1143" i="28"/>
  <c r="N1143" i="28" s="1"/>
  <c r="L1143" i="28"/>
  <c r="M496" i="28"/>
  <c r="N496" i="28" s="1"/>
  <c r="L496" i="28"/>
  <c r="L564" i="28"/>
  <c r="M564" i="28"/>
  <c r="N564" i="28" s="1"/>
  <c r="M1478" i="28"/>
  <c r="N1478" i="28" s="1"/>
  <c r="L1478" i="28"/>
  <c r="M921" i="28"/>
  <c r="N921" i="28" s="1"/>
  <c r="L921" i="28"/>
  <c r="L2142" i="28"/>
  <c r="M2142" i="28"/>
  <c r="N2142" i="28" s="1"/>
  <c r="M1584" i="28"/>
  <c r="N1584" i="28" s="1"/>
  <c r="L1584" i="28"/>
  <c r="M969" i="28"/>
  <c r="N969" i="28" s="1"/>
  <c r="L969" i="28"/>
  <c r="L2220" i="28"/>
  <c r="M2220" i="28"/>
  <c r="N2220" i="28" s="1"/>
  <c r="M2208" i="28"/>
  <c r="N2208" i="28" s="1"/>
  <c r="L2208" i="28"/>
  <c r="L2076" i="28"/>
  <c r="M2076" i="28"/>
  <c r="N2076" i="28" s="1"/>
  <c r="M259" i="28"/>
  <c r="N259" i="28" s="1"/>
  <c r="L259" i="28"/>
  <c r="L38" i="28"/>
  <c r="M38" i="28"/>
  <c r="N38" i="28" s="1"/>
  <c r="L66" i="28"/>
  <c r="M66" i="28"/>
  <c r="N66" i="28" s="1"/>
  <c r="M1805" i="28"/>
  <c r="N1805" i="28" s="1"/>
  <c r="L1805" i="28"/>
  <c r="L1817" i="28"/>
  <c r="M1817" i="28"/>
  <c r="N1817" i="28" s="1"/>
  <c r="M1772" i="28"/>
  <c r="N1772" i="28" s="1"/>
  <c r="L1772" i="28"/>
  <c r="M2170" i="28"/>
  <c r="N2170" i="28" s="1"/>
  <c r="L2170" i="28"/>
  <c r="L818" i="28"/>
  <c r="M818" i="28"/>
  <c r="N818" i="28" s="1"/>
  <c r="L414" i="28"/>
  <c r="M414" i="28"/>
  <c r="N414" i="28" s="1"/>
  <c r="M2" i="28"/>
  <c r="N2" i="28" s="1"/>
  <c r="L2" i="28"/>
  <c r="M74" i="28"/>
  <c r="N74" i="28" s="1"/>
  <c r="L74" i="28"/>
  <c r="M587" i="28"/>
  <c r="N587" i="28" s="1"/>
  <c r="L587" i="28"/>
  <c r="L392" i="28"/>
  <c r="M392" i="28"/>
  <c r="N392" i="28" s="1"/>
  <c r="L1258" i="28"/>
  <c r="M1258" i="28"/>
  <c r="N1258" i="28" s="1"/>
  <c r="M2203" i="28"/>
  <c r="N2203" i="28" s="1"/>
  <c r="L2203" i="28"/>
  <c r="L984" i="28"/>
  <c r="M984" i="28"/>
  <c r="N984" i="28" s="1"/>
  <c r="M848" i="28"/>
  <c r="N848" i="28" s="1"/>
  <c r="L848" i="28"/>
  <c r="L292" i="28"/>
  <c r="M292" i="28"/>
  <c r="N292" i="28" s="1"/>
  <c r="M1052" i="28"/>
  <c r="N1052" i="28" s="1"/>
  <c r="L1052" i="28"/>
  <c r="M378" i="28"/>
  <c r="N378" i="28" s="1"/>
  <c r="L378" i="28"/>
  <c r="M1431" i="28"/>
  <c r="N1431" i="28" s="1"/>
  <c r="L1431" i="28"/>
  <c r="M585" i="28"/>
  <c r="N585" i="28" s="1"/>
  <c r="L585" i="28"/>
  <c r="M407" i="28"/>
  <c r="N407" i="28" s="1"/>
  <c r="L407" i="28"/>
  <c r="M1582" i="28"/>
  <c r="N1582" i="28" s="1"/>
  <c r="L1582" i="28"/>
  <c r="M1023" i="28"/>
  <c r="N1023" i="28" s="1"/>
  <c r="L1023" i="28"/>
  <c r="M1694" i="28"/>
  <c r="N1694" i="28" s="1"/>
  <c r="L1694" i="28"/>
  <c r="M453" i="28"/>
  <c r="N453" i="28" s="1"/>
  <c r="L453" i="28"/>
  <c r="M800" i="28"/>
  <c r="N800" i="28" s="1"/>
  <c r="L800" i="28"/>
  <c r="M93" i="28"/>
  <c r="N93" i="28" s="1"/>
  <c r="L93" i="28"/>
  <c r="M19" i="28"/>
  <c r="N19" i="28" s="1"/>
  <c r="L19" i="28"/>
  <c r="L1921" i="28"/>
  <c r="M1921" i="28"/>
  <c r="N1921" i="28" s="1"/>
  <c r="L776" i="28"/>
  <c r="M776" i="28"/>
  <c r="N776" i="28" s="1"/>
  <c r="M307" i="28"/>
  <c r="N307" i="28" s="1"/>
  <c r="L307" i="28"/>
  <c r="M449" i="28"/>
  <c r="N449" i="28" s="1"/>
  <c r="L449" i="28"/>
  <c r="L67" i="28"/>
  <c r="M67" i="28"/>
  <c r="N67" i="28" s="1"/>
  <c r="L2019" i="28"/>
  <c r="M2019" i="28"/>
  <c r="N2019" i="28" s="1"/>
  <c r="L992" i="28"/>
  <c r="M992" i="28"/>
  <c r="N992" i="28" s="1"/>
  <c r="M946" i="28"/>
  <c r="N946" i="28" s="1"/>
  <c r="L946" i="28"/>
  <c r="L2199" i="28"/>
  <c r="M2199" i="28"/>
  <c r="N2199" i="28" s="1"/>
  <c r="L1725" i="28"/>
  <c r="M1725" i="28"/>
  <c r="N1725" i="28" s="1"/>
  <c r="M1721" i="28"/>
  <c r="N1721" i="28" s="1"/>
  <c r="L1721" i="28"/>
  <c r="L1251" i="28"/>
  <c r="M1251" i="28"/>
  <c r="N1251" i="28" s="1"/>
  <c r="L791" i="28"/>
  <c r="M791" i="28"/>
  <c r="N791" i="28" s="1"/>
  <c r="L123" i="28"/>
  <c r="M123" i="28"/>
  <c r="N123" i="28" s="1"/>
  <c r="L295" i="28"/>
  <c r="M295" i="28"/>
  <c r="N295" i="28" s="1"/>
  <c r="L799" i="28"/>
  <c r="M799" i="28"/>
  <c r="N799" i="28" s="1"/>
  <c r="M1870" i="28"/>
  <c r="N1870" i="28" s="1"/>
  <c r="L1870" i="28"/>
  <c r="M464" i="28"/>
  <c r="N464" i="28" s="1"/>
  <c r="L464" i="28"/>
  <c r="L368" i="28"/>
  <c r="M368" i="28"/>
  <c r="N368" i="28" s="1"/>
  <c r="L717" i="28"/>
  <c r="M717" i="28"/>
  <c r="N717" i="28" s="1"/>
  <c r="L954" i="28"/>
  <c r="M954" i="28"/>
  <c r="N954" i="28" s="1"/>
  <c r="M81" i="28"/>
  <c r="N81" i="28" s="1"/>
  <c r="L81" i="28"/>
  <c r="M1308" i="28"/>
  <c r="N1308" i="28" s="1"/>
  <c r="L1308" i="28"/>
  <c r="L1174" i="28"/>
  <c r="M1174" i="28"/>
  <c r="N1174" i="28" s="1"/>
  <c r="M202" i="28"/>
  <c r="N202" i="28" s="1"/>
  <c r="L202" i="28"/>
  <c r="L127" i="28"/>
  <c r="M127" i="28"/>
  <c r="N127" i="28" s="1"/>
  <c r="L1769" i="28"/>
  <c r="M1769" i="28"/>
  <c r="N1769" i="28" s="1"/>
  <c r="L1460" i="28"/>
  <c r="M1460" i="28"/>
  <c r="N1460" i="28" s="1"/>
  <c r="M1257" i="28"/>
  <c r="N1257" i="28" s="1"/>
  <c r="L1257" i="28"/>
  <c r="M833" i="28"/>
  <c r="N833" i="28" s="1"/>
  <c r="L833" i="28"/>
  <c r="L746" i="28"/>
  <c r="M746" i="28"/>
  <c r="N746" i="28" s="1"/>
  <c r="L157" i="28"/>
  <c r="M157" i="28"/>
  <c r="N157" i="28" s="1"/>
  <c r="L997" i="28"/>
  <c r="M997" i="28"/>
  <c r="N997" i="28" s="1"/>
  <c r="M533" i="28"/>
  <c r="N533" i="28" s="1"/>
  <c r="L533" i="28"/>
  <c r="M778" i="28"/>
  <c r="N778" i="28" s="1"/>
  <c r="L778" i="28"/>
  <c r="L1611" i="28"/>
  <c r="M1611" i="28"/>
  <c r="N1611" i="28" s="1"/>
  <c r="M1873" i="28"/>
  <c r="N1873" i="28" s="1"/>
  <c r="L1873" i="28"/>
  <c r="L1355" i="28"/>
  <c r="M1355" i="28"/>
  <c r="N1355" i="28" s="1"/>
  <c r="L450" i="28"/>
  <c r="M450" i="28"/>
  <c r="N450" i="28" s="1"/>
  <c r="M671" i="28"/>
  <c r="N671" i="28" s="1"/>
  <c r="L671" i="28"/>
  <c r="L855" i="28"/>
  <c r="M855" i="28"/>
  <c r="N855" i="28" s="1"/>
  <c r="L870" i="28"/>
  <c r="M870" i="28"/>
  <c r="N870" i="28" s="1"/>
  <c r="L499" i="28"/>
  <c r="M499" i="28"/>
  <c r="N499" i="28" s="1"/>
  <c r="M1063" i="28"/>
  <c r="N1063" i="28" s="1"/>
  <c r="L1063" i="28"/>
  <c r="L2096" i="28"/>
  <c r="M2096" i="28"/>
  <c r="N2096" i="28" s="1"/>
  <c r="L2077" i="28"/>
  <c r="M2077" i="28"/>
  <c r="N2077" i="28" s="1"/>
  <c r="L2081" i="28"/>
  <c r="M2081" i="28"/>
  <c r="N2081" i="28" s="1"/>
  <c r="M586" i="28"/>
  <c r="N586" i="28" s="1"/>
  <c r="L586" i="28"/>
  <c r="M1095" i="28"/>
  <c r="N1095" i="28" s="1"/>
  <c r="L1095" i="28"/>
  <c r="M970" i="28"/>
  <c r="N970" i="28" s="1"/>
  <c r="L970" i="28"/>
  <c r="L832" i="28"/>
  <c r="M832" i="28"/>
  <c r="N832" i="28" s="1"/>
  <c r="M121" i="28"/>
  <c r="N121" i="28" s="1"/>
  <c r="L121" i="28"/>
  <c r="L1129" i="28"/>
  <c r="M1129" i="28"/>
  <c r="N1129" i="28" s="1"/>
  <c r="L1971" i="28"/>
  <c r="M1971" i="28"/>
  <c r="N1971" i="28" s="1"/>
  <c r="M953" i="28"/>
  <c r="N953" i="28" s="1"/>
  <c r="L953" i="28"/>
  <c r="M780" i="28"/>
  <c r="N780" i="28" s="1"/>
  <c r="L780" i="28"/>
  <c r="M90" i="28"/>
  <c r="N90" i="28" s="1"/>
  <c r="L90" i="28"/>
  <c r="M631" i="28"/>
  <c r="N631" i="28" s="1"/>
  <c r="L631" i="28"/>
  <c r="L674" i="28"/>
  <c r="M674" i="28"/>
  <c r="N674" i="28" s="1"/>
  <c r="L1284" i="28"/>
  <c r="M1284" i="28"/>
  <c r="N1284" i="28" s="1"/>
  <c r="L1866" i="28"/>
  <c r="M1866" i="28"/>
  <c r="N1866" i="28" s="1"/>
  <c r="M203" i="28"/>
  <c r="N203" i="28" s="1"/>
  <c r="L203" i="28"/>
  <c r="L302" i="28"/>
  <c r="M302" i="28"/>
  <c r="N302" i="28" s="1"/>
  <c r="M1624" i="28"/>
  <c r="N1624" i="28" s="1"/>
  <c r="L1624" i="28"/>
  <c r="L1984" i="28"/>
  <c r="M1984" i="28"/>
  <c r="N1984" i="28" s="1"/>
  <c r="M1443" i="28"/>
  <c r="N1443" i="28" s="1"/>
  <c r="L1443" i="28"/>
  <c r="M1794" i="28"/>
  <c r="N1794" i="28" s="1"/>
  <c r="L1794" i="28"/>
  <c r="L882" i="28"/>
  <c r="M882" i="28"/>
  <c r="N882" i="28" s="1"/>
  <c r="M510" i="28"/>
  <c r="N510" i="28" s="1"/>
  <c r="L510" i="28"/>
  <c r="L2221" i="28"/>
  <c r="M2221" i="28"/>
  <c r="N2221" i="28" s="1"/>
  <c r="M1426" i="28"/>
  <c r="N1426" i="28" s="1"/>
  <c r="L1426" i="28"/>
  <c r="M2115" i="28"/>
  <c r="N2115" i="28" s="1"/>
  <c r="L2115" i="28"/>
  <c r="M1662" i="28"/>
  <c r="N1662" i="28" s="1"/>
  <c r="L1662" i="28"/>
  <c r="L1275" i="28"/>
  <c r="M1275" i="28"/>
  <c r="N1275" i="28" s="1"/>
  <c r="M1547" i="28"/>
  <c r="N1547" i="28" s="1"/>
  <c r="L1547" i="28"/>
  <c r="L736" i="28"/>
  <c r="M736" i="28"/>
  <c r="N736" i="28" s="1"/>
  <c r="L597" i="28"/>
  <c r="M597" i="28"/>
  <c r="N597" i="28" s="1"/>
  <c r="L1314" i="28"/>
  <c r="M1314" i="28"/>
  <c r="N1314" i="28" s="1"/>
  <c r="L1592" i="28"/>
  <c r="M1592" i="28"/>
  <c r="N1592" i="28" s="1"/>
  <c r="M344" i="28"/>
  <c r="N344" i="28" s="1"/>
  <c r="L344" i="28"/>
  <c r="L1671" i="28"/>
  <c r="M1671" i="28"/>
  <c r="N1671" i="28" s="1"/>
  <c r="M2064" i="28"/>
  <c r="N2064" i="28" s="1"/>
  <c r="L2064" i="28"/>
  <c r="M1664" i="28"/>
  <c r="N1664" i="28" s="1"/>
  <c r="L1664" i="28"/>
  <c r="M1208" i="28"/>
  <c r="N1208" i="28" s="1"/>
  <c r="L1208" i="28"/>
  <c r="M1720" i="28"/>
  <c r="N1720" i="28" s="1"/>
  <c r="L1720" i="28"/>
  <c r="M327" i="28"/>
  <c r="N327" i="28" s="1"/>
  <c r="L327" i="28"/>
  <c r="L1449" i="28"/>
  <c r="M1449" i="28"/>
  <c r="N1449" i="28" s="1"/>
  <c r="M1843" i="28"/>
  <c r="N1843" i="28" s="1"/>
  <c r="L1843" i="28"/>
  <c r="M1265" i="28"/>
  <c r="N1265" i="28" s="1"/>
  <c r="L1265" i="28"/>
  <c r="L2094" i="28"/>
  <c r="M2094" i="28"/>
  <c r="N2094" i="28" s="1"/>
  <c r="L2214" i="28"/>
  <c r="M2214" i="28"/>
  <c r="N2214" i="28" s="1"/>
  <c r="M1922" i="28"/>
  <c r="N1922" i="28" s="1"/>
  <c r="L1922" i="28"/>
  <c r="M625" i="28"/>
  <c r="N625" i="28" s="1"/>
  <c r="L625" i="28"/>
  <c r="L972" i="28"/>
  <c r="M972" i="28"/>
  <c r="N972" i="28" s="1"/>
  <c r="L270" i="28"/>
  <c r="M270" i="28"/>
  <c r="N270" i="28" s="1"/>
  <c r="M774" i="28"/>
  <c r="N774" i="28" s="1"/>
  <c r="L774" i="28"/>
  <c r="L310" i="28"/>
  <c r="M310" i="28"/>
  <c r="N310" i="28" s="1"/>
  <c r="M50" i="28"/>
  <c r="N50" i="28" s="1"/>
  <c r="L50" i="28"/>
  <c r="M1561" i="28"/>
  <c r="N1561" i="28" s="1"/>
  <c r="L1561" i="28"/>
  <c r="L489" i="28"/>
  <c r="M489" i="28"/>
  <c r="N489" i="28" s="1"/>
  <c r="L724" i="28"/>
  <c r="M724" i="28"/>
  <c r="N724" i="28" s="1"/>
  <c r="M732" i="28"/>
  <c r="N732" i="28" s="1"/>
  <c r="L732" i="28"/>
  <c r="M1398" i="28"/>
  <c r="N1398" i="28" s="1"/>
  <c r="L1398" i="28"/>
  <c r="L2217" i="28"/>
  <c r="M2217" i="28"/>
  <c r="N2217" i="28" s="1"/>
  <c r="M723" i="28"/>
  <c r="N723" i="28" s="1"/>
  <c r="L723" i="28"/>
  <c r="M1831" i="28"/>
  <c r="N1831" i="28" s="1"/>
  <c r="L1831" i="28"/>
  <c r="L184" i="28"/>
  <c r="M184" i="28"/>
  <c r="N184" i="28" s="1"/>
  <c r="M915" i="28"/>
  <c r="N915" i="28" s="1"/>
  <c r="L915" i="28"/>
  <c r="L875" i="28"/>
  <c r="M875" i="28"/>
  <c r="N875" i="28" s="1"/>
  <c r="L1056" i="28"/>
  <c r="M1056" i="28"/>
  <c r="N1056" i="28" s="1"/>
  <c r="L2040" i="28"/>
  <c r="M2040" i="28"/>
  <c r="N2040" i="28" s="1"/>
  <c r="L1989" i="28"/>
  <c r="M1989" i="28"/>
  <c r="N1989" i="28" s="1"/>
  <c r="M1730" i="28"/>
  <c r="N1730" i="28" s="1"/>
  <c r="L1730" i="28"/>
  <c r="M1372" i="28"/>
  <c r="N1372" i="28" s="1"/>
  <c r="L1372" i="28"/>
  <c r="M474" i="28"/>
  <c r="N474" i="28" s="1"/>
  <c r="L474" i="28"/>
  <c r="M514" i="28"/>
  <c r="N514" i="28" s="1"/>
  <c r="L514" i="28"/>
  <c r="M913" i="28"/>
  <c r="N913" i="28" s="1"/>
  <c r="L913" i="28"/>
  <c r="L2236" i="28"/>
  <c r="M2236" i="28"/>
  <c r="N2236" i="28" s="1"/>
  <c r="M1309" i="28"/>
  <c r="N1309" i="28" s="1"/>
  <c r="L1309" i="28"/>
  <c r="L1881" i="28"/>
  <c r="M1881" i="28"/>
  <c r="N1881" i="28" s="1"/>
  <c r="M1761" i="28"/>
  <c r="N1761" i="28" s="1"/>
  <c r="L1761" i="28"/>
  <c r="M830" i="28"/>
  <c r="N830" i="28" s="1"/>
  <c r="L830" i="28"/>
  <c r="M916" i="28"/>
  <c r="N916" i="28" s="1"/>
  <c r="L916" i="28"/>
  <c r="M1566" i="28"/>
  <c r="N1566" i="28" s="1"/>
  <c r="L1566" i="28"/>
  <c r="L1992" i="28"/>
  <c r="M1992" i="28"/>
  <c r="N1992" i="28" s="1"/>
  <c r="M878" i="28"/>
  <c r="N878" i="28" s="1"/>
  <c r="L878" i="28"/>
  <c r="L1844" i="28"/>
  <c r="M1844" i="28"/>
  <c r="N1844" i="28" s="1"/>
  <c r="L602" i="28"/>
  <c r="M602" i="28"/>
  <c r="N602" i="28" s="1"/>
  <c r="L2057" i="28"/>
  <c r="M2057" i="28"/>
  <c r="N2057" i="28" s="1"/>
  <c r="M54" i="28"/>
  <c r="N54" i="28" s="1"/>
  <c r="L54" i="28"/>
  <c r="M1902" i="28"/>
  <c r="N1902" i="28" s="1"/>
  <c r="L1902" i="28"/>
  <c r="M402" i="28"/>
  <c r="N402" i="28" s="1"/>
  <c r="L402" i="28"/>
  <c r="L83" i="28"/>
  <c r="M83" i="28"/>
  <c r="N83" i="28" s="1"/>
  <c r="L1785" i="28"/>
  <c r="M1785" i="28"/>
  <c r="N1785" i="28" s="1"/>
  <c r="L989" i="28"/>
  <c r="M989" i="28"/>
  <c r="N989" i="28" s="1"/>
  <c r="M1626" i="28"/>
  <c r="N1626" i="28" s="1"/>
  <c r="L1626" i="28"/>
  <c r="M884" i="28"/>
  <c r="N884" i="28" s="1"/>
  <c r="L884" i="28"/>
  <c r="L222" i="28"/>
  <c r="M222" i="28"/>
  <c r="N222" i="28" s="1"/>
  <c r="M116" i="28"/>
  <c r="N116" i="28" s="1"/>
  <c r="L116" i="28"/>
  <c r="M1157" i="28"/>
  <c r="N1157" i="28" s="1"/>
  <c r="L1157" i="28"/>
  <c r="M444" i="28"/>
  <c r="N444" i="28" s="1"/>
  <c r="L444" i="28"/>
  <c r="M1359" i="28"/>
  <c r="N1359" i="28" s="1"/>
  <c r="L1359" i="28"/>
  <c r="L728" i="28"/>
  <c r="M728" i="28"/>
  <c r="N728" i="28" s="1"/>
  <c r="L1647" i="28"/>
  <c r="M1647" i="28"/>
  <c r="N1647" i="28" s="1"/>
  <c r="M1421" i="28"/>
  <c r="N1421" i="28" s="1"/>
  <c r="L1421" i="28"/>
  <c r="L381" i="28"/>
  <c r="M381" i="28"/>
  <c r="N381" i="28" s="1"/>
  <c r="M1868" i="28"/>
  <c r="N1868" i="28" s="1"/>
  <c r="L1868" i="28"/>
  <c r="L2184" i="28"/>
  <c r="M2184" i="28"/>
  <c r="N2184" i="28" s="1"/>
  <c r="M1360" i="28"/>
  <c r="N1360" i="28" s="1"/>
  <c r="L1360" i="28"/>
  <c r="M2229" i="28"/>
  <c r="N2229" i="28" s="1"/>
  <c r="L2229" i="28"/>
  <c r="M1574" i="28"/>
  <c r="N1574" i="28" s="1"/>
  <c r="L1574" i="28"/>
  <c r="M206" i="28"/>
  <c r="N206" i="28" s="1"/>
  <c r="L206" i="28"/>
  <c r="M150" i="28"/>
  <c r="N150" i="28" s="1"/>
  <c r="L150" i="28"/>
  <c r="M1605" i="28"/>
  <c r="N1605" i="28" s="1"/>
  <c r="L1605" i="28"/>
  <c r="M623" i="28"/>
  <c r="N623" i="28" s="1"/>
  <c r="L623" i="28"/>
  <c r="L2060" i="28"/>
  <c r="M2060" i="28"/>
  <c r="N2060" i="28" s="1"/>
  <c r="L1220" i="28"/>
  <c r="M1220" i="28"/>
  <c r="N1220" i="28" s="1"/>
  <c r="L431" i="28"/>
  <c r="M431" i="28"/>
  <c r="N431" i="28" s="1"/>
  <c r="L1690" i="28"/>
  <c r="M1690" i="28"/>
  <c r="N1690" i="28" s="1"/>
  <c r="M1920" i="28"/>
  <c r="N1920" i="28" s="1"/>
  <c r="L1920" i="28"/>
  <c r="M952" i="28"/>
  <c r="N952" i="28" s="1"/>
  <c r="L952" i="28"/>
  <c r="L478" i="28"/>
  <c r="M478" i="28"/>
  <c r="N478" i="28" s="1"/>
  <c r="M787" i="28"/>
  <c r="N787" i="28" s="1"/>
  <c r="L787" i="28"/>
  <c r="L484" i="28"/>
  <c r="M484" i="28"/>
  <c r="N484" i="28" s="1"/>
  <c r="M2232" i="28"/>
  <c r="N2232" i="28" s="1"/>
  <c r="L2232" i="28"/>
  <c r="L2086" i="28"/>
  <c r="M2086" i="28"/>
  <c r="N2086" i="28" s="1"/>
  <c r="M1357" i="28"/>
  <c r="N1357" i="28" s="1"/>
  <c r="L1357" i="28"/>
  <c r="M1450" i="28"/>
  <c r="N1450" i="28" s="1"/>
  <c r="L1450" i="28"/>
  <c r="L1698" i="28"/>
  <c r="M1698" i="28"/>
  <c r="N1698" i="28" s="1"/>
  <c r="M1254" i="28"/>
  <c r="N1254" i="28" s="1"/>
  <c r="L1254" i="28"/>
  <c r="L1506" i="28"/>
  <c r="M1506" i="28"/>
  <c r="N1506" i="28" s="1"/>
  <c r="M583" i="28"/>
  <c r="N583" i="28" s="1"/>
  <c r="L583" i="28"/>
  <c r="M1859" i="28"/>
  <c r="N1859" i="28" s="1"/>
  <c r="L1859" i="28"/>
  <c r="L2247" i="28"/>
  <c r="M2247" i="28"/>
  <c r="N2247" i="28" s="1"/>
  <c r="L1111" i="28"/>
  <c r="M1111" i="28"/>
  <c r="N1111" i="28" s="1"/>
  <c r="M1494" i="28"/>
  <c r="N1494" i="28" s="1"/>
  <c r="L1494" i="28"/>
  <c r="L797" i="28"/>
  <c r="M797" i="28"/>
  <c r="N797" i="28" s="1"/>
  <c r="L2074" i="28"/>
  <c r="M2074" i="28"/>
  <c r="N2074" i="28" s="1"/>
  <c r="M1576" i="28"/>
  <c r="N1576" i="28" s="1"/>
  <c r="L1576" i="28"/>
  <c r="M1347" i="28"/>
  <c r="N1347" i="28" s="1"/>
  <c r="L1347" i="28"/>
  <c r="L951" i="28"/>
  <c r="M951" i="28"/>
  <c r="N951" i="28" s="1"/>
  <c r="M1062" i="28"/>
  <c r="N1062" i="28" s="1"/>
  <c r="L1062" i="28"/>
  <c r="L125" i="28"/>
  <c r="M125" i="28"/>
  <c r="N125" i="28" s="1"/>
  <c r="L1609" i="28"/>
  <c r="M1609" i="28"/>
  <c r="N1609" i="28" s="1"/>
  <c r="L681" i="28"/>
  <c r="M681" i="28"/>
  <c r="N681" i="28" s="1"/>
  <c r="M2200" i="28"/>
  <c r="N2200" i="28" s="1"/>
  <c r="L2200" i="28"/>
  <c r="M2157" i="28"/>
  <c r="N2157" i="28" s="1"/>
  <c r="L2157" i="28"/>
  <c r="L1444" i="28"/>
  <c r="M1444" i="28"/>
  <c r="N1444" i="28" s="1"/>
  <c r="L1998" i="28"/>
  <c r="M1998" i="28"/>
  <c r="N1998" i="28" s="1"/>
  <c r="L2163" i="28"/>
  <c r="M2163" i="28"/>
  <c r="N2163" i="28" s="1"/>
  <c r="M10" i="28"/>
  <c r="N10" i="28" s="1"/>
  <c r="L10" i="28"/>
  <c r="L221" i="28"/>
  <c r="M221" i="28"/>
  <c r="N221" i="28" s="1"/>
  <c r="L656" i="28"/>
  <c r="M656" i="28"/>
  <c r="N656" i="28" s="1"/>
  <c r="M962" i="28"/>
  <c r="N962" i="28" s="1"/>
  <c r="L962" i="28"/>
  <c r="M1041" i="28"/>
  <c r="N1041" i="28" s="1"/>
  <c r="L1041" i="28"/>
  <c r="M1784" i="28"/>
  <c r="N1784" i="28" s="1"/>
  <c r="L1784" i="28"/>
  <c r="L785" i="28"/>
  <c r="M785" i="28"/>
  <c r="N785" i="28" s="1"/>
  <c r="L1918" i="28"/>
  <c r="M1918" i="28"/>
  <c r="N1918" i="28" s="1"/>
  <c r="M516" i="28"/>
  <c r="N516" i="28" s="1"/>
  <c r="L516" i="28"/>
  <c r="L1091" i="28"/>
  <c r="M1091" i="28"/>
  <c r="N1091" i="28" s="1"/>
  <c r="M991" i="28"/>
  <c r="N991" i="28" s="1"/>
  <c r="L991" i="28"/>
  <c r="L255" i="28"/>
  <c r="M255" i="28"/>
  <c r="N255" i="28" s="1"/>
  <c r="M1602" i="28"/>
  <c r="N1602" i="28" s="1"/>
  <c r="L1602" i="28"/>
  <c r="L1950" i="28"/>
  <c r="M1950" i="28"/>
  <c r="N1950" i="28" s="1"/>
  <c r="L1470" i="28"/>
  <c r="M1470" i="28"/>
  <c r="N1470" i="28" s="1"/>
  <c r="L1321" i="28"/>
  <c r="M1321" i="28"/>
  <c r="N1321" i="28" s="1"/>
  <c r="L1999" i="28"/>
  <c r="M1999" i="28"/>
  <c r="N1999" i="28" s="1"/>
  <c r="M52" i="28"/>
  <c r="N52" i="28" s="1"/>
  <c r="L52" i="28"/>
  <c r="M498" i="28"/>
  <c r="N498" i="28" s="1"/>
  <c r="L498" i="28"/>
  <c r="L2143" i="28"/>
  <c r="M2143" i="28"/>
  <c r="N2143" i="28" s="1"/>
  <c r="L504" i="28"/>
  <c r="M504" i="28"/>
  <c r="N504" i="28" s="1"/>
  <c r="M1374" i="28"/>
  <c r="N1374" i="28" s="1"/>
  <c r="L1374" i="28"/>
  <c r="M315" i="28"/>
  <c r="N315" i="28" s="1"/>
  <c r="L315" i="28"/>
  <c r="M1202" i="28"/>
  <c r="N1202" i="28" s="1"/>
  <c r="L1202" i="28"/>
  <c r="M1819" i="28"/>
  <c r="N1819" i="28" s="1"/>
  <c r="L1819" i="28"/>
  <c r="L1098" i="28"/>
  <c r="M1098" i="28"/>
  <c r="N1098" i="28" s="1"/>
  <c r="L162" i="28"/>
  <c r="M162" i="28"/>
  <c r="N162" i="28" s="1"/>
  <c r="L393" i="28"/>
  <c r="M393" i="28"/>
  <c r="N393" i="28" s="1"/>
  <c r="L1212" i="28"/>
  <c r="M1212" i="28"/>
  <c r="N1212" i="28" s="1"/>
  <c r="L1025" i="28"/>
  <c r="M1025" i="28"/>
  <c r="N1025" i="28" s="1"/>
  <c r="M1048" i="28"/>
  <c r="N1048" i="28" s="1"/>
  <c r="L1048" i="28"/>
  <c r="M466" i="28"/>
  <c r="N466" i="28" s="1"/>
  <c r="L466" i="28"/>
  <c r="L1968" i="28"/>
  <c r="M1968" i="28"/>
  <c r="N1968" i="28" s="1"/>
  <c r="L1655" i="28"/>
  <c r="M1655" i="28"/>
  <c r="N1655" i="28" s="1"/>
  <c r="L142" i="28"/>
  <c r="M142" i="28"/>
  <c r="N142" i="28" s="1"/>
  <c r="L846" i="28"/>
  <c r="M846" i="28"/>
  <c r="N846" i="28" s="1"/>
  <c r="M976" i="28"/>
  <c r="N976" i="28" s="1"/>
  <c r="L976" i="28"/>
  <c r="M577" i="28"/>
  <c r="N577" i="28" s="1"/>
  <c r="L577" i="28"/>
  <c r="L1090" i="28"/>
  <c r="M1090" i="28"/>
  <c r="N1090" i="28" s="1"/>
  <c r="L2087" i="28"/>
  <c r="M2087" i="28"/>
  <c r="N2087" i="28" s="1"/>
  <c r="X28" i="29" l="1"/>
  <c r="N28" i="29"/>
  <c r="N25" i="29"/>
  <c r="N26" i="29"/>
  <c r="X25" i="29"/>
  <c r="X24" i="29"/>
  <c r="N24" i="29"/>
  <c r="X26" i="29"/>
  <c r="N12" i="29"/>
  <c r="N6" i="29"/>
  <c r="N10" i="29"/>
  <c r="N14" i="29"/>
  <c r="N8" i="29"/>
  <c r="N5" i="29"/>
  <c r="N11" i="29"/>
  <c r="N9" i="29"/>
  <c r="N15" i="29"/>
  <c r="N13" i="29"/>
  <c r="N7" i="29"/>
  <c r="E30" i="12"/>
  <c r="C7" i="14" s="1"/>
  <c r="M28" i="17"/>
  <c r="I28" i="17"/>
  <c r="M26" i="17"/>
  <c r="I26" i="17"/>
  <c r="M24" i="17"/>
  <c r="M25" i="17"/>
  <c r="I24" i="17"/>
  <c r="I25" i="17"/>
  <c r="E25" i="6"/>
  <c r="I14" i="17"/>
  <c r="M14" i="17" s="1"/>
  <c r="I11" i="17"/>
  <c r="M11" i="17" s="1"/>
  <c r="I8" i="17"/>
  <c r="M8" i="17" s="1"/>
  <c r="I5" i="17"/>
  <c r="M5" i="17" s="1"/>
  <c r="I15" i="17"/>
  <c r="M15" i="17" s="1"/>
  <c r="I12" i="17"/>
  <c r="M12" i="17" s="1"/>
  <c r="I9" i="17"/>
  <c r="M9" i="17" s="1"/>
  <c r="I6" i="17"/>
  <c r="M6" i="17" s="1"/>
  <c r="I13" i="17"/>
  <c r="M13" i="17" s="1"/>
  <c r="I10" i="17"/>
  <c r="M10" i="17" s="1"/>
  <c r="I7" i="17"/>
  <c r="M7" i="17" s="1"/>
  <c r="I29" i="6"/>
  <c r="E29" i="6"/>
  <c r="I30" i="12"/>
  <c r="L7" i="14" s="1"/>
  <c r="O28" i="12"/>
  <c r="O27" i="12"/>
  <c r="O26" i="12"/>
  <c r="O13" i="12"/>
  <c r="O12" i="12"/>
  <c r="O14" i="12"/>
  <c r="O11" i="12"/>
  <c r="O15" i="12"/>
  <c r="O10" i="12"/>
  <c r="O9" i="12"/>
  <c r="O16" i="12"/>
  <c r="O17" i="12"/>
  <c r="O8" i="12"/>
  <c r="O7" i="12"/>
  <c r="F26" i="12"/>
  <c r="F28" i="12"/>
  <c r="F27" i="12"/>
  <c r="F13" i="12"/>
  <c r="F12" i="12"/>
  <c r="F14" i="12"/>
  <c r="F11" i="12"/>
  <c r="F10" i="12"/>
  <c r="F15" i="12"/>
  <c r="F9" i="12"/>
  <c r="F16" i="12"/>
  <c r="F17" i="12"/>
  <c r="F8" i="12"/>
  <c r="F7" i="12"/>
  <c r="M26" i="12"/>
  <c r="M28" i="12"/>
  <c r="M27" i="12"/>
  <c r="M12" i="12"/>
  <c r="M13" i="12"/>
  <c r="M14" i="12"/>
  <c r="M11" i="12"/>
  <c r="M10" i="12"/>
  <c r="M15" i="12"/>
  <c r="M9" i="12"/>
  <c r="M16" i="12"/>
  <c r="M17" i="12"/>
  <c r="M8" i="12"/>
  <c r="M7" i="12"/>
  <c r="H27" i="12"/>
  <c r="H26" i="12"/>
  <c r="H28" i="12"/>
  <c r="H12" i="12"/>
  <c r="H13" i="12"/>
  <c r="H11" i="12"/>
  <c r="H14" i="12"/>
  <c r="H15" i="12"/>
  <c r="H10" i="12"/>
  <c r="H9" i="12"/>
  <c r="H16" i="12"/>
  <c r="H8" i="12"/>
  <c r="H17" i="12"/>
  <c r="H7" i="12"/>
  <c r="K28" i="12"/>
  <c r="K27" i="12"/>
  <c r="K26" i="12"/>
  <c r="K12" i="12"/>
  <c r="K13" i="12"/>
  <c r="K11" i="12"/>
  <c r="K14" i="12"/>
  <c r="K10" i="12"/>
  <c r="K15" i="12"/>
  <c r="K16" i="12"/>
  <c r="K9" i="12"/>
  <c r="K17" i="12"/>
  <c r="K8" i="12"/>
  <c r="K7" i="12"/>
  <c r="I26" i="12"/>
  <c r="I28" i="12"/>
  <c r="I27" i="12"/>
  <c r="I13" i="12"/>
  <c r="I12" i="12"/>
  <c r="I14" i="12"/>
  <c r="I11" i="12"/>
  <c r="I15" i="12"/>
  <c r="I10" i="12"/>
  <c r="I9" i="12"/>
  <c r="I16" i="12"/>
  <c r="I8" i="12"/>
  <c r="I17" i="12"/>
  <c r="I7" i="12"/>
  <c r="G28" i="12"/>
  <c r="G27" i="12"/>
  <c r="G26" i="12"/>
  <c r="G13" i="12"/>
  <c r="G12" i="12"/>
  <c r="G11" i="12"/>
  <c r="G14" i="12"/>
  <c r="G15" i="12"/>
  <c r="G10" i="12"/>
  <c r="G9" i="12"/>
  <c r="G16" i="12"/>
  <c r="G17" i="12"/>
  <c r="G8" i="12"/>
  <c r="G7" i="12"/>
  <c r="L27" i="12"/>
  <c r="L26" i="12"/>
  <c r="L28" i="12"/>
  <c r="L12" i="12"/>
  <c r="L13" i="12"/>
  <c r="L11" i="12"/>
  <c r="L14" i="12"/>
  <c r="L10" i="12"/>
  <c r="L15" i="12"/>
  <c r="L9" i="12"/>
  <c r="L16" i="12"/>
  <c r="L17" i="12"/>
  <c r="L8" i="12"/>
  <c r="L7" i="12"/>
  <c r="J28" i="12"/>
  <c r="J27" i="12"/>
  <c r="J26" i="12"/>
  <c r="J13" i="12"/>
  <c r="J12" i="12"/>
  <c r="J11" i="12"/>
  <c r="J14" i="12"/>
  <c r="J15" i="12"/>
  <c r="J10" i="12"/>
  <c r="J16" i="12"/>
  <c r="J9" i="12"/>
  <c r="J17" i="12"/>
  <c r="J8" i="12"/>
  <c r="J7" i="12"/>
  <c r="N28" i="12"/>
  <c r="N27" i="12"/>
  <c r="N26" i="12"/>
  <c r="N12" i="12"/>
  <c r="N13" i="12"/>
  <c r="N14" i="12"/>
  <c r="N11" i="12"/>
  <c r="N10" i="12"/>
  <c r="N15" i="12"/>
  <c r="N16" i="12"/>
  <c r="N9" i="12"/>
  <c r="N8" i="12"/>
  <c r="N17" i="12"/>
  <c r="N7" i="12"/>
  <c r="P30" i="12"/>
  <c r="P26" i="12"/>
  <c r="P27" i="12"/>
  <c r="P28" i="12"/>
  <c r="E26" i="12"/>
  <c r="E27" i="12"/>
  <c r="E28" i="12"/>
  <c r="E12" i="12"/>
  <c r="E13" i="12"/>
  <c r="E14" i="12"/>
  <c r="E11" i="12"/>
  <c r="E10" i="12"/>
  <c r="E15" i="12"/>
  <c r="E16" i="12"/>
  <c r="E9" i="12"/>
  <c r="E17" i="12"/>
  <c r="E8" i="12"/>
  <c r="E7" i="12"/>
  <c r="E6" i="6"/>
  <c r="F16" i="6"/>
  <c r="E16" i="6"/>
  <c r="H16" i="6"/>
  <c r="G16" i="6"/>
  <c r="F6" i="6"/>
  <c r="H6" i="6"/>
  <c r="G6" i="6"/>
  <c r="O7" i="14"/>
  <c r="S7" i="14"/>
  <c r="Q7" i="14"/>
  <c r="N7" i="14"/>
  <c r="E34" i="6"/>
  <c r="F34" i="6"/>
  <c r="F33" i="6"/>
  <c r="H33" i="6"/>
  <c r="H34" i="6"/>
  <c r="E27" i="6"/>
  <c r="E7" i="6"/>
  <c r="E13" i="6"/>
  <c r="I25" i="6"/>
  <c r="I26" i="6"/>
  <c r="E8" i="6"/>
  <c r="E12" i="6"/>
  <c r="E14" i="6"/>
  <c r="I27" i="6"/>
  <c r="E26" i="6"/>
  <c r="E9" i="6"/>
  <c r="E11" i="6"/>
  <c r="E15" i="6"/>
  <c r="E10" i="6"/>
  <c r="H7" i="14"/>
  <c r="F7" i="14"/>
  <c r="R7" i="14"/>
  <c r="F13" i="6"/>
  <c r="F25" i="6"/>
  <c r="F26" i="6"/>
  <c r="F9" i="6"/>
  <c r="F10" i="6"/>
  <c r="F11" i="6"/>
  <c r="F12" i="6"/>
  <c r="F14" i="6"/>
  <c r="F8" i="6"/>
  <c r="F27" i="6"/>
  <c r="F15" i="6"/>
  <c r="F7" i="6"/>
  <c r="H9" i="6"/>
  <c r="H10" i="6"/>
  <c r="H14" i="6"/>
  <c r="H7" i="6"/>
  <c r="H27" i="6"/>
  <c r="H11" i="6"/>
  <c r="H8" i="6"/>
  <c r="H15" i="6"/>
  <c r="H12" i="6"/>
  <c r="H26" i="6"/>
  <c r="H25" i="6"/>
  <c r="H13" i="6"/>
  <c r="G13" i="6"/>
  <c r="G15" i="6"/>
  <c r="G14" i="6"/>
  <c r="G7" i="6"/>
  <c r="G26" i="6"/>
  <c r="G25" i="6"/>
  <c r="G27" i="6"/>
  <c r="G8" i="6"/>
  <c r="G11" i="6"/>
  <c r="G10" i="6"/>
  <c r="G12" i="6"/>
  <c r="G9" i="6"/>
  <c r="P7" i="14"/>
  <c r="G33" i="6"/>
  <c r="G34" i="6"/>
  <c r="J7" i="14"/>
  <c r="M16" i="17" l="1"/>
  <c r="N16" i="29"/>
  <c r="N17" i="29"/>
  <c r="N18" i="29"/>
  <c r="M18" i="17"/>
  <c r="M17" i="17"/>
  <c r="I17" i="17"/>
  <c r="H18" i="12"/>
  <c r="I16" i="17"/>
  <c r="I18" i="17"/>
  <c r="M18" i="12"/>
  <c r="G18" i="12"/>
  <c r="I18" i="12"/>
  <c r="M19" i="12"/>
  <c r="L18" i="12"/>
  <c r="G19" i="12"/>
  <c r="O18" i="12"/>
  <c r="N20" i="12"/>
  <c r="K18" i="12"/>
  <c r="H19" i="12"/>
  <c r="M20" i="12"/>
  <c r="N18" i="12"/>
  <c r="J19" i="12"/>
  <c r="L20" i="12"/>
  <c r="F20" i="12"/>
  <c r="J18" i="12"/>
  <c r="G20" i="12"/>
  <c r="F19" i="12"/>
  <c r="O20" i="12"/>
  <c r="L19" i="12"/>
  <c r="I20" i="12"/>
  <c r="F18" i="12"/>
  <c r="O19" i="12"/>
  <c r="I19" i="12"/>
  <c r="K20" i="12"/>
  <c r="H20" i="12"/>
  <c r="K19" i="12"/>
  <c r="N19" i="12"/>
  <c r="J20" i="12"/>
  <c r="H35" i="6"/>
  <c r="M33" i="6" s="1"/>
  <c r="G17" i="6"/>
  <c r="F17" i="6"/>
  <c r="F19" i="6"/>
  <c r="H17" i="6"/>
  <c r="H21" i="6"/>
  <c r="G21" i="6"/>
  <c r="F21" i="6"/>
  <c r="I13" i="6"/>
  <c r="I20" i="17"/>
  <c r="G20" i="17"/>
  <c r="L20" i="17"/>
  <c r="H20" i="17"/>
  <c r="J20" i="17"/>
  <c r="K20" i="17"/>
  <c r="F20" i="17"/>
  <c r="E20" i="12"/>
  <c r="P10" i="12"/>
  <c r="E35" i="6"/>
  <c r="J34" i="6" s="1"/>
  <c r="I33" i="6"/>
  <c r="G19" i="6"/>
  <c r="I14" i="6"/>
  <c r="I7" i="6"/>
  <c r="P8" i="12"/>
  <c r="X12" i="29"/>
  <c r="X6" i="29"/>
  <c r="I10" i="6"/>
  <c r="E18" i="6"/>
  <c r="G22" i="6"/>
  <c r="F22" i="6"/>
  <c r="H22" i="6"/>
  <c r="L21" i="17"/>
  <c r="I21" i="17"/>
  <c r="K21" i="17"/>
  <c r="F21" i="17"/>
  <c r="H21" i="17"/>
  <c r="G21" i="17"/>
  <c r="J21" i="17"/>
  <c r="P14" i="12"/>
  <c r="X8" i="29"/>
  <c r="E18" i="29"/>
  <c r="G18" i="6"/>
  <c r="I15" i="6"/>
  <c r="I12" i="6"/>
  <c r="P9" i="12"/>
  <c r="E23" i="12"/>
  <c r="L23" i="12"/>
  <c r="F23" i="12"/>
  <c r="I23" i="12"/>
  <c r="M23" i="12"/>
  <c r="K23" i="12"/>
  <c r="G23" i="12"/>
  <c r="N23" i="12"/>
  <c r="H23" i="12"/>
  <c r="O23" i="12"/>
  <c r="J23" i="12"/>
  <c r="E19" i="12"/>
  <c r="P11" i="12"/>
  <c r="X11" i="29"/>
  <c r="H18" i="6"/>
  <c r="I11" i="6"/>
  <c r="E17" i="6"/>
  <c r="I8" i="6"/>
  <c r="F35" i="6"/>
  <c r="K33" i="6" s="1"/>
  <c r="O22" i="12"/>
  <c r="N22" i="12"/>
  <c r="F22" i="12"/>
  <c r="L22" i="12"/>
  <c r="K22" i="12"/>
  <c r="I22" i="12"/>
  <c r="J22" i="12"/>
  <c r="M22" i="12"/>
  <c r="H22" i="12"/>
  <c r="G22" i="12"/>
  <c r="H19" i="6"/>
  <c r="F18" i="6"/>
  <c r="E18" i="17"/>
  <c r="I9" i="6"/>
  <c r="E19" i="6"/>
  <c r="P12" i="12"/>
  <c r="E18" i="12"/>
  <c r="P16" i="12"/>
  <c r="U21" i="29"/>
  <c r="F21" i="29"/>
  <c r="X13" i="29"/>
  <c r="X7" i="29"/>
  <c r="E17" i="17"/>
  <c r="P15" i="12"/>
  <c r="X10" i="29"/>
  <c r="E16" i="29"/>
  <c r="X14" i="29"/>
  <c r="G35" i="6"/>
  <c r="L33" i="6" s="1"/>
  <c r="E16" i="17"/>
  <c r="P13" i="12"/>
  <c r="I34" i="6"/>
  <c r="X9" i="29"/>
  <c r="E17" i="29"/>
  <c r="M34" i="6" l="1"/>
  <c r="M35" i="6" s="1"/>
  <c r="K34" i="6"/>
  <c r="K35" i="6" s="1"/>
  <c r="J33" i="6"/>
  <c r="J35" i="6" s="1"/>
  <c r="X17" i="29"/>
  <c r="I17" i="6"/>
  <c r="J20" i="29"/>
  <c r="W21" i="29"/>
  <c r="O21" i="29"/>
  <c r="M24" i="12"/>
  <c r="O24" i="12"/>
  <c r="P19" i="12"/>
  <c r="X18" i="29"/>
  <c r="J22" i="17"/>
  <c r="H23" i="6"/>
  <c r="T20" i="29"/>
  <c r="H20" i="29"/>
  <c r="F20" i="29"/>
  <c r="I20" i="29"/>
  <c r="S21" i="29"/>
  <c r="E21" i="29"/>
  <c r="X15" i="29"/>
  <c r="G21" i="29"/>
  <c r="E22" i="12"/>
  <c r="E24" i="12" s="1"/>
  <c r="P7" i="12"/>
  <c r="I18" i="6"/>
  <c r="I35" i="6"/>
  <c r="N33" i="6" s="1"/>
  <c r="H22" i="17"/>
  <c r="V20" i="29"/>
  <c r="P20" i="29"/>
  <c r="L20" i="29"/>
  <c r="L34" i="6"/>
  <c r="L35" i="6" s="1"/>
  <c r="T21" i="29"/>
  <c r="K21" i="29"/>
  <c r="J24" i="12"/>
  <c r="L22" i="17"/>
  <c r="L21" i="29"/>
  <c r="R20" i="29"/>
  <c r="R21" i="29"/>
  <c r="I21" i="29"/>
  <c r="I19" i="6"/>
  <c r="I24" i="12"/>
  <c r="P17" i="12"/>
  <c r="P23" i="12" s="1"/>
  <c r="G22" i="17"/>
  <c r="K20" i="29"/>
  <c r="U20" i="29"/>
  <c r="U22" i="29" s="1"/>
  <c r="AO17" i="29" s="1"/>
  <c r="N20" i="29"/>
  <c r="Q20" i="29"/>
  <c r="G20" i="29"/>
  <c r="N21" i="29"/>
  <c r="P18" i="12"/>
  <c r="K24" i="12"/>
  <c r="P20" i="12"/>
  <c r="I22" i="17"/>
  <c r="O20" i="29"/>
  <c r="X16" i="29"/>
  <c r="E20" i="29"/>
  <c r="X5" i="29"/>
  <c r="W20" i="29"/>
  <c r="H21" i="29"/>
  <c r="M21" i="29"/>
  <c r="L24" i="12"/>
  <c r="E21" i="17"/>
  <c r="M21" i="17" s="1"/>
  <c r="E22" i="6"/>
  <c r="I16" i="6"/>
  <c r="I22" i="6" s="1"/>
  <c r="E21" i="6"/>
  <c r="I6" i="6"/>
  <c r="I21" i="6" s="1"/>
  <c r="S20" i="29"/>
  <c r="J21" i="29"/>
  <c r="V21" i="29"/>
  <c r="G24" i="12"/>
  <c r="F24" i="12"/>
  <c r="F22" i="17"/>
  <c r="F23" i="6"/>
  <c r="M20" i="29"/>
  <c r="P21" i="29"/>
  <c r="Q21" i="29"/>
  <c r="H24" i="12"/>
  <c r="N24" i="12"/>
  <c r="K22" i="17"/>
  <c r="G23" i="6"/>
  <c r="AO16" i="29" l="1"/>
  <c r="S22" i="29"/>
  <c r="AM18" i="29" s="1"/>
  <c r="AO15" i="29"/>
  <c r="AO5" i="29"/>
  <c r="K22" i="29"/>
  <c r="AE17" i="29" s="1"/>
  <c r="O22" i="29"/>
  <c r="AI20" i="29" s="1"/>
  <c r="W16" i="12"/>
  <c r="W8" i="12"/>
  <c r="W24" i="12"/>
  <c r="W15" i="12"/>
  <c r="W7" i="12"/>
  <c r="W11" i="12"/>
  <c r="W23" i="12"/>
  <c r="W14" i="12"/>
  <c r="W22" i="12"/>
  <c r="W13" i="12"/>
  <c r="W19" i="12"/>
  <c r="W20" i="12"/>
  <c r="W12" i="12"/>
  <c r="W9" i="12"/>
  <c r="W18" i="12"/>
  <c r="W10" i="12"/>
  <c r="W17" i="12"/>
  <c r="G22" i="29"/>
  <c r="AA20" i="29" s="1"/>
  <c r="W22" i="29"/>
  <c r="AQ20" i="29" s="1"/>
  <c r="R13" i="17"/>
  <c r="R18" i="17"/>
  <c r="R7" i="17"/>
  <c r="R8" i="17"/>
  <c r="R15" i="17"/>
  <c r="R10" i="17"/>
  <c r="R20" i="17"/>
  <c r="R16" i="17"/>
  <c r="R5" i="17"/>
  <c r="R21" i="17"/>
  <c r="R6" i="17"/>
  <c r="R22" i="17"/>
  <c r="R11" i="17"/>
  <c r="R14" i="17"/>
  <c r="R12" i="17"/>
  <c r="R17" i="17"/>
  <c r="R9" i="17"/>
  <c r="P22" i="29"/>
  <c r="AJ20" i="29" s="1"/>
  <c r="X11" i="12"/>
  <c r="X12" i="12"/>
  <c r="X22" i="12"/>
  <c r="X7" i="12"/>
  <c r="X8" i="12"/>
  <c r="X15" i="12"/>
  <c r="X13" i="12"/>
  <c r="X20" i="12"/>
  <c r="X19" i="12"/>
  <c r="X16" i="12"/>
  <c r="X14" i="12"/>
  <c r="X9" i="12"/>
  <c r="X17" i="12"/>
  <c r="X10" i="12"/>
  <c r="X24" i="12"/>
  <c r="X18" i="12"/>
  <c r="X23" i="12"/>
  <c r="Q22" i="29"/>
  <c r="AK21" i="29" s="1"/>
  <c r="N22" i="29"/>
  <c r="AH20" i="29" s="1"/>
  <c r="U14" i="12"/>
  <c r="U15" i="12"/>
  <c r="U17" i="12"/>
  <c r="U23" i="12"/>
  <c r="U11" i="12"/>
  <c r="U24" i="12"/>
  <c r="U7" i="12"/>
  <c r="U9" i="12"/>
  <c r="U22" i="12"/>
  <c r="U19" i="12"/>
  <c r="U18" i="12"/>
  <c r="U16" i="12"/>
  <c r="U20" i="12"/>
  <c r="U12" i="12"/>
  <c r="U10" i="12"/>
  <c r="U8" i="12"/>
  <c r="U13" i="12"/>
  <c r="R19" i="12"/>
  <c r="R11" i="12"/>
  <c r="R14" i="12"/>
  <c r="R18" i="12"/>
  <c r="R10" i="12"/>
  <c r="R12" i="12"/>
  <c r="R17" i="12"/>
  <c r="R9" i="12"/>
  <c r="R23" i="12"/>
  <c r="R16" i="12"/>
  <c r="R8" i="12"/>
  <c r="R24" i="12"/>
  <c r="R15" i="12"/>
  <c r="R7" i="12"/>
  <c r="R22" i="12"/>
  <c r="R13" i="12"/>
  <c r="R20" i="12"/>
  <c r="X20" i="29"/>
  <c r="P8" i="17"/>
  <c r="P10" i="17"/>
  <c r="P14" i="17"/>
  <c r="P21" i="17"/>
  <c r="P6" i="17"/>
  <c r="P9" i="17"/>
  <c r="P12" i="17"/>
  <c r="P13" i="17"/>
  <c r="P5" i="17"/>
  <c r="P22" i="17"/>
  <c r="P17" i="17"/>
  <c r="P7" i="17"/>
  <c r="P20" i="17"/>
  <c r="P18" i="17"/>
  <c r="P16" i="17"/>
  <c r="P15" i="17"/>
  <c r="P11" i="17"/>
  <c r="U20" i="17"/>
  <c r="U10" i="17"/>
  <c r="U8" i="17"/>
  <c r="U22" i="17"/>
  <c r="U5" i="17"/>
  <c r="U21" i="17"/>
  <c r="U17" i="17"/>
  <c r="U14" i="17"/>
  <c r="U15" i="17"/>
  <c r="U13" i="17"/>
  <c r="U12" i="17"/>
  <c r="U18" i="17"/>
  <c r="U11" i="17"/>
  <c r="U9" i="17"/>
  <c r="U16" i="17"/>
  <c r="U7" i="17"/>
  <c r="U6" i="17"/>
  <c r="I22" i="29"/>
  <c r="E22" i="29"/>
  <c r="R22" i="29"/>
  <c r="AL21" i="29" s="1"/>
  <c r="V22" i="29"/>
  <c r="X21" i="29"/>
  <c r="T22" i="29"/>
  <c r="AN21" i="29" s="1"/>
  <c r="AA16" i="12"/>
  <c r="AA17" i="12"/>
  <c r="AA22" i="12"/>
  <c r="AA20" i="12"/>
  <c r="AA11" i="12"/>
  <c r="AA10" i="12"/>
  <c r="AA24" i="12"/>
  <c r="AA23" i="12"/>
  <c r="AA14" i="12"/>
  <c r="AA8" i="12"/>
  <c r="AA7" i="12"/>
  <c r="AA18" i="12"/>
  <c r="AA9" i="12"/>
  <c r="AA19" i="12"/>
  <c r="AA15" i="12"/>
  <c r="AA12" i="12"/>
  <c r="AA13" i="12"/>
  <c r="M22" i="29"/>
  <c r="AG20" i="29" s="1"/>
  <c r="L6" i="6"/>
  <c r="L16" i="6"/>
  <c r="L15" i="6"/>
  <c r="L22" i="6"/>
  <c r="L13" i="6"/>
  <c r="L21" i="6"/>
  <c r="L14" i="6"/>
  <c r="L8" i="6"/>
  <c r="L9" i="6"/>
  <c r="L19" i="6"/>
  <c r="L7" i="6"/>
  <c r="L11" i="6"/>
  <c r="L18" i="6"/>
  <c r="L10" i="6"/>
  <c r="L17" i="6"/>
  <c r="L23" i="6"/>
  <c r="L12" i="6"/>
  <c r="K6" i="6"/>
  <c r="K12" i="6"/>
  <c r="K11" i="6"/>
  <c r="K13" i="6"/>
  <c r="K18" i="6"/>
  <c r="K7" i="6"/>
  <c r="K16" i="6"/>
  <c r="K17" i="6"/>
  <c r="K15" i="6"/>
  <c r="K10" i="6"/>
  <c r="K8" i="6"/>
  <c r="K21" i="6"/>
  <c r="K14" i="6"/>
  <c r="K9" i="6"/>
  <c r="K23" i="6"/>
  <c r="K19" i="6"/>
  <c r="K22" i="6"/>
  <c r="M6" i="6"/>
  <c r="M7" i="6"/>
  <c r="M10" i="6"/>
  <c r="M13" i="6"/>
  <c r="M21" i="6"/>
  <c r="M22" i="6"/>
  <c r="M14" i="6"/>
  <c r="M11" i="6"/>
  <c r="M8" i="6"/>
  <c r="M15" i="6"/>
  <c r="M23" i="6"/>
  <c r="M16" i="6"/>
  <c r="M19" i="6"/>
  <c r="M12" i="6"/>
  <c r="M9" i="6"/>
  <c r="M18" i="6"/>
  <c r="M17" i="6"/>
  <c r="Y18" i="12"/>
  <c r="Y13" i="12"/>
  <c r="Y19" i="12"/>
  <c r="Y17" i="12"/>
  <c r="Y9" i="12"/>
  <c r="Y16" i="12"/>
  <c r="Y14" i="12"/>
  <c r="Y22" i="12"/>
  <c r="Y8" i="12"/>
  <c r="Y24" i="12"/>
  <c r="Y15" i="12"/>
  <c r="Y10" i="12"/>
  <c r="Y23" i="12"/>
  <c r="Y11" i="12"/>
  <c r="Y7" i="12"/>
  <c r="Y20" i="12"/>
  <c r="Y12" i="12"/>
  <c r="J22" i="29"/>
  <c r="AD20" i="29" s="1"/>
  <c r="S22" i="12"/>
  <c r="S17" i="12"/>
  <c r="S19" i="12"/>
  <c r="S14" i="12"/>
  <c r="S10" i="12"/>
  <c r="S20" i="12"/>
  <c r="S18" i="12"/>
  <c r="S23" i="12"/>
  <c r="S11" i="12"/>
  <c r="S13" i="12"/>
  <c r="S9" i="12"/>
  <c r="S7" i="12"/>
  <c r="S16" i="12"/>
  <c r="S15" i="12"/>
  <c r="S12" i="12"/>
  <c r="S24" i="12"/>
  <c r="S8" i="12"/>
  <c r="T22" i="17"/>
  <c r="T6" i="17"/>
  <c r="T13" i="17"/>
  <c r="T9" i="17"/>
  <c r="T21" i="17"/>
  <c r="T12" i="17"/>
  <c r="T17" i="17"/>
  <c r="T20" i="17"/>
  <c r="T7" i="17"/>
  <c r="T5" i="17"/>
  <c r="T18" i="17"/>
  <c r="T14" i="17"/>
  <c r="T16" i="17"/>
  <c r="T10" i="17"/>
  <c r="T15" i="17"/>
  <c r="T8" i="17"/>
  <c r="T11" i="17"/>
  <c r="O18" i="17"/>
  <c r="O22" i="17"/>
  <c r="O15" i="17"/>
  <c r="O14" i="17"/>
  <c r="O20" i="17"/>
  <c r="O6" i="17"/>
  <c r="O10" i="17"/>
  <c r="O21" i="17"/>
  <c r="O12" i="17"/>
  <c r="O16" i="17"/>
  <c r="O5" i="17"/>
  <c r="O13" i="17"/>
  <c r="O9" i="17"/>
  <c r="O11" i="17"/>
  <c r="O7" i="17"/>
  <c r="O17" i="17"/>
  <c r="O8" i="17"/>
  <c r="I23" i="6"/>
  <c r="AO20" i="29"/>
  <c r="AO22" i="29"/>
  <c r="AO11" i="29"/>
  <c r="AO10" i="29"/>
  <c r="AO7" i="29"/>
  <c r="AO6" i="29"/>
  <c r="AO13" i="29"/>
  <c r="AO12" i="29"/>
  <c r="AO9" i="29"/>
  <c r="AO14" i="29"/>
  <c r="AO8" i="29"/>
  <c r="N34" i="6"/>
  <c r="N35" i="6" s="1"/>
  <c r="AO18" i="29"/>
  <c r="P22" i="12"/>
  <c r="P24" i="12" s="1"/>
  <c r="AB7" i="12" s="1"/>
  <c r="S18" i="17"/>
  <c r="S6" i="17"/>
  <c r="S17" i="17"/>
  <c r="S10" i="17"/>
  <c r="S16" i="17"/>
  <c r="S8" i="17"/>
  <c r="S12" i="17"/>
  <c r="S5" i="17"/>
  <c r="S13" i="17"/>
  <c r="S7" i="17"/>
  <c r="S15" i="17"/>
  <c r="S22" i="17"/>
  <c r="S14" i="17"/>
  <c r="S11" i="17"/>
  <c r="S21" i="17"/>
  <c r="S9" i="17"/>
  <c r="S20" i="17"/>
  <c r="Z23" i="12"/>
  <c r="Z14" i="12"/>
  <c r="Z7" i="12"/>
  <c r="Z22" i="12"/>
  <c r="Z13" i="12"/>
  <c r="Z15" i="12"/>
  <c r="Z20" i="12"/>
  <c r="Z12" i="12"/>
  <c r="Z19" i="12"/>
  <c r="Z11" i="12"/>
  <c r="Z18" i="12"/>
  <c r="Z10" i="12"/>
  <c r="Z17" i="12"/>
  <c r="Z9" i="12"/>
  <c r="Z24" i="12"/>
  <c r="Z16" i="12"/>
  <c r="Z8" i="12"/>
  <c r="T13" i="12"/>
  <c r="T15" i="12"/>
  <c r="T9" i="12"/>
  <c r="T11" i="12"/>
  <c r="T18" i="12"/>
  <c r="T20" i="12"/>
  <c r="T7" i="12"/>
  <c r="T14" i="12"/>
  <c r="T19" i="12"/>
  <c r="T23" i="12"/>
  <c r="T10" i="12"/>
  <c r="T16" i="12"/>
  <c r="T24" i="12"/>
  <c r="T12" i="12"/>
  <c r="T22" i="12"/>
  <c r="T17" i="12"/>
  <c r="T8" i="12"/>
  <c r="E23" i="6"/>
  <c r="V24" i="12"/>
  <c r="V17" i="12"/>
  <c r="V9" i="12"/>
  <c r="V18" i="12"/>
  <c r="V12" i="12"/>
  <c r="V7" i="12"/>
  <c r="V11" i="12"/>
  <c r="V23" i="12"/>
  <c r="V13" i="12"/>
  <c r="V15" i="12"/>
  <c r="V10" i="12"/>
  <c r="V20" i="12"/>
  <c r="V8" i="12"/>
  <c r="V16" i="12"/>
  <c r="V19" i="12"/>
  <c r="V14" i="12"/>
  <c r="V22" i="12"/>
  <c r="L22" i="29"/>
  <c r="AF20" i="29" s="1"/>
  <c r="Q21" i="17"/>
  <c r="Q8" i="17"/>
  <c r="Q12" i="17"/>
  <c r="Q6" i="17"/>
  <c r="Q7" i="17"/>
  <c r="Q16" i="17"/>
  <c r="Q5" i="17"/>
  <c r="Q9" i="17"/>
  <c r="Q18" i="17"/>
  <c r="Q22" i="17"/>
  <c r="Q11" i="17"/>
  <c r="Q15" i="17"/>
  <c r="Q14" i="17"/>
  <c r="Q20" i="17"/>
  <c r="Q17" i="17"/>
  <c r="Q10" i="17"/>
  <c r="Q13" i="17"/>
  <c r="Q20" i="12"/>
  <c r="Q7" i="12"/>
  <c r="Q19" i="12"/>
  <c r="Q16" i="12"/>
  <c r="Q9" i="12"/>
  <c r="Q18" i="12"/>
  <c r="Q12" i="12"/>
  <c r="Q10" i="12"/>
  <c r="Q17" i="12"/>
  <c r="Q8" i="12"/>
  <c r="Q22" i="12"/>
  <c r="Q14" i="12"/>
  <c r="Q13" i="12"/>
  <c r="Q24" i="12"/>
  <c r="Q11" i="12"/>
  <c r="Q23" i="12"/>
  <c r="Q15" i="12"/>
  <c r="H22" i="29"/>
  <c r="AB20" i="29" s="1"/>
  <c r="AO21" i="29"/>
  <c r="F22" i="29"/>
  <c r="Z20" i="29" s="1"/>
  <c r="AM10" i="29" l="1"/>
  <c r="AM21" i="29"/>
  <c r="AM13" i="29"/>
  <c r="AM6" i="29"/>
  <c r="AM22" i="29"/>
  <c r="AM20" i="29"/>
  <c r="AM17" i="29"/>
  <c r="AM11" i="29"/>
  <c r="AE14" i="29"/>
  <c r="AM14" i="29"/>
  <c r="AM8" i="29"/>
  <c r="AM12" i="29"/>
  <c r="AM15" i="29"/>
  <c r="AM9" i="29"/>
  <c r="AM5" i="29"/>
  <c r="AM16" i="29"/>
  <c r="AM7" i="29"/>
  <c r="AE21" i="29"/>
  <c r="AH21" i="29"/>
  <c r="AQ21" i="29"/>
  <c r="AG21" i="29"/>
  <c r="AB17" i="12"/>
  <c r="AE7" i="29"/>
  <c r="AE10" i="29"/>
  <c r="AL20" i="29"/>
  <c r="AI21" i="29"/>
  <c r="AE11" i="29"/>
  <c r="AE22" i="29"/>
  <c r="AE18" i="29"/>
  <c r="AE12" i="29"/>
  <c r="AE20" i="29"/>
  <c r="AE8" i="29"/>
  <c r="AE9" i="29"/>
  <c r="AE13" i="29"/>
  <c r="AE15" i="29"/>
  <c r="AE6" i="29"/>
  <c r="AN20" i="29"/>
  <c r="AA21" i="29"/>
  <c r="AE16" i="29"/>
  <c r="AE5" i="29"/>
  <c r="AD21" i="29"/>
  <c r="Y17" i="29"/>
  <c r="Y22" i="29"/>
  <c r="Y8" i="29"/>
  <c r="Y12" i="29"/>
  <c r="Y10" i="29"/>
  <c r="Y7" i="29"/>
  <c r="Y6" i="29"/>
  <c r="Y14" i="29"/>
  <c r="Y9" i="29"/>
  <c r="Y11" i="29"/>
  <c r="Y13" i="29"/>
  <c r="Y16" i="29"/>
  <c r="Y15" i="29"/>
  <c r="Y5" i="29"/>
  <c r="Y18" i="29"/>
  <c r="AK6" i="29"/>
  <c r="AK22" i="29"/>
  <c r="AK13" i="29"/>
  <c r="AK7" i="29"/>
  <c r="AK11" i="29"/>
  <c r="AK14" i="29"/>
  <c r="AK8" i="29"/>
  <c r="AK12" i="29"/>
  <c r="AK10" i="29"/>
  <c r="AK9" i="29"/>
  <c r="AK17" i="29"/>
  <c r="AK15" i="29"/>
  <c r="AK16" i="29"/>
  <c r="AK18" i="29"/>
  <c r="AK5" i="29"/>
  <c r="AB22" i="29"/>
  <c r="AB13" i="29"/>
  <c r="AB12" i="29"/>
  <c r="AB10" i="29"/>
  <c r="AB7" i="29"/>
  <c r="AB11" i="29"/>
  <c r="AB8" i="29"/>
  <c r="AB9" i="29"/>
  <c r="AB14" i="29"/>
  <c r="AB6" i="29"/>
  <c r="AB16" i="29"/>
  <c r="AB5" i="29"/>
  <c r="AB18" i="29"/>
  <c r="AB15" i="29"/>
  <c r="AB17" i="29"/>
  <c r="AB21" i="29"/>
  <c r="N6" i="6"/>
  <c r="N8" i="6"/>
  <c r="N23" i="6"/>
  <c r="N21" i="6"/>
  <c r="N13" i="6"/>
  <c r="N18" i="6"/>
  <c r="N11" i="6"/>
  <c r="N10" i="6"/>
  <c r="N19" i="6"/>
  <c r="N9" i="6"/>
  <c r="N12" i="6"/>
  <c r="N7" i="6"/>
  <c r="N17" i="6"/>
  <c r="N22" i="6"/>
  <c r="N14" i="6"/>
  <c r="N16" i="6"/>
  <c r="N15" i="6"/>
  <c r="J6" i="6"/>
  <c r="J19" i="6"/>
  <c r="J15" i="6"/>
  <c r="J7" i="6"/>
  <c r="J23" i="6"/>
  <c r="J14" i="6"/>
  <c r="J12" i="6"/>
  <c r="J17" i="6"/>
  <c r="J13" i="6"/>
  <c r="J11" i="6"/>
  <c r="J21" i="6"/>
  <c r="J9" i="6"/>
  <c r="J10" i="6"/>
  <c r="J18" i="6"/>
  <c r="J22" i="6"/>
  <c r="J8" i="6"/>
  <c r="J16" i="6"/>
  <c r="AB22" i="12"/>
  <c r="AB20" i="12"/>
  <c r="AB18" i="12"/>
  <c r="AB24" i="12"/>
  <c r="AB19" i="12"/>
  <c r="AB23" i="12"/>
  <c r="AB9" i="12"/>
  <c r="AB16" i="12"/>
  <c r="AB14" i="12"/>
  <c r="AB10" i="12"/>
  <c r="AB13" i="12"/>
  <c r="AB11" i="12"/>
  <c r="AB12" i="12"/>
  <c r="AB8" i="12"/>
  <c r="AB15" i="12"/>
  <c r="AP20" i="29"/>
  <c r="AP22" i="29"/>
  <c r="AP6" i="29"/>
  <c r="AP7" i="29"/>
  <c r="AP9" i="29"/>
  <c r="AP10" i="29"/>
  <c r="AP12" i="29"/>
  <c r="AP14" i="29"/>
  <c r="AP8" i="29"/>
  <c r="AP13" i="29"/>
  <c r="AP11" i="29"/>
  <c r="AP15" i="29"/>
  <c r="AP18" i="29"/>
  <c r="AP5" i="29"/>
  <c r="AP17" i="29"/>
  <c r="AP16" i="29"/>
  <c r="AC20" i="29"/>
  <c r="AC22" i="29"/>
  <c r="AC13" i="29"/>
  <c r="AC12" i="29"/>
  <c r="AC9" i="29"/>
  <c r="AC7" i="29"/>
  <c r="AC6" i="29"/>
  <c r="AC10" i="29"/>
  <c r="AC14" i="29"/>
  <c r="AC8" i="29"/>
  <c r="AC11" i="29"/>
  <c r="AC15" i="29"/>
  <c r="AC18" i="29"/>
  <c r="AC17" i="29"/>
  <c r="AC5" i="29"/>
  <c r="AC16" i="29"/>
  <c r="AA16" i="29"/>
  <c r="AA22" i="29"/>
  <c r="AA6" i="29"/>
  <c r="AA7" i="29"/>
  <c r="AA12" i="29"/>
  <c r="AA14" i="29"/>
  <c r="AA9" i="29"/>
  <c r="AA13" i="29"/>
  <c r="AA8" i="29"/>
  <c r="AA11" i="29"/>
  <c r="AA10" i="29"/>
  <c r="AA5" i="29"/>
  <c r="AA18" i="29"/>
  <c r="AA15" i="29"/>
  <c r="AA17" i="29"/>
  <c r="Y21" i="29"/>
  <c r="AQ18" i="29"/>
  <c r="AQ22" i="29"/>
  <c r="AQ13" i="29"/>
  <c r="AQ11" i="29"/>
  <c r="AQ10" i="29"/>
  <c r="AQ14" i="29"/>
  <c r="AQ6" i="29"/>
  <c r="AQ8" i="29"/>
  <c r="AQ9" i="29"/>
  <c r="AQ12" i="29"/>
  <c r="AQ7" i="29"/>
  <c r="AQ15" i="29"/>
  <c r="AQ17" i="29"/>
  <c r="AQ16" i="29"/>
  <c r="AQ5" i="29"/>
  <c r="AG22" i="29"/>
  <c r="AG12" i="29"/>
  <c r="AG7" i="29"/>
  <c r="AG11" i="29"/>
  <c r="AG10" i="29"/>
  <c r="AG13" i="29"/>
  <c r="AG14" i="29"/>
  <c r="AG9" i="29"/>
  <c r="AG8" i="29"/>
  <c r="AG6" i="29"/>
  <c r="AG5" i="29"/>
  <c r="AG18" i="29"/>
  <c r="AG17" i="29"/>
  <c r="AG15" i="29"/>
  <c r="AG16" i="29"/>
  <c r="AJ16" i="29"/>
  <c r="AJ22" i="29"/>
  <c r="AJ11" i="29"/>
  <c r="AJ8" i="29"/>
  <c r="AJ6" i="29"/>
  <c r="AJ12" i="29"/>
  <c r="AJ9" i="29"/>
  <c r="AJ10" i="29"/>
  <c r="AJ13" i="29"/>
  <c r="AJ7" i="29"/>
  <c r="AJ14" i="29"/>
  <c r="AJ15" i="29"/>
  <c r="AJ18" i="29"/>
  <c r="AJ17" i="29"/>
  <c r="AJ5" i="29"/>
  <c r="AL17" i="29"/>
  <c r="AL22" i="29"/>
  <c r="AL11" i="29"/>
  <c r="AL6" i="29"/>
  <c r="AL13" i="29"/>
  <c r="AL14" i="29"/>
  <c r="AL8" i="29"/>
  <c r="AL7" i="29"/>
  <c r="AL9" i="29"/>
  <c r="AL12" i="29"/>
  <c r="AL10" i="29"/>
  <c r="AL16" i="29"/>
  <c r="AL5" i="29"/>
  <c r="AL18" i="29"/>
  <c r="AL15" i="29"/>
  <c r="AI17" i="29"/>
  <c r="AI22" i="29"/>
  <c r="AI8" i="29"/>
  <c r="AI14" i="29"/>
  <c r="AI11" i="29"/>
  <c r="AI13" i="29"/>
  <c r="AI6" i="29"/>
  <c r="AI10" i="29"/>
  <c r="AI9" i="29"/>
  <c r="AI7" i="29"/>
  <c r="AI12" i="29"/>
  <c r="AI5" i="29"/>
  <c r="AI16" i="29"/>
  <c r="AI18" i="29"/>
  <c r="AI15" i="29"/>
  <c r="Z16" i="29"/>
  <c r="Z22" i="29"/>
  <c r="Z14" i="29"/>
  <c r="Z8" i="29"/>
  <c r="Z6" i="29"/>
  <c r="Z9" i="29"/>
  <c r="Z12" i="29"/>
  <c r="Z7" i="29"/>
  <c r="Z10" i="29"/>
  <c r="Z11" i="29"/>
  <c r="Z13" i="29"/>
  <c r="Z18" i="29"/>
  <c r="Z21" i="29"/>
  <c r="Z17" i="29"/>
  <c r="Z15" i="29"/>
  <c r="Z5" i="29"/>
  <c r="AF21" i="29"/>
  <c r="AF22" i="29"/>
  <c r="AF8" i="29"/>
  <c r="AF11" i="29"/>
  <c r="AF13" i="29"/>
  <c r="AF12" i="29"/>
  <c r="AF6" i="29"/>
  <c r="AF9" i="29"/>
  <c r="AF7" i="29"/>
  <c r="AF14" i="29"/>
  <c r="AF10" i="29"/>
  <c r="AF15" i="29"/>
  <c r="AF18" i="29"/>
  <c r="AF16" i="29"/>
  <c r="AF5" i="29"/>
  <c r="AF17" i="29"/>
  <c r="X22" i="29"/>
  <c r="AR21" i="29" s="1"/>
  <c r="AH18" i="29"/>
  <c r="AH22" i="29"/>
  <c r="AH7" i="29"/>
  <c r="AH6" i="29"/>
  <c r="AH13" i="29"/>
  <c r="AH8" i="29"/>
  <c r="AH9" i="29"/>
  <c r="AH11" i="29"/>
  <c r="AH14" i="29"/>
  <c r="AH10" i="29"/>
  <c r="AH12" i="29"/>
  <c r="AH16" i="29"/>
  <c r="AH15" i="29"/>
  <c r="AH17" i="29"/>
  <c r="AH5" i="29"/>
  <c r="AP21" i="29"/>
  <c r="AD18" i="29"/>
  <c r="AD22" i="29"/>
  <c r="AD13" i="29"/>
  <c r="AD10" i="29"/>
  <c r="AD14" i="29"/>
  <c r="AD12" i="29"/>
  <c r="AD9" i="29"/>
  <c r="AD8" i="29"/>
  <c r="AD7" i="29"/>
  <c r="AD11" i="29"/>
  <c r="AD6" i="29"/>
  <c r="AD16" i="29"/>
  <c r="AD5" i="29"/>
  <c r="AD17" i="29"/>
  <c r="AD15" i="29"/>
  <c r="AN17" i="29"/>
  <c r="AN22" i="29"/>
  <c r="AN7" i="29"/>
  <c r="AN8" i="29"/>
  <c r="AN6" i="29"/>
  <c r="AN10" i="29"/>
  <c r="AN14" i="29"/>
  <c r="AN12" i="29"/>
  <c r="AN13" i="29"/>
  <c r="AN9" i="29"/>
  <c r="AN11" i="29"/>
  <c r="AN5" i="29"/>
  <c r="AN15" i="29"/>
  <c r="AN16" i="29"/>
  <c r="AN18" i="29"/>
  <c r="Y20" i="29"/>
  <c r="AK20" i="29"/>
  <c r="AC21" i="29"/>
  <c r="AJ21" i="29"/>
  <c r="AR20" i="29" l="1"/>
  <c r="AR22" i="29"/>
  <c r="AR12" i="29"/>
  <c r="AR13" i="29"/>
  <c r="AR8" i="29"/>
  <c r="AR6" i="29"/>
  <c r="AR14" i="29"/>
  <c r="AR17" i="29"/>
  <c r="AR9" i="29"/>
  <c r="AR10" i="29"/>
  <c r="AR7" i="29"/>
  <c r="AR11" i="29"/>
  <c r="AR5" i="29"/>
  <c r="AR18" i="29"/>
  <c r="AR15" i="29"/>
  <c r="AR16" i="29"/>
  <c r="E20" i="17"/>
  <c r="E22" i="17" s="1"/>
  <c r="N15" i="17" l="1"/>
  <c r="N17" i="17"/>
  <c r="N9" i="17"/>
  <c r="N18" i="17"/>
  <c r="N20" i="17"/>
  <c r="N10" i="17"/>
  <c r="N16" i="17"/>
  <c r="N21" i="17"/>
  <c r="M22" i="17"/>
  <c r="N22" i="17"/>
  <c r="N14" i="17"/>
  <c r="N11" i="17"/>
  <c r="N6" i="17"/>
  <c r="N7" i="17"/>
  <c r="N8" i="17"/>
  <c r="N13" i="17"/>
  <c r="N12" i="17"/>
  <c r="N5" i="17"/>
  <c r="M20" i="17"/>
  <c r="V21" i="17" l="1"/>
  <c r="V18" i="17"/>
  <c r="V5" i="17"/>
  <c r="V13" i="17"/>
  <c r="V7" i="17"/>
  <c r="V10" i="17"/>
  <c r="V11" i="17"/>
  <c r="V16" i="17"/>
  <c r="V12" i="17"/>
  <c r="V8" i="17"/>
  <c r="V15" i="17"/>
  <c r="V9" i="17"/>
  <c r="V6" i="17"/>
  <c r="V20" i="17"/>
  <c r="V22" i="17"/>
  <c r="V17" i="17"/>
  <c r="V14" i="17"/>
  <c r="C69" i="29"/>
  <c r="C68" i="29"/>
  <c r="C67" i="29"/>
  <c r="C66" i="29"/>
  <c r="C65" i="29"/>
  <c r="C64" i="29"/>
  <c r="C63" i="29"/>
  <c r="C62" i="29"/>
  <c r="C61" i="29"/>
  <c r="C60" i="29"/>
  <c r="C59" i="29"/>
  <c r="C58" i="29"/>
  <c r="C57" i="29"/>
  <c r="C56" i="29"/>
  <c r="C55" i="29"/>
  <c r="C54" i="29"/>
  <c r="C53" i="29"/>
  <c r="C52" i="29"/>
  <c r="C51" i="29"/>
  <c r="C58" i="17"/>
  <c r="C57" i="17"/>
  <c r="C56" i="17"/>
  <c r="C55" i="17"/>
  <c r="C54" i="17"/>
  <c r="C53" i="17"/>
  <c r="C52" i="17"/>
  <c r="C51" i="17"/>
  <c r="C61" i="12"/>
  <c r="C60" i="12"/>
  <c r="C59" i="12"/>
  <c r="C58" i="12"/>
  <c r="C57" i="12"/>
  <c r="C56" i="12"/>
  <c r="C55" i="12"/>
  <c r="C54" i="12"/>
  <c r="C53" i="12"/>
  <c r="C52" i="12"/>
  <c r="C51" i="12"/>
  <c r="C54" i="6"/>
  <c r="C53" i="6"/>
  <c r="C52" i="6"/>
  <c r="C51" i="6"/>
</calcChain>
</file>

<file path=xl/connections.xml><?xml version="1.0" encoding="utf-8"?>
<connections xmlns="http://schemas.openxmlformats.org/spreadsheetml/2006/main">
  <connection id="1" keepAlive="1" name="myserver2" type="5" refreshedVersion="6" deleted="1" background="1" saveData="1">
    <dbPr connection="" command="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<sst xmlns="http://schemas.openxmlformats.org/spreadsheetml/2006/main" count="4289" uniqueCount="131">
  <si>
    <t>hwycov_id</t>
  </si>
  <si>
    <t>ifc</t>
  </si>
  <si>
    <t>ihov</t>
  </si>
  <si>
    <t>iway</t>
  </si>
  <si>
    <t>source</t>
  </si>
  <si>
    <t>msa</t>
  </si>
  <si>
    <t>jur</t>
  </si>
  <si>
    <t>class</t>
  </si>
  <si>
    <t>vcategory</t>
  </si>
  <si>
    <t>count</t>
  </si>
  <si>
    <t>collectors</t>
  </si>
  <si>
    <t>scenario_id</t>
  </si>
  <si>
    <t>flow</t>
  </si>
  <si>
    <t>gap</t>
  </si>
  <si>
    <t>x</t>
  </si>
  <si>
    <t>x2</t>
  </si>
  <si>
    <t>Gap Range</t>
  </si>
  <si>
    <t>Number of links within Gap Range</t>
  </si>
  <si>
    <t>Percents of Gap Range</t>
  </si>
  <si>
    <t>by Link Classes</t>
  </si>
  <si>
    <t>all</t>
  </si>
  <si>
    <t>&gt;=100%</t>
  </si>
  <si>
    <t>50%~100%</t>
  </si>
  <si>
    <t>30%~50%</t>
  </si>
  <si>
    <t>20%~30%</t>
  </si>
  <si>
    <t>10%~20%</t>
  </si>
  <si>
    <t>0%~10%</t>
  </si>
  <si>
    <t>0%~-10%</t>
  </si>
  <si>
    <t>-10%~-20%</t>
  </si>
  <si>
    <t>-20%~-30%</t>
  </si>
  <si>
    <t>-30%~-50%</t>
  </si>
  <si>
    <t>&lt;-50%</t>
  </si>
  <si>
    <t>-10% ~ +10%</t>
  </si>
  <si>
    <t>-20% ~ +20%</t>
  </si>
  <si>
    <t>-30% ~ +30%</t>
  </si>
  <si>
    <t>Total Number of Positive/Negative Gaps</t>
  </si>
  <si>
    <t>Percent of Positive/Negative Gaps</t>
  </si>
  <si>
    <t>positive links</t>
  </si>
  <si>
    <t>negative links</t>
  </si>
  <si>
    <t>total links</t>
  </si>
  <si>
    <t>Average of Gaps</t>
  </si>
  <si>
    <t>Average (+) Gaps</t>
  </si>
  <si>
    <t>Average (-) Gaps</t>
  </si>
  <si>
    <t>Average of all</t>
  </si>
  <si>
    <t>Root Mean Square Error (RMSE)</t>
  </si>
  <si>
    <t>RMSE percent</t>
  </si>
  <si>
    <t>Trend Line Slope</t>
  </si>
  <si>
    <t>Slope</t>
  </si>
  <si>
    <t>freeways</t>
  </si>
  <si>
    <t>ramps</t>
  </si>
  <si>
    <t>arterials</t>
  </si>
  <si>
    <t>Percent of links within Gap Range</t>
  </si>
  <si>
    <t>~</t>
  </si>
  <si>
    <t>volume</t>
  </si>
  <si>
    <t>sandag</t>
  </si>
  <si>
    <t>Florida_Acceptable</t>
  </si>
  <si>
    <t>Florida_Desirable</t>
  </si>
  <si>
    <t>Oregon</t>
  </si>
  <si>
    <t>Ohio</t>
  </si>
  <si>
    <t>Author</t>
  </si>
  <si>
    <t>Center City</t>
  </si>
  <si>
    <t>Central</t>
  </si>
  <si>
    <t>North City</t>
  </si>
  <si>
    <t>South Suburban</t>
  </si>
  <si>
    <t>East Suburban</t>
  </si>
  <si>
    <t>North County West</t>
  </si>
  <si>
    <t>North County East</t>
  </si>
  <si>
    <t>East County</t>
  </si>
  <si>
    <t>Notes</t>
  </si>
  <si>
    <t xml:space="preserve">This template is to validate model estimated flow against observed counts on all roads that have counts available. </t>
  </si>
  <si>
    <t>Also, a chart of volume categorized RMSE% is added to compare with FHWA guidelines.</t>
  </si>
  <si>
    <t>flow_day</t>
  </si>
  <si>
    <t xml:space="preserve">SANDAG    </t>
  </si>
  <si>
    <t xml:space="preserve">PeMS      </t>
  </si>
  <si>
    <t xml:space="preserve">Sdcity    </t>
  </si>
  <si>
    <t xml:space="preserve">NonSD     </t>
  </si>
  <si>
    <r>
      <t xml:space="preserve">The counts are </t>
    </r>
    <r>
      <rPr>
        <b/>
        <sz val="11"/>
        <color theme="1"/>
        <rFont val="Calibri"/>
        <family val="2"/>
        <scheme val="minor"/>
      </rPr>
      <t>daily</t>
    </r>
    <r>
      <rPr>
        <sz val="11"/>
        <color theme="1"/>
        <rFont val="Calibri"/>
        <family val="2"/>
        <scheme val="minor"/>
      </rPr>
      <t xml:space="preserve"> basis - Annaul Average Weekday Counts of 2016 (excluding holidays).</t>
    </r>
  </si>
  <si>
    <t xml:space="preserve">Caltran   </t>
  </si>
  <si>
    <t>Carlsbad</t>
  </si>
  <si>
    <t>Chula Vista</t>
  </si>
  <si>
    <t>Coronado</t>
  </si>
  <si>
    <t>Del Mar</t>
  </si>
  <si>
    <t>El Cajon</t>
  </si>
  <si>
    <t>Encinitas</t>
  </si>
  <si>
    <t>Escondido</t>
  </si>
  <si>
    <t>Imperial Beach</t>
  </si>
  <si>
    <t>La Mesa</t>
  </si>
  <si>
    <t>Lemon Grove</t>
  </si>
  <si>
    <t>National City</t>
  </si>
  <si>
    <t>Oceanside</t>
  </si>
  <si>
    <t>Poway</t>
  </si>
  <si>
    <t>San Diego</t>
  </si>
  <si>
    <t>San Marcos</t>
  </si>
  <si>
    <t>Santee</t>
  </si>
  <si>
    <t>Solana Beach</t>
  </si>
  <si>
    <t>Vista</t>
  </si>
  <si>
    <t>Unincorporated</t>
  </si>
  <si>
    <t>total</t>
  </si>
  <si>
    <t>The validation is done at 4 layers: by classes, by volume categories, by MSAs, and by Jurisdictions.</t>
  </si>
  <si>
    <t>flag</t>
  </si>
  <si>
    <t>x3</t>
  </si>
  <si>
    <t>order</t>
  </si>
  <si>
    <t>Count</t>
  </si>
  <si>
    <t>% Dev</t>
  </si>
  <si>
    <t>Caltrans High Deviation</t>
  </si>
  <si>
    <t>Caltrans Low Deviation</t>
  </si>
  <si>
    <t>count_rd</t>
  </si>
  <si>
    <t>low</t>
  </si>
  <si>
    <t>high</t>
  </si>
  <si>
    <t>Dev_1</t>
  </si>
  <si>
    <t>Dev_2</t>
  </si>
  <si>
    <t>Dev_3</t>
  </si>
  <si>
    <t>Dev_4</t>
  </si>
  <si>
    <t>High</t>
  </si>
  <si>
    <t>Low</t>
  </si>
  <si>
    <t>links_within deviation allowance</t>
  </si>
  <si>
    <t>links_not_within deviation allowance</t>
  </si>
  <si>
    <t>Number of links within/not within Deviation Allowance</t>
  </si>
  <si>
    <t>Percent of links within/not within Deviation Allowance</t>
  </si>
  <si>
    <t>hwycov_id and flow_day are linked to source_EMME.xlsx</t>
  </si>
  <si>
    <t>.</t>
  </si>
  <si>
    <t>slope</t>
  </si>
  <si>
    <t>Row Labels</t>
  </si>
  <si>
    <t>Grand Total</t>
  </si>
  <si>
    <t>Sum of count</t>
  </si>
  <si>
    <t>Sum of flow</t>
  </si>
  <si>
    <t>Column Labels</t>
  </si>
  <si>
    <t>Total Sum of count</t>
  </si>
  <si>
    <t>Total Sum of flow</t>
  </si>
  <si>
    <t>psma</t>
  </si>
  <si>
    <t>Jeff.Yen@sandag.org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</si>
</sst>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32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305496"/>
      <name val="Calibri"/>
      <family val="2"/>
    </font>
    <font>
      <sz val="11"/>
      <color theme="4" tint="-0.249977111117893"/>
      <name val="Calibri"/>
      <family val="2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medium">
        <color auto="1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3" fillId="0" borderId="0"/>
    <xf numFmtId="0" fontId="23" fillId="0" borderId="0" applyNumberFormat="0" applyFill="0" applyBorder="0" applyAlignment="0" applyProtection="0"/>
  </cellStyleXfs>
  <cellXfs count="396">
    <xf numFmtId="0" fontId="0" fillId="0" borderId="0" xfId="0"/>
    <xf numFmtId="0" fontId="7" fillId="0" borderId="0" xfId="0" applyFont="1"/>
    <xf numFmtId="0" fontId="6" fillId="0" borderId="0" xfId="0" applyFont="1"/>
    <xf numFmtId="0" fontId="4" fillId="0" borderId="11" xfId="0" applyFont="1" applyBorder="1" applyAlignment="1">
      <alignment horizontal="center"/>
    </xf>
    <xf numFmtId="1" fontId="7" fillId="0" borderId="0" xfId="0" applyNumberFormat="1" applyFont="1"/>
    <xf numFmtId="0" fontId="9" fillId="0" borderId="0" xfId="0" applyFont="1"/>
    <xf numFmtId="0" fontId="10" fillId="0" borderId="0" xfId="0" applyFont="1"/>
    <xf numFmtId="9" fontId="10" fillId="0" borderId="0" xfId="0" applyNumberFormat="1" applyFont="1" applyFill="1"/>
    <xf numFmtId="3" fontId="11" fillId="0" borderId="15" xfId="0" applyNumberFormat="1" applyFont="1" applyFill="1" applyBorder="1" applyAlignment="1">
      <alignment horizontal="center"/>
    </xf>
    <xf numFmtId="0" fontId="11" fillId="0" borderId="22" xfId="0" applyFont="1" applyFill="1" applyBorder="1" applyAlignment="1">
      <alignment horizontal="center"/>
    </xf>
    <xf numFmtId="0" fontId="11" fillId="0" borderId="23" xfId="0" applyFont="1" applyFill="1" applyBorder="1" applyAlignment="1">
      <alignment horizontal="center"/>
    </xf>
    <xf numFmtId="3" fontId="11" fillId="0" borderId="19" xfId="0" applyNumberFormat="1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3" fontId="11" fillId="0" borderId="41" xfId="0" applyNumberFormat="1" applyFont="1" applyFill="1" applyBorder="1" applyAlignment="1">
      <alignment horizontal="center"/>
    </xf>
    <xf numFmtId="0" fontId="11" fillId="0" borderId="42" xfId="0" applyFont="1" applyFill="1" applyBorder="1" applyAlignment="1">
      <alignment horizontal="center"/>
    </xf>
    <xf numFmtId="3" fontId="11" fillId="0" borderId="43" xfId="0" applyNumberFormat="1" applyFont="1" applyFill="1" applyBorder="1" applyAlignment="1">
      <alignment horizontal="center"/>
    </xf>
    <xf numFmtId="0" fontId="11" fillId="0" borderId="44" xfId="0" applyFont="1" applyFill="1" applyBorder="1" applyAlignment="1">
      <alignment horizontal="center"/>
    </xf>
    <xf numFmtId="0" fontId="11" fillId="0" borderId="0" xfId="0" applyFont="1" applyFill="1" applyBorder="1"/>
    <xf numFmtId="9" fontId="11" fillId="7" borderId="50" xfId="0" applyNumberFormat="1" applyFont="1" applyFill="1" applyBorder="1"/>
    <xf numFmtId="2" fontId="11" fillId="7" borderId="52" xfId="0" applyNumberFormat="1" applyFont="1" applyFill="1" applyBorder="1"/>
    <xf numFmtId="0" fontId="11" fillId="0" borderId="0" xfId="0" applyFont="1" applyFill="1" applyBorder="1" applyAlignment="1"/>
    <xf numFmtId="0" fontId="11" fillId="0" borderId="50" xfId="0" applyFont="1" applyFill="1" applyBorder="1" applyAlignment="1"/>
    <xf numFmtId="0" fontId="11" fillId="0" borderId="11" xfId="0" applyFont="1" applyFill="1" applyBorder="1" applyAlignment="1">
      <alignment horizontal="center"/>
    </xf>
    <xf numFmtId="9" fontId="0" fillId="0" borderId="0" xfId="0" applyNumberFormat="1"/>
    <xf numFmtId="0" fontId="5" fillId="0" borderId="0" xfId="0" applyFont="1"/>
    <xf numFmtId="0" fontId="4" fillId="0" borderId="7" xfId="0" applyFont="1" applyBorder="1" applyAlignment="1">
      <alignment horizontal="center"/>
    </xf>
    <xf numFmtId="0" fontId="4" fillId="0" borderId="54" xfId="0" applyFont="1" applyBorder="1" applyAlignment="1">
      <alignment horizontal="center"/>
    </xf>
    <xf numFmtId="0" fontId="0" fillId="0" borderId="0" xfId="0" applyFont="1"/>
    <xf numFmtId="0" fontId="7" fillId="0" borderId="0" xfId="0" applyFont="1" applyFill="1"/>
    <xf numFmtId="0" fontId="13" fillId="0" borderId="0" xfId="0" applyFont="1"/>
    <xf numFmtId="1" fontId="13" fillId="0" borderId="0" xfId="0" applyNumberFormat="1" applyFont="1"/>
    <xf numFmtId="9" fontId="13" fillId="0" borderId="0" xfId="0" applyNumberFormat="1" applyFont="1"/>
    <xf numFmtId="0" fontId="14" fillId="0" borderId="0" xfId="0" applyFont="1"/>
    <xf numFmtId="3" fontId="0" fillId="0" borderId="41" xfId="0" applyNumberFormat="1" applyFont="1" applyFill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4" fillId="0" borderId="0" xfId="0" applyFont="1"/>
    <xf numFmtId="1" fontId="0" fillId="0" borderId="0" xfId="0" applyNumberFormat="1"/>
    <xf numFmtId="0" fontId="20" fillId="0" borderId="0" xfId="0" applyFont="1"/>
    <xf numFmtId="1" fontId="20" fillId="0" borderId="0" xfId="0" applyNumberFormat="1" applyFont="1"/>
    <xf numFmtId="9" fontId="20" fillId="0" borderId="0" xfId="0" applyNumberFormat="1" applyFont="1"/>
    <xf numFmtId="0" fontId="20" fillId="0" borderId="0" xfId="0" applyNumberFormat="1" applyFont="1"/>
    <xf numFmtId="0" fontId="21" fillId="0" borderId="0" xfId="0" applyFont="1"/>
    <xf numFmtId="164" fontId="0" fillId="0" borderId="0" xfId="0" applyNumberFormat="1"/>
    <xf numFmtId="1" fontId="3" fillId="0" borderId="0" xfId="2" applyNumberFormat="1" applyBorder="1"/>
    <xf numFmtId="164" fontId="3" fillId="0" borderId="0" xfId="2" applyNumberFormat="1" applyAlignment="1">
      <alignment horizontal="center"/>
    </xf>
    <xf numFmtId="1" fontId="22" fillId="0" borderId="0" xfId="2" applyNumberFormat="1" applyFont="1"/>
    <xf numFmtId="1" fontId="3" fillId="0" borderId="0" xfId="2" applyNumberFormat="1"/>
    <xf numFmtId="164" fontId="3" fillId="0" borderId="0" xfId="2" applyNumberFormat="1"/>
    <xf numFmtId="1" fontId="3" fillId="8" borderId="0" xfId="2" applyNumberFormat="1" applyFill="1"/>
    <xf numFmtId="164" fontId="3" fillId="8" borderId="0" xfId="2" applyNumberFormat="1" applyFill="1"/>
    <xf numFmtId="164" fontId="0" fillId="0" borderId="0" xfId="2" applyNumberFormat="1" applyFont="1" applyAlignment="1">
      <alignment horizontal="center"/>
    </xf>
    <xf numFmtId="0" fontId="0" fillId="0" borderId="0" xfId="0" applyFill="1"/>
    <xf numFmtId="164" fontId="0" fillId="0" borderId="0" xfId="2" applyNumberFormat="1" applyFont="1" applyFill="1" applyAlignment="1">
      <alignment horizontal="center"/>
    </xf>
    <xf numFmtId="1" fontId="0" fillId="0" borderId="0" xfId="2" applyNumberFormat="1" applyFont="1" applyFill="1" applyAlignment="1">
      <alignment horizontal="center"/>
    </xf>
    <xf numFmtId="1" fontId="21" fillId="0" borderId="0" xfId="0" applyNumberFormat="1" applyFont="1"/>
    <xf numFmtId="0" fontId="23" fillId="0" borderId="0" xfId="3"/>
    <xf numFmtId="0" fontId="24" fillId="0" borderId="0" xfId="0" applyFont="1"/>
    <xf numFmtId="0" fontId="25" fillId="0" borderId="0" xfId="0" applyFont="1"/>
    <xf numFmtId="1" fontId="24" fillId="0" borderId="0" xfId="0" applyNumberFormat="1" applyFont="1"/>
    <xf numFmtId="9" fontId="25" fillId="0" borderId="0" xfId="0" applyNumberFormat="1" applyFont="1"/>
    <xf numFmtId="1" fontId="25" fillId="0" borderId="0" xfId="0" applyNumberFormat="1" applyFont="1"/>
    <xf numFmtId="0" fontId="24" fillId="0" borderId="0" xfId="0" applyNumberFormat="1" applyFont="1"/>
    <xf numFmtId="0" fontId="7" fillId="8" borderId="0" xfId="0" applyFont="1" applyFill="1"/>
    <xf numFmtId="0" fontId="24" fillId="0" borderId="0" xfId="0" applyFont="1" applyFill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/>
    <xf numFmtId="0" fontId="4" fillId="0" borderId="11" xfId="0" applyFont="1" applyFill="1" applyBorder="1" applyAlignment="1">
      <alignment horizontal="center"/>
    </xf>
    <xf numFmtId="0" fontId="0" fillId="0" borderId="66" xfId="0" applyFont="1" applyBorder="1" applyAlignment="1">
      <alignment horizontal="center"/>
    </xf>
    <xf numFmtId="0" fontId="4" fillId="0" borderId="53" xfId="0" applyFont="1" applyFill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5" fillId="0" borderId="15" xfId="0" applyFont="1" applyBorder="1"/>
    <xf numFmtId="0" fontId="15" fillId="0" borderId="16" xfId="0" applyFont="1" applyFill="1" applyBorder="1"/>
    <xf numFmtId="9" fontId="15" fillId="0" borderId="17" xfId="0" applyNumberFormat="1" applyFont="1" applyBorder="1"/>
    <xf numFmtId="9" fontId="15" fillId="0" borderId="15" xfId="0" applyNumberFormat="1" applyFont="1" applyBorder="1"/>
    <xf numFmtId="9" fontId="15" fillId="0" borderId="18" xfId="0" applyNumberFormat="1" applyFont="1" applyFill="1" applyBorder="1"/>
    <xf numFmtId="0" fontId="15" fillId="0" borderId="19" xfId="0" applyFont="1" applyBorder="1"/>
    <xf numFmtId="9" fontId="15" fillId="0" borderId="20" xfId="0" applyNumberFormat="1" applyFont="1" applyBorder="1"/>
    <xf numFmtId="9" fontId="15" fillId="0" borderId="19" xfId="0" applyNumberFormat="1" applyFont="1" applyBorder="1"/>
    <xf numFmtId="0" fontId="15" fillId="2" borderId="14" xfId="0" applyFont="1" applyFill="1" applyBorder="1" applyAlignment="1">
      <alignment horizontal="center"/>
    </xf>
    <xf numFmtId="0" fontId="15" fillId="2" borderId="19" xfId="0" applyFont="1" applyFill="1" applyBorder="1"/>
    <xf numFmtId="0" fontId="15" fillId="2" borderId="16" xfId="0" applyFont="1" applyFill="1" applyBorder="1"/>
    <xf numFmtId="9" fontId="15" fillId="2" borderId="20" xfId="0" applyNumberFormat="1" applyFont="1" applyFill="1" applyBorder="1"/>
    <xf numFmtId="9" fontId="15" fillId="2" borderId="19" xfId="0" applyNumberFormat="1" applyFont="1" applyFill="1" applyBorder="1"/>
    <xf numFmtId="9" fontId="15" fillId="2" borderId="18" xfId="0" applyNumberFormat="1" applyFont="1" applyFill="1" applyBorder="1"/>
    <xf numFmtId="0" fontId="26" fillId="2" borderId="21" xfId="0" applyFont="1" applyFill="1" applyBorder="1" applyAlignment="1">
      <alignment horizontal="center"/>
    </xf>
    <xf numFmtId="0" fontId="26" fillId="2" borderId="15" xfId="0" applyFont="1" applyFill="1" applyBorder="1"/>
    <xf numFmtId="0" fontId="26" fillId="2" borderId="22" xfId="0" applyFont="1" applyFill="1" applyBorder="1"/>
    <xf numFmtId="9" fontId="26" fillId="2" borderId="17" xfId="0" applyNumberFormat="1" applyFont="1" applyFill="1" applyBorder="1"/>
    <xf numFmtId="9" fontId="26" fillId="2" borderId="15" xfId="0" applyNumberFormat="1" applyFont="1" applyFill="1" applyBorder="1"/>
    <xf numFmtId="9" fontId="26" fillId="2" borderId="23" xfId="0" applyNumberFormat="1" applyFont="1" applyFill="1" applyBorder="1"/>
    <xf numFmtId="0" fontId="26" fillId="2" borderId="14" xfId="0" quotePrefix="1" applyFont="1" applyFill="1" applyBorder="1" applyAlignment="1">
      <alignment horizontal="center"/>
    </xf>
    <xf numFmtId="0" fontId="26" fillId="2" borderId="19" xfId="0" applyFont="1" applyFill="1" applyBorder="1"/>
    <xf numFmtId="0" fontId="26" fillId="2" borderId="16" xfId="0" applyFont="1" applyFill="1" applyBorder="1"/>
    <xf numFmtId="9" fontId="26" fillId="2" borderId="20" xfId="0" applyNumberFormat="1" applyFont="1" applyFill="1" applyBorder="1"/>
    <xf numFmtId="9" fontId="26" fillId="2" borderId="19" xfId="0" applyNumberFormat="1" applyFont="1" applyFill="1" applyBorder="1"/>
    <xf numFmtId="9" fontId="26" fillId="2" borderId="18" xfId="0" applyNumberFormat="1" applyFont="1" applyFill="1" applyBorder="1"/>
    <xf numFmtId="0" fontId="26" fillId="0" borderId="14" xfId="0" quotePrefix="1" applyFont="1" applyFill="1" applyBorder="1" applyAlignment="1">
      <alignment horizontal="center"/>
    </xf>
    <xf numFmtId="0" fontId="26" fillId="0" borderId="19" xfId="0" applyFont="1" applyBorder="1"/>
    <xf numFmtId="0" fontId="26" fillId="0" borderId="16" xfId="0" applyFont="1" applyFill="1" applyBorder="1"/>
    <xf numFmtId="9" fontId="26" fillId="0" borderId="20" xfId="0" applyNumberFormat="1" applyFont="1" applyBorder="1"/>
    <xf numFmtId="9" fontId="26" fillId="0" borderId="19" xfId="0" applyNumberFormat="1" applyFont="1" applyBorder="1"/>
    <xf numFmtId="9" fontId="26" fillId="0" borderId="18" xfId="0" applyNumberFormat="1" applyFont="1" applyFill="1" applyBorder="1"/>
    <xf numFmtId="0" fontId="0" fillId="3" borderId="24" xfId="0" quotePrefix="1" applyFont="1" applyFill="1" applyBorder="1" applyAlignment="1">
      <alignment horizontal="center"/>
    </xf>
    <xf numFmtId="0" fontId="0" fillId="3" borderId="15" xfId="0" applyFont="1" applyFill="1" applyBorder="1"/>
    <xf numFmtId="0" fontId="0" fillId="3" borderId="22" xfId="0" applyFont="1" applyFill="1" applyBorder="1"/>
    <xf numFmtId="9" fontId="0" fillId="3" borderId="17" xfId="0" applyNumberFormat="1" applyFont="1" applyFill="1" applyBorder="1"/>
    <xf numFmtId="9" fontId="0" fillId="3" borderId="15" xfId="0" applyNumberFormat="1" applyFont="1" applyFill="1" applyBorder="1"/>
    <xf numFmtId="9" fontId="0" fillId="3" borderId="22" xfId="0" applyNumberFormat="1" applyFont="1" applyFill="1" applyBorder="1"/>
    <xf numFmtId="9" fontId="0" fillId="3" borderId="23" xfId="0" applyNumberFormat="1" applyFont="1" applyFill="1" applyBorder="1"/>
    <xf numFmtId="0" fontId="0" fillId="3" borderId="6" xfId="0" quotePrefix="1" applyFont="1" applyFill="1" applyBorder="1" applyAlignment="1">
      <alignment horizontal="center"/>
    </xf>
    <xf numFmtId="0" fontId="0" fillId="3" borderId="19" xfId="0" applyFont="1" applyFill="1" applyBorder="1"/>
    <xf numFmtId="0" fontId="0" fillId="3" borderId="16" xfId="0" applyFont="1" applyFill="1" applyBorder="1"/>
    <xf numFmtId="9" fontId="0" fillId="3" borderId="20" xfId="0" applyNumberFormat="1" applyFont="1" applyFill="1" applyBorder="1"/>
    <xf numFmtId="9" fontId="0" fillId="3" borderId="19" xfId="0" applyNumberFormat="1" applyFont="1" applyFill="1" applyBorder="1"/>
    <xf numFmtId="9" fontId="0" fillId="3" borderId="16" xfId="0" applyNumberFormat="1" applyFont="1" applyFill="1" applyBorder="1"/>
    <xf numFmtId="9" fontId="0" fillId="3" borderId="18" xfId="0" applyNumberFormat="1" applyFont="1" applyFill="1" applyBorder="1"/>
    <xf numFmtId="0" fontId="0" fillId="3" borderId="25" xfId="0" quotePrefix="1" applyFont="1" applyFill="1" applyBorder="1" applyAlignment="1">
      <alignment horizontal="center"/>
    </xf>
    <xf numFmtId="0" fontId="0" fillId="3" borderId="26" xfId="0" applyFont="1" applyFill="1" applyBorder="1"/>
    <xf numFmtId="0" fontId="0" fillId="3" borderId="27" xfId="0" applyFont="1" applyFill="1" applyBorder="1"/>
    <xf numFmtId="9" fontId="0" fillId="3" borderId="28" xfId="0" applyNumberFormat="1" applyFont="1" applyFill="1" applyBorder="1"/>
    <xf numFmtId="9" fontId="0" fillId="3" borderId="26" xfId="0" applyNumberFormat="1" applyFont="1" applyFill="1" applyBorder="1"/>
    <xf numFmtId="9" fontId="0" fillId="3" borderId="27" xfId="0" applyNumberFormat="1" applyFont="1" applyFill="1" applyBorder="1"/>
    <xf numFmtId="9" fontId="0" fillId="3" borderId="29" xfId="0" applyNumberFormat="1" applyFont="1" applyFill="1" applyBorder="1"/>
    <xf numFmtId="0" fontId="15" fillId="0" borderId="19" xfId="0" applyFont="1" applyFill="1" applyBorder="1"/>
    <xf numFmtId="9" fontId="15" fillId="0" borderId="20" xfId="1" applyFont="1" applyFill="1" applyBorder="1"/>
    <xf numFmtId="9" fontId="15" fillId="0" borderId="19" xfId="1" applyFont="1" applyFill="1" applyBorder="1"/>
    <xf numFmtId="9" fontId="15" fillId="0" borderId="18" xfId="1" applyFont="1" applyFill="1" applyBorder="1"/>
    <xf numFmtId="0" fontId="19" fillId="0" borderId="14" xfId="0" quotePrefix="1" applyFont="1" applyFill="1" applyBorder="1" applyAlignment="1">
      <alignment horizontal="center"/>
    </xf>
    <xf numFmtId="0" fontId="19" fillId="0" borderId="19" xfId="0" applyFont="1" applyFill="1" applyBorder="1"/>
    <xf numFmtId="0" fontId="19" fillId="0" borderId="16" xfId="0" applyFont="1" applyFill="1" applyBorder="1"/>
    <xf numFmtId="9" fontId="19" fillId="0" borderId="20" xfId="1" applyFont="1" applyFill="1" applyBorder="1"/>
    <xf numFmtId="9" fontId="19" fillId="0" borderId="19" xfId="1" applyFont="1" applyFill="1" applyBorder="1"/>
    <xf numFmtId="9" fontId="19" fillId="0" borderId="16" xfId="1" applyFont="1" applyFill="1" applyBorder="1"/>
    <xf numFmtId="9" fontId="19" fillId="0" borderId="18" xfId="1" applyFont="1" applyFill="1" applyBorder="1"/>
    <xf numFmtId="0" fontId="8" fillId="0" borderId="21" xfId="0" applyFont="1" applyBorder="1" applyAlignment="1">
      <alignment horizontal="center"/>
    </xf>
    <xf numFmtId="0" fontId="8" fillId="0" borderId="15" xfId="0" applyFont="1" applyBorder="1"/>
    <xf numFmtId="0" fontId="8" fillId="0" borderId="22" xfId="0" applyFont="1" applyBorder="1"/>
    <xf numFmtId="9" fontId="7" fillId="0" borderId="17" xfId="1" applyFont="1" applyBorder="1"/>
    <xf numFmtId="9" fontId="7" fillId="0" borderId="15" xfId="1" applyFont="1" applyBorder="1"/>
    <xf numFmtId="9" fontId="7" fillId="0" borderId="23" xfId="1" applyFont="1" applyBorder="1"/>
    <xf numFmtId="0" fontId="7" fillId="0" borderId="21" xfId="0" applyFont="1" applyFill="1" applyBorder="1" applyAlignment="1">
      <alignment horizontal="center"/>
    </xf>
    <xf numFmtId="9" fontId="7" fillId="0" borderId="15" xfId="0" applyNumberFormat="1" applyFont="1" applyFill="1" applyBorder="1"/>
    <xf numFmtId="9" fontId="7" fillId="0" borderId="22" xfId="0" applyNumberFormat="1" applyFont="1" applyFill="1" applyBorder="1"/>
    <xf numFmtId="9" fontId="7" fillId="0" borderId="72" xfId="0" applyNumberFormat="1" applyFont="1" applyFill="1" applyBorder="1"/>
    <xf numFmtId="9" fontId="7" fillId="0" borderId="0" xfId="0" applyNumberFormat="1" applyFont="1" applyFill="1" applyBorder="1"/>
    <xf numFmtId="9" fontId="7" fillId="0" borderId="50" xfId="0" applyNumberFormat="1" applyFont="1" applyFill="1" applyBorder="1"/>
    <xf numFmtId="0" fontId="7" fillId="0" borderId="14" xfId="0" applyFont="1" applyFill="1" applyBorder="1" applyAlignment="1">
      <alignment horizontal="center"/>
    </xf>
    <xf numFmtId="9" fontId="7" fillId="0" borderId="19" xfId="0" applyNumberFormat="1" applyFont="1" applyFill="1" applyBorder="1"/>
    <xf numFmtId="9" fontId="7" fillId="0" borderId="16" xfId="0" applyNumberFormat="1" applyFont="1" applyFill="1" applyBorder="1"/>
    <xf numFmtId="9" fontId="7" fillId="0" borderId="19" xfId="1" applyFont="1" applyFill="1" applyBorder="1"/>
    <xf numFmtId="9" fontId="7" fillId="0" borderId="16" xfId="1" applyFont="1" applyFill="1" applyBorder="1"/>
    <xf numFmtId="9" fontId="7" fillId="0" borderId="72" xfId="1" applyFont="1" applyFill="1" applyBorder="1"/>
    <xf numFmtId="9" fontId="7" fillId="0" borderId="0" xfId="1" applyFont="1" applyFill="1" applyBorder="1"/>
    <xf numFmtId="9" fontId="7" fillId="0" borderId="50" xfId="1" applyFont="1" applyFill="1" applyBorder="1"/>
    <xf numFmtId="0" fontId="0" fillId="0" borderId="72" xfId="0" applyFont="1" applyBorder="1"/>
    <xf numFmtId="0" fontId="0" fillId="0" borderId="0" xfId="0" applyFont="1" applyBorder="1"/>
    <xf numFmtId="0" fontId="0" fillId="0" borderId="50" xfId="0" applyFont="1" applyBorder="1"/>
    <xf numFmtId="0" fontId="0" fillId="4" borderId="6" xfId="0" applyFont="1" applyFill="1" applyBorder="1"/>
    <xf numFmtId="9" fontId="0" fillId="4" borderId="0" xfId="0" applyNumberFormat="1" applyFont="1" applyFill="1" applyBorder="1"/>
    <xf numFmtId="0" fontId="0" fillId="4" borderId="38" xfId="0" applyFont="1" applyFill="1" applyBorder="1"/>
    <xf numFmtId="2" fontId="0" fillId="4" borderId="39" xfId="0" applyNumberFormat="1" applyFont="1" applyFill="1" applyBorder="1"/>
    <xf numFmtId="0" fontId="0" fillId="0" borderId="73" xfId="0" applyFont="1" applyBorder="1"/>
    <xf numFmtId="0" fontId="0" fillId="0" borderId="39" xfId="0" applyFont="1" applyBorder="1"/>
    <xf numFmtId="0" fontId="0" fillId="0" borderId="52" xfId="0" applyFont="1" applyBorder="1"/>
    <xf numFmtId="0" fontId="7" fillId="0" borderId="19" xfId="0" applyFont="1" applyFill="1" applyBorder="1"/>
    <xf numFmtId="0" fontId="7" fillId="0" borderId="16" xfId="0" applyFont="1" applyFill="1" applyBorder="1"/>
    <xf numFmtId="9" fontId="7" fillId="0" borderId="20" xfId="0" applyNumberFormat="1" applyFont="1" applyFill="1" applyBorder="1" applyAlignment="1">
      <alignment horizontal="center"/>
    </xf>
    <xf numFmtId="9" fontId="7" fillId="0" borderId="18" xfId="0" applyNumberFormat="1" applyFont="1" applyFill="1" applyBorder="1"/>
    <xf numFmtId="0" fontId="7" fillId="0" borderId="14" xfId="0" quotePrefix="1" applyFont="1" applyFill="1" applyBorder="1" applyAlignment="1">
      <alignment horizontal="center"/>
    </xf>
    <xf numFmtId="9" fontId="7" fillId="0" borderId="20" xfId="0" quotePrefix="1" applyNumberFormat="1" applyFont="1" applyFill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32" xfId="0" applyFont="1" applyBorder="1"/>
    <xf numFmtId="0" fontId="8" fillId="0" borderId="61" xfId="0" applyFont="1" applyBorder="1"/>
    <xf numFmtId="9" fontId="8" fillId="0" borderId="31" xfId="0" applyNumberFormat="1" applyFont="1" applyBorder="1" applyAlignment="1">
      <alignment horizontal="center"/>
    </xf>
    <xf numFmtId="9" fontId="8" fillId="0" borderId="32" xfId="0" applyNumberFormat="1" applyFont="1" applyBorder="1"/>
    <xf numFmtId="9" fontId="8" fillId="0" borderId="33" xfId="0" applyNumberFormat="1" applyFont="1" applyBorder="1"/>
    <xf numFmtId="0" fontId="12" fillId="0" borderId="1" xfId="0" applyFont="1" applyFill="1" applyBorder="1" applyAlignment="1">
      <alignment horizontal="center" vertical="center" wrapText="1"/>
    </xf>
    <xf numFmtId="0" fontId="12" fillId="0" borderId="6" xfId="0" applyFont="1" applyFill="1" applyBorder="1" applyAlignment="1">
      <alignment horizontal="center" vertical="center" wrapText="1"/>
    </xf>
    <xf numFmtId="0" fontId="27" fillId="0" borderId="11" xfId="0" applyFont="1" applyFill="1" applyBorder="1" applyAlignment="1">
      <alignment horizontal="center"/>
    </xf>
    <xf numFmtId="0" fontId="27" fillId="0" borderId="53" xfId="0" applyFont="1" applyFill="1" applyBorder="1" applyAlignment="1">
      <alignment horizontal="center"/>
    </xf>
    <xf numFmtId="3" fontId="27" fillId="0" borderId="15" xfId="0" applyNumberFormat="1" applyFont="1" applyFill="1" applyBorder="1" applyAlignment="1">
      <alignment horizontal="center"/>
    </xf>
    <xf numFmtId="3" fontId="27" fillId="0" borderId="17" xfId="0" applyNumberFormat="1" applyFont="1" applyFill="1" applyBorder="1" applyAlignment="1">
      <alignment horizontal="center"/>
    </xf>
    <xf numFmtId="3" fontId="12" fillId="0" borderId="19" xfId="0" quotePrefix="1" applyNumberFormat="1" applyFont="1" applyFill="1" applyBorder="1" applyAlignment="1">
      <alignment horizontal="center"/>
    </xf>
    <xf numFmtId="3" fontId="12" fillId="0" borderId="20" xfId="0" quotePrefix="1" applyNumberFormat="1" applyFont="1" applyFill="1" applyBorder="1" applyAlignment="1">
      <alignment horizontal="center"/>
    </xf>
    <xf numFmtId="0" fontId="12" fillId="0" borderId="40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/>
    </xf>
    <xf numFmtId="0" fontId="28" fillId="0" borderId="15" xfId="0" applyFont="1" applyFill="1" applyBorder="1"/>
    <xf numFmtId="0" fontId="28" fillId="0" borderId="22" xfId="0" applyFont="1" applyFill="1" applyBorder="1"/>
    <xf numFmtId="9" fontId="28" fillId="0" borderId="17" xfId="0" applyNumberFormat="1" applyFont="1" applyFill="1" applyBorder="1"/>
    <xf numFmtId="9" fontId="28" fillId="0" borderId="15" xfId="0" applyNumberFormat="1" applyFont="1" applyFill="1" applyBorder="1"/>
    <xf numFmtId="9" fontId="28" fillId="0" borderId="23" xfId="0" applyNumberFormat="1" applyFont="1" applyFill="1" applyBorder="1"/>
    <xf numFmtId="0" fontId="28" fillId="0" borderId="19" xfId="0" applyFont="1" applyFill="1" applyBorder="1"/>
    <xf numFmtId="0" fontId="28" fillId="0" borderId="16" xfId="0" applyFont="1" applyFill="1" applyBorder="1"/>
    <xf numFmtId="9" fontId="28" fillId="0" borderId="20" xfId="0" applyNumberFormat="1" applyFont="1" applyFill="1" applyBorder="1"/>
    <xf numFmtId="9" fontId="28" fillId="0" borderId="19" xfId="0" applyNumberFormat="1" applyFont="1" applyFill="1" applyBorder="1"/>
    <xf numFmtId="9" fontId="28" fillId="0" borderId="18" xfId="0" applyNumberFormat="1" applyFont="1" applyFill="1" applyBorder="1"/>
    <xf numFmtId="0" fontId="28" fillId="5" borderId="14" xfId="0" applyFont="1" applyFill="1" applyBorder="1" applyAlignment="1">
      <alignment horizontal="center"/>
    </xf>
    <xf numFmtId="0" fontId="28" fillId="5" borderId="19" xfId="0" applyFont="1" applyFill="1" applyBorder="1"/>
    <xf numFmtId="0" fontId="28" fillId="5" borderId="16" xfId="0" applyFont="1" applyFill="1" applyBorder="1"/>
    <xf numFmtId="9" fontId="28" fillId="5" borderId="20" xfId="0" applyNumberFormat="1" applyFont="1" applyFill="1" applyBorder="1"/>
    <xf numFmtId="9" fontId="28" fillId="5" borderId="19" xfId="0" applyNumberFormat="1" applyFont="1" applyFill="1" applyBorder="1"/>
    <xf numFmtId="9" fontId="28" fillId="5" borderId="18" xfId="0" applyNumberFormat="1" applyFont="1" applyFill="1" applyBorder="1"/>
    <xf numFmtId="0" fontId="29" fillId="5" borderId="21" xfId="0" applyFont="1" applyFill="1" applyBorder="1" applyAlignment="1">
      <alignment horizontal="center"/>
    </xf>
    <xf numFmtId="0" fontId="29" fillId="5" borderId="15" xfId="0" applyFont="1" applyFill="1" applyBorder="1"/>
    <xf numFmtId="0" fontId="29" fillId="5" borderId="22" xfId="0" applyFont="1" applyFill="1" applyBorder="1"/>
    <xf numFmtId="9" fontId="29" fillId="5" borderId="17" xfId="0" applyNumberFormat="1" applyFont="1" applyFill="1" applyBorder="1"/>
    <xf numFmtId="9" fontId="29" fillId="5" borderId="15" xfId="0" applyNumberFormat="1" applyFont="1" applyFill="1" applyBorder="1"/>
    <xf numFmtId="9" fontId="29" fillId="5" borderId="23" xfId="0" applyNumberFormat="1" applyFont="1" applyFill="1" applyBorder="1"/>
    <xf numFmtId="0" fontId="29" fillId="5" borderId="14" xfId="0" quotePrefix="1" applyFont="1" applyFill="1" applyBorder="1" applyAlignment="1">
      <alignment horizontal="center"/>
    </xf>
    <xf numFmtId="0" fontId="29" fillId="5" borderId="19" xfId="0" applyFont="1" applyFill="1" applyBorder="1"/>
    <xf numFmtId="0" fontId="29" fillId="5" borderId="16" xfId="0" applyFont="1" applyFill="1" applyBorder="1"/>
    <xf numFmtId="9" fontId="29" fillId="5" borderId="20" xfId="0" applyNumberFormat="1" applyFont="1" applyFill="1" applyBorder="1"/>
    <xf numFmtId="9" fontId="29" fillId="5" borderId="19" xfId="0" applyNumberFormat="1" applyFont="1" applyFill="1" applyBorder="1"/>
    <xf numFmtId="9" fontId="29" fillId="5" borderId="18" xfId="0" applyNumberFormat="1" applyFont="1" applyFill="1" applyBorder="1"/>
    <xf numFmtId="0" fontId="29" fillId="0" borderId="14" xfId="0" quotePrefix="1" applyFont="1" applyFill="1" applyBorder="1" applyAlignment="1">
      <alignment horizontal="center"/>
    </xf>
    <xf numFmtId="0" fontId="29" fillId="0" borderId="19" xfId="0" applyFont="1" applyFill="1" applyBorder="1"/>
    <xf numFmtId="0" fontId="29" fillId="0" borderId="16" xfId="0" applyFont="1" applyFill="1" applyBorder="1"/>
    <xf numFmtId="9" fontId="29" fillId="0" borderId="20" xfId="0" applyNumberFormat="1" applyFont="1" applyFill="1" applyBorder="1"/>
    <xf numFmtId="9" fontId="29" fillId="0" borderId="19" xfId="0" applyNumberFormat="1" applyFont="1" applyFill="1" applyBorder="1"/>
    <xf numFmtId="9" fontId="29" fillId="0" borderId="18" xfId="0" applyNumberFormat="1" applyFont="1" applyFill="1" applyBorder="1"/>
    <xf numFmtId="0" fontId="27" fillId="6" borderId="24" xfId="0" quotePrefix="1" applyFont="1" applyFill="1" applyBorder="1" applyAlignment="1">
      <alignment horizontal="center"/>
    </xf>
    <xf numFmtId="0" fontId="27" fillId="6" borderId="15" xfId="0" applyFont="1" applyFill="1" applyBorder="1"/>
    <xf numFmtId="0" fontId="27" fillId="6" borderId="22" xfId="0" applyFont="1" applyFill="1" applyBorder="1"/>
    <xf numFmtId="9" fontId="27" fillId="6" borderId="17" xfId="0" applyNumberFormat="1" applyFont="1" applyFill="1" applyBorder="1"/>
    <xf numFmtId="9" fontId="27" fillId="6" borderId="15" xfId="0" applyNumberFormat="1" applyFont="1" applyFill="1" applyBorder="1"/>
    <xf numFmtId="9" fontId="27" fillId="6" borderId="22" xfId="0" applyNumberFormat="1" applyFont="1" applyFill="1" applyBorder="1"/>
    <xf numFmtId="9" fontId="27" fillId="6" borderId="23" xfId="0" applyNumberFormat="1" applyFont="1" applyFill="1" applyBorder="1"/>
    <xf numFmtId="0" fontId="27" fillId="6" borderId="6" xfId="0" quotePrefix="1" applyFont="1" applyFill="1" applyBorder="1" applyAlignment="1">
      <alignment horizontal="center"/>
    </xf>
    <xf numFmtId="0" fontId="27" fillId="6" borderId="19" xfId="0" applyFont="1" applyFill="1" applyBorder="1"/>
    <xf numFmtId="0" fontId="27" fillId="6" borderId="16" xfId="0" applyFont="1" applyFill="1" applyBorder="1"/>
    <xf numFmtId="9" fontId="27" fillId="6" borderId="20" xfId="0" applyNumberFormat="1" applyFont="1" applyFill="1" applyBorder="1"/>
    <xf numFmtId="9" fontId="27" fillId="6" borderId="19" xfId="0" applyNumberFormat="1" applyFont="1" applyFill="1" applyBorder="1"/>
    <xf numFmtId="9" fontId="27" fillId="6" borderId="16" xfId="0" applyNumberFormat="1" applyFont="1" applyFill="1" applyBorder="1"/>
    <xf numFmtId="9" fontId="27" fillId="6" borderId="18" xfId="0" applyNumberFormat="1" applyFont="1" applyFill="1" applyBorder="1"/>
    <xf numFmtId="0" fontId="27" fillId="6" borderId="14" xfId="0" quotePrefix="1" applyFont="1" applyFill="1" applyBorder="1" applyAlignment="1">
      <alignment horizontal="center"/>
    </xf>
    <xf numFmtId="0" fontId="28" fillId="0" borderId="21" xfId="0" applyFont="1" applyFill="1" applyBorder="1" applyAlignment="1">
      <alignment horizontal="center"/>
    </xf>
    <xf numFmtId="0" fontId="30" fillId="0" borderId="14" xfId="0" quotePrefix="1" applyFont="1" applyFill="1" applyBorder="1" applyAlignment="1">
      <alignment horizontal="center"/>
    </xf>
    <xf numFmtId="0" fontId="30" fillId="0" borderId="19" xfId="0" applyFont="1" applyFill="1" applyBorder="1"/>
    <xf numFmtId="0" fontId="30" fillId="0" borderId="16" xfId="0" applyFont="1" applyFill="1" applyBorder="1"/>
    <xf numFmtId="9" fontId="30" fillId="0" borderId="20" xfId="0" applyNumberFormat="1" applyFont="1" applyFill="1" applyBorder="1"/>
    <xf numFmtId="9" fontId="30" fillId="0" borderId="19" xfId="0" applyNumberFormat="1" applyFont="1" applyFill="1" applyBorder="1"/>
    <xf numFmtId="9" fontId="30" fillId="0" borderId="16" xfId="0" applyNumberFormat="1" applyFont="1" applyFill="1" applyBorder="1"/>
    <xf numFmtId="9" fontId="30" fillId="0" borderId="18" xfId="0" applyNumberFormat="1" applyFont="1" applyFill="1" applyBorder="1"/>
    <xf numFmtId="0" fontId="31" fillId="0" borderId="21" xfId="0" applyFont="1" applyFill="1" applyBorder="1" applyAlignment="1">
      <alignment horizontal="center"/>
    </xf>
    <xf numFmtId="0" fontId="31" fillId="0" borderId="15" xfId="0" applyFont="1" applyFill="1" applyBorder="1"/>
    <xf numFmtId="0" fontId="31" fillId="0" borderId="22" xfId="0" applyFont="1" applyFill="1" applyBorder="1"/>
    <xf numFmtId="9" fontId="2" fillId="0" borderId="31" xfId="0" applyNumberFormat="1" applyFont="1" applyFill="1" applyBorder="1"/>
    <xf numFmtId="9" fontId="2" fillId="0" borderId="32" xfId="0" applyNumberFormat="1" applyFont="1" applyFill="1" applyBorder="1"/>
    <xf numFmtId="9" fontId="2" fillId="0" borderId="33" xfId="0" applyNumberFormat="1" applyFont="1" applyFill="1" applyBorder="1"/>
    <xf numFmtId="0" fontId="2" fillId="0" borderId="0" xfId="0" applyFont="1" applyFill="1" applyBorder="1"/>
    <xf numFmtId="9" fontId="2" fillId="0" borderId="19" xfId="0" applyNumberFormat="1" applyFont="1" applyFill="1" applyBorder="1"/>
    <xf numFmtId="9" fontId="2" fillId="0" borderId="16" xfId="0" applyNumberFormat="1" applyFont="1" applyFill="1" applyBorder="1"/>
    <xf numFmtId="9" fontId="2" fillId="0" borderId="18" xfId="0" applyNumberFormat="1" applyFont="1" applyFill="1" applyBorder="1"/>
    <xf numFmtId="0" fontId="2" fillId="0" borderId="49" xfId="0" applyFont="1" applyFill="1" applyBorder="1" applyAlignment="1">
      <alignment horizontal="center"/>
    </xf>
    <xf numFmtId="9" fontId="2" fillId="0" borderId="32" xfId="1" applyFont="1" applyFill="1" applyBorder="1"/>
    <xf numFmtId="9" fontId="2" fillId="0" borderId="33" xfId="1" applyFont="1" applyFill="1" applyBorder="1"/>
    <xf numFmtId="0" fontId="27" fillId="7" borderId="6" xfId="0" applyFont="1" applyFill="1" applyBorder="1"/>
    <xf numFmtId="9" fontId="27" fillId="7" borderId="0" xfId="0" applyNumberFormat="1" applyFont="1" applyFill="1" applyBorder="1"/>
    <xf numFmtId="0" fontId="27" fillId="7" borderId="38" xfId="0" applyFont="1" applyFill="1" applyBorder="1"/>
    <xf numFmtId="2" fontId="27" fillId="7" borderId="39" xfId="0" applyNumberFormat="1" applyFont="1" applyFill="1" applyBorder="1"/>
    <xf numFmtId="0" fontId="2" fillId="0" borderId="21" xfId="0" applyFont="1" applyFill="1" applyBorder="1" applyAlignment="1">
      <alignment horizontal="center"/>
    </xf>
    <xf numFmtId="0" fontId="2" fillId="0" borderId="65" xfId="0" applyFont="1" applyFill="1" applyBorder="1" applyAlignment="1">
      <alignment horizontal="center"/>
    </xf>
    <xf numFmtId="0" fontId="11" fillId="0" borderId="3" xfId="0" applyFont="1" applyFill="1" applyBorder="1" applyAlignment="1"/>
    <xf numFmtId="0" fontId="11" fillId="0" borderId="46" xfId="0" applyFont="1" applyFill="1" applyBorder="1" applyAlignment="1"/>
    <xf numFmtId="0" fontId="2" fillId="0" borderId="10" xfId="0" applyFont="1" applyFill="1" applyBorder="1" applyAlignment="1"/>
    <xf numFmtId="0" fontId="0" fillId="0" borderId="36" xfId="0" applyFont="1" applyBorder="1"/>
    <xf numFmtId="0" fontId="11" fillId="0" borderId="55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54" xfId="0" applyFont="1" applyBorder="1" applyAlignment="1">
      <alignment horizontal="center"/>
    </xf>
    <xf numFmtId="0" fontId="28" fillId="0" borderId="56" xfId="0" applyFont="1" applyFill="1" applyBorder="1"/>
    <xf numFmtId="9" fontId="28" fillId="0" borderId="22" xfId="0" applyNumberFormat="1" applyFont="1" applyFill="1" applyBorder="1"/>
    <xf numFmtId="0" fontId="28" fillId="0" borderId="57" xfId="0" applyFont="1" applyFill="1" applyBorder="1"/>
    <xf numFmtId="9" fontId="28" fillId="0" borderId="16" xfId="0" applyNumberFormat="1" applyFont="1" applyFill="1" applyBorder="1"/>
    <xf numFmtId="0" fontId="28" fillId="5" borderId="57" xfId="0" applyFont="1" applyFill="1" applyBorder="1"/>
    <xf numFmtId="9" fontId="28" fillId="5" borderId="16" xfId="0" applyNumberFormat="1" applyFont="1" applyFill="1" applyBorder="1"/>
    <xf numFmtId="0" fontId="29" fillId="5" borderId="56" xfId="0" applyFont="1" applyFill="1" applyBorder="1"/>
    <xf numFmtId="9" fontId="29" fillId="5" borderId="22" xfId="0" applyNumberFormat="1" applyFont="1" applyFill="1" applyBorder="1"/>
    <xf numFmtId="0" fontId="29" fillId="5" borderId="57" xfId="0" applyFont="1" applyFill="1" applyBorder="1"/>
    <xf numFmtId="9" fontId="29" fillId="5" borderId="16" xfId="0" applyNumberFormat="1" applyFont="1" applyFill="1" applyBorder="1"/>
    <xf numFmtId="0" fontId="29" fillId="0" borderId="57" xfId="0" applyFont="1" applyFill="1" applyBorder="1"/>
    <xf numFmtId="9" fontId="29" fillId="0" borderId="16" xfId="0" applyNumberFormat="1" applyFont="1" applyFill="1" applyBorder="1"/>
    <xf numFmtId="0" fontId="27" fillId="6" borderId="58" xfId="0" applyFont="1" applyFill="1" applyBorder="1"/>
    <xf numFmtId="0" fontId="27" fillId="6" borderId="59" xfId="0" applyFont="1" applyFill="1" applyBorder="1"/>
    <xf numFmtId="0" fontId="27" fillId="6" borderId="60" xfId="0" applyFont="1" applyFill="1" applyBorder="1"/>
    <xf numFmtId="0" fontId="7" fillId="0" borderId="63" xfId="0" applyFont="1" applyBorder="1"/>
    <xf numFmtId="9" fontId="15" fillId="0" borderId="23" xfId="0" applyNumberFormat="1" applyFont="1" applyBorder="1"/>
    <xf numFmtId="9" fontId="19" fillId="0" borderId="18" xfId="0" applyNumberFormat="1" applyFont="1" applyBorder="1"/>
    <xf numFmtId="9" fontId="2" fillId="0" borderId="61" xfId="0" applyNumberFormat="1" applyFont="1" applyFill="1" applyBorder="1"/>
    <xf numFmtId="9" fontId="7" fillId="0" borderId="33" xfId="0" applyNumberFormat="1" applyFont="1" applyBorder="1"/>
    <xf numFmtId="9" fontId="2" fillId="0" borderId="61" xfId="1" applyFont="1" applyFill="1" applyBorder="1"/>
    <xf numFmtId="0" fontId="11" fillId="0" borderId="62" xfId="0" applyFont="1" applyFill="1" applyBorder="1" applyAlignment="1"/>
    <xf numFmtId="9" fontId="27" fillId="7" borderId="44" xfId="0" applyNumberFormat="1" applyFont="1" applyFill="1" applyBorder="1"/>
    <xf numFmtId="0" fontId="11" fillId="0" borderId="18" xfId="0" applyFont="1" applyFill="1" applyBorder="1" applyAlignment="1"/>
    <xf numFmtId="2" fontId="27" fillId="7" borderId="29" xfId="0" applyNumberFormat="1" applyFont="1" applyFill="1" applyBorder="1"/>
    <xf numFmtId="0" fontId="0" fillId="0" borderId="11" xfId="0" applyFont="1" applyBorder="1" applyAlignment="1">
      <alignment horizontal="center" vertical="center" wrapText="1"/>
    </xf>
    <xf numFmtId="3" fontId="11" fillId="0" borderId="12" xfId="0" applyNumberFormat="1" applyFont="1" applyFill="1" applyBorder="1" applyAlignment="1">
      <alignment horizontal="center" vertical="center" wrapText="1"/>
    </xf>
    <xf numFmtId="3" fontId="27" fillId="0" borderId="17" xfId="0" applyNumberFormat="1" applyFont="1" applyFill="1" applyBorder="1" applyAlignment="1">
      <alignment horizontal="center" vertical="center" wrapText="1"/>
    </xf>
    <xf numFmtId="3" fontId="11" fillId="0" borderId="15" xfId="0" applyNumberFormat="1" applyFont="1" applyFill="1" applyBorder="1" applyAlignment="1">
      <alignment horizontal="center" vertical="center" wrapText="1"/>
    </xf>
    <xf numFmtId="3" fontId="11" fillId="0" borderId="22" xfId="0" applyNumberFormat="1" applyFont="1" applyFill="1" applyBorder="1" applyAlignment="1">
      <alignment horizontal="center" vertical="center" wrapText="1"/>
    </xf>
    <xf numFmtId="0" fontId="0" fillId="0" borderId="44" xfId="0" applyFont="1" applyBorder="1" applyAlignment="1">
      <alignment horizontal="center" vertical="center" wrapText="1"/>
    </xf>
    <xf numFmtId="9" fontId="7" fillId="0" borderId="0" xfId="0" applyNumberFormat="1" applyFont="1" applyFill="1"/>
    <xf numFmtId="9" fontId="31" fillId="0" borderId="31" xfId="0" applyNumberFormat="1" applyFont="1" applyFill="1" applyBorder="1"/>
    <xf numFmtId="9" fontId="31" fillId="0" borderId="32" xfId="0" applyNumberFormat="1" applyFont="1" applyFill="1" applyBorder="1"/>
    <xf numFmtId="9" fontId="31" fillId="0" borderId="33" xfId="0" applyNumberFormat="1" applyFont="1" applyFill="1" applyBorder="1"/>
    <xf numFmtId="0" fontId="1" fillId="0" borderId="14" xfId="0" applyFont="1" applyFill="1" applyBorder="1" applyAlignment="1">
      <alignment horizontal="center"/>
    </xf>
    <xf numFmtId="9" fontId="1" fillId="0" borderId="19" xfId="0" applyNumberFormat="1" applyFont="1" applyFill="1" applyBorder="1"/>
    <xf numFmtId="9" fontId="1" fillId="0" borderId="16" xfId="0" applyNumberFormat="1" applyFont="1" applyFill="1" applyBorder="1"/>
    <xf numFmtId="9" fontId="1" fillId="0" borderId="18" xfId="0" applyNumberFormat="1" applyFont="1" applyFill="1" applyBorder="1"/>
    <xf numFmtId="0" fontId="1" fillId="0" borderId="49" xfId="0" applyFont="1" applyFill="1" applyBorder="1" applyAlignment="1">
      <alignment horizontal="center"/>
    </xf>
    <xf numFmtId="9" fontId="1" fillId="0" borderId="32" xfId="1" applyFont="1" applyFill="1" applyBorder="1"/>
    <xf numFmtId="9" fontId="1" fillId="0" borderId="33" xfId="1" applyFont="1" applyFill="1" applyBorder="1"/>
    <xf numFmtId="164" fontId="0" fillId="0" borderId="0" xfId="0" applyNumberFormat="1" applyFont="1"/>
    <xf numFmtId="164" fontId="27" fillId="7" borderId="6" xfId="0" applyNumberFormat="1" applyFont="1" applyFill="1" applyBorder="1"/>
    <xf numFmtId="164" fontId="27" fillId="7" borderId="0" xfId="0" applyNumberFormat="1" applyFont="1" applyFill="1" applyBorder="1"/>
    <xf numFmtId="2" fontId="0" fillId="0" borderId="0" xfId="0" applyNumberFormat="1" applyAlignment="1"/>
    <xf numFmtId="2" fontId="0" fillId="0" borderId="0" xfId="0" applyNumberFormat="1"/>
    <xf numFmtId="0" fontId="25" fillId="0" borderId="0" xfId="0" applyFont="1" applyFill="1"/>
    <xf numFmtId="1" fontId="7" fillId="0" borderId="0" xfId="0" applyNumberFormat="1" applyFont="1" applyFill="1"/>
    <xf numFmtId="9" fontId="25" fillId="0" borderId="0" xfId="0" applyNumberFormat="1" applyFont="1" applyFill="1"/>
    <xf numFmtId="1" fontId="25" fillId="0" borderId="0" xfId="0" applyNumberFormat="1" applyFont="1" applyFill="1"/>
    <xf numFmtId="0" fontId="24" fillId="0" borderId="0" xfId="0" applyNumberFormat="1" applyFont="1" applyFill="1"/>
    <xf numFmtId="0" fontId="21" fillId="0" borderId="0" xfId="0" applyFont="1" applyFill="1"/>
    <xf numFmtId="1" fontId="21" fillId="0" borderId="0" xfId="0" applyNumberFormat="1" applyFont="1" applyFill="1"/>
    <xf numFmtId="1" fontId="24" fillId="0" borderId="0" xfId="0" applyNumberFormat="1" applyFont="1" applyFill="1"/>
    <xf numFmtId="0" fontId="4" fillId="0" borderId="30" xfId="0" quotePrefix="1" applyFont="1" applyFill="1" applyBorder="1" applyAlignment="1">
      <alignment horizontal="center"/>
    </xf>
    <xf numFmtId="0" fontId="4" fillId="0" borderId="3" xfId="0" applyFont="1" applyBorder="1" applyAlignment="1"/>
    <xf numFmtId="0" fontId="4" fillId="0" borderId="4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4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0" fontId="4" fillId="0" borderId="65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4" fillId="0" borderId="4" xfId="0" quotePrefix="1" applyFont="1" applyFill="1" applyBorder="1" applyAlignment="1">
      <alignment horizontal="center"/>
    </xf>
    <xf numFmtId="0" fontId="4" fillId="0" borderId="5" xfId="0" applyFont="1" applyBorder="1" applyAlignment="1"/>
    <xf numFmtId="0" fontId="8" fillId="0" borderId="34" xfId="0" quotePrefix="1" applyFont="1" applyFill="1" applyBorder="1" applyAlignment="1">
      <alignment horizontal="center"/>
    </xf>
    <xf numFmtId="0" fontId="8" fillId="0" borderId="8" xfId="0" applyFont="1" applyBorder="1" applyAlignment="1"/>
    <xf numFmtId="0" fontId="8" fillId="0" borderId="9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35" xfId="0" applyNumberFormat="1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12" fillId="0" borderId="24" xfId="0" applyFont="1" applyFill="1" applyBorder="1" applyAlignment="1">
      <alignment horizontal="center"/>
    </xf>
    <xf numFmtId="0" fontId="12" fillId="0" borderId="37" xfId="0" applyFont="1" applyFill="1" applyBorder="1" applyAlignment="1">
      <alignment horizontal="center"/>
    </xf>
    <xf numFmtId="0" fontId="11" fillId="0" borderId="37" xfId="0" applyFont="1" applyFill="1" applyBorder="1" applyAlignment="1"/>
    <xf numFmtId="0" fontId="11" fillId="0" borderId="51" xfId="0" applyFont="1" applyFill="1" applyBorder="1" applyAlignment="1"/>
    <xf numFmtId="0" fontId="12" fillId="0" borderId="2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3" xfId="0" applyFont="1" applyFill="1" applyBorder="1" applyAlignment="1"/>
    <xf numFmtId="0" fontId="12" fillId="0" borderId="4" xfId="0" applyFont="1" applyFill="1" applyBorder="1" applyAlignment="1">
      <alignment horizontal="center"/>
    </xf>
    <xf numFmtId="0" fontId="11" fillId="0" borderId="5" xfId="0" applyFont="1" applyFill="1" applyBorder="1" applyAlignment="1"/>
    <xf numFmtId="0" fontId="12" fillId="0" borderId="45" xfId="0" quotePrefix="1" applyFont="1" applyFill="1" applyBorder="1" applyAlignment="1">
      <alignment horizontal="center"/>
    </xf>
    <xf numFmtId="0" fontId="12" fillId="0" borderId="46" xfId="0" applyFont="1" applyFill="1" applyBorder="1" applyAlignment="1"/>
    <xf numFmtId="0" fontId="11" fillId="0" borderId="46" xfId="0" applyFont="1" applyFill="1" applyBorder="1" applyAlignment="1"/>
    <xf numFmtId="0" fontId="12" fillId="0" borderId="47" xfId="0" applyFont="1" applyFill="1" applyBorder="1" applyAlignment="1"/>
    <xf numFmtId="0" fontId="11" fillId="0" borderId="48" xfId="0" applyFont="1" applyFill="1" applyBorder="1" applyAlignment="1"/>
    <xf numFmtId="0" fontId="31" fillId="0" borderId="34" xfId="0" quotePrefix="1" applyFont="1" applyFill="1" applyBorder="1" applyAlignment="1">
      <alignment horizontal="center"/>
    </xf>
    <xf numFmtId="0" fontId="31" fillId="0" borderId="8" xfId="0" quotePrefix="1" applyFont="1" applyFill="1" applyBorder="1" applyAlignment="1">
      <alignment horizontal="center"/>
    </xf>
    <xf numFmtId="0" fontId="2" fillId="0" borderId="8" xfId="0" applyFont="1" applyFill="1" applyBorder="1" applyAlignment="1"/>
    <xf numFmtId="0" fontId="2" fillId="0" borderId="10" xfId="0" applyFont="1" applyFill="1" applyBorder="1" applyAlignment="1"/>
    <xf numFmtId="0" fontId="12" fillId="0" borderId="1" xfId="0" applyNumberFormat="1" applyFont="1" applyFill="1" applyBorder="1" applyAlignment="1">
      <alignment horizontal="center"/>
    </xf>
    <xf numFmtId="0" fontId="12" fillId="0" borderId="35" xfId="0" applyNumberFormat="1" applyFont="1" applyFill="1" applyBorder="1" applyAlignment="1">
      <alignment horizontal="center"/>
    </xf>
    <xf numFmtId="0" fontId="11" fillId="0" borderId="35" xfId="0" applyFont="1" applyFill="1" applyBorder="1" applyAlignment="1"/>
    <xf numFmtId="0" fontId="11" fillId="0" borderId="36" xfId="0" applyFont="1" applyFill="1" applyBorder="1" applyAlignment="1"/>
    <xf numFmtId="0" fontId="0" fillId="0" borderId="3" xfId="0" applyFont="1" applyBorder="1" applyAlignment="1"/>
    <xf numFmtId="0" fontId="0" fillId="0" borderId="5" xfId="0" applyFont="1" applyBorder="1" applyAlignment="1"/>
    <xf numFmtId="9" fontId="12" fillId="0" borderId="70" xfId="0" applyNumberFormat="1" applyFont="1" applyFill="1" applyBorder="1" applyAlignment="1">
      <alignment horizontal="center"/>
    </xf>
    <xf numFmtId="0" fontId="0" fillId="0" borderId="68" xfId="0" applyFont="1" applyBorder="1" applyAlignment="1">
      <alignment horizontal="center"/>
    </xf>
    <xf numFmtId="0" fontId="0" fillId="0" borderId="71" xfId="0" applyFont="1" applyBorder="1" applyAlignment="1">
      <alignment horizontal="center"/>
    </xf>
    <xf numFmtId="0" fontId="27" fillId="0" borderId="24" xfId="0" applyFont="1" applyFill="1" applyBorder="1" applyAlignment="1">
      <alignment horizontal="center"/>
    </xf>
    <xf numFmtId="0" fontId="27" fillId="0" borderId="37" xfId="0" applyFont="1" applyFill="1" applyBorder="1" applyAlignment="1">
      <alignment horizontal="center"/>
    </xf>
    <xf numFmtId="0" fontId="12" fillId="0" borderId="67" xfId="0" quotePrefix="1" applyFont="1" applyFill="1" applyBorder="1" applyAlignment="1">
      <alignment horizontal="center"/>
    </xf>
    <xf numFmtId="0" fontId="0" fillId="0" borderId="68" xfId="0" applyFont="1" applyBorder="1" applyAlignment="1"/>
    <xf numFmtId="0" fontId="0" fillId="0" borderId="69" xfId="0" applyFont="1" applyBorder="1" applyAlignment="1"/>
    <xf numFmtId="0" fontId="1" fillId="0" borderId="34" xfId="0" quotePrefix="1" applyFont="1" applyFill="1" applyBorder="1" applyAlignment="1">
      <alignment horizontal="center"/>
    </xf>
    <xf numFmtId="0" fontId="1" fillId="0" borderId="8" xfId="0" quotePrefix="1" applyFont="1" applyFill="1" applyBorder="1" applyAlignment="1">
      <alignment horizontal="center"/>
    </xf>
    <xf numFmtId="0" fontId="1" fillId="0" borderId="8" xfId="0" applyFont="1" applyFill="1" applyBorder="1" applyAlignment="1"/>
    <xf numFmtId="0" fontId="1" fillId="0" borderId="10" xfId="0" applyFont="1" applyFill="1" applyBorder="1" applyAlignment="1"/>
  </cellXfs>
  <cellStyles count="4">
    <cellStyle name="Hyperlink" xfId="3" builtinId="8"/>
    <cellStyle name="Normal" xfId="0" builtinId="0"/>
    <cellStyle name="Normal 8" xfId="2"/>
    <cellStyle name="Percent" xfId="1" builtinId="5"/>
  </cellStyles>
  <dxfs count="56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" formatCode="0"/>
    </dxf>
  </dxfs>
  <tableStyles count="0" defaultTableStyle="TableStyleMedium2" defaultPivotStyle="PivotStyleLight16"/>
  <colors>
    <mruColors>
      <color rgb="FFF79585"/>
      <color rgb="FFFF6699"/>
      <color rgb="FFFFCCFF"/>
      <color rgb="FFFFB7B7"/>
      <color rgb="FFFF99FF"/>
      <color rgb="FFF1F8E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9.xml"/><Relationship Id="rId18" Type="http://schemas.openxmlformats.org/officeDocument/2006/relationships/worksheet" Target="worksheets/sheet12.xml"/><Relationship Id="rId26" Type="http://schemas.openxmlformats.org/officeDocument/2006/relationships/theme" Target="theme/theme1.xml"/><Relationship Id="rId3" Type="http://schemas.openxmlformats.org/officeDocument/2006/relationships/chartsheet" Target="chartsheets/sheet1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8.xml"/><Relationship Id="rId17" Type="http://schemas.openxmlformats.org/officeDocument/2006/relationships/worksheet" Target="worksheets/sheet11.xml"/><Relationship Id="rId25" Type="http://schemas.openxmlformats.org/officeDocument/2006/relationships/pivotCacheDefinition" Target="pivotCache/pivotCacheDefinition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6.xml"/><Relationship Id="rId20" Type="http://schemas.openxmlformats.org/officeDocument/2006/relationships/worksheet" Target="worksheets/sheet14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chartsheet" Target="chartsheets/sheet4.xml"/><Relationship Id="rId24" Type="http://schemas.openxmlformats.org/officeDocument/2006/relationships/externalLink" Target="externalLinks/externalLink4.xml"/><Relationship Id="rId32" Type="http://schemas.openxmlformats.org/officeDocument/2006/relationships/customXml" Target="../customXml/item1.xml"/><Relationship Id="rId5" Type="http://schemas.openxmlformats.org/officeDocument/2006/relationships/chartsheet" Target="chartsheets/sheet2.xml"/><Relationship Id="rId15" Type="http://schemas.openxmlformats.org/officeDocument/2006/relationships/worksheet" Target="worksheets/sheet10.xml"/><Relationship Id="rId23" Type="http://schemas.openxmlformats.org/officeDocument/2006/relationships/externalLink" Target="externalLinks/externalLink3.xml"/><Relationship Id="rId28" Type="http://schemas.openxmlformats.org/officeDocument/2006/relationships/styles" Target="styles.xml"/><Relationship Id="rId10" Type="http://schemas.openxmlformats.org/officeDocument/2006/relationships/worksheet" Target="worksheets/sheet7.xml"/><Relationship Id="rId19" Type="http://schemas.openxmlformats.org/officeDocument/2006/relationships/worksheet" Target="worksheets/sheet13.xml"/><Relationship Id="rId31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6.xml"/><Relationship Id="rId14" Type="http://schemas.openxmlformats.org/officeDocument/2006/relationships/chartsheet" Target="chartsheets/sheet5.xml"/><Relationship Id="rId22" Type="http://schemas.openxmlformats.org/officeDocument/2006/relationships/externalLink" Target="externalLinks/externalLink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8" Type="http://schemas.openxmlformats.org/officeDocument/2006/relationships/chartsheet" Target="chartsheets/sheet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All</a:t>
            </a:r>
            <a:endParaRPr lang="en-US" sz="1400"/>
          </a:p>
        </c:rich>
      </c:tx>
      <c:layout>
        <c:manualLayout>
          <c:xMode val="edge"/>
          <c:yMode val="edge"/>
          <c:x val="0.25826785140085284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952333154961472E-2"/>
          <c:y val="7.8789677899022484E-2"/>
          <c:w val="0.75018460976646262"/>
          <c:h val="0.82746806649168858"/>
        </c:manualLayout>
      </c:layout>
      <c:scatterChart>
        <c:scatterStyle val="lineMarker"/>
        <c:varyColors val="0"/>
        <c:ser>
          <c:idx val="0"/>
          <c:order val="0"/>
          <c:tx>
            <c:v>All Counts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3838211901772603E-2"/>
                  <c:y val="7.0417561441183482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class!$J$2:$J$2376</c:f>
              <c:numCache>
                <c:formatCode>General</c:formatCode>
                <c:ptCount val="2375"/>
                <c:pt idx="0">
                  <c:v>32509</c:v>
                </c:pt>
                <c:pt idx="1">
                  <c:v>56995</c:v>
                </c:pt>
                <c:pt idx="2">
                  <c:v>56995</c:v>
                </c:pt>
                <c:pt idx="3">
                  <c:v>70327</c:v>
                </c:pt>
                <c:pt idx="4">
                  <c:v>78513</c:v>
                </c:pt>
                <c:pt idx="5">
                  <c:v>77212</c:v>
                </c:pt>
                <c:pt idx="6">
                  <c:v>72788</c:v>
                </c:pt>
                <c:pt idx="7">
                  <c:v>78697</c:v>
                </c:pt>
                <c:pt idx="8">
                  <c:v>86599</c:v>
                </c:pt>
                <c:pt idx="9">
                  <c:v>83801</c:v>
                </c:pt>
                <c:pt idx="10">
                  <c:v>100179</c:v>
                </c:pt>
                <c:pt idx="11">
                  <c:v>58078</c:v>
                </c:pt>
                <c:pt idx="12">
                  <c:v>76826</c:v>
                </c:pt>
                <c:pt idx="13">
                  <c:v>85967</c:v>
                </c:pt>
                <c:pt idx="14">
                  <c:v>69267</c:v>
                </c:pt>
                <c:pt idx="15">
                  <c:v>77626</c:v>
                </c:pt>
                <c:pt idx="16">
                  <c:v>68770</c:v>
                </c:pt>
                <c:pt idx="17">
                  <c:v>68770</c:v>
                </c:pt>
                <c:pt idx="18">
                  <c:v>65667</c:v>
                </c:pt>
                <c:pt idx="19">
                  <c:v>28853</c:v>
                </c:pt>
                <c:pt idx="20">
                  <c:v>21531</c:v>
                </c:pt>
                <c:pt idx="21">
                  <c:v>23716</c:v>
                </c:pt>
                <c:pt idx="22">
                  <c:v>30153</c:v>
                </c:pt>
                <c:pt idx="23">
                  <c:v>25714</c:v>
                </c:pt>
                <c:pt idx="24">
                  <c:v>28713</c:v>
                </c:pt>
                <c:pt idx="25">
                  <c:v>37842</c:v>
                </c:pt>
                <c:pt idx="26">
                  <c:v>31877</c:v>
                </c:pt>
                <c:pt idx="27">
                  <c:v>53469</c:v>
                </c:pt>
                <c:pt idx="28">
                  <c:v>39613</c:v>
                </c:pt>
                <c:pt idx="29">
                  <c:v>42725</c:v>
                </c:pt>
                <c:pt idx="30">
                  <c:v>38339</c:v>
                </c:pt>
                <c:pt idx="31">
                  <c:v>17480</c:v>
                </c:pt>
                <c:pt idx="32">
                  <c:v>32272</c:v>
                </c:pt>
                <c:pt idx="33">
                  <c:v>39222</c:v>
                </c:pt>
                <c:pt idx="34">
                  <c:v>28638</c:v>
                </c:pt>
                <c:pt idx="35">
                  <c:v>90467</c:v>
                </c:pt>
                <c:pt idx="36">
                  <c:v>76370</c:v>
                </c:pt>
                <c:pt idx="37">
                  <c:v>72027</c:v>
                </c:pt>
                <c:pt idx="38">
                  <c:v>84102</c:v>
                </c:pt>
                <c:pt idx="39">
                  <c:v>77112</c:v>
                </c:pt>
                <c:pt idx="40">
                  <c:v>71505</c:v>
                </c:pt>
                <c:pt idx="41">
                  <c:v>73181</c:v>
                </c:pt>
                <c:pt idx="42">
                  <c:v>57701</c:v>
                </c:pt>
                <c:pt idx="43">
                  <c:v>75199</c:v>
                </c:pt>
                <c:pt idx="44">
                  <c:v>67026</c:v>
                </c:pt>
                <c:pt idx="45">
                  <c:v>75792</c:v>
                </c:pt>
                <c:pt idx="46">
                  <c:v>59377</c:v>
                </c:pt>
                <c:pt idx="47">
                  <c:v>69572</c:v>
                </c:pt>
                <c:pt idx="48">
                  <c:v>63451</c:v>
                </c:pt>
                <c:pt idx="49">
                  <c:v>52703</c:v>
                </c:pt>
                <c:pt idx="50">
                  <c:v>52703</c:v>
                </c:pt>
                <c:pt idx="51">
                  <c:v>62492</c:v>
                </c:pt>
                <c:pt idx="52">
                  <c:v>57525</c:v>
                </c:pt>
                <c:pt idx="53">
                  <c:v>54623</c:v>
                </c:pt>
                <c:pt idx="54">
                  <c:v>62787</c:v>
                </c:pt>
                <c:pt idx="55">
                  <c:v>71153</c:v>
                </c:pt>
                <c:pt idx="56">
                  <c:v>55363</c:v>
                </c:pt>
                <c:pt idx="57">
                  <c:v>65262</c:v>
                </c:pt>
                <c:pt idx="58">
                  <c:v>57358</c:v>
                </c:pt>
                <c:pt idx="59">
                  <c:v>53689</c:v>
                </c:pt>
                <c:pt idx="60">
                  <c:v>42674</c:v>
                </c:pt>
                <c:pt idx="61">
                  <c:v>56222</c:v>
                </c:pt>
                <c:pt idx="62">
                  <c:v>53712</c:v>
                </c:pt>
                <c:pt idx="63">
                  <c:v>37734</c:v>
                </c:pt>
                <c:pt idx="64">
                  <c:v>37337</c:v>
                </c:pt>
                <c:pt idx="65">
                  <c:v>32510</c:v>
                </c:pt>
                <c:pt idx="66">
                  <c:v>39215</c:v>
                </c:pt>
                <c:pt idx="67">
                  <c:v>30319</c:v>
                </c:pt>
                <c:pt idx="68">
                  <c:v>39527</c:v>
                </c:pt>
                <c:pt idx="69">
                  <c:v>30212</c:v>
                </c:pt>
                <c:pt idx="70">
                  <c:v>30345</c:v>
                </c:pt>
                <c:pt idx="71">
                  <c:v>36142</c:v>
                </c:pt>
                <c:pt idx="72">
                  <c:v>32989</c:v>
                </c:pt>
                <c:pt idx="73">
                  <c:v>35767</c:v>
                </c:pt>
                <c:pt idx="74">
                  <c:v>37504</c:v>
                </c:pt>
                <c:pt idx="75">
                  <c:v>36023</c:v>
                </c:pt>
                <c:pt idx="76">
                  <c:v>43256</c:v>
                </c:pt>
                <c:pt idx="77">
                  <c:v>40336</c:v>
                </c:pt>
                <c:pt idx="78">
                  <c:v>46982</c:v>
                </c:pt>
                <c:pt idx="79">
                  <c:v>57418</c:v>
                </c:pt>
                <c:pt idx="80">
                  <c:v>53861</c:v>
                </c:pt>
                <c:pt idx="81">
                  <c:v>60968</c:v>
                </c:pt>
                <c:pt idx="82">
                  <c:v>68659</c:v>
                </c:pt>
                <c:pt idx="83">
                  <c:v>64676</c:v>
                </c:pt>
                <c:pt idx="84">
                  <c:v>73385</c:v>
                </c:pt>
                <c:pt idx="85">
                  <c:v>54044</c:v>
                </c:pt>
                <c:pt idx="86">
                  <c:v>40655</c:v>
                </c:pt>
                <c:pt idx="87">
                  <c:v>41819</c:v>
                </c:pt>
                <c:pt idx="88">
                  <c:v>44548</c:v>
                </c:pt>
                <c:pt idx="89">
                  <c:v>44181</c:v>
                </c:pt>
                <c:pt idx="90">
                  <c:v>41779</c:v>
                </c:pt>
                <c:pt idx="91">
                  <c:v>52580</c:v>
                </c:pt>
                <c:pt idx="92">
                  <c:v>52138</c:v>
                </c:pt>
                <c:pt idx="93">
                  <c:v>55889</c:v>
                </c:pt>
                <c:pt idx="94">
                  <c:v>55839</c:v>
                </c:pt>
                <c:pt idx="95">
                  <c:v>44323</c:v>
                </c:pt>
                <c:pt idx="96">
                  <c:v>56148</c:v>
                </c:pt>
                <c:pt idx="97">
                  <c:v>59604</c:v>
                </c:pt>
                <c:pt idx="98">
                  <c:v>66386</c:v>
                </c:pt>
                <c:pt idx="99">
                  <c:v>26878</c:v>
                </c:pt>
                <c:pt idx="100">
                  <c:v>44593</c:v>
                </c:pt>
                <c:pt idx="101">
                  <c:v>37175</c:v>
                </c:pt>
                <c:pt idx="102">
                  <c:v>43400</c:v>
                </c:pt>
                <c:pt idx="103">
                  <c:v>36501</c:v>
                </c:pt>
                <c:pt idx="104">
                  <c:v>55871</c:v>
                </c:pt>
                <c:pt idx="105">
                  <c:v>56453</c:v>
                </c:pt>
                <c:pt idx="106">
                  <c:v>93311</c:v>
                </c:pt>
                <c:pt idx="107">
                  <c:v>103793</c:v>
                </c:pt>
                <c:pt idx="108">
                  <c:v>65122</c:v>
                </c:pt>
                <c:pt idx="109">
                  <c:v>80552</c:v>
                </c:pt>
                <c:pt idx="110">
                  <c:v>73380</c:v>
                </c:pt>
                <c:pt idx="111">
                  <c:v>74450</c:v>
                </c:pt>
                <c:pt idx="112">
                  <c:v>64571</c:v>
                </c:pt>
                <c:pt idx="113">
                  <c:v>62798</c:v>
                </c:pt>
                <c:pt idx="114">
                  <c:v>4818</c:v>
                </c:pt>
                <c:pt idx="115">
                  <c:v>6412</c:v>
                </c:pt>
                <c:pt idx="116">
                  <c:v>10237</c:v>
                </c:pt>
                <c:pt idx="117">
                  <c:v>14591</c:v>
                </c:pt>
                <c:pt idx="118">
                  <c:v>17200</c:v>
                </c:pt>
                <c:pt idx="119">
                  <c:v>19075</c:v>
                </c:pt>
                <c:pt idx="120">
                  <c:v>55161</c:v>
                </c:pt>
                <c:pt idx="121">
                  <c:v>47179</c:v>
                </c:pt>
                <c:pt idx="122">
                  <c:v>49064</c:v>
                </c:pt>
                <c:pt idx="123">
                  <c:v>54401</c:v>
                </c:pt>
                <c:pt idx="124">
                  <c:v>67253</c:v>
                </c:pt>
                <c:pt idx="125">
                  <c:v>68140</c:v>
                </c:pt>
                <c:pt idx="126">
                  <c:v>91937</c:v>
                </c:pt>
                <c:pt idx="127">
                  <c:v>40172</c:v>
                </c:pt>
                <c:pt idx="128">
                  <c:v>40704</c:v>
                </c:pt>
                <c:pt idx="129">
                  <c:v>50320</c:v>
                </c:pt>
                <c:pt idx="130">
                  <c:v>30546</c:v>
                </c:pt>
                <c:pt idx="131">
                  <c:v>30397</c:v>
                </c:pt>
                <c:pt idx="132">
                  <c:v>38996</c:v>
                </c:pt>
                <c:pt idx="133">
                  <c:v>14192</c:v>
                </c:pt>
                <c:pt idx="134">
                  <c:v>19230</c:v>
                </c:pt>
                <c:pt idx="135">
                  <c:v>34407</c:v>
                </c:pt>
                <c:pt idx="136">
                  <c:v>45996</c:v>
                </c:pt>
                <c:pt idx="137">
                  <c:v>69020</c:v>
                </c:pt>
                <c:pt idx="138">
                  <c:v>55376</c:v>
                </c:pt>
                <c:pt idx="139">
                  <c:v>72820</c:v>
                </c:pt>
                <c:pt idx="140">
                  <c:v>70589</c:v>
                </c:pt>
                <c:pt idx="141">
                  <c:v>84734</c:v>
                </c:pt>
                <c:pt idx="142">
                  <c:v>71063</c:v>
                </c:pt>
                <c:pt idx="143">
                  <c:v>112336</c:v>
                </c:pt>
                <c:pt idx="144">
                  <c:v>125375</c:v>
                </c:pt>
                <c:pt idx="145">
                  <c:v>69228</c:v>
                </c:pt>
                <c:pt idx="146">
                  <c:v>98590</c:v>
                </c:pt>
                <c:pt idx="147">
                  <c:v>91644</c:v>
                </c:pt>
                <c:pt idx="148">
                  <c:v>125971</c:v>
                </c:pt>
                <c:pt idx="149">
                  <c:v>104989</c:v>
                </c:pt>
                <c:pt idx="150">
                  <c:v>77722</c:v>
                </c:pt>
                <c:pt idx="151">
                  <c:v>97203</c:v>
                </c:pt>
                <c:pt idx="152">
                  <c:v>117680</c:v>
                </c:pt>
                <c:pt idx="153">
                  <c:v>91163</c:v>
                </c:pt>
                <c:pt idx="154">
                  <c:v>89463</c:v>
                </c:pt>
                <c:pt idx="155">
                  <c:v>124792</c:v>
                </c:pt>
                <c:pt idx="156">
                  <c:v>75494</c:v>
                </c:pt>
                <c:pt idx="157">
                  <c:v>76629</c:v>
                </c:pt>
                <c:pt idx="158">
                  <c:v>86295</c:v>
                </c:pt>
                <c:pt idx="159">
                  <c:v>99899</c:v>
                </c:pt>
                <c:pt idx="160">
                  <c:v>78240</c:v>
                </c:pt>
                <c:pt idx="161">
                  <c:v>111172</c:v>
                </c:pt>
                <c:pt idx="162">
                  <c:v>105349</c:v>
                </c:pt>
                <c:pt idx="163">
                  <c:v>96581</c:v>
                </c:pt>
                <c:pt idx="164">
                  <c:v>77507</c:v>
                </c:pt>
                <c:pt idx="165">
                  <c:v>85157</c:v>
                </c:pt>
                <c:pt idx="166">
                  <c:v>94619</c:v>
                </c:pt>
                <c:pt idx="167">
                  <c:v>102772</c:v>
                </c:pt>
                <c:pt idx="168">
                  <c:v>90563</c:v>
                </c:pt>
                <c:pt idx="169">
                  <c:v>98047</c:v>
                </c:pt>
                <c:pt idx="170">
                  <c:v>82822</c:v>
                </c:pt>
                <c:pt idx="171">
                  <c:v>71532</c:v>
                </c:pt>
                <c:pt idx="172">
                  <c:v>87549</c:v>
                </c:pt>
                <c:pt idx="173">
                  <c:v>55874</c:v>
                </c:pt>
                <c:pt idx="174">
                  <c:v>83328</c:v>
                </c:pt>
                <c:pt idx="175">
                  <c:v>50818</c:v>
                </c:pt>
                <c:pt idx="176">
                  <c:v>17020</c:v>
                </c:pt>
                <c:pt idx="177">
                  <c:v>21196</c:v>
                </c:pt>
                <c:pt idx="178">
                  <c:v>20291</c:v>
                </c:pt>
                <c:pt idx="179">
                  <c:v>8183</c:v>
                </c:pt>
                <c:pt idx="180">
                  <c:v>7157</c:v>
                </c:pt>
                <c:pt idx="181">
                  <c:v>8138</c:v>
                </c:pt>
                <c:pt idx="182">
                  <c:v>10533</c:v>
                </c:pt>
                <c:pt idx="183">
                  <c:v>29297</c:v>
                </c:pt>
                <c:pt idx="184">
                  <c:v>25195</c:v>
                </c:pt>
                <c:pt idx="185">
                  <c:v>36597</c:v>
                </c:pt>
                <c:pt idx="186">
                  <c:v>33860</c:v>
                </c:pt>
                <c:pt idx="187">
                  <c:v>43206</c:v>
                </c:pt>
                <c:pt idx="188">
                  <c:v>39155</c:v>
                </c:pt>
                <c:pt idx="189">
                  <c:v>50634</c:v>
                </c:pt>
                <c:pt idx="190">
                  <c:v>50634</c:v>
                </c:pt>
                <c:pt idx="191">
                  <c:v>46366</c:v>
                </c:pt>
                <c:pt idx="192">
                  <c:v>46366</c:v>
                </c:pt>
                <c:pt idx="193">
                  <c:v>44272</c:v>
                </c:pt>
                <c:pt idx="194">
                  <c:v>66615</c:v>
                </c:pt>
                <c:pt idx="195">
                  <c:v>63692</c:v>
                </c:pt>
                <c:pt idx="196">
                  <c:v>52433</c:v>
                </c:pt>
                <c:pt idx="197">
                  <c:v>52427</c:v>
                </c:pt>
                <c:pt idx="198">
                  <c:v>87450</c:v>
                </c:pt>
                <c:pt idx="199">
                  <c:v>88709</c:v>
                </c:pt>
                <c:pt idx="200">
                  <c:v>98312</c:v>
                </c:pt>
                <c:pt idx="201">
                  <c:v>126005</c:v>
                </c:pt>
                <c:pt idx="202">
                  <c:v>57748</c:v>
                </c:pt>
                <c:pt idx="203">
                  <c:v>57307</c:v>
                </c:pt>
                <c:pt idx="204">
                  <c:v>90731</c:v>
                </c:pt>
                <c:pt idx="205">
                  <c:v>96859</c:v>
                </c:pt>
                <c:pt idx="206">
                  <c:v>79966</c:v>
                </c:pt>
                <c:pt idx="207">
                  <c:v>83618</c:v>
                </c:pt>
                <c:pt idx="208">
                  <c:v>96581</c:v>
                </c:pt>
                <c:pt idx="209">
                  <c:v>88696</c:v>
                </c:pt>
                <c:pt idx="210">
                  <c:v>97668</c:v>
                </c:pt>
                <c:pt idx="211">
                  <c:v>98040</c:v>
                </c:pt>
                <c:pt idx="212">
                  <c:v>116873</c:v>
                </c:pt>
                <c:pt idx="213">
                  <c:v>115726</c:v>
                </c:pt>
                <c:pt idx="214">
                  <c:v>125614</c:v>
                </c:pt>
                <c:pt idx="215">
                  <c:v>120341</c:v>
                </c:pt>
                <c:pt idx="216">
                  <c:v>77622</c:v>
                </c:pt>
                <c:pt idx="217">
                  <c:v>111690</c:v>
                </c:pt>
                <c:pt idx="218">
                  <c:v>86219</c:v>
                </c:pt>
                <c:pt idx="219">
                  <c:v>77133</c:v>
                </c:pt>
                <c:pt idx="220">
                  <c:v>121927</c:v>
                </c:pt>
                <c:pt idx="221">
                  <c:v>114485</c:v>
                </c:pt>
                <c:pt idx="222">
                  <c:v>114485</c:v>
                </c:pt>
                <c:pt idx="223">
                  <c:v>96104</c:v>
                </c:pt>
                <c:pt idx="224">
                  <c:v>86198</c:v>
                </c:pt>
                <c:pt idx="225">
                  <c:v>102633</c:v>
                </c:pt>
                <c:pt idx="226">
                  <c:v>105465</c:v>
                </c:pt>
                <c:pt idx="227">
                  <c:v>103309</c:v>
                </c:pt>
                <c:pt idx="228">
                  <c:v>103309</c:v>
                </c:pt>
                <c:pt idx="229">
                  <c:v>93303</c:v>
                </c:pt>
                <c:pt idx="230">
                  <c:v>53947</c:v>
                </c:pt>
                <c:pt idx="231">
                  <c:v>17492</c:v>
                </c:pt>
                <c:pt idx="232">
                  <c:v>40602</c:v>
                </c:pt>
                <c:pt idx="233">
                  <c:v>21018</c:v>
                </c:pt>
                <c:pt idx="234">
                  <c:v>20387</c:v>
                </c:pt>
                <c:pt idx="235">
                  <c:v>29223</c:v>
                </c:pt>
                <c:pt idx="236">
                  <c:v>24429</c:v>
                </c:pt>
                <c:pt idx="237">
                  <c:v>36316</c:v>
                </c:pt>
                <c:pt idx="238">
                  <c:v>37012</c:v>
                </c:pt>
                <c:pt idx="239">
                  <c:v>75530</c:v>
                </c:pt>
                <c:pt idx="240">
                  <c:v>52054</c:v>
                </c:pt>
                <c:pt idx="241">
                  <c:v>82885</c:v>
                </c:pt>
                <c:pt idx="242">
                  <c:v>80105</c:v>
                </c:pt>
                <c:pt idx="243">
                  <c:v>71820</c:v>
                </c:pt>
                <c:pt idx="244">
                  <c:v>85760</c:v>
                </c:pt>
                <c:pt idx="245">
                  <c:v>74878</c:v>
                </c:pt>
                <c:pt idx="246">
                  <c:v>87099</c:v>
                </c:pt>
                <c:pt idx="247">
                  <c:v>87065</c:v>
                </c:pt>
                <c:pt idx="248">
                  <c:v>88046</c:v>
                </c:pt>
                <c:pt idx="249">
                  <c:v>87276</c:v>
                </c:pt>
                <c:pt idx="250">
                  <c:v>81715</c:v>
                </c:pt>
                <c:pt idx="251">
                  <c:v>86505</c:v>
                </c:pt>
                <c:pt idx="252">
                  <c:v>75884</c:v>
                </c:pt>
                <c:pt idx="253">
                  <c:v>102763</c:v>
                </c:pt>
                <c:pt idx="254">
                  <c:v>110167</c:v>
                </c:pt>
                <c:pt idx="255">
                  <c:v>79969</c:v>
                </c:pt>
                <c:pt idx="256">
                  <c:v>83561</c:v>
                </c:pt>
                <c:pt idx="257">
                  <c:v>97423</c:v>
                </c:pt>
                <c:pt idx="258">
                  <c:v>91951</c:v>
                </c:pt>
                <c:pt idx="259">
                  <c:v>93934</c:v>
                </c:pt>
                <c:pt idx="260">
                  <c:v>90053</c:v>
                </c:pt>
                <c:pt idx="261">
                  <c:v>138920</c:v>
                </c:pt>
                <c:pt idx="262">
                  <c:v>133613</c:v>
                </c:pt>
                <c:pt idx="263">
                  <c:v>91829</c:v>
                </c:pt>
                <c:pt idx="264">
                  <c:v>86914</c:v>
                </c:pt>
                <c:pt idx="265">
                  <c:v>106984</c:v>
                </c:pt>
                <c:pt idx="266">
                  <c:v>86274</c:v>
                </c:pt>
                <c:pt idx="267">
                  <c:v>84873</c:v>
                </c:pt>
                <c:pt idx="268">
                  <c:v>79267</c:v>
                </c:pt>
                <c:pt idx="269">
                  <c:v>90210</c:v>
                </c:pt>
                <c:pt idx="270">
                  <c:v>101171</c:v>
                </c:pt>
                <c:pt idx="271">
                  <c:v>101498</c:v>
                </c:pt>
                <c:pt idx="272">
                  <c:v>76443</c:v>
                </c:pt>
                <c:pt idx="273">
                  <c:v>95084</c:v>
                </c:pt>
                <c:pt idx="274">
                  <c:v>89930</c:v>
                </c:pt>
                <c:pt idx="275">
                  <c:v>106296</c:v>
                </c:pt>
                <c:pt idx="276">
                  <c:v>87309</c:v>
                </c:pt>
                <c:pt idx="277">
                  <c:v>81568</c:v>
                </c:pt>
                <c:pt idx="278">
                  <c:v>102271</c:v>
                </c:pt>
                <c:pt idx="279">
                  <c:v>79231</c:v>
                </c:pt>
                <c:pt idx="280">
                  <c:v>72538</c:v>
                </c:pt>
                <c:pt idx="281">
                  <c:v>87299</c:v>
                </c:pt>
                <c:pt idx="282">
                  <c:v>79302</c:v>
                </c:pt>
                <c:pt idx="283">
                  <c:v>84222</c:v>
                </c:pt>
                <c:pt idx="284">
                  <c:v>77963</c:v>
                </c:pt>
                <c:pt idx="285">
                  <c:v>77611</c:v>
                </c:pt>
                <c:pt idx="286">
                  <c:v>40004</c:v>
                </c:pt>
                <c:pt idx="287">
                  <c:v>110380</c:v>
                </c:pt>
                <c:pt idx="288">
                  <c:v>104108</c:v>
                </c:pt>
                <c:pt idx="289">
                  <c:v>100409</c:v>
                </c:pt>
                <c:pt idx="290">
                  <c:v>87923</c:v>
                </c:pt>
                <c:pt idx="291">
                  <c:v>87822</c:v>
                </c:pt>
                <c:pt idx="292">
                  <c:v>102812</c:v>
                </c:pt>
                <c:pt idx="293">
                  <c:v>97434</c:v>
                </c:pt>
                <c:pt idx="294">
                  <c:v>99175</c:v>
                </c:pt>
                <c:pt idx="295">
                  <c:v>118363</c:v>
                </c:pt>
                <c:pt idx="296">
                  <c:v>98447</c:v>
                </c:pt>
                <c:pt idx="297">
                  <c:v>104595</c:v>
                </c:pt>
                <c:pt idx="298">
                  <c:v>107825</c:v>
                </c:pt>
                <c:pt idx="299">
                  <c:v>98736</c:v>
                </c:pt>
                <c:pt idx="300">
                  <c:v>104203</c:v>
                </c:pt>
                <c:pt idx="301">
                  <c:v>100921</c:v>
                </c:pt>
                <c:pt idx="302">
                  <c:v>104032</c:v>
                </c:pt>
                <c:pt idx="303">
                  <c:v>95273</c:v>
                </c:pt>
                <c:pt idx="304">
                  <c:v>100358</c:v>
                </c:pt>
                <c:pt idx="305">
                  <c:v>101403</c:v>
                </c:pt>
                <c:pt idx="306">
                  <c:v>99469</c:v>
                </c:pt>
                <c:pt idx="307">
                  <c:v>104108</c:v>
                </c:pt>
                <c:pt idx="308">
                  <c:v>95533</c:v>
                </c:pt>
                <c:pt idx="309">
                  <c:v>88873</c:v>
                </c:pt>
                <c:pt idx="310">
                  <c:v>94176</c:v>
                </c:pt>
                <c:pt idx="311">
                  <c:v>98062</c:v>
                </c:pt>
                <c:pt idx="312">
                  <c:v>86290</c:v>
                </c:pt>
                <c:pt idx="313">
                  <c:v>93015</c:v>
                </c:pt>
                <c:pt idx="314">
                  <c:v>100711</c:v>
                </c:pt>
                <c:pt idx="315">
                  <c:v>99712</c:v>
                </c:pt>
                <c:pt idx="316">
                  <c:v>100241</c:v>
                </c:pt>
                <c:pt idx="317">
                  <c:v>91626</c:v>
                </c:pt>
                <c:pt idx="318">
                  <c:v>104473</c:v>
                </c:pt>
                <c:pt idx="319">
                  <c:v>90844</c:v>
                </c:pt>
                <c:pt idx="320">
                  <c:v>78485</c:v>
                </c:pt>
                <c:pt idx="321">
                  <c:v>82332</c:v>
                </c:pt>
                <c:pt idx="322">
                  <c:v>71465</c:v>
                </c:pt>
                <c:pt idx="323">
                  <c:v>62454</c:v>
                </c:pt>
                <c:pt idx="324">
                  <c:v>63067</c:v>
                </c:pt>
                <c:pt idx="325">
                  <c:v>66076</c:v>
                </c:pt>
                <c:pt idx="326">
                  <c:v>7950</c:v>
                </c:pt>
                <c:pt idx="327">
                  <c:v>10185</c:v>
                </c:pt>
                <c:pt idx="328">
                  <c:v>9792</c:v>
                </c:pt>
                <c:pt idx="329">
                  <c:v>9379</c:v>
                </c:pt>
                <c:pt idx="330">
                  <c:v>11953</c:v>
                </c:pt>
                <c:pt idx="331">
                  <c:v>56592</c:v>
                </c:pt>
                <c:pt idx="332">
                  <c:v>59710</c:v>
                </c:pt>
                <c:pt idx="333">
                  <c:v>66365</c:v>
                </c:pt>
                <c:pt idx="334">
                  <c:v>70159</c:v>
                </c:pt>
                <c:pt idx="335">
                  <c:v>64827</c:v>
                </c:pt>
                <c:pt idx="336">
                  <c:v>96155</c:v>
                </c:pt>
                <c:pt idx="337">
                  <c:v>80382</c:v>
                </c:pt>
                <c:pt idx="338">
                  <c:v>91226</c:v>
                </c:pt>
                <c:pt idx="339">
                  <c:v>86796</c:v>
                </c:pt>
                <c:pt idx="340">
                  <c:v>79946</c:v>
                </c:pt>
                <c:pt idx="341">
                  <c:v>114510</c:v>
                </c:pt>
                <c:pt idx="342">
                  <c:v>97366</c:v>
                </c:pt>
                <c:pt idx="343">
                  <c:v>117227</c:v>
                </c:pt>
                <c:pt idx="344">
                  <c:v>95636</c:v>
                </c:pt>
                <c:pt idx="345">
                  <c:v>103652</c:v>
                </c:pt>
                <c:pt idx="346">
                  <c:v>88650</c:v>
                </c:pt>
                <c:pt idx="347">
                  <c:v>96703</c:v>
                </c:pt>
                <c:pt idx="348">
                  <c:v>73735</c:v>
                </c:pt>
                <c:pt idx="349">
                  <c:v>81360</c:v>
                </c:pt>
                <c:pt idx="350">
                  <c:v>111087</c:v>
                </c:pt>
                <c:pt idx="351">
                  <c:v>126261</c:v>
                </c:pt>
                <c:pt idx="352">
                  <c:v>161762</c:v>
                </c:pt>
                <c:pt idx="353">
                  <c:v>152836</c:v>
                </c:pt>
                <c:pt idx="354">
                  <c:v>135106</c:v>
                </c:pt>
                <c:pt idx="355">
                  <c:v>138236</c:v>
                </c:pt>
                <c:pt idx="356">
                  <c:v>137784</c:v>
                </c:pt>
                <c:pt idx="357">
                  <c:v>148340</c:v>
                </c:pt>
                <c:pt idx="358">
                  <c:v>122325</c:v>
                </c:pt>
                <c:pt idx="359">
                  <c:v>122794</c:v>
                </c:pt>
                <c:pt idx="360">
                  <c:v>130140</c:v>
                </c:pt>
                <c:pt idx="361">
                  <c:v>126253</c:v>
                </c:pt>
                <c:pt idx="362">
                  <c:v>116386</c:v>
                </c:pt>
                <c:pt idx="363">
                  <c:v>121306</c:v>
                </c:pt>
                <c:pt idx="364">
                  <c:v>110823</c:v>
                </c:pt>
                <c:pt idx="365">
                  <c:v>111705</c:v>
                </c:pt>
                <c:pt idx="366">
                  <c:v>120162</c:v>
                </c:pt>
                <c:pt idx="367">
                  <c:v>103598</c:v>
                </c:pt>
                <c:pt idx="368">
                  <c:v>121528</c:v>
                </c:pt>
                <c:pt idx="369">
                  <c:v>101967</c:v>
                </c:pt>
                <c:pt idx="370">
                  <c:v>111320</c:v>
                </c:pt>
                <c:pt idx="371">
                  <c:v>105046</c:v>
                </c:pt>
                <c:pt idx="372">
                  <c:v>105117</c:v>
                </c:pt>
                <c:pt idx="373">
                  <c:v>113853</c:v>
                </c:pt>
                <c:pt idx="374">
                  <c:v>110651</c:v>
                </c:pt>
                <c:pt idx="375">
                  <c:v>109036</c:v>
                </c:pt>
                <c:pt idx="376">
                  <c:v>119031</c:v>
                </c:pt>
                <c:pt idx="377">
                  <c:v>101764</c:v>
                </c:pt>
                <c:pt idx="378">
                  <c:v>92209</c:v>
                </c:pt>
                <c:pt idx="379">
                  <c:v>101544</c:v>
                </c:pt>
                <c:pt idx="380">
                  <c:v>97834</c:v>
                </c:pt>
                <c:pt idx="381">
                  <c:v>98636</c:v>
                </c:pt>
                <c:pt idx="382">
                  <c:v>86241</c:v>
                </c:pt>
                <c:pt idx="383">
                  <c:v>100208</c:v>
                </c:pt>
                <c:pt idx="384">
                  <c:v>62116</c:v>
                </c:pt>
                <c:pt idx="385">
                  <c:v>57639</c:v>
                </c:pt>
                <c:pt idx="386">
                  <c:v>65635</c:v>
                </c:pt>
                <c:pt idx="387">
                  <c:v>68942</c:v>
                </c:pt>
                <c:pt idx="388">
                  <c:v>54788</c:v>
                </c:pt>
                <c:pt idx="389">
                  <c:v>69280</c:v>
                </c:pt>
                <c:pt idx="390">
                  <c:v>65973</c:v>
                </c:pt>
                <c:pt idx="391">
                  <c:v>58031</c:v>
                </c:pt>
                <c:pt idx="392">
                  <c:v>67337</c:v>
                </c:pt>
                <c:pt idx="393">
                  <c:v>17291</c:v>
                </c:pt>
                <c:pt idx="394">
                  <c:v>23285</c:v>
                </c:pt>
                <c:pt idx="395">
                  <c:v>21419</c:v>
                </c:pt>
                <c:pt idx="396">
                  <c:v>21448</c:v>
                </c:pt>
                <c:pt idx="397">
                  <c:v>22226</c:v>
                </c:pt>
                <c:pt idx="398">
                  <c:v>21169</c:v>
                </c:pt>
                <c:pt idx="399">
                  <c:v>21004</c:v>
                </c:pt>
                <c:pt idx="400">
                  <c:v>20580</c:v>
                </c:pt>
                <c:pt idx="401">
                  <c:v>20717</c:v>
                </c:pt>
                <c:pt idx="402">
                  <c:v>21575</c:v>
                </c:pt>
                <c:pt idx="403">
                  <c:v>21577</c:v>
                </c:pt>
                <c:pt idx="404">
                  <c:v>20638</c:v>
                </c:pt>
                <c:pt idx="405">
                  <c:v>21019</c:v>
                </c:pt>
                <c:pt idx="406">
                  <c:v>14723</c:v>
                </c:pt>
                <c:pt idx="407">
                  <c:v>11805</c:v>
                </c:pt>
                <c:pt idx="408">
                  <c:v>19239</c:v>
                </c:pt>
                <c:pt idx="409">
                  <c:v>21830</c:v>
                </c:pt>
                <c:pt idx="410">
                  <c:v>20191</c:v>
                </c:pt>
                <c:pt idx="411">
                  <c:v>23149</c:v>
                </c:pt>
                <c:pt idx="412">
                  <c:v>22225</c:v>
                </c:pt>
                <c:pt idx="413">
                  <c:v>24604</c:v>
                </c:pt>
                <c:pt idx="414">
                  <c:v>23856</c:v>
                </c:pt>
                <c:pt idx="415">
                  <c:v>22992</c:v>
                </c:pt>
                <c:pt idx="416">
                  <c:v>59677</c:v>
                </c:pt>
                <c:pt idx="417">
                  <c:v>58241</c:v>
                </c:pt>
                <c:pt idx="418">
                  <c:v>72017</c:v>
                </c:pt>
                <c:pt idx="419">
                  <c:v>67916</c:v>
                </c:pt>
                <c:pt idx="420">
                  <c:v>71370</c:v>
                </c:pt>
                <c:pt idx="421">
                  <c:v>69040</c:v>
                </c:pt>
                <c:pt idx="422">
                  <c:v>57792</c:v>
                </c:pt>
                <c:pt idx="423">
                  <c:v>60866</c:v>
                </c:pt>
                <c:pt idx="424">
                  <c:v>73264</c:v>
                </c:pt>
                <c:pt idx="425">
                  <c:v>73452</c:v>
                </c:pt>
                <c:pt idx="426">
                  <c:v>94388</c:v>
                </c:pt>
                <c:pt idx="427">
                  <c:v>95765</c:v>
                </c:pt>
                <c:pt idx="428">
                  <c:v>84314</c:v>
                </c:pt>
                <c:pt idx="429">
                  <c:v>94828</c:v>
                </c:pt>
                <c:pt idx="430">
                  <c:v>98610</c:v>
                </c:pt>
                <c:pt idx="431">
                  <c:v>110633</c:v>
                </c:pt>
                <c:pt idx="432">
                  <c:v>101214</c:v>
                </c:pt>
                <c:pt idx="433">
                  <c:v>119652</c:v>
                </c:pt>
                <c:pt idx="434">
                  <c:v>110753</c:v>
                </c:pt>
                <c:pt idx="435">
                  <c:v>113729</c:v>
                </c:pt>
                <c:pt idx="436">
                  <c:v>99390</c:v>
                </c:pt>
                <c:pt idx="437">
                  <c:v>115070</c:v>
                </c:pt>
                <c:pt idx="438">
                  <c:v>109363</c:v>
                </c:pt>
                <c:pt idx="439">
                  <c:v>119729</c:v>
                </c:pt>
                <c:pt idx="440">
                  <c:v>105051</c:v>
                </c:pt>
                <c:pt idx="441">
                  <c:v>104746</c:v>
                </c:pt>
                <c:pt idx="442">
                  <c:v>130370</c:v>
                </c:pt>
                <c:pt idx="443">
                  <c:v>115177</c:v>
                </c:pt>
                <c:pt idx="444">
                  <c:v>153552</c:v>
                </c:pt>
                <c:pt idx="445">
                  <c:v>108205</c:v>
                </c:pt>
                <c:pt idx="446">
                  <c:v>103965</c:v>
                </c:pt>
                <c:pt idx="447">
                  <c:v>113937</c:v>
                </c:pt>
                <c:pt idx="448">
                  <c:v>128485</c:v>
                </c:pt>
                <c:pt idx="449">
                  <c:v>148338</c:v>
                </c:pt>
                <c:pt idx="450">
                  <c:v>121450</c:v>
                </c:pt>
                <c:pt idx="451">
                  <c:v>144522</c:v>
                </c:pt>
                <c:pt idx="452">
                  <c:v>137103</c:v>
                </c:pt>
                <c:pt idx="453">
                  <c:v>138163</c:v>
                </c:pt>
                <c:pt idx="454">
                  <c:v>137099</c:v>
                </c:pt>
                <c:pt idx="455">
                  <c:v>134942</c:v>
                </c:pt>
                <c:pt idx="456">
                  <c:v>142219</c:v>
                </c:pt>
                <c:pt idx="457">
                  <c:v>138713</c:v>
                </c:pt>
                <c:pt idx="458">
                  <c:v>88348</c:v>
                </c:pt>
                <c:pt idx="459">
                  <c:v>57195</c:v>
                </c:pt>
                <c:pt idx="460">
                  <c:v>137544</c:v>
                </c:pt>
                <c:pt idx="461">
                  <c:v>96872</c:v>
                </c:pt>
                <c:pt idx="462">
                  <c:v>105713</c:v>
                </c:pt>
                <c:pt idx="463">
                  <c:v>99221</c:v>
                </c:pt>
                <c:pt idx="464">
                  <c:v>111869</c:v>
                </c:pt>
                <c:pt idx="465">
                  <c:v>102926</c:v>
                </c:pt>
                <c:pt idx="466">
                  <c:v>116277</c:v>
                </c:pt>
                <c:pt idx="467">
                  <c:v>68086</c:v>
                </c:pt>
                <c:pt idx="468">
                  <c:v>94969</c:v>
                </c:pt>
                <c:pt idx="469">
                  <c:v>83293</c:v>
                </c:pt>
                <c:pt idx="470">
                  <c:v>81259</c:v>
                </c:pt>
                <c:pt idx="471">
                  <c:v>77054</c:v>
                </c:pt>
                <c:pt idx="472">
                  <c:v>88930</c:v>
                </c:pt>
                <c:pt idx="473">
                  <c:v>48179</c:v>
                </c:pt>
                <c:pt idx="474">
                  <c:v>48179</c:v>
                </c:pt>
                <c:pt idx="475">
                  <c:v>66181</c:v>
                </c:pt>
                <c:pt idx="476">
                  <c:v>72413</c:v>
                </c:pt>
                <c:pt idx="477">
                  <c:v>69122</c:v>
                </c:pt>
                <c:pt idx="478">
                  <c:v>60014</c:v>
                </c:pt>
                <c:pt idx="479">
                  <c:v>8922</c:v>
                </c:pt>
                <c:pt idx="480">
                  <c:v>10075</c:v>
                </c:pt>
                <c:pt idx="481">
                  <c:v>9294</c:v>
                </c:pt>
                <c:pt idx="482">
                  <c:v>11704</c:v>
                </c:pt>
                <c:pt idx="483">
                  <c:v>70400</c:v>
                </c:pt>
                <c:pt idx="484">
                  <c:v>54384</c:v>
                </c:pt>
                <c:pt idx="485">
                  <c:v>63309</c:v>
                </c:pt>
                <c:pt idx="486">
                  <c:v>68617</c:v>
                </c:pt>
                <c:pt idx="487">
                  <c:v>86225</c:v>
                </c:pt>
                <c:pt idx="488">
                  <c:v>81917</c:v>
                </c:pt>
                <c:pt idx="489">
                  <c:v>88515</c:v>
                </c:pt>
                <c:pt idx="490">
                  <c:v>98586</c:v>
                </c:pt>
                <c:pt idx="491">
                  <c:v>102699</c:v>
                </c:pt>
                <c:pt idx="492">
                  <c:v>96391</c:v>
                </c:pt>
                <c:pt idx="493">
                  <c:v>90080</c:v>
                </c:pt>
                <c:pt idx="494">
                  <c:v>94615</c:v>
                </c:pt>
                <c:pt idx="495">
                  <c:v>99844</c:v>
                </c:pt>
                <c:pt idx="496">
                  <c:v>92809</c:v>
                </c:pt>
                <c:pt idx="497">
                  <c:v>84304</c:v>
                </c:pt>
                <c:pt idx="498">
                  <c:v>95358</c:v>
                </c:pt>
                <c:pt idx="499">
                  <c:v>92586</c:v>
                </c:pt>
                <c:pt idx="500">
                  <c:v>89683</c:v>
                </c:pt>
                <c:pt idx="501">
                  <c:v>80705</c:v>
                </c:pt>
                <c:pt idx="502">
                  <c:v>94564</c:v>
                </c:pt>
                <c:pt idx="503">
                  <c:v>98571</c:v>
                </c:pt>
                <c:pt idx="504">
                  <c:v>95566</c:v>
                </c:pt>
                <c:pt idx="505">
                  <c:v>104739</c:v>
                </c:pt>
                <c:pt idx="506">
                  <c:v>100592</c:v>
                </c:pt>
                <c:pt idx="507">
                  <c:v>101738</c:v>
                </c:pt>
                <c:pt idx="508">
                  <c:v>97387</c:v>
                </c:pt>
                <c:pt idx="509">
                  <c:v>105824</c:v>
                </c:pt>
                <c:pt idx="510">
                  <c:v>116241</c:v>
                </c:pt>
                <c:pt idx="511">
                  <c:v>111400</c:v>
                </c:pt>
                <c:pt idx="512">
                  <c:v>122507</c:v>
                </c:pt>
                <c:pt idx="513">
                  <c:v>100343</c:v>
                </c:pt>
                <c:pt idx="514">
                  <c:v>118688</c:v>
                </c:pt>
                <c:pt idx="515">
                  <c:v>107214</c:v>
                </c:pt>
                <c:pt idx="516">
                  <c:v>107214</c:v>
                </c:pt>
                <c:pt idx="517">
                  <c:v>86844</c:v>
                </c:pt>
                <c:pt idx="518">
                  <c:v>85924</c:v>
                </c:pt>
                <c:pt idx="519">
                  <c:v>102978</c:v>
                </c:pt>
                <c:pt idx="520">
                  <c:v>72660</c:v>
                </c:pt>
                <c:pt idx="521">
                  <c:v>64818</c:v>
                </c:pt>
                <c:pt idx="522">
                  <c:v>59572</c:v>
                </c:pt>
                <c:pt idx="523">
                  <c:v>72760</c:v>
                </c:pt>
                <c:pt idx="524">
                  <c:v>72760</c:v>
                </c:pt>
                <c:pt idx="525">
                  <c:v>80789</c:v>
                </c:pt>
                <c:pt idx="526">
                  <c:v>83645</c:v>
                </c:pt>
                <c:pt idx="527">
                  <c:v>105583</c:v>
                </c:pt>
                <c:pt idx="528">
                  <c:v>98559</c:v>
                </c:pt>
                <c:pt idx="529">
                  <c:v>77304</c:v>
                </c:pt>
                <c:pt idx="530">
                  <c:v>86925</c:v>
                </c:pt>
                <c:pt idx="531">
                  <c:v>115020</c:v>
                </c:pt>
                <c:pt idx="532">
                  <c:v>110995</c:v>
                </c:pt>
                <c:pt idx="533">
                  <c:v>101566</c:v>
                </c:pt>
                <c:pt idx="534">
                  <c:v>107543</c:v>
                </c:pt>
                <c:pt idx="535">
                  <c:v>97702</c:v>
                </c:pt>
                <c:pt idx="536">
                  <c:v>97802</c:v>
                </c:pt>
                <c:pt idx="537">
                  <c:v>68584</c:v>
                </c:pt>
                <c:pt idx="538">
                  <c:v>98644</c:v>
                </c:pt>
                <c:pt idx="539">
                  <c:v>98694</c:v>
                </c:pt>
                <c:pt idx="540">
                  <c:v>80685</c:v>
                </c:pt>
                <c:pt idx="541">
                  <c:v>99080</c:v>
                </c:pt>
                <c:pt idx="542">
                  <c:v>99726</c:v>
                </c:pt>
                <c:pt idx="543">
                  <c:v>94097</c:v>
                </c:pt>
                <c:pt idx="544">
                  <c:v>81733</c:v>
                </c:pt>
                <c:pt idx="545">
                  <c:v>75681</c:v>
                </c:pt>
                <c:pt idx="546">
                  <c:v>79004</c:v>
                </c:pt>
                <c:pt idx="547">
                  <c:v>67128</c:v>
                </c:pt>
                <c:pt idx="548">
                  <c:v>88978</c:v>
                </c:pt>
                <c:pt idx="549">
                  <c:v>97561</c:v>
                </c:pt>
                <c:pt idx="550">
                  <c:v>78531</c:v>
                </c:pt>
                <c:pt idx="551">
                  <c:v>76063</c:v>
                </c:pt>
                <c:pt idx="552">
                  <c:v>82654</c:v>
                </c:pt>
                <c:pt idx="553">
                  <c:v>53560</c:v>
                </c:pt>
                <c:pt idx="554">
                  <c:v>34852</c:v>
                </c:pt>
                <c:pt idx="555">
                  <c:v>37045</c:v>
                </c:pt>
                <c:pt idx="556">
                  <c:v>27793</c:v>
                </c:pt>
                <c:pt idx="557">
                  <c:v>25624</c:v>
                </c:pt>
                <c:pt idx="558">
                  <c:v>55004</c:v>
                </c:pt>
                <c:pt idx="559">
                  <c:v>100852</c:v>
                </c:pt>
                <c:pt idx="560">
                  <c:v>102178</c:v>
                </c:pt>
                <c:pt idx="561">
                  <c:v>102178</c:v>
                </c:pt>
                <c:pt idx="562">
                  <c:v>102480</c:v>
                </c:pt>
                <c:pt idx="563">
                  <c:v>99377</c:v>
                </c:pt>
                <c:pt idx="564">
                  <c:v>110584</c:v>
                </c:pt>
                <c:pt idx="565">
                  <c:v>69995</c:v>
                </c:pt>
                <c:pt idx="566">
                  <c:v>89518</c:v>
                </c:pt>
                <c:pt idx="567">
                  <c:v>125503</c:v>
                </c:pt>
                <c:pt idx="568">
                  <c:v>82283</c:v>
                </c:pt>
                <c:pt idx="569">
                  <c:v>123160</c:v>
                </c:pt>
                <c:pt idx="570">
                  <c:v>119243</c:v>
                </c:pt>
                <c:pt idx="571">
                  <c:v>113934</c:v>
                </c:pt>
                <c:pt idx="572">
                  <c:v>103006</c:v>
                </c:pt>
                <c:pt idx="573">
                  <c:v>100757</c:v>
                </c:pt>
                <c:pt idx="574">
                  <c:v>101417</c:v>
                </c:pt>
                <c:pt idx="575">
                  <c:v>86552</c:v>
                </c:pt>
                <c:pt idx="576">
                  <c:v>84789</c:v>
                </c:pt>
                <c:pt idx="577">
                  <c:v>99542</c:v>
                </c:pt>
                <c:pt idx="578">
                  <c:v>78729</c:v>
                </c:pt>
                <c:pt idx="579">
                  <c:v>124107</c:v>
                </c:pt>
                <c:pt idx="580">
                  <c:v>100339</c:v>
                </c:pt>
                <c:pt idx="581">
                  <c:v>83545</c:v>
                </c:pt>
                <c:pt idx="582">
                  <c:v>78886</c:v>
                </c:pt>
                <c:pt idx="583">
                  <c:v>59645</c:v>
                </c:pt>
                <c:pt idx="584">
                  <c:v>58421</c:v>
                </c:pt>
                <c:pt idx="585">
                  <c:v>61008</c:v>
                </c:pt>
                <c:pt idx="586">
                  <c:v>40350</c:v>
                </c:pt>
                <c:pt idx="587">
                  <c:v>48429</c:v>
                </c:pt>
                <c:pt idx="588">
                  <c:v>39284</c:v>
                </c:pt>
                <c:pt idx="589">
                  <c:v>43277</c:v>
                </c:pt>
                <c:pt idx="590">
                  <c:v>30683</c:v>
                </c:pt>
                <c:pt idx="591">
                  <c:v>37191</c:v>
                </c:pt>
                <c:pt idx="592">
                  <c:v>27524</c:v>
                </c:pt>
                <c:pt idx="593">
                  <c:v>29209</c:v>
                </c:pt>
                <c:pt idx="594">
                  <c:v>10818</c:v>
                </c:pt>
                <c:pt idx="595">
                  <c:v>8499</c:v>
                </c:pt>
                <c:pt idx="596">
                  <c:v>7355</c:v>
                </c:pt>
                <c:pt idx="597">
                  <c:v>7422</c:v>
                </c:pt>
                <c:pt idx="598">
                  <c:v>59194</c:v>
                </c:pt>
                <c:pt idx="599">
                  <c:v>87684</c:v>
                </c:pt>
                <c:pt idx="600">
                  <c:v>77974</c:v>
                </c:pt>
                <c:pt idx="601">
                  <c:v>80219</c:v>
                </c:pt>
                <c:pt idx="602">
                  <c:v>84108</c:v>
                </c:pt>
                <c:pt idx="603">
                  <c:v>69774</c:v>
                </c:pt>
                <c:pt idx="604">
                  <c:v>83493</c:v>
                </c:pt>
                <c:pt idx="605">
                  <c:v>90898</c:v>
                </c:pt>
                <c:pt idx="606">
                  <c:v>89607</c:v>
                </c:pt>
                <c:pt idx="607">
                  <c:v>97841</c:v>
                </c:pt>
                <c:pt idx="608">
                  <c:v>93083</c:v>
                </c:pt>
                <c:pt idx="609">
                  <c:v>106367</c:v>
                </c:pt>
                <c:pt idx="610">
                  <c:v>74869</c:v>
                </c:pt>
                <c:pt idx="611">
                  <c:v>83231</c:v>
                </c:pt>
                <c:pt idx="612">
                  <c:v>77230</c:v>
                </c:pt>
                <c:pt idx="613">
                  <c:v>113284</c:v>
                </c:pt>
                <c:pt idx="614">
                  <c:v>109946</c:v>
                </c:pt>
                <c:pt idx="615">
                  <c:v>115284</c:v>
                </c:pt>
                <c:pt idx="616">
                  <c:v>77538</c:v>
                </c:pt>
                <c:pt idx="617">
                  <c:v>103770</c:v>
                </c:pt>
                <c:pt idx="618">
                  <c:v>100286</c:v>
                </c:pt>
                <c:pt idx="619">
                  <c:v>80553</c:v>
                </c:pt>
                <c:pt idx="620">
                  <c:v>124522</c:v>
                </c:pt>
                <c:pt idx="621">
                  <c:v>86516</c:v>
                </c:pt>
                <c:pt idx="622">
                  <c:v>70389</c:v>
                </c:pt>
                <c:pt idx="623">
                  <c:v>116555</c:v>
                </c:pt>
                <c:pt idx="624">
                  <c:v>73195</c:v>
                </c:pt>
                <c:pt idx="625">
                  <c:v>103150</c:v>
                </c:pt>
                <c:pt idx="626">
                  <c:v>111954</c:v>
                </c:pt>
                <c:pt idx="627">
                  <c:v>96705</c:v>
                </c:pt>
                <c:pt idx="628">
                  <c:v>106659</c:v>
                </c:pt>
                <c:pt idx="629">
                  <c:v>131719</c:v>
                </c:pt>
                <c:pt idx="630">
                  <c:v>116348</c:v>
                </c:pt>
                <c:pt idx="631">
                  <c:v>102842</c:v>
                </c:pt>
                <c:pt idx="632">
                  <c:v>108504</c:v>
                </c:pt>
                <c:pt idx="633">
                  <c:v>61865</c:v>
                </c:pt>
                <c:pt idx="634">
                  <c:v>67552</c:v>
                </c:pt>
                <c:pt idx="635">
                  <c:v>73646</c:v>
                </c:pt>
                <c:pt idx="636">
                  <c:v>56541</c:v>
                </c:pt>
                <c:pt idx="637">
                  <c:v>64667</c:v>
                </c:pt>
                <c:pt idx="638">
                  <c:v>30465</c:v>
                </c:pt>
                <c:pt idx="639">
                  <c:v>44431</c:v>
                </c:pt>
                <c:pt idx="640">
                  <c:v>23695</c:v>
                </c:pt>
                <c:pt idx="641">
                  <c:v>21874</c:v>
                </c:pt>
                <c:pt idx="642">
                  <c:v>35263</c:v>
                </c:pt>
                <c:pt idx="643">
                  <c:v>25845</c:v>
                </c:pt>
                <c:pt idx="644">
                  <c:v>33296</c:v>
                </c:pt>
                <c:pt idx="645">
                  <c:v>45940</c:v>
                </c:pt>
                <c:pt idx="646">
                  <c:v>40547</c:v>
                </c:pt>
                <c:pt idx="647">
                  <c:v>80248</c:v>
                </c:pt>
                <c:pt idx="648">
                  <c:v>69560</c:v>
                </c:pt>
                <c:pt idx="649">
                  <c:v>69503</c:v>
                </c:pt>
                <c:pt idx="650">
                  <c:v>50766</c:v>
                </c:pt>
                <c:pt idx="651">
                  <c:v>49880</c:v>
                </c:pt>
                <c:pt idx="652">
                  <c:v>17181</c:v>
                </c:pt>
                <c:pt idx="653">
                  <c:v>15613</c:v>
                </c:pt>
                <c:pt idx="654">
                  <c:v>12993</c:v>
                </c:pt>
                <c:pt idx="655">
                  <c:v>9252</c:v>
                </c:pt>
                <c:pt idx="656">
                  <c:v>6601</c:v>
                </c:pt>
                <c:pt idx="657">
                  <c:v>4893</c:v>
                </c:pt>
                <c:pt idx="658">
                  <c:v>69598</c:v>
                </c:pt>
                <c:pt idx="659">
                  <c:v>84632</c:v>
                </c:pt>
                <c:pt idx="660">
                  <c:v>95405</c:v>
                </c:pt>
                <c:pt idx="661">
                  <c:v>93098</c:v>
                </c:pt>
                <c:pt idx="662">
                  <c:v>72199</c:v>
                </c:pt>
                <c:pt idx="663">
                  <c:v>89583</c:v>
                </c:pt>
                <c:pt idx="664">
                  <c:v>96691</c:v>
                </c:pt>
                <c:pt idx="665">
                  <c:v>74548</c:v>
                </c:pt>
                <c:pt idx="666">
                  <c:v>91467</c:v>
                </c:pt>
                <c:pt idx="667">
                  <c:v>90440</c:v>
                </c:pt>
                <c:pt idx="668">
                  <c:v>99194</c:v>
                </c:pt>
                <c:pt idx="669">
                  <c:v>51020</c:v>
                </c:pt>
                <c:pt idx="670">
                  <c:v>53153</c:v>
                </c:pt>
                <c:pt idx="671">
                  <c:v>45772</c:v>
                </c:pt>
                <c:pt idx="672">
                  <c:v>37442</c:v>
                </c:pt>
                <c:pt idx="673">
                  <c:v>44693</c:v>
                </c:pt>
                <c:pt idx="674">
                  <c:v>48677</c:v>
                </c:pt>
                <c:pt idx="675">
                  <c:v>57136</c:v>
                </c:pt>
                <c:pt idx="676">
                  <c:v>57059</c:v>
                </c:pt>
                <c:pt idx="677">
                  <c:v>60316</c:v>
                </c:pt>
                <c:pt idx="678">
                  <c:v>29818</c:v>
                </c:pt>
                <c:pt idx="679">
                  <c:v>52885</c:v>
                </c:pt>
                <c:pt idx="680">
                  <c:v>51824</c:v>
                </c:pt>
                <c:pt idx="681">
                  <c:v>51626</c:v>
                </c:pt>
                <c:pt idx="682">
                  <c:v>43172</c:v>
                </c:pt>
                <c:pt idx="683">
                  <c:v>45213</c:v>
                </c:pt>
                <c:pt idx="684">
                  <c:v>46785</c:v>
                </c:pt>
                <c:pt idx="685">
                  <c:v>45188</c:v>
                </c:pt>
                <c:pt idx="686">
                  <c:v>42647</c:v>
                </c:pt>
                <c:pt idx="687">
                  <c:v>57110</c:v>
                </c:pt>
                <c:pt idx="688">
                  <c:v>70212</c:v>
                </c:pt>
                <c:pt idx="689">
                  <c:v>60476</c:v>
                </c:pt>
                <c:pt idx="690">
                  <c:v>64932</c:v>
                </c:pt>
                <c:pt idx="691">
                  <c:v>56930</c:v>
                </c:pt>
                <c:pt idx="692">
                  <c:v>59399</c:v>
                </c:pt>
                <c:pt idx="693">
                  <c:v>49729</c:v>
                </c:pt>
                <c:pt idx="694">
                  <c:v>55066</c:v>
                </c:pt>
                <c:pt idx="695">
                  <c:v>32687</c:v>
                </c:pt>
                <c:pt idx="696">
                  <c:v>39891</c:v>
                </c:pt>
                <c:pt idx="697">
                  <c:v>44209</c:v>
                </c:pt>
                <c:pt idx="698">
                  <c:v>35357</c:v>
                </c:pt>
                <c:pt idx="699">
                  <c:v>41638</c:v>
                </c:pt>
                <c:pt idx="700">
                  <c:v>34373</c:v>
                </c:pt>
                <c:pt idx="701">
                  <c:v>37676</c:v>
                </c:pt>
                <c:pt idx="702">
                  <c:v>38813</c:v>
                </c:pt>
                <c:pt idx="703">
                  <c:v>32308</c:v>
                </c:pt>
                <c:pt idx="704">
                  <c:v>38278</c:v>
                </c:pt>
                <c:pt idx="705">
                  <c:v>32157</c:v>
                </c:pt>
                <c:pt idx="706">
                  <c:v>31454</c:v>
                </c:pt>
                <c:pt idx="707">
                  <c:v>34858</c:v>
                </c:pt>
                <c:pt idx="708">
                  <c:v>37462</c:v>
                </c:pt>
                <c:pt idx="709">
                  <c:v>53462</c:v>
                </c:pt>
                <c:pt idx="710">
                  <c:v>42960</c:v>
                </c:pt>
                <c:pt idx="711">
                  <c:v>69579</c:v>
                </c:pt>
                <c:pt idx="712">
                  <c:v>55866</c:v>
                </c:pt>
                <c:pt idx="713">
                  <c:v>63736</c:v>
                </c:pt>
                <c:pt idx="714">
                  <c:v>54153</c:v>
                </c:pt>
                <c:pt idx="715">
                  <c:v>72382</c:v>
                </c:pt>
                <c:pt idx="716">
                  <c:v>55236</c:v>
                </c:pt>
                <c:pt idx="717">
                  <c:v>53613</c:v>
                </c:pt>
                <c:pt idx="718">
                  <c:v>54939</c:v>
                </c:pt>
                <c:pt idx="719">
                  <c:v>69059</c:v>
                </c:pt>
                <c:pt idx="720">
                  <c:v>50628</c:v>
                </c:pt>
                <c:pt idx="721">
                  <c:v>57274</c:v>
                </c:pt>
                <c:pt idx="722">
                  <c:v>68789</c:v>
                </c:pt>
                <c:pt idx="723">
                  <c:v>58203</c:v>
                </c:pt>
                <c:pt idx="724">
                  <c:v>67828</c:v>
                </c:pt>
                <c:pt idx="725">
                  <c:v>63050</c:v>
                </c:pt>
                <c:pt idx="726">
                  <c:v>72061</c:v>
                </c:pt>
                <c:pt idx="727">
                  <c:v>61707</c:v>
                </c:pt>
                <c:pt idx="728">
                  <c:v>70277</c:v>
                </c:pt>
                <c:pt idx="729">
                  <c:v>73188</c:v>
                </c:pt>
                <c:pt idx="730">
                  <c:v>70985</c:v>
                </c:pt>
                <c:pt idx="731">
                  <c:v>76592</c:v>
                </c:pt>
                <c:pt idx="732">
                  <c:v>91699</c:v>
                </c:pt>
                <c:pt idx="733">
                  <c:v>40304</c:v>
                </c:pt>
                <c:pt idx="734">
                  <c:v>29656</c:v>
                </c:pt>
                <c:pt idx="735">
                  <c:v>14989</c:v>
                </c:pt>
                <c:pt idx="736">
                  <c:v>40484</c:v>
                </c:pt>
                <c:pt idx="737">
                  <c:v>40671</c:v>
                </c:pt>
                <c:pt idx="738">
                  <c:v>31643</c:v>
                </c:pt>
                <c:pt idx="739">
                  <c:v>29381</c:v>
                </c:pt>
                <c:pt idx="740">
                  <c:v>67832</c:v>
                </c:pt>
                <c:pt idx="741">
                  <c:v>72071</c:v>
                </c:pt>
                <c:pt idx="742">
                  <c:v>80711</c:v>
                </c:pt>
                <c:pt idx="743">
                  <c:v>80376</c:v>
                </c:pt>
                <c:pt idx="744">
                  <c:v>60594</c:v>
                </c:pt>
                <c:pt idx="745">
                  <c:v>65558</c:v>
                </c:pt>
                <c:pt idx="746">
                  <c:v>103032</c:v>
                </c:pt>
                <c:pt idx="747">
                  <c:v>87766</c:v>
                </c:pt>
                <c:pt idx="748">
                  <c:v>92082</c:v>
                </c:pt>
                <c:pt idx="749">
                  <c:v>90365</c:v>
                </c:pt>
                <c:pt idx="750">
                  <c:v>71673</c:v>
                </c:pt>
                <c:pt idx="751">
                  <c:v>61102</c:v>
                </c:pt>
                <c:pt idx="752">
                  <c:v>72360</c:v>
                </c:pt>
                <c:pt idx="753">
                  <c:v>67837</c:v>
                </c:pt>
                <c:pt idx="754">
                  <c:v>74942</c:v>
                </c:pt>
                <c:pt idx="755">
                  <c:v>31928</c:v>
                </c:pt>
                <c:pt idx="756">
                  <c:v>30556</c:v>
                </c:pt>
                <c:pt idx="757">
                  <c:v>11163</c:v>
                </c:pt>
                <c:pt idx="758">
                  <c:v>13090</c:v>
                </c:pt>
                <c:pt idx="759">
                  <c:v>13259</c:v>
                </c:pt>
                <c:pt idx="760">
                  <c:v>14551</c:v>
                </c:pt>
                <c:pt idx="761">
                  <c:v>14571</c:v>
                </c:pt>
                <c:pt idx="762">
                  <c:v>15800</c:v>
                </c:pt>
                <c:pt idx="763">
                  <c:v>16072</c:v>
                </c:pt>
                <c:pt idx="764">
                  <c:v>17273</c:v>
                </c:pt>
                <c:pt idx="765">
                  <c:v>18051</c:v>
                </c:pt>
                <c:pt idx="766">
                  <c:v>19519</c:v>
                </c:pt>
                <c:pt idx="767">
                  <c:v>19688</c:v>
                </c:pt>
                <c:pt idx="768">
                  <c:v>19874</c:v>
                </c:pt>
                <c:pt idx="769">
                  <c:v>20183</c:v>
                </c:pt>
                <c:pt idx="770">
                  <c:v>21490</c:v>
                </c:pt>
                <c:pt idx="771">
                  <c:v>23927</c:v>
                </c:pt>
                <c:pt idx="772">
                  <c:v>24767</c:v>
                </c:pt>
                <c:pt idx="773">
                  <c:v>25329</c:v>
                </c:pt>
                <c:pt idx="774">
                  <c:v>26078</c:v>
                </c:pt>
                <c:pt idx="775">
                  <c:v>26229</c:v>
                </c:pt>
                <c:pt idx="776">
                  <c:v>31420</c:v>
                </c:pt>
                <c:pt idx="777">
                  <c:v>34715</c:v>
                </c:pt>
                <c:pt idx="778">
                  <c:v>36709</c:v>
                </c:pt>
                <c:pt idx="779">
                  <c:v>37270</c:v>
                </c:pt>
                <c:pt idx="780">
                  <c:v>39701</c:v>
                </c:pt>
                <c:pt idx="781">
                  <c:v>6775</c:v>
                </c:pt>
                <c:pt idx="782">
                  <c:v>737</c:v>
                </c:pt>
                <c:pt idx="783">
                  <c:v>780</c:v>
                </c:pt>
                <c:pt idx="784">
                  <c:v>977</c:v>
                </c:pt>
                <c:pt idx="785">
                  <c:v>1169</c:v>
                </c:pt>
                <c:pt idx="786">
                  <c:v>1340</c:v>
                </c:pt>
                <c:pt idx="787">
                  <c:v>1429</c:v>
                </c:pt>
                <c:pt idx="788">
                  <c:v>1454</c:v>
                </c:pt>
                <c:pt idx="789">
                  <c:v>1543</c:v>
                </c:pt>
                <c:pt idx="790">
                  <c:v>1588</c:v>
                </c:pt>
                <c:pt idx="791">
                  <c:v>1704</c:v>
                </c:pt>
                <c:pt idx="792">
                  <c:v>1837</c:v>
                </c:pt>
                <c:pt idx="793">
                  <c:v>1847</c:v>
                </c:pt>
                <c:pt idx="794">
                  <c:v>1923</c:v>
                </c:pt>
                <c:pt idx="795">
                  <c:v>2228</c:v>
                </c:pt>
                <c:pt idx="796">
                  <c:v>2311</c:v>
                </c:pt>
                <c:pt idx="797">
                  <c:v>2468</c:v>
                </c:pt>
                <c:pt idx="798">
                  <c:v>2565</c:v>
                </c:pt>
                <c:pt idx="799">
                  <c:v>2587</c:v>
                </c:pt>
                <c:pt idx="800">
                  <c:v>2652</c:v>
                </c:pt>
                <c:pt idx="801">
                  <c:v>2708</c:v>
                </c:pt>
                <c:pt idx="802">
                  <c:v>2716</c:v>
                </c:pt>
                <c:pt idx="803">
                  <c:v>2754</c:v>
                </c:pt>
                <c:pt idx="804">
                  <c:v>2786</c:v>
                </c:pt>
                <c:pt idx="805">
                  <c:v>2793</c:v>
                </c:pt>
                <c:pt idx="806">
                  <c:v>2802</c:v>
                </c:pt>
                <c:pt idx="807">
                  <c:v>2825</c:v>
                </c:pt>
                <c:pt idx="808">
                  <c:v>2931</c:v>
                </c:pt>
                <c:pt idx="809">
                  <c:v>2958</c:v>
                </c:pt>
                <c:pt idx="810">
                  <c:v>2985</c:v>
                </c:pt>
                <c:pt idx="811">
                  <c:v>2997</c:v>
                </c:pt>
                <c:pt idx="812">
                  <c:v>3007</c:v>
                </c:pt>
                <c:pt idx="813">
                  <c:v>3036</c:v>
                </c:pt>
                <c:pt idx="814">
                  <c:v>3053</c:v>
                </c:pt>
                <c:pt idx="815">
                  <c:v>3092</c:v>
                </c:pt>
                <c:pt idx="816">
                  <c:v>3116</c:v>
                </c:pt>
                <c:pt idx="817">
                  <c:v>3117</c:v>
                </c:pt>
                <c:pt idx="818">
                  <c:v>3235</c:v>
                </c:pt>
                <c:pt idx="819">
                  <c:v>3272</c:v>
                </c:pt>
                <c:pt idx="820">
                  <c:v>3281</c:v>
                </c:pt>
                <c:pt idx="821">
                  <c:v>3286</c:v>
                </c:pt>
                <c:pt idx="822">
                  <c:v>3300</c:v>
                </c:pt>
                <c:pt idx="823">
                  <c:v>3347</c:v>
                </c:pt>
                <c:pt idx="824">
                  <c:v>3395</c:v>
                </c:pt>
                <c:pt idx="825">
                  <c:v>3466</c:v>
                </c:pt>
                <c:pt idx="826">
                  <c:v>3597</c:v>
                </c:pt>
                <c:pt idx="827">
                  <c:v>3615</c:v>
                </c:pt>
                <c:pt idx="828">
                  <c:v>3702</c:v>
                </c:pt>
                <c:pt idx="829">
                  <c:v>3711</c:v>
                </c:pt>
                <c:pt idx="830">
                  <c:v>3719</c:v>
                </c:pt>
                <c:pt idx="831">
                  <c:v>3720</c:v>
                </c:pt>
                <c:pt idx="832">
                  <c:v>3765</c:v>
                </c:pt>
                <c:pt idx="833">
                  <c:v>3776</c:v>
                </c:pt>
                <c:pt idx="834">
                  <c:v>3863</c:v>
                </c:pt>
                <c:pt idx="835">
                  <c:v>3910</c:v>
                </c:pt>
                <c:pt idx="836">
                  <c:v>3930</c:v>
                </c:pt>
                <c:pt idx="837">
                  <c:v>3944</c:v>
                </c:pt>
                <c:pt idx="838">
                  <c:v>3992</c:v>
                </c:pt>
                <c:pt idx="839">
                  <c:v>4058</c:v>
                </c:pt>
                <c:pt idx="840">
                  <c:v>4059</c:v>
                </c:pt>
                <c:pt idx="841">
                  <c:v>4076</c:v>
                </c:pt>
                <c:pt idx="842">
                  <c:v>4168</c:v>
                </c:pt>
                <c:pt idx="843">
                  <c:v>4186</c:v>
                </c:pt>
                <c:pt idx="844">
                  <c:v>4215</c:v>
                </c:pt>
                <c:pt idx="845">
                  <c:v>4240</c:v>
                </c:pt>
                <c:pt idx="846">
                  <c:v>4245</c:v>
                </c:pt>
                <c:pt idx="847">
                  <c:v>4318</c:v>
                </c:pt>
                <c:pt idx="848">
                  <c:v>4339</c:v>
                </c:pt>
                <c:pt idx="849">
                  <c:v>4343</c:v>
                </c:pt>
                <c:pt idx="850">
                  <c:v>4435</c:v>
                </c:pt>
                <c:pt idx="851">
                  <c:v>4439</c:v>
                </c:pt>
                <c:pt idx="852">
                  <c:v>4440</c:v>
                </c:pt>
                <c:pt idx="853">
                  <c:v>4496</c:v>
                </c:pt>
                <c:pt idx="854">
                  <c:v>4500</c:v>
                </c:pt>
                <c:pt idx="855">
                  <c:v>4501</c:v>
                </c:pt>
                <c:pt idx="856">
                  <c:v>4569</c:v>
                </c:pt>
                <c:pt idx="857">
                  <c:v>4577</c:v>
                </c:pt>
                <c:pt idx="858">
                  <c:v>4614</c:v>
                </c:pt>
                <c:pt idx="859">
                  <c:v>4626</c:v>
                </c:pt>
                <c:pt idx="860">
                  <c:v>4689</c:v>
                </c:pt>
                <c:pt idx="861">
                  <c:v>4787</c:v>
                </c:pt>
                <c:pt idx="862">
                  <c:v>4812</c:v>
                </c:pt>
                <c:pt idx="863">
                  <c:v>4828</c:v>
                </c:pt>
                <c:pt idx="864">
                  <c:v>4837</c:v>
                </c:pt>
                <c:pt idx="865">
                  <c:v>4857</c:v>
                </c:pt>
                <c:pt idx="866">
                  <c:v>4912</c:v>
                </c:pt>
                <c:pt idx="867">
                  <c:v>5030</c:v>
                </c:pt>
                <c:pt idx="868">
                  <c:v>5050</c:v>
                </c:pt>
                <c:pt idx="869">
                  <c:v>5071</c:v>
                </c:pt>
                <c:pt idx="870">
                  <c:v>5079</c:v>
                </c:pt>
                <c:pt idx="871">
                  <c:v>5092</c:v>
                </c:pt>
                <c:pt idx="872">
                  <c:v>5129</c:v>
                </c:pt>
                <c:pt idx="873">
                  <c:v>5147</c:v>
                </c:pt>
                <c:pt idx="874">
                  <c:v>5180</c:v>
                </c:pt>
                <c:pt idx="875">
                  <c:v>5183</c:v>
                </c:pt>
                <c:pt idx="876">
                  <c:v>5190</c:v>
                </c:pt>
                <c:pt idx="877">
                  <c:v>5190</c:v>
                </c:pt>
                <c:pt idx="878">
                  <c:v>5247</c:v>
                </c:pt>
                <c:pt idx="879">
                  <c:v>5247</c:v>
                </c:pt>
                <c:pt idx="880">
                  <c:v>5303</c:v>
                </c:pt>
                <c:pt idx="881">
                  <c:v>5315</c:v>
                </c:pt>
                <c:pt idx="882">
                  <c:v>5331</c:v>
                </c:pt>
                <c:pt idx="883">
                  <c:v>5331</c:v>
                </c:pt>
                <c:pt idx="884">
                  <c:v>5385</c:v>
                </c:pt>
                <c:pt idx="885">
                  <c:v>5461</c:v>
                </c:pt>
                <c:pt idx="886">
                  <c:v>5465</c:v>
                </c:pt>
                <c:pt idx="887">
                  <c:v>5513</c:v>
                </c:pt>
                <c:pt idx="888">
                  <c:v>5518</c:v>
                </c:pt>
                <c:pt idx="889">
                  <c:v>5522</c:v>
                </c:pt>
                <c:pt idx="890">
                  <c:v>5538</c:v>
                </c:pt>
                <c:pt idx="891">
                  <c:v>5571</c:v>
                </c:pt>
                <c:pt idx="892">
                  <c:v>5630</c:v>
                </c:pt>
                <c:pt idx="893">
                  <c:v>5651</c:v>
                </c:pt>
                <c:pt idx="894">
                  <c:v>5652</c:v>
                </c:pt>
                <c:pt idx="895">
                  <c:v>5654</c:v>
                </c:pt>
                <c:pt idx="896">
                  <c:v>5685</c:v>
                </c:pt>
                <c:pt idx="897">
                  <c:v>5738</c:v>
                </c:pt>
                <c:pt idx="898">
                  <c:v>5781</c:v>
                </c:pt>
                <c:pt idx="899">
                  <c:v>5786</c:v>
                </c:pt>
                <c:pt idx="900">
                  <c:v>5856</c:v>
                </c:pt>
                <c:pt idx="901">
                  <c:v>5880</c:v>
                </c:pt>
                <c:pt idx="902">
                  <c:v>5881</c:v>
                </c:pt>
                <c:pt idx="903">
                  <c:v>5910</c:v>
                </c:pt>
                <c:pt idx="904">
                  <c:v>5936</c:v>
                </c:pt>
                <c:pt idx="905">
                  <c:v>5954</c:v>
                </c:pt>
                <c:pt idx="906">
                  <c:v>5956</c:v>
                </c:pt>
                <c:pt idx="907">
                  <c:v>5995</c:v>
                </c:pt>
                <c:pt idx="908">
                  <c:v>6026</c:v>
                </c:pt>
                <c:pt idx="909">
                  <c:v>6026</c:v>
                </c:pt>
                <c:pt idx="910">
                  <c:v>6035</c:v>
                </c:pt>
                <c:pt idx="911">
                  <c:v>6062</c:v>
                </c:pt>
                <c:pt idx="912">
                  <c:v>6115</c:v>
                </c:pt>
                <c:pt idx="913">
                  <c:v>6136</c:v>
                </c:pt>
                <c:pt idx="914">
                  <c:v>6172</c:v>
                </c:pt>
                <c:pt idx="915">
                  <c:v>6201</c:v>
                </c:pt>
                <c:pt idx="916">
                  <c:v>6210</c:v>
                </c:pt>
                <c:pt idx="917">
                  <c:v>6229</c:v>
                </c:pt>
                <c:pt idx="918">
                  <c:v>6238</c:v>
                </c:pt>
                <c:pt idx="919">
                  <c:v>6286</c:v>
                </c:pt>
                <c:pt idx="920">
                  <c:v>6322</c:v>
                </c:pt>
                <c:pt idx="921">
                  <c:v>6359</c:v>
                </c:pt>
                <c:pt idx="922">
                  <c:v>6361</c:v>
                </c:pt>
                <c:pt idx="923">
                  <c:v>6372</c:v>
                </c:pt>
                <c:pt idx="924">
                  <c:v>6385</c:v>
                </c:pt>
                <c:pt idx="925">
                  <c:v>6389</c:v>
                </c:pt>
                <c:pt idx="926">
                  <c:v>6406</c:v>
                </c:pt>
                <c:pt idx="927">
                  <c:v>6412</c:v>
                </c:pt>
                <c:pt idx="928">
                  <c:v>6458</c:v>
                </c:pt>
                <c:pt idx="929">
                  <c:v>6494</c:v>
                </c:pt>
                <c:pt idx="930">
                  <c:v>6547</c:v>
                </c:pt>
                <c:pt idx="931">
                  <c:v>6560</c:v>
                </c:pt>
                <c:pt idx="932">
                  <c:v>6572</c:v>
                </c:pt>
                <c:pt idx="933">
                  <c:v>6584</c:v>
                </c:pt>
                <c:pt idx="934">
                  <c:v>6602</c:v>
                </c:pt>
                <c:pt idx="935">
                  <c:v>6656</c:v>
                </c:pt>
                <c:pt idx="936">
                  <c:v>6661</c:v>
                </c:pt>
                <c:pt idx="937">
                  <c:v>6668</c:v>
                </c:pt>
                <c:pt idx="938">
                  <c:v>6676</c:v>
                </c:pt>
                <c:pt idx="939">
                  <c:v>6731</c:v>
                </c:pt>
                <c:pt idx="940">
                  <c:v>6766</c:v>
                </c:pt>
                <c:pt idx="941">
                  <c:v>6772</c:v>
                </c:pt>
                <c:pt idx="942">
                  <c:v>6796</c:v>
                </c:pt>
                <c:pt idx="943">
                  <c:v>6802</c:v>
                </c:pt>
                <c:pt idx="944">
                  <c:v>6824</c:v>
                </c:pt>
                <c:pt idx="945">
                  <c:v>6891</c:v>
                </c:pt>
                <c:pt idx="946">
                  <c:v>6941</c:v>
                </c:pt>
                <c:pt idx="947">
                  <c:v>7008</c:v>
                </c:pt>
                <c:pt idx="948">
                  <c:v>7028</c:v>
                </c:pt>
                <c:pt idx="949">
                  <c:v>7170</c:v>
                </c:pt>
                <c:pt idx="950">
                  <c:v>7181</c:v>
                </c:pt>
                <c:pt idx="951">
                  <c:v>7220</c:v>
                </c:pt>
                <c:pt idx="952">
                  <c:v>7237</c:v>
                </c:pt>
                <c:pt idx="953">
                  <c:v>7255</c:v>
                </c:pt>
                <c:pt idx="954">
                  <c:v>7272</c:v>
                </c:pt>
                <c:pt idx="955">
                  <c:v>7283</c:v>
                </c:pt>
                <c:pt idx="956">
                  <c:v>7319</c:v>
                </c:pt>
                <c:pt idx="957">
                  <c:v>7334</c:v>
                </c:pt>
                <c:pt idx="958">
                  <c:v>7338</c:v>
                </c:pt>
                <c:pt idx="959">
                  <c:v>7338</c:v>
                </c:pt>
                <c:pt idx="960">
                  <c:v>7349</c:v>
                </c:pt>
                <c:pt idx="961">
                  <c:v>7353</c:v>
                </c:pt>
                <c:pt idx="962">
                  <c:v>7365</c:v>
                </c:pt>
                <c:pt idx="963">
                  <c:v>7381</c:v>
                </c:pt>
                <c:pt idx="964">
                  <c:v>7406</c:v>
                </c:pt>
                <c:pt idx="965">
                  <c:v>7486</c:v>
                </c:pt>
                <c:pt idx="966">
                  <c:v>7539</c:v>
                </c:pt>
                <c:pt idx="967">
                  <c:v>7585</c:v>
                </c:pt>
                <c:pt idx="968">
                  <c:v>7612</c:v>
                </c:pt>
                <c:pt idx="969">
                  <c:v>7626</c:v>
                </c:pt>
                <c:pt idx="970">
                  <c:v>7636</c:v>
                </c:pt>
                <c:pt idx="971">
                  <c:v>7664</c:v>
                </c:pt>
                <c:pt idx="972">
                  <c:v>7680</c:v>
                </c:pt>
                <c:pt idx="973">
                  <c:v>7714</c:v>
                </c:pt>
                <c:pt idx="974">
                  <c:v>7744</c:v>
                </c:pt>
                <c:pt idx="975">
                  <c:v>7755</c:v>
                </c:pt>
                <c:pt idx="976">
                  <c:v>7827</c:v>
                </c:pt>
                <c:pt idx="977">
                  <c:v>7958</c:v>
                </c:pt>
                <c:pt idx="978">
                  <c:v>7962</c:v>
                </c:pt>
                <c:pt idx="979">
                  <c:v>7975</c:v>
                </c:pt>
                <c:pt idx="980">
                  <c:v>8001</c:v>
                </c:pt>
                <c:pt idx="981">
                  <c:v>8004</c:v>
                </c:pt>
                <c:pt idx="982">
                  <c:v>8030</c:v>
                </c:pt>
                <c:pt idx="983">
                  <c:v>8038</c:v>
                </c:pt>
                <c:pt idx="984">
                  <c:v>8082</c:v>
                </c:pt>
                <c:pt idx="985">
                  <c:v>8123</c:v>
                </c:pt>
                <c:pt idx="986">
                  <c:v>8129</c:v>
                </c:pt>
                <c:pt idx="987">
                  <c:v>8152</c:v>
                </c:pt>
                <c:pt idx="988">
                  <c:v>8196</c:v>
                </c:pt>
                <c:pt idx="989">
                  <c:v>8222</c:v>
                </c:pt>
                <c:pt idx="990">
                  <c:v>8226</c:v>
                </c:pt>
                <c:pt idx="991">
                  <c:v>8241</c:v>
                </c:pt>
                <c:pt idx="992">
                  <c:v>8262</c:v>
                </c:pt>
                <c:pt idx="993">
                  <c:v>8319</c:v>
                </c:pt>
                <c:pt idx="994">
                  <c:v>8332</c:v>
                </c:pt>
                <c:pt idx="995">
                  <c:v>8376</c:v>
                </c:pt>
                <c:pt idx="996">
                  <c:v>8390</c:v>
                </c:pt>
                <c:pt idx="997">
                  <c:v>8400</c:v>
                </c:pt>
                <c:pt idx="998">
                  <c:v>8414</c:v>
                </c:pt>
                <c:pt idx="999">
                  <c:v>8466</c:v>
                </c:pt>
                <c:pt idx="1000">
                  <c:v>8476</c:v>
                </c:pt>
                <c:pt idx="1001">
                  <c:v>8479</c:v>
                </c:pt>
                <c:pt idx="1002">
                  <c:v>8483</c:v>
                </c:pt>
                <c:pt idx="1003">
                  <c:v>8489</c:v>
                </c:pt>
                <c:pt idx="1004">
                  <c:v>8494</c:v>
                </c:pt>
                <c:pt idx="1005">
                  <c:v>8522</c:v>
                </c:pt>
                <c:pt idx="1006">
                  <c:v>8535</c:v>
                </c:pt>
                <c:pt idx="1007">
                  <c:v>8538</c:v>
                </c:pt>
                <c:pt idx="1008">
                  <c:v>8544</c:v>
                </c:pt>
                <c:pt idx="1009">
                  <c:v>8547</c:v>
                </c:pt>
                <c:pt idx="1010">
                  <c:v>8575</c:v>
                </c:pt>
                <c:pt idx="1011">
                  <c:v>8637</c:v>
                </c:pt>
                <c:pt idx="1012">
                  <c:v>8710</c:v>
                </c:pt>
                <c:pt idx="1013">
                  <c:v>8719</c:v>
                </c:pt>
                <c:pt idx="1014">
                  <c:v>8730</c:v>
                </c:pt>
                <c:pt idx="1015">
                  <c:v>8739</c:v>
                </c:pt>
                <c:pt idx="1016">
                  <c:v>8764</c:v>
                </c:pt>
                <c:pt idx="1017">
                  <c:v>8894</c:v>
                </c:pt>
                <c:pt idx="1018">
                  <c:v>8914</c:v>
                </c:pt>
                <c:pt idx="1019">
                  <c:v>8932</c:v>
                </c:pt>
                <c:pt idx="1020">
                  <c:v>8943</c:v>
                </c:pt>
                <c:pt idx="1021">
                  <c:v>8953</c:v>
                </c:pt>
                <c:pt idx="1022">
                  <c:v>8974</c:v>
                </c:pt>
                <c:pt idx="1023">
                  <c:v>9005</c:v>
                </c:pt>
                <c:pt idx="1024">
                  <c:v>9018</c:v>
                </c:pt>
                <c:pt idx="1025">
                  <c:v>9030</c:v>
                </c:pt>
                <c:pt idx="1026">
                  <c:v>9054</c:v>
                </c:pt>
                <c:pt idx="1027">
                  <c:v>9058</c:v>
                </c:pt>
                <c:pt idx="1028">
                  <c:v>9064</c:v>
                </c:pt>
                <c:pt idx="1029">
                  <c:v>9136</c:v>
                </c:pt>
                <c:pt idx="1030">
                  <c:v>9191</c:v>
                </c:pt>
                <c:pt idx="1031">
                  <c:v>9247</c:v>
                </c:pt>
                <c:pt idx="1032">
                  <c:v>9260</c:v>
                </c:pt>
                <c:pt idx="1033">
                  <c:v>9295</c:v>
                </c:pt>
                <c:pt idx="1034">
                  <c:v>9301</c:v>
                </c:pt>
                <c:pt idx="1035">
                  <c:v>9308</c:v>
                </c:pt>
                <c:pt idx="1036">
                  <c:v>9328</c:v>
                </c:pt>
                <c:pt idx="1037">
                  <c:v>9333</c:v>
                </c:pt>
                <c:pt idx="1038">
                  <c:v>9353</c:v>
                </c:pt>
                <c:pt idx="1039">
                  <c:v>9371</c:v>
                </c:pt>
                <c:pt idx="1040">
                  <c:v>9380</c:v>
                </c:pt>
                <c:pt idx="1041">
                  <c:v>9412</c:v>
                </c:pt>
                <c:pt idx="1042">
                  <c:v>9423</c:v>
                </c:pt>
                <c:pt idx="1043">
                  <c:v>9428</c:v>
                </c:pt>
                <c:pt idx="1044">
                  <c:v>9470</c:v>
                </c:pt>
                <c:pt idx="1045">
                  <c:v>9488</c:v>
                </c:pt>
                <c:pt idx="1046">
                  <c:v>9524</c:v>
                </c:pt>
                <c:pt idx="1047">
                  <c:v>9529</c:v>
                </c:pt>
                <c:pt idx="1048">
                  <c:v>9533</c:v>
                </c:pt>
                <c:pt idx="1049">
                  <c:v>9550</c:v>
                </c:pt>
                <c:pt idx="1050">
                  <c:v>9620</c:v>
                </c:pt>
                <c:pt idx="1051">
                  <c:v>9636</c:v>
                </c:pt>
                <c:pt idx="1052">
                  <c:v>9669</c:v>
                </c:pt>
                <c:pt idx="1053">
                  <c:v>9694</c:v>
                </c:pt>
                <c:pt idx="1054">
                  <c:v>9766</c:v>
                </c:pt>
                <c:pt idx="1055">
                  <c:v>9766</c:v>
                </c:pt>
                <c:pt idx="1056">
                  <c:v>9800</c:v>
                </c:pt>
                <c:pt idx="1057">
                  <c:v>9840</c:v>
                </c:pt>
                <c:pt idx="1058">
                  <c:v>9849</c:v>
                </c:pt>
                <c:pt idx="1059">
                  <c:v>9851</c:v>
                </c:pt>
                <c:pt idx="1060">
                  <c:v>9863</c:v>
                </c:pt>
                <c:pt idx="1061">
                  <c:v>9962</c:v>
                </c:pt>
                <c:pt idx="1062">
                  <c:v>9988</c:v>
                </c:pt>
                <c:pt idx="1063">
                  <c:v>9989</c:v>
                </c:pt>
                <c:pt idx="1064">
                  <c:v>10009</c:v>
                </c:pt>
                <c:pt idx="1065">
                  <c:v>10023</c:v>
                </c:pt>
                <c:pt idx="1066">
                  <c:v>10047</c:v>
                </c:pt>
                <c:pt idx="1067">
                  <c:v>10096</c:v>
                </c:pt>
                <c:pt idx="1068">
                  <c:v>10099</c:v>
                </c:pt>
                <c:pt idx="1069">
                  <c:v>10154</c:v>
                </c:pt>
                <c:pt idx="1070">
                  <c:v>10194</c:v>
                </c:pt>
                <c:pt idx="1071">
                  <c:v>10233</c:v>
                </c:pt>
                <c:pt idx="1072">
                  <c:v>10255</c:v>
                </c:pt>
                <c:pt idx="1073">
                  <c:v>10265</c:v>
                </c:pt>
                <c:pt idx="1074">
                  <c:v>10266</c:v>
                </c:pt>
                <c:pt idx="1075">
                  <c:v>10277</c:v>
                </c:pt>
                <c:pt idx="1076">
                  <c:v>10303</c:v>
                </c:pt>
                <c:pt idx="1077">
                  <c:v>10309</c:v>
                </c:pt>
                <c:pt idx="1078">
                  <c:v>10376</c:v>
                </c:pt>
                <c:pt idx="1079">
                  <c:v>10421</c:v>
                </c:pt>
                <c:pt idx="1080">
                  <c:v>10427</c:v>
                </c:pt>
                <c:pt idx="1081">
                  <c:v>10531</c:v>
                </c:pt>
                <c:pt idx="1082">
                  <c:v>10603</c:v>
                </c:pt>
                <c:pt idx="1083">
                  <c:v>10633</c:v>
                </c:pt>
                <c:pt idx="1084">
                  <c:v>10659</c:v>
                </c:pt>
                <c:pt idx="1085">
                  <c:v>10706</c:v>
                </c:pt>
                <c:pt idx="1086">
                  <c:v>10709</c:v>
                </c:pt>
                <c:pt idx="1087">
                  <c:v>10739</c:v>
                </c:pt>
                <c:pt idx="1088">
                  <c:v>10749</c:v>
                </c:pt>
                <c:pt idx="1089">
                  <c:v>10750</c:v>
                </c:pt>
                <c:pt idx="1090">
                  <c:v>10758</c:v>
                </c:pt>
                <c:pt idx="1091">
                  <c:v>10772</c:v>
                </c:pt>
                <c:pt idx="1092">
                  <c:v>10772</c:v>
                </c:pt>
                <c:pt idx="1093">
                  <c:v>10790</c:v>
                </c:pt>
                <c:pt idx="1094">
                  <c:v>10824</c:v>
                </c:pt>
                <c:pt idx="1095">
                  <c:v>10875</c:v>
                </c:pt>
                <c:pt idx="1096">
                  <c:v>10889</c:v>
                </c:pt>
                <c:pt idx="1097">
                  <c:v>10900</c:v>
                </c:pt>
                <c:pt idx="1098">
                  <c:v>11024</c:v>
                </c:pt>
                <c:pt idx="1099">
                  <c:v>11028</c:v>
                </c:pt>
                <c:pt idx="1100">
                  <c:v>11050</c:v>
                </c:pt>
                <c:pt idx="1101">
                  <c:v>11168</c:v>
                </c:pt>
                <c:pt idx="1102">
                  <c:v>11170</c:v>
                </c:pt>
                <c:pt idx="1103">
                  <c:v>11260</c:v>
                </c:pt>
                <c:pt idx="1104">
                  <c:v>11263</c:v>
                </c:pt>
                <c:pt idx="1105">
                  <c:v>11478</c:v>
                </c:pt>
                <c:pt idx="1106">
                  <c:v>11519</c:v>
                </c:pt>
                <c:pt idx="1107">
                  <c:v>11620</c:v>
                </c:pt>
                <c:pt idx="1108">
                  <c:v>11636</c:v>
                </c:pt>
                <c:pt idx="1109">
                  <c:v>11666</c:v>
                </c:pt>
                <c:pt idx="1110">
                  <c:v>11703</c:v>
                </c:pt>
                <c:pt idx="1111">
                  <c:v>11713</c:v>
                </c:pt>
                <c:pt idx="1112">
                  <c:v>11849</c:v>
                </c:pt>
                <c:pt idx="1113">
                  <c:v>11917</c:v>
                </c:pt>
                <c:pt idx="1114">
                  <c:v>11955</c:v>
                </c:pt>
                <c:pt idx="1115">
                  <c:v>11957</c:v>
                </c:pt>
                <c:pt idx="1116">
                  <c:v>11987</c:v>
                </c:pt>
                <c:pt idx="1117">
                  <c:v>12002</c:v>
                </c:pt>
                <c:pt idx="1118">
                  <c:v>12050</c:v>
                </c:pt>
                <c:pt idx="1119">
                  <c:v>12106</c:v>
                </c:pt>
                <c:pt idx="1120">
                  <c:v>12310</c:v>
                </c:pt>
                <c:pt idx="1121">
                  <c:v>12368</c:v>
                </c:pt>
                <c:pt idx="1122">
                  <c:v>12370</c:v>
                </c:pt>
                <c:pt idx="1123">
                  <c:v>12399</c:v>
                </c:pt>
                <c:pt idx="1124">
                  <c:v>12428</c:v>
                </c:pt>
                <c:pt idx="1125">
                  <c:v>12584</c:v>
                </c:pt>
                <c:pt idx="1126">
                  <c:v>12627</c:v>
                </c:pt>
                <c:pt idx="1127">
                  <c:v>12715</c:v>
                </c:pt>
                <c:pt idx="1128">
                  <c:v>12797</c:v>
                </c:pt>
                <c:pt idx="1129">
                  <c:v>12799</c:v>
                </c:pt>
                <c:pt idx="1130">
                  <c:v>12881</c:v>
                </c:pt>
                <c:pt idx="1131">
                  <c:v>12927</c:v>
                </c:pt>
                <c:pt idx="1132">
                  <c:v>12933</c:v>
                </c:pt>
                <c:pt idx="1133">
                  <c:v>13040</c:v>
                </c:pt>
                <c:pt idx="1134">
                  <c:v>13056</c:v>
                </c:pt>
                <c:pt idx="1135">
                  <c:v>13162</c:v>
                </c:pt>
                <c:pt idx="1136">
                  <c:v>13167</c:v>
                </c:pt>
                <c:pt idx="1137">
                  <c:v>13235</c:v>
                </c:pt>
                <c:pt idx="1138">
                  <c:v>13241</c:v>
                </c:pt>
                <c:pt idx="1139">
                  <c:v>13498</c:v>
                </c:pt>
                <c:pt idx="1140">
                  <c:v>13600</c:v>
                </c:pt>
                <c:pt idx="1141">
                  <c:v>13623</c:v>
                </c:pt>
                <c:pt idx="1142">
                  <c:v>13648</c:v>
                </c:pt>
                <c:pt idx="1143">
                  <c:v>13649</c:v>
                </c:pt>
                <c:pt idx="1144">
                  <c:v>13719</c:v>
                </c:pt>
                <c:pt idx="1145">
                  <c:v>13755</c:v>
                </c:pt>
                <c:pt idx="1146">
                  <c:v>13988</c:v>
                </c:pt>
                <c:pt idx="1147">
                  <c:v>14015</c:v>
                </c:pt>
                <c:pt idx="1148">
                  <c:v>14086</c:v>
                </c:pt>
                <c:pt idx="1149">
                  <c:v>14205</c:v>
                </c:pt>
                <c:pt idx="1150">
                  <c:v>14309</c:v>
                </c:pt>
                <c:pt idx="1151">
                  <c:v>14562</c:v>
                </c:pt>
                <c:pt idx="1152">
                  <c:v>14564</c:v>
                </c:pt>
                <c:pt idx="1153">
                  <c:v>14895</c:v>
                </c:pt>
                <c:pt idx="1154">
                  <c:v>15583</c:v>
                </c:pt>
                <c:pt idx="1155">
                  <c:v>15584</c:v>
                </c:pt>
                <c:pt idx="1156">
                  <c:v>15907</c:v>
                </c:pt>
                <c:pt idx="1157">
                  <c:v>15974</c:v>
                </c:pt>
                <c:pt idx="1158">
                  <c:v>15988</c:v>
                </c:pt>
                <c:pt idx="1159">
                  <c:v>15990</c:v>
                </c:pt>
                <c:pt idx="1160">
                  <c:v>16083</c:v>
                </c:pt>
                <c:pt idx="1161">
                  <c:v>16246</c:v>
                </c:pt>
                <c:pt idx="1162">
                  <c:v>16260</c:v>
                </c:pt>
                <c:pt idx="1163">
                  <c:v>16366</c:v>
                </c:pt>
                <c:pt idx="1164">
                  <c:v>16394</c:v>
                </c:pt>
                <c:pt idx="1165">
                  <c:v>16462</c:v>
                </c:pt>
                <c:pt idx="1166">
                  <c:v>16774</c:v>
                </c:pt>
                <c:pt idx="1167">
                  <c:v>17084</c:v>
                </c:pt>
                <c:pt idx="1168">
                  <c:v>17115</c:v>
                </c:pt>
                <c:pt idx="1169">
                  <c:v>17521</c:v>
                </c:pt>
                <c:pt idx="1170">
                  <c:v>17527</c:v>
                </c:pt>
                <c:pt idx="1171">
                  <c:v>17605</c:v>
                </c:pt>
                <c:pt idx="1172">
                  <c:v>17770</c:v>
                </c:pt>
                <c:pt idx="1173">
                  <c:v>17773</c:v>
                </c:pt>
                <c:pt idx="1174">
                  <c:v>18118</c:v>
                </c:pt>
                <c:pt idx="1175">
                  <c:v>18372</c:v>
                </c:pt>
                <c:pt idx="1176">
                  <c:v>18393</c:v>
                </c:pt>
                <c:pt idx="1177">
                  <c:v>18589</c:v>
                </c:pt>
                <c:pt idx="1178">
                  <c:v>19030</c:v>
                </c:pt>
                <c:pt idx="1179">
                  <c:v>19168</c:v>
                </c:pt>
                <c:pt idx="1180">
                  <c:v>19346</c:v>
                </c:pt>
                <c:pt idx="1181">
                  <c:v>19351</c:v>
                </c:pt>
                <c:pt idx="1182">
                  <c:v>19432</c:v>
                </c:pt>
                <c:pt idx="1183">
                  <c:v>19592</c:v>
                </c:pt>
                <c:pt idx="1184">
                  <c:v>19662</c:v>
                </c:pt>
                <c:pt idx="1185">
                  <c:v>20545</c:v>
                </c:pt>
                <c:pt idx="1186">
                  <c:v>20598</c:v>
                </c:pt>
                <c:pt idx="1187">
                  <c:v>21386</c:v>
                </c:pt>
                <c:pt idx="1188">
                  <c:v>21963</c:v>
                </c:pt>
                <c:pt idx="1189">
                  <c:v>22155</c:v>
                </c:pt>
                <c:pt idx="1190">
                  <c:v>23590</c:v>
                </c:pt>
                <c:pt idx="1191">
                  <c:v>23613</c:v>
                </c:pt>
                <c:pt idx="1192">
                  <c:v>25410</c:v>
                </c:pt>
                <c:pt idx="1193">
                  <c:v>26349</c:v>
                </c:pt>
                <c:pt idx="1194">
                  <c:v>31213</c:v>
                </c:pt>
                <c:pt idx="1195">
                  <c:v>3767</c:v>
                </c:pt>
                <c:pt idx="1196">
                  <c:v>6871</c:v>
                </c:pt>
                <c:pt idx="1197">
                  <c:v>7017</c:v>
                </c:pt>
                <c:pt idx="1198">
                  <c:v>8491</c:v>
                </c:pt>
                <c:pt idx="1199">
                  <c:v>8900</c:v>
                </c:pt>
                <c:pt idx="1200">
                  <c:v>11200</c:v>
                </c:pt>
                <c:pt idx="1201">
                  <c:v>12000</c:v>
                </c:pt>
                <c:pt idx="1202">
                  <c:v>13501</c:v>
                </c:pt>
                <c:pt idx="1203">
                  <c:v>15400</c:v>
                </c:pt>
                <c:pt idx="1204">
                  <c:v>15800</c:v>
                </c:pt>
                <c:pt idx="1205">
                  <c:v>17700</c:v>
                </c:pt>
                <c:pt idx="1206">
                  <c:v>17900</c:v>
                </c:pt>
                <c:pt idx="1207">
                  <c:v>18364</c:v>
                </c:pt>
                <c:pt idx="1208">
                  <c:v>18592</c:v>
                </c:pt>
                <c:pt idx="1209">
                  <c:v>18632</c:v>
                </c:pt>
                <c:pt idx="1210">
                  <c:v>19351</c:v>
                </c:pt>
                <c:pt idx="1211">
                  <c:v>19416</c:v>
                </c:pt>
                <c:pt idx="1212">
                  <c:v>20304</c:v>
                </c:pt>
                <c:pt idx="1213">
                  <c:v>21000</c:v>
                </c:pt>
                <c:pt idx="1214">
                  <c:v>21024</c:v>
                </c:pt>
                <c:pt idx="1215">
                  <c:v>21172</c:v>
                </c:pt>
                <c:pt idx="1216">
                  <c:v>21366</c:v>
                </c:pt>
                <c:pt idx="1217">
                  <c:v>21749</c:v>
                </c:pt>
                <c:pt idx="1218">
                  <c:v>21791</c:v>
                </c:pt>
                <c:pt idx="1219">
                  <c:v>21875</c:v>
                </c:pt>
                <c:pt idx="1220">
                  <c:v>21980</c:v>
                </c:pt>
                <c:pt idx="1221">
                  <c:v>23439</c:v>
                </c:pt>
                <c:pt idx="1222">
                  <c:v>23816</c:v>
                </c:pt>
                <c:pt idx="1223">
                  <c:v>24879</c:v>
                </c:pt>
                <c:pt idx="1224">
                  <c:v>24900</c:v>
                </c:pt>
                <c:pt idx="1225">
                  <c:v>25000</c:v>
                </c:pt>
                <c:pt idx="1226">
                  <c:v>25100</c:v>
                </c:pt>
                <c:pt idx="1227">
                  <c:v>25500</c:v>
                </c:pt>
                <c:pt idx="1228">
                  <c:v>26400</c:v>
                </c:pt>
                <c:pt idx="1229">
                  <c:v>26700</c:v>
                </c:pt>
                <c:pt idx="1230">
                  <c:v>26792</c:v>
                </c:pt>
                <c:pt idx="1231">
                  <c:v>26800</c:v>
                </c:pt>
                <c:pt idx="1232">
                  <c:v>28100</c:v>
                </c:pt>
                <c:pt idx="1233">
                  <c:v>28594</c:v>
                </c:pt>
                <c:pt idx="1234">
                  <c:v>29336</c:v>
                </c:pt>
                <c:pt idx="1235">
                  <c:v>29400</c:v>
                </c:pt>
                <c:pt idx="1236">
                  <c:v>29888</c:v>
                </c:pt>
                <c:pt idx="1237">
                  <c:v>31100</c:v>
                </c:pt>
                <c:pt idx="1238">
                  <c:v>31570</c:v>
                </c:pt>
                <c:pt idx="1239">
                  <c:v>32680</c:v>
                </c:pt>
                <c:pt idx="1240">
                  <c:v>32804</c:v>
                </c:pt>
                <c:pt idx="1241">
                  <c:v>33963</c:v>
                </c:pt>
                <c:pt idx="1242">
                  <c:v>34537</c:v>
                </c:pt>
                <c:pt idx="1243">
                  <c:v>35052</c:v>
                </c:pt>
                <c:pt idx="1244">
                  <c:v>35301</c:v>
                </c:pt>
                <c:pt idx="1245">
                  <c:v>35500</c:v>
                </c:pt>
                <c:pt idx="1246">
                  <c:v>35600</c:v>
                </c:pt>
                <c:pt idx="1247">
                  <c:v>35900</c:v>
                </c:pt>
                <c:pt idx="1248">
                  <c:v>37200</c:v>
                </c:pt>
                <c:pt idx="1249">
                  <c:v>37393</c:v>
                </c:pt>
                <c:pt idx="1250">
                  <c:v>37800</c:v>
                </c:pt>
                <c:pt idx="1251">
                  <c:v>38300</c:v>
                </c:pt>
                <c:pt idx="1252">
                  <c:v>38500</c:v>
                </c:pt>
                <c:pt idx="1253">
                  <c:v>38900</c:v>
                </c:pt>
                <c:pt idx="1254">
                  <c:v>40462</c:v>
                </c:pt>
                <c:pt idx="1255">
                  <c:v>40660</c:v>
                </c:pt>
                <c:pt idx="1256">
                  <c:v>41109</c:v>
                </c:pt>
                <c:pt idx="1257">
                  <c:v>41882</c:v>
                </c:pt>
                <c:pt idx="1258">
                  <c:v>41900</c:v>
                </c:pt>
                <c:pt idx="1259">
                  <c:v>43090</c:v>
                </c:pt>
                <c:pt idx="1260">
                  <c:v>43771</c:v>
                </c:pt>
                <c:pt idx="1261">
                  <c:v>43921</c:v>
                </c:pt>
                <c:pt idx="1262">
                  <c:v>45149</c:v>
                </c:pt>
                <c:pt idx="1263">
                  <c:v>48341</c:v>
                </c:pt>
                <c:pt idx="1264">
                  <c:v>48824</c:v>
                </c:pt>
                <c:pt idx="1265">
                  <c:v>49773</c:v>
                </c:pt>
                <c:pt idx="1266">
                  <c:v>49828</c:v>
                </c:pt>
                <c:pt idx="1267">
                  <c:v>50006</c:v>
                </c:pt>
                <c:pt idx="1268">
                  <c:v>50375</c:v>
                </c:pt>
                <c:pt idx="1269">
                  <c:v>50578</c:v>
                </c:pt>
                <c:pt idx="1270">
                  <c:v>50785</c:v>
                </c:pt>
                <c:pt idx="1271">
                  <c:v>51344</c:v>
                </c:pt>
                <c:pt idx="1272">
                  <c:v>51460</c:v>
                </c:pt>
                <c:pt idx="1273">
                  <c:v>52411</c:v>
                </c:pt>
                <c:pt idx="1274">
                  <c:v>53098</c:v>
                </c:pt>
                <c:pt idx="1275">
                  <c:v>53223</c:v>
                </c:pt>
                <c:pt idx="1276">
                  <c:v>53300</c:v>
                </c:pt>
                <c:pt idx="1277">
                  <c:v>53800</c:v>
                </c:pt>
                <c:pt idx="1278">
                  <c:v>54900</c:v>
                </c:pt>
                <c:pt idx="1279">
                  <c:v>55200</c:v>
                </c:pt>
                <c:pt idx="1280">
                  <c:v>58935</c:v>
                </c:pt>
                <c:pt idx="1281">
                  <c:v>59210</c:v>
                </c:pt>
                <c:pt idx="1282">
                  <c:v>59338</c:v>
                </c:pt>
                <c:pt idx="1283">
                  <c:v>76673</c:v>
                </c:pt>
                <c:pt idx="1284">
                  <c:v>79300</c:v>
                </c:pt>
                <c:pt idx="1285">
                  <c:v>649</c:v>
                </c:pt>
                <c:pt idx="1286">
                  <c:v>955</c:v>
                </c:pt>
                <c:pt idx="1287">
                  <c:v>1359</c:v>
                </c:pt>
                <c:pt idx="1288">
                  <c:v>1953</c:v>
                </c:pt>
                <c:pt idx="1289">
                  <c:v>2004</c:v>
                </c:pt>
                <c:pt idx="1290">
                  <c:v>2270</c:v>
                </c:pt>
                <c:pt idx="1291">
                  <c:v>2421</c:v>
                </c:pt>
                <c:pt idx="1292">
                  <c:v>2700</c:v>
                </c:pt>
                <c:pt idx="1293">
                  <c:v>2900</c:v>
                </c:pt>
                <c:pt idx="1294">
                  <c:v>2940</c:v>
                </c:pt>
                <c:pt idx="1295">
                  <c:v>3274</c:v>
                </c:pt>
                <c:pt idx="1296">
                  <c:v>3610</c:v>
                </c:pt>
                <c:pt idx="1297">
                  <c:v>3708</c:v>
                </c:pt>
                <c:pt idx="1298">
                  <c:v>3903</c:v>
                </c:pt>
                <c:pt idx="1299">
                  <c:v>4334</c:v>
                </c:pt>
                <c:pt idx="1300">
                  <c:v>4500</c:v>
                </c:pt>
                <c:pt idx="1301">
                  <c:v>4700</c:v>
                </c:pt>
                <c:pt idx="1302">
                  <c:v>4800</c:v>
                </c:pt>
                <c:pt idx="1303">
                  <c:v>5300</c:v>
                </c:pt>
                <c:pt idx="1304">
                  <c:v>5449</c:v>
                </c:pt>
                <c:pt idx="1305">
                  <c:v>5600</c:v>
                </c:pt>
                <c:pt idx="1306">
                  <c:v>5800</c:v>
                </c:pt>
                <c:pt idx="1307">
                  <c:v>5859</c:v>
                </c:pt>
                <c:pt idx="1308">
                  <c:v>5896</c:v>
                </c:pt>
                <c:pt idx="1309">
                  <c:v>5904</c:v>
                </c:pt>
                <c:pt idx="1310">
                  <c:v>6000</c:v>
                </c:pt>
                <c:pt idx="1311">
                  <c:v>6218</c:v>
                </c:pt>
                <c:pt idx="1312">
                  <c:v>6300</c:v>
                </c:pt>
                <c:pt idx="1313">
                  <c:v>6360</c:v>
                </c:pt>
                <c:pt idx="1314">
                  <c:v>6489</c:v>
                </c:pt>
                <c:pt idx="1315">
                  <c:v>6635</c:v>
                </c:pt>
                <c:pt idx="1316">
                  <c:v>6674</c:v>
                </c:pt>
                <c:pt idx="1317">
                  <c:v>6801</c:v>
                </c:pt>
                <c:pt idx="1318">
                  <c:v>7000</c:v>
                </c:pt>
                <c:pt idx="1319">
                  <c:v>7159</c:v>
                </c:pt>
                <c:pt idx="1320">
                  <c:v>7346</c:v>
                </c:pt>
                <c:pt idx="1321">
                  <c:v>7673</c:v>
                </c:pt>
                <c:pt idx="1322">
                  <c:v>7690</c:v>
                </c:pt>
                <c:pt idx="1323">
                  <c:v>7976</c:v>
                </c:pt>
                <c:pt idx="1324">
                  <c:v>7983</c:v>
                </c:pt>
                <c:pt idx="1325">
                  <c:v>8000</c:v>
                </c:pt>
                <c:pt idx="1326">
                  <c:v>8050</c:v>
                </c:pt>
                <c:pt idx="1327">
                  <c:v>8100</c:v>
                </c:pt>
                <c:pt idx="1328">
                  <c:v>8122</c:v>
                </c:pt>
                <c:pt idx="1329">
                  <c:v>8196</c:v>
                </c:pt>
                <c:pt idx="1330">
                  <c:v>8300</c:v>
                </c:pt>
                <c:pt idx="1331">
                  <c:v>8417</c:v>
                </c:pt>
                <c:pt idx="1332">
                  <c:v>8432</c:v>
                </c:pt>
                <c:pt idx="1333">
                  <c:v>8500</c:v>
                </c:pt>
                <c:pt idx="1334">
                  <c:v>8600</c:v>
                </c:pt>
                <c:pt idx="1335">
                  <c:v>8659</c:v>
                </c:pt>
                <c:pt idx="1336">
                  <c:v>8700</c:v>
                </c:pt>
                <c:pt idx="1337">
                  <c:v>8707</c:v>
                </c:pt>
                <c:pt idx="1338">
                  <c:v>8800</c:v>
                </c:pt>
                <c:pt idx="1339">
                  <c:v>8900</c:v>
                </c:pt>
                <c:pt idx="1340">
                  <c:v>8900</c:v>
                </c:pt>
                <c:pt idx="1341">
                  <c:v>8900</c:v>
                </c:pt>
                <c:pt idx="1342">
                  <c:v>8902</c:v>
                </c:pt>
                <c:pt idx="1343">
                  <c:v>8914</c:v>
                </c:pt>
                <c:pt idx="1344">
                  <c:v>9200</c:v>
                </c:pt>
                <c:pt idx="1345">
                  <c:v>9232</c:v>
                </c:pt>
                <c:pt idx="1346">
                  <c:v>9500</c:v>
                </c:pt>
                <c:pt idx="1347">
                  <c:v>9600</c:v>
                </c:pt>
                <c:pt idx="1348">
                  <c:v>9661</c:v>
                </c:pt>
                <c:pt idx="1349">
                  <c:v>9681</c:v>
                </c:pt>
                <c:pt idx="1350">
                  <c:v>9738</c:v>
                </c:pt>
                <c:pt idx="1351">
                  <c:v>9761</c:v>
                </c:pt>
                <c:pt idx="1352">
                  <c:v>9798</c:v>
                </c:pt>
                <c:pt idx="1353">
                  <c:v>9800</c:v>
                </c:pt>
                <c:pt idx="1354">
                  <c:v>9800</c:v>
                </c:pt>
                <c:pt idx="1355">
                  <c:v>9830</c:v>
                </c:pt>
                <c:pt idx="1356">
                  <c:v>10000</c:v>
                </c:pt>
                <c:pt idx="1357">
                  <c:v>10002</c:v>
                </c:pt>
                <c:pt idx="1358">
                  <c:v>10080</c:v>
                </c:pt>
                <c:pt idx="1359">
                  <c:v>10098</c:v>
                </c:pt>
                <c:pt idx="1360">
                  <c:v>10177</c:v>
                </c:pt>
                <c:pt idx="1361">
                  <c:v>10219</c:v>
                </c:pt>
                <c:pt idx="1362">
                  <c:v>10248</c:v>
                </c:pt>
                <c:pt idx="1363">
                  <c:v>10272</c:v>
                </c:pt>
                <c:pt idx="1364">
                  <c:v>10295</c:v>
                </c:pt>
                <c:pt idx="1365">
                  <c:v>10300</c:v>
                </c:pt>
                <c:pt idx="1366">
                  <c:v>10337</c:v>
                </c:pt>
                <c:pt idx="1367">
                  <c:v>10399</c:v>
                </c:pt>
                <c:pt idx="1368">
                  <c:v>10400</c:v>
                </c:pt>
                <c:pt idx="1369">
                  <c:v>10437</c:v>
                </c:pt>
                <c:pt idx="1370">
                  <c:v>10442</c:v>
                </c:pt>
                <c:pt idx="1371">
                  <c:v>10454</c:v>
                </c:pt>
                <c:pt idx="1372">
                  <c:v>10500</c:v>
                </c:pt>
                <c:pt idx="1373">
                  <c:v>10558</c:v>
                </c:pt>
                <c:pt idx="1374">
                  <c:v>10737</c:v>
                </c:pt>
                <c:pt idx="1375">
                  <c:v>10791</c:v>
                </c:pt>
                <c:pt idx="1376">
                  <c:v>10824</c:v>
                </c:pt>
                <c:pt idx="1377">
                  <c:v>10870</c:v>
                </c:pt>
                <c:pt idx="1378">
                  <c:v>10900</c:v>
                </c:pt>
                <c:pt idx="1379">
                  <c:v>10997</c:v>
                </c:pt>
                <c:pt idx="1380">
                  <c:v>10998</c:v>
                </c:pt>
                <c:pt idx="1381">
                  <c:v>11030</c:v>
                </c:pt>
                <c:pt idx="1382">
                  <c:v>11049</c:v>
                </c:pt>
                <c:pt idx="1383">
                  <c:v>11064</c:v>
                </c:pt>
                <c:pt idx="1384">
                  <c:v>11128</c:v>
                </c:pt>
                <c:pt idx="1385">
                  <c:v>11132</c:v>
                </c:pt>
                <c:pt idx="1386">
                  <c:v>11211</c:v>
                </c:pt>
                <c:pt idx="1387">
                  <c:v>11400</c:v>
                </c:pt>
                <c:pt idx="1388">
                  <c:v>11426</c:v>
                </c:pt>
                <c:pt idx="1389">
                  <c:v>11500</c:v>
                </c:pt>
                <c:pt idx="1390">
                  <c:v>11500</c:v>
                </c:pt>
                <c:pt idx="1391">
                  <c:v>11524</c:v>
                </c:pt>
                <c:pt idx="1392">
                  <c:v>11527</c:v>
                </c:pt>
                <c:pt idx="1393">
                  <c:v>11537</c:v>
                </c:pt>
                <c:pt idx="1394">
                  <c:v>11600</c:v>
                </c:pt>
                <c:pt idx="1395">
                  <c:v>11670</c:v>
                </c:pt>
                <c:pt idx="1396">
                  <c:v>11759</c:v>
                </c:pt>
                <c:pt idx="1397">
                  <c:v>11781</c:v>
                </c:pt>
                <c:pt idx="1398">
                  <c:v>11800</c:v>
                </c:pt>
                <c:pt idx="1399">
                  <c:v>11862</c:v>
                </c:pt>
                <c:pt idx="1400">
                  <c:v>11880</c:v>
                </c:pt>
                <c:pt idx="1401">
                  <c:v>11887</c:v>
                </c:pt>
                <c:pt idx="1402">
                  <c:v>11895</c:v>
                </c:pt>
                <c:pt idx="1403">
                  <c:v>11951</c:v>
                </c:pt>
                <c:pt idx="1404">
                  <c:v>11957</c:v>
                </c:pt>
                <c:pt idx="1405">
                  <c:v>11983</c:v>
                </c:pt>
                <c:pt idx="1406">
                  <c:v>12000</c:v>
                </c:pt>
                <c:pt idx="1407">
                  <c:v>12000</c:v>
                </c:pt>
                <c:pt idx="1408">
                  <c:v>12033</c:v>
                </c:pt>
                <c:pt idx="1409">
                  <c:v>12089</c:v>
                </c:pt>
                <c:pt idx="1410">
                  <c:v>12100</c:v>
                </c:pt>
                <c:pt idx="1411">
                  <c:v>12104</c:v>
                </c:pt>
                <c:pt idx="1412">
                  <c:v>12200</c:v>
                </c:pt>
                <c:pt idx="1413">
                  <c:v>12232</c:v>
                </c:pt>
                <c:pt idx="1414">
                  <c:v>12286</c:v>
                </c:pt>
                <c:pt idx="1415">
                  <c:v>12495</c:v>
                </c:pt>
                <c:pt idx="1416">
                  <c:v>12600</c:v>
                </c:pt>
                <c:pt idx="1417">
                  <c:v>12600</c:v>
                </c:pt>
                <c:pt idx="1418">
                  <c:v>12700</c:v>
                </c:pt>
                <c:pt idx="1419">
                  <c:v>12753</c:v>
                </c:pt>
                <c:pt idx="1420">
                  <c:v>12800</c:v>
                </c:pt>
                <c:pt idx="1421">
                  <c:v>12800</c:v>
                </c:pt>
                <c:pt idx="1422">
                  <c:v>12873</c:v>
                </c:pt>
                <c:pt idx="1423">
                  <c:v>12883</c:v>
                </c:pt>
                <c:pt idx="1424">
                  <c:v>12893</c:v>
                </c:pt>
                <c:pt idx="1425">
                  <c:v>12900</c:v>
                </c:pt>
                <c:pt idx="1426">
                  <c:v>12900</c:v>
                </c:pt>
                <c:pt idx="1427">
                  <c:v>12930</c:v>
                </c:pt>
                <c:pt idx="1428">
                  <c:v>13000</c:v>
                </c:pt>
                <c:pt idx="1429">
                  <c:v>13000</c:v>
                </c:pt>
                <c:pt idx="1430">
                  <c:v>13084</c:v>
                </c:pt>
                <c:pt idx="1431">
                  <c:v>13097</c:v>
                </c:pt>
                <c:pt idx="1432">
                  <c:v>13100</c:v>
                </c:pt>
                <c:pt idx="1433">
                  <c:v>13100</c:v>
                </c:pt>
                <c:pt idx="1434">
                  <c:v>13127</c:v>
                </c:pt>
                <c:pt idx="1435">
                  <c:v>13174</c:v>
                </c:pt>
                <c:pt idx="1436">
                  <c:v>13194</c:v>
                </c:pt>
                <c:pt idx="1437">
                  <c:v>13200</c:v>
                </c:pt>
                <c:pt idx="1438">
                  <c:v>13200</c:v>
                </c:pt>
                <c:pt idx="1439">
                  <c:v>13300</c:v>
                </c:pt>
                <c:pt idx="1440">
                  <c:v>13422</c:v>
                </c:pt>
                <c:pt idx="1441">
                  <c:v>13500</c:v>
                </c:pt>
                <c:pt idx="1442">
                  <c:v>13512</c:v>
                </c:pt>
                <c:pt idx="1443">
                  <c:v>13800</c:v>
                </c:pt>
                <c:pt idx="1444">
                  <c:v>13841</c:v>
                </c:pt>
                <c:pt idx="1445">
                  <c:v>13900</c:v>
                </c:pt>
                <c:pt idx="1446">
                  <c:v>13900</c:v>
                </c:pt>
                <c:pt idx="1447">
                  <c:v>13960</c:v>
                </c:pt>
                <c:pt idx="1448">
                  <c:v>13960</c:v>
                </c:pt>
                <c:pt idx="1449">
                  <c:v>14000</c:v>
                </c:pt>
                <c:pt idx="1450">
                  <c:v>14100</c:v>
                </c:pt>
                <c:pt idx="1451">
                  <c:v>14100</c:v>
                </c:pt>
                <c:pt idx="1452">
                  <c:v>14104</c:v>
                </c:pt>
                <c:pt idx="1453">
                  <c:v>14162</c:v>
                </c:pt>
                <c:pt idx="1454">
                  <c:v>14179</c:v>
                </c:pt>
                <c:pt idx="1455">
                  <c:v>14200</c:v>
                </c:pt>
                <c:pt idx="1456">
                  <c:v>14200</c:v>
                </c:pt>
                <c:pt idx="1457">
                  <c:v>14200</c:v>
                </c:pt>
                <c:pt idx="1458">
                  <c:v>14200</c:v>
                </c:pt>
                <c:pt idx="1459">
                  <c:v>14261</c:v>
                </c:pt>
                <c:pt idx="1460">
                  <c:v>14300</c:v>
                </c:pt>
                <c:pt idx="1461">
                  <c:v>14300</c:v>
                </c:pt>
                <c:pt idx="1462">
                  <c:v>14300</c:v>
                </c:pt>
                <c:pt idx="1463">
                  <c:v>14382</c:v>
                </c:pt>
                <c:pt idx="1464">
                  <c:v>14465</c:v>
                </c:pt>
                <c:pt idx="1465">
                  <c:v>14500</c:v>
                </c:pt>
                <c:pt idx="1466">
                  <c:v>14547</c:v>
                </c:pt>
                <c:pt idx="1467">
                  <c:v>14600</c:v>
                </c:pt>
                <c:pt idx="1468">
                  <c:v>14627</c:v>
                </c:pt>
                <c:pt idx="1469">
                  <c:v>14629</c:v>
                </c:pt>
                <c:pt idx="1470">
                  <c:v>14700</c:v>
                </c:pt>
                <c:pt idx="1471">
                  <c:v>14800</c:v>
                </c:pt>
                <c:pt idx="1472">
                  <c:v>14817</c:v>
                </c:pt>
                <c:pt idx="1473">
                  <c:v>14828</c:v>
                </c:pt>
                <c:pt idx="1474">
                  <c:v>14878</c:v>
                </c:pt>
                <c:pt idx="1475">
                  <c:v>14982</c:v>
                </c:pt>
                <c:pt idx="1476">
                  <c:v>15000</c:v>
                </c:pt>
                <c:pt idx="1477">
                  <c:v>15000</c:v>
                </c:pt>
                <c:pt idx="1478">
                  <c:v>15023</c:v>
                </c:pt>
                <c:pt idx="1479">
                  <c:v>15068</c:v>
                </c:pt>
                <c:pt idx="1480">
                  <c:v>15095</c:v>
                </c:pt>
                <c:pt idx="1481">
                  <c:v>15100</c:v>
                </c:pt>
                <c:pt idx="1482">
                  <c:v>15100</c:v>
                </c:pt>
                <c:pt idx="1483">
                  <c:v>15178</c:v>
                </c:pt>
                <c:pt idx="1484">
                  <c:v>15200</c:v>
                </c:pt>
                <c:pt idx="1485">
                  <c:v>15259</c:v>
                </c:pt>
                <c:pt idx="1486">
                  <c:v>15291</c:v>
                </c:pt>
                <c:pt idx="1487">
                  <c:v>15300</c:v>
                </c:pt>
                <c:pt idx="1488">
                  <c:v>15400</c:v>
                </c:pt>
                <c:pt idx="1489">
                  <c:v>15400</c:v>
                </c:pt>
                <c:pt idx="1490">
                  <c:v>15590</c:v>
                </c:pt>
                <c:pt idx="1491">
                  <c:v>15700</c:v>
                </c:pt>
                <c:pt idx="1492">
                  <c:v>15700</c:v>
                </c:pt>
                <c:pt idx="1493">
                  <c:v>15712</c:v>
                </c:pt>
                <c:pt idx="1494">
                  <c:v>15906</c:v>
                </c:pt>
                <c:pt idx="1495">
                  <c:v>16057</c:v>
                </c:pt>
                <c:pt idx="1496">
                  <c:v>16072</c:v>
                </c:pt>
                <c:pt idx="1497">
                  <c:v>16089</c:v>
                </c:pt>
                <c:pt idx="1498">
                  <c:v>16100</c:v>
                </c:pt>
                <c:pt idx="1499">
                  <c:v>16131</c:v>
                </c:pt>
                <c:pt idx="1500">
                  <c:v>16143</c:v>
                </c:pt>
                <c:pt idx="1501">
                  <c:v>16200</c:v>
                </c:pt>
                <c:pt idx="1502">
                  <c:v>16200</c:v>
                </c:pt>
                <c:pt idx="1503">
                  <c:v>16300</c:v>
                </c:pt>
                <c:pt idx="1504">
                  <c:v>16300</c:v>
                </c:pt>
                <c:pt idx="1505">
                  <c:v>16325</c:v>
                </c:pt>
                <c:pt idx="1506">
                  <c:v>16400</c:v>
                </c:pt>
                <c:pt idx="1507">
                  <c:v>16554</c:v>
                </c:pt>
                <c:pt idx="1508">
                  <c:v>16600</c:v>
                </c:pt>
                <c:pt idx="1509">
                  <c:v>16600</c:v>
                </c:pt>
                <c:pt idx="1510">
                  <c:v>16732</c:v>
                </c:pt>
                <c:pt idx="1511">
                  <c:v>16767</c:v>
                </c:pt>
                <c:pt idx="1512">
                  <c:v>16781</c:v>
                </c:pt>
                <c:pt idx="1513">
                  <c:v>16800</c:v>
                </c:pt>
                <c:pt idx="1514">
                  <c:v>16800</c:v>
                </c:pt>
                <c:pt idx="1515">
                  <c:v>16858</c:v>
                </c:pt>
                <c:pt idx="1516">
                  <c:v>16858</c:v>
                </c:pt>
                <c:pt idx="1517">
                  <c:v>16900</c:v>
                </c:pt>
                <c:pt idx="1518">
                  <c:v>16938</c:v>
                </c:pt>
                <c:pt idx="1519">
                  <c:v>16999</c:v>
                </c:pt>
                <c:pt idx="1520">
                  <c:v>17000</c:v>
                </c:pt>
                <c:pt idx="1521">
                  <c:v>17063</c:v>
                </c:pt>
                <c:pt idx="1522">
                  <c:v>17100</c:v>
                </c:pt>
                <c:pt idx="1523">
                  <c:v>17100</c:v>
                </c:pt>
                <c:pt idx="1524">
                  <c:v>17200</c:v>
                </c:pt>
                <c:pt idx="1525">
                  <c:v>17200</c:v>
                </c:pt>
                <c:pt idx="1526">
                  <c:v>17224</c:v>
                </c:pt>
                <c:pt idx="1527">
                  <c:v>17255</c:v>
                </c:pt>
                <c:pt idx="1528">
                  <c:v>17264</c:v>
                </c:pt>
                <c:pt idx="1529">
                  <c:v>17300</c:v>
                </c:pt>
                <c:pt idx="1530">
                  <c:v>17300</c:v>
                </c:pt>
                <c:pt idx="1531">
                  <c:v>17342</c:v>
                </c:pt>
                <c:pt idx="1532">
                  <c:v>17400</c:v>
                </c:pt>
                <c:pt idx="1533">
                  <c:v>17400</c:v>
                </c:pt>
                <c:pt idx="1534">
                  <c:v>17484</c:v>
                </c:pt>
                <c:pt idx="1535">
                  <c:v>17500</c:v>
                </c:pt>
                <c:pt idx="1536">
                  <c:v>17552</c:v>
                </c:pt>
                <c:pt idx="1537">
                  <c:v>17600</c:v>
                </c:pt>
                <c:pt idx="1538">
                  <c:v>17600</c:v>
                </c:pt>
                <c:pt idx="1539">
                  <c:v>17608</c:v>
                </c:pt>
                <c:pt idx="1540">
                  <c:v>17824</c:v>
                </c:pt>
                <c:pt idx="1541">
                  <c:v>17900</c:v>
                </c:pt>
                <c:pt idx="1542">
                  <c:v>17900</c:v>
                </c:pt>
                <c:pt idx="1543">
                  <c:v>18000</c:v>
                </c:pt>
                <c:pt idx="1544">
                  <c:v>18048</c:v>
                </c:pt>
                <c:pt idx="1545">
                  <c:v>18100</c:v>
                </c:pt>
                <c:pt idx="1546">
                  <c:v>18100</c:v>
                </c:pt>
                <c:pt idx="1547">
                  <c:v>18256</c:v>
                </c:pt>
                <c:pt idx="1548">
                  <c:v>18431</c:v>
                </c:pt>
                <c:pt idx="1549">
                  <c:v>18500</c:v>
                </c:pt>
                <c:pt idx="1550">
                  <c:v>18583</c:v>
                </c:pt>
                <c:pt idx="1551">
                  <c:v>18585</c:v>
                </c:pt>
                <c:pt idx="1552">
                  <c:v>18591</c:v>
                </c:pt>
                <c:pt idx="1553">
                  <c:v>18621</c:v>
                </c:pt>
                <c:pt idx="1554">
                  <c:v>18633</c:v>
                </c:pt>
                <c:pt idx="1555">
                  <c:v>18672</c:v>
                </c:pt>
                <c:pt idx="1556">
                  <c:v>18700</c:v>
                </c:pt>
                <c:pt idx="1557">
                  <c:v>18800</c:v>
                </c:pt>
                <c:pt idx="1558">
                  <c:v>18900</c:v>
                </c:pt>
                <c:pt idx="1559">
                  <c:v>18977</c:v>
                </c:pt>
                <c:pt idx="1560">
                  <c:v>18999</c:v>
                </c:pt>
                <c:pt idx="1561">
                  <c:v>19000</c:v>
                </c:pt>
                <c:pt idx="1562">
                  <c:v>19000</c:v>
                </c:pt>
                <c:pt idx="1563">
                  <c:v>19000</c:v>
                </c:pt>
                <c:pt idx="1564">
                  <c:v>19052</c:v>
                </c:pt>
                <c:pt idx="1565">
                  <c:v>19055</c:v>
                </c:pt>
                <c:pt idx="1566">
                  <c:v>19200</c:v>
                </c:pt>
                <c:pt idx="1567">
                  <c:v>19207</c:v>
                </c:pt>
                <c:pt idx="1568">
                  <c:v>19211</c:v>
                </c:pt>
                <c:pt idx="1569">
                  <c:v>19300</c:v>
                </c:pt>
                <c:pt idx="1570">
                  <c:v>19352</c:v>
                </c:pt>
                <c:pt idx="1571">
                  <c:v>19400</c:v>
                </c:pt>
                <c:pt idx="1572">
                  <c:v>19473</c:v>
                </c:pt>
                <c:pt idx="1573">
                  <c:v>19500</c:v>
                </c:pt>
                <c:pt idx="1574">
                  <c:v>19553</c:v>
                </c:pt>
                <c:pt idx="1575">
                  <c:v>19567</c:v>
                </c:pt>
                <c:pt idx="1576">
                  <c:v>19600</c:v>
                </c:pt>
                <c:pt idx="1577">
                  <c:v>19608</c:v>
                </c:pt>
                <c:pt idx="1578">
                  <c:v>19618</c:v>
                </c:pt>
                <c:pt idx="1579">
                  <c:v>19700</c:v>
                </c:pt>
                <c:pt idx="1580">
                  <c:v>19800</c:v>
                </c:pt>
                <c:pt idx="1581">
                  <c:v>19800</c:v>
                </c:pt>
                <c:pt idx="1582">
                  <c:v>19800</c:v>
                </c:pt>
                <c:pt idx="1583">
                  <c:v>19843</c:v>
                </c:pt>
                <c:pt idx="1584">
                  <c:v>19900</c:v>
                </c:pt>
                <c:pt idx="1585">
                  <c:v>19903</c:v>
                </c:pt>
                <c:pt idx="1586">
                  <c:v>19961</c:v>
                </c:pt>
                <c:pt idx="1587">
                  <c:v>20035</c:v>
                </c:pt>
                <c:pt idx="1588">
                  <c:v>20100</c:v>
                </c:pt>
                <c:pt idx="1589">
                  <c:v>20100</c:v>
                </c:pt>
                <c:pt idx="1590">
                  <c:v>20300</c:v>
                </c:pt>
                <c:pt idx="1591">
                  <c:v>20300</c:v>
                </c:pt>
                <c:pt idx="1592">
                  <c:v>20300</c:v>
                </c:pt>
                <c:pt idx="1593">
                  <c:v>20305</c:v>
                </c:pt>
                <c:pt idx="1594">
                  <c:v>20388</c:v>
                </c:pt>
                <c:pt idx="1595">
                  <c:v>20400</c:v>
                </c:pt>
                <c:pt idx="1596">
                  <c:v>20400</c:v>
                </c:pt>
                <c:pt idx="1597">
                  <c:v>20400</c:v>
                </c:pt>
                <c:pt idx="1598">
                  <c:v>20400</c:v>
                </c:pt>
                <c:pt idx="1599">
                  <c:v>20400</c:v>
                </c:pt>
                <c:pt idx="1600">
                  <c:v>20500</c:v>
                </c:pt>
                <c:pt idx="1601">
                  <c:v>20600</c:v>
                </c:pt>
                <c:pt idx="1602">
                  <c:v>20600</c:v>
                </c:pt>
                <c:pt idx="1603">
                  <c:v>20722</c:v>
                </c:pt>
                <c:pt idx="1604">
                  <c:v>20800</c:v>
                </c:pt>
                <c:pt idx="1605">
                  <c:v>20980</c:v>
                </c:pt>
                <c:pt idx="1606">
                  <c:v>20988</c:v>
                </c:pt>
                <c:pt idx="1607">
                  <c:v>21100</c:v>
                </c:pt>
                <c:pt idx="1608">
                  <c:v>21108</c:v>
                </c:pt>
                <c:pt idx="1609">
                  <c:v>21162</c:v>
                </c:pt>
                <c:pt idx="1610">
                  <c:v>21193</c:v>
                </c:pt>
                <c:pt idx="1611">
                  <c:v>21200</c:v>
                </c:pt>
                <c:pt idx="1612">
                  <c:v>21253</c:v>
                </c:pt>
                <c:pt idx="1613">
                  <c:v>21300</c:v>
                </c:pt>
                <c:pt idx="1614">
                  <c:v>21344</c:v>
                </c:pt>
                <c:pt idx="1615">
                  <c:v>21400</c:v>
                </c:pt>
                <c:pt idx="1616">
                  <c:v>21520</c:v>
                </c:pt>
                <c:pt idx="1617">
                  <c:v>21600</c:v>
                </c:pt>
                <c:pt idx="1618">
                  <c:v>21600</c:v>
                </c:pt>
                <c:pt idx="1619">
                  <c:v>21600</c:v>
                </c:pt>
                <c:pt idx="1620">
                  <c:v>21626</c:v>
                </c:pt>
                <c:pt idx="1621">
                  <c:v>21900</c:v>
                </c:pt>
                <c:pt idx="1622">
                  <c:v>21900</c:v>
                </c:pt>
                <c:pt idx="1623">
                  <c:v>21944</c:v>
                </c:pt>
                <c:pt idx="1624">
                  <c:v>22028</c:v>
                </c:pt>
                <c:pt idx="1625">
                  <c:v>22075</c:v>
                </c:pt>
                <c:pt idx="1626">
                  <c:v>22161</c:v>
                </c:pt>
                <c:pt idx="1627">
                  <c:v>22200</c:v>
                </c:pt>
                <c:pt idx="1628">
                  <c:v>22200</c:v>
                </c:pt>
                <c:pt idx="1629">
                  <c:v>22203</c:v>
                </c:pt>
                <c:pt idx="1630">
                  <c:v>22269</c:v>
                </c:pt>
                <c:pt idx="1631">
                  <c:v>22300</c:v>
                </c:pt>
                <c:pt idx="1632">
                  <c:v>22300</c:v>
                </c:pt>
                <c:pt idx="1633">
                  <c:v>22300</c:v>
                </c:pt>
                <c:pt idx="1634">
                  <c:v>22300</c:v>
                </c:pt>
                <c:pt idx="1635">
                  <c:v>22310</c:v>
                </c:pt>
                <c:pt idx="1636">
                  <c:v>22500</c:v>
                </c:pt>
                <c:pt idx="1637">
                  <c:v>22500</c:v>
                </c:pt>
                <c:pt idx="1638">
                  <c:v>22500</c:v>
                </c:pt>
                <c:pt idx="1639">
                  <c:v>22500</c:v>
                </c:pt>
                <c:pt idx="1640">
                  <c:v>22500</c:v>
                </c:pt>
                <c:pt idx="1641">
                  <c:v>22500</c:v>
                </c:pt>
                <c:pt idx="1642">
                  <c:v>22500</c:v>
                </c:pt>
                <c:pt idx="1643">
                  <c:v>22557</c:v>
                </c:pt>
                <c:pt idx="1644">
                  <c:v>22568</c:v>
                </c:pt>
                <c:pt idx="1645">
                  <c:v>22672</c:v>
                </c:pt>
                <c:pt idx="1646">
                  <c:v>22800</c:v>
                </c:pt>
                <c:pt idx="1647">
                  <c:v>22858</c:v>
                </c:pt>
                <c:pt idx="1648">
                  <c:v>22900</c:v>
                </c:pt>
                <c:pt idx="1649">
                  <c:v>23000</c:v>
                </c:pt>
                <c:pt idx="1650">
                  <c:v>23000</c:v>
                </c:pt>
                <c:pt idx="1651">
                  <c:v>23000</c:v>
                </c:pt>
                <c:pt idx="1652">
                  <c:v>23211</c:v>
                </c:pt>
                <c:pt idx="1653">
                  <c:v>23374</c:v>
                </c:pt>
                <c:pt idx="1654">
                  <c:v>23400</c:v>
                </c:pt>
                <c:pt idx="1655">
                  <c:v>23500</c:v>
                </c:pt>
                <c:pt idx="1656">
                  <c:v>23538</c:v>
                </c:pt>
                <c:pt idx="1657">
                  <c:v>23667</c:v>
                </c:pt>
                <c:pt idx="1658">
                  <c:v>23783</c:v>
                </c:pt>
                <c:pt idx="1659">
                  <c:v>23910</c:v>
                </c:pt>
                <c:pt idx="1660">
                  <c:v>23928</c:v>
                </c:pt>
                <c:pt idx="1661">
                  <c:v>23936</c:v>
                </c:pt>
                <c:pt idx="1662">
                  <c:v>24000</c:v>
                </c:pt>
                <c:pt idx="1663">
                  <c:v>24070</c:v>
                </c:pt>
                <c:pt idx="1664">
                  <c:v>24164</c:v>
                </c:pt>
                <c:pt idx="1665">
                  <c:v>24256</c:v>
                </c:pt>
                <c:pt idx="1666">
                  <c:v>24284</c:v>
                </c:pt>
                <c:pt idx="1667">
                  <c:v>24300</c:v>
                </c:pt>
                <c:pt idx="1668">
                  <c:v>24300</c:v>
                </c:pt>
                <c:pt idx="1669">
                  <c:v>24323</c:v>
                </c:pt>
                <c:pt idx="1670">
                  <c:v>24360</c:v>
                </c:pt>
                <c:pt idx="1671">
                  <c:v>24375</c:v>
                </c:pt>
                <c:pt idx="1672">
                  <c:v>24400</c:v>
                </c:pt>
                <c:pt idx="1673">
                  <c:v>24400</c:v>
                </c:pt>
                <c:pt idx="1674">
                  <c:v>24400</c:v>
                </c:pt>
                <c:pt idx="1675">
                  <c:v>24425</c:v>
                </c:pt>
                <c:pt idx="1676">
                  <c:v>24454</c:v>
                </c:pt>
                <c:pt idx="1677">
                  <c:v>24550</c:v>
                </c:pt>
                <c:pt idx="1678">
                  <c:v>24700</c:v>
                </c:pt>
                <c:pt idx="1679">
                  <c:v>24712</c:v>
                </c:pt>
                <c:pt idx="1680">
                  <c:v>24750</c:v>
                </c:pt>
                <c:pt idx="1681">
                  <c:v>24900</c:v>
                </c:pt>
                <c:pt idx="1682">
                  <c:v>24934</c:v>
                </c:pt>
                <c:pt idx="1683">
                  <c:v>24986</c:v>
                </c:pt>
                <c:pt idx="1684">
                  <c:v>25000</c:v>
                </c:pt>
                <c:pt idx="1685">
                  <c:v>25000</c:v>
                </c:pt>
                <c:pt idx="1686">
                  <c:v>25291</c:v>
                </c:pt>
                <c:pt idx="1687">
                  <c:v>25300</c:v>
                </c:pt>
                <c:pt idx="1688">
                  <c:v>25391</c:v>
                </c:pt>
                <c:pt idx="1689">
                  <c:v>25400</c:v>
                </c:pt>
                <c:pt idx="1690">
                  <c:v>25555</c:v>
                </c:pt>
                <c:pt idx="1691">
                  <c:v>25700</c:v>
                </c:pt>
                <c:pt idx="1692">
                  <c:v>25700</c:v>
                </c:pt>
                <c:pt idx="1693">
                  <c:v>25715</c:v>
                </c:pt>
                <c:pt idx="1694">
                  <c:v>25749</c:v>
                </c:pt>
                <c:pt idx="1695">
                  <c:v>25773</c:v>
                </c:pt>
                <c:pt idx="1696">
                  <c:v>25800</c:v>
                </c:pt>
                <c:pt idx="1697">
                  <c:v>25800</c:v>
                </c:pt>
                <c:pt idx="1698">
                  <c:v>25800</c:v>
                </c:pt>
                <c:pt idx="1699">
                  <c:v>25900</c:v>
                </c:pt>
                <c:pt idx="1700">
                  <c:v>26000</c:v>
                </c:pt>
                <c:pt idx="1701">
                  <c:v>26061</c:v>
                </c:pt>
                <c:pt idx="1702">
                  <c:v>26356</c:v>
                </c:pt>
                <c:pt idx="1703">
                  <c:v>26376</c:v>
                </c:pt>
                <c:pt idx="1704">
                  <c:v>26400</c:v>
                </c:pt>
                <c:pt idx="1705">
                  <c:v>26500</c:v>
                </c:pt>
                <c:pt idx="1706">
                  <c:v>26595</c:v>
                </c:pt>
                <c:pt idx="1707">
                  <c:v>26700</c:v>
                </c:pt>
                <c:pt idx="1708">
                  <c:v>26816</c:v>
                </c:pt>
                <c:pt idx="1709">
                  <c:v>26832</c:v>
                </c:pt>
                <c:pt idx="1710">
                  <c:v>26874</c:v>
                </c:pt>
                <c:pt idx="1711">
                  <c:v>26900</c:v>
                </c:pt>
                <c:pt idx="1712">
                  <c:v>26985</c:v>
                </c:pt>
                <c:pt idx="1713">
                  <c:v>27005</c:v>
                </c:pt>
                <c:pt idx="1714">
                  <c:v>27100</c:v>
                </c:pt>
                <c:pt idx="1715">
                  <c:v>27156</c:v>
                </c:pt>
                <c:pt idx="1716">
                  <c:v>27300</c:v>
                </c:pt>
                <c:pt idx="1717">
                  <c:v>27449</c:v>
                </c:pt>
                <c:pt idx="1718">
                  <c:v>27500</c:v>
                </c:pt>
                <c:pt idx="1719">
                  <c:v>27566</c:v>
                </c:pt>
                <c:pt idx="1720">
                  <c:v>27600</c:v>
                </c:pt>
                <c:pt idx="1721">
                  <c:v>27686</c:v>
                </c:pt>
                <c:pt idx="1722">
                  <c:v>27766</c:v>
                </c:pt>
                <c:pt idx="1723">
                  <c:v>27797</c:v>
                </c:pt>
                <c:pt idx="1724">
                  <c:v>28000</c:v>
                </c:pt>
                <c:pt idx="1725">
                  <c:v>28000</c:v>
                </c:pt>
                <c:pt idx="1726">
                  <c:v>28100</c:v>
                </c:pt>
                <c:pt idx="1727">
                  <c:v>28200</c:v>
                </c:pt>
                <c:pt idx="1728">
                  <c:v>28200</c:v>
                </c:pt>
                <c:pt idx="1729">
                  <c:v>28300</c:v>
                </c:pt>
                <c:pt idx="1730">
                  <c:v>28400</c:v>
                </c:pt>
                <c:pt idx="1731">
                  <c:v>28500</c:v>
                </c:pt>
                <c:pt idx="1732">
                  <c:v>28516</c:v>
                </c:pt>
                <c:pt idx="1733">
                  <c:v>28600</c:v>
                </c:pt>
                <c:pt idx="1734">
                  <c:v>28600</c:v>
                </c:pt>
                <c:pt idx="1735">
                  <c:v>28866</c:v>
                </c:pt>
                <c:pt idx="1736">
                  <c:v>28872</c:v>
                </c:pt>
                <c:pt idx="1737">
                  <c:v>29100</c:v>
                </c:pt>
                <c:pt idx="1738">
                  <c:v>29300</c:v>
                </c:pt>
                <c:pt idx="1739">
                  <c:v>29497</c:v>
                </c:pt>
                <c:pt idx="1740">
                  <c:v>30000</c:v>
                </c:pt>
                <c:pt idx="1741">
                  <c:v>30475</c:v>
                </c:pt>
                <c:pt idx="1742">
                  <c:v>30586</c:v>
                </c:pt>
                <c:pt idx="1743">
                  <c:v>30600</c:v>
                </c:pt>
                <c:pt idx="1744">
                  <c:v>30725</c:v>
                </c:pt>
                <c:pt idx="1745">
                  <c:v>30826</c:v>
                </c:pt>
                <c:pt idx="1746">
                  <c:v>31300</c:v>
                </c:pt>
                <c:pt idx="1747">
                  <c:v>32000</c:v>
                </c:pt>
                <c:pt idx="1748">
                  <c:v>32100</c:v>
                </c:pt>
                <c:pt idx="1749">
                  <c:v>32300</c:v>
                </c:pt>
                <c:pt idx="1750">
                  <c:v>32317</c:v>
                </c:pt>
                <c:pt idx="1751">
                  <c:v>32461</c:v>
                </c:pt>
                <c:pt idx="1752">
                  <c:v>32600</c:v>
                </c:pt>
                <c:pt idx="1753">
                  <c:v>32749</c:v>
                </c:pt>
                <c:pt idx="1754">
                  <c:v>32852</c:v>
                </c:pt>
                <c:pt idx="1755">
                  <c:v>33000</c:v>
                </c:pt>
                <c:pt idx="1756">
                  <c:v>33612</c:v>
                </c:pt>
                <c:pt idx="1757">
                  <c:v>34007</c:v>
                </c:pt>
                <c:pt idx="1758">
                  <c:v>35050</c:v>
                </c:pt>
                <c:pt idx="1759">
                  <c:v>35532</c:v>
                </c:pt>
                <c:pt idx="1760">
                  <c:v>36446</c:v>
                </c:pt>
                <c:pt idx="1761">
                  <c:v>37200</c:v>
                </c:pt>
                <c:pt idx="1762">
                  <c:v>37400</c:v>
                </c:pt>
                <c:pt idx="1763">
                  <c:v>37500</c:v>
                </c:pt>
                <c:pt idx="1764">
                  <c:v>37930</c:v>
                </c:pt>
                <c:pt idx="1765">
                  <c:v>38546</c:v>
                </c:pt>
                <c:pt idx="1766">
                  <c:v>38600</c:v>
                </c:pt>
                <c:pt idx="1767">
                  <c:v>39500</c:v>
                </c:pt>
                <c:pt idx="1768">
                  <c:v>39765</c:v>
                </c:pt>
                <c:pt idx="1769">
                  <c:v>39916</c:v>
                </c:pt>
                <c:pt idx="1770">
                  <c:v>40610</c:v>
                </c:pt>
                <c:pt idx="1771">
                  <c:v>46187</c:v>
                </c:pt>
                <c:pt idx="1772">
                  <c:v>51280</c:v>
                </c:pt>
                <c:pt idx="1773">
                  <c:v>52257</c:v>
                </c:pt>
                <c:pt idx="1774">
                  <c:v>54300</c:v>
                </c:pt>
                <c:pt idx="1775">
                  <c:v>55600</c:v>
                </c:pt>
                <c:pt idx="1776">
                  <c:v>58950</c:v>
                </c:pt>
                <c:pt idx="1777">
                  <c:v>500</c:v>
                </c:pt>
                <c:pt idx="1778">
                  <c:v>500</c:v>
                </c:pt>
                <c:pt idx="1779">
                  <c:v>500</c:v>
                </c:pt>
                <c:pt idx="1780">
                  <c:v>600</c:v>
                </c:pt>
                <c:pt idx="1781">
                  <c:v>900</c:v>
                </c:pt>
                <c:pt idx="1782">
                  <c:v>1000</c:v>
                </c:pt>
                <c:pt idx="1783">
                  <c:v>1013</c:v>
                </c:pt>
                <c:pt idx="1784">
                  <c:v>1200</c:v>
                </c:pt>
                <c:pt idx="1785">
                  <c:v>1300</c:v>
                </c:pt>
                <c:pt idx="1786">
                  <c:v>1300</c:v>
                </c:pt>
                <c:pt idx="1787">
                  <c:v>1300</c:v>
                </c:pt>
                <c:pt idx="1788">
                  <c:v>1500</c:v>
                </c:pt>
                <c:pt idx="1789">
                  <c:v>1600</c:v>
                </c:pt>
                <c:pt idx="1790">
                  <c:v>1714</c:v>
                </c:pt>
                <c:pt idx="1791">
                  <c:v>1900</c:v>
                </c:pt>
                <c:pt idx="1792">
                  <c:v>1900</c:v>
                </c:pt>
                <c:pt idx="1793">
                  <c:v>1994</c:v>
                </c:pt>
                <c:pt idx="1794">
                  <c:v>2100</c:v>
                </c:pt>
                <c:pt idx="1795">
                  <c:v>2468</c:v>
                </c:pt>
                <c:pt idx="1796">
                  <c:v>2500</c:v>
                </c:pt>
                <c:pt idx="1797">
                  <c:v>2600</c:v>
                </c:pt>
                <c:pt idx="1798">
                  <c:v>2674</c:v>
                </c:pt>
                <c:pt idx="1799">
                  <c:v>2692</c:v>
                </c:pt>
                <c:pt idx="1800">
                  <c:v>2700</c:v>
                </c:pt>
                <c:pt idx="1801">
                  <c:v>2900</c:v>
                </c:pt>
                <c:pt idx="1802">
                  <c:v>2900</c:v>
                </c:pt>
                <c:pt idx="1803">
                  <c:v>3200</c:v>
                </c:pt>
                <c:pt idx="1804">
                  <c:v>3200</c:v>
                </c:pt>
                <c:pt idx="1805">
                  <c:v>3200</c:v>
                </c:pt>
                <c:pt idx="1806">
                  <c:v>3300</c:v>
                </c:pt>
                <c:pt idx="1807">
                  <c:v>3400</c:v>
                </c:pt>
                <c:pt idx="1808">
                  <c:v>3500</c:v>
                </c:pt>
                <c:pt idx="1809">
                  <c:v>3500</c:v>
                </c:pt>
                <c:pt idx="1810">
                  <c:v>3500</c:v>
                </c:pt>
                <c:pt idx="1811">
                  <c:v>3600</c:v>
                </c:pt>
                <c:pt idx="1812">
                  <c:v>3600</c:v>
                </c:pt>
                <c:pt idx="1813">
                  <c:v>3600</c:v>
                </c:pt>
                <c:pt idx="1814">
                  <c:v>3661</c:v>
                </c:pt>
                <c:pt idx="1815">
                  <c:v>3700</c:v>
                </c:pt>
                <c:pt idx="1816">
                  <c:v>3700</c:v>
                </c:pt>
                <c:pt idx="1817">
                  <c:v>3700</c:v>
                </c:pt>
                <c:pt idx="1818">
                  <c:v>3852</c:v>
                </c:pt>
                <c:pt idx="1819">
                  <c:v>3900</c:v>
                </c:pt>
                <c:pt idx="1820">
                  <c:v>3937</c:v>
                </c:pt>
                <c:pt idx="1821">
                  <c:v>4000</c:v>
                </c:pt>
                <c:pt idx="1822">
                  <c:v>4000</c:v>
                </c:pt>
                <c:pt idx="1823">
                  <c:v>4004</c:v>
                </c:pt>
                <c:pt idx="1824">
                  <c:v>4100</c:v>
                </c:pt>
                <c:pt idx="1825">
                  <c:v>4277</c:v>
                </c:pt>
                <c:pt idx="1826">
                  <c:v>4299</c:v>
                </c:pt>
                <c:pt idx="1827">
                  <c:v>4300</c:v>
                </c:pt>
                <c:pt idx="1828">
                  <c:v>4300</c:v>
                </c:pt>
                <c:pt idx="1829">
                  <c:v>4300</c:v>
                </c:pt>
                <c:pt idx="1830">
                  <c:v>4400</c:v>
                </c:pt>
                <c:pt idx="1831">
                  <c:v>4400</c:v>
                </c:pt>
                <c:pt idx="1832">
                  <c:v>4414</c:v>
                </c:pt>
                <c:pt idx="1833">
                  <c:v>4456</c:v>
                </c:pt>
                <c:pt idx="1834">
                  <c:v>4499</c:v>
                </c:pt>
                <c:pt idx="1835">
                  <c:v>4500</c:v>
                </c:pt>
                <c:pt idx="1836">
                  <c:v>4500</c:v>
                </c:pt>
                <c:pt idx="1837">
                  <c:v>4500</c:v>
                </c:pt>
                <c:pt idx="1838">
                  <c:v>4600</c:v>
                </c:pt>
                <c:pt idx="1839">
                  <c:v>4600</c:v>
                </c:pt>
                <c:pt idx="1840">
                  <c:v>4635</c:v>
                </c:pt>
                <c:pt idx="1841">
                  <c:v>4676</c:v>
                </c:pt>
                <c:pt idx="1842">
                  <c:v>4700</c:v>
                </c:pt>
                <c:pt idx="1843">
                  <c:v>4700</c:v>
                </c:pt>
                <c:pt idx="1844">
                  <c:v>4790</c:v>
                </c:pt>
                <c:pt idx="1845">
                  <c:v>4800</c:v>
                </c:pt>
                <c:pt idx="1846">
                  <c:v>4800</c:v>
                </c:pt>
                <c:pt idx="1847">
                  <c:v>4900</c:v>
                </c:pt>
                <c:pt idx="1848">
                  <c:v>4900</c:v>
                </c:pt>
                <c:pt idx="1849">
                  <c:v>4900</c:v>
                </c:pt>
                <c:pt idx="1850">
                  <c:v>4965</c:v>
                </c:pt>
                <c:pt idx="1851">
                  <c:v>4978</c:v>
                </c:pt>
                <c:pt idx="1852">
                  <c:v>5003</c:v>
                </c:pt>
                <c:pt idx="1853">
                  <c:v>5200</c:v>
                </c:pt>
                <c:pt idx="1854">
                  <c:v>5247</c:v>
                </c:pt>
                <c:pt idx="1855">
                  <c:v>5281</c:v>
                </c:pt>
                <c:pt idx="1856">
                  <c:v>5292</c:v>
                </c:pt>
                <c:pt idx="1857">
                  <c:v>5300</c:v>
                </c:pt>
                <c:pt idx="1858">
                  <c:v>5400</c:v>
                </c:pt>
                <c:pt idx="1859">
                  <c:v>5400</c:v>
                </c:pt>
                <c:pt idx="1860">
                  <c:v>5400</c:v>
                </c:pt>
                <c:pt idx="1861">
                  <c:v>5400</c:v>
                </c:pt>
                <c:pt idx="1862">
                  <c:v>5400</c:v>
                </c:pt>
                <c:pt idx="1863">
                  <c:v>5408</c:v>
                </c:pt>
                <c:pt idx="1864">
                  <c:v>5650</c:v>
                </c:pt>
                <c:pt idx="1865">
                  <c:v>5700</c:v>
                </c:pt>
                <c:pt idx="1866">
                  <c:v>5700</c:v>
                </c:pt>
                <c:pt idx="1867">
                  <c:v>5808</c:v>
                </c:pt>
                <c:pt idx="1868">
                  <c:v>5830</c:v>
                </c:pt>
                <c:pt idx="1869">
                  <c:v>5900</c:v>
                </c:pt>
                <c:pt idx="1870">
                  <c:v>5900</c:v>
                </c:pt>
                <c:pt idx="1871">
                  <c:v>5900</c:v>
                </c:pt>
                <c:pt idx="1872">
                  <c:v>5900</c:v>
                </c:pt>
                <c:pt idx="1873">
                  <c:v>5900</c:v>
                </c:pt>
                <c:pt idx="1874">
                  <c:v>5900</c:v>
                </c:pt>
                <c:pt idx="1875">
                  <c:v>5972</c:v>
                </c:pt>
                <c:pt idx="1876">
                  <c:v>6000</c:v>
                </c:pt>
                <c:pt idx="1877">
                  <c:v>6072</c:v>
                </c:pt>
                <c:pt idx="1878">
                  <c:v>6100</c:v>
                </c:pt>
                <c:pt idx="1879">
                  <c:v>6100</c:v>
                </c:pt>
                <c:pt idx="1880">
                  <c:v>6100</c:v>
                </c:pt>
                <c:pt idx="1881">
                  <c:v>6100</c:v>
                </c:pt>
                <c:pt idx="1882">
                  <c:v>6189</c:v>
                </c:pt>
                <c:pt idx="1883">
                  <c:v>6200</c:v>
                </c:pt>
                <c:pt idx="1884">
                  <c:v>6200</c:v>
                </c:pt>
                <c:pt idx="1885">
                  <c:v>6300</c:v>
                </c:pt>
                <c:pt idx="1886">
                  <c:v>6300</c:v>
                </c:pt>
                <c:pt idx="1887">
                  <c:v>6300</c:v>
                </c:pt>
                <c:pt idx="1888">
                  <c:v>6304</c:v>
                </c:pt>
                <c:pt idx="1889">
                  <c:v>6400</c:v>
                </c:pt>
                <c:pt idx="1890">
                  <c:v>6400</c:v>
                </c:pt>
                <c:pt idx="1891">
                  <c:v>6500</c:v>
                </c:pt>
                <c:pt idx="1892">
                  <c:v>6585</c:v>
                </c:pt>
                <c:pt idx="1893">
                  <c:v>6586</c:v>
                </c:pt>
                <c:pt idx="1894">
                  <c:v>6600</c:v>
                </c:pt>
                <c:pt idx="1895">
                  <c:v>6600</c:v>
                </c:pt>
                <c:pt idx="1896">
                  <c:v>6600</c:v>
                </c:pt>
                <c:pt idx="1897">
                  <c:v>6600</c:v>
                </c:pt>
                <c:pt idx="1898">
                  <c:v>6638</c:v>
                </c:pt>
                <c:pt idx="1899">
                  <c:v>6651</c:v>
                </c:pt>
                <c:pt idx="1900">
                  <c:v>6670</c:v>
                </c:pt>
                <c:pt idx="1901">
                  <c:v>6698</c:v>
                </c:pt>
                <c:pt idx="1902">
                  <c:v>6700</c:v>
                </c:pt>
                <c:pt idx="1903">
                  <c:v>6700</c:v>
                </c:pt>
                <c:pt idx="1904">
                  <c:v>6737</c:v>
                </c:pt>
                <c:pt idx="1905">
                  <c:v>6793</c:v>
                </c:pt>
                <c:pt idx="1906">
                  <c:v>6800</c:v>
                </c:pt>
                <c:pt idx="1907">
                  <c:v>6831</c:v>
                </c:pt>
                <c:pt idx="1908">
                  <c:v>6900</c:v>
                </c:pt>
                <c:pt idx="1909">
                  <c:v>6900</c:v>
                </c:pt>
                <c:pt idx="1910">
                  <c:v>7000</c:v>
                </c:pt>
                <c:pt idx="1911">
                  <c:v>7000</c:v>
                </c:pt>
                <c:pt idx="1912">
                  <c:v>7020</c:v>
                </c:pt>
                <c:pt idx="1913">
                  <c:v>7032</c:v>
                </c:pt>
                <c:pt idx="1914">
                  <c:v>7090</c:v>
                </c:pt>
                <c:pt idx="1915">
                  <c:v>7161</c:v>
                </c:pt>
                <c:pt idx="1916">
                  <c:v>7174</c:v>
                </c:pt>
                <c:pt idx="1917">
                  <c:v>7200</c:v>
                </c:pt>
                <c:pt idx="1918">
                  <c:v>7251</c:v>
                </c:pt>
                <c:pt idx="1919">
                  <c:v>7300</c:v>
                </c:pt>
                <c:pt idx="1920">
                  <c:v>7300</c:v>
                </c:pt>
                <c:pt idx="1921">
                  <c:v>7312</c:v>
                </c:pt>
                <c:pt idx="1922">
                  <c:v>7353</c:v>
                </c:pt>
                <c:pt idx="1923">
                  <c:v>7400</c:v>
                </c:pt>
                <c:pt idx="1924">
                  <c:v>7400</c:v>
                </c:pt>
                <c:pt idx="1925">
                  <c:v>7465</c:v>
                </c:pt>
                <c:pt idx="1926">
                  <c:v>7500</c:v>
                </c:pt>
                <c:pt idx="1927">
                  <c:v>7500</c:v>
                </c:pt>
                <c:pt idx="1928">
                  <c:v>7531</c:v>
                </c:pt>
                <c:pt idx="1929">
                  <c:v>7542</c:v>
                </c:pt>
                <c:pt idx="1930">
                  <c:v>7607</c:v>
                </c:pt>
                <c:pt idx="1931">
                  <c:v>7638</c:v>
                </c:pt>
                <c:pt idx="1932">
                  <c:v>7670</c:v>
                </c:pt>
                <c:pt idx="1933">
                  <c:v>7675</c:v>
                </c:pt>
                <c:pt idx="1934">
                  <c:v>7679</c:v>
                </c:pt>
                <c:pt idx="1935">
                  <c:v>7700</c:v>
                </c:pt>
                <c:pt idx="1936">
                  <c:v>7700</c:v>
                </c:pt>
                <c:pt idx="1937">
                  <c:v>7747</c:v>
                </c:pt>
                <c:pt idx="1938">
                  <c:v>7894</c:v>
                </c:pt>
                <c:pt idx="1939">
                  <c:v>7925</c:v>
                </c:pt>
                <c:pt idx="1940">
                  <c:v>7935</c:v>
                </c:pt>
                <c:pt idx="1941">
                  <c:v>8000</c:v>
                </c:pt>
                <c:pt idx="1942">
                  <c:v>8000</c:v>
                </c:pt>
                <c:pt idx="1943">
                  <c:v>8000</c:v>
                </c:pt>
                <c:pt idx="1944">
                  <c:v>8000</c:v>
                </c:pt>
                <c:pt idx="1945">
                  <c:v>8000</c:v>
                </c:pt>
                <c:pt idx="1946">
                  <c:v>8041</c:v>
                </c:pt>
                <c:pt idx="1947">
                  <c:v>8100</c:v>
                </c:pt>
                <c:pt idx="1948">
                  <c:v>8200</c:v>
                </c:pt>
                <c:pt idx="1949">
                  <c:v>8200</c:v>
                </c:pt>
                <c:pt idx="1950">
                  <c:v>8200</c:v>
                </c:pt>
                <c:pt idx="1951">
                  <c:v>8300</c:v>
                </c:pt>
                <c:pt idx="1952">
                  <c:v>8372</c:v>
                </c:pt>
                <c:pt idx="1953">
                  <c:v>8391</c:v>
                </c:pt>
                <c:pt idx="1954">
                  <c:v>8400</c:v>
                </c:pt>
                <c:pt idx="1955">
                  <c:v>8400</c:v>
                </c:pt>
                <c:pt idx="1956">
                  <c:v>8400</c:v>
                </c:pt>
                <c:pt idx="1957">
                  <c:v>8450</c:v>
                </c:pt>
                <c:pt idx="1958">
                  <c:v>8600</c:v>
                </c:pt>
                <c:pt idx="1959">
                  <c:v>8673</c:v>
                </c:pt>
                <c:pt idx="1960">
                  <c:v>8800</c:v>
                </c:pt>
                <c:pt idx="1961">
                  <c:v>8800</c:v>
                </c:pt>
                <c:pt idx="1962">
                  <c:v>8800</c:v>
                </c:pt>
                <c:pt idx="1963">
                  <c:v>8900</c:v>
                </c:pt>
                <c:pt idx="1964">
                  <c:v>8934</c:v>
                </c:pt>
                <c:pt idx="1965">
                  <c:v>9000</c:v>
                </c:pt>
                <c:pt idx="1966">
                  <c:v>9000</c:v>
                </c:pt>
                <c:pt idx="1967">
                  <c:v>9000</c:v>
                </c:pt>
                <c:pt idx="1968">
                  <c:v>9049</c:v>
                </c:pt>
                <c:pt idx="1969">
                  <c:v>9100</c:v>
                </c:pt>
                <c:pt idx="1970">
                  <c:v>9100</c:v>
                </c:pt>
                <c:pt idx="1971">
                  <c:v>9160</c:v>
                </c:pt>
                <c:pt idx="1972">
                  <c:v>9200</c:v>
                </c:pt>
                <c:pt idx="1973">
                  <c:v>9200</c:v>
                </c:pt>
                <c:pt idx="1974">
                  <c:v>9200</c:v>
                </c:pt>
                <c:pt idx="1975">
                  <c:v>9200</c:v>
                </c:pt>
                <c:pt idx="1976">
                  <c:v>9200</c:v>
                </c:pt>
                <c:pt idx="1977">
                  <c:v>9200</c:v>
                </c:pt>
                <c:pt idx="1978">
                  <c:v>9215</c:v>
                </c:pt>
                <c:pt idx="1979">
                  <c:v>9224</c:v>
                </c:pt>
                <c:pt idx="1980">
                  <c:v>9300</c:v>
                </c:pt>
                <c:pt idx="1981">
                  <c:v>9300</c:v>
                </c:pt>
                <c:pt idx="1982">
                  <c:v>9300</c:v>
                </c:pt>
                <c:pt idx="1983">
                  <c:v>9300</c:v>
                </c:pt>
                <c:pt idx="1984">
                  <c:v>9300</c:v>
                </c:pt>
                <c:pt idx="1985">
                  <c:v>9303</c:v>
                </c:pt>
                <c:pt idx="1986">
                  <c:v>9333</c:v>
                </c:pt>
                <c:pt idx="1987">
                  <c:v>9393</c:v>
                </c:pt>
                <c:pt idx="1988">
                  <c:v>9419</c:v>
                </c:pt>
                <c:pt idx="1989">
                  <c:v>9500</c:v>
                </c:pt>
                <c:pt idx="1990">
                  <c:v>9600</c:v>
                </c:pt>
                <c:pt idx="1991">
                  <c:v>9721</c:v>
                </c:pt>
                <c:pt idx="1992">
                  <c:v>9800</c:v>
                </c:pt>
                <c:pt idx="1993">
                  <c:v>9900</c:v>
                </c:pt>
                <c:pt idx="1994">
                  <c:v>9900</c:v>
                </c:pt>
                <c:pt idx="1995">
                  <c:v>10000</c:v>
                </c:pt>
                <c:pt idx="1996">
                  <c:v>10100</c:v>
                </c:pt>
                <c:pt idx="1997">
                  <c:v>10111</c:v>
                </c:pt>
                <c:pt idx="1998">
                  <c:v>10200</c:v>
                </c:pt>
                <c:pt idx="1999">
                  <c:v>10200</c:v>
                </c:pt>
                <c:pt idx="2000">
                  <c:v>10200</c:v>
                </c:pt>
                <c:pt idx="2001">
                  <c:v>10276</c:v>
                </c:pt>
                <c:pt idx="2002">
                  <c:v>10400</c:v>
                </c:pt>
                <c:pt idx="2003">
                  <c:v>10500</c:v>
                </c:pt>
                <c:pt idx="2004">
                  <c:v>10590</c:v>
                </c:pt>
                <c:pt idx="2005">
                  <c:v>10800</c:v>
                </c:pt>
                <c:pt idx="2006">
                  <c:v>10900</c:v>
                </c:pt>
                <c:pt idx="2007">
                  <c:v>10900</c:v>
                </c:pt>
                <c:pt idx="2008">
                  <c:v>10923</c:v>
                </c:pt>
                <c:pt idx="2009">
                  <c:v>10954</c:v>
                </c:pt>
                <c:pt idx="2010">
                  <c:v>10988</c:v>
                </c:pt>
                <c:pt idx="2011">
                  <c:v>11000</c:v>
                </c:pt>
                <c:pt idx="2012">
                  <c:v>11230</c:v>
                </c:pt>
                <c:pt idx="2013">
                  <c:v>11381</c:v>
                </c:pt>
                <c:pt idx="2014">
                  <c:v>11500</c:v>
                </c:pt>
                <c:pt idx="2015">
                  <c:v>11600</c:v>
                </c:pt>
                <c:pt idx="2016">
                  <c:v>11600</c:v>
                </c:pt>
                <c:pt idx="2017">
                  <c:v>11700</c:v>
                </c:pt>
                <c:pt idx="2018">
                  <c:v>11749</c:v>
                </c:pt>
                <c:pt idx="2019">
                  <c:v>11884</c:v>
                </c:pt>
                <c:pt idx="2020">
                  <c:v>11933</c:v>
                </c:pt>
                <c:pt idx="2021">
                  <c:v>11952</c:v>
                </c:pt>
                <c:pt idx="2022">
                  <c:v>12252</c:v>
                </c:pt>
                <c:pt idx="2023">
                  <c:v>12300</c:v>
                </c:pt>
                <c:pt idx="2024">
                  <c:v>12300</c:v>
                </c:pt>
                <c:pt idx="2025">
                  <c:v>12363</c:v>
                </c:pt>
                <c:pt idx="2026">
                  <c:v>12400</c:v>
                </c:pt>
                <c:pt idx="2027">
                  <c:v>12693</c:v>
                </c:pt>
                <c:pt idx="2028">
                  <c:v>12808</c:v>
                </c:pt>
                <c:pt idx="2029">
                  <c:v>12827</c:v>
                </c:pt>
                <c:pt idx="2030">
                  <c:v>12900</c:v>
                </c:pt>
                <c:pt idx="2031">
                  <c:v>13000</c:v>
                </c:pt>
                <c:pt idx="2032">
                  <c:v>13209</c:v>
                </c:pt>
                <c:pt idx="2033">
                  <c:v>13349</c:v>
                </c:pt>
                <c:pt idx="2034">
                  <c:v>13419</c:v>
                </c:pt>
                <c:pt idx="2035">
                  <c:v>13500</c:v>
                </c:pt>
                <c:pt idx="2036">
                  <c:v>13800</c:v>
                </c:pt>
                <c:pt idx="2037">
                  <c:v>13800</c:v>
                </c:pt>
                <c:pt idx="2038">
                  <c:v>14200</c:v>
                </c:pt>
                <c:pt idx="2039">
                  <c:v>14300</c:v>
                </c:pt>
                <c:pt idx="2040">
                  <c:v>14300</c:v>
                </c:pt>
                <c:pt idx="2041">
                  <c:v>14317</c:v>
                </c:pt>
                <c:pt idx="2042">
                  <c:v>14400</c:v>
                </c:pt>
                <c:pt idx="2043">
                  <c:v>14600</c:v>
                </c:pt>
                <c:pt idx="2044">
                  <c:v>14600</c:v>
                </c:pt>
                <c:pt idx="2045">
                  <c:v>14800</c:v>
                </c:pt>
                <c:pt idx="2046">
                  <c:v>14885</c:v>
                </c:pt>
                <c:pt idx="2047">
                  <c:v>15100</c:v>
                </c:pt>
                <c:pt idx="2048">
                  <c:v>15500</c:v>
                </c:pt>
                <c:pt idx="2049">
                  <c:v>15800</c:v>
                </c:pt>
                <c:pt idx="2050">
                  <c:v>15962</c:v>
                </c:pt>
                <c:pt idx="2051">
                  <c:v>15964</c:v>
                </c:pt>
                <c:pt idx="2052">
                  <c:v>16600</c:v>
                </c:pt>
                <c:pt idx="2053">
                  <c:v>16600</c:v>
                </c:pt>
                <c:pt idx="2054">
                  <c:v>16700</c:v>
                </c:pt>
                <c:pt idx="2055">
                  <c:v>16743</c:v>
                </c:pt>
                <c:pt idx="2056">
                  <c:v>16871</c:v>
                </c:pt>
                <c:pt idx="2057">
                  <c:v>16900</c:v>
                </c:pt>
                <c:pt idx="2058">
                  <c:v>17200</c:v>
                </c:pt>
                <c:pt idx="2059">
                  <c:v>17200</c:v>
                </c:pt>
                <c:pt idx="2060">
                  <c:v>17223</c:v>
                </c:pt>
                <c:pt idx="2061">
                  <c:v>17353</c:v>
                </c:pt>
                <c:pt idx="2062">
                  <c:v>17706</c:v>
                </c:pt>
                <c:pt idx="2063">
                  <c:v>17800</c:v>
                </c:pt>
                <c:pt idx="2064">
                  <c:v>17816</c:v>
                </c:pt>
                <c:pt idx="2065">
                  <c:v>17900</c:v>
                </c:pt>
                <c:pt idx="2066">
                  <c:v>17900</c:v>
                </c:pt>
                <c:pt idx="2067">
                  <c:v>18100</c:v>
                </c:pt>
                <c:pt idx="2068">
                  <c:v>18200</c:v>
                </c:pt>
                <c:pt idx="2069">
                  <c:v>18500</c:v>
                </c:pt>
                <c:pt idx="2070">
                  <c:v>18500</c:v>
                </c:pt>
                <c:pt idx="2071">
                  <c:v>18800</c:v>
                </c:pt>
                <c:pt idx="2072">
                  <c:v>18900</c:v>
                </c:pt>
                <c:pt idx="2073">
                  <c:v>19100</c:v>
                </c:pt>
                <c:pt idx="2074">
                  <c:v>19516</c:v>
                </c:pt>
                <c:pt idx="2075">
                  <c:v>19550</c:v>
                </c:pt>
                <c:pt idx="2076">
                  <c:v>19788</c:v>
                </c:pt>
                <c:pt idx="2077">
                  <c:v>19800</c:v>
                </c:pt>
                <c:pt idx="2078">
                  <c:v>20400</c:v>
                </c:pt>
                <c:pt idx="2079">
                  <c:v>21100</c:v>
                </c:pt>
                <c:pt idx="2080">
                  <c:v>21100</c:v>
                </c:pt>
                <c:pt idx="2081">
                  <c:v>22132</c:v>
                </c:pt>
                <c:pt idx="2082">
                  <c:v>22549</c:v>
                </c:pt>
                <c:pt idx="2083">
                  <c:v>22619</c:v>
                </c:pt>
                <c:pt idx="2084">
                  <c:v>23500</c:v>
                </c:pt>
                <c:pt idx="2085">
                  <c:v>23500</c:v>
                </c:pt>
                <c:pt idx="2086">
                  <c:v>24400</c:v>
                </c:pt>
                <c:pt idx="2087">
                  <c:v>25100</c:v>
                </c:pt>
                <c:pt idx="2088">
                  <c:v>25400</c:v>
                </c:pt>
                <c:pt idx="2089">
                  <c:v>26300</c:v>
                </c:pt>
                <c:pt idx="2090">
                  <c:v>38446</c:v>
                </c:pt>
                <c:pt idx="2091">
                  <c:v>200</c:v>
                </c:pt>
                <c:pt idx="2092">
                  <c:v>600</c:v>
                </c:pt>
                <c:pt idx="2093">
                  <c:v>600</c:v>
                </c:pt>
                <c:pt idx="2094">
                  <c:v>632</c:v>
                </c:pt>
                <c:pt idx="2095">
                  <c:v>700</c:v>
                </c:pt>
                <c:pt idx="2096">
                  <c:v>1070</c:v>
                </c:pt>
                <c:pt idx="2097">
                  <c:v>1100</c:v>
                </c:pt>
                <c:pt idx="2098">
                  <c:v>1289</c:v>
                </c:pt>
                <c:pt idx="2099">
                  <c:v>1350</c:v>
                </c:pt>
                <c:pt idx="2100">
                  <c:v>1400</c:v>
                </c:pt>
                <c:pt idx="2101">
                  <c:v>1462</c:v>
                </c:pt>
                <c:pt idx="2102">
                  <c:v>1541</c:v>
                </c:pt>
                <c:pt idx="2103">
                  <c:v>1736</c:v>
                </c:pt>
                <c:pt idx="2104">
                  <c:v>1800</c:v>
                </c:pt>
                <c:pt idx="2105">
                  <c:v>1838</c:v>
                </c:pt>
                <c:pt idx="2106">
                  <c:v>1900</c:v>
                </c:pt>
                <c:pt idx="2107">
                  <c:v>2000</c:v>
                </c:pt>
                <c:pt idx="2108">
                  <c:v>2000</c:v>
                </c:pt>
                <c:pt idx="2109">
                  <c:v>2000</c:v>
                </c:pt>
                <c:pt idx="2110">
                  <c:v>2080</c:v>
                </c:pt>
                <c:pt idx="2111">
                  <c:v>2133</c:v>
                </c:pt>
                <c:pt idx="2112">
                  <c:v>2179</c:v>
                </c:pt>
                <c:pt idx="2113">
                  <c:v>2300</c:v>
                </c:pt>
                <c:pt idx="2114">
                  <c:v>2347</c:v>
                </c:pt>
                <c:pt idx="2115">
                  <c:v>2400</c:v>
                </c:pt>
                <c:pt idx="2116">
                  <c:v>2402</c:v>
                </c:pt>
                <c:pt idx="2117">
                  <c:v>2479</c:v>
                </c:pt>
                <c:pt idx="2118">
                  <c:v>2500</c:v>
                </c:pt>
                <c:pt idx="2119">
                  <c:v>2528</c:v>
                </c:pt>
                <c:pt idx="2120">
                  <c:v>2535</c:v>
                </c:pt>
                <c:pt idx="2121">
                  <c:v>2585</c:v>
                </c:pt>
                <c:pt idx="2122">
                  <c:v>2673</c:v>
                </c:pt>
                <c:pt idx="2123">
                  <c:v>2800</c:v>
                </c:pt>
                <c:pt idx="2124">
                  <c:v>2800</c:v>
                </c:pt>
                <c:pt idx="2125">
                  <c:v>2800</c:v>
                </c:pt>
                <c:pt idx="2126">
                  <c:v>2809</c:v>
                </c:pt>
                <c:pt idx="2127">
                  <c:v>2838</c:v>
                </c:pt>
                <c:pt idx="2128">
                  <c:v>2896</c:v>
                </c:pt>
                <c:pt idx="2129">
                  <c:v>2958</c:v>
                </c:pt>
                <c:pt idx="2130">
                  <c:v>2959</c:v>
                </c:pt>
                <c:pt idx="2131">
                  <c:v>3003</c:v>
                </c:pt>
                <c:pt idx="2132">
                  <c:v>3094</c:v>
                </c:pt>
                <c:pt idx="2133">
                  <c:v>3100</c:v>
                </c:pt>
                <c:pt idx="2134">
                  <c:v>3100</c:v>
                </c:pt>
                <c:pt idx="2135">
                  <c:v>3102</c:v>
                </c:pt>
                <c:pt idx="2136">
                  <c:v>3117</c:v>
                </c:pt>
                <c:pt idx="2137">
                  <c:v>3200</c:v>
                </c:pt>
                <c:pt idx="2138">
                  <c:v>3269</c:v>
                </c:pt>
                <c:pt idx="2139">
                  <c:v>3300</c:v>
                </c:pt>
                <c:pt idx="2140">
                  <c:v>3310</c:v>
                </c:pt>
                <c:pt idx="2141">
                  <c:v>3348</c:v>
                </c:pt>
                <c:pt idx="2142">
                  <c:v>3394</c:v>
                </c:pt>
                <c:pt idx="2143">
                  <c:v>3413</c:v>
                </c:pt>
                <c:pt idx="2144">
                  <c:v>3454</c:v>
                </c:pt>
                <c:pt idx="2145">
                  <c:v>3474</c:v>
                </c:pt>
                <c:pt idx="2146">
                  <c:v>3500</c:v>
                </c:pt>
                <c:pt idx="2147">
                  <c:v>3506</c:v>
                </c:pt>
                <c:pt idx="2148">
                  <c:v>3520</c:v>
                </c:pt>
                <c:pt idx="2149">
                  <c:v>3535</c:v>
                </c:pt>
                <c:pt idx="2150">
                  <c:v>3547</c:v>
                </c:pt>
                <c:pt idx="2151">
                  <c:v>3552</c:v>
                </c:pt>
                <c:pt idx="2152">
                  <c:v>3553</c:v>
                </c:pt>
                <c:pt idx="2153">
                  <c:v>3594</c:v>
                </c:pt>
                <c:pt idx="2154">
                  <c:v>3625</c:v>
                </c:pt>
                <c:pt idx="2155">
                  <c:v>3662</c:v>
                </c:pt>
                <c:pt idx="2156">
                  <c:v>3687</c:v>
                </c:pt>
                <c:pt idx="2157">
                  <c:v>3700</c:v>
                </c:pt>
                <c:pt idx="2158">
                  <c:v>3712</c:v>
                </c:pt>
                <c:pt idx="2159">
                  <c:v>3733</c:v>
                </c:pt>
                <c:pt idx="2160">
                  <c:v>3779</c:v>
                </c:pt>
                <c:pt idx="2161">
                  <c:v>3788</c:v>
                </c:pt>
                <c:pt idx="2162">
                  <c:v>3800</c:v>
                </c:pt>
                <c:pt idx="2163">
                  <c:v>3808</c:v>
                </c:pt>
                <c:pt idx="2164">
                  <c:v>3900</c:v>
                </c:pt>
                <c:pt idx="2165">
                  <c:v>3900</c:v>
                </c:pt>
                <c:pt idx="2166">
                  <c:v>3900</c:v>
                </c:pt>
                <c:pt idx="2167">
                  <c:v>3900</c:v>
                </c:pt>
                <c:pt idx="2168">
                  <c:v>3900</c:v>
                </c:pt>
                <c:pt idx="2169">
                  <c:v>4000</c:v>
                </c:pt>
                <c:pt idx="2170">
                  <c:v>4029</c:v>
                </c:pt>
                <c:pt idx="2171">
                  <c:v>4064</c:v>
                </c:pt>
                <c:pt idx="2172">
                  <c:v>4065</c:v>
                </c:pt>
                <c:pt idx="2173">
                  <c:v>4084</c:v>
                </c:pt>
                <c:pt idx="2174">
                  <c:v>4087</c:v>
                </c:pt>
                <c:pt idx="2175">
                  <c:v>4114</c:v>
                </c:pt>
                <c:pt idx="2176">
                  <c:v>4115</c:v>
                </c:pt>
                <c:pt idx="2177">
                  <c:v>4130</c:v>
                </c:pt>
                <c:pt idx="2178">
                  <c:v>4200</c:v>
                </c:pt>
                <c:pt idx="2179">
                  <c:v>4269</c:v>
                </c:pt>
                <c:pt idx="2180">
                  <c:v>4297</c:v>
                </c:pt>
                <c:pt idx="2181">
                  <c:v>4300</c:v>
                </c:pt>
                <c:pt idx="2182">
                  <c:v>4378</c:v>
                </c:pt>
                <c:pt idx="2183">
                  <c:v>4400</c:v>
                </c:pt>
                <c:pt idx="2184">
                  <c:v>4400</c:v>
                </c:pt>
                <c:pt idx="2185">
                  <c:v>4402</c:v>
                </c:pt>
                <c:pt idx="2186">
                  <c:v>4447</c:v>
                </c:pt>
                <c:pt idx="2187">
                  <c:v>4498</c:v>
                </c:pt>
                <c:pt idx="2188">
                  <c:v>4510</c:v>
                </c:pt>
                <c:pt idx="2189">
                  <c:v>4525</c:v>
                </c:pt>
                <c:pt idx="2190">
                  <c:v>4553</c:v>
                </c:pt>
                <c:pt idx="2191">
                  <c:v>4634</c:v>
                </c:pt>
                <c:pt idx="2192">
                  <c:v>4647</c:v>
                </c:pt>
                <c:pt idx="2193">
                  <c:v>4747</c:v>
                </c:pt>
                <c:pt idx="2194">
                  <c:v>4754</c:v>
                </c:pt>
                <c:pt idx="2195">
                  <c:v>4800</c:v>
                </c:pt>
                <c:pt idx="2196">
                  <c:v>4869</c:v>
                </c:pt>
                <c:pt idx="2197">
                  <c:v>4874</c:v>
                </c:pt>
                <c:pt idx="2198">
                  <c:v>4918</c:v>
                </c:pt>
                <c:pt idx="2199">
                  <c:v>4994</c:v>
                </c:pt>
                <c:pt idx="2200">
                  <c:v>5000</c:v>
                </c:pt>
                <c:pt idx="2201">
                  <c:v>5017</c:v>
                </c:pt>
                <c:pt idx="2202">
                  <c:v>5090</c:v>
                </c:pt>
                <c:pt idx="2203">
                  <c:v>5097</c:v>
                </c:pt>
                <c:pt idx="2204">
                  <c:v>5112</c:v>
                </c:pt>
                <c:pt idx="2205">
                  <c:v>5119</c:v>
                </c:pt>
                <c:pt idx="2206">
                  <c:v>5160</c:v>
                </c:pt>
                <c:pt idx="2207">
                  <c:v>5176</c:v>
                </c:pt>
                <c:pt idx="2208">
                  <c:v>5200</c:v>
                </c:pt>
                <c:pt idx="2209">
                  <c:v>5207</c:v>
                </c:pt>
                <c:pt idx="2210">
                  <c:v>5275</c:v>
                </c:pt>
                <c:pt idx="2211">
                  <c:v>5300</c:v>
                </c:pt>
                <c:pt idx="2212">
                  <c:v>5346</c:v>
                </c:pt>
                <c:pt idx="2213">
                  <c:v>5346</c:v>
                </c:pt>
                <c:pt idx="2214">
                  <c:v>5353</c:v>
                </c:pt>
                <c:pt idx="2215">
                  <c:v>5357</c:v>
                </c:pt>
                <c:pt idx="2216">
                  <c:v>5407</c:v>
                </c:pt>
                <c:pt idx="2217">
                  <c:v>5470</c:v>
                </c:pt>
                <c:pt idx="2218">
                  <c:v>5553</c:v>
                </c:pt>
                <c:pt idx="2219">
                  <c:v>5602</c:v>
                </c:pt>
                <c:pt idx="2220">
                  <c:v>5681</c:v>
                </c:pt>
                <c:pt idx="2221">
                  <c:v>5700</c:v>
                </c:pt>
                <c:pt idx="2222">
                  <c:v>5720</c:v>
                </c:pt>
                <c:pt idx="2223">
                  <c:v>5725</c:v>
                </c:pt>
                <c:pt idx="2224">
                  <c:v>5740</c:v>
                </c:pt>
                <c:pt idx="2225">
                  <c:v>5767</c:v>
                </c:pt>
                <c:pt idx="2226">
                  <c:v>5768</c:v>
                </c:pt>
                <c:pt idx="2227">
                  <c:v>5783</c:v>
                </c:pt>
                <c:pt idx="2228">
                  <c:v>5797</c:v>
                </c:pt>
                <c:pt idx="2229">
                  <c:v>5800</c:v>
                </c:pt>
                <c:pt idx="2230">
                  <c:v>5881</c:v>
                </c:pt>
                <c:pt idx="2231">
                  <c:v>5894</c:v>
                </c:pt>
                <c:pt idx="2232">
                  <c:v>5908</c:v>
                </c:pt>
                <c:pt idx="2233">
                  <c:v>5977</c:v>
                </c:pt>
                <c:pt idx="2234">
                  <c:v>5985</c:v>
                </c:pt>
                <c:pt idx="2235">
                  <c:v>6028</c:v>
                </c:pt>
                <c:pt idx="2236">
                  <c:v>6070</c:v>
                </c:pt>
                <c:pt idx="2237">
                  <c:v>6201</c:v>
                </c:pt>
                <c:pt idx="2238">
                  <c:v>6258</c:v>
                </c:pt>
                <c:pt idx="2239">
                  <c:v>6288</c:v>
                </c:pt>
                <c:pt idx="2240">
                  <c:v>6300</c:v>
                </c:pt>
                <c:pt idx="2241">
                  <c:v>6300</c:v>
                </c:pt>
                <c:pt idx="2242">
                  <c:v>6310</c:v>
                </c:pt>
                <c:pt idx="2243">
                  <c:v>6341</c:v>
                </c:pt>
                <c:pt idx="2244">
                  <c:v>6363</c:v>
                </c:pt>
                <c:pt idx="2245">
                  <c:v>6394</c:v>
                </c:pt>
                <c:pt idx="2246">
                  <c:v>6473</c:v>
                </c:pt>
                <c:pt idx="2247">
                  <c:v>6495</c:v>
                </c:pt>
                <c:pt idx="2248">
                  <c:v>6523</c:v>
                </c:pt>
                <c:pt idx="2249">
                  <c:v>6651</c:v>
                </c:pt>
                <c:pt idx="2250">
                  <c:v>6651</c:v>
                </c:pt>
                <c:pt idx="2251">
                  <c:v>6700</c:v>
                </c:pt>
                <c:pt idx="2252">
                  <c:v>6700</c:v>
                </c:pt>
                <c:pt idx="2253">
                  <c:v>6738</c:v>
                </c:pt>
                <c:pt idx="2254">
                  <c:v>6800</c:v>
                </c:pt>
                <c:pt idx="2255">
                  <c:v>6878</c:v>
                </c:pt>
                <c:pt idx="2256">
                  <c:v>6933</c:v>
                </c:pt>
                <c:pt idx="2257">
                  <c:v>7031</c:v>
                </c:pt>
                <c:pt idx="2258">
                  <c:v>7075</c:v>
                </c:pt>
                <c:pt idx="2259">
                  <c:v>7086</c:v>
                </c:pt>
                <c:pt idx="2260">
                  <c:v>7149</c:v>
                </c:pt>
                <c:pt idx="2261">
                  <c:v>7333</c:v>
                </c:pt>
                <c:pt idx="2262">
                  <c:v>7382</c:v>
                </c:pt>
                <c:pt idx="2263">
                  <c:v>7422</c:v>
                </c:pt>
                <c:pt idx="2264">
                  <c:v>7500</c:v>
                </c:pt>
                <c:pt idx="2265">
                  <c:v>7519</c:v>
                </c:pt>
                <c:pt idx="2266">
                  <c:v>7520</c:v>
                </c:pt>
                <c:pt idx="2267">
                  <c:v>7538</c:v>
                </c:pt>
                <c:pt idx="2268">
                  <c:v>7600</c:v>
                </c:pt>
                <c:pt idx="2269">
                  <c:v>7700</c:v>
                </c:pt>
                <c:pt idx="2270">
                  <c:v>7868</c:v>
                </c:pt>
                <c:pt idx="2271">
                  <c:v>8000</c:v>
                </c:pt>
                <c:pt idx="2272">
                  <c:v>8098</c:v>
                </c:pt>
                <c:pt idx="2273">
                  <c:v>8185</c:v>
                </c:pt>
                <c:pt idx="2274">
                  <c:v>8260</c:v>
                </c:pt>
                <c:pt idx="2275">
                  <c:v>8359</c:v>
                </c:pt>
                <c:pt idx="2276">
                  <c:v>8464</c:v>
                </c:pt>
                <c:pt idx="2277">
                  <c:v>8574</c:v>
                </c:pt>
                <c:pt idx="2278">
                  <c:v>8700</c:v>
                </c:pt>
                <c:pt idx="2279">
                  <c:v>8786</c:v>
                </c:pt>
                <c:pt idx="2280">
                  <c:v>8889</c:v>
                </c:pt>
                <c:pt idx="2281">
                  <c:v>8949</c:v>
                </c:pt>
                <c:pt idx="2282">
                  <c:v>9133</c:v>
                </c:pt>
                <c:pt idx="2283">
                  <c:v>9343</c:v>
                </c:pt>
                <c:pt idx="2284">
                  <c:v>9420</c:v>
                </c:pt>
                <c:pt idx="2285">
                  <c:v>9912</c:v>
                </c:pt>
                <c:pt idx="2286">
                  <c:v>10204</c:v>
                </c:pt>
                <c:pt idx="2287">
                  <c:v>10298</c:v>
                </c:pt>
                <c:pt idx="2288">
                  <c:v>10469</c:v>
                </c:pt>
                <c:pt idx="2289">
                  <c:v>10826</c:v>
                </c:pt>
                <c:pt idx="2290">
                  <c:v>11000</c:v>
                </c:pt>
                <c:pt idx="2291">
                  <c:v>11000</c:v>
                </c:pt>
                <c:pt idx="2292">
                  <c:v>11100</c:v>
                </c:pt>
                <c:pt idx="2293">
                  <c:v>11600</c:v>
                </c:pt>
                <c:pt idx="2294">
                  <c:v>11600</c:v>
                </c:pt>
                <c:pt idx="2295">
                  <c:v>11608</c:v>
                </c:pt>
                <c:pt idx="2296">
                  <c:v>11628</c:v>
                </c:pt>
                <c:pt idx="2297">
                  <c:v>11703</c:v>
                </c:pt>
                <c:pt idx="2298">
                  <c:v>11743</c:v>
                </c:pt>
                <c:pt idx="2299">
                  <c:v>11978</c:v>
                </c:pt>
                <c:pt idx="2300">
                  <c:v>12133</c:v>
                </c:pt>
                <c:pt idx="2301">
                  <c:v>12147</c:v>
                </c:pt>
                <c:pt idx="2302">
                  <c:v>12500</c:v>
                </c:pt>
                <c:pt idx="2303">
                  <c:v>12838</c:v>
                </c:pt>
                <c:pt idx="2304">
                  <c:v>12900</c:v>
                </c:pt>
                <c:pt idx="2305">
                  <c:v>13661</c:v>
                </c:pt>
                <c:pt idx="2306">
                  <c:v>13953</c:v>
                </c:pt>
                <c:pt idx="2307">
                  <c:v>14158</c:v>
                </c:pt>
                <c:pt idx="2308">
                  <c:v>15100</c:v>
                </c:pt>
                <c:pt idx="2309">
                  <c:v>16206</c:v>
                </c:pt>
                <c:pt idx="2310">
                  <c:v>18324</c:v>
                </c:pt>
                <c:pt idx="2311">
                  <c:v>21284</c:v>
                </c:pt>
                <c:pt idx="2312">
                  <c:v>37557</c:v>
                </c:pt>
                <c:pt idx="2313">
                  <c:v>400</c:v>
                </c:pt>
                <c:pt idx="2314">
                  <c:v>800</c:v>
                </c:pt>
                <c:pt idx="2315">
                  <c:v>800</c:v>
                </c:pt>
                <c:pt idx="2316">
                  <c:v>900</c:v>
                </c:pt>
                <c:pt idx="2317">
                  <c:v>1400</c:v>
                </c:pt>
                <c:pt idx="2318">
                  <c:v>1600</c:v>
                </c:pt>
                <c:pt idx="2319">
                  <c:v>1800</c:v>
                </c:pt>
                <c:pt idx="2320">
                  <c:v>2028</c:v>
                </c:pt>
                <c:pt idx="2321">
                  <c:v>2100</c:v>
                </c:pt>
                <c:pt idx="2322">
                  <c:v>2493</c:v>
                </c:pt>
                <c:pt idx="2323">
                  <c:v>2700</c:v>
                </c:pt>
                <c:pt idx="2324">
                  <c:v>2710</c:v>
                </c:pt>
                <c:pt idx="2325">
                  <c:v>3200</c:v>
                </c:pt>
                <c:pt idx="2326">
                  <c:v>3400</c:v>
                </c:pt>
                <c:pt idx="2327">
                  <c:v>4076</c:v>
                </c:pt>
                <c:pt idx="2328">
                  <c:v>4500</c:v>
                </c:pt>
                <c:pt idx="2329">
                  <c:v>4938</c:v>
                </c:pt>
                <c:pt idx="2330">
                  <c:v>5543</c:v>
                </c:pt>
                <c:pt idx="2331">
                  <c:v>5600</c:v>
                </c:pt>
                <c:pt idx="2332">
                  <c:v>6300</c:v>
                </c:pt>
                <c:pt idx="2333">
                  <c:v>6400</c:v>
                </c:pt>
                <c:pt idx="2334">
                  <c:v>7200</c:v>
                </c:pt>
                <c:pt idx="2335">
                  <c:v>700</c:v>
                </c:pt>
                <c:pt idx="2336">
                  <c:v>1034</c:v>
                </c:pt>
                <c:pt idx="2337">
                  <c:v>1100</c:v>
                </c:pt>
                <c:pt idx="2338">
                  <c:v>1400</c:v>
                </c:pt>
                <c:pt idx="2339">
                  <c:v>1600</c:v>
                </c:pt>
                <c:pt idx="2340">
                  <c:v>1800</c:v>
                </c:pt>
                <c:pt idx="2341">
                  <c:v>2200</c:v>
                </c:pt>
                <c:pt idx="2342">
                  <c:v>2600</c:v>
                </c:pt>
                <c:pt idx="2343">
                  <c:v>2648</c:v>
                </c:pt>
                <c:pt idx="2344">
                  <c:v>2800</c:v>
                </c:pt>
                <c:pt idx="2345">
                  <c:v>2874</c:v>
                </c:pt>
                <c:pt idx="2346">
                  <c:v>3000</c:v>
                </c:pt>
                <c:pt idx="2347">
                  <c:v>3047</c:v>
                </c:pt>
                <c:pt idx="2348">
                  <c:v>3100</c:v>
                </c:pt>
                <c:pt idx="2349">
                  <c:v>3240</c:v>
                </c:pt>
                <c:pt idx="2350">
                  <c:v>3676</c:v>
                </c:pt>
                <c:pt idx="2351">
                  <c:v>3950</c:v>
                </c:pt>
                <c:pt idx="2352">
                  <c:v>3997</c:v>
                </c:pt>
                <c:pt idx="2353">
                  <c:v>4112</c:v>
                </c:pt>
                <c:pt idx="2354">
                  <c:v>4200</c:v>
                </c:pt>
                <c:pt idx="2355">
                  <c:v>4400</c:v>
                </c:pt>
                <c:pt idx="2356">
                  <c:v>4400</c:v>
                </c:pt>
                <c:pt idx="2357">
                  <c:v>4439</c:v>
                </c:pt>
                <c:pt idx="2358">
                  <c:v>4641</c:v>
                </c:pt>
                <c:pt idx="2359">
                  <c:v>4767</c:v>
                </c:pt>
                <c:pt idx="2360">
                  <c:v>4800</c:v>
                </c:pt>
                <c:pt idx="2361">
                  <c:v>5164</c:v>
                </c:pt>
                <c:pt idx="2362">
                  <c:v>5600</c:v>
                </c:pt>
                <c:pt idx="2363">
                  <c:v>5824</c:v>
                </c:pt>
                <c:pt idx="2364">
                  <c:v>6000</c:v>
                </c:pt>
                <c:pt idx="2365">
                  <c:v>6066</c:v>
                </c:pt>
                <c:pt idx="2366">
                  <c:v>6200</c:v>
                </c:pt>
                <c:pt idx="2367">
                  <c:v>6275</c:v>
                </c:pt>
                <c:pt idx="2368">
                  <c:v>6800</c:v>
                </c:pt>
                <c:pt idx="2369">
                  <c:v>6900</c:v>
                </c:pt>
                <c:pt idx="2370">
                  <c:v>7504</c:v>
                </c:pt>
                <c:pt idx="2371">
                  <c:v>8145</c:v>
                </c:pt>
                <c:pt idx="2372">
                  <c:v>8204</c:v>
                </c:pt>
                <c:pt idx="2373">
                  <c:v>8350</c:v>
                </c:pt>
                <c:pt idx="2374">
                  <c:v>8875</c:v>
                </c:pt>
              </c:numCache>
            </c:numRef>
          </c:xVal>
          <c:yVal>
            <c:numRef>
              <c:f>class!$K$2:$K$2376</c:f>
              <c:numCache>
                <c:formatCode>0</c:formatCode>
                <c:ptCount val="2375"/>
                <c:pt idx="0">
                  <c:v>43338.114502999997</c:v>
                </c:pt>
                <c:pt idx="1">
                  <c:v>66008.230469000002</c:v>
                </c:pt>
                <c:pt idx="2">
                  <c:v>77290.395507000008</c:v>
                </c:pt>
                <c:pt idx="3">
                  <c:v>68124.109620000003</c:v>
                </c:pt>
                <c:pt idx="4">
                  <c:v>73682.981445000012</c:v>
                </c:pt>
                <c:pt idx="5">
                  <c:v>70754.963866999999</c:v>
                </c:pt>
                <c:pt idx="6">
                  <c:v>77741.584961</c:v>
                </c:pt>
                <c:pt idx="7">
                  <c:v>77013.278320000012</c:v>
                </c:pt>
                <c:pt idx="8">
                  <c:v>89354.499022000004</c:v>
                </c:pt>
                <c:pt idx="9">
                  <c:v>86709.765136000002</c:v>
                </c:pt>
                <c:pt idx="10">
                  <c:v>98226.981933000003</c:v>
                </c:pt>
                <c:pt idx="11">
                  <c:v>64839.009276999997</c:v>
                </c:pt>
                <c:pt idx="12">
                  <c:v>83411.103027000005</c:v>
                </c:pt>
                <c:pt idx="13">
                  <c:v>92043.354980000004</c:v>
                </c:pt>
                <c:pt idx="14">
                  <c:v>76210.167969000002</c:v>
                </c:pt>
                <c:pt idx="15">
                  <c:v>86318.728516000003</c:v>
                </c:pt>
                <c:pt idx="16">
                  <c:v>77635.268066999997</c:v>
                </c:pt>
                <c:pt idx="17">
                  <c:v>78963.024414999993</c:v>
                </c:pt>
                <c:pt idx="18">
                  <c:v>74033.680176000009</c:v>
                </c:pt>
                <c:pt idx="19">
                  <c:v>31325.550902999999</c:v>
                </c:pt>
                <c:pt idx="20">
                  <c:v>29188.676605000001</c:v>
                </c:pt>
                <c:pt idx="21">
                  <c:v>21419.794281000002</c:v>
                </c:pt>
                <c:pt idx="22">
                  <c:v>30916.601562</c:v>
                </c:pt>
                <c:pt idx="23">
                  <c:v>29534.175049000001</c:v>
                </c:pt>
                <c:pt idx="24">
                  <c:v>34312.578613999998</c:v>
                </c:pt>
                <c:pt idx="25">
                  <c:v>39238.195557000006</c:v>
                </c:pt>
                <c:pt idx="26">
                  <c:v>36830.992432999999</c:v>
                </c:pt>
                <c:pt idx="27">
                  <c:v>44290.231444999998</c:v>
                </c:pt>
                <c:pt idx="28">
                  <c:v>44290.231444999998</c:v>
                </c:pt>
                <c:pt idx="29">
                  <c:v>43291.919676999998</c:v>
                </c:pt>
                <c:pt idx="30">
                  <c:v>48282.488770000004</c:v>
                </c:pt>
                <c:pt idx="31">
                  <c:v>22557.289672000003</c:v>
                </c:pt>
                <c:pt idx="32">
                  <c:v>28104.758545999997</c:v>
                </c:pt>
                <c:pt idx="33">
                  <c:v>42594.265380000004</c:v>
                </c:pt>
                <c:pt idx="34">
                  <c:v>35792.005126000004</c:v>
                </c:pt>
                <c:pt idx="35">
                  <c:v>92878.752928999995</c:v>
                </c:pt>
                <c:pt idx="36">
                  <c:v>82144.660644999996</c:v>
                </c:pt>
                <c:pt idx="37">
                  <c:v>95475.370604999989</c:v>
                </c:pt>
                <c:pt idx="38">
                  <c:v>87905.460449999999</c:v>
                </c:pt>
                <c:pt idx="39">
                  <c:v>83328.525391000003</c:v>
                </c:pt>
                <c:pt idx="40">
                  <c:v>77749.018066999997</c:v>
                </c:pt>
                <c:pt idx="41">
                  <c:v>78937.121094000002</c:v>
                </c:pt>
                <c:pt idx="42">
                  <c:v>59838.676025000008</c:v>
                </c:pt>
                <c:pt idx="43">
                  <c:v>59838.676025000008</c:v>
                </c:pt>
                <c:pt idx="44">
                  <c:v>71167.927977999992</c:v>
                </c:pt>
                <c:pt idx="45">
                  <c:v>79684.667235999994</c:v>
                </c:pt>
                <c:pt idx="46">
                  <c:v>64342.757568000001</c:v>
                </c:pt>
                <c:pt idx="47">
                  <c:v>67753.282472000006</c:v>
                </c:pt>
                <c:pt idx="48">
                  <c:v>58894.033933999992</c:v>
                </c:pt>
                <c:pt idx="49">
                  <c:v>53608.726562999997</c:v>
                </c:pt>
                <c:pt idx="50">
                  <c:v>53608.726562999997</c:v>
                </c:pt>
                <c:pt idx="51">
                  <c:v>59762.524902999998</c:v>
                </c:pt>
                <c:pt idx="52">
                  <c:v>52545.099365000002</c:v>
                </c:pt>
                <c:pt idx="53">
                  <c:v>50143.667969000002</c:v>
                </c:pt>
                <c:pt idx="54">
                  <c:v>55336.939940999997</c:v>
                </c:pt>
                <c:pt idx="55">
                  <c:v>64289.620848999999</c:v>
                </c:pt>
                <c:pt idx="56">
                  <c:v>51952.552979</c:v>
                </c:pt>
                <c:pt idx="57">
                  <c:v>58607.228516000003</c:v>
                </c:pt>
                <c:pt idx="58">
                  <c:v>53578.282714000008</c:v>
                </c:pt>
                <c:pt idx="59">
                  <c:v>56855.946776999997</c:v>
                </c:pt>
                <c:pt idx="60">
                  <c:v>43026.740722999995</c:v>
                </c:pt>
                <c:pt idx="61">
                  <c:v>52806.280028000001</c:v>
                </c:pt>
                <c:pt idx="62">
                  <c:v>63557.515380000004</c:v>
                </c:pt>
                <c:pt idx="63">
                  <c:v>40873.199219000002</c:v>
                </c:pt>
                <c:pt idx="64">
                  <c:v>37509.911375999996</c:v>
                </c:pt>
                <c:pt idx="65">
                  <c:v>31383.527466</c:v>
                </c:pt>
                <c:pt idx="66">
                  <c:v>37115.869628</c:v>
                </c:pt>
                <c:pt idx="67">
                  <c:v>30360.235107</c:v>
                </c:pt>
                <c:pt idx="68">
                  <c:v>42968.357908999998</c:v>
                </c:pt>
                <c:pt idx="69">
                  <c:v>32677.409669000001</c:v>
                </c:pt>
                <c:pt idx="70">
                  <c:v>32677.409669000001</c:v>
                </c:pt>
                <c:pt idx="71">
                  <c:v>37044.159912000003</c:v>
                </c:pt>
                <c:pt idx="72">
                  <c:v>37044.159912000003</c:v>
                </c:pt>
                <c:pt idx="73">
                  <c:v>33323.1875</c:v>
                </c:pt>
                <c:pt idx="74">
                  <c:v>41904.077147999997</c:v>
                </c:pt>
                <c:pt idx="75">
                  <c:v>35309.215086999997</c:v>
                </c:pt>
                <c:pt idx="76">
                  <c:v>41651.864746000007</c:v>
                </c:pt>
                <c:pt idx="77">
                  <c:v>38501.084961</c:v>
                </c:pt>
                <c:pt idx="78">
                  <c:v>45716.105224999999</c:v>
                </c:pt>
                <c:pt idx="79">
                  <c:v>54182.286620999999</c:v>
                </c:pt>
                <c:pt idx="80">
                  <c:v>46425.361815999997</c:v>
                </c:pt>
                <c:pt idx="81">
                  <c:v>51366.133301999995</c:v>
                </c:pt>
                <c:pt idx="82">
                  <c:v>59101.780274000004</c:v>
                </c:pt>
                <c:pt idx="83">
                  <c:v>54854.111815999997</c:v>
                </c:pt>
                <c:pt idx="84">
                  <c:v>62128.381346999988</c:v>
                </c:pt>
                <c:pt idx="85">
                  <c:v>44762.160398999993</c:v>
                </c:pt>
                <c:pt idx="86">
                  <c:v>44789.526123999996</c:v>
                </c:pt>
                <c:pt idx="87">
                  <c:v>46253.482421000001</c:v>
                </c:pt>
                <c:pt idx="88">
                  <c:v>54889.263184000003</c:v>
                </c:pt>
                <c:pt idx="89">
                  <c:v>54889.263184000003</c:v>
                </c:pt>
                <c:pt idx="90">
                  <c:v>53140.517088999994</c:v>
                </c:pt>
                <c:pt idx="91">
                  <c:v>66244.214842999994</c:v>
                </c:pt>
                <c:pt idx="92">
                  <c:v>66244.214842999994</c:v>
                </c:pt>
                <c:pt idx="93">
                  <c:v>68804.772949999999</c:v>
                </c:pt>
                <c:pt idx="94">
                  <c:v>68804.772949999999</c:v>
                </c:pt>
                <c:pt idx="95">
                  <c:v>40157.910155999998</c:v>
                </c:pt>
                <c:pt idx="96">
                  <c:v>61263.683593000002</c:v>
                </c:pt>
                <c:pt idx="97">
                  <c:v>61263.683593000002</c:v>
                </c:pt>
                <c:pt idx="98">
                  <c:v>68262.208008000001</c:v>
                </c:pt>
                <c:pt idx="99">
                  <c:v>29674.674072000005</c:v>
                </c:pt>
                <c:pt idx="100">
                  <c:v>49271.727293999997</c:v>
                </c:pt>
                <c:pt idx="101">
                  <c:v>34338.786865999995</c:v>
                </c:pt>
                <c:pt idx="102">
                  <c:v>41379.889770000002</c:v>
                </c:pt>
                <c:pt idx="103">
                  <c:v>34733.043335000002</c:v>
                </c:pt>
                <c:pt idx="104">
                  <c:v>52177.149414</c:v>
                </c:pt>
                <c:pt idx="105">
                  <c:v>60498.271729</c:v>
                </c:pt>
                <c:pt idx="106">
                  <c:v>97528.432373000003</c:v>
                </c:pt>
                <c:pt idx="107">
                  <c:v>109237.30957000001</c:v>
                </c:pt>
                <c:pt idx="108">
                  <c:v>65099.466308000003</c:v>
                </c:pt>
                <c:pt idx="109">
                  <c:v>89780.255858999997</c:v>
                </c:pt>
                <c:pt idx="110">
                  <c:v>71079.908934999999</c:v>
                </c:pt>
                <c:pt idx="111">
                  <c:v>70983.138185000003</c:v>
                </c:pt>
                <c:pt idx="112">
                  <c:v>65203.155273999997</c:v>
                </c:pt>
                <c:pt idx="113">
                  <c:v>72327.478027999998</c:v>
                </c:pt>
                <c:pt idx="114">
                  <c:v>6891.1660460000003</c:v>
                </c:pt>
                <c:pt idx="115">
                  <c:v>7365.8328850000007</c:v>
                </c:pt>
                <c:pt idx="116">
                  <c:v>8935.8795170000012</c:v>
                </c:pt>
                <c:pt idx="117">
                  <c:v>12226.755187000001</c:v>
                </c:pt>
                <c:pt idx="118">
                  <c:v>14132.415283999999</c:v>
                </c:pt>
                <c:pt idx="119">
                  <c:v>17268.315063000002</c:v>
                </c:pt>
                <c:pt idx="120">
                  <c:v>56192.870849999999</c:v>
                </c:pt>
                <c:pt idx="121">
                  <c:v>47331.456787999996</c:v>
                </c:pt>
                <c:pt idx="122">
                  <c:v>46543.025634999998</c:v>
                </c:pt>
                <c:pt idx="123">
                  <c:v>60128.536376999997</c:v>
                </c:pt>
                <c:pt idx="124">
                  <c:v>60128.536376999997</c:v>
                </c:pt>
                <c:pt idx="125">
                  <c:v>73767.939209000004</c:v>
                </c:pt>
                <c:pt idx="126">
                  <c:v>98270.107910000006</c:v>
                </c:pt>
                <c:pt idx="127">
                  <c:v>37996.839598999999</c:v>
                </c:pt>
                <c:pt idx="128">
                  <c:v>39392.169311999998</c:v>
                </c:pt>
                <c:pt idx="129">
                  <c:v>42203.840820000005</c:v>
                </c:pt>
                <c:pt idx="130">
                  <c:v>24655.691590000002</c:v>
                </c:pt>
                <c:pt idx="131">
                  <c:v>24655.691590000002</c:v>
                </c:pt>
                <c:pt idx="132">
                  <c:v>36606.112061</c:v>
                </c:pt>
                <c:pt idx="133">
                  <c:v>17781.193909000001</c:v>
                </c:pt>
                <c:pt idx="134">
                  <c:v>23355.613279999998</c:v>
                </c:pt>
                <c:pt idx="135">
                  <c:v>33285.762940000001</c:v>
                </c:pt>
                <c:pt idx="136">
                  <c:v>29246.889404000001</c:v>
                </c:pt>
                <c:pt idx="137">
                  <c:v>63478.188964000001</c:v>
                </c:pt>
                <c:pt idx="138">
                  <c:v>56309.528318999997</c:v>
                </c:pt>
                <c:pt idx="139">
                  <c:v>67227.285157000006</c:v>
                </c:pt>
                <c:pt idx="140">
                  <c:v>64460.819578999995</c:v>
                </c:pt>
                <c:pt idx="141">
                  <c:v>78078.392090000008</c:v>
                </c:pt>
                <c:pt idx="142">
                  <c:v>81468.671386000002</c:v>
                </c:pt>
                <c:pt idx="143">
                  <c:v>103793.88671799999</c:v>
                </c:pt>
                <c:pt idx="144">
                  <c:v>112043.30468799999</c:v>
                </c:pt>
                <c:pt idx="145">
                  <c:v>76611.419433000003</c:v>
                </c:pt>
                <c:pt idx="146">
                  <c:v>110719.53808700001</c:v>
                </c:pt>
                <c:pt idx="147">
                  <c:v>98801.037108999997</c:v>
                </c:pt>
                <c:pt idx="148">
                  <c:v>113330.40625</c:v>
                </c:pt>
                <c:pt idx="149">
                  <c:v>109693.649414</c:v>
                </c:pt>
                <c:pt idx="150">
                  <c:v>104192.07421799999</c:v>
                </c:pt>
                <c:pt idx="151">
                  <c:v>115141.61914000001</c:v>
                </c:pt>
                <c:pt idx="152">
                  <c:v>121344.80761800001</c:v>
                </c:pt>
                <c:pt idx="153">
                  <c:v>91091.12255900001</c:v>
                </c:pt>
                <c:pt idx="154">
                  <c:v>91431.995116999984</c:v>
                </c:pt>
                <c:pt idx="155">
                  <c:v>125591.12109300001</c:v>
                </c:pt>
                <c:pt idx="156">
                  <c:v>74621.187987999991</c:v>
                </c:pt>
                <c:pt idx="157">
                  <c:v>74621.187987999991</c:v>
                </c:pt>
                <c:pt idx="158">
                  <c:v>87791.646483000004</c:v>
                </c:pt>
                <c:pt idx="159">
                  <c:v>98109.87402399999</c:v>
                </c:pt>
                <c:pt idx="160">
                  <c:v>82837.830077999999</c:v>
                </c:pt>
                <c:pt idx="161">
                  <c:v>118978.48632900001</c:v>
                </c:pt>
                <c:pt idx="162">
                  <c:v>112208.13085799999</c:v>
                </c:pt>
                <c:pt idx="163">
                  <c:v>104067.132812</c:v>
                </c:pt>
                <c:pt idx="164">
                  <c:v>83091.062988000005</c:v>
                </c:pt>
                <c:pt idx="165">
                  <c:v>97408.075194999998</c:v>
                </c:pt>
                <c:pt idx="166">
                  <c:v>111958.31836</c:v>
                </c:pt>
                <c:pt idx="167">
                  <c:v>95514.772461</c:v>
                </c:pt>
                <c:pt idx="168">
                  <c:v>99079.569336</c:v>
                </c:pt>
                <c:pt idx="169">
                  <c:v>116859.00683500001</c:v>
                </c:pt>
                <c:pt idx="170">
                  <c:v>103811.31933499999</c:v>
                </c:pt>
                <c:pt idx="171">
                  <c:v>83835.271972999995</c:v>
                </c:pt>
                <c:pt idx="172">
                  <c:v>98829.285155999998</c:v>
                </c:pt>
                <c:pt idx="173">
                  <c:v>68660.273436999996</c:v>
                </c:pt>
                <c:pt idx="174">
                  <c:v>82553.732420999993</c:v>
                </c:pt>
                <c:pt idx="175">
                  <c:v>62734.365722000002</c:v>
                </c:pt>
                <c:pt idx="176">
                  <c:v>10979.915756</c:v>
                </c:pt>
                <c:pt idx="177">
                  <c:v>14328.058105999999</c:v>
                </c:pt>
                <c:pt idx="178">
                  <c:v>14328.058105999999</c:v>
                </c:pt>
                <c:pt idx="179">
                  <c:v>11064.571824000001</c:v>
                </c:pt>
                <c:pt idx="180">
                  <c:v>5672.3826290000006</c:v>
                </c:pt>
                <c:pt idx="181">
                  <c:v>7030.3587029999999</c:v>
                </c:pt>
                <c:pt idx="182">
                  <c:v>9434.932189000001</c:v>
                </c:pt>
                <c:pt idx="183">
                  <c:v>27366.041749</c:v>
                </c:pt>
                <c:pt idx="184">
                  <c:v>21847.191284999997</c:v>
                </c:pt>
                <c:pt idx="185">
                  <c:v>29259.247315000001</c:v>
                </c:pt>
                <c:pt idx="186">
                  <c:v>28529.928467000002</c:v>
                </c:pt>
                <c:pt idx="187">
                  <c:v>36620.582030999998</c:v>
                </c:pt>
                <c:pt idx="188">
                  <c:v>34975.858154000001</c:v>
                </c:pt>
                <c:pt idx="189">
                  <c:v>44173.334961</c:v>
                </c:pt>
                <c:pt idx="190">
                  <c:v>44173.334961</c:v>
                </c:pt>
                <c:pt idx="191">
                  <c:v>39840.141601999996</c:v>
                </c:pt>
                <c:pt idx="192">
                  <c:v>39840.141601999996</c:v>
                </c:pt>
                <c:pt idx="193">
                  <c:v>37856.069823999998</c:v>
                </c:pt>
                <c:pt idx="194">
                  <c:v>56428.235352000003</c:v>
                </c:pt>
                <c:pt idx="195">
                  <c:v>53967.615234999997</c:v>
                </c:pt>
                <c:pt idx="196">
                  <c:v>65225.379883000001</c:v>
                </c:pt>
                <c:pt idx="197">
                  <c:v>43811.605468999995</c:v>
                </c:pt>
                <c:pt idx="198">
                  <c:v>81490.567871999985</c:v>
                </c:pt>
                <c:pt idx="199">
                  <c:v>84432.899902000005</c:v>
                </c:pt>
                <c:pt idx="200">
                  <c:v>93544.090821000005</c:v>
                </c:pt>
                <c:pt idx="201">
                  <c:v>112818.246094</c:v>
                </c:pt>
                <c:pt idx="202">
                  <c:v>58213.771727999992</c:v>
                </c:pt>
                <c:pt idx="203">
                  <c:v>53854.957519000003</c:v>
                </c:pt>
                <c:pt idx="204">
                  <c:v>80480.568849000003</c:v>
                </c:pt>
                <c:pt idx="205">
                  <c:v>84280.736327999999</c:v>
                </c:pt>
                <c:pt idx="206">
                  <c:v>71691.417969000002</c:v>
                </c:pt>
                <c:pt idx="207">
                  <c:v>82290.473633000001</c:v>
                </c:pt>
                <c:pt idx="208">
                  <c:v>92193.649413000006</c:v>
                </c:pt>
                <c:pt idx="209">
                  <c:v>86576.372071000005</c:v>
                </c:pt>
                <c:pt idx="210">
                  <c:v>109592.65332</c:v>
                </c:pt>
                <c:pt idx="211">
                  <c:v>98293.822755000001</c:v>
                </c:pt>
                <c:pt idx="212">
                  <c:v>114843.82324099999</c:v>
                </c:pt>
                <c:pt idx="213">
                  <c:v>109780.574219</c:v>
                </c:pt>
                <c:pt idx="214">
                  <c:v>119693.70996200001</c:v>
                </c:pt>
                <c:pt idx="215">
                  <c:v>107972.553711</c:v>
                </c:pt>
                <c:pt idx="216">
                  <c:v>71614.246580999999</c:v>
                </c:pt>
                <c:pt idx="217">
                  <c:v>125515.99804800001</c:v>
                </c:pt>
                <c:pt idx="218">
                  <c:v>78573.751464000001</c:v>
                </c:pt>
                <c:pt idx="219">
                  <c:v>66487.554686000003</c:v>
                </c:pt>
                <c:pt idx="220">
                  <c:v>105749.79296799999</c:v>
                </c:pt>
                <c:pt idx="221">
                  <c:v>91655.474610000005</c:v>
                </c:pt>
                <c:pt idx="222">
                  <c:v>102396.30419900001</c:v>
                </c:pt>
                <c:pt idx="223">
                  <c:v>77841.061035999999</c:v>
                </c:pt>
                <c:pt idx="224">
                  <c:v>56074.587159000002</c:v>
                </c:pt>
                <c:pt idx="225">
                  <c:v>94014.860350999996</c:v>
                </c:pt>
                <c:pt idx="226">
                  <c:v>99486.899170999997</c:v>
                </c:pt>
                <c:pt idx="227">
                  <c:v>89786.500977000003</c:v>
                </c:pt>
                <c:pt idx="228">
                  <c:v>92323.269532000006</c:v>
                </c:pt>
                <c:pt idx="229">
                  <c:v>84684.650878</c:v>
                </c:pt>
                <c:pt idx="230">
                  <c:v>50139.347412000003</c:v>
                </c:pt>
                <c:pt idx="231">
                  <c:v>24323.662841999998</c:v>
                </c:pt>
                <c:pt idx="232">
                  <c:v>37854.897461</c:v>
                </c:pt>
                <c:pt idx="233">
                  <c:v>15189.066527999999</c:v>
                </c:pt>
                <c:pt idx="234">
                  <c:v>14483.251465000001</c:v>
                </c:pt>
                <c:pt idx="235">
                  <c:v>21666.316162000003</c:v>
                </c:pt>
                <c:pt idx="236">
                  <c:v>20222.242553</c:v>
                </c:pt>
                <c:pt idx="237">
                  <c:v>25831.031738999998</c:v>
                </c:pt>
                <c:pt idx="238">
                  <c:v>27726.358153000005</c:v>
                </c:pt>
                <c:pt idx="239">
                  <c:v>57042.065430000002</c:v>
                </c:pt>
                <c:pt idx="240">
                  <c:v>48643.602537999999</c:v>
                </c:pt>
                <c:pt idx="241">
                  <c:v>79393.606933999996</c:v>
                </c:pt>
                <c:pt idx="242">
                  <c:v>77707.596680000002</c:v>
                </c:pt>
                <c:pt idx="243">
                  <c:v>78083.878419000001</c:v>
                </c:pt>
                <c:pt idx="244">
                  <c:v>89506.399415000007</c:v>
                </c:pt>
                <c:pt idx="245">
                  <c:v>83554.545409999992</c:v>
                </c:pt>
                <c:pt idx="246">
                  <c:v>91915.369139999995</c:v>
                </c:pt>
                <c:pt idx="247">
                  <c:v>95211.194824000006</c:v>
                </c:pt>
                <c:pt idx="248">
                  <c:v>97849.979490999991</c:v>
                </c:pt>
                <c:pt idx="249">
                  <c:v>79545.365234000012</c:v>
                </c:pt>
                <c:pt idx="250">
                  <c:v>105608.805664</c:v>
                </c:pt>
                <c:pt idx="251">
                  <c:v>96212.413084999993</c:v>
                </c:pt>
                <c:pt idx="252">
                  <c:v>105193.97265499999</c:v>
                </c:pt>
                <c:pt idx="253">
                  <c:v>120748.767578</c:v>
                </c:pt>
                <c:pt idx="254">
                  <c:v>125469.050781</c:v>
                </c:pt>
                <c:pt idx="255">
                  <c:v>85171.169921999986</c:v>
                </c:pt>
                <c:pt idx="256">
                  <c:v>96759.058592999994</c:v>
                </c:pt>
                <c:pt idx="257">
                  <c:v>91208.391111999998</c:v>
                </c:pt>
                <c:pt idx="258">
                  <c:v>104842.307617</c:v>
                </c:pt>
                <c:pt idx="259">
                  <c:v>103349.12597699999</c:v>
                </c:pt>
                <c:pt idx="260">
                  <c:v>131254.50097699999</c:v>
                </c:pt>
                <c:pt idx="261">
                  <c:v>146493.18261799999</c:v>
                </c:pt>
                <c:pt idx="262">
                  <c:v>120517.23974599999</c:v>
                </c:pt>
                <c:pt idx="263">
                  <c:v>98222.367186999996</c:v>
                </c:pt>
                <c:pt idx="264">
                  <c:v>85629.893066000004</c:v>
                </c:pt>
                <c:pt idx="265">
                  <c:v>101244.10498</c:v>
                </c:pt>
                <c:pt idx="266">
                  <c:v>107795.118164</c:v>
                </c:pt>
                <c:pt idx="267">
                  <c:v>83410.932862000001</c:v>
                </c:pt>
                <c:pt idx="268">
                  <c:v>76190.536620000013</c:v>
                </c:pt>
                <c:pt idx="269">
                  <c:v>81159.642090000008</c:v>
                </c:pt>
                <c:pt idx="270">
                  <c:v>85314.962159000002</c:v>
                </c:pt>
                <c:pt idx="271">
                  <c:v>85314.962159000002</c:v>
                </c:pt>
                <c:pt idx="272">
                  <c:v>63622.935301999998</c:v>
                </c:pt>
                <c:pt idx="273">
                  <c:v>95449.440430000002</c:v>
                </c:pt>
                <c:pt idx="274">
                  <c:v>108557.426758</c:v>
                </c:pt>
                <c:pt idx="275">
                  <c:v>100403.31982400001</c:v>
                </c:pt>
                <c:pt idx="276">
                  <c:v>82476.882322999998</c:v>
                </c:pt>
                <c:pt idx="277">
                  <c:v>68909.008300999994</c:v>
                </c:pt>
                <c:pt idx="278">
                  <c:v>87387.312988999998</c:v>
                </c:pt>
                <c:pt idx="279">
                  <c:v>77742.973633000001</c:v>
                </c:pt>
                <c:pt idx="280">
                  <c:v>70536.924316000004</c:v>
                </c:pt>
                <c:pt idx="281">
                  <c:v>74799.414551000009</c:v>
                </c:pt>
                <c:pt idx="282">
                  <c:v>76085.940185999993</c:v>
                </c:pt>
                <c:pt idx="283">
                  <c:v>59456.793701000002</c:v>
                </c:pt>
                <c:pt idx="284">
                  <c:v>68282.215576000002</c:v>
                </c:pt>
                <c:pt idx="285">
                  <c:v>72069.465576000002</c:v>
                </c:pt>
                <c:pt idx="286">
                  <c:v>47745.805907999995</c:v>
                </c:pt>
                <c:pt idx="287">
                  <c:v>110480.172852</c:v>
                </c:pt>
                <c:pt idx="288">
                  <c:v>110480.172852</c:v>
                </c:pt>
                <c:pt idx="289">
                  <c:v>107996.785644</c:v>
                </c:pt>
                <c:pt idx="290">
                  <c:v>102734.513184</c:v>
                </c:pt>
                <c:pt idx="291">
                  <c:v>119226.45703200001</c:v>
                </c:pt>
                <c:pt idx="292">
                  <c:v>105390.141602</c:v>
                </c:pt>
                <c:pt idx="293">
                  <c:v>119337.416015</c:v>
                </c:pt>
                <c:pt idx="294">
                  <c:v>104508.120606</c:v>
                </c:pt>
                <c:pt idx="295">
                  <c:v>111052.08642600001</c:v>
                </c:pt>
                <c:pt idx="296">
                  <c:v>102506.099122</c:v>
                </c:pt>
                <c:pt idx="297">
                  <c:v>124591.485839</c:v>
                </c:pt>
                <c:pt idx="298">
                  <c:v>109676.666992</c:v>
                </c:pt>
                <c:pt idx="299">
                  <c:v>109816.90332100001</c:v>
                </c:pt>
                <c:pt idx="300">
                  <c:v>101788.471191</c:v>
                </c:pt>
                <c:pt idx="301">
                  <c:v>98914.734375</c:v>
                </c:pt>
                <c:pt idx="302">
                  <c:v>98914.734375</c:v>
                </c:pt>
                <c:pt idx="303">
                  <c:v>102997.212403</c:v>
                </c:pt>
                <c:pt idx="304">
                  <c:v>95828.199706999992</c:v>
                </c:pt>
                <c:pt idx="305">
                  <c:v>103534.216308</c:v>
                </c:pt>
                <c:pt idx="306">
                  <c:v>96944.878417999993</c:v>
                </c:pt>
                <c:pt idx="307">
                  <c:v>102193.75683599999</c:v>
                </c:pt>
                <c:pt idx="308">
                  <c:v>93664.69384800001</c:v>
                </c:pt>
                <c:pt idx="309">
                  <c:v>101223.592284</c:v>
                </c:pt>
                <c:pt idx="310">
                  <c:v>90248.988282000006</c:v>
                </c:pt>
                <c:pt idx="311">
                  <c:v>95912.235840000008</c:v>
                </c:pt>
                <c:pt idx="312">
                  <c:v>84636.968261999995</c:v>
                </c:pt>
                <c:pt idx="313">
                  <c:v>88528.632812999989</c:v>
                </c:pt>
                <c:pt idx="314">
                  <c:v>102279.754395</c:v>
                </c:pt>
                <c:pt idx="315">
                  <c:v>95558.247558999996</c:v>
                </c:pt>
                <c:pt idx="316">
                  <c:v>95558.247558999996</c:v>
                </c:pt>
                <c:pt idx="317">
                  <c:v>104916.87451199999</c:v>
                </c:pt>
                <c:pt idx="318">
                  <c:v>100722.992186</c:v>
                </c:pt>
                <c:pt idx="319">
                  <c:v>94547.620117999992</c:v>
                </c:pt>
                <c:pt idx="320">
                  <c:v>77191.425292999993</c:v>
                </c:pt>
                <c:pt idx="321">
                  <c:v>79065.366211999994</c:v>
                </c:pt>
                <c:pt idx="322">
                  <c:v>70509.198730999997</c:v>
                </c:pt>
                <c:pt idx="323">
                  <c:v>59012.345948000002</c:v>
                </c:pt>
                <c:pt idx="324">
                  <c:v>59866.968995000003</c:v>
                </c:pt>
                <c:pt idx="325">
                  <c:v>59869.426512999999</c:v>
                </c:pt>
                <c:pt idx="326">
                  <c:v>11064.571824000001</c:v>
                </c:pt>
                <c:pt idx="327">
                  <c:v>13547.961914</c:v>
                </c:pt>
                <c:pt idx="328">
                  <c:v>13547.961914</c:v>
                </c:pt>
                <c:pt idx="329">
                  <c:v>13547.961914</c:v>
                </c:pt>
                <c:pt idx="330">
                  <c:v>13026.308594</c:v>
                </c:pt>
                <c:pt idx="331">
                  <c:v>71263.434814999986</c:v>
                </c:pt>
                <c:pt idx="332">
                  <c:v>68503.46557700001</c:v>
                </c:pt>
                <c:pt idx="333">
                  <c:v>75592.974121000007</c:v>
                </c:pt>
                <c:pt idx="334">
                  <c:v>77775.528078000003</c:v>
                </c:pt>
                <c:pt idx="335">
                  <c:v>75729.483886999995</c:v>
                </c:pt>
                <c:pt idx="336">
                  <c:v>103680.882813</c:v>
                </c:pt>
                <c:pt idx="337">
                  <c:v>94474.618164999993</c:v>
                </c:pt>
                <c:pt idx="338">
                  <c:v>96828.778810000003</c:v>
                </c:pt>
                <c:pt idx="339">
                  <c:v>73773.267579000007</c:v>
                </c:pt>
                <c:pt idx="340">
                  <c:v>89963.902343000009</c:v>
                </c:pt>
                <c:pt idx="341">
                  <c:v>134657.20410100001</c:v>
                </c:pt>
                <c:pt idx="342">
                  <c:v>107795.107911</c:v>
                </c:pt>
                <c:pt idx="343">
                  <c:v>125018.224609</c:v>
                </c:pt>
                <c:pt idx="344">
                  <c:v>108129.165039</c:v>
                </c:pt>
                <c:pt idx="345">
                  <c:v>114796.592773</c:v>
                </c:pt>
                <c:pt idx="346">
                  <c:v>88902.955077999999</c:v>
                </c:pt>
                <c:pt idx="347">
                  <c:v>95951.9375</c:v>
                </c:pt>
                <c:pt idx="348">
                  <c:v>83393.964355999997</c:v>
                </c:pt>
                <c:pt idx="349">
                  <c:v>73383.968261999995</c:v>
                </c:pt>
                <c:pt idx="350">
                  <c:v>115209.22070199999</c:v>
                </c:pt>
                <c:pt idx="351">
                  <c:v>100920.398436</c:v>
                </c:pt>
                <c:pt idx="352">
                  <c:v>165472.37890700001</c:v>
                </c:pt>
                <c:pt idx="353">
                  <c:v>157958.20410199999</c:v>
                </c:pt>
                <c:pt idx="354">
                  <c:v>159578.21386600001</c:v>
                </c:pt>
                <c:pt idx="355">
                  <c:v>135622.93017499999</c:v>
                </c:pt>
                <c:pt idx="356">
                  <c:v>133544.388183</c:v>
                </c:pt>
                <c:pt idx="357">
                  <c:v>140068.11669900001</c:v>
                </c:pt>
                <c:pt idx="358">
                  <c:v>125727.16503999999</c:v>
                </c:pt>
                <c:pt idx="359">
                  <c:v>125237.45605499999</c:v>
                </c:pt>
                <c:pt idx="360">
                  <c:v>144656.63037</c:v>
                </c:pt>
                <c:pt idx="361">
                  <c:v>130197.726563</c:v>
                </c:pt>
                <c:pt idx="362">
                  <c:v>109574.31689500001</c:v>
                </c:pt>
                <c:pt idx="363">
                  <c:v>113329.181641</c:v>
                </c:pt>
                <c:pt idx="364">
                  <c:v>103154.953125</c:v>
                </c:pt>
                <c:pt idx="365">
                  <c:v>104901.986817</c:v>
                </c:pt>
                <c:pt idx="366">
                  <c:v>113713.866211</c:v>
                </c:pt>
                <c:pt idx="367">
                  <c:v>99059.642577999999</c:v>
                </c:pt>
                <c:pt idx="368">
                  <c:v>112042.604492</c:v>
                </c:pt>
                <c:pt idx="369">
                  <c:v>102612.864747</c:v>
                </c:pt>
                <c:pt idx="370">
                  <c:v>109877.17871199999</c:v>
                </c:pt>
                <c:pt idx="371">
                  <c:v>99262.482910000006</c:v>
                </c:pt>
                <c:pt idx="372">
                  <c:v>109334.555177</c:v>
                </c:pt>
                <c:pt idx="373">
                  <c:v>115506.758789</c:v>
                </c:pt>
                <c:pt idx="374">
                  <c:v>116504.724609</c:v>
                </c:pt>
                <c:pt idx="375">
                  <c:v>113130.807128</c:v>
                </c:pt>
                <c:pt idx="376">
                  <c:v>125671.129395</c:v>
                </c:pt>
                <c:pt idx="377">
                  <c:v>110784.33837900001</c:v>
                </c:pt>
                <c:pt idx="378">
                  <c:v>94714.805664</c:v>
                </c:pt>
                <c:pt idx="379">
                  <c:v>99640.453125</c:v>
                </c:pt>
                <c:pt idx="380">
                  <c:v>103337.96044900001</c:v>
                </c:pt>
                <c:pt idx="381">
                  <c:v>96128.014647999997</c:v>
                </c:pt>
                <c:pt idx="382">
                  <c:v>101768.646485</c:v>
                </c:pt>
                <c:pt idx="383">
                  <c:v>93934.854003</c:v>
                </c:pt>
                <c:pt idx="384">
                  <c:v>56741.877928999995</c:v>
                </c:pt>
                <c:pt idx="385">
                  <c:v>55905.849365000002</c:v>
                </c:pt>
                <c:pt idx="386">
                  <c:v>59078.984375000007</c:v>
                </c:pt>
                <c:pt idx="387">
                  <c:v>64972.454834999997</c:v>
                </c:pt>
                <c:pt idx="388">
                  <c:v>61964.208495999999</c:v>
                </c:pt>
                <c:pt idx="389">
                  <c:v>68247.732178999999</c:v>
                </c:pt>
                <c:pt idx="390">
                  <c:v>59719.736571999994</c:v>
                </c:pt>
                <c:pt idx="391">
                  <c:v>68182.239623999994</c:v>
                </c:pt>
                <c:pt idx="392">
                  <c:v>67213.894409</c:v>
                </c:pt>
                <c:pt idx="393">
                  <c:v>22064.320259</c:v>
                </c:pt>
                <c:pt idx="394">
                  <c:v>22619.467886999999</c:v>
                </c:pt>
                <c:pt idx="395">
                  <c:v>22570.076187999999</c:v>
                </c:pt>
                <c:pt idx="396">
                  <c:v>20916.753867999996</c:v>
                </c:pt>
                <c:pt idx="397">
                  <c:v>20916.753867999996</c:v>
                </c:pt>
                <c:pt idx="398">
                  <c:v>20344.507533</c:v>
                </c:pt>
                <c:pt idx="399">
                  <c:v>20937.111541000002</c:v>
                </c:pt>
                <c:pt idx="400">
                  <c:v>18627.984171000004</c:v>
                </c:pt>
                <c:pt idx="401">
                  <c:v>23946.688805000002</c:v>
                </c:pt>
                <c:pt idx="402">
                  <c:v>22948.723755999999</c:v>
                </c:pt>
                <c:pt idx="403">
                  <c:v>22948.723755999999</c:v>
                </c:pt>
                <c:pt idx="404">
                  <c:v>20853.126743999997</c:v>
                </c:pt>
                <c:pt idx="405">
                  <c:v>23420.203555999997</c:v>
                </c:pt>
                <c:pt idx="406">
                  <c:v>16863.139678999996</c:v>
                </c:pt>
                <c:pt idx="407">
                  <c:v>13109.784408</c:v>
                </c:pt>
                <c:pt idx="408">
                  <c:v>15697.252960000002</c:v>
                </c:pt>
                <c:pt idx="409">
                  <c:v>17911.429366999997</c:v>
                </c:pt>
                <c:pt idx="410">
                  <c:v>15725.298050000001</c:v>
                </c:pt>
                <c:pt idx="411">
                  <c:v>20060.137237999999</c:v>
                </c:pt>
                <c:pt idx="412">
                  <c:v>19562.676930000001</c:v>
                </c:pt>
                <c:pt idx="413">
                  <c:v>22651.178650999995</c:v>
                </c:pt>
                <c:pt idx="414">
                  <c:v>20981.255256</c:v>
                </c:pt>
                <c:pt idx="415">
                  <c:v>23252.484629999999</c:v>
                </c:pt>
                <c:pt idx="416">
                  <c:v>67858.091797000001</c:v>
                </c:pt>
                <c:pt idx="417">
                  <c:v>68881.910157000006</c:v>
                </c:pt>
                <c:pt idx="418">
                  <c:v>59458.420899000004</c:v>
                </c:pt>
                <c:pt idx="419">
                  <c:v>66187.962402000005</c:v>
                </c:pt>
                <c:pt idx="420">
                  <c:v>70078.812501000008</c:v>
                </c:pt>
                <c:pt idx="421">
                  <c:v>67071.010741999999</c:v>
                </c:pt>
                <c:pt idx="422">
                  <c:v>60012.528319999998</c:v>
                </c:pt>
                <c:pt idx="423">
                  <c:v>58137.002686000007</c:v>
                </c:pt>
                <c:pt idx="424">
                  <c:v>59943.415040000007</c:v>
                </c:pt>
                <c:pt idx="425">
                  <c:v>70089.463378999993</c:v>
                </c:pt>
                <c:pt idx="426">
                  <c:v>103381.331055</c:v>
                </c:pt>
                <c:pt idx="427">
                  <c:v>107482.219727</c:v>
                </c:pt>
                <c:pt idx="428">
                  <c:v>102463.02636799999</c:v>
                </c:pt>
                <c:pt idx="429">
                  <c:v>102674.81054599999</c:v>
                </c:pt>
                <c:pt idx="430">
                  <c:v>104296.42773499999</c:v>
                </c:pt>
                <c:pt idx="431">
                  <c:v>122361.115234</c:v>
                </c:pt>
                <c:pt idx="432">
                  <c:v>118255.37207</c:v>
                </c:pt>
                <c:pt idx="433">
                  <c:v>133302.59863200001</c:v>
                </c:pt>
                <c:pt idx="434">
                  <c:v>113927.64648500002</c:v>
                </c:pt>
                <c:pt idx="435">
                  <c:v>115617.495117</c:v>
                </c:pt>
                <c:pt idx="436">
                  <c:v>104962.455078</c:v>
                </c:pt>
                <c:pt idx="437">
                  <c:v>116811.021484</c:v>
                </c:pt>
                <c:pt idx="438">
                  <c:v>107769.430664</c:v>
                </c:pt>
                <c:pt idx="439">
                  <c:v>114854.942383</c:v>
                </c:pt>
                <c:pt idx="440">
                  <c:v>102389.11816399998</c:v>
                </c:pt>
                <c:pt idx="441">
                  <c:v>105776.12890699999</c:v>
                </c:pt>
                <c:pt idx="442">
                  <c:v>120321.925781</c:v>
                </c:pt>
                <c:pt idx="443">
                  <c:v>111731.280273</c:v>
                </c:pt>
                <c:pt idx="444">
                  <c:v>125285.97265499999</c:v>
                </c:pt>
                <c:pt idx="445">
                  <c:v>105989.027344</c:v>
                </c:pt>
                <c:pt idx="446">
                  <c:v>115365.708008</c:v>
                </c:pt>
                <c:pt idx="447">
                  <c:v>112659.34668</c:v>
                </c:pt>
                <c:pt idx="448">
                  <c:v>128234.360352</c:v>
                </c:pt>
                <c:pt idx="449">
                  <c:v>141657.884765</c:v>
                </c:pt>
                <c:pt idx="450">
                  <c:v>124537.912109</c:v>
                </c:pt>
                <c:pt idx="451">
                  <c:v>148360.76660100001</c:v>
                </c:pt>
                <c:pt idx="452">
                  <c:v>139475.22753899998</c:v>
                </c:pt>
                <c:pt idx="453">
                  <c:v>140503.24902400002</c:v>
                </c:pt>
                <c:pt idx="454">
                  <c:v>151004.91796799999</c:v>
                </c:pt>
                <c:pt idx="455">
                  <c:v>161836.73339800001</c:v>
                </c:pt>
                <c:pt idx="456">
                  <c:v>163049.44433599999</c:v>
                </c:pt>
                <c:pt idx="457">
                  <c:v>164622.349609</c:v>
                </c:pt>
                <c:pt idx="458">
                  <c:v>105065.45361400001</c:v>
                </c:pt>
                <c:pt idx="459">
                  <c:v>80880.865722000002</c:v>
                </c:pt>
                <c:pt idx="460">
                  <c:v>96895.338379000008</c:v>
                </c:pt>
                <c:pt idx="461">
                  <c:v>111298.34228499999</c:v>
                </c:pt>
                <c:pt idx="462">
                  <c:v>122764.02832</c:v>
                </c:pt>
                <c:pt idx="463">
                  <c:v>114010.627442</c:v>
                </c:pt>
                <c:pt idx="464">
                  <c:v>129512.195313</c:v>
                </c:pt>
                <c:pt idx="465">
                  <c:v>116403.64209000001</c:v>
                </c:pt>
                <c:pt idx="466">
                  <c:v>129325.28027300001</c:v>
                </c:pt>
                <c:pt idx="467">
                  <c:v>73745.183349999992</c:v>
                </c:pt>
                <c:pt idx="468">
                  <c:v>106104.312256</c:v>
                </c:pt>
                <c:pt idx="469">
                  <c:v>91987.979980999997</c:v>
                </c:pt>
                <c:pt idx="470">
                  <c:v>76885.875732</c:v>
                </c:pt>
                <c:pt idx="471">
                  <c:v>85512.690430999995</c:v>
                </c:pt>
                <c:pt idx="472">
                  <c:v>94485.972167</c:v>
                </c:pt>
                <c:pt idx="473">
                  <c:v>44373.544677999998</c:v>
                </c:pt>
                <c:pt idx="474">
                  <c:v>44373.544677999998</c:v>
                </c:pt>
                <c:pt idx="475">
                  <c:v>68139.271727999992</c:v>
                </c:pt>
                <c:pt idx="476">
                  <c:v>72059.512207000007</c:v>
                </c:pt>
                <c:pt idx="477">
                  <c:v>71087.661376000004</c:v>
                </c:pt>
                <c:pt idx="478">
                  <c:v>66906.283204000007</c:v>
                </c:pt>
                <c:pt idx="479">
                  <c:v>14619.549071999998</c:v>
                </c:pt>
                <c:pt idx="480">
                  <c:v>14372.068604</c:v>
                </c:pt>
                <c:pt idx="481">
                  <c:v>14372.068604</c:v>
                </c:pt>
                <c:pt idx="482">
                  <c:v>14372.068604</c:v>
                </c:pt>
                <c:pt idx="483">
                  <c:v>61195.490723000003</c:v>
                </c:pt>
                <c:pt idx="484">
                  <c:v>61192.651853999989</c:v>
                </c:pt>
                <c:pt idx="485">
                  <c:v>60277.864259000002</c:v>
                </c:pt>
                <c:pt idx="486">
                  <c:v>73643.76806599999</c:v>
                </c:pt>
                <c:pt idx="487">
                  <c:v>85059.228514999995</c:v>
                </c:pt>
                <c:pt idx="488">
                  <c:v>82051.222657000006</c:v>
                </c:pt>
                <c:pt idx="489">
                  <c:v>91075.8125</c:v>
                </c:pt>
                <c:pt idx="490">
                  <c:v>97054.380858999997</c:v>
                </c:pt>
                <c:pt idx="491">
                  <c:v>101285.988281</c:v>
                </c:pt>
                <c:pt idx="492">
                  <c:v>96212.436522999997</c:v>
                </c:pt>
                <c:pt idx="493">
                  <c:v>92882.272950000013</c:v>
                </c:pt>
                <c:pt idx="494">
                  <c:v>94304.983396999989</c:v>
                </c:pt>
                <c:pt idx="495">
                  <c:v>94304.983396999989</c:v>
                </c:pt>
                <c:pt idx="496">
                  <c:v>88440.536622</c:v>
                </c:pt>
                <c:pt idx="497">
                  <c:v>86057.715821000005</c:v>
                </c:pt>
                <c:pt idx="498">
                  <c:v>95590.143555999995</c:v>
                </c:pt>
                <c:pt idx="499">
                  <c:v>101676.856445</c:v>
                </c:pt>
                <c:pt idx="500">
                  <c:v>102188.646484</c:v>
                </c:pt>
                <c:pt idx="501">
                  <c:v>102188.646484</c:v>
                </c:pt>
                <c:pt idx="502">
                  <c:v>96908.57714899999</c:v>
                </c:pt>
                <c:pt idx="503">
                  <c:v>104064.771485</c:v>
                </c:pt>
                <c:pt idx="504">
                  <c:v>96256.835938000004</c:v>
                </c:pt>
                <c:pt idx="505">
                  <c:v>103291.27441399998</c:v>
                </c:pt>
                <c:pt idx="506">
                  <c:v>99577.021483999997</c:v>
                </c:pt>
                <c:pt idx="507">
                  <c:v>101499.545899</c:v>
                </c:pt>
                <c:pt idx="508">
                  <c:v>107139.283203</c:v>
                </c:pt>
                <c:pt idx="509">
                  <c:v>106887.13769600001</c:v>
                </c:pt>
                <c:pt idx="510">
                  <c:v>122521.512694</c:v>
                </c:pt>
                <c:pt idx="511">
                  <c:v>99697.825194999998</c:v>
                </c:pt>
                <c:pt idx="512">
                  <c:v>107730.947267</c:v>
                </c:pt>
                <c:pt idx="513">
                  <c:v>107157.80566500001</c:v>
                </c:pt>
                <c:pt idx="514">
                  <c:v>118191.672852</c:v>
                </c:pt>
                <c:pt idx="515">
                  <c:v>105421.25</c:v>
                </c:pt>
                <c:pt idx="516">
                  <c:v>105421.25</c:v>
                </c:pt>
                <c:pt idx="517">
                  <c:v>119408.774414</c:v>
                </c:pt>
                <c:pt idx="518">
                  <c:v>97859.224608999997</c:v>
                </c:pt>
                <c:pt idx="519">
                  <c:v>104433.079101</c:v>
                </c:pt>
                <c:pt idx="520">
                  <c:v>69459.320311999996</c:v>
                </c:pt>
                <c:pt idx="521">
                  <c:v>64043.228514999995</c:v>
                </c:pt>
                <c:pt idx="522">
                  <c:v>60085.470459999997</c:v>
                </c:pt>
                <c:pt idx="523">
                  <c:v>70889.292480000004</c:v>
                </c:pt>
                <c:pt idx="524">
                  <c:v>76633.459229</c:v>
                </c:pt>
                <c:pt idx="525">
                  <c:v>74459.50024400001</c:v>
                </c:pt>
                <c:pt idx="526">
                  <c:v>72450.113770000011</c:v>
                </c:pt>
                <c:pt idx="527">
                  <c:v>93138.640137000009</c:v>
                </c:pt>
                <c:pt idx="528">
                  <c:v>93138.640137000009</c:v>
                </c:pt>
                <c:pt idx="529">
                  <c:v>70417.758789</c:v>
                </c:pt>
                <c:pt idx="530">
                  <c:v>85323.487793000008</c:v>
                </c:pt>
                <c:pt idx="531">
                  <c:v>92216.070800000001</c:v>
                </c:pt>
                <c:pt idx="532">
                  <c:v>101326.182128</c:v>
                </c:pt>
                <c:pt idx="533">
                  <c:v>91428.67822300001</c:v>
                </c:pt>
                <c:pt idx="534">
                  <c:v>94508.444824000006</c:v>
                </c:pt>
                <c:pt idx="535">
                  <c:v>86249.348631999994</c:v>
                </c:pt>
                <c:pt idx="536">
                  <c:v>86918.596191000004</c:v>
                </c:pt>
                <c:pt idx="537">
                  <c:v>69568.827393</c:v>
                </c:pt>
                <c:pt idx="538">
                  <c:v>76211.167724999992</c:v>
                </c:pt>
                <c:pt idx="539">
                  <c:v>98143.375243999995</c:v>
                </c:pt>
                <c:pt idx="540">
                  <c:v>86556.853759000005</c:v>
                </c:pt>
                <c:pt idx="541">
                  <c:v>108094.08544899999</c:v>
                </c:pt>
                <c:pt idx="542">
                  <c:v>100359.46118100001</c:v>
                </c:pt>
                <c:pt idx="543">
                  <c:v>100148.005859</c:v>
                </c:pt>
                <c:pt idx="544">
                  <c:v>106361.348144</c:v>
                </c:pt>
                <c:pt idx="545">
                  <c:v>90106.084715999998</c:v>
                </c:pt>
                <c:pt idx="546">
                  <c:v>94272.992066000006</c:v>
                </c:pt>
                <c:pt idx="547">
                  <c:v>75228.366334000006</c:v>
                </c:pt>
                <c:pt idx="548">
                  <c:v>110533.895263</c:v>
                </c:pt>
                <c:pt idx="549">
                  <c:v>100105.693848</c:v>
                </c:pt>
                <c:pt idx="550">
                  <c:v>93525.450194999998</c:v>
                </c:pt>
                <c:pt idx="551">
                  <c:v>81308.573241999999</c:v>
                </c:pt>
                <c:pt idx="552">
                  <c:v>68221.211790999994</c:v>
                </c:pt>
                <c:pt idx="553">
                  <c:v>45037.395569</c:v>
                </c:pt>
                <c:pt idx="554">
                  <c:v>22315.203246999998</c:v>
                </c:pt>
                <c:pt idx="555">
                  <c:v>23056.725128000002</c:v>
                </c:pt>
                <c:pt idx="556">
                  <c:v>17459.413573999998</c:v>
                </c:pt>
                <c:pt idx="557">
                  <c:v>26756.490478000003</c:v>
                </c:pt>
                <c:pt idx="558">
                  <c:v>53807.094117000001</c:v>
                </c:pt>
                <c:pt idx="559">
                  <c:v>94377.211425999994</c:v>
                </c:pt>
                <c:pt idx="560">
                  <c:v>90671.521240000002</c:v>
                </c:pt>
                <c:pt idx="561">
                  <c:v>98641.967774999997</c:v>
                </c:pt>
                <c:pt idx="562">
                  <c:v>98641.967774999997</c:v>
                </c:pt>
                <c:pt idx="563">
                  <c:v>90279.428954000003</c:v>
                </c:pt>
                <c:pt idx="564">
                  <c:v>100200.139037</c:v>
                </c:pt>
                <c:pt idx="565">
                  <c:v>61888.104980999997</c:v>
                </c:pt>
                <c:pt idx="566">
                  <c:v>71486.612793000008</c:v>
                </c:pt>
                <c:pt idx="567">
                  <c:v>115821.92187399999</c:v>
                </c:pt>
                <c:pt idx="568">
                  <c:v>77976.014160000006</c:v>
                </c:pt>
                <c:pt idx="569">
                  <c:v>134723.90161199999</c:v>
                </c:pt>
                <c:pt idx="570">
                  <c:v>125526.35937600001</c:v>
                </c:pt>
                <c:pt idx="571">
                  <c:v>130413.414795</c:v>
                </c:pt>
                <c:pt idx="572">
                  <c:v>99758.154053000006</c:v>
                </c:pt>
                <c:pt idx="573">
                  <c:v>110905.085937</c:v>
                </c:pt>
                <c:pt idx="574">
                  <c:v>109716.44311600001</c:v>
                </c:pt>
                <c:pt idx="575">
                  <c:v>86944.617675000001</c:v>
                </c:pt>
                <c:pt idx="576">
                  <c:v>77085.708251999997</c:v>
                </c:pt>
                <c:pt idx="577">
                  <c:v>87235.179687000011</c:v>
                </c:pt>
                <c:pt idx="578">
                  <c:v>83740.163331000003</c:v>
                </c:pt>
                <c:pt idx="579">
                  <c:v>115377.34496999999</c:v>
                </c:pt>
                <c:pt idx="580">
                  <c:v>83458.795897999997</c:v>
                </c:pt>
                <c:pt idx="581">
                  <c:v>76902.867675999994</c:v>
                </c:pt>
                <c:pt idx="582">
                  <c:v>71601.594970999999</c:v>
                </c:pt>
                <c:pt idx="583">
                  <c:v>56286.808106999997</c:v>
                </c:pt>
                <c:pt idx="584">
                  <c:v>45584.899659000002</c:v>
                </c:pt>
                <c:pt idx="585">
                  <c:v>48349.313232</c:v>
                </c:pt>
                <c:pt idx="586">
                  <c:v>37418.336180999999</c:v>
                </c:pt>
                <c:pt idx="587">
                  <c:v>40479.989379999999</c:v>
                </c:pt>
                <c:pt idx="588">
                  <c:v>31811.605530999997</c:v>
                </c:pt>
                <c:pt idx="589">
                  <c:v>33941.855896000001</c:v>
                </c:pt>
                <c:pt idx="590">
                  <c:v>26883.938292000003</c:v>
                </c:pt>
                <c:pt idx="591">
                  <c:v>27532.610169</c:v>
                </c:pt>
                <c:pt idx="592">
                  <c:v>26826.903564000004</c:v>
                </c:pt>
                <c:pt idx="593">
                  <c:v>26998.320923000003</c:v>
                </c:pt>
                <c:pt idx="594">
                  <c:v>9459.9804079999994</c:v>
                </c:pt>
                <c:pt idx="595">
                  <c:v>7189.8515020000004</c:v>
                </c:pt>
                <c:pt idx="596">
                  <c:v>5894.2195439999996</c:v>
                </c:pt>
                <c:pt idx="597">
                  <c:v>11092.756836</c:v>
                </c:pt>
                <c:pt idx="598">
                  <c:v>59678.969236999998</c:v>
                </c:pt>
                <c:pt idx="599">
                  <c:v>80609.461914</c:v>
                </c:pt>
                <c:pt idx="600">
                  <c:v>66983.400878999993</c:v>
                </c:pt>
                <c:pt idx="601">
                  <c:v>82819.527832000007</c:v>
                </c:pt>
                <c:pt idx="602">
                  <c:v>96312.503417999993</c:v>
                </c:pt>
                <c:pt idx="603">
                  <c:v>80498.100097000002</c:v>
                </c:pt>
                <c:pt idx="604">
                  <c:v>99870.664550000001</c:v>
                </c:pt>
                <c:pt idx="605">
                  <c:v>118720.908692</c:v>
                </c:pt>
                <c:pt idx="606">
                  <c:v>97499.236327999999</c:v>
                </c:pt>
                <c:pt idx="607">
                  <c:v>112154.85449300001</c:v>
                </c:pt>
                <c:pt idx="608">
                  <c:v>94202.918944999998</c:v>
                </c:pt>
                <c:pt idx="609">
                  <c:v>106646.81054599999</c:v>
                </c:pt>
                <c:pt idx="610">
                  <c:v>81576.473876999997</c:v>
                </c:pt>
                <c:pt idx="611">
                  <c:v>81576.473876999997</c:v>
                </c:pt>
                <c:pt idx="612">
                  <c:v>108331.272705</c:v>
                </c:pt>
                <c:pt idx="613">
                  <c:v>121847.098877</c:v>
                </c:pt>
                <c:pt idx="614">
                  <c:v>115547.582031</c:v>
                </c:pt>
                <c:pt idx="615">
                  <c:v>122057.172118</c:v>
                </c:pt>
                <c:pt idx="616">
                  <c:v>82609.129394000003</c:v>
                </c:pt>
                <c:pt idx="617">
                  <c:v>104902.76000899999</c:v>
                </c:pt>
                <c:pt idx="618">
                  <c:v>106299.744385</c:v>
                </c:pt>
                <c:pt idx="619">
                  <c:v>81186.712159000002</c:v>
                </c:pt>
                <c:pt idx="620">
                  <c:v>131299.13964899999</c:v>
                </c:pt>
                <c:pt idx="621">
                  <c:v>93997.247803000006</c:v>
                </c:pt>
                <c:pt idx="622">
                  <c:v>95917.024414000014</c:v>
                </c:pt>
                <c:pt idx="623">
                  <c:v>129147.26025399999</c:v>
                </c:pt>
                <c:pt idx="624">
                  <c:v>108289.97461100001</c:v>
                </c:pt>
                <c:pt idx="625">
                  <c:v>113904.539063</c:v>
                </c:pt>
                <c:pt idx="626">
                  <c:v>119839.133789</c:v>
                </c:pt>
                <c:pt idx="627">
                  <c:v>104018.279297</c:v>
                </c:pt>
                <c:pt idx="628">
                  <c:v>116356.201172</c:v>
                </c:pt>
                <c:pt idx="629">
                  <c:v>127883.344727</c:v>
                </c:pt>
                <c:pt idx="630">
                  <c:v>117957.67431599999</c:v>
                </c:pt>
                <c:pt idx="631">
                  <c:v>95676.079590000008</c:v>
                </c:pt>
                <c:pt idx="632">
                  <c:v>103119.029786</c:v>
                </c:pt>
                <c:pt idx="633">
                  <c:v>68941.083008000001</c:v>
                </c:pt>
                <c:pt idx="634">
                  <c:v>76493.030272999997</c:v>
                </c:pt>
                <c:pt idx="635">
                  <c:v>76713.596678000002</c:v>
                </c:pt>
                <c:pt idx="636">
                  <c:v>68732.042237000001</c:v>
                </c:pt>
                <c:pt idx="637">
                  <c:v>76451.837159000002</c:v>
                </c:pt>
                <c:pt idx="638">
                  <c:v>30902.489135</c:v>
                </c:pt>
                <c:pt idx="639">
                  <c:v>35198.173095999999</c:v>
                </c:pt>
                <c:pt idx="640">
                  <c:v>27291.640380000001</c:v>
                </c:pt>
                <c:pt idx="641">
                  <c:v>19715.830383</c:v>
                </c:pt>
                <c:pt idx="642">
                  <c:v>28259.933471999997</c:v>
                </c:pt>
                <c:pt idx="643">
                  <c:v>18846.714905000001</c:v>
                </c:pt>
                <c:pt idx="644">
                  <c:v>27327.619750000002</c:v>
                </c:pt>
                <c:pt idx="645">
                  <c:v>40953.102417000002</c:v>
                </c:pt>
                <c:pt idx="646">
                  <c:v>38433.295897999997</c:v>
                </c:pt>
                <c:pt idx="647">
                  <c:v>83782.305664</c:v>
                </c:pt>
                <c:pt idx="648">
                  <c:v>83782.305664</c:v>
                </c:pt>
                <c:pt idx="649">
                  <c:v>62771.333251999997</c:v>
                </c:pt>
                <c:pt idx="650">
                  <c:v>55118.654296000001</c:v>
                </c:pt>
                <c:pt idx="651">
                  <c:v>46980.354613999996</c:v>
                </c:pt>
                <c:pt idx="652">
                  <c:v>17210.658797999997</c:v>
                </c:pt>
                <c:pt idx="653">
                  <c:v>16023.942765</c:v>
                </c:pt>
                <c:pt idx="654">
                  <c:v>12533.752121</c:v>
                </c:pt>
                <c:pt idx="655">
                  <c:v>8747.2023919999992</c:v>
                </c:pt>
                <c:pt idx="656">
                  <c:v>5929.4661559999995</c:v>
                </c:pt>
                <c:pt idx="657">
                  <c:v>5249.9406740000004</c:v>
                </c:pt>
                <c:pt idx="658">
                  <c:v>73536.651856000011</c:v>
                </c:pt>
                <c:pt idx="659">
                  <c:v>79462.97119099999</c:v>
                </c:pt>
                <c:pt idx="660">
                  <c:v>82266.702636999995</c:v>
                </c:pt>
                <c:pt idx="661">
                  <c:v>84191.245116999999</c:v>
                </c:pt>
                <c:pt idx="662">
                  <c:v>62414.257811999996</c:v>
                </c:pt>
                <c:pt idx="663">
                  <c:v>90864.208007000008</c:v>
                </c:pt>
                <c:pt idx="664">
                  <c:v>89179.755858999997</c:v>
                </c:pt>
                <c:pt idx="665">
                  <c:v>86097.863282000006</c:v>
                </c:pt>
                <c:pt idx="666">
                  <c:v>96001.756834999993</c:v>
                </c:pt>
                <c:pt idx="667">
                  <c:v>84182.224608999997</c:v>
                </c:pt>
                <c:pt idx="668">
                  <c:v>93662.934083</c:v>
                </c:pt>
                <c:pt idx="669">
                  <c:v>51317.916749000004</c:v>
                </c:pt>
                <c:pt idx="670">
                  <c:v>54855.059327000003</c:v>
                </c:pt>
                <c:pt idx="671">
                  <c:v>31927.505736999999</c:v>
                </c:pt>
                <c:pt idx="672">
                  <c:v>30754.473693999997</c:v>
                </c:pt>
                <c:pt idx="673">
                  <c:v>38868.621827000003</c:v>
                </c:pt>
                <c:pt idx="674">
                  <c:v>48597.989867999997</c:v>
                </c:pt>
                <c:pt idx="675">
                  <c:v>70297.652344999995</c:v>
                </c:pt>
                <c:pt idx="676">
                  <c:v>63308.564207999996</c:v>
                </c:pt>
                <c:pt idx="677">
                  <c:v>63308.564207999996</c:v>
                </c:pt>
                <c:pt idx="678">
                  <c:v>37874.629151000001</c:v>
                </c:pt>
                <c:pt idx="679">
                  <c:v>64177.479491999991</c:v>
                </c:pt>
                <c:pt idx="680">
                  <c:v>61621.090087999997</c:v>
                </c:pt>
                <c:pt idx="681">
                  <c:v>61621.090087999997</c:v>
                </c:pt>
                <c:pt idx="682">
                  <c:v>51397.245117999999</c:v>
                </c:pt>
                <c:pt idx="683">
                  <c:v>53542.108643000007</c:v>
                </c:pt>
                <c:pt idx="684">
                  <c:v>53542.108643000007</c:v>
                </c:pt>
                <c:pt idx="685">
                  <c:v>51353.289552000002</c:v>
                </c:pt>
                <c:pt idx="686">
                  <c:v>48545.562254999997</c:v>
                </c:pt>
                <c:pt idx="687">
                  <c:v>56645.648559000001</c:v>
                </c:pt>
                <c:pt idx="688">
                  <c:v>60622.053954999996</c:v>
                </c:pt>
                <c:pt idx="689">
                  <c:v>53067.735718000004</c:v>
                </c:pt>
                <c:pt idx="690">
                  <c:v>57261.552857000002</c:v>
                </c:pt>
                <c:pt idx="691">
                  <c:v>49771.000001000008</c:v>
                </c:pt>
                <c:pt idx="692">
                  <c:v>52088.999147000002</c:v>
                </c:pt>
                <c:pt idx="693">
                  <c:v>43192.355591</c:v>
                </c:pt>
                <c:pt idx="694">
                  <c:v>53131.356688999993</c:v>
                </c:pt>
                <c:pt idx="695">
                  <c:v>26328.084778</c:v>
                </c:pt>
                <c:pt idx="696">
                  <c:v>39451.684143999999</c:v>
                </c:pt>
                <c:pt idx="697">
                  <c:v>42307.389099</c:v>
                </c:pt>
                <c:pt idx="698">
                  <c:v>35265.848938999996</c:v>
                </c:pt>
                <c:pt idx="699">
                  <c:v>42504.120238999996</c:v>
                </c:pt>
                <c:pt idx="700">
                  <c:v>33328.720641999993</c:v>
                </c:pt>
                <c:pt idx="701">
                  <c:v>36382.117858999998</c:v>
                </c:pt>
                <c:pt idx="702">
                  <c:v>36382.117858999998</c:v>
                </c:pt>
                <c:pt idx="703">
                  <c:v>31087.118224999995</c:v>
                </c:pt>
                <c:pt idx="704">
                  <c:v>41523.233887000002</c:v>
                </c:pt>
                <c:pt idx="705">
                  <c:v>36346.167847000004</c:v>
                </c:pt>
                <c:pt idx="706">
                  <c:v>28646.955994000004</c:v>
                </c:pt>
                <c:pt idx="707">
                  <c:v>32963.433532000003</c:v>
                </c:pt>
                <c:pt idx="708">
                  <c:v>38902.456787000003</c:v>
                </c:pt>
                <c:pt idx="709">
                  <c:v>64972.508055999999</c:v>
                </c:pt>
                <c:pt idx="710">
                  <c:v>43799.091675999996</c:v>
                </c:pt>
                <c:pt idx="711">
                  <c:v>60616.046143</c:v>
                </c:pt>
                <c:pt idx="712">
                  <c:v>54338.020019000003</c:v>
                </c:pt>
                <c:pt idx="713">
                  <c:v>58454.567872000007</c:v>
                </c:pt>
                <c:pt idx="714">
                  <c:v>50941.616211</c:v>
                </c:pt>
                <c:pt idx="715">
                  <c:v>63573.535155999998</c:v>
                </c:pt>
                <c:pt idx="716">
                  <c:v>56250.961427000002</c:v>
                </c:pt>
                <c:pt idx="717">
                  <c:v>49913.253905999998</c:v>
                </c:pt>
                <c:pt idx="718">
                  <c:v>52036.995116999999</c:v>
                </c:pt>
                <c:pt idx="719">
                  <c:v>65155.948730000004</c:v>
                </c:pt>
                <c:pt idx="720">
                  <c:v>53251.890138000002</c:v>
                </c:pt>
                <c:pt idx="721">
                  <c:v>61706.901856000004</c:v>
                </c:pt>
                <c:pt idx="722">
                  <c:v>66143.333495999992</c:v>
                </c:pt>
                <c:pt idx="723">
                  <c:v>62684.971191999997</c:v>
                </c:pt>
                <c:pt idx="724">
                  <c:v>79864.221191000004</c:v>
                </c:pt>
                <c:pt idx="725">
                  <c:v>70921.72119099999</c:v>
                </c:pt>
                <c:pt idx="726">
                  <c:v>83241.574705999999</c:v>
                </c:pt>
                <c:pt idx="727">
                  <c:v>72595.742677000002</c:v>
                </c:pt>
                <c:pt idx="728">
                  <c:v>75163.379883000001</c:v>
                </c:pt>
                <c:pt idx="729">
                  <c:v>81504.338379000008</c:v>
                </c:pt>
                <c:pt idx="730">
                  <c:v>89242.548340000008</c:v>
                </c:pt>
                <c:pt idx="731">
                  <c:v>84515.330077999999</c:v>
                </c:pt>
                <c:pt idx="732">
                  <c:v>95406.507812000011</c:v>
                </c:pt>
                <c:pt idx="733">
                  <c:v>41508.326173000001</c:v>
                </c:pt>
                <c:pt idx="734">
                  <c:v>27012.852721999996</c:v>
                </c:pt>
                <c:pt idx="735">
                  <c:v>19265.899047999999</c:v>
                </c:pt>
                <c:pt idx="736">
                  <c:v>53012.694581000003</c:v>
                </c:pt>
                <c:pt idx="737">
                  <c:v>48341.449462999997</c:v>
                </c:pt>
                <c:pt idx="738">
                  <c:v>42740.978515000003</c:v>
                </c:pt>
                <c:pt idx="739">
                  <c:v>34610.914427999996</c:v>
                </c:pt>
                <c:pt idx="740">
                  <c:v>73445.380615999995</c:v>
                </c:pt>
                <c:pt idx="741">
                  <c:v>76956.469727000003</c:v>
                </c:pt>
                <c:pt idx="742">
                  <c:v>86233.886352999994</c:v>
                </c:pt>
                <c:pt idx="743">
                  <c:v>86233.886352999994</c:v>
                </c:pt>
                <c:pt idx="744">
                  <c:v>63427.707031999998</c:v>
                </c:pt>
                <c:pt idx="745">
                  <c:v>58094.402587000004</c:v>
                </c:pt>
                <c:pt idx="746">
                  <c:v>105576.33422799999</c:v>
                </c:pt>
                <c:pt idx="747">
                  <c:v>88385.838134000005</c:v>
                </c:pt>
                <c:pt idx="748">
                  <c:v>92664.511597000004</c:v>
                </c:pt>
                <c:pt idx="749">
                  <c:v>87473.343750999993</c:v>
                </c:pt>
                <c:pt idx="750">
                  <c:v>78189.810303999999</c:v>
                </c:pt>
                <c:pt idx="751">
                  <c:v>58823.560424999996</c:v>
                </c:pt>
                <c:pt idx="752">
                  <c:v>72454.075683999996</c:v>
                </c:pt>
                <c:pt idx="753">
                  <c:v>65157.327027000007</c:v>
                </c:pt>
                <c:pt idx="754">
                  <c:v>74792.857300000003</c:v>
                </c:pt>
                <c:pt idx="755">
                  <c:v>36970.429687000003</c:v>
                </c:pt>
                <c:pt idx="756">
                  <c:v>27043.245178999998</c:v>
                </c:pt>
                <c:pt idx="757">
                  <c:v>7725.998779999999</c:v>
                </c:pt>
                <c:pt idx="758">
                  <c:v>14822.858123</c:v>
                </c:pt>
                <c:pt idx="759">
                  <c:v>26754.791930000003</c:v>
                </c:pt>
                <c:pt idx="760">
                  <c:v>10737.340544000001</c:v>
                </c:pt>
                <c:pt idx="761">
                  <c:v>10113.432556</c:v>
                </c:pt>
                <c:pt idx="762">
                  <c:v>32013.720704000003</c:v>
                </c:pt>
                <c:pt idx="763">
                  <c:v>15313.106781000002</c:v>
                </c:pt>
                <c:pt idx="764">
                  <c:v>10580.669006</c:v>
                </c:pt>
                <c:pt idx="765">
                  <c:v>18572.090088999998</c:v>
                </c:pt>
                <c:pt idx="766">
                  <c:v>11282.167906999999</c:v>
                </c:pt>
                <c:pt idx="767">
                  <c:v>42708.128907000006</c:v>
                </c:pt>
                <c:pt idx="768">
                  <c:v>26518.997315000001</c:v>
                </c:pt>
                <c:pt idx="769">
                  <c:v>27888.634886999997</c:v>
                </c:pt>
                <c:pt idx="770">
                  <c:v>17593.553099999997</c:v>
                </c:pt>
                <c:pt idx="771">
                  <c:v>30651.888062000002</c:v>
                </c:pt>
                <c:pt idx="772">
                  <c:v>29127.754090000002</c:v>
                </c:pt>
                <c:pt idx="773">
                  <c:v>23649.089478999998</c:v>
                </c:pt>
                <c:pt idx="774">
                  <c:v>21766.472960999999</c:v>
                </c:pt>
                <c:pt idx="775">
                  <c:v>35204.048888999998</c:v>
                </c:pt>
                <c:pt idx="776">
                  <c:v>35225.145385999997</c:v>
                </c:pt>
                <c:pt idx="777">
                  <c:v>28941.553466999998</c:v>
                </c:pt>
                <c:pt idx="778">
                  <c:v>38027.076051000004</c:v>
                </c:pt>
                <c:pt idx="779">
                  <c:v>46836.603759999998</c:v>
                </c:pt>
                <c:pt idx="780">
                  <c:v>40444.193603</c:v>
                </c:pt>
                <c:pt idx="781">
                  <c:v>6072.7422739999993</c:v>
                </c:pt>
                <c:pt idx="782">
                  <c:v>3720.9709590000002</c:v>
                </c:pt>
                <c:pt idx="783">
                  <c:v>6770.3629080000001</c:v>
                </c:pt>
                <c:pt idx="784">
                  <c:v>2173.9574109999999</c:v>
                </c:pt>
                <c:pt idx="785">
                  <c:v>252.15150499999999</c:v>
                </c:pt>
                <c:pt idx="786">
                  <c:v>140.23381900000001</c:v>
                </c:pt>
                <c:pt idx="787">
                  <c:v>2109.5643529999998</c:v>
                </c:pt>
                <c:pt idx="788">
                  <c:v>5262.2736970000005</c:v>
                </c:pt>
                <c:pt idx="789">
                  <c:v>1098.7980419999999</c:v>
                </c:pt>
                <c:pt idx="790">
                  <c:v>3220.6386430000002</c:v>
                </c:pt>
                <c:pt idx="791">
                  <c:v>1127.5974309999999</c:v>
                </c:pt>
                <c:pt idx="792">
                  <c:v>1327.7514340000002</c:v>
                </c:pt>
                <c:pt idx="793">
                  <c:v>3358.1239619999997</c:v>
                </c:pt>
                <c:pt idx="794">
                  <c:v>1601.1005719999998</c:v>
                </c:pt>
                <c:pt idx="795">
                  <c:v>1620.0098660000001</c:v>
                </c:pt>
                <c:pt idx="796">
                  <c:v>7768.8827190000002</c:v>
                </c:pt>
                <c:pt idx="797">
                  <c:v>2774.4426350000003</c:v>
                </c:pt>
                <c:pt idx="798">
                  <c:v>3348.7659769999996</c:v>
                </c:pt>
                <c:pt idx="799">
                  <c:v>2133.706185</c:v>
                </c:pt>
                <c:pt idx="800">
                  <c:v>7124.3170390000005</c:v>
                </c:pt>
                <c:pt idx="801">
                  <c:v>3095.4267580000001</c:v>
                </c:pt>
                <c:pt idx="802">
                  <c:v>3338.4772719999996</c:v>
                </c:pt>
                <c:pt idx="803">
                  <c:v>6594.8595740000001</c:v>
                </c:pt>
                <c:pt idx="804">
                  <c:v>5454.617851</c:v>
                </c:pt>
                <c:pt idx="805">
                  <c:v>3373.9146730000002</c:v>
                </c:pt>
                <c:pt idx="806">
                  <c:v>1621.6177909999999</c:v>
                </c:pt>
                <c:pt idx="807">
                  <c:v>1689.847184</c:v>
                </c:pt>
                <c:pt idx="808">
                  <c:v>6337.7119410000005</c:v>
                </c:pt>
                <c:pt idx="809">
                  <c:v>2410.9590109999999</c:v>
                </c:pt>
                <c:pt idx="810">
                  <c:v>9937.5879510000013</c:v>
                </c:pt>
                <c:pt idx="811">
                  <c:v>1572.9154640000002</c:v>
                </c:pt>
                <c:pt idx="812">
                  <c:v>5640.632783</c:v>
                </c:pt>
                <c:pt idx="813">
                  <c:v>3178.735565</c:v>
                </c:pt>
                <c:pt idx="814">
                  <c:v>5261.9412199999997</c:v>
                </c:pt>
                <c:pt idx="815">
                  <c:v>9471.2374159999999</c:v>
                </c:pt>
                <c:pt idx="816">
                  <c:v>3714.2465739999998</c:v>
                </c:pt>
                <c:pt idx="817">
                  <c:v>4786.8938740000003</c:v>
                </c:pt>
                <c:pt idx="818">
                  <c:v>4366.7510990000001</c:v>
                </c:pt>
                <c:pt idx="819">
                  <c:v>2461.6707919999999</c:v>
                </c:pt>
                <c:pt idx="820">
                  <c:v>251.94029199999997</c:v>
                </c:pt>
                <c:pt idx="821">
                  <c:v>1875.5273729999999</c:v>
                </c:pt>
                <c:pt idx="822">
                  <c:v>2460.6184079999998</c:v>
                </c:pt>
                <c:pt idx="823">
                  <c:v>5779.9780280000004</c:v>
                </c:pt>
                <c:pt idx="824">
                  <c:v>6196.5582079999995</c:v>
                </c:pt>
                <c:pt idx="825">
                  <c:v>3798.0747299999998</c:v>
                </c:pt>
                <c:pt idx="826">
                  <c:v>2317.997754</c:v>
                </c:pt>
                <c:pt idx="827">
                  <c:v>5076.5623239999995</c:v>
                </c:pt>
                <c:pt idx="828">
                  <c:v>1518.3981939999999</c:v>
                </c:pt>
                <c:pt idx="829">
                  <c:v>5518.8510129999995</c:v>
                </c:pt>
                <c:pt idx="830">
                  <c:v>5927.943268</c:v>
                </c:pt>
                <c:pt idx="831">
                  <c:v>2967.6026909999996</c:v>
                </c:pt>
                <c:pt idx="832">
                  <c:v>4395.8442070000001</c:v>
                </c:pt>
                <c:pt idx="833">
                  <c:v>3008.000106</c:v>
                </c:pt>
                <c:pt idx="834">
                  <c:v>3150.7791599999996</c:v>
                </c:pt>
                <c:pt idx="835">
                  <c:v>3053.3989560000005</c:v>
                </c:pt>
                <c:pt idx="836">
                  <c:v>3637.9917679999999</c:v>
                </c:pt>
                <c:pt idx="837">
                  <c:v>3532.5065000000004</c:v>
                </c:pt>
                <c:pt idx="838">
                  <c:v>2112.295795</c:v>
                </c:pt>
                <c:pt idx="839">
                  <c:v>1617.3332519999999</c:v>
                </c:pt>
                <c:pt idx="840">
                  <c:v>6299.521737</c:v>
                </c:pt>
                <c:pt idx="841">
                  <c:v>3348.3060150000001</c:v>
                </c:pt>
                <c:pt idx="842">
                  <c:v>9848.078614</c:v>
                </c:pt>
                <c:pt idx="843">
                  <c:v>4741.7476879999995</c:v>
                </c:pt>
                <c:pt idx="844">
                  <c:v>7209.9514620000009</c:v>
                </c:pt>
                <c:pt idx="845">
                  <c:v>4128.4749449999999</c:v>
                </c:pt>
                <c:pt idx="846">
                  <c:v>4887.0400230000005</c:v>
                </c:pt>
                <c:pt idx="847">
                  <c:v>6938.7714839999999</c:v>
                </c:pt>
                <c:pt idx="848">
                  <c:v>3805.0752429999993</c:v>
                </c:pt>
                <c:pt idx="849">
                  <c:v>4216.1379289999995</c:v>
                </c:pt>
                <c:pt idx="850">
                  <c:v>4463.4938280000006</c:v>
                </c:pt>
                <c:pt idx="851">
                  <c:v>6053.3768629999995</c:v>
                </c:pt>
                <c:pt idx="852">
                  <c:v>3577.3067190000002</c:v>
                </c:pt>
                <c:pt idx="853">
                  <c:v>3475.231636</c:v>
                </c:pt>
                <c:pt idx="854">
                  <c:v>3537.1391590000003</c:v>
                </c:pt>
                <c:pt idx="855">
                  <c:v>4503.1595299999999</c:v>
                </c:pt>
                <c:pt idx="856">
                  <c:v>4231.6031190000003</c:v>
                </c:pt>
                <c:pt idx="857">
                  <c:v>2855.7050789999998</c:v>
                </c:pt>
                <c:pt idx="858">
                  <c:v>4483.0726619999996</c:v>
                </c:pt>
                <c:pt idx="859">
                  <c:v>8008.8832710000006</c:v>
                </c:pt>
                <c:pt idx="860">
                  <c:v>5556.0380550000009</c:v>
                </c:pt>
                <c:pt idx="861">
                  <c:v>8942.4983219999995</c:v>
                </c:pt>
                <c:pt idx="862">
                  <c:v>3871.2636029999999</c:v>
                </c:pt>
                <c:pt idx="863">
                  <c:v>7085.5159609999992</c:v>
                </c:pt>
                <c:pt idx="864">
                  <c:v>2519.8082850000001</c:v>
                </c:pt>
                <c:pt idx="865">
                  <c:v>2627.2703859999997</c:v>
                </c:pt>
                <c:pt idx="866">
                  <c:v>6006.5890040000004</c:v>
                </c:pt>
                <c:pt idx="867">
                  <c:v>4751.9341089999998</c:v>
                </c:pt>
                <c:pt idx="868">
                  <c:v>4158.7570340000002</c:v>
                </c:pt>
                <c:pt idx="869">
                  <c:v>7351.7303460000003</c:v>
                </c:pt>
                <c:pt idx="870">
                  <c:v>6213.3496319999995</c:v>
                </c:pt>
                <c:pt idx="871">
                  <c:v>2511.3383680000002</c:v>
                </c:pt>
                <c:pt idx="872">
                  <c:v>4879.5943449999995</c:v>
                </c:pt>
                <c:pt idx="873">
                  <c:v>1050.196655</c:v>
                </c:pt>
                <c:pt idx="874">
                  <c:v>4124.0039900000002</c:v>
                </c:pt>
                <c:pt idx="875">
                  <c:v>6959.029098</c:v>
                </c:pt>
                <c:pt idx="876">
                  <c:v>3549.8660740000005</c:v>
                </c:pt>
                <c:pt idx="877">
                  <c:v>4288.2205809999996</c:v>
                </c:pt>
                <c:pt idx="878">
                  <c:v>8028.4359130000003</c:v>
                </c:pt>
                <c:pt idx="879">
                  <c:v>2392.3008340000001</c:v>
                </c:pt>
                <c:pt idx="880">
                  <c:v>6667.4310150000001</c:v>
                </c:pt>
                <c:pt idx="881">
                  <c:v>5697.8489009999994</c:v>
                </c:pt>
                <c:pt idx="882">
                  <c:v>4116.5433110000004</c:v>
                </c:pt>
                <c:pt idx="883">
                  <c:v>4364.0243909999999</c:v>
                </c:pt>
                <c:pt idx="884">
                  <c:v>3175.0451650000005</c:v>
                </c:pt>
                <c:pt idx="885">
                  <c:v>5819.7842109999992</c:v>
                </c:pt>
                <c:pt idx="886">
                  <c:v>5748.4933059999994</c:v>
                </c:pt>
                <c:pt idx="887">
                  <c:v>6257.8192439999993</c:v>
                </c:pt>
                <c:pt idx="888">
                  <c:v>5019.187316999999</c:v>
                </c:pt>
                <c:pt idx="889">
                  <c:v>4930.3948199999995</c:v>
                </c:pt>
                <c:pt idx="890">
                  <c:v>9628.5404979999985</c:v>
                </c:pt>
                <c:pt idx="891">
                  <c:v>7569.9132380000001</c:v>
                </c:pt>
                <c:pt idx="892">
                  <c:v>6687.1427620000013</c:v>
                </c:pt>
                <c:pt idx="893">
                  <c:v>3068.7363350000001</c:v>
                </c:pt>
                <c:pt idx="894">
                  <c:v>7064.9235840000001</c:v>
                </c:pt>
                <c:pt idx="895">
                  <c:v>4557.9035330000006</c:v>
                </c:pt>
                <c:pt idx="896">
                  <c:v>4900.7172230000006</c:v>
                </c:pt>
                <c:pt idx="897">
                  <c:v>3920.7486210000002</c:v>
                </c:pt>
                <c:pt idx="898">
                  <c:v>4513.443322000001</c:v>
                </c:pt>
                <c:pt idx="899">
                  <c:v>8766.1867680000014</c:v>
                </c:pt>
                <c:pt idx="900">
                  <c:v>5934.5941999999995</c:v>
                </c:pt>
                <c:pt idx="901">
                  <c:v>5634.5953360000003</c:v>
                </c:pt>
                <c:pt idx="902">
                  <c:v>7133.0893559999995</c:v>
                </c:pt>
                <c:pt idx="903">
                  <c:v>6172.205903</c:v>
                </c:pt>
                <c:pt idx="904">
                  <c:v>9041.5843499999992</c:v>
                </c:pt>
                <c:pt idx="905">
                  <c:v>4100.8858959999998</c:v>
                </c:pt>
                <c:pt idx="906">
                  <c:v>6895.5158689999989</c:v>
                </c:pt>
                <c:pt idx="907">
                  <c:v>10433.679748</c:v>
                </c:pt>
                <c:pt idx="908">
                  <c:v>9939.0017700000008</c:v>
                </c:pt>
                <c:pt idx="909">
                  <c:v>9939.0017700000008</c:v>
                </c:pt>
                <c:pt idx="910">
                  <c:v>4917.2303240000001</c:v>
                </c:pt>
                <c:pt idx="911">
                  <c:v>4304.4923699999999</c:v>
                </c:pt>
                <c:pt idx="912">
                  <c:v>4750.0735250000007</c:v>
                </c:pt>
                <c:pt idx="913">
                  <c:v>7174.1894229999998</c:v>
                </c:pt>
                <c:pt idx="914">
                  <c:v>6870.3962869999996</c:v>
                </c:pt>
                <c:pt idx="915">
                  <c:v>5639.7422480000005</c:v>
                </c:pt>
                <c:pt idx="916">
                  <c:v>5679.7004239999997</c:v>
                </c:pt>
                <c:pt idx="917">
                  <c:v>5384.4477239999997</c:v>
                </c:pt>
                <c:pt idx="918">
                  <c:v>6415.7859349999999</c:v>
                </c:pt>
                <c:pt idx="919">
                  <c:v>6642.343108</c:v>
                </c:pt>
                <c:pt idx="920">
                  <c:v>9235.3457330000001</c:v>
                </c:pt>
                <c:pt idx="921">
                  <c:v>8328.9588629999998</c:v>
                </c:pt>
                <c:pt idx="922">
                  <c:v>4278.6708069999995</c:v>
                </c:pt>
                <c:pt idx="923">
                  <c:v>7146.6272879999997</c:v>
                </c:pt>
                <c:pt idx="924">
                  <c:v>8952.6835339999998</c:v>
                </c:pt>
                <c:pt idx="925">
                  <c:v>5268.1144560000002</c:v>
                </c:pt>
                <c:pt idx="926">
                  <c:v>10614.738616999999</c:v>
                </c:pt>
                <c:pt idx="927">
                  <c:v>5903.2866519999998</c:v>
                </c:pt>
                <c:pt idx="928">
                  <c:v>7161.9486390000002</c:v>
                </c:pt>
                <c:pt idx="929">
                  <c:v>6523.724792</c:v>
                </c:pt>
                <c:pt idx="930">
                  <c:v>2657.262131</c:v>
                </c:pt>
                <c:pt idx="931">
                  <c:v>19374.951475999998</c:v>
                </c:pt>
                <c:pt idx="932">
                  <c:v>5280.0659319999995</c:v>
                </c:pt>
                <c:pt idx="933">
                  <c:v>8683.4540399999987</c:v>
                </c:pt>
                <c:pt idx="934">
                  <c:v>5663.251816</c:v>
                </c:pt>
                <c:pt idx="935">
                  <c:v>5500.0285800000001</c:v>
                </c:pt>
                <c:pt idx="936">
                  <c:v>5028.9466560000001</c:v>
                </c:pt>
                <c:pt idx="937">
                  <c:v>6290.3770420000001</c:v>
                </c:pt>
                <c:pt idx="938">
                  <c:v>4895.1150289999996</c:v>
                </c:pt>
                <c:pt idx="939">
                  <c:v>9586.1229860000003</c:v>
                </c:pt>
                <c:pt idx="940">
                  <c:v>6678.9286810000012</c:v>
                </c:pt>
                <c:pt idx="941">
                  <c:v>6146.5213020000001</c:v>
                </c:pt>
                <c:pt idx="942">
                  <c:v>4193.8205419999995</c:v>
                </c:pt>
                <c:pt idx="943">
                  <c:v>8140.5971230000005</c:v>
                </c:pt>
                <c:pt idx="944">
                  <c:v>8517.9220889999997</c:v>
                </c:pt>
                <c:pt idx="945">
                  <c:v>7264.3102719999997</c:v>
                </c:pt>
                <c:pt idx="946">
                  <c:v>9202.3041689999991</c:v>
                </c:pt>
                <c:pt idx="947">
                  <c:v>13575.574829000001</c:v>
                </c:pt>
                <c:pt idx="948">
                  <c:v>3800.1652760000002</c:v>
                </c:pt>
                <c:pt idx="949">
                  <c:v>6509.5874790000007</c:v>
                </c:pt>
                <c:pt idx="950">
                  <c:v>6787.7600700000003</c:v>
                </c:pt>
                <c:pt idx="951">
                  <c:v>8885.5388789999997</c:v>
                </c:pt>
                <c:pt idx="952">
                  <c:v>7000.5443720000003</c:v>
                </c:pt>
                <c:pt idx="953">
                  <c:v>7987.0164490000006</c:v>
                </c:pt>
                <c:pt idx="954">
                  <c:v>4539.7155199999997</c:v>
                </c:pt>
                <c:pt idx="955">
                  <c:v>5562.0118409999995</c:v>
                </c:pt>
                <c:pt idx="956">
                  <c:v>5617.2750020000003</c:v>
                </c:pt>
                <c:pt idx="957">
                  <c:v>5248.8706519999996</c:v>
                </c:pt>
                <c:pt idx="958">
                  <c:v>10072.064697</c:v>
                </c:pt>
                <c:pt idx="959">
                  <c:v>4358.8125300000002</c:v>
                </c:pt>
                <c:pt idx="960">
                  <c:v>9277.4094540000006</c:v>
                </c:pt>
                <c:pt idx="961">
                  <c:v>6574.0712129999993</c:v>
                </c:pt>
                <c:pt idx="962">
                  <c:v>6781.207152</c:v>
                </c:pt>
                <c:pt idx="963">
                  <c:v>7215.0216069999997</c:v>
                </c:pt>
                <c:pt idx="964">
                  <c:v>9415.2554330000003</c:v>
                </c:pt>
                <c:pt idx="965">
                  <c:v>11613.140259</c:v>
                </c:pt>
                <c:pt idx="966">
                  <c:v>7259.1492310000003</c:v>
                </c:pt>
                <c:pt idx="967">
                  <c:v>5558.8687439999994</c:v>
                </c:pt>
                <c:pt idx="968">
                  <c:v>4785.2217949999995</c:v>
                </c:pt>
                <c:pt idx="969">
                  <c:v>5633.2001189999992</c:v>
                </c:pt>
                <c:pt idx="970">
                  <c:v>4003.2499589999998</c:v>
                </c:pt>
                <c:pt idx="971">
                  <c:v>6986.6165149999997</c:v>
                </c:pt>
                <c:pt idx="972">
                  <c:v>5581.4666750000006</c:v>
                </c:pt>
                <c:pt idx="973">
                  <c:v>5957.5836489999992</c:v>
                </c:pt>
                <c:pt idx="974">
                  <c:v>4801.0085749999998</c:v>
                </c:pt>
                <c:pt idx="975">
                  <c:v>5712.0602410000001</c:v>
                </c:pt>
                <c:pt idx="976">
                  <c:v>8875.6295170000012</c:v>
                </c:pt>
                <c:pt idx="977">
                  <c:v>7807.9310000000005</c:v>
                </c:pt>
                <c:pt idx="978">
                  <c:v>6486.4771420000006</c:v>
                </c:pt>
                <c:pt idx="979">
                  <c:v>9175.4007419999998</c:v>
                </c:pt>
                <c:pt idx="980">
                  <c:v>7306.3331920000001</c:v>
                </c:pt>
                <c:pt idx="981">
                  <c:v>8259.0918569999994</c:v>
                </c:pt>
                <c:pt idx="982">
                  <c:v>6589.3316649999997</c:v>
                </c:pt>
                <c:pt idx="983">
                  <c:v>8113.294304</c:v>
                </c:pt>
                <c:pt idx="984">
                  <c:v>7627.0831900000003</c:v>
                </c:pt>
                <c:pt idx="985">
                  <c:v>8632.2579040000001</c:v>
                </c:pt>
                <c:pt idx="986">
                  <c:v>7165.1435850000007</c:v>
                </c:pt>
                <c:pt idx="987">
                  <c:v>6342.6466369999998</c:v>
                </c:pt>
                <c:pt idx="988">
                  <c:v>8360.7384039999997</c:v>
                </c:pt>
                <c:pt idx="989">
                  <c:v>10887.169129</c:v>
                </c:pt>
                <c:pt idx="990">
                  <c:v>11736.287842</c:v>
                </c:pt>
                <c:pt idx="991">
                  <c:v>4591.2187810000005</c:v>
                </c:pt>
                <c:pt idx="992">
                  <c:v>9111.1872860000003</c:v>
                </c:pt>
                <c:pt idx="993">
                  <c:v>7558.9008169999997</c:v>
                </c:pt>
                <c:pt idx="994">
                  <c:v>4588.8899240000001</c:v>
                </c:pt>
                <c:pt idx="995">
                  <c:v>9609.1620010000006</c:v>
                </c:pt>
                <c:pt idx="996">
                  <c:v>8175.1719509999994</c:v>
                </c:pt>
                <c:pt idx="997">
                  <c:v>10732.460632</c:v>
                </c:pt>
                <c:pt idx="998">
                  <c:v>7182.2254570000005</c:v>
                </c:pt>
                <c:pt idx="999">
                  <c:v>8516.7365119999995</c:v>
                </c:pt>
                <c:pt idx="1000">
                  <c:v>9913.1367800000007</c:v>
                </c:pt>
                <c:pt idx="1001">
                  <c:v>11586.742125999999</c:v>
                </c:pt>
                <c:pt idx="1002">
                  <c:v>12337.072174000001</c:v>
                </c:pt>
                <c:pt idx="1003">
                  <c:v>5550.6719060000005</c:v>
                </c:pt>
                <c:pt idx="1004">
                  <c:v>2964.5742410000003</c:v>
                </c:pt>
                <c:pt idx="1005">
                  <c:v>11517.214233999999</c:v>
                </c:pt>
                <c:pt idx="1006">
                  <c:v>10645.826689</c:v>
                </c:pt>
                <c:pt idx="1007">
                  <c:v>16694.792114</c:v>
                </c:pt>
                <c:pt idx="1008">
                  <c:v>9635.532349000001</c:v>
                </c:pt>
                <c:pt idx="1009">
                  <c:v>6385.7590319999999</c:v>
                </c:pt>
                <c:pt idx="1010">
                  <c:v>9633.4465339999988</c:v>
                </c:pt>
                <c:pt idx="1011">
                  <c:v>11600.951599</c:v>
                </c:pt>
                <c:pt idx="1012">
                  <c:v>12361.731079000001</c:v>
                </c:pt>
                <c:pt idx="1013">
                  <c:v>5540.505204</c:v>
                </c:pt>
                <c:pt idx="1014">
                  <c:v>8590.6321100000005</c:v>
                </c:pt>
                <c:pt idx="1015">
                  <c:v>7460.9321290000007</c:v>
                </c:pt>
                <c:pt idx="1016">
                  <c:v>6946.6022040000007</c:v>
                </c:pt>
                <c:pt idx="1017">
                  <c:v>9702.9906459999984</c:v>
                </c:pt>
                <c:pt idx="1018">
                  <c:v>6213.9637459999994</c:v>
                </c:pt>
                <c:pt idx="1019">
                  <c:v>3277.664628</c:v>
                </c:pt>
                <c:pt idx="1020">
                  <c:v>5272.9254940000001</c:v>
                </c:pt>
                <c:pt idx="1021">
                  <c:v>12033.235457999999</c:v>
                </c:pt>
                <c:pt idx="1022">
                  <c:v>5073.7594599999993</c:v>
                </c:pt>
                <c:pt idx="1023">
                  <c:v>7706.0171499999997</c:v>
                </c:pt>
                <c:pt idx="1024">
                  <c:v>3773.4999990000006</c:v>
                </c:pt>
                <c:pt idx="1025">
                  <c:v>11576.506958</c:v>
                </c:pt>
                <c:pt idx="1026">
                  <c:v>11298.483184999999</c:v>
                </c:pt>
                <c:pt idx="1027">
                  <c:v>10410.795257000002</c:v>
                </c:pt>
                <c:pt idx="1028">
                  <c:v>8739.484437000001</c:v>
                </c:pt>
                <c:pt idx="1029">
                  <c:v>5744.1641310000005</c:v>
                </c:pt>
                <c:pt idx="1030">
                  <c:v>10786.386291999999</c:v>
                </c:pt>
                <c:pt idx="1031">
                  <c:v>6153.7963870000003</c:v>
                </c:pt>
                <c:pt idx="1032">
                  <c:v>11033.880188000001</c:v>
                </c:pt>
                <c:pt idx="1033">
                  <c:v>12557.972777999998</c:v>
                </c:pt>
                <c:pt idx="1034">
                  <c:v>14116.334412</c:v>
                </c:pt>
                <c:pt idx="1035">
                  <c:v>8356.6554859999997</c:v>
                </c:pt>
                <c:pt idx="1036">
                  <c:v>7391.5059209999999</c:v>
                </c:pt>
                <c:pt idx="1037">
                  <c:v>6278.0195919999996</c:v>
                </c:pt>
                <c:pt idx="1038">
                  <c:v>8545.9891360000001</c:v>
                </c:pt>
                <c:pt idx="1039">
                  <c:v>4817.3151860000007</c:v>
                </c:pt>
                <c:pt idx="1040">
                  <c:v>2533.586065</c:v>
                </c:pt>
                <c:pt idx="1041">
                  <c:v>9373.1029500000004</c:v>
                </c:pt>
                <c:pt idx="1042">
                  <c:v>9951.1823430000004</c:v>
                </c:pt>
                <c:pt idx="1043">
                  <c:v>11298.828798</c:v>
                </c:pt>
                <c:pt idx="1044">
                  <c:v>14905.724548999999</c:v>
                </c:pt>
                <c:pt idx="1045">
                  <c:v>7355.5661010000003</c:v>
                </c:pt>
                <c:pt idx="1046">
                  <c:v>12540.315673000001</c:v>
                </c:pt>
                <c:pt idx="1047">
                  <c:v>12319.845762999999</c:v>
                </c:pt>
                <c:pt idx="1048">
                  <c:v>10969.741638</c:v>
                </c:pt>
                <c:pt idx="1049">
                  <c:v>6757.983565999999</c:v>
                </c:pt>
                <c:pt idx="1050">
                  <c:v>12884.60814</c:v>
                </c:pt>
                <c:pt idx="1051">
                  <c:v>5193.2725379999993</c:v>
                </c:pt>
                <c:pt idx="1052">
                  <c:v>6024.3687170000003</c:v>
                </c:pt>
                <c:pt idx="1053">
                  <c:v>9166.2849430000006</c:v>
                </c:pt>
                <c:pt idx="1054">
                  <c:v>2244.8705450000002</c:v>
                </c:pt>
                <c:pt idx="1055">
                  <c:v>10717.285188</c:v>
                </c:pt>
                <c:pt idx="1056">
                  <c:v>8090.6528630000003</c:v>
                </c:pt>
                <c:pt idx="1057">
                  <c:v>11581.445892</c:v>
                </c:pt>
                <c:pt idx="1058">
                  <c:v>6654.6758410000002</c:v>
                </c:pt>
                <c:pt idx="1059">
                  <c:v>10974.60852</c:v>
                </c:pt>
                <c:pt idx="1060">
                  <c:v>7512.9480910000002</c:v>
                </c:pt>
                <c:pt idx="1061">
                  <c:v>10501.664491</c:v>
                </c:pt>
                <c:pt idx="1062">
                  <c:v>8562.6737060000014</c:v>
                </c:pt>
                <c:pt idx="1063">
                  <c:v>8138.8684079999994</c:v>
                </c:pt>
                <c:pt idx="1064">
                  <c:v>19298.961671000001</c:v>
                </c:pt>
                <c:pt idx="1065">
                  <c:v>4003.2499589999998</c:v>
                </c:pt>
                <c:pt idx="1066">
                  <c:v>7985.7306520000002</c:v>
                </c:pt>
                <c:pt idx="1067">
                  <c:v>11067.494385</c:v>
                </c:pt>
                <c:pt idx="1068">
                  <c:v>9070.3490289999991</c:v>
                </c:pt>
                <c:pt idx="1069">
                  <c:v>7579.6730960000004</c:v>
                </c:pt>
                <c:pt idx="1070">
                  <c:v>7169.0173340000001</c:v>
                </c:pt>
                <c:pt idx="1071">
                  <c:v>8811.8750600000003</c:v>
                </c:pt>
                <c:pt idx="1072">
                  <c:v>9453.0946960000001</c:v>
                </c:pt>
                <c:pt idx="1073">
                  <c:v>8529.0604860000003</c:v>
                </c:pt>
                <c:pt idx="1074">
                  <c:v>7983.4798280000005</c:v>
                </c:pt>
                <c:pt idx="1075">
                  <c:v>8204.1354360000005</c:v>
                </c:pt>
                <c:pt idx="1076">
                  <c:v>1644.723182</c:v>
                </c:pt>
                <c:pt idx="1077">
                  <c:v>10494.527069</c:v>
                </c:pt>
                <c:pt idx="1078">
                  <c:v>14041.407349000001</c:v>
                </c:pt>
                <c:pt idx="1079">
                  <c:v>6732.6650070000005</c:v>
                </c:pt>
                <c:pt idx="1080">
                  <c:v>13751.126861000001</c:v>
                </c:pt>
                <c:pt idx="1081">
                  <c:v>13362.408936</c:v>
                </c:pt>
                <c:pt idx="1082">
                  <c:v>10205.794981999999</c:v>
                </c:pt>
                <c:pt idx="1083">
                  <c:v>3297.9913940000001</c:v>
                </c:pt>
                <c:pt idx="1084">
                  <c:v>9178.1840809999994</c:v>
                </c:pt>
                <c:pt idx="1085">
                  <c:v>7274.2698659999996</c:v>
                </c:pt>
                <c:pt idx="1086">
                  <c:v>18628.247314</c:v>
                </c:pt>
                <c:pt idx="1087">
                  <c:v>13466.099915000001</c:v>
                </c:pt>
                <c:pt idx="1088">
                  <c:v>7156.1896360000001</c:v>
                </c:pt>
                <c:pt idx="1089">
                  <c:v>13245.135742999999</c:v>
                </c:pt>
                <c:pt idx="1090">
                  <c:v>12168.658691000001</c:v>
                </c:pt>
                <c:pt idx="1091">
                  <c:v>10395.793518</c:v>
                </c:pt>
                <c:pt idx="1092">
                  <c:v>11275.269469999999</c:v>
                </c:pt>
                <c:pt idx="1093">
                  <c:v>8194.6177989999996</c:v>
                </c:pt>
                <c:pt idx="1094">
                  <c:v>10890.905823000001</c:v>
                </c:pt>
                <c:pt idx="1095">
                  <c:v>14403.00432</c:v>
                </c:pt>
                <c:pt idx="1096">
                  <c:v>9252.875320000001</c:v>
                </c:pt>
                <c:pt idx="1097">
                  <c:v>12465.825562</c:v>
                </c:pt>
                <c:pt idx="1098">
                  <c:v>4341.4771780000001</c:v>
                </c:pt>
                <c:pt idx="1099">
                  <c:v>9429.7462779999987</c:v>
                </c:pt>
                <c:pt idx="1100">
                  <c:v>9170.0864110000002</c:v>
                </c:pt>
                <c:pt idx="1101">
                  <c:v>8644.9131479999996</c:v>
                </c:pt>
                <c:pt idx="1102">
                  <c:v>12479.600281999999</c:v>
                </c:pt>
                <c:pt idx="1103">
                  <c:v>6572.1634979999999</c:v>
                </c:pt>
                <c:pt idx="1104">
                  <c:v>14817.820312999998</c:v>
                </c:pt>
                <c:pt idx="1105">
                  <c:v>7095.0005799999999</c:v>
                </c:pt>
                <c:pt idx="1106">
                  <c:v>9559.3543250000002</c:v>
                </c:pt>
                <c:pt idx="1107">
                  <c:v>10270.451050000001</c:v>
                </c:pt>
                <c:pt idx="1108">
                  <c:v>9212.0864250000013</c:v>
                </c:pt>
                <c:pt idx="1109">
                  <c:v>13893.453522</c:v>
                </c:pt>
                <c:pt idx="1110">
                  <c:v>9903.1742549999999</c:v>
                </c:pt>
                <c:pt idx="1111">
                  <c:v>9757.9388419999996</c:v>
                </c:pt>
                <c:pt idx="1112">
                  <c:v>13538.175781000002</c:v>
                </c:pt>
                <c:pt idx="1113">
                  <c:v>13630.517639</c:v>
                </c:pt>
                <c:pt idx="1114">
                  <c:v>9376.6877439999989</c:v>
                </c:pt>
                <c:pt idx="1115">
                  <c:v>12715.814331</c:v>
                </c:pt>
                <c:pt idx="1116">
                  <c:v>7810.5144460000001</c:v>
                </c:pt>
                <c:pt idx="1117">
                  <c:v>12813.473998999998</c:v>
                </c:pt>
                <c:pt idx="1118">
                  <c:v>7500.3333739999989</c:v>
                </c:pt>
                <c:pt idx="1119">
                  <c:v>7346.5863650000001</c:v>
                </c:pt>
                <c:pt idx="1120">
                  <c:v>9245.8732909999999</c:v>
                </c:pt>
                <c:pt idx="1121">
                  <c:v>12422.999207000001</c:v>
                </c:pt>
                <c:pt idx="1122">
                  <c:v>8276.4725040000012</c:v>
                </c:pt>
                <c:pt idx="1123">
                  <c:v>9197.4782099999993</c:v>
                </c:pt>
                <c:pt idx="1124">
                  <c:v>16074.568877999998</c:v>
                </c:pt>
                <c:pt idx="1125">
                  <c:v>15341.908997</c:v>
                </c:pt>
                <c:pt idx="1126">
                  <c:v>10318.225586</c:v>
                </c:pt>
                <c:pt idx="1127">
                  <c:v>13625.483855999999</c:v>
                </c:pt>
                <c:pt idx="1128">
                  <c:v>11257.765625</c:v>
                </c:pt>
                <c:pt idx="1129">
                  <c:v>729.318263</c:v>
                </c:pt>
                <c:pt idx="1130">
                  <c:v>13947.264161000001</c:v>
                </c:pt>
                <c:pt idx="1131">
                  <c:v>13515.835295999999</c:v>
                </c:pt>
                <c:pt idx="1132">
                  <c:v>8643.6006310000012</c:v>
                </c:pt>
                <c:pt idx="1133">
                  <c:v>8249.4258420000006</c:v>
                </c:pt>
                <c:pt idx="1134">
                  <c:v>13330.713715</c:v>
                </c:pt>
                <c:pt idx="1135">
                  <c:v>13604.606628000001</c:v>
                </c:pt>
                <c:pt idx="1136">
                  <c:v>8672.4657289999996</c:v>
                </c:pt>
                <c:pt idx="1137">
                  <c:v>10138.949646000001</c:v>
                </c:pt>
                <c:pt idx="1138">
                  <c:v>10358.512054000001</c:v>
                </c:pt>
                <c:pt idx="1139">
                  <c:v>9925.6772469999996</c:v>
                </c:pt>
                <c:pt idx="1140">
                  <c:v>10614.68982</c:v>
                </c:pt>
                <c:pt idx="1141">
                  <c:v>18064.688109999999</c:v>
                </c:pt>
                <c:pt idx="1142">
                  <c:v>10831.813050000001</c:v>
                </c:pt>
                <c:pt idx="1143">
                  <c:v>18107.935913000001</c:v>
                </c:pt>
                <c:pt idx="1144">
                  <c:v>10891.181931000001</c:v>
                </c:pt>
                <c:pt idx="1145">
                  <c:v>9496.8066090000011</c:v>
                </c:pt>
                <c:pt idx="1146">
                  <c:v>15501.567490000001</c:v>
                </c:pt>
                <c:pt idx="1147">
                  <c:v>14529.368957999999</c:v>
                </c:pt>
                <c:pt idx="1148">
                  <c:v>10296.411437999999</c:v>
                </c:pt>
                <c:pt idx="1149">
                  <c:v>13124.97705</c:v>
                </c:pt>
                <c:pt idx="1150">
                  <c:v>12729.997558000001</c:v>
                </c:pt>
                <c:pt idx="1151">
                  <c:v>15634.372071</c:v>
                </c:pt>
                <c:pt idx="1152">
                  <c:v>13118.952209000001</c:v>
                </c:pt>
                <c:pt idx="1153">
                  <c:v>8621.6484980000005</c:v>
                </c:pt>
                <c:pt idx="1154">
                  <c:v>18352.413025999998</c:v>
                </c:pt>
                <c:pt idx="1155">
                  <c:v>13554.682434</c:v>
                </c:pt>
                <c:pt idx="1156">
                  <c:v>14914.817566</c:v>
                </c:pt>
                <c:pt idx="1157">
                  <c:v>15295.169372999999</c:v>
                </c:pt>
                <c:pt idx="1158">
                  <c:v>12066.514617999999</c:v>
                </c:pt>
                <c:pt idx="1159">
                  <c:v>14654.225828999999</c:v>
                </c:pt>
                <c:pt idx="1160">
                  <c:v>11291.814085999998</c:v>
                </c:pt>
                <c:pt idx="1161">
                  <c:v>11672.589873999999</c:v>
                </c:pt>
                <c:pt idx="1162">
                  <c:v>15350.943726000001</c:v>
                </c:pt>
                <c:pt idx="1163">
                  <c:v>12770.429321999998</c:v>
                </c:pt>
                <c:pt idx="1164">
                  <c:v>17905.756957999998</c:v>
                </c:pt>
                <c:pt idx="1165">
                  <c:v>4969.1030650000002</c:v>
                </c:pt>
                <c:pt idx="1166">
                  <c:v>13688.506346999999</c:v>
                </c:pt>
                <c:pt idx="1167">
                  <c:v>14545.791382000001</c:v>
                </c:pt>
                <c:pt idx="1168">
                  <c:v>12631.917267000001</c:v>
                </c:pt>
                <c:pt idx="1169">
                  <c:v>14700.722777999999</c:v>
                </c:pt>
                <c:pt idx="1170">
                  <c:v>5678.4270020000004</c:v>
                </c:pt>
                <c:pt idx="1171">
                  <c:v>25141.798035</c:v>
                </c:pt>
                <c:pt idx="1172">
                  <c:v>15459.157227</c:v>
                </c:pt>
                <c:pt idx="1173">
                  <c:v>14867.319579999999</c:v>
                </c:pt>
                <c:pt idx="1174">
                  <c:v>14886.785216999999</c:v>
                </c:pt>
                <c:pt idx="1175">
                  <c:v>14601.530885000002</c:v>
                </c:pt>
                <c:pt idx="1176">
                  <c:v>14324.437195</c:v>
                </c:pt>
                <c:pt idx="1177">
                  <c:v>16085.133422999999</c:v>
                </c:pt>
                <c:pt idx="1178">
                  <c:v>23955.284911999999</c:v>
                </c:pt>
                <c:pt idx="1179">
                  <c:v>28123.737975999997</c:v>
                </c:pt>
                <c:pt idx="1180">
                  <c:v>15047.232544999999</c:v>
                </c:pt>
                <c:pt idx="1181">
                  <c:v>18609.692382000001</c:v>
                </c:pt>
                <c:pt idx="1182">
                  <c:v>13585.512206000001</c:v>
                </c:pt>
                <c:pt idx="1183">
                  <c:v>15118.819153</c:v>
                </c:pt>
                <c:pt idx="1184">
                  <c:v>14340.944366</c:v>
                </c:pt>
                <c:pt idx="1185">
                  <c:v>11251.199097000001</c:v>
                </c:pt>
                <c:pt idx="1186">
                  <c:v>15141.016846</c:v>
                </c:pt>
                <c:pt idx="1187">
                  <c:v>30655.262939999997</c:v>
                </c:pt>
                <c:pt idx="1188">
                  <c:v>18572.164063</c:v>
                </c:pt>
                <c:pt idx="1189">
                  <c:v>21001.101806000002</c:v>
                </c:pt>
                <c:pt idx="1190">
                  <c:v>19274.160401000001</c:v>
                </c:pt>
                <c:pt idx="1191">
                  <c:v>18478.311401999999</c:v>
                </c:pt>
                <c:pt idx="1192">
                  <c:v>23559.635253999997</c:v>
                </c:pt>
                <c:pt idx="1193">
                  <c:v>11642.658936</c:v>
                </c:pt>
                <c:pt idx="1194">
                  <c:v>29590.229491999999</c:v>
                </c:pt>
                <c:pt idx="1195">
                  <c:v>1046.9279939999999</c:v>
                </c:pt>
                <c:pt idx="1196">
                  <c:v>7090.9325099999996</c:v>
                </c:pt>
                <c:pt idx="1197">
                  <c:v>8407.4179999999997</c:v>
                </c:pt>
                <c:pt idx="1198">
                  <c:v>10854.875029000001</c:v>
                </c:pt>
                <c:pt idx="1199">
                  <c:v>14718.971124</c:v>
                </c:pt>
                <c:pt idx="1200">
                  <c:v>11412.307387000001</c:v>
                </c:pt>
                <c:pt idx="1201">
                  <c:v>17786.740135999997</c:v>
                </c:pt>
                <c:pt idx="1202">
                  <c:v>11384.996821000001</c:v>
                </c:pt>
                <c:pt idx="1203">
                  <c:v>9246.0061319999986</c:v>
                </c:pt>
                <c:pt idx="1204">
                  <c:v>13543.417776999999</c:v>
                </c:pt>
                <c:pt idx="1205">
                  <c:v>12577.36959</c:v>
                </c:pt>
                <c:pt idx="1206">
                  <c:v>10803.636844999997</c:v>
                </c:pt>
                <c:pt idx="1207">
                  <c:v>15934.435316999999</c:v>
                </c:pt>
                <c:pt idx="1208">
                  <c:v>26224.116119999999</c:v>
                </c:pt>
                <c:pt idx="1209">
                  <c:v>17939.006348999999</c:v>
                </c:pt>
                <c:pt idx="1210">
                  <c:v>17754.947022</c:v>
                </c:pt>
                <c:pt idx="1211">
                  <c:v>19352.860291999998</c:v>
                </c:pt>
                <c:pt idx="1212">
                  <c:v>24652.304321</c:v>
                </c:pt>
                <c:pt idx="1213">
                  <c:v>13592.759590999998</c:v>
                </c:pt>
                <c:pt idx="1214">
                  <c:v>12075.55961</c:v>
                </c:pt>
                <c:pt idx="1215">
                  <c:v>18902.687613999999</c:v>
                </c:pt>
                <c:pt idx="1216">
                  <c:v>23489.090332</c:v>
                </c:pt>
                <c:pt idx="1217">
                  <c:v>23508.888182999999</c:v>
                </c:pt>
                <c:pt idx="1218">
                  <c:v>24385.389587999998</c:v>
                </c:pt>
                <c:pt idx="1219">
                  <c:v>20878.370437999998</c:v>
                </c:pt>
                <c:pt idx="1220">
                  <c:v>23613.521389999998</c:v>
                </c:pt>
                <c:pt idx="1221">
                  <c:v>33730.010985999994</c:v>
                </c:pt>
                <c:pt idx="1222">
                  <c:v>31916.265928999997</c:v>
                </c:pt>
                <c:pt idx="1223">
                  <c:v>14822.645645000001</c:v>
                </c:pt>
                <c:pt idx="1224">
                  <c:v>33324.721008</c:v>
                </c:pt>
                <c:pt idx="1225">
                  <c:v>16587.513649</c:v>
                </c:pt>
                <c:pt idx="1226">
                  <c:v>30683.271850999998</c:v>
                </c:pt>
                <c:pt idx="1227">
                  <c:v>21184.153051000001</c:v>
                </c:pt>
                <c:pt idx="1228">
                  <c:v>15758.924318000001</c:v>
                </c:pt>
                <c:pt idx="1229">
                  <c:v>20938.180817</c:v>
                </c:pt>
                <c:pt idx="1230">
                  <c:v>25576.927565999998</c:v>
                </c:pt>
                <c:pt idx="1231">
                  <c:v>22285.703996000004</c:v>
                </c:pt>
                <c:pt idx="1232">
                  <c:v>36158.213133999998</c:v>
                </c:pt>
                <c:pt idx="1233">
                  <c:v>45870.267915000004</c:v>
                </c:pt>
                <c:pt idx="1234">
                  <c:v>22068.938630000001</c:v>
                </c:pt>
                <c:pt idx="1235">
                  <c:v>42625.785155999998</c:v>
                </c:pt>
                <c:pt idx="1236">
                  <c:v>30403.056335000001</c:v>
                </c:pt>
                <c:pt idx="1237">
                  <c:v>41058.492492999998</c:v>
                </c:pt>
                <c:pt idx="1238">
                  <c:v>24040.701341</c:v>
                </c:pt>
                <c:pt idx="1239">
                  <c:v>45265.397888</c:v>
                </c:pt>
                <c:pt idx="1240">
                  <c:v>47312.697753999993</c:v>
                </c:pt>
                <c:pt idx="1241">
                  <c:v>47175.736374</c:v>
                </c:pt>
                <c:pt idx="1242">
                  <c:v>78583.790525999997</c:v>
                </c:pt>
                <c:pt idx="1243">
                  <c:v>27381.053512999999</c:v>
                </c:pt>
                <c:pt idx="1244">
                  <c:v>44482.893188999995</c:v>
                </c:pt>
                <c:pt idx="1245">
                  <c:v>36434.458985999998</c:v>
                </c:pt>
                <c:pt idx="1246">
                  <c:v>23465.743941999997</c:v>
                </c:pt>
                <c:pt idx="1247">
                  <c:v>45313.614989000009</c:v>
                </c:pt>
                <c:pt idx="1248">
                  <c:v>48864.369446999997</c:v>
                </c:pt>
                <c:pt idx="1249">
                  <c:v>17731.239151000002</c:v>
                </c:pt>
                <c:pt idx="1250">
                  <c:v>33056.783844999998</c:v>
                </c:pt>
                <c:pt idx="1251">
                  <c:v>32375.948914000001</c:v>
                </c:pt>
                <c:pt idx="1252">
                  <c:v>31389.489441000002</c:v>
                </c:pt>
                <c:pt idx="1253">
                  <c:v>32637.876449000003</c:v>
                </c:pt>
                <c:pt idx="1254">
                  <c:v>38144.093382999999</c:v>
                </c:pt>
                <c:pt idx="1255">
                  <c:v>32729.229034</c:v>
                </c:pt>
                <c:pt idx="1256">
                  <c:v>32699.622650000001</c:v>
                </c:pt>
                <c:pt idx="1257">
                  <c:v>15289.49121</c:v>
                </c:pt>
                <c:pt idx="1258">
                  <c:v>44959.015992000001</c:v>
                </c:pt>
                <c:pt idx="1259">
                  <c:v>39278.992796999999</c:v>
                </c:pt>
                <c:pt idx="1260">
                  <c:v>45987.544022000002</c:v>
                </c:pt>
                <c:pt idx="1261">
                  <c:v>55737.450194000005</c:v>
                </c:pt>
                <c:pt idx="1262">
                  <c:v>43996.697325999994</c:v>
                </c:pt>
                <c:pt idx="1263">
                  <c:v>43929.51599</c:v>
                </c:pt>
                <c:pt idx="1264">
                  <c:v>51565.327577000004</c:v>
                </c:pt>
                <c:pt idx="1265">
                  <c:v>58739.231262000001</c:v>
                </c:pt>
                <c:pt idx="1266">
                  <c:v>30469.659790999998</c:v>
                </c:pt>
                <c:pt idx="1267">
                  <c:v>34316.805785999997</c:v>
                </c:pt>
                <c:pt idx="1268">
                  <c:v>78381.763670999993</c:v>
                </c:pt>
                <c:pt idx="1269">
                  <c:v>62943.628479999999</c:v>
                </c:pt>
                <c:pt idx="1270">
                  <c:v>32116.531311999999</c:v>
                </c:pt>
                <c:pt idx="1271">
                  <c:v>40534.957764999999</c:v>
                </c:pt>
                <c:pt idx="1272">
                  <c:v>51049.188903999995</c:v>
                </c:pt>
                <c:pt idx="1273">
                  <c:v>74452.690551000007</c:v>
                </c:pt>
                <c:pt idx="1274">
                  <c:v>63830.660522999999</c:v>
                </c:pt>
                <c:pt idx="1275">
                  <c:v>69971.354248000003</c:v>
                </c:pt>
                <c:pt idx="1276">
                  <c:v>54695.016602000003</c:v>
                </c:pt>
                <c:pt idx="1277">
                  <c:v>51935.671140999999</c:v>
                </c:pt>
                <c:pt idx="1278">
                  <c:v>39264.084107000002</c:v>
                </c:pt>
                <c:pt idx="1279">
                  <c:v>46489.559204999998</c:v>
                </c:pt>
                <c:pt idx="1280">
                  <c:v>46491.006408000001</c:v>
                </c:pt>
                <c:pt idx="1281">
                  <c:v>68415.850158999994</c:v>
                </c:pt>
                <c:pt idx="1282">
                  <c:v>72680.182004999995</c:v>
                </c:pt>
                <c:pt idx="1283">
                  <c:v>69957.012389999989</c:v>
                </c:pt>
                <c:pt idx="1284">
                  <c:v>32731.781493000002</c:v>
                </c:pt>
                <c:pt idx="1285">
                  <c:v>1913.0931310000001</c:v>
                </c:pt>
                <c:pt idx="1286">
                  <c:v>3184.0516290000005</c:v>
                </c:pt>
                <c:pt idx="1287">
                  <c:v>2474.6885090000001</c:v>
                </c:pt>
                <c:pt idx="1288">
                  <c:v>4243.2655290000002</c:v>
                </c:pt>
                <c:pt idx="1289">
                  <c:v>2094.7465740000002</c:v>
                </c:pt>
                <c:pt idx="1290">
                  <c:v>5073.2312089999996</c:v>
                </c:pt>
                <c:pt idx="1291">
                  <c:v>5520.9854429999996</c:v>
                </c:pt>
                <c:pt idx="1292">
                  <c:v>277.55804899999998</c:v>
                </c:pt>
                <c:pt idx="1293">
                  <c:v>874.90020099999992</c:v>
                </c:pt>
                <c:pt idx="1294">
                  <c:v>5093.2568209999999</c:v>
                </c:pt>
                <c:pt idx="1295">
                  <c:v>3859.8821189999999</c:v>
                </c:pt>
                <c:pt idx="1296">
                  <c:v>4798.9999760000001</c:v>
                </c:pt>
                <c:pt idx="1297">
                  <c:v>1100.977306</c:v>
                </c:pt>
                <c:pt idx="1298">
                  <c:v>3432.6340569999998</c:v>
                </c:pt>
                <c:pt idx="1299">
                  <c:v>13197.023970999999</c:v>
                </c:pt>
                <c:pt idx="1300">
                  <c:v>5768.1224970000003</c:v>
                </c:pt>
                <c:pt idx="1301">
                  <c:v>7801.0156090000009</c:v>
                </c:pt>
                <c:pt idx="1302">
                  <c:v>6428.8140779999994</c:v>
                </c:pt>
                <c:pt idx="1303">
                  <c:v>8879.1061769999997</c:v>
                </c:pt>
                <c:pt idx="1304">
                  <c:v>1802.7944830000001</c:v>
                </c:pt>
                <c:pt idx="1305">
                  <c:v>6452.8141379999997</c:v>
                </c:pt>
                <c:pt idx="1306">
                  <c:v>7162.9302520000001</c:v>
                </c:pt>
                <c:pt idx="1307">
                  <c:v>10192.378234</c:v>
                </c:pt>
                <c:pt idx="1308">
                  <c:v>7964.9572549999993</c:v>
                </c:pt>
                <c:pt idx="1309">
                  <c:v>5658.2123590000001</c:v>
                </c:pt>
                <c:pt idx="1310">
                  <c:v>9926.6316389999993</c:v>
                </c:pt>
                <c:pt idx="1311">
                  <c:v>4326.1420639999997</c:v>
                </c:pt>
                <c:pt idx="1312">
                  <c:v>7822.3372070000005</c:v>
                </c:pt>
                <c:pt idx="1313">
                  <c:v>4607.0645409999997</c:v>
                </c:pt>
                <c:pt idx="1314">
                  <c:v>19874.961968</c:v>
                </c:pt>
                <c:pt idx="1315">
                  <c:v>11496.863585999999</c:v>
                </c:pt>
                <c:pt idx="1316">
                  <c:v>6683.9815679999992</c:v>
                </c:pt>
                <c:pt idx="1317">
                  <c:v>4590.0135200000004</c:v>
                </c:pt>
                <c:pt idx="1318">
                  <c:v>6834.6479219999992</c:v>
                </c:pt>
                <c:pt idx="1319">
                  <c:v>11722.007691000001</c:v>
                </c:pt>
                <c:pt idx="1320">
                  <c:v>4551.0118120000006</c:v>
                </c:pt>
                <c:pt idx="1321">
                  <c:v>6200.823351</c:v>
                </c:pt>
                <c:pt idx="1322">
                  <c:v>5991.0114439999998</c:v>
                </c:pt>
                <c:pt idx="1323">
                  <c:v>18632.274932</c:v>
                </c:pt>
                <c:pt idx="1324">
                  <c:v>3460.005913</c:v>
                </c:pt>
                <c:pt idx="1325">
                  <c:v>2838.4479000000001</c:v>
                </c:pt>
                <c:pt idx="1326">
                  <c:v>15740.912544000001</c:v>
                </c:pt>
                <c:pt idx="1327">
                  <c:v>4861.2758909999993</c:v>
                </c:pt>
                <c:pt idx="1328">
                  <c:v>6589.649101</c:v>
                </c:pt>
                <c:pt idx="1329">
                  <c:v>11722.007691000001</c:v>
                </c:pt>
                <c:pt idx="1330">
                  <c:v>8562.4640769999987</c:v>
                </c:pt>
                <c:pt idx="1331">
                  <c:v>1943.9315320000001</c:v>
                </c:pt>
                <c:pt idx="1332">
                  <c:v>7986.2782910000005</c:v>
                </c:pt>
                <c:pt idx="1333">
                  <c:v>3614.1843279999998</c:v>
                </c:pt>
                <c:pt idx="1334">
                  <c:v>5839.2489540000006</c:v>
                </c:pt>
                <c:pt idx="1335">
                  <c:v>12186.182442000001</c:v>
                </c:pt>
                <c:pt idx="1336">
                  <c:v>9618.2859349999999</c:v>
                </c:pt>
                <c:pt idx="1337">
                  <c:v>10046.547128</c:v>
                </c:pt>
                <c:pt idx="1338">
                  <c:v>5120.1043360000003</c:v>
                </c:pt>
                <c:pt idx="1339">
                  <c:v>11664.374582</c:v>
                </c:pt>
                <c:pt idx="1340">
                  <c:v>7775.3921210000008</c:v>
                </c:pt>
                <c:pt idx="1341">
                  <c:v>17645.766327000001</c:v>
                </c:pt>
                <c:pt idx="1342">
                  <c:v>15431.623076</c:v>
                </c:pt>
                <c:pt idx="1343">
                  <c:v>14212.790702999999</c:v>
                </c:pt>
                <c:pt idx="1344">
                  <c:v>19284.603225999999</c:v>
                </c:pt>
                <c:pt idx="1345">
                  <c:v>8230.0613570000005</c:v>
                </c:pt>
                <c:pt idx="1346">
                  <c:v>7897.4582549999996</c:v>
                </c:pt>
                <c:pt idx="1347">
                  <c:v>5451.7077440000003</c:v>
                </c:pt>
                <c:pt idx="1348">
                  <c:v>8214.9108440000018</c:v>
                </c:pt>
                <c:pt idx="1349">
                  <c:v>11810.958350999999</c:v>
                </c:pt>
                <c:pt idx="1350">
                  <c:v>17477.633910999997</c:v>
                </c:pt>
                <c:pt idx="1351">
                  <c:v>9319.6465580000004</c:v>
                </c:pt>
                <c:pt idx="1352">
                  <c:v>9185.0781439999992</c:v>
                </c:pt>
                <c:pt idx="1353">
                  <c:v>6094.0577549999998</c:v>
                </c:pt>
                <c:pt idx="1354">
                  <c:v>7321.5275840000004</c:v>
                </c:pt>
                <c:pt idx="1355">
                  <c:v>8646.1053539999994</c:v>
                </c:pt>
                <c:pt idx="1356">
                  <c:v>9314.2973060000004</c:v>
                </c:pt>
                <c:pt idx="1357">
                  <c:v>3452.9345090000002</c:v>
                </c:pt>
                <c:pt idx="1358">
                  <c:v>4312.5725160000002</c:v>
                </c:pt>
                <c:pt idx="1359">
                  <c:v>10540.628204000001</c:v>
                </c:pt>
                <c:pt idx="1360">
                  <c:v>7132.5425869999999</c:v>
                </c:pt>
                <c:pt idx="1361">
                  <c:v>4331.2814940000007</c:v>
                </c:pt>
                <c:pt idx="1362">
                  <c:v>4170.0381260000004</c:v>
                </c:pt>
                <c:pt idx="1363">
                  <c:v>10110.551546000001</c:v>
                </c:pt>
                <c:pt idx="1364">
                  <c:v>6126.360944</c:v>
                </c:pt>
                <c:pt idx="1365">
                  <c:v>3939.4220270000005</c:v>
                </c:pt>
                <c:pt idx="1366">
                  <c:v>11079.653694000001</c:v>
                </c:pt>
                <c:pt idx="1367">
                  <c:v>8181.2245939999993</c:v>
                </c:pt>
                <c:pt idx="1368">
                  <c:v>5131.1218550000003</c:v>
                </c:pt>
                <c:pt idx="1369">
                  <c:v>10767.894432000001</c:v>
                </c:pt>
                <c:pt idx="1370">
                  <c:v>5227.1113380000006</c:v>
                </c:pt>
                <c:pt idx="1371">
                  <c:v>18900.684021000001</c:v>
                </c:pt>
                <c:pt idx="1372">
                  <c:v>6862.2627730000004</c:v>
                </c:pt>
                <c:pt idx="1373">
                  <c:v>9662.8034479999988</c:v>
                </c:pt>
                <c:pt idx="1374">
                  <c:v>10504.152876</c:v>
                </c:pt>
                <c:pt idx="1375">
                  <c:v>9294.6014460000006</c:v>
                </c:pt>
                <c:pt idx="1376">
                  <c:v>3345.0116120000002</c:v>
                </c:pt>
                <c:pt idx="1377">
                  <c:v>11799.759171999998</c:v>
                </c:pt>
                <c:pt idx="1378">
                  <c:v>4566.1707919999999</c:v>
                </c:pt>
                <c:pt idx="1379">
                  <c:v>12337.758911000001</c:v>
                </c:pt>
                <c:pt idx="1380">
                  <c:v>10547.103867</c:v>
                </c:pt>
                <c:pt idx="1381">
                  <c:v>24379.574645999997</c:v>
                </c:pt>
                <c:pt idx="1382">
                  <c:v>6208.4968200000003</c:v>
                </c:pt>
                <c:pt idx="1383">
                  <c:v>8027.6741849999999</c:v>
                </c:pt>
                <c:pt idx="1384">
                  <c:v>12333.163682000002</c:v>
                </c:pt>
                <c:pt idx="1385">
                  <c:v>6802.9272000000001</c:v>
                </c:pt>
                <c:pt idx="1386">
                  <c:v>4973.187011</c:v>
                </c:pt>
                <c:pt idx="1387">
                  <c:v>10878.200996</c:v>
                </c:pt>
                <c:pt idx="1388">
                  <c:v>5148.8395689999998</c:v>
                </c:pt>
                <c:pt idx="1389">
                  <c:v>18674.582413000004</c:v>
                </c:pt>
                <c:pt idx="1390">
                  <c:v>7910.4179519999998</c:v>
                </c:pt>
                <c:pt idx="1391">
                  <c:v>9709.3376390000012</c:v>
                </c:pt>
                <c:pt idx="1392">
                  <c:v>13176.176831999999</c:v>
                </c:pt>
                <c:pt idx="1393">
                  <c:v>10081.408693000001</c:v>
                </c:pt>
                <c:pt idx="1394">
                  <c:v>15720.559958999998</c:v>
                </c:pt>
                <c:pt idx="1395">
                  <c:v>9871.7873529999997</c:v>
                </c:pt>
                <c:pt idx="1396">
                  <c:v>11393.110062</c:v>
                </c:pt>
                <c:pt idx="1397">
                  <c:v>11564.111815</c:v>
                </c:pt>
                <c:pt idx="1398">
                  <c:v>14609.464113</c:v>
                </c:pt>
                <c:pt idx="1399">
                  <c:v>13995.366088000001</c:v>
                </c:pt>
                <c:pt idx="1400">
                  <c:v>15262.137207</c:v>
                </c:pt>
                <c:pt idx="1401">
                  <c:v>15807.715726999999</c:v>
                </c:pt>
                <c:pt idx="1402">
                  <c:v>18469.417572999999</c:v>
                </c:pt>
                <c:pt idx="1403">
                  <c:v>11588.404175</c:v>
                </c:pt>
                <c:pt idx="1404">
                  <c:v>6868.9514850000005</c:v>
                </c:pt>
                <c:pt idx="1405">
                  <c:v>8166.1091080000006</c:v>
                </c:pt>
                <c:pt idx="1406">
                  <c:v>7659.5236480000003</c:v>
                </c:pt>
                <c:pt idx="1407">
                  <c:v>11785.500702000001</c:v>
                </c:pt>
                <c:pt idx="1408">
                  <c:v>3787.3718040000003</c:v>
                </c:pt>
                <c:pt idx="1409">
                  <c:v>17942.627350000002</c:v>
                </c:pt>
                <c:pt idx="1410">
                  <c:v>27062.019073000003</c:v>
                </c:pt>
                <c:pt idx="1411">
                  <c:v>9107.0516549999993</c:v>
                </c:pt>
                <c:pt idx="1412">
                  <c:v>9799.9491199999975</c:v>
                </c:pt>
                <c:pt idx="1413">
                  <c:v>13616.537909999999</c:v>
                </c:pt>
                <c:pt idx="1414">
                  <c:v>19547.683992000002</c:v>
                </c:pt>
                <c:pt idx="1415">
                  <c:v>12611.818272</c:v>
                </c:pt>
                <c:pt idx="1416">
                  <c:v>16008.035705</c:v>
                </c:pt>
                <c:pt idx="1417">
                  <c:v>15819.974502000001</c:v>
                </c:pt>
                <c:pt idx="1418">
                  <c:v>9759.7534930000002</c:v>
                </c:pt>
                <c:pt idx="1419">
                  <c:v>13684.984277</c:v>
                </c:pt>
                <c:pt idx="1420">
                  <c:v>6354.7929940000004</c:v>
                </c:pt>
                <c:pt idx="1421">
                  <c:v>9142.4874409999993</c:v>
                </c:pt>
                <c:pt idx="1422">
                  <c:v>19479.06753</c:v>
                </c:pt>
                <c:pt idx="1423">
                  <c:v>14629.711977999999</c:v>
                </c:pt>
                <c:pt idx="1424">
                  <c:v>6093.0091620000003</c:v>
                </c:pt>
                <c:pt idx="1425">
                  <c:v>12072.775329</c:v>
                </c:pt>
                <c:pt idx="1426">
                  <c:v>6057.6539199999997</c:v>
                </c:pt>
                <c:pt idx="1427">
                  <c:v>10316.030181</c:v>
                </c:pt>
                <c:pt idx="1428">
                  <c:v>10228.525358999999</c:v>
                </c:pt>
                <c:pt idx="1429">
                  <c:v>9352.8932779999996</c:v>
                </c:pt>
                <c:pt idx="1430">
                  <c:v>7638.839156</c:v>
                </c:pt>
                <c:pt idx="1431">
                  <c:v>8559.7707090000004</c:v>
                </c:pt>
                <c:pt idx="1432">
                  <c:v>10101.388137</c:v>
                </c:pt>
                <c:pt idx="1433">
                  <c:v>11833.052154000001</c:v>
                </c:pt>
                <c:pt idx="1434">
                  <c:v>10241.565334999999</c:v>
                </c:pt>
                <c:pt idx="1435">
                  <c:v>17526.585570000003</c:v>
                </c:pt>
                <c:pt idx="1436">
                  <c:v>16623.953750000001</c:v>
                </c:pt>
                <c:pt idx="1437">
                  <c:v>12296.690764999999</c:v>
                </c:pt>
                <c:pt idx="1438">
                  <c:v>10859.77224</c:v>
                </c:pt>
                <c:pt idx="1439">
                  <c:v>7278.557049</c:v>
                </c:pt>
                <c:pt idx="1440">
                  <c:v>17176.618165</c:v>
                </c:pt>
                <c:pt idx="1441">
                  <c:v>11485.476417000002</c:v>
                </c:pt>
                <c:pt idx="1442">
                  <c:v>8255.5529179999994</c:v>
                </c:pt>
                <c:pt idx="1443">
                  <c:v>14609.568206</c:v>
                </c:pt>
                <c:pt idx="1444">
                  <c:v>12461.481034</c:v>
                </c:pt>
                <c:pt idx="1445">
                  <c:v>16406.848846000001</c:v>
                </c:pt>
                <c:pt idx="1446">
                  <c:v>8460.4780879999998</c:v>
                </c:pt>
                <c:pt idx="1447">
                  <c:v>29090.836822000001</c:v>
                </c:pt>
                <c:pt idx="1448">
                  <c:v>8810.4440529999993</c:v>
                </c:pt>
                <c:pt idx="1449">
                  <c:v>8215.8072319999992</c:v>
                </c:pt>
                <c:pt idx="1450">
                  <c:v>10695.874</c:v>
                </c:pt>
                <c:pt idx="1451">
                  <c:v>9780.2412110000005</c:v>
                </c:pt>
                <c:pt idx="1452">
                  <c:v>12501.948668999999</c:v>
                </c:pt>
                <c:pt idx="1453">
                  <c:v>17826.619322999999</c:v>
                </c:pt>
                <c:pt idx="1454">
                  <c:v>16433.697396</c:v>
                </c:pt>
                <c:pt idx="1455">
                  <c:v>6587.1419880000003</c:v>
                </c:pt>
                <c:pt idx="1456">
                  <c:v>17974.142153000001</c:v>
                </c:pt>
                <c:pt idx="1457">
                  <c:v>21103.948774000004</c:v>
                </c:pt>
                <c:pt idx="1458">
                  <c:v>14725.285</c:v>
                </c:pt>
                <c:pt idx="1459">
                  <c:v>13005.257798000002</c:v>
                </c:pt>
                <c:pt idx="1460">
                  <c:v>7235.1857729999992</c:v>
                </c:pt>
                <c:pt idx="1461">
                  <c:v>13234.886315</c:v>
                </c:pt>
                <c:pt idx="1462">
                  <c:v>15188.089874000001</c:v>
                </c:pt>
                <c:pt idx="1463">
                  <c:v>20404.137969000003</c:v>
                </c:pt>
                <c:pt idx="1464">
                  <c:v>7084.0035510000007</c:v>
                </c:pt>
                <c:pt idx="1465">
                  <c:v>15154.772186</c:v>
                </c:pt>
                <c:pt idx="1466">
                  <c:v>6464.4273530000009</c:v>
                </c:pt>
                <c:pt idx="1467">
                  <c:v>11976.463275</c:v>
                </c:pt>
                <c:pt idx="1468">
                  <c:v>8963.7730409999986</c:v>
                </c:pt>
                <c:pt idx="1469">
                  <c:v>17399.548208</c:v>
                </c:pt>
                <c:pt idx="1470">
                  <c:v>15567.635834000001</c:v>
                </c:pt>
                <c:pt idx="1471">
                  <c:v>10409.755404</c:v>
                </c:pt>
                <c:pt idx="1472">
                  <c:v>10777.300827999999</c:v>
                </c:pt>
                <c:pt idx="1473">
                  <c:v>20233.764395999999</c:v>
                </c:pt>
                <c:pt idx="1474">
                  <c:v>14253.835875000001</c:v>
                </c:pt>
                <c:pt idx="1475">
                  <c:v>10448.513671000001</c:v>
                </c:pt>
                <c:pt idx="1476">
                  <c:v>11662.199021</c:v>
                </c:pt>
                <c:pt idx="1477">
                  <c:v>13265.346031000001</c:v>
                </c:pt>
                <c:pt idx="1478">
                  <c:v>13341.172215999999</c:v>
                </c:pt>
                <c:pt idx="1479">
                  <c:v>15020.213204</c:v>
                </c:pt>
                <c:pt idx="1480">
                  <c:v>7197.9591150000006</c:v>
                </c:pt>
                <c:pt idx="1481">
                  <c:v>19893.133086000002</c:v>
                </c:pt>
                <c:pt idx="1482">
                  <c:v>12898.626252999999</c:v>
                </c:pt>
                <c:pt idx="1483">
                  <c:v>16157.634100999998</c:v>
                </c:pt>
                <c:pt idx="1484">
                  <c:v>12601.905619000001</c:v>
                </c:pt>
                <c:pt idx="1485">
                  <c:v>12946.624694999999</c:v>
                </c:pt>
                <c:pt idx="1486">
                  <c:v>14020.675781999998</c:v>
                </c:pt>
                <c:pt idx="1487">
                  <c:v>17163.984894000001</c:v>
                </c:pt>
                <c:pt idx="1488">
                  <c:v>11566.419098999999</c:v>
                </c:pt>
                <c:pt idx="1489">
                  <c:v>10706.850033000001</c:v>
                </c:pt>
                <c:pt idx="1490">
                  <c:v>11738.152618</c:v>
                </c:pt>
                <c:pt idx="1491">
                  <c:v>14100.898965</c:v>
                </c:pt>
                <c:pt idx="1492">
                  <c:v>18683.548720999999</c:v>
                </c:pt>
                <c:pt idx="1493">
                  <c:v>7533.450836</c:v>
                </c:pt>
                <c:pt idx="1494">
                  <c:v>22091.275023000002</c:v>
                </c:pt>
                <c:pt idx="1495">
                  <c:v>14996.300856999998</c:v>
                </c:pt>
                <c:pt idx="1496">
                  <c:v>16223.545776999999</c:v>
                </c:pt>
                <c:pt idx="1497">
                  <c:v>20307.334917</c:v>
                </c:pt>
                <c:pt idx="1498">
                  <c:v>11036.063622</c:v>
                </c:pt>
                <c:pt idx="1499">
                  <c:v>19312.583267000002</c:v>
                </c:pt>
                <c:pt idx="1500">
                  <c:v>13450.27527</c:v>
                </c:pt>
                <c:pt idx="1501">
                  <c:v>11163.792396000001</c:v>
                </c:pt>
                <c:pt idx="1502">
                  <c:v>14988.307151999998</c:v>
                </c:pt>
                <c:pt idx="1503">
                  <c:v>16922.602661999998</c:v>
                </c:pt>
                <c:pt idx="1504">
                  <c:v>15035.461386999999</c:v>
                </c:pt>
                <c:pt idx="1505">
                  <c:v>6540.8631289999994</c:v>
                </c:pt>
                <c:pt idx="1506">
                  <c:v>14195.268784</c:v>
                </c:pt>
                <c:pt idx="1507">
                  <c:v>18186.606140999997</c:v>
                </c:pt>
                <c:pt idx="1508">
                  <c:v>18010.702315999999</c:v>
                </c:pt>
                <c:pt idx="1509">
                  <c:v>3496.1044900000002</c:v>
                </c:pt>
                <c:pt idx="1510">
                  <c:v>12263.712667</c:v>
                </c:pt>
                <c:pt idx="1511">
                  <c:v>19895.893792000003</c:v>
                </c:pt>
                <c:pt idx="1512">
                  <c:v>18033.608015999998</c:v>
                </c:pt>
                <c:pt idx="1513">
                  <c:v>4806.8003840000001</c:v>
                </c:pt>
                <c:pt idx="1514">
                  <c:v>3691.7557079999997</c:v>
                </c:pt>
                <c:pt idx="1515">
                  <c:v>19152.547181000002</c:v>
                </c:pt>
                <c:pt idx="1516">
                  <c:v>19402.748640999998</c:v>
                </c:pt>
                <c:pt idx="1517">
                  <c:v>14516.066161000001</c:v>
                </c:pt>
                <c:pt idx="1518">
                  <c:v>5015.8509940000004</c:v>
                </c:pt>
                <c:pt idx="1519">
                  <c:v>9871.1543459999994</c:v>
                </c:pt>
                <c:pt idx="1520">
                  <c:v>15497.096266999997</c:v>
                </c:pt>
                <c:pt idx="1521">
                  <c:v>14147.843818000001</c:v>
                </c:pt>
                <c:pt idx="1522">
                  <c:v>17024.237829999998</c:v>
                </c:pt>
                <c:pt idx="1523">
                  <c:v>14946.584953</c:v>
                </c:pt>
                <c:pt idx="1524">
                  <c:v>14006.715232</c:v>
                </c:pt>
                <c:pt idx="1525">
                  <c:v>13922.713856999999</c:v>
                </c:pt>
                <c:pt idx="1526">
                  <c:v>12285.660302</c:v>
                </c:pt>
                <c:pt idx="1527">
                  <c:v>15808.619880999999</c:v>
                </c:pt>
                <c:pt idx="1528">
                  <c:v>16481.387632999998</c:v>
                </c:pt>
                <c:pt idx="1529">
                  <c:v>13557.576438</c:v>
                </c:pt>
                <c:pt idx="1530">
                  <c:v>12222.269944</c:v>
                </c:pt>
                <c:pt idx="1531">
                  <c:v>18530.253538999998</c:v>
                </c:pt>
                <c:pt idx="1532">
                  <c:v>20388.380538999998</c:v>
                </c:pt>
                <c:pt idx="1533">
                  <c:v>8286.1888820000004</c:v>
                </c:pt>
                <c:pt idx="1534">
                  <c:v>14329.934723999999</c:v>
                </c:pt>
                <c:pt idx="1535">
                  <c:v>15034.530899000001</c:v>
                </c:pt>
                <c:pt idx="1536">
                  <c:v>16090.156875999999</c:v>
                </c:pt>
                <c:pt idx="1537">
                  <c:v>19051.363540999999</c:v>
                </c:pt>
                <c:pt idx="1538">
                  <c:v>16648.276484999999</c:v>
                </c:pt>
                <c:pt idx="1539">
                  <c:v>8962.7011189999994</c:v>
                </c:pt>
                <c:pt idx="1540">
                  <c:v>16075.449966</c:v>
                </c:pt>
                <c:pt idx="1541">
                  <c:v>15789.401001</c:v>
                </c:pt>
                <c:pt idx="1542">
                  <c:v>11968.574387000001</c:v>
                </c:pt>
                <c:pt idx="1543">
                  <c:v>18916.694090999998</c:v>
                </c:pt>
                <c:pt idx="1544">
                  <c:v>39867.526368999999</c:v>
                </c:pt>
                <c:pt idx="1545">
                  <c:v>13554.949936000001</c:v>
                </c:pt>
                <c:pt idx="1546">
                  <c:v>14876.315266999998</c:v>
                </c:pt>
                <c:pt idx="1547">
                  <c:v>21251.021194000001</c:v>
                </c:pt>
                <c:pt idx="1548">
                  <c:v>16592.353523999998</c:v>
                </c:pt>
                <c:pt idx="1549">
                  <c:v>18013.361557</c:v>
                </c:pt>
                <c:pt idx="1550">
                  <c:v>12623.480446000001</c:v>
                </c:pt>
                <c:pt idx="1551">
                  <c:v>28623.254272999999</c:v>
                </c:pt>
                <c:pt idx="1552">
                  <c:v>16550.830537000002</c:v>
                </c:pt>
                <c:pt idx="1553">
                  <c:v>11406.045631000001</c:v>
                </c:pt>
                <c:pt idx="1554">
                  <c:v>14477.498564</c:v>
                </c:pt>
                <c:pt idx="1555">
                  <c:v>11810.047875</c:v>
                </c:pt>
                <c:pt idx="1556">
                  <c:v>14908.732505999998</c:v>
                </c:pt>
                <c:pt idx="1557">
                  <c:v>20769.738235000001</c:v>
                </c:pt>
                <c:pt idx="1558">
                  <c:v>17023.283004999998</c:v>
                </c:pt>
                <c:pt idx="1559">
                  <c:v>14332.361710000001</c:v>
                </c:pt>
                <c:pt idx="1560">
                  <c:v>5261.3097689999995</c:v>
                </c:pt>
                <c:pt idx="1561">
                  <c:v>14301.513632999999</c:v>
                </c:pt>
                <c:pt idx="1562">
                  <c:v>16606.795471000001</c:v>
                </c:pt>
                <c:pt idx="1563">
                  <c:v>20267.78659</c:v>
                </c:pt>
                <c:pt idx="1564">
                  <c:v>17985.015014000001</c:v>
                </c:pt>
                <c:pt idx="1565">
                  <c:v>31964.426756000001</c:v>
                </c:pt>
                <c:pt idx="1566">
                  <c:v>27223.936952000004</c:v>
                </c:pt>
                <c:pt idx="1567">
                  <c:v>26071.565187</c:v>
                </c:pt>
                <c:pt idx="1568">
                  <c:v>10730.982454000001</c:v>
                </c:pt>
                <c:pt idx="1569">
                  <c:v>10615.710647</c:v>
                </c:pt>
                <c:pt idx="1570">
                  <c:v>26301.803007999999</c:v>
                </c:pt>
                <c:pt idx="1571">
                  <c:v>18859.168120999999</c:v>
                </c:pt>
                <c:pt idx="1572">
                  <c:v>25475.817216000003</c:v>
                </c:pt>
                <c:pt idx="1573">
                  <c:v>17956.366149999998</c:v>
                </c:pt>
                <c:pt idx="1574">
                  <c:v>16251.613846</c:v>
                </c:pt>
                <c:pt idx="1575">
                  <c:v>8726.8551640000005</c:v>
                </c:pt>
                <c:pt idx="1576">
                  <c:v>6348.6001089999991</c:v>
                </c:pt>
                <c:pt idx="1577">
                  <c:v>19160.389465</c:v>
                </c:pt>
                <c:pt idx="1578">
                  <c:v>18596.413452000001</c:v>
                </c:pt>
                <c:pt idx="1579">
                  <c:v>7432.7048720000003</c:v>
                </c:pt>
                <c:pt idx="1580">
                  <c:v>15419.796096000002</c:v>
                </c:pt>
                <c:pt idx="1581">
                  <c:v>12254.071594999999</c:v>
                </c:pt>
                <c:pt idx="1582">
                  <c:v>18111.793609</c:v>
                </c:pt>
                <c:pt idx="1583">
                  <c:v>19973.432266</c:v>
                </c:pt>
                <c:pt idx="1584">
                  <c:v>18183.157621999999</c:v>
                </c:pt>
                <c:pt idx="1585">
                  <c:v>12777.873865000001</c:v>
                </c:pt>
                <c:pt idx="1586">
                  <c:v>21182.912056000001</c:v>
                </c:pt>
                <c:pt idx="1587">
                  <c:v>20331.322982999998</c:v>
                </c:pt>
                <c:pt idx="1588">
                  <c:v>18824.637930999997</c:v>
                </c:pt>
                <c:pt idx="1589">
                  <c:v>15175.102446999999</c:v>
                </c:pt>
                <c:pt idx="1590">
                  <c:v>29373.489531000003</c:v>
                </c:pt>
                <c:pt idx="1591">
                  <c:v>18900.691467999997</c:v>
                </c:pt>
                <c:pt idx="1592">
                  <c:v>15620.141602</c:v>
                </c:pt>
                <c:pt idx="1593">
                  <c:v>17134.943563000001</c:v>
                </c:pt>
                <c:pt idx="1594">
                  <c:v>23921.393586000002</c:v>
                </c:pt>
                <c:pt idx="1595">
                  <c:v>13470.154693</c:v>
                </c:pt>
                <c:pt idx="1596">
                  <c:v>12206.151826000001</c:v>
                </c:pt>
                <c:pt idx="1597">
                  <c:v>14273.426217</c:v>
                </c:pt>
                <c:pt idx="1598">
                  <c:v>13716.411293000001</c:v>
                </c:pt>
                <c:pt idx="1599">
                  <c:v>24120.980192999999</c:v>
                </c:pt>
                <c:pt idx="1600">
                  <c:v>21923.923705000001</c:v>
                </c:pt>
                <c:pt idx="1601">
                  <c:v>32910.223999000002</c:v>
                </c:pt>
                <c:pt idx="1602">
                  <c:v>28533.019194</c:v>
                </c:pt>
                <c:pt idx="1603">
                  <c:v>26823.689727000001</c:v>
                </c:pt>
                <c:pt idx="1604">
                  <c:v>18495.697616999998</c:v>
                </c:pt>
                <c:pt idx="1605">
                  <c:v>12800.079291999999</c:v>
                </c:pt>
                <c:pt idx="1606">
                  <c:v>25042.604905</c:v>
                </c:pt>
                <c:pt idx="1607">
                  <c:v>15729.08152</c:v>
                </c:pt>
                <c:pt idx="1608">
                  <c:v>24051.558626000002</c:v>
                </c:pt>
                <c:pt idx="1609">
                  <c:v>16608.999069999998</c:v>
                </c:pt>
                <c:pt idx="1610">
                  <c:v>21247.387941000001</c:v>
                </c:pt>
                <c:pt idx="1611">
                  <c:v>18469.120450999999</c:v>
                </c:pt>
                <c:pt idx="1612">
                  <c:v>36867.362485999998</c:v>
                </c:pt>
                <c:pt idx="1613">
                  <c:v>8053.1558179999993</c:v>
                </c:pt>
                <c:pt idx="1614">
                  <c:v>15435.340088000001</c:v>
                </c:pt>
                <c:pt idx="1615">
                  <c:v>11546.798439</c:v>
                </c:pt>
                <c:pt idx="1616">
                  <c:v>22618.222333999998</c:v>
                </c:pt>
                <c:pt idx="1617">
                  <c:v>23350.733185000001</c:v>
                </c:pt>
                <c:pt idx="1618">
                  <c:v>14129.939517000001</c:v>
                </c:pt>
                <c:pt idx="1619">
                  <c:v>17217.223281999999</c:v>
                </c:pt>
                <c:pt idx="1620">
                  <c:v>30105.633941</c:v>
                </c:pt>
                <c:pt idx="1621">
                  <c:v>17356.600326</c:v>
                </c:pt>
                <c:pt idx="1622">
                  <c:v>21936.993041999998</c:v>
                </c:pt>
                <c:pt idx="1623">
                  <c:v>26734.093460999997</c:v>
                </c:pt>
                <c:pt idx="1624">
                  <c:v>26198.043915000002</c:v>
                </c:pt>
                <c:pt idx="1625">
                  <c:v>13464.763671000001</c:v>
                </c:pt>
                <c:pt idx="1626">
                  <c:v>15176.485229999998</c:v>
                </c:pt>
                <c:pt idx="1627">
                  <c:v>10201.643798000001</c:v>
                </c:pt>
                <c:pt idx="1628">
                  <c:v>18547.504860000001</c:v>
                </c:pt>
                <c:pt idx="1629">
                  <c:v>22651.412627999998</c:v>
                </c:pt>
                <c:pt idx="1630">
                  <c:v>23309.416473000001</c:v>
                </c:pt>
                <c:pt idx="1631">
                  <c:v>19190.024475000002</c:v>
                </c:pt>
                <c:pt idx="1632">
                  <c:v>11559.294981999999</c:v>
                </c:pt>
                <c:pt idx="1633">
                  <c:v>16049.709335</c:v>
                </c:pt>
                <c:pt idx="1634">
                  <c:v>19246.76886</c:v>
                </c:pt>
                <c:pt idx="1635">
                  <c:v>21319.588591</c:v>
                </c:pt>
                <c:pt idx="1636">
                  <c:v>18800.534387</c:v>
                </c:pt>
                <c:pt idx="1637">
                  <c:v>25901.370910999998</c:v>
                </c:pt>
                <c:pt idx="1638">
                  <c:v>31463.930297999999</c:v>
                </c:pt>
                <c:pt idx="1639">
                  <c:v>12739.314483999999</c:v>
                </c:pt>
                <c:pt idx="1640">
                  <c:v>22020.06581</c:v>
                </c:pt>
                <c:pt idx="1641">
                  <c:v>12218.318284000001</c:v>
                </c:pt>
                <c:pt idx="1642">
                  <c:v>21113.910508000001</c:v>
                </c:pt>
                <c:pt idx="1643">
                  <c:v>32604.737488000002</c:v>
                </c:pt>
                <c:pt idx="1644">
                  <c:v>28879.832306000004</c:v>
                </c:pt>
                <c:pt idx="1645">
                  <c:v>20482.527869999998</c:v>
                </c:pt>
                <c:pt idx="1646">
                  <c:v>13973.22496</c:v>
                </c:pt>
                <c:pt idx="1647">
                  <c:v>29968.939591000002</c:v>
                </c:pt>
                <c:pt idx="1648">
                  <c:v>17477.893631999999</c:v>
                </c:pt>
                <c:pt idx="1649">
                  <c:v>26299.319549000003</c:v>
                </c:pt>
                <c:pt idx="1650">
                  <c:v>22508.628373</c:v>
                </c:pt>
                <c:pt idx="1651">
                  <c:v>11270.292298</c:v>
                </c:pt>
                <c:pt idx="1652">
                  <c:v>25787.620116999999</c:v>
                </c:pt>
                <c:pt idx="1653">
                  <c:v>23835.052825999999</c:v>
                </c:pt>
                <c:pt idx="1654">
                  <c:v>18597.361526000001</c:v>
                </c:pt>
                <c:pt idx="1655">
                  <c:v>26355.029542</c:v>
                </c:pt>
                <c:pt idx="1656">
                  <c:v>10666.421195999999</c:v>
                </c:pt>
                <c:pt idx="1657">
                  <c:v>23133.451463000001</c:v>
                </c:pt>
                <c:pt idx="1658">
                  <c:v>24040.810959000002</c:v>
                </c:pt>
                <c:pt idx="1659">
                  <c:v>31114.603180999999</c:v>
                </c:pt>
                <c:pt idx="1660">
                  <c:v>15326.86441</c:v>
                </c:pt>
                <c:pt idx="1661">
                  <c:v>20993.179717999999</c:v>
                </c:pt>
                <c:pt idx="1662">
                  <c:v>20042.429198000002</c:v>
                </c:pt>
                <c:pt idx="1663">
                  <c:v>16187.1109</c:v>
                </c:pt>
                <c:pt idx="1664">
                  <c:v>26608.503844000003</c:v>
                </c:pt>
                <c:pt idx="1665">
                  <c:v>34916.311325999995</c:v>
                </c:pt>
                <c:pt idx="1666">
                  <c:v>23516.025498000003</c:v>
                </c:pt>
                <c:pt idx="1667">
                  <c:v>33931.960418999995</c:v>
                </c:pt>
                <c:pt idx="1668">
                  <c:v>21047.135710999999</c:v>
                </c:pt>
                <c:pt idx="1669">
                  <c:v>41396.139771000002</c:v>
                </c:pt>
                <c:pt idx="1670">
                  <c:v>26015.394851000001</c:v>
                </c:pt>
                <c:pt idx="1671">
                  <c:v>9993.614196999999</c:v>
                </c:pt>
                <c:pt idx="1672">
                  <c:v>18207.330809999999</c:v>
                </c:pt>
                <c:pt idx="1673">
                  <c:v>20936.475624000002</c:v>
                </c:pt>
                <c:pt idx="1674">
                  <c:v>18261.514511999998</c:v>
                </c:pt>
                <c:pt idx="1675">
                  <c:v>25190.327423999999</c:v>
                </c:pt>
                <c:pt idx="1676">
                  <c:v>24897.317779999998</c:v>
                </c:pt>
                <c:pt idx="1677">
                  <c:v>27261.649901999997</c:v>
                </c:pt>
                <c:pt idx="1678">
                  <c:v>18308.269869000003</c:v>
                </c:pt>
                <c:pt idx="1679">
                  <c:v>41430.607818000004</c:v>
                </c:pt>
                <c:pt idx="1680">
                  <c:v>7953.1878499999993</c:v>
                </c:pt>
                <c:pt idx="1681">
                  <c:v>20417.106995999999</c:v>
                </c:pt>
                <c:pt idx="1682">
                  <c:v>25754.136597999997</c:v>
                </c:pt>
                <c:pt idx="1683">
                  <c:v>16218.309455000001</c:v>
                </c:pt>
                <c:pt idx="1684">
                  <c:v>33536.099365000002</c:v>
                </c:pt>
                <c:pt idx="1685">
                  <c:v>25274.874846999999</c:v>
                </c:pt>
                <c:pt idx="1686">
                  <c:v>24795.939895000003</c:v>
                </c:pt>
                <c:pt idx="1687">
                  <c:v>29554.050689</c:v>
                </c:pt>
                <c:pt idx="1688">
                  <c:v>17300.074202999996</c:v>
                </c:pt>
                <c:pt idx="1689">
                  <c:v>19064.645356000001</c:v>
                </c:pt>
                <c:pt idx="1690">
                  <c:v>20554.223008000001</c:v>
                </c:pt>
                <c:pt idx="1691">
                  <c:v>18403.477965999999</c:v>
                </c:pt>
                <c:pt idx="1692">
                  <c:v>16076.355004000001</c:v>
                </c:pt>
                <c:pt idx="1693">
                  <c:v>25284.493651000004</c:v>
                </c:pt>
                <c:pt idx="1694">
                  <c:v>36396.181579999997</c:v>
                </c:pt>
                <c:pt idx="1695">
                  <c:v>19640.640549</c:v>
                </c:pt>
                <c:pt idx="1696">
                  <c:v>19286.984131000005</c:v>
                </c:pt>
                <c:pt idx="1697">
                  <c:v>41383.395386999997</c:v>
                </c:pt>
                <c:pt idx="1698">
                  <c:v>16928.788879</c:v>
                </c:pt>
                <c:pt idx="1699">
                  <c:v>21206.818694999998</c:v>
                </c:pt>
                <c:pt idx="1700">
                  <c:v>25689.779112</c:v>
                </c:pt>
                <c:pt idx="1701">
                  <c:v>28722.960083000002</c:v>
                </c:pt>
                <c:pt idx="1702">
                  <c:v>26988.774416</c:v>
                </c:pt>
                <c:pt idx="1703">
                  <c:v>20333.543701000002</c:v>
                </c:pt>
                <c:pt idx="1704">
                  <c:v>26615.140687000003</c:v>
                </c:pt>
                <c:pt idx="1705">
                  <c:v>25464.652495000002</c:v>
                </c:pt>
                <c:pt idx="1706">
                  <c:v>19955.158509999997</c:v>
                </c:pt>
                <c:pt idx="1707">
                  <c:v>23539.769132999998</c:v>
                </c:pt>
                <c:pt idx="1708">
                  <c:v>20018.682785999998</c:v>
                </c:pt>
                <c:pt idx="1709">
                  <c:v>19715.117005</c:v>
                </c:pt>
                <c:pt idx="1710">
                  <c:v>28648.358002000001</c:v>
                </c:pt>
                <c:pt idx="1711">
                  <c:v>31896.142577999999</c:v>
                </c:pt>
                <c:pt idx="1712">
                  <c:v>27190.404694000001</c:v>
                </c:pt>
                <c:pt idx="1713">
                  <c:v>22155.140137000002</c:v>
                </c:pt>
                <c:pt idx="1714">
                  <c:v>25309.591154999998</c:v>
                </c:pt>
                <c:pt idx="1715">
                  <c:v>23630.780395000002</c:v>
                </c:pt>
                <c:pt idx="1716">
                  <c:v>23424.627213</c:v>
                </c:pt>
                <c:pt idx="1717">
                  <c:v>25574.888092000001</c:v>
                </c:pt>
                <c:pt idx="1718">
                  <c:v>18846.320984999998</c:v>
                </c:pt>
                <c:pt idx="1719">
                  <c:v>39825.600584</c:v>
                </c:pt>
                <c:pt idx="1720">
                  <c:v>10652.797913</c:v>
                </c:pt>
                <c:pt idx="1721">
                  <c:v>20706.797255999998</c:v>
                </c:pt>
                <c:pt idx="1722">
                  <c:v>23489.123404999998</c:v>
                </c:pt>
                <c:pt idx="1723">
                  <c:v>23671.435181000001</c:v>
                </c:pt>
                <c:pt idx="1724">
                  <c:v>23406.675324</c:v>
                </c:pt>
                <c:pt idx="1725">
                  <c:v>27249.104889000002</c:v>
                </c:pt>
                <c:pt idx="1726">
                  <c:v>36820.974426000001</c:v>
                </c:pt>
                <c:pt idx="1727">
                  <c:v>18778.721343999998</c:v>
                </c:pt>
                <c:pt idx="1728">
                  <c:v>782.17778299999998</c:v>
                </c:pt>
                <c:pt idx="1729">
                  <c:v>17884.957130999999</c:v>
                </c:pt>
                <c:pt idx="1730">
                  <c:v>19744.281266000002</c:v>
                </c:pt>
                <c:pt idx="1731">
                  <c:v>23364.729217</c:v>
                </c:pt>
                <c:pt idx="1732">
                  <c:v>23346.874808</c:v>
                </c:pt>
                <c:pt idx="1733">
                  <c:v>29663.775818999999</c:v>
                </c:pt>
                <c:pt idx="1734">
                  <c:v>29759.305937999998</c:v>
                </c:pt>
                <c:pt idx="1735">
                  <c:v>28573.979889000002</c:v>
                </c:pt>
                <c:pt idx="1736">
                  <c:v>29392.595046999999</c:v>
                </c:pt>
                <c:pt idx="1737">
                  <c:v>23493.949047999999</c:v>
                </c:pt>
                <c:pt idx="1738">
                  <c:v>18254.546903000002</c:v>
                </c:pt>
                <c:pt idx="1739">
                  <c:v>19244.536071999999</c:v>
                </c:pt>
                <c:pt idx="1740">
                  <c:v>27740.868499999997</c:v>
                </c:pt>
                <c:pt idx="1741">
                  <c:v>34373.021438999996</c:v>
                </c:pt>
                <c:pt idx="1742">
                  <c:v>46433.664856000003</c:v>
                </c:pt>
                <c:pt idx="1743">
                  <c:v>13054.667304999999</c:v>
                </c:pt>
                <c:pt idx="1744">
                  <c:v>21493.688201999998</c:v>
                </c:pt>
                <c:pt idx="1745">
                  <c:v>41779.334930999998</c:v>
                </c:pt>
                <c:pt idx="1746">
                  <c:v>19803.886704</c:v>
                </c:pt>
                <c:pt idx="1747">
                  <c:v>24051.567460000002</c:v>
                </c:pt>
                <c:pt idx="1748">
                  <c:v>6307.8697809999994</c:v>
                </c:pt>
                <c:pt idx="1749">
                  <c:v>30717.995606000004</c:v>
                </c:pt>
                <c:pt idx="1750">
                  <c:v>37513.746428999999</c:v>
                </c:pt>
                <c:pt idx="1751">
                  <c:v>34652.643462</c:v>
                </c:pt>
                <c:pt idx="1752">
                  <c:v>37032.521422999998</c:v>
                </c:pt>
                <c:pt idx="1753">
                  <c:v>39030.021179000003</c:v>
                </c:pt>
                <c:pt idx="1754">
                  <c:v>28066.532991</c:v>
                </c:pt>
                <c:pt idx="1755">
                  <c:v>14221.915267</c:v>
                </c:pt>
                <c:pt idx="1756">
                  <c:v>20230.786781000003</c:v>
                </c:pt>
                <c:pt idx="1757">
                  <c:v>37852.635437000004</c:v>
                </c:pt>
                <c:pt idx="1758">
                  <c:v>47122.963317000002</c:v>
                </c:pt>
                <c:pt idx="1759">
                  <c:v>37513.746428999999</c:v>
                </c:pt>
                <c:pt idx="1760">
                  <c:v>38688.133392000003</c:v>
                </c:pt>
                <c:pt idx="1761">
                  <c:v>29003.759962000004</c:v>
                </c:pt>
                <c:pt idx="1762">
                  <c:v>38373.061950999996</c:v>
                </c:pt>
                <c:pt idx="1763">
                  <c:v>10603.497010999999</c:v>
                </c:pt>
                <c:pt idx="1764">
                  <c:v>32803.447144999998</c:v>
                </c:pt>
                <c:pt idx="1765">
                  <c:v>31023.605835000002</c:v>
                </c:pt>
                <c:pt idx="1766">
                  <c:v>19444.859589</c:v>
                </c:pt>
                <c:pt idx="1767">
                  <c:v>34747.255310000008</c:v>
                </c:pt>
                <c:pt idx="1768">
                  <c:v>34648.221862999999</c:v>
                </c:pt>
                <c:pt idx="1769">
                  <c:v>35411.804109000004</c:v>
                </c:pt>
                <c:pt idx="1770">
                  <c:v>33410.997130999996</c:v>
                </c:pt>
                <c:pt idx="1771">
                  <c:v>57443.690306999997</c:v>
                </c:pt>
                <c:pt idx="1772">
                  <c:v>54463.752288000003</c:v>
                </c:pt>
                <c:pt idx="1773">
                  <c:v>41714.484299000003</c:v>
                </c:pt>
                <c:pt idx="1774">
                  <c:v>21824.116011999999</c:v>
                </c:pt>
                <c:pt idx="1775">
                  <c:v>29340.842345000001</c:v>
                </c:pt>
                <c:pt idx="1776">
                  <c:v>72106.937378000002</c:v>
                </c:pt>
                <c:pt idx="1777">
                  <c:v>294.85599500000001</c:v>
                </c:pt>
                <c:pt idx="1778">
                  <c:v>252.40531499999997</c:v>
                </c:pt>
                <c:pt idx="1779">
                  <c:v>333.47736700000002</c:v>
                </c:pt>
                <c:pt idx="1780">
                  <c:v>235.19316000000001</c:v>
                </c:pt>
                <c:pt idx="1781">
                  <c:v>532.10875899999996</c:v>
                </c:pt>
                <c:pt idx="1782">
                  <c:v>738.91323899999998</c:v>
                </c:pt>
                <c:pt idx="1783">
                  <c:v>80.179238999999995</c:v>
                </c:pt>
                <c:pt idx="1784">
                  <c:v>1124.995034</c:v>
                </c:pt>
                <c:pt idx="1785">
                  <c:v>1233.9174309999999</c:v>
                </c:pt>
                <c:pt idx="1786">
                  <c:v>5597.7918950000003</c:v>
                </c:pt>
                <c:pt idx="1787">
                  <c:v>1914.3863260000001</c:v>
                </c:pt>
                <c:pt idx="1788">
                  <c:v>1460.086886</c:v>
                </c:pt>
                <c:pt idx="1789">
                  <c:v>1847.308528</c:v>
                </c:pt>
                <c:pt idx="1790">
                  <c:v>1609.4311290000001</c:v>
                </c:pt>
                <c:pt idx="1791">
                  <c:v>3080.1542169999998</c:v>
                </c:pt>
                <c:pt idx="1792">
                  <c:v>2320.6921299999999</c:v>
                </c:pt>
                <c:pt idx="1793">
                  <c:v>2007.386753</c:v>
                </c:pt>
                <c:pt idx="1794">
                  <c:v>1887.5790549999999</c:v>
                </c:pt>
                <c:pt idx="1795">
                  <c:v>1272.8897280000001</c:v>
                </c:pt>
                <c:pt idx="1796">
                  <c:v>5372.7545390000005</c:v>
                </c:pt>
                <c:pt idx="1797">
                  <c:v>2727.9119380000002</c:v>
                </c:pt>
                <c:pt idx="1798">
                  <c:v>15.796451000000001</c:v>
                </c:pt>
                <c:pt idx="1799">
                  <c:v>3180.7328819999998</c:v>
                </c:pt>
                <c:pt idx="1800">
                  <c:v>526.42345999999998</c:v>
                </c:pt>
                <c:pt idx="1801">
                  <c:v>4806.3834859999997</c:v>
                </c:pt>
                <c:pt idx="1802">
                  <c:v>3812.6723019999999</c:v>
                </c:pt>
                <c:pt idx="1803">
                  <c:v>6657.7135639999997</c:v>
                </c:pt>
                <c:pt idx="1804">
                  <c:v>1827.1884289999998</c:v>
                </c:pt>
                <c:pt idx="1805">
                  <c:v>2795.6991740000003</c:v>
                </c:pt>
                <c:pt idx="1806">
                  <c:v>371.38906699999995</c:v>
                </c:pt>
                <c:pt idx="1807">
                  <c:v>1604.998</c:v>
                </c:pt>
                <c:pt idx="1808">
                  <c:v>6688.9067599999998</c:v>
                </c:pt>
                <c:pt idx="1809">
                  <c:v>1751.1068839999998</c:v>
                </c:pt>
                <c:pt idx="1810">
                  <c:v>4715.8784919999998</c:v>
                </c:pt>
                <c:pt idx="1811">
                  <c:v>771.43668200000002</c:v>
                </c:pt>
                <c:pt idx="1812">
                  <c:v>3461.7850760000001</c:v>
                </c:pt>
                <c:pt idx="1813">
                  <c:v>678.58063400000003</c:v>
                </c:pt>
                <c:pt idx="1814">
                  <c:v>3685.2672320000001</c:v>
                </c:pt>
                <c:pt idx="1815">
                  <c:v>449.80980999999997</c:v>
                </c:pt>
                <c:pt idx="1816">
                  <c:v>12204.235557</c:v>
                </c:pt>
                <c:pt idx="1817">
                  <c:v>3053.7387760000001</c:v>
                </c:pt>
                <c:pt idx="1818">
                  <c:v>9523.5686879999994</c:v>
                </c:pt>
                <c:pt idx="1819">
                  <c:v>7423.7813260000003</c:v>
                </c:pt>
                <c:pt idx="1820">
                  <c:v>6335.8224979999995</c:v>
                </c:pt>
                <c:pt idx="1821">
                  <c:v>4038.742303</c:v>
                </c:pt>
                <c:pt idx="1822">
                  <c:v>7369.2250680000006</c:v>
                </c:pt>
                <c:pt idx="1823">
                  <c:v>1225.4834799999999</c:v>
                </c:pt>
                <c:pt idx="1824">
                  <c:v>1300.9732819999999</c:v>
                </c:pt>
                <c:pt idx="1825">
                  <c:v>8828.694128000001</c:v>
                </c:pt>
                <c:pt idx="1826">
                  <c:v>14019.650771999999</c:v>
                </c:pt>
                <c:pt idx="1827">
                  <c:v>5516.399691999999</c:v>
                </c:pt>
                <c:pt idx="1828">
                  <c:v>7534.2597610000003</c:v>
                </c:pt>
                <c:pt idx="1829">
                  <c:v>7680.4469799999997</c:v>
                </c:pt>
                <c:pt idx="1830">
                  <c:v>6047.0859529999998</c:v>
                </c:pt>
                <c:pt idx="1831">
                  <c:v>734.58953599999995</c:v>
                </c:pt>
                <c:pt idx="1832">
                  <c:v>4293.2160949999998</c:v>
                </c:pt>
                <c:pt idx="1833">
                  <c:v>8389.417152</c:v>
                </c:pt>
                <c:pt idx="1834">
                  <c:v>2250.6676649999999</c:v>
                </c:pt>
                <c:pt idx="1835">
                  <c:v>2816.1876419999999</c:v>
                </c:pt>
                <c:pt idx="1836">
                  <c:v>3674.2401389999995</c:v>
                </c:pt>
                <c:pt idx="1837">
                  <c:v>14308.452271</c:v>
                </c:pt>
                <c:pt idx="1838">
                  <c:v>10953.333519</c:v>
                </c:pt>
                <c:pt idx="1839">
                  <c:v>4162.8627299999998</c:v>
                </c:pt>
                <c:pt idx="1840">
                  <c:v>9855.7600669999993</c:v>
                </c:pt>
                <c:pt idx="1841">
                  <c:v>3230.0952700000003</c:v>
                </c:pt>
                <c:pt idx="1842">
                  <c:v>4792.828399</c:v>
                </c:pt>
                <c:pt idx="1843">
                  <c:v>4554.106353000001</c:v>
                </c:pt>
                <c:pt idx="1844">
                  <c:v>6367.145673</c:v>
                </c:pt>
                <c:pt idx="1845">
                  <c:v>5108.1788180000003</c:v>
                </c:pt>
                <c:pt idx="1846">
                  <c:v>6801.7577190000002</c:v>
                </c:pt>
                <c:pt idx="1847">
                  <c:v>6185.372695</c:v>
                </c:pt>
                <c:pt idx="1848">
                  <c:v>14370.526443000001</c:v>
                </c:pt>
                <c:pt idx="1849">
                  <c:v>5631.6505770000003</c:v>
                </c:pt>
                <c:pt idx="1850">
                  <c:v>3683.6210659999997</c:v>
                </c:pt>
                <c:pt idx="1851">
                  <c:v>11959.924728999998</c:v>
                </c:pt>
                <c:pt idx="1852">
                  <c:v>1075.043455</c:v>
                </c:pt>
                <c:pt idx="1853">
                  <c:v>10626.360810000002</c:v>
                </c:pt>
                <c:pt idx="1854">
                  <c:v>2597.6728469999998</c:v>
                </c:pt>
                <c:pt idx="1855">
                  <c:v>7598.1260650000004</c:v>
                </c:pt>
                <c:pt idx="1856">
                  <c:v>4854.9983269999993</c:v>
                </c:pt>
                <c:pt idx="1857">
                  <c:v>6241.9283400000004</c:v>
                </c:pt>
                <c:pt idx="1858">
                  <c:v>6782.9306090000009</c:v>
                </c:pt>
                <c:pt idx="1859">
                  <c:v>12903.395909999999</c:v>
                </c:pt>
                <c:pt idx="1860">
                  <c:v>1249.7667630000001</c:v>
                </c:pt>
                <c:pt idx="1861">
                  <c:v>4385.7147169999998</c:v>
                </c:pt>
                <c:pt idx="1862">
                  <c:v>4192.9113459999999</c:v>
                </c:pt>
                <c:pt idx="1863">
                  <c:v>5838.8464239999994</c:v>
                </c:pt>
                <c:pt idx="1864">
                  <c:v>7670.8028080000004</c:v>
                </c:pt>
                <c:pt idx="1865">
                  <c:v>6451.9628009999997</c:v>
                </c:pt>
                <c:pt idx="1866">
                  <c:v>6898.7813450000012</c:v>
                </c:pt>
                <c:pt idx="1867">
                  <c:v>8643.4370129999988</c:v>
                </c:pt>
                <c:pt idx="1868">
                  <c:v>2414.0677340000002</c:v>
                </c:pt>
                <c:pt idx="1869">
                  <c:v>4804.1423580000001</c:v>
                </c:pt>
                <c:pt idx="1870">
                  <c:v>6507.4186440000003</c:v>
                </c:pt>
                <c:pt idx="1871">
                  <c:v>3682.3847029999997</c:v>
                </c:pt>
                <c:pt idx="1872">
                  <c:v>4052.6620549999998</c:v>
                </c:pt>
                <c:pt idx="1873">
                  <c:v>9461.3715759999995</c:v>
                </c:pt>
                <c:pt idx="1874">
                  <c:v>6547.2275150000005</c:v>
                </c:pt>
                <c:pt idx="1875">
                  <c:v>2424.3796789999997</c:v>
                </c:pt>
                <c:pt idx="1876">
                  <c:v>5530.2869719999999</c:v>
                </c:pt>
                <c:pt idx="1877">
                  <c:v>752.346</c:v>
                </c:pt>
                <c:pt idx="1878">
                  <c:v>4198.3375130000004</c:v>
                </c:pt>
                <c:pt idx="1879">
                  <c:v>3775.0997299999999</c:v>
                </c:pt>
                <c:pt idx="1880">
                  <c:v>4118.2980719999996</c:v>
                </c:pt>
                <c:pt idx="1881">
                  <c:v>6342.8892139999998</c:v>
                </c:pt>
                <c:pt idx="1882">
                  <c:v>2808.6618349999999</c:v>
                </c:pt>
                <c:pt idx="1883">
                  <c:v>1619.3910340000002</c:v>
                </c:pt>
                <c:pt idx="1884">
                  <c:v>11383.932006999999</c:v>
                </c:pt>
                <c:pt idx="1885">
                  <c:v>7730.2388529999989</c:v>
                </c:pt>
                <c:pt idx="1886">
                  <c:v>8374.4174280000007</c:v>
                </c:pt>
                <c:pt idx="1887">
                  <c:v>5773.3783289999992</c:v>
                </c:pt>
                <c:pt idx="1888">
                  <c:v>1834.7711599999998</c:v>
                </c:pt>
                <c:pt idx="1889">
                  <c:v>3498.6149350000001</c:v>
                </c:pt>
                <c:pt idx="1890">
                  <c:v>11895.403373000001</c:v>
                </c:pt>
                <c:pt idx="1891">
                  <c:v>7220.5053399999997</c:v>
                </c:pt>
                <c:pt idx="1892">
                  <c:v>3251.2200910000001</c:v>
                </c:pt>
                <c:pt idx="1893">
                  <c:v>4577.5405470000005</c:v>
                </c:pt>
                <c:pt idx="1894">
                  <c:v>3149.8520269999999</c:v>
                </c:pt>
                <c:pt idx="1895">
                  <c:v>1339.1186759999998</c:v>
                </c:pt>
                <c:pt idx="1896">
                  <c:v>10185.872444999999</c:v>
                </c:pt>
                <c:pt idx="1897">
                  <c:v>4667.7635609999998</c:v>
                </c:pt>
                <c:pt idx="1898">
                  <c:v>1831.599369</c:v>
                </c:pt>
                <c:pt idx="1899">
                  <c:v>10114.321698</c:v>
                </c:pt>
                <c:pt idx="1900">
                  <c:v>7770.606323</c:v>
                </c:pt>
                <c:pt idx="1901">
                  <c:v>1650.680314</c:v>
                </c:pt>
                <c:pt idx="1902">
                  <c:v>12822.376325999998</c:v>
                </c:pt>
                <c:pt idx="1903">
                  <c:v>5539.0922520000004</c:v>
                </c:pt>
                <c:pt idx="1904">
                  <c:v>1834.356231</c:v>
                </c:pt>
                <c:pt idx="1905">
                  <c:v>10595.802018</c:v>
                </c:pt>
                <c:pt idx="1906">
                  <c:v>7429.9083199999995</c:v>
                </c:pt>
                <c:pt idx="1907">
                  <c:v>10570.418075000001</c:v>
                </c:pt>
                <c:pt idx="1908">
                  <c:v>7170.5410869999996</c:v>
                </c:pt>
                <c:pt idx="1909">
                  <c:v>5797.4260509999995</c:v>
                </c:pt>
                <c:pt idx="1910">
                  <c:v>7083.6203990000004</c:v>
                </c:pt>
                <c:pt idx="1911">
                  <c:v>5933.5452310000001</c:v>
                </c:pt>
                <c:pt idx="1912">
                  <c:v>16627.607566999999</c:v>
                </c:pt>
                <c:pt idx="1913">
                  <c:v>3866.173526</c:v>
                </c:pt>
                <c:pt idx="1914">
                  <c:v>9309.6584169999987</c:v>
                </c:pt>
                <c:pt idx="1915">
                  <c:v>6611.9829339999997</c:v>
                </c:pt>
                <c:pt idx="1916">
                  <c:v>5613.0009620000001</c:v>
                </c:pt>
                <c:pt idx="1917">
                  <c:v>8439.2220300000008</c:v>
                </c:pt>
                <c:pt idx="1918">
                  <c:v>10124.287415999999</c:v>
                </c:pt>
                <c:pt idx="1919">
                  <c:v>4456.8857189999999</c:v>
                </c:pt>
                <c:pt idx="1920">
                  <c:v>12774.737021999999</c:v>
                </c:pt>
                <c:pt idx="1921">
                  <c:v>6755.0419460000012</c:v>
                </c:pt>
                <c:pt idx="1922">
                  <c:v>13587.679925</c:v>
                </c:pt>
                <c:pt idx="1923">
                  <c:v>3410.8277350000003</c:v>
                </c:pt>
                <c:pt idx="1924">
                  <c:v>5501.901253</c:v>
                </c:pt>
                <c:pt idx="1925">
                  <c:v>7586.5391460000001</c:v>
                </c:pt>
                <c:pt idx="1926">
                  <c:v>8409.6841280000008</c:v>
                </c:pt>
                <c:pt idx="1927">
                  <c:v>2036.959141</c:v>
                </c:pt>
                <c:pt idx="1928">
                  <c:v>3142.0031349999999</c:v>
                </c:pt>
                <c:pt idx="1929">
                  <c:v>12955.527342999998</c:v>
                </c:pt>
                <c:pt idx="1930">
                  <c:v>4671.2041650000001</c:v>
                </c:pt>
                <c:pt idx="1931">
                  <c:v>10456.452240000001</c:v>
                </c:pt>
                <c:pt idx="1932">
                  <c:v>27944.713746000001</c:v>
                </c:pt>
                <c:pt idx="1933">
                  <c:v>5071.8193969999993</c:v>
                </c:pt>
                <c:pt idx="1934">
                  <c:v>7681.9285049999999</c:v>
                </c:pt>
                <c:pt idx="1935">
                  <c:v>6597.629578</c:v>
                </c:pt>
                <c:pt idx="1936">
                  <c:v>9775.4962640000012</c:v>
                </c:pt>
                <c:pt idx="1937">
                  <c:v>7123.7051000000001</c:v>
                </c:pt>
                <c:pt idx="1938">
                  <c:v>3636.7627879999995</c:v>
                </c:pt>
                <c:pt idx="1939">
                  <c:v>8345.640671000001</c:v>
                </c:pt>
                <c:pt idx="1940">
                  <c:v>3027.7921489999999</c:v>
                </c:pt>
                <c:pt idx="1941">
                  <c:v>6142.1863730000005</c:v>
                </c:pt>
                <c:pt idx="1942">
                  <c:v>10044.524953</c:v>
                </c:pt>
                <c:pt idx="1943">
                  <c:v>9858.5796950000004</c:v>
                </c:pt>
                <c:pt idx="1944">
                  <c:v>8622.860627</c:v>
                </c:pt>
                <c:pt idx="1945">
                  <c:v>9436.4856389999986</c:v>
                </c:pt>
                <c:pt idx="1946">
                  <c:v>3285.5793869999998</c:v>
                </c:pt>
                <c:pt idx="1947">
                  <c:v>7421.2541799999999</c:v>
                </c:pt>
                <c:pt idx="1948">
                  <c:v>2587.0959969999999</c:v>
                </c:pt>
                <c:pt idx="1949">
                  <c:v>11349.475693</c:v>
                </c:pt>
                <c:pt idx="1950">
                  <c:v>5723.3593550000005</c:v>
                </c:pt>
                <c:pt idx="1951">
                  <c:v>6693.8285490000007</c:v>
                </c:pt>
                <c:pt idx="1952">
                  <c:v>13468.936789000001</c:v>
                </c:pt>
                <c:pt idx="1953">
                  <c:v>7330.0606379999999</c:v>
                </c:pt>
                <c:pt idx="1954">
                  <c:v>7519.8895920000004</c:v>
                </c:pt>
                <c:pt idx="1955">
                  <c:v>7113.602954</c:v>
                </c:pt>
                <c:pt idx="1956">
                  <c:v>5982.3656650000012</c:v>
                </c:pt>
                <c:pt idx="1957">
                  <c:v>10114.083576999999</c:v>
                </c:pt>
                <c:pt idx="1958">
                  <c:v>5953.4251679999998</c:v>
                </c:pt>
                <c:pt idx="1959">
                  <c:v>14623.600691</c:v>
                </c:pt>
                <c:pt idx="1960">
                  <c:v>9694.3840789999995</c:v>
                </c:pt>
                <c:pt idx="1961">
                  <c:v>9661.9306939999988</c:v>
                </c:pt>
                <c:pt idx="1962">
                  <c:v>4870.1173669999998</c:v>
                </c:pt>
                <c:pt idx="1963">
                  <c:v>8600.7016370000001</c:v>
                </c:pt>
                <c:pt idx="1964">
                  <c:v>6756.9568319999998</c:v>
                </c:pt>
                <c:pt idx="1965">
                  <c:v>11157.107055</c:v>
                </c:pt>
                <c:pt idx="1966">
                  <c:v>13568.499540999999</c:v>
                </c:pt>
                <c:pt idx="1967">
                  <c:v>7415.1168520000001</c:v>
                </c:pt>
                <c:pt idx="1968">
                  <c:v>11644.060622999999</c:v>
                </c:pt>
                <c:pt idx="1969">
                  <c:v>12164.883377000002</c:v>
                </c:pt>
                <c:pt idx="1970">
                  <c:v>8095.8404460000002</c:v>
                </c:pt>
                <c:pt idx="1971">
                  <c:v>17374.02823</c:v>
                </c:pt>
                <c:pt idx="1972">
                  <c:v>5340.3065729999998</c:v>
                </c:pt>
                <c:pt idx="1973">
                  <c:v>9496.8359990000008</c:v>
                </c:pt>
                <c:pt idx="1974">
                  <c:v>6590.5701669999999</c:v>
                </c:pt>
                <c:pt idx="1975">
                  <c:v>8902.1148670000002</c:v>
                </c:pt>
                <c:pt idx="1976">
                  <c:v>11143.147706</c:v>
                </c:pt>
                <c:pt idx="1977">
                  <c:v>10206.840789999998</c:v>
                </c:pt>
                <c:pt idx="1978">
                  <c:v>6267.833224</c:v>
                </c:pt>
                <c:pt idx="1979">
                  <c:v>7570.9692690000002</c:v>
                </c:pt>
                <c:pt idx="1980">
                  <c:v>12741.901794999998</c:v>
                </c:pt>
                <c:pt idx="1981">
                  <c:v>7204.3103289999999</c:v>
                </c:pt>
                <c:pt idx="1982">
                  <c:v>10080.478660000001</c:v>
                </c:pt>
                <c:pt idx="1983">
                  <c:v>3854.5566390000004</c:v>
                </c:pt>
                <c:pt idx="1984">
                  <c:v>14119.706932000001</c:v>
                </c:pt>
                <c:pt idx="1985">
                  <c:v>2936.0012040000001</c:v>
                </c:pt>
                <c:pt idx="1986">
                  <c:v>7742.2050170000002</c:v>
                </c:pt>
                <c:pt idx="1987">
                  <c:v>17598.338958</c:v>
                </c:pt>
                <c:pt idx="1988">
                  <c:v>17757.577117000001</c:v>
                </c:pt>
                <c:pt idx="1989">
                  <c:v>8400.842306999999</c:v>
                </c:pt>
                <c:pt idx="1990">
                  <c:v>7081.0339370000002</c:v>
                </c:pt>
                <c:pt idx="1991">
                  <c:v>7161.7575919999999</c:v>
                </c:pt>
                <c:pt idx="1992">
                  <c:v>10139.728697999999</c:v>
                </c:pt>
                <c:pt idx="1993">
                  <c:v>10120.021785000001</c:v>
                </c:pt>
                <c:pt idx="1994">
                  <c:v>4863.3345380000001</c:v>
                </c:pt>
                <c:pt idx="1995">
                  <c:v>4749.9575729999997</c:v>
                </c:pt>
                <c:pt idx="1996">
                  <c:v>2596.3828490000001</c:v>
                </c:pt>
                <c:pt idx="1997">
                  <c:v>12480.458473999999</c:v>
                </c:pt>
                <c:pt idx="1998">
                  <c:v>6177.4509629999993</c:v>
                </c:pt>
                <c:pt idx="1999">
                  <c:v>12747.586051</c:v>
                </c:pt>
                <c:pt idx="2000">
                  <c:v>11700.491859999998</c:v>
                </c:pt>
                <c:pt idx="2001">
                  <c:v>2487.919785</c:v>
                </c:pt>
                <c:pt idx="2002">
                  <c:v>13103.579232</c:v>
                </c:pt>
                <c:pt idx="2003">
                  <c:v>1326.258789</c:v>
                </c:pt>
                <c:pt idx="2004">
                  <c:v>7257.1062469999997</c:v>
                </c:pt>
                <c:pt idx="2005">
                  <c:v>9057.842208</c:v>
                </c:pt>
                <c:pt idx="2006">
                  <c:v>8424.9104000000007</c:v>
                </c:pt>
                <c:pt idx="2007">
                  <c:v>10662.509811</c:v>
                </c:pt>
                <c:pt idx="2008">
                  <c:v>11513.186828</c:v>
                </c:pt>
                <c:pt idx="2009">
                  <c:v>7995.035683000001</c:v>
                </c:pt>
                <c:pt idx="2010">
                  <c:v>7318.1969310000004</c:v>
                </c:pt>
                <c:pt idx="2011">
                  <c:v>6070.6447619999999</c:v>
                </c:pt>
                <c:pt idx="2012">
                  <c:v>6583.019558</c:v>
                </c:pt>
                <c:pt idx="2013">
                  <c:v>8422.0847670000003</c:v>
                </c:pt>
                <c:pt idx="2014">
                  <c:v>9673.029176</c:v>
                </c:pt>
                <c:pt idx="2015">
                  <c:v>7740.8900840000006</c:v>
                </c:pt>
                <c:pt idx="2016">
                  <c:v>6641.3071049999999</c:v>
                </c:pt>
                <c:pt idx="2017">
                  <c:v>11295.063004</c:v>
                </c:pt>
                <c:pt idx="2018">
                  <c:v>9077.6710539999985</c:v>
                </c:pt>
                <c:pt idx="2019">
                  <c:v>19044.901094000001</c:v>
                </c:pt>
                <c:pt idx="2020">
                  <c:v>17287.600150999999</c:v>
                </c:pt>
                <c:pt idx="2021">
                  <c:v>10193.521815</c:v>
                </c:pt>
                <c:pt idx="2022">
                  <c:v>14927.086556</c:v>
                </c:pt>
                <c:pt idx="2023">
                  <c:v>10789.809456999999</c:v>
                </c:pt>
                <c:pt idx="2024">
                  <c:v>10192.122082999998</c:v>
                </c:pt>
                <c:pt idx="2025">
                  <c:v>7115.9410010000001</c:v>
                </c:pt>
                <c:pt idx="2026">
                  <c:v>10978.721724999999</c:v>
                </c:pt>
                <c:pt idx="2027">
                  <c:v>5465.6702380000006</c:v>
                </c:pt>
                <c:pt idx="2028">
                  <c:v>10017.828278000001</c:v>
                </c:pt>
                <c:pt idx="2029">
                  <c:v>20874.386337</c:v>
                </c:pt>
                <c:pt idx="2030">
                  <c:v>5432.0067510000008</c:v>
                </c:pt>
                <c:pt idx="2031">
                  <c:v>9241.6118150000002</c:v>
                </c:pt>
                <c:pt idx="2032">
                  <c:v>9739.7434080000003</c:v>
                </c:pt>
                <c:pt idx="2033">
                  <c:v>17239.742416000001</c:v>
                </c:pt>
                <c:pt idx="2034">
                  <c:v>13165.001603000001</c:v>
                </c:pt>
                <c:pt idx="2035">
                  <c:v>8332.6223989999999</c:v>
                </c:pt>
                <c:pt idx="2036">
                  <c:v>13202.899795999998</c:v>
                </c:pt>
                <c:pt idx="2037">
                  <c:v>12324.819818</c:v>
                </c:pt>
                <c:pt idx="2038">
                  <c:v>6479.1656660000008</c:v>
                </c:pt>
                <c:pt idx="2039">
                  <c:v>9336.686882</c:v>
                </c:pt>
                <c:pt idx="2040">
                  <c:v>6692.1298229999993</c:v>
                </c:pt>
                <c:pt idx="2041">
                  <c:v>11484.853303</c:v>
                </c:pt>
                <c:pt idx="2042">
                  <c:v>11310.908631999999</c:v>
                </c:pt>
                <c:pt idx="2043">
                  <c:v>8712.8206559999999</c:v>
                </c:pt>
                <c:pt idx="2044">
                  <c:v>17780.302459999999</c:v>
                </c:pt>
                <c:pt idx="2045">
                  <c:v>9534.452636</c:v>
                </c:pt>
                <c:pt idx="2046">
                  <c:v>10353.364969</c:v>
                </c:pt>
                <c:pt idx="2047">
                  <c:v>9894.8620010000013</c:v>
                </c:pt>
                <c:pt idx="2048">
                  <c:v>12511.124317999998</c:v>
                </c:pt>
                <c:pt idx="2049">
                  <c:v>4836.4126830000005</c:v>
                </c:pt>
                <c:pt idx="2050">
                  <c:v>19033.157104999998</c:v>
                </c:pt>
                <c:pt idx="2051">
                  <c:v>13600.50741</c:v>
                </c:pt>
                <c:pt idx="2052">
                  <c:v>5207.7160189999995</c:v>
                </c:pt>
                <c:pt idx="2053">
                  <c:v>10730.915763000001</c:v>
                </c:pt>
                <c:pt idx="2054">
                  <c:v>6670.0617980000006</c:v>
                </c:pt>
                <c:pt idx="2055">
                  <c:v>11772.571448999999</c:v>
                </c:pt>
                <c:pt idx="2056">
                  <c:v>9516.3117079999993</c:v>
                </c:pt>
                <c:pt idx="2057">
                  <c:v>11053.991866999999</c:v>
                </c:pt>
                <c:pt idx="2058">
                  <c:v>10407.064865</c:v>
                </c:pt>
                <c:pt idx="2059">
                  <c:v>22545.586853000001</c:v>
                </c:pt>
                <c:pt idx="2060">
                  <c:v>11689.197415999999</c:v>
                </c:pt>
                <c:pt idx="2061">
                  <c:v>8678.9130540000006</c:v>
                </c:pt>
                <c:pt idx="2062">
                  <c:v>13051.935400999999</c:v>
                </c:pt>
                <c:pt idx="2063">
                  <c:v>12478.502074</c:v>
                </c:pt>
                <c:pt idx="2064">
                  <c:v>3519.6891970000001</c:v>
                </c:pt>
                <c:pt idx="2065">
                  <c:v>8297.4188979999999</c:v>
                </c:pt>
                <c:pt idx="2066">
                  <c:v>15849.51712</c:v>
                </c:pt>
                <c:pt idx="2067">
                  <c:v>14307.071532999998</c:v>
                </c:pt>
                <c:pt idx="2068">
                  <c:v>14114.515983000001</c:v>
                </c:pt>
                <c:pt idx="2069">
                  <c:v>13409.961701</c:v>
                </c:pt>
                <c:pt idx="2070">
                  <c:v>11765.817963</c:v>
                </c:pt>
                <c:pt idx="2071">
                  <c:v>12889.491638</c:v>
                </c:pt>
                <c:pt idx="2072">
                  <c:v>4485.6853059999994</c:v>
                </c:pt>
                <c:pt idx="2073">
                  <c:v>13181.698652999999</c:v>
                </c:pt>
                <c:pt idx="2074">
                  <c:v>13903.827728</c:v>
                </c:pt>
                <c:pt idx="2075">
                  <c:v>19791.424180000002</c:v>
                </c:pt>
                <c:pt idx="2076">
                  <c:v>19709.379967000001</c:v>
                </c:pt>
                <c:pt idx="2077">
                  <c:v>20175.575592000001</c:v>
                </c:pt>
                <c:pt idx="2078">
                  <c:v>14077.338735999998</c:v>
                </c:pt>
                <c:pt idx="2079">
                  <c:v>18320.679640999999</c:v>
                </c:pt>
                <c:pt idx="2080">
                  <c:v>12307.956291</c:v>
                </c:pt>
                <c:pt idx="2081">
                  <c:v>19133.316909000001</c:v>
                </c:pt>
                <c:pt idx="2082">
                  <c:v>29779.913361999999</c:v>
                </c:pt>
                <c:pt idx="2083">
                  <c:v>22538.860244000003</c:v>
                </c:pt>
                <c:pt idx="2084">
                  <c:v>15987.088179999999</c:v>
                </c:pt>
                <c:pt idx="2085">
                  <c:v>20973.183273000002</c:v>
                </c:pt>
                <c:pt idx="2086">
                  <c:v>15838.496536000001</c:v>
                </c:pt>
                <c:pt idx="2087">
                  <c:v>15560.216569</c:v>
                </c:pt>
                <c:pt idx="2088">
                  <c:v>13889.524460000001</c:v>
                </c:pt>
                <c:pt idx="2089">
                  <c:v>2265.5406860000003</c:v>
                </c:pt>
                <c:pt idx="2090">
                  <c:v>3361.128017</c:v>
                </c:pt>
                <c:pt idx="2091">
                  <c:v>23.427961</c:v>
                </c:pt>
                <c:pt idx="2092">
                  <c:v>1520.9811629999999</c:v>
                </c:pt>
                <c:pt idx="2093">
                  <c:v>4987.3271220000006</c:v>
                </c:pt>
                <c:pt idx="2094">
                  <c:v>221.989205</c:v>
                </c:pt>
                <c:pt idx="2095">
                  <c:v>418.00866999999994</c:v>
                </c:pt>
                <c:pt idx="2096">
                  <c:v>4122.0202829999998</c:v>
                </c:pt>
                <c:pt idx="2097">
                  <c:v>491.84024199999999</c:v>
                </c:pt>
                <c:pt idx="2098">
                  <c:v>1215.5089420000002</c:v>
                </c:pt>
                <c:pt idx="2099">
                  <c:v>5638.5874059999996</c:v>
                </c:pt>
                <c:pt idx="2100">
                  <c:v>956.02124400000002</c:v>
                </c:pt>
                <c:pt idx="2101">
                  <c:v>3508.6193350000003</c:v>
                </c:pt>
                <c:pt idx="2102">
                  <c:v>2210.2456890000003</c:v>
                </c:pt>
                <c:pt idx="2103">
                  <c:v>942.59290400000009</c:v>
                </c:pt>
                <c:pt idx="2104">
                  <c:v>2070.4657649999999</c:v>
                </c:pt>
                <c:pt idx="2105">
                  <c:v>4188.6383540000006</c:v>
                </c:pt>
                <c:pt idx="2106">
                  <c:v>734.79420400000004</c:v>
                </c:pt>
                <c:pt idx="2107">
                  <c:v>1043.222209</c:v>
                </c:pt>
                <c:pt idx="2108">
                  <c:v>1984.2148099999999</c:v>
                </c:pt>
                <c:pt idx="2109">
                  <c:v>2026.7246129999999</c:v>
                </c:pt>
                <c:pt idx="2110">
                  <c:v>2704.9151350000002</c:v>
                </c:pt>
                <c:pt idx="2111">
                  <c:v>3625.9305029999996</c:v>
                </c:pt>
                <c:pt idx="2112">
                  <c:v>1431.8792530000001</c:v>
                </c:pt>
                <c:pt idx="2113">
                  <c:v>6087.125352</c:v>
                </c:pt>
                <c:pt idx="2114">
                  <c:v>137.069795</c:v>
                </c:pt>
                <c:pt idx="2115">
                  <c:v>2542.0144959999998</c:v>
                </c:pt>
                <c:pt idx="2116">
                  <c:v>2919.2047479999997</c:v>
                </c:pt>
                <c:pt idx="2117">
                  <c:v>3474.5533990000004</c:v>
                </c:pt>
                <c:pt idx="2118">
                  <c:v>3208.9474340000002</c:v>
                </c:pt>
                <c:pt idx="2119">
                  <c:v>4929.5774359999996</c:v>
                </c:pt>
                <c:pt idx="2120">
                  <c:v>1879.898866</c:v>
                </c:pt>
                <c:pt idx="2121">
                  <c:v>5807.6834099999996</c:v>
                </c:pt>
                <c:pt idx="2122">
                  <c:v>6055.8296060000002</c:v>
                </c:pt>
                <c:pt idx="2123">
                  <c:v>2873.7127949999999</c:v>
                </c:pt>
                <c:pt idx="2124">
                  <c:v>2276.2807809999999</c:v>
                </c:pt>
                <c:pt idx="2125">
                  <c:v>975.45014499999991</c:v>
                </c:pt>
                <c:pt idx="2126">
                  <c:v>3202.2995449999999</c:v>
                </c:pt>
                <c:pt idx="2127">
                  <c:v>1864.7676239999998</c:v>
                </c:pt>
                <c:pt idx="2128">
                  <c:v>2159.1010550000001</c:v>
                </c:pt>
                <c:pt idx="2129">
                  <c:v>2667.388805</c:v>
                </c:pt>
                <c:pt idx="2130">
                  <c:v>2661.445522</c:v>
                </c:pt>
                <c:pt idx="2131">
                  <c:v>2094.7124569999996</c:v>
                </c:pt>
                <c:pt idx="2132">
                  <c:v>3165.190388</c:v>
                </c:pt>
                <c:pt idx="2133">
                  <c:v>2349.8863390000001</c:v>
                </c:pt>
                <c:pt idx="2134">
                  <c:v>128.16287199999999</c:v>
                </c:pt>
                <c:pt idx="2135">
                  <c:v>5627.6612509999995</c:v>
                </c:pt>
                <c:pt idx="2136">
                  <c:v>4652.3021229999995</c:v>
                </c:pt>
                <c:pt idx="2137">
                  <c:v>3371.6258700000003</c:v>
                </c:pt>
                <c:pt idx="2138">
                  <c:v>8115.8061070000003</c:v>
                </c:pt>
                <c:pt idx="2139">
                  <c:v>869.96478699999989</c:v>
                </c:pt>
                <c:pt idx="2140">
                  <c:v>1120.7076610000001</c:v>
                </c:pt>
                <c:pt idx="2141">
                  <c:v>4798.7949490000001</c:v>
                </c:pt>
                <c:pt idx="2142">
                  <c:v>1079.2138830000001</c:v>
                </c:pt>
                <c:pt idx="2143">
                  <c:v>0</c:v>
                </c:pt>
                <c:pt idx="2144">
                  <c:v>3686.03892</c:v>
                </c:pt>
                <c:pt idx="2145">
                  <c:v>897.81665699999996</c:v>
                </c:pt>
                <c:pt idx="2146">
                  <c:v>4432.5718349999997</c:v>
                </c:pt>
                <c:pt idx="2147">
                  <c:v>3820.3483729999998</c:v>
                </c:pt>
                <c:pt idx="2148">
                  <c:v>6918.3942190000007</c:v>
                </c:pt>
                <c:pt idx="2149">
                  <c:v>11764.802143000001</c:v>
                </c:pt>
                <c:pt idx="2150">
                  <c:v>3942.3858690000002</c:v>
                </c:pt>
                <c:pt idx="2151">
                  <c:v>1169.3964000000001</c:v>
                </c:pt>
                <c:pt idx="2152">
                  <c:v>8827.9385750000001</c:v>
                </c:pt>
                <c:pt idx="2153">
                  <c:v>3208.286987</c:v>
                </c:pt>
                <c:pt idx="2154">
                  <c:v>459.71827500000001</c:v>
                </c:pt>
                <c:pt idx="2155">
                  <c:v>863.968345</c:v>
                </c:pt>
                <c:pt idx="2156">
                  <c:v>2522.7139050000001</c:v>
                </c:pt>
                <c:pt idx="2157">
                  <c:v>2969.0213749999998</c:v>
                </c:pt>
                <c:pt idx="2158">
                  <c:v>6110.4842769999996</c:v>
                </c:pt>
                <c:pt idx="2159">
                  <c:v>7257.9834219999993</c:v>
                </c:pt>
                <c:pt idx="2160">
                  <c:v>4834.3622100000002</c:v>
                </c:pt>
                <c:pt idx="2161">
                  <c:v>3740.2757090000005</c:v>
                </c:pt>
                <c:pt idx="2162">
                  <c:v>3513.687371</c:v>
                </c:pt>
                <c:pt idx="2163">
                  <c:v>5235.4004029999996</c:v>
                </c:pt>
                <c:pt idx="2164">
                  <c:v>3150.399308</c:v>
                </c:pt>
                <c:pt idx="2165">
                  <c:v>9505.6763599999995</c:v>
                </c:pt>
                <c:pt idx="2166">
                  <c:v>5515.5926039999995</c:v>
                </c:pt>
                <c:pt idx="2167">
                  <c:v>4935.4543329999997</c:v>
                </c:pt>
                <c:pt idx="2168">
                  <c:v>3655.3593099999998</c:v>
                </c:pt>
                <c:pt idx="2169">
                  <c:v>3502.8373670000001</c:v>
                </c:pt>
                <c:pt idx="2170">
                  <c:v>6158.9203660000003</c:v>
                </c:pt>
                <c:pt idx="2171">
                  <c:v>1930.1071470000002</c:v>
                </c:pt>
                <c:pt idx="2172">
                  <c:v>6549.018787</c:v>
                </c:pt>
                <c:pt idx="2173">
                  <c:v>3536.3159880000003</c:v>
                </c:pt>
                <c:pt idx="2174">
                  <c:v>1861.2350080000001</c:v>
                </c:pt>
                <c:pt idx="2175">
                  <c:v>6229.512694</c:v>
                </c:pt>
                <c:pt idx="2176">
                  <c:v>3554.9174109999999</c:v>
                </c:pt>
                <c:pt idx="2177">
                  <c:v>4917.738464</c:v>
                </c:pt>
                <c:pt idx="2178">
                  <c:v>2705.392844</c:v>
                </c:pt>
                <c:pt idx="2179">
                  <c:v>4770.6948119999997</c:v>
                </c:pt>
                <c:pt idx="2180">
                  <c:v>5373.9653250000001</c:v>
                </c:pt>
                <c:pt idx="2181">
                  <c:v>3457.208854</c:v>
                </c:pt>
                <c:pt idx="2182">
                  <c:v>3797.3934850000001</c:v>
                </c:pt>
                <c:pt idx="2183">
                  <c:v>2464.0351380000002</c:v>
                </c:pt>
                <c:pt idx="2184">
                  <c:v>624.11826899999994</c:v>
                </c:pt>
                <c:pt idx="2185">
                  <c:v>1908.0137849999999</c:v>
                </c:pt>
                <c:pt idx="2186">
                  <c:v>5444.8613740000001</c:v>
                </c:pt>
                <c:pt idx="2187">
                  <c:v>978.6829110000001</c:v>
                </c:pt>
                <c:pt idx="2188">
                  <c:v>3779.0171909999999</c:v>
                </c:pt>
                <c:pt idx="2189">
                  <c:v>4007.5393889999996</c:v>
                </c:pt>
                <c:pt idx="2190">
                  <c:v>9980.8857270000008</c:v>
                </c:pt>
                <c:pt idx="2191">
                  <c:v>1339.455211</c:v>
                </c:pt>
                <c:pt idx="2192">
                  <c:v>2447.7771439999997</c:v>
                </c:pt>
                <c:pt idx="2193">
                  <c:v>7907.4957499999991</c:v>
                </c:pt>
                <c:pt idx="2194">
                  <c:v>2416.668674</c:v>
                </c:pt>
                <c:pt idx="2195">
                  <c:v>1445.5880030000001</c:v>
                </c:pt>
                <c:pt idx="2196">
                  <c:v>4883.1694889999999</c:v>
                </c:pt>
                <c:pt idx="2197">
                  <c:v>3626.7605120000003</c:v>
                </c:pt>
                <c:pt idx="2198">
                  <c:v>7089.9550939999999</c:v>
                </c:pt>
                <c:pt idx="2199">
                  <c:v>7059.8892489999998</c:v>
                </c:pt>
                <c:pt idx="2200">
                  <c:v>3950.6011150000004</c:v>
                </c:pt>
                <c:pt idx="2201">
                  <c:v>5218.2581790000004</c:v>
                </c:pt>
                <c:pt idx="2202">
                  <c:v>1040.4004090000001</c:v>
                </c:pt>
                <c:pt idx="2203">
                  <c:v>5541.8048980000003</c:v>
                </c:pt>
                <c:pt idx="2204">
                  <c:v>5624.6234350000004</c:v>
                </c:pt>
                <c:pt idx="2205">
                  <c:v>5820.4083840000003</c:v>
                </c:pt>
                <c:pt idx="2206">
                  <c:v>1745.1440970000001</c:v>
                </c:pt>
                <c:pt idx="2207">
                  <c:v>5633.6549410000007</c:v>
                </c:pt>
                <c:pt idx="2208">
                  <c:v>4067.8106319999997</c:v>
                </c:pt>
                <c:pt idx="2209">
                  <c:v>6170.4823980000001</c:v>
                </c:pt>
                <c:pt idx="2210">
                  <c:v>2059.600261</c:v>
                </c:pt>
                <c:pt idx="2211">
                  <c:v>4855.2737010000001</c:v>
                </c:pt>
                <c:pt idx="2212">
                  <c:v>5144.5994950000004</c:v>
                </c:pt>
                <c:pt idx="2213">
                  <c:v>5434.7237540000006</c:v>
                </c:pt>
                <c:pt idx="2214">
                  <c:v>2747.5109750000001</c:v>
                </c:pt>
                <c:pt idx="2215">
                  <c:v>3308.847726</c:v>
                </c:pt>
                <c:pt idx="2216">
                  <c:v>8387.7399910000004</c:v>
                </c:pt>
                <c:pt idx="2217">
                  <c:v>8053.093089</c:v>
                </c:pt>
                <c:pt idx="2218">
                  <c:v>8901.6423919999997</c:v>
                </c:pt>
                <c:pt idx="2219">
                  <c:v>10928.767078000001</c:v>
                </c:pt>
                <c:pt idx="2220">
                  <c:v>7860.8409870000005</c:v>
                </c:pt>
                <c:pt idx="2221">
                  <c:v>7084.1899880000001</c:v>
                </c:pt>
                <c:pt idx="2222">
                  <c:v>2684.8594200000002</c:v>
                </c:pt>
                <c:pt idx="2223">
                  <c:v>6986.410973</c:v>
                </c:pt>
                <c:pt idx="2224">
                  <c:v>2016.4849340000001</c:v>
                </c:pt>
                <c:pt idx="2225">
                  <c:v>2631.2804460000002</c:v>
                </c:pt>
                <c:pt idx="2226">
                  <c:v>3379.554611</c:v>
                </c:pt>
                <c:pt idx="2227">
                  <c:v>10839.938040999999</c:v>
                </c:pt>
                <c:pt idx="2228">
                  <c:v>4262.9974650000004</c:v>
                </c:pt>
                <c:pt idx="2229">
                  <c:v>562.71055200000001</c:v>
                </c:pt>
                <c:pt idx="2230">
                  <c:v>6250.1050340000002</c:v>
                </c:pt>
                <c:pt idx="2231">
                  <c:v>6252.3034010000001</c:v>
                </c:pt>
                <c:pt idx="2232">
                  <c:v>10823.585152</c:v>
                </c:pt>
                <c:pt idx="2233">
                  <c:v>3493.9453680000001</c:v>
                </c:pt>
                <c:pt idx="2234">
                  <c:v>9687.1801110000015</c:v>
                </c:pt>
                <c:pt idx="2235">
                  <c:v>5847.5216450000007</c:v>
                </c:pt>
                <c:pt idx="2236">
                  <c:v>3637.3230589999998</c:v>
                </c:pt>
                <c:pt idx="2237">
                  <c:v>12539.285626000001</c:v>
                </c:pt>
                <c:pt idx="2238">
                  <c:v>12104.570748</c:v>
                </c:pt>
                <c:pt idx="2239">
                  <c:v>7652.0165410000009</c:v>
                </c:pt>
                <c:pt idx="2240">
                  <c:v>1684.1830759999998</c:v>
                </c:pt>
                <c:pt idx="2241">
                  <c:v>7036.9778020000003</c:v>
                </c:pt>
                <c:pt idx="2242">
                  <c:v>8485.1838229999994</c:v>
                </c:pt>
                <c:pt idx="2243">
                  <c:v>7226.5637220000008</c:v>
                </c:pt>
                <c:pt idx="2244">
                  <c:v>10178.623443</c:v>
                </c:pt>
                <c:pt idx="2245">
                  <c:v>10687.633629</c:v>
                </c:pt>
                <c:pt idx="2246">
                  <c:v>7890.5454640000007</c:v>
                </c:pt>
                <c:pt idx="2247">
                  <c:v>5290.6367920000002</c:v>
                </c:pt>
                <c:pt idx="2248">
                  <c:v>6818.9682199999997</c:v>
                </c:pt>
                <c:pt idx="2249">
                  <c:v>5287.0431979999994</c:v>
                </c:pt>
                <c:pt idx="2250">
                  <c:v>10409.312881000002</c:v>
                </c:pt>
                <c:pt idx="2251">
                  <c:v>1010.726722</c:v>
                </c:pt>
                <c:pt idx="2252">
                  <c:v>5141.0171369999998</c:v>
                </c:pt>
                <c:pt idx="2253">
                  <c:v>2988.7904529999996</c:v>
                </c:pt>
                <c:pt idx="2254">
                  <c:v>1331.2434370000001</c:v>
                </c:pt>
                <c:pt idx="2255">
                  <c:v>3612.3229529999999</c:v>
                </c:pt>
                <c:pt idx="2256">
                  <c:v>2490.3083449999999</c:v>
                </c:pt>
                <c:pt idx="2257">
                  <c:v>15786.884598000001</c:v>
                </c:pt>
                <c:pt idx="2258">
                  <c:v>17757.770097000001</c:v>
                </c:pt>
                <c:pt idx="2259">
                  <c:v>8915.251701000001</c:v>
                </c:pt>
                <c:pt idx="2260">
                  <c:v>8659.313431999999</c:v>
                </c:pt>
                <c:pt idx="2261">
                  <c:v>7164.3273979999994</c:v>
                </c:pt>
                <c:pt idx="2262">
                  <c:v>7877.2212839999993</c:v>
                </c:pt>
                <c:pt idx="2263">
                  <c:v>8942.1610040000014</c:v>
                </c:pt>
                <c:pt idx="2264">
                  <c:v>7154.4345300000004</c:v>
                </c:pt>
                <c:pt idx="2265">
                  <c:v>11282.581436</c:v>
                </c:pt>
                <c:pt idx="2266">
                  <c:v>8122.0127149999998</c:v>
                </c:pt>
                <c:pt idx="2267">
                  <c:v>7692.9955640000007</c:v>
                </c:pt>
                <c:pt idx="2268">
                  <c:v>7005.3090599999996</c:v>
                </c:pt>
                <c:pt idx="2269">
                  <c:v>3515.6911520000003</c:v>
                </c:pt>
                <c:pt idx="2270">
                  <c:v>8374.8576890000004</c:v>
                </c:pt>
                <c:pt idx="2271">
                  <c:v>5988.9614320000001</c:v>
                </c:pt>
                <c:pt idx="2272">
                  <c:v>4900.0380859999996</c:v>
                </c:pt>
                <c:pt idx="2273">
                  <c:v>15245.375106000001</c:v>
                </c:pt>
                <c:pt idx="2274">
                  <c:v>14453.55414</c:v>
                </c:pt>
                <c:pt idx="2275">
                  <c:v>6317.5912669999998</c:v>
                </c:pt>
                <c:pt idx="2276">
                  <c:v>1814.353396</c:v>
                </c:pt>
                <c:pt idx="2277">
                  <c:v>14872.076453</c:v>
                </c:pt>
                <c:pt idx="2278">
                  <c:v>5893.4593850000001</c:v>
                </c:pt>
                <c:pt idx="2279">
                  <c:v>4465.1333599999998</c:v>
                </c:pt>
                <c:pt idx="2280">
                  <c:v>10946.440689999999</c:v>
                </c:pt>
                <c:pt idx="2281">
                  <c:v>8393.3173399999996</c:v>
                </c:pt>
                <c:pt idx="2282">
                  <c:v>6922.6074399999998</c:v>
                </c:pt>
                <c:pt idx="2283">
                  <c:v>11532.460328000001</c:v>
                </c:pt>
                <c:pt idx="2284">
                  <c:v>8425.0438549999999</c:v>
                </c:pt>
                <c:pt idx="2285">
                  <c:v>10491.628185</c:v>
                </c:pt>
                <c:pt idx="2286">
                  <c:v>11575.507088</c:v>
                </c:pt>
                <c:pt idx="2287">
                  <c:v>9214.1449090000006</c:v>
                </c:pt>
                <c:pt idx="2288">
                  <c:v>16084.023979</c:v>
                </c:pt>
                <c:pt idx="2289">
                  <c:v>8029.569493</c:v>
                </c:pt>
                <c:pt idx="2290">
                  <c:v>8961.4396209999995</c:v>
                </c:pt>
                <c:pt idx="2291">
                  <c:v>2621.6897669999998</c:v>
                </c:pt>
                <c:pt idx="2292">
                  <c:v>5802.744248</c:v>
                </c:pt>
                <c:pt idx="2293">
                  <c:v>8737.9126899999992</c:v>
                </c:pt>
                <c:pt idx="2294">
                  <c:v>7651.4824490000001</c:v>
                </c:pt>
                <c:pt idx="2295">
                  <c:v>6179.0860069999999</c:v>
                </c:pt>
                <c:pt idx="2296">
                  <c:v>12857.804917000001</c:v>
                </c:pt>
                <c:pt idx="2297">
                  <c:v>6864.2254030000004</c:v>
                </c:pt>
                <c:pt idx="2298">
                  <c:v>7258.2888739999999</c:v>
                </c:pt>
                <c:pt idx="2299">
                  <c:v>8900.5904090000004</c:v>
                </c:pt>
                <c:pt idx="2300">
                  <c:v>14332.628326999999</c:v>
                </c:pt>
                <c:pt idx="2301">
                  <c:v>6302.6716029999998</c:v>
                </c:pt>
                <c:pt idx="2302">
                  <c:v>6775.3129609999996</c:v>
                </c:pt>
                <c:pt idx="2303">
                  <c:v>9095.2066649999997</c:v>
                </c:pt>
                <c:pt idx="2304">
                  <c:v>6861.2576050000007</c:v>
                </c:pt>
                <c:pt idx="2305">
                  <c:v>13340.984718</c:v>
                </c:pt>
                <c:pt idx="2306">
                  <c:v>17022.753292000001</c:v>
                </c:pt>
                <c:pt idx="2307">
                  <c:v>19787.716332000004</c:v>
                </c:pt>
                <c:pt idx="2308">
                  <c:v>4617.1143920000004</c:v>
                </c:pt>
                <c:pt idx="2309">
                  <c:v>18084.225998000002</c:v>
                </c:pt>
                <c:pt idx="2310">
                  <c:v>20361.404350999997</c:v>
                </c:pt>
                <c:pt idx="2311">
                  <c:v>22119.704657000002</c:v>
                </c:pt>
                <c:pt idx="2312">
                  <c:v>34042.628295999995</c:v>
                </c:pt>
                <c:pt idx="2313">
                  <c:v>225.56702799999999</c:v>
                </c:pt>
                <c:pt idx="2314">
                  <c:v>535.63734799999997</c:v>
                </c:pt>
                <c:pt idx="2315">
                  <c:v>784.20619799999997</c:v>
                </c:pt>
                <c:pt idx="2316">
                  <c:v>27.63898</c:v>
                </c:pt>
                <c:pt idx="2317">
                  <c:v>1557.2052900000001</c:v>
                </c:pt>
                <c:pt idx="2318">
                  <c:v>2605.4470709999996</c:v>
                </c:pt>
                <c:pt idx="2319">
                  <c:v>487.09925199999998</c:v>
                </c:pt>
                <c:pt idx="2320">
                  <c:v>3852.3224519999999</c:v>
                </c:pt>
                <c:pt idx="2321">
                  <c:v>491.31797999999998</c:v>
                </c:pt>
                <c:pt idx="2322">
                  <c:v>4379.6791869999997</c:v>
                </c:pt>
                <c:pt idx="2323">
                  <c:v>1114.696997</c:v>
                </c:pt>
                <c:pt idx="2324">
                  <c:v>2974.6093430000001</c:v>
                </c:pt>
                <c:pt idx="2325">
                  <c:v>2959.9458420000001</c:v>
                </c:pt>
                <c:pt idx="2326">
                  <c:v>2636.0865029999995</c:v>
                </c:pt>
                <c:pt idx="2327">
                  <c:v>5708.9613850000005</c:v>
                </c:pt>
                <c:pt idx="2328">
                  <c:v>1569.824754</c:v>
                </c:pt>
                <c:pt idx="2329">
                  <c:v>2163.9392339999999</c:v>
                </c:pt>
                <c:pt idx="2330">
                  <c:v>8066.9888929999997</c:v>
                </c:pt>
                <c:pt idx="2331">
                  <c:v>3908.3199960000002</c:v>
                </c:pt>
                <c:pt idx="2332">
                  <c:v>10788.871370999999</c:v>
                </c:pt>
                <c:pt idx="2333">
                  <c:v>2817.9409849999997</c:v>
                </c:pt>
                <c:pt idx="2334">
                  <c:v>2574.2567530000001</c:v>
                </c:pt>
                <c:pt idx="2335">
                  <c:v>607.612482</c:v>
                </c:pt>
                <c:pt idx="2336">
                  <c:v>6827.9639659999993</c:v>
                </c:pt>
                <c:pt idx="2337">
                  <c:v>2206.4308970000002</c:v>
                </c:pt>
                <c:pt idx="2338">
                  <c:v>346.48180699999995</c:v>
                </c:pt>
                <c:pt idx="2339">
                  <c:v>2419.2240529999999</c:v>
                </c:pt>
                <c:pt idx="2340">
                  <c:v>2178.1912259999999</c:v>
                </c:pt>
                <c:pt idx="2341">
                  <c:v>188.5881</c:v>
                </c:pt>
                <c:pt idx="2342">
                  <c:v>1553.8534540000001</c:v>
                </c:pt>
                <c:pt idx="2343">
                  <c:v>1536.214827</c:v>
                </c:pt>
                <c:pt idx="2344">
                  <c:v>12704.079071</c:v>
                </c:pt>
                <c:pt idx="2345">
                  <c:v>920.14795300000014</c:v>
                </c:pt>
                <c:pt idx="2346">
                  <c:v>2373.2633299999998</c:v>
                </c:pt>
                <c:pt idx="2347">
                  <c:v>1694.7526200000002</c:v>
                </c:pt>
                <c:pt idx="2348">
                  <c:v>2043.2446089999996</c:v>
                </c:pt>
                <c:pt idx="2349">
                  <c:v>13351.651878000001</c:v>
                </c:pt>
                <c:pt idx="2350">
                  <c:v>2784.2241869999998</c:v>
                </c:pt>
                <c:pt idx="2351">
                  <c:v>4201.9788589999998</c:v>
                </c:pt>
                <c:pt idx="2352">
                  <c:v>7215.6411690000004</c:v>
                </c:pt>
                <c:pt idx="2353">
                  <c:v>6815.0314330000001</c:v>
                </c:pt>
                <c:pt idx="2354">
                  <c:v>2038.2275900000002</c:v>
                </c:pt>
                <c:pt idx="2355">
                  <c:v>2499.5170420000004</c:v>
                </c:pt>
                <c:pt idx="2356">
                  <c:v>5360.6714840000004</c:v>
                </c:pt>
                <c:pt idx="2357">
                  <c:v>4381.1626580000002</c:v>
                </c:pt>
                <c:pt idx="2358">
                  <c:v>8884.5191200000008</c:v>
                </c:pt>
                <c:pt idx="2359">
                  <c:v>4021.5818100000001</c:v>
                </c:pt>
                <c:pt idx="2360">
                  <c:v>4837.3182529999995</c:v>
                </c:pt>
                <c:pt idx="2361">
                  <c:v>2553.6941139999999</c:v>
                </c:pt>
                <c:pt idx="2362">
                  <c:v>1556.225594</c:v>
                </c:pt>
                <c:pt idx="2363">
                  <c:v>1029.0907099999999</c:v>
                </c:pt>
                <c:pt idx="2364">
                  <c:v>2129.5307359999997</c:v>
                </c:pt>
                <c:pt idx="2365">
                  <c:v>5996.0872649999992</c:v>
                </c:pt>
                <c:pt idx="2366">
                  <c:v>2218.5713599999999</c:v>
                </c:pt>
                <c:pt idx="2367">
                  <c:v>4805.8404569999993</c:v>
                </c:pt>
                <c:pt idx="2368">
                  <c:v>5251.1243299999996</c:v>
                </c:pt>
                <c:pt idx="2369">
                  <c:v>4965.8895949999996</c:v>
                </c:pt>
                <c:pt idx="2370">
                  <c:v>8289.1366800000014</c:v>
                </c:pt>
                <c:pt idx="2371">
                  <c:v>7155.7892039999997</c:v>
                </c:pt>
                <c:pt idx="2372">
                  <c:v>10144.499227999999</c:v>
                </c:pt>
                <c:pt idx="2373">
                  <c:v>326.34715299999999</c:v>
                </c:pt>
                <c:pt idx="2374">
                  <c:v>9621.9026109999995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F0-4547-B7EC-61BE3F0D5911}"/>
            </c:ext>
          </c:extLst>
        </c:ser>
        <c:ser>
          <c:idx val="1"/>
          <c:order val="1"/>
          <c:tx>
            <c:v>45 degree</c:v>
          </c:tx>
          <c:spPr>
            <a:ln w="19050">
              <a:noFill/>
            </a:ln>
          </c:spPr>
          <c:marker>
            <c:symbol val="square"/>
            <c:size val="4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tx1">
                    <a:lumMod val="15000"/>
                    <a:lumOff val="85000"/>
                  </a:schemeClr>
                </a:solidFill>
              </a:ln>
            </c:spPr>
          </c:marker>
          <c:xVal>
            <c:numRef>
              <c:f>ref!$X$1:$X$2</c:f>
            </c:numRef>
          </c:xVal>
          <c:yVal>
            <c:numRef>
              <c:f>ref!$Y$1:$Y$2</c:f>
            </c:numRef>
          </c:yVal>
          <c:smooth val="0"/>
          <c:extLst>
            <c:ext xmlns:c16="http://schemas.microsoft.com/office/drawing/2014/chart" uri="{C3380CC4-5D6E-409C-BE32-E72D297353CC}">
              <c16:uniqueId val="{00000004-F2F0-4547-B7EC-61BE3F0D5911}"/>
            </c:ext>
          </c:extLst>
        </c:ser>
        <c:ser>
          <c:idx val="2"/>
          <c:order val="2"/>
          <c:tx>
            <c:v>45 degree</c:v>
          </c:tx>
          <c:spPr>
            <a:ln w="19050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8-48ED-AE79-1E4B6338FEED}"/>
            </c:ext>
          </c:extLst>
        </c:ser>
        <c:ser>
          <c:idx val="3"/>
          <c:order val="3"/>
          <c:tx>
            <c:v>Low</c:v>
          </c:tx>
          <c:spPr>
            <a:ln w="19050">
              <a:noFill/>
            </a:ln>
          </c:spPr>
          <c:trendline>
            <c:trendlineType val="exp"/>
            <c:intercept val="0"/>
            <c:dispRSqr val="0"/>
            <c:dispEq val="0"/>
          </c:trendline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caltran!$E$2:$E$86</c:f>
              <c:numCache>
                <c:formatCode>0</c:formatCode>
                <c:ptCount val="85"/>
                <c:pt idx="0">
                  <c:v>0.31699999999999995</c:v>
                </c:pt>
                <c:pt idx="1">
                  <c:v>462.5</c:v>
                </c:pt>
                <c:pt idx="2">
                  <c:v>1062.5</c:v>
                </c:pt>
                <c:pt idx="3">
                  <c:v>1800</c:v>
                </c:pt>
                <c:pt idx="4">
                  <c:v>2625</c:v>
                </c:pt>
                <c:pt idx="5">
                  <c:v>3500.0000000000005</c:v>
                </c:pt>
                <c:pt idx="6">
                  <c:v>4425.0000000000009</c:v>
                </c:pt>
                <c:pt idx="7">
                  <c:v>5425</c:v>
                </c:pt>
                <c:pt idx="8">
                  <c:v>6410</c:v>
                </c:pt>
                <c:pt idx="9">
                  <c:v>7424.9999999999991</c:v>
                </c:pt>
                <c:pt idx="10">
                  <c:v>8437.5</c:v>
                </c:pt>
                <c:pt idx="11">
                  <c:v>9446.25</c:v>
                </c:pt>
                <c:pt idx="12">
                  <c:v>10455.000000000002</c:v>
                </c:pt>
                <c:pt idx="13">
                  <c:v>11472.5</c:v>
                </c:pt>
                <c:pt idx="14">
                  <c:v>12495</c:v>
                </c:pt>
                <c:pt idx="15">
                  <c:v>13500</c:v>
                </c:pt>
                <c:pt idx="16">
                  <c:v>14500</c:v>
                </c:pt>
                <c:pt idx="17">
                  <c:v>15512.5</c:v>
                </c:pt>
                <c:pt idx="18">
                  <c:v>16537.5</c:v>
                </c:pt>
                <c:pt idx="19">
                  <c:v>17575</c:v>
                </c:pt>
                <c:pt idx="20">
                  <c:v>18625</c:v>
                </c:pt>
                <c:pt idx="21">
                  <c:v>19635</c:v>
                </c:pt>
                <c:pt idx="22">
                  <c:v>20680</c:v>
                </c:pt>
                <c:pt idx="23">
                  <c:v>21735</c:v>
                </c:pt>
                <c:pt idx="24">
                  <c:v>22770</c:v>
                </c:pt>
                <c:pt idx="25">
                  <c:v>24862.5</c:v>
                </c:pt>
                <c:pt idx="26">
                  <c:v>26985</c:v>
                </c:pt>
                <c:pt idx="27">
                  <c:v>29100</c:v>
                </c:pt>
                <c:pt idx="28">
                  <c:v>31240</c:v>
                </c:pt>
                <c:pt idx="29">
                  <c:v>33405</c:v>
                </c:pt>
                <c:pt idx="30">
                  <c:v>35595</c:v>
                </c:pt>
                <c:pt idx="31">
                  <c:v>37810</c:v>
                </c:pt>
                <c:pt idx="32">
                  <c:v>40050</c:v>
                </c:pt>
                <c:pt idx="33">
                  <c:v>42262.5</c:v>
                </c:pt>
                <c:pt idx="34">
                  <c:v>44550</c:v>
                </c:pt>
                <c:pt idx="35">
                  <c:v>46862.5</c:v>
                </c:pt>
                <c:pt idx="36">
                  <c:v>49200.000000000007</c:v>
                </c:pt>
                <c:pt idx="37">
                  <c:v>51562.5</c:v>
                </c:pt>
                <c:pt idx="38">
                  <c:v>53950</c:v>
                </c:pt>
                <c:pt idx="39">
                  <c:v>56295</c:v>
                </c:pt>
                <c:pt idx="40">
                  <c:v>58660</c:v>
                </c:pt>
                <c:pt idx="41">
                  <c:v>61045</c:v>
                </c:pt>
                <c:pt idx="42">
                  <c:v>63450</c:v>
                </c:pt>
                <c:pt idx="43">
                  <c:v>65875</c:v>
                </c:pt>
                <c:pt idx="44">
                  <c:v>68240</c:v>
                </c:pt>
                <c:pt idx="45">
                  <c:v>70702.5</c:v>
                </c:pt>
                <c:pt idx="46">
                  <c:v>73015</c:v>
                </c:pt>
                <c:pt idx="47">
                  <c:v>75337.5</c:v>
                </c:pt>
                <c:pt idx="48">
                  <c:v>77580</c:v>
                </c:pt>
                <c:pt idx="49">
                  <c:v>79827.5</c:v>
                </c:pt>
                <c:pt idx="50">
                  <c:v>81985</c:v>
                </c:pt>
                <c:pt idx="51">
                  <c:v>84142.5</c:v>
                </c:pt>
                <c:pt idx="52">
                  <c:v>86400</c:v>
                </c:pt>
                <c:pt idx="53">
                  <c:v>88721.071428571478</c:v>
                </c:pt>
                <c:pt idx="54">
                  <c:v>90979.999999999942</c:v>
                </c:pt>
                <c:pt idx="55">
                  <c:v>93243.452380952338</c:v>
                </c:pt>
                <c:pt idx="56">
                  <c:v>95511.428571428536</c:v>
                </c:pt>
                <c:pt idx="57">
                  <c:v>97783.928571428551</c:v>
                </c:pt>
                <c:pt idx="58">
                  <c:v>100060.95238095237</c:v>
                </c:pt>
                <c:pt idx="59">
                  <c:v>102342.5</c:v>
                </c:pt>
                <c:pt idx="60">
                  <c:v>104628.57142857143</c:v>
                </c:pt>
                <c:pt idx="61">
                  <c:v>106919.1666666667</c:v>
                </c:pt>
                <c:pt idx="62">
                  <c:v>109214.28571428575</c:v>
                </c:pt>
                <c:pt idx="63">
                  <c:v>111513.92857142861</c:v>
                </c:pt>
                <c:pt idx="64">
                  <c:v>113818.09523809518</c:v>
                </c:pt>
                <c:pt idx="65">
                  <c:v>116126.78571428565</c:v>
                </c:pt>
                <c:pt idx="66">
                  <c:v>118439.99999999996</c:v>
                </c:pt>
                <c:pt idx="67">
                  <c:v>120757.73809523806</c:v>
                </c:pt>
                <c:pt idx="68">
                  <c:v>123079.99999999999</c:v>
                </c:pt>
                <c:pt idx="69">
                  <c:v>125406.78571428571</c:v>
                </c:pt>
                <c:pt idx="70">
                  <c:v>127738.09523809525</c:v>
                </c:pt>
                <c:pt idx="71">
                  <c:v>130073.92857142859</c:v>
                </c:pt>
                <c:pt idx="72">
                  <c:v>132414.28571428574</c:v>
                </c:pt>
                <c:pt idx="73">
                  <c:v>134759.16666666672</c:v>
                </c:pt>
                <c:pt idx="74">
                  <c:v>137108.57142857133</c:v>
                </c:pt>
                <c:pt idx="75">
                  <c:v>139462.49999999991</c:v>
                </c:pt>
                <c:pt idx="76">
                  <c:v>141820.95238095234</c:v>
                </c:pt>
                <c:pt idx="77">
                  <c:v>144183.92857142852</c:v>
                </c:pt>
                <c:pt idx="78">
                  <c:v>146551.42857142852</c:v>
                </c:pt>
                <c:pt idx="79">
                  <c:v>148923.45238095237</c:v>
                </c:pt>
                <c:pt idx="80">
                  <c:v>151300</c:v>
                </c:pt>
                <c:pt idx="81">
                  <c:v>153681.07142857145</c:v>
                </c:pt>
                <c:pt idx="82">
                  <c:v>156066.66666666672</c:v>
                </c:pt>
                <c:pt idx="83">
                  <c:v>158456.78571428577</c:v>
                </c:pt>
                <c:pt idx="84">
                  <c:v>160851.42857142864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4E-40CE-994E-0D2BB9442799}"/>
            </c:ext>
          </c:extLst>
        </c:ser>
        <c:ser>
          <c:idx val="4"/>
          <c:order val="4"/>
          <c:tx>
            <c:v>High</c:v>
          </c:tx>
          <c:spPr>
            <a:ln w="19050">
              <a:noFill/>
            </a:ln>
          </c:spPr>
          <c:marker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caltran!$D$2:$D$86</c:f>
              <c:numCache>
                <c:formatCode>0</c:formatCode>
                <c:ptCount val="85"/>
                <c:pt idx="0">
                  <c:v>2037.4999999999998</c:v>
                </c:pt>
                <c:pt idx="1">
                  <c:v>2037.4999999999998</c:v>
                </c:pt>
                <c:pt idx="2">
                  <c:v>3937.5</c:v>
                </c:pt>
                <c:pt idx="3">
                  <c:v>5700</c:v>
                </c:pt>
                <c:pt idx="4">
                  <c:v>7375</c:v>
                </c:pt>
                <c:pt idx="5">
                  <c:v>9000</c:v>
                </c:pt>
                <c:pt idx="6">
                  <c:v>10575</c:v>
                </c:pt>
                <c:pt idx="7">
                  <c:v>12074.999999999998</c:v>
                </c:pt>
                <c:pt idx="8">
                  <c:v>13590</c:v>
                </c:pt>
                <c:pt idx="9">
                  <c:v>15075</c:v>
                </c:pt>
                <c:pt idx="10">
                  <c:v>16562.5</c:v>
                </c:pt>
                <c:pt idx="11">
                  <c:v>18053.75</c:v>
                </c:pt>
                <c:pt idx="12">
                  <c:v>19545</c:v>
                </c:pt>
                <c:pt idx="13">
                  <c:v>21027.5</c:v>
                </c:pt>
                <c:pt idx="14">
                  <c:v>22505</c:v>
                </c:pt>
                <c:pt idx="15">
                  <c:v>24000</c:v>
                </c:pt>
                <c:pt idx="16">
                  <c:v>25500</c:v>
                </c:pt>
                <c:pt idx="17">
                  <c:v>26987.5</c:v>
                </c:pt>
                <c:pt idx="18">
                  <c:v>28462.500000000004</c:v>
                </c:pt>
                <c:pt idx="19">
                  <c:v>29925</c:v>
                </c:pt>
                <c:pt idx="20">
                  <c:v>31374.999999999996</c:v>
                </c:pt>
                <c:pt idx="21">
                  <c:v>32865</c:v>
                </c:pt>
                <c:pt idx="22">
                  <c:v>34320</c:v>
                </c:pt>
                <c:pt idx="23">
                  <c:v>35765</c:v>
                </c:pt>
                <c:pt idx="24">
                  <c:v>37230</c:v>
                </c:pt>
                <c:pt idx="25">
                  <c:v>40137.499999999993</c:v>
                </c:pt>
                <c:pt idx="26">
                  <c:v>43015</c:v>
                </c:pt>
                <c:pt idx="27">
                  <c:v>45900</c:v>
                </c:pt>
                <c:pt idx="28">
                  <c:v>48760</c:v>
                </c:pt>
                <c:pt idx="29">
                  <c:v>51595</c:v>
                </c:pt>
                <c:pt idx="30">
                  <c:v>54405</c:v>
                </c:pt>
                <c:pt idx="31">
                  <c:v>57190</c:v>
                </c:pt>
                <c:pt idx="32">
                  <c:v>59950</c:v>
                </c:pt>
                <c:pt idx="33">
                  <c:v>62737.5</c:v>
                </c:pt>
                <c:pt idx="34">
                  <c:v>65450</c:v>
                </c:pt>
                <c:pt idx="35">
                  <c:v>68137.5</c:v>
                </c:pt>
                <c:pt idx="36">
                  <c:v>70800</c:v>
                </c:pt>
                <c:pt idx="37">
                  <c:v>73437.5</c:v>
                </c:pt>
                <c:pt idx="38">
                  <c:v>76050</c:v>
                </c:pt>
                <c:pt idx="39">
                  <c:v>78705</c:v>
                </c:pt>
                <c:pt idx="40">
                  <c:v>81340</c:v>
                </c:pt>
                <c:pt idx="41">
                  <c:v>83955</c:v>
                </c:pt>
                <c:pt idx="42">
                  <c:v>86550</c:v>
                </c:pt>
                <c:pt idx="43">
                  <c:v>89125</c:v>
                </c:pt>
                <c:pt idx="44">
                  <c:v>91760</c:v>
                </c:pt>
                <c:pt idx="45">
                  <c:v>94297.5</c:v>
                </c:pt>
                <c:pt idx="46">
                  <c:v>96985</c:v>
                </c:pt>
                <c:pt idx="47">
                  <c:v>99662.5</c:v>
                </c:pt>
                <c:pt idx="48">
                  <c:v>102419.99999999999</c:v>
                </c:pt>
                <c:pt idx="49">
                  <c:v>105172.5</c:v>
                </c:pt>
                <c:pt idx="50">
                  <c:v>108015</c:v>
                </c:pt>
                <c:pt idx="51">
                  <c:v>110857.5</c:v>
                </c:pt>
                <c:pt idx="52">
                  <c:v>113600.00000000001</c:v>
                </c:pt>
                <c:pt idx="53">
                  <c:v>116278.92857142852</c:v>
                </c:pt>
                <c:pt idx="54">
                  <c:v>119020.00000000006</c:v>
                </c:pt>
                <c:pt idx="55">
                  <c:v>121756.54761904766</c:v>
                </c:pt>
                <c:pt idx="56">
                  <c:v>124488.57142857148</c:v>
                </c:pt>
                <c:pt idx="57">
                  <c:v>127216.07142857145</c:v>
                </c:pt>
                <c:pt idx="58">
                  <c:v>129939.04761904763</c:v>
                </c:pt>
                <c:pt idx="59">
                  <c:v>132657.5</c:v>
                </c:pt>
                <c:pt idx="60">
                  <c:v>135371.42857142855</c:v>
                </c:pt>
                <c:pt idx="61">
                  <c:v>138080.83333333331</c:v>
                </c:pt>
                <c:pt idx="62">
                  <c:v>140785.71428571423</c:v>
                </c:pt>
                <c:pt idx="63">
                  <c:v>143486.07142857136</c:v>
                </c:pt>
                <c:pt idx="64">
                  <c:v>146181.90476190485</c:v>
                </c:pt>
                <c:pt idx="65">
                  <c:v>148873.21428571435</c:v>
                </c:pt>
                <c:pt idx="66">
                  <c:v>151560.00000000003</c:v>
                </c:pt>
                <c:pt idx="67">
                  <c:v>154242.26190476192</c:v>
                </c:pt>
                <c:pt idx="68">
                  <c:v>156920.00000000003</c:v>
                </c:pt>
                <c:pt idx="69">
                  <c:v>159593.21428571429</c:v>
                </c:pt>
                <c:pt idx="70">
                  <c:v>162261.90476190476</c:v>
                </c:pt>
                <c:pt idx="71">
                  <c:v>164926.07142857139</c:v>
                </c:pt>
                <c:pt idx="72">
                  <c:v>167585.71428571423</c:v>
                </c:pt>
                <c:pt idx="73">
                  <c:v>170240.83333333328</c:v>
                </c:pt>
                <c:pt idx="74">
                  <c:v>172891.42857142867</c:v>
                </c:pt>
                <c:pt idx="75">
                  <c:v>175537.50000000006</c:v>
                </c:pt>
                <c:pt idx="76">
                  <c:v>178179.04761904766</c:v>
                </c:pt>
                <c:pt idx="77">
                  <c:v>180816.07142857148</c:v>
                </c:pt>
                <c:pt idx="78">
                  <c:v>183448.57142857148</c:v>
                </c:pt>
                <c:pt idx="79">
                  <c:v>186076.54761904763</c:v>
                </c:pt>
                <c:pt idx="80">
                  <c:v>188700.00000000003</c:v>
                </c:pt>
                <c:pt idx="81">
                  <c:v>191318.92857142855</c:v>
                </c:pt>
                <c:pt idx="82">
                  <c:v>193933.33333333328</c:v>
                </c:pt>
                <c:pt idx="83">
                  <c:v>196543.21428571423</c:v>
                </c:pt>
                <c:pt idx="84">
                  <c:v>199148.57142857136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4E-40CE-994E-0D2BB9442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66880"/>
        <c:axId val="219598848"/>
      </c:scatterChart>
      <c:valAx>
        <c:axId val="18546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9598848"/>
        <c:crosses val="autoZero"/>
        <c:crossBetween val="midCat"/>
      </c:valAx>
      <c:valAx>
        <c:axId val="219598848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6688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Class</a:t>
            </a:r>
            <a:endParaRPr lang="en-US" sz="1400"/>
          </a:p>
        </c:rich>
      </c:tx>
      <c:layout>
        <c:manualLayout>
          <c:xMode val="edge"/>
          <c:yMode val="edge"/>
          <c:x val="0.25826785140085284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952373565681951E-2"/>
          <c:y val="8.2828282828282834E-2"/>
          <c:w val="0.75018460976646262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</c:numRef>
          </c:xVal>
          <c:yVal>
            <c:numRef>
              <c:f>ref!$Y$1:$Y$2</c:f>
            </c:numRef>
          </c:yVal>
          <c:smooth val="0"/>
          <c:extLst>
            <c:ext xmlns:c16="http://schemas.microsoft.com/office/drawing/2014/chart" uri="{C3380CC4-5D6E-409C-BE32-E72D297353CC}">
              <c16:uniqueId val="{00000004-7D5D-40A1-878C-FC3FBC4D3C22}"/>
            </c:ext>
          </c:extLst>
        </c:ser>
        <c:ser>
          <c:idx val="0"/>
          <c:order val="1"/>
          <c:tx>
            <c:v>freeways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270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8653470221782895E-3"/>
                  <c:y val="-2.4638974811354276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pivot_class!$B$6:$B$2380</c:f>
              <c:numCache>
                <c:formatCode>General</c:formatCode>
                <c:ptCount val="2375"/>
                <c:pt idx="0">
                  <c:v>90563</c:v>
                </c:pt>
                <c:pt idx="23">
                  <c:v>40336</c:v>
                </c:pt>
                <c:pt idx="24">
                  <c:v>21448</c:v>
                </c:pt>
                <c:pt idx="25">
                  <c:v>17291</c:v>
                </c:pt>
                <c:pt idx="26">
                  <c:v>22226</c:v>
                </c:pt>
                <c:pt idx="27">
                  <c:v>21004</c:v>
                </c:pt>
                <c:pt idx="29">
                  <c:v>20580</c:v>
                </c:pt>
                <c:pt idx="30">
                  <c:v>20717</c:v>
                </c:pt>
                <c:pt idx="31">
                  <c:v>21575</c:v>
                </c:pt>
                <c:pt idx="32">
                  <c:v>20638</c:v>
                </c:pt>
                <c:pt idx="33">
                  <c:v>71505</c:v>
                </c:pt>
                <c:pt idx="34">
                  <c:v>21019</c:v>
                </c:pt>
                <c:pt idx="35">
                  <c:v>21169</c:v>
                </c:pt>
                <c:pt idx="36">
                  <c:v>20191</c:v>
                </c:pt>
                <c:pt idx="37">
                  <c:v>103598</c:v>
                </c:pt>
                <c:pt idx="38">
                  <c:v>24604</c:v>
                </c:pt>
                <c:pt idx="39">
                  <c:v>23285</c:v>
                </c:pt>
                <c:pt idx="41">
                  <c:v>23856</c:v>
                </c:pt>
                <c:pt idx="42">
                  <c:v>110651</c:v>
                </c:pt>
                <c:pt idx="43">
                  <c:v>97834</c:v>
                </c:pt>
                <c:pt idx="44">
                  <c:v>62116</c:v>
                </c:pt>
                <c:pt idx="46">
                  <c:v>99390</c:v>
                </c:pt>
                <c:pt idx="47">
                  <c:v>108205</c:v>
                </c:pt>
                <c:pt idx="48">
                  <c:v>161762</c:v>
                </c:pt>
                <c:pt idx="49">
                  <c:v>60014</c:v>
                </c:pt>
                <c:pt idx="50">
                  <c:v>55874</c:v>
                </c:pt>
                <c:pt idx="53">
                  <c:v>100358</c:v>
                </c:pt>
                <c:pt idx="55">
                  <c:v>95566</c:v>
                </c:pt>
                <c:pt idx="58">
                  <c:v>105824</c:v>
                </c:pt>
                <c:pt idx="59">
                  <c:v>20291</c:v>
                </c:pt>
                <c:pt idx="60">
                  <c:v>98636</c:v>
                </c:pt>
                <c:pt idx="61">
                  <c:v>95533</c:v>
                </c:pt>
                <c:pt idx="62">
                  <c:v>93015</c:v>
                </c:pt>
                <c:pt idx="63">
                  <c:v>92809</c:v>
                </c:pt>
                <c:pt idx="64">
                  <c:v>99844</c:v>
                </c:pt>
                <c:pt idx="67">
                  <c:v>19230</c:v>
                </c:pt>
                <c:pt idx="68">
                  <c:v>34407</c:v>
                </c:pt>
                <c:pt idx="69">
                  <c:v>45996</c:v>
                </c:pt>
                <c:pt idx="70">
                  <c:v>69020</c:v>
                </c:pt>
                <c:pt idx="71">
                  <c:v>55376</c:v>
                </c:pt>
                <c:pt idx="72">
                  <c:v>70589</c:v>
                </c:pt>
                <c:pt idx="73">
                  <c:v>84734</c:v>
                </c:pt>
                <c:pt idx="74">
                  <c:v>112336</c:v>
                </c:pt>
                <c:pt idx="75">
                  <c:v>125375</c:v>
                </c:pt>
                <c:pt idx="76">
                  <c:v>69228</c:v>
                </c:pt>
                <c:pt idx="77">
                  <c:v>125971</c:v>
                </c:pt>
                <c:pt idx="78">
                  <c:v>104989</c:v>
                </c:pt>
                <c:pt idx="79">
                  <c:v>101764</c:v>
                </c:pt>
                <c:pt idx="80">
                  <c:v>97203</c:v>
                </c:pt>
                <c:pt idx="81">
                  <c:v>117680</c:v>
                </c:pt>
                <c:pt idx="82">
                  <c:v>89463</c:v>
                </c:pt>
                <c:pt idx="83">
                  <c:v>76629</c:v>
                </c:pt>
                <c:pt idx="84">
                  <c:v>86295</c:v>
                </c:pt>
                <c:pt idx="85">
                  <c:v>99899</c:v>
                </c:pt>
                <c:pt idx="86">
                  <c:v>111172</c:v>
                </c:pt>
                <c:pt idx="87">
                  <c:v>105349</c:v>
                </c:pt>
                <c:pt idx="88">
                  <c:v>96581</c:v>
                </c:pt>
                <c:pt idx="89">
                  <c:v>85157</c:v>
                </c:pt>
                <c:pt idx="90">
                  <c:v>94619</c:v>
                </c:pt>
                <c:pt idx="91">
                  <c:v>102772</c:v>
                </c:pt>
                <c:pt idx="93">
                  <c:v>89607</c:v>
                </c:pt>
                <c:pt idx="94">
                  <c:v>97841</c:v>
                </c:pt>
                <c:pt idx="95">
                  <c:v>93083</c:v>
                </c:pt>
                <c:pt idx="97">
                  <c:v>106367</c:v>
                </c:pt>
                <c:pt idx="98">
                  <c:v>83231</c:v>
                </c:pt>
                <c:pt idx="99">
                  <c:v>77230</c:v>
                </c:pt>
                <c:pt idx="100">
                  <c:v>113284</c:v>
                </c:pt>
                <c:pt idx="101">
                  <c:v>109946</c:v>
                </c:pt>
                <c:pt idx="102">
                  <c:v>115284</c:v>
                </c:pt>
                <c:pt idx="103">
                  <c:v>128485</c:v>
                </c:pt>
                <c:pt idx="104">
                  <c:v>103770</c:v>
                </c:pt>
                <c:pt idx="105">
                  <c:v>100286</c:v>
                </c:pt>
                <c:pt idx="106">
                  <c:v>80553</c:v>
                </c:pt>
                <c:pt idx="107">
                  <c:v>124522</c:v>
                </c:pt>
                <c:pt idx="108">
                  <c:v>86516</c:v>
                </c:pt>
                <c:pt idx="109">
                  <c:v>70389</c:v>
                </c:pt>
                <c:pt idx="110">
                  <c:v>116555</c:v>
                </c:pt>
                <c:pt idx="111">
                  <c:v>103150</c:v>
                </c:pt>
                <c:pt idx="112">
                  <c:v>111954</c:v>
                </c:pt>
                <c:pt idx="114">
                  <c:v>131719</c:v>
                </c:pt>
                <c:pt idx="115">
                  <c:v>116348</c:v>
                </c:pt>
                <c:pt idx="116">
                  <c:v>108504</c:v>
                </c:pt>
                <c:pt idx="117">
                  <c:v>67552</c:v>
                </c:pt>
                <c:pt idx="119">
                  <c:v>73646</c:v>
                </c:pt>
                <c:pt idx="120">
                  <c:v>56541</c:v>
                </c:pt>
                <c:pt idx="121">
                  <c:v>64667</c:v>
                </c:pt>
                <c:pt idx="122">
                  <c:v>44431</c:v>
                </c:pt>
                <c:pt idx="123">
                  <c:v>23695</c:v>
                </c:pt>
                <c:pt idx="136">
                  <c:v>17492</c:v>
                </c:pt>
                <c:pt idx="149">
                  <c:v>72413</c:v>
                </c:pt>
                <c:pt idx="155">
                  <c:v>89683</c:v>
                </c:pt>
                <c:pt idx="295">
                  <c:v>91163</c:v>
                </c:pt>
                <c:pt idx="296">
                  <c:v>75792</c:v>
                </c:pt>
                <c:pt idx="297">
                  <c:v>73195</c:v>
                </c:pt>
                <c:pt idx="351">
                  <c:v>110823</c:v>
                </c:pt>
                <c:pt idx="407">
                  <c:v>110380</c:v>
                </c:pt>
                <c:pt idx="528">
                  <c:v>86796</c:v>
                </c:pt>
                <c:pt idx="548">
                  <c:v>55161</c:v>
                </c:pt>
                <c:pt idx="549">
                  <c:v>47179</c:v>
                </c:pt>
                <c:pt idx="551">
                  <c:v>49064</c:v>
                </c:pt>
                <c:pt idx="552">
                  <c:v>50766</c:v>
                </c:pt>
                <c:pt idx="553">
                  <c:v>49880</c:v>
                </c:pt>
                <c:pt idx="557">
                  <c:v>69598</c:v>
                </c:pt>
                <c:pt idx="558">
                  <c:v>51626</c:v>
                </c:pt>
                <c:pt idx="559">
                  <c:v>45188</c:v>
                </c:pt>
                <c:pt idx="562">
                  <c:v>57059</c:v>
                </c:pt>
                <c:pt idx="569">
                  <c:v>60316</c:v>
                </c:pt>
                <c:pt idx="570">
                  <c:v>41779</c:v>
                </c:pt>
                <c:pt idx="571">
                  <c:v>49729</c:v>
                </c:pt>
                <c:pt idx="573">
                  <c:v>55066</c:v>
                </c:pt>
                <c:pt idx="578">
                  <c:v>32687</c:v>
                </c:pt>
                <c:pt idx="581">
                  <c:v>37337</c:v>
                </c:pt>
                <c:pt idx="582">
                  <c:v>32510</c:v>
                </c:pt>
                <c:pt idx="583">
                  <c:v>46982</c:v>
                </c:pt>
                <c:pt idx="587">
                  <c:v>42960</c:v>
                </c:pt>
                <c:pt idx="592">
                  <c:v>51824</c:v>
                </c:pt>
                <c:pt idx="597">
                  <c:v>50628</c:v>
                </c:pt>
                <c:pt idx="598">
                  <c:v>68789</c:v>
                </c:pt>
                <c:pt idx="610">
                  <c:v>76592</c:v>
                </c:pt>
                <c:pt idx="612">
                  <c:v>76370</c:v>
                </c:pt>
                <c:pt idx="613">
                  <c:v>84102</c:v>
                </c:pt>
                <c:pt idx="614">
                  <c:v>73181</c:v>
                </c:pt>
                <c:pt idx="615">
                  <c:v>69572</c:v>
                </c:pt>
                <c:pt idx="616">
                  <c:v>63451</c:v>
                </c:pt>
                <c:pt idx="621">
                  <c:v>52138</c:v>
                </c:pt>
                <c:pt idx="623">
                  <c:v>23716</c:v>
                </c:pt>
                <c:pt idx="665">
                  <c:v>43256</c:v>
                </c:pt>
                <c:pt idx="671">
                  <c:v>100711</c:v>
                </c:pt>
                <c:pt idx="672">
                  <c:v>88873</c:v>
                </c:pt>
                <c:pt idx="673">
                  <c:v>92586</c:v>
                </c:pt>
                <c:pt idx="674">
                  <c:v>80705</c:v>
                </c:pt>
                <c:pt idx="675">
                  <c:v>94564</c:v>
                </c:pt>
                <c:pt idx="676">
                  <c:v>107214</c:v>
                </c:pt>
                <c:pt idx="677">
                  <c:v>80789</c:v>
                </c:pt>
                <c:pt idx="678">
                  <c:v>77304</c:v>
                </c:pt>
                <c:pt idx="679">
                  <c:v>81568</c:v>
                </c:pt>
                <c:pt idx="680">
                  <c:v>106296</c:v>
                </c:pt>
                <c:pt idx="681">
                  <c:v>115020</c:v>
                </c:pt>
                <c:pt idx="682">
                  <c:v>89930</c:v>
                </c:pt>
                <c:pt idx="683">
                  <c:v>101566</c:v>
                </c:pt>
                <c:pt idx="684">
                  <c:v>80219</c:v>
                </c:pt>
                <c:pt idx="685">
                  <c:v>119031</c:v>
                </c:pt>
                <c:pt idx="686">
                  <c:v>119652</c:v>
                </c:pt>
                <c:pt idx="687">
                  <c:v>109036</c:v>
                </c:pt>
                <c:pt idx="688">
                  <c:v>110753</c:v>
                </c:pt>
                <c:pt idx="689">
                  <c:v>144522</c:v>
                </c:pt>
                <c:pt idx="690">
                  <c:v>88348</c:v>
                </c:pt>
                <c:pt idx="691">
                  <c:v>93098</c:v>
                </c:pt>
                <c:pt idx="692">
                  <c:v>80552</c:v>
                </c:pt>
                <c:pt idx="693">
                  <c:v>72199</c:v>
                </c:pt>
                <c:pt idx="694">
                  <c:v>73380</c:v>
                </c:pt>
                <c:pt idx="695">
                  <c:v>72382</c:v>
                </c:pt>
                <c:pt idx="696">
                  <c:v>53613</c:v>
                </c:pt>
                <c:pt idx="697">
                  <c:v>55236</c:v>
                </c:pt>
                <c:pt idx="698">
                  <c:v>52703</c:v>
                </c:pt>
                <c:pt idx="699">
                  <c:v>59377</c:v>
                </c:pt>
                <c:pt idx="700">
                  <c:v>58203</c:v>
                </c:pt>
                <c:pt idx="701">
                  <c:v>67828</c:v>
                </c:pt>
                <c:pt idx="702">
                  <c:v>70985</c:v>
                </c:pt>
                <c:pt idx="705">
                  <c:v>99194</c:v>
                </c:pt>
                <c:pt idx="706">
                  <c:v>77611</c:v>
                </c:pt>
                <c:pt idx="708">
                  <c:v>86844</c:v>
                </c:pt>
                <c:pt idx="709">
                  <c:v>64827</c:v>
                </c:pt>
                <c:pt idx="710">
                  <c:v>94969</c:v>
                </c:pt>
                <c:pt idx="712">
                  <c:v>88930</c:v>
                </c:pt>
                <c:pt idx="713">
                  <c:v>96155</c:v>
                </c:pt>
                <c:pt idx="718">
                  <c:v>77054</c:v>
                </c:pt>
                <c:pt idx="721">
                  <c:v>83293</c:v>
                </c:pt>
                <c:pt idx="722">
                  <c:v>91226</c:v>
                </c:pt>
                <c:pt idx="726">
                  <c:v>17181</c:v>
                </c:pt>
                <c:pt idx="727">
                  <c:v>107214</c:v>
                </c:pt>
                <c:pt idx="728">
                  <c:v>102699</c:v>
                </c:pt>
                <c:pt idx="729">
                  <c:v>52885</c:v>
                </c:pt>
                <c:pt idx="730">
                  <c:v>55839</c:v>
                </c:pt>
                <c:pt idx="731">
                  <c:v>37462</c:v>
                </c:pt>
                <c:pt idx="732">
                  <c:v>37734</c:v>
                </c:pt>
                <c:pt idx="733">
                  <c:v>32509</c:v>
                </c:pt>
                <c:pt idx="734">
                  <c:v>80248</c:v>
                </c:pt>
                <c:pt idx="737">
                  <c:v>12993</c:v>
                </c:pt>
                <c:pt idx="738">
                  <c:v>14591</c:v>
                </c:pt>
                <c:pt idx="742">
                  <c:v>59572</c:v>
                </c:pt>
                <c:pt idx="750">
                  <c:v>117227</c:v>
                </c:pt>
                <c:pt idx="751">
                  <c:v>111869</c:v>
                </c:pt>
                <c:pt idx="753">
                  <c:v>95636</c:v>
                </c:pt>
                <c:pt idx="754">
                  <c:v>99221</c:v>
                </c:pt>
                <c:pt idx="755">
                  <c:v>103652</c:v>
                </c:pt>
                <c:pt idx="756">
                  <c:v>88650</c:v>
                </c:pt>
                <c:pt idx="757">
                  <c:v>105713</c:v>
                </c:pt>
                <c:pt idx="758">
                  <c:v>96703</c:v>
                </c:pt>
                <c:pt idx="763">
                  <c:v>4818</c:v>
                </c:pt>
                <c:pt idx="764">
                  <c:v>4893</c:v>
                </c:pt>
                <c:pt idx="766">
                  <c:v>6412</c:v>
                </c:pt>
                <c:pt idx="767">
                  <c:v>6601</c:v>
                </c:pt>
                <c:pt idx="768">
                  <c:v>9252</c:v>
                </c:pt>
                <c:pt idx="769">
                  <c:v>10237</c:v>
                </c:pt>
                <c:pt idx="788">
                  <c:v>11805</c:v>
                </c:pt>
                <c:pt idx="791">
                  <c:v>104595</c:v>
                </c:pt>
                <c:pt idx="799">
                  <c:v>40484</c:v>
                </c:pt>
                <c:pt idx="800">
                  <c:v>38339</c:v>
                </c:pt>
                <c:pt idx="801">
                  <c:v>14989</c:v>
                </c:pt>
                <c:pt idx="802">
                  <c:v>40602</c:v>
                </c:pt>
                <c:pt idx="807">
                  <c:v>29381</c:v>
                </c:pt>
                <c:pt idx="810">
                  <c:v>30153</c:v>
                </c:pt>
                <c:pt idx="812">
                  <c:v>21531</c:v>
                </c:pt>
                <c:pt idx="824">
                  <c:v>68140</c:v>
                </c:pt>
                <c:pt idx="825">
                  <c:v>31928</c:v>
                </c:pt>
                <c:pt idx="828">
                  <c:v>69560</c:v>
                </c:pt>
                <c:pt idx="834">
                  <c:v>67837</c:v>
                </c:pt>
                <c:pt idx="835">
                  <c:v>17200</c:v>
                </c:pt>
                <c:pt idx="836">
                  <c:v>19075</c:v>
                </c:pt>
                <c:pt idx="861">
                  <c:v>61865</c:v>
                </c:pt>
                <c:pt idx="872">
                  <c:v>69503</c:v>
                </c:pt>
                <c:pt idx="873">
                  <c:v>54401</c:v>
                </c:pt>
                <c:pt idx="877">
                  <c:v>116386</c:v>
                </c:pt>
                <c:pt idx="912">
                  <c:v>97702</c:v>
                </c:pt>
                <c:pt idx="913">
                  <c:v>101498</c:v>
                </c:pt>
                <c:pt idx="914">
                  <c:v>97802</c:v>
                </c:pt>
                <c:pt idx="915">
                  <c:v>90210</c:v>
                </c:pt>
                <c:pt idx="917">
                  <c:v>96104</c:v>
                </c:pt>
                <c:pt idx="919">
                  <c:v>114485</c:v>
                </c:pt>
                <c:pt idx="920">
                  <c:v>114485</c:v>
                </c:pt>
                <c:pt idx="924">
                  <c:v>77133</c:v>
                </c:pt>
                <c:pt idx="925">
                  <c:v>86219</c:v>
                </c:pt>
                <c:pt idx="927">
                  <c:v>125503</c:v>
                </c:pt>
                <c:pt idx="928">
                  <c:v>111690</c:v>
                </c:pt>
                <c:pt idx="937">
                  <c:v>101417</c:v>
                </c:pt>
                <c:pt idx="940">
                  <c:v>100339</c:v>
                </c:pt>
                <c:pt idx="941">
                  <c:v>83545</c:v>
                </c:pt>
                <c:pt idx="942">
                  <c:v>88709</c:v>
                </c:pt>
                <c:pt idx="947">
                  <c:v>48677</c:v>
                </c:pt>
                <c:pt idx="948">
                  <c:v>26878</c:v>
                </c:pt>
                <c:pt idx="949">
                  <c:v>66386</c:v>
                </c:pt>
                <c:pt idx="950">
                  <c:v>57136</c:v>
                </c:pt>
                <c:pt idx="951">
                  <c:v>59604</c:v>
                </c:pt>
                <c:pt idx="953">
                  <c:v>44181</c:v>
                </c:pt>
                <c:pt idx="954">
                  <c:v>45213</c:v>
                </c:pt>
                <c:pt idx="967">
                  <c:v>98312</c:v>
                </c:pt>
                <c:pt idx="969">
                  <c:v>126005</c:v>
                </c:pt>
                <c:pt idx="970">
                  <c:v>124107</c:v>
                </c:pt>
                <c:pt idx="974">
                  <c:v>57748</c:v>
                </c:pt>
                <c:pt idx="975">
                  <c:v>40172</c:v>
                </c:pt>
                <c:pt idx="976">
                  <c:v>91937</c:v>
                </c:pt>
                <c:pt idx="978">
                  <c:v>66365</c:v>
                </c:pt>
                <c:pt idx="979">
                  <c:v>31454</c:v>
                </c:pt>
                <c:pt idx="980">
                  <c:v>39215</c:v>
                </c:pt>
                <c:pt idx="985">
                  <c:v>62798</c:v>
                </c:pt>
                <c:pt idx="1025">
                  <c:v>72538</c:v>
                </c:pt>
                <c:pt idx="1026">
                  <c:v>83645</c:v>
                </c:pt>
                <c:pt idx="1027">
                  <c:v>79231</c:v>
                </c:pt>
                <c:pt idx="1030">
                  <c:v>33296</c:v>
                </c:pt>
                <c:pt idx="1038">
                  <c:v>90844</c:v>
                </c:pt>
                <c:pt idx="1039">
                  <c:v>98586</c:v>
                </c:pt>
                <c:pt idx="1040">
                  <c:v>104473</c:v>
                </c:pt>
                <c:pt idx="1048">
                  <c:v>53689</c:v>
                </c:pt>
                <c:pt idx="1053">
                  <c:v>71153</c:v>
                </c:pt>
                <c:pt idx="1054">
                  <c:v>54623</c:v>
                </c:pt>
                <c:pt idx="1055">
                  <c:v>62787</c:v>
                </c:pt>
                <c:pt idx="1056">
                  <c:v>90080</c:v>
                </c:pt>
                <c:pt idx="1057">
                  <c:v>96391</c:v>
                </c:pt>
                <c:pt idx="1058">
                  <c:v>100241</c:v>
                </c:pt>
                <c:pt idx="1078">
                  <c:v>39222</c:v>
                </c:pt>
                <c:pt idx="1081">
                  <c:v>90467</c:v>
                </c:pt>
                <c:pt idx="1082">
                  <c:v>91699</c:v>
                </c:pt>
                <c:pt idx="1083">
                  <c:v>40304</c:v>
                </c:pt>
                <c:pt idx="1087">
                  <c:v>86241</c:v>
                </c:pt>
                <c:pt idx="1090">
                  <c:v>95765</c:v>
                </c:pt>
                <c:pt idx="1091">
                  <c:v>84314</c:v>
                </c:pt>
                <c:pt idx="1092">
                  <c:v>94828</c:v>
                </c:pt>
                <c:pt idx="1093">
                  <c:v>110633</c:v>
                </c:pt>
                <c:pt idx="1094">
                  <c:v>98610</c:v>
                </c:pt>
                <c:pt idx="1096">
                  <c:v>92209</c:v>
                </c:pt>
                <c:pt idx="1097">
                  <c:v>101544</c:v>
                </c:pt>
                <c:pt idx="1109">
                  <c:v>53462</c:v>
                </c:pt>
                <c:pt idx="1110">
                  <c:v>53712</c:v>
                </c:pt>
                <c:pt idx="1111">
                  <c:v>56222</c:v>
                </c:pt>
                <c:pt idx="1122">
                  <c:v>84304</c:v>
                </c:pt>
                <c:pt idx="1123">
                  <c:v>86290</c:v>
                </c:pt>
                <c:pt idx="1125">
                  <c:v>98062</c:v>
                </c:pt>
                <c:pt idx="1126">
                  <c:v>95358</c:v>
                </c:pt>
                <c:pt idx="1133">
                  <c:v>55871</c:v>
                </c:pt>
                <c:pt idx="1138">
                  <c:v>107825</c:v>
                </c:pt>
                <c:pt idx="1145">
                  <c:v>95273</c:v>
                </c:pt>
                <c:pt idx="1146">
                  <c:v>104739</c:v>
                </c:pt>
                <c:pt idx="1147">
                  <c:v>104032</c:v>
                </c:pt>
                <c:pt idx="1148">
                  <c:v>100592</c:v>
                </c:pt>
                <c:pt idx="1151">
                  <c:v>101738</c:v>
                </c:pt>
                <c:pt idx="1152">
                  <c:v>97387</c:v>
                </c:pt>
                <c:pt idx="1154">
                  <c:v>98736</c:v>
                </c:pt>
                <c:pt idx="1155">
                  <c:v>116241</c:v>
                </c:pt>
                <c:pt idx="1157">
                  <c:v>122507</c:v>
                </c:pt>
                <c:pt idx="1158">
                  <c:v>111400</c:v>
                </c:pt>
                <c:pt idx="1159">
                  <c:v>118363</c:v>
                </c:pt>
                <c:pt idx="1163">
                  <c:v>111320</c:v>
                </c:pt>
                <c:pt idx="1164">
                  <c:v>105046</c:v>
                </c:pt>
                <c:pt idx="1165">
                  <c:v>105117</c:v>
                </c:pt>
                <c:pt idx="1167">
                  <c:v>115070</c:v>
                </c:pt>
                <c:pt idx="1169">
                  <c:v>101967</c:v>
                </c:pt>
                <c:pt idx="1170">
                  <c:v>109363</c:v>
                </c:pt>
                <c:pt idx="1172">
                  <c:v>119729</c:v>
                </c:pt>
                <c:pt idx="1176">
                  <c:v>104746</c:v>
                </c:pt>
                <c:pt idx="1177">
                  <c:v>120162</c:v>
                </c:pt>
                <c:pt idx="1178">
                  <c:v>130370</c:v>
                </c:pt>
                <c:pt idx="1181">
                  <c:v>111705</c:v>
                </c:pt>
                <c:pt idx="1182">
                  <c:v>115177</c:v>
                </c:pt>
                <c:pt idx="1190">
                  <c:v>102812</c:v>
                </c:pt>
                <c:pt idx="1191">
                  <c:v>99175</c:v>
                </c:pt>
                <c:pt idx="1202">
                  <c:v>68659</c:v>
                </c:pt>
                <c:pt idx="1203">
                  <c:v>64932</c:v>
                </c:pt>
                <c:pt idx="1204">
                  <c:v>60968</c:v>
                </c:pt>
                <c:pt idx="1205">
                  <c:v>56930</c:v>
                </c:pt>
                <c:pt idx="1206">
                  <c:v>59399</c:v>
                </c:pt>
                <c:pt idx="1207">
                  <c:v>53861</c:v>
                </c:pt>
                <c:pt idx="1210">
                  <c:v>57418</c:v>
                </c:pt>
                <c:pt idx="1218">
                  <c:v>42674</c:v>
                </c:pt>
                <c:pt idx="1222">
                  <c:v>118688</c:v>
                </c:pt>
                <c:pt idx="1223">
                  <c:v>100343</c:v>
                </c:pt>
                <c:pt idx="1224">
                  <c:v>87822</c:v>
                </c:pt>
                <c:pt idx="1227">
                  <c:v>85924</c:v>
                </c:pt>
                <c:pt idx="1228">
                  <c:v>100409</c:v>
                </c:pt>
                <c:pt idx="1229">
                  <c:v>72660</c:v>
                </c:pt>
                <c:pt idx="1230">
                  <c:v>40004</c:v>
                </c:pt>
                <c:pt idx="1231">
                  <c:v>64818</c:v>
                </c:pt>
                <c:pt idx="1232">
                  <c:v>77963</c:v>
                </c:pt>
                <c:pt idx="1237">
                  <c:v>148338</c:v>
                </c:pt>
                <c:pt idx="1238">
                  <c:v>130140</c:v>
                </c:pt>
                <c:pt idx="1239">
                  <c:v>126253</c:v>
                </c:pt>
                <c:pt idx="1242">
                  <c:v>148340</c:v>
                </c:pt>
                <c:pt idx="1244">
                  <c:v>137103</c:v>
                </c:pt>
                <c:pt idx="1246">
                  <c:v>137784</c:v>
                </c:pt>
                <c:pt idx="1248">
                  <c:v>138163</c:v>
                </c:pt>
                <c:pt idx="1250">
                  <c:v>138236</c:v>
                </c:pt>
                <c:pt idx="1251">
                  <c:v>135106</c:v>
                </c:pt>
                <c:pt idx="1252">
                  <c:v>137099</c:v>
                </c:pt>
                <c:pt idx="1253">
                  <c:v>134942</c:v>
                </c:pt>
                <c:pt idx="1255">
                  <c:v>142219</c:v>
                </c:pt>
                <c:pt idx="1256">
                  <c:v>138713</c:v>
                </c:pt>
                <c:pt idx="1276">
                  <c:v>103965</c:v>
                </c:pt>
                <c:pt idx="1277">
                  <c:v>121306</c:v>
                </c:pt>
                <c:pt idx="1278">
                  <c:v>153552</c:v>
                </c:pt>
                <c:pt idx="1282">
                  <c:v>113937</c:v>
                </c:pt>
                <c:pt idx="1287">
                  <c:v>152836</c:v>
                </c:pt>
                <c:pt idx="1298">
                  <c:v>69040</c:v>
                </c:pt>
                <c:pt idx="1303">
                  <c:v>78886</c:v>
                </c:pt>
                <c:pt idx="1304">
                  <c:v>119243</c:v>
                </c:pt>
                <c:pt idx="1309">
                  <c:v>87299</c:v>
                </c:pt>
                <c:pt idx="1310">
                  <c:v>72760</c:v>
                </c:pt>
                <c:pt idx="1311">
                  <c:v>79302</c:v>
                </c:pt>
                <c:pt idx="1312">
                  <c:v>84222</c:v>
                </c:pt>
                <c:pt idx="1313">
                  <c:v>72760</c:v>
                </c:pt>
                <c:pt idx="1316">
                  <c:v>82822</c:v>
                </c:pt>
                <c:pt idx="1317">
                  <c:v>83493</c:v>
                </c:pt>
                <c:pt idx="1319">
                  <c:v>98047</c:v>
                </c:pt>
                <c:pt idx="1325">
                  <c:v>44593</c:v>
                </c:pt>
                <c:pt idx="1331">
                  <c:v>126261</c:v>
                </c:pt>
                <c:pt idx="1332">
                  <c:v>111087</c:v>
                </c:pt>
                <c:pt idx="1333">
                  <c:v>96872</c:v>
                </c:pt>
                <c:pt idx="1334">
                  <c:v>137544</c:v>
                </c:pt>
                <c:pt idx="1337">
                  <c:v>64571</c:v>
                </c:pt>
                <c:pt idx="1339">
                  <c:v>73735</c:v>
                </c:pt>
                <c:pt idx="1341">
                  <c:v>52580</c:v>
                </c:pt>
                <c:pt idx="1342">
                  <c:v>43172</c:v>
                </c:pt>
                <c:pt idx="1347">
                  <c:v>44548</c:v>
                </c:pt>
                <c:pt idx="1353">
                  <c:v>74450</c:v>
                </c:pt>
                <c:pt idx="1359">
                  <c:v>120341</c:v>
                </c:pt>
                <c:pt idx="1360">
                  <c:v>125614</c:v>
                </c:pt>
                <c:pt idx="1361">
                  <c:v>123160</c:v>
                </c:pt>
                <c:pt idx="1362">
                  <c:v>115726</c:v>
                </c:pt>
                <c:pt idx="1364">
                  <c:v>116873</c:v>
                </c:pt>
                <c:pt idx="1365">
                  <c:v>113934</c:v>
                </c:pt>
                <c:pt idx="1367">
                  <c:v>98040</c:v>
                </c:pt>
                <c:pt idx="1368">
                  <c:v>103006</c:v>
                </c:pt>
                <c:pt idx="1369">
                  <c:v>97668</c:v>
                </c:pt>
                <c:pt idx="1370">
                  <c:v>100757</c:v>
                </c:pt>
                <c:pt idx="1388">
                  <c:v>89583</c:v>
                </c:pt>
                <c:pt idx="1389">
                  <c:v>65122</c:v>
                </c:pt>
                <c:pt idx="1391">
                  <c:v>74548</c:v>
                </c:pt>
                <c:pt idx="1392">
                  <c:v>103793</c:v>
                </c:pt>
                <c:pt idx="1393">
                  <c:v>90440</c:v>
                </c:pt>
                <c:pt idx="1397">
                  <c:v>102926</c:v>
                </c:pt>
                <c:pt idx="1398">
                  <c:v>114510</c:v>
                </c:pt>
                <c:pt idx="1403">
                  <c:v>80376</c:v>
                </c:pt>
                <c:pt idx="1404">
                  <c:v>77626</c:v>
                </c:pt>
                <c:pt idx="1405">
                  <c:v>72071</c:v>
                </c:pt>
                <c:pt idx="1406">
                  <c:v>68770</c:v>
                </c:pt>
                <c:pt idx="1407">
                  <c:v>68770</c:v>
                </c:pt>
                <c:pt idx="1408">
                  <c:v>67832</c:v>
                </c:pt>
                <c:pt idx="1409">
                  <c:v>65667</c:v>
                </c:pt>
                <c:pt idx="1410">
                  <c:v>28853</c:v>
                </c:pt>
                <c:pt idx="1411">
                  <c:v>75494</c:v>
                </c:pt>
                <c:pt idx="1414">
                  <c:v>66181</c:v>
                </c:pt>
                <c:pt idx="1415">
                  <c:v>48179</c:v>
                </c:pt>
                <c:pt idx="1419">
                  <c:v>93311</c:v>
                </c:pt>
                <c:pt idx="1420">
                  <c:v>51020</c:v>
                </c:pt>
                <c:pt idx="1421">
                  <c:v>56453</c:v>
                </c:pt>
                <c:pt idx="1424">
                  <c:v>121927</c:v>
                </c:pt>
                <c:pt idx="1426">
                  <c:v>82283</c:v>
                </c:pt>
                <c:pt idx="1430">
                  <c:v>91626</c:v>
                </c:pt>
                <c:pt idx="1431">
                  <c:v>56592</c:v>
                </c:pt>
                <c:pt idx="1432">
                  <c:v>59710</c:v>
                </c:pt>
                <c:pt idx="1433">
                  <c:v>70159</c:v>
                </c:pt>
                <c:pt idx="1434">
                  <c:v>32157</c:v>
                </c:pt>
                <c:pt idx="1438">
                  <c:v>84632</c:v>
                </c:pt>
                <c:pt idx="1439">
                  <c:v>95405</c:v>
                </c:pt>
                <c:pt idx="1441">
                  <c:v>72820</c:v>
                </c:pt>
                <c:pt idx="1450">
                  <c:v>98571</c:v>
                </c:pt>
                <c:pt idx="1451">
                  <c:v>101403</c:v>
                </c:pt>
                <c:pt idx="1452">
                  <c:v>99469</c:v>
                </c:pt>
                <c:pt idx="1453">
                  <c:v>104108</c:v>
                </c:pt>
                <c:pt idx="1458">
                  <c:v>38813</c:v>
                </c:pt>
                <c:pt idx="1459">
                  <c:v>36142</c:v>
                </c:pt>
                <c:pt idx="1460">
                  <c:v>39527</c:v>
                </c:pt>
                <c:pt idx="1461">
                  <c:v>38278</c:v>
                </c:pt>
                <c:pt idx="1462">
                  <c:v>30319</c:v>
                </c:pt>
                <c:pt idx="1463">
                  <c:v>41638</c:v>
                </c:pt>
                <c:pt idx="1464">
                  <c:v>37504</c:v>
                </c:pt>
                <c:pt idx="1465">
                  <c:v>32989</c:v>
                </c:pt>
                <c:pt idx="1466">
                  <c:v>35767</c:v>
                </c:pt>
                <c:pt idx="1467">
                  <c:v>37676</c:v>
                </c:pt>
                <c:pt idx="1471">
                  <c:v>75199</c:v>
                </c:pt>
                <c:pt idx="1472">
                  <c:v>72061</c:v>
                </c:pt>
                <c:pt idx="1473">
                  <c:v>57701</c:v>
                </c:pt>
                <c:pt idx="1477">
                  <c:v>73188</c:v>
                </c:pt>
                <c:pt idx="1478">
                  <c:v>69579</c:v>
                </c:pt>
                <c:pt idx="1482">
                  <c:v>34858</c:v>
                </c:pt>
                <c:pt idx="1483">
                  <c:v>77622</c:v>
                </c:pt>
                <c:pt idx="1485">
                  <c:v>57525</c:v>
                </c:pt>
                <c:pt idx="1486">
                  <c:v>69059</c:v>
                </c:pt>
                <c:pt idx="1487">
                  <c:v>54939</c:v>
                </c:pt>
                <c:pt idx="1488">
                  <c:v>116277</c:v>
                </c:pt>
                <c:pt idx="1489">
                  <c:v>98694</c:v>
                </c:pt>
                <c:pt idx="1503">
                  <c:v>79946</c:v>
                </c:pt>
                <c:pt idx="1504">
                  <c:v>68086</c:v>
                </c:pt>
                <c:pt idx="1663">
                  <c:v>46785</c:v>
                </c:pt>
                <c:pt idx="1666">
                  <c:v>61707</c:v>
                </c:pt>
                <c:pt idx="1718">
                  <c:v>97366</c:v>
                </c:pt>
                <c:pt idx="1719">
                  <c:v>81259</c:v>
                </c:pt>
                <c:pt idx="1720">
                  <c:v>75530</c:v>
                </c:pt>
                <c:pt idx="1721">
                  <c:v>110167</c:v>
                </c:pt>
                <c:pt idx="1722">
                  <c:v>79969</c:v>
                </c:pt>
                <c:pt idx="1723">
                  <c:v>97423</c:v>
                </c:pt>
                <c:pt idx="1727">
                  <c:v>86274</c:v>
                </c:pt>
                <c:pt idx="1728">
                  <c:v>84873</c:v>
                </c:pt>
                <c:pt idx="1729">
                  <c:v>79267</c:v>
                </c:pt>
                <c:pt idx="1730">
                  <c:v>76443</c:v>
                </c:pt>
                <c:pt idx="1732">
                  <c:v>87309</c:v>
                </c:pt>
                <c:pt idx="1735">
                  <c:v>86925</c:v>
                </c:pt>
                <c:pt idx="1736">
                  <c:v>107543</c:v>
                </c:pt>
                <c:pt idx="1737">
                  <c:v>68584</c:v>
                </c:pt>
                <c:pt idx="1738">
                  <c:v>98644</c:v>
                </c:pt>
                <c:pt idx="1739">
                  <c:v>80685</c:v>
                </c:pt>
                <c:pt idx="1740">
                  <c:v>94097</c:v>
                </c:pt>
                <c:pt idx="1741">
                  <c:v>75681</c:v>
                </c:pt>
                <c:pt idx="1742">
                  <c:v>84789</c:v>
                </c:pt>
                <c:pt idx="1743">
                  <c:v>52427</c:v>
                </c:pt>
                <c:pt idx="1744">
                  <c:v>87450</c:v>
                </c:pt>
                <c:pt idx="1745">
                  <c:v>79966</c:v>
                </c:pt>
                <c:pt idx="1746">
                  <c:v>98590</c:v>
                </c:pt>
                <c:pt idx="1747">
                  <c:v>91644</c:v>
                </c:pt>
                <c:pt idx="1748">
                  <c:v>77722</c:v>
                </c:pt>
                <c:pt idx="1749">
                  <c:v>124792</c:v>
                </c:pt>
                <c:pt idx="1750">
                  <c:v>78240</c:v>
                </c:pt>
                <c:pt idx="1752">
                  <c:v>87684</c:v>
                </c:pt>
                <c:pt idx="1753">
                  <c:v>77538</c:v>
                </c:pt>
                <c:pt idx="1754">
                  <c:v>96705</c:v>
                </c:pt>
                <c:pt idx="1755">
                  <c:v>106659</c:v>
                </c:pt>
                <c:pt idx="1769">
                  <c:v>53153</c:v>
                </c:pt>
                <c:pt idx="1770">
                  <c:v>28638</c:v>
                </c:pt>
                <c:pt idx="1774">
                  <c:v>10185</c:v>
                </c:pt>
                <c:pt idx="1777">
                  <c:v>71063</c:v>
                </c:pt>
                <c:pt idx="1778">
                  <c:v>102842</c:v>
                </c:pt>
                <c:pt idx="1786">
                  <c:v>87923</c:v>
                </c:pt>
                <c:pt idx="1788">
                  <c:v>77507</c:v>
                </c:pt>
                <c:pt idx="1789">
                  <c:v>74869</c:v>
                </c:pt>
                <c:pt idx="1790">
                  <c:v>81360</c:v>
                </c:pt>
                <c:pt idx="1792">
                  <c:v>48179</c:v>
                </c:pt>
                <c:pt idx="1801">
                  <c:v>21419</c:v>
                </c:pt>
                <c:pt idx="1802">
                  <c:v>21577</c:v>
                </c:pt>
                <c:pt idx="1804">
                  <c:v>23149</c:v>
                </c:pt>
                <c:pt idx="1805">
                  <c:v>22992</c:v>
                </c:pt>
                <c:pt idx="1813">
                  <c:v>17480</c:v>
                </c:pt>
                <c:pt idx="1815">
                  <c:v>72027</c:v>
                </c:pt>
                <c:pt idx="1824">
                  <c:v>71532</c:v>
                </c:pt>
                <c:pt idx="1825">
                  <c:v>44323</c:v>
                </c:pt>
                <c:pt idx="1828">
                  <c:v>56148</c:v>
                </c:pt>
                <c:pt idx="1834">
                  <c:v>69774</c:v>
                </c:pt>
                <c:pt idx="1835">
                  <c:v>90898</c:v>
                </c:pt>
                <c:pt idx="1837">
                  <c:v>21196</c:v>
                </c:pt>
                <c:pt idx="1841">
                  <c:v>122325</c:v>
                </c:pt>
                <c:pt idx="1842">
                  <c:v>91467</c:v>
                </c:pt>
                <c:pt idx="1843">
                  <c:v>9379</c:v>
                </c:pt>
                <c:pt idx="1844">
                  <c:v>7950</c:v>
                </c:pt>
                <c:pt idx="1845">
                  <c:v>97434</c:v>
                </c:pt>
                <c:pt idx="1848">
                  <c:v>30465</c:v>
                </c:pt>
                <c:pt idx="1849">
                  <c:v>19239</c:v>
                </c:pt>
                <c:pt idx="1853">
                  <c:v>104203</c:v>
                </c:pt>
                <c:pt idx="1854">
                  <c:v>55889</c:v>
                </c:pt>
                <c:pt idx="1856">
                  <c:v>102271</c:v>
                </c:pt>
                <c:pt idx="1857">
                  <c:v>98559</c:v>
                </c:pt>
                <c:pt idx="1858">
                  <c:v>105583</c:v>
                </c:pt>
                <c:pt idx="1859">
                  <c:v>104108</c:v>
                </c:pt>
                <c:pt idx="1860">
                  <c:v>98447</c:v>
                </c:pt>
                <c:pt idx="1862">
                  <c:v>100921</c:v>
                </c:pt>
                <c:pt idx="1863">
                  <c:v>94176</c:v>
                </c:pt>
                <c:pt idx="1864">
                  <c:v>99712</c:v>
                </c:pt>
                <c:pt idx="1865">
                  <c:v>88515</c:v>
                </c:pt>
                <c:pt idx="1866">
                  <c:v>94615</c:v>
                </c:pt>
                <c:pt idx="1867">
                  <c:v>63309</c:v>
                </c:pt>
                <c:pt idx="1868">
                  <c:v>65973</c:v>
                </c:pt>
                <c:pt idx="1869">
                  <c:v>72017</c:v>
                </c:pt>
                <c:pt idx="1870">
                  <c:v>95084</c:v>
                </c:pt>
                <c:pt idx="1871">
                  <c:v>87549</c:v>
                </c:pt>
                <c:pt idx="1872">
                  <c:v>84108</c:v>
                </c:pt>
                <c:pt idx="1874">
                  <c:v>101214</c:v>
                </c:pt>
                <c:pt idx="1879">
                  <c:v>20387</c:v>
                </c:pt>
                <c:pt idx="1880">
                  <c:v>57639</c:v>
                </c:pt>
                <c:pt idx="1881">
                  <c:v>54788</c:v>
                </c:pt>
                <c:pt idx="1882">
                  <c:v>67916</c:v>
                </c:pt>
                <c:pt idx="1883">
                  <c:v>68942</c:v>
                </c:pt>
                <c:pt idx="1884">
                  <c:v>57792</c:v>
                </c:pt>
                <c:pt idx="1885">
                  <c:v>65635</c:v>
                </c:pt>
                <c:pt idx="1886">
                  <c:v>60866</c:v>
                </c:pt>
                <c:pt idx="1888">
                  <c:v>58031</c:v>
                </c:pt>
                <c:pt idx="1889">
                  <c:v>58241</c:v>
                </c:pt>
                <c:pt idx="1890">
                  <c:v>67337</c:v>
                </c:pt>
                <c:pt idx="1891">
                  <c:v>59677</c:v>
                </c:pt>
                <c:pt idx="1892">
                  <c:v>40655</c:v>
                </c:pt>
                <c:pt idx="1893">
                  <c:v>42647</c:v>
                </c:pt>
                <c:pt idx="1894">
                  <c:v>41819</c:v>
                </c:pt>
                <c:pt idx="1895">
                  <c:v>54153</c:v>
                </c:pt>
                <c:pt idx="1896">
                  <c:v>57274</c:v>
                </c:pt>
                <c:pt idx="1897">
                  <c:v>52703</c:v>
                </c:pt>
                <c:pt idx="1910">
                  <c:v>71370</c:v>
                </c:pt>
                <c:pt idx="1911">
                  <c:v>69280</c:v>
                </c:pt>
                <c:pt idx="1916">
                  <c:v>39891</c:v>
                </c:pt>
                <c:pt idx="1918">
                  <c:v>44209</c:v>
                </c:pt>
                <c:pt idx="1919">
                  <c:v>66076</c:v>
                </c:pt>
                <c:pt idx="1920">
                  <c:v>70400</c:v>
                </c:pt>
                <c:pt idx="1922">
                  <c:v>7355</c:v>
                </c:pt>
                <c:pt idx="1923">
                  <c:v>7157</c:v>
                </c:pt>
                <c:pt idx="1924">
                  <c:v>65262</c:v>
                </c:pt>
                <c:pt idx="1925">
                  <c:v>63736</c:v>
                </c:pt>
                <c:pt idx="1929">
                  <c:v>102178</c:v>
                </c:pt>
                <c:pt idx="1930">
                  <c:v>102480</c:v>
                </c:pt>
                <c:pt idx="1934">
                  <c:v>80382</c:v>
                </c:pt>
                <c:pt idx="1938">
                  <c:v>63067</c:v>
                </c:pt>
                <c:pt idx="1939">
                  <c:v>54384</c:v>
                </c:pt>
                <c:pt idx="1940">
                  <c:v>93303</c:v>
                </c:pt>
                <c:pt idx="1941">
                  <c:v>100852</c:v>
                </c:pt>
                <c:pt idx="1942">
                  <c:v>102178</c:v>
                </c:pt>
                <c:pt idx="1943">
                  <c:v>69995</c:v>
                </c:pt>
                <c:pt idx="1945">
                  <c:v>85967</c:v>
                </c:pt>
                <c:pt idx="1947">
                  <c:v>21018</c:v>
                </c:pt>
                <c:pt idx="1948">
                  <c:v>31877</c:v>
                </c:pt>
                <c:pt idx="1949">
                  <c:v>53469</c:v>
                </c:pt>
                <c:pt idx="1950">
                  <c:v>31643</c:v>
                </c:pt>
                <c:pt idx="1951">
                  <c:v>37842</c:v>
                </c:pt>
                <c:pt idx="1952">
                  <c:v>28713</c:v>
                </c:pt>
                <c:pt idx="1953">
                  <c:v>40671</c:v>
                </c:pt>
                <c:pt idx="1954">
                  <c:v>39613</c:v>
                </c:pt>
                <c:pt idx="1955">
                  <c:v>42725</c:v>
                </c:pt>
                <c:pt idx="1960">
                  <c:v>67128</c:v>
                </c:pt>
                <c:pt idx="1961">
                  <c:v>91951</c:v>
                </c:pt>
                <c:pt idx="1965">
                  <c:v>81733</c:v>
                </c:pt>
                <c:pt idx="1966">
                  <c:v>93934</c:v>
                </c:pt>
                <c:pt idx="1968">
                  <c:v>99726</c:v>
                </c:pt>
                <c:pt idx="1969">
                  <c:v>138920</c:v>
                </c:pt>
                <c:pt idx="1971">
                  <c:v>133613</c:v>
                </c:pt>
                <c:pt idx="1972">
                  <c:v>99080</c:v>
                </c:pt>
                <c:pt idx="1974">
                  <c:v>29656</c:v>
                </c:pt>
                <c:pt idx="1975">
                  <c:v>32272</c:v>
                </c:pt>
                <c:pt idx="1976">
                  <c:v>37045</c:v>
                </c:pt>
                <c:pt idx="1977">
                  <c:v>36316</c:v>
                </c:pt>
                <c:pt idx="1978">
                  <c:v>37012</c:v>
                </c:pt>
                <c:pt idx="1979">
                  <c:v>34852</c:v>
                </c:pt>
                <c:pt idx="1980">
                  <c:v>24429</c:v>
                </c:pt>
                <c:pt idx="1981">
                  <c:v>29223</c:v>
                </c:pt>
                <c:pt idx="1982">
                  <c:v>27793</c:v>
                </c:pt>
                <c:pt idx="1983">
                  <c:v>53560</c:v>
                </c:pt>
                <c:pt idx="1984">
                  <c:v>52054</c:v>
                </c:pt>
                <c:pt idx="1985">
                  <c:v>82885</c:v>
                </c:pt>
                <c:pt idx="1986">
                  <c:v>82654</c:v>
                </c:pt>
                <c:pt idx="1987">
                  <c:v>80105</c:v>
                </c:pt>
                <c:pt idx="1988">
                  <c:v>71820</c:v>
                </c:pt>
                <c:pt idx="1989">
                  <c:v>85760</c:v>
                </c:pt>
                <c:pt idx="1990">
                  <c:v>74878</c:v>
                </c:pt>
                <c:pt idx="1991">
                  <c:v>87099</c:v>
                </c:pt>
                <c:pt idx="1992">
                  <c:v>76063</c:v>
                </c:pt>
                <c:pt idx="1993">
                  <c:v>87065</c:v>
                </c:pt>
                <c:pt idx="1994">
                  <c:v>88046</c:v>
                </c:pt>
                <c:pt idx="1995">
                  <c:v>87276</c:v>
                </c:pt>
                <c:pt idx="1996">
                  <c:v>54044</c:v>
                </c:pt>
                <c:pt idx="1997">
                  <c:v>57110</c:v>
                </c:pt>
                <c:pt idx="2000">
                  <c:v>72788</c:v>
                </c:pt>
                <c:pt idx="2001">
                  <c:v>77212</c:v>
                </c:pt>
                <c:pt idx="2004">
                  <c:v>61102</c:v>
                </c:pt>
                <c:pt idx="2007">
                  <c:v>78513</c:v>
                </c:pt>
                <c:pt idx="2008">
                  <c:v>72360</c:v>
                </c:pt>
                <c:pt idx="2011">
                  <c:v>70327</c:v>
                </c:pt>
                <c:pt idx="2012">
                  <c:v>56995</c:v>
                </c:pt>
                <c:pt idx="2013">
                  <c:v>74942</c:v>
                </c:pt>
                <c:pt idx="2014">
                  <c:v>56995</c:v>
                </c:pt>
                <c:pt idx="2030">
                  <c:v>53947</c:v>
                </c:pt>
                <c:pt idx="2031">
                  <c:v>55004</c:v>
                </c:pt>
                <c:pt idx="2032">
                  <c:v>89518</c:v>
                </c:pt>
                <c:pt idx="2035">
                  <c:v>88696</c:v>
                </c:pt>
                <c:pt idx="2036">
                  <c:v>96581</c:v>
                </c:pt>
                <c:pt idx="2037">
                  <c:v>86552</c:v>
                </c:pt>
                <c:pt idx="2038">
                  <c:v>83618</c:v>
                </c:pt>
                <c:pt idx="2043">
                  <c:v>99542</c:v>
                </c:pt>
                <c:pt idx="2044">
                  <c:v>96859</c:v>
                </c:pt>
                <c:pt idx="2051">
                  <c:v>52433</c:v>
                </c:pt>
                <c:pt idx="2052">
                  <c:v>59645</c:v>
                </c:pt>
                <c:pt idx="2054">
                  <c:v>63692</c:v>
                </c:pt>
                <c:pt idx="2056">
                  <c:v>58421</c:v>
                </c:pt>
                <c:pt idx="2057">
                  <c:v>61008</c:v>
                </c:pt>
                <c:pt idx="2058">
                  <c:v>66615</c:v>
                </c:pt>
                <c:pt idx="2060">
                  <c:v>44272</c:v>
                </c:pt>
                <c:pt idx="2061">
                  <c:v>50634</c:v>
                </c:pt>
                <c:pt idx="2062">
                  <c:v>50634</c:v>
                </c:pt>
                <c:pt idx="2063">
                  <c:v>48429</c:v>
                </c:pt>
                <c:pt idx="2064">
                  <c:v>39155</c:v>
                </c:pt>
                <c:pt idx="2065">
                  <c:v>30683</c:v>
                </c:pt>
                <c:pt idx="2067">
                  <c:v>36597</c:v>
                </c:pt>
                <c:pt idx="2069">
                  <c:v>37191</c:v>
                </c:pt>
                <c:pt idx="2070">
                  <c:v>25195</c:v>
                </c:pt>
                <c:pt idx="2072">
                  <c:v>27524</c:v>
                </c:pt>
                <c:pt idx="2073">
                  <c:v>29297</c:v>
                </c:pt>
                <c:pt idx="2074">
                  <c:v>29209</c:v>
                </c:pt>
                <c:pt idx="2075">
                  <c:v>10533</c:v>
                </c:pt>
                <c:pt idx="2076">
                  <c:v>8499</c:v>
                </c:pt>
                <c:pt idx="2077">
                  <c:v>8138</c:v>
                </c:pt>
                <c:pt idx="2078">
                  <c:v>37442</c:v>
                </c:pt>
                <c:pt idx="2079">
                  <c:v>36501</c:v>
                </c:pt>
                <c:pt idx="2080">
                  <c:v>43400</c:v>
                </c:pt>
                <c:pt idx="2081">
                  <c:v>44693</c:v>
                </c:pt>
                <c:pt idx="2094">
                  <c:v>46366</c:v>
                </c:pt>
                <c:pt idx="2095">
                  <c:v>40350</c:v>
                </c:pt>
                <c:pt idx="2096">
                  <c:v>78729</c:v>
                </c:pt>
                <c:pt idx="2098">
                  <c:v>57307</c:v>
                </c:pt>
                <c:pt idx="2099">
                  <c:v>90731</c:v>
                </c:pt>
                <c:pt idx="2100">
                  <c:v>69122</c:v>
                </c:pt>
                <c:pt idx="2104">
                  <c:v>25624</c:v>
                </c:pt>
                <c:pt idx="2105">
                  <c:v>45772</c:v>
                </c:pt>
                <c:pt idx="2109">
                  <c:v>62454</c:v>
                </c:pt>
                <c:pt idx="2111">
                  <c:v>86225</c:v>
                </c:pt>
                <c:pt idx="2112">
                  <c:v>81917</c:v>
                </c:pt>
                <c:pt idx="2113">
                  <c:v>78485</c:v>
                </c:pt>
                <c:pt idx="2118">
                  <c:v>82332</c:v>
                </c:pt>
                <c:pt idx="2119">
                  <c:v>71465</c:v>
                </c:pt>
                <c:pt idx="2120">
                  <c:v>68617</c:v>
                </c:pt>
                <c:pt idx="2127">
                  <c:v>57358</c:v>
                </c:pt>
                <c:pt idx="2128">
                  <c:v>55866</c:v>
                </c:pt>
                <c:pt idx="2133">
                  <c:v>55363</c:v>
                </c:pt>
                <c:pt idx="2138">
                  <c:v>73264</c:v>
                </c:pt>
                <c:pt idx="2141">
                  <c:v>94388</c:v>
                </c:pt>
                <c:pt idx="2142">
                  <c:v>100208</c:v>
                </c:pt>
                <c:pt idx="2146">
                  <c:v>30556</c:v>
                </c:pt>
                <c:pt idx="2149">
                  <c:v>46366</c:v>
                </c:pt>
                <c:pt idx="2150">
                  <c:v>39284</c:v>
                </c:pt>
                <c:pt idx="2151">
                  <c:v>43277</c:v>
                </c:pt>
                <c:pt idx="2152">
                  <c:v>43206</c:v>
                </c:pt>
                <c:pt idx="2153">
                  <c:v>33860</c:v>
                </c:pt>
                <c:pt idx="2158">
                  <c:v>64676</c:v>
                </c:pt>
                <c:pt idx="2159">
                  <c:v>70212</c:v>
                </c:pt>
                <c:pt idx="2160">
                  <c:v>73385</c:v>
                </c:pt>
                <c:pt idx="2161">
                  <c:v>60476</c:v>
                </c:pt>
                <c:pt idx="2167">
                  <c:v>81715</c:v>
                </c:pt>
                <c:pt idx="2168">
                  <c:v>78531</c:v>
                </c:pt>
                <c:pt idx="2169">
                  <c:v>97561</c:v>
                </c:pt>
                <c:pt idx="2170">
                  <c:v>86505</c:v>
                </c:pt>
                <c:pt idx="2171">
                  <c:v>75884</c:v>
                </c:pt>
                <c:pt idx="2172">
                  <c:v>88978</c:v>
                </c:pt>
                <c:pt idx="2173">
                  <c:v>102763</c:v>
                </c:pt>
                <c:pt idx="2174">
                  <c:v>83561</c:v>
                </c:pt>
                <c:pt idx="2175">
                  <c:v>79004</c:v>
                </c:pt>
                <c:pt idx="2183">
                  <c:v>59194</c:v>
                </c:pt>
                <c:pt idx="2184">
                  <c:v>50818</c:v>
                </c:pt>
                <c:pt idx="2185">
                  <c:v>77974</c:v>
                </c:pt>
                <c:pt idx="2186">
                  <c:v>121450</c:v>
                </c:pt>
                <c:pt idx="2187">
                  <c:v>122794</c:v>
                </c:pt>
                <c:pt idx="2200">
                  <c:v>62492</c:v>
                </c:pt>
                <c:pt idx="2209">
                  <c:v>37175</c:v>
                </c:pt>
                <c:pt idx="2211">
                  <c:v>57195</c:v>
                </c:pt>
                <c:pt idx="2212">
                  <c:v>29818</c:v>
                </c:pt>
                <c:pt idx="2215">
                  <c:v>14192</c:v>
                </c:pt>
                <c:pt idx="2216">
                  <c:v>38996</c:v>
                </c:pt>
                <c:pt idx="2217">
                  <c:v>21874</c:v>
                </c:pt>
                <c:pt idx="2219">
                  <c:v>40547</c:v>
                </c:pt>
                <c:pt idx="2220">
                  <c:v>40704</c:v>
                </c:pt>
                <c:pt idx="2221">
                  <c:v>50320</c:v>
                </c:pt>
                <c:pt idx="2222">
                  <c:v>45940</c:v>
                </c:pt>
                <c:pt idx="2226">
                  <c:v>30546</c:v>
                </c:pt>
                <c:pt idx="2229">
                  <c:v>30397</c:v>
                </c:pt>
                <c:pt idx="2230">
                  <c:v>25845</c:v>
                </c:pt>
                <c:pt idx="2231">
                  <c:v>35263</c:v>
                </c:pt>
                <c:pt idx="2242">
                  <c:v>78697</c:v>
                </c:pt>
                <c:pt idx="2244">
                  <c:v>90365</c:v>
                </c:pt>
                <c:pt idx="2245">
                  <c:v>71673</c:v>
                </c:pt>
                <c:pt idx="2246">
                  <c:v>92082</c:v>
                </c:pt>
                <c:pt idx="2247">
                  <c:v>86599</c:v>
                </c:pt>
                <c:pt idx="2252">
                  <c:v>87766</c:v>
                </c:pt>
                <c:pt idx="2253">
                  <c:v>83801</c:v>
                </c:pt>
                <c:pt idx="2254">
                  <c:v>103032</c:v>
                </c:pt>
                <c:pt idx="2255">
                  <c:v>100179</c:v>
                </c:pt>
                <c:pt idx="2256">
                  <c:v>58078</c:v>
                </c:pt>
                <c:pt idx="2257">
                  <c:v>65558</c:v>
                </c:pt>
                <c:pt idx="2258">
                  <c:v>76826</c:v>
                </c:pt>
                <c:pt idx="2259">
                  <c:v>69267</c:v>
                </c:pt>
                <c:pt idx="2260">
                  <c:v>60594</c:v>
                </c:pt>
                <c:pt idx="2263">
                  <c:v>103309</c:v>
                </c:pt>
                <c:pt idx="2264">
                  <c:v>103309</c:v>
                </c:pt>
                <c:pt idx="2265">
                  <c:v>99377</c:v>
                </c:pt>
                <c:pt idx="2266">
                  <c:v>105465</c:v>
                </c:pt>
                <c:pt idx="2267">
                  <c:v>102633</c:v>
                </c:pt>
                <c:pt idx="2268">
                  <c:v>86198</c:v>
                </c:pt>
                <c:pt idx="2269">
                  <c:v>110584</c:v>
                </c:pt>
                <c:pt idx="2271">
                  <c:v>25714</c:v>
                </c:pt>
                <c:pt idx="2274">
                  <c:v>36023</c:v>
                </c:pt>
                <c:pt idx="2275">
                  <c:v>35357</c:v>
                </c:pt>
                <c:pt idx="2276">
                  <c:v>34373</c:v>
                </c:pt>
                <c:pt idx="2277">
                  <c:v>30212</c:v>
                </c:pt>
                <c:pt idx="2278">
                  <c:v>30345</c:v>
                </c:pt>
                <c:pt idx="2279">
                  <c:v>32308</c:v>
                </c:pt>
                <c:pt idx="2284">
                  <c:v>63050</c:v>
                </c:pt>
                <c:pt idx="2285">
                  <c:v>67026</c:v>
                </c:pt>
                <c:pt idx="2289">
                  <c:v>10818</c:v>
                </c:pt>
                <c:pt idx="2291">
                  <c:v>91829</c:v>
                </c:pt>
                <c:pt idx="2294">
                  <c:v>14723</c:v>
                </c:pt>
                <c:pt idx="2296">
                  <c:v>21830</c:v>
                </c:pt>
                <c:pt idx="2297">
                  <c:v>11953</c:v>
                </c:pt>
                <c:pt idx="2298">
                  <c:v>17020</c:v>
                </c:pt>
                <c:pt idx="2299">
                  <c:v>7422</c:v>
                </c:pt>
                <c:pt idx="2300">
                  <c:v>8183</c:v>
                </c:pt>
                <c:pt idx="2301">
                  <c:v>9792</c:v>
                </c:pt>
                <c:pt idx="2302">
                  <c:v>11704</c:v>
                </c:pt>
                <c:pt idx="2303">
                  <c:v>10075</c:v>
                </c:pt>
                <c:pt idx="2304">
                  <c:v>9294</c:v>
                </c:pt>
                <c:pt idx="2305">
                  <c:v>8922</c:v>
                </c:pt>
                <c:pt idx="2306">
                  <c:v>86914</c:v>
                </c:pt>
                <c:pt idx="2314">
                  <c:v>77112</c:v>
                </c:pt>
                <c:pt idx="2322">
                  <c:v>102978</c:v>
                </c:pt>
                <c:pt idx="2323">
                  <c:v>15613</c:v>
                </c:pt>
                <c:pt idx="2324">
                  <c:v>70277</c:v>
                </c:pt>
                <c:pt idx="2327">
                  <c:v>101171</c:v>
                </c:pt>
                <c:pt idx="2328">
                  <c:v>110995</c:v>
                </c:pt>
                <c:pt idx="2330">
                  <c:v>90053</c:v>
                </c:pt>
                <c:pt idx="2331">
                  <c:v>106984</c:v>
                </c:pt>
                <c:pt idx="2341">
                  <c:v>67253</c:v>
                </c:pt>
                <c:pt idx="2342">
                  <c:v>96691</c:v>
                </c:pt>
                <c:pt idx="2343">
                  <c:v>73452</c:v>
                </c:pt>
                <c:pt idx="2344">
                  <c:v>83328</c:v>
                </c:pt>
                <c:pt idx="2345">
                  <c:v>22225</c:v>
                </c:pt>
                <c:pt idx="2346">
                  <c:v>121528</c:v>
                </c:pt>
                <c:pt idx="2347">
                  <c:v>113853</c:v>
                </c:pt>
                <c:pt idx="2348">
                  <c:v>113729</c:v>
                </c:pt>
                <c:pt idx="2349">
                  <c:v>105051</c:v>
                </c:pt>
                <c:pt idx="2350">
                  <c:v>80711</c:v>
                </c:pt>
              </c:numCache>
            </c:numRef>
          </c:xVal>
          <c:yVal>
            <c:numRef>
              <c:f>pivot_class!$C$6:$C$2380</c:f>
              <c:numCache>
                <c:formatCode>General</c:formatCode>
                <c:ptCount val="2375"/>
                <c:pt idx="0">
                  <c:v>99079.569336</c:v>
                </c:pt>
                <c:pt idx="23">
                  <c:v>38501.084961</c:v>
                </c:pt>
                <c:pt idx="24">
                  <c:v>20916.753867999996</c:v>
                </c:pt>
                <c:pt idx="25">
                  <c:v>22064.320259</c:v>
                </c:pt>
                <c:pt idx="26">
                  <c:v>20916.753867999996</c:v>
                </c:pt>
                <c:pt idx="27">
                  <c:v>20937.111541000002</c:v>
                </c:pt>
                <c:pt idx="29">
                  <c:v>18627.984171000004</c:v>
                </c:pt>
                <c:pt idx="30">
                  <c:v>23946.688805000002</c:v>
                </c:pt>
                <c:pt idx="31">
                  <c:v>22948.723755999999</c:v>
                </c:pt>
                <c:pt idx="32">
                  <c:v>20853.126743999997</c:v>
                </c:pt>
                <c:pt idx="33">
                  <c:v>77749.018066999997</c:v>
                </c:pt>
                <c:pt idx="34">
                  <c:v>23420.203555999997</c:v>
                </c:pt>
                <c:pt idx="35">
                  <c:v>20344.507533</c:v>
                </c:pt>
                <c:pt idx="36">
                  <c:v>15725.298050000001</c:v>
                </c:pt>
                <c:pt idx="37">
                  <c:v>99059.642577999999</c:v>
                </c:pt>
                <c:pt idx="38">
                  <c:v>22651.178650999995</c:v>
                </c:pt>
                <c:pt idx="39">
                  <c:v>22619.467886999999</c:v>
                </c:pt>
                <c:pt idx="41">
                  <c:v>20981.255256</c:v>
                </c:pt>
                <c:pt idx="42">
                  <c:v>116504.724609</c:v>
                </c:pt>
                <c:pt idx="43">
                  <c:v>103337.96044900001</c:v>
                </c:pt>
                <c:pt idx="44">
                  <c:v>56741.877928999995</c:v>
                </c:pt>
                <c:pt idx="46">
                  <c:v>104962.455078</c:v>
                </c:pt>
                <c:pt idx="47">
                  <c:v>105989.027344</c:v>
                </c:pt>
                <c:pt idx="48">
                  <c:v>165472.37890700001</c:v>
                </c:pt>
                <c:pt idx="49">
                  <c:v>66906.283204000007</c:v>
                </c:pt>
                <c:pt idx="50">
                  <c:v>68660.273436999996</c:v>
                </c:pt>
                <c:pt idx="53">
                  <c:v>95828.199706999992</c:v>
                </c:pt>
                <c:pt idx="55">
                  <c:v>96256.835938000004</c:v>
                </c:pt>
                <c:pt idx="58">
                  <c:v>106887.13769600001</c:v>
                </c:pt>
                <c:pt idx="59">
                  <c:v>14328.058105999999</c:v>
                </c:pt>
                <c:pt idx="60">
                  <c:v>96128.014647999997</c:v>
                </c:pt>
                <c:pt idx="61">
                  <c:v>93664.69384800001</c:v>
                </c:pt>
                <c:pt idx="62">
                  <c:v>88528.632812999989</c:v>
                </c:pt>
                <c:pt idx="63">
                  <c:v>88440.536622</c:v>
                </c:pt>
                <c:pt idx="64">
                  <c:v>94304.983396999989</c:v>
                </c:pt>
                <c:pt idx="67">
                  <c:v>23355.613279999998</c:v>
                </c:pt>
                <c:pt idx="68">
                  <c:v>33285.762940000001</c:v>
                </c:pt>
                <c:pt idx="69">
                  <c:v>29246.889404000001</c:v>
                </c:pt>
                <c:pt idx="70">
                  <c:v>63478.188964000001</c:v>
                </c:pt>
                <c:pt idx="71">
                  <c:v>56309.528318999997</c:v>
                </c:pt>
                <c:pt idx="72">
                  <c:v>64460.819578999995</c:v>
                </c:pt>
                <c:pt idx="73">
                  <c:v>78078.392090000008</c:v>
                </c:pt>
                <c:pt idx="74">
                  <c:v>103793.88671799999</c:v>
                </c:pt>
                <c:pt idx="75">
                  <c:v>112043.30468799999</c:v>
                </c:pt>
                <c:pt idx="76">
                  <c:v>76611.419433000003</c:v>
                </c:pt>
                <c:pt idx="77">
                  <c:v>113330.40625</c:v>
                </c:pt>
                <c:pt idx="78">
                  <c:v>109693.649414</c:v>
                </c:pt>
                <c:pt idx="79">
                  <c:v>110784.33837900001</c:v>
                </c:pt>
                <c:pt idx="80">
                  <c:v>115141.61914000001</c:v>
                </c:pt>
                <c:pt idx="81">
                  <c:v>121344.80761800001</c:v>
                </c:pt>
                <c:pt idx="82">
                  <c:v>91431.995116999984</c:v>
                </c:pt>
                <c:pt idx="83">
                  <c:v>74621.187987999991</c:v>
                </c:pt>
                <c:pt idx="84">
                  <c:v>87791.646483000004</c:v>
                </c:pt>
                <c:pt idx="85">
                  <c:v>98109.87402399999</c:v>
                </c:pt>
                <c:pt idx="86">
                  <c:v>118978.48632900001</c:v>
                </c:pt>
                <c:pt idx="87">
                  <c:v>112208.13085799999</c:v>
                </c:pt>
                <c:pt idx="88">
                  <c:v>104067.132812</c:v>
                </c:pt>
                <c:pt idx="89">
                  <c:v>97408.075194999998</c:v>
                </c:pt>
                <c:pt idx="90">
                  <c:v>111958.31836</c:v>
                </c:pt>
                <c:pt idx="91">
                  <c:v>95514.772461</c:v>
                </c:pt>
                <c:pt idx="93">
                  <c:v>97499.236327999999</c:v>
                </c:pt>
                <c:pt idx="94">
                  <c:v>112154.85449300001</c:v>
                </c:pt>
                <c:pt idx="95">
                  <c:v>94202.918944999998</c:v>
                </c:pt>
                <c:pt idx="97">
                  <c:v>106646.81054599999</c:v>
                </c:pt>
                <c:pt idx="98">
                  <c:v>81576.473876999997</c:v>
                </c:pt>
                <c:pt idx="99">
                  <c:v>108331.272705</c:v>
                </c:pt>
                <c:pt idx="100">
                  <c:v>121847.098877</c:v>
                </c:pt>
                <c:pt idx="101">
                  <c:v>115547.582031</c:v>
                </c:pt>
                <c:pt idx="102">
                  <c:v>122057.172118</c:v>
                </c:pt>
                <c:pt idx="103">
                  <c:v>128234.360352</c:v>
                </c:pt>
                <c:pt idx="104">
                  <c:v>104902.76000899999</c:v>
                </c:pt>
                <c:pt idx="105">
                  <c:v>106299.744385</c:v>
                </c:pt>
                <c:pt idx="106">
                  <c:v>81186.712159000002</c:v>
                </c:pt>
                <c:pt idx="107">
                  <c:v>131299.13964899999</c:v>
                </c:pt>
                <c:pt idx="108">
                  <c:v>93997.247803000006</c:v>
                </c:pt>
                <c:pt idx="109">
                  <c:v>95917.024414000014</c:v>
                </c:pt>
                <c:pt idx="110">
                  <c:v>129147.26025399999</c:v>
                </c:pt>
                <c:pt idx="111">
                  <c:v>113904.539063</c:v>
                </c:pt>
                <c:pt idx="112">
                  <c:v>119839.133789</c:v>
                </c:pt>
                <c:pt idx="114">
                  <c:v>127883.344727</c:v>
                </c:pt>
                <c:pt idx="115">
                  <c:v>117957.67431599999</c:v>
                </c:pt>
                <c:pt idx="116">
                  <c:v>103119.029786</c:v>
                </c:pt>
                <c:pt idx="117">
                  <c:v>76493.030272999997</c:v>
                </c:pt>
                <c:pt idx="119">
                  <c:v>76713.596678000002</c:v>
                </c:pt>
                <c:pt idx="120">
                  <c:v>68732.042237000001</c:v>
                </c:pt>
                <c:pt idx="121">
                  <c:v>76451.837159000002</c:v>
                </c:pt>
                <c:pt idx="122">
                  <c:v>35198.173095999999</c:v>
                </c:pt>
                <c:pt idx="123">
                  <c:v>27291.640380000001</c:v>
                </c:pt>
                <c:pt idx="136">
                  <c:v>24323.662841999998</c:v>
                </c:pt>
                <c:pt idx="149">
                  <c:v>72059.512207000007</c:v>
                </c:pt>
                <c:pt idx="155">
                  <c:v>102188.646484</c:v>
                </c:pt>
                <c:pt idx="295">
                  <c:v>91091.12255900001</c:v>
                </c:pt>
                <c:pt idx="296">
                  <c:v>79684.667235999994</c:v>
                </c:pt>
                <c:pt idx="297">
                  <c:v>108289.97461100001</c:v>
                </c:pt>
                <c:pt idx="351">
                  <c:v>103154.953125</c:v>
                </c:pt>
                <c:pt idx="407">
                  <c:v>110480.172852</c:v>
                </c:pt>
                <c:pt idx="528">
                  <c:v>73773.267579000007</c:v>
                </c:pt>
                <c:pt idx="548">
                  <c:v>56192.870849999999</c:v>
                </c:pt>
                <c:pt idx="549">
                  <c:v>47331.456787999996</c:v>
                </c:pt>
                <c:pt idx="551">
                  <c:v>46543.025634999998</c:v>
                </c:pt>
                <c:pt idx="552">
                  <c:v>55118.654296000001</c:v>
                </c:pt>
                <c:pt idx="553">
                  <c:v>46980.354613999996</c:v>
                </c:pt>
                <c:pt idx="557">
                  <c:v>73536.651856000011</c:v>
                </c:pt>
                <c:pt idx="558">
                  <c:v>61621.090087999997</c:v>
                </c:pt>
                <c:pt idx="559">
                  <c:v>51353.289552000002</c:v>
                </c:pt>
                <c:pt idx="562">
                  <c:v>63308.564207999996</c:v>
                </c:pt>
                <c:pt idx="569">
                  <c:v>63308.564207999996</c:v>
                </c:pt>
                <c:pt idx="570">
                  <c:v>53140.517088999994</c:v>
                </c:pt>
                <c:pt idx="571">
                  <c:v>43192.355591</c:v>
                </c:pt>
                <c:pt idx="573">
                  <c:v>53131.356688999993</c:v>
                </c:pt>
                <c:pt idx="578">
                  <c:v>26328.084778</c:v>
                </c:pt>
                <c:pt idx="581">
                  <c:v>37509.911375999996</c:v>
                </c:pt>
                <c:pt idx="582">
                  <c:v>31383.527466</c:v>
                </c:pt>
                <c:pt idx="583">
                  <c:v>45716.105224999999</c:v>
                </c:pt>
                <c:pt idx="587">
                  <c:v>43799.091675999996</c:v>
                </c:pt>
                <c:pt idx="592">
                  <c:v>61621.090087999997</c:v>
                </c:pt>
                <c:pt idx="597">
                  <c:v>53251.890138000002</c:v>
                </c:pt>
                <c:pt idx="598">
                  <c:v>66143.333495999992</c:v>
                </c:pt>
                <c:pt idx="610">
                  <c:v>84515.330077999999</c:v>
                </c:pt>
                <c:pt idx="612">
                  <c:v>82144.660644999996</c:v>
                </c:pt>
                <c:pt idx="613">
                  <c:v>87905.460449999999</c:v>
                </c:pt>
                <c:pt idx="614">
                  <c:v>78937.121094000002</c:v>
                </c:pt>
                <c:pt idx="615">
                  <c:v>67753.282472000006</c:v>
                </c:pt>
                <c:pt idx="616">
                  <c:v>58894.033933999992</c:v>
                </c:pt>
                <c:pt idx="621">
                  <c:v>66244.214842999994</c:v>
                </c:pt>
                <c:pt idx="623">
                  <c:v>21419.794281000002</c:v>
                </c:pt>
                <c:pt idx="665">
                  <c:v>41651.864746000007</c:v>
                </c:pt>
                <c:pt idx="671">
                  <c:v>102279.754395</c:v>
                </c:pt>
                <c:pt idx="672">
                  <c:v>101223.592284</c:v>
                </c:pt>
                <c:pt idx="673">
                  <c:v>101676.856445</c:v>
                </c:pt>
                <c:pt idx="674">
                  <c:v>102188.646484</c:v>
                </c:pt>
                <c:pt idx="675">
                  <c:v>96908.57714899999</c:v>
                </c:pt>
                <c:pt idx="676">
                  <c:v>105421.25</c:v>
                </c:pt>
                <c:pt idx="677">
                  <c:v>74459.50024400001</c:v>
                </c:pt>
                <c:pt idx="678">
                  <c:v>70417.758789</c:v>
                </c:pt>
                <c:pt idx="679">
                  <c:v>68909.008300999994</c:v>
                </c:pt>
                <c:pt idx="680">
                  <c:v>100403.31982400001</c:v>
                </c:pt>
                <c:pt idx="681">
                  <c:v>92216.070800000001</c:v>
                </c:pt>
                <c:pt idx="682">
                  <c:v>108557.426758</c:v>
                </c:pt>
                <c:pt idx="683">
                  <c:v>91428.67822300001</c:v>
                </c:pt>
                <c:pt idx="684">
                  <c:v>82819.527832000007</c:v>
                </c:pt>
                <c:pt idx="685">
                  <c:v>125671.129395</c:v>
                </c:pt>
                <c:pt idx="686">
                  <c:v>133302.59863200001</c:v>
                </c:pt>
                <c:pt idx="687">
                  <c:v>113130.807128</c:v>
                </c:pt>
                <c:pt idx="688">
                  <c:v>113927.64648500002</c:v>
                </c:pt>
                <c:pt idx="689">
                  <c:v>148360.76660100001</c:v>
                </c:pt>
                <c:pt idx="690">
                  <c:v>105065.45361400001</c:v>
                </c:pt>
                <c:pt idx="691">
                  <c:v>84191.245116999999</c:v>
                </c:pt>
                <c:pt idx="692">
                  <c:v>89780.255858999997</c:v>
                </c:pt>
                <c:pt idx="693">
                  <c:v>62414.257811999996</c:v>
                </c:pt>
                <c:pt idx="694">
                  <c:v>71079.908934999999</c:v>
                </c:pt>
                <c:pt idx="695">
                  <c:v>63573.535155999998</c:v>
                </c:pt>
                <c:pt idx="696">
                  <c:v>49913.253905999998</c:v>
                </c:pt>
                <c:pt idx="697">
                  <c:v>56250.961427000002</c:v>
                </c:pt>
                <c:pt idx="698">
                  <c:v>53608.726562999997</c:v>
                </c:pt>
                <c:pt idx="699">
                  <c:v>64342.757568000001</c:v>
                </c:pt>
                <c:pt idx="700">
                  <c:v>62684.971191999997</c:v>
                </c:pt>
                <c:pt idx="701">
                  <c:v>79864.221191000004</c:v>
                </c:pt>
                <c:pt idx="702">
                  <c:v>89242.548340000008</c:v>
                </c:pt>
                <c:pt idx="705">
                  <c:v>93662.934083</c:v>
                </c:pt>
                <c:pt idx="706">
                  <c:v>72069.465576000002</c:v>
                </c:pt>
                <c:pt idx="708">
                  <c:v>119408.774414</c:v>
                </c:pt>
                <c:pt idx="709">
                  <c:v>75729.483886999995</c:v>
                </c:pt>
                <c:pt idx="710">
                  <c:v>106104.312256</c:v>
                </c:pt>
                <c:pt idx="712">
                  <c:v>94485.972167</c:v>
                </c:pt>
                <c:pt idx="713">
                  <c:v>103680.882813</c:v>
                </c:pt>
                <c:pt idx="718">
                  <c:v>85512.690430999995</c:v>
                </c:pt>
                <c:pt idx="721">
                  <c:v>91987.979980999997</c:v>
                </c:pt>
                <c:pt idx="722">
                  <c:v>96828.778810000003</c:v>
                </c:pt>
                <c:pt idx="726">
                  <c:v>17210.658797999997</c:v>
                </c:pt>
                <c:pt idx="727">
                  <c:v>105421.25</c:v>
                </c:pt>
                <c:pt idx="728">
                  <c:v>101285.988281</c:v>
                </c:pt>
                <c:pt idx="729">
                  <c:v>64177.479491999991</c:v>
                </c:pt>
                <c:pt idx="730">
                  <c:v>68804.772949999999</c:v>
                </c:pt>
                <c:pt idx="731">
                  <c:v>38902.456787000003</c:v>
                </c:pt>
                <c:pt idx="732">
                  <c:v>40873.199219000002</c:v>
                </c:pt>
                <c:pt idx="733">
                  <c:v>43338.114502999997</c:v>
                </c:pt>
                <c:pt idx="734">
                  <c:v>83782.305664</c:v>
                </c:pt>
                <c:pt idx="737">
                  <c:v>12533.752121</c:v>
                </c:pt>
                <c:pt idx="738">
                  <c:v>12226.755187000001</c:v>
                </c:pt>
                <c:pt idx="742">
                  <c:v>60085.470459999997</c:v>
                </c:pt>
                <c:pt idx="750">
                  <c:v>125018.224609</c:v>
                </c:pt>
                <c:pt idx="751">
                  <c:v>129512.195313</c:v>
                </c:pt>
                <c:pt idx="753">
                  <c:v>108129.165039</c:v>
                </c:pt>
                <c:pt idx="754">
                  <c:v>114010.627442</c:v>
                </c:pt>
                <c:pt idx="755">
                  <c:v>114796.592773</c:v>
                </c:pt>
                <c:pt idx="756">
                  <c:v>88902.955077999999</c:v>
                </c:pt>
                <c:pt idx="757">
                  <c:v>122764.02832</c:v>
                </c:pt>
                <c:pt idx="758">
                  <c:v>95951.9375</c:v>
                </c:pt>
                <c:pt idx="763">
                  <c:v>6891.1660460000003</c:v>
                </c:pt>
                <c:pt idx="764">
                  <c:v>5249.9406740000004</c:v>
                </c:pt>
                <c:pt idx="766">
                  <c:v>7365.8328850000007</c:v>
                </c:pt>
                <c:pt idx="767">
                  <c:v>5929.4661559999995</c:v>
                </c:pt>
                <c:pt idx="768">
                  <c:v>8747.2023919999992</c:v>
                </c:pt>
                <c:pt idx="769">
                  <c:v>8935.8795170000012</c:v>
                </c:pt>
                <c:pt idx="788">
                  <c:v>13109.784408</c:v>
                </c:pt>
                <c:pt idx="791">
                  <c:v>124591.485839</c:v>
                </c:pt>
                <c:pt idx="799">
                  <c:v>53012.694581000003</c:v>
                </c:pt>
                <c:pt idx="800">
                  <c:v>48282.488770000004</c:v>
                </c:pt>
                <c:pt idx="801">
                  <c:v>19265.899047999999</c:v>
                </c:pt>
                <c:pt idx="802">
                  <c:v>37854.897461</c:v>
                </c:pt>
                <c:pt idx="807">
                  <c:v>34610.914427999996</c:v>
                </c:pt>
                <c:pt idx="810">
                  <c:v>30916.601562</c:v>
                </c:pt>
                <c:pt idx="812">
                  <c:v>29188.676605000001</c:v>
                </c:pt>
                <c:pt idx="824">
                  <c:v>73767.939209000004</c:v>
                </c:pt>
                <c:pt idx="825">
                  <c:v>36970.429687000003</c:v>
                </c:pt>
                <c:pt idx="828">
                  <c:v>83782.305664</c:v>
                </c:pt>
                <c:pt idx="834">
                  <c:v>65157.327027000007</c:v>
                </c:pt>
                <c:pt idx="835">
                  <c:v>14132.415283999999</c:v>
                </c:pt>
                <c:pt idx="836">
                  <c:v>17268.315063000002</c:v>
                </c:pt>
                <c:pt idx="861">
                  <c:v>68941.083008000001</c:v>
                </c:pt>
                <c:pt idx="872">
                  <c:v>62771.333251999997</c:v>
                </c:pt>
                <c:pt idx="873">
                  <c:v>60128.536376999997</c:v>
                </c:pt>
                <c:pt idx="877">
                  <c:v>109574.31689500001</c:v>
                </c:pt>
                <c:pt idx="912">
                  <c:v>86249.348631999994</c:v>
                </c:pt>
                <c:pt idx="913">
                  <c:v>85314.962159000002</c:v>
                </c:pt>
                <c:pt idx="914">
                  <c:v>86918.596191000004</c:v>
                </c:pt>
                <c:pt idx="915">
                  <c:v>81159.642090000008</c:v>
                </c:pt>
                <c:pt idx="917">
                  <c:v>77841.061035999999</c:v>
                </c:pt>
                <c:pt idx="919">
                  <c:v>102396.30419900001</c:v>
                </c:pt>
                <c:pt idx="920">
                  <c:v>91655.474610000005</c:v>
                </c:pt>
                <c:pt idx="924">
                  <c:v>66487.554686000003</c:v>
                </c:pt>
                <c:pt idx="925">
                  <c:v>78573.751464000001</c:v>
                </c:pt>
                <c:pt idx="927">
                  <c:v>115821.92187399999</c:v>
                </c:pt>
                <c:pt idx="928">
                  <c:v>125515.99804800001</c:v>
                </c:pt>
                <c:pt idx="937">
                  <c:v>109716.44311600001</c:v>
                </c:pt>
                <c:pt idx="940">
                  <c:v>83458.795897999997</c:v>
                </c:pt>
                <c:pt idx="941">
                  <c:v>76902.867675999994</c:v>
                </c:pt>
                <c:pt idx="942">
                  <c:v>84432.899902000005</c:v>
                </c:pt>
                <c:pt idx="947">
                  <c:v>48597.989867999997</c:v>
                </c:pt>
                <c:pt idx="948">
                  <c:v>29674.674072000005</c:v>
                </c:pt>
                <c:pt idx="949">
                  <c:v>68262.208008000001</c:v>
                </c:pt>
                <c:pt idx="950">
                  <c:v>70297.652344999995</c:v>
                </c:pt>
                <c:pt idx="951">
                  <c:v>61263.683593000002</c:v>
                </c:pt>
                <c:pt idx="953">
                  <c:v>54889.263184000003</c:v>
                </c:pt>
                <c:pt idx="954">
                  <c:v>53542.108643000007</c:v>
                </c:pt>
                <c:pt idx="967">
                  <c:v>93544.090821000005</c:v>
                </c:pt>
                <c:pt idx="969">
                  <c:v>112818.246094</c:v>
                </c:pt>
                <c:pt idx="970">
                  <c:v>115377.34496999999</c:v>
                </c:pt>
                <c:pt idx="974">
                  <c:v>58213.771727999992</c:v>
                </c:pt>
                <c:pt idx="975">
                  <c:v>37996.839598999999</c:v>
                </c:pt>
                <c:pt idx="976">
                  <c:v>98270.107910000006</c:v>
                </c:pt>
                <c:pt idx="978">
                  <c:v>75592.974121000007</c:v>
                </c:pt>
                <c:pt idx="979">
                  <c:v>28646.955994000004</c:v>
                </c:pt>
                <c:pt idx="980">
                  <c:v>37115.869628</c:v>
                </c:pt>
                <c:pt idx="985">
                  <c:v>72327.478027999998</c:v>
                </c:pt>
                <c:pt idx="1025">
                  <c:v>70536.924316000004</c:v>
                </c:pt>
                <c:pt idx="1026">
                  <c:v>72450.113770000011</c:v>
                </c:pt>
                <c:pt idx="1027">
                  <c:v>77742.973633000001</c:v>
                </c:pt>
                <c:pt idx="1030">
                  <c:v>27327.619750000002</c:v>
                </c:pt>
                <c:pt idx="1038">
                  <c:v>94547.620117999992</c:v>
                </c:pt>
                <c:pt idx="1039">
                  <c:v>97054.380858999997</c:v>
                </c:pt>
                <c:pt idx="1040">
                  <c:v>100722.992186</c:v>
                </c:pt>
                <c:pt idx="1048">
                  <c:v>56855.946776999997</c:v>
                </c:pt>
                <c:pt idx="1053">
                  <c:v>64289.620848999999</c:v>
                </c:pt>
                <c:pt idx="1054">
                  <c:v>50143.667969000002</c:v>
                </c:pt>
                <c:pt idx="1055">
                  <c:v>55336.939940999997</c:v>
                </c:pt>
                <c:pt idx="1056">
                  <c:v>92882.272950000013</c:v>
                </c:pt>
                <c:pt idx="1057">
                  <c:v>96212.436522999997</c:v>
                </c:pt>
                <c:pt idx="1058">
                  <c:v>95558.247558999996</c:v>
                </c:pt>
                <c:pt idx="1078">
                  <c:v>42594.265380000004</c:v>
                </c:pt>
                <c:pt idx="1081">
                  <c:v>92878.752928999995</c:v>
                </c:pt>
                <c:pt idx="1082">
                  <c:v>95406.507812000011</c:v>
                </c:pt>
                <c:pt idx="1083">
                  <c:v>41508.326173000001</c:v>
                </c:pt>
                <c:pt idx="1087">
                  <c:v>101768.646485</c:v>
                </c:pt>
                <c:pt idx="1090">
                  <c:v>107482.219727</c:v>
                </c:pt>
                <c:pt idx="1091">
                  <c:v>102463.02636799999</c:v>
                </c:pt>
                <c:pt idx="1092">
                  <c:v>102674.81054599999</c:v>
                </c:pt>
                <c:pt idx="1093">
                  <c:v>122361.115234</c:v>
                </c:pt>
                <c:pt idx="1094">
                  <c:v>104296.42773499999</c:v>
                </c:pt>
                <c:pt idx="1096">
                  <c:v>94714.805664</c:v>
                </c:pt>
                <c:pt idx="1097">
                  <c:v>99640.453125</c:v>
                </c:pt>
                <c:pt idx="1109">
                  <c:v>64972.508055999999</c:v>
                </c:pt>
                <c:pt idx="1110">
                  <c:v>63557.515380000004</c:v>
                </c:pt>
                <c:pt idx="1111">
                  <c:v>52806.280028000001</c:v>
                </c:pt>
                <c:pt idx="1122">
                  <c:v>86057.715821000005</c:v>
                </c:pt>
                <c:pt idx="1123">
                  <c:v>84636.968261999995</c:v>
                </c:pt>
                <c:pt idx="1125">
                  <c:v>95912.235840000008</c:v>
                </c:pt>
                <c:pt idx="1126">
                  <c:v>95590.143555999995</c:v>
                </c:pt>
                <c:pt idx="1133">
                  <c:v>52177.149414</c:v>
                </c:pt>
                <c:pt idx="1138">
                  <c:v>109676.666992</c:v>
                </c:pt>
                <c:pt idx="1145">
                  <c:v>102997.212403</c:v>
                </c:pt>
                <c:pt idx="1146">
                  <c:v>103291.27441399998</c:v>
                </c:pt>
                <c:pt idx="1147">
                  <c:v>98914.734375</c:v>
                </c:pt>
                <c:pt idx="1148">
                  <c:v>99577.021483999997</c:v>
                </c:pt>
                <c:pt idx="1151">
                  <c:v>101499.545899</c:v>
                </c:pt>
                <c:pt idx="1152">
                  <c:v>107139.283203</c:v>
                </c:pt>
                <c:pt idx="1154">
                  <c:v>109816.90332100001</c:v>
                </c:pt>
                <c:pt idx="1155">
                  <c:v>122521.512694</c:v>
                </c:pt>
                <c:pt idx="1157">
                  <c:v>107730.947267</c:v>
                </c:pt>
                <c:pt idx="1158">
                  <c:v>99697.825194999998</c:v>
                </c:pt>
                <c:pt idx="1159">
                  <c:v>111052.08642600001</c:v>
                </c:pt>
                <c:pt idx="1163">
                  <c:v>109877.17871199999</c:v>
                </c:pt>
                <c:pt idx="1164">
                  <c:v>99262.482910000006</c:v>
                </c:pt>
                <c:pt idx="1165">
                  <c:v>109334.555177</c:v>
                </c:pt>
                <c:pt idx="1167">
                  <c:v>116811.021484</c:v>
                </c:pt>
                <c:pt idx="1169">
                  <c:v>102612.864747</c:v>
                </c:pt>
                <c:pt idx="1170">
                  <c:v>107769.430664</c:v>
                </c:pt>
                <c:pt idx="1172">
                  <c:v>114854.942383</c:v>
                </c:pt>
                <c:pt idx="1176">
                  <c:v>105776.12890699999</c:v>
                </c:pt>
                <c:pt idx="1177">
                  <c:v>113713.866211</c:v>
                </c:pt>
                <c:pt idx="1178">
                  <c:v>120321.925781</c:v>
                </c:pt>
                <c:pt idx="1181">
                  <c:v>104901.986817</c:v>
                </c:pt>
                <c:pt idx="1182">
                  <c:v>111731.280273</c:v>
                </c:pt>
                <c:pt idx="1190">
                  <c:v>105390.141602</c:v>
                </c:pt>
                <c:pt idx="1191">
                  <c:v>104508.120606</c:v>
                </c:pt>
                <c:pt idx="1202">
                  <c:v>59101.780274000004</c:v>
                </c:pt>
                <c:pt idx="1203">
                  <c:v>57261.552857000002</c:v>
                </c:pt>
                <c:pt idx="1204">
                  <c:v>51366.133301999995</c:v>
                </c:pt>
                <c:pt idx="1205">
                  <c:v>49771.000001000008</c:v>
                </c:pt>
                <c:pt idx="1206">
                  <c:v>52088.999147000002</c:v>
                </c:pt>
                <c:pt idx="1207">
                  <c:v>46425.361815999997</c:v>
                </c:pt>
                <c:pt idx="1210">
                  <c:v>54182.286620999999</c:v>
                </c:pt>
                <c:pt idx="1218">
                  <c:v>43026.740722999995</c:v>
                </c:pt>
                <c:pt idx="1222">
                  <c:v>118191.672852</c:v>
                </c:pt>
                <c:pt idx="1223">
                  <c:v>107157.80566500001</c:v>
                </c:pt>
                <c:pt idx="1224">
                  <c:v>119226.45703200001</c:v>
                </c:pt>
                <c:pt idx="1227">
                  <c:v>97859.224608999997</c:v>
                </c:pt>
                <c:pt idx="1228">
                  <c:v>107996.785644</c:v>
                </c:pt>
                <c:pt idx="1229">
                  <c:v>69459.320311999996</c:v>
                </c:pt>
                <c:pt idx="1230">
                  <c:v>47745.805907999995</c:v>
                </c:pt>
                <c:pt idx="1231">
                  <c:v>64043.228514999995</c:v>
                </c:pt>
                <c:pt idx="1232">
                  <c:v>68282.215576000002</c:v>
                </c:pt>
                <c:pt idx="1237">
                  <c:v>141657.884765</c:v>
                </c:pt>
                <c:pt idx="1238">
                  <c:v>144656.63037</c:v>
                </c:pt>
                <c:pt idx="1239">
                  <c:v>130197.726563</c:v>
                </c:pt>
                <c:pt idx="1242">
                  <c:v>140068.11669900001</c:v>
                </c:pt>
                <c:pt idx="1244">
                  <c:v>139475.22753899998</c:v>
                </c:pt>
                <c:pt idx="1246">
                  <c:v>133544.388183</c:v>
                </c:pt>
                <c:pt idx="1248">
                  <c:v>140503.24902400002</c:v>
                </c:pt>
                <c:pt idx="1250">
                  <c:v>135622.93017499999</c:v>
                </c:pt>
                <c:pt idx="1251">
                  <c:v>159578.21386600001</c:v>
                </c:pt>
                <c:pt idx="1252">
                  <c:v>151004.91796799999</c:v>
                </c:pt>
                <c:pt idx="1253">
                  <c:v>161836.73339800001</c:v>
                </c:pt>
                <c:pt idx="1255">
                  <c:v>163049.44433599999</c:v>
                </c:pt>
                <c:pt idx="1256">
                  <c:v>164622.349609</c:v>
                </c:pt>
                <c:pt idx="1276">
                  <c:v>115365.708008</c:v>
                </c:pt>
                <c:pt idx="1277">
                  <c:v>113329.181641</c:v>
                </c:pt>
                <c:pt idx="1278">
                  <c:v>125285.97265499999</c:v>
                </c:pt>
                <c:pt idx="1282">
                  <c:v>112659.34668</c:v>
                </c:pt>
                <c:pt idx="1287">
                  <c:v>157958.20410199999</c:v>
                </c:pt>
                <c:pt idx="1298">
                  <c:v>67071.010741999999</c:v>
                </c:pt>
                <c:pt idx="1303">
                  <c:v>71601.594970999999</c:v>
                </c:pt>
                <c:pt idx="1304">
                  <c:v>125526.35937600001</c:v>
                </c:pt>
                <c:pt idx="1309">
                  <c:v>74799.414551000009</c:v>
                </c:pt>
                <c:pt idx="1310">
                  <c:v>76633.459229</c:v>
                </c:pt>
                <c:pt idx="1311">
                  <c:v>76085.940185999993</c:v>
                </c:pt>
                <c:pt idx="1312">
                  <c:v>59456.793701000002</c:v>
                </c:pt>
                <c:pt idx="1313">
                  <c:v>70889.292480000004</c:v>
                </c:pt>
                <c:pt idx="1316">
                  <c:v>103811.31933499999</c:v>
                </c:pt>
                <c:pt idx="1317">
                  <c:v>99870.664550000001</c:v>
                </c:pt>
                <c:pt idx="1319">
                  <c:v>116859.00683500001</c:v>
                </c:pt>
                <c:pt idx="1325">
                  <c:v>49271.727293999997</c:v>
                </c:pt>
                <c:pt idx="1331">
                  <c:v>100920.398436</c:v>
                </c:pt>
                <c:pt idx="1332">
                  <c:v>115209.22070199999</c:v>
                </c:pt>
                <c:pt idx="1333">
                  <c:v>111298.34228499999</c:v>
                </c:pt>
                <c:pt idx="1334">
                  <c:v>96895.338379000008</c:v>
                </c:pt>
                <c:pt idx="1337">
                  <c:v>65203.155273999997</c:v>
                </c:pt>
                <c:pt idx="1339">
                  <c:v>83393.964355999997</c:v>
                </c:pt>
                <c:pt idx="1341">
                  <c:v>66244.214842999994</c:v>
                </c:pt>
                <c:pt idx="1342">
                  <c:v>51397.245117999999</c:v>
                </c:pt>
                <c:pt idx="1347">
                  <c:v>54889.263184000003</c:v>
                </c:pt>
                <c:pt idx="1353">
                  <c:v>70983.138185000003</c:v>
                </c:pt>
                <c:pt idx="1359">
                  <c:v>107972.553711</c:v>
                </c:pt>
                <c:pt idx="1360">
                  <c:v>119693.70996200001</c:v>
                </c:pt>
                <c:pt idx="1361">
                  <c:v>134723.90161199999</c:v>
                </c:pt>
                <c:pt idx="1362">
                  <c:v>109780.574219</c:v>
                </c:pt>
                <c:pt idx="1364">
                  <c:v>114843.82324099999</c:v>
                </c:pt>
                <c:pt idx="1365">
                  <c:v>130413.414795</c:v>
                </c:pt>
                <c:pt idx="1367">
                  <c:v>98293.822755000001</c:v>
                </c:pt>
                <c:pt idx="1368">
                  <c:v>99758.154053000006</c:v>
                </c:pt>
                <c:pt idx="1369">
                  <c:v>109592.65332</c:v>
                </c:pt>
                <c:pt idx="1370">
                  <c:v>110905.085937</c:v>
                </c:pt>
                <c:pt idx="1388">
                  <c:v>90864.208007000008</c:v>
                </c:pt>
                <c:pt idx="1389">
                  <c:v>65099.466308000003</c:v>
                </c:pt>
                <c:pt idx="1391">
                  <c:v>86097.863282000006</c:v>
                </c:pt>
                <c:pt idx="1392">
                  <c:v>109237.30957000001</c:v>
                </c:pt>
                <c:pt idx="1393">
                  <c:v>84182.224608999997</c:v>
                </c:pt>
                <c:pt idx="1397">
                  <c:v>116403.64209000001</c:v>
                </c:pt>
                <c:pt idx="1398">
                  <c:v>134657.20410100001</c:v>
                </c:pt>
                <c:pt idx="1403">
                  <c:v>86233.886352999994</c:v>
                </c:pt>
                <c:pt idx="1404">
                  <c:v>86318.728516000003</c:v>
                </c:pt>
                <c:pt idx="1405">
                  <c:v>76956.469727000003</c:v>
                </c:pt>
                <c:pt idx="1406">
                  <c:v>77635.268066999997</c:v>
                </c:pt>
                <c:pt idx="1407">
                  <c:v>78963.024414999993</c:v>
                </c:pt>
                <c:pt idx="1408">
                  <c:v>73445.380615999995</c:v>
                </c:pt>
                <c:pt idx="1409">
                  <c:v>74033.680176000009</c:v>
                </c:pt>
                <c:pt idx="1410">
                  <c:v>31325.550902999999</c:v>
                </c:pt>
                <c:pt idx="1411">
                  <c:v>74621.187987999991</c:v>
                </c:pt>
                <c:pt idx="1414">
                  <c:v>68139.271727999992</c:v>
                </c:pt>
                <c:pt idx="1415">
                  <c:v>44373.544677999998</c:v>
                </c:pt>
                <c:pt idx="1419">
                  <c:v>97528.432373000003</c:v>
                </c:pt>
                <c:pt idx="1420">
                  <c:v>51317.916749000004</c:v>
                </c:pt>
                <c:pt idx="1421">
                  <c:v>60498.271729</c:v>
                </c:pt>
                <c:pt idx="1424">
                  <c:v>105749.79296799999</c:v>
                </c:pt>
                <c:pt idx="1426">
                  <c:v>77976.014160000006</c:v>
                </c:pt>
                <c:pt idx="1430">
                  <c:v>104916.87451199999</c:v>
                </c:pt>
                <c:pt idx="1431">
                  <c:v>71263.434814999986</c:v>
                </c:pt>
                <c:pt idx="1432">
                  <c:v>68503.46557700001</c:v>
                </c:pt>
                <c:pt idx="1433">
                  <c:v>77775.528078000003</c:v>
                </c:pt>
                <c:pt idx="1434">
                  <c:v>36346.167847000004</c:v>
                </c:pt>
                <c:pt idx="1438">
                  <c:v>79462.97119099999</c:v>
                </c:pt>
                <c:pt idx="1439">
                  <c:v>82266.702636999995</c:v>
                </c:pt>
                <c:pt idx="1441">
                  <c:v>67227.285157000006</c:v>
                </c:pt>
                <c:pt idx="1450">
                  <c:v>104064.771485</c:v>
                </c:pt>
                <c:pt idx="1451">
                  <c:v>103534.216308</c:v>
                </c:pt>
                <c:pt idx="1452">
                  <c:v>96944.878417999993</c:v>
                </c:pt>
                <c:pt idx="1453">
                  <c:v>102193.75683599999</c:v>
                </c:pt>
                <c:pt idx="1458">
                  <c:v>36382.117858999998</c:v>
                </c:pt>
                <c:pt idx="1459">
                  <c:v>37044.159912000003</c:v>
                </c:pt>
                <c:pt idx="1460">
                  <c:v>42968.357908999998</c:v>
                </c:pt>
                <c:pt idx="1461">
                  <c:v>41523.233887000002</c:v>
                </c:pt>
                <c:pt idx="1462">
                  <c:v>30360.235107</c:v>
                </c:pt>
                <c:pt idx="1463">
                  <c:v>42504.120238999996</c:v>
                </c:pt>
                <c:pt idx="1464">
                  <c:v>41904.077147999997</c:v>
                </c:pt>
                <c:pt idx="1465">
                  <c:v>37044.159912000003</c:v>
                </c:pt>
                <c:pt idx="1466">
                  <c:v>33323.1875</c:v>
                </c:pt>
                <c:pt idx="1467">
                  <c:v>36382.117858999998</c:v>
                </c:pt>
                <c:pt idx="1471">
                  <c:v>59838.676025000008</c:v>
                </c:pt>
                <c:pt idx="1472">
                  <c:v>83241.574705999999</c:v>
                </c:pt>
                <c:pt idx="1473">
                  <c:v>59838.676025000008</c:v>
                </c:pt>
                <c:pt idx="1477">
                  <c:v>81504.338379000008</c:v>
                </c:pt>
                <c:pt idx="1478">
                  <c:v>60616.046143</c:v>
                </c:pt>
                <c:pt idx="1482">
                  <c:v>32963.433532000003</c:v>
                </c:pt>
                <c:pt idx="1483">
                  <c:v>71614.246580999999</c:v>
                </c:pt>
                <c:pt idx="1485">
                  <c:v>52545.099365000002</c:v>
                </c:pt>
                <c:pt idx="1486">
                  <c:v>65155.948730000004</c:v>
                </c:pt>
                <c:pt idx="1487">
                  <c:v>52036.995116999999</c:v>
                </c:pt>
                <c:pt idx="1488">
                  <c:v>129325.28027300001</c:v>
                </c:pt>
                <c:pt idx="1489">
                  <c:v>98143.375243999995</c:v>
                </c:pt>
                <c:pt idx="1503">
                  <c:v>89963.902343000009</c:v>
                </c:pt>
                <c:pt idx="1504">
                  <c:v>73745.183349999992</c:v>
                </c:pt>
                <c:pt idx="1663">
                  <c:v>53542.108643000007</c:v>
                </c:pt>
                <c:pt idx="1666">
                  <c:v>72595.742677000002</c:v>
                </c:pt>
                <c:pt idx="1718">
                  <c:v>107795.107911</c:v>
                </c:pt>
                <c:pt idx="1719">
                  <c:v>76885.875732</c:v>
                </c:pt>
                <c:pt idx="1720">
                  <c:v>57042.065430000002</c:v>
                </c:pt>
                <c:pt idx="1721">
                  <c:v>125469.050781</c:v>
                </c:pt>
                <c:pt idx="1722">
                  <c:v>85171.169921999986</c:v>
                </c:pt>
                <c:pt idx="1723">
                  <c:v>91208.391111999998</c:v>
                </c:pt>
                <c:pt idx="1727">
                  <c:v>107795.118164</c:v>
                </c:pt>
                <c:pt idx="1728">
                  <c:v>83410.932862000001</c:v>
                </c:pt>
                <c:pt idx="1729">
                  <c:v>76190.536620000013</c:v>
                </c:pt>
                <c:pt idx="1730">
                  <c:v>63622.935301999998</c:v>
                </c:pt>
                <c:pt idx="1732">
                  <c:v>82476.882322999998</c:v>
                </c:pt>
                <c:pt idx="1735">
                  <c:v>85323.487793000008</c:v>
                </c:pt>
                <c:pt idx="1736">
                  <c:v>94508.444824000006</c:v>
                </c:pt>
                <c:pt idx="1737">
                  <c:v>69568.827393</c:v>
                </c:pt>
                <c:pt idx="1738">
                  <c:v>76211.167724999992</c:v>
                </c:pt>
                <c:pt idx="1739">
                  <c:v>86556.853759000005</c:v>
                </c:pt>
                <c:pt idx="1740">
                  <c:v>100148.005859</c:v>
                </c:pt>
                <c:pt idx="1741">
                  <c:v>90106.084715999998</c:v>
                </c:pt>
                <c:pt idx="1742">
                  <c:v>77085.708251999997</c:v>
                </c:pt>
                <c:pt idx="1743">
                  <c:v>43811.605468999995</c:v>
                </c:pt>
                <c:pt idx="1744">
                  <c:v>81490.567871999985</c:v>
                </c:pt>
                <c:pt idx="1745">
                  <c:v>71691.417969000002</c:v>
                </c:pt>
                <c:pt idx="1746">
                  <c:v>110719.53808700001</c:v>
                </c:pt>
                <c:pt idx="1747">
                  <c:v>98801.037108999997</c:v>
                </c:pt>
                <c:pt idx="1748">
                  <c:v>104192.07421799999</c:v>
                </c:pt>
                <c:pt idx="1749">
                  <c:v>125591.12109300001</c:v>
                </c:pt>
                <c:pt idx="1750">
                  <c:v>82837.830077999999</c:v>
                </c:pt>
                <c:pt idx="1752">
                  <c:v>80609.461914</c:v>
                </c:pt>
                <c:pt idx="1753">
                  <c:v>82609.129394000003</c:v>
                </c:pt>
                <c:pt idx="1754">
                  <c:v>104018.279297</c:v>
                </c:pt>
                <c:pt idx="1755">
                  <c:v>116356.201172</c:v>
                </c:pt>
                <c:pt idx="1769">
                  <c:v>54855.059327000003</c:v>
                </c:pt>
                <c:pt idx="1770">
                  <c:v>35792.005126000004</c:v>
                </c:pt>
                <c:pt idx="1774">
                  <c:v>13547.961914</c:v>
                </c:pt>
                <c:pt idx="1777">
                  <c:v>81468.671386000002</c:v>
                </c:pt>
                <c:pt idx="1778">
                  <c:v>95676.079590000008</c:v>
                </c:pt>
                <c:pt idx="1786">
                  <c:v>102734.513184</c:v>
                </c:pt>
                <c:pt idx="1788">
                  <c:v>83091.062988000005</c:v>
                </c:pt>
                <c:pt idx="1789">
                  <c:v>81576.473876999997</c:v>
                </c:pt>
                <c:pt idx="1790">
                  <c:v>73383.968261999995</c:v>
                </c:pt>
                <c:pt idx="1792">
                  <c:v>44373.544677999998</c:v>
                </c:pt>
                <c:pt idx="1801">
                  <c:v>22570.076187999999</c:v>
                </c:pt>
                <c:pt idx="1802">
                  <c:v>22948.723755999999</c:v>
                </c:pt>
                <c:pt idx="1804">
                  <c:v>20060.137237999999</c:v>
                </c:pt>
                <c:pt idx="1805">
                  <c:v>23252.484629999999</c:v>
                </c:pt>
                <c:pt idx="1813">
                  <c:v>22557.289672000003</c:v>
                </c:pt>
                <c:pt idx="1815">
                  <c:v>95475.370604999989</c:v>
                </c:pt>
                <c:pt idx="1824">
                  <c:v>83835.271972999995</c:v>
                </c:pt>
                <c:pt idx="1825">
                  <c:v>40157.910155999998</c:v>
                </c:pt>
                <c:pt idx="1828">
                  <c:v>61263.683593000002</c:v>
                </c:pt>
                <c:pt idx="1834">
                  <c:v>80498.100097000002</c:v>
                </c:pt>
                <c:pt idx="1835">
                  <c:v>118720.908692</c:v>
                </c:pt>
                <c:pt idx="1837">
                  <c:v>14328.058105999999</c:v>
                </c:pt>
                <c:pt idx="1841">
                  <c:v>125727.16503999999</c:v>
                </c:pt>
                <c:pt idx="1842">
                  <c:v>96001.756834999993</c:v>
                </c:pt>
                <c:pt idx="1843">
                  <c:v>13547.961914</c:v>
                </c:pt>
                <c:pt idx="1844">
                  <c:v>11064.571824000001</c:v>
                </c:pt>
                <c:pt idx="1845">
                  <c:v>119337.416015</c:v>
                </c:pt>
                <c:pt idx="1848">
                  <c:v>30902.489135</c:v>
                </c:pt>
                <c:pt idx="1849">
                  <c:v>15697.252960000002</c:v>
                </c:pt>
                <c:pt idx="1853">
                  <c:v>101788.471191</c:v>
                </c:pt>
                <c:pt idx="1854">
                  <c:v>68804.772949999999</c:v>
                </c:pt>
                <c:pt idx="1856">
                  <c:v>87387.312988999998</c:v>
                </c:pt>
                <c:pt idx="1857">
                  <c:v>93138.640137000009</c:v>
                </c:pt>
                <c:pt idx="1858">
                  <c:v>93138.640137000009</c:v>
                </c:pt>
                <c:pt idx="1859">
                  <c:v>110480.172852</c:v>
                </c:pt>
                <c:pt idx="1860">
                  <c:v>102506.099122</c:v>
                </c:pt>
                <c:pt idx="1862">
                  <c:v>98914.734375</c:v>
                </c:pt>
                <c:pt idx="1863">
                  <c:v>90248.988282000006</c:v>
                </c:pt>
                <c:pt idx="1864">
                  <c:v>95558.247558999996</c:v>
                </c:pt>
                <c:pt idx="1865">
                  <c:v>91075.8125</c:v>
                </c:pt>
                <c:pt idx="1866">
                  <c:v>94304.983396999989</c:v>
                </c:pt>
                <c:pt idx="1867">
                  <c:v>60277.864259000002</c:v>
                </c:pt>
                <c:pt idx="1868">
                  <c:v>59719.736571999994</c:v>
                </c:pt>
                <c:pt idx="1869">
                  <c:v>59458.420899000004</c:v>
                </c:pt>
                <c:pt idx="1870">
                  <c:v>95449.440430000002</c:v>
                </c:pt>
                <c:pt idx="1871">
                  <c:v>98829.285155999998</c:v>
                </c:pt>
                <c:pt idx="1872">
                  <c:v>96312.503417999993</c:v>
                </c:pt>
                <c:pt idx="1874">
                  <c:v>118255.37207</c:v>
                </c:pt>
                <c:pt idx="1879">
                  <c:v>14483.251465000001</c:v>
                </c:pt>
                <c:pt idx="1880">
                  <c:v>55905.849365000002</c:v>
                </c:pt>
                <c:pt idx="1881">
                  <c:v>61964.208495999999</c:v>
                </c:pt>
                <c:pt idx="1882">
                  <c:v>66187.962402000005</c:v>
                </c:pt>
                <c:pt idx="1883">
                  <c:v>64972.454834999997</c:v>
                </c:pt>
                <c:pt idx="1884">
                  <c:v>60012.528319999998</c:v>
                </c:pt>
                <c:pt idx="1885">
                  <c:v>59078.984375000007</c:v>
                </c:pt>
                <c:pt idx="1886">
                  <c:v>58137.002686000007</c:v>
                </c:pt>
                <c:pt idx="1888">
                  <c:v>68182.239623999994</c:v>
                </c:pt>
                <c:pt idx="1889">
                  <c:v>68881.910157000006</c:v>
                </c:pt>
                <c:pt idx="1890">
                  <c:v>67213.894409</c:v>
                </c:pt>
                <c:pt idx="1891">
                  <c:v>67858.091797000001</c:v>
                </c:pt>
                <c:pt idx="1892">
                  <c:v>44789.526123999996</c:v>
                </c:pt>
                <c:pt idx="1893">
                  <c:v>48545.562254999997</c:v>
                </c:pt>
                <c:pt idx="1894">
                  <c:v>46253.482421000001</c:v>
                </c:pt>
                <c:pt idx="1895">
                  <c:v>50941.616211</c:v>
                </c:pt>
                <c:pt idx="1896">
                  <c:v>61706.901856000004</c:v>
                </c:pt>
                <c:pt idx="1897">
                  <c:v>53608.726562999997</c:v>
                </c:pt>
                <c:pt idx="1910">
                  <c:v>70078.812501000008</c:v>
                </c:pt>
                <c:pt idx="1911">
                  <c:v>68247.732178999999</c:v>
                </c:pt>
                <c:pt idx="1916">
                  <c:v>39451.684143999999</c:v>
                </c:pt>
                <c:pt idx="1918">
                  <c:v>42307.389099</c:v>
                </c:pt>
                <c:pt idx="1919">
                  <c:v>59869.426512999999</c:v>
                </c:pt>
                <c:pt idx="1920">
                  <c:v>61195.490723000003</c:v>
                </c:pt>
                <c:pt idx="1922">
                  <c:v>5894.2195439999996</c:v>
                </c:pt>
                <c:pt idx="1923">
                  <c:v>5672.3826290000006</c:v>
                </c:pt>
                <c:pt idx="1924">
                  <c:v>58607.228516000003</c:v>
                </c:pt>
                <c:pt idx="1925">
                  <c:v>58454.567872000007</c:v>
                </c:pt>
                <c:pt idx="1929">
                  <c:v>90671.521240000002</c:v>
                </c:pt>
                <c:pt idx="1930">
                  <c:v>98641.967774999997</c:v>
                </c:pt>
                <c:pt idx="1934">
                  <c:v>94474.618164999993</c:v>
                </c:pt>
                <c:pt idx="1938">
                  <c:v>59866.968995000003</c:v>
                </c:pt>
                <c:pt idx="1939">
                  <c:v>61192.651853999989</c:v>
                </c:pt>
                <c:pt idx="1940">
                  <c:v>84684.650878</c:v>
                </c:pt>
                <c:pt idx="1941">
                  <c:v>94377.211425999994</c:v>
                </c:pt>
                <c:pt idx="1942">
                  <c:v>98641.967774999997</c:v>
                </c:pt>
                <c:pt idx="1943">
                  <c:v>61888.104980999997</c:v>
                </c:pt>
                <c:pt idx="1945">
                  <c:v>92043.354980000004</c:v>
                </c:pt>
                <c:pt idx="1947">
                  <c:v>15189.066527999999</c:v>
                </c:pt>
                <c:pt idx="1948">
                  <c:v>36830.992432999999</c:v>
                </c:pt>
                <c:pt idx="1949">
                  <c:v>44290.231444999998</c:v>
                </c:pt>
                <c:pt idx="1950">
                  <c:v>42740.978515000003</c:v>
                </c:pt>
                <c:pt idx="1951">
                  <c:v>39238.195557000006</c:v>
                </c:pt>
                <c:pt idx="1952">
                  <c:v>34312.578613999998</c:v>
                </c:pt>
                <c:pt idx="1953">
                  <c:v>48341.449462999997</c:v>
                </c:pt>
                <c:pt idx="1954">
                  <c:v>44290.231444999998</c:v>
                </c:pt>
                <c:pt idx="1955">
                  <c:v>43291.919676999998</c:v>
                </c:pt>
                <c:pt idx="1960">
                  <c:v>75228.366334000006</c:v>
                </c:pt>
                <c:pt idx="1961">
                  <c:v>104842.307617</c:v>
                </c:pt>
                <c:pt idx="1965">
                  <c:v>106361.348144</c:v>
                </c:pt>
                <c:pt idx="1966">
                  <c:v>103349.12597699999</c:v>
                </c:pt>
                <c:pt idx="1968">
                  <c:v>100359.46118100001</c:v>
                </c:pt>
                <c:pt idx="1969">
                  <c:v>146493.18261799999</c:v>
                </c:pt>
                <c:pt idx="1971">
                  <c:v>120517.23974599999</c:v>
                </c:pt>
                <c:pt idx="1972">
                  <c:v>108094.08544899999</c:v>
                </c:pt>
                <c:pt idx="1974">
                  <c:v>27012.852721999996</c:v>
                </c:pt>
                <c:pt idx="1975">
                  <c:v>28104.758545999997</c:v>
                </c:pt>
                <c:pt idx="1976">
                  <c:v>23056.725128000002</c:v>
                </c:pt>
                <c:pt idx="1977">
                  <c:v>25831.031738999998</c:v>
                </c:pt>
                <c:pt idx="1978">
                  <c:v>27726.358153000005</c:v>
                </c:pt>
                <c:pt idx="1979">
                  <c:v>22315.203246999998</c:v>
                </c:pt>
                <c:pt idx="1980">
                  <c:v>20222.242553</c:v>
                </c:pt>
                <c:pt idx="1981">
                  <c:v>21666.316162000003</c:v>
                </c:pt>
                <c:pt idx="1982">
                  <c:v>17459.413573999998</c:v>
                </c:pt>
                <c:pt idx="1983">
                  <c:v>45037.395569</c:v>
                </c:pt>
                <c:pt idx="1984">
                  <c:v>48643.602537999999</c:v>
                </c:pt>
                <c:pt idx="1985">
                  <c:v>79393.606933999996</c:v>
                </c:pt>
                <c:pt idx="1986">
                  <c:v>68221.211790999994</c:v>
                </c:pt>
                <c:pt idx="1987">
                  <c:v>77707.596680000002</c:v>
                </c:pt>
                <c:pt idx="1988">
                  <c:v>78083.878419000001</c:v>
                </c:pt>
                <c:pt idx="1989">
                  <c:v>89506.399415000007</c:v>
                </c:pt>
                <c:pt idx="1990">
                  <c:v>83554.545409999992</c:v>
                </c:pt>
                <c:pt idx="1991">
                  <c:v>91915.369139999995</c:v>
                </c:pt>
                <c:pt idx="1992">
                  <c:v>81308.573241999999</c:v>
                </c:pt>
                <c:pt idx="1993">
                  <c:v>95211.194824000006</c:v>
                </c:pt>
                <c:pt idx="1994">
                  <c:v>97849.979490999991</c:v>
                </c:pt>
                <c:pt idx="1995">
                  <c:v>79545.365234000012</c:v>
                </c:pt>
                <c:pt idx="1996">
                  <c:v>44762.160398999993</c:v>
                </c:pt>
                <c:pt idx="1997">
                  <c:v>56645.648559000001</c:v>
                </c:pt>
                <c:pt idx="2000">
                  <c:v>77741.584961</c:v>
                </c:pt>
                <c:pt idx="2001">
                  <c:v>70754.963866999999</c:v>
                </c:pt>
                <c:pt idx="2004">
                  <c:v>58823.560424999996</c:v>
                </c:pt>
                <c:pt idx="2007">
                  <c:v>73682.981445000012</c:v>
                </c:pt>
                <c:pt idx="2008">
                  <c:v>72454.075683999996</c:v>
                </c:pt>
                <c:pt idx="2011">
                  <c:v>68124.109620000003</c:v>
                </c:pt>
                <c:pt idx="2012">
                  <c:v>77290.395507000008</c:v>
                </c:pt>
                <c:pt idx="2013">
                  <c:v>74792.857300000003</c:v>
                </c:pt>
                <c:pt idx="2014">
                  <c:v>66008.230469000002</c:v>
                </c:pt>
                <c:pt idx="2030">
                  <c:v>50139.347412000003</c:v>
                </c:pt>
                <c:pt idx="2031">
                  <c:v>53807.094117000001</c:v>
                </c:pt>
                <c:pt idx="2032">
                  <c:v>71486.612793000008</c:v>
                </c:pt>
                <c:pt idx="2035">
                  <c:v>86576.372071000005</c:v>
                </c:pt>
                <c:pt idx="2036">
                  <c:v>92193.649413000006</c:v>
                </c:pt>
                <c:pt idx="2037">
                  <c:v>86944.617675000001</c:v>
                </c:pt>
                <c:pt idx="2038">
                  <c:v>82290.473633000001</c:v>
                </c:pt>
                <c:pt idx="2043">
                  <c:v>87235.179687000011</c:v>
                </c:pt>
                <c:pt idx="2044">
                  <c:v>84280.736327999999</c:v>
                </c:pt>
                <c:pt idx="2051">
                  <c:v>65225.379883000001</c:v>
                </c:pt>
                <c:pt idx="2052">
                  <c:v>56286.808106999997</c:v>
                </c:pt>
                <c:pt idx="2054">
                  <c:v>53967.615234999997</c:v>
                </c:pt>
                <c:pt idx="2056">
                  <c:v>45584.899659000002</c:v>
                </c:pt>
                <c:pt idx="2057">
                  <c:v>48349.313232</c:v>
                </c:pt>
                <c:pt idx="2058">
                  <c:v>56428.235352000003</c:v>
                </c:pt>
                <c:pt idx="2060">
                  <c:v>37856.069823999998</c:v>
                </c:pt>
                <c:pt idx="2061">
                  <c:v>44173.334961</c:v>
                </c:pt>
                <c:pt idx="2062">
                  <c:v>44173.334961</c:v>
                </c:pt>
                <c:pt idx="2063">
                  <c:v>40479.989379999999</c:v>
                </c:pt>
                <c:pt idx="2064">
                  <c:v>34975.858154000001</c:v>
                </c:pt>
                <c:pt idx="2065">
                  <c:v>26883.938292000003</c:v>
                </c:pt>
                <c:pt idx="2067">
                  <c:v>29259.247315000001</c:v>
                </c:pt>
                <c:pt idx="2069">
                  <c:v>27532.610169</c:v>
                </c:pt>
                <c:pt idx="2070">
                  <c:v>21847.191284999997</c:v>
                </c:pt>
                <c:pt idx="2072">
                  <c:v>26826.903564000004</c:v>
                </c:pt>
                <c:pt idx="2073">
                  <c:v>27366.041749</c:v>
                </c:pt>
                <c:pt idx="2074">
                  <c:v>26998.320923000003</c:v>
                </c:pt>
                <c:pt idx="2075">
                  <c:v>9434.932189000001</c:v>
                </c:pt>
                <c:pt idx="2076">
                  <c:v>7189.8515020000004</c:v>
                </c:pt>
                <c:pt idx="2077">
                  <c:v>7030.3587029999999</c:v>
                </c:pt>
                <c:pt idx="2078">
                  <c:v>30754.473693999997</c:v>
                </c:pt>
                <c:pt idx="2079">
                  <c:v>34733.043335000002</c:v>
                </c:pt>
                <c:pt idx="2080">
                  <c:v>41379.889770000002</c:v>
                </c:pt>
                <c:pt idx="2081">
                  <c:v>38868.621827000003</c:v>
                </c:pt>
                <c:pt idx="2094">
                  <c:v>39840.141601999996</c:v>
                </c:pt>
                <c:pt idx="2095">
                  <c:v>37418.336180999999</c:v>
                </c:pt>
                <c:pt idx="2096">
                  <c:v>83740.163331000003</c:v>
                </c:pt>
                <c:pt idx="2098">
                  <c:v>53854.957519000003</c:v>
                </c:pt>
                <c:pt idx="2099">
                  <c:v>80480.568849000003</c:v>
                </c:pt>
                <c:pt idx="2100">
                  <c:v>71087.661376000004</c:v>
                </c:pt>
                <c:pt idx="2104">
                  <c:v>26756.490478000003</c:v>
                </c:pt>
                <c:pt idx="2105">
                  <c:v>31927.505736999999</c:v>
                </c:pt>
                <c:pt idx="2109">
                  <c:v>59012.345948000002</c:v>
                </c:pt>
                <c:pt idx="2111">
                  <c:v>85059.228514999995</c:v>
                </c:pt>
                <c:pt idx="2112">
                  <c:v>82051.222657000006</c:v>
                </c:pt>
                <c:pt idx="2113">
                  <c:v>77191.425292999993</c:v>
                </c:pt>
                <c:pt idx="2118">
                  <c:v>79065.366211999994</c:v>
                </c:pt>
                <c:pt idx="2119">
                  <c:v>70509.198730999997</c:v>
                </c:pt>
                <c:pt idx="2120">
                  <c:v>73643.76806599999</c:v>
                </c:pt>
                <c:pt idx="2127">
                  <c:v>53578.282714000008</c:v>
                </c:pt>
                <c:pt idx="2128">
                  <c:v>54338.020019000003</c:v>
                </c:pt>
                <c:pt idx="2133">
                  <c:v>51952.552979</c:v>
                </c:pt>
                <c:pt idx="2138">
                  <c:v>59943.415040000007</c:v>
                </c:pt>
                <c:pt idx="2141">
                  <c:v>103381.331055</c:v>
                </c:pt>
                <c:pt idx="2142">
                  <c:v>93934.854003</c:v>
                </c:pt>
                <c:pt idx="2146">
                  <c:v>27043.245178999998</c:v>
                </c:pt>
                <c:pt idx="2149">
                  <c:v>39840.141601999996</c:v>
                </c:pt>
                <c:pt idx="2150">
                  <c:v>31811.605530999997</c:v>
                </c:pt>
                <c:pt idx="2151">
                  <c:v>33941.855896000001</c:v>
                </c:pt>
                <c:pt idx="2152">
                  <c:v>36620.582030999998</c:v>
                </c:pt>
                <c:pt idx="2153">
                  <c:v>28529.928467000002</c:v>
                </c:pt>
                <c:pt idx="2158">
                  <c:v>54854.111815999997</c:v>
                </c:pt>
                <c:pt idx="2159">
                  <c:v>60622.053954999996</c:v>
                </c:pt>
                <c:pt idx="2160">
                  <c:v>62128.381346999988</c:v>
                </c:pt>
                <c:pt idx="2161">
                  <c:v>53067.735718000004</c:v>
                </c:pt>
                <c:pt idx="2167">
                  <c:v>105608.805664</c:v>
                </c:pt>
                <c:pt idx="2168">
                  <c:v>93525.450194999998</c:v>
                </c:pt>
                <c:pt idx="2169">
                  <c:v>100105.693848</c:v>
                </c:pt>
                <c:pt idx="2170">
                  <c:v>96212.413084999993</c:v>
                </c:pt>
                <c:pt idx="2171">
                  <c:v>105193.97265499999</c:v>
                </c:pt>
                <c:pt idx="2172">
                  <c:v>110533.895263</c:v>
                </c:pt>
                <c:pt idx="2173">
                  <c:v>120748.767578</c:v>
                </c:pt>
                <c:pt idx="2174">
                  <c:v>96759.058592999994</c:v>
                </c:pt>
                <c:pt idx="2175">
                  <c:v>94272.992066000006</c:v>
                </c:pt>
                <c:pt idx="2183">
                  <c:v>59678.969236999998</c:v>
                </c:pt>
                <c:pt idx="2184">
                  <c:v>62734.365722000002</c:v>
                </c:pt>
                <c:pt idx="2185">
                  <c:v>66983.400878999993</c:v>
                </c:pt>
                <c:pt idx="2186">
                  <c:v>124537.912109</c:v>
                </c:pt>
                <c:pt idx="2187">
                  <c:v>125237.45605499999</c:v>
                </c:pt>
                <c:pt idx="2200">
                  <c:v>59762.524902999998</c:v>
                </c:pt>
                <c:pt idx="2209">
                  <c:v>34338.786865999995</c:v>
                </c:pt>
                <c:pt idx="2211">
                  <c:v>80880.865722000002</c:v>
                </c:pt>
                <c:pt idx="2212">
                  <c:v>37874.629151000001</c:v>
                </c:pt>
                <c:pt idx="2215">
                  <c:v>17781.193909000001</c:v>
                </c:pt>
                <c:pt idx="2216">
                  <c:v>36606.112061</c:v>
                </c:pt>
                <c:pt idx="2217">
                  <c:v>19715.830383</c:v>
                </c:pt>
                <c:pt idx="2219">
                  <c:v>38433.295897999997</c:v>
                </c:pt>
                <c:pt idx="2220">
                  <c:v>39392.169311999998</c:v>
                </c:pt>
                <c:pt idx="2221">
                  <c:v>42203.840820000005</c:v>
                </c:pt>
                <c:pt idx="2222">
                  <c:v>40953.102417000002</c:v>
                </c:pt>
                <c:pt idx="2226">
                  <c:v>24655.691590000002</c:v>
                </c:pt>
                <c:pt idx="2229">
                  <c:v>24655.691590000002</c:v>
                </c:pt>
                <c:pt idx="2230">
                  <c:v>18846.714905000001</c:v>
                </c:pt>
                <c:pt idx="2231">
                  <c:v>28259.933471999997</c:v>
                </c:pt>
                <c:pt idx="2242">
                  <c:v>77013.278320000012</c:v>
                </c:pt>
                <c:pt idx="2244">
                  <c:v>87473.343750999993</c:v>
                </c:pt>
                <c:pt idx="2245">
                  <c:v>78189.810303999999</c:v>
                </c:pt>
                <c:pt idx="2246">
                  <c:v>92664.511597000004</c:v>
                </c:pt>
                <c:pt idx="2247">
                  <c:v>89354.499022000004</c:v>
                </c:pt>
                <c:pt idx="2252">
                  <c:v>88385.838134000005</c:v>
                </c:pt>
                <c:pt idx="2253">
                  <c:v>86709.765136000002</c:v>
                </c:pt>
                <c:pt idx="2254">
                  <c:v>105576.33422799999</c:v>
                </c:pt>
                <c:pt idx="2255">
                  <c:v>98226.981933000003</c:v>
                </c:pt>
                <c:pt idx="2256">
                  <c:v>64839.009276999997</c:v>
                </c:pt>
                <c:pt idx="2257">
                  <c:v>58094.402587000004</c:v>
                </c:pt>
                <c:pt idx="2258">
                  <c:v>83411.103027000005</c:v>
                </c:pt>
                <c:pt idx="2259">
                  <c:v>76210.167969000002</c:v>
                </c:pt>
                <c:pt idx="2260">
                  <c:v>63427.707031999998</c:v>
                </c:pt>
                <c:pt idx="2263">
                  <c:v>92323.269532000006</c:v>
                </c:pt>
                <c:pt idx="2264">
                  <c:v>89786.500977000003</c:v>
                </c:pt>
                <c:pt idx="2265">
                  <c:v>90279.428954000003</c:v>
                </c:pt>
                <c:pt idx="2266">
                  <c:v>99486.899170999997</c:v>
                </c:pt>
                <c:pt idx="2267">
                  <c:v>94014.860350999996</c:v>
                </c:pt>
                <c:pt idx="2268">
                  <c:v>56074.587159000002</c:v>
                </c:pt>
                <c:pt idx="2269">
                  <c:v>100200.139037</c:v>
                </c:pt>
                <c:pt idx="2271">
                  <c:v>29534.175049000001</c:v>
                </c:pt>
                <c:pt idx="2274">
                  <c:v>35309.215086999997</c:v>
                </c:pt>
                <c:pt idx="2275">
                  <c:v>35265.848938999996</c:v>
                </c:pt>
                <c:pt idx="2276">
                  <c:v>33328.720641999993</c:v>
                </c:pt>
                <c:pt idx="2277">
                  <c:v>32677.409669000001</c:v>
                </c:pt>
                <c:pt idx="2278">
                  <c:v>32677.409669000001</c:v>
                </c:pt>
                <c:pt idx="2279">
                  <c:v>31087.118224999995</c:v>
                </c:pt>
                <c:pt idx="2284">
                  <c:v>70921.72119099999</c:v>
                </c:pt>
                <c:pt idx="2285">
                  <c:v>71167.927977999992</c:v>
                </c:pt>
                <c:pt idx="2289">
                  <c:v>9459.9804079999994</c:v>
                </c:pt>
                <c:pt idx="2291">
                  <c:v>98222.367186999996</c:v>
                </c:pt>
                <c:pt idx="2294">
                  <c:v>16863.139678999996</c:v>
                </c:pt>
                <c:pt idx="2296">
                  <c:v>17911.429366999997</c:v>
                </c:pt>
                <c:pt idx="2297">
                  <c:v>13026.308594</c:v>
                </c:pt>
                <c:pt idx="2298">
                  <c:v>10979.915756</c:v>
                </c:pt>
                <c:pt idx="2299">
                  <c:v>11092.756836</c:v>
                </c:pt>
                <c:pt idx="2300">
                  <c:v>11064.571824000001</c:v>
                </c:pt>
                <c:pt idx="2301">
                  <c:v>13547.961914</c:v>
                </c:pt>
                <c:pt idx="2302">
                  <c:v>14372.068604</c:v>
                </c:pt>
                <c:pt idx="2303">
                  <c:v>14372.068604</c:v>
                </c:pt>
                <c:pt idx="2304">
                  <c:v>14372.068604</c:v>
                </c:pt>
                <c:pt idx="2305">
                  <c:v>14619.549071999998</c:v>
                </c:pt>
                <c:pt idx="2306">
                  <c:v>85629.893066000004</c:v>
                </c:pt>
                <c:pt idx="2314">
                  <c:v>83328.525391000003</c:v>
                </c:pt>
                <c:pt idx="2322">
                  <c:v>104433.079101</c:v>
                </c:pt>
                <c:pt idx="2323">
                  <c:v>16023.942765</c:v>
                </c:pt>
                <c:pt idx="2324">
                  <c:v>75163.379883000001</c:v>
                </c:pt>
                <c:pt idx="2327">
                  <c:v>85314.962159000002</c:v>
                </c:pt>
                <c:pt idx="2328">
                  <c:v>101326.182128</c:v>
                </c:pt>
                <c:pt idx="2330">
                  <c:v>131254.50097699999</c:v>
                </c:pt>
                <c:pt idx="2331">
                  <c:v>101244.10498</c:v>
                </c:pt>
                <c:pt idx="2341">
                  <c:v>60128.536376999997</c:v>
                </c:pt>
                <c:pt idx="2342">
                  <c:v>89179.755858999997</c:v>
                </c:pt>
                <c:pt idx="2343">
                  <c:v>70089.463378999993</c:v>
                </c:pt>
                <c:pt idx="2344">
                  <c:v>82553.732420999993</c:v>
                </c:pt>
                <c:pt idx="2345">
                  <c:v>19562.676930000001</c:v>
                </c:pt>
                <c:pt idx="2346">
                  <c:v>112042.604492</c:v>
                </c:pt>
                <c:pt idx="2347">
                  <c:v>115506.758789</c:v>
                </c:pt>
                <c:pt idx="2348">
                  <c:v>115617.495117</c:v>
                </c:pt>
                <c:pt idx="2349">
                  <c:v>102389.11816399998</c:v>
                </c:pt>
                <c:pt idx="2350">
                  <c:v>86233.886352999994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D5D-40A1-878C-FC3FBC4D3C22}"/>
            </c:ext>
          </c:extLst>
        </c:ser>
        <c:ser>
          <c:idx val="2"/>
          <c:order val="2"/>
          <c:tx>
            <c:v>ramps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8.1737374640843019E-2"/>
                  <c:y val="-2.1793610162973775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pivot_class!$D$6:$D$2380</c:f>
              <c:numCache>
                <c:formatCode>General</c:formatCode>
                <c:ptCount val="2375"/>
                <c:pt idx="54">
                  <c:v>5522</c:v>
                </c:pt>
                <c:pt idx="56">
                  <c:v>10633</c:v>
                </c:pt>
                <c:pt idx="235">
                  <c:v>13988</c:v>
                </c:pt>
                <c:pt idx="237">
                  <c:v>3036</c:v>
                </c:pt>
                <c:pt idx="239">
                  <c:v>9800</c:v>
                </c:pt>
                <c:pt idx="242">
                  <c:v>6385</c:v>
                </c:pt>
                <c:pt idx="245">
                  <c:v>10255</c:v>
                </c:pt>
                <c:pt idx="246">
                  <c:v>8196</c:v>
                </c:pt>
                <c:pt idx="247">
                  <c:v>6560</c:v>
                </c:pt>
                <c:pt idx="248">
                  <c:v>9851</c:v>
                </c:pt>
                <c:pt idx="250">
                  <c:v>6602</c:v>
                </c:pt>
                <c:pt idx="251">
                  <c:v>10265</c:v>
                </c:pt>
                <c:pt idx="253">
                  <c:v>6458</c:v>
                </c:pt>
                <c:pt idx="256">
                  <c:v>7755</c:v>
                </c:pt>
                <c:pt idx="257">
                  <c:v>6656</c:v>
                </c:pt>
                <c:pt idx="258">
                  <c:v>8479</c:v>
                </c:pt>
                <c:pt idx="259">
                  <c:v>8082</c:v>
                </c:pt>
                <c:pt idx="260">
                  <c:v>11636</c:v>
                </c:pt>
                <c:pt idx="265">
                  <c:v>5079</c:v>
                </c:pt>
                <c:pt idx="268">
                  <c:v>7486</c:v>
                </c:pt>
                <c:pt idx="269">
                  <c:v>7958</c:v>
                </c:pt>
                <c:pt idx="300">
                  <c:v>5856</c:v>
                </c:pt>
                <c:pt idx="301">
                  <c:v>3720</c:v>
                </c:pt>
                <c:pt idx="303">
                  <c:v>4058</c:v>
                </c:pt>
                <c:pt idx="315">
                  <c:v>15583</c:v>
                </c:pt>
                <c:pt idx="316">
                  <c:v>19432</c:v>
                </c:pt>
                <c:pt idx="317">
                  <c:v>6136</c:v>
                </c:pt>
                <c:pt idx="320">
                  <c:v>11263</c:v>
                </c:pt>
                <c:pt idx="321">
                  <c:v>8129</c:v>
                </c:pt>
                <c:pt idx="323">
                  <c:v>2652</c:v>
                </c:pt>
                <c:pt idx="349">
                  <c:v>14564</c:v>
                </c:pt>
                <c:pt idx="355">
                  <c:v>4318</c:v>
                </c:pt>
                <c:pt idx="356">
                  <c:v>9988</c:v>
                </c:pt>
                <c:pt idx="357">
                  <c:v>18051</c:v>
                </c:pt>
                <c:pt idx="360">
                  <c:v>7272</c:v>
                </c:pt>
                <c:pt idx="361">
                  <c:v>7381</c:v>
                </c:pt>
                <c:pt idx="401">
                  <c:v>17527</c:v>
                </c:pt>
                <c:pt idx="535">
                  <c:v>9423</c:v>
                </c:pt>
                <c:pt idx="663">
                  <c:v>8152</c:v>
                </c:pt>
                <c:pt idx="664">
                  <c:v>3863</c:v>
                </c:pt>
                <c:pt idx="703">
                  <c:v>7962</c:v>
                </c:pt>
                <c:pt idx="704">
                  <c:v>9030</c:v>
                </c:pt>
                <c:pt idx="714">
                  <c:v>9058</c:v>
                </c:pt>
                <c:pt idx="715">
                  <c:v>8376</c:v>
                </c:pt>
                <c:pt idx="716">
                  <c:v>7827</c:v>
                </c:pt>
                <c:pt idx="717">
                  <c:v>11713</c:v>
                </c:pt>
                <c:pt idx="719">
                  <c:v>10009</c:v>
                </c:pt>
                <c:pt idx="720">
                  <c:v>4912</c:v>
                </c:pt>
                <c:pt idx="741">
                  <c:v>9136</c:v>
                </c:pt>
                <c:pt idx="759">
                  <c:v>9295</c:v>
                </c:pt>
                <c:pt idx="793">
                  <c:v>2311</c:v>
                </c:pt>
                <c:pt idx="798">
                  <c:v>25410</c:v>
                </c:pt>
                <c:pt idx="811">
                  <c:v>13755</c:v>
                </c:pt>
                <c:pt idx="816">
                  <c:v>8241</c:v>
                </c:pt>
                <c:pt idx="822">
                  <c:v>4500</c:v>
                </c:pt>
                <c:pt idx="826">
                  <c:v>20545</c:v>
                </c:pt>
                <c:pt idx="827">
                  <c:v>39701</c:v>
                </c:pt>
                <c:pt idx="837">
                  <c:v>16260</c:v>
                </c:pt>
                <c:pt idx="844">
                  <c:v>34715</c:v>
                </c:pt>
                <c:pt idx="851">
                  <c:v>11024</c:v>
                </c:pt>
                <c:pt idx="862">
                  <c:v>11050</c:v>
                </c:pt>
                <c:pt idx="864">
                  <c:v>13498</c:v>
                </c:pt>
                <c:pt idx="868">
                  <c:v>6035</c:v>
                </c:pt>
                <c:pt idx="876">
                  <c:v>8538</c:v>
                </c:pt>
                <c:pt idx="878">
                  <c:v>1704</c:v>
                </c:pt>
                <c:pt idx="879">
                  <c:v>4857</c:v>
                </c:pt>
                <c:pt idx="880">
                  <c:v>14309</c:v>
                </c:pt>
                <c:pt idx="881">
                  <c:v>9371</c:v>
                </c:pt>
                <c:pt idx="882">
                  <c:v>10096</c:v>
                </c:pt>
                <c:pt idx="883">
                  <c:v>6322</c:v>
                </c:pt>
                <c:pt idx="884">
                  <c:v>6229</c:v>
                </c:pt>
                <c:pt idx="885">
                  <c:v>7612</c:v>
                </c:pt>
                <c:pt idx="886">
                  <c:v>5781</c:v>
                </c:pt>
                <c:pt idx="887">
                  <c:v>12368</c:v>
                </c:pt>
                <c:pt idx="888">
                  <c:v>6359</c:v>
                </c:pt>
                <c:pt idx="889">
                  <c:v>12002</c:v>
                </c:pt>
                <c:pt idx="890">
                  <c:v>9470</c:v>
                </c:pt>
                <c:pt idx="891">
                  <c:v>26349</c:v>
                </c:pt>
                <c:pt idx="892">
                  <c:v>6115</c:v>
                </c:pt>
                <c:pt idx="893">
                  <c:v>1429</c:v>
                </c:pt>
                <c:pt idx="894">
                  <c:v>7237</c:v>
                </c:pt>
                <c:pt idx="895">
                  <c:v>7626</c:v>
                </c:pt>
                <c:pt idx="896">
                  <c:v>4496</c:v>
                </c:pt>
                <c:pt idx="897">
                  <c:v>5190</c:v>
                </c:pt>
                <c:pt idx="898">
                  <c:v>9989</c:v>
                </c:pt>
                <c:pt idx="899">
                  <c:v>8319</c:v>
                </c:pt>
                <c:pt idx="900">
                  <c:v>12428</c:v>
                </c:pt>
                <c:pt idx="901">
                  <c:v>4439</c:v>
                </c:pt>
                <c:pt idx="902">
                  <c:v>7539</c:v>
                </c:pt>
                <c:pt idx="903">
                  <c:v>3466</c:v>
                </c:pt>
                <c:pt idx="904">
                  <c:v>8719</c:v>
                </c:pt>
                <c:pt idx="905">
                  <c:v>5738</c:v>
                </c:pt>
                <c:pt idx="906">
                  <c:v>10309</c:v>
                </c:pt>
                <c:pt idx="907">
                  <c:v>6412</c:v>
                </c:pt>
                <c:pt idx="908">
                  <c:v>12927</c:v>
                </c:pt>
                <c:pt idx="909">
                  <c:v>7170</c:v>
                </c:pt>
                <c:pt idx="910">
                  <c:v>10421</c:v>
                </c:pt>
                <c:pt idx="911">
                  <c:v>13649</c:v>
                </c:pt>
                <c:pt idx="916">
                  <c:v>16394</c:v>
                </c:pt>
                <c:pt idx="918">
                  <c:v>26078</c:v>
                </c:pt>
                <c:pt idx="922">
                  <c:v>4343</c:v>
                </c:pt>
                <c:pt idx="923">
                  <c:v>5652</c:v>
                </c:pt>
                <c:pt idx="929">
                  <c:v>10376</c:v>
                </c:pt>
                <c:pt idx="930">
                  <c:v>8476</c:v>
                </c:pt>
                <c:pt idx="931">
                  <c:v>11987</c:v>
                </c:pt>
                <c:pt idx="932">
                  <c:v>9064</c:v>
                </c:pt>
                <c:pt idx="933">
                  <c:v>3702</c:v>
                </c:pt>
                <c:pt idx="934">
                  <c:v>5538</c:v>
                </c:pt>
                <c:pt idx="935">
                  <c:v>7255</c:v>
                </c:pt>
                <c:pt idx="936">
                  <c:v>10824</c:v>
                </c:pt>
                <c:pt idx="938">
                  <c:v>11703</c:v>
                </c:pt>
                <c:pt idx="939">
                  <c:v>7028</c:v>
                </c:pt>
                <c:pt idx="943">
                  <c:v>8038</c:v>
                </c:pt>
                <c:pt idx="944">
                  <c:v>20183</c:v>
                </c:pt>
                <c:pt idx="945">
                  <c:v>5092</c:v>
                </c:pt>
                <c:pt idx="952">
                  <c:v>2708</c:v>
                </c:pt>
                <c:pt idx="955">
                  <c:v>13040</c:v>
                </c:pt>
                <c:pt idx="956">
                  <c:v>10427</c:v>
                </c:pt>
                <c:pt idx="957">
                  <c:v>7664</c:v>
                </c:pt>
                <c:pt idx="958">
                  <c:v>6210</c:v>
                </c:pt>
                <c:pt idx="959">
                  <c:v>11478</c:v>
                </c:pt>
                <c:pt idx="960">
                  <c:v>19351</c:v>
                </c:pt>
                <c:pt idx="963">
                  <c:v>9380</c:v>
                </c:pt>
                <c:pt idx="964">
                  <c:v>5881</c:v>
                </c:pt>
                <c:pt idx="965">
                  <c:v>3719</c:v>
                </c:pt>
                <c:pt idx="968">
                  <c:v>23590</c:v>
                </c:pt>
                <c:pt idx="971">
                  <c:v>7338</c:v>
                </c:pt>
                <c:pt idx="972">
                  <c:v>19592</c:v>
                </c:pt>
                <c:pt idx="973">
                  <c:v>6062</c:v>
                </c:pt>
                <c:pt idx="986">
                  <c:v>1588</c:v>
                </c:pt>
                <c:pt idx="987">
                  <c:v>3347</c:v>
                </c:pt>
                <c:pt idx="1035">
                  <c:v>6389</c:v>
                </c:pt>
                <c:pt idx="1036">
                  <c:v>8001</c:v>
                </c:pt>
                <c:pt idx="1046">
                  <c:v>10659</c:v>
                </c:pt>
                <c:pt idx="1047">
                  <c:v>8932</c:v>
                </c:pt>
                <c:pt idx="1049">
                  <c:v>9333</c:v>
                </c:pt>
                <c:pt idx="1051">
                  <c:v>17115</c:v>
                </c:pt>
                <c:pt idx="1052">
                  <c:v>8483</c:v>
                </c:pt>
                <c:pt idx="1077">
                  <c:v>8943</c:v>
                </c:pt>
                <c:pt idx="1088">
                  <c:v>13162</c:v>
                </c:pt>
                <c:pt idx="1089">
                  <c:v>14086</c:v>
                </c:pt>
                <c:pt idx="1095">
                  <c:v>13623</c:v>
                </c:pt>
                <c:pt idx="1120">
                  <c:v>2468</c:v>
                </c:pt>
                <c:pt idx="1121">
                  <c:v>9550</c:v>
                </c:pt>
                <c:pt idx="1124">
                  <c:v>10772</c:v>
                </c:pt>
                <c:pt idx="1132">
                  <c:v>18118</c:v>
                </c:pt>
                <c:pt idx="1135">
                  <c:v>1169</c:v>
                </c:pt>
                <c:pt idx="1136">
                  <c:v>1340</c:v>
                </c:pt>
                <c:pt idx="1137">
                  <c:v>15907</c:v>
                </c:pt>
                <c:pt idx="1139">
                  <c:v>10277</c:v>
                </c:pt>
                <c:pt idx="1142">
                  <c:v>5651</c:v>
                </c:pt>
                <c:pt idx="1149">
                  <c:v>5630</c:v>
                </c:pt>
                <c:pt idx="1150">
                  <c:v>5247</c:v>
                </c:pt>
                <c:pt idx="1153">
                  <c:v>6201</c:v>
                </c:pt>
                <c:pt idx="1156">
                  <c:v>4626</c:v>
                </c:pt>
                <c:pt idx="1160">
                  <c:v>6238</c:v>
                </c:pt>
                <c:pt idx="1162">
                  <c:v>13600</c:v>
                </c:pt>
                <c:pt idx="1168">
                  <c:v>11028</c:v>
                </c:pt>
                <c:pt idx="1171">
                  <c:v>7008</c:v>
                </c:pt>
                <c:pt idx="1173">
                  <c:v>10900</c:v>
                </c:pt>
                <c:pt idx="1174">
                  <c:v>15990</c:v>
                </c:pt>
                <c:pt idx="1175">
                  <c:v>17084</c:v>
                </c:pt>
                <c:pt idx="1179">
                  <c:v>8730</c:v>
                </c:pt>
                <c:pt idx="1201">
                  <c:v>6796</c:v>
                </c:pt>
                <c:pt idx="1215">
                  <c:v>8974</c:v>
                </c:pt>
                <c:pt idx="1219">
                  <c:v>25329</c:v>
                </c:pt>
                <c:pt idx="1221">
                  <c:v>9191</c:v>
                </c:pt>
                <c:pt idx="1226">
                  <c:v>1454</c:v>
                </c:pt>
                <c:pt idx="1240">
                  <c:v>15974</c:v>
                </c:pt>
                <c:pt idx="1241">
                  <c:v>19662</c:v>
                </c:pt>
                <c:pt idx="1243">
                  <c:v>11170</c:v>
                </c:pt>
                <c:pt idx="1245">
                  <c:v>9054</c:v>
                </c:pt>
                <c:pt idx="1249">
                  <c:v>13648</c:v>
                </c:pt>
                <c:pt idx="1254">
                  <c:v>2587</c:v>
                </c:pt>
                <c:pt idx="1259">
                  <c:v>12106</c:v>
                </c:pt>
                <c:pt idx="1263">
                  <c:v>5954</c:v>
                </c:pt>
                <c:pt idx="1264">
                  <c:v>2802</c:v>
                </c:pt>
                <c:pt idx="1265">
                  <c:v>19346</c:v>
                </c:pt>
                <c:pt idx="1266">
                  <c:v>9524</c:v>
                </c:pt>
                <c:pt idx="1267">
                  <c:v>5910</c:v>
                </c:pt>
                <c:pt idx="1268">
                  <c:v>5880</c:v>
                </c:pt>
                <c:pt idx="1269">
                  <c:v>8914</c:v>
                </c:pt>
                <c:pt idx="1270">
                  <c:v>7338</c:v>
                </c:pt>
                <c:pt idx="1271">
                  <c:v>4828</c:v>
                </c:pt>
                <c:pt idx="1272">
                  <c:v>5936</c:v>
                </c:pt>
                <c:pt idx="1273">
                  <c:v>6891</c:v>
                </c:pt>
                <c:pt idx="1274">
                  <c:v>10233</c:v>
                </c:pt>
                <c:pt idx="1275">
                  <c:v>16246</c:v>
                </c:pt>
                <c:pt idx="1279">
                  <c:v>2985</c:v>
                </c:pt>
                <c:pt idx="1280">
                  <c:v>11955</c:v>
                </c:pt>
                <c:pt idx="1281">
                  <c:v>10758</c:v>
                </c:pt>
                <c:pt idx="1283">
                  <c:v>19168</c:v>
                </c:pt>
                <c:pt idx="1284">
                  <c:v>12050</c:v>
                </c:pt>
                <c:pt idx="1285">
                  <c:v>5180</c:v>
                </c:pt>
                <c:pt idx="1286">
                  <c:v>17521</c:v>
                </c:pt>
                <c:pt idx="1288">
                  <c:v>2997</c:v>
                </c:pt>
                <c:pt idx="1289">
                  <c:v>9018</c:v>
                </c:pt>
                <c:pt idx="1302">
                  <c:v>6668</c:v>
                </c:pt>
                <c:pt idx="1329">
                  <c:v>8575</c:v>
                </c:pt>
                <c:pt idx="1335">
                  <c:v>10875</c:v>
                </c:pt>
                <c:pt idx="1336">
                  <c:v>9669</c:v>
                </c:pt>
                <c:pt idx="1338">
                  <c:v>22155</c:v>
                </c:pt>
                <c:pt idx="1357">
                  <c:v>6676</c:v>
                </c:pt>
                <c:pt idx="1363">
                  <c:v>21386</c:v>
                </c:pt>
                <c:pt idx="1366">
                  <c:v>9428</c:v>
                </c:pt>
                <c:pt idx="1387">
                  <c:v>6372</c:v>
                </c:pt>
                <c:pt idx="1394">
                  <c:v>36709</c:v>
                </c:pt>
                <c:pt idx="1395">
                  <c:v>15800</c:v>
                </c:pt>
                <c:pt idx="1399">
                  <c:v>10739</c:v>
                </c:pt>
                <c:pt idx="1400">
                  <c:v>17605</c:v>
                </c:pt>
                <c:pt idx="1402">
                  <c:v>16072</c:v>
                </c:pt>
                <c:pt idx="1435">
                  <c:v>7975</c:v>
                </c:pt>
                <c:pt idx="1436">
                  <c:v>737</c:v>
                </c:pt>
                <c:pt idx="1437">
                  <c:v>3910</c:v>
                </c:pt>
                <c:pt idx="1440">
                  <c:v>15584</c:v>
                </c:pt>
                <c:pt idx="1449">
                  <c:v>9005</c:v>
                </c:pt>
                <c:pt idx="1454">
                  <c:v>14562</c:v>
                </c:pt>
                <c:pt idx="1456">
                  <c:v>3235</c:v>
                </c:pt>
                <c:pt idx="1457">
                  <c:v>2754</c:v>
                </c:pt>
                <c:pt idx="1474">
                  <c:v>4787</c:v>
                </c:pt>
                <c:pt idx="1475">
                  <c:v>8466</c:v>
                </c:pt>
                <c:pt idx="1476">
                  <c:v>9529</c:v>
                </c:pt>
                <c:pt idx="1665">
                  <c:v>9766</c:v>
                </c:pt>
                <c:pt idx="1846">
                  <c:v>12370</c:v>
                </c:pt>
                <c:pt idx="1847">
                  <c:v>6941</c:v>
                </c:pt>
                <c:pt idx="1850">
                  <c:v>5571</c:v>
                </c:pt>
                <c:pt idx="1851">
                  <c:v>19030</c:v>
                </c:pt>
                <c:pt idx="1855">
                  <c:v>4245</c:v>
                </c:pt>
                <c:pt idx="1861">
                  <c:v>5247</c:v>
                </c:pt>
                <c:pt idx="1876">
                  <c:v>10603</c:v>
                </c:pt>
                <c:pt idx="1877">
                  <c:v>8547</c:v>
                </c:pt>
                <c:pt idx="1878">
                  <c:v>3765</c:v>
                </c:pt>
                <c:pt idx="1887">
                  <c:v>10750</c:v>
                </c:pt>
                <c:pt idx="1898">
                  <c:v>12584</c:v>
                </c:pt>
                <c:pt idx="1899">
                  <c:v>13167</c:v>
                </c:pt>
                <c:pt idx="1900">
                  <c:v>4186</c:v>
                </c:pt>
                <c:pt idx="1901">
                  <c:v>3053</c:v>
                </c:pt>
                <c:pt idx="1902">
                  <c:v>5956</c:v>
                </c:pt>
                <c:pt idx="1903">
                  <c:v>8004</c:v>
                </c:pt>
                <c:pt idx="1904">
                  <c:v>8030</c:v>
                </c:pt>
                <c:pt idx="1905">
                  <c:v>5050</c:v>
                </c:pt>
                <c:pt idx="1906">
                  <c:v>7220</c:v>
                </c:pt>
                <c:pt idx="1907">
                  <c:v>2793</c:v>
                </c:pt>
                <c:pt idx="1908">
                  <c:v>4215</c:v>
                </c:pt>
                <c:pt idx="1909">
                  <c:v>3286</c:v>
                </c:pt>
                <c:pt idx="1912">
                  <c:v>10709</c:v>
                </c:pt>
                <c:pt idx="1915">
                  <c:v>8894</c:v>
                </c:pt>
                <c:pt idx="1917">
                  <c:v>4577</c:v>
                </c:pt>
                <c:pt idx="1921">
                  <c:v>16083</c:v>
                </c:pt>
                <c:pt idx="1926">
                  <c:v>8544</c:v>
                </c:pt>
                <c:pt idx="1927">
                  <c:v>4689</c:v>
                </c:pt>
                <c:pt idx="1928">
                  <c:v>5030</c:v>
                </c:pt>
                <c:pt idx="1931">
                  <c:v>7680</c:v>
                </c:pt>
                <c:pt idx="1932">
                  <c:v>3281</c:v>
                </c:pt>
                <c:pt idx="1933">
                  <c:v>18589</c:v>
                </c:pt>
                <c:pt idx="1935">
                  <c:v>6731</c:v>
                </c:pt>
                <c:pt idx="1936">
                  <c:v>9301</c:v>
                </c:pt>
                <c:pt idx="1937">
                  <c:v>5129</c:v>
                </c:pt>
                <c:pt idx="1944">
                  <c:v>13241</c:v>
                </c:pt>
                <c:pt idx="1946">
                  <c:v>5303</c:v>
                </c:pt>
                <c:pt idx="1956">
                  <c:v>17273</c:v>
                </c:pt>
                <c:pt idx="1957">
                  <c:v>19519</c:v>
                </c:pt>
                <c:pt idx="1958">
                  <c:v>3615</c:v>
                </c:pt>
                <c:pt idx="1959">
                  <c:v>21490</c:v>
                </c:pt>
                <c:pt idx="1962">
                  <c:v>7744</c:v>
                </c:pt>
                <c:pt idx="1963">
                  <c:v>7349</c:v>
                </c:pt>
                <c:pt idx="1964">
                  <c:v>1837</c:v>
                </c:pt>
                <c:pt idx="1967">
                  <c:v>37270</c:v>
                </c:pt>
                <c:pt idx="1970">
                  <c:v>26229</c:v>
                </c:pt>
                <c:pt idx="1973">
                  <c:v>24767</c:v>
                </c:pt>
                <c:pt idx="1998">
                  <c:v>9488</c:v>
                </c:pt>
                <c:pt idx="1999">
                  <c:v>5465</c:v>
                </c:pt>
                <c:pt idx="2002">
                  <c:v>7181</c:v>
                </c:pt>
                <c:pt idx="2003">
                  <c:v>9328</c:v>
                </c:pt>
                <c:pt idx="2005">
                  <c:v>11917</c:v>
                </c:pt>
                <c:pt idx="2006">
                  <c:v>4435</c:v>
                </c:pt>
                <c:pt idx="2009">
                  <c:v>7585</c:v>
                </c:pt>
                <c:pt idx="2010">
                  <c:v>9694</c:v>
                </c:pt>
                <c:pt idx="2015">
                  <c:v>4339</c:v>
                </c:pt>
                <c:pt idx="2016">
                  <c:v>1543</c:v>
                </c:pt>
                <c:pt idx="2017">
                  <c:v>3007</c:v>
                </c:pt>
                <c:pt idx="2018">
                  <c:v>14895</c:v>
                </c:pt>
                <c:pt idx="2019">
                  <c:v>7714</c:v>
                </c:pt>
                <c:pt idx="2020">
                  <c:v>16366</c:v>
                </c:pt>
                <c:pt idx="2021">
                  <c:v>23613</c:v>
                </c:pt>
                <c:pt idx="2022">
                  <c:v>12881</c:v>
                </c:pt>
                <c:pt idx="2023">
                  <c:v>6802</c:v>
                </c:pt>
                <c:pt idx="2024">
                  <c:v>9308</c:v>
                </c:pt>
                <c:pt idx="2025">
                  <c:v>3092</c:v>
                </c:pt>
                <c:pt idx="2026">
                  <c:v>7406</c:v>
                </c:pt>
                <c:pt idx="2027">
                  <c:v>8710</c:v>
                </c:pt>
                <c:pt idx="2028">
                  <c:v>2786</c:v>
                </c:pt>
                <c:pt idx="2029">
                  <c:v>19874</c:v>
                </c:pt>
                <c:pt idx="2033">
                  <c:v>11163</c:v>
                </c:pt>
                <c:pt idx="2034">
                  <c:v>7319</c:v>
                </c:pt>
                <c:pt idx="2039">
                  <c:v>11849</c:v>
                </c:pt>
                <c:pt idx="2040">
                  <c:v>4440</c:v>
                </c:pt>
                <c:pt idx="2041">
                  <c:v>11260</c:v>
                </c:pt>
                <c:pt idx="2045">
                  <c:v>3992</c:v>
                </c:pt>
                <c:pt idx="2046">
                  <c:v>14571</c:v>
                </c:pt>
                <c:pt idx="2047">
                  <c:v>8262</c:v>
                </c:pt>
                <c:pt idx="2048">
                  <c:v>5513</c:v>
                </c:pt>
                <c:pt idx="2049">
                  <c:v>9766</c:v>
                </c:pt>
                <c:pt idx="2050">
                  <c:v>3944</c:v>
                </c:pt>
                <c:pt idx="2053">
                  <c:v>12797</c:v>
                </c:pt>
                <c:pt idx="2055">
                  <c:v>3300</c:v>
                </c:pt>
                <c:pt idx="2059">
                  <c:v>21963</c:v>
                </c:pt>
                <c:pt idx="2066">
                  <c:v>12799</c:v>
                </c:pt>
                <c:pt idx="2068">
                  <c:v>5685</c:v>
                </c:pt>
                <c:pt idx="2071">
                  <c:v>3711</c:v>
                </c:pt>
                <c:pt idx="2082">
                  <c:v>11519</c:v>
                </c:pt>
                <c:pt idx="2083">
                  <c:v>6286</c:v>
                </c:pt>
                <c:pt idx="2084">
                  <c:v>16462</c:v>
                </c:pt>
                <c:pt idx="2085">
                  <c:v>9412</c:v>
                </c:pt>
                <c:pt idx="2086">
                  <c:v>4501</c:v>
                </c:pt>
                <c:pt idx="2087">
                  <c:v>3117</c:v>
                </c:pt>
                <c:pt idx="2088">
                  <c:v>7283</c:v>
                </c:pt>
                <c:pt idx="2089">
                  <c:v>13719</c:v>
                </c:pt>
                <c:pt idx="2090">
                  <c:v>13056</c:v>
                </c:pt>
                <c:pt idx="2091">
                  <c:v>8123</c:v>
                </c:pt>
                <c:pt idx="2092">
                  <c:v>20598</c:v>
                </c:pt>
                <c:pt idx="2093">
                  <c:v>6406</c:v>
                </c:pt>
                <c:pt idx="2097">
                  <c:v>5315</c:v>
                </c:pt>
                <c:pt idx="2101">
                  <c:v>17773</c:v>
                </c:pt>
                <c:pt idx="2102">
                  <c:v>18393</c:v>
                </c:pt>
                <c:pt idx="2103">
                  <c:v>8953</c:v>
                </c:pt>
                <c:pt idx="2106">
                  <c:v>14551</c:v>
                </c:pt>
                <c:pt idx="2107">
                  <c:v>6572</c:v>
                </c:pt>
                <c:pt idx="2108">
                  <c:v>10749</c:v>
                </c:pt>
                <c:pt idx="2110">
                  <c:v>3776</c:v>
                </c:pt>
                <c:pt idx="2114">
                  <c:v>10154</c:v>
                </c:pt>
                <c:pt idx="2115">
                  <c:v>5190</c:v>
                </c:pt>
                <c:pt idx="2116">
                  <c:v>1923</c:v>
                </c:pt>
                <c:pt idx="2117">
                  <c:v>4569</c:v>
                </c:pt>
                <c:pt idx="2121">
                  <c:v>8764</c:v>
                </c:pt>
                <c:pt idx="2122">
                  <c:v>10099</c:v>
                </c:pt>
                <c:pt idx="2123">
                  <c:v>2931</c:v>
                </c:pt>
                <c:pt idx="2124">
                  <c:v>7365</c:v>
                </c:pt>
                <c:pt idx="2125">
                  <c:v>10531</c:v>
                </c:pt>
                <c:pt idx="2126">
                  <c:v>6772</c:v>
                </c:pt>
                <c:pt idx="2129">
                  <c:v>6661</c:v>
                </c:pt>
                <c:pt idx="2130">
                  <c:v>5331</c:v>
                </c:pt>
                <c:pt idx="2131">
                  <c:v>9863</c:v>
                </c:pt>
                <c:pt idx="2132">
                  <c:v>9849</c:v>
                </c:pt>
                <c:pt idx="2134">
                  <c:v>9636</c:v>
                </c:pt>
                <c:pt idx="2135">
                  <c:v>6766</c:v>
                </c:pt>
                <c:pt idx="2136">
                  <c:v>2565</c:v>
                </c:pt>
                <c:pt idx="2137">
                  <c:v>3272</c:v>
                </c:pt>
                <c:pt idx="2139">
                  <c:v>8332</c:v>
                </c:pt>
                <c:pt idx="2140">
                  <c:v>6824</c:v>
                </c:pt>
                <c:pt idx="2143">
                  <c:v>5518</c:v>
                </c:pt>
                <c:pt idx="2144">
                  <c:v>7353</c:v>
                </c:pt>
                <c:pt idx="2145">
                  <c:v>2716</c:v>
                </c:pt>
                <c:pt idx="2147">
                  <c:v>12399</c:v>
                </c:pt>
                <c:pt idx="2148">
                  <c:v>10303</c:v>
                </c:pt>
                <c:pt idx="2154">
                  <c:v>12933</c:v>
                </c:pt>
                <c:pt idx="2155">
                  <c:v>3116</c:v>
                </c:pt>
                <c:pt idx="2157">
                  <c:v>10706</c:v>
                </c:pt>
                <c:pt idx="2162">
                  <c:v>3597</c:v>
                </c:pt>
                <c:pt idx="2163">
                  <c:v>2958</c:v>
                </c:pt>
                <c:pt idx="2164">
                  <c:v>5071</c:v>
                </c:pt>
                <c:pt idx="2165">
                  <c:v>6026</c:v>
                </c:pt>
                <c:pt idx="2166">
                  <c:v>6026</c:v>
                </c:pt>
                <c:pt idx="2176">
                  <c:v>8489</c:v>
                </c:pt>
                <c:pt idx="2177">
                  <c:v>14015</c:v>
                </c:pt>
                <c:pt idx="2178">
                  <c:v>5995</c:v>
                </c:pt>
                <c:pt idx="2179">
                  <c:v>31420</c:v>
                </c:pt>
                <c:pt idx="2180">
                  <c:v>8226</c:v>
                </c:pt>
                <c:pt idx="2181">
                  <c:v>9533</c:v>
                </c:pt>
                <c:pt idx="2182">
                  <c:v>9260</c:v>
                </c:pt>
                <c:pt idx="2188">
                  <c:v>6494</c:v>
                </c:pt>
                <c:pt idx="2189">
                  <c:v>11620</c:v>
                </c:pt>
                <c:pt idx="2190">
                  <c:v>9962</c:v>
                </c:pt>
                <c:pt idx="2191">
                  <c:v>5183</c:v>
                </c:pt>
                <c:pt idx="2192">
                  <c:v>2228</c:v>
                </c:pt>
                <c:pt idx="2193">
                  <c:v>23927</c:v>
                </c:pt>
                <c:pt idx="2194">
                  <c:v>2825</c:v>
                </c:pt>
                <c:pt idx="2195">
                  <c:v>11957</c:v>
                </c:pt>
                <c:pt idx="2196">
                  <c:v>18372</c:v>
                </c:pt>
                <c:pt idx="2197">
                  <c:v>15988</c:v>
                </c:pt>
                <c:pt idx="2198">
                  <c:v>9247</c:v>
                </c:pt>
                <c:pt idx="2199">
                  <c:v>8414</c:v>
                </c:pt>
                <c:pt idx="2201">
                  <c:v>10790</c:v>
                </c:pt>
                <c:pt idx="2202">
                  <c:v>17770</c:v>
                </c:pt>
                <c:pt idx="2203">
                  <c:v>13090</c:v>
                </c:pt>
                <c:pt idx="2204">
                  <c:v>977</c:v>
                </c:pt>
                <c:pt idx="2205">
                  <c:v>11168</c:v>
                </c:pt>
                <c:pt idx="2206">
                  <c:v>5786</c:v>
                </c:pt>
                <c:pt idx="2207">
                  <c:v>3930</c:v>
                </c:pt>
                <c:pt idx="2208">
                  <c:v>9620</c:v>
                </c:pt>
                <c:pt idx="2210">
                  <c:v>8222</c:v>
                </c:pt>
                <c:pt idx="2213">
                  <c:v>6547</c:v>
                </c:pt>
                <c:pt idx="2214">
                  <c:v>8494</c:v>
                </c:pt>
                <c:pt idx="2218">
                  <c:v>4837</c:v>
                </c:pt>
                <c:pt idx="2223">
                  <c:v>12310</c:v>
                </c:pt>
                <c:pt idx="2224">
                  <c:v>12715</c:v>
                </c:pt>
                <c:pt idx="2225">
                  <c:v>8400</c:v>
                </c:pt>
                <c:pt idx="2227">
                  <c:v>8739</c:v>
                </c:pt>
                <c:pt idx="2232">
                  <c:v>10047</c:v>
                </c:pt>
                <c:pt idx="2233">
                  <c:v>11666</c:v>
                </c:pt>
                <c:pt idx="2234">
                  <c:v>5654</c:v>
                </c:pt>
                <c:pt idx="2235">
                  <c:v>4076</c:v>
                </c:pt>
                <c:pt idx="2236">
                  <c:v>13259</c:v>
                </c:pt>
                <c:pt idx="2237">
                  <c:v>4614</c:v>
                </c:pt>
                <c:pt idx="2238">
                  <c:v>4059</c:v>
                </c:pt>
                <c:pt idx="2239">
                  <c:v>780</c:v>
                </c:pt>
                <c:pt idx="2240">
                  <c:v>12627</c:v>
                </c:pt>
                <c:pt idx="2241">
                  <c:v>4168</c:v>
                </c:pt>
                <c:pt idx="2243">
                  <c:v>4812</c:v>
                </c:pt>
                <c:pt idx="2248">
                  <c:v>5461</c:v>
                </c:pt>
                <c:pt idx="2249">
                  <c:v>8522</c:v>
                </c:pt>
                <c:pt idx="2250">
                  <c:v>5385</c:v>
                </c:pt>
                <c:pt idx="2251">
                  <c:v>6361</c:v>
                </c:pt>
                <c:pt idx="2261">
                  <c:v>6584</c:v>
                </c:pt>
                <c:pt idx="2262">
                  <c:v>19688</c:v>
                </c:pt>
                <c:pt idx="2270">
                  <c:v>10772</c:v>
                </c:pt>
                <c:pt idx="2272">
                  <c:v>14205</c:v>
                </c:pt>
                <c:pt idx="2273">
                  <c:v>7334</c:v>
                </c:pt>
                <c:pt idx="2280">
                  <c:v>8390</c:v>
                </c:pt>
                <c:pt idx="2281">
                  <c:v>8535</c:v>
                </c:pt>
                <c:pt idx="2282">
                  <c:v>9840</c:v>
                </c:pt>
                <c:pt idx="2283">
                  <c:v>8637</c:v>
                </c:pt>
                <c:pt idx="2286">
                  <c:v>13235</c:v>
                </c:pt>
                <c:pt idx="2287">
                  <c:v>10266</c:v>
                </c:pt>
                <c:pt idx="2288">
                  <c:v>16774</c:v>
                </c:pt>
                <c:pt idx="2290">
                  <c:v>5331</c:v>
                </c:pt>
                <c:pt idx="2292">
                  <c:v>1847</c:v>
                </c:pt>
                <c:pt idx="2293">
                  <c:v>4240</c:v>
                </c:pt>
                <c:pt idx="2295">
                  <c:v>6775</c:v>
                </c:pt>
                <c:pt idx="2307">
                  <c:v>31213</c:v>
                </c:pt>
                <c:pt idx="2310">
                  <c:v>10194</c:v>
                </c:pt>
                <c:pt idx="2311">
                  <c:v>10023</c:v>
                </c:pt>
                <c:pt idx="2312">
                  <c:v>5147</c:v>
                </c:pt>
                <c:pt idx="2313">
                  <c:v>9353</c:v>
                </c:pt>
                <c:pt idx="2332">
                  <c:v>3395</c:v>
                </c:pt>
                <c:pt idx="2356">
                  <c:v>6172</c:v>
                </c:pt>
                <c:pt idx="2362">
                  <c:v>7636</c:v>
                </c:pt>
                <c:pt idx="2365">
                  <c:v>10889</c:v>
                </c:pt>
              </c:numCache>
            </c:numRef>
          </c:xVal>
          <c:yVal>
            <c:numRef>
              <c:f>pivot_class!$E$6:$E$2380</c:f>
              <c:numCache>
                <c:formatCode>General</c:formatCode>
                <c:ptCount val="2375"/>
                <c:pt idx="54">
                  <c:v>4930.3948199999995</c:v>
                </c:pt>
                <c:pt idx="56">
                  <c:v>3297.9913940000001</c:v>
                </c:pt>
                <c:pt idx="235">
                  <c:v>15501.567490000001</c:v>
                </c:pt>
                <c:pt idx="237">
                  <c:v>3178.735565</c:v>
                </c:pt>
                <c:pt idx="239">
                  <c:v>8090.6528630000003</c:v>
                </c:pt>
                <c:pt idx="242">
                  <c:v>8952.6835339999998</c:v>
                </c:pt>
                <c:pt idx="245">
                  <c:v>9453.0946960000001</c:v>
                </c:pt>
                <c:pt idx="246">
                  <c:v>8360.7384039999997</c:v>
                </c:pt>
                <c:pt idx="247">
                  <c:v>19374.951475999998</c:v>
                </c:pt>
                <c:pt idx="248">
                  <c:v>10974.60852</c:v>
                </c:pt>
                <c:pt idx="250">
                  <c:v>5663.251816</c:v>
                </c:pt>
                <c:pt idx="251">
                  <c:v>8529.0604860000003</c:v>
                </c:pt>
                <c:pt idx="253">
                  <c:v>7161.9486390000002</c:v>
                </c:pt>
                <c:pt idx="256">
                  <c:v>5712.0602410000001</c:v>
                </c:pt>
                <c:pt idx="257">
                  <c:v>5500.0285800000001</c:v>
                </c:pt>
                <c:pt idx="258">
                  <c:v>11586.742125999999</c:v>
                </c:pt>
                <c:pt idx="259">
                  <c:v>7627.0831900000003</c:v>
                </c:pt>
                <c:pt idx="260">
                  <c:v>9212.0864250000013</c:v>
                </c:pt>
                <c:pt idx="265">
                  <c:v>6213.3496319999995</c:v>
                </c:pt>
                <c:pt idx="268">
                  <c:v>11613.140259</c:v>
                </c:pt>
                <c:pt idx="269">
                  <c:v>7807.9310000000005</c:v>
                </c:pt>
                <c:pt idx="300">
                  <c:v>5934.5941999999995</c:v>
                </c:pt>
                <c:pt idx="301">
                  <c:v>2967.6026909999996</c:v>
                </c:pt>
                <c:pt idx="303">
                  <c:v>1617.3332519999999</c:v>
                </c:pt>
                <c:pt idx="315">
                  <c:v>18352.413025999998</c:v>
                </c:pt>
                <c:pt idx="316">
                  <c:v>13585.512206000001</c:v>
                </c:pt>
                <c:pt idx="317">
                  <c:v>7174.1894229999998</c:v>
                </c:pt>
                <c:pt idx="320">
                  <c:v>14817.820312999998</c:v>
                </c:pt>
                <c:pt idx="321">
                  <c:v>7165.1435850000007</c:v>
                </c:pt>
                <c:pt idx="323">
                  <c:v>7124.3170390000005</c:v>
                </c:pt>
                <c:pt idx="349">
                  <c:v>13118.952209000001</c:v>
                </c:pt>
                <c:pt idx="355">
                  <c:v>6938.7714839999999</c:v>
                </c:pt>
                <c:pt idx="356">
                  <c:v>8562.6737060000014</c:v>
                </c:pt>
                <c:pt idx="357">
                  <c:v>18572.090088999998</c:v>
                </c:pt>
                <c:pt idx="360">
                  <c:v>4539.7155199999997</c:v>
                </c:pt>
                <c:pt idx="361">
                  <c:v>7215.0216069999997</c:v>
                </c:pt>
                <c:pt idx="401">
                  <c:v>5678.4270020000004</c:v>
                </c:pt>
                <c:pt idx="535">
                  <c:v>9951.1823430000004</c:v>
                </c:pt>
                <c:pt idx="663">
                  <c:v>6342.6466369999998</c:v>
                </c:pt>
                <c:pt idx="664">
                  <c:v>3150.7791599999996</c:v>
                </c:pt>
                <c:pt idx="703">
                  <c:v>6486.4771420000006</c:v>
                </c:pt>
                <c:pt idx="704">
                  <c:v>11576.506958</c:v>
                </c:pt>
                <c:pt idx="714">
                  <c:v>10410.795257000002</c:v>
                </c:pt>
                <c:pt idx="715">
                  <c:v>9609.1620010000006</c:v>
                </c:pt>
                <c:pt idx="716">
                  <c:v>8875.6295170000012</c:v>
                </c:pt>
                <c:pt idx="717">
                  <c:v>9757.9388419999996</c:v>
                </c:pt>
                <c:pt idx="719">
                  <c:v>19298.961671000001</c:v>
                </c:pt>
                <c:pt idx="720">
                  <c:v>6006.5890040000004</c:v>
                </c:pt>
                <c:pt idx="741">
                  <c:v>5744.1641310000005</c:v>
                </c:pt>
                <c:pt idx="759">
                  <c:v>12557.972777999998</c:v>
                </c:pt>
                <c:pt idx="793">
                  <c:v>7768.8827190000002</c:v>
                </c:pt>
                <c:pt idx="798">
                  <c:v>23559.635253999997</c:v>
                </c:pt>
                <c:pt idx="811">
                  <c:v>9496.8066090000011</c:v>
                </c:pt>
                <c:pt idx="816">
                  <c:v>4591.2187810000005</c:v>
                </c:pt>
                <c:pt idx="822">
                  <c:v>3537.1391590000003</c:v>
                </c:pt>
                <c:pt idx="826">
                  <c:v>11251.199097000001</c:v>
                </c:pt>
                <c:pt idx="827">
                  <c:v>40444.193603</c:v>
                </c:pt>
                <c:pt idx="837">
                  <c:v>15350.943726000001</c:v>
                </c:pt>
                <c:pt idx="844">
                  <c:v>28941.553466999998</c:v>
                </c:pt>
                <c:pt idx="851">
                  <c:v>4341.4771780000001</c:v>
                </c:pt>
                <c:pt idx="862">
                  <c:v>9170.0864110000002</c:v>
                </c:pt>
                <c:pt idx="864">
                  <c:v>9925.6772469999996</c:v>
                </c:pt>
                <c:pt idx="868">
                  <c:v>4917.2303240000001</c:v>
                </c:pt>
                <c:pt idx="876">
                  <c:v>16694.792114</c:v>
                </c:pt>
                <c:pt idx="878">
                  <c:v>1127.5974309999999</c:v>
                </c:pt>
                <c:pt idx="879">
                  <c:v>2627.2703859999997</c:v>
                </c:pt>
                <c:pt idx="880">
                  <c:v>12729.997558000001</c:v>
                </c:pt>
                <c:pt idx="881">
                  <c:v>4817.3151860000007</c:v>
                </c:pt>
                <c:pt idx="882">
                  <c:v>11067.494385</c:v>
                </c:pt>
                <c:pt idx="883">
                  <c:v>9235.3457330000001</c:v>
                </c:pt>
                <c:pt idx="884">
                  <c:v>5384.4477239999997</c:v>
                </c:pt>
                <c:pt idx="885">
                  <c:v>4785.2217949999995</c:v>
                </c:pt>
                <c:pt idx="886">
                  <c:v>4513.443322000001</c:v>
                </c:pt>
                <c:pt idx="887">
                  <c:v>12422.999207000001</c:v>
                </c:pt>
                <c:pt idx="888">
                  <c:v>8328.9588629999998</c:v>
                </c:pt>
                <c:pt idx="889">
                  <c:v>12813.473998999998</c:v>
                </c:pt>
                <c:pt idx="890">
                  <c:v>14905.724548999999</c:v>
                </c:pt>
                <c:pt idx="891">
                  <c:v>11642.658936</c:v>
                </c:pt>
                <c:pt idx="892">
                  <c:v>4750.0735250000007</c:v>
                </c:pt>
                <c:pt idx="893">
                  <c:v>2109.5643529999998</c:v>
                </c:pt>
                <c:pt idx="894">
                  <c:v>7000.5443720000003</c:v>
                </c:pt>
                <c:pt idx="895">
                  <c:v>5633.2001189999992</c:v>
                </c:pt>
                <c:pt idx="896">
                  <c:v>3475.231636</c:v>
                </c:pt>
                <c:pt idx="897">
                  <c:v>4288.2205809999996</c:v>
                </c:pt>
                <c:pt idx="898">
                  <c:v>8138.8684079999994</c:v>
                </c:pt>
                <c:pt idx="899">
                  <c:v>7558.9008169999997</c:v>
                </c:pt>
                <c:pt idx="900">
                  <c:v>16074.568877999998</c:v>
                </c:pt>
                <c:pt idx="901">
                  <c:v>6053.3768629999995</c:v>
                </c:pt>
                <c:pt idx="902">
                  <c:v>7259.1492310000003</c:v>
                </c:pt>
                <c:pt idx="903">
                  <c:v>3798.0747299999998</c:v>
                </c:pt>
                <c:pt idx="904">
                  <c:v>5540.505204</c:v>
                </c:pt>
                <c:pt idx="905">
                  <c:v>3920.7486210000002</c:v>
                </c:pt>
                <c:pt idx="906">
                  <c:v>10494.527069</c:v>
                </c:pt>
                <c:pt idx="907">
                  <c:v>5903.2866519999998</c:v>
                </c:pt>
                <c:pt idx="908">
                  <c:v>13515.835295999999</c:v>
                </c:pt>
                <c:pt idx="909">
                  <c:v>6509.5874790000007</c:v>
                </c:pt>
                <c:pt idx="910">
                  <c:v>6732.6650070000005</c:v>
                </c:pt>
                <c:pt idx="911">
                  <c:v>18107.935913000001</c:v>
                </c:pt>
                <c:pt idx="916">
                  <c:v>17905.756957999998</c:v>
                </c:pt>
                <c:pt idx="918">
                  <c:v>21766.472960999999</c:v>
                </c:pt>
                <c:pt idx="922">
                  <c:v>4216.1379289999995</c:v>
                </c:pt>
                <c:pt idx="923">
                  <c:v>7064.9235840000001</c:v>
                </c:pt>
                <c:pt idx="929">
                  <c:v>14041.407349000001</c:v>
                </c:pt>
                <c:pt idx="930">
                  <c:v>9913.1367800000007</c:v>
                </c:pt>
                <c:pt idx="931">
                  <c:v>7810.5144460000001</c:v>
                </c:pt>
                <c:pt idx="932">
                  <c:v>8739.484437000001</c:v>
                </c:pt>
                <c:pt idx="933">
                  <c:v>1518.3981939999999</c:v>
                </c:pt>
                <c:pt idx="934">
                  <c:v>9628.5404979999985</c:v>
                </c:pt>
                <c:pt idx="935">
                  <c:v>7987.0164490000006</c:v>
                </c:pt>
                <c:pt idx="936">
                  <c:v>10890.905823000001</c:v>
                </c:pt>
                <c:pt idx="938">
                  <c:v>9903.1742549999999</c:v>
                </c:pt>
                <c:pt idx="939">
                  <c:v>3800.1652760000002</c:v>
                </c:pt>
                <c:pt idx="943">
                  <c:v>8113.294304</c:v>
                </c:pt>
                <c:pt idx="944">
                  <c:v>27888.634886999997</c:v>
                </c:pt>
                <c:pt idx="945">
                  <c:v>2511.3383680000002</c:v>
                </c:pt>
                <c:pt idx="952">
                  <c:v>3095.4267580000001</c:v>
                </c:pt>
                <c:pt idx="955">
                  <c:v>8249.4258420000006</c:v>
                </c:pt>
                <c:pt idx="956">
                  <c:v>13751.126861000001</c:v>
                </c:pt>
                <c:pt idx="957">
                  <c:v>6986.6165149999997</c:v>
                </c:pt>
                <c:pt idx="958">
                  <c:v>5679.7004239999997</c:v>
                </c:pt>
                <c:pt idx="959">
                  <c:v>7095.0005799999999</c:v>
                </c:pt>
                <c:pt idx="960">
                  <c:v>18609.692382000001</c:v>
                </c:pt>
                <c:pt idx="963">
                  <c:v>2533.586065</c:v>
                </c:pt>
                <c:pt idx="964">
                  <c:v>7133.0893559999995</c:v>
                </c:pt>
                <c:pt idx="965">
                  <c:v>5927.943268</c:v>
                </c:pt>
                <c:pt idx="968">
                  <c:v>19274.160401000001</c:v>
                </c:pt>
                <c:pt idx="971">
                  <c:v>4358.8125300000002</c:v>
                </c:pt>
                <c:pt idx="972">
                  <c:v>15118.819153</c:v>
                </c:pt>
                <c:pt idx="973">
                  <c:v>4304.4923699999999</c:v>
                </c:pt>
                <c:pt idx="986">
                  <c:v>3220.6386430000002</c:v>
                </c:pt>
                <c:pt idx="987">
                  <c:v>5779.9780280000004</c:v>
                </c:pt>
                <c:pt idx="1035">
                  <c:v>5268.1144560000002</c:v>
                </c:pt>
                <c:pt idx="1036">
                  <c:v>7306.3331920000001</c:v>
                </c:pt>
                <c:pt idx="1046">
                  <c:v>9178.1840809999994</c:v>
                </c:pt>
                <c:pt idx="1047">
                  <c:v>3277.664628</c:v>
                </c:pt>
                <c:pt idx="1049">
                  <c:v>6278.0195919999996</c:v>
                </c:pt>
                <c:pt idx="1051">
                  <c:v>12631.917267000001</c:v>
                </c:pt>
                <c:pt idx="1052">
                  <c:v>12337.072174000001</c:v>
                </c:pt>
                <c:pt idx="1077">
                  <c:v>5272.9254940000001</c:v>
                </c:pt>
                <c:pt idx="1088">
                  <c:v>13604.606628000001</c:v>
                </c:pt>
                <c:pt idx="1089">
                  <c:v>10296.411437999999</c:v>
                </c:pt>
                <c:pt idx="1095">
                  <c:v>18064.688109999999</c:v>
                </c:pt>
                <c:pt idx="1120">
                  <c:v>2774.4426350000003</c:v>
                </c:pt>
                <c:pt idx="1121">
                  <c:v>6757.983565999999</c:v>
                </c:pt>
                <c:pt idx="1124">
                  <c:v>11275.269469999999</c:v>
                </c:pt>
                <c:pt idx="1132">
                  <c:v>14886.785216999999</c:v>
                </c:pt>
                <c:pt idx="1135">
                  <c:v>252.15150499999999</c:v>
                </c:pt>
                <c:pt idx="1136">
                  <c:v>140.23381900000001</c:v>
                </c:pt>
                <c:pt idx="1137">
                  <c:v>14914.817566</c:v>
                </c:pt>
                <c:pt idx="1139">
                  <c:v>8204.1354360000005</c:v>
                </c:pt>
                <c:pt idx="1142">
                  <c:v>3068.7363350000001</c:v>
                </c:pt>
                <c:pt idx="1149">
                  <c:v>6687.1427620000013</c:v>
                </c:pt>
                <c:pt idx="1150">
                  <c:v>8028.4359130000003</c:v>
                </c:pt>
                <c:pt idx="1153">
                  <c:v>5639.7422480000005</c:v>
                </c:pt>
                <c:pt idx="1156">
                  <c:v>8008.8832710000006</c:v>
                </c:pt>
                <c:pt idx="1160">
                  <c:v>6415.7859349999999</c:v>
                </c:pt>
                <c:pt idx="1162">
                  <c:v>10614.68982</c:v>
                </c:pt>
                <c:pt idx="1168">
                  <c:v>9429.7462779999987</c:v>
                </c:pt>
                <c:pt idx="1171">
                  <c:v>13575.574829000001</c:v>
                </c:pt>
                <c:pt idx="1173">
                  <c:v>12465.825562</c:v>
                </c:pt>
                <c:pt idx="1174">
                  <c:v>14654.225828999999</c:v>
                </c:pt>
                <c:pt idx="1175">
                  <c:v>14545.791382000001</c:v>
                </c:pt>
                <c:pt idx="1179">
                  <c:v>8590.6321100000005</c:v>
                </c:pt>
                <c:pt idx="1201">
                  <c:v>4193.8205419999995</c:v>
                </c:pt>
                <c:pt idx="1215">
                  <c:v>5073.7594599999993</c:v>
                </c:pt>
                <c:pt idx="1219">
                  <c:v>23649.089478999998</c:v>
                </c:pt>
                <c:pt idx="1221">
                  <c:v>10786.386291999999</c:v>
                </c:pt>
                <c:pt idx="1226">
                  <c:v>5262.2736970000005</c:v>
                </c:pt>
                <c:pt idx="1240">
                  <c:v>15295.169372999999</c:v>
                </c:pt>
                <c:pt idx="1241">
                  <c:v>14340.944366</c:v>
                </c:pt>
                <c:pt idx="1243">
                  <c:v>12479.600281999999</c:v>
                </c:pt>
                <c:pt idx="1245">
                  <c:v>11298.483184999999</c:v>
                </c:pt>
                <c:pt idx="1249">
                  <c:v>10831.813050000001</c:v>
                </c:pt>
                <c:pt idx="1254">
                  <c:v>2133.706185</c:v>
                </c:pt>
                <c:pt idx="1259">
                  <c:v>7346.5863650000001</c:v>
                </c:pt>
                <c:pt idx="1263">
                  <c:v>4100.8858959999998</c:v>
                </c:pt>
                <c:pt idx="1264">
                  <c:v>1621.6177909999999</c:v>
                </c:pt>
                <c:pt idx="1265">
                  <c:v>15047.232544999999</c:v>
                </c:pt>
                <c:pt idx="1266">
                  <c:v>12540.315673000001</c:v>
                </c:pt>
                <c:pt idx="1267">
                  <c:v>6172.205903</c:v>
                </c:pt>
                <c:pt idx="1268">
                  <c:v>5634.5953360000003</c:v>
                </c:pt>
                <c:pt idx="1269">
                  <c:v>6213.9637459999994</c:v>
                </c:pt>
                <c:pt idx="1270">
                  <c:v>10072.064697</c:v>
                </c:pt>
                <c:pt idx="1271">
                  <c:v>7085.5159609999992</c:v>
                </c:pt>
                <c:pt idx="1272">
                  <c:v>9041.5843499999992</c:v>
                </c:pt>
                <c:pt idx="1273">
                  <c:v>7264.3102719999997</c:v>
                </c:pt>
                <c:pt idx="1274">
                  <c:v>8811.8750600000003</c:v>
                </c:pt>
                <c:pt idx="1275">
                  <c:v>11672.589873999999</c:v>
                </c:pt>
                <c:pt idx="1279">
                  <c:v>9937.5879510000013</c:v>
                </c:pt>
                <c:pt idx="1280">
                  <c:v>9376.6877439999989</c:v>
                </c:pt>
                <c:pt idx="1281">
                  <c:v>12168.658691000001</c:v>
                </c:pt>
                <c:pt idx="1283">
                  <c:v>28123.737975999997</c:v>
                </c:pt>
                <c:pt idx="1284">
                  <c:v>7500.3333739999989</c:v>
                </c:pt>
                <c:pt idx="1285">
                  <c:v>4124.0039900000002</c:v>
                </c:pt>
                <c:pt idx="1286">
                  <c:v>14700.722777999999</c:v>
                </c:pt>
                <c:pt idx="1288">
                  <c:v>1572.9154640000002</c:v>
                </c:pt>
                <c:pt idx="1289">
                  <c:v>3773.4999990000006</c:v>
                </c:pt>
                <c:pt idx="1302">
                  <c:v>6290.3770420000001</c:v>
                </c:pt>
                <c:pt idx="1329">
                  <c:v>9633.4465339999988</c:v>
                </c:pt>
                <c:pt idx="1335">
                  <c:v>14403.00432</c:v>
                </c:pt>
                <c:pt idx="1336">
                  <c:v>6024.3687170000003</c:v>
                </c:pt>
                <c:pt idx="1338">
                  <c:v>21001.101806000002</c:v>
                </c:pt>
                <c:pt idx="1357">
                  <c:v>4895.1150289999996</c:v>
                </c:pt>
                <c:pt idx="1363">
                  <c:v>30655.262939999997</c:v>
                </c:pt>
                <c:pt idx="1366">
                  <c:v>11298.828798</c:v>
                </c:pt>
                <c:pt idx="1387">
                  <c:v>7146.6272879999997</c:v>
                </c:pt>
                <c:pt idx="1394">
                  <c:v>38027.076051000004</c:v>
                </c:pt>
                <c:pt idx="1395">
                  <c:v>32013.720704000003</c:v>
                </c:pt>
                <c:pt idx="1399">
                  <c:v>13466.099915000001</c:v>
                </c:pt>
                <c:pt idx="1400">
                  <c:v>25141.798035</c:v>
                </c:pt>
                <c:pt idx="1402">
                  <c:v>15313.106781000002</c:v>
                </c:pt>
                <c:pt idx="1435">
                  <c:v>9175.4007419999998</c:v>
                </c:pt>
                <c:pt idx="1436">
                  <c:v>3720.9709590000002</c:v>
                </c:pt>
                <c:pt idx="1437">
                  <c:v>3053.3989560000005</c:v>
                </c:pt>
                <c:pt idx="1440">
                  <c:v>13554.682434</c:v>
                </c:pt>
                <c:pt idx="1449">
                  <c:v>7706.0171499999997</c:v>
                </c:pt>
                <c:pt idx="1454">
                  <c:v>15634.372071</c:v>
                </c:pt>
                <c:pt idx="1456">
                  <c:v>4366.7510990000001</c:v>
                </c:pt>
                <c:pt idx="1457">
                  <c:v>6594.8595740000001</c:v>
                </c:pt>
                <c:pt idx="1474">
                  <c:v>8942.4983219999995</c:v>
                </c:pt>
                <c:pt idx="1475">
                  <c:v>8516.7365119999995</c:v>
                </c:pt>
                <c:pt idx="1476">
                  <c:v>12319.845762999999</c:v>
                </c:pt>
                <c:pt idx="1665">
                  <c:v>10717.285188</c:v>
                </c:pt>
                <c:pt idx="1846">
                  <c:v>8276.4725040000012</c:v>
                </c:pt>
                <c:pt idx="1847">
                  <c:v>9202.3041689999991</c:v>
                </c:pt>
                <c:pt idx="1850">
                  <c:v>7569.9132380000001</c:v>
                </c:pt>
                <c:pt idx="1851">
                  <c:v>23955.284911999999</c:v>
                </c:pt>
                <c:pt idx="1855">
                  <c:v>4887.0400230000005</c:v>
                </c:pt>
                <c:pt idx="1861">
                  <c:v>2392.3008340000001</c:v>
                </c:pt>
                <c:pt idx="1876">
                  <c:v>10205.794981999999</c:v>
                </c:pt>
                <c:pt idx="1877">
                  <c:v>6385.7590319999999</c:v>
                </c:pt>
                <c:pt idx="1878">
                  <c:v>4395.8442070000001</c:v>
                </c:pt>
                <c:pt idx="1887">
                  <c:v>13245.135742999999</c:v>
                </c:pt>
                <c:pt idx="1898">
                  <c:v>15341.908997</c:v>
                </c:pt>
                <c:pt idx="1899">
                  <c:v>8672.4657289999996</c:v>
                </c:pt>
                <c:pt idx="1900">
                  <c:v>4741.7476879999995</c:v>
                </c:pt>
                <c:pt idx="1901">
                  <c:v>5261.9412199999997</c:v>
                </c:pt>
                <c:pt idx="1902">
                  <c:v>6895.5158689999989</c:v>
                </c:pt>
                <c:pt idx="1903">
                  <c:v>8259.0918569999994</c:v>
                </c:pt>
                <c:pt idx="1904">
                  <c:v>6589.3316649999997</c:v>
                </c:pt>
                <c:pt idx="1905">
                  <c:v>4158.7570340000002</c:v>
                </c:pt>
                <c:pt idx="1906">
                  <c:v>8885.5388789999997</c:v>
                </c:pt>
                <c:pt idx="1907">
                  <c:v>3373.9146730000002</c:v>
                </c:pt>
                <c:pt idx="1908">
                  <c:v>7209.9514620000009</c:v>
                </c:pt>
                <c:pt idx="1909">
                  <c:v>1875.5273729999999</c:v>
                </c:pt>
                <c:pt idx="1912">
                  <c:v>18628.247314</c:v>
                </c:pt>
                <c:pt idx="1915">
                  <c:v>9702.9906459999984</c:v>
                </c:pt>
                <c:pt idx="1917">
                  <c:v>2855.7050789999998</c:v>
                </c:pt>
                <c:pt idx="1921">
                  <c:v>11291.814085999998</c:v>
                </c:pt>
                <c:pt idx="1926">
                  <c:v>9635.532349000001</c:v>
                </c:pt>
                <c:pt idx="1927">
                  <c:v>5556.0380550000009</c:v>
                </c:pt>
                <c:pt idx="1928">
                  <c:v>4751.9341089999998</c:v>
                </c:pt>
                <c:pt idx="1931">
                  <c:v>5581.4666750000006</c:v>
                </c:pt>
                <c:pt idx="1932">
                  <c:v>251.94029199999997</c:v>
                </c:pt>
                <c:pt idx="1933">
                  <c:v>16085.133422999999</c:v>
                </c:pt>
                <c:pt idx="1935">
                  <c:v>9586.1229860000003</c:v>
                </c:pt>
                <c:pt idx="1936">
                  <c:v>14116.334412</c:v>
                </c:pt>
                <c:pt idx="1937">
                  <c:v>4879.5943449999995</c:v>
                </c:pt>
                <c:pt idx="1944">
                  <c:v>10358.512054000001</c:v>
                </c:pt>
                <c:pt idx="1946">
                  <c:v>6667.4310150000001</c:v>
                </c:pt>
                <c:pt idx="1956">
                  <c:v>10580.669006</c:v>
                </c:pt>
                <c:pt idx="1957">
                  <c:v>11282.167906999999</c:v>
                </c:pt>
                <c:pt idx="1958">
                  <c:v>5076.5623239999995</c:v>
                </c:pt>
                <c:pt idx="1959">
                  <c:v>17593.553099999997</c:v>
                </c:pt>
                <c:pt idx="1962">
                  <c:v>4801.0085749999998</c:v>
                </c:pt>
                <c:pt idx="1963">
                  <c:v>9277.4094540000006</c:v>
                </c:pt>
                <c:pt idx="1964">
                  <c:v>1327.7514340000002</c:v>
                </c:pt>
                <c:pt idx="1967">
                  <c:v>46836.603759999998</c:v>
                </c:pt>
                <c:pt idx="1970">
                  <c:v>35204.048888999998</c:v>
                </c:pt>
                <c:pt idx="1973">
                  <c:v>29127.754090000002</c:v>
                </c:pt>
                <c:pt idx="1998">
                  <c:v>7355.5661010000003</c:v>
                </c:pt>
                <c:pt idx="1999">
                  <c:v>5748.4933059999994</c:v>
                </c:pt>
                <c:pt idx="2002">
                  <c:v>6787.7600700000003</c:v>
                </c:pt>
                <c:pt idx="2003">
                  <c:v>7391.5059209999999</c:v>
                </c:pt>
                <c:pt idx="2005">
                  <c:v>13630.517639</c:v>
                </c:pt>
                <c:pt idx="2006">
                  <c:v>4463.4938280000006</c:v>
                </c:pt>
                <c:pt idx="2009">
                  <c:v>5558.8687439999994</c:v>
                </c:pt>
                <c:pt idx="2010">
                  <c:v>9166.2849430000006</c:v>
                </c:pt>
                <c:pt idx="2015">
                  <c:v>3805.0752429999993</c:v>
                </c:pt>
                <c:pt idx="2016">
                  <c:v>1098.7980419999999</c:v>
                </c:pt>
                <c:pt idx="2017">
                  <c:v>5640.632783</c:v>
                </c:pt>
                <c:pt idx="2018">
                  <c:v>8621.6484980000005</c:v>
                </c:pt>
                <c:pt idx="2019">
                  <c:v>5957.5836489999992</c:v>
                </c:pt>
                <c:pt idx="2020">
                  <c:v>12770.429321999998</c:v>
                </c:pt>
                <c:pt idx="2021">
                  <c:v>18478.311401999999</c:v>
                </c:pt>
                <c:pt idx="2022">
                  <c:v>13947.264161000001</c:v>
                </c:pt>
                <c:pt idx="2023">
                  <c:v>8140.5971230000005</c:v>
                </c:pt>
                <c:pt idx="2024">
                  <c:v>8356.6554859999997</c:v>
                </c:pt>
                <c:pt idx="2025">
                  <c:v>9471.2374159999999</c:v>
                </c:pt>
                <c:pt idx="2026">
                  <c:v>9415.2554330000003</c:v>
                </c:pt>
                <c:pt idx="2027">
                  <c:v>12361.731079000001</c:v>
                </c:pt>
                <c:pt idx="2028">
                  <c:v>5454.617851</c:v>
                </c:pt>
                <c:pt idx="2029">
                  <c:v>26518.997315000001</c:v>
                </c:pt>
                <c:pt idx="2033">
                  <c:v>7725.998779999999</c:v>
                </c:pt>
                <c:pt idx="2034">
                  <c:v>5617.2750020000003</c:v>
                </c:pt>
                <c:pt idx="2039">
                  <c:v>13538.175781000002</c:v>
                </c:pt>
                <c:pt idx="2040">
                  <c:v>3577.3067190000002</c:v>
                </c:pt>
                <c:pt idx="2041">
                  <c:v>6572.1634979999999</c:v>
                </c:pt>
                <c:pt idx="2045">
                  <c:v>2112.295795</c:v>
                </c:pt>
                <c:pt idx="2046">
                  <c:v>10113.432556</c:v>
                </c:pt>
                <c:pt idx="2047">
                  <c:v>9111.1872860000003</c:v>
                </c:pt>
                <c:pt idx="2048">
                  <c:v>6257.8192439999993</c:v>
                </c:pt>
                <c:pt idx="2049">
                  <c:v>2244.8705450000002</c:v>
                </c:pt>
                <c:pt idx="2050">
                  <c:v>3532.5065000000004</c:v>
                </c:pt>
                <c:pt idx="2053">
                  <c:v>11257.765625</c:v>
                </c:pt>
                <c:pt idx="2055">
                  <c:v>2460.6184079999998</c:v>
                </c:pt>
                <c:pt idx="2059">
                  <c:v>18572.164063</c:v>
                </c:pt>
                <c:pt idx="2066">
                  <c:v>729.318263</c:v>
                </c:pt>
                <c:pt idx="2068">
                  <c:v>4900.7172230000006</c:v>
                </c:pt>
                <c:pt idx="2071">
                  <c:v>5518.8510129999995</c:v>
                </c:pt>
                <c:pt idx="2082">
                  <c:v>9559.3543250000002</c:v>
                </c:pt>
                <c:pt idx="2083">
                  <c:v>6642.343108</c:v>
                </c:pt>
                <c:pt idx="2084">
                  <c:v>4969.1030650000002</c:v>
                </c:pt>
                <c:pt idx="2085">
                  <c:v>9373.1029500000004</c:v>
                </c:pt>
                <c:pt idx="2086">
                  <c:v>4503.1595299999999</c:v>
                </c:pt>
                <c:pt idx="2087">
                  <c:v>4786.8938740000003</c:v>
                </c:pt>
                <c:pt idx="2088">
                  <c:v>5562.0118409999995</c:v>
                </c:pt>
                <c:pt idx="2089">
                  <c:v>10891.181931000001</c:v>
                </c:pt>
                <c:pt idx="2090">
                  <c:v>13330.713715</c:v>
                </c:pt>
                <c:pt idx="2091">
                  <c:v>8632.2579040000001</c:v>
                </c:pt>
                <c:pt idx="2092">
                  <c:v>15141.016846</c:v>
                </c:pt>
                <c:pt idx="2093">
                  <c:v>10614.738616999999</c:v>
                </c:pt>
                <c:pt idx="2097">
                  <c:v>5697.8489009999994</c:v>
                </c:pt>
                <c:pt idx="2101">
                  <c:v>14867.319579999999</c:v>
                </c:pt>
                <c:pt idx="2102">
                  <c:v>14324.437195</c:v>
                </c:pt>
                <c:pt idx="2103">
                  <c:v>12033.235457999999</c:v>
                </c:pt>
                <c:pt idx="2106">
                  <c:v>10737.340544000001</c:v>
                </c:pt>
                <c:pt idx="2107">
                  <c:v>5280.0659319999995</c:v>
                </c:pt>
                <c:pt idx="2108">
                  <c:v>7156.1896360000001</c:v>
                </c:pt>
                <c:pt idx="2110">
                  <c:v>3008.000106</c:v>
                </c:pt>
                <c:pt idx="2114">
                  <c:v>7579.6730960000004</c:v>
                </c:pt>
                <c:pt idx="2115">
                  <c:v>3549.8660740000005</c:v>
                </c:pt>
                <c:pt idx="2116">
                  <c:v>1601.1005719999998</c:v>
                </c:pt>
                <c:pt idx="2117">
                  <c:v>4231.6031190000003</c:v>
                </c:pt>
                <c:pt idx="2121">
                  <c:v>6946.6022040000007</c:v>
                </c:pt>
                <c:pt idx="2122">
                  <c:v>9070.3490289999991</c:v>
                </c:pt>
                <c:pt idx="2123">
                  <c:v>6337.7119410000005</c:v>
                </c:pt>
                <c:pt idx="2124">
                  <c:v>6781.207152</c:v>
                </c:pt>
                <c:pt idx="2125">
                  <c:v>13362.408936</c:v>
                </c:pt>
                <c:pt idx="2126">
                  <c:v>6146.5213020000001</c:v>
                </c:pt>
                <c:pt idx="2129">
                  <c:v>5028.9466560000001</c:v>
                </c:pt>
                <c:pt idx="2130">
                  <c:v>4116.5433110000004</c:v>
                </c:pt>
                <c:pt idx="2131">
                  <c:v>7512.9480910000002</c:v>
                </c:pt>
                <c:pt idx="2132">
                  <c:v>6654.6758410000002</c:v>
                </c:pt>
                <c:pt idx="2134">
                  <c:v>5193.2725379999993</c:v>
                </c:pt>
                <c:pt idx="2135">
                  <c:v>6678.9286810000012</c:v>
                </c:pt>
                <c:pt idx="2136">
                  <c:v>3348.7659769999996</c:v>
                </c:pt>
                <c:pt idx="2137">
                  <c:v>2461.6707919999999</c:v>
                </c:pt>
                <c:pt idx="2139">
                  <c:v>4588.8899240000001</c:v>
                </c:pt>
                <c:pt idx="2140">
                  <c:v>8517.9220889999997</c:v>
                </c:pt>
                <c:pt idx="2143">
                  <c:v>5019.187316999999</c:v>
                </c:pt>
                <c:pt idx="2144">
                  <c:v>6574.0712129999993</c:v>
                </c:pt>
                <c:pt idx="2145">
                  <c:v>3338.4772719999996</c:v>
                </c:pt>
                <c:pt idx="2147">
                  <c:v>9197.4782099999993</c:v>
                </c:pt>
                <c:pt idx="2148">
                  <c:v>1644.723182</c:v>
                </c:pt>
                <c:pt idx="2154">
                  <c:v>8643.6006310000012</c:v>
                </c:pt>
                <c:pt idx="2155">
                  <c:v>3714.2465739999998</c:v>
                </c:pt>
                <c:pt idx="2157">
                  <c:v>7274.2698659999996</c:v>
                </c:pt>
                <c:pt idx="2162">
                  <c:v>2317.997754</c:v>
                </c:pt>
                <c:pt idx="2163">
                  <c:v>2410.9590109999999</c:v>
                </c:pt>
                <c:pt idx="2164">
                  <c:v>7351.7303460000003</c:v>
                </c:pt>
                <c:pt idx="2165">
                  <c:v>9939.0017700000008</c:v>
                </c:pt>
                <c:pt idx="2166">
                  <c:v>9939.0017700000008</c:v>
                </c:pt>
                <c:pt idx="2176">
                  <c:v>5550.6719060000005</c:v>
                </c:pt>
                <c:pt idx="2177">
                  <c:v>14529.368957999999</c:v>
                </c:pt>
                <c:pt idx="2178">
                  <c:v>10433.679748</c:v>
                </c:pt>
                <c:pt idx="2179">
                  <c:v>35225.145385999997</c:v>
                </c:pt>
                <c:pt idx="2180">
                  <c:v>11736.287842</c:v>
                </c:pt>
                <c:pt idx="2181">
                  <c:v>10969.741638</c:v>
                </c:pt>
                <c:pt idx="2182">
                  <c:v>11033.880188000001</c:v>
                </c:pt>
                <c:pt idx="2188">
                  <c:v>6523.724792</c:v>
                </c:pt>
                <c:pt idx="2189">
                  <c:v>10270.451050000001</c:v>
                </c:pt>
                <c:pt idx="2190">
                  <c:v>10501.664491</c:v>
                </c:pt>
                <c:pt idx="2191">
                  <c:v>6959.029098</c:v>
                </c:pt>
                <c:pt idx="2192">
                  <c:v>1620.0098660000001</c:v>
                </c:pt>
                <c:pt idx="2193">
                  <c:v>30651.888062000002</c:v>
                </c:pt>
                <c:pt idx="2194">
                  <c:v>1689.847184</c:v>
                </c:pt>
                <c:pt idx="2195">
                  <c:v>12715.814331</c:v>
                </c:pt>
                <c:pt idx="2196">
                  <c:v>14601.530885000002</c:v>
                </c:pt>
                <c:pt idx="2197">
                  <c:v>12066.514617999999</c:v>
                </c:pt>
                <c:pt idx="2198">
                  <c:v>6153.7963870000003</c:v>
                </c:pt>
                <c:pt idx="2199">
                  <c:v>7182.2254570000005</c:v>
                </c:pt>
                <c:pt idx="2201">
                  <c:v>8194.6177989999996</c:v>
                </c:pt>
                <c:pt idx="2202">
                  <c:v>15459.157227</c:v>
                </c:pt>
                <c:pt idx="2203">
                  <c:v>14822.858123</c:v>
                </c:pt>
                <c:pt idx="2204">
                  <c:v>2173.9574109999999</c:v>
                </c:pt>
                <c:pt idx="2205">
                  <c:v>8644.9131479999996</c:v>
                </c:pt>
                <c:pt idx="2206">
                  <c:v>8766.1867680000014</c:v>
                </c:pt>
                <c:pt idx="2207">
                  <c:v>3637.9917679999999</c:v>
                </c:pt>
                <c:pt idx="2208">
                  <c:v>12884.60814</c:v>
                </c:pt>
                <c:pt idx="2210">
                  <c:v>10887.169129</c:v>
                </c:pt>
                <c:pt idx="2213">
                  <c:v>2657.262131</c:v>
                </c:pt>
                <c:pt idx="2214">
                  <c:v>2964.5742410000003</c:v>
                </c:pt>
                <c:pt idx="2218">
                  <c:v>2519.8082850000001</c:v>
                </c:pt>
                <c:pt idx="2223">
                  <c:v>9245.8732909999999</c:v>
                </c:pt>
                <c:pt idx="2224">
                  <c:v>13625.483855999999</c:v>
                </c:pt>
                <c:pt idx="2225">
                  <c:v>10732.460632</c:v>
                </c:pt>
                <c:pt idx="2227">
                  <c:v>7460.9321290000007</c:v>
                </c:pt>
                <c:pt idx="2232">
                  <c:v>7985.7306520000002</c:v>
                </c:pt>
                <c:pt idx="2233">
                  <c:v>13893.453522</c:v>
                </c:pt>
                <c:pt idx="2234">
                  <c:v>4557.9035330000006</c:v>
                </c:pt>
                <c:pt idx="2235">
                  <c:v>3348.3060150000001</c:v>
                </c:pt>
                <c:pt idx="2236">
                  <c:v>26754.791930000003</c:v>
                </c:pt>
                <c:pt idx="2237">
                  <c:v>4483.0726619999996</c:v>
                </c:pt>
                <c:pt idx="2238">
                  <c:v>6299.521737</c:v>
                </c:pt>
                <c:pt idx="2239">
                  <c:v>6770.3629080000001</c:v>
                </c:pt>
                <c:pt idx="2240">
                  <c:v>10318.225586</c:v>
                </c:pt>
                <c:pt idx="2241">
                  <c:v>9848.078614</c:v>
                </c:pt>
                <c:pt idx="2243">
                  <c:v>3871.2636029999999</c:v>
                </c:pt>
                <c:pt idx="2248">
                  <c:v>5819.7842109999992</c:v>
                </c:pt>
                <c:pt idx="2249">
                  <c:v>11517.214233999999</c:v>
                </c:pt>
                <c:pt idx="2250">
                  <c:v>3175.0451650000005</c:v>
                </c:pt>
                <c:pt idx="2251">
                  <c:v>4278.6708069999995</c:v>
                </c:pt>
                <c:pt idx="2261">
                  <c:v>8683.4540399999987</c:v>
                </c:pt>
                <c:pt idx="2262">
                  <c:v>42708.128907000006</c:v>
                </c:pt>
                <c:pt idx="2270">
                  <c:v>10395.793518</c:v>
                </c:pt>
                <c:pt idx="2272">
                  <c:v>13124.97705</c:v>
                </c:pt>
                <c:pt idx="2273">
                  <c:v>5248.8706519999996</c:v>
                </c:pt>
                <c:pt idx="2280">
                  <c:v>8175.1719509999994</c:v>
                </c:pt>
                <c:pt idx="2281">
                  <c:v>10645.826689</c:v>
                </c:pt>
                <c:pt idx="2282">
                  <c:v>11581.445892</c:v>
                </c:pt>
                <c:pt idx="2283">
                  <c:v>11600.951599</c:v>
                </c:pt>
                <c:pt idx="2286">
                  <c:v>10138.949646000001</c:v>
                </c:pt>
                <c:pt idx="2287">
                  <c:v>7983.4798280000005</c:v>
                </c:pt>
                <c:pt idx="2288">
                  <c:v>13688.506346999999</c:v>
                </c:pt>
                <c:pt idx="2290">
                  <c:v>4364.0243909999999</c:v>
                </c:pt>
                <c:pt idx="2292">
                  <c:v>3358.1239619999997</c:v>
                </c:pt>
                <c:pt idx="2293">
                  <c:v>4128.4749449999999</c:v>
                </c:pt>
                <c:pt idx="2295">
                  <c:v>6072.7422739999993</c:v>
                </c:pt>
                <c:pt idx="2307">
                  <c:v>29590.229491999999</c:v>
                </c:pt>
                <c:pt idx="2310">
                  <c:v>7169.0173340000001</c:v>
                </c:pt>
                <c:pt idx="2311">
                  <c:v>4003.2499589999998</c:v>
                </c:pt>
                <c:pt idx="2312">
                  <c:v>1050.196655</c:v>
                </c:pt>
                <c:pt idx="2313">
                  <c:v>8545.9891360000001</c:v>
                </c:pt>
                <c:pt idx="2332">
                  <c:v>6196.5582079999995</c:v>
                </c:pt>
                <c:pt idx="2356">
                  <c:v>6870.3962869999996</c:v>
                </c:pt>
                <c:pt idx="2362">
                  <c:v>4003.2499589999998</c:v>
                </c:pt>
                <c:pt idx="2365">
                  <c:v>9252.875320000001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920-4432-8C68-67F673474383}"/>
            </c:ext>
          </c:extLst>
        </c:ser>
        <c:ser>
          <c:idx val="3"/>
          <c:order val="3"/>
          <c:tx>
            <c:v>arterials</c:v>
          </c:tx>
          <c:spPr>
            <a:ln w="19050">
              <a:noFill/>
            </a:ln>
          </c:spPr>
          <c:marker>
            <c:symbol val="triangle"/>
            <c:size val="4"/>
            <c:spPr>
              <a:noFill/>
              <a:ln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77759192390112E-2"/>
                  <c:y val="7.6679250986851398E-3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pivot_class!$F$6:$F$2380</c:f>
              <c:numCache>
                <c:formatCode>General</c:formatCode>
                <c:ptCount val="2375"/>
                <c:pt idx="2">
                  <c:v>24070</c:v>
                </c:pt>
                <c:pt idx="3">
                  <c:v>15100</c:v>
                </c:pt>
                <c:pt idx="6">
                  <c:v>2004</c:v>
                </c:pt>
                <c:pt idx="8">
                  <c:v>19052</c:v>
                </c:pt>
                <c:pt idx="10">
                  <c:v>35500</c:v>
                </c:pt>
                <c:pt idx="13">
                  <c:v>25749</c:v>
                </c:pt>
                <c:pt idx="15">
                  <c:v>24986</c:v>
                </c:pt>
                <c:pt idx="16">
                  <c:v>40462</c:v>
                </c:pt>
                <c:pt idx="22">
                  <c:v>21400</c:v>
                </c:pt>
                <c:pt idx="28">
                  <c:v>23936</c:v>
                </c:pt>
                <c:pt idx="51">
                  <c:v>9800</c:v>
                </c:pt>
                <c:pt idx="52">
                  <c:v>20800</c:v>
                </c:pt>
                <c:pt idx="57">
                  <c:v>10272</c:v>
                </c:pt>
                <c:pt idx="92">
                  <c:v>13900</c:v>
                </c:pt>
                <c:pt idx="96">
                  <c:v>35900</c:v>
                </c:pt>
                <c:pt idx="113">
                  <c:v>32300</c:v>
                </c:pt>
                <c:pt idx="124">
                  <c:v>12089</c:v>
                </c:pt>
                <c:pt idx="125">
                  <c:v>23538</c:v>
                </c:pt>
                <c:pt idx="126">
                  <c:v>16781</c:v>
                </c:pt>
                <c:pt idx="127">
                  <c:v>3708</c:v>
                </c:pt>
                <c:pt idx="131">
                  <c:v>37800</c:v>
                </c:pt>
                <c:pt idx="135">
                  <c:v>27500</c:v>
                </c:pt>
                <c:pt idx="141">
                  <c:v>23000</c:v>
                </c:pt>
                <c:pt idx="142">
                  <c:v>14300</c:v>
                </c:pt>
                <c:pt idx="145">
                  <c:v>10000</c:v>
                </c:pt>
                <c:pt idx="146">
                  <c:v>14200</c:v>
                </c:pt>
                <c:pt idx="150">
                  <c:v>23783</c:v>
                </c:pt>
                <c:pt idx="152">
                  <c:v>10295</c:v>
                </c:pt>
                <c:pt idx="153">
                  <c:v>21162</c:v>
                </c:pt>
                <c:pt idx="154">
                  <c:v>24454</c:v>
                </c:pt>
                <c:pt idx="157">
                  <c:v>51280</c:v>
                </c:pt>
                <c:pt idx="159">
                  <c:v>25400</c:v>
                </c:pt>
                <c:pt idx="163">
                  <c:v>13100</c:v>
                </c:pt>
                <c:pt idx="166">
                  <c:v>16800</c:v>
                </c:pt>
                <c:pt idx="169">
                  <c:v>25000</c:v>
                </c:pt>
                <c:pt idx="170">
                  <c:v>10997</c:v>
                </c:pt>
                <c:pt idx="171">
                  <c:v>23000</c:v>
                </c:pt>
                <c:pt idx="172">
                  <c:v>5300</c:v>
                </c:pt>
                <c:pt idx="173">
                  <c:v>14200</c:v>
                </c:pt>
                <c:pt idx="174">
                  <c:v>32000</c:v>
                </c:pt>
                <c:pt idx="175">
                  <c:v>13000</c:v>
                </c:pt>
                <c:pt idx="176">
                  <c:v>25700</c:v>
                </c:pt>
                <c:pt idx="177">
                  <c:v>9661</c:v>
                </c:pt>
                <c:pt idx="180">
                  <c:v>51460</c:v>
                </c:pt>
                <c:pt idx="181">
                  <c:v>52411</c:v>
                </c:pt>
                <c:pt idx="182">
                  <c:v>16858</c:v>
                </c:pt>
                <c:pt idx="184">
                  <c:v>23439</c:v>
                </c:pt>
                <c:pt idx="185">
                  <c:v>23816</c:v>
                </c:pt>
                <c:pt idx="186">
                  <c:v>6674</c:v>
                </c:pt>
                <c:pt idx="187">
                  <c:v>12104</c:v>
                </c:pt>
                <c:pt idx="188">
                  <c:v>50578</c:v>
                </c:pt>
                <c:pt idx="189">
                  <c:v>26376</c:v>
                </c:pt>
                <c:pt idx="190">
                  <c:v>19416</c:v>
                </c:pt>
                <c:pt idx="191">
                  <c:v>20988</c:v>
                </c:pt>
                <c:pt idx="192">
                  <c:v>19843</c:v>
                </c:pt>
                <c:pt idx="197">
                  <c:v>19553</c:v>
                </c:pt>
                <c:pt idx="203">
                  <c:v>12700</c:v>
                </c:pt>
                <c:pt idx="204">
                  <c:v>12600</c:v>
                </c:pt>
                <c:pt idx="208">
                  <c:v>19207</c:v>
                </c:pt>
                <c:pt idx="212">
                  <c:v>16600</c:v>
                </c:pt>
                <c:pt idx="215">
                  <c:v>18672</c:v>
                </c:pt>
                <c:pt idx="216">
                  <c:v>9798</c:v>
                </c:pt>
                <c:pt idx="217">
                  <c:v>11426</c:v>
                </c:pt>
                <c:pt idx="218">
                  <c:v>15100</c:v>
                </c:pt>
                <c:pt idx="221">
                  <c:v>16554</c:v>
                </c:pt>
                <c:pt idx="226">
                  <c:v>17552</c:v>
                </c:pt>
                <c:pt idx="231">
                  <c:v>24300</c:v>
                </c:pt>
                <c:pt idx="232">
                  <c:v>22900</c:v>
                </c:pt>
                <c:pt idx="236">
                  <c:v>19800</c:v>
                </c:pt>
                <c:pt idx="238">
                  <c:v>11800</c:v>
                </c:pt>
                <c:pt idx="240">
                  <c:v>22500</c:v>
                </c:pt>
                <c:pt idx="241">
                  <c:v>16900</c:v>
                </c:pt>
                <c:pt idx="244">
                  <c:v>19800</c:v>
                </c:pt>
                <c:pt idx="252">
                  <c:v>5859</c:v>
                </c:pt>
                <c:pt idx="261">
                  <c:v>30000</c:v>
                </c:pt>
                <c:pt idx="262">
                  <c:v>12000</c:v>
                </c:pt>
                <c:pt idx="263">
                  <c:v>21000</c:v>
                </c:pt>
                <c:pt idx="264">
                  <c:v>15400</c:v>
                </c:pt>
                <c:pt idx="267">
                  <c:v>25500</c:v>
                </c:pt>
                <c:pt idx="271">
                  <c:v>18633</c:v>
                </c:pt>
                <c:pt idx="272">
                  <c:v>17500</c:v>
                </c:pt>
                <c:pt idx="273">
                  <c:v>22800</c:v>
                </c:pt>
                <c:pt idx="274">
                  <c:v>6300</c:v>
                </c:pt>
                <c:pt idx="275">
                  <c:v>14100</c:v>
                </c:pt>
                <c:pt idx="276">
                  <c:v>16100</c:v>
                </c:pt>
                <c:pt idx="283">
                  <c:v>26816</c:v>
                </c:pt>
                <c:pt idx="286">
                  <c:v>15300</c:v>
                </c:pt>
                <c:pt idx="299">
                  <c:v>25700</c:v>
                </c:pt>
                <c:pt idx="304">
                  <c:v>25800</c:v>
                </c:pt>
                <c:pt idx="306">
                  <c:v>24550</c:v>
                </c:pt>
                <c:pt idx="307">
                  <c:v>16200</c:v>
                </c:pt>
                <c:pt idx="310">
                  <c:v>25000</c:v>
                </c:pt>
                <c:pt idx="312">
                  <c:v>32600</c:v>
                </c:pt>
                <c:pt idx="313">
                  <c:v>41900</c:v>
                </c:pt>
                <c:pt idx="314">
                  <c:v>23374</c:v>
                </c:pt>
                <c:pt idx="318">
                  <c:v>53223</c:v>
                </c:pt>
                <c:pt idx="322">
                  <c:v>21108</c:v>
                </c:pt>
                <c:pt idx="324">
                  <c:v>14300</c:v>
                </c:pt>
                <c:pt idx="325">
                  <c:v>22500</c:v>
                </c:pt>
                <c:pt idx="326">
                  <c:v>22500</c:v>
                </c:pt>
                <c:pt idx="331">
                  <c:v>17824</c:v>
                </c:pt>
                <c:pt idx="332">
                  <c:v>6360</c:v>
                </c:pt>
                <c:pt idx="333">
                  <c:v>6218</c:v>
                </c:pt>
                <c:pt idx="335">
                  <c:v>33963</c:v>
                </c:pt>
                <c:pt idx="337">
                  <c:v>58950</c:v>
                </c:pt>
                <c:pt idx="339">
                  <c:v>18621</c:v>
                </c:pt>
                <c:pt idx="340">
                  <c:v>16999</c:v>
                </c:pt>
                <c:pt idx="341">
                  <c:v>22858</c:v>
                </c:pt>
                <c:pt idx="342">
                  <c:v>17255</c:v>
                </c:pt>
                <c:pt idx="344">
                  <c:v>10558</c:v>
                </c:pt>
                <c:pt idx="347">
                  <c:v>3274</c:v>
                </c:pt>
                <c:pt idx="348">
                  <c:v>19211</c:v>
                </c:pt>
                <c:pt idx="353">
                  <c:v>20500</c:v>
                </c:pt>
                <c:pt idx="362">
                  <c:v>22028</c:v>
                </c:pt>
                <c:pt idx="363">
                  <c:v>39500</c:v>
                </c:pt>
                <c:pt idx="364">
                  <c:v>19961</c:v>
                </c:pt>
                <c:pt idx="365">
                  <c:v>21944</c:v>
                </c:pt>
                <c:pt idx="366">
                  <c:v>14382</c:v>
                </c:pt>
                <c:pt idx="367">
                  <c:v>24000</c:v>
                </c:pt>
                <c:pt idx="368">
                  <c:v>22203</c:v>
                </c:pt>
                <c:pt idx="370">
                  <c:v>26792</c:v>
                </c:pt>
                <c:pt idx="377">
                  <c:v>27156</c:v>
                </c:pt>
                <c:pt idx="379">
                  <c:v>22672</c:v>
                </c:pt>
                <c:pt idx="380">
                  <c:v>23667</c:v>
                </c:pt>
                <c:pt idx="381">
                  <c:v>25555</c:v>
                </c:pt>
                <c:pt idx="382">
                  <c:v>24375</c:v>
                </c:pt>
                <c:pt idx="383">
                  <c:v>21980</c:v>
                </c:pt>
                <c:pt idx="385">
                  <c:v>15178</c:v>
                </c:pt>
                <c:pt idx="387">
                  <c:v>30600</c:v>
                </c:pt>
                <c:pt idx="388">
                  <c:v>25800</c:v>
                </c:pt>
                <c:pt idx="394">
                  <c:v>18100</c:v>
                </c:pt>
                <c:pt idx="395">
                  <c:v>23400</c:v>
                </c:pt>
                <c:pt idx="396">
                  <c:v>25900</c:v>
                </c:pt>
                <c:pt idx="397">
                  <c:v>24400</c:v>
                </c:pt>
                <c:pt idx="398">
                  <c:v>19567</c:v>
                </c:pt>
                <c:pt idx="399">
                  <c:v>26900</c:v>
                </c:pt>
                <c:pt idx="400">
                  <c:v>32100</c:v>
                </c:pt>
                <c:pt idx="402">
                  <c:v>21791</c:v>
                </c:pt>
                <c:pt idx="403">
                  <c:v>50006</c:v>
                </c:pt>
                <c:pt idx="404">
                  <c:v>40660</c:v>
                </c:pt>
                <c:pt idx="405">
                  <c:v>10400</c:v>
                </c:pt>
                <c:pt idx="413">
                  <c:v>52257</c:v>
                </c:pt>
                <c:pt idx="414">
                  <c:v>7976</c:v>
                </c:pt>
                <c:pt idx="417">
                  <c:v>19600</c:v>
                </c:pt>
                <c:pt idx="418">
                  <c:v>12900</c:v>
                </c:pt>
                <c:pt idx="420">
                  <c:v>17200</c:v>
                </c:pt>
                <c:pt idx="421">
                  <c:v>25000</c:v>
                </c:pt>
                <c:pt idx="422">
                  <c:v>14162</c:v>
                </c:pt>
                <c:pt idx="423">
                  <c:v>46187</c:v>
                </c:pt>
                <c:pt idx="425">
                  <c:v>11887</c:v>
                </c:pt>
                <c:pt idx="427">
                  <c:v>38500</c:v>
                </c:pt>
                <c:pt idx="429">
                  <c:v>24164</c:v>
                </c:pt>
                <c:pt idx="430">
                  <c:v>39916</c:v>
                </c:pt>
                <c:pt idx="431">
                  <c:v>21193</c:v>
                </c:pt>
                <c:pt idx="434">
                  <c:v>17063</c:v>
                </c:pt>
                <c:pt idx="438">
                  <c:v>14800</c:v>
                </c:pt>
                <c:pt idx="445">
                  <c:v>17224</c:v>
                </c:pt>
                <c:pt idx="446">
                  <c:v>13194</c:v>
                </c:pt>
                <c:pt idx="447">
                  <c:v>12873</c:v>
                </c:pt>
                <c:pt idx="448">
                  <c:v>13084</c:v>
                </c:pt>
                <c:pt idx="449">
                  <c:v>15068</c:v>
                </c:pt>
                <c:pt idx="452">
                  <c:v>38546</c:v>
                </c:pt>
                <c:pt idx="454">
                  <c:v>15800</c:v>
                </c:pt>
                <c:pt idx="455">
                  <c:v>19900</c:v>
                </c:pt>
                <c:pt idx="457">
                  <c:v>12033</c:v>
                </c:pt>
                <c:pt idx="460">
                  <c:v>8659</c:v>
                </c:pt>
                <c:pt idx="465">
                  <c:v>10300</c:v>
                </c:pt>
                <c:pt idx="467">
                  <c:v>10500</c:v>
                </c:pt>
                <c:pt idx="478">
                  <c:v>24360</c:v>
                </c:pt>
                <c:pt idx="481">
                  <c:v>12753</c:v>
                </c:pt>
                <c:pt idx="483">
                  <c:v>15700</c:v>
                </c:pt>
                <c:pt idx="484">
                  <c:v>21600</c:v>
                </c:pt>
                <c:pt idx="485">
                  <c:v>28200</c:v>
                </c:pt>
                <c:pt idx="486">
                  <c:v>24900</c:v>
                </c:pt>
                <c:pt idx="487">
                  <c:v>28400</c:v>
                </c:pt>
                <c:pt idx="492">
                  <c:v>5600</c:v>
                </c:pt>
                <c:pt idx="494">
                  <c:v>18500</c:v>
                </c:pt>
                <c:pt idx="496">
                  <c:v>19800</c:v>
                </c:pt>
                <c:pt idx="497">
                  <c:v>27600</c:v>
                </c:pt>
                <c:pt idx="498">
                  <c:v>23000</c:v>
                </c:pt>
                <c:pt idx="500">
                  <c:v>11500</c:v>
                </c:pt>
                <c:pt idx="506">
                  <c:v>28000</c:v>
                </c:pt>
                <c:pt idx="510">
                  <c:v>43090</c:v>
                </c:pt>
                <c:pt idx="511">
                  <c:v>30586</c:v>
                </c:pt>
                <c:pt idx="513">
                  <c:v>15000</c:v>
                </c:pt>
                <c:pt idx="516">
                  <c:v>76673</c:v>
                </c:pt>
                <c:pt idx="517">
                  <c:v>7017</c:v>
                </c:pt>
                <c:pt idx="520">
                  <c:v>13422</c:v>
                </c:pt>
                <c:pt idx="521">
                  <c:v>18900</c:v>
                </c:pt>
                <c:pt idx="522">
                  <c:v>18591</c:v>
                </c:pt>
                <c:pt idx="524">
                  <c:v>25773</c:v>
                </c:pt>
                <c:pt idx="527">
                  <c:v>16938</c:v>
                </c:pt>
                <c:pt idx="529">
                  <c:v>16858</c:v>
                </c:pt>
                <c:pt idx="531">
                  <c:v>15590</c:v>
                </c:pt>
                <c:pt idx="532">
                  <c:v>13300</c:v>
                </c:pt>
                <c:pt idx="534">
                  <c:v>31570</c:v>
                </c:pt>
                <c:pt idx="536">
                  <c:v>22500</c:v>
                </c:pt>
                <c:pt idx="537">
                  <c:v>20400</c:v>
                </c:pt>
                <c:pt idx="538">
                  <c:v>16400</c:v>
                </c:pt>
                <c:pt idx="539">
                  <c:v>14878</c:v>
                </c:pt>
                <c:pt idx="542">
                  <c:v>8900</c:v>
                </c:pt>
                <c:pt idx="543">
                  <c:v>12800</c:v>
                </c:pt>
                <c:pt idx="545">
                  <c:v>15200</c:v>
                </c:pt>
                <c:pt idx="546">
                  <c:v>15000</c:v>
                </c:pt>
                <c:pt idx="560">
                  <c:v>8300</c:v>
                </c:pt>
                <c:pt idx="561">
                  <c:v>17900</c:v>
                </c:pt>
                <c:pt idx="563">
                  <c:v>26800</c:v>
                </c:pt>
                <c:pt idx="564">
                  <c:v>14000</c:v>
                </c:pt>
                <c:pt idx="566">
                  <c:v>8800</c:v>
                </c:pt>
                <c:pt idx="568">
                  <c:v>20400</c:v>
                </c:pt>
                <c:pt idx="574">
                  <c:v>13900</c:v>
                </c:pt>
                <c:pt idx="575">
                  <c:v>17100</c:v>
                </c:pt>
                <c:pt idx="576">
                  <c:v>15700</c:v>
                </c:pt>
                <c:pt idx="577">
                  <c:v>21875</c:v>
                </c:pt>
                <c:pt idx="579">
                  <c:v>28100</c:v>
                </c:pt>
                <c:pt idx="580">
                  <c:v>29400</c:v>
                </c:pt>
                <c:pt idx="584">
                  <c:v>17400</c:v>
                </c:pt>
                <c:pt idx="586">
                  <c:v>14200</c:v>
                </c:pt>
                <c:pt idx="588">
                  <c:v>1359</c:v>
                </c:pt>
                <c:pt idx="589">
                  <c:v>50785</c:v>
                </c:pt>
                <c:pt idx="590">
                  <c:v>9600</c:v>
                </c:pt>
                <c:pt idx="591">
                  <c:v>18100</c:v>
                </c:pt>
                <c:pt idx="594">
                  <c:v>17342</c:v>
                </c:pt>
                <c:pt idx="596">
                  <c:v>955</c:v>
                </c:pt>
                <c:pt idx="599">
                  <c:v>22500</c:v>
                </c:pt>
                <c:pt idx="601">
                  <c:v>19200</c:v>
                </c:pt>
                <c:pt idx="603">
                  <c:v>20600</c:v>
                </c:pt>
                <c:pt idx="607">
                  <c:v>27797</c:v>
                </c:pt>
                <c:pt idx="608">
                  <c:v>8707</c:v>
                </c:pt>
                <c:pt idx="611">
                  <c:v>21200</c:v>
                </c:pt>
                <c:pt idx="617">
                  <c:v>2421</c:v>
                </c:pt>
                <c:pt idx="618">
                  <c:v>2940</c:v>
                </c:pt>
                <c:pt idx="622">
                  <c:v>21172</c:v>
                </c:pt>
                <c:pt idx="624">
                  <c:v>37393</c:v>
                </c:pt>
                <c:pt idx="627">
                  <c:v>5904</c:v>
                </c:pt>
                <c:pt idx="630">
                  <c:v>6635</c:v>
                </c:pt>
                <c:pt idx="632">
                  <c:v>13127</c:v>
                </c:pt>
                <c:pt idx="635">
                  <c:v>18048</c:v>
                </c:pt>
                <c:pt idx="637">
                  <c:v>18700</c:v>
                </c:pt>
                <c:pt idx="645">
                  <c:v>12883</c:v>
                </c:pt>
                <c:pt idx="646">
                  <c:v>8050</c:v>
                </c:pt>
                <c:pt idx="648">
                  <c:v>649</c:v>
                </c:pt>
                <c:pt idx="650">
                  <c:v>18364</c:v>
                </c:pt>
                <c:pt idx="652">
                  <c:v>8500</c:v>
                </c:pt>
                <c:pt idx="659">
                  <c:v>6871</c:v>
                </c:pt>
                <c:pt idx="670">
                  <c:v>14261</c:v>
                </c:pt>
                <c:pt idx="711">
                  <c:v>22269</c:v>
                </c:pt>
                <c:pt idx="723">
                  <c:v>13000</c:v>
                </c:pt>
                <c:pt idx="725">
                  <c:v>28594</c:v>
                </c:pt>
                <c:pt idx="735">
                  <c:v>8122</c:v>
                </c:pt>
                <c:pt idx="736">
                  <c:v>28600</c:v>
                </c:pt>
                <c:pt idx="743">
                  <c:v>32749</c:v>
                </c:pt>
                <c:pt idx="744">
                  <c:v>23211</c:v>
                </c:pt>
                <c:pt idx="745">
                  <c:v>27566</c:v>
                </c:pt>
                <c:pt idx="746">
                  <c:v>10337</c:v>
                </c:pt>
                <c:pt idx="747">
                  <c:v>49773</c:v>
                </c:pt>
                <c:pt idx="748">
                  <c:v>48824</c:v>
                </c:pt>
                <c:pt idx="749">
                  <c:v>11524</c:v>
                </c:pt>
                <c:pt idx="752">
                  <c:v>14828</c:v>
                </c:pt>
                <c:pt idx="760">
                  <c:v>13501</c:v>
                </c:pt>
                <c:pt idx="761">
                  <c:v>22161</c:v>
                </c:pt>
                <c:pt idx="770">
                  <c:v>12495</c:v>
                </c:pt>
                <c:pt idx="773">
                  <c:v>26000</c:v>
                </c:pt>
                <c:pt idx="774">
                  <c:v>22300</c:v>
                </c:pt>
                <c:pt idx="775">
                  <c:v>19055</c:v>
                </c:pt>
                <c:pt idx="777">
                  <c:v>26832</c:v>
                </c:pt>
                <c:pt idx="778">
                  <c:v>22075</c:v>
                </c:pt>
                <c:pt idx="782">
                  <c:v>10177</c:v>
                </c:pt>
                <c:pt idx="785">
                  <c:v>19608</c:v>
                </c:pt>
                <c:pt idx="790">
                  <c:v>43771</c:v>
                </c:pt>
                <c:pt idx="792">
                  <c:v>24712</c:v>
                </c:pt>
                <c:pt idx="794">
                  <c:v>8417</c:v>
                </c:pt>
                <c:pt idx="795">
                  <c:v>24323</c:v>
                </c:pt>
                <c:pt idx="796">
                  <c:v>24256</c:v>
                </c:pt>
                <c:pt idx="797">
                  <c:v>3903</c:v>
                </c:pt>
                <c:pt idx="803">
                  <c:v>20305</c:v>
                </c:pt>
                <c:pt idx="804">
                  <c:v>20980</c:v>
                </c:pt>
                <c:pt idx="805">
                  <c:v>21626</c:v>
                </c:pt>
                <c:pt idx="808">
                  <c:v>3767</c:v>
                </c:pt>
                <c:pt idx="813">
                  <c:v>22300</c:v>
                </c:pt>
                <c:pt idx="814">
                  <c:v>32317</c:v>
                </c:pt>
                <c:pt idx="817">
                  <c:v>15291</c:v>
                </c:pt>
                <c:pt idx="821">
                  <c:v>12893</c:v>
                </c:pt>
                <c:pt idx="823">
                  <c:v>17264</c:v>
                </c:pt>
                <c:pt idx="838">
                  <c:v>9232</c:v>
                </c:pt>
                <c:pt idx="839">
                  <c:v>10791</c:v>
                </c:pt>
                <c:pt idx="840">
                  <c:v>23928</c:v>
                </c:pt>
                <c:pt idx="841">
                  <c:v>9200</c:v>
                </c:pt>
                <c:pt idx="845">
                  <c:v>3610</c:v>
                </c:pt>
                <c:pt idx="846">
                  <c:v>6489</c:v>
                </c:pt>
                <c:pt idx="847">
                  <c:v>9681</c:v>
                </c:pt>
                <c:pt idx="848">
                  <c:v>11132</c:v>
                </c:pt>
                <c:pt idx="849">
                  <c:v>15906</c:v>
                </c:pt>
                <c:pt idx="852">
                  <c:v>12286</c:v>
                </c:pt>
                <c:pt idx="853">
                  <c:v>26400</c:v>
                </c:pt>
                <c:pt idx="854">
                  <c:v>34537</c:v>
                </c:pt>
                <c:pt idx="856">
                  <c:v>15095</c:v>
                </c:pt>
                <c:pt idx="858">
                  <c:v>27005</c:v>
                </c:pt>
                <c:pt idx="859">
                  <c:v>28500</c:v>
                </c:pt>
                <c:pt idx="866">
                  <c:v>22200</c:v>
                </c:pt>
                <c:pt idx="869">
                  <c:v>24400</c:v>
                </c:pt>
                <c:pt idx="874">
                  <c:v>11600</c:v>
                </c:pt>
                <c:pt idx="875">
                  <c:v>23910</c:v>
                </c:pt>
                <c:pt idx="946">
                  <c:v>16200</c:v>
                </c:pt>
                <c:pt idx="962">
                  <c:v>8902</c:v>
                </c:pt>
                <c:pt idx="977">
                  <c:v>20400</c:v>
                </c:pt>
                <c:pt idx="981">
                  <c:v>8491</c:v>
                </c:pt>
                <c:pt idx="982">
                  <c:v>4334</c:v>
                </c:pt>
                <c:pt idx="983">
                  <c:v>18977</c:v>
                </c:pt>
                <c:pt idx="984">
                  <c:v>18585</c:v>
                </c:pt>
                <c:pt idx="992">
                  <c:v>35532</c:v>
                </c:pt>
                <c:pt idx="993">
                  <c:v>41109</c:v>
                </c:pt>
                <c:pt idx="995">
                  <c:v>59210</c:v>
                </c:pt>
                <c:pt idx="996">
                  <c:v>17400</c:v>
                </c:pt>
                <c:pt idx="997">
                  <c:v>24934</c:v>
                </c:pt>
                <c:pt idx="998">
                  <c:v>37200</c:v>
                </c:pt>
                <c:pt idx="999">
                  <c:v>37400</c:v>
                </c:pt>
                <c:pt idx="1000">
                  <c:v>27300</c:v>
                </c:pt>
                <c:pt idx="1001">
                  <c:v>27100</c:v>
                </c:pt>
                <c:pt idx="1002">
                  <c:v>26061</c:v>
                </c:pt>
                <c:pt idx="1003">
                  <c:v>14104</c:v>
                </c:pt>
                <c:pt idx="1010">
                  <c:v>33612</c:v>
                </c:pt>
                <c:pt idx="1023">
                  <c:v>37930</c:v>
                </c:pt>
                <c:pt idx="1024">
                  <c:v>16072</c:v>
                </c:pt>
                <c:pt idx="1028">
                  <c:v>48341</c:v>
                </c:pt>
                <c:pt idx="1029">
                  <c:v>43921</c:v>
                </c:pt>
                <c:pt idx="1031">
                  <c:v>26500</c:v>
                </c:pt>
                <c:pt idx="1032">
                  <c:v>37200</c:v>
                </c:pt>
                <c:pt idx="1033">
                  <c:v>14200</c:v>
                </c:pt>
                <c:pt idx="1034">
                  <c:v>13841</c:v>
                </c:pt>
                <c:pt idx="1045">
                  <c:v>18431</c:v>
                </c:pt>
                <c:pt idx="1050">
                  <c:v>31100</c:v>
                </c:pt>
                <c:pt idx="1065">
                  <c:v>4500</c:v>
                </c:pt>
                <c:pt idx="1067">
                  <c:v>14100</c:v>
                </c:pt>
                <c:pt idx="1068">
                  <c:v>25300</c:v>
                </c:pt>
                <c:pt idx="1069">
                  <c:v>4700</c:v>
                </c:pt>
                <c:pt idx="1070">
                  <c:v>28200</c:v>
                </c:pt>
                <c:pt idx="1071">
                  <c:v>21300</c:v>
                </c:pt>
                <c:pt idx="1073">
                  <c:v>23500</c:v>
                </c:pt>
                <c:pt idx="1076">
                  <c:v>20300</c:v>
                </c:pt>
                <c:pt idx="1080">
                  <c:v>59338</c:v>
                </c:pt>
                <c:pt idx="1084">
                  <c:v>54300</c:v>
                </c:pt>
                <c:pt idx="1085">
                  <c:v>21344</c:v>
                </c:pt>
                <c:pt idx="1086">
                  <c:v>10248</c:v>
                </c:pt>
                <c:pt idx="1100">
                  <c:v>17300</c:v>
                </c:pt>
                <c:pt idx="1101">
                  <c:v>28866</c:v>
                </c:pt>
                <c:pt idx="1103">
                  <c:v>24425</c:v>
                </c:pt>
                <c:pt idx="1104">
                  <c:v>17700</c:v>
                </c:pt>
                <c:pt idx="1106">
                  <c:v>11400</c:v>
                </c:pt>
                <c:pt idx="1113">
                  <c:v>9500</c:v>
                </c:pt>
                <c:pt idx="1114">
                  <c:v>22500</c:v>
                </c:pt>
                <c:pt idx="1115">
                  <c:v>9800</c:v>
                </c:pt>
                <c:pt idx="1117">
                  <c:v>22300</c:v>
                </c:pt>
                <c:pt idx="1119">
                  <c:v>54900</c:v>
                </c:pt>
                <c:pt idx="1127">
                  <c:v>20400</c:v>
                </c:pt>
                <c:pt idx="1131">
                  <c:v>14500</c:v>
                </c:pt>
                <c:pt idx="1134">
                  <c:v>21100</c:v>
                </c:pt>
                <c:pt idx="1140">
                  <c:v>15400</c:v>
                </c:pt>
                <c:pt idx="1143">
                  <c:v>13100</c:v>
                </c:pt>
                <c:pt idx="1161">
                  <c:v>32804</c:v>
                </c:pt>
                <c:pt idx="1180">
                  <c:v>26985</c:v>
                </c:pt>
                <c:pt idx="1184">
                  <c:v>26874</c:v>
                </c:pt>
                <c:pt idx="1185">
                  <c:v>15400</c:v>
                </c:pt>
                <c:pt idx="1189">
                  <c:v>19500</c:v>
                </c:pt>
                <c:pt idx="1195">
                  <c:v>21024</c:v>
                </c:pt>
                <c:pt idx="1197">
                  <c:v>38300</c:v>
                </c:pt>
                <c:pt idx="1199">
                  <c:v>4800</c:v>
                </c:pt>
                <c:pt idx="1200">
                  <c:v>19700</c:v>
                </c:pt>
                <c:pt idx="1211">
                  <c:v>16143</c:v>
                </c:pt>
                <c:pt idx="1212">
                  <c:v>10900</c:v>
                </c:pt>
                <c:pt idx="1213">
                  <c:v>13800</c:v>
                </c:pt>
                <c:pt idx="1220">
                  <c:v>18000</c:v>
                </c:pt>
                <c:pt idx="1225">
                  <c:v>41882</c:v>
                </c:pt>
                <c:pt idx="1233">
                  <c:v>7346</c:v>
                </c:pt>
                <c:pt idx="1234">
                  <c:v>49828</c:v>
                </c:pt>
                <c:pt idx="1235">
                  <c:v>7983</c:v>
                </c:pt>
                <c:pt idx="1236">
                  <c:v>8914</c:v>
                </c:pt>
                <c:pt idx="1247">
                  <c:v>16767</c:v>
                </c:pt>
                <c:pt idx="1260">
                  <c:v>18583</c:v>
                </c:pt>
                <c:pt idx="1290">
                  <c:v>13097</c:v>
                </c:pt>
                <c:pt idx="1291">
                  <c:v>10998</c:v>
                </c:pt>
                <c:pt idx="1297">
                  <c:v>8600</c:v>
                </c:pt>
                <c:pt idx="1299">
                  <c:v>12232</c:v>
                </c:pt>
                <c:pt idx="1300">
                  <c:v>29336</c:v>
                </c:pt>
                <c:pt idx="1301">
                  <c:v>16057</c:v>
                </c:pt>
                <c:pt idx="1305">
                  <c:v>27449</c:v>
                </c:pt>
                <c:pt idx="1306">
                  <c:v>51344</c:v>
                </c:pt>
                <c:pt idx="1308">
                  <c:v>10824</c:v>
                </c:pt>
                <c:pt idx="1314">
                  <c:v>45149</c:v>
                </c:pt>
                <c:pt idx="1315">
                  <c:v>10437</c:v>
                </c:pt>
                <c:pt idx="1320">
                  <c:v>11049</c:v>
                </c:pt>
                <c:pt idx="1321">
                  <c:v>18592</c:v>
                </c:pt>
                <c:pt idx="1323">
                  <c:v>14982</c:v>
                </c:pt>
                <c:pt idx="1324">
                  <c:v>6801</c:v>
                </c:pt>
                <c:pt idx="1328">
                  <c:v>36446</c:v>
                </c:pt>
                <c:pt idx="1330">
                  <c:v>50375</c:v>
                </c:pt>
                <c:pt idx="1340">
                  <c:v>10870</c:v>
                </c:pt>
                <c:pt idx="1348">
                  <c:v>35600</c:v>
                </c:pt>
                <c:pt idx="1350">
                  <c:v>11500</c:v>
                </c:pt>
                <c:pt idx="1351">
                  <c:v>33000</c:v>
                </c:pt>
                <c:pt idx="1354">
                  <c:v>38600</c:v>
                </c:pt>
                <c:pt idx="1358">
                  <c:v>24900</c:v>
                </c:pt>
                <c:pt idx="1371">
                  <c:v>25100</c:v>
                </c:pt>
                <c:pt idx="1372">
                  <c:v>11200</c:v>
                </c:pt>
                <c:pt idx="1382">
                  <c:v>16325</c:v>
                </c:pt>
                <c:pt idx="1383">
                  <c:v>14600</c:v>
                </c:pt>
                <c:pt idx="1384">
                  <c:v>17600</c:v>
                </c:pt>
                <c:pt idx="1385">
                  <c:v>5800</c:v>
                </c:pt>
                <c:pt idx="1386">
                  <c:v>16300</c:v>
                </c:pt>
                <c:pt idx="1396">
                  <c:v>13960</c:v>
                </c:pt>
                <c:pt idx="1401">
                  <c:v>8900</c:v>
                </c:pt>
                <c:pt idx="1413">
                  <c:v>26700</c:v>
                </c:pt>
                <c:pt idx="1417">
                  <c:v>19300</c:v>
                </c:pt>
                <c:pt idx="1418">
                  <c:v>19000</c:v>
                </c:pt>
                <c:pt idx="1422">
                  <c:v>14465</c:v>
                </c:pt>
                <c:pt idx="1425">
                  <c:v>35052</c:v>
                </c:pt>
                <c:pt idx="1428">
                  <c:v>20388</c:v>
                </c:pt>
                <c:pt idx="1429">
                  <c:v>12000</c:v>
                </c:pt>
                <c:pt idx="1444">
                  <c:v>55200</c:v>
                </c:pt>
                <c:pt idx="1445">
                  <c:v>38900</c:v>
                </c:pt>
                <c:pt idx="1446">
                  <c:v>53800</c:v>
                </c:pt>
                <c:pt idx="1447">
                  <c:v>53300</c:v>
                </c:pt>
                <c:pt idx="1448">
                  <c:v>30725</c:v>
                </c:pt>
                <c:pt idx="1468">
                  <c:v>20722</c:v>
                </c:pt>
                <c:pt idx="1469">
                  <c:v>22557</c:v>
                </c:pt>
                <c:pt idx="1470">
                  <c:v>40610</c:v>
                </c:pt>
                <c:pt idx="1479">
                  <c:v>32680</c:v>
                </c:pt>
                <c:pt idx="1480">
                  <c:v>16800</c:v>
                </c:pt>
                <c:pt idx="1484">
                  <c:v>29100</c:v>
                </c:pt>
                <c:pt idx="1490">
                  <c:v>25715</c:v>
                </c:pt>
                <c:pt idx="1492">
                  <c:v>16089</c:v>
                </c:pt>
                <c:pt idx="1496">
                  <c:v>28100</c:v>
                </c:pt>
                <c:pt idx="1499">
                  <c:v>14179</c:v>
                </c:pt>
                <c:pt idx="1500">
                  <c:v>10002</c:v>
                </c:pt>
                <c:pt idx="1506">
                  <c:v>30475</c:v>
                </c:pt>
                <c:pt idx="1507">
                  <c:v>20035</c:v>
                </c:pt>
                <c:pt idx="1508">
                  <c:v>11527</c:v>
                </c:pt>
                <c:pt idx="1509">
                  <c:v>19352</c:v>
                </c:pt>
                <c:pt idx="1510">
                  <c:v>17900</c:v>
                </c:pt>
                <c:pt idx="1512">
                  <c:v>79300</c:v>
                </c:pt>
                <c:pt idx="1513">
                  <c:v>17900</c:v>
                </c:pt>
                <c:pt idx="1514">
                  <c:v>11880</c:v>
                </c:pt>
                <c:pt idx="1515">
                  <c:v>27766</c:v>
                </c:pt>
                <c:pt idx="1516">
                  <c:v>17000</c:v>
                </c:pt>
                <c:pt idx="1517">
                  <c:v>20300</c:v>
                </c:pt>
                <c:pt idx="1528">
                  <c:v>14700</c:v>
                </c:pt>
                <c:pt idx="1532">
                  <c:v>22200</c:v>
                </c:pt>
                <c:pt idx="1533">
                  <c:v>21253</c:v>
                </c:pt>
                <c:pt idx="1535">
                  <c:v>17300</c:v>
                </c:pt>
                <c:pt idx="1536">
                  <c:v>22300</c:v>
                </c:pt>
                <c:pt idx="1537">
                  <c:v>19000</c:v>
                </c:pt>
                <c:pt idx="1538">
                  <c:v>18999</c:v>
                </c:pt>
                <c:pt idx="1541">
                  <c:v>10442</c:v>
                </c:pt>
                <c:pt idx="1542">
                  <c:v>14817</c:v>
                </c:pt>
                <c:pt idx="1543">
                  <c:v>12000</c:v>
                </c:pt>
                <c:pt idx="1547">
                  <c:v>22500</c:v>
                </c:pt>
                <c:pt idx="1551">
                  <c:v>18800</c:v>
                </c:pt>
                <c:pt idx="1553">
                  <c:v>28516</c:v>
                </c:pt>
                <c:pt idx="1554">
                  <c:v>16131</c:v>
                </c:pt>
                <c:pt idx="1556">
                  <c:v>34007</c:v>
                </c:pt>
                <c:pt idx="1560">
                  <c:v>10737</c:v>
                </c:pt>
                <c:pt idx="1561">
                  <c:v>31300</c:v>
                </c:pt>
                <c:pt idx="1562">
                  <c:v>20300</c:v>
                </c:pt>
                <c:pt idx="1565">
                  <c:v>24750</c:v>
                </c:pt>
                <c:pt idx="1566">
                  <c:v>29300</c:v>
                </c:pt>
                <c:pt idx="1567">
                  <c:v>13200</c:v>
                </c:pt>
                <c:pt idx="1568">
                  <c:v>55600</c:v>
                </c:pt>
                <c:pt idx="1570">
                  <c:v>8000</c:v>
                </c:pt>
                <c:pt idx="1572">
                  <c:v>35050</c:v>
                </c:pt>
                <c:pt idx="1574">
                  <c:v>7673</c:v>
                </c:pt>
                <c:pt idx="1575">
                  <c:v>25391</c:v>
                </c:pt>
                <c:pt idx="1576">
                  <c:v>12200</c:v>
                </c:pt>
                <c:pt idx="1580">
                  <c:v>10080</c:v>
                </c:pt>
                <c:pt idx="1581">
                  <c:v>11211</c:v>
                </c:pt>
                <c:pt idx="1582">
                  <c:v>14627</c:v>
                </c:pt>
                <c:pt idx="1583">
                  <c:v>14547</c:v>
                </c:pt>
                <c:pt idx="1584">
                  <c:v>13512</c:v>
                </c:pt>
                <c:pt idx="1585">
                  <c:v>5449</c:v>
                </c:pt>
                <c:pt idx="1587">
                  <c:v>10399</c:v>
                </c:pt>
                <c:pt idx="1588">
                  <c:v>15259</c:v>
                </c:pt>
                <c:pt idx="1589">
                  <c:v>10454</c:v>
                </c:pt>
                <c:pt idx="1590">
                  <c:v>11537</c:v>
                </c:pt>
                <c:pt idx="1592">
                  <c:v>8196</c:v>
                </c:pt>
                <c:pt idx="1593">
                  <c:v>11670</c:v>
                </c:pt>
                <c:pt idx="1597">
                  <c:v>15712</c:v>
                </c:pt>
                <c:pt idx="1598">
                  <c:v>7159</c:v>
                </c:pt>
                <c:pt idx="1599">
                  <c:v>11983</c:v>
                </c:pt>
                <c:pt idx="1601">
                  <c:v>11064</c:v>
                </c:pt>
                <c:pt idx="1607">
                  <c:v>8432</c:v>
                </c:pt>
                <c:pt idx="1612">
                  <c:v>11128</c:v>
                </c:pt>
                <c:pt idx="1613">
                  <c:v>9830</c:v>
                </c:pt>
                <c:pt idx="1615">
                  <c:v>2270</c:v>
                </c:pt>
                <c:pt idx="1616">
                  <c:v>11862</c:v>
                </c:pt>
                <c:pt idx="1619">
                  <c:v>7690</c:v>
                </c:pt>
                <c:pt idx="1620">
                  <c:v>13960</c:v>
                </c:pt>
                <c:pt idx="1622">
                  <c:v>11951</c:v>
                </c:pt>
                <c:pt idx="1623">
                  <c:v>12930</c:v>
                </c:pt>
                <c:pt idx="1624">
                  <c:v>10098</c:v>
                </c:pt>
                <c:pt idx="1625">
                  <c:v>13174</c:v>
                </c:pt>
                <c:pt idx="1626">
                  <c:v>11895</c:v>
                </c:pt>
                <c:pt idx="1627">
                  <c:v>11030</c:v>
                </c:pt>
                <c:pt idx="1630">
                  <c:v>9761</c:v>
                </c:pt>
                <c:pt idx="1633">
                  <c:v>11957</c:v>
                </c:pt>
                <c:pt idx="1640">
                  <c:v>16300</c:v>
                </c:pt>
                <c:pt idx="1641">
                  <c:v>12600</c:v>
                </c:pt>
                <c:pt idx="1642">
                  <c:v>11759</c:v>
                </c:pt>
                <c:pt idx="1646">
                  <c:v>13200</c:v>
                </c:pt>
                <c:pt idx="1647">
                  <c:v>17200</c:v>
                </c:pt>
                <c:pt idx="1648">
                  <c:v>17100</c:v>
                </c:pt>
                <c:pt idx="1649">
                  <c:v>13500</c:v>
                </c:pt>
                <c:pt idx="1653">
                  <c:v>19903</c:v>
                </c:pt>
                <c:pt idx="1657">
                  <c:v>20100</c:v>
                </c:pt>
                <c:pt idx="1658">
                  <c:v>12800</c:v>
                </c:pt>
                <c:pt idx="1661">
                  <c:v>28000</c:v>
                </c:pt>
                <c:pt idx="1664">
                  <c:v>29497</c:v>
                </c:pt>
                <c:pt idx="1672">
                  <c:v>10219</c:v>
                </c:pt>
                <c:pt idx="1674">
                  <c:v>19473</c:v>
                </c:pt>
                <c:pt idx="1679">
                  <c:v>14629</c:v>
                </c:pt>
                <c:pt idx="1680">
                  <c:v>29888</c:v>
                </c:pt>
                <c:pt idx="1681">
                  <c:v>19618</c:v>
                </c:pt>
                <c:pt idx="1682">
                  <c:v>21520</c:v>
                </c:pt>
                <c:pt idx="1683">
                  <c:v>24284</c:v>
                </c:pt>
                <c:pt idx="1684">
                  <c:v>32461</c:v>
                </c:pt>
                <c:pt idx="1685">
                  <c:v>30826</c:v>
                </c:pt>
                <c:pt idx="1686">
                  <c:v>26356</c:v>
                </c:pt>
                <c:pt idx="1687">
                  <c:v>24700</c:v>
                </c:pt>
                <c:pt idx="1688">
                  <c:v>21600</c:v>
                </c:pt>
                <c:pt idx="1689">
                  <c:v>21900</c:v>
                </c:pt>
                <c:pt idx="1690">
                  <c:v>24400</c:v>
                </c:pt>
                <c:pt idx="1691">
                  <c:v>19000</c:v>
                </c:pt>
                <c:pt idx="1692">
                  <c:v>14300</c:v>
                </c:pt>
                <c:pt idx="1694">
                  <c:v>15023</c:v>
                </c:pt>
                <c:pt idx="1696">
                  <c:v>32852</c:v>
                </c:pt>
                <c:pt idx="1697">
                  <c:v>53098</c:v>
                </c:pt>
                <c:pt idx="1698">
                  <c:v>35301</c:v>
                </c:pt>
                <c:pt idx="1701">
                  <c:v>25291</c:v>
                </c:pt>
                <c:pt idx="1709">
                  <c:v>12900</c:v>
                </c:pt>
                <c:pt idx="1712">
                  <c:v>26595</c:v>
                </c:pt>
                <c:pt idx="1713">
                  <c:v>26400</c:v>
                </c:pt>
                <c:pt idx="1714">
                  <c:v>6000</c:v>
                </c:pt>
                <c:pt idx="1715">
                  <c:v>7000</c:v>
                </c:pt>
                <c:pt idx="1733">
                  <c:v>25800</c:v>
                </c:pt>
                <c:pt idx="1734">
                  <c:v>20100</c:v>
                </c:pt>
                <c:pt idx="1756">
                  <c:v>24300</c:v>
                </c:pt>
                <c:pt idx="1757">
                  <c:v>37500</c:v>
                </c:pt>
                <c:pt idx="1761">
                  <c:v>8900</c:v>
                </c:pt>
                <c:pt idx="1765">
                  <c:v>8900</c:v>
                </c:pt>
                <c:pt idx="1780">
                  <c:v>21900</c:v>
                </c:pt>
                <c:pt idx="1782">
                  <c:v>28300</c:v>
                </c:pt>
                <c:pt idx="1785">
                  <c:v>19400</c:v>
                </c:pt>
                <c:pt idx="1787">
                  <c:v>17608</c:v>
                </c:pt>
                <c:pt idx="1793">
                  <c:v>26700</c:v>
                </c:pt>
                <c:pt idx="1796">
                  <c:v>24879</c:v>
                </c:pt>
                <c:pt idx="1798">
                  <c:v>21600</c:v>
                </c:pt>
                <c:pt idx="1810">
                  <c:v>18256</c:v>
                </c:pt>
                <c:pt idx="1820">
                  <c:v>1953</c:v>
                </c:pt>
                <c:pt idx="1826">
                  <c:v>8700</c:v>
                </c:pt>
                <c:pt idx="1829">
                  <c:v>8100</c:v>
                </c:pt>
                <c:pt idx="1830">
                  <c:v>17600</c:v>
                </c:pt>
                <c:pt idx="1831">
                  <c:v>28600</c:v>
                </c:pt>
                <c:pt idx="1839">
                  <c:v>2700</c:v>
                </c:pt>
                <c:pt idx="1873">
                  <c:v>22310</c:v>
                </c:pt>
                <c:pt idx="1875">
                  <c:v>28872</c:v>
                </c:pt>
                <c:pt idx="2228">
                  <c:v>16600</c:v>
                </c:pt>
                <c:pt idx="2316">
                  <c:v>27686</c:v>
                </c:pt>
                <c:pt idx="2317">
                  <c:v>58935</c:v>
                </c:pt>
                <c:pt idx="2318">
                  <c:v>20400</c:v>
                </c:pt>
                <c:pt idx="2320">
                  <c:v>11781</c:v>
                </c:pt>
                <c:pt idx="2321">
                  <c:v>9738</c:v>
                </c:pt>
                <c:pt idx="2336">
                  <c:v>20600</c:v>
                </c:pt>
                <c:pt idx="2338">
                  <c:v>2900</c:v>
                </c:pt>
                <c:pt idx="2339">
                  <c:v>22568</c:v>
                </c:pt>
                <c:pt idx="2340">
                  <c:v>12100</c:v>
                </c:pt>
                <c:pt idx="2351">
                  <c:v>20304</c:v>
                </c:pt>
                <c:pt idx="2352">
                  <c:v>39765</c:v>
                </c:pt>
                <c:pt idx="2353">
                  <c:v>5896</c:v>
                </c:pt>
                <c:pt idx="2354">
                  <c:v>17484</c:v>
                </c:pt>
                <c:pt idx="2355">
                  <c:v>16732</c:v>
                </c:pt>
                <c:pt idx="2371">
                  <c:v>19351</c:v>
                </c:pt>
                <c:pt idx="2372">
                  <c:v>18632</c:v>
                </c:pt>
                <c:pt idx="2373">
                  <c:v>21749</c:v>
                </c:pt>
                <c:pt idx="2374">
                  <c:v>21366</c:v>
                </c:pt>
              </c:numCache>
            </c:numRef>
          </c:xVal>
          <c:yVal>
            <c:numRef>
              <c:f>pivot_class!$G$6:$G$2380</c:f>
              <c:numCache>
                <c:formatCode>General</c:formatCode>
                <c:ptCount val="2375"/>
                <c:pt idx="2">
                  <c:v>16187.1109</c:v>
                </c:pt>
                <c:pt idx="3">
                  <c:v>19893.133086000002</c:v>
                </c:pt>
                <c:pt idx="6">
                  <c:v>2094.7465740000002</c:v>
                </c:pt>
                <c:pt idx="8">
                  <c:v>17985.015014000001</c:v>
                </c:pt>
                <c:pt idx="10">
                  <c:v>36434.458985999998</c:v>
                </c:pt>
                <c:pt idx="13">
                  <c:v>36396.181579999997</c:v>
                </c:pt>
                <c:pt idx="15">
                  <c:v>16218.309455000001</c:v>
                </c:pt>
                <c:pt idx="16">
                  <c:v>38144.093382999999</c:v>
                </c:pt>
                <c:pt idx="22">
                  <c:v>11546.798439</c:v>
                </c:pt>
                <c:pt idx="28">
                  <c:v>20993.179717999999</c:v>
                </c:pt>
                <c:pt idx="51">
                  <c:v>6094.0577549999998</c:v>
                </c:pt>
                <c:pt idx="52">
                  <c:v>18495.697616999998</c:v>
                </c:pt>
                <c:pt idx="57">
                  <c:v>10110.551546000001</c:v>
                </c:pt>
                <c:pt idx="92">
                  <c:v>8460.4780879999998</c:v>
                </c:pt>
                <c:pt idx="96">
                  <c:v>45313.614989000009</c:v>
                </c:pt>
                <c:pt idx="113">
                  <c:v>30717.995606000004</c:v>
                </c:pt>
                <c:pt idx="124">
                  <c:v>17942.627350000002</c:v>
                </c:pt>
                <c:pt idx="125">
                  <c:v>10666.421195999999</c:v>
                </c:pt>
                <c:pt idx="126">
                  <c:v>18033.608015999998</c:v>
                </c:pt>
                <c:pt idx="127">
                  <c:v>1100.977306</c:v>
                </c:pt>
                <c:pt idx="131">
                  <c:v>33056.783844999998</c:v>
                </c:pt>
                <c:pt idx="135">
                  <c:v>18846.320984999998</c:v>
                </c:pt>
                <c:pt idx="141">
                  <c:v>22508.628373</c:v>
                </c:pt>
                <c:pt idx="142">
                  <c:v>7235.1857729999992</c:v>
                </c:pt>
                <c:pt idx="145">
                  <c:v>9314.2973060000004</c:v>
                </c:pt>
                <c:pt idx="146">
                  <c:v>17974.142153000001</c:v>
                </c:pt>
                <c:pt idx="150">
                  <c:v>24040.810959000002</c:v>
                </c:pt>
                <c:pt idx="152">
                  <c:v>6126.360944</c:v>
                </c:pt>
                <c:pt idx="153">
                  <c:v>16608.999069999998</c:v>
                </c:pt>
                <c:pt idx="154">
                  <c:v>24897.317779999998</c:v>
                </c:pt>
                <c:pt idx="157">
                  <c:v>54463.752288000003</c:v>
                </c:pt>
                <c:pt idx="159">
                  <c:v>19064.645356000001</c:v>
                </c:pt>
                <c:pt idx="163">
                  <c:v>10101.388137</c:v>
                </c:pt>
                <c:pt idx="166">
                  <c:v>4806.8003840000001</c:v>
                </c:pt>
                <c:pt idx="169">
                  <c:v>33536.099365000002</c:v>
                </c:pt>
                <c:pt idx="170">
                  <c:v>12337.758911000001</c:v>
                </c:pt>
                <c:pt idx="171">
                  <c:v>26299.319549000003</c:v>
                </c:pt>
                <c:pt idx="172">
                  <c:v>8879.1061769999997</c:v>
                </c:pt>
                <c:pt idx="173">
                  <c:v>6587.1419880000003</c:v>
                </c:pt>
                <c:pt idx="174">
                  <c:v>24051.567460000002</c:v>
                </c:pt>
                <c:pt idx="175">
                  <c:v>10228.525358999999</c:v>
                </c:pt>
                <c:pt idx="176">
                  <c:v>18403.477965999999</c:v>
                </c:pt>
                <c:pt idx="177">
                  <c:v>8214.9108440000018</c:v>
                </c:pt>
                <c:pt idx="180">
                  <c:v>51049.188903999995</c:v>
                </c:pt>
                <c:pt idx="181">
                  <c:v>74452.690551000007</c:v>
                </c:pt>
                <c:pt idx="182">
                  <c:v>19152.547181000002</c:v>
                </c:pt>
                <c:pt idx="184">
                  <c:v>33730.010985999994</c:v>
                </c:pt>
                <c:pt idx="185">
                  <c:v>31916.265928999997</c:v>
                </c:pt>
                <c:pt idx="186">
                  <c:v>6683.9815679999992</c:v>
                </c:pt>
                <c:pt idx="187">
                  <c:v>9107.0516549999993</c:v>
                </c:pt>
                <c:pt idx="188">
                  <c:v>62943.628479999999</c:v>
                </c:pt>
                <c:pt idx="189">
                  <c:v>20333.543701000002</c:v>
                </c:pt>
                <c:pt idx="190">
                  <c:v>19352.860291999998</c:v>
                </c:pt>
                <c:pt idx="191">
                  <c:v>25042.604905</c:v>
                </c:pt>
                <c:pt idx="192">
                  <c:v>19973.432266</c:v>
                </c:pt>
                <c:pt idx="197">
                  <c:v>16251.613846</c:v>
                </c:pt>
                <c:pt idx="203">
                  <c:v>9759.7534930000002</c:v>
                </c:pt>
                <c:pt idx="204">
                  <c:v>16008.035705</c:v>
                </c:pt>
                <c:pt idx="208">
                  <c:v>26071.565187</c:v>
                </c:pt>
                <c:pt idx="212">
                  <c:v>18010.702315999999</c:v>
                </c:pt>
                <c:pt idx="215">
                  <c:v>11810.047875</c:v>
                </c:pt>
                <c:pt idx="216">
                  <c:v>9185.0781439999992</c:v>
                </c:pt>
                <c:pt idx="217">
                  <c:v>5148.8395689999998</c:v>
                </c:pt>
                <c:pt idx="218">
                  <c:v>12898.626252999999</c:v>
                </c:pt>
                <c:pt idx="221">
                  <c:v>18186.606140999997</c:v>
                </c:pt>
                <c:pt idx="226">
                  <c:v>16090.156875999999</c:v>
                </c:pt>
                <c:pt idx="231">
                  <c:v>21047.135710999999</c:v>
                </c:pt>
                <c:pt idx="232">
                  <c:v>17477.893631999999</c:v>
                </c:pt>
                <c:pt idx="236">
                  <c:v>12254.071594999999</c:v>
                </c:pt>
                <c:pt idx="238">
                  <c:v>14609.464113</c:v>
                </c:pt>
                <c:pt idx="240">
                  <c:v>21113.910508000001</c:v>
                </c:pt>
                <c:pt idx="241">
                  <c:v>14516.066161000001</c:v>
                </c:pt>
                <c:pt idx="244">
                  <c:v>18111.793609</c:v>
                </c:pt>
                <c:pt idx="252">
                  <c:v>10192.378234</c:v>
                </c:pt>
                <c:pt idx="261">
                  <c:v>27740.868499999997</c:v>
                </c:pt>
                <c:pt idx="262">
                  <c:v>17786.740135999997</c:v>
                </c:pt>
                <c:pt idx="263">
                  <c:v>13592.759590999998</c:v>
                </c:pt>
                <c:pt idx="264">
                  <c:v>9246.0061319999986</c:v>
                </c:pt>
                <c:pt idx="267">
                  <c:v>21184.153051000001</c:v>
                </c:pt>
                <c:pt idx="271">
                  <c:v>14477.498564</c:v>
                </c:pt>
                <c:pt idx="272">
                  <c:v>15034.530899000001</c:v>
                </c:pt>
                <c:pt idx="273">
                  <c:v>13973.22496</c:v>
                </c:pt>
                <c:pt idx="274">
                  <c:v>7822.3372070000005</c:v>
                </c:pt>
                <c:pt idx="275">
                  <c:v>10695.874</c:v>
                </c:pt>
                <c:pt idx="276">
                  <c:v>11036.063622</c:v>
                </c:pt>
                <c:pt idx="283">
                  <c:v>20018.682785999998</c:v>
                </c:pt>
                <c:pt idx="286">
                  <c:v>17163.984894000001</c:v>
                </c:pt>
                <c:pt idx="299">
                  <c:v>16076.355004000001</c:v>
                </c:pt>
                <c:pt idx="304">
                  <c:v>41383.395386999997</c:v>
                </c:pt>
                <c:pt idx="306">
                  <c:v>27261.649901999997</c:v>
                </c:pt>
                <c:pt idx="307">
                  <c:v>11163.792396000001</c:v>
                </c:pt>
                <c:pt idx="310">
                  <c:v>16587.513649</c:v>
                </c:pt>
                <c:pt idx="312">
                  <c:v>37032.521422999998</c:v>
                </c:pt>
                <c:pt idx="313">
                  <c:v>44959.015992000001</c:v>
                </c:pt>
                <c:pt idx="314">
                  <c:v>23835.052825999999</c:v>
                </c:pt>
                <c:pt idx="318">
                  <c:v>69971.354248000003</c:v>
                </c:pt>
                <c:pt idx="322">
                  <c:v>24051.558626000002</c:v>
                </c:pt>
                <c:pt idx="324">
                  <c:v>13234.886315</c:v>
                </c:pt>
                <c:pt idx="325">
                  <c:v>12739.314483999999</c:v>
                </c:pt>
                <c:pt idx="326">
                  <c:v>22020.06581</c:v>
                </c:pt>
                <c:pt idx="331">
                  <c:v>16075.449966</c:v>
                </c:pt>
                <c:pt idx="332">
                  <c:v>4607.0645409999997</c:v>
                </c:pt>
                <c:pt idx="333">
                  <c:v>4326.1420639999997</c:v>
                </c:pt>
                <c:pt idx="335">
                  <c:v>47175.736374</c:v>
                </c:pt>
                <c:pt idx="337">
                  <c:v>72106.937378000002</c:v>
                </c:pt>
                <c:pt idx="339">
                  <c:v>11406.045631000001</c:v>
                </c:pt>
                <c:pt idx="340">
                  <c:v>9871.1543459999994</c:v>
                </c:pt>
                <c:pt idx="341">
                  <c:v>29968.939591000002</c:v>
                </c:pt>
                <c:pt idx="342">
                  <c:v>15808.619880999999</c:v>
                </c:pt>
                <c:pt idx="344">
                  <c:v>9662.8034479999988</c:v>
                </c:pt>
                <c:pt idx="347">
                  <c:v>3859.8821189999999</c:v>
                </c:pt>
                <c:pt idx="348">
                  <c:v>10730.982454000001</c:v>
                </c:pt>
                <c:pt idx="353">
                  <c:v>21923.923705000001</c:v>
                </c:pt>
                <c:pt idx="362">
                  <c:v>26198.043915000002</c:v>
                </c:pt>
                <c:pt idx="363">
                  <c:v>34747.255310000008</c:v>
                </c:pt>
                <c:pt idx="364">
                  <c:v>21182.912056000001</c:v>
                </c:pt>
                <c:pt idx="365">
                  <c:v>26734.093460999997</c:v>
                </c:pt>
                <c:pt idx="366">
                  <c:v>20404.137969000003</c:v>
                </c:pt>
                <c:pt idx="367">
                  <c:v>20042.429198000002</c:v>
                </c:pt>
                <c:pt idx="368">
                  <c:v>22651.412627999998</c:v>
                </c:pt>
                <c:pt idx="370">
                  <c:v>25576.927565999998</c:v>
                </c:pt>
                <c:pt idx="377">
                  <c:v>23630.780395000002</c:v>
                </c:pt>
                <c:pt idx="379">
                  <c:v>20482.527869999998</c:v>
                </c:pt>
                <c:pt idx="380">
                  <c:v>23133.451463000001</c:v>
                </c:pt>
                <c:pt idx="381">
                  <c:v>20554.223008000001</c:v>
                </c:pt>
                <c:pt idx="382">
                  <c:v>9993.614196999999</c:v>
                </c:pt>
                <c:pt idx="383">
                  <c:v>23613.521389999998</c:v>
                </c:pt>
                <c:pt idx="385">
                  <c:v>16157.634100999998</c:v>
                </c:pt>
                <c:pt idx="387">
                  <c:v>13054.667304999999</c:v>
                </c:pt>
                <c:pt idx="388">
                  <c:v>19286.984131000005</c:v>
                </c:pt>
                <c:pt idx="394">
                  <c:v>14876.315266999998</c:v>
                </c:pt>
                <c:pt idx="395">
                  <c:v>18597.361526000001</c:v>
                </c:pt>
                <c:pt idx="396">
                  <c:v>21206.818694999998</c:v>
                </c:pt>
                <c:pt idx="397">
                  <c:v>18207.330809999999</c:v>
                </c:pt>
                <c:pt idx="398">
                  <c:v>8726.8551640000005</c:v>
                </c:pt>
                <c:pt idx="399">
                  <c:v>31896.142577999999</c:v>
                </c:pt>
                <c:pt idx="400">
                  <c:v>6307.8697809999994</c:v>
                </c:pt>
                <c:pt idx="402">
                  <c:v>24385.389587999998</c:v>
                </c:pt>
                <c:pt idx="403">
                  <c:v>34316.805785999997</c:v>
                </c:pt>
                <c:pt idx="404">
                  <c:v>32729.229034</c:v>
                </c:pt>
                <c:pt idx="405">
                  <c:v>5131.1218550000003</c:v>
                </c:pt>
                <c:pt idx="413">
                  <c:v>41714.484299000003</c:v>
                </c:pt>
                <c:pt idx="414">
                  <c:v>18632.274932</c:v>
                </c:pt>
                <c:pt idx="417">
                  <c:v>6348.6001089999991</c:v>
                </c:pt>
                <c:pt idx="418">
                  <c:v>12072.775329</c:v>
                </c:pt>
                <c:pt idx="420">
                  <c:v>13922.713856999999</c:v>
                </c:pt>
                <c:pt idx="421">
                  <c:v>25274.874846999999</c:v>
                </c:pt>
                <c:pt idx="422">
                  <c:v>17826.619322999999</c:v>
                </c:pt>
                <c:pt idx="423">
                  <c:v>57443.690306999997</c:v>
                </c:pt>
                <c:pt idx="425">
                  <c:v>15807.715726999999</c:v>
                </c:pt>
                <c:pt idx="427">
                  <c:v>31389.489441000002</c:v>
                </c:pt>
                <c:pt idx="429">
                  <c:v>26608.503844000003</c:v>
                </c:pt>
                <c:pt idx="430">
                  <c:v>35411.804109000004</c:v>
                </c:pt>
                <c:pt idx="431">
                  <c:v>21247.387941000001</c:v>
                </c:pt>
                <c:pt idx="434">
                  <c:v>14147.843818000001</c:v>
                </c:pt>
                <c:pt idx="438">
                  <c:v>10409.755404</c:v>
                </c:pt>
                <c:pt idx="445">
                  <c:v>12285.660302</c:v>
                </c:pt>
                <c:pt idx="446">
                  <c:v>16623.953750000001</c:v>
                </c:pt>
                <c:pt idx="447">
                  <c:v>19479.06753</c:v>
                </c:pt>
                <c:pt idx="448">
                  <c:v>7638.839156</c:v>
                </c:pt>
                <c:pt idx="449">
                  <c:v>15020.213204</c:v>
                </c:pt>
                <c:pt idx="452">
                  <c:v>31023.605835000002</c:v>
                </c:pt>
                <c:pt idx="454">
                  <c:v>13543.417776999999</c:v>
                </c:pt>
                <c:pt idx="455">
                  <c:v>18183.157621999999</c:v>
                </c:pt>
                <c:pt idx="457">
                  <c:v>3787.3718040000003</c:v>
                </c:pt>
                <c:pt idx="460">
                  <c:v>12186.182442000001</c:v>
                </c:pt>
                <c:pt idx="465">
                  <c:v>3939.4220270000005</c:v>
                </c:pt>
                <c:pt idx="467">
                  <c:v>6862.2627730000004</c:v>
                </c:pt>
                <c:pt idx="478">
                  <c:v>26015.394851000001</c:v>
                </c:pt>
                <c:pt idx="481">
                  <c:v>13684.984277</c:v>
                </c:pt>
                <c:pt idx="483">
                  <c:v>18683.548720999999</c:v>
                </c:pt>
                <c:pt idx="484">
                  <c:v>17217.223281999999</c:v>
                </c:pt>
                <c:pt idx="485">
                  <c:v>18778.721343999998</c:v>
                </c:pt>
                <c:pt idx="486">
                  <c:v>20417.106995999999</c:v>
                </c:pt>
                <c:pt idx="487">
                  <c:v>19744.281266000002</c:v>
                </c:pt>
                <c:pt idx="492">
                  <c:v>6452.8141379999997</c:v>
                </c:pt>
                <c:pt idx="494">
                  <c:v>18013.361557</c:v>
                </c:pt>
                <c:pt idx="496">
                  <c:v>15419.796096000002</c:v>
                </c:pt>
                <c:pt idx="497">
                  <c:v>10652.797913</c:v>
                </c:pt>
                <c:pt idx="498">
                  <c:v>11270.292298</c:v>
                </c:pt>
                <c:pt idx="500">
                  <c:v>18674.582413000004</c:v>
                </c:pt>
                <c:pt idx="506">
                  <c:v>23406.675324</c:v>
                </c:pt>
                <c:pt idx="510">
                  <c:v>39278.992796999999</c:v>
                </c:pt>
                <c:pt idx="511">
                  <c:v>46433.664856000003</c:v>
                </c:pt>
                <c:pt idx="513">
                  <c:v>13265.346031000001</c:v>
                </c:pt>
                <c:pt idx="516">
                  <c:v>69957.012389999989</c:v>
                </c:pt>
                <c:pt idx="517">
                  <c:v>8407.4179999999997</c:v>
                </c:pt>
                <c:pt idx="520">
                  <c:v>17176.618165</c:v>
                </c:pt>
                <c:pt idx="521">
                  <c:v>17023.283004999998</c:v>
                </c:pt>
                <c:pt idx="522">
                  <c:v>16550.830537000002</c:v>
                </c:pt>
                <c:pt idx="524">
                  <c:v>19640.640549</c:v>
                </c:pt>
                <c:pt idx="527">
                  <c:v>5015.8509940000004</c:v>
                </c:pt>
                <c:pt idx="529">
                  <c:v>19402.748640999998</c:v>
                </c:pt>
                <c:pt idx="531">
                  <c:v>11738.152618</c:v>
                </c:pt>
                <c:pt idx="532">
                  <c:v>7278.557049</c:v>
                </c:pt>
                <c:pt idx="534">
                  <c:v>24040.701341</c:v>
                </c:pt>
                <c:pt idx="536">
                  <c:v>12218.318284000001</c:v>
                </c:pt>
                <c:pt idx="537">
                  <c:v>13716.411293000001</c:v>
                </c:pt>
                <c:pt idx="538">
                  <c:v>14195.268784</c:v>
                </c:pt>
                <c:pt idx="539">
                  <c:v>14253.835875000001</c:v>
                </c:pt>
                <c:pt idx="542">
                  <c:v>14718.971124</c:v>
                </c:pt>
                <c:pt idx="543">
                  <c:v>6354.7929940000004</c:v>
                </c:pt>
                <c:pt idx="545">
                  <c:v>12601.905619000001</c:v>
                </c:pt>
                <c:pt idx="546">
                  <c:v>11662.199021</c:v>
                </c:pt>
                <c:pt idx="560">
                  <c:v>8562.4640769999987</c:v>
                </c:pt>
                <c:pt idx="561">
                  <c:v>15789.401001</c:v>
                </c:pt>
                <c:pt idx="563">
                  <c:v>22285.703996000004</c:v>
                </c:pt>
                <c:pt idx="564">
                  <c:v>8215.8072319999992</c:v>
                </c:pt>
                <c:pt idx="566">
                  <c:v>5120.1043360000003</c:v>
                </c:pt>
                <c:pt idx="568">
                  <c:v>24120.980192999999</c:v>
                </c:pt>
                <c:pt idx="574">
                  <c:v>16406.848846000001</c:v>
                </c:pt>
                <c:pt idx="575">
                  <c:v>17024.237829999998</c:v>
                </c:pt>
                <c:pt idx="576">
                  <c:v>14100.898965</c:v>
                </c:pt>
                <c:pt idx="577">
                  <c:v>20878.370437999998</c:v>
                </c:pt>
                <c:pt idx="579">
                  <c:v>36820.974426000001</c:v>
                </c:pt>
                <c:pt idx="580">
                  <c:v>42625.785155999998</c:v>
                </c:pt>
                <c:pt idx="584">
                  <c:v>8286.1888820000004</c:v>
                </c:pt>
                <c:pt idx="586">
                  <c:v>14725.285</c:v>
                </c:pt>
                <c:pt idx="588">
                  <c:v>2474.6885090000001</c:v>
                </c:pt>
                <c:pt idx="589">
                  <c:v>32116.531311999999</c:v>
                </c:pt>
                <c:pt idx="590">
                  <c:v>5451.7077440000003</c:v>
                </c:pt>
                <c:pt idx="591">
                  <c:v>13554.949936000001</c:v>
                </c:pt>
                <c:pt idx="594">
                  <c:v>18530.253538999998</c:v>
                </c:pt>
                <c:pt idx="596">
                  <c:v>3184.0516290000005</c:v>
                </c:pt>
                <c:pt idx="599">
                  <c:v>31463.930297999999</c:v>
                </c:pt>
                <c:pt idx="601">
                  <c:v>27223.936952000004</c:v>
                </c:pt>
                <c:pt idx="603">
                  <c:v>32910.223999000002</c:v>
                </c:pt>
                <c:pt idx="607">
                  <c:v>23671.435181000001</c:v>
                </c:pt>
                <c:pt idx="608">
                  <c:v>10046.547128</c:v>
                </c:pt>
                <c:pt idx="611">
                  <c:v>18469.120450999999</c:v>
                </c:pt>
                <c:pt idx="617">
                  <c:v>5520.9854429999996</c:v>
                </c:pt>
                <c:pt idx="618">
                  <c:v>5093.2568209999999</c:v>
                </c:pt>
                <c:pt idx="622">
                  <c:v>18902.687613999999</c:v>
                </c:pt>
                <c:pt idx="624">
                  <c:v>17731.239151000002</c:v>
                </c:pt>
                <c:pt idx="627">
                  <c:v>5658.2123590000001</c:v>
                </c:pt>
                <c:pt idx="630">
                  <c:v>11496.863585999999</c:v>
                </c:pt>
                <c:pt idx="632">
                  <c:v>10241.565334999999</c:v>
                </c:pt>
                <c:pt idx="635">
                  <c:v>39867.526368999999</c:v>
                </c:pt>
                <c:pt idx="637">
                  <c:v>14908.732505999998</c:v>
                </c:pt>
                <c:pt idx="645">
                  <c:v>14629.711977999999</c:v>
                </c:pt>
                <c:pt idx="646">
                  <c:v>15740.912544000001</c:v>
                </c:pt>
                <c:pt idx="648">
                  <c:v>1913.0931310000001</c:v>
                </c:pt>
                <c:pt idx="650">
                  <c:v>15934.435316999999</c:v>
                </c:pt>
                <c:pt idx="652">
                  <c:v>3614.1843279999998</c:v>
                </c:pt>
                <c:pt idx="659">
                  <c:v>7090.9325099999996</c:v>
                </c:pt>
                <c:pt idx="670">
                  <c:v>13005.257798000002</c:v>
                </c:pt>
                <c:pt idx="711">
                  <c:v>23309.416473000001</c:v>
                </c:pt>
                <c:pt idx="723">
                  <c:v>9352.8932779999996</c:v>
                </c:pt>
                <c:pt idx="725">
                  <c:v>45870.267915000004</c:v>
                </c:pt>
                <c:pt idx="735">
                  <c:v>6589.649101</c:v>
                </c:pt>
                <c:pt idx="736">
                  <c:v>29759.305937999998</c:v>
                </c:pt>
                <c:pt idx="743">
                  <c:v>39030.021179000003</c:v>
                </c:pt>
                <c:pt idx="744">
                  <c:v>25787.620116999999</c:v>
                </c:pt>
                <c:pt idx="745">
                  <c:v>39825.600584</c:v>
                </c:pt>
                <c:pt idx="746">
                  <c:v>11079.653694000001</c:v>
                </c:pt>
                <c:pt idx="747">
                  <c:v>58739.231262000001</c:v>
                </c:pt>
                <c:pt idx="748">
                  <c:v>51565.327577000004</c:v>
                </c:pt>
                <c:pt idx="749">
                  <c:v>9709.3376390000012</c:v>
                </c:pt>
                <c:pt idx="752">
                  <c:v>20233.764395999999</c:v>
                </c:pt>
                <c:pt idx="760">
                  <c:v>11384.996821000001</c:v>
                </c:pt>
                <c:pt idx="761">
                  <c:v>15176.485229999998</c:v>
                </c:pt>
                <c:pt idx="770">
                  <c:v>12611.818272</c:v>
                </c:pt>
                <c:pt idx="773">
                  <c:v>25689.779112</c:v>
                </c:pt>
                <c:pt idx="774">
                  <c:v>19190.024475000002</c:v>
                </c:pt>
                <c:pt idx="775">
                  <c:v>31964.426756000001</c:v>
                </c:pt>
                <c:pt idx="777">
                  <c:v>19715.117005</c:v>
                </c:pt>
                <c:pt idx="778">
                  <c:v>13464.763671000001</c:v>
                </c:pt>
                <c:pt idx="782">
                  <c:v>7132.5425869999999</c:v>
                </c:pt>
                <c:pt idx="785">
                  <c:v>19160.389465</c:v>
                </c:pt>
                <c:pt idx="790">
                  <c:v>45987.544022000002</c:v>
                </c:pt>
                <c:pt idx="792">
                  <c:v>41430.607818000004</c:v>
                </c:pt>
                <c:pt idx="794">
                  <c:v>1943.9315320000001</c:v>
                </c:pt>
                <c:pt idx="795">
                  <c:v>41396.139771000002</c:v>
                </c:pt>
                <c:pt idx="796">
                  <c:v>34916.311325999995</c:v>
                </c:pt>
                <c:pt idx="797">
                  <c:v>3432.6340569999998</c:v>
                </c:pt>
                <c:pt idx="803">
                  <c:v>17134.943563000001</c:v>
                </c:pt>
                <c:pt idx="804">
                  <c:v>12800.079291999999</c:v>
                </c:pt>
                <c:pt idx="805">
                  <c:v>30105.633941</c:v>
                </c:pt>
                <c:pt idx="808">
                  <c:v>1046.9279939999999</c:v>
                </c:pt>
                <c:pt idx="813">
                  <c:v>11559.294981999999</c:v>
                </c:pt>
                <c:pt idx="814">
                  <c:v>37513.746428999999</c:v>
                </c:pt>
                <c:pt idx="817">
                  <c:v>14020.675781999998</c:v>
                </c:pt>
                <c:pt idx="821">
                  <c:v>6093.0091620000003</c:v>
                </c:pt>
                <c:pt idx="823">
                  <c:v>16481.387632999998</c:v>
                </c:pt>
                <c:pt idx="838">
                  <c:v>8230.0613570000005</c:v>
                </c:pt>
                <c:pt idx="839">
                  <c:v>9294.6014460000006</c:v>
                </c:pt>
                <c:pt idx="840">
                  <c:v>15326.86441</c:v>
                </c:pt>
                <c:pt idx="841">
                  <c:v>19284.603225999999</c:v>
                </c:pt>
                <c:pt idx="845">
                  <c:v>4798.9999760000001</c:v>
                </c:pt>
                <c:pt idx="846">
                  <c:v>19874.961968</c:v>
                </c:pt>
                <c:pt idx="847">
                  <c:v>11810.958350999999</c:v>
                </c:pt>
                <c:pt idx="848">
                  <c:v>6802.9272000000001</c:v>
                </c:pt>
                <c:pt idx="849">
                  <c:v>22091.275023000002</c:v>
                </c:pt>
                <c:pt idx="852">
                  <c:v>19547.683992000002</c:v>
                </c:pt>
                <c:pt idx="853">
                  <c:v>15758.924318000001</c:v>
                </c:pt>
                <c:pt idx="854">
                  <c:v>78583.790525999997</c:v>
                </c:pt>
                <c:pt idx="856">
                  <c:v>7197.9591150000006</c:v>
                </c:pt>
                <c:pt idx="858">
                  <c:v>22155.140137000002</c:v>
                </c:pt>
                <c:pt idx="859">
                  <c:v>23364.729217</c:v>
                </c:pt>
                <c:pt idx="866">
                  <c:v>10201.643798000001</c:v>
                </c:pt>
                <c:pt idx="869">
                  <c:v>20936.475624000002</c:v>
                </c:pt>
                <c:pt idx="874">
                  <c:v>15720.559958999998</c:v>
                </c:pt>
                <c:pt idx="875">
                  <c:v>31114.603180999999</c:v>
                </c:pt>
                <c:pt idx="946">
                  <c:v>14988.307151999998</c:v>
                </c:pt>
                <c:pt idx="962">
                  <c:v>15431.623076</c:v>
                </c:pt>
                <c:pt idx="977">
                  <c:v>14273.426217</c:v>
                </c:pt>
                <c:pt idx="981">
                  <c:v>10854.875029000001</c:v>
                </c:pt>
                <c:pt idx="982">
                  <c:v>13197.023970999999</c:v>
                </c:pt>
                <c:pt idx="983">
                  <c:v>14332.361710000001</c:v>
                </c:pt>
                <c:pt idx="984">
                  <c:v>28623.254272999999</c:v>
                </c:pt>
                <c:pt idx="992">
                  <c:v>37513.746428999999</c:v>
                </c:pt>
                <c:pt idx="993">
                  <c:v>32699.622650000001</c:v>
                </c:pt>
                <c:pt idx="995">
                  <c:v>68415.850158999994</c:v>
                </c:pt>
                <c:pt idx="996">
                  <c:v>20388.380538999998</c:v>
                </c:pt>
                <c:pt idx="997">
                  <c:v>25754.136597999997</c:v>
                </c:pt>
                <c:pt idx="998">
                  <c:v>29003.759962000004</c:v>
                </c:pt>
                <c:pt idx="999">
                  <c:v>38373.061950999996</c:v>
                </c:pt>
                <c:pt idx="1000">
                  <c:v>23424.627213</c:v>
                </c:pt>
                <c:pt idx="1001">
                  <c:v>25309.591154999998</c:v>
                </c:pt>
                <c:pt idx="1002">
                  <c:v>28722.960083000002</c:v>
                </c:pt>
                <c:pt idx="1003">
                  <c:v>12501.948668999999</c:v>
                </c:pt>
                <c:pt idx="1010">
                  <c:v>20230.786781000003</c:v>
                </c:pt>
                <c:pt idx="1023">
                  <c:v>32803.447144999998</c:v>
                </c:pt>
                <c:pt idx="1024">
                  <c:v>16223.545776999999</c:v>
                </c:pt>
                <c:pt idx="1028">
                  <c:v>43929.51599</c:v>
                </c:pt>
                <c:pt idx="1029">
                  <c:v>55737.450194000005</c:v>
                </c:pt>
                <c:pt idx="1031">
                  <c:v>25464.652495000002</c:v>
                </c:pt>
                <c:pt idx="1032">
                  <c:v>48864.369446999997</c:v>
                </c:pt>
                <c:pt idx="1033">
                  <c:v>21103.948774000004</c:v>
                </c:pt>
                <c:pt idx="1034">
                  <c:v>12461.481034</c:v>
                </c:pt>
                <c:pt idx="1045">
                  <c:v>16592.353523999998</c:v>
                </c:pt>
                <c:pt idx="1050">
                  <c:v>41058.492492999998</c:v>
                </c:pt>
                <c:pt idx="1065">
                  <c:v>5768.1224970000003</c:v>
                </c:pt>
                <c:pt idx="1067">
                  <c:v>9780.2412110000005</c:v>
                </c:pt>
                <c:pt idx="1068">
                  <c:v>29554.050689</c:v>
                </c:pt>
                <c:pt idx="1069">
                  <c:v>7801.0156090000009</c:v>
                </c:pt>
                <c:pt idx="1070">
                  <c:v>782.17778299999998</c:v>
                </c:pt>
                <c:pt idx="1071">
                  <c:v>8053.1558179999993</c:v>
                </c:pt>
                <c:pt idx="1073">
                  <c:v>26355.029542</c:v>
                </c:pt>
                <c:pt idx="1076">
                  <c:v>15620.141602</c:v>
                </c:pt>
                <c:pt idx="1080">
                  <c:v>72680.182004999995</c:v>
                </c:pt>
                <c:pt idx="1084">
                  <c:v>21824.116011999999</c:v>
                </c:pt>
                <c:pt idx="1085">
                  <c:v>15435.340088000001</c:v>
                </c:pt>
                <c:pt idx="1086">
                  <c:v>4170.0381260000004</c:v>
                </c:pt>
                <c:pt idx="1100">
                  <c:v>13557.576438</c:v>
                </c:pt>
                <c:pt idx="1101">
                  <c:v>28573.979889000002</c:v>
                </c:pt>
                <c:pt idx="1103">
                  <c:v>25190.327423999999</c:v>
                </c:pt>
                <c:pt idx="1104">
                  <c:v>12577.36959</c:v>
                </c:pt>
                <c:pt idx="1106">
                  <c:v>10878.200996</c:v>
                </c:pt>
                <c:pt idx="1113">
                  <c:v>7897.4582549999996</c:v>
                </c:pt>
                <c:pt idx="1114">
                  <c:v>25901.370910999998</c:v>
                </c:pt>
                <c:pt idx="1115">
                  <c:v>7321.5275840000004</c:v>
                </c:pt>
                <c:pt idx="1117">
                  <c:v>16049.709335</c:v>
                </c:pt>
                <c:pt idx="1119">
                  <c:v>39264.084107000002</c:v>
                </c:pt>
                <c:pt idx="1127">
                  <c:v>12206.151826000001</c:v>
                </c:pt>
                <c:pt idx="1131">
                  <c:v>15154.772186</c:v>
                </c:pt>
                <c:pt idx="1134">
                  <c:v>15729.08152</c:v>
                </c:pt>
                <c:pt idx="1140">
                  <c:v>11566.419098999999</c:v>
                </c:pt>
                <c:pt idx="1143">
                  <c:v>11833.052154000001</c:v>
                </c:pt>
                <c:pt idx="1161">
                  <c:v>47312.697753999993</c:v>
                </c:pt>
                <c:pt idx="1180">
                  <c:v>27190.404694000001</c:v>
                </c:pt>
                <c:pt idx="1184">
                  <c:v>28648.358002000001</c:v>
                </c:pt>
                <c:pt idx="1185">
                  <c:v>10706.850033000001</c:v>
                </c:pt>
                <c:pt idx="1189">
                  <c:v>17956.366149999998</c:v>
                </c:pt>
                <c:pt idx="1195">
                  <c:v>12075.55961</c:v>
                </c:pt>
                <c:pt idx="1197">
                  <c:v>32375.948914000001</c:v>
                </c:pt>
                <c:pt idx="1199">
                  <c:v>6428.8140779999994</c:v>
                </c:pt>
                <c:pt idx="1200">
                  <c:v>7432.7048720000003</c:v>
                </c:pt>
                <c:pt idx="1211">
                  <c:v>13450.27527</c:v>
                </c:pt>
                <c:pt idx="1212">
                  <c:v>4566.1707919999999</c:v>
                </c:pt>
                <c:pt idx="1213">
                  <c:v>14609.568206</c:v>
                </c:pt>
                <c:pt idx="1220">
                  <c:v>18916.694090999998</c:v>
                </c:pt>
                <c:pt idx="1225">
                  <c:v>15289.49121</c:v>
                </c:pt>
                <c:pt idx="1233">
                  <c:v>4551.0118120000006</c:v>
                </c:pt>
                <c:pt idx="1234">
                  <c:v>30469.659790999998</c:v>
                </c:pt>
                <c:pt idx="1235">
                  <c:v>3460.005913</c:v>
                </c:pt>
                <c:pt idx="1236">
                  <c:v>14212.790702999999</c:v>
                </c:pt>
                <c:pt idx="1247">
                  <c:v>19895.893792000003</c:v>
                </c:pt>
                <c:pt idx="1260">
                  <c:v>12623.480446000001</c:v>
                </c:pt>
                <c:pt idx="1290">
                  <c:v>8559.7707090000004</c:v>
                </c:pt>
                <c:pt idx="1291">
                  <c:v>10547.103867</c:v>
                </c:pt>
                <c:pt idx="1297">
                  <c:v>5839.2489540000006</c:v>
                </c:pt>
                <c:pt idx="1299">
                  <c:v>13616.537909999999</c:v>
                </c:pt>
                <c:pt idx="1300">
                  <c:v>22068.938630000001</c:v>
                </c:pt>
                <c:pt idx="1301">
                  <c:v>14996.300856999998</c:v>
                </c:pt>
                <c:pt idx="1305">
                  <c:v>25574.888092000001</c:v>
                </c:pt>
                <c:pt idx="1306">
                  <c:v>40534.957764999999</c:v>
                </c:pt>
                <c:pt idx="1308">
                  <c:v>3345.0116120000002</c:v>
                </c:pt>
                <c:pt idx="1314">
                  <c:v>43996.697325999994</c:v>
                </c:pt>
                <c:pt idx="1315">
                  <c:v>10767.894432000001</c:v>
                </c:pt>
                <c:pt idx="1320">
                  <c:v>6208.4968200000003</c:v>
                </c:pt>
                <c:pt idx="1321">
                  <c:v>26224.116119999999</c:v>
                </c:pt>
                <c:pt idx="1323">
                  <c:v>10448.513671000001</c:v>
                </c:pt>
                <c:pt idx="1324">
                  <c:v>4590.0135200000004</c:v>
                </c:pt>
                <c:pt idx="1328">
                  <c:v>38688.133392000003</c:v>
                </c:pt>
                <c:pt idx="1330">
                  <c:v>78381.763670999993</c:v>
                </c:pt>
                <c:pt idx="1340">
                  <c:v>11799.759171999998</c:v>
                </c:pt>
                <c:pt idx="1348">
                  <c:v>23465.743941999997</c:v>
                </c:pt>
                <c:pt idx="1350">
                  <c:v>7910.4179519999998</c:v>
                </c:pt>
                <c:pt idx="1351">
                  <c:v>14221.915267</c:v>
                </c:pt>
                <c:pt idx="1354">
                  <c:v>19444.859589</c:v>
                </c:pt>
                <c:pt idx="1358">
                  <c:v>33324.721008</c:v>
                </c:pt>
                <c:pt idx="1371">
                  <c:v>30683.271850999998</c:v>
                </c:pt>
                <c:pt idx="1372">
                  <c:v>11412.307387000001</c:v>
                </c:pt>
                <c:pt idx="1382">
                  <c:v>6540.8631289999994</c:v>
                </c:pt>
                <c:pt idx="1383">
                  <c:v>11976.463275</c:v>
                </c:pt>
                <c:pt idx="1384">
                  <c:v>16648.276484999999</c:v>
                </c:pt>
                <c:pt idx="1385">
                  <c:v>7162.9302520000001</c:v>
                </c:pt>
                <c:pt idx="1386">
                  <c:v>16922.602661999998</c:v>
                </c:pt>
                <c:pt idx="1396">
                  <c:v>29090.836822000001</c:v>
                </c:pt>
                <c:pt idx="1401">
                  <c:v>11664.374582</c:v>
                </c:pt>
                <c:pt idx="1413">
                  <c:v>23539.769132999998</c:v>
                </c:pt>
                <c:pt idx="1417">
                  <c:v>10615.710647</c:v>
                </c:pt>
                <c:pt idx="1418">
                  <c:v>20267.78659</c:v>
                </c:pt>
                <c:pt idx="1422">
                  <c:v>7084.0035510000007</c:v>
                </c:pt>
                <c:pt idx="1425">
                  <c:v>27381.053512999999</c:v>
                </c:pt>
                <c:pt idx="1428">
                  <c:v>23921.393586000002</c:v>
                </c:pt>
                <c:pt idx="1429">
                  <c:v>11785.500702000001</c:v>
                </c:pt>
                <c:pt idx="1444">
                  <c:v>46489.559204999998</c:v>
                </c:pt>
                <c:pt idx="1445">
                  <c:v>32637.876449000003</c:v>
                </c:pt>
                <c:pt idx="1446">
                  <c:v>51935.671140999999</c:v>
                </c:pt>
                <c:pt idx="1447">
                  <c:v>54695.016602000003</c:v>
                </c:pt>
                <c:pt idx="1448">
                  <c:v>21493.688201999998</c:v>
                </c:pt>
                <c:pt idx="1468">
                  <c:v>26823.689727000001</c:v>
                </c:pt>
                <c:pt idx="1469">
                  <c:v>32604.737488000002</c:v>
                </c:pt>
                <c:pt idx="1470">
                  <c:v>33410.997130999996</c:v>
                </c:pt>
                <c:pt idx="1479">
                  <c:v>45265.397888</c:v>
                </c:pt>
                <c:pt idx="1480">
                  <c:v>3691.7557079999997</c:v>
                </c:pt>
                <c:pt idx="1484">
                  <c:v>23493.949047999999</c:v>
                </c:pt>
                <c:pt idx="1490">
                  <c:v>25284.493651000004</c:v>
                </c:pt>
                <c:pt idx="1492">
                  <c:v>20307.334917</c:v>
                </c:pt>
                <c:pt idx="1496">
                  <c:v>36158.213133999998</c:v>
                </c:pt>
                <c:pt idx="1499">
                  <c:v>16433.697396</c:v>
                </c:pt>
                <c:pt idx="1500">
                  <c:v>3452.9345090000002</c:v>
                </c:pt>
                <c:pt idx="1506">
                  <c:v>34373.021438999996</c:v>
                </c:pt>
                <c:pt idx="1507">
                  <c:v>20331.322982999998</c:v>
                </c:pt>
                <c:pt idx="1508">
                  <c:v>13176.176831999999</c:v>
                </c:pt>
                <c:pt idx="1509">
                  <c:v>26301.803007999999</c:v>
                </c:pt>
                <c:pt idx="1510">
                  <c:v>10803.636844999997</c:v>
                </c:pt>
                <c:pt idx="1512">
                  <c:v>32731.781493000002</c:v>
                </c:pt>
                <c:pt idx="1513">
                  <c:v>11968.574387000001</c:v>
                </c:pt>
                <c:pt idx="1514">
                  <c:v>15262.137207</c:v>
                </c:pt>
                <c:pt idx="1515">
                  <c:v>23489.123404999998</c:v>
                </c:pt>
                <c:pt idx="1516">
                  <c:v>15497.096266999997</c:v>
                </c:pt>
                <c:pt idx="1517">
                  <c:v>29373.489531000003</c:v>
                </c:pt>
                <c:pt idx="1528">
                  <c:v>15567.635834000001</c:v>
                </c:pt>
                <c:pt idx="1532">
                  <c:v>18547.504860000001</c:v>
                </c:pt>
                <c:pt idx="1533">
                  <c:v>36867.362485999998</c:v>
                </c:pt>
                <c:pt idx="1535">
                  <c:v>12222.269944</c:v>
                </c:pt>
                <c:pt idx="1536">
                  <c:v>19246.76886</c:v>
                </c:pt>
                <c:pt idx="1537">
                  <c:v>14301.513632999999</c:v>
                </c:pt>
                <c:pt idx="1538">
                  <c:v>5261.3097689999995</c:v>
                </c:pt>
                <c:pt idx="1541">
                  <c:v>5227.1113380000006</c:v>
                </c:pt>
                <c:pt idx="1542">
                  <c:v>10777.300827999999</c:v>
                </c:pt>
                <c:pt idx="1543">
                  <c:v>7659.5236480000003</c:v>
                </c:pt>
                <c:pt idx="1547">
                  <c:v>18800.534387</c:v>
                </c:pt>
                <c:pt idx="1551">
                  <c:v>20769.738235000001</c:v>
                </c:pt>
                <c:pt idx="1553">
                  <c:v>23346.874808</c:v>
                </c:pt>
                <c:pt idx="1554">
                  <c:v>19312.583267000002</c:v>
                </c:pt>
                <c:pt idx="1556">
                  <c:v>37852.635437000004</c:v>
                </c:pt>
                <c:pt idx="1560">
                  <c:v>10504.152876</c:v>
                </c:pt>
                <c:pt idx="1561">
                  <c:v>19803.886704</c:v>
                </c:pt>
                <c:pt idx="1562">
                  <c:v>18900.691467999997</c:v>
                </c:pt>
                <c:pt idx="1565">
                  <c:v>7953.1878499999993</c:v>
                </c:pt>
                <c:pt idx="1566">
                  <c:v>18254.546903000002</c:v>
                </c:pt>
                <c:pt idx="1567">
                  <c:v>12296.690764999999</c:v>
                </c:pt>
                <c:pt idx="1568">
                  <c:v>29340.842345000001</c:v>
                </c:pt>
                <c:pt idx="1570">
                  <c:v>2838.4479000000001</c:v>
                </c:pt>
                <c:pt idx="1572">
                  <c:v>47122.963317000002</c:v>
                </c:pt>
                <c:pt idx="1574">
                  <c:v>6200.823351</c:v>
                </c:pt>
                <c:pt idx="1575">
                  <c:v>17300.074202999996</c:v>
                </c:pt>
                <c:pt idx="1576">
                  <c:v>9799.9491199999975</c:v>
                </c:pt>
                <c:pt idx="1580">
                  <c:v>4312.5725160000002</c:v>
                </c:pt>
                <c:pt idx="1581">
                  <c:v>4973.187011</c:v>
                </c:pt>
                <c:pt idx="1582">
                  <c:v>8963.7730409999986</c:v>
                </c:pt>
                <c:pt idx="1583">
                  <c:v>6464.4273530000009</c:v>
                </c:pt>
                <c:pt idx="1584">
                  <c:v>8255.5529179999994</c:v>
                </c:pt>
                <c:pt idx="1585">
                  <c:v>1802.7944830000001</c:v>
                </c:pt>
                <c:pt idx="1587">
                  <c:v>8181.2245939999993</c:v>
                </c:pt>
                <c:pt idx="1588">
                  <c:v>12946.624694999999</c:v>
                </c:pt>
                <c:pt idx="1589">
                  <c:v>18900.684021000001</c:v>
                </c:pt>
                <c:pt idx="1590">
                  <c:v>10081.408693000001</c:v>
                </c:pt>
                <c:pt idx="1592">
                  <c:v>11722.007691000001</c:v>
                </c:pt>
                <c:pt idx="1593">
                  <c:v>9871.7873529999997</c:v>
                </c:pt>
                <c:pt idx="1597">
                  <c:v>7533.450836</c:v>
                </c:pt>
                <c:pt idx="1598">
                  <c:v>11722.007691000001</c:v>
                </c:pt>
                <c:pt idx="1599">
                  <c:v>8166.1091080000006</c:v>
                </c:pt>
                <c:pt idx="1601">
                  <c:v>8027.6741849999999</c:v>
                </c:pt>
                <c:pt idx="1607">
                  <c:v>7986.2782910000005</c:v>
                </c:pt>
                <c:pt idx="1612">
                  <c:v>12333.163682000002</c:v>
                </c:pt>
                <c:pt idx="1613">
                  <c:v>8646.1053539999994</c:v>
                </c:pt>
                <c:pt idx="1615">
                  <c:v>5073.2312089999996</c:v>
                </c:pt>
                <c:pt idx="1616">
                  <c:v>13995.366088000001</c:v>
                </c:pt>
                <c:pt idx="1619">
                  <c:v>5991.0114439999998</c:v>
                </c:pt>
                <c:pt idx="1620">
                  <c:v>8810.4440529999993</c:v>
                </c:pt>
                <c:pt idx="1622">
                  <c:v>11588.404175</c:v>
                </c:pt>
                <c:pt idx="1623">
                  <c:v>10316.030181</c:v>
                </c:pt>
                <c:pt idx="1624">
                  <c:v>10540.628204000001</c:v>
                </c:pt>
                <c:pt idx="1625">
                  <c:v>17526.585570000003</c:v>
                </c:pt>
                <c:pt idx="1626">
                  <c:v>18469.417572999999</c:v>
                </c:pt>
                <c:pt idx="1627">
                  <c:v>24379.574645999997</c:v>
                </c:pt>
                <c:pt idx="1630">
                  <c:v>9319.6465580000004</c:v>
                </c:pt>
                <c:pt idx="1633">
                  <c:v>6868.9514850000005</c:v>
                </c:pt>
                <c:pt idx="1640">
                  <c:v>15035.461386999999</c:v>
                </c:pt>
                <c:pt idx="1641">
                  <c:v>15819.974502000001</c:v>
                </c:pt>
                <c:pt idx="1642">
                  <c:v>11393.110062</c:v>
                </c:pt>
                <c:pt idx="1646">
                  <c:v>10859.77224</c:v>
                </c:pt>
                <c:pt idx="1647">
                  <c:v>14006.715232</c:v>
                </c:pt>
                <c:pt idx="1648">
                  <c:v>14946.584953</c:v>
                </c:pt>
                <c:pt idx="1649">
                  <c:v>11485.476417000002</c:v>
                </c:pt>
                <c:pt idx="1653">
                  <c:v>12777.873865000001</c:v>
                </c:pt>
                <c:pt idx="1657">
                  <c:v>18824.637930999997</c:v>
                </c:pt>
                <c:pt idx="1658">
                  <c:v>9142.4874409999993</c:v>
                </c:pt>
                <c:pt idx="1661">
                  <c:v>27249.104889000002</c:v>
                </c:pt>
                <c:pt idx="1664">
                  <c:v>19244.536071999999</c:v>
                </c:pt>
                <c:pt idx="1672">
                  <c:v>4331.2814940000007</c:v>
                </c:pt>
                <c:pt idx="1674">
                  <c:v>25475.817216000003</c:v>
                </c:pt>
                <c:pt idx="1679">
                  <c:v>17399.548208</c:v>
                </c:pt>
                <c:pt idx="1680">
                  <c:v>30403.056335000001</c:v>
                </c:pt>
                <c:pt idx="1681">
                  <c:v>18596.413452000001</c:v>
                </c:pt>
                <c:pt idx="1682">
                  <c:v>22618.222333999998</c:v>
                </c:pt>
                <c:pt idx="1683">
                  <c:v>23516.025498000003</c:v>
                </c:pt>
                <c:pt idx="1684">
                  <c:v>34652.643462</c:v>
                </c:pt>
                <c:pt idx="1685">
                  <c:v>41779.334930999998</c:v>
                </c:pt>
                <c:pt idx="1686">
                  <c:v>26988.774416</c:v>
                </c:pt>
                <c:pt idx="1687">
                  <c:v>18308.269869000003</c:v>
                </c:pt>
                <c:pt idx="1688">
                  <c:v>23350.733185000001</c:v>
                </c:pt>
                <c:pt idx="1689">
                  <c:v>21936.993041999998</c:v>
                </c:pt>
                <c:pt idx="1690">
                  <c:v>18261.514511999998</c:v>
                </c:pt>
                <c:pt idx="1691">
                  <c:v>16606.795471000001</c:v>
                </c:pt>
                <c:pt idx="1692">
                  <c:v>15188.089874000001</c:v>
                </c:pt>
                <c:pt idx="1694">
                  <c:v>13341.172215999999</c:v>
                </c:pt>
                <c:pt idx="1696">
                  <c:v>28066.532991</c:v>
                </c:pt>
                <c:pt idx="1697">
                  <c:v>63830.660522999999</c:v>
                </c:pt>
                <c:pt idx="1698">
                  <c:v>44482.893188999995</c:v>
                </c:pt>
                <c:pt idx="1701">
                  <c:v>24795.939895000003</c:v>
                </c:pt>
                <c:pt idx="1709">
                  <c:v>6057.6539199999997</c:v>
                </c:pt>
                <c:pt idx="1712">
                  <c:v>19955.158509999997</c:v>
                </c:pt>
                <c:pt idx="1713">
                  <c:v>26615.140687000003</c:v>
                </c:pt>
                <c:pt idx="1714">
                  <c:v>9926.6316389999993</c:v>
                </c:pt>
                <c:pt idx="1715">
                  <c:v>6834.6479219999992</c:v>
                </c:pt>
                <c:pt idx="1733">
                  <c:v>16928.788879</c:v>
                </c:pt>
                <c:pt idx="1734">
                  <c:v>15175.102446999999</c:v>
                </c:pt>
                <c:pt idx="1756">
                  <c:v>33931.960418999995</c:v>
                </c:pt>
                <c:pt idx="1757">
                  <c:v>10603.497010999999</c:v>
                </c:pt>
                <c:pt idx="1761">
                  <c:v>17645.766327000001</c:v>
                </c:pt>
                <c:pt idx="1765">
                  <c:v>7775.3921210000008</c:v>
                </c:pt>
                <c:pt idx="1780">
                  <c:v>17356.600326</c:v>
                </c:pt>
                <c:pt idx="1782">
                  <c:v>17884.957130999999</c:v>
                </c:pt>
                <c:pt idx="1785">
                  <c:v>18859.168120999999</c:v>
                </c:pt>
                <c:pt idx="1787">
                  <c:v>8962.7011189999994</c:v>
                </c:pt>
                <c:pt idx="1793">
                  <c:v>20938.180817</c:v>
                </c:pt>
                <c:pt idx="1796">
                  <c:v>14822.645645000001</c:v>
                </c:pt>
                <c:pt idx="1798">
                  <c:v>14129.939517000001</c:v>
                </c:pt>
                <c:pt idx="1810">
                  <c:v>21251.021194000001</c:v>
                </c:pt>
                <c:pt idx="1820">
                  <c:v>4243.2655290000002</c:v>
                </c:pt>
                <c:pt idx="1826">
                  <c:v>9618.2859349999999</c:v>
                </c:pt>
                <c:pt idx="1829">
                  <c:v>4861.2758909999993</c:v>
                </c:pt>
                <c:pt idx="1830">
                  <c:v>19051.363540999999</c:v>
                </c:pt>
                <c:pt idx="1831">
                  <c:v>29663.775818999999</c:v>
                </c:pt>
                <c:pt idx="1839">
                  <c:v>277.55804899999998</c:v>
                </c:pt>
                <c:pt idx="1873">
                  <c:v>21319.588591</c:v>
                </c:pt>
                <c:pt idx="1875">
                  <c:v>29392.595046999999</c:v>
                </c:pt>
                <c:pt idx="2228">
                  <c:v>3496.1044900000002</c:v>
                </c:pt>
                <c:pt idx="2316">
                  <c:v>20706.797255999998</c:v>
                </c:pt>
                <c:pt idx="2317">
                  <c:v>46491.006408000001</c:v>
                </c:pt>
                <c:pt idx="2318">
                  <c:v>13470.154693</c:v>
                </c:pt>
                <c:pt idx="2320">
                  <c:v>11564.111815</c:v>
                </c:pt>
                <c:pt idx="2321">
                  <c:v>17477.633910999997</c:v>
                </c:pt>
                <c:pt idx="2336">
                  <c:v>28533.019194</c:v>
                </c:pt>
                <c:pt idx="2338">
                  <c:v>874.90020099999992</c:v>
                </c:pt>
                <c:pt idx="2339">
                  <c:v>28879.832306000004</c:v>
                </c:pt>
                <c:pt idx="2340">
                  <c:v>27062.019073000003</c:v>
                </c:pt>
                <c:pt idx="2351">
                  <c:v>24652.304321</c:v>
                </c:pt>
                <c:pt idx="2352">
                  <c:v>34648.221862999999</c:v>
                </c:pt>
                <c:pt idx="2353">
                  <c:v>7964.9572549999993</c:v>
                </c:pt>
                <c:pt idx="2354">
                  <c:v>14329.934723999999</c:v>
                </c:pt>
                <c:pt idx="2355">
                  <c:v>12263.712667</c:v>
                </c:pt>
                <c:pt idx="2371">
                  <c:v>17754.947022</c:v>
                </c:pt>
                <c:pt idx="2372">
                  <c:v>17939.006348999999</c:v>
                </c:pt>
                <c:pt idx="2373">
                  <c:v>23508.888182999999</c:v>
                </c:pt>
                <c:pt idx="2374">
                  <c:v>23489.090332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920-4432-8C68-67F673474383}"/>
            </c:ext>
          </c:extLst>
        </c:ser>
        <c:ser>
          <c:idx val="4"/>
          <c:order val="4"/>
          <c:tx>
            <c:v>collectors</c:v>
          </c:tx>
          <c:spPr>
            <a:ln w="19050">
              <a:noFill/>
            </a:ln>
          </c:spPr>
          <c:marker>
            <c:symbol val="triangle"/>
            <c:size val="4"/>
            <c:spPr>
              <a:noFill/>
              <a:ln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rgbClr val="00B0F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4823455210035366E-2"/>
                  <c:y val="1.9904533181419663E-2"/>
                </c:manualLayout>
              </c:layout>
              <c:numFmt formatCode="#,##0.00" sourceLinked="0"/>
              <c:spPr>
                <a:solidFill>
                  <a:srgbClr val="00B0F0">
                    <a:alpha val="6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pivot_class!$H$6:$H$2380</c:f>
              <c:numCache>
                <c:formatCode>General</c:formatCode>
                <c:ptCount val="2375"/>
                <c:pt idx="1">
                  <c:v>2958</c:v>
                </c:pt>
                <c:pt idx="4">
                  <c:v>5600</c:v>
                </c:pt>
                <c:pt idx="5">
                  <c:v>6700</c:v>
                </c:pt>
                <c:pt idx="7">
                  <c:v>9300</c:v>
                </c:pt>
                <c:pt idx="9">
                  <c:v>5824</c:v>
                </c:pt>
                <c:pt idx="11">
                  <c:v>6878</c:v>
                </c:pt>
                <c:pt idx="12">
                  <c:v>12827</c:v>
                </c:pt>
                <c:pt idx="14">
                  <c:v>10900</c:v>
                </c:pt>
                <c:pt idx="17">
                  <c:v>12838</c:v>
                </c:pt>
                <c:pt idx="18">
                  <c:v>6900</c:v>
                </c:pt>
                <c:pt idx="19">
                  <c:v>8372</c:v>
                </c:pt>
                <c:pt idx="20">
                  <c:v>7300</c:v>
                </c:pt>
                <c:pt idx="21">
                  <c:v>7542</c:v>
                </c:pt>
                <c:pt idx="40">
                  <c:v>3300</c:v>
                </c:pt>
                <c:pt idx="45">
                  <c:v>10400</c:v>
                </c:pt>
                <c:pt idx="65">
                  <c:v>14300</c:v>
                </c:pt>
                <c:pt idx="66">
                  <c:v>14600</c:v>
                </c:pt>
                <c:pt idx="118">
                  <c:v>900</c:v>
                </c:pt>
                <c:pt idx="128">
                  <c:v>10276</c:v>
                </c:pt>
                <c:pt idx="129">
                  <c:v>11749</c:v>
                </c:pt>
                <c:pt idx="130">
                  <c:v>4800</c:v>
                </c:pt>
                <c:pt idx="132">
                  <c:v>3500</c:v>
                </c:pt>
                <c:pt idx="133">
                  <c:v>7700</c:v>
                </c:pt>
                <c:pt idx="134">
                  <c:v>4414</c:v>
                </c:pt>
                <c:pt idx="137">
                  <c:v>5207</c:v>
                </c:pt>
                <c:pt idx="138">
                  <c:v>5894</c:v>
                </c:pt>
                <c:pt idx="139">
                  <c:v>9200</c:v>
                </c:pt>
                <c:pt idx="140">
                  <c:v>4402</c:v>
                </c:pt>
                <c:pt idx="143">
                  <c:v>9721</c:v>
                </c:pt>
                <c:pt idx="144">
                  <c:v>3600</c:v>
                </c:pt>
                <c:pt idx="147">
                  <c:v>19550</c:v>
                </c:pt>
                <c:pt idx="148">
                  <c:v>7465</c:v>
                </c:pt>
                <c:pt idx="151">
                  <c:v>5720</c:v>
                </c:pt>
                <c:pt idx="156">
                  <c:v>7312</c:v>
                </c:pt>
                <c:pt idx="158">
                  <c:v>21100</c:v>
                </c:pt>
                <c:pt idx="160">
                  <c:v>18100</c:v>
                </c:pt>
                <c:pt idx="161">
                  <c:v>10100</c:v>
                </c:pt>
                <c:pt idx="162">
                  <c:v>13800</c:v>
                </c:pt>
                <c:pt idx="164">
                  <c:v>9300</c:v>
                </c:pt>
                <c:pt idx="165">
                  <c:v>9000</c:v>
                </c:pt>
                <c:pt idx="167">
                  <c:v>8200</c:v>
                </c:pt>
                <c:pt idx="168">
                  <c:v>4700</c:v>
                </c:pt>
                <c:pt idx="178">
                  <c:v>9200</c:v>
                </c:pt>
                <c:pt idx="179">
                  <c:v>3240</c:v>
                </c:pt>
                <c:pt idx="183">
                  <c:v>2468</c:v>
                </c:pt>
                <c:pt idx="193">
                  <c:v>5408</c:v>
                </c:pt>
                <c:pt idx="194">
                  <c:v>3937</c:v>
                </c:pt>
                <c:pt idx="195">
                  <c:v>11230</c:v>
                </c:pt>
                <c:pt idx="196">
                  <c:v>4114</c:v>
                </c:pt>
                <c:pt idx="198">
                  <c:v>6363</c:v>
                </c:pt>
                <c:pt idx="199">
                  <c:v>7747</c:v>
                </c:pt>
                <c:pt idx="200">
                  <c:v>16600</c:v>
                </c:pt>
                <c:pt idx="201">
                  <c:v>10954</c:v>
                </c:pt>
                <c:pt idx="202">
                  <c:v>6400</c:v>
                </c:pt>
                <c:pt idx="205">
                  <c:v>7086</c:v>
                </c:pt>
                <c:pt idx="206">
                  <c:v>9300</c:v>
                </c:pt>
                <c:pt idx="207">
                  <c:v>6072</c:v>
                </c:pt>
                <c:pt idx="209">
                  <c:v>6585</c:v>
                </c:pt>
                <c:pt idx="210">
                  <c:v>3394</c:v>
                </c:pt>
                <c:pt idx="211">
                  <c:v>7868</c:v>
                </c:pt>
                <c:pt idx="213">
                  <c:v>5768</c:v>
                </c:pt>
                <c:pt idx="214">
                  <c:v>4647</c:v>
                </c:pt>
                <c:pt idx="219">
                  <c:v>4000</c:v>
                </c:pt>
                <c:pt idx="220">
                  <c:v>4600</c:v>
                </c:pt>
                <c:pt idx="222">
                  <c:v>2528</c:v>
                </c:pt>
                <c:pt idx="223">
                  <c:v>5881</c:v>
                </c:pt>
                <c:pt idx="224">
                  <c:v>4447</c:v>
                </c:pt>
                <c:pt idx="225">
                  <c:v>1350</c:v>
                </c:pt>
                <c:pt idx="227">
                  <c:v>6341</c:v>
                </c:pt>
                <c:pt idx="228">
                  <c:v>5602</c:v>
                </c:pt>
                <c:pt idx="229">
                  <c:v>6200</c:v>
                </c:pt>
                <c:pt idx="230">
                  <c:v>10200</c:v>
                </c:pt>
                <c:pt idx="233">
                  <c:v>5700</c:v>
                </c:pt>
                <c:pt idx="234">
                  <c:v>9800</c:v>
                </c:pt>
                <c:pt idx="243">
                  <c:v>6900</c:v>
                </c:pt>
                <c:pt idx="249">
                  <c:v>15800</c:v>
                </c:pt>
                <c:pt idx="254">
                  <c:v>3900</c:v>
                </c:pt>
                <c:pt idx="255">
                  <c:v>10000</c:v>
                </c:pt>
                <c:pt idx="266">
                  <c:v>18324</c:v>
                </c:pt>
                <c:pt idx="270">
                  <c:v>6258</c:v>
                </c:pt>
                <c:pt idx="277">
                  <c:v>4874</c:v>
                </c:pt>
                <c:pt idx="278">
                  <c:v>9912</c:v>
                </c:pt>
                <c:pt idx="279">
                  <c:v>10469</c:v>
                </c:pt>
                <c:pt idx="280">
                  <c:v>7382</c:v>
                </c:pt>
                <c:pt idx="281">
                  <c:v>5985</c:v>
                </c:pt>
                <c:pt idx="282">
                  <c:v>9133</c:v>
                </c:pt>
                <c:pt idx="284">
                  <c:v>23500</c:v>
                </c:pt>
                <c:pt idx="285">
                  <c:v>4800</c:v>
                </c:pt>
                <c:pt idx="287">
                  <c:v>8400</c:v>
                </c:pt>
                <c:pt idx="288">
                  <c:v>9900</c:v>
                </c:pt>
                <c:pt idx="289">
                  <c:v>8600</c:v>
                </c:pt>
                <c:pt idx="290">
                  <c:v>7300</c:v>
                </c:pt>
                <c:pt idx="291">
                  <c:v>7400</c:v>
                </c:pt>
                <c:pt idx="292">
                  <c:v>10200</c:v>
                </c:pt>
                <c:pt idx="293">
                  <c:v>8800</c:v>
                </c:pt>
                <c:pt idx="294">
                  <c:v>9500</c:v>
                </c:pt>
                <c:pt idx="298">
                  <c:v>6300</c:v>
                </c:pt>
                <c:pt idx="302">
                  <c:v>7504</c:v>
                </c:pt>
                <c:pt idx="305">
                  <c:v>6028</c:v>
                </c:pt>
                <c:pt idx="308">
                  <c:v>11000</c:v>
                </c:pt>
                <c:pt idx="309">
                  <c:v>11600</c:v>
                </c:pt>
                <c:pt idx="311">
                  <c:v>2900</c:v>
                </c:pt>
                <c:pt idx="319">
                  <c:v>12252</c:v>
                </c:pt>
                <c:pt idx="327">
                  <c:v>4300</c:v>
                </c:pt>
                <c:pt idx="328">
                  <c:v>4747</c:v>
                </c:pt>
                <c:pt idx="329">
                  <c:v>9343</c:v>
                </c:pt>
                <c:pt idx="330">
                  <c:v>8574</c:v>
                </c:pt>
                <c:pt idx="334">
                  <c:v>6473</c:v>
                </c:pt>
                <c:pt idx="336">
                  <c:v>13419</c:v>
                </c:pt>
                <c:pt idx="338">
                  <c:v>8145</c:v>
                </c:pt>
                <c:pt idx="343">
                  <c:v>6523</c:v>
                </c:pt>
                <c:pt idx="345">
                  <c:v>4087</c:v>
                </c:pt>
                <c:pt idx="346">
                  <c:v>7020</c:v>
                </c:pt>
                <c:pt idx="350">
                  <c:v>10988</c:v>
                </c:pt>
                <c:pt idx="352">
                  <c:v>11600</c:v>
                </c:pt>
                <c:pt idx="354">
                  <c:v>19800</c:v>
                </c:pt>
                <c:pt idx="358">
                  <c:v>7500</c:v>
                </c:pt>
                <c:pt idx="359">
                  <c:v>8200</c:v>
                </c:pt>
                <c:pt idx="369">
                  <c:v>6700</c:v>
                </c:pt>
                <c:pt idx="371">
                  <c:v>5740</c:v>
                </c:pt>
                <c:pt idx="372">
                  <c:v>6100</c:v>
                </c:pt>
                <c:pt idx="373">
                  <c:v>8000</c:v>
                </c:pt>
                <c:pt idx="374">
                  <c:v>5900</c:v>
                </c:pt>
                <c:pt idx="375">
                  <c:v>6500</c:v>
                </c:pt>
                <c:pt idx="376">
                  <c:v>12133</c:v>
                </c:pt>
                <c:pt idx="378">
                  <c:v>6698</c:v>
                </c:pt>
                <c:pt idx="384">
                  <c:v>7149</c:v>
                </c:pt>
                <c:pt idx="386">
                  <c:v>7500</c:v>
                </c:pt>
                <c:pt idx="389">
                  <c:v>11600</c:v>
                </c:pt>
                <c:pt idx="390">
                  <c:v>17900</c:v>
                </c:pt>
                <c:pt idx="391">
                  <c:v>13800</c:v>
                </c:pt>
                <c:pt idx="392">
                  <c:v>3900</c:v>
                </c:pt>
                <c:pt idx="393">
                  <c:v>6600</c:v>
                </c:pt>
                <c:pt idx="406">
                  <c:v>18900</c:v>
                </c:pt>
                <c:pt idx="408">
                  <c:v>5900</c:v>
                </c:pt>
                <c:pt idx="409">
                  <c:v>3506</c:v>
                </c:pt>
                <c:pt idx="410">
                  <c:v>5176</c:v>
                </c:pt>
                <c:pt idx="411">
                  <c:v>6394</c:v>
                </c:pt>
                <c:pt idx="412">
                  <c:v>8185</c:v>
                </c:pt>
                <c:pt idx="415">
                  <c:v>5090</c:v>
                </c:pt>
                <c:pt idx="416">
                  <c:v>13349</c:v>
                </c:pt>
                <c:pt idx="419">
                  <c:v>9200</c:v>
                </c:pt>
                <c:pt idx="424">
                  <c:v>4299</c:v>
                </c:pt>
                <c:pt idx="426">
                  <c:v>2000</c:v>
                </c:pt>
                <c:pt idx="428">
                  <c:v>5900</c:v>
                </c:pt>
                <c:pt idx="432">
                  <c:v>1600</c:v>
                </c:pt>
                <c:pt idx="433">
                  <c:v>600</c:v>
                </c:pt>
                <c:pt idx="435">
                  <c:v>4400</c:v>
                </c:pt>
                <c:pt idx="436">
                  <c:v>8300</c:v>
                </c:pt>
                <c:pt idx="437">
                  <c:v>11500</c:v>
                </c:pt>
                <c:pt idx="439">
                  <c:v>7500</c:v>
                </c:pt>
                <c:pt idx="440">
                  <c:v>8359</c:v>
                </c:pt>
                <c:pt idx="441">
                  <c:v>2080</c:v>
                </c:pt>
                <c:pt idx="442">
                  <c:v>4918</c:v>
                </c:pt>
                <c:pt idx="443">
                  <c:v>5553</c:v>
                </c:pt>
                <c:pt idx="444">
                  <c:v>4553</c:v>
                </c:pt>
                <c:pt idx="450">
                  <c:v>3094</c:v>
                </c:pt>
                <c:pt idx="451">
                  <c:v>3300</c:v>
                </c:pt>
                <c:pt idx="453">
                  <c:v>3779</c:v>
                </c:pt>
                <c:pt idx="456">
                  <c:v>12900</c:v>
                </c:pt>
                <c:pt idx="458">
                  <c:v>7700</c:v>
                </c:pt>
                <c:pt idx="459">
                  <c:v>4269</c:v>
                </c:pt>
                <c:pt idx="461">
                  <c:v>3625</c:v>
                </c:pt>
                <c:pt idx="462">
                  <c:v>8673</c:v>
                </c:pt>
                <c:pt idx="463">
                  <c:v>5700</c:v>
                </c:pt>
                <c:pt idx="464">
                  <c:v>6200</c:v>
                </c:pt>
                <c:pt idx="466">
                  <c:v>4800</c:v>
                </c:pt>
                <c:pt idx="468">
                  <c:v>7251</c:v>
                </c:pt>
                <c:pt idx="469">
                  <c:v>6800</c:v>
                </c:pt>
                <c:pt idx="470">
                  <c:v>4300</c:v>
                </c:pt>
                <c:pt idx="471">
                  <c:v>6900</c:v>
                </c:pt>
                <c:pt idx="472">
                  <c:v>8800</c:v>
                </c:pt>
                <c:pt idx="473">
                  <c:v>4300</c:v>
                </c:pt>
                <c:pt idx="474">
                  <c:v>7200</c:v>
                </c:pt>
                <c:pt idx="475">
                  <c:v>9100</c:v>
                </c:pt>
                <c:pt idx="476">
                  <c:v>8200</c:v>
                </c:pt>
                <c:pt idx="477">
                  <c:v>4400</c:v>
                </c:pt>
                <c:pt idx="479">
                  <c:v>9420</c:v>
                </c:pt>
                <c:pt idx="480">
                  <c:v>14885</c:v>
                </c:pt>
                <c:pt idx="482">
                  <c:v>11608</c:v>
                </c:pt>
                <c:pt idx="488">
                  <c:v>10298</c:v>
                </c:pt>
                <c:pt idx="489">
                  <c:v>1300</c:v>
                </c:pt>
                <c:pt idx="490">
                  <c:v>5300</c:v>
                </c:pt>
                <c:pt idx="491">
                  <c:v>6600</c:v>
                </c:pt>
                <c:pt idx="493">
                  <c:v>10800</c:v>
                </c:pt>
                <c:pt idx="495">
                  <c:v>2809</c:v>
                </c:pt>
                <c:pt idx="499">
                  <c:v>4076</c:v>
                </c:pt>
                <c:pt idx="501">
                  <c:v>3553</c:v>
                </c:pt>
                <c:pt idx="502">
                  <c:v>10204</c:v>
                </c:pt>
                <c:pt idx="503">
                  <c:v>5400</c:v>
                </c:pt>
                <c:pt idx="504">
                  <c:v>4200</c:v>
                </c:pt>
                <c:pt idx="505">
                  <c:v>4700</c:v>
                </c:pt>
                <c:pt idx="507">
                  <c:v>6700</c:v>
                </c:pt>
                <c:pt idx="508">
                  <c:v>1541</c:v>
                </c:pt>
                <c:pt idx="509">
                  <c:v>7638</c:v>
                </c:pt>
                <c:pt idx="512">
                  <c:v>5900</c:v>
                </c:pt>
                <c:pt idx="514">
                  <c:v>8889</c:v>
                </c:pt>
                <c:pt idx="515">
                  <c:v>1736</c:v>
                </c:pt>
                <c:pt idx="518">
                  <c:v>5783</c:v>
                </c:pt>
                <c:pt idx="519">
                  <c:v>16743</c:v>
                </c:pt>
                <c:pt idx="523">
                  <c:v>8400</c:v>
                </c:pt>
                <c:pt idx="525">
                  <c:v>400</c:v>
                </c:pt>
                <c:pt idx="526">
                  <c:v>7032</c:v>
                </c:pt>
                <c:pt idx="530">
                  <c:v>9049</c:v>
                </c:pt>
                <c:pt idx="533">
                  <c:v>9000</c:v>
                </c:pt>
                <c:pt idx="540">
                  <c:v>6793</c:v>
                </c:pt>
                <c:pt idx="541">
                  <c:v>8000</c:v>
                </c:pt>
                <c:pt idx="544">
                  <c:v>4900</c:v>
                </c:pt>
                <c:pt idx="547">
                  <c:v>24400</c:v>
                </c:pt>
                <c:pt idx="550">
                  <c:v>8000</c:v>
                </c:pt>
                <c:pt idx="554">
                  <c:v>3800</c:v>
                </c:pt>
                <c:pt idx="555">
                  <c:v>15100</c:v>
                </c:pt>
                <c:pt idx="556">
                  <c:v>14600</c:v>
                </c:pt>
                <c:pt idx="565">
                  <c:v>6670</c:v>
                </c:pt>
                <c:pt idx="567">
                  <c:v>11000</c:v>
                </c:pt>
                <c:pt idx="572">
                  <c:v>11743</c:v>
                </c:pt>
                <c:pt idx="585">
                  <c:v>16600</c:v>
                </c:pt>
                <c:pt idx="593">
                  <c:v>14200</c:v>
                </c:pt>
                <c:pt idx="595">
                  <c:v>4938</c:v>
                </c:pt>
                <c:pt idx="600">
                  <c:v>9100</c:v>
                </c:pt>
                <c:pt idx="602">
                  <c:v>5200</c:v>
                </c:pt>
                <c:pt idx="604">
                  <c:v>4869</c:v>
                </c:pt>
                <c:pt idx="605">
                  <c:v>7679</c:v>
                </c:pt>
                <c:pt idx="606">
                  <c:v>11884</c:v>
                </c:pt>
                <c:pt idx="609">
                  <c:v>8700</c:v>
                </c:pt>
                <c:pt idx="619">
                  <c:v>2493</c:v>
                </c:pt>
                <c:pt idx="620">
                  <c:v>5281</c:v>
                </c:pt>
                <c:pt idx="625">
                  <c:v>5797</c:v>
                </c:pt>
                <c:pt idx="626">
                  <c:v>3600</c:v>
                </c:pt>
                <c:pt idx="628">
                  <c:v>5543</c:v>
                </c:pt>
                <c:pt idx="629">
                  <c:v>4754</c:v>
                </c:pt>
                <c:pt idx="631">
                  <c:v>3552</c:v>
                </c:pt>
                <c:pt idx="633">
                  <c:v>7520</c:v>
                </c:pt>
                <c:pt idx="634">
                  <c:v>10826</c:v>
                </c:pt>
                <c:pt idx="636">
                  <c:v>4510</c:v>
                </c:pt>
                <c:pt idx="638">
                  <c:v>2400</c:v>
                </c:pt>
                <c:pt idx="639">
                  <c:v>11700</c:v>
                </c:pt>
                <c:pt idx="640">
                  <c:v>2600</c:v>
                </c:pt>
                <c:pt idx="641">
                  <c:v>3520</c:v>
                </c:pt>
                <c:pt idx="642">
                  <c:v>6738</c:v>
                </c:pt>
                <c:pt idx="643">
                  <c:v>3712</c:v>
                </c:pt>
                <c:pt idx="644">
                  <c:v>5681</c:v>
                </c:pt>
                <c:pt idx="647">
                  <c:v>3687</c:v>
                </c:pt>
                <c:pt idx="649">
                  <c:v>4635</c:v>
                </c:pt>
                <c:pt idx="651">
                  <c:v>2673</c:v>
                </c:pt>
                <c:pt idx="653">
                  <c:v>3900</c:v>
                </c:pt>
                <c:pt idx="654">
                  <c:v>3454</c:v>
                </c:pt>
                <c:pt idx="655">
                  <c:v>1800</c:v>
                </c:pt>
                <c:pt idx="656">
                  <c:v>7600</c:v>
                </c:pt>
                <c:pt idx="657">
                  <c:v>4600</c:v>
                </c:pt>
                <c:pt idx="658">
                  <c:v>4439</c:v>
                </c:pt>
                <c:pt idx="660">
                  <c:v>7675</c:v>
                </c:pt>
                <c:pt idx="661">
                  <c:v>2838</c:v>
                </c:pt>
                <c:pt idx="662">
                  <c:v>4115</c:v>
                </c:pt>
                <c:pt idx="666">
                  <c:v>6800</c:v>
                </c:pt>
                <c:pt idx="667">
                  <c:v>600</c:v>
                </c:pt>
                <c:pt idx="668">
                  <c:v>8204</c:v>
                </c:pt>
                <c:pt idx="669">
                  <c:v>5247</c:v>
                </c:pt>
                <c:pt idx="707">
                  <c:v>14158</c:v>
                </c:pt>
                <c:pt idx="724">
                  <c:v>7700</c:v>
                </c:pt>
                <c:pt idx="739">
                  <c:v>7353</c:v>
                </c:pt>
                <c:pt idx="740">
                  <c:v>6066</c:v>
                </c:pt>
                <c:pt idx="762">
                  <c:v>200</c:v>
                </c:pt>
                <c:pt idx="765">
                  <c:v>4065</c:v>
                </c:pt>
                <c:pt idx="771">
                  <c:v>5097</c:v>
                </c:pt>
                <c:pt idx="772">
                  <c:v>21284</c:v>
                </c:pt>
                <c:pt idx="776">
                  <c:v>2700</c:v>
                </c:pt>
                <c:pt idx="779">
                  <c:v>3413</c:v>
                </c:pt>
                <c:pt idx="780">
                  <c:v>5357</c:v>
                </c:pt>
                <c:pt idx="781">
                  <c:v>8900</c:v>
                </c:pt>
                <c:pt idx="783">
                  <c:v>8800</c:v>
                </c:pt>
                <c:pt idx="784">
                  <c:v>14317</c:v>
                </c:pt>
                <c:pt idx="786">
                  <c:v>17816</c:v>
                </c:pt>
                <c:pt idx="787">
                  <c:v>3269</c:v>
                </c:pt>
                <c:pt idx="789">
                  <c:v>1994</c:v>
                </c:pt>
                <c:pt idx="806">
                  <c:v>5808</c:v>
                </c:pt>
                <c:pt idx="809">
                  <c:v>3733</c:v>
                </c:pt>
                <c:pt idx="815">
                  <c:v>2959</c:v>
                </c:pt>
                <c:pt idx="818">
                  <c:v>1462</c:v>
                </c:pt>
                <c:pt idx="819">
                  <c:v>3310</c:v>
                </c:pt>
                <c:pt idx="820">
                  <c:v>6070</c:v>
                </c:pt>
                <c:pt idx="829">
                  <c:v>4994</c:v>
                </c:pt>
                <c:pt idx="830">
                  <c:v>3662</c:v>
                </c:pt>
                <c:pt idx="831">
                  <c:v>7174</c:v>
                </c:pt>
                <c:pt idx="832">
                  <c:v>1900</c:v>
                </c:pt>
                <c:pt idx="833">
                  <c:v>1300</c:v>
                </c:pt>
                <c:pt idx="842">
                  <c:v>5900</c:v>
                </c:pt>
                <c:pt idx="843">
                  <c:v>11381</c:v>
                </c:pt>
                <c:pt idx="850">
                  <c:v>22549</c:v>
                </c:pt>
                <c:pt idx="855">
                  <c:v>22619</c:v>
                </c:pt>
                <c:pt idx="857">
                  <c:v>17353</c:v>
                </c:pt>
                <c:pt idx="860">
                  <c:v>3500</c:v>
                </c:pt>
                <c:pt idx="863">
                  <c:v>6651</c:v>
                </c:pt>
                <c:pt idx="865">
                  <c:v>7000</c:v>
                </c:pt>
                <c:pt idx="867">
                  <c:v>8100</c:v>
                </c:pt>
                <c:pt idx="870">
                  <c:v>8875</c:v>
                </c:pt>
                <c:pt idx="871">
                  <c:v>5292</c:v>
                </c:pt>
                <c:pt idx="921">
                  <c:v>7090</c:v>
                </c:pt>
                <c:pt idx="926">
                  <c:v>9419</c:v>
                </c:pt>
                <c:pt idx="961">
                  <c:v>6586</c:v>
                </c:pt>
                <c:pt idx="966">
                  <c:v>2800</c:v>
                </c:pt>
                <c:pt idx="988">
                  <c:v>3003</c:v>
                </c:pt>
                <c:pt idx="989">
                  <c:v>2585</c:v>
                </c:pt>
                <c:pt idx="990">
                  <c:v>17706</c:v>
                </c:pt>
                <c:pt idx="991">
                  <c:v>4297</c:v>
                </c:pt>
                <c:pt idx="994">
                  <c:v>6201</c:v>
                </c:pt>
                <c:pt idx="1004">
                  <c:v>6933</c:v>
                </c:pt>
                <c:pt idx="1005">
                  <c:v>37557</c:v>
                </c:pt>
                <c:pt idx="1006">
                  <c:v>6651</c:v>
                </c:pt>
                <c:pt idx="1007">
                  <c:v>8786</c:v>
                </c:pt>
                <c:pt idx="1008">
                  <c:v>1838</c:v>
                </c:pt>
                <c:pt idx="1009">
                  <c:v>1070</c:v>
                </c:pt>
                <c:pt idx="1011">
                  <c:v>6300</c:v>
                </c:pt>
                <c:pt idx="1012">
                  <c:v>600</c:v>
                </c:pt>
                <c:pt idx="1013">
                  <c:v>632</c:v>
                </c:pt>
                <c:pt idx="1014">
                  <c:v>3200</c:v>
                </c:pt>
                <c:pt idx="1015">
                  <c:v>3700</c:v>
                </c:pt>
                <c:pt idx="1016">
                  <c:v>500</c:v>
                </c:pt>
                <c:pt idx="1017">
                  <c:v>5400</c:v>
                </c:pt>
                <c:pt idx="1018">
                  <c:v>12500</c:v>
                </c:pt>
                <c:pt idx="1019">
                  <c:v>11100</c:v>
                </c:pt>
                <c:pt idx="1020">
                  <c:v>13000</c:v>
                </c:pt>
                <c:pt idx="1021">
                  <c:v>6400</c:v>
                </c:pt>
                <c:pt idx="1022">
                  <c:v>6600</c:v>
                </c:pt>
                <c:pt idx="1037">
                  <c:v>4900</c:v>
                </c:pt>
                <c:pt idx="1041">
                  <c:v>14800</c:v>
                </c:pt>
                <c:pt idx="1042">
                  <c:v>11000</c:v>
                </c:pt>
                <c:pt idx="1043">
                  <c:v>12900</c:v>
                </c:pt>
                <c:pt idx="1044">
                  <c:v>25100</c:v>
                </c:pt>
                <c:pt idx="1059">
                  <c:v>7400</c:v>
                </c:pt>
                <c:pt idx="1060">
                  <c:v>19516</c:v>
                </c:pt>
                <c:pt idx="1061">
                  <c:v>12300</c:v>
                </c:pt>
                <c:pt idx="1062">
                  <c:v>6275</c:v>
                </c:pt>
                <c:pt idx="1063">
                  <c:v>3500</c:v>
                </c:pt>
                <c:pt idx="1064">
                  <c:v>2000</c:v>
                </c:pt>
                <c:pt idx="1066">
                  <c:v>5400</c:v>
                </c:pt>
                <c:pt idx="1072">
                  <c:v>17200</c:v>
                </c:pt>
                <c:pt idx="1074">
                  <c:v>22132</c:v>
                </c:pt>
                <c:pt idx="1075">
                  <c:v>3900</c:v>
                </c:pt>
                <c:pt idx="1079">
                  <c:v>9600</c:v>
                </c:pt>
                <c:pt idx="1098">
                  <c:v>1400</c:v>
                </c:pt>
                <c:pt idx="1099">
                  <c:v>2500</c:v>
                </c:pt>
                <c:pt idx="1102">
                  <c:v>4500</c:v>
                </c:pt>
                <c:pt idx="1105">
                  <c:v>15100</c:v>
                </c:pt>
                <c:pt idx="1107">
                  <c:v>5650</c:v>
                </c:pt>
                <c:pt idx="1108">
                  <c:v>25400</c:v>
                </c:pt>
                <c:pt idx="1112">
                  <c:v>5000</c:v>
                </c:pt>
                <c:pt idx="1116">
                  <c:v>6600</c:v>
                </c:pt>
                <c:pt idx="1118">
                  <c:v>15500</c:v>
                </c:pt>
                <c:pt idx="1128">
                  <c:v>6100</c:v>
                </c:pt>
                <c:pt idx="1129">
                  <c:v>9300</c:v>
                </c:pt>
                <c:pt idx="1130">
                  <c:v>14400</c:v>
                </c:pt>
                <c:pt idx="1141">
                  <c:v>13500</c:v>
                </c:pt>
                <c:pt idx="1144">
                  <c:v>3100</c:v>
                </c:pt>
                <c:pt idx="1166">
                  <c:v>4084</c:v>
                </c:pt>
                <c:pt idx="1183">
                  <c:v>3200</c:v>
                </c:pt>
                <c:pt idx="1186">
                  <c:v>7200</c:v>
                </c:pt>
                <c:pt idx="1187">
                  <c:v>20400</c:v>
                </c:pt>
                <c:pt idx="1188">
                  <c:v>21100</c:v>
                </c:pt>
                <c:pt idx="1192">
                  <c:v>5346</c:v>
                </c:pt>
                <c:pt idx="1193">
                  <c:v>8041</c:v>
                </c:pt>
                <c:pt idx="1194">
                  <c:v>1800</c:v>
                </c:pt>
                <c:pt idx="1196">
                  <c:v>2347</c:v>
                </c:pt>
                <c:pt idx="1198">
                  <c:v>2500</c:v>
                </c:pt>
                <c:pt idx="1208">
                  <c:v>10111</c:v>
                </c:pt>
                <c:pt idx="1209">
                  <c:v>12147</c:v>
                </c:pt>
                <c:pt idx="1214">
                  <c:v>23500</c:v>
                </c:pt>
                <c:pt idx="1216">
                  <c:v>11952</c:v>
                </c:pt>
                <c:pt idx="1217">
                  <c:v>2600</c:v>
                </c:pt>
                <c:pt idx="1257">
                  <c:v>6100</c:v>
                </c:pt>
                <c:pt idx="1258">
                  <c:v>11933</c:v>
                </c:pt>
                <c:pt idx="1261">
                  <c:v>5346</c:v>
                </c:pt>
                <c:pt idx="1262">
                  <c:v>16206</c:v>
                </c:pt>
                <c:pt idx="1292">
                  <c:v>7075</c:v>
                </c:pt>
                <c:pt idx="1293">
                  <c:v>3852</c:v>
                </c:pt>
                <c:pt idx="1294">
                  <c:v>8450</c:v>
                </c:pt>
                <c:pt idx="1295">
                  <c:v>9160</c:v>
                </c:pt>
                <c:pt idx="1296">
                  <c:v>9393</c:v>
                </c:pt>
                <c:pt idx="1307">
                  <c:v>8464</c:v>
                </c:pt>
                <c:pt idx="1318">
                  <c:v>17800</c:v>
                </c:pt>
                <c:pt idx="1322">
                  <c:v>1289</c:v>
                </c:pt>
                <c:pt idx="1326">
                  <c:v>4498</c:v>
                </c:pt>
                <c:pt idx="1327">
                  <c:v>3676</c:v>
                </c:pt>
                <c:pt idx="1343">
                  <c:v>18500</c:v>
                </c:pt>
                <c:pt idx="1344">
                  <c:v>2800</c:v>
                </c:pt>
                <c:pt idx="1345">
                  <c:v>3900</c:v>
                </c:pt>
                <c:pt idx="1346">
                  <c:v>4400</c:v>
                </c:pt>
                <c:pt idx="1349">
                  <c:v>9200</c:v>
                </c:pt>
                <c:pt idx="1352">
                  <c:v>3808</c:v>
                </c:pt>
                <c:pt idx="1355">
                  <c:v>2000</c:v>
                </c:pt>
                <c:pt idx="1356">
                  <c:v>1600</c:v>
                </c:pt>
                <c:pt idx="1373">
                  <c:v>6400</c:v>
                </c:pt>
                <c:pt idx="1374">
                  <c:v>3700</c:v>
                </c:pt>
                <c:pt idx="1375">
                  <c:v>5400</c:v>
                </c:pt>
                <c:pt idx="1376">
                  <c:v>9200</c:v>
                </c:pt>
                <c:pt idx="1377">
                  <c:v>4300</c:v>
                </c:pt>
                <c:pt idx="1378">
                  <c:v>2800</c:v>
                </c:pt>
                <c:pt idx="1379">
                  <c:v>1900</c:v>
                </c:pt>
                <c:pt idx="1380">
                  <c:v>5800</c:v>
                </c:pt>
                <c:pt idx="1381">
                  <c:v>4400</c:v>
                </c:pt>
                <c:pt idx="1390">
                  <c:v>12693</c:v>
                </c:pt>
                <c:pt idx="1412">
                  <c:v>12400</c:v>
                </c:pt>
                <c:pt idx="1416">
                  <c:v>4400</c:v>
                </c:pt>
                <c:pt idx="1423">
                  <c:v>4965</c:v>
                </c:pt>
                <c:pt idx="1427">
                  <c:v>3950</c:v>
                </c:pt>
                <c:pt idx="1442">
                  <c:v>6737</c:v>
                </c:pt>
                <c:pt idx="1443">
                  <c:v>4978</c:v>
                </c:pt>
                <c:pt idx="1455">
                  <c:v>5700</c:v>
                </c:pt>
                <c:pt idx="1481">
                  <c:v>26300</c:v>
                </c:pt>
                <c:pt idx="1491">
                  <c:v>3788</c:v>
                </c:pt>
                <c:pt idx="1493">
                  <c:v>8260</c:v>
                </c:pt>
                <c:pt idx="1494">
                  <c:v>3348</c:v>
                </c:pt>
                <c:pt idx="1495">
                  <c:v>11600</c:v>
                </c:pt>
                <c:pt idx="1497">
                  <c:v>12363</c:v>
                </c:pt>
                <c:pt idx="1498">
                  <c:v>11978</c:v>
                </c:pt>
                <c:pt idx="1501">
                  <c:v>3117</c:v>
                </c:pt>
                <c:pt idx="1502">
                  <c:v>2402</c:v>
                </c:pt>
                <c:pt idx="1505">
                  <c:v>17223</c:v>
                </c:pt>
                <c:pt idx="1511">
                  <c:v>8000</c:v>
                </c:pt>
                <c:pt idx="1518">
                  <c:v>3200</c:v>
                </c:pt>
                <c:pt idx="1519">
                  <c:v>500</c:v>
                </c:pt>
                <c:pt idx="1520">
                  <c:v>2100</c:v>
                </c:pt>
                <c:pt idx="1521">
                  <c:v>4900</c:v>
                </c:pt>
                <c:pt idx="1522">
                  <c:v>8949</c:v>
                </c:pt>
                <c:pt idx="1523">
                  <c:v>9300</c:v>
                </c:pt>
                <c:pt idx="1524">
                  <c:v>4456</c:v>
                </c:pt>
                <c:pt idx="1525">
                  <c:v>8000</c:v>
                </c:pt>
                <c:pt idx="1526">
                  <c:v>4277</c:v>
                </c:pt>
                <c:pt idx="1527">
                  <c:v>1000</c:v>
                </c:pt>
                <c:pt idx="1529">
                  <c:v>13953</c:v>
                </c:pt>
                <c:pt idx="1530">
                  <c:v>1013</c:v>
                </c:pt>
                <c:pt idx="1531">
                  <c:v>14300</c:v>
                </c:pt>
                <c:pt idx="1534">
                  <c:v>3400</c:v>
                </c:pt>
                <c:pt idx="1539">
                  <c:v>4641</c:v>
                </c:pt>
                <c:pt idx="1540">
                  <c:v>2535</c:v>
                </c:pt>
                <c:pt idx="1544">
                  <c:v>7000</c:v>
                </c:pt>
                <c:pt idx="1545">
                  <c:v>12300</c:v>
                </c:pt>
                <c:pt idx="1546">
                  <c:v>4000</c:v>
                </c:pt>
                <c:pt idx="1548">
                  <c:v>9000</c:v>
                </c:pt>
                <c:pt idx="1549">
                  <c:v>7422</c:v>
                </c:pt>
                <c:pt idx="1550">
                  <c:v>7333</c:v>
                </c:pt>
                <c:pt idx="1552">
                  <c:v>7925</c:v>
                </c:pt>
                <c:pt idx="1555">
                  <c:v>5160</c:v>
                </c:pt>
                <c:pt idx="1557">
                  <c:v>4790</c:v>
                </c:pt>
                <c:pt idx="1558">
                  <c:v>6310</c:v>
                </c:pt>
                <c:pt idx="1559">
                  <c:v>6800</c:v>
                </c:pt>
                <c:pt idx="1563">
                  <c:v>500</c:v>
                </c:pt>
                <c:pt idx="1564">
                  <c:v>5112</c:v>
                </c:pt>
                <c:pt idx="1569">
                  <c:v>3700</c:v>
                </c:pt>
                <c:pt idx="1571">
                  <c:v>7538</c:v>
                </c:pt>
                <c:pt idx="1573">
                  <c:v>8350</c:v>
                </c:pt>
                <c:pt idx="1577">
                  <c:v>1600</c:v>
                </c:pt>
                <c:pt idx="1578">
                  <c:v>3474</c:v>
                </c:pt>
                <c:pt idx="1579">
                  <c:v>4130</c:v>
                </c:pt>
                <c:pt idx="1586">
                  <c:v>4004</c:v>
                </c:pt>
                <c:pt idx="1591">
                  <c:v>6288</c:v>
                </c:pt>
                <c:pt idx="1594">
                  <c:v>7531</c:v>
                </c:pt>
                <c:pt idx="1595">
                  <c:v>7935</c:v>
                </c:pt>
                <c:pt idx="1596">
                  <c:v>5830</c:v>
                </c:pt>
                <c:pt idx="1600">
                  <c:v>9333</c:v>
                </c:pt>
                <c:pt idx="1602">
                  <c:v>2133</c:v>
                </c:pt>
                <c:pt idx="1603">
                  <c:v>7607</c:v>
                </c:pt>
                <c:pt idx="1604">
                  <c:v>5275</c:v>
                </c:pt>
                <c:pt idx="1605">
                  <c:v>10590</c:v>
                </c:pt>
                <c:pt idx="1606">
                  <c:v>9215</c:v>
                </c:pt>
                <c:pt idx="1608">
                  <c:v>8934</c:v>
                </c:pt>
                <c:pt idx="1609">
                  <c:v>9303</c:v>
                </c:pt>
                <c:pt idx="1610">
                  <c:v>4064</c:v>
                </c:pt>
                <c:pt idx="1611">
                  <c:v>4378</c:v>
                </c:pt>
                <c:pt idx="1614">
                  <c:v>3547</c:v>
                </c:pt>
                <c:pt idx="1617">
                  <c:v>8098</c:v>
                </c:pt>
                <c:pt idx="1618">
                  <c:v>11703</c:v>
                </c:pt>
                <c:pt idx="1621">
                  <c:v>13209</c:v>
                </c:pt>
                <c:pt idx="1628">
                  <c:v>2179</c:v>
                </c:pt>
                <c:pt idx="1629">
                  <c:v>7519</c:v>
                </c:pt>
                <c:pt idx="1631">
                  <c:v>9224</c:v>
                </c:pt>
                <c:pt idx="1632">
                  <c:v>4676</c:v>
                </c:pt>
                <c:pt idx="1634">
                  <c:v>7670</c:v>
                </c:pt>
                <c:pt idx="1635">
                  <c:v>10923</c:v>
                </c:pt>
                <c:pt idx="1636">
                  <c:v>4499</c:v>
                </c:pt>
                <c:pt idx="1637">
                  <c:v>3600</c:v>
                </c:pt>
                <c:pt idx="1638">
                  <c:v>6300</c:v>
                </c:pt>
                <c:pt idx="1639">
                  <c:v>10500</c:v>
                </c:pt>
                <c:pt idx="1643">
                  <c:v>9900</c:v>
                </c:pt>
                <c:pt idx="1644">
                  <c:v>3100</c:v>
                </c:pt>
                <c:pt idx="1645">
                  <c:v>1500</c:v>
                </c:pt>
                <c:pt idx="1650">
                  <c:v>5400</c:v>
                </c:pt>
                <c:pt idx="1651">
                  <c:v>4500</c:v>
                </c:pt>
                <c:pt idx="1652">
                  <c:v>4767</c:v>
                </c:pt>
                <c:pt idx="1654">
                  <c:v>6100</c:v>
                </c:pt>
                <c:pt idx="1655">
                  <c:v>9200</c:v>
                </c:pt>
                <c:pt idx="1656">
                  <c:v>10200</c:v>
                </c:pt>
                <c:pt idx="1659">
                  <c:v>4525</c:v>
                </c:pt>
                <c:pt idx="1660">
                  <c:v>3661</c:v>
                </c:pt>
                <c:pt idx="1662">
                  <c:v>5725</c:v>
                </c:pt>
                <c:pt idx="1667">
                  <c:v>4800</c:v>
                </c:pt>
                <c:pt idx="1668">
                  <c:v>15962</c:v>
                </c:pt>
                <c:pt idx="1669">
                  <c:v>16900</c:v>
                </c:pt>
                <c:pt idx="1670">
                  <c:v>2674</c:v>
                </c:pt>
                <c:pt idx="1671">
                  <c:v>5972</c:v>
                </c:pt>
                <c:pt idx="1673">
                  <c:v>1714</c:v>
                </c:pt>
                <c:pt idx="1675">
                  <c:v>18200</c:v>
                </c:pt>
                <c:pt idx="1676">
                  <c:v>18500</c:v>
                </c:pt>
                <c:pt idx="1677">
                  <c:v>18800</c:v>
                </c:pt>
                <c:pt idx="1678">
                  <c:v>16871</c:v>
                </c:pt>
                <c:pt idx="1693">
                  <c:v>4000</c:v>
                </c:pt>
                <c:pt idx="1695">
                  <c:v>10900</c:v>
                </c:pt>
                <c:pt idx="1699">
                  <c:v>5353</c:v>
                </c:pt>
                <c:pt idx="1700">
                  <c:v>6304</c:v>
                </c:pt>
                <c:pt idx="1702">
                  <c:v>5767</c:v>
                </c:pt>
                <c:pt idx="1703">
                  <c:v>4029</c:v>
                </c:pt>
                <c:pt idx="1704">
                  <c:v>5119</c:v>
                </c:pt>
                <c:pt idx="1705">
                  <c:v>3200</c:v>
                </c:pt>
                <c:pt idx="1706">
                  <c:v>4200</c:v>
                </c:pt>
                <c:pt idx="1707">
                  <c:v>6300</c:v>
                </c:pt>
                <c:pt idx="1708">
                  <c:v>12808</c:v>
                </c:pt>
                <c:pt idx="1710">
                  <c:v>3500</c:v>
                </c:pt>
                <c:pt idx="1711">
                  <c:v>6651</c:v>
                </c:pt>
                <c:pt idx="1716">
                  <c:v>3900</c:v>
                </c:pt>
                <c:pt idx="1717">
                  <c:v>900</c:v>
                </c:pt>
                <c:pt idx="1724">
                  <c:v>3000</c:v>
                </c:pt>
                <c:pt idx="1725">
                  <c:v>16700</c:v>
                </c:pt>
                <c:pt idx="1726">
                  <c:v>19100</c:v>
                </c:pt>
                <c:pt idx="1731">
                  <c:v>2300</c:v>
                </c:pt>
                <c:pt idx="1751">
                  <c:v>8400</c:v>
                </c:pt>
                <c:pt idx="1758">
                  <c:v>5300</c:v>
                </c:pt>
                <c:pt idx="1759">
                  <c:v>6300</c:v>
                </c:pt>
                <c:pt idx="1760">
                  <c:v>13661</c:v>
                </c:pt>
                <c:pt idx="1762">
                  <c:v>2028</c:v>
                </c:pt>
                <c:pt idx="1763">
                  <c:v>1800</c:v>
                </c:pt>
                <c:pt idx="1764">
                  <c:v>2200</c:v>
                </c:pt>
                <c:pt idx="1766">
                  <c:v>3102</c:v>
                </c:pt>
                <c:pt idx="1767">
                  <c:v>2700</c:v>
                </c:pt>
                <c:pt idx="1768">
                  <c:v>5600</c:v>
                </c:pt>
                <c:pt idx="1771">
                  <c:v>7031</c:v>
                </c:pt>
                <c:pt idx="1772">
                  <c:v>2479</c:v>
                </c:pt>
                <c:pt idx="1773">
                  <c:v>5407</c:v>
                </c:pt>
                <c:pt idx="1775">
                  <c:v>3594</c:v>
                </c:pt>
                <c:pt idx="1776">
                  <c:v>2100</c:v>
                </c:pt>
                <c:pt idx="1779">
                  <c:v>6700</c:v>
                </c:pt>
                <c:pt idx="1781">
                  <c:v>3400</c:v>
                </c:pt>
                <c:pt idx="1783">
                  <c:v>6300</c:v>
                </c:pt>
                <c:pt idx="1784">
                  <c:v>11628</c:v>
                </c:pt>
                <c:pt idx="1791">
                  <c:v>1100</c:v>
                </c:pt>
                <c:pt idx="1794">
                  <c:v>5200</c:v>
                </c:pt>
                <c:pt idx="1795">
                  <c:v>2710</c:v>
                </c:pt>
                <c:pt idx="1797">
                  <c:v>1200</c:v>
                </c:pt>
                <c:pt idx="1799">
                  <c:v>17900</c:v>
                </c:pt>
                <c:pt idx="1800">
                  <c:v>2900</c:v>
                </c:pt>
                <c:pt idx="1803">
                  <c:v>5977</c:v>
                </c:pt>
                <c:pt idx="1806">
                  <c:v>1400</c:v>
                </c:pt>
                <c:pt idx="1807">
                  <c:v>15964</c:v>
                </c:pt>
                <c:pt idx="1808">
                  <c:v>3100</c:v>
                </c:pt>
                <c:pt idx="1809">
                  <c:v>5470</c:v>
                </c:pt>
                <c:pt idx="1811">
                  <c:v>4112</c:v>
                </c:pt>
                <c:pt idx="1812">
                  <c:v>8391</c:v>
                </c:pt>
                <c:pt idx="1814">
                  <c:v>5017</c:v>
                </c:pt>
                <c:pt idx="1816">
                  <c:v>4500</c:v>
                </c:pt>
                <c:pt idx="1817">
                  <c:v>1300</c:v>
                </c:pt>
                <c:pt idx="1818">
                  <c:v>3200</c:v>
                </c:pt>
                <c:pt idx="1819">
                  <c:v>700</c:v>
                </c:pt>
                <c:pt idx="1821">
                  <c:v>1400</c:v>
                </c:pt>
                <c:pt idx="1822">
                  <c:v>4500</c:v>
                </c:pt>
                <c:pt idx="1823">
                  <c:v>5900</c:v>
                </c:pt>
                <c:pt idx="1827">
                  <c:v>8000</c:v>
                </c:pt>
                <c:pt idx="1832">
                  <c:v>6495</c:v>
                </c:pt>
                <c:pt idx="1833">
                  <c:v>6638</c:v>
                </c:pt>
                <c:pt idx="1836">
                  <c:v>6831</c:v>
                </c:pt>
                <c:pt idx="1838">
                  <c:v>6189</c:v>
                </c:pt>
                <c:pt idx="1840">
                  <c:v>7894</c:v>
                </c:pt>
                <c:pt idx="1852">
                  <c:v>6200</c:v>
                </c:pt>
                <c:pt idx="1913">
                  <c:v>700</c:v>
                </c:pt>
                <c:pt idx="1914">
                  <c:v>5908</c:v>
                </c:pt>
                <c:pt idx="2042">
                  <c:v>19788</c:v>
                </c:pt>
                <c:pt idx="2156">
                  <c:v>6000</c:v>
                </c:pt>
                <c:pt idx="2308">
                  <c:v>800</c:v>
                </c:pt>
                <c:pt idx="2309">
                  <c:v>5003</c:v>
                </c:pt>
                <c:pt idx="2315">
                  <c:v>1900</c:v>
                </c:pt>
                <c:pt idx="2319">
                  <c:v>4100</c:v>
                </c:pt>
                <c:pt idx="2325">
                  <c:v>1100</c:v>
                </c:pt>
                <c:pt idx="2326">
                  <c:v>4634</c:v>
                </c:pt>
                <c:pt idx="2329">
                  <c:v>7161</c:v>
                </c:pt>
                <c:pt idx="2333">
                  <c:v>17200</c:v>
                </c:pt>
                <c:pt idx="2334">
                  <c:v>800</c:v>
                </c:pt>
                <c:pt idx="2335">
                  <c:v>3535</c:v>
                </c:pt>
                <c:pt idx="2337">
                  <c:v>6000</c:v>
                </c:pt>
                <c:pt idx="2357">
                  <c:v>2800</c:v>
                </c:pt>
                <c:pt idx="2358">
                  <c:v>4400</c:v>
                </c:pt>
                <c:pt idx="2359">
                  <c:v>5164</c:v>
                </c:pt>
                <c:pt idx="2360">
                  <c:v>3700</c:v>
                </c:pt>
                <c:pt idx="2361">
                  <c:v>2896</c:v>
                </c:pt>
                <c:pt idx="2363">
                  <c:v>38446</c:v>
                </c:pt>
                <c:pt idx="2364">
                  <c:v>2692</c:v>
                </c:pt>
                <c:pt idx="2366">
                  <c:v>3997</c:v>
                </c:pt>
                <c:pt idx="2367">
                  <c:v>1034</c:v>
                </c:pt>
                <c:pt idx="2368">
                  <c:v>2648</c:v>
                </c:pt>
                <c:pt idx="2369">
                  <c:v>2874</c:v>
                </c:pt>
                <c:pt idx="2370">
                  <c:v>3047</c:v>
                </c:pt>
              </c:numCache>
            </c:numRef>
          </c:xVal>
          <c:yVal>
            <c:numRef>
              <c:f>pivot_class!$I$6:$I$2380</c:f>
              <c:numCache>
                <c:formatCode>General</c:formatCode>
                <c:ptCount val="2375"/>
                <c:pt idx="1">
                  <c:v>2667.388805</c:v>
                </c:pt>
                <c:pt idx="4">
                  <c:v>1556.225594</c:v>
                </c:pt>
                <c:pt idx="5">
                  <c:v>5539.0922520000004</c:v>
                </c:pt>
                <c:pt idx="7">
                  <c:v>7204.3103289999999</c:v>
                </c:pt>
                <c:pt idx="9">
                  <c:v>1029.0907099999999</c:v>
                </c:pt>
                <c:pt idx="11">
                  <c:v>3612.3229529999999</c:v>
                </c:pt>
                <c:pt idx="12">
                  <c:v>20874.386337</c:v>
                </c:pt>
                <c:pt idx="14">
                  <c:v>8424.9104000000007</c:v>
                </c:pt>
                <c:pt idx="17">
                  <c:v>9095.2066649999997</c:v>
                </c:pt>
                <c:pt idx="18">
                  <c:v>5797.4260509999995</c:v>
                </c:pt>
                <c:pt idx="19">
                  <c:v>13468.936789000001</c:v>
                </c:pt>
                <c:pt idx="20">
                  <c:v>4456.8857189999999</c:v>
                </c:pt>
                <c:pt idx="21">
                  <c:v>12955.527342999998</c:v>
                </c:pt>
                <c:pt idx="40">
                  <c:v>869.96478699999989</c:v>
                </c:pt>
                <c:pt idx="45">
                  <c:v>13103.579232</c:v>
                </c:pt>
                <c:pt idx="65">
                  <c:v>9336.686882</c:v>
                </c:pt>
                <c:pt idx="66">
                  <c:v>8712.8206559999999</c:v>
                </c:pt>
                <c:pt idx="118">
                  <c:v>27.63898</c:v>
                </c:pt>
                <c:pt idx="128">
                  <c:v>2487.919785</c:v>
                </c:pt>
                <c:pt idx="129">
                  <c:v>9077.6710539999985</c:v>
                </c:pt>
                <c:pt idx="130">
                  <c:v>6801.7577190000002</c:v>
                </c:pt>
                <c:pt idx="132">
                  <c:v>4432.5718349999997</c:v>
                </c:pt>
                <c:pt idx="133">
                  <c:v>9775.4962640000012</c:v>
                </c:pt>
                <c:pt idx="134">
                  <c:v>4293.2160949999998</c:v>
                </c:pt>
                <c:pt idx="137">
                  <c:v>6170.4823980000001</c:v>
                </c:pt>
                <c:pt idx="138">
                  <c:v>6252.3034010000001</c:v>
                </c:pt>
                <c:pt idx="139">
                  <c:v>10206.840789999998</c:v>
                </c:pt>
                <c:pt idx="140">
                  <c:v>1908.0137849999999</c:v>
                </c:pt>
                <c:pt idx="143">
                  <c:v>7161.7575919999999</c:v>
                </c:pt>
                <c:pt idx="144">
                  <c:v>3461.7850760000001</c:v>
                </c:pt>
                <c:pt idx="147">
                  <c:v>19791.424180000002</c:v>
                </c:pt>
                <c:pt idx="148">
                  <c:v>7586.5391460000001</c:v>
                </c:pt>
                <c:pt idx="151">
                  <c:v>2684.8594200000002</c:v>
                </c:pt>
                <c:pt idx="156">
                  <c:v>6755.0419460000012</c:v>
                </c:pt>
                <c:pt idx="158">
                  <c:v>12307.956291</c:v>
                </c:pt>
                <c:pt idx="160">
                  <c:v>14307.071532999998</c:v>
                </c:pt>
                <c:pt idx="161">
                  <c:v>2596.3828490000001</c:v>
                </c:pt>
                <c:pt idx="162">
                  <c:v>12324.819818</c:v>
                </c:pt>
                <c:pt idx="164">
                  <c:v>10080.478660000001</c:v>
                </c:pt>
                <c:pt idx="165">
                  <c:v>13568.499540999999</c:v>
                </c:pt>
                <c:pt idx="167">
                  <c:v>5723.3593550000005</c:v>
                </c:pt>
                <c:pt idx="168">
                  <c:v>4792.828399</c:v>
                </c:pt>
                <c:pt idx="178">
                  <c:v>11143.147706</c:v>
                </c:pt>
                <c:pt idx="179">
                  <c:v>13351.651878000001</c:v>
                </c:pt>
                <c:pt idx="183">
                  <c:v>1272.8897280000001</c:v>
                </c:pt>
                <c:pt idx="193">
                  <c:v>5838.8464239999994</c:v>
                </c:pt>
                <c:pt idx="194">
                  <c:v>6335.8224979999995</c:v>
                </c:pt>
                <c:pt idx="195">
                  <c:v>6583.019558</c:v>
                </c:pt>
                <c:pt idx="196">
                  <c:v>6229.512694</c:v>
                </c:pt>
                <c:pt idx="198">
                  <c:v>10178.623443</c:v>
                </c:pt>
                <c:pt idx="199">
                  <c:v>7123.7051000000001</c:v>
                </c:pt>
                <c:pt idx="200">
                  <c:v>5207.7160189999995</c:v>
                </c:pt>
                <c:pt idx="201">
                  <c:v>7995.035683000001</c:v>
                </c:pt>
                <c:pt idx="202">
                  <c:v>11895.403373000001</c:v>
                </c:pt>
                <c:pt idx="205">
                  <c:v>8915.251701000001</c:v>
                </c:pt>
                <c:pt idx="206">
                  <c:v>3854.5566390000004</c:v>
                </c:pt>
                <c:pt idx="207">
                  <c:v>752.346</c:v>
                </c:pt>
                <c:pt idx="209">
                  <c:v>3251.2200910000001</c:v>
                </c:pt>
                <c:pt idx="210">
                  <c:v>1079.2138830000001</c:v>
                </c:pt>
                <c:pt idx="211">
                  <c:v>8374.8576890000004</c:v>
                </c:pt>
                <c:pt idx="213">
                  <c:v>3379.554611</c:v>
                </c:pt>
                <c:pt idx="214">
                  <c:v>2447.7771439999997</c:v>
                </c:pt>
                <c:pt idx="219">
                  <c:v>4038.742303</c:v>
                </c:pt>
                <c:pt idx="220">
                  <c:v>4162.8627299999998</c:v>
                </c:pt>
                <c:pt idx="222">
                  <c:v>4929.5774359999996</c:v>
                </c:pt>
                <c:pt idx="223">
                  <c:v>6250.1050340000002</c:v>
                </c:pt>
                <c:pt idx="224">
                  <c:v>5444.8613740000001</c:v>
                </c:pt>
                <c:pt idx="225">
                  <c:v>5638.5874059999996</c:v>
                </c:pt>
                <c:pt idx="227">
                  <c:v>7226.5637220000008</c:v>
                </c:pt>
                <c:pt idx="228">
                  <c:v>10928.767078000001</c:v>
                </c:pt>
                <c:pt idx="229">
                  <c:v>2218.5713599999999</c:v>
                </c:pt>
                <c:pt idx="230">
                  <c:v>12747.586051</c:v>
                </c:pt>
                <c:pt idx="233">
                  <c:v>6451.9628009999997</c:v>
                </c:pt>
                <c:pt idx="234">
                  <c:v>10139.728697999999</c:v>
                </c:pt>
                <c:pt idx="243">
                  <c:v>4965.8895949999996</c:v>
                </c:pt>
                <c:pt idx="249">
                  <c:v>4836.4126830000005</c:v>
                </c:pt>
                <c:pt idx="254">
                  <c:v>4935.4543329999997</c:v>
                </c:pt>
                <c:pt idx="255">
                  <c:v>4749.9575729999997</c:v>
                </c:pt>
                <c:pt idx="266">
                  <c:v>20361.404350999997</c:v>
                </c:pt>
                <c:pt idx="270">
                  <c:v>12104.570748</c:v>
                </c:pt>
                <c:pt idx="277">
                  <c:v>3626.7605120000003</c:v>
                </c:pt>
                <c:pt idx="278">
                  <c:v>10491.628185</c:v>
                </c:pt>
                <c:pt idx="279">
                  <c:v>16084.023979</c:v>
                </c:pt>
                <c:pt idx="280">
                  <c:v>7877.2212839999993</c:v>
                </c:pt>
                <c:pt idx="281">
                  <c:v>9687.1801110000015</c:v>
                </c:pt>
                <c:pt idx="282">
                  <c:v>6922.6074399999998</c:v>
                </c:pt>
                <c:pt idx="284">
                  <c:v>15987.088179999999</c:v>
                </c:pt>
                <c:pt idx="285">
                  <c:v>4837.3182529999995</c:v>
                </c:pt>
                <c:pt idx="287">
                  <c:v>7113.602954</c:v>
                </c:pt>
                <c:pt idx="288">
                  <c:v>10120.021785000001</c:v>
                </c:pt>
                <c:pt idx="289">
                  <c:v>5953.4251679999998</c:v>
                </c:pt>
                <c:pt idx="290">
                  <c:v>12774.737021999999</c:v>
                </c:pt>
                <c:pt idx="291">
                  <c:v>5501.901253</c:v>
                </c:pt>
                <c:pt idx="292">
                  <c:v>11700.491859999998</c:v>
                </c:pt>
                <c:pt idx="293">
                  <c:v>9661.9306939999988</c:v>
                </c:pt>
                <c:pt idx="294">
                  <c:v>8400.842306999999</c:v>
                </c:pt>
                <c:pt idx="298">
                  <c:v>7730.2388529999989</c:v>
                </c:pt>
                <c:pt idx="302">
                  <c:v>8289.1366800000014</c:v>
                </c:pt>
                <c:pt idx="305">
                  <c:v>5847.5216450000007</c:v>
                </c:pt>
                <c:pt idx="308">
                  <c:v>2621.6897669999998</c:v>
                </c:pt>
                <c:pt idx="309">
                  <c:v>8737.9126899999992</c:v>
                </c:pt>
                <c:pt idx="311">
                  <c:v>3812.6723019999999</c:v>
                </c:pt>
                <c:pt idx="319">
                  <c:v>14927.086556</c:v>
                </c:pt>
                <c:pt idx="327">
                  <c:v>5516.399691999999</c:v>
                </c:pt>
                <c:pt idx="328">
                  <c:v>7907.4957499999991</c:v>
                </c:pt>
                <c:pt idx="329">
                  <c:v>11532.460328000001</c:v>
                </c:pt>
                <c:pt idx="330">
                  <c:v>14872.076453</c:v>
                </c:pt>
                <c:pt idx="334">
                  <c:v>7890.5454640000007</c:v>
                </c:pt>
                <c:pt idx="336">
                  <c:v>13165.001603000001</c:v>
                </c:pt>
                <c:pt idx="338">
                  <c:v>7155.7892039999997</c:v>
                </c:pt>
                <c:pt idx="343">
                  <c:v>6818.9682199999997</c:v>
                </c:pt>
                <c:pt idx="345">
                  <c:v>1861.2350080000001</c:v>
                </c:pt>
                <c:pt idx="346">
                  <c:v>16627.607566999999</c:v>
                </c:pt>
                <c:pt idx="350">
                  <c:v>7318.1969310000004</c:v>
                </c:pt>
                <c:pt idx="352">
                  <c:v>7651.4824490000001</c:v>
                </c:pt>
                <c:pt idx="354">
                  <c:v>20175.575592000001</c:v>
                </c:pt>
                <c:pt idx="358">
                  <c:v>2036.959141</c:v>
                </c:pt>
                <c:pt idx="359">
                  <c:v>2587.0959969999999</c:v>
                </c:pt>
                <c:pt idx="369">
                  <c:v>5141.0171369999998</c:v>
                </c:pt>
                <c:pt idx="371">
                  <c:v>2016.4849340000001</c:v>
                </c:pt>
                <c:pt idx="372">
                  <c:v>4198.3375130000004</c:v>
                </c:pt>
                <c:pt idx="373">
                  <c:v>9436.4856389999986</c:v>
                </c:pt>
                <c:pt idx="374">
                  <c:v>6547.2275150000005</c:v>
                </c:pt>
                <c:pt idx="375">
                  <c:v>7220.5053399999997</c:v>
                </c:pt>
                <c:pt idx="376">
                  <c:v>14332.628326999999</c:v>
                </c:pt>
                <c:pt idx="378">
                  <c:v>1650.680314</c:v>
                </c:pt>
                <c:pt idx="384">
                  <c:v>8659.313431999999</c:v>
                </c:pt>
                <c:pt idx="386">
                  <c:v>7154.4345300000004</c:v>
                </c:pt>
                <c:pt idx="389">
                  <c:v>7740.8900840000006</c:v>
                </c:pt>
                <c:pt idx="390">
                  <c:v>8297.4188979999999</c:v>
                </c:pt>
                <c:pt idx="391">
                  <c:v>13202.899795999998</c:v>
                </c:pt>
                <c:pt idx="392">
                  <c:v>5515.5926039999995</c:v>
                </c:pt>
                <c:pt idx="393">
                  <c:v>10185.872444999999</c:v>
                </c:pt>
                <c:pt idx="406">
                  <c:v>4485.6853059999994</c:v>
                </c:pt>
                <c:pt idx="408">
                  <c:v>9461.3715759999995</c:v>
                </c:pt>
                <c:pt idx="409">
                  <c:v>3820.3483729999998</c:v>
                </c:pt>
                <c:pt idx="410">
                  <c:v>5633.6549410000007</c:v>
                </c:pt>
                <c:pt idx="411">
                  <c:v>10687.633629</c:v>
                </c:pt>
                <c:pt idx="412">
                  <c:v>15245.375106000001</c:v>
                </c:pt>
                <c:pt idx="415">
                  <c:v>1040.4004090000001</c:v>
                </c:pt>
                <c:pt idx="416">
                  <c:v>17239.742416000001</c:v>
                </c:pt>
                <c:pt idx="419">
                  <c:v>8902.1148670000002</c:v>
                </c:pt>
                <c:pt idx="424">
                  <c:v>14019.650771999999</c:v>
                </c:pt>
                <c:pt idx="426">
                  <c:v>2026.7246129999999</c:v>
                </c:pt>
                <c:pt idx="428">
                  <c:v>4052.6620549999998</c:v>
                </c:pt>
                <c:pt idx="432">
                  <c:v>1847.308528</c:v>
                </c:pt>
                <c:pt idx="433">
                  <c:v>235.19316000000001</c:v>
                </c:pt>
                <c:pt idx="435">
                  <c:v>6047.0859529999998</c:v>
                </c:pt>
                <c:pt idx="436">
                  <c:v>6693.8285490000007</c:v>
                </c:pt>
                <c:pt idx="437">
                  <c:v>9673.029176</c:v>
                </c:pt>
                <c:pt idx="439">
                  <c:v>8409.6841280000008</c:v>
                </c:pt>
                <c:pt idx="440">
                  <c:v>6317.5912669999998</c:v>
                </c:pt>
                <c:pt idx="441">
                  <c:v>2704.9151350000002</c:v>
                </c:pt>
                <c:pt idx="442">
                  <c:v>7089.9550939999999</c:v>
                </c:pt>
                <c:pt idx="443">
                  <c:v>8901.6423919999997</c:v>
                </c:pt>
                <c:pt idx="444">
                  <c:v>9980.8857270000008</c:v>
                </c:pt>
                <c:pt idx="450">
                  <c:v>3165.190388</c:v>
                </c:pt>
                <c:pt idx="451">
                  <c:v>371.38906699999995</c:v>
                </c:pt>
                <c:pt idx="453">
                  <c:v>4834.3622100000002</c:v>
                </c:pt>
                <c:pt idx="456">
                  <c:v>6861.2576050000007</c:v>
                </c:pt>
                <c:pt idx="458">
                  <c:v>3515.6911520000003</c:v>
                </c:pt>
                <c:pt idx="459">
                  <c:v>4770.6948119999997</c:v>
                </c:pt>
                <c:pt idx="461">
                  <c:v>459.71827500000001</c:v>
                </c:pt>
                <c:pt idx="462">
                  <c:v>14623.600691</c:v>
                </c:pt>
                <c:pt idx="463">
                  <c:v>6898.7813450000012</c:v>
                </c:pt>
                <c:pt idx="464">
                  <c:v>11383.932006999999</c:v>
                </c:pt>
                <c:pt idx="466">
                  <c:v>5108.1788180000003</c:v>
                </c:pt>
                <c:pt idx="468">
                  <c:v>10124.287415999999</c:v>
                </c:pt>
                <c:pt idx="469">
                  <c:v>7429.9083199999995</c:v>
                </c:pt>
                <c:pt idx="470">
                  <c:v>7534.2597610000003</c:v>
                </c:pt>
                <c:pt idx="471">
                  <c:v>7170.5410869999996</c:v>
                </c:pt>
                <c:pt idx="472">
                  <c:v>9694.3840789999995</c:v>
                </c:pt>
                <c:pt idx="473">
                  <c:v>7680.4469799999997</c:v>
                </c:pt>
                <c:pt idx="474">
                  <c:v>8439.2220300000008</c:v>
                </c:pt>
                <c:pt idx="475">
                  <c:v>12164.883377000002</c:v>
                </c:pt>
                <c:pt idx="476">
                  <c:v>11349.475693</c:v>
                </c:pt>
                <c:pt idx="477">
                  <c:v>624.11826899999994</c:v>
                </c:pt>
                <c:pt idx="479">
                  <c:v>8425.0438549999999</c:v>
                </c:pt>
                <c:pt idx="480">
                  <c:v>10353.364969</c:v>
                </c:pt>
                <c:pt idx="482">
                  <c:v>6179.0860069999999</c:v>
                </c:pt>
                <c:pt idx="488">
                  <c:v>9214.1449090000006</c:v>
                </c:pt>
                <c:pt idx="489">
                  <c:v>5597.7918950000003</c:v>
                </c:pt>
                <c:pt idx="490">
                  <c:v>4855.2737010000001</c:v>
                </c:pt>
                <c:pt idx="491">
                  <c:v>4667.7635609999998</c:v>
                </c:pt>
                <c:pt idx="493">
                  <c:v>9057.842208</c:v>
                </c:pt>
                <c:pt idx="495">
                  <c:v>3202.2995449999999</c:v>
                </c:pt>
                <c:pt idx="499">
                  <c:v>5708.9613850000005</c:v>
                </c:pt>
                <c:pt idx="501">
                  <c:v>8827.9385750000001</c:v>
                </c:pt>
                <c:pt idx="502">
                  <c:v>11575.507088</c:v>
                </c:pt>
                <c:pt idx="503">
                  <c:v>4192.9113459999999</c:v>
                </c:pt>
                <c:pt idx="504">
                  <c:v>2705.392844</c:v>
                </c:pt>
                <c:pt idx="505">
                  <c:v>4554.106353000001</c:v>
                </c:pt>
                <c:pt idx="507">
                  <c:v>12822.376325999998</c:v>
                </c:pt>
                <c:pt idx="508">
                  <c:v>2210.2456890000003</c:v>
                </c:pt>
                <c:pt idx="509">
                  <c:v>10456.452240000001</c:v>
                </c:pt>
                <c:pt idx="512">
                  <c:v>3682.3847029999997</c:v>
                </c:pt>
                <c:pt idx="514">
                  <c:v>10946.440689999999</c:v>
                </c:pt>
                <c:pt idx="515">
                  <c:v>942.59290400000009</c:v>
                </c:pt>
                <c:pt idx="518">
                  <c:v>10839.938040999999</c:v>
                </c:pt>
                <c:pt idx="519">
                  <c:v>11772.571448999999</c:v>
                </c:pt>
                <c:pt idx="523">
                  <c:v>5982.3656650000012</c:v>
                </c:pt>
                <c:pt idx="525">
                  <c:v>225.56702799999999</c:v>
                </c:pt>
                <c:pt idx="526">
                  <c:v>3866.173526</c:v>
                </c:pt>
                <c:pt idx="530">
                  <c:v>11644.060622999999</c:v>
                </c:pt>
                <c:pt idx="533">
                  <c:v>7415.1168520000001</c:v>
                </c:pt>
                <c:pt idx="540">
                  <c:v>10595.802018</c:v>
                </c:pt>
                <c:pt idx="541">
                  <c:v>9858.5796950000004</c:v>
                </c:pt>
                <c:pt idx="544">
                  <c:v>6185.372695</c:v>
                </c:pt>
                <c:pt idx="547">
                  <c:v>15838.496536000001</c:v>
                </c:pt>
                <c:pt idx="550">
                  <c:v>8622.860627</c:v>
                </c:pt>
                <c:pt idx="554">
                  <c:v>3513.687371</c:v>
                </c:pt>
                <c:pt idx="555">
                  <c:v>4617.1143920000004</c:v>
                </c:pt>
                <c:pt idx="556">
                  <c:v>17780.302459999999</c:v>
                </c:pt>
                <c:pt idx="565">
                  <c:v>7770.606323</c:v>
                </c:pt>
                <c:pt idx="567">
                  <c:v>8961.4396209999995</c:v>
                </c:pt>
                <c:pt idx="572">
                  <c:v>7258.2888739999999</c:v>
                </c:pt>
                <c:pt idx="585">
                  <c:v>10730.915763000001</c:v>
                </c:pt>
                <c:pt idx="593">
                  <c:v>6479.1656660000008</c:v>
                </c:pt>
                <c:pt idx="595">
                  <c:v>2163.9392339999999</c:v>
                </c:pt>
                <c:pt idx="600">
                  <c:v>8095.8404460000002</c:v>
                </c:pt>
                <c:pt idx="602">
                  <c:v>4067.8106319999997</c:v>
                </c:pt>
                <c:pt idx="604">
                  <c:v>4883.1694889999999</c:v>
                </c:pt>
                <c:pt idx="605">
                  <c:v>7681.9285049999999</c:v>
                </c:pt>
                <c:pt idx="606">
                  <c:v>19044.901094000001</c:v>
                </c:pt>
                <c:pt idx="609">
                  <c:v>5893.4593850000001</c:v>
                </c:pt>
                <c:pt idx="619">
                  <c:v>4379.6791869999997</c:v>
                </c:pt>
                <c:pt idx="620">
                  <c:v>7598.1260650000004</c:v>
                </c:pt>
                <c:pt idx="625">
                  <c:v>4262.9974650000004</c:v>
                </c:pt>
                <c:pt idx="626">
                  <c:v>771.43668200000002</c:v>
                </c:pt>
                <c:pt idx="628">
                  <c:v>8066.9888929999997</c:v>
                </c:pt>
                <c:pt idx="629">
                  <c:v>2416.668674</c:v>
                </c:pt>
                <c:pt idx="631">
                  <c:v>1169.3964000000001</c:v>
                </c:pt>
                <c:pt idx="633">
                  <c:v>8122.0127149999998</c:v>
                </c:pt>
                <c:pt idx="634">
                  <c:v>8029.569493</c:v>
                </c:pt>
                <c:pt idx="636">
                  <c:v>3779.0171909999999</c:v>
                </c:pt>
                <c:pt idx="638">
                  <c:v>2542.0144959999998</c:v>
                </c:pt>
                <c:pt idx="639">
                  <c:v>11295.063004</c:v>
                </c:pt>
                <c:pt idx="640">
                  <c:v>1553.8534540000001</c:v>
                </c:pt>
                <c:pt idx="641">
                  <c:v>6918.3942190000007</c:v>
                </c:pt>
                <c:pt idx="642">
                  <c:v>2988.7904529999996</c:v>
                </c:pt>
                <c:pt idx="643">
                  <c:v>6110.4842769999996</c:v>
                </c:pt>
                <c:pt idx="644">
                  <c:v>7860.8409870000005</c:v>
                </c:pt>
                <c:pt idx="647">
                  <c:v>2522.7139050000001</c:v>
                </c:pt>
                <c:pt idx="649">
                  <c:v>9855.7600669999993</c:v>
                </c:pt>
                <c:pt idx="651">
                  <c:v>6055.8296060000002</c:v>
                </c:pt>
                <c:pt idx="653">
                  <c:v>7423.7813260000003</c:v>
                </c:pt>
                <c:pt idx="654">
                  <c:v>3686.03892</c:v>
                </c:pt>
                <c:pt idx="655">
                  <c:v>487.09925199999998</c:v>
                </c:pt>
                <c:pt idx="656">
                  <c:v>7005.3090599999996</c:v>
                </c:pt>
                <c:pt idx="657">
                  <c:v>10953.333519</c:v>
                </c:pt>
                <c:pt idx="658">
                  <c:v>4381.1626580000002</c:v>
                </c:pt>
                <c:pt idx="660">
                  <c:v>5071.8193969999993</c:v>
                </c:pt>
                <c:pt idx="661">
                  <c:v>1864.7676239999998</c:v>
                </c:pt>
                <c:pt idx="662">
                  <c:v>3554.9174109999999</c:v>
                </c:pt>
                <c:pt idx="666">
                  <c:v>5251.1243299999996</c:v>
                </c:pt>
                <c:pt idx="667">
                  <c:v>1520.9811629999999</c:v>
                </c:pt>
                <c:pt idx="668">
                  <c:v>10144.499227999999</c:v>
                </c:pt>
                <c:pt idx="669">
                  <c:v>2597.6728469999998</c:v>
                </c:pt>
                <c:pt idx="707">
                  <c:v>19787.716332000004</c:v>
                </c:pt>
                <c:pt idx="724">
                  <c:v>6597.629578</c:v>
                </c:pt>
                <c:pt idx="739">
                  <c:v>13587.679925</c:v>
                </c:pt>
                <c:pt idx="740">
                  <c:v>5996.0872649999992</c:v>
                </c:pt>
                <c:pt idx="762">
                  <c:v>23.427961</c:v>
                </c:pt>
                <c:pt idx="765">
                  <c:v>6549.018787</c:v>
                </c:pt>
                <c:pt idx="771">
                  <c:v>5541.8048980000003</c:v>
                </c:pt>
                <c:pt idx="772">
                  <c:v>22119.704657000002</c:v>
                </c:pt>
                <c:pt idx="776">
                  <c:v>1114.696997</c:v>
                </c:pt>
                <c:pt idx="779">
                  <c:v>0</c:v>
                </c:pt>
                <c:pt idx="780">
                  <c:v>3308.847726</c:v>
                </c:pt>
                <c:pt idx="781">
                  <c:v>8600.7016370000001</c:v>
                </c:pt>
                <c:pt idx="783">
                  <c:v>4870.1173669999998</c:v>
                </c:pt>
                <c:pt idx="784">
                  <c:v>11484.853303</c:v>
                </c:pt>
                <c:pt idx="786">
                  <c:v>3519.6891970000001</c:v>
                </c:pt>
                <c:pt idx="787">
                  <c:v>8115.8061070000003</c:v>
                </c:pt>
                <c:pt idx="789">
                  <c:v>2007.386753</c:v>
                </c:pt>
                <c:pt idx="806">
                  <c:v>8643.4370129999988</c:v>
                </c:pt>
                <c:pt idx="809">
                  <c:v>7257.9834219999993</c:v>
                </c:pt>
                <c:pt idx="815">
                  <c:v>2661.445522</c:v>
                </c:pt>
                <c:pt idx="818">
                  <c:v>3508.6193350000003</c:v>
                </c:pt>
                <c:pt idx="819">
                  <c:v>1120.7076610000001</c:v>
                </c:pt>
                <c:pt idx="820">
                  <c:v>3637.3230589999998</c:v>
                </c:pt>
                <c:pt idx="829">
                  <c:v>7059.8892489999998</c:v>
                </c:pt>
                <c:pt idx="830">
                  <c:v>863.968345</c:v>
                </c:pt>
                <c:pt idx="831">
                  <c:v>5613.0009620000001</c:v>
                </c:pt>
                <c:pt idx="832">
                  <c:v>2320.6921299999999</c:v>
                </c:pt>
                <c:pt idx="833">
                  <c:v>1914.3863260000001</c:v>
                </c:pt>
                <c:pt idx="842">
                  <c:v>6507.4186440000003</c:v>
                </c:pt>
                <c:pt idx="843">
                  <c:v>8422.0847670000003</c:v>
                </c:pt>
                <c:pt idx="850">
                  <c:v>29779.913361999999</c:v>
                </c:pt>
                <c:pt idx="855">
                  <c:v>22538.860244000003</c:v>
                </c:pt>
                <c:pt idx="857">
                  <c:v>8678.9130540000006</c:v>
                </c:pt>
                <c:pt idx="860">
                  <c:v>4715.8784919999998</c:v>
                </c:pt>
                <c:pt idx="863">
                  <c:v>10114.321698</c:v>
                </c:pt>
                <c:pt idx="865">
                  <c:v>7083.6203990000004</c:v>
                </c:pt>
                <c:pt idx="867">
                  <c:v>7421.2541799999999</c:v>
                </c:pt>
                <c:pt idx="870">
                  <c:v>9621.9026109999995</c:v>
                </c:pt>
                <c:pt idx="871">
                  <c:v>4854.9983269999993</c:v>
                </c:pt>
                <c:pt idx="921">
                  <c:v>9309.6584169999987</c:v>
                </c:pt>
                <c:pt idx="926">
                  <c:v>17757.577117000001</c:v>
                </c:pt>
                <c:pt idx="961">
                  <c:v>4577.5405470000005</c:v>
                </c:pt>
                <c:pt idx="966">
                  <c:v>2873.7127949999999</c:v>
                </c:pt>
                <c:pt idx="988">
                  <c:v>2094.7124569999996</c:v>
                </c:pt>
                <c:pt idx="989">
                  <c:v>5807.6834099999996</c:v>
                </c:pt>
                <c:pt idx="990">
                  <c:v>13051.935400999999</c:v>
                </c:pt>
                <c:pt idx="991">
                  <c:v>5373.9653250000001</c:v>
                </c:pt>
                <c:pt idx="994">
                  <c:v>12539.285626000001</c:v>
                </c:pt>
                <c:pt idx="1004">
                  <c:v>2490.3083449999999</c:v>
                </c:pt>
                <c:pt idx="1005">
                  <c:v>34042.628295999995</c:v>
                </c:pt>
                <c:pt idx="1006">
                  <c:v>5287.0431979999994</c:v>
                </c:pt>
                <c:pt idx="1007">
                  <c:v>4465.1333599999998</c:v>
                </c:pt>
                <c:pt idx="1008">
                  <c:v>4188.6383540000006</c:v>
                </c:pt>
                <c:pt idx="1009">
                  <c:v>4122.0202829999998</c:v>
                </c:pt>
                <c:pt idx="1011">
                  <c:v>8374.4174280000007</c:v>
                </c:pt>
                <c:pt idx="1012">
                  <c:v>4987.3271220000006</c:v>
                </c:pt>
                <c:pt idx="1013">
                  <c:v>221.989205</c:v>
                </c:pt>
                <c:pt idx="1014">
                  <c:v>6657.7135639999997</c:v>
                </c:pt>
                <c:pt idx="1015">
                  <c:v>3053.7387760000001</c:v>
                </c:pt>
                <c:pt idx="1016">
                  <c:v>294.85599500000001</c:v>
                </c:pt>
                <c:pt idx="1017">
                  <c:v>1249.7667630000001</c:v>
                </c:pt>
                <c:pt idx="1018">
                  <c:v>6775.3129609999996</c:v>
                </c:pt>
                <c:pt idx="1019">
                  <c:v>5802.744248</c:v>
                </c:pt>
                <c:pt idx="1020">
                  <c:v>9241.6118150000002</c:v>
                </c:pt>
                <c:pt idx="1021">
                  <c:v>2817.9409849999997</c:v>
                </c:pt>
                <c:pt idx="1022">
                  <c:v>3149.8520269999999</c:v>
                </c:pt>
                <c:pt idx="1037">
                  <c:v>14370.526443000001</c:v>
                </c:pt>
                <c:pt idx="1041">
                  <c:v>9534.452636</c:v>
                </c:pt>
                <c:pt idx="1042">
                  <c:v>6070.6447619999999</c:v>
                </c:pt>
                <c:pt idx="1043">
                  <c:v>5432.0067510000008</c:v>
                </c:pt>
                <c:pt idx="1044">
                  <c:v>15560.216569</c:v>
                </c:pt>
                <c:pt idx="1059">
                  <c:v>3410.8277350000003</c:v>
                </c:pt>
                <c:pt idx="1060">
                  <c:v>13903.827728</c:v>
                </c:pt>
                <c:pt idx="1061">
                  <c:v>10789.809456999999</c:v>
                </c:pt>
                <c:pt idx="1062">
                  <c:v>4805.8404569999993</c:v>
                </c:pt>
                <c:pt idx="1063">
                  <c:v>1751.1068839999998</c:v>
                </c:pt>
                <c:pt idx="1064">
                  <c:v>1984.2148099999999</c:v>
                </c:pt>
                <c:pt idx="1066">
                  <c:v>4385.7147169999998</c:v>
                </c:pt>
                <c:pt idx="1072">
                  <c:v>22545.586853000001</c:v>
                </c:pt>
                <c:pt idx="1074">
                  <c:v>19133.316909000001</c:v>
                </c:pt>
                <c:pt idx="1075">
                  <c:v>3655.3593099999998</c:v>
                </c:pt>
                <c:pt idx="1079">
                  <c:v>7081.0339370000002</c:v>
                </c:pt>
                <c:pt idx="1098">
                  <c:v>346.48180699999995</c:v>
                </c:pt>
                <c:pt idx="1099">
                  <c:v>3208.9474340000002</c:v>
                </c:pt>
                <c:pt idx="1102">
                  <c:v>14308.452271</c:v>
                </c:pt>
                <c:pt idx="1105">
                  <c:v>9894.8620010000013</c:v>
                </c:pt>
                <c:pt idx="1107">
                  <c:v>7670.8028080000004</c:v>
                </c:pt>
                <c:pt idx="1108">
                  <c:v>13889.524460000001</c:v>
                </c:pt>
                <c:pt idx="1112">
                  <c:v>3950.6011150000004</c:v>
                </c:pt>
                <c:pt idx="1116">
                  <c:v>1339.1186759999998</c:v>
                </c:pt>
                <c:pt idx="1118">
                  <c:v>12511.124317999998</c:v>
                </c:pt>
                <c:pt idx="1128">
                  <c:v>3775.0997299999999</c:v>
                </c:pt>
                <c:pt idx="1129">
                  <c:v>14119.706932000001</c:v>
                </c:pt>
                <c:pt idx="1130">
                  <c:v>11310.908631999999</c:v>
                </c:pt>
                <c:pt idx="1141">
                  <c:v>8332.6223989999999</c:v>
                </c:pt>
                <c:pt idx="1144">
                  <c:v>2349.8863390000001</c:v>
                </c:pt>
                <c:pt idx="1166">
                  <c:v>3536.3159880000003</c:v>
                </c:pt>
                <c:pt idx="1183">
                  <c:v>2959.9458420000001</c:v>
                </c:pt>
                <c:pt idx="1186">
                  <c:v>2574.2567530000001</c:v>
                </c:pt>
                <c:pt idx="1187">
                  <c:v>14077.338735999998</c:v>
                </c:pt>
                <c:pt idx="1188">
                  <c:v>18320.679640999999</c:v>
                </c:pt>
                <c:pt idx="1192">
                  <c:v>5144.5994950000004</c:v>
                </c:pt>
                <c:pt idx="1193">
                  <c:v>3285.5793869999998</c:v>
                </c:pt>
                <c:pt idx="1194">
                  <c:v>2070.4657649999999</c:v>
                </c:pt>
                <c:pt idx="1196">
                  <c:v>137.069795</c:v>
                </c:pt>
                <c:pt idx="1198">
                  <c:v>5372.7545390000005</c:v>
                </c:pt>
                <c:pt idx="1208">
                  <c:v>12480.458473999999</c:v>
                </c:pt>
                <c:pt idx="1209">
                  <c:v>6302.6716029999998</c:v>
                </c:pt>
                <c:pt idx="1214">
                  <c:v>20973.183273000002</c:v>
                </c:pt>
                <c:pt idx="1216">
                  <c:v>10193.521815</c:v>
                </c:pt>
                <c:pt idx="1217">
                  <c:v>2727.9119380000002</c:v>
                </c:pt>
                <c:pt idx="1257">
                  <c:v>6342.8892139999998</c:v>
                </c:pt>
                <c:pt idx="1258">
                  <c:v>17287.600150999999</c:v>
                </c:pt>
                <c:pt idx="1261">
                  <c:v>5434.7237540000006</c:v>
                </c:pt>
                <c:pt idx="1262">
                  <c:v>18084.225998000002</c:v>
                </c:pt>
                <c:pt idx="1292">
                  <c:v>17757.770097000001</c:v>
                </c:pt>
                <c:pt idx="1293">
                  <c:v>9523.5686879999994</c:v>
                </c:pt>
                <c:pt idx="1294">
                  <c:v>10114.083576999999</c:v>
                </c:pt>
                <c:pt idx="1295">
                  <c:v>17374.02823</c:v>
                </c:pt>
                <c:pt idx="1296">
                  <c:v>17598.338958</c:v>
                </c:pt>
                <c:pt idx="1307">
                  <c:v>1814.353396</c:v>
                </c:pt>
                <c:pt idx="1318">
                  <c:v>12478.502074</c:v>
                </c:pt>
                <c:pt idx="1322">
                  <c:v>1215.5089420000002</c:v>
                </c:pt>
                <c:pt idx="1326">
                  <c:v>978.6829110000001</c:v>
                </c:pt>
                <c:pt idx="1327">
                  <c:v>2784.2241869999998</c:v>
                </c:pt>
                <c:pt idx="1343">
                  <c:v>11765.817963</c:v>
                </c:pt>
                <c:pt idx="1344">
                  <c:v>2276.2807809999999</c:v>
                </c:pt>
                <c:pt idx="1345">
                  <c:v>3150.399308</c:v>
                </c:pt>
                <c:pt idx="1346">
                  <c:v>734.58953599999995</c:v>
                </c:pt>
                <c:pt idx="1349">
                  <c:v>5340.3065729999998</c:v>
                </c:pt>
                <c:pt idx="1352">
                  <c:v>5235.4004029999996</c:v>
                </c:pt>
                <c:pt idx="1355">
                  <c:v>1043.222209</c:v>
                </c:pt>
                <c:pt idx="1356">
                  <c:v>2605.4470709999996</c:v>
                </c:pt>
                <c:pt idx="1373">
                  <c:v>3498.6149350000001</c:v>
                </c:pt>
                <c:pt idx="1374">
                  <c:v>449.80980999999997</c:v>
                </c:pt>
                <c:pt idx="1375">
                  <c:v>12903.395909999999</c:v>
                </c:pt>
                <c:pt idx="1376">
                  <c:v>9496.8359990000008</c:v>
                </c:pt>
                <c:pt idx="1377">
                  <c:v>3457.208854</c:v>
                </c:pt>
                <c:pt idx="1378">
                  <c:v>975.45014499999991</c:v>
                </c:pt>
                <c:pt idx="1379">
                  <c:v>734.79420400000004</c:v>
                </c:pt>
                <c:pt idx="1380">
                  <c:v>562.71055200000001</c:v>
                </c:pt>
                <c:pt idx="1381">
                  <c:v>2464.0351380000002</c:v>
                </c:pt>
                <c:pt idx="1390">
                  <c:v>5465.6702380000006</c:v>
                </c:pt>
                <c:pt idx="1412">
                  <c:v>10978.721724999999</c:v>
                </c:pt>
                <c:pt idx="1416">
                  <c:v>2499.5170420000004</c:v>
                </c:pt>
                <c:pt idx="1423">
                  <c:v>3683.6210659999997</c:v>
                </c:pt>
                <c:pt idx="1427">
                  <c:v>4201.9788589999998</c:v>
                </c:pt>
                <c:pt idx="1442">
                  <c:v>1834.356231</c:v>
                </c:pt>
                <c:pt idx="1443">
                  <c:v>11959.924728999998</c:v>
                </c:pt>
                <c:pt idx="1455">
                  <c:v>7084.1899880000001</c:v>
                </c:pt>
                <c:pt idx="1481">
                  <c:v>2265.5406860000003</c:v>
                </c:pt>
                <c:pt idx="1491">
                  <c:v>3740.2757090000005</c:v>
                </c:pt>
                <c:pt idx="1493">
                  <c:v>14453.55414</c:v>
                </c:pt>
                <c:pt idx="1494">
                  <c:v>4798.7949490000001</c:v>
                </c:pt>
                <c:pt idx="1495">
                  <c:v>6641.3071049999999</c:v>
                </c:pt>
                <c:pt idx="1497">
                  <c:v>7115.9410010000001</c:v>
                </c:pt>
                <c:pt idx="1498">
                  <c:v>8900.5904090000004</c:v>
                </c:pt>
                <c:pt idx="1501">
                  <c:v>4652.3021229999995</c:v>
                </c:pt>
                <c:pt idx="1502">
                  <c:v>2919.2047479999997</c:v>
                </c:pt>
                <c:pt idx="1505">
                  <c:v>11689.197415999999</c:v>
                </c:pt>
                <c:pt idx="1511">
                  <c:v>5988.9614320000001</c:v>
                </c:pt>
                <c:pt idx="1518">
                  <c:v>2795.6991740000003</c:v>
                </c:pt>
                <c:pt idx="1519">
                  <c:v>333.47736700000002</c:v>
                </c:pt>
                <c:pt idx="1520">
                  <c:v>1887.5790549999999</c:v>
                </c:pt>
                <c:pt idx="1521">
                  <c:v>5631.6505770000003</c:v>
                </c:pt>
                <c:pt idx="1522">
                  <c:v>8393.3173399999996</c:v>
                </c:pt>
                <c:pt idx="1523">
                  <c:v>12741.901794999998</c:v>
                </c:pt>
                <c:pt idx="1524">
                  <c:v>8389.417152</c:v>
                </c:pt>
                <c:pt idx="1525">
                  <c:v>6142.1863730000005</c:v>
                </c:pt>
                <c:pt idx="1526">
                  <c:v>8828.694128000001</c:v>
                </c:pt>
                <c:pt idx="1527">
                  <c:v>738.91323899999998</c:v>
                </c:pt>
                <c:pt idx="1529">
                  <c:v>17022.753292000001</c:v>
                </c:pt>
                <c:pt idx="1530">
                  <c:v>80.179238999999995</c:v>
                </c:pt>
                <c:pt idx="1531">
                  <c:v>6692.1298229999993</c:v>
                </c:pt>
                <c:pt idx="1534">
                  <c:v>1604.998</c:v>
                </c:pt>
                <c:pt idx="1539">
                  <c:v>8884.5191200000008</c:v>
                </c:pt>
                <c:pt idx="1540">
                  <c:v>1879.898866</c:v>
                </c:pt>
                <c:pt idx="1544">
                  <c:v>5933.5452310000001</c:v>
                </c:pt>
                <c:pt idx="1545">
                  <c:v>10192.122082999998</c:v>
                </c:pt>
                <c:pt idx="1546">
                  <c:v>3502.8373670000001</c:v>
                </c:pt>
                <c:pt idx="1548">
                  <c:v>11157.107055</c:v>
                </c:pt>
                <c:pt idx="1549">
                  <c:v>8942.1610040000014</c:v>
                </c:pt>
                <c:pt idx="1550">
                  <c:v>7164.3273979999994</c:v>
                </c:pt>
                <c:pt idx="1552">
                  <c:v>8345.640671000001</c:v>
                </c:pt>
                <c:pt idx="1555">
                  <c:v>1745.1440970000001</c:v>
                </c:pt>
                <c:pt idx="1557">
                  <c:v>6367.145673</c:v>
                </c:pt>
                <c:pt idx="1558">
                  <c:v>8485.1838229999994</c:v>
                </c:pt>
                <c:pt idx="1559">
                  <c:v>1331.2434370000001</c:v>
                </c:pt>
                <c:pt idx="1563">
                  <c:v>252.40531499999997</c:v>
                </c:pt>
                <c:pt idx="1564">
                  <c:v>5624.6234350000004</c:v>
                </c:pt>
                <c:pt idx="1569">
                  <c:v>2969.0213749999998</c:v>
                </c:pt>
                <c:pt idx="1571">
                  <c:v>7692.9955640000007</c:v>
                </c:pt>
                <c:pt idx="1573">
                  <c:v>326.34715299999999</c:v>
                </c:pt>
                <c:pt idx="1577">
                  <c:v>2419.2240529999999</c:v>
                </c:pt>
                <c:pt idx="1578">
                  <c:v>897.81665699999996</c:v>
                </c:pt>
                <c:pt idx="1579">
                  <c:v>4917.738464</c:v>
                </c:pt>
                <c:pt idx="1586">
                  <c:v>1225.4834799999999</c:v>
                </c:pt>
                <c:pt idx="1591">
                  <c:v>7652.0165410000009</c:v>
                </c:pt>
                <c:pt idx="1594">
                  <c:v>3142.0031349999999</c:v>
                </c:pt>
                <c:pt idx="1595">
                  <c:v>3027.7921489999999</c:v>
                </c:pt>
                <c:pt idx="1596">
                  <c:v>2414.0677340000002</c:v>
                </c:pt>
                <c:pt idx="1600">
                  <c:v>7742.2050170000002</c:v>
                </c:pt>
                <c:pt idx="1602">
                  <c:v>3625.9305029999996</c:v>
                </c:pt>
                <c:pt idx="1603">
                  <c:v>4671.2041650000001</c:v>
                </c:pt>
                <c:pt idx="1604">
                  <c:v>2059.600261</c:v>
                </c:pt>
                <c:pt idx="1605">
                  <c:v>7257.1062469999997</c:v>
                </c:pt>
                <c:pt idx="1606">
                  <c:v>6267.833224</c:v>
                </c:pt>
                <c:pt idx="1608">
                  <c:v>6756.9568319999998</c:v>
                </c:pt>
                <c:pt idx="1609">
                  <c:v>2936.0012040000001</c:v>
                </c:pt>
                <c:pt idx="1610">
                  <c:v>1930.1071470000002</c:v>
                </c:pt>
                <c:pt idx="1611">
                  <c:v>3797.3934850000001</c:v>
                </c:pt>
                <c:pt idx="1614">
                  <c:v>3942.3858690000002</c:v>
                </c:pt>
                <c:pt idx="1617">
                  <c:v>4900.0380859999996</c:v>
                </c:pt>
                <c:pt idx="1618">
                  <c:v>6864.2254030000004</c:v>
                </c:pt>
                <c:pt idx="1621">
                  <c:v>9739.7434080000003</c:v>
                </c:pt>
                <c:pt idx="1628">
                  <c:v>1431.8792530000001</c:v>
                </c:pt>
                <c:pt idx="1629">
                  <c:v>11282.581436</c:v>
                </c:pt>
                <c:pt idx="1631">
                  <c:v>7570.9692690000002</c:v>
                </c:pt>
                <c:pt idx="1632">
                  <c:v>3230.0952700000003</c:v>
                </c:pt>
                <c:pt idx="1634">
                  <c:v>27944.713746000001</c:v>
                </c:pt>
                <c:pt idx="1635">
                  <c:v>11513.186828</c:v>
                </c:pt>
                <c:pt idx="1636">
                  <c:v>2250.6676649999999</c:v>
                </c:pt>
                <c:pt idx="1637">
                  <c:v>678.58063400000003</c:v>
                </c:pt>
                <c:pt idx="1638">
                  <c:v>1684.1830759999998</c:v>
                </c:pt>
                <c:pt idx="1639">
                  <c:v>1326.258789</c:v>
                </c:pt>
                <c:pt idx="1643">
                  <c:v>4863.3345380000001</c:v>
                </c:pt>
                <c:pt idx="1644">
                  <c:v>128.16287199999999</c:v>
                </c:pt>
                <c:pt idx="1645">
                  <c:v>1460.086886</c:v>
                </c:pt>
                <c:pt idx="1650">
                  <c:v>6782.9306090000009</c:v>
                </c:pt>
                <c:pt idx="1651">
                  <c:v>2816.1876419999999</c:v>
                </c:pt>
                <c:pt idx="1652">
                  <c:v>4021.5818100000001</c:v>
                </c:pt>
                <c:pt idx="1654">
                  <c:v>4118.2980719999996</c:v>
                </c:pt>
                <c:pt idx="1655">
                  <c:v>6590.5701669999999</c:v>
                </c:pt>
                <c:pt idx="1656">
                  <c:v>6177.4509629999993</c:v>
                </c:pt>
                <c:pt idx="1659">
                  <c:v>4007.5393889999996</c:v>
                </c:pt>
                <c:pt idx="1660">
                  <c:v>3685.2672320000001</c:v>
                </c:pt>
                <c:pt idx="1662">
                  <c:v>6986.410973</c:v>
                </c:pt>
                <c:pt idx="1667">
                  <c:v>1445.5880030000001</c:v>
                </c:pt>
                <c:pt idx="1668">
                  <c:v>19033.157104999998</c:v>
                </c:pt>
                <c:pt idx="1669">
                  <c:v>11053.991866999999</c:v>
                </c:pt>
                <c:pt idx="1670">
                  <c:v>15.796451000000001</c:v>
                </c:pt>
                <c:pt idx="1671">
                  <c:v>2424.3796789999997</c:v>
                </c:pt>
                <c:pt idx="1673">
                  <c:v>1609.4311290000001</c:v>
                </c:pt>
                <c:pt idx="1675">
                  <c:v>14114.515983000001</c:v>
                </c:pt>
                <c:pt idx="1676">
                  <c:v>13409.961701</c:v>
                </c:pt>
                <c:pt idx="1677">
                  <c:v>12889.491638</c:v>
                </c:pt>
                <c:pt idx="1678">
                  <c:v>9516.3117079999993</c:v>
                </c:pt>
                <c:pt idx="1693">
                  <c:v>7369.2250680000006</c:v>
                </c:pt>
                <c:pt idx="1695">
                  <c:v>10662.509811</c:v>
                </c:pt>
                <c:pt idx="1699">
                  <c:v>2747.5109750000001</c:v>
                </c:pt>
                <c:pt idx="1700">
                  <c:v>1834.7711599999998</c:v>
                </c:pt>
                <c:pt idx="1702">
                  <c:v>2631.2804460000002</c:v>
                </c:pt>
                <c:pt idx="1703">
                  <c:v>6158.9203660000003</c:v>
                </c:pt>
                <c:pt idx="1704">
                  <c:v>5820.4083840000003</c:v>
                </c:pt>
                <c:pt idx="1705">
                  <c:v>3371.6258700000003</c:v>
                </c:pt>
                <c:pt idx="1706">
                  <c:v>2038.2275900000002</c:v>
                </c:pt>
                <c:pt idx="1707">
                  <c:v>10788.871370999999</c:v>
                </c:pt>
                <c:pt idx="1708">
                  <c:v>10017.828278000001</c:v>
                </c:pt>
                <c:pt idx="1710">
                  <c:v>6688.9067599999998</c:v>
                </c:pt>
                <c:pt idx="1711">
                  <c:v>10409.312881000002</c:v>
                </c:pt>
                <c:pt idx="1716">
                  <c:v>9505.6763599999995</c:v>
                </c:pt>
                <c:pt idx="1717">
                  <c:v>532.10875899999996</c:v>
                </c:pt>
                <c:pt idx="1724">
                  <c:v>2373.2633299999998</c:v>
                </c:pt>
                <c:pt idx="1725">
                  <c:v>6670.0617980000006</c:v>
                </c:pt>
                <c:pt idx="1726">
                  <c:v>13181.698652999999</c:v>
                </c:pt>
                <c:pt idx="1731">
                  <c:v>6087.125352</c:v>
                </c:pt>
                <c:pt idx="1751">
                  <c:v>7519.8895920000004</c:v>
                </c:pt>
                <c:pt idx="1758">
                  <c:v>6241.9283400000004</c:v>
                </c:pt>
                <c:pt idx="1759">
                  <c:v>7036.9778020000003</c:v>
                </c:pt>
                <c:pt idx="1760">
                  <c:v>13340.984718</c:v>
                </c:pt>
                <c:pt idx="1762">
                  <c:v>3852.3224519999999</c:v>
                </c:pt>
                <c:pt idx="1763">
                  <c:v>2178.1912259999999</c:v>
                </c:pt>
                <c:pt idx="1764">
                  <c:v>188.5881</c:v>
                </c:pt>
                <c:pt idx="1766">
                  <c:v>5627.6612509999995</c:v>
                </c:pt>
                <c:pt idx="1767">
                  <c:v>526.42345999999998</c:v>
                </c:pt>
                <c:pt idx="1768">
                  <c:v>3908.3199960000002</c:v>
                </c:pt>
                <c:pt idx="1771">
                  <c:v>15786.884598000001</c:v>
                </c:pt>
                <c:pt idx="1772">
                  <c:v>3474.5533990000004</c:v>
                </c:pt>
                <c:pt idx="1773">
                  <c:v>8387.7399910000004</c:v>
                </c:pt>
                <c:pt idx="1775">
                  <c:v>3208.286987</c:v>
                </c:pt>
                <c:pt idx="1776">
                  <c:v>491.31797999999998</c:v>
                </c:pt>
                <c:pt idx="1779">
                  <c:v>1010.726722</c:v>
                </c:pt>
                <c:pt idx="1781">
                  <c:v>2636.0865029999995</c:v>
                </c:pt>
                <c:pt idx="1783">
                  <c:v>5773.3783289999992</c:v>
                </c:pt>
                <c:pt idx="1784">
                  <c:v>12857.804917000001</c:v>
                </c:pt>
                <c:pt idx="1791">
                  <c:v>2206.4308970000002</c:v>
                </c:pt>
                <c:pt idx="1794">
                  <c:v>10626.360810000002</c:v>
                </c:pt>
                <c:pt idx="1795">
                  <c:v>2974.6093430000001</c:v>
                </c:pt>
                <c:pt idx="1797">
                  <c:v>1124.995034</c:v>
                </c:pt>
                <c:pt idx="1799">
                  <c:v>15849.51712</c:v>
                </c:pt>
                <c:pt idx="1800">
                  <c:v>4806.3834859999997</c:v>
                </c:pt>
                <c:pt idx="1803">
                  <c:v>3493.9453680000001</c:v>
                </c:pt>
                <c:pt idx="1806">
                  <c:v>1557.2052900000001</c:v>
                </c:pt>
                <c:pt idx="1807">
                  <c:v>13600.50741</c:v>
                </c:pt>
                <c:pt idx="1808">
                  <c:v>2043.2446089999996</c:v>
                </c:pt>
                <c:pt idx="1809">
                  <c:v>8053.093089</c:v>
                </c:pt>
                <c:pt idx="1811">
                  <c:v>6815.0314330000001</c:v>
                </c:pt>
                <c:pt idx="1812">
                  <c:v>7330.0606379999999</c:v>
                </c:pt>
                <c:pt idx="1814">
                  <c:v>5218.2581790000004</c:v>
                </c:pt>
                <c:pt idx="1816">
                  <c:v>1569.824754</c:v>
                </c:pt>
                <c:pt idx="1817">
                  <c:v>1233.9174309999999</c:v>
                </c:pt>
                <c:pt idx="1818">
                  <c:v>1827.1884289999998</c:v>
                </c:pt>
                <c:pt idx="1819">
                  <c:v>418.00866999999994</c:v>
                </c:pt>
                <c:pt idx="1821">
                  <c:v>956.02124400000002</c:v>
                </c:pt>
                <c:pt idx="1822">
                  <c:v>3674.2401389999995</c:v>
                </c:pt>
                <c:pt idx="1823">
                  <c:v>4804.1423580000001</c:v>
                </c:pt>
                <c:pt idx="1827">
                  <c:v>10044.524953</c:v>
                </c:pt>
                <c:pt idx="1832">
                  <c:v>5290.6367920000002</c:v>
                </c:pt>
                <c:pt idx="1833">
                  <c:v>1831.599369</c:v>
                </c:pt>
                <c:pt idx="1836">
                  <c:v>10570.418075000001</c:v>
                </c:pt>
                <c:pt idx="1838">
                  <c:v>2808.6618349999999</c:v>
                </c:pt>
                <c:pt idx="1840">
                  <c:v>3636.7627879999995</c:v>
                </c:pt>
                <c:pt idx="1852">
                  <c:v>1619.3910340000002</c:v>
                </c:pt>
                <c:pt idx="1913">
                  <c:v>607.612482</c:v>
                </c:pt>
                <c:pt idx="1914">
                  <c:v>10823.585152</c:v>
                </c:pt>
                <c:pt idx="2042">
                  <c:v>19709.379967000001</c:v>
                </c:pt>
                <c:pt idx="2156">
                  <c:v>2129.5307359999997</c:v>
                </c:pt>
                <c:pt idx="2308">
                  <c:v>784.20619799999997</c:v>
                </c:pt>
                <c:pt idx="2309">
                  <c:v>1075.043455</c:v>
                </c:pt>
                <c:pt idx="2315">
                  <c:v>3080.1542169999998</c:v>
                </c:pt>
                <c:pt idx="2319">
                  <c:v>1300.9732819999999</c:v>
                </c:pt>
                <c:pt idx="2325">
                  <c:v>491.84024199999999</c:v>
                </c:pt>
                <c:pt idx="2326">
                  <c:v>1339.455211</c:v>
                </c:pt>
                <c:pt idx="2329">
                  <c:v>6611.9829339999997</c:v>
                </c:pt>
                <c:pt idx="2333">
                  <c:v>10407.064865</c:v>
                </c:pt>
                <c:pt idx="2334">
                  <c:v>535.63734799999997</c:v>
                </c:pt>
                <c:pt idx="2335">
                  <c:v>11764.802143000001</c:v>
                </c:pt>
                <c:pt idx="2337">
                  <c:v>5530.2869719999999</c:v>
                </c:pt>
                <c:pt idx="2357">
                  <c:v>12704.079071</c:v>
                </c:pt>
                <c:pt idx="2358">
                  <c:v>5360.6714840000004</c:v>
                </c:pt>
                <c:pt idx="2359">
                  <c:v>2553.6941139999999</c:v>
                </c:pt>
                <c:pt idx="2360">
                  <c:v>12204.235557</c:v>
                </c:pt>
                <c:pt idx="2361">
                  <c:v>2159.1010550000001</c:v>
                </c:pt>
                <c:pt idx="2363">
                  <c:v>3361.128017</c:v>
                </c:pt>
                <c:pt idx="2364">
                  <c:v>3180.7328819999998</c:v>
                </c:pt>
                <c:pt idx="2366">
                  <c:v>7215.6411690000004</c:v>
                </c:pt>
                <c:pt idx="2367">
                  <c:v>6827.9639659999993</c:v>
                </c:pt>
                <c:pt idx="2368">
                  <c:v>1536.214827</c:v>
                </c:pt>
                <c:pt idx="2369">
                  <c:v>920.14795300000014</c:v>
                </c:pt>
                <c:pt idx="2370">
                  <c:v>1694.7526200000002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920-4432-8C68-67F673474383}"/>
            </c:ext>
          </c:extLst>
        </c:ser>
        <c:ser>
          <c:idx val="5"/>
          <c:order val="5"/>
          <c:tx>
            <c:v>Low</c:v>
          </c:tx>
          <c:spPr>
            <a:ln w="19050">
              <a:noFill/>
            </a:ln>
          </c:spPr>
          <c:marker>
            <c:symbol val="star"/>
            <c:size val="5"/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caltran!$E$2:$E$86</c:f>
              <c:numCache>
                <c:formatCode>0</c:formatCode>
                <c:ptCount val="85"/>
                <c:pt idx="0">
                  <c:v>0.31699999999999995</c:v>
                </c:pt>
                <c:pt idx="1">
                  <c:v>462.5</c:v>
                </c:pt>
                <c:pt idx="2">
                  <c:v>1062.5</c:v>
                </c:pt>
                <c:pt idx="3">
                  <c:v>1800</c:v>
                </c:pt>
                <c:pt idx="4">
                  <c:v>2625</c:v>
                </c:pt>
                <c:pt idx="5">
                  <c:v>3500.0000000000005</c:v>
                </c:pt>
                <c:pt idx="6">
                  <c:v>4425.0000000000009</c:v>
                </c:pt>
                <c:pt idx="7">
                  <c:v>5425</c:v>
                </c:pt>
                <c:pt idx="8">
                  <c:v>6410</c:v>
                </c:pt>
                <c:pt idx="9">
                  <c:v>7424.9999999999991</c:v>
                </c:pt>
                <c:pt idx="10">
                  <c:v>8437.5</c:v>
                </c:pt>
                <c:pt idx="11">
                  <c:v>9446.25</c:v>
                </c:pt>
                <c:pt idx="12">
                  <c:v>10455.000000000002</c:v>
                </c:pt>
                <c:pt idx="13">
                  <c:v>11472.5</c:v>
                </c:pt>
                <c:pt idx="14">
                  <c:v>12495</c:v>
                </c:pt>
                <c:pt idx="15">
                  <c:v>13500</c:v>
                </c:pt>
                <c:pt idx="16">
                  <c:v>14500</c:v>
                </c:pt>
                <c:pt idx="17">
                  <c:v>15512.5</c:v>
                </c:pt>
                <c:pt idx="18">
                  <c:v>16537.5</c:v>
                </c:pt>
                <c:pt idx="19">
                  <c:v>17575</c:v>
                </c:pt>
                <c:pt idx="20">
                  <c:v>18625</c:v>
                </c:pt>
                <c:pt idx="21">
                  <c:v>19635</c:v>
                </c:pt>
                <c:pt idx="22">
                  <c:v>20680</c:v>
                </c:pt>
                <c:pt idx="23">
                  <c:v>21735</c:v>
                </c:pt>
                <c:pt idx="24">
                  <c:v>22770</c:v>
                </c:pt>
                <c:pt idx="25">
                  <c:v>24862.5</c:v>
                </c:pt>
                <c:pt idx="26">
                  <c:v>26985</c:v>
                </c:pt>
                <c:pt idx="27">
                  <c:v>29100</c:v>
                </c:pt>
                <c:pt idx="28">
                  <c:v>31240</c:v>
                </c:pt>
                <c:pt idx="29">
                  <c:v>33405</c:v>
                </c:pt>
                <c:pt idx="30">
                  <c:v>35595</c:v>
                </c:pt>
                <c:pt idx="31">
                  <c:v>37810</c:v>
                </c:pt>
                <c:pt idx="32">
                  <c:v>40050</c:v>
                </c:pt>
                <c:pt idx="33">
                  <c:v>42262.5</c:v>
                </c:pt>
                <c:pt idx="34">
                  <c:v>44550</c:v>
                </c:pt>
                <c:pt idx="35">
                  <c:v>46862.5</c:v>
                </c:pt>
                <c:pt idx="36">
                  <c:v>49200.000000000007</c:v>
                </c:pt>
                <c:pt idx="37">
                  <c:v>51562.5</c:v>
                </c:pt>
                <c:pt idx="38">
                  <c:v>53950</c:v>
                </c:pt>
                <c:pt idx="39">
                  <c:v>56295</c:v>
                </c:pt>
                <c:pt idx="40">
                  <c:v>58660</c:v>
                </c:pt>
                <c:pt idx="41">
                  <c:v>61045</c:v>
                </c:pt>
                <c:pt idx="42">
                  <c:v>63450</c:v>
                </c:pt>
                <c:pt idx="43">
                  <c:v>65875</c:v>
                </c:pt>
                <c:pt idx="44">
                  <c:v>68240</c:v>
                </c:pt>
                <c:pt idx="45">
                  <c:v>70702.5</c:v>
                </c:pt>
                <c:pt idx="46">
                  <c:v>73015</c:v>
                </c:pt>
                <c:pt idx="47">
                  <c:v>75337.5</c:v>
                </c:pt>
                <c:pt idx="48">
                  <c:v>77580</c:v>
                </c:pt>
                <c:pt idx="49">
                  <c:v>79827.5</c:v>
                </c:pt>
                <c:pt idx="50">
                  <c:v>81985</c:v>
                </c:pt>
                <c:pt idx="51">
                  <c:v>84142.5</c:v>
                </c:pt>
                <c:pt idx="52">
                  <c:v>86400</c:v>
                </c:pt>
                <c:pt idx="53">
                  <c:v>88721.071428571478</c:v>
                </c:pt>
                <c:pt idx="54">
                  <c:v>90979.999999999942</c:v>
                </c:pt>
                <c:pt idx="55">
                  <c:v>93243.452380952338</c:v>
                </c:pt>
                <c:pt idx="56">
                  <c:v>95511.428571428536</c:v>
                </c:pt>
                <c:pt idx="57">
                  <c:v>97783.928571428551</c:v>
                </c:pt>
                <c:pt idx="58">
                  <c:v>100060.95238095237</c:v>
                </c:pt>
                <c:pt idx="59">
                  <c:v>102342.5</c:v>
                </c:pt>
                <c:pt idx="60">
                  <c:v>104628.57142857143</c:v>
                </c:pt>
                <c:pt idx="61">
                  <c:v>106919.1666666667</c:v>
                </c:pt>
                <c:pt idx="62">
                  <c:v>109214.28571428575</c:v>
                </c:pt>
                <c:pt idx="63">
                  <c:v>111513.92857142861</c:v>
                </c:pt>
                <c:pt idx="64">
                  <c:v>113818.09523809518</c:v>
                </c:pt>
                <c:pt idx="65">
                  <c:v>116126.78571428565</c:v>
                </c:pt>
                <c:pt idx="66">
                  <c:v>118439.99999999996</c:v>
                </c:pt>
                <c:pt idx="67">
                  <c:v>120757.73809523806</c:v>
                </c:pt>
                <c:pt idx="68">
                  <c:v>123079.99999999999</c:v>
                </c:pt>
                <c:pt idx="69">
                  <c:v>125406.78571428571</c:v>
                </c:pt>
                <c:pt idx="70">
                  <c:v>127738.09523809525</c:v>
                </c:pt>
                <c:pt idx="71">
                  <c:v>130073.92857142859</c:v>
                </c:pt>
                <c:pt idx="72">
                  <c:v>132414.28571428574</c:v>
                </c:pt>
                <c:pt idx="73">
                  <c:v>134759.16666666672</c:v>
                </c:pt>
                <c:pt idx="74">
                  <c:v>137108.57142857133</c:v>
                </c:pt>
                <c:pt idx="75">
                  <c:v>139462.49999999991</c:v>
                </c:pt>
                <c:pt idx="76">
                  <c:v>141820.95238095234</c:v>
                </c:pt>
                <c:pt idx="77">
                  <c:v>144183.92857142852</c:v>
                </c:pt>
                <c:pt idx="78">
                  <c:v>146551.42857142852</c:v>
                </c:pt>
                <c:pt idx="79">
                  <c:v>148923.45238095237</c:v>
                </c:pt>
                <c:pt idx="80">
                  <c:v>151300</c:v>
                </c:pt>
                <c:pt idx="81">
                  <c:v>153681.07142857145</c:v>
                </c:pt>
                <c:pt idx="82">
                  <c:v>156066.66666666672</c:v>
                </c:pt>
                <c:pt idx="83">
                  <c:v>158456.78571428577</c:v>
                </c:pt>
                <c:pt idx="84">
                  <c:v>160851.42857142864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4-40A5-B0F5-621992C396EC}"/>
            </c:ext>
          </c:extLst>
        </c:ser>
        <c:ser>
          <c:idx val="6"/>
          <c:order val="6"/>
          <c:tx>
            <c:v>High</c:v>
          </c:tx>
          <c:spPr>
            <a:ln w="19050">
              <a:noFill/>
            </a:ln>
          </c:spPr>
          <c:marker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caltran!$D$2:$D$86</c:f>
              <c:numCache>
                <c:formatCode>0</c:formatCode>
                <c:ptCount val="85"/>
                <c:pt idx="0">
                  <c:v>2037.4999999999998</c:v>
                </c:pt>
                <c:pt idx="1">
                  <c:v>2037.4999999999998</c:v>
                </c:pt>
                <c:pt idx="2">
                  <c:v>3937.5</c:v>
                </c:pt>
                <c:pt idx="3">
                  <c:v>5700</c:v>
                </c:pt>
                <c:pt idx="4">
                  <c:v>7375</c:v>
                </c:pt>
                <c:pt idx="5">
                  <c:v>9000</c:v>
                </c:pt>
                <c:pt idx="6">
                  <c:v>10575</c:v>
                </c:pt>
                <c:pt idx="7">
                  <c:v>12074.999999999998</c:v>
                </c:pt>
                <c:pt idx="8">
                  <c:v>13590</c:v>
                </c:pt>
                <c:pt idx="9">
                  <c:v>15075</c:v>
                </c:pt>
                <c:pt idx="10">
                  <c:v>16562.5</c:v>
                </c:pt>
                <c:pt idx="11">
                  <c:v>18053.75</c:v>
                </c:pt>
                <c:pt idx="12">
                  <c:v>19545</c:v>
                </c:pt>
                <c:pt idx="13">
                  <c:v>21027.5</c:v>
                </c:pt>
                <c:pt idx="14">
                  <c:v>22505</c:v>
                </c:pt>
                <c:pt idx="15">
                  <c:v>24000</c:v>
                </c:pt>
                <c:pt idx="16">
                  <c:v>25500</c:v>
                </c:pt>
                <c:pt idx="17">
                  <c:v>26987.5</c:v>
                </c:pt>
                <c:pt idx="18">
                  <c:v>28462.500000000004</c:v>
                </c:pt>
                <c:pt idx="19">
                  <c:v>29925</c:v>
                </c:pt>
                <c:pt idx="20">
                  <c:v>31374.999999999996</c:v>
                </c:pt>
                <c:pt idx="21">
                  <c:v>32865</c:v>
                </c:pt>
                <c:pt idx="22">
                  <c:v>34320</c:v>
                </c:pt>
                <c:pt idx="23">
                  <c:v>35765</c:v>
                </c:pt>
                <c:pt idx="24">
                  <c:v>37230</c:v>
                </c:pt>
                <c:pt idx="25">
                  <c:v>40137.499999999993</c:v>
                </c:pt>
                <c:pt idx="26">
                  <c:v>43015</c:v>
                </c:pt>
                <c:pt idx="27">
                  <c:v>45900</c:v>
                </c:pt>
                <c:pt idx="28">
                  <c:v>48760</c:v>
                </c:pt>
                <c:pt idx="29">
                  <c:v>51595</c:v>
                </c:pt>
                <c:pt idx="30">
                  <c:v>54405</c:v>
                </c:pt>
                <c:pt idx="31">
                  <c:v>57190</c:v>
                </c:pt>
                <c:pt idx="32">
                  <c:v>59950</c:v>
                </c:pt>
                <c:pt idx="33">
                  <c:v>62737.5</c:v>
                </c:pt>
                <c:pt idx="34">
                  <c:v>65450</c:v>
                </c:pt>
                <c:pt idx="35">
                  <c:v>68137.5</c:v>
                </c:pt>
                <c:pt idx="36">
                  <c:v>70800</c:v>
                </c:pt>
                <c:pt idx="37">
                  <c:v>73437.5</c:v>
                </c:pt>
                <c:pt idx="38">
                  <c:v>76050</c:v>
                </c:pt>
                <c:pt idx="39">
                  <c:v>78705</c:v>
                </c:pt>
                <c:pt idx="40">
                  <c:v>81340</c:v>
                </c:pt>
                <c:pt idx="41">
                  <c:v>83955</c:v>
                </c:pt>
                <c:pt idx="42">
                  <c:v>86550</c:v>
                </c:pt>
                <c:pt idx="43">
                  <c:v>89125</c:v>
                </c:pt>
                <c:pt idx="44">
                  <c:v>91760</c:v>
                </c:pt>
                <c:pt idx="45">
                  <c:v>94297.5</c:v>
                </c:pt>
                <c:pt idx="46">
                  <c:v>96985</c:v>
                </c:pt>
                <c:pt idx="47">
                  <c:v>99662.5</c:v>
                </c:pt>
                <c:pt idx="48">
                  <c:v>102419.99999999999</c:v>
                </c:pt>
                <c:pt idx="49">
                  <c:v>105172.5</c:v>
                </c:pt>
                <c:pt idx="50">
                  <c:v>108015</c:v>
                </c:pt>
                <c:pt idx="51">
                  <c:v>110857.5</c:v>
                </c:pt>
                <c:pt idx="52">
                  <c:v>113600.00000000001</c:v>
                </c:pt>
                <c:pt idx="53">
                  <c:v>116278.92857142852</c:v>
                </c:pt>
                <c:pt idx="54">
                  <c:v>119020.00000000006</c:v>
                </c:pt>
                <c:pt idx="55">
                  <c:v>121756.54761904766</c:v>
                </c:pt>
                <c:pt idx="56">
                  <c:v>124488.57142857148</c:v>
                </c:pt>
                <c:pt idx="57">
                  <c:v>127216.07142857145</c:v>
                </c:pt>
                <c:pt idx="58">
                  <c:v>129939.04761904763</c:v>
                </c:pt>
                <c:pt idx="59">
                  <c:v>132657.5</c:v>
                </c:pt>
                <c:pt idx="60">
                  <c:v>135371.42857142855</c:v>
                </c:pt>
                <c:pt idx="61">
                  <c:v>138080.83333333331</c:v>
                </c:pt>
                <c:pt idx="62">
                  <c:v>140785.71428571423</c:v>
                </c:pt>
                <c:pt idx="63">
                  <c:v>143486.07142857136</c:v>
                </c:pt>
                <c:pt idx="64">
                  <c:v>146181.90476190485</c:v>
                </c:pt>
                <c:pt idx="65">
                  <c:v>148873.21428571435</c:v>
                </c:pt>
                <c:pt idx="66">
                  <c:v>151560.00000000003</c:v>
                </c:pt>
                <c:pt idx="67">
                  <c:v>154242.26190476192</c:v>
                </c:pt>
                <c:pt idx="68">
                  <c:v>156920.00000000003</c:v>
                </c:pt>
                <c:pt idx="69">
                  <c:v>159593.21428571429</c:v>
                </c:pt>
                <c:pt idx="70">
                  <c:v>162261.90476190476</c:v>
                </c:pt>
                <c:pt idx="71">
                  <c:v>164926.07142857139</c:v>
                </c:pt>
                <c:pt idx="72">
                  <c:v>167585.71428571423</c:v>
                </c:pt>
                <c:pt idx="73">
                  <c:v>170240.83333333328</c:v>
                </c:pt>
                <c:pt idx="74">
                  <c:v>172891.42857142867</c:v>
                </c:pt>
                <c:pt idx="75">
                  <c:v>175537.50000000006</c:v>
                </c:pt>
                <c:pt idx="76">
                  <c:v>178179.04761904766</c:v>
                </c:pt>
                <c:pt idx="77">
                  <c:v>180816.07142857148</c:v>
                </c:pt>
                <c:pt idx="78">
                  <c:v>183448.57142857148</c:v>
                </c:pt>
                <c:pt idx="79">
                  <c:v>186076.54761904763</c:v>
                </c:pt>
                <c:pt idx="80">
                  <c:v>188700.00000000003</c:v>
                </c:pt>
                <c:pt idx="81">
                  <c:v>191318.92857142855</c:v>
                </c:pt>
                <c:pt idx="82">
                  <c:v>193933.33333333328</c:v>
                </c:pt>
                <c:pt idx="83">
                  <c:v>196543.21428571423</c:v>
                </c:pt>
                <c:pt idx="84">
                  <c:v>199148.57142857136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C4-40A5-B0F5-621992C39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42976"/>
        <c:axId val="232550400"/>
        <c:extLst/>
      </c:scatterChart>
      <c:valAx>
        <c:axId val="23254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550400"/>
        <c:crosses val="autoZero"/>
        <c:crossBetween val="midCat"/>
      </c:valAx>
      <c:valAx>
        <c:axId val="232550400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542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158171997005028"/>
          <c:y val="0.37318161654055354"/>
          <c:w val="0.13983393408797412"/>
          <c:h val="0.34075964880675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Volume Category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5018460976646262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148-43A1-A7C1-6582C74D4462}"/>
            </c:ext>
          </c:extLst>
        </c:ser>
        <c:ser>
          <c:idx val="0"/>
          <c:order val="1"/>
          <c:tx>
            <c:v>v0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817518746242454E-2"/>
                  <c:y val="-7.2470505598799931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pivot_volume!$B$6:$B$2380</c:f>
              <c:numCache>
                <c:formatCode>General</c:formatCode>
                <c:ptCount val="2375"/>
                <c:pt idx="1">
                  <c:v>2958</c:v>
                </c:pt>
                <c:pt idx="4">
                  <c:v>5600</c:v>
                </c:pt>
                <c:pt idx="5">
                  <c:v>6700</c:v>
                </c:pt>
                <c:pt idx="6">
                  <c:v>2004</c:v>
                </c:pt>
                <c:pt idx="7">
                  <c:v>9300</c:v>
                </c:pt>
                <c:pt idx="9">
                  <c:v>5824</c:v>
                </c:pt>
                <c:pt idx="11">
                  <c:v>6878</c:v>
                </c:pt>
                <c:pt idx="14">
                  <c:v>10900</c:v>
                </c:pt>
                <c:pt idx="17">
                  <c:v>12838</c:v>
                </c:pt>
                <c:pt idx="18">
                  <c:v>6900</c:v>
                </c:pt>
                <c:pt idx="20">
                  <c:v>7300</c:v>
                </c:pt>
                <c:pt idx="40">
                  <c:v>3300</c:v>
                </c:pt>
                <c:pt idx="51">
                  <c:v>9800</c:v>
                </c:pt>
                <c:pt idx="54">
                  <c:v>5522</c:v>
                </c:pt>
                <c:pt idx="56">
                  <c:v>10633</c:v>
                </c:pt>
                <c:pt idx="65">
                  <c:v>14300</c:v>
                </c:pt>
                <c:pt idx="66">
                  <c:v>14600</c:v>
                </c:pt>
                <c:pt idx="92">
                  <c:v>13900</c:v>
                </c:pt>
                <c:pt idx="118">
                  <c:v>900</c:v>
                </c:pt>
                <c:pt idx="127">
                  <c:v>3708</c:v>
                </c:pt>
                <c:pt idx="128">
                  <c:v>10276</c:v>
                </c:pt>
                <c:pt idx="129">
                  <c:v>11749</c:v>
                </c:pt>
                <c:pt idx="130">
                  <c:v>4800</c:v>
                </c:pt>
                <c:pt idx="132">
                  <c:v>3500</c:v>
                </c:pt>
                <c:pt idx="133">
                  <c:v>7700</c:v>
                </c:pt>
                <c:pt idx="134">
                  <c:v>4414</c:v>
                </c:pt>
                <c:pt idx="137">
                  <c:v>5207</c:v>
                </c:pt>
                <c:pt idx="138">
                  <c:v>5894</c:v>
                </c:pt>
                <c:pt idx="140">
                  <c:v>4402</c:v>
                </c:pt>
                <c:pt idx="142">
                  <c:v>14300</c:v>
                </c:pt>
                <c:pt idx="143">
                  <c:v>9721</c:v>
                </c:pt>
                <c:pt idx="144">
                  <c:v>3600</c:v>
                </c:pt>
                <c:pt idx="145">
                  <c:v>10000</c:v>
                </c:pt>
                <c:pt idx="148">
                  <c:v>7465</c:v>
                </c:pt>
                <c:pt idx="151">
                  <c:v>5720</c:v>
                </c:pt>
                <c:pt idx="152">
                  <c:v>10295</c:v>
                </c:pt>
                <c:pt idx="156">
                  <c:v>7312</c:v>
                </c:pt>
                <c:pt idx="161">
                  <c:v>10100</c:v>
                </c:pt>
                <c:pt idx="166">
                  <c:v>16800</c:v>
                </c:pt>
                <c:pt idx="167">
                  <c:v>8200</c:v>
                </c:pt>
                <c:pt idx="168">
                  <c:v>4700</c:v>
                </c:pt>
                <c:pt idx="172">
                  <c:v>5300</c:v>
                </c:pt>
                <c:pt idx="173">
                  <c:v>14200</c:v>
                </c:pt>
                <c:pt idx="177">
                  <c:v>9661</c:v>
                </c:pt>
                <c:pt idx="183">
                  <c:v>2468</c:v>
                </c:pt>
                <c:pt idx="186">
                  <c:v>6674</c:v>
                </c:pt>
                <c:pt idx="187">
                  <c:v>12104</c:v>
                </c:pt>
                <c:pt idx="193">
                  <c:v>5408</c:v>
                </c:pt>
                <c:pt idx="194">
                  <c:v>3937</c:v>
                </c:pt>
                <c:pt idx="195">
                  <c:v>11230</c:v>
                </c:pt>
                <c:pt idx="196">
                  <c:v>4114</c:v>
                </c:pt>
                <c:pt idx="199">
                  <c:v>7747</c:v>
                </c:pt>
                <c:pt idx="200">
                  <c:v>16600</c:v>
                </c:pt>
                <c:pt idx="201">
                  <c:v>10954</c:v>
                </c:pt>
                <c:pt idx="203">
                  <c:v>12700</c:v>
                </c:pt>
                <c:pt idx="205">
                  <c:v>7086</c:v>
                </c:pt>
                <c:pt idx="206">
                  <c:v>9300</c:v>
                </c:pt>
                <c:pt idx="207">
                  <c:v>6072</c:v>
                </c:pt>
                <c:pt idx="209">
                  <c:v>6585</c:v>
                </c:pt>
                <c:pt idx="210">
                  <c:v>3394</c:v>
                </c:pt>
                <c:pt idx="211">
                  <c:v>7868</c:v>
                </c:pt>
                <c:pt idx="213">
                  <c:v>5768</c:v>
                </c:pt>
                <c:pt idx="214">
                  <c:v>4647</c:v>
                </c:pt>
                <c:pt idx="216">
                  <c:v>9798</c:v>
                </c:pt>
                <c:pt idx="217">
                  <c:v>11426</c:v>
                </c:pt>
                <c:pt idx="219">
                  <c:v>4000</c:v>
                </c:pt>
                <c:pt idx="220">
                  <c:v>4600</c:v>
                </c:pt>
                <c:pt idx="222">
                  <c:v>2528</c:v>
                </c:pt>
                <c:pt idx="223">
                  <c:v>5881</c:v>
                </c:pt>
                <c:pt idx="224">
                  <c:v>4447</c:v>
                </c:pt>
                <c:pt idx="225">
                  <c:v>1350</c:v>
                </c:pt>
                <c:pt idx="227">
                  <c:v>6341</c:v>
                </c:pt>
                <c:pt idx="229">
                  <c:v>6200</c:v>
                </c:pt>
                <c:pt idx="233">
                  <c:v>5700</c:v>
                </c:pt>
                <c:pt idx="237">
                  <c:v>3036</c:v>
                </c:pt>
                <c:pt idx="239">
                  <c:v>9800</c:v>
                </c:pt>
                <c:pt idx="242">
                  <c:v>6385</c:v>
                </c:pt>
                <c:pt idx="243">
                  <c:v>6900</c:v>
                </c:pt>
                <c:pt idx="245">
                  <c:v>10255</c:v>
                </c:pt>
                <c:pt idx="246">
                  <c:v>8196</c:v>
                </c:pt>
                <c:pt idx="249">
                  <c:v>15800</c:v>
                </c:pt>
                <c:pt idx="250">
                  <c:v>6602</c:v>
                </c:pt>
                <c:pt idx="251">
                  <c:v>10265</c:v>
                </c:pt>
                <c:pt idx="253">
                  <c:v>6458</c:v>
                </c:pt>
                <c:pt idx="254">
                  <c:v>3900</c:v>
                </c:pt>
                <c:pt idx="255">
                  <c:v>10000</c:v>
                </c:pt>
                <c:pt idx="256">
                  <c:v>7755</c:v>
                </c:pt>
                <c:pt idx="257">
                  <c:v>6656</c:v>
                </c:pt>
                <c:pt idx="259">
                  <c:v>8082</c:v>
                </c:pt>
                <c:pt idx="260">
                  <c:v>11636</c:v>
                </c:pt>
                <c:pt idx="264">
                  <c:v>15400</c:v>
                </c:pt>
                <c:pt idx="265">
                  <c:v>5079</c:v>
                </c:pt>
                <c:pt idx="269">
                  <c:v>7958</c:v>
                </c:pt>
                <c:pt idx="274">
                  <c:v>6300</c:v>
                </c:pt>
                <c:pt idx="277">
                  <c:v>4874</c:v>
                </c:pt>
                <c:pt idx="280">
                  <c:v>7382</c:v>
                </c:pt>
                <c:pt idx="281">
                  <c:v>5985</c:v>
                </c:pt>
                <c:pt idx="282">
                  <c:v>9133</c:v>
                </c:pt>
                <c:pt idx="285">
                  <c:v>4800</c:v>
                </c:pt>
                <c:pt idx="287">
                  <c:v>8400</c:v>
                </c:pt>
                <c:pt idx="289">
                  <c:v>8600</c:v>
                </c:pt>
                <c:pt idx="291">
                  <c:v>7400</c:v>
                </c:pt>
                <c:pt idx="293">
                  <c:v>8800</c:v>
                </c:pt>
                <c:pt idx="294">
                  <c:v>9500</c:v>
                </c:pt>
                <c:pt idx="298">
                  <c:v>6300</c:v>
                </c:pt>
                <c:pt idx="300">
                  <c:v>5856</c:v>
                </c:pt>
                <c:pt idx="301">
                  <c:v>3720</c:v>
                </c:pt>
                <c:pt idx="302">
                  <c:v>7504</c:v>
                </c:pt>
                <c:pt idx="303">
                  <c:v>4058</c:v>
                </c:pt>
                <c:pt idx="305">
                  <c:v>6028</c:v>
                </c:pt>
                <c:pt idx="308">
                  <c:v>11000</c:v>
                </c:pt>
                <c:pt idx="309">
                  <c:v>11600</c:v>
                </c:pt>
                <c:pt idx="311">
                  <c:v>2900</c:v>
                </c:pt>
                <c:pt idx="317">
                  <c:v>6136</c:v>
                </c:pt>
                <c:pt idx="321">
                  <c:v>8129</c:v>
                </c:pt>
                <c:pt idx="323">
                  <c:v>2652</c:v>
                </c:pt>
                <c:pt idx="327">
                  <c:v>4300</c:v>
                </c:pt>
                <c:pt idx="328">
                  <c:v>4747</c:v>
                </c:pt>
                <c:pt idx="332">
                  <c:v>6360</c:v>
                </c:pt>
                <c:pt idx="333">
                  <c:v>6218</c:v>
                </c:pt>
                <c:pt idx="334">
                  <c:v>6473</c:v>
                </c:pt>
                <c:pt idx="338">
                  <c:v>8145</c:v>
                </c:pt>
                <c:pt idx="340">
                  <c:v>16999</c:v>
                </c:pt>
                <c:pt idx="343">
                  <c:v>6523</c:v>
                </c:pt>
                <c:pt idx="344">
                  <c:v>10558</c:v>
                </c:pt>
                <c:pt idx="345">
                  <c:v>4087</c:v>
                </c:pt>
                <c:pt idx="347">
                  <c:v>3274</c:v>
                </c:pt>
                <c:pt idx="350">
                  <c:v>10988</c:v>
                </c:pt>
                <c:pt idx="352">
                  <c:v>11600</c:v>
                </c:pt>
                <c:pt idx="355">
                  <c:v>4318</c:v>
                </c:pt>
                <c:pt idx="356">
                  <c:v>9988</c:v>
                </c:pt>
                <c:pt idx="358">
                  <c:v>7500</c:v>
                </c:pt>
                <c:pt idx="359">
                  <c:v>8200</c:v>
                </c:pt>
                <c:pt idx="360">
                  <c:v>7272</c:v>
                </c:pt>
                <c:pt idx="361">
                  <c:v>7381</c:v>
                </c:pt>
                <c:pt idx="369">
                  <c:v>6700</c:v>
                </c:pt>
                <c:pt idx="371">
                  <c:v>5740</c:v>
                </c:pt>
                <c:pt idx="372">
                  <c:v>6100</c:v>
                </c:pt>
                <c:pt idx="373">
                  <c:v>8000</c:v>
                </c:pt>
                <c:pt idx="374">
                  <c:v>5900</c:v>
                </c:pt>
                <c:pt idx="375">
                  <c:v>6500</c:v>
                </c:pt>
                <c:pt idx="378">
                  <c:v>6698</c:v>
                </c:pt>
                <c:pt idx="382">
                  <c:v>24375</c:v>
                </c:pt>
                <c:pt idx="384">
                  <c:v>7149</c:v>
                </c:pt>
                <c:pt idx="386">
                  <c:v>7500</c:v>
                </c:pt>
                <c:pt idx="389">
                  <c:v>11600</c:v>
                </c:pt>
                <c:pt idx="390">
                  <c:v>17900</c:v>
                </c:pt>
                <c:pt idx="392">
                  <c:v>3900</c:v>
                </c:pt>
                <c:pt idx="398">
                  <c:v>19567</c:v>
                </c:pt>
                <c:pt idx="400">
                  <c:v>32100</c:v>
                </c:pt>
                <c:pt idx="401">
                  <c:v>17527</c:v>
                </c:pt>
                <c:pt idx="405">
                  <c:v>10400</c:v>
                </c:pt>
                <c:pt idx="406">
                  <c:v>18900</c:v>
                </c:pt>
                <c:pt idx="408">
                  <c:v>5900</c:v>
                </c:pt>
                <c:pt idx="409">
                  <c:v>3506</c:v>
                </c:pt>
                <c:pt idx="410">
                  <c:v>5176</c:v>
                </c:pt>
                <c:pt idx="415">
                  <c:v>5090</c:v>
                </c:pt>
                <c:pt idx="417">
                  <c:v>19600</c:v>
                </c:pt>
                <c:pt idx="419">
                  <c:v>9200</c:v>
                </c:pt>
                <c:pt idx="426">
                  <c:v>2000</c:v>
                </c:pt>
                <c:pt idx="428">
                  <c:v>5900</c:v>
                </c:pt>
                <c:pt idx="432">
                  <c:v>1600</c:v>
                </c:pt>
                <c:pt idx="433">
                  <c:v>600</c:v>
                </c:pt>
                <c:pt idx="435">
                  <c:v>4400</c:v>
                </c:pt>
                <c:pt idx="436">
                  <c:v>8300</c:v>
                </c:pt>
                <c:pt idx="437">
                  <c:v>11500</c:v>
                </c:pt>
                <c:pt idx="439">
                  <c:v>7500</c:v>
                </c:pt>
                <c:pt idx="440">
                  <c:v>8359</c:v>
                </c:pt>
                <c:pt idx="441">
                  <c:v>2080</c:v>
                </c:pt>
                <c:pt idx="442">
                  <c:v>4918</c:v>
                </c:pt>
                <c:pt idx="443">
                  <c:v>5553</c:v>
                </c:pt>
                <c:pt idx="444">
                  <c:v>4553</c:v>
                </c:pt>
                <c:pt idx="448">
                  <c:v>13084</c:v>
                </c:pt>
                <c:pt idx="450">
                  <c:v>3094</c:v>
                </c:pt>
                <c:pt idx="451">
                  <c:v>3300</c:v>
                </c:pt>
                <c:pt idx="453">
                  <c:v>3779</c:v>
                </c:pt>
                <c:pt idx="456">
                  <c:v>12900</c:v>
                </c:pt>
                <c:pt idx="457">
                  <c:v>12033</c:v>
                </c:pt>
                <c:pt idx="458">
                  <c:v>7700</c:v>
                </c:pt>
                <c:pt idx="459">
                  <c:v>4269</c:v>
                </c:pt>
                <c:pt idx="461">
                  <c:v>3625</c:v>
                </c:pt>
                <c:pt idx="463">
                  <c:v>5700</c:v>
                </c:pt>
                <c:pt idx="465">
                  <c:v>10300</c:v>
                </c:pt>
                <c:pt idx="466">
                  <c:v>4800</c:v>
                </c:pt>
                <c:pt idx="467">
                  <c:v>10500</c:v>
                </c:pt>
                <c:pt idx="469">
                  <c:v>6800</c:v>
                </c:pt>
                <c:pt idx="470">
                  <c:v>4300</c:v>
                </c:pt>
                <c:pt idx="471">
                  <c:v>6900</c:v>
                </c:pt>
                <c:pt idx="472">
                  <c:v>8800</c:v>
                </c:pt>
                <c:pt idx="473">
                  <c:v>4300</c:v>
                </c:pt>
                <c:pt idx="474">
                  <c:v>7200</c:v>
                </c:pt>
                <c:pt idx="477">
                  <c:v>4400</c:v>
                </c:pt>
                <c:pt idx="479">
                  <c:v>9420</c:v>
                </c:pt>
                <c:pt idx="482">
                  <c:v>11608</c:v>
                </c:pt>
                <c:pt idx="488">
                  <c:v>10298</c:v>
                </c:pt>
                <c:pt idx="489">
                  <c:v>1300</c:v>
                </c:pt>
                <c:pt idx="490">
                  <c:v>5300</c:v>
                </c:pt>
                <c:pt idx="491">
                  <c:v>6600</c:v>
                </c:pt>
                <c:pt idx="492">
                  <c:v>5600</c:v>
                </c:pt>
                <c:pt idx="493">
                  <c:v>10800</c:v>
                </c:pt>
                <c:pt idx="495">
                  <c:v>2809</c:v>
                </c:pt>
                <c:pt idx="499">
                  <c:v>4076</c:v>
                </c:pt>
                <c:pt idx="501">
                  <c:v>3553</c:v>
                </c:pt>
                <c:pt idx="503">
                  <c:v>5400</c:v>
                </c:pt>
                <c:pt idx="504">
                  <c:v>4200</c:v>
                </c:pt>
                <c:pt idx="505">
                  <c:v>4700</c:v>
                </c:pt>
                <c:pt idx="508">
                  <c:v>1541</c:v>
                </c:pt>
                <c:pt idx="512">
                  <c:v>5900</c:v>
                </c:pt>
                <c:pt idx="515">
                  <c:v>1736</c:v>
                </c:pt>
                <c:pt idx="517">
                  <c:v>7017</c:v>
                </c:pt>
                <c:pt idx="523">
                  <c:v>8400</c:v>
                </c:pt>
                <c:pt idx="525">
                  <c:v>400</c:v>
                </c:pt>
                <c:pt idx="526">
                  <c:v>7032</c:v>
                </c:pt>
                <c:pt idx="527">
                  <c:v>16938</c:v>
                </c:pt>
                <c:pt idx="532">
                  <c:v>13300</c:v>
                </c:pt>
                <c:pt idx="533">
                  <c:v>9000</c:v>
                </c:pt>
                <c:pt idx="535">
                  <c:v>9423</c:v>
                </c:pt>
                <c:pt idx="541">
                  <c:v>8000</c:v>
                </c:pt>
                <c:pt idx="543">
                  <c:v>12800</c:v>
                </c:pt>
                <c:pt idx="544">
                  <c:v>4900</c:v>
                </c:pt>
                <c:pt idx="550">
                  <c:v>8000</c:v>
                </c:pt>
                <c:pt idx="554">
                  <c:v>3800</c:v>
                </c:pt>
                <c:pt idx="555">
                  <c:v>15100</c:v>
                </c:pt>
                <c:pt idx="560">
                  <c:v>8300</c:v>
                </c:pt>
                <c:pt idx="564">
                  <c:v>14000</c:v>
                </c:pt>
                <c:pt idx="565">
                  <c:v>6670</c:v>
                </c:pt>
                <c:pt idx="566">
                  <c:v>8800</c:v>
                </c:pt>
                <c:pt idx="567">
                  <c:v>11000</c:v>
                </c:pt>
                <c:pt idx="572">
                  <c:v>11743</c:v>
                </c:pt>
                <c:pt idx="584">
                  <c:v>17400</c:v>
                </c:pt>
                <c:pt idx="588">
                  <c:v>1359</c:v>
                </c:pt>
                <c:pt idx="590">
                  <c:v>9600</c:v>
                </c:pt>
                <c:pt idx="593">
                  <c:v>14200</c:v>
                </c:pt>
                <c:pt idx="595">
                  <c:v>4938</c:v>
                </c:pt>
                <c:pt idx="596">
                  <c:v>955</c:v>
                </c:pt>
                <c:pt idx="600">
                  <c:v>9100</c:v>
                </c:pt>
                <c:pt idx="602">
                  <c:v>5200</c:v>
                </c:pt>
                <c:pt idx="604">
                  <c:v>4869</c:v>
                </c:pt>
                <c:pt idx="605">
                  <c:v>7679</c:v>
                </c:pt>
                <c:pt idx="609">
                  <c:v>8700</c:v>
                </c:pt>
                <c:pt idx="617">
                  <c:v>2421</c:v>
                </c:pt>
                <c:pt idx="618">
                  <c:v>2940</c:v>
                </c:pt>
                <c:pt idx="619">
                  <c:v>2493</c:v>
                </c:pt>
                <c:pt idx="620">
                  <c:v>5281</c:v>
                </c:pt>
                <c:pt idx="625">
                  <c:v>5797</c:v>
                </c:pt>
                <c:pt idx="626">
                  <c:v>3600</c:v>
                </c:pt>
                <c:pt idx="627">
                  <c:v>5904</c:v>
                </c:pt>
                <c:pt idx="628">
                  <c:v>5543</c:v>
                </c:pt>
                <c:pt idx="629">
                  <c:v>4754</c:v>
                </c:pt>
                <c:pt idx="631">
                  <c:v>3552</c:v>
                </c:pt>
                <c:pt idx="633">
                  <c:v>7520</c:v>
                </c:pt>
                <c:pt idx="634">
                  <c:v>10826</c:v>
                </c:pt>
                <c:pt idx="636">
                  <c:v>4510</c:v>
                </c:pt>
                <c:pt idx="638">
                  <c:v>2400</c:v>
                </c:pt>
                <c:pt idx="640">
                  <c:v>2600</c:v>
                </c:pt>
                <c:pt idx="641">
                  <c:v>3520</c:v>
                </c:pt>
                <c:pt idx="642">
                  <c:v>6738</c:v>
                </c:pt>
                <c:pt idx="643">
                  <c:v>3712</c:v>
                </c:pt>
                <c:pt idx="644">
                  <c:v>5681</c:v>
                </c:pt>
                <c:pt idx="647">
                  <c:v>3687</c:v>
                </c:pt>
                <c:pt idx="648">
                  <c:v>649</c:v>
                </c:pt>
                <c:pt idx="649">
                  <c:v>4635</c:v>
                </c:pt>
                <c:pt idx="651">
                  <c:v>2673</c:v>
                </c:pt>
                <c:pt idx="652">
                  <c:v>8500</c:v>
                </c:pt>
                <c:pt idx="653">
                  <c:v>3900</c:v>
                </c:pt>
                <c:pt idx="654">
                  <c:v>3454</c:v>
                </c:pt>
                <c:pt idx="655">
                  <c:v>1800</c:v>
                </c:pt>
                <c:pt idx="656">
                  <c:v>7600</c:v>
                </c:pt>
                <c:pt idx="658">
                  <c:v>4439</c:v>
                </c:pt>
                <c:pt idx="659">
                  <c:v>6871</c:v>
                </c:pt>
                <c:pt idx="660">
                  <c:v>7675</c:v>
                </c:pt>
                <c:pt idx="661">
                  <c:v>2838</c:v>
                </c:pt>
                <c:pt idx="662">
                  <c:v>4115</c:v>
                </c:pt>
                <c:pt idx="663">
                  <c:v>8152</c:v>
                </c:pt>
                <c:pt idx="664">
                  <c:v>3863</c:v>
                </c:pt>
                <c:pt idx="666">
                  <c:v>6800</c:v>
                </c:pt>
                <c:pt idx="667">
                  <c:v>600</c:v>
                </c:pt>
                <c:pt idx="669">
                  <c:v>5247</c:v>
                </c:pt>
                <c:pt idx="703">
                  <c:v>7962</c:v>
                </c:pt>
                <c:pt idx="715">
                  <c:v>8376</c:v>
                </c:pt>
                <c:pt idx="716">
                  <c:v>7827</c:v>
                </c:pt>
                <c:pt idx="717">
                  <c:v>11713</c:v>
                </c:pt>
                <c:pt idx="720">
                  <c:v>4912</c:v>
                </c:pt>
                <c:pt idx="723">
                  <c:v>13000</c:v>
                </c:pt>
                <c:pt idx="724">
                  <c:v>7700</c:v>
                </c:pt>
                <c:pt idx="735">
                  <c:v>8122</c:v>
                </c:pt>
                <c:pt idx="740">
                  <c:v>6066</c:v>
                </c:pt>
                <c:pt idx="741">
                  <c:v>9136</c:v>
                </c:pt>
                <c:pt idx="749">
                  <c:v>11524</c:v>
                </c:pt>
                <c:pt idx="762">
                  <c:v>200</c:v>
                </c:pt>
                <c:pt idx="763">
                  <c:v>4818</c:v>
                </c:pt>
                <c:pt idx="764">
                  <c:v>4893</c:v>
                </c:pt>
                <c:pt idx="765">
                  <c:v>4065</c:v>
                </c:pt>
                <c:pt idx="766">
                  <c:v>6412</c:v>
                </c:pt>
                <c:pt idx="767">
                  <c:v>6601</c:v>
                </c:pt>
                <c:pt idx="768">
                  <c:v>9252</c:v>
                </c:pt>
                <c:pt idx="769">
                  <c:v>10237</c:v>
                </c:pt>
                <c:pt idx="771">
                  <c:v>5097</c:v>
                </c:pt>
                <c:pt idx="776">
                  <c:v>2700</c:v>
                </c:pt>
                <c:pt idx="779">
                  <c:v>3413</c:v>
                </c:pt>
                <c:pt idx="780">
                  <c:v>5357</c:v>
                </c:pt>
                <c:pt idx="781">
                  <c:v>8900</c:v>
                </c:pt>
                <c:pt idx="782">
                  <c:v>10177</c:v>
                </c:pt>
                <c:pt idx="783">
                  <c:v>8800</c:v>
                </c:pt>
                <c:pt idx="786">
                  <c:v>17816</c:v>
                </c:pt>
                <c:pt idx="787">
                  <c:v>3269</c:v>
                </c:pt>
                <c:pt idx="789">
                  <c:v>1994</c:v>
                </c:pt>
                <c:pt idx="793">
                  <c:v>2311</c:v>
                </c:pt>
                <c:pt idx="794">
                  <c:v>8417</c:v>
                </c:pt>
                <c:pt idx="797">
                  <c:v>3903</c:v>
                </c:pt>
                <c:pt idx="806">
                  <c:v>5808</c:v>
                </c:pt>
                <c:pt idx="808">
                  <c:v>3767</c:v>
                </c:pt>
                <c:pt idx="809">
                  <c:v>3733</c:v>
                </c:pt>
                <c:pt idx="811">
                  <c:v>13755</c:v>
                </c:pt>
                <c:pt idx="815">
                  <c:v>2959</c:v>
                </c:pt>
                <c:pt idx="816">
                  <c:v>8241</c:v>
                </c:pt>
                <c:pt idx="818">
                  <c:v>1462</c:v>
                </c:pt>
                <c:pt idx="819">
                  <c:v>3310</c:v>
                </c:pt>
                <c:pt idx="820">
                  <c:v>6070</c:v>
                </c:pt>
                <c:pt idx="821">
                  <c:v>12893</c:v>
                </c:pt>
                <c:pt idx="822">
                  <c:v>4500</c:v>
                </c:pt>
                <c:pt idx="829">
                  <c:v>4994</c:v>
                </c:pt>
                <c:pt idx="830">
                  <c:v>3662</c:v>
                </c:pt>
                <c:pt idx="831">
                  <c:v>7174</c:v>
                </c:pt>
                <c:pt idx="832">
                  <c:v>1900</c:v>
                </c:pt>
                <c:pt idx="833">
                  <c:v>1300</c:v>
                </c:pt>
                <c:pt idx="838">
                  <c:v>9232</c:v>
                </c:pt>
                <c:pt idx="839">
                  <c:v>10791</c:v>
                </c:pt>
                <c:pt idx="842">
                  <c:v>5900</c:v>
                </c:pt>
                <c:pt idx="843">
                  <c:v>11381</c:v>
                </c:pt>
                <c:pt idx="845">
                  <c:v>3610</c:v>
                </c:pt>
                <c:pt idx="848">
                  <c:v>11132</c:v>
                </c:pt>
                <c:pt idx="851">
                  <c:v>11024</c:v>
                </c:pt>
                <c:pt idx="856">
                  <c:v>15095</c:v>
                </c:pt>
                <c:pt idx="857">
                  <c:v>17353</c:v>
                </c:pt>
                <c:pt idx="860">
                  <c:v>3500</c:v>
                </c:pt>
                <c:pt idx="862">
                  <c:v>11050</c:v>
                </c:pt>
                <c:pt idx="864">
                  <c:v>13498</c:v>
                </c:pt>
                <c:pt idx="865">
                  <c:v>7000</c:v>
                </c:pt>
                <c:pt idx="867">
                  <c:v>8100</c:v>
                </c:pt>
                <c:pt idx="868">
                  <c:v>6035</c:v>
                </c:pt>
                <c:pt idx="870">
                  <c:v>8875</c:v>
                </c:pt>
                <c:pt idx="871">
                  <c:v>5292</c:v>
                </c:pt>
                <c:pt idx="878">
                  <c:v>1704</c:v>
                </c:pt>
                <c:pt idx="879">
                  <c:v>4857</c:v>
                </c:pt>
                <c:pt idx="881">
                  <c:v>9371</c:v>
                </c:pt>
                <c:pt idx="883">
                  <c:v>6322</c:v>
                </c:pt>
                <c:pt idx="884">
                  <c:v>6229</c:v>
                </c:pt>
                <c:pt idx="885">
                  <c:v>7612</c:v>
                </c:pt>
                <c:pt idx="886">
                  <c:v>5781</c:v>
                </c:pt>
                <c:pt idx="888">
                  <c:v>6359</c:v>
                </c:pt>
                <c:pt idx="892">
                  <c:v>6115</c:v>
                </c:pt>
                <c:pt idx="893">
                  <c:v>1429</c:v>
                </c:pt>
                <c:pt idx="894">
                  <c:v>7237</c:v>
                </c:pt>
                <c:pt idx="895">
                  <c:v>7626</c:v>
                </c:pt>
                <c:pt idx="896">
                  <c:v>4496</c:v>
                </c:pt>
                <c:pt idx="897">
                  <c:v>5190</c:v>
                </c:pt>
                <c:pt idx="898">
                  <c:v>9989</c:v>
                </c:pt>
                <c:pt idx="899">
                  <c:v>8319</c:v>
                </c:pt>
                <c:pt idx="901">
                  <c:v>4439</c:v>
                </c:pt>
                <c:pt idx="902">
                  <c:v>7539</c:v>
                </c:pt>
                <c:pt idx="903">
                  <c:v>3466</c:v>
                </c:pt>
                <c:pt idx="904">
                  <c:v>8719</c:v>
                </c:pt>
                <c:pt idx="905">
                  <c:v>5738</c:v>
                </c:pt>
                <c:pt idx="907">
                  <c:v>6412</c:v>
                </c:pt>
                <c:pt idx="909">
                  <c:v>7170</c:v>
                </c:pt>
                <c:pt idx="910">
                  <c:v>10421</c:v>
                </c:pt>
                <c:pt idx="921">
                  <c:v>7090</c:v>
                </c:pt>
                <c:pt idx="922">
                  <c:v>4343</c:v>
                </c:pt>
                <c:pt idx="923">
                  <c:v>5652</c:v>
                </c:pt>
                <c:pt idx="930">
                  <c:v>8476</c:v>
                </c:pt>
                <c:pt idx="931">
                  <c:v>11987</c:v>
                </c:pt>
                <c:pt idx="932">
                  <c:v>9064</c:v>
                </c:pt>
                <c:pt idx="933">
                  <c:v>3702</c:v>
                </c:pt>
                <c:pt idx="934">
                  <c:v>5538</c:v>
                </c:pt>
                <c:pt idx="935">
                  <c:v>7255</c:v>
                </c:pt>
                <c:pt idx="938">
                  <c:v>11703</c:v>
                </c:pt>
                <c:pt idx="939">
                  <c:v>7028</c:v>
                </c:pt>
                <c:pt idx="943">
                  <c:v>8038</c:v>
                </c:pt>
                <c:pt idx="945">
                  <c:v>5092</c:v>
                </c:pt>
                <c:pt idx="952">
                  <c:v>2708</c:v>
                </c:pt>
                <c:pt idx="955">
                  <c:v>13040</c:v>
                </c:pt>
                <c:pt idx="957">
                  <c:v>7664</c:v>
                </c:pt>
                <c:pt idx="958">
                  <c:v>6210</c:v>
                </c:pt>
                <c:pt idx="959">
                  <c:v>11478</c:v>
                </c:pt>
                <c:pt idx="961">
                  <c:v>6586</c:v>
                </c:pt>
                <c:pt idx="963">
                  <c:v>9380</c:v>
                </c:pt>
                <c:pt idx="964">
                  <c:v>5881</c:v>
                </c:pt>
                <c:pt idx="965">
                  <c:v>3719</c:v>
                </c:pt>
                <c:pt idx="966">
                  <c:v>2800</c:v>
                </c:pt>
                <c:pt idx="971">
                  <c:v>7338</c:v>
                </c:pt>
                <c:pt idx="973">
                  <c:v>6062</c:v>
                </c:pt>
                <c:pt idx="986">
                  <c:v>1588</c:v>
                </c:pt>
                <c:pt idx="987">
                  <c:v>3347</c:v>
                </c:pt>
                <c:pt idx="988">
                  <c:v>3003</c:v>
                </c:pt>
                <c:pt idx="989">
                  <c:v>2585</c:v>
                </c:pt>
                <c:pt idx="991">
                  <c:v>4297</c:v>
                </c:pt>
                <c:pt idx="1004">
                  <c:v>6933</c:v>
                </c:pt>
                <c:pt idx="1006">
                  <c:v>6651</c:v>
                </c:pt>
                <c:pt idx="1007">
                  <c:v>8786</c:v>
                </c:pt>
                <c:pt idx="1008">
                  <c:v>1838</c:v>
                </c:pt>
                <c:pt idx="1009">
                  <c:v>1070</c:v>
                </c:pt>
                <c:pt idx="1011">
                  <c:v>6300</c:v>
                </c:pt>
                <c:pt idx="1012">
                  <c:v>600</c:v>
                </c:pt>
                <c:pt idx="1013">
                  <c:v>632</c:v>
                </c:pt>
                <c:pt idx="1014">
                  <c:v>3200</c:v>
                </c:pt>
                <c:pt idx="1015">
                  <c:v>3700</c:v>
                </c:pt>
                <c:pt idx="1016">
                  <c:v>500</c:v>
                </c:pt>
                <c:pt idx="1017">
                  <c:v>5400</c:v>
                </c:pt>
                <c:pt idx="1018">
                  <c:v>12500</c:v>
                </c:pt>
                <c:pt idx="1019">
                  <c:v>11100</c:v>
                </c:pt>
                <c:pt idx="1020">
                  <c:v>13000</c:v>
                </c:pt>
                <c:pt idx="1021">
                  <c:v>6400</c:v>
                </c:pt>
                <c:pt idx="1022">
                  <c:v>6600</c:v>
                </c:pt>
                <c:pt idx="1035">
                  <c:v>6389</c:v>
                </c:pt>
                <c:pt idx="1036">
                  <c:v>8001</c:v>
                </c:pt>
                <c:pt idx="1041">
                  <c:v>14800</c:v>
                </c:pt>
                <c:pt idx="1042">
                  <c:v>11000</c:v>
                </c:pt>
                <c:pt idx="1043">
                  <c:v>12900</c:v>
                </c:pt>
                <c:pt idx="1046">
                  <c:v>10659</c:v>
                </c:pt>
                <c:pt idx="1047">
                  <c:v>8932</c:v>
                </c:pt>
                <c:pt idx="1049">
                  <c:v>9333</c:v>
                </c:pt>
                <c:pt idx="1059">
                  <c:v>7400</c:v>
                </c:pt>
                <c:pt idx="1062">
                  <c:v>6275</c:v>
                </c:pt>
                <c:pt idx="1063">
                  <c:v>3500</c:v>
                </c:pt>
                <c:pt idx="1064">
                  <c:v>2000</c:v>
                </c:pt>
                <c:pt idx="1065">
                  <c:v>4500</c:v>
                </c:pt>
                <c:pt idx="1066">
                  <c:v>5400</c:v>
                </c:pt>
                <c:pt idx="1067">
                  <c:v>14100</c:v>
                </c:pt>
                <c:pt idx="1069">
                  <c:v>4700</c:v>
                </c:pt>
                <c:pt idx="1070">
                  <c:v>28200</c:v>
                </c:pt>
                <c:pt idx="1071">
                  <c:v>21300</c:v>
                </c:pt>
                <c:pt idx="1075">
                  <c:v>3900</c:v>
                </c:pt>
                <c:pt idx="1077">
                  <c:v>8943</c:v>
                </c:pt>
                <c:pt idx="1079">
                  <c:v>9600</c:v>
                </c:pt>
                <c:pt idx="1086">
                  <c:v>10248</c:v>
                </c:pt>
                <c:pt idx="1098">
                  <c:v>1400</c:v>
                </c:pt>
                <c:pt idx="1099">
                  <c:v>2500</c:v>
                </c:pt>
                <c:pt idx="1105">
                  <c:v>15100</c:v>
                </c:pt>
                <c:pt idx="1107">
                  <c:v>5650</c:v>
                </c:pt>
                <c:pt idx="1112">
                  <c:v>5000</c:v>
                </c:pt>
                <c:pt idx="1113">
                  <c:v>9500</c:v>
                </c:pt>
                <c:pt idx="1115">
                  <c:v>9800</c:v>
                </c:pt>
                <c:pt idx="1116">
                  <c:v>6600</c:v>
                </c:pt>
                <c:pt idx="1120">
                  <c:v>2468</c:v>
                </c:pt>
                <c:pt idx="1121">
                  <c:v>9550</c:v>
                </c:pt>
                <c:pt idx="1128">
                  <c:v>6100</c:v>
                </c:pt>
                <c:pt idx="1135">
                  <c:v>1169</c:v>
                </c:pt>
                <c:pt idx="1136">
                  <c:v>1340</c:v>
                </c:pt>
                <c:pt idx="1139">
                  <c:v>10277</c:v>
                </c:pt>
                <c:pt idx="1141">
                  <c:v>13500</c:v>
                </c:pt>
                <c:pt idx="1142">
                  <c:v>5651</c:v>
                </c:pt>
                <c:pt idx="1144">
                  <c:v>3100</c:v>
                </c:pt>
                <c:pt idx="1149">
                  <c:v>5630</c:v>
                </c:pt>
                <c:pt idx="1150">
                  <c:v>5247</c:v>
                </c:pt>
                <c:pt idx="1153">
                  <c:v>6201</c:v>
                </c:pt>
                <c:pt idx="1156">
                  <c:v>4626</c:v>
                </c:pt>
                <c:pt idx="1160">
                  <c:v>6238</c:v>
                </c:pt>
                <c:pt idx="1166">
                  <c:v>4084</c:v>
                </c:pt>
                <c:pt idx="1168">
                  <c:v>11028</c:v>
                </c:pt>
                <c:pt idx="1179">
                  <c:v>8730</c:v>
                </c:pt>
                <c:pt idx="1183">
                  <c:v>3200</c:v>
                </c:pt>
                <c:pt idx="1186">
                  <c:v>7200</c:v>
                </c:pt>
                <c:pt idx="1192">
                  <c:v>5346</c:v>
                </c:pt>
                <c:pt idx="1193">
                  <c:v>8041</c:v>
                </c:pt>
                <c:pt idx="1194">
                  <c:v>1800</c:v>
                </c:pt>
                <c:pt idx="1196">
                  <c:v>2347</c:v>
                </c:pt>
                <c:pt idx="1198">
                  <c:v>2500</c:v>
                </c:pt>
                <c:pt idx="1199">
                  <c:v>4800</c:v>
                </c:pt>
                <c:pt idx="1200">
                  <c:v>19700</c:v>
                </c:pt>
                <c:pt idx="1201">
                  <c:v>6796</c:v>
                </c:pt>
                <c:pt idx="1209">
                  <c:v>12147</c:v>
                </c:pt>
                <c:pt idx="1212">
                  <c:v>10900</c:v>
                </c:pt>
                <c:pt idx="1215">
                  <c:v>8974</c:v>
                </c:pt>
                <c:pt idx="1217">
                  <c:v>2600</c:v>
                </c:pt>
                <c:pt idx="1226">
                  <c:v>1454</c:v>
                </c:pt>
                <c:pt idx="1233">
                  <c:v>7346</c:v>
                </c:pt>
                <c:pt idx="1235">
                  <c:v>7983</c:v>
                </c:pt>
                <c:pt idx="1254">
                  <c:v>2587</c:v>
                </c:pt>
                <c:pt idx="1257">
                  <c:v>6100</c:v>
                </c:pt>
                <c:pt idx="1259">
                  <c:v>12106</c:v>
                </c:pt>
                <c:pt idx="1261">
                  <c:v>5346</c:v>
                </c:pt>
                <c:pt idx="1263">
                  <c:v>5954</c:v>
                </c:pt>
                <c:pt idx="1264">
                  <c:v>2802</c:v>
                </c:pt>
                <c:pt idx="1267">
                  <c:v>5910</c:v>
                </c:pt>
                <c:pt idx="1268">
                  <c:v>5880</c:v>
                </c:pt>
                <c:pt idx="1269">
                  <c:v>8914</c:v>
                </c:pt>
                <c:pt idx="1271">
                  <c:v>4828</c:v>
                </c:pt>
                <c:pt idx="1272">
                  <c:v>5936</c:v>
                </c:pt>
                <c:pt idx="1273">
                  <c:v>6891</c:v>
                </c:pt>
                <c:pt idx="1274">
                  <c:v>10233</c:v>
                </c:pt>
                <c:pt idx="1279">
                  <c:v>2985</c:v>
                </c:pt>
                <c:pt idx="1280">
                  <c:v>11955</c:v>
                </c:pt>
                <c:pt idx="1284">
                  <c:v>12050</c:v>
                </c:pt>
                <c:pt idx="1285">
                  <c:v>5180</c:v>
                </c:pt>
                <c:pt idx="1288">
                  <c:v>2997</c:v>
                </c:pt>
                <c:pt idx="1289">
                  <c:v>9018</c:v>
                </c:pt>
                <c:pt idx="1290">
                  <c:v>13097</c:v>
                </c:pt>
                <c:pt idx="1293">
                  <c:v>3852</c:v>
                </c:pt>
                <c:pt idx="1297">
                  <c:v>8600</c:v>
                </c:pt>
                <c:pt idx="1302">
                  <c:v>6668</c:v>
                </c:pt>
                <c:pt idx="1307">
                  <c:v>8464</c:v>
                </c:pt>
                <c:pt idx="1308">
                  <c:v>10824</c:v>
                </c:pt>
                <c:pt idx="1320">
                  <c:v>11049</c:v>
                </c:pt>
                <c:pt idx="1322">
                  <c:v>1289</c:v>
                </c:pt>
                <c:pt idx="1324">
                  <c:v>6801</c:v>
                </c:pt>
                <c:pt idx="1326">
                  <c:v>4498</c:v>
                </c:pt>
                <c:pt idx="1327">
                  <c:v>3676</c:v>
                </c:pt>
                <c:pt idx="1329">
                  <c:v>8575</c:v>
                </c:pt>
                <c:pt idx="1336">
                  <c:v>9669</c:v>
                </c:pt>
                <c:pt idx="1344">
                  <c:v>2800</c:v>
                </c:pt>
                <c:pt idx="1345">
                  <c:v>3900</c:v>
                </c:pt>
                <c:pt idx="1346">
                  <c:v>4400</c:v>
                </c:pt>
                <c:pt idx="1349">
                  <c:v>9200</c:v>
                </c:pt>
                <c:pt idx="1350">
                  <c:v>11500</c:v>
                </c:pt>
                <c:pt idx="1352">
                  <c:v>3808</c:v>
                </c:pt>
                <c:pt idx="1355">
                  <c:v>2000</c:v>
                </c:pt>
                <c:pt idx="1356">
                  <c:v>1600</c:v>
                </c:pt>
                <c:pt idx="1357">
                  <c:v>6676</c:v>
                </c:pt>
                <c:pt idx="1373">
                  <c:v>6400</c:v>
                </c:pt>
                <c:pt idx="1374">
                  <c:v>3700</c:v>
                </c:pt>
                <c:pt idx="1376">
                  <c:v>9200</c:v>
                </c:pt>
                <c:pt idx="1377">
                  <c:v>4300</c:v>
                </c:pt>
                <c:pt idx="1378">
                  <c:v>2800</c:v>
                </c:pt>
                <c:pt idx="1379">
                  <c:v>1900</c:v>
                </c:pt>
                <c:pt idx="1380">
                  <c:v>5800</c:v>
                </c:pt>
                <c:pt idx="1381">
                  <c:v>4400</c:v>
                </c:pt>
                <c:pt idx="1382">
                  <c:v>16325</c:v>
                </c:pt>
                <c:pt idx="1385">
                  <c:v>5800</c:v>
                </c:pt>
                <c:pt idx="1387">
                  <c:v>6372</c:v>
                </c:pt>
                <c:pt idx="1390">
                  <c:v>12693</c:v>
                </c:pt>
                <c:pt idx="1416">
                  <c:v>4400</c:v>
                </c:pt>
                <c:pt idx="1422">
                  <c:v>14465</c:v>
                </c:pt>
                <c:pt idx="1423">
                  <c:v>4965</c:v>
                </c:pt>
                <c:pt idx="1427">
                  <c:v>3950</c:v>
                </c:pt>
                <c:pt idx="1435">
                  <c:v>7975</c:v>
                </c:pt>
                <c:pt idx="1436">
                  <c:v>737</c:v>
                </c:pt>
                <c:pt idx="1437">
                  <c:v>3910</c:v>
                </c:pt>
                <c:pt idx="1442">
                  <c:v>6737</c:v>
                </c:pt>
                <c:pt idx="1449">
                  <c:v>9005</c:v>
                </c:pt>
                <c:pt idx="1455">
                  <c:v>5700</c:v>
                </c:pt>
                <c:pt idx="1456">
                  <c:v>3235</c:v>
                </c:pt>
                <c:pt idx="1457">
                  <c:v>2754</c:v>
                </c:pt>
                <c:pt idx="1474">
                  <c:v>4787</c:v>
                </c:pt>
                <c:pt idx="1475">
                  <c:v>8466</c:v>
                </c:pt>
                <c:pt idx="1480">
                  <c:v>16800</c:v>
                </c:pt>
                <c:pt idx="1481">
                  <c:v>26300</c:v>
                </c:pt>
                <c:pt idx="1491">
                  <c:v>3788</c:v>
                </c:pt>
                <c:pt idx="1494">
                  <c:v>3348</c:v>
                </c:pt>
                <c:pt idx="1495">
                  <c:v>11600</c:v>
                </c:pt>
                <c:pt idx="1497">
                  <c:v>12363</c:v>
                </c:pt>
                <c:pt idx="1498">
                  <c:v>11978</c:v>
                </c:pt>
                <c:pt idx="1500">
                  <c:v>10002</c:v>
                </c:pt>
                <c:pt idx="1501">
                  <c:v>3117</c:v>
                </c:pt>
                <c:pt idx="1502">
                  <c:v>2402</c:v>
                </c:pt>
                <c:pt idx="1511">
                  <c:v>8000</c:v>
                </c:pt>
                <c:pt idx="1518">
                  <c:v>3200</c:v>
                </c:pt>
                <c:pt idx="1519">
                  <c:v>500</c:v>
                </c:pt>
                <c:pt idx="1520">
                  <c:v>2100</c:v>
                </c:pt>
                <c:pt idx="1521">
                  <c:v>4900</c:v>
                </c:pt>
                <c:pt idx="1522">
                  <c:v>8949</c:v>
                </c:pt>
                <c:pt idx="1524">
                  <c:v>4456</c:v>
                </c:pt>
                <c:pt idx="1525">
                  <c:v>8000</c:v>
                </c:pt>
                <c:pt idx="1526">
                  <c:v>4277</c:v>
                </c:pt>
                <c:pt idx="1527">
                  <c:v>1000</c:v>
                </c:pt>
                <c:pt idx="1530">
                  <c:v>1013</c:v>
                </c:pt>
                <c:pt idx="1531">
                  <c:v>14300</c:v>
                </c:pt>
                <c:pt idx="1534">
                  <c:v>3400</c:v>
                </c:pt>
                <c:pt idx="1538">
                  <c:v>18999</c:v>
                </c:pt>
                <c:pt idx="1539">
                  <c:v>4641</c:v>
                </c:pt>
                <c:pt idx="1540">
                  <c:v>2535</c:v>
                </c:pt>
                <c:pt idx="1541">
                  <c:v>10442</c:v>
                </c:pt>
                <c:pt idx="1543">
                  <c:v>12000</c:v>
                </c:pt>
                <c:pt idx="1544">
                  <c:v>7000</c:v>
                </c:pt>
                <c:pt idx="1546">
                  <c:v>4000</c:v>
                </c:pt>
                <c:pt idx="1549">
                  <c:v>7422</c:v>
                </c:pt>
                <c:pt idx="1550">
                  <c:v>7333</c:v>
                </c:pt>
                <c:pt idx="1552">
                  <c:v>7925</c:v>
                </c:pt>
                <c:pt idx="1555">
                  <c:v>5160</c:v>
                </c:pt>
                <c:pt idx="1557">
                  <c:v>4790</c:v>
                </c:pt>
                <c:pt idx="1558">
                  <c:v>6310</c:v>
                </c:pt>
                <c:pt idx="1559">
                  <c:v>6800</c:v>
                </c:pt>
                <c:pt idx="1563">
                  <c:v>500</c:v>
                </c:pt>
                <c:pt idx="1564">
                  <c:v>5112</c:v>
                </c:pt>
                <c:pt idx="1565">
                  <c:v>24750</c:v>
                </c:pt>
                <c:pt idx="1569">
                  <c:v>3700</c:v>
                </c:pt>
                <c:pt idx="1570">
                  <c:v>8000</c:v>
                </c:pt>
                <c:pt idx="1571">
                  <c:v>7538</c:v>
                </c:pt>
                <c:pt idx="1573">
                  <c:v>8350</c:v>
                </c:pt>
                <c:pt idx="1574">
                  <c:v>7673</c:v>
                </c:pt>
                <c:pt idx="1576">
                  <c:v>12200</c:v>
                </c:pt>
                <c:pt idx="1577">
                  <c:v>1600</c:v>
                </c:pt>
                <c:pt idx="1578">
                  <c:v>3474</c:v>
                </c:pt>
                <c:pt idx="1579">
                  <c:v>4130</c:v>
                </c:pt>
                <c:pt idx="1580">
                  <c:v>10080</c:v>
                </c:pt>
                <c:pt idx="1581">
                  <c:v>11211</c:v>
                </c:pt>
                <c:pt idx="1582">
                  <c:v>14627</c:v>
                </c:pt>
                <c:pt idx="1583">
                  <c:v>14547</c:v>
                </c:pt>
                <c:pt idx="1584">
                  <c:v>13512</c:v>
                </c:pt>
                <c:pt idx="1585">
                  <c:v>5449</c:v>
                </c:pt>
                <c:pt idx="1586">
                  <c:v>4004</c:v>
                </c:pt>
                <c:pt idx="1587">
                  <c:v>10399</c:v>
                </c:pt>
                <c:pt idx="1591">
                  <c:v>6288</c:v>
                </c:pt>
                <c:pt idx="1593">
                  <c:v>11670</c:v>
                </c:pt>
                <c:pt idx="1594">
                  <c:v>7531</c:v>
                </c:pt>
                <c:pt idx="1595">
                  <c:v>7935</c:v>
                </c:pt>
                <c:pt idx="1596">
                  <c:v>5830</c:v>
                </c:pt>
                <c:pt idx="1597">
                  <c:v>15712</c:v>
                </c:pt>
                <c:pt idx="1599">
                  <c:v>11983</c:v>
                </c:pt>
                <c:pt idx="1600">
                  <c:v>9333</c:v>
                </c:pt>
                <c:pt idx="1601">
                  <c:v>11064</c:v>
                </c:pt>
                <c:pt idx="1602">
                  <c:v>2133</c:v>
                </c:pt>
                <c:pt idx="1603">
                  <c:v>7607</c:v>
                </c:pt>
                <c:pt idx="1604">
                  <c:v>5275</c:v>
                </c:pt>
                <c:pt idx="1605">
                  <c:v>10590</c:v>
                </c:pt>
                <c:pt idx="1606">
                  <c:v>9215</c:v>
                </c:pt>
                <c:pt idx="1607">
                  <c:v>8432</c:v>
                </c:pt>
                <c:pt idx="1608">
                  <c:v>8934</c:v>
                </c:pt>
                <c:pt idx="1609">
                  <c:v>9303</c:v>
                </c:pt>
                <c:pt idx="1610">
                  <c:v>4064</c:v>
                </c:pt>
                <c:pt idx="1611">
                  <c:v>4378</c:v>
                </c:pt>
                <c:pt idx="1613">
                  <c:v>9830</c:v>
                </c:pt>
                <c:pt idx="1614">
                  <c:v>3547</c:v>
                </c:pt>
                <c:pt idx="1615">
                  <c:v>2270</c:v>
                </c:pt>
                <c:pt idx="1617">
                  <c:v>8098</c:v>
                </c:pt>
                <c:pt idx="1618">
                  <c:v>11703</c:v>
                </c:pt>
                <c:pt idx="1619">
                  <c:v>7690</c:v>
                </c:pt>
                <c:pt idx="1620">
                  <c:v>13960</c:v>
                </c:pt>
                <c:pt idx="1621">
                  <c:v>13209</c:v>
                </c:pt>
                <c:pt idx="1628">
                  <c:v>2179</c:v>
                </c:pt>
                <c:pt idx="1630">
                  <c:v>9761</c:v>
                </c:pt>
                <c:pt idx="1631">
                  <c:v>9224</c:v>
                </c:pt>
                <c:pt idx="1632">
                  <c:v>4676</c:v>
                </c:pt>
                <c:pt idx="1633">
                  <c:v>11957</c:v>
                </c:pt>
                <c:pt idx="1636">
                  <c:v>4499</c:v>
                </c:pt>
                <c:pt idx="1637">
                  <c:v>3600</c:v>
                </c:pt>
                <c:pt idx="1638">
                  <c:v>6300</c:v>
                </c:pt>
                <c:pt idx="1639">
                  <c:v>10500</c:v>
                </c:pt>
                <c:pt idx="1643">
                  <c:v>9900</c:v>
                </c:pt>
                <c:pt idx="1644">
                  <c:v>3100</c:v>
                </c:pt>
                <c:pt idx="1645">
                  <c:v>1500</c:v>
                </c:pt>
                <c:pt idx="1650">
                  <c:v>5400</c:v>
                </c:pt>
                <c:pt idx="1651">
                  <c:v>4500</c:v>
                </c:pt>
                <c:pt idx="1652">
                  <c:v>4767</c:v>
                </c:pt>
                <c:pt idx="1654">
                  <c:v>6100</c:v>
                </c:pt>
                <c:pt idx="1655">
                  <c:v>9200</c:v>
                </c:pt>
                <c:pt idx="1656">
                  <c:v>10200</c:v>
                </c:pt>
                <c:pt idx="1658">
                  <c:v>12800</c:v>
                </c:pt>
                <c:pt idx="1659">
                  <c:v>4525</c:v>
                </c:pt>
                <c:pt idx="1660">
                  <c:v>3661</c:v>
                </c:pt>
                <c:pt idx="1662">
                  <c:v>5725</c:v>
                </c:pt>
                <c:pt idx="1667">
                  <c:v>4800</c:v>
                </c:pt>
                <c:pt idx="1670">
                  <c:v>2674</c:v>
                </c:pt>
                <c:pt idx="1671">
                  <c:v>5972</c:v>
                </c:pt>
                <c:pt idx="1672">
                  <c:v>10219</c:v>
                </c:pt>
                <c:pt idx="1673">
                  <c:v>1714</c:v>
                </c:pt>
                <c:pt idx="1678">
                  <c:v>16871</c:v>
                </c:pt>
                <c:pt idx="1693">
                  <c:v>4000</c:v>
                </c:pt>
                <c:pt idx="1699">
                  <c:v>5353</c:v>
                </c:pt>
                <c:pt idx="1700">
                  <c:v>6304</c:v>
                </c:pt>
                <c:pt idx="1702">
                  <c:v>5767</c:v>
                </c:pt>
                <c:pt idx="1703">
                  <c:v>4029</c:v>
                </c:pt>
                <c:pt idx="1704">
                  <c:v>5119</c:v>
                </c:pt>
                <c:pt idx="1705">
                  <c:v>3200</c:v>
                </c:pt>
                <c:pt idx="1706">
                  <c:v>4200</c:v>
                </c:pt>
                <c:pt idx="1709">
                  <c:v>12900</c:v>
                </c:pt>
                <c:pt idx="1710">
                  <c:v>3500</c:v>
                </c:pt>
                <c:pt idx="1714">
                  <c:v>6000</c:v>
                </c:pt>
                <c:pt idx="1715">
                  <c:v>7000</c:v>
                </c:pt>
                <c:pt idx="1716">
                  <c:v>3900</c:v>
                </c:pt>
                <c:pt idx="1717">
                  <c:v>900</c:v>
                </c:pt>
                <c:pt idx="1724">
                  <c:v>3000</c:v>
                </c:pt>
                <c:pt idx="1725">
                  <c:v>16700</c:v>
                </c:pt>
                <c:pt idx="1731">
                  <c:v>2300</c:v>
                </c:pt>
                <c:pt idx="1751">
                  <c:v>8400</c:v>
                </c:pt>
                <c:pt idx="1758">
                  <c:v>5300</c:v>
                </c:pt>
                <c:pt idx="1759">
                  <c:v>6300</c:v>
                </c:pt>
                <c:pt idx="1762">
                  <c:v>2028</c:v>
                </c:pt>
                <c:pt idx="1763">
                  <c:v>1800</c:v>
                </c:pt>
                <c:pt idx="1764">
                  <c:v>2200</c:v>
                </c:pt>
                <c:pt idx="1765">
                  <c:v>8900</c:v>
                </c:pt>
                <c:pt idx="1766">
                  <c:v>3102</c:v>
                </c:pt>
                <c:pt idx="1767">
                  <c:v>2700</c:v>
                </c:pt>
                <c:pt idx="1768">
                  <c:v>5600</c:v>
                </c:pt>
                <c:pt idx="1772">
                  <c:v>2479</c:v>
                </c:pt>
                <c:pt idx="1773">
                  <c:v>5407</c:v>
                </c:pt>
                <c:pt idx="1775">
                  <c:v>3594</c:v>
                </c:pt>
                <c:pt idx="1776">
                  <c:v>2100</c:v>
                </c:pt>
                <c:pt idx="1779">
                  <c:v>6700</c:v>
                </c:pt>
                <c:pt idx="1781">
                  <c:v>3400</c:v>
                </c:pt>
                <c:pt idx="1783">
                  <c:v>6300</c:v>
                </c:pt>
                <c:pt idx="1787">
                  <c:v>17608</c:v>
                </c:pt>
                <c:pt idx="1791">
                  <c:v>1100</c:v>
                </c:pt>
                <c:pt idx="1795">
                  <c:v>2710</c:v>
                </c:pt>
                <c:pt idx="1797">
                  <c:v>1200</c:v>
                </c:pt>
                <c:pt idx="1800">
                  <c:v>2900</c:v>
                </c:pt>
                <c:pt idx="1803">
                  <c:v>5977</c:v>
                </c:pt>
                <c:pt idx="1806">
                  <c:v>1400</c:v>
                </c:pt>
                <c:pt idx="1808">
                  <c:v>3100</c:v>
                </c:pt>
                <c:pt idx="1809">
                  <c:v>5470</c:v>
                </c:pt>
                <c:pt idx="1811">
                  <c:v>4112</c:v>
                </c:pt>
                <c:pt idx="1812">
                  <c:v>8391</c:v>
                </c:pt>
                <c:pt idx="1814">
                  <c:v>5017</c:v>
                </c:pt>
                <c:pt idx="1816">
                  <c:v>4500</c:v>
                </c:pt>
                <c:pt idx="1817">
                  <c:v>1300</c:v>
                </c:pt>
                <c:pt idx="1818">
                  <c:v>3200</c:v>
                </c:pt>
                <c:pt idx="1819">
                  <c:v>700</c:v>
                </c:pt>
                <c:pt idx="1820">
                  <c:v>1953</c:v>
                </c:pt>
                <c:pt idx="1821">
                  <c:v>1400</c:v>
                </c:pt>
                <c:pt idx="1822">
                  <c:v>4500</c:v>
                </c:pt>
                <c:pt idx="1823">
                  <c:v>5900</c:v>
                </c:pt>
                <c:pt idx="1826">
                  <c:v>8700</c:v>
                </c:pt>
                <c:pt idx="1829">
                  <c:v>8100</c:v>
                </c:pt>
                <c:pt idx="1832">
                  <c:v>6495</c:v>
                </c:pt>
                <c:pt idx="1833">
                  <c:v>6638</c:v>
                </c:pt>
                <c:pt idx="1838">
                  <c:v>6189</c:v>
                </c:pt>
                <c:pt idx="1839">
                  <c:v>2700</c:v>
                </c:pt>
                <c:pt idx="1840">
                  <c:v>7894</c:v>
                </c:pt>
                <c:pt idx="1846">
                  <c:v>12370</c:v>
                </c:pt>
                <c:pt idx="1847">
                  <c:v>6941</c:v>
                </c:pt>
                <c:pt idx="1850">
                  <c:v>5571</c:v>
                </c:pt>
                <c:pt idx="1852">
                  <c:v>6200</c:v>
                </c:pt>
                <c:pt idx="1855">
                  <c:v>4245</c:v>
                </c:pt>
                <c:pt idx="1861">
                  <c:v>5247</c:v>
                </c:pt>
                <c:pt idx="1877">
                  <c:v>8547</c:v>
                </c:pt>
                <c:pt idx="1878">
                  <c:v>3765</c:v>
                </c:pt>
                <c:pt idx="1899">
                  <c:v>13167</c:v>
                </c:pt>
                <c:pt idx="1900">
                  <c:v>4186</c:v>
                </c:pt>
                <c:pt idx="1901">
                  <c:v>3053</c:v>
                </c:pt>
                <c:pt idx="1902">
                  <c:v>5956</c:v>
                </c:pt>
                <c:pt idx="1903">
                  <c:v>8004</c:v>
                </c:pt>
                <c:pt idx="1904">
                  <c:v>8030</c:v>
                </c:pt>
                <c:pt idx="1905">
                  <c:v>5050</c:v>
                </c:pt>
                <c:pt idx="1906">
                  <c:v>7220</c:v>
                </c:pt>
                <c:pt idx="1907">
                  <c:v>2793</c:v>
                </c:pt>
                <c:pt idx="1908">
                  <c:v>4215</c:v>
                </c:pt>
                <c:pt idx="1909">
                  <c:v>3286</c:v>
                </c:pt>
                <c:pt idx="1913">
                  <c:v>700</c:v>
                </c:pt>
                <c:pt idx="1915">
                  <c:v>8894</c:v>
                </c:pt>
                <c:pt idx="1917">
                  <c:v>4577</c:v>
                </c:pt>
                <c:pt idx="1922">
                  <c:v>7355</c:v>
                </c:pt>
                <c:pt idx="1923">
                  <c:v>7157</c:v>
                </c:pt>
                <c:pt idx="1926">
                  <c:v>8544</c:v>
                </c:pt>
                <c:pt idx="1927">
                  <c:v>4689</c:v>
                </c:pt>
                <c:pt idx="1928">
                  <c:v>5030</c:v>
                </c:pt>
                <c:pt idx="1931">
                  <c:v>7680</c:v>
                </c:pt>
                <c:pt idx="1932">
                  <c:v>3281</c:v>
                </c:pt>
                <c:pt idx="1935">
                  <c:v>6731</c:v>
                </c:pt>
                <c:pt idx="1937">
                  <c:v>5129</c:v>
                </c:pt>
                <c:pt idx="1946">
                  <c:v>5303</c:v>
                </c:pt>
                <c:pt idx="1958">
                  <c:v>3615</c:v>
                </c:pt>
                <c:pt idx="1962">
                  <c:v>7744</c:v>
                </c:pt>
                <c:pt idx="1963">
                  <c:v>7349</c:v>
                </c:pt>
                <c:pt idx="1964">
                  <c:v>1837</c:v>
                </c:pt>
                <c:pt idx="1998">
                  <c:v>9488</c:v>
                </c:pt>
                <c:pt idx="1999">
                  <c:v>5465</c:v>
                </c:pt>
                <c:pt idx="2002">
                  <c:v>7181</c:v>
                </c:pt>
                <c:pt idx="2003">
                  <c:v>9328</c:v>
                </c:pt>
                <c:pt idx="2006">
                  <c:v>4435</c:v>
                </c:pt>
                <c:pt idx="2009">
                  <c:v>7585</c:v>
                </c:pt>
                <c:pt idx="2010">
                  <c:v>9694</c:v>
                </c:pt>
                <c:pt idx="2015">
                  <c:v>4339</c:v>
                </c:pt>
                <c:pt idx="2016">
                  <c:v>1543</c:v>
                </c:pt>
                <c:pt idx="2017">
                  <c:v>3007</c:v>
                </c:pt>
                <c:pt idx="2018">
                  <c:v>14895</c:v>
                </c:pt>
                <c:pt idx="2019">
                  <c:v>7714</c:v>
                </c:pt>
                <c:pt idx="2023">
                  <c:v>6802</c:v>
                </c:pt>
                <c:pt idx="2024">
                  <c:v>9308</c:v>
                </c:pt>
                <c:pt idx="2025">
                  <c:v>3092</c:v>
                </c:pt>
                <c:pt idx="2026">
                  <c:v>7406</c:v>
                </c:pt>
                <c:pt idx="2028">
                  <c:v>2786</c:v>
                </c:pt>
                <c:pt idx="2033">
                  <c:v>11163</c:v>
                </c:pt>
                <c:pt idx="2034">
                  <c:v>7319</c:v>
                </c:pt>
                <c:pt idx="2040">
                  <c:v>4440</c:v>
                </c:pt>
                <c:pt idx="2041">
                  <c:v>11260</c:v>
                </c:pt>
                <c:pt idx="2045">
                  <c:v>3992</c:v>
                </c:pt>
                <c:pt idx="2047">
                  <c:v>8262</c:v>
                </c:pt>
                <c:pt idx="2048">
                  <c:v>5513</c:v>
                </c:pt>
                <c:pt idx="2049">
                  <c:v>9766</c:v>
                </c:pt>
                <c:pt idx="2050">
                  <c:v>3944</c:v>
                </c:pt>
                <c:pt idx="2055">
                  <c:v>3300</c:v>
                </c:pt>
                <c:pt idx="2066">
                  <c:v>12799</c:v>
                </c:pt>
                <c:pt idx="2068">
                  <c:v>5685</c:v>
                </c:pt>
                <c:pt idx="2071">
                  <c:v>3711</c:v>
                </c:pt>
                <c:pt idx="2075">
                  <c:v>10533</c:v>
                </c:pt>
                <c:pt idx="2076">
                  <c:v>8499</c:v>
                </c:pt>
                <c:pt idx="2077">
                  <c:v>8138</c:v>
                </c:pt>
                <c:pt idx="2082">
                  <c:v>11519</c:v>
                </c:pt>
                <c:pt idx="2083">
                  <c:v>6286</c:v>
                </c:pt>
                <c:pt idx="2084">
                  <c:v>16462</c:v>
                </c:pt>
                <c:pt idx="2085">
                  <c:v>9412</c:v>
                </c:pt>
                <c:pt idx="2086">
                  <c:v>4501</c:v>
                </c:pt>
                <c:pt idx="2087">
                  <c:v>3117</c:v>
                </c:pt>
                <c:pt idx="2088">
                  <c:v>7283</c:v>
                </c:pt>
                <c:pt idx="2091">
                  <c:v>8123</c:v>
                </c:pt>
                <c:pt idx="2097">
                  <c:v>5315</c:v>
                </c:pt>
                <c:pt idx="2107">
                  <c:v>6572</c:v>
                </c:pt>
                <c:pt idx="2108">
                  <c:v>10749</c:v>
                </c:pt>
                <c:pt idx="2110">
                  <c:v>3776</c:v>
                </c:pt>
                <c:pt idx="2114">
                  <c:v>10154</c:v>
                </c:pt>
                <c:pt idx="2115">
                  <c:v>5190</c:v>
                </c:pt>
                <c:pt idx="2116">
                  <c:v>1923</c:v>
                </c:pt>
                <c:pt idx="2117">
                  <c:v>4569</c:v>
                </c:pt>
                <c:pt idx="2121">
                  <c:v>8764</c:v>
                </c:pt>
                <c:pt idx="2122">
                  <c:v>10099</c:v>
                </c:pt>
                <c:pt idx="2123">
                  <c:v>2931</c:v>
                </c:pt>
                <c:pt idx="2124">
                  <c:v>7365</c:v>
                </c:pt>
                <c:pt idx="2126">
                  <c:v>6772</c:v>
                </c:pt>
                <c:pt idx="2129">
                  <c:v>6661</c:v>
                </c:pt>
                <c:pt idx="2130">
                  <c:v>5331</c:v>
                </c:pt>
                <c:pt idx="2131">
                  <c:v>9863</c:v>
                </c:pt>
                <c:pt idx="2132">
                  <c:v>9849</c:v>
                </c:pt>
                <c:pt idx="2134">
                  <c:v>9636</c:v>
                </c:pt>
                <c:pt idx="2135">
                  <c:v>6766</c:v>
                </c:pt>
                <c:pt idx="2136">
                  <c:v>2565</c:v>
                </c:pt>
                <c:pt idx="2137">
                  <c:v>3272</c:v>
                </c:pt>
                <c:pt idx="2139">
                  <c:v>8332</c:v>
                </c:pt>
                <c:pt idx="2140">
                  <c:v>6824</c:v>
                </c:pt>
                <c:pt idx="2143">
                  <c:v>5518</c:v>
                </c:pt>
                <c:pt idx="2144">
                  <c:v>7353</c:v>
                </c:pt>
                <c:pt idx="2145">
                  <c:v>2716</c:v>
                </c:pt>
                <c:pt idx="2147">
                  <c:v>12399</c:v>
                </c:pt>
                <c:pt idx="2148">
                  <c:v>10303</c:v>
                </c:pt>
                <c:pt idx="2154">
                  <c:v>12933</c:v>
                </c:pt>
                <c:pt idx="2155">
                  <c:v>3116</c:v>
                </c:pt>
                <c:pt idx="2156">
                  <c:v>6000</c:v>
                </c:pt>
                <c:pt idx="2157">
                  <c:v>10706</c:v>
                </c:pt>
                <c:pt idx="2162">
                  <c:v>3597</c:v>
                </c:pt>
                <c:pt idx="2163">
                  <c:v>2958</c:v>
                </c:pt>
                <c:pt idx="2164">
                  <c:v>5071</c:v>
                </c:pt>
                <c:pt idx="2165">
                  <c:v>6026</c:v>
                </c:pt>
                <c:pt idx="2166">
                  <c:v>6026</c:v>
                </c:pt>
                <c:pt idx="2176">
                  <c:v>8489</c:v>
                </c:pt>
                <c:pt idx="2188">
                  <c:v>6494</c:v>
                </c:pt>
                <c:pt idx="2191">
                  <c:v>5183</c:v>
                </c:pt>
                <c:pt idx="2192">
                  <c:v>2228</c:v>
                </c:pt>
                <c:pt idx="2194">
                  <c:v>2825</c:v>
                </c:pt>
                <c:pt idx="2198">
                  <c:v>9247</c:v>
                </c:pt>
                <c:pt idx="2199">
                  <c:v>8414</c:v>
                </c:pt>
                <c:pt idx="2201">
                  <c:v>10790</c:v>
                </c:pt>
                <c:pt idx="2204">
                  <c:v>977</c:v>
                </c:pt>
                <c:pt idx="2205">
                  <c:v>11168</c:v>
                </c:pt>
                <c:pt idx="2206">
                  <c:v>5786</c:v>
                </c:pt>
                <c:pt idx="2207">
                  <c:v>3930</c:v>
                </c:pt>
                <c:pt idx="2213">
                  <c:v>6547</c:v>
                </c:pt>
                <c:pt idx="2214">
                  <c:v>8494</c:v>
                </c:pt>
                <c:pt idx="2218">
                  <c:v>4837</c:v>
                </c:pt>
                <c:pt idx="2223">
                  <c:v>12310</c:v>
                </c:pt>
                <c:pt idx="2227">
                  <c:v>8739</c:v>
                </c:pt>
                <c:pt idx="2228">
                  <c:v>16600</c:v>
                </c:pt>
                <c:pt idx="2232">
                  <c:v>10047</c:v>
                </c:pt>
                <c:pt idx="2234">
                  <c:v>5654</c:v>
                </c:pt>
                <c:pt idx="2235">
                  <c:v>4076</c:v>
                </c:pt>
                <c:pt idx="2237">
                  <c:v>4614</c:v>
                </c:pt>
                <c:pt idx="2238">
                  <c:v>4059</c:v>
                </c:pt>
                <c:pt idx="2239">
                  <c:v>780</c:v>
                </c:pt>
                <c:pt idx="2241">
                  <c:v>4168</c:v>
                </c:pt>
                <c:pt idx="2243">
                  <c:v>4812</c:v>
                </c:pt>
                <c:pt idx="2248">
                  <c:v>5461</c:v>
                </c:pt>
                <c:pt idx="2250">
                  <c:v>5385</c:v>
                </c:pt>
                <c:pt idx="2251">
                  <c:v>6361</c:v>
                </c:pt>
                <c:pt idx="2261">
                  <c:v>6584</c:v>
                </c:pt>
                <c:pt idx="2273">
                  <c:v>7334</c:v>
                </c:pt>
                <c:pt idx="2280">
                  <c:v>8390</c:v>
                </c:pt>
                <c:pt idx="2287">
                  <c:v>10266</c:v>
                </c:pt>
                <c:pt idx="2289">
                  <c:v>10818</c:v>
                </c:pt>
                <c:pt idx="2290">
                  <c:v>5331</c:v>
                </c:pt>
                <c:pt idx="2292">
                  <c:v>1847</c:v>
                </c:pt>
                <c:pt idx="2293">
                  <c:v>4240</c:v>
                </c:pt>
                <c:pt idx="2295">
                  <c:v>6775</c:v>
                </c:pt>
                <c:pt idx="2308">
                  <c:v>800</c:v>
                </c:pt>
                <c:pt idx="2309">
                  <c:v>5003</c:v>
                </c:pt>
                <c:pt idx="2310">
                  <c:v>10194</c:v>
                </c:pt>
                <c:pt idx="2311">
                  <c:v>10023</c:v>
                </c:pt>
                <c:pt idx="2312">
                  <c:v>5147</c:v>
                </c:pt>
                <c:pt idx="2313">
                  <c:v>9353</c:v>
                </c:pt>
                <c:pt idx="2315">
                  <c:v>1900</c:v>
                </c:pt>
                <c:pt idx="2319">
                  <c:v>4100</c:v>
                </c:pt>
                <c:pt idx="2325">
                  <c:v>1100</c:v>
                </c:pt>
                <c:pt idx="2326">
                  <c:v>4634</c:v>
                </c:pt>
                <c:pt idx="2329">
                  <c:v>7161</c:v>
                </c:pt>
                <c:pt idx="2332">
                  <c:v>3395</c:v>
                </c:pt>
                <c:pt idx="2334">
                  <c:v>800</c:v>
                </c:pt>
                <c:pt idx="2337">
                  <c:v>6000</c:v>
                </c:pt>
                <c:pt idx="2338">
                  <c:v>2900</c:v>
                </c:pt>
                <c:pt idx="2353">
                  <c:v>5896</c:v>
                </c:pt>
                <c:pt idx="2356">
                  <c:v>6172</c:v>
                </c:pt>
                <c:pt idx="2358">
                  <c:v>4400</c:v>
                </c:pt>
                <c:pt idx="2359">
                  <c:v>5164</c:v>
                </c:pt>
                <c:pt idx="2361">
                  <c:v>2896</c:v>
                </c:pt>
                <c:pt idx="2362">
                  <c:v>7636</c:v>
                </c:pt>
                <c:pt idx="2363">
                  <c:v>38446</c:v>
                </c:pt>
                <c:pt idx="2364">
                  <c:v>2692</c:v>
                </c:pt>
                <c:pt idx="2365">
                  <c:v>10889</c:v>
                </c:pt>
                <c:pt idx="2366">
                  <c:v>3997</c:v>
                </c:pt>
                <c:pt idx="2367">
                  <c:v>1034</c:v>
                </c:pt>
                <c:pt idx="2368">
                  <c:v>2648</c:v>
                </c:pt>
                <c:pt idx="2369">
                  <c:v>2874</c:v>
                </c:pt>
                <c:pt idx="2370">
                  <c:v>3047</c:v>
                </c:pt>
              </c:numCache>
            </c:numRef>
          </c:xVal>
          <c:yVal>
            <c:numRef>
              <c:f>pivot_volume!$C$6:$C$2380</c:f>
              <c:numCache>
                <c:formatCode>General</c:formatCode>
                <c:ptCount val="2375"/>
                <c:pt idx="1">
                  <c:v>2667.388805</c:v>
                </c:pt>
                <c:pt idx="4">
                  <c:v>1556.225594</c:v>
                </c:pt>
                <c:pt idx="5">
                  <c:v>5539.0922520000004</c:v>
                </c:pt>
                <c:pt idx="6">
                  <c:v>2094.7465740000002</c:v>
                </c:pt>
                <c:pt idx="7">
                  <c:v>7204.3103289999999</c:v>
                </c:pt>
                <c:pt idx="9">
                  <c:v>1029.0907099999999</c:v>
                </c:pt>
                <c:pt idx="11">
                  <c:v>3612.3229529999999</c:v>
                </c:pt>
                <c:pt idx="14">
                  <c:v>8424.9104000000007</c:v>
                </c:pt>
                <c:pt idx="17">
                  <c:v>9095.2066649999997</c:v>
                </c:pt>
                <c:pt idx="18">
                  <c:v>5797.4260509999995</c:v>
                </c:pt>
                <c:pt idx="20">
                  <c:v>4456.8857189999999</c:v>
                </c:pt>
                <c:pt idx="40">
                  <c:v>869.96478699999989</c:v>
                </c:pt>
                <c:pt idx="51">
                  <c:v>6094.0577549999998</c:v>
                </c:pt>
                <c:pt idx="54">
                  <c:v>4930.3948199999995</c:v>
                </c:pt>
                <c:pt idx="56">
                  <c:v>3297.9913940000001</c:v>
                </c:pt>
                <c:pt idx="65">
                  <c:v>9336.686882</c:v>
                </c:pt>
                <c:pt idx="66">
                  <c:v>8712.8206559999999</c:v>
                </c:pt>
                <c:pt idx="92">
                  <c:v>8460.4780879999998</c:v>
                </c:pt>
                <c:pt idx="118">
                  <c:v>27.63898</c:v>
                </c:pt>
                <c:pt idx="127">
                  <c:v>1100.977306</c:v>
                </c:pt>
                <c:pt idx="128">
                  <c:v>2487.919785</c:v>
                </c:pt>
                <c:pt idx="129">
                  <c:v>9077.6710539999985</c:v>
                </c:pt>
                <c:pt idx="130">
                  <c:v>6801.7577190000002</c:v>
                </c:pt>
                <c:pt idx="132">
                  <c:v>4432.5718349999997</c:v>
                </c:pt>
                <c:pt idx="133">
                  <c:v>9775.4962640000012</c:v>
                </c:pt>
                <c:pt idx="134">
                  <c:v>4293.2160949999998</c:v>
                </c:pt>
                <c:pt idx="137">
                  <c:v>6170.4823980000001</c:v>
                </c:pt>
                <c:pt idx="138">
                  <c:v>6252.3034010000001</c:v>
                </c:pt>
                <c:pt idx="140">
                  <c:v>1908.0137849999999</c:v>
                </c:pt>
                <c:pt idx="142">
                  <c:v>7235.1857729999992</c:v>
                </c:pt>
                <c:pt idx="143">
                  <c:v>7161.7575919999999</c:v>
                </c:pt>
                <c:pt idx="144">
                  <c:v>3461.7850760000001</c:v>
                </c:pt>
                <c:pt idx="145">
                  <c:v>9314.2973060000004</c:v>
                </c:pt>
                <c:pt idx="148">
                  <c:v>7586.5391460000001</c:v>
                </c:pt>
                <c:pt idx="151">
                  <c:v>2684.8594200000002</c:v>
                </c:pt>
                <c:pt idx="152">
                  <c:v>6126.360944</c:v>
                </c:pt>
                <c:pt idx="156">
                  <c:v>6755.0419460000012</c:v>
                </c:pt>
                <c:pt idx="161">
                  <c:v>2596.3828490000001</c:v>
                </c:pt>
                <c:pt idx="166">
                  <c:v>4806.8003840000001</c:v>
                </c:pt>
                <c:pt idx="167">
                  <c:v>5723.3593550000005</c:v>
                </c:pt>
                <c:pt idx="168">
                  <c:v>4792.828399</c:v>
                </c:pt>
                <c:pt idx="172">
                  <c:v>8879.1061769999997</c:v>
                </c:pt>
                <c:pt idx="173">
                  <c:v>6587.1419880000003</c:v>
                </c:pt>
                <c:pt idx="177">
                  <c:v>8214.9108440000018</c:v>
                </c:pt>
                <c:pt idx="183">
                  <c:v>1272.8897280000001</c:v>
                </c:pt>
                <c:pt idx="186">
                  <c:v>6683.9815679999992</c:v>
                </c:pt>
                <c:pt idx="187">
                  <c:v>9107.0516549999993</c:v>
                </c:pt>
                <c:pt idx="193">
                  <c:v>5838.8464239999994</c:v>
                </c:pt>
                <c:pt idx="194">
                  <c:v>6335.8224979999995</c:v>
                </c:pt>
                <c:pt idx="195">
                  <c:v>6583.019558</c:v>
                </c:pt>
                <c:pt idx="196">
                  <c:v>6229.512694</c:v>
                </c:pt>
                <c:pt idx="199">
                  <c:v>7123.7051000000001</c:v>
                </c:pt>
                <c:pt idx="200">
                  <c:v>5207.7160189999995</c:v>
                </c:pt>
                <c:pt idx="201">
                  <c:v>7995.035683000001</c:v>
                </c:pt>
                <c:pt idx="203">
                  <c:v>9759.7534930000002</c:v>
                </c:pt>
                <c:pt idx="205">
                  <c:v>8915.251701000001</c:v>
                </c:pt>
                <c:pt idx="206">
                  <c:v>3854.5566390000004</c:v>
                </c:pt>
                <c:pt idx="207">
                  <c:v>752.346</c:v>
                </c:pt>
                <c:pt idx="209">
                  <c:v>3251.2200910000001</c:v>
                </c:pt>
                <c:pt idx="210">
                  <c:v>1079.2138830000001</c:v>
                </c:pt>
                <c:pt idx="211">
                  <c:v>8374.8576890000004</c:v>
                </c:pt>
                <c:pt idx="213">
                  <c:v>3379.554611</c:v>
                </c:pt>
                <c:pt idx="214">
                  <c:v>2447.7771439999997</c:v>
                </c:pt>
                <c:pt idx="216">
                  <c:v>9185.0781439999992</c:v>
                </c:pt>
                <c:pt idx="217">
                  <c:v>5148.8395689999998</c:v>
                </c:pt>
                <c:pt idx="219">
                  <c:v>4038.742303</c:v>
                </c:pt>
                <c:pt idx="220">
                  <c:v>4162.8627299999998</c:v>
                </c:pt>
                <c:pt idx="222">
                  <c:v>4929.5774359999996</c:v>
                </c:pt>
                <c:pt idx="223">
                  <c:v>6250.1050340000002</c:v>
                </c:pt>
                <c:pt idx="224">
                  <c:v>5444.8613740000001</c:v>
                </c:pt>
                <c:pt idx="225">
                  <c:v>5638.5874059999996</c:v>
                </c:pt>
                <c:pt idx="227">
                  <c:v>7226.5637220000008</c:v>
                </c:pt>
                <c:pt idx="229">
                  <c:v>2218.5713599999999</c:v>
                </c:pt>
                <c:pt idx="233">
                  <c:v>6451.9628009999997</c:v>
                </c:pt>
                <c:pt idx="237">
                  <c:v>3178.735565</c:v>
                </c:pt>
                <c:pt idx="239">
                  <c:v>8090.6528630000003</c:v>
                </c:pt>
                <c:pt idx="242">
                  <c:v>8952.6835339999998</c:v>
                </c:pt>
                <c:pt idx="243">
                  <c:v>4965.8895949999996</c:v>
                </c:pt>
                <c:pt idx="245">
                  <c:v>9453.0946960000001</c:v>
                </c:pt>
                <c:pt idx="246">
                  <c:v>8360.7384039999997</c:v>
                </c:pt>
                <c:pt idx="249">
                  <c:v>4836.4126830000005</c:v>
                </c:pt>
                <c:pt idx="250">
                  <c:v>5663.251816</c:v>
                </c:pt>
                <c:pt idx="251">
                  <c:v>8529.0604860000003</c:v>
                </c:pt>
                <c:pt idx="253">
                  <c:v>7161.9486390000002</c:v>
                </c:pt>
                <c:pt idx="254">
                  <c:v>4935.4543329999997</c:v>
                </c:pt>
                <c:pt idx="255">
                  <c:v>4749.9575729999997</c:v>
                </c:pt>
                <c:pt idx="256">
                  <c:v>5712.0602410000001</c:v>
                </c:pt>
                <c:pt idx="257">
                  <c:v>5500.0285800000001</c:v>
                </c:pt>
                <c:pt idx="259">
                  <c:v>7627.0831900000003</c:v>
                </c:pt>
                <c:pt idx="260">
                  <c:v>9212.0864250000013</c:v>
                </c:pt>
                <c:pt idx="264">
                  <c:v>9246.0061319999986</c:v>
                </c:pt>
                <c:pt idx="265">
                  <c:v>6213.3496319999995</c:v>
                </c:pt>
                <c:pt idx="269">
                  <c:v>7807.9310000000005</c:v>
                </c:pt>
                <c:pt idx="274">
                  <c:v>7822.3372070000005</c:v>
                </c:pt>
                <c:pt idx="277">
                  <c:v>3626.7605120000003</c:v>
                </c:pt>
                <c:pt idx="280">
                  <c:v>7877.2212839999993</c:v>
                </c:pt>
                <c:pt idx="281">
                  <c:v>9687.1801110000015</c:v>
                </c:pt>
                <c:pt idx="282">
                  <c:v>6922.6074399999998</c:v>
                </c:pt>
                <c:pt idx="285">
                  <c:v>4837.3182529999995</c:v>
                </c:pt>
                <c:pt idx="287">
                  <c:v>7113.602954</c:v>
                </c:pt>
                <c:pt idx="289">
                  <c:v>5953.4251679999998</c:v>
                </c:pt>
                <c:pt idx="291">
                  <c:v>5501.901253</c:v>
                </c:pt>
                <c:pt idx="293">
                  <c:v>9661.9306939999988</c:v>
                </c:pt>
                <c:pt idx="294">
                  <c:v>8400.842306999999</c:v>
                </c:pt>
                <c:pt idx="298">
                  <c:v>7730.2388529999989</c:v>
                </c:pt>
                <c:pt idx="300">
                  <c:v>5934.5941999999995</c:v>
                </c:pt>
                <c:pt idx="301">
                  <c:v>2967.6026909999996</c:v>
                </c:pt>
                <c:pt idx="302">
                  <c:v>8289.1366800000014</c:v>
                </c:pt>
                <c:pt idx="303">
                  <c:v>1617.3332519999999</c:v>
                </c:pt>
                <c:pt idx="305">
                  <c:v>5847.5216450000007</c:v>
                </c:pt>
                <c:pt idx="308">
                  <c:v>2621.6897669999998</c:v>
                </c:pt>
                <c:pt idx="309">
                  <c:v>8737.9126899999992</c:v>
                </c:pt>
                <c:pt idx="311">
                  <c:v>3812.6723019999999</c:v>
                </c:pt>
                <c:pt idx="317">
                  <c:v>7174.1894229999998</c:v>
                </c:pt>
                <c:pt idx="321">
                  <c:v>7165.1435850000007</c:v>
                </c:pt>
                <c:pt idx="323">
                  <c:v>7124.3170390000005</c:v>
                </c:pt>
                <c:pt idx="327">
                  <c:v>5516.399691999999</c:v>
                </c:pt>
                <c:pt idx="328">
                  <c:v>7907.4957499999991</c:v>
                </c:pt>
                <c:pt idx="332">
                  <c:v>4607.0645409999997</c:v>
                </c:pt>
                <c:pt idx="333">
                  <c:v>4326.1420639999997</c:v>
                </c:pt>
                <c:pt idx="334">
                  <c:v>7890.5454640000007</c:v>
                </c:pt>
                <c:pt idx="338">
                  <c:v>7155.7892039999997</c:v>
                </c:pt>
                <c:pt idx="340">
                  <c:v>9871.1543459999994</c:v>
                </c:pt>
                <c:pt idx="343">
                  <c:v>6818.9682199999997</c:v>
                </c:pt>
                <c:pt idx="344">
                  <c:v>9662.8034479999988</c:v>
                </c:pt>
                <c:pt idx="345">
                  <c:v>1861.2350080000001</c:v>
                </c:pt>
                <c:pt idx="347">
                  <c:v>3859.8821189999999</c:v>
                </c:pt>
                <c:pt idx="350">
                  <c:v>7318.1969310000004</c:v>
                </c:pt>
                <c:pt idx="352">
                  <c:v>7651.4824490000001</c:v>
                </c:pt>
                <c:pt idx="355">
                  <c:v>6938.7714839999999</c:v>
                </c:pt>
                <c:pt idx="356">
                  <c:v>8562.6737060000014</c:v>
                </c:pt>
                <c:pt idx="358">
                  <c:v>2036.959141</c:v>
                </c:pt>
                <c:pt idx="359">
                  <c:v>2587.0959969999999</c:v>
                </c:pt>
                <c:pt idx="360">
                  <c:v>4539.7155199999997</c:v>
                </c:pt>
                <c:pt idx="361">
                  <c:v>7215.0216069999997</c:v>
                </c:pt>
                <c:pt idx="369">
                  <c:v>5141.0171369999998</c:v>
                </c:pt>
                <c:pt idx="371">
                  <c:v>2016.4849340000001</c:v>
                </c:pt>
                <c:pt idx="372">
                  <c:v>4198.3375130000004</c:v>
                </c:pt>
                <c:pt idx="373">
                  <c:v>9436.4856389999986</c:v>
                </c:pt>
                <c:pt idx="374">
                  <c:v>6547.2275150000005</c:v>
                </c:pt>
                <c:pt idx="375">
                  <c:v>7220.5053399999997</c:v>
                </c:pt>
                <c:pt idx="378">
                  <c:v>1650.680314</c:v>
                </c:pt>
                <c:pt idx="382">
                  <c:v>9993.614196999999</c:v>
                </c:pt>
                <c:pt idx="384">
                  <c:v>8659.313431999999</c:v>
                </c:pt>
                <c:pt idx="386">
                  <c:v>7154.4345300000004</c:v>
                </c:pt>
                <c:pt idx="389">
                  <c:v>7740.8900840000006</c:v>
                </c:pt>
                <c:pt idx="390">
                  <c:v>8297.4188979999999</c:v>
                </c:pt>
                <c:pt idx="392">
                  <c:v>5515.5926039999995</c:v>
                </c:pt>
                <c:pt idx="398">
                  <c:v>8726.8551640000005</c:v>
                </c:pt>
                <c:pt idx="400">
                  <c:v>6307.8697809999994</c:v>
                </c:pt>
                <c:pt idx="401">
                  <c:v>5678.4270020000004</c:v>
                </c:pt>
                <c:pt idx="405">
                  <c:v>5131.1218550000003</c:v>
                </c:pt>
                <c:pt idx="406">
                  <c:v>4485.6853059999994</c:v>
                </c:pt>
                <c:pt idx="408">
                  <c:v>9461.3715759999995</c:v>
                </c:pt>
                <c:pt idx="409">
                  <c:v>3820.3483729999998</c:v>
                </c:pt>
                <c:pt idx="410">
                  <c:v>5633.6549410000007</c:v>
                </c:pt>
                <c:pt idx="415">
                  <c:v>1040.4004090000001</c:v>
                </c:pt>
                <c:pt idx="417">
                  <c:v>6348.6001089999991</c:v>
                </c:pt>
                <c:pt idx="419">
                  <c:v>8902.1148670000002</c:v>
                </c:pt>
                <c:pt idx="426">
                  <c:v>2026.7246129999999</c:v>
                </c:pt>
                <c:pt idx="428">
                  <c:v>4052.6620549999998</c:v>
                </c:pt>
                <c:pt idx="432">
                  <c:v>1847.308528</c:v>
                </c:pt>
                <c:pt idx="433">
                  <c:v>235.19316000000001</c:v>
                </c:pt>
                <c:pt idx="435">
                  <c:v>6047.0859529999998</c:v>
                </c:pt>
                <c:pt idx="436">
                  <c:v>6693.8285490000007</c:v>
                </c:pt>
                <c:pt idx="437">
                  <c:v>9673.029176</c:v>
                </c:pt>
                <c:pt idx="439">
                  <c:v>8409.6841280000008</c:v>
                </c:pt>
                <c:pt idx="440">
                  <c:v>6317.5912669999998</c:v>
                </c:pt>
                <c:pt idx="441">
                  <c:v>2704.9151350000002</c:v>
                </c:pt>
                <c:pt idx="442">
                  <c:v>7089.9550939999999</c:v>
                </c:pt>
                <c:pt idx="443">
                  <c:v>8901.6423919999997</c:v>
                </c:pt>
                <c:pt idx="444">
                  <c:v>9980.8857270000008</c:v>
                </c:pt>
                <c:pt idx="448">
                  <c:v>7638.839156</c:v>
                </c:pt>
                <c:pt idx="450">
                  <c:v>3165.190388</c:v>
                </c:pt>
                <c:pt idx="451">
                  <c:v>371.38906699999995</c:v>
                </c:pt>
                <c:pt idx="453">
                  <c:v>4834.3622100000002</c:v>
                </c:pt>
                <c:pt idx="456">
                  <c:v>6861.2576050000007</c:v>
                </c:pt>
                <c:pt idx="457">
                  <c:v>3787.3718040000003</c:v>
                </c:pt>
                <c:pt idx="458">
                  <c:v>3515.6911520000003</c:v>
                </c:pt>
                <c:pt idx="459">
                  <c:v>4770.6948119999997</c:v>
                </c:pt>
                <c:pt idx="461">
                  <c:v>459.71827500000001</c:v>
                </c:pt>
                <c:pt idx="463">
                  <c:v>6898.7813450000012</c:v>
                </c:pt>
                <c:pt idx="465">
                  <c:v>3939.4220270000005</c:v>
                </c:pt>
                <c:pt idx="466">
                  <c:v>5108.1788180000003</c:v>
                </c:pt>
                <c:pt idx="467">
                  <c:v>6862.2627730000004</c:v>
                </c:pt>
                <c:pt idx="469">
                  <c:v>7429.9083199999995</c:v>
                </c:pt>
                <c:pt idx="470">
                  <c:v>7534.2597610000003</c:v>
                </c:pt>
                <c:pt idx="471">
                  <c:v>7170.5410869999996</c:v>
                </c:pt>
                <c:pt idx="472">
                  <c:v>9694.3840789999995</c:v>
                </c:pt>
                <c:pt idx="473">
                  <c:v>7680.4469799999997</c:v>
                </c:pt>
                <c:pt idx="474">
                  <c:v>8439.2220300000008</c:v>
                </c:pt>
                <c:pt idx="477">
                  <c:v>624.11826899999994</c:v>
                </c:pt>
                <c:pt idx="479">
                  <c:v>8425.0438549999999</c:v>
                </c:pt>
                <c:pt idx="482">
                  <c:v>6179.0860069999999</c:v>
                </c:pt>
                <c:pt idx="488">
                  <c:v>9214.1449090000006</c:v>
                </c:pt>
                <c:pt idx="489">
                  <c:v>5597.7918950000003</c:v>
                </c:pt>
                <c:pt idx="490">
                  <c:v>4855.2737010000001</c:v>
                </c:pt>
                <c:pt idx="491">
                  <c:v>4667.7635609999998</c:v>
                </c:pt>
                <c:pt idx="492">
                  <c:v>6452.8141379999997</c:v>
                </c:pt>
                <c:pt idx="493">
                  <c:v>9057.842208</c:v>
                </c:pt>
                <c:pt idx="495">
                  <c:v>3202.2995449999999</c:v>
                </c:pt>
                <c:pt idx="499">
                  <c:v>5708.9613850000005</c:v>
                </c:pt>
                <c:pt idx="501">
                  <c:v>8827.9385750000001</c:v>
                </c:pt>
                <c:pt idx="503">
                  <c:v>4192.9113459999999</c:v>
                </c:pt>
                <c:pt idx="504">
                  <c:v>2705.392844</c:v>
                </c:pt>
                <c:pt idx="505">
                  <c:v>4554.106353000001</c:v>
                </c:pt>
                <c:pt idx="508">
                  <c:v>2210.2456890000003</c:v>
                </c:pt>
                <c:pt idx="512">
                  <c:v>3682.3847029999997</c:v>
                </c:pt>
                <c:pt idx="515">
                  <c:v>942.59290400000009</c:v>
                </c:pt>
                <c:pt idx="517">
                  <c:v>8407.4179999999997</c:v>
                </c:pt>
                <c:pt idx="523">
                  <c:v>5982.3656650000012</c:v>
                </c:pt>
                <c:pt idx="525">
                  <c:v>225.56702799999999</c:v>
                </c:pt>
                <c:pt idx="526">
                  <c:v>3866.173526</c:v>
                </c:pt>
                <c:pt idx="527">
                  <c:v>5015.8509940000004</c:v>
                </c:pt>
                <c:pt idx="532">
                  <c:v>7278.557049</c:v>
                </c:pt>
                <c:pt idx="533">
                  <c:v>7415.1168520000001</c:v>
                </c:pt>
                <c:pt idx="535">
                  <c:v>9951.1823430000004</c:v>
                </c:pt>
                <c:pt idx="541">
                  <c:v>9858.5796950000004</c:v>
                </c:pt>
                <c:pt idx="543">
                  <c:v>6354.7929940000004</c:v>
                </c:pt>
                <c:pt idx="544">
                  <c:v>6185.372695</c:v>
                </c:pt>
                <c:pt idx="550">
                  <c:v>8622.860627</c:v>
                </c:pt>
                <c:pt idx="554">
                  <c:v>3513.687371</c:v>
                </c:pt>
                <c:pt idx="555">
                  <c:v>4617.1143920000004</c:v>
                </c:pt>
                <c:pt idx="560">
                  <c:v>8562.4640769999987</c:v>
                </c:pt>
                <c:pt idx="564">
                  <c:v>8215.8072319999992</c:v>
                </c:pt>
                <c:pt idx="565">
                  <c:v>7770.606323</c:v>
                </c:pt>
                <c:pt idx="566">
                  <c:v>5120.1043360000003</c:v>
                </c:pt>
                <c:pt idx="567">
                  <c:v>8961.4396209999995</c:v>
                </c:pt>
                <c:pt idx="572">
                  <c:v>7258.2888739999999</c:v>
                </c:pt>
                <c:pt idx="584">
                  <c:v>8286.1888820000004</c:v>
                </c:pt>
                <c:pt idx="588">
                  <c:v>2474.6885090000001</c:v>
                </c:pt>
                <c:pt idx="590">
                  <c:v>5451.7077440000003</c:v>
                </c:pt>
                <c:pt idx="593">
                  <c:v>6479.1656660000008</c:v>
                </c:pt>
                <c:pt idx="595">
                  <c:v>2163.9392339999999</c:v>
                </c:pt>
                <c:pt idx="596">
                  <c:v>3184.0516290000005</c:v>
                </c:pt>
                <c:pt idx="600">
                  <c:v>8095.8404460000002</c:v>
                </c:pt>
                <c:pt idx="602">
                  <c:v>4067.8106319999997</c:v>
                </c:pt>
                <c:pt idx="604">
                  <c:v>4883.1694889999999</c:v>
                </c:pt>
                <c:pt idx="605">
                  <c:v>7681.9285049999999</c:v>
                </c:pt>
                <c:pt idx="609">
                  <c:v>5893.4593850000001</c:v>
                </c:pt>
                <c:pt idx="617">
                  <c:v>5520.9854429999996</c:v>
                </c:pt>
                <c:pt idx="618">
                  <c:v>5093.2568209999999</c:v>
                </c:pt>
                <c:pt idx="619">
                  <c:v>4379.6791869999997</c:v>
                </c:pt>
                <c:pt idx="620">
                  <c:v>7598.1260650000004</c:v>
                </c:pt>
                <c:pt idx="625">
                  <c:v>4262.9974650000004</c:v>
                </c:pt>
                <c:pt idx="626">
                  <c:v>771.43668200000002</c:v>
                </c:pt>
                <c:pt idx="627">
                  <c:v>5658.2123590000001</c:v>
                </c:pt>
                <c:pt idx="628">
                  <c:v>8066.9888929999997</c:v>
                </c:pt>
                <c:pt idx="629">
                  <c:v>2416.668674</c:v>
                </c:pt>
                <c:pt idx="631">
                  <c:v>1169.3964000000001</c:v>
                </c:pt>
                <c:pt idx="633">
                  <c:v>8122.0127149999998</c:v>
                </c:pt>
                <c:pt idx="634">
                  <c:v>8029.569493</c:v>
                </c:pt>
                <c:pt idx="636">
                  <c:v>3779.0171909999999</c:v>
                </c:pt>
                <c:pt idx="638">
                  <c:v>2542.0144959999998</c:v>
                </c:pt>
                <c:pt idx="640">
                  <c:v>1553.8534540000001</c:v>
                </c:pt>
                <c:pt idx="641">
                  <c:v>6918.3942190000007</c:v>
                </c:pt>
                <c:pt idx="642">
                  <c:v>2988.7904529999996</c:v>
                </c:pt>
                <c:pt idx="643">
                  <c:v>6110.4842769999996</c:v>
                </c:pt>
                <c:pt idx="644">
                  <c:v>7860.8409870000005</c:v>
                </c:pt>
                <c:pt idx="647">
                  <c:v>2522.7139050000001</c:v>
                </c:pt>
                <c:pt idx="648">
                  <c:v>1913.0931310000001</c:v>
                </c:pt>
                <c:pt idx="649">
                  <c:v>9855.7600669999993</c:v>
                </c:pt>
                <c:pt idx="651">
                  <c:v>6055.8296060000002</c:v>
                </c:pt>
                <c:pt idx="652">
                  <c:v>3614.1843279999998</c:v>
                </c:pt>
                <c:pt idx="653">
                  <c:v>7423.7813260000003</c:v>
                </c:pt>
                <c:pt idx="654">
                  <c:v>3686.03892</c:v>
                </c:pt>
                <c:pt idx="655">
                  <c:v>487.09925199999998</c:v>
                </c:pt>
                <c:pt idx="656">
                  <c:v>7005.3090599999996</c:v>
                </c:pt>
                <c:pt idx="658">
                  <c:v>4381.1626580000002</c:v>
                </c:pt>
                <c:pt idx="659">
                  <c:v>7090.9325099999996</c:v>
                </c:pt>
                <c:pt idx="660">
                  <c:v>5071.8193969999993</c:v>
                </c:pt>
                <c:pt idx="661">
                  <c:v>1864.7676239999998</c:v>
                </c:pt>
                <c:pt idx="662">
                  <c:v>3554.9174109999999</c:v>
                </c:pt>
                <c:pt idx="663">
                  <c:v>6342.6466369999998</c:v>
                </c:pt>
                <c:pt idx="664">
                  <c:v>3150.7791599999996</c:v>
                </c:pt>
                <c:pt idx="666">
                  <c:v>5251.1243299999996</c:v>
                </c:pt>
                <c:pt idx="667">
                  <c:v>1520.9811629999999</c:v>
                </c:pt>
                <c:pt idx="669">
                  <c:v>2597.6728469999998</c:v>
                </c:pt>
                <c:pt idx="703">
                  <c:v>6486.4771420000006</c:v>
                </c:pt>
                <c:pt idx="715">
                  <c:v>9609.1620010000006</c:v>
                </c:pt>
                <c:pt idx="716">
                  <c:v>8875.6295170000012</c:v>
                </c:pt>
                <c:pt idx="717">
                  <c:v>9757.9388419999996</c:v>
                </c:pt>
                <c:pt idx="720">
                  <c:v>6006.5890040000004</c:v>
                </c:pt>
                <c:pt idx="723">
                  <c:v>9352.8932779999996</c:v>
                </c:pt>
                <c:pt idx="724">
                  <c:v>6597.629578</c:v>
                </c:pt>
                <c:pt idx="735">
                  <c:v>6589.649101</c:v>
                </c:pt>
                <c:pt idx="740">
                  <c:v>5996.0872649999992</c:v>
                </c:pt>
                <c:pt idx="741">
                  <c:v>5744.1641310000005</c:v>
                </c:pt>
                <c:pt idx="749">
                  <c:v>9709.3376390000012</c:v>
                </c:pt>
                <c:pt idx="762">
                  <c:v>23.427961</c:v>
                </c:pt>
                <c:pt idx="763">
                  <c:v>6891.1660460000003</c:v>
                </c:pt>
                <c:pt idx="764">
                  <c:v>5249.9406740000004</c:v>
                </c:pt>
                <c:pt idx="765">
                  <c:v>6549.018787</c:v>
                </c:pt>
                <c:pt idx="766">
                  <c:v>7365.8328850000007</c:v>
                </c:pt>
                <c:pt idx="767">
                  <c:v>5929.4661559999995</c:v>
                </c:pt>
                <c:pt idx="768">
                  <c:v>8747.2023919999992</c:v>
                </c:pt>
                <c:pt idx="769">
                  <c:v>8935.8795170000012</c:v>
                </c:pt>
                <c:pt idx="771">
                  <c:v>5541.8048980000003</c:v>
                </c:pt>
                <c:pt idx="776">
                  <c:v>1114.696997</c:v>
                </c:pt>
                <c:pt idx="779">
                  <c:v>0</c:v>
                </c:pt>
                <c:pt idx="780">
                  <c:v>3308.847726</c:v>
                </c:pt>
                <c:pt idx="781">
                  <c:v>8600.7016370000001</c:v>
                </c:pt>
                <c:pt idx="782">
                  <c:v>7132.5425869999999</c:v>
                </c:pt>
                <c:pt idx="783">
                  <c:v>4870.1173669999998</c:v>
                </c:pt>
                <c:pt idx="786">
                  <c:v>3519.6891970000001</c:v>
                </c:pt>
                <c:pt idx="787">
                  <c:v>8115.8061070000003</c:v>
                </c:pt>
                <c:pt idx="789">
                  <c:v>2007.386753</c:v>
                </c:pt>
                <c:pt idx="793">
                  <c:v>7768.8827190000002</c:v>
                </c:pt>
                <c:pt idx="794">
                  <c:v>1943.9315320000001</c:v>
                </c:pt>
                <c:pt idx="797">
                  <c:v>3432.6340569999998</c:v>
                </c:pt>
                <c:pt idx="806">
                  <c:v>8643.4370129999988</c:v>
                </c:pt>
                <c:pt idx="808">
                  <c:v>1046.9279939999999</c:v>
                </c:pt>
                <c:pt idx="809">
                  <c:v>7257.9834219999993</c:v>
                </c:pt>
                <c:pt idx="811">
                  <c:v>9496.8066090000011</c:v>
                </c:pt>
                <c:pt idx="815">
                  <c:v>2661.445522</c:v>
                </c:pt>
                <c:pt idx="816">
                  <c:v>4591.2187810000005</c:v>
                </c:pt>
                <c:pt idx="818">
                  <c:v>3508.6193350000003</c:v>
                </c:pt>
                <c:pt idx="819">
                  <c:v>1120.7076610000001</c:v>
                </c:pt>
                <c:pt idx="820">
                  <c:v>3637.3230589999998</c:v>
                </c:pt>
                <c:pt idx="821">
                  <c:v>6093.0091620000003</c:v>
                </c:pt>
                <c:pt idx="822">
                  <c:v>3537.1391590000003</c:v>
                </c:pt>
                <c:pt idx="829">
                  <c:v>7059.8892489999998</c:v>
                </c:pt>
                <c:pt idx="830">
                  <c:v>863.968345</c:v>
                </c:pt>
                <c:pt idx="831">
                  <c:v>5613.0009620000001</c:v>
                </c:pt>
                <c:pt idx="832">
                  <c:v>2320.6921299999999</c:v>
                </c:pt>
                <c:pt idx="833">
                  <c:v>1914.3863260000001</c:v>
                </c:pt>
                <c:pt idx="838">
                  <c:v>8230.0613570000005</c:v>
                </c:pt>
                <c:pt idx="839">
                  <c:v>9294.6014460000006</c:v>
                </c:pt>
                <c:pt idx="842">
                  <c:v>6507.4186440000003</c:v>
                </c:pt>
                <c:pt idx="843">
                  <c:v>8422.0847670000003</c:v>
                </c:pt>
                <c:pt idx="845">
                  <c:v>4798.9999760000001</c:v>
                </c:pt>
                <c:pt idx="848">
                  <c:v>6802.9272000000001</c:v>
                </c:pt>
                <c:pt idx="851">
                  <c:v>4341.4771780000001</c:v>
                </c:pt>
                <c:pt idx="856">
                  <c:v>7197.9591150000006</c:v>
                </c:pt>
                <c:pt idx="857">
                  <c:v>8678.9130540000006</c:v>
                </c:pt>
                <c:pt idx="860">
                  <c:v>4715.8784919999998</c:v>
                </c:pt>
                <c:pt idx="862">
                  <c:v>9170.0864110000002</c:v>
                </c:pt>
                <c:pt idx="864">
                  <c:v>9925.6772469999996</c:v>
                </c:pt>
                <c:pt idx="865">
                  <c:v>7083.6203990000004</c:v>
                </c:pt>
                <c:pt idx="867">
                  <c:v>7421.2541799999999</c:v>
                </c:pt>
                <c:pt idx="868">
                  <c:v>4917.2303240000001</c:v>
                </c:pt>
                <c:pt idx="870">
                  <c:v>9621.9026109999995</c:v>
                </c:pt>
                <c:pt idx="871">
                  <c:v>4854.9983269999993</c:v>
                </c:pt>
                <c:pt idx="878">
                  <c:v>1127.5974309999999</c:v>
                </c:pt>
                <c:pt idx="879">
                  <c:v>2627.2703859999997</c:v>
                </c:pt>
                <c:pt idx="881">
                  <c:v>4817.3151860000007</c:v>
                </c:pt>
                <c:pt idx="883">
                  <c:v>9235.3457330000001</c:v>
                </c:pt>
                <c:pt idx="884">
                  <c:v>5384.4477239999997</c:v>
                </c:pt>
                <c:pt idx="885">
                  <c:v>4785.2217949999995</c:v>
                </c:pt>
                <c:pt idx="886">
                  <c:v>4513.443322000001</c:v>
                </c:pt>
                <c:pt idx="888">
                  <c:v>8328.9588629999998</c:v>
                </c:pt>
                <c:pt idx="892">
                  <c:v>4750.0735250000007</c:v>
                </c:pt>
                <c:pt idx="893">
                  <c:v>2109.5643529999998</c:v>
                </c:pt>
                <c:pt idx="894">
                  <c:v>7000.5443720000003</c:v>
                </c:pt>
                <c:pt idx="895">
                  <c:v>5633.2001189999992</c:v>
                </c:pt>
                <c:pt idx="896">
                  <c:v>3475.231636</c:v>
                </c:pt>
                <c:pt idx="897">
                  <c:v>4288.2205809999996</c:v>
                </c:pt>
                <c:pt idx="898">
                  <c:v>8138.8684079999994</c:v>
                </c:pt>
                <c:pt idx="899">
                  <c:v>7558.9008169999997</c:v>
                </c:pt>
                <c:pt idx="901">
                  <c:v>6053.3768629999995</c:v>
                </c:pt>
                <c:pt idx="902">
                  <c:v>7259.1492310000003</c:v>
                </c:pt>
                <c:pt idx="903">
                  <c:v>3798.0747299999998</c:v>
                </c:pt>
                <c:pt idx="904">
                  <c:v>5540.505204</c:v>
                </c:pt>
                <c:pt idx="905">
                  <c:v>3920.7486210000002</c:v>
                </c:pt>
                <c:pt idx="907">
                  <c:v>5903.2866519999998</c:v>
                </c:pt>
                <c:pt idx="909">
                  <c:v>6509.5874790000007</c:v>
                </c:pt>
                <c:pt idx="910">
                  <c:v>6732.6650070000005</c:v>
                </c:pt>
                <c:pt idx="921">
                  <c:v>9309.6584169999987</c:v>
                </c:pt>
                <c:pt idx="922">
                  <c:v>4216.1379289999995</c:v>
                </c:pt>
                <c:pt idx="923">
                  <c:v>7064.9235840000001</c:v>
                </c:pt>
                <c:pt idx="930">
                  <c:v>9913.1367800000007</c:v>
                </c:pt>
                <c:pt idx="931">
                  <c:v>7810.5144460000001</c:v>
                </c:pt>
                <c:pt idx="932">
                  <c:v>8739.484437000001</c:v>
                </c:pt>
                <c:pt idx="933">
                  <c:v>1518.3981939999999</c:v>
                </c:pt>
                <c:pt idx="934">
                  <c:v>9628.5404979999985</c:v>
                </c:pt>
                <c:pt idx="935">
                  <c:v>7987.0164490000006</c:v>
                </c:pt>
                <c:pt idx="938">
                  <c:v>9903.1742549999999</c:v>
                </c:pt>
                <c:pt idx="939">
                  <c:v>3800.1652760000002</c:v>
                </c:pt>
                <c:pt idx="943">
                  <c:v>8113.294304</c:v>
                </c:pt>
                <c:pt idx="945">
                  <c:v>2511.3383680000002</c:v>
                </c:pt>
                <c:pt idx="952">
                  <c:v>3095.4267580000001</c:v>
                </c:pt>
                <c:pt idx="955">
                  <c:v>8249.4258420000006</c:v>
                </c:pt>
                <c:pt idx="957">
                  <c:v>6986.6165149999997</c:v>
                </c:pt>
                <c:pt idx="958">
                  <c:v>5679.7004239999997</c:v>
                </c:pt>
                <c:pt idx="959">
                  <c:v>7095.0005799999999</c:v>
                </c:pt>
                <c:pt idx="961">
                  <c:v>4577.5405470000005</c:v>
                </c:pt>
                <c:pt idx="963">
                  <c:v>2533.586065</c:v>
                </c:pt>
                <c:pt idx="964">
                  <c:v>7133.0893559999995</c:v>
                </c:pt>
                <c:pt idx="965">
                  <c:v>5927.943268</c:v>
                </c:pt>
                <c:pt idx="966">
                  <c:v>2873.7127949999999</c:v>
                </c:pt>
                <c:pt idx="971">
                  <c:v>4358.8125300000002</c:v>
                </c:pt>
                <c:pt idx="973">
                  <c:v>4304.4923699999999</c:v>
                </c:pt>
                <c:pt idx="986">
                  <c:v>3220.6386430000002</c:v>
                </c:pt>
                <c:pt idx="987">
                  <c:v>5779.9780280000004</c:v>
                </c:pt>
                <c:pt idx="988">
                  <c:v>2094.7124569999996</c:v>
                </c:pt>
                <c:pt idx="989">
                  <c:v>5807.6834099999996</c:v>
                </c:pt>
                <c:pt idx="991">
                  <c:v>5373.9653250000001</c:v>
                </c:pt>
                <c:pt idx="1004">
                  <c:v>2490.3083449999999</c:v>
                </c:pt>
                <c:pt idx="1006">
                  <c:v>5287.0431979999994</c:v>
                </c:pt>
                <c:pt idx="1007">
                  <c:v>4465.1333599999998</c:v>
                </c:pt>
                <c:pt idx="1008">
                  <c:v>4188.6383540000006</c:v>
                </c:pt>
                <c:pt idx="1009">
                  <c:v>4122.0202829999998</c:v>
                </c:pt>
                <c:pt idx="1011">
                  <c:v>8374.4174280000007</c:v>
                </c:pt>
                <c:pt idx="1012">
                  <c:v>4987.3271220000006</c:v>
                </c:pt>
                <c:pt idx="1013">
                  <c:v>221.989205</c:v>
                </c:pt>
                <c:pt idx="1014">
                  <c:v>6657.7135639999997</c:v>
                </c:pt>
                <c:pt idx="1015">
                  <c:v>3053.7387760000001</c:v>
                </c:pt>
                <c:pt idx="1016">
                  <c:v>294.85599500000001</c:v>
                </c:pt>
                <c:pt idx="1017">
                  <c:v>1249.7667630000001</c:v>
                </c:pt>
                <c:pt idx="1018">
                  <c:v>6775.3129609999996</c:v>
                </c:pt>
                <c:pt idx="1019">
                  <c:v>5802.744248</c:v>
                </c:pt>
                <c:pt idx="1020">
                  <c:v>9241.6118150000002</c:v>
                </c:pt>
                <c:pt idx="1021">
                  <c:v>2817.9409849999997</c:v>
                </c:pt>
                <c:pt idx="1022">
                  <c:v>3149.8520269999999</c:v>
                </c:pt>
                <c:pt idx="1035">
                  <c:v>5268.1144560000002</c:v>
                </c:pt>
                <c:pt idx="1036">
                  <c:v>7306.3331920000001</c:v>
                </c:pt>
                <c:pt idx="1041">
                  <c:v>9534.452636</c:v>
                </c:pt>
                <c:pt idx="1042">
                  <c:v>6070.6447619999999</c:v>
                </c:pt>
                <c:pt idx="1043">
                  <c:v>5432.0067510000008</c:v>
                </c:pt>
                <c:pt idx="1046">
                  <c:v>9178.1840809999994</c:v>
                </c:pt>
                <c:pt idx="1047">
                  <c:v>3277.664628</c:v>
                </c:pt>
                <c:pt idx="1049">
                  <c:v>6278.0195919999996</c:v>
                </c:pt>
                <c:pt idx="1059">
                  <c:v>3410.8277350000003</c:v>
                </c:pt>
                <c:pt idx="1062">
                  <c:v>4805.8404569999993</c:v>
                </c:pt>
                <c:pt idx="1063">
                  <c:v>1751.1068839999998</c:v>
                </c:pt>
                <c:pt idx="1064">
                  <c:v>1984.2148099999999</c:v>
                </c:pt>
                <c:pt idx="1065">
                  <c:v>5768.1224970000003</c:v>
                </c:pt>
                <c:pt idx="1066">
                  <c:v>4385.7147169999998</c:v>
                </c:pt>
                <c:pt idx="1067">
                  <c:v>9780.2412110000005</c:v>
                </c:pt>
                <c:pt idx="1069">
                  <c:v>7801.0156090000009</c:v>
                </c:pt>
                <c:pt idx="1070">
                  <c:v>782.17778299999998</c:v>
                </c:pt>
                <c:pt idx="1071">
                  <c:v>8053.1558179999993</c:v>
                </c:pt>
                <c:pt idx="1075">
                  <c:v>3655.3593099999998</c:v>
                </c:pt>
                <c:pt idx="1077">
                  <c:v>5272.9254940000001</c:v>
                </c:pt>
                <c:pt idx="1079">
                  <c:v>7081.0339370000002</c:v>
                </c:pt>
                <c:pt idx="1086">
                  <c:v>4170.0381260000004</c:v>
                </c:pt>
                <c:pt idx="1098">
                  <c:v>346.48180699999995</c:v>
                </c:pt>
                <c:pt idx="1099">
                  <c:v>3208.9474340000002</c:v>
                </c:pt>
                <c:pt idx="1105">
                  <c:v>9894.8620010000013</c:v>
                </c:pt>
                <c:pt idx="1107">
                  <c:v>7670.8028080000004</c:v>
                </c:pt>
                <c:pt idx="1112">
                  <c:v>3950.6011150000004</c:v>
                </c:pt>
                <c:pt idx="1113">
                  <c:v>7897.4582549999996</c:v>
                </c:pt>
                <c:pt idx="1115">
                  <c:v>7321.5275840000004</c:v>
                </c:pt>
                <c:pt idx="1116">
                  <c:v>1339.1186759999998</c:v>
                </c:pt>
                <c:pt idx="1120">
                  <c:v>2774.4426350000003</c:v>
                </c:pt>
                <c:pt idx="1121">
                  <c:v>6757.983565999999</c:v>
                </c:pt>
                <c:pt idx="1128">
                  <c:v>3775.0997299999999</c:v>
                </c:pt>
                <c:pt idx="1135">
                  <c:v>252.15150499999999</c:v>
                </c:pt>
                <c:pt idx="1136">
                  <c:v>140.23381900000001</c:v>
                </c:pt>
                <c:pt idx="1139">
                  <c:v>8204.1354360000005</c:v>
                </c:pt>
                <c:pt idx="1141">
                  <c:v>8332.6223989999999</c:v>
                </c:pt>
                <c:pt idx="1142">
                  <c:v>3068.7363350000001</c:v>
                </c:pt>
                <c:pt idx="1144">
                  <c:v>2349.8863390000001</c:v>
                </c:pt>
                <c:pt idx="1149">
                  <c:v>6687.1427620000013</c:v>
                </c:pt>
                <c:pt idx="1150">
                  <c:v>8028.4359130000003</c:v>
                </c:pt>
                <c:pt idx="1153">
                  <c:v>5639.7422480000005</c:v>
                </c:pt>
                <c:pt idx="1156">
                  <c:v>8008.8832710000006</c:v>
                </c:pt>
                <c:pt idx="1160">
                  <c:v>6415.7859349999999</c:v>
                </c:pt>
                <c:pt idx="1166">
                  <c:v>3536.3159880000003</c:v>
                </c:pt>
                <c:pt idx="1168">
                  <c:v>9429.7462779999987</c:v>
                </c:pt>
                <c:pt idx="1179">
                  <c:v>8590.6321100000005</c:v>
                </c:pt>
                <c:pt idx="1183">
                  <c:v>2959.9458420000001</c:v>
                </c:pt>
                <c:pt idx="1186">
                  <c:v>2574.2567530000001</c:v>
                </c:pt>
                <c:pt idx="1192">
                  <c:v>5144.5994950000004</c:v>
                </c:pt>
                <c:pt idx="1193">
                  <c:v>3285.5793869999998</c:v>
                </c:pt>
                <c:pt idx="1194">
                  <c:v>2070.4657649999999</c:v>
                </c:pt>
                <c:pt idx="1196">
                  <c:v>137.069795</c:v>
                </c:pt>
                <c:pt idx="1198">
                  <c:v>5372.7545390000005</c:v>
                </c:pt>
                <c:pt idx="1199">
                  <c:v>6428.8140779999994</c:v>
                </c:pt>
                <c:pt idx="1200">
                  <c:v>7432.7048720000003</c:v>
                </c:pt>
                <c:pt idx="1201">
                  <c:v>4193.8205419999995</c:v>
                </c:pt>
                <c:pt idx="1209">
                  <c:v>6302.6716029999998</c:v>
                </c:pt>
                <c:pt idx="1212">
                  <c:v>4566.1707919999999</c:v>
                </c:pt>
                <c:pt idx="1215">
                  <c:v>5073.7594599999993</c:v>
                </c:pt>
                <c:pt idx="1217">
                  <c:v>2727.9119380000002</c:v>
                </c:pt>
                <c:pt idx="1226">
                  <c:v>5262.2736970000005</c:v>
                </c:pt>
                <c:pt idx="1233">
                  <c:v>4551.0118120000006</c:v>
                </c:pt>
                <c:pt idx="1235">
                  <c:v>3460.005913</c:v>
                </c:pt>
                <c:pt idx="1254">
                  <c:v>2133.706185</c:v>
                </c:pt>
                <c:pt idx="1257">
                  <c:v>6342.8892139999998</c:v>
                </c:pt>
                <c:pt idx="1259">
                  <c:v>7346.5863650000001</c:v>
                </c:pt>
                <c:pt idx="1261">
                  <c:v>5434.7237540000006</c:v>
                </c:pt>
                <c:pt idx="1263">
                  <c:v>4100.8858959999998</c:v>
                </c:pt>
                <c:pt idx="1264">
                  <c:v>1621.6177909999999</c:v>
                </c:pt>
                <c:pt idx="1267">
                  <c:v>6172.205903</c:v>
                </c:pt>
                <c:pt idx="1268">
                  <c:v>5634.5953360000003</c:v>
                </c:pt>
                <c:pt idx="1269">
                  <c:v>6213.9637459999994</c:v>
                </c:pt>
                <c:pt idx="1271">
                  <c:v>7085.5159609999992</c:v>
                </c:pt>
                <c:pt idx="1272">
                  <c:v>9041.5843499999992</c:v>
                </c:pt>
                <c:pt idx="1273">
                  <c:v>7264.3102719999997</c:v>
                </c:pt>
                <c:pt idx="1274">
                  <c:v>8811.8750600000003</c:v>
                </c:pt>
                <c:pt idx="1279">
                  <c:v>9937.5879510000013</c:v>
                </c:pt>
                <c:pt idx="1280">
                  <c:v>9376.6877439999989</c:v>
                </c:pt>
                <c:pt idx="1284">
                  <c:v>7500.3333739999989</c:v>
                </c:pt>
                <c:pt idx="1285">
                  <c:v>4124.0039900000002</c:v>
                </c:pt>
                <c:pt idx="1288">
                  <c:v>1572.9154640000002</c:v>
                </c:pt>
                <c:pt idx="1289">
                  <c:v>3773.4999990000006</c:v>
                </c:pt>
                <c:pt idx="1290">
                  <c:v>8559.7707090000004</c:v>
                </c:pt>
                <c:pt idx="1293">
                  <c:v>9523.5686879999994</c:v>
                </c:pt>
                <c:pt idx="1297">
                  <c:v>5839.2489540000006</c:v>
                </c:pt>
                <c:pt idx="1302">
                  <c:v>6290.3770420000001</c:v>
                </c:pt>
                <c:pt idx="1307">
                  <c:v>1814.353396</c:v>
                </c:pt>
                <c:pt idx="1308">
                  <c:v>3345.0116120000002</c:v>
                </c:pt>
                <c:pt idx="1320">
                  <c:v>6208.4968200000003</c:v>
                </c:pt>
                <c:pt idx="1322">
                  <c:v>1215.5089420000002</c:v>
                </c:pt>
                <c:pt idx="1324">
                  <c:v>4590.0135200000004</c:v>
                </c:pt>
                <c:pt idx="1326">
                  <c:v>978.6829110000001</c:v>
                </c:pt>
                <c:pt idx="1327">
                  <c:v>2784.2241869999998</c:v>
                </c:pt>
                <c:pt idx="1329">
                  <c:v>9633.4465339999988</c:v>
                </c:pt>
                <c:pt idx="1336">
                  <c:v>6024.3687170000003</c:v>
                </c:pt>
                <c:pt idx="1344">
                  <c:v>2276.2807809999999</c:v>
                </c:pt>
                <c:pt idx="1345">
                  <c:v>3150.399308</c:v>
                </c:pt>
                <c:pt idx="1346">
                  <c:v>734.58953599999995</c:v>
                </c:pt>
                <c:pt idx="1349">
                  <c:v>5340.3065729999998</c:v>
                </c:pt>
                <c:pt idx="1350">
                  <c:v>7910.4179519999998</c:v>
                </c:pt>
                <c:pt idx="1352">
                  <c:v>5235.4004029999996</c:v>
                </c:pt>
                <c:pt idx="1355">
                  <c:v>1043.222209</c:v>
                </c:pt>
                <c:pt idx="1356">
                  <c:v>2605.4470709999996</c:v>
                </c:pt>
                <c:pt idx="1357">
                  <c:v>4895.1150289999996</c:v>
                </c:pt>
                <c:pt idx="1373">
                  <c:v>3498.6149350000001</c:v>
                </c:pt>
                <c:pt idx="1374">
                  <c:v>449.80980999999997</c:v>
                </c:pt>
                <c:pt idx="1376">
                  <c:v>9496.8359990000008</c:v>
                </c:pt>
                <c:pt idx="1377">
                  <c:v>3457.208854</c:v>
                </c:pt>
                <c:pt idx="1378">
                  <c:v>975.45014499999991</c:v>
                </c:pt>
                <c:pt idx="1379">
                  <c:v>734.79420400000004</c:v>
                </c:pt>
                <c:pt idx="1380">
                  <c:v>562.71055200000001</c:v>
                </c:pt>
                <c:pt idx="1381">
                  <c:v>2464.0351380000002</c:v>
                </c:pt>
                <c:pt idx="1382">
                  <c:v>6540.8631289999994</c:v>
                </c:pt>
                <c:pt idx="1385">
                  <c:v>7162.9302520000001</c:v>
                </c:pt>
                <c:pt idx="1387">
                  <c:v>7146.6272879999997</c:v>
                </c:pt>
                <c:pt idx="1390">
                  <c:v>5465.6702380000006</c:v>
                </c:pt>
                <c:pt idx="1416">
                  <c:v>2499.5170420000004</c:v>
                </c:pt>
                <c:pt idx="1422">
                  <c:v>7084.0035510000007</c:v>
                </c:pt>
                <c:pt idx="1423">
                  <c:v>3683.6210659999997</c:v>
                </c:pt>
                <c:pt idx="1427">
                  <c:v>4201.9788589999998</c:v>
                </c:pt>
                <c:pt idx="1435">
                  <c:v>9175.4007419999998</c:v>
                </c:pt>
                <c:pt idx="1436">
                  <c:v>3720.9709590000002</c:v>
                </c:pt>
                <c:pt idx="1437">
                  <c:v>3053.3989560000005</c:v>
                </c:pt>
                <c:pt idx="1442">
                  <c:v>1834.356231</c:v>
                </c:pt>
                <c:pt idx="1449">
                  <c:v>7706.0171499999997</c:v>
                </c:pt>
                <c:pt idx="1455">
                  <c:v>7084.1899880000001</c:v>
                </c:pt>
                <c:pt idx="1456">
                  <c:v>4366.7510990000001</c:v>
                </c:pt>
                <c:pt idx="1457">
                  <c:v>6594.8595740000001</c:v>
                </c:pt>
                <c:pt idx="1474">
                  <c:v>8942.4983219999995</c:v>
                </c:pt>
                <c:pt idx="1475">
                  <c:v>8516.7365119999995</c:v>
                </c:pt>
                <c:pt idx="1480">
                  <c:v>3691.7557079999997</c:v>
                </c:pt>
                <c:pt idx="1481">
                  <c:v>2265.5406860000003</c:v>
                </c:pt>
                <c:pt idx="1491">
                  <c:v>3740.2757090000005</c:v>
                </c:pt>
                <c:pt idx="1494">
                  <c:v>4798.7949490000001</c:v>
                </c:pt>
                <c:pt idx="1495">
                  <c:v>6641.3071049999999</c:v>
                </c:pt>
                <c:pt idx="1497">
                  <c:v>7115.9410010000001</c:v>
                </c:pt>
                <c:pt idx="1498">
                  <c:v>8900.5904090000004</c:v>
                </c:pt>
                <c:pt idx="1500">
                  <c:v>3452.9345090000002</c:v>
                </c:pt>
                <c:pt idx="1501">
                  <c:v>4652.3021229999995</c:v>
                </c:pt>
                <c:pt idx="1502">
                  <c:v>2919.2047479999997</c:v>
                </c:pt>
                <c:pt idx="1511">
                  <c:v>5988.9614320000001</c:v>
                </c:pt>
                <c:pt idx="1518">
                  <c:v>2795.6991740000003</c:v>
                </c:pt>
                <c:pt idx="1519">
                  <c:v>333.47736700000002</c:v>
                </c:pt>
                <c:pt idx="1520">
                  <c:v>1887.5790549999999</c:v>
                </c:pt>
                <c:pt idx="1521">
                  <c:v>5631.6505770000003</c:v>
                </c:pt>
                <c:pt idx="1522">
                  <c:v>8393.3173399999996</c:v>
                </c:pt>
                <c:pt idx="1524">
                  <c:v>8389.417152</c:v>
                </c:pt>
                <c:pt idx="1525">
                  <c:v>6142.1863730000005</c:v>
                </c:pt>
                <c:pt idx="1526">
                  <c:v>8828.694128000001</c:v>
                </c:pt>
                <c:pt idx="1527">
                  <c:v>738.91323899999998</c:v>
                </c:pt>
                <c:pt idx="1530">
                  <c:v>80.179238999999995</c:v>
                </c:pt>
                <c:pt idx="1531">
                  <c:v>6692.1298229999993</c:v>
                </c:pt>
                <c:pt idx="1534">
                  <c:v>1604.998</c:v>
                </c:pt>
                <c:pt idx="1538">
                  <c:v>5261.3097689999995</c:v>
                </c:pt>
                <c:pt idx="1539">
                  <c:v>8884.5191200000008</c:v>
                </c:pt>
                <c:pt idx="1540">
                  <c:v>1879.898866</c:v>
                </c:pt>
                <c:pt idx="1541">
                  <c:v>5227.1113380000006</c:v>
                </c:pt>
                <c:pt idx="1543">
                  <c:v>7659.5236480000003</c:v>
                </c:pt>
                <c:pt idx="1544">
                  <c:v>5933.5452310000001</c:v>
                </c:pt>
                <c:pt idx="1546">
                  <c:v>3502.8373670000001</c:v>
                </c:pt>
                <c:pt idx="1549">
                  <c:v>8942.1610040000014</c:v>
                </c:pt>
                <c:pt idx="1550">
                  <c:v>7164.3273979999994</c:v>
                </c:pt>
                <c:pt idx="1552">
                  <c:v>8345.640671000001</c:v>
                </c:pt>
                <c:pt idx="1555">
                  <c:v>1745.1440970000001</c:v>
                </c:pt>
                <c:pt idx="1557">
                  <c:v>6367.145673</c:v>
                </c:pt>
                <c:pt idx="1558">
                  <c:v>8485.1838229999994</c:v>
                </c:pt>
                <c:pt idx="1559">
                  <c:v>1331.2434370000001</c:v>
                </c:pt>
                <c:pt idx="1563">
                  <c:v>252.40531499999997</c:v>
                </c:pt>
                <c:pt idx="1564">
                  <c:v>5624.6234350000004</c:v>
                </c:pt>
                <c:pt idx="1565">
                  <c:v>7953.1878499999993</c:v>
                </c:pt>
                <c:pt idx="1569">
                  <c:v>2969.0213749999998</c:v>
                </c:pt>
                <c:pt idx="1570">
                  <c:v>2838.4479000000001</c:v>
                </c:pt>
                <c:pt idx="1571">
                  <c:v>7692.9955640000007</c:v>
                </c:pt>
                <c:pt idx="1573">
                  <c:v>326.34715299999999</c:v>
                </c:pt>
                <c:pt idx="1574">
                  <c:v>6200.823351</c:v>
                </c:pt>
                <c:pt idx="1576">
                  <c:v>9799.9491199999975</c:v>
                </c:pt>
                <c:pt idx="1577">
                  <c:v>2419.2240529999999</c:v>
                </c:pt>
                <c:pt idx="1578">
                  <c:v>897.81665699999996</c:v>
                </c:pt>
                <c:pt idx="1579">
                  <c:v>4917.738464</c:v>
                </c:pt>
                <c:pt idx="1580">
                  <c:v>4312.5725160000002</c:v>
                </c:pt>
                <c:pt idx="1581">
                  <c:v>4973.187011</c:v>
                </c:pt>
                <c:pt idx="1582">
                  <c:v>8963.7730409999986</c:v>
                </c:pt>
                <c:pt idx="1583">
                  <c:v>6464.4273530000009</c:v>
                </c:pt>
                <c:pt idx="1584">
                  <c:v>8255.5529179999994</c:v>
                </c:pt>
                <c:pt idx="1585">
                  <c:v>1802.7944830000001</c:v>
                </c:pt>
                <c:pt idx="1586">
                  <c:v>1225.4834799999999</c:v>
                </c:pt>
                <c:pt idx="1587">
                  <c:v>8181.2245939999993</c:v>
                </c:pt>
                <c:pt idx="1591">
                  <c:v>7652.0165410000009</c:v>
                </c:pt>
                <c:pt idx="1593">
                  <c:v>9871.7873529999997</c:v>
                </c:pt>
                <c:pt idx="1594">
                  <c:v>3142.0031349999999</c:v>
                </c:pt>
                <c:pt idx="1595">
                  <c:v>3027.7921489999999</c:v>
                </c:pt>
                <c:pt idx="1596">
                  <c:v>2414.0677340000002</c:v>
                </c:pt>
                <c:pt idx="1597">
                  <c:v>7533.450836</c:v>
                </c:pt>
                <c:pt idx="1599">
                  <c:v>8166.1091080000006</c:v>
                </c:pt>
                <c:pt idx="1600">
                  <c:v>7742.2050170000002</c:v>
                </c:pt>
                <c:pt idx="1601">
                  <c:v>8027.6741849999999</c:v>
                </c:pt>
                <c:pt idx="1602">
                  <c:v>3625.9305029999996</c:v>
                </c:pt>
                <c:pt idx="1603">
                  <c:v>4671.2041650000001</c:v>
                </c:pt>
                <c:pt idx="1604">
                  <c:v>2059.600261</c:v>
                </c:pt>
                <c:pt idx="1605">
                  <c:v>7257.1062469999997</c:v>
                </c:pt>
                <c:pt idx="1606">
                  <c:v>6267.833224</c:v>
                </c:pt>
                <c:pt idx="1607">
                  <c:v>7986.2782910000005</c:v>
                </c:pt>
                <c:pt idx="1608">
                  <c:v>6756.9568319999998</c:v>
                </c:pt>
                <c:pt idx="1609">
                  <c:v>2936.0012040000001</c:v>
                </c:pt>
                <c:pt idx="1610">
                  <c:v>1930.1071470000002</c:v>
                </c:pt>
                <c:pt idx="1611">
                  <c:v>3797.3934850000001</c:v>
                </c:pt>
                <c:pt idx="1613">
                  <c:v>8646.1053539999994</c:v>
                </c:pt>
                <c:pt idx="1614">
                  <c:v>3942.3858690000002</c:v>
                </c:pt>
                <c:pt idx="1615">
                  <c:v>5073.2312089999996</c:v>
                </c:pt>
                <c:pt idx="1617">
                  <c:v>4900.0380859999996</c:v>
                </c:pt>
                <c:pt idx="1618">
                  <c:v>6864.2254030000004</c:v>
                </c:pt>
                <c:pt idx="1619">
                  <c:v>5991.0114439999998</c:v>
                </c:pt>
                <c:pt idx="1620">
                  <c:v>8810.4440529999993</c:v>
                </c:pt>
                <c:pt idx="1621">
                  <c:v>9739.7434080000003</c:v>
                </c:pt>
                <c:pt idx="1628">
                  <c:v>1431.8792530000001</c:v>
                </c:pt>
                <c:pt idx="1630">
                  <c:v>9319.6465580000004</c:v>
                </c:pt>
                <c:pt idx="1631">
                  <c:v>7570.9692690000002</c:v>
                </c:pt>
                <c:pt idx="1632">
                  <c:v>3230.0952700000003</c:v>
                </c:pt>
                <c:pt idx="1633">
                  <c:v>6868.9514850000005</c:v>
                </c:pt>
                <c:pt idx="1636">
                  <c:v>2250.6676649999999</c:v>
                </c:pt>
                <c:pt idx="1637">
                  <c:v>678.58063400000003</c:v>
                </c:pt>
                <c:pt idx="1638">
                  <c:v>1684.1830759999998</c:v>
                </c:pt>
                <c:pt idx="1639">
                  <c:v>1326.258789</c:v>
                </c:pt>
                <c:pt idx="1643">
                  <c:v>4863.3345380000001</c:v>
                </c:pt>
                <c:pt idx="1644">
                  <c:v>128.16287199999999</c:v>
                </c:pt>
                <c:pt idx="1645">
                  <c:v>1460.086886</c:v>
                </c:pt>
                <c:pt idx="1650">
                  <c:v>6782.9306090000009</c:v>
                </c:pt>
                <c:pt idx="1651">
                  <c:v>2816.1876419999999</c:v>
                </c:pt>
                <c:pt idx="1652">
                  <c:v>4021.5818100000001</c:v>
                </c:pt>
                <c:pt idx="1654">
                  <c:v>4118.2980719999996</c:v>
                </c:pt>
                <c:pt idx="1655">
                  <c:v>6590.5701669999999</c:v>
                </c:pt>
                <c:pt idx="1656">
                  <c:v>6177.4509629999993</c:v>
                </c:pt>
                <c:pt idx="1658">
                  <c:v>9142.4874409999993</c:v>
                </c:pt>
                <c:pt idx="1659">
                  <c:v>4007.5393889999996</c:v>
                </c:pt>
                <c:pt idx="1660">
                  <c:v>3685.2672320000001</c:v>
                </c:pt>
                <c:pt idx="1662">
                  <c:v>6986.410973</c:v>
                </c:pt>
                <c:pt idx="1667">
                  <c:v>1445.5880030000001</c:v>
                </c:pt>
                <c:pt idx="1670">
                  <c:v>15.796451000000001</c:v>
                </c:pt>
                <c:pt idx="1671">
                  <c:v>2424.3796789999997</c:v>
                </c:pt>
                <c:pt idx="1672">
                  <c:v>4331.2814940000007</c:v>
                </c:pt>
                <c:pt idx="1673">
                  <c:v>1609.4311290000001</c:v>
                </c:pt>
                <c:pt idx="1678">
                  <c:v>9516.3117079999993</c:v>
                </c:pt>
                <c:pt idx="1693">
                  <c:v>7369.2250680000006</c:v>
                </c:pt>
                <c:pt idx="1699">
                  <c:v>2747.5109750000001</c:v>
                </c:pt>
                <c:pt idx="1700">
                  <c:v>1834.7711599999998</c:v>
                </c:pt>
                <c:pt idx="1702">
                  <c:v>2631.2804460000002</c:v>
                </c:pt>
                <c:pt idx="1703">
                  <c:v>6158.9203660000003</c:v>
                </c:pt>
                <c:pt idx="1704">
                  <c:v>5820.4083840000003</c:v>
                </c:pt>
                <c:pt idx="1705">
                  <c:v>3371.6258700000003</c:v>
                </c:pt>
                <c:pt idx="1706">
                  <c:v>2038.2275900000002</c:v>
                </c:pt>
                <c:pt idx="1709">
                  <c:v>6057.6539199999997</c:v>
                </c:pt>
                <c:pt idx="1710">
                  <c:v>6688.9067599999998</c:v>
                </c:pt>
                <c:pt idx="1714">
                  <c:v>9926.6316389999993</c:v>
                </c:pt>
                <c:pt idx="1715">
                  <c:v>6834.6479219999992</c:v>
                </c:pt>
                <c:pt idx="1716">
                  <c:v>9505.6763599999995</c:v>
                </c:pt>
                <c:pt idx="1717">
                  <c:v>532.10875899999996</c:v>
                </c:pt>
                <c:pt idx="1724">
                  <c:v>2373.2633299999998</c:v>
                </c:pt>
                <c:pt idx="1725">
                  <c:v>6670.0617980000006</c:v>
                </c:pt>
                <c:pt idx="1731">
                  <c:v>6087.125352</c:v>
                </c:pt>
                <c:pt idx="1751">
                  <c:v>7519.8895920000004</c:v>
                </c:pt>
                <c:pt idx="1758">
                  <c:v>6241.9283400000004</c:v>
                </c:pt>
                <c:pt idx="1759">
                  <c:v>7036.9778020000003</c:v>
                </c:pt>
                <c:pt idx="1762">
                  <c:v>3852.3224519999999</c:v>
                </c:pt>
                <c:pt idx="1763">
                  <c:v>2178.1912259999999</c:v>
                </c:pt>
                <c:pt idx="1764">
                  <c:v>188.5881</c:v>
                </c:pt>
                <c:pt idx="1765">
                  <c:v>7775.3921210000008</c:v>
                </c:pt>
                <c:pt idx="1766">
                  <c:v>5627.6612509999995</c:v>
                </c:pt>
                <c:pt idx="1767">
                  <c:v>526.42345999999998</c:v>
                </c:pt>
                <c:pt idx="1768">
                  <c:v>3908.3199960000002</c:v>
                </c:pt>
                <c:pt idx="1772">
                  <c:v>3474.5533990000004</c:v>
                </c:pt>
                <c:pt idx="1773">
                  <c:v>8387.7399910000004</c:v>
                </c:pt>
                <c:pt idx="1775">
                  <c:v>3208.286987</c:v>
                </c:pt>
                <c:pt idx="1776">
                  <c:v>491.31797999999998</c:v>
                </c:pt>
                <c:pt idx="1779">
                  <c:v>1010.726722</c:v>
                </c:pt>
                <c:pt idx="1781">
                  <c:v>2636.0865029999995</c:v>
                </c:pt>
                <c:pt idx="1783">
                  <c:v>5773.3783289999992</c:v>
                </c:pt>
                <c:pt idx="1787">
                  <c:v>8962.7011189999994</c:v>
                </c:pt>
                <c:pt idx="1791">
                  <c:v>2206.4308970000002</c:v>
                </c:pt>
                <c:pt idx="1795">
                  <c:v>2974.6093430000001</c:v>
                </c:pt>
                <c:pt idx="1797">
                  <c:v>1124.995034</c:v>
                </c:pt>
                <c:pt idx="1800">
                  <c:v>4806.3834859999997</c:v>
                </c:pt>
                <c:pt idx="1803">
                  <c:v>3493.9453680000001</c:v>
                </c:pt>
                <c:pt idx="1806">
                  <c:v>1557.2052900000001</c:v>
                </c:pt>
                <c:pt idx="1808">
                  <c:v>2043.2446089999996</c:v>
                </c:pt>
                <c:pt idx="1809">
                  <c:v>8053.093089</c:v>
                </c:pt>
                <c:pt idx="1811">
                  <c:v>6815.0314330000001</c:v>
                </c:pt>
                <c:pt idx="1812">
                  <c:v>7330.0606379999999</c:v>
                </c:pt>
                <c:pt idx="1814">
                  <c:v>5218.2581790000004</c:v>
                </c:pt>
                <c:pt idx="1816">
                  <c:v>1569.824754</c:v>
                </c:pt>
                <c:pt idx="1817">
                  <c:v>1233.9174309999999</c:v>
                </c:pt>
                <c:pt idx="1818">
                  <c:v>1827.1884289999998</c:v>
                </c:pt>
                <c:pt idx="1819">
                  <c:v>418.00866999999994</c:v>
                </c:pt>
                <c:pt idx="1820">
                  <c:v>4243.2655290000002</c:v>
                </c:pt>
                <c:pt idx="1821">
                  <c:v>956.02124400000002</c:v>
                </c:pt>
                <c:pt idx="1822">
                  <c:v>3674.2401389999995</c:v>
                </c:pt>
                <c:pt idx="1823">
                  <c:v>4804.1423580000001</c:v>
                </c:pt>
                <c:pt idx="1826">
                  <c:v>9618.2859349999999</c:v>
                </c:pt>
                <c:pt idx="1829">
                  <c:v>4861.2758909999993</c:v>
                </c:pt>
                <c:pt idx="1832">
                  <c:v>5290.6367920000002</c:v>
                </c:pt>
                <c:pt idx="1833">
                  <c:v>1831.599369</c:v>
                </c:pt>
                <c:pt idx="1838">
                  <c:v>2808.6618349999999</c:v>
                </c:pt>
                <c:pt idx="1839">
                  <c:v>277.55804899999998</c:v>
                </c:pt>
                <c:pt idx="1840">
                  <c:v>3636.7627879999995</c:v>
                </c:pt>
                <c:pt idx="1846">
                  <c:v>8276.4725040000012</c:v>
                </c:pt>
                <c:pt idx="1847">
                  <c:v>9202.3041689999991</c:v>
                </c:pt>
                <c:pt idx="1850">
                  <c:v>7569.9132380000001</c:v>
                </c:pt>
                <c:pt idx="1852">
                  <c:v>1619.3910340000002</c:v>
                </c:pt>
                <c:pt idx="1855">
                  <c:v>4887.0400230000005</c:v>
                </c:pt>
                <c:pt idx="1861">
                  <c:v>2392.3008340000001</c:v>
                </c:pt>
                <c:pt idx="1877">
                  <c:v>6385.7590319999999</c:v>
                </c:pt>
                <c:pt idx="1878">
                  <c:v>4395.8442070000001</c:v>
                </c:pt>
                <c:pt idx="1899">
                  <c:v>8672.4657289999996</c:v>
                </c:pt>
                <c:pt idx="1900">
                  <c:v>4741.7476879999995</c:v>
                </c:pt>
                <c:pt idx="1901">
                  <c:v>5261.9412199999997</c:v>
                </c:pt>
                <c:pt idx="1902">
                  <c:v>6895.5158689999989</c:v>
                </c:pt>
                <c:pt idx="1903">
                  <c:v>8259.0918569999994</c:v>
                </c:pt>
                <c:pt idx="1904">
                  <c:v>6589.3316649999997</c:v>
                </c:pt>
                <c:pt idx="1905">
                  <c:v>4158.7570340000002</c:v>
                </c:pt>
                <c:pt idx="1906">
                  <c:v>8885.5388789999997</c:v>
                </c:pt>
                <c:pt idx="1907">
                  <c:v>3373.9146730000002</c:v>
                </c:pt>
                <c:pt idx="1908">
                  <c:v>7209.9514620000009</c:v>
                </c:pt>
                <c:pt idx="1909">
                  <c:v>1875.5273729999999</c:v>
                </c:pt>
                <c:pt idx="1913">
                  <c:v>607.612482</c:v>
                </c:pt>
                <c:pt idx="1915">
                  <c:v>9702.9906459999984</c:v>
                </c:pt>
                <c:pt idx="1917">
                  <c:v>2855.7050789999998</c:v>
                </c:pt>
                <c:pt idx="1922">
                  <c:v>5894.2195439999996</c:v>
                </c:pt>
                <c:pt idx="1923">
                  <c:v>5672.3826290000006</c:v>
                </c:pt>
                <c:pt idx="1926">
                  <c:v>9635.532349000001</c:v>
                </c:pt>
                <c:pt idx="1927">
                  <c:v>5556.0380550000009</c:v>
                </c:pt>
                <c:pt idx="1928">
                  <c:v>4751.9341089999998</c:v>
                </c:pt>
                <c:pt idx="1931">
                  <c:v>5581.4666750000006</c:v>
                </c:pt>
                <c:pt idx="1932">
                  <c:v>251.94029199999997</c:v>
                </c:pt>
                <c:pt idx="1935">
                  <c:v>9586.1229860000003</c:v>
                </c:pt>
                <c:pt idx="1937">
                  <c:v>4879.5943449999995</c:v>
                </c:pt>
                <c:pt idx="1946">
                  <c:v>6667.4310150000001</c:v>
                </c:pt>
                <c:pt idx="1958">
                  <c:v>5076.5623239999995</c:v>
                </c:pt>
                <c:pt idx="1962">
                  <c:v>4801.0085749999998</c:v>
                </c:pt>
                <c:pt idx="1963">
                  <c:v>9277.4094540000006</c:v>
                </c:pt>
                <c:pt idx="1964">
                  <c:v>1327.7514340000002</c:v>
                </c:pt>
                <c:pt idx="1998">
                  <c:v>7355.5661010000003</c:v>
                </c:pt>
                <c:pt idx="1999">
                  <c:v>5748.4933059999994</c:v>
                </c:pt>
                <c:pt idx="2002">
                  <c:v>6787.7600700000003</c:v>
                </c:pt>
                <c:pt idx="2003">
                  <c:v>7391.5059209999999</c:v>
                </c:pt>
                <c:pt idx="2006">
                  <c:v>4463.4938280000006</c:v>
                </c:pt>
                <c:pt idx="2009">
                  <c:v>5558.8687439999994</c:v>
                </c:pt>
                <c:pt idx="2010">
                  <c:v>9166.2849430000006</c:v>
                </c:pt>
                <c:pt idx="2015">
                  <c:v>3805.0752429999993</c:v>
                </c:pt>
                <c:pt idx="2016">
                  <c:v>1098.7980419999999</c:v>
                </c:pt>
                <c:pt idx="2017">
                  <c:v>5640.632783</c:v>
                </c:pt>
                <c:pt idx="2018">
                  <c:v>8621.6484980000005</c:v>
                </c:pt>
                <c:pt idx="2019">
                  <c:v>5957.5836489999992</c:v>
                </c:pt>
                <c:pt idx="2023">
                  <c:v>8140.5971230000005</c:v>
                </c:pt>
                <c:pt idx="2024">
                  <c:v>8356.6554859999997</c:v>
                </c:pt>
                <c:pt idx="2025">
                  <c:v>9471.2374159999999</c:v>
                </c:pt>
                <c:pt idx="2026">
                  <c:v>9415.2554330000003</c:v>
                </c:pt>
                <c:pt idx="2028">
                  <c:v>5454.617851</c:v>
                </c:pt>
                <c:pt idx="2033">
                  <c:v>7725.998779999999</c:v>
                </c:pt>
                <c:pt idx="2034">
                  <c:v>5617.2750020000003</c:v>
                </c:pt>
                <c:pt idx="2040">
                  <c:v>3577.3067190000002</c:v>
                </c:pt>
                <c:pt idx="2041">
                  <c:v>6572.1634979999999</c:v>
                </c:pt>
                <c:pt idx="2045">
                  <c:v>2112.295795</c:v>
                </c:pt>
                <c:pt idx="2047">
                  <c:v>9111.1872860000003</c:v>
                </c:pt>
                <c:pt idx="2048">
                  <c:v>6257.8192439999993</c:v>
                </c:pt>
                <c:pt idx="2049">
                  <c:v>2244.8705450000002</c:v>
                </c:pt>
                <c:pt idx="2050">
                  <c:v>3532.5065000000004</c:v>
                </c:pt>
                <c:pt idx="2055">
                  <c:v>2460.6184079999998</c:v>
                </c:pt>
                <c:pt idx="2066">
                  <c:v>729.318263</c:v>
                </c:pt>
                <c:pt idx="2068">
                  <c:v>4900.7172230000006</c:v>
                </c:pt>
                <c:pt idx="2071">
                  <c:v>5518.8510129999995</c:v>
                </c:pt>
                <c:pt idx="2075">
                  <c:v>9434.932189000001</c:v>
                </c:pt>
                <c:pt idx="2076">
                  <c:v>7189.8515020000004</c:v>
                </c:pt>
                <c:pt idx="2077">
                  <c:v>7030.3587029999999</c:v>
                </c:pt>
                <c:pt idx="2082">
                  <c:v>9559.3543250000002</c:v>
                </c:pt>
                <c:pt idx="2083">
                  <c:v>6642.343108</c:v>
                </c:pt>
                <c:pt idx="2084">
                  <c:v>4969.1030650000002</c:v>
                </c:pt>
                <c:pt idx="2085">
                  <c:v>9373.1029500000004</c:v>
                </c:pt>
                <c:pt idx="2086">
                  <c:v>4503.1595299999999</c:v>
                </c:pt>
                <c:pt idx="2087">
                  <c:v>4786.8938740000003</c:v>
                </c:pt>
                <c:pt idx="2088">
                  <c:v>5562.0118409999995</c:v>
                </c:pt>
                <c:pt idx="2091">
                  <c:v>8632.2579040000001</c:v>
                </c:pt>
                <c:pt idx="2097">
                  <c:v>5697.8489009999994</c:v>
                </c:pt>
                <c:pt idx="2107">
                  <c:v>5280.0659319999995</c:v>
                </c:pt>
                <c:pt idx="2108">
                  <c:v>7156.1896360000001</c:v>
                </c:pt>
                <c:pt idx="2110">
                  <c:v>3008.000106</c:v>
                </c:pt>
                <c:pt idx="2114">
                  <c:v>7579.6730960000004</c:v>
                </c:pt>
                <c:pt idx="2115">
                  <c:v>3549.8660740000005</c:v>
                </c:pt>
                <c:pt idx="2116">
                  <c:v>1601.1005719999998</c:v>
                </c:pt>
                <c:pt idx="2117">
                  <c:v>4231.6031190000003</c:v>
                </c:pt>
                <c:pt idx="2121">
                  <c:v>6946.6022040000007</c:v>
                </c:pt>
                <c:pt idx="2122">
                  <c:v>9070.3490289999991</c:v>
                </c:pt>
                <c:pt idx="2123">
                  <c:v>6337.7119410000005</c:v>
                </c:pt>
                <c:pt idx="2124">
                  <c:v>6781.207152</c:v>
                </c:pt>
                <c:pt idx="2126">
                  <c:v>6146.5213020000001</c:v>
                </c:pt>
                <c:pt idx="2129">
                  <c:v>5028.9466560000001</c:v>
                </c:pt>
                <c:pt idx="2130">
                  <c:v>4116.5433110000004</c:v>
                </c:pt>
                <c:pt idx="2131">
                  <c:v>7512.9480910000002</c:v>
                </c:pt>
                <c:pt idx="2132">
                  <c:v>6654.6758410000002</c:v>
                </c:pt>
                <c:pt idx="2134">
                  <c:v>5193.2725379999993</c:v>
                </c:pt>
                <c:pt idx="2135">
                  <c:v>6678.9286810000012</c:v>
                </c:pt>
                <c:pt idx="2136">
                  <c:v>3348.7659769999996</c:v>
                </c:pt>
                <c:pt idx="2137">
                  <c:v>2461.6707919999999</c:v>
                </c:pt>
                <c:pt idx="2139">
                  <c:v>4588.8899240000001</c:v>
                </c:pt>
                <c:pt idx="2140">
                  <c:v>8517.9220889999997</c:v>
                </c:pt>
                <c:pt idx="2143">
                  <c:v>5019.187316999999</c:v>
                </c:pt>
                <c:pt idx="2144">
                  <c:v>6574.0712129999993</c:v>
                </c:pt>
                <c:pt idx="2145">
                  <c:v>3338.4772719999996</c:v>
                </c:pt>
                <c:pt idx="2147">
                  <c:v>9197.4782099999993</c:v>
                </c:pt>
                <c:pt idx="2148">
                  <c:v>1644.723182</c:v>
                </c:pt>
                <c:pt idx="2154">
                  <c:v>8643.6006310000012</c:v>
                </c:pt>
                <c:pt idx="2155">
                  <c:v>3714.2465739999998</c:v>
                </c:pt>
                <c:pt idx="2156">
                  <c:v>2129.5307359999997</c:v>
                </c:pt>
                <c:pt idx="2157">
                  <c:v>7274.2698659999996</c:v>
                </c:pt>
                <c:pt idx="2162">
                  <c:v>2317.997754</c:v>
                </c:pt>
                <c:pt idx="2163">
                  <c:v>2410.9590109999999</c:v>
                </c:pt>
                <c:pt idx="2164">
                  <c:v>7351.7303460000003</c:v>
                </c:pt>
                <c:pt idx="2165">
                  <c:v>9939.0017700000008</c:v>
                </c:pt>
                <c:pt idx="2166">
                  <c:v>9939.0017700000008</c:v>
                </c:pt>
                <c:pt idx="2176">
                  <c:v>5550.6719060000005</c:v>
                </c:pt>
                <c:pt idx="2188">
                  <c:v>6523.724792</c:v>
                </c:pt>
                <c:pt idx="2191">
                  <c:v>6959.029098</c:v>
                </c:pt>
                <c:pt idx="2192">
                  <c:v>1620.0098660000001</c:v>
                </c:pt>
                <c:pt idx="2194">
                  <c:v>1689.847184</c:v>
                </c:pt>
                <c:pt idx="2198">
                  <c:v>6153.7963870000003</c:v>
                </c:pt>
                <c:pt idx="2199">
                  <c:v>7182.2254570000005</c:v>
                </c:pt>
                <c:pt idx="2201">
                  <c:v>8194.6177989999996</c:v>
                </c:pt>
                <c:pt idx="2204">
                  <c:v>2173.9574109999999</c:v>
                </c:pt>
                <c:pt idx="2205">
                  <c:v>8644.9131479999996</c:v>
                </c:pt>
                <c:pt idx="2206">
                  <c:v>8766.1867680000014</c:v>
                </c:pt>
                <c:pt idx="2207">
                  <c:v>3637.9917679999999</c:v>
                </c:pt>
                <c:pt idx="2213">
                  <c:v>2657.262131</c:v>
                </c:pt>
                <c:pt idx="2214">
                  <c:v>2964.5742410000003</c:v>
                </c:pt>
                <c:pt idx="2218">
                  <c:v>2519.8082850000001</c:v>
                </c:pt>
                <c:pt idx="2223">
                  <c:v>9245.8732909999999</c:v>
                </c:pt>
                <c:pt idx="2227">
                  <c:v>7460.9321290000007</c:v>
                </c:pt>
                <c:pt idx="2228">
                  <c:v>3496.1044900000002</c:v>
                </c:pt>
                <c:pt idx="2232">
                  <c:v>7985.7306520000002</c:v>
                </c:pt>
                <c:pt idx="2234">
                  <c:v>4557.9035330000006</c:v>
                </c:pt>
                <c:pt idx="2235">
                  <c:v>3348.3060150000001</c:v>
                </c:pt>
                <c:pt idx="2237">
                  <c:v>4483.0726619999996</c:v>
                </c:pt>
                <c:pt idx="2238">
                  <c:v>6299.521737</c:v>
                </c:pt>
                <c:pt idx="2239">
                  <c:v>6770.3629080000001</c:v>
                </c:pt>
                <c:pt idx="2241">
                  <c:v>9848.078614</c:v>
                </c:pt>
                <c:pt idx="2243">
                  <c:v>3871.2636029999999</c:v>
                </c:pt>
                <c:pt idx="2248">
                  <c:v>5819.7842109999992</c:v>
                </c:pt>
                <c:pt idx="2250">
                  <c:v>3175.0451650000005</c:v>
                </c:pt>
                <c:pt idx="2251">
                  <c:v>4278.6708069999995</c:v>
                </c:pt>
                <c:pt idx="2261">
                  <c:v>8683.4540399999987</c:v>
                </c:pt>
                <c:pt idx="2273">
                  <c:v>5248.8706519999996</c:v>
                </c:pt>
                <c:pt idx="2280">
                  <c:v>8175.1719509999994</c:v>
                </c:pt>
                <c:pt idx="2287">
                  <c:v>7983.4798280000005</c:v>
                </c:pt>
                <c:pt idx="2289">
                  <c:v>9459.9804079999994</c:v>
                </c:pt>
                <c:pt idx="2290">
                  <c:v>4364.0243909999999</c:v>
                </c:pt>
                <c:pt idx="2292">
                  <c:v>3358.1239619999997</c:v>
                </c:pt>
                <c:pt idx="2293">
                  <c:v>4128.4749449999999</c:v>
                </c:pt>
                <c:pt idx="2295">
                  <c:v>6072.7422739999993</c:v>
                </c:pt>
                <c:pt idx="2308">
                  <c:v>784.20619799999997</c:v>
                </c:pt>
                <c:pt idx="2309">
                  <c:v>1075.043455</c:v>
                </c:pt>
                <c:pt idx="2310">
                  <c:v>7169.0173340000001</c:v>
                </c:pt>
                <c:pt idx="2311">
                  <c:v>4003.2499589999998</c:v>
                </c:pt>
                <c:pt idx="2312">
                  <c:v>1050.196655</c:v>
                </c:pt>
                <c:pt idx="2313">
                  <c:v>8545.9891360000001</c:v>
                </c:pt>
                <c:pt idx="2315">
                  <c:v>3080.1542169999998</c:v>
                </c:pt>
                <c:pt idx="2319">
                  <c:v>1300.9732819999999</c:v>
                </c:pt>
                <c:pt idx="2325">
                  <c:v>491.84024199999999</c:v>
                </c:pt>
                <c:pt idx="2326">
                  <c:v>1339.455211</c:v>
                </c:pt>
                <c:pt idx="2329">
                  <c:v>6611.9829339999997</c:v>
                </c:pt>
                <c:pt idx="2332">
                  <c:v>6196.5582079999995</c:v>
                </c:pt>
                <c:pt idx="2334">
                  <c:v>535.63734799999997</c:v>
                </c:pt>
                <c:pt idx="2337">
                  <c:v>5530.2869719999999</c:v>
                </c:pt>
                <c:pt idx="2338">
                  <c:v>874.90020099999992</c:v>
                </c:pt>
                <c:pt idx="2353">
                  <c:v>7964.9572549999993</c:v>
                </c:pt>
                <c:pt idx="2356">
                  <c:v>6870.3962869999996</c:v>
                </c:pt>
                <c:pt idx="2358">
                  <c:v>5360.6714840000004</c:v>
                </c:pt>
                <c:pt idx="2359">
                  <c:v>2553.6941139999999</c:v>
                </c:pt>
                <c:pt idx="2361">
                  <c:v>2159.1010550000001</c:v>
                </c:pt>
                <c:pt idx="2362">
                  <c:v>4003.2499589999998</c:v>
                </c:pt>
                <c:pt idx="2363">
                  <c:v>3361.128017</c:v>
                </c:pt>
                <c:pt idx="2364">
                  <c:v>3180.7328819999998</c:v>
                </c:pt>
                <c:pt idx="2365">
                  <c:v>9252.875320000001</c:v>
                </c:pt>
                <c:pt idx="2366">
                  <c:v>7215.6411690000004</c:v>
                </c:pt>
                <c:pt idx="2367">
                  <c:v>6827.9639659999993</c:v>
                </c:pt>
                <c:pt idx="2368">
                  <c:v>1536.214827</c:v>
                </c:pt>
                <c:pt idx="2369">
                  <c:v>920.14795300000014</c:v>
                </c:pt>
                <c:pt idx="2370">
                  <c:v>1694.7526200000002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148-43A1-A7C1-6582C74D4462}"/>
            </c:ext>
          </c:extLst>
        </c:ser>
        <c:ser>
          <c:idx val="2"/>
          <c:order val="2"/>
          <c:tx>
            <c:v>v1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534368418528994E-3"/>
                  <c:y val="-7.8972404360913101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pivot_volume!$D$6:$D$2380</c:f>
              <c:numCache>
                <c:formatCode>General</c:formatCode>
                <c:ptCount val="2375"/>
                <c:pt idx="2">
                  <c:v>24070</c:v>
                </c:pt>
                <c:pt idx="3">
                  <c:v>15100</c:v>
                </c:pt>
                <c:pt idx="8">
                  <c:v>19052</c:v>
                </c:pt>
                <c:pt idx="15">
                  <c:v>24986</c:v>
                </c:pt>
                <c:pt idx="19">
                  <c:v>8372</c:v>
                </c:pt>
                <c:pt idx="21">
                  <c:v>7542</c:v>
                </c:pt>
                <c:pt idx="22">
                  <c:v>21400</c:v>
                </c:pt>
                <c:pt idx="29">
                  <c:v>20580</c:v>
                </c:pt>
                <c:pt idx="36">
                  <c:v>20191</c:v>
                </c:pt>
                <c:pt idx="45">
                  <c:v>10400</c:v>
                </c:pt>
                <c:pt idx="52">
                  <c:v>20800</c:v>
                </c:pt>
                <c:pt idx="57">
                  <c:v>10272</c:v>
                </c:pt>
                <c:pt idx="59">
                  <c:v>20291</c:v>
                </c:pt>
                <c:pt idx="124">
                  <c:v>12089</c:v>
                </c:pt>
                <c:pt idx="125">
                  <c:v>23538</c:v>
                </c:pt>
                <c:pt idx="126">
                  <c:v>16781</c:v>
                </c:pt>
                <c:pt idx="135">
                  <c:v>27500</c:v>
                </c:pt>
                <c:pt idx="139">
                  <c:v>9200</c:v>
                </c:pt>
                <c:pt idx="146">
                  <c:v>14200</c:v>
                </c:pt>
                <c:pt idx="147">
                  <c:v>19550</c:v>
                </c:pt>
                <c:pt idx="153">
                  <c:v>21162</c:v>
                </c:pt>
                <c:pt idx="158">
                  <c:v>21100</c:v>
                </c:pt>
                <c:pt idx="159">
                  <c:v>25400</c:v>
                </c:pt>
                <c:pt idx="160">
                  <c:v>18100</c:v>
                </c:pt>
                <c:pt idx="162">
                  <c:v>13800</c:v>
                </c:pt>
                <c:pt idx="163">
                  <c:v>13100</c:v>
                </c:pt>
                <c:pt idx="164">
                  <c:v>9300</c:v>
                </c:pt>
                <c:pt idx="165">
                  <c:v>9000</c:v>
                </c:pt>
                <c:pt idx="170">
                  <c:v>10997</c:v>
                </c:pt>
                <c:pt idx="175">
                  <c:v>13000</c:v>
                </c:pt>
                <c:pt idx="176">
                  <c:v>25700</c:v>
                </c:pt>
                <c:pt idx="178">
                  <c:v>9200</c:v>
                </c:pt>
                <c:pt idx="179">
                  <c:v>3240</c:v>
                </c:pt>
                <c:pt idx="182">
                  <c:v>16858</c:v>
                </c:pt>
                <c:pt idx="190">
                  <c:v>19416</c:v>
                </c:pt>
                <c:pt idx="192">
                  <c:v>19843</c:v>
                </c:pt>
                <c:pt idx="197">
                  <c:v>19553</c:v>
                </c:pt>
                <c:pt idx="198">
                  <c:v>6363</c:v>
                </c:pt>
                <c:pt idx="202">
                  <c:v>6400</c:v>
                </c:pt>
                <c:pt idx="204">
                  <c:v>12600</c:v>
                </c:pt>
                <c:pt idx="212">
                  <c:v>16600</c:v>
                </c:pt>
                <c:pt idx="215">
                  <c:v>18672</c:v>
                </c:pt>
                <c:pt idx="218">
                  <c:v>15100</c:v>
                </c:pt>
                <c:pt idx="221">
                  <c:v>16554</c:v>
                </c:pt>
                <c:pt idx="226">
                  <c:v>17552</c:v>
                </c:pt>
                <c:pt idx="228">
                  <c:v>5602</c:v>
                </c:pt>
                <c:pt idx="230">
                  <c:v>10200</c:v>
                </c:pt>
                <c:pt idx="232">
                  <c:v>22900</c:v>
                </c:pt>
                <c:pt idx="234">
                  <c:v>9800</c:v>
                </c:pt>
                <c:pt idx="235">
                  <c:v>13988</c:v>
                </c:pt>
                <c:pt idx="236">
                  <c:v>19800</c:v>
                </c:pt>
                <c:pt idx="238">
                  <c:v>11800</c:v>
                </c:pt>
                <c:pt idx="241">
                  <c:v>16900</c:v>
                </c:pt>
                <c:pt idx="244">
                  <c:v>19800</c:v>
                </c:pt>
                <c:pt idx="247">
                  <c:v>6560</c:v>
                </c:pt>
                <c:pt idx="248">
                  <c:v>9851</c:v>
                </c:pt>
                <c:pt idx="252">
                  <c:v>5859</c:v>
                </c:pt>
                <c:pt idx="258">
                  <c:v>8479</c:v>
                </c:pt>
                <c:pt idx="262">
                  <c:v>12000</c:v>
                </c:pt>
                <c:pt idx="263">
                  <c:v>21000</c:v>
                </c:pt>
                <c:pt idx="268">
                  <c:v>7486</c:v>
                </c:pt>
                <c:pt idx="270">
                  <c:v>6258</c:v>
                </c:pt>
                <c:pt idx="271">
                  <c:v>18633</c:v>
                </c:pt>
                <c:pt idx="272">
                  <c:v>17500</c:v>
                </c:pt>
                <c:pt idx="273">
                  <c:v>22800</c:v>
                </c:pt>
                <c:pt idx="275">
                  <c:v>14100</c:v>
                </c:pt>
                <c:pt idx="276">
                  <c:v>16100</c:v>
                </c:pt>
                <c:pt idx="278">
                  <c:v>9912</c:v>
                </c:pt>
                <c:pt idx="279">
                  <c:v>10469</c:v>
                </c:pt>
                <c:pt idx="284">
                  <c:v>23500</c:v>
                </c:pt>
                <c:pt idx="286">
                  <c:v>15300</c:v>
                </c:pt>
                <c:pt idx="288">
                  <c:v>9900</c:v>
                </c:pt>
                <c:pt idx="290">
                  <c:v>7300</c:v>
                </c:pt>
                <c:pt idx="292">
                  <c:v>10200</c:v>
                </c:pt>
                <c:pt idx="299">
                  <c:v>25700</c:v>
                </c:pt>
                <c:pt idx="307">
                  <c:v>16200</c:v>
                </c:pt>
                <c:pt idx="310">
                  <c:v>25000</c:v>
                </c:pt>
                <c:pt idx="315">
                  <c:v>15583</c:v>
                </c:pt>
                <c:pt idx="316">
                  <c:v>19432</c:v>
                </c:pt>
                <c:pt idx="319">
                  <c:v>12252</c:v>
                </c:pt>
                <c:pt idx="320">
                  <c:v>11263</c:v>
                </c:pt>
                <c:pt idx="324">
                  <c:v>14300</c:v>
                </c:pt>
                <c:pt idx="325">
                  <c:v>22500</c:v>
                </c:pt>
                <c:pt idx="329">
                  <c:v>9343</c:v>
                </c:pt>
                <c:pt idx="330">
                  <c:v>8574</c:v>
                </c:pt>
                <c:pt idx="331">
                  <c:v>17824</c:v>
                </c:pt>
                <c:pt idx="336">
                  <c:v>13419</c:v>
                </c:pt>
                <c:pt idx="339">
                  <c:v>18621</c:v>
                </c:pt>
                <c:pt idx="342">
                  <c:v>17255</c:v>
                </c:pt>
                <c:pt idx="346">
                  <c:v>7020</c:v>
                </c:pt>
                <c:pt idx="348">
                  <c:v>19211</c:v>
                </c:pt>
                <c:pt idx="349">
                  <c:v>14564</c:v>
                </c:pt>
                <c:pt idx="357">
                  <c:v>18051</c:v>
                </c:pt>
                <c:pt idx="376">
                  <c:v>12133</c:v>
                </c:pt>
                <c:pt idx="385">
                  <c:v>15178</c:v>
                </c:pt>
                <c:pt idx="387">
                  <c:v>30600</c:v>
                </c:pt>
                <c:pt idx="388">
                  <c:v>25800</c:v>
                </c:pt>
                <c:pt idx="391">
                  <c:v>13800</c:v>
                </c:pt>
                <c:pt idx="393">
                  <c:v>6600</c:v>
                </c:pt>
                <c:pt idx="394">
                  <c:v>18100</c:v>
                </c:pt>
                <c:pt idx="395">
                  <c:v>23400</c:v>
                </c:pt>
                <c:pt idx="397">
                  <c:v>24400</c:v>
                </c:pt>
                <c:pt idx="411">
                  <c:v>6394</c:v>
                </c:pt>
                <c:pt idx="412">
                  <c:v>8185</c:v>
                </c:pt>
                <c:pt idx="414">
                  <c:v>7976</c:v>
                </c:pt>
                <c:pt idx="416">
                  <c:v>13349</c:v>
                </c:pt>
                <c:pt idx="418">
                  <c:v>12900</c:v>
                </c:pt>
                <c:pt idx="420">
                  <c:v>17200</c:v>
                </c:pt>
                <c:pt idx="422">
                  <c:v>14162</c:v>
                </c:pt>
                <c:pt idx="424">
                  <c:v>4299</c:v>
                </c:pt>
                <c:pt idx="425">
                  <c:v>11887</c:v>
                </c:pt>
                <c:pt idx="434">
                  <c:v>17063</c:v>
                </c:pt>
                <c:pt idx="438">
                  <c:v>14800</c:v>
                </c:pt>
                <c:pt idx="445">
                  <c:v>17224</c:v>
                </c:pt>
                <c:pt idx="446">
                  <c:v>13194</c:v>
                </c:pt>
                <c:pt idx="447">
                  <c:v>12873</c:v>
                </c:pt>
                <c:pt idx="449">
                  <c:v>15068</c:v>
                </c:pt>
                <c:pt idx="454">
                  <c:v>15800</c:v>
                </c:pt>
                <c:pt idx="455">
                  <c:v>19900</c:v>
                </c:pt>
                <c:pt idx="460">
                  <c:v>8659</c:v>
                </c:pt>
                <c:pt idx="462">
                  <c:v>8673</c:v>
                </c:pt>
                <c:pt idx="464">
                  <c:v>6200</c:v>
                </c:pt>
                <c:pt idx="468">
                  <c:v>7251</c:v>
                </c:pt>
                <c:pt idx="475">
                  <c:v>9100</c:v>
                </c:pt>
                <c:pt idx="476">
                  <c:v>8200</c:v>
                </c:pt>
                <c:pt idx="480">
                  <c:v>14885</c:v>
                </c:pt>
                <c:pt idx="481">
                  <c:v>12753</c:v>
                </c:pt>
                <c:pt idx="483">
                  <c:v>15700</c:v>
                </c:pt>
                <c:pt idx="484">
                  <c:v>21600</c:v>
                </c:pt>
                <c:pt idx="485">
                  <c:v>28200</c:v>
                </c:pt>
                <c:pt idx="487">
                  <c:v>28400</c:v>
                </c:pt>
                <c:pt idx="494">
                  <c:v>18500</c:v>
                </c:pt>
                <c:pt idx="496">
                  <c:v>19800</c:v>
                </c:pt>
                <c:pt idx="497">
                  <c:v>27600</c:v>
                </c:pt>
                <c:pt idx="498">
                  <c:v>23000</c:v>
                </c:pt>
                <c:pt idx="500">
                  <c:v>11500</c:v>
                </c:pt>
                <c:pt idx="502">
                  <c:v>10204</c:v>
                </c:pt>
                <c:pt idx="507">
                  <c:v>6700</c:v>
                </c:pt>
                <c:pt idx="509">
                  <c:v>7638</c:v>
                </c:pt>
                <c:pt idx="513">
                  <c:v>15000</c:v>
                </c:pt>
                <c:pt idx="514">
                  <c:v>8889</c:v>
                </c:pt>
                <c:pt idx="518">
                  <c:v>5783</c:v>
                </c:pt>
                <c:pt idx="519">
                  <c:v>16743</c:v>
                </c:pt>
                <c:pt idx="520">
                  <c:v>13422</c:v>
                </c:pt>
                <c:pt idx="521">
                  <c:v>18900</c:v>
                </c:pt>
                <c:pt idx="522">
                  <c:v>18591</c:v>
                </c:pt>
                <c:pt idx="524">
                  <c:v>25773</c:v>
                </c:pt>
                <c:pt idx="529">
                  <c:v>16858</c:v>
                </c:pt>
                <c:pt idx="530">
                  <c:v>9049</c:v>
                </c:pt>
                <c:pt idx="531">
                  <c:v>15590</c:v>
                </c:pt>
                <c:pt idx="536">
                  <c:v>22500</c:v>
                </c:pt>
                <c:pt idx="537">
                  <c:v>20400</c:v>
                </c:pt>
                <c:pt idx="538">
                  <c:v>16400</c:v>
                </c:pt>
                <c:pt idx="539">
                  <c:v>14878</c:v>
                </c:pt>
                <c:pt idx="540">
                  <c:v>6793</c:v>
                </c:pt>
                <c:pt idx="542">
                  <c:v>8900</c:v>
                </c:pt>
                <c:pt idx="545">
                  <c:v>15200</c:v>
                </c:pt>
                <c:pt idx="546">
                  <c:v>15000</c:v>
                </c:pt>
                <c:pt idx="547">
                  <c:v>24400</c:v>
                </c:pt>
                <c:pt idx="556">
                  <c:v>14600</c:v>
                </c:pt>
                <c:pt idx="561">
                  <c:v>17900</c:v>
                </c:pt>
                <c:pt idx="574">
                  <c:v>13900</c:v>
                </c:pt>
                <c:pt idx="575">
                  <c:v>17100</c:v>
                </c:pt>
                <c:pt idx="576">
                  <c:v>15700</c:v>
                </c:pt>
                <c:pt idx="585">
                  <c:v>16600</c:v>
                </c:pt>
                <c:pt idx="586">
                  <c:v>14200</c:v>
                </c:pt>
                <c:pt idx="591">
                  <c:v>18100</c:v>
                </c:pt>
                <c:pt idx="594">
                  <c:v>17342</c:v>
                </c:pt>
                <c:pt idx="606">
                  <c:v>11884</c:v>
                </c:pt>
                <c:pt idx="608">
                  <c:v>8707</c:v>
                </c:pt>
                <c:pt idx="611">
                  <c:v>21200</c:v>
                </c:pt>
                <c:pt idx="622">
                  <c:v>21172</c:v>
                </c:pt>
                <c:pt idx="624">
                  <c:v>37393</c:v>
                </c:pt>
                <c:pt idx="630">
                  <c:v>6635</c:v>
                </c:pt>
                <c:pt idx="632">
                  <c:v>13127</c:v>
                </c:pt>
                <c:pt idx="637">
                  <c:v>18700</c:v>
                </c:pt>
                <c:pt idx="639">
                  <c:v>11700</c:v>
                </c:pt>
                <c:pt idx="645">
                  <c:v>12883</c:v>
                </c:pt>
                <c:pt idx="646">
                  <c:v>8050</c:v>
                </c:pt>
                <c:pt idx="650">
                  <c:v>18364</c:v>
                </c:pt>
                <c:pt idx="657">
                  <c:v>4600</c:v>
                </c:pt>
                <c:pt idx="668">
                  <c:v>8204</c:v>
                </c:pt>
                <c:pt idx="670">
                  <c:v>14261</c:v>
                </c:pt>
                <c:pt idx="704">
                  <c:v>9030</c:v>
                </c:pt>
                <c:pt idx="707">
                  <c:v>14158</c:v>
                </c:pt>
                <c:pt idx="714">
                  <c:v>9058</c:v>
                </c:pt>
                <c:pt idx="719">
                  <c:v>10009</c:v>
                </c:pt>
                <c:pt idx="726">
                  <c:v>17181</c:v>
                </c:pt>
                <c:pt idx="737">
                  <c:v>12993</c:v>
                </c:pt>
                <c:pt idx="738">
                  <c:v>14591</c:v>
                </c:pt>
                <c:pt idx="739">
                  <c:v>7353</c:v>
                </c:pt>
                <c:pt idx="746">
                  <c:v>10337</c:v>
                </c:pt>
                <c:pt idx="759">
                  <c:v>9295</c:v>
                </c:pt>
                <c:pt idx="760">
                  <c:v>13501</c:v>
                </c:pt>
                <c:pt idx="761">
                  <c:v>22161</c:v>
                </c:pt>
                <c:pt idx="770">
                  <c:v>12495</c:v>
                </c:pt>
                <c:pt idx="774">
                  <c:v>22300</c:v>
                </c:pt>
                <c:pt idx="777">
                  <c:v>26832</c:v>
                </c:pt>
                <c:pt idx="778">
                  <c:v>22075</c:v>
                </c:pt>
                <c:pt idx="784">
                  <c:v>14317</c:v>
                </c:pt>
                <c:pt idx="785">
                  <c:v>19608</c:v>
                </c:pt>
                <c:pt idx="788">
                  <c:v>11805</c:v>
                </c:pt>
                <c:pt idx="801">
                  <c:v>14989</c:v>
                </c:pt>
                <c:pt idx="803">
                  <c:v>20305</c:v>
                </c:pt>
                <c:pt idx="804">
                  <c:v>20980</c:v>
                </c:pt>
                <c:pt idx="813">
                  <c:v>22300</c:v>
                </c:pt>
                <c:pt idx="817">
                  <c:v>15291</c:v>
                </c:pt>
                <c:pt idx="823">
                  <c:v>17264</c:v>
                </c:pt>
                <c:pt idx="826">
                  <c:v>20545</c:v>
                </c:pt>
                <c:pt idx="835">
                  <c:v>17200</c:v>
                </c:pt>
                <c:pt idx="836">
                  <c:v>19075</c:v>
                </c:pt>
                <c:pt idx="837">
                  <c:v>16260</c:v>
                </c:pt>
                <c:pt idx="840">
                  <c:v>23928</c:v>
                </c:pt>
                <c:pt idx="841">
                  <c:v>9200</c:v>
                </c:pt>
                <c:pt idx="846">
                  <c:v>6489</c:v>
                </c:pt>
                <c:pt idx="847">
                  <c:v>9681</c:v>
                </c:pt>
                <c:pt idx="852">
                  <c:v>12286</c:v>
                </c:pt>
                <c:pt idx="853">
                  <c:v>26400</c:v>
                </c:pt>
                <c:pt idx="863">
                  <c:v>6651</c:v>
                </c:pt>
                <c:pt idx="866">
                  <c:v>22200</c:v>
                </c:pt>
                <c:pt idx="874">
                  <c:v>11600</c:v>
                </c:pt>
                <c:pt idx="876">
                  <c:v>8538</c:v>
                </c:pt>
                <c:pt idx="880">
                  <c:v>14309</c:v>
                </c:pt>
                <c:pt idx="882">
                  <c:v>10096</c:v>
                </c:pt>
                <c:pt idx="887">
                  <c:v>12368</c:v>
                </c:pt>
                <c:pt idx="889">
                  <c:v>12002</c:v>
                </c:pt>
                <c:pt idx="890">
                  <c:v>9470</c:v>
                </c:pt>
                <c:pt idx="891">
                  <c:v>26349</c:v>
                </c:pt>
                <c:pt idx="900">
                  <c:v>12428</c:v>
                </c:pt>
                <c:pt idx="906">
                  <c:v>10309</c:v>
                </c:pt>
                <c:pt idx="908">
                  <c:v>12927</c:v>
                </c:pt>
                <c:pt idx="911">
                  <c:v>13649</c:v>
                </c:pt>
                <c:pt idx="916">
                  <c:v>16394</c:v>
                </c:pt>
                <c:pt idx="926">
                  <c:v>9419</c:v>
                </c:pt>
                <c:pt idx="929">
                  <c:v>10376</c:v>
                </c:pt>
                <c:pt idx="936">
                  <c:v>10824</c:v>
                </c:pt>
                <c:pt idx="946">
                  <c:v>16200</c:v>
                </c:pt>
                <c:pt idx="956">
                  <c:v>10427</c:v>
                </c:pt>
                <c:pt idx="960">
                  <c:v>19351</c:v>
                </c:pt>
                <c:pt idx="962">
                  <c:v>8902</c:v>
                </c:pt>
                <c:pt idx="968">
                  <c:v>23590</c:v>
                </c:pt>
                <c:pt idx="972">
                  <c:v>19592</c:v>
                </c:pt>
                <c:pt idx="977">
                  <c:v>20400</c:v>
                </c:pt>
                <c:pt idx="981">
                  <c:v>8491</c:v>
                </c:pt>
                <c:pt idx="982">
                  <c:v>4334</c:v>
                </c:pt>
                <c:pt idx="983">
                  <c:v>18977</c:v>
                </c:pt>
                <c:pt idx="990">
                  <c:v>17706</c:v>
                </c:pt>
                <c:pt idx="994">
                  <c:v>6201</c:v>
                </c:pt>
                <c:pt idx="1003">
                  <c:v>14104</c:v>
                </c:pt>
                <c:pt idx="1024">
                  <c:v>16072</c:v>
                </c:pt>
                <c:pt idx="1034">
                  <c:v>13841</c:v>
                </c:pt>
                <c:pt idx="1037">
                  <c:v>4900</c:v>
                </c:pt>
                <c:pt idx="1044">
                  <c:v>25100</c:v>
                </c:pt>
                <c:pt idx="1045">
                  <c:v>18431</c:v>
                </c:pt>
                <c:pt idx="1051">
                  <c:v>17115</c:v>
                </c:pt>
                <c:pt idx="1052">
                  <c:v>8483</c:v>
                </c:pt>
                <c:pt idx="1060">
                  <c:v>19516</c:v>
                </c:pt>
                <c:pt idx="1061">
                  <c:v>12300</c:v>
                </c:pt>
                <c:pt idx="1074">
                  <c:v>22132</c:v>
                </c:pt>
                <c:pt idx="1076">
                  <c:v>20300</c:v>
                </c:pt>
                <c:pt idx="1085">
                  <c:v>21344</c:v>
                </c:pt>
                <c:pt idx="1088">
                  <c:v>13162</c:v>
                </c:pt>
                <c:pt idx="1089">
                  <c:v>14086</c:v>
                </c:pt>
                <c:pt idx="1095">
                  <c:v>13623</c:v>
                </c:pt>
                <c:pt idx="1100">
                  <c:v>17300</c:v>
                </c:pt>
                <c:pt idx="1102">
                  <c:v>4500</c:v>
                </c:pt>
                <c:pt idx="1104">
                  <c:v>17700</c:v>
                </c:pt>
                <c:pt idx="1106">
                  <c:v>11400</c:v>
                </c:pt>
                <c:pt idx="1108">
                  <c:v>25400</c:v>
                </c:pt>
                <c:pt idx="1117">
                  <c:v>22300</c:v>
                </c:pt>
                <c:pt idx="1118">
                  <c:v>15500</c:v>
                </c:pt>
                <c:pt idx="1124">
                  <c:v>10772</c:v>
                </c:pt>
                <c:pt idx="1127">
                  <c:v>20400</c:v>
                </c:pt>
                <c:pt idx="1129">
                  <c:v>9300</c:v>
                </c:pt>
                <c:pt idx="1130">
                  <c:v>14400</c:v>
                </c:pt>
                <c:pt idx="1131">
                  <c:v>14500</c:v>
                </c:pt>
                <c:pt idx="1132">
                  <c:v>18118</c:v>
                </c:pt>
                <c:pt idx="1134">
                  <c:v>21100</c:v>
                </c:pt>
                <c:pt idx="1137">
                  <c:v>15907</c:v>
                </c:pt>
                <c:pt idx="1140">
                  <c:v>15400</c:v>
                </c:pt>
                <c:pt idx="1143">
                  <c:v>13100</c:v>
                </c:pt>
                <c:pt idx="1162">
                  <c:v>13600</c:v>
                </c:pt>
                <c:pt idx="1171">
                  <c:v>7008</c:v>
                </c:pt>
                <c:pt idx="1173">
                  <c:v>10900</c:v>
                </c:pt>
                <c:pt idx="1174">
                  <c:v>15990</c:v>
                </c:pt>
                <c:pt idx="1175">
                  <c:v>17084</c:v>
                </c:pt>
                <c:pt idx="1185">
                  <c:v>15400</c:v>
                </c:pt>
                <c:pt idx="1187">
                  <c:v>20400</c:v>
                </c:pt>
                <c:pt idx="1188">
                  <c:v>21100</c:v>
                </c:pt>
                <c:pt idx="1189">
                  <c:v>19500</c:v>
                </c:pt>
                <c:pt idx="1195">
                  <c:v>21024</c:v>
                </c:pt>
                <c:pt idx="1208">
                  <c:v>10111</c:v>
                </c:pt>
                <c:pt idx="1211">
                  <c:v>16143</c:v>
                </c:pt>
                <c:pt idx="1213">
                  <c:v>13800</c:v>
                </c:pt>
                <c:pt idx="1216">
                  <c:v>11952</c:v>
                </c:pt>
                <c:pt idx="1220">
                  <c:v>18000</c:v>
                </c:pt>
                <c:pt idx="1221">
                  <c:v>9191</c:v>
                </c:pt>
                <c:pt idx="1225">
                  <c:v>41882</c:v>
                </c:pt>
                <c:pt idx="1236">
                  <c:v>8914</c:v>
                </c:pt>
                <c:pt idx="1240">
                  <c:v>15974</c:v>
                </c:pt>
                <c:pt idx="1241">
                  <c:v>19662</c:v>
                </c:pt>
                <c:pt idx="1243">
                  <c:v>11170</c:v>
                </c:pt>
                <c:pt idx="1245">
                  <c:v>9054</c:v>
                </c:pt>
                <c:pt idx="1247">
                  <c:v>16767</c:v>
                </c:pt>
                <c:pt idx="1249">
                  <c:v>13648</c:v>
                </c:pt>
                <c:pt idx="1258">
                  <c:v>11933</c:v>
                </c:pt>
                <c:pt idx="1260">
                  <c:v>18583</c:v>
                </c:pt>
                <c:pt idx="1262">
                  <c:v>16206</c:v>
                </c:pt>
                <c:pt idx="1265">
                  <c:v>19346</c:v>
                </c:pt>
                <c:pt idx="1266">
                  <c:v>9524</c:v>
                </c:pt>
                <c:pt idx="1270">
                  <c:v>7338</c:v>
                </c:pt>
                <c:pt idx="1275">
                  <c:v>16246</c:v>
                </c:pt>
                <c:pt idx="1281">
                  <c:v>10758</c:v>
                </c:pt>
                <c:pt idx="1286">
                  <c:v>17521</c:v>
                </c:pt>
                <c:pt idx="1291">
                  <c:v>10998</c:v>
                </c:pt>
                <c:pt idx="1292">
                  <c:v>7075</c:v>
                </c:pt>
                <c:pt idx="1294">
                  <c:v>8450</c:v>
                </c:pt>
                <c:pt idx="1295">
                  <c:v>9160</c:v>
                </c:pt>
                <c:pt idx="1296">
                  <c:v>9393</c:v>
                </c:pt>
                <c:pt idx="1299">
                  <c:v>12232</c:v>
                </c:pt>
                <c:pt idx="1301">
                  <c:v>16057</c:v>
                </c:pt>
                <c:pt idx="1315">
                  <c:v>10437</c:v>
                </c:pt>
                <c:pt idx="1318">
                  <c:v>17800</c:v>
                </c:pt>
                <c:pt idx="1323">
                  <c:v>14982</c:v>
                </c:pt>
                <c:pt idx="1335">
                  <c:v>10875</c:v>
                </c:pt>
                <c:pt idx="1340">
                  <c:v>10870</c:v>
                </c:pt>
                <c:pt idx="1343">
                  <c:v>18500</c:v>
                </c:pt>
                <c:pt idx="1351">
                  <c:v>33000</c:v>
                </c:pt>
                <c:pt idx="1354">
                  <c:v>38600</c:v>
                </c:pt>
                <c:pt idx="1366">
                  <c:v>9428</c:v>
                </c:pt>
                <c:pt idx="1372">
                  <c:v>11200</c:v>
                </c:pt>
                <c:pt idx="1375">
                  <c:v>5400</c:v>
                </c:pt>
                <c:pt idx="1383">
                  <c:v>14600</c:v>
                </c:pt>
                <c:pt idx="1384">
                  <c:v>17600</c:v>
                </c:pt>
                <c:pt idx="1386">
                  <c:v>16300</c:v>
                </c:pt>
                <c:pt idx="1399">
                  <c:v>10739</c:v>
                </c:pt>
                <c:pt idx="1401">
                  <c:v>8900</c:v>
                </c:pt>
                <c:pt idx="1402">
                  <c:v>16072</c:v>
                </c:pt>
                <c:pt idx="1412">
                  <c:v>12400</c:v>
                </c:pt>
                <c:pt idx="1417">
                  <c:v>19300</c:v>
                </c:pt>
                <c:pt idx="1429">
                  <c:v>12000</c:v>
                </c:pt>
                <c:pt idx="1440">
                  <c:v>15584</c:v>
                </c:pt>
                <c:pt idx="1443">
                  <c:v>4978</c:v>
                </c:pt>
                <c:pt idx="1454">
                  <c:v>14562</c:v>
                </c:pt>
                <c:pt idx="1476">
                  <c:v>9529</c:v>
                </c:pt>
                <c:pt idx="1493">
                  <c:v>8260</c:v>
                </c:pt>
                <c:pt idx="1499">
                  <c:v>14179</c:v>
                </c:pt>
                <c:pt idx="1505">
                  <c:v>17223</c:v>
                </c:pt>
                <c:pt idx="1508">
                  <c:v>11527</c:v>
                </c:pt>
                <c:pt idx="1510">
                  <c:v>17900</c:v>
                </c:pt>
                <c:pt idx="1513">
                  <c:v>17900</c:v>
                </c:pt>
                <c:pt idx="1514">
                  <c:v>11880</c:v>
                </c:pt>
                <c:pt idx="1516">
                  <c:v>17000</c:v>
                </c:pt>
                <c:pt idx="1523">
                  <c:v>9300</c:v>
                </c:pt>
                <c:pt idx="1528">
                  <c:v>14700</c:v>
                </c:pt>
                <c:pt idx="1529">
                  <c:v>13953</c:v>
                </c:pt>
                <c:pt idx="1532">
                  <c:v>22200</c:v>
                </c:pt>
                <c:pt idx="1535">
                  <c:v>17300</c:v>
                </c:pt>
                <c:pt idx="1536">
                  <c:v>22300</c:v>
                </c:pt>
                <c:pt idx="1537">
                  <c:v>19000</c:v>
                </c:pt>
                <c:pt idx="1542">
                  <c:v>14817</c:v>
                </c:pt>
                <c:pt idx="1545">
                  <c:v>12300</c:v>
                </c:pt>
                <c:pt idx="1547">
                  <c:v>22500</c:v>
                </c:pt>
                <c:pt idx="1548">
                  <c:v>9000</c:v>
                </c:pt>
                <c:pt idx="1554">
                  <c:v>16131</c:v>
                </c:pt>
                <c:pt idx="1560">
                  <c:v>10737</c:v>
                </c:pt>
                <c:pt idx="1561">
                  <c:v>31300</c:v>
                </c:pt>
                <c:pt idx="1562">
                  <c:v>20300</c:v>
                </c:pt>
                <c:pt idx="1566">
                  <c:v>29300</c:v>
                </c:pt>
                <c:pt idx="1567">
                  <c:v>13200</c:v>
                </c:pt>
                <c:pt idx="1575">
                  <c:v>25391</c:v>
                </c:pt>
                <c:pt idx="1588">
                  <c:v>15259</c:v>
                </c:pt>
                <c:pt idx="1589">
                  <c:v>10454</c:v>
                </c:pt>
                <c:pt idx="1590">
                  <c:v>11537</c:v>
                </c:pt>
                <c:pt idx="1592">
                  <c:v>8196</c:v>
                </c:pt>
                <c:pt idx="1598">
                  <c:v>7159</c:v>
                </c:pt>
                <c:pt idx="1612">
                  <c:v>11128</c:v>
                </c:pt>
                <c:pt idx="1616">
                  <c:v>11862</c:v>
                </c:pt>
                <c:pt idx="1622">
                  <c:v>11951</c:v>
                </c:pt>
                <c:pt idx="1623">
                  <c:v>12930</c:v>
                </c:pt>
                <c:pt idx="1624">
                  <c:v>10098</c:v>
                </c:pt>
                <c:pt idx="1625">
                  <c:v>13174</c:v>
                </c:pt>
                <c:pt idx="1626">
                  <c:v>11895</c:v>
                </c:pt>
                <c:pt idx="1629">
                  <c:v>7519</c:v>
                </c:pt>
                <c:pt idx="1635">
                  <c:v>10923</c:v>
                </c:pt>
                <c:pt idx="1640">
                  <c:v>16300</c:v>
                </c:pt>
                <c:pt idx="1641">
                  <c:v>12600</c:v>
                </c:pt>
                <c:pt idx="1642">
                  <c:v>11759</c:v>
                </c:pt>
                <c:pt idx="1646">
                  <c:v>13200</c:v>
                </c:pt>
                <c:pt idx="1647">
                  <c:v>17200</c:v>
                </c:pt>
                <c:pt idx="1648">
                  <c:v>17100</c:v>
                </c:pt>
                <c:pt idx="1649">
                  <c:v>13500</c:v>
                </c:pt>
                <c:pt idx="1653">
                  <c:v>19903</c:v>
                </c:pt>
                <c:pt idx="1657">
                  <c:v>20100</c:v>
                </c:pt>
                <c:pt idx="1664">
                  <c:v>29497</c:v>
                </c:pt>
                <c:pt idx="1665">
                  <c:v>9766</c:v>
                </c:pt>
                <c:pt idx="1668">
                  <c:v>15962</c:v>
                </c:pt>
                <c:pt idx="1669">
                  <c:v>16900</c:v>
                </c:pt>
                <c:pt idx="1675">
                  <c:v>18200</c:v>
                </c:pt>
                <c:pt idx="1676">
                  <c:v>18500</c:v>
                </c:pt>
                <c:pt idx="1677">
                  <c:v>18800</c:v>
                </c:pt>
                <c:pt idx="1679">
                  <c:v>14629</c:v>
                </c:pt>
                <c:pt idx="1681">
                  <c:v>19618</c:v>
                </c:pt>
                <c:pt idx="1687">
                  <c:v>24700</c:v>
                </c:pt>
                <c:pt idx="1690">
                  <c:v>24400</c:v>
                </c:pt>
                <c:pt idx="1691">
                  <c:v>19000</c:v>
                </c:pt>
                <c:pt idx="1692">
                  <c:v>14300</c:v>
                </c:pt>
                <c:pt idx="1694">
                  <c:v>15023</c:v>
                </c:pt>
                <c:pt idx="1695">
                  <c:v>10900</c:v>
                </c:pt>
                <c:pt idx="1707">
                  <c:v>6300</c:v>
                </c:pt>
                <c:pt idx="1708">
                  <c:v>12808</c:v>
                </c:pt>
                <c:pt idx="1711">
                  <c:v>6651</c:v>
                </c:pt>
                <c:pt idx="1712">
                  <c:v>26595</c:v>
                </c:pt>
                <c:pt idx="1726">
                  <c:v>19100</c:v>
                </c:pt>
                <c:pt idx="1733">
                  <c:v>25800</c:v>
                </c:pt>
                <c:pt idx="1734">
                  <c:v>20100</c:v>
                </c:pt>
                <c:pt idx="1757">
                  <c:v>37500</c:v>
                </c:pt>
                <c:pt idx="1760">
                  <c:v>13661</c:v>
                </c:pt>
                <c:pt idx="1761">
                  <c:v>8900</c:v>
                </c:pt>
                <c:pt idx="1771">
                  <c:v>7031</c:v>
                </c:pt>
                <c:pt idx="1774">
                  <c:v>10185</c:v>
                </c:pt>
                <c:pt idx="1780">
                  <c:v>21900</c:v>
                </c:pt>
                <c:pt idx="1782">
                  <c:v>28300</c:v>
                </c:pt>
                <c:pt idx="1784">
                  <c:v>11628</c:v>
                </c:pt>
                <c:pt idx="1785">
                  <c:v>19400</c:v>
                </c:pt>
                <c:pt idx="1794">
                  <c:v>5200</c:v>
                </c:pt>
                <c:pt idx="1796">
                  <c:v>24879</c:v>
                </c:pt>
                <c:pt idx="1798">
                  <c:v>21600</c:v>
                </c:pt>
                <c:pt idx="1799">
                  <c:v>17900</c:v>
                </c:pt>
                <c:pt idx="1807">
                  <c:v>15964</c:v>
                </c:pt>
                <c:pt idx="1827">
                  <c:v>8000</c:v>
                </c:pt>
                <c:pt idx="1830">
                  <c:v>17600</c:v>
                </c:pt>
                <c:pt idx="1836">
                  <c:v>6831</c:v>
                </c:pt>
                <c:pt idx="1837">
                  <c:v>21196</c:v>
                </c:pt>
                <c:pt idx="1843">
                  <c:v>9379</c:v>
                </c:pt>
                <c:pt idx="1844">
                  <c:v>7950</c:v>
                </c:pt>
                <c:pt idx="1849">
                  <c:v>19239</c:v>
                </c:pt>
                <c:pt idx="1876">
                  <c:v>10603</c:v>
                </c:pt>
                <c:pt idx="1879">
                  <c:v>20387</c:v>
                </c:pt>
                <c:pt idx="1887">
                  <c:v>10750</c:v>
                </c:pt>
                <c:pt idx="1898">
                  <c:v>12584</c:v>
                </c:pt>
                <c:pt idx="1912">
                  <c:v>10709</c:v>
                </c:pt>
                <c:pt idx="1914">
                  <c:v>5908</c:v>
                </c:pt>
                <c:pt idx="1921">
                  <c:v>16083</c:v>
                </c:pt>
                <c:pt idx="1933">
                  <c:v>18589</c:v>
                </c:pt>
                <c:pt idx="1936">
                  <c:v>9301</c:v>
                </c:pt>
                <c:pt idx="1944">
                  <c:v>13241</c:v>
                </c:pt>
                <c:pt idx="1947">
                  <c:v>21018</c:v>
                </c:pt>
                <c:pt idx="1956">
                  <c:v>17273</c:v>
                </c:pt>
                <c:pt idx="1957">
                  <c:v>19519</c:v>
                </c:pt>
                <c:pt idx="1959">
                  <c:v>21490</c:v>
                </c:pt>
                <c:pt idx="1982">
                  <c:v>27793</c:v>
                </c:pt>
                <c:pt idx="2005">
                  <c:v>11917</c:v>
                </c:pt>
                <c:pt idx="2020">
                  <c:v>16366</c:v>
                </c:pt>
                <c:pt idx="2021">
                  <c:v>23613</c:v>
                </c:pt>
                <c:pt idx="2022">
                  <c:v>12881</c:v>
                </c:pt>
                <c:pt idx="2027">
                  <c:v>8710</c:v>
                </c:pt>
                <c:pt idx="2039">
                  <c:v>11849</c:v>
                </c:pt>
                <c:pt idx="2042">
                  <c:v>19788</c:v>
                </c:pt>
                <c:pt idx="2046">
                  <c:v>14571</c:v>
                </c:pt>
                <c:pt idx="2053">
                  <c:v>12797</c:v>
                </c:pt>
                <c:pt idx="2059">
                  <c:v>21963</c:v>
                </c:pt>
                <c:pt idx="2089">
                  <c:v>13719</c:v>
                </c:pt>
                <c:pt idx="2090">
                  <c:v>13056</c:v>
                </c:pt>
                <c:pt idx="2092">
                  <c:v>20598</c:v>
                </c:pt>
                <c:pt idx="2093">
                  <c:v>6406</c:v>
                </c:pt>
                <c:pt idx="2101">
                  <c:v>17773</c:v>
                </c:pt>
                <c:pt idx="2102">
                  <c:v>18393</c:v>
                </c:pt>
                <c:pt idx="2103">
                  <c:v>8953</c:v>
                </c:pt>
                <c:pt idx="2106">
                  <c:v>14551</c:v>
                </c:pt>
                <c:pt idx="2125">
                  <c:v>10531</c:v>
                </c:pt>
                <c:pt idx="2177">
                  <c:v>14015</c:v>
                </c:pt>
                <c:pt idx="2178">
                  <c:v>5995</c:v>
                </c:pt>
                <c:pt idx="2180">
                  <c:v>8226</c:v>
                </c:pt>
                <c:pt idx="2181">
                  <c:v>9533</c:v>
                </c:pt>
                <c:pt idx="2182">
                  <c:v>9260</c:v>
                </c:pt>
                <c:pt idx="2189">
                  <c:v>11620</c:v>
                </c:pt>
                <c:pt idx="2190">
                  <c:v>9962</c:v>
                </c:pt>
                <c:pt idx="2195">
                  <c:v>11957</c:v>
                </c:pt>
                <c:pt idx="2196">
                  <c:v>18372</c:v>
                </c:pt>
                <c:pt idx="2197">
                  <c:v>15988</c:v>
                </c:pt>
                <c:pt idx="2202">
                  <c:v>17770</c:v>
                </c:pt>
                <c:pt idx="2203">
                  <c:v>13090</c:v>
                </c:pt>
                <c:pt idx="2208">
                  <c:v>9620</c:v>
                </c:pt>
                <c:pt idx="2210">
                  <c:v>8222</c:v>
                </c:pt>
                <c:pt idx="2215">
                  <c:v>14192</c:v>
                </c:pt>
                <c:pt idx="2217">
                  <c:v>21874</c:v>
                </c:pt>
                <c:pt idx="2224">
                  <c:v>12715</c:v>
                </c:pt>
                <c:pt idx="2225">
                  <c:v>8400</c:v>
                </c:pt>
                <c:pt idx="2230">
                  <c:v>25845</c:v>
                </c:pt>
                <c:pt idx="2233">
                  <c:v>11666</c:v>
                </c:pt>
                <c:pt idx="2240">
                  <c:v>12627</c:v>
                </c:pt>
                <c:pt idx="2249">
                  <c:v>8522</c:v>
                </c:pt>
                <c:pt idx="2270">
                  <c:v>10772</c:v>
                </c:pt>
                <c:pt idx="2272">
                  <c:v>14205</c:v>
                </c:pt>
                <c:pt idx="2281">
                  <c:v>8535</c:v>
                </c:pt>
                <c:pt idx="2282">
                  <c:v>9840</c:v>
                </c:pt>
                <c:pt idx="2283">
                  <c:v>8637</c:v>
                </c:pt>
                <c:pt idx="2286">
                  <c:v>13235</c:v>
                </c:pt>
                <c:pt idx="2288">
                  <c:v>16774</c:v>
                </c:pt>
                <c:pt idx="2294">
                  <c:v>14723</c:v>
                </c:pt>
                <c:pt idx="2296">
                  <c:v>21830</c:v>
                </c:pt>
                <c:pt idx="2297">
                  <c:v>11953</c:v>
                </c:pt>
                <c:pt idx="2298">
                  <c:v>17020</c:v>
                </c:pt>
                <c:pt idx="2299">
                  <c:v>7422</c:v>
                </c:pt>
                <c:pt idx="2300">
                  <c:v>8183</c:v>
                </c:pt>
                <c:pt idx="2301">
                  <c:v>9792</c:v>
                </c:pt>
                <c:pt idx="2302">
                  <c:v>11704</c:v>
                </c:pt>
                <c:pt idx="2303">
                  <c:v>10075</c:v>
                </c:pt>
                <c:pt idx="2304">
                  <c:v>9294</c:v>
                </c:pt>
                <c:pt idx="2305">
                  <c:v>8922</c:v>
                </c:pt>
                <c:pt idx="2318">
                  <c:v>20400</c:v>
                </c:pt>
                <c:pt idx="2320">
                  <c:v>11781</c:v>
                </c:pt>
                <c:pt idx="2321">
                  <c:v>9738</c:v>
                </c:pt>
                <c:pt idx="2323">
                  <c:v>15613</c:v>
                </c:pt>
                <c:pt idx="2333">
                  <c:v>17200</c:v>
                </c:pt>
                <c:pt idx="2335">
                  <c:v>3535</c:v>
                </c:pt>
                <c:pt idx="2345">
                  <c:v>22225</c:v>
                </c:pt>
                <c:pt idx="2354">
                  <c:v>17484</c:v>
                </c:pt>
                <c:pt idx="2355">
                  <c:v>16732</c:v>
                </c:pt>
                <c:pt idx="2357">
                  <c:v>2800</c:v>
                </c:pt>
                <c:pt idx="2360">
                  <c:v>3700</c:v>
                </c:pt>
                <c:pt idx="2371">
                  <c:v>19351</c:v>
                </c:pt>
                <c:pt idx="2372">
                  <c:v>18632</c:v>
                </c:pt>
              </c:numCache>
            </c:numRef>
          </c:xVal>
          <c:yVal>
            <c:numRef>
              <c:f>pivot_volume!$E$6:$E$2380</c:f>
              <c:numCache>
                <c:formatCode>General</c:formatCode>
                <c:ptCount val="2375"/>
                <c:pt idx="2">
                  <c:v>16187.1109</c:v>
                </c:pt>
                <c:pt idx="3">
                  <c:v>19893.133086000002</c:v>
                </c:pt>
                <c:pt idx="8">
                  <c:v>17985.015014000001</c:v>
                </c:pt>
                <c:pt idx="15">
                  <c:v>16218.309455000001</c:v>
                </c:pt>
                <c:pt idx="19">
                  <c:v>13468.936789000001</c:v>
                </c:pt>
                <c:pt idx="21">
                  <c:v>12955.527342999998</c:v>
                </c:pt>
                <c:pt idx="22">
                  <c:v>11546.798439</c:v>
                </c:pt>
                <c:pt idx="29">
                  <c:v>18627.984171000004</c:v>
                </c:pt>
                <c:pt idx="36">
                  <c:v>15725.298050000001</c:v>
                </c:pt>
                <c:pt idx="45">
                  <c:v>13103.579232</c:v>
                </c:pt>
                <c:pt idx="52">
                  <c:v>18495.697616999998</c:v>
                </c:pt>
                <c:pt idx="57">
                  <c:v>10110.551546000001</c:v>
                </c:pt>
                <c:pt idx="59">
                  <c:v>14328.058105999999</c:v>
                </c:pt>
                <c:pt idx="124">
                  <c:v>17942.627350000002</c:v>
                </c:pt>
                <c:pt idx="125">
                  <c:v>10666.421195999999</c:v>
                </c:pt>
                <c:pt idx="126">
                  <c:v>18033.608015999998</c:v>
                </c:pt>
                <c:pt idx="135">
                  <c:v>18846.320984999998</c:v>
                </c:pt>
                <c:pt idx="139">
                  <c:v>10206.840789999998</c:v>
                </c:pt>
                <c:pt idx="146">
                  <c:v>17974.142153000001</c:v>
                </c:pt>
                <c:pt idx="147">
                  <c:v>19791.424180000002</c:v>
                </c:pt>
                <c:pt idx="153">
                  <c:v>16608.999069999998</c:v>
                </c:pt>
                <c:pt idx="158">
                  <c:v>12307.956291</c:v>
                </c:pt>
                <c:pt idx="159">
                  <c:v>19064.645356000001</c:v>
                </c:pt>
                <c:pt idx="160">
                  <c:v>14307.071532999998</c:v>
                </c:pt>
                <c:pt idx="162">
                  <c:v>12324.819818</c:v>
                </c:pt>
                <c:pt idx="163">
                  <c:v>10101.388137</c:v>
                </c:pt>
                <c:pt idx="164">
                  <c:v>10080.478660000001</c:v>
                </c:pt>
                <c:pt idx="165">
                  <c:v>13568.499540999999</c:v>
                </c:pt>
                <c:pt idx="170">
                  <c:v>12337.758911000001</c:v>
                </c:pt>
                <c:pt idx="175">
                  <c:v>10228.525358999999</c:v>
                </c:pt>
                <c:pt idx="176">
                  <c:v>18403.477965999999</c:v>
                </c:pt>
                <c:pt idx="178">
                  <c:v>11143.147706</c:v>
                </c:pt>
                <c:pt idx="179">
                  <c:v>13351.651878000001</c:v>
                </c:pt>
                <c:pt idx="182">
                  <c:v>19152.547181000002</c:v>
                </c:pt>
                <c:pt idx="190">
                  <c:v>19352.860291999998</c:v>
                </c:pt>
                <c:pt idx="192">
                  <c:v>19973.432266</c:v>
                </c:pt>
                <c:pt idx="197">
                  <c:v>16251.613846</c:v>
                </c:pt>
                <c:pt idx="198">
                  <c:v>10178.623443</c:v>
                </c:pt>
                <c:pt idx="202">
                  <c:v>11895.403373000001</c:v>
                </c:pt>
                <c:pt idx="204">
                  <c:v>16008.035705</c:v>
                </c:pt>
                <c:pt idx="212">
                  <c:v>18010.702315999999</c:v>
                </c:pt>
                <c:pt idx="215">
                  <c:v>11810.047875</c:v>
                </c:pt>
                <c:pt idx="218">
                  <c:v>12898.626252999999</c:v>
                </c:pt>
                <c:pt idx="221">
                  <c:v>18186.606140999997</c:v>
                </c:pt>
                <c:pt idx="226">
                  <c:v>16090.156875999999</c:v>
                </c:pt>
                <c:pt idx="228">
                  <c:v>10928.767078000001</c:v>
                </c:pt>
                <c:pt idx="230">
                  <c:v>12747.586051</c:v>
                </c:pt>
                <c:pt idx="232">
                  <c:v>17477.893631999999</c:v>
                </c:pt>
                <c:pt idx="234">
                  <c:v>10139.728697999999</c:v>
                </c:pt>
                <c:pt idx="235">
                  <c:v>15501.567490000001</c:v>
                </c:pt>
                <c:pt idx="236">
                  <c:v>12254.071594999999</c:v>
                </c:pt>
                <c:pt idx="238">
                  <c:v>14609.464113</c:v>
                </c:pt>
                <c:pt idx="241">
                  <c:v>14516.066161000001</c:v>
                </c:pt>
                <c:pt idx="244">
                  <c:v>18111.793609</c:v>
                </c:pt>
                <c:pt idx="247">
                  <c:v>19374.951475999998</c:v>
                </c:pt>
                <c:pt idx="248">
                  <c:v>10974.60852</c:v>
                </c:pt>
                <c:pt idx="252">
                  <c:v>10192.378234</c:v>
                </c:pt>
                <c:pt idx="258">
                  <c:v>11586.742125999999</c:v>
                </c:pt>
                <c:pt idx="262">
                  <c:v>17786.740135999997</c:v>
                </c:pt>
                <c:pt idx="263">
                  <c:v>13592.759590999998</c:v>
                </c:pt>
                <c:pt idx="268">
                  <c:v>11613.140259</c:v>
                </c:pt>
                <c:pt idx="270">
                  <c:v>12104.570748</c:v>
                </c:pt>
                <c:pt idx="271">
                  <c:v>14477.498564</c:v>
                </c:pt>
                <c:pt idx="272">
                  <c:v>15034.530899000001</c:v>
                </c:pt>
                <c:pt idx="273">
                  <c:v>13973.22496</c:v>
                </c:pt>
                <c:pt idx="275">
                  <c:v>10695.874</c:v>
                </c:pt>
                <c:pt idx="276">
                  <c:v>11036.063622</c:v>
                </c:pt>
                <c:pt idx="278">
                  <c:v>10491.628185</c:v>
                </c:pt>
                <c:pt idx="279">
                  <c:v>16084.023979</c:v>
                </c:pt>
                <c:pt idx="284">
                  <c:v>15987.088179999999</c:v>
                </c:pt>
                <c:pt idx="286">
                  <c:v>17163.984894000001</c:v>
                </c:pt>
                <c:pt idx="288">
                  <c:v>10120.021785000001</c:v>
                </c:pt>
                <c:pt idx="290">
                  <c:v>12774.737021999999</c:v>
                </c:pt>
                <c:pt idx="292">
                  <c:v>11700.491859999998</c:v>
                </c:pt>
                <c:pt idx="299">
                  <c:v>16076.355004000001</c:v>
                </c:pt>
                <c:pt idx="307">
                  <c:v>11163.792396000001</c:v>
                </c:pt>
                <c:pt idx="310">
                  <c:v>16587.513649</c:v>
                </c:pt>
                <c:pt idx="315">
                  <c:v>18352.413025999998</c:v>
                </c:pt>
                <c:pt idx="316">
                  <c:v>13585.512206000001</c:v>
                </c:pt>
                <c:pt idx="319">
                  <c:v>14927.086556</c:v>
                </c:pt>
                <c:pt idx="320">
                  <c:v>14817.820312999998</c:v>
                </c:pt>
                <c:pt idx="324">
                  <c:v>13234.886315</c:v>
                </c:pt>
                <c:pt idx="325">
                  <c:v>12739.314483999999</c:v>
                </c:pt>
                <c:pt idx="329">
                  <c:v>11532.460328000001</c:v>
                </c:pt>
                <c:pt idx="330">
                  <c:v>14872.076453</c:v>
                </c:pt>
                <c:pt idx="331">
                  <c:v>16075.449966</c:v>
                </c:pt>
                <c:pt idx="336">
                  <c:v>13165.001603000001</c:v>
                </c:pt>
                <c:pt idx="339">
                  <c:v>11406.045631000001</c:v>
                </c:pt>
                <c:pt idx="342">
                  <c:v>15808.619880999999</c:v>
                </c:pt>
                <c:pt idx="346">
                  <c:v>16627.607566999999</c:v>
                </c:pt>
                <c:pt idx="348">
                  <c:v>10730.982454000001</c:v>
                </c:pt>
                <c:pt idx="349">
                  <c:v>13118.952209000001</c:v>
                </c:pt>
                <c:pt idx="357">
                  <c:v>18572.090088999998</c:v>
                </c:pt>
                <c:pt idx="376">
                  <c:v>14332.628326999999</c:v>
                </c:pt>
                <c:pt idx="385">
                  <c:v>16157.634100999998</c:v>
                </c:pt>
                <c:pt idx="387">
                  <c:v>13054.667304999999</c:v>
                </c:pt>
                <c:pt idx="388">
                  <c:v>19286.984131000005</c:v>
                </c:pt>
                <c:pt idx="391">
                  <c:v>13202.899795999998</c:v>
                </c:pt>
                <c:pt idx="393">
                  <c:v>10185.872444999999</c:v>
                </c:pt>
                <c:pt idx="394">
                  <c:v>14876.315266999998</c:v>
                </c:pt>
                <c:pt idx="395">
                  <c:v>18597.361526000001</c:v>
                </c:pt>
                <c:pt idx="397">
                  <c:v>18207.330809999999</c:v>
                </c:pt>
                <c:pt idx="411">
                  <c:v>10687.633629</c:v>
                </c:pt>
                <c:pt idx="412">
                  <c:v>15245.375106000001</c:v>
                </c:pt>
                <c:pt idx="414">
                  <c:v>18632.274932</c:v>
                </c:pt>
                <c:pt idx="416">
                  <c:v>17239.742416000001</c:v>
                </c:pt>
                <c:pt idx="418">
                  <c:v>12072.775329</c:v>
                </c:pt>
                <c:pt idx="420">
                  <c:v>13922.713856999999</c:v>
                </c:pt>
                <c:pt idx="422">
                  <c:v>17826.619322999999</c:v>
                </c:pt>
                <c:pt idx="424">
                  <c:v>14019.650771999999</c:v>
                </c:pt>
                <c:pt idx="425">
                  <c:v>15807.715726999999</c:v>
                </c:pt>
                <c:pt idx="434">
                  <c:v>14147.843818000001</c:v>
                </c:pt>
                <c:pt idx="438">
                  <c:v>10409.755404</c:v>
                </c:pt>
                <c:pt idx="445">
                  <c:v>12285.660302</c:v>
                </c:pt>
                <c:pt idx="446">
                  <c:v>16623.953750000001</c:v>
                </c:pt>
                <c:pt idx="447">
                  <c:v>19479.06753</c:v>
                </c:pt>
                <c:pt idx="449">
                  <c:v>15020.213204</c:v>
                </c:pt>
                <c:pt idx="454">
                  <c:v>13543.417776999999</c:v>
                </c:pt>
                <c:pt idx="455">
                  <c:v>18183.157621999999</c:v>
                </c:pt>
                <c:pt idx="460">
                  <c:v>12186.182442000001</c:v>
                </c:pt>
                <c:pt idx="462">
                  <c:v>14623.600691</c:v>
                </c:pt>
                <c:pt idx="464">
                  <c:v>11383.932006999999</c:v>
                </c:pt>
                <c:pt idx="468">
                  <c:v>10124.287415999999</c:v>
                </c:pt>
                <c:pt idx="475">
                  <c:v>12164.883377000002</c:v>
                </c:pt>
                <c:pt idx="476">
                  <c:v>11349.475693</c:v>
                </c:pt>
                <c:pt idx="480">
                  <c:v>10353.364969</c:v>
                </c:pt>
                <c:pt idx="481">
                  <c:v>13684.984277</c:v>
                </c:pt>
                <c:pt idx="483">
                  <c:v>18683.548720999999</c:v>
                </c:pt>
                <c:pt idx="484">
                  <c:v>17217.223281999999</c:v>
                </c:pt>
                <c:pt idx="485">
                  <c:v>18778.721343999998</c:v>
                </c:pt>
                <c:pt idx="487">
                  <c:v>19744.281266000002</c:v>
                </c:pt>
                <c:pt idx="494">
                  <c:v>18013.361557</c:v>
                </c:pt>
                <c:pt idx="496">
                  <c:v>15419.796096000002</c:v>
                </c:pt>
                <c:pt idx="497">
                  <c:v>10652.797913</c:v>
                </c:pt>
                <c:pt idx="498">
                  <c:v>11270.292298</c:v>
                </c:pt>
                <c:pt idx="500">
                  <c:v>18674.582413000004</c:v>
                </c:pt>
                <c:pt idx="502">
                  <c:v>11575.507088</c:v>
                </c:pt>
                <c:pt idx="507">
                  <c:v>12822.376325999998</c:v>
                </c:pt>
                <c:pt idx="509">
                  <c:v>10456.452240000001</c:v>
                </c:pt>
                <c:pt idx="513">
                  <c:v>13265.346031000001</c:v>
                </c:pt>
                <c:pt idx="514">
                  <c:v>10946.440689999999</c:v>
                </c:pt>
                <c:pt idx="518">
                  <c:v>10839.938040999999</c:v>
                </c:pt>
                <c:pt idx="519">
                  <c:v>11772.571448999999</c:v>
                </c:pt>
                <c:pt idx="520">
                  <c:v>17176.618165</c:v>
                </c:pt>
                <c:pt idx="521">
                  <c:v>17023.283004999998</c:v>
                </c:pt>
                <c:pt idx="522">
                  <c:v>16550.830537000002</c:v>
                </c:pt>
                <c:pt idx="524">
                  <c:v>19640.640549</c:v>
                </c:pt>
                <c:pt idx="529">
                  <c:v>19402.748640999998</c:v>
                </c:pt>
                <c:pt idx="530">
                  <c:v>11644.060622999999</c:v>
                </c:pt>
                <c:pt idx="531">
                  <c:v>11738.152618</c:v>
                </c:pt>
                <c:pt idx="536">
                  <c:v>12218.318284000001</c:v>
                </c:pt>
                <c:pt idx="537">
                  <c:v>13716.411293000001</c:v>
                </c:pt>
                <c:pt idx="538">
                  <c:v>14195.268784</c:v>
                </c:pt>
                <c:pt idx="539">
                  <c:v>14253.835875000001</c:v>
                </c:pt>
                <c:pt idx="540">
                  <c:v>10595.802018</c:v>
                </c:pt>
                <c:pt idx="542">
                  <c:v>14718.971124</c:v>
                </c:pt>
                <c:pt idx="545">
                  <c:v>12601.905619000001</c:v>
                </c:pt>
                <c:pt idx="546">
                  <c:v>11662.199021</c:v>
                </c:pt>
                <c:pt idx="547">
                  <c:v>15838.496536000001</c:v>
                </c:pt>
                <c:pt idx="556">
                  <c:v>17780.302459999999</c:v>
                </c:pt>
                <c:pt idx="561">
                  <c:v>15789.401001</c:v>
                </c:pt>
                <c:pt idx="574">
                  <c:v>16406.848846000001</c:v>
                </c:pt>
                <c:pt idx="575">
                  <c:v>17024.237829999998</c:v>
                </c:pt>
                <c:pt idx="576">
                  <c:v>14100.898965</c:v>
                </c:pt>
                <c:pt idx="585">
                  <c:v>10730.915763000001</c:v>
                </c:pt>
                <c:pt idx="586">
                  <c:v>14725.285</c:v>
                </c:pt>
                <c:pt idx="591">
                  <c:v>13554.949936000001</c:v>
                </c:pt>
                <c:pt idx="594">
                  <c:v>18530.253538999998</c:v>
                </c:pt>
                <c:pt idx="606">
                  <c:v>19044.901094000001</c:v>
                </c:pt>
                <c:pt idx="608">
                  <c:v>10046.547128</c:v>
                </c:pt>
                <c:pt idx="611">
                  <c:v>18469.120450999999</c:v>
                </c:pt>
                <c:pt idx="622">
                  <c:v>18902.687613999999</c:v>
                </c:pt>
                <c:pt idx="624">
                  <c:v>17731.239151000002</c:v>
                </c:pt>
                <c:pt idx="630">
                  <c:v>11496.863585999999</c:v>
                </c:pt>
                <c:pt idx="632">
                  <c:v>10241.565334999999</c:v>
                </c:pt>
                <c:pt idx="637">
                  <c:v>14908.732505999998</c:v>
                </c:pt>
                <c:pt idx="639">
                  <c:v>11295.063004</c:v>
                </c:pt>
                <c:pt idx="645">
                  <c:v>14629.711977999999</c:v>
                </c:pt>
                <c:pt idx="646">
                  <c:v>15740.912544000001</c:v>
                </c:pt>
                <c:pt idx="650">
                  <c:v>15934.435316999999</c:v>
                </c:pt>
                <c:pt idx="657">
                  <c:v>10953.333519</c:v>
                </c:pt>
                <c:pt idx="668">
                  <c:v>10144.499227999999</c:v>
                </c:pt>
                <c:pt idx="670">
                  <c:v>13005.257798000002</c:v>
                </c:pt>
                <c:pt idx="704">
                  <c:v>11576.506958</c:v>
                </c:pt>
                <c:pt idx="707">
                  <c:v>19787.716332000004</c:v>
                </c:pt>
                <c:pt idx="714">
                  <c:v>10410.795257000002</c:v>
                </c:pt>
                <c:pt idx="719">
                  <c:v>19298.961671000001</c:v>
                </c:pt>
                <c:pt idx="726">
                  <c:v>17210.658797999997</c:v>
                </c:pt>
                <c:pt idx="737">
                  <c:v>12533.752121</c:v>
                </c:pt>
                <c:pt idx="738">
                  <c:v>12226.755187000001</c:v>
                </c:pt>
                <c:pt idx="739">
                  <c:v>13587.679925</c:v>
                </c:pt>
                <c:pt idx="746">
                  <c:v>11079.653694000001</c:v>
                </c:pt>
                <c:pt idx="759">
                  <c:v>12557.972777999998</c:v>
                </c:pt>
                <c:pt idx="760">
                  <c:v>11384.996821000001</c:v>
                </c:pt>
                <c:pt idx="761">
                  <c:v>15176.485229999998</c:v>
                </c:pt>
                <c:pt idx="770">
                  <c:v>12611.818272</c:v>
                </c:pt>
                <c:pt idx="774">
                  <c:v>19190.024475000002</c:v>
                </c:pt>
                <c:pt idx="777">
                  <c:v>19715.117005</c:v>
                </c:pt>
                <c:pt idx="778">
                  <c:v>13464.763671000001</c:v>
                </c:pt>
                <c:pt idx="784">
                  <c:v>11484.853303</c:v>
                </c:pt>
                <c:pt idx="785">
                  <c:v>19160.389465</c:v>
                </c:pt>
                <c:pt idx="788">
                  <c:v>13109.784408</c:v>
                </c:pt>
                <c:pt idx="801">
                  <c:v>19265.899047999999</c:v>
                </c:pt>
                <c:pt idx="803">
                  <c:v>17134.943563000001</c:v>
                </c:pt>
                <c:pt idx="804">
                  <c:v>12800.079291999999</c:v>
                </c:pt>
                <c:pt idx="813">
                  <c:v>11559.294981999999</c:v>
                </c:pt>
                <c:pt idx="817">
                  <c:v>14020.675781999998</c:v>
                </c:pt>
                <c:pt idx="823">
                  <c:v>16481.387632999998</c:v>
                </c:pt>
                <c:pt idx="826">
                  <c:v>11251.199097000001</c:v>
                </c:pt>
                <c:pt idx="835">
                  <c:v>14132.415283999999</c:v>
                </c:pt>
                <c:pt idx="836">
                  <c:v>17268.315063000002</c:v>
                </c:pt>
                <c:pt idx="837">
                  <c:v>15350.943726000001</c:v>
                </c:pt>
                <c:pt idx="840">
                  <c:v>15326.86441</c:v>
                </c:pt>
                <c:pt idx="841">
                  <c:v>19284.603225999999</c:v>
                </c:pt>
                <c:pt idx="846">
                  <c:v>19874.961968</c:v>
                </c:pt>
                <c:pt idx="847">
                  <c:v>11810.958350999999</c:v>
                </c:pt>
                <c:pt idx="852">
                  <c:v>19547.683992000002</c:v>
                </c:pt>
                <c:pt idx="853">
                  <c:v>15758.924318000001</c:v>
                </c:pt>
                <c:pt idx="863">
                  <c:v>10114.321698</c:v>
                </c:pt>
                <c:pt idx="866">
                  <c:v>10201.643798000001</c:v>
                </c:pt>
                <c:pt idx="874">
                  <c:v>15720.559958999998</c:v>
                </c:pt>
                <c:pt idx="876">
                  <c:v>16694.792114</c:v>
                </c:pt>
                <c:pt idx="880">
                  <c:v>12729.997558000001</c:v>
                </c:pt>
                <c:pt idx="882">
                  <c:v>11067.494385</c:v>
                </c:pt>
                <c:pt idx="887">
                  <c:v>12422.999207000001</c:v>
                </c:pt>
                <c:pt idx="889">
                  <c:v>12813.473998999998</c:v>
                </c:pt>
                <c:pt idx="890">
                  <c:v>14905.724548999999</c:v>
                </c:pt>
                <c:pt idx="891">
                  <c:v>11642.658936</c:v>
                </c:pt>
                <c:pt idx="900">
                  <c:v>16074.568877999998</c:v>
                </c:pt>
                <c:pt idx="906">
                  <c:v>10494.527069</c:v>
                </c:pt>
                <c:pt idx="908">
                  <c:v>13515.835295999999</c:v>
                </c:pt>
                <c:pt idx="911">
                  <c:v>18107.935913000001</c:v>
                </c:pt>
                <c:pt idx="916">
                  <c:v>17905.756957999998</c:v>
                </c:pt>
                <c:pt idx="926">
                  <c:v>17757.577117000001</c:v>
                </c:pt>
                <c:pt idx="929">
                  <c:v>14041.407349000001</c:v>
                </c:pt>
                <c:pt idx="936">
                  <c:v>10890.905823000001</c:v>
                </c:pt>
                <c:pt idx="946">
                  <c:v>14988.307151999998</c:v>
                </c:pt>
                <c:pt idx="956">
                  <c:v>13751.126861000001</c:v>
                </c:pt>
                <c:pt idx="960">
                  <c:v>18609.692382000001</c:v>
                </c:pt>
                <c:pt idx="962">
                  <c:v>15431.623076</c:v>
                </c:pt>
                <c:pt idx="968">
                  <c:v>19274.160401000001</c:v>
                </c:pt>
                <c:pt idx="972">
                  <c:v>15118.819153</c:v>
                </c:pt>
                <c:pt idx="977">
                  <c:v>14273.426217</c:v>
                </c:pt>
                <c:pt idx="981">
                  <c:v>10854.875029000001</c:v>
                </c:pt>
                <c:pt idx="982">
                  <c:v>13197.023970999999</c:v>
                </c:pt>
                <c:pt idx="983">
                  <c:v>14332.361710000001</c:v>
                </c:pt>
                <c:pt idx="990">
                  <c:v>13051.935400999999</c:v>
                </c:pt>
                <c:pt idx="994">
                  <c:v>12539.285626000001</c:v>
                </c:pt>
                <c:pt idx="1003">
                  <c:v>12501.948668999999</c:v>
                </c:pt>
                <c:pt idx="1024">
                  <c:v>16223.545776999999</c:v>
                </c:pt>
                <c:pt idx="1034">
                  <c:v>12461.481034</c:v>
                </c:pt>
                <c:pt idx="1037">
                  <c:v>14370.526443000001</c:v>
                </c:pt>
                <c:pt idx="1044">
                  <c:v>15560.216569</c:v>
                </c:pt>
                <c:pt idx="1045">
                  <c:v>16592.353523999998</c:v>
                </c:pt>
                <c:pt idx="1051">
                  <c:v>12631.917267000001</c:v>
                </c:pt>
                <c:pt idx="1052">
                  <c:v>12337.072174000001</c:v>
                </c:pt>
                <c:pt idx="1060">
                  <c:v>13903.827728</c:v>
                </c:pt>
                <c:pt idx="1061">
                  <c:v>10789.809456999999</c:v>
                </c:pt>
                <c:pt idx="1074">
                  <c:v>19133.316909000001</c:v>
                </c:pt>
                <c:pt idx="1076">
                  <c:v>15620.141602</c:v>
                </c:pt>
                <c:pt idx="1085">
                  <c:v>15435.340088000001</c:v>
                </c:pt>
                <c:pt idx="1088">
                  <c:v>13604.606628000001</c:v>
                </c:pt>
                <c:pt idx="1089">
                  <c:v>10296.411437999999</c:v>
                </c:pt>
                <c:pt idx="1095">
                  <c:v>18064.688109999999</c:v>
                </c:pt>
                <c:pt idx="1100">
                  <c:v>13557.576438</c:v>
                </c:pt>
                <c:pt idx="1102">
                  <c:v>14308.452271</c:v>
                </c:pt>
                <c:pt idx="1104">
                  <c:v>12577.36959</c:v>
                </c:pt>
                <c:pt idx="1106">
                  <c:v>10878.200996</c:v>
                </c:pt>
                <c:pt idx="1108">
                  <c:v>13889.524460000001</c:v>
                </c:pt>
                <c:pt idx="1117">
                  <c:v>16049.709335</c:v>
                </c:pt>
                <c:pt idx="1118">
                  <c:v>12511.124317999998</c:v>
                </c:pt>
                <c:pt idx="1124">
                  <c:v>11275.269469999999</c:v>
                </c:pt>
                <c:pt idx="1127">
                  <c:v>12206.151826000001</c:v>
                </c:pt>
                <c:pt idx="1129">
                  <c:v>14119.706932000001</c:v>
                </c:pt>
                <c:pt idx="1130">
                  <c:v>11310.908631999999</c:v>
                </c:pt>
                <c:pt idx="1131">
                  <c:v>15154.772186</c:v>
                </c:pt>
                <c:pt idx="1132">
                  <c:v>14886.785216999999</c:v>
                </c:pt>
                <c:pt idx="1134">
                  <c:v>15729.08152</c:v>
                </c:pt>
                <c:pt idx="1137">
                  <c:v>14914.817566</c:v>
                </c:pt>
                <c:pt idx="1140">
                  <c:v>11566.419098999999</c:v>
                </c:pt>
                <c:pt idx="1143">
                  <c:v>11833.052154000001</c:v>
                </c:pt>
                <c:pt idx="1162">
                  <c:v>10614.68982</c:v>
                </c:pt>
                <c:pt idx="1171">
                  <c:v>13575.574829000001</c:v>
                </c:pt>
                <c:pt idx="1173">
                  <c:v>12465.825562</c:v>
                </c:pt>
                <c:pt idx="1174">
                  <c:v>14654.225828999999</c:v>
                </c:pt>
                <c:pt idx="1175">
                  <c:v>14545.791382000001</c:v>
                </c:pt>
                <c:pt idx="1185">
                  <c:v>10706.850033000001</c:v>
                </c:pt>
                <c:pt idx="1187">
                  <c:v>14077.338735999998</c:v>
                </c:pt>
                <c:pt idx="1188">
                  <c:v>18320.679640999999</c:v>
                </c:pt>
                <c:pt idx="1189">
                  <c:v>17956.366149999998</c:v>
                </c:pt>
                <c:pt idx="1195">
                  <c:v>12075.55961</c:v>
                </c:pt>
                <c:pt idx="1208">
                  <c:v>12480.458473999999</c:v>
                </c:pt>
                <c:pt idx="1211">
                  <c:v>13450.27527</c:v>
                </c:pt>
                <c:pt idx="1213">
                  <c:v>14609.568206</c:v>
                </c:pt>
                <c:pt idx="1216">
                  <c:v>10193.521815</c:v>
                </c:pt>
                <c:pt idx="1220">
                  <c:v>18916.694090999998</c:v>
                </c:pt>
                <c:pt idx="1221">
                  <c:v>10786.386291999999</c:v>
                </c:pt>
                <c:pt idx="1225">
                  <c:v>15289.49121</c:v>
                </c:pt>
                <c:pt idx="1236">
                  <c:v>14212.790702999999</c:v>
                </c:pt>
                <c:pt idx="1240">
                  <c:v>15295.169372999999</c:v>
                </c:pt>
                <c:pt idx="1241">
                  <c:v>14340.944366</c:v>
                </c:pt>
                <c:pt idx="1243">
                  <c:v>12479.600281999999</c:v>
                </c:pt>
                <c:pt idx="1245">
                  <c:v>11298.483184999999</c:v>
                </c:pt>
                <c:pt idx="1247">
                  <c:v>19895.893792000003</c:v>
                </c:pt>
                <c:pt idx="1249">
                  <c:v>10831.813050000001</c:v>
                </c:pt>
                <c:pt idx="1258">
                  <c:v>17287.600150999999</c:v>
                </c:pt>
                <c:pt idx="1260">
                  <c:v>12623.480446000001</c:v>
                </c:pt>
                <c:pt idx="1262">
                  <c:v>18084.225998000002</c:v>
                </c:pt>
                <c:pt idx="1265">
                  <c:v>15047.232544999999</c:v>
                </c:pt>
                <c:pt idx="1266">
                  <c:v>12540.315673000001</c:v>
                </c:pt>
                <c:pt idx="1270">
                  <c:v>10072.064697</c:v>
                </c:pt>
                <c:pt idx="1275">
                  <c:v>11672.589873999999</c:v>
                </c:pt>
                <c:pt idx="1281">
                  <c:v>12168.658691000001</c:v>
                </c:pt>
                <c:pt idx="1286">
                  <c:v>14700.722777999999</c:v>
                </c:pt>
                <c:pt idx="1291">
                  <c:v>10547.103867</c:v>
                </c:pt>
                <c:pt idx="1292">
                  <c:v>17757.770097000001</c:v>
                </c:pt>
                <c:pt idx="1294">
                  <c:v>10114.083576999999</c:v>
                </c:pt>
                <c:pt idx="1295">
                  <c:v>17374.02823</c:v>
                </c:pt>
                <c:pt idx="1296">
                  <c:v>17598.338958</c:v>
                </c:pt>
                <c:pt idx="1299">
                  <c:v>13616.537909999999</c:v>
                </c:pt>
                <c:pt idx="1301">
                  <c:v>14996.300856999998</c:v>
                </c:pt>
                <c:pt idx="1315">
                  <c:v>10767.894432000001</c:v>
                </c:pt>
                <c:pt idx="1318">
                  <c:v>12478.502074</c:v>
                </c:pt>
                <c:pt idx="1323">
                  <c:v>10448.513671000001</c:v>
                </c:pt>
                <c:pt idx="1335">
                  <c:v>14403.00432</c:v>
                </c:pt>
                <c:pt idx="1340">
                  <c:v>11799.759171999998</c:v>
                </c:pt>
                <c:pt idx="1343">
                  <c:v>11765.817963</c:v>
                </c:pt>
                <c:pt idx="1351">
                  <c:v>14221.915267</c:v>
                </c:pt>
                <c:pt idx="1354">
                  <c:v>19444.859589</c:v>
                </c:pt>
                <c:pt idx="1366">
                  <c:v>11298.828798</c:v>
                </c:pt>
                <c:pt idx="1372">
                  <c:v>11412.307387000001</c:v>
                </c:pt>
                <c:pt idx="1375">
                  <c:v>12903.395909999999</c:v>
                </c:pt>
                <c:pt idx="1383">
                  <c:v>11976.463275</c:v>
                </c:pt>
                <c:pt idx="1384">
                  <c:v>16648.276484999999</c:v>
                </c:pt>
                <c:pt idx="1386">
                  <c:v>16922.602661999998</c:v>
                </c:pt>
                <c:pt idx="1399">
                  <c:v>13466.099915000001</c:v>
                </c:pt>
                <c:pt idx="1401">
                  <c:v>11664.374582</c:v>
                </c:pt>
                <c:pt idx="1402">
                  <c:v>15313.106781000002</c:v>
                </c:pt>
                <c:pt idx="1412">
                  <c:v>10978.721724999999</c:v>
                </c:pt>
                <c:pt idx="1417">
                  <c:v>10615.710647</c:v>
                </c:pt>
                <c:pt idx="1429">
                  <c:v>11785.500702000001</c:v>
                </c:pt>
                <c:pt idx="1440">
                  <c:v>13554.682434</c:v>
                </c:pt>
                <c:pt idx="1443">
                  <c:v>11959.924728999998</c:v>
                </c:pt>
                <c:pt idx="1454">
                  <c:v>15634.372071</c:v>
                </c:pt>
                <c:pt idx="1476">
                  <c:v>12319.845762999999</c:v>
                </c:pt>
                <c:pt idx="1493">
                  <c:v>14453.55414</c:v>
                </c:pt>
                <c:pt idx="1499">
                  <c:v>16433.697396</c:v>
                </c:pt>
                <c:pt idx="1505">
                  <c:v>11689.197415999999</c:v>
                </c:pt>
                <c:pt idx="1508">
                  <c:v>13176.176831999999</c:v>
                </c:pt>
                <c:pt idx="1510">
                  <c:v>10803.636844999997</c:v>
                </c:pt>
                <c:pt idx="1513">
                  <c:v>11968.574387000001</c:v>
                </c:pt>
                <c:pt idx="1514">
                  <c:v>15262.137207</c:v>
                </c:pt>
                <c:pt idx="1516">
                  <c:v>15497.096266999997</c:v>
                </c:pt>
                <c:pt idx="1523">
                  <c:v>12741.901794999998</c:v>
                </c:pt>
                <c:pt idx="1528">
                  <c:v>15567.635834000001</c:v>
                </c:pt>
                <c:pt idx="1529">
                  <c:v>17022.753292000001</c:v>
                </c:pt>
                <c:pt idx="1532">
                  <c:v>18547.504860000001</c:v>
                </c:pt>
                <c:pt idx="1535">
                  <c:v>12222.269944</c:v>
                </c:pt>
                <c:pt idx="1536">
                  <c:v>19246.76886</c:v>
                </c:pt>
                <c:pt idx="1537">
                  <c:v>14301.513632999999</c:v>
                </c:pt>
                <c:pt idx="1542">
                  <c:v>10777.300827999999</c:v>
                </c:pt>
                <c:pt idx="1545">
                  <c:v>10192.122082999998</c:v>
                </c:pt>
                <c:pt idx="1547">
                  <c:v>18800.534387</c:v>
                </c:pt>
                <c:pt idx="1548">
                  <c:v>11157.107055</c:v>
                </c:pt>
                <c:pt idx="1554">
                  <c:v>19312.583267000002</c:v>
                </c:pt>
                <c:pt idx="1560">
                  <c:v>10504.152876</c:v>
                </c:pt>
                <c:pt idx="1561">
                  <c:v>19803.886704</c:v>
                </c:pt>
                <c:pt idx="1562">
                  <c:v>18900.691467999997</c:v>
                </c:pt>
                <c:pt idx="1566">
                  <c:v>18254.546903000002</c:v>
                </c:pt>
                <c:pt idx="1567">
                  <c:v>12296.690764999999</c:v>
                </c:pt>
                <c:pt idx="1575">
                  <c:v>17300.074202999996</c:v>
                </c:pt>
                <c:pt idx="1588">
                  <c:v>12946.624694999999</c:v>
                </c:pt>
                <c:pt idx="1589">
                  <c:v>18900.684021000001</c:v>
                </c:pt>
                <c:pt idx="1590">
                  <c:v>10081.408693000001</c:v>
                </c:pt>
                <c:pt idx="1592">
                  <c:v>11722.007691000001</c:v>
                </c:pt>
                <c:pt idx="1598">
                  <c:v>11722.007691000001</c:v>
                </c:pt>
                <c:pt idx="1612">
                  <c:v>12333.163682000002</c:v>
                </c:pt>
                <c:pt idx="1616">
                  <c:v>13995.366088000001</c:v>
                </c:pt>
                <c:pt idx="1622">
                  <c:v>11588.404175</c:v>
                </c:pt>
                <c:pt idx="1623">
                  <c:v>10316.030181</c:v>
                </c:pt>
                <c:pt idx="1624">
                  <c:v>10540.628204000001</c:v>
                </c:pt>
                <c:pt idx="1625">
                  <c:v>17526.585570000003</c:v>
                </c:pt>
                <c:pt idx="1626">
                  <c:v>18469.417572999999</c:v>
                </c:pt>
                <c:pt idx="1629">
                  <c:v>11282.581436</c:v>
                </c:pt>
                <c:pt idx="1635">
                  <c:v>11513.186828</c:v>
                </c:pt>
                <c:pt idx="1640">
                  <c:v>15035.461386999999</c:v>
                </c:pt>
                <c:pt idx="1641">
                  <c:v>15819.974502000001</c:v>
                </c:pt>
                <c:pt idx="1642">
                  <c:v>11393.110062</c:v>
                </c:pt>
                <c:pt idx="1646">
                  <c:v>10859.77224</c:v>
                </c:pt>
                <c:pt idx="1647">
                  <c:v>14006.715232</c:v>
                </c:pt>
                <c:pt idx="1648">
                  <c:v>14946.584953</c:v>
                </c:pt>
                <c:pt idx="1649">
                  <c:v>11485.476417000002</c:v>
                </c:pt>
                <c:pt idx="1653">
                  <c:v>12777.873865000001</c:v>
                </c:pt>
                <c:pt idx="1657">
                  <c:v>18824.637930999997</c:v>
                </c:pt>
                <c:pt idx="1664">
                  <c:v>19244.536071999999</c:v>
                </c:pt>
                <c:pt idx="1665">
                  <c:v>10717.285188</c:v>
                </c:pt>
                <c:pt idx="1668">
                  <c:v>19033.157104999998</c:v>
                </c:pt>
                <c:pt idx="1669">
                  <c:v>11053.991866999999</c:v>
                </c:pt>
                <c:pt idx="1675">
                  <c:v>14114.515983000001</c:v>
                </c:pt>
                <c:pt idx="1676">
                  <c:v>13409.961701</c:v>
                </c:pt>
                <c:pt idx="1677">
                  <c:v>12889.491638</c:v>
                </c:pt>
                <c:pt idx="1679">
                  <c:v>17399.548208</c:v>
                </c:pt>
                <c:pt idx="1681">
                  <c:v>18596.413452000001</c:v>
                </c:pt>
                <c:pt idx="1687">
                  <c:v>18308.269869000003</c:v>
                </c:pt>
                <c:pt idx="1690">
                  <c:v>18261.514511999998</c:v>
                </c:pt>
                <c:pt idx="1691">
                  <c:v>16606.795471000001</c:v>
                </c:pt>
                <c:pt idx="1692">
                  <c:v>15188.089874000001</c:v>
                </c:pt>
                <c:pt idx="1694">
                  <c:v>13341.172215999999</c:v>
                </c:pt>
                <c:pt idx="1695">
                  <c:v>10662.509811</c:v>
                </c:pt>
                <c:pt idx="1707">
                  <c:v>10788.871370999999</c:v>
                </c:pt>
                <c:pt idx="1708">
                  <c:v>10017.828278000001</c:v>
                </c:pt>
                <c:pt idx="1711">
                  <c:v>10409.312881000002</c:v>
                </c:pt>
                <c:pt idx="1712">
                  <c:v>19955.158509999997</c:v>
                </c:pt>
                <c:pt idx="1726">
                  <c:v>13181.698652999999</c:v>
                </c:pt>
                <c:pt idx="1733">
                  <c:v>16928.788879</c:v>
                </c:pt>
                <c:pt idx="1734">
                  <c:v>15175.102446999999</c:v>
                </c:pt>
                <c:pt idx="1757">
                  <c:v>10603.497010999999</c:v>
                </c:pt>
                <c:pt idx="1760">
                  <c:v>13340.984718</c:v>
                </c:pt>
                <c:pt idx="1761">
                  <c:v>17645.766327000001</c:v>
                </c:pt>
                <c:pt idx="1771">
                  <c:v>15786.884598000001</c:v>
                </c:pt>
                <c:pt idx="1774">
                  <c:v>13547.961914</c:v>
                </c:pt>
                <c:pt idx="1780">
                  <c:v>17356.600326</c:v>
                </c:pt>
                <c:pt idx="1782">
                  <c:v>17884.957130999999</c:v>
                </c:pt>
                <c:pt idx="1784">
                  <c:v>12857.804917000001</c:v>
                </c:pt>
                <c:pt idx="1785">
                  <c:v>18859.168120999999</c:v>
                </c:pt>
                <c:pt idx="1794">
                  <c:v>10626.360810000002</c:v>
                </c:pt>
                <c:pt idx="1796">
                  <c:v>14822.645645000001</c:v>
                </c:pt>
                <c:pt idx="1798">
                  <c:v>14129.939517000001</c:v>
                </c:pt>
                <c:pt idx="1799">
                  <c:v>15849.51712</c:v>
                </c:pt>
                <c:pt idx="1807">
                  <c:v>13600.50741</c:v>
                </c:pt>
                <c:pt idx="1827">
                  <c:v>10044.524953</c:v>
                </c:pt>
                <c:pt idx="1830">
                  <c:v>19051.363540999999</c:v>
                </c:pt>
                <c:pt idx="1836">
                  <c:v>10570.418075000001</c:v>
                </c:pt>
                <c:pt idx="1837">
                  <c:v>14328.058105999999</c:v>
                </c:pt>
                <c:pt idx="1843">
                  <c:v>13547.961914</c:v>
                </c:pt>
                <c:pt idx="1844">
                  <c:v>11064.571824000001</c:v>
                </c:pt>
                <c:pt idx="1849">
                  <c:v>15697.252960000002</c:v>
                </c:pt>
                <c:pt idx="1876">
                  <c:v>10205.794981999999</c:v>
                </c:pt>
                <c:pt idx="1879">
                  <c:v>14483.251465000001</c:v>
                </c:pt>
                <c:pt idx="1887">
                  <c:v>13245.135742999999</c:v>
                </c:pt>
                <c:pt idx="1898">
                  <c:v>15341.908997</c:v>
                </c:pt>
                <c:pt idx="1912">
                  <c:v>18628.247314</c:v>
                </c:pt>
                <c:pt idx="1914">
                  <c:v>10823.585152</c:v>
                </c:pt>
                <c:pt idx="1921">
                  <c:v>11291.814085999998</c:v>
                </c:pt>
                <c:pt idx="1933">
                  <c:v>16085.133422999999</c:v>
                </c:pt>
                <c:pt idx="1936">
                  <c:v>14116.334412</c:v>
                </c:pt>
                <c:pt idx="1944">
                  <c:v>10358.512054000001</c:v>
                </c:pt>
                <c:pt idx="1947">
                  <c:v>15189.066527999999</c:v>
                </c:pt>
                <c:pt idx="1956">
                  <c:v>10580.669006</c:v>
                </c:pt>
                <c:pt idx="1957">
                  <c:v>11282.167906999999</c:v>
                </c:pt>
                <c:pt idx="1959">
                  <c:v>17593.553099999997</c:v>
                </c:pt>
                <c:pt idx="1982">
                  <c:v>17459.413573999998</c:v>
                </c:pt>
                <c:pt idx="2005">
                  <c:v>13630.517639</c:v>
                </c:pt>
                <c:pt idx="2020">
                  <c:v>12770.429321999998</c:v>
                </c:pt>
                <c:pt idx="2021">
                  <c:v>18478.311401999999</c:v>
                </c:pt>
                <c:pt idx="2022">
                  <c:v>13947.264161000001</c:v>
                </c:pt>
                <c:pt idx="2027">
                  <c:v>12361.731079000001</c:v>
                </c:pt>
                <c:pt idx="2039">
                  <c:v>13538.175781000002</c:v>
                </c:pt>
                <c:pt idx="2042">
                  <c:v>19709.379967000001</c:v>
                </c:pt>
                <c:pt idx="2046">
                  <c:v>10113.432556</c:v>
                </c:pt>
                <c:pt idx="2053">
                  <c:v>11257.765625</c:v>
                </c:pt>
                <c:pt idx="2059">
                  <c:v>18572.164063</c:v>
                </c:pt>
                <c:pt idx="2089">
                  <c:v>10891.181931000001</c:v>
                </c:pt>
                <c:pt idx="2090">
                  <c:v>13330.713715</c:v>
                </c:pt>
                <c:pt idx="2092">
                  <c:v>15141.016846</c:v>
                </c:pt>
                <c:pt idx="2093">
                  <c:v>10614.738616999999</c:v>
                </c:pt>
                <c:pt idx="2101">
                  <c:v>14867.319579999999</c:v>
                </c:pt>
                <c:pt idx="2102">
                  <c:v>14324.437195</c:v>
                </c:pt>
                <c:pt idx="2103">
                  <c:v>12033.235457999999</c:v>
                </c:pt>
                <c:pt idx="2106">
                  <c:v>10737.340544000001</c:v>
                </c:pt>
                <c:pt idx="2125">
                  <c:v>13362.408936</c:v>
                </c:pt>
                <c:pt idx="2177">
                  <c:v>14529.368957999999</c:v>
                </c:pt>
                <c:pt idx="2178">
                  <c:v>10433.679748</c:v>
                </c:pt>
                <c:pt idx="2180">
                  <c:v>11736.287842</c:v>
                </c:pt>
                <c:pt idx="2181">
                  <c:v>10969.741638</c:v>
                </c:pt>
                <c:pt idx="2182">
                  <c:v>11033.880188000001</c:v>
                </c:pt>
                <c:pt idx="2189">
                  <c:v>10270.451050000001</c:v>
                </c:pt>
                <c:pt idx="2190">
                  <c:v>10501.664491</c:v>
                </c:pt>
                <c:pt idx="2195">
                  <c:v>12715.814331</c:v>
                </c:pt>
                <c:pt idx="2196">
                  <c:v>14601.530885000002</c:v>
                </c:pt>
                <c:pt idx="2197">
                  <c:v>12066.514617999999</c:v>
                </c:pt>
                <c:pt idx="2202">
                  <c:v>15459.157227</c:v>
                </c:pt>
                <c:pt idx="2203">
                  <c:v>14822.858123</c:v>
                </c:pt>
                <c:pt idx="2208">
                  <c:v>12884.60814</c:v>
                </c:pt>
                <c:pt idx="2210">
                  <c:v>10887.169129</c:v>
                </c:pt>
                <c:pt idx="2215">
                  <c:v>17781.193909000001</c:v>
                </c:pt>
                <c:pt idx="2217">
                  <c:v>19715.830383</c:v>
                </c:pt>
                <c:pt idx="2224">
                  <c:v>13625.483855999999</c:v>
                </c:pt>
                <c:pt idx="2225">
                  <c:v>10732.460632</c:v>
                </c:pt>
                <c:pt idx="2230">
                  <c:v>18846.714905000001</c:v>
                </c:pt>
                <c:pt idx="2233">
                  <c:v>13893.453522</c:v>
                </c:pt>
                <c:pt idx="2240">
                  <c:v>10318.225586</c:v>
                </c:pt>
                <c:pt idx="2249">
                  <c:v>11517.214233999999</c:v>
                </c:pt>
                <c:pt idx="2270">
                  <c:v>10395.793518</c:v>
                </c:pt>
                <c:pt idx="2272">
                  <c:v>13124.97705</c:v>
                </c:pt>
                <c:pt idx="2281">
                  <c:v>10645.826689</c:v>
                </c:pt>
                <c:pt idx="2282">
                  <c:v>11581.445892</c:v>
                </c:pt>
                <c:pt idx="2283">
                  <c:v>11600.951599</c:v>
                </c:pt>
                <c:pt idx="2286">
                  <c:v>10138.949646000001</c:v>
                </c:pt>
                <c:pt idx="2288">
                  <c:v>13688.506346999999</c:v>
                </c:pt>
                <c:pt idx="2294">
                  <c:v>16863.139678999996</c:v>
                </c:pt>
                <c:pt idx="2296">
                  <c:v>17911.429366999997</c:v>
                </c:pt>
                <c:pt idx="2297">
                  <c:v>13026.308594</c:v>
                </c:pt>
                <c:pt idx="2298">
                  <c:v>10979.915756</c:v>
                </c:pt>
                <c:pt idx="2299">
                  <c:v>11092.756836</c:v>
                </c:pt>
                <c:pt idx="2300">
                  <c:v>11064.571824000001</c:v>
                </c:pt>
                <c:pt idx="2301">
                  <c:v>13547.961914</c:v>
                </c:pt>
                <c:pt idx="2302">
                  <c:v>14372.068604</c:v>
                </c:pt>
                <c:pt idx="2303">
                  <c:v>14372.068604</c:v>
                </c:pt>
                <c:pt idx="2304">
                  <c:v>14372.068604</c:v>
                </c:pt>
                <c:pt idx="2305">
                  <c:v>14619.549071999998</c:v>
                </c:pt>
                <c:pt idx="2318">
                  <c:v>13470.154693</c:v>
                </c:pt>
                <c:pt idx="2320">
                  <c:v>11564.111815</c:v>
                </c:pt>
                <c:pt idx="2321">
                  <c:v>17477.633910999997</c:v>
                </c:pt>
                <c:pt idx="2323">
                  <c:v>16023.942765</c:v>
                </c:pt>
                <c:pt idx="2333">
                  <c:v>10407.064865</c:v>
                </c:pt>
                <c:pt idx="2335">
                  <c:v>11764.802143000001</c:v>
                </c:pt>
                <c:pt idx="2345">
                  <c:v>19562.676930000001</c:v>
                </c:pt>
                <c:pt idx="2354">
                  <c:v>14329.934723999999</c:v>
                </c:pt>
                <c:pt idx="2355">
                  <c:v>12263.712667</c:v>
                </c:pt>
                <c:pt idx="2357">
                  <c:v>12704.079071</c:v>
                </c:pt>
                <c:pt idx="2360">
                  <c:v>12204.235557</c:v>
                </c:pt>
                <c:pt idx="2371">
                  <c:v>17754.947022</c:v>
                </c:pt>
                <c:pt idx="2372">
                  <c:v>17939.006348999999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148-43A1-A7C1-6582C74D4462}"/>
            </c:ext>
          </c:extLst>
        </c:ser>
        <c:ser>
          <c:idx val="3"/>
          <c:order val="3"/>
          <c:tx>
            <c:v>v2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902005930931209E-2"/>
                  <c:y val="-8.8011966377033596E-2"/>
                </c:manualLayout>
              </c:layout>
              <c:numFmt formatCode="#,##0.00" sourceLinked="0"/>
              <c:spPr>
                <a:solidFill>
                  <a:schemeClr val="accent5">
                    <a:lumMod val="60000"/>
                    <a:lumOff val="4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pivot_volume!$F$6:$F$2380</c:f>
              <c:numCache>
                <c:formatCode>General</c:formatCode>
                <c:ptCount val="2375"/>
                <c:pt idx="12">
                  <c:v>12827</c:v>
                </c:pt>
                <c:pt idx="24">
                  <c:v>21448</c:v>
                </c:pt>
                <c:pt idx="25">
                  <c:v>17291</c:v>
                </c:pt>
                <c:pt idx="26">
                  <c:v>22226</c:v>
                </c:pt>
                <c:pt idx="27">
                  <c:v>21004</c:v>
                </c:pt>
                <c:pt idx="28">
                  <c:v>23936</c:v>
                </c:pt>
                <c:pt idx="30">
                  <c:v>20717</c:v>
                </c:pt>
                <c:pt idx="31">
                  <c:v>21575</c:v>
                </c:pt>
                <c:pt idx="32">
                  <c:v>20638</c:v>
                </c:pt>
                <c:pt idx="34">
                  <c:v>21019</c:v>
                </c:pt>
                <c:pt idx="35">
                  <c:v>21169</c:v>
                </c:pt>
                <c:pt idx="38">
                  <c:v>24604</c:v>
                </c:pt>
                <c:pt idx="39">
                  <c:v>23285</c:v>
                </c:pt>
                <c:pt idx="41">
                  <c:v>23856</c:v>
                </c:pt>
                <c:pt idx="67">
                  <c:v>19230</c:v>
                </c:pt>
                <c:pt idx="69">
                  <c:v>45996</c:v>
                </c:pt>
                <c:pt idx="123">
                  <c:v>23695</c:v>
                </c:pt>
                <c:pt idx="136">
                  <c:v>17492</c:v>
                </c:pt>
                <c:pt idx="141">
                  <c:v>23000</c:v>
                </c:pt>
                <c:pt idx="150">
                  <c:v>23783</c:v>
                </c:pt>
                <c:pt idx="154">
                  <c:v>24454</c:v>
                </c:pt>
                <c:pt idx="171">
                  <c:v>23000</c:v>
                </c:pt>
                <c:pt idx="174">
                  <c:v>32000</c:v>
                </c:pt>
                <c:pt idx="189">
                  <c:v>26376</c:v>
                </c:pt>
                <c:pt idx="191">
                  <c:v>20988</c:v>
                </c:pt>
                <c:pt idx="208">
                  <c:v>19207</c:v>
                </c:pt>
                <c:pt idx="231">
                  <c:v>24300</c:v>
                </c:pt>
                <c:pt idx="240">
                  <c:v>22500</c:v>
                </c:pt>
                <c:pt idx="261">
                  <c:v>30000</c:v>
                </c:pt>
                <c:pt idx="266">
                  <c:v>18324</c:v>
                </c:pt>
                <c:pt idx="267">
                  <c:v>25500</c:v>
                </c:pt>
                <c:pt idx="283">
                  <c:v>26816</c:v>
                </c:pt>
                <c:pt idx="306">
                  <c:v>24550</c:v>
                </c:pt>
                <c:pt idx="314">
                  <c:v>23374</c:v>
                </c:pt>
                <c:pt idx="322">
                  <c:v>21108</c:v>
                </c:pt>
                <c:pt idx="326">
                  <c:v>22500</c:v>
                </c:pt>
                <c:pt idx="341">
                  <c:v>22858</c:v>
                </c:pt>
                <c:pt idx="353">
                  <c:v>20500</c:v>
                </c:pt>
                <c:pt idx="354">
                  <c:v>19800</c:v>
                </c:pt>
                <c:pt idx="362">
                  <c:v>22028</c:v>
                </c:pt>
                <c:pt idx="364">
                  <c:v>19961</c:v>
                </c:pt>
                <c:pt idx="365">
                  <c:v>21944</c:v>
                </c:pt>
                <c:pt idx="366">
                  <c:v>14382</c:v>
                </c:pt>
                <c:pt idx="367">
                  <c:v>24000</c:v>
                </c:pt>
                <c:pt idx="368">
                  <c:v>22203</c:v>
                </c:pt>
                <c:pt idx="370">
                  <c:v>26792</c:v>
                </c:pt>
                <c:pt idx="377">
                  <c:v>27156</c:v>
                </c:pt>
                <c:pt idx="379">
                  <c:v>22672</c:v>
                </c:pt>
                <c:pt idx="380">
                  <c:v>23667</c:v>
                </c:pt>
                <c:pt idx="381">
                  <c:v>25555</c:v>
                </c:pt>
                <c:pt idx="383">
                  <c:v>21980</c:v>
                </c:pt>
                <c:pt idx="396">
                  <c:v>25900</c:v>
                </c:pt>
                <c:pt idx="402">
                  <c:v>21791</c:v>
                </c:pt>
                <c:pt idx="421">
                  <c:v>25000</c:v>
                </c:pt>
                <c:pt idx="429">
                  <c:v>24164</c:v>
                </c:pt>
                <c:pt idx="431">
                  <c:v>21193</c:v>
                </c:pt>
                <c:pt idx="478">
                  <c:v>24360</c:v>
                </c:pt>
                <c:pt idx="486">
                  <c:v>24900</c:v>
                </c:pt>
                <c:pt idx="506">
                  <c:v>28000</c:v>
                </c:pt>
                <c:pt idx="534">
                  <c:v>31570</c:v>
                </c:pt>
                <c:pt idx="563">
                  <c:v>26800</c:v>
                </c:pt>
                <c:pt idx="568">
                  <c:v>20400</c:v>
                </c:pt>
                <c:pt idx="577">
                  <c:v>21875</c:v>
                </c:pt>
                <c:pt idx="578">
                  <c:v>32687</c:v>
                </c:pt>
                <c:pt idx="601">
                  <c:v>19200</c:v>
                </c:pt>
                <c:pt idx="607">
                  <c:v>27797</c:v>
                </c:pt>
                <c:pt idx="623">
                  <c:v>23716</c:v>
                </c:pt>
                <c:pt idx="711">
                  <c:v>22269</c:v>
                </c:pt>
                <c:pt idx="736">
                  <c:v>28600</c:v>
                </c:pt>
                <c:pt idx="744">
                  <c:v>23211</c:v>
                </c:pt>
                <c:pt idx="752">
                  <c:v>14828</c:v>
                </c:pt>
                <c:pt idx="772">
                  <c:v>21284</c:v>
                </c:pt>
                <c:pt idx="773">
                  <c:v>26000</c:v>
                </c:pt>
                <c:pt idx="798">
                  <c:v>25410</c:v>
                </c:pt>
                <c:pt idx="812">
                  <c:v>21531</c:v>
                </c:pt>
                <c:pt idx="844">
                  <c:v>34715</c:v>
                </c:pt>
                <c:pt idx="849">
                  <c:v>15906</c:v>
                </c:pt>
                <c:pt idx="850">
                  <c:v>22549</c:v>
                </c:pt>
                <c:pt idx="855">
                  <c:v>22619</c:v>
                </c:pt>
                <c:pt idx="858">
                  <c:v>27005</c:v>
                </c:pt>
                <c:pt idx="859">
                  <c:v>28500</c:v>
                </c:pt>
                <c:pt idx="869">
                  <c:v>24400</c:v>
                </c:pt>
                <c:pt idx="918">
                  <c:v>26078</c:v>
                </c:pt>
                <c:pt idx="944">
                  <c:v>20183</c:v>
                </c:pt>
                <c:pt idx="948">
                  <c:v>26878</c:v>
                </c:pt>
                <c:pt idx="979">
                  <c:v>31454</c:v>
                </c:pt>
                <c:pt idx="984">
                  <c:v>18585</c:v>
                </c:pt>
                <c:pt idx="996">
                  <c:v>17400</c:v>
                </c:pt>
                <c:pt idx="997">
                  <c:v>24934</c:v>
                </c:pt>
                <c:pt idx="998">
                  <c:v>37200</c:v>
                </c:pt>
                <c:pt idx="1000">
                  <c:v>27300</c:v>
                </c:pt>
                <c:pt idx="1001">
                  <c:v>27100</c:v>
                </c:pt>
                <c:pt idx="1002">
                  <c:v>26061</c:v>
                </c:pt>
                <c:pt idx="1010">
                  <c:v>33612</c:v>
                </c:pt>
                <c:pt idx="1030">
                  <c:v>33296</c:v>
                </c:pt>
                <c:pt idx="1031">
                  <c:v>26500</c:v>
                </c:pt>
                <c:pt idx="1033">
                  <c:v>14200</c:v>
                </c:pt>
                <c:pt idx="1068">
                  <c:v>25300</c:v>
                </c:pt>
                <c:pt idx="1072">
                  <c:v>17200</c:v>
                </c:pt>
                <c:pt idx="1073">
                  <c:v>23500</c:v>
                </c:pt>
                <c:pt idx="1084">
                  <c:v>54300</c:v>
                </c:pt>
                <c:pt idx="1101">
                  <c:v>28866</c:v>
                </c:pt>
                <c:pt idx="1103">
                  <c:v>24425</c:v>
                </c:pt>
                <c:pt idx="1114">
                  <c:v>22500</c:v>
                </c:pt>
                <c:pt idx="1180">
                  <c:v>26985</c:v>
                </c:pt>
                <c:pt idx="1184">
                  <c:v>26874</c:v>
                </c:pt>
                <c:pt idx="1214">
                  <c:v>23500</c:v>
                </c:pt>
                <c:pt idx="1219">
                  <c:v>25329</c:v>
                </c:pt>
                <c:pt idx="1283">
                  <c:v>19168</c:v>
                </c:pt>
                <c:pt idx="1300">
                  <c:v>29336</c:v>
                </c:pt>
                <c:pt idx="1305">
                  <c:v>27449</c:v>
                </c:pt>
                <c:pt idx="1321">
                  <c:v>18592</c:v>
                </c:pt>
                <c:pt idx="1338">
                  <c:v>22155</c:v>
                </c:pt>
                <c:pt idx="1348">
                  <c:v>35600</c:v>
                </c:pt>
                <c:pt idx="1396">
                  <c:v>13960</c:v>
                </c:pt>
                <c:pt idx="1400">
                  <c:v>17605</c:v>
                </c:pt>
                <c:pt idx="1413">
                  <c:v>26700</c:v>
                </c:pt>
                <c:pt idx="1418">
                  <c:v>19000</c:v>
                </c:pt>
                <c:pt idx="1425">
                  <c:v>35052</c:v>
                </c:pt>
                <c:pt idx="1428">
                  <c:v>20388</c:v>
                </c:pt>
                <c:pt idx="1448">
                  <c:v>30725</c:v>
                </c:pt>
                <c:pt idx="1468">
                  <c:v>20722</c:v>
                </c:pt>
                <c:pt idx="1484">
                  <c:v>29100</c:v>
                </c:pt>
                <c:pt idx="1490">
                  <c:v>25715</c:v>
                </c:pt>
                <c:pt idx="1492">
                  <c:v>16089</c:v>
                </c:pt>
                <c:pt idx="1507">
                  <c:v>20035</c:v>
                </c:pt>
                <c:pt idx="1509">
                  <c:v>19352</c:v>
                </c:pt>
                <c:pt idx="1515">
                  <c:v>27766</c:v>
                </c:pt>
                <c:pt idx="1517">
                  <c:v>20300</c:v>
                </c:pt>
                <c:pt idx="1551">
                  <c:v>18800</c:v>
                </c:pt>
                <c:pt idx="1553">
                  <c:v>28516</c:v>
                </c:pt>
                <c:pt idx="1568">
                  <c:v>55600</c:v>
                </c:pt>
                <c:pt idx="1627">
                  <c:v>11030</c:v>
                </c:pt>
                <c:pt idx="1634">
                  <c:v>7670</c:v>
                </c:pt>
                <c:pt idx="1661">
                  <c:v>28000</c:v>
                </c:pt>
                <c:pt idx="1674">
                  <c:v>19473</c:v>
                </c:pt>
                <c:pt idx="1682">
                  <c:v>21520</c:v>
                </c:pt>
                <c:pt idx="1683">
                  <c:v>24284</c:v>
                </c:pt>
                <c:pt idx="1686">
                  <c:v>26356</c:v>
                </c:pt>
                <c:pt idx="1688">
                  <c:v>21600</c:v>
                </c:pt>
                <c:pt idx="1689">
                  <c:v>21900</c:v>
                </c:pt>
                <c:pt idx="1696">
                  <c:v>32852</c:v>
                </c:pt>
                <c:pt idx="1701">
                  <c:v>25291</c:v>
                </c:pt>
                <c:pt idx="1713">
                  <c:v>26400</c:v>
                </c:pt>
                <c:pt idx="1793">
                  <c:v>26700</c:v>
                </c:pt>
                <c:pt idx="1801">
                  <c:v>21419</c:v>
                </c:pt>
                <c:pt idx="1802">
                  <c:v>21577</c:v>
                </c:pt>
                <c:pt idx="1804">
                  <c:v>23149</c:v>
                </c:pt>
                <c:pt idx="1805">
                  <c:v>22992</c:v>
                </c:pt>
                <c:pt idx="1810">
                  <c:v>18256</c:v>
                </c:pt>
                <c:pt idx="1813">
                  <c:v>17480</c:v>
                </c:pt>
                <c:pt idx="1831">
                  <c:v>28600</c:v>
                </c:pt>
                <c:pt idx="1851">
                  <c:v>19030</c:v>
                </c:pt>
                <c:pt idx="1873">
                  <c:v>22310</c:v>
                </c:pt>
                <c:pt idx="1875">
                  <c:v>28872</c:v>
                </c:pt>
                <c:pt idx="1973">
                  <c:v>24767</c:v>
                </c:pt>
                <c:pt idx="1974">
                  <c:v>29656</c:v>
                </c:pt>
                <c:pt idx="1975">
                  <c:v>32272</c:v>
                </c:pt>
                <c:pt idx="1976">
                  <c:v>37045</c:v>
                </c:pt>
                <c:pt idx="1977">
                  <c:v>36316</c:v>
                </c:pt>
                <c:pt idx="1978">
                  <c:v>37012</c:v>
                </c:pt>
                <c:pt idx="1979">
                  <c:v>34852</c:v>
                </c:pt>
                <c:pt idx="1980">
                  <c:v>24429</c:v>
                </c:pt>
                <c:pt idx="1981">
                  <c:v>29223</c:v>
                </c:pt>
                <c:pt idx="2029">
                  <c:v>19874</c:v>
                </c:pt>
                <c:pt idx="2065">
                  <c:v>30683</c:v>
                </c:pt>
                <c:pt idx="2067">
                  <c:v>36597</c:v>
                </c:pt>
                <c:pt idx="2069">
                  <c:v>37191</c:v>
                </c:pt>
                <c:pt idx="2070">
                  <c:v>25195</c:v>
                </c:pt>
                <c:pt idx="2072">
                  <c:v>27524</c:v>
                </c:pt>
                <c:pt idx="2073">
                  <c:v>29297</c:v>
                </c:pt>
                <c:pt idx="2074">
                  <c:v>29209</c:v>
                </c:pt>
                <c:pt idx="2104">
                  <c:v>25624</c:v>
                </c:pt>
                <c:pt idx="2146">
                  <c:v>30556</c:v>
                </c:pt>
                <c:pt idx="2153">
                  <c:v>33860</c:v>
                </c:pt>
                <c:pt idx="2226">
                  <c:v>30546</c:v>
                </c:pt>
                <c:pt idx="2229">
                  <c:v>30397</c:v>
                </c:pt>
                <c:pt idx="2231">
                  <c:v>35263</c:v>
                </c:pt>
                <c:pt idx="2236">
                  <c:v>13259</c:v>
                </c:pt>
                <c:pt idx="2271">
                  <c:v>25714</c:v>
                </c:pt>
                <c:pt idx="2307">
                  <c:v>31213</c:v>
                </c:pt>
                <c:pt idx="2316">
                  <c:v>27686</c:v>
                </c:pt>
                <c:pt idx="2336">
                  <c:v>20600</c:v>
                </c:pt>
                <c:pt idx="2339">
                  <c:v>22568</c:v>
                </c:pt>
                <c:pt idx="2340">
                  <c:v>12100</c:v>
                </c:pt>
                <c:pt idx="2351">
                  <c:v>20304</c:v>
                </c:pt>
                <c:pt idx="2373">
                  <c:v>21749</c:v>
                </c:pt>
                <c:pt idx="2374">
                  <c:v>21366</c:v>
                </c:pt>
              </c:numCache>
            </c:numRef>
          </c:xVal>
          <c:yVal>
            <c:numRef>
              <c:f>pivot_volume!$G$6:$G$2380</c:f>
              <c:numCache>
                <c:formatCode>General</c:formatCode>
                <c:ptCount val="2375"/>
                <c:pt idx="12">
                  <c:v>20874.386337</c:v>
                </c:pt>
                <c:pt idx="24">
                  <c:v>20916.753867999996</c:v>
                </c:pt>
                <c:pt idx="25">
                  <c:v>22064.320259</c:v>
                </c:pt>
                <c:pt idx="26">
                  <c:v>20916.753867999996</c:v>
                </c:pt>
                <c:pt idx="27">
                  <c:v>20937.111541000002</c:v>
                </c:pt>
                <c:pt idx="28">
                  <c:v>20993.179717999999</c:v>
                </c:pt>
                <c:pt idx="30">
                  <c:v>23946.688805000002</c:v>
                </c:pt>
                <c:pt idx="31">
                  <c:v>22948.723755999999</c:v>
                </c:pt>
                <c:pt idx="32">
                  <c:v>20853.126743999997</c:v>
                </c:pt>
                <c:pt idx="34">
                  <c:v>23420.203555999997</c:v>
                </c:pt>
                <c:pt idx="35">
                  <c:v>20344.507533</c:v>
                </c:pt>
                <c:pt idx="38">
                  <c:v>22651.178650999995</c:v>
                </c:pt>
                <c:pt idx="39">
                  <c:v>22619.467886999999</c:v>
                </c:pt>
                <c:pt idx="41">
                  <c:v>20981.255256</c:v>
                </c:pt>
                <c:pt idx="67">
                  <c:v>23355.613279999998</c:v>
                </c:pt>
                <c:pt idx="69">
                  <c:v>29246.889404000001</c:v>
                </c:pt>
                <c:pt idx="123">
                  <c:v>27291.640380000001</c:v>
                </c:pt>
                <c:pt idx="136">
                  <c:v>24323.662841999998</c:v>
                </c:pt>
                <c:pt idx="141">
                  <c:v>22508.628373</c:v>
                </c:pt>
                <c:pt idx="150">
                  <c:v>24040.810959000002</c:v>
                </c:pt>
                <c:pt idx="154">
                  <c:v>24897.317779999998</c:v>
                </c:pt>
                <c:pt idx="171">
                  <c:v>26299.319549000003</c:v>
                </c:pt>
                <c:pt idx="174">
                  <c:v>24051.567460000002</c:v>
                </c:pt>
                <c:pt idx="189">
                  <c:v>20333.543701000002</c:v>
                </c:pt>
                <c:pt idx="191">
                  <c:v>25042.604905</c:v>
                </c:pt>
                <c:pt idx="208">
                  <c:v>26071.565187</c:v>
                </c:pt>
                <c:pt idx="231">
                  <c:v>21047.135710999999</c:v>
                </c:pt>
                <c:pt idx="240">
                  <c:v>21113.910508000001</c:v>
                </c:pt>
                <c:pt idx="261">
                  <c:v>27740.868499999997</c:v>
                </c:pt>
                <c:pt idx="266">
                  <c:v>20361.404350999997</c:v>
                </c:pt>
                <c:pt idx="267">
                  <c:v>21184.153051000001</c:v>
                </c:pt>
                <c:pt idx="283">
                  <c:v>20018.682785999998</c:v>
                </c:pt>
                <c:pt idx="306">
                  <c:v>27261.649901999997</c:v>
                </c:pt>
                <c:pt idx="314">
                  <c:v>23835.052825999999</c:v>
                </c:pt>
                <c:pt idx="322">
                  <c:v>24051.558626000002</c:v>
                </c:pt>
                <c:pt idx="326">
                  <c:v>22020.06581</c:v>
                </c:pt>
                <c:pt idx="341">
                  <c:v>29968.939591000002</c:v>
                </c:pt>
                <c:pt idx="353">
                  <c:v>21923.923705000001</c:v>
                </c:pt>
                <c:pt idx="354">
                  <c:v>20175.575592000001</c:v>
                </c:pt>
                <c:pt idx="362">
                  <c:v>26198.043915000002</c:v>
                </c:pt>
                <c:pt idx="364">
                  <c:v>21182.912056000001</c:v>
                </c:pt>
                <c:pt idx="365">
                  <c:v>26734.093460999997</c:v>
                </c:pt>
                <c:pt idx="366">
                  <c:v>20404.137969000003</c:v>
                </c:pt>
                <c:pt idx="367">
                  <c:v>20042.429198000002</c:v>
                </c:pt>
                <c:pt idx="368">
                  <c:v>22651.412627999998</c:v>
                </c:pt>
                <c:pt idx="370">
                  <c:v>25576.927565999998</c:v>
                </c:pt>
                <c:pt idx="377">
                  <c:v>23630.780395000002</c:v>
                </c:pt>
                <c:pt idx="379">
                  <c:v>20482.527869999998</c:v>
                </c:pt>
                <c:pt idx="380">
                  <c:v>23133.451463000001</c:v>
                </c:pt>
                <c:pt idx="381">
                  <c:v>20554.223008000001</c:v>
                </c:pt>
                <c:pt idx="383">
                  <c:v>23613.521389999998</c:v>
                </c:pt>
                <c:pt idx="396">
                  <c:v>21206.818694999998</c:v>
                </c:pt>
                <c:pt idx="402">
                  <c:v>24385.389587999998</c:v>
                </c:pt>
                <c:pt idx="421">
                  <c:v>25274.874846999999</c:v>
                </c:pt>
                <c:pt idx="429">
                  <c:v>26608.503844000003</c:v>
                </c:pt>
                <c:pt idx="431">
                  <c:v>21247.387941000001</c:v>
                </c:pt>
                <c:pt idx="478">
                  <c:v>26015.394851000001</c:v>
                </c:pt>
                <c:pt idx="486">
                  <c:v>20417.106995999999</c:v>
                </c:pt>
                <c:pt idx="506">
                  <c:v>23406.675324</c:v>
                </c:pt>
                <c:pt idx="534">
                  <c:v>24040.701341</c:v>
                </c:pt>
                <c:pt idx="563">
                  <c:v>22285.703996000004</c:v>
                </c:pt>
                <c:pt idx="568">
                  <c:v>24120.980192999999</c:v>
                </c:pt>
                <c:pt idx="577">
                  <c:v>20878.370437999998</c:v>
                </c:pt>
                <c:pt idx="578">
                  <c:v>26328.084778</c:v>
                </c:pt>
                <c:pt idx="601">
                  <c:v>27223.936952000004</c:v>
                </c:pt>
                <c:pt idx="607">
                  <c:v>23671.435181000001</c:v>
                </c:pt>
                <c:pt idx="623">
                  <c:v>21419.794281000002</c:v>
                </c:pt>
                <c:pt idx="711">
                  <c:v>23309.416473000001</c:v>
                </c:pt>
                <c:pt idx="736">
                  <c:v>29759.305937999998</c:v>
                </c:pt>
                <c:pt idx="744">
                  <c:v>25787.620116999999</c:v>
                </c:pt>
                <c:pt idx="752">
                  <c:v>20233.764395999999</c:v>
                </c:pt>
                <c:pt idx="772">
                  <c:v>22119.704657000002</c:v>
                </c:pt>
                <c:pt idx="773">
                  <c:v>25689.779112</c:v>
                </c:pt>
                <c:pt idx="798">
                  <c:v>23559.635253999997</c:v>
                </c:pt>
                <c:pt idx="812">
                  <c:v>29188.676605000001</c:v>
                </c:pt>
                <c:pt idx="844">
                  <c:v>28941.553466999998</c:v>
                </c:pt>
                <c:pt idx="849">
                  <c:v>22091.275023000002</c:v>
                </c:pt>
                <c:pt idx="850">
                  <c:v>29779.913361999999</c:v>
                </c:pt>
                <c:pt idx="855">
                  <c:v>22538.860244000003</c:v>
                </c:pt>
                <c:pt idx="858">
                  <c:v>22155.140137000002</c:v>
                </c:pt>
                <c:pt idx="859">
                  <c:v>23364.729217</c:v>
                </c:pt>
                <c:pt idx="869">
                  <c:v>20936.475624000002</c:v>
                </c:pt>
                <c:pt idx="918">
                  <c:v>21766.472960999999</c:v>
                </c:pt>
                <c:pt idx="944">
                  <c:v>27888.634886999997</c:v>
                </c:pt>
                <c:pt idx="948">
                  <c:v>29674.674072000005</c:v>
                </c:pt>
                <c:pt idx="979">
                  <c:v>28646.955994000004</c:v>
                </c:pt>
                <c:pt idx="984">
                  <c:v>28623.254272999999</c:v>
                </c:pt>
                <c:pt idx="996">
                  <c:v>20388.380538999998</c:v>
                </c:pt>
                <c:pt idx="997">
                  <c:v>25754.136597999997</c:v>
                </c:pt>
                <c:pt idx="998">
                  <c:v>29003.759962000004</c:v>
                </c:pt>
                <c:pt idx="1000">
                  <c:v>23424.627213</c:v>
                </c:pt>
                <c:pt idx="1001">
                  <c:v>25309.591154999998</c:v>
                </c:pt>
                <c:pt idx="1002">
                  <c:v>28722.960083000002</c:v>
                </c:pt>
                <c:pt idx="1010">
                  <c:v>20230.786781000003</c:v>
                </c:pt>
                <c:pt idx="1030">
                  <c:v>27327.619750000002</c:v>
                </c:pt>
                <c:pt idx="1031">
                  <c:v>25464.652495000002</c:v>
                </c:pt>
                <c:pt idx="1033">
                  <c:v>21103.948774000004</c:v>
                </c:pt>
                <c:pt idx="1068">
                  <c:v>29554.050689</c:v>
                </c:pt>
                <c:pt idx="1072">
                  <c:v>22545.586853000001</c:v>
                </c:pt>
                <c:pt idx="1073">
                  <c:v>26355.029542</c:v>
                </c:pt>
                <c:pt idx="1084">
                  <c:v>21824.116011999999</c:v>
                </c:pt>
                <c:pt idx="1101">
                  <c:v>28573.979889000002</c:v>
                </c:pt>
                <c:pt idx="1103">
                  <c:v>25190.327423999999</c:v>
                </c:pt>
                <c:pt idx="1114">
                  <c:v>25901.370910999998</c:v>
                </c:pt>
                <c:pt idx="1180">
                  <c:v>27190.404694000001</c:v>
                </c:pt>
                <c:pt idx="1184">
                  <c:v>28648.358002000001</c:v>
                </c:pt>
                <c:pt idx="1214">
                  <c:v>20973.183273000002</c:v>
                </c:pt>
                <c:pt idx="1219">
                  <c:v>23649.089478999998</c:v>
                </c:pt>
                <c:pt idx="1283">
                  <c:v>28123.737975999997</c:v>
                </c:pt>
                <c:pt idx="1300">
                  <c:v>22068.938630000001</c:v>
                </c:pt>
                <c:pt idx="1305">
                  <c:v>25574.888092000001</c:v>
                </c:pt>
                <c:pt idx="1321">
                  <c:v>26224.116119999999</c:v>
                </c:pt>
                <c:pt idx="1338">
                  <c:v>21001.101806000002</c:v>
                </c:pt>
                <c:pt idx="1348">
                  <c:v>23465.743941999997</c:v>
                </c:pt>
                <c:pt idx="1396">
                  <c:v>29090.836822000001</c:v>
                </c:pt>
                <c:pt idx="1400">
                  <c:v>25141.798035</c:v>
                </c:pt>
                <c:pt idx="1413">
                  <c:v>23539.769132999998</c:v>
                </c:pt>
                <c:pt idx="1418">
                  <c:v>20267.78659</c:v>
                </c:pt>
                <c:pt idx="1425">
                  <c:v>27381.053512999999</c:v>
                </c:pt>
                <c:pt idx="1428">
                  <c:v>23921.393586000002</c:v>
                </c:pt>
                <c:pt idx="1448">
                  <c:v>21493.688201999998</c:v>
                </c:pt>
                <c:pt idx="1468">
                  <c:v>26823.689727000001</c:v>
                </c:pt>
                <c:pt idx="1484">
                  <c:v>23493.949047999999</c:v>
                </c:pt>
                <c:pt idx="1490">
                  <c:v>25284.493651000004</c:v>
                </c:pt>
                <c:pt idx="1492">
                  <c:v>20307.334917</c:v>
                </c:pt>
                <c:pt idx="1507">
                  <c:v>20331.322982999998</c:v>
                </c:pt>
                <c:pt idx="1509">
                  <c:v>26301.803007999999</c:v>
                </c:pt>
                <c:pt idx="1515">
                  <c:v>23489.123404999998</c:v>
                </c:pt>
                <c:pt idx="1517">
                  <c:v>29373.489531000003</c:v>
                </c:pt>
                <c:pt idx="1551">
                  <c:v>20769.738235000001</c:v>
                </c:pt>
                <c:pt idx="1553">
                  <c:v>23346.874808</c:v>
                </c:pt>
                <c:pt idx="1568">
                  <c:v>29340.842345000001</c:v>
                </c:pt>
                <c:pt idx="1627">
                  <c:v>24379.574645999997</c:v>
                </c:pt>
                <c:pt idx="1634">
                  <c:v>27944.713746000001</c:v>
                </c:pt>
                <c:pt idx="1661">
                  <c:v>27249.104889000002</c:v>
                </c:pt>
                <c:pt idx="1674">
                  <c:v>25475.817216000003</c:v>
                </c:pt>
                <c:pt idx="1682">
                  <c:v>22618.222333999998</c:v>
                </c:pt>
                <c:pt idx="1683">
                  <c:v>23516.025498000003</c:v>
                </c:pt>
                <c:pt idx="1686">
                  <c:v>26988.774416</c:v>
                </c:pt>
                <c:pt idx="1688">
                  <c:v>23350.733185000001</c:v>
                </c:pt>
                <c:pt idx="1689">
                  <c:v>21936.993041999998</c:v>
                </c:pt>
                <c:pt idx="1696">
                  <c:v>28066.532991</c:v>
                </c:pt>
                <c:pt idx="1701">
                  <c:v>24795.939895000003</c:v>
                </c:pt>
                <c:pt idx="1713">
                  <c:v>26615.140687000003</c:v>
                </c:pt>
                <c:pt idx="1793">
                  <c:v>20938.180817</c:v>
                </c:pt>
                <c:pt idx="1801">
                  <c:v>22570.076187999999</c:v>
                </c:pt>
                <c:pt idx="1802">
                  <c:v>22948.723755999999</c:v>
                </c:pt>
                <c:pt idx="1804">
                  <c:v>20060.137237999999</c:v>
                </c:pt>
                <c:pt idx="1805">
                  <c:v>23252.484629999999</c:v>
                </c:pt>
                <c:pt idx="1810">
                  <c:v>21251.021194000001</c:v>
                </c:pt>
                <c:pt idx="1813">
                  <c:v>22557.289672000003</c:v>
                </c:pt>
                <c:pt idx="1831">
                  <c:v>29663.775818999999</c:v>
                </c:pt>
                <c:pt idx="1851">
                  <c:v>23955.284911999999</c:v>
                </c:pt>
                <c:pt idx="1873">
                  <c:v>21319.588591</c:v>
                </c:pt>
                <c:pt idx="1875">
                  <c:v>29392.595046999999</c:v>
                </c:pt>
                <c:pt idx="1973">
                  <c:v>29127.754090000002</c:v>
                </c:pt>
                <c:pt idx="1974">
                  <c:v>27012.852721999996</c:v>
                </c:pt>
                <c:pt idx="1975">
                  <c:v>28104.758545999997</c:v>
                </c:pt>
                <c:pt idx="1976">
                  <c:v>23056.725128000002</c:v>
                </c:pt>
                <c:pt idx="1977">
                  <c:v>25831.031738999998</c:v>
                </c:pt>
                <c:pt idx="1978">
                  <c:v>27726.358153000005</c:v>
                </c:pt>
                <c:pt idx="1979">
                  <c:v>22315.203246999998</c:v>
                </c:pt>
                <c:pt idx="1980">
                  <c:v>20222.242553</c:v>
                </c:pt>
                <c:pt idx="1981">
                  <c:v>21666.316162000003</c:v>
                </c:pt>
                <c:pt idx="2029">
                  <c:v>26518.997315000001</c:v>
                </c:pt>
                <c:pt idx="2065">
                  <c:v>26883.938292000003</c:v>
                </c:pt>
                <c:pt idx="2067">
                  <c:v>29259.247315000001</c:v>
                </c:pt>
                <c:pt idx="2069">
                  <c:v>27532.610169</c:v>
                </c:pt>
                <c:pt idx="2070">
                  <c:v>21847.191284999997</c:v>
                </c:pt>
                <c:pt idx="2072">
                  <c:v>26826.903564000004</c:v>
                </c:pt>
                <c:pt idx="2073">
                  <c:v>27366.041749</c:v>
                </c:pt>
                <c:pt idx="2074">
                  <c:v>26998.320923000003</c:v>
                </c:pt>
                <c:pt idx="2104">
                  <c:v>26756.490478000003</c:v>
                </c:pt>
                <c:pt idx="2146">
                  <c:v>27043.245178999998</c:v>
                </c:pt>
                <c:pt idx="2153">
                  <c:v>28529.928467000002</c:v>
                </c:pt>
                <c:pt idx="2226">
                  <c:v>24655.691590000002</c:v>
                </c:pt>
                <c:pt idx="2229">
                  <c:v>24655.691590000002</c:v>
                </c:pt>
                <c:pt idx="2231">
                  <c:v>28259.933471999997</c:v>
                </c:pt>
                <c:pt idx="2236">
                  <c:v>26754.791930000003</c:v>
                </c:pt>
                <c:pt idx="2271">
                  <c:v>29534.175049000001</c:v>
                </c:pt>
                <c:pt idx="2307">
                  <c:v>29590.229491999999</c:v>
                </c:pt>
                <c:pt idx="2316">
                  <c:v>20706.797255999998</c:v>
                </c:pt>
                <c:pt idx="2336">
                  <c:v>28533.019194</c:v>
                </c:pt>
                <c:pt idx="2339">
                  <c:v>28879.832306000004</c:v>
                </c:pt>
                <c:pt idx="2340">
                  <c:v>27062.019073000003</c:v>
                </c:pt>
                <c:pt idx="2351">
                  <c:v>24652.304321</c:v>
                </c:pt>
                <c:pt idx="2373">
                  <c:v>23508.888182999999</c:v>
                </c:pt>
                <c:pt idx="2374">
                  <c:v>23489.090332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F2B-4071-B95E-A23303F946D6}"/>
            </c:ext>
          </c:extLst>
        </c:ser>
        <c:ser>
          <c:idx val="4"/>
          <c:order val="4"/>
          <c:tx>
            <c:v>v3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70C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573978961423128E-3"/>
                  <c:y val="-9.385432355389077E-2"/>
                </c:manualLayout>
              </c:layout>
              <c:numFmt formatCode="#,##0.00" sourceLinked="0"/>
              <c:spPr>
                <a:solidFill>
                  <a:srgbClr val="00B0F0">
                    <a:alpha val="4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pivot_volume!$H$6:$H$2380</c:f>
              <c:numCache>
                <c:formatCode>General</c:formatCode>
                <c:ptCount val="2375"/>
                <c:pt idx="10">
                  <c:v>35500</c:v>
                </c:pt>
                <c:pt idx="13">
                  <c:v>25749</c:v>
                </c:pt>
                <c:pt idx="16">
                  <c:v>40462</c:v>
                </c:pt>
                <c:pt idx="23">
                  <c:v>40336</c:v>
                </c:pt>
                <c:pt idx="68">
                  <c:v>34407</c:v>
                </c:pt>
                <c:pt idx="113">
                  <c:v>32300</c:v>
                </c:pt>
                <c:pt idx="122">
                  <c:v>44431</c:v>
                </c:pt>
                <c:pt idx="131">
                  <c:v>37800</c:v>
                </c:pt>
                <c:pt idx="169">
                  <c:v>25000</c:v>
                </c:pt>
                <c:pt idx="184">
                  <c:v>23439</c:v>
                </c:pt>
                <c:pt idx="185">
                  <c:v>23816</c:v>
                </c:pt>
                <c:pt idx="312">
                  <c:v>32600</c:v>
                </c:pt>
                <c:pt idx="363">
                  <c:v>39500</c:v>
                </c:pt>
                <c:pt idx="399">
                  <c:v>26900</c:v>
                </c:pt>
                <c:pt idx="403">
                  <c:v>50006</c:v>
                </c:pt>
                <c:pt idx="404">
                  <c:v>40660</c:v>
                </c:pt>
                <c:pt idx="427">
                  <c:v>38500</c:v>
                </c:pt>
                <c:pt idx="430">
                  <c:v>39916</c:v>
                </c:pt>
                <c:pt idx="452">
                  <c:v>38546</c:v>
                </c:pt>
                <c:pt idx="510">
                  <c:v>43090</c:v>
                </c:pt>
                <c:pt idx="579">
                  <c:v>28100</c:v>
                </c:pt>
                <c:pt idx="581">
                  <c:v>37337</c:v>
                </c:pt>
                <c:pt idx="582">
                  <c:v>32510</c:v>
                </c:pt>
                <c:pt idx="589">
                  <c:v>50785</c:v>
                </c:pt>
                <c:pt idx="599">
                  <c:v>22500</c:v>
                </c:pt>
                <c:pt idx="603">
                  <c:v>20600</c:v>
                </c:pt>
                <c:pt idx="635">
                  <c:v>18048</c:v>
                </c:pt>
                <c:pt idx="731">
                  <c:v>37462</c:v>
                </c:pt>
                <c:pt idx="743">
                  <c:v>32749</c:v>
                </c:pt>
                <c:pt idx="745">
                  <c:v>27566</c:v>
                </c:pt>
                <c:pt idx="775">
                  <c:v>19055</c:v>
                </c:pt>
                <c:pt idx="796">
                  <c:v>24256</c:v>
                </c:pt>
                <c:pt idx="802">
                  <c:v>40602</c:v>
                </c:pt>
                <c:pt idx="805">
                  <c:v>21626</c:v>
                </c:pt>
                <c:pt idx="807">
                  <c:v>29381</c:v>
                </c:pt>
                <c:pt idx="810">
                  <c:v>30153</c:v>
                </c:pt>
                <c:pt idx="814">
                  <c:v>32317</c:v>
                </c:pt>
                <c:pt idx="825">
                  <c:v>31928</c:v>
                </c:pt>
                <c:pt idx="875">
                  <c:v>23910</c:v>
                </c:pt>
                <c:pt idx="975">
                  <c:v>40172</c:v>
                </c:pt>
                <c:pt idx="980">
                  <c:v>39215</c:v>
                </c:pt>
                <c:pt idx="992">
                  <c:v>35532</c:v>
                </c:pt>
                <c:pt idx="993">
                  <c:v>41109</c:v>
                </c:pt>
                <c:pt idx="999">
                  <c:v>37400</c:v>
                </c:pt>
                <c:pt idx="1005">
                  <c:v>37557</c:v>
                </c:pt>
                <c:pt idx="1023">
                  <c:v>37930</c:v>
                </c:pt>
                <c:pt idx="1119">
                  <c:v>54900</c:v>
                </c:pt>
                <c:pt idx="1197">
                  <c:v>38300</c:v>
                </c:pt>
                <c:pt idx="1234">
                  <c:v>49828</c:v>
                </c:pt>
                <c:pt idx="1328">
                  <c:v>36446</c:v>
                </c:pt>
                <c:pt idx="1358">
                  <c:v>24900</c:v>
                </c:pt>
                <c:pt idx="1363">
                  <c:v>21386</c:v>
                </c:pt>
                <c:pt idx="1371">
                  <c:v>25100</c:v>
                </c:pt>
                <c:pt idx="1394">
                  <c:v>36709</c:v>
                </c:pt>
                <c:pt idx="1395">
                  <c:v>15800</c:v>
                </c:pt>
                <c:pt idx="1410">
                  <c:v>28853</c:v>
                </c:pt>
                <c:pt idx="1434">
                  <c:v>32157</c:v>
                </c:pt>
                <c:pt idx="1445">
                  <c:v>38900</c:v>
                </c:pt>
                <c:pt idx="1458">
                  <c:v>38813</c:v>
                </c:pt>
                <c:pt idx="1459">
                  <c:v>36142</c:v>
                </c:pt>
                <c:pt idx="1462">
                  <c:v>30319</c:v>
                </c:pt>
                <c:pt idx="1465">
                  <c:v>32989</c:v>
                </c:pt>
                <c:pt idx="1466">
                  <c:v>35767</c:v>
                </c:pt>
                <c:pt idx="1467">
                  <c:v>37676</c:v>
                </c:pt>
                <c:pt idx="1469">
                  <c:v>22557</c:v>
                </c:pt>
                <c:pt idx="1470">
                  <c:v>40610</c:v>
                </c:pt>
                <c:pt idx="1482">
                  <c:v>34858</c:v>
                </c:pt>
                <c:pt idx="1496">
                  <c:v>28100</c:v>
                </c:pt>
                <c:pt idx="1506">
                  <c:v>30475</c:v>
                </c:pt>
                <c:pt idx="1512">
                  <c:v>79300</c:v>
                </c:pt>
                <c:pt idx="1533">
                  <c:v>21253</c:v>
                </c:pt>
                <c:pt idx="1556">
                  <c:v>34007</c:v>
                </c:pt>
                <c:pt idx="1680">
                  <c:v>29888</c:v>
                </c:pt>
                <c:pt idx="1684">
                  <c:v>32461</c:v>
                </c:pt>
                <c:pt idx="1756">
                  <c:v>24300</c:v>
                </c:pt>
                <c:pt idx="1770">
                  <c:v>28638</c:v>
                </c:pt>
                <c:pt idx="1848">
                  <c:v>30465</c:v>
                </c:pt>
                <c:pt idx="1916">
                  <c:v>39891</c:v>
                </c:pt>
                <c:pt idx="1948">
                  <c:v>31877</c:v>
                </c:pt>
                <c:pt idx="1951">
                  <c:v>37842</c:v>
                </c:pt>
                <c:pt idx="1952">
                  <c:v>28713</c:v>
                </c:pt>
                <c:pt idx="1970">
                  <c:v>26229</c:v>
                </c:pt>
                <c:pt idx="2060">
                  <c:v>44272</c:v>
                </c:pt>
                <c:pt idx="2064">
                  <c:v>39155</c:v>
                </c:pt>
                <c:pt idx="2078">
                  <c:v>37442</c:v>
                </c:pt>
                <c:pt idx="2079">
                  <c:v>36501</c:v>
                </c:pt>
                <c:pt idx="2081">
                  <c:v>44693</c:v>
                </c:pt>
                <c:pt idx="2094">
                  <c:v>46366</c:v>
                </c:pt>
                <c:pt idx="2095">
                  <c:v>40350</c:v>
                </c:pt>
                <c:pt idx="2105">
                  <c:v>45772</c:v>
                </c:pt>
                <c:pt idx="2149">
                  <c:v>46366</c:v>
                </c:pt>
                <c:pt idx="2150">
                  <c:v>39284</c:v>
                </c:pt>
                <c:pt idx="2151">
                  <c:v>43277</c:v>
                </c:pt>
                <c:pt idx="2152">
                  <c:v>43206</c:v>
                </c:pt>
                <c:pt idx="2179">
                  <c:v>31420</c:v>
                </c:pt>
                <c:pt idx="2193">
                  <c:v>23927</c:v>
                </c:pt>
                <c:pt idx="2209">
                  <c:v>37175</c:v>
                </c:pt>
                <c:pt idx="2212">
                  <c:v>29818</c:v>
                </c:pt>
                <c:pt idx="2216">
                  <c:v>38996</c:v>
                </c:pt>
                <c:pt idx="2219">
                  <c:v>40547</c:v>
                </c:pt>
                <c:pt idx="2220">
                  <c:v>40704</c:v>
                </c:pt>
                <c:pt idx="2274">
                  <c:v>36023</c:v>
                </c:pt>
                <c:pt idx="2275">
                  <c:v>35357</c:v>
                </c:pt>
                <c:pt idx="2276">
                  <c:v>34373</c:v>
                </c:pt>
                <c:pt idx="2277">
                  <c:v>30212</c:v>
                </c:pt>
                <c:pt idx="2278">
                  <c:v>30345</c:v>
                </c:pt>
                <c:pt idx="2279">
                  <c:v>32308</c:v>
                </c:pt>
                <c:pt idx="2352">
                  <c:v>39765</c:v>
                </c:pt>
              </c:numCache>
            </c:numRef>
          </c:xVal>
          <c:yVal>
            <c:numRef>
              <c:f>pivot_volume!$I$6:$I$2380</c:f>
              <c:numCache>
                <c:formatCode>General</c:formatCode>
                <c:ptCount val="2375"/>
                <c:pt idx="10">
                  <c:v>36434.458985999998</c:v>
                </c:pt>
                <c:pt idx="13">
                  <c:v>36396.181579999997</c:v>
                </c:pt>
                <c:pt idx="16">
                  <c:v>38144.093382999999</c:v>
                </c:pt>
                <c:pt idx="23">
                  <c:v>38501.084961</c:v>
                </c:pt>
                <c:pt idx="68">
                  <c:v>33285.762940000001</c:v>
                </c:pt>
                <c:pt idx="113">
                  <c:v>30717.995606000004</c:v>
                </c:pt>
                <c:pt idx="122">
                  <c:v>35198.173095999999</c:v>
                </c:pt>
                <c:pt idx="131">
                  <c:v>33056.783844999998</c:v>
                </c:pt>
                <c:pt idx="169">
                  <c:v>33536.099365000002</c:v>
                </c:pt>
                <c:pt idx="184">
                  <c:v>33730.010985999994</c:v>
                </c:pt>
                <c:pt idx="185">
                  <c:v>31916.265928999997</c:v>
                </c:pt>
                <c:pt idx="312">
                  <c:v>37032.521422999998</c:v>
                </c:pt>
                <c:pt idx="363">
                  <c:v>34747.255310000008</c:v>
                </c:pt>
                <c:pt idx="399">
                  <c:v>31896.142577999999</c:v>
                </c:pt>
                <c:pt idx="403">
                  <c:v>34316.805785999997</c:v>
                </c:pt>
                <c:pt idx="404">
                  <c:v>32729.229034</c:v>
                </c:pt>
                <c:pt idx="427">
                  <c:v>31389.489441000002</c:v>
                </c:pt>
                <c:pt idx="430">
                  <c:v>35411.804109000004</c:v>
                </c:pt>
                <c:pt idx="452">
                  <c:v>31023.605835000002</c:v>
                </c:pt>
                <c:pt idx="510">
                  <c:v>39278.992796999999</c:v>
                </c:pt>
                <c:pt idx="579">
                  <c:v>36820.974426000001</c:v>
                </c:pt>
                <c:pt idx="581">
                  <c:v>37509.911375999996</c:v>
                </c:pt>
                <c:pt idx="582">
                  <c:v>31383.527466</c:v>
                </c:pt>
                <c:pt idx="589">
                  <c:v>32116.531311999999</c:v>
                </c:pt>
                <c:pt idx="599">
                  <c:v>31463.930297999999</c:v>
                </c:pt>
                <c:pt idx="603">
                  <c:v>32910.223999000002</c:v>
                </c:pt>
                <c:pt idx="635">
                  <c:v>39867.526368999999</c:v>
                </c:pt>
                <c:pt idx="731">
                  <c:v>38902.456787000003</c:v>
                </c:pt>
                <c:pt idx="743">
                  <c:v>39030.021179000003</c:v>
                </c:pt>
                <c:pt idx="745">
                  <c:v>39825.600584</c:v>
                </c:pt>
                <c:pt idx="775">
                  <c:v>31964.426756000001</c:v>
                </c:pt>
                <c:pt idx="796">
                  <c:v>34916.311325999995</c:v>
                </c:pt>
                <c:pt idx="802">
                  <c:v>37854.897461</c:v>
                </c:pt>
                <c:pt idx="805">
                  <c:v>30105.633941</c:v>
                </c:pt>
                <c:pt idx="807">
                  <c:v>34610.914427999996</c:v>
                </c:pt>
                <c:pt idx="810">
                  <c:v>30916.601562</c:v>
                </c:pt>
                <c:pt idx="814">
                  <c:v>37513.746428999999</c:v>
                </c:pt>
                <c:pt idx="825">
                  <c:v>36970.429687000003</c:v>
                </c:pt>
                <c:pt idx="875">
                  <c:v>31114.603180999999</c:v>
                </c:pt>
                <c:pt idx="975">
                  <c:v>37996.839598999999</c:v>
                </c:pt>
                <c:pt idx="980">
                  <c:v>37115.869628</c:v>
                </c:pt>
                <c:pt idx="992">
                  <c:v>37513.746428999999</c:v>
                </c:pt>
                <c:pt idx="993">
                  <c:v>32699.622650000001</c:v>
                </c:pt>
                <c:pt idx="999">
                  <c:v>38373.061950999996</c:v>
                </c:pt>
                <c:pt idx="1005">
                  <c:v>34042.628295999995</c:v>
                </c:pt>
                <c:pt idx="1023">
                  <c:v>32803.447144999998</c:v>
                </c:pt>
                <c:pt idx="1119">
                  <c:v>39264.084107000002</c:v>
                </c:pt>
                <c:pt idx="1197">
                  <c:v>32375.948914000001</c:v>
                </c:pt>
                <c:pt idx="1234">
                  <c:v>30469.659790999998</c:v>
                </c:pt>
                <c:pt idx="1328">
                  <c:v>38688.133392000003</c:v>
                </c:pt>
                <c:pt idx="1358">
                  <c:v>33324.721008</c:v>
                </c:pt>
                <c:pt idx="1363">
                  <c:v>30655.262939999997</c:v>
                </c:pt>
                <c:pt idx="1371">
                  <c:v>30683.271850999998</c:v>
                </c:pt>
                <c:pt idx="1394">
                  <c:v>38027.076051000004</c:v>
                </c:pt>
                <c:pt idx="1395">
                  <c:v>32013.720704000003</c:v>
                </c:pt>
                <c:pt idx="1410">
                  <c:v>31325.550902999999</c:v>
                </c:pt>
                <c:pt idx="1434">
                  <c:v>36346.167847000004</c:v>
                </c:pt>
                <c:pt idx="1445">
                  <c:v>32637.876449000003</c:v>
                </c:pt>
                <c:pt idx="1458">
                  <c:v>36382.117858999998</c:v>
                </c:pt>
                <c:pt idx="1459">
                  <c:v>37044.159912000003</c:v>
                </c:pt>
                <c:pt idx="1462">
                  <c:v>30360.235107</c:v>
                </c:pt>
                <c:pt idx="1465">
                  <c:v>37044.159912000003</c:v>
                </c:pt>
                <c:pt idx="1466">
                  <c:v>33323.1875</c:v>
                </c:pt>
                <c:pt idx="1467">
                  <c:v>36382.117858999998</c:v>
                </c:pt>
                <c:pt idx="1469">
                  <c:v>32604.737488000002</c:v>
                </c:pt>
                <c:pt idx="1470">
                  <c:v>33410.997130999996</c:v>
                </c:pt>
                <c:pt idx="1482">
                  <c:v>32963.433532000003</c:v>
                </c:pt>
                <c:pt idx="1496">
                  <c:v>36158.213133999998</c:v>
                </c:pt>
                <c:pt idx="1506">
                  <c:v>34373.021438999996</c:v>
                </c:pt>
                <c:pt idx="1512">
                  <c:v>32731.781493000002</c:v>
                </c:pt>
                <c:pt idx="1533">
                  <c:v>36867.362485999998</c:v>
                </c:pt>
                <c:pt idx="1556">
                  <c:v>37852.635437000004</c:v>
                </c:pt>
                <c:pt idx="1680">
                  <c:v>30403.056335000001</c:v>
                </c:pt>
                <c:pt idx="1684">
                  <c:v>34652.643462</c:v>
                </c:pt>
                <c:pt idx="1756">
                  <c:v>33931.960418999995</c:v>
                </c:pt>
                <c:pt idx="1770">
                  <c:v>35792.005126000004</c:v>
                </c:pt>
                <c:pt idx="1848">
                  <c:v>30902.489135</c:v>
                </c:pt>
                <c:pt idx="1916">
                  <c:v>39451.684143999999</c:v>
                </c:pt>
                <c:pt idx="1948">
                  <c:v>36830.992432999999</c:v>
                </c:pt>
                <c:pt idx="1951">
                  <c:v>39238.195557000006</c:v>
                </c:pt>
                <c:pt idx="1952">
                  <c:v>34312.578613999998</c:v>
                </c:pt>
                <c:pt idx="1970">
                  <c:v>35204.048888999998</c:v>
                </c:pt>
                <c:pt idx="2060">
                  <c:v>37856.069823999998</c:v>
                </c:pt>
                <c:pt idx="2064">
                  <c:v>34975.858154000001</c:v>
                </c:pt>
                <c:pt idx="2078">
                  <c:v>30754.473693999997</c:v>
                </c:pt>
                <c:pt idx="2079">
                  <c:v>34733.043335000002</c:v>
                </c:pt>
                <c:pt idx="2081">
                  <c:v>38868.621827000003</c:v>
                </c:pt>
                <c:pt idx="2094">
                  <c:v>39840.141601999996</c:v>
                </c:pt>
                <c:pt idx="2095">
                  <c:v>37418.336180999999</c:v>
                </c:pt>
                <c:pt idx="2105">
                  <c:v>31927.505736999999</c:v>
                </c:pt>
                <c:pt idx="2149">
                  <c:v>39840.141601999996</c:v>
                </c:pt>
                <c:pt idx="2150">
                  <c:v>31811.605530999997</c:v>
                </c:pt>
                <c:pt idx="2151">
                  <c:v>33941.855896000001</c:v>
                </c:pt>
                <c:pt idx="2152">
                  <c:v>36620.582030999998</c:v>
                </c:pt>
                <c:pt idx="2179">
                  <c:v>35225.145385999997</c:v>
                </c:pt>
                <c:pt idx="2193">
                  <c:v>30651.888062000002</c:v>
                </c:pt>
                <c:pt idx="2209">
                  <c:v>34338.786865999995</c:v>
                </c:pt>
                <c:pt idx="2212">
                  <c:v>37874.629151000001</c:v>
                </c:pt>
                <c:pt idx="2216">
                  <c:v>36606.112061</c:v>
                </c:pt>
                <c:pt idx="2219">
                  <c:v>38433.295897999997</c:v>
                </c:pt>
                <c:pt idx="2220">
                  <c:v>39392.169311999998</c:v>
                </c:pt>
                <c:pt idx="2274">
                  <c:v>35309.215086999997</c:v>
                </c:pt>
                <c:pt idx="2275">
                  <c:v>35265.848938999996</c:v>
                </c:pt>
                <c:pt idx="2276">
                  <c:v>33328.720641999993</c:v>
                </c:pt>
                <c:pt idx="2277">
                  <c:v>32677.409669000001</c:v>
                </c:pt>
                <c:pt idx="2278">
                  <c:v>32677.409669000001</c:v>
                </c:pt>
                <c:pt idx="2279">
                  <c:v>31087.118224999995</c:v>
                </c:pt>
                <c:pt idx="2352">
                  <c:v>34648.221862999999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F2B-4071-B95E-A23303F946D6}"/>
            </c:ext>
          </c:extLst>
        </c:ser>
        <c:ser>
          <c:idx val="5"/>
          <c:order val="5"/>
          <c:tx>
            <c:v>v4</c:v>
          </c:tx>
          <c:spPr>
            <a:ln w="19050">
              <a:noFill/>
            </a:ln>
          </c:spPr>
          <c:marker>
            <c:symbol val="dash"/>
            <c:size val="4"/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986493115619964E-2"/>
                  <c:y val="-6.9702304457986614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pivot_volume!$J$6:$J$2380</c:f>
              <c:numCache>
                <c:formatCode>General</c:formatCode>
                <c:ptCount val="2375"/>
                <c:pt idx="96">
                  <c:v>35900</c:v>
                </c:pt>
                <c:pt idx="304">
                  <c:v>25800</c:v>
                </c:pt>
                <c:pt idx="313">
                  <c:v>41900</c:v>
                </c:pt>
                <c:pt idx="335">
                  <c:v>33963</c:v>
                </c:pt>
                <c:pt idx="413">
                  <c:v>52257</c:v>
                </c:pt>
                <c:pt idx="511">
                  <c:v>30586</c:v>
                </c:pt>
                <c:pt idx="549">
                  <c:v>47179</c:v>
                </c:pt>
                <c:pt idx="551">
                  <c:v>49064</c:v>
                </c:pt>
                <c:pt idx="553">
                  <c:v>49880</c:v>
                </c:pt>
                <c:pt idx="571">
                  <c:v>49729</c:v>
                </c:pt>
                <c:pt idx="580">
                  <c:v>29400</c:v>
                </c:pt>
                <c:pt idx="583">
                  <c:v>46982</c:v>
                </c:pt>
                <c:pt idx="587">
                  <c:v>42960</c:v>
                </c:pt>
                <c:pt idx="665">
                  <c:v>43256</c:v>
                </c:pt>
                <c:pt idx="696">
                  <c:v>53613</c:v>
                </c:pt>
                <c:pt idx="725">
                  <c:v>28594</c:v>
                </c:pt>
                <c:pt idx="732">
                  <c:v>37734</c:v>
                </c:pt>
                <c:pt idx="733">
                  <c:v>32509</c:v>
                </c:pt>
                <c:pt idx="790">
                  <c:v>43771</c:v>
                </c:pt>
                <c:pt idx="792">
                  <c:v>24712</c:v>
                </c:pt>
                <c:pt idx="795">
                  <c:v>24323</c:v>
                </c:pt>
                <c:pt idx="800">
                  <c:v>38339</c:v>
                </c:pt>
                <c:pt idx="827">
                  <c:v>39701</c:v>
                </c:pt>
                <c:pt idx="947">
                  <c:v>48677</c:v>
                </c:pt>
                <c:pt idx="1028">
                  <c:v>48341</c:v>
                </c:pt>
                <c:pt idx="1032">
                  <c:v>37200</c:v>
                </c:pt>
                <c:pt idx="1050">
                  <c:v>31100</c:v>
                </c:pt>
                <c:pt idx="1078">
                  <c:v>39222</c:v>
                </c:pt>
                <c:pt idx="1083">
                  <c:v>40304</c:v>
                </c:pt>
                <c:pt idx="1161">
                  <c:v>32804</c:v>
                </c:pt>
                <c:pt idx="1205">
                  <c:v>56930</c:v>
                </c:pt>
                <c:pt idx="1207">
                  <c:v>53861</c:v>
                </c:pt>
                <c:pt idx="1218">
                  <c:v>42674</c:v>
                </c:pt>
                <c:pt idx="1230">
                  <c:v>40004</c:v>
                </c:pt>
                <c:pt idx="1306">
                  <c:v>51344</c:v>
                </c:pt>
                <c:pt idx="1314">
                  <c:v>45149</c:v>
                </c:pt>
                <c:pt idx="1325">
                  <c:v>44593</c:v>
                </c:pt>
                <c:pt idx="1415">
                  <c:v>48179</c:v>
                </c:pt>
                <c:pt idx="1444">
                  <c:v>55200</c:v>
                </c:pt>
                <c:pt idx="1460">
                  <c:v>39527</c:v>
                </c:pt>
                <c:pt idx="1461">
                  <c:v>38278</c:v>
                </c:pt>
                <c:pt idx="1463">
                  <c:v>41638</c:v>
                </c:pt>
                <c:pt idx="1464">
                  <c:v>37504</c:v>
                </c:pt>
                <c:pt idx="1479">
                  <c:v>32680</c:v>
                </c:pt>
                <c:pt idx="1572">
                  <c:v>35050</c:v>
                </c:pt>
                <c:pt idx="1685">
                  <c:v>30826</c:v>
                </c:pt>
                <c:pt idx="1698">
                  <c:v>35301</c:v>
                </c:pt>
                <c:pt idx="1743">
                  <c:v>52427</c:v>
                </c:pt>
                <c:pt idx="1792">
                  <c:v>48179</c:v>
                </c:pt>
                <c:pt idx="1825">
                  <c:v>44323</c:v>
                </c:pt>
                <c:pt idx="1892">
                  <c:v>40655</c:v>
                </c:pt>
                <c:pt idx="1893">
                  <c:v>42647</c:v>
                </c:pt>
                <c:pt idx="1894">
                  <c:v>41819</c:v>
                </c:pt>
                <c:pt idx="1918">
                  <c:v>44209</c:v>
                </c:pt>
                <c:pt idx="1949">
                  <c:v>53469</c:v>
                </c:pt>
                <c:pt idx="1950">
                  <c:v>31643</c:v>
                </c:pt>
                <c:pt idx="1953">
                  <c:v>40671</c:v>
                </c:pt>
                <c:pt idx="1954">
                  <c:v>39613</c:v>
                </c:pt>
                <c:pt idx="1955">
                  <c:v>42725</c:v>
                </c:pt>
                <c:pt idx="1967">
                  <c:v>37270</c:v>
                </c:pt>
                <c:pt idx="1983">
                  <c:v>53560</c:v>
                </c:pt>
                <c:pt idx="1984">
                  <c:v>52054</c:v>
                </c:pt>
                <c:pt idx="1996">
                  <c:v>54044</c:v>
                </c:pt>
                <c:pt idx="2056">
                  <c:v>58421</c:v>
                </c:pt>
                <c:pt idx="2057">
                  <c:v>61008</c:v>
                </c:pt>
                <c:pt idx="2061">
                  <c:v>50634</c:v>
                </c:pt>
                <c:pt idx="2062">
                  <c:v>50634</c:v>
                </c:pt>
                <c:pt idx="2063">
                  <c:v>48429</c:v>
                </c:pt>
                <c:pt idx="2080">
                  <c:v>43400</c:v>
                </c:pt>
                <c:pt idx="2221">
                  <c:v>50320</c:v>
                </c:pt>
                <c:pt idx="2222">
                  <c:v>45940</c:v>
                </c:pt>
                <c:pt idx="2262">
                  <c:v>19688</c:v>
                </c:pt>
                <c:pt idx="2317">
                  <c:v>58935</c:v>
                </c:pt>
              </c:numCache>
            </c:numRef>
          </c:xVal>
          <c:yVal>
            <c:numRef>
              <c:f>pivot_volume!$K$6:$K$2380</c:f>
              <c:numCache>
                <c:formatCode>General</c:formatCode>
                <c:ptCount val="2375"/>
                <c:pt idx="96">
                  <c:v>45313.614989000009</c:v>
                </c:pt>
                <c:pt idx="304">
                  <c:v>41383.395386999997</c:v>
                </c:pt>
                <c:pt idx="313">
                  <c:v>44959.015992000001</c:v>
                </c:pt>
                <c:pt idx="335">
                  <c:v>47175.736374</c:v>
                </c:pt>
                <c:pt idx="413">
                  <c:v>41714.484299000003</c:v>
                </c:pt>
                <c:pt idx="511">
                  <c:v>46433.664856000003</c:v>
                </c:pt>
                <c:pt idx="549">
                  <c:v>47331.456787999996</c:v>
                </c:pt>
                <c:pt idx="551">
                  <c:v>46543.025634999998</c:v>
                </c:pt>
                <c:pt idx="553">
                  <c:v>46980.354613999996</c:v>
                </c:pt>
                <c:pt idx="571">
                  <c:v>43192.355591</c:v>
                </c:pt>
                <c:pt idx="580">
                  <c:v>42625.785155999998</c:v>
                </c:pt>
                <c:pt idx="583">
                  <c:v>45716.105224999999</c:v>
                </c:pt>
                <c:pt idx="587">
                  <c:v>43799.091675999996</c:v>
                </c:pt>
                <c:pt idx="665">
                  <c:v>41651.864746000007</c:v>
                </c:pt>
                <c:pt idx="696">
                  <c:v>49913.253905999998</c:v>
                </c:pt>
                <c:pt idx="725">
                  <c:v>45870.267915000004</c:v>
                </c:pt>
                <c:pt idx="732">
                  <c:v>40873.199219000002</c:v>
                </c:pt>
                <c:pt idx="733">
                  <c:v>43338.114502999997</c:v>
                </c:pt>
                <c:pt idx="790">
                  <c:v>45987.544022000002</c:v>
                </c:pt>
                <c:pt idx="792">
                  <c:v>41430.607818000004</c:v>
                </c:pt>
                <c:pt idx="795">
                  <c:v>41396.139771000002</c:v>
                </c:pt>
                <c:pt idx="800">
                  <c:v>48282.488770000004</c:v>
                </c:pt>
                <c:pt idx="827">
                  <c:v>40444.193603</c:v>
                </c:pt>
                <c:pt idx="947">
                  <c:v>48597.989867999997</c:v>
                </c:pt>
                <c:pt idx="1028">
                  <c:v>43929.51599</c:v>
                </c:pt>
                <c:pt idx="1032">
                  <c:v>48864.369446999997</c:v>
                </c:pt>
                <c:pt idx="1050">
                  <c:v>41058.492492999998</c:v>
                </c:pt>
                <c:pt idx="1078">
                  <c:v>42594.265380000004</c:v>
                </c:pt>
                <c:pt idx="1083">
                  <c:v>41508.326173000001</c:v>
                </c:pt>
                <c:pt idx="1161">
                  <c:v>47312.697753999993</c:v>
                </c:pt>
                <c:pt idx="1205">
                  <c:v>49771.000001000008</c:v>
                </c:pt>
                <c:pt idx="1207">
                  <c:v>46425.361815999997</c:v>
                </c:pt>
                <c:pt idx="1218">
                  <c:v>43026.740722999995</c:v>
                </c:pt>
                <c:pt idx="1230">
                  <c:v>47745.805907999995</c:v>
                </c:pt>
                <c:pt idx="1306">
                  <c:v>40534.957764999999</c:v>
                </c:pt>
                <c:pt idx="1314">
                  <c:v>43996.697325999994</c:v>
                </c:pt>
                <c:pt idx="1325">
                  <c:v>49271.727293999997</c:v>
                </c:pt>
                <c:pt idx="1415">
                  <c:v>44373.544677999998</c:v>
                </c:pt>
                <c:pt idx="1444">
                  <c:v>46489.559204999998</c:v>
                </c:pt>
                <c:pt idx="1460">
                  <c:v>42968.357908999998</c:v>
                </c:pt>
                <c:pt idx="1461">
                  <c:v>41523.233887000002</c:v>
                </c:pt>
                <c:pt idx="1463">
                  <c:v>42504.120238999996</c:v>
                </c:pt>
                <c:pt idx="1464">
                  <c:v>41904.077147999997</c:v>
                </c:pt>
                <c:pt idx="1479">
                  <c:v>45265.397888</c:v>
                </c:pt>
                <c:pt idx="1572">
                  <c:v>47122.963317000002</c:v>
                </c:pt>
                <c:pt idx="1685">
                  <c:v>41779.334930999998</c:v>
                </c:pt>
                <c:pt idx="1698">
                  <c:v>44482.893188999995</c:v>
                </c:pt>
                <c:pt idx="1743">
                  <c:v>43811.605468999995</c:v>
                </c:pt>
                <c:pt idx="1792">
                  <c:v>44373.544677999998</c:v>
                </c:pt>
                <c:pt idx="1825">
                  <c:v>40157.910155999998</c:v>
                </c:pt>
                <c:pt idx="1892">
                  <c:v>44789.526123999996</c:v>
                </c:pt>
                <c:pt idx="1893">
                  <c:v>48545.562254999997</c:v>
                </c:pt>
                <c:pt idx="1894">
                  <c:v>46253.482421000001</c:v>
                </c:pt>
                <c:pt idx="1918">
                  <c:v>42307.389099</c:v>
                </c:pt>
                <c:pt idx="1949">
                  <c:v>44290.231444999998</c:v>
                </c:pt>
                <c:pt idx="1950">
                  <c:v>42740.978515000003</c:v>
                </c:pt>
                <c:pt idx="1953">
                  <c:v>48341.449462999997</c:v>
                </c:pt>
                <c:pt idx="1954">
                  <c:v>44290.231444999998</c:v>
                </c:pt>
                <c:pt idx="1955">
                  <c:v>43291.919676999998</c:v>
                </c:pt>
                <c:pt idx="1967">
                  <c:v>46836.603759999998</c:v>
                </c:pt>
                <c:pt idx="1983">
                  <c:v>45037.395569</c:v>
                </c:pt>
                <c:pt idx="1984">
                  <c:v>48643.602537999999</c:v>
                </c:pt>
                <c:pt idx="1996">
                  <c:v>44762.160398999993</c:v>
                </c:pt>
                <c:pt idx="2056">
                  <c:v>45584.899659000002</c:v>
                </c:pt>
                <c:pt idx="2057">
                  <c:v>48349.313232</c:v>
                </c:pt>
                <c:pt idx="2061">
                  <c:v>44173.334961</c:v>
                </c:pt>
                <c:pt idx="2062">
                  <c:v>44173.334961</c:v>
                </c:pt>
                <c:pt idx="2063">
                  <c:v>40479.989379999999</c:v>
                </c:pt>
                <c:pt idx="2080">
                  <c:v>41379.889770000002</c:v>
                </c:pt>
                <c:pt idx="2221">
                  <c:v>42203.840820000005</c:v>
                </c:pt>
                <c:pt idx="2222">
                  <c:v>40953.102417000002</c:v>
                </c:pt>
                <c:pt idx="2262">
                  <c:v>42708.128907000006</c:v>
                </c:pt>
                <c:pt idx="2317">
                  <c:v>46491.006408000001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F2B-4071-B95E-A23303F946D6}"/>
            </c:ext>
          </c:extLst>
        </c:ser>
        <c:ser>
          <c:idx val="6"/>
          <c:order val="6"/>
          <c:tx>
            <c:v>v5</c:v>
          </c:tx>
          <c:spPr>
            <a:ln w="19050">
              <a:noFill/>
            </a:ln>
          </c:spPr>
          <c:marker>
            <c:symbol val="diamond"/>
            <c:size val="4"/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0913051737047303E-3"/>
                  <c:y val="-7.459551873723666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pivot_volume!$L$6:$L$2380</c:f>
              <c:numCache>
                <c:formatCode>General</c:formatCode>
                <c:ptCount val="2375"/>
                <c:pt idx="44">
                  <c:v>62116</c:v>
                </c:pt>
                <c:pt idx="71">
                  <c:v>55376</c:v>
                </c:pt>
                <c:pt idx="157">
                  <c:v>51280</c:v>
                </c:pt>
                <c:pt idx="180">
                  <c:v>51460</c:v>
                </c:pt>
                <c:pt idx="423">
                  <c:v>46187</c:v>
                </c:pt>
                <c:pt idx="548">
                  <c:v>55161</c:v>
                </c:pt>
                <c:pt idx="552">
                  <c:v>50766</c:v>
                </c:pt>
                <c:pt idx="559">
                  <c:v>45188</c:v>
                </c:pt>
                <c:pt idx="570">
                  <c:v>41779</c:v>
                </c:pt>
                <c:pt idx="573">
                  <c:v>55066</c:v>
                </c:pt>
                <c:pt idx="597">
                  <c:v>50628</c:v>
                </c:pt>
                <c:pt idx="616">
                  <c:v>63451</c:v>
                </c:pt>
                <c:pt idx="697">
                  <c:v>55236</c:v>
                </c:pt>
                <c:pt idx="698">
                  <c:v>52703</c:v>
                </c:pt>
                <c:pt idx="747">
                  <c:v>49773</c:v>
                </c:pt>
                <c:pt idx="748">
                  <c:v>48824</c:v>
                </c:pt>
                <c:pt idx="799">
                  <c:v>40484</c:v>
                </c:pt>
                <c:pt idx="953">
                  <c:v>44181</c:v>
                </c:pt>
                <c:pt idx="954">
                  <c:v>45213</c:v>
                </c:pt>
                <c:pt idx="974">
                  <c:v>57748</c:v>
                </c:pt>
                <c:pt idx="1029">
                  <c:v>43921</c:v>
                </c:pt>
                <c:pt idx="1048">
                  <c:v>53689</c:v>
                </c:pt>
                <c:pt idx="1054">
                  <c:v>54623</c:v>
                </c:pt>
                <c:pt idx="1055">
                  <c:v>62787</c:v>
                </c:pt>
                <c:pt idx="1111">
                  <c:v>56222</c:v>
                </c:pt>
                <c:pt idx="1133">
                  <c:v>55871</c:v>
                </c:pt>
                <c:pt idx="1202">
                  <c:v>68659</c:v>
                </c:pt>
                <c:pt idx="1203">
                  <c:v>64932</c:v>
                </c:pt>
                <c:pt idx="1204">
                  <c:v>60968</c:v>
                </c:pt>
                <c:pt idx="1206">
                  <c:v>59399</c:v>
                </c:pt>
                <c:pt idx="1210">
                  <c:v>57418</c:v>
                </c:pt>
                <c:pt idx="1312">
                  <c:v>84222</c:v>
                </c:pt>
                <c:pt idx="1342">
                  <c:v>43172</c:v>
                </c:pt>
                <c:pt idx="1347">
                  <c:v>44548</c:v>
                </c:pt>
                <c:pt idx="1420">
                  <c:v>51020</c:v>
                </c:pt>
                <c:pt idx="1446">
                  <c:v>53800</c:v>
                </c:pt>
                <c:pt idx="1447">
                  <c:v>53300</c:v>
                </c:pt>
                <c:pt idx="1471">
                  <c:v>75199</c:v>
                </c:pt>
                <c:pt idx="1473">
                  <c:v>57701</c:v>
                </c:pt>
                <c:pt idx="1485">
                  <c:v>57525</c:v>
                </c:pt>
                <c:pt idx="1487">
                  <c:v>54939</c:v>
                </c:pt>
                <c:pt idx="1663">
                  <c:v>46785</c:v>
                </c:pt>
                <c:pt idx="1720">
                  <c:v>75530</c:v>
                </c:pt>
                <c:pt idx="1769">
                  <c:v>53153</c:v>
                </c:pt>
                <c:pt idx="1868">
                  <c:v>65973</c:v>
                </c:pt>
                <c:pt idx="1869">
                  <c:v>72017</c:v>
                </c:pt>
                <c:pt idx="1880">
                  <c:v>57639</c:v>
                </c:pt>
                <c:pt idx="1885">
                  <c:v>65635</c:v>
                </c:pt>
                <c:pt idx="1886">
                  <c:v>60866</c:v>
                </c:pt>
                <c:pt idx="1895">
                  <c:v>54153</c:v>
                </c:pt>
                <c:pt idx="1897">
                  <c:v>52703</c:v>
                </c:pt>
                <c:pt idx="1919">
                  <c:v>66076</c:v>
                </c:pt>
                <c:pt idx="1924">
                  <c:v>65262</c:v>
                </c:pt>
                <c:pt idx="1925">
                  <c:v>63736</c:v>
                </c:pt>
                <c:pt idx="1938">
                  <c:v>63067</c:v>
                </c:pt>
                <c:pt idx="1997">
                  <c:v>57110</c:v>
                </c:pt>
                <c:pt idx="2004">
                  <c:v>61102</c:v>
                </c:pt>
                <c:pt idx="2030">
                  <c:v>53947</c:v>
                </c:pt>
                <c:pt idx="2031">
                  <c:v>55004</c:v>
                </c:pt>
                <c:pt idx="2052">
                  <c:v>59645</c:v>
                </c:pt>
                <c:pt idx="2054">
                  <c:v>63692</c:v>
                </c:pt>
                <c:pt idx="2058">
                  <c:v>66615</c:v>
                </c:pt>
                <c:pt idx="2098">
                  <c:v>57307</c:v>
                </c:pt>
                <c:pt idx="2109">
                  <c:v>62454</c:v>
                </c:pt>
                <c:pt idx="2127">
                  <c:v>57358</c:v>
                </c:pt>
                <c:pt idx="2128">
                  <c:v>55866</c:v>
                </c:pt>
                <c:pt idx="2133">
                  <c:v>55363</c:v>
                </c:pt>
                <c:pt idx="2138">
                  <c:v>73264</c:v>
                </c:pt>
                <c:pt idx="2158">
                  <c:v>64676</c:v>
                </c:pt>
                <c:pt idx="2161">
                  <c:v>60476</c:v>
                </c:pt>
                <c:pt idx="2183">
                  <c:v>59194</c:v>
                </c:pt>
                <c:pt idx="2200">
                  <c:v>62492</c:v>
                </c:pt>
                <c:pt idx="2257">
                  <c:v>65558</c:v>
                </c:pt>
                <c:pt idx="2268">
                  <c:v>86198</c:v>
                </c:pt>
              </c:numCache>
            </c:numRef>
          </c:xVal>
          <c:yVal>
            <c:numRef>
              <c:f>pivot_volume!$M$6:$M$2380</c:f>
              <c:numCache>
                <c:formatCode>General</c:formatCode>
                <c:ptCount val="2375"/>
                <c:pt idx="44">
                  <c:v>56741.877928999995</c:v>
                </c:pt>
                <c:pt idx="71">
                  <c:v>56309.528318999997</c:v>
                </c:pt>
                <c:pt idx="157">
                  <c:v>54463.752288000003</c:v>
                </c:pt>
                <c:pt idx="180">
                  <c:v>51049.188903999995</c:v>
                </c:pt>
                <c:pt idx="423">
                  <c:v>57443.690306999997</c:v>
                </c:pt>
                <c:pt idx="548">
                  <c:v>56192.870849999999</c:v>
                </c:pt>
                <c:pt idx="552">
                  <c:v>55118.654296000001</c:v>
                </c:pt>
                <c:pt idx="559">
                  <c:v>51353.289552000002</c:v>
                </c:pt>
                <c:pt idx="570">
                  <c:v>53140.517088999994</c:v>
                </c:pt>
                <c:pt idx="573">
                  <c:v>53131.356688999993</c:v>
                </c:pt>
                <c:pt idx="597">
                  <c:v>53251.890138000002</c:v>
                </c:pt>
                <c:pt idx="616">
                  <c:v>58894.033933999992</c:v>
                </c:pt>
                <c:pt idx="697">
                  <c:v>56250.961427000002</c:v>
                </c:pt>
                <c:pt idx="698">
                  <c:v>53608.726562999997</c:v>
                </c:pt>
                <c:pt idx="747">
                  <c:v>58739.231262000001</c:v>
                </c:pt>
                <c:pt idx="748">
                  <c:v>51565.327577000004</c:v>
                </c:pt>
                <c:pt idx="799">
                  <c:v>53012.694581000003</c:v>
                </c:pt>
                <c:pt idx="953">
                  <c:v>54889.263184000003</c:v>
                </c:pt>
                <c:pt idx="954">
                  <c:v>53542.108643000007</c:v>
                </c:pt>
                <c:pt idx="974">
                  <c:v>58213.771727999992</c:v>
                </c:pt>
                <c:pt idx="1029">
                  <c:v>55737.450194000005</c:v>
                </c:pt>
                <c:pt idx="1048">
                  <c:v>56855.946776999997</c:v>
                </c:pt>
                <c:pt idx="1054">
                  <c:v>50143.667969000002</c:v>
                </c:pt>
                <c:pt idx="1055">
                  <c:v>55336.939940999997</c:v>
                </c:pt>
                <c:pt idx="1111">
                  <c:v>52806.280028000001</c:v>
                </c:pt>
                <c:pt idx="1133">
                  <c:v>52177.149414</c:v>
                </c:pt>
                <c:pt idx="1202">
                  <c:v>59101.780274000004</c:v>
                </c:pt>
                <c:pt idx="1203">
                  <c:v>57261.552857000002</c:v>
                </c:pt>
                <c:pt idx="1204">
                  <c:v>51366.133301999995</c:v>
                </c:pt>
                <c:pt idx="1206">
                  <c:v>52088.999147000002</c:v>
                </c:pt>
                <c:pt idx="1210">
                  <c:v>54182.286620999999</c:v>
                </c:pt>
                <c:pt idx="1312">
                  <c:v>59456.793701000002</c:v>
                </c:pt>
                <c:pt idx="1342">
                  <c:v>51397.245117999999</c:v>
                </c:pt>
                <c:pt idx="1347">
                  <c:v>54889.263184000003</c:v>
                </c:pt>
                <c:pt idx="1420">
                  <c:v>51317.916749000004</c:v>
                </c:pt>
                <c:pt idx="1446">
                  <c:v>51935.671140999999</c:v>
                </c:pt>
                <c:pt idx="1447">
                  <c:v>54695.016602000003</c:v>
                </c:pt>
                <c:pt idx="1471">
                  <c:v>59838.676025000008</c:v>
                </c:pt>
                <c:pt idx="1473">
                  <c:v>59838.676025000008</c:v>
                </c:pt>
                <c:pt idx="1485">
                  <c:v>52545.099365000002</c:v>
                </c:pt>
                <c:pt idx="1487">
                  <c:v>52036.995116999999</c:v>
                </c:pt>
                <c:pt idx="1663">
                  <c:v>53542.108643000007</c:v>
                </c:pt>
                <c:pt idx="1720">
                  <c:v>57042.065430000002</c:v>
                </c:pt>
                <c:pt idx="1769">
                  <c:v>54855.059327000003</c:v>
                </c:pt>
                <c:pt idx="1868">
                  <c:v>59719.736571999994</c:v>
                </c:pt>
                <c:pt idx="1869">
                  <c:v>59458.420899000004</c:v>
                </c:pt>
                <c:pt idx="1880">
                  <c:v>55905.849365000002</c:v>
                </c:pt>
                <c:pt idx="1885">
                  <c:v>59078.984375000007</c:v>
                </c:pt>
                <c:pt idx="1886">
                  <c:v>58137.002686000007</c:v>
                </c:pt>
                <c:pt idx="1895">
                  <c:v>50941.616211</c:v>
                </c:pt>
                <c:pt idx="1897">
                  <c:v>53608.726562999997</c:v>
                </c:pt>
                <c:pt idx="1919">
                  <c:v>59869.426512999999</c:v>
                </c:pt>
                <c:pt idx="1924">
                  <c:v>58607.228516000003</c:v>
                </c:pt>
                <c:pt idx="1925">
                  <c:v>58454.567872000007</c:v>
                </c:pt>
                <c:pt idx="1938">
                  <c:v>59866.968995000003</c:v>
                </c:pt>
                <c:pt idx="1997">
                  <c:v>56645.648559000001</c:v>
                </c:pt>
                <c:pt idx="2004">
                  <c:v>58823.560424999996</c:v>
                </c:pt>
                <c:pt idx="2030">
                  <c:v>50139.347412000003</c:v>
                </c:pt>
                <c:pt idx="2031">
                  <c:v>53807.094117000001</c:v>
                </c:pt>
                <c:pt idx="2052">
                  <c:v>56286.808106999997</c:v>
                </c:pt>
                <c:pt idx="2054">
                  <c:v>53967.615234999997</c:v>
                </c:pt>
                <c:pt idx="2058">
                  <c:v>56428.235352000003</c:v>
                </c:pt>
                <c:pt idx="2098">
                  <c:v>53854.957519000003</c:v>
                </c:pt>
                <c:pt idx="2109">
                  <c:v>59012.345948000002</c:v>
                </c:pt>
                <c:pt idx="2127">
                  <c:v>53578.282714000008</c:v>
                </c:pt>
                <c:pt idx="2128">
                  <c:v>54338.020019000003</c:v>
                </c:pt>
                <c:pt idx="2133">
                  <c:v>51952.552979</c:v>
                </c:pt>
                <c:pt idx="2138">
                  <c:v>59943.415040000007</c:v>
                </c:pt>
                <c:pt idx="2158">
                  <c:v>54854.111815999997</c:v>
                </c:pt>
                <c:pt idx="2161">
                  <c:v>53067.735718000004</c:v>
                </c:pt>
                <c:pt idx="2183">
                  <c:v>59678.969236999998</c:v>
                </c:pt>
                <c:pt idx="2200">
                  <c:v>59762.524902999998</c:v>
                </c:pt>
                <c:pt idx="2257">
                  <c:v>58094.402587000004</c:v>
                </c:pt>
                <c:pt idx="2268">
                  <c:v>56074.587159000002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F2B-4071-B95E-A23303F946D6}"/>
            </c:ext>
          </c:extLst>
        </c:ser>
        <c:ser>
          <c:idx val="7"/>
          <c:order val="7"/>
          <c:tx>
            <c:v>v6</c:v>
          </c:tx>
          <c:spPr>
            <a:ln w="19050">
              <a:noFill/>
            </a:ln>
          </c:spPr>
          <c:marker>
            <c:symbol val="square"/>
            <c:size val="3"/>
          </c:marker>
          <c:trendline>
            <c:spPr>
              <a:ln w="15875">
                <a:solidFill>
                  <a:schemeClr val="accent2">
                    <a:lumMod val="75000"/>
                    <a:alpha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2091727494365984E-2"/>
                  <c:y val="-6.7596661582766435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pivot_volume!$N$6:$N$2380</c:f>
              <c:numCache>
                <c:formatCode>General</c:formatCode>
                <c:ptCount val="2375"/>
                <c:pt idx="49">
                  <c:v>60014</c:v>
                </c:pt>
                <c:pt idx="50">
                  <c:v>55874</c:v>
                </c:pt>
                <c:pt idx="70">
                  <c:v>69020</c:v>
                </c:pt>
                <c:pt idx="72">
                  <c:v>70589</c:v>
                </c:pt>
                <c:pt idx="120">
                  <c:v>56541</c:v>
                </c:pt>
                <c:pt idx="188">
                  <c:v>50578</c:v>
                </c:pt>
                <c:pt idx="318">
                  <c:v>53223</c:v>
                </c:pt>
                <c:pt idx="516">
                  <c:v>76673</c:v>
                </c:pt>
                <c:pt idx="558">
                  <c:v>51626</c:v>
                </c:pt>
                <c:pt idx="562">
                  <c:v>57059</c:v>
                </c:pt>
                <c:pt idx="569">
                  <c:v>60316</c:v>
                </c:pt>
                <c:pt idx="592">
                  <c:v>51824</c:v>
                </c:pt>
                <c:pt idx="598">
                  <c:v>68789</c:v>
                </c:pt>
                <c:pt idx="615">
                  <c:v>69572</c:v>
                </c:pt>
                <c:pt idx="621">
                  <c:v>52138</c:v>
                </c:pt>
                <c:pt idx="679">
                  <c:v>81568</c:v>
                </c:pt>
                <c:pt idx="693">
                  <c:v>72199</c:v>
                </c:pt>
                <c:pt idx="695">
                  <c:v>72382</c:v>
                </c:pt>
                <c:pt idx="699">
                  <c:v>59377</c:v>
                </c:pt>
                <c:pt idx="700">
                  <c:v>58203</c:v>
                </c:pt>
                <c:pt idx="729">
                  <c:v>52885</c:v>
                </c:pt>
                <c:pt idx="730">
                  <c:v>55839</c:v>
                </c:pt>
                <c:pt idx="742">
                  <c:v>59572</c:v>
                </c:pt>
                <c:pt idx="834">
                  <c:v>67837</c:v>
                </c:pt>
                <c:pt idx="861">
                  <c:v>61865</c:v>
                </c:pt>
                <c:pt idx="872">
                  <c:v>69503</c:v>
                </c:pt>
                <c:pt idx="873">
                  <c:v>54401</c:v>
                </c:pt>
                <c:pt idx="924">
                  <c:v>77133</c:v>
                </c:pt>
                <c:pt idx="949">
                  <c:v>66386</c:v>
                </c:pt>
                <c:pt idx="951">
                  <c:v>59604</c:v>
                </c:pt>
                <c:pt idx="995">
                  <c:v>59210</c:v>
                </c:pt>
                <c:pt idx="1053">
                  <c:v>71153</c:v>
                </c:pt>
                <c:pt idx="1109">
                  <c:v>53462</c:v>
                </c:pt>
                <c:pt idx="1110">
                  <c:v>53712</c:v>
                </c:pt>
                <c:pt idx="1229">
                  <c:v>72660</c:v>
                </c:pt>
                <c:pt idx="1231">
                  <c:v>64818</c:v>
                </c:pt>
                <c:pt idx="1232">
                  <c:v>77963</c:v>
                </c:pt>
                <c:pt idx="1298">
                  <c:v>69040</c:v>
                </c:pt>
                <c:pt idx="1337">
                  <c:v>64571</c:v>
                </c:pt>
                <c:pt idx="1341">
                  <c:v>52580</c:v>
                </c:pt>
                <c:pt idx="1389">
                  <c:v>65122</c:v>
                </c:pt>
                <c:pt idx="1414">
                  <c:v>66181</c:v>
                </c:pt>
                <c:pt idx="1421">
                  <c:v>56453</c:v>
                </c:pt>
                <c:pt idx="1432">
                  <c:v>59710</c:v>
                </c:pt>
                <c:pt idx="1441">
                  <c:v>72820</c:v>
                </c:pt>
                <c:pt idx="1478">
                  <c:v>69579</c:v>
                </c:pt>
                <c:pt idx="1486">
                  <c:v>69059</c:v>
                </c:pt>
                <c:pt idx="1697">
                  <c:v>53098</c:v>
                </c:pt>
                <c:pt idx="1730">
                  <c:v>76443</c:v>
                </c:pt>
                <c:pt idx="1737">
                  <c:v>68584</c:v>
                </c:pt>
                <c:pt idx="1828">
                  <c:v>56148</c:v>
                </c:pt>
                <c:pt idx="1854">
                  <c:v>55889</c:v>
                </c:pt>
                <c:pt idx="1867">
                  <c:v>63309</c:v>
                </c:pt>
                <c:pt idx="1881">
                  <c:v>54788</c:v>
                </c:pt>
                <c:pt idx="1882">
                  <c:v>67916</c:v>
                </c:pt>
                <c:pt idx="1883">
                  <c:v>68942</c:v>
                </c:pt>
                <c:pt idx="1884">
                  <c:v>57792</c:v>
                </c:pt>
                <c:pt idx="1888">
                  <c:v>58031</c:v>
                </c:pt>
                <c:pt idx="1889">
                  <c:v>58241</c:v>
                </c:pt>
                <c:pt idx="1890">
                  <c:v>67337</c:v>
                </c:pt>
                <c:pt idx="1891">
                  <c:v>59677</c:v>
                </c:pt>
                <c:pt idx="1896">
                  <c:v>57274</c:v>
                </c:pt>
                <c:pt idx="1911">
                  <c:v>69280</c:v>
                </c:pt>
                <c:pt idx="1920">
                  <c:v>70400</c:v>
                </c:pt>
                <c:pt idx="1939">
                  <c:v>54384</c:v>
                </c:pt>
                <c:pt idx="1943">
                  <c:v>69995</c:v>
                </c:pt>
                <c:pt idx="1986">
                  <c:v>82654</c:v>
                </c:pt>
                <c:pt idx="2011">
                  <c:v>70327</c:v>
                </c:pt>
                <c:pt idx="2014">
                  <c:v>56995</c:v>
                </c:pt>
                <c:pt idx="2051">
                  <c:v>52433</c:v>
                </c:pt>
                <c:pt idx="2159">
                  <c:v>70212</c:v>
                </c:pt>
                <c:pt idx="2160">
                  <c:v>73385</c:v>
                </c:pt>
                <c:pt idx="2184">
                  <c:v>50818</c:v>
                </c:pt>
                <c:pt idx="2185">
                  <c:v>77974</c:v>
                </c:pt>
                <c:pt idx="2256">
                  <c:v>58078</c:v>
                </c:pt>
                <c:pt idx="2260">
                  <c:v>60594</c:v>
                </c:pt>
                <c:pt idx="2341">
                  <c:v>67253</c:v>
                </c:pt>
              </c:numCache>
            </c:numRef>
          </c:xVal>
          <c:yVal>
            <c:numRef>
              <c:f>pivot_volume!$O$6:$O$2380</c:f>
              <c:numCache>
                <c:formatCode>General</c:formatCode>
                <c:ptCount val="2375"/>
                <c:pt idx="49">
                  <c:v>66906.283204000007</c:v>
                </c:pt>
                <c:pt idx="50">
                  <c:v>68660.273436999996</c:v>
                </c:pt>
                <c:pt idx="70">
                  <c:v>63478.188964000001</c:v>
                </c:pt>
                <c:pt idx="72">
                  <c:v>64460.819578999995</c:v>
                </c:pt>
                <c:pt idx="120">
                  <c:v>68732.042237000001</c:v>
                </c:pt>
                <c:pt idx="188">
                  <c:v>62943.628479999999</c:v>
                </c:pt>
                <c:pt idx="318">
                  <c:v>69971.354248000003</c:v>
                </c:pt>
                <c:pt idx="516">
                  <c:v>69957.012389999989</c:v>
                </c:pt>
                <c:pt idx="558">
                  <c:v>61621.090087999997</c:v>
                </c:pt>
                <c:pt idx="562">
                  <c:v>63308.564207999996</c:v>
                </c:pt>
                <c:pt idx="569">
                  <c:v>63308.564207999996</c:v>
                </c:pt>
                <c:pt idx="592">
                  <c:v>61621.090087999997</c:v>
                </c:pt>
                <c:pt idx="598">
                  <c:v>66143.333495999992</c:v>
                </c:pt>
                <c:pt idx="615">
                  <c:v>67753.282472000006</c:v>
                </c:pt>
                <c:pt idx="621">
                  <c:v>66244.214842999994</c:v>
                </c:pt>
                <c:pt idx="679">
                  <c:v>68909.008300999994</c:v>
                </c:pt>
                <c:pt idx="693">
                  <c:v>62414.257811999996</c:v>
                </c:pt>
                <c:pt idx="695">
                  <c:v>63573.535155999998</c:v>
                </c:pt>
                <c:pt idx="699">
                  <c:v>64342.757568000001</c:v>
                </c:pt>
                <c:pt idx="700">
                  <c:v>62684.971191999997</c:v>
                </c:pt>
                <c:pt idx="729">
                  <c:v>64177.479491999991</c:v>
                </c:pt>
                <c:pt idx="730">
                  <c:v>68804.772949999999</c:v>
                </c:pt>
                <c:pt idx="742">
                  <c:v>60085.470459999997</c:v>
                </c:pt>
                <c:pt idx="834">
                  <c:v>65157.327027000007</c:v>
                </c:pt>
                <c:pt idx="861">
                  <c:v>68941.083008000001</c:v>
                </c:pt>
                <c:pt idx="872">
                  <c:v>62771.333251999997</c:v>
                </c:pt>
                <c:pt idx="873">
                  <c:v>60128.536376999997</c:v>
                </c:pt>
                <c:pt idx="924">
                  <c:v>66487.554686000003</c:v>
                </c:pt>
                <c:pt idx="949">
                  <c:v>68262.208008000001</c:v>
                </c:pt>
                <c:pt idx="951">
                  <c:v>61263.683593000002</c:v>
                </c:pt>
                <c:pt idx="995">
                  <c:v>68415.850158999994</c:v>
                </c:pt>
                <c:pt idx="1053">
                  <c:v>64289.620848999999</c:v>
                </c:pt>
                <c:pt idx="1109">
                  <c:v>64972.508055999999</c:v>
                </c:pt>
                <c:pt idx="1110">
                  <c:v>63557.515380000004</c:v>
                </c:pt>
                <c:pt idx="1229">
                  <c:v>69459.320311999996</c:v>
                </c:pt>
                <c:pt idx="1231">
                  <c:v>64043.228514999995</c:v>
                </c:pt>
                <c:pt idx="1232">
                  <c:v>68282.215576000002</c:v>
                </c:pt>
                <c:pt idx="1298">
                  <c:v>67071.010741999999</c:v>
                </c:pt>
                <c:pt idx="1337">
                  <c:v>65203.155273999997</c:v>
                </c:pt>
                <c:pt idx="1341">
                  <c:v>66244.214842999994</c:v>
                </c:pt>
                <c:pt idx="1389">
                  <c:v>65099.466308000003</c:v>
                </c:pt>
                <c:pt idx="1414">
                  <c:v>68139.271727999992</c:v>
                </c:pt>
                <c:pt idx="1421">
                  <c:v>60498.271729</c:v>
                </c:pt>
                <c:pt idx="1432">
                  <c:v>68503.46557700001</c:v>
                </c:pt>
                <c:pt idx="1441">
                  <c:v>67227.285157000006</c:v>
                </c:pt>
                <c:pt idx="1478">
                  <c:v>60616.046143</c:v>
                </c:pt>
                <c:pt idx="1486">
                  <c:v>65155.948730000004</c:v>
                </c:pt>
                <c:pt idx="1697">
                  <c:v>63830.660522999999</c:v>
                </c:pt>
                <c:pt idx="1730">
                  <c:v>63622.935301999998</c:v>
                </c:pt>
                <c:pt idx="1737">
                  <c:v>69568.827393</c:v>
                </c:pt>
                <c:pt idx="1828">
                  <c:v>61263.683593000002</c:v>
                </c:pt>
                <c:pt idx="1854">
                  <c:v>68804.772949999999</c:v>
                </c:pt>
                <c:pt idx="1867">
                  <c:v>60277.864259000002</c:v>
                </c:pt>
                <c:pt idx="1881">
                  <c:v>61964.208495999999</c:v>
                </c:pt>
                <c:pt idx="1882">
                  <c:v>66187.962402000005</c:v>
                </c:pt>
                <c:pt idx="1883">
                  <c:v>64972.454834999997</c:v>
                </c:pt>
                <c:pt idx="1884">
                  <c:v>60012.528319999998</c:v>
                </c:pt>
                <c:pt idx="1888">
                  <c:v>68182.239623999994</c:v>
                </c:pt>
                <c:pt idx="1889">
                  <c:v>68881.910157000006</c:v>
                </c:pt>
                <c:pt idx="1890">
                  <c:v>67213.894409</c:v>
                </c:pt>
                <c:pt idx="1891">
                  <c:v>67858.091797000001</c:v>
                </c:pt>
                <c:pt idx="1896">
                  <c:v>61706.901856000004</c:v>
                </c:pt>
                <c:pt idx="1911">
                  <c:v>68247.732178999999</c:v>
                </c:pt>
                <c:pt idx="1920">
                  <c:v>61195.490723000003</c:v>
                </c:pt>
                <c:pt idx="1939">
                  <c:v>61192.651853999989</c:v>
                </c:pt>
                <c:pt idx="1943">
                  <c:v>61888.104980999997</c:v>
                </c:pt>
                <c:pt idx="1986">
                  <c:v>68221.211790999994</c:v>
                </c:pt>
                <c:pt idx="2011">
                  <c:v>68124.109620000003</c:v>
                </c:pt>
                <c:pt idx="2014">
                  <c:v>66008.230469000002</c:v>
                </c:pt>
                <c:pt idx="2051">
                  <c:v>65225.379883000001</c:v>
                </c:pt>
                <c:pt idx="2159">
                  <c:v>60622.053954999996</c:v>
                </c:pt>
                <c:pt idx="2160">
                  <c:v>62128.381346999988</c:v>
                </c:pt>
                <c:pt idx="2184">
                  <c:v>62734.365722000002</c:v>
                </c:pt>
                <c:pt idx="2185">
                  <c:v>66983.400878999993</c:v>
                </c:pt>
                <c:pt idx="2256">
                  <c:v>64839.009276999997</c:v>
                </c:pt>
                <c:pt idx="2260">
                  <c:v>63427.707031999998</c:v>
                </c:pt>
                <c:pt idx="2341">
                  <c:v>60128.536376999997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F2B-4071-B95E-A23303F946D6}"/>
            </c:ext>
          </c:extLst>
        </c:ser>
        <c:ser>
          <c:idx val="8"/>
          <c:order val="8"/>
          <c:tx>
            <c:v>v7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bg1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7748099557024362E-3"/>
                  <c:y val="-6.9684045603315425E-2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pivot_volume!$P$6:$P$2380</c:f>
              <c:numCache>
                <c:formatCode>General</c:formatCode>
                <c:ptCount val="2375"/>
                <c:pt idx="33">
                  <c:v>71505</c:v>
                </c:pt>
                <c:pt idx="73">
                  <c:v>84734</c:v>
                </c:pt>
                <c:pt idx="76">
                  <c:v>69228</c:v>
                </c:pt>
                <c:pt idx="83">
                  <c:v>76629</c:v>
                </c:pt>
                <c:pt idx="117">
                  <c:v>67552</c:v>
                </c:pt>
                <c:pt idx="119">
                  <c:v>73646</c:v>
                </c:pt>
                <c:pt idx="121">
                  <c:v>64667</c:v>
                </c:pt>
                <c:pt idx="149">
                  <c:v>72413</c:v>
                </c:pt>
                <c:pt idx="181">
                  <c:v>52411</c:v>
                </c:pt>
                <c:pt idx="296">
                  <c:v>75792</c:v>
                </c:pt>
                <c:pt idx="337">
                  <c:v>58950</c:v>
                </c:pt>
                <c:pt idx="528">
                  <c:v>86796</c:v>
                </c:pt>
                <c:pt idx="557">
                  <c:v>69598</c:v>
                </c:pt>
                <c:pt idx="614">
                  <c:v>73181</c:v>
                </c:pt>
                <c:pt idx="677">
                  <c:v>80789</c:v>
                </c:pt>
                <c:pt idx="678">
                  <c:v>77304</c:v>
                </c:pt>
                <c:pt idx="694">
                  <c:v>73380</c:v>
                </c:pt>
                <c:pt idx="701">
                  <c:v>67828</c:v>
                </c:pt>
                <c:pt idx="706">
                  <c:v>77611</c:v>
                </c:pt>
                <c:pt idx="709">
                  <c:v>64827</c:v>
                </c:pt>
                <c:pt idx="824">
                  <c:v>68140</c:v>
                </c:pt>
                <c:pt idx="854">
                  <c:v>34537</c:v>
                </c:pt>
                <c:pt idx="917">
                  <c:v>96104</c:v>
                </c:pt>
                <c:pt idx="925">
                  <c:v>86219</c:v>
                </c:pt>
                <c:pt idx="941">
                  <c:v>83545</c:v>
                </c:pt>
                <c:pt idx="950">
                  <c:v>57136</c:v>
                </c:pt>
                <c:pt idx="978">
                  <c:v>66365</c:v>
                </c:pt>
                <c:pt idx="985">
                  <c:v>62798</c:v>
                </c:pt>
                <c:pt idx="1025">
                  <c:v>72538</c:v>
                </c:pt>
                <c:pt idx="1026">
                  <c:v>83645</c:v>
                </c:pt>
                <c:pt idx="1027">
                  <c:v>79231</c:v>
                </c:pt>
                <c:pt idx="1080">
                  <c:v>59338</c:v>
                </c:pt>
                <c:pt idx="1303">
                  <c:v>78886</c:v>
                </c:pt>
                <c:pt idx="1309">
                  <c:v>87299</c:v>
                </c:pt>
                <c:pt idx="1310">
                  <c:v>72760</c:v>
                </c:pt>
                <c:pt idx="1311">
                  <c:v>79302</c:v>
                </c:pt>
                <c:pt idx="1313">
                  <c:v>72760</c:v>
                </c:pt>
                <c:pt idx="1330">
                  <c:v>50375</c:v>
                </c:pt>
                <c:pt idx="1353">
                  <c:v>74450</c:v>
                </c:pt>
                <c:pt idx="1405">
                  <c:v>72071</c:v>
                </c:pt>
                <c:pt idx="1406">
                  <c:v>68770</c:v>
                </c:pt>
                <c:pt idx="1407">
                  <c:v>68770</c:v>
                </c:pt>
                <c:pt idx="1408">
                  <c:v>67832</c:v>
                </c:pt>
                <c:pt idx="1409">
                  <c:v>65667</c:v>
                </c:pt>
                <c:pt idx="1411">
                  <c:v>75494</c:v>
                </c:pt>
                <c:pt idx="1426">
                  <c:v>82283</c:v>
                </c:pt>
                <c:pt idx="1431">
                  <c:v>56592</c:v>
                </c:pt>
                <c:pt idx="1433">
                  <c:v>70159</c:v>
                </c:pt>
                <c:pt idx="1438">
                  <c:v>84632</c:v>
                </c:pt>
                <c:pt idx="1483">
                  <c:v>77622</c:v>
                </c:pt>
                <c:pt idx="1504">
                  <c:v>68086</c:v>
                </c:pt>
                <c:pt idx="1666">
                  <c:v>61707</c:v>
                </c:pt>
                <c:pt idx="1719">
                  <c:v>81259</c:v>
                </c:pt>
                <c:pt idx="1729">
                  <c:v>79267</c:v>
                </c:pt>
                <c:pt idx="1738">
                  <c:v>98644</c:v>
                </c:pt>
                <c:pt idx="1742">
                  <c:v>84789</c:v>
                </c:pt>
                <c:pt idx="1745">
                  <c:v>79966</c:v>
                </c:pt>
                <c:pt idx="1790">
                  <c:v>81360</c:v>
                </c:pt>
                <c:pt idx="1910">
                  <c:v>71370</c:v>
                </c:pt>
                <c:pt idx="1960">
                  <c:v>67128</c:v>
                </c:pt>
                <c:pt idx="1985">
                  <c:v>82885</c:v>
                </c:pt>
                <c:pt idx="1987">
                  <c:v>80105</c:v>
                </c:pt>
                <c:pt idx="1988">
                  <c:v>71820</c:v>
                </c:pt>
                <c:pt idx="1995">
                  <c:v>87276</c:v>
                </c:pt>
                <c:pt idx="2000">
                  <c:v>72788</c:v>
                </c:pt>
                <c:pt idx="2001">
                  <c:v>77212</c:v>
                </c:pt>
                <c:pt idx="2007">
                  <c:v>78513</c:v>
                </c:pt>
                <c:pt idx="2008">
                  <c:v>72360</c:v>
                </c:pt>
                <c:pt idx="2012">
                  <c:v>56995</c:v>
                </c:pt>
                <c:pt idx="2013">
                  <c:v>74942</c:v>
                </c:pt>
                <c:pt idx="2032">
                  <c:v>89518</c:v>
                </c:pt>
                <c:pt idx="2100">
                  <c:v>69122</c:v>
                </c:pt>
                <c:pt idx="2113">
                  <c:v>78485</c:v>
                </c:pt>
                <c:pt idx="2118">
                  <c:v>82332</c:v>
                </c:pt>
                <c:pt idx="2119">
                  <c:v>71465</c:v>
                </c:pt>
                <c:pt idx="2120">
                  <c:v>68617</c:v>
                </c:pt>
                <c:pt idx="2242">
                  <c:v>78697</c:v>
                </c:pt>
                <c:pt idx="2245">
                  <c:v>71673</c:v>
                </c:pt>
                <c:pt idx="2259">
                  <c:v>69267</c:v>
                </c:pt>
                <c:pt idx="2284">
                  <c:v>63050</c:v>
                </c:pt>
                <c:pt idx="2285">
                  <c:v>67026</c:v>
                </c:pt>
                <c:pt idx="2324">
                  <c:v>70277</c:v>
                </c:pt>
                <c:pt idx="2343">
                  <c:v>73452</c:v>
                </c:pt>
              </c:numCache>
            </c:numRef>
          </c:xVal>
          <c:yVal>
            <c:numRef>
              <c:f>pivot_volume!$Q$6:$Q$2380</c:f>
              <c:numCache>
                <c:formatCode>General</c:formatCode>
                <c:ptCount val="2375"/>
                <c:pt idx="33">
                  <c:v>77749.018066999997</c:v>
                </c:pt>
                <c:pt idx="73">
                  <c:v>78078.392090000008</c:v>
                </c:pt>
                <c:pt idx="76">
                  <c:v>76611.419433000003</c:v>
                </c:pt>
                <c:pt idx="83">
                  <c:v>74621.187987999991</c:v>
                </c:pt>
                <c:pt idx="117">
                  <c:v>76493.030272999997</c:v>
                </c:pt>
                <c:pt idx="119">
                  <c:v>76713.596678000002</c:v>
                </c:pt>
                <c:pt idx="121">
                  <c:v>76451.837159000002</c:v>
                </c:pt>
                <c:pt idx="149">
                  <c:v>72059.512207000007</c:v>
                </c:pt>
                <c:pt idx="181">
                  <c:v>74452.690551000007</c:v>
                </c:pt>
                <c:pt idx="296">
                  <c:v>79684.667235999994</c:v>
                </c:pt>
                <c:pt idx="337">
                  <c:v>72106.937378000002</c:v>
                </c:pt>
                <c:pt idx="528">
                  <c:v>73773.267579000007</c:v>
                </c:pt>
                <c:pt idx="557">
                  <c:v>73536.651856000011</c:v>
                </c:pt>
                <c:pt idx="614">
                  <c:v>78937.121094000002</c:v>
                </c:pt>
                <c:pt idx="677">
                  <c:v>74459.50024400001</c:v>
                </c:pt>
                <c:pt idx="678">
                  <c:v>70417.758789</c:v>
                </c:pt>
                <c:pt idx="694">
                  <c:v>71079.908934999999</c:v>
                </c:pt>
                <c:pt idx="701">
                  <c:v>79864.221191000004</c:v>
                </c:pt>
                <c:pt idx="706">
                  <c:v>72069.465576000002</c:v>
                </c:pt>
                <c:pt idx="709">
                  <c:v>75729.483886999995</c:v>
                </c:pt>
                <c:pt idx="824">
                  <c:v>73767.939209000004</c:v>
                </c:pt>
                <c:pt idx="854">
                  <c:v>78583.790525999997</c:v>
                </c:pt>
                <c:pt idx="917">
                  <c:v>77841.061035999999</c:v>
                </c:pt>
                <c:pt idx="925">
                  <c:v>78573.751464000001</c:v>
                </c:pt>
                <c:pt idx="941">
                  <c:v>76902.867675999994</c:v>
                </c:pt>
                <c:pt idx="950">
                  <c:v>70297.652344999995</c:v>
                </c:pt>
                <c:pt idx="978">
                  <c:v>75592.974121000007</c:v>
                </c:pt>
                <c:pt idx="985">
                  <c:v>72327.478027999998</c:v>
                </c:pt>
                <c:pt idx="1025">
                  <c:v>70536.924316000004</c:v>
                </c:pt>
                <c:pt idx="1026">
                  <c:v>72450.113770000011</c:v>
                </c:pt>
                <c:pt idx="1027">
                  <c:v>77742.973633000001</c:v>
                </c:pt>
                <c:pt idx="1080">
                  <c:v>72680.182004999995</c:v>
                </c:pt>
                <c:pt idx="1303">
                  <c:v>71601.594970999999</c:v>
                </c:pt>
                <c:pt idx="1309">
                  <c:v>74799.414551000009</c:v>
                </c:pt>
                <c:pt idx="1310">
                  <c:v>76633.459229</c:v>
                </c:pt>
                <c:pt idx="1311">
                  <c:v>76085.940185999993</c:v>
                </c:pt>
                <c:pt idx="1313">
                  <c:v>70889.292480000004</c:v>
                </c:pt>
                <c:pt idx="1330">
                  <c:v>78381.763670999993</c:v>
                </c:pt>
                <c:pt idx="1353">
                  <c:v>70983.138185000003</c:v>
                </c:pt>
                <c:pt idx="1405">
                  <c:v>76956.469727000003</c:v>
                </c:pt>
                <c:pt idx="1406">
                  <c:v>77635.268066999997</c:v>
                </c:pt>
                <c:pt idx="1407">
                  <c:v>78963.024414999993</c:v>
                </c:pt>
                <c:pt idx="1408">
                  <c:v>73445.380615999995</c:v>
                </c:pt>
                <c:pt idx="1409">
                  <c:v>74033.680176000009</c:v>
                </c:pt>
                <c:pt idx="1411">
                  <c:v>74621.187987999991</c:v>
                </c:pt>
                <c:pt idx="1426">
                  <c:v>77976.014160000006</c:v>
                </c:pt>
                <c:pt idx="1431">
                  <c:v>71263.434814999986</c:v>
                </c:pt>
                <c:pt idx="1433">
                  <c:v>77775.528078000003</c:v>
                </c:pt>
                <c:pt idx="1438">
                  <c:v>79462.97119099999</c:v>
                </c:pt>
                <c:pt idx="1483">
                  <c:v>71614.246580999999</c:v>
                </c:pt>
                <c:pt idx="1504">
                  <c:v>73745.183349999992</c:v>
                </c:pt>
                <c:pt idx="1666">
                  <c:v>72595.742677000002</c:v>
                </c:pt>
                <c:pt idx="1719">
                  <c:v>76885.875732</c:v>
                </c:pt>
                <c:pt idx="1729">
                  <c:v>76190.536620000013</c:v>
                </c:pt>
                <c:pt idx="1738">
                  <c:v>76211.167724999992</c:v>
                </c:pt>
                <c:pt idx="1742">
                  <c:v>77085.708251999997</c:v>
                </c:pt>
                <c:pt idx="1745">
                  <c:v>71691.417969000002</c:v>
                </c:pt>
                <c:pt idx="1790">
                  <c:v>73383.968261999995</c:v>
                </c:pt>
                <c:pt idx="1910">
                  <c:v>70078.812501000008</c:v>
                </c:pt>
                <c:pt idx="1960">
                  <c:v>75228.366334000006</c:v>
                </c:pt>
                <c:pt idx="1985">
                  <c:v>79393.606933999996</c:v>
                </c:pt>
                <c:pt idx="1987">
                  <c:v>77707.596680000002</c:v>
                </c:pt>
                <c:pt idx="1988">
                  <c:v>78083.878419000001</c:v>
                </c:pt>
                <c:pt idx="1995">
                  <c:v>79545.365234000012</c:v>
                </c:pt>
                <c:pt idx="2000">
                  <c:v>77741.584961</c:v>
                </c:pt>
                <c:pt idx="2001">
                  <c:v>70754.963866999999</c:v>
                </c:pt>
                <c:pt idx="2007">
                  <c:v>73682.981445000012</c:v>
                </c:pt>
                <c:pt idx="2008">
                  <c:v>72454.075683999996</c:v>
                </c:pt>
                <c:pt idx="2012">
                  <c:v>77290.395507000008</c:v>
                </c:pt>
                <c:pt idx="2013">
                  <c:v>74792.857300000003</c:v>
                </c:pt>
                <c:pt idx="2032">
                  <c:v>71486.612793000008</c:v>
                </c:pt>
                <c:pt idx="2100">
                  <c:v>71087.661376000004</c:v>
                </c:pt>
                <c:pt idx="2113">
                  <c:v>77191.425292999993</c:v>
                </c:pt>
                <c:pt idx="2118">
                  <c:v>79065.366211999994</c:v>
                </c:pt>
                <c:pt idx="2119">
                  <c:v>70509.198730999997</c:v>
                </c:pt>
                <c:pt idx="2120">
                  <c:v>73643.76806599999</c:v>
                </c:pt>
                <c:pt idx="2242">
                  <c:v>77013.278320000012</c:v>
                </c:pt>
                <c:pt idx="2245">
                  <c:v>78189.810303999999</c:v>
                </c:pt>
                <c:pt idx="2259">
                  <c:v>76210.167969000002</c:v>
                </c:pt>
                <c:pt idx="2284">
                  <c:v>70921.72119099999</c:v>
                </c:pt>
                <c:pt idx="2285">
                  <c:v>71167.927977999992</c:v>
                </c:pt>
                <c:pt idx="2324">
                  <c:v>75163.379883000001</c:v>
                </c:pt>
                <c:pt idx="2343">
                  <c:v>70089.463378999993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F2B-4071-B95E-A23303F946D6}"/>
            </c:ext>
          </c:extLst>
        </c:ser>
        <c:ser>
          <c:idx val="9"/>
          <c:order val="9"/>
          <c:tx>
            <c:v>v8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>
                <a:solidFill>
                  <a:schemeClr val="accent4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0920778914211735E-2"/>
                  <c:y val="-7.1435466697913119E-2"/>
                </c:manualLayout>
              </c:layout>
              <c:numFmt formatCode="#,##0.00" sourceLinked="0"/>
              <c:spPr>
                <a:solidFill>
                  <a:schemeClr val="accent4">
                    <a:lumMod val="40000"/>
                    <a:lumOff val="60000"/>
                    <a:alpha val="4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pivot_volume!$R$6:$R$2380</c:f>
              <c:numCache>
                <c:formatCode>General</c:formatCode>
                <c:ptCount val="2375"/>
                <c:pt idx="62">
                  <c:v>93015</c:v>
                </c:pt>
                <c:pt idx="63">
                  <c:v>92809</c:v>
                </c:pt>
                <c:pt idx="84">
                  <c:v>86295</c:v>
                </c:pt>
                <c:pt idx="98">
                  <c:v>83231</c:v>
                </c:pt>
                <c:pt idx="106">
                  <c:v>80553</c:v>
                </c:pt>
                <c:pt idx="610">
                  <c:v>76592</c:v>
                </c:pt>
                <c:pt idx="612">
                  <c:v>76370</c:v>
                </c:pt>
                <c:pt idx="613">
                  <c:v>84102</c:v>
                </c:pt>
                <c:pt idx="684">
                  <c:v>80219</c:v>
                </c:pt>
                <c:pt idx="691">
                  <c:v>93098</c:v>
                </c:pt>
                <c:pt idx="692">
                  <c:v>80552</c:v>
                </c:pt>
                <c:pt idx="702">
                  <c:v>70985</c:v>
                </c:pt>
                <c:pt idx="718">
                  <c:v>77054</c:v>
                </c:pt>
                <c:pt idx="734">
                  <c:v>80248</c:v>
                </c:pt>
                <c:pt idx="756">
                  <c:v>88650</c:v>
                </c:pt>
                <c:pt idx="828">
                  <c:v>69560</c:v>
                </c:pt>
                <c:pt idx="912">
                  <c:v>97702</c:v>
                </c:pt>
                <c:pt idx="913">
                  <c:v>101498</c:v>
                </c:pt>
                <c:pt idx="914">
                  <c:v>97802</c:v>
                </c:pt>
                <c:pt idx="915">
                  <c:v>90210</c:v>
                </c:pt>
                <c:pt idx="940">
                  <c:v>100339</c:v>
                </c:pt>
                <c:pt idx="942">
                  <c:v>88709</c:v>
                </c:pt>
                <c:pt idx="1122">
                  <c:v>84304</c:v>
                </c:pt>
                <c:pt idx="1123">
                  <c:v>86290</c:v>
                </c:pt>
                <c:pt idx="1339">
                  <c:v>73735</c:v>
                </c:pt>
                <c:pt idx="1391">
                  <c:v>74548</c:v>
                </c:pt>
                <c:pt idx="1393">
                  <c:v>90440</c:v>
                </c:pt>
                <c:pt idx="1403">
                  <c:v>80376</c:v>
                </c:pt>
                <c:pt idx="1404">
                  <c:v>77626</c:v>
                </c:pt>
                <c:pt idx="1439">
                  <c:v>95405</c:v>
                </c:pt>
                <c:pt idx="1472">
                  <c:v>72061</c:v>
                </c:pt>
                <c:pt idx="1477">
                  <c:v>73188</c:v>
                </c:pt>
                <c:pt idx="1503">
                  <c:v>79946</c:v>
                </c:pt>
                <c:pt idx="1722">
                  <c:v>79969</c:v>
                </c:pt>
                <c:pt idx="1728">
                  <c:v>84873</c:v>
                </c:pt>
                <c:pt idx="1732">
                  <c:v>87309</c:v>
                </c:pt>
                <c:pt idx="1735">
                  <c:v>86925</c:v>
                </c:pt>
                <c:pt idx="1739">
                  <c:v>80685</c:v>
                </c:pt>
                <c:pt idx="1744">
                  <c:v>87450</c:v>
                </c:pt>
                <c:pt idx="1750">
                  <c:v>78240</c:v>
                </c:pt>
                <c:pt idx="1752">
                  <c:v>87684</c:v>
                </c:pt>
                <c:pt idx="1753">
                  <c:v>77538</c:v>
                </c:pt>
                <c:pt idx="1777">
                  <c:v>71063</c:v>
                </c:pt>
                <c:pt idx="1788">
                  <c:v>77507</c:v>
                </c:pt>
                <c:pt idx="1789">
                  <c:v>74869</c:v>
                </c:pt>
                <c:pt idx="1824">
                  <c:v>71532</c:v>
                </c:pt>
                <c:pt idx="1834">
                  <c:v>69774</c:v>
                </c:pt>
                <c:pt idx="1856">
                  <c:v>102271</c:v>
                </c:pt>
                <c:pt idx="1940">
                  <c:v>93303</c:v>
                </c:pt>
                <c:pt idx="1989">
                  <c:v>85760</c:v>
                </c:pt>
                <c:pt idx="1990">
                  <c:v>74878</c:v>
                </c:pt>
                <c:pt idx="1992">
                  <c:v>76063</c:v>
                </c:pt>
                <c:pt idx="2035">
                  <c:v>88696</c:v>
                </c:pt>
                <c:pt idx="2037">
                  <c:v>86552</c:v>
                </c:pt>
                <c:pt idx="2038">
                  <c:v>83618</c:v>
                </c:pt>
                <c:pt idx="2043">
                  <c:v>99542</c:v>
                </c:pt>
                <c:pt idx="2044">
                  <c:v>96859</c:v>
                </c:pt>
                <c:pt idx="2096">
                  <c:v>78729</c:v>
                </c:pt>
                <c:pt idx="2099">
                  <c:v>90731</c:v>
                </c:pt>
                <c:pt idx="2111">
                  <c:v>86225</c:v>
                </c:pt>
                <c:pt idx="2112">
                  <c:v>81917</c:v>
                </c:pt>
                <c:pt idx="2211">
                  <c:v>57195</c:v>
                </c:pt>
                <c:pt idx="2244">
                  <c:v>90365</c:v>
                </c:pt>
                <c:pt idx="2247">
                  <c:v>86599</c:v>
                </c:pt>
                <c:pt idx="2252">
                  <c:v>87766</c:v>
                </c:pt>
                <c:pt idx="2253">
                  <c:v>83801</c:v>
                </c:pt>
                <c:pt idx="2258">
                  <c:v>76826</c:v>
                </c:pt>
                <c:pt idx="2264">
                  <c:v>103309</c:v>
                </c:pt>
                <c:pt idx="2306">
                  <c:v>86914</c:v>
                </c:pt>
                <c:pt idx="2314">
                  <c:v>77112</c:v>
                </c:pt>
                <c:pt idx="2327">
                  <c:v>101171</c:v>
                </c:pt>
                <c:pt idx="2342">
                  <c:v>96691</c:v>
                </c:pt>
                <c:pt idx="2344">
                  <c:v>83328</c:v>
                </c:pt>
                <c:pt idx="2350">
                  <c:v>80711</c:v>
                </c:pt>
              </c:numCache>
            </c:numRef>
          </c:xVal>
          <c:yVal>
            <c:numRef>
              <c:f>pivot_volume!$S$6:$S$2380</c:f>
              <c:numCache>
                <c:formatCode>General</c:formatCode>
                <c:ptCount val="2375"/>
                <c:pt idx="62">
                  <c:v>88528.632812999989</c:v>
                </c:pt>
                <c:pt idx="63">
                  <c:v>88440.536622</c:v>
                </c:pt>
                <c:pt idx="84">
                  <c:v>87791.646483000004</c:v>
                </c:pt>
                <c:pt idx="98">
                  <c:v>81576.473876999997</c:v>
                </c:pt>
                <c:pt idx="106">
                  <c:v>81186.712159000002</c:v>
                </c:pt>
                <c:pt idx="610">
                  <c:v>84515.330077999999</c:v>
                </c:pt>
                <c:pt idx="612">
                  <c:v>82144.660644999996</c:v>
                </c:pt>
                <c:pt idx="613">
                  <c:v>87905.460449999999</c:v>
                </c:pt>
                <c:pt idx="684">
                  <c:v>82819.527832000007</c:v>
                </c:pt>
                <c:pt idx="691">
                  <c:v>84191.245116999999</c:v>
                </c:pt>
                <c:pt idx="692">
                  <c:v>89780.255858999997</c:v>
                </c:pt>
                <c:pt idx="702">
                  <c:v>89242.548340000008</c:v>
                </c:pt>
                <c:pt idx="718">
                  <c:v>85512.690430999995</c:v>
                </c:pt>
                <c:pt idx="734">
                  <c:v>83782.305664</c:v>
                </c:pt>
                <c:pt idx="756">
                  <c:v>88902.955077999999</c:v>
                </c:pt>
                <c:pt idx="828">
                  <c:v>83782.305664</c:v>
                </c:pt>
                <c:pt idx="912">
                  <c:v>86249.348631999994</c:v>
                </c:pt>
                <c:pt idx="913">
                  <c:v>85314.962159000002</c:v>
                </c:pt>
                <c:pt idx="914">
                  <c:v>86918.596191000004</c:v>
                </c:pt>
                <c:pt idx="915">
                  <c:v>81159.642090000008</c:v>
                </c:pt>
                <c:pt idx="940">
                  <c:v>83458.795897999997</c:v>
                </c:pt>
                <c:pt idx="942">
                  <c:v>84432.899902000005</c:v>
                </c:pt>
                <c:pt idx="1122">
                  <c:v>86057.715821000005</c:v>
                </c:pt>
                <c:pt idx="1123">
                  <c:v>84636.968261999995</c:v>
                </c:pt>
                <c:pt idx="1339">
                  <c:v>83393.964355999997</c:v>
                </c:pt>
                <c:pt idx="1391">
                  <c:v>86097.863282000006</c:v>
                </c:pt>
                <c:pt idx="1393">
                  <c:v>84182.224608999997</c:v>
                </c:pt>
                <c:pt idx="1403">
                  <c:v>86233.886352999994</c:v>
                </c:pt>
                <c:pt idx="1404">
                  <c:v>86318.728516000003</c:v>
                </c:pt>
                <c:pt idx="1439">
                  <c:v>82266.702636999995</c:v>
                </c:pt>
                <c:pt idx="1472">
                  <c:v>83241.574705999999</c:v>
                </c:pt>
                <c:pt idx="1477">
                  <c:v>81504.338379000008</c:v>
                </c:pt>
                <c:pt idx="1503">
                  <c:v>89963.902343000009</c:v>
                </c:pt>
                <c:pt idx="1722">
                  <c:v>85171.169921999986</c:v>
                </c:pt>
                <c:pt idx="1728">
                  <c:v>83410.932862000001</c:v>
                </c:pt>
                <c:pt idx="1732">
                  <c:v>82476.882322999998</c:v>
                </c:pt>
                <c:pt idx="1735">
                  <c:v>85323.487793000008</c:v>
                </c:pt>
                <c:pt idx="1739">
                  <c:v>86556.853759000005</c:v>
                </c:pt>
                <c:pt idx="1744">
                  <c:v>81490.567871999985</c:v>
                </c:pt>
                <c:pt idx="1750">
                  <c:v>82837.830077999999</c:v>
                </c:pt>
                <c:pt idx="1752">
                  <c:v>80609.461914</c:v>
                </c:pt>
                <c:pt idx="1753">
                  <c:v>82609.129394000003</c:v>
                </c:pt>
                <c:pt idx="1777">
                  <c:v>81468.671386000002</c:v>
                </c:pt>
                <c:pt idx="1788">
                  <c:v>83091.062988000005</c:v>
                </c:pt>
                <c:pt idx="1789">
                  <c:v>81576.473876999997</c:v>
                </c:pt>
                <c:pt idx="1824">
                  <c:v>83835.271972999995</c:v>
                </c:pt>
                <c:pt idx="1834">
                  <c:v>80498.100097000002</c:v>
                </c:pt>
                <c:pt idx="1856">
                  <c:v>87387.312988999998</c:v>
                </c:pt>
                <c:pt idx="1940">
                  <c:v>84684.650878</c:v>
                </c:pt>
                <c:pt idx="1989">
                  <c:v>89506.399415000007</c:v>
                </c:pt>
                <c:pt idx="1990">
                  <c:v>83554.545409999992</c:v>
                </c:pt>
                <c:pt idx="1992">
                  <c:v>81308.573241999999</c:v>
                </c:pt>
                <c:pt idx="2035">
                  <c:v>86576.372071000005</c:v>
                </c:pt>
                <c:pt idx="2037">
                  <c:v>86944.617675000001</c:v>
                </c:pt>
                <c:pt idx="2038">
                  <c:v>82290.473633000001</c:v>
                </c:pt>
                <c:pt idx="2043">
                  <c:v>87235.179687000011</c:v>
                </c:pt>
                <c:pt idx="2044">
                  <c:v>84280.736327999999</c:v>
                </c:pt>
                <c:pt idx="2096">
                  <c:v>83740.163331000003</c:v>
                </c:pt>
                <c:pt idx="2099">
                  <c:v>80480.568849000003</c:v>
                </c:pt>
                <c:pt idx="2111">
                  <c:v>85059.228514999995</c:v>
                </c:pt>
                <c:pt idx="2112">
                  <c:v>82051.222657000006</c:v>
                </c:pt>
                <c:pt idx="2211">
                  <c:v>80880.865722000002</c:v>
                </c:pt>
                <c:pt idx="2244">
                  <c:v>87473.343750999993</c:v>
                </c:pt>
                <c:pt idx="2247">
                  <c:v>89354.499022000004</c:v>
                </c:pt>
                <c:pt idx="2252">
                  <c:v>88385.838134000005</c:v>
                </c:pt>
                <c:pt idx="2253">
                  <c:v>86709.765136000002</c:v>
                </c:pt>
                <c:pt idx="2258">
                  <c:v>83411.103027000005</c:v>
                </c:pt>
                <c:pt idx="2264">
                  <c:v>89786.500977000003</c:v>
                </c:pt>
                <c:pt idx="2306">
                  <c:v>85629.893066000004</c:v>
                </c:pt>
                <c:pt idx="2314">
                  <c:v>83328.525391000003</c:v>
                </c:pt>
                <c:pt idx="2327">
                  <c:v>85314.962159000002</c:v>
                </c:pt>
                <c:pt idx="2342">
                  <c:v>89179.755858999997</c:v>
                </c:pt>
                <c:pt idx="2344">
                  <c:v>82553.732420999993</c:v>
                </c:pt>
                <c:pt idx="2350">
                  <c:v>86233.886352999994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F2B-4071-B95E-A23303F946D6}"/>
            </c:ext>
          </c:extLst>
        </c:ser>
        <c:ser>
          <c:idx val="10"/>
          <c:order val="10"/>
          <c:tx>
            <c:v>v9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4628809645877134E-3"/>
                  <c:y val="-8.6602700341710498E-2"/>
                </c:manualLayout>
              </c:layout>
              <c:numFmt formatCode="#,##0.00" sourceLinked="0"/>
              <c:spPr>
                <a:solidFill>
                  <a:schemeClr val="accent5">
                    <a:lumMod val="75000"/>
                    <a:alpha val="2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pivot_volume!$T$6:$T$2380</c:f>
              <c:numCache>
                <c:formatCode>General</c:formatCode>
                <c:ptCount val="2375"/>
                <c:pt idx="0">
                  <c:v>90563</c:v>
                </c:pt>
                <c:pt idx="37">
                  <c:v>103598</c:v>
                </c:pt>
                <c:pt idx="53">
                  <c:v>100358</c:v>
                </c:pt>
                <c:pt idx="55">
                  <c:v>95566</c:v>
                </c:pt>
                <c:pt idx="60">
                  <c:v>98636</c:v>
                </c:pt>
                <c:pt idx="61">
                  <c:v>95533</c:v>
                </c:pt>
                <c:pt idx="64">
                  <c:v>99844</c:v>
                </c:pt>
                <c:pt idx="82">
                  <c:v>89463</c:v>
                </c:pt>
                <c:pt idx="85">
                  <c:v>99899</c:v>
                </c:pt>
                <c:pt idx="89">
                  <c:v>85157</c:v>
                </c:pt>
                <c:pt idx="91">
                  <c:v>102772</c:v>
                </c:pt>
                <c:pt idx="93">
                  <c:v>89607</c:v>
                </c:pt>
                <c:pt idx="95">
                  <c:v>93083</c:v>
                </c:pt>
                <c:pt idx="108">
                  <c:v>86516</c:v>
                </c:pt>
                <c:pt idx="109">
                  <c:v>70389</c:v>
                </c:pt>
                <c:pt idx="295">
                  <c:v>91163</c:v>
                </c:pt>
                <c:pt idx="675">
                  <c:v>94564</c:v>
                </c:pt>
                <c:pt idx="681">
                  <c:v>115020</c:v>
                </c:pt>
                <c:pt idx="683">
                  <c:v>101566</c:v>
                </c:pt>
                <c:pt idx="705">
                  <c:v>99194</c:v>
                </c:pt>
                <c:pt idx="712">
                  <c:v>88930</c:v>
                </c:pt>
                <c:pt idx="721">
                  <c:v>83293</c:v>
                </c:pt>
                <c:pt idx="722">
                  <c:v>91226</c:v>
                </c:pt>
                <c:pt idx="758">
                  <c:v>96703</c:v>
                </c:pt>
                <c:pt idx="920">
                  <c:v>114485</c:v>
                </c:pt>
                <c:pt idx="967">
                  <c:v>98312</c:v>
                </c:pt>
                <c:pt idx="976">
                  <c:v>91937</c:v>
                </c:pt>
                <c:pt idx="1038">
                  <c:v>90844</c:v>
                </c:pt>
                <c:pt idx="1039">
                  <c:v>98586</c:v>
                </c:pt>
                <c:pt idx="1056">
                  <c:v>90080</c:v>
                </c:pt>
                <c:pt idx="1057">
                  <c:v>96391</c:v>
                </c:pt>
                <c:pt idx="1058">
                  <c:v>100241</c:v>
                </c:pt>
                <c:pt idx="1081">
                  <c:v>90467</c:v>
                </c:pt>
                <c:pt idx="1082">
                  <c:v>91699</c:v>
                </c:pt>
                <c:pt idx="1096">
                  <c:v>92209</c:v>
                </c:pt>
                <c:pt idx="1097">
                  <c:v>101544</c:v>
                </c:pt>
                <c:pt idx="1125">
                  <c:v>98062</c:v>
                </c:pt>
                <c:pt idx="1126">
                  <c:v>95358</c:v>
                </c:pt>
                <c:pt idx="1147">
                  <c:v>104032</c:v>
                </c:pt>
                <c:pt idx="1148">
                  <c:v>100592</c:v>
                </c:pt>
                <c:pt idx="1158">
                  <c:v>111400</c:v>
                </c:pt>
                <c:pt idx="1164">
                  <c:v>105046</c:v>
                </c:pt>
                <c:pt idx="1227">
                  <c:v>85924</c:v>
                </c:pt>
                <c:pt idx="1317">
                  <c:v>83493</c:v>
                </c:pt>
                <c:pt idx="1334">
                  <c:v>137544</c:v>
                </c:pt>
                <c:pt idx="1367">
                  <c:v>98040</c:v>
                </c:pt>
                <c:pt idx="1368">
                  <c:v>103006</c:v>
                </c:pt>
                <c:pt idx="1388">
                  <c:v>89583</c:v>
                </c:pt>
                <c:pt idx="1419">
                  <c:v>93311</c:v>
                </c:pt>
                <c:pt idx="1452">
                  <c:v>99469</c:v>
                </c:pt>
                <c:pt idx="1489">
                  <c:v>98694</c:v>
                </c:pt>
                <c:pt idx="1723">
                  <c:v>97423</c:v>
                </c:pt>
                <c:pt idx="1736">
                  <c:v>107543</c:v>
                </c:pt>
                <c:pt idx="1741">
                  <c:v>75681</c:v>
                </c:pt>
                <c:pt idx="1747">
                  <c:v>91644</c:v>
                </c:pt>
                <c:pt idx="1778">
                  <c:v>102842</c:v>
                </c:pt>
                <c:pt idx="1815">
                  <c:v>72027</c:v>
                </c:pt>
                <c:pt idx="1842">
                  <c:v>91467</c:v>
                </c:pt>
                <c:pt idx="1857">
                  <c:v>98559</c:v>
                </c:pt>
                <c:pt idx="1858">
                  <c:v>105583</c:v>
                </c:pt>
                <c:pt idx="1862">
                  <c:v>100921</c:v>
                </c:pt>
                <c:pt idx="1863">
                  <c:v>94176</c:v>
                </c:pt>
                <c:pt idx="1864">
                  <c:v>99712</c:v>
                </c:pt>
                <c:pt idx="1865">
                  <c:v>88515</c:v>
                </c:pt>
                <c:pt idx="1866">
                  <c:v>94615</c:v>
                </c:pt>
                <c:pt idx="1870">
                  <c:v>95084</c:v>
                </c:pt>
                <c:pt idx="1871">
                  <c:v>87549</c:v>
                </c:pt>
                <c:pt idx="1872">
                  <c:v>84108</c:v>
                </c:pt>
                <c:pt idx="1929">
                  <c:v>102178</c:v>
                </c:pt>
                <c:pt idx="1930">
                  <c:v>102480</c:v>
                </c:pt>
                <c:pt idx="1934">
                  <c:v>80382</c:v>
                </c:pt>
                <c:pt idx="1941">
                  <c:v>100852</c:v>
                </c:pt>
                <c:pt idx="1942">
                  <c:v>102178</c:v>
                </c:pt>
                <c:pt idx="1945">
                  <c:v>85967</c:v>
                </c:pt>
                <c:pt idx="1991">
                  <c:v>87099</c:v>
                </c:pt>
                <c:pt idx="1993">
                  <c:v>87065</c:v>
                </c:pt>
                <c:pt idx="1994">
                  <c:v>88046</c:v>
                </c:pt>
                <c:pt idx="2036">
                  <c:v>96581</c:v>
                </c:pt>
                <c:pt idx="2142">
                  <c:v>100208</c:v>
                </c:pt>
                <c:pt idx="2168">
                  <c:v>78531</c:v>
                </c:pt>
                <c:pt idx="2170">
                  <c:v>86505</c:v>
                </c:pt>
                <c:pt idx="2174">
                  <c:v>83561</c:v>
                </c:pt>
                <c:pt idx="2175">
                  <c:v>79004</c:v>
                </c:pt>
                <c:pt idx="2246">
                  <c:v>92082</c:v>
                </c:pt>
                <c:pt idx="2255">
                  <c:v>100179</c:v>
                </c:pt>
                <c:pt idx="2263">
                  <c:v>103309</c:v>
                </c:pt>
                <c:pt idx="2265">
                  <c:v>99377</c:v>
                </c:pt>
                <c:pt idx="2266">
                  <c:v>105465</c:v>
                </c:pt>
                <c:pt idx="2267">
                  <c:v>102633</c:v>
                </c:pt>
                <c:pt idx="2291">
                  <c:v>91829</c:v>
                </c:pt>
              </c:numCache>
            </c:numRef>
          </c:xVal>
          <c:yVal>
            <c:numRef>
              <c:f>pivot_volume!$U$6:$U$2380</c:f>
              <c:numCache>
                <c:formatCode>General</c:formatCode>
                <c:ptCount val="2375"/>
                <c:pt idx="0">
                  <c:v>99079.569336</c:v>
                </c:pt>
                <c:pt idx="37">
                  <c:v>99059.642577999999</c:v>
                </c:pt>
                <c:pt idx="53">
                  <c:v>95828.199706999992</c:v>
                </c:pt>
                <c:pt idx="55">
                  <c:v>96256.835938000004</c:v>
                </c:pt>
                <c:pt idx="60">
                  <c:v>96128.014647999997</c:v>
                </c:pt>
                <c:pt idx="61">
                  <c:v>93664.69384800001</c:v>
                </c:pt>
                <c:pt idx="64">
                  <c:v>94304.983396999989</c:v>
                </c:pt>
                <c:pt idx="82">
                  <c:v>91431.995116999984</c:v>
                </c:pt>
                <c:pt idx="85">
                  <c:v>98109.87402399999</c:v>
                </c:pt>
                <c:pt idx="89">
                  <c:v>97408.075194999998</c:v>
                </c:pt>
                <c:pt idx="91">
                  <c:v>95514.772461</c:v>
                </c:pt>
                <c:pt idx="93">
                  <c:v>97499.236327999999</c:v>
                </c:pt>
                <c:pt idx="95">
                  <c:v>94202.918944999998</c:v>
                </c:pt>
                <c:pt idx="108">
                  <c:v>93997.247803000006</c:v>
                </c:pt>
                <c:pt idx="109">
                  <c:v>95917.024414000014</c:v>
                </c:pt>
                <c:pt idx="295">
                  <c:v>91091.12255900001</c:v>
                </c:pt>
                <c:pt idx="675">
                  <c:v>96908.57714899999</c:v>
                </c:pt>
                <c:pt idx="681">
                  <c:v>92216.070800000001</c:v>
                </c:pt>
                <c:pt idx="683">
                  <c:v>91428.67822300001</c:v>
                </c:pt>
                <c:pt idx="705">
                  <c:v>93662.934083</c:v>
                </c:pt>
                <c:pt idx="712">
                  <c:v>94485.972167</c:v>
                </c:pt>
                <c:pt idx="721">
                  <c:v>91987.979980999997</c:v>
                </c:pt>
                <c:pt idx="722">
                  <c:v>96828.778810000003</c:v>
                </c:pt>
                <c:pt idx="758">
                  <c:v>95951.9375</c:v>
                </c:pt>
                <c:pt idx="920">
                  <c:v>91655.474610000005</c:v>
                </c:pt>
                <c:pt idx="967">
                  <c:v>93544.090821000005</c:v>
                </c:pt>
                <c:pt idx="976">
                  <c:v>98270.107910000006</c:v>
                </c:pt>
                <c:pt idx="1038">
                  <c:v>94547.620117999992</c:v>
                </c:pt>
                <c:pt idx="1039">
                  <c:v>97054.380858999997</c:v>
                </c:pt>
                <c:pt idx="1056">
                  <c:v>92882.272950000013</c:v>
                </c:pt>
                <c:pt idx="1057">
                  <c:v>96212.436522999997</c:v>
                </c:pt>
                <c:pt idx="1058">
                  <c:v>95558.247558999996</c:v>
                </c:pt>
                <c:pt idx="1081">
                  <c:v>92878.752928999995</c:v>
                </c:pt>
                <c:pt idx="1082">
                  <c:v>95406.507812000011</c:v>
                </c:pt>
                <c:pt idx="1096">
                  <c:v>94714.805664</c:v>
                </c:pt>
                <c:pt idx="1097">
                  <c:v>99640.453125</c:v>
                </c:pt>
                <c:pt idx="1125">
                  <c:v>95912.235840000008</c:v>
                </c:pt>
                <c:pt idx="1126">
                  <c:v>95590.143555999995</c:v>
                </c:pt>
                <c:pt idx="1147">
                  <c:v>98914.734375</c:v>
                </c:pt>
                <c:pt idx="1148">
                  <c:v>99577.021483999997</c:v>
                </c:pt>
                <c:pt idx="1158">
                  <c:v>99697.825194999998</c:v>
                </c:pt>
                <c:pt idx="1164">
                  <c:v>99262.482910000006</c:v>
                </c:pt>
                <c:pt idx="1227">
                  <c:v>97859.224608999997</c:v>
                </c:pt>
                <c:pt idx="1317">
                  <c:v>99870.664550000001</c:v>
                </c:pt>
                <c:pt idx="1334">
                  <c:v>96895.338379000008</c:v>
                </c:pt>
                <c:pt idx="1367">
                  <c:v>98293.822755000001</c:v>
                </c:pt>
                <c:pt idx="1368">
                  <c:v>99758.154053000006</c:v>
                </c:pt>
                <c:pt idx="1388">
                  <c:v>90864.208007000008</c:v>
                </c:pt>
                <c:pt idx="1419">
                  <c:v>97528.432373000003</c:v>
                </c:pt>
                <c:pt idx="1452">
                  <c:v>96944.878417999993</c:v>
                </c:pt>
                <c:pt idx="1489">
                  <c:v>98143.375243999995</c:v>
                </c:pt>
                <c:pt idx="1723">
                  <c:v>91208.391111999998</c:v>
                </c:pt>
                <c:pt idx="1736">
                  <c:v>94508.444824000006</c:v>
                </c:pt>
                <c:pt idx="1741">
                  <c:v>90106.084715999998</c:v>
                </c:pt>
                <c:pt idx="1747">
                  <c:v>98801.037108999997</c:v>
                </c:pt>
                <c:pt idx="1778">
                  <c:v>95676.079590000008</c:v>
                </c:pt>
                <c:pt idx="1815">
                  <c:v>95475.370604999989</c:v>
                </c:pt>
                <c:pt idx="1842">
                  <c:v>96001.756834999993</c:v>
                </c:pt>
                <c:pt idx="1857">
                  <c:v>93138.640137000009</c:v>
                </c:pt>
                <c:pt idx="1858">
                  <c:v>93138.640137000009</c:v>
                </c:pt>
                <c:pt idx="1862">
                  <c:v>98914.734375</c:v>
                </c:pt>
                <c:pt idx="1863">
                  <c:v>90248.988282000006</c:v>
                </c:pt>
                <c:pt idx="1864">
                  <c:v>95558.247558999996</c:v>
                </c:pt>
                <c:pt idx="1865">
                  <c:v>91075.8125</c:v>
                </c:pt>
                <c:pt idx="1866">
                  <c:v>94304.983396999989</c:v>
                </c:pt>
                <c:pt idx="1870">
                  <c:v>95449.440430000002</c:v>
                </c:pt>
                <c:pt idx="1871">
                  <c:v>98829.285155999998</c:v>
                </c:pt>
                <c:pt idx="1872">
                  <c:v>96312.503417999993</c:v>
                </c:pt>
                <c:pt idx="1929">
                  <c:v>90671.521240000002</c:v>
                </c:pt>
                <c:pt idx="1930">
                  <c:v>98641.967774999997</c:v>
                </c:pt>
                <c:pt idx="1934">
                  <c:v>94474.618164999993</c:v>
                </c:pt>
                <c:pt idx="1941">
                  <c:v>94377.211425999994</c:v>
                </c:pt>
                <c:pt idx="1942">
                  <c:v>98641.967774999997</c:v>
                </c:pt>
                <c:pt idx="1945">
                  <c:v>92043.354980000004</c:v>
                </c:pt>
                <c:pt idx="1991">
                  <c:v>91915.369139999995</c:v>
                </c:pt>
                <c:pt idx="1993">
                  <c:v>95211.194824000006</c:v>
                </c:pt>
                <c:pt idx="1994">
                  <c:v>97849.979490999991</c:v>
                </c:pt>
                <c:pt idx="2036">
                  <c:v>92193.649413000006</c:v>
                </c:pt>
                <c:pt idx="2142">
                  <c:v>93934.854003</c:v>
                </c:pt>
                <c:pt idx="2168">
                  <c:v>93525.450194999998</c:v>
                </c:pt>
                <c:pt idx="2170">
                  <c:v>96212.413084999993</c:v>
                </c:pt>
                <c:pt idx="2174">
                  <c:v>96759.058592999994</c:v>
                </c:pt>
                <c:pt idx="2175">
                  <c:v>94272.992066000006</c:v>
                </c:pt>
                <c:pt idx="2246">
                  <c:v>92664.511597000004</c:v>
                </c:pt>
                <c:pt idx="2255">
                  <c:v>98226.981933000003</c:v>
                </c:pt>
                <c:pt idx="2263">
                  <c:v>92323.269532000006</c:v>
                </c:pt>
                <c:pt idx="2265">
                  <c:v>90279.428954000003</c:v>
                </c:pt>
                <c:pt idx="2266">
                  <c:v>99486.899170999997</c:v>
                </c:pt>
                <c:pt idx="2267">
                  <c:v>94014.860350999996</c:v>
                </c:pt>
                <c:pt idx="2291">
                  <c:v>98222.367186999996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F2B-4071-B95E-A23303F946D6}"/>
            </c:ext>
          </c:extLst>
        </c:ser>
        <c:ser>
          <c:idx val="11"/>
          <c:order val="11"/>
          <c:tx>
            <c:v>v10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0538571800044999"/>
                  <c:y val="8.679687929182317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pivot_volume!$V$6:$V$2380</c:f>
              <c:numCache>
                <c:formatCode>General</c:formatCode>
                <c:ptCount val="2375"/>
                <c:pt idx="42">
                  <c:v>110651</c:v>
                </c:pt>
                <c:pt idx="43">
                  <c:v>97834</c:v>
                </c:pt>
                <c:pt idx="46">
                  <c:v>99390</c:v>
                </c:pt>
                <c:pt idx="47">
                  <c:v>108205</c:v>
                </c:pt>
                <c:pt idx="48">
                  <c:v>161762</c:v>
                </c:pt>
                <c:pt idx="58">
                  <c:v>105824</c:v>
                </c:pt>
                <c:pt idx="74">
                  <c:v>112336</c:v>
                </c:pt>
                <c:pt idx="75">
                  <c:v>125375</c:v>
                </c:pt>
                <c:pt idx="77">
                  <c:v>125971</c:v>
                </c:pt>
                <c:pt idx="78">
                  <c:v>104989</c:v>
                </c:pt>
                <c:pt idx="79">
                  <c:v>101764</c:v>
                </c:pt>
                <c:pt idx="80">
                  <c:v>97203</c:v>
                </c:pt>
                <c:pt idx="81">
                  <c:v>117680</c:v>
                </c:pt>
                <c:pt idx="86">
                  <c:v>111172</c:v>
                </c:pt>
                <c:pt idx="87">
                  <c:v>105349</c:v>
                </c:pt>
                <c:pt idx="88">
                  <c:v>96581</c:v>
                </c:pt>
                <c:pt idx="90">
                  <c:v>94619</c:v>
                </c:pt>
                <c:pt idx="94">
                  <c:v>97841</c:v>
                </c:pt>
                <c:pt idx="97">
                  <c:v>106367</c:v>
                </c:pt>
                <c:pt idx="99">
                  <c:v>77230</c:v>
                </c:pt>
                <c:pt idx="100">
                  <c:v>113284</c:v>
                </c:pt>
                <c:pt idx="101">
                  <c:v>109946</c:v>
                </c:pt>
                <c:pt idx="102">
                  <c:v>115284</c:v>
                </c:pt>
                <c:pt idx="103">
                  <c:v>128485</c:v>
                </c:pt>
                <c:pt idx="104">
                  <c:v>103770</c:v>
                </c:pt>
                <c:pt idx="105">
                  <c:v>100286</c:v>
                </c:pt>
                <c:pt idx="107">
                  <c:v>124522</c:v>
                </c:pt>
                <c:pt idx="110">
                  <c:v>116555</c:v>
                </c:pt>
                <c:pt idx="111">
                  <c:v>103150</c:v>
                </c:pt>
                <c:pt idx="112">
                  <c:v>111954</c:v>
                </c:pt>
                <c:pt idx="114">
                  <c:v>131719</c:v>
                </c:pt>
                <c:pt idx="115">
                  <c:v>116348</c:v>
                </c:pt>
                <c:pt idx="116">
                  <c:v>108504</c:v>
                </c:pt>
                <c:pt idx="155">
                  <c:v>89683</c:v>
                </c:pt>
                <c:pt idx="297">
                  <c:v>73195</c:v>
                </c:pt>
                <c:pt idx="351">
                  <c:v>110823</c:v>
                </c:pt>
                <c:pt idx="407">
                  <c:v>110380</c:v>
                </c:pt>
                <c:pt idx="671">
                  <c:v>100711</c:v>
                </c:pt>
                <c:pt idx="672">
                  <c:v>88873</c:v>
                </c:pt>
                <c:pt idx="673">
                  <c:v>92586</c:v>
                </c:pt>
                <c:pt idx="674">
                  <c:v>80705</c:v>
                </c:pt>
                <c:pt idx="676">
                  <c:v>107214</c:v>
                </c:pt>
                <c:pt idx="680">
                  <c:v>106296</c:v>
                </c:pt>
                <c:pt idx="682">
                  <c:v>89930</c:v>
                </c:pt>
                <c:pt idx="685">
                  <c:v>119031</c:v>
                </c:pt>
                <c:pt idx="686">
                  <c:v>119652</c:v>
                </c:pt>
                <c:pt idx="687">
                  <c:v>109036</c:v>
                </c:pt>
                <c:pt idx="688">
                  <c:v>110753</c:v>
                </c:pt>
                <c:pt idx="689">
                  <c:v>144522</c:v>
                </c:pt>
                <c:pt idx="690">
                  <c:v>88348</c:v>
                </c:pt>
                <c:pt idx="708">
                  <c:v>86844</c:v>
                </c:pt>
                <c:pt idx="710">
                  <c:v>94969</c:v>
                </c:pt>
                <c:pt idx="713">
                  <c:v>96155</c:v>
                </c:pt>
                <c:pt idx="727">
                  <c:v>107214</c:v>
                </c:pt>
                <c:pt idx="728">
                  <c:v>102699</c:v>
                </c:pt>
                <c:pt idx="750">
                  <c:v>117227</c:v>
                </c:pt>
                <c:pt idx="751">
                  <c:v>111869</c:v>
                </c:pt>
                <c:pt idx="753">
                  <c:v>95636</c:v>
                </c:pt>
                <c:pt idx="754">
                  <c:v>99221</c:v>
                </c:pt>
                <c:pt idx="755">
                  <c:v>103652</c:v>
                </c:pt>
                <c:pt idx="757">
                  <c:v>105713</c:v>
                </c:pt>
                <c:pt idx="791">
                  <c:v>104595</c:v>
                </c:pt>
                <c:pt idx="877">
                  <c:v>116386</c:v>
                </c:pt>
                <c:pt idx="919">
                  <c:v>114485</c:v>
                </c:pt>
                <c:pt idx="927">
                  <c:v>125503</c:v>
                </c:pt>
                <c:pt idx="928">
                  <c:v>111690</c:v>
                </c:pt>
                <c:pt idx="937">
                  <c:v>101417</c:v>
                </c:pt>
                <c:pt idx="969">
                  <c:v>126005</c:v>
                </c:pt>
                <c:pt idx="970">
                  <c:v>124107</c:v>
                </c:pt>
                <c:pt idx="1040">
                  <c:v>104473</c:v>
                </c:pt>
                <c:pt idx="1087">
                  <c:v>86241</c:v>
                </c:pt>
                <c:pt idx="1090">
                  <c:v>95765</c:v>
                </c:pt>
                <c:pt idx="1091">
                  <c:v>84314</c:v>
                </c:pt>
                <c:pt idx="1092">
                  <c:v>94828</c:v>
                </c:pt>
                <c:pt idx="1093">
                  <c:v>110633</c:v>
                </c:pt>
                <c:pt idx="1094">
                  <c:v>98610</c:v>
                </c:pt>
                <c:pt idx="1138">
                  <c:v>107825</c:v>
                </c:pt>
                <c:pt idx="1145">
                  <c:v>95273</c:v>
                </c:pt>
                <c:pt idx="1146">
                  <c:v>104739</c:v>
                </c:pt>
                <c:pt idx="1151">
                  <c:v>101738</c:v>
                </c:pt>
                <c:pt idx="1152">
                  <c:v>97387</c:v>
                </c:pt>
                <c:pt idx="1154">
                  <c:v>98736</c:v>
                </c:pt>
                <c:pt idx="1155">
                  <c:v>116241</c:v>
                </c:pt>
                <c:pt idx="1157">
                  <c:v>122507</c:v>
                </c:pt>
                <c:pt idx="1159">
                  <c:v>118363</c:v>
                </c:pt>
                <c:pt idx="1163">
                  <c:v>111320</c:v>
                </c:pt>
                <c:pt idx="1165">
                  <c:v>105117</c:v>
                </c:pt>
                <c:pt idx="1167">
                  <c:v>115070</c:v>
                </c:pt>
                <c:pt idx="1169">
                  <c:v>101967</c:v>
                </c:pt>
                <c:pt idx="1170">
                  <c:v>109363</c:v>
                </c:pt>
                <c:pt idx="1172">
                  <c:v>119729</c:v>
                </c:pt>
                <c:pt idx="1176">
                  <c:v>104746</c:v>
                </c:pt>
                <c:pt idx="1177">
                  <c:v>120162</c:v>
                </c:pt>
                <c:pt idx="1178">
                  <c:v>130370</c:v>
                </c:pt>
                <c:pt idx="1181">
                  <c:v>111705</c:v>
                </c:pt>
                <c:pt idx="1182">
                  <c:v>115177</c:v>
                </c:pt>
                <c:pt idx="1190">
                  <c:v>102812</c:v>
                </c:pt>
                <c:pt idx="1191">
                  <c:v>99175</c:v>
                </c:pt>
                <c:pt idx="1222">
                  <c:v>118688</c:v>
                </c:pt>
                <c:pt idx="1223">
                  <c:v>100343</c:v>
                </c:pt>
                <c:pt idx="1224">
                  <c:v>87822</c:v>
                </c:pt>
                <c:pt idx="1228">
                  <c:v>100409</c:v>
                </c:pt>
                <c:pt idx="1237">
                  <c:v>148338</c:v>
                </c:pt>
                <c:pt idx="1238">
                  <c:v>130140</c:v>
                </c:pt>
                <c:pt idx="1239">
                  <c:v>126253</c:v>
                </c:pt>
                <c:pt idx="1242">
                  <c:v>148340</c:v>
                </c:pt>
                <c:pt idx="1244">
                  <c:v>137103</c:v>
                </c:pt>
                <c:pt idx="1246">
                  <c:v>137784</c:v>
                </c:pt>
                <c:pt idx="1248">
                  <c:v>138163</c:v>
                </c:pt>
                <c:pt idx="1250">
                  <c:v>138236</c:v>
                </c:pt>
                <c:pt idx="1251">
                  <c:v>135106</c:v>
                </c:pt>
                <c:pt idx="1252">
                  <c:v>137099</c:v>
                </c:pt>
                <c:pt idx="1253">
                  <c:v>134942</c:v>
                </c:pt>
                <c:pt idx="1255">
                  <c:v>142219</c:v>
                </c:pt>
                <c:pt idx="1256">
                  <c:v>138713</c:v>
                </c:pt>
                <c:pt idx="1276">
                  <c:v>103965</c:v>
                </c:pt>
                <c:pt idx="1277">
                  <c:v>121306</c:v>
                </c:pt>
                <c:pt idx="1278">
                  <c:v>153552</c:v>
                </c:pt>
                <c:pt idx="1282">
                  <c:v>113937</c:v>
                </c:pt>
                <c:pt idx="1287">
                  <c:v>152836</c:v>
                </c:pt>
                <c:pt idx="1304">
                  <c:v>119243</c:v>
                </c:pt>
                <c:pt idx="1316">
                  <c:v>82822</c:v>
                </c:pt>
                <c:pt idx="1319">
                  <c:v>98047</c:v>
                </c:pt>
                <c:pt idx="1331">
                  <c:v>126261</c:v>
                </c:pt>
                <c:pt idx="1332">
                  <c:v>111087</c:v>
                </c:pt>
                <c:pt idx="1333">
                  <c:v>96872</c:v>
                </c:pt>
                <c:pt idx="1359">
                  <c:v>120341</c:v>
                </c:pt>
                <c:pt idx="1360">
                  <c:v>125614</c:v>
                </c:pt>
                <c:pt idx="1361">
                  <c:v>123160</c:v>
                </c:pt>
                <c:pt idx="1362">
                  <c:v>115726</c:v>
                </c:pt>
                <c:pt idx="1364">
                  <c:v>116873</c:v>
                </c:pt>
                <c:pt idx="1365">
                  <c:v>113934</c:v>
                </c:pt>
                <c:pt idx="1369">
                  <c:v>97668</c:v>
                </c:pt>
                <c:pt idx="1370">
                  <c:v>100757</c:v>
                </c:pt>
                <c:pt idx="1392">
                  <c:v>103793</c:v>
                </c:pt>
                <c:pt idx="1397">
                  <c:v>102926</c:v>
                </c:pt>
                <c:pt idx="1398">
                  <c:v>114510</c:v>
                </c:pt>
                <c:pt idx="1424">
                  <c:v>121927</c:v>
                </c:pt>
                <c:pt idx="1430">
                  <c:v>91626</c:v>
                </c:pt>
                <c:pt idx="1450">
                  <c:v>98571</c:v>
                </c:pt>
                <c:pt idx="1451">
                  <c:v>101403</c:v>
                </c:pt>
                <c:pt idx="1453">
                  <c:v>104108</c:v>
                </c:pt>
                <c:pt idx="1488">
                  <c:v>116277</c:v>
                </c:pt>
                <c:pt idx="1718">
                  <c:v>97366</c:v>
                </c:pt>
                <c:pt idx="1721">
                  <c:v>110167</c:v>
                </c:pt>
                <c:pt idx="1727">
                  <c:v>86274</c:v>
                </c:pt>
                <c:pt idx="1740">
                  <c:v>94097</c:v>
                </c:pt>
                <c:pt idx="1746">
                  <c:v>98590</c:v>
                </c:pt>
                <c:pt idx="1748">
                  <c:v>77722</c:v>
                </c:pt>
                <c:pt idx="1749">
                  <c:v>124792</c:v>
                </c:pt>
                <c:pt idx="1754">
                  <c:v>96705</c:v>
                </c:pt>
                <c:pt idx="1755">
                  <c:v>106659</c:v>
                </c:pt>
                <c:pt idx="1786">
                  <c:v>87923</c:v>
                </c:pt>
                <c:pt idx="1835">
                  <c:v>90898</c:v>
                </c:pt>
                <c:pt idx="1841">
                  <c:v>122325</c:v>
                </c:pt>
                <c:pt idx="1845">
                  <c:v>97434</c:v>
                </c:pt>
                <c:pt idx="1853">
                  <c:v>104203</c:v>
                </c:pt>
                <c:pt idx="1859">
                  <c:v>104108</c:v>
                </c:pt>
                <c:pt idx="1860">
                  <c:v>98447</c:v>
                </c:pt>
                <c:pt idx="1874">
                  <c:v>101214</c:v>
                </c:pt>
                <c:pt idx="1961">
                  <c:v>91951</c:v>
                </c:pt>
                <c:pt idx="1965">
                  <c:v>81733</c:v>
                </c:pt>
                <c:pt idx="1966">
                  <c:v>93934</c:v>
                </c:pt>
                <c:pt idx="1968">
                  <c:v>99726</c:v>
                </c:pt>
                <c:pt idx="1969">
                  <c:v>138920</c:v>
                </c:pt>
                <c:pt idx="1971">
                  <c:v>133613</c:v>
                </c:pt>
                <c:pt idx="1972">
                  <c:v>99080</c:v>
                </c:pt>
                <c:pt idx="2141">
                  <c:v>94388</c:v>
                </c:pt>
                <c:pt idx="2167">
                  <c:v>81715</c:v>
                </c:pt>
                <c:pt idx="2169">
                  <c:v>97561</c:v>
                </c:pt>
                <c:pt idx="2171">
                  <c:v>75884</c:v>
                </c:pt>
                <c:pt idx="2172">
                  <c:v>88978</c:v>
                </c:pt>
                <c:pt idx="2173">
                  <c:v>102763</c:v>
                </c:pt>
                <c:pt idx="2186">
                  <c:v>121450</c:v>
                </c:pt>
                <c:pt idx="2187">
                  <c:v>122794</c:v>
                </c:pt>
                <c:pt idx="2254">
                  <c:v>103032</c:v>
                </c:pt>
                <c:pt idx="2269">
                  <c:v>110584</c:v>
                </c:pt>
                <c:pt idx="2322">
                  <c:v>102978</c:v>
                </c:pt>
                <c:pt idx="2328">
                  <c:v>110995</c:v>
                </c:pt>
                <c:pt idx="2330">
                  <c:v>90053</c:v>
                </c:pt>
                <c:pt idx="2331">
                  <c:v>106984</c:v>
                </c:pt>
                <c:pt idx="2346">
                  <c:v>121528</c:v>
                </c:pt>
                <c:pt idx="2347">
                  <c:v>113853</c:v>
                </c:pt>
                <c:pt idx="2348">
                  <c:v>113729</c:v>
                </c:pt>
                <c:pt idx="2349">
                  <c:v>105051</c:v>
                </c:pt>
              </c:numCache>
            </c:numRef>
          </c:xVal>
          <c:yVal>
            <c:numRef>
              <c:f>pivot_volume!$W$6:$W$2380</c:f>
              <c:numCache>
                <c:formatCode>General</c:formatCode>
                <c:ptCount val="2375"/>
                <c:pt idx="42">
                  <c:v>116504.724609</c:v>
                </c:pt>
                <c:pt idx="43">
                  <c:v>103337.96044900001</c:v>
                </c:pt>
                <c:pt idx="46">
                  <c:v>104962.455078</c:v>
                </c:pt>
                <c:pt idx="47">
                  <c:v>105989.027344</c:v>
                </c:pt>
                <c:pt idx="48">
                  <c:v>165472.37890700001</c:v>
                </c:pt>
                <c:pt idx="58">
                  <c:v>106887.13769600001</c:v>
                </c:pt>
                <c:pt idx="74">
                  <c:v>103793.88671799999</c:v>
                </c:pt>
                <c:pt idx="75">
                  <c:v>112043.30468799999</c:v>
                </c:pt>
                <c:pt idx="77">
                  <c:v>113330.40625</c:v>
                </c:pt>
                <c:pt idx="78">
                  <c:v>109693.649414</c:v>
                </c:pt>
                <c:pt idx="79">
                  <c:v>110784.33837900001</c:v>
                </c:pt>
                <c:pt idx="80">
                  <c:v>115141.61914000001</c:v>
                </c:pt>
                <c:pt idx="81">
                  <c:v>121344.80761800001</c:v>
                </c:pt>
                <c:pt idx="86">
                  <c:v>118978.48632900001</c:v>
                </c:pt>
                <c:pt idx="87">
                  <c:v>112208.13085799999</c:v>
                </c:pt>
                <c:pt idx="88">
                  <c:v>104067.132812</c:v>
                </c:pt>
                <c:pt idx="90">
                  <c:v>111958.31836</c:v>
                </c:pt>
                <c:pt idx="94">
                  <c:v>112154.85449300001</c:v>
                </c:pt>
                <c:pt idx="97">
                  <c:v>106646.81054599999</c:v>
                </c:pt>
                <c:pt idx="99">
                  <c:v>108331.272705</c:v>
                </c:pt>
                <c:pt idx="100">
                  <c:v>121847.098877</c:v>
                </c:pt>
                <c:pt idx="101">
                  <c:v>115547.582031</c:v>
                </c:pt>
                <c:pt idx="102">
                  <c:v>122057.172118</c:v>
                </c:pt>
                <c:pt idx="103">
                  <c:v>128234.360352</c:v>
                </c:pt>
                <c:pt idx="104">
                  <c:v>104902.76000899999</c:v>
                </c:pt>
                <c:pt idx="105">
                  <c:v>106299.744385</c:v>
                </c:pt>
                <c:pt idx="107">
                  <c:v>131299.13964899999</c:v>
                </c:pt>
                <c:pt idx="110">
                  <c:v>129147.26025399999</c:v>
                </c:pt>
                <c:pt idx="111">
                  <c:v>113904.539063</c:v>
                </c:pt>
                <c:pt idx="112">
                  <c:v>119839.133789</c:v>
                </c:pt>
                <c:pt idx="114">
                  <c:v>127883.344727</c:v>
                </c:pt>
                <c:pt idx="115">
                  <c:v>117957.67431599999</c:v>
                </c:pt>
                <c:pt idx="116">
                  <c:v>103119.029786</c:v>
                </c:pt>
                <c:pt idx="155">
                  <c:v>102188.646484</c:v>
                </c:pt>
                <c:pt idx="297">
                  <c:v>108289.97461100001</c:v>
                </c:pt>
                <c:pt idx="351">
                  <c:v>103154.953125</c:v>
                </c:pt>
                <c:pt idx="407">
                  <c:v>110480.172852</c:v>
                </c:pt>
                <c:pt idx="671">
                  <c:v>102279.754395</c:v>
                </c:pt>
                <c:pt idx="672">
                  <c:v>101223.592284</c:v>
                </c:pt>
                <c:pt idx="673">
                  <c:v>101676.856445</c:v>
                </c:pt>
                <c:pt idx="674">
                  <c:v>102188.646484</c:v>
                </c:pt>
                <c:pt idx="676">
                  <c:v>105421.25</c:v>
                </c:pt>
                <c:pt idx="680">
                  <c:v>100403.31982400001</c:v>
                </c:pt>
                <c:pt idx="682">
                  <c:v>108557.426758</c:v>
                </c:pt>
                <c:pt idx="685">
                  <c:v>125671.129395</c:v>
                </c:pt>
                <c:pt idx="686">
                  <c:v>133302.59863200001</c:v>
                </c:pt>
                <c:pt idx="687">
                  <c:v>113130.807128</c:v>
                </c:pt>
                <c:pt idx="688">
                  <c:v>113927.64648500002</c:v>
                </c:pt>
                <c:pt idx="689">
                  <c:v>148360.76660100001</c:v>
                </c:pt>
                <c:pt idx="690">
                  <c:v>105065.45361400001</c:v>
                </c:pt>
                <c:pt idx="708">
                  <c:v>119408.774414</c:v>
                </c:pt>
                <c:pt idx="710">
                  <c:v>106104.312256</c:v>
                </c:pt>
                <c:pt idx="713">
                  <c:v>103680.882813</c:v>
                </c:pt>
                <c:pt idx="727">
                  <c:v>105421.25</c:v>
                </c:pt>
                <c:pt idx="728">
                  <c:v>101285.988281</c:v>
                </c:pt>
                <c:pt idx="750">
                  <c:v>125018.224609</c:v>
                </c:pt>
                <c:pt idx="751">
                  <c:v>129512.195313</c:v>
                </c:pt>
                <c:pt idx="753">
                  <c:v>108129.165039</c:v>
                </c:pt>
                <c:pt idx="754">
                  <c:v>114010.627442</c:v>
                </c:pt>
                <c:pt idx="755">
                  <c:v>114796.592773</c:v>
                </c:pt>
                <c:pt idx="757">
                  <c:v>122764.02832</c:v>
                </c:pt>
                <c:pt idx="791">
                  <c:v>124591.485839</c:v>
                </c:pt>
                <c:pt idx="877">
                  <c:v>109574.31689500001</c:v>
                </c:pt>
                <c:pt idx="919">
                  <c:v>102396.30419900001</c:v>
                </c:pt>
                <c:pt idx="927">
                  <c:v>115821.92187399999</c:v>
                </c:pt>
                <c:pt idx="928">
                  <c:v>125515.99804800001</c:v>
                </c:pt>
                <c:pt idx="937">
                  <c:v>109716.44311600001</c:v>
                </c:pt>
                <c:pt idx="969">
                  <c:v>112818.246094</c:v>
                </c:pt>
                <c:pt idx="970">
                  <c:v>115377.34496999999</c:v>
                </c:pt>
                <c:pt idx="1040">
                  <c:v>100722.992186</c:v>
                </c:pt>
                <c:pt idx="1087">
                  <c:v>101768.646485</c:v>
                </c:pt>
                <c:pt idx="1090">
                  <c:v>107482.219727</c:v>
                </c:pt>
                <c:pt idx="1091">
                  <c:v>102463.02636799999</c:v>
                </c:pt>
                <c:pt idx="1092">
                  <c:v>102674.81054599999</c:v>
                </c:pt>
                <c:pt idx="1093">
                  <c:v>122361.115234</c:v>
                </c:pt>
                <c:pt idx="1094">
                  <c:v>104296.42773499999</c:v>
                </c:pt>
                <c:pt idx="1138">
                  <c:v>109676.666992</c:v>
                </c:pt>
                <c:pt idx="1145">
                  <c:v>102997.212403</c:v>
                </c:pt>
                <c:pt idx="1146">
                  <c:v>103291.27441399998</c:v>
                </c:pt>
                <c:pt idx="1151">
                  <c:v>101499.545899</c:v>
                </c:pt>
                <c:pt idx="1152">
                  <c:v>107139.283203</c:v>
                </c:pt>
                <c:pt idx="1154">
                  <c:v>109816.90332100001</c:v>
                </c:pt>
                <c:pt idx="1155">
                  <c:v>122521.512694</c:v>
                </c:pt>
                <c:pt idx="1157">
                  <c:v>107730.947267</c:v>
                </c:pt>
                <c:pt idx="1159">
                  <c:v>111052.08642600001</c:v>
                </c:pt>
                <c:pt idx="1163">
                  <c:v>109877.17871199999</c:v>
                </c:pt>
                <c:pt idx="1165">
                  <c:v>109334.555177</c:v>
                </c:pt>
                <c:pt idx="1167">
                  <c:v>116811.021484</c:v>
                </c:pt>
                <c:pt idx="1169">
                  <c:v>102612.864747</c:v>
                </c:pt>
                <c:pt idx="1170">
                  <c:v>107769.430664</c:v>
                </c:pt>
                <c:pt idx="1172">
                  <c:v>114854.942383</c:v>
                </c:pt>
                <c:pt idx="1176">
                  <c:v>105776.12890699999</c:v>
                </c:pt>
                <c:pt idx="1177">
                  <c:v>113713.866211</c:v>
                </c:pt>
                <c:pt idx="1178">
                  <c:v>120321.925781</c:v>
                </c:pt>
                <c:pt idx="1181">
                  <c:v>104901.986817</c:v>
                </c:pt>
                <c:pt idx="1182">
                  <c:v>111731.280273</c:v>
                </c:pt>
                <c:pt idx="1190">
                  <c:v>105390.141602</c:v>
                </c:pt>
                <c:pt idx="1191">
                  <c:v>104508.120606</c:v>
                </c:pt>
                <c:pt idx="1222">
                  <c:v>118191.672852</c:v>
                </c:pt>
                <c:pt idx="1223">
                  <c:v>107157.80566500001</c:v>
                </c:pt>
                <c:pt idx="1224">
                  <c:v>119226.45703200001</c:v>
                </c:pt>
                <c:pt idx="1228">
                  <c:v>107996.785644</c:v>
                </c:pt>
                <c:pt idx="1237">
                  <c:v>141657.884765</c:v>
                </c:pt>
                <c:pt idx="1238">
                  <c:v>144656.63037</c:v>
                </c:pt>
                <c:pt idx="1239">
                  <c:v>130197.726563</c:v>
                </c:pt>
                <c:pt idx="1242">
                  <c:v>140068.11669900001</c:v>
                </c:pt>
                <c:pt idx="1244">
                  <c:v>139475.22753899998</c:v>
                </c:pt>
                <c:pt idx="1246">
                  <c:v>133544.388183</c:v>
                </c:pt>
                <c:pt idx="1248">
                  <c:v>140503.24902400002</c:v>
                </c:pt>
                <c:pt idx="1250">
                  <c:v>135622.93017499999</c:v>
                </c:pt>
                <c:pt idx="1251">
                  <c:v>159578.21386600001</c:v>
                </c:pt>
                <c:pt idx="1252">
                  <c:v>151004.91796799999</c:v>
                </c:pt>
                <c:pt idx="1253">
                  <c:v>161836.73339800001</c:v>
                </c:pt>
                <c:pt idx="1255">
                  <c:v>163049.44433599999</c:v>
                </c:pt>
                <c:pt idx="1256">
                  <c:v>164622.349609</c:v>
                </c:pt>
                <c:pt idx="1276">
                  <c:v>115365.708008</c:v>
                </c:pt>
                <c:pt idx="1277">
                  <c:v>113329.181641</c:v>
                </c:pt>
                <c:pt idx="1278">
                  <c:v>125285.97265499999</c:v>
                </c:pt>
                <c:pt idx="1282">
                  <c:v>112659.34668</c:v>
                </c:pt>
                <c:pt idx="1287">
                  <c:v>157958.20410199999</c:v>
                </c:pt>
                <c:pt idx="1304">
                  <c:v>125526.35937600001</c:v>
                </c:pt>
                <c:pt idx="1316">
                  <c:v>103811.31933499999</c:v>
                </c:pt>
                <c:pt idx="1319">
                  <c:v>116859.00683500001</c:v>
                </c:pt>
                <c:pt idx="1331">
                  <c:v>100920.398436</c:v>
                </c:pt>
                <c:pt idx="1332">
                  <c:v>115209.22070199999</c:v>
                </c:pt>
                <c:pt idx="1333">
                  <c:v>111298.34228499999</c:v>
                </c:pt>
                <c:pt idx="1359">
                  <c:v>107972.553711</c:v>
                </c:pt>
                <c:pt idx="1360">
                  <c:v>119693.70996200001</c:v>
                </c:pt>
                <c:pt idx="1361">
                  <c:v>134723.90161199999</c:v>
                </c:pt>
                <c:pt idx="1362">
                  <c:v>109780.574219</c:v>
                </c:pt>
                <c:pt idx="1364">
                  <c:v>114843.82324099999</c:v>
                </c:pt>
                <c:pt idx="1365">
                  <c:v>130413.414795</c:v>
                </c:pt>
                <c:pt idx="1369">
                  <c:v>109592.65332</c:v>
                </c:pt>
                <c:pt idx="1370">
                  <c:v>110905.085937</c:v>
                </c:pt>
                <c:pt idx="1392">
                  <c:v>109237.30957000001</c:v>
                </c:pt>
                <c:pt idx="1397">
                  <c:v>116403.64209000001</c:v>
                </c:pt>
                <c:pt idx="1398">
                  <c:v>134657.20410100001</c:v>
                </c:pt>
                <c:pt idx="1424">
                  <c:v>105749.79296799999</c:v>
                </c:pt>
                <c:pt idx="1430">
                  <c:v>104916.87451199999</c:v>
                </c:pt>
                <c:pt idx="1450">
                  <c:v>104064.771485</c:v>
                </c:pt>
                <c:pt idx="1451">
                  <c:v>103534.216308</c:v>
                </c:pt>
                <c:pt idx="1453">
                  <c:v>102193.75683599999</c:v>
                </c:pt>
                <c:pt idx="1488">
                  <c:v>129325.28027300001</c:v>
                </c:pt>
                <c:pt idx="1718">
                  <c:v>107795.107911</c:v>
                </c:pt>
                <c:pt idx="1721">
                  <c:v>125469.050781</c:v>
                </c:pt>
                <c:pt idx="1727">
                  <c:v>107795.118164</c:v>
                </c:pt>
                <c:pt idx="1740">
                  <c:v>100148.005859</c:v>
                </c:pt>
                <c:pt idx="1746">
                  <c:v>110719.53808700001</c:v>
                </c:pt>
                <c:pt idx="1748">
                  <c:v>104192.07421799999</c:v>
                </c:pt>
                <c:pt idx="1749">
                  <c:v>125591.12109300001</c:v>
                </c:pt>
                <c:pt idx="1754">
                  <c:v>104018.279297</c:v>
                </c:pt>
                <c:pt idx="1755">
                  <c:v>116356.201172</c:v>
                </c:pt>
                <c:pt idx="1786">
                  <c:v>102734.513184</c:v>
                </c:pt>
                <c:pt idx="1835">
                  <c:v>118720.908692</c:v>
                </c:pt>
                <c:pt idx="1841">
                  <c:v>125727.16503999999</c:v>
                </c:pt>
                <c:pt idx="1845">
                  <c:v>119337.416015</c:v>
                </c:pt>
                <c:pt idx="1853">
                  <c:v>101788.471191</c:v>
                </c:pt>
                <c:pt idx="1859">
                  <c:v>110480.172852</c:v>
                </c:pt>
                <c:pt idx="1860">
                  <c:v>102506.099122</c:v>
                </c:pt>
                <c:pt idx="1874">
                  <c:v>118255.37207</c:v>
                </c:pt>
                <c:pt idx="1961">
                  <c:v>104842.307617</c:v>
                </c:pt>
                <c:pt idx="1965">
                  <c:v>106361.348144</c:v>
                </c:pt>
                <c:pt idx="1966">
                  <c:v>103349.12597699999</c:v>
                </c:pt>
                <c:pt idx="1968">
                  <c:v>100359.46118100001</c:v>
                </c:pt>
                <c:pt idx="1969">
                  <c:v>146493.18261799999</c:v>
                </c:pt>
                <c:pt idx="1971">
                  <c:v>120517.23974599999</c:v>
                </c:pt>
                <c:pt idx="1972">
                  <c:v>108094.08544899999</c:v>
                </c:pt>
                <c:pt idx="2141">
                  <c:v>103381.331055</c:v>
                </c:pt>
                <c:pt idx="2167">
                  <c:v>105608.805664</c:v>
                </c:pt>
                <c:pt idx="2169">
                  <c:v>100105.693848</c:v>
                </c:pt>
                <c:pt idx="2171">
                  <c:v>105193.97265499999</c:v>
                </c:pt>
                <c:pt idx="2172">
                  <c:v>110533.895263</c:v>
                </c:pt>
                <c:pt idx="2173">
                  <c:v>120748.767578</c:v>
                </c:pt>
                <c:pt idx="2186">
                  <c:v>124537.912109</c:v>
                </c:pt>
                <c:pt idx="2187">
                  <c:v>125237.45605499999</c:v>
                </c:pt>
                <c:pt idx="2254">
                  <c:v>105576.33422799999</c:v>
                </c:pt>
                <c:pt idx="2269">
                  <c:v>100200.139037</c:v>
                </c:pt>
                <c:pt idx="2322">
                  <c:v>104433.079101</c:v>
                </c:pt>
                <c:pt idx="2328">
                  <c:v>101326.182128</c:v>
                </c:pt>
                <c:pt idx="2330">
                  <c:v>131254.50097699999</c:v>
                </c:pt>
                <c:pt idx="2331">
                  <c:v>101244.10498</c:v>
                </c:pt>
                <c:pt idx="2346">
                  <c:v>112042.604492</c:v>
                </c:pt>
                <c:pt idx="2347">
                  <c:v>115506.758789</c:v>
                </c:pt>
                <c:pt idx="2348">
                  <c:v>115617.495117</c:v>
                </c:pt>
                <c:pt idx="2349">
                  <c:v>102389.11816399998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F2B-4071-B95E-A23303F946D6}"/>
            </c:ext>
          </c:extLst>
        </c:ser>
        <c:ser>
          <c:idx val="12"/>
          <c:order val="12"/>
          <c:tx>
            <c:v>45 degree</c:v>
          </c:tx>
          <c:spPr>
            <a:ln w="19050">
              <a:noFill/>
            </a:ln>
          </c:spPr>
          <c:xVal>
            <c:numRef>
              <c:f>ref0!$A$1:$A$2</c:f>
              <c:numCache>
                <c:formatCode>General</c:formatCode>
                <c:ptCount val="2"/>
                <c:pt idx="0">
                  <c:v>0</c:v>
                </c:pt>
                <c:pt idx="1">
                  <c:v>165472.37890700001</c:v>
                </c:pt>
              </c:numCache>
            </c:numRef>
          </c:xVal>
          <c:yVal>
            <c:numRef>
              <c:f>ref0!$B$1:$B$2</c:f>
              <c:numCache>
                <c:formatCode>General</c:formatCode>
                <c:ptCount val="2"/>
                <c:pt idx="0">
                  <c:v>0</c:v>
                </c:pt>
                <c:pt idx="1">
                  <c:v>165472.37890700001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374-4E13-AEBA-550F221A2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90304"/>
        <c:axId val="231492224"/>
        <c:extLst/>
      </c:scatterChart>
      <c:valAx>
        <c:axId val="23149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492224"/>
        <c:crosses val="autoZero"/>
        <c:crossBetween val="midCat"/>
      </c:valAx>
      <c:valAx>
        <c:axId val="23149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49030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Pseudo MSA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282162609726508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F2C-4469-8A23-452FE5607F17}"/>
            </c:ext>
          </c:extLst>
        </c:ser>
        <c:ser>
          <c:idx val="0"/>
          <c:order val="1"/>
          <c:tx>
            <c:v>Center City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trendline>
            <c:spPr>
              <a:ln w="15875">
                <a:solidFill>
                  <a:srgbClr val="C0000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8932455435027165E-2"/>
                  <c:y val="-3.7696755036347826E-2"/>
                </c:manualLayout>
              </c:layout>
              <c:numFmt formatCode="#,##0.00" sourceLinked="0"/>
              <c:spPr>
                <a:solidFill>
                  <a:srgbClr val="C00000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pivot_psma!$B$6:$B$2380</c:f>
              <c:numCache>
                <c:formatCode>General</c:formatCode>
                <c:ptCount val="2375"/>
                <c:pt idx="13">
                  <c:v>25749</c:v>
                </c:pt>
                <c:pt idx="127">
                  <c:v>3708</c:v>
                </c:pt>
                <c:pt idx="177">
                  <c:v>9661</c:v>
                </c:pt>
                <c:pt idx="187">
                  <c:v>12104</c:v>
                </c:pt>
                <c:pt idx="265">
                  <c:v>5079</c:v>
                </c:pt>
                <c:pt idx="531">
                  <c:v>15590</c:v>
                </c:pt>
                <c:pt idx="661">
                  <c:v>2838</c:v>
                </c:pt>
                <c:pt idx="845">
                  <c:v>3610</c:v>
                </c:pt>
                <c:pt idx="846">
                  <c:v>6489</c:v>
                </c:pt>
                <c:pt idx="851">
                  <c:v>11024</c:v>
                </c:pt>
                <c:pt idx="1024">
                  <c:v>16072</c:v>
                </c:pt>
                <c:pt idx="1490">
                  <c:v>25715</c:v>
                </c:pt>
                <c:pt idx="1499">
                  <c:v>14179</c:v>
                </c:pt>
                <c:pt idx="1500">
                  <c:v>10002</c:v>
                </c:pt>
                <c:pt idx="1501">
                  <c:v>3117</c:v>
                </c:pt>
                <c:pt idx="1502">
                  <c:v>2402</c:v>
                </c:pt>
                <c:pt idx="1507">
                  <c:v>20035</c:v>
                </c:pt>
                <c:pt idx="1579">
                  <c:v>4130</c:v>
                </c:pt>
                <c:pt idx="1580">
                  <c:v>10080</c:v>
                </c:pt>
                <c:pt idx="1581">
                  <c:v>11211</c:v>
                </c:pt>
                <c:pt idx="1582">
                  <c:v>14627</c:v>
                </c:pt>
                <c:pt idx="1583">
                  <c:v>14547</c:v>
                </c:pt>
                <c:pt idx="1584">
                  <c:v>13512</c:v>
                </c:pt>
                <c:pt idx="1585">
                  <c:v>5449</c:v>
                </c:pt>
                <c:pt idx="1586">
                  <c:v>4004</c:v>
                </c:pt>
                <c:pt idx="1587">
                  <c:v>10399</c:v>
                </c:pt>
                <c:pt idx="1588">
                  <c:v>15259</c:v>
                </c:pt>
                <c:pt idx="1589">
                  <c:v>10454</c:v>
                </c:pt>
                <c:pt idx="1590">
                  <c:v>11537</c:v>
                </c:pt>
                <c:pt idx="1592">
                  <c:v>8196</c:v>
                </c:pt>
                <c:pt idx="1593">
                  <c:v>11670</c:v>
                </c:pt>
                <c:pt idx="1594">
                  <c:v>7531</c:v>
                </c:pt>
                <c:pt idx="1595">
                  <c:v>7935</c:v>
                </c:pt>
                <c:pt idx="1596">
                  <c:v>5830</c:v>
                </c:pt>
                <c:pt idx="1597">
                  <c:v>15712</c:v>
                </c:pt>
                <c:pt idx="1598">
                  <c:v>7159</c:v>
                </c:pt>
                <c:pt idx="1599">
                  <c:v>11983</c:v>
                </c:pt>
                <c:pt idx="1600">
                  <c:v>9333</c:v>
                </c:pt>
                <c:pt idx="1601">
                  <c:v>11064</c:v>
                </c:pt>
                <c:pt idx="1602">
                  <c:v>2133</c:v>
                </c:pt>
                <c:pt idx="1603">
                  <c:v>7607</c:v>
                </c:pt>
                <c:pt idx="1604">
                  <c:v>5275</c:v>
                </c:pt>
                <c:pt idx="1605">
                  <c:v>10590</c:v>
                </c:pt>
                <c:pt idx="1606">
                  <c:v>9215</c:v>
                </c:pt>
                <c:pt idx="1607">
                  <c:v>8432</c:v>
                </c:pt>
                <c:pt idx="1608">
                  <c:v>8934</c:v>
                </c:pt>
                <c:pt idx="1609">
                  <c:v>9303</c:v>
                </c:pt>
                <c:pt idx="1610">
                  <c:v>4064</c:v>
                </c:pt>
                <c:pt idx="1611">
                  <c:v>4378</c:v>
                </c:pt>
                <c:pt idx="1612">
                  <c:v>11128</c:v>
                </c:pt>
                <c:pt idx="1613">
                  <c:v>9830</c:v>
                </c:pt>
                <c:pt idx="1614">
                  <c:v>3547</c:v>
                </c:pt>
                <c:pt idx="1615">
                  <c:v>2270</c:v>
                </c:pt>
                <c:pt idx="1616">
                  <c:v>11862</c:v>
                </c:pt>
                <c:pt idx="1617">
                  <c:v>8098</c:v>
                </c:pt>
                <c:pt idx="1618">
                  <c:v>11703</c:v>
                </c:pt>
                <c:pt idx="1619">
                  <c:v>7690</c:v>
                </c:pt>
                <c:pt idx="1620">
                  <c:v>13960</c:v>
                </c:pt>
                <c:pt idx="1621">
                  <c:v>13209</c:v>
                </c:pt>
                <c:pt idx="1622">
                  <c:v>11951</c:v>
                </c:pt>
                <c:pt idx="1623">
                  <c:v>12930</c:v>
                </c:pt>
                <c:pt idx="1624">
                  <c:v>10098</c:v>
                </c:pt>
                <c:pt idx="1625">
                  <c:v>13174</c:v>
                </c:pt>
                <c:pt idx="1626">
                  <c:v>11895</c:v>
                </c:pt>
                <c:pt idx="1627">
                  <c:v>11030</c:v>
                </c:pt>
                <c:pt idx="1628">
                  <c:v>2179</c:v>
                </c:pt>
                <c:pt idx="1631">
                  <c:v>9224</c:v>
                </c:pt>
                <c:pt idx="1632">
                  <c:v>4676</c:v>
                </c:pt>
                <c:pt idx="1633">
                  <c:v>11957</c:v>
                </c:pt>
                <c:pt idx="1635">
                  <c:v>10923</c:v>
                </c:pt>
                <c:pt idx="1636">
                  <c:v>4499</c:v>
                </c:pt>
                <c:pt idx="1660">
                  <c:v>3661</c:v>
                </c:pt>
                <c:pt idx="1739">
                  <c:v>80685</c:v>
                </c:pt>
                <c:pt idx="1740">
                  <c:v>94097</c:v>
                </c:pt>
                <c:pt idx="1965">
                  <c:v>81733</c:v>
                </c:pt>
                <c:pt idx="1968">
                  <c:v>99726</c:v>
                </c:pt>
                <c:pt idx="1970">
                  <c:v>26229</c:v>
                </c:pt>
                <c:pt idx="1973">
                  <c:v>24767</c:v>
                </c:pt>
              </c:numCache>
            </c:numRef>
          </c:xVal>
          <c:yVal>
            <c:numRef>
              <c:f>pivot_psma!$C$6:$C$2380</c:f>
              <c:numCache>
                <c:formatCode>General</c:formatCode>
                <c:ptCount val="2375"/>
                <c:pt idx="13">
                  <c:v>36396.181579999997</c:v>
                </c:pt>
                <c:pt idx="127">
                  <c:v>1100.977306</c:v>
                </c:pt>
                <c:pt idx="177">
                  <c:v>8214.9108440000018</c:v>
                </c:pt>
                <c:pt idx="187">
                  <c:v>9107.0516549999993</c:v>
                </c:pt>
                <c:pt idx="265">
                  <c:v>6213.3496319999995</c:v>
                </c:pt>
                <c:pt idx="531">
                  <c:v>11738.152618</c:v>
                </c:pt>
                <c:pt idx="661">
                  <c:v>1864.7676239999998</c:v>
                </c:pt>
                <c:pt idx="845">
                  <c:v>4798.9999760000001</c:v>
                </c:pt>
                <c:pt idx="846">
                  <c:v>19874.961968</c:v>
                </c:pt>
                <c:pt idx="851">
                  <c:v>4341.4771780000001</c:v>
                </c:pt>
                <c:pt idx="1024">
                  <c:v>16223.545776999999</c:v>
                </c:pt>
                <c:pt idx="1490">
                  <c:v>25284.493651000004</c:v>
                </c:pt>
                <c:pt idx="1499">
                  <c:v>16433.697396</c:v>
                </c:pt>
                <c:pt idx="1500">
                  <c:v>3452.9345090000002</c:v>
                </c:pt>
                <c:pt idx="1501">
                  <c:v>4652.3021229999995</c:v>
                </c:pt>
                <c:pt idx="1502">
                  <c:v>2919.2047479999997</c:v>
                </c:pt>
                <c:pt idx="1507">
                  <c:v>20331.322982999998</c:v>
                </c:pt>
                <c:pt idx="1579">
                  <c:v>4917.738464</c:v>
                </c:pt>
                <c:pt idx="1580">
                  <c:v>4312.5725160000002</c:v>
                </c:pt>
                <c:pt idx="1581">
                  <c:v>4973.187011</c:v>
                </c:pt>
                <c:pt idx="1582">
                  <c:v>8963.7730409999986</c:v>
                </c:pt>
                <c:pt idx="1583">
                  <c:v>6464.4273530000009</c:v>
                </c:pt>
                <c:pt idx="1584">
                  <c:v>8255.5529179999994</c:v>
                </c:pt>
                <c:pt idx="1585">
                  <c:v>1802.7944830000001</c:v>
                </c:pt>
                <c:pt idx="1586">
                  <c:v>1225.4834799999999</c:v>
                </c:pt>
                <c:pt idx="1587">
                  <c:v>8181.2245939999993</c:v>
                </c:pt>
                <c:pt idx="1588">
                  <c:v>12946.624694999999</c:v>
                </c:pt>
                <c:pt idx="1589">
                  <c:v>18900.684021000001</c:v>
                </c:pt>
                <c:pt idx="1590">
                  <c:v>10081.408693000001</c:v>
                </c:pt>
                <c:pt idx="1592">
                  <c:v>11722.007691000001</c:v>
                </c:pt>
                <c:pt idx="1593">
                  <c:v>9871.7873529999997</c:v>
                </c:pt>
                <c:pt idx="1594">
                  <c:v>3142.0031349999999</c:v>
                </c:pt>
                <c:pt idx="1595">
                  <c:v>3027.7921489999999</c:v>
                </c:pt>
                <c:pt idx="1596">
                  <c:v>2414.0677340000002</c:v>
                </c:pt>
                <c:pt idx="1597">
                  <c:v>7533.450836</c:v>
                </c:pt>
                <c:pt idx="1598">
                  <c:v>11722.007691000001</c:v>
                </c:pt>
                <c:pt idx="1599">
                  <c:v>8166.1091080000006</c:v>
                </c:pt>
                <c:pt idx="1600">
                  <c:v>7742.2050170000002</c:v>
                </c:pt>
                <c:pt idx="1601">
                  <c:v>8027.6741849999999</c:v>
                </c:pt>
                <c:pt idx="1602">
                  <c:v>3625.9305029999996</c:v>
                </c:pt>
                <c:pt idx="1603">
                  <c:v>4671.2041650000001</c:v>
                </c:pt>
                <c:pt idx="1604">
                  <c:v>2059.600261</c:v>
                </c:pt>
                <c:pt idx="1605">
                  <c:v>7257.1062469999997</c:v>
                </c:pt>
                <c:pt idx="1606">
                  <c:v>6267.833224</c:v>
                </c:pt>
                <c:pt idx="1607">
                  <c:v>7986.2782910000005</c:v>
                </c:pt>
                <c:pt idx="1608">
                  <c:v>6756.9568319999998</c:v>
                </c:pt>
                <c:pt idx="1609">
                  <c:v>2936.0012040000001</c:v>
                </c:pt>
                <c:pt idx="1610">
                  <c:v>1930.1071470000002</c:v>
                </c:pt>
                <c:pt idx="1611">
                  <c:v>3797.3934850000001</c:v>
                </c:pt>
                <c:pt idx="1612">
                  <c:v>12333.163682000002</c:v>
                </c:pt>
                <c:pt idx="1613">
                  <c:v>8646.1053539999994</c:v>
                </c:pt>
                <c:pt idx="1614">
                  <c:v>3942.3858690000002</c:v>
                </c:pt>
                <c:pt idx="1615">
                  <c:v>5073.2312089999996</c:v>
                </c:pt>
                <c:pt idx="1616">
                  <c:v>13995.366088000001</c:v>
                </c:pt>
                <c:pt idx="1617">
                  <c:v>4900.0380859999996</c:v>
                </c:pt>
                <c:pt idx="1618">
                  <c:v>6864.2254030000004</c:v>
                </c:pt>
                <c:pt idx="1619">
                  <c:v>5991.0114439999998</c:v>
                </c:pt>
                <c:pt idx="1620">
                  <c:v>8810.4440529999993</c:v>
                </c:pt>
                <c:pt idx="1621">
                  <c:v>9739.7434080000003</c:v>
                </c:pt>
                <c:pt idx="1622">
                  <c:v>11588.404175</c:v>
                </c:pt>
                <c:pt idx="1623">
                  <c:v>10316.030181</c:v>
                </c:pt>
                <c:pt idx="1624">
                  <c:v>10540.628204000001</c:v>
                </c:pt>
                <c:pt idx="1625">
                  <c:v>17526.585570000003</c:v>
                </c:pt>
                <c:pt idx="1626">
                  <c:v>18469.417572999999</c:v>
                </c:pt>
                <c:pt idx="1627">
                  <c:v>24379.574645999997</c:v>
                </c:pt>
                <c:pt idx="1628">
                  <c:v>1431.8792530000001</c:v>
                </c:pt>
                <c:pt idx="1631">
                  <c:v>7570.9692690000002</c:v>
                </c:pt>
                <c:pt idx="1632">
                  <c:v>3230.0952700000003</c:v>
                </c:pt>
                <c:pt idx="1633">
                  <c:v>6868.9514850000005</c:v>
                </c:pt>
                <c:pt idx="1635">
                  <c:v>11513.186828</c:v>
                </c:pt>
                <c:pt idx="1636">
                  <c:v>2250.6676649999999</c:v>
                </c:pt>
                <c:pt idx="1660">
                  <c:v>3685.2672320000001</c:v>
                </c:pt>
                <c:pt idx="1739">
                  <c:v>86556.853759000005</c:v>
                </c:pt>
                <c:pt idx="1740">
                  <c:v>100148.005859</c:v>
                </c:pt>
                <c:pt idx="1965">
                  <c:v>106361.348144</c:v>
                </c:pt>
                <c:pt idx="1968">
                  <c:v>100359.46118100001</c:v>
                </c:pt>
                <c:pt idx="1970">
                  <c:v>35204.048888999998</c:v>
                </c:pt>
                <c:pt idx="1973">
                  <c:v>29127.754090000002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F2C-4469-8A23-452FE5607F17}"/>
            </c:ext>
          </c:extLst>
        </c:ser>
        <c:ser>
          <c:idx val="2"/>
          <c:order val="2"/>
          <c:tx>
            <c:v>Central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2389340901006461E-2"/>
                  <c:y val="-4.9714149367692674E-2"/>
                </c:manualLayout>
              </c:layout>
              <c:numFmt formatCode="#,##0.00" sourceLinked="0"/>
              <c:spPr>
                <a:solidFill>
                  <a:schemeClr val="accent2">
                    <a:lumMod val="7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pivot_psma!$D$6:$D$2380</c:f>
              <c:numCache>
                <c:formatCode>General</c:formatCode>
                <c:ptCount val="2375"/>
                <c:pt idx="1">
                  <c:v>2958</c:v>
                </c:pt>
                <c:pt idx="2">
                  <c:v>24070</c:v>
                </c:pt>
                <c:pt idx="5">
                  <c:v>6700</c:v>
                </c:pt>
                <c:pt idx="7">
                  <c:v>9300</c:v>
                </c:pt>
                <c:pt idx="8">
                  <c:v>19052</c:v>
                </c:pt>
                <c:pt idx="9">
                  <c:v>5824</c:v>
                </c:pt>
                <c:pt idx="11">
                  <c:v>6878</c:v>
                </c:pt>
                <c:pt idx="12">
                  <c:v>12827</c:v>
                </c:pt>
                <c:pt idx="17">
                  <c:v>12838</c:v>
                </c:pt>
                <c:pt idx="18">
                  <c:v>6900</c:v>
                </c:pt>
                <c:pt idx="20">
                  <c:v>7300</c:v>
                </c:pt>
                <c:pt idx="22">
                  <c:v>21400</c:v>
                </c:pt>
                <c:pt idx="28">
                  <c:v>23936</c:v>
                </c:pt>
                <c:pt idx="49">
                  <c:v>60014</c:v>
                </c:pt>
                <c:pt idx="54">
                  <c:v>5522</c:v>
                </c:pt>
                <c:pt idx="76">
                  <c:v>69228</c:v>
                </c:pt>
                <c:pt idx="77">
                  <c:v>125971</c:v>
                </c:pt>
                <c:pt idx="78">
                  <c:v>104989</c:v>
                </c:pt>
                <c:pt idx="80">
                  <c:v>97203</c:v>
                </c:pt>
                <c:pt idx="81">
                  <c:v>117680</c:v>
                </c:pt>
                <c:pt idx="82">
                  <c:v>89463</c:v>
                </c:pt>
                <c:pt idx="83">
                  <c:v>76629</c:v>
                </c:pt>
                <c:pt idx="84">
                  <c:v>86295</c:v>
                </c:pt>
                <c:pt idx="85">
                  <c:v>99899</c:v>
                </c:pt>
                <c:pt idx="104">
                  <c:v>103770</c:v>
                </c:pt>
                <c:pt idx="105">
                  <c:v>100286</c:v>
                </c:pt>
                <c:pt idx="106">
                  <c:v>80553</c:v>
                </c:pt>
                <c:pt idx="107">
                  <c:v>124522</c:v>
                </c:pt>
                <c:pt idx="108">
                  <c:v>86516</c:v>
                </c:pt>
                <c:pt idx="109">
                  <c:v>70389</c:v>
                </c:pt>
                <c:pt idx="110">
                  <c:v>116555</c:v>
                </c:pt>
                <c:pt idx="111">
                  <c:v>103150</c:v>
                </c:pt>
                <c:pt idx="112">
                  <c:v>111954</c:v>
                </c:pt>
                <c:pt idx="113">
                  <c:v>32300</c:v>
                </c:pt>
                <c:pt idx="124">
                  <c:v>12089</c:v>
                </c:pt>
                <c:pt idx="125">
                  <c:v>23538</c:v>
                </c:pt>
                <c:pt idx="126">
                  <c:v>16781</c:v>
                </c:pt>
                <c:pt idx="128">
                  <c:v>10276</c:v>
                </c:pt>
                <c:pt idx="130">
                  <c:v>4800</c:v>
                </c:pt>
                <c:pt idx="134">
                  <c:v>4414</c:v>
                </c:pt>
                <c:pt idx="137">
                  <c:v>5207</c:v>
                </c:pt>
                <c:pt idx="138">
                  <c:v>5894</c:v>
                </c:pt>
                <c:pt idx="140">
                  <c:v>4402</c:v>
                </c:pt>
                <c:pt idx="143">
                  <c:v>9721</c:v>
                </c:pt>
                <c:pt idx="144">
                  <c:v>3600</c:v>
                </c:pt>
                <c:pt idx="145">
                  <c:v>10000</c:v>
                </c:pt>
                <c:pt idx="147">
                  <c:v>19550</c:v>
                </c:pt>
                <c:pt idx="148">
                  <c:v>7465</c:v>
                </c:pt>
                <c:pt idx="149">
                  <c:v>72413</c:v>
                </c:pt>
                <c:pt idx="150">
                  <c:v>23783</c:v>
                </c:pt>
                <c:pt idx="166">
                  <c:v>16800</c:v>
                </c:pt>
                <c:pt idx="173">
                  <c:v>14200</c:v>
                </c:pt>
                <c:pt idx="175">
                  <c:v>13000</c:v>
                </c:pt>
                <c:pt idx="183">
                  <c:v>2468</c:v>
                </c:pt>
                <c:pt idx="184">
                  <c:v>23439</c:v>
                </c:pt>
                <c:pt idx="185">
                  <c:v>23816</c:v>
                </c:pt>
                <c:pt idx="193">
                  <c:v>5408</c:v>
                </c:pt>
                <c:pt idx="194">
                  <c:v>3937</c:v>
                </c:pt>
                <c:pt idx="195">
                  <c:v>11230</c:v>
                </c:pt>
                <c:pt idx="198">
                  <c:v>6363</c:v>
                </c:pt>
                <c:pt idx="199">
                  <c:v>7747</c:v>
                </c:pt>
                <c:pt idx="200">
                  <c:v>16600</c:v>
                </c:pt>
                <c:pt idx="201">
                  <c:v>10954</c:v>
                </c:pt>
                <c:pt idx="204">
                  <c:v>12600</c:v>
                </c:pt>
                <c:pt idx="205">
                  <c:v>7086</c:v>
                </c:pt>
                <c:pt idx="211">
                  <c:v>7868</c:v>
                </c:pt>
                <c:pt idx="212">
                  <c:v>16600</c:v>
                </c:pt>
                <c:pt idx="213">
                  <c:v>5768</c:v>
                </c:pt>
                <c:pt idx="214">
                  <c:v>4647</c:v>
                </c:pt>
                <c:pt idx="215">
                  <c:v>18672</c:v>
                </c:pt>
                <c:pt idx="216">
                  <c:v>9798</c:v>
                </c:pt>
                <c:pt idx="217">
                  <c:v>11426</c:v>
                </c:pt>
                <c:pt idx="218">
                  <c:v>15100</c:v>
                </c:pt>
                <c:pt idx="219">
                  <c:v>4000</c:v>
                </c:pt>
                <c:pt idx="220">
                  <c:v>4600</c:v>
                </c:pt>
                <c:pt idx="221">
                  <c:v>16554</c:v>
                </c:pt>
                <c:pt idx="222">
                  <c:v>2528</c:v>
                </c:pt>
                <c:pt idx="223">
                  <c:v>5881</c:v>
                </c:pt>
                <c:pt idx="237">
                  <c:v>3036</c:v>
                </c:pt>
                <c:pt idx="245">
                  <c:v>10255</c:v>
                </c:pt>
                <c:pt idx="246">
                  <c:v>8196</c:v>
                </c:pt>
                <c:pt idx="252">
                  <c:v>5859</c:v>
                </c:pt>
                <c:pt idx="261">
                  <c:v>30000</c:v>
                </c:pt>
                <c:pt idx="262">
                  <c:v>12000</c:v>
                </c:pt>
                <c:pt idx="263">
                  <c:v>21000</c:v>
                </c:pt>
                <c:pt idx="264">
                  <c:v>15400</c:v>
                </c:pt>
                <c:pt idx="266">
                  <c:v>18324</c:v>
                </c:pt>
                <c:pt idx="267">
                  <c:v>25500</c:v>
                </c:pt>
                <c:pt idx="270">
                  <c:v>6258</c:v>
                </c:pt>
                <c:pt idx="271">
                  <c:v>18633</c:v>
                </c:pt>
                <c:pt idx="272">
                  <c:v>17500</c:v>
                </c:pt>
                <c:pt idx="273">
                  <c:v>22800</c:v>
                </c:pt>
                <c:pt idx="274">
                  <c:v>6300</c:v>
                </c:pt>
                <c:pt idx="275">
                  <c:v>14100</c:v>
                </c:pt>
                <c:pt idx="276">
                  <c:v>16100</c:v>
                </c:pt>
                <c:pt idx="277">
                  <c:v>4874</c:v>
                </c:pt>
                <c:pt idx="295">
                  <c:v>91163</c:v>
                </c:pt>
                <c:pt idx="297">
                  <c:v>73195</c:v>
                </c:pt>
                <c:pt idx="300">
                  <c:v>5856</c:v>
                </c:pt>
                <c:pt idx="302">
                  <c:v>7504</c:v>
                </c:pt>
                <c:pt idx="305">
                  <c:v>6028</c:v>
                </c:pt>
                <c:pt idx="306">
                  <c:v>24550</c:v>
                </c:pt>
                <c:pt idx="308">
                  <c:v>11000</c:v>
                </c:pt>
                <c:pt idx="317">
                  <c:v>6136</c:v>
                </c:pt>
                <c:pt idx="320">
                  <c:v>11263</c:v>
                </c:pt>
                <c:pt idx="321">
                  <c:v>8129</c:v>
                </c:pt>
                <c:pt idx="322">
                  <c:v>21108</c:v>
                </c:pt>
                <c:pt idx="324">
                  <c:v>14300</c:v>
                </c:pt>
                <c:pt idx="325">
                  <c:v>22500</c:v>
                </c:pt>
                <c:pt idx="326">
                  <c:v>22500</c:v>
                </c:pt>
                <c:pt idx="327">
                  <c:v>4300</c:v>
                </c:pt>
                <c:pt idx="328">
                  <c:v>4747</c:v>
                </c:pt>
                <c:pt idx="329">
                  <c:v>9343</c:v>
                </c:pt>
                <c:pt idx="330">
                  <c:v>8574</c:v>
                </c:pt>
                <c:pt idx="331">
                  <c:v>17824</c:v>
                </c:pt>
                <c:pt idx="332">
                  <c:v>6360</c:v>
                </c:pt>
                <c:pt idx="333">
                  <c:v>6218</c:v>
                </c:pt>
                <c:pt idx="355">
                  <c:v>4318</c:v>
                </c:pt>
                <c:pt idx="356">
                  <c:v>9988</c:v>
                </c:pt>
                <c:pt idx="357">
                  <c:v>18051</c:v>
                </c:pt>
                <c:pt idx="360">
                  <c:v>7272</c:v>
                </c:pt>
                <c:pt idx="362">
                  <c:v>22028</c:v>
                </c:pt>
                <c:pt idx="371">
                  <c:v>5740</c:v>
                </c:pt>
                <c:pt idx="372">
                  <c:v>6100</c:v>
                </c:pt>
                <c:pt idx="373">
                  <c:v>8000</c:v>
                </c:pt>
                <c:pt idx="374">
                  <c:v>5900</c:v>
                </c:pt>
                <c:pt idx="375">
                  <c:v>6500</c:v>
                </c:pt>
                <c:pt idx="376">
                  <c:v>12133</c:v>
                </c:pt>
                <c:pt idx="377">
                  <c:v>27156</c:v>
                </c:pt>
                <c:pt idx="378">
                  <c:v>6698</c:v>
                </c:pt>
                <c:pt idx="408">
                  <c:v>5900</c:v>
                </c:pt>
                <c:pt idx="409">
                  <c:v>3506</c:v>
                </c:pt>
                <c:pt idx="411">
                  <c:v>6394</c:v>
                </c:pt>
                <c:pt idx="412">
                  <c:v>8185</c:v>
                </c:pt>
                <c:pt idx="418">
                  <c:v>12900</c:v>
                </c:pt>
                <c:pt idx="419">
                  <c:v>9200</c:v>
                </c:pt>
                <c:pt idx="420">
                  <c:v>17200</c:v>
                </c:pt>
                <c:pt idx="421">
                  <c:v>25000</c:v>
                </c:pt>
                <c:pt idx="422">
                  <c:v>14162</c:v>
                </c:pt>
                <c:pt idx="423">
                  <c:v>46187</c:v>
                </c:pt>
                <c:pt idx="428">
                  <c:v>5900</c:v>
                </c:pt>
                <c:pt idx="429">
                  <c:v>24164</c:v>
                </c:pt>
                <c:pt idx="430">
                  <c:v>39916</c:v>
                </c:pt>
                <c:pt idx="431">
                  <c:v>21193</c:v>
                </c:pt>
                <c:pt idx="434">
                  <c:v>17063</c:v>
                </c:pt>
                <c:pt idx="435">
                  <c:v>4400</c:v>
                </c:pt>
                <c:pt idx="436">
                  <c:v>8300</c:v>
                </c:pt>
                <c:pt idx="437">
                  <c:v>11500</c:v>
                </c:pt>
                <c:pt idx="438">
                  <c:v>14800</c:v>
                </c:pt>
                <c:pt idx="439">
                  <c:v>7500</c:v>
                </c:pt>
                <c:pt idx="440">
                  <c:v>8359</c:v>
                </c:pt>
                <c:pt idx="441">
                  <c:v>2080</c:v>
                </c:pt>
                <c:pt idx="452">
                  <c:v>38546</c:v>
                </c:pt>
                <c:pt idx="453">
                  <c:v>3779</c:v>
                </c:pt>
                <c:pt idx="459">
                  <c:v>4269</c:v>
                </c:pt>
                <c:pt idx="461">
                  <c:v>3625</c:v>
                </c:pt>
                <c:pt idx="462">
                  <c:v>8673</c:v>
                </c:pt>
                <c:pt idx="463">
                  <c:v>5700</c:v>
                </c:pt>
                <c:pt idx="464">
                  <c:v>6200</c:v>
                </c:pt>
                <c:pt idx="465">
                  <c:v>10300</c:v>
                </c:pt>
                <c:pt idx="466">
                  <c:v>4800</c:v>
                </c:pt>
                <c:pt idx="467">
                  <c:v>10500</c:v>
                </c:pt>
                <c:pt idx="468">
                  <c:v>7251</c:v>
                </c:pt>
                <c:pt idx="469">
                  <c:v>6800</c:v>
                </c:pt>
                <c:pt idx="470">
                  <c:v>4300</c:v>
                </c:pt>
                <c:pt idx="471">
                  <c:v>6900</c:v>
                </c:pt>
                <c:pt idx="472">
                  <c:v>8800</c:v>
                </c:pt>
                <c:pt idx="473">
                  <c:v>4300</c:v>
                </c:pt>
                <c:pt idx="474">
                  <c:v>7200</c:v>
                </c:pt>
                <c:pt idx="475">
                  <c:v>9100</c:v>
                </c:pt>
                <c:pt idx="476">
                  <c:v>8200</c:v>
                </c:pt>
                <c:pt idx="477">
                  <c:v>4400</c:v>
                </c:pt>
                <c:pt idx="478">
                  <c:v>24360</c:v>
                </c:pt>
                <c:pt idx="507">
                  <c:v>6700</c:v>
                </c:pt>
                <c:pt idx="508">
                  <c:v>1541</c:v>
                </c:pt>
                <c:pt idx="509">
                  <c:v>7638</c:v>
                </c:pt>
                <c:pt idx="510">
                  <c:v>43090</c:v>
                </c:pt>
                <c:pt idx="512">
                  <c:v>5900</c:v>
                </c:pt>
                <c:pt idx="513">
                  <c:v>15000</c:v>
                </c:pt>
                <c:pt idx="514">
                  <c:v>8889</c:v>
                </c:pt>
                <c:pt idx="515">
                  <c:v>1736</c:v>
                </c:pt>
                <c:pt idx="516">
                  <c:v>76673</c:v>
                </c:pt>
                <c:pt idx="517">
                  <c:v>7017</c:v>
                </c:pt>
                <c:pt idx="518">
                  <c:v>5783</c:v>
                </c:pt>
                <c:pt idx="522">
                  <c:v>18591</c:v>
                </c:pt>
                <c:pt idx="523">
                  <c:v>8400</c:v>
                </c:pt>
                <c:pt idx="524">
                  <c:v>25773</c:v>
                </c:pt>
                <c:pt idx="528">
                  <c:v>86796</c:v>
                </c:pt>
                <c:pt idx="529">
                  <c:v>16858</c:v>
                </c:pt>
                <c:pt idx="536">
                  <c:v>22500</c:v>
                </c:pt>
                <c:pt idx="537">
                  <c:v>20400</c:v>
                </c:pt>
                <c:pt idx="538">
                  <c:v>16400</c:v>
                </c:pt>
                <c:pt idx="540">
                  <c:v>6793</c:v>
                </c:pt>
                <c:pt idx="541">
                  <c:v>8000</c:v>
                </c:pt>
                <c:pt idx="542">
                  <c:v>8900</c:v>
                </c:pt>
                <c:pt idx="543">
                  <c:v>12800</c:v>
                </c:pt>
                <c:pt idx="544">
                  <c:v>4900</c:v>
                </c:pt>
                <c:pt idx="545">
                  <c:v>15200</c:v>
                </c:pt>
                <c:pt idx="546">
                  <c:v>15000</c:v>
                </c:pt>
                <c:pt idx="548">
                  <c:v>55161</c:v>
                </c:pt>
                <c:pt idx="549">
                  <c:v>47179</c:v>
                </c:pt>
                <c:pt idx="551">
                  <c:v>49064</c:v>
                </c:pt>
                <c:pt idx="552">
                  <c:v>50766</c:v>
                </c:pt>
                <c:pt idx="553">
                  <c:v>49880</c:v>
                </c:pt>
                <c:pt idx="571">
                  <c:v>49729</c:v>
                </c:pt>
                <c:pt idx="572">
                  <c:v>11743</c:v>
                </c:pt>
                <c:pt idx="573">
                  <c:v>55066</c:v>
                </c:pt>
                <c:pt idx="584">
                  <c:v>17400</c:v>
                </c:pt>
                <c:pt idx="586">
                  <c:v>14200</c:v>
                </c:pt>
                <c:pt idx="587">
                  <c:v>42960</c:v>
                </c:pt>
                <c:pt idx="594">
                  <c:v>17342</c:v>
                </c:pt>
                <c:pt idx="625">
                  <c:v>5797</c:v>
                </c:pt>
                <c:pt idx="650">
                  <c:v>18364</c:v>
                </c:pt>
                <c:pt idx="651">
                  <c:v>2673</c:v>
                </c:pt>
                <c:pt idx="652">
                  <c:v>8500</c:v>
                </c:pt>
                <c:pt idx="653">
                  <c:v>3900</c:v>
                </c:pt>
                <c:pt idx="657">
                  <c:v>4600</c:v>
                </c:pt>
                <c:pt idx="658">
                  <c:v>4439</c:v>
                </c:pt>
                <c:pt idx="659">
                  <c:v>6871</c:v>
                </c:pt>
                <c:pt idx="670">
                  <c:v>14261</c:v>
                </c:pt>
                <c:pt idx="705">
                  <c:v>99194</c:v>
                </c:pt>
                <c:pt idx="709">
                  <c:v>64827</c:v>
                </c:pt>
                <c:pt idx="710">
                  <c:v>94969</c:v>
                </c:pt>
                <c:pt idx="711">
                  <c:v>22269</c:v>
                </c:pt>
                <c:pt idx="712">
                  <c:v>88930</c:v>
                </c:pt>
                <c:pt idx="713">
                  <c:v>96155</c:v>
                </c:pt>
                <c:pt idx="714">
                  <c:v>9058</c:v>
                </c:pt>
                <c:pt idx="715">
                  <c:v>8376</c:v>
                </c:pt>
                <c:pt idx="716">
                  <c:v>7827</c:v>
                </c:pt>
                <c:pt idx="717">
                  <c:v>11713</c:v>
                </c:pt>
                <c:pt idx="718">
                  <c:v>77054</c:v>
                </c:pt>
                <c:pt idx="719">
                  <c:v>10009</c:v>
                </c:pt>
                <c:pt idx="720">
                  <c:v>4912</c:v>
                </c:pt>
                <c:pt idx="721">
                  <c:v>83293</c:v>
                </c:pt>
                <c:pt idx="722">
                  <c:v>91226</c:v>
                </c:pt>
                <c:pt idx="723">
                  <c:v>13000</c:v>
                </c:pt>
                <c:pt idx="724">
                  <c:v>7700</c:v>
                </c:pt>
                <c:pt idx="760">
                  <c:v>13501</c:v>
                </c:pt>
                <c:pt idx="761">
                  <c:v>22161</c:v>
                </c:pt>
                <c:pt idx="770">
                  <c:v>12495</c:v>
                </c:pt>
                <c:pt idx="771">
                  <c:v>5097</c:v>
                </c:pt>
                <c:pt idx="772">
                  <c:v>21284</c:v>
                </c:pt>
                <c:pt idx="773">
                  <c:v>26000</c:v>
                </c:pt>
                <c:pt idx="774">
                  <c:v>22300</c:v>
                </c:pt>
                <c:pt idx="784">
                  <c:v>14317</c:v>
                </c:pt>
                <c:pt idx="785">
                  <c:v>19608</c:v>
                </c:pt>
                <c:pt idx="786">
                  <c:v>17816</c:v>
                </c:pt>
                <c:pt idx="787">
                  <c:v>3269</c:v>
                </c:pt>
                <c:pt idx="789">
                  <c:v>1994</c:v>
                </c:pt>
                <c:pt idx="795">
                  <c:v>24323</c:v>
                </c:pt>
                <c:pt idx="796">
                  <c:v>24256</c:v>
                </c:pt>
                <c:pt idx="809">
                  <c:v>3733</c:v>
                </c:pt>
                <c:pt idx="817">
                  <c:v>15291</c:v>
                </c:pt>
                <c:pt idx="820">
                  <c:v>6070</c:v>
                </c:pt>
                <c:pt idx="821">
                  <c:v>12893</c:v>
                </c:pt>
                <c:pt idx="822">
                  <c:v>4500</c:v>
                </c:pt>
                <c:pt idx="829">
                  <c:v>4994</c:v>
                </c:pt>
                <c:pt idx="830">
                  <c:v>3662</c:v>
                </c:pt>
                <c:pt idx="831">
                  <c:v>7174</c:v>
                </c:pt>
                <c:pt idx="832">
                  <c:v>1900</c:v>
                </c:pt>
                <c:pt idx="833">
                  <c:v>1300</c:v>
                </c:pt>
                <c:pt idx="841">
                  <c:v>9200</c:v>
                </c:pt>
                <c:pt idx="842">
                  <c:v>5900</c:v>
                </c:pt>
                <c:pt idx="843">
                  <c:v>11381</c:v>
                </c:pt>
                <c:pt idx="844">
                  <c:v>34715</c:v>
                </c:pt>
                <c:pt idx="847">
                  <c:v>9681</c:v>
                </c:pt>
                <c:pt idx="848">
                  <c:v>11132</c:v>
                </c:pt>
                <c:pt idx="849">
                  <c:v>15906</c:v>
                </c:pt>
                <c:pt idx="850">
                  <c:v>22549</c:v>
                </c:pt>
                <c:pt idx="860">
                  <c:v>3500</c:v>
                </c:pt>
                <c:pt idx="863">
                  <c:v>6651</c:v>
                </c:pt>
                <c:pt idx="865">
                  <c:v>7000</c:v>
                </c:pt>
                <c:pt idx="866">
                  <c:v>22200</c:v>
                </c:pt>
                <c:pt idx="867">
                  <c:v>8100</c:v>
                </c:pt>
                <c:pt idx="868">
                  <c:v>6035</c:v>
                </c:pt>
                <c:pt idx="871">
                  <c:v>5292</c:v>
                </c:pt>
                <c:pt idx="912">
                  <c:v>97702</c:v>
                </c:pt>
                <c:pt idx="913">
                  <c:v>101498</c:v>
                </c:pt>
                <c:pt idx="914">
                  <c:v>97802</c:v>
                </c:pt>
                <c:pt idx="915">
                  <c:v>90210</c:v>
                </c:pt>
                <c:pt idx="916">
                  <c:v>16394</c:v>
                </c:pt>
                <c:pt idx="933">
                  <c:v>3702</c:v>
                </c:pt>
                <c:pt idx="934">
                  <c:v>5538</c:v>
                </c:pt>
                <c:pt idx="961">
                  <c:v>6586</c:v>
                </c:pt>
                <c:pt idx="962">
                  <c:v>8902</c:v>
                </c:pt>
                <c:pt idx="978">
                  <c:v>66365</c:v>
                </c:pt>
                <c:pt idx="1003">
                  <c:v>14104</c:v>
                </c:pt>
                <c:pt idx="1005">
                  <c:v>37557</c:v>
                </c:pt>
                <c:pt idx="1006">
                  <c:v>6651</c:v>
                </c:pt>
                <c:pt idx="1007">
                  <c:v>8786</c:v>
                </c:pt>
                <c:pt idx="1008">
                  <c:v>1838</c:v>
                </c:pt>
                <c:pt idx="1009">
                  <c:v>1070</c:v>
                </c:pt>
                <c:pt idx="1023">
                  <c:v>37930</c:v>
                </c:pt>
                <c:pt idx="1045">
                  <c:v>18431</c:v>
                </c:pt>
                <c:pt idx="1060">
                  <c:v>19516</c:v>
                </c:pt>
                <c:pt idx="1074">
                  <c:v>22132</c:v>
                </c:pt>
                <c:pt idx="1085">
                  <c:v>21344</c:v>
                </c:pt>
                <c:pt idx="1086">
                  <c:v>10248</c:v>
                </c:pt>
                <c:pt idx="1101">
                  <c:v>28866</c:v>
                </c:pt>
                <c:pt idx="1103">
                  <c:v>24425</c:v>
                </c:pt>
                <c:pt idx="1133">
                  <c:v>55871</c:v>
                </c:pt>
                <c:pt idx="1195">
                  <c:v>21024</c:v>
                </c:pt>
                <c:pt idx="1201">
                  <c:v>6796</c:v>
                </c:pt>
                <c:pt idx="1202">
                  <c:v>68659</c:v>
                </c:pt>
                <c:pt idx="1203">
                  <c:v>64932</c:v>
                </c:pt>
                <c:pt idx="1204">
                  <c:v>60968</c:v>
                </c:pt>
                <c:pt idx="1205">
                  <c:v>56930</c:v>
                </c:pt>
                <c:pt idx="1206">
                  <c:v>59399</c:v>
                </c:pt>
                <c:pt idx="1207">
                  <c:v>53861</c:v>
                </c:pt>
                <c:pt idx="1208">
                  <c:v>10111</c:v>
                </c:pt>
                <c:pt idx="1209">
                  <c:v>12147</c:v>
                </c:pt>
                <c:pt idx="1210">
                  <c:v>57418</c:v>
                </c:pt>
                <c:pt idx="1212">
                  <c:v>10900</c:v>
                </c:pt>
                <c:pt idx="1213">
                  <c:v>13800</c:v>
                </c:pt>
                <c:pt idx="1214">
                  <c:v>23500</c:v>
                </c:pt>
                <c:pt idx="1215">
                  <c:v>8974</c:v>
                </c:pt>
                <c:pt idx="1216">
                  <c:v>11952</c:v>
                </c:pt>
                <c:pt idx="1217">
                  <c:v>2600</c:v>
                </c:pt>
                <c:pt idx="1218">
                  <c:v>42674</c:v>
                </c:pt>
                <c:pt idx="1220">
                  <c:v>18000</c:v>
                </c:pt>
                <c:pt idx="1259">
                  <c:v>12106</c:v>
                </c:pt>
                <c:pt idx="1260">
                  <c:v>18583</c:v>
                </c:pt>
                <c:pt idx="1261">
                  <c:v>5346</c:v>
                </c:pt>
                <c:pt idx="1262">
                  <c:v>16206</c:v>
                </c:pt>
                <c:pt idx="1290">
                  <c:v>13097</c:v>
                </c:pt>
                <c:pt idx="1291">
                  <c:v>10998</c:v>
                </c:pt>
                <c:pt idx="1293">
                  <c:v>3852</c:v>
                </c:pt>
                <c:pt idx="1299">
                  <c:v>12232</c:v>
                </c:pt>
                <c:pt idx="1304">
                  <c:v>119243</c:v>
                </c:pt>
                <c:pt idx="1361">
                  <c:v>123160</c:v>
                </c:pt>
                <c:pt idx="1363">
                  <c:v>21386</c:v>
                </c:pt>
                <c:pt idx="1365">
                  <c:v>113934</c:v>
                </c:pt>
                <c:pt idx="1368">
                  <c:v>103006</c:v>
                </c:pt>
                <c:pt idx="1370">
                  <c:v>100757</c:v>
                </c:pt>
                <c:pt idx="1373">
                  <c:v>6400</c:v>
                </c:pt>
                <c:pt idx="1374">
                  <c:v>3700</c:v>
                </c:pt>
                <c:pt idx="1375">
                  <c:v>5400</c:v>
                </c:pt>
                <c:pt idx="1376">
                  <c:v>9200</c:v>
                </c:pt>
                <c:pt idx="1386">
                  <c:v>16300</c:v>
                </c:pt>
                <c:pt idx="1394">
                  <c:v>36709</c:v>
                </c:pt>
                <c:pt idx="1395">
                  <c:v>15800</c:v>
                </c:pt>
                <c:pt idx="1402">
                  <c:v>16072</c:v>
                </c:pt>
                <c:pt idx="1403">
                  <c:v>80376</c:v>
                </c:pt>
                <c:pt idx="1404">
                  <c:v>77626</c:v>
                </c:pt>
                <c:pt idx="1405">
                  <c:v>72071</c:v>
                </c:pt>
                <c:pt idx="1406">
                  <c:v>68770</c:v>
                </c:pt>
                <c:pt idx="1407">
                  <c:v>68770</c:v>
                </c:pt>
                <c:pt idx="1408">
                  <c:v>67832</c:v>
                </c:pt>
                <c:pt idx="1409">
                  <c:v>65667</c:v>
                </c:pt>
                <c:pt idx="1410">
                  <c:v>28853</c:v>
                </c:pt>
                <c:pt idx="1411">
                  <c:v>75494</c:v>
                </c:pt>
                <c:pt idx="1414">
                  <c:v>66181</c:v>
                </c:pt>
                <c:pt idx="1415">
                  <c:v>48179</c:v>
                </c:pt>
                <c:pt idx="1420">
                  <c:v>51020</c:v>
                </c:pt>
                <c:pt idx="1421">
                  <c:v>56453</c:v>
                </c:pt>
                <c:pt idx="1426">
                  <c:v>82283</c:v>
                </c:pt>
                <c:pt idx="1428">
                  <c:v>20388</c:v>
                </c:pt>
                <c:pt idx="1431">
                  <c:v>56592</c:v>
                </c:pt>
                <c:pt idx="1432">
                  <c:v>59710</c:v>
                </c:pt>
                <c:pt idx="1433">
                  <c:v>70159</c:v>
                </c:pt>
                <c:pt idx="1480">
                  <c:v>16800</c:v>
                </c:pt>
                <c:pt idx="1481">
                  <c:v>26300</c:v>
                </c:pt>
                <c:pt idx="1489">
                  <c:v>98694</c:v>
                </c:pt>
                <c:pt idx="1491">
                  <c:v>3788</c:v>
                </c:pt>
                <c:pt idx="1492">
                  <c:v>16089</c:v>
                </c:pt>
                <c:pt idx="1493">
                  <c:v>8260</c:v>
                </c:pt>
                <c:pt idx="1494">
                  <c:v>3348</c:v>
                </c:pt>
                <c:pt idx="1497">
                  <c:v>12363</c:v>
                </c:pt>
                <c:pt idx="1498">
                  <c:v>11978</c:v>
                </c:pt>
                <c:pt idx="1505">
                  <c:v>17223</c:v>
                </c:pt>
                <c:pt idx="1506">
                  <c:v>30475</c:v>
                </c:pt>
                <c:pt idx="1508">
                  <c:v>11527</c:v>
                </c:pt>
                <c:pt idx="1509">
                  <c:v>19352</c:v>
                </c:pt>
                <c:pt idx="1513">
                  <c:v>17900</c:v>
                </c:pt>
                <c:pt idx="1514">
                  <c:v>11880</c:v>
                </c:pt>
                <c:pt idx="1515">
                  <c:v>27766</c:v>
                </c:pt>
                <c:pt idx="1524">
                  <c:v>4456</c:v>
                </c:pt>
                <c:pt idx="1526">
                  <c:v>4277</c:v>
                </c:pt>
                <c:pt idx="1549">
                  <c:v>7422</c:v>
                </c:pt>
                <c:pt idx="1550">
                  <c:v>7333</c:v>
                </c:pt>
                <c:pt idx="1553">
                  <c:v>28516</c:v>
                </c:pt>
                <c:pt idx="1555">
                  <c:v>5160</c:v>
                </c:pt>
                <c:pt idx="1556">
                  <c:v>34007</c:v>
                </c:pt>
                <c:pt idx="1557">
                  <c:v>4790</c:v>
                </c:pt>
                <c:pt idx="1558">
                  <c:v>6310</c:v>
                </c:pt>
                <c:pt idx="1559">
                  <c:v>6800</c:v>
                </c:pt>
                <c:pt idx="1560">
                  <c:v>10737</c:v>
                </c:pt>
                <c:pt idx="1561">
                  <c:v>31300</c:v>
                </c:pt>
                <c:pt idx="1562">
                  <c:v>20300</c:v>
                </c:pt>
                <c:pt idx="1578">
                  <c:v>3474</c:v>
                </c:pt>
                <c:pt idx="1591">
                  <c:v>6288</c:v>
                </c:pt>
                <c:pt idx="1629">
                  <c:v>7519</c:v>
                </c:pt>
                <c:pt idx="1630">
                  <c:v>9761</c:v>
                </c:pt>
                <c:pt idx="1637">
                  <c:v>3600</c:v>
                </c:pt>
                <c:pt idx="1638">
                  <c:v>6300</c:v>
                </c:pt>
                <c:pt idx="1639">
                  <c:v>10500</c:v>
                </c:pt>
                <c:pt idx="1640">
                  <c:v>16300</c:v>
                </c:pt>
                <c:pt idx="1641">
                  <c:v>12600</c:v>
                </c:pt>
                <c:pt idx="1642">
                  <c:v>11759</c:v>
                </c:pt>
                <c:pt idx="1643">
                  <c:v>9900</c:v>
                </c:pt>
                <c:pt idx="1644">
                  <c:v>3100</c:v>
                </c:pt>
                <c:pt idx="1645">
                  <c:v>1500</c:v>
                </c:pt>
                <c:pt idx="1646">
                  <c:v>13200</c:v>
                </c:pt>
                <c:pt idx="1647">
                  <c:v>17200</c:v>
                </c:pt>
                <c:pt idx="1648">
                  <c:v>17100</c:v>
                </c:pt>
                <c:pt idx="1649">
                  <c:v>13500</c:v>
                </c:pt>
                <c:pt idx="1650">
                  <c:v>5400</c:v>
                </c:pt>
                <c:pt idx="1651">
                  <c:v>4500</c:v>
                </c:pt>
                <c:pt idx="1670">
                  <c:v>2674</c:v>
                </c:pt>
                <c:pt idx="1671">
                  <c:v>5972</c:v>
                </c:pt>
                <c:pt idx="1672">
                  <c:v>10219</c:v>
                </c:pt>
                <c:pt idx="1673">
                  <c:v>1714</c:v>
                </c:pt>
                <c:pt idx="1679">
                  <c:v>14629</c:v>
                </c:pt>
                <c:pt idx="1680">
                  <c:v>29888</c:v>
                </c:pt>
                <c:pt idx="1681">
                  <c:v>19618</c:v>
                </c:pt>
                <c:pt idx="1682">
                  <c:v>21520</c:v>
                </c:pt>
                <c:pt idx="1683">
                  <c:v>24284</c:v>
                </c:pt>
                <c:pt idx="1684">
                  <c:v>32461</c:v>
                </c:pt>
                <c:pt idx="1685">
                  <c:v>30826</c:v>
                </c:pt>
                <c:pt idx="1686">
                  <c:v>26356</c:v>
                </c:pt>
                <c:pt idx="1698">
                  <c:v>35301</c:v>
                </c:pt>
                <c:pt idx="1700">
                  <c:v>6304</c:v>
                </c:pt>
                <c:pt idx="1701">
                  <c:v>25291</c:v>
                </c:pt>
                <c:pt idx="1710">
                  <c:v>3500</c:v>
                </c:pt>
                <c:pt idx="1711">
                  <c:v>6651</c:v>
                </c:pt>
                <c:pt idx="1712">
                  <c:v>26595</c:v>
                </c:pt>
                <c:pt idx="1719">
                  <c:v>81259</c:v>
                </c:pt>
                <c:pt idx="1721">
                  <c:v>110167</c:v>
                </c:pt>
                <c:pt idx="1722">
                  <c:v>79969</c:v>
                </c:pt>
                <c:pt idx="1723">
                  <c:v>97423</c:v>
                </c:pt>
                <c:pt idx="1727">
                  <c:v>86274</c:v>
                </c:pt>
                <c:pt idx="1728">
                  <c:v>84873</c:v>
                </c:pt>
                <c:pt idx="1729">
                  <c:v>79267</c:v>
                </c:pt>
                <c:pt idx="1730">
                  <c:v>76443</c:v>
                </c:pt>
                <c:pt idx="1736">
                  <c:v>107543</c:v>
                </c:pt>
                <c:pt idx="1737">
                  <c:v>68584</c:v>
                </c:pt>
                <c:pt idx="1738">
                  <c:v>98644</c:v>
                </c:pt>
                <c:pt idx="1741">
                  <c:v>75681</c:v>
                </c:pt>
                <c:pt idx="1746">
                  <c:v>98590</c:v>
                </c:pt>
                <c:pt idx="1747">
                  <c:v>91644</c:v>
                </c:pt>
                <c:pt idx="1748">
                  <c:v>77722</c:v>
                </c:pt>
                <c:pt idx="1749">
                  <c:v>124792</c:v>
                </c:pt>
                <c:pt idx="1754">
                  <c:v>96705</c:v>
                </c:pt>
                <c:pt idx="1755">
                  <c:v>106659</c:v>
                </c:pt>
                <c:pt idx="1769">
                  <c:v>53153</c:v>
                </c:pt>
                <c:pt idx="1772">
                  <c:v>2479</c:v>
                </c:pt>
                <c:pt idx="1784">
                  <c:v>11628</c:v>
                </c:pt>
                <c:pt idx="1792">
                  <c:v>48179</c:v>
                </c:pt>
                <c:pt idx="1796">
                  <c:v>24879</c:v>
                </c:pt>
                <c:pt idx="1800">
                  <c:v>2900</c:v>
                </c:pt>
                <c:pt idx="1812">
                  <c:v>8391</c:v>
                </c:pt>
                <c:pt idx="1830">
                  <c:v>17600</c:v>
                </c:pt>
                <c:pt idx="1831">
                  <c:v>28600</c:v>
                </c:pt>
                <c:pt idx="1832">
                  <c:v>6495</c:v>
                </c:pt>
                <c:pt idx="1838">
                  <c:v>6189</c:v>
                </c:pt>
                <c:pt idx="1840">
                  <c:v>7894</c:v>
                </c:pt>
                <c:pt idx="1855">
                  <c:v>4245</c:v>
                </c:pt>
                <c:pt idx="1876">
                  <c:v>10603</c:v>
                </c:pt>
                <c:pt idx="1877">
                  <c:v>8547</c:v>
                </c:pt>
                <c:pt idx="1903">
                  <c:v>8004</c:v>
                </c:pt>
                <c:pt idx="1921">
                  <c:v>16083</c:v>
                </c:pt>
                <c:pt idx="1932">
                  <c:v>3281</c:v>
                </c:pt>
                <c:pt idx="1933">
                  <c:v>18589</c:v>
                </c:pt>
                <c:pt idx="1934">
                  <c:v>80382</c:v>
                </c:pt>
                <c:pt idx="1935">
                  <c:v>6731</c:v>
                </c:pt>
                <c:pt idx="1936">
                  <c:v>9301</c:v>
                </c:pt>
                <c:pt idx="1937">
                  <c:v>5129</c:v>
                </c:pt>
                <c:pt idx="1941">
                  <c:v>100852</c:v>
                </c:pt>
                <c:pt idx="1945">
                  <c:v>85967</c:v>
                </c:pt>
                <c:pt idx="1960">
                  <c:v>67128</c:v>
                </c:pt>
                <c:pt idx="1961">
                  <c:v>91951</c:v>
                </c:pt>
                <c:pt idx="1962">
                  <c:v>7744</c:v>
                </c:pt>
                <c:pt idx="1963">
                  <c:v>7349</c:v>
                </c:pt>
                <c:pt idx="1964">
                  <c:v>1837</c:v>
                </c:pt>
                <c:pt idx="1966">
                  <c:v>93934</c:v>
                </c:pt>
                <c:pt idx="1967">
                  <c:v>37270</c:v>
                </c:pt>
                <c:pt idx="1969">
                  <c:v>138920</c:v>
                </c:pt>
                <c:pt idx="1971">
                  <c:v>133613</c:v>
                </c:pt>
                <c:pt idx="1972">
                  <c:v>99080</c:v>
                </c:pt>
                <c:pt idx="1996">
                  <c:v>54044</c:v>
                </c:pt>
                <c:pt idx="1999">
                  <c:v>5465</c:v>
                </c:pt>
                <c:pt idx="2030">
                  <c:v>53947</c:v>
                </c:pt>
                <c:pt idx="2031">
                  <c:v>55004</c:v>
                </c:pt>
                <c:pt idx="2033">
                  <c:v>11163</c:v>
                </c:pt>
                <c:pt idx="2082">
                  <c:v>11519</c:v>
                </c:pt>
                <c:pt idx="2083">
                  <c:v>6286</c:v>
                </c:pt>
                <c:pt idx="2084">
                  <c:v>16462</c:v>
                </c:pt>
                <c:pt idx="2085">
                  <c:v>9412</c:v>
                </c:pt>
                <c:pt idx="2091">
                  <c:v>8123</c:v>
                </c:pt>
                <c:pt idx="2093">
                  <c:v>6406</c:v>
                </c:pt>
                <c:pt idx="2100">
                  <c:v>69122</c:v>
                </c:pt>
                <c:pt idx="2104">
                  <c:v>25624</c:v>
                </c:pt>
                <c:pt idx="2157">
                  <c:v>10706</c:v>
                </c:pt>
                <c:pt idx="2158">
                  <c:v>64676</c:v>
                </c:pt>
                <c:pt idx="2160">
                  <c:v>73385</c:v>
                </c:pt>
                <c:pt idx="2162">
                  <c:v>3597</c:v>
                </c:pt>
                <c:pt idx="2163">
                  <c:v>2958</c:v>
                </c:pt>
                <c:pt idx="2164">
                  <c:v>5071</c:v>
                </c:pt>
                <c:pt idx="2165">
                  <c:v>6026</c:v>
                </c:pt>
                <c:pt idx="2166">
                  <c:v>6026</c:v>
                </c:pt>
                <c:pt idx="2167">
                  <c:v>81715</c:v>
                </c:pt>
                <c:pt idx="2168">
                  <c:v>78531</c:v>
                </c:pt>
                <c:pt idx="2169">
                  <c:v>97561</c:v>
                </c:pt>
                <c:pt idx="2170">
                  <c:v>86505</c:v>
                </c:pt>
                <c:pt idx="2171">
                  <c:v>75884</c:v>
                </c:pt>
                <c:pt idx="2172">
                  <c:v>88978</c:v>
                </c:pt>
                <c:pt idx="2173">
                  <c:v>102763</c:v>
                </c:pt>
                <c:pt idx="2174">
                  <c:v>83561</c:v>
                </c:pt>
                <c:pt idx="2175">
                  <c:v>79004</c:v>
                </c:pt>
                <c:pt idx="2176">
                  <c:v>8489</c:v>
                </c:pt>
                <c:pt idx="2177">
                  <c:v>14015</c:v>
                </c:pt>
                <c:pt idx="2178">
                  <c:v>5995</c:v>
                </c:pt>
                <c:pt idx="2234">
                  <c:v>5654</c:v>
                </c:pt>
                <c:pt idx="2235">
                  <c:v>4076</c:v>
                </c:pt>
                <c:pt idx="2240">
                  <c:v>12627</c:v>
                </c:pt>
                <c:pt idx="2241">
                  <c:v>4168</c:v>
                </c:pt>
                <c:pt idx="2242">
                  <c:v>78697</c:v>
                </c:pt>
                <c:pt idx="2243">
                  <c:v>4812</c:v>
                </c:pt>
                <c:pt idx="2244">
                  <c:v>90365</c:v>
                </c:pt>
                <c:pt idx="2245">
                  <c:v>71673</c:v>
                </c:pt>
                <c:pt idx="2246">
                  <c:v>92082</c:v>
                </c:pt>
                <c:pt idx="2247">
                  <c:v>86599</c:v>
                </c:pt>
                <c:pt idx="2248">
                  <c:v>5461</c:v>
                </c:pt>
                <c:pt idx="2249">
                  <c:v>8522</c:v>
                </c:pt>
                <c:pt idx="2250">
                  <c:v>5385</c:v>
                </c:pt>
                <c:pt idx="2251">
                  <c:v>6361</c:v>
                </c:pt>
                <c:pt idx="2252">
                  <c:v>87766</c:v>
                </c:pt>
                <c:pt idx="2253">
                  <c:v>83801</c:v>
                </c:pt>
                <c:pt idx="2254">
                  <c:v>103032</c:v>
                </c:pt>
                <c:pt idx="2255">
                  <c:v>100179</c:v>
                </c:pt>
                <c:pt idx="2256">
                  <c:v>58078</c:v>
                </c:pt>
                <c:pt idx="2257">
                  <c:v>65558</c:v>
                </c:pt>
                <c:pt idx="2258">
                  <c:v>76826</c:v>
                </c:pt>
                <c:pt idx="2259">
                  <c:v>69267</c:v>
                </c:pt>
                <c:pt idx="2260">
                  <c:v>60594</c:v>
                </c:pt>
                <c:pt idx="2261">
                  <c:v>6584</c:v>
                </c:pt>
                <c:pt idx="2262">
                  <c:v>19688</c:v>
                </c:pt>
                <c:pt idx="2290">
                  <c:v>5331</c:v>
                </c:pt>
                <c:pt idx="2291">
                  <c:v>91829</c:v>
                </c:pt>
                <c:pt idx="2292">
                  <c:v>1847</c:v>
                </c:pt>
                <c:pt idx="2293">
                  <c:v>4240</c:v>
                </c:pt>
                <c:pt idx="2306">
                  <c:v>86914</c:v>
                </c:pt>
                <c:pt idx="2307">
                  <c:v>31213</c:v>
                </c:pt>
                <c:pt idx="2326">
                  <c:v>4634</c:v>
                </c:pt>
                <c:pt idx="2327">
                  <c:v>101171</c:v>
                </c:pt>
                <c:pt idx="2329">
                  <c:v>7161</c:v>
                </c:pt>
                <c:pt idx="2330">
                  <c:v>90053</c:v>
                </c:pt>
                <c:pt idx="2331">
                  <c:v>106984</c:v>
                </c:pt>
                <c:pt idx="2332">
                  <c:v>3395</c:v>
                </c:pt>
                <c:pt idx="2335">
                  <c:v>3535</c:v>
                </c:pt>
                <c:pt idx="2350">
                  <c:v>80711</c:v>
                </c:pt>
                <c:pt idx="2351">
                  <c:v>20304</c:v>
                </c:pt>
                <c:pt idx="2353">
                  <c:v>5896</c:v>
                </c:pt>
                <c:pt idx="2355">
                  <c:v>16732</c:v>
                </c:pt>
                <c:pt idx="2359">
                  <c:v>5164</c:v>
                </c:pt>
                <c:pt idx="2360">
                  <c:v>3700</c:v>
                </c:pt>
                <c:pt idx="2370">
                  <c:v>3047</c:v>
                </c:pt>
              </c:numCache>
            </c:numRef>
          </c:xVal>
          <c:yVal>
            <c:numRef>
              <c:f>pivot_psma!$E$6:$E$2380</c:f>
              <c:numCache>
                <c:formatCode>General</c:formatCode>
                <c:ptCount val="2375"/>
                <c:pt idx="1">
                  <c:v>2667.388805</c:v>
                </c:pt>
                <c:pt idx="2">
                  <c:v>16187.1109</c:v>
                </c:pt>
                <c:pt idx="5">
                  <c:v>5539.0922520000004</c:v>
                </c:pt>
                <c:pt idx="7">
                  <c:v>7204.3103289999999</c:v>
                </c:pt>
                <c:pt idx="8">
                  <c:v>17985.015014000001</c:v>
                </c:pt>
                <c:pt idx="9">
                  <c:v>1029.0907099999999</c:v>
                </c:pt>
                <c:pt idx="11">
                  <c:v>3612.3229529999999</c:v>
                </c:pt>
                <c:pt idx="12">
                  <c:v>20874.386337</c:v>
                </c:pt>
                <c:pt idx="17">
                  <c:v>9095.2066649999997</c:v>
                </c:pt>
                <c:pt idx="18">
                  <c:v>5797.4260509999995</c:v>
                </c:pt>
                <c:pt idx="20">
                  <c:v>4456.8857189999999</c:v>
                </c:pt>
                <c:pt idx="22">
                  <c:v>11546.798439</c:v>
                </c:pt>
                <c:pt idx="28">
                  <c:v>20993.179717999999</c:v>
                </c:pt>
                <c:pt idx="49">
                  <c:v>66906.283204000007</c:v>
                </c:pt>
                <c:pt idx="54">
                  <c:v>4930.3948199999995</c:v>
                </c:pt>
                <c:pt idx="76">
                  <c:v>76611.419433000003</c:v>
                </c:pt>
                <c:pt idx="77">
                  <c:v>113330.40625</c:v>
                </c:pt>
                <c:pt idx="78">
                  <c:v>109693.649414</c:v>
                </c:pt>
                <c:pt idx="80">
                  <c:v>115141.61914000001</c:v>
                </c:pt>
                <c:pt idx="81">
                  <c:v>121344.80761800001</c:v>
                </c:pt>
                <c:pt idx="82">
                  <c:v>91431.995116999984</c:v>
                </c:pt>
                <c:pt idx="83">
                  <c:v>74621.187987999991</c:v>
                </c:pt>
                <c:pt idx="84">
                  <c:v>87791.646483000004</c:v>
                </c:pt>
                <c:pt idx="85">
                  <c:v>98109.87402399999</c:v>
                </c:pt>
                <c:pt idx="104">
                  <c:v>104902.76000899999</c:v>
                </c:pt>
                <c:pt idx="105">
                  <c:v>106299.744385</c:v>
                </c:pt>
                <c:pt idx="106">
                  <c:v>81186.712159000002</c:v>
                </c:pt>
                <c:pt idx="107">
                  <c:v>131299.13964899999</c:v>
                </c:pt>
                <c:pt idx="108">
                  <c:v>93997.247803000006</c:v>
                </c:pt>
                <c:pt idx="109">
                  <c:v>95917.024414000014</c:v>
                </c:pt>
                <c:pt idx="110">
                  <c:v>129147.26025399999</c:v>
                </c:pt>
                <c:pt idx="111">
                  <c:v>113904.539063</c:v>
                </c:pt>
                <c:pt idx="112">
                  <c:v>119839.133789</c:v>
                </c:pt>
                <c:pt idx="113">
                  <c:v>30717.995606000004</c:v>
                </c:pt>
                <c:pt idx="124">
                  <c:v>17942.627350000002</c:v>
                </c:pt>
                <c:pt idx="125">
                  <c:v>10666.421195999999</c:v>
                </c:pt>
                <c:pt idx="126">
                  <c:v>18033.608015999998</c:v>
                </c:pt>
                <c:pt idx="128">
                  <c:v>2487.919785</c:v>
                </c:pt>
                <c:pt idx="130">
                  <c:v>6801.7577190000002</c:v>
                </c:pt>
                <c:pt idx="134">
                  <c:v>4293.2160949999998</c:v>
                </c:pt>
                <c:pt idx="137">
                  <c:v>6170.4823980000001</c:v>
                </c:pt>
                <c:pt idx="138">
                  <c:v>6252.3034010000001</c:v>
                </c:pt>
                <c:pt idx="140">
                  <c:v>1908.0137849999999</c:v>
                </c:pt>
                <c:pt idx="143">
                  <c:v>7161.7575919999999</c:v>
                </c:pt>
                <c:pt idx="144">
                  <c:v>3461.7850760000001</c:v>
                </c:pt>
                <c:pt idx="145">
                  <c:v>9314.2973060000004</c:v>
                </c:pt>
                <c:pt idx="147">
                  <c:v>19791.424180000002</c:v>
                </c:pt>
                <c:pt idx="148">
                  <c:v>7586.5391460000001</c:v>
                </c:pt>
                <c:pt idx="149">
                  <c:v>72059.512207000007</c:v>
                </c:pt>
                <c:pt idx="150">
                  <c:v>24040.810959000002</c:v>
                </c:pt>
                <c:pt idx="166">
                  <c:v>4806.8003840000001</c:v>
                </c:pt>
                <c:pt idx="173">
                  <c:v>6587.1419880000003</c:v>
                </c:pt>
                <c:pt idx="175">
                  <c:v>10228.525358999999</c:v>
                </c:pt>
                <c:pt idx="183">
                  <c:v>1272.8897280000001</c:v>
                </c:pt>
                <c:pt idx="184">
                  <c:v>33730.010985999994</c:v>
                </c:pt>
                <c:pt idx="185">
                  <c:v>31916.265928999997</c:v>
                </c:pt>
                <c:pt idx="193">
                  <c:v>5838.8464239999994</c:v>
                </c:pt>
                <c:pt idx="194">
                  <c:v>6335.8224979999995</c:v>
                </c:pt>
                <c:pt idx="195">
                  <c:v>6583.019558</c:v>
                </c:pt>
                <c:pt idx="198">
                  <c:v>10178.623443</c:v>
                </c:pt>
                <c:pt idx="199">
                  <c:v>7123.7051000000001</c:v>
                </c:pt>
                <c:pt idx="200">
                  <c:v>5207.7160189999995</c:v>
                </c:pt>
                <c:pt idx="201">
                  <c:v>7995.035683000001</c:v>
                </c:pt>
                <c:pt idx="204">
                  <c:v>16008.035705</c:v>
                </c:pt>
                <c:pt idx="205">
                  <c:v>8915.251701000001</c:v>
                </c:pt>
                <c:pt idx="211">
                  <c:v>8374.8576890000004</c:v>
                </c:pt>
                <c:pt idx="212">
                  <c:v>18010.702315999999</c:v>
                </c:pt>
                <c:pt idx="213">
                  <c:v>3379.554611</c:v>
                </c:pt>
                <c:pt idx="214">
                  <c:v>2447.7771439999997</c:v>
                </c:pt>
                <c:pt idx="215">
                  <c:v>11810.047875</c:v>
                </c:pt>
                <c:pt idx="216">
                  <c:v>9185.0781439999992</c:v>
                </c:pt>
                <c:pt idx="217">
                  <c:v>5148.8395689999998</c:v>
                </c:pt>
                <c:pt idx="218">
                  <c:v>12898.626252999999</c:v>
                </c:pt>
                <c:pt idx="219">
                  <c:v>4038.742303</c:v>
                </c:pt>
                <c:pt idx="220">
                  <c:v>4162.8627299999998</c:v>
                </c:pt>
                <c:pt idx="221">
                  <c:v>18186.606140999997</c:v>
                </c:pt>
                <c:pt idx="222">
                  <c:v>4929.5774359999996</c:v>
                </c:pt>
                <c:pt idx="223">
                  <c:v>6250.1050340000002</c:v>
                </c:pt>
                <c:pt idx="237">
                  <c:v>3178.735565</c:v>
                </c:pt>
                <c:pt idx="245">
                  <c:v>9453.0946960000001</c:v>
                </c:pt>
                <c:pt idx="246">
                  <c:v>8360.7384039999997</c:v>
                </c:pt>
                <c:pt idx="252">
                  <c:v>10192.378234</c:v>
                </c:pt>
                <c:pt idx="261">
                  <c:v>27740.868499999997</c:v>
                </c:pt>
                <c:pt idx="262">
                  <c:v>17786.740135999997</c:v>
                </c:pt>
                <c:pt idx="263">
                  <c:v>13592.759590999998</c:v>
                </c:pt>
                <c:pt idx="264">
                  <c:v>9246.0061319999986</c:v>
                </c:pt>
                <c:pt idx="266">
                  <c:v>20361.404350999997</c:v>
                </c:pt>
                <c:pt idx="267">
                  <c:v>21184.153051000001</c:v>
                </c:pt>
                <c:pt idx="270">
                  <c:v>12104.570748</c:v>
                </c:pt>
                <c:pt idx="271">
                  <c:v>14477.498564</c:v>
                </c:pt>
                <c:pt idx="272">
                  <c:v>15034.530899000001</c:v>
                </c:pt>
                <c:pt idx="273">
                  <c:v>13973.22496</c:v>
                </c:pt>
                <c:pt idx="274">
                  <c:v>7822.3372070000005</c:v>
                </c:pt>
                <c:pt idx="275">
                  <c:v>10695.874</c:v>
                </c:pt>
                <c:pt idx="276">
                  <c:v>11036.063622</c:v>
                </c:pt>
                <c:pt idx="277">
                  <c:v>3626.7605120000003</c:v>
                </c:pt>
                <c:pt idx="295">
                  <c:v>91091.12255900001</c:v>
                </c:pt>
                <c:pt idx="297">
                  <c:v>108289.97461100001</c:v>
                </c:pt>
                <c:pt idx="300">
                  <c:v>5934.5941999999995</c:v>
                </c:pt>
                <c:pt idx="302">
                  <c:v>8289.1366800000014</c:v>
                </c:pt>
                <c:pt idx="305">
                  <c:v>5847.5216450000007</c:v>
                </c:pt>
                <c:pt idx="306">
                  <c:v>27261.649901999997</c:v>
                </c:pt>
                <c:pt idx="308">
                  <c:v>2621.6897669999998</c:v>
                </c:pt>
                <c:pt idx="317">
                  <c:v>7174.1894229999998</c:v>
                </c:pt>
                <c:pt idx="320">
                  <c:v>14817.820312999998</c:v>
                </c:pt>
                <c:pt idx="321">
                  <c:v>7165.1435850000007</c:v>
                </c:pt>
                <c:pt idx="322">
                  <c:v>24051.558626000002</c:v>
                </c:pt>
                <c:pt idx="324">
                  <c:v>13234.886315</c:v>
                </c:pt>
                <c:pt idx="325">
                  <c:v>12739.314483999999</c:v>
                </c:pt>
                <c:pt idx="326">
                  <c:v>22020.06581</c:v>
                </c:pt>
                <c:pt idx="327">
                  <c:v>5516.399691999999</c:v>
                </c:pt>
                <c:pt idx="328">
                  <c:v>7907.4957499999991</c:v>
                </c:pt>
                <c:pt idx="329">
                  <c:v>11532.460328000001</c:v>
                </c:pt>
                <c:pt idx="330">
                  <c:v>14872.076453</c:v>
                </c:pt>
                <c:pt idx="331">
                  <c:v>16075.449966</c:v>
                </c:pt>
                <c:pt idx="332">
                  <c:v>4607.0645409999997</c:v>
                </c:pt>
                <c:pt idx="333">
                  <c:v>4326.1420639999997</c:v>
                </c:pt>
                <c:pt idx="355">
                  <c:v>6938.7714839999999</c:v>
                </c:pt>
                <c:pt idx="356">
                  <c:v>8562.6737060000014</c:v>
                </c:pt>
                <c:pt idx="357">
                  <c:v>18572.090088999998</c:v>
                </c:pt>
                <c:pt idx="360">
                  <c:v>4539.7155199999997</c:v>
                </c:pt>
                <c:pt idx="362">
                  <c:v>26198.043915000002</c:v>
                </c:pt>
                <c:pt idx="371">
                  <c:v>2016.4849340000001</c:v>
                </c:pt>
                <c:pt idx="372">
                  <c:v>4198.3375130000004</c:v>
                </c:pt>
                <c:pt idx="373">
                  <c:v>9436.4856389999986</c:v>
                </c:pt>
                <c:pt idx="374">
                  <c:v>6547.2275150000005</c:v>
                </c:pt>
                <c:pt idx="375">
                  <c:v>7220.5053399999997</c:v>
                </c:pt>
                <c:pt idx="376">
                  <c:v>14332.628326999999</c:v>
                </c:pt>
                <c:pt idx="377">
                  <c:v>23630.780395000002</c:v>
                </c:pt>
                <c:pt idx="378">
                  <c:v>1650.680314</c:v>
                </c:pt>
                <c:pt idx="408">
                  <c:v>9461.3715759999995</c:v>
                </c:pt>
                <c:pt idx="409">
                  <c:v>3820.3483729999998</c:v>
                </c:pt>
                <c:pt idx="411">
                  <c:v>10687.633629</c:v>
                </c:pt>
                <c:pt idx="412">
                  <c:v>15245.375106000001</c:v>
                </c:pt>
                <c:pt idx="418">
                  <c:v>12072.775329</c:v>
                </c:pt>
                <c:pt idx="419">
                  <c:v>8902.1148670000002</c:v>
                </c:pt>
                <c:pt idx="420">
                  <c:v>13922.713856999999</c:v>
                </c:pt>
                <c:pt idx="421">
                  <c:v>25274.874846999999</c:v>
                </c:pt>
                <c:pt idx="422">
                  <c:v>17826.619322999999</c:v>
                </c:pt>
                <c:pt idx="423">
                  <c:v>57443.690306999997</c:v>
                </c:pt>
                <c:pt idx="428">
                  <c:v>4052.6620549999998</c:v>
                </c:pt>
                <c:pt idx="429">
                  <c:v>26608.503844000003</c:v>
                </c:pt>
                <c:pt idx="430">
                  <c:v>35411.804109000004</c:v>
                </c:pt>
                <c:pt idx="431">
                  <c:v>21247.387941000001</c:v>
                </c:pt>
                <c:pt idx="434">
                  <c:v>14147.843818000001</c:v>
                </c:pt>
                <c:pt idx="435">
                  <c:v>6047.0859529999998</c:v>
                </c:pt>
                <c:pt idx="436">
                  <c:v>6693.8285490000007</c:v>
                </c:pt>
                <c:pt idx="437">
                  <c:v>9673.029176</c:v>
                </c:pt>
                <c:pt idx="438">
                  <c:v>10409.755404</c:v>
                </c:pt>
                <c:pt idx="439">
                  <c:v>8409.6841280000008</c:v>
                </c:pt>
                <c:pt idx="440">
                  <c:v>6317.5912669999998</c:v>
                </c:pt>
                <c:pt idx="441">
                  <c:v>2704.9151350000002</c:v>
                </c:pt>
                <c:pt idx="452">
                  <c:v>31023.605835000002</c:v>
                </c:pt>
                <c:pt idx="453">
                  <c:v>4834.3622100000002</c:v>
                </c:pt>
                <c:pt idx="459">
                  <c:v>4770.6948119999997</c:v>
                </c:pt>
                <c:pt idx="461">
                  <c:v>459.71827500000001</c:v>
                </c:pt>
                <c:pt idx="462">
                  <c:v>14623.600691</c:v>
                </c:pt>
                <c:pt idx="463">
                  <c:v>6898.7813450000012</c:v>
                </c:pt>
                <c:pt idx="464">
                  <c:v>11383.932006999999</c:v>
                </c:pt>
                <c:pt idx="465">
                  <c:v>3939.4220270000005</c:v>
                </c:pt>
                <c:pt idx="466">
                  <c:v>5108.1788180000003</c:v>
                </c:pt>
                <c:pt idx="467">
                  <c:v>6862.2627730000004</c:v>
                </c:pt>
                <c:pt idx="468">
                  <c:v>10124.287415999999</c:v>
                </c:pt>
                <c:pt idx="469">
                  <c:v>7429.9083199999995</c:v>
                </c:pt>
                <c:pt idx="470">
                  <c:v>7534.2597610000003</c:v>
                </c:pt>
                <c:pt idx="471">
                  <c:v>7170.5410869999996</c:v>
                </c:pt>
                <c:pt idx="472">
                  <c:v>9694.3840789999995</c:v>
                </c:pt>
                <c:pt idx="473">
                  <c:v>7680.4469799999997</c:v>
                </c:pt>
                <c:pt idx="474">
                  <c:v>8439.2220300000008</c:v>
                </c:pt>
                <c:pt idx="475">
                  <c:v>12164.883377000002</c:v>
                </c:pt>
                <c:pt idx="476">
                  <c:v>11349.475693</c:v>
                </c:pt>
                <c:pt idx="477">
                  <c:v>624.11826899999994</c:v>
                </c:pt>
                <c:pt idx="478">
                  <c:v>26015.394851000001</c:v>
                </c:pt>
                <c:pt idx="507">
                  <c:v>12822.376325999998</c:v>
                </c:pt>
                <c:pt idx="508">
                  <c:v>2210.2456890000003</c:v>
                </c:pt>
                <c:pt idx="509">
                  <c:v>10456.452240000001</c:v>
                </c:pt>
                <c:pt idx="510">
                  <c:v>39278.992796999999</c:v>
                </c:pt>
                <c:pt idx="512">
                  <c:v>3682.3847029999997</c:v>
                </c:pt>
                <c:pt idx="513">
                  <c:v>13265.346031000001</c:v>
                </c:pt>
                <c:pt idx="514">
                  <c:v>10946.440689999999</c:v>
                </c:pt>
                <c:pt idx="515">
                  <c:v>942.59290400000009</c:v>
                </c:pt>
                <c:pt idx="516">
                  <c:v>69957.012389999989</c:v>
                </c:pt>
                <c:pt idx="517">
                  <c:v>8407.4179999999997</c:v>
                </c:pt>
                <c:pt idx="518">
                  <c:v>10839.938040999999</c:v>
                </c:pt>
                <c:pt idx="522">
                  <c:v>16550.830537000002</c:v>
                </c:pt>
                <c:pt idx="523">
                  <c:v>5982.3656650000012</c:v>
                </c:pt>
                <c:pt idx="524">
                  <c:v>19640.640549</c:v>
                </c:pt>
                <c:pt idx="528">
                  <c:v>73773.267579000007</c:v>
                </c:pt>
                <c:pt idx="529">
                  <c:v>19402.748640999998</c:v>
                </c:pt>
                <c:pt idx="536">
                  <c:v>12218.318284000001</c:v>
                </c:pt>
                <c:pt idx="537">
                  <c:v>13716.411293000001</c:v>
                </c:pt>
                <c:pt idx="538">
                  <c:v>14195.268784</c:v>
                </c:pt>
                <c:pt idx="540">
                  <c:v>10595.802018</c:v>
                </c:pt>
                <c:pt idx="541">
                  <c:v>9858.5796950000004</c:v>
                </c:pt>
                <c:pt idx="542">
                  <c:v>14718.971124</c:v>
                </c:pt>
                <c:pt idx="543">
                  <c:v>6354.7929940000004</c:v>
                </c:pt>
                <c:pt idx="544">
                  <c:v>6185.372695</c:v>
                </c:pt>
                <c:pt idx="545">
                  <c:v>12601.905619000001</c:v>
                </c:pt>
                <c:pt idx="546">
                  <c:v>11662.199021</c:v>
                </c:pt>
                <c:pt idx="548">
                  <c:v>56192.870849999999</c:v>
                </c:pt>
                <c:pt idx="549">
                  <c:v>47331.456787999996</c:v>
                </c:pt>
                <c:pt idx="551">
                  <c:v>46543.025634999998</c:v>
                </c:pt>
                <c:pt idx="552">
                  <c:v>55118.654296000001</c:v>
                </c:pt>
                <c:pt idx="553">
                  <c:v>46980.354613999996</c:v>
                </c:pt>
                <c:pt idx="571">
                  <c:v>43192.355591</c:v>
                </c:pt>
                <c:pt idx="572">
                  <c:v>7258.2888739999999</c:v>
                </c:pt>
                <c:pt idx="573">
                  <c:v>53131.356688999993</c:v>
                </c:pt>
                <c:pt idx="584">
                  <c:v>8286.1888820000004</c:v>
                </c:pt>
                <c:pt idx="586">
                  <c:v>14725.285</c:v>
                </c:pt>
                <c:pt idx="587">
                  <c:v>43799.091675999996</c:v>
                </c:pt>
                <c:pt idx="594">
                  <c:v>18530.253538999998</c:v>
                </c:pt>
                <c:pt idx="625">
                  <c:v>4262.9974650000004</c:v>
                </c:pt>
                <c:pt idx="650">
                  <c:v>15934.435316999999</c:v>
                </c:pt>
                <c:pt idx="651">
                  <c:v>6055.8296060000002</c:v>
                </c:pt>
                <c:pt idx="652">
                  <c:v>3614.1843279999998</c:v>
                </c:pt>
                <c:pt idx="653">
                  <c:v>7423.7813260000003</c:v>
                </c:pt>
                <c:pt idx="657">
                  <c:v>10953.333519</c:v>
                </c:pt>
                <c:pt idx="658">
                  <c:v>4381.1626580000002</c:v>
                </c:pt>
                <c:pt idx="659">
                  <c:v>7090.9325099999996</c:v>
                </c:pt>
                <c:pt idx="670">
                  <c:v>13005.257798000002</c:v>
                </c:pt>
                <c:pt idx="705">
                  <c:v>93662.934083</c:v>
                </c:pt>
                <c:pt idx="709">
                  <c:v>75729.483886999995</c:v>
                </c:pt>
                <c:pt idx="710">
                  <c:v>106104.312256</c:v>
                </c:pt>
                <c:pt idx="711">
                  <c:v>23309.416473000001</c:v>
                </c:pt>
                <c:pt idx="712">
                  <c:v>94485.972167</c:v>
                </c:pt>
                <c:pt idx="713">
                  <c:v>103680.882813</c:v>
                </c:pt>
                <c:pt idx="714">
                  <c:v>10410.795257000002</c:v>
                </c:pt>
                <c:pt idx="715">
                  <c:v>9609.1620010000006</c:v>
                </c:pt>
                <c:pt idx="716">
                  <c:v>8875.6295170000012</c:v>
                </c:pt>
                <c:pt idx="717">
                  <c:v>9757.9388419999996</c:v>
                </c:pt>
                <c:pt idx="718">
                  <c:v>85512.690430999995</c:v>
                </c:pt>
                <c:pt idx="719">
                  <c:v>19298.961671000001</c:v>
                </c:pt>
                <c:pt idx="720">
                  <c:v>6006.5890040000004</c:v>
                </c:pt>
                <c:pt idx="721">
                  <c:v>91987.979980999997</c:v>
                </c:pt>
                <c:pt idx="722">
                  <c:v>96828.778810000003</c:v>
                </c:pt>
                <c:pt idx="723">
                  <c:v>9352.8932779999996</c:v>
                </c:pt>
                <c:pt idx="724">
                  <c:v>6597.629578</c:v>
                </c:pt>
                <c:pt idx="760">
                  <c:v>11384.996821000001</c:v>
                </c:pt>
                <c:pt idx="761">
                  <c:v>15176.485229999998</c:v>
                </c:pt>
                <c:pt idx="770">
                  <c:v>12611.818272</c:v>
                </c:pt>
                <c:pt idx="771">
                  <c:v>5541.8048980000003</c:v>
                </c:pt>
                <c:pt idx="772">
                  <c:v>22119.704657000002</c:v>
                </c:pt>
                <c:pt idx="773">
                  <c:v>25689.779112</c:v>
                </c:pt>
                <c:pt idx="774">
                  <c:v>19190.024475000002</c:v>
                </c:pt>
                <c:pt idx="784">
                  <c:v>11484.853303</c:v>
                </c:pt>
                <c:pt idx="785">
                  <c:v>19160.389465</c:v>
                </c:pt>
                <c:pt idx="786">
                  <c:v>3519.6891970000001</c:v>
                </c:pt>
                <c:pt idx="787">
                  <c:v>8115.8061070000003</c:v>
                </c:pt>
                <c:pt idx="789">
                  <c:v>2007.386753</c:v>
                </c:pt>
                <c:pt idx="795">
                  <c:v>41396.139771000002</c:v>
                </c:pt>
                <c:pt idx="796">
                  <c:v>34916.311325999995</c:v>
                </c:pt>
                <c:pt idx="809">
                  <c:v>7257.9834219999993</c:v>
                </c:pt>
                <c:pt idx="817">
                  <c:v>14020.675781999998</c:v>
                </c:pt>
                <c:pt idx="820">
                  <c:v>3637.3230589999998</c:v>
                </c:pt>
                <c:pt idx="821">
                  <c:v>6093.0091620000003</c:v>
                </c:pt>
                <c:pt idx="822">
                  <c:v>3537.1391590000003</c:v>
                </c:pt>
                <c:pt idx="829">
                  <c:v>7059.8892489999998</c:v>
                </c:pt>
                <c:pt idx="830">
                  <c:v>863.968345</c:v>
                </c:pt>
                <c:pt idx="831">
                  <c:v>5613.0009620000001</c:v>
                </c:pt>
                <c:pt idx="832">
                  <c:v>2320.6921299999999</c:v>
                </c:pt>
                <c:pt idx="833">
                  <c:v>1914.3863260000001</c:v>
                </c:pt>
                <c:pt idx="841">
                  <c:v>19284.603225999999</c:v>
                </c:pt>
                <c:pt idx="842">
                  <c:v>6507.4186440000003</c:v>
                </c:pt>
                <c:pt idx="843">
                  <c:v>8422.0847670000003</c:v>
                </c:pt>
                <c:pt idx="844">
                  <c:v>28941.553466999998</c:v>
                </c:pt>
                <c:pt idx="847">
                  <c:v>11810.958350999999</c:v>
                </c:pt>
                <c:pt idx="848">
                  <c:v>6802.9272000000001</c:v>
                </c:pt>
                <c:pt idx="849">
                  <c:v>22091.275023000002</c:v>
                </c:pt>
                <c:pt idx="850">
                  <c:v>29779.913361999999</c:v>
                </c:pt>
                <c:pt idx="860">
                  <c:v>4715.8784919999998</c:v>
                </c:pt>
                <c:pt idx="863">
                  <c:v>10114.321698</c:v>
                </c:pt>
                <c:pt idx="865">
                  <c:v>7083.6203990000004</c:v>
                </c:pt>
                <c:pt idx="866">
                  <c:v>10201.643798000001</c:v>
                </c:pt>
                <c:pt idx="867">
                  <c:v>7421.2541799999999</c:v>
                </c:pt>
                <c:pt idx="868">
                  <c:v>4917.2303240000001</c:v>
                </c:pt>
                <c:pt idx="871">
                  <c:v>4854.9983269999993</c:v>
                </c:pt>
                <c:pt idx="912">
                  <c:v>86249.348631999994</c:v>
                </c:pt>
                <c:pt idx="913">
                  <c:v>85314.962159000002</c:v>
                </c:pt>
                <c:pt idx="914">
                  <c:v>86918.596191000004</c:v>
                </c:pt>
                <c:pt idx="915">
                  <c:v>81159.642090000008</c:v>
                </c:pt>
                <c:pt idx="916">
                  <c:v>17905.756957999998</c:v>
                </c:pt>
                <c:pt idx="933">
                  <c:v>1518.3981939999999</c:v>
                </c:pt>
                <c:pt idx="934">
                  <c:v>9628.5404979999985</c:v>
                </c:pt>
                <c:pt idx="961">
                  <c:v>4577.5405470000005</c:v>
                </c:pt>
                <c:pt idx="962">
                  <c:v>15431.623076</c:v>
                </c:pt>
                <c:pt idx="978">
                  <c:v>75592.974121000007</c:v>
                </c:pt>
                <c:pt idx="1003">
                  <c:v>12501.948668999999</c:v>
                </c:pt>
                <c:pt idx="1005">
                  <c:v>34042.628295999995</c:v>
                </c:pt>
                <c:pt idx="1006">
                  <c:v>5287.0431979999994</c:v>
                </c:pt>
                <c:pt idx="1007">
                  <c:v>4465.1333599999998</c:v>
                </c:pt>
                <c:pt idx="1008">
                  <c:v>4188.6383540000006</c:v>
                </c:pt>
                <c:pt idx="1009">
                  <c:v>4122.0202829999998</c:v>
                </c:pt>
                <c:pt idx="1023">
                  <c:v>32803.447144999998</c:v>
                </c:pt>
                <c:pt idx="1045">
                  <c:v>16592.353523999998</c:v>
                </c:pt>
                <c:pt idx="1060">
                  <c:v>13903.827728</c:v>
                </c:pt>
                <c:pt idx="1074">
                  <c:v>19133.316909000001</c:v>
                </c:pt>
                <c:pt idx="1085">
                  <c:v>15435.340088000001</c:v>
                </c:pt>
                <c:pt idx="1086">
                  <c:v>4170.0381260000004</c:v>
                </c:pt>
                <c:pt idx="1101">
                  <c:v>28573.979889000002</c:v>
                </c:pt>
                <c:pt idx="1103">
                  <c:v>25190.327423999999</c:v>
                </c:pt>
                <c:pt idx="1133">
                  <c:v>52177.149414</c:v>
                </c:pt>
                <c:pt idx="1195">
                  <c:v>12075.55961</c:v>
                </c:pt>
                <c:pt idx="1201">
                  <c:v>4193.8205419999995</c:v>
                </c:pt>
                <c:pt idx="1202">
                  <c:v>59101.780274000004</c:v>
                </c:pt>
                <c:pt idx="1203">
                  <c:v>57261.552857000002</c:v>
                </c:pt>
                <c:pt idx="1204">
                  <c:v>51366.133301999995</c:v>
                </c:pt>
                <c:pt idx="1205">
                  <c:v>49771.000001000008</c:v>
                </c:pt>
                <c:pt idx="1206">
                  <c:v>52088.999147000002</c:v>
                </c:pt>
                <c:pt idx="1207">
                  <c:v>46425.361815999997</c:v>
                </c:pt>
                <c:pt idx="1208">
                  <c:v>12480.458473999999</c:v>
                </c:pt>
                <c:pt idx="1209">
                  <c:v>6302.6716029999998</c:v>
                </c:pt>
                <c:pt idx="1210">
                  <c:v>54182.286620999999</c:v>
                </c:pt>
                <c:pt idx="1212">
                  <c:v>4566.1707919999999</c:v>
                </c:pt>
                <c:pt idx="1213">
                  <c:v>14609.568206</c:v>
                </c:pt>
                <c:pt idx="1214">
                  <c:v>20973.183273000002</c:v>
                </c:pt>
                <c:pt idx="1215">
                  <c:v>5073.7594599999993</c:v>
                </c:pt>
                <c:pt idx="1216">
                  <c:v>10193.521815</c:v>
                </c:pt>
                <c:pt idx="1217">
                  <c:v>2727.9119380000002</c:v>
                </c:pt>
                <c:pt idx="1218">
                  <c:v>43026.740722999995</c:v>
                </c:pt>
                <c:pt idx="1220">
                  <c:v>18916.694090999998</c:v>
                </c:pt>
                <c:pt idx="1259">
                  <c:v>7346.5863650000001</c:v>
                </c:pt>
                <c:pt idx="1260">
                  <c:v>12623.480446000001</c:v>
                </c:pt>
                <c:pt idx="1261">
                  <c:v>5434.7237540000006</c:v>
                </c:pt>
                <c:pt idx="1262">
                  <c:v>18084.225998000002</c:v>
                </c:pt>
                <c:pt idx="1290">
                  <c:v>8559.7707090000004</c:v>
                </c:pt>
                <c:pt idx="1291">
                  <c:v>10547.103867</c:v>
                </c:pt>
                <c:pt idx="1293">
                  <c:v>9523.5686879999994</c:v>
                </c:pt>
                <c:pt idx="1299">
                  <c:v>13616.537909999999</c:v>
                </c:pt>
                <c:pt idx="1304">
                  <c:v>125526.35937600001</c:v>
                </c:pt>
                <c:pt idx="1361">
                  <c:v>134723.90161199999</c:v>
                </c:pt>
                <c:pt idx="1363">
                  <c:v>30655.262939999997</c:v>
                </c:pt>
                <c:pt idx="1365">
                  <c:v>130413.414795</c:v>
                </c:pt>
                <c:pt idx="1368">
                  <c:v>99758.154053000006</c:v>
                </c:pt>
                <c:pt idx="1370">
                  <c:v>110905.085937</c:v>
                </c:pt>
                <c:pt idx="1373">
                  <c:v>3498.6149350000001</c:v>
                </c:pt>
                <c:pt idx="1374">
                  <c:v>449.80980999999997</c:v>
                </c:pt>
                <c:pt idx="1375">
                  <c:v>12903.395909999999</c:v>
                </c:pt>
                <c:pt idx="1376">
                  <c:v>9496.8359990000008</c:v>
                </c:pt>
                <c:pt idx="1386">
                  <c:v>16922.602661999998</c:v>
                </c:pt>
                <c:pt idx="1394">
                  <c:v>38027.076051000004</c:v>
                </c:pt>
                <c:pt idx="1395">
                  <c:v>32013.720704000003</c:v>
                </c:pt>
                <c:pt idx="1402">
                  <c:v>15313.106781000002</c:v>
                </c:pt>
                <c:pt idx="1403">
                  <c:v>86233.886352999994</c:v>
                </c:pt>
                <c:pt idx="1404">
                  <c:v>86318.728516000003</c:v>
                </c:pt>
                <c:pt idx="1405">
                  <c:v>76956.469727000003</c:v>
                </c:pt>
                <c:pt idx="1406">
                  <c:v>77635.268066999997</c:v>
                </c:pt>
                <c:pt idx="1407">
                  <c:v>78963.024414999993</c:v>
                </c:pt>
                <c:pt idx="1408">
                  <c:v>73445.380615999995</c:v>
                </c:pt>
                <c:pt idx="1409">
                  <c:v>74033.680176000009</c:v>
                </c:pt>
                <c:pt idx="1410">
                  <c:v>31325.550902999999</c:v>
                </c:pt>
                <c:pt idx="1411">
                  <c:v>74621.187987999991</c:v>
                </c:pt>
                <c:pt idx="1414">
                  <c:v>68139.271727999992</c:v>
                </c:pt>
                <c:pt idx="1415">
                  <c:v>44373.544677999998</c:v>
                </c:pt>
                <c:pt idx="1420">
                  <c:v>51317.916749000004</c:v>
                </c:pt>
                <c:pt idx="1421">
                  <c:v>60498.271729</c:v>
                </c:pt>
                <c:pt idx="1426">
                  <c:v>77976.014160000006</c:v>
                </c:pt>
                <c:pt idx="1428">
                  <c:v>23921.393586000002</c:v>
                </c:pt>
                <c:pt idx="1431">
                  <c:v>71263.434814999986</c:v>
                </c:pt>
                <c:pt idx="1432">
                  <c:v>68503.46557700001</c:v>
                </c:pt>
                <c:pt idx="1433">
                  <c:v>77775.528078000003</c:v>
                </c:pt>
                <c:pt idx="1480">
                  <c:v>3691.7557079999997</c:v>
                </c:pt>
                <c:pt idx="1481">
                  <c:v>2265.5406860000003</c:v>
                </c:pt>
                <c:pt idx="1489">
                  <c:v>98143.375243999995</c:v>
                </c:pt>
                <c:pt idx="1491">
                  <c:v>3740.2757090000005</c:v>
                </c:pt>
                <c:pt idx="1492">
                  <c:v>20307.334917</c:v>
                </c:pt>
                <c:pt idx="1493">
                  <c:v>14453.55414</c:v>
                </c:pt>
                <c:pt idx="1494">
                  <c:v>4798.7949490000001</c:v>
                </c:pt>
                <c:pt idx="1497">
                  <c:v>7115.9410010000001</c:v>
                </c:pt>
                <c:pt idx="1498">
                  <c:v>8900.5904090000004</c:v>
                </c:pt>
                <c:pt idx="1505">
                  <c:v>11689.197415999999</c:v>
                </c:pt>
                <c:pt idx="1506">
                  <c:v>34373.021438999996</c:v>
                </c:pt>
                <c:pt idx="1508">
                  <c:v>13176.176831999999</c:v>
                </c:pt>
                <c:pt idx="1509">
                  <c:v>26301.803007999999</c:v>
                </c:pt>
                <c:pt idx="1513">
                  <c:v>11968.574387000001</c:v>
                </c:pt>
                <c:pt idx="1514">
                  <c:v>15262.137207</c:v>
                </c:pt>
                <c:pt idx="1515">
                  <c:v>23489.123404999998</c:v>
                </c:pt>
                <c:pt idx="1524">
                  <c:v>8389.417152</c:v>
                </c:pt>
                <c:pt idx="1526">
                  <c:v>8828.694128000001</c:v>
                </c:pt>
                <c:pt idx="1549">
                  <c:v>8942.1610040000014</c:v>
                </c:pt>
                <c:pt idx="1550">
                  <c:v>7164.3273979999994</c:v>
                </c:pt>
                <c:pt idx="1553">
                  <c:v>23346.874808</c:v>
                </c:pt>
                <c:pt idx="1555">
                  <c:v>1745.1440970000001</c:v>
                </c:pt>
                <c:pt idx="1556">
                  <c:v>37852.635437000004</c:v>
                </c:pt>
                <c:pt idx="1557">
                  <c:v>6367.145673</c:v>
                </c:pt>
                <c:pt idx="1558">
                  <c:v>8485.1838229999994</c:v>
                </c:pt>
                <c:pt idx="1559">
                  <c:v>1331.2434370000001</c:v>
                </c:pt>
                <c:pt idx="1560">
                  <c:v>10504.152876</c:v>
                </c:pt>
                <c:pt idx="1561">
                  <c:v>19803.886704</c:v>
                </c:pt>
                <c:pt idx="1562">
                  <c:v>18900.691467999997</c:v>
                </c:pt>
                <c:pt idx="1578">
                  <c:v>897.81665699999996</c:v>
                </c:pt>
                <c:pt idx="1591">
                  <c:v>7652.0165410000009</c:v>
                </c:pt>
                <c:pt idx="1629">
                  <c:v>11282.581436</c:v>
                </c:pt>
                <c:pt idx="1630">
                  <c:v>9319.6465580000004</c:v>
                </c:pt>
                <c:pt idx="1637">
                  <c:v>678.58063400000003</c:v>
                </c:pt>
                <c:pt idx="1638">
                  <c:v>1684.1830759999998</c:v>
                </c:pt>
                <c:pt idx="1639">
                  <c:v>1326.258789</c:v>
                </c:pt>
                <c:pt idx="1640">
                  <c:v>15035.461386999999</c:v>
                </c:pt>
                <c:pt idx="1641">
                  <c:v>15819.974502000001</c:v>
                </c:pt>
                <c:pt idx="1642">
                  <c:v>11393.110062</c:v>
                </c:pt>
                <c:pt idx="1643">
                  <c:v>4863.3345380000001</c:v>
                </c:pt>
                <c:pt idx="1644">
                  <c:v>128.16287199999999</c:v>
                </c:pt>
                <c:pt idx="1645">
                  <c:v>1460.086886</c:v>
                </c:pt>
                <c:pt idx="1646">
                  <c:v>10859.77224</c:v>
                </c:pt>
                <c:pt idx="1647">
                  <c:v>14006.715232</c:v>
                </c:pt>
                <c:pt idx="1648">
                  <c:v>14946.584953</c:v>
                </c:pt>
                <c:pt idx="1649">
                  <c:v>11485.476417000002</c:v>
                </c:pt>
                <c:pt idx="1650">
                  <c:v>6782.9306090000009</c:v>
                </c:pt>
                <c:pt idx="1651">
                  <c:v>2816.1876419999999</c:v>
                </c:pt>
                <c:pt idx="1670">
                  <c:v>15.796451000000001</c:v>
                </c:pt>
                <c:pt idx="1671">
                  <c:v>2424.3796789999997</c:v>
                </c:pt>
                <c:pt idx="1672">
                  <c:v>4331.2814940000007</c:v>
                </c:pt>
                <c:pt idx="1673">
                  <c:v>1609.4311290000001</c:v>
                </c:pt>
                <c:pt idx="1679">
                  <c:v>17399.548208</c:v>
                </c:pt>
                <c:pt idx="1680">
                  <c:v>30403.056335000001</c:v>
                </c:pt>
                <c:pt idx="1681">
                  <c:v>18596.413452000001</c:v>
                </c:pt>
                <c:pt idx="1682">
                  <c:v>22618.222333999998</c:v>
                </c:pt>
                <c:pt idx="1683">
                  <c:v>23516.025498000003</c:v>
                </c:pt>
                <c:pt idx="1684">
                  <c:v>34652.643462</c:v>
                </c:pt>
                <c:pt idx="1685">
                  <c:v>41779.334930999998</c:v>
                </c:pt>
                <c:pt idx="1686">
                  <c:v>26988.774416</c:v>
                </c:pt>
                <c:pt idx="1698">
                  <c:v>44482.893188999995</c:v>
                </c:pt>
                <c:pt idx="1700">
                  <c:v>1834.7711599999998</c:v>
                </c:pt>
                <c:pt idx="1701">
                  <c:v>24795.939895000003</c:v>
                </c:pt>
                <c:pt idx="1710">
                  <c:v>6688.9067599999998</c:v>
                </c:pt>
                <c:pt idx="1711">
                  <c:v>10409.312881000002</c:v>
                </c:pt>
                <c:pt idx="1712">
                  <c:v>19955.158509999997</c:v>
                </c:pt>
                <c:pt idx="1719">
                  <c:v>76885.875732</c:v>
                </c:pt>
                <c:pt idx="1721">
                  <c:v>125469.050781</c:v>
                </c:pt>
                <c:pt idx="1722">
                  <c:v>85171.169921999986</c:v>
                </c:pt>
                <c:pt idx="1723">
                  <c:v>91208.391111999998</c:v>
                </c:pt>
                <c:pt idx="1727">
                  <c:v>107795.118164</c:v>
                </c:pt>
                <c:pt idx="1728">
                  <c:v>83410.932862000001</c:v>
                </c:pt>
                <c:pt idx="1729">
                  <c:v>76190.536620000013</c:v>
                </c:pt>
                <c:pt idx="1730">
                  <c:v>63622.935301999998</c:v>
                </c:pt>
                <c:pt idx="1736">
                  <c:v>94508.444824000006</c:v>
                </c:pt>
                <c:pt idx="1737">
                  <c:v>69568.827393</c:v>
                </c:pt>
                <c:pt idx="1738">
                  <c:v>76211.167724999992</c:v>
                </c:pt>
                <c:pt idx="1741">
                  <c:v>90106.084715999998</c:v>
                </c:pt>
                <c:pt idx="1746">
                  <c:v>110719.53808700001</c:v>
                </c:pt>
                <c:pt idx="1747">
                  <c:v>98801.037108999997</c:v>
                </c:pt>
                <c:pt idx="1748">
                  <c:v>104192.07421799999</c:v>
                </c:pt>
                <c:pt idx="1749">
                  <c:v>125591.12109300001</c:v>
                </c:pt>
                <c:pt idx="1754">
                  <c:v>104018.279297</c:v>
                </c:pt>
                <c:pt idx="1755">
                  <c:v>116356.201172</c:v>
                </c:pt>
                <c:pt idx="1769">
                  <c:v>54855.059327000003</c:v>
                </c:pt>
                <c:pt idx="1772">
                  <c:v>3474.5533990000004</c:v>
                </c:pt>
                <c:pt idx="1784">
                  <c:v>12857.804917000001</c:v>
                </c:pt>
                <c:pt idx="1792">
                  <c:v>44373.544677999998</c:v>
                </c:pt>
                <c:pt idx="1796">
                  <c:v>14822.645645000001</c:v>
                </c:pt>
                <c:pt idx="1800">
                  <c:v>4806.3834859999997</c:v>
                </c:pt>
                <c:pt idx="1812">
                  <c:v>7330.0606379999999</c:v>
                </c:pt>
                <c:pt idx="1830">
                  <c:v>19051.363540999999</c:v>
                </c:pt>
                <c:pt idx="1831">
                  <c:v>29663.775818999999</c:v>
                </c:pt>
                <c:pt idx="1832">
                  <c:v>5290.6367920000002</c:v>
                </c:pt>
                <c:pt idx="1838">
                  <c:v>2808.6618349999999</c:v>
                </c:pt>
                <c:pt idx="1840">
                  <c:v>3636.7627879999995</c:v>
                </c:pt>
                <c:pt idx="1855">
                  <c:v>4887.0400230000005</c:v>
                </c:pt>
                <c:pt idx="1876">
                  <c:v>10205.794981999999</c:v>
                </c:pt>
                <c:pt idx="1877">
                  <c:v>6385.7590319999999</c:v>
                </c:pt>
                <c:pt idx="1903">
                  <c:v>8259.0918569999994</c:v>
                </c:pt>
                <c:pt idx="1921">
                  <c:v>11291.814085999998</c:v>
                </c:pt>
                <c:pt idx="1932">
                  <c:v>251.94029199999997</c:v>
                </c:pt>
                <c:pt idx="1933">
                  <c:v>16085.133422999999</c:v>
                </c:pt>
                <c:pt idx="1934">
                  <c:v>94474.618164999993</c:v>
                </c:pt>
                <c:pt idx="1935">
                  <c:v>9586.1229860000003</c:v>
                </c:pt>
                <c:pt idx="1936">
                  <c:v>14116.334412</c:v>
                </c:pt>
                <c:pt idx="1937">
                  <c:v>4879.5943449999995</c:v>
                </c:pt>
                <c:pt idx="1941">
                  <c:v>94377.211425999994</c:v>
                </c:pt>
                <c:pt idx="1945">
                  <c:v>92043.354980000004</c:v>
                </c:pt>
                <c:pt idx="1960">
                  <c:v>75228.366334000006</c:v>
                </c:pt>
                <c:pt idx="1961">
                  <c:v>104842.307617</c:v>
                </c:pt>
                <c:pt idx="1962">
                  <c:v>4801.0085749999998</c:v>
                </c:pt>
                <c:pt idx="1963">
                  <c:v>9277.4094540000006</c:v>
                </c:pt>
                <c:pt idx="1964">
                  <c:v>1327.7514340000002</c:v>
                </c:pt>
                <c:pt idx="1966">
                  <c:v>103349.12597699999</c:v>
                </c:pt>
                <c:pt idx="1967">
                  <c:v>46836.603759999998</c:v>
                </c:pt>
                <c:pt idx="1969">
                  <c:v>146493.18261799999</c:v>
                </c:pt>
                <c:pt idx="1971">
                  <c:v>120517.23974599999</c:v>
                </c:pt>
                <c:pt idx="1972">
                  <c:v>108094.08544899999</c:v>
                </c:pt>
                <c:pt idx="1996">
                  <c:v>44762.160398999993</c:v>
                </c:pt>
                <c:pt idx="1999">
                  <c:v>5748.4933059999994</c:v>
                </c:pt>
                <c:pt idx="2030">
                  <c:v>50139.347412000003</c:v>
                </c:pt>
                <c:pt idx="2031">
                  <c:v>53807.094117000001</c:v>
                </c:pt>
                <c:pt idx="2033">
                  <c:v>7725.998779999999</c:v>
                </c:pt>
                <c:pt idx="2082">
                  <c:v>9559.3543250000002</c:v>
                </c:pt>
                <c:pt idx="2083">
                  <c:v>6642.343108</c:v>
                </c:pt>
                <c:pt idx="2084">
                  <c:v>4969.1030650000002</c:v>
                </c:pt>
                <c:pt idx="2085">
                  <c:v>9373.1029500000004</c:v>
                </c:pt>
                <c:pt idx="2091">
                  <c:v>8632.2579040000001</c:v>
                </c:pt>
                <c:pt idx="2093">
                  <c:v>10614.738616999999</c:v>
                </c:pt>
                <c:pt idx="2100">
                  <c:v>71087.661376000004</c:v>
                </c:pt>
                <c:pt idx="2104">
                  <c:v>26756.490478000003</c:v>
                </c:pt>
                <c:pt idx="2157">
                  <c:v>7274.2698659999996</c:v>
                </c:pt>
                <c:pt idx="2158">
                  <c:v>54854.111815999997</c:v>
                </c:pt>
                <c:pt idx="2160">
                  <c:v>62128.381346999988</c:v>
                </c:pt>
                <c:pt idx="2162">
                  <c:v>2317.997754</c:v>
                </c:pt>
                <c:pt idx="2163">
                  <c:v>2410.9590109999999</c:v>
                </c:pt>
                <c:pt idx="2164">
                  <c:v>7351.7303460000003</c:v>
                </c:pt>
                <c:pt idx="2165">
                  <c:v>9939.0017700000008</c:v>
                </c:pt>
                <c:pt idx="2166">
                  <c:v>9939.0017700000008</c:v>
                </c:pt>
                <c:pt idx="2167">
                  <c:v>105608.805664</c:v>
                </c:pt>
                <c:pt idx="2168">
                  <c:v>93525.450194999998</c:v>
                </c:pt>
                <c:pt idx="2169">
                  <c:v>100105.693848</c:v>
                </c:pt>
                <c:pt idx="2170">
                  <c:v>96212.413084999993</c:v>
                </c:pt>
                <c:pt idx="2171">
                  <c:v>105193.97265499999</c:v>
                </c:pt>
                <c:pt idx="2172">
                  <c:v>110533.895263</c:v>
                </c:pt>
                <c:pt idx="2173">
                  <c:v>120748.767578</c:v>
                </c:pt>
                <c:pt idx="2174">
                  <c:v>96759.058592999994</c:v>
                </c:pt>
                <c:pt idx="2175">
                  <c:v>94272.992066000006</c:v>
                </c:pt>
                <c:pt idx="2176">
                  <c:v>5550.6719060000005</c:v>
                </c:pt>
                <c:pt idx="2177">
                  <c:v>14529.368957999999</c:v>
                </c:pt>
                <c:pt idx="2178">
                  <c:v>10433.679748</c:v>
                </c:pt>
                <c:pt idx="2234">
                  <c:v>4557.9035330000006</c:v>
                </c:pt>
                <c:pt idx="2235">
                  <c:v>3348.3060150000001</c:v>
                </c:pt>
                <c:pt idx="2240">
                  <c:v>10318.225586</c:v>
                </c:pt>
                <c:pt idx="2241">
                  <c:v>9848.078614</c:v>
                </c:pt>
                <c:pt idx="2242">
                  <c:v>77013.278320000012</c:v>
                </c:pt>
                <c:pt idx="2243">
                  <c:v>3871.2636029999999</c:v>
                </c:pt>
                <c:pt idx="2244">
                  <c:v>87473.343750999993</c:v>
                </c:pt>
                <c:pt idx="2245">
                  <c:v>78189.810303999999</c:v>
                </c:pt>
                <c:pt idx="2246">
                  <c:v>92664.511597000004</c:v>
                </c:pt>
                <c:pt idx="2247">
                  <c:v>89354.499022000004</c:v>
                </c:pt>
                <c:pt idx="2248">
                  <c:v>5819.7842109999992</c:v>
                </c:pt>
                <c:pt idx="2249">
                  <c:v>11517.214233999999</c:v>
                </c:pt>
                <c:pt idx="2250">
                  <c:v>3175.0451650000005</c:v>
                </c:pt>
                <c:pt idx="2251">
                  <c:v>4278.6708069999995</c:v>
                </c:pt>
                <c:pt idx="2252">
                  <c:v>88385.838134000005</c:v>
                </c:pt>
                <c:pt idx="2253">
                  <c:v>86709.765136000002</c:v>
                </c:pt>
                <c:pt idx="2254">
                  <c:v>105576.33422799999</c:v>
                </c:pt>
                <c:pt idx="2255">
                  <c:v>98226.981933000003</c:v>
                </c:pt>
                <c:pt idx="2256">
                  <c:v>64839.009276999997</c:v>
                </c:pt>
                <c:pt idx="2257">
                  <c:v>58094.402587000004</c:v>
                </c:pt>
                <c:pt idx="2258">
                  <c:v>83411.103027000005</c:v>
                </c:pt>
                <c:pt idx="2259">
                  <c:v>76210.167969000002</c:v>
                </c:pt>
                <c:pt idx="2260">
                  <c:v>63427.707031999998</c:v>
                </c:pt>
                <c:pt idx="2261">
                  <c:v>8683.4540399999987</c:v>
                </c:pt>
                <c:pt idx="2262">
                  <c:v>42708.128907000006</c:v>
                </c:pt>
                <c:pt idx="2290">
                  <c:v>4364.0243909999999</c:v>
                </c:pt>
                <c:pt idx="2291">
                  <c:v>98222.367186999996</c:v>
                </c:pt>
                <c:pt idx="2292">
                  <c:v>3358.1239619999997</c:v>
                </c:pt>
                <c:pt idx="2293">
                  <c:v>4128.4749449999999</c:v>
                </c:pt>
                <c:pt idx="2306">
                  <c:v>85629.893066000004</c:v>
                </c:pt>
                <c:pt idx="2307">
                  <c:v>29590.229491999999</c:v>
                </c:pt>
                <c:pt idx="2326">
                  <c:v>1339.455211</c:v>
                </c:pt>
                <c:pt idx="2327">
                  <c:v>85314.962159000002</c:v>
                </c:pt>
                <c:pt idx="2329">
                  <c:v>6611.9829339999997</c:v>
                </c:pt>
                <c:pt idx="2330">
                  <c:v>131254.50097699999</c:v>
                </c:pt>
                <c:pt idx="2331">
                  <c:v>101244.10498</c:v>
                </c:pt>
                <c:pt idx="2332">
                  <c:v>6196.5582079999995</c:v>
                </c:pt>
                <c:pt idx="2335">
                  <c:v>11764.802143000001</c:v>
                </c:pt>
                <c:pt idx="2350">
                  <c:v>86233.886352999994</c:v>
                </c:pt>
                <c:pt idx="2351">
                  <c:v>24652.304321</c:v>
                </c:pt>
                <c:pt idx="2353">
                  <c:v>7964.9572549999993</c:v>
                </c:pt>
                <c:pt idx="2355">
                  <c:v>12263.712667</c:v>
                </c:pt>
                <c:pt idx="2359">
                  <c:v>2553.6941139999999</c:v>
                </c:pt>
                <c:pt idx="2360">
                  <c:v>12204.235557</c:v>
                </c:pt>
                <c:pt idx="2370">
                  <c:v>1694.7526200000002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F2C-4469-8A23-452FE5607F17}"/>
            </c:ext>
          </c:extLst>
        </c:ser>
        <c:ser>
          <c:idx val="3"/>
          <c:order val="3"/>
          <c:tx>
            <c:v>North City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rgbClr val="7030A0"/>
                </a:solidFill>
              </a:ln>
            </c:spPr>
          </c:marker>
          <c:trendline>
            <c:spPr>
              <a:ln w="15875">
                <a:solidFill>
                  <a:srgbClr val="7030A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5607321085419423E-2"/>
                  <c:y val="3.8002392386279886E-2"/>
                </c:manualLayout>
              </c:layout>
              <c:numFmt formatCode="#,##0.00" sourceLinked="0"/>
              <c:spPr>
                <a:solidFill>
                  <a:srgbClr val="FFCCFF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pivot_psma!$F$6:$F$2380</c:f>
              <c:numCache>
                <c:formatCode>General</c:formatCode>
                <c:ptCount val="2375"/>
                <c:pt idx="0">
                  <c:v>90563</c:v>
                </c:pt>
                <c:pt idx="6">
                  <c:v>2004</c:v>
                </c:pt>
                <c:pt idx="15">
                  <c:v>24986</c:v>
                </c:pt>
                <c:pt idx="16">
                  <c:v>40462</c:v>
                </c:pt>
                <c:pt idx="19">
                  <c:v>8372</c:v>
                </c:pt>
                <c:pt idx="21">
                  <c:v>7542</c:v>
                </c:pt>
                <c:pt idx="23">
                  <c:v>40336</c:v>
                </c:pt>
                <c:pt idx="24">
                  <c:v>21448</c:v>
                </c:pt>
                <c:pt idx="25">
                  <c:v>17291</c:v>
                </c:pt>
                <c:pt idx="26">
                  <c:v>22226</c:v>
                </c:pt>
                <c:pt idx="27">
                  <c:v>21004</c:v>
                </c:pt>
                <c:pt idx="29">
                  <c:v>20580</c:v>
                </c:pt>
                <c:pt idx="30">
                  <c:v>20717</c:v>
                </c:pt>
                <c:pt idx="31">
                  <c:v>21575</c:v>
                </c:pt>
                <c:pt idx="35">
                  <c:v>21169</c:v>
                </c:pt>
                <c:pt idx="37">
                  <c:v>103598</c:v>
                </c:pt>
                <c:pt idx="38">
                  <c:v>24604</c:v>
                </c:pt>
                <c:pt idx="39">
                  <c:v>23285</c:v>
                </c:pt>
                <c:pt idx="41">
                  <c:v>23856</c:v>
                </c:pt>
                <c:pt idx="42">
                  <c:v>110651</c:v>
                </c:pt>
                <c:pt idx="46">
                  <c:v>99390</c:v>
                </c:pt>
                <c:pt idx="47">
                  <c:v>108205</c:v>
                </c:pt>
                <c:pt idx="48">
                  <c:v>161762</c:v>
                </c:pt>
                <c:pt idx="50">
                  <c:v>55874</c:v>
                </c:pt>
                <c:pt idx="56">
                  <c:v>10633</c:v>
                </c:pt>
                <c:pt idx="59">
                  <c:v>20291</c:v>
                </c:pt>
                <c:pt idx="86">
                  <c:v>111172</c:v>
                </c:pt>
                <c:pt idx="87">
                  <c:v>105349</c:v>
                </c:pt>
                <c:pt idx="88">
                  <c:v>96581</c:v>
                </c:pt>
                <c:pt idx="89">
                  <c:v>85157</c:v>
                </c:pt>
                <c:pt idx="90">
                  <c:v>94619</c:v>
                </c:pt>
                <c:pt idx="91">
                  <c:v>102772</c:v>
                </c:pt>
                <c:pt idx="93">
                  <c:v>89607</c:v>
                </c:pt>
                <c:pt idx="94">
                  <c:v>97841</c:v>
                </c:pt>
                <c:pt idx="95">
                  <c:v>93083</c:v>
                </c:pt>
                <c:pt idx="97">
                  <c:v>106367</c:v>
                </c:pt>
                <c:pt idx="98">
                  <c:v>83231</c:v>
                </c:pt>
                <c:pt idx="99">
                  <c:v>77230</c:v>
                </c:pt>
                <c:pt idx="100">
                  <c:v>113284</c:v>
                </c:pt>
                <c:pt idx="101">
                  <c:v>109946</c:v>
                </c:pt>
                <c:pt idx="102">
                  <c:v>115284</c:v>
                </c:pt>
                <c:pt idx="103">
                  <c:v>128485</c:v>
                </c:pt>
                <c:pt idx="129">
                  <c:v>11749</c:v>
                </c:pt>
                <c:pt idx="136">
                  <c:v>17492</c:v>
                </c:pt>
                <c:pt idx="151">
                  <c:v>5720</c:v>
                </c:pt>
                <c:pt idx="152">
                  <c:v>10295</c:v>
                </c:pt>
                <c:pt idx="153">
                  <c:v>21162</c:v>
                </c:pt>
                <c:pt idx="154">
                  <c:v>24454</c:v>
                </c:pt>
                <c:pt idx="156">
                  <c:v>7312</c:v>
                </c:pt>
                <c:pt idx="157">
                  <c:v>51280</c:v>
                </c:pt>
                <c:pt idx="170">
                  <c:v>10997</c:v>
                </c:pt>
                <c:pt idx="179">
                  <c:v>3240</c:v>
                </c:pt>
                <c:pt idx="180">
                  <c:v>51460</c:v>
                </c:pt>
                <c:pt idx="181">
                  <c:v>52411</c:v>
                </c:pt>
                <c:pt idx="182">
                  <c:v>16858</c:v>
                </c:pt>
                <c:pt idx="188">
                  <c:v>50578</c:v>
                </c:pt>
                <c:pt idx="189">
                  <c:v>26376</c:v>
                </c:pt>
                <c:pt idx="190">
                  <c:v>19416</c:v>
                </c:pt>
                <c:pt idx="191">
                  <c:v>20988</c:v>
                </c:pt>
                <c:pt idx="192">
                  <c:v>19843</c:v>
                </c:pt>
                <c:pt idx="196">
                  <c:v>4114</c:v>
                </c:pt>
                <c:pt idx="207">
                  <c:v>6072</c:v>
                </c:pt>
                <c:pt idx="208">
                  <c:v>19207</c:v>
                </c:pt>
                <c:pt idx="209">
                  <c:v>6585</c:v>
                </c:pt>
                <c:pt idx="210">
                  <c:v>3394</c:v>
                </c:pt>
                <c:pt idx="224">
                  <c:v>4447</c:v>
                </c:pt>
                <c:pt idx="225">
                  <c:v>1350</c:v>
                </c:pt>
                <c:pt idx="226">
                  <c:v>17552</c:v>
                </c:pt>
                <c:pt idx="227">
                  <c:v>6341</c:v>
                </c:pt>
                <c:pt idx="228">
                  <c:v>5602</c:v>
                </c:pt>
                <c:pt idx="235">
                  <c:v>13988</c:v>
                </c:pt>
                <c:pt idx="247">
                  <c:v>6560</c:v>
                </c:pt>
                <c:pt idx="249">
                  <c:v>15800</c:v>
                </c:pt>
                <c:pt idx="260">
                  <c:v>11636</c:v>
                </c:pt>
                <c:pt idx="268">
                  <c:v>7486</c:v>
                </c:pt>
                <c:pt idx="278">
                  <c:v>9912</c:v>
                </c:pt>
                <c:pt idx="279">
                  <c:v>10469</c:v>
                </c:pt>
                <c:pt idx="280">
                  <c:v>7382</c:v>
                </c:pt>
                <c:pt idx="281">
                  <c:v>5985</c:v>
                </c:pt>
                <c:pt idx="282">
                  <c:v>9133</c:v>
                </c:pt>
                <c:pt idx="283">
                  <c:v>26816</c:v>
                </c:pt>
                <c:pt idx="314">
                  <c:v>23374</c:v>
                </c:pt>
                <c:pt idx="318">
                  <c:v>53223</c:v>
                </c:pt>
                <c:pt idx="319">
                  <c:v>12252</c:v>
                </c:pt>
                <c:pt idx="323">
                  <c:v>2652</c:v>
                </c:pt>
                <c:pt idx="334">
                  <c:v>6473</c:v>
                </c:pt>
                <c:pt idx="335">
                  <c:v>33963</c:v>
                </c:pt>
                <c:pt idx="336">
                  <c:v>13419</c:v>
                </c:pt>
                <c:pt idx="337">
                  <c:v>58950</c:v>
                </c:pt>
                <c:pt idx="338">
                  <c:v>8145</c:v>
                </c:pt>
                <c:pt idx="339">
                  <c:v>18621</c:v>
                </c:pt>
                <c:pt idx="340">
                  <c:v>16999</c:v>
                </c:pt>
                <c:pt idx="341">
                  <c:v>22858</c:v>
                </c:pt>
                <c:pt idx="342">
                  <c:v>17255</c:v>
                </c:pt>
                <c:pt idx="343">
                  <c:v>6523</c:v>
                </c:pt>
                <c:pt idx="344">
                  <c:v>10558</c:v>
                </c:pt>
                <c:pt idx="345">
                  <c:v>4087</c:v>
                </c:pt>
                <c:pt idx="346">
                  <c:v>7020</c:v>
                </c:pt>
                <c:pt idx="347">
                  <c:v>3274</c:v>
                </c:pt>
                <c:pt idx="348">
                  <c:v>19211</c:v>
                </c:pt>
                <c:pt idx="350">
                  <c:v>10988</c:v>
                </c:pt>
                <c:pt idx="351">
                  <c:v>110823</c:v>
                </c:pt>
                <c:pt idx="361">
                  <c:v>7381</c:v>
                </c:pt>
                <c:pt idx="364">
                  <c:v>19961</c:v>
                </c:pt>
                <c:pt idx="365">
                  <c:v>21944</c:v>
                </c:pt>
                <c:pt idx="366">
                  <c:v>14382</c:v>
                </c:pt>
                <c:pt idx="368">
                  <c:v>22203</c:v>
                </c:pt>
                <c:pt idx="370">
                  <c:v>26792</c:v>
                </c:pt>
                <c:pt idx="379">
                  <c:v>22672</c:v>
                </c:pt>
                <c:pt idx="380">
                  <c:v>23667</c:v>
                </c:pt>
                <c:pt idx="381">
                  <c:v>25555</c:v>
                </c:pt>
                <c:pt idx="382">
                  <c:v>24375</c:v>
                </c:pt>
                <c:pt idx="383">
                  <c:v>21980</c:v>
                </c:pt>
                <c:pt idx="384">
                  <c:v>7149</c:v>
                </c:pt>
                <c:pt idx="385">
                  <c:v>15178</c:v>
                </c:pt>
                <c:pt idx="398">
                  <c:v>19567</c:v>
                </c:pt>
                <c:pt idx="401">
                  <c:v>17527</c:v>
                </c:pt>
                <c:pt idx="402">
                  <c:v>21791</c:v>
                </c:pt>
                <c:pt idx="403">
                  <c:v>50006</c:v>
                </c:pt>
                <c:pt idx="404">
                  <c:v>40660</c:v>
                </c:pt>
                <c:pt idx="407">
                  <c:v>110380</c:v>
                </c:pt>
                <c:pt idx="410">
                  <c:v>5176</c:v>
                </c:pt>
                <c:pt idx="413">
                  <c:v>52257</c:v>
                </c:pt>
                <c:pt idx="414">
                  <c:v>7976</c:v>
                </c:pt>
                <c:pt idx="415">
                  <c:v>5090</c:v>
                </c:pt>
                <c:pt idx="416">
                  <c:v>13349</c:v>
                </c:pt>
                <c:pt idx="424">
                  <c:v>4299</c:v>
                </c:pt>
                <c:pt idx="425">
                  <c:v>11887</c:v>
                </c:pt>
                <c:pt idx="442">
                  <c:v>4918</c:v>
                </c:pt>
                <c:pt idx="443">
                  <c:v>5553</c:v>
                </c:pt>
                <c:pt idx="444">
                  <c:v>4553</c:v>
                </c:pt>
                <c:pt idx="445">
                  <c:v>17224</c:v>
                </c:pt>
                <c:pt idx="446">
                  <c:v>13194</c:v>
                </c:pt>
                <c:pt idx="447">
                  <c:v>12873</c:v>
                </c:pt>
                <c:pt idx="448">
                  <c:v>13084</c:v>
                </c:pt>
                <c:pt idx="449">
                  <c:v>15068</c:v>
                </c:pt>
                <c:pt idx="454">
                  <c:v>15800</c:v>
                </c:pt>
                <c:pt idx="457">
                  <c:v>12033</c:v>
                </c:pt>
                <c:pt idx="460">
                  <c:v>8659</c:v>
                </c:pt>
                <c:pt idx="479">
                  <c:v>9420</c:v>
                </c:pt>
                <c:pt idx="480">
                  <c:v>14885</c:v>
                </c:pt>
                <c:pt idx="481">
                  <c:v>12753</c:v>
                </c:pt>
                <c:pt idx="482">
                  <c:v>11608</c:v>
                </c:pt>
                <c:pt idx="483">
                  <c:v>15700</c:v>
                </c:pt>
                <c:pt idx="488">
                  <c:v>10298</c:v>
                </c:pt>
                <c:pt idx="495">
                  <c:v>2809</c:v>
                </c:pt>
                <c:pt idx="501">
                  <c:v>3553</c:v>
                </c:pt>
                <c:pt idx="502">
                  <c:v>10204</c:v>
                </c:pt>
                <c:pt idx="511">
                  <c:v>30586</c:v>
                </c:pt>
                <c:pt idx="520">
                  <c:v>13422</c:v>
                </c:pt>
                <c:pt idx="527">
                  <c:v>16938</c:v>
                </c:pt>
                <c:pt idx="530">
                  <c:v>9049</c:v>
                </c:pt>
                <c:pt idx="534">
                  <c:v>31570</c:v>
                </c:pt>
                <c:pt idx="535">
                  <c:v>9423</c:v>
                </c:pt>
                <c:pt idx="539">
                  <c:v>14878</c:v>
                </c:pt>
                <c:pt idx="557">
                  <c:v>69598</c:v>
                </c:pt>
                <c:pt idx="558">
                  <c:v>51626</c:v>
                </c:pt>
                <c:pt idx="562">
                  <c:v>57059</c:v>
                </c:pt>
                <c:pt idx="569">
                  <c:v>60316</c:v>
                </c:pt>
                <c:pt idx="570">
                  <c:v>41779</c:v>
                </c:pt>
                <c:pt idx="578">
                  <c:v>32687</c:v>
                </c:pt>
                <c:pt idx="581">
                  <c:v>37337</c:v>
                </c:pt>
                <c:pt idx="582">
                  <c:v>32510</c:v>
                </c:pt>
                <c:pt idx="583">
                  <c:v>46982</c:v>
                </c:pt>
                <c:pt idx="592">
                  <c:v>51824</c:v>
                </c:pt>
                <c:pt idx="604">
                  <c:v>4869</c:v>
                </c:pt>
                <c:pt idx="605">
                  <c:v>7679</c:v>
                </c:pt>
                <c:pt idx="606">
                  <c:v>11884</c:v>
                </c:pt>
                <c:pt idx="607">
                  <c:v>27797</c:v>
                </c:pt>
                <c:pt idx="608">
                  <c:v>8707</c:v>
                </c:pt>
                <c:pt idx="621">
                  <c:v>52138</c:v>
                </c:pt>
                <c:pt idx="622">
                  <c:v>21172</c:v>
                </c:pt>
                <c:pt idx="624">
                  <c:v>37393</c:v>
                </c:pt>
                <c:pt idx="629">
                  <c:v>4754</c:v>
                </c:pt>
                <c:pt idx="631">
                  <c:v>3552</c:v>
                </c:pt>
                <c:pt idx="632">
                  <c:v>13127</c:v>
                </c:pt>
                <c:pt idx="633">
                  <c:v>7520</c:v>
                </c:pt>
                <c:pt idx="634">
                  <c:v>10826</c:v>
                </c:pt>
                <c:pt idx="635">
                  <c:v>18048</c:v>
                </c:pt>
                <c:pt idx="636">
                  <c:v>4510</c:v>
                </c:pt>
                <c:pt idx="641">
                  <c:v>3520</c:v>
                </c:pt>
                <c:pt idx="642">
                  <c:v>6738</c:v>
                </c:pt>
                <c:pt idx="643">
                  <c:v>3712</c:v>
                </c:pt>
                <c:pt idx="644">
                  <c:v>5681</c:v>
                </c:pt>
                <c:pt idx="645">
                  <c:v>12883</c:v>
                </c:pt>
                <c:pt idx="646">
                  <c:v>8050</c:v>
                </c:pt>
                <c:pt idx="647">
                  <c:v>3687</c:v>
                </c:pt>
                <c:pt idx="649">
                  <c:v>4635</c:v>
                </c:pt>
                <c:pt idx="660">
                  <c:v>7675</c:v>
                </c:pt>
                <c:pt idx="662">
                  <c:v>4115</c:v>
                </c:pt>
                <c:pt idx="663">
                  <c:v>8152</c:v>
                </c:pt>
                <c:pt idx="664">
                  <c:v>3863</c:v>
                </c:pt>
                <c:pt idx="665">
                  <c:v>43256</c:v>
                </c:pt>
                <c:pt idx="668">
                  <c:v>8204</c:v>
                </c:pt>
                <c:pt idx="676">
                  <c:v>107214</c:v>
                </c:pt>
                <c:pt idx="677">
                  <c:v>80789</c:v>
                </c:pt>
                <c:pt idx="678">
                  <c:v>77304</c:v>
                </c:pt>
                <c:pt idx="679">
                  <c:v>81568</c:v>
                </c:pt>
                <c:pt idx="680">
                  <c:v>106296</c:v>
                </c:pt>
                <c:pt idx="681">
                  <c:v>115020</c:v>
                </c:pt>
                <c:pt idx="682">
                  <c:v>89930</c:v>
                </c:pt>
                <c:pt idx="683">
                  <c:v>101566</c:v>
                </c:pt>
                <c:pt idx="684">
                  <c:v>80219</c:v>
                </c:pt>
                <c:pt idx="687">
                  <c:v>109036</c:v>
                </c:pt>
                <c:pt idx="688">
                  <c:v>110753</c:v>
                </c:pt>
                <c:pt idx="689">
                  <c:v>144522</c:v>
                </c:pt>
                <c:pt idx="690">
                  <c:v>88348</c:v>
                </c:pt>
                <c:pt idx="691">
                  <c:v>93098</c:v>
                </c:pt>
                <c:pt idx="692">
                  <c:v>80552</c:v>
                </c:pt>
                <c:pt idx="693">
                  <c:v>72199</c:v>
                </c:pt>
                <c:pt idx="694">
                  <c:v>73380</c:v>
                </c:pt>
                <c:pt idx="703">
                  <c:v>7962</c:v>
                </c:pt>
                <c:pt idx="706">
                  <c:v>77611</c:v>
                </c:pt>
                <c:pt idx="707">
                  <c:v>14158</c:v>
                </c:pt>
                <c:pt idx="708">
                  <c:v>86844</c:v>
                </c:pt>
                <c:pt idx="725">
                  <c:v>28594</c:v>
                </c:pt>
                <c:pt idx="727">
                  <c:v>107214</c:v>
                </c:pt>
                <c:pt idx="729">
                  <c:v>52885</c:v>
                </c:pt>
                <c:pt idx="730">
                  <c:v>55839</c:v>
                </c:pt>
                <c:pt idx="739">
                  <c:v>7353</c:v>
                </c:pt>
                <c:pt idx="740">
                  <c:v>6066</c:v>
                </c:pt>
                <c:pt idx="741">
                  <c:v>9136</c:v>
                </c:pt>
                <c:pt idx="742">
                  <c:v>59572</c:v>
                </c:pt>
                <c:pt idx="743">
                  <c:v>32749</c:v>
                </c:pt>
                <c:pt idx="744">
                  <c:v>23211</c:v>
                </c:pt>
                <c:pt idx="745">
                  <c:v>27566</c:v>
                </c:pt>
                <c:pt idx="746">
                  <c:v>10337</c:v>
                </c:pt>
                <c:pt idx="747">
                  <c:v>49773</c:v>
                </c:pt>
                <c:pt idx="748">
                  <c:v>48824</c:v>
                </c:pt>
                <c:pt idx="749">
                  <c:v>11524</c:v>
                </c:pt>
                <c:pt idx="750">
                  <c:v>117227</c:v>
                </c:pt>
                <c:pt idx="751">
                  <c:v>111869</c:v>
                </c:pt>
                <c:pt idx="752">
                  <c:v>14828</c:v>
                </c:pt>
                <c:pt idx="753">
                  <c:v>95636</c:v>
                </c:pt>
                <c:pt idx="754">
                  <c:v>99221</c:v>
                </c:pt>
                <c:pt idx="755">
                  <c:v>103652</c:v>
                </c:pt>
                <c:pt idx="756">
                  <c:v>88650</c:v>
                </c:pt>
                <c:pt idx="757">
                  <c:v>105713</c:v>
                </c:pt>
                <c:pt idx="758">
                  <c:v>96703</c:v>
                </c:pt>
                <c:pt idx="759">
                  <c:v>9295</c:v>
                </c:pt>
                <c:pt idx="765">
                  <c:v>4065</c:v>
                </c:pt>
                <c:pt idx="775">
                  <c:v>19055</c:v>
                </c:pt>
                <c:pt idx="779">
                  <c:v>3413</c:v>
                </c:pt>
                <c:pt idx="780">
                  <c:v>5357</c:v>
                </c:pt>
                <c:pt idx="782">
                  <c:v>10177</c:v>
                </c:pt>
                <c:pt idx="790">
                  <c:v>43771</c:v>
                </c:pt>
                <c:pt idx="792">
                  <c:v>24712</c:v>
                </c:pt>
                <c:pt idx="794">
                  <c:v>8417</c:v>
                </c:pt>
                <c:pt idx="797">
                  <c:v>3903</c:v>
                </c:pt>
                <c:pt idx="798">
                  <c:v>25410</c:v>
                </c:pt>
                <c:pt idx="803">
                  <c:v>20305</c:v>
                </c:pt>
                <c:pt idx="804">
                  <c:v>20980</c:v>
                </c:pt>
                <c:pt idx="805">
                  <c:v>21626</c:v>
                </c:pt>
                <c:pt idx="814">
                  <c:v>32317</c:v>
                </c:pt>
                <c:pt idx="818">
                  <c:v>1462</c:v>
                </c:pt>
                <c:pt idx="819">
                  <c:v>3310</c:v>
                </c:pt>
                <c:pt idx="823">
                  <c:v>17264</c:v>
                </c:pt>
                <c:pt idx="837">
                  <c:v>16260</c:v>
                </c:pt>
                <c:pt idx="870">
                  <c:v>8875</c:v>
                </c:pt>
                <c:pt idx="875">
                  <c:v>23910</c:v>
                </c:pt>
                <c:pt idx="876">
                  <c:v>8538</c:v>
                </c:pt>
                <c:pt idx="877">
                  <c:v>116386</c:v>
                </c:pt>
                <c:pt idx="878">
                  <c:v>1704</c:v>
                </c:pt>
                <c:pt idx="879">
                  <c:v>4857</c:v>
                </c:pt>
                <c:pt idx="880">
                  <c:v>14309</c:v>
                </c:pt>
                <c:pt idx="882">
                  <c:v>10096</c:v>
                </c:pt>
                <c:pt idx="883">
                  <c:v>6322</c:v>
                </c:pt>
                <c:pt idx="884">
                  <c:v>6229</c:v>
                </c:pt>
                <c:pt idx="885">
                  <c:v>7612</c:v>
                </c:pt>
                <c:pt idx="886">
                  <c:v>5781</c:v>
                </c:pt>
                <c:pt idx="887">
                  <c:v>12368</c:v>
                </c:pt>
                <c:pt idx="888">
                  <c:v>6359</c:v>
                </c:pt>
                <c:pt idx="889">
                  <c:v>12002</c:v>
                </c:pt>
                <c:pt idx="890">
                  <c:v>9470</c:v>
                </c:pt>
                <c:pt idx="891">
                  <c:v>26349</c:v>
                </c:pt>
                <c:pt idx="892">
                  <c:v>6115</c:v>
                </c:pt>
                <c:pt idx="893">
                  <c:v>1429</c:v>
                </c:pt>
                <c:pt idx="894">
                  <c:v>7237</c:v>
                </c:pt>
                <c:pt idx="895">
                  <c:v>7626</c:v>
                </c:pt>
                <c:pt idx="896">
                  <c:v>4496</c:v>
                </c:pt>
                <c:pt idx="900">
                  <c:v>12428</c:v>
                </c:pt>
                <c:pt idx="901">
                  <c:v>4439</c:v>
                </c:pt>
                <c:pt idx="902">
                  <c:v>7539</c:v>
                </c:pt>
                <c:pt idx="903">
                  <c:v>3466</c:v>
                </c:pt>
                <c:pt idx="904">
                  <c:v>8719</c:v>
                </c:pt>
                <c:pt idx="905">
                  <c:v>5738</c:v>
                </c:pt>
                <c:pt idx="906">
                  <c:v>10309</c:v>
                </c:pt>
                <c:pt idx="907">
                  <c:v>6412</c:v>
                </c:pt>
                <c:pt idx="908">
                  <c:v>12927</c:v>
                </c:pt>
                <c:pt idx="909">
                  <c:v>7170</c:v>
                </c:pt>
                <c:pt idx="910">
                  <c:v>10421</c:v>
                </c:pt>
                <c:pt idx="911">
                  <c:v>13649</c:v>
                </c:pt>
                <c:pt idx="917">
                  <c:v>96104</c:v>
                </c:pt>
                <c:pt idx="918">
                  <c:v>26078</c:v>
                </c:pt>
                <c:pt idx="919">
                  <c:v>114485</c:v>
                </c:pt>
                <c:pt idx="920">
                  <c:v>114485</c:v>
                </c:pt>
                <c:pt idx="921">
                  <c:v>7090</c:v>
                </c:pt>
                <c:pt idx="922">
                  <c:v>4343</c:v>
                </c:pt>
                <c:pt idx="923">
                  <c:v>5652</c:v>
                </c:pt>
                <c:pt idx="924">
                  <c:v>77133</c:v>
                </c:pt>
                <c:pt idx="925">
                  <c:v>86219</c:v>
                </c:pt>
                <c:pt idx="926">
                  <c:v>9419</c:v>
                </c:pt>
                <c:pt idx="927">
                  <c:v>125503</c:v>
                </c:pt>
                <c:pt idx="928">
                  <c:v>111690</c:v>
                </c:pt>
                <c:pt idx="929">
                  <c:v>10376</c:v>
                </c:pt>
                <c:pt idx="930">
                  <c:v>8476</c:v>
                </c:pt>
                <c:pt idx="931">
                  <c:v>11987</c:v>
                </c:pt>
                <c:pt idx="932">
                  <c:v>9064</c:v>
                </c:pt>
                <c:pt idx="946">
                  <c:v>16200</c:v>
                </c:pt>
                <c:pt idx="947">
                  <c:v>48677</c:v>
                </c:pt>
                <c:pt idx="948">
                  <c:v>26878</c:v>
                </c:pt>
                <c:pt idx="949">
                  <c:v>66386</c:v>
                </c:pt>
                <c:pt idx="950">
                  <c:v>57136</c:v>
                </c:pt>
                <c:pt idx="951">
                  <c:v>59604</c:v>
                </c:pt>
                <c:pt idx="952">
                  <c:v>2708</c:v>
                </c:pt>
                <c:pt idx="963">
                  <c:v>9380</c:v>
                </c:pt>
                <c:pt idx="979">
                  <c:v>31454</c:v>
                </c:pt>
                <c:pt idx="980">
                  <c:v>39215</c:v>
                </c:pt>
                <c:pt idx="983">
                  <c:v>18977</c:v>
                </c:pt>
                <c:pt idx="984">
                  <c:v>18585</c:v>
                </c:pt>
                <c:pt idx="985">
                  <c:v>62798</c:v>
                </c:pt>
                <c:pt idx="986">
                  <c:v>1588</c:v>
                </c:pt>
                <c:pt idx="987">
                  <c:v>3347</c:v>
                </c:pt>
                <c:pt idx="988">
                  <c:v>3003</c:v>
                </c:pt>
                <c:pt idx="989">
                  <c:v>2585</c:v>
                </c:pt>
                <c:pt idx="990">
                  <c:v>17706</c:v>
                </c:pt>
                <c:pt idx="991">
                  <c:v>4297</c:v>
                </c:pt>
                <c:pt idx="992">
                  <c:v>35532</c:v>
                </c:pt>
                <c:pt idx="993">
                  <c:v>41109</c:v>
                </c:pt>
                <c:pt idx="994">
                  <c:v>6201</c:v>
                </c:pt>
                <c:pt idx="995">
                  <c:v>59210</c:v>
                </c:pt>
                <c:pt idx="1002">
                  <c:v>26061</c:v>
                </c:pt>
                <c:pt idx="1004">
                  <c:v>6933</c:v>
                </c:pt>
                <c:pt idx="1010">
                  <c:v>33612</c:v>
                </c:pt>
                <c:pt idx="1011">
                  <c:v>6300</c:v>
                </c:pt>
                <c:pt idx="1025">
                  <c:v>72538</c:v>
                </c:pt>
                <c:pt idx="1026">
                  <c:v>83645</c:v>
                </c:pt>
                <c:pt idx="1027">
                  <c:v>79231</c:v>
                </c:pt>
                <c:pt idx="1034">
                  <c:v>13841</c:v>
                </c:pt>
                <c:pt idx="1062">
                  <c:v>6275</c:v>
                </c:pt>
                <c:pt idx="1161">
                  <c:v>32804</c:v>
                </c:pt>
                <c:pt idx="1162">
                  <c:v>13600</c:v>
                </c:pt>
                <c:pt idx="1163">
                  <c:v>111320</c:v>
                </c:pt>
                <c:pt idx="1164">
                  <c:v>105046</c:v>
                </c:pt>
                <c:pt idx="1165">
                  <c:v>105117</c:v>
                </c:pt>
                <c:pt idx="1166">
                  <c:v>4084</c:v>
                </c:pt>
                <c:pt idx="1167">
                  <c:v>115070</c:v>
                </c:pt>
                <c:pt idx="1168">
                  <c:v>11028</c:v>
                </c:pt>
                <c:pt idx="1169">
                  <c:v>101967</c:v>
                </c:pt>
                <c:pt idx="1170">
                  <c:v>109363</c:v>
                </c:pt>
                <c:pt idx="1171">
                  <c:v>7008</c:v>
                </c:pt>
                <c:pt idx="1172">
                  <c:v>119729</c:v>
                </c:pt>
                <c:pt idx="1173">
                  <c:v>10900</c:v>
                </c:pt>
                <c:pt idx="1174">
                  <c:v>15990</c:v>
                </c:pt>
                <c:pt idx="1175">
                  <c:v>17084</c:v>
                </c:pt>
                <c:pt idx="1176">
                  <c:v>104746</c:v>
                </c:pt>
                <c:pt idx="1177">
                  <c:v>120162</c:v>
                </c:pt>
                <c:pt idx="1178">
                  <c:v>130370</c:v>
                </c:pt>
                <c:pt idx="1179">
                  <c:v>8730</c:v>
                </c:pt>
                <c:pt idx="1180">
                  <c:v>26985</c:v>
                </c:pt>
                <c:pt idx="1181">
                  <c:v>111705</c:v>
                </c:pt>
                <c:pt idx="1182">
                  <c:v>115177</c:v>
                </c:pt>
                <c:pt idx="1183">
                  <c:v>3200</c:v>
                </c:pt>
                <c:pt idx="1184">
                  <c:v>26874</c:v>
                </c:pt>
                <c:pt idx="1187">
                  <c:v>20400</c:v>
                </c:pt>
                <c:pt idx="1188">
                  <c:v>21100</c:v>
                </c:pt>
                <c:pt idx="1189">
                  <c:v>19500</c:v>
                </c:pt>
                <c:pt idx="1190">
                  <c:v>102812</c:v>
                </c:pt>
                <c:pt idx="1191">
                  <c:v>99175</c:v>
                </c:pt>
                <c:pt idx="1211">
                  <c:v>16143</c:v>
                </c:pt>
                <c:pt idx="1221">
                  <c:v>9191</c:v>
                </c:pt>
                <c:pt idx="1222">
                  <c:v>118688</c:v>
                </c:pt>
                <c:pt idx="1223">
                  <c:v>100343</c:v>
                </c:pt>
                <c:pt idx="1224">
                  <c:v>87822</c:v>
                </c:pt>
                <c:pt idx="1225">
                  <c:v>41882</c:v>
                </c:pt>
                <c:pt idx="1226">
                  <c:v>1454</c:v>
                </c:pt>
                <c:pt idx="1227">
                  <c:v>85924</c:v>
                </c:pt>
                <c:pt idx="1228">
                  <c:v>100409</c:v>
                </c:pt>
                <c:pt idx="1229">
                  <c:v>72660</c:v>
                </c:pt>
                <c:pt idx="1230">
                  <c:v>40004</c:v>
                </c:pt>
                <c:pt idx="1231">
                  <c:v>64818</c:v>
                </c:pt>
                <c:pt idx="1232">
                  <c:v>77963</c:v>
                </c:pt>
                <c:pt idx="1233">
                  <c:v>7346</c:v>
                </c:pt>
                <c:pt idx="1234">
                  <c:v>49828</c:v>
                </c:pt>
                <c:pt idx="1235">
                  <c:v>7983</c:v>
                </c:pt>
                <c:pt idx="1236">
                  <c:v>8914</c:v>
                </c:pt>
                <c:pt idx="1237">
                  <c:v>148338</c:v>
                </c:pt>
                <c:pt idx="1238">
                  <c:v>130140</c:v>
                </c:pt>
                <c:pt idx="1239">
                  <c:v>126253</c:v>
                </c:pt>
                <c:pt idx="1240">
                  <c:v>15974</c:v>
                </c:pt>
                <c:pt idx="1241">
                  <c:v>19662</c:v>
                </c:pt>
                <c:pt idx="1242">
                  <c:v>148340</c:v>
                </c:pt>
                <c:pt idx="1243">
                  <c:v>11170</c:v>
                </c:pt>
                <c:pt idx="1244">
                  <c:v>137103</c:v>
                </c:pt>
                <c:pt idx="1245">
                  <c:v>9054</c:v>
                </c:pt>
                <c:pt idx="1246">
                  <c:v>137784</c:v>
                </c:pt>
                <c:pt idx="1247">
                  <c:v>16767</c:v>
                </c:pt>
                <c:pt idx="1248">
                  <c:v>138163</c:v>
                </c:pt>
                <c:pt idx="1249">
                  <c:v>13648</c:v>
                </c:pt>
                <c:pt idx="1250">
                  <c:v>138236</c:v>
                </c:pt>
                <c:pt idx="1251">
                  <c:v>135106</c:v>
                </c:pt>
                <c:pt idx="1252">
                  <c:v>137099</c:v>
                </c:pt>
                <c:pt idx="1253">
                  <c:v>134942</c:v>
                </c:pt>
                <c:pt idx="1254">
                  <c:v>2587</c:v>
                </c:pt>
                <c:pt idx="1255">
                  <c:v>142219</c:v>
                </c:pt>
                <c:pt idx="1256">
                  <c:v>138713</c:v>
                </c:pt>
                <c:pt idx="1258">
                  <c:v>11933</c:v>
                </c:pt>
                <c:pt idx="1266">
                  <c:v>9524</c:v>
                </c:pt>
                <c:pt idx="1267">
                  <c:v>5910</c:v>
                </c:pt>
                <c:pt idx="1268">
                  <c:v>5880</c:v>
                </c:pt>
                <c:pt idx="1269">
                  <c:v>8914</c:v>
                </c:pt>
                <c:pt idx="1270">
                  <c:v>7338</c:v>
                </c:pt>
                <c:pt idx="1271">
                  <c:v>4828</c:v>
                </c:pt>
                <c:pt idx="1272">
                  <c:v>5936</c:v>
                </c:pt>
                <c:pt idx="1273">
                  <c:v>6891</c:v>
                </c:pt>
                <c:pt idx="1274">
                  <c:v>10233</c:v>
                </c:pt>
                <c:pt idx="1275">
                  <c:v>16246</c:v>
                </c:pt>
                <c:pt idx="1276">
                  <c:v>103965</c:v>
                </c:pt>
                <c:pt idx="1277">
                  <c:v>121306</c:v>
                </c:pt>
                <c:pt idx="1278">
                  <c:v>153552</c:v>
                </c:pt>
                <c:pt idx="1279">
                  <c:v>2985</c:v>
                </c:pt>
                <c:pt idx="1280">
                  <c:v>11955</c:v>
                </c:pt>
                <c:pt idx="1281">
                  <c:v>10758</c:v>
                </c:pt>
                <c:pt idx="1282">
                  <c:v>113937</c:v>
                </c:pt>
                <c:pt idx="1283">
                  <c:v>19168</c:v>
                </c:pt>
                <c:pt idx="1284">
                  <c:v>12050</c:v>
                </c:pt>
                <c:pt idx="1285">
                  <c:v>5180</c:v>
                </c:pt>
                <c:pt idx="1286">
                  <c:v>17521</c:v>
                </c:pt>
                <c:pt idx="1287">
                  <c:v>152836</c:v>
                </c:pt>
                <c:pt idx="1288">
                  <c:v>2997</c:v>
                </c:pt>
                <c:pt idx="1292">
                  <c:v>7075</c:v>
                </c:pt>
                <c:pt idx="1294">
                  <c:v>8450</c:v>
                </c:pt>
                <c:pt idx="1295">
                  <c:v>9160</c:v>
                </c:pt>
                <c:pt idx="1296">
                  <c:v>9393</c:v>
                </c:pt>
                <c:pt idx="1300">
                  <c:v>29336</c:v>
                </c:pt>
                <c:pt idx="1301">
                  <c:v>16057</c:v>
                </c:pt>
                <c:pt idx="1302">
                  <c:v>6668</c:v>
                </c:pt>
                <c:pt idx="1305">
                  <c:v>27449</c:v>
                </c:pt>
                <c:pt idx="1306">
                  <c:v>51344</c:v>
                </c:pt>
                <c:pt idx="1307">
                  <c:v>8464</c:v>
                </c:pt>
                <c:pt idx="1308">
                  <c:v>10824</c:v>
                </c:pt>
                <c:pt idx="1309">
                  <c:v>87299</c:v>
                </c:pt>
                <c:pt idx="1310">
                  <c:v>72760</c:v>
                </c:pt>
                <c:pt idx="1311">
                  <c:v>79302</c:v>
                </c:pt>
                <c:pt idx="1312">
                  <c:v>84222</c:v>
                </c:pt>
                <c:pt idx="1313">
                  <c:v>72760</c:v>
                </c:pt>
                <c:pt idx="1314">
                  <c:v>45149</c:v>
                </c:pt>
                <c:pt idx="1315">
                  <c:v>10437</c:v>
                </c:pt>
                <c:pt idx="1316">
                  <c:v>82822</c:v>
                </c:pt>
                <c:pt idx="1317">
                  <c:v>83493</c:v>
                </c:pt>
                <c:pt idx="1319">
                  <c:v>98047</c:v>
                </c:pt>
                <c:pt idx="1321">
                  <c:v>18592</c:v>
                </c:pt>
                <c:pt idx="1322">
                  <c:v>1289</c:v>
                </c:pt>
                <c:pt idx="1323">
                  <c:v>14982</c:v>
                </c:pt>
                <c:pt idx="1324">
                  <c:v>6801</c:v>
                </c:pt>
                <c:pt idx="1325">
                  <c:v>44593</c:v>
                </c:pt>
                <c:pt idx="1326">
                  <c:v>4498</c:v>
                </c:pt>
                <c:pt idx="1327">
                  <c:v>3676</c:v>
                </c:pt>
                <c:pt idx="1328">
                  <c:v>36446</c:v>
                </c:pt>
                <c:pt idx="1329">
                  <c:v>8575</c:v>
                </c:pt>
                <c:pt idx="1330">
                  <c:v>50375</c:v>
                </c:pt>
                <c:pt idx="1331">
                  <c:v>126261</c:v>
                </c:pt>
                <c:pt idx="1332">
                  <c:v>111087</c:v>
                </c:pt>
                <c:pt idx="1333">
                  <c:v>96872</c:v>
                </c:pt>
                <c:pt idx="1334">
                  <c:v>137544</c:v>
                </c:pt>
                <c:pt idx="1335">
                  <c:v>10875</c:v>
                </c:pt>
                <c:pt idx="1336">
                  <c:v>9669</c:v>
                </c:pt>
                <c:pt idx="1337">
                  <c:v>64571</c:v>
                </c:pt>
                <c:pt idx="1338">
                  <c:v>22155</c:v>
                </c:pt>
                <c:pt idx="1339">
                  <c:v>73735</c:v>
                </c:pt>
                <c:pt idx="1340">
                  <c:v>10870</c:v>
                </c:pt>
                <c:pt idx="1341">
                  <c:v>52580</c:v>
                </c:pt>
                <c:pt idx="1342">
                  <c:v>43172</c:v>
                </c:pt>
                <c:pt idx="1352">
                  <c:v>3808</c:v>
                </c:pt>
                <c:pt idx="1353">
                  <c:v>74450</c:v>
                </c:pt>
                <c:pt idx="1359">
                  <c:v>120341</c:v>
                </c:pt>
                <c:pt idx="1360">
                  <c:v>125614</c:v>
                </c:pt>
                <c:pt idx="1362">
                  <c:v>115726</c:v>
                </c:pt>
                <c:pt idx="1364">
                  <c:v>116873</c:v>
                </c:pt>
                <c:pt idx="1366">
                  <c:v>9428</c:v>
                </c:pt>
                <c:pt idx="1367">
                  <c:v>98040</c:v>
                </c:pt>
                <c:pt idx="1369">
                  <c:v>97668</c:v>
                </c:pt>
                <c:pt idx="1382">
                  <c:v>16325</c:v>
                </c:pt>
                <c:pt idx="1387">
                  <c:v>6372</c:v>
                </c:pt>
                <c:pt idx="1388">
                  <c:v>89583</c:v>
                </c:pt>
                <c:pt idx="1389">
                  <c:v>65122</c:v>
                </c:pt>
                <c:pt idx="1390">
                  <c:v>12693</c:v>
                </c:pt>
                <c:pt idx="1391">
                  <c:v>74548</c:v>
                </c:pt>
                <c:pt idx="1392">
                  <c:v>103793</c:v>
                </c:pt>
                <c:pt idx="1393">
                  <c:v>90440</c:v>
                </c:pt>
                <c:pt idx="1396">
                  <c:v>13960</c:v>
                </c:pt>
                <c:pt idx="1397">
                  <c:v>102926</c:v>
                </c:pt>
                <c:pt idx="1398">
                  <c:v>114510</c:v>
                </c:pt>
                <c:pt idx="1399">
                  <c:v>10739</c:v>
                </c:pt>
                <c:pt idx="1400">
                  <c:v>17605</c:v>
                </c:pt>
                <c:pt idx="1418">
                  <c:v>19000</c:v>
                </c:pt>
                <c:pt idx="1419">
                  <c:v>93311</c:v>
                </c:pt>
                <c:pt idx="1422">
                  <c:v>14465</c:v>
                </c:pt>
                <c:pt idx="1423">
                  <c:v>4965</c:v>
                </c:pt>
                <c:pt idx="1424">
                  <c:v>121927</c:v>
                </c:pt>
                <c:pt idx="1425">
                  <c:v>35052</c:v>
                </c:pt>
                <c:pt idx="1427">
                  <c:v>3950</c:v>
                </c:pt>
                <c:pt idx="1434">
                  <c:v>32157</c:v>
                </c:pt>
                <c:pt idx="1435">
                  <c:v>7975</c:v>
                </c:pt>
                <c:pt idx="1436">
                  <c:v>737</c:v>
                </c:pt>
                <c:pt idx="1437">
                  <c:v>3910</c:v>
                </c:pt>
                <c:pt idx="1438">
                  <c:v>84632</c:v>
                </c:pt>
                <c:pt idx="1439">
                  <c:v>95405</c:v>
                </c:pt>
                <c:pt idx="1440">
                  <c:v>15584</c:v>
                </c:pt>
                <c:pt idx="1456">
                  <c:v>3235</c:v>
                </c:pt>
                <c:pt idx="1457">
                  <c:v>2754</c:v>
                </c:pt>
                <c:pt idx="1458">
                  <c:v>38813</c:v>
                </c:pt>
                <c:pt idx="1459">
                  <c:v>36142</c:v>
                </c:pt>
                <c:pt idx="1460">
                  <c:v>39527</c:v>
                </c:pt>
                <c:pt idx="1461">
                  <c:v>38278</c:v>
                </c:pt>
                <c:pt idx="1462">
                  <c:v>30319</c:v>
                </c:pt>
                <c:pt idx="1463">
                  <c:v>41638</c:v>
                </c:pt>
                <c:pt idx="1464">
                  <c:v>37504</c:v>
                </c:pt>
                <c:pt idx="1465">
                  <c:v>32989</c:v>
                </c:pt>
                <c:pt idx="1466">
                  <c:v>35767</c:v>
                </c:pt>
                <c:pt idx="1467">
                  <c:v>37676</c:v>
                </c:pt>
                <c:pt idx="1468">
                  <c:v>20722</c:v>
                </c:pt>
                <c:pt idx="1469">
                  <c:v>22557</c:v>
                </c:pt>
                <c:pt idx="1470">
                  <c:v>40610</c:v>
                </c:pt>
                <c:pt idx="1479">
                  <c:v>32680</c:v>
                </c:pt>
                <c:pt idx="1482">
                  <c:v>34858</c:v>
                </c:pt>
                <c:pt idx="1483">
                  <c:v>77622</c:v>
                </c:pt>
                <c:pt idx="1488">
                  <c:v>116277</c:v>
                </c:pt>
                <c:pt idx="1503">
                  <c:v>79946</c:v>
                </c:pt>
                <c:pt idx="1504">
                  <c:v>68086</c:v>
                </c:pt>
                <c:pt idx="1529">
                  <c:v>13953</c:v>
                </c:pt>
                <c:pt idx="1533">
                  <c:v>21253</c:v>
                </c:pt>
                <c:pt idx="1538">
                  <c:v>18999</c:v>
                </c:pt>
                <c:pt idx="1539">
                  <c:v>4641</c:v>
                </c:pt>
                <c:pt idx="1540">
                  <c:v>2535</c:v>
                </c:pt>
                <c:pt idx="1541">
                  <c:v>10442</c:v>
                </c:pt>
                <c:pt idx="1542">
                  <c:v>14817</c:v>
                </c:pt>
                <c:pt idx="1552">
                  <c:v>7925</c:v>
                </c:pt>
                <c:pt idx="1554">
                  <c:v>16131</c:v>
                </c:pt>
                <c:pt idx="1571">
                  <c:v>7538</c:v>
                </c:pt>
                <c:pt idx="1572">
                  <c:v>35050</c:v>
                </c:pt>
                <c:pt idx="1573">
                  <c:v>8350</c:v>
                </c:pt>
                <c:pt idx="1574">
                  <c:v>7673</c:v>
                </c:pt>
                <c:pt idx="1575">
                  <c:v>25391</c:v>
                </c:pt>
                <c:pt idx="1634">
                  <c:v>7670</c:v>
                </c:pt>
                <c:pt idx="1652">
                  <c:v>4767</c:v>
                </c:pt>
                <c:pt idx="1662">
                  <c:v>5725</c:v>
                </c:pt>
                <c:pt idx="1668">
                  <c:v>15962</c:v>
                </c:pt>
                <c:pt idx="1674">
                  <c:v>19473</c:v>
                </c:pt>
                <c:pt idx="1694">
                  <c:v>15023</c:v>
                </c:pt>
                <c:pt idx="1696">
                  <c:v>32852</c:v>
                </c:pt>
                <c:pt idx="1697">
                  <c:v>53098</c:v>
                </c:pt>
                <c:pt idx="1699">
                  <c:v>5353</c:v>
                </c:pt>
                <c:pt idx="1702">
                  <c:v>5767</c:v>
                </c:pt>
                <c:pt idx="1703">
                  <c:v>4029</c:v>
                </c:pt>
                <c:pt idx="1704">
                  <c:v>5119</c:v>
                </c:pt>
                <c:pt idx="1718">
                  <c:v>97366</c:v>
                </c:pt>
                <c:pt idx="1732">
                  <c:v>87309</c:v>
                </c:pt>
                <c:pt idx="1735">
                  <c:v>86925</c:v>
                </c:pt>
                <c:pt idx="1750">
                  <c:v>78240</c:v>
                </c:pt>
                <c:pt idx="1752">
                  <c:v>87684</c:v>
                </c:pt>
                <c:pt idx="1753">
                  <c:v>77538</c:v>
                </c:pt>
                <c:pt idx="1760">
                  <c:v>13661</c:v>
                </c:pt>
                <c:pt idx="1766">
                  <c:v>3102</c:v>
                </c:pt>
                <c:pt idx="1771">
                  <c:v>7031</c:v>
                </c:pt>
                <c:pt idx="1773">
                  <c:v>5407</c:v>
                </c:pt>
                <c:pt idx="1774">
                  <c:v>10185</c:v>
                </c:pt>
                <c:pt idx="1775">
                  <c:v>3594</c:v>
                </c:pt>
                <c:pt idx="1786">
                  <c:v>87923</c:v>
                </c:pt>
                <c:pt idx="1787">
                  <c:v>17608</c:v>
                </c:pt>
                <c:pt idx="1788">
                  <c:v>77507</c:v>
                </c:pt>
                <c:pt idx="1789">
                  <c:v>74869</c:v>
                </c:pt>
                <c:pt idx="1790">
                  <c:v>81360</c:v>
                </c:pt>
                <c:pt idx="1801">
                  <c:v>21419</c:v>
                </c:pt>
                <c:pt idx="1803">
                  <c:v>5977</c:v>
                </c:pt>
                <c:pt idx="1804">
                  <c:v>23149</c:v>
                </c:pt>
                <c:pt idx="1805">
                  <c:v>22992</c:v>
                </c:pt>
                <c:pt idx="1807">
                  <c:v>15964</c:v>
                </c:pt>
                <c:pt idx="1809">
                  <c:v>5470</c:v>
                </c:pt>
                <c:pt idx="1810">
                  <c:v>18256</c:v>
                </c:pt>
                <c:pt idx="1811">
                  <c:v>4112</c:v>
                </c:pt>
                <c:pt idx="1814">
                  <c:v>5017</c:v>
                </c:pt>
                <c:pt idx="1824">
                  <c:v>71532</c:v>
                </c:pt>
                <c:pt idx="1825">
                  <c:v>44323</c:v>
                </c:pt>
                <c:pt idx="1828">
                  <c:v>56148</c:v>
                </c:pt>
                <c:pt idx="1834">
                  <c:v>69774</c:v>
                </c:pt>
                <c:pt idx="1835">
                  <c:v>90898</c:v>
                </c:pt>
                <c:pt idx="1837">
                  <c:v>21196</c:v>
                </c:pt>
                <c:pt idx="1841">
                  <c:v>122325</c:v>
                </c:pt>
                <c:pt idx="1842">
                  <c:v>91467</c:v>
                </c:pt>
                <c:pt idx="1843">
                  <c:v>9379</c:v>
                </c:pt>
                <c:pt idx="1844">
                  <c:v>7950</c:v>
                </c:pt>
                <c:pt idx="1845">
                  <c:v>97434</c:v>
                </c:pt>
                <c:pt idx="1846">
                  <c:v>12370</c:v>
                </c:pt>
                <c:pt idx="1847">
                  <c:v>6941</c:v>
                </c:pt>
                <c:pt idx="1851">
                  <c:v>19030</c:v>
                </c:pt>
                <c:pt idx="1854">
                  <c:v>55889</c:v>
                </c:pt>
                <c:pt idx="1856">
                  <c:v>102271</c:v>
                </c:pt>
                <c:pt idx="1857">
                  <c:v>98559</c:v>
                </c:pt>
                <c:pt idx="1858">
                  <c:v>105583</c:v>
                </c:pt>
                <c:pt idx="1859">
                  <c:v>104108</c:v>
                </c:pt>
                <c:pt idx="1870">
                  <c:v>95084</c:v>
                </c:pt>
                <c:pt idx="1871">
                  <c:v>87549</c:v>
                </c:pt>
                <c:pt idx="1872">
                  <c:v>84108</c:v>
                </c:pt>
                <c:pt idx="1873">
                  <c:v>22310</c:v>
                </c:pt>
                <c:pt idx="1875">
                  <c:v>28872</c:v>
                </c:pt>
                <c:pt idx="1878">
                  <c:v>3765</c:v>
                </c:pt>
                <c:pt idx="1906">
                  <c:v>7220</c:v>
                </c:pt>
                <c:pt idx="1907">
                  <c:v>2793</c:v>
                </c:pt>
                <c:pt idx="1912">
                  <c:v>10709</c:v>
                </c:pt>
                <c:pt idx="1914">
                  <c:v>5908</c:v>
                </c:pt>
                <c:pt idx="1915">
                  <c:v>8894</c:v>
                </c:pt>
                <c:pt idx="1916">
                  <c:v>39891</c:v>
                </c:pt>
                <c:pt idx="1917">
                  <c:v>4577</c:v>
                </c:pt>
                <c:pt idx="1918">
                  <c:v>44209</c:v>
                </c:pt>
                <c:pt idx="1929">
                  <c:v>102178</c:v>
                </c:pt>
                <c:pt idx="1930">
                  <c:v>102480</c:v>
                </c:pt>
                <c:pt idx="1940">
                  <c:v>93303</c:v>
                </c:pt>
                <c:pt idx="1942">
                  <c:v>102178</c:v>
                </c:pt>
                <c:pt idx="1943">
                  <c:v>69995</c:v>
                </c:pt>
                <c:pt idx="1946">
                  <c:v>5303</c:v>
                </c:pt>
                <c:pt idx="2015">
                  <c:v>4339</c:v>
                </c:pt>
                <c:pt idx="2016">
                  <c:v>1543</c:v>
                </c:pt>
                <c:pt idx="2020">
                  <c:v>16366</c:v>
                </c:pt>
                <c:pt idx="2021">
                  <c:v>23613</c:v>
                </c:pt>
                <c:pt idx="2022">
                  <c:v>12881</c:v>
                </c:pt>
                <c:pt idx="2023">
                  <c:v>6802</c:v>
                </c:pt>
                <c:pt idx="2024">
                  <c:v>9308</c:v>
                </c:pt>
                <c:pt idx="2025">
                  <c:v>3092</c:v>
                </c:pt>
                <c:pt idx="2026">
                  <c:v>7406</c:v>
                </c:pt>
                <c:pt idx="2027">
                  <c:v>8710</c:v>
                </c:pt>
                <c:pt idx="2028">
                  <c:v>2786</c:v>
                </c:pt>
                <c:pt idx="2029">
                  <c:v>19874</c:v>
                </c:pt>
                <c:pt idx="2032">
                  <c:v>89518</c:v>
                </c:pt>
                <c:pt idx="2042">
                  <c:v>19788</c:v>
                </c:pt>
                <c:pt idx="2078">
                  <c:v>37442</c:v>
                </c:pt>
                <c:pt idx="2079">
                  <c:v>36501</c:v>
                </c:pt>
                <c:pt idx="2080">
                  <c:v>43400</c:v>
                </c:pt>
                <c:pt idx="2081">
                  <c:v>44693</c:v>
                </c:pt>
                <c:pt idx="2103">
                  <c:v>8953</c:v>
                </c:pt>
                <c:pt idx="2105">
                  <c:v>45772</c:v>
                </c:pt>
                <c:pt idx="2106">
                  <c:v>14551</c:v>
                </c:pt>
                <c:pt idx="2156">
                  <c:v>6000</c:v>
                </c:pt>
                <c:pt idx="2179">
                  <c:v>31420</c:v>
                </c:pt>
                <c:pt idx="2180">
                  <c:v>8226</c:v>
                </c:pt>
                <c:pt idx="2181">
                  <c:v>9533</c:v>
                </c:pt>
                <c:pt idx="2182">
                  <c:v>9260</c:v>
                </c:pt>
                <c:pt idx="2183">
                  <c:v>59194</c:v>
                </c:pt>
                <c:pt idx="2184">
                  <c:v>50818</c:v>
                </c:pt>
                <c:pt idx="2185">
                  <c:v>77974</c:v>
                </c:pt>
                <c:pt idx="2186">
                  <c:v>121450</c:v>
                </c:pt>
                <c:pt idx="2187">
                  <c:v>122794</c:v>
                </c:pt>
                <c:pt idx="2188">
                  <c:v>6494</c:v>
                </c:pt>
                <c:pt idx="2189">
                  <c:v>11620</c:v>
                </c:pt>
                <c:pt idx="2190">
                  <c:v>9962</c:v>
                </c:pt>
                <c:pt idx="2191">
                  <c:v>5183</c:v>
                </c:pt>
                <c:pt idx="2192">
                  <c:v>2228</c:v>
                </c:pt>
                <c:pt idx="2193">
                  <c:v>23927</c:v>
                </c:pt>
                <c:pt idx="2194">
                  <c:v>2825</c:v>
                </c:pt>
                <c:pt idx="2195">
                  <c:v>11957</c:v>
                </c:pt>
                <c:pt idx="2202">
                  <c:v>17770</c:v>
                </c:pt>
                <c:pt idx="2203">
                  <c:v>13090</c:v>
                </c:pt>
                <c:pt idx="2204">
                  <c:v>977</c:v>
                </c:pt>
                <c:pt idx="2205">
                  <c:v>11168</c:v>
                </c:pt>
                <c:pt idx="2206">
                  <c:v>5786</c:v>
                </c:pt>
                <c:pt idx="2207">
                  <c:v>3930</c:v>
                </c:pt>
                <c:pt idx="2208">
                  <c:v>9620</c:v>
                </c:pt>
                <c:pt idx="2209">
                  <c:v>37175</c:v>
                </c:pt>
                <c:pt idx="2210">
                  <c:v>8222</c:v>
                </c:pt>
                <c:pt idx="2211">
                  <c:v>57195</c:v>
                </c:pt>
                <c:pt idx="2212">
                  <c:v>29818</c:v>
                </c:pt>
                <c:pt idx="2218">
                  <c:v>4837</c:v>
                </c:pt>
                <c:pt idx="2224">
                  <c:v>12715</c:v>
                </c:pt>
                <c:pt idx="2227">
                  <c:v>8739</c:v>
                </c:pt>
                <c:pt idx="2233">
                  <c:v>11666</c:v>
                </c:pt>
                <c:pt idx="2236">
                  <c:v>13259</c:v>
                </c:pt>
                <c:pt idx="2237">
                  <c:v>4614</c:v>
                </c:pt>
                <c:pt idx="2238">
                  <c:v>4059</c:v>
                </c:pt>
                <c:pt idx="2239">
                  <c:v>780</c:v>
                </c:pt>
                <c:pt idx="2263">
                  <c:v>103309</c:v>
                </c:pt>
                <c:pt idx="2264">
                  <c:v>103309</c:v>
                </c:pt>
                <c:pt idx="2265">
                  <c:v>99377</c:v>
                </c:pt>
                <c:pt idx="2266">
                  <c:v>105465</c:v>
                </c:pt>
                <c:pt idx="2267">
                  <c:v>102633</c:v>
                </c:pt>
                <c:pt idx="2268">
                  <c:v>86198</c:v>
                </c:pt>
                <c:pt idx="2269">
                  <c:v>110584</c:v>
                </c:pt>
                <c:pt idx="2274">
                  <c:v>36023</c:v>
                </c:pt>
                <c:pt idx="2275">
                  <c:v>35357</c:v>
                </c:pt>
                <c:pt idx="2276">
                  <c:v>34373</c:v>
                </c:pt>
                <c:pt idx="2277">
                  <c:v>30212</c:v>
                </c:pt>
                <c:pt idx="2278">
                  <c:v>30345</c:v>
                </c:pt>
                <c:pt idx="2279">
                  <c:v>32308</c:v>
                </c:pt>
                <c:pt idx="2295">
                  <c:v>6775</c:v>
                </c:pt>
                <c:pt idx="2298">
                  <c:v>17020</c:v>
                </c:pt>
                <c:pt idx="2299">
                  <c:v>7422</c:v>
                </c:pt>
                <c:pt idx="2300">
                  <c:v>8183</c:v>
                </c:pt>
                <c:pt idx="2301">
                  <c:v>9792</c:v>
                </c:pt>
                <c:pt idx="2302">
                  <c:v>11704</c:v>
                </c:pt>
                <c:pt idx="2303">
                  <c:v>10075</c:v>
                </c:pt>
                <c:pt idx="2304">
                  <c:v>9294</c:v>
                </c:pt>
                <c:pt idx="2311">
                  <c:v>10023</c:v>
                </c:pt>
                <c:pt idx="2316">
                  <c:v>27686</c:v>
                </c:pt>
                <c:pt idx="2317">
                  <c:v>58935</c:v>
                </c:pt>
                <c:pt idx="2322">
                  <c:v>102978</c:v>
                </c:pt>
                <c:pt idx="2328">
                  <c:v>110995</c:v>
                </c:pt>
                <c:pt idx="2339">
                  <c:v>22568</c:v>
                </c:pt>
                <c:pt idx="2340">
                  <c:v>12100</c:v>
                </c:pt>
                <c:pt idx="2342">
                  <c:v>96691</c:v>
                </c:pt>
                <c:pt idx="2344">
                  <c:v>83328</c:v>
                </c:pt>
                <c:pt idx="2345">
                  <c:v>22225</c:v>
                </c:pt>
                <c:pt idx="2346">
                  <c:v>121528</c:v>
                </c:pt>
                <c:pt idx="2347">
                  <c:v>113853</c:v>
                </c:pt>
                <c:pt idx="2348">
                  <c:v>113729</c:v>
                </c:pt>
                <c:pt idx="2349">
                  <c:v>105051</c:v>
                </c:pt>
                <c:pt idx="2352">
                  <c:v>39765</c:v>
                </c:pt>
                <c:pt idx="2354">
                  <c:v>17484</c:v>
                </c:pt>
                <c:pt idx="2356">
                  <c:v>6172</c:v>
                </c:pt>
                <c:pt idx="2361">
                  <c:v>2896</c:v>
                </c:pt>
                <c:pt idx="2362">
                  <c:v>7636</c:v>
                </c:pt>
                <c:pt idx="2365">
                  <c:v>10889</c:v>
                </c:pt>
                <c:pt idx="2366">
                  <c:v>3997</c:v>
                </c:pt>
                <c:pt idx="2367">
                  <c:v>1034</c:v>
                </c:pt>
                <c:pt idx="2368">
                  <c:v>2648</c:v>
                </c:pt>
                <c:pt idx="2369">
                  <c:v>2874</c:v>
                </c:pt>
              </c:numCache>
            </c:numRef>
          </c:xVal>
          <c:yVal>
            <c:numRef>
              <c:f>pivot_psma!$G$6:$G$2380</c:f>
              <c:numCache>
                <c:formatCode>General</c:formatCode>
                <c:ptCount val="2375"/>
                <c:pt idx="0">
                  <c:v>99079.569336</c:v>
                </c:pt>
                <c:pt idx="6">
                  <c:v>2094.7465740000002</c:v>
                </c:pt>
                <c:pt idx="15">
                  <c:v>16218.309455000001</c:v>
                </c:pt>
                <c:pt idx="16">
                  <c:v>38144.093382999999</c:v>
                </c:pt>
                <c:pt idx="19">
                  <c:v>13468.936789000001</c:v>
                </c:pt>
                <c:pt idx="21">
                  <c:v>12955.527342999998</c:v>
                </c:pt>
                <c:pt idx="23">
                  <c:v>38501.084961</c:v>
                </c:pt>
                <c:pt idx="24">
                  <c:v>20916.753867999996</c:v>
                </c:pt>
                <c:pt idx="25">
                  <c:v>22064.320259</c:v>
                </c:pt>
                <c:pt idx="26">
                  <c:v>20916.753867999996</c:v>
                </c:pt>
                <c:pt idx="27">
                  <c:v>20937.111541000002</c:v>
                </c:pt>
                <c:pt idx="29">
                  <c:v>18627.984171000004</c:v>
                </c:pt>
                <c:pt idx="30">
                  <c:v>23946.688805000002</c:v>
                </c:pt>
                <c:pt idx="31">
                  <c:v>22948.723755999999</c:v>
                </c:pt>
                <c:pt idx="35">
                  <c:v>20344.507533</c:v>
                </c:pt>
                <c:pt idx="37">
                  <c:v>99059.642577999999</c:v>
                </c:pt>
                <c:pt idx="38">
                  <c:v>22651.178650999995</c:v>
                </c:pt>
                <c:pt idx="39">
                  <c:v>22619.467886999999</c:v>
                </c:pt>
                <c:pt idx="41">
                  <c:v>20981.255256</c:v>
                </c:pt>
                <c:pt idx="42">
                  <c:v>116504.724609</c:v>
                </c:pt>
                <c:pt idx="46">
                  <c:v>104962.455078</c:v>
                </c:pt>
                <c:pt idx="47">
                  <c:v>105989.027344</c:v>
                </c:pt>
                <c:pt idx="48">
                  <c:v>165472.37890700001</c:v>
                </c:pt>
                <c:pt idx="50">
                  <c:v>68660.273436999996</c:v>
                </c:pt>
                <c:pt idx="56">
                  <c:v>3297.9913940000001</c:v>
                </c:pt>
                <c:pt idx="59">
                  <c:v>14328.058105999999</c:v>
                </c:pt>
                <c:pt idx="86">
                  <c:v>118978.48632900001</c:v>
                </c:pt>
                <c:pt idx="87">
                  <c:v>112208.13085799999</c:v>
                </c:pt>
                <c:pt idx="88">
                  <c:v>104067.132812</c:v>
                </c:pt>
                <c:pt idx="89">
                  <c:v>97408.075194999998</c:v>
                </c:pt>
                <c:pt idx="90">
                  <c:v>111958.31836</c:v>
                </c:pt>
                <c:pt idx="91">
                  <c:v>95514.772461</c:v>
                </c:pt>
                <c:pt idx="93">
                  <c:v>97499.236327999999</c:v>
                </c:pt>
                <c:pt idx="94">
                  <c:v>112154.85449300001</c:v>
                </c:pt>
                <c:pt idx="95">
                  <c:v>94202.918944999998</c:v>
                </c:pt>
                <c:pt idx="97">
                  <c:v>106646.81054599999</c:v>
                </c:pt>
                <c:pt idx="98">
                  <c:v>81576.473876999997</c:v>
                </c:pt>
                <c:pt idx="99">
                  <c:v>108331.272705</c:v>
                </c:pt>
                <c:pt idx="100">
                  <c:v>121847.098877</c:v>
                </c:pt>
                <c:pt idx="101">
                  <c:v>115547.582031</c:v>
                </c:pt>
                <c:pt idx="102">
                  <c:v>122057.172118</c:v>
                </c:pt>
                <c:pt idx="103">
                  <c:v>128234.360352</c:v>
                </c:pt>
                <c:pt idx="129">
                  <c:v>9077.6710539999985</c:v>
                </c:pt>
                <c:pt idx="136">
                  <c:v>24323.662841999998</c:v>
                </c:pt>
                <c:pt idx="151">
                  <c:v>2684.8594200000002</c:v>
                </c:pt>
                <c:pt idx="152">
                  <c:v>6126.360944</c:v>
                </c:pt>
                <c:pt idx="153">
                  <c:v>16608.999069999998</c:v>
                </c:pt>
                <c:pt idx="154">
                  <c:v>24897.317779999998</c:v>
                </c:pt>
                <c:pt idx="156">
                  <c:v>6755.0419460000012</c:v>
                </c:pt>
                <c:pt idx="157">
                  <c:v>54463.752288000003</c:v>
                </c:pt>
                <c:pt idx="170">
                  <c:v>12337.758911000001</c:v>
                </c:pt>
                <c:pt idx="179">
                  <c:v>13351.651878000001</c:v>
                </c:pt>
                <c:pt idx="180">
                  <c:v>51049.188903999995</c:v>
                </c:pt>
                <c:pt idx="181">
                  <c:v>74452.690551000007</c:v>
                </c:pt>
                <c:pt idx="182">
                  <c:v>19152.547181000002</c:v>
                </c:pt>
                <c:pt idx="188">
                  <c:v>62943.628479999999</c:v>
                </c:pt>
                <c:pt idx="189">
                  <c:v>20333.543701000002</c:v>
                </c:pt>
                <c:pt idx="190">
                  <c:v>19352.860291999998</c:v>
                </c:pt>
                <c:pt idx="191">
                  <c:v>25042.604905</c:v>
                </c:pt>
                <c:pt idx="192">
                  <c:v>19973.432266</c:v>
                </c:pt>
                <c:pt idx="196">
                  <c:v>6229.512694</c:v>
                </c:pt>
                <c:pt idx="207">
                  <c:v>752.346</c:v>
                </c:pt>
                <c:pt idx="208">
                  <c:v>26071.565187</c:v>
                </c:pt>
                <c:pt idx="209">
                  <c:v>3251.2200910000001</c:v>
                </c:pt>
                <c:pt idx="210">
                  <c:v>1079.2138830000001</c:v>
                </c:pt>
                <c:pt idx="224">
                  <c:v>5444.8613740000001</c:v>
                </c:pt>
                <c:pt idx="225">
                  <c:v>5638.5874059999996</c:v>
                </c:pt>
                <c:pt idx="226">
                  <c:v>16090.156875999999</c:v>
                </c:pt>
                <c:pt idx="227">
                  <c:v>7226.5637220000008</c:v>
                </c:pt>
                <c:pt idx="228">
                  <c:v>10928.767078000001</c:v>
                </c:pt>
                <c:pt idx="235">
                  <c:v>15501.567490000001</c:v>
                </c:pt>
                <c:pt idx="247">
                  <c:v>19374.951475999998</c:v>
                </c:pt>
                <c:pt idx="249">
                  <c:v>4836.4126830000005</c:v>
                </c:pt>
                <c:pt idx="260">
                  <c:v>9212.0864250000013</c:v>
                </c:pt>
                <c:pt idx="268">
                  <c:v>11613.140259</c:v>
                </c:pt>
                <c:pt idx="278">
                  <c:v>10491.628185</c:v>
                </c:pt>
                <c:pt idx="279">
                  <c:v>16084.023979</c:v>
                </c:pt>
                <c:pt idx="280">
                  <c:v>7877.2212839999993</c:v>
                </c:pt>
                <c:pt idx="281">
                  <c:v>9687.1801110000015</c:v>
                </c:pt>
                <c:pt idx="282">
                  <c:v>6922.6074399999998</c:v>
                </c:pt>
                <c:pt idx="283">
                  <c:v>20018.682785999998</c:v>
                </c:pt>
                <c:pt idx="314">
                  <c:v>23835.052825999999</c:v>
                </c:pt>
                <c:pt idx="318">
                  <c:v>69971.354248000003</c:v>
                </c:pt>
                <c:pt idx="319">
                  <c:v>14927.086556</c:v>
                </c:pt>
                <c:pt idx="323">
                  <c:v>7124.3170390000005</c:v>
                </c:pt>
                <c:pt idx="334">
                  <c:v>7890.5454640000007</c:v>
                </c:pt>
                <c:pt idx="335">
                  <c:v>47175.736374</c:v>
                </c:pt>
                <c:pt idx="336">
                  <c:v>13165.001603000001</c:v>
                </c:pt>
                <c:pt idx="337">
                  <c:v>72106.937378000002</c:v>
                </c:pt>
                <c:pt idx="338">
                  <c:v>7155.7892039999997</c:v>
                </c:pt>
                <c:pt idx="339">
                  <c:v>11406.045631000001</c:v>
                </c:pt>
                <c:pt idx="340">
                  <c:v>9871.1543459999994</c:v>
                </c:pt>
                <c:pt idx="341">
                  <c:v>29968.939591000002</c:v>
                </c:pt>
                <c:pt idx="342">
                  <c:v>15808.619880999999</c:v>
                </c:pt>
                <c:pt idx="343">
                  <c:v>6818.9682199999997</c:v>
                </c:pt>
                <c:pt idx="344">
                  <c:v>9662.8034479999988</c:v>
                </c:pt>
                <c:pt idx="345">
                  <c:v>1861.2350080000001</c:v>
                </c:pt>
                <c:pt idx="346">
                  <c:v>16627.607566999999</c:v>
                </c:pt>
                <c:pt idx="347">
                  <c:v>3859.8821189999999</c:v>
                </c:pt>
                <c:pt idx="348">
                  <c:v>10730.982454000001</c:v>
                </c:pt>
                <c:pt idx="350">
                  <c:v>7318.1969310000004</c:v>
                </c:pt>
                <c:pt idx="351">
                  <c:v>103154.953125</c:v>
                </c:pt>
                <c:pt idx="361">
                  <c:v>7215.0216069999997</c:v>
                </c:pt>
                <c:pt idx="364">
                  <c:v>21182.912056000001</c:v>
                </c:pt>
                <c:pt idx="365">
                  <c:v>26734.093460999997</c:v>
                </c:pt>
                <c:pt idx="366">
                  <c:v>20404.137969000003</c:v>
                </c:pt>
                <c:pt idx="368">
                  <c:v>22651.412627999998</c:v>
                </c:pt>
                <c:pt idx="370">
                  <c:v>25576.927565999998</c:v>
                </c:pt>
                <c:pt idx="379">
                  <c:v>20482.527869999998</c:v>
                </c:pt>
                <c:pt idx="380">
                  <c:v>23133.451463000001</c:v>
                </c:pt>
                <c:pt idx="381">
                  <c:v>20554.223008000001</c:v>
                </c:pt>
                <c:pt idx="382">
                  <c:v>9993.614196999999</c:v>
                </c:pt>
                <c:pt idx="383">
                  <c:v>23613.521389999998</c:v>
                </c:pt>
                <c:pt idx="384">
                  <c:v>8659.313431999999</c:v>
                </c:pt>
                <c:pt idx="385">
                  <c:v>16157.634100999998</c:v>
                </c:pt>
                <c:pt idx="398">
                  <c:v>8726.8551640000005</c:v>
                </c:pt>
                <c:pt idx="401">
                  <c:v>5678.4270020000004</c:v>
                </c:pt>
                <c:pt idx="402">
                  <c:v>24385.389587999998</c:v>
                </c:pt>
                <c:pt idx="403">
                  <c:v>34316.805785999997</c:v>
                </c:pt>
                <c:pt idx="404">
                  <c:v>32729.229034</c:v>
                </c:pt>
                <c:pt idx="407">
                  <c:v>110480.172852</c:v>
                </c:pt>
                <c:pt idx="410">
                  <c:v>5633.6549410000007</c:v>
                </c:pt>
                <c:pt idx="413">
                  <c:v>41714.484299000003</c:v>
                </c:pt>
                <c:pt idx="414">
                  <c:v>18632.274932</c:v>
                </c:pt>
                <c:pt idx="415">
                  <c:v>1040.4004090000001</c:v>
                </c:pt>
                <c:pt idx="416">
                  <c:v>17239.742416000001</c:v>
                </c:pt>
                <c:pt idx="424">
                  <c:v>14019.650771999999</c:v>
                </c:pt>
                <c:pt idx="425">
                  <c:v>15807.715726999999</c:v>
                </c:pt>
                <c:pt idx="442">
                  <c:v>7089.9550939999999</c:v>
                </c:pt>
                <c:pt idx="443">
                  <c:v>8901.6423919999997</c:v>
                </c:pt>
                <c:pt idx="444">
                  <c:v>9980.8857270000008</c:v>
                </c:pt>
                <c:pt idx="445">
                  <c:v>12285.660302</c:v>
                </c:pt>
                <c:pt idx="446">
                  <c:v>16623.953750000001</c:v>
                </c:pt>
                <c:pt idx="447">
                  <c:v>19479.06753</c:v>
                </c:pt>
                <c:pt idx="448">
                  <c:v>7638.839156</c:v>
                </c:pt>
                <c:pt idx="449">
                  <c:v>15020.213204</c:v>
                </c:pt>
                <c:pt idx="454">
                  <c:v>13543.417776999999</c:v>
                </c:pt>
                <c:pt idx="457">
                  <c:v>3787.3718040000003</c:v>
                </c:pt>
                <c:pt idx="460">
                  <c:v>12186.182442000001</c:v>
                </c:pt>
                <c:pt idx="479">
                  <c:v>8425.0438549999999</c:v>
                </c:pt>
                <c:pt idx="480">
                  <c:v>10353.364969</c:v>
                </c:pt>
                <c:pt idx="481">
                  <c:v>13684.984277</c:v>
                </c:pt>
                <c:pt idx="482">
                  <c:v>6179.0860069999999</c:v>
                </c:pt>
                <c:pt idx="483">
                  <c:v>18683.548720999999</c:v>
                </c:pt>
                <c:pt idx="488">
                  <c:v>9214.1449090000006</c:v>
                </c:pt>
                <c:pt idx="495">
                  <c:v>3202.2995449999999</c:v>
                </c:pt>
                <c:pt idx="501">
                  <c:v>8827.9385750000001</c:v>
                </c:pt>
                <c:pt idx="502">
                  <c:v>11575.507088</c:v>
                </c:pt>
                <c:pt idx="511">
                  <c:v>46433.664856000003</c:v>
                </c:pt>
                <c:pt idx="520">
                  <c:v>17176.618165</c:v>
                </c:pt>
                <c:pt idx="527">
                  <c:v>5015.8509940000004</c:v>
                </c:pt>
                <c:pt idx="530">
                  <c:v>11644.060622999999</c:v>
                </c:pt>
                <c:pt idx="534">
                  <c:v>24040.701341</c:v>
                </c:pt>
                <c:pt idx="535">
                  <c:v>9951.1823430000004</c:v>
                </c:pt>
                <c:pt idx="539">
                  <c:v>14253.835875000001</c:v>
                </c:pt>
                <c:pt idx="557">
                  <c:v>73536.651856000011</c:v>
                </c:pt>
                <c:pt idx="558">
                  <c:v>61621.090087999997</c:v>
                </c:pt>
                <c:pt idx="562">
                  <c:v>63308.564207999996</c:v>
                </c:pt>
                <c:pt idx="569">
                  <c:v>63308.564207999996</c:v>
                </c:pt>
                <c:pt idx="570">
                  <c:v>53140.517088999994</c:v>
                </c:pt>
                <c:pt idx="578">
                  <c:v>26328.084778</c:v>
                </c:pt>
                <c:pt idx="581">
                  <c:v>37509.911375999996</c:v>
                </c:pt>
                <c:pt idx="582">
                  <c:v>31383.527466</c:v>
                </c:pt>
                <c:pt idx="583">
                  <c:v>45716.105224999999</c:v>
                </c:pt>
                <c:pt idx="592">
                  <c:v>61621.090087999997</c:v>
                </c:pt>
                <c:pt idx="604">
                  <c:v>4883.1694889999999</c:v>
                </c:pt>
                <c:pt idx="605">
                  <c:v>7681.9285049999999</c:v>
                </c:pt>
                <c:pt idx="606">
                  <c:v>19044.901094000001</c:v>
                </c:pt>
                <c:pt idx="607">
                  <c:v>23671.435181000001</c:v>
                </c:pt>
                <c:pt idx="608">
                  <c:v>10046.547128</c:v>
                </c:pt>
                <c:pt idx="621">
                  <c:v>66244.214842999994</c:v>
                </c:pt>
                <c:pt idx="622">
                  <c:v>18902.687613999999</c:v>
                </c:pt>
                <c:pt idx="624">
                  <c:v>17731.239151000002</c:v>
                </c:pt>
                <c:pt idx="629">
                  <c:v>2416.668674</c:v>
                </c:pt>
                <c:pt idx="631">
                  <c:v>1169.3964000000001</c:v>
                </c:pt>
                <c:pt idx="632">
                  <c:v>10241.565334999999</c:v>
                </c:pt>
                <c:pt idx="633">
                  <c:v>8122.0127149999998</c:v>
                </c:pt>
                <c:pt idx="634">
                  <c:v>8029.569493</c:v>
                </c:pt>
                <c:pt idx="635">
                  <c:v>39867.526368999999</c:v>
                </c:pt>
                <c:pt idx="636">
                  <c:v>3779.0171909999999</c:v>
                </c:pt>
                <c:pt idx="641">
                  <c:v>6918.3942190000007</c:v>
                </c:pt>
                <c:pt idx="642">
                  <c:v>2988.7904529999996</c:v>
                </c:pt>
                <c:pt idx="643">
                  <c:v>6110.4842769999996</c:v>
                </c:pt>
                <c:pt idx="644">
                  <c:v>7860.8409870000005</c:v>
                </c:pt>
                <c:pt idx="645">
                  <c:v>14629.711977999999</c:v>
                </c:pt>
                <c:pt idx="646">
                  <c:v>15740.912544000001</c:v>
                </c:pt>
                <c:pt idx="647">
                  <c:v>2522.7139050000001</c:v>
                </c:pt>
                <c:pt idx="649">
                  <c:v>9855.7600669999993</c:v>
                </c:pt>
                <c:pt idx="660">
                  <c:v>5071.8193969999993</c:v>
                </c:pt>
                <c:pt idx="662">
                  <c:v>3554.9174109999999</c:v>
                </c:pt>
                <c:pt idx="663">
                  <c:v>6342.6466369999998</c:v>
                </c:pt>
                <c:pt idx="664">
                  <c:v>3150.7791599999996</c:v>
                </c:pt>
                <c:pt idx="665">
                  <c:v>41651.864746000007</c:v>
                </c:pt>
                <c:pt idx="668">
                  <c:v>10144.499227999999</c:v>
                </c:pt>
                <c:pt idx="676">
                  <c:v>105421.25</c:v>
                </c:pt>
                <c:pt idx="677">
                  <c:v>74459.50024400001</c:v>
                </c:pt>
                <c:pt idx="678">
                  <c:v>70417.758789</c:v>
                </c:pt>
                <c:pt idx="679">
                  <c:v>68909.008300999994</c:v>
                </c:pt>
                <c:pt idx="680">
                  <c:v>100403.31982400001</c:v>
                </c:pt>
                <c:pt idx="681">
                  <c:v>92216.070800000001</c:v>
                </c:pt>
                <c:pt idx="682">
                  <c:v>108557.426758</c:v>
                </c:pt>
                <c:pt idx="683">
                  <c:v>91428.67822300001</c:v>
                </c:pt>
                <c:pt idx="684">
                  <c:v>82819.527832000007</c:v>
                </c:pt>
                <c:pt idx="687">
                  <c:v>113130.807128</c:v>
                </c:pt>
                <c:pt idx="688">
                  <c:v>113927.64648500002</c:v>
                </c:pt>
                <c:pt idx="689">
                  <c:v>148360.76660100001</c:v>
                </c:pt>
                <c:pt idx="690">
                  <c:v>105065.45361400001</c:v>
                </c:pt>
                <c:pt idx="691">
                  <c:v>84191.245116999999</c:v>
                </c:pt>
                <c:pt idx="692">
                  <c:v>89780.255858999997</c:v>
                </c:pt>
                <c:pt idx="693">
                  <c:v>62414.257811999996</c:v>
                </c:pt>
                <c:pt idx="694">
                  <c:v>71079.908934999999</c:v>
                </c:pt>
                <c:pt idx="703">
                  <c:v>6486.4771420000006</c:v>
                </c:pt>
                <c:pt idx="706">
                  <c:v>72069.465576000002</c:v>
                </c:pt>
                <c:pt idx="707">
                  <c:v>19787.716332000004</c:v>
                </c:pt>
                <c:pt idx="708">
                  <c:v>119408.774414</c:v>
                </c:pt>
                <c:pt idx="725">
                  <c:v>45870.267915000004</c:v>
                </c:pt>
                <c:pt idx="727">
                  <c:v>105421.25</c:v>
                </c:pt>
                <c:pt idx="729">
                  <c:v>64177.479491999991</c:v>
                </c:pt>
                <c:pt idx="730">
                  <c:v>68804.772949999999</c:v>
                </c:pt>
                <c:pt idx="739">
                  <c:v>13587.679925</c:v>
                </c:pt>
                <c:pt idx="740">
                  <c:v>5996.0872649999992</c:v>
                </c:pt>
                <c:pt idx="741">
                  <c:v>5744.1641310000005</c:v>
                </c:pt>
                <c:pt idx="742">
                  <c:v>60085.470459999997</c:v>
                </c:pt>
                <c:pt idx="743">
                  <c:v>39030.021179000003</c:v>
                </c:pt>
                <c:pt idx="744">
                  <c:v>25787.620116999999</c:v>
                </c:pt>
                <c:pt idx="745">
                  <c:v>39825.600584</c:v>
                </c:pt>
                <c:pt idx="746">
                  <c:v>11079.653694000001</c:v>
                </c:pt>
                <c:pt idx="747">
                  <c:v>58739.231262000001</c:v>
                </c:pt>
                <c:pt idx="748">
                  <c:v>51565.327577000004</c:v>
                </c:pt>
                <c:pt idx="749">
                  <c:v>9709.3376390000012</c:v>
                </c:pt>
                <c:pt idx="750">
                  <c:v>125018.224609</c:v>
                </c:pt>
                <c:pt idx="751">
                  <c:v>129512.195313</c:v>
                </c:pt>
                <c:pt idx="752">
                  <c:v>20233.764395999999</c:v>
                </c:pt>
                <c:pt idx="753">
                  <c:v>108129.165039</c:v>
                </c:pt>
                <c:pt idx="754">
                  <c:v>114010.627442</c:v>
                </c:pt>
                <c:pt idx="755">
                  <c:v>114796.592773</c:v>
                </c:pt>
                <c:pt idx="756">
                  <c:v>88902.955077999999</c:v>
                </c:pt>
                <c:pt idx="757">
                  <c:v>122764.02832</c:v>
                </c:pt>
                <c:pt idx="758">
                  <c:v>95951.9375</c:v>
                </c:pt>
                <c:pt idx="759">
                  <c:v>12557.972777999998</c:v>
                </c:pt>
                <c:pt idx="765">
                  <c:v>6549.018787</c:v>
                </c:pt>
                <c:pt idx="775">
                  <c:v>31964.426756000001</c:v>
                </c:pt>
                <c:pt idx="779">
                  <c:v>0</c:v>
                </c:pt>
                <c:pt idx="780">
                  <c:v>3308.847726</c:v>
                </c:pt>
                <c:pt idx="782">
                  <c:v>7132.5425869999999</c:v>
                </c:pt>
                <c:pt idx="790">
                  <c:v>45987.544022000002</c:v>
                </c:pt>
                <c:pt idx="792">
                  <c:v>41430.607818000004</c:v>
                </c:pt>
                <c:pt idx="794">
                  <c:v>1943.9315320000001</c:v>
                </c:pt>
                <c:pt idx="797">
                  <c:v>3432.6340569999998</c:v>
                </c:pt>
                <c:pt idx="798">
                  <c:v>23559.635253999997</c:v>
                </c:pt>
                <c:pt idx="803">
                  <c:v>17134.943563000001</c:v>
                </c:pt>
                <c:pt idx="804">
                  <c:v>12800.079291999999</c:v>
                </c:pt>
                <c:pt idx="805">
                  <c:v>30105.633941</c:v>
                </c:pt>
                <c:pt idx="814">
                  <c:v>37513.746428999999</c:v>
                </c:pt>
                <c:pt idx="818">
                  <c:v>3508.6193350000003</c:v>
                </c:pt>
                <c:pt idx="819">
                  <c:v>1120.7076610000001</c:v>
                </c:pt>
                <c:pt idx="823">
                  <c:v>16481.387632999998</c:v>
                </c:pt>
                <c:pt idx="837">
                  <c:v>15350.943726000001</c:v>
                </c:pt>
                <c:pt idx="870">
                  <c:v>9621.9026109999995</c:v>
                </c:pt>
                <c:pt idx="875">
                  <c:v>31114.603180999999</c:v>
                </c:pt>
                <c:pt idx="876">
                  <c:v>16694.792114</c:v>
                </c:pt>
                <c:pt idx="877">
                  <c:v>109574.31689500001</c:v>
                </c:pt>
                <c:pt idx="878">
                  <c:v>1127.5974309999999</c:v>
                </c:pt>
                <c:pt idx="879">
                  <c:v>2627.2703859999997</c:v>
                </c:pt>
                <c:pt idx="880">
                  <c:v>12729.997558000001</c:v>
                </c:pt>
                <c:pt idx="882">
                  <c:v>11067.494385</c:v>
                </c:pt>
                <c:pt idx="883">
                  <c:v>9235.3457330000001</c:v>
                </c:pt>
                <c:pt idx="884">
                  <c:v>5384.4477239999997</c:v>
                </c:pt>
                <c:pt idx="885">
                  <c:v>4785.2217949999995</c:v>
                </c:pt>
                <c:pt idx="886">
                  <c:v>4513.443322000001</c:v>
                </c:pt>
                <c:pt idx="887">
                  <c:v>12422.999207000001</c:v>
                </c:pt>
                <c:pt idx="888">
                  <c:v>8328.9588629999998</c:v>
                </c:pt>
                <c:pt idx="889">
                  <c:v>12813.473998999998</c:v>
                </c:pt>
                <c:pt idx="890">
                  <c:v>14905.724548999999</c:v>
                </c:pt>
                <c:pt idx="891">
                  <c:v>11642.658936</c:v>
                </c:pt>
                <c:pt idx="892">
                  <c:v>4750.0735250000007</c:v>
                </c:pt>
                <c:pt idx="893">
                  <c:v>2109.5643529999998</c:v>
                </c:pt>
                <c:pt idx="894">
                  <c:v>7000.5443720000003</c:v>
                </c:pt>
                <c:pt idx="895">
                  <c:v>5633.2001189999992</c:v>
                </c:pt>
                <c:pt idx="896">
                  <c:v>3475.231636</c:v>
                </c:pt>
                <c:pt idx="900">
                  <c:v>16074.568877999998</c:v>
                </c:pt>
                <c:pt idx="901">
                  <c:v>6053.3768629999995</c:v>
                </c:pt>
                <c:pt idx="902">
                  <c:v>7259.1492310000003</c:v>
                </c:pt>
                <c:pt idx="903">
                  <c:v>3798.0747299999998</c:v>
                </c:pt>
                <c:pt idx="904">
                  <c:v>5540.505204</c:v>
                </c:pt>
                <c:pt idx="905">
                  <c:v>3920.7486210000002</c:v>
                </c:pt>
                <c:pt idx="906">
                  <c:v>10494.527069</c:v>
                </c:pt>
                <c:pt idx="907">
                  <c:v>5903.2866519999998</c:v>
                </c:pt>
                <c:pt idx="908">
                  <c:v>13515.835295999999</c:v>
                </c:pt>
                <c:pt idx="909">
                  <c:v>6509.5874790000007</c:v>
                </c:pt>
                <c:pt idx="910">
                  <c:v>6732.6650070000005</c:v>
                </c:pt>
                <c:pt idx="911">
                  <c:v>18107.935913000001</c:v>
                </c:pt>
                <c:pt idx="917">
                  <c:v>77841.061035999999</c:v>
                </c:pt>
                <c:pt idx="918">
                  <c:v>21766.472960999999</c:v>
                </c:pt>
                <c:pt idx="919">
                  <c:v>102396.30419900001</c:v>
                </c:pt>
                <c:pt idx="920">
                  <c:v>91655.474610000005</c:v>
                </c:pt>
                <c:pt idx="921">
                  <c:v>9309.6584169999987</c:v>
                </c:pt>
                <c:pt idx="922">
                  <c:v>4216.1379289999995</c:v>
                </c:pt>
                <c:pt idx="923">
                  <c:v>7064.9235840000001</c:v>
                </c:pt>
                <c:pt idx="924">
                  <c:v>66487.554686000003</c:v>
                </c:pt>
                <c:pt idx="925">
                  <c:v>78573.751464000001</c:v>
                </c:pt>
                <c:pt idx="926">
                  <c:v>17757.577117000001</c:v>
                </c:pt>
                <c:pt idx="927">
                  <c:v>115821.92187399999</c:v>
                </c:pt>
                <c:pt idx="928">
                  <c:v>125515.99804800001</c:v>
                </c:pt>
                <c:pt idx="929">
                  <c:v>14041.407349000001</c:v>
                </c:pt>
                <c:pt idx="930">
                  <c:v>9913.1367800000007</c:v>
                </c:pt>
                <c:pt idx="931">
                  <c:v>7810.5144460000001</c:v>
                </c:pt>
                <c:pt idx="932">
                  <c:v>8739.484437000001</c:v>
                </c:pt>
                <c:pt idx="946">
                  <c:v>14988.307151999998</c:v>
                </c:pt>
                <c:pt idx="947">
                  <c:v>48597.989867999997</c:v>
                </c:pt>
                <c:pt idx="948">
                  <c:v>29674.674072000005</c:v>
                </c:pt>
                <c:pt idx="949">
                  <c:v>68262.208008000001</c:v>
                </c:pt>
                <c:pt idx="950">
                  <c:v>70297.652344999995</c:v>
                </c:pt>
                <c:pt idx="951">
                  <c:v>61263.683593000002</c:v>
                </c:pt>
                <c:pt idx="952">
                  <c:v>3095.4267580000001</c:v>
                </c:pt>
                <c:pt idx="963">
                  <c:v>2533.586065</c:v>
                </c:pt>
                <c:pt idx="979">
                  <c:v>28646.955994000004</c:v>
                </c:pt>
                <c:pt idx="980">
                  <c:v>37115.869628</c:v>
                </c:pt>
                <c:pt idx="983">
                  <c:v>14332.361710000001</c:v>
                </c:pt>
                <c:pt idx="984">
                  <c:v>28623.254272999999</c:v>
                </c:pt>
                <c:pt idx="985">
                  <c:v>72327.478027999998</c:v>
                </c:pt>
                <c:pt idx="986">
                  <c:v>3220.6386430000002</c:v>
                </c:pt>
                <c:pt idx="987">
                  <c:v>5779.9780280000004</c:v>
                </c:pt>
                <c:pt idx="988">
                  <c:v>2094.7124569999996</c:v>
                </c:pt>
                <c:pt idx="989">
                  <c:v>5807.6834099999996</c:v>
                </c:pt>
                <c:pt idx="990">
                  <c:v>13051.935400999999</c:v>
                </c:pt>
                <c:pt idx="991">
                  <c:v>5373.9653250000001</c:v>
                </c:pt>
                <c:pt idx="992">
                  <c:v>37513.746428999999</c:v>
                </c:pt>
                <c:pt idx="993">
                  <c:v>32699.622650000001</c:v>
                </c:pt>
                <c:pt idx="994">
                  <c:v>12539.285626000001</c:v>
                </c:pt>
                <c:pt idx="995">
                  <c:v>68415.850158999994</c:v>
                </c:pt>
                <c:pt idx="1002">
                  <c:v>28722.960083000002</c:v>
                </c:pt>
                <c:pt idx="1004">
                  <c:v>2490.3083449999999</c:v>
                </c:pt>
                <c:pt idx="1010">
                  <c:v>20230.786781000003</c:v>
                </c:pt>
                <c:pt idx="1011">
                  <c:v>8374.4174280000007</c:v>
                </c:pt>
                <c:pt idx="1025">
                  <c:v>70536.924316000004</c:v>
                </c:pt>
                <c:pt idx="1026">
                  <c:v>72450.113770000011</c:v>
                </c:pt>
                <c:pt idx="1027">
                  <c:v>77742.973633000001</c:v>
                </c:pt>
                <c:pt idx="1034">
                  <c:v>12461.481034</c:v>
                </c:pt>
                <c:pt idx="1062">
                  <c:v>4805.8404569999993</c:v>
                </c:pt>
                <c:pt idx="1161">
                  <c:v>47312.697753999993</c:v>
                </c:pt>
                <c:pt idx="1162">
                  <c:v>10614.68982</c:v>
                </c:pt>
                <c:pt idx="1163">
                  <c:v>109877.17871199999</c:v>
                </c:pt>
                <c:pt idx="1164">
                  <c:v>99262.482910000006</c:v>
                </c:pt>
                <c:pt idx="1165">
                  <c:v>109334.555177</c:v>
                </c:pt>
                <c:pt idx="1166">
                  <c:v>3536.3159880000003</c:v>
                </c:pt>
                <c:pt idx="1167">
                  <c:v>116811.021484</c:v>
                </c:pt>
                <c:pt idx="1168">
                  <c:v>9429.7462779999987</c:v>
                </c:pt>
                <c:pt idx="1169">
                  <c:v>102612.864747</c:v>
                </c:pt>
                <c:pt idx="1170">
                  <c:v>107769.430664</c:v>
                </c:pt>
                <c:pt idx="1171">
                  <c:v>13575.574829000001</c:v>
                </c:pt>
                <c:pt idx="1172">
                  <c:v>114854.942383</c:v>
                </c:pt>
                <c:pt idx="1173">
                  <c:v>12465.825562</c:v>
                </c:pt>
                <c:pt idx="1174">
                  <c:v>14654.225828999999</c:v>
                </c:pt>
                <c:pt idx="1175">
                  <c:v>14545.791382000001</c:v>
                </c:pt>
                <c:pt idx="1176">
                  <c:v>105776.12890699999</c:v>
                </c:pt>
                <c:pt idx="1177">
                  <c:v>113713.866211</c:v>
                </c:pt>
                <c:pt idx="1178">
                  <c:v>120321.925781</c:v>
                </c:pt>
                <c:pt idx="1179">
                  <c:v>8590.6321100000005</c:v>
                </c:pt>
                <c:pt idx="1180">
                  <c:v>27190.404694000001</c:v>
                </c:pt>
                <c:pt idx="1181">
                  <c:v>104901.986817</c:v>
                </c:pt>
                <c:pt idx="1182">
                  <c:v>111731.280273</c:v>
                </c:pt>
                <c:pt idx="1183">
                  <c:v>2959.9458420000001</c:v>
                </c:pt>
                <c:pt idx="1184">
                  <c:v>28648.358002000001</c:v>
                </c:pt>
                <c:pt idx="1187">
                  <c:v>14077.338735999998</c:v>
                </c:pt>
                <c:pt idx="1188">
                  <c:v>18320.679640999999</c:v>
                </c:pt>
                <c:pt idx="1189">
                  <c:v>17956.366149999998</c:v>
                </c:pt>
                <c:pt idx="1190">
                  <c:v>105390.141602</c:v>
                </c:pt>
                <c:pt idx="1191">
                  <c:v>104508.120606</c:v>
                </c:pt>
                <c:pt idx="1211">
                  <c:v>13450.27527</c:v>
                </c:pt>
                <c:pt idx="1221">
                  <c:v>10786.386291999999</c:v>
                </c:pt>
                <c:pt idx="1222">
                  <c:v>118191.672852</c:v>
                </c:pt>
                <c:pt idx="1223">
                  <c:v>107157.80566500001</c:v>
                </c:pt>
                <c:pt idx="1224">
                  <c:v>119226.45703200001</c:v>
                </c:pt>
                <c:pt idx="1225">
                  <c:v>15289.49121</c:v>
                </c:pt>
                <c:pt idx="1226">
                  <c:v>5262.2736970000005</c:v>
                </c:pt>
                <c:pt idx="1227">
                  <c:v>97859.224608999997</c:v>
                </c:pt>
                <c:pt idx="1228">
                  <c:v>107996.785644</c:v>
                </c:pt>
                <c:pt idx="1229">
                  <c:v>69459.320311999996</c:v>
                </c:pt>
                <c:pt idx="1230">
                  <c:v>47745.805907999995</c:v>
                </c:pt>
                <c:pt idx="1231">
                  <c:v>64043.228514999995</c:v>
                </c:pt>
                <c:pt idx="1232">
                  <c:v>68282.215576000002</c:v>
                </c:pt>
                <c:pt idx="1233">
                  <c:v>4551.0118120000006</c:v>
                </c:pt>
                <c:pt idx="1234">
                  <c:v>30469.659790999998</c:v>
                </c:pt>
                <c:pt idx="1235">
                  <c:v>3460.005913</c:v>
                </c:pt>
                <c:pt idx="1236">
                  <c:v>14212.790702999999</c:v>
                </c:pt>
                <c:pt idx="1237">
                  <c:v>141657.884765</c:v>
                </c:pt>
                <c:pt idx="1238">
                  <c:v>144656.63037</c:v>
                </c:pt>
                <c:pt idx="1239">
                  <c:v>130197.726563</c:v>
                </c:pt>
                <c:pt idx="1240">
                  <c:v>15295.169372999999</c:v>
                </c:pt>
                <c:pt idx="1241">
                  <c:v>14340.944366</c:v>
                </c:pt>
                <c:pt idx="1242">
                  <c:v>140068.11669900001</c:v>
                </c:pt>
                <c:pt idx="1243">
                  <c:v>12479.600281999999</c:v>
                </c:pt>
                <c:pt idx="1244">
                  <c:v>139475.22753899998</c:v>
                </c:pt>
                <c:pt idx="1245">
                  <c:v>11298.483184999999</c:v>
                </c:pt>
                <c:pt idx="1246">
                  <c:v>133544.388183</c:v>
                </c:pt>
                <c:pt idx="1247">
                  <c:v>19895.893792000003</c:v>
                </c:pt>
                <c:pt idx="1248">
                  <c:v>140503.24902400002</c:v>
                </c:pt>
                <c:pt idx="1249">
                  <c:v>10831.813050000001</c:v>
                </c:pt>
                <c:pt idx="1250">
                  <c:v>135622.93017499999</c:v>
                </c:pt>
                <c:pt idx="1251">
                  <c:v>159578.21386600001</c:v>
                </c:pt>
                <c:pt idx="1252">
                  <c:v>151004.91796799999</c:v>
                </c:pt>
                <c:pt idx="1253">
                  <c:v>161836.73339800001</c:v>
                </c:pt>
                <c:pt idx="1254">
                  <c:v>2133.706185</c:v>
                </c:pt>
                <c:pt idx="1255">
                  <c:v>163049.44433599999</c:v>
                </c:pt>
                <c:pt idx="1256">
                  <c:v>164622.349609</c:v>
                </c:pt>
                <c:pt idx="1258">
                  <c:v>17287.600150999999</c:v>
                </c:pt>
                <c:pt idx="1266">
                  <c:v>12540.315673000001</c:v>
                </c:pt>
                <c:pt idx="1267">
                  <c:v>6172.205903</c:v>
                </c:pt>
                <c:pt idx="1268">
                  <c:v>5634.5953360000003</c:v>
                </c:pt>
                <c:pt idx="1269">
                  <c:v>6213.9637459999994</c:v>
                </c:pt>
                <c:pt idx="1270">
                  <c:v>10072.064697</c:v>
                </c:pt>
                <c:pt idx="1271">
                  <c:v>7085.5159609999992</c:v>
                </c:pt>
                <c:pt idx="1272">
                  <c:v>9041.5843499999992</c:v>
                </c:pt>
                <c:pt idx="1273">
                  <c:v>7264.3102719999997</c:v>
                </c:pt>
                <c:pt idx="1274">
                  <c:v>8811.8750600000003</c:v>
                </c:pt>
                <c:pt idx="1275">
                  <c:v>11672.589873999999</c:v>
                </c:pt>
                <c:pt idx="1276">
                  <c:v>115365.708008</c:v>
                </c:pt>
                <c:pt idx="1277">
                  <c:v>113329.181641</c:v>
                </c:pt>
                <c:pt idx="1278">
                  <c:v>125285.97265499999</c:v>
                </c:pt>
                <c:pt idx="1279">
                  <c:v>9937.5879510000013</c:v>
                </c:pt>
                <c:pt idx="1280">
                  <c:v>9376.6877439999989</c:v>
                </c:pt>
                <c:pt idx="1281">
                  <c:v>12168.658691000001</c:v>
                </c:pt>
                <c:pt idx="1282">
                  <c:v>112659.34668</c:v>
                </c:pt>
                <c:pt idx="1283">
                  <c:v>28123.737975999997</c:v>
                </c:pt>
                <c:pt idx="1284">
                  <c:v>7500.3333739999989</c:v>
                </c:pt>
                <c:pt idx="1285">
                  <c:v>4124.0039900000002</c:v>
                </c:pt>
                <c:pt idx="1286">
                  <c:v>14700.722777999999</c:v>
                </c:pt>
                <c:pt idx="1287">
                  <c:v>157958.20410199999</c:v>
                </c:pt>
                <c:pt idx="1288">
                  <c:v>1572.9154640000002</c:v>
                </c:pt>
                <c:pt idx="1292">
                  <c:v>17757.770097000001</c:v>
                </c:pt>
                <c:pt idx="1294">
                  <c:v>10114.083576999999</c:v>
                </c:pt>
                <c:pt idx="1295">
                  <c:v>17374.02823</c:v>
                </c:pt>
                <c:pt idx="1296">
                  <c:v>17598.338958</c:v>
                </c:pt>
                <c:pt idx="1300">
                  <c:v>22068.938630000001</c:v>
                </c:pt>
                <c:pt idx="1301">
                  <c:v>14996.300856999998</c:v>
                </c:pt>
                <c:pt idx="1302">
                  <c:v>6290.3770420000001</c:v>
                </c:pt>
                <c:pt idx="1305">
                  <c:v>25574.888092000001</c:v>
                </c:pt>
                <c:pt idx="1306">
                  <c:v>40534.957764999999</c:v>
                </c:pt>
                <c:pt idx="1307">
                  <c:v>1814.353396</c:v>
                </c:pt>
                <c:pt idx="1308">
                  <c:v>3345.0116120000002</c:v>
                </c:pt>
                <c:pt idx="1309">
                  <c:v>74799.414551000009</c:v>
                </c:pt>
                <c:pt idx="1310">
                  <c:v>76633.459229</c:v>
                </c:pt>
                <c:pt idx="1311">
                  <c:v>76085.940185999993</c:v>
                </c:pt>
                <c:pt idx="1312">
                  <c:v>59456.793701000002</c:v>
                </c:pt>
                <c:pt idx="1313">
                  <c:v>70889.292480000004</c:v>
                </c:pt>
                <c:pt idx="1314">
                  <c:v>43996.697325999994</c:v>
                </c:pt>
                <c:pt idx="1315">
                  <c:v>10767.894432000001</c:v>
                </c:pt>
                <c:pt idx="1316">
                  <c:v>103811.31933499999</c:v>
                </c:pt>
                <c:pt idx="1317">
                  <c:v>99870.664550000001</c:v>
                </c:pt>
                <c:pt idx="1319">
                  <c:v>116859.00683500001</c:v>
                </c:pt>
                <c:pt idx="1321">
                  <c:v>26224.116119999999</c:v>
                </c:pt>
                <c:pt idx="1322">
                  <c:v>1215.5089420000002</c:v>
                </c:pt>
                <c:pt idx="1323">
                  <c:v>10448.513671000001</c:v>
                </c:pt>
                <c:pt idx="1324">
                  <c:v>4590.0135200000004</c:v>
                </c:pt>
                <c:pt idx="1325">
                  <c:v>49271.727293999997</c:v>
                </c:pt>
                <c:pt idx="1326">
                  <c:v>978.6829110000001</c:v>
                </c:pt>
                <c:pt idx="1327">
                  <c:v>2784.2241869999998</c:v>
                </c:pt>
                <c:pt idx="1328">
                  <c:v>38688.133392000003</c:v>
                </c:pt>
                <c:pt idx="1329">
                  <c:v>9633.4465339999988</c:v>
                </c:pt>
                <c:pt idx="1330">
                  <c:v>78381.763670999993</c:v>
                </c:pt>
                <c:pt idx="1331">
                  <c:v>100920.398436</c:v>
                </c:pt>
                <c:pt idx="1332">
                  <c:v>115209.22070199999</c:v>
                </c:pt>
                <c:pt idx="1333">
                  <c:v>111298.34228499999</c:v>
                </c:pt>
                <c:pt idx="1334">
                  <c:v>96895.338379000008</c:v>
                </c:pt>
                <c:pt idx="1335">
                  <c:v>14403.00432</c:v>
                </c:pt>
                <c:pt idx="1336">
                  <c:v>6024.3687170000003</c:v>
                </c:pt>
                <c:pt idx="1337">
                  <c:v>65203.155273999997</c:v>
                </c:pt>
                <c:pt idx="1338">
                  <c:v>21001.101806000002</c:v>
                </c:pt>
                <c:pt idx="1339">
                  <c:v>83393.964355999997</c:v>
                </c:pt>
                <c:pt idx="1340">
                  <c:v>11799.759171999998</c:v>
                </c:pt>
                <c:pt idx="1341">
                  <c:v>66244.214842999994</c:v>
                </c:pt>
                <c:pt idx="1342">
                  <c:v>51397.245117999999</c:v>
                </c:pt>
                <c:pt idx="1352">
                  <c:v>5235.4004029999996</c:v>
                </c:pt>
                <c:pt idx="1353">
                  <c:v>70983.138185000003</c:v>
                </c:pt>
                <c:pt idx="1359">
                  <c:v>107972.553711</c:v>
                </c:pt>
                <c:pt idx="1360">
                  <c:v>119693.70996200001</c:v>
                </c:pt>
                <c:pt idx="1362">
                  <c:v>109780.574219</c:v>
                </c:pt>
                <c:pt idx="1364">
                  <c:v>114843.82324099999</c:v>
                </c:pt>
                <c:pt idx="1366">
                  <c:v>11298.828798</c:v>
                </c:pt>
                <c:pt idx="1367">
                  <c:v>98293.822755000001</c:v>
                </c:pt>
                <c:pt idx="1369">
                  <c:v>109592.65332</c:v>
                </c:pt>
                <c:pt idx="1382">
                  <c:v>6540.8631289999994</c:v>
                </c:pt>
                <c:pt idx="1387">
                  <c:v>7146.6272879999997</c:v>
                </c:pt>
                <c:pt idx="1388">
                  <c:v>90864.208007000008</c:v>
                </c:pt>
                <c:pt idx="1389">
                  <c:v>65099.466308000003</c:v>
                </c:pt>
                <c:pt idx="1390">
                  <c:v>5465.6702380000006</c:v>
                </c:pt>
                <c:pt idx="1391">
                  <c:v>86097.863282000006</c:v>
                </c:pt>
                <c:pt idx="1392">
                  <c:v>109237.30957000001</c:v>
                </c:pt>
                <c:pt idx="1393">
                  <c:v>84182.224608999997</c:v>
                </c:pt>
                <c:pt idx="1396">
                  <c:v>29090.836822000001</c:v>
                </c:pt>
                <c:pt idx="1397">
                  <c:v>116403.64209000001</c:v>
                </c:pt>
                <c:pt idx="1398">
                  <c:v>134657.20410100001</c:v>
                </c:pt>
                <c:pt idx="1399">
                  <c:v>13466.099915000001</c:v>
                </c:pt>
                <c:pt idx="1400">
                  <c:v>25141.798035</c:v>
                </c:pt>
                <c:pt idx="1418">
                  <c:v>20267.78659</c:v>
                </c:pt>
                <c:pt idx="1419">
                  <c:v>97528.432373000003</c:v>
                </c:pt>
                <c:pt idx="1422">
                  <c:v>7084.0035510000007</c:v>
                </c:pt>
                <c:pt idx="1423">
                  <c:v>3683.6210659999997</c:v>
                </c:pt>
                <c:pt idx="1424">
                  <c:v>105749.79296799999</c:v>
                </c:pt>
                <c:pt idx="1425">
                  <c:v>27381.053512999999</c:v>
                </c:pt>
                <c:pt idx="1427">
                  <c:v>4201.9788589999998</c:v>
                </c:pt>
                <c:pt idx="1434">
                  <c:v>36346.167847000004</c:v>
                </c:pt>
                <c:pt idx="1435">
                  <c:v>9175.4007419999998</c:v>
                </c:pt>
                <c:pt idx="1436">
                  <c:v>3720.9709590000002</c:v>
                </c:pt>
                <c:pt idx="1437">
                  <c:v>3053.3989560000005</c:v>
                </c:pt>
                <c:pt idx="1438">
                  <c:v>79462.97119099999</c:v>
                </c:pt>
                <c:pt idx="1439">
                  <c:v>82266.702636999995</c:v>
                </c:pt>
                <c:pt idx="1440">
                  <c:v>13554.682434</c:v>
                </c:pt>
                <c:pt idx="1456">
                  <c:v>4366.7510990000001</c:v>
                </c:pt>
                <c:pt idx="1457">
                  <c:v>6594.8595740000001</c:v>
                </c:pt>
                <c:pt idx="1458">
                  <c:v>36382.117858999998</c:v>
                </c:pt>
                <c:pt idx="1459">
                  <c:v>37044.159912000003</c:v>
                </c:pt>
                <c:pt idx="1460">
                  <c:v>42968.357908999998</c:v>
                </c:pt>
                <c:pt idx="1461">
                  <c:v>41523.233887000002</c:v>
                </c:pt>
                <c:pt idx="1462">
                  <c:v>30360.235107</c:v>
                </c:pt>
                <c:pt idx="1463">
                  <c:v>42504.120238999996</c:v>
                </c:pt>
                <c:pt idx="1464">
                  <c:v>41904.077147999997</c:v>
                </c:pt>
                <c:pt idx="1465">
                  <c:v>37044.159912000003</c:v>
                </c:pt>
                <c:pt idx="1466">
                  <c:v>33323.1875</c:v>
                </c:pt>
                <c:pt idx="1467">
                  <c:v>36382.117858999998</c:v>
                </c:pt>
                <c:pt idx="1468">
                  <c:v>26823.689727000001</c:v>
                </c:pt>
                <c:pt idx="1469">
                  <c:v>32604.737488000002</c:v>
                </c:pt>
                <c:pt idx="1470">
                  <c:v>33410.997130999996</c:v>
                </c:pt>
                <c:pt idx="1479">
                  <c:v>45265.397888</c:v>
                </c:pt>
                <c:pt idx="1482">
                  <c:v>32963.433532000003</c:v>
                </c:pt>
                <c:pt idx="1483">
                  <c:v>71614.246580999999</c:v>
                </c:pt>
                <c:pt idx="1488">
                  <c:v>129325.28027300001</c:v>
                </c:pt>
                <c:pt idx="1503">
                  <c:v>89963.902343000009</c:v>
                </c:pt>
                <c:pt idx="1504">
                  <c:v>73745.183349999992</c:v>
                </c:pt>
                <c:pt idx="1529">
                  <c:v>17022.753292000001</c:v>
                </c:pt>
                <c:pt idx="1533">
                  <c:v>36867.362485999998</c:v>
                </c:pt>
                <c:pt idx="1538">
                  <c:v>5261.3097689999995</c:v>
                </c:pt>
                <c:pt idx="1539">
                  <c:v>8884.5191200000008</c:v>
                </c:pt>
                <c:pt idx="1540">
                  <c:v>1879.898866</c:v>
                </c:pt>
                <c:pt idx="1541">
                  <c:v>5227.1113380000006</c:v>
                </c:pt>
                <c:pt idx="1542">
                  <c:v>10777.300827999999</c:v>
                </c:pt>
                <c:pt idx="1552">
                  <c:v>8345.640671000001</c:v>
                </c:pt>
                <c:pt idx="1554">
                  <c:v>19312.583267000002</c:v>
                </c:pt>
                <c:pt idx="1571">
                  <c:v>7692.9955640000007</c:v>
                </c:pt>
                <c:pt idx="1572">
                  <c:v>47122.963317000002</c:v>
                </c:pt>
                <c:pt idx="1573">
                  <c:v>326.34715299999999</c:v>
                </c:pt>
                <c:pt idx="1574">
                  <c:v>6200.823351</c:v>
                </c:pt>
                <c:pt idx="1575">
                  <c:v>17300.074202999996</c:v>
                </c:pt>
                <c:pt idx="1634">
                  <c:v>27944.713746000001</c:v>
                </c:pt>
                <c:pt idx="1652">
                  <c:v>4021.5818100000001</c:v>
                </c:pt>
                <c:pt idx="1662">
                  <c:v>6986.410973</c:v>
                </c:pt>
                <c:pt idx="1668">
                  <c:v>19033.157104999998</c:v>
                </c:pt>
                <c:pt idx="1674">
                  <c:v>25475.817216000003</c:v>
                </c:pt>
                <c:pt idx="1694">
                  <c:v>13341.172215999999</c:v>
                </c:pt>
                <c:pt idx="1696">
                  <c:v>28066.532991</c:v>
                </c:pt>
                <c:pt idx="1697">
                  <c:v>63830.660522999999</c:v>
                </c:pt>
                <c:pt idx="1699">
                  <c:v>2747.5109750000001</c:v>
                </c:pt>
                <c:pt idx="1702">
                  <c:v>2631.2804460000002</c:v>
                </c:pt>
                <c:pt idx="1703">
                  <c:v>6158.9203660000003</c:v>
                </c:pt>
                <c:pt idx="1704">
                  <c:v>5820.4083840000003</c:v>
                </c:pt>
                <c:pt idx="1718">
                  <c:v>107795.107911</c:v>
                </c:pt>
                <c:pt idx="1732">
                  <c:v>82476.882322999998</c:v>
                </c:pt>
                <c:pt idx="1735">
                  <c:v>85323.487793000008</c:v>
                </c:pt>
                <c:pt idx="1750">
                  <c:v>82837.830077999999</c:v>
                </c:pt>
                <c:pt idx="1752">
                  <c:v>80609.461914</c:v>
                </c:pt>
                <c:pt idx="1753">
                  <c:v>82609.129394000003</c:v>
                </c:pt>
                <c:pt idx="1760">
                  <c:v>13340.984718</c:v>
                </c:pt>
                <c:pt idx="1766">
                  <c:v>5627.6612509999995</c:v>
                </c:pt>
                <c:pt idx="1771">
                  <c:v>15786.884598000001</c:v>
                </c:pt>
                <c:pt idx="1773">
                  <c:v>8387.7399910000004</c:v>
                </c:pt>
                <c:pt idx="1774">
                  <c:v>13547.961914</c:v>
                </c:pt>
                <c:pt idx="1775">
                  <c:v>3208.286987</c:v>
                </c:pt>
                <c:pt idx="1786">
                  <c:v>102734.513184</c:v>
                </c:pt>
                <c:pt idx="1787">
                  <c:v>8962.7011189999994</c:v>
                </c:pt>
                <c:pt idx="1788">
                  <c:v>83091.062988000005</c:v>
                </c:pt>
                <c:pt idx="1789">
                  <c:v>81576.473876999997</c:v>
                </c:pt>
                <c:pt idx="1790">
                  <c:v>73383.968261999995</c:v>
                </c:pt>
                <c:pt idx="1801">
                  <c:v>22570.076187999999</c:v>
                </c:pt>
                <c:pt idx="1803">
                  <c:v>3493.9453680000001</c:v>
                </c:pt>
                <c:pt idx="1804">
                  <c:v>20060.137237999999</c:v>
                </c:pt>
                <c:pt idx="1805">
                  <c:v>23252.484629999999</c:v>
                </c:pt>
                <c:pt idx="1807">
                  <c:v>13600.50741</c:v>
                </c:pt>
                <c:pt idx="1809">
                  <c:v>8053.093089</c:v>
                </c:pt>
                <c:pt idx="1810">
                  <c:v>21251.021194000001</c:v>
                </c:pt>
                <c:pt idx="1811">
                  <c:v>6815.0314330000001</c:v>
                </c:pt>
                <c:pt idx="1814">
                  <c:v>5218.2581790000004</c:v>
                </c:pt>
                <c:pt idx="1824">
                  <c:v>83835.271972999995</c:v>
                </c:pt>
                <c:pt idx="1825">
                  <c:v>40157.910155999998</c:v>
                </c:pt>
                <c:pt idx="1828">
                  <c:v>61263.683593000002</c:v>
                </c:pt>
                <c:pt idx="1834">
                  <c:v>80498.100097000002</c:v>
                </c:pt>
                <c:pt idx="1835">
                  <c:v>118720.908692</c:v>
                </c:pt>
                <c:pt idx="1837">
                  <c:v>14328.058105999999</c:v>
                </c:pt>
                <c:pt idx="1841">
                  <c:v>125727.16503999999</c:v>
                </c:pt>
                <c:pt idx="1842">
                  <c:v>96001.756834999993</c:v>
                </c:pt>
                <c:pt idx="1843">
                  <c:v>13547.961914</c:v>
                </c:pt>
                <c:pt idx="1844">
                  <c:v>11064.571824000001</c:v>
                </c:pt>
                <c:pt idx="1845">
                  <c:v>119337.416015</c:v>
                </c:pt>
                <c:pt idx="1846">
                  <c:v>8276.4725040000012</c:v>
                </c:pt>
                <c:pt idx="1847">
                  <c:v>9202.3041689999991</c:v>
                </c:pt>
                <c:pt idx="1851">
                  <c:v>23955.284911999999</c:v>
                </c:pt>
                <c:pt idx="1854">
                  <c:v>68804.772949999999</c:v>
                </c:pt>
                <c:pt idx="1856">
                  <c:v>87387.312988999998</c:v>
                </c:pt>
                <c:pt idx="1857">
                  <c:v>93138.640137000009</c:v>
                </c:pt>
                <c:pt idx="1858">
                  <c:v>93138.640137000009</c:v>
                </c:pt>
                <c:pt idx="1859">
                  <c:v>110480.172852</c:v>
                </c:pt>
                <c:pt idx="1870">
                  <c:v>95449.440430000002</c:v>
                </c:pt>
                <c:pt idx="1871">
                  <c:v>98829.285155999998</c:v>
                </c:pt>
                <c:pt idx="1872">
                  <c:v>96312.503417999993</c:v>
                </c:pt>
                <c:pt idx="1873">
                  <c:v>21319.588591</c:v>
                </c:pt>
                <c:pt idx="1875">
                  <c:v>29392.595046999999</c:v>
                </c:pt>
                <c:pt idx="1878">
                  <c:v>4395.8442070000001</c:v>
                </c:pt>
                <c:pt idx="1906">
                  <c:v>8885.5388789999997</c:v>
                </c:pt>
                <c:pt idx="1907">
                  <c:v>3373.9146730000002</c:v>
                </c:pt>
                <c:pt idx="1912">
                  <c:v>18628.247314</c:v>
                </c:pt>
                <c:pt idx="1914">
                  <c:v>10823.585152</c:v>
                </c:pt>
                <c:pt idx="1915">
                  <c:v>9702.9906459999984</c:v>
                </c:pt>
                <c:pt idx="1916">
                  <c:v>39451.684143999999</c:v>
                </c:pt>
                <c:pt idx="1917">
                  <c:v>2855.7050789999998</c:v>
                </c:pt>
                <c:pt idx="1918">
                  <c:v>42307.389099</c:v>
                </c:pt>
                <c:pt idx="1929">
                  <c:v>90671.521240000002</c:v>
                </c:pt>
                <c:pt idx="1930">
                  <c:v>98641.967774999997</c:v>
                </c:pt>
                <c:pt idx="1940">
                  <c:v>84684.650878</c:v>
                </c:pt>
                <c:pt idx="1942">
                  <c:v>98641.967774999997</c:v>
                </c:pt>
                <c:pt idx="1943">
                  <c:v>61888.104980999997</c:v>
                </c:pt>
                <c:pt idx="1946">
                  <c:v>6667.4310150000001</c:v>
                </c:pt>
                <c:pt idx="2015">
                  <c:v>3805.0752429999993</c:v>
                </c:pt>
                <c:pt idx="2016">
                  <c:v>1098.7980419999999</c:v>
                </c:pt>
                <c:pt idx="2020">
                  <c:v>12770.429321999998</c:v>
                </c:pt>
                <c:pt idx="2021">
                  <c:v>18478.311401999999</c:v>
                </c:pt>
                <c:pt idx="2022">
                  <c:v>13947.264161000001</c:v>
                </c:pt>
                <c:pt idx="2023">
                  <c:v>8140.5971230000005</c:v>
                </c:pt>
                <c:pt idx="2024">
                  <c:v>8356.6554859999997</c:v>
                </c:pt>
                <c:pt idx="2025">
                  <c:v>9471.2374159999999</c:v>
                </c:pt>
                <c:pt idx="2026">
                  <c:v>9415.2554330000003</c:v>
                </c:pt>
                <c:pt idx="2027">
                  <c:v>12361.731079000001</c:v>
                </c:pt>
                <c:pt idx="2028">
                  <c:v>5454.617851</c:v>
                </c:pt>
                <c:pt idx="2029">
                  <c:v>26518.997315000001</c:v>
                </c:pt>
                <c:pt idx="2032">
                  <c:v>71486.612793000008</c:v>
                </c:pt>
                <c:pt idx="2042">
                  <c:v>19709.379967000001</c:v>
                </c:pt>
                <c:pt idx="2078">
                  <c:v>30754.473693999997</c:v>
                </c:pt>
                <c:pt idx="2079">
                  <c:v>34733.043335000002</c:v>
                </c:pt>
                <c:pt idx="2080">
                  <c:v>41379.889770000002</c:v>
                </c:pt>
                <c:pt idx="2081">
                  <c:v>38868.621827000003</c:v>
                </c:pt>
                <c:pt idx="2103">
                  <c:v>12033.235457999999</c:v>
                </c:pt>
                <c:pt idx="2105">
                  <c:v>31927.505736999999</c:v>
                </c:pt>
                <c:pt idx="2106">
                  <c:v>10737.340544000001</c:v>
                </c:pt>
                <c:pt idx="2156">
                  <c:v>2129.5307359999997</c:v>
                </c:pt>
                <c:pt idx="2179">
                  <c:v>35225.145385999997</c:v>
                </c:pt>
                <c:pt idx="2180">
                  <c:v>11736.287842</c:v>
                </c:pt>
                <c:pt idx="2181">
                  <c:v>10969.741638</c:v>
                </c:pt>
                <c:pt idx="2182">
                  <c:v>11033.880188000001</c:v>
                </c:pt>
                <c:pt idx="2183">
                  <c:v>59678.969236999998</c:v>
                </c:pt>
                <c:pt idx="2184">
                  <c:v>62734.365722000002</c:v>
                </c:pt>
                <c:pt idx="2185">
                  <c:v>66983.400878999993</c:v>
                </c:pt>
                <c:pt idx="2186">
                  <c:v>124537.912109</c:v>
                </c:pt>
                <c:pt idx="2187">
                  <c:v>125237.45605499999</c:v>
                </c:pt>
                <c:pt idx="2188">
                  <c:v>6523.724792</c:v>
                </c:pt>
                <c:pt idx="2189">
                  <c:v>10270.451050000001</c:v>
                </c:pt>
                <c:pt idx="2190">
                  <c:v>10501.664491</c:v>
                </c:pt>
                <c:pt idx="2191">
                  <c:v>6959.029098</c:v>
                </c:pt>
                <c:pt idx="2192">
                  <c:v>1620.0098660000001</c:v>
                </c:pt>
                <c:pt idx="2193">
                  <c:v>30651.888062000002</c:v>
                </c:pt>
                <c:pt idx="2194">
                  <c:v>1689.847184</c:v>
                </c:pt>
                <c:pt idx="2195">
                  <c:v>12715.814331</c:v>
                </c:pt>
                <c:pt idx="2202">
                  <c:v>15459.157227</c:v>
                </c:pt>
                <c:pt idx="2203">
                  <c:v>14822.858123</c:v>
                </c:pt>
                <c:pt idx="2204">
                  <c:v>2173.9574109999999</c:v>
                </c:pt>
                <c:pt idx="2205">
                  <c:v>8644.9131479999996</c:v>
                </c:pt>
                <c:pt idx="2206">
                  <c:v>8766.1867680000014</c:v>
                </c:pt>
                <c:pt idx="2207">
                  <c:v>3637.9917679999999</c:v>
                </c:pt>
                <c:pt idx="2208">
                  <c:v>12884.60814</c:v>
                </c:pt>
                <c:pt idx="2209">
                  <c:v>34338.786865999995</c:v>
                </c:pt>
                <c:pt idx="2210">
                  <c:v>10887.169129</c:v>
                </c:pt>
                <c:pt idx="2211">
                  <c:v>80880.865722000002</c:v>
                </c:pt>
                <c:pt idx="2212">
                  <c:v>37874.629151000001</c:v>
                </c:pt>
                <c:pt idx="2218">
                  <c:v>2519.8082850000001</c:v>
                </c:pt>
                <c:pt idx="2224">
                  <c:v>13625.483855999999</c:v>
                </c:pt>
                <c:pt idx="2227">
                  <c:v>7460.9321290000007</c:v>
                </c:pt>
                <c:pt idx="2233">
                  <c:v>13893.453522</c:v>
                </c:pt>
                <c:pt idx="2236">
                  <c:v>26754.791930000003</c:v>
                </c:pt>
                <c:pt idx="2237">
                  <c:v>4483.0726619999996</c:v>
                </c:pt>
                <c:pt idx="2238">
                  <c:v>6299.521737</c:v>
                </c:pt>
                <c:pt idx="2239">
                  <c:v>6770.3629080000001</c:v>
                </c:pt>
                <c:pt idx="2263">
                  <c:v>92323.269532000006</c:v>
                </c:pt>
                <c:pt idx="2264">
                  <c:v>89786.500977000003</c:v>
                </c:pt>
                <c:pt idx="2265">
                  <c:v>90279.428954000003</c:v>
                </c:pt>
                <c:pt idx="2266">
                  <c:v>99486.899170999997</c:v>
                </c:pt>
                <c:pt idx="2267">
                  <c:v>94014.860350999996</c:v>
                </c:pt>
                <c:pt idx="2268">
                  <c:v>56074.587159000002</c:v>
                </c:pt>
                <c:pt idx="2269">
                  <c:v>100200.139037</c:v>
                </c:pt>
                <c:pt idx="2274">
                  <c:v>35309.215086999997</c:v>
                </c:pt>
                <c:pt idx="2275">
                  <c:v>35265.848938999996</c:v>
                </c:pt>
                <c:pt idx="2276">
                  <c:v>33328.720641999993</c:v>
                </c:pt>
                <c:pt idx="2277">
                  <c:v>32677.409669000001</c:v>
                </c:pt>
                <c:pt idx="2278">
                  <c:v>32677.409669000001</c:v>
                </c:pt>
                <c:pt idx="2279">
                  <c:v>31087.118224999995</c:v>
                </c:pt>
                <c:pt idx="2295">
                  <c:v>6072.7422739999993</c:v>
                </c:pt>
                <c:pt idx="2298">
                  <c:v>10979.915756</c:v>
                </c:pt>
                <c:pt idx="2299">
                  <c:v>11092.756836</c:v>
                </c:pt>
                <c:pt idx="2300">
                  <c:v>11064.571824000001</c:v>
                </c:pt>
                <c:pt idx="2301">
                  <c:v>13547.961914</c:v>
                </c:pt>
                <c:pt idx="2302">
                  <c:v>14372.068604</c:v>
                </c:pt>
                <c:pt idx="2303">
                  <c:v>14372.068604</c:v>
                </c:pt>
                <c:pt idx="2304">
                  <c:v>14372.068604</c:v>
                </c:pt>
                <c:pt idx="2311">
                  <c:v>4003.2499589999998</c:v>
                </c:pt>
                <c:pt idx="2316">
                  <c:v>20706.797255999998</c:v>
                </c:pt>
                <c:pt idx="2317">
                  <c:v>46491.006408000001</c:v>
                </c:pt>
                <c:pt idx="2322">
                  <c:v>104433.079101</c:v>
                </c:pt>
                <c:pt idx="2328">
                  <c:v>101326.182128</c:v>
                </c:pt>
                <c:pt idx="2339">
                  <c:v>28879.832306000004</c:v>
                </c:pt>
                <c:pt idx="2340">
                  <c:v>27062.019073000003</c:v>
                </c:pt>
                <c:pt idx="2342">
                  <c:v>89179.755858999997</c:v>
                </c:pt>
                <c:pt idx="2344">
                  <c:v>82553.732420999993</c:v>
                </c:pt>
                <c:pt idx="2345">
                  <c:v>19562.676930000001</c:v>
                </c:pt>
                <c:pt idx="2346">
                  <c:v>112042.604492</c:v>
                </c:pt>
                <c:pt idx="2347">
                  <c:v>115506.758789</c:v>
                </c:pt>
                <c:pt idx="2348">
                  <c:v>115617.495117</c:v>
                </c:pt>
                <c:pt idx="2349">
                  <c:v>102389.11816399998</c:v>
                </c:pt>
                <c:pt idx="2352">
                  <c:v>34648.221862999999</c:v>
                </c:pt>
                <c:pt idx="2354">
                  <c:v>14329.934723999999</c:v>
                </c:pt>
                <c:pt idx="2356">
                  <c:v>6870.3962869999996</c:v>
                </c:pt>
                <c:pt idx="2361">
                  <c:v>2159.1010550000001</c:v>
                </c:pt>
                <c:pt idx="2362">
                  <c:v>4003.2499589999998</c:v>
                </c:pt>
                <c:pt idx="2365">
                  <c:v>9252.875320000001</c:v>
                </c:pt>
                <c:pt idx="2366">
                  <c:v>7215.6411690000004</c:v>
                </c:pt>
                <c:pt idx="2367">
                  <c:v>6827.9639659999993</c:v>
                </c:pt>
                <c:pt idx="2368">
                  <c:v>1536.214827</c:v>
                </c:pt>
                <c:pt idx="2369">
                  <c:v>920.14795300000014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F2C-4469-8A23-452FE5607F17}"/>
            </c:ext>
          </c:extLst>
        </c:ser>
        <c:ser>
          <c:idx val="4"/>
          <c:order val="4"/>
          <c:tx>
            <c:v>South Suburban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70C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0915029647208948E-2"/>
                  <c:y val="2.0252127574962222E-2"/>
                </c:manualLayout>
              </c:layout>
              <c:numFmt formatCode="#,##0.00" sourceLinked="0"/>
              <c:spPr>
                <a:solidFill>
                  <a:srgbClr val="00B0F0">
                    <a:alpha val="4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pivot_psma!$H$6:$H$2380</c:f>
              <c:numCache>
                <c:formatCode>General</c:formatCode>
                <c:ptCount val="2375"/>
                <c:pt idx="67">
                  <c:v>19230</c:v>
                </c:pt>
                <c:pt idx="68">
                  <c:v>34407</c:v>
                </c:pt>
                <c:pt idx="69">
                  <c:v>45996</c:v>
                </c:pt>
                <c:pt idx="70">
                  <c:v>69020</c:v>
                </c:pt>
                <c:pt idx="71">
                  <c:v>55376</c:v>
                </c:pt>
                <c:pt idx="72">
                  <c:v>70589</c:v>
                </c:pt>
                <c:pt idx="73">
                  <c:v>84734</c:v>
                </c:pt>
                <c:pt idx="74">
                  <c:v>112336</c:v>
                </c:pt>
                <c:pt idx="75">
                  <c:v>125375</c:v>
                </c:pt>
                <c:pt idx="114">
                  <c:v>131719</c:v>
                </c:pt>
                <c:pt idx="115">
                  <c:v>116348</c:v>
                </c:pt>
                <c:pt idx="116">
                  <c:v>108504</c:v>
                </c:pt>
                <c:pt idx="117">
                  <c:v>67552</c:v>
                </c:pt>
                <c:pt idx="119">
                  <c:v>73646</c:v>
                </c:pt>
                <c:pt idx="120">
                  <c:v>56541</c:v>
                </c:pt>
                <c:pt idx="121">
                  <c:v>64667</c:v>
                </c:pt>
                <c:pt idx="122">
                  <c:v>44431</c:v>
                </c:pt>
                <c:pt idx="123">
                  <c:v>23695</c:v>
                </c:pt>
                <c:pt idx="158">
                  <c:v>21100</c:v>
                </c:pt>
                <c:pt idx="159">
                  <c:v>25400</c:v>
                </c:pt>
                <c:pt idx="160">
                  <c:v>18100</c:v>
                </c:pt>
                <c:pt idx="161">
                  <c:v>10100</c:v>
                </c:pt>
                <c:pt idx="162">
                  <c:v>13800</c:v>
                </c:pt>
                <c:pt idx="186">
                  <c:v>6674</c:v>
                </c:pt>
                <c:pt idx="197">
                  <c:v>19553</c:v>
                </c:pt>
                <c:pt idx="202">
                  <c:v>6400</c:v>
                </c:pt>
                <c:pt idx="203">
                  <c:v>12700</c:v>
                </c:pt>
                <c:pt idx="229">
                  <c:v>6200</c:v>
                </c:pt>
                <c:pt idx="230">
                  <c:v>10200</c:v>
                </c:pt>
                <c:pt idx="284">
                  <c:v>23500</c:v>
                </c:pt>
                <c:pt idx="285">
                  <c:v>4800</c:v>
                </c:pt>
                <c:pt idx="304">
                  <c:v>25800</c:v>
                </c:pt>
                <c:pt idx="352">
                  <c:v>11600</c:v>
                </c:pt>
                <c:pt idx="353">
                  <c:v>20500</c:v>
                </c:pt>
                <c:pt idx="354">
                  <c:v>19800</c:v>
                </c:pt>
                <c:pt idx="386">
                  <c:v>7500</c:v>
                </c:pt>
                <c:pt idx="387">
                  <c:v>30600</c:v>
                </c:pt>
                <c:pt idx="450">
                  <c:v>3094</c:v>
                </c:pt>
                <c:pt idx="484">
                  <c:v>21600</c:v>
                </c:pt>
                <c:pt idx="485">
                  <c:v>28200</c:v>
                </c:pt>
                <c:pt idx="506">
                  <c:v>28000</c:v>
                </c:pt>
                <c:pt idx="519">
                  <c:v>16743</c:v>
                </c:pt>
                <c:pt idx="526">
                  <c:v>7032</c:v>
                </c:pt>
                <c:pt idx="547">
                  <c:v>24400</c:v>
                </c:pt>
                <c:pt idx="585">
                  <c:v>16600</c:v>
                </c:pt>
                <c:pt idx="623">
                  <c:v>23716</c:v>
                </c:pt>
                <c:pt idx="626">
                  <c:v>3600</c:v>
                </c:pt>
                <c:pt idx="627">
                  <c:v>5904</c:v>
                </c:pt>
                <c:pt idx="654">
                  <c:v>3454</c:v>
                </c:pt>
                <c:pt idx="669">
                  <c:v>5247</c:v>
                </c:pt>
                <c:pt idx="726">
                  <c:v>17181</c:v>
                </c:pt>
                <c:pt idx="735">
                  <c:v>8122</c:v>
                </c:pt>
                <c:pt idx="737">
                  <c:v>12993</c:v>
                </c:pt>
                <c:pt idx="738">
                  <c:v>14591</c:v>
                </c:pt>
                <c:pt idx="763">
                  <c:v>4818</c:v>
                </c:pt>
                <c:pt idx="764">
                  <c:v>4893</c:v>
                </c:pt>
                <c:pt idx="766">
                  <c:v>6412</c:v>
                </c:pt>
                <c:pt idx="767">
                  <c:v>6601</c:v>
                </c:pt>
                <c:pt idx="768">
                  <c:v>9252</c:v>
                </c:pt>
                <c:pt idx="769">
                  <c:v>10237</c:v>
                </c:pt>
                <c:pt idx="793">
                  <c:v>2311</c:v>
                </c:pt>
                <c:pt idx="799">
                  <c:v>40484</c:v>
                </c:pt>
                <c:pt idx="800">
                  <c:v>38339</c:v>
                </c:pt>
                <c:pt idx="801">
                  <c:v>14989</c:v>
                </c:pt>
                <c:pt idx="802">
                  <c:v>40602</c:v>
                </c:pt>
                <c:pt idx="806">
                  <c:v>5808</c:v>
                </c:pt>
                <c:pt idx="807">
                  <c:v>29381</c:v>
                </c:pt>
                <c:pt idx="808">
                  <c:v>3767</c:v>
                </c:pt>
                <c:pt idx="810">
                  <c:v>30153</c:v>
                </c:pt>
                <c:pt idx="811">
                  <c:v>13755</c:v>
                </c:pt>
                <c:pt idx="812">
                  <c:v>21531</c:v>
                </c:pt>
                <c:pt idx="815">
                  <c:v>2959</c:v>
                </c:pt>
                <c:pt idx="835">
                  <c:v>17200</c:v>
                </c:pt>
                <c:pt idx="836">
                  <c:v>19075</c:v>
                </c:pt>
                <c:pt idx="838">
                  <c:v>9232</c:v>
                </c:pt>
                <c:pt idx="839">
                  <c:v>10791</c:v>
                </c:pt>
                <c:pt idx="840">
                  <c:v>23928</c:v>
                </c:pt>
                <c:pt idx="852">
                  <c:v>12286</c:v>
                </c:pt>
                <c:pt idx="854">
                  <c:v>34537</c:v>
                </c:pt>
                <c:pt idx="855">
                  <c:v>22619</c:v>
                </c:pt>
                <c:pt idx="856">
                  <c:v>15095</c:v>
                </c:pt>
                <c:pt idx="857">
                  <c:v>17353</c:v>
                </c:pt>
                <c:pt idx="858">
                  <c:v>27005</c:v>
                </c:pt>
                <c:pt idx="859">
                  <c:v>28500</c:v>
                </c:pt>
                <c:pt idx="861">
                  <c:v>61865</c:v>
                </c:pt>
                <c:pt idx="862">
                  <c:v>11050</c:v>
                </c:pt>
                <c:pt idx="864">
                  <c:v>13498</c:v>
                </c:pt>
                <c:pt idx="955">
                  <c:v>13040</c:v>
                </c:pt>
                <c:pt idx="958">
                  <c:v>6210</c:v>
                </c:pt>
                <c:pt idx="959">
                  <c:v>11478</c:v>
                </c:pt>
                <c:pt idx="960">
                  <c:v>19351</c:v>
                </c:pt>
                <c:pt idx="981">
                  <c:v>8491</c:v>
                </c:pt>
                <c:pt idx="1192">
                  <c:v>5346</c:v>
                </c:pt>
                <c:pt idx="1193">
                  <c:v>8041</c:v>
                </c:pt>
                <c:pt idx="1194">
                  <c:v>1800</c:v>
                </c:pt>
                <c:pt idx="1196">
                  <c:v>2347</c:v>
                </c:pt>
                <c:pt idx="1197">
                  <c:v>38300</c:v>
                </c:pt>
                <c:pt idx="1198">
                  <c:v>2500</c:v>
                </c:pt>
                <c:pt idx="1199">
                  <c:v>4800</c:v>
                </c:pt>
                <c:pt idx="1200">
                  <c:v>19700</c:v>
                </c:pt>
                <c:pt idx="1320">
                  <c:v>11049</c:v>
                </c:pt>
                <c:pt idx="1377">
                  <c:v>4300</c:v>
                </c:pt>
                <c:pt idx="1378">
                  <c:v>2800</c:v>
                </c:pt>
                <c:pt idx="1379">
                  <c:v>1900</c:v>
                </c:pt>
                <c:pt idx="1380">
                  <c:v>5800</c:v>
                </c:pt>
                <c:pt idx="1381">
                  <c:v>4400</c:v>
                </c:pt>
                <c:pt idx="1385">
                  <c:v>5800</c:v>
                </c:pt>
                <c:pt idx="1441">
                  <c:v>72820</c:v>
                </c:pt>
                <c:pt idx="1442">
                  <c:v>6737</c:v>
                </c:pt>
                <c:pt idx="1443">
                  <c:v>4978</c:v>
                </c:pt>
                <c:pt idx="1447">
                  <c:v>53300</c:v>
                </c:pt>
                <c:pt idx="1516">
                  <c:v>17000</c:v>
                </c:pt>
                <c:pt idx="1517">
                  <c:v>20300</c:v>
                </c:pt>
                <c:pt idx="1518">
                  <c:v>3200</c:v>
                </c:pt>
                <c:pt idx="1522">
                  <c:v>8949</c:v>
                </c:pt>
                <c:pt idx="1530">
                  <c:v>1013</c:v>
                </c:pt>
                <c:pt idx="1548">
                  <c:v>9000</c:v>
                </c:pt>
                <c:pt idx="1564">
                  <c:v>5112</c:v>
                </c:pt>
                <c:pt idx="1565">
                  <c:v>24750</c:v>
                </c:pt>
                <c:pt idx="1653">
                  <c:v>19903</c:v>
                </c:pt>
                <c:pt idx="1654">
                  <c:v>6100</c:v>
                </c:pt>
                <c:pt idx="1655">
                  <c:v>9200</c:v>
                </c:pt>
                <c:pt idx="1656">
                  <c:v>10200</c:v>
                </c:pt>
                <c:pt idx="1659">
                  <c:v>4525</c:v>
                </c:pt>
                <c:pt idx="1664">
                  <c:v>29497</c:v>
                </c:pt>
                <c:pt idx="1708">
                  <c:v>12808</c:v>
                </c:pt>
                <c:pt idx="1720">
                  <c:v>75530</c:v>
                </c:pt>
                <c:pt idx="1777">
                  <c:v>71063</c:v>
                </c:pt>
                <c:pt idx="1778">
                  <c:v>102842</c:v>
                </c:pt>
                <c:pt idx="1813">
                  <c:v>17480</c:v>
                </c:pt>
                <c:pt idx="1833">
                  <c:v>6638</c:v>
                </c:pt>
                <c:pt idx="1836">
                  <c:v>6831</c:v>
                </c:pt>
                <c:pt idx="1848">
                  <c:v>30465</c:v>
                </c:pt>
                <c:pt idx="1852">
                  <c:v>6200</c:v>
                </c:pt>
                <c:pt idx="1879">
                  <c:v>20387</c:v>
                </c:pt>
                <c:pt idx="1944">
                  <c:v>13241</c:v>
                </c:pt>
                <c:pt idx="1947">
                  <c:v>21018</c:v>
                </c:pt>
                <c:pt idx="1948">
                  <c:v>31877</c:v>
                </c:pt>
                <c:pt idx="1949">
                  <c:v>53469</c:v>
                </c:pt>
                <c:pt idx="1950">
                  <c:v>31643</c:v>
                </c:pt>
                <c:pt idx="1951">
                  <c:v>37842</c:v>
                </c:pt>
                <c:pt idx="1952">
                  <c:v>28713</c:v>
                </c:pt>
                <c:pt idx="1953">
                  <c:v>40671</c:v>
                </c:pt>
                <c:pt idx="1954">
                  <c:v>39613</c:v>
                </c:pt>
                <c:pt idx="1955">
                  <c:v>42725</c:v>
                </c:pt>
                <c:pt idx="1974">
                  <c:v>29656</c:v>
                </c:pt>
                <c:pt idx="1975">
                  <c:v>32272</c:v>
                </c:pt>
                <c:pt idx="1976">
                  <c:v>37045</c:v>
                </c:pt>
                <c:pt idx="1977">
                  <c:v>36316</c:v>
                </c:pt>
                <c:pt idx="1978">
                  <c:v>37012</c:v>
                </c:pt>
                <c:pt idx="1979">
                  <c:v>34852</c:v>
                </c:pt>
                <c:pt idx="1980">
                  <c:v>24429</c:v>
                </c:pt>
                <c:pt idx="1981">
                  <c:v>29223</c:v>
                </c:pt>
                <c:pt idx="1982">
                  <c:v>27793</c:v>
                </c:pt>
                <c:pt idx="1983">
                  <c:v>53560</c:v>
                </c:pt>
                <c:pt idx="1984">
                  <c:v>52054</c:v>
                </c:pt>
                <c:pt idx="1985">
                  <c:v>82885</c:v>
                </c:pt>
                <c:pt idx="1986">
                  <c:v>82654</c:v>
                </c:pt>
                <c:pt idx="1987">
                  <c:v>80105</c:v>
                </c:pt>
                <c:pt idx="1988">
                  <c:v>71820</c:v>
                </c:pt>
                <c:pt idx="1989">
                  <c:v>85760</c:v>
                </c:pt>
                <c:pt idx="1990">
                  <c:v>74878</c:v>
                </c:pt>
                <c:pt idx="1991">
                  <c:v>87099</c:v>
                </c:pt>
                <c:pt idx="1992">
                  <c:v>76063</c:v>
                </c:pt>
                <c:pt idx="1993">
                  <c:v>87065</c:v>
                </c:pt>
                <c:pt idx="1994">
                  <c:v>88046</c:v>
                </c:pt>
                <c:pt idx="1995">
                  <c:v>87276</c:v>
                </c:pt>
                <c:pt idx="1997">
                  <c:v>57110</c:v>
                </c:pt>
                <c:pt idx="1998">
                  <c:v>9488</c:v>
                </c:pt>
                <c:pt idx="2092">
                  <c:v>20598</c:v>
                </c:pt>
                <c:pt idx="2159">
                  <c:v>70212</c:v>
                </c:pt>
                <c:pt idx="2161">
                  <c:v>60476</c:v>
                </c:pt>
                <c:pt idx="2270">
                  <c:v>10772</c:v>
                </c:pt>
                <c:pt idx="2271">
                  <c:v>25714</c:v>
                </c:pt>
                <c:pt idx="2272">
                  <c:v>14205</c:v>
                </c:pt>
                <c:pt idx="2309">
                  <c:v>5003</c:v>
                </c:pt>
                <c:pt idx="2318">
                  <c:v>20400</c:v>
                </c:pt>
                <c:pt idx="2319">
                  <c:v>4100</c:v>
                </c:pt>
                <c:pt idx="2320">
                  <c:v>11781</c:v>
                </c:pt>
                <c:pt idx="2323">
                  <c:v>15613</c:v>
                </c:pt>
                <c:pt idx="2357">
                  <c:v>2800</c:v>
                </c:pt>
                <c:pt idx="2363">
                  <c:v>38446</c:v>
                </c:pt>
                <c:pt idx="2364">
                  <c:v>2692</c:v>
                </c:pt>
              </c:numCache>
            </c:numRef>
          </c:xVal>
          <c:yVal>
            <c:numRef>
              <c:f>pivot_psma!$I$6:$I$2380</c:f>
              <c:numCache>
                <c:formatCode>General</c:formatCode>
                <c:ptCount val="2375"/>
                <c:pt idx="67">
                  <c:v>23355.613279999998</c:v>
                </c:pt>
                <c:pt idx="68">
                  <c:v>33285.762940000001</c:v>
                </c:pt>
                <c:pt idx="69">
                  <c:v>29246.889404000001</c:v>
                </c:pt>
                <c:pt idx="70">
                  <c:v>63478.188964000001</c:v>
                </c:pt>
                <c:pt idx="71">
                  <c:v>56309.528318999997</c:v>
                </c:pt>
                <c:pt idx="72">
                  <c:v>64460.819578999995</c:v>
                </c:pt>
                <c:pt idx="73">
                  <c:v>78078.392090000008</c:v>
                </c:pt>
                <c:pt idx="74">
                  <c:v>103793.88671799999</c:v>
                </c:pt>
                <c:pt idx="75">
                  <c:v>112043.30468799999</c:v>
                </c:pt>
                <c:pt idx="114">
                  <c:v>127883.344727</c:v>
                </c:pt>
                <c:pt idx="115">
                  <c:v>117957.67431599999</c:v>
                </c:pt>
                <c:pt idx="116">
                  <c:v>103119.029786</c:v>
                </c:pt>
                <c:pt idx="117">
                  <c:v>76493.030272999997</c:v>
                </c:pt>
                <c:pt idx="119">
                  <c:v>76713.596678000002</c:v>
                </c:pt>
                <c:pt idx="120">
                  <c:v>68732.042237000001</c:v>
                </c:pt>
                <c:pt idx="121">
                  <c:v>76451.837159000002</c:v>
                </c:pt>
                <c:pt idx="122">
                  <c:v>35198.173095999999</c:v>
                </c:pt>
                <c:pt idx="123">
                  <c:v>27291.640380000001</c:v>
                </c:pt>
                <c:pt idx="158">
                  <c:v>12307.956291</c:v>
                </c:pt>
                <c:pt idx="159">
                  <c:v>19064.645356000001</c:v>
                </c:pt>
                <c:pt idx="160">
                  <c:v>14307.071532999998</c:v>
                </c:pt>
                <c:pt idx="161">
                  <c:v>2596.3828490000001</c:v>
                </c:pt>
                <c:pt idx="162">
                  <c:v>12324.819818</c:v>
                </c:pt>
                <c:pt idx="186">
                  <c:v>6683.9815679999992</c:v>
                </c:pt>
                <c:pt idx="197">
                  <c:v>16251.613846</c:v>
                </c:pt>
                <c:pt idx="202">
                  <c:v>11895.403373000001</c:v>
                </c:pt>
                <c:pt idx="203">
                  <c:v>9759.7534930000002</c:v>
                </c:pt>
                <c:pt idx="229">
                  <c:v>2218.5713599999999</c:v>
                </c:pt>
                <c:pt idx="230">
                  <c:v>12747.586051</c:v>
                </c:pt>
                <c:pt idx="284">
                  <c:v>15987.088179999999</c:v>
                </c:pt>
                <c:pt idx="285">
                  <c:v>4837.3182529999995</c:v>
                </c:pt>
                <c:pt idx="304">
                  <c:v>41383.395386999997</c:v>
                </c:pt>
                <c:pt idx="352">
                  <c:v>7651.4824490000001</c:v>
                </c:pt>
                <c:pt idx="353">
                  <c:v>21923.923705000001</c:v>
                </c:pt>
                <c:pt idx="354">
                  <c:v>20175.575592000001</c:v>
                </c:pt>
                <c:pt idx="386">
                  <c:v>7154.4345300000004</c:v>
                </c:pt>
                <c:pt idx="387">
                  <c:v>13054.667304999999</c:v>
                </c:pt>
                <c:pt idx="450">
                  <c:v>3165.190388</c:v>
                </c:pt>
                <c:pt idx="484">
                  <c:v>17217.223281999999</c:v>
                </c:pt>
                <c:pt idx="485">
                  <c:v>18778.721343999998</c:v>
                </c:pt>
                <c:pt idx="506">
                  <c:v>23406.675324</c:v>
                </c:pt>
                <c:pt idx="519">
                  <c:v>11772.571448999999</c:v>
                </c:pt>
                <c:pt idx="526">
                  <c:v>3866.173526</c:v>
                </c:pt>
                <c:pt idx="547">
                  <c:v>15838.496536000001</c:v>
                </c:pt>
                <c:pt idx="585">
                  <c:v>10730.915763000001</c:v>
                </c:pt>
                <c:pt idx="623">
                  <c:v>21419.794281000002</c:v>
                </c:pt>
                <c:pt idx="626">
                  <c:v>771.43668200000002</c:v>
                </c:pt>
                <c:pt idx="627">
                  <c:v>5658.2123590000001</c:v>
                </c:pt>
                <c:pt idx="654">
                  <c:v>3686.03892</c:v>
                </c:pt>
                <c:pt idx="669">
                  <c:v>2597.6728469999998</c:v>
                </c:pt>
                <c:pt idx="726">
                  <c:v>17210.658797999997</c:v>
                </c:pt>
                <c:pt idx="735">
                  <c:v>6589.649101</c:v>
                </c:pt>
                <c:pt idx="737">
                  <c:v>12533.752121</c:v>
                </c:pt>
                <c:pt idx="738">
                  <c:v>12226.755187000001</c:v>
                </c:pt>
                <c:pt idx="763">
                  <c:v>6891.1660460000003</c:v>
                </c:pt>
                <c:pt idx="764">
                  <c:v>5249.9406740000004</c:v>
                </c:pt>
                <c:pt idx="766">
                  <c:v>7365.8328850000007</c:v>
                </c:pt>
                <c:pt idx="767">
                  <c:v>5929.4661559999995</c:v>
                </c:pt>
                <c:pt idx="768">
                  <c:v>8747.2023919999992</c:v>
                </c:pt>
                <c:pt idx="769">
                  <c:v>8935.8795170000012</c:v>
                </c:pt>
                <c:pt idx="793">
                  <c:v>7768.8827190000002</c:v>
                </c:pt>
                <c:pt idx="799">
                  <c:v>53012.694581000003</c:v>
                </c:pt>
                <c:pt idx="800">
                  <c:v>48282.488770000004</c:v>
                </c:pt>
                <c:pt idx="801">
                  <c:v>19265.899047999999</c:v>
                </c:pt>
                <c:pt idx="802">
                  <c:v>37854.897461</c:v>
                </c:pt>
                <c:pt idx="806">
                  <c:v>8643.4370129999988</c:v>
                </c:pt>
                <c:pt idx="807">
                  <c:v>34610.914427999996</c:v>
                </c:pt>
                <c:pt idx="808">
                  <c:v>1046.9279939999999</c:v>
                </c:pt>
                <c:pt idx="810">
                  <c:v>30916.601562</c:v>
                </c:pt>
                <c:pt idx="811">
                  <c:v>9496.8066090000011</c:v>
                </c:pt>
                <c:pt idx="812">
                  <c:v>29188.676605000001</c:v>
                </c:pt>
                <c:pt idx="815">
                  <c:v>2661.445522</c:v>
                </c:pt>
                <c:pt idx="835">
                  <c:v>14132.415283999999</c:v>
                </c:pt>
                <c:pt idx="836">
                  <c:v>17268.315063000002</c:v>
                </c:pt>
                <c:pt idx="838">
                  <c:v>8230.0613570000005</c:v>
                </c:pt>
                <c:pt idx="839">
                  <c:v>9294.6014460000006</c:v>
                </c:pt>
                <c:pt idx="840">
                  <c:v>15326.86441</c:v>
                </c:pt>
                <c:pt idx="852">
                  <c:v>19547.683992000002</c:v>
                </c:pt>
                <c:pt idx="854">
                  <c:v>78583.790525999997</c:v>
                </c:pt>
                <c:pt idx="855">
                  <c:v>22538.860244000003</c:v>
                </c:pt>
                <c:pt idx="856">
                  <c:v>7197.9591150000006</c:v>
                </c:pt>
                <c:pt idx="857">
                  <c:v>8678.9130540000006</c:v>
                </c:pt>
                <c:pt idx="858">
                  <c:v>22155.140137000002</c:v>
                </c:pt>
                <c:pt idx="859">
                  <c:v>23364.729217</c:v>
                </c:pt>
                <c:pt idx="861">
                  <c:v>68941.083008000001</c:v>
                </c:pt>
                <c:pt idx="862">
                  <c:v>9170.0864110000002</c:v>
                </c:pt>
                <c:pt idx="864">
                  <c:v>9925.6772469999996</c:v>
                </c:pt>
                <c:pt idx="955">
                  <c:v>8249.4258420000006</c:v>
                </c:pt>
                <c:pt idx="958">
                  <c:v>5679.7004239999997</c:v>
                </c:pt>
                <c:pt idx="959">
                  <c:v>7095.0005799999999</c:v>
                </c:pt>
                <c:pt idx="960">
                  <c:v>18609.692382000001</c:v>
                </c:pt>
                <c:pt idx="981">
                  <c:v>10854.875029000001</c:v>
                </c:pt>
                <c:pt idx="1192">
                  <c:v>5144.5994950000004</c:v>
                </c:pt>
                <c:pt idx="1193">
                  <c:v>3285.5793869999998</c:v>
                </c:pt>
                <c:pt idx="1194">
                  <c:v>2070.4657649999999</c:v>
                </c:pt>
                <c:pt idx="1196">
                  <c:v>137.069795</c:v>
                </c:pt>
                <c:pt idx="1197">
                  <c:v>32375.948914000001</c:v>
                </c:pt>
                <c:pt idx="1198">
                  <c:v>5372.7545390000005</c:v>
                </c:pt>
                <c:pt idx="1199">
                  <c:v>6428.8140779999994</c:v>
                </c:pt>
                <c:pt idx="1200">
                  <c:v>7432.7048720000003</c:v>
                </c:pt>
                <c:pt idx="1320">
                  <c:v>6208.4968200000003</c:v>
                </c:pt>
                <c:pt idx="1377">
                  <c:v>3457.208854</c:v>
                </c:pt>
                <c:pt idx="1378">
                  <c:v>975.45014499999991</c:v>
                </c:pt>
                <c:pt idx="1379">
                  <c:v>734.79420400000004</c:v>
                </c:pt>
                <c:pt idx="1380">
                  <c:v>562.71055200000001</c:v>
                </c:pt>
                <c:pt idx="1381">
                  <c:v>2464.0351380000002</c:v>
                </c:pt>
                <c:pt idx="1385">
                  <c:v>7162.9302520000001</c:v>
                </c:pt>
                <c:pt idx="1441">
                  <c:v>67227.285157000006</c:v>
                </c:pt>
                <c:pt idx="1442">
                  <c:v>1834.356231</c:v>
                </c:pt>
                <c:pt idx="1443">
                  <c:v>11959.924728999998</c:v>
                </c:pt>
                <c:pt idx="1447">
                  <c:v>54695.016602000003</c:v>
                </c:pt>
                <c:pt idx="1516">
                  <c:v>15497.096266999997</c:v>
                </c:pt>
                <c:pt idx="1517">
                  <c:v>29373.489531000003</c:v>
                </c:pt>
                <c:pt idx="1518">
                  <c:v>2795.6991740000003</c:v>
                </c:pt>
                <c:pt idx="1522">
                  <c:v>8393.3173399999996</c:v>
                </c:pt>
                <c:pt idx="1530">
                  <c:v>80.179238999999995</c:v>
                </c:pt>
                <c:pt idx="1548">
                  <c:v>11157.107055</c:v>
                </c:pt>
                <c:pt idx="1564">
                  <c:v>5624.6234350000004</c:v>
                </c:pt>
                <c:pt idx="1565">
                  <c:v>7953.1878499999993</c:v>
                </c:pt>
                <c:pt idx="1653">
                  <c:v>12777.873865000001</c:v>
                </c:pt>
                <c:pt idx="1654">
                  <c:v>4118.2980719999996</c:v>
                </c:pt>
                <c:pt idx="1655">
                  <c:v>6590.5701669999999</c:v>
                </c:pt>
                <c:pt idx="1656">
                  <c:v>6177.4509629999993</c:v>
                </c:pt>
                <c:pt idx="1659">
                  <c:v>4007.5393889999996</c:v>
                </c:pt>
                <c:pt idx="1664">
                  <c:v>19244.536071999999</c:v>
                </c:pt>
                <c:pt idx="1708">
                  <c:v>10017.828278000001</c:v>
                </c:pt>
                <c:pt idx="1720">
                  <c:v>57042.065430000002</c:v>
                </c:pt>
                <c:pt idx="1777">
                  <c:v>81468.671386000002</c:v>
                </c:pt>
                <c:pt idx="1778">
                  <c:v>95676.079590000008</c:v>
                </c:pt>
                <c:pt idx="1813">
                  <c:v>22557.289672000003</c:v>
                </c:pt>
                <c:pt idx="1833">
                  <c:v>1831.599369</c:v>
                </c:pt>
                <c:pt idx="1836">
                  <c:v>10570.418075000001</c:v>
                </c:pt>
                <c:pt idx="1848">
                  <c:v>30902.489135</c:v>
                </c:pt>
                <c:pt idx="1852">
                  <c:v>1619.3910340000002</c:v>
                </c:pt>
                <c:pt idx="1879">
                  <c:v>14483.251465000001</c:v>
                </c:pt>
                <c:pt idx="1944">
                  <c:v>10358.512054000001</c:v>
                </c:pt>
                <c:pt idx="1947">
                  <c:v>15189.066527999999</c:v>
                </c:pt>
                <c:pt idx="1948">
                  <c:v>36830.992432999999</c:v>
                </c:pt>
                <c:pt idx="1949">
                  <c:v>44290.231444999998</c:v>
                </c:pt>
                <c:pt idx="1950">
                  <c:v>42740.978515000003</c:v>
                </c:pt>
                <c:pt idx="1951">
                  <c:v>39238.195557000006</c:v>
                </c:pt>
                <c:pt idx="1952">
                  <c:v>34312.578613999998</c:v>
                </c:pt>
                <c:pt idx="1953">
                  <c:v>48341.449462999997</c:v>
                </c:pt>
                <c:pt idx="1954">
                  <c:v>44290.231444999998</c:v>
                </c:pt>
                <c:pt idx="1955">
                  <c:v>43291.919676999998</c:v>
                </c:pt>
                <c:pt idx="1974">
                  <c:v>27012.852721999996</c:v>
                </c:pt>
                <c:pt idx="1975">
                  <c:v>28104.758545999997</c:v>
                </c:pt>
                <c:pt idx="1976">
                  <c:v>23056.725128000002</c:v>
                </c:pt>
                <c:pt idx="1977">
                  <c:v>25831.031738999998</c:v>
                </c:pt>
                <c:pt idx="1978">
                  <c:v>27726.358153000005</c:v>
                </c:pt>
                <c:pt idx="1979">
                  <c:v>22315.203246999998</c:v>
                </c:pt>
                <c:pt idx="1980">
                  <c:v>20222.242553</c:v>
                </c:pt>
                <c:pt idx="1981">
                  <c:v>21666.316162000003</c:v>
                </c:pt>
                <c:pt idx="1982">
                  <c:v>17459.413573999998</c:v>
                </c:pt>
                <c:pt idx="1983">
                  <c:v>45037.395569</c:v>
                </c:pt>
                <c:pt idx="1984">
                  <c:v>48643.602537999999</c:v>
                </c:pt>
                <c:pt idx="1985">
                  <c:v>79393.606933999996</c:v>
                </c:pt>
                <c:pt idx="1986">
                  <c:v>68221.211790999994</c:v>
                </c:pt>
                <c:pt idx="1987">
                  <c:v>77707.596680000002</c:v>
                </c:pt>
                <c:pt idx="1988">
                  <c:v>78083.878419000001</c:v>
                </c:pt>
                <c:pt idx="1989">
                  <c:v>89506.399415000007</c:v>
                </c:pt>
                <c:pt idx="1990">
                  <c:v>83554.545409999992</c:v>
                </c:pt>
                <c:pt idx="1991">
                  <c:v>91915.369139999995</c:v>
                </c:pt>
                <c:pt idx="1992">
                  <c:v>81308.573241999999</c:v>
                </c:pt>
                <c:pt idx="1993">
                  <c:v>95211.194824000006</c:v>
                </c:pt>
                <c:pt idx="1994">
                  <c:v>97849.979490999991</c:v>
                </c:pt>
                <c:pt idx="1995">
                  <c:v>79545.365234000012</c:v>
                </c:pt>
                <c:pt idx="1997">
                  <c:v>56645.648559000001</c:v>
                </c:pt>
                <c:pt idx="1998">
                  <c:v>7355.5661010000003</c:v>
                </c:pt>
                <c:pt idx="2092">
                  <c:v>15141.016846</c:v>
                </c:pt>
                <c:pt idx="2159">
                  <c:v>60622.053954999996</c:v>
                </c:pt>
                <c:pt idx="2161">
                  <c:v>53067.735718000004</c:v>
                </c:pt>
                <c:pt idx="2270">
                  <c:v>10395.793518</c:v>
                </c:pt>
                <c:pt idx="2271">
                  <c:v>29534.175049000001</c:v>
                </c:pt>
                <c:pt idx="2272">
                  <c:v>13124.97705</c:v>
                </c:pt>
                <c:pt idx="2309">
                  <c:v>1075.043455</c:v>
                </c:pt>
                <c:pt idx="2318">
                  <c:v>13470.154693</c:v>
                </c:pt>
                <c:pt idx="2319">
                  <c:v>1300.9732819999999</c:v>
                </c:pt>
                <c:pt idx="2320">
                  <c:v>11564.111815</c:v>
                </c:pt>
                <c:pt idx="2323">
                  <c:v>16023.942765</c:v>
                </c:pt>
                <c:pt idx="2357">
                  <c:v>12704.079071</c:v>
                </c:pt>
                <c:pt idx="2363">
                  <c:v>3361.128017</c:v>
                </c:pt>
                <c:pt idx="2364">
                  <c:v>3180.7328819999998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F2C-4469-8A23-452FE5607F17}"/>
            </c:ext>
          </c:extLst>
        </c:ser>
        <c:ser>
          <c:idx val="5"/>
          <c:order val="5"/>
          <c:tx>
            <c:v>East Suburban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8921026036345395E-2"/>
                  <c:y val="5.4206252657457217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pivot_psma!$J$6:$J$2380</c:f>
              <c:numCache>
                <c:formatCode>General</c:formatCode>
                <c:ptCount val="2375"/>
                <c:pt idx="3">
                  <c:v>15100</c:v>
                </c:pt>
                <c:pt idx="4">
                  <c:v>5600</c:v>
                </c:pt>
                <c:pt idx="14">
                  <c:v>10900</c:v>
                </c:pt>
                <c:pt idx="40">
                  <c:v>3300</c:v>
                </c:pt>
                <c:pt idx="45">
                  <c:v>10400</c:v>
                </c:pt>
                <c:pt idx="51">
                  <c:v>9800</c:v>
                </c:pt>
                <c:pt idx="52">
                  <c:v>20800</c:v>
                </c:pt>
                <c:pt idx="57">
                  <c:v>10272</c:v>
                </c:pt>
                <c:pt idx="92">
                  <c:v>13900</c:v>
                </c:pt>
                <c:pt idx="132">
                  <c:v>3500</c:v>
                </c:pt>
                <c:pt idx="133">
                  <c:v>7700</c:v>
                </c:pt>
                <c:pt idx="139">
                  <c:v>9200</c:v>
                </c:pt>
                <c:pt idx="141">
                  <c:v>23000</c:v>
                </c:pt>
                <c:pt idx="142">
                  <c:v>14300</c:v>
                </c:pt>
                <c:pt idx="146">
                  <c:v>14200</c:v>
                </c:pt>
                <c:pt idx="163">
                  <c:v>13100</c:v>
                </c:pt>
                <c:pt idx="164">
                  <c:v>9300</c:v>
                </c:pt>
                <c:pt idx="165">
                  <c:v>9000</c:v>
                </c:pt>
                <c:pt idx="167">
                  <c:v>8200</c:v>
                </c:pt>
                <c:pt idx="168">
                  <c:v>4700</c:v>
                </c:pt>
                <c:pt idx="169">
                  <c:v>25000</c:v>
                </c:pt>
                <c:pt idx="171">
                  <c:v>23000</c:v>
                </c:pt>
                <c:pt idx="172">
                  <c:v>5300</c:v>
                </c:pt>
                <c:pt idx="178">
                  <c:v>9200</c:v>
                </c:pt>
                <c:pt idx="206">
                  <c:v>9300</c:v>
                </c:pt>
                <c:pt idx="231">
                  <c:v>24300</c:v>
                </c:pt>
                <c:pt idx="232">
                  <c:v>22900</c:v>
                </c:pt>
                <c:pt idx="233">
                  <c:v>5700</c:v>
                </c:pt>
                <c:pt idx="234">
                  <c:v>9800</c:v>
                </c:pt>
                <c:pt idx="236">
                  <c:v>19800</c:v>
                </c:pt>
                <c:pt idx="238">
                  <c:v>11800</c:v>
                </c:pt>
                <c:pt idx="239">
                  <c:v>9800</c:v>
                </c:pt>
                <c:pt idx="240">
                  <c:v>22500</c:v>
                </c:pt>
                <c:pt idx="241">
                  <c:v>16900</c:v>
                </c:pt>
                <c:pt idx="286">
                  <c:v>15300</c:v>
                </c:pt>
                <c:pt idx="287">
                  <c:v>8400</c:v>
                </c:pt>
                <c:pt idx="288">
                  <c:v>9900</c:v>
                </c:pt>
                <c:pt idx="289">
                  <c:v>8600</c:v>
                </c:pt>
                <c:pt idx="290">
                  <c:v>7300</c:v>
                </c:pt>
                <c:pt idx="291">
                  <c:v>7400</c:v>
                </c:pt>
                <c:pt idx="292">
                  <c:v>10200</c:v>
                </c:pt>
                <c:pt idx="293">
                  <c:v>8800</c:v>
                </c:pt>
                <c:pt idx="309">
                  <c:v>11600</c:v>
                </c:pt>
                <c:pt idx="310">
                  <c:v>25000</c:v>
                </c:pt>
                <c:pt idx="311">
                  <c:v>2900</c:v>
                </c:pt>
                <c:pt idx="312">
                  <c:v>32600</c:v>
                </c:pt>
                <c:pt idx="313">
                  <c:v>41900</c:v>
                </c:pt>
                <c:pt idx="316">
                  <c:v>19432</c:v>
                </c:pt>
                <c:pt idx="388">
                  <c:v>25800</c:v>
                </c:pt>
                <c:pt idx="389">
                  <c:v>11600</c:v>
                </c:pt>
                <c:pt idx="390">
                  <c:v>17900</c:v>
                </c:pt>
                <c:pt idx="391">
                  <c:v>13800</c:v>
                </c:pt>
                <c:pt idx="392">
                  <c:v>3900</c:v>
                </c:pt>
                <c:pt idx="393">
                  <c:v>6600</c:v>
                </c:pt>
                <c:pt idx="405">
                  <c:v>10400</c:v>
                </c:pt>
                <c:pt idx="426">
                  <c:v>2000</c:v>
                </c:pt>
                <c:pt idx="451">
                  <c:v>3300</c:v>
                </c:pt>
                <c:pt idx="486">
                  <c:v>24900</c:v>
                </c:pt>
                <c:pt idx="487">
                  <c:v>28400</c:v>
                </c:pt>
                <c:pt idx="489">
                  <c:v>1300</c:v>
                </c:pt>
                <c:pt idx="490">
                  <c:v>5300</c:v>
                </c:pt>
                <c:pt idx="491">
                  <c:v>6600</c:v>
                </c:pt>
                <c:pt idx="492">
                  <c:v>5600</c:v>
                </c:pt>
                <c:pt idx="493">
                  <c:v>10800</c:v>
                </c:pt>
                <c:pt idx="494">
                  <c:v>18500</c:v>
                </c:pt>
                <c:pt idx="503">
                  <c:v>5400</c:v>
                </c:pt>
                <c:pt idx="521">
                  <c:v>18900</c:v>
                </c:pt>
                <c:pt idx="532">
                  <c:v>13300</c:v>
                </c:pt>
                <c:pt idx="533">
                  <c:v>9000</c:v>
                </c:pt>
                <c:pt idx="559">
                  <c:v>45188</c:v>
                </c:pt>
                <c:pt idx="563">
                  <c:v>26800</c:v>
                </c:pt>
                <c:pt idx="564">
                  <c:v>14000</c:v>
                </c:pt>
                <c:pt idx="565">
                  <c:v>6670</c:v>
                </c:pt>
                <c:pt idx="566">
                  <c:v>8800</c:v>
                </c:pt>
                <c:pt idx="567">
                  <c:v>11000</c:v>
                </c:pt>
                <c:pt idx="568">
                  <c:v>20400</c:v>
                </c:pt>
                <c:pt idx="574">
                  <c:v>13900</c:v>
                </c:pt>
                <c:pt idx="575">
                  <c:v>17100</c:v>
                </c:pt>
                <c:pt idx="576">
                  <c:v>15700</c:v>
                </c:pt>
                <c:pt idx="577">
                  <c:v>21875</c:v>
                </c:pt>
                <c:pt idx="590">
                  <c:v>9600</c:v>
                </c:pt>
                <c:pt idx="591">
                  <c:v>18100</c:v>
                </c:pt>
                <c:pt idx="593">
                  <c:v>14200</c:v>
                </c:pt>
                <c:pt idx="599">
                  <c:v>22500</c:v>
                </c:pt>
                <c:pt idx="600">
                  <c:v>9100</c:v>
                </c:pt>
                <c:pt idx="601">
                  <c:v>19200</c:v>
                </c:pt>
                <c:pt idx="602">
                  <c:v>5200</c:v>
                </c:pt>
                <c:pt idx="603">
                  <c:v>20600</c:v>
                </c:pt>
                <c:pt idx="609">
                  <c:v>8700</c:v>
                </c:pt>
                <c:pt idx="611">
                  <c:v>21200</c:v>
                </c:pt>
                <c:pt idx="637">
                  <c:v>18700</c:v>
                </c:pt>
                <c:pt idx="638">
                  <c:v>2400</c:v>
                </c:pt>
                <c:pt idx="639">
                  <c:v>11700</c:v>
                </c:pt>
                <c:pt idx="640">
                  <c:v>2600</c:v>
                </c:pt>
                <c:pt idx="655">
                  <c:v>1800</c:v>
                </c:pt>
                <c:pt idx="731">
                  <c:v>37462</c:v>
                </c:pt>
                <c:pt idx="732">
                  <c:v>37734</c:v>
                </c:pt>
                <c:pt idx="733">
                  <c:v>32509</c:v>
                </c:pt>
                <c:pt idx="734">
                  <c:v>80248</c:v>
                </c:pt>
                <c:pt idx="776">
                  <c:v>2700</c:v>
                </c:pt>
                <c:pt idx="777">
                  <c:v>26832</c:v>
                </c:pt>
                <c:pt idx="778">
                  <c:v>22075</c:v>
                </c:pt>
                <c:pt idx="783">
                  <c:v>8800</c:v>
                </c:pt>
                <c:pt idx="816">
                  <c:v>8241</c:v>
                </c:pt>
                <c:pt idx="824">
                  <c:v>68140</c:v>
                </c:pt>
                <c:pt idx="825">
                  <c:v>31928</c:v>
                </c:pt>
                <c:pt idx="826">
                  <c:v>20545</c:v>
                </c:pt>
                <c:pt idx="827">
                  <c:v>39701</c:v>
                </c:pt>
                <c:pt idx="828">
                  <c:v>69560</c:v>
                </c:pt>
                <c:pt idx="834">
                  <c:v>67837</c:v>
                </c:pt>
                <c:pt idx="853">
                  <c:v>26400</c:v>
                </c:pt>
                <c:pt idx="869">
                  <c:v>24400</c:v>
                </c:pt>
                <c:pt idx="872">
                  <c:v>69503</c:v>
                </c:pt>
                <c:pt idx="873">
                  <c:v>54401</c:v>
                </c:pt>
                <c:pt idx="874">
                  <c:v>11600</c:v>
                </c:pt>
                <c:pt idx="935">
                  <c:v>7255</c:v>
                </c:pt>
                <c:pt idx="936">
                  <c:v>10824</c:v>
                </c:pt>
                <c:pt idx="937">
                  <c:v>101417</c:v>
                </c:pt>
                <c:pt idx="938">
                  <c:v>11703</c:v>
                </c:pt>
                <c:pt idx="939">
                  <c:v>7028</c:v>
                </c:pt>
                <c:pt idx="940">
                  <c:v>100339</c:v>
                </c:pt>
                <c:pt idx="941">
                  <c:v>83545</c:v>
                </c:pt>
                <c:pt idx="942">
                  <c:v>88709</c:v>
                </c:pt>
                <c:pt idx="943">
                  <c:v>8038</c:v>
                </c:pt>
                <c:pt idx="944">
                  <c:v>20183</c:v>
                </c:pt>
                <c:pt idx="945">
                  <c:v>5092</c:v>
                </c:pt>
                <c:pt idx="953">
                  <c:v>44181</c:v>
                </c:pt>
                <c:pt idx="954">
                  <c:v>45213</c:v>
                </c:pt>
                <c:pt idx="957">
                  <c:v>7664</c:v>
                </c:pt>
                <c:pt idx="964">
                  <c:v>5881</c:v>
                </c:pt>
                <c:pt idx="965">
                  <c:v>3719</c:v>
                </c:pt>
                <c:pt idx="966">
                  <c:v>2800</c:v>
                </c:pt>
                <c:pt idx="967">
                  <c:v>98312</c:v>
                </c:pt>
                <c:pt idx="968">
                  <c:v>23590</c:v>
                </c:pt>
                <c:pt idx="969">
                  <c:v>126005</c:v>
                </c:pt>
                <c:pt idx="970">
                  <c:v>124107</c:v>
                </c:pt>
                <c:pt idx="971">
                  <c:v>7338</c:v>
                </c:pt>
                <c:pt idx="972">
                  <c:v>19592</c:v>
                </c:pt>
                <c:pt idx="973">
                  <c:v>6062</c:v>
                </c:pt>
                <c:pt idx="974">
                  <c:v>57748</c:v>
                </c:pt>
                <c:pt idx="975">
                  <c:v>40172</c:v>
                </c:pt>
                <c:pt idx="976">
                  <c:v>91937</c:v>
                </c:pt>
                <c:pt idx="977">
                  <c:v>20400</c:v>
                </c:pt>
                <c:pt idx="982">
                  <c:v>4334</c:v>
                </c:pt>
                <c:pt idx="997">
                  <c:v>24934</c:v>
                </c:pt>
                <c:pt idx="998">
                  <c:v>37200</c:v>
                </c:pt>
                <c:pt idx="999">
                  <c:v>37400</c:v>
                </c:pt>
                <c:pt idx="1000">
                  <c:v>27300</c:v>
                </c:pt>
                <c:pt idx="1001">
                  <c:v>27100</c:v>
                </c:pt>
                <c:pt idx="1013">
                  <c:v>632</c:v>
                </c:pt>
                <c:pt idx="1018">
                  <c:v>12500</c:v>
                </c:pt>
                <c:pt idx="1019">
                  <c:v>11100</c:v>
                </c:pt>
                <c:pt idx="1030">
                  <c:v>33296</c:v>
                </c:pt>
                <c:pt idx="1063">
                  <c:v>3500</c:v>
                </c:pt>
                <c:pt idx="1064">
                  <c:v>2000</c:v>
                </c:pt>
                <c:pt idx="1065">
                  <c:v>4500</c:v>
                </c:pt>
                <c:pt idx="1066">
                  <c:v>5400</c:v>
                </c:pt>
                <c:pt idx="1067">
                  <c:v>14100</c:v>
                </c:pt>
                <c:pt idx="1068">
                  <c:v>25300</c:v>
                </c:pt>
                <c:pt idx="1069">
                  <c:v>4700</c:v>
                </c:pt>
                <c:pt idx="1070">
                  <c:v>28200</c:v>
                </c:pt>
                <c:pt idx="1071">
                  <c:v>21300</c:v>
                </c:pt>
                <c:pt idx="1098">
                  <c:v>1400</c:v>
                </c:pt>
                <c:pt idx="1099">
                  <c:v>2500</c:v>
                </c:pt>
                <c:pt idx="1100">
                  <c:v>17300</c:v>
                </c:pt>
                <c:pt idx="1102">
                  <c:v>4500</c:v>
                </c:pt>
                <c:pt idx="1104">
                  <c:v>17700</c:v>
                </c:pt>
                <c:pt idx="1105">
                  <c:v>15100</c:v>
                </c:pt>
                <c:pt idx="1106">
                  <c:v>11400</c:v>
                </c:pt>
                <c:pt idx="1107">
                  <c:v>5650</c:v>
                </c:pt>
                <c:pt idx="1108">
                  <c:v>25400</c:v>
                </c:pt>
                <c:pt idx="1109">
                  <c:v>53462</c:v>
                </c:pt>
                <c:pt idx="1110">
                  <c:v>53712</c:v>
                </c:pt>
                <c:pt idx="1111">
                  <c:v>56222</c:v>
                </c:pt>
                <c:pt idx="1112">
                  <c:v>5000</c:v>
                </c:pt>
                <c:pt idx="1113">
                  <c:v>9500</c:v>
                </c:pt>
                <c:pt idx="1114">
                  <c:v>22500</c:v>
                </c:pt>
                <c:pt idx="1115">
                  <c:v>9800</c:v>
                </c:pt>
                <c:pt idx="1116">
                  <c:v>6600</c:v>
                </c:pt>
                <c:pt idx="1117">
                  <c:v>22300</c:v>
                </c:pt>
                <c:pt idx="1118">
                  <c:v>15500</c:v>
                </c:pt>
                <c:pt idx="1185">
                  <c:v>15400</c:v>
                </c:pt>
                <c:pt idx="1186">
                  <c:v>7200</c:v>
                </c:pt>
                <c:pt idx="1219">
                  <c:v>25329</c:v>
                </c:pt>
                <c:pt idx="1257">
                  <c:v>6100</c:v>
                </c:pt>
                <c:pt idx="1297">
                  <c:v>8600</c:v>
                </c:pt>
                <c:pt idx="1303">
                  <c:v>78886</c:v>
                </c:pt>
                <c:pt idx="1344">
                  <c:v>2800</c:v>
                </c:pt>
                <c:pt idx="1345">
                  <c:v>3900</c:v>
                </c:pt>
                <c:pt idx="1346">
                  <c:v>4400</c:v>
                </c:pt>
                <c:pt idx="1347">
                  <c:v>44548</c:v>
                </c:pt>
                <c:pt idx="1348">
                  <c:v>35600</c:v>
                </c:pt>
                <c:pt idx="1349">
                  <c:v>9200</c:v>
                </c:pt>
                <c:pt idx="1350">
                  <c:v>11500</c:v>
                </c:pt>
                <c:pt idx="1351">
                  <c:v>33000</c:v>
                </c:pt>
                <c:pt idx="1355">
                  <c:v>2000</c:v>
                </c:pt>
                <c:pt idx="1356">
                  <c:v>1600</c:v>
                </c:pt>
                <c:pt idx="1357">
                  <c:v>6676</c:v>
                </c:pt>
                <c:pt idx="1358">
                  <c:v>24900</c:v>
                </c:pt>
                <c:pt idx="1371">
                  <c:v>25100</c:v>
                </c:pt>
                <c:pt idx="1372">
                  <c:v>11200</c:v>
                </c:pt>
                <c:pt idx="1401">
                  <c:v>8900</c:v>
                </c:pt>
                <c:pt idx="1413">
                  <c:v>26700</c:v>
                </c:pt>
                <c:pt idx="1429">
                  <c:v>12000</c:v>
                </c:pt>
                <c:pt idx="1448">
                  <c:v>30725</c:v>
                </c:pt>
                <c:pt idx="1484">
                  <c:v>29100</c:v>
                </c:pt>
                <c:pt idx="1495">
                  <c:v>11600</c:v>
                </c:pt>
                <c:pt idx="1521">
                  <c:v>4900</c:v>
                </c:pt>
                <c:pt idx="1523">
                  <c:v>9300</c:v>
                </c:pt>
                <c:pt idx="1527">
                  <c:v>1000</c:v>
                </c:pt>
                <c:pt idx="1535">
                  <c:v>17300</c:v>
                </c:pt>
                <c:pt idx="1536">
                  <c:v>22300</c:v>
                </c:pt>
                <c:pt idx="1537">
                  <c:v>19000</c:v>
                </c:pt>
                <c:pt idx="1543">
                  <c:v>12000</c:v>
                </c:pt>
                <c:pt idx="1544">
                  <c:v>7000</c:v>
                </c:pt>
                <c:pt idx="1545">
                  <c:v>12300</c:v>
                </c:pt>
                <c:pt idx="1546">
                  <c:v>4000</c:v>
                </c:pt>
                <c:pt idx="1547">
                  <c:v>22500</c:v>
                </c:pt>
                <c:pt idx="1551">
                  <c:v>18800</c:v>
                </c:pt>
                <c:pt idx="1570">
                  <c:v>8000</c:v>
                </c:pt>
                <c:pt idx="1576">
                  <c:v>12200</c:v>
                </c:pt>
                <c:pt idx="1577">
                  <c:v>1600</c:v>
                </c:pt>
                <c:pt idx="1657">
                  <c:v>20100</c:v>
                </c:pt>
                <c:pt idx="1661">
                  <c:v>28000</c:v>
                </c:pt>
                <c:pt idx="1663">
                  <c:v>46785</c:v>
                </c:pt>
                <c:pt idx="1687">
                  <c:v>24700</c:v>
                </c:pt>
                <c:pt idx="1688">
                  <c:v>21600</c:v>
                </c:pt>
                <c:pt idx="1689">
                  <c:v>21900</c:v>
                </c:pt>
                <c:pt idx="1690">
                  <c:v>24400</c:v>
                </c:pt>
                <c:pt idx="1691">
                  <c:v>19000</c:v>
                </c:pt>
                <c:pt idx="1692">
                  <c:v>14300</c:v>
                </c:pt>
                <c:pt idx="1693">
                  <c:v>4000</c:v>
                </c:pt>
                <c:pt idx="1705">
                  <c:v>3200</c:v>
                </c:pt>
                <c:pt idx="1706">
                  <c:v>4200</c:v>
                </c:pt>
                <c:pt idx="1707">
                  <c:v>6300</c:v>
                </c:pt>
                <c:pt idx="1709">
                  <c:v>12900</c:v>
                </c:pt>
                <c:pt idx="1713">
                  <c:v>26400</c:v>
                </c:pt>
                <c:pt idx="1714">
                  <c:v>6000</c:v>
                </c:pt>
                <c:pt idx="1715">
                  <c:v>7000</c:v>
                </c:pt>
                <c:pt idx="1716">
                  <c:v>3900</c:v>
                </c:pt>
                <c:pt idx="1742">
                  <c:v>84789</c:v>
                </c:pt>
                <c:pt idx="1743">
                  <c:v>52427</c:v>
                </c:pt>
                <c:pt idx="1744">
                  <c:v>87450</c:v>
                </c:pt>
                <c:pt idx="1745">
                  <c:v>79966</c:v>
                </c:pt>
                <c:pt idx="1764">
                  <c:v>2200</c:v>
                </c:pt>
                <c:pt idx="1765">
                  <c:v>8900</c:v>
                </c:pt>
                <c:pt idx="1767">
                  <c:v>2700</c:v>
                </c:pt>
                <c:pt idx="1768">
                  <c:v>5600</c:v>
                </c:pt>
                <c:pt idx="1776">
                  <c:v>2100</c:v>
                </c:pt>
                <c:pt idx="1779">
                  <c:v>6700</c:v>
                </c:pt>
                <c:pt idx="1798">
                  <c:v>21600</c:v>
                </c:pt>
                <c:pt idx="1799">
                  <c:v>17900</c:v>
                </c:pt>
                <c:pt idx="1806">
                  <c:v>1400</c:v>
                </c:pt>
                <c:pt idx="1808">
                  <c:v>3100</c:v>
                </c:pt>
                <c:pt idx="1821">
                  <c:v>1400</c:v>
                </c:pt>
                <c:pt idx="1822">
                  <c:v>4500</c:v>
                </c:pt>
                <c:pt idx="1823">
                  <c:v>5900</c:v>
                </c:pt>
                <c:pt idx="1826">
                  <c:v>8700</c:v>
                </c:pt>
                <c:pt idx="1827">
                  <c:v>8000</c:v>
                </c:pt>
                <c:pt idx="1829">
                  <c:v>8100</c:v>
                </c:pt>
                <c:pt idx="1892">
                  <c:v>40655</c:v>
                </c:pt>
                <c:pt idx="1893">
                  <c:v>42647</c:v>
                </c:pt>
                <c:pt idx="1894">
                  <c:v>41819</c:v>
                </c:pt>
                <c:pt idx="1926">
                  <c:v>8544</c:v>
                </c:pt>
                <c:pt idx="1956">
                  <c:v>17273</c:v>
                </c:pt>
                <c:pt idx="1957">
                  <c:v>19519</c:v>
                </c:pt>
                <c:pt idx="1958">
                  <c:v>3615</c:v>
                </c:pt>
                <c:pt idx="1959">
                  <c:v>21490</c:v>
                </c:pt>
                <c:pt idx="2000">
                  <c:v>72788</c:v>
                </c:pt>
                <c:pt idx="2001">
                  <c:v>77212</c:v>
                </c:pt>
                <c:pt idx="2002">
                  <c:v>7181</c:v>
                </c:pt>
                <c:pt idx="2003">
                  <c:v>9328</c:v>
                </c:pt>
                <c:pt idx="2004">
                  <c:v>61102</c:v>
                </c:pt>
                <c:pt idx="2005">
                  <c:v>11917</c:v>
                </c:pt>
                <c:pt idx="2006">
                  <c:v>4435</c:v>
                </c:pt>
                <c:pt idx="2007">
                  <c:v>78513</c:v>
                </c:pt>
                <c:pt idx="2008">
                  <c:v>72360</c:v>
                </c:pt>
                <c:pt idx="2009">
                  <c:v>7585</c:v>
                </c:pt>
                <c:pt idx="2010">
                  <c:v>9694</c:v>
                </c:pt>
                <c:pt idx="2011">
                  <c:v>70327</c:v>
                </c:pt>
                <c:pt idx="2012">
                  <c:v>56995</c:v>
                </c:pt>
                <c:pt idx="2013">
                  <c:v>74942</c:v>
                </c:pt>
                <c:pt idx="2014">
                  <c:v>56995</c:v>
                </c:pt>
                <c:pt idx="2034">
                  <c:v>7319</c:v>
                </c:pt>
                <c:pt idx="2035">
                  <c:v>88696</c:v>
                </c:pt>
                <c:pt idx="2036">
                  <c:v>96581</c:v>
                </c:pt>
                <c:pt idx="2037">
                  <c:v>86552</c:v>
                </c:pt>
                <c:pt idx="2038">
                  <c:v>83618</c:v>
                </c:pt>
                <c:pt idx="2039">
                  <c:v>11849</c:v>
                </c:pt>
                <c:pt idx="2040">
                  <c:v>4440</c:v>
                </c:pt>
                <c:pt idx="2041">
                  <c:v>11260</c:v>
                </c:pt>
                <c:pt idx="2043">
                  <c:v>99542</c:v>
                </c:pt>
                <c:pt idx="2044">
                  <c:v>96859</c:v>
                </c:pt>
                <c:pt idx="2045">
                  <c:v>3992</c:v>
                </c:pt>
                <c:pt idx="2046">
                  <c:v>14571</c:v>
                </c:pt>
                <c:pt idx="2047">
                  <c:v>8262</c:v>
                </c:pt>
                <c:pt idx="2048">
                  <c:v>5513</c:v>
                </c:pt>
                <c:pt idx="2049">
                  <c:v>9766</c:v>
                </c:pt>
                <c:pt idx="2050">
                  <c:v>3944</c:v>
                </c:pt>
                <c:pt idx="2051">
                  <c:v>52433</c:v>
                </c:pt>
                <c:pt idx="2052">
                  <c:v>59645</c:v>
                </c:pt>
                <c:pt idx="2053">
                  <c:v>12797</c:v>
                </c:pt>
                <c:pt idx="2054">
                  <c:v>63692</c:v>
                </c:pt>
                <c:pt idx="2055">
                  <c:v>3300</c:v>
                </c:pt>
                <c:pt idx="2056">
                  <c:v>58421</c:v>
                </c:pt>
                <c:pt idx="2057">
                  <c:v>61008</c:v>
                </c:pt>
                <c:pt idx="2058">
                  <c:v>66615</c:v>
                </c:pt>
                <c:pt idx="2059">
                  <c:v>21963</c:v>
                </c:pt>
                <c:pt idx="2060">
                  <c:v>44272</c:v>
                </c:pt>
                <c:pt idx="2061">
                  <c:v>50634</c:v>
                </c:pt>
                <c:pt idx="2062">
                  <c:v>50634</c:v>
                </c:pt>
                <c:pt idx="2063">
                  <c:v>48429</c:v>
                </c:pt>
                <c:pt idx="2064">
                  <c:v>39155</c:v>
                </c:pt>
                <c:pt idx="2065">
                  <c:v>30683</c:v>
                </c:pt>
                <c:pt idx="2066">
                  <c:v>12799</c:v>
                </c:pt>
                <c:pt idx="2067">
                  <c:v>36597</c:v>
                </c:pt>
                <c:pt idx="2068">
                  <c:v>5685</c:v>
                </c:pt>
                <c:pt idx="2069">
                  <c:v>37191</c:v>
                </c:pt>
                <c:pt idx="2070">
                  <c:v>25195</c:v>
                </c:pt>
                <c:pt idx="2071">
                  <c:v>3711</c:v>
                </c:pt>
                <c:pt idx="2072">
                  <c:v>27524</c:v>
                </c:pt>
                <c:pt idx="2073">
                  <c:v>29297</c:v>
                </c:pt>
                <c:pt idx="2074">
                  <c:v>29209</c:v>
                </c:pt>
                <c:pt idx="2094">
                  <c:v>46366</c:v>
                </c:pt>
                <c:pt idx="2095">
                  <c:v>40350</c:v>
                </c:pt>
                <c:pt idx="2096">
                  <c:v>78729</c:v>
                </c:pt>
                <c:pt idx="2097">
                  <c:v>5315</c:v>
                </c:pt>
                <c:pt idx="2098">
                  <c:v>57307</c:v>
                </c:pt>
                <c:pt idx="2099">
                  <c:v>90731</c:v>
                </c:pt>
                <c:pt idx="2145">
                  <c:v>2716</c:v>
                </c:pt>
                <c:pt idx="2146">
                  <c:v>30556</c:v>
                </c:pt>
                <c:pt idx="2147">
                  <c:v>12399</c:v>
                </c:pt>
                <c:pt idx="2148">
                  <c:v>10303</c:v>
                </c:pt>
                <c:pt idx="2149">
                  <c:v>46366</c:v>
                </c:pt>
                <c:pt idx="2150">
                  <c:v>39284</c:v>
                </c:pt>
                <c:pt idx="2151">
                  <c:v>43277</c:v>
                </c:pt>
                <c:pt idx="2152">
                  <c:v>43206</c:v>
                </c:pt>
                <c:pt idx="2153">
                  <c:v>33860</c:v>
                </c:pt>
                <c:pt idx="2213">
                  <c:v>6547</c:v>
                </c:pt>
                <c:pt idx="2214">
                  <c:v>8494</c:v>
                </c:pt>
                <c:pt idx="2215">
                  <c:v>14192</c:v>
                </c:pt>
                <c:pt idx="2216">
                  <c:v>38996</c:v>
                </c:pt>
                <c:pt idx="2217">
                  <c:v>21874</c:v>
                </c:pt>
                <c:pt idx="2219">
                  <c:v>40547</c:v>
                </c:pt>
                <c:pt idx="2220">
                  <c:v>40704</c:v>
                </c:pt>
                <c:pt idx="2221">
                  <c:v>50320</c:v>
                </c:pt>
                <c:pt idx="2222">
                  <c:v>45940</c:v>
                </c:pt>
                <c:pt idx="2223">
                  <c:v>12310</c:v>
                </c:pt>
                <c:pt idx="2225">
                  <c:v>8400</c:v>
                </c:pt>
                <c:pt idx="2226">
                  <c:v>30546</c:v>
                </c:pt>
                <c:pt idx="2229">
                  <c:v>30397</c:v>
                </c:pt>
                <c:pt idx="2230">
                  <c:v>25845</c:v>
                </c:pt>
                <c:pt idx="2231">
                  <c:v>35263</c:v>
                </c:pt>
                <c:pt idx="2232">
                  <c:v>10047</c:v>
                </c:pt>
                <c:pt idx="2315">
                  <c:v>1900</c:v>
                </c:pt>
                <c:pt idx="2336">
                  <c:v>20600</c:v>
                </c:pt>
                <c:pt idx="2337">
                  <c:v>6000</c:v>
                </c:pt>
                <c:pt idx="2338">
                  <c:v>2900</c:v>
                </c:pt>
                <c:pt idx="2341">
                  <c:v>67253</c:v>
                </c:pt>
                <c:pt idx="2358">
                  <c:v>4400</c:v>
                </c:pt>
              </c:numCache>
            </c:numRef>
          </c:xVal>
          <c:yVal>
            <c:numRef>
              <c:f>pivot_psma!$K$6:$K$2380</c:f>
              <c:numCache>
                <c:formatCode>General</c:formatCode>
                <c:ptCount val="2375"/>
                <c:pt idx="3">
                  <c:v>19893.133086000002</c:v>
                </c:pt>
                <c:pt idx="4">
                  <c:v>1556.225594</c:v>
                </c:pt>
                <c:pt idx="14">
                  <c:v>8424.9104000000007</c:v>
                </c:pt>
                <c:pt idx="40">
                  <c:v>869.96478699999989</c:v>
                </c:pt>
                <c:pt idx="45">
                  <c:v>13103.579232</c:v>
                </c:pt>
                <c:pt idx="51">
                  <c:v>6094.0577549999998</c:v>
                </c:pt>
                <c:pt idx="52">
                  <c:v>18495.697616999998</c:v>
                </c:pt>
                <c:pt idx="57">
                  <c:v>10110.551546000001</c:v>
                </c:pt>
                <c:pt idx="92">
                  <c:v>8460.4780879999998</c:v>
                </c:pt>
                <c:pt idx="132">
                  <c:v>4432.5718349999997</c:v>
                </c:pt>
                <c:pt idx="133">
                  <c:v>9775.4962640000012</c:v>
                </c:pt>
                <c:pt idx="139">
                  <c:v>10206.840789999998</c:v>
                </c:pt>
                <c:pt idx="141">
                  <c:v>22508.628373</c:v>
                </c:pt>
                <c:pt idx="142">
                  <c:v>7235.1857729999992</c:v>
                </c:pt>
                <c:pt idx="146">
                  <c:v>17974.142153000001</c:v>
                </c:pt>
                <c:pt idx="163">
                  <c:v>10101.388137</c:v>
                </c:pt>
                <c:pt idx="164">
                  <c:v>10080.478660000001</c:v>
                </c:pt>
                <c:pt idx="165">
                  <c:v>13568.499540999999</c:v>
                </c:pt>
                <c:pt idx="167">
                  <c:v>5723.3593550000005</c:v>
                </c:pt>
                <c:pt idx="168">
                  <c:v>4792.828399</c:v>
                </c:pt>
                <c:pt idx="169">
                  <c:v>33536.099365000002</c:v>
                </c:pt>
                <c:pt idx="171">
                  <c:v>26299.319549000003</c:v>
                </c:pt>
                <c:pt idx="172">
                  <c:v>8879.1061769999997</c:v>
                </c:pt>
                <c:pt idx="178">
                  <c:v>11143.147706</c:v>
                </c:pt>
                <c:pt idx="206">
                  <c:v>3854.5566390000004</c:v>
                </c:pt>
                <c:pt idx="231">
                  <c:v>21047.135710999999</c:v>
                </c:pt>
                <c:pt idx="232">
                  <c:v>17477.893631999999</c:v>
                </c:pt>
                <c:pt idx="233">
                  <c:v>6451.9628009999997</c:v>
                </c:pt>
                <c:pt idx="234">
                  <c:v>10139.728697999999</c:v>
                </c:pt>
                <c:pt idx="236">
                  <c:v>12254.071594999999</c:v>
                </c:pt>
                <c:pt idx="238">
                  <c:v>14609.464113</c:v>
                </c:pt>
                <c:pt idx="239">
                  <c:v>8090.6528630000003</c:v>
                </c:pt>
                <c:pt idx="240">
                  <c:v>21113.910508000001</c:v>
                </c:pt>
                <c:pt idx="241">
                  <c:v>14516.066161000001</c:v>
                </c:pt>
                <c:pt idx="286">
                  <c:v>17163.984894000001</c:v>
                </c:pt>
                <c:pt idx="287">
                  <c:v>7113.602954</c:v>
                </c:pt>
                <c:pt idx="288">
                  <c:v>10120.021785000001</c:v>
                </c:pt>
                <c:pt idx="289">
                  <c:v>5953.4251679999998</c:v>
                </c:pt>
                <c:pt idx="290">
                  <c:v>12774.737021999999</c:v>
                </c:pt>
                <c:pt idx="291">
                  <c:v>5501.901253</c:v>
                </c:pt>
                <c:pt idx="292">
                  <c:v>11700.491859999998</c:v>
                </c:pt>
                <c:pt idx="293">
                  <c:v>9661.9306939999988</c:v>
                </c:pt>
                <c:pt idx="309">
                  <c:v>8737.9126899999992</c:v>
                </c:pt>
                <c:pt idx="310">
                  <c:v>16587.513649</c:v>
                </c:pt>
                <c:pt idx="311">
                  <c:v>3812.6723019999999</c:v>
                </c:pt>
                <c:pt idx="312">
                  <c:v>37032.521422999998</c:v>
                </c:pt>
                <c:pt idx="313">
                  <c:v>44959.015992000001</c:v>
                </c:pt>
                <c:pt idx="316">
                  <c:v>13585.512206000001</c:v>
                </c:pt>
                <c:pt idx="388">
                  <c:v>19286.984131000005</c:v>
                </c:pt>
                <c:pt idx="389">
                  <c:v>7740.8900840000006</c:v>
                </c:pt>
                <c:pt idx="390">
                  <c:v>8297.4188979999999</c:v>
                </c:pt>
                <c:pt idx="391">
                  <c:v>13202.899795999998</c:v>
                </c:pt>
                <c:pt idx="392">
                  <c:v>5515.5926039999995</c:v>
                </c:pt>
                <c:pt idx="393">
                  <c:v>10185.872444999999</c:v>
                </c:pt>
                <c:pt idx="405">
                  <c:v>5131.1218550000003</c:v>
                </c:pt>
                <c:pt idx="426">
                  <c:v>2026.7246129999999</c:v>
                </c:pt>
                <c:pt idx="451">
                  <c:v>371.38906699999995</c:v>
                </c:pt>
                <c:pt idx="486">
                  <c:v>20417.106995999999</c:v>
                </c:pt>
                <c:pt idx="487">
                  <c:v>19744.281266000002</c:v>
                </c:pt>
                <c:pt idx="489">
                  <c:v>5597.7918950000003</c:v>
                </c:pt>
                <c:pt idx="490">
                  <c:v>4855.2737010000001</c:v>
                </c:pt>
                <c:pt idx="491">
                  <c:v>4667.7635609999998</c:v>
                </c:pt>
                <c:pt idx="492">
                  <c:v>6452.8141379999997</c:v>
                </c:pt>
                <c:pt idx="493">
                  <c:v>9057.842208</c:v>
                </c:pt>
                <c:pt idx="494">
                  <c:v>18013.361557</c:v>
                </c:pt>
                <c:pt idx="503">
                  <c:v>4192.9113459999999</c:v>
                </c:pt>
                <c:pt idx="521">
                  <c:v>17023.283004999998</c:v>
                </c:pt>
                <c:pt idx="532">
                  <c:v>7278.557049</c:v>
                </c:pt>
                <c:pt idx="533">
                  <c:v>7415.1168520000001</c:v>
                </c:pt>
                <c:pt idx="559">
                  <c:v>51353.289552000002</c:v>
                </c:pt>
                <c:pt idx="563">
                  <c:v>22285.703996000004</c:v>
                </c:pt>
                <c:pt idx="564">
                  <c:v>8215.8072319999992</c:v>
                </c:pt>
                <c:pt idx="565">
                  <c:v>7770.606323</c:v>
                </c:pt>
                <c:pt idx="566">
                  <c:v>5120.1043360000003</c:v>
                </c:pt>
                <c:pt idx="567">
                  <c:v>8961.4396209999995</c:v>
                </c:pt>
                <c:pt idx="568">
                  <c:v>24120.980192999999</c:v>
                </c:pt>
                <c:pt idx="574">
                  <c:v>16406.848846000001</c:v>
                </c:pt>
                <c:pt idx="575">
                  <c:v>17024.237829999998</c:v>
                </c:pt>
                <c:pt idx="576">
                  <c:v>14100.898965</c:v>
                </c:pt>
                <c:pt idx="577">
                  <c:v>20878.370437999998</c:v>
                </c:pt>
                <c:pt idx="590">
                  <c:v>5451.7077440000003</c:v>
                </c:pt>
                <c:pt idx="591">
                  <c:v>13554.949936000001</c:v>
                </c:pt>
                <c:pt idx="593">
                  <c:v>6479.1656660000008</c:v>
                </c:pt>
                <c:pt idx="599">
                  <c:v>31463.930297999999</c:v>
                </c:pt>
                <c:pt idx="600">
                  <c:v>8095.8404460000002</c:v>
                </c:pt>
                <c:pt idx="601">
                  <c:v>27223.936952000004</c:v>
                </c:pt>
                <c:pt idx="602">
                  <c:v>4067.8106319999997</c:v>
                </c:pt>
                <c:pt idx="603">
                  <c:v>32910.223999000002</c:v>
                </c:pt>
                <c:pt idx="609">
                  <c:v>5893.4593850000001</c:v>
                </c:pt>
                <c:pt idx="611">
                  <c:v>18469.120450999999</c:v>
                </c:pt>
                <c:pt idx="637">
                  <c:v>14908.732505999998</c:v>
                </c:pt>
                <c:pt idx="638">
                  <c:v>2542.0144959999998</c:v>
                </c:pt>
                <c:pt idx="639">
                  <c:v>11295.063004</c:v>
                </c:pt>
                <c:pt idx="640">
                  <c:v>1553.8534540000001</c:v>
                </c:pt>
                <c:pt idx="655">
                  <c:v>487.09925199999998</c:v>
                </c:pt>
                <c:pt idx="731">
                  <c:v>38902.456787000003</c:v>
                </c:pt>
                <c:pt idx="732">
                  <c:v>40873.199219000002</c:v>
                </c:pt>
                <c:pt idx="733">
                  <c:v>43338.114502999997</c:v>
                </c:pt>
                <c:pt idx="734">
                  <c:v>83782.305664</c:v>
                </c:pt>
                <c:pt idx="776">
                  <c:v>1114.696997</c:v>
                </c:pt>
                <c:pt idx="777">
                  <c:v>19715.117005</c:v>
                </c:pt>
                <c:pt idx="778">
                  <c:v>13464.763671000001</c:v>
                </c:pt>
                <c:pt idx="783">
                  <c:v>4870.1173669999998</c:v>
                </c:pt>
                <c:pt idx="816">
                  <c:v>4591.2187810000005</c:v>
                </c:pt>
                <c:pt idx="824">
                  <c:v>73767.939209000004</c:v>
                </c:pt>
                <c:pt idx="825">
                  <c:v>36970.429687000003</c:v>
                </c:pt>
                <c:pt idx="826">
                  <c:v>11251.199097000001</c:v>
                </c:pt>
                <c:pt idx="827">
                  <c:v>40444.193603</c:v>
                </c:pt>
                <c:pt idx="828">
                  <c:v>83782.305664</c:v>
                </c:pt>
                <c:pt idx="834">
                  <c:v>65157.327027000007</c:v>
                </c:pt>
                <c:pt idx="853">
                  <c:v>15758.924318000001</c:v>
                </c:pt>
                <c:pt idx="869">
                  <c:v>20936.475624000002</c:v>
                </c:pt>
                <c:pt idx="872">
                  <c:v>62771.333251999997</c:v>
                </c:pt>
                <c:pt idx="873">
                  <c:v>60128.536376999997</c:v>
                </c:pt>
                <c:pt idx="874">
                  <c:v>15720.559958999998</c:v>
                </c:pt>
                <c:pt idx="935">
                  <c:v>7987.0164490000006</c:v>
                </c:pt>
                <c:pt idx="936">
                  <c:v>10890.905823000001</c:v>
                </c:pt>
                <c:pt idx="937">
                  <c:v>109716.44311600001</c:v>
                </c:pt>
                <c:pt idx="938">
                  <c:v>9903.1742549999999</c:v>
                </c:pt>
                <c:pt idx="939">
                  <c:v>3800.1652760000002</c:v>
                </c:pt>
                <c:pt idx="940">
                  <c:v>83458.795897999997</c:v>
                </c:pt>
                <c:pt idx="941">
                  <c:v>76902.867675999994</c:v>
                </c:pt>
                <c:pt idx="942">
                  <c:v>84432.899902000005</c:v>
                </c:pt>
                <c:pt idx="943">
                  <c:v>8113.294304</c:v>
                </c:pt>
                <c:pt idx="944">
                  <c:v>27888.634886999997</c:v>
                </c:pt>
                <c:pt idx="945">
                  <c:v>2511.3383680000002</c:v>
                </c:pt>
                <c:pt idx="953">
                  <c:v>54889.263184000003</c:v>
                </c:pt>
                <c:pt idx="954">
                  <c:v>53542.108643000007</c:v>
                </c:pt>
                <c:pt idx="957">
                  <c:v>6986.6165149999997</c:v>
                </c:pt>
                <c:pt idx="964">
                  <c:v>7133.0893559999995</c:v>
                </c:pt>
                <c:pt idx="965">
                  <c:v>5927.943268</c:v>
                </c:pt>
                <c:pt idx="966">
                  <c:v>2873.7127949999999</c:v>
                </c:pt>
                <c:pt idx="967">
                  <c:v>93544.090821000005</c:v>
                </c:pt>
                <c:pt idx="968">
                  <c:v>19274.160401000001</c:v>
                </c:pt>
                <c:pt idx="969">
                  <c:v>112818.246094</c:v>
                </c:pt>
                <c:pt idx="970">
                  <c:v>115377.34496999999</c:v>
                </c:pt>
                <c:pt idx="971">
                  <c:v>4358.8125300000002</c:v>
                </c:pt>
                <c:pt idx="972">
                  <c:v>15118.819153</c:v>
                </c:pt>
                <c:pt idx="973">
                  <c:v>4304.4923699999999</c:v>
                </c:pt>
                <c:pt idx="974">
                  <c:v>58213.771727999992</c:v>
                </c:pt>
                <c:pt idx="975">
                  <c:v>37996.839598999999</c:v>
                </c:pt>
                <c:pt idx="976">
                  <c:v>98270.107910000006</c:v>
                </c:pt>
                <c:pt idx="977">
                  <c:v>14273.426217</c:v>
                </c:pt>
                <c:pt idx="982">
                  <c:v>13197.023970999999</c:v>
                </c:pt>
                <c:pt idx="997">
                  <c:v>25754.136597999997</c:v>
                </c:pt>
                <c:pt idx="998">
                  <c:v>29003.759962000004</c:v>
                </c:pt>
                <c:pt idx="999">
                  <c:v>38373.061950999996</c:v>
                </c:pt>
                <c:pt idx="1000">
                  <c:v>23424.627213</c:v>
                </c:pt>
                <c:pt idx="1001">
                  <c:v>25309.591154999998</c:v>
                </c:pt>
                <c:pt idx="1013">
                  <c:v>221.989205</c:v>
                </c:pt>
                <c:pt idx="1018">
                  <c:v>6775.3129609999996</c:v>
                </c:pt>
                <c:pt idx="1019">
                  <c:v>5802.744248</c:v>
                </c:pt>
                <c:pt idx="1030">
                  <c:v>27327.619750000002</c:v>
                </c:pt>
                <c:pt idx="1063">
                  <c:v>1751.1068839999998</c:v>
                </c:pt>
                <c:pt idx="1064">
                  <c:v>1984.2148099999999</c:v>
                </c:pt>
                <c:pt idx="1065">
                  <c:v>5768.1224970000003</c:v>
                </c:pt>
                <c:pt idx="1066">
                  <c:v>4385.7147169999998</c:v>
                </c:pt>
                <c:pt idx="1067">
                  <c:v>9780.2412110000005</c:v>
                </c:pt>
                <c:pt idx="1068">
                  <c:v>29554.050689</c:v>
                </c:pt>
                <c:pt idx="1069">
                  <c:v>7801.0156090000009</c:v>
                </c:pt>
                <c:pt idx="1070">
                  <c:v>782.17778299999998</c:v>
                </c:pt>
                <c:pt idx="1071">
                  <c:v>8053.1558179999993</c:v>
                </c:pt>
                <c:pt idx="1098">
                  <c:v>346.48180699999995</c:v>
                </c:pt>
                <c:pt idx="1099">
                  <c:v>3208.9474340000002</c:v>
                </c:pt>
                <c:pt idx="1100">
                  <c:v>13557.576438</c:v>
                </c:pt>
                <c:pt idx="1102">
                  <c:v>14308.452271</c:v>
                </c:pt>
                <c:pt idx="1104">
                  <c:v>12577.36959</c:v>
                </c:pt>
                <c:pt idx="1105">
                  <c:v>9894.8620010000013</c:v>
                </c:pt>
                <c:pt idx="1106">
                  <c:v>10878.200996</c:v>
                </c:pt>
                <c:pt idx="1107">
                  <c:v>7670.8028080000004</c:v>
                </c:pt>
                <c:pt idx="1108">
                  <c:v>13889.524460000001</c:v>
                </c:pt>
                <c:pt idx="1109">
                  <c:v>64972.508055999999</c:v>
                </c:pt>
                <c:pt idx="1110">
                  <c:v>63557.515380000004</c:v>
                </c:pt>
                <c:pt idx="1111">
                  <c:v>52806.280028000001</c:v>
                </c:pt>
                <c:pt idx="1112">
                  <c:v>3950.6011150000004</c:v>
                </c:pt>
                <c:pt idx="1113">
                  <c:v>7897.4582549999996</c:v>
                </c:pt>
                <c:pt idx="1114">
                  <c:v>25901.370910999998</c:v>
                </c:pt>
                <c:pt idx="1115">
                  <c:v>7321.5275840000004</c:v>
                </c:pt>
                <c:pt idx="1116">
                  <c:v>1339.1186759999998</c:v>
                </c:pt>
                <c:pt idx="1117">
                  <c:v>16049.709335</c:v>
                </c:pt>
                <c:pt idx="1118">
                  <c:v>12511.124317999998</c:v>
                </c:pt>
                <c:pt idx="1185">
                  <c:v>10706.850033000001</c:v>
                </c:pt>
                <c:pt idx="1186">
                  <c:v>2574.2567530000001</c:v>
                </c:pt>
                <c:pt idx="1219">
                  <c:v>23649.089478999998</c:v>
                </c:pt>
                <c:pt idx="1257">
                  <c:v>6342.8892139999998</c:v>
                </c:pt>
                <c:pt idx="1297">
                  <c:v>5839.2489540000006</c:v>
                </c:pt>
                <c:pt idx="1303">
                  <c:v>71601.594970999999</c:v>
                </c:pt>
                <c:pt idx="1344">
                  <c:v>2276.2807809999999</c:v>
                </c:pt>
                <c:pt idx="1345">
                  <c:v>3150.399308</c:v>
                </c:pt>
                <c:pt idx="1346">
                  <c:v>734.58953599999995</c:v>
                </c:pt>
                <c:pt idx="1347">
                  <c:v>54889.263184000003</c:v>
                </c:pt>
                <c:pt idx="1348">
                  <c:v>23465.743941999997</c:v>
                </c:pt>
                <c:pt idx="1349">
                  <c:v>5340.3065729999998</c:v>
                </c:pt>
                <c:pt idx="1350">
                  <c:v>7910.4179519999998</c:v>
                </c:pt>
                <c:pt idx="1351">
                  <c:v>14221.915267</c:v>
                </c:pt>
                <c:pt idx="1355">
                  <c:v>1043.222209</c:v>
                </c:pt>
                <c:pt idx="1356">
                  <c:v>2605.4470709999996</c:v>
                </c:pt>
                <c:pt idx="1357">
                  <c:v>4895.1150289999996</c:v>
                </c:pt>
                <c:pt idx="1358">
                  <c:v>33324.721008</c:v>
                </c:pt>
                <c:pt idx="1371">
                  <c:v>30683.271850999998</c:v>
                </c:pt>
                <c:pt idx="1372">
                  <c:v>11412.307387000001</c:v>
                </c:pt>
                <c:pt idx="1401">
                  <c:v>11664.374582</c:v>
                </c:pt>
                <c:pt idx="1413">
                  <c:v>23539.769132999998</c:v>
                </c:pt>
                <c:pt idx="1429">
                  <c:v>11785.500702000001</c:v>
                </c:pt>
                <c:pt idx="1448">
                  <c:v>21493.688201999998</c:v>
                </c:pt>
                <c:pt idx="1484">
                  <c:v>23493.949047999999</c:v>
                </c:pt>
                <c:pt idx="1495">
                  <c:v>6641.3071049999999</c:v>
                </c:pt>
                <c:pt idx="1521">
                  <c:v>5631.6505770000003</c:v>
                </c:pt>
                <c:pt idx="1523">
                  <c:v>12741.901794999998</c:v>
                </c:pt>
                <c:pt idx="1527">
                  <c:v>738.91323899999998</c:v>
                </c:pt>
                <c:pt idx="1535">
                  <c:v>12222.269944</c:v>
                </c:pt>
                <c:pt idx="1536">
                  <c:v>19246.76886</c:v>
                </c:pt>
                <c:pt idx="1537">
                  <c:v>14301.513632999999</c:v>
                </c:pt>
                <c:pt idx="1543">
                  <c:v>7659.5236480000003</c:v>
                </c:pt>
                <c:pt idx="1544">
                  <c:v>5933.5452310000001</c:v>
                </c:pt>
                <c:pt idx="1545">
                  <c:v>10192.122082999998</c:v>
                </c:pt>
                <c:pt idx="1546">
                  <c:v>3502.8373670000001</c:v>
                </c:pt>
                <c:pt idx="1547">
                  <c:v>18800.534387</c:v>
                </c:pt>
                <c:pt idx="1551">
                  <c:v>20769.738235000001</c:v>
                </c:pt>
                <c:pt idx="1570">
                  <c:v>2838.4479000000001</c:v>
                </c:pt>
                <c:pt idx="1576">
                  <c:v>9799.9491199999975</c:v>
                </c:pt>
                <c:pt idx="1577">
                  <c:v>2419.2240529999999</c:v>
                </c:pt>
                <c:pt idx="1657">
                  <c:v>18824.637930999997</c:v>
                </c:pt>
                <c:pt idx="1661">
                  <c:v>27249.104889000002</c:v>
                </c:pt>
                <c:pt idx="1663">
                  <c:v>53542.108643000007</c:v>
                </c:pt>
                <c:pt idx="1687">
                  <c:v>18308.269869000003</c:v>
                </c:pt>
                <c:pt idx="1688">
                  <c:v>23350.733185000001</c:v>
                </c:pt>
                <c:pt idx="1689">
                  <c:v>21936.993041999998</c:v>
                </c:pt>
                <c:pt idx="1690">
                  <c:v>18261.514511999998</c:v>
                </c:pt>
                <c:pt idx="1691">
                  <c:v>16606.795471000001</c:v>
                </c:pt>
                <c:pt idx="1692">
                  <c:v>15188.089874000001</c:v>
                </c:pt>
                <c:pt idx="1693">
                  <c:v>7369.2250680000006</c:v>
                </c:pt>
                <c:pt idx="1705">
                  <c:v>3371.6258700000003</c:v>
                </c:pt>
                <c:pt idx="1706">
                  <c:v>2038.2275900000002</c:v>
                </c:pt>
                <c:pt idx="1707">
                  <c:v>10788.871370999999</c:v>
                </c:pt>
                <c:pt idx="1709">
                  <c:v>6057.6539199999997</c:v>
                </c:pt>
                <c:pt idx="1713">
                  <c:v>26615.140687000003</c:v>
                </c:pt>
                <c:pt idx="1714">
                  <c:v>9926.6316389999993</c:v>
                </c:pt>
                <c:pt idx="1715">
                  <c:v>6834.6479219999992</c:v>
                </c:pt>
                <c:pt idx="1716">
                  <c:v>9505.6763599999995</c:v>
                </c:pt>
                <c:pt idx="1742">
                  <c:v>77085.708251999997</c:v>
                </c:pt>
                <c:pt idx="1743">
                  <c:v>43811.605468999995</c:v>
                </c:pt>
                <c:pt idx="1744">
                  <c:v>81490.567871999985</c:v>
                </c:pt>
                <c:pt idx="1745">
                  <c:v>71691.417969000002</c:v>
                </c:pt>
                <c:pt idx="1764">
                  <c:v>188.5881</c:v>
                </c:pt>
                <c:pt idx="1765">
                  <c:v>7775.3921210000008</c:v>
                </c:pt>
                <c:pt idx="1767">
                  <c:v>526.42345999999998</c:v>
                </c:pt>
                <c:pt idx="1768">
                  <c:v>3908.3199960000002</c:v>
                </c:pt>
                <c:pt idx="1776">
                  <c:v>491.31797999999998</c:v>
                </c:pt>
                <c:pt idx="1779">
                  <c:v>1010.726722</c:v>
                </c:pt>
                <c:pt idx="1798">
                  <c:v>14129.939517000001</c:v>
                </c:pt>
                <c:pt idx="1799">
                  <c:v>15849.51712</c:v>
                </c:pt>
                <c:pt idx="1806">
                  <c:v>1557.2052900000001</c:v>
                </c:pt>
                <c:pt idx="1808">
                  <c:v>2043.2446089999996</c:v>
                </c:pt>
                <c:pt idx="1821">
                  <c:v>956.02124400000002</c:v>
                </c:pt>
                <c:pt idx="1822">
                  <c:v>3674.2401389999995</c:v>
                </c:pt>
                <c:pt idx="1823">
                  <c:v>4804.1423580000001</c:v>
                </c:pt>
                <c:pt idx="1826">
                  <c:v>9618.2859349999999</c:v>
                </c:pt>
                <c:pt idx="1827">
                  <c:v>10044.524953</c:v>
                </c:pt>
                <c:pt idx="1829">
                  <c:v>4861.2758909999993</c:v>
                </c:pt>
                <c:pt idx="1892">
                  <c:v>44789.526123999996</c:v>
                </c:pt>
                <c:pt idx="1893">
                  <c:v>48545.562254999997</c:v>
                </c:pt>
                <c:pt idx="1894">
                  <c:v>46253.482421000001</c:v>
                </c:pt>
                <c:pt idx="1926">
                  <c:v>9635.532349000001</c:v>
                </c:pt>
                <c:pt idx="1956">
                  <c:v>10580.669006</c:v>
                </c:pt>
                <c:pt idx="1957">
                  <c:v>11282.167906999999</c:v>
                </c:pt>
                <c:pt idx="1958">
                  <c:v>5076.5623239999995</c:v>
                </c:pt>
                <c:pt idx="1959">
                  <c:v>17593.553099999997</c:v>
                </c:pt>
                <c:pt idx="2000">
                  <c:v>77741.584961</c:v>
                </c:pt>
                <c:pt idx="2001">
                  <c:v>70754.963866999999</c:v>
                </c:pt>
                <c:pt idx="2002">
                  <c:v>6787.7600700000003</c:v>
                </c:pt>
                <c:pt idx="2003">
                  <c:v>7391.5059209999999</c:v>
                </c:pt>
                <c:pt idx="2004">
                  <c:v>58823.560424999996</c:v>
                </c:pt>
                <c:pt idx="2005">
                  <c:v>13630.517639</c:v>
                </c:pt>
                <c:pt idx="2006">
                  <c:v>4463.4938280000006</c:v>
                </c:pt>
                <c:pt idx="2007">
                  <c:v>73682.981445000012</c:v>
                </c:pt>
                <c:pt idx="2008">
                  <c:v>72454.075683999996</c:v>
                </c:pt>
                <c:pt idx="2009">
                  <c:v>5558.8687439999994</c:v>
                </c:pt>
                <c:pt idx="2010">
                  <c:v>9166.2849430000006</c:v>
                </c:pt>
                <c:pt idx="2011">
                  <c:v>68124.109620000003</c:v>
                </c:pt>
                <c:pt idx="2012">
                  <c:v>77290.395507000008</c:v>
                </c:pt>
                <c:pt idx="2013">
                  <c:v>74792.857300000003</c:v>
                </c:pt>
                <c:pt idx="2014">
                  <c:v>66008.230469000002</c:v>
                </c:pt>
                <c:pt idx="2034">
                  <c:v>5617.2750020000003</c:v>
                </c:pt>
                <c:pt idx="2035">
                  <c:v>86576.372071000005</c:v>
                </c:pt>
                <c:pt idx="2036">
                  <c:v>92193.649413000006</c:v>
                </c:pt>
                <c:pt idx="2037">
                  <c:v>86944.617675000001</c:v>
                </c:pt>
                <c:pt idx="2038">
                  <c:v>82290.473633000001</c:v>
                </c:pt>
                <c:pt idx="2039">
                  <c:v>13538.175781000002</c:v>
                </c:pt>
                <c:pt idx="2040">
                  <c:v>3577.3067190000002</c:v>
                </c:pt>
                <c:pt idx="2041">
                  <c:v>6572.1634979999999</c:v>
                </c:pt>
                <c:pt idx="2043">
                  <c:v>87235.179687000011</c:v>
                </c:pt>
                <c:pt idx="2044">
                  <c:v>84280.736327999999</c:v>
                </c:pt>
                <c:pt idx="2045">
                  <c:v>2112.295795</c:v>
                </c:pt>
                <c:pt idx="2046">
                  <c:v>10113.432556</c:v>
                </c:pt>
                <c:pt idx="2047">
                  <c:v>9111.1872860000003</c:v>
                </c:pt>
                <c:pt idx="2048">
                  <c:v>6257.8192439999993</c:v>
                </c:pt>
                <c:pt idx="2049">
                  <c:v>2244.8705450000002</c:v>
                </c:pt>
                <c:pt idx="2050">
                  <c:v>3532.5065000000004</c:v>
                </c:pt>
                <c:pt idx="2051">
                  <c:v>65225.379883000001</c:v>
                </c:pt>
                <c:pt idx="2052">
                  <c:v>56286.808106999997</c:v>
                </c:pt>
                <c:pt idx="2053">
                  <c:v>11257.765625</c:v>
                </c:pt>
                <c:pt idx="2054">
                  <c:v>53967.615234999997</c:v>
                </c:pt>
                <c:pt idx="2055">
                  <c:v>2460.6184079999998</c:v>
                </c:pt>
                <c:pt idx="2056">
                  <c:v>45584.899659000002</c:v>
                </c:pt>
                <c:pt idx="2057">
                  <c:v>48349.313232</c:v>
                </c:pt>
                <c:pt idx="2058">
                  <c:v>56428.235352000003</c:v>
                </c:pt>
                <c:pt idx="2059">
                  <c:v>18572.164063</c:v>
                </c:pt>
                <c:pt idx="2060">
                  <c:v>37856.069823999998</c:v>
                </c:pt>
                <c:pt idx="2061">
                  <c:v>44173.334961</c:v>
                </c:pt>
                <c:pt idx="2062">
                  <c:v>44173.334961</c:v>
                </c:pt>
                <c:pt idx="2063">
                  <c:v>40479.989379999999</c:v>
                </c:pt>
                <c:pt idx="2064">
                  <c:v>34975.858154000001</c:v>
                </c:pt>
                <c:pt idx="2065">
                  <c:v>26883.938292000003</c:v>
                </c:pt>
                <c:pt idx="2066">
                  <c:v>729.318263</c:v>
                </c:pt>
                <c:pt idx="2067">
                  <c:v>29259.247315000001</c:v>
                </c:pt>
                <c:pt idx="2068">
                  <c:v>4900.7172230000006</c:v>
                </c:pt>
                <c:pt idx="2069">
                  <c:v>27532.610169</c:v>
                </c:pt>
                <c:pt idx="2070">
                  <c:v>21847.191284999997</c:v>
                </c:pt>
                <c:pt idx="2071">
                  <c:v>5518.8510129999995</c:v>
                </c:pt>
                <c:pt idx="2072">
                  <c:v>26826.903564000004</c:v>
                </c:pt>
                <c:pt idx="2073">
                  <c:v>27366.041749</c:v>
                </c:pt>
                <c:pt idx="2074">
                  <c:v>26998.320923000003</c:v>
                </c:pt>
                <c:pt idx="2094">
                  <c:v>39840.141601999996</c:v>
                </c:pt>
                <c:pt idx="2095">
                  <c:v>37418.336180999999</c:v>
                </c:pt>
                <c:pt idx="2096">
                  <c:v>83740.163331000003</c:v>
                </c:pt>
                <c:pt idx="2097">
                  <c:v>5697.8489009999994</c:v>
                </c:pt>
                <c:pt idx="2098">
                  <c:v>53854.957519000003</c:v>
                </c:pt>
                <c:pt idx="2099">
                  <c:v>80480.568849000003</c:v>
                </c:pt>
                <c:pt idx="2145">
                  <c:v>3338.4772719999996</c:v>
                </c:pt>
                <c:pt idx="2146">
                  <c:v>27043.245178999998</c:v>
                </c:pt>
                <c:pt idx="2147">
                  <c:v>9197.4782099999993</c:v>
                </c:pt>
                <c:pt idx="2148">
                  <c:v>1644.723182</c:v>
                </c:pt>
                <c:pt idx="2149">
                  <c:v>39840.141601999996</c:v>
                </c:pt>
                <c:pt idx="2150">
                  <c:v>31811.605530999997</c:v>
                </c:pt>
                <c:pt idx="2151">
                  <c:v>33941.855896000001</c:v>
                </c:pt>
                <c:pt idx="2152">
                  <c:v>36620.582030999998</c:v>
                </c:pt>
                <c:pt idx="2153">
                  <c:v>28529.928467000002</c:v>
                </c:pt>
                <c:pt idx="2213">
                  <c:v>2657.262131</c:v>
                </c:pt>
                <c:pt idx="2214">
                  <c:v>2964.5742410000003</c:v>
                </c:pt>
                <c:pt idx="2215">
                  <c:v>17781.193909000001</c:v>
                </c:pt>
                <c:pt idx="2216">
                  <c:v>36606.112061</c:v>
                </c:pt>
                <c:pt idx="2217">
                  <c:v>19715.830383</c:v>
                </c:pt>
                <c:pt idx="2219">
                  <c:v>38433.295897999997</c:v>
                </c:pt>
                <c:pt idx="2220">
                  <c:v>39392.169311999998</c:v>
                </c:pt>
                <c:pt idx="2221">
                  <c:v>42203.840820000005</c:v>
                </c:pt>
                <c:pt idx="2222">
                  <c:v>40953.102417000002</c:v>
                </c:pt>
                <c:pt idx="2223">
                  <c:v>9245.8732909999999</c:v>
                </c:pt>
                <c:pt idx="2225">
                  <c:v>10732.460632</c:v>
                </c:pt>
                <c:pt idx="2226">
                  <c:v>24655.691590000002</c:v>
                </c:pt>
                <c:pt idx="2229">
                  <c:v>24655.691590000002</c:v>
                </c:pt>
                <c:pt idx="2230">
                  <c:v>18846.714905000001</c:v>
                </c:pt>
                <c:pt idx="2231">
                  <c:v>28259.933471999997</c:v>
                </c:pt>
                <c:pt idx="2232">
                  <c:v>7985.7306520000002</c:v>
                </c:pt>
                <c:pt idx="2315">
                  <c:v>3080.1542169999998</c:v>
                </c:pt>
                <c:pt idx="2336">
                  <c:v>28533.019194</c:v>
                </c:pt>
                <c:pt idx="2337">
                  <c:v>5530.2869719999999</c:v>
                </c:pt>
                <c:pt idx="2338">
                  <c:v>874.90020099999992</c:v>
                </c:pt>
                <c:pt idx="2341">
                  <c:v>60128.536376999997</c:v>
                </c:pt>
                <c:pt idx="2358">
                  <c:v>5360.6714840000004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F2C-4469-8A23-452FE5607F17}"/>
            </c:ext>
          </c:extLst>
        </c:ser>
        <c:ser>
          <c:idx val="6"/>
          <c:order val="6"/>
          <c:tx>
            <c:v>North County West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3101145165929709"/>
                  <c:y val="6.9776434614911897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pivot_psma!$L$6:$L$2380</c:f>
              <c:numCache>
                <c:formatCode>General</c:formatCode>
                <c:ptCount val="2375"/>
                <c:pt idx="10">
                  <c:v>35500</c:v>
                </c:pt>
                <c:pt idx="53">
                  <c:v>100358</c:v>
                </c:pt>
                <c:pt idx="55">
                  <c:v>95566</c:v>
                </c:pt>
                <c:pt idx="58">
                  <c:v>105824</c:v>
                </c:pt>
                <c:pt idx="61">
                  <c:v>95533</c:v>
                </c:pt>
                <c:pt idx="62">
                  <c:v>93015</c:v>
                </c:pt>
                <c:pt idx="63">
                  <c:v>92809</c:v>
                </c:pt>
                <c:pt idx="64">
                  <c:v>99844</c:v>
                </c:pt>
                <c:pt idx="96">
                  <c:v>35900</c:v>
                </c:pt>
                <c:pt idx="131">
                  <c:v>37800</c:v>
                </c:pt>
                <c:pt idx="135">
                  <c:v>27500</c:v>
                </c:pt>
                <c:pt idx="155">
                  <c:v>89683</c:v>
                </c:pt>
                <c:pt idx="242">
                  <c:v>6385</c:v>
                </c:pt>
                <c:pt idx="243">
                  <c:v>6900</c:v>
                </c:pt>
                <c:pt idx="248">
                  <c:v>9851</c:v>
                </c:pt>
                <c:pt idx="250">
                  <c:v>6602</c:v>
                </c:pt>
                <c:pt idx="251">
                  <c:v>10265</c:v>
                </c:pt>
                <c:pt idx="253">
                  <c:v>6458</c:v>
                </c:pt>
                <c:pt idx="256">
                  <c:v>7755</c:v>
                </c:pt>
                <c:pt idx="257">
                  <c:v>6656</c:v>
                </c:pt>
                <c:pt idx="258">
                  <c:v>8479</c:v>
                </c:pt>
                <c:pt idx="259">
                  <c:v>8082</c:v>
                </c:pt>
                <c:pt idx="269">
                  <c:v>7958</c:v>
                </c:pt>
                <c:pt idx="303">
                  <c:v>4058</c:v>
                </c:pt>
                <c:pt idx="315">
                  <c:v>15583</c:v>
                </c:pt>
                <c:pt idx="349">
                  <c:v>14564</c:v>
                </c:pt>
                <c:pt idx="363">
                  <c:v>39500</c:v>
                </c:pt>
                <c:pt idx="399">
                  <c:v>26900</c:v>
                </c:pt>
                <c:pt idx="406">
                  <c:v>18900</c:v>
                </c:pt>
                <c:pt idx="417">
                  <c:v>19600</c:v>
                </c:pt>
                <c:pt idx="458">
                  <c:v>7700</c:v>
                </c:pt>
                <c:pt idx="496">
                  <c:v>19800</c:v>
                </c:pt>
                <c:pt idx="500">
                  <c:v>11500</c:v>
                </c:pt>
                <c:pt idx="504">
                  <c:v>4200</c:v>
                </c:pt>
                <c:pt idx="554">
                  <c:v>3800</c:v>
                </c:pt>
                <c:pt idx="555">
                  <c:v>15100</c:v>
                </c:pt>
                <c:pt idx="556">
                  <c:v>14600</c:v>
                </c:pt>
                <c:pt idx="579">
                  <c:v>28100</c:v>
                </c:pt>
                <c:pt idx="580">
                  <c:v>29400</c:v>
                </c:pt>
                <c:pt idx="589">
                  <c:v>50785</c:v>
                </c:pt>
                <c:pt idx="666">
                  <c:v>6800</c:v>
                </c:pt>
                <c:pt idx="671">
                  <c:v>100711</c:v>
                </c:pt>
                <c:pt idx="672">
                  <c:v>88873</c:v>
                </c:pt>
                <c:pt idx="673">
                  <c:v>92586</c:v>
                </c:pt>
                <c:pt idx="674">
                  <c:v>80705</c:v>
                </c:pt>
                <c:pt idx="675">
                  <c:v>94564</c:v>
                </c:pt>
                <c:pt idx="695">
                  <c:v>72382</c:v>
                </c:pt>
                <c:pt idx="696">
                  <c:v>53613</c:v>
                </c:pt>
                <c:pt idx="697">
                  <c:v>55236</c:v>
                </c:pt>
                <c:pt idx="704">
                  <c:v>9030</c:v>
                </c:pt>
                <c:pt idx="728">
                  <c:v>102699</c:v>
                </c:pt>
                <c:pt idx="736">
                  <c:v>28600</c:v>
                </c:pt>
                <c:pt idx="781">
                  <c:v>8900</c:v>
                </c:pt>
                <c:pt idx="791">
                  <c:v>104595</c:v>
                </c:pt>
                <c:pt idx="897">
                  <c:v>5190</c:v>
                </c:pt>
                <c:pt idx="898">
                  <c:v>9989</c:v>
                </c:pt>
                <c:pt idx="899">
                  <c:v>8319</c:v>
                </c:pt>
                <c:pt idx="956">
                  <c:v>10427</c:v>
                </c:pt>
                <c:pt idx="1028">
                  <c:v>48341</c:v>
                </c:pt>
                <c:pt idx="1029">
                  <c:v>43921</c:v>
                </c:pt>
                <c:pt idx="1031">
                  <c:v>26500</c:v>
                </c:pt>
                <c:pt idx="1032">
                  <c:v>37200</c:v>
                </c:pt>
                <c:pt idx="1033">
                  <c:v>14200</c:v>
                </c:pt>
                <c:pt idx="1035">
                  <c:v>6389</c:v>
                </c:pt>
                <c:pt idx="1036">
                  <c:v>8001</c:v>
                </c:pt>
                <c:pt idx="1037">
                  <c:v>4900</c:v>
                </c:pt>
                <c:pt idx="1038">
                  <c:v>90844</c:v>
                </c:pt>
                <c:pt idx="1039">
                  <c:v>98586</c:v>
                </c:pt>
                <c:pt idx="1040">
                  <c:v>104473</c:v>
                </c:pt>
                <c:pt idx="1047">
                  <c:v>8932</c:v>
                </c:pt>
                <c:pt idx="1048">
                  <c:v>53689</c:v>
                </c:pt>
                <c:pt idx="1049">
                  <c:v>9333</c:v>
                </c:pt>
                <c:pt idx="1050">
                  <c:v>31100</c:v>
                </c:pt>
                <c:pt idx="1051">
                  <c:v>17115</c:v>
                </c:pt>
                <c:pt idx="1052">
                  <c:v>8483</c:v>
                </c:pt>
                <c:pt idx="1053">
                  <c:v>71153</c:v>
                </c:pt>
                <c:pt idx="1054">
                  <c:v>54623</c:v>
                </c:pt>
                <c:pt idx="1055">
                  <c:v>62787</c:v>
                </c:pt>
                <c:pt idx="1056">
                  <c:v>90080</c:v>
                </c:pt>
                <c:pt idx="1057">
                  <c:v>96391</c:v>
                </c:pt>
                <c:pt idx="1058">
                  <c:v>100241</c:v>
                </c:pt>
                <c:pt idx="1059">
                  <c:v>7400</c:v>
                </c:pt>
                <c:pt idx="1061">
                  <c:v>12300</c:v>
                </c:pt>
                <c:pt idx="1073">
                  <c:v>23500</c:v>
                </c:pt>
                <c:pt idx="1119">
                  <c:v>54900</c:v>
                </c:pt>
                <c:pt idx="1120">
                  <c:v>2468</c:v>
                </c:pt>
                <c:pt idx="1121">
                  <c:v>9550</c:v>
                </c:pt>
                <c:pt idx="1122">
                  <c:v>84304</c:v>
                </c:pt>
                <c:pt idx="1123">
                  <c:v>86290</c:v>
                </c:pt>
                <c:pt idx="1124">
                  <c:v>10772</c:v>
                </c:pt>
                <c:pt idx="1125">
                  <c:v>98062</c:v>
                </c:pt>
                <c:pt idx="1126">
                  <c:v>95358</c:v>
                </c:pt>
                <c:pt idx="1127">
                  <c:v>20400</c:v>
                </c:pt>
                <c:pt idx="1134">
                  <c:v>21100</c:v>
                </c:pt>
                <c:pt idx="1135">
                  <c:v>1169</c:v>
                </c:pt>
                <c:pt idx="1136">
                  <c:v>1340</c:v>
                </c:pt>
                <c:pt idx="1137">
                  <c:v>15907</c:v>
                </c:pt>
                <c:pt idx="1138">
                  <c:v>107825</c:v>
                </c:pt>
                <c:pt idx="1139">
                  <c:v>10277</c:v>
                </c:pt>
                <c:pt idx="1140">
                  <c:v>15400</c:v>
                </c:pt>
                <c:pt idx="1141">
                  <c:v>13500</c:v>
                </c:pt>
                <c:pt idx="1142">
                  <c:v>5651</c:v>
                </c:pt>
                <c:pt idx="1143">
                  <c:v>13100</c:v>
                </c:pt>
                <c:pt idx="1144">
                  <c:v>3100</c:v>
                </c:pt>
                <c:pt idx="1145">
                  <c:v>95273</c:v>
                </c:pt>
                <c:pt idx="1146">
                  <c:v>104739</c:v>
                </c:pt>
                <c:pt idx="1147">
                  <c:v>104032</c:v>
                </c:pt>
                <c:pt idx="1148">
                  <c:v>100592</c:v>
                </c:pt>
                <c:pt idx="1149">
                  <c:v>5630</c:v>
                </c:pt>
                <c:pt idx="1150">
                  <c:v>5247</c:v>
                </c:pt>
                <c:pt idx="1151">
                  <c:v>101738</c:v>
                </c:pt>
                <c:pt idx="1152">
                  <c:v>97387</c:v>
                </c:pt>
                <c:pt idx="1153">
                  <c:v>6201</c:v>
                </c:pt>
                <c:pt idx="1154">
                  <c:v>98736</c:v>
                </c:pt>
                <c:pt idx="1155">
                  <c:v>116241</c:v>
                </c:pt>
                <c:pt idx="1156">
                  <c:v>4626</c:v>
                </c:pt>
                <c:pt idx="1157">
                  <c:v>122507</c:v>
                </c:pt>
                <c:pt idx="1158">
                  <c:v>111400</c:v>
                </c:pt>
                <c:pt idx="1159">
                  <c:v>118363</c:v>
                </c:pt>
                <c:pt idx="1160">
                  <c:v>6238</c:v>
                </c:pt>
                <c:pt idx="1383">
                  <c:v>14600</c:v>
                </c:pt>
                <c:pt idx="1384">
                  <c:v>17600</c:v>
                </c:pt>
                <c:pt idx="1412">
                  <c:v>12400</c:v>
                </c:pt>
                <c:pt idx="1416">
                  <c:v>4400</c:v>
                </c:pt>
                <c:pt idx="1417">
                  <c:v>19300</c:v>
                </c:pt>
                <c:pt idx="1430">
                  <c:v>91626</c:v>
                </c:pt>
                <c:pt idx="1444">
                  <c:v>55200</c:v>
                </c:pt>
                <c:pt idx="1445">
                  <c:v>38900</c:v>
                </c:pt>
                <c:pt idx="1446">
                  <c:v>53800</c:v>
                </c:pt>
                <c:pt idx="1449">
                  <c:v>9005</c:v>
                </c:pt>
                <c:pt idx="1450">
                  <c:v>98571</c:v>
                </c:pt>
                <c:pt idx="1451">
                  <c:v>101403</c:v>
                </c:pt>
                <c:pt idx="1452">
                  <c:v>99469</c:v>
                </c:pt>
                <c:pt idx="1453">
                  <c:v>104108</c:v>
                </c:pt>
                <c:pt idx="1454">
                  <c:v>14562</c:v>
                </c:pt>
                <c:pt idx="1478">
                  <c:v>69579</c:v>
                </c:pt>
                <c:pt idx="1487">
                  <c:v>54939</c:v>
                </c:pt>
                <c:pt idx="1496">
                  <c:v>28100</c:v>
                </c:pt>
                <c:pt idx="1528">
                  <c:v>14700</c:v>
                </c:pt>
                <c:pt idx="1534">
                  <c:v>3400</c:v>
                </c:pt>
                <c:pt idx="1569">
                  <c:v>3700</c:v>
                </c:pt>
                <c:pt idx="1669">
                  <c:v>16900</c:v>
                </c:pt>
                <c:pt idx="1724">
                  <c:v>3000</c:v>
                </c:pt>
                <c:pt idx="1725">
                  <c:v>16700</c:v>
                </c:pt>
                <c:pt idx="1726">
                  <c:v>19100</c:v>
                </c:pt>
                <c:pt idx="1780">
                  <c:v>21900</c:v>
                </c:pt>
                <c:pt idx="1853">
                  <c:v>104203</c:v>
                </c:pt>
                <c:pt idx="1860">
                  <c:v>98447</c:v>
                </c:pt>
                <c:pt idx="1862">
                  <c:v>100921</c:v>
                </c:pt>
                <c:pt idx="1863">
                  <c:v>94176</c:v>
                </c:pt>
                <c:pt idx="1864">
                  <c:v>99712</c:v>
                </c:pt>
                <c:pt idx="1865">
                  <c:v>88515</c:v>
                </c:pt>
                <c:pt idx="1866">
                  <c:v>94615</c:v>
                </c:pt>
                <c:pt idx="1867">
                  <c:v>63309</c:v>
                </c:pt>
                <c:pt idx="1895">
                  <c:v>54153</c:v>
                </c:pt>
                <c:pt idx="1904">
                  <c:v>8030</c:v>
                </c:pt>
                <c:pt idx="1905">
                  <c:v>5050</c:v>
                </c:pt>
                <c:pt idx="1913">
                  <c:v>700</c:v>
                </c:pt>
                <c:pt idx="1919">
                  <c:v>66076</c:v>
                </c:pt>
                <c:pt idx="1920">
                  <c:v>70400</c:v>
                </c:pt>
                <c:pt idx="1924">
                  <c:v>65262</c:v>
                </c:pt>
                <c:pt idx="1925">
                  <c:v>63736</c:v>
                </c:pt>
                <c:pt idx="1927">
                  <c:v>4689</c:v>
                </c:pt>
                <c:pt idx="1928">
                  <c:v>5030</c:v>
                </c:pt>
                <c:pt idx="1931">
                  <c:v>7680</c:v>
                </c:pt>
                <c:pt idx="1938">
                  <c:v>63067</c:v>
                </c:pt>
                <c:pt idx="1939">
                  <c:v>54384</c:v>
                </c:pt>
                <c:pt idx="2019">
                  <c:v>7714</c:v>
                </c:pt>
                <c:pt idx="2107">
                  <c:v>6572</c:v>
                </c:pt>
                <c:pt idx="2108">
                  <c:v>10749</c:v>
                </c:pt>
                <c:pt idx="2109">
                  <c:v>62454</c:v>
                </c:pt>
                <c:pt idx="2110">
                  <c:v>3776</c:v>
                </c:pt>
                <c:pt idx="2111">
                  <c:v>86225</c:v>
                </c:pt>
                <c:pt idx="2112">
                  <c:v>81917</c:v>
                </c:pt>
                <c:pt idx="2113">
                  <c:v>78485</c:v>
                </c:pt>
                <c:pt idx="2114">
                  <c:v>10154</c:v>
                </c:pt>
                <c:pt idx="2115">
                  <c:v>5190</c:v>
                </c:pt>
                <c:pt idx="2116">
                  <c:v>1923</c:v>
                </c:pt>
                <c:pt idx="2117">
                  <c:v>4569</c:v>
                </c:pt>
                <c:pt idx="2118">
                  <c:v>82332</c:v>
                </c:pt>
                <c:pt idx="2119">
                  <c:v>71465</c:v>
                </c:pt>
                <c:pt idx="2120">
                  <c:v>68617</c:v>
                </c:pt>
                <c:pt idx="2121">
                  <c:v>8764</c:v>
                </c:pt>
                <c:pt idx="2122">
                  <c:v>10099</c:v>
                </c:pt>
                <c:pt idx="2123">
                  <c:v>2931</c:v>
                </c:pt>
                <c:pt idx="2127">
                  <c:v>57358</c:v>
                </c:pt>
                <c:pt idx="2128">
                  <c:v>55866</c:v>
                </c:pt>
                <c:pt idx="2129">
                  <c:v>6661</c:v>
                </c:pt>
                <c:pt idx="2130">
                  <c:v>5331</c:v>
                </c:pt>
                <c:pt idx="2131">
                  <c:v>9863</c:v>
                </c:pt>
                <c:pt idx="2132">
                  <c:v>9849</c:v>
                </c:pt>
                <c:pt idx="2133">
                  <c:v>55363</c:v>
                </c:pt>
                <c:pt idx="2134">
                  <c:v>9636</c:v>
                </c:pt>
                <c:pt idx="2135">
                  <c:v>6766</c:v>
                </c:pt>
                <c:pt idx="2136">
                  <c:v>2565</c:v>
                </c:pt>
                <c:pt idx="2137">
                  <c:v>3272</c:v>
                </c:pt>
                <c:pt idx="2154">
                  <c:v>12933</c:v>
                </c:pt>
                <c:pt idx="2155">
                  <c:v>3116</c:v>
                </c:pt>
                <c:pt idx="2201">
                  <c:v>10790</c:v>
                </c:pt>
                <c:pt idx="2228">
                  <c:v>16600</c:v>
                </c:pt>
                <c:pt idx="2273">
                  <c:v>7334</c:v>
                </c:pt>
                <c:pt idx="2297">
                  <c:v>11953</c:v>
                </c:pt>
                <c:pt idx="2305">
                  <c:v>8922</c:v>
                </c:pt>
                <c:pt idx="2310">
                  <c:v>10194</c:v>
                </c:pt>
                <c:pt idx="2312">
                  <c:v>5147</c:v>
                </c:pt>
                <c:pt idx="2313">
                  <c:v>9353</c:v>
                </c:pt>
                <c:pt idx="2371">
                  <c:v>19351</c:v>
                </c:pt>
                <c:pt idx="2372">
                  <c:v>18632</c:v>
                </c:pt>
              </c:numCache>
            </c:numRef>
          </c:xVal>
          <c:yVal>
            <c:numRef>
              <c:f>pivot_psma!$M$6:$M$2380</c:f>
              <c:numCache>
                <c:formatCode>General</c:formatCode>
                <c:ptCount val="2375"/>
                <c:pt idx="10">
                  <c:v>36434.458985999998</c:v>
                </c:pt>
                <c:pt idx="53">
                  <c:v>95828.199706999992</c:v>
                </c:pt>
                <c:pt idx="55">
                  <c:v>96256.835938000004</c:v>
                </c:pt>
                <c:pt idx="58">
                  <c:v>106887.13769600001</c:v>
                </c:pt>
                <c:pt idx="61">
                  <c:v>93664.69384800001</c:v>
                </c:pt>
                <c:pt idx="62">
                  <c:v>88528.632812999989</c:v>
                </c:pt>
                <c:pt idx="63">
                  <c:v>88440.536622</c:v>
                </c:pt>
                <c:pt idx="64">
                  <c:v>94304.983396999989</c:v>
                </c:pt>
                <c:pt idx="96">
                  <c:v>45313.614989000009</c:v>
                </c:pt>
                <c:pt idx="131">
                  <c:v>33056.783844999998</c:v>
                </c:pt>
                <c:pt idx="135">
                  <c:v>18846.320984999998</c:v>
                </c:pt>
                <c:pt idx="155">
                  <c:v>102188.646484</c:v>
                </c:pt>
                <c:pt idx="242">
                  <c:v>8952.6835339999998</c:v>
                </c:pt>
                <c:pt idx="243">
                  <c:v>4965.8895949999996</c:v>
                </c:pt>
                <c:pt idx="248">
                  <c:v>10974.60852</c:v>
                </c:pt>
                <c:pt idx="250">
                  <c:v>5663.251816</c:v>
                </c:pt>
                <c:pt idx="251">
                  <c:v>8529.0604860000003</c:v>
                </c:pt>
                <c:pt idx="253">
                  <c:v>7161.9486390000002</c:v>
                </c:pt>
                <c:pt idx="256">
                  <c:v>5712.0602410000001</c:v>
                </c:pt>
                <c:pt idx="257">
                  <c:v>5500.0285800000001</c:v>
                </c:pt>
                <c:pt idx="258">
                  <c:v>11586.742125999999</c:v>
                </c:pt>
                <c:pt idx="259">
                  <c:v>7627.0831900000003</c:v>
                </c:pt>
                <c:pt idx="269">
                  <c:v>7807.9310000000005</c:v>
                </c:pt>
                <c:pt idx="303">
                  <c:v>1617.3332519999999</c:v>
                </c:pt>
                <c:pt idx="315">
                  <c:v>18352.413025999998</c:v>
                </c:pt>
                <c:pt idx="349">
                  <c:v>13118.952209000001</c:v>
                </c:pt>
                <c:pt idx="363">
                  <c:v>34747.255310000008</c:v>
                </c:pt>
                <c:pt idx="399">
                  <c:v>31896.142577999999</c:v>
                </c:pt>
                <c:pt idx="406">
                  <c:v>4485.6853059999994</c:v>
                </c:pt>
                <c:pt idx="417">
                  <c:v>6348.6001089999991</c:v>
                </c:pt>
                <c:pt idx="458">
                  <c:v>3515.6911520000003</c:v>
                </c:pt>
                <c:pt idx="496">
                  <c:v>15419.796096000002</c:v>
                </c:pt>
                <c:pt idx="500">
                  <c:v>18674.582413000004</c:v>
                </c:pt>
                <c:pt idx="504">
                  <c:v>2705.392844</c:v>
                </c:pt>
                <c:pt idx="554">
                  <c:v>3513.687371</c:v>
                </c:pt>
                <c:pt idx="555">
                  <c:v>4617.1143920000004</c:v>
                </c:pt>
                <c:pt idx="556">
                  <c:v>17780.302459999999</c:v>
                </c:pt>
                <c:pt idx="579">
                  <c:v>36820.974426000001</c:v>
                </c:pt>
                <c:pt idx="580">
                  <c:v>42625.785155999998</c:v>
                </c:pt>
                <c:pt idx="589">
                  <c:v>32116.531311999999</c:v>
                </c:pt>
                <c:pt idx="666">
                  <c:v>5251.1243299999996</c:v>
                </c:pt>
                <c:pt idx="671">
                  <c:v>102279.754395</c:v>
                </c:pt>
                <c:pt idx="672">
                  <c:v>101223.592284</c:v>
                </c:pt>
                <c:pt idx="673">
                  <c:v>101676.856445</c:v>
                </c:pt>
                <c:pt idx="674">
                  <c:v>102188.646484</c:v>
                </c:pt>
                <c:pt idx="675">
                  <c:v>96908.57714899999</c:v>
                </c:pt>
                <c:pt idx="695">
                  <c:v>63573.535155999998</c:v>
                </c:pt>
                <c:pt idx="696">
                  <c:v>49913.253905999998</c:v>
                </c:pt>
                <c:pt idx="697">
                  <c:v>56250.961427000002</c:v>
                </c:pt>
                <c:pt idx="704">
                  <c:v>11576.506958</c:v>
                </c:pt>
                <c:pt idx="728">
                  <c:v>101285.988281</c:v>
                </c:pt>
                <c:pt idx="736">
                  <c:v>29759.305937999998</c:v>
                </c:pt>
                <c:pt idx="781">
                  <c:v>8600.7016370000001</c:v>
                </c:pt>
                <c:pt idx="791">
                  <c:v>124591.485839</c:v>
                </c:pt>
                <c:pt idx="897">
                  <c:v>4288.2205809999996</c:v>
                </c:pt>
                <c:pt idx="898">
                  <c:v>8138.8684079999994</c:v>
                </c:pt>
                <c:pt idx="899">
                  <c:v>7558.9008169999997</c:v>
                </c:pt>
                <c:pt idx="956">
                  <c:v>13751.126861000001</c:v>
                </c:pt>
                <c:pt idx="1028">
                  <c:v>43929.51599</c:v>
                </c:pt>
                <c:pt idx="1029">
                  <c:v>55737.450194000005</c:v>
                </c:pt>
                <c:pt idx="1031">
                  <c:v>25464.652495000002</c:v>
                </c:pt>
                <c:pt idx="1032">
                  <c:v>48864.369446999997</c:v>
                </c:pt>
                <c:pt idx="1033">
                  <c:v>21103.948774000004</c:v>
                </c:pt>
                <c:pt idx="1035">
                  <c:v>5268.1144560000002</c:v>
                </c:pt>
                <c:pt idx="1036">
                  <c:v>7306.3331920000001</c:v>
                </c:pt>
                <c:pt idx="1037">
                  <c:v>14370.526443000001</c:v>
                </c:pt>
                <c:pt idx="1038">
                  <c:v>94547.620117999992</c:v>
                </c:pt>
                <c:pt idx="1039">
                  <c:v>97054.380858999997</c:v>
                </c:pt>
                <c:pt idx="1040">
                  <c:v>100722.992186</c:v>
                </c:pt>
                <c:pt idx="1047">
                  <c:v>3277.664628</c:v>
                </c:pt>
                <c:pt idx="1048">
                  <c:v>56855.946776999997</c:v>
                </c:pt>
                <c:pt idx="1049">
                  <c:v>6278.0195919999996</c:v>
                </c:pt>
                <c:pt idx="1050">
                  <c:v>41058.492492999998</c:v>
                </c:pt>
                <c:pt idx="1051">
                  <c:v>12631.917267000001</c:v>
                </c:pt>
                <c:pt idx="1052">
                  <c:v>12337.072174000001</c:v>
                </c:pt>
                <c:pt idx="1053">
                  <c:v>64289.620848999999</c:v>
                </c:pt>
                <c:pt idx="1054">
                  <c:v>50143.667969000002</c:v>
                </c:pt>
                <c:pt idx="1055">
                  <c:v>55336.939940999997</c:v>
                </c:pt>
                <c:pt idx="1056">
                  <c:v>92882.272950000013</c:v>
                </c:pt>
                <c:pt idx="1057">
                  <c:v>96212.436522999997</c:v>
                </c:pt>
                <c:pt idx="1058">
                  <c:v>95558.247558999996</c:v>
                </c:pt>
                <c:pt idx="1059">
                  <c:v>3410.8277350000003</c:v>
                </c:pt>
                <c:pt idx="1061">
                  <c:v>10789.809456999999</c:v>
                </c:pt>
                <c:pt idx="1073">
                  <c:v>26355.029542</c:v>
                </c:pt>
                <c:pt idx="1119">
                  <c:v>39264.084107000002</c:v>
                </c:pt>
                <c:pt idx="1120">
                  <c:v>2774.4426350000003</c:v>
                </c:pt>
                <c:pt idx="1121">
                  <c:v>6757.983565999999</c:v>
                </c:pt>
                <c:pt idx="1122">
                  <c:v>86057.715821000005</c:v>
                </c:pt>
                <c:pt idx="1123">
                  <c:v>84636.968261999995</c:v>
                </c:pt>
                <c:pt idx="1124">
                  <c:v>11275.269469999999</c:v>
                </c:pt>
                <c:pt idx="1125">
                  <c:v>95912.235840000008</c:v>
                </c:pt>
                <c:pt idx="1126">
                  <c:v>95590.143555999995</c:v>
                </c:pt>
                <c:pt idx="1127">
                  <c:v>12206.151826000001</c:v>
                </c:pt>
                <c:pt idx="1134">
                  <c:v>15729.08152</c:v>
                </c:pt>
                <c:pt idx="1135">
                  <c:v>252.15150499999999</c:v>
                </c:pt>
                <c:pt idx="1136">
                  <c:v>140.23381900000001</c:v>
                </c:pt>
                <c:pt idx="1137">
                  <c:v>14914.817566</c:v>
                </c:pt>
                <c:pt idx="1138">
                  <c:v>109676.666992</c:v>
                </c:pt>
                <c:pt idx="1139">
                  <c:v>8204.1354360000005</c:v>
                </c:pt>
                <c:pt idx="1140">
                  <c:v>11566.419098999999</c:v>
                </c:pt>
                <c:pt idx="1141">
                  <c:v>8332.6223989999999</c:v>
                </c:pt>
                <c:pt idx="1142">
                  <c:v>3068.7363350000001</c:v>
                </c:pt>
                <c:pt idx="1143">
                  <c:v>11833.052154000001</c:v>
                </c:pt>
                <c:pt idx="1144">
                  <c:v>2349.8863390000001</c:v>
                </c:pt>
                <c:pt idx="1145">
                  <c:v>102997.212403</c:v>
                </c:pt>
                <c:pt idx="1146">
                  <c:v>103291.27441399998</c:v>
                </c:pt>
                <c:pt idx="1147">
                  <c:v>98914.734375</c:v>
                </c:pt>
                <c:pt idx="1148">
                  <c:v>99577.021483999997</c:v>
                </c:pt>
                <c:pt idx="1149">
                  <c:v>6687.1427620000013</c:v>
                </c:pt>
                <c:pt idx="1150">
                  <c:v>8028.4359130000003</c:v>
                </c:pt>
                <c:pt idx="1151">
                  <c:v>101499.545899</c:v>
                </c:pt>
                <c:pt idx="1152">
                  <c:v>107139.283203</c:v>
                </c:pt>
                <c:pt idx="1153">
                  <c:v>5639.7422480000005</c:v>
                </c:pt>
                <c:pt idx="1154">
                  <c:v>109816.90332100001</c:v>
                </c:pt>
                <c:pt idx="1155">
                  <c:v>122521.512694</c:v>
                </c:pt>
                <c:pt idx="1156">
                  <c:v>8008.8832710000006</c:v>
                </c:pt>
                <c:pt idx="1157">
                  <c:v>107730.947267</c:v>
                </c:pt>
                <c:pt idx="1158">
                  <c:v>99697.825194999998</c:v>
                </c:pt>
                <c:pt idx="1159">
                  <c:v>111052.08642600001</c:v>
                </c:pt>
                <c:pt idx="1160">
                  <c:v>6415.7859349999999</c:v>
                </c:pt>
                <c:pt idx="1383">
                  <c:v>11976.463275</c:v>
                </c:pt>
                <c:pt idx="1384">
                  <c:v>16648.276484999999</c:v>
                </c:pt>
                <c:pt idx="1412">
                  <c:v>10978.721724999999</c:v>
                </c:pt>
                <c:pt idx="1416">
                  <c:v>2499.5170420000004</c:v>
                </c:pt>
                <c:pt idx="1417">
                  <c:v>10615.710647</c:v>
                </c:pt>
                <c:pt idx="1430">
                  <c:v>104916.87451199999</c:v>
                </c:pt>
                <c:pt idx="1444">
                  <c:v>46489.559204999998</c:v>
                </c:pt>
                <c:pt idx="1445">
                  <c:v>32637.876449000003</c:v>
                </c:pt>
                <c:pt idx="1446">
                  <c:v>51935.671140999999</c:v>
                </c:pt>
                <c:pt idx="1449">
                  <c:v>7706.0171499999997</c:v>
                </c:pt>
                <c:pt idx="1450">
                  <c:v>104064.771485</c:v>
                </c:pt>
                <c:pt idx="1451">
                  <c:v>103534.216308</c:v>
                </c:pt>
                <c:pt idx="1452">
                  <c:v>96944.878417999993</c:v>
                </c:pt>
                <c:pt idx="1453">
                  <c:v>102193.75683599999</c:v>
                </c:pt>
                <c:pt idx="1454">
                  <c:v>15634.372071</c:v>
                </c:pt>
                <c:pt idx="1478">
                  <c:v>60616.046143</c:v>
                </c:pt>
                <c:pt idx="1487">
                  <c:v>52036.995116999999</c:v>
                </c:pt>
                <c:pt idx="1496">
                  <c:v>36158.213133999998</c:v>
                </c:pt>
                <c:pt idx="1528">
                  <c:v>15567.635834000001</c:v>
                </c:pt>
                <c:pt idx="1534">
                  <c:v>1604.998</c:v>
                </c:pt>
                <c:pt idx="1569">
                  <c:v>2969.0213749999998</c:v>
                </c:pt>
                <c:pt idx="1669">
                  <c:v>11053.991866999999</c:v>
                </c:pt>
                <c:pt idx="1724">
                  <c:v>2373.2633299999998</c:v>
                </c:pt>
                <c:pt idx="1725">
                  <c:v>6670.0617980000006</c:v>
                </c:pt>
                <c:pt idx="1726">
                  <c:v>13181.698652999999</c:v>
                </c:pt>
                <c:pt idx="1780">
                  <c:v>17356.600326</c:v>
                </c:pt>
                <c:pt idx="1853">
                  <c:v>101788.471191</c:v>
                </c:pt>
                <c:pt idx="1860">
                  <c:v>102506.099122</c:v>
                </c:pt>
                <c:pt idx="1862">
                  <c:v>98914.734375</c:v>
                </c:pt>
                <c:pt idx="1863">
                  <c:v>90248.988282000006</c:v>
                </c:pt>
                <c:pt idx="1864">
                  <c:v>95558.247558999996</c:v>
                </c:pt>
                <c:pt idx="1865">
                  <c:v>91075.8125</c:v>
                </c:pt>
                <c:pt idx="1866">
                  <c:v>94304.983396999989</c:v>
                </c:pt>
                <c:pt idx="1867">
                  <c:v>60277.864259000002</c:v>
                </c:pt>
                <c:pt idx="1895">
                  <c:v>50941.616211</c:v>
                </c:pt>
                <c:pt idx="1904">
                  <c:v>6589.3316649999997</c:v>
                </c:pt>
                <c:pt idx="1905">
                  <c:v>4158.7570340000002</c:v>
                </c:pt>
                <c:pt idx="1913">
                  <c:v>607.612482</c:v>
                </c:pt>
                <c:pt idx="1919">
                  <c:v>59869.426512999999</c:v>
                </c:pt>
                <c:pt idx="1920">
                  <c:v>61195.490723000003</c:v>
                </c:pt>
                <c:pt idx="1924">
                  <c:v>58607.228516000003</c:v>
                </c:pt>
                <c:pt idx="1925">
                  <c:v>58454.567872000007</c:v>
                </c:pt>
                <c:pt idx="1927">
                  <c:v>5556.0380550000009</c:v>
                </c:pt>
                <c:pt idx="1928">
                  <c:v>4751.9341089999998</c:v>
                </c:pt>
                <c:pt idx="1931">
                  <c:v>5581.4666750000006</c:v>
                </c:pt>
                <c:pt idx="1938">
                  <c:v>59866.968995000003</c:v>
                </c:pt>
                <c:pt idx="1939">
                  <c:v>61192.651853999989</c:v>
                </c:pt>
                <c:pt idx="2019">
                  <c:v>5957.5836489999992</c:v>
                </c:pt>
                <c:pt idx="2107">
                  <c:v>5280.0659319999995</c:v>
                </c:pt>
                <c:pt idx="2108">
                  <c:v>7156.1896360000001</c:v>
                </c:pt>
                <c:pt idx="2109">
                  <c:v>59012.345948000002</c:v>
                </c:pt>
                <c:pt idx="2110">
                  <c:v>3008.000106</c:v>
                </c:pt>
                <c:pt idx="2111">
                  <c:v>85059.228514999995</c:v>
                </c:pt>
                <c:pt idx="2112">
                  <c:v>82051.222657000006</c:v>
                </c:pt>
                <c:pt idx="2113">
                  <c:v>77191.425292999993</c:v>
                </c:pt>
                <c:pt idx="2114">
                  <c:v>7579.6730960000004</c:v>
                </c:pt>
                <c:pt idx="2115">
                  <c:v>3549.8660740000005</c:v>
                </c:pt>
                <c:pt idx="2116">
                  <c:v>1601.1005719999998</c:v>
                </c:pt>
                <c:pt idx="2117">
                  <c:v>4231.6031190000003</c:v>
                </c:pt>
                <c:pt idx="2118">
                  <c:v>79065.366211999994</c:v>
                </c:pt>
                <c:pt idx="2119">
                  <c:v>70509.198730999997</c:v>
                </c:pt>
                <c:pt idx="2120">
                  <c:v>73643.76806599999</c:v>
                </c:pt>
                <c:pt idx="2121">
                  <c:v>6946.6022040000007</c:v>
                </c:pt>
                <c:pt idx="2122">
                  <c:v>9070.3490289999991</c:v>
                </c:pt>
                <c:pt idx="2123">
                  <c:v>6337.7119410000005</c:v>
                </c:pt>
                <c:pt idx="2127">
                  <c:v>53578.282714000008</c:v>
                </c:pt>
                <c:pt idx="2128">
                  <c:v>54338.020019000003</c:v>
                </c:pt>
                <c:pt idx="2129">
                  <c:v>5028.9466560000001</c:v>
                </c:pt>
                <c:pt idx="2130">
                  <c:v>4116.5433110000004</c:v>
                </c:pt>
                <c:pt idx="2131">
                  <c:v>7512.9480910000002</c:v>
                </c:pt>
                <c:pt idx="2132">
                  <c:v>6654.6758410000002</c:v>
                </c:pt>
                <c:pt idx="2133">
                  <c:v>51952.552979</c:v>
                </c:pt>
                <c:pt idx="2134">
                  <c:v>5193.2725379999993</c:v>
                </c:pt>
                <c:pt idx="2135">
                  <c:v>6678.9286810000012</c:v>
                </c:pt>
                <c:pt idx="2136">
                  <c:v>3348.7659769999996</c:v>
                </c:pt>
                <c:pt idx="2137">
                  <c:v>2461.6707919999999</c:v>
                </c:pt>
                <c:pt idx="2154">
                  <c:v>8643.6006310000012</c:v>
                </c:pt>
                <c:pt idx="2155">
                  <c:v>3714.2465739999998</c:v>
                </c:pt>
                <c:pt idx="2201">
                  <c:v>8194.6177989999996</c:v>
                </c:pt>
                <c:pt idx="2228">
                  <c:v>3496.1044900000002</c:v>
                </c:pt>
                <c:pt idx="2273">
                  <c:v>5248.8706519999996</c:v>
                </c:pt>
                <c:pt idx="2297">
                  <c:v>13026.308594</c:v>
                </c:pt>
                <c:pt idx="2305">
                  <c:v>14619.549071999998</c:v>
                </c:pt>
                <c:pt idx="2310">
                  <c:v>7169.0173340000001</c:v>
                </c:pt>
                <c:pt idx="2312">
                  <c:v>1050.196655</c:v>
                </c:pt>
                <c:pt idx="2313">
                  <c:v>8545.9891360000001</c:v>
                </c:pt>
                <c:pt idx="2371">
                  <c:v>17754.947022</c:v>
                </c:pt>
                <c:pt idx="2372">
                  <c:v>17939.006348999999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F2C-4469-8A23-452FE5607F17}"/>
            </c:ext>
          </c:extLst>
        </c:ser>
        <c:ser>
          <c:idx val="7"/>
          <c:order val="7"/>
          <c:tx>
            <c:v>North County East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75000"/>
                    <a:alpha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630179605277886E-2"/>
                  <c:y val="5.4038017975025845E-3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pivot_psma!$N$6:$N$2380</c:f>
              <c:numCache>
                <c:formatCode>General</c:formatCode>
                <c:ptCount val="2375"/>
                <c:pt idx="32">
                  <c:v>20638</c:v>
                </c:pt>
                <c:pt idx="33">
                  <c:v>71505</c:v>
                </c:pt>
                <c:pt idx="34">
                  <c:v>21019</c:v>
                </c:pt>
                <c:pt idx="36">
                  <c:v>20191</c:v>
                </c:pt>
                <c:pt idx="43">
                  <c:v>97834</c:v>
                </c:pt>
                <c:pt idx="44">
                  <c:v>62116</c:v>
                </c:pt>
                <c:pt idx="60">
                  <c:v>98636</c:v>
                </c:pt>
                <c:pt idx="65">
                  <c:v>14300</c:v>
                </c:pt>
                <c:pt idx="66">
                  <c:v>14600</c:v>
                </c:pt>
                <c:pt idx="79">
                  <c:v>101764</c:v>
                </c:pt>
                <c:pt idx="174">
                  <c:v>32000</c:v>
                </c:pt>
                <c:pt idx="176">
                  <c:v>25700</c:v>
                </c:pt>
                <c:pt idx="244">
                  <c:v>19800</c:v>
                </c:pt>
                <c:pt idx="254">
                  <c:v>3900</c:v>
                </c:pt>
                <c:pt idx="255">
                  <c:v>10000</c:v>
                </c:pt>
                <c:pt idx="294">
                  <c:v>9500</c:v>
                </c:pt>
                <c:pt idx="296">
                  <c:v>75792</c:v>
                </c:pt>
                <c:pt idx="298">
                  <c:v>6300</c:v>
                </c:pt>
                <c:pt idx="299">
                  <c:v>25700</c:v>
                </c:pt>
                <c:pt idx="301">
                  <c:v>3720</c:v>
                </c:pt>
                <c:pt idx="307">
                  <c:v>16200</c:v>
                </c:pt>
                <c:pt idx="358">
                  <c:v>7500</c:v>
                </c:pt>
                <c:pt idx="359">
                  <c:v>8200</c:v>
                </c:pt>
                <c:pt idx="367">
                  <c:v>24000</c:v>
                </c:pt>
                <c:pt idx="369">
                  <c:v>6700</c:v>
                </c:pt>
                <c:pt idx="394">
                  <c:v>18100</c:v>
                </c:pt>
                <c:pt idx="395">
                  <c:v>23400</c:v>
                </c:pt>
                <c:pt idx="396">
                  <c:v>25900</c:v>
                </c:pt>
                <c:pt idx="397">
                  <c:v>24400</c:v>
                </c:pt>
                <c:pt idx="400">
                  <c:v>32100</c:v>
                </c:pt>
                <c:pt idx="427">
                  <c:v>38500</c:v>
                </c:pt>
                <c:pt idx="455">
                  <c:v>19900</c:v>
                </c:pt>
                <c:pt idx="456">
                  <c:v>12900</c:v>
                </c:pt>
                <c:pt idx="497">
                  <c:v>27600</c:v>
                </c:pt>
                <c:pt idx="498">
                  <c:v>23000</c:v>
                </c:pt>
                <c:pt idx="505">
                  <c:v>4700</c:v>
                </c:pt>
                <c:pt idx="525">
                  <c:v>400</c:v>
                </c:pt>
                <c:pt idx="550">
                  <c:v>8000</c:v>
                </c:pt>
                <c:pt idx="560">
                  <c:v>8300</c:v>
                </c:pt>
                <c:pt idx="561">
                  <c:v>17900</c:v>
                </c:pt>
                <c:pt idx="597">
                  <c:v>50628</c:v>
                </c:pt>
                <c:pt idx="598">
                  <c:v>68789</c:v>
                </c:pt>
                <c:pt idx="610">
                  <c:v>76592</c:v>
                </c:pt>
                <c:pt idx="612">
                  <c:v>76370</c:v>
                </c:pt>
                <c:pt idx="613">
                  <c:v>84102</c:v>
                </c:pt>
                <c:pt idx="614">
                  <c:v>73181</c:v>
                </c:pt>
                <c:pt idx="615">
                  <c:v>69572</c:v>
                </c:pt>
                <c:pt idx="616">
                  <c:v>63451</c:v>
                </c:pt>
                <c:pt idx="656">
                  <c:v>7600</c:v>
                </c:pt>
                <c:pt idx="685">
                  <c:v>119031</c:v>
                </c:pt>
                <c:pt idx="686">
                  <c:v>119652</c:v>
                </c:pt>
                <c:pt idx="698">
                  <c:v>52703</c:v>
                </c:pt>
                <c:pt idx="699">
                  <c:v>59377</c:v>
                </c:pt>
                <c:pt idx="700">
                  <c:v>58203</c:v>
                </c:pt>
                <c:pt idx="701">
                  <c:v>67828</c:v>
                </c:pt>
                <c:pt idx="702">
                  <c:v>70985</c:v>
                </c:pt>
                <c:pt idx="788">
                  <c:v>11805</c:v>
                </c:pt>
                <c:pt idx="813">
                  <c:v>22300</c:v>
                </c:pt>
                <c:pt idx="881">
                  <c:v>9371</c:v>
                </c:pt>
                <c:pt idx="996">
                  <c:v>17400</c:v>
                </c:pt>
                <c:pt idx="1012">
                  <c:v>600</c:v>
                </c:pt>
                <c:pt idx="1014">
                  <c:v>3200</c:v>
                </c:pt>
                <c:pt idx="1020">
                  <c:v>13000</c:v>
                </c:pt>
                <c:pt idx="1021">
                  <c:v>6400</c:v>
                </c:pt>
                <c:pt idx="1022">
                  <c:v>6600</c:v>
                </c:pt>
                <c:pt idx="1041">
                  <c:v>14800</c:v>
                </c:pt>
                <c:pt idx="1042">
                  <c:v>11000</c:v>
                </c:pt>
                <c:pt idx="1043">
                  <c:v>12900</c:v>
                </c:pt>
                <c:pt idx="1044">
                  <c:v>25100</c:v>
                </c:pt>
                <c:pt idx="1046">
                  <c:v>10659</c:v>
                </c:pt>
                <c:pt idx="1072">
                  <c:v>17200</c:v>
                </c:pt>
                <c:pt idx="1075">
                  <c:v>3900</c:v>
                </c:pt>
                <c:pt idx="1076">
                  <c:v>20300</c:v>
                </c:pt>
                <c:pt idx="1077">
                  <c:v>8943</c:v>
                </c:pt>
                <c:pt idx="1078">
                  <c:v>39222</c:v>
                </c:pt>
                <c:pt idx="1079">
                  <c:v>9600</c:v>
                </c:pt>
                <c:pt idx="1080">
                  <c:v>59338</c:v>
                </c:pt>
                <c:pt idx="1081">
                  <c:v>90467</c:v>
                </c:pt>
                <c:pt idx="1082">
                  <c:v>91699</c:v>
                </c:pt>
                <c:pt idx="1083">
                  <c:v>40304</c:v>
                </c:pt>
                <c:pt idx="1084">
                  <c:v>54300</c:v>
                </c:pt>
                <c:pt idx="1087">
                  <c:v>86241</c:v>
                </c:pt>
                <c:pt idx="1088">
                  <c:v>13162</c:v>
                </c:pt>
                <c:pt idx="1089">
                  <c:v>14086</c:v>
                </c:pt>
                <c:pt idx="1090">
                  <c:v>95765</c:v>
                </c:pt>
                <c:pt idx="1091">
                  <c:v>84314</c:v>
                </c:pt>
                <c:pt idx="1092">
                  <c:v>94828</c:v>
                </c:pt>
                <c:pt idx="1093">
                  <c:v>110633</c:v>
                </c:pt>
                <c:pt idx="1094">
                  <c:v>98610</c:v>
                </c:pt>
                <c:pt idx="1095">
                  <c:v>13623</c:v>
                </c:pt>
                <c:pt idx="1096">
                  <c:v>92209</c:v>
                </c:pt>
                <c:pt idx="1097">
                  <c:v>101544</c:v>
                </c:pt>
                <c:pt idx="1128">
                  <c:v>6100</c:v>
                </c:pt>
                <c:pt idx="1129">
                  <c:v>9300</c:v>
                </c:pt>
                <c:pt idx="1130">
                  <c:v>14400</c:v>
                </c:pt>
                <c:pt idx="1131">
                  <c:v>14500</c:v>
                </c:pt>
                <c:pt idx="1132">
                  <c:v>18118</c:v>
                </c:pt>
                <c:pt idx="1263">
                  <c:v>5954</c:v>
                </c:pt>
                <c:pt idx="1264">
                  <c:v>2802</c:v>
                </c:pt>
                <c:pt idx="1265">
                  <c:v>19346</c:v>
                </c:pt>
                <c:pt idx="1289">
                  <c:v>9018</c:v>
                </c:pt>
                <c:pt idx="1298">
                  <c:v>69040</c:v>
                </c:pt>
                <c:pt idx="1318">
                  <c:v>17800</c:v>
                </c:pt>
                <c:pt idx="1343">
                  <c:v>18500</c:v>
                </c:pt>
                <c:pt idx="1354">
                  <c:v>38600</c:v>
                </c:pt>
                <c:pt idx="1455">
                  <c:v>5700</c:v>
                </c:pt>
                <c:pt idx="1471">
                  <c:v>75199</c:v>
                </c:pt>
                <c:pt idx="1472">
                  <c:v>72061</c:v>
                </c:pt>
                <c:pt idx="1473">
                  <c:v>57701</c:v>
                </c:pt>
                <c:pt idx="1474">
                  <c:v>4787</c:v>
                </c:pt>
                <c:pt idx="1475">
                  <c:v>8466</c:v>
                </c:pt>
                <c:pt idx="1476">
                  <c:v>9529</c:v>
                </c:pt>
                <c:pt idx="1477">
                  <c:v>73188</c:v>
                </c:pt>
                <c:pt idx="1485">
                  <c:v>57525</c:v>
                </c:pt>
                <c:pt idx="1486">
                  <c:v>69059</c:v>
                </c:pt>
                <c:pt idx="1510">
                  <c:v>17900</c:v>
                </c:pt>
                <c:pt idx="1511">
                  <c:v>8000</c:v>
                </c:pt>
                <c:pt idx="1512">
                  <c:v>79300</c:v>
                </c:pt>
                <c:pt idx="1525">
                  <c:v>8000</c:v>
                </c:pt>
                <c:pt idx="1531">
                  <c:v>14300</c:v>
                </c:pt>
                <c:pt idx="1532">
                  <c:v>22200</c:v>
                </c:pt>
                <c:pt idx="1566">
                  <c:v>29300</c:v>
                </c:pt>
                <c:pt idx="1567">
                  <c:v>13200</c:v>
                </c:pt>
                <c:pt idx="1568">
                  <c:v>55600</c:v>
                </c:pt>
                <c:pt idx="1658">
                  <c:v>12800</c:v>
                </c:pt>
                <c:pt idx="1665">
                  <c:v>9766</c:v>
                </c:pt>
                <c:pt idx="1666">
                  <c:v>61707</c:v>
                </c:pt>
                <c:pt idx="1667">
                  <c:v>4800</c:v>
                </c:pt>
                <c:pt idx="1675">
                  <c:v>18200</c:v>
                </c:pt>
                <c:pt idx="1676">
                  <c:v>18500</c:v>
                </c:pt>
                <c:pt idx="1677">
                  <c:v>18800</c:v>
                </c:pt>
                <c:pt idx="1678">
                  <c:v>16871</c:v>
                </c:pt>
                <c:pt idx="1695">
                  <c:v>10900</c:v>
                </c:pt>
                <c:pt idx="1731">
                  <c:v>2300</c:v>
                </c:pt>
                <c:pt idx="1733">
                  <c:v>25800</c:v>
                </c:pt>
                <c:pt idx="1734">
                  <c:v>20100</c:v>
                </c:pt>
                <c:pt idx="1751">
                  <c:v>8400</c:v>
                </c:pt>
                <c:pt idx="1756">
                  <c:v>24300</c:v>
                </c:pt>
                <c:pt idx="1757">
                  <c:v>37500</c:v>
                </c:pt>
                <c:pt idx="1758">
                  <c:v>5300</c:v>
                </c:pt>
                <c:pt idx="1759">
                  <c:v>6300</c:v>
                </c:pt>
                <c:pt idx="1761">
                  <c:v>8900</c:v>
                </c:pt>
                <c:pt idx="1770">
                  <c:v>28638</c:v>
                </c:pt>
                <c:pt idx="1781">
                  <c:v>3400</c:v>
                </c:pt>
                <c:pt idx="1782">
                  <c:v>28300</c:v>
                </c:pt>
                <c:pt idx="1783">
                  <c:v>6300</c:v>
                </c:pt>
                <c:pt idx="1785">
                  <c:v>19400</c:v>
                </c:pt>
                <c:pt idx="1791">
                  <c:v>1100</c:v>
                </c:pt>
                <c:pt idx="1793">
                  <c:v>26700</c:v>
                </c:pt>
                <c:pt idx="1794">
                  <c:v>5200</c:v>
                </c:pt>
                <c:pt idx="1802">
                  <c:v>21577</c:v>
                </c:pt>
                <c:pt idx="1815">
                  <c:v>72027</c:v>
                </c:pt>
                <c:pt idx="1816">
                  <c:v>4500</c:v>
                </c:pt>
                <c:pt idx="1849">
                  <c:v>19239</c:v>
                </c:pt>
                <c:pt idx="1850">
                  <c:v>5571</c:v>
                </c:pt>
                <c:pt idx="1861">
                  <c:v>5247</c:v>
                </c:pt>
                <c:pt idx="1868">
                  <c:v>65973</c:v>
                </c:pt>
                <c:pt idx="1869">
                  <c:v>72017</c:v>
                </c:pt>
                <c:pt idx="1874">
                  <c:v>101214</c:v>
                </c:pt>
                <c:pt idx="1880">
                  <c:v>57639</c:v>
                </c:pt>
                <c:pt idx="1881">
                  <c:v>54788</c:v>
                </c:pt>
                <c:pt idx="1882">
                  <c:v>67916</c:v>
                </c:pt>
                <c:pt idx="1883">
                  <c:v>68942</c:v>
                </c:pt>
                <c:pt idx="1884">
                  <c:v>57792</c:v>
                </c:pt>
                <c:pt idx="1885">
                  <c:v>65635</c:v>
                </c:pt>
                <c:pt idx="1886">
                  <c:v>60866</c:v>
                </c:pt>
                <c:pt idx="1887">
                  <c:v>10750</c:v>
                </c:pt>
                <c:pt idx="1888">
                  <c:v>58031</c:v>
                </c:pt>
                <c:pt idx="1889">
                  <c:v>58241</c:v>
                </c:pt>
                <c:pt idx="1890">
                  <c:v>67337</c:v>
                </c:pt>
                <c:pt idx="1891">
                  <c:v>59677</c:v>
                </c:pt>
                <c:pt idx="1896">
                  <c:v>57274</c:v>
                </c:pt>
                <c:pt idx="1897">
                  <c:v>52703</c:v>
                </c:pt>
                <c:pt idx="1898">
                  <c:v>12584</c:v>
                </c:pt>
                <c:pt idx="1899">
                  <c:v>13167</c:v>
                </c:pt>
                <c:pt idx="1900">
                  <c:v>4186</c:v>
                </c:pt>
                <c:pt idx="1901">
                  <c:v>3053</c:v>
                </c:pt>
                <c:pt idx="1902">
                  <c:v>5956</c:v>
                </c:pt>
                <c:pt idx="1908">
                  <c:v>4215</c:v>
                </c:pt>
                <c:pt idx="1909">
                  <c:v>3286</c:v>
                </c:pt>
                <c:pt idx="1910">
                  <c:v>71370</c:v>
                </c:pt>
                <c:pt idx="1911">
                  <c:v>69280</c:v>
                </c:pt>
                <c:pt idx="2017">
                  <c:v>3007</c:v>
                </c:pt>
                <c:pt idx="2018">
                  <c:v>14895</c:v>
                </c:pt>
                <c:pt idx="2086">
                  <c:v>4501</c:v>
                </c:pt>
                <c:pt idx="2087">
                  <c:v>3117</c:v>
                </c:pt>
                <c:pt idx="2088">
                  <c:v>7283</c:v>
                </c:pt>
                <c:pt idx="2089">
                  <c:v>13719</c:v>
                </c:pt>
                <c:pt idx="2090">
                  <c:v>13056</c:v>
                </c:pt>
                <c:pt idx="2101">
                  <c:v>17773</c:v>
                </c:pt>
                <c:pt idx="2102">
                  <c:v>18393</c:v>
                </c:pt>
                <c:pt idx="2124">
                  <c:v>7365</c:v>
                </c:pt>
                <c:pt idx="2125">
                  <c:v>10531</c:v>
                </c:pt>
                <c:pt idx="2126">
                  <c:v>6772</c:v>
                </c:pt>
                <c:pt idx="2138">
                  <c:v>73264</c:v>
                </c:pt>
                <c:pt idx="2139">
                  <c:v>8332</c:v>
                </c:pt>
                <c:pt idx="2140">
                  <c:v>6824</c:v>
                </c:pt>
                <c:pt idx="2141">
                  <c:v>94388</c:v>
                </c:pt>
                <c:pt idx="2142">
                  <c:v>100208</c:v>
                </c:pt>
                <c:pt idx="2143">
                  <c:v>5518</c:v>
                </c:pt>
                <c:pt idx="2144">
                  <c:v>7353</c:v>
                </c:pt>
                <c:pt idx="2196">
                  <c:v>18372</c:v>
                </c:pt>
                <c:pt idx="2197">
                  <c:v>15988</c:v>
                </c:pt>
                <c:pt idx="2198">
                  <c:v>9247</c:v>
                </c:pt>
                <c:pt idx="2199">
                  <c:v>8414</c:v>
                </c:pt>
                <c:pt idx="2200">
                  <c:v>62492</c:v>
                </c:pt>
                <c:pt idx="2280">
                  <c:v>8390</c:v>
                </c:pt>
                <c:pt idx="2281">
                  <c:v>8535</c:v>
                </c:pt>
                <c:pt idx="2282">
                  <c:v>9840</c:v>
                </c:pt>
                <c:pt idx="2283">
                  <c:v>8637</c:v>
                </c:pt>
                <c:pt idx="2284">
                  <c:v>63050</c:v>
                </c:pt>
                <c:pt idx="2285">
                  <c:v>67026</c:v>
                </c:pt>
                <c:pt idx="2286">
                  <c:v>13235</c:v>
                </c:pt>
                <c:pt idx="2287">
                  <c:v>10266</c:v>
                </c:pt>
                <c:pt idx="2288">
                  <c:v>16774</c:v>
                </c:pt>
                <c:pt idx="2294">
                  <c:v>14723</c:v>
                </c:pt>
                <c:pt idx="2296">
                  <c:v>21830</c:v>
                </c:pt>
                <c:pt idx="2314">
                  <c:v>77112</c:v>
                </c:pt>
                <c:pt idx="2321">
                  <c:v>9738</c:v>
                </c:pt>
                <c:pt idx="2324">
                  <c:v>70277</c:v>
                </c:pt>
                <c:pt idx="2333">
                  <c:v>17200</c:v>
                </c:pt>
                <c:pt idx="2334">
                  <c:v>800</c:v>
                </c:pt>
                <c:pt idx="2343">
                  <c:v>73452</c:v>
                </c:pt>
                <c:pt idx="2373">
                  <c:v>21749</c:v>
                </c:pt>
                <c:pt idx="2374">
                  <c:v>21366</c:v>
                </c:pt>
              </c:numCache>
            </c:numRef>
          </c:xVal>
          <c:yVal>
            <c:numRef>
              <c:f>pivot_psma!$O$6:$O$2380</c:f>
              <c:numCache>
                <c:formatCode>General</c:formatCode>
                <c:ptCount val="2375"/>
                <c:pt idx="32">
                  <c:v>20853.126743999997</c:v>
                </c:pt>
                <c:pt idx="33">
                  <c:v>77749.018066999997</c:v>
                </c:pt>
                <c:pt idx="34">
                  <c:v>23420.203555999997</c:v>
                </c:pt>
                <c:pt idx="36">
                  <c:v>15725.298050000001</c:v>
                </c:pt>
                <c:pt idx="43">
                  <c:v>103337.96044900001</c:v>
                </c:pt>
                <c:pt idx="44">
                  <c:v>56741.877928999995</c:v>
                </c:pt>
                <c:pt idx="60">
                  <c:v>96128.014647999997</c:v>
                </c:pt>
                <c:pt idx="65">
                  <c:v>9336.686882</c:v>
                </c:pt>
                <c:pt idx="66">
                  <c:v>8712.8206559999999</c:v>
                </c:pt>
                <c:pt idx="79">
                  <c:v>110784.33837900001</c:v>
                </c:pt>
                <c:pt idx="174">
                  <c:v>24051.567460000002</c:v>
                </c:pt>
                <c:pt idx="176">
                  <c:v>18403.477965999999</c:v>
                </c:pt>
                <c:pt idx="244">
                  <c:v>18111.793609</c:v>
                </c:pt>
                <c:pt idx="254">
                  <c:v>4935.4543329999997</c:v>
                </c:pt>
                <c:pt idx="255">
                  <c:v>4749.9575729999997</c:v>
                </c:pt>
                <c:pt idx="294">
                  <c:v>8400.842306999999</c:v>
                </c:pt>
                <c:pt idx="296">
                  <c:v>79684.667235999994</c:v>
                </c:pt>
                <c:pt idx="298">
                  <c:v>7730.2388529999989</c:v>
                </c:pt>
                <c:pt idx="299">
                  <c:v>16076.355004000001</c:v>
                </c:pt>
                <c:pt idx="301">
                  <c:v>2967.6026909999996</c:v>
                </c:pt>
                <c:pt idx="307">
                  <c:v>11163.792396000001</c:v>
                </c:pt>
                <c:pt idx="358">
                  <c:v>2036.959141</c:v>
                </c:pt>
                <c:pt idx="359">
                  <c:v>2587.0959969999999</c:v>
                </c:pt>
                <c:pt idx="367">
                  <c:v>20042.429198000002</c:v>
                </c:pt>
                <c:pt idx="369">
                  <c:v>5141.0171369999998</c:v>
                </c:pt>
                <c:pt idx="394">
                  <c:v>14876.315266999998</c:v>
                </c:pt>
                <c:pt idx="395">
                  <c:v>18597.361526000001</c:v>
                </c:pt>
                <c:pt idx="396">
                  <c:v>21206.818694999998</c:v>
                </c:pt>
                <c:pt idx="397">
                  <c:v>18207.330809999999</c:v>
                </c:pt>
                <c:pt idx="400">
                  <c:v>6307.8697809999994</c:v>
                </c:pt>
                <c:pt idx="427">
                  <c:v>31389.489441000002</c:v>
                </c:pt>
                <c:pt idx="455">
                  <c:v>18183.157621999999</c:v>
                </c:pt>
                <c:pt idx="456">
                  <c:v>6861.2576050000007</c:v>
                </c:pt>
                <c:pt idx="497">
                  <c:v>10652.797913</c:v>
                </c:pt>
                <c:pt idx="498">
                  <c:v>11270.292298</c:v>
                </c:pt>
                <c:pt idx="505">
                  <c:v>4554.106353000001</c:v>
                </c:pt>
                <c:pt idx="525">
                  <c:v>225.56702799999999</c:v>
                </c:pt>
                <c:pt idx="550">
                  <c:v>8622.860627</c:v>
                </c:pt>
                <c:pt idx="560">
                  <c:v>8562.4640769999987</c:v>
                </c:pt>
                <c:pt idx="561">
                  <c:v>15789.401001</c:v>
                </c:pt>
                <c:pt idx="597">
                  <c:v>53251.890138000002</c:v>
                </c:pt>
                <c:pt idx="598">
                  <c:v>66143.333495999992</c:v>
                </c:pt>
                <c:pt idx="610">
                  <c:v>84515.330077999999</c:v>
                </c:pt>
                <c:pt idx="612">
                  <c:v>82144.660644999996</c:v>
                </c:pt>
                <c:pt idx="613">
                  <c:v>87905.460449999999</c:v>
                </c:pt>
                <c:pt idx="614">
                  <c:v>78937.121094000002</c:v>
                </c:pt>
                <c:pt idx="615">
                  <c:v>67753.282472000006</c:v>
                </c:pt>
                <c:pt idx="616">
                  <c:v>58894.033933999992</c:v>
                </c:pt>
                <c:pt idx="656">
                  <c:v>7005.3090599999996</c:v>
                </c:pt>
                <c:pt idx="685">
                  <c:v>125671.129395</c:v>
                </c:pt>
                <c:pt idx="686">
                  <c:v>133302.59863200001</c:v>
                </c:pt>
                <c:pt idx="698">
                  <c:v>53608.726562999997</c:v>
                </c:pt>
                <c:pt idx="699">
                  <c:v>64342.757568000001</c:v>
                </c:pt>
                <c:pt idx="700">
                  <c:v>62684.971191999997</c:v>
                </c:pt>
                <c:pt idx="701">
                  <c:v>79864.221191000004</c:v>
                </c:pt>
                <c:pt idx="702">
                  <c:v>89242.548340000008</c:v>
                </c:pt>
                <c:pt idx="788">
                  <c:v>13109.784408</c:v>
                </c:pt>
                <c:pt idx="813">
                  <c:v>11559.294981999999</c:v>
                </c:pt>
                <c:pt idx="881">
                  <c:v>4817.3151860000007</c:v>
                </c:pt>
                <c:pt idx="996">
                  <c:v>20388.380538999998</c:v>
                </c:pt>
                <c:pt idx="1012">
                  <c:v>4987.3271220000006</c:v>
                </c:pt>
                <c:pt idx="1014">
                  <c:v>6657.7135639999997</c:v>
                </c:pt>
                <c:pt idx="1020">
                  <c:v>9241.6118150000002</c:v>
                </c:pt>
                <c:pt idx="1021">
                  <c:v>2817.9409849999997</c:v>
                </c:pt>
                <c:pt idx="1022">
                  <c:v>3149.8520269999999</c:v>
                </c:pt>
                <c:pt idx="1041">
                  <c:v>9534.452636</c:v>
                </c:pt>
                <c:pt idx="1042">
                  <c:v>6070.6447619999999</c:v>
                </c:pt>
                <c:pt idx="1043">
                  <c:v>5432.0067510000008</c:v>
                </c:pt>
                <c:pt idx="1044">
                  <c:v>15560.216569</c:v>
                </c:pt>
                <c:pt idx="1046">
                  <c:v>9178.1840809999994</c:v>
                </c:pt>
                <c:pt idx="1072">
                  <c:v>22545.586853000001</c:v>
                </c:pt>
                <c:pt idx="1075">
                  <c:v>3655.3593099999998</c:v>
                </c:pt>
                <c:pt idx="1076">
                  <c:v>15620.141602</c:v>
                </c:pt>
                <c:pt idx="1077">
                  <c:v>5272.9254940000001</c:v>
                </c:pt>
                <c:pt idx="1078">
                  <c:v>42594.265380000004</c:v>
                </c:pt>
                <c:pt idx="1079">
                  <c:v>7081.0339370000002</c:v>
                </c:pt>
                <c:pt idx="1080">
                  <c:v>72680.182004999995</c:v>
                </c:pt>
                <c:pt idx="1081">
                  <c:v>92878.752928999995</c:v>
                </c:pt>
                <c:pt idx="1082">
                  <c:v>95406.507812000011</c:v>
                </c:pt>
                <c:pt idx="1083">
                  <c:v>41508.326173000001</c:v>
                </c:pt>
                <c:pt idx="1084">
                  <c:v>21824.116011999999</c:v>
                </c:pt>
                <c:pt idx="1087">
                  <c:v>101768.646485</c:v>
                </c:pt>
                <c:pt idx="1088">
                  <c:v>13604.606628000001</c:v>
                </c:pt>
                <c:pt idx="1089">
                  <c:v>10296.411437999999</c:v>
                </c:pt>
                <c:pt idx="1090">
                  <c:v>107482.219727</c:v>
                </c:pt>
                <c:pt idx="1091">
                  <c:v>102463.02636799999</c:v>
                </c:pt>
                <c:pt idx="1092">
                  <c:v>102674.81054599999</c:v>
                </c:pt>
                <c:pt idx="1093">
                  <c:v>122361.115234</c:v>
                </c:pt>
                <c:pt idx="1094">
                  <c:v>104296.42773499999</c:v>
                </c:pt>
                <c:pt idx="1095">
                  <c:v>18064.688109999999</c:v>
                </c:pt>
                <c:pt idx="1096">
                  <c:v>94714.805664</c:v>
                </c:pt>
                <c:pt idx="1097">
                  <c:v>99640.453125</c:v>
                </c:pt>
                <c:pt idx="1128">
                  <c:v>3775.0997299999999</c:v>
                </c:pt>
                <c:pt idx="1129">
                  <c:v>14119.706932000001</c:v>
                </c:pt>
                <c:pt idx="1130">
                  <c:v>11310.908631999999</c:v>
                </c:pt>
                <c:pt idx="1131">
                  <c:v>15154.772186</c:v>
                </c:pt>
                <c:pt idx="1132">
                  <c:v>14886.785216999999</c:v>
                </c:pt>
                <c:pt idx="1263">
                  <c:v>4100.8858959999998</c:v>
                </c:pt>
                <c:pt idx="1264">
                  <c:v>1621.6177909999999</c:v>
                </c:pt>
                <c:pt idx="1265">
                  <c:v>15047.232544999999</c:v>
                </c:pt>
                <c:pt idx="1289">
                  <c:v>3773.4999990000006</c:v>
                </c:pt>
                <c:pt idx="1298">
                  <c:v>67071.010741999999</c:v>
                </c:pt>
                <c:pt idx="1318">
                  <c:v>12478.502074</c:v>
                </c:pt>
                <c:pt idx="1343">
                  <c:v>11765.817963</c:v>
                </c:pt>
                <c:pt idx="1354">
                  <c:v>19444.859589</c:v>
                </c:pt>
                <c:pt idx="1455">
                  <c:v>7084.1899880000001</c:v>
                </c:pt>
                <c:pt idx="1471">
                  <c:v>59838.676025000008</c:v>
                </c:pt>
                <c:pt idx="1472">
                  <c:v>83241.574705999999</c:v>
                </c:pt>
                <c:pt idx="1473">
                  <c:v>59838.676025000008</c:v>
                </c:pt>
                <c:pt idx="1474">
                  <c:v>8942.4983219999995</c:v>
                </c:pt>
                <c:pt idx="1475">
                  <c:v>8516.7365119999995</c:v>
                </c:pt>
                <c:pt idx="1476">
                  <c:v>12319.845762999999</c:v>
                </c:pt>
                <c:pt idx="1477">
                  <c:v>81504.338379000008</c:v>
                </c:pt>
                <c:pt idx="1485">
                  <c:v>52545.099365000002</c:v>
                </c:pt>
                <c:pt idx="1486">
                  <c:v>65155.948730000004</c:v>
                </c:pt>
                <c:pt idx="1510">
                  <c:v>10803.636844999997</c:v>
                </c:pt>
                <c:pt idx="1511">
                  <c:v>5988.9614320000001</c:v>
                </c:pt>
                <c:pt idx="1512">
                  <c:v>32731.781493000002</c:v>
                </c:pt>
                <c:pt idx="1525">
                  <c:v>6142.1863730000005</c:v>
                </c:pt>
                <c:pt idx="1531">
                  <c:v>6692.1298229999993</c:v>
                </c:pt>
                <c:pt idx="1532">
                  <c:v>18547.504860000001</c:v>
                </c:pt>
                <c:pt idx="1566">
                  <c:v>18254.546903000002</c:v>
                </c:pt>
                <c:pt idx="1567">
                  <c:v>12296.690764999999</c:v>
                </c:pt>
                <c:pt idx="1568">
                  <c:v>29340.842345000001</c:v>
                </c:pt>
                <c:pt idx="1658">
                  <c:v>9142.4874409999993</c:v>
                </c:pt>
                <c:pt idx="1665">
                  <c:v>10717.285188</c:v>
                </c:pt>
                <c:pt idx="1666">
                  <c:v>72595.742677000002</c:v>
                </c:pt>
                <c:pt idx="1667">
                  <c:v>1445.5880030000001</c:v>
                </c:pt>
                <c:pt idx="1675">
                  <c:v>14114.515983000001</c:v>
                </c:pt>
                <c:pt idx="1676">
                  <c:v>13409.961701</c:v>
                </c:pt>
                <c:pt idx="1677">
                  <c:v>12889.491638</c:v>
                </c:pt>
                <c:pt idx="1678">
                  <c:v>9516.3117079999993</c:v>
                </c:pt>
                <c:pt idx="1695">
                  <c:v>10662.509811</c:v>
                </c:pt>
                <c:pt idx="1731">
                  <c:v>6087.125352</c:v>
                </c:pt>
                <c:pt idx="1733">
                  <c:v>16928.788879</c:v>
                </c:pt>
                <c:pt idx="1734">
                  <c:v>15175.102446999999</c:v>
                </c:pt>
                <c:pt idx="1751">
                  <c:v>7519.8895920000004</c:v>
                </c:pt>
                <c:pt idx="1756">
                  <c:v>33931.960418999995</c:v>
                </c:pt>
                <c:pt idx="1757">
                  <c:v>10603.497010999999</c:v>
                </c:pt>
                <c:pt idx="1758">
                  <c:v>6241.9283400000004</c:v>
                </c:pt>
                <c:pt idx="1759">
                  <c:v>7036.9778020000003</c:v>
                </c:pt>
                <c:pt idx="1761">
                  <c:v>17645.766327000001</c:v>
                </c:pt>
                <c:pt idx="1770">
                  <c:v>35792.005126000004</c:v>
                </c:pt>
                <c:pt idx="1781">
                  <c:v>2636.0865029999995</c:v>
                </c:pt>
                <c:pt idx="1782">
                  <c:v>17884.957130999999</c:v>
                </c:pt>
                <c:pt idx="1783">
                  <c:v>5773.3783289999992</c:v>
                </c:pt>
                <c:pt idx="1785">
                  <c:v>18859.168120999999</c:v>
                </c:pt>
                <c:pt idx="1791">
                  <c:v>2206.4308970000002</c:v>
                </c:pt>
                <c:pt idx="1793">
                  <c:v>20938.180817</c:v>
                </c:pt>
                <c:pt idx="1794">
                  <c:v>10626.360810000002</c:v>
                </c:pt>
                <c:pt idx="1802">
                  <c:v>22948.723755999999</c:v>
                </c:pt>
                <c:pt idx="1815">
                  <c:v>95475.370604999989</c:v>
                </c:pt>
                <c:pt idx="1816">
                  <c:v>1569.824754</c:v>
                </c:pt>
                <c:pt idx="1849">
                  <c:v>15697.252960000002</c:v>
                </c:pt>
                <c:pt idx="1850">
                  <c:v>7569.9132380000001</c:v>
                </c:pt>
                <c:pt idx="1861">
                  <c:v>2392.3008340000001</c:v>
                </c:pt>
                <c:pt idx="1868">
                  <c:v>59719.736571999994</c:v>
                </c:pt>
                <c:pt idx="1869">
                  <c:v>59458.420899000004</c:v>
                </c:pt>
                <c:pt idx="1874">
                  <c:v>118255.37207</c:v>
                </c:pt>
                <c:pt idx="1880">
                  <c:v>55905.849365000002</c:v>
                </c:pt>
                <c:pt idx="1881">
                  <c:v>61964.208495999999</c:v>
                </c:pt>
                <c:pt idx="1882">
                  <c:v>66187.962402000005</c:v>
                </c:pt>
                <c:pt idx="1883">
                  <c:v>64972.454834999997</c:v>
                </c:pt>
                <c:pt idx="1884">
                  <c:v>60012.528319999998</c:v>
                </c:pt>
                <c:pt idx="1885">
                  <c:v>59078.984375000007</c:v>
                </c:pt>
                <c:pt idx="1886">
                  <c:v>58137.002686000007</c:v>
                </c:pt>
                <c:pt idx="1887">
                  <c:v>13245.135742999999</c:v>
                </c:pt>
                <c:pt idx="1888">
                  <c:v>68182.239623999994</c:v>
                </c:pt>
                <c:pt idx="1889">
                  <c:v>68881.910157000006</c:v>
                </c:pt>
                <c:pt idx="1890">
                  <c:v>67213.894409</c:v>
                </c:pt>
                <c:pt idx="1891">
                  <c:v>67858.091797000001</c:v>
                </c:pt>
                <c:pt idx="1896">
                  <c:v>61706.901856000004</c:v>
                </c:pt>
                <c:pt idx="1897">
                  <c:v>53608.726562999997</c:v>
                </c:pt>
                <c:pt idx="1898">
                  <c:v>15341.908997</c:v>
                </c:pt>
                <c:pt idx="1899">
                  <c:v>8672.4657289999996</c:v>
                </c:pt>
                <c:pt idx="1900">
                  <c:v>4741.7476879999995</c:v>
                </c:pt>
                <c:pt idx="1901">
                  <c:v>5261.9412199999997</c:v>
                </c:pt>
                <c:pt idx="1902">
                  <c:v>6895.5158689999989</c:v>
                </c:pt>
                <c:pt idx="1908">
                  <c:v>7209.9514620000009</c:v>
                </c:pt>
                <c:pt idx="1909">
                  <c:v>1875.5273729999999</c:v>
                </c:pt>
                <c:pt idx="1910">
                  <c:v>70078.812501000008</c:v>
                </c:pt>
                <c:pt idx="1911">
                  <c:v>68247.732178999999</c:v>
                </c:pt>
                <c:pt idx="2017">
                  <c:v>5640.632783</c:v>
                </c:pt>
                <c:pt idx="2018">
                  <c:v>8621.6484980000005</c:v>
                </c:pt>
                <c:pt idx="2086">
                  <c:v>4503.1595299999999</c:v>
                </c:pt>
                <c:pt idx="2087">
                  <c:v>4786.8938740000003</c:v>
                </c:pt>
                <c:pt idx="2088">
                  <c:v>5562.0118409999995</c:v>
                </c:pt>
                <c:pt idx="2089">
                  <c:v>10891.181931000001</c:v>
                </c:pt>
                <c:pt idx="2090">
                  <c:v>13330.713715</c:v>
                </c:pt>
                <c:pt idx="2101">
                  <c:v>14867.319579999999</c:v>
                </c:pt>
                <c:pt idx="2102">
                  <c:v>14324.437195</c:v>
                </c:pt>
                <c:pt idx="2124">
                  <c:v>6781.207152</c:v>
                </c:pt>
                <c:pt idx="2125">
                  <c:v>13362.408936</c:v>
                </c:pt>
                <c:pt idx="2126">
                  <c:v>6146.5213020000001</c:v>
                </c:pt>
                <c:pt idx="2138">
                  <c:v>59943.415040000007</c:v>
                </c:pt>
                <c:pt idx="2139">
                  <c:v>4588.8899240000001</c:v>
                </c:pt>
                <c:pt idx="2140">
                  <c:v>8517.9220889999997</c:v>
                </c:pt>
                <c:pt idx="2141">
                  <c:v>103381.331055</c:v>
                </c:pt>
                <c:pt idx="2142">
                  <c:v>93934.854003</c:v>
                </c:pt>
                <c:pt idx="2143">
                  <c:v>5019.187316999999</c:v>
                </c:pt>
                <c:pt idx="2144">
                  <c:v>6574.0712129999993</c:v>
                </c:pt>
                <c:pt idx="2196">
                  <c:v>14601.530885000002</c:v>
                </c:pt>
                <c:pt idx="2197">
                  <c:v>12066.514617999999</c:v>
                </c:pt>
                <c:pt idx="2198">
                  <c:v>6153.7963870000003</c:v>
                </c:pt>
                <c:pt idx="2199">
                  <c:v>7182.2254570000005</c:v>
                </c:pt>
                <c:pt idx="2200">
                  <c:v>59762.524902999998</c:v>
                </c:pt>
                <c:pt idx="2280">
                  <c:v>8175.1719509999994</c:v>
                </c:pt>
                <c:pt idx="2281">
                  <c:v>10645.826689</c:v>
                </c:pt>
                <c:pt idx="2282">
                  <c:v>11581.445892</c:v>
                </c:pt>
                <c:pt idx="2283">
                  <c:v>11600.951599</c:v>
                </c:pt>
                <c:pt idx="2284">
                  <c:v>70921.72119099999</c:v>
                </c:pt>
                <c:pt idx="2285">
                  <c:v>71167.927977999992</c:v>
                </c:pt>
                <c:pt idx="2286">
                  <c:v>10138.949646000001</c:v>
                </c:pt>
                <c:pt idx="2287">
                  <c:v>7983.4798280000005</c:v>
                </c:pt>
                <c:pt idx="2288">
                  <c:v>13688.506346999999</c:v>
                </c:pt>
                <c:pt idx="2294">
                  <c:v>16863.139678999996</c:v>
                </c:pt>
                <c:pt idx="2296">
                  <c:v>17911.429366999997</c:v>
                </c:pt>
                <c:pt idx="2314">
                  <c:v>83328.525391000003</c:v>
                </c:pt>
                <c:pt idx="2321">
                  <c:v>17477.633910999997</c:v>
                </c:pt>
                <c:pt idx="2324">
                  <c:v>75163.379883000001</c:v>
                </c:pt>
                <c:pt idx="2333">
                  <c:v>10407.064865</c:v>
                </c:pt>
                <c:pt idx="2334">
                  <c:v>535.63734799999997</c:v>
                </c:pt>
                <c:pt idx="2343">
                  <c:v>70089.463378999993</c:v>
                </c:pt>
                <c:pt idx="2373">
                  <c:v>23508.888182999999</c:v>
                </c:pt>
                <c:pt idx="2374">
                  <c:v>23489.090332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F2C-4469-8A23-452FE5607F17}"/>
            </c:ext>
          </c:extLst>
        </c:ser>
        <c:ser>
          <c:idx val="8"/>
          <c:order val="8"/>
          <c:tx>
            <c:v>East County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bg1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20954945521940688"/>
                  <c:y val="-1.2259762984172433E-2"/>
                </c:manualLayout>
              </c:layout>
              <c:numFmt formatCode="#,##0.00" sourceLinked="0"/>
              <c:spPr>
                <a:solidFill>
                  <a:schemeClr val="bg1">
                    <a:lumMod val="7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pivot_psma!$P$6:$P$2380</c:f>
              <c:numCache>
                <c:formatCode>General</c:formatCode>
                <c:ptCount val="2375"/>
                <c:pt idx="118">
                  <c:v>900</c:v>
                </c:pt>
                <c:pt idx="432">
                  <c:v>1600</c:v>
                </c:pt>
                <c:pt idx="433">
                  <c:v>600</c:v>
                </c:pt>
                <c:pt idx="499">
                  <c:v>4076</c:v>
                </c:pt>
                <c:pt idx="588">
                  <c:v>1359</c:v>
                </c:pt>
                <c:pt idx="595">
                  <c:v>4938</c:v>
                </c:pt>
                <c:pt idx="596">
                  <c:v>955</c:v>
                </c:pt>
                <c:pt idx="617">
                  <c:v>2421</c:v>
                </c:pt>
                <c:pt idx="618">
                  <c:v>2940</c:v>
                </c:pt>
                <c:pt idx="619">
                  <c:v>2493</c:v>
                </c:pt>
                <c:pt idx="620">
                  <c:v>5281</c:v>
                </c:pt>
                <c:pt idx="628">
                  <c:v>5543</c:v>
                </c:pt>
                <c:pt idx="630">
                  <c:v>6635</c:v>
                </c:pt>
                <c:pt idx="648">
                  <c:v>649</c:v>
                </c:pt>
                <c:pt idx="667">
                  <c:v>600</c:v>
                </c:pt>
                <c:pt idx="762">
                  <c:v>200</c:v>
                </c:pt>
                <c:pt idx="1015">
                  <c:v>3700</c:v>
                </c:pt>
                <c:pt idx="1016">
                  <c:v>500</c:v>
                </c:pt>
                <c:pt idx="1017">
                  <c:v>5400</c:v>
                </c:pt>
                <c:pt idx="1519">
                  <c:v>500</c:v>
                </c:pt>
                <c:pt idx="1520">
                  <c:v>2100</c:v>
                </c:pt>
                <c:pt idx="1563">
                  <c:v>500</c:v>
                </c:pt>
                <c:pt idx="1717">
                  <c:v>900</c:v>
                </c:pt>
                <c:pt idx="1762">
                  <c:v>2028</c:v>
                </c:pt>
                <c:pt idx="1763">
                  <c:v>1800</c:v>
                </c:pt>
                <c:pt idx="1795">
                  <c:v>2710</c:v>
                </c:pt>
                <c:pt idx="1797">
                  <c:v>1200</c:v>
                </c:pt>
                <c:pt idx="1817">
                  <c:v>1300</c:v>
                </c:pt>
                <c:pt idx="1818">
                  <c:v>3200</c:v>
                </c:pt>
                <c:pt idx="1819">
                  <c:v>700</c:v>
                </c:pt>
                <c:pt idx="1820">
                  <c:v>1953</c:v>
                </c:pt>
                <c:pt idx="1839">
                  <c:v>2700</c:v>
                </c:pt>
                <c:pt idx="1922">
                  <c:v>7355</c:v>
                </c:pt>
                <c:pt idx="1923">
                  <c:v>7157</c:v>
                </c:pt>
                <c:pt idx="2075">
                  <c:v>10533</c:v>
                </c:pt>
                <c:pt idx="2076">
                  <c:v>8499</c:v>
                </c:pt>
                <c:pt idx="2077">
                  <c:v>8138</c:v>
                </c:pt>
                <c:pt idx="2289">
                  <c:v>10818</c:v>
                </c:pt>
                <c:pt idx="2308">
                  <c:v>800</c:v>
                </c:pt>
                <c:pt idx="2325">
                  <c:v>1100</c:v>
                </c:pt>
              </c:numCache>
            </c:numRef>
          </c:xVal>
          <c:yVal>
            <c:numRef>
              <c:f>pivot_psma!$Q$6:$Q$2380</c:f>
              <c:numCache>
                <c:formatCode>General</c:formatCode>
                <c:ptCount val="2375"/>
                <c:pt idx="118">
                  <c:v>27.63898</c:v>
                </c:pt>
                <c:pt idx="432">
                  <c:v>1847.308528</c:v>
                </c:pt>
                <c:pt idx="433">
                  <c:v>235.19316000000001</c:v>
                </c:pt>
                <c:pt idx="499">
                  <c:v>5708.9613850000005</c:v>
                </c:pt>
                <c:pt idx="588">
                  <c:v>2474.6885090000001</c:v>
                </c:pt>
                <c:pt idx="595">
                  <c:v>2163.9392339999999</c:v>
                </c:pt>
                <c:pt idx="596">
                  <c:v>3184.0516290000005</c:v>
                </c:pt>
                <c:pt idx="617">
                  <c:v>5520.9854429999996</c:v>
                </c:pt>
                <c:pt idx="618">
                  <c:v>5093.2568209999999</c:v>
                </c:pt>
                <c:pt idx="619">
                  <c:v>4379.6791869999997</c:v>
                </c:pt>
                <c:pt idx="620">
                  <c:v>7598.1260650000004</c:v>
                </c:pt>
                <c:pt idx="628">
                  <c:v>8066.9888929999997</c:v>
                </c:pt>
                <c:pt idx="630">
                  <c:v>11496.863585999999</c:v>
                </c:pt>
                <c:pt idx="648">
                  <c:v>1913.0931310000001</c:v>
                </c:pt>
                <c:pt idx="667">
                  <c:v>1520.9811629999999</c:v>
                </c:pt>
                <c:pt idx="762">
                  <c:v>23.427961</c:v>
                </c:pt>
                <c:pt idx="1015">
                  <c:v>3053.7387760000001</c:v>
                </c:pt>
                <c:pt idx="1016">
                  <c:v>294.85599500000001</c:v>
                </c:pt>
                <c:pt idx="1017">
                  <c:v>1249.7667630000001</c:v>
                </c:pt>
                <c:pt idx="1519">
                  <c:v>333.47736700000002</c:v>
                </c:pt>
                <c:pt idx="1520">
                  <c:v>1887.5790549999999</c:v>
                </c:pt>
                <c:pt idx="1563">
                  <c:v>252.40531499999997</c:v>
                </c:pt>
                <c:pt idx="1717">
                  <c:v>532.10875899999996</c:v>
                </c:pt>
                <c:pt idx="1762">
                  <c:v>3852.3224519999999</c:v>
                </c:pt>
                <c:pt idx="1763">
                  <c:v>2178.1912259999999</c:v>
                </c:pt>
                <c:pt idx="1795">
                  <c:v>2974.6093430000001</c:v>
                </c:pt>
                <c:pt idx="1797">
                  <c:v>1124.995034</c:v>
                </c:pt>
                <c:pt idx="1817">
                  <c:v>1233.9174309999999</c:v>
                </c:pt>
                <c:pt idx="1818">
                  <c:v>1827.1884289999998</c:v>
                </c:pt>
                <c:pt idx="1819">
                  <c:v>418.00866999999994</c:v>
                </c:pt>
                <c:pt idx="1820">
                  <c:v>4243.2655290000002</c:v>
                </c:pt>
                <c:pt idx="1839">
                  <c:v>277.55804899999998</c:v>
                </c:pt>
                <c:pt idx="1922">
                  <c:v>5894.2195439999996</c:v>
                </c:pt>
                <c:pt idx="1923">
                  <c:v>5672.3826290000006</c:v>
                </c:pt>
                <c:pt idx="2075">
                  <c:v>9434.932189000001</c:v>
                </c:pt>
                <c:pt idx="2076">
                  <c:v>7189.8515020000004</c:v>
                </c:pt>
                <c:pt idx="2077">
                  <c:v>7030.3587029999999</c:v>
                </c:pt>
                <c:pt idx="2289">
                  <c:v>9459.9804079999994</c:v>
                </c:pt>
                <c:pt idx="2308">
                  <c:v>784.20619799999997</c:v>
                </c:pt>
                <c:pt idx="2325">
                  <c:v>491.84024199999999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F2C-4469-8A23-452FE5607F17}"/>
            </c:ext>
          </c:extLst>
        </c:ser>
        <c:ser>
          <c:idx val="9"/>
          <c:order val="9"/>
          <c:tx>
            <c:v>45 degree</c:v>
          </c:tx>
          <c:spPr>
            <a:ln w="19050">
              <a:noFill/>
            </a:ln>
          </c:spPr>
          <c:xVal>
            <c:numRef>
              <c:f>ref0!$A$1:$A$2</c:f>
              <c:numCache>
                <c:formatCode>General</c:formatCode>
                <c:ptCount val="2"/>
                <c:pt idx="0">
                  <c:v>0</c:v>
                </c:pt>
                <c:pt idx="1">
                  <c:v>165472.37890700001</c:v>
                </c:pt>
              </c:numCache>
            </c:numRef>
          </c:xVal>
          <c:yVal>
            <c:numRef>
              <c:f>ref0!$B$1:$B$2</c:f>
              <c:numCache>
                <c:formatCode>General</c:formatCode>
                <c:ptCount val="2"/>
                <c:pt idx="0">
                  <c:v>0</c:v>
                </c:pt>
                <c:pt idx="1">
                  <c:v>165472.37890700001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82-4093-8C26-96BC35C5B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26464"/>
        <c:axId val="231732736"/>
        <c:extLst/>
      </c:scatterChart>
      <c:valAx>
        <c:axId val="23172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732736"/>
        <c:crosses val="autoZero"/>
        <c:crossBetween val="midCat"/>
      </c:valAx>
      <c:valAx>
        <c:axId val="2317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72646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Jurisdiction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3112441845470533"/>
          <c:h val="0.82746806649168858"/>
        </c:manualLayout>
      </c:layout>
      <c:scatterChart>
        <c:scatterStyle val="lineMarker"/>
        <c:varyColors val="0"/>
        <c:ser>
          <c:idx val="12"/>
          <c:order val="0"/>
          <c:tx>
            <c:v>45 degree</c:v>
          </c:tx>
          <c:spPr>
            <a:ln w="19050">
              <a:noFill/>
            </a:ln>
          </c:spPr>
          <c:xVal>
            <c:numRef>
              <c:f>ref0!$A$1:$A$2</c:f>
              <c:numCache>
                <c:formatCode>General</c:formatCode>
                <c:ptCount val="2"/>
                <c:pt idx="0">
                  <c:v>0</c:v>
                </c:pt>
                <c:pt idx="1">
                  <c:v>165472.37890700001</c:v>
                </c:pt>
              </c:numCache>
            </c:numRef>
          </c:xVal>
          <c:yVal>
            <c:numRef>
              <c:f>ref0!$B$1:$B$2</c:f>
              <c:numCache>
                <c:formatCode>General</c:formatCode>
                <c:ptCount val="2"/>
                <c:pt idx="0">
                  <c:v>0</c:v>
                </c:pt>
                <c:pt idx="1">
                  <c:v>165472.37890700001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478-4B2C-9018-8AC0A2F6A43B}"/>
            </c:ext>
          </c:extLst>
        </c:ser>
        <c:ser>
          <c:idx val="5"/>
          <c:order val="1"/>
          <c:tx>
            <c:v>Del Mar</c:v>
          </c:tx>
          <c:spPr>
            <a:ln w="19050">
              <a:noFill/>
            </a:ln>
          </c:spP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036968733517507E-2"/>
                  <c:y val="-0.11210301677560058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pivot_jur!$H$6:$H$2380</c:f>
              <c:numCache>
                <c:formatCode>General</c:formatCode>
                <c:ptCount val="2375"/>
                <c:pt idx="249">
                  <c:v>15800</c:v>
                </c:pt>
                <c:pt idx="1187">
                  <c:v>20400</c:v>
                </c:pt>
                <c:pt idx="1188">
                  <c:v>21100</c:v>
                </c:pt>
                <c:pt idx="1189">
                  <c:v>19500</c:v>
                </c:pt>
                <c:pt idx="2156">
                  <c:v>6000</c:v>
                </c:pt>
              </c:numCache>
            </c:numRef>
          </c:xVal>
          <c:yVal>
            <c:numRef>
              <c:f>pivot_jur!$I$6:$I$2380</c:f>
              <c:numCache>
                <c:formatCode>General</c:formatCode>
                <c:ptCount val="2375"/>
                <c:pt idx="249">
                  <c:v>4836.4126830000005</c:v>
                </c:pt>
                <c:pt idx="1187">
                  <c:v>14077.338735999998</c:v>
                </c:pt>
                <c:pt idx="1188">
                  <c:v>18320.679640999999</c:v>
                </c:pt>
                <c:pt idx="1189">
                  <c:v>17956.366149999998</c:v>
                </c:pt>
                <c:pt idx="2156">
                  <c:v>2129.5307359999997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478-4B2C-9018-8AC0A2F6A43B}"/>
            </c:ext>
          </c:extLst>
        </c:ser>
        <c:ser>
          <c:idx val="0"/>
          <c:order val="2"/>
          <c:tx>
            <c:v>Carlsbad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2132839212012351E-2"/>
                  <c:y val="2.7278411333572762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pivot_jur!$B$6:$B$2380</c:f>
              <c:numCache>
                <c:formatCode>General</c:formatCode>
                <c:ptCount val="2375"/>
                <c:pt idx="10">
                  <c:v>35500</c:v>
                </c:pt>
                <c:pt idx="61">
                  <c:v>95533</c:v>
                </c:pt>
                <c:pt idx="62">
                  <c:v>93015</c:v>
                </c:pt>
                <c:pt idx="63">
                  <c:v>92809</c:v>
                </c:pt>
                <c:pt idx="64">
                  <c:v>99844</c:v>
                </c:pt>
                <c:pt idx="96">
                  <c:v>35900</c:v>
                </c:pt>
                <c:pt idx="131">
                  <c:v>37800</c:v>
                </c:pt>
                <c:pt idx="248">
                  <c:v>9851</c:v>
                </c:pt>
                <c:pt idx="250">
                  <c:v>6602</c:v>
                </c:pt>
                <c:pt idx="256">
                  <c:v>7755</c:v>
                </c:pt>
                <c:pt idx="257">
                  <c:v>6656</c:v>
                </c:pt>
                <c:pt idx="258">
                  <c:v>8479</c:v>
                </c:pt>
                <c:pt idx="259">
                  <c:v>8082</c:v>
                </c:pt>
                <c:pt idx="363">
                  <c:v>39500</c:v>
                </c:pt>
                <c:pt idx="399">
                  <c:v>26900</c:v>
                </c:pt>
                <c:pt idx="417">
                  <c:v>19600</c:v>
                </c:pt>
                <c:pt idx="496">
                  <c:v>19800</c:v>
                </c:pt>
                <c:pt idx="500">
                  <c:v>11500</c:v>
                </c:pt>
                <c:pt idx="579">
                  <c:v>28100</c:v>
                </c:pt>
                <c:pt idx="580">
                  <c:v>29400</c:v>
                </c:pt>
                <c:pt idx="666">
                  <c:v>6800</c:v>
                </c:pt>
                <c:pt idx="671">
                  <c:v>100711</c:v>
                </c:pt>
                <c:pt idx="672">
                  <c:v>88873</c:v>
                </c:pt>
                <c:pt idx="673">
                  <c:v>92586</c:v>
                </c:pt>
                <c:pt idx="704">
                  <c:v>9030</c:v>
                </c:pt>
                <c:pt idx="736">
                  <c:v>28600</c:v>
                </c:pt>
                <c:pt idx="781">
                  <c:v>8900</c:v>
                </c:pt>
                <c:pt idx="898">
                  <c:v>9989</c:v>
                </c:pt>
                <c:pt idx="899">
                  <c:v>8319</c:v>
                </c:pt>
                <c:pt idx="956">
                  <c:v>10427</c:v>
                </c:pt>
                <c:pt idx="1031">
                  <c:v>26500</c:v>
                </c:pt>
                <c:pt idx="1032">
                  <c:v>37200</c:v>
                </c:pt>
                <c:pt idx="1033">
                  <c:v>14200</c:v>
                </c:pt>
                <c:pt idx="1050">
                  <c:v>31100</c:v>
                </c:pt>
                <c:pt idx="1051">
                  <c:v>17115</c:v>
                </c:pt>
                <c:pt idx="1056">
                  <c:v>90080</c:v>
                </c:pt>
                <c:pt idx="1057">
                  <c:v>96391</c:v>
                </c:pt>
                <c:pt idx="1058">
                  <c:v>100241</c:v>
                </c:pt>
                <c:pt idx="1061">
                  <c:v>12300</c:v>
                </c:pt>
                <c:pt idx="1119">
                  <c:v>54900</c:v>
                </c:pt>
                <c:pt idx="1120">
                  <c:v>2468</c:v>
                </c:pt>
                <c:pt idx="1121">
                  <c:v>9550</c:v>
                </c:pt>
                <c:pt idx="1122">
                  <c:v>84304</c:v>
                </c:pt>
                <c:pt idx="1123">
                  <c:v>86290</c:v>
                </c:pt>
                <c:pt idx="1124">
                  <c:v>10772</c:v>
                </c:pt>
                <c:pt idx="1125">
                  <c:v>98062</c:v>
                </c:pt>
                <c:pt idx="1126">
                  <c:v>95358</c:v>
                </c:pt>
                <c:pt idx="1127">
                  <c:v>20400</c:v>
                </c:pt>
                <c:pt idx="1383">
                  <c:v>14600</c:v>
                </c:pt>
                <c:pt idx="1416">
                  <c:v>4400</c:v>
                </c:pt>
                <c:pt idx="1430">
                  <c:v>91626</c:v>
                </c:pt>
                <c:pt idx="1444">
                  <c:v>55200</c:v>
                </c:pt>
                <c:pt idx="1445">
                  <c:v>38900</c:v>
                </c:pt>
                <c:pt idx="1446">
                  <c:v>53800</c:v>
                </c:pt>
                <c:pt idx="1496">
                  <c:v>28100</c:v>
                </c:pt>
                <c:pt idx="1780">
                  <c:v>21900</c:v>
                </c:pt>
                <c:pt idx="1863">
                  <c:v>94176</c:v>
                </c:pt>
                <c:pt idx="1864">
                  <c:v>99712</c:v>
                </c:pt>
                <c:pt idx="1866">
                  <c:v>94615</c:v>
                </c:pt>
                <c:pt idx="1905">
                  <c:v>5050</c:v>
                </c:pt>
                <c:pt idx="1927">
                  <c:v>4689</c:v>
                </c:pt>
                <c:pt idx="1928">
                  <c:v>5030</c:v>
                </c:pt>
                <c:pt idx="1931">
                  <c:v>7680</c:v>
                </c:pt>
                <c:pt idx="2135">
                  <c:v>6766</c:v>
                </c:pt>
                <c:pt idx="2136">
                  <c:v>2565</c:v>
                </c:pt>
                <c:pt idx="2137">
                  <c:v>3272</c:v>
                </c:pt>
                <c:pt idx="2154">
                  <c:v>12933</c:v>
                </c:pt>
                <c:pt idx="2228">
                  <c:v>16600</c:v>
                </c:pt>
              </c:numCache>
            </c:numRef>
          </c:xVal>
          <c:yVal>
            <c:numRef>
              <c:f>pivot_jur!$C$6:$C$2380</c:f>
              <c:numCache>
                <c:formatCode>General</c:formatCode>
                <c:ptCount val="2375"/>
                <c:pt idx="10">
                  <c:v>36434.458985999998</c:v>
                </c:pt>
                <c:pt idx="61">
                  <c:v>93664.69384800001</c:v>
                </c:pt>
                <c:pt idx="62">
                  <c:v>88528.632812999989</c:v>
                </c:pt>
                <c:pt idx="63">
                  <c:v>88440.536622</c:v>
                </c:pt>
                <c:pt idx="64">
                  <c:v>94304.983396999989</c:v>
                </c:pt>
                <c:pt idx="96">
                  <c:v>45313.614989000009</c:v>
                </c:pt>
                <c:pt idx="131">
                  <c:v>33056.783844999998</c:v>
                </c:pt>
                <c:pt idx="248">
                  <c:v>10974.60852</c:v>
                </c:pt>
                <c:pt idx="250">
                  <c:v>5663.251816</c:v>
                </c:pt>
                <c:pt idx="256">
                  <c:v>5712.0602410000001</c:v>
                </c:pt>
                <c:pt idx="257">
                  <c:v>5500.0285800000001</c:v>
                </c:pt>
                <c:pt idx="258">
                  <c:v>11586.742125999999</c:v>
                </c:pt>
                <c:pt idx="259">
                  <c:v>7627.0831900000003</c:v>
                </c:pt>
                <c:pt idx="363">
                  <c:v>34747.255310000008</c:v>
                </c:pt>
                <c:pt idx="399">
                  <c:v>31896.142577999999</c:v>
                </c:pt>
                <c:pt idx="417">
                  <c:v>6348.6001089999991</c:v>
                </c:pt>
                <c:pt idx="496">
                  <c:v>15419.796096000002</c:v>
                </c:pt>
                <c:pt idx="500">
                  <c:v>18674.582413000004</c:v>
                </c:pt>
                <c:pt idx="579">
                  <c:v>36820.974426000001</c:v>
                </c:pt>
                <c:pt idx="580">
                  <c:v>42625.785155999998</c:v>
                </c:pt>
                <c:pt idx="666">
                  <c:v>5251.1243299999996</c:v>
                </c:pt>
                <c:pt idx="671">
                  <c:v>102279.754395</c:v>
                </c:pt>
                <c:pt idx="672">
                  <c:v>101223.592284</c:v>
                </c:pt>
                <c:pt idx="673">
                  <c:v>101676.856445</c:v>
                </c:pt>
                <c:pt idx="704">
                  <c:v>11576.506958</c:v>
                </c:pt>
                <c:pt idx="736">
                  <c:v>29759.305937999998</c:v>
                </c:pt>
                <c:pt idx="781">
                  <c:v>8600.7016370000001</c:v>
                </c:pt>
                <c:pt idx="898">
                  <c:v>8138.8684079999994</c:v>
                </c:pt>
                <c:pt idx="899">
                  <c:v>7558.9008169999997</c:v>
                </c:pt>
                <c:pt idx="956">
                  <c:v>13751.126861000001</c:v>
                </c:pt>
                <c:pt idx="1031">
                  <c:v>25464.652495000002</c:v>
                </c:pt>
                <c:pt idx="1032">
                  <c:v>48864.369446999997</c:v>
                </c:pt>
                <c:pt idx="1033">
                  <c:v>21103.948774000004</c:v>
                </c:pt>
                <c:pt idx="1050">
                  <c:v>41058.492492999998</c:v>
                </c:pt>
                <c:pt idx="1051">
                  <c:v>12631.917267000001</c:v>
                </c:pt>
                <c:pt idx="1056">
                  <c:v>92882.272950000013</c:v>
                </c:pt>
                <c:pt idx="1057">
                  <c:v>96212.436522999997</c:v>
                </c:pt>
                <c:pt idx="1058">
                  <c:v>95558.247558999996</c:v>
                </c:pt>
                <c:pt idx="1061">
                  <c:v>10789.809456999999</c:v>
                </c:pt>
                <c:pt idx="1119">
                  <c:v>39264.084107000002</c:v>
                </c:pt>
                <c:pt idx="1120">
                  <c:v>2774.4426350000003</c:v>
                </c:pt>
                <c:pt idx="1121">
                  <c:v>6757.983565999999</c:v>
                </c:pt>
                <c:pt idx="1122">
                  <c:v>86057.715821000005</c:v>
                </c:pt>
                <c:pt idx="1123">
                  <c:v>84636.968261999995</c:v>
                </c:pt>
                <c:pt idx="1124">
                  <c:v>11275.269469999999</c:v>
                </c:pt>
                <c:pt idx="1125">
                  <c:v>95912.235840000008</c:v>
                </c:pt>
                <c:pt idx="1126">
                  <c:v>95590.143555999995</c:v>
                </c:pt>
                <c:pt idx="1127">
                  <c:v>12206.151826000001</c:v>
                </c:pt>
                <c:pt idx="1383">
                  <c:v>11976.463275</c:v>
                </c:pt>
                <c:pt idx="1416">
                  <c:v>2499.5170420000004</c:v>
                </c:pt>
                <c:pt idx="1430">
                  <c:v>104916.87451199999</c:v>
                </c:pt>
                <c:pt idx="1444">
                  <c:v>46489.559204999998</c:v>
                </c:pt>
                <c:pt idx="1445">
                  <c:v>32637.876449000003</c:v>
                </c:pt>
                <c:pt idx="1446">
                  <c:v>51935.671140999999</c:v>
                </c:pt>
                <c:pt idx="1496">
                  <c:v>36158.213133999998</c:v>
                </c:pt>
                <c:pt idx="1780">
                  <c:v>17356.600326</c:v>
                </c:pt>
                <c:pt idx="1863">
                  <c:v>90248.988282000006</c:v>
                </c:pt>
                <c:pt idx="1864">
                  <c:v>95558.247558999996</c:v>
                </c:pt>
                <c:pt idx="1866">
                  <c:v>94304.983396999989</c:v>
                </c:pt>
                <c:pt idx="1905">
                  <c:v>4158.7570340000002</c:v>
                </c:pt>
                <c:pt idx="1927">
                  <c:v>5556.0380550000009</c:v>
                </c:pt>
                <c:pt idx="1928">
                  <c:v>4751.9341089999998</c:v>
                </c:pt>
                <c:pt idx="1931">
                  <c:v>5581.4666750000006</c:v>
                </c:pt>
                <c:pt idx="2135">
                  <c:v>6678.9286810000012</c:v>
                </c:pt>
                <c:pt idx="2136">
                  <c:v>3348.7659769999996</c:v>
                </c:pt>
                <c:pt idx="2137">
                  <c:v>2461.6707919999999</c:v>
                </c:pt>
                <c:pt idx="2154">
                  <c:v>8643.6006310000012</c:v>
                </c:pt>
                <c:pt idx="2228">
                  <c:v>3496.1044900000002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478-4B2C-9018-8AC0A2F6A43B}"/>
            </c:ext>
          </c:extLst>
        </c:ser>
        <c:ser>
          <c:idx val="3"/>
          <c:order val="3"/>
          <c:tx>
            <c:v>Chula Vista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9.4026230046440496E-3"/>
                  <c:y val="-2.9542128706869029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pivot_jur!$D$6:$D$2380</c:f>
              <c:numCache>
                <c:formatCode>General</c:formatCode>
                <c:ptCount val="2375"/>
                <c:pt idx="72">
                  <c:v>70589</c:v>
                </c:pt>
                <c:pt idx="73">
                  <c:v>84734</c:v>
                </c:pt>
                <c:pt idx="74">
                  <c:v>112336</c:v>
                </c:pt>
                <c:pt idx="75">
                  <c:v>125375</c:v>
                </c:pt>
                <c:pt idx="114">
                  <c:v>131719</c:v>
                </c:pt>
                <c:pt idx="115">
                  <c:v>116348</c:v>
                </c:pt>
                <c:pt idx="116">
                  <c:v>108504</c:v>
                </c:pt>
                <c:pt idx="117">
                  <c:v>67552</c:v>
                </c:pt>
                <c:pt idx="119">
                  <c:v>73646</c:v>
                </c:pt>
                <c:pt idx="158">
                  <c:v>21100</c:v>
                </c:pt>
                <c:pt idx="159">
                  <c:v>25400</c:v>
                </c:pt>
                <c:pt idx="160">
                  <c:v>18100</c:v>
                </c:pt>
                <c:pt idx="161">
                  <c:v>10100</c:v>
                </c:pt>
                <c:pt idx="162">
                  <c:v>13800</c:v>
                </c:pt>
                <c:pt idx="202">
                  <c:v>6400</c:v>
                </c:pt>
                <c:pt idx="229">
                  <c:v>6200</c:v>
                </c:pt>
                <c:pt idx="230">
                  <c:v>10200</c:v>
                </c:pt>
                <c:pt idx="284">
                  <c:v>23500</c:v>
                </c:pt>
                <c:pt idx="285">
                  <c:v>4800</c:v>
                </c:pt>
                <c:pt idx="304">
                  <c:v>25800</c:v>
                </c:pt>
                <c:pt idx="352">
                  <c:v>11600</c:v>
                </c:pt>
                <c:pt idx="353">
                  <c:v>20500</c:v>
                </c:pt>
                <c:pt idx="354">
                  <c:v>19800</c:v>
                </c:pt>
                <c:pt idx="386">
                  <c:v>7500</c:v>
                </c:pt>
                <c:pt idx="387">
                  <c:v>30600</c:v>
                </c:pt>
                <c:pt idx="484">
                  <c:v>21600</c:v>
                </c:pt>
                <c:pt idx="485">
                  <c:v>28200</c:v>
                </c:pt>
                <c:pt idx="506">
                  <c:v>28000</c:v>
                </c:pt>
                <c:pt idx="547">
                  <c:v>24400</c:v>
                </c:pt>
                <c:pt idx="737">
                  <c:v>12993</c:v>
                </c:pt>
                <c:pt idx="738">
                  <c:v>14591</c:v>
                </c:pt>
                <c:pt idx="763">
                  <c:v>4818</c:v>
                </c:pt>
                <c:pt idx="764">
                  <c:v>4893</c:v>
                </c:pt>
                <c:pt idx="766">
                  <c:v>6412</c:v>
                </c:pt>
                <c:pt idx="767">
                  <c:v>6601</c:v>
                </c:pt>
                <c:pt idx="768">
                  <c:v>9252</c:v>
                </c:pt>
                <c:pt idx="769">
                  <c:v>10237</c:v>
                </c:pt>
                <c:pt idx="859">
                  <c:v>28500</c:v>
                </c:pt>
                <c:pt idx="861">
                  <c:v>61865</c:v>
                </c:pt>
                <c:pt idx="862">
                  <c:v>11050</c:v>
                </c:pt>
                <c:pt idx="864">
                  <c:v>13498</c:v>
                </c:pt>
                <c:pt idx="955">
                  <c:v>13040</c:v>
                </c:pt>
                <c:pt idx="958">
                  <c:v>6210</c:v>
                </c:pt>
                <c:pt idx="959">
                  <c:v>11478</c:v>
                </c:pt>
                <c:pt idx="960">
                  <c:v>19351</c:v>
                </c:pt>
                <c:pt idx="1197">
                  <c:v>38300</c:v>
                </c:pt>
                <c:pt idx="1198">
                  <c:v>2500</c:v>
                </c:pt>
                <c:pt idx="1385">
                  <c:v>5800</c:v>
                </c:pt>
                <c:pt idx="1441">
                  <c:v>72820</c:v>
                </c:pt>
                <c:pt idx="1447">
                  <c:v>53300</c:v>
                </c:pt>
                <c:pt idx="1561">
                  <c:v>31300</c:v>
                </c:pt>
                <c:pt idx="1777">
                  <c:v>71063</c:v>
                </c:pt>
                <c:pt idx="1778">
                  <c:v>102842</c:v>
                </c:pt>
                <c:pt idx="1944">
                  <c:v>13241</c:v>
                </c:pt>
                <c:pt idx="1986">
                  <c:v>82654</c:v>
                </c:pt>
                <c:pt idx="1987">
                  <c:v>80105</c:v>
                </c:pt>
                <c:pt idx="1988">
                  <c:v>71820</c:v>
                </c:pt>
                <c:pt idx="1989">
                  <c:v>85760</c:v>
                </c:pt>
                <c:pt idx="1990">
                  <c:v>74878</c:v>
                </c:pt>
                <c:pt idx="1991">
                  <c:v>87099</c:v>
                </c:pt>
                <c:pt idx="1992">
                  <c:v>76063</c:v>
                </c:pt>
                <c:pt idx="1993">
                  <c:v>87065</c:v>
                </c:pt>
                <c:pt idx="1994">
                  <c:v>88046</c:v>
                </c:pt>
                <c:pt idx="1995">
                  <c:v>87276</c:v>
                </c:pt>
                <c:pt idx="1996">
                  <c:v>54044</c:v>
                </c:pt>
                <c:pt idx="1997">
                  <c:v>57110</c:v>
                </c:pt>
                <c:pt idx="1998">
                  <c:v>9488</c:v>
                </c:pt>
                <c:pt idx="2092">
                  <c:v>20598</c:v>
                </c:pt>
                <c:pt idx="2162">
                  <c:v>3597</c:v>
                </c:pt>
                <c:pt idx="2165">
                  <c:v>6026</c:v>
                </c:pt>
                <c:pt idx="2166">
                  <c:v>6026</c:v>
                </c:pt>
                <c:pt idx="2270">
                  <c:v>10772</c:v>
                </c:pt>
                <c:pt idx="2272">
                  <c:v>14205</c:v>
                </c:pt>
                <c:pt idx="2323">
                  <c:v>15613</c:v>
                </c:pt>
                <c:pt idx="2357">
                  <c:v>2800</c:v>
                </c:pt>
              </c:numCache>
            </c:numRef>
          </c:xVal>
          <c:yVal>
            <c:numRef>
              <c:f>pivot_jur!$E$6:$E$2380</c:f>
              <c:numCache>
                <c:formatCode>General</c:formatCode>
                <c:ptCount val="2375"/>
                <c:pt idx="72">
                  <c:v>64460.819578999995</c:v>
                </c:pt>
                <c:pt idx="73">
                  <c:v>78078.392090000008</c:v>
                </c:pt>
                <c:pt idx="74">
                  <c:v>103793.88671799999</c:v>
                </c:pt>
                <c:pt idx="75">
                  <c:v>112043.30468799999</c:v>
                </c:pt>
                <c:pt idx="114">
                  <c:v>127883.344727</c:v>
                </c:pt>
                <c:pt idx="115">
                  <c:v>117957.67431599999</c:v>
                </c:pt>
                <c:pt idx="116">
                  <c:v>103119.029786</c:v>
                </c:pt>
                <c:pt idx="117">
                  <c:v>76493.030272999997</c:v>
                </c:pt>
                <c:pt idx="119">
                  <c:v>76713.596678000002</c:v>
                </c:pt>
                <c:pt idx="158">
                  <c:v>12307.956291</c:v>
                </c:pt>
                <c:pt idx="159">
                  <c:v>19064.645356000001</c:v>
                </c:pt>
                <c:pt idx="160">
                  <c:v>14307.071532999998</c:v>
                </c:pt>
                <c:pt idx="161">
                  <c:v>2596.3828490000001</c:v>
                </c:pt>
                <c:pt idx="162">
                  <c:v>12324.819818</c:v>
                </c:pt>
                <c:pt idx="202">
                  <c:v>11895.403373000001</c:v>
                </c:pt>
                <c:pt idx="229">
                  <c:v>2218.5713599999999</c:v>
                </c:pt>
                <c:pt idx="230">
                  <c:v>12747.586051</c:v>
                </c:pt>
                <c:pt idx="284">
                  <c:v>15987.088179999999</c:v>
                </c:pt>
                <c:pt idx="285">
                  <c:v>4837.3182529999995</c:v>
                </c:pt>
                <c:pt idx="304">
                  <c:v>41383.395386999997</c:v>
                </c:pt>
                <c:pt idx="352">
                  <c:v>7651.4824490000001</c:v>
                </c:pt>
                <c:pt idx="353">
                  <c:v>21923.923705000001</c:v>
                </c:pt>
                <c:pt idx="354">
                  <c:v>20175.575592000001</c:v>
                </c:pt>
                <c:pt idx="386">
                  <c:v>7154.4345300000004</c:v>
                </c:pt>
                <c:pt idx="387">
                  <c:v>13054.667304999999</c:v>
                </c:pt>
                <c:pt idx="484">
                  <c:v>17217.223281999999</c:v>
                </c:pt>
                <c:pt idx="485">
                  <c:v>18778.721343999998</c:v>
                </c:pt>
                <c:pt idx="506">
                  <c:v>23406.675324</c:v>
                </c:pt>
                <c:pt idx="547">
                  <c:v>15838.496536000001</c:v>
                </c:pt>
                <c:pt idx="737">
                  <c:v>12533.752121</c:v>
                </c:pt>
                <c:pt idx="738">
                  <c:v>12226.755187000001</c:v>
                </c:pt>
                <c:pt idx="763">
                  <c:v>6891.1660460000003</c:v>
                </c:pt>
                <c:pt idx="764">
                  <c:v>5249.9406740000004</c:v>
                </c:pt>
                <c:pt idx="766">
                  <c:v>7365.8328850000007</c:v>
                </c:pt>
                <c:pt idx="767">
                  <c:v>5929.4661559999995</c:v>
                </c:pt>
                <c:pt idx="768">
                  <c:v>8747.2023919999992</c:v>
                </c:pt>
                <c:pt idx="769">
                  <c:v>8935.8795170000012</c:v>
                </c:pt>
                <c:pt idx="859">
                  <c:v>23364.729217</c:v>
                </c:pt>
                <c:pt idx="861">
                  <c:v>68941.083008000001</c:v>
                </c:pt>
                <c:pt idx="862">
                  <c:v>9170.0864110000002</c:v>
                </c:pt>
                <c:pt idx="864">
                  <c:v>9925.6772469999996</c:v>
                </c:pt>
                <c:pt idx="955">
                  <c:v>8249.4258420000006</c:v>
                </c:pt>
                <c:pt idx="958">
                  <c:v>5679.7004239999997</c:v>
                </c:pt>
                <c:pt idx="959">
                  <c:v>7095.0005799999999</c:v>
                </c:pt>
                <c:pt idx="960">
                  <c:v>18609.692382000001</c:v>
                </c:pt>
                <c:pt idx="1197">
                  <c:v>32375.948914000001</c:v>
                </c:pt>
                <c:pt idx="1198">
                  <c:v>5372.7545390000005</c:v>
                </c:pt>
                <c:pt idx="1385">
                  <c:v>7162.9302520000001</c:v>
                </c:pt>
                <c:pt idx="1441">
                  <c:v>67227.285157000006</c:v>
                </c:pt>
                <c:pt idx="1447">
                  <c:v>54695.016602000003</c:v>
                </c:pt>
                <c:pt idx="1561">
                  <c:v>19803.886704</c:v>
                </c:pt>
                <c:pt idx="1777">
                  <c:v>81468.671386000002</c:v>
                </c:pt>
                <c:pt idx="1778">
                  <c:v>95676.079590000008</c:v>
                </c:pt>
                <c:pt idx="1944">
                  <c:v>10358.512054000001</c:v>
                </c:pt>
                <c:pt idx="1986">
                  <c:v>68221.211790999994</c:v>
                </c:pt>
                <c:pt idx="1987">
                  <c:v>77707.596680000002</c:v>
                </c:pt>
                <c:pt idx="1988">
                  <c:v>78083.878419000001</c:v>
                </c:pt>
                <c:pt idx="1989">
                  <c:v>89506.399415000007</c:v>
                </c:pt>
                <c:pt idx="1990">
                  <c:v>83554.545409999992</c:v>
                </c:pt>
                <c:pt idx="1991">
                  <c:v>91915.369139999995</c:v>
                </c:pt>
                <c:pt idx="1992">
                  <c:v>81308.573241999999</c:v>
                </c:pt>
                <c:pt idx="1993">
                  <c:v>95211.194824000006</c:v>
                </c:pt>
                <c:pt idx="1994">
                  <c:v>97849.979490999991</c:v>
                </c:pt>
                <c:pt idx="1995">
                  <c:v>79545.365234000012</c:v>
                </c:pt>
                <c:pt idx="1996">
                  <c:v>44762.160398999993</c:v>
                </c:pt>
                <c:pt idx="1997">
                  <c:v>56645.648559000001</c:v>
                </c:pt>
                <c:pt idx="1998">
                  <c:v>7355.5661010000003</c:v>
                </c:pt>
                <c:pt idx="2092">
                  <c:v>15141.016846</c:v>
                </c:pt>
                <c:pt idx="2162">
                  <c:v>2317.997754</c:v>
                </c:pt>
                <c:pt idx="2165">
                  <c:v>9939.0017700000008</c:v>
                </c:pt>
                <c:pt idx="2166">
                  <c:v>9939.0017700000008</c:v>
                </c:pt>
                <c:pt idx="2270">
                  <c:v>10395.793518</c:v>
                </c:pt>
                <c:pt idx="2272">
                  <c:v>13124.97705</c:v>
                </c:pt>
                <c:pt idx="2323">
                  <c:v>16023.942765</c:v>
                </c:pt>
                <c:pt idx="2357">
                  <c:v>12704.079071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478-4B2C-9018-8AC0A2F6A43B}"/>
            </c:ext>
          </c:extLst>
        </c:ser>
        <c:ser>
          <c:idx val="4"/>
          <c:order val="4"/>
          <c:tx>
            <c:v>Coronado</c:v>
          </c:tx>
          <c:spPr>
            <a:ln w="19050">
              <a:noFill/>
            </a:ln>
          </c:spPr>
          <c:trendline>
            <c:spPr>
              <a:ln w="15875">
                <a:solidFill>
                  <a:srgbClr val="0070C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3684686225006061E-3"/>
                  <c:y val="-4.2787771136020218E-2"/>
                </c:manualLayout>
              </c:layout>
              <c:numFmt formatCode="#,##0.00" sourceLinked="0"/>
              <c:spPr>
                <a:solidFill>
                  <a:srgbClr val="00B0F0">
                    <a:alpha val="4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pivot_jur!$F$6:$F$2380</c:f>
              <c:numCache>
                <c:formatCode>General</c:formatCode>
                <c:ptCount val="2375"/>
                <c:pt idx="8">
                  <c:v>19052</c:v>
                </c:pt>
                <c:pt idx="308">
                  <c:v>11000</c:v>
                </c:pt>
                <c:pt idx="477">
                  <c:v>4400</c:v>
                </c:pt>
                <c:pt idx="587">
                  <c:v>42960</c:v>
                </c:pt>
                <c:pt idx="1195">
                  <c:v>21024</c:v>
                </c:pt>
                <c:pt idx="1217">
                  <c:v>2600</c:v>
                </c:pt>
                <c:pt idx="1220">
                  <c:v>18000</c:v>
                </c:pt>
                <c:pt idx="1373">
                  <c:v>6400</c:v>
                </c:pt>
                <c:pt idx="1374">
                  <c:v>3700</c:v>
                </c:pt>
                <c:pt idx="1375">
                  <c:v>5400</c:v>
                </c:pt>
                <c:pt idx="1376">
                  <c:v>9200</c:v>
                </c:pt>
                <c:pt idx="1515">
                  <c:v>27766</c:v>
                </c:pt>
                <c:pt idx="1559">
                  <c:v>6800</c:v>
                </c:pt>
                <c:pt idx="1637">
                  <c:v>3600</c:v>
                </c:pt>
                <c:pt idx="1638">
                  <c:v>6300</c:v>
                </c:pt>
                <c:pt idx="1639">
                  <c:v>10500</c:v>
                </c:pt>
                <c:pt idx="1643">
                  <c:v>9900</c:v>
                </c:pt>
                <c:pt idx="1644">
                  <c:v>3100</c:v>
                </c:pt>
                <c:pt idx="1796">
                  <c:v>24879</c:v>
                </c:pt>
              </c:numCache>
            </c:numRef>
          </c:xVal>
          <c:yVal>
            <c:numRef>
              <c:f>pivot_jur!$G$6:$G$2380</c:f>
              <c:numCache>
                <c:formatCode>General</c:formatCode>
                <c:ptCount val="2375"/>
                <c:pt idx="8">
                  <c:v>17985.015014000001</c:v>
                </c:pt>
                <c:pt idx="308">
                  <c:v>2621.6897669999998</c:v>
                </c:pt>
                <c:pt idx="477">
                  <c:v>624.11826899999994</c:v>
                </c:pt>
                <c:pt idx="587">
                  <c:v>43799.091675999996</c:v>
                </c:pt>
                <c:pt idx="1195">
                  <c:v>12075.55961</c:v>
                </c:pt>
                <c:pt idx="1217">
                  <c:v>2727.9119380000002</c:v>
                </c:pt>
                <c:pt idx="1220">
                  <c:v>18916.694090999998</c:v>
                </c:pt>
                <c:pt idx="1373">
                  <c:v>3498.6149350000001</c:v>
                </c:pt>
                <c:pt idx="1374">
                  <c:v>449.80980999999997</c:v>
                </c:pt>
                <c:pt idx="1375">
                  <c:v>12903.395909999999</c:v>
                </c:pt>
                <c:pt idx="1376">
                  <c:v>9496.8359990000008</c:v>
                </c:pt>
                <c:pt idx="1515">
                  <c:v>23489.123404999998</c:v>
                </c:pt>
                <c:pt idx="1559">
                  <c:v>1331.2434370000001</c:v>
                </c:pt>
                <c:pt idx="1637">
                  <c:v>678.58063400000003</c:v>
                </c:pt>
                <c:pt idx="1638">
                  <c:v>1684.1830759999998</c:v>
                </c:pt>
                <c:pt idx="1639">
                  <c:v>1326.258789</c:v>
                </c:pt>
                <c:pt idx="1643">
                  <c:v>4863.3345380000001</c:v>
                </c:pt>
                <c:pt idx="1644">
                  <c:v>128.16287199999999</c:v>
                </c:pt>
                <c:pt idx="1796">
                  <c:v>14822.645645000001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478-4B2C-9018-8AC0A2F6A43B}"/>
            </c:ext>
          </c:extLst>
        </c:ser>
        <c:ser>
          <c:idx val="1"/>
          <c:order val="5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478-4B2C-9018-8AC0A2F6A43B}"/>
            </c:ext>
          </c:extLst>
        </c:ser>
        <c:ser>
          <c:idx val="6"/>
          <c:order val="6"/>
          <c:tx>
            <c:v>EI Cajon</c:v>
          </c:tx>
          <c:spPr>
            <a:ln w="19050">
              <a:noFill/>
            </a:ln>
          </c:spPr>
          <c:marker>
            <c:symbol val="diamond"/>
            <c:size val="4"/>
          </c:marker>
          <c:dPt>
            <c:idx val="738"/>
            <c:marker>
              <c:symbol val="auto"/>
            </c:marker>
            <c:bubble3D val="0"/>
            <c:extLst>
              <c:ext xmlns:c16="http://schemas.microsoft.com/office/drawing/2014/chart" uri="{C3380CC4-5D6E-409C-BE32-E72D297353CC}">
                <c16:uniqueId val="{00000004-4C07-478D-8C4E-2F3007D4D2EF}"/>
              </c:ext>
            </c:extLst>
          </c:dPt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970981591245244E-2"/>
                  <c:y val="1.5670542942127053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pivot_jur!$J$6:$J$2380</c:f>
              <c:numCache>
                <c:formatCode>General</c:formatCode>
                <c:ptCount val="2375"/>
                <c:pt idx="3">
                  <c:v>15100</c:v>
                </c:pt>
                <c:pt idx="14">
                  <c:v>10900</c:v>
                </c:pt>
                <c:pt idx="45">
                  <c:v>10400</c:v>
                </c:pt>
                <c:pt idx="51">
                  <c:v>9800</c:v>
                </c:pt>
                <c:pt idx="52">
                  <c:v>20800</c:v>
                </c:pt>
                <c:pt idx="92">
                  <c:v>13900</c:v>
                </c:pt>
                <c:pt idx="132">
                  <c:v>3500</c:v>
                </c:pt>
                <c:pt idx="133">
                  <c:v>7700</c:v>
                </c:pt>
                <c:pt idx="139">
                  <c:v>9200</c:v>
                </c:pt>
                <c:pt idx="141">
                  <c:v>23000</c:v>
                </c:pt>
                <c:pt idx="142">
                  <c:v>14300</c:v>
                </c:pt>
                <c:pt idx="146">
                  <c:v>14200</c:v>
                </c:pt>
                <c:pt idx="163">
                  <c:v>13100</c:v>
                </c:pt>
                <c:pt idx="164">
                  <c:v>9300</c:v>
                </c:pt>
                <c:pt idx="165">
                  <c:v>9000</c:v>
                </c:pt>
                <c:pt idx="167">
                  <c:v>8200</c:v>
                </c:pt>
                <c:pt idx="168">
                  <c:v>4700</c:v>
                </c:pt>
                <c:pt idx="169">
                  <c:v>25000</c:v>
                </c:pt>
                <c:pt idx="171">
                  <c:v>23000</c:v>
                </c:pt>
                <c:pt idx="172">
                  <c:v>5300</c:v>
                </c:pt>
                <c:pt idx="178">
                  <c:v>9200</c:v>
                </c:pt>
                <c:pt idx="206">
                  <c:v>9300</c:v>
                </c:pt>
                <c:pt idx="231">
                  <c:v>24300</c:v>
                </c:pt>
                <c:pt idx="232">
                  <c:v>22900</c:v>
                </c:pt>
                <c:pt idx="233">
                  <c:v>5700</c:v>
                </c:pt>
                <c:pt idx="234">
                  <c:v>9800</c:v>
                </c:pt>
                <c:pt idx="238">
                  <c:v>11800</c:v>
                </c:pt>
                <c:pt idx="240">
                  <c:v>22500</c:v>
                </c:pt>
                <c:pt idx="241">
                  <c:v>16900</c:v>
                </c:pt>
                <c:pt idx="286">
                  <c:v>15300</c:v>
                </c:pt>
                <c:pt idx="287">
                  <c:v>8400</c:v>
                </c:pt>
                <c:pt idx="288">
                  <c:v>9900</c:v>
                </c:pt>
                <c:pt idx="289">
                  <c:v>8600</c:v>
                </c:pt>
                <c:pt idx="290">
                  <c:v>7300</c:v>
                </c:pt>
                <c:pt idx="291">
                  <c:v>7400</c:v>
                </c:pt>
                <c:pt idx="292">
                  <c:v>10200</c:v>
                </c:pt>
                <c:pt idx="293">
                  <c:v>8800</c:v>
                </c:pt>
                <c:pt idx="388">
                  <c:v>25800</c:v>
                </c:pt>
                <c:pt idx="389">
                  <c:v>11600</c:v>
                </c:pt>
                <c:pt idx="390">
                  <c:v>17900</c:v>
                </c:pt>
                <c:pt idx="391">
                  <c:v>13800</c:v>
                </c:pt>
                <c:pt idx="392">
                  <c:v>3900</c:v>
                </c:pt>
                <c:pt idx="393">
                  <c:v>6600</c:v>
                </c:pt>
                <c:pt idx="486">
                  <c:v>24900</c:v>
                </c:pt>
                <c:pt idx="487">
                  <c:v>28400</c:v>
                </c:pt>
                <c:pt idx="493">
                  <c:v>10800</c:v>
                </c:pt>
                <c:pt idx="503">
                  <c:v>5400</c:v>
                </c:pt>
                <c:pt idx="521">
                  <c:v>18900</c:v>
                </c:pt>
                <c:pt idx="532">
                  <c:v>13300</c:v>
                </c:pt>
                <c:pt idx="533">
                  <c:v>9000</c:v>
                </c:pt>
                <c:pt idx="568">
                  <c:v>20400</c:v>
                </c:pt>
                <c:pt idx="574">
                  <c:v>13900</c:v>
                </c:pt>
                <c:pt idx="575">
                  <c:v>17100</c:v>
                </c:pt>
                <c:pt idx="576">
                  <c:v>15700</c:v>
                </c:pt>
                <c:pt idx="577">
                  <c:v>21875</c:v>
                </c:pt>
                <c:pt idx="639">
                  <c:v>11700</c:v>
                </c:pt>
                <c:pt idx="940">
                  <c:v>100339</c:v>
                </c:pt>
                <c:pt idx="941">
                  <c:v>83545</c:v>
                </c:pt>
                <c:pt idx="942">
                  <c:v>88709</c:v>
                </c:pt>
                <c:pt idx="943">
                  <c:v>8038</c:v>
                </c:pt>
                <c:pt idx="944">
                  <c:v>20183</c:v>
                </c:pt>
                <c:pt idx="966">
                  <c:v>2800</c:v>
                </c:pt>
                <c:pt idx="967">
                  <c:v>98312</c:v>
                </c:pt>
                <c:pt idx="968">
                  <c:v>23590</c:v>
                </c:pt>
                <c:pt idx="969">
                  <c:v>126005</c:v>
                </c:pt>
                <c:pt idx="970">
                  <c:v>124107</c:v>
                </c:pt>
                <c:pt idx="999">
                  <c:v>37400</c:v>
                </c:pt>
                <c:pt idx="1000">
                  <c:v>27300</c:v>
                </c:pt>
                <c:pt idx="1001">
                  <c:v>27100</c:v>
                </c:pt>
                <c:pt idx="1030">
                  <c:v>33296</c:v>
                </c:pt>
                <c:pt idx="1063">
                  <c:v>3500</c:v>
                </c:pt>
                <c:pt idx="1064">
                  <c:v>2000</c:v>
                </c:pt>
                <c:pt idx="1065">
                  <c:v>4500</c:v>
                </c:pt>
                <c:pt idx="1066">
                  <c:v>5400</c:v>
                </c:pt>
                <c:pt idx="1067">
                  <c:v>14100</c:v>
                </c:pt>
                <c:pt idx="1068">
                  <c:v>25300</c:v>
                </c:pt>
                <c:pt idx="1069">
                  <c:v>4700</c:v>
                </c:pt>
                <c:pt idx="1070">
                  <c:v>28200</c:v>
                </c:pt>
                <c:pt idx="1071">
                  <c:v>21300</c:v>
                </c:pt>
                <c:pt idx="1098">
                  <c:v>1400</c:v>
                </c:pt>
                <c:pt idx="1099">
                  <c:v>2500</c:v>
                </c:pt>
                <c:pt idx="1100">
                  <c:v>17300</c:v>
                </c:pt>
                <c:pt idx="1102">
                  <c:v>4500</c:v>
                </c:pt>
                <c:pt idx="1104">
                  <c:v>17700</c:v>
                </c:pt>
                <c:pt idx="1105">
                  <c:v>15100</c:v>
                </c:pt>
                <c:pt idx="1106">
                  <c:v>11400</c:v>
                </c:pt>
                <c:pt idx="1107">
                  <c:v>5650</c:v>
                </c:pt>
                <c:pt idx="1108">
                  <c:v>25400</c:v>
                </c:pt>
                <c:pt idx="1112">
                  <c:v>5000</c:v>
                </c:pt>
                <c:pt idx="1113">
                  <c:v>9500</c:v>
                </c:pt>
                <c:pt idx="1114">
                  <c:v>22500</c:v>
                </c:pt>
                <c:pt idx="1116">
                  <c:v>6600</c:v>
                </c:pt>
                <c:pt idx="1117">
                  <c:v>22300</c:v>
                </c:pt>
                <c:pt idx="1257">
                  <c:v>6100</c:v>
                </c:pt>
                <c:pt idx="1297">
                  <c:v>8600</c:v>
                </c:pt>
                <c:pt idx="1303">
                  <c:v>78886</c:v>
                </c:pt>
                <c:pt idx="1358">
                  <c:v>24900</c:v>
                </c:pt>
                <c:pt idx="1371">
                  <c:v>25100</c:v>
                </c:pt>
                <c:pt idx="1372">
                  <c:v>11200</c:v>
                </c:pt>
                <c:pt idx="1429">
                  <c:v>12000</c:v>
                </c:pt>
                <c:pt idx="1448">
                  <c:v>30725</c:v>
                </c:pt>
                <c:pt idx="1484">
                  <c:v>29100</c:v>
                </c:pt>
                <c:pt idx="1495">
                  <c:v>11600</c:v>
                </c:pt>
                <c:pt idx="1521">
                  <c:v>4900</c:v>
                </c:pt>
                <c:pt idx="1523">
                  <c:v>9300</c:v>
                </c:pt>
                <c:pt idx="1543">
                  <c:v>12000</c:v>
                </c:pt>
                <c:pt idx="1544">
                  <c:v>7000</c:v>
                </c:pt>
                <c:pt idx="1545">
                  <c:v>12300</c:v>
                </c:pt>
                <c:pt idx="1546">
                  <c:v>4000</c:v>
                </c:pt>
                <c:pt idx="1547">
                  <c:v>22500</c:v>
                </c:pt>
                <c:pt idx="1576">
                  <c:v>12200</c:v>
                </c:pt>
                <c:pt idx="1661">
                  <c:v>28000</c:v>
                </c:pt>
                <c:pt idx="1687">
                  <c:v>24700</c:v>
                </c:pt>
                <c:pt idx="1688">
                  <c:v>21600</c:v>
                </c:pt>
                <c:pt idx="1689">
                  <c:v>21900</c:v>
                </c:pt>
                <c:pt idx="1690">
                  <c:v>24400</c:v>
                </c:pt>
                <c:pt idx="1691">
                  <c:v>19000</c:v>
                </c:pt>
                <c:pt idx="1692">
                  <c:v>14300</c:v>
                </c:pt>
                <c:pt idx="1693">
                  <c:v>4000</c:v>
                </c:pt>
                <c:pt idx="1705">
                  <c:v>3200</c:v>
                </c:pt>
                <c:pt idx="1743">
                  <c:v>52427</c:v>
                </c:pt>
                <c:pt idx="1744">
                  <c:v>87450</c:v>
                </c:pt>
                <c:pt idx="1798">
                  <c:v>21600</c:v>
                </c:pt>
                <c:pt idx="1799">
                  <c:v>17900</c:v>
                </c:pt>
                <c:pt idx="1826">
                  <c:v>8700</c:v>
                </c:pt>
                <c:pt idx="2047">
                  <c:v>8262</c:v>
                </c:pt>
                <c:pt idx="2048">
                  <c:v>5513</c:v>
                </c:pt>
                <c:pt idx="2049">
                  <c:v>9766</c:v>
                </c:pt>
                <c:pt idx="2050">
                  <c:v>3944</c:v>
                </c:pt>
                <c:pt idx="2051">
                  <c:v>52433</c:v>
                </c:pt>
                <c:pt idx="2052">
                  <c:v>59645</c:v>
                </c:pt>
                <c:pt idx="2053">
                  <c:v>12797</c:v>
                </c:pt>
                <c:pt idx="2054">
                  <c:v>63692</c:v>
                </c:pt>
                <c:pt idx="2055">
                  <c:v>3300</c:v>
                </c:pt>
                <c:pt idx="2056">
                  <c:v>58421</c:v>
                </c:pt>
                <c:pt idx="2057">
                  <c:v>61008</c:v>
                </c:pt>
                <c:pt idx="2058">
                  <c:v>66615</c:v>
                </c:pt>
                <c:pt idx="2059">
                  <c:v>21963</c:v>
                </c:pt>
                <c:pt idx="2060">
                  <c:v>44272</c:v>
                </c:pt>
                <c:pt idx="2061">
                  <c:v>50634</c:v>
                </c:pt>
                <c:pt idx="2062">
                  <c:v>50634</c:v>
                </c:pt>
                <c:pt idx="2063">
                  <c:v>48429</c:v>
                </c:pt>
                <c:pt idx="2064">
                  <c:v>39155</c:v>
                </c:pt>
                <c:pt idx="2094">
                  <c:v>46366</c:v>
                </c:pt>
                <c:pt idx="2095">
                  <c:v>40350</c:v>
                </c:pt>
                <c:pt idx="2147">
                  <c:v>12399</c:v>
                </c:pt>
                <c:pt idx="2148">
                  <c:v>10303</c:v>
                </c:pt>
                <c:pt idx="2149">
                  <c:v>46366</c:v>
                </c:pt>
                <c:pt idx="2150">
                  <c:v>39284</c:v>
                </c:pt>
                <c:pt idx="2151">
                  <c:v>43277</c:v>
                </c:pt>
                <c:pt idx="2152">
                  <c:v>43206</c:v>
                </c:pt>
                <c:pt idx="2213">
                  <c:v>6547</c:v>
                </c:pt>
                <c:pt idx="2214">
                  <c:v>8494</c:v>
                </c:pt>
                <c:pt idx="2222">
                  <c:v>45940</c:v>
                </c:pt>
                <c:pt idx="2223">
                  <c:v>12310</c:v>
                </c:pt>
                <c:pt idx="2224">
                  <c:v>12715</c:v>
                </c:pt>
                <c:pt idx="2225">
                  <c:v>8400</c:v>
                </c:pt>
                <c:pt idx="2226">
                  <c:v>30546</c:v>
                </c:pt>
                <c:pt idx="2227">
                  <c:v>8739</c:v>
                </c:pt>
                <c:pt idx="2229">
                  <c:v>30397</c:v>
                </c:pt>
                <c:pt idx="2230">
                  <c:v>25845</c:v>
                </c:pt>
                <c:pt idx="2231">
                  <c:v>35263</c:v>
                </c:pt>
              </c:numCache>
            </c:numRef>
          </c:xVal>
          <c:yVal>
            <c:numRef>
              <c:f>pivot_jur!$K$6:$K$2380</c:f>
              <c:numCache>
                <c:formatCode>General</c:formatCode>
                <c:ptCount val="2375"/>
                <c:pt idx="3">
                  <c:v>19893.133086000002</c:v>
                </c:pt>
                <c:pt idx="14">
                  <c:v>8424.9104000000007</c:v>
                </c:pt>
                <c:pt idx="45">
                  <c:v>13103.579232</c:v>
                </c:pt>
                <c:pt idx="51">
                  <c:v>6094.0577549999998</c:v>
                </c:pt>
                <c:pt idx="52">
                  <c:v>18495.697616999998</c:v>
                </c:pt>
                <c:pt idx="92">
                  <c:v>8460.4780879999998</c:v>
                </c:pt>
                <c:pt idx="132">
                  <c:v>4432.5718349999997</c:v>
                </c:pt>
                <c:pt idx="133">
                  <c:v>9775.4962640000012</c:v>
                </c:pt>
                <c:pt idx="139">
                  <c:v>10206.840789999998</c:v>
                </c:pt>
                <c:pt idx="141">
                  <c:v>22508.628373</c:v>
                </c:pt>
                <c:pt idx="142">
                  <c:v>7235.1857729999992</c:v>
                </c:pt>
                <c:pt idx="146">
                  <c:v>17974.142153000001</c:v>
                </c:pt>
                <c:pt idx="163">
                  <c:v>10101.388137</c:v>
                </c:pt>
                <c:pt idx="164">
                  <c:v>10080.478660000001</c:v>
                </c:pt>
                <c:pt idx="165">
                  <c:v>13568.499540999999</c:v>
                </c:pt>
                <c:pt idx="167">
                  <c:v>5723.3593550000005</c:v>
                </c:pt>
                <c:pt idx="168">
                  <c:v>4792.828399</c:v>
                </c:pt>
                <c:pt idx="169">
                  <c:v>33536.099365000002</c:v>
                </c:pt>
                <c:pt idx="171">
                  <c:v>26299.319549000003</c:v>
                </c:pt>
                <c:pt idx="172">
                  <c:v>8879.1061769999997</c:v>
                </c:pt>
                <c:pt idx="178">
                  <c:v>11143.147706</c:v>
                </c:pt>
                <c:pt idx="206">
                  <c:v>3854.5566390000004</c:v>
                </c:pt>
                <c:pt idx="231">
                  <c:v>21047.135710999999</c:v>
                </c:pt>
                <c:pt idx="232">
                  <c:v>17477.893631999999</c:v>
                </c:pt>
                <c:pt idx="233">
                  <c:v>6451.9628009999997</c:v>
                </c:pt>
                <c:pt idx="234">
                  <c:v>10139.728697999999</c:v>
                </c:pt>
                <c:pt idx="238">
                  <c:v>14609.464113</c:v>
                </c:pt>
                <c:pt idx="240">
                  <c:v>21113.910508000001</c:v>
                </c:pt>
                <c:pt idx="241">
                  <c:v>14516.066161000001</c:v>
                </c:pt>
                <c:pt idx="286">
                  <c:v>17163.984894000001</c:v>
                </c:pt>
                <c:pt idx="287">
                  <c:v>7113.602954</c:v>
                </c:pt>
                <c:pt idx="288">
                  <c:v>10120.021785000001</c:v>
                </c:pt>
                <c:pt idx="289">
                  <c:v>5953.4251679999998</c:v>
                </c:pt>
                <c:pt idx="290">
                  <c:v>12774.737021999999</c:v>
                </c:pt>
                <c:pt idx="291">
                  <c:v>5501.901253</c:v>
                </c:pt>
                <c:pt idx="292">
                  <c:v>11700.491859999998</c:v>
                </c:pt>
                <c:pt idx="293">
                  <c:v>9661.9306939999988</c:v>
                </c:pt>
                <c:pt idx="388">
                  <c:v>19286.984131000005</c:v>
                </c:pt>
                <c:pt idx="389">
                  <c:v>7740.8900840000006</c:v>
                </c:pt>
                <c:pt idx="390">
                  <c:v>8297.4188979999999</c:v>
                </c:pt>
                <c:pt idx="391">
                  <c:v>13202.899795999998</c:v>
                </c:pt>
                <c:pt idx="392">
                  <c:v>5515.5926039999995</c:v>
                </c:pt>
                <c:pt idx="393">
                  <c:v>10185.872444999999</c:v>
                </c:pt>
                <c:pt idx="486">
                  <c:v>20417.106995999999</c:v>
                </c:pt>
                <c:pt idx="487">
                  <c:v>19744.281266000002</c:v>
                </c:pt>
                <c:pt idx="493">
                  <c:v>9057.842208</c:v>
                </c:pt>
                <c:pt idx="503">
                  <c:v>4192.9113459999999</c:v>
                </c:pt>
                <c:pt idx="521">
                  <c:v>17023.283004999998</c:v>
                </c:pt>
                <c:pt idx="532">
                  <c:v>7278.557049</c:v>
                </c:pt>
                <c:pt idx="533">
                  <c:v>7415.1168520000001</c:v>
                </c:pt>
                <c:pt idx="568">
                  <c:v>24120.980192999999</c:v>
                </c:pt>
                <c:pt idx="574">
                  <c:v>16406.848846000001</c:v>
                </c:pt>
                <c:pt idx="575">
                  <c:v>17024.237829999998</c:v>
                </c:pt>
                <c:pt idx="576">
                  <c:v>14100.898965</c:v>
                </c:pt>
                <c:pt idx="577">
                  <c:v>20878.370437999998</c:v>
                </c:pt>
                <c:pt idx="639">
                  <c:v>11295.063004</c:v>
                </c:pt>
                <c:pt idx="940">
                  <c:v>83458.795897999997</c:v>
                </c:pt>
                <c:pt idx="941">
                  <c:v>76902.867675999994</c:v>
                </c:pt>
                <c:pt idx="942">
                  <c:v>84432.899902000005</c:v>
                </c:pt>
                <c:pt idx="943">
                  <c:v>8113.294304</c:v>
                </c:pt>
                <c:pt idx="944">
                  <c:v>27888.634886999997</c:v>
                </c:pt>
                <c:pt idx="966">
                  <c:v>2873.7127949999999</c:v>
                </c:pt>
                <c:pt idx="967">
                  <c:v>93544.090821000005</c:v>
                </c:pt>
                <c:pt idx="968">
                  <c:v>19274.160401000001</c:v>
                </c:pt>
                <c:pt idx="969">
                  <c:v>112818.246094</c:v>
                </c:pt>
                <c:pt idx="970">
                  <c:v>115377.34496999999</c:v>
                </c:pt>
                <c:pt idx="999">
                  <c:v>38373.061950999996</c:v>
                </c:pt>
                <c:pt idx="1000">
                  <c:v>23424.627213</c:v>
                </c:pt>
                <c:pt idx="1001">
                  <c:v>25309.591154999998</c:v>
                </c:pt>
                <c:pt idx="1030">
                  <c:v>27327.619750000002</c:v>
                </c:pt>
                <c:pt idx="1063">
                  <c:v>1751.1068839999998</c:v>
                </c:pt>
                <c:pt idx="1064">
                  <c:v>1984.2148099999999</c:v>
                </c:pt>
                <c:pt idx="1065">
                  <c:v>5768.1224970000003</c:v>
                </c:pt>
                <c:pt idx="1066">
                  <c:v>4385.7147169999998</c:v>
                </c:pt>
                <c:pt idx="1067">
                  <c:v>9780.2412110000005</c:v>
                </c:pt>
                <c:pt idx="1068">
                  <c:v>29554.050689</c:v>
                </c:pt>
                <c:pt idx="1069">
                  <c:v>7801.0156090000009</c:v>
                </c:pt>
                <c:pt idx="1070">
                  <c:v>782.17778299999998</c:v>
                </c:pt>
                <c:pt idx="1071">
                  <c:v>8053.1558179999993</c:v>
                </c:pt>
                <c:pt idx="1098">
                  <c:v>346.48180699999995</c:v>
                </c:pt>
                <c:pt idx="1099">
                  <c:v>3208.9474340000002</c:v>
                </c:pt>
                <c:pt idx="1100">
                  <c:v>13557.576438</c:v>
                </c:pt>
                <c:pt idx="1102">
                  <c:v>14308.452271</c:v>
                </c:pt>
                <c:pt idx="1104">
                  <c:v>12577.36959</c:v>
                </c:pt>
                <c:pt idx="1105">
                  <c:v>9894.8620010000013</c:v>
                </c:pt>
                <c:pt idx="1106">
                  <c:v>10878.200996</c:v>
                </c:pt>
                <c:pt idx="1107">
                  <c:v>7670.8028080000004</c:v>
                </c:pt>
                <c:pt idx="1108">
                  <c:v>13889.524460000001</c:v>
                </c:pt>
                <c:pt idx="1112">
                  <c:v>3950.6011150000004</c:v>
                </c:pt>
                <c:pt idx="1113">
                  <c:v>7897.4582549999996</c:v>
                </c:pt>
                <c:pt idx="1114">
                  <c:v>25901.370910999998</c:v>
                </c:pt>
                <c:pt idx="1116">
                  <c:v>1339.1186759999998</c:v>
                </c:pt>
                <c:pt idx="1117">
                  <c:v>16049.709335</c:v>
                </c:pt>
                <c:pt idx="1257">
                  <c:v>6342.8892139999998</c:v>
                </c:pt>
                <c:pt idx="1297">
                  <c:v>5839.2489540000006</c:v>
                </c:pt>
                <c:pt idx="1303">
                  <c:v>71601.594970999999</c:v>
                </c:pt>
                <c:pt idx="1358">
                  <c:v>33324.721008</c:v>
                </c:pt>
                <c:pt idx="1371">
                  <c:v>30683.271850999998</c:v>
                </c:pt>
                <c:pt idx="1372">
                  <c:v>11412.307387000001</c:v>
                </c:pt>
                <c:pt idx="1429">
                  <c:v>11785.500702000001</c:v>
                </c:pt>
                <c:pt idx="1448">
                  <c:v>21493.688201999998</c:v>
                </c:pt>
                <c:pt idx="1484">
                  <c:v>23493.949047999999</c:v>
                </c:pt>
                <c:pt idx="1495">
                  <c:v>6641.3071049999999</c:v>
                </c:pt>
                <c:pt idx="1521">
                  <c:v>5631.6505770000003</c:v>
                </c:pt>
                <c:pt idx="1523">
                  <c:v>12741.901794999998</c:v>
                </c:pt>
                <c:pt idx="1543">
                  <c:v>7659.5236480000003</c:v>
                </c:pt>
                <c:pt idx="1544">
                  <c:v>5933.5452310000001</c:v>
                </c:pt>
                <c:pt idx="1545">
                  <c:v>10192.122082999998</c:v>
                </c:pt>
                <c:pt idx="1546">
                  <c:v>3502.8373670000001</c:v>
                </c:pt>
                <c:pt idx="1547">
                  <c:v>18800.534387</c:v>
                </c:pt>
                <c:pt idx="1576">
                  <c:v>9799.9491199999975</c:v>
                </c:pt>
                <c:pt idx="1661">
                  <c:v>27249.104889000002</c:v>
                </c:pt>
                <c:pt idx="1687">
                  <c:v>18308.269869000003</c:v>
                </c:pt>
                <c:pt idx="1688">
                  <c:v>23350.733185000001</c:v>
                </c:pt>
                <c:pt idx="1689">
                  <c:v>21936.993041999998</c:v>
                </c:pt>
                <c:pt idx="1690">
                  <c:v>18261.514511999998</c:v>
                </c:pt>
                <c:pt idx="1691">
                  <c:v>16606.795471000001</c:v>
                </c:pt>
                <c:pt idx="1692">
                  <c:v>15188.089874000001</c:v>
                </c:pt>
                <c:pt idx="1693">
                  <c:v>7369.2250680000006</c:v>
                </c:pt>
                <c:pt idx="1705">
                  <c:v>3371.6258700000003</c:v>
                </c:pt>
                <c:pt idx="1743">
                  <c:v>43811.605468999995</c:v>
                </c:pt>
                <c:pt idx="1744">
                  <c:v>81490.567871999985</c:v>
                </c:pt>
                <c:pt idx="1798">
                  <c:v>14129.939517000001</c:v>
                </c:pt>
                <c:pt idx="1799">
                  <c:v>15849.51712</c:v>
                </c:pt>
                <c:pt idx="1826">
                  <c:v>9618.2859349999999</c:v>
                </c:pt>
                <c:pt idx="2047">
                  <c:v>9111.1872860000003</c:v>
                </c:pt>
                <c:pt idx="2048">
                  <c:v>6257.8192439999993</c:v>
                </c:pt>
                <c:pt idx="2049">
                  <c:v>2244.8705450000002</c:v>
                </c:pt>
                <c:pt idx="2050">
                  <c:v>3532.5065000000004</c:v>
                </c:pt>
                <c:pt idx="2051">
                  <c:v>65225.379883000001</c:v>
                </c:pt>
                <c:pt idx="2052">
                  <c:v>56286.808106999997</c:v>
                </c:pt>
                <c:pt idx="2053">
                  <c:v>11257.765625</c:v>
                </c:pt>
                <c:pt idx="2054">
                  <c:v>53967.615234999997</c:v>
                </c:pt>
                <c:pt idx="2055">
                  <c:v>2460.6184079999998</c:v>
                </c:pt>
                <c:pt idx="2056">
                  <c:v>45584.899659000002</c:v>
                </c:pt>
                <c:pt idx="2057">
                  <c:v>48349.313232</c:v>
                </c:pt>
                <c:pt idx="2058">
                  <c:v>56428.235352000003</c:v>
                </c:pt>
                <c:pt idx="2059">
                  <c:v>18572.164063</c:v>
                </c:pt>
                <c:pt idx="2060">
                  <c:v>37856.069823999998</c:v>
                </c:pt>
                <c:pt idx="2061">
                  <c:v>44173.334961</c:v>
                </c:pt>
                <c:pt idx="2062">
                  <c:v>44173.334961</c:v>
                </c:pt>
                <c:pt idx="2063">
                  <c:v>40479.989379999999</c:v>
                </c:pt>
                <c:pt idx="2064">
                  <c:v>34975.858154000001</c:v>
                </c:pt>
                <c:pt idx="2094">
                  <c:v>39840.141601999996</c:v>
                </c:pt>
                <c:pt idx="2095">
                  <c:v>37418.336180999999</c:v>
                </c:pt>
                <c:pt idx="2147">
                  <c:v>9197.4782099999993</c:v>
                </c:pt>
                <c:pt idx="2148">
                  <c:v>1644.723182</c:v>
                </c:pt>
                <c:pt idx="2149">
                  <c:v>39840.141601999996</c:v>
                </c:pt>
                <c:pt idx="2150">
                  <c:v>31811.605530999997</c:v>
                </c:pt>
                <c:pt idx="2151">
                  <c:v>33941.855896000001</c:v>
                </c:pt>
                <c:pt idx="2152">
                  <c:v>36620.582030999998</c:v>
                </c:pt>
                <c:pt idx="2213">
                  <c:v>2657.262131</c:v>
                </c:pt>
                <c:pt idx="2214">
                  <c:v>2964.5742410000003</c:v>
                </c:pt>
                <c:pt idx="2222">
                  <c:v>40953.102417000002</c:v>
                </c:pt>
                <c:pt idx="2223">
                  <c:v>9245.8732909999999</c:v>
                </c:pt>
                <c:pt idx="2224">
                  <c:v>13625.483855999999</c:v>
                </c:pt>
                <c:pt idx="2225">
                  <c:v>10732.460632</c:v>
                </c:pt>
                <c:pt idx="2226">
                  <c:v>24655.691590000002</c:v>
                </c:pt>
                <c:pt idx="2227">
                  <c:v>7460.9321290000007</c:v>
                </c:pt>
                <c:pt idx="2229">
                  <c:v>24655.691590000002</c:v>
                </c:pt>
                <c:pt idx="2230">
                  <c:v>18846.714905000001</c:v>
                </c:pt>
                <c:pt idx="2231">
                  <c:v>28259.933471999997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478-4B2C-9018-8AC0A2F6A43B}"/>
            </c:ext>
          </c:extLst>
        </c:ser>
        <c:ser>
          <c:idx val="7"/>
          <c:order val="7"/>
          <c:tx>
            <c:v>Encinitas</c:v>
          </c:tx>
          <c:spPr>
            <a:ln w="19050">
              <a:noFill/>
            </a:ln>
          </c:spPr>
          <c:marker>
            <c:symbol val="square"/>
            <c:size val="3"/>
          </c:marker>
          <c:trendline>
            <c:spPr>
              <a:ln w="15875">
                <a:solidFill>
                  <a:schemeClr val="accent2">
                    <a:lumMod val="75000"/>
                    <a:alpha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3395144603332094E-2"/>
                  <c:y val="-8.3609994674765348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pivot_jur!$L$6:$L$2380</c:f>
              <c:numCache>
                <c:formatCode>General</c:formatCode>
                <c:ptCount val="2375"/>
                <c:pt idx="53">
                  <c:v>100358</c:v>
                </c:pt>
                <c:pt idx="55">
                  <c:v>95566</c:v>
                </c:pt>
                <c:pt idx="58">
                  <c:v>105824</c:v>
                </c:pt>
                <c:pt idx="155">
                  <c:v>89683</c:v>
                </c:pt>
                <c:pt idx="251">
                  <c:v>10265</c:v>
                </c:pt>
                <c:pt idx="253">
                  <c:v>6458</c:v>
                </c:pt>
                <c:pt idx="269">
                  <c:v>7958</c:v>
                </c:pt>
                <c:pt idx="674">
                  <c:v>80705</c:v>
                </c:pt>
                <c:pt idx="675">
                  <c:v>94564</c:v>
                </c:pt>
                <c:pt idx="897">
                  <c:v>5190</c:v>
                </c:pt>
                <c:pt idx="1135">
                  <c:v>1169</c:v>
                </c:pt>
                <c:pt idx="1136">
                  <c:v>1340</c:v>
                </c:pt>
                <c:pt idx="1137">
                  <c:v>15907</c:v>
                </c:pt>
                <c:pt idx="1138">
                  <c:v>107825</c:v>
                </c:pt>
                <c:pt idx="1145">
                  <c:v>95273</c:v>
                </c:pt>
                <c:pt idx="1146">
                  <c:v>104739</c:v>
                </c:pt>
                <c:pt idx="1147">
                  <c:v>104032</c:v>
                </c:pt>
                <c:pt idx="1148">
                  <c:v>100592</c:v>
                </c:pt>
                <c:pt idx="1149">
                  <c:v>5630</c:v>
                </c:pt>
                <c:pt idx="1150">
                  <c:v>5247</c:v>
                </c:pt>
                <c:pt idx="1151">
                  <c:v>101738</c:v>
                </c:pt>
                <c:pt idx="1152">
                  <c:v>97387</c:v>
                </c:pt>
                <c:pt idx="1153">
                  <c:v>6201</c:v>
                </c:pt>
                <c:pt idx="1154">
                  <c:v>98736</c:v>
                </c:pt>
                <c:pt idx="1449">
                  <c:v>9005</c:v>
                </c:pt>
                <c:pt idx="1450">
                  <c:v>98571</c:v>
                </c:pt>
                <c:pt idx="1451">
                  <c:v>101403</c:v>
                </c:pt>
                <c:pt idx="1452">
                  <c:v>99469</c:v>
                </c:pt>
                <c:pt idx="1453">
                  <c:v>104108</c:v>
                </c:pt>
                <c:pt idx="1454">
                  <c:v>14562</c:v>
                </c:pt>
                <c:pt idx="1853">
                  <c:v>104203</c:v>
                </c:pt>
                <c:pt idx="1862">
                  <c:v>100921</c:v>
                </c:pt>
                <c:pt idx="1904">
                  <c:v>8030</c:v>
                </c:pt>
                <c:pt idx="2107">
                  <c:v>6572</c:v>
                </c:pt>
                <c:pt idx="2108">
                  <c:v>10749</c:v>
                </c:pt>
                <c:pt idx="2155">
                  <c:v>3116</c:v>
                </c:pt>
                <c:pt idx="2273">
                  <c:v>7334</c:v>
                </c:pt>
                <c:pt idx="2310">
                  <c:v>10194</c:v>
                </c:pt>
              </c:numCache>
            </c:numRef>
          </c:xVal>
          <c:yVal>
            <c:numRef>
              <c:f>pivot_jur!$M$6:$M$2380</c:f>
              <c:numCache>
                <c:formatCode>General</c:formatCode>
                <c:ptCount val="2375"/>
                <c:pt idx="53">
                  <c:v>95828.199706999992</c:v>
                </c:pt>
                <c:pt idx="55">
                  <c:v>96256.835938000004</c:v>
                </c:pt>
                <c:pt idx="58">
                  <c:v>106887.13769600001</c:v>
                </c:pt>
                <c:pt idx="155">
                  <c:v>102188.646484</c:v>
                </c:pt>
                <c:pt idx="251">
                  <c:v>8529.0604860000003</c:v>
                </c:pt>
                <c:pt idx="253">
                  <c:v>7161.9486390000002</c:v>
                </c:pt>
                <c:pt idx="269">
                  <c:v>7807.9310000000005</c:v>
                </c:pt>
                <c:pt idx="674">
                  <c:v>102188.646484</c:v>
                </c:pt>
                <c:pt idx="675">
                  <c:v>96908.57714899999</c:v>
                </c:pt>
                <c:pt idx="897">
                  <c:v>4288.2205809999996</c:v>
                </c:pt>
                <c:pt idx="1135">
                  <c:v>252.15150499999999</c:v>
                </c:pt>
                <c:pt idx="1136">
                  <c:v>140.23381900000001</c:v>
                </c:pt>
                <c:pt idx="1137">
                  <c:v>14914.817566</c:v>
                </c:pt>
                <c:pt idx="1138">
                  <c:v>109676.666992</c:v>
                </c:pt>
                <c:pt idx="1145">
                  <c:v>102997.212403</c:v>
                </c:pt>
                <c:pt idx="1146">
                  <c:v>103291.27441399998</c:v>
                </c:pt>
                <c:pt idx="1147">
                  <c:v>98914.734375</c:v>
                </c:pt>
                <c:pt idx="1148">
                  <c:v>99577.021483999997</c:v>
                </c:pt>
                <c:pt idx="1149">
                  <c:v>6687.1427620000013</c:v>
                </c:pt>
                <c:pt idx="1150">
                  <c:v>8028.4359130000003</c:v>
                </c:pt>
                <c:pt idx="1151">
                  <c:v>101499.545899</c:v>
                </c:pt>
                <c:pt idx="1152">
                  <c:v>107139.283203</c:v>
                </c:pt>
                <c:pt idx="1153">
                  <c:v>5639.7422480000005</c:v>
                </c:pt>
                <c:pt idx="1154">
                  <c:v>109816.90332100001</c:v>
                </c:pt>
                <c:pt idx="1449">
                  <c:v>7706.0171499999997</c:v>
                </c:pt>
                <c:pt idx="1450">
                  <c:v>104064.771485</c:v>
                </c:pt>
                <c:pt idx="1451">
                  <c:v>103534.216308</c:v>
                </c:pt>
                <c:pt idx="1452">
                  <c:v>96944.878417999993</c:v>
                </c:pt>
                <c:pt idx="1453">
                  <c:v>102193.75683599999</c:v>
                </c:pt>
                <c:pt idx="1454">
                  <c:v>15634.372071</c:v>
                </c:pt>
                <c:pt idx="1853">
                  <c:v>101788.471191</c:v>
                </c:pt>
                <c:pt idx="1862">
                  <c:v>98914.734375</c:v>
                </c:pt>
                <c:pt idx="1904">
                  <c:v>6589.3316649999997</c:v>
                </c:pt>
                <c:pt idx="2107">
                  <c:v>5280.0659319999995</c:v>
                </c:pt>
                <c:pt idx="2108">
                  <c:v>7156.1896360000001</c:v>
                </c:pt>
                <c:pt idx="2155">
                  <c:v>3714.2465739999998</c:v>
                </c:pt>
                <c:pt idx="2273">
                  <c:v>5248.8706519999996</c:v>
                </c:pt>
                <c:pt idx="2310">
                  <c:v>7169.0173340000001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478-4B2C-9018-8AC0A2F6A43B}"/>
            </c:ext>
          </c:extLst>
        </c:ser>
        <c:ser>
          <c:idx val="8"/>
          <c:order val="8"/>
          <c:tx>
            <c:v>Escondido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bg1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7748099557024362E-3"/>
                  <c:y val="-6.9684045603315425E-2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pivot_jur!$N$6:$N$2380</c:f>
              <c:numCache>
                <c:formatCode>General</c:formatCode>
                <c:ptCount val="2375"/>
                <c:pt idx="32">
                  <c:v>20638</c:v>
                </c:pt>
                <c:pt idx="36">
                  <c:v>20191</c:v>
                </c:pt>
                <c:pt idx="43">
                  <c:v>97834</c:v>
                </c:pt>
                <c:pt idx="44">
                  <c:v>62116</c:v>
                </c:pt>
                <c:pt idx="60">
                  <c:v>98636</c:v>
                </c:pt>
                <c:pt idx="65">
                  <c:v>14300</c:v>
                </c:pt>
                <c:pt idx="66">
                  <c:v>14600</c:v>
                </c:pt>
                <c:pt idx="79">
                  <c:v>101764</c:v>
                </c:pt>
                <c:pt idx="174">
                  <c:v>32000</c:v>
                </c:pt>
                <c:pt idx="176">
                  <c:v>25700</c:v>
                </c:pt>
                <c:pt idx="244">
                  <c:v>19800</c:v>
                </c:pt>
                <c:pt idx="255">
                  <c:v>10000</c:v>
                </c:pt>
                <c:pt idx="294">
                  <c:v>9500</c:v>
                </c:pt>
                <c:pt idx="298">
                  <c:v>6300</c:v>
                </c:pt>
                <c:pt idx="299">
                  <c:v>25700</c:v>
                </c:pt>
                <c:pt idx="307">
                  <c:v>16200</c:v>
                </c:pt>
                <c:pt idx="358">
                  <c:v>7500</c:v>
                </c:pt>
                <c:pt idx="359">
                  <c:v>8200</c:v>
                </c:pt>
                <c:pt idx="367">
                  <c:v>24000</c:v>
                </c:pt>
                <c:pt idx="369">
                  <c:v>6700</c:v>
                </c:pt>
                <c:pt idx="394">
                  <c:v>18100</c:v>
                </c:pt>
                <c:pt idx="395">
                  <c:v>23400</c:v>
                </c:pt>
                <c:pt idx="396">
                  <c:v>25900</c:v>
                </c:pt>
                <c:pt idx="397">
                  <c:v>24400</c:v>
                </c:pt>
                <c:pt idx="400">
                  <c:v>32100</c:v>
                </c:pt>
                <c:pt idx="427">
                  <c:v>38500</c:v>
                </c:pt>
                <c:pt idx="455">
                  <c:v>19900</c:v>
                </c:pt>
                <c:pt idx="497">
                  <c:v>27600</c:v>
                </c:pt>
                <c:pt idx="498">
                  <c:v>23000</c:v>
                </c:pt>
                <c:pt idx="550">
                  <c:v>8000</c:v>
                </c:pt>
                <c:pt idx="560">
                  <c:v>8300</c:v>
                </c:pt>
                <c:pt idx="561">
                  <c:v>17900</c:v>
                </c:pt>
                <c:pt idx="788">
                  <c:v>11805</c:v>
                </c:pt>
                <c:pt idx="813">
                  <c:v>22300</c:v>
                </c:pt>
                <c:pt idx="881">
                  <c:v>9371</c:v>
                </c:pt>
                <c:pt idx="1041">
                  <c:v>14800</c:v>
                </c:pt>
                <c:pt idx="1042">
                  <c:v>11000</c:v>
                </c:pt>
                <c:pt idx="1043">
                  <c:v>12900</c:v>
                </c:pt>
                <c:pt idx="1044">
                  <c:v>25100</c:v>
                </c:pt>
                <c:pt idx="1075">
                  <c:v>3900</c:v>
                </c:pt>
                <c:pt idx="1077">
                  <c:v>8943</c:v>
                </c:pt>
                <c:pt idx="1078">
                  <c:v>39222</c:v>
                </c:pt>
                <c:pt idx="1079">
                  <c:v>9600</c:v>
                </c:pt>
                <c:pt idx="1080">
                  <c:v>59338</c:v>
                </c:pt>
                <c:pt idx="1083">
                  <c:v>40304</c:v>
                </c:pt>
                <c:pt idx="1084">
                  <c:v>54300</c:v>
                </c:pt>
                <c:pt idx="1087">
                  <c:v>86241</c:v>
                </c:pt>
                <c:pt idx="1088">
                  <c:v>13162</c:v>
                </c:pt>
                <c:pt idx="1089">
                  <c:v>14086</c:v>
                </c:pt>
                <c:pt idx="1090">
                  <c:v>95765</c:v>
                </c:pt>
                <c:pt idx="1091">
                  <c:v>84314</c:v>
                </c:pt>
                <c:pt idx="1092">
                  <c:v>94828</c:v>
                </c:pt>
                <c:pt idx="1093">
                  <c:v>110633</c:v>
                </c:pt>
                <c:pt idx="1095">
                  <c:v>13623</c:v>
                </c:pt>
                <c:pt idx="1097">
                  <c:v>101544</c:v>
                </c:pt>
                <c:pt idx="1128">
                  <c:v>6100</c:v>
                </c:pt>
                <c:pt idx="1129">
                  <c:v>9300</c:v>
                </c:pt>
                <c:pt idx="1130">
                  <c:v>14400</c:v>
                </c:pt>
                <c:pt idx="1131">
                  <c:v>14500</c:v>
                </c:pt>
                <c:pt idx="1263">
                  <c:v>5954</c:v>
                </c:pt>
                <c:pt idx="1264">
                  <c:v>2802</c:v>
                </c:pt>
                <c:pt idx="1265">
                  <c:v>19346</c:v>
                </c:pt>
                <c:pt idx="1318">
                  <c:v>17800</c:v>
                </c:pt>
                <c:pt idx="1343">
                  <c:v>18500</c:v>
                </c:pt>
                <c:pt idx="1354">
                  <c:v>38600</c:v>
                </c:pt>
                <c:pt idx="1455">
                  <c:v>5700</c:v>
                </c:pt>
                <c:pt idx="1510">
                  <c:v>17900</c:v>
                </c:pt>
                <c:pt idx="1511">
                  <c:v>8000</c:v>
                </c:pt>
                <c:pt idx="1512">
                  <c:v>79300</c:v>
                </c:pt>
                <c:pt idx="1531">
                  <c:v>14300</c:v>
                </c:pt>
                <c:pt idx="1532">
                  <c:v>22200</c:v>
                </c:pt>
                <c:pt idx="1566">
                  <c:v>29300</c:v>
                </c:pt>
                <c:pt idx="1567">
                  <c:v>13200</c:v>
                </c:pt>
                <c:pt idx="1568">
                  <c:v>55600</c:v>
                </c:pt>
                <c:pt idx="1658">
                  <c:v>12800</c:v>
                </c:pt>
                <c:pt idx="1667">
                  <c:v>4800</c:v>
                </c:pt>
                <c:pt idx="1675">
                  <c:v>18200</c:v>
                </c:pt>
                <c:pt idx="1676">
                  <c:v>18500</c:v>
                </c:pt>
                <c:pt idx="1677">
                  <c:v>18800</c:v>
                </c:pt>
                <c:pt idx="1678">
                  <c:v>16871</c:v>
                </c:pt>
                <c:pt idx="1733">
                  <c:v>25800</c:v>
                </c:pt>
                <c:pt idx="1734">
                  <c:v>20100</c:v>
                </c:pt>
                <c:pt idx="1751">
                  <c:v>8400</c:v>
                </c:pt>
                <c:pt idx="1756">
                  <c:v>24300</c:v>
                </c:pt>
                <c:pt idx="1757">
                  <c:v>37500</c:v>
                </c:pt>
                <c:pt idx="1758">
                  <c:v>5300</c:v>
                </c:pt>
                <c:pt idx="1759">
                  <c:v>6300</c:v>
                </c:pt>
                <c:pt idx="1770">
                  <c:v>28638</c:v>
                </c:pt>
                <c:pt idx="1782">
                  <c:v>28300</c:v>
                </c:pt>
                <c:pt idx="1783">
                  <c:v>6300</c:v>
                </c:pt>
                <c:pt idx="1785">
                  <c:v>19400</c:v>
                </c:pt>
                <c:pt idx="1794">
                  <c:v>5200</c:v>
                </c:pt>
                <c:pt idx="1849">
                  <c:v>19239</c:v>
                </c:pt>
                <c:pt idx="1874">
                  <c:v>101214</c:v>
                </c:pt>
                <c:pt idx="1880">
                  <c:v>57639</c:v>
                </c:pt>
                <c:pt idx="1884">
                  <c:v>57792</c:v>
                </c:pt>
                <c:pt idx="1885">
                  <c:v>65635</c:v>
                </c:pt>
                <c:pt idx="1886">
                  <c:v>60866</c:v>
                </c:pt>
                <c:pt idx="1908">
                  <c:v>4215</c:v>
                </c:pt>
                <c:pt idx="1909">
                  <c:v>3286</c:v>
                </c:pt>
                <c:pt idx="2017">
                  <c:v>3007</c:v>
                </c:pt>
                <c:pt idx="2018">
                  <c:v>14895</c:v>
                </c:pt>
                <c:pt idx="2139">
                  <c:v>8332</c:v>
                </c:pt>
                <c:pt idx="2141">
                  <c:v>94388</c:v>
                </c:pt>
                <c:pt idx="2142">
                  <c:v>100208</c:v>
                </c:pt>
                <c:pt idx="2143">
                  <c:v>5518</c:v>
                </c:pt>
                <c:pt idx="2144">
                  <c:v>7353</c:v>
                </c:pt>
                <c:pt idx="2294">
                  <c:v>14723</c:v>
                </c:pt>
                <c:pt idx="2343">
                  <c:v>73452</c:v>
                </c:pt>
              </c:numCache>
            </c:numRef>
          </c:xVal>
          <c:yVal>
            <c:numRef>
              <c:f>pivot_jur!$O$6:$O$2380</c:f>
              <c:numCache>
                <c:formatCode>General</c:formatCode>
                <c:ptCount val="2375"/>
                <c:pt idx="32">
                  <c:v>20853.126743999997</c:v>
                </c:pt>
                <c:pt idx="36">
                  <c:v>15725.298050000001</c:v>
                </c:pt>
                <c:pt idx="43">
                  <c:v>103337.96044900001</c:v>
                </c:pt>
                <c:pt idx="44">
                  <c:v>56741.877928999995</c:v>
                </c:pt>
                <c:pt idx="60">
                  <c:v>96128.014647999997</c:v>
                </c:pt>
                <c:pt idx="65">
                  <c:v>9336.686882</c:v>
                </c:pt>
                <c:pt idx="66">
                  <c:v>8712.8206559999999</c:v>
                </c:pt>
                <c:pt idx="79">
                  <c:v>110784.33837900001</c:v>
                </c:pt>
                <c:pt idx="174">
                  <c:v>24051.567460000002</c:v>
                </c:pt>
                <c:pt idx="176">
                  <c:v>18403.477965999999</c:v>
                </c:pt>
                <c:pt idx="244">
                  <c:v>18111.793609</c:v>
                </c:pt>
                <c:pt idx="255">
                  <c:v>4749.9575729999997</c:v>
                </c:pt>
                <c:pt idx="294">
                  <c:v>8400.842306999999</c:v>
                </c:pt>
                <c:pt idx="298">
                  <c:v>7730.2388529999989</c:v>
                </c:pt>
                <c:pt idx="299">
                  <c:v>16076.355004000001</c:v>
                </c:pt>
                <c:pt idx="307">
                  <c:v>11163.792396000001</c:v>
                </c:pt>
                <c:pt idx="358">
                  <c:v>2036.959141</c:v>
                </c:pt>
                <c:pt idx="359">
                  <c:v>2587.0959969999999</c:v>
                </c:pt>
                <c:pt idx="367">
                  <c:v>20042.429198000002</c:v>
                </c:pt>
                <c:pt idx="369">
                  <c:v>5141.0171369999998</c:v>
                </c:pt>
                <c:pt idx="394">
                  <c:v>14876.315266999998</c:v>
                </c:pt>
                <c:pt idx="395">
                  <c:v>18597.361526000001</c:v>
                </c:pt>
                <c:pt idx="396">
                  <c:v>21206.818694999998</c:v>
                </c:pt>
                <c:pt idx="397">
                  <c:v>18207.330809999999</c:v>
                </c:pt>
                <c:pt idx="400">
                  <c:v>6307.8697809999994</c:v>
                </c:pt>
                <c:pt idx="427">
                  <c:v>31389.489441000002</c:v>
                </c:pt>
                <c:pt idx="455">
                  <c:v>18183.157621999999</c:v>
                </c:pt>
                <c:pt idx="497">
                  <c:v>10652.797913</c:v>
                </c:pt>
                <c:pt idx="498">
                  <c:v>11270.292298</c:v>
                </c:pt>
                <c:pt idx="550">
                  <c:v>8622.860627</c:v>
                </c:pt>
                <c:pt idx="560">
                  <c:v>8562.4640769999987</c:v>
                </c:pt>
                <c:pt idx="561">
                  <c:v>15789.401001</c:v>
                </c:pt>
                <c:pt idx="788">
                  <c:v>13109.784408</c:v>
                </c:pt>
                <c:pt idx="813">
                  <c:v>11559.294981999999</c:v>
                </c:pt>
                <c:pt idx="881">
                  <c:v>4817.3151860000007</c:v>
                </c:pt>
                <c:pt idx="1041">
                  <c:v>9534.452636</c:v>
                </c:pt>
                <c:pt idx="1042">
                  <c:v>6070.6447619999999</c:v>
                </c:pt>
                <c:pt idx="1043">
                  <c:v>5432.0067510000008</c:v>
                </c:pt>
                <c:pt idx="1044">
                  <c:v>15560.216569</c:v>
                </c:pt>
                <c:pt idx="1075">
                  <c:v>3655.3593099999998</c:v>
                </c:pt>
                <c:pt idx="1077">
                  <c:v>5272.9254940000001</c:v>
                </c:pt>
                <c:pt idx="1078">
                  <c:v>42594.265380000004</c:v>
                </c:pt>
                <c:pt idx="1079">
                  <c:v>7081.0339370000002</c:v>
                </c:pt>
                <c:pt idx="1080">
                  <c:v>72680.182004999995</c:v>
                </c:pt>
                <c:pt idx="1083">
                  <c:v>41508.326173000001</c:v>
                </c:pt>
                <c:pt idx="1084">
                  <c:v>21824.116011999999</c:v>
                </c:pt>
                <c:pt idx="1087">
                  <c:v>101768.646485</c:v>
                </c:pt>
                <c:pt idx="1088">
                  <c:v>13604.606628000001</c:v>
                </c:pt>
                <c:pt idx="1089">
                  <c:v>10296.411437999999</c:v>
                </c:pt>
                <c:pt idx="1090">
                  <c:v>107482.219727</c:v>
                </c:pt>
                <c:pt idx="1091">
                  <c:v>102463.02636799999</c:v>
                </c:pt>
                <c:pt idx="1092">
                  <c:v>102674.81054599999</c:v>
                </c:pt>
                <c:pt idx="1093">
                  <c:v>122361.115234</c:v>
                </c:pt>
                <c:pt idx="1095">
                  <c:v>18064.688109999999</c:v>
                </c:pt>
                <c:pt idx="1097">
                  <c:v>99640.453125</c:v>
                </c:pt>
                <c:pt idx="1128">
                  <c:v>3775.0997299999999</c:v>
                </c:pt>
                <c:pt idx="1129">
                  <c:v>14119.706932000001</c:v>
                </c:pt>
                <c:pt idx="1130">
                  <c:v>11310.908631999999</c:v>
                </c:pt>
                <c:pt idx="1131">
                  <c:v>15154.772186</c:v>
                </c:pt>
                <c:pt idx="1263">
                  <c:v>4100.8858959999998</c:v>
                </c:pt>
                <c:pt idx="1264">
                  <c:v>1621.6177909999999</c:v>
                </c:pt>
                <c:pt idx="1265">
                  <c:v>15047.232544999999</c:v>
                </c:pt>
                <c:pt idx="1318">
                  <c:v>12478.502074</c:v>
                </c:pt>
                <c:pt idx="1343">
                  <c:v>11765.817963</c:v>
                </c:pt>
                <c:pt idx="1354">
                  <c:v>19444.859589</c:v>
                </c:pt>
                <c:pt idx="1455">
                  <c:v>7084.1899880000001</c:v>
                </c:pt>
                <c:pt idx="1510">
                  <c:v>10803.636844999997</c:v>
                </c:pt>
                <c:pt idx="1511">
                  <c:v>5988.9614320000001</c:v>
                </c:pt>
                <c:pt idx="1512">
                  <c:v>32731.781493000002</c:v>
                </c:pt>
                <c:pt idx="1531">
                  <c:v>6692.1298229999993</c:v>
                </c:pt>
                <c:pt idx="1532">
                  <c:v>18547.504860000001</c:v>
                </c:pt>
                <c:pt idx="1566">
                  <c:v>18254.546903000002</c:v>
                </c:pt>
                <c:pt idx="1567">
                  <c:v>12296.690764999999</c:v>
                </c:pt>
                <c:pt idx="1568">
                  <c:v>29340.842345000001</c:v>
                </c:pt>
                <c:pt idx="1658">
                  <c:v>9142.4874409999993</c:v>
                </c:pt>
                <c:pt idx="1667">
                  <c:v>1445.5880030000001</c:v>
                </c:pt>
                <c:pt idx="1675">
                  <c:v>14114.515983000001</c:v>
                </c:pt>
                <c:pt idx="1676">
                  <c:v>13409.961701</c:v>
                </c:pt>
                <c:pt idx="1677">
                  <c:v>12889.491638</c:v>
                </c:pt>
                <c:pt idx="1678">
                  <c:v>9516.3117079999993</c:v>
                </c:pt>
                <c:pt idx="1733">
                  <c:v>16928.788879</c:v>
                </c:pt>
                <c:pt idx="1734">
                  <c:v>15175.102446999999</c:v>
                </c:pt>
                <c:pt idx="1751">
                  <c:v>7519.8895920000004</c:v>
                </c:pt>
                <c:pt idx="1756">
                  <c:v>33931.960418999995</c:v>
                </c:pt>
                <c:pt idx="1757">
                  <c:v>10603.497010999999</c:v>
                </c:pt>
                <c:pt idx="1758">
                  <c:v>6241.9283400000004</c:v>
                </c:pt>
                <c:pt idx="1759">
                  <c:v>7036.9778020000003</c:v>
                </c:pt>
                <c:pt idx="1770">
                  <c:v>35792.005126000004</c:v>
                </c:pt>
                <c:pt idx="1782">
                  <c:v>17884.957130999999</c:v>
                </c:pt>
                <c:pt idx="1783">
                  <c:v>5773.3783289999992</c:v>
                </c:pt>
                <c:pt idx="1785">
                  <c:v>18859.168120999999</c:v>
                </c:pt>
                <c:pt idx="1794">
                  <c:v>10626.360810000002</c:v>
                </c:pt>
                <c:pt idx="1849">
                  <c:v>15697.252960000002</c:v>
                </c:pt>
                <c:pt idx="1874">
                  <c:v>118255.37207</c:v>
                </c:pt>
                <c:pt idx="1880">
                  <c:v>55905.849365000002</c:v>
                </c:pt>
                <c:pt idx="1884">
                  <c:v>60012.528319999998</c:v>
                </c:pt>
                <c:pt idx="1885">
                  <c:v>59078.984375000007</c:v>
                </c:pt>
                <c:pt idx="1886">
                  <c:v>58137.002686000007</c:v>
                </c:pt>
                <c:pt idx="1908">
                  <c:v>7209.9514620000009</c:v>
                </c:pt>
                <c:pt idx="1909">
                  <c:v>1875.5273729999999</c:v>
                </c:pt>
                <c:pt idx="2017">
                  <c:v>5640.632783</c:v>
                </c:pt>
                <c:pt idx="2018">
                  <c:v>8621.6484980000005</c:v>
                </c:pt>
                <c:pt idx="2139">
                  <c:v>4588.8899240000001</c:v>
                </c:pt>
                <c:pt idx="2141">
                  <c:v>103381.331055</c:v>
                </c:pt>
                <c:pt idx="2142">
                  <c:v>93934.854003</c:v>
                </c:pt>
                <c:pt idx="2143">
                  <c:v>5019.187316999999</c:v>
                </c:pt>
                <c:pt idx="2144">
                  <c:v>6574.0712129999993</c:v>
                </c:pt>
                <c:pt idx="2294">
                  <c:v>16863.139678999996</c:v>
                </c:pt>
                <c:pt idx="2343">
                  <c:v>70089.463378999993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478-4B2C-9018-8AC0A2F6A43B}"/>
            </c:ext>
          </c:extLst>
        </c:ser>
        <c:ser>
          <c:idx val="9"/>
          <c:order val="9"/>
          <c:tx>
            <c:v>Imperial Beach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>
                <a:solidFill>
                  <a:schemeClr val="accent4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8947951283744158E-3"/>
                  <c:y val="-7.1647428184749132E-2"/>
                </c:manualLayout>
              </c:layout>
              <c:numFmt formatCode="#,##0.00" sourceLinked="0"/>
              <c:spPr>
                <a:solidFill>
                  <a:schemeClr val="accent4">
                    <a:lumMod val="40000"/>
                    <a:lumOff val="60000"/>
                    <a:alpha val="4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pivot_jur!$P$6:$P$2380</c:f>
              <c:numCache>
                <c:formatCode>General</c:formatCode>
                <c:ptCount val="2375"/>
                <c:pt idx="203">
                  <c:v>12700</c:v>
                </c:pt>
                <c:pt idx="626">
                  <c:v>3600</c:v>
                </c:pt>
                <c:pt idx="1194">
                  <c:v>1800</c:v>
                </c:pt>
                <c:pt idx="1377">
                  <c:v>4300</c:v>
                </c:pt>
                <c:pt idx="1378">
                  <c:v>2800</c:v>
                </c:pt>
                <c:pt idx="1379">
                  <c:v>1900</c:v>
                </c:pt>
                <c:pt idx="1380">
                  <c:v>5800</c:v>
                </c:pt>
                <c:pt idx="1381">
                  <c:v>4400</c:v>
                </c:pt>
                <c:pt idx="1516">
                  <c:v>17000</c:v>
                </c:pt>
                <c:pt idx="1518">
                  <c:v>3200</c:v>
                </c:pt>
                <c:pt idx="1548">
                  <c:v>9000</c:v>
                </c:pt>
                <c:pt idx="1654">
                  <c:v>6100</c:v>
                </c:pt>
                <c:pt idx="1655">
                  <c:v>9200</c:v>
                </c:pt>
                <c:pt idx="1656">
                  <c:v>10200</c:v>
                </c:pt>
                <c:pt idx="1852">
                  <c:v>6200</c:v>
                </c:pt>
                <c:pt idx="2318">
                  <c:v>20400</c:v>
                </c:pt>
                <c:pt idx="2319">
                  <c:v>4100</c:v>
                </c:pt>
              </c:numCache>
            </c:numRef>
          </c:xVal>
          <c:yVal>
            <c:numRef>
              <c:f>pivot_jur!$Q$6:$Q$2380</c:f>
              <c:numCache>
                <c:formatCode>General</c:formatCode>
                <c:ptCount val="2375"/>
                <c:pt idx="203">
                  <c:v>9759.7534930000002</c:v>
                </c:pt>
                <c:pt idx="626">
                  <c:v>771.43668200000002</c:v>
                </c:pt>
                <c:pt idx="1194">
                  <c:v>2070.4657649999999</c:v>
                </c:pt>
                <c:pt idx="1377">
                  <c:v>3457.208854</c:v>
                </c:pt>
                <c:pt idx="1378">
                  <c:v>975.45014499999991</c:v>
                </c:pt>
                <c:pt idx="1379">
                  <c:v>734.79420400000004</c:v>
                </c:pt>
                <c:pt idx="1380">
                  <c:v>562.71055200000001</c:v>
                </c:pt>
                <c:pt idx="1381">
                  <c:v>2464.0351380000002</c:v>
                </c:pt>
                <c:pt idx="1516">
                  <c:v>15497.096266999997</c:v>
                </c:pt>
                <c:pt idx="1518">
                  <c:v>2795.6991740000003</c:v>
                </c:pt>
                <c:pt idx="1548">
                  <c:v>11157.107055</c:v>
                </c:pt>
                <c:pt idx="1654">
                  <c:v>4118.2980719999996</c:v>
                </c:pt>
                <c:pt idx="1655">
                  <c:v>6590.5701669999999</c:v>
                </c:pt>
                <c:pt idx="1656">
                  <c:v>6177.4509629999993</c:v>
                </c:pt>
                <c:pt idx="1852">
                  <c:v>1619.3910340000002</c:v>
                </c:pt>
                <c:pt idx="2318">
                  <c:v>13470.154693</c:v>
                </c:pt>
                <c:pt idx="2319">
                  <c:v>1300.9732819999999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478-4B2C-9018-8AC0A2F6A43B}"/>
            </c:ext>
          </c:extLst>
        </c:ser>
        <c:ser>
          <c:idx val="10"/>
          <c:order val="10"/>
          <c:tx>
            <c:v>La Mesa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rgbClr val="FFCCFF"/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4628809645877134E-3"/>
                  <c:y val="-8.6602700341710498E-2"/>
                </c:manualLayout>
              </c:layout>
              <c:numFmt formatCode="#,##0.00" sourceLinked="0"/>
              <c:spPr>
                <a:solidFill>
                  <a:schemeClr val="accent5">
                    <a:lumMod val="75000"/>
                    <a:alpha val="2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pivot_jur!$R$6:$R$2380</c:f>
              <c:numCache>
                <c:formatCode>General</c:formatCode>
                <c:ptCount val="2375"/>
                <c:pt idx="599">
                  <c:v>22500</c:v>
                </c:pt>
                <c:pt idx="600">
                  <c:v>9100</c:v>
                </c:pt>
                <c:pt idx="601">
                  <c:v>19200</c:v>
                </c:pt>
                <c:pt idx="602">
                  <c:v>5200</c:v>
                </c:pt>
                <c:pt idx="603">
                  <c:v>20600</c:v>
                </c:pt>
                <c:pt idx="816">
                  <c:v>8241</c:v>
                </c:pt>
                <c:pt idx="826">
                  <c:v>20545</c:v>
                </c:pt>
                <c:pt idx="935">
                  <c:v>7255</c:v>
                </c:pt>
                <c:pt idx="936">
                  <c:v>10824</c:v>
                </c:pt>
                <c:pt idx="937">
                  <c:v>101417</c:v>
                </c:pt>
                <c:pt idx="938">
                  <c:v>11703</c:v>
                </c:pt>
                <c:pt idx="939">
                  <c:v>7028</c:v>
                </c:pt>
                <c:pt idx="964">
                  <c:v>5881</c:v>
                </c:pt>
                <c:pt idx="965">
                  <c:v>3719</c:v>
                </c:pt>
                <c:pt idx="971">
                  <c:v>7338</c:v>
                </c:pt>
                <c:pt idx="972">
                  <c:v>19592</c:v>
                </c:pt>
                <c:pt idx="973">
                  <c:v>6062</c:v>
                </c:pt>
                <c:pt idx="974">
                  <c:v>57748</c:v>
                </c:pt>
                <c:pt idx="975">
                  <c:v>40172</c:v>
                </c:pt>
                <c:pt idx="976">
                  <c:v>91937</c:v>
                </c:pt>
                <c:pt idx="1219">
                  <c:v>25329</c:v>
                </c:pt>
                <c:pt idx="1357">
                  <c:v>6676</c:v>
                </c:pt>
                <c:pt idx="1401">
                  <c:v>8900</c:v>
                </c:pt>
                <c:pt idx="1551">
                  <c:v>18800</c:v>
                </c:pt>
                <c:pt idx="1742">
                  <c:v>84789</c:v>
                </c:pt>
                <c:pt idx="1745">
                  <c:v>79966</c:v>
                </c:pt>
                <c:pt idx="1958">
                  <c:v>3615</c:v>
                </c:pt>
                <c:pt idx="1959">
                  <c:v>21490</c:v>
                </c:pt>
                <c:pt idx="2009">
                  <c:v>7585</c:v>
                </c:pt>
                <c:pt idx="2034">
                  <c:v>7319</c:v>
                </c:pt>
                <c:pt idx="2035">
                  <c:v>88696</c:v>
                </c:pt>
                <c:pt idx="2036">
                  <c:v>96581</c:v>
                </c:pt>
                <c:pt idx="2037">
                  <c:v>86552</c:v>
                </c:pt>
                <c:pt idx="2038">
                  <c:v>83618</c:v>
                </c:pt>
                <c:pt idx="2039">
                  <c:v>11849</c:v>
                </c:pt>
                <c:pt idx="2040">
                  <c:v>4440</c:v>
                </c:pt>
                <c:pt idx="2041">
                  <c:v>11260</c:v>
                </c:pt>
                <c:pt idx="2043">
                  <c:v>99542</c:v>
                </c:pt>
                <c:pt idx="2044">
                  <c:v>96859</c:v>
                </c:pt>
                <c:pt idx="2045">
                  <c:v>3992</c:v>
                </c:pt>
                <c:pt idx="2046">
                  <c:v>14571</c:v>
                </c:pt>
                <c:pt idx="2096">
                  <c:v>78729</c:v>
                </c:pt>
                <c:pt idx="2097">
                  <c:v>5315</c:v>
                </c:pt>
                <c:pt idx="2098">
                  <c:v>57307</c:v>
                </c:pt>
                <c:pt idx="2099">
                  <c:v>90731</c:v>
                </c:pt>
                <c:pt idx="2145">
                  <c:v>2716</c:v>
                </c:pt>
                <c:pt idx="2219">
                  <c:v>40547</c:v>
                </c:pt>
                <c:pt idx="2220">
                  <c:v>40704</c:v>
                </c:pt>
                <c:pt idx="2221">
                  <c:v>50320</c:v>
                </c:pt>
                <c:pt idx="2232">
                  <c:v>10047</c:v>
                </c:pt>
                <c:pt idx="2336">
                  <c:v>20600</c:v>
                </c:pt>
                <c:pt idx="2358">
                  <c:v>4400</c:v>
                </c:pt>
              </c:numCache>
            </c:numRef>
          </c:xVal>
          <c:yVal>
            <c:numRef>
              <c:f>pivot_jur!$S$6:$S$2380</c:f>
              <c:numCache>
                <c:formatCode>General</c:formatCode>
                <c:ptCount val="2375"/>
                <c:pt idx="599">
                  <c:v>31463.930297999999</c:v>
                </c:pt>
                <c:pt idx="600">
                  <c:v>8095.8404460000002</c:v>
                </c:pt>
                <c:pt idx="601">
                  <c:v>27223.936952000004</c:v>
                </c:pt>
                <c:pt idx="602">
                  <c:v>4067.8106319999997</c:v>
                </c:pt>
                <c:pt idx="603">
                  <c:v>32910.223999000002</c:v>
                </c:pt>
                <c:pt idx="816">
                  <c:v>4591.2187810000005</c:v>
                </c:pt>
                <c:pt idx="826">
                  <c:v>11251.199097000001</c:v>
                </c:pt>
                <c:pt idx="935">
                  <c:v>7987.0164490000006</c:v>
                </c:pt>
                <c:pt idx="936">
                  <c:v>10890.905823000001</c:v>
                </c:pt>
                <c:pt idx="937">
                  <c:v>109716.44311600001</c:v>
                </c:pt>
                <c:pt idx="938">
                  <c:v>9903.1742549999999</c:v>
                </c:pt>
                <c:pt idx="939">
                  <c:v>3800.1652760000002</c:v>
                </c:pt>
                <c:pt idx="964">
                  <c:v>7133.0893559999995</c:v>
                </c:pt>
                <c:pt idx="965">
                  <c:v>5927.943268</c:v>
                </c:pt>
                <c:pt idx="971">
                  <c:v>4358.8125300000002</c:v>
                </c:pt>
                <c:pt idx="972">
                  <c:v>15118.819153</c:v>
                </c:pt>
                <c:pt idx="973">
                  <c:v>4304.4923699999999</c:v>
                </c:pt>
                <c:pt idx="974">
                  <c:v>58213.771727999992</c:v>
                </c:pt>
                <c:pt idx="975">
                  <c:v>37996.839598999999</c:v>
                </c:pt>
                <c:pt idx="976">
                  <c:v>98270.107910000006</c:v>
                </c:pt>
                <c:pt idx="1219">
                  <c:v>23649.089478999998</c:v>
                </c:pt>
                <c:pt idx="1357">
                  <c:v>4895.1150289999996</c:v>
                </c:pt>
                <c:pt idx="1401">
                  <c:v>11664.374582</c:v>
                </c:pt>
                <c:pt idx="1551">
                  <c:v>20769.738235000001</c:v>
                </c:pt>
                <c:pt idx="1742">
                  <c:v>77085.708251999997</c:v>
                </c:pt>
                <c:pt idx="1745">
                  <c:v>71691.417969000002</c:v>
                </c:pt>
                <c:pt idx="1958">
                  <c:v>5076.5623239999995</c:v>
                </c:pt>
                <c:pt idx="1959">
                  <c:v>17593.553099999997</c:v>
                </c:pt>
                <c:pt idx="2009">
                  <c:v>5558.8687439999994</c:v>
                </c:pt>
                <c:pt idx="2034">
                  <c:v>5617.2750020000003</c:v>
                </c:pt>
                <c:pt idx="2035">
                  <c:v>86576.372071000005</c:v>
                </c:pt>
                <c:pt idx="2036">
                  <c:v>92193.649413000006</c:v>
                </c:pt>
                <c:pt idx="2037">
                  <c:v>86944.617675000001</c:v>
                </c:pt>
                <c:pt idx="2038">
                  <c:v>82290.473633000001</c:v>
                </c:pt>
                <c:pt idx="2039">
                  <c:v>13538.175781000002</c:v>
                </c:pt>
                <c:pt idx="2040">
                  <c:v>3577.3067190000002</c:v>
                </c:pt>
                <c:pt idx="2041">
                  <c:v>6572.1634979999999</c:v>
                </c:pt>
                <c:pt idx="2043">
                  <c:v>87235.179687000011</c:v>
                </c:pt>
                <c:pt idx="2044">
                  <c:v>84280.736327999999</c:v>
                </c:pt>
                <c:pt idx="2045">
                  <c:v>2112.295795</c:v>
                </c:pt>
                <c:pt idx="2046">
                  <c:v>10113.432556</c:v>
                </c:pt>
                <c:pt idx="2096">
                  <c:v>83740.163331000003</c:v>
                </c:pt>
                <c:pt idx="2097">
                  <c:v>5697.8489009999994</c:v>
                </c:pt>
                <c:pt idx="2098">
                  <c:v>53854.957519000003</c:v>
                </c:pt>
                <c:pt idx="2099">
                  <c:v>80480.568849000003</c:v>
                </c:pt>
                <c:pt idx="2145">
                  <c:v>3338.4772719999996</c:v>
                </c:pt>
                <c:pt idx="2219">
                  <c:v>38433.295897999997</c:v>
                </c:pt>
                <c:pt idx="2220">
                  <c:v>39392.169311999998</c:v>
                </c:pt>
                <c:pt idx="2221">
                  <c:v>42203.840820000005</c:v>
                </c:pt>
                <c:pt idx="2232">
                  <c:v>7985.7306520000002</c:v>
                </c:pt>
                <c:pt idx="2336">
                  <c:v>28533.019194</c:v>
                </c:pt>
                <c:pt idx="2358">
                  <c:v>5360.6714840000004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478-4B2C-9018-8AC0A2F6A43B}"/>
            </c:ext>
          </c:extLst>
        </c:ser>
        <c:ser>
          <c:idx val="11"/>
          <c:order val="11"/>
          <c:tx>
            <c:v>Lemon Grove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6586690075648881E-2"/>
                  <c:y val="-2.808815184508108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pivot_jur!$T$6:$T$2380</c:f>
              <c:numCache>
                <c:formatCode>General</c:formatCode>
                <c:ptCount val="2375"/>
                <c:pt idx="320">
                  <c:v>11263</c:v>
                </c:pt>
                <c:pt idx="360">
                  <c:v>7272</c:v>
                </c:pt>
                <c:pt idx="733">
                  <c:v>32509</c:v>
                </c:pt>
                <c:pt idx="825">
                  <c:v>31928</c:v>
                </c:pt>
                <c:pt idx="834">
                  <c:v>67837</c:v>
                </c:pt>
                <c:pt idx="869">
                  <c:v>24400</c:v>
                </c:pt>
                <c:pt idx="872">
                  <c:v>69503</c:v>
                </c:pt>
                <c:pt idx="873">
                  <c:v>54401</c:v>
                </c:pt>
                <c:pt idx="874">
                  <c:v>11600</c:v>
                </c:pt>
                <c:pt idx="957">
                  <c:v>7664</c:v>
                </c:pt>
                <c:pt idx="1926">
                  <c:v>8544</c:v>
                </c:pt>
                <c:pt idx="1937">
                  <c:v>5129</c:v>
                </c:pt>
                <c:pt idx="1956">
                  <c:v>17273</c:v>
                </c:pt>
                <c:pt idx="1957">
                  <c:v>19519</c:v>
                </c:pt>
                <c:pt idx="1999">
                  <c:v>5465</c:v>
                </c:pt>
                <c:pt idx="2000">
                  <c:v>72788</c:v>
                </c:pt>
                <c:pt idx="2001">
                  <c:v>77212</c:v>
                </c:pt>
                <c:pt idx="2002">
                  <c:v>7181</c:v>
                </c:pt>
                <c:pt idx="2003">
                  <c:v>9328</c:v>
                </c:pt>
                <c:pt idx="2004">
                  <c:v>61102</c:v>
                </c:pt>
                <c:pt idx="2005">
                  <c:v>11917</c:v>
                </c:pt>
                <c:pt idx="2006">
                  <c:v>4435</c:v>
                </c:pt>
                <c:pt idx="2007">
                  <c:v>78513</c:v>
                </c:pt>
                <c:pt idx="2008">
                  <c:v>72360</c:v>
                </c:pt>
                <c:pt idx="2010">
                  <c:v>9694</c:v>
                </c:pt>
                <c:pt idx="2011">
                  <c:v>70327</c:v>
                </c:pt>
                <c:pt idx="2012">
                  <c:v>56995</c:v>
                </c:pt>
                <c:pt idx="2013">
                  <c:v>74942</c:v>
                </c:pt>
                <c:pt idx="2014">
                  <c:v>56995</c:v>
                </c:pt>
                <c:pt idx="2341">
                  <c:v>67253</c:v>
                </c:pt>
              </c:numCache>
            </c:numRef>
          </c:xVal>
          <c:yVal>
            <c:numRef>
              <c:f>pivot_jur!$U$6:$U$2380</c:f>
              <c:numCache>
                <c:formatCode>General</c:formatCode>
                <c:ptCount val="2375"/>
                <c:pt idx="320">
                  <c:v>14817.820312999998</c:v>
                </c:pt>
                <c:pt idx="360">
                  <c:v>4539.7155199999997</c:v>
                </c:pt>
                <c:pt idx="733">
                  <c:v>43338.114502999997</c:v>
                </c:pt>
                <c:pt idx="825">
                  <c:v>36970.429687000003</c:v>
                </c:pt>
                <c:pt idx="834">
                  <c:v>65157.327027000007</c:v>
                </c:pt>
                <c:pt idx="869">
                  <c:v>20936.475624000002</c:v>
                </c:pt>
                <c:pt idx="872">
                  <c:v>62771.333251999997</c:v>
                </c:pt>
                <c:pt idx="873">
                  <c:v>60128.536376999997</c:v>
                </c:pt>
                <c:pt idx="874">
                  <c:v>15720.559958999998</c:v>
                </c:pt>
                <c:pt idx="957">
                  <c:v>6986.6165149999997</c:v>
                </c:pt>
                <c:pt idx="1926">
                  <c:v>9635.532349000001</c:v>
                </c:pt>
                <c:pt idx="1937">
                  <c:v>4879.5943449999995</c:v>
                </c:pt>
                <c:pt idx="1956">
                  <c:v>10580.669006</c:v>
                </c:pt>
                <c:pt idx="1957">
                  <c:v>11282.167906999999</c:v>
                </c:pt>
                <c:pt idx="1999">
                  <c:v>5748.4933059999994</c:v>
                </c:pt>
                <c:pt idx="2000">
                  <c:v>77741.584961</c:v>
                </c:pt>
                <c:pt idx="2001">
                  <c:v>70754.963866999999</c:v>
                </c:pt>
                <c:pt idx="2002">
                  <c:v>6787.7600700000003</c:v>
                </c:pt>
                <c:pt idx="2003">
                  <c:v>7391.5059209999999</c:v>
                </c:pt>
                <c:pt idx="2004">
                  <c:v>58823.560424999996</c:v>
                </c:pt>
                <c:pt idx="2005">
                  <c:v>13630.517639</c:v>
                </c:pt>
                <c:pt idx="2006">
                  <c:v>4463.4938280000006</c:v>
                </c:pt>
                <c:pt idx="2007">
                  <c:v>73682.981445000012</c:v>
                </c:pt>
                <c:pt idx="2008">
                  <c:v>72454.075683999996</c:v>
                </c:pt>
                <c:pt idx="2010">
                  <c:v>9166.2849430000006</c:v>
                </c:pt>
                <c:pt idx="2011">
                  <c:v>68124.109620000003</c:v>
                </c:pt>
                <c:pt idx="2012">
                  <c:v>77290.395507000008</c:v>
                </c:pt>
                <c:pt idx="2013">
                  <c:v>74792.857300000003</c:v>
                </c:pt>
                <c:pt idx="2014">
                  <c:v>66008.230469000002</c:v>
                </c:pt>
                <c:pt idx="2341">
                  <c:v>60128.536376999997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478-4B2C-9018-8AC0A2F6A43B}"/>
            </c:ext>
          </c:extLst>
        </c:ser>
        <c:ser>
          <c:idx val="2"/>
          <c:order val="12"/>
          <c:tx>
            <c:v>National City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9115837578055555E-2"/>
                  <c:y val="-3.4381582118643179E-2"/>
                </c:manualLayout>
              </c:layout>
              <c:numFmt formatCode="0.00" sourceLinked="0"/>
              <c:spPr>
                <a:solidFill>
                  <a:schemeClr val="bg1">
                    <a:lumMod val="85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pivot_jur!$V$6:$V$2380</c:f>
              <c:numCache>
                <c:formatCode>General</c:formatCode>
                <c:ptCount val="2375"/>
                <c:pt idx="5">
                  <c:v>6700</c:v>
                </c:pt>
                <c:pt idx="7">
                  <c:v>9300</c:v>
                </c:pt>
                <c:pt idx="18">
                  <c:v>6900</c:v>
                </c:pt>
                <c:pt idx="20">
                  <c:v>7300</c:v>
                </c:pt>
                <c:pt idx="22">
                  <c:v>21400</c:v>
                </c:pt>
                <c:pt idx="76">
                  <c:v>69228</c:v>
                </c:pt>
                <c:pt idx="77">
                  <c:v>125971</c:v>
                </c:pt>
                <c:pt idx="78">
                  <c:v>104989</c:v>
                </c:pt>
                <c:pt idx="111">
                  <c:v>103150</c:v>
                </c:pt>
                <c:pt idx="112">
                  <c:v>111954</c:v>
                </c:pt>
                <c:pt idx="113">
                  <c:v>32300</c:v>
                </c:pt>
                <c:pt idx="130">
                  <c:v>4800</c:v>
                </c:pt>
                <c:pt idx="144">
                  <c:v>3600</c:v>
                </c:pt>
                <c:pt idx="145">
                  <c:v>10000</c:v>
                </c:pt>
                <c:pt idx="166">
                  <c:v>16800</c:v>
                </c:pt>
                <c:pt idx="173">
                  <c:v>14200</c:v>
                </c:pt>
                <c:pt idx="175">
                  <c:v>13000</c:v>
                </c:pt>
                <c:pt idx="212">
                  <c:v>16600</c:v>
                </c:pt>
                <c:pt idx="218">
                  <c:v>15100</c:v>
                </c:pt>
                <c:pt idx="219">
                  <c:v>4000</c:v>
                </c:pt>
                <c:pt idx="220">
                  <c:v>4600</c:v>
                </c:pt>
                <c:pt idx="261">
                  <c:v>30000</c:v>
                </c:pt>
                <c:pt idx="262">
                  <c:v>12000</c:v>
                </c:pt>
                <c:pt idx="263">
                  <c:v>21000</c:v>
                </c:pt>
                <c:pt idx="264">
                  <c:v>15400</c:v>
                </c:pt>
                <c:pt idx="267">
                  <c:v>25500</c:v>
                </c:pt>
                <c:pt idx="272">
                  <c:v>17500</c:v>
                </c:pt>
                <c:pt idx="273">
                  <c:v>22800</c:v>
                </c:pt>
                <c:pt idx="274">
                  <c:v>6300</c:v>
                </c:pt>
                <c:pt idx="275">
                  <c:v>14100</c:v>
                </c:pt>
                <c:pt idx="276">
                  <c:v>16100</c:v>
                </c:pt>
                <c:pt idx="300">
                  <c:v>5856</c:v>
                </c:pt>
                <c:pt idx="324">
                  <c:v>14300</c:v>
                </c:pt>
                <c:pt idx="325">
                  <c:v>22500</c:v>
                </c:pt>
                <c:pt idx="326">
                  <c:v>22500</c:v>
                </c:pt>
                <c:pt idx="327">
                  <c:v>4300</c:v>
                </c:pt>
                <c:pt idx="372">
                  <c:v>6100</c:v>
                </c:pt>
                <c:pt idx="373">
                  <c:v>8000</c:v>
                </c:pt>
                <c:pt idx="374">
                  <c:v>5900</c:v>
                </c:pt>
                <c:pt idx="375">
                  <c:v>6500</c:v>
                </c:pt>
                <c:pt idx="408">
                  <c:v>5900</c:v>
                </c:pt>
                <c:pt idx="418">
                  <c:v>12900</c:v>
                </c:pt>
                <c:pt idx="419">
                  <c:v>9200</c:v>
                </c:pt>
                <c:pt idx="420">
                  <c:v>17200</c:v>
                </c:pt>
                <c:pt idx="421">
                  <c:v>25000</c:v>
                </c:pt>
                <c:pt idx="428">
                  <c:v>5900</c:v>
                </c:pt>
                <c:pt idx="435">
                  <c:v>4400</c:v>
                </c:pt>
                <c:pt idx="436">
                  <c:v>8300</c:v>
                </c:pt>
                <c:pt idx="437">
                  <c:v>11500</c:v>
                </c:pt>
                <c:pt idx="438">
                  <c:v>14800</c:v>
                </c:pt>
                <c:pt idx="439">
                  <c:v>7500</c:v>
                </c:pt>
                <c:pt idx="463">
                  <c:v>5700</c:v>
                </c:pt>
                <c:pt idx="464">
                  <c:v>6200</c:v>
                </c:pt>
                <c:pt idx="465">
                  <c:v>10300</c:v>
                </c:pt>
                <c:pt idx="466">
                  <c:v>4800</c:v>
                </c:pt>
                <c:pt idx="467">
                  <c:v>10500</c:v>
                </c:pt>
                <c:pt idx="468">
                  <c:v>7251</c:v>
                </c:pt>
                <c:pt idx="469">
                  <c:v>6800</c:v>
                </c:pt>
                <c:pt idx="470">
                  <c:v>4300</c:v>
                </c:pt>
                <c:pt idx="471">
                  <c:v>6900</c:v>
                </c:pt>
                <c:pt idx="472">
                  <c:v>8800</c:v>
                </c:pt>
                <c:pt idx="473">
                  <c:v>4300</c:v>
                </c:pt>
                <c:pt idx="474">
                  <c:v>7200</c:v>
                </c:pt>
                <c:pt idx="475">
                  <c:v>9100</c:v>
                </c:pt>
                <c:pt idx="476">
                  <c:v>8200</c:v>
                </c:pt>
                <c:pt idx="507">
                  <c:v>6700</c:v>
                </c:pt>
                <c:pt idx="512">
                  <c:v>5900</c:v>
                </c:pt>
                <c:pt idx="523">
                  <c:v>8400</c:v>
                </c:pt>
                <c:pt idx="536">
                  <c:v>22500</c:v>
                </c:pt>
                <c:pt idx="537">
                  <c:v>20400</c:v>
                </c:pt>
                <c:pt idx="538">
                  <c:v>16400</c:v>
                </c:pt>
                <c:pt idx="541">
                  <c:v>8000</c:v>
                </c:pt>
                <c:pt idx="542">
                  <c:v>8900</c:v>
                </c:pt>
                <c:pt idx="543">
                  <c:v>12800</c:v>
                </c:pt>
                <c:pt idx="544">
                  <c:v>4900</c:v>
                </c:pt>
                <c:pt idx="545">
                  <c:v>15200</c:v>
                </c:pt>
                <c:pt idx="546">
                  <c:v>15000</c:v>
                </c:pt>
                <c:pt idx="584">
                  <c:v>17400</c:v>
                </c:pt>
                <c:pt idx="585">
                  <c:v>16600</c:v>
                </c:pt>
                <c:pt idx="586">
                  <c:v>14200</c:v>
                </c:pt>
                <c:pt idx="650">
                  <c:v>18364</c:v>
                </c:pt>
                <c:pt idx="652">
                  <c:v>8500</c:v>
                </c:pt>
                <c:pt idx="653">
                  <c:v>3900</c:v>
                </c:pt>
                <c:pt idx="657">
                  <c:v>4600</c:v>
                </c:pt>
                <c:pt idx="658">
                  <c:v>4439</c:v>
                </c:pt>
                <c:pt idx="723">
                  <c:v>13000</c:v>
                </c:pt>
                <c:pt idx="724">
                  <c:v>7700</c:v>
                </c:pt>
                <c:pt idx="773">
                  <c:v>26000</c:v>
                </c:pt>
                <c:pt idx="774">
                  <c:v>22300</c:v>
                </c:pt>
                <c:pt idx="832">
                  <c:v>1900</c:v>
                </c:pt>
                <c:pt idx="833">
                  <c:v>1300</c:v>
                </c:pt>
                <c:pt idx="841">
                  <c:v>9200</c:v>
                </c:pt>
                <c:pt idx="842">
                  <c:v>5900</c:v>
                </c:pt>
                <c:pt idx="860">
                  <c:v>3500</c:v>
                </c:pt>
                <c:pt idx="865">
                  <c:v>7000</c:v>
                </c:pt>
                <c:pt idx="866">
                  <c:v>22200</c:v>
                </c:pt>
                <c:pt idx="867">
                  <c:v>8100</c:v>
                </c:pt>
                <c:pt idx="1199">
                  <c:v>4800</c:v>
                </c:pt>
                <c:pt idx="1200">
                  <c:v>19700</c:v>
                </c:pt>
                <c:pt idx="1201">
                  <c:v>6796</c:v>
                </c:pt>
                <c:pt idx="1212">
                  <c:v>10900</c:v>
                </c:pt>
                <c:pt idx="1213">
                  <c:v>13800</c:v>
                </c:pt>
                <c:pt idx="1386">
                  <c:v>16300</c:v>
                </c:pt>
                <c:pt idx="1481">
                  <c:v>26300</c:v>
                </c:pt>
                <c:pt idx="1513">
                  <c:v>17900</c:v>
                </c:pt>
                <c:pt idx="1517">
                  <c:v>20300</c:v>
                </c:pt>
                <c:pt idx="1562">
                  <c:v>20300</c:v>
                </c:pt>
                <c:pt idx="1640">
                  <c:v>16300</c:v>
                </c:pt>
                <c:pt idx="1641">
                  <c:v>12600</c:v>
                </c:pt>
                <c:pt idx="1645">
                  <c:v>1500</c:v>
                </c:pt>
                <c:pt idx="1646">
                  <c:v>13200</c:v>
                </c:pt>
                <c:pt idx="1647">
                  <c:v>17200</c:v>
                </c:pt>
                <c:pt idx="1648">
                  <c:v>17100</c:v>
                </c:pt>
                <c:pt idx="1649">
                  <c:v>13500</c:v>
                </c:pt>
                <c:pt idx="1650">
                  <c:v>5400</c:v>
                </c:pt>
                <c:pt idx="1651">
                  <c:v>4500</c:v>
                </c:pt>
                <c:pt idx="1710">
                  <c:v>3500</c:v>
                </c:pt>
                <c:pt idx="1746">
                  <c:v>98590</c:v>
                </c:pt>
                <c:pt idx="1747">
                  <c:v>91644</c:v>
                </c:pt>
                <c:pt idx="1754">
                  <c:v>96705</c:v>
                </c:pt>
                <c:pt idx="1755">
                  <c:v>106659</c:v>
                </c:pt>
                <c:pt idx="1800">
                  <c:v>2900</c:v>
                </c:pt>
                <c:pt idx="1830">
                  <c:v>17600</c:v>
                </c:pt>
                <c:pt idx="1831">
                  <c:v>28600</c:v>
                </c:pt>
                <c:pt idx="2158">
                  <c:v>64676</c:v>
                </c:pt>
                <c:pt idx="2159">
                  <c:v>70212</c:v>
                </c:pt>
                <c:pt idx="2160">
                  <c:v>73385</c:v>
                </c:pt>
                <c:pt idx="2161">
                  <c:v>60476</c:v>
                </c:pt>
                <c:pt idx="2167">
                  <c:v>81715</c:v>
                </c:pt>
                <c:pt idx="2168">
                  <c:v>78531</c:v>
                </c:pt>
                <c:pt idx="2169">
                  <c:v>97561</c:v>
                </c:pt>
                <c:pt idx="2170">
                  <c:v>86505</c:v>
                </c:pt>
                <c:pt idx="2171">
                  <c:v>75884</c:v>
                </c:pt>
                <c:pt idx="2172">
                  <c:v>88978</c:v>
                </c:pt>
                <c:pt idx="2173">
                  <c:v>102763</c:v>
                </c:pt>
                <c:pt idx="2177">
                  <c:v>14015</c:v>
                </c:pt>
                <c:pt idx="2360">
                  <c:v>3700</c:v>
                </c:pt>
              </c:numCache>
            </c:numRef>
          </c:xVal>
          <c:yVal>
            <c:numRef>
              <c:f>pivot_jur!$W$6:$W$2380</c:f>
              <c:numCache>
                <c:formatCode>General</c:formatCode>
                <c:ptCount val="2375"/>
                <c:pt idx="5">
                  <c:v>5539.0922520000004</c:v>
                </c:pt>
                <c:pt idx="7">
                  <c:v>7204.3103289999999</c:v>
                </c:pt>
                <c:pt idx="18">
                  <c:v>5797.4260509999995</c:v>
                </c:pt>
                <c:pt idx="20">
                  <c:v>4456.8857189999999</c:v>
                </c:pt>
                <c:pt idx="22">
                  <c:v>11546.798439</c:v>
                </c:pt>
                <c:pt idx="76">
                  <c:v>76611.419433000003</c:v>
                </c:pt>
                <c:pt idx="77">
                  <c:v>113330.40625</c:v>
                </c:pt>
                <c:pt idx="78">
                  <c:v>109693.649414</c:v>
                </c:pt>
                <c:pt idx="111">
                  <c:v>113904.539063</c:v>
                </c:pt>
                <c:pt idx="112">
                  <c:v>119839.133789</c:v>
                </c:pt>
                <c:pt idx="113">
                  <c:v>30717.995606000004</c:v>
                </c:pt>
                <c:pt idx="130">
                  <c:v>6801.7577190000002</c:v>
                </c:pt>
                <c:pt idx="144">
                  <c:v>3461.7850760000001</c:v>
                </c:pt>
                <c:pt idx="145">
                  <c:v>9314.2973060000004</c:v>
                </c:pt>
                <c:pt idx="166">
                  <c:v>4806.8003840000001</c:v>
                </c:pt>
                <c:pt idx="173">
                  <c:v>6587.1419880000003</c:v>
                </c:pt>
                <c:pt idx="175">
                  <c:v>10228.525358999999</c:v>
                </c:pt>
                <c:pt idx="212">
                  <c:v>18010.702315999999</c:v>
                </c:pt>
                <c:pt idx="218">
                  <c:v>12898.626252999999</c:v>
                </c:pt>
                <c:pt idx="219">
                  <c:v>4038.742303</c:v>
                </c:pt>
                <c:pt idx="220">
                  <c:v>4162.8627299999998</c:v>
                </c:pt>
                <c:pt idx="261">
                  <c:v>27740.868499999997</c:v>
                </c:pt>
                <c:pt idx="262">
                  <c:v>17786.740135999997</c:v>
                </c:pt>
                <c:pt idx="263">
                  <c:v>13592.759590999998</c:v>
                </c:pt>
                <c:pt idx="264">
                  <c:v>9246.0061319999986</c:v>
                </c:pt>
                <c:pt idx="267">
                  <c:v>21184.153051000001</c:v>
                </c:pt>
                <c:pt idx="272">
                  <c:v>15034.530899000001</c:v>
                </c:pt>
                <c:pt idx="273">
                  <c:v>13973.22496</c:v>
                </c:pt>
                <c:pt idx="274">
                  <c:v>7822.3372070000005</c:v>
                </c:pt>
                <c:pt idx="275">
                  <c:v>10695.874</c:v>
                </c:pt>
                <c:pt idx="276">
                  <c:v>11036.063622</c:v>
                </c:pt>
                <c:pt idx="300">
                  <c:v>5934.5941999999995</c:v>
                </c:pt>
                <c:pt idx="324">
                  <c:v>13234.886315</c:v>
                </c:pt>
                <c:pt idx="325">
                  <c:v>12739.314483999999</c:v>
                </c:pt>
                <c:pt idx="326">
                  <c:v>22020.06581</c:v>
                </c:pt>
                <c:pt idx="327">
                  <c:v>5516.399691999999</c:v>
                </c:pt>
                <c:pt idx="372">
                  <c:v>4198.3375130000004</c:v>
                </c:pt>
                <c:pt idx="373">
                  <c:v>9436.4856389999986</c:v>
                </c:pt>
                <c:pt idx="374">
                  <c:v>6547.2275150000005</c:v>
                </c:pt>
                <c:pt idx="375">
                  <c:v>7220.5053399999997</c:v>
                </c:pt>
                <c:pt idx="408">
                  <c:v>9461.3715759999995</c:v>
                </c:pt>
                <c:pt idx="418">
                  <c:v>12072.775329</c:v>
                </c:pt>
                <c:pt idx="419">
                  <c:v>8902.1148670000002</c:v>
                </c:pt>
                <c:pt idx="420">
                  <c:v>13922.713856999999</c:v>
                </c:pt>
                <c:pt idx="421">
                  <c:v>25274.874846999999</c:v>
                </c:pt>
                <c:pt idx="428">
                  <c:v>4052.6620549999998</c:v>
                </c:pt>
                <c:pt idx="435">
                  <c:v>6047.0859529999998</c:v>
                </c:pt>
                <c:pt idx="436">
                  <c:v>6693.8285490000007</c:v>
                </c:pt>
                <c:pt idx="437">
                  <c:v>9673.029176</c:v>
                </c:pt>
                <c:pt idx="438">
                  <c:v>10409.755404</c:v>
                </c:pt>
                <c:pt idx="439">
                  <c:v>8409.6841280000008</c:v>
                </c:pt>
                <c:pt idx="463">
                  <c:v>6898.7813450000012</c:v>
                </c:pt>
                <c:pt idx="464">
                  <c:v>11383.932006999999</c:v>
                </c:pt>
                <c:pt idx="465">
                  <c:v>3939.4220270000005</c:v>
                </c:pt>
                <c:pt idx="466">
                  <c:v>5108.1788180000003</c:v>
                </c:pt>
                <c:pt idx="467">
                  <c:v>6862.2627730000004</c:v>
                </c:pt>
                <c:pt idx="468">
                  <c:v>10124.287415999999</c:v>
                </c:pt>
                <c:pt idx="469">
                  <c:v>7429.9083199999995</c:v>
                </c:pt>
                <c:pt idx="470">
                  <c:v>7534.2597610000003</c:v>
                </c:pt>
                <c:pt idx="471">
                  <c:v>7170.5410869999996</c:v>
                </c:pt>
                <c:pt idx="472">
                  <c:v>9694.3840789999995</c:v>
                </c:pt>
                <c:pt idx="473">
                  <c:v>7680.4469799999997</c:v>
                </c:pt>
                <c:pt idx="474">
                  <c:v>8439.2220300000008</c:v>
                </c:pt>
                <c:pt idx="475">
                  <c:v>12164.883377000002</c:v>
                </c:pt>
                <c:pt idx="476">
                  <c:v>11349.475693</c:v>
                </c:pt>
                <c:pt idx="507">
                  <c:v>12822.376325999998</c:v>
                </c:pt>
                <c:pt idx="512">
                  <c:v>3682.3847029999997</c:v>
                </c:pt>
                <c:pt idx="523">
                  <c:v>5982.3656650000012</c:v>
                </c:pt>
                <c:pt idx="536">
                  <c:v>12218.318284000001</c:v>
                </c:pt>
                <c:pt idx="537">
                  <c:v>13716.411293000001</c:v>
                </c:pt>
                <c:pt idx="538">
                  <c:v>14195.268784</c:v>
                </c:pt>
                <c:pt idx="541">
                  <c:v>9858.5796950000004</c:v>
                </c:pt>
                <c:pt idx="542">
                  <c:v>14718.971124</c:v>
                </c:pt>
                <c:pt idx="543">
                  <c:v>6354.7929940000004</c:v>
                </c:pt>
                <c:pt idx="544">
                  <c:v>6185.372695</c:v>
                </c:pt>
                <c:pt idx="545">
                  <c:v>12601.905619000001</c:v>
                </c:pt>
                <c:pt idx="546">
                  <c:v>11662.199021</c:v>
                </c:pt>
                <c:pt idx="584">
                  <c:v>8286.1888820000004</c:v>
                </c:pt>
                <c:pt idx="585">
                  <c:v>10730.915763000001</c:v>
                </c:pt>
                <c:pt idx="586">
                  <c:v>14725.285</c:v>
                </c:pt>
                <c:pt idx="650">
                  <c:v>15934.435316999999</c:v>
                </c:pt>
                <c:pt idx="652">
                  <c:v>3614.1843279999998</c:v>
                </c:pt>
                <c:pt idx="653">
                  <c:v>7423.7813260000003</c:v>
                </c:pt>
                <c:pt idx="657">
                  <c:v>10953.333519</c:v>
                </c:pt>
                <c:pt idx="658">
                  <c:v>4381.1626580000002</c:v>
                </c:pt>
                <c:pt idx="723">
                  <c:v>9352.8932779999996</c:v>
                </c:pt>
                <c:pt idx="724">
                  <c:v>6597.629578</c:v>
                </c:pt>
                <c:pt idx="773">
                  <c:v>25689.779112</c:v>
                </c:pt>
                <c:pt idx="774">
                  <c:v>19190.024475000002</c:v>
                </c:pt>
                <c:pt idx="832">
                  <c:v>2320.6921299999999</c:v>
                </c:pt>
                <c:pt idx="833">
                  <c:v>1914.3863260000001</c:v>
                </c:pt>
                <c:pt idx="841">
                  <c:v>19284.603225999999</c:v>
                </c:pt>
                <c:pt idx="842">
                  <c:v>6507.4186440000003</c:v>
                </c:pt>
                <c:pt idx="860">
                  <c:v>4715.8784919999998</c:v>
                </c:pt>
                <c:pt idx="865">
                  <c:v>7083.6203990000004</c:v>
                </c:pt>
                <c:pt idx="866">
                  <c:v>10201.643798000001</c:v>
                </c:pt>
                <c:pt idx="867">
                  <c:v>7421.2541799999999</c:v>
                </c:pt>
                <c:pt idx="1199">
                  <c:v>6428.8140779999994</c:v>
                </c:pt>
                <c:pt idx="1200">
                  <c:v>7432.7048720000003</c:v>
                </c:pt>
                <c:pt idx="1201">
                  <c:v>4193.8205419999995</c:v>
                </c:pt>
                <c:pt idx="1212">
                  <c:v>4566.1707919999999</c:v>
                </c:pt>
                <c:pt idx="1213">
                  <c:v>14609.568206</c:v>
                </c:pt>
                <c:pt idx="1386">
                  <c:v>16922.602661999998</c:v>
                </c:pt>
                <c:pt idx="1481">
                  <c:v>2265.5406860000003</c:v>
                </c:pt>
                <c:pt idx="1513">
                  <c:v>11968.574387000001</c:v>
                </c:pt>
                <c:pt idx="1517">
                  <c:v>29373.489531000003</c:v>
                </c:pt>
                <c:pt idx="1562">
                  <c:v>18900.691467999997</c:v>
                </c:pt>
                <c:pt idx="1640">
                  <c:v>15035.461386999999</c:v>
                </c:pt>
                <c:pt idx="1641">
                  <c:v>15819.974502000001</c:v>
                </c:pt>
                <c:pt idx="1645">
                  <c:v>1460.086886</c:v>
                </c:pt>
                <c:pt idx="1646">
                  <c:v>10859.77224</c:v>
                </c:pt>
                <c:pt idx="1647">
                  <c:v>14006.715232</c:v>
                </c:pt>
                <c:pt idx="1648">
                  <c:v>14946.584953</c:v>
                </c:pt>
                <c:pt idx="1649">
                  <c:v>11485.476417000002</c:v>
                </c:pt>
                <c:pt idx="1650">
                  <c:v>6782.9306090000009</c:v>
                </c:pt>
                <c:pt idx="1651">
                  <c:v>2816.1876419999999</c:v>
                </c:pt>
                <c:pt idx="1710">
                  <c:v>6688.9067599999998</c:v>
                </c:pt>
                <c:pt idx="1746">
                  <c:v>110719.53808700001</c:v>
                </c:pt>
                <c:pt idx="1747">
                  <c:v>98801.037108999997</c:v>
                </c:pt>
                <c:pt idx="1754">
                  <c:v>104018.279297</c:v>
                </c:pt>
                <c:pt idx="1755">
                  <c:v>116356.201172</c:v>
                </c:pt>
                <c:pt idx="1800">
                  <c:v>4806.3834859999997</c:v>
                </c:pt>
                <c:pt idx="1830">
                  <c:v>19051.363540999999</c:v>
                </c:pt>
                <c:pt idx="1831">
                  <c:v>29663.775818999999</c:v>
                </c:pt>
                <c:pt idx="2158">
                  <c:v>54854.111815999997</c:v>
                </c:pt>
                <c:pt idx="2159">
                  <c:v>60622.053954999996</c:v>
                </c:pt>
                <c:pt idx="2160">
                  <c:v>62128.381346999988</c:v>
                </c:pt>
                <c:pt idx="2161">
                  <c:v>53067.735718000004</c:v>
                </c:pt>
                <c:pt idx="2167">
                  <c:v>105608.805664</c:v>
                </c:pt>
                <c:pt idx="2168">
                  <c:v>93525.450194999998</c:v>
                </c:pt>
                <c:pt idx="2169">
                  <c:v>100105.693848</c:v>
                </c:pt>
                <c:pt idx="2170">
                  <c:v>96212.413084999993</c:v>
                </c:pt>
                <c:pt idx="2171">
                  <c:v>105193.97265499999</c:v>
                </c:pt>
                <c:pt idx="2172">
                  <c:v>110533.895263</c:v>
                </c:pt>
                <c:pt idx="2173">
                  <c:v>120748.767578</c:v>
                </c:pt>
                <c:pt idx="2177">
                  <c:v>14529.368957999999</c:v>
                </c:pt>
                <c:pt idx="2360">
                  <c:v>12204.235557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478-4B2C-9018-8AC0A2F6A43B}"/>
            </c:ext>
          </c:extLst>
        </c:ser>
        <c:ser>
          <c:idx val="13"/>
          <c:order val="13"/>
          <c:tx>
            <c:v>Oceanside</c:v>
          </c:tx>
          <c:spPr>
            <a:ln w="19050">
              <a:noFill/>
            </a:ln>
          </c:spPr>
          <c:trendline>
            <c:spPr>
              <a:ln w="12700">
                <a:solidFill>
                  <a:schemeClr val="accent2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2523762452926923E-2"/>
                  <c:y val="-9.3489464005764078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pivot_jur!$X$6:$X$2380</c:f>
              <c:numCache>
                <c:formatCode>General</c:formatCode>
                <c:ptCount val="2375"/>
                <c:pt idx="242">
                  <c:v>6385</c:v>
                </c:pt>
                <c:pt idx="406">
                  <c:v>18900</c:v>
                </c:pt>
                <c:pt idx="458">
                  <c:v>7700</c:v>
                </c:pt>
                <c:pt idx="504">
                  <c:v>4200</c:v>
                </c:pt>
                <c:pt idx="554">
                  <c:v>3800</c:v>
                </c:pt>
                <c:pt idx="555">
                  <c:v>15100</c:v>
                </c:pt>
                <c:pt idx="556">
                  <c:v>14600</c:v>
                </c:pt>
                <c:pt idx="589">
                  <c:v>50785</c:v>
                </c:pt>
                <c:pt idx="695">
                  <c:v>72382</c:v>
                </c:pt>
                <c:pt idx="696">
                  <c:v>53613</c:v>
                </c:pt>
                <c:pt idx="697">
                  <c:v>55236</c:v>
                </c:pt>
                <c:pt idx="728">
                  <c:v>102699</c:v>
                </c:pt>
                <c:pt idx="1028">
                  <c:v>48341</c:v>
                </c:pt>
                <c:pt idx="1029">
                  <c:v>43921</c:v>
                </c:pt>
                <c:pt idx="1035">
                  <c:v>6389</c:v>
                </c:pt>
                <c:pt idx="1036">
                  <c:v>8001</c:v>
                </c:pt>
                <c:pt idx="1037">
                  <c:v>4900</c:v>
                </c:pt>
                <c:pt idx="1038">
                  <c:v>90844</c:v>
                </c:pt>
                <c:pt idx="1039">
                  <c:v>98586</c:v>
                </c:pt>
                <c:pt idx="1040">
                  <c:v>104473</c:v>
                </c:pt>
                <c:pt idx="1047">
                  <c:v>8932</c:v>
                </c:pt>
                <c:pt idx="1048">
                  <c:v>53689</c:v>
                </c:pt>
                <c:pt idx="1049">
                  <c:v>9333</c:v>
                </c:pt>
                <c:pt idx="1052">
                  <c:v>8483</c:v>
                </c:pt>
                <c:pt idx="1053">
                  <c:v>71153</c:v>
                </c:pt>
                <c:pt idx="1054">
                  <c:v>54623</c:v>
                </c:pt>
                <c:pt idx="1055">
                  <c:v>62787</c:v>
                </c:pt>
                <c:pt idx="1059">
                  <c:v>7400</c:v>
                </c:pt>
                <c:pt idx="1384">
                  <c:v>17600</c:v>
                </c:pt>
                <c:pt idx="1478">
                  <c:v>69579</c:v>
                </c:pt>
                <c:pt idx="1528">
                  <c:v>14700</c:v>
                </c:pt>
                <c:pt idx="1669">
                  <c:v>16900</c:v>
                </c:pt>
                <c:pt idx="1724">
                  <c:v>3000</c:v>
                </c:pt>
                <c:pt idx="1725">
                  <c:v>16700</c:v>
                </c:pt>
                <c:pt idx="1726">
                  <c:v>19100</c:v>
                </c:pt>
                <c:pt idx="1865">
                  <c:v>88515</c:v>
                </c:pt>
                <c:pt idx="1895">
                  <c:v>54153</c:v>
                </c:pt>
                <c:pt idx="1913">
                  <c:v>700</c:v>
                </c:pt>
                <c:pt idx="1924">
                  <c:v>65262</c:v>
                </c:pt>
                <c:pt idx="1925">
                  <c:v>63736</c:v>
                </c:pt>
                <c:pt idx="2110">
                  <c:v>3776</c:v>
                </c:pt>
                <c:pt idx="2111">
                  <c:v>86225</c:v>
                </c:pt>
                <c:pt idx="2112">
                  <c:v>81917</c:v>
                </c:pt>
                <c:pt idx="2113">
                  <c:v>78485</c:v>
                </c:pt>
                <c:pt idx="2114">
                  <c:v>10154</c:v>
                </c:pt>
                <c:pt idx="2115">
                  <c:v>5190</c:v>
                </c:pt>
                <c:pt idx="2116">
                  <c:v>1923</c:v>
                </c:pt>
                <c:pt idx="2117">
                  <c:v>4569</c:v>
                </c:pt>
                <c:pt idx="2118">
                  <c:v>82332</c:v>
                </c:pt>
                <c:pt idx="2119">
                  <c:v>71465</c:v>
                </c:pt>
                <c:pt idx="2120">
                  <c:v>68617</c:v>
                </c:pt>
                <c:pt idx="2122">
                  <c:v>10099</c:v>
                </c:pt>
                <c:pt idx="2123">
                  <c:v>2931</c:v>
                </c:pt>
                <c:pt idx="2127">
                  <c:v>57358</c:v>
                </c:pt>
                <c:pt idx="2128">
                  <c:v>55866</c:v>
                </c:pt>
                <c:pt idx="2129">
                  <c:v>6661</c:v>
                </c:pt>
                <c:pt idx="2130">
                  <c:v>5331</c:v>
                </c:pt>
                <c:pt idx="2131">
                  <c:v>9863</c:v>
                </c:pt>
                <c:pt idx="2132">
                  <c:v>9849</c:v>
                </c:pt>
                <c:pt idx="2133">
                  <c:v>55363</c:v>
                </c:pt>
                <c:pt idx="2134">
                  <c:v>9636</c:v>
                </c:pt>
              </c:numCache>
            </c:numRef>
          </c:xVal>
          <c:yVal>
            <c:numRef>
              <c:f>pivot_jur!$Y$6:$Y$2380</c:f>
              <c:numCache>
                <c:formatCode>General</c:formatCode>
                <c:ptCount val="2375"/>
                <c:pt idx="242">
                  <c:v>8952.6835339999998</c:v>
                </c:pt>
                <c:pt idx="406">
                  <c:v>4485.6853059999994</c:v>
                </c:pt>
                <c:pt idx="458">
                  <c:v>3515.6911520000003</c:v>
                </c:pt>
                <c:pt idx="504">
                  <c:v>2705.392844</c:v>
                </c:pt>
                <c:pt idx="554">
                  <c:v>3513.687371</c:v>
                </c:pt>
                <c:pt idx="555">
                  <c:v>4617.1143920000004</c:v>
                </c:pt>
                <c:pt idx="556">
                  <c:v>17780.302459999999</c:v>
                </c:pt>
                <c:pt idx="589">
                  <c:v>32116.531311999999</c:v>
                </c:pt>
                <c:pt idx="695">
                  <c:v>63573.535155999998</c:v>
                </c:pt>
                <c:pt idx="696">
                  <c:v>49913.253905999998</c:v>
                </c:pt>
                <c:pt idx="697">
                  <c:v>56250.961427000002</c:v>
                </c:pt>
                <c:pt idx="728">
                  <c:v>101285.988281</c:v>
                </c:pt>
                <c:pt idx="1028">
                  <c:v>43929.51599</c:v>
                </c:pt>
                <c:pt idx="1029">
                  <c:v>55737.450194000005</c:v>
                </c:pt>
                <c:pt idx="1035">
                  <c:v>5268.1144560000002</c:v>
                </c:pt>
                <c:pt idx="1036">
                  <c:v>7306.3331920000001</c:v>
                </c:pt>
                <c:pt idx="1037">
                  <c:v>14370.526443000001</c:v>
                </c:pt>
                <c:pt idx="1038">
                  <c:v>94547.620117999992</c:v>
                </c:pt>
                <c:pt idx="1039">
                  <c:v>97054.380858999997</c:v>
                </c:pt>
                <c:pt idx="1040">
                  <c:v>100722.992186</c:v>
                </c:pt>
                <c:pt idx="1047">
                  <c:v>3277.664628</c:v>
                </c:pt>
                <c:pt idx="1048">
                  <c:v>56855.946776999997</c:v>
                </c:pt>
                <c:pt idx="1049">
                  <c:v>6278.0195919999996</c:v>
                </c:pt>
                <c:pt idx="1052">
                  <c:v>12337.072174000001</c:v>
                </c:pt>
                <c:pt idx="1053">
                  <c:v>64289.620848999999</c:v>
                </c:pt>
                <c:pt idx="1054">
                  <c:v>50143.667969000002</c:v>
                </c:pt>
                <c:pt idx="1055">
                  <c:v>55336.939940999997</c:v>
                </c:pt>
                <c:pt idx="1059">
                  <c:v>3410.8277350000003</c:v>
                </c:pt>
                <c:pt idx="1384">
                  <c:v>16648.276484999999</c:v>
                </c:pt>
                <c:pt idx="1478">
                  <c:v>60616.046143</c:v>
                </c:pt>
                <c:pt idx="1528">
                  <c:v>15567.635834000001</c:v>
                </c:pt>
                <c:pt idx="1669">
                  <c:v>11053.991866999999</c:v>
                </c:pt>
                <c:pt idx="1724">
                  <c:v>2373.2633299999998</c:v>
                </c:pt>
                <c:pt idx="1725">
                  <c:v>6670.0617980000006</c:v>
                </c:pt>
                <c:pt idx="1726">
                  <c:v>13181.698652999999</c:v>
                </c:pt>
                <c:pt idx="1865">
                  <c:v>91075.8125</c:v>
                </c:pt>
                <c:pt idx="1895">
                  <c:v>50941.616211</c:v>
                </c:pt>
                <c:pt idx="1913">
                  <c:v>607.612482</c:v>
                </c:pt>
                <c:pt idx="1924">
                  <c:v>58607.228516000003</c:v>
                </c:pt>
                <c:pt idx="1925">
                  <c:v>58454.567872000007</c:v>
                </c:pt>
                <c:pt idx="2110">
                  <c:v>3008.000106</c:v>
                </c:pt>
                <c:pt idx="2111">
                  <c:v>85059.228514999995</c:v>
                </c:pt>
                <c:pt idx="2112">
                  <c:v>82051.222657000006</c:v>
                </c:pt>
                <c:pt idx="2113">
                  <c:v>77191.425292999993</c:v>
                </c:pt>
                <c:pt idx="2114">
                  <c:v>7579.6730960000004</c:v>
                </c:pt>
                <c:pt idx="2115">
                  <c:v>3549.8660740000005</c:v>
                </c:pt>
                <c:pt idx="2116">
                  <c:v>1601.1005719999998</c:v>
                </c:pt>
                <c:pt idx="2117">
                  <c:v>4231.6031190000003</c:v>
                </c:pt>
                <c:pt idx="2118">
                  <c:v>79065.366211999994</c:v>
                </c:pt>
                <c:pt idx="2119">
                  <c:v>70509.198730999997</c:v>
                </c:pt>
                <c:pt idx="2120">
                  <c:v>73643.76806599999</c:v>
                </c:pt>
                <c:pt idx="2122">
                  <c:v>9070.3490289999991</c:v>
                </c:pt>
                <c:pt idx="2123">
                  <c:v>6337.7119410000005</c:v>
                </c:pt>
                <c:pt idx="2127">
                  <c:v>53578.282714000008</c:v>
                </c:pt>
                <c:pt idx="2128">
                  <c:v>54338.020019000003</c:v>
                </c:pt>
                <c:pt idx="2129">
                  <c:v>5028.9466560000001</c:v>
                </c:pt>
                <c:pt idx="2130">
                  <c:v>4116.5433110000004</c:v>
                </c:pt>
                <c:pt idx="2131">
                  <c:v>7512.9480910000002</c:v>
                </c:pt>
                <c:pt idx="2132">
                  <c:v>6654.6758410000002</c:v>
                </c:pt>
                <c:pt idx="2133">
                  <c:v>51952.552979</c:v>
                </c:pt>
                <c:pt idx="2134">
                  <c:v>5193.2725379999993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478-4B2C-9018-8AC0A2F6A43B}"/>
            </c:ext>
          </c:extLst>
        </c:ser>
        <c:ser>
          <c:idx val="14"/>
          <c:order val="14"/>
          <c:tx>
            <c:v>Poway</c:v>
          </c:tx>
          <c:spPr>
            <a:ln w="19050">
              <a:noFill/>
            </a:ln>
          </c:spPr>
          <c:xVal>
            <c:numRef>
              <c:f>pivot_jur!$Z$6:$Z$2380</c:f>
              <c:numCache>
                <c:formatCode>General</c:formatCode>
                <c:ptCount val="2375"/>
                <c:pt idx="1184">
                  <c:v>26874</c:v>
                </c:pt>
              </c:numCache>
            </c:numRef>
          </c:xVal>
          <c:yVal>
            <c:numRef>
              <c:f>pivot_jur!$AA$6:$AA$2380</c:f>
              <c:numCache>
                <c:formatCode>General</c:formatCode>
                <c:ptCount val="2375"/>
                <c:pt idx="1184">
                  <c:v>28648.358002000001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478-4B2C-9018-8AC0A2F6A43B}"/>
            </c:ext>
          </c:extLst>
        </c:ser>
        <c:ser>
          <c:idx val="15"/>
          <c:order val="15"/>
          <c:tx>
            <c:v>San Diego</c:v>
          </c:tx>
          <c:spPr>
            <a:ln w="19050">
              <a:noFill/>
            </a:ln>
          </c:spPr>
          <c:trendline>
            <c:spPr>
              <a:ln w="15875">
                <a:solidFill>
                  <a:srgbClr val="C0000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9.450001106517017E-3"/>
                  <c:y val="-7.8670260009265965E-3"/>
                </c:manualLayout>
              </c:layout>
              <c:numFmt formatCode="#,##0.00" sourceLinked="0"/>
              <c:spPr>
                <a:solidFill>
                  <a:srgbClr val="F79585"/>
                </a:solidFill>
                <a:ln>
                  <a:noFill/>
                </a:ln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pivot_jur!$AB$6:$AB$2380</c:f>
              <c:numCache>
                <c:formatCode>General</c:formatCode>
                <c:ptCount val="2375"/>
                <c:pt idx="0">
                  <c:v>90563</c:v>
                </c:pt>
                <c:pt idx="1">
                  <c:v>2958</c:v>
                </c:pt>
                <c:pt idx="2">
                  <c:v>24070</c:v>
                </c:pt>
                <c:pt idx="6">
                  <c:v>2004</c:v>
                </c:pt>
                <c:pt idx="9">
                  <c:v>5824</c:v>
                </c:pt>
                <c:pt idx="11">
                  <c:v>6878</c:v>
                </c:pt>
                <c:pt idx="12">
                  <c:v>12827</c:v>
                </c:pt>
                <c:pt idx="13">
                  <c:v>25749</c:v>
                </c:pt>
                <c:pt idx="15">
                  <c:v>24986</c:v>
                </c:pt>
                <c:pt idx="16">
                  <c:v>40462</c:v>
                </c:pt>
                <c:pt idx="17">
                  <c:v>12838</c:v>
                </c:pt>
                <c:pt idx="19">
                  <c:v>8372</c:v>
                </c:pt>
                <c:pt idx="21">
                  <c:v>7542</c:v>
                </c:pt>
                <c:pt idx="23">
                  <c:v>40336</c:v>
                </c:pt>
                <c:pt idx="24">
                  <c:v>21448</c:v>
                </c:pt>
                <c:pt idx="25">
                  <c:v>17291</c:v>
                </c:pt>
                <c:pt idx="26">
                  <c:v>22226</c:v>
                </c:pt>
                <c:pt idx="27">
                  <c:v>21004</c:v>
                </c:pt>
                <c:pt idx="28">
                  <c:v>23936</c:v>
                </c:pt>
                <c:pt idx="29">
                  <c:v>20580</c:v>
                </c:pt>
                <c:pt idx="30">
                  <c:v>20717</c:v>
                </c:pt>
                <c:pt idx="31">
                  <c:v>21575</c:v>
                </c:pt>
                <c:pt idx="35">
                  <c:v>21169</c:v>
                </c:pt>
                <c:pt idx="37">
                  <c:v>103598</c:v>
                </c:pt>
                <c:pt idx="38">
                  <c:v>24604</c:v>
                </c:pt>
                <c:pt idx="39">
                  <c:v>23285</c:v>
                </c:pt>
                <c:pt idx="41">
                  <c:v>23856</c:v>
                </c:pt>
                <c:pt idx="42">
                  <c:v>110651</c:v>
                </c:pt>
                <c:pt idx="46">
                  <c:v>99390</c:v>
                </c:pt>
                <c:pt idx="47">
                  <c:v>108205</c:v>
                </c:pt>
                <c:pt idx="48">
                  <c:v>161762</c:v>
                </c:pt>
                <c:pt idx="49">
                  <c:v>60014</c:v>
                </c:pt>
                <c:pt idx="50">
                  <c:v>55874</c:v>
                </c:pt>
                <c:pt idx="54">
                  <c:v>5522</c:v>
                </c:pt>
                <c:pt idx="56">
                  <c:v>10633</c:v>
                </c:pt>
                <c:pt idx="59">
                  <c:v>20291</c:v>
                </c:pt>
                <c:pt idx="67">
                  <c:v>19230</c:v>
                </c:pt>
                <c:pt idx="68">
                  <c:v>34407</c:v>
                </c:pt>
                <c:pt idx="69">
                  <c:v>45996</c:v>
                </c:pt>
                <c:pt idx="70">
                  <c:v>69020</c:v>
                </c:pt>
                <c:pt idx="71">
                  <c:v>55376</c:v>
                </c:pt>
                <c:pt idx="80">
                  <c:v>97203</c:v>
                </c:pt>
                <c:pt idx="81">
                  <c:v>117680</c:v>
                </c:pt>
                <c:pt idx="82">
                  <c:v>89463</c:v>
                </c:pt>
                <c:pt idx="83">
                  <c:v>76629</c:v>
                </c:pt>
                <c:pt idx="84">
                  <c:v>86295</c:v>
                </c:pt>
                <c:pt idx="85">
                  <c:v>99899</c:v>
                </c:pt>
                <c:pt idx="86">
                  <c:v>111172</c:v>
                </c:pt>
                <c:pt idx="87">
                  <c:v>105349</c:v>
                </c:pt>
                <c:pt idx="88">
                  <c:v>96581</c:v>
                </c:pt>
                <c:pt idx="89">
                  <c:v>85157</c:v>
                </c:pt>
                <c:pt idx="90">
                  <c:v>94619</c:v>
                </c:pt>
                <c:pt idx="91">
                  <c:v>102772</c:v>
                </c:pt>
                <c:pt idx="93">
                  <c:v>89607</c:v>
                </c:pt>
                <c:pt idx="94">
                  <c:v>97841</c:v>
                </c:pt>
                <c:pt idx="95">
                  <c:v>93083</c:v>
                </c:pt>
                <c:pt idx="97">
                  <c:v>106367</c:v>
                </c:pt>
                <c:pt idx="98">
                  <c:v>83231</c:v>
                </c:pt>
                <c:pt idx="99">
                  <c:v>77230</c:v>
                </c:pt>
                <c:pt idx="100">
                  <c:v>113284</c:v>
                </c:pt>
                <c:pt idx="101">
                  <c:v>109946</c:v>
                </c:pt>
                <c:pt idx="102">
                  <c:v>115284</c:v>
                </c:pt>
                <c:pt idx="103">
                  <c:v>128485</c:v>
                </c:pt>
                <c:pt idx="104">
                  <c:v>103770</c:v>
                </c:pt>
                <c:pt idx="105">
                  <c:v>100286</c:v>
                </c:pt>
                <c:pt idx="106">
                  <c:v>80553</c:v>
                </c:pt>
                <c:pt idx="107">
                  <c:v>124522</c:v>
                </c:pt>
                <c:pt idx="108">
                  <c:v>86516</c:v>
                </c:pt>
                <c:pt idx="109">
                  <c:v>70389</c:v>
                </c:pt>
                <c:pt idx="110">
                  <c:v>116555</c:v>
                </c:pt>
                <c:pt idx="120">
                  <c:v>56541</c:v>
                </c:pt>
                <c:pt idx="121">
                  <c:v>64667</c:v>
                </c:pt>
                <c:pt idx="122">
                  <c:v>44431</c:v>
                </c:pt>
                <c:pt idx="123">
                  <c:v>23695</c:v>
                </c:pt>
                <c:pt idx="125">
                  <c:v>23538</c:v>
                </c:pt>
                <c:pt idx="126">
                  <c:v>16781</c:v>
                </c:pt>
                <c:pt idx="127">
                  <c:v>3708</c:v>
                </c:pt>
                <c:pt idx="128">
                  <c:v>10276</c:v>
                </c:pt>
                <c:pt idx="129">
                  <c:v>11749</c:v>
                </c:pt>
                <c:pt idx="134">
                  <c:v>4414</c:v>
                </c:pt>
                <c:pt idx="136">
                  <c:v>17492</c:v>
                </c:pt>
                <c:pt idx="137">
                  <c:v>5207</c:v>
                </c:pt>
                <c:pt idx="138">
                  <c:v>5894</c:v>
                </c:pt>
                <c:pt idx="140">
                  <c:v>4402</c:v>
                </c:pt>
                <c:pt idx="143">
                  <c:v>9721</c:v>
                </c:pt>
                <c:pt idx="147">
                  <c:v>19550</c:v>
                </c:pt>
                <c:pt idx="148">
                  <c:v>7465</c:v>
                </c:pt>
                <c:pt idx="149">
                  <c:v>72413</c:v>
                </c:pt>
                <c:pt idx="150">
                  <c:v>23783</c:v>
                </c:pt>
                <c:pt idx="151">
                  <c:v>5720</c:v>
                </c:pt>
                <c:pt idx="152">
                  <c:v>10295</c:v>
                </c:pt>
                <c:pt idx="153">
                  <c:v>21162</c:v>
                </c:pt>
                <c:pt idx="154">
                  <c:v>24454</c:v>
                </c:pt>
                <c:pt idx="156">
                  <c:v>7312</c:v>
                </c:pt>
                <c:pt idx="157">
                  <c:v>51280</c:v>
                </c:pt>
                <c:pt idx="177">
                  <c:v>9661</c:v>
                </c:pt>
                <c:pt idx="179">
                  <c:v>3240</c:v>
                </c:pt>
                <c:pt idx="180">
                  <c:v>51460</c:v>
                </c:pt>
                <c:pt idx="181">
                  <c:v>52411</c:v>
                </c:pt>
                <c:pt idx="182">
                  <c:v>16858</c:v>
                </c:pt>
                <c:pt idx="183">
                  <c:v>2468</c:v>
                </c:pt>
                <c:pt idx="184">
                  <c:v>23439</c:v>
                </c:pt>
                <c:pt idx="185">
                  <c:v>23816</c:v>
                </c:pt>
                <c:pt idx="186">
                  <c:v>6674</c:v>
                </c:pt>
                <c:pt idx="187">
                  <c:v>12104</c:v>
                </c:pt>
                <c:pt idx="188">
                  <c:v>50578</c:v>
                </c:pt>
                <c:pt idx="189">
                  <c:v>26376</c:v>
                </c:pt>
                <c:pt idx="190">
                  <c:v>19416</c:v>
                </c:pt>
                <c:pt idx="191">
                  <c:v>20988</c:v>
                </c:pt>
                <c:pt idx="192">
                  <c:v>19843</c:v>
                </c:pt>
                <c:pt idx="193">
                  <c:v>5408</c:v>
                </c:pt>
                <c:pt idx="194">
                  <c:v>3937</c:v>
                </c:pt>
                <c:pt idx="195">
                  <c:v>11230</c:v>
                </c:pt>
                <c:pt idx="196">
                  <c:v>4114</c:v>
                </c:pt>
                <c:pt idx="197">
                  <c:v>19553</c:v>
                </c:pt>
                <c:pt idx="198">
                  <c:v>6363</c:v>
                </c:pt>
                <c:pt idx="199">
                  <c:v>7747</c:v>
                </c:pt>
                <c:pt idx="200">
                  <c:v>16600</c:v>
                </c:pt>
                <c:pt idx="201">
                  <c:v>10954</c:v>
                </c:pt>
                <c:pt idx="204">
                  <c:v>12600</c:v>
                </c:pt>
                <c:pt idx="205">
                  <c:v>7086</c:v>
                </c:pt>
                <c:pt idx="207">
                  <c:v>6072</c:v>
                </c:pt>
                <c:pt idx="208">
                  <c:v>19207</c:v>
                </c:pt>
                <c:pt idx="209">
                  <c:v>6585</c:v>
                </c:pt>
                <c:pt idx="210">
                  <c:v>3394</c:v>
                </c:pt>
                <c:pt idx="211">
                  <c:v>7868</c:v>
                </c:pt>
                <c:pt idx="213">
                  <c:v>5768</c:v>
                </c:pt>
                <c:pt idx="214">
                  <c:v>4647</c:v>
                </c:pt>
                <c:pt idx="215">
                  <c:v>18672</c:v>
                </c:pt>
                <c:pt idx="216">
                  <c:v>9798</c:v>
                </c:pt>
                <c:pt idx="217">
                  <c:v>11426</c:v>
                </c:pt>
                <c:pt idx="221">
                  <c:v>16554</c:v>
                </c:pt>
                <c:pt idx="222">
                  <c:v>2528</c:v>
                </c:pt>
                <c:pt idx="223">
                  <c:v>5881</c:v>
                </c:pt>
                <c:pt idx="224">
                  <c:v>4447</c:v>
                </c:pt>
                <c:pt idx="225">
                  <c:v>1350</c:v>
                </c:pt>
                <c:pt idx="226">
                  <c:v>17552</c:v>
                </c:pt>
                <c:pt idx="227">
                  <c:v>6341</c:v>
                </c:pt>
                <c:pt idx="228">
                  <c:v>5602</c:v>
                </c:pt>
                <c:pt idx="235">
                  <c:v>13988</c:v>
                </c:pt>
                <c:pt idx="237">
                  <c:v>3036</c:v>
                </c:pt>
                <c:pt idx="245">
                  <c:v>10255</c:v>
                </c:pt>
                <c:pt idx="246">
                  <c:v>8196</c:v>
                </c:pt>
                <c:pt idx="247">
                  <c:v>6560</c:v>
                </c:pt>
                <c:pt idx="252">
                  <c:v>5859</c:v>
                </c:pt>
                <c:pt idx="260">
                  <c:v>11636</c:v>
                </c:pt>
                <c:pt idx="265">
                  <c:v>5079</c:v>
                </c:pt>
                <c:pt idx="266">
                  <c:v>18324</c:v>
                </c:pt>
                <c:pt idx="268">
                  <c:v>7486</c:v>
                </c:pt>
                <c:pt idx="270">
                  <c:v>6258</c:v>
                </c:pt>
                <c:pt idx="271">
                  <c:v>18633</c:v>
                </c:pt>
                <c:pt idx="277">
                  <c:v>4874</c:v>
                </c:pt>
                <c:pt idx="278">
                  <c:v>9912</c:v>
                </c:pt>
                <c:pt idx="279">
                  <c:v>10469</c:v>
                </c:pt>
                <c:pt idx="280">
                  <c:v>7382</c:v>
                </c:pt>
                <c:pt idx="281">
                  <c:v>5985</c:v>
                </c:pt>
                <c:pt idx="282">
                  <c:v>9133</c:v>
                </c:pt>
                <c:pt idx="283">
                  <c:v>26816</c:v>
                </c:pt>
                <c:pt idx="295">
                  <c:v>91163</c:v>
                </c:pt>
                <c:pt idx="297">
                  <c:v>73195</c:v>
                </c:pt>
                <c:pt idx="302">
                  <c:v>7504</c:v>
                </c:pt>
                <c:pt idx="305">
                  <c:v>6028</c:v>
                </c:pt>
                <c:pt idx="306">
                  <c:v>24550</c:v>
                </c:pt>
                <c:pt idx="314">
                  <c:v>23374</c:v>
                </c:pt>
                <c:pt idx="318">
                  <c:v>53223</c:v>
                </c:pt>
                <c:pt idx="319">
                  <c:v>12252</c:v>
                </c:pt>
                <c:pt idx="322">
                  <c:v>21108</c:v>
                </c:pt>
                <c:pt idx="323">
                  <c:v>2652</c:v>
                </c:pt>
                <c:pt idx="328">
                  <c:v>4747</c:v>
                </c:pt>
                <c:pt idx="329">
                  <c:v>9343</c:v>
                </c:pt>
                <c:pt idx="330">
                  <c:v>8574</c:v>
                </c:pt>
                <c:pt idx="331">
                  <c:v>17824</c:v>
                </c:pt>
                <c:pt idx="332">
                  <c:v>6360</c:v>
                </c:pt>
                <c:pt idx="333">
                  <c:v>6218</c:v>
                </c:pt>
                <c:pt idx="334">
                  <c:v>6473</c:v>
                </c:pt>
                <c:pt idx="335">
                  <c:v>33963</c:v>
                </c:pt>
                <c:pt idx="336">
                  <c:v>13419</c:v>
                </c:pt>
                <c:pt idx="337">
                  <c:v>58950</c:v>
                </c:pt>
                <c:pt idx="338">
                  <c:v>8145</c:v>
                </c:pt>
                <c:pt idx="339">
                  <c:v>18621</c:v>
                </c:pt>
                <c:pt idx="340">
                  <c:v>16999</c:v>
                </c:pt>
                <c:pt idx="341">
                  <c:v>22858</c:v>
                </c:pt>
                <c:pt idx="342">
                  <c:v>17255</c:v>
                </c:pt>
                <c:pt idx="343">
                  <c:v>6523</c:v>
                </c:pt>
                <c:pt idx="344">
                  <c:v>10558</c:v>
                </c:pt>
                <c:pt idx="345">
                  <c:v>4087</c:v>
                </c:pt>
                <c:pt idx="346">
                  <c:v>7020</c:v>
                </c:pt>
                <c:pt idx="347">
                  <c:v>3274</c:v>
                </c:pt>
                <c:pt idx="348">
                  <c:v>19211</c:v>
                </c:pt>
                <c:pt idx="350">
                  <c:v>10988</c:v>
                </c:pt>
                <c:pt idx="351">
                  <c:v>110823</c:v>
                </c:pt>
                <c:pt idx="355">
                  <c:v>4318</c:v>
                </c:pt>
                <c:pt idx="356">
                  <c:v>9988</c:v>
                </c:pt>
                <c:pt idx="357">
                  <c:v>18051</c:v>
                </c:pt>
                <c:pt idx="361">
                  <c:v>7381</c:v>
                </c:pt>
                <c:pt idx="362">
                  <c:v>22028</c:v>
                </c:pt>
                <c:pt idx="364">
                  <c:v>19961</c:v>
                </c:pt>
                <c:pt idx="365">
                  <c:v>21944</c:v>
                </c:pt>
                <c:pt idx="366">
                  <c:v>14382</c:v>
                </c:pt>
                <c:pt idx="368">
                  <c:v>22203</c:v>
                </c:pt>
                <c:pt idx="370">
                  <c:v>26792</c:v>
                </c:pt>
                <c:pt idx="371">
                  <c:v>5740</c:v>
                </c:pt>
                <c:pt idx="376">
                  <c:v>12133</c:v>
                </c:pt>
                <c:pt idx="377">
                  <c:v>27156</c:v>
                </c:pt>
                <c:pt idx="378">
                  <c:v>6698</c:v>
                </c:pt>
                <c:pt idx="379">
                  <c:v>22672</c:v>
                </c:pt>
                <c:pt idx="380">
                  <c:v>23667</c:v>
                </c:pt>
                <c:pt idx="381">
                  <c:v>25555</c:v>
                </c:pt>
                <c:pt idx="382">
                  <c:v>24375</c:v>
                </c:pt>
                <c:pt idx="383">
                  <c:v>21980</c:v>
                </c:pt>
                <c:pt idx="384">
                  <c:v>7149</c:v>
                </c:pt>
                <c:pt idx="385">
                  <c:v>15178</c:v>
                </c:pt>
                <c:pt idx="398">
                  <c:v>19567</c:v>
                </c:pt>
                <c:pt idx="401">
                  <c:v>17527</c:v>
                </c:pt>
                <c:pt idx="402">
                  <c:v>21791</c:v>
                </c:pt>
                <c:pt idx="403">
                  <c:v>50006</c:v>
                </c:pt>
                <c:pt idx="404">
                  <c:v>40660</c:v>
                </c:pt>
                <c:pt idx="407">
                  <c:v>110380</c:v>
                </c:pt>
                <c:pt idx="409">
                  <c:v>3506</c:v>
                </c:pt>
                <c:pt idx="410">
                  <c:v>5176</c:v>
                </c:pt>
                <c:pt idx="411">
                  <c:v>6394</c:v>
                </c:pt>
                <c:pt idx="412">
                  <c:v>8185</c:v>
                </c:pt>
                <c:pt idx="413">
                  <c:v>52257</c:v>
                </c:pt>
                <c:pt idx="414">
                  <c:v>7976</c:v>
                </c:pt>
                <c:pt idx="415">
                  <c:v>5090</c:v>
                </c:pt>
                <c:pt idx="416">
                  <c:v>13349</c:v>
                </c:pt>
                <c:pt idx="422">
                  <c:v>14162</c:v>
                </c:pt>
                <c:pt idx="423">
                  <c:v>46187</c:v>
                </c:pt>
                <c:pt idx="424">
                  <c:v>4299</c:v>
                </c:pt>
                <c:pt idx="425">
                  <c:v>11887</c:v>
                </c:pt>
                <c:pt idx="429">
                  <c:v>24164</c:v>
                </c:pt>
                <c:pt idx="430">
                  <c:v>39916</c:v>
                </c:pt>
                <c:pt idx="431">
                  <c:v>21193</c:v>
                </c:pt>
                <c:pt idx="434">
                  <c:v>17063</c:v>
                </c:pt>
                <c:pt idx="440">
                  <c:v>8359</c:v>
                </c:pt>
                <c:pt idx="441">
                  <c:v>2080</c:v>
                </c:pt>
                <c:pt idx="442">
                  <c:v>4918</c:v>
                </c:pt>
                <c:pt idx="443">
                  <c:v>5553</c:v>
                </c:pt>
                <c:pt idx="444">
                  <c:v>4553</c:v>
                </c:pt>
                <c:pt idx="445">
                  <c:v>17224</c:v>
                </c:pt>
                <c:pt idx="446">
                  <c:v>13194</c:v>
                </c:pt>
                <c:pt idx="447">
                  <c:v>12873</c:v>
                </c:pt>
                <c:pt idx="448">
                  <c:v>13084</c:v>
                </c:pt>
                <c:pt idx="449">
                  <c:v>15068</c:v>
                </c:pt>
                <c:pt idx="450">
                  <c:v>3094</c:v>
                </c:pt>
                <c:pt idx="452">
                  <c:v>38546</c:v>
                </c:pt>
                <c:pt idx="453">
                  <c:v>3779</c:v>
                </c:pt>
                <c:pt idx="457">
                  <c:v>12033</c:v>
                </c:pt>
                <c:pt idx="459">
                  <c:v>4269</c:v>
                </c:pt>
                <c:pt idx="460">
                  <c:v>8659</c:v>
                </c:pt>
                <c:pt idx="461">
                  <c:v>3625</c:v>
                </c:pt>
                <c:pt idx="462">
                  <c:v>8673</c:v>
                </c:pt>
                <c:pt idx="478">
                  <c:v>24360</c:v>
                </c:pt>
                <c:pt idx="479">
                  <c:v>9420</c:v>
                </c:pt>
                <c:pt idx="480">
                  <c:v>14885</c:v>
                </c:pt>
                <c:pt idx="481">
                  <c:v>12753</c:v>
                </c:pt>
                <c:pt idx="482">
                  <c:v>11608</c:v>
                </c:pt>
                <c:pt idx="483">
                  <c:v>15700</c:v>
                </c:pt>
                <c:pt idx="488">
                  <c:v>10298</c:v>
                </c:pt>
                <c:pt idx="495">
                  <c:v>2809</c:v>
                </c:pt>
                <c:pt idx="501">
                  <c:v>3553</c:v>
                </c:pt>
                <c:pt idx="502">
                  <c:v>10204</c:v>
                </c:pt>
                <c:pt idx="508">
                  <c:v>1541</c:v>
                </c:pt>
                <c:pt idx="509">
                  <c:v>7638</c:v>
                </c:pt>
                <c:pt idx="510">
                  <c:v>43090</c:v>
                </c:pt>
                <c:pt idx="511">
                  <c:v>30586</c:v>
                </c:pt>
                <c:pt idx="513">
                  <c:v>15000</c:v>
                </c:pt>
                <c:pt idx="514">
                  <c:v>8889</c:v>
                </c:pt>
                <c:pt idx="515">
                  <c:v>1736</c:v>
                </c:pt>
                <c:pt idx="516">
                  <c:v>76673</c:v>
                </c:pt>
                <c:pt idx="517">
                  <c:v>7017</c:v>
                </c:pt>
                <c:pt idx="518">
                  <c:v>5783</c:v>
                </c:pt>
                <c:pt idx="519">
                  <c:v>16743</c:v>
                </c:pt>
                <c:pt idx="520">
                  <c:v>13422</c:v>
                </c:pt>
                <c:pt idx="522">
                  <c:v>18591</c:v>
                </c:pt>
                <c:pt idx="524">
                  <c:v>25773</c:v>
                </c:pt>
                <c:pt idx="526">
                  <c:v>7032</c:v>
                </c:pt>
                <c:pt idx="527">
                  <c:v>16938</c:v>
                </c:pt>
                <c:pt idx="528">
                  <c:v>86796</c:v>
                </c:pt>
                <c:pt idx="529">
                  <c:v>16858</c:v>
                </c:pt>
                <c:pt idx="530">
                  <c:v>9049</c:v>
                </c:pt>
                <c:pt idx="531">
                  <c:v>15590</c:v>
                </c:pt>
                <c:pt idx="534">
                  <c:v>31570</c:v>
                </c:pt>
                <c:pt idx="535">
                  <c:v>9423</c:v>
                </c:pt>
                <c:pt idx="539">
                  <c:v>14878</c:v>
                </c:pt>
                <c:pt idx="540">
                  <c:v>6793</c:v>
                </c:pt>
                <c:pt idx="557">
                  <c:v>69598</c:v>
                </c:pt>
                <c:pt idx="558">
                  <c:v>51626</c:v>
                </c:pt>
                <c:pt idx="562">
                  <c:v>57059</c:v>
                </c:pt>
                <c:pt idx="569">
                  <c:v>60316</c:v>
                </c:pt>
                <c:pt idx="570">
                  <c:v>41779</c:v>
                </c:pt>
                <c:pt idx="572">
                  <c:v>11743</c:v>
                </c:pt>
                <c:pt idx="578">
                  <c:v>32687</c:v>
                </c:pt>
                <c:pt idx="581">
                  <c:v>37337</c:v>
                </c:pt>
                <c:pt idx="582">
                  <c:v>32510</c:v>
                </c:pt>
                <c:pt idx="583">
                  <c:v>46982</c:v>
                </c:pt>
                <c:pt idx="592">
                  <c:v>51824</c:v>
                </c:pt>
                <c:pt idx="594">
                  <c:v>17342</c:v>
                </c:pt>
                <c:pt idx="604">
                  <c:v>4869</c:v>
                </c:pt>
                <c:pt idx="605">
                  <c:v>7679</c:v>
                </c:pt>
                <c:pt idx="606">
                  <c:v>11884</c:v>
                </c:pt>
                <c:pt idx="607">
                  <c:v>27797</c:v>
                </c:pt>
                <c:pt idx="608">
                  <c:v>8707</c:v>
                </c:pt>
                <c:pt idx="621">
                  <c:v>52138</c:v>
                </c:pt>
                <c:pt idx="622">
                  <c:v>21172</c:v>
                </c:pt>
                <c:pt idx="623">
                  <c:v>23716</c:v>
                </c:pt>
                <c:pt idx="624">
                  <c:v>37393</c:v>
                </c:pt>
                <c:pt idx="625">
                  <c:v>5797</c:v>
                </c:pt>
                <c:pt idx="627">
                  <c:v>5904</c:v>
                </c:pt>
                <c:pt idx="629">
                  <c:v>4754</c:v>
                </c:pt>
                <c:pt idx="631">
                  <c:v>3552</c:v>
                </c:pt>
                <c:pt idx="632">
                  <c:v>13127</c:v>
                </c:pt>
                <c:pt idx="633">
                  <c:v>7520</c:v>
                </c:pt>
                <c:pt idx="634">
                  <c:v>10826</c:v>
                </c:pt>
                <c:pt idx="635">
                  <c:v>18048</c:v>
                </c:pt>
                <c:pt idx="636">
                  <c:v>4510</c:v>
                </c:pt>
                <c:pt idx="641">
                  <c:v>3520</c:v>
                </c:pt>
                <c:pt idx="642">
                  <c:v>6738</c:v>
                </c:pt>
                <c:pt idx="643">
                  <c:v>3712</c:v>
                </c:pt>
                <c:pt idx="644">
                  <c:v>5681</c:v>
                </c:pt>
                <c:pt idx="645">
                  <c:v>12883</c:v>
                </c:pt>
                <c:pt idx="646">
                  <c:v>8050</c:v>
                </c:pt>
                <c:pt idx="647">
                  <c:v>3687</c:v>
                </c:pt>
                <c:pt idx="649">
                  <c:v>4635</c:v>
                </c:pt>
                <c:pt idx="651">
                  <c:v>2673</c:v>
                </c:pt>
                <c:pt idx="654">
                  <c:v>3454</c:v>
                </c:pt>
                <c:pt idx="659">
                  <c:v>6871</c:v>
                </c:pt>
                <c:pt idx="660">
                  <c:v>7675</c:v>
                </c:pt>
                <c:pt idx="661">
                  <c:v>2838</c:v>
                </c:pt>
                <c:pt idx="662">
                  <c:v>4115</c:v>
                </c:pt>
                <c:pt idx="663">
                  <c:v>8152</c:v>
                </c:pt>
                <c:pt idx="664">
                  <c:v>3863</c:v>
                </c:pt>
                <c:pt idx="665">
                  <c:v>43256</c:v>
                </c:pt>
                <c:pt idx="668">
                  <c:v>8204</c:v>
                </c:pt>
                <c:pt idx="669">
                  <c:v>5247</c:v>
                </c:pt>
                <c:pt idx="670">
                  <c:v>14261</c:v>
                </c:pt>
                <c:pt idx="676">
                  <c:v>107214</c:v>
                </c:pt>
                <c:pt idx="677">
                  <c:v>80789</c:v>
                </c:pt>
                <c:pt idx="678">
                  <c:v>77304</c:v>
                </c:pt>
                <c:pt idx="679">
                  <c:v>81568</c:v>
                </c:pt>
                <c:pt idx="680">
                  <c:v>106296</c:v>
                </c:pt>
                <c:pt idx="681">
                  <c:v>115020</c:v>
                </c:pt>
                <c:pt idx="682">
                  <c:v>89930</c:v>
                </c:pt>
                <c:pt idx="683">
                  <c:v>101566</c:v>
                </c:pt>
                <c:pt idx="684">
                  <c:v>80219</c:v>
                </c:pt>
                <c:pt idx="685">
                  <c:v>119031</c:v>
                </c:pt>
                <c:pt idx="686">
                  <c:v>119652</c:v>
                </c:pt>
                <c:pt idx="687">
                  <c:v>109036</c:v>
                </c:pt>
                <c:pt idx="688">
                  <c:v>110753</c:v>
                </c:pt>
                <c:pt idx="689">
                  <c:v>144522</c:v>
                </c:pt>
                <c:pt idx="690">
                  <c:v>88348</c:v>
                </c:pt>
                <c:pt idx="691">
                  <c:v>93098</c:v>
                </c:pt>
                <c:pt idx="692">
                  <c:v>80552</c:v>
                </c:pt>
                <c:pt idx="693">
                  <c:v>72199</c:v>
                </c:pt>
                <c:pt idx="694">
                  <c:v>73380</c:v>
                </c:pt>
                <c:pt idx="703">
                  <c:v>7962</c:v>
                </c:pt>
                <c:pt idx="705">
                  <c:v>99194</c:v>
                </c:pt>
                <c:pt idx="706">
                  <c:v>77611</c:v>
                </c:pt>
                <c:pt idx="707">
                  <c:v>14158</c:v>
                </c:pt>
                <c:pt idx="708">
                  <c:v>86844</c:v>
                </c:pt>
                <c:pt idx="709">
                  <c:v>64827</c:v>
                </c:pt>
                <c:pt idx="710">
                  <c:v>94969</c:v>
                </c:pt>
                <c:pt idx="711">
                  <c:v>22269</c:v>
                </c:pt>
                <c:pt idx="712">
                  <c:v>88930</c:v>
                </c:pt>
                <c:pt idx="713">
                  <c:v>96155</c:v>
                </c:pt>
                <c:pt idx="714">
                  <c:v>9058</c:v>
                </c:pt>
                <c:pt idx="715">
                  <c:v>8376</c:v>
                </c:pt>
                <c:pt idx="716">
                  <c:v>7827</c:v>
                </c:pt>
                <c:pt idx="717">
                  <c:v>11713</c:v>
                </c:pt>
                <c:pt idx="718">
                  <c:v>77054</c:v>
                </c:pt>
                <c:pt idx="719">
                  <c:v>10009</c:v>
                </c:pt>
                <c:pt idx="720">
                  <c:v>4912</c:v>
                </c:pt>
                <c:pt idx="721">
                  <c:v>83293</c:v>
                </c:pt>
                <c:pt idx="722">
                  <c:v>91226</c:v>
                </c:pt>
                <c:pt idx="725">
                  <c:v>28594</c:v>
                </c:pt>
                <c:pt idx="727">
                  <c:v>107214</c:v>
                </c:pt>
                <c:pt idx="729">
                  <c:v>52885</c:v>
                </c:pt>
                <c:pt idx="730">
                  <c:v>55839</c:v>
                </c:pt>
                <c:pt idx="735">
                  <c:v>8122</c:v>
                </c:pt>
                <c:pt idx="739">
                  <c:v>7353</c:v>
                </c:pt>
                <c:pt idx="740">
                  <c:v>6066</c:v>
                </c:pt>
                <c:pt idx="741">
                  <c:v>9136</c:v>
                </c:pt>
                <c:pt idx="742">
                  <c:v>59572</c:v>
                </c:pt>
                <c:pt idx="743">
                  <c:v>32749</c:v>
                </c:pt>
                <c:pt idx="744">
                  <c:v>23211</c:v>
                </c:pt>
                <c:pt idx="745">
                  <c:v>27566</c:v>
                </c:pt>
                <c:pt idx="746">
                  <c:v>10337</c:v>
                </c:pt>
                <c:pt idx="747">
                  <c:v>49773</c:v>
                </c:pt>
                <c:pt idx="748">
                  <c:v>48824</c:v>
                </c:pt>
                <c:pt idx="749">
                  <c:v>11524</c:v>
                </c:pt>
                <c:pt idx="750">
                  <c:v>117227</c:v>
                </c:pt>
                <c:pt idx="751">
                  <c:v>111869</c:v>
                </c:pt>
                <c:pt idx="752">
                  <c:v>14828</c:v>
                </c:pt>
                <c:pt idx="753">
                  <c:v>95636</c:v>
                </c:pt>
                <c:pt idx="754">
                  <c:v>99221</c:v>
                </c:pt>
                <c:pt idx="755">
                  <c:v>103652</c:v>
                </c:pt>
                <c:pt idx="756">
                  <c:v>88650</c:v>
                </c:pt>
                <c:pt idx="757">
                  <c:v>105713</c:v>
                </c:pt>
                <c:pt idx="758">
                  <c:v>96703</c:v>
                </c:pt>
                <c:pt idx="759">
                  <c:v>9295</c:v>
                </c:pt>
                <c:pt idx="760">
                  <c:v>13501</c:v>
                </c:pt>
                <c:pt idx="761">
                  <c:v>22161</c:v>
                </c:pt>
                <c:pt idx="765">
                  <c:v>4065</c:v>
                </c:pt>
                <c:pt idx="770">
                  <c:v>12495</c:v>
                </c:pt>
                <c:pt idx="771">
                  <c:v>5097</c:v>
                </c:pt>
                <c:pt idx="772">
                  <c:v>21284</c:v>
                </c:pt>
                <c:pt idx="775">
                  <c:v>19055</c:v>
                </c:pt>
                <c:pt idx="779">
                  <c:v>3413</c:v>
                </c:pt>
                <c:pt idx="780">
                  <c:v>5357</c:v>
                </c:pt>
                <c:pt idx="782">
                  <c:v>10177</c:v>
                </c:pt>
                <c:pt idx="784">
                  <c:v>14317</c:v>
                </c:pt>
                <c:pt idx="785">
                  <c:v>19608</c:v>
                </c:pt>
                <c:pt idx="786">
                  <c:v>17816</c:v>
                </c:pt>
                <c:pt idx="787">
                  <c:v>3269</c:v>
                </c:pt>
                <c:pt idx="789">
                  <c:v>1994</c:v>
                </c:pt>
                <c:pt idx="790">
                  <c:v>43771</c:v>
                </c:pt>
                <c:pt idx="792">
                  <c:v>24712</c:v>
                </c:pt>
                <c:pt idx="793">
                  <c:v>2311</c:v>
                </c:pt>
                <c:pt idx="794">
                  <c:v>8417</c:v>
                </c:pt>
                <c:pt idx="795">
                  <c:v>24323</c:v>
                </c:pt>
                <c:pt idx="796">
                  <c:v>24256</c:v>
                </c:pt>
                <c:pt idx="797">
                  <c:v>3903</c:v>
                </c:pt>
                <c:pt idx="798">
                  <c:v>25410</c:v>
                </c:pt>
                <c:pt idx="799">
                  <c:v>40484</c:v>
                </c:pt>
                <c:pt idx="800">
                  <c:v>38339</c:v>
                </c:pt>
                <c:pt idx="801">
                  <c:v>14989</c:v>
                </c:pt>
                <c:pt idx="802">
                  <c:v>40602</c:v>
                </c:pt>
                <c:pt idx="803">
                  <c:v>20305</c:v>
                </c:pt>
                <c:pt idx="804">
                  <c:v>20980</c:v>
                </c:pt>
                <c:pt idx="805">
                  <c:v>21626</c:v>
                </c:pt>
                <c:pt idx="806">
                  <c:v>5808</c:v>
                </c:pt>
                <c:pt idx="807">
                  <c:v>29381</c:v>
                </c:pt>
                <c:pt idx="808">
                  <c:v>3767</c:v>
                </c:pt>
                <c:pt idx="809">
                  <c:v>3733</c:v>
                </c:pt>
                <c:pt idx="810">
                  <c:v>30153</c:v>
                </c:pt>
                <c:pt idx="811">
                  <c:v>13755</c:v>
                </c:pt>
                <c:pt idx="812">
                  <c:v>21531</c:v>
                </c:pt>
                <c:pt idx="814">
                  <c:v>32317</c:v>
                </c:pt>
                <c:pt idx="815">
                  <c:v>2959</c:v>
                </c:pt>
                <c:pt idx="817">
                  <c:v>15291</c:v>
                </c:pt>
                <c:pt idx="818">
                  <c:v>1462</c:v>
                </c:pt>
                <c:pt idx="819">
                  <c:v>3310</c:v>
                </c:pt>
                <c:pt idx="820">
                  <c:v>6070</c:v>
                </c:pt>
                <c:pt idx="821">
                  <c:v>12893</c:v>
                </c:pt>
                <c:pt idx="822">
                  <c:v>4500</c:v>
                </c:pt>
                <c:pt idx="823">
                  <c:v>17264</c:v>
                </c:pt>
                <c:pt idx="829">
                  <c:v>4994</c:v>
                </c:pt>
                <c:pt idx="830">
                  <c:v>3662</c:v>
                </c:pt>
                <c:pt idx="831">
                  <c:v>7174</c:v>
                </c:pt>
                <c:pt idx="837">
                  <c:v>16260</c:v>
                </c:pt>
                <c:pt idx="838">
                  <c:v>9232</c:v>
                </c:pt>
                <c:pt idx="839">
                  <c:v>10791</c:v>
                </c:pt>
                <c:pt idx="840">
                  <c:v>23928</c:v>
                </c:pt>
                <c:pt idx="843">
                  <c:v>11381</c:v>
                </c:pt>
                <c:pt idx="844">
                  <c:v>34715</c:v>
                </c:pt>
                <c:pt idx="845">
                  <c:v>3610</c:v>
                </c:pt>
                <c:pt idx="846">
                  <c:v>6489</c:v>
                </c:pt>
                <c:pt idx="847">
                  <c:v>9681</c:v>
                </c:pt>
                <c:pt idx="848">
                  <c:v>11132</c:v>
                </c:pt>
                <c:pt idx="849">
                  <c:v>15906</c:v>
                </c:pt>
                <c:pt idx="850">
                  <c:v>22549</c:v>
                </c:pt>
                <c:pt idx="851">
                  <c:v>11024</c:v>
                </c:pt>
                <c:pt idx="852">
                  <c:v>12286</c:v>
                </c:pt>
                <c:pt idx="854">
                  <c:v>34537</c:v>
                </c:pt>
                <c:pt idx="855">
                  <c:v>22619</c:v>
                </c:pt>
                <c:pt idx="856">
                  <c:v>15095</c:v>
                </c:pt>
                <c:pt idx="857">
                  <c:v>17353</c:v>
                </c:pt>
                <c:pt idx="858">
                  <c:v>27005</c:v>
                </c:pt>
                <c:pt idx="863">
                  <c:v>6651</c:v>
                </c:pt>
                <c:pt idx="868">
                  <c:v>6035</c:v>
                </c:pt>
                <c:pt idx="870">
                  <c:v>8875</c:v>
                </c:pt>
                <c:pt idx="871">
                  <c:v>5292</c:v>
                </c:pt>
                <c:pt idx="875">
                  <c:v>23910</c:v>
                </c:pt>
                <c:pt idx="876">
                  <c:v>8538</c:v>
                </c:pt>
                <c:pt idx="877">
                  <c:v>116386</c:v>
                </c:pt>
                <c:pt idx="878">
                  <c:v>1704</c:v>
                </c:pt>
                <c:pt idx="879">
                  <c:v>4857</c:v>
                </c:pt>
                <c:pt idx="880">
                  <c:v>14309</c:v>
                </c:pt>
                <c:pt idx="882">
                  <c:v>10096</c:v>
                </c:pt>
                <c:pt idx="883">
                  <c:v>6322</c:v>
                </c:pt>
                <c:pt idx="884">
                  <c:v>6229</c:v>
                </c:pt>
                <c:pt idx="885">
                  <c:v>7612</c:v>
                </c:pt>
                <c:pt idx="886">
                  <c:v>5781</c:v>
                </c:pt>
                <c:pt idx="887">
                  <c:v>12368</c:v>
                </c:pt>
                <c:pt idx="888">
                  <c:v>6359</c:v>
                </c:pt>
                <c:pt idx="889">
                  <c:v>12002</c:v>
                </c:pt>
                <c:pt idx="890">
                  <c:v>9470</c:v>
                </c:pt>
                <c:pt idx="891">
                  <c:v>26349</c:v>
                </c:pt>
                <c:pt idx="892">
                  <c:v>6115</c:v>
                </c:pt>
                <c:pt idx="893">
                  <c:v>1429</c:v>
                </c:pt>
                <c:pt idx="894">
                  <c:v>7237</c:v>
                </c:pt>
                <c:pt idx="895">
                  <c:v>7626</c:v>
                </c:pt>
                <c:pt idx="896">
                  <c:v>4496</c:v>
                </c:pt>
                <c:pt idx="900">
                  <c:v>12428</c:v>
                </c:pt>
                <c:pt idx="901">
                  <c:v>4439</c:v>
                </c:pt>
                <c:pt idx="902">
                  <c:v>7539</c:v>
                </c:pt>
                <c:pt idx="903">
                  <c:v>3466</c:v>
                </c:pt>
                <c:pt idx="904">
                  <c:v>8719</c:v>
                </c:pt>
                <c:pt idx="905">
                  <c:v>5738</c:v>
                </c:pt>
                <c:pt idx="906">
                  <c:v>10309</c:v>
                </c:pt>
                <c:pt idx="907">
                  <c:v>6412</c:v>
                </c:pt>
                <c:pt idx="908">
                  <c:v>12927</c:v>
                </c:pt>
                <c:pt idx="909">
                  <c:v>7170</c:v>
                </c:pt>
                <c:pt idx="910">
                  <c:v>10421</c:v>
                </c:pt>
                <c:pt idx="911">
                  <c:v>13649</c:v>
                </c:pt>
                <c:pt idx="912">
                  <c:v>97702</c:v>
                </c:pt>
                <c:pt idx="913">
                  <c:v>101498</c:v>
                </c:pt>
                <c:pt idx="914">
                  <c:v>97802</c:v>
                </c:pt>
                <c:pt idx="915">
                  <c:v>90210</c:v>
                </c:pt>
                <c:pt idx="916">
                  <c:v>16394</c:v>
                </c:pt>
                <c:pt idx="917">
                  <c:v>96104</c:v>
                </c:pt>
                <c:pt idx="918">
                  <c:v>26078</c:v>
                </c:pt>
                <c:pt idx="919">
                  <c:v>114485</c:v>
                </c:pt>
                <c:pt idx="920">
                  <c:v>114485</c:v>
                </c:pt>
                <c:pt idx="921">
                  <c:v>7090</c:v>
                </c:pt>
                <c:pt idx="922">
                  <c:v>4343</c:v>
                </c:pt>
                <c:pt idx="923">
                  <c:v>5652</c:v>
                </c:pt>
                <c:pt idx="924">
                  <c:v>77133</c:v>
                </c:pt>
                <c:pt idx="925">
                  <c:v>86219</c:v>
                </c:pt>
                <c:pt idx="926">
                  <c:v>9419</c:v>
                </c:pt>
                <c:pt idx="927">
                  <c:v>125503</c:v>
                </c:pt>
                <c:pt idx="928">
                  <c:v>111690</c:v>
                </c:pt>
                <c:pt idx="929">
                  <c:v>10376</c:v>
                </c:pt>
                <c:pt idx="930">
                  <c:v>8476</c:v>
                </c:pt>
                <c:pt idx="931">
                  <c:v>11987</c:v>
                </c:pt>
                <c:pt idx="932">
                  <c:v>9064</c:v>
                </c:pt>
                <c:pt idx="933">
                  <c:v>3702</c:v>
                </c:pt>
                <c:pt idx="934">
                  <c:v>5538</c:v>
                </c:pt>
                <c:pt idx="946">
                  <c:v>16200</c:v>
                </c:pt>
                <c:pt idx="947">
                  <c:v>48677</c:v>
                </c:pt>
                <c:pt idx="948">
                  <c:v>26878</c:v>
                </c:pt>
                <c:pt idx="949">
                  <c:v>66386</c:v>
                </c:pt>
                <c:pt idx="950">
                  <c:v>57136</c:v>
                </c:pt>
                <c:pt idx="951">
                  <c:v>59604</c:v>
                </c:pt>
                <c:pt idx="952">
                  <c:v>2708</c:v>
                </c:pt>
                <c:pt idx="961">
                  <c:v>6586</c:v>
                </c:pt>
                <c:pt idx="962">
                  <c:v>8902</c:v>
                </c:pt>
                <c:pt idx="963">
                  <c:v>9380</c:v>
                </c:pt>
                <c:pt idx="978">
                  <c:v>66365</c:v>
                </c:pt>
                <c:pt idx="979">
                  <c:v>31454</c:v>
                </c:pt>
                <c:pt idx="980">
                  <c:v>39215</c:v>
                </c:pt>
                <c:pt idx="981">
                  <c:v>8491</c:v>
                </c:pt>
                <c:pt idx="983">
                  <c:v>18977</c:v>
                </c:pt>
                <c:pt idx="984">
                  <c:v>18585</c:v>
                </c:pt>
                <c:pt idx="985">
                  <c:v>62798</c:v>
                </c:pt>
                <c:pt idx="986">
                  <c:v>1588</c:v>
                </c:pt>
                <c:pt idx="987">
                  <c:v>3347</c:v>
                </c:pt>
                <c:pt idx="988">
                  <c:v>3003</c:v>
                </c:pt>
                <c:pt idx="989">
                  <c:v>2585</c:v>
                </c:pt>
                <c:pt idx="990">
                  <c:v>17706</c:v>
                </c:pt>
                <c:pt idx="991">
                  <c:v>4297</c:v>
                </c:pt>
                <c:pt idx="992">
                  <c:v>35532</c:v>
                </c:pt>
                <c:pt idx="993">
                  <c:v>41109</c:v>
                </c:pt>
                <c:pt idx="994">
                  <c:v>6201</c:v>
                </c:pt>
                <c:pt idx="995">
                  <c:v>59210</c:v>
                </c:pt>
                <c:pt idx="1002">
                  <c:v>26061</c:v>
                </c:pt>
                <c:pt idx="1003">
                  <c:v>14104</c:v>
                </c:pt>
                <c:pt idx="1004">
                  <c:v>6933</c:v>
                </c:pt>
                <c:pt idx="1005">
                  <c:v>37557</c:v>
                </c:pt>
                <c:pt idx="1006">
                  <c:v>6651</c:v>
                </c:pt>
                <c:pt idx="1007">
                  <c:v>8786</c:v>
                </c:pt>
                <c:pt idx="1008">
                  <c:v>1838</c:v>
                </c:pt>
                <c:pt idx="1009">
                  <c:v>1070</c:v>
                </c:pt>
                <c:pt idx="1010">
                  <c:v>33612</c:v>
                </c:pt>
                <c:pt idx="1011">
                  <c:v>6300</c:v>
                </c:pt>
                <c:pt idx="1013">
                  <c:v>632</c:v>
                </c:pt>
                <c:pt idx="1023">
                  <c:v>37930</c:v>
                </c:pt>
                <c:pt idx="1024">
                  <c:v>16072</c:v>
                </c:pt>
                <c:pt idx="1025">
                  <c:v>72538</c:v>
                </c:pt>
                <c:pt idx="1026">
                  <c:v>83645</c:v>
                </c:pt>
                <c:pt idx="1027">
                  <c:v>79231</c:v>
                </c:pt>
                <c:pt idx="1034">
                  <c:v>13841</c:v>
                </c:pt>
                <c:pt idx="1045">
                  <c:v>18431</c:v>
                </c:pt>
                <c:pt idx="1060">
                  <c:v>19516</c:v>
                </c:pt>
                <c:pt idx="1062">
                  <c:v>6275</c:v>
                </c:pt>
                <c:pt idx="1074">
                  <c:v>22132</c:v>
                </c:pt>
                <c:pt idx="1085">
                  <c:v>21344</c:v>
                </c:pt>
                <c:pt idx="1086">
                  <c:v>10248</c:v>
                </c:pt>
                <c:pt idx="1101">
                  <c:v>28866</c:v>
                </c:pt>
                <c:pt idx="1103">
                  <c:v>24425</c:v>
                </c:pt>
                <c:pt idx="1132">
                  <c:v>18118</c:v>
                </c:pt>
                <c:pt idx="1133">
                  <c:v>55871</c:v>
                </c:pt>
                <c:pt idx="1142">
                  <c:v>5651</c:v>
                </c:pt>
                <c:pt idx="1162">
                  <c:v>13600</c:v>
                </c:pt>
                <c:pt idx="1163">
                  <c:v>111320</c:v>
                </c:pt>
                <c:pt idx="1164">
                  <c:v>105046</c:v>
                </c:pt>
                <c:pt idx="1165">
                  <c:v>105117</c:v>
                </c:pt>
                <c:pt idx="1166">
                  <c:v>4084</c:v>
                </c:pt>
                <c:pt idx="1167">
                  <c:v>115070</c:v>
                </c:pt>
                <c:pt idx="1168">
                  <c:v>11028</c:v>
                </c:pt>
                <c:pt idx="1169">
                  <c:v>101967</c:v>
                </c:pt>
                <c:pt idx="1170">
                  <c:v>109363</c:v>
                </c:pt>
                <c:pt idx="1171">
                  <c:v>7008</c:v>
                </c:pt>
                <c:pt idx="1172">
                  <c:v>119729</c:v>
                </c:pt>
                <c:pt idx="1173">
                  <c:v>10900</c:v>
                </c:pt>
                <c:pt idx="1174">
                  <c:v>15990</c:v>
                </c:pt>
                <c:pt idx="1175">
                  <c:v>17084</c:v>
                </c:pt>
                <c:pt idx="1176">
                  <c:v>104746</c:v>
                </c:pt>
                <c:pt idx="1177">
                  <c:v>120162</c:v>
                </c:pt>
                <c:pt idx="1178">
                  <c:v>130370</c:v>
                </c:pt>
                <c:pt idx="1179">
                  <c:v>8730</c:v>
                </c:pt>
                <c:pt idx="1180">
                  <c:v>26985</c:v>
                </c:pt>
                <c:pt idx="1181">
                  <c:v>111705</c:v>
                </c:pt>
                <c:pt idx="1182">
                  <c:v>115177</c:v>
                </c:pt>
                <c:pt idx="1190">
                  <c:v>102812</c:v>
                </c:pt>
                <c:pt idx="1191">
                  <c:v>99175</c:v>
                </c:pt>
                <c:pt idx="1192">
                  <c:v>5346</c:v>
                </c:pt>
                <c:pt idx="1193">
                  <c:v>8041</c:v>
                </c:pt>
                <c:pt idx="1196">
                  <c:v>2347</c:v>
                </c:pt>
                <c:pt idx="1208">
                  <c:v>10111</c:v>
                </c:pt>
                <c:pt idx="1209">
                  <c:v>12147</c:v>
                </c:pt>
                <c:pt idx="1211">
                  <c:v>16143</c:v>
                </c:pt>
                <c:pt idx="1214">
                  <c:v>23500</c:v>
                </c:pt>
                <c:pt idx="1215">
                  <c:v>8974</c:v>
                </c:pt>
                <c:pt idx="1216">
                  <c:v>11952</c:v>
                </c:pt>
                <c:pt idx="1218">
                  <c:v>42674</c:v>
                </c:pt>
                <c:pt idx="1221">
                  <c:v>9191</c:v>
                </c:pt>
                <c:pt idx="1222">
                  <c:v>118688</c:v>
                </c:pt>
                <c:pt idx="1223">
                  <c:v>100343</c:v>
                </c:pt>
                <c:pt idx="1224">
                  <c:v>87822</c:v>
                </c:pt>
                <c:pt idx="1225">
                  <c:v>41882</c:v>
                </c:pt>
                <c:pt idx="1226">
                  <c:v>1454</c:v>
                </c:pt>
                <c:pt idx="1227">
                  <c:v>85924</c:v>
                </c:pt>
                <c:pt idx="1228">
                  <c:v>100409</c:v>
                </c:pt>
                <c:pt idx="1229">
                  <c:v>72660</c:v>
                </c:pt>
                <c:pt idx="1230">
                  <c:v>40004</c:v>
                </c:pt>
                <c:pt idx="1231">
                  <c:v>64818</c:v>
                </c:pt>
                <c:pt idx="1232">
                  <c:v>77963</c:v>
                </c:pt>
                <c:pt idx="1233">
                  <c:v>7346</c:v>
                </c:pt>
                <c:pt idx="1234">
                  <c:v>49828</c:v>
                </c:pt>
                <c:pt idx="1235">
                  <c:v>7983</c:v>
                </c:pt>
                <c:pt idx="1236">
                  <c:v>8914</c:v>
                </c:pt>
                <c:pt idx="1237">
                  <c:v>148338</c:v>
                </c:pt>
                <c:pt idx="1238">
                  <c:v>130140</c:v>
                </c:pt>
                <c:pt idx="1239">
                  <c:v>126253</c:v>
                </c:pt>
                <c:pt idx="1240">
                  <c:v>15974</c:v>
                </c:pt>
                <c:pt idx="1241">
                  <c:v>19662</c:v>
                </c:pt>
                <c:pt idx="1242">
                  <c:v>148340</c:v>
                </c:pt>
                <c:pt idx="1243">
                  <c:v>11170</c:v>
                </c:pt>
                <c:pt idx="1244">
                  <c:v>137103</c:v>
                </c:pt>
                <c:pt idx="1245">
                  <c:v>9054</c:v>
                </c:pt>
                <c:pt idx="1246">
                  <c:v>137784</c:v>
                </c:pt>
                <c:pt idx="1247">
                  <c:v>16767</c:v>
                </c:pt>
                <c:pt idx="1249">
                  <c:v>13648</c:v>
                </c:pt>
                <c:pt idx="1250">
                  <c:v>138236</c:v>
                </c:pt>
                <c:pt idx="1251">
                  <c:v>135106</c:v>
                </c:pt>
                <c:pt idx="1252">
                  <c:v>137099</c:v>
                </c:pt>
                <c:pt idx="1253">
                  <c:v>134942</c:v>
                </c:pt>
                <c:pt idx="1254">
                  <c:v>2587</c:v>
                </c:pt>
                <c:pt idx="1255">
                  <c:v>142219</c:v>
                </c:pt>
                <c:pt idx="1256">
                  <c:v>138713</c:v>
                </c:pt>
                <c:pt idx="1258">
                  <c:v>11933</c:v>
                </c:pt>
                <c:pt idx="1259">
                  <c:v>12106</c:v>
                </c:pt>
                <c:pt idx="1260">
                  <c:v>18583</c:v>
                </c:pt>
                <c:pt idx="1261">
                  <c:v>5346</c:v>
                </c:pt>
                <c:pt idx="1262">
                  <c:v>16206</c:v>
                </c:pt>
                <c:pt idx="1266">
                  <c:v>9524</c:v>
                </c:pt>
                <c:pt idx="1267">
                  <c:v>5910</c:v>
                </c:pt>
                <c:pt idx="1268">
                  <c:v>5880</c:v>
                </c:pt>
                <c:pt idx="1269">
                  <c:v>8914</c:v>
                </c:pt>
                <c:pt idx="1270">
                  <c:v>7338</c:v>
                </c:pt>
                <c:pt idx="1271">
                  <c:v>4828</c:v>
                </c:pt>
                <c:pt idx="1272">
                  <c:v>5936</c:v>
                </c:pt>
                <c:pt idx="1273">
                  <c:v>6891</c:v>
                </c:pt>
                <c:pt idx="1274">
                  <c:v>10233</c:v>
                </c:pt>
                <c:pt idx="1275">
                  <c:v>16246</c:v>
                </c:pt>
                <c:pt idx="1276">
                  <c:v>103965</c:v>
                </c:pt>
                <c:pt idx="1277">
                  <c:v>121306</c:v>
                </c:pt>
                <c:pt idx="1278">
                  <c:v>153552</c:v>
                </c:pt>
                <c:pt idx="1279">
                  <c:v>2985</c:v>
                </c:pt>
                <c:pt idx="1280">
                  <c:v>11955</c:v>
                </c:pt>
                <c:pt idx="1281">
                  <c:v>10758</c:v>
                </c:pt>
                <c:pt idx="1282">
                  <c:v>113937</c:v>
                </c:pt>
                <c:pt idx="1283">
                  <c:v>19168</c:v>
                </c:pt>
                <c:pt idx="1284">
                  <c:v>12050</c:v>
                </c:pt>
                <c:pt idx="1285">
                  <c:v>5180</c:v>
                </c:pt>
                <c:pt idx="1286">
                  <c:v>17521</c:v>
                </c:pt>
                <c:pt idx="1287">
                  <c:v>152836</c:v>
                </c:pt>
                <c:pt idx="1288">
                  <c:v>2997</c:v>
                </c:pt>
                <c:pt idx="1290">
                  <c:v>13097</c:v>
                </c:pt>
                <c:pt idx="1291">
                  <c:v>10998</c:v>
                </c:pt>
                <c:pt idx="1292">
                  <c:v>7075</c:v>
                </c:pt>
                <c:pt idx="1293">
                  <c:v>3852</c:v>
                </c:pt>
                <c:pt idx="1294">
                  <c:v>8450</c:v>
                </c:pt>
                <c:pt idx="1295">
                  <c:v>9160</c:v>
                </c:pt>
                <c:pt idx="1296">
                  <c:v>9393</c:v>
                </c:pt>
                <c:pt idx="1299">
                  <c:v>12232</c:v>
                </c:pt>
                <c:pt idx="1300">
                  <c:v>29336</c:v>
                </c:pt>
                <c:pt idx="1301">
                  <c:v>16057</c:v>
                </c:pt>
                <c:pt idx="1302">
                  <c:v>6668</c:v>
                </c:pt>
                <c:pt idx="1304">
                  <c:v>119243</c:v>
                </c:pt>
                <c:pt idx="1305">
                  <c:v>27449</c:v>
                </c:pt>
                <c:pt idx="1306">
                  <c:v>51344</c:v>
                </c:pt>
                <c:pt idx="1307">
                  <c:v>8464</c:v>
                </c:pt>
                <c:pt idx="1308">
                  <c:v>10824</c:v>
                </c:pt>
                <c:pt idx="1309">
                  <c:v>87299</c:v>
                </c:pt>
                <c:pt idx="1310">
                  <c:v>72760</c:v>
                </c:pt>
                <c:pt idx="1311">
                  <c:v>79302</c:v>
                </c:pt>
                <c:pt idx="1312">
                  <c:v>84222</c:v>
                </c:pt>
                <c:pt idx="1313">
                  <c:v>72760</c:v>
                </c:pt>
                <c:pt idx="1314">
                  <c:v>45149</c:v>
                </c:pt>
                <c:pt idx="1315">
                  <c:v>10437</c:v>
                </c:pt>
                <c:pt idx="1316">
                  <c:v>82822</c:v>
                </c:pt>
                <c:pt idx="1317">
                  <c:v>83493</c:v>
                </c:pt>
                <c:pt idx="1319">
                  <c:v>98047</c:v>
                </c:pt>
                <c:pt idx="1320">
                  <c:v>11049</c:v>
                </c:pt>
                <c:pt idx="1321">
                  <c:v>18592</c:v>
                </c:pt>
                <c:pt idx="1322">
                  <c:v>1289</c:v>
                </c:pt>
                <c:pt idx="1323">
                  <c:v>14982</c:v>
                </c:pt>
                <c:pt idx="1324">
                  <c:v>6801</c:v>
                </c:pt>
                <c:pt idx="1325">
                  <c:v>44593</c:v>
                </c:pt>
                <c:pt idx="1326">
                  <c:v>4498</c:v>
                </c:pt>
                <c:pt idx="1327">
                  <c:v>3676</c:v>
                </c:pt>
                <c:pt idx="1328">
                  <c:v>36446</c:v>
                </c:pt>
                <c:pt idx="1329">
                  <c:v>8575</c:v>
                </c:pt>
                <c:pt idx="1330">
                  <c:v>50375</c:v>
                </c:pt>
                <c:pt idx="1331">
                  <c:v>126261</c:v>
                </c:pt>
                <c:pt idx="1332">
                  <c:v>111087</c:v>
                </c:pt>
                <c:pt idx="1333">
                  <c:v>96872</c:v>
                </c:pt>
                <c:pt idx="1334">
                  <c:v>137544</c:v>
                </c:pt>
                <c:pt idx="1335">
                  <c:v>10875</c:v>
                </c:pt>
                <c:pt idx="1336">
                  <c:v>9669</c:v>
                </c:pt>
                <c:pt idx="1337">
                  <c:v>64571</c:v>
                </c:pt>
                <c:pt idx="1338">
                  <c:v>22155</c:v>
                </c:pt>
                <c:pt idx="1339">
                  <c:v>73735</c:v>
                </c:pt>
                <c:pt idx="1340">
                  <c:v>10870</c:v>
                </c:pt>
                <c:pt idx="1341">
                  <c:v>52580</c:v>
                </c:pt>
                <c:pt idx="1342">
                  <c:v>43172</c:v>
                </c:pt>
                <c:pt idx="1347">
                  <c:v>44548</c:v>
                </c:pt>
                <c:pt idx="1352">
                  <c:v>3808</c:v>
                </c:pt>
                <c:pt idx="1353">
                  <c:v>74450</c:v>
                </c:pt>
                <c:pt idx="1359">
                  <c:v>120341</c:v>
                </c:pt>
                <c:pt idx="1360">
                  <c:v>125614</c:v>
                </c:pt>
                <c:pt idx="1361">
                  <c:v>123160</c:v>
                </c:pt>
                <c:pt idx="1362">
                  <c:v>115726</c:v>
                </c:pt>
                <c:pt idx="1363">
                  <c:v>21386</c:v>
                </c:pt>
                <c:pt idx="1364">
                  <c:v>116873</c:v>
                </c:pt>
                <c:pt idx="1365">
                  <c:v>113934</c:v>
                </c:pt>
                <c:pt idx="1366">
                  <c:v>9428</c:v>
                </c:pt>
                <c:pt idx="1367">
                  <c:v>98040</c:v>
                </c:pt>
                <c:pt idx="1368">
                  <c:v>103006</c:v>
                </c:pt>
                <c:pt idx="1369">
                  <c:v>97668</c:v>
                </c:pt>
                <c:pt idx="1370">
                  <c:v>100757</c:v>
                </c:pt>
                <c:pt idx="1382">
                  <c:v>16325</c:v>
                </c:pt>
                <c:pt idx="1387">
                  <c:v>6372</c:v>
                </c:pt>
                <c:pt idx="1388">
                  <c:v>89583</c:v>
                </c:pt>
                <c:pt idx="1389">
                  <c:v>65122</c:v>
                </c:pt>
                <c:pt idx="1390">
                  <c:v>12693</c:v>
                </c:pt>
                <c:pt idx="1391">
                  <c:v>74548</c:v>
                </c:pt>
                <c:pt idx="1392">
                  <c:v>103793</c:v>
                </c:pt>
                <c:pt idx="1393">
                  <c:v>90440</c:v>
                </c:pt>
                <c:pt idx="1394">
                  <c:v>36709</c:v>
                </c:pt>
                <c:pt idx="1395">
                  <c:v>15800</c:v>
                </c:pt>
                <c:pt idx="1396">
                  <c:v>13960</c:v>
                </c:pt>
                <c:pt idx="1397">
                  <c:v>102926</c:v>
                </c:pt>
                <c:pt idx="1398">
                  <c:v>114510</c:v>
                </c:pt>
                <c:pt idx="1399">
                  <c:v>10739</c:v>
                </c:pt>
                <c:pt idx="1400">
                  <c:v>17605</c:v>
                </c:pt>
                <c:pt idx="1402">
                  <c:v>16072</c:v>
                </c:pt>
                <c:pt idx="1403">
                  <c:v>80376</c:v>
                </c:pt>
                <c:pt idx="1404">
                  <c:v>77626</c:v>
                </c:pt>
                <c:pt idx="1405">
                  <c:v>72071</c:v>
                </c:pt>
                <c:pt idx="1406">
                  <c:v>68770</c:v>
                </c:pt>
                <c:pt idx="1407">
                  <c:v>68770</c:v>
                </c:pt>
                <c:pt idx="1408">
                  <c:v>67832</c:v>
                </c:pt>
                <c:pt idx="1409">
                  <c:v>65667</c:v>
                </c:pt>
                <c:pt idx="1410">
                  <c:v>28853</c:v>
                </c:pt>
                <c:pt idx="1411">
                  <c:v>75494</c:v>
                </c:pt>
                <c:pt idx="1414">
                  <c:v>66181</c:v>
                </c:pt>
                <c:pt idx="1415">
                  <c:v>48179</c:v>
                </c:pt>
                <c:pt idx="1419">
                  <c:v>93311</c:v>
                </c:pt>
                <c:pt idx="1420">
                  <c:v>51020</c:v>
                </c:pt>
                <c:pt idx="1421">
                  <c:v>56453</c:v>
                </c:pt>
                <c:pt idx="1422">
                  <c:v>14465</c:v>
                </c:pt>
                <c:pt idx="1423">
                  <c:v>4965</c:v>
                </c:pt>
                <c:pt idx="1424">
                  <c:v>121927</c:v>
                </c:pt>
                <c:pt idx="1425">
                  <c:v>35052</c:v>
                </c:pt>
                <c:pt idx="1426">
                  <c:v>82283</c:v>
                </c:pt>
                <c:pt idx="1427">
                  <c:v>3950</c:v>
                </c:pt>
                <c:pt idx="1428">
                  <c:v>20388</c:v>
                </c:pt>
                <c:pt idx="1431">
                  <c:v>56592</c:v>
                </c:pt>
                <c:pt idx="1432">
                  <c:v>59710</c:v>
                </c:pt>
                <c:pt idx="1433">
                  <c:v>70159</c:v>
                </c:pt>
                <c:pt idx="1434">
                  <c:v>32157</c:v>
                </c:pt>
                <c:pt idx="1435">
                  <c:v>7975</c:v>
                </c:pt>
                <c:pt idx="1436">
                  <c:v>737</c:v>
                </c:pt>
                <c:pt idx="1437">
                  <c:v>3910</c:v>
                </c:pt>
                <c:pt idx="1438">
                  <c:v>84632</c:v>
                </c:pt>
                <c:pt idx="1439">
                  <c:v>95405</c:v>
                </c:pt>
                <c:pt idx="1440">
                  <c:v>15584</c:v>
                </c:pt>
                <c:pt idx="1442">
                  <c:v>6737</c:v>
                </c:pt>
                <c:pt idx="1443">
                  <c:v>4978</c:v>
                </c:pt>
                <c:pt idx="1456">
                  <c:v>3235</c:v>
                </c:pt>
                <c:pt idx="1457">
                  <c:v>2754</c:v>
                </c:pt>
                <c:pt idx="1458">
                  <c:v>38813</c:v>
                </c:pt>
                <c:pt idx="1459">
                  <c:v>36142</c:v>
                </c:pt>
                <c:pt idx="1460">
                  <c:v>39527</c:v>
                </c:pt>
                <c:pt idx="1461">
                  <c:v>38278</c:v>
                </c:pt>
                <c:pt idx="1462">
                  <c:v>30319</c:v>
                </c:pt>
                <c:pt idx="1463">
                  <c:v>41638</c:v>
                </c:pt>
                <c:pt idx="1464">
                  <c:v>37504</c:v>
                </c:pt>
                <c:pt idx="1465">
                  <c:v>32989</c:v>
                </c:pt>
                <c:pt idx="1466">
                  <c:v>35767</c:v>
                </c:pt>
                <c:pt idx="1467">
                  <c:v>37676</c:v>
                </c:pt>
                <c:pt idx="1468">
                  <c:v>20722</c:v>
                </c:pt>
                <c:pt idx="1469">
                  <c:v>22557</c:v>
                </c:pt>
                <c:pt idx="1470">
                  <c:v>40610</c:v>
                </c:pt>
                <c:pt idx="1479">
                  <c:v>32680</c:v>
                </c:pt>
                <c:pt idx="1480">
                  <c:v>16800</c:v>
                </c:pt>
                <c:pt idx="1482">
                  <c:v>34858</c:v>
                </c:pt>
                <c:pt idx="1483">
                  <c:v>77622</c:v>
                </c:pt>
                <c:pt idx="1488">
                  <c:v>116277</c:v>
                </c:pt>
                <c:pt idx="1489">
                  <c:v>98694</c:v>
                </c:pt>
                <c:pt idx="1490">
                  <c:v>25715</c:v>
                </c:pt>
                <c:pt idx="1491">
                  <c:v>3788</c:v>
                </c:pt>
                <c:pt idx="1492">
                  <c:v>16089</c:v>
                </c:pt>
                <c:pt idx="1493">
                  <c:v>8260</c:v>
                </c:pt>
                <c:pt idx="1494">
                  <c:v>3348</c:v>
                </c:pt>
                <c:pt idx="1497">
                  <c:v>12363</c:v>
                </c:pt>
                <c:pt idx="1498">
                  <c:v>11978</c:v>
                </c:pt>
                <c:pt idx="1499">
                  <c:v>14179</c:v>
                </c:pt>
                <c:pt idx="1500">
                  <c:v>10002</c:v>
                </c:pt>
                <c:pt idx="1501">
                  <c:v>3117</c:v>
                </c:pt>
                <c:pt idx="1502">
                  <c:v>2402</c:v>
                </c:pt>
                <c:pt idx="1503">
                  <c:v>79946</c:v>
                </c:pt>
                <c:pt idx="1504">
                  <c:v>68086</c:v>
                </c:pt>
                <c:pt idx="1505">
                  <c:v>17223</c:v>
                </c:pt>
                <c:pt idx="1506">
                  <c:v>30475</c:v>
                </c:pt>
                <c:pt idx="1507">
                  <c:v>20035</c:v>
                </c:pt>
                <c:pt idx="1508">
                  <c:v>11527</c:v>
                </c:pt>
                <c:pt idx="1509">
                  <c:v>19352</c:v>
                </c:pt>
                <c:pt idx="1514">
                  <c:v>11880</c:v>
                </c:pt>
                <c:pt idx="1522">
                  <c:v>8949</c:v>
                </c:pt>
                <c:pt idx="1524">
                  <c:v>4456</c:v>
                </c:pt>
                <c:pt idx="1526">
                  <c:v>4277</c:v>
                </c:pt>
                <c:pt idx="1529">
                  <c:v>13953</c:v>
                </c:pt>
                <c:pt idx="1530">
                  <c:v>1013</c:v>
                </c:pt>
                <c:pt idx="1533">
                  <c:v>21253</c:v>
                </c:pt>
                <c:pt idx="1538">
                  <c:v>18999</c:v>
                </c:pt>
                <c:pt idx="1539">
                  <c:v>4641</c:v>
                </c:pt>
                <c:pt idx="1540">
                  <c:v>2535</c:v>
                </c:pt>
                <c:pt idx="1541">
                  <c:v>10442</c:v>
                </c:pt>
                <c:pt idx="1542">
                  <c:v>14817</c:v>
                </c:pt>
                <c:pt idx="1549">
                  <c:v>7422</c:v>
                </c:pt>
                <c:pt idx="1550">
                  <c:v>7333</c:v>
                </c:pt>
                <c:pt idx="1552">
                  <c:v>7925</c:v>
                </c:pt>
                <c:pt idx="1553">
                  <c:v>28516</c:v>
                </c:pt>
                <c:pt idx="1554">
                  <c:v>16131</c:v>
                </c:pt>
                <c:pt idx="1555">
                  <c:v>5160</c:v>
                </c:pt>
                <c:pt idx="1556">
                  <c:v>34007</c:v>
                </c:pt>
                <c:pt idx="1557">
                  <c:v>4790</c:v>
                </c:pt>
                <c:pt idx="1558">
                  <c:v>6310</c:v>
                </c:pt>
                <c:pt idx="1560">
                  <c:v>10737</c:v>
                </c:pt>
                <c:pt idx="1564">
                  <c:v>5112</c:v>
                </c:pt>
                <c:pt idx="1565">
                  <c:v>24750</c:v>
                </c:pt>
                <c:pt idx="1571">
                  <c:v>7538</c:v>
                </c:pt>
                <c:pt idx="1572">
                  <c:v>35050</c:v>
                </c:pt>
                <c:pt idx="1573">
                  <c:v>8350</c:v>
                </c:pt>
                <c:pt idx="1574">
                  <c:v>7673</c:v>
                </c:pt>
                <c:pt idx="1575">
                  <c:v>25391</c:v>
                </c:pt>
                <c:pt idx="1578">
                  <c:v>3474</c:v>
                </c:pt>
                <c:pt idx="1579">
                  <c:v>4130</c:v>
                </c:pt>
                <c:pt idx="1580">
                  <c:v>10080</c:v>
                </c:pt>
                <c:pt idx="1581">
                  <c:v>11211</c:v>
                </c:pt>
                <c:pt idx="1582">
                  <c:v>14627</c:v>
                </c:pt>
                <c:pt idx="1583">
                  <c:v>14547</c:v>
                </c:pt>
                <c:pt idx="1584">
                  <c:v>13512</c:v>
                </c:pt>
                <c:pt idx="1585">
                  <c:v>5449</c:v>
                </c:pt>
                <c:pt idx="1586">
                  <c:v>4004</c:v>
                </c:pt>
                <c:pt idx="1587">
                  <c:v>10399</c:v>
                </c:pt>
                <c:pt idx="1588">
                  <c:v>15259</c:v>
                </c:pt>
                <c:pt idx="1589">
                  <c:v>10454</c:v>
                </c:pt>
                <c:pt idx="1590">
                  <c:v>11537</c:v>
                </c:pt>
                <c:pt idx="1591">
                  <c:v>6288</c:v>
                </c:pt>
                <c:pt idx="1592">
                  <c:v>8196</c:v>
                </c:pt>
                <c:pt idx="1593">
                  <c:v>11670</c:v>
                </c:pt>
                <c:pt idx="1594">
                  <c:v>7531</c:v>
                </c:pt>
                <c:pt idx="1595">
                  <c:v>7935</c:v>
                </c:pt>
                <c:pt idx="1596">
                  <c:v>5830</c:v>
                </c:pt>
                <c:pt idx="1597">
                  <c:v>15712</c:v>
                </c:pt>
                <c:pt idx="1598">
                  <c:v>7159</c:v>
                </c:pt>
                <c:pt idx="1599">
                  <c:v>11983</c:v>
                </c:pt>
                <c:pt idx="1600">
                  <c:v>9333</c:v>
                </c:pt>
                <c:pt idx="1601">
                  <c:v>11064</c:v>
                </c:pt>
                <c:pt idx="1602">
                  <c:v>2133</c:v>
                </c:pt>
                <c:pt idx="1603">
                  <c:v>7607</c:v>
                </c:pt>
                <c:pt idx="1604">
                  <c:v>5275</c:v>
                </c:pt>
                <c:pt idx="1605">
                  <c:v>10590</c:v>
                </c:pt>
                <c:pt idx="1606">
                  <c:v>9215</c:v>
                </c:pt>
                <c:pt idx="1607">
                  <c:v>8432</c:v>
                </c:pt>
                <c:pt idx="1608">
                  <c:v>8934</c:v>
                </c:pt>
                <c:pt idx="1609">
                  <c:v>9303</c:v>
                </c:pt>
                <c:pt idx="1610">
                  <c:v>4064</c:v>
                </c:pt>
                <c:pt idx="1611">
                  <c:v>4378</c:v>
                </c:pt>
                <c:pt idx="1612">
                  <c:v>11128</c:v>
                </c:pt>
                <c:pt idx="1613">
                  <c:v>9830</c:v>
                </c:pt>
                <c:pt idx="1614">
                  <c:v>3547</c:v>
                </c:pt>
                <c:pt idx="1615">
                  <c:v>2270</c:v>
                </c:pt>
                <c:pt idx="1616">
                  <c:v>11862</c:v>
                </c:pt>
                <c:pt idx="1617">
                  <c:v>8098</c:v>
                </c:pt>
                <c:pt idx="1618">
                  <c:v>11703</c:v>
                </c:pt>
                <c:pt idx="1619">
                  <c:v>7690</c:v>
                </c:pt>
                <c:pt idx="1620">
                  <c:v>13960</c:v>
                </c:pt>
                <c:pt idx="1621">
                  <c:v>13209</c:v>
                </c:pt>
                <c:pt idx="1622">
                  <c:v>11951</c:v>
                </c:pt>
                <c:pt idx="1623">
                  <c:v>12930</c:v>
                </c:pt>
                <c:pt idx="1624">
                  <c:v>10098</c:v>
                </c:pt>
                <c:pt idx="1625">
                  <c:v>13174</c:v>
                </c:pt>
                <c:pt idx="1626">
                  <c:v>11895</c:v>
                </c:pt>
                <c:pt idx="1627">
                  <c:v>11030</c:v>
                </c:pt>
                <c:pt idx="1628">
                  <c:v>2179</c:v>
                </c:pt>
                <c:pt idx="1629">
                  <c:v>7519</c:v>
                </c:pt>
                <c:pt idx="1630">
                  <c:v>9761</c:v>
                </c:pt>
                <c:pt idx="1631">
                  <c:v>9224</c:v>
                </c:pt>
                <c:pt idx="1632">
                  <c:v>4676</c:v>
                </c:pt>
                <c:pt idx="1633">
                  <c:v>11957</c:v>
                </c:pt>
                <c:pt idx="1634">
                  <c:v>7670</c:v>
                </c:pt>
                <c:pt idx="1635">
                  <c:v>10923</c:v>
                </c:pt>
                <c:pt idx="1636">
                  <c:v>4499</c:v>
                </c:pt>
                <c:pt idx="1642">
                  <c:v>11759</c:v>
                </c:pt>
                <c:pt idx="1652">
                  <c:v>4767</c:v>
                </c:pt>
                <c:pt idx="1653">
                  <c:v>19903</c:v>
                </c:pt>
                <c:pt idx="1659">
                  <c:v>4525</c:v>
                </c:pt>
                <c:pt idx="1660">
                  <c:v>3661</c:v>
                </c:pt>
                <c:pt idx="1662">
                  <c:v>5725</c:v>
                </c:pt>
                <c:pt idx="1664">
                  <c:v>29497</c:v>
                </c:pt>
                <c:pt idx="1668">
                  <c:v>15962</c:v>
                </c:pt>
                <c:pt idx="1670">
                  <c:v>2674</c:v>
                </c:pt>
                <c:pt idx="1671">
                  <c:v>5972</c:v>
                </c:pt>
                <c:pt idx="1672">
                  <c:v>10219</c:v>
                </c:pt>
                <c:pt idx="1673">
                  <c:v>1714</c:v>
                </c:pt>
                <c:pt idx="1674">
                  <c:v>19473</c:v>
                </c:pt>
                <c:pt idx="1679">
                  <c:v>14629</c:v>
                </c:pt>
                <c:pt idx="1680">
                  <c:v>29888</c:v>
                </c:pt>
                <c:pt idx="1681">
                  <c:v>19618</c:v>
                </c:pt>
                <c:pt idx="1682">
                  <c:v>21520</c:v>
                </c:pt>
                <c:pt idx="1683">
                  <c:v>24284</c:v>
                </c:pt>
                <c:pt idx="1684">
                  <c:v>32461</c:v>
                </c:pt>
                <c:pt idx="1685">
                  <c:v>30826</c:v>
                </c:pt>
                <c:pt idx="1686">
                  <c:v>26356</c:v>
                </c:pt>
                <c:pt idx="1694">
                  <c:v>15023</c:v>
                </c:pt>
                <c:pt idx="1696">
                  <c:v>32852</c:v>
                </c:pt>
                <c:pt idx="1697">
                  <c:v>53098</c:v>
                </c:pt>
                <c:pt idx="1698">
                  <c:v>35301</c:v>
                </c:pt>
                <c:pt idx="1699">
                  <c:v>5353</c:v>
                </c:pt>
                <c:pt idx="1700">
                  <c:v>6304</c:v>
                </c:pt>
                <c:pt idx="1701">
                  <c:v>25291</c:v>
                </c:pt>
                <c:pt idx="1702">
                  <c:v>5767</c:v>
                </c:pt>
                <c:pt idx="1703">
                  <c:v>4029</c:v>
                </c:pt>
                <c:pt idx="1704">
                  <c:v>5119</c:v>
                </c:pt>
                <c:pt idx="1708">
                  <c:v>12808</c:v>
                </c:pt>
                <c:pt idx="1711">
                  <c:v>6651</c:v>
                </c:pt>
                <c:pt idx="1712">
                  <c:v>26595</c:v>
                </c:pt>
                <c:pt idx="1718">
                  <c:v>97366</c:v>
                </c:pt>
                <c:pt idx="1719">
                  <c:v>81259</c:v>
                </c:pt>
                <c:pt idx="1720">
                  <c:v>75530</c:v>
                </c:pt>
                <c:pt idx="1721">
                  <c:v>110167</c:v>
                </c:pt>
                <c:pt idx="1722">
                  <c:v>79969</c:v>
                </c:pt>
                <c:pt idx="1723">
                  <c:v>97423</c:v>
                </c:pt>
                <c:pt idx="1727">
                  <c:v>86274</c:v>
                </c:pt>
                <c:pt idx="1728">
                  <c:v>84873</c:v>
                </c:pt>
                <c:pt idx="1729">
                  <c:v>79267</c:v>
                </c:pt>
                <c:pt idx="1730">
                  <c:v>76443</c:v>
                </c:pt>
                <c:pt idx="1732">
                  <c:v>87309</c:v>
                </c:pt>
                <c:pt idx="1735">
                  <c:v>86925</c:v>
                </c:pt>
                <c:pt idx="1736">
                  <c:v>107543</c:v>
                </c:pt>
                <c:pt idx="1737">
                  <c:v>68584</c:v>
                </c:pt>
                <c:pt idx="1738">
                  <c:v>98644</c:v>
                </c:pt>
                <c:pt idx="1739">
                  <c:v>80685</c:v>
                </c:pt>
                <c:pt idx="1740">
                  <c:v>94097</c:v>
                </c:pt>
                <c:pt idx="1741">
                  <c:v>75681</c:v>
                </c:pt>
                <c:pt idx="1748">
                  <c:v>77722</c:v>
                </c:pt>
                <c:pt idx="1749">
                  <c:v>124792</c:v>
                </c:pt>
                <c:pt idx="1750">
                  <c:v>78240</c:v>
                </c:pt>
                <c:pt idx="1752">
                  <c:v>87684</c:v>
                </c:pt>
                <c:pt idx="1753">
                  <c:v>77538</c:v>
                </c:pt>
                <c:pt idx="1760">
                  <c:v>13661</c:v>
                </c:pt>
                <c:pt idx="1766">
                  <c:v>3102</c:v>
                </c:pt>
                <c:pt idx="1769">
                  <c:v>53153</c:v>
                </c:pt>
                <c:pt idx="1771">
                  <c:v>7031</c:v>
                </c:pt>
                <c:pt idx="1772">
                  <c:v>2479</c:v>
                </c:pt>
                <c:pt idx="1773">
                  <c:v>5407</c:v>
                </c:pt>
                <c:pt idx="1774">
                  <c:v>10185</c:v>
                </c:pt>
                <c:pt idx="1775">
                  <c:v>3594</c:v>
                </c:pt>
                <c:pt idx="1784">
                  <c:v>11628</c:v>
                </c:pt>
                <c:pt idx="1786">
                  <c:v>87923</c:v>
                </c:pt>
                <c:pt idx="1787">
                  <c:v>17608</c:v>
                </c:pt>
                <c:pt idx="1788">
                  <c:v>77507</c:v>
                </c:pt>
                <c:pt idx="1789">
                  <c:v>74869</c:v>
                </c:pt>
                <c:pt idx="1790">
                  <c:v>81360</c:v>
                </c:pt>
                <c:pt idx="1792">
                  <c:v>48179</c:v>
                </c:pt>
                <c:pt idx="1801">
                  <c:v>21419</c:v>
                </c:pt>
                <c:pt idx="1802">
                  <c:v>21577</c:v>
                </c:pt>
                <c:pt idx="1803">
                  <c:v>5977</c:v>
                </c:pt>
                <c:pt idx="1804">
                  <c:v>23149</c:v>
                </c:pt>
                <c:pt idx="1805">
                  <c:v>22992</c:v>
                </c:pt>
                <c:pt idx="1807">
                  <c:v>15964</c:v>
                </c:pt>
                <c:pt idx="1809">
                  <c:v>5470</c:v>
                </c:pt>
                <c:pt idx="1810">
                  <c:v>18256</c:v>
                </c:pt>
                <c:pt idx="1811">
                  <c:v>4112</c:v>
                </c:pt>
                <c:pt idx="1812">
                  <c:v>8391</c:v>
                </c:pt>
                <c:pt idx="1813">
                  <c:v>17480</c:v>
                </c:pt>
                <c:pt idx="1814">
                  <c:v>5017</c:v>
                </c:pt>
                <c:pt idx="1824">
                  <c:v>71532</c:v>
                </c:pt>
                <c:pt idx="1825">
                  <c:v>44323</c:v>
                </c:pt>
                <c:pt idx="1828">
                  <c:v>56148</c:v>
                </c:pt>
                <c:pt idx="1832">
                  <c:v>6495</c:v>
                </c:pt>
                <c:pt idx="1833">
                  <c:v>6638</c:v>
                </c:pt>
                <c:pt idx="1834">
                  <c:v>69774</c:v>
                </c:pt>
                <c:pt idx="1835">
                  <c:v>90898</c:v>
                </c:pt>
                <c:pt idx="1836">
                  <c:v>6831</c:v>
                </c:pt>
                <c:pt idx="1837">
                  <c:v>21196</c:v>
                </c:pt>
                <c:pt idx="1838">
                  <c:v>6189</c:v>
                </c:pt>
                <c:pt idx="1840">
                  <c:v>7894</c:v>
                </c:pt>
                <c:pt idx="1841">
                  <c:v>122325</c:v>
                </c:pt>
                <c:pt idx="1842">
                  <c:v>91467</c:v>
                </c:pt>
                <c:pt idx="1843">
                  <c:v>9379</c:v>
                </c:pt>
                <c:pt idx="1844">
                  <c:v>7950</c:v>
                </c:pt>
                <c:pt idx="1845">
                  <c:v>97434</c:v>
                </c:pt>
                <c:pt idx="1846">
                  <c:v>12370</c:v>
                </c:pt>
                <c:pt idx="1847">
                  <c:v>6941</c:v>
                </c:pt>
                <c:pt idx="1848">
                  <c:v>30465</c:v>
                </c:pt>
                <c:pt idx="1851">
                  <c:v>19030</c:v>
                </c:pt>
                <c:pt idx="1854">
                  <c:v>55889</c:v>
                </c:pt>
                <c:pt idx="1855">
                  <c:v>4245</c:v>
                </c:pt>
                <c:pt idx="1856">
                  <c:v>102271</c:v>
                </c:pt>
                <c:pt idx="1857">
                  <c:v>98559</c:v>
                </c:pt>
                <c:pt idx="1858">
                  <c:v>105583</c:v>
                </c:pt>
                <c:pt idx="1859">
                  <c:v>104108</c:v>
                </c:pt>
                <c:pt idx="1870">
                  <c:v>95084</c:v>
                </c:pt>
                <c:pt idx="1871">
                  <c:v>87549</c:v>
                </c:pt>
                <c:pt idx="1872">
                  <c:v>84108</c:v>
                </c:pt>
                <c:pt idx="1873">
                  <c:v>22310</c:v>
                </c:pt>
                <c:pt idx="1875">
                  <c:v>28872</c:v>
                </c:pt>
                <c:pt idx="1878">
                  <c:v>3765</c:v>
                </c:pt>
                <c:pt idx="1879">
                  <c:v>20387</c:v>
                </c:pt>
                <c:pt idx="1903">
                  <c:v>8004</c:v>
                </c:pt>
                <c:pt idx="1906">
                  <c:v>7220</c:v>
                </c:pt>
                <c:pt idx="1907">
                  <c:v>2793</c:v>
                </c:pt>
                <c:pt idx="1912">
                  <c:v>10709</c:v>
                </c:pt>
                <c:pt idx="1914">
                  <c:v>5908</c:v>
                </c:pt>
                <c:pt idx="1915">
                  <c:v>8894</c:v>
                </c:pt>
                <c:pt idx="1916">
                  <c:v>39891</c:v>
                </c:pt>
                <c:pt idx="1917">
                  <c:v>4577</c:v>
                </c:pt>
                <c:pt idx="1918">
                  <c:v>44209</c:v>
                </c:pt>
                <c:pt idx="1921">
                  <c:v>16083</c:v>
                </c:pt>
                <c:pt idx="1929">
                  <c:v>102178</c:v>
                </c:pt>
                <c:pt idx="1930">
                  <c:v>102480</c:v>
                </c:pt>
                <c:pt idx="1932">
                  <c:v>3281</c:v>
                </c:pt>
                <c:pt idx="1933">
                  <c:v>18589</c:v>
                </c:pt>
                <c:pt idx="1934">
                  <c:v>80382</c:v>
                </c:pt>
                <c:pt idx="1935">
                  <c:v>6731</c:v>
                </c:pt>
                <c:pt idx="1936">
                  <c:v>9301</c:v>
                </c:pt>
                <c:pt idx="1940">
                  <c:v>93303</c:v>
                </c:pt>
                <c:pt idx="1941">
                  <c:v>100852</c:v>
                </c:pt>
                <c:pt idx="1942">
                  <c:v>102178</c:v>
                </c:pt>
                <c:pt idx="1943">
                  <c:v>69995</c:v>
                </c:pt>
                <c:pt idx="1945">
                  <c:v>85967</c:v>
                </c:pt>
                <c:pt idx="1946">
                  <c:v>5303</c:v>
                </c:pt>
                <c:pt idx="1947">
                  <c:v>21018</c:v>
                </c:pt>
                <c:pt idx="1948">
                  <c:v>31877</c:v>
                </c:pt>
                <c:pt idx="1949">
                  <c:v>53469</c:v>
                </c:pt>
                <c:pt idx="1950">
                  <c:v>31643</c:v>
                </c:pt>
                <c:pt idx="1951">
                  <c:v>37842</c:v>
                </c:pt>
                <c:pt idx="1952">
                  <c:v>28713</c:v>
                </c:pt>
                <c:pt idx="1953">
                  <c:v>40671</c:v>
                </c:pt>
                <c:pt idx="1954">
                  <c:v>39613</c:v>
                </c:pt>
                <c:pt idx="1955">
                  <c:v>42725</c:v>
                </c:pt>
                <c:pt idx="1960">
                  <c:v>67128</c:v>
                </c:pt>
                <c:pt idx="1961">
                  <c:v>91951</c:v>
                </c:pt>
                <c:pt idx="1962">
                  <c:v>7744</c:v>
                </c:pt>
                <c:pt idx="1963">
                  <c:v>7349</c:v>
                </c:pt>
                <c:pt idx="1964">
                  <c:v>1837</c:v>
                </c:pt>
                <c:pt idx="1965">
                  <c:v>81733</c:v>
                </c:pt>
                <c:pt idx="1966">
                  <c:v>93934</c:v>
                </c:pt>
                <c:pt idx="1967">
                  <c:v>37270</c:v>
                </c:pt>
                <c:pt idx="1968">
                  <c:v>99726</c:v>
                </c:pt>
                <c:pt idx="1969">
                  <c:v>138920</c:v>
                </c:pt>
                <c:pt idx="1970">
                  <c:v>26229</c:v>
                </c:pt>
                <c:pt idx="1971">
                  <c:v>133613</c:v>
                </c:pt>
                <c:pt idx="1972">
                  <c:v>99080</c:v>
                </c:pt>
                <c:pt idx="1973">
                  <c:v>24767</c:v>
                </c:pt>
                <c:pt idx="1974">
                  <c:v>29656</c:v>
                </c:pt>
                <c:pt idx="1975">
                  <c:v>32272</c:v>
                </c:pt>
                <c:pt idx="1976">
                  <c:v>37045</c:v>
                </c:pt>
                <c:pt idx="1977">
                  <c:v>36316</c:v>
                </c:pt>
                <c:pt idx="1978">
                  <c:v>37012</c:v>
                </c:pt>
                <c:pt idx="1979">
                  <c:v>34852</c:v>
                </c:pt>
                <c:pt idx="1980">
                  <c:v>24429</c:v>
                </c:pt>
                <c:pt idx="1981">
                  <c:v>29223</c:v>
                </c:pt>
                <c:pt idx="1982">
                  <c:v>27793</c:v>
                </c:pt>
                <c:pt idx="1983">
                  <c:v>53560</c:v>
                </c:pt>
                <c:pt idx="1984">
                  <c:v>52054</c:v>
                </c:pt>
                <c:pt idx="1985">
                  <c:v>82885</c:v>
                </c:pt>
                <c:pt idx="2015">
                  <c:v>4339</c:v>
                </c:pt>
                <c:pt idx="2020">
                  <c:v>16366</c:v>
                </c:pt>
                <c:pt idx="2021">
                  <c:v>23613</c:v>
                </c:pt>
                <c:pt idx="2022">
                  <c:v>12881</c:v>
                </c:pt>
                <c:pt idx="2023">
                  <c:v>6802</c:v>
                </c:pt>
                <c:pt idx="2024">
                  <c:v>9308</c:v>
                </c:pt>
                <c:pt idx="2025">
                  <c:v>3092</c:v>
                </c:pt>
                <c:pt idx="2026">
                  <c:v>7406</c:v>
                </c:pt>
                <c:pt idx="2027">
                  <c:v>8710</c:v>
                </c:pt>
                <c:pt idx="2028">
                  <c:v>2786</c:v>
                </c:pt>
                <c:pt idx="2029">
                  <c:v>19874</c:v>
                </c:pt>
                <c:pt idx="2030">
                  <c:v>53947</c:v>
                </c:pt>
                <c:pt idx="2031">
                  <c:v>55004</c:v>
                </c:pt>
                <c:pt idx="2032">
                  <c:v>89518</c:v>
                </c:pt>
                <c:pt idx="2033">
                  <c:v>11163</c:v>
                </c:pt>
                <c:pt idx="2042">
                  <c:v>19788</c:v>
                </c:pt>
                <c:pt idx="2078">
                  <c:v>37442</c:v>
                </c:pt>
                <c:pt idx="2079">
                  <c:v>36501</c:v>
                </c:pt>
                <c:pt idx="2080">
                  <c:v>43400</c:v>
                </c:pt>
                <c:pt idx="2081">
                  <c:v>44693</c:v>
                </c:pt>
                <c:pt idx="2082">
                  <c:v>11519</c:v>
                </c:pt>
                <c:pt idx="2083">
                  <c:v>6286</c:v>
                </c:pt>
                <c:pt idx="2084">
                  <c:v>16462</c:v>
                </c:pt>
                <c:pt idx="2085">
                  <c:v>9412</c:v>
                </c:pt>
                <c:pt idx="2091">
                  <c:v>8123</c:v>
                </c:pt>
                <c:pt idx="2093">
                  <c:v>6406</c:v>
                </c:pt>
                <c:pt idx="2100">
                  <c:v>69122</c:v>
                </c:pt>
                <c:pt idx="2103">
                  <c:v>8953</c:v>
                </c:pt>
                <c:pt idx="2104">
                  <c:v>25624</c:v>
                </c:pt>
                <c:pt idx="2105">
                  <c:v>45772</c:v>
                </c:pt>
                <c:pt idx="2106">
                  <c:v>14551</c:v>
                </c:pt>
                <c:pt idx="2157">
                  <c:v>10706</c:v>
                </c:pt>
                <c:pt idx="2163">
                  <c:v>2958</c:v>
                </c:pt>
                <c:pt idx="2164">
                  <c:v>5071</c:v>
                </c:pt>
                <c:pt idx="2174">
                  <c:v>83561</c:v>
                </c:pt>
                <c:pt idx="2175">
                  <c:v>79004</c:v>
                </c:pt>
                <c:pt idx="2176">
                  <c:v>8489</c:v>
                </c:pt>
                <c:pt idx="2178">
                  <c:v>5995</c:v>
                </c:pt>
                <c:pt idx="2179">
                  <c:v>31420</c:v>
                </c:pt>
                <c:pt idx="2180">
                  <c:v>8226</c:v>
                </c:pt>
                <c:pt idx="2181">
                  <c:v>9533</c:v>
                </c:pt>
                <c:pt idx="2182">
                  <c:v>9260</c:v>
                </c:pt>
                <c:pt idx="2183">
                  <c:v>59194</c:v>
                </c:pt>
                <c:pt idx="2184">
                  <c:v>50818</c:v>
                </c:pt>
                <c:pt idx="2185">
                  <c:v>77974</c:v>
                </c:pt>
                <c:pt idx="2186">
                  <c:v>121450</c:v>
                </c:pt>
                <c:pt idx="2187">
                  <c:v>122794</c:v>
                </c:pt>
                <c:pt idx="2188">
                  <c:v>6494</c:v>
                </c:pt>
                <c:pt idx="2189">
                  <c:v>11620</c:v>
                </c:pt>
                <c:pt idx="2190">
                  <c:v>9962</c:v>
                </c:pt>
                <c:pt idx="2191">
                  <c:v>5183</c:v>
                </c:pt>
                <c:pt idx="2192">
                  <c:v>2228</c:v>
                </c:pt>
                <c:pt idx="2193">
                  <c:v>23927</c:v>
                </c:pt>
                <c:pt idx="2194">
                  <c:v>2825</c:v>
                </c:pt>
                <c:pt idx="2195">
                  <c:v>11957</c:v>
                </c:pt>
                <c:pt idx="2202">
                  <c:v>17770</c:v>
                </c:pt>
                <c:pt idx="2203">
                  <c:v>13090</c:v>
                </c:pt>
                <c:pt idx="2204">
                  <c:v>977</c:v>
                </c:pt>
                <c:pt idx="2205">
                  <c:v>11168</c:v>
                </c:pt>
                <c:pt idx="2206">
                  <c:v>5786</c:v>
                </c:pt>
                <c:pt idx="2207">
                  <c:v>3930</c:v>
                </c:pt>
                <c:pt idx="2208">
                  <c:v>9620</c:v>
                </c:pt>
                <c:pt idx="2209">
                  <c:v>37175</c:v>
                </c:pt>
                <c:pt idx="2210">
                  <c:v>8222</c:v>
                </c:pt>
                <c:pt idx="2211">
                  <c:v>57195</c:v>
                </c:pt>
                <c:pt idx="2212">
                  <c:v>29818</c:v>
                </c:pt>
                <c:pt idx="2218">
                  <c:v>4837</c:v>
                </c:pt>
                <c:pt idx="2233">
                  <c:v>11666</c:v>
                </c:pt>
                <c:pt idx="2234">
                  <c:v>5654</c:v>
                </c:pt>
                <c:pt idx="2235">
                  <c:v>4076</c:v>
                </c:pt>
                <c:pt idx="2236">
                  <c:v>13259</c:v>
                </c:pt>
                <c:pt idx="2237">
                  <c:v>4614</c:v>
                </c:pt>
                <c:pt idx="2238">
                  <c:v>4059</c:v>
                </c:pt>
                <c:pt idx="2239">
                  <c:v>780</c:v>
                </c:pt>
                <c:pt idx="2240">
                  <c:v>12627</c:v>
                </c:pt>
                <c:pt idx="2241">
                  <c:v>4168</c:v>
                </c:pt>
                <c:pt idx="2242">
                  <c:v>78697</c:v>
                </c:pt>
                <c:pt idx="2243">
                  <c:v>4812</c:v>
                </c:pt>
                <c:pt idx="2244">
                  <c:v>90365</c:v>
                </c:pt>
                <c:pt idx="2245">
                  <c:v>71673</c:v>
                </c:pt>
                <c:pt idx="2246">
                  <c:v>92082</c:v>
                </c:pt>
                <c:pt idx="2247">
                  <c:v>86599</c:v>
                </c:pt>
                <c:pt idx="2248">
                  <c:v>5461</c:v>
                </c:pt>
                <c:pt idx="2249">
                  <c:v>8522</c:v>
                </c:pt>
                <c:pt idx="2250">
                  <c:v>5385</c:v>
                </c:pt>
                <c:pt idx="2251">
                  <c:v>6361</c:v>
                </c:pt>
                <c:pt idx="2252">
                  <c:v>87766</c:v>
                </c:pt>
                <c:pt idx="2253">
                  <c:v>83801</c:v>
                </c:pt>
                <c:pt idx="2254">
                  <c:v>103032</c:v>
                </c:pt>
                <c:pt idx="2255">
                  <c:v>100179</c:v>
                </c:pt>
                <c:pt idx="2256">
                  <c:v>58078</c:v>
                </c:pt>
                <c:pt idx="2257">
                  <c:v>65558</c:v>
                </c:pt>
                <c:pt idx="2258">
                  <c:v>76826</c:v>
                </c:pt>
                <c:pt idx="2259">
                  <c:v>69267</c:v>
                </c:pt>
                <c:pt idx="2260">
                  <c:v>60594</c:v>
                </c:pt>
                <c:pt idx="2261">
                  <c:v>6584</c:v>
                </c:pt>
                <c:pt idx="2262">
                  <c:v>19688</c:v>
                </c:pt>
                <c:pt idx="2263">
                  <c:v>103309</c:v>
                </c:pt>
                <c:pt idx="2264">
                  <c:v>103309</c:v>
                </c:pt>
                <c:pt idx="2265">
                  <c:v>99377</c:v>
                </c:pt>
                <c:pt idx="2266">
                  <c:v>105465</c:v>
                </c:pt>
                <c:pt idx="2267">
                  <c:v>102633</c:v>
                </c:pt>
                <c:pt idx="2268">
                  <c:v>86198</c:v>
                </c:pt>
                <c:pt idx="2269">
                  <c:v>110584</c:v>
                </c:pt>
                <c:pt idx="2271">
                  <c:v>25714</c:v>
                </c:pt>
                <c:pt idx="2274">
                  <c:v>36023</c:v>
                </c:pt>
                <c:pt idx="2275">
                  <c:v>35357</c:v>
                </c:pt>
                <c:pt idx="2276">
                  <c:v>34373</c:v>
                </c:pt>
                <c:pt idx="2277">
                  <c:v>30212</c:v>
                </c:pt>
                <c:pt idx="2278">
                  <c:v>30345</c:v>
                </c:pt>
                <c:pt idx="2279">
                  <c:v>32308</c:v>
                </c:pt>
                <c:pt idx="2290">
                  <c:v>5331</c:v>
                </c:pt>
                <c:pt idx="2291">
                  <c:v>91829</c:v>
                </c:pt>
                <c:pt idx="2292">
                  <c:v>1847</c:v>
                </c:pt>
                <c:pt idx="2293">
                  <c:v>4240</c:v>
                </c:pt>
                <c:pt idx="2295">
                  <c:v>6775</c:v>
                </c:pt>
                <c:pt idx="2298">
                  <c:v>17020</c:v>
                </c:pt>
                <c:pt idx="2299">
                  <c:v>7422</c:v>
                </c:pt>
                <c:pt idx="2300">
                  <c:v>8183</c:v>
                </c:pt>
                <c:pt idx="2301">
                  <c:v>9792</c:v>
                </c:pt>
                <c:pt idx="2302">
                  <c:v>11704</c:v>
                </c:pt>
                <c:pt idx="2303">
                  <c:v>10075</c:v>
                </c:pt>
                <c:pt idx="2304">
                  <c:v>9294</c:v>
                </c:pt>
                <c:pt idx="2306">
                  <c:v>86914</c:v>
                </c:pt>
                <c:pt idx="2307">
                  <c:v>31213</c:v>
                </c:pt>
                <c:pt idx="2309">
                  <c:v>5003</c:v>
                </c:pt>
                <c:pt idx="2311">
                  <c:v>10023</c:v>
                </c:pt>
                <c:pt idx="2316">
                  <c:v>27686</c:v>
                </c:pt>
                <c:pt idx="2317">
                  <c:v>58935</c:v>
                </c:pt>
                <c:pt idx="2320">
                  <c:v>11781</c:v>
                </c:pt>
                <c:pt idx="2321">
                  <c:v>9738</c:v>
                </c:pt>
                <c:pt idx="2322">
                  <c:v>102978</c:v>
                </c:pt>
                <c:pt idx="2326">
                  <c:v>4634</c:v>
                </c:pt>
                <c:pt idx="2327">
                  <c:v>101171</c:v>
                </c:pt>
                <c:pt idx="2328">
                  <c:v>110995</c:v>
                </c:pt>
                <c:pt idx="2329">
                  <c:v>7161</c:v>
                </c:pt>
                <c:pt idx="2330">
                  <c:v>90053</c:v>
                </c:pt>
                <c:pt idx="2331">
                  <c:v>106984</c:v>
                </c:pt>
                <c:pt idx="2332">
                  <c:v>3395</c:v>
                </c:pt>
                <c:pt idx="2335">
                  <c:v>3535</c:v>
                </c:pt>
                <c:pt idx="2339">
                  <c:v>22568</c:v>
                </c:pt>
                <c:pt idx="2340">
                  <c:v>12100</c:v>
                </c:pt>
                <c:pt idx="2342">
                  <c:v>96691</c:v>
                </c:pt>
                <c:pt idx="2344">
                  <c:v>83328</c:v>
                </c:pt>
                <c:pt idx="2345">
                  <c:v>22225</c:v>
                </c:pt>
                <c:pt idx="2346">
                  <c:v>121528</c:v>
                </c:pt>
                <c:pt idx="2347">
                  <c:v>113853</c:v>
                </c:pt>
                <c:pt idx="2348">
                  <c:v>113729</c:v>
                </c:pt>
                <c:pt idx="2349">
                  <c:v>105051</c:v>
                </c:pt>
                <c:pt idx="2350">
                  <c:v>80711</c:v>
                </c:pt>
                <c:pt idx="2351">
                  <c:v>20304</c:v>
                </c:pt>
                <c:pt idx="2352">
                  <c:v>39765</c:v>
                </c:pt>
                <c:pt idx="2353">
                  <c:v>5896</c:v>
                </c:pt>
                <c:pt idx="2354">
                  <c:v>17484</c:v>
                </c:pt>
                <c:pt idx="2355">
                  <c:v>16732</c:v>
                </c:pt>
                <c:pt idx="2356">
                  <c:v>6172</c:v>
                </c:pt>
                <c:pt idx="2359">
                  <c:v>5164</c:v>
                </c:pt>
                <c:pt idx="2361">
                  <c:v>2896</c:v>
                </c:pt>
                <c:pt idx="2362">
                  <c:v>7636</c:v>
                </c:pt>
                <c:pt idx="2363">
                  <c:v>38446</c:v>
                </c:pt>
                <c:pt idx="2364">
                  <c:v>2692</c:v>
                </c:pt>
                <c:pt idx="2366">
                  <c:v>3997</c:v>
                </c:pt>
                <c:pt idx="2367">
                  <c:v>1034</c:v>
                </c:pt>
                <c:pt idx="2368">
                  <c:v>2648</c:v>
                </c:pt>
                <c:pt idx="2369">
                  <c:v>2874</c:v>
                </c:pt>
                <c:pt idx="2370">
                  <c:v>3047</c:v>
                </c:pt>
              </c:numCache>
            </c:numRef>
          </c:xVal>
          <c:yVal>
            <c:numRef>
              <c:f>pivot_jur!$AC$6:$AC$2380</c:f>
              <c:numCache>
                <c:formatCode>General</c:formatCode>
                <c:ptCount val="2375"/>
                <c:pt idx="0">
                  <c:v>99079.569336</c:v>
                </c:pt>
                <c:pt idx="1">
                  <c:v>2667.388805</c:v>
                </c:pt>
                <c:pt idx="2">
                  <c:v>16187.1109</c:v>
                </c:pt>
                <c:pt idx="6">
                  <c:v>2094.7465740000002</c:v>
                </c:pt>
                <c:pt idx="9">
                  <c:v>1029.0907099999999</c:v>
                </c:pt>
                <c:pt idx="11">
                  <c:v>3612.3229529999999</c:v>
                </c:pt>
                <c:pt idx="12">
                  <c:v>20874.386337</c:v>
                </c:pt>
                <c:pt idx="13">
                  <c:v>36396.181579999997</c:v>
                </c:pt>
                <c:pt idx="15">
                  <c:v>16218.309455000001</c:v>
                </c:pt>
                <c:pt idx="16">
                  <c:v>38144.093382999999</c:v>
                </c:pt>
                <c:pt idx="17">
                  <c:v>9095.2066649999997</c:v>
                </c:pt>
                <c:pt idx="19">
                  <c:v>13468.936789000001</c:v>
                </c:pt>
                <c:pt idx="21">
                  <c:v>12955.527342999998</c:v>
                </c:pt>
                <c:pt idx="23">
                  <c:v>38501.084961</c:v>
                </c:pt>
                <c:pt idx="24">
                  <c:v>20916.753867999996</c:v>
                </c:pt>
                <c:pt idx="25">
                  <c:v>22064.320259</c:v>
                </c:pt>
                <c:pt idx="26">
                  <c:v>20916.753867999996</c:v>
                </c:pt>
                <c:pt idx="27">
                  <c:v>20937.111541000002</c:v>
                </c:pt>
                <c:pt idx="28">
                  <c:v>20993.179717999999</c:v>
                </c:pt>
                <c:pt idx="29">
                  <c:v>18627.984171000004</c:v>
                </c:pt>
                <c:pt idx="30">
                  <c:v>23946.688805000002</c:v>
                </c:pt>
                <c:pt idx="31">
                  <c:v>22948.723755999999</c:v>
                </c:pt>
                <c:pt idx="35">
                  <c:v>20344.507533</c:v>
                </c:pt>
                <c:pt idx="37">
                  <c:v>99059.642577999999</c:v>
                </c:pt>
                <c:pt idx="38">
                  <c:v>22651.178650999995</c:v>
                </c:pt>
                <c:pt idx="39">
                  <c:v>22619.467886999999</c:v>
                </c:pt>
                <c:pt idx="41">
                  <c:v>20981.255256</c:v>
                </c:pt>
                <c:pt idx="42">
                  <c:v>116504.724609</c:v>
                </c:pt>
                <c:pt idx="46">
                  <c:v>104962.455078</c:v>
                </c:pt>
                <c:pt idx="47">
                  <c:v>105989.027344</c:v>
                </c:pt>
                <c:pt idx="48">
                  <c:v>165472.37890700001</c:v>
                </c:pt>
                <c:pt idx="49">
                  <c:v>66906.283204000007</c:v>
                </c:pt>
                <c:pt idx="50">
                  <c:v>68660.273436999996</c:v>
                </c:pt>
                <c:pt idx="54">
                  <c:v>4930.3948199999995</c:v>
                </c:pt>
                <c:pt idx="56">
                  <c:v>3297.9913940000001</c:v>
                </c:pt>
                <c:pt idx="59">
                  <c:v>14328.058105999999</c:v>
                </c:pt>
                <c:pt idx="67">
                  <c:v>23355.613279999998</c:v>
                </c:pt>
                <c:pt idx="68">
                  <c:v>33285.762940000001</c:v>
                </c:pt>
                <c:pt idx="69">
                  <c:v>29246.889404000001</c:v>
                </c:pt>
                <c:pt idx="70">
                  <c:v>63478.188964000001</c:v>
                </c:pt>
                <c:pt idx="71">
                  <c:v>56309.528318999997</c:v>
                </c:pt>
                <c:pt idx="80">
                  <c:v>115141.61914000001</c:v>
                </c:pt>
                <c:pt idx="81">
                  <c:v>121344.80761800001</c:v>
                </c:pt>
                <c:pt idx="82">
                  <c:v>91431.995116999984</c:v>
                </c:pt>
                <c:pt idx="83">
                  <c:v>74621.187987999991</c:v>
                </c:pt>
                <c:pt idx="84">
                  <c:v>87791.646483000004</c:v>
                </c:pt>
                <c:pt idx="85">
                  <c:v>98109.87402399999</c:v>
                </c:pt>
                <c:pt idx="86">
                  <c:v>118978.48632900001</c:v>
                </c:pt>
                <c:pt idx="87">
                  <c:v>112208.13085799999</c:v>
                </c:pt>
                <c:pt idx="88">
                  <c:v>104067.132812</c:v>
                </c:pt>
                <c:pt idx="89">
                  <c:v>97408.075194999998</c:v>
                </c:pt>
                <c:pt idx="90">
                  <c:v>111958.31836</c:v>
                </c:pt>
                <c:pt idx="91">
                  <c:v>95514.772461</c:v>
                </c:pt>
                <c:pt idx="93">
                  <c:v>97499.236327999999</c:v>
                </c:pt>
                <c:pt idx="94">
                  <c:v>112154.85449300001</c:v>
                </c:pt>
                <c:pt idx="95">
                  <c:v>94202.918944999998</c:v>
                </c:pt>
                <c:pt idx="97">
                  <c:v>106646.81054599999</c:v>
                </c:pt>
                <c:pt idx="98">
                  <c:v>81576.473876999997</c:v>
                </c:pt>
                <c:pt idx="99">
                  <c:v>108331.272705</c:v>
                </c:pt>
                <c:pt idx="100">
                  <c:v>121847.098877</c:v>
                </c:pt>
                <c:pt idx="101">
                  <c:v>115547.582031</c:v>
                </c:pt>
                <c:pt idx="102">
                  <c:v>122057.172118</c:v>
                </c:pt>
                <c:pt idx="103">
                  <c:v>128234.360352</c:v>
                </c:pt>
                <c:pt idx="104">
                  <c:v>104902.76000899999</c:v>
                </c:pt>
                <c:pt idx="105">
                  <c:v>106299.744385</c:v>
                </c:pt>
                <c:pt idx="106">
                  <c:v>81186.712159000002</c:v>
                </c:pt>
                <c:pt idx="107">
                  <c:v>131299.13964899999</c:v>
                </c:pt>
                <c:pt idx="108">
                  <c:v>93997.247803000006</c:v>
                </c:pt>
                <c:pt idx="109">
                  <c:v>95917.024414000014</c:v>
                </c:pt>
                <c:pt idx="110">
                  <c:v>129147.26025399999</c:v>
                </c:pt>
                <c:pt idx="120">
                  <c:v>68732.042237000001</c:v>
                </c:pt>
                <c:pt idx="121">
                  <c:v>76451.837159000002</c:v>
                </c:pt>
                <c:pt idx="122">
                  <c:v>35198.173095999999</c:v>
                </c:pt>
                <c:pt idx="123">
                  <c:v>27291.640380000001</c:v>
                </c:pt>
                <c:pt idx="125">
                  <c:v>10666.421195999999</c:v>
                </c:pt>
                <c:pt idx="126">
                  <c:v>18033.608015999998</c:v>
                </c:pt>
                <c:pt idx="127">
                  <c:v>1100.977306</c:v>
                </c:pt>
                <c:pt idx="128">
                  <c:v>2487.919785</c:v>
                </c:pt>
                <c:pt idx="129">
                  <c:v>9077.6710539999985</c:v>
                </c:pt>
                <c:pt idx="134">
                  <c:v>4293.2160949999998</c:v>
                </c:pt>
                <c:pt idx="136">
                  <c:v>24323.662841999998</c:v>
                </c:pt>
                <c:pt idx="137">
                  <c:v>6170.4823980000001</c:v>
                </c:pt>
                <c:pt idx="138">
                  <c:v>6252.3034010000001</c:v>
                </c:pt>
                <c:pt idx="140">
                  <c:v>1908.0137849999999</c:v>
                </c:pt>
                <c:pt idx="143">
                  <c:v>7161.7575919999999</c:v>
                </c:pt>
                <c:pt idx="147">
                  <c:v>19791.424180000002</c:v>
                </c:pt>
                <c:pt idx="148">
                  <c:v>7586.5391460000001</c:v>
                </c:pt>
                <c:pt idx="149">
                  <c:v>72059.512207000007</c:v>
                </c:pt>
                <c:pt idx="150">
                  <c:v>24040.810959000002</c:v>
                </c:pt>
                <c:pt idx="151">
                  <c:v>2684.8594200000002</c:v>
                </c:pt>
                <c:pt idx="152">
                  <c:v>6126.360944</c:v>
                </c:pt>
                <c:pt idx="153">
                  <c:v>16608.999069999998</c:v>
                </c:pt>
                <c:pt idx="154">
                  <c:v>24897.317779999998</c:v>
                </c:pt>
                <c:pt idx="156">
                  <c:v>6755.0419460000012</c:v>
                </c:pt>
                <c:pt idx="157">
                  <c:v>54463.752288000003</c:v>
                </c:pt>
                <c:pt idx="177">
                  <c:v>8214.9108440000018</c:v>
                </c:pt>
                <c:pt idx="179">
                  <c:v>13351.651878000001</c:v>
                </c:pt>
                <c:pt idx="180">
                  <c:v>51049.188903999995</c:v>
                </c:pt>
                <c:pt idx="181">
                  <c:v>74452.690551000007</c:v>
                </c:pt>
                <c:pt idx="182">
                  <c:v>19152.547181000002</c:v>
                </c:pt>
                <c:pt idx="183">
                  <c:v>1272.8897280000001</c:v>
                </c:pt>
                <c:pt idx="184">
                  <c:v>33730.010985999994</c:v>
                </c:pt>
                <c:pt idx="185">
                  <c:v>31916.265928999997</c:v>
                </c:pt>
                <c:pt idx="186">
                  <c:v>6683.9815679999992</c:v>
                </c:pt>
                <c:pt idx="187">
                  <c:v>9107.0516549999993</c:v>
                </c:pt>
                <c:pt idx="188">
                  <c:v>62943.628479999999</c:v>
                </c:pt>
                <c:pt idx="189">
                  <c:v>20333.543701000002</c:v>
                </c:pt>
                <c:pt idx="190">
                  <c:v>19352.860291999998</c:v>
                </c:pt>
                <c:pt idx="191">
                  <c:v>25042.604905</c:v>
                </c:pt>
                <c:pt idx="192">
                  <c:v>19973.432266</c:v>
                </c:pt>
                <c:pt idx="193">
                  <c:v>5838.8464239999994</c:v>
                </c:pt>
                <c:pt idx="194">
                  <c:v>6335.8224979999995</c:v>
                </c:pt>
                <c:pt idx="195">
                  <c:v>6583.019558</c:v>
                </c:pt>
                <c:pt idx="196">
                  <c:v>6229.512694</c:v>
                </c:pt>
                <c:pt idx="197">
                  <c:v>16251.613846</c:v>
                </c:pt>
                <c:pt idx="198">
                  <c:v>10178.623443</c:v>
                </c:pt>
                <c:pt idx="199">
                  <c:v>7123.7051000000001</c:v>
                </c:pt>
                <c:pt idx="200">
                  <c:v>5207.7160189999995</c:v>
                </c:pt>
                <c:pt idx="201">
                  <c:v>7995.035683000001</c:v>
                </c:pt>
                <c:pt idx="204">
                  <c:v>16008.035705</c:v>
                </c:pt>
                <c:pt idx="205">
                  <c:v>8915.251701000001</c:v>
                </c:pt>
                <c:pt idx="207">
                  <c:v>752.346</c:v>
                </c:pt>
                <c:pt idx="208">
                  <c:v>26071.565187</c:v>
                </c:pt>
                <c:pt idx="209">
                  <c:v>3251.2200910000001</c:v>
                </c:pt>
                <c:pt idx="210">
                  <c:v>1079.2138830000001</c:v>
                </c:pt>
                <c:pt idx="211">
                  <c:v>8374.8576890000004</c:v>
                </c:pt>
                <c:pt idx="213">
                  <c:v>3379.554611</c:v>
                </c:pt>
                <c:pt idx="214">
                  <c:v>2447.7771439999997</c:v>
                </c:pt>
                <c:pt idx="215">
                  <c:v>11810.047875</c:v>
                </c:pt>
                <c:pt idx="216">
                  <c:v>9185.0781439999992</c:v>
                </c:pt>
                <c:pt idx="217">
                  <c:v>5148.8395689999998</c:v>
                </c:pt>
                <c:pt idx="221">
                  <c:v>18186.606140999997</c:v>
                </c:pt>
                <c:pt idx="222">
                  <c:v>4929.5774359999996</c:v>
                </c:pt>
                <c:pt idx="223">
                  <c:v>6250.1050340000002</c:v>
                </c:pt>
                <c:pt idx="224">
                  <c:v>5444.8613740000001</c:v>
                </c:pt>
                <c:pt idx="225">
                  <c:v>5638.5874059999996</c:v>
                </c:pt>
                <c:pt idx="226">
                  <c:v>16090.156875999999</c:v>
                </c:pt>
                <c:pt idx="227">
                  <c:v>7226.5637220000008</c:v>
                </c:pt>
                <c:pt idx="228">
                  <c:v>10928.767078000001</c:v>
                </c:pt>
                <c:pt idx="235">
                  <c:v>15501.567490000001</c:v>
                </c:pt>
                <c:pt idx="237">
                  <c:v>3178.735565</c:v>
                </c:pt>
                <c:pt idx="245">
                  <c:v>9453.0946960000001</c:v>
                </c:pt>
                <c:pt idx="246">
                  <c:v>8360.7384039999997</c:v>
                </c:pt>
                <c:pt idx="247">
                  <c:v>19374.951475999998</c:v>
                </c:pt>
                <c:pt idx="252">
                  <c:v>10192.378234</c:v>
                </c:pt>
                <c:pt idx="260">
                  <c:v>9212.0864250000013</c:v>
                </c:pt>
                <c:pt idx="265">
                  <c:v>6213.3496319999995</c:v>
                </c:pt>
                <c:pt idx="266">
                  <c:v>20361.404350999997</c:v>
                </c:pt>
                <c:pt idx="268">
                  <c:v>11613.140259</c:v>
                </c:pt>
                <c:pt idx="270">
                  <c:v>12104.570748</c:v>
                </c:pt>
                <c:pt idx="271">
                  <c:v>14477.498564</c:v>
                </c:pt>
                <c:pt idx="277">
                  <c:v>3626.7605120000003</c:v>
                </c:pt>
                <c:pt idx="278">
                  <c:v>10491.628185</c:v>
                </c:pt>
                <c:pt idx="279">
                  <c:v>16084.023979</c:v>
                </c:pt>
                <c:pt idx="280">
                  <c:v>7877.2212839999993</c:v>
                </c:pt>
                <c:pt idx="281">
                  <c:v>9687.1801110000015</c:v>
                </c:pt>
                <c:pt idx="282">
                  <c:v>6922.6074399999998</c:v>
                </c:pt>
                <c:pt idx="283">
                  <c:v>20018.682785999998</c:v>
                </c:pt>
                <c:pt idx="295">
                  <c:v>91091.12255900001</c:v>
                </c:pt>
                <c:pt idx="297">
                  <c:v>108289.97461100001</c:v>
                </c:pt>
                <c:pt idx="302">
                  <c:v>8289.1366800000014</c:v>
                </c:pt>
                <c:pt idx="305">
                  <c:v>5847.5216450000007</c:v>
                </c:pt>
                <c:pt idx="306">
                  <c:v>27261.649901999997</c:v>
                </c:pt>
                <c:pt idx="314">
                  <c:v>23835.052825999999</c:v>
                </c:pt>
                <c:pt idx="318">
                  <c:v>69971.354248000003</c:v>
                </c:pt>
                <c:pt idx="319">
                  <c:v>14927.086556</c:v>
                </c:pt>
                <c:pt idx="322">
                  <c:v>24051.558626000002</c:v>
                </c:pt>
                <c:pt idx="323">
                  <c:v>7124.3170390000005</c:v>
                </c:pt>
                <c:pt idx="328">
                  <c:v>7907.4957499999991</c:v>
                </c:pt>
                <c:pt idx="329">
                  <c:v>11532.460328000001</c:v>
                </c:pt>
                <c:pt idx="330">
                  <c:v>14872.076453</c:v>
                </c:pt>
                <c:pt idx="331">
                  <c:v>16075.449966</c:v>
                </c:pt>
                <c:pt idx="332">
                  <c:v>4607.0645409999997</c:v>
                </c:pt>
                <c:pt idx="333">
                  <c:v>4326.1420639999997</c:v>
                </c:pt>
                <c:pt idx="334">
                  <c:v>7890.5454640000007</c:v>
                </c:pt>
                <c:pt idx="335">
                  <c:v>47175.736374</c:v>
                </c:pt>
                <c:pt idx="336">
                  <c:v>13165.001603000001</c:v>
                </c:pt>
                <c:pt idx="337">
                  <c:v>72106.937378000002</c:v>
                </c:pt>
                <c:pt idx="338">
                  <c:v>7155.7892039999997</c:v>
                </c:pt>
                <c:pt idx="339">
                  <c:v>11406.045631000001</c:v>
                </c:pt>
                <c:pt idx="340">
                  <c:v>9871.1543459999994</c:v>
                </c:pt>
                <c:pt idx="341">
                  <c:v>29968.939591000002</c:v>
                </c:pt>
                <c:pt idx="342">
                  <c:v>15808.619880999999</c:v>
                </c:pt>
                <c:pt idx="343">
                  <c:v>6818.9682199999997</c:v>
                </c:pt>
                <c:pt idx="344">
                  <c:v>9662.8034479999988</c:v>
                </c:pt>
                <c:pt idx="345">
                  <c:v>1861.2350080000001</c:v>
                </c:pt>
                <c:pt idx="346">
                  <c:v>16627.607566999999</c:v>
                </c:pt>
                <c:pt idx="347">
                  <c:v>3859.8821189999999</c:v>
                </c:pt>
                <c:pt idx="348">
                  <c:v>10730.982454000001</c:v>
                </c:pt>
                <c:pt idx="350">
                  <c:v>7318.1969310000004</c:v>
                </c:pt>
                <c:pt idx="351">
                  <c:v>103154.953125</c:v>
                </c:pt>
                <c:pt idx="355">
                  <c:v>6938.7714839999999</c:v>
                </c:pt>
                <c:pt idx="356">
                  <c:v>8562.6737060000014</c:v>
                </c:pt>
                <c:pt idx="357">
                  <c:v>18572.090088999998</c:v>
                </c:pt>
                <c:pt idx="361">
                  <c:v>7215.0216069999997</c:v>
                </c:pt>
                <c:pt idx="362">
                  <c:v>26198.043915000002</c:v>
                </c:pt>
                <c:pt idx="364">
                  <c:v>21182.912056000001</c:v>
                </c:pt>
                <c:pt idx="365">
                  <c:v>26734.093460999997</c:v>
                </c:pt>
                <c:pt idx="366">
                  <c:v>20404.137969000003</c:v>
                </c:pt>
                <c:pt idx="368">
                  <c:v>22651.412627999998</c:v>
                </c:pt>
                <c:pt idx="370">
                  <c:v>25576.927565999998</c:v>
                </c:pt>
                <c:pt idx="371">
                  <c:v>2016.4849340000001</c:v>
                </c:pt>
                <c:pt idx="376">
                  <c:v>14332.628326999999</c:v>
                </c:pt>
                <c:pt idx="377">
                  <c:v>23630.780395000002</c:v>
                </c:pt>
                <c:pt idx="378">
                  <c:v>1650.680314</c:v>
                </c:pt>
                <c:pt idx="379">
                  <c:v>20482.527869999998</c:v>
                </c:pt>
                <c:pt idx="380">
                  <c:v>23133.451463000001</c:v>
                </c:pt>
                <c:pt idx="381">
                  <c:v>20554.223008000001</c:v>
                </c:pt>
                <c:pt idx="382">
                  <c:v>9993.614196999999</c:v>
                </c:pt>
                <c:pt idx="383">
                  <c:v>23613.521389999998</c:v>
                </c:pt>
                <c:pt idx="384">
                  <c:v>8659.313431999999</c:v>
                </c:pt>
                <c:pt idx="385">
                  <c:v>16157.634100999998</c:v>
                </c:pt>
                <c:pt idx="398">
                  <c:v>8726.8551640000005</c:v>
                </c:pt>
                <c:pt idx="401">
                  <c:v>5678.4270020000004</c:v>
                </c:pt>
                <c:pt idx="402">
                  <c:v>24385.389587999998</c:v>
                </c:pt>
                <c:pt idx="403">
                  <c:v>34316.805785999997</c:v>
                </c:pt>
                <c:pt idx="404">
                  <c:v>32729.229034</c:v>
                </c:pt>
                <c:pt idx="407">
                  <c:v>110480.172852</c:v>
                </c:pt>
                <c:pt idx="409">
                  <c:v>3820.3483729999998</c:v>
                </c:pt>
                <c:pt idx="410">
                  <c:v>5633.6549410000007</c:v>
                </c:pt>
                <c:pt idx="411">
                  <c:v>10687.633629</c:v>
                </c:pt>
                <c:pt idx="412">
                  <c:v>15245.375106000001</c:v>
                </c:pt>
                <c:pt idx="413">
                  <c:v>41714.484299000003</c:v>
                </c:pt>
                <c:pt idx="414">
                  <c:v>18632.274932</c:v>
                </c:pt>
                <c:pt idx="415">
                  <c:v>1040.4004090000001</c:v>
                </c:pt>
                <c:pt idx="416">
                  <c:v>17239.742416000001</c:v>
                </c:pt>
                <c:pt idx="422">
                  <c:v>17826.619322999999</c:v>
                </c:pt>
                <c:pt idx="423">
                  <c:v>57443.690306999997</c:v>
                </c:pt>
                <c:pt idx="424">
                  <c:v>14019.650771999999</c:v>
                </c:pt>
                <c:pt idx="425">
                  <c:v>15807.715726999999</c:v>
                </c:pt>
                <c:pt idx="429">
                  <c:v>26608.503844000003</c:v>
                </c:pt>
                <c:pt idx="430">
                  <c:v>35411.804109000004</c:v>
                </c:pt>
                <c:pt idx="431">
                  <c:v>21247.387941000001</c:v>
                </c:pt>
                <c:pt idx="434">
                  <c:v>14147.843818000001</c:v>
                </c:pt>
                <c:pt idx="440">
                  <c:v>6317.5912669999998</c:v>
                </c:pt>
                <c:pt idx="441">
                  <c:v>2704.9151350000002</c:v>
                </c:pt>
                <c:pt idx="442">
                  <c:v>7089.9550939999999</c:v>
                </c:pt>
                <c:pt idx="443">
                  <c:v>8901.6423919999997</c:v>
                </c:pt>
                <c:pt idx="444">
                  <c:v>9980.8857270000008</c:v>
                </c:pt>
                <c:pt idx="445">
                  <c:v>12285.660302</c:v>
                </c:pt>
                <c:pt idx="446">
                  <c:v>16623.953750000001</c:v>
                </c:pt>
                <c:pt idx="447">
                  <c:v>19479.06753</c:v>
                </c:pt>
                <c:pt idx="448">
                  <c:v>7638.839156</c:v>
                </c:pt>
                <c:pt idx="449">
                  <c:v>15020.213204</c:v>
                </c:pt>
                <c:pt idx="450">
                  <c:v>3165.190388</c:v>
                </c:pt>
                <c:pt idx="452">
                  <c:v>31023.605835000002</c:v>
                </c:pt>
                <c:pt idx="453">
                  <c:v>4834.3622100000002</c:v>
                </c:pt>
                <c:pt idx="457">
                  <c:v>3787.3718040000003</c:v>
                </c:pt>
                <c:pt idx="459">
                  <c:v>4770.6948119999997</c:v>
                </c:pt>
                <c:pt idx="460">
                  <c:v>12186.182442000001</c:v>
                </c:pt>
                <c:pt idx="461">
                  <c:v>459.71827500000001</c:v>
                </c:pt>
                <c:pt idx="462">
                  <c:v>14623.600691</c:v>
                </c:pt>
                <c:pt idx="478">
                  <c:v>26015.394851000001</c:v>
                </c:pt>
                <c:pt idx="479">
                  <c:v>8425.0438549999999</c:v>
                </c:pt>
                <c:pt idx="480">
                  <c:v>10353.364969</c:v>
                </c:pt>
                <c:pt idx="481">
                  <c:v>13684.984277</c:v>
                </c:pt>
                <c:pt idx="482">
                  <c:v>6179.0860069999999</c:v>
                </c:pt>
                <c:pt idx="483">
                  <c:v>18683.548720999999</c:v>
                </c:pt>
                <c:pt idx="488">
                  <c:v>9214.1449090000006</c:v>
                </c:pt>
                <c:pt idx="495">
                  <c:v>3202.2995449999999</c:v>
                </c:pt>
                <c:pt idx="501">
                  <c:v>8827.9385750000001</c:v>
                </c:pt>
                <c:pt idx="502">
                  <c:v>11575.507088</c:v>
                </c:pt>
                <c:pt idx="508">
                  <c:v>2210.2456890000003</c:v>
                </c:pt>
                <c:pt idx="509">
                  <c:v>10456.452240000001</c:v>
                </c:pt>
                <c:pt idx="510">
                  <c:v>39278.992796999999</c:v>
                </c:pt>
                <c:pt idx="511">
                  <c:v>46433.664856000003</c:v>
                </c:pt>
                <c:pt idx="513">
                  <c:v>13265.346031000001</c:v>
                </c:pt>
                <c:pt idx="514">
                  <c:v>10946.440689999999</c:v>
                </c:pt>
                <c:pt idx="515">
                  <c:v>942.59290400000009</c:v>
                </c:pt>
                <c:pt idx="516">
                  <c:v>69957.012389999989</c:v>
                </c:pt>
                <c:pt idx="517">
                  <c:v>8407.4179999999997</c:v>
                </c:pt>
                <c:pt idx="518">
                  <c:v>10839.938040999999</c:v>
                </c:pt>
                <c:pt idx="519">
                  <c:v>11772.571448999999</c:v>
                </c:pt>
                <c:pt idx="520">
                  <c:v>17176.618165</c:v>
                </c:pt>
                <c:pt idx="522">
                  <c:v>16550.830537000002</c:v>
                </c:pt>
                <c:pt idx="524">
                  <c:v>19640.640549</c:v>
                </c:pt>
                <c:pt idx="526">
                  <c:v>3866.173526</c:v>
                </c:pt>
                <c:pt idx="527">
                  <c:v>5015.8509940000004</c:v>
                </c:pt>
                <c:pt idx="528">
                  <c:v>73773.267579000007</c:v>
                </c:pt>
                <c:pt idx="529">
                  <c:v>19402.748640999998</c:v>
                </c:pt>
                <c:pt idx="530">
                  <c:v>11644.060622999999</c:v>
                </c:pt>
                <c:pt idx="531">
                  <c:v>11738.152618</c:v>
                </c:pt>
                <c:pt idx="534">
                  <c:v>24040.701341</c:v>
                </c:pt>
                <c:pt idx="535">
                  <c:v>9951.1823430000004</c:v>
                </c:pt>
                <c:pt idx="539">
                  <c:v>14253.835875000001</c:v>
                </c:pt>
                <c:pt idx="540">
                  <c:v>10595.802018</c:v>
                </c:pt>
                <c:pt idx="557">
                  <c:v>73536.651856000011</c:v>
                </c:pt>
                <c:pt idx="558">
                  <c:v>61621.090087999997</c:v>
                </c:pt>
                <c:pt idx="562">
                  <c:v>63308.564207999996</c:v>
                </c:pt>
                <c:pt idx="569">
                  <c:v>63308.564207999996</c:v>
                </c:pt>
                <c:pt idx="570">
                  <c:v>53140.517088999994</c:v>
                </c:pt>
                <c:pt idx="572">
                  <c:v>7258.2888739999999</c:v>
                </c:pt>
                <c:pt idx="578">
                  <c:v>26328.084778</c:v>
                </c:pt>
                <c:pt idx="581">
                  <c:v>37509.911375999996</c:v>
                </c:pt>
                <c:pt idx="582">
                  <c:v>31383.527466</c:v>
                </c:pt>
                <c:pt idx="583">
                  <c:v>45716.105224999999</c:v>
                </c:pt>
                <c:pt idx="592">
                  <c:v>61621.090087999997</c:v>
                </c:pt>
                <c:pt idx="594">
                  <c:v>18530.253538999998</c:v>
                </c:pt>
                <c:pt idx="604">
                  <c:v>4883.1694889999999</c:v>
                </c:pt>
                <c:pt idx="605">
                  <c:v>7681.9285049999999</c:v>
                </c:pt>
                <c:pt idx="606">
                  <c:v>19044.901094000001</c:v>
                </c:pt>
                <c:pt idx="607">
                  <c:v>23671.435181000001</c:v>
                </c:pt>
                <c:pt idx="608">
                  <c:v>10046.547128</c:v>
                </c:pt>
                <c:pt idx="621">
                  <c:v>66244.214842999994</c:v>
                </c:pt>
                <c:pt idx="622">
                  <c:v>18902.687613999999</c:v>
                </c:pt>
                <c:pt idx="623">
                  <c:v>21419.794281000002</c:v>
                </c:pt>
                <c:pt idx="624">
                  <c:v>17731.239151000002</c:v>
                </c:pt>
                <c:pt idx="625">
                  <c:v>4262.9974650000004</c:v>
                </c:pt>
                <c:pt idx="627">
                  <c:v>5658.2123590000001</c:v>
                </c:pt>
                <c:pt idx="629">
                  <c:v>2416.668674</c:v>
                </c:pt>
                <c:pt idx="631">
                  <c:v>1169.3964000000001</c:v>
                </c:pt>
                <c:pt idx="632">
                  <c:v>10241.565334999999</c:v>
                </c:pt>
                <c:pt idx="633">
                  <c:v>8122.0127149999998</c:v>
                </c:pt>
                <c:pt idx="634">
                  <c:v>8029.569493</c:v>
                </c:pt>
                <c:pt idx="635">
                  <c:v>39867.526368999999</c:v>
                </c:pt>
                <c:pt idx="636">
                  <c:v>3779.0171909999999</c:v>
                </c:pt>
                <c:pt idx="641">
                  <c:v>6918.3942190000007</c:v>
                </c:pt>
                <c:pt idx="642">
                  <c:v>2988.7904529999996</c:v>
                </c:pt>
                <c:pt idx="643">
                  <c:v>6110.4842769999996</c:v>
                </c:pt>
                <c:pt idx="644">
                  <c:v>7860.8409870000005</c:v>
                </c:pt>
                <c:pt idx="645">
                  <c:v>14629.711977999999</c:v>
                </c:pt>
                <c:pt idx="646">
                  <c:v>15740.912544000001</c:v>
                </c:pt>
                <c:pt idx="647">
                  <c:v>2522.7139050000001</c:v>
                </c:pt>
                <c:pt idx="649">
                  <c:v>9855.7600669999993</c:v>
                </c:pt>
                <c:pt idx="651">
                  <c:v>6055.8296060000002</c:v>
                </c:pt>
                <c:pt idx="654">
                  <c:v>3686.03892</c:v>
                </c:pt>
                <c:pt idx="659">
                  <c:v>7090.9325099999996</c:v>
                </c:pt>
                <c:pt idx="660">
                  <c:v>5071.8193969999993</c:v>
                </c:pt>
                <c:pt idx="661">
                  <c:v>1864.7676239999998</c:v>
                </c:pt>
                <c:pt idx="662">
                  <c:v>3554.9174109999999</c:v>
                </c:pt>
                <c:pt idx="663">
                  <c:v>6342.6466369999998</c:v>
                </c:pt>
                <c:pt idx="664">
                  <c:v>3150.7791599999996</c:v>
                </c:pt>
                <c:pt idx="665">
                  <c:v>41651.864746000007</c:v>
                </c:pt>
                <c:pt idx="668">
                  <c:v>10144.499227999999</c:v>
                </c:pt>
                <c:pt idx="669">
                  <c:v>2597.6728469999998</c:v>
                </c:pt>
                <c:pt idx="670">
                  <c:v>13005.257798000002</c:v>
                </c:pt>
                <c:pt idx="676">
                  <c:v>105421.25</c:v>
                </c:pt>
                <c:pt idx="677">
                  <c:v>74459.50024400001</c:v>
                </c:pt>
                <c:pt idx="678">
                  <c:v>70417.758789</c:v>
                </c:pt>
                <c:pt idx="679">
                  <c:v>68909.008300999994</c:v>
                </c:pt>
                <c:pt idx="680">
                  <c:v>100403.31982400001</c:v>
                </c:pt>
                <c:pt idx="681">
                  <c:v>92216.070800000001</c:v>
                </c:pt>
                <c:pt idx="682">
                  <c:v>108557.426758</c:v>
                </c:pt>
                <c:pt idx="683">
                  <c:v>91428.67822300001</c:v>
                </c:pt>
                <c:pt idx="684">
                  <c:v>82819.527832000007</c:v>
                </c:pt>
                <c:pt idx="685">
                  <c:v>125671.129395</c:v>
                </c:pt>
                <c:pt idx="686">
                  <c:v>133302.59863200001</c:v>
                </c:pt>
                <c:pt idx="687">
                  <c:v>113130.807128</c:v>
                </c:pt>
                <c:pt idx="688">
                  <c:v>113927.64648500002</c:v>
                </c:pt>
                <c:pt idx="689">
                  <c:v>148360.76660100001</c:v>
                </c:pt>
                <c:pt idx="690">
                  <c:v>105065.45361400001</c:v>
                </c:pt>
                <c:pt idx="691">
                  <c:v>84191.245116999999</c:v>
                </c:pt>
                <c:pt idx="692">
                  <c:v>89780.255858999997</c:v>
                </c:pt>
                <c:pt idx="693">
                  <c:v>62414.257811999996</c:v>
                </c:pt>
                <c:pt idx="694">
                  <c:v>71079.908934999999</c:v>
                </c:pt>
                <c:pt idx="703">
                  <c:v>6486.4771420000006</c:v>
                </c:pt>
                <c:pt idx="705">
                  <c:v>93662.934083</c:v>
                </c:pt>
                <c:pt idx="706">
                  <c:v>72069.465576000002</c:v>
                </c:pt>
                <c:pt idx="707">
                  <c:v>19787.716332000004</c:v>
                </c:pt>
                <c:pt idx="708">
                  <c:v>119408.774414</c:v>
                </c:pt>
                <c:pt idx="709">
                  <c:v>75729.483886999995</c:v>
                </c:pt>
                <c:pt idx="710">
                  <c:v>106104.312256</c:v>
                </c:pt>
                <c:pt idx="711">
                  <c:v>23309.416473000001</c:v>
                </c:pt>
                <c:pt idx="712">
                  <c:v>94485.972167</c:v>
                </c:pt>
                <c:pt idx="713">
                  <c:v>103680.882813</c:v>
                </c:pt>
                <c:pt idx="714">
                  <c:v>10410.795257000002</c:v>
                </c:pt>
                <c:pt idx="715">
                  <c:v>9609.1620010000006</c:v>
                </c:pt>
                <c:pt idx="716">
                  <c:v>8875.6295170000012</c:v>
                </c:pt>
                <c:pt idx="717">
                  <c:v>9757.9388419999996</c:v>
                </c:pt>
                <c:pt idx="718">
                  <c:v>85512.690430999995</c:v>
                </c:pt>
                <c:pt idx="719">
                  <c:v>19298.961671000001</c:v>
                </c:pt>
                <c:pt idx="720">
                  <c:v>6006.5890040000004</c:v>
                </c:pt>
                <c:pt idx="721">
                  <c:v>91987.979980999997</c:v>
                </c:pt>
                <c:pt idx="722">
                  <c:v>96828.778810000003</c:v>
                </c:pt>
                <c:pt idx="725">
                  <c:v>45870.267915000004</c:v>
                </c:pt>
                <c:pt idx="727">
                  <c:v>105421.25</c:v>
                </c:pt>
                <c:pt idx="729">
                  <c:v>64177.479491999991</c:v>
                </c:pt>
                <c:pt idx="730">
                  <c:v>68804.772949999999</c:v>
                </c:pt>
                <c:pt idx="735">
                  <c:v>6589.649101</c:v>
                </c:pt>
                <c:pt idx="739">
                  <c:v>13587.679925</c:v>
                </c:pt>
                <c:pt idx="740">
                  <c:v>5996.0872649999992</c:v>
                </c:pt>
                <c:pt idx="741">
                  <c:v>5744.1641310000005</c:v>
                </c:pt>
                <c:pt idx="742">
                  <c:v>60085.470459999997</c:v>
                </c:pt>
                <c:pt idx="743">
                  <c:v>39030.021179000003</c:v>
                </c:pt>
                <c:pt idx="744">
                  <c:v>25787.620116999999</c:v>
                </c:pt>
                <c:pt idx="745">
                  <c:v>39825.600584</c:v>
                </c:pt>
                <c:pt idx="746">
                  <c:v>11079.653694000001</c:v>
                </c:pt>
                <c:pt idx="747">
                  <c:v>58739.231262000001</c:v>
                </c:pt>
                <c:pt idx="748">
                  <c:v>51565.327577000004</c:v>
                </c:pt>
                <c:pt idx="749">
                  <c:v>9709.3376390000012</c:v>
                </c:pt>
                <c:pt idx="750">
                  <c:v>125018.224609</c:v>
                </c:pt>
                <c:pt idx="751">
                  <c:v>129512.195313</c:v>
                </c:pt>
                <c:pt idx="752">
                  <c:v>20233.764395999999</c:v>
                </c:pt>
                <c:pt idx="753">
                  <c:v>108129.165039</c:v>
                </c:pt>
                <c:pt idx="754">
                  <c:v>114010.627442</c:v>
                </c:pt>
                <c:pt idx="755">
                  <c:v>114796.592773</c:v>
                </c:pt>
                <c:pt idx="756">
                  <c:v>88902.955077999999</c:v>
                </c:pt>
                <c:pt idx="757">
                  <c:v>122764.02832</c:v>
                </c:pt>
                <c:pt idx="758">
                  <c:v>95951.9375</c:v>
                </c:pt>
                <c:pt idx="759">
                  <c:v>12557.972777999998</c:v>
                </c:pt>
                <c:pt idx="760">
                  <c:v>11384.996821000001</c:v>
                </c:pt>
                <c:pt idx="761">
                  <c:v>15176.485229999998</c:v>
                </c:pt>
                <c:pt idx="765">
                  <c:v>6549.018787</c:v>
                </c:pt>
                <c:pt idx="770">
                  <c:v>12611.818272</c:v>
                </c:pt>
                <c:pt idx="771">
                  <c:v>5541.8048980000003</c:v>
                </c:pt>
                <c:pt idx="772">
                  <c:v>22119.704657000002</c:v>
                </c:pt>
                <c:pt idx="775">
                  <c:v>31964.426756000001</c:v>
                </c:pt>
                <c:pt idx="779">
                  <c:v>0</c:v>
                </c:pt>
                <c:pt idx="780">
                  <c:v>3308.847726</c:v>
                </c:pt>
                <c:pt idx="782">
                  <c:v>7132.5425869999999</c:v>
                </c:pt>
                <c:pt idx="784">
                  <c:v>11484.853303</c:v>
                </c:pt>
                <c:pt idx="785">
                  <c:v>19160.389465</c:v>
                </c:pt>
                <c:pt idx="786">
                  <c:v>3519.6891970000001</c:v>
                </c:pt>
                <c:pt idx="787">
                  <c:v>8115.8061070000003</c:v>
                </c:pt>
                <c:pt idx="789">
                  <c:v>2007.386753</c:v>
                </c:pt>
                <c:pt idx="790">
                  <c:v>45987.544022000002</c:v>
                </c:pt>
                <c:pt idx="792">
                  <c:v>41430.607818000004</c:v>
                </c:pt>
                <c:pt idx="793">
                  <c:v>7768.8827190000002</c:v>
                </c:pt>
                <c:pt idx="794">
                  <c:v>1943.9315320000001</c:v>
                </c:pt>
                <c:pt idx="795">
                  <c:v>41396.139771000002</c:v>
                </c:pt>
                <c:pt idx="796">
                  <c:v>34916.311325999995</c:v>
                </c:pt>
                <c:pt idx="797">
                  <c:v>3432.6340569999998</c:v>
                </c:pt>
                <c:pt idx="798">
                  <c:v>23559.635253999997</c:v>
                </c:pt>
                <c:pt idx="799">
                  <c:v>53012.694581000003</c:v>
                </c:pt>
                <c:pt idx="800">
                  <c:v>48282.488770000004</c:v>
                </c:pt>
                <c:pt idx="801">
                  <c:v>19265.899047999999</c:v>
                </c:pt>
                <c:pt idx="802">
                  <c:v>37854.897461</c:v>
                </c:pt>
                <c:pt idx="803">
                  <c:v>17134.943563000001</c:v>
                </c:pt>
                <c:pt idx="804">
                  <c:v>12800.079291999999</c:v>
                </c:pt>
                <c:pt idx="805">
                  <c:v>30105.633941</c:v>
                </c:pt>
                <c:pt idx="806">
                  <c:v>8643.4370129999988</c:v>
                </c:pt>
                <c:pt idx="807">
                  <c:v>34610.914427999996</c:v>
                </c:pt>
                <c:pt idx="808">
                  <c:v>1046.9279939999999</c:v>
                </c:pt>
                <c:pt idx="809">
                  <c:v>7257.9834219999993</c:v>
                </c:pt>
                <c:pt idx="810">
                  <c:v>30916.601562</c:v>
                </c:pt>
                <c:pt idx="811">
                  <c:v>9496.8066090000011</c:v>
                </c:pt>
                <c:pt idx="812">
                  <c:v>29188.676605000001</c:v>
                </c:pt>
                <c:pt idx="814">
                  <c:v>37513.746428999999</c:v>
                </c:pt>
                <c:pt idx="815">
                  <c:v>2661.445522</c:v>
                </c:pt>
                <c:pt idx="817">
                  <c:v>14020.675781999998</c:v>
                </c:pt>
                <c:pt idx="818">
                  <c:v>3508.6193350000003</c:v>
                </c:pt>
                <c:pt idx="819">
                  <c:v>1120.7076610000001</c:v>
                </c:pt>
                <c:pt idx="820">
                  <c:v>3637.3230589999998</c:v>
                </c:pt>
                <c:pt idx="821">
                  <c:v>6093.0091620000003</c:v>
                </c:pt>
                <c:pt idx="822">
                  <c:v>3537.1391590000003</c:v>
                </c:pt>
                <c:pt idx="823">
                  <c:v>16481.387632999998</c:v>
                </c:pt>
                <c:pt idx="829">
                  <c:v>7059.8892489999998</c:v>
                </c:pt>
                <c:pt idx="830">
                  <c:v>863.968345</c:v>
                </c:pt>
                <c:pt idx="831">
                  <c:v>5613.0009620000001</c:v>
                </c:pt>
                <c:pt idx="837">
                  <c:v>15350.943726000001</c:v>
                </c:pt>
                <c:pt idx="838">
                  <c:v>8230.0613570000005</c:v>
                </c:pt>
                <c:pt idx="839">
                  <c:v>9294.6014460000006</c:v>
                </c:pt>
                <c:pt idx="840">
                  <c:v>15326.86441</c:v>
                </c:pt>
                <c:pt idx="843">
                  <c:v>8422.0847670000003</c:v>
                </c:pt>
                <c:pt idx="844">
                  <c:v>28941.553466999998</c:v>
                </c:pt>
                <c:pt idx="845">
                  <c:v>4798.9999760000001</c:v>
                </c:pt>
                <c:pt idx="846">
                  <c:v>19874.961968</c:v>
                </c:pt>
                <c:pt idx="847">
                  <c:v>11810.958350999999</c:v>
                </c:pt>
                <c:pt idx="848">
                  <c:v>6802.9272000000001</c:v>
                </c:pt>
                <c:pt idx="849">
                  <c:v>22091.275023000002</c:v>
                </c:pt>
                <c:pt idx="850">
                  <c:v>29779.913361999999</c:v>
                </c:pt>
                <c:pt idx="851">
                  <c:v>4341.4771780000001</c:v>
                </c:pt>
                <c:pt idx="852">
                  <c:v>19547.683992000002</c:v>
                </c:pt>
                <c:pt idx="854">
                  <c:v>78583.790525999997</c:v>
                </c:pt>
                <c:pt idx="855">
                  <c:v>22538.860244000003</c:v>
                </c:pt>
                <c:pt idx="856">
                  <c:v>7197.9591150000006</c:v>
                </c:pt>
                <c:pt idx="857">
                  <c:v>8678.9130540000006</c:v>
                </c:pt>
                <c:pt idx="858">
                  <c:v>22155.140137000002</c:v>
                </c:pt>
                <c:pt idx="863">
                  <c:v>10114.321698</c:v>
                </c:pt>
                <c:pt idx="868">
                  <c:v>4917.2303240000001</c:v>
                </c:pt>
                <c:pt idx="870">
                  <c:v>9621.9026109999995</c:v>
                </c:pt>
                <c:pt idx="871">
                  <c:v>4854.9983269999993</c:v>
                </c:pt>
                <c:pt idx="875">
                  <c:v>31114.603180999999</c:v>
                </c:pt>
                <c:pt idx="876">
                  <c:v>16694.792114</c:v>
                </c:pt>
                <c:pt idx="877">
                  <c:v>109574.31689500001</c:v>
                </c:pt>
                <c:pt idx="878">
                  <c:v>1127.5974309999999</c:v>
                </c:pt>
                <c:pt idx="879">
                  <c:v>2627.2703859999997</c:v>
                </c:pt>
                <c:pt idx="880">
                  <c:v>12729.997558000001</c:v>
                </c:pt>
                <c:pt idx="882">
                  <c:v>11067.494385</c:v>
                </c:pt>
                <c:pt idx="883">
                  <c:v>9235.3457330000001</c:v>
                </c:pt>
                <c:pt idx="884">
                  <c:v>5384.4477239999997</c:v>
                </c:pt>
                <c:pt idx="885">
                  <c:v>4785.2217949999995</c:v>
                </c:pt>
                <c:pt idx="886">
                  <c:v>4513.443322000001</c:v>
                </c:pt>
                <c:pt idx="887">
                  <c:v>12422.999207000001</c:v>
                </c:pt>
                <c:pt idx="888">
                  <c:v>8328.9588629999998</c:v>
                </c:pt>
                <c:pt idx="889">
                  <c:v>12813.473998999998</c:v>
                </c:pt>
                <c:pt idx="890">
                  <c:v>14905.724548999999</c:v>
                </c:pt>
                <c:pt idx="891">
                  <c:v>11642.658936</c:v>
                </c:pt>
                <c:pt idx="892">
                  <c:v>4750.0735250000007</c:v>
                </c:pt>
                <c:pt idx="893">
                  <c:v>2109.5643529999998</c:v>
                </c:pt>
                <c:pt idx="894">
                  <c:v>7000.5443720000003</c:v>
                </c:pt>
                <c:pt idx="895">
                  <c:v>5633.2001189999992</c:v>
                </c:pt>
                <c:pt idx="896">
                  <c:v>3475.231636</c:v>
                </c:pt>
                <c:pt idx="900">
                  <c:v>16074.568877999998</c:v>
                </c:pt>
                <c:pt idx="901">
                  <c:v>6053.3768629999995</c:v>
                </c:pt>
                <c:pt idx="902">
                  <c:v>7259.1492310000003</c:v>
                </c:pt>
                <c:pt idx="903">
                  <c:v>3798.0747299999998</c:v>
                </c:pt>
                <c:pt idx="904">
                  <c:v>5540.505204</c:v>
                </c:pt>
                <c:pt idx="905">
                  <c:v>3920.7486210000002</c:v>
                </c:pt>
                <c:pt idx="906">
                  <c:v>10494.527069</c:v>
                </c:pt>
                <c:pt idx="907">
                  <c:v>5903.2866519999998</c:v>
                </c:pt>
                <c:pt idx="908">
                  <c:v>13515.835295999999</c:v>
                </c:pt>
                <c:pt idx="909">
                  <c:v>6509.5874790000007</c:v>
                </c:pt>
                <c:pt idx="910">
                  <c:v>6732.6650070000005</c:v>
                </c:pt>
                <c:pt idx="911">
                  <c:v>18107.935913000001</c:v>
                </c:pt>
                <c:pt idx="912">
                  <c:v>86249.348631999994</c:v>
                </c:pt>
                <c:pt idx="913">
                  <c:v>85314.962159000002</c:v>
                </c:pt>
                <c:pt idx="914">
                  <c:v>86918.596191000004</c:v>
                </c:pt>
                <c:pt idx="915">
                  <c:v>81159.642090000008</c:v>
                </c:pt>
                <c:pt idx="916">
                  <c:v>17905.756957999998</c:v>
                </c:pt>
                <c:pt idx="917">
                  <c:v>77841.061035999999</c:v>
                </c:pt>
                <c:pt idx="918">
                  <c:v>21766.472960999999</c:v>
                </c:pt>
                <c:pt idx="919">
                  <c:v>102396.30419900001</c:v>
                </c:pt>
                <c:pt idx="920">
                  <c:v>91655.474610000005</c:v>
                </c:pt>
                <c:pt idx="921">
                  <c:v>9309.6584169999987</c:v>
                </c:pt>
                <c:pt idx="922">
                  <c:v>4216.1379289999995</c:v>
                </c:pt>
                <c:pt idx="923">
                  <c:v>7064.9235840000001</c:v>
                </c:pt>
                <c:pt idx="924">
                  <c:v>66487.554686000003</c:v>
                </c:pt>
                <c:pt idx="925">
                  <c:v>78573.751464000001</c:v>
                </c:pt>
                <c:pt idx="926">
                  <c:v>17757.577117000001</c:v>
                </c:pt>
                <c:pt idx="927">
                  <c:v>115821.92187399999</c:v>
                </c:pt>
                <c:pt idx="928">
                  <c:v>125515.99804800001</c:v>
                </c:pt>
                <c:pt idx="929">
                  <c:v>14041.407349000001</c:v>
                </c:pt>
                <c:pt idx="930">
                  <c:v>9913.1367800000007</c:v>
                </c:pt>
                <c:pt idx="931">
                  <c:v>7810.5144460000001</c:v>
                </c:pt>
                <c:pt idx="932">
                  <c:v>8739.484437000001</c:v>
                </c:pt>
                <c:pt idx="933">
                  <c:v>1518.3981939999999</c:v>
                </c:pt>
                <c:pt idx="934">
                  <c:v>9628.5404979999985</c:v>
                </c:pt>
                <c:pt idx="946">
                  <c:v>14988.307151999998</c:v>
                </c:pt>
                <c:pt idx="947">
                  <c:v>48597.989867999997</c:v>
                </c:pt>
                <c:pt idx="948">
                  <c:v>29674.674072000005</c:v>
                </c:pt>
                <c:pt idx="949">
                  <c:v>68262.208008000001</c:v>
                </c:pt>
                <c:pt idx="950">
                  <c:v>70297.652344999995</c:v>
                </c:pt>
                <c:pt idx="951">
                  <c:v>61263.683593000002</c:v>
                </c:pt>
                <c:pt idx="952">
                  <c:v>3095.4267580000001</c:v>
                </c:pt>
                <c:pt idx="961">
                  <c:v>4577.5405470000005</c:v>
                </c:pt>
                <c:pt idx="962">
                  <c:v>15431.623076</c:v>
                </c:pt>
                <c:pt idx="963">
                  <c:v>2533.586065</c:v>
                </c:pt>
                <c:pt idx="978">
                  <c:v>75592.974121000007</c:v>
                </c:pt>
                <c:pt idx="979">
                  <c:v>28646.955994000004</c:v>
                </c:pt>
                <c:pt idx="980">
                  <c:v>37115.869628</c:v>
                </c:pt>
                <c:pt idx="981">
                  <c:v>10854.875029000001</c:v>
                </c:pt>
                <c:pt idx="983">
                  <c:v>14332.361710000001</c:v>
                </c:pt>
                <c:pt idx="984">
                  <c:v>28623.254272999999</c:v>
                </c:pt>
                <c:pt idx="985">
                  <c:v>72327.478027999998</c:v>
                </c:pt>
                <c:pt idx="986">
                  <c:v>3220.6386430000002</c:v>
                </c:pt>
                <c:pt idx="987">
                  <c:v>5779.9780280000004</c:v>
                </c:pt>
                <c:pt idx="988">
                  <c:v>2094.7124569999996</c:v>
                </c:pt>
                <c:pt idx="989">
                  <c:v>5807.6834099999996</c:v>
                </c:pt>
                <c:pt idx="990">
                  <c:v>13051.935400999999</c:v>
                </c:pt>
                <c:pt idx="991">
                  <c:v>5373.9653250000001</c:v>
                </c:pt>
                <c:pt idx="992">
                  <c:v>37513.746428999999</c:v>
                </c:pt>
                <c:pt idx="993">
                  <c:v>32699.622650000001</c:v>
                </c:pt>
                <c:pt idx="994">
                  <c:v>12539.285626000001</c:v>
                </c:pt>
                <c:pt idx="995">
                  <c:v>68415.850158999994</c:v>
                </c:pt>
                <c:pt idx="1002">
                  <c:v>28722.960083000002</c:v>
                </c:pt>
                <c:pt idx="1003">
                  <c:v>12501.948668999999</c:v>
                </c:pt>
                <c:pt idx="1004">
                  <c:v>2490.3083449999999</c:v>
                </c:pt>
                <c:pt idx="1005">
                  <c:v>34042.628295999995</c:v>
                </c:pt>
                <c:pt idx="1006">
                  <c:v>5287.0431979999994</c:v>
                </c:pt>
                <c:pt idx="1007">
                  <c:v>4465.1333599999998</c:v>
                </c:pt>
                <c:pt idx="1008">
                  <c:v>4188.6383540000006</c:v>
                </c:pt>
                <c:pt idx="1009">
                  <c:v>4122.0202829999998</c:v>
                </c:pt>
                <c:pt idx="1010">
                  <c:v>20230.786781000003</c:v>
                </c:pt>
                <c:pt idx="1011">
                  <c:v>8374.4174280000007</c:v>
                </c:pt>
                <c:pt idx="1013">
                  <c:v>221.989205</c:v>
                </c:pt>
                <c:pt idx="1023">
                  <c:v>32803.447144999998</c:v>
                </c:pt>
                <c:pt idx="1024">
                  <c:v>16223.545776999999</c:v>
                </c:pt>
                <c:pt idx="1025">
                  <c:v>70536.924316000004</c:v>
                </c:pt>
                <c:pt idx="1026">
                  <c:v>72450.113770000011</c:v>
                </c:pt>
                <c:pt idx="1027">
                  <c:v>77742.973633000001</c:v>
                </c:pt>
                <c:pt idx="1034">
                  <c:v>12461.481034</c:v>
                </c:pt>
                <c:pt idx="1045">
                  <c:v>16592.353523999998</c:v>
                </c:pt>
                <c:pt idx="1060">
                  <c:v>13903.827728</c:v>
                </c:pt>
                <c:pt idx="1062">
                  <c:v>4805.8404569999993</c:v>
                </c:pt>
                <c:pt idx="1074">
                  <c:v>19133.316909000001</c:v>
                </c:pt>
                <c:pt idx="1085">
                  <c:v>15435.340088000001</c:v>
                </c:pt>
                <c:pt idx="1086">
                  <c:v>4170.0381260000004</c:v>
                </c:pt>
                <c:pt idx="1101">
                  <c:v>28573.979889000002</c:v>
                </c:pt>
                <c:pt idx="1103">
                  <c:v>25190.327423999999</c:v>
                </c:pt>
                <c:pt idx="1132">
                  <c:v>14886.785216999999</c:v>
                </c:pt>
                <c:pt idx="1133">
                  <c:v>52177.149414</c:v>
                </c:pt>
                <c:pt idx="1142">
                  <c:v>3068.7363350000001</c:v>
                </c:pt>
                <c:pt idx="1162">
                  <c:v>10614.68982</c:v>
                </c:pt>
                <c:pt idx="1163">
                  <c:v>109877.17871199999</c:v>
                </c:pt>
                <c:pt idx="1164">
                  <c:v>99262.482910000006</c:v>
                </c:pt>
                <c:pt idx="1165">
                  <c:v>109334.555177</c:v>
                </c:pt>
                <c:pt idx="1166">
                  <c:v>3536.3159880000003</c:v>
                </c:pt>
                <c:pt idx="1167">
                  <c:v>116811.021484</c:v>
                </c:pt>
                <c:pt idx="1168">
                  <c:v>9429.7462779999987</c:v>
                </c:pt>
                <c:pt idx="1169">
                  <c:v>102612.864747</c:v>
                </c:pt>
                <c:pt idx="1170">
                  <c:v>107769.430664</c:v>
                </c:pt>
                <c:pt idx="1171">
                  <c:v>13575.574829000001</c:v>
                </c:pt>
                <c:pt idx="1172">
                  <c:v>114854.942383</c:v>
                </c:pt>
                <c:pt idx="1173">
                  <c:v>12465.825562</c:v>
                </c:pt>
                <c:pt idx="1174">
                  <c:v>14654.225828999999</c:v>
                </c:pt>
                <c:pt idx="1175">
                  <c:v>14545.791382000001</c:v>
                </c:pt>
                <c:pt idx="1176">
                  <c:v>105776.12890699999</c:v>
                </c:pt>
                <c:pt idx="1177">
                  <c:v>113713.866211</c:v>
                </c:pt>
                <c:pt idx="1178">
                  <c:v>120321.925781</c:v>
                </c:pt>
                <c:pt idx="1179">
                  <c:v>8590.6321100000005</c:v>
                </c:pt>
                <c:pt idx="1180">
                  <c:v>27190.404694000001</c:v>
                </c:pt>
                <c:pt idx="1181">
                  <c:v>104901.986817</c:v>
                </c:pt>
                <c:pt idx="1182">
                  <c:v>111731.280273</c:v>
                </c:pt>
                <c:pt idx="1190">
                  <c:v>105390.141602</c:v>
                </c:pt>
                <c:pt idx="1191">
                  <c:v>104508.120606</c:v>
                </c:pt>
                <c:pt idx="1192">
                  <c:v>5144.5994950000004</c:v>
                </c:pt>
                <c:pt idx="1193">
                  <c:v>3285.5793869999998</c:v>
                </c:pt>
                <c:pt idx="1196">
                  <c:v>137.069795</c:v>
                </c:pt>
                <c:pt idx="1208">
                  <c:v>12480.458473999999</c:v>
                </c:pt>
                <c:pt idx="1209">
                  <c:v>6302.6716029999998</c:v>
                </c:pt>
                <c:pt idx="1211">
                  <c:v>13450.27527</c:v>
                </c:pt>
                <c:pt idx="1214">
                  <c:v>20973.183273000002</c:v>
                </c:pt>
                <c:pt idx="1215">
                  <c:v>5073.7594599999993</c:v>
                </c:pt>
                <c:pt idx="1216">
                  <c:v>10193.521815</c:v>
                </c:pt>
                <c:pt idx="1218">
                  <c:v>43026.740722999995</c:v>
                </c:pt>
                <c:pt idx="1221">
                  <c:v>10786.386291999999</c:v>
                </c:pt>
                <c:pt idx="1222">
                  <c:v>118191.672852</c:v>
                </c:pt>
                <c:pt idx="1223">
                  <c:v>107157.80566500001</c:v>
                </c:pt>
                <c:pt idx="1224">
                  <c:v>119226.45703200001</c:v>
                </c:pt>
                <c:pt idx="1225">
                  <c:v>15289.49121</c:v>
                </c:pt>
                <c:pt idx="1226">
                  <c:v>5262.2736970000005</c:v>
                </c:pt>
                <c:pt idx="1227">
                  <c:v>97859.224608999997</c:v>
                </c:pt>
                <c:pt idx="1228">
                  <c:v>107996.785644</c:v>
                </c:pt>
                <c:pt idx="1229">
                  <c:v>69459.320311999996</c:v>
                </c:pt>
                <c:pt idx="1230">
                  <c:v>47745.805907999995</c:v>
                </c:pt>
                <c:pt idx="1231">
                  <c:v>64043.228514999995</c:v>
                </c:pt>
                <c:pt idx="1232">
                  <c:v>68282.215576000002</c:v>
                </c:pt>
                <c:pt idx="1233">
                  <c:v>4551.0118120000006</c:v>
                </c:pt>
                <c:pt idx="1234">
                  <c:v>30469.659790999998</c:v>
                </c:pt>
                <c:pt idx="1235">
                  <c:v>3460.005913</c:v>
                </c:pt>
                <c:pt idx="1236">
                  <c:v>14212.790702999999</c:v>
                </c:pt>
                <c:pt idx="1237">
                  <c:v>141657.884765</c:v>
                </c:pt>
                <c:pt idx="1238">
                  <c:v>144656.63037</c:v>
                </c:pt>
                <c:pt idx="1239">
                  <c:v>130197.726563</c:v>
                </c:pt>
                <c:pt idx="1240">
                  <c:v>15295.169372999999</c:v>
                </c:pt>
                <c:pt idx="1241">
                  <c:v>14340.944366</c:v>
                </c:pt>
                <c:pt idx="1242">
                  <c:v>140068.11669900001</c:v>
                </c:pt>
                <c:pt idx="1243">
                  <c:v>12479.600281999999</c:v>
                </c:pt>
                <c:pt idx="1244">
                  <c:v>139475.22753899998</c:v>
                </c:pt>
                <c:pt idx="1245">
                  <c:v>11298.483184999999</c:v>
                </c:pt>
                <c:pt idx="1246">
                  <c:v>133544.388183</c:v>
                </c:pt>
                <c:pt idx="1247">
                  <c:v>19895.893792000003</c:v>
                </c:pt>
                <c:pt idx="1249">
                  <c:v>10831.813050000001</c:v>
                </c:pt>
                <c:pt idx="1250">
                  <c:v>135622.93017499999</c:v>
                </c:pt>
                <c:pt idx="1251">
                  <c:v>159578.21386600001</c:v>
                </c:pt>
                <c:pt idx="1252">
                  <c:v>151004.91796799999</c:v>
                </c:pt>
                <c:pt idx="1253">
                  <c:v>161836.73339800001</c:v>
                </c:pt>
                <c:pt idx="1254">
                  <c:v>2133.706185</c:v>
                </c:pt>
                <c:pt idx="1255">
                  <c:v>163049.44433599999</c:v>
                </c:pt>
                <c:pt idx="1256">
                  <c:v>164622.349609</c:v>
                </c:pt>
                <c:pt idx="1258">
                  <c:v>17287.600150999999</c:v>
                </c:pt>
                <c:pt idx="1259">
                  <c:v>7346.5863650000001</c:v>
                </c:pt>
                <c:pt idx="1260">
                  <c:v>12623.480446000001</c:v>
                </c:pt>
                <c:pt idx="1261">
                  <c:v>5434.7237540000006</c:v>
                </c:pt>
                <c:pt idx="1262">
                  <c:v>18084.225998000002</c:v>
                </c:pt>
                <c:pt idx="1266">
                  <c:v>12540.315673000001</c:v>
                </c:pt>
                <c:pt idx="1267">
                  <c:v>6172.205903</c:v>
                </c:pt>
                <c:pt idx="1268">
                  <c:v>5634.5953360000003</c:v>
                </c:pt>
                <c:pt idx="1269">
                  <c:v>6213.9637459999994</c:v>
                </c:pt>
                <c:pt idx="1270">
                  <c:v>10072.064697</c:v>
                </c:pt>
                <c:pt idx="1271">
                  <c:v>7085.5159609999992</c:v>
                </c:pt>
                <c:pt idx="1272">
                  <c:v>9041.5843499999992</c:v>
                </c:pt>
                <c:pt idx="1273">
                  <c:v>7264.3102719999997</c:v>
                </c:pt>
                <c:pt idx="1274">
                  <c:v>8811.8750600000003</c:v>
                </c:pt>
                <c:pt idx="1275">
                  <c:v>11672.589873999999</c:v>
                </c:pt>
                <c:pt idx="1276">
                  <c:v>115365.708008</c:v>
                </c:pt>
                <c:pt idx="1277">
                  <c:v>113329.181641</c:v>
                </c:pt>
                <c:pt idx="1278">
                  <c:v>125285.97265499999</c:v>
                </c:pt>
                <c:pt idx="1279">
                  <c:v>9937.5879510000013</c:v>
                </c:pt>
                <c:pt idx="1280">
                  <c:v>9376.6877439999989</c:v>
                </c:pt>
                <c:pt idx="1281">
                  <c:v>12168.658691000001</c:v>
                </c:pt>
                <c:pt idx="1282">
                  <c:v>112659.34668</c:v>
                </c:pt>
                <c:pt idx="1283">
                  <c:v>28123.737975999997</c:v>
                </c:pt>
                <c:pt idx="1284">
                  <c:v>7500.3333739999989</c:v>
                </c:pt>
                <c:pt idx="1285">
                  <c:v>4124.0039900000002</c:v>
                </c:pt>
                <c:pt idx="1286">
                  <c:v>14700.722777999999</c:v>
                </c:pt>
                <c:pt idx="1287">
                  <c:v>157958.20410199999</c:v>
                </c:pt>
                <c:pt idx="1288">
                  <c:v>1572.9154640000002</c:v>
                </c:pt>
                <c:pt idx="1290">
                  <c:v>8559.7707090000004</c:v>
                </c:pt>
                <c:pt idx="1291">
                  <c:v>10547.103867</c:v>
                </c:pt>
                <c:pt idx="1292">
                  <c:v>17757.770097000001</c:v>
                </c:pt>
                <c:pt idx="1293">
                  <c:v>9523.5686879999994</c:v>
                </c:pt>
                <c:pt idx="1294">
                  <c:v>10114.083576999999</c:v>
                </c:pt>
                <c:pt idx="1295">
                  <c:v>17374.02823</c:v>
                </c:pt>
                <c:pt idx="1296">
                  <c:v>17598.338958</c:v>
                </c:pt>
                <c:pt idx="1299">
                  <c:v>13616.537909999999</c:v>
                </c:pt>
                <c:pt idx="1300">
                  <c:v>22068.938630000001</c:v>
                </c:pt>
                <c:pt idx="1301">
                  <c:v>14996.300856999998</c:v>
                </c:pt>
                <c:pt idx="1302">
                  <c:v>6290.3770420000001</c:v>
                </c:pt>
                <c:pt idx="1304">
                  <c:v>125526.35937600001</c:v>
                </c:pt>
                <c:pt idx="1305">
                  <c:v>25574.888092000001</c:v>
                </c:pt>
                <c:pt idx="1306">
                  <c:v>40534.957764999999</c:v>
                </c:pt>
                <c:pt idx="1307">
                  <c:v>1814.353396</c:v>
                </c:pt>
                <c:pt idx="1308">
                  <c:v>3345.0116120000002</c:v>
                </c:pt>
                <c:pt idx="1309">
                  <c:v>74799.414551000009</c:v>
                </c:pt>
                <c:pt idx="1310">
                  <c:v>76633.459229</c:v>
                </c:pt>
                <c:pt idx="1311">
                  <c:v>76085.940185999993</c:v>
                </c:pt>
                <c:pt idx="1312">
                  <c:v>59456.793701000002</c:v>
                </c:pt>
                <c:pt idx="1313">
                  <c:v>70889.292480000004</c:v>
                </c:pt>
                <c:pt idx="1314">
                  <c:v>43996.697325999994</c:v>
                </c:pt>
                <c:pt idx="1315">
                  <c:v>10767.894432000001</c:v>
                </c:pt>
                <c:pt idx="1316">
                  <c:v>103811.31933499999</c:v>
                </c:pt>
                <c:pt idx="1317">
                  <c:v>99870.664550000001</c:v>
                </c:pt>
                <c:pt idx="1319">
                  <c:v>116859.00683500001</c:v>
                </c:pt>
                <c:pt idx="1320">
                  <c:v>6208.4968200000003</c:v>
                </c:pt>
                <c:pt idx="1321">
                  <c:v>26224.116119999999</c:v>
                </c:pt>
                <c:pt idx="1322">
                  <c:v>1215.5089420000002</c:v>
                </c:pt>
                <c:pt idx="1323">
                  <c:v>10448.513671000001</c:v>
                </c:pt>
                <c:pt idx="1324">
                  <c:v>4590.0135200000004</c:v>
                </c:pt>
                <c:pt idx="1325">
                  <c:v>49271.727293999997</c:v>
                </c:pt>
                <c:pt idx="1326">
                  <c:v>978.6829110000001</c:v>
                </c:pt>
                <c:pt idx="1327">
                  <c:v>2784.2241869999998</c:v>
                </c:pt>
                <c:pt idx="1328">
                  <c:v>38688.133392000003</c:v>
                </c:pt>
                <c:pt idx="1329">
                  <c:v>9633.4465339999988</c:v>
                </c:pt>
                <c:pt idx="1330">
                  <c:v>78381.763670999993</c:v>
                </c:pt>
                <c:pt idx="1331">
                  <c:v>100920.398436</c:v>
                </c:pt>
                <c:pt idx="1332">
                  <c:v>115209.22070199999</c:v>
                </c:pt>
                <c:pt idx="1333">
                  <c:v>111298.34228499999</c:v>
                </c:pt>
                <c:pt idx="1334">
                  <c:v>96895.338379000008</c:v>
                </c:pt>
                <c:pt idx="1335">
                  <c:v>14403.00432</c:v>
                </c:pt>
                <c:pt idx="1336">
                  <c:v>6024.3687170000003</c:v>
                </c:pt>
                <c:pt idx="1337">
                  <c:v>65203.155273999997</c:v>
                </c:pt>
                <c:pt idx="1338">
                  <c:v>21001.101806000002</c:v>
                </c:pt>
                <c:pt idx="1339">
                  <c:v>83393.964355999997</c:v>
                </c:pt>
                <c:pt idx="1340">
                  <c:v>11799.759171999998</c:v>
                </c:pt>
                <c:pt idx="1341">
                  <c:v>66244.214842999994</c:v>
                </c:pt>
                <c:pt idx="1342">
                  <c:v>51397.245117999999</c:v>
                </c:pt>
                <c:pt idx="1347">
                  <c:v>54889.263184000003</c:v>
                </c:pt>
                <c:pt idx="1352">
                  <c:v>5235.4004029999996</c:v>
                </c:pt>
                <c:pt idx="1353">
                  <c:v>70983.138185000003</c:v>
                </c:pt>
                <c:pt idx="1359">
                  <c:v>107972.553711</c:v>
                </c:pt>
                <c:pt idx="1360">
                  <c:v>119693.70996200001</c:v>
                </c:pt>
                <c:pt idx="1361">
                  <c:v>134723.90161199999</c:v>
                </c:pt>
                <c:pt idx="1362">
                  <c:v>109780.574219</c:v>
                </c:pt>
                <c:pt idx="1363">
                  <c:v>30655.262939999997</c:v>
                </c:pt>
                <c:pt idx="1364">
                  <c:v>114843.82324099999</c:v>
                </c:pt>
                <c:pt idx="1365">
                  <c:v>130413.414795</c:v>
                </c:pt>
                <c:pt idx="1366">
                  <c:v>11298.828798</c:v>
                </c:pt>
                <c:pt idx="1367">
                  <c:v>98293.822755000001</c:v>
                </c:pt>
                <c:pt idx="1368">
                  <c:v>99758.154053000006</c:v>
                </c:pt>
                <c:pt idx="1369">
                  <c:v>109592.65332</c:v>
                </c:pt>
                <c:pt idx="1370">
                  <c:v>110905.085937</c:v>
                </c:pt>
                <c:pt idx="1382">
                  <c:v>6540.8631289999994</c:v>
                </c:pt>
                <c:pt idx="1387">
                  <c:v>7146.6272879999997</c:v>
                </c:pt>
                <c:pt idx="1388">
                  <c:v>90864.208007000008</c:v>
                </c:pt>
                <c:pt idx="1389">
                  <c:v>65099.466308000003</c:v>
                </c:pt>
                <c:pt idx="1390">
                  <c:v>5465.6702380000006</c:v>
                </c:pt>
                <c:pt idx="1391">
                  <c:v>86097.863282000006</c:v>
                </c:pt>
                <c:pt idx="1392">
                  <c:v>109237.30957000001</c:v>
                </c:pt>
                <c:pt idx="1393">
                  <c:v>84182.224608999997</c:v>
                </c:pt>
                <c:pt idx="1394">
                  <c:v>38027.076051000004</c:v>
                </c:pt>
                <c:pt idx="1395">
                  <c:v>32013.720704000003</c:v>
                </c:pt>
                <c:pt idx="1396">
                  <c:v>29090.836822000001</c:v>
                </c:pt>
                <c:pt idx="1397">
                  <c:v>116403.64209000001</c:v>
                </c:pt>
                <c:pt idx="1398">
                  <c:v>134657.20410100001</c:v>
                </c:pt>
                <c:pt idx="1399">
                  <c:v>13466.099915000001</c:v>
                </c:pt>
                <c:pt idx="1400">
                  <c:v>25141.798035</c:v>
                </c:pt>
                <c:pt idx="1402">
                  <c:v>15313.106781000002</c:v>
                </c:pt>
                <c:pt idx="1403">
                  <c:v>86233.886352999994</c:v>
                </c:pt>
                <c:pt idx="1404">
                  <c:v>86318.728516000003</c:v>
                </c:pt>
                <c:pt idx="1405">
                  <c:v>76956.469727000003</c:v>
                </c:pt>
                <c:pt idx="1406">
                  <c:v>77635.268066999997</c:v>
                </c:pt>
                <c:pt idx="1407">
                  <c:v>78963.024414999993</c:v>
                </c:pt>
                <c:pt idx="1408">
                  <c:v>73445.380615999995</c:v>
                </c:pt>
                <c:pt idx="1409">
                  <c:v>74033.680176000009</c:v>
                </c:pt>
                <c:pt idx="1410">
                  <c:v>31325.550902999999</c:v>
                </c:pt>
                <c:pt idx="1411">
                  <c:v>74621.187987999991</c:v>
                </c:pt>
                <c:pt idx="1414">
                  <c:v>68139.271727999992</c:v>
                </c:pt>
                <c:pt idx="1415">
                  <c:v>44373.544677999998</c:v>
                </c:pt>
                <c:pt idx="1419">
                  <c:v>97528.432373000003</c:v>
                </c:pt>
                <c:pt idx="1420">
                  <c:v>51317.916749000004</c:v>
                </c:pt>
                <c:pt idx="1421">
                  <c:v>60498.271729</c:v>
                </c:pt>
                <c:pt idx="1422">
                  <c:v>7084.0035510000007</c:v>
                </c:pt>
                <c:pt idx="1423">
                  <c:v>3683.6210659999997</c:v>
                </c:pt>
                <c:pt idx="1424">
                  <c:v>105749.79296799999</c:v>
                </c:pt>
                <c:pt idx="1425">
                  <c:v>27381.053512999999</c:v>
                </c:pt>
                <c:pt idx="1426">
                  <c:v>77976.014160000006</c:v>
                </c:pt>
                <c:pt idx="1427">
                  <c:v>4201.9788589999998</c:v>
                </c:pt>
                <c:pt idx="1428">
                  <c:v>23921.393586000002</c:v>
                </c:pt>
                <c:pt idx="1431">
                  <c:v>71263.434814999986</c:v>
                </c:pt>
                <c:pt idx="1432">
                  <c:v>68503.46557700001</c:v>
                </c:pt>
                <c:pt idx="1433">
                  <c:v>77775.528078000003</c:v>
                </c:pt>
                <c:pt idx="1434">
                  <c:v>36346.167847000004</c:v>
                </c:pt>
                <c:pt idx="1435">
                  <c:v>9175.4007419999998</c:v>
                </c:pt>
                <c:pt idx="1436">
                  <c:v>3720.9709590000002</c:v>
                </c:pt>
                <c:pt idx="1437">
                  <c:v>3053.3989560000005</c:v>
                </c:pt>
                <c:pt idx="1438">
                  <c:v>79462.97119099999</c:v>
                </c:pt>
                <c:pt idx="1439">
                  <c:v>82266.702636999995</c:v>
                </c:pt>
                <c:pt idx="1440">
                  <c:v>13554.682434</c:v>
                </c:pt>
                <c:pt idx="1442">
                  <c:v>1834.356231</c:v>
                </c:pt>
                <c:pt idx="1443">
                  <c:v>11959.924728999998</c:v>
                </c:pt>
                <c:pt idx="1456">
                  <c:v>4366.7510990000001</c:v>
                </c:pt>
                <c:pt idx="1457">
                  <c:v>6594.8595740000001</c:v>
                </c:pt>
                <c:pt idx="1458">
                  <c:v>36382.117858999998</c:v>
                </c:pt>
                <c:pt idx="1459">
                  <c:v>37044.159912000003</c:v>
                </c:pt>
                <c:pt idx="1460">
                  <c:v>42968.357908999998</c:v>
                </c:pt>
                <c:pt idx="1461">
                  <c:v>41523.233887000002</c:v>
                </c:pt>
                <c:pt idx="1462">
                  <c:v>30360.235107</c:v>
                </c:pt>
                <c:pt idx="1463">
                  <c:v>42504.120238999996</c:v>
                </c:pt>
                <c:pt idx="1464">
                  <c:v>41904.077147999997</c:v>
                </c:pt>
                <c:pt idx="1465">
                  <c:v>37044.159912000003</c:v>
                </c:pt>
                <c:pt idx="1466">
                  <c:v>33323.1875</c:v>
                </c:pt>
                <c:pt idx="1467">
                  <c:v>36382.117858999998</c:v>
                </c:pt>
                <c:pt idx="1468">
                  <c:v>26823.689727000001</c:v>
                </c:pt>
                <c:pt idx="1469">
                  <c:v>32604.737488000002</c:v>
                </c:pt>
                <c:pt idx="1470">
                  <c:v>33410.997130999996</c:v>
                </c:pt>
                <c:pt idx="1479">
                  <c:v>45265.397888</c:v>
                </c:pt>
                <c:pt idx="1480">
                  <c:v>3691.7557079999997</c:v>
                </c:pt>
                <c:pt idx="1482">
                  <c:v>32963.433532000003</c:v>
                </c:pt>
                <c:pt idx="1483">
                  <c:v>71614.246580999999</c:v>
                </c:pt>
                <c:pt idx="1488">
                  <c:v>129325.28027300001</c:v>
                </c:pt>
                <c:pt idx="1489">
                  <c:v>98143.375243999995</c:v>
                </c:pt>
                <c:pt idx="1490">
                  <c:v>25284.493651000004</c:v>
                </c:pt>
                <c:pt idx="1491">
                  <c:v>3740.2757090000005</c:v>
                </c:pt>
                <c:pt idx="1492">
                  <c:v>20307.334917</c:v>
                </c:pt>
                <c:pt idx="1493">
                  <c:v>14453.55414</c:v>
                </c:pt>
                <c:pt idx="1494">
                  <c:v>4798.7949490000001</c:v>
                </c:pt>
                <c:pt idx="1497">
                  <c:v>7115.9410010000001</c:v>
                </c:pt>
                <c:pt idx="1498">
                  <c:v>8900.5904090000004</c:v>
                </c:pt>
                <c:pt idx="1499">
                  <c:v>16433.697396</c:v>
                </c:pt>
                <c:pt idx="1500">
                  <c:v>3452.9345090000002</c:v>
                </c:pt>
                <c:pt idx="1501">
                  <c:v>4652.3021229999995</c:v>
                </c:pt>
                <c:pt idx="1502">
                  <c:v>2919.2047479999997</c:v>
                </c:pt>
                <c:pt idx="1503">
                  <c:v>89963.902343000009</c:v>
                </c:pt>
                <c:pt idx="1504">
                  <c:v>73745.183349999992</c:v>
                </c:pt>
                <c:pt idx="1505">
                  <c:v>11689.197415999999</c:v>
                </c:pt>
                <c:pt idx="1506">
                  <c:v>34373.021438999996</c:v>
                </c:pt>
                <c:pt idx="1507">
                  <c:v>20331.322982999998</c:v>
                </c:pt>
                <c:pt idx="1508">
                  <c:v>13176.176831999999</c:v>
                </c:pt>
                <c:pt idx="1509">
                  <c:v>26301.803007999999</c:v>
                </c:pt>
                <c:pt idx="1514">
                  <c:v>15262.137207</c:v>
                </c:pt>
                <c:pt idx="1522">
                  <c:v>8393.3173399999996</c:v>
                </c:pt>
                <c:pt idx="1524">
                  <c:v>8389.417152</c:v>
                </c:pt>
                <c:pt idx="1526">
                  <c:v>8828.694128000001</c:v>
                </c:pt>
                <c:pt idx="1529">
                  <c:v>17022.753292000001</c:v>
                </c:pt>
                <c:pt idx="1530">
                  <c:v>80.179238999999995</c:v>
                </c:pt>
                <c:pt idx="1533">
                  <c:v>36867.362485999998</c:v>
                </c:pt>
                <c:pt idx="1538">
                  <c:v>5261.3097689999995</c:v>
                </c:pt>
                <c:pt idx="1539">
                  <c:v>8884.5191200000008</c:v>
                </c:pt>
                <c:pt idx="1540">
                  <c:v>1879.898866</c:v>
                </c:pt>
                <c:pt idx="1541">
                  <c:v>5227.1113380000006</c:v>
                </c:pt>
                <c:pt idx="1542">
                  <c:v>10777.300827999999</c:v>
                </c:pt>
                <c:pt idx="1549">
                  <c:v>8942.1610040000014</c:v>
                </c:pt>
                <c:pt idx="1550">
                  <c:v>7164.3273979999994</c:v>
                </c:pt>
                <c:pt idx="1552">
                  <c:v>8345.640671000001</c:v>
                </c:pt>
                <c:pt idx="1553">
                  <c:v>23346.874808</c:v>
                </c:pt>
                <c:pt idx="1554">
                  <c:v>19312.583267000002</c:v>
                </c:pt>
                <c:pt idx="1555">
                  <c:v>1745.1440970000001</c:v>
                </c:pt>
                <c:pt idx="1556">
                  <c:v>37852.635437000004</c:v>
                </c:pt>
                <c:pt idx="1557">
                  <c:v>6367.145673</c:v>
                </c:pt>
                <c:pt idx="1558">
                  <c:v>8485.1838229999994</c:v>
                </c:pt>
                <c:pt idx="1560">
                  <c:v>10504.152876</c:v>
                </c:pt>
                <c:pt idx="1564">
                  <c:v>5624.6234350000004</c:v>
                </c:pt>
                <c:pt idx="1565">
                  <c:v>7953.1878499999993</c:v>
                </c:pt>
                <c:pt idx="1571">
                  <c:v>7692.9955640000007</c:v>
                </c:pt>
                <c:pt idx="1572">
                  <c:v>47122.963317000002</c:v>
                </c:pt>
                <c:pt idx="1573">
                  <c:v>326.34715299999999</c:v>
                </c:pt>
                <c:pt idx="1574">
                  <c:v>6200.823351</c:v>
                </c:pt>
                <c:pt idx="1575">
                  <c:v>17300.074202999996</c:v>
                </c:pt>
                <c:pt idx="1578">
                  <c:v>897.81665699999996</c:v>
                </c:pt>
                <c:pt idx="1579">
                  <c:v>4917.738464</c:v>
                </c:pt>
                <c:pt idx="1580">
                  <c:v>4312.5725160000002</c:v>
                </c:pt>
                <c:pt idx="1581">
                  <c:v>4973.187011</c:v>
                </c:pt>
                <c:pt idx="1582">
                  <c:v>8963.7730409999986</c:v>
                </c:pt>
                <c:pt idx="1583">
                  <c:v>6464.4273530000009</c:v>
                </c:pt>
                <c:pt idx="1584">
                  <c:v>8255.5529179999994</c:v>
                </c:pt>
                <c:pt idx="1585">
                  <c:v>1802.7944830000001</c:v>
                </c:pt>
                <c:pt idx="1586">
                  <c:v>1225.4834799999999</c:v>
                </c:pt>
                <c:pt idx="1587">
                  <c:v>8181.2245939999993</c:v>
                </c:pt>
                <c:pt idx="1588">
                  <c:v>12946.624694999999</c:v>
                </c:pt>
                <c:pt idx="1589">
                  <c:v>18900.684021000001</c:v>
                </c:pt>
                <c:pt idx="1590">
                  <c:v>10081.408693000001</c:v>
                </c:pt>
                <c:pt idx="1591">
                  <c:v>7652.0165410000009</c:v>
                </c:pt>
                <c:pt idx="1592">
                  <c:v>11722.007691000001</c:v>
                </c:pt>
                <c:pt idx="1593">
                  <c:v>9871.7873529999997</c:v>
                </c:pt>
                <c:pt idx="1594">
                  <c:v>3142.0031349999999</c:v>
                </c:pt>
                <c:pt idx="1595">
                  <c:v>3027.7921489999999</c:v>
                </c:pt>
                <c:pt idx="1596">
                  <c:v>2414.0677340000002</c:v>
                </c:pt>
                <c:pt idx="1597">
                  <c:v>7533.450836</c:v>
                </c:pt>
                <c:pt idx="1598">
                  <c:v>11722.007691000001</c:v>
                </c:pt>
                <c:pt idx="1599">
                  <c:v>8166.1091080000006</c:v>
                </c:pt>
                <c:pt idx="1600">
                  <c:v>7742.2050170000002</c:v>
                </c:pt>
                <c:pt idx="1601">
                  <c:v>8027.6741849999999</c:v>
                </c:pt>
                <c:pt idx="1602">
                  <c:v>3625.9305029999996</c:v>
                </c:pt>
                <c:pt idx="1603">
                  <c:v>4671.2041650000001</c:v>
                </c:pt>
                <c:pt idx="1604">
                  <c:v>2059.600261</c:v>
                </c:pt>
                <c:pt idx="1605">
                  <c:v>7257.1062469999997</c:v>
                </c:pt>
                <c:pt idx="1606">
                  <c:v>6267.833224</c:v>
                </c:pt>
                <c:pt idx="1607">
                  <c:v>7986.2782910000005</c:v>
                </c:pt>
                <c:pt idx="1608">
                  <c:v>6756.9568319999998</c:v>
                </c:pt>
                <c:pt idx="1609">
                  <c:v>2936.0012040000001</c:v>
                </c:pt>
                <c:pt idx="1610">
                  <c:v>1930.1071470000002</c:v>
                </c:pt>
                <c:pt idx="1611">
                  <c:v>3797.3934850000001</c:v>
                </c:pt>
                <c:pt idx="1612">
                  <c:v>12333.163682000002</c:v>
                </c:pt>
                <c:pt idx="1613">
                  <c:v>8646.1053539999994</c:v>
                </c:pt>
                <c:pt idx="1614">
                  <c:v>3942.3858690000002</c:v>
                </c:pt>
                <c:pt idx="1615">
                  <c:v>5073.2312089999996</c:v>
                </c:pt>
                <c:pt idx="1616">
                  <c:v>13995.366088000001</c:v>
                </c:pt>
                <c:pt idx="1617">
                  <c:v>4900.0380859999996</c:v>
                </c:pt>
                <c:pt idx="1618">
                  <c:v>6864.2254030000004</c:v>
                </c:pt>
                <c:pt idx="1619">
                  <c:v>5991.0114439999998</c:v>
                </c:pt>
                <c:pt idx="1620">
                  <c:v>8810.4440529999993</c:v>
                </c:pt>
                <c:pt idx="1621">
                  <c:v>9739.7434080000003</c:v>
                </c:pt>
                <c:pt idx="1622">
                  <c:v>11588.404175</c:v>
                </c:pt>
                <c:pt idx="1623">
                  <c:v>10316.030181</c:v>
                </c:pt>
                <c:pt idx="1624">
                  <c:v>10540.628204000001</c:v>
                </c:pt>
                <c:pt idx="1625">
                  <c:v>17526.585570000003</c:v>
                </c:pt>
                <c:pt idx="1626">
                  <c:v>18469.417572999999</c:v>
                </c:pt>
                <c:pt idx="1627">
                  <c:v>24379.574645999997</c:v>
                </c:pt>
                <c:pt idx="1628">
                  <c:v>1431.8792530000001</c:v>
                </c:pt>
                <c:pt idx="1629">
                  <c:v>11282.581436</c:v>
                </c:pt>
                <c:pt idx="1630">
                  <c:v>9319.6465580000004</c:v>
                </c:pt>
                <c:pt idx="1631">
                  <c:v>7570.9692690000002</c:v>
                </c:pt>
                <c:pt idx="1632">
                  <c:v>3230.0952700000003</c:v>
                </c:pt>
                <c:pt idx="1633">
                  <c:v>6868.9514850000005</c:v>
                </c:pt>
                <c:pt idx="1634">
                  <c:v>27944.713746000001</c:v>
                </c:pt>
                <c:pt idx="1635">
                  <c:v>11513.186828</c:v>
                </c:pt>
                <c:pt idx="1636">
                  <c:v>2250.6676649999999</c:v>
                </c:pt>
                <c:pt idx="1642">
                  <c:v>11393.110062</c:v>
                </c:pt>
                <c:pt idx="1652">
                  <c:v>4021.5818100000001</c:v>
                </c:pt>
                <c:pt idx="1653">
                  <c:v>12777.873865000001</c:v>
                </c:pt>
                <c:pt idx="1659">
                  <c:v>4007.5393889999996</c:v>
                </c:pt>
                <c:pt idx="1660">
                  <c:v>3685.2672320000001</c:v>
                </c:pt>
                <c:pt idx="1662">
                  <c:v>6986.410973</c:v>
                </c:pt>
                <c:pt idx="1664">
                  <c:v>19244.536071999999</c:v>
                </c:pt>
                <c:pt idx="1668">
                  <c:v>19033.157104999998</c:v>
                </c:pt>
                <c:pt idx="1670">
                  <c:v>15.796451000000001</c:v>
                </c:pt>
                <c:pt idx="1671">
                  <c:v>2424.3796789999997</c:v>
                </c:pt>
                <c:pt idx="1672">
                  <c:v>4331.2814940000007</c:v>
                </c:pt>
                <c:pt idx="1673">
                  <c:v>1609.4311290000001</c:v>
                </c:pt>
                <c:pt idx="1674">
                  <c:v>25475.817216000003</c:v>
                </c:pt>
                <c:pt idx="1679">
                  <c:v>17399.548208</c:v>
                </c:pt>
                <c:pt idx="1680">
                  <c:v>30403.056335000001</c:v>
                </c:pt>
                <c:pt idx="1681">
                  <c:v>18596.413452000001</c:v>
                </c:pt>
                <c:pt idx="1682">
                  <c:v>22618.222333999998</c:v>
                </c:pt>
                <c:pt idx="1683">
                  <c:v>23516.025498000003</c:v>
                </c:pt>
                <c:pt idx="1684">
                  <c:v>34652.643462</c:v>
                </c:pt>
                <c:pt idx="1685">
                  <c:v>41779.334930999998</c:v>
                </c:pt>
                <c:pt idx="1686">
                  <c:v>26988.774416</c:v>
                </c:pt>
                <c:pt idx="1694">
                  <c:v>13341.172215999999</c:v>
                </c:pt>
                <c:pt idx="1696">
                  <c:v>28066.532991</c:v>
                </c:pt>
                <c:pt idx="1697">
                  <c:v>63830.660522999999</c:v>
                </c:pt>
                <c:pt idx="1698">
                  <c:v>44482.893188999995</c:v>
                </c:pt>
                <c:pt idx="1699">
                  <c:v>2747.5109750000001</c:v>
                </c:pt>
                <c:pt idx="1700">
                  <c:v>1834.7711599999998</c:v>
                </c:pt>
                <c:pt idx="1701">
                  <c:v>24795.939895000003</c:v>
                </c:pt>
                <c:pt idx="1702">
                  <c:v>2631.2804460000002</c:v>
                </c:pt>
                <c:pt idx="1703">
                  <c:v>6158.9203660000003</c:v>
                </c:pt>
                <c:pt idx="1704">
                  <c:v>5820.4083840000003</c:v>
                </c:pt>
                <c:pt idx="1708">
                  <c:v>10017.828278000001</c:v>
                </c:pt>
                <c:pt idx="1711">
                  <c:v>10409.312881000002</c:v>
                </c:pt>
                <c:pt idx="1712">
                  <c:v>19955.158509999997</c:v>
                </c:pt>
                <c:pt idx="1718">
                  <c:v>107795.107911</c:v>
                </c:pt>
                <c:pt idx="1719">
                  <c:v>76885.875732</c:v>
                </c:pt>
                <c:pt idx="1720">
                  <c:v>57042.065430000002</c:v>
                </c:pt>
                <c:pt idx="1721">
                  <c:v>125469.050781</c:v>
                </c:pt>
                <c:pt idx="1722">
                  <c:v>85171.169921999986</c:v>
                </c:pt>
                <c:pt idx="1723">
                  <c:v>91208.391111999998</c:v>
                </c:pt>
                <c:pt idx="1727">
                  <c:v>107795.118164</c:v>
                </c:pt>
                <c:pt idx="1728">
                  <c:v>83410.932862000001</c:v>
                </c:pt>
                <c:pt idx="1729">
                  <c:v>76190.536620000013</c:v>
                </c:pt>
                <c:pt idx="1730">
                  <c:v>63622.935301999998</c:v>
                </c:pt>
                <c:pt idx="1732">
                  <c:v>82476.882322999998</c:v>
                </c:pt>
                <c:pt idx="1735">
                  <c:v>85323.487793000008</c:v>
                </c:pt>
                <c:pt idx="1736">
                  <c:v>94508.444824000006</c:v>
                </c:pt>
                <c:pt idx="1737">
                  <c:v>69568.827393</c:v>
                </c:pt>
                <c:pt idx="1738">
                  <c:v>76211.167724999992</c:v>
                </c:pt>
                <c:pt idx="1739">
                  <c:v>86556.853759000005</c:v>
                </c:pt>
                <c:pt idx="1740">
                  <c:v>100148.005859</c:v>
                </c:pt>
                <c:pt idx="1741">
                  <c:v>90106.084715999998</c:v>
                </c:pt>
                <c:pt idx="1748">
                  <c:v>104192.07421799999</c:v>
                </c:pt>
                <c:pt idx="1749">
                  <c:v>125591.12109300001</c:v>
                </c:pt>
                <c:pt idx="1750">
                  <c:v>82837.830077999999</c:v>
                </c:pt>
                <c:pt idx="1752">
                  <c:v>80609.461914</c:v>
                </c:pt>
                <c:pt idx="1753">
                  <c:v>82609.129394000003</c:v>
                </c:pt>
                <c:pt idx="1760">
                  <c:v>13340.984718</c:v>
                </c:pt>
                <c:pt idx="1766">
                  <c:v>5627.6612509999995</c:v>
                </c:pt>
                <c:pt idx="1769">
                  <c:v>54855.059327000003</c:v>
                </c:pt>
                <c:pt idx="1771">
                  <c:v>15786.884598000001</c:v>
                </c:pt>
                <c:pt idx="1772">
                  <c:v>3474.5533990000004</c:v>
                </c:pt>
                <c:pt idx="1773">
                  <c:v>8387.7399910000004</c:v>
                </c:pt>
                <c:pt idx="1774">
                  <c:v>13547.961914</c:v>
                </c:pt>
                <c:pt idx="1775">
                  <c:v>3208.286987</c:v>
                </c:pt>
                <c:pt idx="1784">
                  <c:v>12857.804917000001</c:v>
                </c:pt>
                <c:pt idx="1786">
                  <c:v>102734.513184</c:v>
                </c:pt>
                <c:pt idx="1787">
                  <c:v>8962.7011189999994</c:v>
                </c:pt>
                <c:pt idx="1788">
                  <c:v>83091.062988000005</c:v>
                </c:pt>
                <c:pt idx="1789">
                  <c:v>81576.473876999997</c:v>
                </c:pt>
                <c:pt idx="1790">
                  <c:v>73383.968261999995</c:v>
                </c:pt>
                <c:pt idx="1792">
                  <c:v>44373.544677999998</c:v>
                </c:pt>
                <c:pt idx="1801">
                  <c:v>22570.076187999999</c:v>
                </c:pt>
                <c:pt idx="1802">
                  <c:v>22948.723755999999</c:v>
                </c:pt>
                <c:pt idx="1803">
                  <c:v>3493.9453680000001</c:v>
                </c:pt>
                <c:pt idx="1804">
                  <c:v>20060.137237999999</c:v>
                </c:pt>
                <c:pt idx="1805">
                  <c:v>23252.484629999999</c:v>
                </c:pt>
                <c:pt idx="1807">
                  <c:v>13600.50741</c:v>
                </c:pt>
                <c:pt idx="1809">
                  <c:v>8053.093089</c:v>
                </c:pt>
                <c:pt idx="1810">
                  <c:v>21251.021194000001</c:v>
                </c:pt>
                <c:pt idx="1811">
                  <c:v>6815.0314330000001</c:v>
                </c:pt>
                <c:pt idx="1812">
                  <c:v>7330.0606379999999</c:v>
                </c:pt>
                <c:pt idx="1813">
                  <c:v>22557.289672000003</c:v>
                </c:pt>
                <c:pt idx="1814">
                  <c:v>5218.2581790000004</c:v>
                </c:pt>
                <c:pt idx="1824">
                  <c:v>83835.271972999995</c:v>
                </c:pt>
                <c:pt idx="1825">
                  <c:v>40157.910155999998</c:v>
                </c:pt>
                <c:pt idx="1828">
                  <c:v>61263.683593000002</c:v>
                </c:pt>
                <c:pt idx="1832">
                  <c:v>5290.6367920000002</c:v>
                </c:pt>
                <c:pt idx="1833">
                  <c:v>1831.599369</c:v>
                </c:pt>
                <c:pt idx="1834">
                  <c:v>80498.100097000002</c:v>
                </c:pt>
                <c:pt idx="1835">
                  <c:v>118720.908692</c:v>
                </c:pt>
                <c:pt idx="1836">
                  <c:v>10570.418075000001</c:v>
                </c:pt>
                <c:pt idx="1837">
                  <c:v>14328.058105999999</c:v>
                </c:pt>
                <c:pt idx="1838">
                  <c:v>2808.6618349999999</c:v>
                </c:pt>
                <c:pt idx="1840">
                  <c:v>3636.7627879999995</c:v>
                </c:pt>
                <c:pt idx="1841">
                  <c:v>125727.16503999999</c:v>
                </c:pt>
                <c:pt idx="1842">
                  <c:v>96001.756834999993</c:v>
                </c:pt>
                <c:pt idx="1843">
                  <c:v>13547.961914</c:v>
                </c:pt>
                <c:pt idx="1844">
                  <c:v>11064.571824000001</c:v>
                </c:pt>
                <c:pt idx="1845">
                  <c:v>119337.416015</c:v>
                </c:pt>
                <c:pt idx="1846">
                  <c:v>8276.4725040000012</c:v>
                </c:pt>
                <c:pt idx="1847">
                  <c:v>9202.3041689999991</c:v>
                </c:pt>
                <c:pt idx="1848">
                  <c:v>30902.489135</c:v>
                </c:pt>
                <c:pt idx="1851">
                  <c:v>23955.284911999999</c:v>
                </c:pt>
                <c:pt idx="1854">
                  <c:v>68804.772949999999</c:v>
                </c:pt>
                <c:pt idx="1855">
                  <c:v>4887.0400230000005</c:v>
                </c:pt>
                <c:pt idx="1856">
                  <c:v>87387.312988999998</c:v>
                </c:pt>
                <c:pt idx="1857">
                  <c:v>93138.640137000009</c:v>
                </c:pt>
                <c:pt idx="1858">
                  <c:v>93138.640137000009</c:v>
                </c:pt>
                <c:pt idx="1859">
                  <c:v>110480.172852</c:v>
                </c:pt>
                <c:pt idx="1870">
                  <c:v>95449.440430000002</c:v>
                </c:pt>
                <c:pt idx="1871">
                  <c:v>98829.285155999998</c:v>
                </c:pt>
                <c:pt idx="1872">
                  <c:v>96312.503417999993</c:v>
                </c:pt>
                <c:pt idx="1873">
                  <c:v>21319.588591</c:v>
                </c:pt>
                <c:pt idx="1875">
                  <c:v>29392.595046999999</c:v>
                </c:pt>
                <c:pt idx="1878">
                  <c:v>4395.8442070000001</c:v>
                </c:pt>
                <c:pt idx="1879">
                  <c:v>14483.251465000001</c:v>
                </c:pt>
                <c:pt idx="1903">
                  <c:v>8259.0918569999994</c:v>
                </c:pt>
                <c:pt idx="1906">
                  <c:v>8885.5388789999997</c:v>
                </c:pt>
                <c:pt idx="1907">
                  <c:v>3373.9146730000002</c:v>
                </c:pt>
                <c:pt idx="1912">
                  <c:v>18628.247314</c:v>
                </c:pt>
                <c:pt idx="1914">
                  <c:v>10823.585152</c:v>
                </c:pt>
                <c:pt idx="1915">
                  <c:v>9702.9906459999984</c:v>
                </c:pt>
                <c:pt idx="1916">
                  <c:v>39451.684143999999</c:v>
                </c:pt>
                <c:pt idx="1917">
                  <c:v>2855.7050789999998</c:v>
                </c:pt>
                <c:pt idx="1918">
                  <c:v>42307.389099</c:v>
                </c:pt>
                <c:pt idx="1921">
                  <c:v>11291.814085999998</c:v>
                </c:pt>
                <c:pt idx="1929">
                  <c:v>90671.521240000002</c:v>
                </c:pt>
                <c:pt idx="1930">
                  <c:v>98641.967774999997</c:v>
                </c:pt>
                <c:pt idx="1932">
                  <c:v>251.94029199999997</c:v>
                </c:pt>
                <c:pt idx="1933">
                  <c:v>16085.133422999999</c:v>
                </c:pt>
                <c:pt idx="1934">
                  <c:v>94474.618164999993</c:v>
                </c:pt>
                <c:pt idx="1935">
                  <c:v>9586.1229860000003</c:v>
                </c:pt>
                <c:pt idx="1936">
                  <c:v>14116.334412</c:v>
                </c:pt>
                <c:pt idx="1940">
                  <c:v>84684.650878</c:v>
                </c:pt>
                <c:pt idx="1941">
                  <c:v>94377.211425999994</c:v>
                </c:pt>
                <c:pt idx="1942">
                  <c:v>98641.967774999997</c:v>
                </c:pt>
                <c:pt idx="1943">
                  <c:v>61888.104980999997</c:v>
                </c:pt>
                <c:pt idx="1945">
                  <c:v>92043.354980000004</c:v>
                </c:pt>
                <c:pt idx="1946">
                  <c:v>6667.4310150000001</c:v>
                </c:pt>
                <c:pt idx="1947">
                  <c:v>15189.066527999999</c:v>
                </c:pt>
                <c:pt idx="1948">
                  <c:v>36830.992432999999</c:v>
                </c:pt>
                <c:pt idx="1949">
                  <c:v>44290.231444999998</c:v>
                </c:pt>
                <c:pt idx="1950">
                  <c:v>42740.978515000003</c:v>
                </c:pt>
                <c:pt idx="1951">
                  <c:v>39238.195557000006</c:v>
                </c:pt>
                <c:pt idx="1952">
                  <c:v>34312.578613999998</c:v>
                </c:pt>
                <c:pt idx="1953">
                  <c:v>48341.449462999997</c:v>
                </c:pt>
                <c:pt idx="1954">
                  <c:v>44290.231444999998</c:v>
                </c:pt>
                <c:pt idx="1955">
                  <c:v>43291.919676999998</c:v>
                </c:pt>
                <c:pt idx="1960">
                  <c:v>75228.366334000006</c:v>
                </c:pt>
                <c:pt idx="1961">
                  <c:v>104842.307617</c:v>
                </c:pt>
                <c:pt idx="1962">
                  <c:v>4801.0085749999998</c:v>
                </c:pt>
                <c:pt idx="1963">
                  <c:v>9277.4094540000006</c:v>
                </c:pt>
                <c:pt idx="1964">
                  <c:v>1327.7514340000002</c:v>
                </c:pt>
                <c:pt idx="1965">
                  <c:v>106361.348144</c:v>
                </c:pt>
                <c:pt idx="1966">
                  <c:v>103349.12597699999</c:v>
                </c:pt>
                <c:pt idx="1967">
                  <c:v>46836.603759999998</c:v>
                </c:pt>
                <c:pt idx="1968">
                  <c:v>100359.46118100001</c:v>
                </c:pt>
                <c:pt idx="1969">
                  <c:v>146493.18261799999</c:v>
                </c:pt>
                <c:pt idx="1970">
                  <c:v>35204.048888999998</c:v>
                </c:pt>
                <c:pt idx="1971">
                  <c:v>120517.23974599999</c:v>
                </c:pt>
                <c:pt idx="1972">
                  <c:v>108094.08544899999</c:v>
                </c:pt>
                <c:pt idx="1973">
                  <c:v>29127.754090000002</c:v>
                </c:pt>
                <c:pt idx="1974">
                  <c:v>27012.852721999996</c:v>
                </c:pt>
                <c:pt idx="1975">
                  <c:v>28104.758545999997</c:v>
                </c:pt>
                <c:pt idx="1976">
                  <c:v>23056.725128000002</c:v>
                </c:pt>
                <c:pt idx="1977">
                  <c:v>25831.031738999998</c:v>
                </c:pt>
                <c:pt idx="1978">
                  <c:v>27726.358153000005</c:v>
                </c:pt>
                <c:pt idx="1979">
                  <c:v>22315.203246999998</c:v>
                </c:pt>
                <c:pt idx="1980">
                  <c:v>20222.242553</c:v>
                </c:pt>
                <c:pt idx="1981">
                  <c:v>21666.316162000003</c:v>
                </c:pt>
                <c:pt idx="1982">
                  <c:v>17459.413573999998</c:v>
                </c:pt>
                <c:pt idx="1983">
                  <c:v>45037.395569</c:v>
                </c:pt>
                <c:pt idx="1984">
                  <c:v>48643.602537999999</c:v>
                </c:pt>
                <c:pt idx="1985">
                  <c:v>79393.606933999996</c:v>
                </c:pt>
                <c:pt idx="2015">
                  <c:v>3805.0752429999993</c:v>
                </c:pt>
                <c:pt idx="2020">
                  <c:v>12770.429321999998</c:v>
                </c:pt>
                <c:pt idx="2021">
                  <c:v>18478.311401999999</c:v>
                </c:pt>
                <c:pt idx="2022">
                  <c:v>13947.264161000001</c:v>
                </c:pt>
                <c:pt idx="2023">
                  <c:v>8140.5971230000005</c:v>
                </c:pt>
                <c:pt idx="2024">
                  <c:v>8356.6554859999997</c:v>
                </c:pt>
                <c:pt idx="2025">
                  <c:v>9471.2374159999999</c:v>
                </c:pt>
                <c:pt idx="2026">
                  <c:v>9415.2554330000003</c:v>
                </c:pt>
                <c:pt idx="2027">
                  <c:v>12361.731079000001</c:v>
                </c:pt>
                <c:pt idx="2028">
                  <c:v>5454.617851</c:v>
                </c:pt>
                <c:pt idx="2029">
                  <c:v>26518.997315000001</c:v>
                </c:pt>
                <c:pt idx="2030">
                  <c:v>50139.347412000003</c:v>
                </c:pt>
                <c:pt idx="2031">
                  <c:v>53807.094117000001</c:v>
                </c:pt>
                <c:pt idx="2032">
                  <c:v>71486.612793000008</c:v>
                </c:pt>
                <c:pt idx="2033">
                  <c:v>7725.998779999999</c:v>
                </c:pt>
                <c:pt idx="2042">
                  <c:v>19709.379967000001</c:v>
                </c:pt>
                <c:pt idx="2078">
                  <c:v>30754.473693999997</c:v>
                </c:pt>
                <c:pt idx="2079">
                  <c:v>34733.043335000002</c:v>
                </c:pt>
                <c:pt idx="2080">
                  <c:v>41379.889770000002</c:v>
                </c:pt>
                <c:pt idx="2081">
                  <c:v>38868.621827000003</c:v>
                </c:pt>
                <c:pt idx="2082">
                  <c:v>9559.3543250000002</c:v>
                </c:pt>
                <c:pt idx="2083">
                  <c:v>6642.343108</c:v>
                </c:pt>
                <c:pt idx="2084">
                  <c:v>4969.1030650000002</c:v>
                </c:pt>
                <c:pt idx="2085">
                  <c:v>9373.1029500000004</c:v>
                </c:pt>
                <c:pt idx="2091">
                  <c:v>8632.2579040000001</c:v>
                </c:pt>
                <c:pt idx="2093">
                  <c:v>10614.738616999999</c:v>
                </c:pt>
                <c:pt idx="2100">
                  <c:v>71087.661376000004</c:v>
                </c:pt>
                <c:pt idx="2103">
                  <c:v>12033.235457999999</c:v>
                </c:pt>
                <c:pt idx="2104">
                  <c:v>26756.490478000003</c:v>
                </c:pt>
                <c:pt idx="2105">
                  <c:v>31927.505736999999</c:v>
                </c:pt>
                <c:pt idx="2106">
                  <c:v>10737.340544000001</c:v>
                </c:pt>
                <c:pt idx="2157">
                  <c:v>7274.2698659999996</c:v>
                </c:pt>
                <c:pt idx="2163">
                  <c:v>2410.9590109999999</c:v>
                </c:pt>
                <c:pt idx="2164">
                  <c:v>7351.7303460000003</c:v>
                </c:pt>
                <c:pt idx="2174">
                  <c:v>96759.058592999994</c:v>
                </c:pt>
                <c:pt idx="2175">
                  <c:v>94272.992066000006</c:v>
                </c:pt>
                <c:pt idx="2176">
                  <c:v>5550.6719060000005</c:v>
                </c:pt>
                <c:pt idx="2178">
                  <c:v>10433.679748</c:v>
                </c:pt>
                <c:pt idx="2179">
                  <c:v>35225.145385999997</c:v>
                </c:pt>
                <c:pt idx="2180">
                  <c:v>11736.287842</c:v>
                </c:pt>
                <c:pt idx="2181">
                  <c:v>10969.741638</c:v>
                </c:pt>
                <c:pt idx="2182">
                  <c:v>11033.880188000001</c:v>
                </c:pt>
                <c:pt idx="2183">
                  <c:v>59678.969236999998</c:v>
                </c:pt>
                <c:pt idx="2184">
                  <c:v>62734.365722000002</c:v>
                </c:pt>
                <c:pt idx="2185">
                  <c:v>66983.400878999993</c:v>
                </c:pt>
                <c:pt idx="2186">
                  <c:v>124537.912109</c:v>
                </c:pt>
                <c:pt idx="2187">
                  <c:v>125237.45605499999</c:v>
                </c:pt>
                <c:pt idx="2188">
                  <c:v>6523.724792</c:v>
                </c:pt>
                <c:pt idx="2189">
                  <c:v>10270.451050000001</c:v>
                </c:pt>
                <c:pt idx="2190">
                  <c:v>10501.664491</c:v>
                </c:pt>
                <c:pt idx="2191">
                  <c:v>6959.029098</c:v>
                </c:pt>
                <c:pt idx="2192">
                  <c:v>1620.0098660000001</c:v>
                </c:pt>
                <c:pt idx="2193">
                  <c:v>30651.888062000002</c:v>
                </c:pt>
                <c:pt idx="2194">
                  <c:v>1689.847184</c:v>
                </c:pt>
                <c:pt idx="2195">
                  <c:v>12715.814331</c:v>
                </c:pt>
                <c:pt idx="2202">
                  <c:v>15459.157227</c:v>
                </c:pt>
                <c:pt idx="2203">
                  <c:v>14822.858123</c:v>
                </c:pt>
                <c:pt idx="2204">
                  <c:v>2173.9574109999999</c:v>
                </c:pt>
                <c:pt idx="2205">
                  <c:v>8644.9131479999996</c:v>
                </c:pt>
                <c:pt idx="2206">
                  <c:v>8766.1867680000014</c:v>
                </c:pt>
                <c:pt idx="2207">
                  <c:v>3637.9917679999999</c:v>
                </c:pt>
                <c:pt idx="2208">
                  <c:v>12884.60814</c:v>
                </c:pt>
                <c:pt idx="2209">
                  <c:v>34338.786865999995</c:v>
                </c:pt>
                <c:pt idx="2210">
                  <c:v>10887.169129</c:v>
                </c:pt>
                <c:pt idx="2211">
                  <c:v>80880.865722000002</c:v>
                </c:pt>
                <c:pt idx="2212">
                  <c:v>37874.629151000001</c:v>
                </c:pt>
                <c:pt idx="2218">
                  <c:v>2519.8082850000001</c:v>
                </c:pt>
                <c:pt idx="2233">
                  <c:v>13893.453522</c:v>
                </c:pt>
                <c:pt idx="2234">
                  <c:v>4557.9035330000006</c:v>
                </c:pt>
                <c:pt idx="2235">
                  <c:v>3348.3060150000001</c:v>
                </c:pt>
                <c:pt idx="2236">
                  <c:v>26754.791930000003</c:v>
                </c:pt>
                <c:pt idx="2237">
                  <c:v>4483.0726619999996</c:v>
                </c:pt>
                <c:pt idx="2238">
                  <c:v>6299.521737</c:v>
                </c:pt>
                <c:pt idx="2239">
                  <c:v>6770.3629080000001</c:v>
                </c:pt>
                <c:pt idx="2240">
                  <c:v>10318.225586</c:v>
                </c:pt>
                <c:pt idx="2241">
                  <c:v>9848.078614</c:v>
                </c:pt>
                <c:pt idx="2242">
                  <c:v>77013.278320000012</c:v>
                </c:pt>
                <c:pt idx="2243">
                  <c:v>3871.2636029999999</c:v>
                </c:pt>
                <c:pt idx="2244">
                  <c:v>87473.343750999993</c:v>
                </c:pt>
                <c:pt idx="2245">
                  <c:v>78189.810303999999</c:v>
                </c:pt>
                <c:pt idx="2246">
                  <c:v>92664.511597000004</c:v>
                </c:pt>
                <c:pt idx="2247">
                  <c:v>89354.499022000004</c:v>
                </c:pt>
                <c:pt idx="2248">
                  <c:v>5819.7842109999992</c:v>
                </c:pt>
                <c:pt idx="2249">
                  <c:v>11517.214233999999</c:v>
                </c:pt>
                <c:pt idx="2250">
                  <c:v>3175.0451650000005</c:v>
                </c:pt>
                <c:pt idx="2251">
                  <c:v>4278.6708069999995</c:v>
                </c:pt>
                <c:pt idx="2252">
                  <c:v>88385.838134000005</c:v>
                </c:pt>
                <c:pt idx="2253">
                  <c:v>86709.765136000002</c:v>
                </c:pt>
                <c:pt idx="2254">
                  <c:v>105576.33422799999</c:v>
                </c:pt>
                <c:pt idx="2255">
                  <c:v>98226.981933000003</c:v>
                </c:pt>
                <c:pt idx="2256">
                  <c:v>64839.009276999997</c:v>
                </c:pt>
                <c:pt idx="2257">
                  <c:v>58094.402587000004</c:v>
                </c:pt>
                <c:pt idx="2258">
                  <c:v>83411.103027000005</c:v>
                </c:pt>
                <c:pt idx="2259">
                  <c:v>76210.167969000002</c:v>
                </c:pt>
                <c:pt idx="2260">
                  <c:v>63427.707031999998</c:v>
                </c:pt>
                <c:pt idx="2261">
                  <c:v>8683.4540399999987</c:v>
                </c:pt>
                <c:pt idx="2262">
                  <c:v>42708.128907000006</c:v>
                </c:pt>
                <c:pt idx="2263">
                  <c:v>92323.269532000006</c:v>
                </c:pt>
                <c:pt idx="2264">
                  <c:v>89786.500977000003</c:v>
                </c:pt>
                <c:pt idx="2265">
                  <c:v>90279.428954000003</c:v>
                </c:pt>
                <c:pt idx="2266">
                  <c:v>99486.899170999997</c:v>
                </c:pt>
                <c:pt idx="2267">
                  <c:v>94014.860350999996</c:v>
                </c:pt>
                <c:pt idx="2268">
                  <c:v>56074.587159000002</c:v>
                </c:pt>
                <c:pt idx="2269">
                  <c:v>100200.139037</c:v>
                </c:pt>
                <c:pt idx="2271">
                  <c:v>29534.175049000001</c:v>
                </c:pt>
                <c:pt idx="2274">
                  <c:v>35309.215086999997</c:v>
                </c:pt>
                <c:pt idx="2275">
                  <c:v>35265.848938999996</c:v>
                </c:pt>
                <c:pt idx="2276">
                  <c:v>33328.720641999993</c:v>
                </c:pt>
                <c:pt idx="2277">
                  <c:v>32677.409669000001</c:v>
                </c:pt>
                <c:pt idx="2278">
                  <c:v>32677.409669000001</c:v>
                </c:pt>
                <c:pt idx="2279">
                  <c:v>31087.118224999995</c:v>
                </c:pt>
                <c:pt idx="2290">
                  <c:v>4364.0243909999999</c:v>
                </c:pt>
                <c:pt idx="2291">
                  <c:v>98222.367186999996</c:v>
                </c:pt>
                <c:pt idx="2292">
                  <c:v>3358.1239619999997</c:v>
                </c:pt>
                <c:pt idx="2293">
                  <c:v>4128.4749449999999</c:v>
                </c:pt>
                <c:pt idx="2295">
                  <c:v>6072.7422739999993</c:v>
                </c:pt>
                <c:pt idx="2298">
                  <c:v>10979.915756</c:v>
                </c:pt>
                <c:pt idx="2299">
                  <c:v>11092.756836</c:v>
                </c:pt>
                <c:pt idx="2300">
                  <c:v>11064.571824000001</c:v>
                </c:pt>
                <c:pt idx="2301">
                  <c:v>13547.961914</c:v>
                </c:pt>
                <c:pt idx="2302">
                  <c:v>14372.068604</c:v>
                </c:pt>
                <c:pt idx="2303">
                  <c:v>14372.068604</c:v>
                </c:pt>
                <c:pt idx="2304">
                  <c:v>14372.068604</c:v>
                </c:pt>
                <c:pt idx="2306">
                  <c:v>85629.893066000004</c:v>
                </c:pt>
                <c:pt idx="2307">
                  <c:v>29590.229491999999</c:v>
                </c:pt>
                <c:pt idx="2309">
                  <c:v>1075.043455</c:v>
                </c:pt>
                <c:pt idx="2311">
                  <c:v>4003.2499589999998</c:v>
                </c:pt>
                <c:pt idx="2316">
                  <c:v>20706.797255999998</c:v>
                </c:pt>
                <c:pt idx="2317">
                  <c:v>46491.006408000001</c:v>
                </c:pt>
                <c:pt idx="2320">
                  <c:v>11564.111815</c:v>
                </c:pt>
                <c:pt idx="2321">
                  <c:v>17477.633910999997</c:v>
                </c:pt>
                <c:pt idx="2322">
                  <c:v>104433.079101</c:v>
                </c:pt>
                <c:pt idx="2326">
                  <c:v>1339.455211</c:v>
                </c:pt>
                <c:pt idx="2327">
                  <c:v>85314.962159000002</c:v>
                </c:pt>
                <c:pt idx="2328">
                  <c:v>101326.182128</c:v>
                </c:pt>
                <c:pt idx="2329">
                  <c:v>6611.9829339999997</c:v>
                </c:pt>
                <c:pt idx="2330">
                  <c:v>131254.50097699999</c:v>
                </c:pt>
                <c:pt idx="2331">
                  <c:v>101244.10498</c:v>
                </c:pt>
                <c:pt idx="2332">
                  <c:v>6196.5582079999995</c:v>
                </c:pt>
                <c:pt idx="2335">
                  <c:v>11764.802143000001</c:v>
                </c:pt>
                <c:pt idx="2339">
                  <c:v>28879.832306000004</c:v>
                </c:pt>
                <c:pt idx="2340">
                  <c:v>27062.019073000003</c:v>
                </c:pt>
                <c:pt idx="2342">
                  <c:v>89179.755858999997</c:v>
                </c:pt>
                <c:pt idx="2344">
                  <c:v>82553.732420999993</c:v>
                </c:pt>
                <c:pt idx="2345">
                  <c:v>19562.676930000001</c:v>
                </c:pt>
                <c:pt idx="2346">
                  <c:v>112042.604492</c:v>
                </c:pt>
                <c:pt idx="2347">
                  <c:v>115506.758789</c:v>
                </c:pt>
                <c:pt idx="2348">
                  <c:v>115617.495117</c:v>
                </c:pt>
                <c:pt idx="2349">
                  <c:v>102389.11816399998</c:v>
                </c:pt>
                <c:pt idx="2350">
                  <c:v>86233.886352999994</c:v>
                </c:pt>
                <c:pt idx="2351">
                  <c:v>24652.304321</c:v>
                </c:pt>
                <c:pt idx="2352">
                  <c:v>34648.221862999999</c:v>
                </c:pt>
                <c:pt idx="2353">
                  <c:v>7964.9572549999993</c:v>
                </c:pt>
                <c:pt idx="2354">
                  <c:v>14329.934723999999</c:v>
                </c:pt>
                <c:pt idx="2355">
                  <c:v>12263.712667</c:v>
                </c:pt>
                <c:pt idx="2356">
                  <c:v>6870.3962869999996</c:v>
                </c:pt>
                <c:pt idx="2359">
                  <c:v>2553.6941139999999</c:v>
                </c:pt>
                <c:pt idx="2361">
                  <c:v>2159.1010550000001</c:v>
                </c:pt>
                <c:pt idx="2362">
                  <c:v>4003.2499589999998</c:v>
                </c:pt>
                <c:pt idx="2363">
                  <c:v>3361.128017</c:v>
                </c:pt>
                <c:pt idx="2364">
                  <c:v>3180.7328819999998</c:v>
                </c:pt>
                <c:pt idx="2366">
                  <c:v>7215.6411690000004</c:v>
                </c:pt>
                <c:pt idx="2367">
                  <c:v>6827.9639659999993</c:v>
                </c:pt>
                <c:pt idx="2368">
                  <c:v>1536.214827</c:v>
                </c:pt>
                <c:pt idx="2369">
                  <c:v>920.14795300000014</c:v>
                </c:pt>
                <c:pt idx="2370">
                  <c:v>1694.7526200000002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478-4B2C-9018-8AC0A2F6A43B}"/>
            </c:ext>
          </c:extLst>
        </c:ser>
        <c:ser>
          <c:idx val="16"/>
          <c:order val="16"/>
          <c:tx>
            <c:v>San Marcos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8539757156398805E-2"/>
                  <c:y val="-4.4436336454486074E-2"/>
                </c:manualLayout>
              </c:layout>
              <c:numFmt formatCode="#,##0.00" sourceLinked="0"/>
              <c:spPr>
                <a:solidFill>
                  <a:schemeClr val="accent1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pivot_jur!$AD$6:$AD$2380</c:f>
              <c:numCache>
                <c:formatCode>General</c:formatCode>
                <c:ptCount val="2375"/>
                <c:pt idx="33">
                  <c:v>71505</c:v>
                </c:pt>
                <c:pt idx="296">
                  <c:v>75792</c:v>
                </c:pt>
                <c:pt idx="301">
                  <c:v>3720</c:v>
                </c:pt>
                <c:pt idx="610">
                  <c:v>76592</c:v>
                </c:pt>
                <c:pt idx="612">
                  <c:v>76370</c:v>
                </c:pt>
                <c:pt idx="613">
                  <c:v>84102</c:v>
                </c:pt>
                <c:pt idx="614">
                  <c:v>73181</c:v>
                </c:pt>
                <c:pt idx="701">
                  <c:v>67828</c:v>
                </c:pt>
                <c:pt idx="702">
                  <c:v>70985</c:v>
                </c:pt>
                <c:pt idx="1076">
                  <c:v>20300</c:v>
                </c:pt>
                <c:pt idx="1081">
                  <c:v>90467</c:v>
                </c:pt>
                <c:pt idx="1082">
                  <c:v>91699</c:v>
                </c:pt>
                <c:pt idx="1471">
                  <c:v>75199</c:v>
                </c:pt>
                <c:pt idx="1472">
                  <c:v>72061</c:v>
                </c:pt>
                <c:pt idx="1473">
                  <c:v>57701</c:v>
                </c:pt>
                <c:pt idx="1474">
                  <c:v>4787</c:v>
                </c:pt>
                <c:pt idx="1475">
                  <c:v>8466</c:v>
                </c:pt>
                <c:pt idx="1476">
                  <c:v>9529</c:v>
                </c:pt>
                <c:pt idx="1477">
                  <c:v>73188</c:v>
                </c:pt>
                <c:pt idx="1665">
                  <c:v>9766</c:v>
                </c:pt>
                <c:pt idx="1666">
                  <c:v>61707</c:v>
                </c:pt>
                <c:pt idx="1781">
                  <c:v>3400</c:v>
                </c:pt>
                <c:pt idx="1815">
                  <c:v>72027</c:v>
                </c:pt>
                <c:pt idx="1850">
                  <c:v>5571</c:v>
                </c:pt>
                <c:pt idx="1861">
                  <c:v>5247</c:v>
                </c:pt>
                <c:pt idx="1887">
                  <c:v>10750</c:v>
                </c:pt>
                <c:pt idx="1902">
                  <c:v>5956</c:v>
                </c:pt>
                <c:pt idx="2088">
                  <c:v>7283</c:v>
                </c:pt>
                <c:pt idx="2089">
                  <c:v>13719</c:v>
                </c:pt>
                <c:pt idx="2090">
                  <c:v>13056</c:v>
                </c:pt>
                <c:pt idx="2101">
                  <c:v>17773</c:v>
                </c:pt>
                <c:pt idx="2102">
                  <c:v>18393</c:v>
                </c:pt>
                <c:pt idx="2140">
                  <c:v>6824</c:v>
                </c:pt>
                <c:pt idx="2280">
                  <c:v>8390</c:v>
                </c:pt>
                <c:pt idx="2281">
                  <c:v>8535</c:v>
                </c:pt>
                <c:pt idx="2282">
                  <c:v>9840</c:v>
                </c:pt>
                <c:pt idx="2283">
                  <c:v>8637</c:v>
                </c:pt>
                <c:pt idx="2284">
                  <c:v>63050</c:v>
                </c:pt>
                <c:pt idx="2285">
                  <c:v>67026</c:v>
                </c:pt>
                <c:pt idx="2286">
                  <c:v>13235</c:v>
                </c:pt>
                <c:pt idx="2287">
                  <c:v>10266</c:v>
                </c:pt>
                <c:pt idx="2288">
                  <c:v>16774</c:v>
                </c:pt>
                <c:pt idx="2314">
                  <c:v>77112</c:v>
                </c:pt>
                <c:pt idx="2324">
                  <c:v>70277</c:v>
                </c:pt>
              </c:numCache>
            </c:numRef>
          </c:xVal>
          <c:yVal>
            <c:numRef>
              <c:f>pivot_jur!$AE$6:$AE$2380</c:f>
              <c:numCache>
                <c:formatCode>General</c:formatCode>
                <c:ptCount val="2375"/>
                <c:pt idx="33">
                  <c:v>77749.018066999997</c:v>
                </c:pt>
                <c:pt idx="296">
                  <c:v>79684.667235999994</c:v>
                </c:pt>
                <c:pt idx="301">
                  <c:v>2967.6026909999996</c:v>
                </c:pt>
                <c:pt idx="610">
                  <c:v>84515.330077999999</c:v>
                </c:pt>
                <c:pt idx="612">
                  <c:v>82144.660644999996</c:v>
                </c:pt>
                <c:pt idx="613">
                  <c:v>87905.460449999999</c:v>
                </c:pt>
                <c:pt idx="614">
                  <c:v>78937.121094000002</c:v>
                </c:pt>
                <c:pt idx="701">
                  <c:v>79864.221191000004</c:v>
                </c:pt>
                <c:pt idx="702">
                  <c:v>89242.548340000008</c:v>
                </c:pt>
                <c:pt idx="1076">
                  <c:v>15620.141602</c:v>
                </c:pt>
                <c:pt idx="1081">
                  <c:v>92878.752928999995</c:v>
                </c:pt>
                <c:pt idx="1082">
                  <c:v>95406.507812000011</c:v>
                </c:pt>
                <c:pt idx="1471">
                  <c:v>59838.676025000008</c:v>
                </c:pt>
                <c:pt idx="1472">
                  <c:v>83241.574705999999</c:v>
                </c:pt>
                <c:pt idx="1473">
                  <c:v>59838.676025000008</c:v>
                </c:pt>
                <c:pt idx="1474">
                  <c:v>8942.4983219999995</c:v>
                </c:pt>
                <c:pt idx="1475">
                  <c:v>8516.7365119999995</c:v>
                </c:pt>
                <c:pt idx="1476">
                  <c:v>12319.845762999999</c:v>
                </c:pt>
                <c:pt idx="1477">
                  <c:v>81504.338379000008</c:v>
                </c:pt>
                <c:pt idx="1665">
                  <c:v>10717.285188</c:v>
                </c:pt>
                <c:pt idx="1666">
                  <c:v>72595.742677000002</c:v>
                </c:pt>
                <c:pt idx="1781">
                  <c:v>2636.0865029999995</c:v>
                </c:pt>
                <c:pt idx="1815">
                  <c:v>95475.370604999989</c:v>
                </c:pt>
                <c:pt idx="1850">
                  <c:v>7569.9132380000001</c:v>
                </c:pt>
                <c:pt idx="1861">
                  <c:v>2392.3008340000001</c:v>
                </c:pt>
                <c:pt idx="1887">
                  <c:v>13245.135742999999</c:v>
                </c:pt>
                <c:pt idx="1902">
                  <c:v>6895.5158689999989</c:v>
                </c:pt>
                <c:pt idx="2088">
                  <c:v>5562.0118409999995</c:v>
                </c:pt>
                <c:pt idx="2089">
                  <c:v>10891.181931000001</c:v>
                </c:pt>
                <c:pt idx="2090">
                  <c:v>13330.713715</c:v>
                </c:pt>
                <c:pt idx="2101">
                  <c:v>14867.319579999999</c:v>
                </c:pt>
                <c:pt idx="2102">
                  <c:v>14324.437195</c:v>
                </c:pt>
                <c:pt idx="2140">
                  <c:v>8517.9220889999997</c:v>
                </c:pt>
                <c:pt idx="2280">
                  <c:v>8175.1719509999994</c:v>
                </c:pt>
                <c:pt idx="2281">
                  <c:v>10645.826689</c:v>
                </c:pt>
                <c:pt idx="2282">
                  <c:v>11581.445892</c:v>
                </c:pt>
                <c:pt idx="2283">
                  <c:v>11600.951599</c:v>
                </c:pt>
                <c:pt idx="2284">
                  <c:v>70921.72119099999</c:v>
                </c:pt>
                <c:pt idx="2285">
                  <c:v>71167.927977999992</c:v>
                </c:pt>
                <c:pt idx="2286">
                  <c:v>10138.949646000001</c:v>
                </c:pt>
                <c:pt idx="2287">
                  <c:v>7983.4798280000005</c:v>
                </c:pt>
                <c:pt idx="2288">
                  <c:v>13688.506346999999</c:v>
                </c:pt>
                <c:pt idx="2314">
                  <c:v>83328.525391000003</c:v>
                </c:pt>
                <c:pt idx="2324">
                  <c:v>75163.379883000001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478-4B2C-9018-8AC0A2F6A43B}"/>
            </c:ext>
          </c:extLst>
        </c:ser>
        <c:ser>
          <c:idx val="17"/>
          <c:order val="17"/>
          <c:tx>
            <c:v>Santee</c:v>
          </c:tx>
          <c:spPr>
            <a:ln w="19050">
              <a:noFill/>
            </a:ln>
          </c:spPr>
          <c:trendline>
            <c:spPr>
              <a:ln w="12700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47193042958679E-2"/>
                  <c:y val="-4.7147061896247081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pivot_jur!$AF$6:$AF$2380</c:f>
              <c:numCache>
                <c:formatCode>General</c:formatCode>
                <c:ptCount val="2375"/>
                <c:pt idx="40">
                  <c:v>3300</c:v>
                </c:pt>
                <c:pt idx="170">
                  <c:v>10997</c:v>
                </c:pt>
                <c:pt idx="236">
                  <c:v>19800</c:v>
                </c:pt>
                <c:pt idx="309">
                  <c:v>11600</c:v>
                </c:pt>
                <c:pt idx="310">
                  <c:v>25000</c:v>
                </c:pt>
                <c:pt idx="311">
                  <c:v>2900</c:v>
                </c:pt>
                <c:pt idx="312">
                  <c:v>32600</c:v>
                </c:pt>
                <c:pt idx="313">
                  <c:v>41900</c:v>
                </c:pt>
                <c:pt idx="405">
                  <c:v>10400</c:v>
                </c:pt>
                <c:pt idx="426">
                  <c:v>2000</c:v>
                </c:pt>
                <c:pt idx="451">
                  <c:v>3300</c:v>
                </c:pt>
                <c:pt idx="454">
                  <c:v>15800</c:v>
                </c:pt>
                <c:pt idx="492">
                  <c:v>5600</c:v>
                </c:pt>
                <c:pt idx="559">
                  <c:v>45188</c:v>
                </c:pt>
                <c:pt idx="563">
                  <c:v>26800</c:v>
                </c:pt>
                <c:pt idx="564">
                  <c:v>14000</c:v>
                </c:pt>
                <c:pt idx="565">
                  <c:v>6670</c:v>
                </c:pt>
                <c:pt idx="566">
                  <c:v>8800</c:v>
                </c:pt>
                <c:pt idx="567">
                  <c:v>11000</c:v>
                </c:pt>
                <c:pt idx="590">
                  <c:v>9600</c:v>
                </c:pt>
                <c:pt idx="591">
                  <c:v>18100</c:v>
                </c:pt>
                <c:pt idx="609">
                  <c:v>8700</c:v>
                </c:pt>
                <c:pt idx="611">
                  <c:v>21200</c:v>
                </c:pt>
                <c:pt idx="637">
                  <c:v>18700</c:v>
                </c:pt>
                <c:pt idx="638">
                  <c:v>2400</c:v>
                </c:pt>
                <c:pt idx="731">
                  <c:v>37462</c:v>
                </c:pt>
                <c:pt idx="732">
                  <c:v>37734</c:v>
                </c:pt>
                <c:pt idx="853">
                  <c:v>26400</c:v>
                </c:pt>
                <c:pt idx="953">
                  <c:v>44181</c:v>
                </c:pt>
                <c:pt idx="954">
                  <c:v>45213</c:v>
                </c:pt>
                <c:pt idx="977">
                  <c:v>20400</c:v>
                </c:pt>
                <c:pt idx="998">
                  <c:v>37200</c:v>
                </c:pt>
                <c:pt idx="1109">
                  <c:v>53462</c:v>
                </c:pt>
                <c:pt idx="1344">
                  <c:v>2800</c:v>
                </c:pt>
                <c:pt idx="1345">
                  <c:v>3900</c:v>
                </c:pt>
                <c:pt idx="1346">
                  <c:v>4400</c:v>
                </c:pt>
                <c:pt idx="1348">
                  <c:v>35600</c:v>
                </c:pt>
                <c:pt idx="1349">
                  <c:v>9200</c:v>
                </c:pt>
                <c:pt idx="1350">
                  <c:v>11500</c:v>
                </c:pt>
                <c:pt idx="1351">
                  <c:v>33000</c:v>
                </c:pt>
                <c:pt idx="1418">
                  <c:v>19000</c:v>
                </c:pt>
                <c:pt idx="1535">
                  <c:v>17300</c:v>
                </c:pt>
                <c:pt idx="1536">
                  <c:v>22300</c:v>
                </c:pt>
                <c:pt idx="1537">
                  <c:v>19000</c:v>
                </c:pt>
                <c:pt idx="1570">
                  <c:v>8000</c:v>
                </c:pt>
                <c:pt idx="1663">
                  <c:v>46785</c:v>
                </c:pt>
                <c:pt idx="1713">
                  <c:v>26400</c:v>
                </c:pt>
                <c:pt idx="1714">
                  <c:v>6000</c:v>
                </c:pt>
                <c:pt idx="1715">
                  <c:v>7000</c:v>
                </c:pt>
                <c:pt idx="1716">
                  <c:v>3900</c:v>
                </c:pt>
                <c:pt idx="1892">
                  <c:v>40655</c:v>
                </c:pt>
                <c:pt idx="1893">
                  <c:v>42647</c:v>
                </c:pt>
                <c:pt idx="1894">
                  <c:v>41819</c:v>
                </c:pt>
                <c:pt idx="2215">
                  <c:v>14192</c:v>
                </c:pt>
                <c:pt idx="2216">
                  <c:v>38996</c:v>
                </c:pt>
                <c:pt idx="2217">
                  <c:v>21874</c:v>
                </c:pt>
                <c:pt idx="2337">
                  <c:v>6000</c:v>
                </c:pt>
                <c:pt idx="2338">
                  <c:v>2900</c:v>
                </c:pt>
              </c:numCache>
            </c:numRef>
          </c:xVal>
          <c:yVal>
            <c:numRef>
              <c:f>pivot_jur!$AG$6:$AG$2380</c:f>
              <c:numCache>
                <c:formatCode>General</c:formatCode>
                <c:ptCount val="2375"/>
                <c:pt idx="40">
                  <c:v>869.96478699999989</c:v>
                </c:pt>
                <c:pt idx="170">
                  <c:v>12337.758911000001</c:v>
                </c:pt>
                <c:pt idx="236">
                  <c:v>12254.071594999999</c:v>
                </c:pt>
                <c:pt idx="309">
                  <c:v>8737.9126899999992</c:v>
                </c:pt>
                <c:pt idx="310">
                  <c:v>16587.513649</c:v>
                </c:pt>
                <c:pt idx="311">
                  <c:v>3812.6723019999999</c:v>
                </c:pt>
                <c:pt idx="312">
                  <c:v>37032.521422999998</c:v>
                </c:pt>
                <c:pt idx="313">
                  <c:v>44959.015992000001</c:v>
                </c:pt>
                <c:pt idx="405">
                  <c:v>5131.1218550000003</c:v>
                </c:pt>
                <c:pt idx="426">
                  <c:v>2026.7246129999999</c:v>
                </c:pt>
                <c:pt idx="451">
                  <c:v>371.38906699999995</c:v>
                </c:pt>
                <c:pt idx="454">
                  <c:v>13543.417776999999</c:v>
                </c:pt>
                <c:pt idx="492">
                  <c:v>6452.8141379999997</c:v>
                </c:pt>
                <c:pt idx="559">
                  <c:v>51353.289552000002</c:v>
                </c:pt>
                <c:pt idx="563">
                  <c:v>22285.703996000004</c:v>
                </c:pt>
                <c:pt idx="564">
                  <c:v>8215.8072319999992</c:v>
                </c:pt>
                <c:pt idx="565">
                  <c:v>7770.606323</c:v>
                </c:pt>
                <c:pt idx="566">
                  <c:v>5120.1043360000003</c:v>
                </c:pt>
                <c:pt idx="567">
                  <c:v>8961.4396209999995</c:v>
                </c:pt>
                <c:pt idx="590">
                  <c:v>5451.7077440000003</c:v>
                </c:pt>
                <c:pt idx="591">
                  <c:v>13554.949936000001</c:v>
                </c:pt>
                <c:pt idx="609">
                  <c:v>5893.4593850000001</c:v>
                </c:pt>
                <c:pt idx="611">
                  <c:v>18469.120450999999</c:v>
                </c:pt>
                <c:pt idx="637">
                  <c:v>14908.732505999998</c:v>
                </c:pt>
                <c:pt idx="638">
                  <c:v>2542.0144959999998</c:v>
                </c:pt>
                <c:pt idx="731">
                  <c:v>38902.456787000003</c:v>
                </c:pt>
                <c:pt idx="732">
                  <c:v>40873.199219000002</c:v>
                </c:pt>
                <c:pt idx="853">
                  <c:v>15758.924318000001</c:v>
                </c:pt>
                <c:pt idx="953">
                  <c:v>54889.263184000003</c:v>
                </c:pt>
                <c:pt idx="954">
                  <c:v>53542.108643000007</c:v>
                </c:pt>
                <c:pt idx="977">
                  <c:v>14273.426217</c:v>
                </c:pt>
                <c:pt idx="998">
                  <c:v>29003.759962000004</c:v>
                </c:pt>
                <c:pt idx="1109">
                  <c:v>64972.508055999999</c:v>
                </c:pt>
                <c:pt idx="1344">
                  <c:v>2276.2807809999999</c:v>
                </c:pt>
                <c:pt idx="1345">
                  <c:v>3150.399308</c:v>
                </c:pt>
                <c:pt idx="1346">
                  <c:v>734.58953599999995</c:v>
                </c:pt>
                <c:pt idx="1348">
                  <c:v>23465.743941999997</c:v>
                </c:pt>
                <c:pt idx="1349">
                  <c:v>5340.3065729999998</c:v>
                </c:pt>
                <c:pt idx="1350">
                  <c:v>7910.4179519999998</c:v>
                </c:pt>
                <c:pt idx="1351">
                  <c:v>14221.915267</c:v>
                </c:pt>
                <c:pt idx="1418">
                  <c:v>20267.78659</c:v>
                </c:pt>
                <c:pt idx="1535">
                  <c:v>12222.269944</c:v>
                </c:pt>
                <c:pt idx="1536">
                  <c:v>19246.76886</c:v>
                </c:pt>
                <c:pt idx="1537">
                  <c:v>14301.513632999999</c:v>
                </c:pt>
                <c:pt idx="1570">
                  <c:v>2838.4479000000001</c:v>
                </c:pt>
                <c:pt idx="1663">
                  <c:v>53542.108643000007</c:v>
                </c:pt>
                <c:pt idx="1713">
                  <c:v>26615.140687000003</c:v>
                </c:pt>
                <c:pt idx="1714">
                  <c:v>9926.6316389999993</c:v>
                </c:pt>
                <c:pt idx="1715">
                  <c:v>6834.6479219999992</c:v>
                </c:pt>
                <c:pt idx="1716">
                  <c:v>9505.6763599999995</c:v>
                </c:pt>
                <c:pt idx="1892">
                  <c:v>44789.526123999996</c:v>
                </c:pt>
                <c:pt idx="1893">
                  <c:v>48545.562254999997</c:v>
                </c:pt>
                <c:pt idx="1894">
                  <c:v>46253.482421000001</c:v>
                </c:pt>
                <c:pt idx="2215">
                  <c:v>17781.193909000001</c:v>
                </c:pt>
                <c:pt idx="2216">
                  <c:v>36606.112061</c:v>
                </c:pt>
                <c:pt idx="2217">
                  <c:v>19715.830383</c:v>
                </c:pt>
                <c:pt idx="2337">
                  <c:v>5530.2869719999999</c:v>
                </c:pt>
                <c:pt idx="2338">
                  <c:v>874.90020099999992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478-4B2C-9018-8AC0A2F6A43B}"/>
            </c:ext>
          </c:extLst>
        </c:ser>
        <c:ser>
          <c:idx val="18"/>
          <c:order val="18"/>
          <c:tx>
            <c:v>Solana Beach</c:v>
          </c:tx>
          <c:spPr>
            <a:ln w="19050">
              <a:noFill/>
            </a:ln>
          </c:spPr>
          <c:trendline>
            <c:spPr>
              <a:ln w="15875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7944261971592019E-2"/>
                  <c:y val="3.5571583125261777E-2"/>
                </c:manualLayout>
              </c:layout>
              <c:numFmt formatCode="#,##0.00" sourceLinked="0"/>
              <c:spPr>
                <a:solidFill>
                  <a:schemeClr val="accent1">
                    <a:lumMod val="40000"/>
                    <a:lumOff val="6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pivot_jur!$AH$6:$AH$2380</c:f>
              <c:numCache>
                <c:formatCode>General</c:formatCode>
                <c:ptCount val="2375"/>
                <c:pt idx="135">
                  <c:v>27500</c:v>
                </c:pt>
                <c:pt idx="303">
                  <c:v>4058</c:v>
                </c:pt>
                <c:pt idx="791">
                  <c:v>104595</c:v>
                </c:pt>
                <c:pt idx="1134">
                  <c:v>21100</c:v>
                </c:pt>
                <c:pt idx="1139">
                  <c:v>10277</c:v>
                </c:pt>
                <c:pt idx="1140">
                  <c:v>15400</c:v>
                </c:pt>
                <c:pt idx="1141">
                  <c:v>13500</c:v>
                </c:pt>
                <c:pt idx="1143">
                  <c:v>13100</c:v>
                </c:pt>
                <c:pt idx="1144">
                  <c:v>3100</c:v>
                </c:pt>
                <c:pt idx="1155">
                  <c:v>116241</c:v>
                </c:pt>
                <c:pt idx="1156">
                  <c:v>4626</c:v>
                </c:pt>
                <c:pt idx="1157">
                  <c:v>122507</c:v>
                </c:pt>
                <c:pt idx="1158">
                  <c:v>111400</c:v>
                </c:pt>
                <c:pt idx="1159">
                  <c:v>118363</c:v>
                </c:pt>
                <c:pt idx="1160">
                  <c:v>6238</c:v>
                </c:pt>
                <c:pt idx="1412">
                  <c:v>12400</c:v>
                </c:pt>
                <c:pt idx="1417">
                  <c:v>19300</c:v>
                </c:pt>
                <c:pt idx="1534">
                  <c:v>3400</c:v>
                </c:pt>
                <c:pt idx="1569">
                  <c:v>3700</c:v>
                </c:pt>
                <c:pt idx="1860">
                  <c:v>98447</c:v>
                </c:pt>
                <c:pt idx="2019">
                  <c:v>7714</c:v>
                </c:pt>
                <c:pt idx="2297">
                  <c:v>11953</c:v>
                </c:pt>
                <c:pt idx="2305">
                  <c:v>8922</c:v>
                </c:pt>
                <c:pt idx="2312">
                  <c:v>5147</c:v>
                </c:pt>
                <c:pt idx="2313">
                  <c:v>9353</c:v>
                </c:pt>
              </c:numCache>
            </c:numRef>
          </c:xVal>
          <c:yVal>
            <c:numRef>
              <c:f>pivot_jur!$AI$6:$AI$2380</c:f>
              <c:numCache>
                <c:formatCode>General</c:formatCode>
                <c:ptCount val="2375"/>
                <c:pt idx="135">
                  <c:v>18846.320984999998</c:v>
                </c:pt>
                <c:pt idx="303">
                  <c:v>1617.3332519999999</c:v>
                </c:pt>
                <c:pt idx="791">
                  <c:v>124591.485839</c:v>
                </c:pt>
                <c:pt idx="1134">
                  <c:v>15729.08152</c:v>
                </c:pt>
                <c:pt idx="1139">
                  <c:v>8204.1354360000005</c:v>
                </c:pt>
                <c:pt idx="1140">
                  <c:v>11566.419098999999</c:v>
                </c:pt>
                <c:pt idx="1141">
                  <c:v>8332.6223989999999</c:v>
                </c:pt>
                <c:pt idx="1143">
                  <c:v>11833.052154000001</c:v>
                </c:pt>
                <c:pt idx="1144">
                  <c:v>2349.8863390000001</c:v>
                </c:pt>
                <c:pt idx="1155">
                  <c:v>122521.512694</c:v>
                </c:pt>
                <c:pt idx="1156">
                  <c:v>8008.8832710000006</c:v>
                </c:pt>
                <c:pt idx="1157">
                  <c:v>107730.947267</c:v>
                </c:pt>
                <c:pt idx="1158">
                  <c:v>99697.825194999998</c:v>
                </c:pt>
                <c:pt idx="1159">
                  <c:v>111052.08642600001</c:v>
                </c:pt>
                <c:pt idx="1160">
                  <c:v>6415.7859349999999</c:v>
                </c:pt>
                <c:pt idx="1412">
                  <c:v>10978.721724999999</c:v>
                </c:pt>
                <c:pt idx="1417">
                  <c:v>10615.710647</c:v>
                </c:pt>
                <c:pt idx="1534">
                  <c:v>1604.998</c:v>
                </c:pt>
                <c:pt idx="1569">
                  <c:v>2969.0213749999998</c:v>
                </c:pt>
                <c:pt idx="1860">
                  <c:v>102506.099122</c:v>
                </c:pt>
                <c:pt idx="2019">
                  <c:v>5957.5836489999992</c:v>
                </c:pt>
                <c:pt idx="2297">
                  <c:v>13026.308594</c:v>
                </c:pt>
                <c:pt idx="2305">
                  <c:v>14619.549071999998</c:v>
                </c:pt>
                <c:pt idx="2312">
                  <c:v>1050.196655</c:v>
                </c:pt>
                <c:pt idx="2313">
                  <c:v>8545.9891360000001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478-4B2C-9018-8AC0A2F6A43B}"/>
            </c:ext>
          </c:extLst>
        </c:ser>
        <c:ser>
          <c:idx val="19"/>
          <c:order val="19"/>
          <c:tx>
            <c:v>Vista</c:v>
          </c:tx>
          <c:spPr>
            <a:ln w="19050">
              <a:noFill/>
            </a:ln>
          </c:spPr>
          <c:trendline>
            <c:spPr>
              <a:ln w="15875">
                <a:solidFill>
                  <a:srgbClr val="FF99FF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876520999848776E-2"/>
                  <c:y val="-7.8055174765818275E-2"/>
                </c:manualLayout>
              </c:layout>
              <c:numFmt formatCode="#,##0.00" sourceLinked="0"/>
              <c:spPr>
                <a:solidFill>
                  <a:srgbClr val="FFCCFF"/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pivot_jur!$AJ$6:$AJ$2380</c:f>
              <c:numCache>
                <c:formatCode>General</c:formatCode>
                <c:ptCount val="2375"/>
                <c:pt idx="349">
                  <c:v>14564</c:v>
                </c:pt>
                <c:pt idx="597">
                  <c:v>50628</c:v>
                </c:pt>
                <c:pt idx="598">
                  <c:v>68789</c:v>
                </c:pt>
                <c:pt idx="615">
                  <c:v>69572</c:v>
                </c:pt>
                <c:pt idx="616">
                  <c:v>63451</c:v>
                </c:pt>
                <c:pt idx="698">
                  <c:v>52703</c:v>
                </c:pt>
                <c:pt idx="699">
                  <c:v>59377</c:v>
                </c:pt>
                <c:pt idx="700">
                  <c:v>58203</c:v>
                </c:pt>
                <c:pt idx="996">
                  <c:v>17400</c:v>
                </c:pt>
                <c:pt idx="1046">
                  <c:v>10659</c:v>
                </c:pt>
                <c:pt idx="1289">
                  <c:v>9018</c:v>
                </c:pt>
                <c:pt idx="1485">
                  <c:v>57525</c:v>
                </c:pt>
                <c:pt idx="1486">
                  <c:v>69059</c:v>
                </c:pt>
                <c:pt idx="1487">
                  <c:v>54939</c:v>
                </c:pt>
                <c:pt idx="1761">
                  <c:v>8900</c:v>
                </c:pt>
                <c:pt idx="1896">
                  <c:v>57274</c:v>
                </c:pt>
                <c:pt idx="1897">
                  <c:v>52703</c:v>
                </c:pt>
                <c:pt idx="1898">
                  <c:v>12584</c:v>
                </c:pt>
                <c:pt idx="1899">
                  <c:v>13167</c:v>
                </c:pt>
                <c:pt idx="1900">
                  <c:v>4186</c:v>
                </c:pt>
                <c:pt idx="1901">
                  <c:v>3053</c:v>
                </c:pt>
                <c:pt idx="2086">
                  <c:v>4501</c:v>
                </c:pt>
                <c:pt idx="2087">
                  <c:v>3117</c:v>
                </c:pt>
                <c:pt idx="2121">
                  <c:v>8764</c:v>
                </c:pt>
                <c:pt idx="2124">
                  <c:v>7365</c:v>
                </c:pt>
                <c:pt idx="2125">
                  <c:v>10531</c:v>
                </c:pt>
                <c:pt idx="2126">
                  <c:v>6772</c:v>
                </c:pt>
                <c:pt idx="2196">
                  <c:v>18372</c:v>
                </c:pt>
                <c:pt idx="2197">
                  <c:v>15988</c:v>
                </c:pt>
                <c:pt idx="2198">
                  <c:v>9247</c:v>
                </c:pt>
                <c:pt idx="2199">
                  <c:v>8414</c:v>
                </c:pt>
                <c:pt idx="2200">
                  <c:v>62492</c:v>
                </c:pt>
                <c:pt idx="2201">
                  <c:v>10790</c:v>
                </c:pt>
              </c:numCache>
            </c:numRef>
          </c:xVal>
          <c:yVal>
            <c:numRef>
              <c:f>pivot_jur!$AK$6:$AK$2380</c:f>
              <c:numCache>
                <c:formatCode>General</c:formatCode>
                <c:ptCount val="2375"/>
                <c:pt idx="349">
                  <c:v>13118.952209000001</c:v>
                </c:pt>
                <c:pt idx="597">
                  <c:v>53251.890138000002</c:v>
                </c:pt>
                <c:pt idx="598">
                  <c:v>66143.333495999992</c:v>
                </c:pt>
                <c:pt idx="615">
                  <c:v>67753.282472000006</c:v>
                </c:pt>
                <c:pt idx="616">
                  <c:v>58894.033933999992</c:v>
                </c:pt>
                <c:pt idx="698">
                  <c:v>53608.726562999997</c:v>
                </c:pt>
                <c:pt idx="699">
                  <c:v>64342.757568000001</c:v>
                </c:pt>
                <c:pt idx="700">
                  <c:v>62684.971191999997</c:v>
                </c:pt>
                <c:pt idx="996">
                  <c:v>20388.380538999998</c:v>
                </c:pt>
                <c:pt idx="1046">
                  <c:v>9178.1840809999994</c:v>
                </c:pt>
                <c:pt idx="1289">
                  <c:v>3773.4999990000006</c:v>
                </c:pt>
                <c:pt idx="1485">
                  <c:v>52545.099365000002</c:v>
                </c:pt>
                <c:pt idx="1486">
                  <c:v>65155.948730000004</c:v>
                </c:pt>
                <c:pt idx="1487">
                  <c:v>52036.995116999999</c:v>
                </c:pt>
                <c:pt idx="1761">
                  <c:v>17645.766327000001</c:v>
                </c:pt>
                <c:pt idx="1896">
                  <c:v>61706.901856000004</c:v>
                </c:pt>
                <c:pt idx="1897">
                  <c:v>53608.726562999997</c:v>
                </c:pt>
                <c:pt idx="1898">
                  <c:v>15341.908997</c:v>
                </c:pt>
                <c:pt idx="1899">
                  <c:v>8672.4657289999996</c:v>
                </c:pt>
                <c:pt idx="1900">
                  <c:v>4741.7476879999995</c:v>
                </c:pt>
                <c:pt idx="1901">
                  <c:v>5261.9412199999997</c:v>
                </c:pt>
                <c:pt idx="2086">
                  <c:v>4503.1595299999999</c:v>
                </c:pt>
                <c:pt idx="2087">
                  <c:v>4786.8938740000003</c:v>
                </c:pt>
                <c:pt idx="2121">
                  <c:v>6946.6022040000007</c:v>
                </c:pt>
                <c:pt idx="2124">
                  <c:v>6781.207152</c:v>
                </c:pt>
                <c:pt idx="2125">
                  <c:v>13362.408936</c:v>
                </c:pt>
                <c:pt idx="2126">
                  <c:v>6146.5213020000001</c:v>
                </c:pt>
                <c:pt idx="2196">
                  <c:v>14601.530885000002</c:v>
                </c:pt>
                <c:pt idx="2197">
                  <c:v>12066.514617999999</c:v>
                </c:pt>
                <c:pt idx="2198">
                  <c:v>6153.7963870000003</c:v>
                </c:pt>
                <c:pt idx="2199">
                  <c:v>7182.2254570000005</c:v>
                </c:pt>
                <c:pt idx="2200">
                  <c:v>59762.524902999998</c:v>
                </c:pt>
                <c:pt idx="2201">
                  <c:v>8194.6177989999996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2-0478-4B2C-9018-8AC0A2F6A43B}"/>
            </c:ext>
          </c:extLst>
        </c:ser>
        <c:ser>
          <c:idx val="20"/>
          <c:order val="20"/>
          <c:tx>
            <c:v>Unincorporated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4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4801785918464444E-2"/>
                  <c:y val="1.917735444755533E-2"/>
                </c:manualLayout>
              </c:layout>
              <c:numFmt formatCode="#,##0.00" sourceLinked="0"/>
              <c:spPr>
                <a:solidFill>
                  <a:schemeClr val="accent4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pivot_jur!$AL$6:$AL$2380</c:f>
              <c:numCache>
                <c:formatCode>General</c:formatCode>
                <c:ptCount val="2375"/>
                <c:pt idx="4">
                  <c:v>5600</c:v>
                </c:pt>
                <c:pt idx="34">
                  <c:v>21019</c:v>
                </c:pt>
                <c:pt idx="57">
                  <c:v>10272</c:v>
                </c:pt>
                <c:pt idx="118">
                  <c:v>900</c:v>
                </c:pt>
                <c:pt idx="124">
                  <c:v>12089</c:v>
                </c:pt>
                <c:pt idx="239">
                  <c:v>9800</c:v>
                </c:pt>
                <c:pt idx="243">
                  <c:v>6900</c:v>
                </c:pt>
                <c:pt idx="254">
                  <c:v>3900</c:v>
                </c:pt>
                <c:pt idx="315">
                  <c:v>15583</c:v>
                </c:pt>
                <c:pt idx="316">
                  <c:v>19432</c:v>
                </c:pt>
                <c:pt idx="317">
                  <c:v>6136</c:v>
                </c:pt>
                <c:pt idx="321">
                  <c:v>8129</c:v>
                </c:pt>
                <c:pt idx="432">
                  <c:v>1600</c:v>
                </c:pt>
                <c:pt idx="433">
                  <c:v>600</c:v>
                </c:pt>
                <c:pt idx="456">
                  <c:v>12900</c:v>
                </c:pt>
                <c:pt idx="489">
                  <c:v>1300</c:v>
                </c:pt>
                <c:pt idx="490">
                  <c:v>5300</c:v>
                </c:pt>
                <c:pt idx="491">
                  <c:v>6600</c:v>
                </c:pt>
                <c:pt idx="494">
                  <c:v>18500</c:v>
                </c:pt>
                <c:pt idx="499">
                  <c:v>4076</c:v>
                </c:pt>
                <c:pt idx="505">
                  <c:v>4700</c:v>
                </c:pt>
                <c:pt idx="525">
                  <c:v>400</c:v>
                </c:pt>
                <c:pt idx="548">
                  <c:v>55161</c:v>
                </c:pt>
                <c:pt idx="549">
                  <c:v>47179</c:v>
                </c:pt>
                <c:pt idx="551">
                  <c:v>49064</c:v>
                </c:pt>
                <c:pt idx="552">
                  <c:v>50766</c:v>
                </c:pt>
                <c:pt idx="553">
                  <c:v>49880</c:v>
                </c:pt>
                <c:pt idx="571">
                  <c:v>49729</c:v>
                </c:pt>
                <c:pt idx="573">
                  <c:v>55066</c:v>
                </c:pt>
                <c:pt idx="588">
                  <c:v>1359</c:v>
                </c:pt>
                <c:pt idx="593">
                  <c:v>14200</c:v>
                </c:pt>
                <c:pt idx="595">
                  <c:v>4938</c:v>
                </c:pt>
                <c:pt idx="596">
                  <c:v>955</c:v>
                </c:pt>
                <c:pt idx="617">
                  <c:v>2421</c:v>
                </c:pt>
                <c:pt idx="618">
                  <c:v>2940</c:v>
                </c:pt>
                <c:pt idx="619">
                  <c:v>2493</c:v>
                </c:pt>
                <c:pt idx="620">
                  <c:v>5281</c:v>
                </c:pt>
                <c:pt idx="628">
                  <c:v>5543</c:v>
                </c:pt>
                <c:pt idx="630">
                  <c:v>6635</c:v>
                </c:pt>
                <c:pt idx="640">
                  <c:v>2600</c:v>
                </c:pt>
                <c:pt idx="648">
                  <c:v>649</c:v>
                </c:pt>
                <c:pt idx="655">
                  <c:v>1800</c:v>
                </c:pt>
                <c:pt idx="656">
                  <c:v>7600</c:v>
                </c:pt>
                <c:pt idx="667">
                  <c:v>600</c:v>
                </c:pt>
                <c:pt idx="726">
                  <c:v>17181</c:v>
                </c:pt>
                <c:pt idx="734">
                  <c:v>80248</c:v>
                </c:pt>
                <c:pt idx="762">
                  <c:v>200</c:v>
                </c:pt>
                <c:pt idx="776">
                  <c:v>2700</c:v>
                </c:pt>
                <c:pt idx="777">
                  <c:v>26832</c:v>
                </c:pt>
                <c:pt idx="778">
                  <c:v>22075</c:v>
                </c:pt>
                <c:pt idx="783">
                  <c:v>8800</c:v>
                </c:pt>
                <c:pt idx="824">
                  <c:v>68140</c:v>
                </c:pt>
                <c:pt idx="827">
                  <c:v>39701</c:v>
                </c:pt>
                <c:pt idx="828">
                  <c:v>69560</c:v>
                </c:pt>
                <c:pt idx="835">
                  <c:v>17200</c:v>
                </c:pt>
                <c:pt idx="836">
                  <c:v>19075</c:v>
                </c:pt>
                <c:pt idx="945">
                  <c:v>5092</c:v>
                </c:pt>
                <c:pt idx="982">
                  <c:v>4334</c:v>
                </c:pt>
                <c:pt idx="997">
                  <c:v>24934</c:v>
                </c:pt>
                <c:pt idx="1012">
                  <c:v>600</c:v>
                </c:pt>
                <c:pt idx="1014">
                  <c:v>3200</c:v>
                </c:pt>
                <c:pt idx="1015">
                  <c:v>3700</c:v>
                </c:pt>
                <c:pt idx="1016">
                  <c:v>500</c:v>
                </c:pt>
                <c:pt idx="1017">
                  <c:v>5400</c:v>
                </c:pt>
                <c:pt idx="1018">
                  <c:v>12500</c:v>
                </c:pt>
                <c:pt idx="1019">
                  <c:v>11100</c:v>
                </c:pt>
                <c:pt idx="1020">
                  <c:v>13000</c:v>
                </c:pt>
                <c:pt idx="1021">
                  <c:v>6400</c:v>
                </c:pt>
                <c:pt idx="1022">
                  <c:v>6600</c:v>
                </c:pt>
                <c:pt idx="1072">
                  <c:v>17200</c:v>
                </c:pt>
                <c:pt idx="1073">
                  <c:v>23500</c:v>
                </c:pt>
                <c:pt idx="1094">
                  <c:v>98610</c:v>
                </c:pt>
                <c:pt idx="1096">
                  <c:v>92209</c:v>
                </c:pt>
                <c:pt idx="1110">
                  <c:v>53712</c:v>
                </c:pt>
                <c:pt idx="1111">
                  <c:v>56222</c:v>
                </c:pt>
                <c:pt idx="1115">
                  <c:v>9800</c:v>
                </c:pt>
                <c:pt idx="1118">
                  <c:v>15500</c:v>
                </c:pt>
                <c:pt idx="1161">
                  <c:v>32804</c:v>
                </c:pt>
                <c:pt idx="1183">
                  <c:v>3200</c:v>
                </c:pt>
                <c:pt idx="1185">
                  <c:v>15400</c:v>
                </c:pt>
                <c:pt idx="1186">
                  <c:v>7200</c:v>
                </c:pt>
                <c:pt idx="1202">
                  <c:v>68659</c:v>
                </c:pt>
                <c:pt idx="1203">
                  <c:v>64932</c:v>
                </c:pt>
                <c:pt idx="1204">
                  <c:v>60968</c:v>
                </c:pt>
                <c:pt idx="1205">
                  <c:v>56930</c:v>
                </c:pt>
                <c:pt idx="1206">
                  <c:v>59399</c:v>
                </c:pt>
                <c:pt idx="1207">
                  <c:v>53861</c:v>
                </c:pt>
                <c:pt idx="1210">
                  <c:v>57418</c:v>
                </c:pt>
                <c:pt idx="1248">
                  <c:v>138163</c:v>
                </c:pt>
                <c:pt idx="1298">
                  <c:v>69040</c:v>
                </c:pt>
                <c:pt idx="1355">
                  <c:v>2000</c:v>
                </c:pt>
                <c:pt idx="1356">
                  <c:v>1600</c:v>
                </c:pt>
                <c:pt idx="1413">
                  <c:v>26700</c:v>
                </c:pt>
                <c:pt idx="1519">
                  <c:v>500</c:v>
                </c:pt>
                <c:pt idx="1520">
                  <c:v>2100</c:v>
                </c:pt>
                <c:pt idx="1525">
                  <c:v>8000</c:v>
                </c:pt>
                <c:pt idx="1527">
                  <c:v>1000</c:v>
                </c:pt>
                <c:pt idx="1563">
                  <c:v>500</c:v>
                </c:pt>
                <c:pt idx="1577">
                  <c:v>1600</c:v>
                </c:pt>
                <c:pt idx="1657">
                  <c:v>20100</c:v>
                </c:pt>
                <c:pt idx="1695">
                  <c:v>10900</c:v>
                </c:pt>
                <c:pt idx="1706">
                  <c:v>4200</c:v>
                </c:pt>
                <c:pt idx="1707">
                  <c:v>6300</c:v>
                </c:pt>
                <c:pt idx="1709">
                  <c:v>12900</c:v>
                </c:pt>
                <c:pt idx="1717">
                  <c:v>900</c:v>
                </c:pt>
                <c:pt idx="1731">
                  <c:v>2300</c:v>
                </c:pt>
                <c:pt idx="1762">
                  <c:v>2028</c:v>
                </c:pt>
                <c:pt idx="1763">
                  <c:v>1800</c:v>
                </c:pt>
                <c:pt idx="1764">
                  <c:v>2200</c:v>
                </c:pt>
                <c:pt idx="1765">
                  <c:v>8900</c:v>
                </c:pt>
                <c:pt idx="1767">
                  <c:v>2700</c:v>
                </c:pt>
                <c:pt idx="1768">
                  <c:v>5600</c:v>
                </c:pt>
                <c:pt idx="1776">
                  <c:v>2100</c:v>
                </c:pt>
                <c:pt idx="1779">
                  <c:v>6700</c:v>
                </c:pt>
                <c:pt idx="1791">
                  <c:v>1100</c:v>
                </c:pt>
                <c:pt idx="1793">
                  <c:v>26700</c:v>
                </c:pt>
                <c:pt idx="1795">
                  <c:v>2710</c:v>
                </c:pt>
                <c:pt idx="1797">
                  <c:v>1200</c:v>
                </c:pt>
                <c:pt idx="1806">
                  <c:v>1400</c:v>
                </c:pt>
                <c:pt idx="1808">
                  <c:v>3100</c:v>
                </c:pt>
                <c:pt idx="1816">
                  <c:v>4500</c:v>
                </c:pt>
                <c:pt idx="1817">
                  <c:v>1300</c:v>
                </c:pt>
                <c:pt idx="1818">
                  <c:v>3200</c:v>
                </c:pt>
                <c:pt idx="1819">
                  <c:v>700</c:v>
                </c:pt>
                <c:pt idx="1820">
                  <c:v>1953</c:v>
                </c:pt>
                <c:pt idx="1821">
                  <c:v>1400</c:v>
                </c:pt>
                <c:pt idx="1822">
                  <c:v>4500</c:v>
                </c:pt>
                <c:pt idx="1823">
                  <c:v>5900</c:v>
                </c:pt>
                <c:pt idx="1827">
                  <c:v>8000</c:v>
                </c:pt>
                <c:pt idx="1829">
                  <c:v>8100</c:v>
                </c:pt>
                <c:pt idx="1839">
                  <c:v>2700</c:v>
                </c:pt>
                <c:pt idx="1867">
                  <c:v>63309</c:v>
                </c:pt>
                <c:pt idx="1868">
                  <c:v>65973</c:v>
                </c:pt>
                <c:pt idx="1869">
                  <c:v>72017</c:v>
                </c:pt>
                <c:pt idx="1876">
                  <c:v>10603</c:v>
                </c:pt>
                <c:pt idx="1877">
                  <c:v>8547</c:v>
                </c:pt>
                <c:pt idx="1881">
                  <c:v>54788</c:v>
                </c:pt>
                <c:pt idx="1882">
                  <c:v>67916</c:v>
                </c:pt>
                <c:pt idx="1883">
                  <c:v>68942</c:v>
                </c:pt>
                <c:pt idx="1888">
                  <c:v>58031</c:v>
                </c:pt>
                <c:pt idx="1889">
                  <c:v>58241</c:v>
                </c:pt>
                <c:pt idx="1890">
                  <c:v>67337</c:v>
                </c:pt>
                <c:pt idx="1891">
                  <c:v>59677</c:v>
                </c:pt>
                <c:pt idx="1910">
                  <c:v>71370</c:v>
                </c:pt>
                <c:pt idx="1911">
                  <c:v>69280</c:v>
                </c:pt>
                <c:pt idx="1919">
                  <c:v>66076</c:v>
                </c:pt>
                <c:pt idx="1920">
                  <c:v>70400</c:v>
                </c:pt>
                <c:pt idx="1922">
                  <c:v>7355</c:v>
                </c:pt>
                <c:pt idx="1923">
                  <c:v>7157</c:v>
                </c:pt>
                <c:pt idx="1938">
                  <c:v>63067</c:v>
                </c:pt>
                <c:pt idx="1939">
                  <c:v>54384</c:v>
                </c:pt>
                <c:pt idx="2016">
                  <c:v>1543</c:v>
                </c:pt>
                <c:pt idx="2065">
                  <c:v>30683</c:v>
                </c:pt>
                <c:pt idx="2066">
                  <c:v>12799</c:v>
                </c:pt>
                <c:pt idx="2067">
                  <c:v>36597</c:v>
                </c:pt>
                <c:pt idx="2068">
                  <c:v>5685</c:v>
                </c:pt>
                <c:pt idx="2069">
                  <c:v>37191</c:v>
                </c:pt>
                <c:pt idx="2070">
                  <c:v>25195</c:v>
                </c:pt>
                <c:pt idx="2071">
                  <c:v>3711</c:v>
                </c:pt>
                <c:pt idx="2072">
                  <c:v>27524</c:v>
                </c:pt>
                <c:pt idx="2073">
                  <c:v>29297</c:v>
                </c:pt>
                <c:pt idx="2074">
                  <c:v>29209</c:v>
                </c:pt>
                <c:pt idx="2075">
                  <c:v>10533</c:v>
                </c:pt>
                <c:pt idx="2076">
                  <c:v>8499</c:v>
                </c:pt>
                <c:pt idx="2077">
                  <c:v>8138</c:v>
                </c:pt>
                <c:pt idx="2109">
                  <c:v>62454</c:v>
                </c:pt>
                <c:pt idx="2138">
                  <c:v>73264</c:v>
                </c:pt>
                <c:pt idx="2146">
                  <c:v>30556</c:v>
                </c:pt>
                <c:pt idx="2153">
                  <c:v>33860</c:v>
                </c:pt>
                <c:pt idx="2289">
                  <c:v>10818</c:v>
                </c:pt>
                <c:pt idx="2296">
                  <c:v>21830</c:v>
                </c:pt>
                <c:pt idx="2308">
                  <c:v>800</c:v>
                </c:pt>
                <c:pt idx="2315">
                  <c:v>1900</c:v>
                </c:pt>
                <c:pt idx="2325">
                  <c:v>1100</c:v>
                </c:pt>
                <c:pt idx="2333">
                  <c:v>17200</c:v>
                </c:pt>
                <c:pt idx="2334">
                  <c:v>800</c:v>
                </c:pt>
                <c:pt idx="2365">
                  <c:v>10889</c:v>
                </c:pt>
                <c:pt idx="2371">
                  <c:v>19351</c:v>
                </c:pt>
                <c:pt idx="2372">
                  <c:v>18632</c:v>
                </c:pt>
                <c:pt idx="2373">
                  <c:v>21749</c:v>
                </c:pt>
                <c:pt idx="2374">
                  <c:v>21366</c:v>
                </c:pt>
              </c:numCache>
            </c:numRef>
          </c:xVal>
          <c:yVal>
            <c:numRef>
              <c:f>pivot_jur!$AM$6:$AM$2380</c:f>
              <c:numCache>
                <c:formatCode>General</c:formatCode>
                <c:ptCount val="2375"/>
                <c:pt idx="4">
                  <c:v>1556.225594</c:v>
                </c:pt>
                <c:pt idx="34">
                  <c:v>23420.203555999997</c:v>
                </c:pt>
                <c:pt idx="57">
                  <c:v>10110.551546000001</c:v>
                </c:pt>
                <c:pt idx="118">
                  <c:v>27.63898</c:v>
                </c:pt>
                <c:pt idx="124">
                  <c:v>17942.627350000002</c:v>
                </c:pt>
                <c:pt idx="239">
                  <c:v>8090.6528630000003</c:v>
                </c:pt>
                <c:pt idx="243">
                  <c:v>4965.8895949999996</c:v>
                </c:pt>
                <c:pt idx="254">
                  <c:v>4935.4543329999997</c:v>
                </c:pt>
                <c:pt idx="315">
                  <c:v>18352.413025999998</c:v>
                </c:pt>
                <c:pt idx="316">
                  <c:v>13585.512206000001</c:v>
                </c:pt>
                <c:pt idx="317">
                  <c:v>7174.1894229999998</c:v>
                </c:pt>
                <c:pt idx="321">
                  <c:v>7165.1435850000007</c:v>
                </c:pt>
                <c:pt idx="432">
                  <c:v>1847.308528</c:v>
                </c:pt>
                <c:pt idx="433">
                  <c:v>235.19316000000001</c:v>
                </c:pt>
                <c:pt idx="456">
                  <c:v>6861.2576050000007</c:v>
                </c:pt>
                <c:pt idx="489">
                  <c:v>5597.7918950000003</c:v>
                </c:pt>
                <c:pt idx="490">
                  <c:v>4855.2737010000001</c:v>
                </c:pt>
                <c:pt idx="491">
                  <c:v>4667.7635609999998</c:v>
                </c:pt>
                <c:pt idx="494">
                  <c:v>18013.361557</c:v>
                </c:pt>
                <c:pt idx="499">
                  <c:v>5708.9613850000005</c:v>
                </c:pt>
                <c:pt idx="505">
                  <c:v>4554.106353000001</c:v>
                </c:pt>
                <c:pt idx="525">
                  <c:v>225.56702799999999</c:v>
                </c:pt>
                <c:pt idx="548">
                  <c:v>56192.870849999999</c:v>
                </c:pt>
                <c:pt idx="549">
                  <c:v>47331.456787999996</c:v>
                </c:pt>
                <c:pt idx="551">
                  <c:v>46543.025634999998</c:v>
                </c:pt>
                <c:pt idx="552">
                  <c:v>55118.654296000001</c:v>
                </c:pt>
                <c:pt idx="553">
                  <c:v>46980.354613999996</c:v>
                </c:pt>
                <c:pt idx="571">
                  <c:v>43192.355591</c:v>
                </c:pt>
                <c:pt idx="573">
                  <c:v>53131.356688999993</c:v>
                </c:pt>
                <c:pt idx="588">
                  <c:v>2474.6885090000001</c:v>
                </c:pt>
                <c:pt idx="593">
                  <c:v>6479.1656660000008</c:v>
                </c:pt>
                <c:pt idx="595">
                  <c:v>2163.9392339999999</c:v>
                </c:pt>
                <c:pt idx="596">
                  <c:v>3184.0516290000005</c:v>
                </c:pt>
                <c:pt idx="617">
                  <c:v>5520.9854429999996</c:v>
                </c:pt>
                <c:pt idx="618">
                  <c:v>5093.2568209999999</c:v>
                </c:pt>
                <c:pt idx="619">
                  <c:v>4379.6791869999997</c:v>
                </c:pt>
                <c:pt idx="620">
                  <c:v>7598.1260650000004</c:v>
                </c:pt>
                <c:pt idx="628">
                  <c:v>8066.9888929999997</c:v>
                </c:pt>
                <c:pt idx="630">
                  <c:v>11496.863585999999</c:v>
                </c:pt>
                <c:pt idx="640">
                  <c:v>1553.8534540000001</c:v>
                </c:pt>
                <c:pt idx="648">
                  <c:v>1913.0931310000001</c:v>
                </c:pt>
                <c:pt idx="655">
                  <c:v>487.09925199999998</c:v>
                </c:pt>
                <c:pt idx="656">
                  <c:v>7005.3090599999996</c:v>
                </c:pt>
                <c:pt idx="667">
                  <c:v>1520.9811629999999</c:v>
                </c:pt>
                <c:pt idx="726">
                  <c:v>17210.658797999997</c:v>
                </c:pt>
                <c:pt idx="734">
                  <c:v>83782.305664</c:v>
                </c:pt>
                <c:pt idx="762">
                  <c:v>23.427961</c:v>
                </c:pt>
                <c:pt idx="776">
                  <c:v>1114.696997</c:v>
                </c:pt>
                <c:pt idx="777">
                  <c:v>19715.117005</c:v>
                </c:pt>
                <c:pt idx="778">
                  <c:v>13464.763671000001</c:v>
                </c:pt>
                <c:pt idx="783">
                  <c:v>4870.1173669999998</c:v>
                </c:pt>
                <c:pt idx="824">
                  <c:v>73767.939209000004</c:v>
                </c:pt>
                <c:pt idx="827">
                  <c:v>40444.193603</c:v>
                </c:pt>
                <c:pt idx="828">
                  <c:v>83782.305664</c:v>
                </c:pt>
                <c:pt idx="835">
                  <c:v>14132.415283999999</c:v>
                </c:pt>
                <c:pt idx="836">
                  <c:v>17268.315063000002</c:v>
                </c:pt>
                <c:pt idx="945">
                  <c:v>2511.3383680000002</c:v>
                </c:pt>
                <c:pt idx="982">
                  <c:v>13197.023970999999</c:v>
                </c:pt>
                <c:pt idx="997">
                  <c:v>25754.136597999997</c:v>
                </c:pt>
                <c:pt idx="1012">
                  <c:v>4987.3271220000006</c:v>
                </c:pt>
                <c:pt idx="1014">
                  <c:v>6657.7135639999997</c:v>
                </c:pt>
                <c:pt idx="1015">
                  <c:v>3053.7387760000001</c:v>
                </c:pt>
                <c:pt idx="1016">
                  <c:v>294.85599500000001</c:v>
                </c:pt>
                <c:pt idx="1017">
                  <c:v>1249.7667630000001</c:v>
                </c:pt>
                <c:pt idx="1018">
                  <c:v>6775.3129609999996</c:v>
                </c:pt>
                <c:pt idx="1019">
                  <c:v>5802.744248</c:v>
                </c:pt>
                <c:pt idx="1020">
                  <c:v>9241.6118150000002</c:v>
                </c:pt>
                <c:pt idx="1021">
                  <c:v>2817.9409849999997</c:v>
                </c:pt>
                <c:pt idx="1022">
                  <c:v>3149.8520269999999</c:v>
                </c:pt>
                <c:pt idx="1072">
                  <c:v>22545.586853000001</c:v>
                </c:pt>
                <c:pt idx="1073">
                  <c:v>26355.029542</c:v>
                </c:pt>
                <c:pt idx="1094">
                  <c:v>104296.42773499999</c:v>
                </c:pt>
                <c:pt idx="1096">
                  <c:v>94714.805664</c:v>
                </c:pt>
                <c:pt idx="1110">
                  <c:v>63557.515380000004</c:v>
                </c:pt>
                <c:pt idx="1111">
                  <c:v>52806.280028000001</c:v>
                </c:pt>
                <c:pt idx="1115">
                  <c:v>7321.5275840000004</c:v>
                </c:pt>
                <c:pt idx="1118">
                  <c:v>12511.124317999998</c:v>
                </c:pt>
                <c:pt idx="1161">
                  <c:v>47312.697753999993</c:v>
                </c:pt>
                <c:pt idx="1183">
                  <c:v>2959.9458420000001</c:v>
                </c:pt>
                <c:pt idx="1185">
                  <c:v>10706.850033000001</c:v>
                </c:pt>
                <c:pt idx="1186">
                  <c:v>2574.2567530000001</c:v>
                </c:pt>
                <c:pt idx="1202">
                  <c:v>59101.780274000004</c:v>
                </c:pt>
                <c:pt idx="1203">
                  <c:v>57261.552857000002</c:v>
                </c:pt>
                <c:pt idx="1204">
                  <c:v>51366.133301999995</c:v>
                </c:pt>
                <c:pt idx="1205">
                  <c:v>49771.000001000008</c:v>
                </c:pt>
                <c:pt idx="1206">
                  <c:v>52088.999147000002</c:v>
                </c:pt>
                <c:pt idx="1207">
                  <c:v>46425.361815999997</c:v>
                </c:pt>
                <c:pt idx="1210">
                  <c:v>54182.286620999999</c:v>
                </c:pt>
                <c:pt idx="1248">
                  <c:v>140503.24902400002</c:v>
                </c:pt>
                <c:pt idx="1298">
                  <c:v>67071.010741999999</c:v>
                </c:pt>
                <c:pt idx="1355">
                  <c:v>1043.222209</c:v>
                </c:pt>
                <c:pt idx="1356">
                  <c:v>2605.4470709999996</c:v>
                </c:pt>
                <c:pt idx="1413">
                  <c:v>23539.769132999998</c:v>
                </c:pt>
                <c:pt idx="1519">
                  <c:v>333.47736700000002</c:v>
                </c:pt>
                <c:pt idx="1520">
                  <c:v>1887.5790549999999</c:v>
                </c:pt>
                <c:pt idx="1525">
                  <c:v>6142.1863730000005</c:v>
                </c:pt>
                <c:pt idx="1527">
                  <c:v>738.91323899999998</c:v>
                </c:pt>
                <c:pt idx="1563">
                  <c:v>252.40531499999997</c:v>
                </c:pt>
                <c:pt idx="1577">
                  <c:v>2419.2240529999999</c:v>
                </c:pt>
                <c:pt idx="1657">
                  <c:v>18824.637930999997</c:v>
                </c:pt>
                <c:pt idx="1695">
                  <c:v>10662.509811</c:v>
                </c:pt>
                <c:pt idx="1706">
                  <c:v>2038.2275900000002</c:v>
                </c:pt>
                <c:pt idx="1707">
                  <c:v>10788.871370999999</c:v>
                </c:pt>
                <c:pt idx="1709">
                  <c:v>6057.6539199999997</c:v>
                </c:pt>
                <c:pt idx="1717">
                  <c:v>532.10875899999996</c:v>
                </c:pt>
                <c:pt idx="1731">
                  <c:v>6087.125352</c:v>
                </c:pt>
                <c:pt idx="1762">
                  <c:v>3852.3224519999999</c:v>
                </c:pt>
                <c:pt idx="1763">
                  <c:v>2178.1912259999999</c:v>
                </c:pt>
                <c:pt idx="1764">
                  <c:v>188.5881</c:v>
                </c:pt>
                <c:pt idx="1765">
                  <c:v>7775.3921210000008</c:v>
                </c:pt>
                <c:pt idx="1767">
                  <c:v>526.42345999999998</c:v>
                </c:pt>
                <c:pt idx="1768">
                  <c:v>3908.3199960000002</c:v>
                </c:pt>
                <c:pt idx="1776">
                  <c:v>491.31797999999998</c:v>
                </c:pt>
                <c:pt idx="1779">
                  <c:v>1010.726722</c:v>
                </c:pt>
                <c:pt idx="1791">
                  <c:v>2206.4308970000002</c:v>
                </c:pt>
                <c:pt idx="1793">
                  <c:v>20938.180817</c:v>
                </c:pt>
                <c:pt idx="1795">
                  <c:v>2974.6093430000001</c:v>
                </c:pt>
                <c:pt idx="1797">
                  <c:v>1124.995034</c:v>
                </c:pt>
                <c:pt idx="1806">
                  <c:v>1557.2052900000001</c:v>
                </c:pt>
                <c:pt idx="1808">
                  <c:v>2043.2446089999996</c:v>
                </c:pt>
                <c:pt idx="1816">
                  <c:v>1569.824754</c:v>
                </c:pt>
                <c:pt idx="1817">
                  <c:v>1233.9174309999999</c:v>
                </c:pt>
                <c:pt idx="1818">
                  <c:v>1827.1884289999998</c:v>
                </c:pt>
                <c:pt idx="1819">
                  <c:v>418.00866999999994</c:v>
                </c:pt>
                <c:pt idx="1820">
                  <c:v>4243.2655290000002</c:v>
                </c:pt>
                <c:pt idx="1821">
                  <c:v>956.02124400000002</c:v>
                </c:pt>
                <c:pt idx="1822">
                  <c:v>3674.2401389999995</c:v>
                </c:pt>
                <c:pt idx="1823">
                  <c:v>4804.1423580000001</c:v>
                </c:pt>
                <c:pt idx="1827">
                  <c:v>10044.524953</c:v>
                </c:pt>
                <c:pt idx="1829">
                  <c:v>4861.2758909999993</c:v>
                </c:pt>
                <c:pt idx="1839">
                  <c:v>277.55804899999998</c:v>
                </c:pt>
                <c:pt idx="1867">
                  <c:v>60277.864259000002</c:v>
                </c:pt>
                <c:pt idx="1868">
                  <c:v>59719.736571999994</c:v>
                </c:pt>
                <c:pt idx="1869">
                  <c:v>59458.420899000004</c:v>
                </c:pt>
                <c:pt idx="1876">
                  <c:v>10205.794981999999</c:v>
                </c:pt>
                <c:pt idx="1877">
                  <c:v>6385.7590319999999</c:v>
                </c:pt>
                <c:pt idx="1881">
                  <c:v>61964.208495999999</c:v>
                </c:pt>
                <c:pt idx="1882">
                  <c:v>66187.962402000005</c:v>
                </c:pt>
                <c:pt idx="1883">
                  <c:v>64972.454834999997</c:v>
                </c:pt>
                <c:pt idx="1888">
                  <c:v>68182.239623999994</c:v>
                </c:pt>
                <c:pt idx="1889">
                  <c:v>68881.910157000006</c:v>
                </c:pt>
                <c:pt idx="1890">
                  <c:v>67213.894409</c:v>
                </c:pt>
                <c:pt idx="1891">
                  <c:v>67858.091797000001</c:v>
                </c:pt>
                <c:pt idx="1910">
                  <c:v>70078.812501000008</c:v>
                </c:pt>
                <c:pt idx="1911">
                  <c:v>68247.732178999999</c:v>
                </c:pt>
                <c:pt idx="1919">
                  <c:v>59869.426512999999</c:v>
                </c:pt>
                <c:pt idx="1920">
                  <c:v>61195.490723000003</c:v>
                </c:pt>
                <c:pt idx="1922">
                  <c:v>5894.2195439999996</c:v>
                </c:pt>
                <c:pt idx="1923">
                  <c:v>5672.3826290000006</c:v>
                </c:pt>
                <c:pt idx="1938">
                  <c:v>59866.968995000003</c:v>
                </c:pt>
                <c:pt idx="1939">
                  <c:v>61192.651853999989</c:v>
                </c:pt>
                <c:pt idx="2016">
                  <c:v>1098.7980419999999</c:v>
                </c:pt>
                <c:pt idx="2065">
                  <c:v>26883.938292000003</c:v>
                </c:pt>
                <c:pt idx="2066">
                  <c:v>729.318263</c:v>
                </c:pt>
                <c:pt idx="2067">
                  <c:v>29259.247315000001</c:v>
                </c:pt>
                <c:pt idx="2068">
                  <c:v>4900.7172230000006</c:v>
                </c:pt>
                <c:pt idx="2069">
                  <c:v>27532.610169</c:v>
                </c:pt>
                <c:pt idx="2070">
                  <c:v>21847.191284999997</c:v>
                </c:pt>
                <c:pt idx="2071">
                  <c:v>5518.8510129999995</c:v>
                </c:pt>
                <c:pt idx="2072">
                  <c:v>26826.903564000004</c:v>
                </c:pt>
                <c:pt idx="2073">
                  <c:v>27366.041749</c:v>
                </c:pt>
                <c:pt idx="2074">
                  <c:v>26998.320923000003</c:v>
                </c:pt>
                <c:pt idx="2075">
                  <c:v>9434.932189000001</c:v>
                </c:pt>
                <c:pt idx="2076">
                  <c:v>7189.8515020000004</c:v>
                </c:pt>
                <c:pt idx="2077">
                  <c:v>7030.3587029999999</c:v>
                </c:pt>
                <c:pt idx="2109">
                  <c:v>59012.345948000002</c:v>
                </c:pt>
                <c:pt idx="2138">
                  <c:v>59943.415040000007</c:v>
                </c:pt>
                <c:pt idx="2146">
                  <c:v>27043.245178999998</c:v>
                </c:pt>
                <c:pt idx="2153">
                  <c:v>28529.928467000002</c:v>
                </c:pt>
                <c:pt idx="2289">
                  <c:v>9459.9804079999994</c:v>
                </c:pt>
                <c:pt idx="2296">
                  <c:v>17911.429366999997</c:v>
                </c:pt>
                <c:pt idx="2308">
                  <c:v>784.20619799999997</c:v>
                </c:pt>
                <c:pt idx="2315">
                  <c:v>3080.1542169999998</c:v>
                </c:pt>
                <c:pt idx="2325">
                  <c:v>491.84024199999999</c:v>
                </c:pt>
                <c:pt idx="2333">
                  <c:v>10407.064865</c:v>
                </c:pt>
                <c:pt idx="2334">
                  <c:v>535.63734799999997</c:v>
                </c:pt>
                <c:pt idx="2365">
                  <c:v>9252.875320000001</c:v>
                </c:pt>
                <c:pt idx="2371">
                  <c:v>17754.947022</c:v>
                </c:pt>
                <c:pt idx="2372">
                  <c:v>17939.006348999999</c:v>
                </c:pt>
                <c:pt idx="2373">
                  <c:v>23508.888182999999</c:v>
                </c:pt>
                <c:pt idx="2374">
                  <c:v>23489.090332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478-4B2C-9018-8AC0A2F6A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67488"/>
        <c:axId val="249577856"/>
        <c:extLst/>
      </c:scatterChart>
      <c:valAx>
        <c:axId val="249567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77856"/>
        <c:crosses val="autoZero"/>
        <c:crossBetween val="midCat"/>
      </c:valAx>
      <c:valAx>
        <c:axId val="24957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67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941095590409242"/>
          <c:y val="6.7188006762420469E-2"/>
          <c:w val="0.15885972040570992"/>
          <c:h val="0.85369679039277369"/>
        </c:manualLayout>
      </c:layout>
      <c:overlay val="0"/>
      <c:txPr>
        <a:bodyPr/>
        <a:lstStyle/>
        <a:p>
          <a:pPr rtl="0"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Compare %RMSE</a:t>
            </a:r>
            <a:r>
              <a:rPr lang="en-US" b="1" baseline="0"/>
              <a:t> with FHWA guideline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Ohio</c:v>
          </c:tx>
          <c:spPr>
            <a:ln w="254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ref!$B$6:$S$6</c:f>
              <c:numCache>
                <c:formatCode>General</c:formatCode>
                <c:ptCount val="18"/>
                <c:pt idx="0">
                  <c:v>1</c:v>
                </c:pt>
                <c:pt idx="1">
                  <c:v>0.48</c:v>
                </c:pt>
                <c:pt idx="2">
                  <c:v>0.4</c:v>
                </c:pt>
                <c:pt idx="3">
                  <c:v>0.32</c:v>
                </c:pt>
                <c:pt idx="4">
                  <c:v>0.3</c:v>
                </c:pt>
                <c:pt idx="5">
                  <c:v>0.28999999999999998</c:v>
                </c:pt>
                <c:pt idx="6">
                  <c:v>0.26</c:v>
                </c:pt>
                <c:pt idx="7">
                  <c:v>0.24</c:v>
                </c:pt>
                <c:pt idx="8">
                  <c:v>0.23</c:v>
                </c:pt>
                <c:pt idx="9">
                  <c:v>0.22</c:v>
                </c:pt>
                <c:pt idx="10">
                  <c:v>0.21</c:v>
                </c:pt>
                <c:pt idx="11">
                  <c:v>0.2</c:v>
                </c:pt>
                <c:pt idx="12">
                  <c:v>0.19</c:v>
                </c:pt>
                <c:pt idx="13">
                  <c:v>0.18</c:v>
                </c:pt>
                <c:pt idx="14">
                  <c:v>0.16500000000000001</c:v>
                </c:pt>
                <c:pt idx="15">
                  <c:v>0.14000000000000001</c:v>
                </c:pt>
                <c:pt idx="16">
                  <c:v>0.12</c:v>
                </c:pt>
                <c:pt idx="17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90-43E8-A823-F1CD67FFBB97}"/>
            </c:ext>
          </c:extLst>
        </c:ser>
        <c:ser>
          <c:idx val="1"/>
          <c:order val="1"/>
          <c:tx>
            <c:v>Florida_Acceptable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5">
                  <a:lumMod val="75000"/>
                </a:schemeClr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ref!$B$3:$S$3</c:f>
              <c:numCache>
                <c:formatCode>General</c:formatCode>
                <c:ptCount val="18"/>
                <c:pt idx="0">
                  <c:v>1</c:v>
                </c:pt>
                <c:pt idx="2">
                  <c:v>0.45</c:v>
                </c:pt>
                <c:pt idx="3">
                  <c:v>0.35</c:v>
                </c:pt>
                <c:pt idx="5">
                  <c:v>0.3</c:v>
                </c:pt>
                <c:pt idx="6">
                  <c:v>0.28000000000000003</c:v>
                </c:pt>
                <c:pt idx="9">
                  <c:v>0.25</c:v>
                </c:pt>
                <c:pt idx="1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90-43E8-A823-F1CD67FFBB97}"/>
            </c:ext>
          </c:extLst>
        </c:ser>
        <c:ser>
          <c:idx val="2"/>
          <c:order val="2"/>
          <c:tx>
            <c:v>Florida_Desirable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CFF"/>
              </a:solidFill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ref!$B$4:$S$4</c:f>
              <c:numCache>
                <c:formatCode>General</c:formatCode>
                <c:ptCount val="18"/>
                <c:pt idx="0">
                  <c:v>0.45</c:v>
                </c:pt>
                <c:pt idx="2">
                  <c:v>0.35</c:v>
                </c:pt>
                <c:pt idx="3">
                  <c:v>0.28000000000000003</c:v>
                </c:pt>
                <c:pt idx="5">
                  <c:v>0.25</c:v>
                </c:pt>
                <c:pt idx="6">
                  <c:v>0.15</c:v>
                </c:pt>
                <c:pt idx="9">
                  <c:v>0.15</c:v>
                </c:pt>
                <c:pt idx="12">
                  <c:v>0.1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90-43E8-A823-F1CD67FFBB97}"/>
            </c:ext>
          </c:extLst>
        </c:ser>
        <c:ser>
          <c:idx val="3"/>
          <c:order val="3"/>
          <c:tx>
            <c:v>Oregon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ref!$B$5:$S$5</c:f>
              <c:numCache>
                <c:formatCode>General</c:formatCode>
                <c:ptCount val="18"/>
                <c:pt idx="2">
                  <c:v>0.43</c:v>
                </c:pt>
                <c:pt idx="4">
                  <c:v>0.28000000000000003</c:v>
                </c:pt>
                <c:pt idx="7">
                  <c:v>0.25</c:v>
                </c:pt>
                <c:pt idx="11">
                  <c:v>0.3</c:v>
                </c:pt>
                <c:pt idx="1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790-43E8-A823-F1CD67FFBB97}"/>
            </c:ext>
          </c:extLst>
        </c:ser>
        <c:ser>
          <c:idx val="4"/>
          <c:order val="4"/>
          <c:tx>
            <c:v>"SANDAG"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ref!$B$7:$S$7</c:f>
              <c:numCache>
                <c:formatCode>0%</c:formatCode>
                <c:ptCount val="18"/>
                <c:pt idx="1">
                  <c:v>0.5760798184581345</c:v>
                </c:pt>
                <c:pt idx="4">
                  <c:v>0.35972740000484049</c:v>
                </c:pt>
                <c:pt idx="6">
                  <c:v>0.25343203298061012</c:v>
                </c:pt>
                <c:pt idx="8">
                  <c:v>0.24641244075062999</c:v>
                </c:pt>
                <c:pt idx="10">
                  <c:v>0.20594341690136425</c:v>
                </c:pt>
                <c:pt idx="12">
                  <c:v>0.13929903065300123</c:v>
                </c:pt>
                <c:pt idx="13">
                  <c:v>0.130596879358234</c:v>
                </c:pt>
                <c:pt idx="14">
                  <c:v>0.13864637605318156</c:v>
                </c:pt>
                <c:pt idx="15">
                  <c:v>0.10161807706405422</c:v>
                </c:pt>
                <c:pt idx="16">
                  <c:v>0.1006185587006644</c:v>
                </c:pt>
                <c:pt idx="17">
                  <c:v>0.11664211765062119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790-43E8-A823-F1CD67FFB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551104"/>
        <c:axId val="249553664"/>
      </c:scatterChart>
      <c:valAx>
        <c:axId val="24955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</a:t>
                </a:r>
                <a:r>
                  <a:rPr lang="en-US" b="1" baseline="0"/>
                  <a:t> Volume Category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53664"/>
        <c:crosses val="autoZero"/>
        <c:crossBetween val="midCat"/>
        <c:majorUnit val="10000"/>
      </c:valAx>
      <c:valAx>
        <c:axId val="2495536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% RMSE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55110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8">
    <tabColor theme="2" tint="-0.749992370372631"/>
  </sheetPr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9">
    <tabColor theme="4" tint="-0.249977111117893"/>
  </sheetPr>
  <sheetViews>
    <sheetView zoomScale="11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1">
    <tabColor theme="0" tint="-0.249977111117893"/>
  </sheetPr>
  <sheetViews>
    <sheetView zoomScale="9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14">
    <tabColor theme="9" tint="0.59999389629810485"/>
  </sheetPr>
  <sheetViews>
    <sheetView zoomScale="118" workbookViewId="0" zoomToFit="1"/>
  </sheetViews>
  <pageMargins left="0.7" right="0.7" top="0.75" bottom="0.75" header="0.3" footer="0.3"/>
  <pageSetup orientation="landscape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13">
    <tabColor theme="7" tint="0.39997558519241921"/>
  </sheetPr>
  <sheetViews>
    <sheetView zoomScale="90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12">
    <tabColor rgb="FFC00000"/>
  </sheetPr>
  <sheetViews>
    <sheetView zoomScale="9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80CA57-554D-48D8-8CB2-BF936BCED35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BFF7E9-4A65-4029-9D01-9D42082F21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EAD877-6BEC-49E0-9E59-E73A395292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AA3102-4C18-4829-9CDD-58BE4F7C03B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905DB6-87D2-4F69-8090-5756E43623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F64AFE-941C-4D5D-9772-15CBF69A2D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andag-my.sharepoint.com/ABM/ABM_FY17/ABM2/template/socioeca8/validation/verson_1/highway_assignment_validation_2016_AllClass_Flow_Devi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BM/Tools/ExcelBasedTemplates/ABM2/validation/highway_assignment_validation_2016_FreewayCorridor_Dail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Coun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sum_bymsa"/>
      <sheetName val="chart_bymsa"/>
      <sheetName val="sum_byjur"/>
      <sheetName val="chart_byjur"/>
      <sheetName val="Chart_RMSE"/>
      <sheetName val="caltran"/>
      <sheetName val="ref"/>
      <sheetName val="ref0"/>
      <sheetName val="highway_assignment_validation_2"/>
      <sheetName val="worksheet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keylocation"/>
      <sheetName val="sum_all"/>
      <sheetName val="chart_all"/>
      <sheetName val="sum_nb"/>
      <sheetName val="chart_nb"/>
      <sheetName val="sum_sb"/>
      <sheetName val="chart_sb"/>
      <sheetName val="sum_wb"/>
      <sheetName val="chart_wb"/>
      <sheetName val="sum_eb"/>
      <sheetName val="chart_eb"/>
      <sheetName val="I_5_NB"/>
      <sheetName val="I_15_NB"/>
      <sheetName val="I_805_NB"/>
      <sheetName val="SR_163_NB"/>
      <sheetName val="SR_125_NB"/>
      <sheetName val="SR_67_NB"/>
      <sheetName val="SR_75_NB"/>
      <sheetName val="I_15HOV_NB"/>
      <sheetName val="I_5HOV_NB"/>
      <sheetName val="I_5_SB"/>
      <sheetName val="I_15_SB"/>
      <sheetName val="I_805_SB"/>
      <sheetName val="SR_163_SB"/>
      <sheetName val="SR_125_SB"/>
      <sheetName val="SR_67_SB"/>
      <sheetName val="SR_75_SB"/>
      <sheetName val="I_15HOV_SB"/>
      <sheetName val="I_5HOV_SB"/>
      <sheetName val="I_8_WB"/>
      <sheetName val="SR_78_WB"/>
      <sheetName val="SR_52_WB"/>
      <sheetName val="SR_54_WB"/>
      <sheetName val="SR_56_WB"/>
      <sheetName val="SR_905_WB"/>
      <sheetName val="SR_94_WB"/>
      <sheetName val="I_8_EB"/>
      <sheetName val="SR_78_EB"/>
      <sheetName val="SR_52_EB"/>
      <sheetName val="SR_54_EB"/>
      <sheetName val="SR_56_EB"/>
      <sheetName val="SR_905_EB"/>
      <sheetName val="SR_94_EB"/>
      <sheetName val="count"/>
      <sheetName val="plaza"/>
      <sheetName val="worksheet"/>
      <sheetName val="ref"/>
      <sheetName val="ref2"/>
      <sheetName val="check"/>
    </sheetNames>
    <sheetDataSet>
      <sheetData sheetId="0"/>
      <sheetData sheetId="1"/>
      <sheetData sheetId="2"/>
      <sheetData sheetId="3" refreshError="1"/>
      <sheetData sheetId="4"/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2">
          <cell r="K2">
            <v>21018</v>
          </cell>
          <cell r="L2">
            <v>20097</v>
          </cell>
          <cell r="N2">
            <v>848241</v>
          </cell>
        </row>
        <row r="3">
          <cell r="K3">
            <v>29573</v>
          </cell>
          <cell r="L3">
            <v>28046</v>
          </cell>
          <cell r="N3">
            <v>2331729</v>
          </cell>
        </row>
        <row r="4">
          <cell r="K4">
            <v>37496</v>
          </cell>
          <cell r="L4">
            <v>33224</v>
          </cell>
          <cell r="N4">
            <v>18249984</v>
          </cell>
        </row>
        <row r="5">
          <cell r="K5">
            <v>37103</v>
          </cell>
          <cell r="L5">
            <v>33899</v>
          </cell>
          <cell r="N5">
            <v>10265616</v>
          </cell>
        </row>
        <row r="6">
          <cell r="K6">
            <v>75360</v>
          </cell>
          <cell r="L6">
            <v>59714</v>
          </cell>
          <cell r="N6">
            <v>244797316</v>
          </cell>
        </row>
        <row r="7">
          <cell r="K7">
            <v>51616</v>
          </cell>
          <cell r="L7">
            <v>51612</v>
          </cell>
          <cell r="N7">
            <v>16</v>
          </cell>
        </row>
        <row r="8">
          <cell r="K8">
            <v>82885</v>
          </cell>
          <cell r="L8">
            <v>80030</v>
          </cell>
          <cell r="N8">
            <v>8151025</v>
          </cell>
        </row>
        <row r="9">
          <cell r="K9">
            <v>81280</v>
          </cell>
          <cell r="L9">
            <v>78021</v>
          </cell>
          <cell r="N9">
            <v>10621081</v>
          </cell>
        </row>
        <row r="10">
          <cell r="K10">
            <v>71430</v>
          </cell>
          <cell r="L10">
            <v>78460</v>
          </cell>
          <cell r="N10">
            <v>49420900</v>
          </cell>
        </row>
        <row r="11">
          <cell r="K11">
            <v>85067</v>
          </cell>
          <cell r="L11">
            <v>88778</v>
          </cell>
          <cell r="N11">
            <v>13771521</v>
          </cell>
        </row>
        <row r="12">
          <cell r="K12">
            <v>74448</v>
          </cell>
          <cell r="L12">
            <v>83680</v>
          </cell>
          <cell r="N12">
            <v>85229824</v>
          </cell>
        </row>
        <row r="13">
          <cell r="K13">
            <v>84946</v>
          </cell>
          <cell r="L13">
            <v>89972</v>
          </cell>
          <cell r="N13">
            <v>25260676</v>
          </cell>
        </row>
        <row r="14">
          <cell r="K14">
            <v>86274</v>
          </cell>
          <cell r="L14">
            <v>92276</v>
          </cell>
          <cell r="N14">
            <v>36024004</v>
          </cell>
        </row>
        <row r="15">
          <cell r="K15">
            <v>87296</v>
          </cell>
          <cell r="L15">
            <v>97499</v>
          </cell>
          <cell r="N15">
            <v>104101209</v>
          </cell>
        </row>
        <row r="16">
          <cell r="K16">
            <v>80770</v>
          </cell>
          <cell r="L16">
            <v>105530</v>
          </cell>
          <cell r="N16">
            <v>613057600</v>
          </cell>
        </row>
        <row r="17">
          <cell r="K17">
            <v>85520</v>
          </cell>
          <cell r="L17">
            <v>96202</v>
          </cell>
          <cell r="N17">
            <v>114105124</v>
          </cell>
        </row>
        <row r="18">
          <cell r="K18">
            <v>102763</v>
          </cell>
          <cell r="L18">
            <v>119150</v>
          </cell>
          <cell r="N18">
            <v>268533769</v>
          </cell>
        </row>
        <row r="19">
          <cell r="K19">
            <v>107911</v>
          </cell>
          <cell r="L19">
            <v>113781</v>
          </cell>
          <cell r="N19">
            <v>34456900</v>
          </cell>
        </row>
        <row r="20">
          <cell r="K20">
            <v>85705</v>
          </cell>
          <cell r="L20">
            <v>86002</v>
          </cell>
          <cell r="N20">
            <v>88209</v>
          </cell>
        </row>
        <row r="21">
          <cell r="K21">
            <v>90923</v>
          </cell>
          <cell r="L21">
            <v>98500</v>
          </cell>
          <cell r="N21">
            <v>57410929</v>
          </cell>
        </row>
        <row r="22">
          <cell r="K22">
            <v>81988</v>
          </cell>
          <cell r="L22">
            <v>93491</v>
          </cell>
          <cell r="N22">
            <v>132319009</v>
          </cell>
        </row>
        <row r="23">
          <cell r="K23">
            <v>96012</v>
          </cell>
          <cell r="L23">
            <v>107660</v>
          </cell>
          <cell r="N23">
            <v>135675904</v>
          </cell>
        </row>
        <row r="24">
          <cell r="K24">
            <v>90378</v>
          </cell>
          <cell r="L24">
            <v>106432</v>
          </cell>
          <cell r="N24">
            <v>257730916</v>
          </cell>
        </row>
        <row r="25">
          <cell r="K25">
            <v>93934</v>
          </cell>
          <cell r="L25">
            <v>104434</v>
          </cell>
          <cell r="N25">
            <v>110250000</v>
          </cell>
        </row>
        <row r="26">
          <cell r="K26">
            <v>79401</v>
          </cell>
          <cell r="L26">
            <v>86865</v>
          </cell>
          <cell r="N26">
            <v>55711296</v>
          </cell>
        </row>
        <row r="27">
          <cell r="K27">
            <v>88990</v>
          </cell>
          <cell r="L27">
            <v>86865</v>
          </cell>
          <cell r="N27">
            <v>4515625</v>
          </cell>
        </row>
        <row r="28">
          <cell r="K28">
            <v>90476</v>
          </cell>
          <cell r="L28">
            <v>99415</v>
          </cell>
          <cell r="N28">
            <v>79905721</v>
          </cell>
        </row>
        <row r="29">
          <cell r="K29">
            <v>85722</v>
          </cell>
          <cell r="L29">
            <v>85884</v>
          </cell>
          <cell r="N29">
            <v>26244</v>
          </cell>
        </row>
        <row r="30">
          <cell r="K30">
            <v>105413</v>
          </cell>
          <cell r="L30">
            <v>102400</v>
          </cell>
          <cell r="N30">
            <v>9078169</v>
          </cell>
        </row>
        <row r="31">
          <cell r="K31">
            <v>85111</v>
          </cell>
          <cell r="L31">
            <v>110468</v>
          </cell>
          <cell r="N31">
            <v>642977449</v>
          </cell>
        </row>
        <row r="32">
          <cell r="K32">
            <v>87099</v>
          </cell>
          <cell r="L32">
            <v>86066</v>
          </cell>
          <cell r="N32">
            <v>1067089</v>
          </cell>
        </row>
        <row r="33">
          <cell r="K33">
            <v>78365</v>
          </cell>
          <cell r="L33">
            <v>79008</v>
          </cell>
          <cell r="N33">
            <v>413449</v>
          </cell>
        </row>
        <row r="34">
          <cell r="K34">
            <v>89276</v>
          </cell>
          <cell r="L34">
            <v>84631</v>
          </cell>
          <cell r="N34">
            <v>21576025</v>
          </cell>
        </row>
        <row r="35">
          <cell r="K35">
            <v>100260</v>
          </cell>
          <cell r="L35">
            <v>90627</v>
          </cell>
          <cell r="N35">
            <v>92794689</v>
          </cell>
        </row>
        <row r="36">
          <cell r="K36">
            <v>100589</v>
          </cell>
          <cell r="L36">
            <v>90627</v>
          </cell>
          <cell r="N36">
            <v>99241444</v>
          </cell>
        </row>
        <row r="37">
          <cell r="K37">
            <v>116796</v>
          </cell>
          <cell r="L37">
            <v>114576</v>
          </cell>
          <cell r="N37">
            <v>4928400</v>
          </cell>
        </row>
        <row r="38">
          <cell r="K38">
            <v>102271</v>
          </cell>
          <cell r="L38">
            <v>92696</v>
          </cell>
          <cell r="N38">
            <v>91680625</v>
          </cell>
        </row>
        <row r="39">
          <cell r="K39">
            <v>71833</v>
          </cell>
          <cell r="L39">
            <v>76043</v>
          </cell>
          <cell r="N39">
            <v>17724100</v>
          </cell>
        </row>
        <row r="40">
          <cell r="K40">
            <v>85455</v>
          </cell>
          <cell r="L40">
            <v>82333</v>
          </cell>
          <cell r="N40">
            <v>9746884</v>
          </cell>
        </row>
        <row r="41">
          <cell r="K41">
            <v>77816</v>
          </cell>
          <cell r="L41">
            <v>84360</v>
          </cell>
          <cell r="N41">
            <v>42823936</v>
          </cell>
        </row>
        <row r="42">
          <cell r="K42">
            <v>78050</v>
          </cell>
          <cell r="L42">
            <v>75087</v>
          </cell>
          <cell r="N42">
            <v>8779369</v>
          </cell>
        </row>
        <row r="43">
          <cell r="K43">
            <v>82837</v>
          </cell>
          <cell r="L43">
            <v>66249</v>
          </cell>
          <cell r="N43">
            <v>275161744</v>
          </cell>
        </row>
        <row r="44">
          <cell r="K44">
            <v>77333</v>
          </cell>
          <cell r="L44">
            <v>100074</v>
          </cell>
          <cell r="N44">
            <v>517153081</v>
          </cell>
        </row>
        <row r="45">
          <cell r="K45">
            <v>77611</v>
          </cell>
          <cell r="L45">
            <v>81858</v>
          </cell>
          <cell r="N45">
            <v>18037009</v>
          </cell>
        </row>
        <row r="46">
          <cell r="K46">
            <v>43107</v>
          </cell>
          <cell r="L46">
            <v>53791</v>
          </cell>
          <cell r="N46">
            <v>114147856</v>
          </cell>
        </row>
        <row r="47">
          <cell r="K47">
            <v>110380</v>
          </cell>
          <cell r="L47">
            <v>118296</v>
          </cell>
          <cell r="N47">
            <v>62663056</v>
          </cell>
        </row>
        <row r="48">
          <cell r="K48">
            <v>99731</v>
          </cell>
          <cell r="L48">
            <v>113064</v>
          </cell>
          <cell r="N48">
            <v>177768889</v>
          </cell>
        </row>
        <row r="49">
          <cell r="K49">
            <v>87536</v>
          </cell>
          <cell r="L49">
            <v>107328</v>
          </cell>
          <cell r="N49">
            <v>391723264</v>
          </cell>
        </row>
        <row r="50">
          <cell r="K50">
            <v>102099</v>
          </cell>
          <cell r="L50">
            <v>110213</v>
          </cell>
          <cell r="N50">
            <v>65836996</v>
          </cell>
        </row>
        <row r="51">
          <cell r="K51">
            <v>118363</v>
          </cell>
          <cell r="L51">
            <v>114368</v>
          </cell>
          <cell r="N51">
            <v>15960025</v>
          </cell>
        </row>
        <row r="52">
          <cell r="K52">
            <v>107164</v>
          </cell>
          <cell r="L52">
            <v>114479</v>
          </cell>
          <cell r="N52">
            <v>53509225</v>
          </cell>
        </row>
        <row r="53">
          <cell r="K53">
            <v>103593</v>
          </cell>
          <cell r="L53">
            <v>107063</v>
          </cell>
          <cell r="N53">
            <v>12040900</v>
          </cell>
        </row>
        <row r="54">
          <cell r="K54">
            <v>99944</v>
          </cell>
          <cell r="L54">
            <v>104218</v>
          </cell>
          <cell r="N54">
            <v>18267076</v>
          </cell>
        </row>
        <row r="55">
          <cell r="K55">
            <v>108591</v>
          </cell>
          <cell r="L55">
            <v>109173</v>
          </cell>
          <cell r="N55">
            <v>338724</v>
          </cell>
        </row>
        <row r="56">
          <cell r="K56">
            <v>99687</v>
          </cell>
          <cell r="L56">
            <v>102480</v>
          </cell>
          <cell r="N56">
            <v>7800849</v>
          </cell>
        </row>
        <row r="57">
          <cell r="K57">
            <v>109782</v>
          </cell>
          <cell r="L57">
            <v>109791</v>
          </cell>
          <cell r="N57">
            <v>81</v>
          </cell>
        </row>
        <row r="58">
          <cell r="K58">
            <v>98928</v>
          </cell>
          <cell r="L58">
            <v>101919</v>
          </cell>
          <cell r="N58">
            <v>8946081</v>
          </cell>
        </row>
        <row r="59">
          <cell r="K59">
            <v>102468</v>
          </cell>
          <cell r="L59">
            <v>106142</v>
          </cell>
          <cell r="N59">
            <v>13498276</v>
          </cell>
        </row>
        <row r="60">
          <cell r="K60">
            <v>95285</v>
          </cell>
          <cell r="L60">
            <v>97115</v>
          </cell>
          <cell r="N60">
            <v>3348900</v>
          </cell>
        </row>
        <row r="61">
          <cell r="K61">
            <v>83031</v>
          </cell>
          <cell r="L61">
            <v>104465</v>
          </cell>
          <cell r="N61">
            <v>459416356</v>
          </cell>
        </row>
        <row r="62">
          <cell r="K62">
            <v>94210</v>
          </cell>
          <cell r="L62">
            <v>93730</v>
          </cell>
          <cell r="N62">
            <v>230400</v>
          </cell>
        </row>
        <row r="63">
          <cell r="K63">
            <v>96503</v>
          </cell>
          <cell r="L63">
            <v>99294</v>
          </cell>
          <cell r="N63">
            <v>7789681</v>
          </cell>
        </row>
        <row r="64">
          <cell r="K64">
            <v>86104</v>
          </cell>
          <cell r="L64">
            <v>88167</v>
          </cell>
          <cell r="N64">
            <v>4255969</v>
          </cell>
        </row>
        <row r="65">
          <cell r="K65">
            <v>92973</v>
          </cell>
          <cell r="L65">
            <v>90318</v>
          </cell>
          <cell r="N65">
            <v>7049025</v>
          </cell>
        </row>
        <row r="66">
          <cell r="K66">
            <v>99712</v>
          </cell>
          <cell r="L66">
            <v>96876</v>
          </cell>
          <cell r="N66">
            <v>8042896</v>
          </cell>
        </row>
        <row r="67">
          <cell r="K67">
            <v>99801</v>
          </cell>
          <cell r="L67">
            <v>100745</v>
          </cell>
          <cell r="N67">
            <v>891136</v>
          </cell>
        </row>
        <row r="68">
          <cell r="K68">
            <v>103471</v>
          </cell>
          <cell r="L68">
            <v>99866</v>
          </cell>
          <cell r="N68">
            <v>12996025</v>
          </cell>
        </row>
        <row r="69">
          <cell r="K69">
            <v>91650</v>
          </cell>
          <cell r="L69">
            <v>92787</v>
          </cell>
          <cell r="N69">
            <v>1292769</v>
          </cell>
        </row>
        <row r="70">
          <cell r="K70">
            <v>79259</v>
          </cell>
          <cell r="L70">
            <v>76028</v>
          </cell>
          <cell r="N70">
            <v>10439361</v>
          </cell>
        </row>
        <row r="71">
          <cell r="K71">
            <v>82332</v>
          </cell>
          <cell r="L71">
            <v>77292</v>
          </cell>
          <cell r="N71">
            <v>25401600</v>
          </cell>
        </row>
        <row r="72">
          <cell r="K72">
            <v>72445</v>
          </cell>
          <cell r="L72">
            <v>67611</v>
          </cell>
          <cell r="N72">
            <v>23367556</v>
          </cell>
        </row>
        <row r="73">
          <cell r="K73">
            <v>63700</v>
          </cell>
          <cell r="L73">
            <v>58150</v>
          </cell>
          <cell r="N73">
            <v>30802500</v>
          </cell>
        </row>
        <row r="74">
          <cell r="K74">
            <v>64793</v>
          </cell>
          <cell r="L74">
            <v>58844</v>
          </cell>
          <cell r="N74">
            <v>35390601</v>
          </cell>
        </row>
        <row r="75">
          <cell r="K75">
            <v>56592</v>
          </cell>
          <cell r="L75">
            <v>70068</v>
          </cell>
          <cell r="N75">
            <v>181602576</v>
          </cell>
        </row>
        <row r="76">
          <cell r="K76">
            <v>64863</v>
          </cell>
          <cell r="L76">
            <v>74158</v>
          </cell>
          <cell r="N76">
            <v>86397025</v>
          </cell>
        </row>
        <row r="77">
          <cell r="K77">
            <v>70159</v>
          </cell>
          <cell r="L77">
            <v>76361</v>
          </cell>
          <cell r="N77">
            <v>38464804</v>
          </cell>
        </row>
        <row r="78">
          <cell r="K78">
            <v>63464</v>
          </cell>
          <cell r="L78">
            <v>75394</v>
          </cell>
          <cell r="N78">
            <v>142324900</v>
          </cell>
        </row>
        <row r="79">
          <cell r="K79">
            <v>94850</v>
          </cell>
          <cell r="L79">
            <v>103191</v>
          </cell>
          <cell r="N79">
            <v>69572281</v>
          </cell>
        </row>
        <row r="80">
          <cell r="K80">
            <v>71251</v>
          </cell>
          <cell r="L80">
            <v>86525</v>
          </cell>
          <cell r="N80">
            <v>233295076</v>
          </cell>
        </row>
        <row r="81">
          <cell r="K81">
            <v>79145</v>
          </cell>
          <cell r="L81">
            <v>95447</v>
          </cell>
          <cell r="N81">
            <v>265755204</v>
          </cell>
        </row>
        <row r="82">
          <cell r="K82">
            <v>89981</v>
          </cell>
          <cell r="L82">
            <v>97775</v>
          </cell>
          <cell r="N82">
            <v>60746436</v>
          </cell>
        </row>
        <row r="83">
          <cell r="K83">
            <v>86498</v>
          </cell>
          <cell r="L83">
            <v>74026</v>
          </cell>
          <cell r="N83">
            <v>155550784</v>
          </cell>
        </row>
        <row r="84">
          <cell r="K84">
            <v>79398</v>
          </cell>
          <cell r="L84">
            <v>74026</v>
          </cell>
          <cell r="N84">
            <v>28858384</v>
          </cell>
        </row>
        <row r="85">
          <cell r="K85">
            <v>114510</v>
          </cell>
          <cell r="L85">
            <v>131148</v>
          </cell>
          <cell r="N85">
            <v>276823044</v>
          </cell>
        </row>
        <row r="86">
          <cell r="K86">
            <v>93785</v>
          </cell>
          <cell r="L86">
            <v>107461</v>
          </cell>
          <cell r="N86">
            <v>187032976</v>
          </cell>
        </row>
        <row r="87">
          <cell r="K87">
            <v>102064</v>
          </cell>
          <cell r="L87">
            <v>114082</v>
          </cell>
          <cell r="N87">
            <v>144432324</v>
          </cell>
        </row>
        <row r="88">
          <cell r="K88">
            <v>87488</v>
          </cell>
          <cell r="L88">
            <v>90198</v>
          </cell>
          <cell r="N88">
            <v>7344100</v>
          </cell>
        </row>
        <row r="89">
          <cell r="K89">
            <v>95277</v>
          </cell>
          <cell r="L89">
            <v>96568</v>
          </cell>
          <cell r="N89">
            <v>1666681</v>
          </cell>
        </row>
        <row r="90">
          <cell r="K90">
            <v>84433</v>
          </cell>
          <cell r="L90">
            <v>84562</v>
          </cell>
          <cell r="N90">
            <v>16641</v>
          </cell>
        </row>
        <row r="91">
          <cell r="K91">
            <v>110812</v>
          </cell>
          <cell r="L91">
            <v>117112</v>
          </cell>
          <cell r="N91">
            <v>39690000</v>
          </cell>
        </row>
        <row r="92">
          <cell r="K92">
            <v>161246</v>
          </cell>
          <cell r="L92">
            <v>170336</v>
          </cell>
          <cell r="N92">
            <v>82628100</v>
          </cell>
        </row>
        <row r="93">
          <cell r="K93">
            <v>152336</v>
          </cell>
          <cell r="L93">
            <v>164383</v>
          </cell>
          <cell r="N93">
            <v>145130209</v>
          </cell>
        </row>
        <row r="94">
          <cell r="K94">
            <v>139304</v>
          </cell>
          <cell r="L94">
            <v>167519</v>
          </cell>
          <cell r="N94">
            <v>796086225</v>
          </cell>
        </row>
        <row r="95">
          <cell r="K95">
            <v>137722</v>
          </cell>
          <cell r="L95">
            <v>143897</v>
          </cell>
          <cell r="N95">
            <v>38130625</v>
          </cell>
        </row>
        <row r="96">
          <cell r="K96">
            <v>137414</v>
          </cell>
          <cell r="L96">
            <v>140061</v>
          </cell>
          <cell r="N96">
            <v>7006609</v>
          </cell>
        </row>
        <row r="97">
          <cell r="K97">
            <v>147914</v>
          </cell>
          <cell r="L97">
            <v>146047</v>
          </cell>
          <cell r="N97">
            <v>3485689</v>
          </cell>
        </row>
        <row r="98">
          <cell r="K98">
            <v>122325</v>
          </cell>
          <cell r="L98">
            <v>131664</v>
          </cell>
          <cell r="N98">
            <v>87216921</v>
          </cell>
        </row>
        <row r="99">
          <cell r="K99">
            <v>118761</v>
          </cell>
          <cell r="L99">
            <v>149659</v>
          </cell>
          <cell r="N99">
            <v>954686404</v>
          </cell>
        </row>
        <row r="100">
          <cell r="K100">
            <v>125973</v>
          </cell>
          <cell r="L100">
            <v>135277</v>
          </cell>
          <cell r="N100">
            <v>86564416</v>
          </cell>
        </row>
        <row r="101">
          <cell r="K101">
            <v>116070</v>
          </cell>
          <cell r="L101">
            <v>114104</v>
          </cell>
          <cell r="N101">
            <v>3865156</v>
          </cell>
        </row>
        <row r="102">
          <cell r="K102">
            <v>121306</v>
          </cell>
          <cell r="L102">
            <v>117979</v>
          </cell>
          <cell r="N102">
            <v>11068929</v>
          </cell>
        </row>
        <row r="103">
          <cell r="K103">
            <v>109810</v>
          </cell>
          <cell r="L103">
            <v>107982</v>
          </cell>
          <cell r="N103">
            <v>3341584</v>
          </cell>
        </row>
        <row r="104">
          <cell r="K104">
            <v>111516</v>
          </cell>
          <cell r="L104">
            <v>113885</v>
          </cell>
          <cell r="N104">
            <v>5612161</v>
          </cell>
        </row>
        <row r="105">
          <cell r="K105">
            <v>116003</v>
          </cell>
          <cell r="L105">
            <v>121958</v>
          </cell>
          <cell r="N105">
            <v>35462025</v>
          </cell>
        </row>
        <row r="106">
          <cell r="K106">
            <v>103587</v>
          </cell>
          <cell r="L106">
            <v>107348</v>
          </cell>
          <cell r="N106">
            <v>14145121</v>
          </cell>
        </row>
        <row r="107">
          <cell r="K107">
            <v>104439</v>
          </cell>
          <cell r="L107">
            <v>109000</v>
          </cell>
          <cell r="N107">
            <v>20802721</v>
          </cell>
        </row>
        <row r="108">
          <cell r="K108">
            <v>110912</v>
          </cell>
          <cell r="L108">
            <v>116005</v>
          </cell>
          <cell r="N108">
            <v>25938649</v>
          </cell>
        </row>
        <row r="109">
          <cell r="K109">
            <v>105046</v>
          </cell>
          <cell r="L109">
            <v>105149</v>
          </cell>
          <cell r="N109">
            <v>10609</v>
          </cell>
        </row>
        <row r="110">
          <cell r="K110">
            <v>104396</v>
          </cell>
          <cell r="L110">
            <v>115177</v>
          </cell>
          <cell r="N110">
            <v>116229961</v>
          </cell>
        </row>
        <row r="111">
          <cell r="K111">
            <v>111199</v>
          </cell>
          <cell r="L111">
            <v>122010</v>
          </cell>
          <cell r="N111">
            <v>116877721</v>
          </cell>
        </row>
        <row r="112">
          <cell r="K112">
            <v>110549</v>
          </cell>
          <cell r="L112">
            <v>122061</v>
          </cell>
          <cell r="N112">
            <v>132526144</v>
          </cell>
        </row>
        <row r="113">
          <cell r="K113">
            <v>108995</v>
          </cell>
          <cell r="L113">
            <v>117327</v>
          </cell>
          <cell r="N113">
            <v>69422224</v>
          </cell>
        </row>
        <row r="114">
          <cell r="K114">
            <v>118808</v>
          </cell>
          <cell r="L114">
            <v>129390</v>
          </cell>
          <cell r="N114">
            <v>111978724</v>
          </cell>
        </row>
        <row r="115">
          <cell r="K115">
            <v>101690</v>
          </cell>
          <cell r="L115">
            <v>113046</v>
          </cell>
          <cell r="N115">
            <v>128958736</v>
          </cell>
        </row>
        <row r="116">
          <cell r="K116">
            <v>71776</v>
          </cell>
          <cell r="L116">
            <v>100514</v>
          </cell>
          <cell r="N116">
            <v>825872644</v>
          </cell>
        </row>
        <row r="117">
          <cell r="K117">
            <v>101451</v>
          </cell>
          <cell r="L117">
            <v>100514</v>
          </cell>
          <cell r="N117">
            <v>877969</v>
          </cell>
        </row>
        <row r="118">
          <cell r="K118">
            <v>101544</v>
          </cell>
          <cell r="L118">
            <v>106292</v>
          </cell>
          <cell r="N118">
            <v>22543504</v>
          </cell>
        </row>
        <row r="119">
          <cell r="K119">
            <v>86241</v>
          </cell>
          <cell r="L119">
            <v>107525</v>
          </cell>
          <cell r="N119">
            <v>453008656</v>
          </cell>
        </row>
        <row r="120">
          <cell r="K120">
            <v>99699</v>
          </cell>
          <cell r="L120">
            <v>99499</v>
          </cell>
          <cell r="N120">
            <v>40000</v>
          </cell>
        </row>
        <row r="121">
          <cell r="K121">
            <v>62320</v>
          </cell>
          <cell r="L121">
            <v>59423</v>
          </cell>
          <cell r="N121">
            <v>8392609</v>
          </cell>
        </row>
        <row r="122">
          <cell r="K122">
            <v>68576</v>
          </cell>
          <cell r="L122">
            <v>66090</v>
          </cell>
          <cell r="N122">
            <v>6180196</v>
          </cell>
        </row>
        <row r="123">
          <cell r="K123">
            <v>56246</v>
          </cell>
          <cell r="L123">
            <v>62798</v>
          </cell>
          <cell r="N123">
            <v>42928704</v>
          </cell>
        </row>
        <row r="124">
          <cell r="K124">
            <v>69280</v>
          </cell>
          <cell r="L124">
            <v>68400</v>
          </cell>
          <cell r="N124">
            <v>774400</v>
          </cell>
        </row>
        <row r="125">
          <cell r="K125">
            <v>65973</v>
          </cell>
          <cell r="L125">
            <v>59138</v>
          </cell>
          <cell r="N125">
            <v>46717225</v>
          </cell>
        </row>
        <row r="126">
          <cell r="K126">
            <v>68241</v>
          </cell>
          <cell r="L126">
            <v>66908</v>
          </cell>
          <cell r="N126">
            <v>1776889</v>
          </cell>
        </row>
        <row r="127">
          <cell r="K127">
            <v>74066</v>
          </cell>
          <cell r="L127">
            <v>64804</v>
          </cell>
          <cell r="N127">
            <v>85784644</v>
          </cell>
        </row>
        <row r="128">
          <cell r="K128">
            <v>74029</v>
          </cell>
          <cell r="L128">
            <v>64959</v>
          </cell>
          <cell r="N128">
            <v>82264900</v>
          </cell>
        </row>
        <row r="129">
          <cell r="K129">
            <v>30460</v>
          </cell>
          <cell r="L129">
            <v>34472</v>
          </cell>
          <cell r="N129">
            <v>16096144</v>
          </cell>
        </row>
        <row r="130">
          <cell r="K130">
            <v>55482</v>
          </cell>
          <cell r="L130">
            <v>58084</v>
          </cell>
          <cell r="N130">
            <v>6770404</v>
          </cell>
        </row>
        <row r="131">
          <cell r="K131">
            <v>72222</v>
          </cell>
          <cell r="L131">
            <v>66744</v>
          </cell>
          <cell r="N131">
            <v>30008484</v>
          </cell>
        </row>
        <row r="132">
          <cell r="K132">
            <v>87410</v>
          </cell>
          <cell r="L132">
            <v>77392</v>
          </cell>
          <cell r="N132">
            <v>100360324</v>
          </cell>
        </row>
        <row r="133">
          <cell r="K133">
            <v>70453</v>
          </cell>
          <cell r="L133">
            <v>80343</v>
          </cell>
          <cell r="N133">
            <v>97812100</v>
          </cell>
        </row>
        <row r="134">
          <cell r="K134">
            <v>110689</v>
          </cell>
          <cell r="L134">
            <v>100732</v>
          </cell>
          <cell r="N134">
            <v>99141849</v>
          </cell>
        </row>
        <row r="135">
          <cell r="K135">
            <v>125375</v>
          </cell>
          <cell r="L135">
            <v>109029</v>
          </cell>
          <cell r="N135">
            <v>267191716</v>
          </cell>
        </row>
        <row r="136">
          <cell r="K136">
            <v>112918</v>
          </cell>
          <cell r="L136">
            <v>110963</v>
          </cell>
          <cell r="N136">
            <v>3822025</v>
          </cell>
        </row>
        <row r="137">
          <cell r="K137">
            <v>91540</v>
          </cell>
          <cell r="L137">
            <v>100140</v>
          </cell>
          <cell r="N137">
            <v>73960000</v>
          </cell>
        </row>
        <row r="138">
          <cell r="K138">
            <v>125971</v>
          </cell>
          <cell r="L138">
            <v>114628</v>
          </cell>
          <cell r="N138">
            <v>128663649</v>
          </cell>
        </row>
        <row r="139">
          <cell r="K139">
            <v>97395</v>
          </cell>
          <cell r="L139">
            <v>117351</v>
          </cell>
          <cell r="N139">
            <v>398241936</v>
          </cell>
        </row>
        <row r="140">
          <cell r="K140">
            <v>117680</v>
          </cell>
          <cell r="L140">
            <v>123497</v>
          </cell>
          <cell r="N140">
            <v>33837489</v>
          </cell>
        </row>
        <row r="141">
          <cell r="K141">
            <v>124039</v>
          </cell>
          <cell r="L141">
            <v>126822</v>
          </cell>
          <cell r="N141">
            <v>7745089</v>
          </cell>
        </row>
        <row r="142">
          <cell r="K142">
            <v>76065</v>
          </cell>
          <cell r="L142">
            <v>76588</v>
          </cell>
          <cell r="N142">
            <v>273529</v>
          </cell>
        </row>
        <row r="143">
          <cell r="K143">
            <v>85286</v>
          </cell>
          <cell r="L143">
            <v>90413</v>
          </cell>
          <cell r="N143">
            <v>26286129</v>
          </cell>
        </row>
        <row r="144">
          <cell r="K144">
            <v>97398</v>
          </cell>
          <cell r="L144">
            <v>99933</v>
          </cell>
          <cell r="N144">
            <v>6426225</v>
          </cell>
        </row>
        <row r="145">
          <cell r="K145">
            <v>86854</v>
          </cell>
          <cell r="L145">
            <v>89014</v>
          </cell>
          <cell r="N145">
            <v>4665600</v>
          </cell>
        </row>
        <row r="146">
          <cell r="K146">
            <v>77074</v>
          </cell>
          <cell r="L146">
            <v>81461</v>
          </cell>
          <cell r="N146">
            <v>19245769</v>
          </cell>
        </row>
        <row r="147">
          <cell r="K147">
            <v>103001</v>
          </cell>
          <cell r="L147">
            <v>116867</v>
          </cell>
          <cell r="N147">
            <v>192265956</v>
          </cell>
        </row>
        <row r="148">
          <cell r="K148">
            <v>110039</v>
          </cell>
          <cell r="L148">
            <v>115689</v>
          </cell>
          <cell r="N148">
            <v>31922500</v>
          </cell>
        </row>
        <row r="149">
          <cell r="K149">
            <v>76959</v>
          </cell>
          <cell r="L149">
            <v>81597</v>
          </cell>
          <cell r="N149">
            <v>21511044</v>
          </cell>
        </row>
        <row r="150">
          <cell r="K150">
            <v>82835</v>
          </cell>
          <cell r="L150">
            <v>96462</v>
          </cell>
          <cell r="N150">
            <v>185695129</v>
          </cell>
        </row>
        <row r="151">
          <cell r="K151">
            <v>94619</v>
          </cell>
          <cell r="L151">
            <v>110596</v>
          </cell>
          <cell r="N151">
            <v>255264529</v>
          </cell>
        </row>
        <row r="152">
          <cell r="K152">
            <v>81721</v>
          </cell>
          <cell r="L152">
            <v>104858</v>
          </cell>
          <cell r="N152">
            <v>535320769</v>
          </cell>
        </row>
        <row r="153">
          <cell r="K153">
            <v>70732</v>
          </cell>
          <cell r="L153">
            <v>84595</v>
          </cell>
          <cell r="N153">
            <v>192182769</v>
          </cell>
        </row>
        <row r="154">
          <cell r="K154">
            <v>56331</v>
          </cell>
          <cell r="L154">
            <v>70590</v>
          </cell>
          <cell r="N154">
            <v>203319081</v>
          </cell>
        </row>
        <row r="155">
          <cell r="K155">
            <v>83328</v>
          </cell>
          <cell r="L155">
            <v>84400</v>
          </cell>
          <cell r="N155">
            <v>1149184</v>
          </cell>
        </row>
        <row r="156">
          <cell r="K156">
            <v>53699</v>
          </cell>
          <cell r="L156">
            <v>57851</v>
          </cell>
          <cell r="N156">
            <v>17239104</v>
          </cell>
        </row>
        <row r="157">
          <cell r="K157">
            <v>55560</v>
          </cell>
          <cell r="L157">
            <v>66313</v>
          </cell>
          <cell r="N157">
            <v>115627009</v>
          </cell>
        </row>
        <row r="158">
          <cell r="K158">
            <v>92712</v>
          </cell>
          <cell r="L158">
            <v>100736</v>
          </cell>
          <cell r="N158">
            <v>64384576</v>
          </cell>
        </row>
        <row r="159">
          <cell r="K159">
            <v>98668</v>
          </cell>
          <cell r="L159">
            <v>118347</v>
          </cell>
          <cell r="N159">
            <v>387263041</v>
          </cell>
        </row>
        <row r="160">
          <cell r="K160">
            <v>96252</v>
          </cell>
          <cell r="L160">
            <v>104305</v>
          </cell>
          <cell r="N160">
            <v>64850809</v>
          </cell>
        </row>
        <row r="161">
          <cell r="K161">
            <v>68945</v>
          </cell>
          <cell r="L161">
            <v>69923</v>
          </cell>
          <cell r="N161">
            <v>956484</v>
          </cell>
        </row>
        <row r="162">
          <cell r="K162">
            <v>76758</v>
          </cell>
          <cell r="L162">
            <v>76007</v>
          </cell>
          <cell r="N162">
            <v>564001</v>
          </cell>
        </row>
        <row r="163">
          <cell r="K163">
            <v>72429</v>
          </cell>
          <cell r="L163">
            <v>75333</v>
          </cell>
          <cell r="N163">
            <v>8433216</v>
          </cell>
        </row>
        <row r="164">
          <cell r="K164">
            <v>62798</v>
          </cell>
          <cell r="L164">
            <v>76651</v>
          </cell>
          <cell r="N164">
            <v>191905609</v>
          </cell>
        </row>
        <row r="165">
          <cell r="K165">
            <v>4818</v>
          </cell>
          <cell r="L165">
            <v>3327</v>
          </cell>
          <cell r="N165">
            <v>2223081</v>
          </cell>
        </row>
        <row r="166">
          <cell r="K166">
            <v>6412</v>
          </cell>
          <cell r="L166">
            <v>3280</v>
          </cell>
          <cell r="N166">
            <v>9809424</v>
          </cell>
        </row>
        <row r="167">
          <cell r="K167">
            <v>10237</v>
          </cell>
          <cell r="L167">
            <v>4508</v>
          </cell>
          <cell r="N167">
            <v>32821441</v>
          </cell>
        </row>
        <row r="168">
          <cell r="K168">
            <v>14591</v>
          </cell>
          <cell r="L168">
            <v>6758</v>
          </cell>
          <cell r="N168">
            <v>61355889</v>
          </cell>
        </row>
        <row r="169">
          <cell r="K169">
            <v>17200</v>
          </cell>
          <cell r="L169">
            <v>7962</v>
          </cell>
          <cell r="N169">
            <v>85340644</v>
          </cell>
        </row>
        <row r="170">
          <cell r="K170">
            <v>19075</v>
          </cell>
          <cell r="L170">
            <v>9639</v>
          </cell>
          <cell r="N170">
            <v>89038096</v>
          </cell>
        </row>
        <row r="171">
          <cell r="K171">
            <v>55161</v>
          </cell>
          <cell r="L171">
            <v>53329</v>
          </cell>
          <cell r="N171">
            <v>3356224</v>
          </cell>
        </row>
        <row r="172">
          <cell r="K172">
            <v>46501</v>
          </cell>
          <cell r="L172">
            <v>45842</v>
          </cell>
          <cell r="N172">
            <v>434281</v>
          </cell>
        </row>
        <row r="173">
          <cell r="K173">
            <v>48401</v>
          </cell>
          <cell r="L173">
            <v>44757</v>
          </cell>
          <cell r="N173">
            <v>13278736</v>
          </cell>
        </row>
        <row r="174">
          <cell r="K174">
            <v>66466</v>
          </cell>
          <cell r="L174">
            <v>57975</v>
          </cell>
          <cell r="N174">
            <v>72097081</v>
          </cell>
        </row>
        <row r="175">
          <cell r="K175">
            <v>91937</v>
          </cell>
          <cell r="L175">
            <v>98709</v>
          </cell>
          <cell r="N175">
            <v>45859984</v>
          </cell>
        </row>
        <row r="176">
          <cell r="K176">
            <v>39451</v>
          </cell>
          <cell r="L176">
            <v>37511</v>
          </cell>
          <cell r="N176">
            <v>3763600</v>
          </cell>
        </row>
        <row r="177">
          <cell r="K177">
            <v>39716</v>
          </cell>
          <cell r="L177">
            <v>40523</v>
          </cell>
          <cell r="N177">
            <v>651249</v>
          </cell>
        </row>
        <row r="178">
          <cell r="K178">
            <v>48956</v>
          </cell>
          <cell r="L178">
            <v>43691</v>
          </cell>
          <cell r="N178">
            <v>27720225</v>
          </cell>
        </row>
        <row r="179">
          <cell r="K179">
            <v>30068</v>
          </cell>
          <cell r="L179">
            <v>26079</v>
          </cell>
          <cell r="N179">
            <v>15912121</v>
          </cell>
        </row>
        <row r="180">
          <cell r="K180">
            <v>38996</v>
          </cell>
          <cell r="L180">
            <v>37151</v>
          </cell>
          <cell r="N180">
            <v>3404025</v>
          </cell>
        </row>
        <row r="181">
          <cell r="K181">
            <v>12707</v>
          </cell>
          <cell r="L181">
            <v>18123</v>
          </cell>
          <cell r="N181">
            <v>29333056</v>
          </cell>
        </row>
        <row r="182">
          <cell r="K182">
            <v>56222</v>
          </cell>
          <cell r="L182">
            <v>53531</v>
          </cell>
          <cell r="N182">
            <v>7241481</v>
          </cell>
        </row>
        <row r="183">
          <cell r="K183">
            <v>53712</v>
          </cell>
          <cell r="L183">
            <v>63820</v>
          </cell>
          <cell r="N183">
            <v>102171664</v>
          </cell>
        </row>
        <row r="184">
          <cell r="K184">
            <v>37734</v>
          </cell>
          <cell r="L184">
            <v>39796</v>
          </cell>
          <cell r="N184">
            <v>4251844</v>
          </cell>
        </row>
        <row r="185">
          <cell r="K185">
            <v>42674</v>
          </cell>
          <cell r="L185">
            <v>43491</v>
          </cell>
          <cell r="N185">
            <v>667489</v>
          </cell>
        </row>
        <row r="186">
          <cell r="K186">
            <v>20500</v>
          </cell>
          <cell r="L186">
            <v>23427</v>
          </cell>
          <cell r="N186">
            <v>8567329</v>
          </cell>
        </row>
        <row r="187">
          <cell r="K187">
            <v>23285</v>
          </cell>
          <cell r="L187">
            <v>23573</v>
          </cell>
          <cell r="N187">
            <v>82944</v>
          </cell>
        </row>
        <row r="188">
          <cell r="K188">
            <v>26840</v>
          </cell>
          <cell r="L188">
            <v>25067</v>
          </cell>
          <cell r="N188">
            <v>3143529</v>
          </cell>
        </row>
        <row r="189">
          <cell r="K189">
            <v>24808</v>
          </cell>
          <cell r="L189">
            <v>22594</v>
          </cell>
          <cell r="N189">
            <v>4901796</v>
          </cell>
        </row>
        <row r="190">
          <cell r="K190">
            <v>27575</v>
          </cell>
          <cell r="L190">
            <v>22594</v>
          </cell>
          <cell r="N190">
            <v>24810361</v>
          </cell>
        </row>
        <row r="191">
          <cell r="K191">
            <v>22917</v>
          </cell>
          <cell r="L191">
            <v>21653</v>
          </cell>
          <cell r="N191">
            <v>1597696</v>
          </cell>
        </row>
        <row r="192">
          <cell r="K192">
            <v>20927</v>
          </cell>
          <cell r="L192">
            <v>22418</v>
          </cell>
          <cell r="N192">
            <v>2223081</v>
          </cell>
        </row>
        <row r="193">
          <cell r="K193">
            <v>25570</v>
          </cell>
          <cell r="L193">
            <v>20462</v>
          </cell>
          <cell r="N193">
            <v>26091664</v>
          </cell>
        </row>
        <row r="194">
          <cell r="K194">
            <v>26535</v>
          </cell>
          <cell r="L194">
            <v>25029</v>
          </cell>
          <cell r="N194">
            <v>2268036</v>
          </cell>
        </row>
        <row r="195">
          <cell r="K195">
            <v>26764</v>
          </cell>
          <cell r="L195">
            <v>24978</v>
          </cell>
          <cell r="N195">
            <v>3189796</v>
          </cell>
        </row>
        <row r="196">
          <cell r="K196">
            <v>26852</v>
          </cell>
          <cell r="L196">
            <v>24978</v>
          </cell>
          <cell r="N196">
            <v>3511876</v>
          </cell>
        </row>
        <row r="197">
          <cell r="K197">
            <v>24018</v>
          </cell>
          <cell r="L197">
            <v>22033</v>
          </cell>
          <cell r="N197">
            <v>3940225</v>
          </cell>
        </row>
        <row r="198">
          <cell r="K198">
            <v>18511</v>
          </cell>
          <cell r="L198">
            <v>16819</v>
          </cell>
          <cell r="N198">
            <v>2862864</v>
          </cell>
        </row>
        <row r="199">
          <cell r="K199">
            <v>10402</v>
          </cell>
          <cell r="L199">
            <v>16128</v>
          </cell>
          <cell r="N199">
            <v>32787076</v>
          </cell>
        </row>
        <row r="200">
          <cell r="K200">
            <v>9864</v>
          </cell>
          <cell r="L200">
            <v>16128</v>
          </cell>
          <cell r="N200">
            <v>39237696</v>
          </cell>
        </row>
        <row r="201">
          <cell r="K201">
            <v>9629</v>
          </cell>
          <cell r="L201">
            <v>16128</v>
          </cell>
          <cell r="N201">
            <v>42237001</v>
          </cell>
        </row>
        <row r="202">
          <cell r="K202">
            <v>64727</v>
          </cell>
          <cell r="L202">
            <v>60590</v>
          </cell>
          <cell r="N202">
            <v>17114769</v>
          </cell>
        </row>
        <row r="203">
          <cell r="K203">
            <v>64624</v>
          </cell>
          <cell r="L203">
            <v>59845</v>
          </cell>
          <cell r="N203">
            <v>22838841</v>
          </cell>
        </row>
        <row r="204">
          <cell r="K204">
            <v>69482</v>
          </cell>
          <cell r="L204">
            <v>72712</v>
          </cell>
          <cell r="N204">
            <v>10432900</v>
          </cell>
        </row>
        <row r="205">
          <cell r="K205">
            <v>86225</v>
          </cell>
          <cell r="L205">
            <v>85017</v>
          </cell>
          <cell r="N205">
            <v>1459264</v>
          </cell>
        </row>
        <row r="206">
          <cell r="K206">
            <v>81984</v>
          </cell>
          <cell r="L206">
            <v>82544</v>
          </cell>
          <cell r="N206">
            <v>313600</v>
          </cell>
        </row>
        <row r="207">
          <cell r="K207">
            <v>88967</v>
          </cell>
          <cell r="L207">
            <v>90733</v>
          </cell>
          <cell r="N207">
            <v>3118756</v>
          </cell>
        </row>
        <row r="208">
          <cell r="K208">
            <v>99214</v>
          </cell>
          <cell r="L208">
            <v>97653</v>
          </cell>
          <cell r="N208">
            <v>2436721</v>
          </cell>
        </row>
        <row r="209">
          <cell r="K209">
            <v>102699</v>
          </cell>
          <cell r="L209">
            <v>100951</v>
          </cell>
          <cell r="N209">
            <v>3055504</v>
          </cell>
        </row>
        <row r="210">
          <cell r="K210">
            <v>96480</v>
          </cell>
          <cell r="L210">
            <v>95567</v>
          </cell>
          <cell r="N210">
            <v>833569</v>
          </cell>
        </row>
        <row r="211">
          <cell r="K211">
            <v>90618</v>
          </cell>
          <cell r="L211">
            <v>93007</v>
          </cell>
          <cell r="N211">
            <v>5707321</v>
          </cell>
        </row>
        <row r="212">
          <cell r="K212">
            <v>95123</v>
          </cell>
          <cell r="L212">
            <v>95395</v>
          </cell>
          <cell r="N212">
            <v>73984</v>
          </cell>
        </row>
        <row r="213">
          <cell r="K213">
            <v>99844</v>
          </cell>
          <cell r="L213">
            <v>95395</v>
          </cell>
          <cell r="N213">
            <v>19793601</v>
          </cell>
        </row>
        <row r="214">
          <cell r="K214">
            <v>92783</v>
          </cell>
          <cell r="L214">
            <v>90261</v>
          </cell>
          <cell r="N214">
            <v>6360484</v>
          </cell>
        </row>
        <row r="215">
          <cell r="K215">
            <v>84626</v>
          </cell>
          <cell r="L215">
            <v>87964</v>
          </cell>
          <cell r="N215">
            <v>11142244</v>
          </cell>
        </row>
        <row r="216">
          <cell r="K216">
            <v>94750</v>
          </cell>
          <cell r="L216">
            <v>98341</v>
          </cell>
          <cell r="N216">
            <v>12895281</v>
          </cell>
        </row>
        <row r="217">
          <cell r="K217">
            <v>90883</v>
          </cell>
          <cell r="L217">
            <v>93124</v>
          </cell>
          <cell r="N217">
            <v>5022081</v>
          </cell>
        </row>
        <row r="218">
          <cell r="K218">
            <v>88750</v>
          </cell>
          <cell r="L218">
            <v>104459</v>
          </cell>
          <cell r="N218">
            <v>246772681</v>
          </cell>
        </row>
        <row r="219">
          <cell r="K219">
            <v>89479</v>
          </cell>
          <cell r="L219">
            <v>96906</v>
          </cell>
          <cell r="N219">
            <v>55160329</v>
          </cell>
        </row>
        <row r="220">
          <cell r="K220">
            <v>80506</v>
          </cell>
          <cell r="L220">
            <v>104978</v>
          </cell>
          <cell r="N220">
            <v>598878784</v>
          </cell>
        </row>
        <row r="221">
          <cell r="K221">
            <v>94510</v>
          </cell>
          <cell r="L221">
            <v>100842</v>
          </cell>
          <cell r="N221">
            <v>40094224</v>
          </cell>
        </row>
        <row r="222">
          <cell r="K222">
            <v>104695</v>
          </cell>
          <cell r="L222">
            <v>109229</v>
          </cell>
          <cell r="N222">
            <v>20557156</v>
          </cell>
        </row>
        <row r="223">
          <cell r="K223">
            <v>95757</v>
          </cell>
          <cell r="L223">
            <v>101750</v>
          </cell>
          <cell r="N223">
            <v>35916049</v>
          </cell>
        </row>
        <row r="224">
          <cell r="K224">
            <v>104739</v>
          </cell>
          <cell r="L224">
            <v>108099</v>
          </cell>
          <cell r="N224">
            <v>11289600</v>
          </cell>
        </row>
        <row r="225">
          <cell r="K225">
            <v>100679</v>
          </cell>
          <cell r="L225">
            <v>103385</v>
          </cell>
          <cell r="N225">
            <v>7322436</v>
          </cell>
        </row>
        <row r="226">
          <cell r="K226">
            <v>101178</v>
          </cell>
          <cell r="L226">
            <v>105707</v>
          </cell>
          <cell r="N226">
            <v>20511841</v>
          </cell>
        </row>
        <row r="227">
          <cell r="K227">
            <v>105170</v>
          </cell>
          <cell r="L227">
            <v>110852</v>
          </cell>
          <cell r="N227">
            <v>32285124</v>
          </cell>
        </row>
        <row r="228">
          <cell r="K228">
            <v>109304</v>
          </cell>
          <cell r="L228">
            <v>103485</v>
          </cell>
          <cell r="N228">
            <v>33860761</v>
          </cell>
        </row>
        <row r="229">
          <cell r="K229">
            <v>122507</v>
          </cell>
          <cell r="L229">
            <v>110482</v>
          </cell>
          <cell r="N229">
            <v>144600625</v>
          </cell>
        </row>
        <row r="230">
          <cell r="K230">
            <v>116398</v>
          </cell>
          <cell r="L230">
            <v>120364</v>
          </cell>
          <cell r="N230">
            <v>15729156</v>
          </cell>
        </row>
        <row r="231">
          <cell r="K231">
            <v>106444</v>
          </cell>
          <cell r="L231">
            <v>108318</v>
          </cell>
          <cell r="N231">
            <v>3511876</v>
          </cell>
        </row>
        <row r="232">
          <cell r="K232">
            <v>85646</v>
          </cell>
          <cell r="L232">
            <v>100209</v>
          </cell>
          <cell r="N232">
            <v>212080969</v>
          </cell>
        </row>
        <row r="233">
          <cell r="K233">
            <v>102978</v>
          </cell>
          <cell r="L233">
            <v>109128</v>
          </cell>
          <cell r="N233">
            <v>37822500</v>
          </cell>
        </row>
        <row r="234">
          <cell r="K234">
            <v>72660</v>
          </cell>
          <cell r="L234">
            <v>72099</v>
          </cell>
          <cell r="N234">
            <v>314721</v>
          </cell>
        </row>
        <row r="235">
          <cell r="K235">
            <v>77517</v>
          </cell>
          <cell r="L235">
            <v>88924</v>
          </cell>
          <cell r="N235">
            <v>130119649</v>
          </cell>
        </row>
        <row r="236">
          <cell r="K236">
            <v>59038</v>
          </cell>
          <cell r="L236">
            <v>63220</v>
          </cell>
          <cell r="N236">
            <v>17489124</v>
          </cell>
        </row>
        <row r="237">
          <cell r="K237">
            <v>71835</v>
          </cell>
          <cell r="L237">
            <v>75600</v>
          </cell>
          <cell r="N237">
            <v>14175225</v>
          </cell>
        </row>
        <row r="238">
          <cell r="K238">
            <v>79598</v>
          </cell>
          <cell r="L238">
            <v>83632</v>
          </cell>
          <cell r="N238">
            <v>16273156</v>
          </cell>
        </row>
        <row r="239">
          <cell r="K239">
            <v>105583</v>
          </cell>
          <cell r="L239">
            <v>101533</v>
          </cell>
          <cell r="N239">
            <v>16402500</v>
          </cell>
        </row>
        <row r="240">
          <cell r="K240">
            <v>76335</v>
          </cell>
          <cell r="L240">
            <v>79370</v>
          </cell>
          <cell r="N240">
            <v>9211225</v>
          </cell>
        </row>
        <row r="241">
          <cell r="K241">
            <v>113758</v>
          </cell>
          <cell r="L241">
            <v>100534</v>
          </cell>
          <cell r="N241">
            <v>174874176</v>
          </cell>
        </row>
        <row r="242">
          <cell r="K242">
            <v>115085</v>
          </cell>
          <cell r="L242">
            <v>109011</v>
          </cell>
          <cell r="N242">
            <v>36893476</v>
          </cell>
        </row>
        <row r="243">
          <cell r="K243">
            <v>96915</v>
          </cell>
          <cell r="L243">
            <v>93022</v>
          </cell>
          <cell r="N243">
            <v>15155449</v>
          </cell>
        </row>
        <row r="244">
          <cell r="K244">
            <v>97398</v>
          </cell>
          <cell r="L244">
            <v>92627</v>
          </cell>
          <cell r="N244">
            <v>22762441</v>
          </cell>
        </row>
        <row r="245">
          <cell r="K245">
            <v>68299</v>
          </cell>
          <cell r="L245">
            <v>72701</v>
          </cell>
          <cell r="N245">
            <v>19377604</v>
          </cell>
        </row>
        <row r="246">
          <cell r="K246">
            <v>76554</v>
          </cell>
          <cell r="L246">
            <v>79369</v>
          </cell>
          <cell r="N246">
            <v>7924225</v>
          </cell>
        </row>
        <row r="247">
          <cell r="K247">
            <v>97795</v>
          </cell>
          <cell r="L247">
            <v>100895</v>
          </cell>
          <cell r="N247">
            <v>9610000</v>
          </cell>
        </row>
        <row r="248">
          <cell r="K248">
            <v>79868</v>
          </cell>
          <cell r="L248">
            <v>88644</v>
          </cell>
          <cell r="N248">
            <v>77018176</v>
          </cell>
        </row>
        <row r="249">
          <cell r="K249">
            <v>98139</v>
          </cell>
          <cell r="L249">
            <v>110426</v>
          </cell>
          <cell r="N249">
            <v>150970369</v>
          </cell>
        </row>
        <row r="250">
          <cell r="K250">
            <v>98769</v>
          </cell>
          <cell r="L250">
            <v>103948</v>
          </cell>
          <cell r="N250">
            <v>26822041</v>
          </cell>
        </row>
        <row r="251">
          <cell r="K251">
            <v>91229</v>
          </cell>
          <cell r="L251">
            <v>100410</v>
          </cell>
          <cell r="N251">
            <v>84290761</v>
          </cell>
        </row>
        <row r="252">
          <cell r="K252">
            <v>93489</v>
          </cell>
          <cell r="L252">
            <v>106218</v>
          </cell>
          <cell r="N252">
            <v>162027441</v>
          </cell>
        </row>
        <row r="253">
          <cell r="K253">
            <v>75545</v>
          </cell>
          <cell r="L253">
            <v>102777</v>
          </cell>
          <cell r="N253">
            <v>741581824</v>
          </cell>
        </row>
        <row r="254">
          <cell r="K254">
            <v>78194</v>
          </cell>
          <cell r="L254">
            <v>90571</v>
          </cell>
          <cell r="N254">
            <v>153190129</v>
          </cell>
        </row>
        <row r="255">
          <cell r="K255">
            <v>85598</v>
          </cell>
          <cell r="L255">
            <v>95286</v>
          </cell>
          <cell r="N255">
            <v>93857344</v>
          </cell>
        </row>
        <row r="256">
          <cell r="K256">
            <v>66356</v>
          </cell>
          <cell r="L256">
            <v>77770</v>
          </cell>
          <cell r="N256">
            <v>130279396</v>
          </cell>
        </row>
        <row r="257">
          <cell r="K257">
            <v>96160</v>
          </cell>
          <cell r="L257">
            <v>106188</v>
          </cell>
          <cell r="N257">
            <v>100560784</v>
          </cell>
        </row>
        <row r="258">
          <cell r="K258">
            <v>105471</v>
          </cell>
          <cell r="L258">
            <v>112829</v>
          </cell>
          <cell r="N258">
            <v>54140164</v>
          </cell>
        </row>
        <row r="259">
          <cell r="K259">
            <v>96037</v>
          </cell>
          <cell r="L259">
            <v>102473</v>
          </cell>
          <cell r="N259">
            <v>41422096</v>
          </cell>
        </row>
        <row r="260">
          <cell r="K260">
            <v>78827</v>
          </cell>
          <cell r="L260">
            <v>96109</v>
          </cell>
          <cell r="N260">
            <v>298667524</v>
          </cell>
        </row>
        <row r="261">
          <cell r="K261">
            <v>75059</v>
          </cell>
          <cell r="L261">
            <v>73524</v>
          </cell>
          <cell r="N261">
            <v>2356225</v>
          </cell>
        </row>
        <row r="262">
          <cell r="K262">
            <v>87132</v>
          </cell>
          <cell r="L262">
            <v>89882</v>
          </cell>
          <cell r="N262">
            <v>7562500</v>
          </cell>
        </row>
        <row r="263">
          <cell r="K263">
            <v>78145</v>
          </cell>
          <cell r="L263">
            <v>82800</v>
          </cell>
          <cell r="N263">
            <v>21669025</v>
          </cell>
        </row>
        <row r="264">
          <cell r="K264">
            <v>75287</v>
          </cell>
          <cell r="L264">
            <v>80373</v>
          </cell>
          <cell r="N264">
            <v>25867396</v>
          </cell>
        </row>
        <row r="265">
          <cell r="K265">
            <v>81832</v>
          </cell>
          <cell r="L265">
            <v>80584</v>
          </cell>
          <cell r="N265">
            <v>1557504</v>
          </cell>
        </row>
        <row r="266">
          <cell r="K266">
            <v>82654</v>
          </cell>
          <cell r="L266">
            <v>69231</v>
          </cell>
          <cell r="N266">
            <v>180176929</v>
          </cell>
        </row>
        <row r="267">
          <cell r="K267">
            <v>53148</v>
          </cell>
          <cell r="L267">
            <v>52810</v>
          </cell>
          <cell r="N267">
            <v>114244</v>
          </cell>
        </row>
        <row r="268">
          <cell r="K268">
            <v>35024</v>
          </cell>
          <cell r="L268">
            <v>27997</v>
          </cell>
          <cell r="N268">
            <v>49378729</v>
          </cell>
        </row>
        <row r="269">
          <cell r="K269">
            <v>74223</v>
          </cell>
          <cell r="L269">
            <v>65606</v>
          </cell>
          <cell r="N269">
            <v>74252689</v>
          </cell>
        </row>
        <row r="270">
          <cell r="K270">
            <v>75487</v>
          </cell>
          <cell r="L270">
            <v>65438</v>
          </cell>
          <cell r="N270">
            <v>100982401</v>
          </cell>
        </row>
        <row r="271">
          <cell r="K271">
            <v>72017</v>
          </cell>
          <cell r="L271">
            <v>58661</v>
          </cell>
          <cell r="N271">
            <v>178382736</v>
          </cell>
        </row>
        <row r="272">
          <cell r="K272">
            <v>67916</v>
          </cell>
          <cell r="L272">
            <v>65787</v>
          </cell>
          <cell r="N272">
            <v>4532641</v>
          </cell>
        </row>
        <row r="273">
          <cell r="K273">
            <v>63870</v>
          </cell>
          <cell r="L273">
            <v>69774</v>
          </cell>
          <cell r="N273">
            <v>34857216</v>
          </cell>
        </row>
        <row r="274">
          <cell r="K274">
            <v>68239</v>
          </cell>
          <cell r="L274">
            <v>67649</v>
          </cell>
          <cell r="N274">
            <v>348100</v>
          </cell>
        </row>
        <row r="275">
          <cell r="K275">
            <v>76030</v>
          </cell>
          <cell r="L275">
            <v>59696</v>
          </cell>
          <cell r="N275">
            <v>266799556</v>
          </cell>
        </row>
        <row r="276">
          <cell r="K276">
            <v>62111</v>
          </cell>
          <cell r="L276">
            <v>62325</v>
          </cell>
          <cell r="N276">
            <v>45796</v>
          </cell>
        </row>
        <row r="277">
          <cell r="K277">
            <v>73452</v>
          </cell>
          <cell r="L277">
            <v>73345</v>
          </cell>
          <cell r="N277">
            <v>11449</v>
          </cell>
        </row>
        <row r="278">
          <cell r="K278">
            <v>94384</v>
          </cell>
          <cell r="L278">
            <v>107895</v>
          </cell>
          <cell r="N278">
            <v>182547121</v>
          </cell>
        </row>
        <row r="279">
          <cell r="K279">
            <v>95765</v>
          </cell>
          <cell r="L279">
            <v>112978</v>
          </cell>
          <cell r="N279">
            <v>296287369</v>
          </cell>
        </row>
        <row r="280">
          <cell r="K280">
            <v>84346</v>
          </cell>
          <cell r="L280">
            <v>108454</v>
          </cell>
          <cell r="N280">
            <v>581195664</v>
          </cell>
        </row>
        <row r="281">
          <cell r="K281">
            <v>94852</v>
          </cell>
          <cell r="L281">
            <v>108958</v>
          </cell>
          <cell r="N281">
            <v>198979236</v>
          </cell>
        </row>
        <row r="282">
          <cell r="K282">
            <v>98581</v>
          </cell>
          <cell r="L282">
            <v>110911</v>
          </cell>
          <cell r="N282">
            <v>152028900</v>
          </cell>
        </row>
        <row r="283">
          <cell r="K283">
            <v>109745</v>
          </cell>
          <cell r="L283">
            <v>127694</v>
          </cell>
          <cell r="N283">
            <v>322166601</v>
          </cell>
        </row>
        <row r="284">
          <cell r="K284">
            <v>100977</v>
          </cell>
          <cell r="L284">
            <v>121267</v>
          </cell>
          <cell r="N284">
            <v>411684100</v>
          </cell>
        </row>
        <row r="285">
          <cell r="K285">
            <v>119047</v>
          </cell>
          <cell r="L285">
            <v>137328</v>
          </cell>
          <cell r="N285">
            <v>334194961</v>
          </cell>
        </row>
        <row r="286">
          <cell r="K286">
            <v>110634</v>
          </cell>
          <cell r="L286">
            <v>118874</v>
          </cell>
          <cell r="N286">
            <v>67897600</v>
          </cell>
        </row>
        <row r="287">
          <cell r="K287">
            <v>113135</v>
          </cell>
          <cell r="L287">
            <v>121151</v>
          </cell>
          <cell r="N287">
            <v>64256256</v>
          </cell>
        </row>
        <row r="288">
          <cell r="K288">
            <v>99227</v>
          </cell>
          <cell r="L288">
            <v>110019</v>
          </cell>
          <cell r="N288">
            <v>116467264</v>
          </cell>
        </row>
        <row r="289">
          <cell r="K289">
            <v>115070</v>
          </cell>
          <cell r="L289">
            <v>121726</v>
          </cell>
          <cell r="N289">
            <v>44302336</v>
          </cell>
        </row>
        <row r="290">
          <cell r="K290">
            <v>109799</v>
          </cell>
          <cell r="L290">
            <v>112532</v>
          </cell>
          <cell r="N290">
            <v>7469289</v>
          </cell>
        </row>
        <row r="291">
          <cell r="K291">
            <v>117618</v>
          </cell>
          <cell r="L291">
            <v>120295</v>
          </cell>
          <cell r="N291">
            <v>7166329</v>
          </cell>
        </row>
        <row r="292">
          <cell r="K292">
            <v>104746</v>
          </cell>
          <cell r="L292">
            <v>111801</v>
          </cell>
          <cell r="N292">
            <v>49773025</v>
          </cell>
        </row>
        <row r="293">
          <cell r="K293">
            <v>125325</v>
          </cell>
          <cell r="L293">
            <v>126041</v>
          </cell>
          <cell r="N293">
            <v>512656</v>
          </cell>
        </row>
        <row r="294">
          <cell r="K294">
            <v>114809</v>
          </cell>
          <cell r="L294">
            <v>118247</v>
          </cell>
          <cell r="N294">
            <v>11819844</v>
          </cell>
        </row>
        <row r="295">
          <cell r="K295">
            <v>153552</v>
          </cell>
          <cell r="L295">
            <v>130598</v>
          </cell>
          <cell r="N295">
            <v>526886116</v>
          </cell>
        </row>
        <row r="296">
          <cell r="K296">
            <v>107866</v>
          </cell>
          <cell r="L296">
            <v>109488</v>
          </cell>
          <cell r="N296">
            <v>2630884</v>
          </cell>
        </row>
        <row r="297">
          <cell r="K297">
            <v>105327</v>
          </cell>
          <cell r="L297">
            <v>119670</v>
          </cell>
          <cell r="N297">
            <v>205721649</v>
          </cell>
        </row>
        <row r="298">
          <cell r="K298">
            <v>104360</v>
          </cell>
          <cell r="L298">
            <v>117342</v>
          </cell>
          <cell r="N298">
            <v>168532324</v>
          </cell>
        </row>
        <row r="299">
          <cell r="K299">
            <v>128110</v>
          </cell>
          <cell r="L299">
            <v>132437</v>
          </cell>
          <cell r="N299">
            <v>18722929</v>
          </cell>
        </row>
        <row r="300">
          <cell r="K300">
            <v>147796</v>
          </cell>
          <cell r="L300">
            <v>145414</v>
          </cell>
          <cell r="N300">
            <v>5673924</v>
          </cell>
        </row>
        <row r="301">
          <cell r="K301">
            <v>120405</v>
          </cell>
          <cell r="L301">
            <v>129712</v>
          </cell>
          <cell r="N301">
            <v>86620249</v>
          </cell>
        </row>
        <row r="302">
          <cell r="K302">
            <v>144022</v>
          </cell>
          <cell r="L302">
            <v>153168</v>
          </cell>
          <cell r="N302">
            <v>83649316</v>
          </cell>
        </row>
        <row r="303">
          <cell r="K303">
            <v>137156</v>
          </cell>
          <cell r="L303">
            <v>144900</v>
          </cell>
          <cell r="N303">
            <v>59969536</v>
          </cell>
        </row>
        <row r="304">
          <cell r="K304">
            <v>138072</v>
          </cell>
          <cell r="L304">
            <v>146328</v>
          </cell>
          <cell r="N304">
            <v>68161536</v>
          </cell>
        </row>
        <row r="305">
          <cell r="K305">
            <v>136726</v>
          </cell>
          <cell r="L305">
            <v>155523</v>
          </cell>
          <cell r="N305">
            <v>353327209</v>
          </cell>
        </row>
        <row r="306">
          <cell r="K306">
            <v>135830</v>
          </cell>
          <cell r="L306">
            <v>165987</v>
          </cell>
          <cell r="N306">
            <v>909444649</v>
          </cell>
        </row>
        <row r="307">
          <cell r="K307">
            <v>141860</v>
          </cell>
          <cell r="L307">
            <v>167271</v>
          </cell>
          <cell r="N307">
            <v>645718921</v>
          </cell>
        </row>
        <row r="308">
          <cell r="K308">
            <v>165496</v>
          </cell>
          <cell r="L308">
            <v>170393</v>
          </cell>
          <cell r="N308">
            <v>23980609</v>
          </cell>
        </row>
        <row r="309">
          <cell r="K309">
            <v>88456</v>
          </cell>
          <cell r="L309">
            <v>107682</v>
          </cell>
          <cell r="N309">
            <v>369639076</v>
          </cell>
        </row>
        <row r="310">
          <cell r="K310">
            <v>83216</v>
          </cell>
          <cell r="L310">
            <v>99366</v>
          </cell>
          <cell r="N310">
            <v>260822500</v>
          </cell>
        </row>
        <row r="311">
          <cell r="K311">
            <v>96078</v>
          </cell>
          <cell r="L311">
            <v>112742</v>
          </cell>
          <cell r="N311">
            <v>277688896</v>
          </cell>
        </row>
        <row r="312">
          <cell r="K312">
            <v>87452</v>
          </cell>
          <cell r="L312">
            <v>105333</v>
          </cell>
          <cell r="N312">
            <v>319730161</v>
          </cell>
        </row>
        <row r="313">
          <cell r="K313">
            <v>104166</v>
          </cell>
          <cell r="L313">
            <v>123637</v>
          </cell>
          <cell r="N313">
            <v>379119841</v>
          </cell>
        </row>
        <row r="314">
          <cell r="K314">
            <v>97308</v>
          </cell>
          <cell r="L314">
            <v>115340</v>
          </cell>
          <cell r="N314">
            <v>325153024</v>
          </cell>
        </row>
        <row r="315">
          <cell r="K315">
            <v>101375</v>
          </cell>
          <cell r="L315">
            <v>114798</v>
          </cell>
          <cell r="N315">
            <v>180176929</v>
          </cell>
        </row>
        <row r="316">
          <cell r="K316">
            <v>116277</v>
          </cell>
          <cell r="L316">
            <v>127878</v>
          </cell>
          <cell r="N316">
            <v>134583201</v>
          </cell>
        </row>
        <row r="317">
          <cell r="K317">
            <v>94969</v>
          </cell>
          <cell r="L317">
            <v>108559</v>
          </cell>
          <cell r="N317">
            <v>184688100</v>
          </cell>
        </row>
        <row r="318">
          <cell r="K318">
            <v>82699</v>
          </cell>
          <cell r="L318">
            <v>95418</v>
          </cell>
          <cell r="N318">
            <v>161772961</v>
          </cell>
        </row>
        <row r="319">
          <cell r="K319">
            <v>79828</v>
          </cell>
          <cell r="L319">
            <v>80280</v>
          </cell>
          <cell r="N319">
            <v>204304</v>
          </cell>
        </row>
        <row r="320">
          <cell r="K320">
            <v>84605</v>
          </cell>
          <cell r="L320">
            <v>95880</v>
          </cell>
          <cell r="N320">
            <v>127125625</v>
          </cell>
        </row>
        <row r="321">
          <cell r="K321">
            <v>48047</v>
          </cell>
          <cell r="L321">
            <v>44420</v>
          </cell>
          <cell r="N321">
            <v>13155129</v>
          </cell>
        </row>
        <row r="322">
          <cell r="K322">
            <v>64941</v>
          </cell>
          <cell r="L322">
            <v>66869</v>
          </cell>
          <cell r="N322">
            <v>3717184</v>
          </cell>
        </row>
        <row r="323">
          <cell r="K323">
            <v>72413</v>
          </cell>
          <cell r="L323">
            <v>68756</v>
          </cell>
          <cell r="N323">
            <v>13373649</v>
          </cell>
        </row>
        <row r="324">
          <cell r="K324">
            <v>67570</v>
          </cell>
          <cell r="L324">
            <v>67195</v>
          </cell>
          <cell r="N324">
            <v>140625</v>
          </cell>
        </row>
        <row r="325">
          <cell r="K325">
            <v>60014</v>
          </cell>
          <cell r="L325">
            <v>63533</v>
          </cell>
          <cell r="N325">
            <v>12383361</v>
          </cell>
        </row>
        <row r="326">
          <cell r="K326">
            <v>87684</v>
          </cell>
          <cell r="L326">
            <v>84107</v>
          </cell>
          <cell r="N326">
            <v>12794929</v>
          </cell>
        </row>
        <row r="327">
          <cell r="K327">
            <v>80122</v>
          </cell>
          <cell r="L327">
            <v>80521</v>
          </cell>
          <cell r="N327">
            <v>159201</v>
          </cell>
        </row>
        <row r="328">
          <cell r="K328">
            <v>69512</v>
          </cell>
          <cell r="L328">
            <v>84703</v>
          </cell>
          <cell r="N328">
            <v>230766481</v>
          </cell>
        </row>
        <row r="329">
          <cell r="K329">
            <v>83147</v>
          </cell>
          <cell r="L329">
            <v>103681</v>
          </cell>
          <cell r="N329">
            <v>421645156</v>
          </cell>
        </row>
        <row r="330">
          <cell r="K330">
            <v>90795</v>
          </cell>
          <cell r="L330">
            <v>122312</v>
          </cell>
          <cell r="N330">
            <v>993321289</v>
          </cell>
        </row>
        <row r="331">
          <cell r="K331">
            <v>97504</v>
          </cell>
          <cell r="L331">
            <v>113002</v>
          </cell>
          <cell r="N331">
            <v>240188004</v>
          </cell>
        </row>
        <row r="332">
          <cell r="K332">
            <v>92322</v>
          </cell>
          <cell r="L332">
            <v>103781</v>
          </cell>
          <cell r="N332">
            <v>131308681</v>
          </cell>
        </row>
        <row r="333">
          <cell r="K333">
            <v>105768</v>
          </cell>
          <cell r="L333">
            <v>107728</v>
          </cell>
          <cell r="N333">
            <v>3841600</v>
          </cell>
        </row>
        <row r="334">
          <cell r="K334">
            <v>74573</v>
          </cell>
          <cell r="L334">
            <v>81058</v>
          </cell>
          <cell r="N334">
            <v>42055225</v>
          </cell>
        </row>
        <row r="335">
          <cell r="K335">
            <v>81538</v>
          </cell>
          <cell r="L335">
            <v>81058</v>
          </cell>
          <cell r="N335">
            <v>230400</v>
          </cell>
        </row>
        <row r="336">
          <cell r="K336">
            <v>111960</v>
          </cell>
          <cell r="L336">
            <v>124235</v>
          </cell>
          <cell r="N336">
            <v>150675625</v>
          </cell>
        </row>
        <row r="337">
          <cell r="K337">
            <v>110355</v>
          </cell>
          <cell r="L337">
            <v>123519</v>
          </cell>
          <cell r="N337">
            <v>173290896</v>
          </cell>
        </row>
        <row r="338">
          <cell r="K338">
            <v>76599</v>
          </cell>
          <cell r="L338">
            <v>83235</v>
          </cell>
          <cell r="N338">
            <v>44036496</v>
          </cell>
        </row>
        <row r="339">
          <cell r="K339">
            <v>90022</v>
          </cell>
          <cell r="L339">
            <v>97586</v>
          </cell>
          <cell r="N339">
            <v>57214096</v>
          </cell>
        </row>
        <row r="340">
          <cell r="K340">
            <v>100286</v>
          </cell>
          <cell r="L340">
            <v>109753</v>
          </cell>
          <cell r="N340">
            <v>89624089</v>
          </cell>
        </row>
        <row r="341">
          <cell r="K341">
            <v>90076</v>
          </cell>
          <cell r="L341">
            <v>96245</v>
          </cell>
          <cell r="N341">
            <v>38056561</v>
          </cell>
        </row>
        <row r="342">
          <cell r="K342">
            <v>122501</v>
          </cell>
          <cell r="L342">
            <v>136092</v>
          </cell>
          <cell r="N342">
            <v>184715281</v>
          </cell>
        </row>
        <row r="343">
          <cell r="K343">
            <v>116555</v>
          </cell>
          <cell r="L343">
            <v>132472</v>
          </cell>
          <cell r="N343">
            <v>253350889</v>
          </cell>
        </row>
        <row r="344">
          <cell r="K344">
            <v>72554</v>
          </cell>
          <cell r="L344">
            <v>112124</v>
          </cell>
          <cell r="N344">
            <v>1565784900</v>
          </cell>
        </row>
        <row r="345">
          <cell r="K345">
            <v>101839</v>
          </cell>
          <cell r="L345">
            <v>117448</v>
          </cell>
          <cell r="N345">
            <v>243640881</v>
          </cell>
        </row>
        <row r="346">
          <cell r="K346">
            <v>111954</v>
          </cell>
          <cell r="L346">
            <v>122479</v>
          </cell>
          <cell r="N346">
            <v>110775625</v>
          </cell>
        </row>
        <row r="347">
          <cell r="K347">
            <v>102387</v>
          </cell>
          <cell r="L347">
            <v>106760</v>
          </cell>
          <cell r="N347">
            <v>19123129</v>
          </cell>
        </row>
        <row r="348">
          <cell r="K348">
            <v>109314</v>
          </cell>
          <cell r="L348">
            <v>117464</v>
          </cell>
          <cell r="N348">
            <v>66422500</v>
          </cell>
        </row>
        <row r="349">
          <cell r="K349">
            <v>82478</v>
          </cell>
          <cell r="L349">
            <v>96122</v>
          </cell>
          <cell r="N349">
            <v>186158736</v>
          </cell>
        </row>
        <row r="350">
          <cell r="K350">
            <v>131719</v>
          </cell>
          <cell r="L350">
            <v>125990</v>
          </cell>
          <cell r="N350">
            <v>32821441</v>
          </cell>
        </row>
        <row r="351">
          <cell r="K351">
            <v>115013</v>
          </cell>
          <cell r="L351">
            <v>116111</v>
          </cell>
          <cell r="N351">
            <v>1205604</v>
          </cell>
        </row>
        <row r="352">
          <cell r="K352">
            <v>102194</v>
          </cell>
          <cell r="L352">
            <v>97172</v>
          </cell>
          <cell r="N352">
            <v>25220484</v>
          </cell>
        </row>
        <row r="353">
          <cell r="K353">
            <v>105422</v>
          </cell>
          <cell r="L353">
            <v>103088</v>
          </cell>
          <cell r="N353">
            <v>5447556</v>
          </cell>
        </row>
        <row r="354">
          <cell r="K354">
            <v>85672</v>
          </cell>
          <cell r="L354">
            <v>76907</v>
          </cell>
          <cell r="N354">
            <v>76825225</v>
          </cell>
        </row>
        <row r="355">
          <cell r="K355">
            <v>73185</v>
          </cell>
          <cell r="L355">
            <v>75157</v>
          </cell>
          <cell r="N355">
            <v>3888784</v>
          </cell>
        </row>
        <row r="356">
          <cell r="K356">
            <v>56751</v>
          </cell>
          <cell r="L356">
            <v>67609</v>
          </cell>
          <cell r="N356">
            <v>117896164</v>
          </cell>
        </row>
        <row r="357">
          <cell r="K357">
            <v>32498</v>
          </cell>
          <cell r="L357">
            <v>31984</v>
          </cell>
          <cell r="N357">
            <v>264196</v>
          </cell>
        </row>
        <row r="358">
          <cell r="K358">
            <v>35492</v>
          </cell>
          <cell r="L358">
            <v>37008</v>
          </cell>
          <cell r="N358">
            <v>2298256</v>
          </cell>
        </row>
        <row r="359">
          <cell r="K359">
            <v>23789</v>
          </cell>
          <cell r="L359">
            <v>28820</v>
          </cell>
          <cell r="N359">
            <v>25310961</v>
          </cell>
        </row>
        <row r="360">
          <cell r="K360">
            <v>84233</v>
          </cell>
          <cell r="L360">
            <v>82391</v>
          </cell>
          <cell r="N360">
            <v>3392964</v>
          </cell>
        </row>
        <row r="361">
          <cell r="K361">
            <v>83328</v>
          </cell>
          <cell r="L361">
            <v>80000</v>
          </cell>
          <cell r="N361">
            <v>11075584</v>
          </cell>
        </row>
        <row r="362">
          <cell r="K362">
            <v>93567</v>
          </cell>
          <cell r="L362">
            <v>86105</v>
          </cell>
          <cell r="N362">
            <v>55681444</v>
          </cell>
        </row>
        <row r="363">
          <cell r="K363">
            <v>91365</v>
          </cell>
          <cell r="L363">
            <v>87619</v>
          </cell>
          <cell r="N363">
            <v>14032516</v>
          </cell>
        </row>
        <row r="364">
          <cell r="K364">
            <v>92507</v>
          </cell>
          <cell r="L364">
            <v>92722</v>
          </cell>
          <cell r="N364">
            <v>46225</v>
          </cell>
        </row>
        <row r="365">
          <cell r="K365">
            <v>73416</v>
          </cell>
          <cell r="L365">
            <v>97679</v>
          </cell>
          <cell r="N365">
            <v>588693169</v>
          </cell>
        </row>
        <row r="366">
          <cell r="K366">
            <v>96247</v>
          </cell>
          <cell r="L366">
            <v>102018</v>
          </cell>
          <cell r="N366">
            <v>33304441</v>
          </cell>
        </row>
        <row r="367">
          <cell r="K367">
            <v>98439</v>
          </cell>
          <cell r="L367">
            <v>98732</v>
          </cell>
          <cell r="N367">
            <v>85849</v>
          </cell>
        </row>
        <row r="368">
          <cell r="K368">
            <v>50181</v>
          </cell>
          <cell r="L368">
            <v>57144</v>
          </cell>
          <cell r="N368">
            <v>48483369</v>
          </cell>
        </row>
        <row r="369">
          <cell r="K369">
            <v>53153</v>
          </cell>
          <cell r="L369">
            <v>59906</v>
          </cell>
          <cell r="N369">
            <v>45603009</v>
          </cell>
        </row>
        <row r="370">
          <cell r="K370">
            <v>21459</v>
          </cell>
          <cell r="L370">
            <v>19714</v>
          </cell>
          <cell r="N370">
            <v>3045025</v>
          </cell>
        </row>
        <row r="371">
          <cell r="K371">
            <v>35263</v>
          </cell>
          <cell r="L371">
            <v>28327</v>
          </cell>
          <cell r="N371">
            <v>48108096</v>
          </cell>
        </row>
        <row r="372">
          <cell r="K372">
            <v>25504</v>
          </cell>
          <cell r="L372">
            <v>19139</v>
          </cell>
          <cell r="N372">
            <v>40513225</v>
          </cell>
        </row>
        <row r="373">
          <cell r="K373">
            <v>32429</v>
          </cell>
          <cell r="L373">
            <v>27728</v>
          </cell>
          <cell r="N373">
            <v>22099401</v>
          </cell>
        </row>
        <row r="374">
          <cell r="K374">
            <v>49326</v>
          </cell>
          <cell r="L374">
            <v>41433</v>
          </cell>
          <cell r="N374">
            <v>62299449</v>
          </cell>
        </row>
        <row r="375">
          <cell r="K375">
            <v>39547</v>
          </cell>
          <cell r="L375">
            <v>38796</v>
          </cell>
          <cell r="N375">
            <v>564001</v>
          </cell>
        </row>
        <row r="376">
          <cell r="K376">
            <v>25775</v>
          </cell>
          <cell r="L376">
            <v>28222</v>
          </cell>
          <cell r="N376">
            <v>5987809</v>
          </cell>
        </row>
        <row r="377">
          <cell r="K377">
            <v>45152</v>
          </cell>
          <cell r="L377">
            <v>78504</v>
          </cell>
          <cell r="N377">
            <v>1112355904</v>
          </cell>
        </row>
        <row r="378">
          <cell r="K378">
            <v>79486</v>
          </cell>
          <cell r="L378">
            <v>88270</v>
          </cell>
          <cell r="N378">
            <v>77158656</v>
          </cell>
        </row>
        <row r="379">
          <cell r="K379">
            <v>90161</v>
          </cell>
          <cell r="L379">
            <v>91673</v>
          </cell>
          <cell r="N379">
            <v>2286144</v>
          </cell>
        </row>
        <row r="380">
          <cell r="K380">
            <v>57972</v>
          </cell>
          <cell r="L380">
            <v>45392</v>
          </cell>
          <cell r="N380">
            <v>158256400</v>
          </cell>
        </row>
        <row r="381">
          <cell r="K381">
            <v>17181</v>
          </cell>
          <cell r="L381">
            <v>9589</v>
          </cell>
          <cell r="N381">
            <v>57638464</v>
          </cell>
        </row>
        <row r="382">
          <cell r="K382">
            <v>15613</v>
          </cell>
          <cell r="L382">
            <v>8936</v>
          </cell>
          <cell r="N382">
            <v>44582329</v>
          </cell>
        </row>
        <row r="383">
          <cell r="K383">
            <v>12993</v>
          </cell>
          <cell r="L383">
            <v>7025</v>
          </cell>
          <cell r="N383">
            <v>35617024</v>
          </cell>
        </row>
        <row r="384">
          <cell r="K384">
            <v>9252</v>
          </cell>
          <cell r="L384">
            <v>4928</v>
          </cell>
          <cell r="N384">
            <v>18696976</v>
          </cell>
        </row>
        <row r="385">
          <cell r="K385">
            <v>6601</v>
          </cell>
          <cell r="L385">
            <v>2999</v>
          </cell>
          <cell r="N385">
            <v>12974404</v>
          </cell>
        </row>
        <row r="386">
          <cell r="K386">
            <v>4893</v>
          </cell>
          <cell r="L386">
            <v>3111</v>
          </cell>
          <cell r="N386">
            <v>3175524</v>
          </cell>
        </row>
        <row r="387">
          <cell r="K387">
            <v>37462</v>
          </cell>
          <cell r="L387">
            <v>37742</v>
          </cell>
          <cell r="N387">
            <v>78400</v>
          </cell>
        </row>
        <row r="388">
          <cell r="K388">
            <v>53462</v>
          </cell>
          <cell r="L388">
            <v>66472</v>
          </cell>
          <cell r="N388">
            <v>169260100</v>
          </cell>
        </row>
        <row r="389">
          <cell r="K389">
            <v>42960</v>
          </cell>
          <cell r="L389">
            <v>43825</v>
          </cell>
          <cell r="N389">
            <v>748225</v>
          </cell>
        </row>
        <row r="390">
          <cell r="K390">
            <v>22469</v>
          </cell>
          <cell r="L390">
            <v>15660</v>
          </cell>
          <cell r="N390">
            <v>46362481</v>
          </cell>
        </row>
        <row r="391">
          <cell r="K391">
            <v>27194</v>
          </cell>
          <cell r="L391">
            <v>17508</v>
          </cell>
          <cell r="N391">
            <v>93818596</v>
          </cell>
        </row>
        <row r="392">
          <cell r="K392">
            <v>25041</v>
          </cell>
          <cell r="L392">
            <v>15108</v>
          </cell>
          <cell r="N392">
            <v>98664489</v>
          </cell>
        </row>
        <row r="393">
          <cell r="K393">
            <v>26786</v>
          </cell>
          <cell r="L393">
            <v>20354</v>
          </cell>
          <cell r="N393">
            <v>41370624</v>
          </cell>
        </row>
        <row r="394">
          <cell r="K394">
            <v>25476</v>
          </cell>
          <cell r="L394">
            <v>16510</v>
          </cell>
          <cell r="N394">
            <v>80389156</v>
          </cell>
        </row>
        <row r="395">
          <cell r="K395">
            <v>26417</v>
          </cell>
          <cell r="L395">
            <v>16900</v>
          </cell>
          <cell r="N395">
            <v>90573289</v>
          </cell>
        </row>
        <row r="396">
          <cell r="K396">
            <v>41937</v>
          </cell>
          <cell r="L396">
            <v>22397</v>
          </cell>
          <cell r="N396">
            <v>381811600</v>
          </cell>
        </row>
        <row r="397">
          <cell r="K397">
            <v>30202</v>
          </cell>
          <cell r="L397">
            <v>20414</v>
          </cell>
          <cell r="N397">
            <v>95804944</v>
          </cell>
        </row>
        <row r="398">
          <cell r="K398">
            <v>29688</v>
          </cell>
          <cell r="L398">
            <v>22664</v>
          </cell>
          <cell r="N398">
            <v>49336576</v>
          </cell>
        </row>
        <row r="399">
          <cell r="K399">
            <v>59498</v>
          </cell>
          <cell r="L399">
            <v>19681</v>
          </cell>
          <cell r="N399">
            <v>1585393489</v>
          </cell>
        </row>
        <row r="400">
          <cell r="K400">
            <v>7212</v>
          </cell>
          <cell r="L400">
            <v>15530</v>
          </cell>
          <cell r="N400">
            <v>69189124</v>
          </cell>
        </row>
        <row r="401">
          <cell r="K401">
            <v>7157</v>
          </cell>
          <cell r="L401">
            <v>6180</v>
          </cell>
          <cell r="N401">
            <v>954529</v>
          </cell>
        </row>
        <row r="402">
          <cell r="K402">
            <v>8138</v>
          </cell>
          <cell r="L402">
            <v>7494</v>
          </cell>
          <cell r="N402">
            <v>414736</v>
          </cell>
        </row>
        <row r="403">
          <cell r="K403">
            <v>10533</v>
          </cell>
          <cell r="L403">
            <v>9845</v>
          </cell>
          <cell r="N403">
            <v>473344</v>
          </cell>
        </row>
        <row r="404">
          <cell r="K404">
            <v>29297</v>
          </cell>
          <cell r="L404">
            <v>27951</v>
          </cell>
          <cell r="N404">
            <v>1811716</v>
          </cell>
        </row>
        <row r="405">
          <cell r="K405">
            <v>25490</v>
          </cell>
          <cell r="L405">
            <v>23531</v>
          </cell>
          <cell r="N405">
            <v>3837681</v>
          </cell>
        </row>
        <row r="406">
          <cell r="K406">
            <v>34029</v>
          </cell>
          <cell r="L406">
            <v>29389</v>
          </cell>
          <cell r="N406">
            <v>21529600</v>
          </cell>
        </row>
        <row r="407">
          <cell r="K407">
            <v>43615</v>
          </cell>
          <cell r="L407">
            <v>37925</v>
          </cell>
          <cell r="N407">
            <v>32376100</v>
          </cell>
        </row>
        <row r="408">
          <cell r="K408">
            <v>39333</v>
          </cell>
          <cell r="L408">
            <v>36380</v>
          </cell>
          <cell r="N408">
            <v>8720209</v>
          </cell>
        </row>
        <row r="409">
          <cell r="K409">
            <v>49969</v>
          </cell>
          <cell r="L409">
            <v>46044</v>
          </cell>
          <cell r="N409">
            <v>15405625</v>
          </cell>
        </row>
        <row r="410">
          <cell r="K410">
            <v>50393</v>
          </cell>
          <cell r="L410">
            <v>46044</v>
          </cell>
          <cell r="N410">
            <v>18913801</v>
          </cell>
        </row>
        <row r="411">
          <cell r="K411">
            <v>46360</v>
          </cell>
          <cell r="L411">
            <v>42067</v>
          </cell>
          <cell r="N411">
            <v>18429849</v>
          </cell>
        </row>
        <row r="412">
          <cell r="K412">
            <v>66330</v>
          </cell>
          <cell r="L412">
            <v>58452</v>
          </cell>
          <cell r="N412">
            <v>62062884</v>
          </cell>
        </row>
        <row r="413">
          <cell r="K413">
            <v>63425</v>
          </cell>
          <cell r="L413">
            <v>56084</v>
          </cell>
          <cell r="N413">
            <v>53890281</v>
          </cell>
        </row>
        <row r="414">
          <cell r="K414">
            <v>52274</v>
          </cell>
          <cell r="L414">
            <v>66877</v>
          </cell>
          <cell r="N414">
            <v>213247609</v>
          </cell>
        </row>
        <row r="415">
          <cell r="K415">
            <v>51970</v>
          </cell>
          <cell r="L415">
            <v>44671</v>
          </cell>
          <cell r="N415">
            <v>53275401</v>
          </cell>
        </row>
        <row r="416">
          <cell r="K416">
            <v>86593</v>
          </cell>
          <cell r="L416">
            <v>81119</v>
          </cell>
          <cell r="N416">
            <v>29964676</v>
          </cell>
        </row>
        <row r="417">
          <cell r="K417">
            <v>87974</v>
          </cell>
          <cell r="L417">
            <v>86707</v>
          </cell>
          <cell r="N417">
            <v>1605289</v>
          </cell>
        </row>
        <row r="418">
          <cell r="K418">
            <v>94743</v>
          </cell>
          <cell r="L418">
            <v>94373</v>
          </cell>
          <cell r="N418">
            <v>136900</v>
          </cell>
        </row>
        <row r="419">
          <cell r="K419">
            <v>122404</v>
          </cell>
          <cell r="L419">
            <v>111486</v>
          </cell>
          <cell r="N419">
            <v>119202724</v>
          </cell>
        </row>
        <row r="420">
          <cell r="K420">
            <v>89663</v>
          </cell>
          <cell r="L420">
            <v>79343</v>
          </cell>
          <cell r="N420">
            <v>106502400</v>
          </cell>
        </row>
        <row r="421">
          <cell r="K421">
            <v>96859</v>
          </cell>
          <cell r="L421">
            <v>86852</v>
          </cell>
          <cell r="N421">
            <v>100140049</v>
          </cell>
        </row>
        <row r="422">
          <cell r="K422">
            <v>79200</v>
          </cell>
          <cell r="L422">
            <v>76287</v>
          </cell>
          <cell r="N422">
            <v>8485569</v>
          </cell>
        </row>
        <row r="423">
          <cell r="K423">
            <v>82686</v>
          </cell>
          <cell r="L423">
            <v>85110</v>
          </cell>
          <cell r="N423">
            <v>5875776</v>
          </cell>
        </row>
        <row r="424">
          <cell r="K424">
            <v>95740</v>
          </cell>
          <cell r="L424">
            <v>93592</v>
          </cell>
          <cell r="N424">
            <v>4613904</v>
          </cell>
        </row>
        <row r="425">
          <cell r="K425">
            <v>87625</v>
          </cell>
          <cell r="L425">
            <v>87655</v>
          </cell>
          <cell r="N425">
            <v>900</v>
          </cell>
        </row>
        <row r="426">
          <cell r="K426">
            <v>97668</v>
          </cell>
          <cell r="L426">
            <v>108075</v>
          </cell>
          <cell r="N426">
            <v>108305649</v>
          </cell>
        </row>
        <row r="427">
          <cell r="K427">
            <v>96878</v>
          </cell>
          <cell r="L427">
            <v>96668</v>
          </cell>
          <cell r="N427">
            <v>44100</v>
          </cell>
        </row>
        <row r="428">
          <cell r="K428">
            <v>116873</v>
          </cell>
          <cell r="L428">
            <v>114013</v>
          </cell>
          <cell r="N428">
            <v>8179600</v>
          </cell>
        </row>
        <row r="429">
          <cell r="K429">
            <v>113990</v>
          </cell>
          <cell r="L429">
            <v>108491</v>
          </cell>
          <cell r="N429">
            <v>30239001</v>
          </cell>
        </row>
        <row r="430">
          <cell r="K430">
            <v>123651</v>
          </cell>
          <cell r="L430">
            <v>117749</v>
          </cell>
          <cell r="N430">
            <v>34833604</v>
          </cell>
        </row>
        <row r="431">
          <cell r="K431">
            <v>76636</v>
          </cell>
          <cell r="L431">
            <v>73725</v>
          </cell>
          <cell r="N431">
            <v>8473921</v>
          </cell>
        </row>
        <row r="432">
          <cell r="K432">
            <v>130093</v>
          </cell>
          <cell r="L432">
            <v>128957</v>
          </cell>
          <cell r="N432">
            <v>1290496</v>
          </cell>
        </row>
        <row r="433">
          <cell r="K433">
            <v>85458</v>
          </cell>
          <cell r="L433">
            <v>82865</v>
          </cell>
          <cell r="N433">
            <v>6723649</v>
          </cell>
        </row>
        <row r="434">
          <cell r="K434">
            <v>76453</v>
          </cell>
          <cell r="L434">
            <v>72235</v>
          </cell>
          <cell r="N434">
            <v>17791524</v>
          </cell>
        </row>
        <row r="435">
          <cell r="K435">
            <v>121000</v>
          </cell>
          <cell r="L435">
            <v>117034</v>
          </cell>
          <cell r="N435">
            <v>15729156</v>
          </cell>
        </row>
        <row r="436">
          <cell r="K436">
            <v>113479</v>
          </cell>
          <cell r="L436">
            <v>115019</v>
          </cell>
          <cell r="N436">
            <v>2371600</v>
          </cell>
        </row>
        <row r="437">
          <cell r="K437">
            <v>101415</v>
          </cell>
          <cell r="L437">
            <v>95135</v>
          </cell>
          <cell r="N437">
            <v>39438400</v>
          </cell>
        </row>
        <row r="438">
          <cell r="K438">
            <v>103593</v>
          </cell>
          <cell r="L438">
            <v>104659</v>
          </cell>
          <cell r="N438">
            <v>1136356</v>
          </cell>
        </row>
        <row r="439">
          <cell r="K439">
            <v>101974</v>
          </cell>
          <cell r="L439">
            <v>95826</v>
          </cell>
          <cell r="N439">
            <v>37797904</v>
          </cell>
        </row>
        <row r="440">
          <cell r="K440">
            <v>101337</v>
          </cell>
          <cell r="L440">
            <v>98042</v>
          </cell>
          <cell r="N440">
            <v>10857025</v>
          </cell>
        </row>
        <row r="441">
          <cell r="K441">
            <v>92477</v>
          </cell>
          <cell r="L441">
            <v>90061</v>
          </cell>
          <cell r="N441">
            <v>5837056</v>
          </cell>
        </row>
        <row r="442">
          <cell r="K442">
            <v>50770</v>
          </cell>
          <cell r="L442">
            <v>52980</v>
          </cell>
          <cell r="N442">
            <v>4884100</v>
          </cell>
        </row>
        <row r="443">
          <cell r="K443">
            <v>28222</v>
          </cell>
          <cell r="L443">
            <v>36086</v>
          </cell>
          <cell r="N443">
            <v>61842496</v>
          </cell>
        </row>
        <row r="444">
          <cell r="K444">
            <v>39132</v>
          </cell>
          <cell r="L444">
            <v>41262</v>
          </cell>
          <cell r="N444">
            <v>4536900</v>
          </cell>
        </row>
        <row r="445">
          <cell r="K445">
            <v>85680</v>
          </cell>
          <cell r="L445">
            <v>80766</v>
          </cell>
          <cell r="N445">
            <v>24147396</v>
          </cell>
        </row>
        <row r="446">
          <cell r="K446">
            <v>71103</v>
          </cell>
          <cell r="L446">
            <v>93666</v>
          </cell>
          <cell r="N446">
            <v>509088969</v>
          </cell>
        </row>
        <row r="447">
          <cell r="K447">
            <v>83223</v>
          </cell>
          <cell r="L447">
            <v>85620</v>
          </cell>
          <cell r="N447">
            <v>5745609</v>
          </cell>
        </row>
        <row r="448">
          <cell r="K448">
            <v>76322</v>
          </cell>
          <cell r="L448">
            <v>80893</v>
          </cell>
          <cell r="N448">
            <v>20894041</v>
          </cell>
        </row>
        <row r="449">
          <cell r="K449">
            <v>70567</v>
          </cell>
          <cell r="L449">
            <v>75906</v>
          </cell>
          <cell r="N449">
            <v>28504921</v>
          </cell>
        </row>
        <row r="450">
          <cell r="K450">
            <v>72170</v>
          </cell>
          <cell r="L450">
            <v>77869</v>
          </cell>
          <cell r="N450">
            <v>32478601</v>
          </cell>
        </row>
        <row r="451">
          <cell r="K451">
            <v>57105</v>
          </cell>
          <cell r="L451">
            <v>59206</v>
          </cell>
          <cell r="N451">
            <v>4414201</v>
          </cell>
        </row>
        <row r="452">
          <cell r="K452">
            <v>75199</v>
          </cell>
          <cell r="L452">
            <v>59206</v>
          </cell>
          <cell r="N452">
            <v>255776049</v>
          </cell>
        </row>
        <row r="453">
          <cell r="K453">
            <v>56540</v>
          </cell>
          <cell r="L453">
            <v>69833</v>
          </cell>
          <cell r="N453">
            <v>176703849</v>
          </cell>
        </row>
        <row r="454">
          <cell r="K454">
            <v>75792</v>
          </cell>
          <cell r="L454">
            <v>76941</v>
          </cell>
          <cell r="N454">
            <v>1320201</v>
          </cell>
        </row>
        <row r="455">
          <cell r="K455">
            <v>58760</v>
          </cell>
          <cell r="L455">
            <v>61972</v>
          </cell>
          <cell r="N455">
            <v>10316944</v>
          </cell>
        </row>
        <row r="456">
          <cell r="K456">
            <v>68784</v>
          </cell>
          <cell r="L456">
            <v>64971</v>
          </cell>
          <cell r="N456">
            <v>14538969</v>
          </cell>
        </row>
        <row r="457">
          <cell r="K457">
            <v>62519</v>
          </cell>
          <cell r="L457">
            <v>57021</v>
          </cell>
          <cell r="N457">
            <v>30228004</v>
          </cell>
        </row>
        <row r="458">
          <cell r="K458">
            <v>52494</v>
          </cell>
          <cell r="L458">
            <v>53266</v>
          </cell>
          <cell r="N458">
            <v>595984</v>
          </cell>
        </row>
        <row r="459">
          <cell r="K459">
            <v>62058</v>
          </cell>
          <cell r="L459">
            <v>58807</v>
          </cell>
          <cell r="N459">
            <v>10569001</v>
          </cell>
        </row>
        <row r="460">
          <cell r="K460">
            <v>54045</v>
          </cell>
          <cell r="L460">
            <v>50524</v>
          </cell>
          <cell r="N460">
            <v>12397441</v>
          </cell>
        </row>
        <row r="461">
          <cell r="K461">
            <v>62593</v>
          </cell>
          <cell r="L461">
            <v>55129</v>
          </cell>
          <cell r="N461">
            <v>55711296</v>
          </cell>
        </row>
        <row r="462">
          <cell r="K462">
            <v>71153</v>
          </cell>
          <cell r="L462">
            <v>63573</v>
          </cell>
          <cell r="N462">
            <v>57456400</v>
          </cell>
        </row>
        <row r="463">
          <cell r="K463">
            <v>54977</v>
          </cell>
          <cell r="L463">
            <v>51838</v>
          </cell>
          <cell r="N463">
            <v>9853321</v>
          </cell>
        </row>
        <row r="464">
          <cell r="K464">
            <v>65262</v>
          </cell>
          <cell r="L464">
            <v>58422</v>
          </cell>
          <cell r="N464">
            <v>46785600</v>
          </cell>
        </row>
        <row r="465">
          <cell r="K465">
            <v>56729</v>
          </cell>
          <cell r="L465">
            <v>53788</v>
          </cell>
          <cell r="N465">
            <v>8649481</v>
          </cell>
        </row>
        <row r="466">
          <cell r="K466">
            <v>53836</v>
          </cell>
          <cell r="L466">
            <v>57645</v>
          </cell>
          <cell r="N466">
            <v>14508481</v>
          </cell>
        </row>
        <row r="467">
          <cell r="K467">
            <v>40655</v>
          </cell>
          <cell r="L467">
            <v>45171</v>
          </cell>
          <cell r="N467">
            <v>20394256</v>
          </cell>
        </row>
        <row r="468">
          <cell r="K468">
            <v>41819</v>
          </cell>
          <cell r="L468">
            <v>46997</v>
          </cell>
          <cell r="N468">
            <v>26811684</v>
          </cell>
        </row>
        <row r="469">
          <cell r="K469">
            <v>44548</v>
          </cell>
          <cell r="L469">
            <v>55587</v>
          </cell>
          <cell r="N469">
            <v>121859521</v>
          </cell>
        </row>
        <row r="470">
          <cell r="K470">
            <v>44181</v>
          </cell>
          <cell r="L470">
            <v>55587</v>
          </cell>
          <cell r="N470">
            <v>130096836</v>
          </cell>
        </row>
        <row r="471">
          <cell r="K471">
            <v>40879</v>
          </cell>
          <cell r="L471">
            <v>53770</v>
          </cell>
          <cell r="N471">
            <v>166177881</v>
          </cell>
        </row>
        <row r="472">
          <cell r="K472">
            <v>52580</v>
          </cell>
          <cell r="L472">
            <v>67619</v>
          </cell>
          <cell r="N472">
            <v>226171521</v>
          </cell>
        </row>
        <row r="473">
          <cell r="K473">
            <v>52138</v>
          </cell>
          <cell r="L473">
            <v>67619</v>
          </cell>
          <cell r="N473">
            <v>239661361</v>
          </cell>
        </row>
        <row r="474">
          <cell r="K474">
            <v>55889</v>
          </cell>
          <cell r="L474">
            <v>70189</v>
          </cell>
          <cell r="N474">
            <v>204490000</v>
          </cell>
        </row>
        <row r="475">
          <cell r="K475">
            <v>53597</v>
          </cell>
          <cell r="L475">
            <v>70189</v>
          </cell>
          <cell r="N475">
            <v>275294464</v>
          </cell>
        </row>
        <row r="476">
          <cell r="K476">
            <v>43565</v>
          </cell>
          <cell r="L476">
            <v>41853</v>
          </cell>
          <cell r="N476">
            <v>2930944</v>
          </cell>
        </row>
        <row r="477">
          <cell r="K477">
            <v>56148</v>
          </cell>
          <cell r="L477">
            <v>63810</v>
          </cell>
          <cell r="N477">
            <v>58706244</v>
          </cell>
        </row>
        <row r="478">
          <cell r="K478">
            <v>59604</v>
          </cell>
          <cell r="L478">
            <v>63810</v>
          </cell>
          <cell r="N478">
            <v>17690436</v>
          </cell>
        </row>
        <row r="479">
          <cell r="K479">
            <v>46663</v>
          </cell>
          <cell r="L479">
            <v>50671</v>
          </cell>
          <cell r="N479">
            <v>16064064</v>
          </cell>
        </row>
        <row r="480">
          <cell r="K480">
            <v>36551</v>
          </cell>
          <cell r="L480">
            <v>35653</v>
          </cell>
          <cell r="N480">
            <v>806404</v>
          </cell>
        </row>
        <row r="481">
          <cell r="K481">
            <v>43540</v>
          </cell>
          <cell r="L481">
            <v>42418</v>
          </cell>
          <cell r="N481">
            <v>1258884</v>
          </cell>
        </row>
        <row r="482">
          <cell r="K482">
            <v>35719</v>
          </cell>
          <cell r="L482">
            <v>35852</v>
          </cell>
          <cell r="N482">
            <v>17689</v>
          </cell>
        </row>
        <row r="483">
          <cell r="K483">
            <v>57418</v>
          </cell>
          <cell r="L483">
            <v>52936</v>
          </cell>
          <cell r="N483">
            <v>20088324</v>
          </cell>
        </row>
        <row r="484">
          <cell r="K484">
            <v>62376</v>
          </cell>
          <cell r="L484">
            <v>50161</v>
          </cell>
          <cell r="N484">
            <v>149206225</v>
          </cell>
        </row>
        <row r="485">
          <cell r="K485">
            <v>68659</v>
          </cell>
          <cell r="L485">
            <v>58037</v>
          </cell>
          <cell r="N485">
            <v>112826884</v>
          </cell>
        </row>
        <row r="486">
          <cell r="K486">
            <v>64086</v>
          </cell>
          <cell r="L486">
            <v>52305</v>
          </cell>
          <cell r="N486">
            <v>138791961</v>
          </cell>
        </row>
        <row r="487">
          <cell r="K487">
            <v>73385</v>
          </cell>
          <cell r="L487">
            <v>59673</v>
          </cell>
          <cell r="N487">
            <v>188018944</v>
          </cell>
        </row>
        <row r="488">
          <cell r="K488">
            <v>54044</v>
          </cell>
          <cell r="L488">
            <v>42801</v>
          </cell>
          <cell r="N488">
            <v>126405049</v>
          </cell>
        </row>
        <row r="489">
          <cell r="K489">
            <v>36598</v>
          </cell>
          <cell r="L489">
            <v>38897</v>
          </cell>
          <cell r="N489">
            <v>5285401</v>
          </cell>
        </row>
        <row r="490">
          <cell r="K490">
            <v>39215</v>
          </cell>
          <cell r="L490">
            <v>38282</v>
          </cell>
          <cell r="N490">
            <v>870489</v>
          </cell>
        </row>
        <row r="491">
          <cell r="K491">
            <v>39527</v>
          </cell>
          <cell r="L491">
            <v>43858</v>
          </cell>
          <cell r="N491">
            <v>18757561</v>
          </cell>
        </row>
        <row r="492">
          <cell r="K492">
            <v>29841</v>
          </cell>
          <cell r="L492">
            <v>34149</v>
          </cell>
          <cell r="N492">
            <v>18558864</v>
          </cell>
        </row>
        <row r="493">
          <cell r="K493">
            <v>35545</v>
          </cell>
          <cell r="L493">
            <v>38783</v>
          </cell>
          <cell r="N493">
            <v>10484644</v>
          </cell>
        </row>
        <row r="494">
          <cell r="K494">
            <v>32989</v>
          </cell>
          <cell r="L494">
            <v>38783</v>
          </cell>
          <cell r="N494">
            <v>33570436</v>
          </cell>
        </row>
        <row r="495">
          <cell r="K495">
            <v>31711</v>
          </cell>
          <cell r="L495">
            <v>35285</v>
          </cell>
          <cell r="N495">
            <v>12773476</v>
          </cell>
        </row>
        <row r="496">
          <cell r="K496">
            <v>37504</v>
          </cell>
          <cell r="L496">
            <v>43746</v>
          </cell>
          <cell r="N496">
            <v>38962564</v>
          </cell>
        </row>
        <row r="497">
          <cell r="K497">
            <v>35351</v>
          </cell>
          <cell r="L497">
            <v>37545</v>
          </cell>
          <cell r="N497">
            <v>4813636</v>
          </cell>
        </row>
        <row r="498">
          <cell r="K498">
            <v>43256</v>
          </cell>
          <cell r="L498">
            <v>44204</v>
          </cell>
          <cell r="N498">
            <v>898704</v>
          </cell>
        </row>
        <row r="499">
          <cell r="K499">
            <v>39614</v>
          </cell>
          <cell r="L499">
            <v>40169</v>
          </cell>
          <cell r="N499">
            <v>308025</v>
          </cell>
        </row>
        <row r="500">
          <cell r="K500">
            <v>46982</v>
          </cell>
          <cell r="L500">
            <v>47798</v>
          </cell>
          <cell r="N500">
            <v>665856</v>
          </cell>
        </row>
        <row r="501">
          <cell r="K501">
            <v>21531</v>
          </cell>
          <cell r="L501">
            <v>19577</v>
          </cell>
          <cell r="N501">
            <v>3818116</v>
          </cell>
        </row>
        <row r="502">
          <cell r="K502">
            <v>28666</v>
          </cell>
          <cell r="L502">
            <v>23291</v>
          </cell>
          <cell r="N502">
            <v>28890625</v>
          </cell>
        </row>
        <row r="503">
          <cell r="K503">
            <v>35065</v>
          </cell>
          <cell r="L503">
            <v>33419</v>
          </cell>
          <cell r="N503">
            <v>2709316</v>
          </cell>
        </row>
        <row r="504">
          <cell r="K504">
            <v>46031</v>
          </cell>
          <cell r="L504">
            <v>44392</v>
          </cell>
          <cell r="N504">
            <v>2686321</v>
          </cell>
        </row>
        <row r="505">
          <cell r="K505">
            <v>32272</v>
          </cell>
          <cell r="L505">
            <v>24782</v>
          </cell>
          <cell r="N505">
            <v>56100100</v>
          </cell>
        </row>
        <row r="506">
          <cell r="K506">
            <v>56511</v>
          </cell>
          <cell r="L506">
            <v>63921</v>
          </cell>
          <cell r="N506">
            <v>54908100</v>
          </cell>
        </row>
        <row r="507">
          <cell r="K507">
            <v>75054</v>
          </cell>
          <cell r="L507">
            <v>74728</v>
          </cell>
          <cell r="N507">
            <v>106276</v>
          </cell>
        </row>
        <row r="508">
          <cell r="K508">
            <v>69392</v>
          </cell>
          <cell r="L508">
            <v>66508</v>
          </cell>
          <cell r="N508">
            <v>8317456</v>
          </cell>
        </row>
        <row r="509">
          <cell r="K509">
            <v>78513</v>
          </cell>
          <cell r="L509">
            <v>72132</v>
          </cell>
          <cell r="N509">
            <v>40717161</v>
          </cell>
        </row>
        <row r="510">
          <cell r="K510">
            <v>71782</v>
          </cell>
          <cell r="L510">
            <v>69690</v>
          </cell>
          <cell r="N510">
            <v>4376464</v>
          </cell>
        </row>
        <row r="511">
          <cell r="K511">
            <v>65055</v>
          </cell>
          <cell r="L511">
            <v>67214</v>
          </cell>
          <cell r="N511">
            <v>4661281</v>
          </cell>
        </row>
        <row r="512">
          <cell r="K512">
            <v>77759</v>
          </cell>
          <cell r="L512">
            <v>71459</v>
          </cell>
          <cell r="N512">
            <v>39690000</v>
          </cell>
        </row>
        <row r="513">
          <cell r="K513">
            <v>82896</v>
          </cell>
          <cell r="L513">
            <v>76108</v>
          </cell>
          <cell r="N513">
            <v>46076944</v>
          </cell>
        </row>
        <row r="514">
          <cell r="K514">
            <v>85638</v>
          </cell>
          <cell r="L514">
            <v>85451</v>
          </cell>
          <cell r="N514">
            <v>34969</v>
          </cell>
        </row>
        <row r="515">
          <cell r="K515">
            <v>88676</v>
          </cell>
          <cell r="L515">
            <v>88335</v>
          </cell>
          <cell r="N515">
            <v>116281</v>
          </cell>
        </row>
        <row r="516">
          <cell r="K516">
            <v>82976</v>
          </cell>
          <cell r="L516">
            <v>83347</v>
          </cell>
          <cell r="N516">
            <v>137641</v>
          </cell>
        </row>
        <row r="517">
          <cell r="K517">
            <v>99110</v>
          </cell>
          <cell r="L517">
            <v>96804</v>
          </cell>
          <cell r="N517">
            <v>5317636</v>
          </cell>
        </row>
        <row r="518">
          <cell r="K518">
            <v>57077</v>
          </cell>
          <cell r="L518">
            <v>64260</v>
          </cell>
          <cell r="N518">
            <v>51595489</v>
          </cell>
        </row>
        <row r="519">
          <cell r="K519">
            <v>75678</v>
          </cell>
          <cell r="L519">
            <v>83083</v>
          </cell>
          <cell r="N519">
            <v>54834025</v>
          </cell>
        </row>
        <row r="520">
          <cell r="K520">
            <v>84581</v>
          </cell>
          <cell r="L520">
            <v>91035</v>
          </cell>
          <cell r="N520">
            <v>41654116</v>
          </cell>
        </row>
        <row r="521">
          <cell r="K521">
            <v>68299</v>
          </cell>
          <cell r="L521">
            <v>77152</v>
          </cell>
          <cell r="N521">
            <v>78375609</v>
          </cell>
        </row>
        <row r="522">
          <cell r="K522">
            <v>74507</v>
          </cell>
          <cell r="L522">
            <v>87537</v>
          </cell>
          <cell r="N522">
            <v>169780900</v>
          </cell>
        </row>
        <row r="523">
          <cell r="K523">
            <v>68183</v>
          </cell>
          <cell r="L523">
            <v>80193</v>
          </cell>
          <cell r="N523">
            <v>144240100</v>
          </cell>
        </row>
        <row r="524">
          <cell r="K524">
            <v>64850</v>
          </cell>
          <cell r="L524">
            <v>77572</v>
          </cell>
          <cell r="N524">
            <v>161849284</v>
          </cell>
        </row>
        <row r="525">
          <cell r="K525">
            <v>28248</v>
          </cell>
          <cell r="L525">
            <v>32642</v>
          </cell>
          <cell r="N525">
            <v>19307236</v>
          </cell>
        </row>
        <row r="526">
          <cell r="K526">
            <v>25021</v>
          </cell>
          <cell r="L526">
            <v>26192</v>
          </cell>
          <cell r="N526">
            <v>1371241</v>
          </cell>
        </row>
        <row r="527">
          <cell r="K527">
            <v>50807</v>
          </cell>
          <cell r="L527">
            <v>53775</v>
          </cell>
          <cell r="N527">
            <v>8809024</v>
          </cell>
        </row>
        <row r="528">
          <cell r="K528">
            <v>100716</v>
          </cell>
          <cell r="L528">
            <v>95922</v>
          </cell>
          <cell r="N528">
            <v>22982436</v>
          </cell>
        </row>
        <row r="529">
          <cell r="K529">
            <v>100980</v>
          </cell>
          <cell r="L529">
            <v>99370</v>
          </cell>
          <cell r="N529">
            <v>2592100</v>
          </cell>
        </row>
        <row r="530">
          <cell r="K530">
            <v>100844</v>
          </cell>
          <cell r="L530">
            <v>99370</v>
          </cell>
          <cell r="N530">
            <v>2172676</v>
          </cell>
        </row>
        <row r="531">
          <cell r="K531">
            <v>98249</v>
          </cell>
          <cell r="L531">
            <v>90346</v>
          </cell>
          <cell r="N531">
            <v>62457409</v>
          </cell>
        </row>
        <row r="532">
          <cell r="K532">
            <v>109606</v>
          </cell>
          <cell r="L532">
            <v>105681</v>
          </cell>
          <cell r="N532">
            <v>15405625</v>
          </cell>
        </row>
        <row r="533">
          <cell r="K533">
            <v>69346</v>
          </cell>
          <cell r="L533">
            <v>65508</v>
          </cell>
          <cell r="N533">
            <v>14730244</v>
          </cell>
        </row>
        <row r="534">
          <cell r="K534">
            <v>88545</v>
          </cell>
          <cell r="L534">
            <v>76400</v>
          </cell>
          <cell r="N534">
            <v>147501025</v>
          </cell>
        </row>
        <row r="535">
          <cell r="K535">
            <v>125503</v>
          </cell>
          <cell r="L535">
            <v>118248</v>
          </cell>
          <cell r="N535">
            <v>52635025</v>
          </cell>
        </row>
        <row r="536">
          <cell r="K536">
            <v>81067</v>
          </cell>
          <cell r="L536">
            <v>81369</v>
          </cell>
          <cell r="N536">
            <v>91204</v>
          </cell>
        </row>
        <row r="537">
          <cell r="K537">
            <v>121345</v>
          </cell>
          <cell r="L537">
            <v>137990</v>
          </cell>
          <cell r="N537">
            <v>277056025</v>
          </cell>
        </row>
        <row r="538">
          <cell r="K538">
            <v>117488</v>
          </cell>
          <cell r="L538">
            <v>129203</v>
          </cell>
          <cell r="N538">
            <v>137241225</v>
          </cell>
        </row>
        <row r="539">
          <cell r="K539">
            <v>118810</v>
          </cell>
          <cell r="L539">
            <v>134508</v>
          </cell>
          <cell r="N539">
            <v>246427204</v>
          </cell>
        </row>
        <row r="540">
          <cell r="K540">
            <v>101965</v>
          </cell>
          <cell r="L540">
            <v>101246</v>
          </cell>
          <cell r="N540">
            <v>516961</v>
          </cell>
        </row>
        <row r="541">
          <cell r="K541">
            <v>100757</v>
          </cell>
          <cell r="L541">
            <v>112924</v>
          </cell>
          <cell r="N541">
            <v>148035889</v>
          </cell>
        </row>
        <row r="542">
          <cell r="K542">
            <v>99237</v>
          </cell>
          <cell r="L542">
            <v>102716</v>
          </cell>
          <cell r="N542">
            <v>12103441</v>
          </cell>
        </row>
        <row r="543">
          <cell r="K543">
            <v>100329</v>
          </cell>
          <cell r="L543">
            <v>112251</v>
          </cell>
          <cell r="N543">
            <v>142134084</v>
          </cell>
        </row>
        <row r="544">
          <cell r="K544">
            <v>85602</v>
          </cell>
          <cell r="L544">
            <v>91019</v>
          </cell>
          <cell r="N544">
            <v>29343889</v>
          </cell>
        </row>
        <row r="545">
          <cell r="K545">
            <v>83927</v>
          </cell>
          <cell r="L545">
            <v>82109</v>
          </cell>
          <cell r="N545">
            <v>3305124</v>
          </cell>
        </row>
        <row r="546">
          <cell r="K546">
            <v>99542</v>
          </cell>
          <cell r="L546">
            <v>90609</v>
          </cell>
          <cell r="N546">
            <v>79798489</v>
          </cell>
        </row>
        <row r="547">
          <cell r="K547">
            <v>77975</v>
          </cell>
          <cell r="L547">
            <v>84795</v>
          </cell>
          <cell r="N547">
            <v>46512400</v>
          </cell>
        </row>
        <row r="548">
          <cell r="K548">
            <v>119499</v>
          </cell>
          <cell r="L548">
            <v>116395</v>
          </cell>
          <cell r="N548">
            <v>9634816</v>
          </cell>
        </row>
        <row r="549">
          <cell r="K549">
            <v>88226</v>
          </cell>
          <cell r="L549">
            <v>86452</v>
          </cell>
          <cell r="N549">
            <v>3147076</v>
          </cell>
        </row>
        <row r="550">
          <cell r="K550">
            <v>83089</v>
          </cell>
          <cell r="L550">
            <v>80193</v>
          </cell>
          <cell r="N550">
            <v>8386816</v>
          </cell>
        </row>
        <row r="551">
          <cell r="K551">
            <v>59476</v>
          </cell>
          <cell r="L551">
            <v>59223</v>
          </cell>
          <cell r="N551">
            <v>64009</v>
          </cell>
        </row>
        <row r="552">
          <cell r="K552">
            <v>58170</v>
          </cell>
          <cell r="L552">
            <v>48896</v>
          </cell>
          <cell r="N552">
            <v>86007076</v>
          </cell>
        </row>
        <row r="553">
          <cell r="K553">
            <v>60910</v>
          </cell>
          <cell r="L553">
            <v>51253</v>
          </cell>
          <cell r="N553">
            <v>93257649</v>
          </cell>
        </row>
        <row r="554">
          <cell r="K554">
            <v>40552</v>
          </cell>
          <cell r="L554">
            <v>40570</v>
          </cell>
          <cell r="N554">
            <v>324</v>
          </cell>
        </row>
        <row r="555">
          <cell r="K555">
            <v>47339</v>
          </cell>
          <cell r="L555">
            <v>43246</v>
          </cell>
          <cell r="N555">
            <v>16752649</v>
          </cell>
        </row>
        <row r="556">
          <cell r="K556">
            <v>43102</v>
          </cell>
          <cell r="L556">
            <v>35983</v>
          </cell>
          <cell r="N556">
            <v>50680161</v>
          </cell>
        </row>
        <row r="557">
          <cell r="K557">
            <v>30996</v>
          </cell>
          <cell r="L557">
            <v>28448</v>
          </cell>
          <cell r="N557">
            <v>6492304</v>
          </cell>
        </row>
        <row r="558">
          <cell r="K558">
            <v>27992</v>
          </cell>
          <cell r="L558">
            <v>27895</v>
          </cell>
          <cell r="N558">
            <v>9409</v>
          </cell>
        </row>
        <row r="559">
          <cell r="K559">
            <v>29209</v>
          </cell>
          <cell r="L559">
            <v>28046</v>
          </cell>
          <cell r="N559">
            <v>1352569</v>
          </cell>
        </row>
        <row r="560">
          <cell r="K560">
            <v>10818</v>
          </cell>
          <cell r="L560">
            <v>10067</v>
          </cell>
          <cell r="N560">
            <v>564001</v>
          </cell>
        </row>
        <row r="561">
          <cell r="K561">
            <v>8499</v>
          </cell>
          <cell r="L561">
            <v>7686</v>
          </cell>
          <cell r="N561">
            <v>660969</v>
          </cell>
        </row>
        <row r="562">
          <cell r="K562">
            <v>7355</v>
          </cell>
          <cell r="L562">
            <v>6387</v>
          </cell>
          <cell r="N562">
            <v>937024</v>
          </cell>
        </row>
        <row r="563">
          <cell r="K563">
            <v>69064</v>
          </cell>
          <cell r="L563">
            <v>61699</v>
          </cell>
          <cell r="N563">
            <v>54243225</v>
          </cell>
        </row>
        <row r="564">
          <cell r="K564">
            <v>55239</v>
          </cell>
          <cell r="L564">
            <v>55330</v>
          </cell>
          <cell r="N564">
            <v>8281</v>
          </cell>
        </row>
        <row r="565">
          <cell r="K565">
            <v>63736</v>
          </cell>
          <cell r="L565">
            <v>59038</v>
          </cell>
          <cell r="N565">
            <v>22071204</v>
          </cell>
        </row>
        <row r="566">
          <cell r="K566">
            <v>53705</v>
          </cell>
          <cell r="L566">
            <v>51830</v>
          </cell>
          <cell r="N566">
            <v>3515625</v>
          </cell>
        </row>
        <row r="567">
          <cell r="K567">
            <v>72382</v>
          </cell>
          <cell r="L567">
            <v>64592</v>
          </cell>
          <cell r="N567">
            <v>60684100</v>
          </cell>
        </row>
        <row r="568">
          <cell r="K568">
            <v>54612</v>
          </cell>
          <cell r="L568">
            <v>57366</v>
          </cell>
          <cell r="N568">
            <v>7584516</v>
          </cell>
        </row>
        <row r="569">
          <cell r="K569">
            <v>53173</v>
          </cell>
          <cell r="L569">
            <v>51491</v>
          </cell>
          <cell r="N569">
            <v>2829124</v>
          </cell>
        </row>
        <row r="570">
          <cell r="K570">
            <v>54156</v>
          </cell>
          <cell r="L570">
            <v>52334</v>
          </cell>
          <cell r="N570">
            <v>3319684</v>
          </cell>
        </row>
        <row r="571">
          <cell r="K571">
            <v>69059</v>
          </cell>
          <cell r="L571">
            <v>64716</v>
          </cell>
          <cell r="N571">
            <v>18861649</v>
          </cell>
        </row>
        <row r="572">
          <cell r="K572">
            <v>49981</v>
          </cell>
          <cell r="L572">
            <v>53005</v>
          </cell>
          <cell r="N572">
            <v>9144576</v>
          </cell>
        </row>
        <row r="573">
          <cell r="K573">
            <v>56305</v>
          </cell>
          <cell r="L573">
            <v>60008</v>
          </cell>
          <cell r="N573">
            <v>13712209</v>
          </cell>
        </row>
        <row r="574">
          <cell r="K574">
            <v>67996</v>
          </cell>
          <cell r="L574">
            <v>63939</v>
          </cell>
          <cell r="N574">
            <v>16459249</v>
          </cell>
        </row>
        <row r="575">
          <cell r="K575">
            <v>67828</v>
          </cell>
          <cell r="L575">
            <v>77236</v>
          </cell>
          <cell r="N575">
            <v>88510464</v>
          </cell>
        </row>
        <row r="576">
          <cell r="K576">
            <v>61635</v>
          </cell>
          <cell r="L576">
            <v>68991</v>
          </cell>
          <cell r="N576">
            <v>54110736</v>
          </cell>
        </row>
        <row r="577">
          <cell r="K577">
            <v>72061</v>
          </cell>
          <cell r="L577">
            <v>81187</v>
          </cell>
          <cell r="N577">
            <v>83283876</v>
          </cell>
        </row>
        <row r="578">
          <cell r="K578">
            <v>61208</v>
          </cell>
          <cell r="L578">
            <v>71488</v>
          </cell>
          <cell r="N578">
            <v>105678400</v>
          </cell>
        </row>
        <row r="579">
          <cell r="K579">
            <v>69095</v>
          </cell>
          <cell r="L579">
            <v>73253</v>
          </cell>
          <cell r="N579">
            <v>17288964</v>
          </cell>
        </row>
        <row r="580">
          <cell r="K580">
            <v>72465</v>
          </cell>
          <cell r="L580">
            <v>78329</v>
          </cell>
          <cell r="N580">
            <v>34386496</v>
          </cell>
        </row>
        <row r="581">
          <cell r="K581">
            <v>70330</v>
          </cell>
          <cell r="L581">
            <v>86375</v>
          </cell>
          <cell r="N581">
            <v>257442025</v>
          </cell>
        </row>
        <row r="582">
          <cell r="K582">
            <v>75539</v>
          </cell>
          <cell r="L582">
            <v>82870</v>
          </cell>
          <cell r="N582">
            <v>53743561</v>
          </cell>
        </row>
        <row r="583">
          <cell r="K583">
            <v>89109</v>
          </cell>
          <cell r="L583">
            <v>93016</v>
          </cell>
          <cell r="N583">
            <v>15264649</v>
          </cell>
        </row>
        <row r="584">
          <cell r="K584">
            <v>36958</v>
          </cell>
          <cell r="L584">
            <v>33724</v>
          </cell>
          <cell r="N584">
            <v>10458756</v>
          </cell>
        </row>
        <row r="585">
          <cell r="K585">
            <v>48677</v>
          </cell>
          <cell r="L585">
            <v>50983</v>
          </cell>
          <cell r="N585">
            <v>5317636</v>
          </cell>
        </row>
        <row r="586">
          <cell r="K586">
            <v>57059</v>
          </cell>
          <cell r="L586">
            <v>66090</v>
          </cell>
          <cell r="N586">
            <v>81558961</v>
          </cell>
        </row>
        <row r="587">
          <cell r="K587">
            <v>60316</v>
          </cell>
          <cell r="L587">
            <v>66090</v>
          </cell>
          <cell r="N587">
            <v>33339076</v>
          </cell>
        </row>
        <row r="588">
          <cell r="K588">
            <v>29859</v>
          </cell>
          <cell r="L588">
            <v>40516</v>
          </cell>
          <cell r="N588">
            <v>113571649</v>
          </cell>
        </row>
        <row r="589">
          <cell r="K589">
            <v>52885</v>
          </cell>
          <cell r="L589">
            <v>67093</v>
          </cell>
          <cell r="N589">
            <v>201867264</v>
          </cell>
        </row>
        <row r="590">
          <cell r="K590">
            <v>51824</v>
          </cell>
          <cell r="L590">
            <v>64161</v>
          </cell>
          <cell r="N590">
            <v>152201569</v>
          </cell>
        </row>
        <row r="591">
          <cell r="K591">
            <v>51626</v>
          </cell>
          <cell r="L591">
            <v>64161</v>
          </cell>
          <cell r="N591">
            <v>157126225</v>
          </cell>
        </row>
        <row r="592">
          <cell r="K592">
            <v>42415</v>
          </cell>
          <cell r="L592">
            <v>53035</v>
          </cell>
          <cell r="N592">
            <v>112784400</v>
          </cell>
        </row>
        <row r="593">
          <cell r="K593">
            <v>45213</v>
          </cell>
          <cell r="L593">
            <v>55372</v>
          </cell>
          <cell r="N593">
            <v>103205281</v>
          </cell>
        </row>
        <row r="594">
          <cell r="K594">
            <v>45435</v>
          </cell>
          <cell r="L594">
            <v>55372</v>
          </cell>
          <cell r="N594">
            <v>98743969</v>
          </cell>
        </row>
        <row r="595">
          <cell r="K595">
            <v>45188</v>
          </cell>
          <cell r="L595">
            <v>53285</v>
          </cell>
          <cell r="N595">
            <v>65561409</v>
          </cell>
        </row>
        <row r="596">
          <cell r="K596">
            <v>42647</v>
          </cell>
          <cell r="L596">
            <v>50121</v>
          </cell>
          <cell r="N596">
            <v>55860676</v>
          </cell>
        </row>
        <row r="597">
          <cell r="K597">
            <v>57110</v>
          </cell>
          <cell r="L597">
            <v>55745</v>
          </cell>
          <cell r="N597">
            <v>1863225</v>
          </cell>
        </row>
        <row r="598">
          <cell r="K598">
            <v>70212</v>
          </cell>
          <cell r="L598">
            <v>59083</v>
          </cell>
          <cell r="N598">
            <v>123854641</v>
          </cell>
        </row>
        <row r="599">
          <cell r="K599">
            <v>59617</v>
          </cell>
          <cell r="L599">
            <v>51370</v>
          </cell>
          <cell r="N599">
            <v>68013009</v>
          </cell>
        </row>
        <row r="600">
          <cell r="K600">
            <v>64932</v>
          </cell>
          <cell r="L600">
            <v>56942</v>
          </cell>
          <cell r="N600">
            <v>63840100</v>
          </cell>
        </row>
        <row r="601">
          <cell r="K601">
            <v>59399</v>
          </cell>
          <cell r="L601">
            <v>51817</v>
          </cell>
          <cell r="N601">
            <v>57486724</v>
          </cell>
        </row>
        <row r="602">
          <cell r="K602">
            <v>55066</v>
          </cell>
          <cell r="L602">
            <v>52230</v>
          </cell>
          <cell r="N602">
            <v>8042896</v>
          </cell>
        </row>
        <row r="603">
          <cell r="K603">
            <v>39322</v>
          </cell>
          <cell r="L603">
            <v>43177</v>
          </cell>
          <cell r="N603">
            <v>14861025</v>
          </cell>
        </row>
        <row r="604">
          <cell r="K604">
            <v>44209</v>
          </cell>
          <cell r="L604">
            <v>46835</v>
          </cell>
          <cell r="N604">
            <v>6895876</v>
          </cell>
        </row>
        <row r="605">
          <cell r="K605">
            <v>34885</v>
          </cell>
          <cell r="L605">
            <v>39717</v>
          </cell>
          <cell r="N605">
            <v>23348224</v>
          </cell>
        </row>
        <row r="606">
          <cell r="K606">
            <v>41638</v>
          </cell>
          <cell r="L606">
            <v>46434</v>
          </cell>
          <cell r="N606">
            <v>23001616</v>
          </cell>
        </row>
        <row r="607">
          <cell r="K607">
            <v>37676</v>
          </cell>
          <cell r="L607">
            <v>39902</v>
          </cell>
          <cell r="N607">
            <v>4955076</v>
          </cell>
        </row>
        <row r="608">
          <cell r="K608">
            <v>38278</v>
          </cell>
          <cell r="L608">
            <v>43715</v>
          </cell>
          <cell r="N608">
            <v>29560969</v>
          </cell>
        </row>
        <row r="609">
          <cell r="K609">
            <v>40194</v>
          </cell>
          <cell r="L609">
            <v>38888</v>
          </cell>
          <cell r="N609">
            <v>1705636</v>
          </cell>
        </row>
        <row r="610">
          <cell r="K610">
            <v>34665</v>
          </cell>
          <cell r="L610">
            <v>35610</v>
          </cell>
          <cell r="N610">
            <v>893025</v>
          </cell>
        </row>
        <row r="611">
          <cell r="K611">
            <v>29656</v>
          </cell>
          <cell r="L611">
            <v>24831</v>
          </cell>
          <cell r="N611">
            <v>23280625</v>
          </cell>
        </row>
        <row r="612">
          <cell r="K612">
            <v>40484</v>
          </cell>
          <cell r="L612">
            <v>47598</v>
          </cell>
          <cell r="N612">
            <v>50608996</v>
          </cell>
        </row>
        <row r="613">
          <cell r="K613">
            <v>29091</v>
          </cell>
          <cell r="L613">
            <v>35471</v>
          </cell>
          <cell r="N613">
            <v>40704400</v>
          </cell>
        </row>
        <row r="614">
          <cell r="K614">
            <v>19207</v>
          </cell>
          <cell r="L614">
            <v>23923</v>
          </cell>
          <cell r="N614">
            <v>22240656</v>
          </cell>
        </row>
        <row r="615">
          <cell r="K615">
            <v>13427</v>
          </cell>
          <cell r="L615">
            <v>19863</v>
          </cell>
          <cell r="N615">
            <v>41422096</v>
          </cell>
        </row>
        <row r="616">
          <cell r="K616">
            <v>66968</v>
          </cell>
          <cell r="L616">
            <v>78073</v>
          </cell>
          <cell r="N616">
            <v>123321025</v>
          </cell>
        </row>
        <row r="617">
          <cell r="K617">
            <v>70839</v>
          </cell>
          <cell r="L617">
            <v>80828</v>
          </cell>
          <cell r="N617">
            <v>99780121</v>
          </cell>
        </row>
        <row r="618">
          <cell r="K618">
            <v>78033</v>
          </cell>
          <cell r="L618">
            <v>89104</v>
          </cell>
          <cell r="N618">
            <v>122567041</v>
          </cell>
        </row>
        <row r="619">
          <cell r="K619">
            <v>79010</v>
          </cell>
          <cell r="L619">
            <v>89104</v>
          </cell>
          <cell r="N619">
            <v>101888836</v>
          </cell>
        </row>
        <row r="620">
          <cell r="K620">
            <v>58478</v>
          </cell>
          <cell r="L620">
            <v>65215</v>
          </cell>
          <cell r="N620">
            <v>45387169</v>
          </cell>
        </row>
        <row r="621">
          <cell r="K621">
            <v>101664</v>
          </cell>
          <cell r="L621">
            <v>106829</v>
          </cell>
          <cell r="N621">
            <v>26677225</v>
          </cell>
        </row>
        <row r="622">
          <cell r="K622">
            <v>86581</v>
          </cell>
          <cell r="L622">
            <v>90532</v>
          </cell>
          <cell r="N622">
            <v>15610401</v>
          </cell>
        </row>
        <row r="623">
          <cell r="K623">
            <v>92082</v>
          </cell>
          <cell r="L623">
            <v>94596</v>
          </cell>
          <cell r="N623">
            <v>6320196</v>
          </cell>
        </row>
        <row r="624">
          <cell r="K624">
            <v>89203</v>
          </cell>
          <cell r="L624">
            <v>89648</v>
          </cell>
          <cell r="N624">
            <v>198025</v>
          </cell>
        </row>
        <row r="625">
          <cell r="K625">
            <v>79978</v>
          </cell>
          <cell r="L625">
            <v>80377</v>
          </cell>
          <cell r="N625">
            <v>159201</v>
          </cell>
        </row>
        <row r="626">
          <cell r="K626">
            <v>60885</v>
          </cell>
          <cell r="L626">
            <v>61582</v>
          </cell>
          <cell r="N626">
            <v>485809</v>
          </cell>
        </row>
        <row r="627">
          <cell r="K627">
            <v>72360</v>
          </cell>
          <cell r="L627">
            <v>73871</v>
          </cell>
          <cell r="N627">
            <v>2283121</v>
          </cell>
        </row>
        <row r="628">
          <cell r="K628">
            <v>74942</v>
          </cell>
          <cell r="L628">
            <v>75164</v>
          </cell>
          <cell r="N628">
            <v>49284</v>
          </cell>
        </row>
        <row r="629">
          <cell r="K629">
            <v>30556</v>
          </cell>
          <cell r="L629">
            <v>25870</v>
          </cell>
          <cell r="N629">
            <v>21958596</v>
          </cell>
        </row>
      </sheetData>
      <sheetData sheetId="47"/>
      <sheetData sheetId="48"/>
      <sheetData sheetId="4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</sheetNames>
    <sheetDataSet>
      <sheetData sheetId="0"/>
      <sheetData sheetId="1">
        <row r="2">
          <cell r="I2">
            <v>58</v>
          </cell>
          <cell r="L2">
            <v>11064.571824000001</v>
          </cell>
        </row>
        <row r="3">
          <cell r="I3">
            <v>59</v>
          </cell>
          <cell r="L3">
            <v>99079.569336</v>
          </cell>
        </row>
        <row r="4">
          <cell r="I4">
            <v>79</v>
          </cell>
          <cell r="L4">
            <v>2667.388805</v>
          </cell>
        </row>
        <row r="5">
          <cell r="I5">
            <v>81</v>
          </cell>
          <cell r="L5">
            <v>16187.1109</v>
          </cell>
        </row>
        <row r="6">
          <cell r="I6">
            <v>95</v>
          </cell>
          <cell r="L6">
            <v>19893.133086000002</v>
          </cell>
        </row>
        <row r="7">
          <cell r="I7">
            <v>115</v>
          </cell>
          <cell r="L7">
            <v>1556.225594</v>
          </cell>
        </row>
        <row r="8">
          <cell r="I8">
            <v>164</v>
          </cell>
          <cell r="L8">
            <v>5539.0922520000004</v>
          </cell>
        </row>
        <row r="9">
          <cell r="I9">
            <v>181</v>
          </cell>
          <cell r="L9">
            <v>2094.7465740000002</v>
          </cell>
        </row>
        <row r="10">
          <cell r="I10">
            <v>187</v>
          </cell>
          <cell r="L10">
            <v>7204.3103289999999</v>
          </cell>
        </row>
        <row r="11">
          <cell r="I11">
            <v>245</v>
          </cell>
          <cell r="L11">
            <v>17985.015014000001</v>
          </cell>
        </row>
        <row r="12">
          <cell r="I12">
            <v>249</v>
          </cell>
          <cell r="L12">
            <v>1029.0907099999999</v>
          </cell>
        </row>
        <row r="13">
          <cell r="I13">
            <v>263</v>
          </cell>
          <cell r="L13">
            <v>36434.458985999998</v>
          </cell>
        </row>
        <row r="14">
          <cell r="I14">
            <v>270</v>
          </cell>
          <cell r="L14">
            <v>3612.3229529999999</v>
          </cell>
        </row>
        <row r="15">
          <cell r="I15">
            <v>281</v>
          </cell>
          <cell r="L15">
            <v>20874.386337</v>
          </cell>
        </row>
        <row r="16">
          <cell r="I16">
            <v>320</v>
          </cell>
          <cell r="L16">
            <v>36396.181579999997</v>
          </cell>
        </row>
        <row r="17">
          <cell r="I17">
            <v>323</v>
          </cell>
          <cell r="L17">
            <v>34289.511842</v>
          </cell>
        </row>
        <row r="18">
          <cell r="I18">
            <v>325</v>
          </cell>
          <cell r="L18">
            <v>8424.9104000000007</v>
          </cell>
        </row>
        <row r="19">
          <cell r="I19">
            <v>333</v>
          </cell>
          <cell r="L19">
            <v>16218.309455000001</v>
          </cell>
        </row>
        <row r="20">
          <cell r="I20">
            <v>369</v>
          </cell>
          <cell r="L20">
            <v>38144.093382999999</v>
          </cell>
        </row>
        <row r="21">
          <cell r="I21">
            <v>379</v>
          </cell>
          <cell r="L21">
            <v>9095.2066649999997</v>
          </cell>
        </row>
        <row r="22">
          <cell r="I22">
            <v>383</v>
          </cell>
          <cell r="L22">
            <v>5797.4260509999995</v>
          </cell>
        </row>
        <row r="23">
          <cell r="I23">
            <v>389</v>
          </cell>
          <cell r="L23">
            <v>13468.936789000001</v>
          </cell>
        </row>
        <row r="24">
          <cell r="I24">
            <v>393</v>
          </cell>
          <cell r="L24">
            <v>4456.8857189999999</v>
          </cell>
        </row>
        <row r="25">
          <cell r="I25">
            <v>420</v>
          </cell>
          <cell r="L25">
            <v>12955.527342999998</v>
          </cell>
        </row>
        <row r="26">
          <cell r="I26">
            <v>422</v>
          </cell>
          <cell r="L26">
            <v>11546.798439</v>
          </cell>
        </row>
        <row r="27">
          <cell r="I27">
            <v>442</v>
          </cell>
          <cell r="L27">
            <v>6891.1660460000003</v>
          </cell>
        </row>
        <row r="28">
          <cell r="I28">
            <v>457</v>
          </cell>
          <cell r="L28">
            <v>38501.084961</v>
          </cell>
        </row>
        <row r="29">
          <cell r="I29">
            <v>459</v>
          </cell>
          <cell r="L29">
            <v>20916.753867999996</v>
          </cell>
        </row>
        <row r="30">
          <cell r="I30">
            <v>460</v>
          </cell>
          <cell r="L30">
            <v>22064.320259</v>
          </cell>
        </row>
        <row r="31">
          <cell r="I31">
            <v>461</v>
          </cell>
          <cell r="L31">
            <v>20916.753867999996</v>
          </cell>
        </row>
        <row r="32">
          <cell r="I32">
            <v>462</v>
          </cell>
          <cell r="L32">
            <v>17374.660179000002</v>
          </cell>
        </row>
        <row r="33">
          <cell r="I33">
            <v>463</v>
          </cell>
          <cell r="L33">
            <v>19573.366709999998</v>
          </cell>
        </row>
        <row r="34">
          <cell r="I34">
            <v>464</v>
          </cell>
          <cell r="L34">
            <v>20937.111541000002</v>
          </cell>
        </row>
        <row r="35">
          <cell r="I35">
            <v>465</v>
          </cell>
          <cell r="L35">
            <v>19573.366709999998</v>
          </cell>
        </row>
        <row r="36">
          <cell r="I36">
            <v>466</v>
          </cell>
          <cell r="L36">
            <v>20993.179717999999</v>
          </cell>
        </row>
        <row r="37">
          <cell r="I37">
            <v>468</v>
          </cell>
          <cell r="L37">
            <v>18627.984171000004</v>
          </cell>
        </row>
        <row r="38">
          <cell r="I38">
            <v>469</v>
          </cell>
          <cell r="L38">
            <v>23946.688805000002</v>
          </cell>
        </row>
        <row r="39">
          <cell r="I39">
            <v>470</v>
          </cell>
          <cell r="L39">
            <v>22948.723755999999</v>
          </cell>
        </row>
        <row r="40">
          <cell r="I40">
            <v>473</v>
          </cell>
          <cell r="L40">
            <v>20853.126743999997</v>
          </cell>
        </row>
        <row r="41">
          <cell r="I41">
            <v>474</v>
          </cell>
          <cell r="L41">
            <v>77749.018066999997</v>
          </cell>
        </row>
        <row r="42">
          <cell r="I42">
            <v>505</v>
          </cell>
          <cell r="L42">
            <v>10309.898341</v>
          </cell>
        </row>
        <row r="43">
          <cell r="I43">
            <v>510</v>
          </cell>
          <cell r="L43">
            <v>23420.203555999997</v>
          </cell>
        </row>
        <row r="44">
          <cell r="I44">
            <v>512</v>
          </cell>
          <cell r="L44">
            <v>20344.507533</v>
          </cell>
        </row>
        <row r="45">
          <cell r="I45">
            <v>513</v>
          </cell>
          <cell r="L45">
            <v>15725.298050000001</v>
          </cell>
        </row>
        <row r="46">
          <cell r="I46">
            <v>514</v>
          </cell>
          <cell r="L46">
            <v>108833.37988399999</v>
          </cell>
        </row>
        <row r="47">
          <cell r="I47">
            <v>515</v>
          </cell>
          <cell r="L47">
            <v>17985.180267</v>
          </cell>
        </row>
        <row r="48">
          <cell r="I48">
            <v>516</v>
          </cell>
          <cell r="L48">
            <v>99059.642577999999</v>
          </cell>
        </row>
        <row r="49">
          <cell r="I49">
            <v>517</v>
          </cell>
          <cell r="L49">
            <v>15536.040099</v>
          </cell>
        </row>
        <row r="50">
          <cell r="I50">
            <v>520</v>
          </cell>
          <cell r="L50">
            <v>16175.667572</v>
          </cell>
        </row>
        <row r="51">
          <cell r="I51">
            <v>521</v>
          </cell>
          <cell r="L51">
            <v>93083.389649999997</v>
          </cell>
        </row>
        <row r="52">
          <cell r="I52">
            <v>522</v>
          </cell>
          <cell r="L52">
            <v>15656.754681</v>
          </cell>
        </row>
        <row r="53">
          <cell r="I53">
            <v>524</v>
          </cell>
          <cell r="L53">
            <v>16578.436011999998</v>
          </cell>
        </row>
        <row r="54">
          <cell r="I54">
            <v>525</v>
          </cell>
          <cell r="L54">
            <v>22651.178650999995</v>
          </cell>
        </row>
        <row r="55">
          <cell r="I55">
            <v>526</v>
          </cell>
          <cell r="L55">
            <v>22619.467886999999</v>
          </cell>
        </row>
        <row r="56">
          <cell r="I56">
            <v>528</v>
          </cell>
          <cell r="L56">
            <v>21293.322394999999</v>
          </cell>
        </row>
        <row r="57">
          <cell r="I57">
            <v>549</v>
          </cell>
          <cell r="L57">
            <v>869.96478699999989</v>
          </cell>
        </row>
        <row r="58">
          <cell r="I58">
            <v>551</v>
          </cell>
          <cell r="L58">
            <v>106281.87011599999</v>
          </cell>
        </row>
        <row r="59">
          <cell r="I59">
            <v>552</v>
          </cell>
          <cell r="L59">
            <v>20427.042931</v>
          </cell>
        </row>
        <row r="60">
          <cell r="I60">
            <v>553</v>
          </cell>
          <cell r="L60">
            <v>20981.255256</v>
          </cell>
        </row>
        <row r="61">
          <cell r="I61">
            <v>554</v>
          </cell>
          <cell r="L61">
            <v>116504.724609</v>
          </cell>
        </row>
        <row r="62">
          <cell r="I62">
            <v>556</v>
          </cell>
          <cell r="L62">
            <v>103337.96044900001</v>
          </cell>
        </row>
        <row r="63">
          <cell r="I63">
            <v>558</v>
          </cell>
          <cell r="L63">
            <v>56741.877928999995</v>
          </cell>
        </row>
        <row r="64">
          <cell r="I64">
            <v>562</v>
          </cell>
          <cell r="L64">
            <v>104296.42773499999</v>
          </cell>
        </row>
        <row r="65">
          <cell r="I65">
            <v>563</v>
          </cell>
          <cell r="L65">
            <v>13103.579232</v>
          </cell>
        </row>
        <row r="66">
          <cell r="I66">
            <v>564</v>
          </cell>
          <cell r="L66">
            <v>73773.267579000007</v>
          </cell>
        </row>
        <row r="67">
          <cell r="I67">
            <v>568</v>
          </cell>
          <cell r="L67">
            <v>104962.455078</v>
          </cell>
        </row>
        <row r="68">
          <cell r="I68">
            <v>570</v>
          </cell>
          <cell r="L68">
            <v>105989.027344</v>
          </cell>
        </row>
        <row r="69">
          <cell r="I69">
            <v>573</v>
          </cell>
          <cell r="L69">
            <v>106104.312256</v>
          </cell>
        </row>
        <row r="70">
          <cell r="I70">
            <v>574</v>
          </cell>
          <cell r="L70">
            <v>165472.37890700001</v>
          </cell>
        </row>
        <row r="71">
          <cell r="I71">
            <v>575</v>
          </cell>
          <cell r="L71">
            <v>144875.806151</v>
          </cell>
        </row>
        <row r="72">
          <cell r="I72">
            <v>578</v>
          </cell>
          <cell r="L72">
            <v>106104.312256</v>
          </cell>
        </row>
        <row r="73">
          <cell r="I73">
            <v>579</v>
          </cell>
          <cell r="L73">
            <v>66906.283204000007</v>
          </cell>
        </row>
        <row r="74">
          <cell r="I74">
            <v>580</v>
          </cell>
          <cell r="L74">
            <v>98674.104491999999</v>
          </cell>
        </row>
        <row r="75">
          <cell r="I75">
            <v>589</v>
          </cell>
          <cell r="L75">
            <v>68660.273436999996</v>
          </cell>
        </row>
        <row r="76">
          <cell r="I76">
            <v>590</v>
          </cell>
          <cell r="L76">
            <v>83787.932860999994</v>
          </cell>
        </row>
        <row r="77">
          <cell r="I77">
            <v>601</v>
          </cell>
          <cell r="L77">
            <v>6094.0577549999998</v>
          </cell>
        </row>
        <row r="78">
          <cell r="I78">
            <v>605</v>
          </cell>
          <cell r="L78">
            <v>39182.144043</v>
          </cell>
        </row>
        <row r="79">
          <cell r="I79">
            <v>608</v>
          </cell>
          <cell r="L79">
            <v>18495.697616999998</v>
          </cell>
        </row>
        <row r="80">
          <cell r="I80">
            <v>610</v>
          </cell>
          <cell r="L80">
            <v>57994.660400000001</v>
          </cell>
        </row>
        <row r="81">
          <cell r="I81">
            <v>611</v>
          </cell>
          <cell r="L81">
            <v>58712.684570000005</v>
          </cell>
        </row>
        <row r="82">
          <cell r="I82">
            <v>615</v>
          </cell>
          <cell r="L82">
            <v>95828.199706999992</v>
          </cell>
        </row>
        <row r="83">
          <cell r="I83">
            <v>617</v>
          </cell>
          <cell r="L83">
            <v>59330.226561999996</v>
          </cell>
        </row>
        <row r="84">
          <cell r="I84">
            <v>618</v>
          </cell>
          <cell r="L84">
            <v>4930.3948199999995</v>
          </cell>
        </row>
        <row r="85">
          <cell r="I85">
            <v>619</v>
          </cell>
          <cell r="L85">
            <v>30408.039307000003</v>
          </cell>
        </row>
        <row r="86">
          <cell r="I86">
            <v>621</v>
          </cell>
          <cell r="L86">
            <v>96256.835938000004</v>
          </cell>
        </row>
        <row r="87">
          <cell r="I87">
            <v>627</v>
          </cell>
          <cell r="L87">
            <v>3297.9913940000001</v>
          </cell>
        </row>
        <row r="88">
          <cell r="I88">
            <v>632</v>
          </cell>
          <cell r="L88">
            <v>10110.551546000001</v>
          </cell>
        </row>
        <row r="89">
          <cell r="I89">
            <v>637</v>
          </cell>
          <cell r="L89">
            <v>101605.638672</v>
          </cell>
        </row>
        <row r="90">
          <cell r="I90">
            <v>640</v>
          </cell>
          <cell r="L90">
            <v>89182.097657000006</v>
          </cell>
        </row>
        <row r="91">
          <cell r="I91">
            <v>643</v>
          </cell>
          <cell r="L91">
            <v>106887.13769600001</v>
          </cell>
        </row>
        <row r="92">
          <cell r="I92">
            <v>651</v>
          </cell>
          <cell r="L92">
            <v>37211.112793</v>
          </cell>
        </row>
        <row r="93">
          <cell r="I93">
            <v>653</v>
          </cell>
          <cell r="L93">
            <v>1828.7254640000001</v>
          </cell>
        </row>
        <row r="94">
          <cell r="I94">
            <v>659</v>
          </cell>
          <cell r="L94">
            <v>1828.7254640000001</v>
          </cell>
        </row>
        <row r="95">
          <cell r="I95">
            <v>660</v>
          </cell>
          <cell r="L95">
            <v>1828.7254640000001</v>
          </cell>
        </row>
        <row r="96">
          <cell r="I96">
            <v>662</v>
          </cell>
          <cell r="L96">
            <v>1828.7254640000001</v>
          </cell>
        </row>
        <row r="97">
          <cell r="I97">
            <v>663</v>
          </cell>
          <cell r="L97">
            <v>14328.058105999999</v>
          </cell>
        </row>
        <row r="98">
          <cell r="I98">
            <v>664</v>
          </cell>
          <cell r="L98">
            <v>17267.160339999999</v>
          </cell>
        </row>
        <row r="99">
          <cell r="I99">
            <v>665</v>
          </cell>
          <cell r="L99">
            <v>1985.8908690000001</v>
          </cell>
        </row>
        <row r="100">
          <cell r="I100">
            <v>666</v>
          </cell>
          <cell r="L100">
            <v>1985.8908690000001</v>
          </cell>
        </row>
        <row r="101">
          <cell r="I101">
            <v>668</v>
          </cell>
          <cell r="L101">
            <v>1985.8908690000001</v>
          </cell>
        </row>
        <row r="102">
          <cell r="I102">
            <v>669</v>
          </cell>
          <cell r="L102">
            <v>96128.014647999997</v>
          </cell>
        </row>
        <row r="103">
          <cell r="I103">
            <v>671</v>
          </cell>
          <cell r="L103">
            <v>93664.69384800001</v>
          </cell>
        </row>
        <row r="104">
          <cell r="I104">
            <v>672</v>
          </cell>
          <cell r="L104">
            <v>94049.779297000001</v>
          </cell>
        </row>
        <row r="105">
          <cell r="I105">
            <v>673</v>
          </cell>
          <cell r="L105">
            <v>88528.632812999989</v>
          </cell>
        </row>
        <row r="106">
          <cell r="I106">
            <v>674</v>
          </cell>
          <cell r="L106">
            <v>88440.536622</v>
          </cell>
        </row>
        <row r="107">
          <cell r="I107">
            <v>675</v>
          </cell>
          <cell r="L107">
            <v>94304.983396999989</v>
          </cell>
        </row>
        <row r="108">
          <cell r="I108">
            <v>680</v>
          </cell>
          <cell r="L108">
            <v>9336.686882</v>
          </cell>
        </row>
        <row r="109">
          <cell r="I109">
            <v>682</v>
          </cell>
          <cell r="L109">
            <v>8712.8206559999999</v>
          </cell>
        </row>
        <row r="110">
          <cell r="I110">
            <v>684</v>
          </cell>
          <cell r="L110">
            <v>23993.076416999997</v>
          </cell>
        </row>
        <row r="111">
          <cell r="I111">
            <v>685</v>
          </cell>
          <cell r="L111">
            <v>23355.613279999998</v>
          </cell>
        </row>
        <row r="112">
          <cell r="I112">
            <v>686</v>
          </cell>
          <cell r="L112">
            <v>33285.762940000001</v>
          </cell>
        </row>
        <row r="113">
          <cell r="I113">
            <v>687</v>
          </cell>
          <cell r="L113">
            <v>29246.889404000001</v>
          </cell>
        </row>
        <row r="114">
          <cell r="I114">
            <v>688</v>
          </cell>
          <cell r="L114">
            <v>63478.188964000001</v>
          </cell>
        </row>
        <row r="115">
          <cell r="I115">
            <v>689</v>
          </cell>
          <cell r="L115">
            <v>56309.528318999997</v>
          </cell>
        </row>
        <row r="116">
          <cell r="I116">
            <v>690</v>
          </cell>
          <cell r="L116">
            <v>77623.078124000007</v>
          </cell>
        </row>
        <row r="117">
          <cell r="I117">
            <v>696</v>
          </cell>
          <cell r="L117">
            <v>67227.285157000006</v>
          </cell>
        </row>
        <row r="118">
          <cell r="I118">
            <v>698</v>
          </cell>
          <cell r="L118">
            <v>77585.795897999997</v>
          </cell>
        </row>
        <row r="119">
          <cell r="I119">
            <v>699</v>
          </cell>
          <cell r="L119">
            <v>64460.819578999995</v>
          </cell>
        </row>
        <row r="120">
          <cell r="I120">
            <v>700</v>
          </cell>
          <cell r="L120">
            <v>79601.837402999998</v>
          </cell>
        </row>
        <row r="121">
          <cell r="I121">
            <v>702</v>
          </cell>
          <cell r="L121">
            <v>78078.392090000008</v>
          </cell>
        </row>
        <row r="122">
          <cell r="I122">
            <v>703</v>
          </cell>
          <cell r="L122">
            <v>70458.823729999989</v>
          </cell>
        </row>
        <row r="123">
          <cell r="I123">
            <v>704</v>
          </cell>
          <cell r="L123">
            <v>93955.051757999987</v>
          </cell>
        </row>
        <row r="124">
          <cell r="I124">
            <v>705</v>
          </cell>
          <cell r="L124">
            <v>103793.88671799999</v>
          </cell>
        </row>
        <row r="125">
          <cell r="I125">
            <v>706</v>
          </cell>
          <cell r="L125">
            <v>112043.30468799999</v>
          </cell>
        </row>
        <row r="126">
          <cell r="I126">
            <v>707</v>
          </cell>
          <cell r="L126">
            <v>82835.215331999992</v>
          </cell>
        </row>
        <row r="127">
          <cell r="I127">
            <v>708</v>
          </cell>
          <cell r="L127">
            <v>76611.419433000003</v>
          </cell>
        </row>
        <row r="128">
          <cell r="I128">
            <v>711</v>
          </cell>
          <cell r="L128">
            <v>88269.198728999996</v>
          </cell>
        </row>
        <row r="129">
          <cell r="I129">
            <v>716</v>
          </cell>
          <cell r="L129">
            <v>113330.40625</v>
          </cell>
        </row>
        <row r="130">
          <cell r="I130">
            <v>717</v>
          </cell>
          <cell r="L130">
            <v>109693.649414</v>
          </cell>
        </row>
        <row r="131">
          <cell r="I131">
            <v>720</v>
          </cell>
          <cell r="L131">
            <v>114625.756836</v>
          </cell>
        </row>
        <row r="132">
          <cell r="I132">
            <v>721</v>
          </cell>
          <cell r="L132">
            <v>110784.33837900001</v>
          </cell>
        </row>
        <row r="133">
          <cell r="I133">
            <v>722</v>
          </cell>
          <cell r="L133">
            <v>118255.37207</v>
          </cell>
        </row>
        <row r="134">
          <cell r="I134">
            <v>725</v>
          </cell>
          <cell r="L134">
            <v>119699.527344</v>
          </cell>
        </row>
        <row r="135">
          <cell r="I135">
            <v>726</v>
          </cell>
          <cell r="L135">
            <v>115141.61914000001</v>
          </cell>
        </row>
        <row r="136">
          <cell r="I136">
            <v>727</v>
          </cell>
          <cell r="L136">
            <v>126433.42284999999</v>
          </cell>
        </row>
        <row r="137">
          <cell r="I137">
            <v>728</v>
          </cell>
          <cell r="L137">
            <v>121344.80761800001</v>
          </cell>
        </row>
        <row r="138">
          <cell r="I138">
            <v>729</v>
          </cell>
          <cell r="L138">
            <v>93283.437012000009</v>
          </cell>
        </row>
        <row r="139">
          <cell r="I139">
            <v>730</v>
          </cell>
          <cell r="L139">
            <v>96631.736816000004</v>
          </cell>
        </row>
        <row r="140">
          <cell r="I140">
            <v>733</v>
          </cell>
          <cell r="L140">
            <v>91431.995116999984</v>
          </cell>
        </row>
        <row r="141">
          <cell r="I141">
            <v>734</v>
          </cell>
          <cell r="L141">
            <v>90248.988282000006</v>
          </cell>
        </row>
        <row r="142">
          <cell r="I142">
            <v>735</v>
          </cell>
          <cell r="L142">
            <v>90090.123045999993</v>
          </cell>
        </row>
        <row r="143">
          <cell r="I143">
            <v>738</v>
          </cell>
          <cell r="L143">
            <v>74621.187987999991</v>
          </cell>
        </row>
        <row r="144">
          <cell r="I144">
            <v>743</v>
          </cell>
          <cell r="L144">
            <v>97639.727051000009</v>
          </cell>
        </row>
        <row r="145">
          <cell r="I145">
            <v>744</v>
          </cell>
          <cell r="L145">
            <v>87791.646483000004</v>
          </cell>
        </row>
        <row r="146">
          <cell r="I146">
            <v>746</v>
          </cell>
          <cell r="L146">
            <v>98109.87402399999</v>
          </cell>
        </row>
        <row r="147">
          <cell r="I147">
            <v>748</v>
          </cell>
          <cell r="L147">
            <v>99117.828612999991</v>
          </cell>
        </row>
        <row r="148">
          <cell r="I148">
            <v>749</v>
          </cell>
          <cell r="L148">
            <v>114851.54882900001</v>
          </cell>
        </row>
        <row r="149">
          <cell r="I149">
            <v>751</v>
          </cell>
          <cell r="L149">
            <v>118978.48632900001</v>
          </cell>
        </row>
        <row r="150">
          <cell r="I150">
            <v>752</v>
          </cell>
          <cell r="L150">
            <v>112208.13085799999</v>
          </cell>
        </row>
        <row r="151">
          <cell r="I151">
            <v>753</v>
          </cell>
          <cell r="L151">
            <v>116691.20898400001</v>
          </cell>
        </row>
        <row r="152">
          <cell r="I152">
            <v>754</v>
          </cell>
          <cell r="L152">
            <v>104067.132812</v>
          </cell>
        </row>
        <row r="153">
          <cell r="I153">
            <v>755</v>
          </cell>
          <cell r="L153">
            <v>83091.062988000005</v>
          </cell>
        </row>
        <row r="154">
          <cell r="I154">
            <v>756</v>
          </cell>
          <cell r="L154">
            <v>116742.639649</v>
          </cell>
        </row>
        <row r="155">
          <cell r="I155">
            <v>757</v>
          </cell>
          <cell r="L155">
            <v>97408.075194999998</v>
          </cell>
        </row>
        <row r="156">
          <cell r="I156">
            <v>758</v>
          </cell>
          <cell r="L156">
            <v>114198.53320199999</v>
          </cell>
        </row>
        <row r="157">
          <cell r="I157">
            <v>759</v>
          </cell>
          <cell r="L157">
            <v>95275.635741999999</v>
          </cell>
        </row>
        <row r="158">
          <cell r="I158">
            <v>760</v>
          </cell>
          <cell r="L158">
            <v>111958.31836</v>
          </cell>
        </row>
        <row r="159">
          <cell r="I159">
            <v>762</v>
          </cell>
          <cell r="L159">
            <v>95514.772461</v>
          </cell>
        </row>
        <row r="160">
          <cell r="I160">
            <v>763</v>
          </cell>
          <cell r="L160">
            <v>88099.647947999998</v>
          </cell>
        </row>
        <row r="161">
          <cell r="I161">
            <v>764</v>
          </cell>
          <cell r="L161">
            <v>125625.186524</v>
          </cell>
        </row>
        <row r="162">
          <cell r="I162">
            <v>766</v>
          </cell>
          <cell r="L162">
            <v>8460.4780879999998</v>
          </cell>
        </row>
        <row r="163">
          <cell r="I163">
            <v>768</v>
          </cell>
          <cell r="L163">
            <v>126861.50683500001</v>
          </cell>
        </row>
        <row r="164">
          <cell r="I164">
            <v>769</v>
          </cell>
          <cell r="L164">
            <v>96437.245116999999</v>
          </cell>
        </row>
        <row r="165">
          <cell r="I165">
            <v>770</v>
          </cell>
          <cell r="L165">
            <v>97499.236327999999</v>
          </cell>
        </row>
        <row r="166">
          <cell r="I166">
            <v>771</v>
          </cell>
          <cell r="L166">
            <v>112154.85449300001</v>
          </cell>
        </row>
        <row r="167">
          <cell r="I167">
            <v>772</v>
          </cell>
          <cell r="L167">
            <v>94202.918944999998</v>
          </cell>
        </row>
        <row r="168">
          <cell r="I168">
            <v>773</v>
          </cell>
          <cell r="L168">
            <v>102559.578125</v>
          </cell>
        </row>
        <row r="169">
          <cell r="I169">
            <v>774</v>
          </cell>
          <cell r="L169">
            <v>109818.71826199999</v>
          </cell>
        </row>
        <row r="170">
          <cell r="I170">
            <v>775</v>
          </cell>
          <cell r="L170">
            <v>45313.614989000009</v>
          </cell>
        </row>
        <row r="171">
          <cell r="I171">
            <v>776</v>
          </cell>
          <cell r="L171">
            <v>92231.538573999991</v>
          </cell>
        </row>
        <row r="172">
          <cell r="I172">
            <v>777</v>
          </cell>
          <cell r="L172">
            <v>106646.81054599999</v>
          </cell>
        </row>
        <row r="173">
          <cell r="I173">
            <v>778</v>
          </cell>
          <cell r="L173">
            <v>81576.473876999997</v>
          </cell>
        </row>
        <row r="174">
          <cell r="I174">
            <v>779</v>
          </cell>
          <cell r="L174">
            <v>108331.272705</v>
          </cell>
        </row>
        <row r="175">
          <cell r="I175">
            <v>782</v>
          </cell>
          <cell r="L175">
            <v>101773.36230400001</v>
          </cell>
        </row>
        <row r="176">
          <cell r="I176">
            <v>783</v>
          </cell>
          <cell r="L176">
            <v>105390.141602</v>
          </cell>
        </row>
        <row r="177">
          <cell r="I177">
            <v>786</v>
          </cell>
          <cell r="L177">
            <v>121847.098877</v>
          </cell>
        </row>
        <row r="178">
          <cell r="I178">
            <v>787</v>
          </cell>
          <cell r="L178">
            <v>115547.582031</v>
          </cell>
        </row>
        <row r="179">
          <cell r="I179">
            <v>788</v>
          </cell>
          <cell r="L179">
            <v>122057.172118</v>
          </cell>
        </row>
        <row r="180">
          <cell r="I180">
            <v>789</v>
          </cell>
          <cell r="L180">
            <v>128234.360352</v>
          </cell>
        </row>
        <row r="181">
          <cell r="I181">
            <v>790</v>
          </cell>
          <cell r="L181">
            <v>43799.091675999996</v>
          </cell>
        </row>
        <row r="182">
          <cell r="I182">
            <v>791</v>
          </cell>
          <cell r="L182">
            <v>120636.20727500001</v>
          </cell>
        </row>
        <row r="183">
          <cell r="I183">
            <v>792</v>
          </cell>
          <cell r="L183">
            <v>104902.76000899999</v>
          </cell>
        </row>
        <row r="184">
          <cell r="I184">
            <v>797</v>
          </cell>
          <cell r="L184">
            <v>106299.744385</v>
          </cell>
        </row>
        <row r="185">
          <cell r="I185">
            <v>799</v>
          </cell>
          <cell r="L185">
            <v>92201.893311000007</v>
          </cell>
        </row>
        <row r="186">
          <cell r="I186">
            <v>800</v>
          </cell>
          <cell r="L186">
            <v>104952.443359</v>
          </cell>
        </row>
        <row r="187">
          <cell r="I187">
            <v>801</v>
          </cell>
          <cell r="L187">
            <v>81186.712159000002</v>
          </cell>
        </row>
        <row r="188">
          <cell r="I188">
            <v>802</v>
          </cell>
          <cell r="L188">
            <v>131299.13964899999</v>
          </cell>
        </row>
        <row r="189">
          <cell r="I189">
            <v>803</v>
          </cell>
          <cell r="L189">
            <v>122836.62841800001</v>
          </cell>
        </row>
        <row r="190">
          <cell r="I190">
            <v>804</v>
          </cell>
          <cell r="L190">
            <v>93997.247803000006</v>
          </cell>
        </row>
        <row r="191">
          <cell r="I191">
            <v>805</v>
          </cell>
          <cell r="L191">
            <v>103215.400391</v>
          </cell>
        </row>
        <row r="192">
          <cell r="I192">
            <v>806</v>
          </cell>
          <cell r="L192">
            <v>95917.024414000014</v>
          </cell>
        </row>
        <row r="193">
          <cell r="I193">
            <v>807</v>
          </cell>
          <cell r="L193">
            <v>129147.26025399999</v>
          </cell>
        </row>
        <row r="194">
          <cell r="I194">
            <v>808</v>
          </cell>
          <cell r="L194">
            <v>132819.86474600001</v>
          </cell>
        </row>
        <row r="195">
          <cell r="I195">
            <v>809</v>
          </cell>
          <cell r="L195">
            <v>119549.29785199999</v>
          </cell>
        </row>
        <row r="196">
          <cell r="I196">
            <v>810</v>
          </cell>
          <cell r="L196">
            <v>125614.05566300001</v>
          </cell>
        </row>
        <row r="197">
          <cell r="I197">
            <v>811</v>
          </cell>
          <cell r="L197">
            <v>119523.67334000001</v>
          </cell>
        </row>
        <row r="198">
          <cell r="I198">
            <v>813</v>
          </cell>
          <cell r="L198">
            <v>113904.539063</v>
          </cell>
        </row>
        <row r="199">
          <cell r="I199">
            <v>815</v>
          </cell>
          <cell r="L199">
            <v>119839.133789</v>
          </cell>
        </row>
        <row r="200">
          <cell r="I200">
            <v>822</v>
          </cell>
          <cell r="L200">
            <v>94245.072753999993</v>
          </cell>
        </row>
        <row r="201">
          <cell r="I201">
            <v>823</v>
          </cell>
          <cell r="L201">
            <v>85805.521485000005</v>
          </cell>
        </row>
        <row r="202">
          <cell r="I202">
            <v>824</v>
          </cell>
          <cell r="L202">
            <v>90166.799561000007</v>
          </cell>
        </row>
        <row r="203">
          <cell r="I203">
            <v>833</v>
          </cell>
          <cell r="L203">
            <v>30717.995606000004</v>
          </cell>
        </row>
        <row r="204">
          <cell r="I204">
            <v>834</v>
          </cell>
          <cell r="L204">
            <v>109408.791748</v>
          </cell>
        </row>
        <row r="205">
          <cell r="I205">
            <v>835</v>
          </cell>
          <cell r="L205">
            <v>127883.344727</v>
          </cell>
        </row>
        <row r="206">
          <cell r="I206">
            <v>836</v>
          </cell>
          <cell r="L206">
            <v>117957.67431599999</v>
          </cell>
        </row>
        <row r="207">
          <cell r="I207">
            <v>837</v>
          </cell>
          <cell r="L207">
            <v>127127.756348</v>
          </cell>
        </row>
        <row r="208">
          <cell r="I208">
            <v>839</v>
          </cell>
          <cell r="L208">
            <v>95676.079590000008</v>
          </cell>
        </row>
        <row r="209">
          <cell r="I209">
            <v>841</v>
          </cell>
          <cell r="L209">
            <v>103119.029786</v>
          </cell>
        </row>
        <row r="210">
          <cell r="I210">
            <v>842</v>
          </cell>
          <cell r="L210">
            <v>68941.083008000001</v>
          </cell>
        </row>
        <row r="211">
          <cell r="I211">
            <v>843</v>
          </cell>
          <cell r="L211">
            <v>76493.030272999997</v>
          </cell>
        </row>
        <row r="212">
          <cell r="I212">
            <v>844</v>
          </cell>
          <cell r="L212">
            <v>67255.425048000005</v>
          </cell>
        </row>
        <row r="213">
          <cell r="I213">
            <v>845</v>
          </cell>
          <cell r="L213">
            <v>86751.959717000005</v>
          </cell>
        </row>
        <row r="214">
          <cell r="I214">
            <v>846</v>
          </cell>
          <cell r="L214">
            <v>27.63898</v>
          </cell>
        </row>
        <row r="215">
          <cell r="I215">
            <v>851</v>
          </cell>
          <cell r="L215">
            <v>76713.596678000002</v>
          </cell>
        </row>
        <row r="216">
          <cell r="I216">
            <v>852</v>
          </cell>
          <cell r="L216">
            <v>89821.580566000004</v>
          </cell>
        </row>
        <row r="217">
          <cell r="I217">
            <v>853</v>
          </cell>
          <cell r="L217">
            <v>68732.042237000001</v>
          </cell>
        </row>
        <row r="218">
          <cell r="I218">
            <v>854</v>
          </cell>
          <cell r="L218">
            <v>76451.837159000002</v>
          </cell>
        </row>
        <row r="219">
          <cell r="I219">
            <v>855</v>
          </cell>
          <cell r="L219">
            <v>30902.489135</v>
          </cell>
        </row>
        <row r="220">
          <cell r="I220">
            <v>856</v>
          </cell>
          <cell r="L220">
            <v>34162.993407999995</v>
          </cell>
        </row>
        <row r="221">
          <cell r="I221">
            <v>857</v>
          </cell>
          <cell r="L221">
            <v>35198.173095999999</v>
          </cell>
        </row>
        <row r="222">
          <cell r="I222">
            <v>858</v>
          </cell>
          <cell r="L222">
            <v>27291.640380000001</v>
          </cell>
        </row>
        <row r="223">
          <cell r="I223">
            <v>859</v>
          </cell>
          <cell r="L223">
            <v>28468.246948</v>
          </cell>
        </row>
        <row r="224">
          <cell r="I224">
            <v>860</v>
          </cell>
          <cell r="L224">
            <v>19377.807496000001</v>
          </cell>
        </row>
        <row r="225">
          <cell r="I225">
            <v>865</v>
          </cell>
          <cell r="L225">
            <v>17942.627350000002</v>
          </cell>
        </row>
        <row r="226">
          <cell r="I226">
            <v>871</v>
          </cell>
          <cell r="L226">
            <v>10666.421195999999</v>
          </cell>
        </row>
        <row r="227">
          <cell r="I227">
            <v>876</v>
          </cell>
          <cell r="L227">
            <v>18033.608015999998</v>
          </cell>
        </row>
        <row r="228">
          <cell r="I228">
            <v>880</v>
          </cell>
          <cell r="L228">
            <v>1100.977306</v>
          </cell>
        </row>
        <row r="229">
          <cell r="I229">
            <v>899</v>
          </cell>
          <cell r="L229">
            <v>2487.919785</v>
          </cell>
        </row>
        <row r="230">
          <cell r="I230">
            <v>947</v>
          </cell>
          <cell r="L230">
            <v>9077.6710539999985</v>
          </cell>
        </row>
        <row r="231">
          <cell r="I231">
            <v>973</v>
          </cell>
          <cell r="L231">
            <v>6801.7577190000002</v>
          </cell>
        </row>
        <row r="232">
          <cell r="I232">
            <v>1002</v>
          </cell>
          <cell r="L232">
            <v>33056.783844999998</v>
          </cell>
        </row>
        <row r="233">
          <cell r="I233">
            <v>1003</v>
          </cell>
          <cell r="L233">
            <v>4432.5718349999997</v>
          </cell>
        </row>
        <row r="234">
          <cell r="I234">
            <v>1009</v>
          </cell>
          <cell r="L234">
            <v>9775.4962640000012</v>
          </cell>
        </row>
        <row r="235">
          <cell r="I235">
            <v>1013</v>
          </cell>
          <cell r="L235">
            <v>4293.2160949999998</v>
          </cell>
        </row>
        <row r="236">
          <cell r="I236">
            <v>1027</v>
          </cell>
          <cell r="L236">
            <v>18846.320984999998</v>
          </cell>
        </row>
        <row r="237">
          <cell r="I237">
            <v>1042</v>
          </cell>
          <cell r="L237">
            <v>24323.662841999998</v>
          </cell>
        </row>
        <row r="238">
          <cell r="I238">
            <v>1061</v>
          </cell>
          <cell r="L238">
            <v>6170.4823980000001</v>
          </cell>
        </row>
        <row r="239">
          <cell r="I239">
            <v>1069</v>
          </cell>
          <cell r="L239">
            <v>6252.3034010000001</v>
          </cell>
        </row>
        <row r="240">
          <cell r="I240">
            <v>1085</v>
          </cell>
          <cell r="L240">
            <v>10206.840789999998</v>
          </cell>
        </row>
        <row r="241">
          <cell r="I241">
            <v>1088</v>
          </cell>
          <cell r="L241">
            <v>1908.0137849999999</v>
          </cell>
        </row>
        <row r="242">
          <cell r="I242">
            <v>1098</v>
          </cell>
          <cell r="L242">
            <v>22508.628373</v>
          </cell>
        </row>
        <row r="243">
          <cell r="I243">
            <v>1107</v>
          </cell>
          <cell r="L243">
            <v>7235.1857729999992</v>
          </cell>
        </row>
        <row r="244">
          <cell r="I244">
            <v>1110</v>
          </cell>
          <cell r="L244">
            <v>7161.7575919999999</v>
          </cell>
        </row>
        <row r="245">
          <cell r="I245">
            <v>1114</v>
          </cell>
          <cell r="L245">
            <v>3461.7850760000001</v>
          </cell>
        </row>
        <row r="246">
          <cell r="I246">
            <v>1116</v>
          </cell>
          <cell r="L246">
            <v>9314.2973060000004</v>
          </cell>
        </row>
        <row r="247">
          <cell r="I247">
            <v>1126</v>
          </cell>
          <cell r="L247">
            <v>17974.142153000001</v>
          </cell>
        </row>
        <row r="248">
          <cell r="I248">
            <v>1147</v>
          </cell>
          <cell r="L248">
            <v>19791.424180000002</v>
          </cell>
        </row>
        <row r="249">
          <cell r="I249">
            <v>1153</v>
          </cell>
          <cell r="L249">
            <v>7586.5391460000001</v>
          </cell>
        </row>
        <row r="250">
          <cell r="I250">
            <v>1173</v>
          </cell>
          <cell r="L250">
            <v>72059.512207000007</v>
          </cell>
        </row>
        <row r="251">
          <cell r="I251">
            <v>1181</v>
          </cell>
          <cell r="L251">
            <v>24040.810959000002</v>
          </cell>
        </row>
        <row r="252">
          <cell r="I252">
            <v>1216</v>
          </cell>
          <cell r="L252">
            <v>2684.8594200000002</v>
          </cell>
        </row>
        <row r="253">
          <cell r="I253">
            <v>1239</v>
          </cell>
          <cell r="L253">
            <v>6126.360944</v>
          </cell>
        </row>
        <row r="254">
          <cell r="I254">
            <v>1243</v>
          </cell>
          <cell r="L254">
            <v>16608.999069999998</v>
          </cell>
        </row>
        <row r="255">
          <cell r="I255">
            <v>1246</v>
          </cell>
          <cell r="L255">
            <v>24897.317779999998</v>
          </cell>
        </row>
        <row r="256">
          <cell r="I256">
            <v>1250</v>
          </cell>
          <cell r="L256">
            <v>102188.646484</v>
          </cell>
        </row>
        <row r="257">
          <cell r="I257">
            <v>1272</v>
          </cell>
          <cell r="L257">
            <v>6755.0419460000012</v>
          </cell>
        </row>
        <row r="258">
          <cell r="I258">
            <v>1283</v>
          </cell>
          <cell r="L258">
            <v>54463.752288000003</v>
          </cell>
        </row>
        <row r="259">
          <cell r="I259">
            <v>1313</v>
          </cell>
          <cell r="L259">
            <v>12307.956291</v>
          </cell>
        </row>
        <row r="260">
          <cell r="I260">
            <v>1315</v>
          </cell>
          <cell r="L260">
            <v>19064.645356000001</v>
          </cell>
        </row>
        <row r="261">
          <cell r="I261">
            <v>1319</v>
          </cell>
          <cell r="L261">
            <v>14307.071532999998</v>
          </cell>
        </row>
        <row r="262">
          <cell r="I262">
            <v>1322</v>
          </cell>
          <cell r="L262">
            <v>2596.3828490000001</v>
          </cell>
        </row>
        <row r="263">
          <cell r="I263">
            <v>1347</v>
          </cell>
          <cell r="L263">
            <v>12324.819818</v>
          </cell>
        </row>
        <row r="264">
          <cell r="I264">
            <v>1422</v>
          </cell>
          <cell r="L264">
            <v>10101.388137</v>
          </cell>
        </row>
        <row r="265">
          <cell r="I265">
            <v>1433</v>
          </cell>
          <cell r="L265">
            <v>10080.478660000001</v>
          </cell>
        </row>
        <row r="266">
          <cell r="I266">
            <v>1451</v>
          </cell>
          <cell r="L266">
            <v>13568.499540999999</v>
          </cell>
        </row>
        <row r="267">
          <cell r="I267">
            <v>1460</v>
          </cell>
          <cell r="L267">
            <v>4806.8003840000001</v>
          </cell>
        </row>
        <row r="268">
          <cell r="I268">
            <v>1476</v>
          </cell>
          <cell r="L268">
            <v>5723.3593550000005</v>
          </cell>
        </row>
        <row r="269">
          <cell r="I269">
            <v>1477</v>
          </cell>
          <cell r="L269">
            <v>4792.828399</v>
          </cell>
        </row>
        <row r="270">
          <cell r="I270">
            <v>1481</v>
          </cell>
          <cell r="L270">
            <v>33536.099365000002</v>
          </cell>
        </row>
        <row r="271">
          <cell r="I271">
            <v>1482</v>
          </cell>
          <cell r="L271">
            <v>12337.758911000001</v>
          </cell>
        </row>
        <row r="272">
          <cell r="I272">
            <v>1485</v>
          </cell>
          <cell r="L272">
            <v>26299.319549000003</v>
          </cell>
        </row>
        <row r="273">
          <cell r="I273">
            <v>1488</v>
          </cell>
          <cell r="L273">
            <v>8879.1061769999997</v>
          </cell>
        </row>
        <row r="274">
          <cell r="I274">
            <v>1489</v>
          </cell>
          <cell r="L274">
            <v>6587.1419880000003</v>
          </cell>
        </row>
        <row r="275">
          <cell r="I275">
            <v>1491</v>
          </cell>
          <cell r="L275">
            <v>24051.567460000002</v>
          </cell>
        </row>
        <row r="276">
          <cell r="I276">
            <v>1502</v>
          </cell>
          <cell r="L276">
            <v>10228.525358999999</v>
          </cell>
        </row>
        <row r="277">
          <cell r="I277">
            <v>1544</v>
          </cell>
          <cell r="L277">
            <v>18403.477965999999</v>
          </cell>
        </row>
        <row r="278">
          <cell r="I278">
            <v>1549</v>
          </cell>
          <cell r="L278">
            <v>11064.571824000001</v>
          </cell>
        </row>
        <row r="279">
          <cell r="I279">
            <v>1571</v>
          </cell>
          <cell r="L279">
            <v>8214.9108440000018</v>
          </cell>
        </row>
        <row r="280">
          <cell r="I280">
            <v>1580</v>
          </cell>
          <cell r="L280">
            <v>13970.035644999998</v>
          </cell>
        </row>
        <row r="281">
          <cell r="I281">
            <v>1611</v>
          </cell>
          <cell r="L281">
            <v>11143.147706</v>
          </cell>
        </row>
        <row r="282">
          <cell r="I282">
            <v>1626</v>
          </cell>
          <cell r="L282">
            <v>13351.651878000001</v>
          </cell>
        </row>
        <row r="283">
          <cell r="I283">
            <v>1627</v>
          </cell>
          <cell r="L283">
            <v>51049.188903999995</v>
          </cell>
        </row>
        <row r="284">
          <cell r="I284">
            <v>1629</v>
          </cell>
          <cell r="L284">
            <v>74452.690551000007</v>
          </cell>
        </row>
        <row r="285">
          <cell r="I285">
            <v>1658</v>
          </cell>
          <cell r="L285">
            <v>19152.547181000002</v>
          </cell>
        </row>
        <row r="286">
          <cell r="I286">
            <v>1672</v>
          </cell>
          <cell r="L286">
            <v>1272.8897280000001</v>
          </cell>
        </row>
        <row r="287">
          <cell r="I287">
            <v>1710</v>
          </cell>
          <cell r="L287">
            <v>33730.010985999994</v>
          </cell>
        </row>
        <row r="288">
          <cell r="I288">
            <v>1714</v>
          </cell>
          <cell r="L288">
            <v>31916.265928999997</v>
          </cell>
        </row>
        <row r="289">
          <cell r="I289">
            <v>1716</v>
          </cell>
          <cell r="L289">
            <v>6683.9815679999992</v>
          </cell>
        </row>
        <row r="290">
          <cell r="I290">
            <v>1729</v>
          </cell>
          <cell r="L290">
            <v>9107.0516549999993</v>
          </cell>
        </row>
        <row r="291">
          <cell r="I291">
            <v>1739</v>
          </cell>
          <cell r="L291">
            <v>62943.628479999999</v>
          </cell>
        </row>
        <row r="292">
          <cell r="I292">
            <v>1760</v>
          </cell>
          <cell r="L292">
            <v>20333.543701000002</v>
          </cell>
        </row>
        <row r="293">
          <cell r="I293">
            <v>1764</v>
          </cell>
          <cell r="L293">
            <v>19352.860291999998</v>
          </cell>
        </row>
        <row r="294">
          <cell r="I294">
            <v>1766</v>
          </cell>
          <cell r="L294">
            <v>25042.604905</v>
          </cell>
        </row>
        <row r="295">
          <cell r="I295">
            <v>1767</v>
          </cell>
          <cell r="L295">
            <v>19973.432266</v>
          </cell>
        </row>
        <row r="296">
          <cell r="I296">
            <v>1768</v>
          </cell>
          <cell r="L296">
            <v>8215.4687200000008</v>
          </cell>
        </row>
        <row r="297">
          <cell r="I297">
            <v>1780</v>
          </cell>
          <cell r="L297">
            <v>5838.8464239999994</v>
          </cell>
        </row>
        <row r="298">
          <cell r="I298">
            <v>1783</v>
          </cell>
          <cell r="L298">
            <v>6335.8224979999995</v>
          </cell>
        </row>
        <row r="299">
          <cell r="I299">
            <v>1787</v>
          </cell>
          <cell r="L299">
            <v>6583.019558</v>
          </cell>
        </row>
        <row r="300">
          <cell r="I300">
            <v>1793</v>
          </cell>
          <cell r="L300">
            <v>6229.512694</v>
          </cell>
        </row>
        <row r="301">
          <cell r="I301">
            <v>1813</v>
          </cell>
          <cell r="L301">
            <v>16251.613846</v>
          </cell>
        </row>
        <row r="302">
          <cell r="I302">
            <v>1825</v>
          </cell>
          <cell r="L302">
            <v>10178.623443</v>
          </cell>
        </row>
        <row r="303">
          <cell r="I303">
            <v>1838</v>
          </cell>
          <cell r="L303">
            <v>7123.7051000000001</v>
          </cell>
        </row>
        <row r="304">
          <cell r="I304">
            <v>1855</v>
          </cell>
          <cell r="L304">
            <v>5207.7160189999995</v>
          </cell>
        </row>
        <row r="305">
          <cell r="I305">
            <v>1858</v>
          </cell>
          <cell r="L305">
            <v>7995.035683000001</v>
          </cell>
        </row>
        <row r="306">
          <cell r="I306">
            <v>1873</v>
          </cell>
          <cell r="L306">
            <v>11895.403373000001</v>
          </cell>
        </row>
        <row r="307">
          <cell r="I307">
            <v>1891</v>
          </cell>
          <cell r="L307">
            <v>9759.7534930000002</v>
          </cell>
        </row>
        <row r="308">
          <cell r="I308">
            <v>1905</v>
          </cell>
          <cell r="L308">
            <v>16008.035705</v>
          </cell>
        </row>
        <row r="309">
          <cell r="I309">
            <v>1929</v>
          </cell>
          <cell r="L309">
            <v>8915.251701000001</v>
          </cell>
        </row>
        <row r="310">
          <cell r="I310">
            <v>1944</v>
          </cell>
          <cell r="L310">
            <v>3854.5566390000004</v>
          </cell>
        </row>
        <row r="311">
          <cell r="I311">
            <v>1952</v>
          </cell>
          <cell r="L311">
            <v>752.346</v>
          </cell>
        </row>
        <row r="312">
          <cell r="I312">
            <v>1955</v>
          </cell>
          <cell r="L312">
            <v>26071.565187</v>
          </cell>
        </row>
        <row r="313">
          <cell r="I313">
            <v>1962</v>
          </cell>
          <cell r="L313">
            <v>3251.2200910000001</v>
          </cell>
        </row>
        <row r="314">
          <cell r="I314">
            <v>1967</v>
          </cell>
          <cell r="L314">
            <v>1079.2138830000001</v>
          </cell>
        </row>
        <row r="315">
          <cell r="I315">
            <v>2086</v>
          </cell>
          <cell r="L315">
            <v>8374.8576890000004</v>
          </cell>
        </row>
        <row r="316">
          <cell r="I316">
            <v>2114</v>
          </cell>
          <cell r="L316">
            <v>18010.702315999999</v>
          </cell>
        </row>
        <row r="317">
          <cell r="I317">
            <v>2122</v>
          </cell>
          <cell r="L317">
            <v>3379.554611</v>
          </cell>
        </row>
        <row r="318">
          <cell r="I318">
            <v>2127</v>
          </cell>
          <cell r="L318">
            <v>2447.7771439999997</v>
          </cell>
        </row>
        <row r="319">
          <cell r="I319">
            <v>2148</v>
          </cell>
          <cell r="L319">
            <v>11810.047875</v>
          </cell>
        </row>
        <row r="320">
          <cell r="I320">
            <v>2157</v>
          </cell>
          <cell r="L320">
            <v>9185.0781439999992</v>
          </cell>
        </row>
        <row r="321">
          <cell r="I321">
            <v>2184</v>
          </cell>
          <cell r="L321">
            <v>5148.8395689999998</v>
          </cell>
        </row>
        <row r="322">
          <cell r="I322">
            <v>2190</v>
          </cell>
          <cell r="L322">
            <v>12898.626252999999</v>
          </cell>
        </row>
        <row r="323">
          <cell r="I323">
            <v>2192</v>
          </cell>
          <cell r="L323">
            <v>4038.742303</v>
          </cell>
        </row>
        <row r="324">
          <cell r="I324">
            <v>2195</v>
          </cell>
          <cell r="L324">
            <v>4162.8627299999998</v>
          </cell>
        </row>
        <row r="325">
          <cell r="I325">
            <v>2206</v>
          </cell>
          <cell r="L325">
            <v>18186.606140999997</v>
          </cell>
        </row>
        <row r="326">
          <cell r="I326">
            <v>2211</v>
          </cell>
          <cell r="L326">
            <v>4929.5774359999996</v>
          </cell>
        </row>
        <row r="327">
          <cell r="I327">
            <v>2218</v>
          </cell>
          <cell r="L327">
            <v>6250.1050340000002</v>
          </cell>
        </row>
        <row r="328">
          <cell r="I328">
            <v>2290</v>
          </cell>
          <cell r="L328">
            <v>5444.8613740000001</v>
          </cell>
        </row>
        <row r="329">
          <cell r="I329">
            <v>2304</v>
          </cell>
          <cell r="L329">
            <v>5638.5874059999996</v>
          </cell>
        </row>
        <row r="330">
          <cell r="I330">
            <v>2342</v>
          </cell>
          <cell r="L330">
            <v>16090.156875999999</v>
          </cell>
        </row>
        <row r="331">
          <cell r="I331">
            <v>2350</v>
          </cell>
          <cell r="L331">
            <v>7226.5637220000008</v>
          </cell>
        </row>
        <row r="332">
          <cell r="I332">
            <v>2364</v>
          </cell>
          <cell r="L332">
            <v>10928.767078000001</v>
          </cell>
        </row>
        <row r="333">
          <cell r="I333">
            <v>2395</v>
          </cell>
          <cell r="L333">
            <v>2218.5713599999999</v>
          </cell>
        </row>
        <row r="334">
          <cell r="I334">
            <v>2415</v>
          </cell>
          <cell r="L334">
            <v>12747.586051</v>
          </cell>
        </row>
        <row r="335">
          <cell r="I335">
            <v>2426</v>
          </cell>
          <cell r="L335">
            <v>21047.135710999999</v>
          </cell>
        </row>
        <row r="336">
          <cell r="I336">
            <v>2427</v>
          </cell>
          <cell r="L336">
            <v>17477.893631999999</v>
          </cell>
        </row>
        <row r="337">
          <cell r="I337">
            <v>2454</v>
          </cell>
          <cell r="L337">
            <v>6451.9628009999997</v>
          </cell>
        </row>
        <row r="338">
          <cell r="I338">
            <v>2460</v>
          </cell>
          <cell r="L338">
            <v>10139.728697999999</v>
          </cell>
        </row>
        <row r="339">
          <cell r="I339">
            <v>2464</v>
          </cell>
          <cell r="L339">
            <v>15501.567490000001</v>
          </cell>
        </row>
        <row r="340">
          <cell r="I340">
            <v>2471</v>
          </cell>
          <cell r="L340">
            <v>12254.071594999999</v>
          </cell>
        </row>
        <row r="341">
          <cell r="I341">
            <v>2476</v>
          </cell>
          <cell r="L341">
            <v>3178.735565</v>
          </cell>
        </row>
        <row r="342">
          <cell r="I342">
            <v>2482</v>
          </cell>
          <cell r="L342">
            <v>14609.464113</v>
          </cell>
        </row>
        <row r="343">
          <cell r="I343">
            <v>2487</v>
          </cell>
          <cell r="L343">
            <v>8090.6528630000003</v>
          </cell>
        </row>
        <row r="344">
          <cell r="I344">
            <v>2496</v>
          </cell>
          <cell r="L344">
            <v>21113.910508000001</v>
          </cell>
        </row>
        <row r="345">
          <cell r="I345">
            <v>2497</v>
          </cell>
          <cell r="L345">
            <v>14516.066161000001</v>
          </cell>
        </row>
        <row r="346">
          <cell r="I346">
            <v>2500</v>
          </cell>
          <cell r="L346">
            <v>8952.6835339999998</v>
          </cell>
        </row>
        <row r="347">
          <cell r="I347">
            <v>2538</v>
          </cell>
          <cell r="L347">
            <v>4965.8895949999996</v>
          </cell>
        </row>
        <row r="348">
          <cell r="I348">
            <v>2546</v>
          </cell>
          <cell r="L348">
            <v>18111.793609</v>
          </cell>
        </row>
        <row r="349">
          <cell r="I349">
            <v>2577</v>
          </cell>
          <cell r="L349">
            <v>9453.0946960000001</v>
          </cell>
        </row>
        <row r="350">
          <cell r="I350">
            <v>2578</v>
          </cell>
          <cell r="L350">
            <v>8360.7384039999997</v>
          </cell>
        </row>
        <row r="351">
          <cell r="I351">
            <v>2580</v>
          </cell>
          <cell r="L351">
            <v>19374.951475999998</v>
          </cell>
        </row>
        <row r="352">
          <cell r="I352">
            <v>2600</v>
          </cell>
          <cell r="L352">
            <v>10974.60852</v>
          </cell>
        </row>
        <row r="353">
          <cell r="I353">
            <v>2610</v>
          </cell>
          <cell r="L353">
            <v>4836.4126830000005</v>
          </cell>
        </row>
        <row r="354">
          <cell r="I354">
            <v>2611</v>
          </cell>
          <cell r="L354">
            <v>5663.251816</v>
          </cell>
        </row>
        <row r="355">
          <cell r="I355">
            <v>2621</v>
          </cell>
          <cell r="L355">
            <v>8529.0604860000003</v>
          </cell>
        </row>
        <row r="356">
          <cell r="I356">
            <v>2629</v>
          </cell>
          <cell r="L356">
            <v>10192.378234</v>
          </cell>
        </row>
        <row r="357">
          <cell r="I357">
            <v>2639</v>
          </cell>
          <cell r="L357">
            <v>7161.9486390000002</v>
          </cell>
        </row>
        <row r="358">
          <cell r="I358">
            <v>2677</v>
          </cell>
          <cell r="L358">
            <v>4935.4543329999997</v>
          </cell>
        </row>
        <row r="359">
          <cell r="I359">
            <v>2720</v>
          </cell>
          <cell r="L359">
            <v>4749.9575729999997</v>
          </cell>
        </row>
        <row r="360">
          <cell r="I360">
            <v>2721</v>
          </cell>
          <cell r="L360">
            <v>5712.0602410000001</v>
          </cell>
        </row>
        <row r="361">
          <cell r="I361">
            <v>2734</v>
          </cell>
          <cell r="L361">
            <v>5500.0285800000001</v>
          </cell>
        </row>
        <row r="362">
          <cell r="I362">
            <v>2739</v>
          </cell>
          <cell r="L362">
            <v>11586.742125999999</v>
          </cell>
        </row>
        <row r="363">
          <cell r="I363">
            <v>2742</v>
          </cell>
          <cell r="L363">
            <v>7627.0831900000003</v>
          </cell>
        </row>
        <row r="364">
          <cell r="I364">
            <v>2751</v>
          </cell>
          <cell r="L364">
            <v>9212.0864250000013</v>
          </cell>
        </row>
        <row r="365">
          <cell r="I365">
            <v>2773</v>
          </cell>
          <cell r="L365">
            <v>27740.868499999997</v>
          </cell>
        </row>
        <row r="366">
          <cell r="I366">
            <v>2776</v>
          </cell>
          <cell r="L366">
            <v>17786.740135999997</v>
          </cell>
        </row>
        <row r="367">
          <cell r="I367">
            <v>2779</v>
          </cell>
          <cell r="L367">
            <v>13592.759590999998</v>
          </cell>
        </row>
        <row r="368">
          <cell r="I368">
            <v>2780</v>
          </cell>
          <cell r="L368">
            <v>9246.0061319999986</v>
          </cell>
        </row>
        <row r="369">
          <cell r="I369">
            <v>2783</v>
          </cell>
          <cell r="L369">
            <v>6213.3496319999995</v>
          </cell>
        </row>
        <row r="370">
          <cell r="I370">
            <v>2785</v>
          </cell>
          <cell r="L370">
            <v>20361.404350999997</v>
          </cell>
        </row>
        <row r="371">
          <cell r="I371">
            <v>2796</v>
          </cell>
          <cell r="L371">
            <v>21184.153051000001</v>
          </cell>
        </row>
        <row r="372">
          <cell r="I372">
            <v>2801</v>
          </cell>
          <cell r="L372">
            <v>11613.140259</v>
          </cell>
        </row>
        <row r="373">
          <cell r="I373">
            <v>2810</v>
          </cell>
          <cell r="L373">
            <v>7807.9310000000005</v>
          </cell>
        </row>
        <row r="374">
          <cell r="I374">
            <v>2812</v>
          </cell>
          <cell r="L374">
            <v>12104.570748</v>
          </cell>
        </row>
        <row r="375">
          <cell r="I375">
            <v>2833</v>
          </cell>
          <cell r="L375">
            <v>14477.498564</v>
          </cell>
        </row>
        <row r="376">
          <cell r="I376">
            <v>2846</v>
          </cell>
          <cell r="L376">
            <v>15034.530899000001</v>
          </cell>
        </row>
        <row r="377">
          <cell r="I377">
            <v>2850</v>
          </cell>
          <cell r="L377">
            <v>13973.22496</v>
          </cell>
        </row>
        <row r="378">
          <cell r="I378">
            <v>2851</v>
          </cell>
          <cell r="L378">
            <v>7822.3372070000005</v>
          </cell>
        </row>
        <row r="379">
          <cell r="I379">
            <v>2865</v>
          </cell>
          <cell r="L379">
            <v>10695.874</v>
          </cell>
        </row>
        <row r="380">
          <cell r="I380">
            <v>2866</v>
          </cell>
          <cell r="L380">
            <v>11036.063622</v>
          </cell>
        </row>
        <row r="381">
          <cell r="I381">
            <v>2871</v>
          </cell>
          <cell r="L381">
            <v>3626.7605120000003</v>
          </cell>
        </row>
        <row r="382">
          <cell r="I382">
            <v>2899</v>
          </cell>
          <cell r="L382">
            <v>10491.628185</v>
          </cell>
        </row>
        <row r="383">
          <cell r="I383">
            <v>2932</v>
          </cell>
          <cell r="L383">
            <v>16084.023979</v>
          </cell>
        </row>
        <row r="384">
          <cell r="I384">
            <v>2958</v>
          </cell>
          <cell r="L384">
            <v>7877.2212839999993</v>
          </cell>
        </row>
        <row r="385">
          <cell r="I385">
            <v>2962</v>
          </cell>
          <cell r="L385">
            <v>9687.1801110000015</v>
          </cell>
        </row>
        <row r="386">
          <cell r="I386">
            <v>2978</v>
          </cell>
          <cell r="L386">
            <v>6922.6074399999998</v>
          </cell>
        </row>
        <row r="387">
          <cell r="I387">
            <v>2999</v>
          </cell>
          <cell r="L387">
            <v>20018.682785999998</v>
          </cell>
        </row>
        <row r="388">
          <cell r="I388">
            <v>3010</v>
          </cell>
          <cell r="L388">
            <v>1523.445923</v>
          </cell>
        </row>
        <row r="389">
          <cell r="I389">
            <v>3012</v>
          </cell>
          <cell r="L389">
            <v>1828.7254640000001</v>
          </cell>
        </row>
        <row r="390">
          <cell r="I390">
            <v>3037</v>
          </cell>
          <cell r="L390">
            <v>15987.088179999999</v>
          </cell>
        </row>
        <row r="391">
          <cell r="I391">
            <v>3071</v>
          </cell>
          <cell r="L391">
            <v>4837.3182529999995</v>
          </cell>
        </row>
        <row r="392">
          <cell r="I392">
            <v>3098</v>
          </cell>
          <cell r="L392">
            <v>2347.6059570000002</v>
          </cell>
        </row>
        <row r="393">
          <cell r="I393">
            <v>3107</v>
          </cell>
          <cell r="L393">
            <v>17163.984894000001</v>
          </cell>
        </row>
        <row r="394">
          <cell r="I394">
            <v>3110</v>
          </cell>
          <cell r="L394">
            <v>7113.602954</v>
          </cell>
        </row>
        <row r="395">
          <cell r="I395">
            <v>3111</v>
          </cell>
          <cell r="L395">
            <v>10120.021785000001</v>
          </cell>
        </row>
        <row r="396">
          <cell r="I396">
            <v>3114</v>
          </cell>
          <cell r="L396">
            <v>5953.4251679999998</v>
          </cell>
        </row>
        <row r="397">
          <cell r="I397">
            <v>3115</v>
          </cell>
          <cell r="L397">
            <v>2192.3159179999998</v>
          </cell>
        </row>
        <row r="398">
          <cell r="I398">
            <v>3122</v>
          </cell>
          <cell r="L398">
            <v>1985.8908690000001</v>
          </cell>
        </row>
        <row r="399">
          <cell r="I399">
            <v>3125</v>
          </cell>
          <cell r="L399">
            <v>94260.331054999988</v>
          </cell>
        </row>
        <row r="400">
          <cell r="I400">
            <v>3142</v>
          </cell>
          <cell r="L400">
            <v>12774.737021999999</v>
          </cell>
        </row>
        <row r="401">
          <cell r="I401">
            <v>3145</v>
          </cell>
          <cell r="L401">
            <v>79864.221191000004</v>
          </cell>
        </row>
        <row r="402">
          <cell r="I402">
            <v>3163</v>
          </cell>
          <cell r="L402">
            <v>5501.901253</v>
          </cell>
        </row>
        <row r="403">
          <cell r="I403">
            <v>3164</v>
          </cell>
          <cell r="L403">
            <v>11700.491859999998</v>
          </cell>
        </row>
        <row r="404">
          <cell r="I404">
            <v>3171</v>
          </cell>
          <cell r="L404">
            <v>9661.9306939999988</v>
          </cell>
        </row>
        <row r="405">
          <cell r="I405">
            <v>3183</v>
          </cell>
          <cell r="L405">
            <v>8400.842306999999</v>
          </cell>
        </row>
        <row r="406">
          <cell r="I406">
            <v>3192</v>
          </cell>
          <cell r="L406">
            <v>79864.221191000004</v>
          </cell>
        </row>
        <row r="407">
          <cell r="I407">
            <v>3197</v>
          </cell>
          <cell r="L407">
            <v>81468.671386000002</v>
          </cell>
        </row>
        <row r="408">
          <cell r="I408">
            <v>3204</v>
          </cell>
          <cell r="L408">
            <v>77130.300292</v>
          </cell>
        </row>
        <row r="409">
          <cell r="I409">
            <v>3205</v>
          </cell>
          <cell r="L409">
            <v>104036.78320299998</v>
          </cell>
        </row>
        <row r="410">
          <cell r="I410">
            <v>3206</v>
          </cell>
          <cell r="L410">
            <v>91091.12255900001</v>
          </cell>
        </row>
        <row r="411">
          <cell r="I411">
            <v>3207</v>
          </cell>
          <cell r="L411">
            <v>79684.667235999994</v>
          </cell>
        </row>
        <row r="412">
          <cell r="I412">
            <v>3212</v>
          </cell>
          <cell r="L412">
            <v>79684.667235999994</v>
          </cell>
        </row>
        <row r="413">
          <cell r="I413">
            <v>3221</v>
          </cell>
          <cell r="L413">
            <v>98831.56347600001</v>
          </cell>
        </row>
        <row r="414">
          <cell r="I414">
            <v>3222</v>
          </cell>
          <cell r="L414">
            <v>108289.97461100001</v>
          </cell>
        </row>
        <row r="415">
          <cell r="I415">
            <v>3223</v>
          </cell>
          <cell r="L415">
            <v>84471.310547000001</v>
          </cell>
        </row>
        <row r="416">
          <cell r="I416">
            <v>3266</v>
          </cell>
          <cell r="L416">
            <v>7730.2388529999989</v>
          </cell>
        </row>
        <row r="417">
          <cell r="I417">
            <v>3268</v>
          </cell>
          <cell r="L417">
            <v>16076.355004000001</v>
          </cell>
        </row>
        <row r="418">
          <cell r="I418">
            <v>3305</v>
          </cell>
          <cell r="L418">
            <v>5934.5941999999995</v>
          </cell>
        </row>
        <row r="419">
          <cell r="I419">
            <v>3344</v>
          </cell>
          <cell r="L419">
            <v>2967.6026909999996</v>
          </cell>
        </row>
        <row r="420">
          <cell r="I420">
            <v>3351</v>
          </cell>
          <cell r="L420">
            <v>8289.1366800000014</v>
          </cell>
        </row>
        <row r="421">
          <cell r="I421">
            <v>3353</v>
          </cell>
          <cell r="L421">
            <v>1617.3332519999999</v>
          </cell>
        </row>
        <row r="422">
          <cell r="I422">
            <v>3354</v>
          </cell>
          <cell r="L422">
            <v>41383.395386999997</v>
          </cell>
        </row>
        <row r="423">
          <cell r="I423">
            <v>3419</v>
          </cell>
          <cell r="L423">
            <v>24390.560792</v>
          </cell>
        </row>
        <row r="424">
          <cell r="I424">
            <v>3425</v>
          </cell>
          <cell r="L424">
            <v>5847.5216450000007</v>
          </cell>
        </row>
        <row r="425">
          <cell r="I425">
            <v>3444</v>
          </cell>
          <cell r="L425">
            <v>27261.649901999997</v>
          </cell>
        </row>
        <row r="426">
          <cell r="I426">
            <v>3481</v>
          </cell>
          <cell r="L426">
            <v>11163.792396000001</v>
          </cell>
        </row>
        <row r="427">
          <cell r="I427">
            <v>3488</v>
          </cell>
          <cell r="L427">
            <v>2621.6897669999998</v>
          </cell>
        </row>
        <row r="428">
          <cell r="I428">
            <v>3501</v>
          </cell>
          <cell r="L428">
            <v>8737.9126899999992</v>
          </cell>
        </row>
        <row r="429">
          <cell r="I429">
            <v>3507</v>
          </cell>
          <cell r="L429">
            <v>16587.513649</v>
          </cell>
        </row>
        <row r="430">
          <cell r="I430">
            <v>3508</v>
          </cell>
          <cell r="L430">
            <v>3812.6723019999999</v>
          </cell>
        </row>
        <row r="431">
          <cell r="I431">
            <v>3512</v>
          </cell>
          <cell r="L431">
            <v>37032.521422999998</v>
          </cell>
        </row>
        <row r="432">
          <cell r="I432">
            <v>3514</v>
          </cell>
          <cell r="L432">
            <v>44959.015992000001</v>
          </cell>
        </row>
        <row r="433">
          <cell r="I433">
            <v>3517</v>
          </cell>
          <cell r="L433">
            <v>23835.052825999999</v>
          </cell>
        </row>
        <row r="434">
          <cell r="I434">
            <v>3540</v>
          </cell>
          <cell r="L434">
            <v>18352.413025999998</v>
          </cell>
        </row>
        <row r="435">
          <cell r="I435">
            <v>3570</v>
          </cell>
          <cell r="L435">
            <v>13585.512206000001</v>
          </cell>
        </row>
        <row r="436">
          <cell r="I436">
            <v>3573</v>
          </cell>
          <cell r="L436">
            <v>7174.1894229999998</v>
          </cell>
        </row>
        <row r="437">
          <cell r="I437">
            <v>3578</v>
          </cell>
          <cell r="L437">
            <v>69971.354248000003</v>
          </cell>
        </row>
        <row r="438">
          <cell r="I438">
            <v>3607</v>
          </cell>
          <cell r="L438">
            <v>14927.086556</v>
          </cell>
        </row>
        <row r="439">
          <cell r="I439">
            <v>3634</v>
          </cell>
          <cell r="L439">
            <v>14817.820312999998</v>
          </cell>
        </row>
        <row r="440">
          <cell r="I440">
            <v>3652</v>
          </cell>
          <cell r="L440">
            <v>7165.1435850000007</v>
          </cell>
        </row>
        <row r="441">
          <cell r="I441">
            <v>3658</v>
          </cell>
          <cell r="L441">
            <v>24051.558626000002</v>
          </cell>
        </row>
        <row r="442">
          <cell r="I442">
            <v>3705</v>
          </cell>
          <cell r="L442">
            <v>7124.3170390000005</v>
          </cell>
        </row>
        <row r="443">
          <cell r="I443">
            <v>3770</v>
          </cell>
          <cell r="L443">
            <v>13234.886315</v>
          </cell>
        </row>
        <row r="444">
          <cell r="I444">
            <v>3773</v>
          </cell>
          <cell r="L444">
            <v>12739.314483999999</v>
          </cell>
        </row>
        <row r="445">
          <cell r="I445">
            <v>3782</v>
          </cell>
          <cell r="L445">
            <v>22020.06581</v>
          </cell>
        </row>
        <row r="446">
          <cell r="I446">
            <v>3787</v>
          </cell>
          <cell r="L446">
            <v>5516.399691999999</v>
          </cell>
        </row>
        <row r="447">
          <cell r="I447">
            <v>3798</v>
          </cell>
          <cell r="L447">
            <v>7907.4957499999991</v>
          </cell>
        </row>
        <row r="448">
          <cell r="I448">
            <v>3804</v>
          </cell>
          <cell r="L448">
            <v>11532.460328000001</v>
          </cell>
        </row>
        <row r="449">
          <cell r="I449">
            <v>3810</v>
          </cell>
          <cell r="L449">
            <v>14872.076453</v>
          </cell>
        </row>
        <row r="450">
          <cell r="I450">
            <v>3811</v>
          </cell>
          <cell r="L450">
            <v>16075.449966</v>
          </cell>
        </row>
        <row r="451">
          <cell r="I451">
            <v>3813</v>
          </cell>
          <cell r="L451">
            <v>4607.0645409999997</v>
          </cell>
        </row>
        <row r="452">
          <cell r="I452">
            <v>3814</v>
          </cell>
          <cell r="L452">
            <v>4326.1420639999997</v>
          </cell>
        </row>
        <row r="453">
          <cell r="I453">
            <v>3834</v>
          </cell>
          <cell r="L453">
            <v>7890.5454640000007</v>
          </cell>
        </row>
        <row r="454">
          <cell r="I454">
            <v>3842</v>
          </cell>
          <cell r="L454">
            <v>47175.736374</v>
          </cell>
        </row>
        <row r="455">
          <cell r="I455">
            <v>3843</v>
          </cell>
          <cell r="L455">
            <v>13165.001603000001</v>
          </cell>
        </row>
        <row r="456">
          <cell r="I456">
            <v>3854</v>
          </cell>
          <cell r="L456">
            <v>72106.937378000002</v>
          </cell>
        </row>
        <row r="457">
          <cell r="I457">
            <v>3860</v>
          </cell>
          <cell r="L457">
            <v>7155.7892039999997</v>
          </cell>
        </row>
        <row r="458">
          <cell r="I458">
            <v>3862</v>
          </cell>
          <cell r="L458">
            <v>11406.045631000001</v>
          </cell>
        </row>
        <row r="459">
          <cell r="I459">
            <v>3863</v>
          </cell>
          <cell r="L459">
            <v>9871.1543459999994</v>
          </cell>
        </row>
        <row r="460">
          <cell r="I460">
            <v>3869</v>
          </cell>
          <cell r="L460">
            <v>29968.939591000002</v>
          </cell>
        </row>
        <row r="461">
          <cell r="I461">
            <v>3877</v>
          </cell>
          <cell r="L461">
            <v>15808.619880999999</v>
          </cell>
        </row>
        <row r="462">
          <cell r="I462">
            <v>3884</v>
          </cell>
          <cell r="L462">
            <v>6818.9682199999997</v>
          </cell>
        </row>
        <row r="463">
          <cell r="I463">
            <v>3886</v>
          </cell>
          <cell r="L463">
            <v>9662.8034479999988</v>
          </cell>
        </row>
        <row r="464">
          <cell r="I464">
            <v>3897</v>
          </cell>
          <cell r="L464">
            <v>1861.2350080000001</v>
          </cell>
        </row>
        <row r="465">
          <cell r="I465">
            <v>3904</v>
          </cell>
          <cell r="L465">
            <v>16627.607566999999</v>
          </cell>
        </row>
        <row r="466">
          <cell r="I466">
            <v>3908</v>
          </cell>
          <cell r="L466">
            <v>3859.8821189999999</v>
          </cell>
        </row>
        <row r="467">
          <cell r="I467">
            <v>3910</v>
          </cell>
          <cell r="L467">
            <v>10730.982454000001</v>
          </cell>
        </row>
        <row r="468">
          <cell r="I468">
            <v>3924</v>
          </cell>
          <cell r="L468">
            <v>13118.952209000001</v>
          </cell>
        </row>
        <row r="469">
          <cell r="I469">
            <v>3962</v>
          </cell>
          <cell r="L469">
            <v>7318.1969310000004</v>
          </cell>
        </row>
        <row r="470">
          <cell r="I470">
            <v>3968</v>
          </cell>
          <cell r="L470">
            <v>103154.953125</v>
          </cell>
        </row>
        <row r="471">
          <cell r="I471">
            <v>3982</v>
          </cell>
          <cell r="L471">
            <v>7651.4824490000001</v>
          </cell>
        </row>
        <row r="472">
          <cell r="I472">
            <v>3988</v>
          </cell>
          <cell r="L472">
            <v>21923.923705000001</v>
          </cell>
        </row>
        <row r="473">
          <cell r="I473">
            <v>3994</v>
          </cell>
          <cell r="L473">
            <v>20175.575592000001</v>
          </cell>
        </row>
        <row r="474">
          <cell r="I474">
            <v>4022</v>
          </cell>
          <cell r="L474">
            <v>6938.7714839999999</v>
          </cell>
        </row>
        <row r="475">
          <cell r="I475">
            <v>4055</v>
          </cell>
          <cell r="L475">
            <v>8562.6737060000014</v>
          </cell>
        </row>
        <row r="476">
          <cell r="I476">
            <v>4081</v>
          </cell>
          <cell r="L476">
            <v>18572.090088999998</v>
          </cell>
        </row>
        <row r="477">
          <cell r="I477">
            <v>4083</v>
          </cell>
          <cell r="L477">
            <v>2036.959141</v>
          </cell>
        </row>
        <row r="478">
          <cell r="I478">
            <v>4087</v>
          </cell>
          <cell r="L478">
            <v>2587.0959969999999</v>
          </cell>
        </row>
        <row r="479">
          <cell r="I479">
            <v>4090</v>
          </cell>
          <cell r="L479">
            <v>4539.7155199999997</v>
          </cell>
        </row>
        <row r="480">
          <cell r="I480">
            <v>4121</v>
          </cell>
          <cell r="L480">
            <v>7215.0216069999997</v>
          </cell>
        </row>
        <row r="481">
          <cell r="I481">
            <v>4122</v>
          </cell>
          <cell r="L481">
            <v>26198.043915000002</v>
          </cell>
        </row>
        <row r="482">
          <cell r="I482">
            <v>4133</v>
          </cell>
          <cell r="L482">
            <v>34747.255310000008</v>
          </cell>
        </row>
        <row r="483">
          <cell r="I483">
            <v>4192</v>
          </cell>
          <cell r="L483">
            <v>21182.912056000001</v>
          </cell>
        </row>
        <row r="484">
          <cell r="I484">
            <v>4195</v>
          </cell>
          <cell r="L484">
            <v>26734.093460999997</v>
          </cell>
        </row>
        <row r="485">
          <cell r="I485">
            <v>4202</v>
          </cell>
          <cell r="L485">
            <v>20404.137969000003</v>
          </cell>
        </row>
        <row r="486">
          <cell r="I486">
            <v>4230</v>
          </cell>
          <cell r="L486">
            <v>20042.429198000002</v>
          </cell>
        </row>
        <row r="487">
          <cell r="I487">
            <v>4237</v>
          </cell>
          <cell r="L487">
            <v>22651.412627999998</v>
          </cell>
        </row>
        <row r="488">
          <cell r="I488">
            <v>4239</v>
          </cell>
          <cell r="L488">
            <v>5141.0171369999998</v>
          </cell>
        </row>
        <row r="489">
          <cell r="I489">
            <v>4251</v>
          </cell>
          <cell r="L489">
            <v>25576.927565999998</v>
          </cell>
        </row>
        <row r="490">
          <cell r="I490">
            <v>4304</v>
          </cell>
          <cell r="L490">
            <v>2016.4849340000001</v>
          </cell>
        </row>
        <row r="491">
          <cell r="I491">
            <v>4369</v>
          </cell>
          <cell r="L491">
            <v>4198.3375130000004</v>
          </cell>
        </row>
        <row r="492">
          <cell r="I492">
            <v>4386</v>
          </cell>
          <cell r="L492">
            <v>9436.4856389999986</v>
          </cell>
        </row>
        <row r="493">
          <cell r="I493">
            <v>4392</v>
          </cell>
          <cell r="L493">
            <v>6547.2275150000005</v>
          </cell>
        </row>
        <row r="494">
          <cell r="I494">
            <v>4394</v>
          </cell>
          <cell r="L494">
            <v>7220.5053399999997</v>
          </cell>
        </row>
        <row r="495">
          <cell r="I495">
            <v>4425</v>
          </cell>
          <cell r="L495">
            <v>14332.628326999999</v>
          </cell>
        </row>
        <row r="496">
          <cell r="I496">
            <v>4431</v>
          </cell>
          <cell r="L496">
            <v>23630.780395000002</v>
          </cell>
        </row>
        <row r="497">
          <cell r="I497">
            <v>4435</v>
          </cell>
          <cell r="L497">
            <v>1650.680314</v>
          </cell>
        </row>
        <row r="498">
          <cell r="I498">
            <v>4479</v>
          </cell>
          <cell r="L498">
            <v>20482.527869999998</v>
          </cell>
        </row>
        <row r="499">
          <cell r="I499">
            <v>4480</v>
          </cell>
          <cell r="L499">
            <v>23133.451463000001</v>
          </cell>
        </row>
        <row r="500">
          <cell r="I500">
            <v>4496</v>
          </cell>
          <cell r="L500">
            <v>20554.223008000001</v>
          </cell>
        </row>
        <row r="501">
          <cell r="I501">
            <v>4506</v>
          </cell>
          <cell r="L501">
            <v>9993.614196999999</v>
          </cell>
        </row>
        <row r="502">
          <cell r="I502">
            <v>4513</v>
          </cell>
          <cell r="L502">
            <v>23613.521389999998</v>
          </cell>
        </row>
        <row r="503">
          <cell r="I503">
            <v>4519</v>
          </cell>
          <cell r="L503">
            <v>8659.313431999999</v>
          </cell>
        </row>
        <row r="504">
          <cell r="I504">
            <v>4547</v>
          </cell>
          <cell r="L504">
            <v>16157.634100999998</v>
          </cell>
        </row>
        <row r="505">
          <cell r="I505">
            <v>4571</v>
          </cell>
          <cell r="L505">
            <v>7154.4345300000004</v>
          </cell>
        </row>
        <row r="506">
          <cell r="I506">
            <v>4590</v>
          </cell>
          <cell r="L506">
            <v>13054.667304999999</v>
          </cell>
        </row>
        <row r="507">
          <cell r="I507">
            <v>4600</v>
          </cell>
          <cell r="L507">
            <v>19286.984131000005</v>
          </cell>
        </row>
        <row r="508">
          <cell r="I508">
            <v>4621</v>
          </cell>
          <cell r="L508">
            <v>7740.8900840000006</v>
          </cell>
        </row>
        <row r="509">
          <cell r="I509">
            <v>4623</v>
          </cell>
          <cell r="L509">
            <v>8297.4188979999999</v>
          </cell>
        </row>
        <row r="510">
          <cell r="I510">
            <v>4627</v>
          </cell>
          <cell r="L510">
            <v>13202.899795999998</v>
          </cell>
        </row>
        <row r="511">
          <cell r="I511">
            <v>4642</v>
          </cell>
          <cell r="L511">
            <v>5515.5926039999995</v>
          </cell>
        </row>
        <row r="512">
          <cell r="I512">
            <v>4646</v>
          </cell>
          <cell r="L512">
            <v>10185.872444999999</v>
          </cell>
        </row>
        <row r="513">
          <cell r="I513">
            <v>4685</v>
          </cell>
          <cell r="L513">
            <v>14876.315266999998</v>
          </cell>
        </row>
        <row r="514">
          <cell r="I514">
            <v>4694</v>
          </cell>
          <cell r="L514">
            <v>18597.361526000001</v>
          </cell>
        </row>
        <row r="515">
          <cell r="I515">
            <v>4695</v>
          </cell>
          <cell r="L515">
            <v>21206.818694999998</v>
          </cell>
        </row>
        <row r="516">
          <cell r="I516">
            <v>4713</v>
          </cell>
          <cell r="L516">
            <v>18207.330809999999</v>
          </cell>
        </row>
        <row r="517">
          <cell r="I517">
            <v>4739</v>
          </cell>
          <cell r="L517">
            <v>8726.8551640000005</v>
          </cell>
        </row>
        <row r="518">
          <cell r="I518">
            <v>4746</v>
          </cell>
          <cell r="L518">
            <v>31896.142577999999</v>
          </cell>
        </row>
        <row r="519">
          <cell r="I519">
            <v>4758</v>
          </cell>
          <cell r="L519">
            <v>6307.8697809999994</v>
          </cell>
        </row>
        <row r="520">
          <cell r="I520">
            <v>4768</v>
          </cell>
          <cell r="L520">
            <v>5678.4270020000004</v>
          </cell>
        </row>
        <row r="521">
          <cell r="I521">
            <v>4776</v>
          </cell>
          <cell r="L521">
            <v>24385.389587999998</v>
          </cell>
        </row>
        <row r="522">
          <cell r="I522">
            <v>4780</v>
          </cell>
          <cell r="L522">
            <v>34316.805785999997</v>
          </cell>
        </row>
        <row r="523">
          <cell r="I523">
            <v>4781</v>
          </cell>
          <cell r="L523">
            <v>32729.229034</v>
          </cell>
        </row>
        <row r="524">
          <cell r="I524">
            <v>4782</v>
          </cell>
          <cell r="L524">
            <v>5131.1218550000003</v>
          </cell>
        </row>
        <row r="525">
          <cell r="I525">
            <v>4790</v>
          </cell>
          <cell r="L525">
            <v>4485.6853059999994</v>
          </cell>
        </row>
        <row r="526">
          <cell r="I526">
            <v>4887</v>
          </cell>
          <cell r="L526">
            <v>110480.172852</v>
          </cell>
        </row>
        <row r="527">
          <cell r="I527">
            <v>4969</v>
          </cell>
          <cell r="L527">
            <v>9461.3715759999995</v>
          </cell>
        </row>
        <row r="528">
          <cell r="I528">
            <v>4981</v>
          </cell>
          <cell r="L528">
            <v>3820.3483729999998</v>
          </cell>
        </row>
        <row r="529">
          <cell r="I529">
            <v>5000</v>
          </cell>
          <cell r="L529">
            <v>5633.6549410000007</v>
          </cell>
        </row>
        <row r="530">
          <cell r="I530">
            <v>5012</v>
          </cell>
          <cell r="L530">
            <v>10687.633629</v>
          </cell>
        </row>
        <row r="531">
          <cell r="I531">
            <v>5032</v>
          </cell>
          <cell r="L531">
            <v>15245.375106000001</v>
          </cell>
        </row>
        <row r="532">
          <cell r="I532">
            <v>5051</v>
          </cell>
          <cell r="L532">
            <v>41714.484299000003</v>
          </cell>
        </row>
        <row r="533">
          <cell r="I533">
            <v>5062</v>
          </cell>
          <cell r="L533">
            <v>18632.274932</v>
          </cell>
        </row>
        <row r="534">
          <cell r="I534">
            <v>5063</v>
          </cell>
          <cell r="L534">
            <v>1040.4004090000001</v>
          </cell>
        </row>
        <row r="535">
          <cell r="I535">
            <v>5072</v>
          </cell>
          <cell r="L535">
            <v>17239.742416000001</v>
          </cell>
        </row>
        <row r="536">
          <cell r="I536">
            <v>5111</v>
          </cell>
          <cell r="L536">
            <v>6348.6001089999991</v>
          </cell>
        </row>
        <row r="537">
          <cell r="I537">
            <v>5120</v>
          </cell>
          <cell r="L537">
            <v>12072.775329</v>
          </cell>
        </row>
        <row r="538">
          <cell r="I538">
            <v>5121</v>
          </cell>
          <cell r="L538">
            <v>8902.1148670000002</v>
          </cell>
        </row>
        <row r="539">
          <cell r="I539">
            <v>5122</v>
          </cell>
          <cell r="L539">
            <v>13922.713856999999</v>
          </cell>
        </row>
        <row r="540">
          <cell r="I540">
            <v>5125</v>
          </cell>
          <cell r="L540">
            <v>25274.874846999999</v>
          </cell>
        </row>
        <row r="541">
          <cell r="I541">
            <v>5127</v>
          </cell>
          <cell r="L541">
            <v>64212.193727000005</v>
          </cell>
        </row>
        <row r="542">
          <cell r="I542">
            <v>5141</v>
          </cell>
          <cell r="L542">
            <v>17826.619322999999</v>
          </cell>
        </row>
        <row r="543">
          <cell r="I543">
            <v>5144</v>
          </cell>
          <cell r="L543">
            <v>57443.690306999997</v>
          </cell>
        </row>
        <row r="544">
          <cell r="I544">
            <v>5163</v>
          </cell>
          <cell r="L544">
            <v>14019.650771999999</v>
          </cell>
        </row>
        <row r="545">
          <cell r="I545">
            <v>5174</v>
          </cell>
          <cell r="L545">
            <v>15807.715726999999</v>
          </cell>
        </row>
        <row r="546">
          <cell r="I546">
            <v>5193</v>
          </cell>
          <cell r="L546">
            <v>2026.7246129999999</v>
          </cell>
        </row>
        <row r="547">
          <cell r="I547">
            <v>5215</v>
          </cell>
          <cell r="L547">
            <v>31389.489441000002</v>
          </cell>
        </row>
        <row r="548">
          <cell r="I548">
            <v>5224</v>
          </cell>
          <cell r="L548">
            <v>4052.6620549999998</v>
          </cell>
        </row>
        <row r="549">
          <cell r="I549">
            <v>5232</v>
          </cell>
          <cell r="L549">
            <v>26608.503844000003</v>
          </cell>
        </row>
        <row r="550">
          <cell r="I550">
            <v>5236</v>
          </cell>
          <cell r="L550">
            <v>35411.804109000004</v>
          </cell>
        </row>
        <row r="551">
          <cell r="I551">
            <v>5242</v>
          </cell>
          <cell r="L551">
            <v>21247.387941000001</v>
          </cell>
        </row>
        <row r="552">
          <cell r="I552">
            <v>5247</v>
          </cell>
          <cell r="L552">
            <v>1847.308528</v>
          </cell>
        </row>
        <row r="553">
          <cell r="I553">
            <v>5261</v>
          </cell>
          <cell r="L553">
            <v>235.19316000000001</v>
          </cell>
        </row>
        <row r="554">
          <cell r="I554">
            <v>5312</v>
          </cell>
          <cell r="L554">
            <v>14147.843818000001</v>
          </cell>
        </row>
        <row r="555">
          <cell r="I555">
            <v>5325</v>
          </cell>
          <cell r="L555">
            <v>6047.0859529999998</v>
          </cell>
        </row>
        <row r="556">
          <cell r="I556">
            <v>5330</v>
          </cell>
          <cell r="L556">
            <v>6693.8285490000007</v>
          </cell>
        </row>
        <row r="557">
          <cell r="I557">
            <v>5331</v>
          </cell>
          <cell r="L557">
            <v>9673.029176</v>
          </cell>
        </row>
        <row r="558">
          <cell r="I558">
            <v>5332</v>
          </cell>
          <cell r="L558">
            <v>10409.755404</v>
          </cell>
        </row>
        <row r="559">
          <cell r="I559">
            <v>5336</v>
          </cell>
          <cell r="L559">
            <v>8409.6841280000008</v>
          </cell>
        </row>
        <row r="560">
          <cell r="I560">
            <v>5339</v>
          </cell>
          <cell r="L560">
            <v>6317.5912669999998</v>
          </cell>
        </row>
        <row r="561">
          <cell r="I561">
            <v>5340</v>
          </cell>
          <cell r="L561">
            <v>2704.9151350000002</v>
          </cell>
        </row>
        <row r="562">
          <cell r="I562">
            <v>5373</v>
          </cell>
          <cell r="L562">
            <v>7089.9550939999999</v>
          </cell>
        </row>
        <row r="563">
          <cell r="I563">
            <v>5375</v>
          </cell>
          <cell r="L563">
            <v>8901.6423919999997</v>
          </cell>
        </row>
        <row r="564">
          <cell r="I564">
            <v>5378</v>
          </cell>
          <cell r="L564">
            <v>9980.8857270000008</v>
          </cell>
        </row>
        <row r="565">
          <cell r="I565">
            <v>5417</v>
          </cell>
          <cell r="L565">
            <v>12285.660302</v>
          </cell>
        </row>
        <row r="566">
          <cell r="I566">
            <v>5426</v>
          </cell>
          <cell r="L566">
            <v>16623.953750000001</v>
          </cell>
        </row>
        <row r="567">
          <cell r="I567">
            <v>5454</v>
          </cell>
          <cell r="L567">
            <v>19479.06753</v>
          </cell>
        </row>
        <row r="568">
          <cell r="I568">
            <v>5460</v>
          </cell>
          <cell r="L568">
            <v>7638.839156</v>
          </cell>
        </row>
        <row r="569">
          <cell r="I569">
            <v>5489</v>
          </cell>
          <cell r="L569">
            <v>15020.213204</v>
          </cell>
        </row>
        <row r="570">
          <cell r="I570">
            <v>5535</v>
          </cell>
          <cell r="L570">
            <v>3165.190388</v>
          </cell>
        </row>
        <row r="571">
          <cell r="I571">
            <v>5592</v>
          </cell>
          <cell r="L571">
            <v>371.38906699999995</v>
          </cell>
        </row>
        <row r="572">
          <cell r="I572">
            <v>5706</v>
          </cell>
          <cell r="L572">
            <v>31023.605835000002</v>
          </cell>
        </row>
        <row r="573">
          <cell r="I573">
            <v>5720</v>
          </cell>
          <cell r="L573">
            <v>4834.3622100000002</v>
          </cell>
        </row>
        <row r="574">
          <cell r="I574">
            <v>5744</v>
          </cell>
          <cell r="L574">
            <v>13543.417776999999</v>
          </cell>
        </row>
        <row r="575">
          <cell r="I575">
            <v>5751</v>
          </cell>
          <cell r="L575">
            <v>18183.157621999999</v>
          </cell>
        </row>
        <row r="576">
          <cell r="I576">
            <v>5754</v>
          </cell>
          <cell r="L576">
            <v>6861.2576050000007</v>
          </cell>
        </row>
        <row r="577">
          <cell r="I577">
            <v>5777</v>
          </cell>
          <cell r="L577">
            <v>3787.3718040000003</v>
          </cell>
        </row>
        <row r="578">
          <cell r="I578">
            <v>5786</v>
          </cell>
          <cell r="L578">
            <v>3515.6911520000003</v>
          </cell>
        </row>
        <row r="579">
          <cell r="I579">
            <v>5812</v>
          </cell>
          <cell r="L579">
            <v>4770.6948119999997</v>
          </cell>
        </row>
        <row r="580">
          <cell r="I580">
            <v>5814</v>
          </cell>
          <cell r="L580">
            <v>12186.182442000001</v>
          </cell>
        </row>
        <row r="581">
          <cell r="I581">
            <v>5817</v>
          </cell>
          <cell r="L581">
            <v>459.71827500000001</v>
          </cell>
        </row>
        <row r="582">
          <cell r="I582">
            <v>5830</v>
          </cell>
          <cell r="L582">
            <v>14623.600691</v>
          </cell>
        </row>
        <row r="583">
          <cell r="I583">
            <v>5863</v>
          </cell>
          <cell r="L583">
            <v>6898.7813450000012</v>
          </cell>
        </row>
        <row r="584">
          <cell r="I584">
            <v>5864</v>
          </cell>
          <cell r="L584">
            <v>11383.932006999999</v>
          </cell>
        </row>
        <row r="585">
          <cell r="I585">
            <v>5865</v>
          </cell>
          <cell r="L585">
            <v>3939.4220270000005</v>
          </cell>
        </row>
        <row r="586">
          <cell r="I586">
            <v>5867</v>
          </cell>
          <cell r="L586">
            <v>5108.1788180000003</v>
          </cell>
        </row>
        <row r="587">
          <cell r="I587">
            <v>5870</v>
          </cell>
          <cell r="L587">
            <v>6862.2627730000004</v>
          </cell>
        </row>
        <row r="588">
          <cell r="I588">
            <v>5878</v>
          </cell>
          <cell r="L588">
            <v>10124.287415999999</v>
          </cell>
        </row>
        <row r="589">
          <cell r="I589">
            <v>5886</v>
          </cell>
          <cell r="L589">
            <v>7429.9083199999995</v>
          </cell>
        </row>
        <row r="590">
          <cell r="I590">
            <v>5887</v>
          </cell>
          <cell r="L590">
            <v>7534.2597610000003</v>
          </cell>
        </row>
        <row r="591">
          <cell r="I591">
            <v>5890</v>
          </cell>
          <cell r="L591">
            <v>7170.5410869999996</v>
          </cell>
        </row>
        <row r="592">
          <cell r="I592">
            <v>5891</v>
          </cell>
          <cell r="L592">
            <v>9694.3840789999995</v>
          </cell>
        </row>
        <row r="593">
          <cell r="I593">
            <v>5900</v>
          </cell>
          <cell r="L593">
            <v>7680.4469799999997</v>
          </cell>
        </row>
        <row r="594">
          <cell r="I594">
            <v>5903</v>
          </cell>
          <cell r="L594">
            <v>8439.2220300000008</v>
          </cell>
        </row>
        <row r="595">
          <cell r="I595">
            <v>5904</v>
          </cell>
          <cell r="L595">
            <v>12164.883377000002</v>
          </cell>
        </row>
        <row r="596">
          <cell r="I596">
            <v>5905</v>
          </cell>
          <cell r="L596">
            <v>11349.475693</v>
          </cell>
        </row>
        <row r="597">
          <cell r="I597">
            <v>5920</v>
          </cell>
          <cell r="L597">
            <v>624.11826899999994</v>
          </cell>
        </row>
        <row r="598">
          <cell r="I598">
            <v>5927</v>
          </cell>
          <cell r="L598">
            <v>26015.394851000001</v>
          </cell>
        </row>
        <row r="599">
          <cell r="I599">
            <v>5940</v>
          </cell>
          <cell r="L599">
            <v>8425.0438549999999</v>
          </cell>
        </row>
        <row r="600">
          <cell r="I600">
            <v>5957</v>
          </cell>
          <cell r="L600">
            <v>10353.364969</v>
          </cell>
        </row>
        <row r="601">
          <cell r="I601">
            <v>5982</v>
          </cell>
          <cell r="L601">
            <v>13684.984277</v>
          </cell>
        </row>
        <row r="602">
          <cell r="I602">
            <v>5988</v>
          </cell>
          <cell r="L602">
            <v>6179.0860069999999</v>
          </cell>
        </row>
        <row r="603">
          <cell r="I603">
            <v>6000</v>
          </cell>
          <cell r="L603">
            <v>18683.548720999999</v>
          </cell>
        </row>
        <row r="604">
          <cell r="I604">
            <v>6015</v>
          </cell>
          <cell r="L604">
            <v>17217.223281999999</v>
          </cell>
        </row>
        <row r="605">
          <cell r="I605">
            <v>6035</v>
          </cell>
          <cell r="L605">
            <v>18778.721343999998</v>
          </cell>
        </row>
        <row r="606">
          <cell r="I606">
            <v>6046</v>
          </cell>
          <cell r="L606">
            <v>20417.106995999999</v>
          </cell>
        </row>
        <row r="607">
          <cell r="I607">
            <v>6047</v>
          </cell>
          <cell r="L607">
            <v>19744.281266000002</v>
          </cell>
        </row>
        <row r="608">
          <cell r="I608">
            <v>6052</v>
          </cell>
          <cell r="L608">
            <v>9214.1449090000006</v>
          </cell>
        </row>
        <row r="609">
          <cell r="I609">
            <v>6055</v>
          </cell>
          <cell r="L609">
            <v>5597.7918950000003</v>
          </cell>
        </row>
        <row r="610">
          <cell r="I610">
            <v>6073</v>
          </cell>
          <cell r="L610">
            <v>4855.2737010000001</v>
          </cell>
        </row>
        <row r="611">
          <cell r="I611">
            <v>6078</v>
          </cell>
          <cell r="L611">
            <v>4667.7635609999998</v>
          </cell>
        </row>
        <row r="612">
          <cell r="I612">
            <v>6086</v>
          </cell>
          <cell r="L612">
            <v>6452.8141379999997</v>
          </cell>
        </row>
        <row r="613">
          <cell r="I613">
            <v>6099</v>
          </cell>
          <cell r="L613">
            <v>9057.842208</v>
          </cell>
        </row>
        <row r="614">
          <cell r="I614">
            <v>6102</v>
          </cell>
          <cell r="L614">
            <v>18013.361557</v>
          </cell>
        </row>
        <row r="615">
          <cell r="I615">
            <v>6124</v>
          </cell>
          <cell r="L615">
            <v>3202.2995449999999</v>
          </cell>
        </row>
        <row r="616">
          <cell r="I616">
            <v>6152</v>
          </cell>
          <cell r="L616">
            <v>15419.796096000002</v>
          </cell>
        </row>
        <row r="617">
          <cell r="I617">
            <v>6183</v>
          </cell>
          <cell r="L617">
            <v>10652.797913</v>
          </cell>
        </row>
        <row r="618">
          <cell r="I618">
            <v>6215</v>
          </cell>
          <cell r="L618">
            <v>11270.292298</v>
          </cell>
        </row>
        <row r="619">
          <cell r="I619">
            <v>6237</v>
          </cell>
          <cell r="L619">
            <v>5708.9613850000005</v>
          </cell>
        </row>
        <row r="620">
          <cell r="I620">
            <v>6261</v>
          </cell>
          <cell r="L620">
            <v>18674.582413000004</v>
          </cell>
        </row>
        <row r="621">
          <cell r="I621">
            <v>6305</v>
          </cell>
          <cell r="L621">
            <v>8827.9385750000001</v>
          </cell>
        </row>
        <row r="622">
          <cell r="I622">
            <v>6308</v>
          </cell>
          <cell r="L622">
            <v>11575.507088</v>
          </cell>
        </row>
        <row r="623">
          <cell r="I623">
            <v>6317</v>
          </cell>
          <cell r="L623">
            <v>4192.9113459999999</v>
          </cell>
        </row>
        <row r="624">
          <cell r="I624">
            <v>6328</v>
          </cell>
          <cell r="L624">
            <v>2705.392844</v>
          </cell>
        </row>
        <row r="625">
          <cell r="I625">
            <v>6346</v>
          </cell>
          <cell r="L625">
            <v>4554.106353000001</v>
          </cell>
        </row>
        <row r="626">
          <cell r="I626">
            <v>6396</v>
          </cell>
          <cell r="L626">
            <v>23406.675324</v>
          </cell>
        </row>
        <row r="627">
          <cell r="I627">
            <v>6401</v>
          </cell>
          <cell r="L627">
            <v>12822.376325999998</v>
          </cell>
        </row>
        <row r="628">
          <cell r="I628">
            <v>6402</v>
          </cell>
          <cell r="L628">
            <v>2210.2456890000003</v>
          </cell>
        </row>
        <row r="629">
          <cell r="I629">
            <v>6443</v>
          </cell>
          <cell r="L629">
            <v>10456.452240000001</v>
          </cell>
        </row>
        <row r="630">
          <cell r="I630">
            <v>6454</v>
          </cell>
          <cell r="L630">
            <v>39278.992796999999</v>
          </cell>
        </row>
        <row r="631">
          <cell r="I631">
            <v>6488</v>
          </cell>
          <cell r="L631">
            <v>46433.664856000003</v>
          </cell>
        </row>
        <row r="632">
          <cell r="I632">
            <v>6503</v>
          </cell>
          <cell r="L632">
            <v>3682.3847029999997</v>
          </cell>
        </row>
        <row r="633">
          <cell r="I633">
            <v>6531</v>
          </cell>
          <cell r="L633">
            <v>13265.346031000001</v>
          </cell>
        </row>
        <row r="634">
          <cell r="I634">
            <v>6581</v>
          </cell>
          <cell r="L634">
            <v>10946.440689999999</v>
          </cell>
        </row>
        <row r="635">
          <cell r="I635">
            <v>6590</v>
          </cell>
          <cell r="L635">
            <v>942.59290400000009</v>
          </cell>
        </row>
        <row r="636">
          <cell r="I636">
            <v>6604</v>
          </cell>
          <cell r="L636">
            <v>69957.012389999989</v>
          </cell>
        </row>
        <row r="637">
          <cell r="I637">
            <v>6605</v>
          </cell>
          <cell r="L637">
            <v>8407.4179999999997</v>
          </cell>
        </row>
        <row r="638">
          <cell r="I638">
            <v>6609</v>
          </cell>
          <cell r="L638">
            <v>10839.938040999999</v>
          </cell>
        </row>
        <row r="639">
          <cell r="I639">
            <v>6625</v>
          </cell>
          <cell r="L639">
            <v>11772.571448999999</v>
          </cell>
        </row>
        <row r="640">
          <cell r="I640">
            <v>6641</v>
          </cell>
          <cell r="L640">
            <v>17176.618165</v>
          </cell>
        </row>
        <row r="641">
          <cell r="I641">
            <v>6664</v>
          </cell>
          <cell r="L641">
            <v>1828.7254640000001</v>
          </cell>
        </row>
        <row r="642">
          <cell r="I642">
            <v>6666</v>
          </cell>
          <cell r="L642">
            <v>2347.6059570000002</v>
          </cell>
        </row>
        <row r="643">
          <cell r="I643">
            <v>6667</v>
          </cell>
          <cell r="L643">
            <v>17023.283004999998</v>
          </cell>
        </row>
        <row r="644">
          <cell r="I644">
            <v>6706</v>
          </cell>
          <cell r="L644">
            <v>16550.830537000002</v>
          </cell>
        </row>
        <row r="645">
          <cell r="I645">
            <v>6726</v>
          </cell>
          <cell r="L645">
            <v>5982.3656650000012</v>
          </cell>
        </row>
        <row r="646">
          <cell r="I646">
            <v>6783</v>
          </cell>
          <cell r="L646">
            <v>19640.640549</v>
          </cell>
        </row>
        <row r="647">
          <cell r="I647">
            <v>6819</v>
          </cell>
          <cell r="L647">
            <v>225.56702799999999</v>
          </cell>
        </row>
        <row r="648">
          <cell r="I648">
            <v>6829</v>
          </cell>
          <cell r="L648">
            <v>3866.173526</v>
          </cell>
        </row>
        <row r="649">
          <cell r="I649">
            <v>6839</v>
          </cell>
          <cell r="L649">
            <v>5015.8509940000004</v>
          </cell>
        </row>
        <row r="650">
          <cell r="I650">
            <v>6852</v>
          </cell>
          <cell r="L650">
            <v>73773.267579000007</v>
          </cell>
        </row>
        <row r="651">
          <cell r="I651">
            <v>6855</v>
          </cell>
          <cell r="L651">
            <v>19402.748640999998</v>
          </cell>
        </row>
        <row r="652">
          <cell r="I652">
            <v>6863</v>
          </cell>
          <cell r="L652">
            <v>11644.060622999999</v>
          </cell>
        </row>
        <row r="653">
          <cell r="I653">
            <v>6951</v>
          </cell>
          <cell r="L653">
            <v>11738.152618</v>
          </cell>
        </row>
        <row r="654">
          <cell r="I654">
            <v>6986</v>
          </cell>
          <cell r="L654">
            <v>7278.557049</v>
          </cell>
        </row>
        <row r="655">
          <cell r="I655">
            <v>6989</v>
          </cell>
          <cell r="L655">
            <v>7415.1168520000001</v>
          </cell>
        </row>
        <row r="656">
          <cell r="I656">
            <v>6997</v>
          </cell>
          <cell r="L656">
            <v>24040.701341</v>
          </cell>
        </row>
        <row r="657">
          <cell r="I657">
            <v>7005</v>
          </cell>
          <cell r="L657">
            <v>9951.1823430000004</v>
          </cell>
        </row>
        <row r="658">
          <cell r="I658">
            <v>7018</v>
          </cell>
          <cell r="L658">
            <v>12218.318284000001</v>
          </cell>
        </row>
        <row r="659">
          <cell r="I659">
            <v>7020</v>
          </cell>
          <cell r="L659">
            <v>13716.411293000001</v>
          </cell>
        </row>
        <row r="660">
          <cell r="I660">
            <v>7021</v>
          </cell>
          <cell r="L660">
            <v>14195.268784</v>
          </cell>
        </row>
        <row r="661">
          <cell r="I661">
            <v>7072</v>
          </cell>
          <cell r="L661">
            <v>14253.835875000001</v>
          </cell>
        </row>
        <row r="662">
          <cell r="I662">
            <v>7073</v>
          </cell>
          <cell r="L662">
            <v>5886.5153499999997</v>
          </cell>
        </row>
        <row r="663">
          <cell r="I663">
            <v>7074</v>
          </cell>
          <cell r="L663">
            <v>6279.3351739999998</v>
          </cell>
        </row>
        <row r="664">
          <cell r="I664">
            <v>7083</v>
          </cell>
          <cell r="L664">
            <v>10595.802018</v>
          </cell>
        </row>
        <row r="665">
          <cell r="I665">
            <v>7090</v>
          </cell>
          <cell r="L665">
            <v>9858.5796950000004</v>
          </cell>
        </row>
        <row r="666">
          <cell r="I666">
            <v>7096</v>
          </cell>
          <cell r="L666">
            <v>14718.971124</v>
          </cell>
        </row>
        <row r="667">
          <cell r="I667">
            <v>7099</v>
          </cell>
          <cell r="L667">
            <v>6354.7929940000004</v>
          </cell>
        </row>
        <row r="668">
          <cell r="I668">
            <v>7103</v>
          </cell>
          <cell r="L668">
            <v>6185.372695</v>
          </cell>
        </row>
        <row r="669">
          <cell r="I669">
            <v>7106</v>
          </cell>
          <cell r="L669">
            <v>12601.905619000001</v>
          </cell>
        </row>
        <row r="670">
          <cell r="I670">
            <v>7108</v>
          </cell>
          <cell r="L670">
            <v>11662.199021</v>
          </cell>
        </row>
        <row r="671">
          <cell r="I671">
            <v>7132</v>
          </cell>
          <cell r="L671">
            <v>14132.415283999999</v>
          </cell>
        </row>
        <row r="672">
          <cell r="I672">
            <v>7139</v>
          </cell>
          <cell r="L672">
            <v>15838.496536000001</v>
          </cell>
        </row>
        <row r="673">
          <cell r="I673">
            <v>7190</v>
          </cell>
          <cell r="L673">
            <v>56192.870849999999</v>
          </cell>
        </row>
        <row r="674">
          <cell r="I674">
            <v>7215</v>
          </cell>
          <cell r="L674">
            <v>47331.456787999996</v>
          </cell>
        </row>
        <row r="675">
          <cell r="I675">
            <v>7216</v>
          </cell>
          <cell r="L675">
            <v>53717.212891000003</v>
          </cell>
        </row>
        <row r="676">
          <cell r="I676">
            <v>7218</v>
          </cell>
          <cell r="L676">
            <v>8622.860627</v>
          </cell>
        </row>
        <row r="677">
          <cell r="I677">
            <v>7222</v>
          </cell>
          <cell r="L677">
            <v>46543.025634999998</v>
          </cell>
        </row>
        <row r="678">
          <cell r="I678">
            <v>7223</v>
          </cell>
          <cell r="L678">
            <v>47953.514893</v>
          </cell>
        </row>
        <row r="679">
          <cell r="I679">
            <v>7258</v>
          </cell>
          <cell r="L679">
            <v>55118.654296000001</v>
          </cell>
        </row>
        <row r="680">
          <cell r="I680">
            <v>7259</v>
          </cell>
          <cell r="L680">
            <v>46980.354613999996</v>
          </cell>
        </row>
        <row r="681">
          <cell r="I681">
            <v>7260</v>
          </cell>
          <cell r="L681">
            <v>57186.149414</v>
          </cell>
        </row>
        <row r="682">
          <cell r="I682">
            <v>7277</v>
          </cell>
          <cell r="L682">
            <v>3513.687371</v>
          </cell>
        </row>
        <row r="683">
          <cell r="I683">
            <v>7279</v>
          </cell>
          <cell r="L683">
            <v>4617.1143920000004</v>
          </cell>
        </row>
        <row r="684">
          <cell r="I684">
            <v>7283</v>
          </cell>
          <cell r="L684">
            <v>17780.302459999999</v>
          </cell>
        </row>
        <row r="685">
          <cell r="I685">
            <v>7303</v>
          </cell>
          <cell r="L685">
            <v>16023.942765</v>
          </cell>
        </row>
        <row r="686">
          <cell r="I686">
            <v>7310</v>
          </cell>
          <cell r="L686">
            <v>6979.8714290000007</v>
          </cell>
        </row>
        <row r="687">
          <cell r="I687">
            <v>7373</v>
          </cell>
          <cell r="L687">
            <v>92732.102539</v>
          </cell>
        </row>
        <row r="688">
          <cell r="I688">
            <v>7374</v>
          </cell>
          <cell r="L688">
            <v>73536.651856000011</v>
          </cell>
        </row>
        <row r="689">
          <cell r="I689">
            <v>7375</v>
          </cell>
          <cell r="L689">
            <v>61621.090087999997</v>
          </cell>
        </row>
        <row r="690">
          <cell r="I690">
            <v>7376</v>
          </cell>
          <cell r="L690">
            <v>46791.821291</v>
          </cell>
        </row>
        <row r="691">
          <cell r="I691">
            <v>7377</v>
          </cell>
          <cell r="L691">
            <v>51353.289552000002</v>
          </cell>
        </row>
        <row r="692">
          <cell r="I692">
            <v>7380</v>
          </cell>
          <cell r="L692">
            <v>57768.855712999997</v>
          </cell>
        </row>
        <row r="693">
          <cell r="I693">
            <v>7400</v>
          </cell>
          <cell r="L693">
            <v>8562.4640769999987</v>
          </cell>
        </row>
        <row r="694">
          <cell r="I694">
            <v>7425</v>
          </cell>
          <cell r="L694">
            <v>15789.401001</v>
          </cell>
        </row>
        <row r="695">
          <cell r="I695">
            <v>7430</v>
          </cell>
          <cell r="L695">
            <v>63308.564207999996</v>
          </cell>
        </row>
        <row r="696">
          <cell r="I696">
            <v>7432</v>
          </cell>
          <cell r="L696">
            <v>22285.703996000004</v>
          </cell>
        </row>
        <row r="697">
          <cell r="I697">
            <v>7435</v>
          </cell>
          <cell r="L697">
            <v>8215.8072319999992</v>
          </cell>
        </row>
        <row r="698">
          <cell r="I698">
            <v>7437</v>
          </cell>
          <cell r="L698">
            <v>7770.606323</v>
          </cell>
        </row>
        <row r="699">
          <cell r="I699">
            <v>7440</v>
          </cell>
          <cell r="L699">
            <v>5120.1043360000003</v>
          </cell>
        </row>
        <row r="700">
          <cell r="I700">
            <v>7442</v>
          </cell>
          <cell r="L700">
            <v>62471.842284999999</v>
          </cell>
        </row>
        <row r="701">
          <cell r="I701">
            <v>7448</v>
          </cell>
          <cell r="L701">
            <v>8961.4396209999995</v>
          </cell>
        </row>
        <row r="702">
          <cell r="I702">
            <v>7470</v>
          </cell>
          <cell r="L702">
            <v>57768.855712999997</v>
          </cell>
        </row>
        <row r="703">
          <cell r="I703">
            <v>7492</v>
          </cell>
          <cell r="L703">
            <v>44287.284912000003</v>
          </cell>
        </row>
        <row r="704">
          <cell r="I704">
            <v>7496</v>
          </cell>
          <cell r="L704">
            <v>24120.980192999999</v>
          </cell>
        </row>
        <row r="705">
          <cell r="I705">
            <v>7497</v>
          </cell>
          <cell r="L705">
            <v>63308.564207999996</v>
          </cell>
        </row>
        <row r="706">
          <cell r="I706">
            <v>7499</v>
          </cell>
          <cell r="L706">
            <v>42307.007079999996</v>
          </cell>
        </row>
        <row r="707">
          <cell r="I707">
            <v>7501</v>
          </cell>
          <cell r="L707">
            <v>53140.517088999994</v>
          </cell>
        </row>
        <row r="708">
          <cell r="I708">
            <v>7505</v>
          </cell>
          <cell r="L708">
            <v>27903.319947000004</v>
          </cell>
        </row>
        <row r="709">
          <cell r="I709">
            <v>7506</v>
          </cell>
          <cell r="L709">
            <v>44767.994139999995</v>
          </cell>
        </row>
        <row r="710">
          <cell r="I710">
            <v>7514</v>
          </cell>
          <cell r="L710">
            <v>43192.355591</v>
          </cell>
        </row>
        <row r="711">
          <cell r="I711">
            <v>7521</v>
          </cell>
          <cell r="L711">
            <v>7258.2888739999999</v>
          </cell>
        </row>
        <row r="712">
          <cell r="I712">
            <v>7525</v>
          </cell>
          <cell r="L712">
            <v>53131.356688999993</v>
          </cell>
        </row>
        <row r="713">
          <cell r="I713">
            <v>7526</v>
          </cell>
          <cell r="L713">
            <v>46797.504881999994</v>
          </cell>
        </row>
        <row r="714">
          <cell r="I714">
            <v>7545</v>
          </cell>
          <cell r="L714">
            <v>42016.145384999996</v>
          </cell>
        </row>
        <row r="715">
          <cell r="I715">
            <v>7565</v>
          </cell>
          <cell r="L715">
            <v>16406.848846000001</v>
          </cell>
        </row>
        <row r="716">
          <cell r="I716">
            <v>7569</v>
          </cell>
          <cell r="L716">
            <v>17024.237829999998</v>
          </cell>
        </row>
        <row r="717">
          <cell r="I717">
            <v>7573</v>
          </cell>
          <cell r="L717">
            <v>14100.898965</v>
          </cell>
        </row>
        <row r="718">
          <cell r="I718">
            <v>7585</v>
          </cell>
          <cell r="L718">
            <v>20878.370437999998</v>
          </cell>
        </row>
        <row r="719">
          <cell r="I719">
            <v>7630</v>
          </cell>
          <cell r="L719">
            <v>46309.335449999999</v>
          </cell>
        </row>
        <row r="720">
          <cell r="I720">
            <v>7636</v>
          </cell>
          <cell r="L720">
            <v>26328.084778</v>
          </cell>
        </row>
        <row r="721">
          <cell r="I721">
            <v>7648</v>
          </cell>
          <cell r="L721">
            <v>36820.974426000001</v>
          </cell>
        </row>
        <row r="722">
          <cell r="I722">
            <v>7653</v>
          </cell>
          <cell r="L722">
            <v>42625.785155999998</v>
          </cell>
        </row>
        <row r="723">
          <cell r="I723">
            <v>7664</v>
          </cell>
          <cell r="L723">
            <v>37509.911375999996</v>
          </cell>
        </row>
        <row r="724">
          <cell r="I724">
            <v>7665</v>
          </cell>
          <cell r="L724">
            <v>31383.527466</v>
          </cell>
        </row>
        <row r="725">
          <cell r="I725">
            <v>7666</v>
          </cell>
          <cell r="L725">
            <v>45716.105224999999</v>
          </cell>
        </row>
        <row r="726">
          <cell r="I726">
            <v>7699</v>
          </cell>
          <cell r="L726">
            <v>22334.152464999999</v>
          </cell>
        </row>
        <row r="727">
          <cell r="I727">
            <v>7706</v>
          </cell>
          <cell r="L727">
            <v>8286.1888820000004</v>
          </cell>
        </row>
        <row r="728">
          <cell r="I728">
            <v>7707</v>
          </cell>
          <cell r="L728">
            <v>10730.915763000001</v>
          </cell>
        </row>
        <row r="729">
          <cell r="I729">
            <v>7710</v>
          </cell>
          <cell r="L729">
            <v>14725.285</v>
          </cell>
        </row>
        <row r="730">
          <cell r="I730">
            <v>7716</v>
          </cell>
          <cell r="L730">
            <v>27216.033691000001</v>
          </cell>
        </row>
        <row r="731">
          <cell r="I731">
            <v>7723</v>
          </cell>
          <cell r="L731">
            <v>43266.001952999999</v>
          </cell>
        </row>
        <row r="732">
          <cell r="I732">
            <v>7724</v>
          </cell>
          <cell r="L732">
            <v>43799.091675999996</v>
          </cell>
        </row>
        <row r="733">
          <cell r="I733">
            <v>7725</v>
          </cell>
          <cell r="L733">
            <v>43799.091675999996</v>
          </cell>
        </row>
        <row r="734">
          <cell r="I734">
            <v>7742</v>
          </cell>
          <cell r="L734">
            <v>2474.6885090000001</v>
          </cell>
        </row>
        <row r="735">
          <cell r="I735">
            <v>7744</v>
          </cell>
          <cell r="L735">
            <v>32116.531311999999</v>
          </cell>
        </row>
        <row r="736">
          <cell r="I736">
            <v>7755</v>
          </cell>
          <cell r="L736">
            <v>5451.7077440000003</v>
          </cell>
        </row>
        <row r="737">
          <cell r="I737">
            <v>7762</v>
          </cell>
          <cell r="L737">
            <v>13554.949936000001</v>
          </cell>
        </row>
        <row r="738">
          <cell r="I738">
            <v>7772</v>
          </cell>
          <cell r="L738">
            <v>61621.090087999997</v>
          </cell>
        </row>
        <row r="739">
          <cell r="I739">
            <v>7800</v>
          </cell>
          <cell r="L739">
            <v>6479.1656660000008</v>
          </cell>
        </row>
        <row r="740">
          <cell r="I740">
            <v>7828</v>
          </cell>
          <cell r="L740">
            <v>18530.253538999998</v>
          </cell>
        </row>
        <row r="741">
          <cell r="I741">
            <v>7838</v>
          </cell>
          <cell r="L741">
            <v>2163.9392339999999</v>
          </cell>
        </row>
        <row r="742">
          <cell r="I742">
            <v>7867</v>
          </cell>
          <cell r="L742">
            <v>3184.0516290000005</v>
          </cell>
        </row>
        <row r="743">
          <cell r="I743">
            <v>7872</v>
          </cell>
          <cell r="L743">
            <v>53251.890138000002</v>
          </cell>
        </row>
        <row r="744">
          <cell r="I744">
            <v>7873</v>
          </cell>
          <cell r="L744">
            <v>66143.333495999992</v>
          </cell>
        </row>
        <row r="745">
          <cell r="I745">
            <v>7874</v>
          </cell>
          <cell r="L745">
            <v>73745.183349999992</v>
          </cell>
        </row>
        <row r="746">
          <cell r="I746">
            <v>7877</v>
          </cell>
          <cell r="L746">
            <v>31463.930297999999</v>
          </cell>
        </row>
        <row r="747">
          <cell r="I747">
            <v>7893</v>
          </cell>
          <cell r="L747">
            <v>8095.8404460000002</v>
          </cell>
        </row>
        <row r="748">
          <cell r="I748">
            <v>7919</v>
          </cell>
          <cell r="L748">
            <v>27223.936952000004</v>
          </cell>
        </row>
        <row r="749">
          <cell r="I749">
            <v>7940</v>
          </cell>
          <cell r="L749">
            <v>4067.8106319999997</v>
          </cell>
        </row>
        <row r="750">
          <cell r="I750">
            <v>7949</v>
          </cell>
          <cell r="L750">
            <v>32910.223999000002</v>
          </cell>
        </row>
        <row r="751">
          <cell r="I751">
            <v>7963</v>
          </cell>
          <cell r="L751">
            <v>89242.548340000008</v>
          </cell>
        </row>
        <row r="752">
          <cell r="I752">
            <v>7980</v>
          </cell>
          <cell r="L752">
            <v>4883.1694889999999</v>
          </cell>
        </row>
        <row r="753">
          <cell r="I753">
            <v>7998</v>
          </cell>
          <cell r="L753">
            <v>7681.9285049999999</v>
          </cell>
        </row>
        <row r="754">
          <cell r="I754">
            <v>8000</v>
          </cell>
          <cell r="L754">
            <v>19044.901094000001</v>
          </cell>
        </row>
        <row r="755">
          <cell r="I755">
            <v>8011</v>
          </cell>
          <cell r="L755">
            <v>23671.435181000001</v>
          </cell>
        </row>
        <row r="756">
          <cell r="I756">
            <v>8022</v>
          </cell>
          <cell r="L756">
            <v>97760.468262000009</v>
          </cell>
        </row>
        <row r="757">
          <cell r="I757">
            <v>8024</v>
          </cell>
          <cell r="L757">
            <v>10046.547128</v>
          </cell>
        </row>
        <row r="758">
          <cell r="I758">
            <v>8034</v>
          </cell>
          <cell r="L758">
            <v>5893.4593850000001</v>
          </cell>
        </row>
        <row r="759">
          <cell r="I759">
            <v>8042</v>
          </cell>
          <cell r="L759">
            <v>84515.330077999999</v>
          </cell>
        </row>
        <row r="760">
          <cell r="I760">
            <v>8051</v>
          </cell>
          <cell r="L760">
            <v>18469.120450999999</v>
          </cell>
        </row>
        <row r="761">
          <cell r="I761">
            <v>8054</v>
          </cell>
          <cell r="L761">
            <v>82144.660644999996</v>
          </cell>
        </row>
        <row r="762">
          <cell r="I762">
            <v>8056</v>
          </cell>
          <cell r="L762">
            <v>87905.460449999999</v>
          </cell>
        </row>
        <row r="763">
          <cell r="I763">
            <v>8057</v>
          </cell>
          <cell r="L763">
            <v>78937.121094000002</v>
          </cell>
        </row>
        <row r="764">
          <cell r="I764">
            <v>8058</v>
          </cell>
          <cell r="L764">
            <v>67753.282472000006</v>
          </cell>
        </row>
        <row r="765">
          <cell r="I765">
            <v>8059</v>
          </cell>
          <cell r="L765">
            <v>58894.033933999992</v>
          </cell>
        </row>
        <row r="766">
          <cell r="I766">
            <v>8060</v>
          </cell>
          <cell r="L766">
            <v>64289.620848999999</v>
          </cell>
        </row>
        <row r="767">
          <cell r="I767">
            <v>8082</v>
          </cell>
          <cell r="L767">
            <v>5520.9854429999996</v>
          </cell>
        </row>
        <row r="768">
          <cell r="I768">
            <v>8084</v>
          </cell>
          <cell r="L768">
            <v>5093.2568209999999</v>
          </cell>
        </row>
        <row r="769">
          <cell r="I769">
            <v>8090</v>
          </cell>
          <cell r="L769">
            <v>4379.6791869999997</v>
          </cell>
        </row>
        <row r="770">
          <cell r="I770">
            <v>8101</v>
          </cell>
          <cell r="L770">
            <v>7598.1260650000004</v>
          </cell>
        </row>
        <row r="771">
          <cell r="I771">
            <v>8102</v>
          </cell>
          <cell r="L771">
            <v>22239.767532999998</v>
          </cell>
        </row>
        <row r="772">
          <cell r="I772">
            <v>8103</v>
          </cell>
          <cell r="L772">
            <v>66244.214842999994</v>
          </cell>
        </row>
        <row r="773">
          <cell r="I773">
            <v>8158</v>
          </cell>
          <cell r="L773">
            <v>18902.687613999999</v>
          </cell>
        </row>
        <row r="774">
          <cell r="I774">
            <v>8185</v>
          </cell>
          <cell r="L774">
            <v>21419.794281000002</v>
          </cell>
        </row>
        <row r="775">
          <cell r="I775">
            <v>8213</v>
          </cell>
          <cell r="L775">
            <v>17731.239151000002</v>
          </cell>
        </row>
        <row r="776">
          <cell r="I776">
            <v>8218</v>
          </cell>
          <cell r="L776">
            <v>34545.354980999997</v>
          </cell>
        </row>
        <row r="777">
          <cell r="I777">
            <v>8235</v>
          </cell>
          <cell r="L777">
            <v>4262.9974650000004</v>
          </cell>
        </row>
        <row r="778">
          <cell r="I778">
            <v>8253</v>
          </cell>
          <cell r="L778">
            <v>771.43668200000002</v>
          </cell>
        </row>
        <row r="779">
          <cell r="I779">
            <v>8257</v>
          </cell>
          <cell r="L779">
            <v>5658.2123590000001</v>
          </cell>
        </row>
        <row r="780">
          <cell r="I780">
            <v>8260</v>
          </cell>
          <cell r="L780">
            <v>8066.9888929999997</v>
          </cell>
        </row>
        <row r="781">
          <cell r="I781">
            <v>8303</v>
          </cell>
          <cell r="L781">
            <v>2416.668674</v>
          </cell>
        </row>
        <row r="782">
          <cell r="I782">
            <v>8338</v>
          </cell>
          <cell r="L782">
            <v>11496.863585999999</v>
          </cell>
        </row>
        <row r="783">
          <cell r="I783">
            <v>8353</v>
          </cell>
          <cell r="L783">
            <v>8286.731597</v>
          </cell>
        </row>
        <row r="784">
          <cell r="I784">
            <v>8361</v>
          </cell>
          <cell r="L784">
            <v>1169.3964000000001</v>
          </cell>
        </row>
        <row r="785">
          <cell r="I785">
            <v>8366</v>
          </cell>
          <cell r="L785">
            <v>10241.565334999999</v>
          </cell>
        </row>
        <row r="786">
          <cell r="I786">
            <v>8371</v>
          </cell>
          <cell r="L786">
            <v>8122.0127149999998</v>
          </cell>
        </row>
        <row r="787">
          <cell r="I787">
            <v>8375</v>
          </cell>
          <cell r="L787">
            <v>8029.569493</v>
          </cell>
        </row>
        <row r="788">
          <cell r="I788">
            <v>8376</v>
          </cell>
          <cell r="L788">
            <v>39867.526368999999</v>
          </cell>
        </row>
        <row r="789">
          <cell r="I789">
            <v>8380</v>
          </cell>
          <cell r="L789">
            <v>3779.0171909999999</v>
          </cell>
        </row>
        <row r="790">
          <cell r="I790">
            <v>8382</v>
          </cell>
          <cell r="L790">
            <v>14908.732505999998</v>
          </cell>
        </row>
        <row r="791">
          <cell r="I791">
            <v>8383</v>
          </cell>
          <cell r="L791">
            <v>2542.0144959999998</v>
          </cell>
        </row>
        <row r="792">
          <cell r="I792">
            <v>8387</v>
          </cell>
          <cell r="L792">
            <v>11295.063004</v>
          </cell>
        </row>
        <row r="793">
          <cell r="I793">
            <v>8401</v>
          </cell>
          <cell r="L793">
            <v>1553.8534540000001</v>
          </cell>
        </row>
        <row r="794">
          <cell r="I794">
            <v>8415</v>
          </cell>
          <cell r="L794">
            <v>6918.3942190000007</v>
          </cell>
        </row>
        <row r="795">
          <cell r="I795">
            <v>8420</v>
          </cell>
          <cell r="L795">
            <v>2988.7904529999996</v>
          </cell>
        </row>
        <row r="796">
          <cell r="I796">
            <v>8425</v>
          </cell>
          <cell r="L796">
            <v>6110.4842769999996</v>
          </cell>
        </row>
        <row r="797">
          <cell r="I797">
            <v>8443</v>
          </cell>
          <cell r="L797">
            <v>7860.8409870000005</v>
          </cell>
        </row>
        <row r="798">
          <cell r="I798">
            <v>8449</v>
          </cell>
          <cell r="L798">
            <v>14629.711977999999</v>
          </cell>
        </row>
        <row r="799">
          <cell r="I799">
            <v>8453</v>
          </cell>
          <cell r="L799">
            <v>15740.912544000001</v>
          </cell>
        </row>
        <row r="800">
          <cell r="I800">
            <v>8464</v>
          </cell>
          <cell r="L800">
            <v>2522.7139050000001</v>
          </cell>
        </row>
        <row r="801">
          <cell r="I801">
            <v>8481</v>
          </cell>
          <cell r="L801">
            <v>1913.0931310000001</v>
          </cell>
        </row>
        <row r="802">
          <cell r="I802">
            <v>8485</v>
          </cell>
          <cell r="L802">
            <v>9855.7600669999993</v>
          </cell>
        </row>
        <row r="803">
          <cell r="I803">
            <v>8493</v>
          </cell>
          <cell r="L803">
            <v>15934.435316999999</v>
          </cell>
        </row>
        <row r="804">
          <cell r="I804">
            <v>8501</v>
          </cell>
          <cell r="L804">
            <v>6055.8296060000002</v>
          </cell>
        </row>
        <row r="805">
          <cell r="I805">
            <v>8505</v>
          </cell>
          <cell r="L805">
            <v>3614.1843279999998</v>
          </cell>
        </row>
        <row r="806">
          <cell r="I806">
            <v>8508</v>
          </cell>
          <cell r="L806">
            <v>7423.7813260000003</v>
          </cell>
        </row>
        <row r="807">
          <cell r="I807">
            <v>8547</v>
          </cell>
          <cell r="L807">
            <v>3686.03892</v>
          </cell>
        </row>
        <row r="808">
          <cell r="I808">
            <v>8565</v>
          </cell>
          <cell r="L808">
            <v>487.09925199999998</v>
          </cell>
        </row>
        <row r="809">
          <cell r="I809">
            <v>8580</v>
          </cell>
          <cell r="L809">
            <v>7005.3090599999996</v>
          </cell>
        </row>
        <row r="810">
          <cell r="I810">
            <v>8602</v>
          </cell>
          <cell r="L810">
            <v>10953.333519</v>
          </cell>
        </row>
        <row r="811">
          <cell r="I811">
            <v>8606</v>
          </cell>
          <cell r="L811">
            <v>4381.1626580000002</v>
          </cell>
        </row>
        <row r="812">
          <cell r="I812">
            <v>8619</v>
          </cell>
          <cell r="L812">
            <v>7090.9325099999996</v>
          </cell>
        </row>
        <row r="813">
          <cell r="I813">
            <v>8627</v>
          </cell>
          <cell r="L813">
            <v>5071.8193969999993</v>
          </cell>
        </row>
        <row r="814">
          <cell r="I814">
            <v>8628</v>
          </cell>
          <cell r="L814">
            <v>1864.7676239999998</v>
          </cell>
        </row>
        <row r="815">
          <cell r="I815">
            <v>8631</v>
          </cell>
          <cell r="L815">
            <v>3554.9174109999999</v>
          </cell>
        </row>
        <row r="816">
          <cell r="I816">
            <v>8639</v>
          </cell>
          <cell r="L816">
            <v>6342.6466369999998</v>
          </cell>
        </row>
        <row r="817">
          <cell r="I817">
            <v>8646</v>
          </cell>
          <cell r="L817">
            <v>3150.7791599999996</v>
          </cell>
        </row>
        <row r="818">
          <cell r="I818">
            <v>8647</v>
          </cell>
          <cell r="L818">
            <v>41651.864746000007</v>
          </cell>
        </row>
        <row r="819">
          <cell r="I819">
            <v>8667</v>
          </cell>
          <cell r="L819">
            <v>5251.1243299999996</v>
          </cell>
        </row>
        <row r="820">
          <cell r="I820">
            <v>8720</v>
          </cell>
          <cell r="L820">
            <v>13109.784408</v>
          </cell>
        </row>
        <row r="821">
          <cell r="I821">
            <v>8721</v>
          </cell>
          <cell r="L821">
            <v>1520.9811629999999</v>
          </cell>
        </row>
        <row r="822">
          <cell r="I822">
            <v>8724</v>
          </cell>
          <cell r="L822">
            <v>10144.499227999999</v>
          </cell>
        </row>
        <row r="823">
          <cell r="I823">
            <v>8734</v>
          </cell>
          <cell r="L823">
            <v>2597.6728469999998</v>
          </cell>
        </row>
        <row r="824">
          <cell r="I824">
            <v>8745</v>
          </cell>
          <cell r="L824">
            <v>13005.257798000002</v>
          </cell>
        </row>
        <row r="825">
          <cell r="I825">
            <v>8768</v>
          </cell>
          <cell r="L825">
            <v>102279.754395</v>
          </cell>
        </row>
        <row r="826">
          <cell r="I826">
            <v>8769</v>
          </cell>
          <cell r="L826">
            <v>100017.032227</v>
          </cell>
        </row>
        <row r="827">
          <cell r="I827">
            <v>8770</v>
          </cell>
          <cell r="L827">
            <v>101223.592284</v>
          </cell>
        </row>
        <row r="828">
          <cell r="I828">
            <v>8771</v>
          </cell>
          <cell r="L828">
            <v>101676.856445</v>
          </cell>
        </row>
        <row r="829">
          <cell r="I829">
            <v>8772</v>
          </cell>
          <cell r="L829">
            <v>102188.646484</v>
          </cell>
        </row>
        <row r="830">
          <cell r="I830">
            <v>8773</v>
          </cell>
          <cell r="L830">
            <v>96908.57714899999</v>
          </cell>
        </row>
        <row r="831">
          <cell r="I831">
            <v>8774</v>
          </cell>
          <cell r="L831">
            <v>105421.25</v>
          </cell>
        </row>
        <row r="832">
          <cell r="I832">
            <v>8775</v>
          </cell>
          <cell r="L832">
            <v>110206.46484299999</v>
          </cell>
        </row>
        <row r="833">
          <cell r="I833">
            <v>8776</v>
          </cell>
          <cell r="L833">
            <v>119859.068359</v>
          </cell>
        </row>
        <row r="834">
          <cell r="I834">
            <v>8777</v>
          </cell>
          <cell r="L834">
            <v>74459.50024400001</v>
          </cell>
        </row>
        <row r="835">
          <cell r="I835">
            <v>8778</v>
          </cell>
          <cell r="L835">
            <v>87272.972657000006</v>
          </cell>
        </row>
        <row r="836">
          <cell r="I836">
            <v>8780</v>
          </cell>
          <cell r="L836">
            <v>70417.758789</v>
          </cell>
        </row>
        <row r="837">
          <cell r="I837">
            <v>8781</v>
          </cell>
          <cell r="L837">
            <v>68909.008300999994</v>
          </cell>
        </row>
        <row r="838">
          <cell r="I838">
            <v>8784</v>
          </cell>
          <cell r="L838">
            <v>100403.31982400001</v>
          </cell>
        </row>
        <row r="839">
          <cell r="I839">
            <v>8785</v>
          </cell>
          <cell r="L839">
            <v>106036.52392600001</v>
          </cell>
        </row>
        <row r="840">
          <cell r="I840">
            <v>8786</v>
          </cell>
          <cell r="L840">
            <v>99216.624024000004</v>
          </cell>
        </row>
        <row r="841">
          <cell r="I841">
            <v>8787</v>
          </cell>
          <cell r="L841">
            <v>92216.070800000001</v>
          </cell>
        </row>
        <row r="842">
          <cell r="I842">
            <v>8788</v>
          </cell>
          <cell r="L842">
            <v>96966.145019999996</v>
          </cell>
        </row>
        <row r="843">
          <cell r="I843">
            <v>8789</v>
          </cell>
          <cell r="L843">
            <v>101326.182128</v>
          </cell>
        </row>
        <row r="844">
          <cell r="I844">
            <v>8790</v>
          </cell>
          <cell r="L844">
            <v>108557.426758</v>
          </cell>
        </row>
        <row r="845">
          <cell r="I845">
            <v>8791</v>
          </cell>
          <cell r="L845">
            <v>91428.67822300001</v>
          </cell>
        </row>
        <row r="846">
          <cell r="I846">
            <v>8792</v>
          </cell>
          <cell r="L846">
            <v>95449.440430000002</v>
          </cell>
        </row>
        <row r="847">
          <cell r="I847">
            <v>8793</v>
          </cell>
          <cell r="L847">
            <v>100269.041505</v>
          </cell>
        </row>
        <row r="848">
          <cell r="I848">
            <v>8794</v>
          </cell>
          <cell r="L848">
            <v>103039.417724</v>
          </cell>
        </row>
        <row r="849">
          <cell r="I849">
            <v>8797</v>
          </cell>
          <cell r="L849">
            <v>95929.704345000006</v>
          </cell>
        </row>
        <row r="850">
          <cell r="I850">
            <v>8802</v>
          </cell>
          <cell r="L850">
            <v>82819.527832000007</v>
          </cell>
        </row>
        <row r="851">
          <cell r="I851">
            <v>8803</v>
          </cell>
          <cell r="L851">
            <v>87838.524902999998</v>
          </cell>
        </row>
        <row r="852">
          <cell r="I852">
            <v>8804</v>
          </cell>
          <cell r="L852">
            <v>123116.76709000001</v>
          </cell>
        </row>
        <row r="853">
          <cell r="I853">
            <v>8807</v>
          </cell>
          <cell r="L853">
            <v>125671.129395</v>
          </cell>
        </row>
        <row r="854">
          <cell r="I854">
            <v>8808</v>
          </cell>
          <cell r="L854">
            <v>133302.59863200001</v>
          </cell>
        </row>
        <row r="855">
          <cell r="I855">
            <v>8809</v>
          </cell>
          <cell r="L855">
            <v>113130.807128</v>
          </cell>
        </row>
        <row r="856">
          <cell r="I856">
            <v>8810</v>
          </cell>
          <cell r="L856">
            <v>113927.64648500002</v>
          </cell>
        </row>
        <row r="857">
          <cell r="I857">
            <v>8811</v>
          </cell>
          <cell r="L857">
            <v>117692.44921799999</v>
          </cell>
        </row>
        <row r="858">
          <cell r="I858">
            <v>8812</v>
          </cell>
          <cell r="L858">
            <v>110701.911133</v>
          </cell>
        </row>
        <row r="859">
          <cell r="I859">
            <v>8813</v>
          </cell>
          <cell r="L859">
            <v>137698.05029399999</v>
          </cell>
        </row>
        <row r="860">
          <cell r="I860">
            <v>8814</v>
          </cell>
          <cell r="L860">
            <v>148360.76660100001</v>
          </cell>
        </row>
        <row r="861">
          <cell r="I861">
            <v>8815</v>
          </cell>
          <cell r="L861">
            <v>91085.697753</v>
          </cell>
        </row>
        <row r="862">
          <cell r="I862">
            <v>8816</v>
          </cell>
          <cell r="L862">
            <v>105065.45361400001</v>
          </cell>
        </row>
        <row r="863">
          <cell r="I863">
            <v>8817</v>
          </cell>
          <cell r="L863">
            <v>92708.025879000008</v>
          </cell>
        </row>
        <row r="864">
          <cell r="I864">
            <v>8820</v>
          </cell>
          <cell r="L864">
            <v>84191.245116999999</v>
          </cell>
        </row>
        <row r="865">
          <cell r="I865">
            <v>8821</v>
          </cell>
          <cell r="L865">
            <v>89780.255858999997</v>
          </cell>
        </row>
        <row r="866">
          <cell r="I866">
            <v>8822</v>
          </cell>
          <cell r="L866">
            <v>66281.707274999993</v>
          </cell>
        </row>
        <row r="867">
          <cell r="I867">
            <v>8823</v>
          </cell>
          <cell r="L867">
            <v>62414.257811999996</v>
          </cell>
        </row>
        <row r="868">
          <cell r="I868">
            <v>8824</v>
          </cell>
          <cell r="L868">
            <v>69576.584961</v>
          </cell>
        </row>
        <row r="869">
          <cell r="I869">
            <v>8825</v>
          </cell>
          <cell r="L869">
            <v>71079.908934999999</v>
          </cell>
        </row>
        <row r="870">
          <cell r="I870">
            <v>8826</v>
          </cell>
          <cell r="L870">
            <v>86075.540772000008</v>
          </cell>
        </row>
        <row r="871">
          <cell r="I871">
            <v>8827</v>
          </cell>
          <cell r="L871">
            <v>115088.69042899999</v>
          </cell>
        </row>
        <row r="872">
          <cell r="I872">
            <v>8828</v>
          </cell>
          <cell r="L872">
            <v>77224.376952999999</v>
          </cell>
        </row>
        <row r="873">
          <cell r="I873">
            <v>8829</v>
          </cell>
          <cell r="L873">
            <v>63573.535155999998</v>
          </cell>
        </row>
        <row r="874">
          <cell r="I874">
            <v>8830</v>
          </cell>
          <cell r="L874">
            <v>49913.253905999998</v>
          </cell>
        </row>
        <row r="875">
          <cell r="I875">
            <v>8831</v>
          </cell>
          <cell r="L875">
            <v>56250.961427000002</v>
          </cell>
        </row>
        <row r="876">
          <cell r="I876">
            <v>8832</v>
          </cell>
          <cell r="L876">
            <v>58983.599121000007</v>
          </cell>
        </row>
        <row r="877">
          <cell r="I877">
            <v>8833</v>
          </cell>
          <cell r="L877">
            <v>60739.717772999997</v>
          </cell>
        </row>
        <row r="878">
          <cell r="I878">
            <v>8834</v>
          </cell>
          <cell r="L878">
            <v>53608.726562999997</v>
          </cell>
        </row>
        <row r="879">
          <cell r="I879">
            <v>8835</v>
          </cell>
          <cell r="L879">
            <v>72256.445313000004</v>
          </cell>
        </row>
        <row r="880">
          <cell r="I880">
            <v>8836</v>
          </cell>
          <cell r="L880">
            <v>70885.084472000002</v>
          </cell>
        </row>
        <row r="881">
          <cell r="I881">
            <v>8837</v>
          </cell>
          <cell r="L881">
            <v>73015.226072999998</v>
          </cell>
        </row>
        <row r="882">
          <cell r="I882">
            <v>8838</v>
          </cell>
          <cell r="L882">
            <v>70930.23193400001</v>
          </cell>
        </row>
        <row r="883">
          <cell r="I883">
            <v>8839</v>
          </cell>
          <cell r="L883">
            <v>64342.757568000001</v>
          </cell>
        </row>
        <row r="884">
          <cell r="I884">
            <v>8840</v>
          </cell>
          <cell r="L884">
            <v>62684.971191999997</v>
          </cell>
        </row>
        <row r="885">
          <cell r="I885">
            <v>8841</v>
          </cell>
          <cell r="L885">
            <v>79864.221191000004</v>
          </cell>
        </row>
        <row r="886">
          <cell r="I886">
            <v>8842</v>
          </cell>
          <cell r="L886">
            <v>80770.915039</v>
          </cell>
        </row>
        <row r="887">
          <cell r="I887">
            <v>8843</v>
          </cell>
          <cell r="L887">
            <v>92616.338378999993</v>
          </cell>
        </row>
        <row r="888">
          <cell r="I888">
            <v>8844</v>
          </cell>
          <cell r="L888">
            <v>89487.826660000006</v>
          </cell>
        </row>
        <row r="889">
          <cell r="I889">
            <v>8845</v>
          </cell>
          <cell r="L889">
            <v>95475.370604999989</v>
          </cell>
        </row>
        <row r="890">
          <cell r="I890">
            <v>8846</v>
          </cell>
          <cell r="L890">
            <v>89242.548340000008</v>
          </cell>
        </row>
        <row r="891">
          <cell r="I891">
            <v>8849</v>
          </cell>
          <cell r="L891">
            <v>6486.4771420000006</v>
          </cell>
        </row>
        <row r="892">
          <cell r="I892">
            <v>8853</v>
          </cell>
          <cell r="L892">
            <v>11576.506958</v>
          </cell>
        </row>
        <row r="893">
          <cell r="I893">
            <v>8879</v>
          </cell>
          <cell r="L893">
            <v>76045.499511999995</v>
          </cell>
        </row>
        <row r="894">
          <cell r="I894">
            <v>8887</v>
          </cell>
          <cell r="L894">
            <v>93662.934083</v>
          </cell>
        </row>
        <row r="895">
          <cell r="I895">
            <v>8896</v>
          </cell>
          <cell r="L895">
            <v>72069.465576000002</v>
          </cell>
        </row>
        <row r="896">
          <cell r="I896">
            <v>8898</v>
          </cell>
          <cell r="L896">
            <v>19787.716332000004</v>
          </cell>
        </row>
        <row r="897">
          <cell r="I897">
            <v>8899</v>
          </cell>
          <cell r="L897">
            <v>119408.774414</v>
          </cell>
        </row>
        <row r="898">
          <cell r="I898">
            <v>8900</v>
          </cell>
          <cell r="L898">
            <v>110196.681641</v>
          </cell>
        </row>
        <row r="899">
          <cell r="I899">
            <v>8902</v>
          </cell>
          <cell r="L899">
            <v>56993.288819000009</v>
          </cell>
        </row>
        <row r="900">
          <cell r="I900">
            <v>8921</v>
          </cell>
          <cell r="L900">
            <v>75729.483886999995</v>
          </cell>
        </row>
        <row r="901">
          <cell r="I901">
            <v>8930</v>
          </cell>
          <cell r="L901">
            <v>52826.163086</v>
          </cell>
        </row>
        <row r="902">
          <cell r="I902">
            <v>8933</v>
          </cell>
          <cell r="L902">
            <v>106104.312256</v>
          </cell>
        </row>
        <row r="903">
          <cell r="I903">
            <v>8935</v>
          </cell>
          <cell r="L903">
            <v>23309.416473000001</v>
          </cell>
        </row>
        <row r="904">
          <cell r="I904">
            <v>8938</v>
          </cell>
          <cell r="L904">
            <v>94485.972167</v>
          </cell>
        </row>
        <row r="905">
          <cell r="I905">
            <v>8939</v>
          </cell>
          <cell r="L905">
            <v>103680.882813</v>
          </cell>
        </row>
        <row r="906">
          <cell r="I906">
            <v>8943</v>
          </cell>
          <cell r="L906">
            <v>10410.795257000002</v>
          </cell>
        </row>
        <row r="907">
          <cell r="I907">
            <v>8944</v>
          </cell>
          <cell r="L907">
            <v>94485.972167</v>
          </cell>
        </row>
        <row r="908">
          <cell r="I908">
            <v>8949</v>
          </cell>
          <cell r="L908">
            <v>9609.1620010000006</v>
          </cell>
        </row>
        <row r="909">
          <cell r="I909">
            <v>8950</v>
          </cell>
          <cell r="L909">
            <v>8875.6295170000012</v>
          </cell>
        </row>
        <row r="910">
          <cell r="I910">
            <v>8952</v>
          </cell>
          <cell r="L910">
            <v>9757.9388419999996</v>
          </cell>
        </row>
        <row r="911">
          <cell r="I911">
            <v>8954</v>
          </cell>
          <cell r="L911">
            <v>93270.085447999998</v>
          </cell>
        </row>
        <row r="912">
          <cell r="I912">
            <v>8955</v>
          </cell>
          <cell r="L912">
            <v>85512.690430999995</v>
          </cell>
        </row>
        <row r="913">
          <cell r="I913">
            <v>8960</v>
          </cell>
          <cell r="L913">
            <v>19298.961671000001</v>
          </cell>
        </row>
        <row r="914">
          <cell r="I914">
            <v>8966</v>
          </cell>
          <cell r="L914">
            <v>103680.882813</v>
          </cell>
        </row>
        <row r="915">
          <cell r="I915">
            <v>8967</v>
          </cell>
          <cell r="L915">
            <v>6006.5890040000004</v>
          </cell>
        </row>
        <row r="916">
          <cell r="I916">
            <v>8968</v>
          </cell>
          <cell r="L916">
            <v>91987.979980999997</v>
          </cell>
        </row>
        <row r="917">
          <cell r="I917">
            <v>8972</v>
          </cell>
          <cell r="L917">
            <v>102835.35644399999</v>
          </cell>
        </row>
        <row r="918">
          <cell r="I918">
            <v>8973</v>
          </cell>
          <cell r="L918">
            <v>96918.370850000007</v>
          </cell>
        </row>
        <row r="919">
          <cell r="I919">
            <v>8976</v>
          </cell>
          <cell r="L919">
            <v>106281.87011599999</v>
          </cell>
        </row>
        <row r="920">
          <cell r="I920">
            <v>8977</v>
          </cell>
          <cell r="L920">
            <v>96828.778810000003</v>
          </cell>
        </row>
        <row r="921">
          <cell r="I921">
            <v>8982</v>
          </cell>
          <cell r="L921">
            <v>98270.107910000006</v>
          </cell>
        </row>
        <row r="922">
          <cell r="I922">
            <v>8983</v>
          </cell>
          <cell r="L922">
            <v>9352.8932779999996</v>
          </cell>
        </row>
        <row r="923">
          <cell r="I923">
            <v>8985</v>
          </cell>
          <cell r="L923">
            <v>6597.629578</v>
          </cell>
        </row>
        <row r="924">
          <cell r="I924">
            <v>8991</v>
          </cell>
          <cell r="L924">
            <v>45870.267915000004</v>
          </cell>
        </row>
        <row r="925">
          <cell r="I925">
            <v>9012</v>
          </cell>
          <cell r="L925">
            <v>17210.658797999997</v>
          </cell>
        </row>
        <row r="926">
          <cell r="I926">
            <v>9022</v>
          </cell>
          <cell r="L926">
            <v>105421.25</v>
          </cell>
        </row>
        <row r="927">
          <cell r="I927">
            <v>9025</v>
          </cell>
          <cell r="L927">
            <v>101285.988281</v>
          </cell>
        </row>
        <row r="928">
          <cell r="I928">
            <v>9027</v>
          </cell>
          <cell r="L928">
            <v>57245.228026999997</v>
          </cell>
        </row>
        <row r="929">
          <cell r="I929">
            <v>9028</v>
          </cell>
          <cell r="L929">
            <v>64177.479491999991</v>
          </cell>
        </row>
        <row r="930">
          <cell r="I930">
            <v>9029</v>
          </cell>
          <cell r="L930">
            <v>68804.772949999999</v>
          </cell>
        </row>
        <row r="931">
          <cell r="I931">
            <v>9031</v>
          </cell>
          <cell r="L931">
            <v>5469.1513050000003</v>
          </cell>
        </row>
        <row r="932">
          <cell r="I932">
            <v>9032</v>
          </cell>
          <cell r="L932">
            <v>5624.6988220000003</v>
          </cell>
        </row>
        <row r="933">
          <cell r="I933">
            <v>9033</v>
          </cell>
          <cell r="L933">
            <v>38902.456787000003</v>
          </cell>
        </row>
        <row r="934">
          <cell r="I934">
            <v>9034</v>
          </cell>
          <cell r="L934">
            <v>27803.682982999999</v>
          </cell>
        </row>
        <row r="935">
          <cell r="I935">
            <v>9035</v>
          </cell>
          <cell r="L935">
            <v>25264.198241999999</v>
          </cell>
        </row>
        <row r="936">
          <cell r="I936">
            <v>9036</v>
          </cell>
          <cell r="L936">
            <v>40873.199219000002</v>
          </cell>
        </row>
        <row r="937">
          <cell r="I937">
            <v>9037</v>
          </cell>
          <cell r="L937">
            <v>43965.185181000001</v>
          </cell>
        </row>
        <row r="938">
          <cell r="I938">
            <v>9039</v>
          </cell>
          <cell r="L938">
            <v>72595.742677000002</v>
          </cell>
        </row>
        <row r="939">
          <cell r="I939">
            <v>9041</v>
          </cell>
          <cell r="L939">
            <v>43338.114502999997</v>
          </cell>
        </row>
        <row r="940">
          <cell r="I940">
            <v>9042</v>
          </cell>
          <cell r="L940">
            <v>91707.798340999987</v>
          </cell>
        </row>
        <row r="941">
          <cell r="I941">
            <v>9043</v>
          </cell>
          <cell r="L941">
            <v>83782.305664</v>
          </cell>
        </row>
        <row r="942">
          <cell r="I942">
            <v>9054</v>
          </cell>
          <cell r="L942">
            <v>72595.742677000002</v>
          </cell>
        </row>
        <row r="943">
          <cell r="I943">
            <v>9068</v>
          </cell>
          <cell r="L943">
            <v>6589.649101</v>
          </cell>
        </row>
        <row r="944">
          <cell r="I944">
            <v>9112</v>
          </cell>
          <cell r="L944">
            <v>29759.305937999998</v>
          </cell>
        </row>
        <row r="945">
          <cell r="I945">
            <v>9132</v>
          </cell>
          <cell r="L945">
            <v>6614.3624569999993</v>
          </cell>
        </row>
        <row r="946">
          <cell r="I946">
            <v>9136</v>
          </cell>
          <cell r="L946">
            <v>11562.204605000001</v>
          </cell>
        </row>
        <row r="947">
          <cell r="I947">
            <v>9142</v>
          </cell>
          <cell r="L947">
            <v>12533.752121</v>
          </cell>
        </row>
        <row r="948">
          <cell r="I948">
            <v>9143</v>
          </cell>
          <cell r="L948">
            <v>12226.755187000001</v>
          </cell>
        </row>
        <row r="949">
          <cell r="I949">
            <v>9144</v>
          </cell>
          <cell r="L949">
            <v>12226.755187000001</v>
          </cell>
        </row>
        <row r="950">
          <cell r="I950">
            <v>9146</v>
          </cell>
          <cell r="L950">
            <v>14129.869874</v>
          </cell>
        </row>
        <row r="951">
          <cell r="I951">
            <v>9186</v>
          </cell>
          <cell r="L951">
            <v>13587.679925</v>
          </cell>
        </row>
        <row r="952">
          <cell r="I952">
            <v>9221</v>
          </cell>
          <cell r="L952">
            <v>5996.0872649999992</v>
          </cell>
        </row>
        <row r="953">
          <cell r="I953">
            <v>9240</v>
          </cell>
          <cell r="L953">
            <v>5744.1641310000005</v>
          </cell>
        </row>
        <row r="954">
          <cell r="I954">
            <v>9241</v>
          </cell>
          <cell r="L954">
            <v>75544.631347999995</v>
          </cell>
        </row>
        <row r="955">
          <cell r="I955">
            <v>9249</v>
          </cell>
          <cell r="L955">
            <v>80208.755126000004</v>
          </cell>
        </row>
        <row r="956">
          <cell r="I956">
            <v>9250</v>
          </cell>
          <cell r="L956">
            <v>71879.795654000001</v>
          </cell>
        </row>
        <row r="957">
          <cell r="I957">
            <v>9251</v>
          </cell>
          <cell r="L957">
            <v>75544.631347999995</v>
          </cell>
        </row>
        <row r="958">
          <cell r="I958">
            <v>9252</v>
          </cell>
          <cell r="L958">
            <v>60085.470459999997</v>
          </cell>
        </row>
        <row r="959">
          <cell r="I959">
            <v>9281</v>
          </cell>
          <cell r="L959">
            <v>39030.021179000003</v>
          </cell>
        </row>
        <row r="960">
          <cell r="I960">
            <v>9289</v>
          </cell>
          <cell r="L960">
            <v>25787.620116999999</v>
          </cell>
        </row>
        <row r="961">
          <cell r="I961">
            <v>9299</v>
          </cell>
          <cell r="L961">
            <v>39825.600584</v>
          </cell>
        </row>
        <row r="962">
          <cell r="I962">
            <v>9300</v>
          </cell>
          <cell r="L962">
            <v>62471.842284999999</v>
          </cell>
        </row>
        <row r="963">
          <cell r="I963">
            <v>9305</v>
          </cell>
          <cell r="L963">
            <v>11079.653694000001</v>
          </cell>
        </row>
        <row r="964">
          <cell r="I964">
            <v>9307</v>
          </cell>
          <cell r="L964">
            <v>58739.231262000001</v>
          </cell>
        </row>
        <row r="965">
          <cell r="I965">
            <v>9308</v>
          </cell>
          <cell r="L965">
            <v>51565.327577000004</v>
          </cell>
        </row>
        <row r="966">
          <cell r="I966">
            <v>9316</v>
          </cell>
          <cell r="L966">
            <v>9709.3376390000012</v>
          </cell>
        </row>
        <row r="967">
          <cell r="I967">
            <v>9328</v>
          </cell>
          <cell r="L967">
            <v>125018.224609</v>
          </cell>
        </row>
        <row r="968">
          <cell r="I968">
            <v>9330</v>
          </cell>
          <cell r="L968">
            <v>129512.195313</v>
          </cell>
        </row>
        <row r="969">
          <cell r="I969">
            <v>9331</v>
          </cell>
          <cell r="L969">
            <v>20233.764395999999</v>
          </cell>
        </row>
        <row r="970">
          <cell r="I970">
            <v>9333</v>
          </cell>
          <cell r="L970">
            <v>108129.165039</v>
          </cell>
        </row>
        <row r="971">
          <cell r="I971">
            <v>9335</v>
          </cell>
          <cell r="L971">
            <v>114010.627442</v>
          </cell>
        </row>
        <row r="972">
          <cell r="I972">
            <v>9336</v>
          </cell>
          <cell r="L972">
            <v>114796.592773</v>
          </cell>
        </row>
        <row r="973">
          <cell r="I973">
            <v>9337</v>
          </cell>
          <cell r="L973">
            <v>88902.955077999999</v>
          </cell>
        </row>
        <row r="974">
          <cell r="I974">
            <v>9338</v>
          </cell>
          <cell r="L974">
            <v>122764.02832</v>
          </cell>
        </row>
        <row r="975">
          <cell r="I975">
            <v>9339</v>
          </cell>
          <cell r="L975">
            <v>111696.537109</v>
          </cell>
        </row>
        <row r="976">
          <cell r="I976">
            <v>9342</v>
          </cell>
          <cell r="L976">
            <v>95951.9375</v>
          </cell>
        </row>
        <row r="977">
          <cell r="I977">
            <v>9343</v>
          </cell>
          <cell r="L977">
            <v>102461.188476</v>
          </cell>
        </row>
        <row r="978">
          <cell r="I978">
            <v>9345</v>
          </cell>
          <cell r="L978">
            <v>12557.972777999998</v>
          </cell>
        </row>
        <row r="979">
          <cell r="I979">
            <v>9357</v>
          </cell>
          <cell r="L979">
            <v>11384.996821000001</v>
          </cell>
        </row>
        <row r="980">
          <cell r="I980">
            <v>9367</v>
          </cell>
          <cell r="L980">
            <v>15176.485229999998</v>
          </cell>
        </row>
        <row r="981">
          <cell r="I981">
            <v>9410</v>
          </cell>
          <cell r="L981">
            <v>23.427961</v>
          </cell>
        </row>
        <row r="982">
          <cell r="I982">
            <v>9468</v>
          </cell>
          <cell r="L982">
            <v>6891.1660460000003</v>
          </cell>
        </row>
        <row r="983">
          <cell r="I983">
            <v>9472</v>
          </cell>
          <cell r="L983">
            <v>6891.1660460000003</v>
          </cell>
        </row>
        <row r="984">
          <cell r="I984">
            <v>9473</v>
          </cell>
          <cell r="L984">
            <v>5249.9406740000004</v>
          </cell>
        </row>
        <row r="985">
          <cell r="I985">
            <v>9474</v>
          </cell>
          <cell r="L985">
            <v>5249.9406740000004</v>
          </cell>
        </row>
        <row r="986">
          <cell r="I986">
            <v>9477</v>
          </cell>
          <cell r="L986">
            <v>5249.9406740000004</v>
          </cell>
        </row>
        <row r="987">
          <cell r="I987">
            <v>9483</v>
          </cell>
          <cell r="L987">
            <v>6891.1660460000003</v>
          </cell>
        </row>
        <row r="988">
          <cell r="I988">
            <v>9484</v>
          </cell>
          <cell r="L988">
            <v>5056.3964229999992</v>
          </cell>
        </row>
        <row r="989">
          <cell r="I989">
            <v>9485</v>
          </cell>
          <cell r="L989">
            <v>5056.3964229999992</v>
          </cell>
        </row>
        <row r="990">
          <cell r="I990">
            <v>9488</v>
          </cell>
          <cell r="L990">
            <v>5249.9406740000004</v>
          </cell>
        </row>
        <row r="991">
          <cell r="I991">
            <v>9489</v>
          </cell>
          <cell r="L991">
            <v>3826.9251719999997</v>
          </cell>
        </row>
        <row r="992">
          <cell r="I992">
            <v>9490</v>
          </cell>
          <cell r="L992">
            <v>3826.9251719999997</v>
          </cell>
        </row>
        <row r="993">
          <cell r="I993">
            <v>9507</v>
          </cell>
          <cell r="L993">
            <v>6549.018787</v>
          </cell>
        </row>
        <row r="994">
          <cell r="I994">
            <v>9509</v>
          </cell>
          <cell r="L994">
            <v>7365.8328850000007</v>
          </cell>
        </row>
        <row r="995">
          <cell r="I995">
            <v>9510</v>
          </cell>
          <cell r="L995">
            <v>5929.4661559999995</v>
          </cell>
        </row>
        <row r="996">
          <cell r="I996">
            <v>9512</v>
          </cell>
          <cell r="L996">
            <v>5595.648072</v>
          </cell>
        </row>
        <row r="997">
          <cell r="I997">
            <v>9513</v>
          </cell>
          <cell r="L997">
            <v>5595.648072</v>
          </cell>
        </row>
        <row r="998">
          <cell r="I998">
            <v>9516</v>
          </cell>
          <cell r="L998">
            <v>8747.2023919999992</v>
          </cell>
        </row>
        <row r="999">
          <cell r="I999">
            <v>9517</v>
          </cell>
          <cell r="L999">
            <v>70303.766114000013</v>
          </cell>
        </row>
        <row r="1000">
          <cell r="I1000">
            <v>9518</v>
          </cell>
          <cell r="L1000">
            <v>70303.766114000013</v>
          </cell>
        </row>
        <row r="1001">
          <cell r="I1001">
            <v>9519</v>
          </cell>
          <cell r="L1001">
            <v>8935.8795170000012</v>
          </cell>
        </row>
        <row r="1002">
          <cell r="I1002">
            <v>9538</v>
          </cell>
          <cell r="L1002">
            <v>12611.818272</v>
          </cell>
        </row>
        <row r="1003">
          <cell r="I1003">
            <v>9540</v>
          </cell>
          <cell r="L1003">
            <v>7113.7226549999996</v>
          </cell>
        </row>
        <row r="1004">
          <cell r="I1004">
            <v>9546</v>
          </cell>
          <cell r="L1004">
            <v>5541.8048980000003</v>
          </cell>
        </row>
        <row r="1005">
          <cell r="I1005">
            <v>9548</v>
          </cell>
          <cell r="L1005">
            <v>22119.704657000002</v>
          </cell>
        </row>
        <row r="1006">
          <cell r="I1006">
            <v>9568</v>
          </cell>
          <cell r="L1006">
            <v>25689.779112</v>
          </cell>
        </row>
        <row r="1007">
          <cell r="I1007">
            <v>9569</v>
          </cell>
          <cell r="L1007">
            <v>19190.024475000002</v>
          </cell>
        </row>
        <row r="1008">
          <cell r="I1008">
            <v>9580</v>
          </cell>
          <cell r="L1008">
            <v>31964.426756000001</v>
          </cell>
        </row>
        <row r="1009">
          <cell r="I1009">
            <v>9591</v>
          </cell>
          <cell r="L1009">
            <v>1114.696997</v>
          </cell>
        </row>
        <row r="1010">
          <cell r="I1010">
            <v>9617</v>
          </cell>
          <cell r="L1010">
            <v>19715.117005</v>
          </cell>
        </row>
        <row r="1011">
          <cell r="I1011">
            <v>9621</v>
          </cell>
          <cell r="L1011">
            <v>13464.763671000001</v>
          </cell>
        </row>
        <row r="1012">
          <cell r="I1012">
            <v>9684</v>
          </cell>
          <cell r="L1012">
            <v>0</v>
          </cell>
        </row>
        <row r="1013">
          <cell r="I1013">
            <v>9688</v>
          </cell>
          <cell r="L1013">
            <v>3308.847726</v>
          </cell>
        </row>
        <row r="1014">
          <cell r="I1014">
            <v>9697</v>
          </cell>
          <cell r="L1014">
            <v>8600.7016370000001</v>
          </cell>
        </row>
        <row r="1015">
          <cell r="I1015">
            <v>9719</v>
          </cell>
          <cell r="L1015">
            <v>7132.5425869999999</v>
          </cell>
        </row>
        <row r="1016">
          <cell r="I1016">
            <v>9728</v>
          </cell>
          <cell r="L1016">
            <v>4870.1173669999998</v>
          </cell>
        </row>
        <row r="1017">
          <cell r="I1017">
            <v>9729</v>
          </cell>
          <cell r="L1017">
            <v>11484.853303</v>
          </cell>
        </row>
        <row r="1018">
          <cell r="I1018">
            <v>9730</v>
          </cell>
          <cell r="L1018">
            <v>19160.389465</v>
          </cell>
        </row>
        <row r="1019">
          <cell r="I1019">
            <v>9758</v>
          </cell>
          <cell r="L1019">
            <v>3519.6891970000001</v>
          </cell>
        </row>
        <row r="1020">
          <cell r="I1020">
            <v>9765</v>
          </cell>
          <cell r="L1020">
            <v>8115.8061070000003</v>
          </cell>
        </row>
        <row r="1021">
          <cell r="I1021">
            <v>9808</v>
          </cell>
          <cell r="L1021">
            <v>13109.784408</v>
          </cell>
        </row>
        <row r="1022">
          <cell r="I1022">
            <v>9859</v>
          </cell>
          <cell r="L1022">
            <v>2007.386753</v>
          </cell>
        </row>
        <row r="1023">
          <cell r="I1023">
            <v>9868</v>
          </cell>
          <cell r="L1023">
            <v>45987.544022000002</v>
          </cell>
        </row>
        <row r="1024">
          <cell r="I1024">
            <v>9872</v>
          </cell>
          <cell r="L1024">
            <v>124591.485839</v>
          </cell>
        </row>
        <row r="1025">
          <cell r="I1025">
            <v>9873</v>
          </cell>
          <cell r="L1025">
            <v>122521.512694</v>
          </cell>
        </row>
        <row r="1026">
          <cell r="I1026">
            <v>9877</v>
          </cell>
          <cell r="L1026">
            <v>41430.607818000004</v>
          </cell>
        </row>
        <row r="1027">
          <cell r="I1027">
            <v>9881</v>
          </cell>
          <cell r="L1027">
            <v>7768.8827190000002</v>
          </cell>
        </row>
        <row r="1028">
          <cell r="I1028">
            <v>9882</v>
          </cell>
          <cell r="L1028">
            <v>1943.9315320000001</v>
          </cell>
        </row>
        <row r="1029">
          <cell r="I1029">
            <v>9887</v>
          </cell>
          <cell r="L1029">
            <v>41396.139771000002</v>
          </cell>
        </row>
        <row r="1030">
          <cell r="I1030">
            <v>9895</v>
          </cell>
          <cell r="L1030">
            <v>34916.311325999995</v>
          </cell>
        </row>
        <row r="1031">
          <cell r="I1031">
            <v>9898</v>
          </cell>
          <cell r="L1031">
            <v>3432.6340569999998</v>
          </cell>
        </row>
        <row r="1032">
          <cell r="I1032">
            <v>9899</v>
          </cell>
          <cell r="L1032">
            <v>23559.635253999997</v>
          </cell>
        </row>
        <row r="1033">
          <cell r="I1033">
            <v>9903</v>
          </cell>
          <cell r="L1033">
            <v>53012.694581000003</v>
          </cell>
        </row>
        <row r="1034">
          <cell r="I1034">
            <v>9904</v>
          </cell>
          <cell r="L1034">
            <v>48282.488770000004</v>
          </cell>
        </row>
        <row r="1035">
          <cell r="I1035">
            <v>9910</v>
          </cell>
          <cell r="L1035">
            <v>19625.186523</v>
          </cell>
        </row>
        <row r="1036">
          <cell r="I1036">
            <v>9914</v>
          </cell>
          <cell r="L1036">
            <v>19265.899047999999</v>
          </cell>
        </row>
        <row r="1037">
          <cell r="I1037">
            <v>9915</v>
          </cell>
          <cell r="L1037">
            <v>19296.787599000003</v>
          </cell>
        </row>
        <row r="1038">
          <cell r="I1038">
            <v>9919</v>
          </cell>
          <cell r="L1038">
            <v>37854.897461</v>
          </cell>
        </row>
        <row r="1039">
          <cell r="I1039">
            <v>9930</v>
          </cell>
          <cell r="L1039">
            <v>48341.449462999997</v>
          </cell>
        </row>
        <row r="1040">
          <cell r="I1040">
            <v>9931</v>
          </cell>
          <cell r="L1040">
            <v>22250.267532999998</v>
          </cell>
        </row>
        <row r="1041">
          <cell r="I1041">
            <v>9937</v>
          </cell>
          <cell r="L1041">
            <v>17134.943563000001</v>
          </cell>
        </row>
        <row r="1042">
          <cell r="I1042">
            <v>9940</v>
          </cell>
          <cell r="L1042">
            <v>12800.079291999999</v>
          </cell>
        </row>
        <row r="1043">
          <cell r="I1043">
            <v>9946</v>
          </cell>
          <cell r="L1043">
            <v>30105.633941</v>
          </cell>
        </row>
        <row r="1044">
          <cell r="I1044">
            <v>9951</v>
          </cell>
          <cell r="L1044">
            <v>8643.4370129999988</v>
          </cell>
        </row>
        <row r="1045">
          <cell r="I1045">
            <v>9953</v>
          </cell>
          <cell r="L1045">
            <v>34610.914427999996</v>
          </cell>
        </row>
        <row r="1046">
          <cell r="I1046">
            <v>9979</v>
          </cell>
          <cell r="L1046">
            <v>1046.9279939999999</v>
          </cell>
        </row>
        <row r="1047">
          <cell r="I1047">
            <v>9987</v>
          </cell>
          <cell r="L1047">
            <v>7257.9834219999993</v>
          </cell>
        </row>
        <row r="1048">
          <cell r="I1048">
            <v>10002</v>
          </cell>
          <cell r="L1048">
            <v>30916.601562</v>
          </cell>
        </row>
        <row r="1049">
          <cell r="I1049">
            <v>10003</v>
          </cell>
          <cell r="L1049">
            <v>31981.162841999998</v>
          </cell>
        </row>
        <row r="1050">
          <cell r="I1050">
            <v>10012</v>
          </cell>
          <cell r="L1050">
            <v>9496.8066090000011</v>
          </cell>
        </row>
        <row r="1051">
          <cell r="I1051">
            <v>10013</v>
          </cell>
          <cell r="L1051">
            <v>22239.767532999998</v>
          </cell>
        </row>
        <row r="1052">
          <cell r="I1052">
            <v>10015</v>
          </cell>
          <cell r="L1052">
            <v>29188.676605000001</v>
          </cell>
        </row>
        <row r="1053">
          <cell r="I1053">
            <v>10016</v>
          </cell>
          <cell r="L1053">
            <v>29656.561524000001</v>
          </cell>
        </row>
        <row r="1054">
          <cell r="I1054">
            <v>10026</v>
          </cell>
          <cell r="L1054">
            <v>11559.294981999999</v>
          </cell>
        </row>
        <row r="1055">
          <cell r="I1055">
            <v>10034</v>
          </cell>
          <cell r="L1055">
            <v>37513.746428999999</v>
          </cell>
        </row>
        <row r="1056">
          <cell r="I1056">
            <v>10040</v>
          </cell>
          <cell r="L1056">
            <v>2661.445522</v>
          </cell>
        </row>
        <row r="1057">
          <cell r="I1057">
            <v>10044</v>
          </cell>
          <cell r="L1057">
            <v>34610.914427999996</v>
          </cell>
        </row>
        <row r="1058">
          <cell r="I1058">
            <v>10056</v>
          </cell>
          <cell r="L1058">
            <v>53012.694581000003</v>
          </cell>
        </row>
        <row r="1059">
          <cell r="I1059">
            <v>10057</v>
          </cell>
          <cell r="L1059">
            <v>48282.488770000004</v>
          </cell>
        </row>
        <row r="1060">
          <cell r="I1060">
            <v>10067</v>
          </cell>
          <cell r="L1060">
            <v>35634.716675000003</v>
          </cell>
        </row>
        <row r="1061">
          <cell r="I1061">
            <v>10075</v>
          </cell>
          <cell r="L1061">
            <v>4591.2187810000005</v>
          </cell>
        </row>
        <row r="1062">
          <cell r="I1062">
            <v>10085</v>
          </cell>
          <cell r="L1062">
            <v>14020.675781999998</v>
          </cell>
        </row>
        <row r="1063">
          <cell r="I1063">
            <v>10103</v>
          </cell>
          <cell r="L1063">
            <v>3508.6193350000003</v>
          </cell>
        </row>
        <row r="1064">
          <cell r="I1064">
            <v>10120</v>
          </cell>
          <cell r="L1064">
            <v>1120.7076610000001</v>
          </cell>
        </row>
        <row r="1065">
          <cell r="I1065">
            <v>10127</v>
          </cell>
          <cell r="L1065">
            <v>3637.3230589999998</v>
          </cell>
        </row>
        <row r="1066">
          <cell r="I1066">
            <v>10130</v>
          </cell>
          <cell r="L1066">
            <v>6093.0091620000003</v>
          </cell>
        </row>
        <row r="1067">
          <cell r="I1067">
            <v>10134</v>
          </cell>
          <cell r="L1067">
            <v>3537.1391590000003</v>
          </cell>
        </row>
        <row r="1068">
          <cell r="I1068">
            <v>10146</v>
          </cell>
          <cell r="L1068">
            <v>16481.387632999998</v>
          </cell>
        </row>
        <row r="1069">
          <cell r="I1069">
            <v>10158</v>
          </cell>
          <cell r="L1069">
            <v>73767.939209000004</v>
          </cell>
        </row>
        <row r="1070">
          <cell r="I1070">
            <v>10159</v>
          </cell>
          <cell r="L1070">
            <v>36970.429687000003</v>
          </cell>
        </row>
        <row r="1071">
          <cell r="I1071">
            <v>10173</v>
          </cell>
          <cell r="L1071">
            <v>11251.199097000001</v>
          </cell>
        </row>
        <row r="1072">
          <cell r="I1072">
            <v>10174</v>
          </cell>
          <cell r="L1072">
            <v>40444.193603</v>
          </cell>
        </row>
        <row r="1073">
          <cell r="I1073">
            <v>10177</v>
          </cell>
          <cell r="L1073">
            <v>83782.305664</v>
          </cell>
        </row>
        <row r="1074">
          <cell r="I1074">
            <v>10183</v>
          </cell>
          <cell r="L1074">
            <v>7059.8892489999998</v>
          </cell>
        </row>
        <row r="1075">
          <cell r="I1075">
            <v>10184</v>
          </cell>
          <cell r="L1075">
            <v>863.968345</v>
          </cell>
        </row>
        <row r="1076">
          <cell r="I1076">
            <v>10187</v>
          </cell>
          <cell r="L1076">
            <v>5613.0009620000001</v>
          </cell>
        </row>
        <row r="1077">
          <cell r="I1077">
            <v>10209</v>
          </cell>
          <cell r="L1077">
            <v>2320.6921299999999</v>
          </cell>
        </row>
        <row r="1078">
          <cell r="I1078">
            <v>10211</v>
          </cell>
          <cell r="L1078">
            <v>1914.3863260000001</v>
          </cell>
        </row>
        <row r="1079">
          <cell r="I1079">
            <v>10238</v>
          </cell>
          <cell r="L1079">
            <v>5249.9406740000004</v>
          </cell>
        </row>
        <row r="1080">
          <cell r="I1080">
            <v>10241</v>
          </cell>
          <cell r="L1080">
            <v>5249.9406740000004</v>
          </cell>
        </row>
        <row r="1081">
          <cell r="I1081">
            <v>10243</v>
          </cell>
          <cell r="L1081">
            <v>6891.1660460000003</v>
          </cell>
        </row>
        <row r="1082">
          <cell r="I1082">
            <v>10248</v>
          </cell>
          <cell r="L1082">
            <v>6891.1660460000003</v>
          </cell>
        </row>
        <row r="1083">
          <cell r="I1083">
            <v>10252</v>
          </cell>
          <cell r="L1083">
            <v>65157.327027000007</v>
          </cell>
        </row>
        <row r="1084">
          <cell r="I1084">
            <v>10255</v>
          </cell>
          <cell r="L1084">
            <v>14132.415283999999</v>
          </cell>
        </row>
        <row r="1085">
          <cell r="I1085">
            <v>10257</v>
          </cell>
          <cell r="L1085">
            <v>17268.315063000002</v>
          </cell>
        </row>
        <row r="1086">
          <cell r="I1086">
            <v>10258</v>
          </cell>
          <cell r="L1086">
            <v>15350.943726000001</v>
          </cell>
        </row>
        <row r="1087">
          <cell r="I1087">
            <v>10275</v>
          </cell>
          <cell r="L1087">
            <v>8230.0613570000005</v>
          </cell>
        </row>
        <row r="1088">
          <cell r="I1088">
            <v>10281</v>
          </cell>
          <cell r="L1088">
            <v>9294.6014460000006</v>
          </cell>
        </row>
        <row r="1089">
          <cell r="I1089">
            <v>10301</v>
          </cell>
          <cell r="L1089">
            <v>15326.86441</v>
          </cell>
        </row>
        <row r="1090">
          <cell r="I1090">
            <v>10306</v>
          </cell>
          <cell r="L1090">
            <v>19284.603225999999</v>
          </cell>
        </row>
        <row r="1091">
          <cell r="I1091">
            <v>10307</v>
          </cell>
          <cell r="L1091">
            <v>6507.4186440000003</v>
          </cell>
        </row>
        <row r="1092">
          <cell r="I1092">
            <v>10322</v>
          </cell>
          <cell r="L1092">
            <v>8422.0847670000003</v>
          </cell>
        </row>
        <row r="1093">
          <cell r="I1093">
            <v>10326</v>
          </cell>
          <cell r="L1093">
            <v>28941.553466999998</v>
          </cell>
        </row>
        <row r="1094">
          <cell r="I1094">
            <v>10364</v>
          </cell>
          <cell r="L1094">
            <v>4798.9999760000001</v>
          </cell>
        </row>
        <row r="1095">
          <cell r="I1095">
            <v>10372</v>
          </cell>
          <cell r="L1095">
            <v>19874.961968</v>
          </cell>
        </row>
        <row r="1096">
          <cell r="I1096">
            <v>10384</v>
          </cell>
          <cell r="L1096">
            <v>11810.958350999999</v>
          </cell>
        </row>
        <row r="1097">
          <cell r="I1097">
            <v>10388</v>
          </cell>
          <cell r="L1097">
            <v>6802.9272000000001</v>
          </cell>
        </row>
        <row r="1098">
          <cell r="I1098">
            <v>10389</v>
          </cell>
          <cell r="L1098">
            <v>25875.315032999999</v>
          </cell>
        </row>
        <row r="1099">
          <cell r="I1099">
            <v>10390</v>
          </cell>
          <cell r="L1099">
            <v>30960.349579000002</v>
          </cell>
        </row>
        <row r="1100">
          <cell r="I1100">
            <v>10402</v>
          </cell>
          <cell r="L1100">
            <v>22091.275023000002</v>
          </cell>
        </row>
        <row r="1101">
          <cell r="I1101">
            <v>10403</v>
          </cell>
          <cell r="L1101">
            <v>29779.913361999999</v>
          </cell>
        </row>
        <row r="1102">
          <cell r="I1102">
            <v>10406</v>
          </cell>
          <cell r="L1102">
            <v>4341.4771780000001</v>
          </cell>
        </row>
        <row r="1103">
          <cell r="I1103">
            <v>10415</v>
          </cell>
          <cell r="L1103">
            <v>19547.683992000002</v>
          </cell>
        </row>
        <row r="1104">
          <cell r="I1104">
            <v>10429</v>
          </cell>
          <cell r="L1104">
            <v>15758.924318000001</v>
          </cell>
        </row>
        <row r="1105">
          <cell r="I1105">
            <v>10481</v>
          </cell>
          <cell r="L1105">
            <v>78583.790525999997</v>
          </cell>
        </row>
        <row r="1106">
          <cell r="I1106">
            <v>10482</v>
          </cell>
          <cell r="L1106">
            <v>22538.860244000003</v>
          </cell>
        </row>
        <row r="1107">
          <cell r="I1107">
            <v>10486</v>
          </cell>
          <cell r="L1107">
            <v>102678.1167</v>
          </cell>
        </row>
        <row r="1108">
          <cell r="I1108">
            <v>10545</v>
          </cell>
          <cell r="L1108">
            <v>7197.9591150000006</v>
          </cell>
        </row>
        <row r="1109">
          <cell r="I1109">
            <v>10558</v>
          </cell>
          <cell r="L1109">
            <v>8678.9130540000006</v>
          </cell>
        </row>
        <row r="1110">
          <cell r="I1110">
            <v>10563</v>
          </cell>
          <cell r="L1110">
            <v>22155.140137000002</v>
          </cell>
        </row>
        <row r="1111">
          <cell r="I1111">
            <v>10572</v>
          </cell>
          <cell r="L1111">
            <v>78478.922850999996</v>
          </cell>
        </row>
        <row r="1112">
          <cell r="I1112">
            <v>10575</v>
          </cell>
          <cell r="L1112">
            <v>1523.445923</v>
          </cell>
        </row>
        <row r="1113">
          <cell r="I1113">
            <v>10608</v>
          </cell>
          <cell r="L1113">
            <v>23364.729217</v>
          </cell>
        </row>
        <row r="1114">
          <cell r="I1114">
            <v>10621</v>
          </cell>
          <cell r="L1114">
            <v>4715.8784919999998</v>
          </cell>
        </row>
        <row r="1115">
          <cell r="I1115">
            <v>10633</v>
          </cell>
          <cell r="L1115">
            <v>68941.083008000001</v>
          </cell>
        </row>
        <row r="1116">
          <cell r="I1116">
            <v>10646</v>
          </cell>
          <cell r="L1116">
            <v>9170.0864110000002</v>
          </cell>
        </row>
        <row r="1117">
          <cell r="I1117">
            <v>10647</v>
          </cell>
          <cell r="L1117">
            <v>10114.321698</v>
          </cell>
        </row>
        <row r="1118">
          <cell r="I1118">
            <v>10650</v>
          </cell>
          <cell r="L1118">
            <v>9925.6772469999996</v>
          </cell>
        </row>
        <row r="1119">
          <cell r="I1119">
            <v>10658</v>
          </cell>
          <cell r="L1119">
            <v>1985.8908690000001</v>
          </cell>
        </row>
        <row r="1120">
          <cell r="I1120">
            <v>10668</v>
          </cell>
          <cell r="L1120">
            <v>7083.6203990000004</v>
          </cell>
        </row>
        <row r="1121">
          <cell r="I1121">
            <v>10671</v>
          </cell>
          <cell r="L1121">
            <v>10201.643798000001</v>
          </cell>
        </row>
        <row r="1122">
          <cell r="I1122">
            <v>10674</v>
          </cell>
          <cell r="L1122">
            <v>7421.2541799999999</v>
          </cell>
        </row>
        <row r="1123">
          <cell r="I1123">
            <v>10705</v>
          </cell>
          <cell r="L1123">
            <v>4917.2303240000001</v>
          </cell>
        </row>
        <row r="1124">
          <cell r="I1124">
            <v>10718</v>
          </cell>
          <cell r="L1124">
            <v>20936.475624000002</v>
          </cell>
        </row>
        <row r="1125">
          <cell r="I1125">
            <v>10728</v>
          </cell>
          <cell r="L1125">
            <v>9621.9026109999995</v>
          </cell>
        </row>
        <row r="1126">
          <cell r="I1126">
            <v>10757</v>
          </cell>
          <cell r="L1126">
            <v>4854.9983269999993</v>
          </cell>
        </row>
        <row r="1127">
          <cell r="I1127">
            <v>10790</v>
          </cell>
          <cell r="L1127">
            <v>62771.333251999997</v>
          </cell>
        </row>
        <row r="1128">
          <cell r="I1128">
            <v>10791</v>
          </cell>
          <cell r="L1128">
            <v>62771.333251999997</v>
          </cell>
        </row>
        <row r="1129">
          <cell r="I1129">
            <v>10792</v>
          </cell>
          <cell r="L1129">
            <v>60128.536376999997</v>
          </cell>
        </row>
        <row r="1130">
          <cell r="I1130">
            <v>10793</v>
          </cell>
          <cell r="L1130">
            <v>60128.536376999997</v>
          </cell>
        </row>
        <row r="1131">
          <cell r="I1131">
            <v>10843</v>
          </cell>
          <cell r="L1131">
            <v>15720.559958999998</v>
          </cell>
        </row>
        <row r="1132">
          <cell r="I1132">
            <v>10849</v>
          </cell>
          <cell r="L1132">
            <v>31114.603180999999</v>
          </cell>
        </row>
        <row r="1133">
          <cell r="I1133">
            <v>10853</v>
          </cell>
          <cell r="L1133">
            <v>16694.792114</v>
          </cell>
        </row>
        <row r="1134">
          <cell r="I1134">
            <v>10859</v>
          </cell>
          <cell r="L1134">
            <v>109574.31689500001</v>
          </cell>
        </row>
        <row r="1135">
          <cell r="I1135">
            <v>10860</v>
          </cell>
          <cell r="L1135">
            <v>1127.5974309999999</v>
          </cell>
        </row>
        <row r="1136">
          <cell r="I1136">
            <v>10861</v>
          </cell>
          <cell r="L1136">
            <v>2627.2703859999997</v>
          </cell>
        </row>
        <row r="1137">
          <cell r="I1137">
            <v>10865</v>
          </cell>
          <cell r="L1137">
            <v>12729.997558000001</v>
          </cell>
        </row>
        <row r="1138">
          <cell r="I1138">
            <v>10871</v>
          </cell>
          <cell r="L1138">
            <v>4817.3151860000007</v>
          </cell>
        </row>
        <row r="1139">
          <cell r="I1139">
            <v>10874</v>
          </cell>
          <cell r="L1139">
            <v>11067.494385</v>
          </cell>
        </row>
        <row r="1140">
          <cell r="I1140">
            <v>10875</v>
          </cell>
          <cell r="L1140">
            <v>9235.3457330000001</v>
          </cell>
        </row>
        <row r="1141">
          <cell r="I1141">
            <v>10877</v>
          </cell>
          <cell r="L1141">
            <v>5384.4477239999997</v>
          </cell>
        </row>
        <row r="1142">
          <cell r="I1142">
            <v>10878</v>
          </cell>
          <cell r="L1142">
            <v>4785.2217949999995</v>
          </cell>
        </row>
        <row r="1143">
          <cell r="I1143">
            <v>10880</v>
          </cell>
          <cell r="L1143">
            <v>4513.443322000001</v>
          </cell>
        </row>
        <row r="1144">
          <cell r="I1144">
            <v>10881</v>
          </cell>
          <cell r="L1144">
            <v>12422.999207000001</v>
          </cell>
        </row>
        <row r="1145">
          <cell r="I1145">
            <v>10882</v>
          </cell>
          <cell r="L1145">
            <v>8328.9588629999998</v>
          </cell>
        </row>
        <row r="1146">
          <cell r="I1146">
            <v>10883</v>
          </cell>
          <cell r="L1146">
            <v>12813.473998999998</v>
          </cell>
        </row>
        <row r="1147">
          <cell r="I1147">
            <v>10885</v>
          </cell>
          <cell r="L1147">
            <v>14905.724548999999</v>
          </cell>
        </row>
        <row r="1148">
          <cell r="I1148">
            <v>10886</v>
          </cell>
          <cell r="L1148">
            <v>11642.658936</v>
          </cell>
        </row>
        <row r="1149">
          <cell r="I1149">
            <v>10890</v>
          </cell>
          <cell r="L1149">
            <v>4750.0735250000007</v>
          </cell>
        </row>
        <row r="1150">
          <cell r="I1150">
            <v>10893</v>
          </cell>
          <cell r="L1150">
            <v>2109.5643529999998</v>
          </cell>
        </row>
        <row r="1151">
          <cell r="I1151">
            <v>10894</v>
          </cell>
          <cell r="L1151">
            <v>7000.5443720000003</v>
          </cell>
        </row>
        <row r="1152">
          <cell r="I1152">
            <v>10896</v>
          </cell>
          <cell r="L1152">
            <v>5633.2001189999992</v>
          </cell>
        </row>
        <row r="1153">
          <cell r="I1153">
            <v>10901</v>
          </cell>
          <cell r="L1153">
            <v>3475.231636</v>
          </cell>
        </row>
        <row r="1154">
          <cell r="I1154">
            <v>10903</v>
          </cell>
          <cell r="L1154">
            <v>4288.2205809999996</v>
          </cell>
        </row>
        <row r="1155">
          <cell r="I1155">
            <v>10905</v>
          </cell>
          <cell r="L1155">
            <v>8138.8684079999994</v>
          </cell>
        </row>
        <row r="1156">
          <cell r="I1156">
            <v>10906</v>
          </cell>
          <cell r="L1156">
            <v>7558.9008169999997</v>
          </cell>
        </row>
        <row r="1157">
          <cell r="I1157">
            <v>10913</v>
          </cell>
          <cell r="L1157">
            <v>83796.097167</v>
          </cell>
        </row>
        <row r="1158">
          <cell r="I1158">
            <v>10915</v>
          </cell>
          <cell r="L1158">
            <v>16074.568877999998</v>
          </cell>
        </row>
        <row r="1159">
          <cell r="I1159">
            <v>10928</v>
          </cell>
          <cell r="L1159">
            <v>6053.3768629999995</v>
          </cell>
        </row>
        <row r="1160">
          <cell r="I1160">
            <v>10929</v>
          </cell>
          <cell r="L1160">
            <v>7259.1492310000003</v>
          </cell>
        </row>
        <row r="1161">
          <cell r="I1161">
            <v>10931</v>
          </cell>
          <cell r="L1161">
            <v>3798.0747299999998</v>
          </cell>
        </row>
        <row r="1162">
          <cell r="I1162">
            <v>10933</v>
          </cell>
          <cell r="L1162">
            <v>5540.505204</v>
          </cell>
        </row>
        <row r="1163">
          <cell r="I1163">
            <v>10934</v>
          </cell>
          <cell r="L1163">
            <v>3920.7486210000002</v>
          </cell>
        </row>
        <row r="1164">
          <cell r="I1164">
            <v>10935</v>
          </cell>
          <cell r="L1164">
            <v>10494.527069</v>
          </cell>
        </row>
        <row r="1165">
          <cell r="I1165">
            <v>10936</v>
          </cell>
          <cell r="L1165">
            <v>5903.2866519999998</v>
          </cell>
        </row>
        <row r="1166">
          <cell r="I1166">
            <v>10950</v>
          </cell>
          <cell r="L1166">
            <v>13515.835295999999</v>
          </cell>
        </row>
        <row r="1167">
          <cell r="I1167">
            <v>10951</v>
          </cell>
          <cell r="L1167">
            <v>6509.5874790000007</v>
          </cell>
        </row>
        <row r="1168">
          <cell r="I1168">
            <v>10954</v>
          </cell>
          <cell r="L1168">
            <v>6732.6650070000005</v>
          </cell>
        </row>
        <row r="1169">
          <cell r="I1169">
            <v>10956</v>
          </cell>
          <cell r="L1169">
            <v>18107.935913000001</v>
          </cell>
        </row>
        <row r="1170">
          <cell r="I1170">
            <v>10963</v>
          </cell>
          <cell r="L1170">
            <v>77126.366211</v>
          </cell>
        </row>
        <row r="1171">
          <cell r="I1171">
            <v>10965</v>
          </cell>
          <cell r="L1171">
            <v>86249.348631999994</v>
          </cell>
        </row>
        <row r="1172">
          <cell r="I1172">
            <v>10966</v>
          </cell>
          <cell r="L1172">
            <v>85314.962159000002</v>
          </cell>
        </row>
        <row r="1173">
          <cell r="I1173">
            <v>10967</v>
          </cell>
          <cell r="L1173">
            <v>92445.914795000004</v>
          </cell>
        </row>
        <row r="1174">
          <cell r="I1174">
            <v>10968</v>
          </cell>
          <cell r="L1174">
            <v>86918.596191000004</v>
          </cell>
        </row>
        <row r="1175">
          <cell r="I1175">
            <v>10969</v>
          </cell>
          <cell r="L1175">
            <v>81159.642090000008</v>
          </cell>
        </row>
        <row r="1176">
          <cell r="I1176">
            <v>10970</v>
          </cell>
          <cell r="L1176">
            <v>90718.994384999998</v>
          </cell>
        </row>
        <row r="1177">
          <cell r="I1177">
            <v>10975</v>
          </cell>
          <cell r="L1177">
            <v>17905.756957999998</v>
          </cell>
        </row>
        <row r="1178">
          <cell r="I1178">
            <v>10979</v>
          </cell>
          <cell r="L1178">
            <v>77841.061035999999</v>
          </cell>
        </row>
        <row r="1179">
          <cell r="I1179">
            <v>10980</v>
          </cell>
          <cell r="L1179">
            <v>21766.472960999999</v>
          </cell>
        </row>
        <row r="1180">
          <cell r="I1180">
            <v>10981</v>
          </cell>
          <cell r="L1180">
            <v>102396.30419900001</v>
          </cell>
        </row>
        <row r="1181">
          <cell r="I1181">
            <v>10982</v>
          </cell>
          <cell r="L1181">
            <v>91655.474610000005</v>
          </cell>
        </row>
        <row r="1182">
          <cell r="I1182">
            <v>10985</v>
          </cell>
          <cell r="L1182">
            <v>9309.6584169999987</v>
          </cell>
        </row>
        <row r="1183">
          <cell r="I1183">
            <v>10986</v>
          </cell>
          <cell r="L1183">
            <v>4216.1379289999995</v>
          </cell>
        </row>
        <row r="1184">
          <cell r="I1184">
            <v>10990</v>
          </cell>
          <cell r="L1184">
            <v>7064.9235840000001</v>
          </cell>
        </row>
        <row r="1185">
          <cell r="I1185">
            <v>10991</v>
          </cell>
          <cell r="L1185">
            <v>66487.554686000003</v>
          </cell>
        </row>
        <row r="1186">
          <cell r="I1186">
            <v>10994</v>
          </cell>
          <cell r="L1186">
            <v>78573.751464000001</v>
          </cell>
        </row>
        <row r="1187">
          <cell r="I1187">
            <v>10995</v>
          </cell>
          <cell r="L1187">
            <v>17757.577117000001</v>
          </cell>
        </row>
        <row r="1188">
          <cell r="I1188">
            <v>10996</v>
          </cell>
          <cell r="L1188">
            <v>115821.92187399999</v>
          </cell>
        </row>
        <row r="1189">
          <cell r="I1189">
            <v>10998</v>
          </cell>
          <cell r="L1189">
            <v>125515.99804800001</v>
          </cell>
        </row>
        <row r="1190">
          <cell r="I1190">
            <v>11006</v>
          </cell>
          <cell r="L1190">
            <v>14041.407349000001</v>
          </cell>
        </row>
        <row r="1191">
          <cell r="I1191">
            <v>11017</v>
          </cell>
          <cell r="L1191">
            <v>9913.1367800000007</v>
          </cell>
        </row>
        <row r="1192">
          <cell r="I1192">
            <v>11018</v>
          </cell>
          <cell r="L1192">
            <v>7810.5144460000001</v>
          </cell>
        </row>
        <row r="1193">
          <cell r="I1193">
            <v>11019</v>
          </cell>
          <cell r="L1193">
            <v>8739.484437000001</v>
          </cell>
        </row>
        <row r="1194">
          <cell r="I1194">
            <v>11020</v>
          </cell>
          <cell r="L1194">
            <v>1518.3981939999999</v>
          </cell>
        </row>
        <row r="1195">
          <cell r="I1195">
            <v>11021</v>
          </cell>
          <cell r="L1195">
            <v>9628.5404979999985</v>
          </cell>
        </row>
        <row r="1196">
          <cell r="I1196">
            <v>11023</v>
          </cell>
          <cell r="L1196">
            <v>7987.0164490000006</v>
          </cell>
        </row>
        <row r="1197">
          <cell r="I1197">
            <v>11030</v>
          </cell>
          <cell r="L1197">
            <v>10890.905823000001</v>
          </cell>
        </row>
        <row r="1198">
          <cell r="I1198">
            <v>11035</v>
          </cell>
          <cell r="L1198">
            <v>109716.44311600001</v>
          </cell>
        </row>
        <row r="1199">
          <cell r="I1199">
            <v>11040</v>
          </cell>
          <cell r="L1199">
            <v>9903.1742549999999</v>
          </cell>
        </row>
        <row r="1200">
          <cell r="I1200">
            <v>11046</v>
          </cell>
          <cell r="L1200">
            <v>3800.1652760000002</v>
          </cell>
        </row>
        <row r="1201">
          <cell r="I1201">
            <v>11050</v>
          </cell>
          <cell r="L1201">
            <v>40109.136962999997</v>
          </cell>
        </row>
        <row r="1202">
          <cell r="I1202">
            <v>11054</v>
          </cell>
          <cell r="L1202">
            <v>83458.795897999997</v>
          </cell>
        </row>
        <row r="1203">
          <cell r="I1203">
            <v>11055</v>
          </cell>
          <cell r="L1203">
            <v>76902.867675999994</v>
          </cell>
        </row>
        <row r="1204">
          <cell r="I1204">
            <v>11056</v>
          </cell>
          <cell r="L1204">
            <v>84432.899902000005</v>
          </cell>
        </row>
        <row r="1205">
          <cell r="I1205">
            <v>11057</v>
          </cell>
          <cell r="L1205">
            <v>89603.861816999997</v>
          </cell>
        </row>
        <row r="1206">
          <cell r="I1206">
            <v>11058</v>
          </cell>
          <cell r="L1206">
            <v>81957.134032999995</v>
          </cell>
        </row>
        <row r="1207">
          <cell r="I1207">
            <v>11062</v>
          </cell>
          <cell r="L1207">
            <v>8113.294304</v>
          </cell>
        </row>
        <row r="1208">
          <cell r="I1208">
            <v>11068</v>
          </cell>
          <cell r="L1208">
            <v>27888.634886999997</v>
          </cell>
        </row>
        <row r="1209">
          <cell r="I1209">
            <v>11079</v>
          </cell>
          <cell r="L1209">
            <v>2511.3383680000002</v>
          </cell>
        </row>
        <row r="1210">
          <cell r="I1210">
            <v>11089</v>
          </cell>
          <cell r="L1210">
            <v>14988.307151999998</v>
          </cell>
        </row>
        <row r="1211">
          <cell r="I1211">
            <v>11095</v>
          </cell>
          <cell r="L1211">
            <v>48597.989867999997</v>
          </cell>
        </row>
        <row r="1212">
          <cell r="I1212">
            <v>11097</v>
          </cell>
          <cell r="L1212">
            <v>30377.574951000002</v>
          </cell>
        </row>
        <row r="1213">
          <cell r="I1213">
            <v>11100</v>
          </cell>
          <cell r="L1213">
            <v>29674.674072000005</v>
          </cell>
        </row>
        <row r="1214">
          <cell r="I1214">
            <v>11101</v>
          </cell>
          <cell r="L1214">
            <v>68947.416259000005</v>
          </cell>
        </row>
        <row r="1215">
          <cell r="I1215">
            <v>11102</v>
          </cell>
          <cell r="L1215">
            <v>68262.208008000001</v>
          </cell>
        </row>
        <row r="1216">
          <cell r="I1216">
            <v>11103</v>
          </cell>
          <cell r="L1216">
            <v>70297.652344999995</v>
          </cell>
        </row>
        <row r="1217">
          <cell r="I1217">
            <v>11106</v>
          </cell>
          <cell r="L1217">
            <v>61263.683593000002</v>
          </cell>
        </row>
        <row r="1218">
          <cell r="I1218">
            <v>11107</v>
          </cell>
          <cell r="L1218">
            <v>40157.910155999998</v>
          </cell>
        </row>
        <row r="1219">
          <cell r="I1219">
            <v>11109</v>
          </cell>
          <cell r="L1219">
            <v>72477.599122</v>
          </cell>
        </row>
        <row r="1220">
          <cell r="I1220">
            <v>11110</v>
          </cell>
          <cell r="L1220">
            <v>54584.378418</v>
          </cell>
        </row>
        <row r="1221">
          <cell r="I1221">
            <v>11112</v>
          </cell>
          <cell r="L1221">
            <v>46216.018312</v>
          </cell>
        </row>
        <row r="1222">
          <cell r="I1222">
            <v>11113</v>
          </cell>
          <cell r="L1222">
            <v>59922.313475999996</v>
          </cell>
        </row>
        <row r="1223">
          <cell r="I1223">
            <v>11114</v>
          </cell>
          <cell r="L1223">
            <v>3095.4267580000001</v>
          </cell>
        </row>
        <row r="1224">
          <cell r="I1224">
            <v>11120</v>
          </cell>
          <cell r="L1224">
            <v>57768.855712999997</v>
          </cell>
        </row>
        <row r="1225">
          <cell r="I1225">
            <v>11123</v>
          </cell>
          <cell r="L1225">
            <v>54889.263184000003</v>
          </cell>
        </row>
        <row r="1226">
          <cell r="I1226">
            <v>11124</v>
          </cell>
          <cell r="L1226">
            <v>53542.108643000007</v>
          </cell>
        </row>
        <row r="1227">
          <cell r="I1227">
            <v>11125</v>
          </cell>
          <cell r="L1227">
            <v>1985.8908690000001</v>
          </cell>
        </row>
        <row r="1228">
          <cell r="I1228">
            <v>11131</v>
          </cell>
          <cell r="L1228">
            <v>8249.4258420000006</v>
          </cell>
        </row>
        <row r="1229">
          <cell r="I1229">
            <v>11133</v>
          </cell>
          <cell r="L1229">
            <v>13751.126861000001</v>
          </cell>
        </row>
        <row r="1230">
          <cell r="I1230">
            <v>11145</v>
          </cell>
          <cell r="L1230">
            <v>6986.6165149999997</v>
          </cell>
        </row>
        <row r="1231">
          <cell r="I1231">
            <v>11147</v>
          </cell>
          <cell r="L1231">
            <v>5679.7004239999997</v>
          </cell>
        </row>
        <row r="1232">
          <cell r="I1232">
            <v>11152</v>
          </cell>
          <cell r="L1232">
            <v>7095.0005799999999</v>
          </cell>
        </row>
        <row r="1233">
          <cell r="I1233">
            <v>11153</v>
          </cell>
          <cell r="L1233">
            <v>18609.692382000001</v>
          </cell>
        </row>
        <row r="1234">
          <cell r="I1234">
            <v>11156</v>
          </cell>
          <cell r="L1234">
            <v>4577.5405470000005</v>
          </cell>
        </row>
        <row r="1235">
          <cell r="I1235">
            <v>11181</v>
          </cell>
          <cell r="L1235">
            <v>15431.623076</v>
          </cell>
        </row>
        <row r="1236">
          <cell r="I1236">
            <v>11193</v>
          </cell>
          <cell r="L1236">
            <v>2533.586065</v>
          </cell>
        </row>
        <row r="1237">
          <cell r="I1237">
            <v>11244</v>
          </cell>
          <cell r="L1237">
            <v>7133.0893559999995</v>
          </cell>
        </row>
        <row r="1238">
          <cell r="I1238">
            <v>11245</v>
          </cell>
          <cell r="L1238">
            <v>55042.769044000001</v>
          </cell>
        </row>
        <row r="1239">
          <cell r="I1239">
            <v>11257</v>
          </cell>
          <cell r="L1239">
            <v>5927.943268</v>
          </cell>
        </row>
        <row r="1240">
          <cell r="I1240">
            <v>11262</v>
          </cell>
          <cell r="L1240">
            <v>2873.7127949999999</v>
          </cell>
        </row>
        <row r="1241">
          <cell r="I1241">
            <v>11263</v>
          </cell>
          <cell r="L1241">
            <v>93544.090821000005</v>
          </cell>
        </row>
        <row r="1242">
          <cell r="I1242">
            <v>11264</v>
          </cell>
          <cell r="L1242">
            <v>19274.160401000001</v>
          </cell>
        </row>
        <row r="1243">
          <cell r="I1243">
            <v>11266</v>
          </cell>
          <cell r="L1243">
            <v>112818.246094</v>
          </cell>
        </row>
        <row r="1244">
          <cell r="I1244">
            <v>11268</v>
          </cell>
          <cell r="L1244">
            <v>115377.34496999999</v>
          </cell>
        </row>
        <row r="1245">
          <cell r="I1245">
            <v>11271</v>
          </cell>
          <cell r="L1245">
            <v>109588.44433599999</v>
          </cell>
        </row>
        <row r="1246">
          <cell r="I1246">
            <v>11275</v>
          </cell>
          <cell r="L1246">
            <v>32123.406981999997</v>
          </cell>
        </row>
        <row r="1247">
          <cell r="I1247">
            <v>11276</v>
          </cell>
          <cell r="L1247">
            <v>4358.8125300000002</v>
          </cell>
        </row>
        <row r="1248">
          <cell r="I1248">
            <v>11278</v>
          </cell>
          <cell r="L1248">
            <v>83740.163331000003</v>
          </cell>
        </row>
        <row r="1249">
          <cell r="I1249">
            <v>11280</v>
          </cell>
          <cell r="L1249">
            <v>68973.774902999998</v>
          </cell>
        </row>
        <row r="1250">
          <cell r="I1250">
            <v>11281</v>
          </cell>
          <cell r="L1250">
            <v>15118.819153</v>
          </cell>
        </row>
        <row r="1251">
          <cell r="I1251">
            <v>11282</v>
          </cell>
          <cell r="L1251">
            <v>84785.055664999993</v>
          </cell>
        </row>
        <row r="1252">
          <cell r="I1252">
            <v>11283</v>
          </cell>
          <cell r="L1252">
            <v>4304.4923699999999</v>
          </cell>
        </row>
        <row r="1253">
          <cell r="I1253">
            <v>11284</v>
          </cell>
          <cell r="L1253">
            <v>29189.227661000001</v>
          </cell>
        </row>
        <row r="1254">
          <cell r="I1254">
            <v>11285</v>
          </cell>
          <cell r="L1254">
            <v>24059.237304000002</v>
          </cell>
        </row>
        <row r="1255">
          <cell r="I1255">
            <v>11287</v>
          </cell>
          <cell r="L1255">
            <v>52329.284546000003</v>
          </cell>
        </row>
        <row r="1256">
          <cell r="I1256">
            <v>11288</v>
          </cell>
          <cell r="L1256">
            <v>59592.463256999996</v>
          </cell>
        </row>
        <row r="1257">
          <cell r="I1257">
            <v>11289</v>
          </cell>
          <cell r="L1257">
            <v>106890.3125</v>
          </cell>
        </row>
        <row r="1258">
          <cell r="I1258">
            <v>11290</v>
          </cell>
          <cell r="L1258">
            <v>58213.771727999992</v>
          </cell>
        </row>
        <row r="1259">
          <cell r="I1259">
            <v>11291</v>
          </cell>
          <cell r="L1259">
            <v>37996.839598999999</v>
          </cell>
        </row>
        <row r="1260">
          <cell r="I1260">
            <v>11293</v>
          </cell>
          <cell r="L1260">
            <v>86055.356690000001</v>
          </cell>
        </row>
        <row r="1261">
          <cell r="I1261">
            <v>11294</v>
          </cell>
          <cell r="L1261">
            <v>80126.821533000009</v>
          </cell>
        </row>
        <row r="1262">
          <cell r="I1262">
            <v>11296</v>
          </cell>
          <cell r="L1262">
            <v>98270.107910000006</v>
          </cell>
        </row>
        <row r="1263">
          <cell r="I1263">
            <v>11297</v>
          </cell>
          <cell r="L1263">
            <v>91707.798340999987</v>
          </cell>
        </row>
        <row r="1264">
          <cell r="I1264">
            <v>11311</v>
          </cell>
          <cell r="L1264">
            <v>36807.967895000002</v>
          </cell>
        </row>
        <row r="1265">
          <cell r="I1265">
            <v>11312</v>
          </cell>
          <cell r="L1265">
            <v>35687.241821000003</v>
          </cell>
        </row>
        <row r="1266">
          <cell r="I1266">
            <v>11315</v>
          </cell>
          <cell r="L1266">
            <v>14273.426217</v>
          </cell>
        </row>
        <row r="1267">
          <cell r="I1267">
            <v>11326</v>
          </cell>
          <cell r="L1267">
            <v>52826.163086</v>
          </cell>
        </row>
        <row r="1268">
          <cell r="I1268">
            <v>11327</v>
          </cell>
          <cell r="L1268">
            <v>75592.974121000007</v>
          </cell>
        </row>
        <row r="1269">
          <cell r="I1269">
            <v>11329</v>
          </cell>
          <cell r="L1269">
            <v>70309.541259999998</v>
          </cell>
        </row>
        <row r="1270">
          <cell r="I1270">
            <v>11370</v>
          </cell>
          <cell r="L1270">
            <v>30377.574951000002</v>
          </cell>
        </row>
        <row r="1271">
          <cell r="I1271">
            <v>11371</v>
          </cell>
          <cell r="L1271">
            <v>66244.214842999994</v>
          </cell>
        </row>
        <row r="1272">
          <cell r="I1272">
            <v>11379</v>
          </cell>
          <cell r="L1272">
            <v>28646.955994000004</v>
          </cell>
        </row>
        <row r="1273">
          <cell r="I1273">
            <v>11382</v>
          </cell>
          <cell r="L1273">
            <v>37115.869628</v>
          </cell>
        </row>
        <row r="1274">
          <cell r="I1274">
            <v>11407</v>
          </cell>
          <cell r="L1274">
            <v>10854.875029000001</v>
          </cell>
        </row>
        <row r="1275">
          <cell r="I1275">
            <v>11414</v>
          </cell>
          <cell r="L1275">
            <v>13197.023970999999</v>
          </cell>
        </row>
        <row r="1276">
          <cell r="I1276">
            <v>11420</v>
          </cell>
          <cell r="L1276">
            <v>14332.361710000001</v>
          </cell>
        </row>
        <row r="1277">
          <cell r="I1277">
            <v>11421</v>
          </cell>
          <cell r="L1277">
            <v>28623.254272999999</v>
          </cell>
        </row>
        <row r="1278">
          <cell r="I1278">
            <v>11481</v>
          </cell>
          <cell r="L1278">
            <v>64551.978757999997</v>
          </cell>
        </row>
        <row r="1279">
          <cell r="I1279">
            <v>11483</v>
          </cell>
          <cell r="L1279">
            <v>72327.478027999998</v>
          </cell>
        </row>
        <row r="1280">
          <cell r="I1280">
            <v>11484</v>
          </cell>
          <cell r="L1280">
            <v>3220.6386430000002</v>
          </cell>
        </row>
        <row r="1281">
          <cell r="I1281">
            <v>11485</v>
          </cell>
          <cell r="L1281">
            <v>5779.9780280000004</v>
          </cell>
        </row>
        <row r="1282">
          <cell r="I1282">
            <v>11492</v>
          </cell>
          <cell r="L1282">
            <v>2094.7124569999996</v>
          </cell>
        </row>
        <row r="1283">
          <cell r="I1283">
            <v>11500</v>
          </cell>
          <cell r="L1283">
            <v>5807.6834099999996</v>
          </cell>
        </row>
        <row r="1284">
          <cell r="I1284">
            <v>11503</v>
          </cell>
          <cell r="L1284">
            <v>13051.935400999999</v>
          </cell>
        </row>
        <row r="1285">
          <cell r="I1285">
            <v>11513</v>
          </cell>
          <cell r="L1285">
            <v>5373.9653250000001</v>
          </cell>
        </row>
        <row r="1286">
          <cell r="I1286">
            <v>11514</v>
          </cell>
          <cell r="L1286">
            <v>37513.746428999999</v>
          </cell>
        </row>
        <row r="1287">
          <cell r="I1287">
            <v>11536</v>
          </cell>
          <cell r="L1287">
            <v>32699.622650000001</v>
          </cell>
        </row>
        <row r="1288">
          <cell r="I1288">
            <v>11541</v>
          </cell>
          <cell r="L1288">
            <v>12539.285626000001</v>
          </cell>
        </row>
        <row r="1289">
          <cell r="I1289">
            <v>11556</v>
          </cell>
          <cell r="L1289">
            <v>68415.850158999994</v>
          </cell>
        </row>
        <row r="1290">
          <cell r="I1290">
            <v>11564</v>
          </cell>
          <cell r="L1290">
            <v>20388.380538999998</v>
          </cell>
        </row>
        <row r="1291">
          <cell r="I1291">
            <v>11580</v>
          </cell>
          <cell r="L1291">
            <v>25754.136597999997</v>
          </cell>
        </row>
        <row r="1292">
          <cell r="I1292">
            <v>11586</v>
          </cell>
          <cell r="L1292">
            <v>29003.759962000004</v>
          </cell>
        </row>
        <row r="1293">
          <cell r="I1293">
            <v>11590</v>
          </cell>
          <cell r="L1293">
            <v>38373.061950999996</v>
          </cell>
        </row>
        <row r="1294">
          <cell r="I1294">
            <v>11595</v>
          </cell>
          <cell r="L1294">
            <v>23424.627213</v>
          </cell>
        </row>
        <row r="1295">
          <cell r="I1295">
            <v>11599</v>
          </cell>
          <cell r="L1295">
            <v>25309.591154999998</v>
          </cell>
        </row>
        <row r="1296">
          <cell r="I1296">
            <v>11610</v>
          </cell>
          <cell r="L1296">
            <v>28722.960083000002</v>
          </cell>
        </row>
        <row r="1297">
          <cell r="I1297">
            <v>11614</v>
          </cell>
          <cell r="L1297">
            <v>12501.948668999999</v>
          </cell>
        </row>
        <row r="1298">
          <cell r="I1298">
            <v>11618</v>
          </cell>
          <cell r="L1298">
            <v>2490.3083449999999</v>
          </cell>
        </row>
        <row r="1299">
          <cell r="I1299">
            <v>11635</v>
          </cell>
          <cell r="L1299">
            <v>34042.628295999995</v>
          </cell>
        </row>
        <row r="1300">
          <cell r="I1300">
            <v>11638</v>
          </cell>
          <cell r="L1300">
            <v>5287.0431979999994</v>
          </cell>
        </row>
        <row r="1301">
          <cell r="I1301">
            <v>11642</v>
          </cell>
          <cell r="L1301">
            <v>4465.1333599999998</v>
          </cell>
        </row>
        <row r="1302">
          <cell r="I1302">
            <v>11644</v>
          </cell>
          <cell r="L1302">
            <v>4188.6383540000006</v>
          </cell>
        </row>
        <row r="1303">
          <cell r="I1303">
            <v>11645</v>
          </cell>
          <cell r="L1303">
            <v>4122.0202829999998</v>
          </cell>
        </row>
        <row r="1304">
          <cell r="I1304">
            <v>11660</v>
          </cell>
          <cell r="L1304">
            <v>20230.786781000003</v>
          </cell>
        </row>
        <row r="1305">
          <cell r="I1305">
            <v>11697</v>
          </cell>
          <cell r="L1305">
            <v>8374.4174280000007</v>
          </cell>
        </row>
        <row r="1306">
          <cell r="I1306">
            <v>11707</v>
          </cell>
          <cell r="L1306">
            <v>4987.3271220000006</v>
          </cell>
        </row>
        <row r="1307">
          <cell r="I1307">
            <v>11709</v>
          </cell>
          <cell r="L1307">
            <v>221.989205</v>
          </cell>
        </row>
        <row r="1308">
          <cell r="I1308">
            <v>11741</v>
          </cell>
          <cell r="L1308">
            <v>6657.7135639999997</v>
          </cell>
        </row>
        <row r="1309">
          <cell r="I1309">
            <v>11748</v>
          </cell>
          <cell r="L1309">
            <v>3053.7387760000001</v>
          </cell>
        </row>
        <row r="1310">
          <cell r="I1310">
            <v>11757</v>
          </cell>
          <cell r="L1310">
            <v>294.85599500000001</v>
          </cell>
        </row>
        <row r="1311">
          <cell r="I1311">
            <v>11762</v>
          </cell>
          <cell r="L1311">
            <v>1249.7667630000001</v>
          </cell>
        </row>
        <row r="1312">
          <cell r="I1312">
            <v>11809</v>
          </cell>
          <cell r="L1312">
            <v>6775.3129609999996</v>
          </cell>
        </row>
        <row r="1313">
          <cell r="I1313">
            <v>11820</v>
          </cell>
          <cell r="L1313">
            <v>5802.744248</v>
          </cell>
        </row>
        <row r="1314">
          <cell r="I1314">
            <v>11867</v>
          </cell>
          <cell r="L1314">
            <v>9241.6118150000002</v>
          </cell>
        </row>
        <row r="1315">
          <cell r="I1315">
            <v>11878</v>
          </cell>
          <cell r="L1315">
            <v>2817.9409849999997</v>
          </cell>
        </row>
        <row r="1316">
          <cell r="I1316">
            <v>11882</v>
          </cell>
          <cell r="L1316">
            <v>3149.8520269999999</v>
          </cell>
        </row>
        <row r="1317">
          <cell r="I1317">
            <v>11987</v>
          </cell>
          <cell r="L1317">
            <v>32803.447144999998</v>
          </cell>
        </row>
        <row r="1318">
          <cell r="I1318">
            <v>11997</v>
          </cell>
          <cell r="L1318">
            <v>16223.545776999999</v>
          </cell>
        </row>
        <row r="1319">
          <cell r="I1319">
            <v>12007</v>
          </cell>
          <cell r="L1319">
            <v>70536.924316000004</v>
          </cell>
        </row>
        <row r="1320">
          <cell r="I1320">
            <v>12009</v>
          </cell>
          <cell r="L1320">
            <v>72450.113770000011</v>
          </cell>
        </row>
        <row r="1321">
          <cell r="I1321">
            <v>12010</v>
          </cell>
          <cell r="L1321">
            <v>77742.973633000001</v>
          </cell>
        </row>
        <row r="1322">
          <cell r="I1322">
            <v>12035</v>
          </cell>
          <cell r="L1322">
            <v>43929.51599</v>
          </cell>
        </row>
        <row r="1323">
          <cell r="I1323">
            <v>12040</v>
          </cell>
          <cell r="L1323">
            <v>55737.450194000005</v>
          </cell>
        </row>
        <row r="1324">
          <cell r="I1324">
            <v>12065</v>
          </cell>
          <cell r="L1324">
            <v>27327.619750000002</v>
          </cell>
        </row>
        <row r="1325">
          <cell r="I1325">
            <v>12104</v>
          </cell>
          <cell r="L1325">
            <v>25464.652495000002</v>
          </cell>
        </row>
        <row r="1326">
          <cell r="I1326">
            <v>12128</v>
          </cell>
          <cell r="L1326">
            <v>48864.369446999997</v>
          </cell>
        </row>
        <row r="1327">
          <cell r="I1327">
            <v>12152</v>
          </cell>
          <cell r="L1327">
            <v>21103.948774000004</v>
          </cell>
        </row>
        <row r="1328">
          <cell r="I1328">
            <v>12193</v>
          </cell>
          <cell r="L1328">
            <v>10309.898341</v>
          </cell>
        </row>
        <row r="1329">
          <cell r="I1329">
            <v>12197</v>
          </cell>
          <cell r="L1329">
            <v>12461.481034</v>
          </cell>
        </row>
        <row r="1330">
          <cell r="I1330">
            <v>12223</v>
          </cell>
          <cell r="L1330">
            <v>5268.1144560000002</v>
          </cell>
        </row>
        <row r="1331">
          <cell r="I1331">
            <v>12225</v>
          </cell>
          <cell r="L1331">
            <v>7306.3331920000001</v>
          </cell>
        </row>
        <row r="1332">
          <cell r="I1332">
            <v>12238</v>
          </cell>
          <cell r="L1332">
            <v>94625.680664</v>
          </cell>
        </row>
        <row r="1333">
          <cell r="I1333">
            <v>12239</v>
          </cell>
          <cell r="L1333">
            <v>96909.632813000004</v>
          </cell>
        </row>
        <row r="1334">
          <cell r="I1334">
            <v>12240</v>
          </cell>
          <cell r="L1334">
            <v>14370.526443000001</v>
          </cell>
        </row>
        <row r="1335">
          <cell r="I1335">
            <v>12241</v>
          </cell>
          <cell r="L1335">
            <v>91075.8125</v>
          </cell>
        </row>
        <row r="1336">
          <cell r="I1336">
            <v>12242</v>
          </cell>
          <cell r="L1336">
            <v>94547.620117999992</v>
          </cell>
        </row>
        <row r="1337">
          <cell r="I1337">
            <v>12245</v>
          </cell>
          <cell r="L1337">
            <v>102974.18408199999</v>
          </cell>
        </row>
        <row r="1338">
          <cell r="I1338">
            <v>12247</v>
          </cell>
          <cell r="L1338">
            <v>97054.380858999997</v>
          </cell>
        </row>
        <row r="1339">
          <cell r="I1339">
            <v>12253</v>
          </cell>
          <cell r="L1339">
            <v>100722.992186</v>
          </cell>
        </row>
        <row r="1340">
          <cell r="I1340">
            <v>12267</v>
          </cell>
          <cell r="L1340">
            <v>75866.817871000007</v>
          </cell>
        </row>
        <row r="1341">
          <cell r="I1341">
            <v>12268</v>
          </cell>
          <cell r="L1341">
            <v>59105.393311</v>
          </cell>
        </row>
        <row r="1342">
          <cell r="I1342">
            <v>12270</v>
          </cell>
          <cell r="L1342">
            <v>78630.277344000002</v>
          </cell>
        </row>
        <row r="1343">
          <cell r="I1343">
            <v>12390</v>
          </cell>
          <cell r="L1343">
            <v>9534.452636</v>
          </cell>
        </row>
        <row r="1344">
          <cell r="I1344">
            <v>12393</v>
          </cell>
          <cell r="L1344">
            <v>6070.6447619999999</v>
          </cell>
        </row>
        <row r="1345">
          <cell r="I1345">
            <v>12396</v>
          </cell>
          <cell r="L1345">
            <v>5432.0067510000008</v>
          </cell>
        </row>
        <row r="1346">
          <cell r="I1346">
            <v>12432</v>
          </cell>
          <cell r="L1346">
            <v>15560.216569</v>
          </cell>
        </row>
        <row r="1347">
          <cell r="I1347">
            <v>12482</v>
          </cell>
          <cell r="L1347">
            <v>16592.353523999998</v>
          </cell>
        </row>
        <row r="1348">
          <cell r="I1348">
            <v>12499</v>
          </cell>
          <cell r="L1348">
            <v>9178.1840809999994</v>
          </cell>
        </row>
        <row r="1349">
          <cell r="I1349">
            <v>12545</v>
          </cell>
          <cell r="L1349">
            <v>3277.664628</v>
          </cell>
        </row>
        <row r="1350">
          <cell r="I1350">
            <v>12547</v>
          </cell>
          <cell r="L1350">
            <v>56855.946776999997</v>
          </cell>
        </row>
        <row r="1351">
          <cell r="I1351">
            <v>12548</v>
          </cell>
          <cell r="L1351">
            <v>6278.0195919999996</v>
          </cell>
        </row>
        <row r="1352">
          <cell r="I1352">
            <v>12561</v>
          </cell>
          <cell r="L1352">
            <v>41058.492492999998</v>
          </cell>
        </row>
        <row r="1353">
          <cell r="I1353">
            <v>12562</v>
          </cell>
          <cell r="L1353">
            <v>12631.917267000001</v>
          </cell>
        </row>
        <row r="1354">
          <cell r="I1354">
            <v>12568</v>
          </cell>
          <cell r="L1354">
            <v>12337.072174000001</v>
          </cell>
        </row>
        <row r="1355">
          <cell r="I1355">
            <v>12571</v>
          </cell>
          <cell r="L1355">
            <v>64289.620848999999</v>
          </cell>
        </row>
        <row r="1356">
          <cell r="I1356">
            <v>12572</v>
          </cell>
          <cell r="L1356">
            <v>64289.620848999999</v>
          </cell>
        </row>
        <row r="1357">
          <cell r="I1357">
            <v>12573</v>
          </cell>
          <cell r="L1357">
            <v>63573.535155999998</v>
          </cell>
        </row>
        <row r="1358">
          <cell r="I1358">
            <v>12574</v>
          </cell>
          <cell r="L1358">
            <v>63573.535155999998</v>
          </cell>
        </row>
        <row r="1359">
          <cell r="I1359">
            <v>12578</v>
          </cell>
          <cell r="L1359">
            <v>50143.667969000002</v>
          </cell>
        </row>
        <row r="1360">
          <cell r="I1360">
            <v>12579</v>
          </cell>
          <cell r="L1360">
            <v>55336.939940999997</v>
          </cell>
        </row>
        <row r="1361">
          <cell r="I1361">
            <v>12582</v>
          </cell>
          <cell r="L1361">
            <v>98463.736327000006</v>
          </cell>
        </row>
        <row r="1362">
          <cell r="I1362">
            <v>12583</v>
          </cell>
          <cell r="L1362">
            <v>92882.272950000013</v>
          </cell>
        </row>
        <row r="1363">
          <cell r="I1363">
            <v>12584</v>
          </cell>
          <cell r="L1363">
            <v>93827.263182999988</v>
          </cell>
        </row>
        <row r="1364">
          <cell r="I1364">
            <v>12585</v>
          </cell>
          <cell r="L1364">
            <v>102189.707518</v>
          </cell>
        </row>
        <row r="1365">
          <cell r="I1365">
            <v>12586</v>
          </cell>
          <cell r="L1365">
            <v>99561.201172000001</v>
          </cell>
        </row>
        <row r="1366">
          <cell r="I1366">
            <v>12589</v>
          </cell>
          <cell r="L1366">
            <v>96212.436522999997</v>
          </cell>
        </row>
        <row r="1367">
          <cell r="I1367">
            <v>12591</v>
          </cell>
          <cell r="L1367">
            <v>101315.645019</v>
          </cell>
        </row>
        <row r="1368">
          <cell r="I1368">
            <v>12592</v>
          </cell>
          <cell r="L1368">
            <v>95558.247558999996</v>
          </cell>
        </row>
        <row r="1369">
          <cell r="I1369">
            <v>12593</v>
          </cell>
          <cell r="L1369">
            <v>100002.846192</v>
          </cell>
        </row>
        <row r="1370">
          <cell r="I1370">
            <v>12601</v>
          </cell>
          <cell r="L1370">
            <v>3410.8277350000003</v>
          </cell>
        </row>
        <row r="1371">
          <cell r="I1371">
            <v>12642</v>
          </cell>
          <cell r="L1371">
            <v>13903.827728</v>
          </cell>
        </row>
        <row r="1372">
          <cell r="I1372">
            <v>12645</v>
          </cell>
          <cell r="L1372">
            <v>10789.809456999999</v>
          </cell>
        </row>
        <row r="1373">
          <cell r="I1373">
            <v>12652</v>
          </cell>
          <cell r="L1373">
            <v>4805.8404569999993</v>
          </cell>
        </row>
        <row r="1374">
          <cell r="I1374">
            <v>12664</v>
          </cell>
          <cell r="L1374">
            <v>1751.1068839999998</v>
          </cell>
        </row>
        <row r="1375">
          <cell r="I1375">
            <v>12668</v>
          </cell>
          <cell r="L1375">
            <v>1984.2148099999999</v>
          </cell>
        </row>
        <row r="1376">
          <cell r="I1376">
            <v>12671</v>
          </cell>
          <cell r="L1376">
            <v>5768.1224970000003</v>
          </cell>
        </row>
        <row r="1377">
          <cell r="I1377">
            <v>12673</v>
          </cell>
          <cell r="L1377">
            <v>4385.7147169999998</v>
          </cell>
        </row>
        <row r="1378">
          <cell r="I1378">
            <v>12680</v>
          </cell>
          <cell r="L1378">
            <v>9780.2412110000005</v>
          </cell>
        </row>
        <row r="1379">
          <cell r="I1379">
            <v>12683</v>
          </cell>
          <cell r="L1379">
            <v>29554.050689</v>
          </cell>
        </row>
        <row r="1380">
          <cell r="I1380">
            <v>12685</v>
          </cell>
          <cell r="L1380">
            <v>7801.0156090000009</v>
          </cell>
        </row>
        <row r="1381">
          <cell r="I1381">
            <v>12686</v>
          </cell>
          <cell r="L1381">
            <v>782.17778299999998</v>
          </cell>
        </row>
        <row r="1382">
          <cell r="I1382">
            <v>12693</v>
          </cell>
          <cell r="L1382">
            <v>8053.1558179999993</v>
          </cell>
        </row>
        <row r="1383">
          <cell r="I1383">
            <v>12713</v>
          </cell>
          <cell r="L1383">
            <v>22545.586853000001</v>
          </cell>
        </row>
        <row r="1384">
          <cell r="I1384">
            <v>12728</v>
          </cell>
          <cell r="L1384">
            <v>26355.029542</v>
          </cell>
        </row>
        <row r="1385">
          <cell r="I1385">
            <v>12742</v>
          </cell>
          <cell r="L1385">
            <v>19133.316909000001</v>
          </cell>
        </row>
        <row r="1386">
          <cell r="I1386">
            <v>12749</v>
          </cell>
          <cell r="L1386">
            <v>94714.805664</v>
          </cell>
        </row>
        <row r="1387">
          <cell r="I1387">
            <v>12750</v>
          </cell>
          <cell r="L1387">
            <v>59986.001464999994</v>
          </cell>
        </row>
        <row r="1388">
          <cell r="I1388">
            <v>12753</v>
          </cell>
          <cell r="L1388">
            <v>59330.226561999996</v>
          </cell>
        </row>
        <row r="1389">
          <cell r="I1389">
            <v>12758</v>
          </cell>
          <cell r="L1389">
            <v>59286.931641000003</v>
          </cell>
        </row>
        <row r="1390">
          <cell r="I1390">
            <v>12759</v>
          </cell>
          <cell r="L1390">
            <v>57944.099853</v>
          </cell>
        </row>
        <row r="1391">
          <cell r="I1391">
            <v>12761</v>
          </cell>
          <cell r="L1391">
            <v>57994.660400000001</v>
          </cell>
        </row>
        <row r="1392">
          <cell r="I1392">
            <v>12767</v>
          </cell>
          <cell r="L1392">
            <v>67661.430053999997</v>
          </cell>
        </row>
        <row r="1393">
          <cell r="I1393">
            <v>12768</v>
          </cell>
          <cell r="L1393">
            <v>68332.135252000007</v>
          </cell>
        </row>
        <row r="1394">
          <cell r="I1394">
            <v>12783</v>
          </cell>
          <cell r="L1394">
            <v>3655.3593099999998</v>
          </cell>
        </row>
        <row r="1395">
          <cell r="I1395">
            <v>12800</v>
          </cell>
          <cell r="L1395">
            <v>15620.141602</v>
          </cell>
        </row>
        <row r="1396">
          <cell r="I1396">
            <v>12821</v>
          </cell>
          <cell r="L1396">
            <v>5272.9254940000001</v>
          </cell>
        </row>
        <row r="1397">
          <cell r="I1397">
            <v>12823</v>
          </cell>
          <cell r="L1397">
            <v>42594.265380000004</v>
          </cell>
        </row>
        <row r="1398">
          <cell r="I1398">
            <v>12825</v>
          </cell>
          <cell r="L1398">
            <v>7081.0339370000002</v>
          </cell>
        </row>
        <row r="1399">
          <cell r="I1399">
            <v>12830</v>
          </cell>
          <cell r="L1399">
            <v>37321.340330999999</v>
          </cell>
        </row>
        <row r="1400">
          <cell r="I1400">
            <v>12832</v>
          </cell>
          <cell r="L1400">
            <v>72680.182004999995</v>
          </cell>
        </row>
        <row r="1401">
          <cell r="I1401">
            <v>12833</v>
          </cell>
          <cell r="L1401">
            <v>50684.825561999998</v>
          </cell>
        </row>
        <row r="1402">
          <cell r="I1402">
            <v>12834</v>
          </cell>
          <cell r="L1402">
            <v>47183.153808999996</v>
          </cell>
        </row>
        <row r="1403">
          <cell r="I1403">
            <v>12836</v>
          </cell>
          <cell r="L1403">
            <v>37048.966187000005</v>
          </cell>
        </row>
        <row r="1404">
          <cell r="I1404">
            <v>12837</v>
          </cell>
          <cell r="L1404">
            <v>92878.752928999995</v>
          </cell>
        </row>
        <row r="1405">
          <cell r="I1405">
            <v>12838</v>
          </cell>
          <cell r="L1405">
            <v>95406.507812000011</v>
          </cell>
        </row>
        <row r="1406">
          <cell r="I1406">
            <v>12841</v>
          </cell>
          <cell r="L1406">
            <v>41508.326173000001</v>
          </cell>
        </row>
        <row r="1407">
          <cell r="I1407">
            <v>12880</v>
          </cell>
          <cell r="L1407">
            <v>21824.116011999999</v>
          </cell>
        </row>
        <row r="1408">
          <cell r="I1408">
            <v>12908</v>
          </cell>
          <cell r="L1408">
            <v>15435.340088000001</v>
          </cell>
        </row>
        <row r="1409">
          <cell r="I1409">
            <v>12909</v>
          </cell>
          <cell r="L1409">
            <v>4170.0381260000004</v>
          </cell>
        </row>
        <row r="1410">
          <cell r="I1410">
            <v>12929</v>
          </cell>
          <cell r="L1410">
            <v>101768.646485</v>
          </cell>
        </row>
        <row r="1411">
          <cell r="I1411">
            <v>12932</v>
          </cell>
          <cell r="L1411">
            <v>113677.74316300001</v>
          </cell>
        </row>
        <row r="1412">
          <cell r="I1412">
            <v>12933</v>
          </cell>
          <cell r="L1412">
            <v>13604.606628000001</v>
          </cell>
        </row>
        <row r="1413">
          <cell r="I1413">
            <v>12934</v>
          </cell>
          <cell r="L1413">
            <v>10296.411437999999</v>
          </cell>
        </row>
        <row r="1414">
          <cell r="I1414">
            <v>12935</v>
          </cell>
          <cell r="L1414">
            <v>107539.45849600001</v>
          </cell>
        </row>
        <row r="1415">
          <cell r="I1415">
            <v>12943</v>
          </cell>
          <cell r="L1415">
            <v>107482.219727</v>
          </cell>
        </row>
        <row r="1416">
          <cell r="I1416">
            <v>12944</v>
          </cell>
          <cell r="L1416">
            <v>102463.02636799999</v>
          </cell>
        </row>
        <row r="1417">
          <cell r="I1417">
            <v>12945</v>
          </cell>
          <cell r="L1417">
            <v>104888.98535100001</v>
          </cell>
        </row>
        <row r="1418">
          <cell r="I1418">
            <v>12946</v>
          </cell>
          <cell r="L1418">
            <v>102674.81054599999</v>
          </cell>
        </row>
        <row r="1419">
          <cell r="I1419">
            <v>12949</v>
          </cell>
          <cell r="L1419">
            <v>115601.652831</v>
          </cell>
        </row>
        <row r="1420">
          <cell r="I1420">
            <v>12950</v>
          </cell>
          <cell r="L1420">
            <v>122361.115234</v>
          </cell>
        </row>
        <row r="1421">
          <cell r="I1421">
            <v>12952</v>
          </cell>
          <cell r="L1421">
            <v>104296.42773499999</v>
          </cell>
        </row>
        <row r="1422">
          <cell r="I1422">
            <v>12953</v>
          </cell>
          <cell r="L1422">
            <v>18064.688109999999</v>
          </cell>
        </row>
        <row r="1423">
          <cell r="I1423">
            <v>12955</v>
          </cell>
          <cell r="L1423">
            <v>94714.805664</v>
          </cell>
        </row>
        <row r="1424">
          <cell r="I1424">
            <v>12957</v>
          </cell>
          <cell r="L1424">
            <v>99640.453125</v>
          </cell>
        </row>
        <row r="1425">
          <cell r="I1425">
            <v>12970</v>
          </cell>
          <cell r="L1425">
            <v>346.48180699999995</v>
          </cell>
        </row>
        <row r="1426">
          <cell r="I1426">
            <v>12975</v>
          </cell>
          <cell r="L1426">
            <v>3208.9474340000002</v>
          </cell>
        </row>
        <row r="1427">
          <cell r="I1427">
            <v>12977</v>
          </cell>
          <cell r="L1427">
            <v>13557.576438</v>
          </cell>
        </row>
        <row r="1428">
          <cell r="I1428">
            <v>12983</v>
          </cell>
          <cell r="L1428">
            <v>28573.979889000002</v>
          </cell>
        </row>
        <row r="1429">
          <cell r="I1429">
            <v>12985</v>
          </cell>
          <cell r="L1429">
            <v>14308.452271</v>
          </cell>
        </row>
        <row r="1430">
          <cell r="I1430">
            <v>12987</v>
          </cell>
          <cell r="L1430">
            <v>25190.327423999999</v>
          </cell>
        </row>
        <row r="1431">
          <cell r="I1431">
            <v>12994</v>
          </cell>
          <cell r="L1431">
            <v>12577.36959</v>
          </cell>
        </row>
        <row r="1432">
          <cell r="I1432">
            <v>13001</v>
          </cell>
          <cell r="L1432">
            <v>9894.8620010000013</v>
          </cell>
        </row>
        <row r="1433">
          <cell r="I1433">
            <v>13010</v>
          </cell>
          <cell r="L1433">
            <v>10878.200996</v>
          </cell>
        </row>
        <row r="1434">
          <cell r="I1434">
            <v>13013</v>
          </cell>
          <cell r="L1434">
            <v>7670.8028080000004</v>
          </cell>
        </row>
        <row r="1435">
          <cell r="I1435">
            <v>13026</v>
          </cell>
          <cell r="L1435">
            <v>13889.524460000001</v>
          </cell>
        </row>
        <row r="1436">
          <cell r="I1436">
            <v>13034</v>
          </cell>
          <cell r="L1436">
            <v>38825.861572000002</v>
          </cell>
        </row>
        <row r="1437">
          <cell r="I1437">
            <v>13035</v>
          </cell>
          <cell r="L1437">
            <v>64972.508055999999</v>
          </cell>
        </row>
        <row r="1438">
          <cell r="I1438">
            <v>13036</v>
          </cell>
          <cell r="L1438">
            <v>57423.339111000001</v>
          </cell>
        </row>
        <row r="1439">
          <cell r="I1439">
            <v>13037</v>
          </cell>
          <cell r="L1439">
            <v>63557.515380000004</v>
          </cell>
        </row>
        <row r="1440">
          <cell r="I1440">
            <v>13046</v>
          </cell>
          <cell r="L1440">
            <v>52806.280028000001</v>
          </cell>
        </row>
        <row r="1441">
          <cell r="I1441">
            <v>13051</v>
          </cell>
          <cell r="L1441">
            <v>59972.597413000003</v>
          </cell>
        </row>
        <row r="1442">
          <cell r="I1442">
            <v>13052</v>
          </cell>
          <cell r="L1442">
            <v>65073.629884000009</v>
          </cell>
        </row>
        <row r="1443">
          <cell r="I1443">
            <v>13053</v>
          </cell>
          <cell r="L1443">
            <v>27888.634886999997</v>
          </cell>
        </row>
        <row r="1444">
          <cell r="I1444">
            <v>13056</v>
          </cell>
          <cell r="L1444">
            <v>53754.617677000002</v>
          </cell>
        </row>
        <row r="1445">
          <cell r="I1445">
            <v>13066</v>
          </cell>
          <cell r="L1445">
            <v>3950.6011150000004</v>
          </cell>
        </row>
        <row r="1446">
          <cell r="I1446">
            <v>13068</v>
          </cell>
          <cell r="L1446">
            <v>7897.4582549999996</v>
          </cell>
        </row>
        <row r="1447">
          <cell r="I1447">
            <v>13069</v>
          </cell>
          <cell r="L1447">
            <v>25901.370910999998</v>
          </cell>
        </row>
        <row r="1448">
          <cell r="I1448">
            <v>13099</v>
          </cell>
          <cell r="L1448">
            <v>88369.321777999998</v>
          </cell>
        </row>
        <row r="1449">
          <cell r="I1449">
            <v>13100</v>
          </cell>
          <cell r="L1449">
            <v>94113.780763000002</v>
          </cell>
        </row>
        <row r="1450">
          <cell r="I1450">
            <v>13115</v>
          </cell>
          <cell r="L1450">
            <v>39420.285094999999</v>
          </cell>
        </row>
        <row r="1451">
          <cell r="I1451">
            <v>13116</v>
          </cell>
          <cell r="L1451">
            <v>36140.441284</v>
          </cell>
        </row>
        <row r="1452">
          <cell r="I1452">
            <v>13117</v>
          </cell>
          <cell r="L1452">
            <v>46885.750975999996</v>
          </cell>
        </row>
        <row r="1453">
          <cell r="I1453">
            <v>13118</v>
          </cell>
          <cell r="L1453">
            <v>40614.454589999994</v>
          </cell>
        </row>
        <row r="1454">
          <cell r="I1454">
            <v>13123</v>
          </cell>
          <cell r="L1454">
            <v>39374.789917000002</v>
          </cell>
        </row>
        <row r="1455">
          <cell r="I1455">
            <v>13124</v>
          </cell>
          <cell r="L1455">
            <v>42653.839599999992</v>
          </cell>
        </row>
        <row r="1456">
          <cell r="I1456">
            <v>13128</v>
          </cell>
          <cell r="L1456">
            <v>36284.544677999998</v>
          </cell>
        </row>
        <row r="1457">
          <cell r="I1457">
            <v>13135</v>
          </cell>
          <cell r="L1457">
            <v>39188.494751000006</v>
          </cell>
        </row>
        <row r="1458">
          <cell r="I1458">
            <v>13141</v>
          </cell>
          <cell r="L1458">
            <v>29196.496095000002</v>
          </cell>
        </row>
        <row r="1459">
          <cell r="I1459">
            <v>13149</v>
          </cell>
          <cell r="L1459">
            <v>29599.663086</v>
          </cell>
        </row>
        <row r="1460">
          <cell r="I1460">
            <v>13153</v>
          </cell>
          <cell r="L1460">
            <v>23520.254029000003</v>
          </cell>
        </row>
        <row r="1461">
          <cell r="I1461">
            <v>13181</v>
          </cell>
          <cell r="L1461">
            <v>7321.5275840000004</v>
          </cell>
        </row>
        <row r="1462">
          <cell r="I1462">
            <v>13202</v>
          </cell>
          <cell r="L1462">
            <v>1339.1186759999998</v>
          </cell>
        </row>
        <row r="1463">
          <cell r="I1463">
            <v>13204</v>
          </cell>
          <cell r="L1463">
            <v>16049.709335</v>
          </cell>
        </row>
        <row r="1464">
          <cell r="I1464">
            <v>13257</v>
          </cell>
          <cell r="L1464">
            <v>12511.124317999998</v>
          </cell>
        </row>
        <row r="1465">
          <cell r="I1465">
            <v>13263</v>
          </cell>
          <cell r="L1465">
            <v>65350.618164000007</v>
          </cell>
        </row>
        <row r="1466">
          <cell r="I1466">
            <v>13265</v>
          </cell>
          <cell r="L1466">
            <v>39264.084107000002</v>
          </cell>
        </row>
        <row r="1467">
          <cell r="I1467">
            <v>13271</v>
          </cell>
          <cell r="L1467">
            <v>2774.4426350000003</v>
          </cell>
        </row>
        <row r="1468">
          <cell r="I1468">
            <v>13272</v>
          </cell>
          <cell r="L1468">
            <v>6757.983565999999</v>
          </cell>
        </row>
        <row r="1469">
          <cell r="I1469">
            <v>13273</v>
          </cell>
          <cell r="L1469">
            <v>86057.715821000005</v>
          </cell>
        </row>
        <row r="1470">
          <cell r="I1470">
            <v>13274</v>
          </cell>
          <cell r="L1470">
            <v>93996.571289</v>
          </cell>
        </row>
        <row r="1471">
          <cell r="I1471">
            <v>13275</v>
          </cell>
          <cell r="L1471">
            <v>93280.563964999994</v>
          </cell>
        </row>
        <row r="1472">
          <cell r="I1472">
            <v>13277</v>
          </cell>
          <cell r="L1472">
            <v>84636.968261999995</v>
          </cell>
        </row>
        <row r="1473">
          <cell r="I1473">
            <v>13278</v>
          </cell>
          <cell r="L1473">
            <v>11275.269469999999</v>
          </cell>
        </row>
        <row r="1474">
          <cell r="I1474">
            <v>13279</v>
          </cell>
          <cell r="L1474">
            <v>95912.235840000008</v>
          </cell>
        </row>
        <row r="1475">
          <cell r="I1475">
            <v>13281</v>
          </cell>
          <cell r="L1475">
            <v>92815.700194999998</v>
          </cell>
        </row>
        <row r="1476">
          <cell r="I1476">
            <v>13282</v>
          </cell>
          <cell r="L1476">
            <v>95590.143555999995</v>
          </cell>
        </row>
        <row r="1477">
          <cell r="I1477">
            <v>13291</v>
          </cell>
          <cell r="L1477">
            <v>12206.151826000001</v>
          </cell>
        </row>
        <row r="1478">
          <cell r="I1478">
            <v>13321</v>
          </cell>
          <cell r="L1478">
            <v>3775.0997299999999</v>
          </cell>
        </row>
        <row r="1479">
          <cell r="I1479">
            <v>13322</v>
          </cell>
          <cell r="L1479">
            <v>14119.706932000001</v>
          </cell>
        </row>
        <row r="1480">
          <cell r="I1480">
            <v>13344</v>
          </cell>
          <cell r="L1480">
            <v>11310.908631999999</v>
          </cell>
        </row>
        <row r="1481">
          <cell r="I1481">
            <v>13386</v>
          </cell>
          <cell r="L1481">
            <v>15154.772186</v>
          </cell>
        </row>
        <row r="1482">
          <cell r="I1482">
            <v>13394</v>
          </cell>
          <cell r="L1482">
            <v>14886.785216999999</v>
          </cell>
        </row>
        <row r="1483">
          <cell r="I1483">
            <v>13438</v>
          </cell>
          <cell r="L1483">
            <v>52177.149414</v>
          </cell>
        </row>
        <row r="1484">
          <cell r="I1484">
            <v>13519</v>
          </cell>
          <cell r="L1484">
            <v>15729.08152</v>
          </cell>
        </row>
        <row r="1485">
          <cell r="I1485">
            <v>13522</v>
          </cell>
          <cell r="L1485">
            <v>252.15150499999999</v>
          </cell>
        </row>
        <row r="1486">
          <cell r="I1486">
            <v>13524</v>
          </cell>
          <cell r="L1486">
            <v>140.23381900000001</v>
          </cell>
        </row>
        <row r="1487">
          <cell r="I1487">
            <v>13526</v>
          </cell>
          <cell r="L1487">
            <v>14914.817566</v>
          </cell>
        </row>
        <row r="1488">
          <cell r="I1488">
            <v>13527</v>
          </cell>
          <cell r="L1488">
            <v>109676.666992</v>
          </cell>
        </row>
        <row r="1489">
          <cell r="I1489">
            <v>13553</v>
          </cell>
          <cell r="L1489">
            <v>8204.1354360000005</v>
          </cell>
        </row>
        <row r="1490">
          <cell r="I1490">
            <v>13555</v>
          </cell>
          <cell r="L1490">
            <v>11566.419098999999</v>
          </cell>
        </row>
        <row r="1491">
          <cell r="I1491">
            <v>13557</v>
          </cell>
          <cell r="L1491">
            <v>8332.6223989999999</v>
          </cell>
        </row>
        <row r="1492">
          <cell r="I1492">
            <v>13559</v>
          </cell>
          <cell r="L1492">
            <v>3068.7363350000001</v>
          </cell>
        </row>
        <row r="1493">
          <cell r="I1493">
            <v>13564</v>
          </cell>
          <cell r="L1493">
            <v>11833.052154000001</v>
          </cell>
        </row>
        <row r="1494">
          <cell r="I1494">
            <v>13569</v>
          </cell>
          <cell r="L1494">
            <v>2349.8863390000001</v>
          </cell>
        </row>
        <row r="1495">
          <cell r="I1495">
            <v>13579</v>
          </cell>
          <cell r="L1495">
            <v>102997.212403</v>
          </cell>
        </row>
        <row r="1496">
          <cell r="I1496">
            <v>13580</v>
          </cell>
          <cell r="L1496">
            <v>103291.27441399998</v>
          </cell>
        </row>
        <row r="1497">
          <cell r="I1497">
            <v>13581</v>
          </cell>
          <cell r="L1497">
            <v>98914.734375</v>
          </cell>
        </row>
        <row r="1498">
          <cell r="I1498">
            <v>13582</v>
          </cell>
          <cell r="L1498">
            <v>99577.021483999997</v>
          </cell>
        </row>
        <row r="1499">
          <cell r="I1499">
            <v>13583</v>
          </cell>
          <cell r="L1499">
            <v>6687.1427620000013</v>
          </cell>
        </row>
        <row r="1500">
          <cell r="I1500">
            <v>13585</v>
          </cell>
          <cell r="L1500">
            <v>106264.166017</v>
          </cell>
        </row>
        <row r="1501">
          <cell r="I1501">
            <v>13586</v>
          </cell>
          <cell r="L1501">
            <v>106076.684569</v>
          </cell>
        </row>
        <row r="1502">
          <cell r="I1502">
            <v>13587</v>
          </cell>
          <cell r="L1502">
            <v>8028.4359130000003</v>
          </cell>
        </row>
        <row r="1503">
          <cell r="I1503">
            <v>13588</v>
          </cell>
          <cell r="L1503">
            <v>101788.471191</v>
          </cell>
        </row>
        <row r="1504">
          <cell r="I1504">
            <v>13589</v>
          </cell>
          <cell r="L1504">
            <v>101499.545899</v>
          </cell>
        </row>
        <row r="1505">
          <cell r="I1505">
            <v>13590</v>
          </cell>
          <cell r="L1505">
            <v>107139.283203</v>
          </cell>
        </row>
        <row r="1506">
          <cell r="I1506">
            <v>13592</v>
          </cell>
          <cell r="L1506">
            <v>5639.7422480000005</v>
          </cell>
        </row>
        <row r="1507">
          <cell r="I1507">
            <v>13593</v>
          </cell>
          <cell r="L1507">
            <v>109816.90332100001</v>
          </cell>
        </row>
        <row r="1508">
          <cell r="I1508">
            <v>13594</v>
          </cell>
          <cell r="L1508">
            <v>122521.512694</v>
          </cell>
        </row>
        <row r="1509">
          <cell r="I1509">
            <v>13595</v>
          </cell>
          <cell r="L1509">
            <v>124591.485839</v>
          </cell>
        </row>
        <row r="1510">
          <cell r="I1510">
            <v>13596</v>
          </cell>
          <cell r="L1510">
            <v>8008.8832710000006</v>
          </cell>
        </row>
        <row r="1511">
          <cell r="I1511">
            <v>13597</v>
          </cell>
          <cell r="L1511">
            <v>107730.947267</v>
          </cell>
        </row>
        <row r="1512">
          <cell r="I1512">
            <v>13598</v>
          </cell>
          <cell r="L1512">
            <v>99697.825194999998</v>
          </cell>
        </row>
        <row r="1513">
          <cell r="I1513">
            <v>13599</v>
          </cell>
          <cell r="L1513">
            <v>115532.406739</v>
          </cell>
        </row>
        <row r="1514">
          <cell r="I1514">
            <v>13600</v>
          </cell>
          <cell r="L1514">
            <v>111052.08642600001</v>
          </cell>
        </row>
        <row r="1515">
          <cell r="I1515">
            <v>13601</v>
          </cell>
          <cell r="L1515">
            <v>6415.7859349999999</v>
          </cell>
        </row>
        <row r="1516">
          <cell r="I1516">
            <v>13620</v>
          </cell>
          <cell r="L1516">
            <v>47312.697753999993</v>
          </cell>
        </row>
        <row r="1517">
          <cell r="I1517">
            <v>13636</v>
          </cell>
          <cell r="L1517">
            <v>10614.68982</v>
          </cell>
        </row>
        <row r="1518">
          <cell r="I1518">
            <v>13637</v>
          </cell>
          <cell r="L1518">
            <v>109877.17871199999</v>
          </cell>
        </row>
        <row r="1519">
          <cell r="I1519">
            <v>13639</v>
          </cell>
          <cell r="L1519">
            <v>99262.482910000006</v>
          </cell>
        </row>
        <row r="1520">
          <cell r="I1520">
            <v>13640</v>
          </cell>
          <cell r="L1520">
            <v>109334.555177</v>
          </cell>
        </row>
        <row r="1521">
          <cell r="I1521">
            <v>13642</v>
          </cell>
          <cell r="L1521">
            <v>115506.758789</v>
          </cell>
        </row>
        <row r="1522">
          <cell r="I1522">
            <v>13644</v>
          </cell>
          <cell r="L1522">
            <v>3536.3159880000003</v>
          </cell>
        </row>
        <row r="1523">
          <cell r="I1523">
            <v>13646</v>
          </cell>
          <cell r="L1523">
            <v>116811.021484</v>
          </cell>
        </row>
        <row r="1524">
          <cell r="I1524">
            <v>13647</v>
          </cell>
          <cell r="L1524">
            <v>9429.7462779999987</v>
          </cell>
        </row>
        <row r="1525">
          <cell r="I1525">
            <v>13648</v>
          </cell>
          <cell r="L1525">
            <v>102612.864747</v>
          </cell>
        </row>
        <row r="1526">
          <cell r="I1526">
            <v>13649</v>
          </cell>
          <cell r="L1526">
            <v>107769.430664</v>
          </cell>
        </row>
        <row r="1527">
          <cell r="I1527">
            <v>13651</v>
          </cell>
          <cell r="L1527">
            <v>13575.574829000001</v>
          </cell>
        </row>
        <row r="1528">
          <cell r="I1528">
            <v>13652</v>
          </cell>
          <cell r="L1528">
            <v>105989.027344</v>
          </cell>
        </row>
        <row r="1529">
          <cell r="I1529">
            <v>13653</v>
          </cell>
          <cell r="L1529">
            <v>114854.942383</v>
          </cell>
        </row>
        <row r="1530">
          <cell r="I1530">
            <v>13654</v>
          </cell>
          <cell r="L1530">
            <v>12465.825562</v>
          </cell>
        </row>
        <row r="1531">
          <cell r="I1531">
            <v>13658</v>
          </cell>
          <cell r="L1531">
            <v>98467.038572999998</v>
          </cell>
        </row>
        <row r="1532">
          <cell r="I1532">
            <v>13659</v>
          </cell>
          <cell r="L1532">
            <v>14654.225828999999</v>
          </cell>
        </row>
        <row r="1533">
          <cell r="I1533">
            <v>13660</v>
          </cell>
          <cell r="L1533">
            <v>14545.791382000001</v>
          </cell>
        </row>
        <row r="1534">
          <cell r="I1534">
            <v>13661</v>
          </cell>
          <cell r="L1534">
            <v>105776.12890699999</v>
          </cell>
        </row>
        <row r="1535">
          <cell r="I1535">
            <v>13662</v>
          </cell>
          <cell r="L1535">
            <v>113713.866211</v>
          </cell>
        </row>
        <row r="1536">
          <cell r="I1536">
            <v>13664</v>
          </cell>
          <cell r="L1536">
            <v>120321.925781</v>
          </cell>
        </row>
        <row r="1537">
          <cell r="I1537">
            <v>13668</v>
          </cell>
          <cell r="L1537">
            <v>8590.6321100000005</v>
          </cell>
        </row>
        <row r="1538">
          <cell r="I1538">
            <v>13670</v>
          </cell>
          <cell r="L1538">
            <v>27190.404694000001</v>
          </cell>
        </row>
        <row r="1539">
          <cell r="I1539">
            <v>13672</v>
          </cell>
          <cell r="L1539">
            <v>104901.986817</v>
          </cell>
        </row>
        <row r="1540">
          <cell r="I1540">
            <v>13673</v>
          </cell>
          <cell r="L1540">
            <v>111731.280273</v>
          </cell>
        </row>
        <row r="1541">
          <cell r="I1541">
            <v>13722</v>
          </cell>
          <cell r="L1541">
            <v>2959.9458420000001</v>
          </cell>
        </row>
        <row r="1542">
          <cell r="I1542">
            <v>13728</v>
          </cell>
          <cell r="L1542">
            <v>28648.358002000001</v>
          </cell>
        </row>
        <row r="1543">
          <cell r="I1543">
            <v>13748</v>
          </cell>
          <cell r="L1543">
            <v>10706.850033000001</v>
          </cell>
        </row>
        <row r="1544">
          <cell r="I1544">
            <v>13783</v>
          </cell>
          <cell r="L1544">
            <v>2574.2567530000001</v>
          </cell>
        </row>
        <row r="1545">
          <cell r="I1545">
            <v>13847</v>
          </cell>
          <cell r="L1545">
            <v>14077.338735999998</v>
          </cell>
        </row>
        <row r="1546">
          <cell r="I1546">
            <v>13851</v>
          </cell>
          <cell r="L1546">
            <v>18320.679640999999</v>
          </cell>
        </row>
        <row r="1547">
          <cell r="I1547">
            <v>13853</v>
          </cell>
          <cell r="L1547">
            <v>17956.366149999998</v>
          </cell>
        </row>
        <row r="1548">
          <cell r="I1548">
            <v>13861</v>
          </cell>
          <cell r="L1548">
            <v>105390.141602</v>
          </cell>
        </row>
        <row r="1549">
          <cell r="I1549">
            <v>13869</v>
          </cell>
          <cell r="L1549">
            <v>104508.120606</v>
          </cell>
        </row>
        <row r="1550">
          <cell r="I1550">
            <v>13870</v>
          </cell>
          <cell r="L1550">
            <v>107983.348633</v>
          </cell>
        </row>
        <row r="1551">
          <cell r="I1551">
            <v>13926</v>
          </cell>
          <cell r="L1551">
            <v>5144.5994950000004</v>
          </cell>
        </row>
        <row r="1552">
          <cell r="I1552">
            <v>13929</v>
          </cell>
          <cell r="L1552">
            <v>3285.5793869999998</v>
          </cell>
        </row>
        <row r="1553">
          <cell r="I1553">
            <v>13938</v>
          </cell>
          <cell r="L1553">
            <v>2070.4657649999999</v>
          </cell>
        </row>
        <row r="1554">
          <cell r="I1554">
            <v>13939</v>
          </cell>
          <cell r="L1554">
            <v>12075.55961</v>
          </cell>
        </row>
        <row r="1555">
          <cell r="I1555">
            <v>13944</v>
          </cell>
          <cell r="L1555">
            <v>137.069795</v>
          </cell>
        </row>
        <row r="1556">
          <cell r="I1556">
            <v>13974</v>
          </cell>
          <cell r="L1556">
            <v>33230.838134999998</v>
          </cell>
        </row>
        <row r="1557">
          <cell r="I1557">
            <v>13975</v>
          </cell>
          <cell r="L1557">
            <v>27484.833801000001</v>
          </cell>
        </row>
        <row r="1558">
          <cell r="I1558">
            <v>13991</v>
          </cell>
          <cell r="L1558">
            <v>23825.957947000003</v>
          </cell>
        </row>
        <row r="1559">
          <cell r="I1559">
            <v>13992</v>
          </cell>
          <cell r="L1559">
            <v>28807.183348999999</v>
          </cell>
        </row>
        <row r="1560">
          <cell r="I1560">
            <v>13993</v>
          </cell>
          <cell r="L1560">
            <v>28691.362426</v>
          </cell>
        </row>
        <row r="1561">
          <cell r="I1561">
            <v>13994</v>
          </cell>
          <cell r="L1561">
            <v>35138.218016999999</v>
          </cell>
        </row>
        <row r="1562">
          <cell r="I1562">
            <v>14022</v>
          </cell>
          <cell r="L1562">
            <v>6891.1660460000003</v>
          </cell>
        </row>
        <row r="1563">
          <cell r="I1563">
            <v>14024</v>
          </cell>
          <cell r="L1563">
            <v>6891.1660460000003</v>
          </cell>
        </row>
        <row r="1564">
          <cell r="I1564">
            <v>14025</v>
          </cell>
          <cell r="L1564">
            <v>5249.9406740000004</v>
          </cell>
        </row>
        <row r="1565">
          <cell r="I1565">
            <v>14026</v>
          </cell>
          <cell r="L1565">
            <v>5249.9406740000004</v>
          </cell>
        </row>
        <row r="1566">
          <cell r="I1566">
            <v>14072</v>
          </cell>
          <cell r="L1566">
            <v>32375.948914000001</v>
          </cell>
        </row>
        <row r="1567">
          <cell r="I1567">
            <v>14107</v>
          </cell>
          <cell r="L1567">
            <v>5372.7545390000005</v>
          </cell>
        </row>
        <row r="1568">
          <cell r="I1568">
            <v>14117</v>
          </cell>
          <cell r="L1568">
            <v>6428.8140779999994</v>
          </cell>
        </row>
        <row r="1569">
          <cell r="I1569">
            <v>14120</v>
          </cell>
          <cell r="L1569">
            <v>7432.7048720000003</v>
          </cell>
        </row>
        <row r="1570">
          <cell r="I1570">
            <v>14125</v>
          </cell>
          <cell r="L1570">
            <v>4193.8205419999995</v>
          </cell>
        </row>
        <row r="1571">
          <cell r="I1571">
            <v>14142</v>
          </cell>
          <cell r="L1571">
            <v>59101.780274000004</v>
          </cell>
        </row>
        <row r="1572">
          <cell r="I1572">
            <v>14143</v>
          </cell>
          <cell r="L1572">
            <v>57261.552857000002</v>
          </cell>
        </row>
        <row r="1573">
          <cell r="I1573">
            <v>14144</v>
          </cell>
          <cell r="L1573">
            <v>51366.133301999995</v>
          </cell>
        </row>
        <row r="1574">
          <cell r="I1574">
            <v>14151</v>
          </cell>
          <cell r="L1574">
            <v>49771.000001000008</v>
          </cell>
        </row>
        <row r="1575">
          <cell r="I1575">
            <v>14153</v>
          </cell>
          <cell r="L1575">
            <v>52088.999147000002</v>
          </cell>
        </row>
        <row r="1576">
          <cell r="I1576">
            <v>14154</v>
          </cell>
          <cell r="L1576">
            <v>53777.092527999994</v>
          </cell>
        </row>
        <row r="1577">
          <cell r="I1577">
            <v>14155</v>
          </cell>
          <cell r="L1577">
            <v>46425.361815999997</v>
          </cell>
        </row>
        <row r="1578">
          <cell r="I1578">
            <v>14169</v>
          </cell>
          <cell r="L1578">
            <v>12480.458473999999</v>
          </cell>
        </row>
        <row r="1579">
          <cell r="I1579">
            <v>14174</v>
          </cell>
          <cell r="L1579">
            <v>6302.6716029999998</v>
          </cell>
        </row>
        <row r="1580">
          <cell r="I1580">
            <v>14176</v>
          </cell>
          <cell r="L1580">
            <v>54182.286620999999</v>
          </cell>
        </row>
        <row r="1581">
          <cell r="I1581">
            <v>14180</v>
          </cell>
          <cell r="L1581">
            <v>13450.27527</v>
          </cell>
        </row>
        <row r="1582">
          <cell r="I1582">
            <v>14192</v>
          </cell>
          <cell r="L1582">
            <v>1985.8908690000001</v>
          </cell>
        </row>
        <row r="1583">
          <cell r="I1583">
            <v>14193</v>
          </cell>
          <cell r="L1583">
            <v>64972.454834999997</v>
          </cell>
        </row>
        <row r="1584">
          <cell r="I1584">
            <v>14194</v>
          </cell>
          <cell r="L1584">
            <v>2347.6059570000002</v>
          </cell>
        </row>
        <row r="1585">
          <cell r="I1585">
            <v>14196</v>
          </cell>
          <cell r="L1585">
            <v>4566.1707919999999</v>
          </cell>
        </row>
        <row r="1586">
          <cell r="I1586">
            <v>14199</v>
          </cell>
          <cell r="L1586">
            <v>3320.1020509999998</v>
          </cell>
        </row>
        <row r="1587">
          <cell r="I1587">
            <v>14201</v>
          </cell>
          <cell r="L1587">
            <v>14609.568206</v>
          </cell>
        </row>
        <row r="1588">
          <cell r="I1588">
            <v>14202</v>
          </cell>
          <cell r="L1588">
            <v>3320.1020509999998</v>
          </cell>
        </row>
        <row r="1589">
          <cell r="I1589">
            <v>14203</v>
          </cell>
          <cell r="L1589">
            <v>2347.6059570000002</v>
          </cell>
        </row>
        <row r="1590">
          <cell r="I1590">
            <v>14205</v>
          </cell>
          <cell r="L1590">
            <v>2192.3159179999998</v>
          </cell>
        </row>
        <row r="1591">
          <cell r="I1591">
            <v>14207</v>
          </cell>
          <cell r="L1591">
            <v>20973.183273000002</v>
          </cell>
        </row>
        <row r="1592">
          <cell r="I1592">
            <v>14211</v>
          </cell>
          <cell r="L1592">
            <v>3320.1020509999998</v>
          </cell>
        </row>
        <row r="1593">
          <cell r="I1593">
            <v>14213</v>
          </cell>
          <cell r="L1593">
            <v>64972.454834999997</v>
          </cell>
        </row>
        <row r="1594">
          <cell r="I1594">
            <v>14215</v>
          </cell>
          <cell r="L1594">
            <v>5073.7594599999993</v>
          </cell>
        </row>
        <row r="1595">
          <cell r="I1595">
            <v>14216</v>
          </cell>
          <cell r="L1595">
            <v>10193.521815</v>
          </cell>
        </row>
        <row r="1596">
          <cell r="I1596">
            <v>14223</v>
          </cell>
          <cell r="L1596">
            <v>2727.9119380000002</v>
          </cell>
        </row>
        <row r="1597">
          <cell r="I1597">
            <v>14232</v>
          </cell>
          <cell r="L1597">
            <v>43026.740722999995</v>
          </cell>
        </row>
        <row r="1598">
          <cell r="I1598">
            <v>14233</v>
          </cell>
          <cell r="L1598">
            <v>23649.089478999998</v>
          </cell>
        </row>
        <row r="1599">
          <cell r="I1599">
            <v>14237</v>
          </cell>
          <cell r="L1599">
            <v>18916.694090999998</v>
          </cell>
        </row>
        <row r="1600">
          <cell r="I1600">
            <v>14245</v>
          </cell>
          <cell r="L1600">
            <v>10786.386291999999</v>
          </cell>
        </row>
        <row r="1601">
          <cell r="I1601">
            <v>14246</v>
          </cell>
          <cell r="L1601">
            <v>118191.672852</v>
          </cell>
        </row>
        <row r="1602">
          <cell r="I1602">
            <v>14247</v>
          </cell>
          <cell r="L1602">
            <v>107157.80566500001</v>
          </cell>
        </row>
        <row r="1603">
          <cell r="I1603">
            <v>14248</v>
          </cell>
          <cell r="L1603">
            <v>119226.45703200001</v>
          </cell>
        </row>
        <row r="1604">
          <cell r="I1604">
            <v>14251</v>
          </cell>
          <cell r="L1604">
            <v>15289.49121</v>
          </cell>
        </row>
        <row r="1605">
          <cell r="I1605">
            <v>14252</v>
          </cell>
          <cell r="L1605">
            <v>110949.981933</v>
          </cell>
        </row>
        <row r="1606">
          <cell r="I1606">
            <v>14254</v>
          </cell>
          <cell r="L1606">
            <v>5262.2736970000005</v>
          </cell>
        </row>
        <row r="1607">
          <cell r="I1607">
            <v>14255</v>
          </cell>
          <cell r="L1607">
            <v>97859.224608999997</v>
          </cell>
        </row>
        <row r="1608">
          <cell r="I1608">
            <v>14256</v>
          </cell>
          <cell r="L1608">
            <v>102734.513184</v>
          </cell>
        </row>
        <row r="1609">
          <cell r="I1609">
            <v>14262</v>
          </cell>
          <cell r="L1609">
            <v>107996.785644</v>
          </cell>
        </row>
        <row r="1610">
          <cell r="I1610">
            <v>14263</v>
          </cell>
          <cell r="L1610">
            <v>69459.320311999996</v>
          </cell>
        </row>
        <row r="1611">
          <cell r="I1611">
            <v>14265</v>
          </cell>
          <cell r="L1611">
            <v>47745.805907999995</v>
          </cell>
        </row>
        <row r="1612">
          <cell r="I1612">
            <v>14269</v>
          </cell>
          <cell r="L1612">
            <v>98829.285155999998</v>
          </cell>
        </row>
        <row r="1613">
          <cell r="I1613">
            <v>14271</v>
          </cell>
          <cell r="L1613">
            <v>96312.503417999993</v>
          </cell>
        </row>
        <row r="1614">
          <cell r="I1614">
            <v>14286</v>
          </cell>
          <cell r="L1614">
            <v>64043.228514999995</v>
          </cell>
        </row>
        <row r="1615">
          <cell r="I1615">
            <v>14288</v>
          </cell>
          <cell r="L1615">
            <v>90446.629394000003</v>
          </cell>
        </row>
        <row r="1616">
          <cell r="I1616">
            <v>14289</v>
          </cell>
          <cell r="L1616">
            <v>87837.930175999994</v>
          </cell>
        </row>
        <row r="1617">
          <cell r="I1617">
            <v>14290</v>
          </cell>
          <cell r="L1617">
            <v>68282.215576000002</v>
          </cell>
        </row>
        <row r="1618">
          <cell r="I1618">
            <v>14291</v>
          </cell>
          <cell r="L1618">
            <v>80208.755126000004</v>
          </cell>
        </row>
        <row r="1619">
          <cell r="I1619">
            <v>14301</v>
          </cell>
          <cell r="L1619">
            <v>4551.0118120000006</v>
          </cell>
        </row>
        <row r="1620">
          <cell r="I1620">
            <v>14305</v>
          </cell>
          <cell r="L1620">
            <v>30469.659790999998</v>
          </cell>
        </row>
        <row r="1621">
          <cell r="I1621">
            <v>14311</v>
          </cell>
          <cell r="L1621">
            <v>3460.005913</v>
          </cell>
        </row>
        <row r="1622">
          <cell r="I1622">
            <v>14313</v>
          </cell>
          <cell r="L1622">
            <v>14212.790702999999</v>
          </cell>
        </row>
        <row r="1623">
          <cell r="I1623">
            <v>14383</v>
          </cell>
          <cell r="L1623">
            <v>141657.884765</v>
          </cell>
        </row>
        <row r="1624">
          <cell r="I1624">
            <v>14384</v>
          </cell>
          <cell r="L1624">
            <v>144656.63037</v>
          </cell>
        </row>
        <row r="1625">
          <cell r="I1625">
            <v>14386</v>
          </cell>
          <cell r="L1625">
            <v>130197.726563</v>
          </cell>
        </row>
        <row r="1626">
          <cell r="I1626">
            <v>14391</v>
          </cell>
          <cell r="L1626">
            <v>133660.035156</v>
          </cell>
        </row>
        <row r="1627">
          <cell r="I1627">
            <v>14392</v>
          </cell>
          <cell r="L1627">
            <v>140532.62646500001</v>
          </cell>
        </row>
        <row r="1628">
          <cell r="I1628">
            <v>14393</v>
          </cell>
          <cell r="L1628">
            <v>15295.169372999999</v>
          </cell>
        </row>
        <row r="1629">
          <cell r="I1629">
            <v>14394</v>
          </cell>
          <cell r="L1629">
            <v>14340.944366</v>
          </cell>
        </row>
        <row r="1630">
          <cell r="I1630">
            <v>14397</v>
          </cell>
          <cell r="L1630">
            <v>140068.11669900001</v>
          </cell>
        </row>
        <row r="1631">
          <cell r="I1631">
            <v>14398</v>
          </cell>
          <cell r="L1631">
            <v>12479.600281999999</v>
          </cell>
        </row>
        <row r="1632">
          <cell r="I1632">
            <v>14399</v>
          </cell>
          <cell r="L1632">
            <v>146023.98681599999</v>
          </cell>
        </row>
        <row r="1633">
          <cell r="I1633">
            <v>14400</v>
          </cell>
          <cell r="L1633">
            <v>139475.22753899998</v>
          </cell>
        </row>
        <row r="1634">
          <cell r="I1634">
            <v>14401</v>
          </cell>
          <cell r="L1634">
            <v>11298.483184999999</v>
          </cell>
        </row>
        <row r="1635">
          <cell r="I1635">
            <v>14402</v>
          </cell>
          <cell r="L1635">
            <v>133544.388183</v>
          </cell>
        </row>
        <row r="1636">
          <cell r="I1636">
            <v>14403</v>
          </cell>
          <cell r="L1636">
            <v>150773.695312</v>
          </cell>
        </row>
        <row r="1637">
          <cell r="I1637">
            <v>14405</v>
          </cell>
          <cell r="L1637">
            <v>19895.893792000003</v>
          </cell>
        </row>
        <row r="1638">
          <cell r="I1638">
            <v>14407</v>
          </cell>
          <cell r="L1638">
            <v>140503.24902400002</v>
          </cell>
        </row>
        <row r="1639">
          <cell r="I1639">
            <v>14408</v>
          </cell>
          <cell r="L1639">
            <v>10831.813050000001</v>
          </cell>
        </row>
        <row r="1640">
          <cell r="I1640">
            <v>14409</v>
          </cell>
          <cell r="L1640">
            <v>135622.93017499999</v>
          </cell>
        </row>
        <row r="1641">
          <cell r="I1641">
            <v>14410</v>
          </cell>
          <cell r="L1641">
            <v>159578.21386600001</v>
          </cell>
        </row>
        <row r="1642">
          <cell r="I1642">
            <v>14411</v>
          </cell>
          <cell r="L1642">
            <v>151004.91796799999</v>
          </cell>
        </row>
        <row r="1643">
          <cell r="I1643">
            <v>14412</v>
          </cell>
          <cell r="L1643">
            <v>161836.73339800001</v>
          </cell>
        </row>
        <row r="1644">
          <cell r="I1644">
            <v>14413</v>
          </cell>
          <cell r="L1644">
            <v>144925.18603500002</v>
          </cell>
        </row>
        <row r="1645">
          <cell r="I1645">
            <v>14414</v>
          </cell>
          <cell r="L1645">
            <v>2133.706185</v>
          </cell>
        </row>
        <row r="1646">
          <cell r="I1646">
            <v>14418</v>
          </cell>
          <cell r="L1646">
            <v>163049.44433599999</v>
          </cell>
        </row>
        <row r="1647">
          <cell r="I1647">
            <v>14419</v>
          </cell>
          <cell r="L1647">
            <v>164622.349609</v>
          </cell>
        </row>
        <row r="1648">
          <cell r="I1648">
            <v>14429</v>
          </cell>
          <cell r="L1648">
            <v>11087.354249</v>
          </cell>
        </row>
        <row r="1649">
          <cell r="I1649">
            <v>14482</v>
          </cell>
          <cell r="L1649">
            <v>6342.8892139999998</v>
          </cell>
        </row>
        <row r="1650">
          <cell r="I1650">
            <v>14510</v>
          </cell>
          <cell r="L1650">
            <v>17287.600150999999</v>
          </cell>
        </row>
        <row r="1651">
          <cell r="I1651">
            <v>14511</v>
          </cell>
          <cell r="L1651">
            <v>7346.5863650000001</v>
          </cell>
        </row>
        <row r="1652">
          <cell r="I1652">
            <v>14515</v>
          </cell>
          <cell r="L1652">
            <v>120533.007813</v>
          </cell>
        </row>
        <row r="1653">
          <cell r="I1653">
            <v>14563</v>
          </cell>
          <cell r="L1653">
            <v>12623.480446000001</v>
          </cell>
        </row>
        <row r="1654">
          <cell r="I1654">
            <v>14608</v>
          </cell>
          <cell r="L1654">
            <v>5434.7237540000006</v>
          </cell>
        </row>
        <row r="1655">
          <cell r="I1655">
            <v>14609</v>
          </cell>
          <cell r="L1655">
            <v>18084.225998000002</v>
          </cell>
        </row>
        <row r="1656">
          <cell r="I1656">
            <v>14613</v>
          </cell>
          <cell r="L1656">
            <v>4100.8858959999998</v>
          </cell>
        </row>
        <row r="1657">
          <cell r="I1657">
            <v>14616</v>
          </cell>
          <cell r="L1657">
            <v>1621.6177909999999</v>
          </cell>
        </row>
        <row r="1658">
          <cell r="I1658">
            <v>14618</v>
          </cell>
          <cell r="L1658">
            <v>15047.232544999999</v>
          </cell>
        </row>
        <row r="1659">
          <cell r="I1659">
            <v>14620</v>
          </cell>
          <cell r="L1659">
            <v>12540.315673000001</v>
          </cell>
        </row>
        <row r="1660">
          <cell r="I1660">
            <v>14621</v>
          </cell>
          <cell r="L1660">
            <v>6172.205903</v>
          </cell>
        </row>
        <row r="1661">
          <cell r="I1661">
            <v>14622</v>
          </cell>
          <cell r="L1661">
            <v>5634.5953360000003</v>
          </cell>
        </row>
        <row r="1662">
          <cell r="I1662">
            <v>14623</v>
          </cell>
          <cell r="L1662">
            <v>6213.9637459999994</v>
          </cell>
        </row>
        <row r="1663">
          <cell r="I1663">
            <v>14624</v>
          </cell>
          <cell r="L1663">
            <v>10072.064697</v>
          </cell>
        </row>
        <row r="1664">
          <cell r="I1664">
            <v>14625</v>
          </cell>
          <cell r="L1664">
            <v>7085.5159609999992</v>
          </cell>
        </row>
        <row r="1665">
          <cell r="I1665">
            <v>14626</v>
          </cell>
          <cell r="L1665">
            <v>9041.5843499999992</v>
          </cell>
        </row>
        <row r="1666">
          <cell r="I1666">
            <v>14627</v>
          </cell>
          <cell r="L1666">
            <v>7264.3102719999997</v>
          </cell>
        </row>
        <row r="1667">
          <cell r="I1667">
            <v>14630</v>
          </cell>
          <cell r="L1667">
            <v>8811.8750600000003</v>
          </cell>
        </row>
        <row r="1668">
          <cell r="I1668">
            <v>14632</v>
          </cell>
          <cell r="L1668">
            <v>11672.589873999999</v>
          </cell>
        </row>
        <row r="1669">
          <cell r="I1669">
            <v>14635</v>
          </cell>
          <cell r="L1669">
            <v>105989.027344</v>
          </cell>
        </row>
        <row r="1670">
          <cell r="I1670">
            <v>14637</v>
          </cell>
          <cell r="L1670">
            <v>115365.708008</v>
          </cell>
        </row>
        <row r="1671">
          <cell r="I1671">
            <v>14639</v>
          </cell>
          <cell r="L1671">
            <v>113329.181641</v>
          </cell>
        </row>
        <row r="1672">
          <cell r="I1672">
            <v>14644</v>
          </cell>
          <cell r="L1672">
            <v>125285.97265499999</v>
          </cell>
        </row>
        <row r="1673">
          <cell r="I1673">
            <v>14645</v>
          </cell>
          <cell r="L1673">
            <v>105989.027344</v>
          </cell>
        </row>
        <row r="1674">
          <cell r="I1674">
            <v>14647</v>
          </cell>
          <cell r="L1674">
            <v>117999.827149</v>
          </cell>
        </row>
        <row r="1675">
          <cell r="I1675">
            <v>14648</v>
          </cell>
          <cell r="L1675">
            <v>9937.5879510000013</v>
          </cell>
        </row>
        <row r="1676">
          <cell r="I1676">
            <v>14650</v>
          </cell>
          <cell r="L1676">
            <v>103154.953125</v>
          </cell>
        </row>
        <row r="1677">
          <cell r="I1677">
            <v>14652</v>
          </cell>
          <cell r="L1677">
            <v>108062.24121000001</v>
          </cell>
        </row>
        <row r="1678">
          <cell r="I1678">
            <v>14653</v>
          </cell>
          <cell r="L1678">
            <v>9376.6877439999989</v>
          </cell>
        </row>
        <row r="1679">
          <cell r="I1679">
            <v>14656</v>
          </cell>
          <cell r="L1679">
            <v>12168.658691000001</v>
          </cell>
        </row>
        <row r="1680">
          <cell r="I1680">
            <v>14658</v>
          </cell>
          <cell r="L1680">
            <v>125375.153319</v>
          </cell>
        </row>
        <row r="1681">
          <cell r="I1681">
            <v>14660</v>
          </cell>
          <cell r="L1681">
            <v>112659.34668</v>
          </cell>
        </row>
        <row r="1682">
          <cell r="I1682">
            <v>14662</v>
          </cell>
          <cell r="L1682">
            <v>28123.737975999997</v>
          </cell>
        </row>
        <row r="1683">
          <cell r="I1683">
            <v>14666</v>
          </cell>
          <cell r="L1683">
            <v>137543.81347599998</v>
          </cell>
        </row>
        <row r="1684">
          <cell r="I1684">
            <v>14668</v>
          </cell>
          <cell r="L1684">
            <v>7500.3333739999989</v>
          </cell>
        </row>
        <row r="1685">
          <cell r="I1685">
            <v>14674</v>
          </cell>
          <cell r="L1685">
            <v>4124.0039900000002</v>
          </cell>
        </row>
        <row r="1686">
          <cell r="I1686">
            <v>14675</v>
          </cell>
          <cell r="L1686">
            <v>14700.722777999999</v>
          </cell>
        </row>
        <row r="1687">
          <cell r="I1687">
            <v>14682</v>
          </cell>
          <cell r="L1687">
            <v>157958.20410199999</v>
          </cell>
        </row>
        <row r="1688">
          <cell r="I1688">
            <v>14684</v>
          </cell>
          <cell r="L1688">
            <v>1572.9154640000002</v>
          </cell>
        </row>
        <row r="1689">
          <cell r="I1689">
            <v>14715</v>
          </cell>
          <cell r="L1689">
            <v>65675.240967000005</v>
          </cell>
        </row>
        <row r="1690">
          <cell r="I1690">
            <v>14742</v>
          </cell>
          <cell r="L1690">
            <v>3773.4999990000006</v>
          </cell>
        </row>
        <row r="1691">
          <cell r="I1691">
            <v>14755</v>
          </cell>
          <cell r="L1691">
            <v>8559.7707090000004</v>
          </cell>
        </row>
        <row r="1692">
          <cell r="I1692">
            <v>14761</v>
          </cell>
          <cell r="L1692">
            <v>10547.103867</v>
          </cell>
        </row>
        <row r="1693">
          <cell r="I1693">
            <v>14767</v>
          </cell>
          <cell r="L1693">
            <v>17757.770097000001</v>
          </cell>
        </row>
        <row r="1694">
          <cell r="I1694">
            <v>14768</v>
          </cell>
          <cell r="L1694">
            <v>9523.5686879999994</v>
          </cell>
        </row>
        <row r="1695">
          <cell r="I1695">
            <v>14769</v>
          </cell>
          <cell r="L1695">
            <v>10114.083576999999</v>
          </cell>
        </row>
        <row r="1696">
          <cell r="I1696">
            <v>14771</v>
          </cell>
          <cell r="L1696">
            <v>17374.02823</v>
          </cell>
        </row>
        <row r="1697">
          <cell r="I1697">
            <v>14772</v>
          </cell>
          <cell r="L1697">
            <v>17598.338958</v>
          </cell>
        </row>
        <row r="1698">
          <cell r="I1698">
            <v>14775</v>
          </cell>
          <cell r="L1698">
            <v>5839.2489540000006</v>
          </cell>
        </row>
        <row r="1699">
          <cell r="I1699">
            <v>14782</v>
          </cell>
          <cell r="L1699">
            <v>67071.010741999999</v>
          </cell>
        </row>
        <row r="1700">
          <cell r="I1700">
            <v>14792</v>
          </cell>
          <cell r="L1700">
            <v>13616.537909999999</v>
          </cell>
        </row>
        <row r="1701">
          <cell r="I1701">
            <v>14804</v>
          </cell>
          <cell r="L1701">
            <v>22068.938630000001</v>
          </cell>
        </row>
        <row r="1702">
          <cell r="I1702">
            <v>14914</v>
          </cell>
          <cell r="L1702">
            <v>14996.300856999998</v>
          </cell>
        </row>
        <row r="1703">
          <cell r="I1703">
            <v>14947</v>
          </cell>
          <cell r="L1703">
            <v>6290.3770420000001</v>
          </cell>
        </row>
        <row r="1704">
          <cell r="I1704">
            <v>14949</v>
          </cell>
          <cell r="L1704">
            <v>71601.594970999999</v>
          </cell>
        </row>
        <row r="1705">
          <cell r="I1705">
            <v>14953</v>
          </cell>
          <cell r="L1705">
            <v>125526.35937600001</v>
          </cell>
        </row>
        <row r="1706">
          <cell r="I1706">
            <v>14969</v>
          </cell>
          <cell r="L1706">
            <v>25574.888092000001</v>
          </cell>
        </row>
        <row r="1707">
          <cell r="I1707">
            <v>14982</v>
          </cell>
          <cell r="L1707">
            <v>40534.957764999999</v>
          </cell>
        </row>
        <row r="1708">
          <cell r="I1708">
            <v>14991</v>
          </cell>
          <cell r="L1708">
            <v>1814.353396</v>
          </cell>
        </row>
        <row r="1709">
          <cell r="I1709">
            <v>15004</v>
          </cell>
          <cell r="L1709">
            <v>3345.0116120000002</v>
          </cell>
        </row>
        <row r="1710">
          <cell r="I1710">
            <v>15010</v>
          </cell>
          <cell r="L1710">
            <v>85956.281738999998</v>
          </cell>
        </row>
        <row r="1711">
          <cell r="I1711">
            <v>15020</v>
          </cell>
          <cell r="L1711">
            <v>74799.414551000009</v>
          </cell>
        </row>
        <row r="1712">
          <cell r="I1712">
            <v>15035</v>
          </cell>
          <cell r="L1712">
            <v>76633.459229</v>
          </cell>
        </row>
        <row r="1713">
          <cell r="I1713">
            <v>15036</v>
          </cell>
          <cell r="L1713">
            <v>76085.940185999993</v>
          </cell>
        </row>
        <row r="1714">
          <cell r="I1714">
            <v>15037</v>
          </cell>
          <cell r="L1714">
            <v>68101.709472999995</v>
          </cell>
        </row>
        <row r="1715">
          <cell r="I1715">
            <v>15038</v>
          </cell>
          <cell r="L1715">
            <v>59456.793701000002</v>
          </cell>
        </row>
        <row r="1716">
          <cell r="I1716">
            <v>15039</v>
          </cell>
          <cell r="L1716">
            <v>70889.292480000004</v>
          </cell>
        </row>
        <row r="1717">
          <cell r="I1717">
            <v>15041</v>
          </cell>
          <cell r="L1717">
            <v>64598.917967999994</v>
          </cell>
        </row>
        <row r="1718">
          <cell r="I1718">
            <v>15042</v>
          </cell>
          <cell r="L1718">
            <v>43996.697325999994</v>
          </cell>
        </row>
        <row r="1719">
          <cell r="I1719">
            <v>15051</v>
          </cell>
          <cell r="L1719">
            <v>10767.894432000001</v>
          </cell>
        </row>
        <row r="1720">
          <cell r="I1720">
            <v>15064</v>
          </cell>
          <cell r="L1720">
            <v>103811.31933499999</v>
          </cell>
        </row>
        <row r="1721">
          <cell r="I1721">
            <v>15065</v>
          </cell>
          <cell r="L1721">
            <v>99870.664550000001</v>
          </cell>
        </row>
        <row r="1722">
          <cell r="I1722">
            <v>15080</v>
          </cell>
          <cell r="L1722">
            <v>12478.502074</v>
          </cell>
        </row>
        <row r="1723">
          <cell r="I1723">
            <v>15081</v>
          </cell>
          <cell r="L1723">
            <v>116859.00683500001</v>
          </cell>
        </row>
        <row r="1724">
          <cell r="I1724">
            <v>15082</v>
          </cell>
          <cell r="L1724">
            <v>120496.99316299999</v>
          </cell>
        </row>
        <row r="1725">
          <cell r="I1725">
            <v>15083</v>
          </cell>
          <cell r="L1725">
            <v>118720.908692</v>
          </cell>
        </row>
        <row r="1726">
          <cell r="I1726">
            <v>15092</v>
          </cell>
          <cell r="L1726">
            <v>6208.4968200000003</v>
          </cell>
        </row>
        <row r="1727">
          <cell r="I1727">
            <v>15102</v>
          </cell>
          <cell r="L1727">
            <v>26224.116119999999</v>
          </cell>
        </row>
        <row r="1728">
          <cell r="I1728">
            <v>15125</v>
          </cell>
          <cell r="L1728">
            <v>1215.5089420000002</v>
          </cell>
        </row>
        <row r="1729">
          <cell r="I1729">
            <v>15139</v>
          </cell>
          <cell r="L1729">
            <v>10448.513671000001</v>
          </cell>
        </row>
        <row r="1730">
          <cell r="I1730">
            <v>15144</v>
          </cell>
          <cell r="L1730">
            <v>4590.0135200000004</v>
          </cell>
        </row>
        <row r="1731">
          <cell r="I1731">
            <v>15157</v>
          </cell>
          <cell r="L1731">
            <v>49271.727293999997</v>
          </cell>
        </row>
        <row r="1732">
          <cell r="I1732">
            <v>15167</v>
          </cell>
          <cell r="L1732">
            <v>978.6829110000001</v>
          </cell>
        </row>
        <row r="1733">
          <cell r="I1733">
            <v>15170</v>
          </cell>
          <cell r="L1733">
            <v>2784.2241869999998</v>
          </cell>
        </row>
        <row r="1734">
          <cell r="I1734">
            <v>15171</v>
          </cell>
          <cell r="L1734">
            <v>38688.133392000003</v>
          </cell>
        </row>
        <row r="1735">
          <cell r="I1735">
            <v>15174</v>
          </cell>
          <cell r="L1735">
            <v>9633.4465339999988</v>
          </cell>
        </row>
        <row r="1736">
          <cell r="I1736">
            <v>15176</v>
          </cell>
          <cell r="L1736">
            <v>78381.763670999993</v>
          </cell>
        </row>
        <row r="1737">
          <cell r="I1737">
            <v>15187</v>
          </cell>
          <cell r="L1737">
            <v>100920.398436</v>
          </cell>
        </row>
        <row r="1738">
          <cell r="I1738">
            <v>15188</v>
          </cell>
          <cell r="L1738">
            <v>115209.22070199999</v>
          </cell>
        </row>
        <row r="1739">
          <cell r="I1739">
            <v>15191</v>
          </cell>
          <cell r="L1739">
            <v>111298.34228499999</v>
          </cell>
        </row>
        <row r="1740">
          <cell r="I1740">
            <v>15196</v>
          </cell>
          <cell r="L1740">
            <v>96895.338379000008</v>
          </cell>
        </row>
        <row r="1741">
          <cell r="I1741">
            <v>15197</v>
          </cell>
          <cell r="L1741">
            <v>14403.00432</v>
          </cell>
        </row>
        <row r="1742">
          <cell r="I1742">
            <v>15205</v>
          </cell>
          <cell r="L1742">
            <v>6024.3687170000003</v>
          </cell>
        </row>
        <row r="1743">
          <cell r="I1743">
            <v>15206</v>
          </cell>
          <cell r="L1743">
            <v>65203.155273999997</v>
          </cell>
        </row>
        <row r="1744">
          <cell r="I1744">
            <v>15207</v>
          </cell>
          <cell r="L1744">
            <v>64373.479003999993</v>
          </cell>
        </row>
        <row r="1745">
          <cell r="I1745">
            <v>15208</v>
          </cell>
          <cell r="L1745">
            <v>79513.440430000002</v>
          </cell>
        </row>
        <row r="1746">
          <cell r="I1746">
            <v>15209</v>
          </cell>
          <cell r="L1746">
            <v>83109.330323000002</v>
          </cell>
        </row>
        <row r="1747">
          <cell r="I1747">
            <v>15211</v>
          </cell>
          <cell r="L1747">
            <v>72947.916748000003</v>
          </cell>
        </row>
        <row r="1748">
          <cell r="I1748">
            <v>15220</v>
          </cell>
          <cell r="L1748">
            <v>21001.101806000002</v>
          </cell>
        </row>
        <row r="1749">
          <cell r="I1749">
            <v>15230</v>
          </cell>
          <cell r="L1749">
            <v>83393.964355999997</v>
          </cell>
        </row>
        <row r="1750">
          <cell r="I1750">
            <v>15235</v>
          </cell>
          <cell r="L1750">
            <v>11799.759171999998</v>
          </cell>
        </row>
        <row r="1751">
          <cell r="I1751">
            <v>15236</v>
          </cell>
          <cell r="L1751">
            <v>61621.090087999997</v>
          </cell>
        </row>
        <row r="1752">
          <cell r="I1752">
            <v>15238</v>
          </cell>
          <cell r="L1752">
            <v>66244.214842999994</v>
          </cell>
        </row>
        <row r="1753">
          <cell r="I1753">
            <v>15239</v>
          </cell>
          <cell r="L1753">
            <v>51397.245117999999</v>
          </cell>
        </row>
        <row r="1754">
          <cell r="I1754">
            <v>15240</v>
          </cell>
          <cell r="L1754">
            <v>11765.817963</v>
          </cell>
        </row>
        <row r="1755">
          <cell r="I1755">
            <v>15252</v>
          </cell>
          <cell r="L1755">
            <v>2276.2807809999999</v>
          </cell>
        </row>
        <row r="1756">
          <cell r="I1756">
            <v>15253</v>
          </cell>
          <cell r="L1756">
            <v>3150.399308</v>
          </cell>
        </row>
        <row r="1757">
          <cell r="I1757">
            <v>15255</v>
          </cell>
          <cell r="L1757">
            <v>734.58953599999995</v>
          </cell>
        </row>
        <row r="1758">
          <cell r="I1758">
            <v>15277</v>
          </cell>
          <cell r="L1758">
            <v>54889.263184000003</v>
          </cell>
        </row>
        <row r="1759">
          <cell r="I1759">
            <v>15279</v>
          </cell>
          <cell r="L1759">
            <v>47549.141602999996</v>
          </cell>
        </row>
        <row r="1760">
          <cell r="I1760">
            <v>15280</v>
          </cell>
          <cell r="L1760">
            <v>39005.035034</v>
          </cell>
        </row>
        <row r="1761">
          <cell r="I1761">
            <v>15282</v>
          </cell>
          <cell r="L1761">
            <v>23465.743941999997</v>
          </cell>
        </row>
        <row r="1762">
          <cell r="I1762">
            <v>15286</v>
          </cell>
          <cell r="L1762">
            <v>5340.3065729999998</v>
          </cell>
        </row>
        <row r="1763">
          <cell r="I1763">
            <v>15289</v>
          </cell>
          <cell r="L1763">
            <v>7910.4179519999998</v>
          </cell>
        </row>
        <row r="1764">
          <cell r="I1764">
            <v>15290</v>
          </cell>
          <cell r="L1764">
            <v>14221.915267</v>
          </cell>
        </row>
        <row r="1765">
          <cell r="I1765">
            <v>15304</v>
          </cell>
          <cell r="L1765">
            <v>33410.058836999997</v>
          </cell>
        </row>
        <row r="1766">
          <cell r="I1766">
            <v>15305</v>
          </cell>
          <cell r="L1766">
            <v>35154.190673999998</v>
          </cell>
        </row>
        <row r="1767">
          <cell r="I1767">
            <v>15306</v>
          </cell>
          <cell r="L1767">
            <v>5235.4004029999996</v>
          </cell>
        </row>
        <row r="1768">
          <cell r="I1768">
            <v>15311</v>
          </cell>
          <cell r="L1768">
            <v>56026.090576999995</v>
          </cell>
        </row>
        <row r="1769">
          <cell r="I1769">
            <v>15315</v>
          </cell>
          <cell r="L1769">
            <v>79110.601561999996</v>
          </cell>
        </row>
        <row r="1770">
          <cell r="I1770">
            <v>15317</v>
          </cell>
          <cell r="L1770">
            <v>70983.138185000003</v>
          </cell>
        </row>
        <row r="1771">
          <cell r="I1771">
            <v>15318</v>
          </cell>
          <cell r="L1771">
            <v>73138.025878999993</v>
          </cell>
        </row>
        <row r="1772">
          <cell r="I1772">
            <v>15345</v>
          </cell>
          <cell r="L1772">
            <v>19444.859589</v>
          </cell>
        </row>
        <row r="1773">
          <cell r="I1773">
            <v>15360</v>
          </cell>
          <cell r="L1773">
            <v>1043.222209</v>
          </cell>
        </row>
        <row r="1774">
          <cell r="I1774">
            <v>15379</v>
          </cell>
          <cell r="L1774">
            <v>2605.4470709999996</v>
          </cell>
        </row>
        <row r="1775">
          <cell r="I1775">
            <v>15406</v>
          </cell>
          <cell r="L1775">
            <v>44287.284912000003</v>
          </cell>
        </row>
        <row r="1776">
          <cell r="I1776">
            <v>15408</v>
          </cell>
          <cell r="L1776">
            <v>4895.1150289999996</v>
          </cell>
        </row>
        <row r="1777">
          <cell r="I1777">
            <v>15412</v>
          </cell>
          <cell r="L1777">
            <v>42016.145384999996</v>
          </cell>
        </row>
        <row r="1778">
          <cell r="I1778">
            <v>15414</v>
          </cell>
          <cell r="L1778">
            <v>33324.721008</v>
          </cell>
        </row>
        <row r="1779">
          <cell r="I1779">
            <v>15425</v>
          </cell>
          <cell r="L1779">
            <v>107972.553711</v>
          </cell>
        </row>
        <row r="1780">
          <cell r="I1780">
            <v>15429</v>
          </cell>
          <cell r="L1780">
            <v>127879.59838900001</v>
          </cell>
        </row>
        <row r="1781">
          <cell r="I1781">
            <v>15430</v>
          </cell>
          <cell r="L1781">
            <v>119693.70996200001</v>
          </cell>
        </row>
        <row r="1782">
          <cell r="I1782">
            <v>15432</v>
          </cell>
          <cell r="L1782">
            <v>134723.90161199999</v>
          </cell>
        </row>
        <row r="1783">
          <cell r="I1783">
            <v>15435</v>
          </cell>
          <cell r="L1783">
            <v>125526.35937600001</v>
          </cell>
        </row>
        <row r="1784">
          <cell r="I1784">
            <v>15439</v>
          </cell>
          <cell r="L1784">
            <v>109780.574219</v>
          </cell>
        </row>
        <row r="1785">
          <cell r="I1785">
            <v>15440</v>
          </cell>
          <cell r="L1785">
            <v>30655.262939999997</v>
          </cell>
        </row>
        <row r="1786">
          <cell r="I1786">
            <v>15442</v>
          </cell>
          <cell r="L1786">
            <v>114843.82324099999</v>
          </cell>
        </row>
        <row r="1787">
          <cell r="I1787">
            <v>15443</v>
          </cell>
          <cell r="L1787">
            <v>130413.414795</v>
          </cell>
        </row>
        <row r="1788">
          <cell r="I1788">
            <v>15455</v>
          </cell>
          <cell r="L1788">
            <v>11298.828798</v>
          </cell>
        </row>
        <row r="1789">
          <cell r="I1789">
            <v>15456</v>
          </cell>
          <cell r="L1789">
            <v>98293.822755000001</v>
          </cell>
        </row>
        <row r="1790">
          <cell r="I1790">
            <v>15457</v>
          </cell>
          <cell r="L1790">
            <v>99758.154053000006</v>
          </cell>
        </row>
        <row r="1791">
          <cell r="I1791">
            <v>15458</v>
          </cell>
          <cell r="L1791">
            <v>109592.65332</v>
          </cell>
        </row>
        <row r="1792">
          <cell r="I1792">
            <v>15459</v>
          </cell>
          <cell r="L1792">
            <v>110905.085937</v>
          </cell>
        </row>
        <row r="1793">
          <cell r="I1793">
            <v>15469</v>
          </cell>
          <cell r="L1793">
            <v>30683.271850999998</v>
          </cell>
        </row>
        <row r="1794">
          <cell r="I1794">
            <v>15470</v>
          </cell>
          <cell r="L1794">
            <v>11412.307387000001</v>
          </cell>
        </row>
        <row r="1795">
          <cell r="I1795">
            <v>15508</v>
          </cell>
          <cell r="L1795">
            <v>3498.6149350000001</v>
          </cell>
        </row>
        <row r="1796">
          <cell r="I1796">
            <v>15510</v>
          </cell>
          <cell r="L1796">
            <v>449.80980999999997</v>
          </cell>
        </row>
        <row r="1797">
          <cell r="I1797">
            <v>15521</v>
          </cell>
          <cell r="L1797">
            <v>12903.395909999999</v>
          </cell>
        </row>
        <row r="1798">
          <cell r="I1798">
            <v>15525</v>
          </cell>
          <cell r="L1798">
            <v>9496.8359990000008</v>
          </cell>
        </row>
        <row r="1799">
          <cell r="I1799">
            <v>15542</v>
          </cell>
          <cell r="L1799">
            <v>3457.208854</v>
          </cell>
        </row>
        <row r="1800">
          <cell r="I1800">
            <v>15567</v>
          </cell>
          <cell r="L1800">
            <v>975.45014499999991</v>
          </cell>
        </row>
        <row r="1801">
          <cell r="I1801">
            <v>15568</v>
          </cell>
          <cell r="L1801">
            <v>734.79420400000004</v>
          </cell>
        </row>
        <row r="1802">
          <cell r="I1802">
            <v>15578</v>
          </cell>
          <cell r="L1802">
            <v>562.71055200000001</v>
          </cell>
        </row>
        <row r="1803">
          <cell r="I1803">
            <v>15581</v>
          </cell>
          <cell r="L1803">
            <v>2464.0351380000002</v>
          </cell>
        </row>
        <row r="1804">
          <cell r="I1804">
            <v>15598</v>
          </cell>
          <cell r="L1804">
            <v>6540.8631289999994</v>
          </cell>
        </row>
        <row r="1805">
          <cell r="I1805">
            <v>15609</v>
          </cell>
          <cell r="L1805">
            <v>11976.463275</v>
          </cell>
        </row>
        <row r="1806">
          <cell r="I1806">
            <v>15610</v>
          </cell>
          <cell r="L1806">
            <v>16648.276484999999</v>
          </cell>
        </row>
        <row r="1807">
          <cell r="I1807">
            <v>15639</v>
          </cell>
          <cell r="L1807">
            <v>7162.9302520000001</v>
          </cell>
        </row>
        <row r="1808">
          <cell r="I1808">
            <v>15671</v>
          </cell>
          <cell r="L1808">
            <v>16922.602661999998</v>
          </cell>
        </row>
        <row r="1809">
          <cell r="I1809">
            <v>15676</v>
          </cell>
          <cell r="L1809">
            <v>2914.5375979999999</v>
          </cell>
        </row>
        <row r="1810">
          <cell r="I1810">
            <v>15680</v>
          </cell>
          <cell r="L1810">
            <v>2192.3159179999998</v>
          </cell>
        </row>
        <row r="1811">
          <cell r="I1811">
            <v>15681</v>
          </cell>
          <cell r="L1811">
            <v>2914.5375979999999</v>
          </cell>
        </row>
        <row r="1812">
          <cell r="I1812">
            <v>15682</v>
          </cell>
          <cell r="L1812">
            <v>2192.3159179999998</v>
          </cell>
        </row>
        <row r="1813">
          <cell r="I1813">
            <v>15683</v>
          </cell>
          <cell r="L1813">
            <v>2914.5375979999999</v>
          </cell>
        </row>
        <row r="1814">
          <cell r="I1814">
            <v>15684</v>
          </cell>
          <cell r="L1814">
            <v>67071.010741999999</v>
          </cell>
        </row>
        <row r="1815">
          <cell r="I1815">
            <v>15687</v>
          </cell>
          <cell r="L1815">
            <v>7146.6272879999997</v>
          </cell>
        </row>
        <row r="1816">
          <cell r="I1816">
            <v>15688</v>
          </cell>
          <cell r="L1816">
            <v>90864.208007000008</v>
          </cell>
        </row>
        <row r="1817">
          <cell r="I1817">
            <v>15689</v>
          </cell>
          <cell r="L1817">
            <v>64109.414551000002</v>
          </cell>
        </row>
        <row r="1818">
          <cell r="I1818">
            <v>15690</v>
          </cell>
          <cell r="L1818">
            <v>65099.466308000003</v>
          </cell>
        </row>
        <row r="1819">
          <cell r="I1819">
            <v>15693</v>
          </cell>
          <cell r="L1819">
            <v>5465.6702380000006</v>
          </cell>
        </row>
        <row r="1820">
          <cell r="I1820">
            <v>15696</v>
          </cell>
          <cell r="L1820">
            <v>89179.755858999997</v>
          </cell>
        </row>
        <row r="1821">
          <cell r="I1821">
            <v>15699</v>
          </cell>
          <cell r="L1821">
            <v>98751.049316000004</v>
          </cell>
        </row>
        <row r="1822">
          <cell r="I1822">
            <v>15700</v>
          </cell>
          <cell r="L1822">
            <v>107200.28662</v>
          </cell>
        </row>
        <row r="1823">
          <cell r="I1823">
            <v>15703</v>
          </cell>
          <cell r="L1823">
            <v>98493.361327999999</v>
          </cell>
        </row>
        <row r="1824">
          <cell r="I1824">
            <v>15705</v>
          </cell>
          <cell r="L1824">
            <v>86097.863282000006</v>
          </cell>
        </row>
        <row r="1825">
          <cell r="I1825">
            <v>15709</v>
          </cell>
          <cell r="L1825">
            <v>90720.610840000008</v>
          </cell>
        </row>
        <row r="1826">
          <cell r="I1826">
            <v>15710</v>
          </cell>
          <cell r="L1826">
            <v>96347.756837000008</v>
          </cell>
        </row>
        <row r="1827">
          <cell r="I1827">
            <v>15714</v>
          </cell>
          <cell r="L1827">
            <v>109237.30957000001</v>
          </cell>
        </row>
        <row r="1828">
          <cell r="I1828">
            <v>15715</v>
          </cell>
          <cell r="L1828">
            <v>96001.756834999993</v>
          </cell>
        </row>
        <row r="1829">
          <cell r="I1829">
            <v>15720</v>
          </cell>
          <cell r="L1829">
            <v>90690.072509999998</v>
          </cell>
        </row>
        <row r="1830">
          <cell r="I1830">
            <v>15722</v>
          </cell>
          <cell r="L1830">
            <v>84182.224608999997</v>
          </cell>
        </row>
        <row r="1831">
          <cell r="I1831">
            <v>15730</v>
          </cell>
          <cell r="L1831">
            <v>38027.076051000004</v>
          </cell>
        </row>
        <row r="1832">
          <cell r="I1832">
            <v>15732</v>
          </cell>
          <cell r="L1832">
            <v>32013.720704000003</v>
          </cell>
        </row>
        <row r="1833">
          <cell r="I1833">
            <v>15759</v>
          </cell>
          <cell r="L1833">
            <v>29090.836822000001</v>
          </cell>
        </row>
        <row r="1834">
          <cell r="I1834">
            <v>15767</v>
          </cell>
          <cell r="L1834">
            <v>141545.43115300001</v>
          </cell>
        </row>
        <row r="1835">
          <cell r="I1835">
            <v>15768</v>
          </cell>
          <cell r="L1835">
            <v>116403.64209000001</v>
          </cell>
        </row>
        <row r="1836">
          <cell r="I1836">
            <v>15775</v>
          </cell>
          <cell r="L1836">
            <v>60279.085694000001</v>
          </cell>
        </row>
        <row r="1837">
          <cell r="I1837">
            <v>15776</v>
          </cell>
          <cell r="L1837">
            <v>134657.20410100001</v>
          </cell>
        </row>
        <row r="1838">
          <cell r="I1838">
            <v>15778</v>
          </cell>
          <cell r="L1838">
            <v>13466.099915000001</v>
          </cell>
        </row>
        <row r="1839">
          <cell r="I1839">
            <v>15781</v>
          </cell>
          <cell r="L1839">
            <v>25141.798035</v>
          </cell>
        </row>
        <row r="1840">
          <cell r="I1840">
            <v>15810</v>
          </cell>
          <cell r="L1840">
            <v>11664.374582</v>
          </cell>
        </row>
        <row r="1841">
          <cell r="I1841">
            <v>15848</v>
          </cell>
          <cell r="L1841">
            <v>15313.106781000002</v>
          </cell>
        </row>
        <row r="1842">
          <cell r="I1842">
            <v>15849</v>
          </cell>
          <cell r="L1842">
            <v>82163.900391000003</v>
          </cell>
        </row>
        <row r="1843">
          <cell r="I1843">
            <v>15850</v>
          </cell>
          <cell r="L1843">
            <v>91523.275391000003</v>
          </cell>
        </row>
        <row r="1844">
          <cell r="I1844">
            <v>15851</v>
          </cell>
          <cell r="L1844">
            <v>93172.658934999999</v>
          </cell>
        </row>
        <row r="1845">
          <cell r="I1845">
            <v>15852</v>
          </cell>
          <cell r="L1845">
            <v>82960.606935000003</v>
          </cell>
        </row>
        <row r="1846">
          <cell r="I1846">
            <v>15853</v>
          </cell>
          <cell r="L1846">
            <v>86233.886352999994</v>
          </cell>
        </row>
        <row r="1847">
          <cell r="I1847">
            <v>15854</v>
          </cell>
          <cell r="L1847">
            <v>86318.728516000003</v>
          </cell>
        </row>
        <row r="1848">
          <cell r="I1848">
            <v>15855</v>
          </cell>
          <cell r="L1848">
            <v>76956.469727000003</v>
          </cell>
        </row>
        <row r="1849">
          <cell r="I1849">
            <v>15856</v>
          </cell>
          <cell r="L1849">
            <v>77635.268066999997</v>
          </cell>
        </row>
        <row r="1850">
          <cell r="I1850">
            <v>15857</v>
          </cell>
          <cell r="L1850">
            <v>78963.024414999993</v>
          </cell>
        </row>
        <row r="1851">
          <cell r="I1851">
            <v>15858</v>
          </cell>
          <cell r="L1851">
            <v>78246.388426999998</v>
          </cell>
        </row>
        <row r="1852">
          <cell r="I1852">
            <v>15859</v>
          </cell>
          <cell r="L1852">
            <v>73445.380615999995</v>
          </cell>
        </row>
        <row r="1853">
          <cell r="I1853">
            <v>15862</v>
          </cell>
          <cell r="L1853">
            <v>74033.680176000009</v>
          </cell>
        </row>
        <row r="1854">
          <cell r="I1854">
            <v>15863</v>
          </cell>
          <cell r="L1854">
            <v>31325.550902999999</v>
          </cell>
        </row>
        <row r="1855">
          <cell r="I1855">
            <v>15869</v>
          </cell>
          <cell r="L1855">
            <v>2914.5375979999999</v>
          </cell>
        </row>
        <row r="1856">
          <cell r="I1856">
            <v>15870</v>
          </cell>
          <cell r="L1856">
            <v>74621.187987999991</v>
          </cell>
        </row>
        <row r="1857">
          <cell r="I1857">
            <v>15874</v>
          </cell>
          <cell r="L1857">
            <v>81186.712159000002</v>
          </cell>
        </row>
        <row r="1858">
          <cell r="I1858">
            <v>15877</v>
          </cell>
          <cell r="L1858">
            <v>75729.483886999995</v>
          </cell>
        </row>
        <row r="1859">
          <cell r="I1859">
            <v>15880</v>
          </cell>
          <cell r="L1859">
            <v>10978.721724999999</v>
          </cell>
        </row>
        <row r="1860">
          <cell r="I1860">
            <v>15896</v>
          </cell>
          <cell r="L1860">
            <v>23539.769132999998</v>
          </cell>
        </row>
        <row r="1861">
          <cell r="I1861">
            <v>15914</v>
          </cell>
          <cell r="L1861">
            <v>68139.271727999992</v>
          </cell>
        </row>
        <row r="1862">
          <cell r="I1862">
            <v>15916</v>
          </cell>
          <cell r="L1862">
            <v>52710.945435000001</v>
          </cell>
        </row>
        <row r="1863">
          <cell r="I1863">
            <v>15917</v>
          </cell>
          <cell r="L1863">
            <v>44373.544677999998</v>
          </cell>
        </row>
        <row r="1864">
          <cell r="I1864">
            <v>15938</v>
          </cell>
          <cell r="L1864">
            <v>2499.5170420000004</v>
          </cell>
        </row>
        <row r="1865">
          <cell r="I1865">
            <v>15955</v>
          </cell>
          <cell r="L1865">
            <v>10615.710647</v>
          </cell>
        </row>
        <row r="1866">
          <cell r="I1866">
            <v>15999</v>
          </cell>
          <cell r="L1866">
            <v>20267.78659</v>
          </cell>
        </row>
        <row r="1867">
          <cell r="I1867">
            <v>16032</v>
          </cell>
          <cell r="L1867">
            <v>104575.312744</v>
          </cell>
        </row>
        <row r="1868">
          <cell r="I1868">
            <v>16037</v>
          </cell>
          <cell r="L1868">
            <v>63844.493897</v>
          </cell>
        </row>
        <row r="1869">
          <cell r="I1869">
            <v>16038</v>
          </cell>
          <cell r="L1869">
            <v>97528.432373000003</v>
          </cell>
        </row>
        <row r="1870">
          <cell r="I1870">
            <v>16040</v>
          </cell>
          <cell r="L1870">
            <v>79256.172852000003</v>
          </cell>
        </row>
        <row r="1871">
          <cell r="I1871">
            <v>16041</v>
          </cell>
          <cell r="L1871">
            <v>77892.566162000003</v>
          </cell>
        </row>
        <row r="1872">
          <cell r="I1872">
            <v>16045</v>
          </cell>
          <cell r="L1872">
            <v>51317.916749000004</v>
          </cell>
        </row>
        <row r="1873">
          <cell r="I1873">
            <v>16046</v>
          </cell>
          <cell r="L1873">
            <v>60498.271729</v>
          </cell>
        </row>
        <row r="1874">
          <cell r="I1874">
            <v>16054</v>
          </cell>
          <cell r="L1874">
            <v>57531.534910999995</v>
          </cell>
        </row>
        <row r="1875">
          <cell r="I1875">
            <v>16057</v>
          </cell>
          <cell r="L1875">
            <v>60339.976561999996</v>
          </cell>
        </row>
        <row r="1876">
          <cell r="I1876">
            <v>16059</v>
          </cell>
          <cell r="L1876">
            <v>134657.20410100001</v>
          </cell>
        </row>
        <row r="1877">
          <cell r="I1877">
            <v>16062</v>
          </cell>
          <cell r="L1877">
            <v>7084.0035510000007</v>
          </cell>
        </row>
        <row r="1878">
          <cell r="I1878">
            <v>16069</v>
          </cell>
          <cell r="L1878">
            <v>3683.6210659999997</v>
          </cell>
        </row>
        <row r="1879">
          <cell r="I1879">
            <v>16084</v>
          </cell>
          <cell r="L1879">
            <v>93614.011230999997</v>
          </cell>
        </row>
        <row r="1880">
          <cell r="I1880">
            <v>16085</v>
          </cell>
          <cell r="L1880">
            <v>105749.79296799999</v>
          </cell>
        </row>
        <row r="1881">
          <cell r="I1881">
            <v>16092</v>
          </cell>
          <cell r="L1881">
            <v>27381.053512999999</v>
          </cell>
        </row>
        <row r="1882">
          <cell r="I1882">
            <v>16096</v>
          </cell>
          <cell r="L1882">
            <v>77976.014160000006</v>
          </cell>
        </row>
        <row r="1883">
          <cell r="I1883">
            <v>16097</v>
          </cell>
          <cell r="L1883">
            <v>4201.9788589999998</v>
          </cell>
        </row>
        <row r="1884">
          <cell r="I1884">
            <v>16114</v>
          </cell>
          <cell r="L1884">
            <v>23921.393586000002</v>
          </cell>
        </row>
        <row r="1885">
          <cell r="I1885">
            <v>16118</v>
          </cell>
          <cell r="L1885">
            <v>11785.500702000001</v>
          </cell>
        </row>
        <row r="1886">
          <cell r="I1886">
            <v>16125</v>
          </cell>
          <cell r="L1886">
            <v>104916.87451199999</v>
          </cell>
        </row>
        <row r="1887">
          <cell r="I1887">
            <v>16126</v>
          </cell>
          <cell r="L1887">
            <v>60279.085694000001</v>
          </cell>
        </row>
        <row r="1888">
          <cell r="I1888">
            <v>16127</v>
          </cell>
          <cell r="L1888">
            <v>71263.434814999986</v>
          </cell>
        </row>
        <row r="1889">
          <cell r="I1889">
            <v>16128</v>
          </cell>
          <cell r="L1889">
            <v>68503.46557700001</v>
          </cell>
        </row>
        <row r="1890">
          <cell r="I1890">
            <v>16131</v>
          </cell>
          <cell r="L1890">
            <v>63957.225584999993</v>
          </cell>
        </row>
        <row r="1891">
          <cell r="I1891">
            <v>16136</v>
          </cell>
          <cell r="L1891">
            <v>77775.528078000003</v>
          </cell>
        </row>
        <row r="1892">
          <cell r="I1892">
            <v>16138</v>
          </cell>
          <cell r="L1892">
            <v>65350.618164000007</v>
          </cell>
        </row>
        <row r="1893">
          <cell r="I1893">
            <v>16144</v>
          </cell>
          <cell r="L1893">
            <v>36346.167847000004</v>
          </cell>
        </row>
        <row r="1894">
          <cell r="I1894">
            <v>16155</v>
          </cell>
          <cell r="L1894">
            <v>9175.4007419999998</v>
          </cell>
        </row>
        <row r="1895">
          <cell r="I1895">
            <v>16158</v>
          </cell>
          <cell r="L1895">
            <v>3720.9709590000002</v>
          </cell>
        </row>
        <row r="1896">
          <cell r="I1896">
            <v>16159</v>
          </cell>
          <cell r="L1896">
            <v>3053.3989560000005</v>
          </cell>
        </row>
        <row r="1897">
          <cell r="I1897">
            <v>16162</v>
          </cell>
          <cell r="L1897">
            <v>79462.97119099999</v>
          </cell>
        </row>
        <row r="1898">
          <cell r="I1898">
            <v>16163</v>
          </cell>
          <cell r="L1898">
            <v>82266.702636999995</v>
          </cell>
        </row>
        <row r="1899">
          <cell r="I1899">
            <v>16164</v>
          </cell>
          <cell r="L1899">
            <v>76242.338867999992</v>
          </cell>
        </row>
        <row r="1900">
          <cell r="I1900">
            <v>16167</v>
          </cell>
          <cell r="L1900">
            <v>164917.22949200001</v>
          </cell>
        </row>
        <row r="1901">
          <cell r="I1901">
            <v>16168</v>
          </cell>
          <cell r="L1901">
            <v>13554.682434</v>
          </cell>
        </row>
        <row r="1902">
          <cell r="I1902">
            <v>16170</v>
          </cell>
          <cell r="L1902">
            <v>45068.761720000002</v>
          </cell>
        </row>
        <row r="1903">
          <cell r="I1903">
            <v>16183</v>
          </cell>
          <cell r="L1903">
            <v>67227.285157000006</v>
          </cell>
        </row>
        <row r="1904">
          <cell r="I1904">
            <v>16210</v>
          </cell>
          <cell r="L1904">
            <v>1834.356231</v>
          </cell>
        </row>
        <row r="1905">
          <cell r="I1905">
            <v>16217</v>
          </cell>
          <cell r="L1905">
            <v>11959.924728999998</v>
          </cell>
        </row>
        <row r="1906">
          <cell r="I1906">
            <v>16223</v>
          </cell>
          <cell r="L1906">
            <v>46489.559204999998</v>
          </cell>
        </row>
        <row r="1907">
          <cell r="I1907">
            <v>16227</v>
          </cell>
          <cell r="L1907">
            <v>32637.876449000003</v>
          </cell>
        </row>
        <row r="1908">
          <cell r="I1908">
            <v>16236</v>
          </cell>
          <cell r="L1908">
            <v>51935.671140999999</v>
          </cell>
        </row>
        <row r="1909">
          <cell r="I1909">
            <v>16248</v>
          </cell>
          <cell r="L1909">
            <v>54695.016602000003</v>
          </cell>
        </row>
        <row r="1910">
          <cell r="I1910">
            <v>16269</v>
          </cell>
          <cell r="L1910">
            <v>21493.688201999998</v>
          </cell>
        </row>
        <row r="1911">
          <cell r="I1911">
            <v>16270</v>
          </cell>
          <cell r="L1911">
            <v>7706.0171499999997</v>
          </cell>
        </row>
        <row r="1912">
          <cell r="I1912">
            <v>16271</v>
          </cell>
          <cell r="L1912">
            <v>96256.835938000004</v>
          </cell>
        </row>
        <row r="1913">
          <cell r="I1913">
            <v>16272</v>
          </cell>
          <cell r="L1913">
            <v>104064.771485</v>
          </cell>
        </row>
        <row r="1914">
          <cell r="I1914">
            <v>16274</v>
          </cell>
          <cell r="L1914">
            <v>95828.199706999992</v>
          </cell>
        </row>
        <row r="1915">
          <cell r="I1915">
            <v>16275</v>
          </cell>
          <cell r="L1915">
            <v>103534.216308</v>
          </cell>
        </row>
        <row r="1916">
          <cell r="I1916">
            <v>16290</v>
          </cell>
          <cell r="L1916">
            <v>96944.878417999993</v>
          </cell>
        </row>
        <row r="1917">
          <cell r="I1917">
            <v>16291</v>
          </cell>
          <cell r="L1917">
            <v>102193.75683599999</v>
          </cell>
        </row>
        <row r="1918">
          <cell r="I1918">
            <v>16292</v>
          </cell>
          <cell r="L1918">
            <v>15634.372071</v>
          </cell>
        </row>
        <row r="1919">
          <cell r="I1919">
            <v>16313</v>
          </cell>
          <cell r="L1919">
            <v>7084.1899880000001</v>
          </cell>
        </row>
        <row r="1920">
          <cell r="I1920">
            <v>16343</v>
          </cell>
          <cell r="L1920">
            <v>4366.7510990000001</v>
          </cell>
        </row>
        <row r="1921">
          <cell r="I1921">
            <v>16349</v>
          </cell>
          <cell r="L1921">
            <v>6594.8595740000001</v>
          </cell>
        </row>
        <row r="1922">
          <cell r="I1922">
            <v>16350</v>
          </cell>
          <cell r="L1922">
            <v>36382.117858999998</v>
          </cell>
        </row>
        <row r="1923">
          <cell r="I1923">
            <v>16351</v>
          </cell>
          <cell r="L1923">
            <v>37044.159912000003</v>
          </cell>
        </row>
        <row r="1924">
          <cell r="I1924">
            <v>16352</v>
          </cell>
          <cell r="L1924">
            <v>42968.357908999998</v>
          </cell>
        </row>
        <row r="1925">
          <cell r="I1925">
            <v>16353</v>
          </cell>
          <cell r="L1925">
            <v>41523.233887000002</v>
          </cell>
        </row>
        <row r="1926">
          <cell r="I1926">
            <v>16354</v>
          </cell>
          <cell r="L1926">
            <v>30360.235107</v>
          </cell>
        </row>
        <row r="1927">
          <cell r="I1927">
            <v>16355</v>
          </cell>
          <cell r="L1927">
            <v>29615.406189999998</v>
          </cell>
        </row>
        <row r="1928">
          <cell r="I1928">
            <v>16356</v>
          </cell>
          <cell r="L1928">
            <v>42504.120238999996</v>
          </cell>
        </row>
        <row r="1929">
          <cell r="I1929">
            <v>16357</v>
          </cell>
          <cell r="L1929">
            <v>41904.077147999997</v>
          </cell>
        </row>
        <row r="1930">
          <cell r="I1930">
            <v>16358</v>
          </cell>
          <cell r="L1930">
            <v>37044.159912000003</v>
          </cell>
        </row>
        <row r="1931">
          <cell r="I1931">
            <v>16359</v>
          </cell>
          <cell r="L1931">
            <v>33323.1875</v>
          </cell>
        </row>
        <row r="1932">
          <cell r="I1932">
            <v>16360</v>
          </cell>
          <cell r="L1932">
            <v>36382.117858999998</v>
          </cell>
        </row>
        <row r="1933">
          <cell r="I1933">
            <v>16361</v>
          </cell>
          <cell r="L1933">
            <v>37044.159912000003</v>
          </cell>
        </row>
        <row r="1934">
          <cell r="I1934">
            <v>16362</v>
          </cell>
          <cell r="L1934">
            <v>36382.117858999998</v>
          </cell>
        </row>
        <row r="1935">
          <cell r="I1935">
            <v>16370</v>
          </cell>
          <cell r="L1935">
            <v>81468.671386000002</v>
          </cell>
        </row>
        <row r="1936">
          <cell r="I1936">
            <v>16381</v>
          </cell>
          <cell r="L1936">
            <v>26823.689727000001</v>
          </cell>
        </row>
        <row r="1937">
          <cell r="I1937">
            <v>16389</v>
          </cell>
          <cell r="L1937">
            <v>32604.737488000002</v>
          </cell>
        </row>
        <row r="1938">
          <cell r="I1938">
            <v>16394</v>
          </cell>
          <cell r="L1938">
            <v>33410.997130999996</v>
          </cell>
        </row>
        <row r="1939">
          <cell r="I1939">
            <v>16427</v>
          </cell>
          <cell r="L1939">
            <v>59838.676025000008</v>
          </cell>
        </row>
        <row r="1940">
          <cell r="I1940">
            <v>16428</v>
          </cell>
          <cell r="L1940">
            <v>83241.574705999999</v>
          </cell>
        </row>
        <row r="1941">
          <cell r="I1941">
            <v>16429</v>
          </cell>
          <cell r="L1941">
            <v>70303.766114000013</v>
          </cell>
        </row>
        <row r="1942">
          <cell r="I1942">
            <v>16430</v>
          </cell>
          <cell r="L1942">
            <v>59838.676025000008</v>
          </cell>
        </row>
        <row r="1943">
          <cell r="I1943">
            <v>16431</v>
          </cell>
          <cell r="L1943">
            <v>79684.667235999994</v>
          </cell>
        </row>
        <row r="1944">
          <cell r="I1944">
            <v>16432</v>
          </cell>
          <cell r="L1944">
            <v>8942.4983219999995</v>
          </cell>
        </row>
        <row r="1945">
          <cell r="I1945">
            <v>16434</v>
          </cell>
          <cell r="L1945">
            <v>8516.7365119999995</v>
          </cell>
        </row>
        <row r="1946">
          <cell r="I1946">
            <v>16436</v>
          </cell>
          <cell r="L1946">
            <v>12319.845762999999</v>
          </cell>
        </row>
        <row r="1947">
          <cell r="I1947">
            <v>16445</v>
          </cell>
          <cell r="L1947">
            <v>95192.84130900001</v>
          </cell>
        </row>
        <row r="1948">
          <cell r="I1948">
            <v>16446</v>
          </cell>
          <cell r="L1948">
            <v>81504.338379000008</v>
          </cell>
        </row>
        <row r="1949">
          <cell r="I1949">
            <v>16447</v>
          </cell>
          <cell r="L1949">
            <v>93467.473633000001</v>
          </cell>
        </row>
        <row r="1950">
          <cell r="I1950">
            <v>16450</v>
          </cell>
          <cell r="L1950">
            <v>90224.03759800001</v>
          </cell>
        </row>
        <row r="1951">
          <cell r="I1951">
            <v>16489</v>
          </cell>
          <cell r="L1951">
            <v>60616.046143</v>
          </cell>
        </row>
        <row r="1952">
          <cell r="I1952">
            <v>16490</v>
          </cell>
          <cell r="L1952">
            <v>29128.786865000002</v>
          </cell>
        </row>
        <row r="1953">
          <cell r="I1953">
            <v>16491</v>
          </cell>
          <cell r="L1953">
            <v>30262.207276000001</v>
          </cell>
        </row>
        <row r="1954">
          <cell r="I1954">
            <v>16495</v>
          </cell>
          <cell r="L1954">
            <v>31015.604491999999</v>
          </cell>
        </row>
        <row r="1955">
          <cell r="I1955">
            <v>16499</v>
          </cell>
          <cell r="L1955">
            <v>30581.819090999998</v>
          </cell>
        </row>
        <row r="1956">
          <cell r="I1956">
            <v>16505</v>
          </cell>
          <cell r="L1956">
            <v>45265.397888</v>
          </cell>
        </row>
        <row r="1957">
          <cell r="I1957">
            <v>16516</v>
          </cell>
          <cell r="L1957">
            <v>3691.7557079999997</v>
          </cell>
        </row>
        <row r="1958">
          <cell r="I1958">
            <v>16519</v>
          </cell>
          <cell r="L1958">
            <v>2265.5406860000003</v>
          </cell>
        </row>
        <row r="1959">
          <cell r="I1959">
            <v>16523</v>
          </cell>
          <cell r="L1959">
            <v>32963.433532000003</v>
          </cell>
        </row>
        <row r="1960">
          <cell r="I1960">
            <v>16524</v>
          </cell>
          <cell r="L1960">
            <v>32963.433532000003</v>
          </cell>
        </row>
        <row r="1961">
          <cell r="I1961">
            <v>16533</v>
          </cell>
          <cell r="L1961">
            <v>71614.246580999999</v>
          </cell>
        </row>
        <row r="1962">
          <cell r="I1962">
            <v>16534</v>
          </cell>
          <cell r="L1962">
            <v>77320.666504000008</v>
          </cell>
        </row>
        <row r="1963">
          <cell r="I1963">
            <v>16546</v>
          </cell>
          <cell r="L1963">
            <v>23493.949047999999</v>
          </cell>
        </row>
        <row r="1964">
          <cell r="I1964">
            <v>16564</v>
          </cell>
          <cell r="L1964">
            <v>52545.099365000002</v>
          </cell>
        </row>
        <row r="1965">
          <cell r="I1965">
            <v>16565</v>
          </cell>
          <cell r="L1965">
            <v>65155.948730000004</v>
          </cell>
        </row>
        <row r="1966">
          <cell r="I1966">
            <v>16566</v>
          </cell>
          <cell r="L1966">
            <v>52036.995116999999</v>
          </cell>
        </row>
        <row r="1967">
          <cell r="I1967">
            <v>16567</v>
          </cell>
          <cell r="L1967">
            <v>63536.019775000001</v>
          </cell>
        </row>
        <row r="1968">
          <cell r="I1968">
            <v>16570</v>
          </cell>
          <cell r="L1968">
            <v>129325.28027300001</v>
          </cell>
        </row>
        <row r="1969">
          <cell r="I1969">
            <v>16578</v>
          </cell>
          <cell r="L1969">
            <v>98143.375243999995</v>
          </cell>
        </row>
        <row r="1970">
          <cell r="I1970">
            <v>16580</v>
          </cell>
          <cell r="L1970">
            <v>110617.201172</v>
          </cell>
        </row>
        <row r="1971">
          <cell r="I1971">
            <v>16584</v>
          </cell>
          <cell r="L1971">
            <v>101244.10498</v>
          </cell>
        </row>
        <row r="1972">
          <cell r="I1972">
            <v>16589</v>
          </cell>
          <cell r="L1972">
            <v>25284.493651000004</v>
          </cell>
        </row>
        <row r="1973">
          <cell r="I1973">
            <v>16601</v>
          </cell>
          <cell r="L1973">
            <v>3740.2757090000005</v>
          </cell>
        </row>
        <row r="1974">
          <cell r="I1974">
            <v>16605</v>
          </cell>
          <cell r="L1974">
            <v>20307.334917</v>
          </cell>
        </row>
        <row r="1975">
          <cell r="I1975">
            <v>16607</v>
          </cell>
          <cell r="L1975">
            <v>14453.55414</v>
          </cell>
        </row>
        <row r="1976">
          <cell r="I1976">
            <v>16608</v>
          </cell>
          <cell r="L1976">
            <v>4798.7949490000001</v>
          </cell>
        </row>
        <row r="1977">
          <cell r="I1977">
            <v>16632</v>
          </cell>
          <cell r="L1977">
            <v>6641.3071049999999</v>
          </cell>
        </row>
        <row r="1978">
          <cell r="I1978">
            <v>16656</v>
          </cell>
          <cell r="L1978">
            <v>36158.213133999998</v>
          </cell>
        </row>
        <row r="1979">
          <cell r="I1979">
            <v>16698</v>
          </cell>
          <cell r="L1979">
            <v>7115.9410010000001</v>
          </cell>
        </row>
        <row r="1980">
          <cell r="I1980">
            <v>16700</v>
          </cell>
          <cell r="L1980">
            <v>8900.5904090000004</v>
          </cell>
        </row>
        <row r="1981">
          <cell r="I1981">
            <v>16729</v>
          </cell>
          <cell r="L1981">
            <v>16433.697396</v>
          </cell>
        </row>
        <row r="1982">
          <cell r="I1982">
            <v>16743</v>
          </cell>
          <cell r="L1982">
            <v>3452.9345090000002</v>
          </cell>
        </row>
        <row r="1983">
          <cell r="I1983">
            <v>16748</v>
          </cell>
          <cell r="L1983">
            <v>4652.3021229999995</v>
          </cell>
        </row>
        <row r="1984">
          <cell r="I1984">
            <v>16757</v>
          </cell>
          <cell r="L1984">
            <v>2919.2047479999997</v>
          </cell>
        </row>
        <row r="1985">
          <cell r="I1985">
            <v>16759</v>
          </cell>
          <cell r="L1985">
            <v>84172.974608999997</v>
          </cell>
        </row>
        <row r="1986">
          <cell r="I1986">
            <v>16760</v>
          </cell>
          <cell r="L1986">
            <v>89963.902343000009</v>
          </cell>
        </row>
        <row r="1987">
          <cell r="I1987">
            <v>16761</v>
          </cell>
          <cell r="L1987">
            <v>73745.183349999992</v>
          </cell>
        </row>
        <row r="1988">
          <cell r="I1988">
            <v>16769</v>
          </cell>
          <cell r="L1988">
            <v>11689.197415999999</v>
          </cell>
        </row>
        <row r="1989">
          <cell r="I1989">
            <v>16778</v>
          </cell>
          <cell r="L1989">
            <v>34373.021438999996</v>
          </cell>
        </row>
        <row r="1990">
          <cell r="I1990">
            <v>16785</v>
          </cell>
          <cell r="L1990">
            <v>20331.322982999998</v>
          </cell>
        </row>
        <row r="1991">
          <cell r="I1991">
            <v>16800</v>
          </cell>
          <cell r="L1991">
            <v>13176.176831999999</v>
          </cell>
        </row>
        <row r="1992">
          <cell r="I1992">
            <v>16801</v>
          </cell>
          <cell r="L1992">
            <v>26301.803007999999</v>
          </cell>
        </row>
        <row r="1993">
          <cell r="I1993">
            <v>16845</v>
          </cell>
          <cell r="L1993">
            <v>10803.636844999997</v>
          </cell>
        </row>
        <row r="1994">
          <cell r="I1994">
            <v>16869</v>
          </cell>
          <cell r="L1994">
            <v>5988.9614320000001</v>
          </cell>
        </row>
        <row r="1995">
          <cell r="I1995">
            <v>16871</v>
          </cell>
          <cell r="L1995">
            <v>32731.781493000002</v>
          </cell>
        </row>
        <row r="1996">
          <cell r="I1996">
            <v>16905</v>
          </cell>
          <cell r="L1996">
            <v>11968.574387000001</v>
          </cell>
        </row>
        <row r="1997">
          <cell r="I1997">
            <v>16908</v>
          </cell>
          <cell r="L1997">
            <v>15262.137207</v>
          </cell>
        </row>
        <row r="1998">
          <cell r="I1998">
            <v>16948</v>
          </cell>
          <cell r="L1998">
            <v>23489.123404999998</v>
          </cell>
        </row>
        <row r="1999">
          <cell r="I1999">
            <v>16952</v>
          </cell>
          <cell r="L1999">
            <v>15497.096266999997</v>
          </cell>
        </row>
        <row r="2000">
          <cell r="I2000">
            <v>16959</v>
          </cell>
          <cell r="L2000">
            <v>29373.489531000003</v>
          </cell>
        </row>
        <row r="2001">
          <cell r="I2001">
            <v>16973</v>
          </cell>
          <cell r="L2001">
            <v>2795.6991740000003</v>
          </cell>
        </row>
        <row r="2002">
          <cell r="I2002">
            <v>17010</v>
          </cell>
          <cell r="L2002">
            <v>333.47736700000002</v>
          </cell>
        </row>
        <row r="2003">
          <cell r="I2003">
            <v>17012</v>
          </cell>
          <cell r="L2003">
            <v>1887.5790549999999</v>
          </cell>
        </row>
        <row r="2004">
          <cell r="I2004">
            <v>17046</v>
          </cell>
          <cell r="L2004">
            <v>5631.6505770000003</v>
          </cell>
        </row>
        <row r="2005">
          <cell r="I2005">
            <v>17055</v>
          </cell>
          <cell r="L2005">
            <v>8393.3173399999996</v>
          </cell>
        </row>
        <row r="2006">
          <cell r="I2006">
            <v>17077</v>
          </cell>
          <cell r="L2006">
            <v>12741.901794999998</v>
          </cell>
        </row>
        <row r="2007">
          <cell r="I2007">
            <v>17078</v>
          </cell>
          <cell r="L2007">
            <v>8389.417152</v>
          </cell>
        </row>
        <row r="2008">
          <cell r="I2008">
            <v>17088</v>
          </cell>
          <cell r="L2008">
            <v>6142.1863730000005</v>
          </cell>
        </row>
        <row r="2009">
          <cell r="I2009">
            <v>17092</v>
          </cell>
          <cell r="L2009">
            <v>8828.694128000001</v>
          </cell>
        </row>
        <row r="2010">
          <cell r="I2010">
            <v>17153</v>
          </cell>
          <cell r="L2010">
            <v>738.91323899999998</v>
          </cell>
        </row>
        <row r="2011">
          <cell r="I2011">
            <v>17193</v>
          </cell>
          <cell r="L2011">
            <v>15567.635834000001</v>
          </cell>
        </row>
        <row r="2012">
          <cell r="I2012">
            <v>17202</v>
          </cell>
          <cell r="L2012">
            <v>17022.753292000001</v>
          </cell>
        </row>
        <row r="2013">
          <cell r="I2013">
            <v>17223</v>
          </cell>
          <cell r="L2013">
            <v>80.179238999999995</v>
          </cell>
        </row>
        <row r="2014">
          <cell r="I2014">
            <v>17275</v>
          </cell>
          <cell r="L2014">
            <v>6692.1298229999993</v>
          </cell>
        </row>
        <row r="2015">
          <cell r="I2015">
            <v>17281</v>
          </cell>
          <cell r="L2015">
            <v>18547.504860000001</v>
          </cell>
        </row>
        <row r="2016">
          <cell r="I2016">
            <v>17300</v>
          </cell>
          <cell r="L2016">
            <v>66244.214842999994</v>
          </cell>
        </row>
        <row r="2017">
          <cell r="I2017">
            <v>17325</v>
          </cell>
          <cell r="L2017">
            <v>36867.362485999998</v>
          </cell>
        </row>
        <row r="2018">
          <cell r="I2018">
            <v>17337</v>
          </cell>
          <cell r="L2018">
            <v>1604.998</v>
          </cell>
        </row>
        <row r="2019">
          <cell r="I2019">
            <v>17403</v>
          </cell>
          <cell r="L2019">
            <v>12222.269944</v>
          </cell>
        </row>
        <row r="2020">
          <cell r="I2020">
            <v>17405</v>
          </cell>
          <cell r="L2020">
            <v>19246.76886</v>
          </cell>
        </row>
        <row r="2021">
          <cell r="I2021">
            <v>17407</v>
          </cell>
          <cell r="L2021">
            <v>14301.513632999999</v>
          </cell>
        </row>
        <row r="2022">
          <cell r="I2022">
            <v>17428</v>
          </cell>
          <cell r="L2022">
            <v>5261.3097689999995</v>
          </cell>
        </row>
        <row r="2023">
          <cell r="I2023">
            <v>17438</v>
          </cell>
          <cell r="L2023">
            <v>8884.5191200000008</v>
          </cell>
        </row>
        <row r="2024">
          <cell r="I2024">
            <v>17444</v>
          </cell>
          <cell r="L2024">
            <v>1879.898866</v>
          </cell>
        </row>
        <row r="2025">
          <cell r="I2025">
            <v>17457</v>
          </cell>
          <cell r="L2025">
            <v>5227.1113380000006</v>
          </cell>
        </row>
        <row r="2026">
          <cell r="I2026">
            <v>17463</v>
          </cell>
          <cell r="L2026">
            <v>10777.300827999999</v>
          </cell>
        </row>
        <row r="2027">
          <cell r="I2027">
            <v>17485</v>
          </cell>
          <cell r="L2027">
            <v>7659.5236480000003</v>
          </cell>
        </row>
        <row r="2028">
          <cell r="I2028">
            <v>17488</v>
          </cell>
          <cell r="L2028">
            <v>5933.5452310000001</v>
          </cell>
        </row>
        <row r="2029">
          <cell r="I2029">
            <v>17499</v>
          </cell>
          <cell r="L2029">
            <v>10192.122082999998</v>
          </cell>
        </row>
        <row r="2030">
          <cell r="I2030">
            <v>17509</v>
          </cell>
          <cell r="L2030">
            <v>3502.8373670000001</v>
          </cell>
        </row>
        <row r="2031">
          <cell r="I2031">
            <v>17514</v>
          </cell>
          <cell r="L2031">
            <v>18800.534387</v>
          </cell>
        </row>
        <row r="2032">
          <cell r="I2032">
            <v>17563</v>
          </cell>
          <cell r="L2032">
            <v>11157.107055</v>
          </cell>
        </row>
        <row r="2033">
          <cell r="I2033">
            <v>17567</v>
          </cell>
          <cell r="L2033">
            <v>8942.1610040000014</v>
          </cell>
        </row>
        <row r="2034">
          <cell r="I2034">
            <v>17591</v>
          </cell>
          <cell r="L2034">
            <v>7164.3273979999994</v>
          </cell>
        </row>
        <row r="2035">
          <cell r="I2035">
            <v>17597</v>
          </cell>
          <cell r="L2035">
            <v>20769.738235000001</v>
          </cell>
        </row>
        <row r="2036">
          <cell r="I2036">
            <v>17610</v>
          </cell>
          <cell r="L2036">
            <v>8345.640671000001</v>
          </cell>
        </row>
        <row r="2037">
          <cell r="I2037">
            <v>17622</v>
          </cell>
          <cell r="L2037">
            <v>23346.874808</v>
          </cell>
        </row>
        <row r="2038">
          <cell r="I2038">
            <v>17641</v>
          </cell>
          <cell r="L2038">
            <v>19312.583267000002</v>
          </cell>
        </row>
        <row r="2039">
          <cell r="I2039">
            <v>17671</v>
          </cell>
          <cell r="L2039">
            <v>1745.1440970000001</v>
          </cell>
        </row>
        <row r="2040">
          <cell r="I2040">
            <v>17721</v>
          </cell>
          <cell r="L2040">
            <v>37852.635437000004</v>
          </cell>
        </row>
        <row r="2041">
          <cell r="I2041">
            <v>17750</v>
          </cell>
          <cell r="L2041">
            <v>6367.145673</v>
          </cell>
        </row>
        <row r="2042">
          <cell r="I2042">
            <v>17754</v>
          </cell>
          <cell r="L2042">
            <v>8485.1838229999994</v>
          </cell>
        </row>
        <row r="2043">
          <cell r="I2043">
            <v>17760</v>
          </cell>
          <cell r="L2043">
            <v>1331.2434370000001</v>
          </cell>
        </row>
        <row r="2044">
          <cell r="I2044">
            <v>17764</v>
          </cell>
          <cell r="L2044">
            <v>10504.152876</v>
          </cell>
        </row>
        <row r="2045">
          <cell r="I2045">
            <v>17786</v>
          </cell>
          <cell r="L2045">
            <v>19803.886704</v>
          </cell>
        </row>
        <row r="2046">
          <cell r="I2046">
            <v>17789</v>
          </cell>
          <cell r="L2046">
            <v>18900.691467999997</v>
          </cell>
        </row>
        <row r="2047">
          <cell r="I2047">
            <v>17792</v>
          </cell>
          <cell r="L2047">
            <v>252.40531499999997</v>
          </cell>
        </row>
        <row r="2048">
          <cell r="I2048">
            <v>17814</v>
          </cell>
          <cell r="L2048">
            <v>5624.6234350000004</v>
          </cell>
        </row>
        <row r="2049">
          <cell r="I2049">
            <v>17816</v>
          </cell>
          <cell r="L2049">
            <v>7953.1878499999993</v>
          </cell>
        </row>
        <row r="2050">
          <cell r="I2050">
            <v>17881</v>
          </cell>
          <cell r="L2050">
            <v>18254.546903000002</v>
          </cell>
        </row>
        <row r="2051">
          <cell r="I2051">
            <v>17884</v>
          </cell>
          <cell r="L2051">
            <v>12296.690764999999</v>
          </cell>
        </row>
        <row r="2052">
          <cell r="I2052">
            <v>17892</v>
          </cell>
          <cell r="L2052">
            <v>29340.842345000001</v>
          </cell>
        </row>
        <row r="2053">
          <cell r="I2053">
            <v>17935</v>
          </cell>
          <cell r="L2053">
            <v>2969.0213749999998</v>
          </cell>
        </row>
        <row r="2054">
          <cell r="I2054">
            <v>17967</v>
          </cell>
          <cell r="L2054">
            <v>2838.4479000000001</v>
          </cell>
        </row>
        <row r="2055">
          <cell r="I2055">
            <v>17983</v>
          </cell>
          <cell r="L2055">
            <v>7692.9955640000007</v>
          </cell>
        </row>
        <row r="2056">
          <cell r="I2056">
            <v>17986</v>
          </cell>
          <cell r="L2056">
            <v>47122.963317000002</v>
          </cell>
        </row>
        <row r="2057">
          <cell r="I2057">
            <v>17989</v>
          </cell>
          <cell r="L2057">
            <v>326.34715299999999</v>
          </cell>
        </row>
        <row r="2058">
          <cell r="I2058">
            <v>17990</v>
          </cell>
          <cell r="L2058">
            <v>6200.823351</v>
          </cell>
        </row>
        <row r="2059">
          <cell r="I2059">
            <v>17994</v>
          </cell>
          <cell r="L2059">
            <v>17300.074202999996</v>
          </cell>
        </row>
        <row r="2060">
          <cell r="I2060">
            <v>18004</v>
          </cell>
          <cell r="L2060">
            <v>9799.9491199999975</v>
          </cell>
        </row>
        <row r="2061">
          <cell r="I2061">
            <v>18064</v>
          </cell>
          <cell r="L2061">
            <v>2419.2240529999999</v>
          </cell>
        </row>
        <row r="2062">
          <cell r="I2062">
            <v>18125</v>
          </cell>
          <cell r="L2062">
            <v>897.81665699999996</v>
          </cell>
        </row>
        <row r="2063">
          <cell r="I2063">
            <v>18140</v>
          </cell>
          <cell r="L2063">
            <v>4917.738464</v>
          </cell>
        </row>
        <row r="2064">
          <cell r="I2064">
            <v>18200</v>
          </cell>
          <cell r="L2064">
            <v>4312.5725160000002</v>
          </cell>
        </row>
        <row r="2065">
          <cell r="I2065">
            <v>18218</v>
          </cell>
          <cell r="L2065">
            <v>4973.187011</v>
          </cell>
        </row>
        <row r="2066">
          <cell r="I2066">
            <v>18258</v>
          </cell>
          <cell r="L2066">
            <v>8963.7730409999986</v>
          </cell>
        </row>
        <row r="2067">
          <cell r="I2067">
            <v>18298</v>
          </cell>
          <cell r="L2067">
            <v>6464.4273530000009</v>
          </cell>
        </row>
        <row r="2068">
          <cell r="I2068">
            <v>18300</v>
          </cell>
          <cell r="L2068">
            <v>8255.5529179999994</v>
          </cell>
        </row>
        <row r="2069">
          <cell r="I2069">
            <v>18311</v>
          </cell>
          <cell r="L2069">
            <v>1802.7944830000001</v>
          </cell>
        </row>
        <row r="2070">
          <cell r="I2070">
            <v>18333</v>
          </cell>
          <cell r="L2070">
            <v>1225.4834799999999</v>
          </cell>
        </row>
        <row r="2071">
          <cell r="I2071">
            <v>18349</v>
          </cell>
          <cell r="L2071">
            <v>8181.2245939999993</v>
          </cell>
        </row>
        <row r="2072">
          <cell r="I2072">
            <v>18352</v>
          </cell>
          <cell r="L2072">
            <v>12946.624694999999</v>
          </cell>
        </row>
        <row r="2073">
          <cell r="I2073">
            <v>18355</v>
          </cell>
          <cell r="L2073">
            <v>18900.684021000001</v>
          </cell>
        </row>
        <row r="2074">
          <cell r="I2074">
            <v>18359</v>
          </cell>
          <cell r="L2074">
            <v>10081.408693000001</v>
          </cell>
        </row>
        <row r="2075">
          <cell r="I2075">
            <v>18377</v>
          </cell>
          <cell r="L2075">
            <v>7652.0165410000009</v>
          </cell>
        </row>
        <row r="2076">
          <cell r="I2076">
            <v>18403</v>
          </cell>
          <cell r="L2076">
            <v>11722.007691000001</v>
          </cell>
        </row>
        <row r="2077">
          <cell r="I2077">
            <v>18406</v>
          </cell>
          <cell r="L2077">
            <v>9871.7873529999997</v>
          </cell>
        </row>
        <row r="2078">
          <cell r="I2078">
            <v>18408</v>
          </cell>
          <cell r="L2078">
            <v>3142.0031349999999</v>
          </cell>
        </row>
        <row r="2079">
          <cell r="I2079">
            <v>18410</v>
          </cell>
          <cell r="L2079">
            <v>3027.7921489999999</v>
          </cell>
        </row>
        <row r="2080">
          <cell r="I2080">
            <v>18435</v>
          </cell>
          <cell r="L2080">
            <v>2414.0677340000002</v>
          </cell>
        </row>
        <row r="2081">
          <cell r="I2081">
            <v>18442</v>
          </cell>
          <cell r="L2081">
            <v>7533.450836</v>
          </cell>
        </row>
        <row r="2082">
          <cell r="I2082">
            <v>18471</v>
          </cell>
          <cell r="L2082">
            <v>11722.007691000001</v>
          </cell>
        </row>
        <row r="2083">
          <cell r="I2083">
            <v>18473</v>
          </cell>
          <cell r="L2083">
            <v>8166.1091080000006</v>
          </cell>
        </row>
        <row r="2084">
          <cell r="I2084">
            <v>18477</v>
          </cell>
          <cell r="L2084">
            <v>7742.2050170000002</v>
          </cell>
        </row>
        <row r="2085">
          <cell r="I2085">
            <v>18483</v>
          </cell>
          <cell r="L2085">
            <v>8027.6741849999999</v>
          </cell>
        </row>
        <row r="2086">
          <cell r="I2086">
            <v>18488</v>
          </cell>
          <cell r="L2086">
            <v>3625.9305029999996</v>
          </cell>
        </row>
        <row r="2087">
          <cell r="I2087">
            <v>18490</v>
          </cell>
          <cell r="L2087">
            <v>4671.2041650000001</v>
          </cell>
        </row>
        <row r="2088">
          <cell r="I2088">
            <v>18497</v>
          </cell>
          <cell r="L2088">
            <v>2059.600261</v>
          </cell>
        </row>
        <row r="2089">
          <cell r="I2089">
            <v>18531</v>
          </cell>
          <cell r="L2089">
            <v>7257.1062469999997</v>
          </cell>
        </row>
        <row r="2090">
          <cell r="I2090">
            <v>18539</v>
          </cell>
          <cell r="L2090">
            <v>6267.833224</v>
          </cell>
        </row>
        <row r="2091">
          <cell r="I2091">
            <v>18544</v>
          </cell>
          <cell r="L2091">
            <v>7986.2782910000005</v>
          </cell>
        </row>
        <row r="2092">
          <cell r="I2092">
            <v>18546</v>
          </cell>
          <cell r="L2092">
            <v>6756.9568319999998</v>
          </cell>
        </row>
        <row r="2093">
          <cell r="I2093">
            <v>18552</v>
          </cell>
          <cell r="L2093">
            <v>2936.0012040000001</v>
          </cell>
        </row>
        <row r="2094">
          <cell r="I2094">
            <v>18554</v>
          </cell>
          <cell r="L2094">
            <v>1930.1071470000002</v>
          </cell>
        </row>
        <row r="2095">
          <cell r="I2095">
            <v>18556</v>
          </cell>
          <cell r="L2095">
            <v>3797.3934850000001</v>
          </cell>
        </row>
        <row r="2096">
          <cell r="I2096">
            <v>18567</v>
          </cell>
          <cell r="L2096">
            <v>12333.163682000002</v>
          </cell>
        </row>
        <row r="2097">
          <cell r="I2097">
            <v>18569</v>
          </cell>
          <cell r="L2097">
            <v>8646.1053539999994</v>
          </cell>
        </row>
        <row r="2098">
          <cell r="I2098">
            <v>18577</v>
          </cell>
          <cell r="L2098">
            <v>3942.3858690000002</v>
          </cell>
        </row>
        <row r="2099">
          <cell r="I2099">
            <v>18582</v>
          </cell>
          <cell r="L2099">
            <v>5073.2312089999996</v>
          </cell>
        </row>
        <row r="2100">
          <cell r="I2100">
            <v>18595</v>
          </cell>
          <cell r="L2100">
            <v>13995.366088000001</v>
          </cell>
        </row>
        <row r="2101">
          <cell r="I2101">
            <v>18606</v>
          </cell>
          <cell r="L2101">
            <v>4900.0380859999996</v>
          </cell>
        </row>
        <row r="2102">
          <cell r="I2102">
            <v>18620</v>
          </cell>
          <cell r="L2102">
            <v>6864.2254030000004</v>
          </cell>
        </row>
        <row r="2103">
          <cell r="I2103">
            <v>18621</v>
          </cell>
          <cell r="L2103">
            <v>5991.0114439999998</v>
          </cell>
        </row>
        <row r="2104">
          <cell r="I2104">
            <v>18626</v>
          </cell>
          <cell r="L2104">
            <v>8810.4440529999993</v>
          </cell>
        </row>
        <row r="2105">
          <cell r="I2105">
            <v>18627</v>
          </cell>
          <cell r="L2105">
            <v>9739.7434080000003</v>
          </cell>
        </row>
        <row r="2106">
          <cell r="I2106">
            <v>18632</v>
          </cell>
          <cell r="L2106">
            <v>11588.404175</v>
          </cell>
        </row>
        <row r="2107">
          <cell r="I2107">
            <v>18637</v>
          </cell>
          <cell r="L2107">
            <v>10316.030181</v>
          </cell>
        </row>
        <row r="2108">
          <cell r="I2108">
            <v>18644</v>
          </cell>
          <cell r="L2108">
            <v>10540.628204000001</v>
          </cell>
        </row>
        <row r="2109">
          <cell r="I2109">
            <v>18645</v>
          </cell>
          <cell r="L2109">
            <v>17526.585570000003</v>
          </cell>
        </row>
        <row r="2110">
          <cell r="I2110">
            <v>18650</v>
          </cell>
          <cell r="L2110">
            <v>18469.417572999999</v>
          </cell>
        </row>
        <row r="2111">
          <cell r="I2111">
            <v>18687</v>
          </cell>
          <cell r="L2111">
            <v>24379.574645999997</v>
          </cell>
        </row>
        <row r="2112">
          <cell r="I2112">
            <v>18703</v>
          </cell>
          <cell r="L2112">
            <v>1431.8792530000001</v>
          </cell>
        </row>
        <row r="2113">
          <cell r="I2113">
            <v>18732</v>
          </cell>
          <cell r="L2113">
            <v>11282.581436</v>
          </cell>
        </row>
        <row r="2114">
          <cell r="I2114">
            <v>18734</v>
          </cell>
          <cell r="L2114">
            <v>9319.6465580000004</v>
          </cell>
        </row>
        <row r="2115">
          <cell r="I2115">
            <v>18777</v>
          </cell>
          <cell r="L2115">
            <v>7570.9692690000002</v>
          </cell>
        </row>
        <row r="2116">
          <cell r="I2116">
            <v>18784</v>
          </cell>
          <cell r="L2116">
            <v>3230.0952700000003</v>
          </cell>
        </row>
        <row r="2117">
          <cell r="I2117">
            <v>18788</v>
          </cell>
          <cell r="L2117">
            <v>6868.9514850000005</v>
          </cell>
        </row>
        <row r="2118">
          <cell r="I2118">
            <v>18800</v>
          </cell>
          <cell r="L2118">
            <v>27944.713746000001</v>
          </cell>
        </row>
        <row r="2119">
          <cell r="I2119">
            <v>18803</v>
          </cell>
          <cell r="L2119">
            <v>11513.186828</v>
          </cell>
        </row>
        <row r="2120">
          <cell r="I2120">
            <v>18819</v>
          </cell>
          <cell r="L2120">
            <v>2250.6676649999999</v>
          </cell>
        </row>
        <row r="2121">
          <cell r="I2121">
            <v>18949</v>
          </cell>
          <cell r="L2121">
            <v>64177.479491999991</v>
          </cell>
        </row>
        <row r="2122">
          <cell r="I2122">
            <v>18981</v>
          </cell>
          <cell r="L2122">
            <v>678.58063400000003</v>
          </cell>
        </row>
        <row r="2123">
          <cell r="I2123">
            <v>18983</v>
          </cell>
          <cell r="L2123">
            <v>1684.1830759999998</v>
          </cell>
        </row>
        <row r="2124">
          <cell r="I2124">
            <v>18990</v>
          </cell>
          <cell r="L2124">
            <v>1326.258789</v>
          </cell>
        </row>
        <row r="2125">
          <cell r="I2125">
            <v>19006</v>
          </cell>
          <cell r="L2125">
            <v>15035.461386999999</v>
          </cell>
        </row>
        <row r="2126">
          <cell r="I2126">
            <v>19008</v>
          </cell>
          <cell r="L2126">
            <v>15819.974502000001</v>
          </cell>
        </row>
        <row r="2127">
          <cell r="I2127">
            <v>19011</v>
          </cell>
          <cell r="L2127">
            <v>11393.110062</v>
          </cell>
        </row>
        <row r="2128">
          <cell r="I2128">
            <v>19021</v>
          </cell>
          <cell r="L2128">
            <v>4863.3345380000001</v>
          </cell>
        </row>
        <row r="2129">
          <cell r="I2129">
            <v>19024</v>
          </cell>
          <cell r="L2129">
            <v>128.16287199999999</v>
          </cell>
        </row>
        <row r="2130">
          <cell r="I2130">
            <v>19027</v>
          </cell>
          <cell r="L2130">
            <v>1460.086886</v>
          </cell>
        </row>
        <row r="2131">
          <cell r="I2131">
            <v>19030</v>
          </cell>
          <cell r="L2131">
            <v>10859.77224</v>
          </cell>
        </row>
        <row r="2132">
          <cell r="I2132">
            <v>19042</v>
          </cell>
          <cell r="L2132">
            <v>14006.715232</v>
          </cell>
        </row>
        <row r="2133">
          <cell r="I2133">
            <v>19045</v>
          </cell>
          <cell r="L2133">
            <v>14946.584953</v>
          </cell>
        </row>
        <row r="2134">
          <cell r="I2134">
            <v>19046</v>
          </cell>
          <cell r="L2134">
            <v>11485.476417000002</v>
          </cell>
        </row>
        <row r="2135">
          <cell r="I2135">
            <v>19048</v>
          </cell>
          <cell r="L2135">
            <v>6782.9306090000009</v>
          </cell>
        </row>
        <row r="2136">
          <cell r="I2136">
            <v>19065</v>
          </cell>
          <cell r="L2136">
            <v>2816.1876419999999</v>
          </cell>
        </row>
        <row r="2137">
          <cell r="I2137">
            <v>19120</v>
          </cell>
          <cell r="L2137">
            <v>4021.5818100000001</v>
          </cell>
        </row>
        <row r="2138">
          <cell r="I2138">
            <v>19152</v>
          </cell>
          <cell r="L2138">
            <v>73767.939209000004</v>
          </cell>
        </row>
        <row r="2139">
          <cell r="I2139">
            <v>19168</v>
          </cell>
          <cell r="L2139">
            <v>12777.873865000001</v>
          </cell>
        </row>
        <row r="2140">
          <cell r="I2140">
            <v>19169</v>
          </cell>
          <cell r="L2140">
            <v>4118.2980719999996</v>
          </cell>
        </row>
        <row r="2141">
          <cell r="I2141">
            <v>19174</v>
          </cell>
          <cell r="L2141">
            <v>6590.5701669999999</v>
          </cell>
        </row>
        <row r="2142">
          <cell r="I2142">
            <v>19180</v>
          </cell>
          <cell r="L2142">
            <v>6177.4509629999993</v>
          </cell>
        </row>
        <row r="2143">
          <cell r="I2143">
            <v>19208</v>
          </cell>
          <cell r="L2143">
            <v>18824.637930999997</v>
          </cell>
        </row>
        <row r="2144">
          <cell r="I2144">
            <v>19321</v>
          </cell>
          <cell r="L2144">
            <v>9142.4874409999993</v>
          </cell>
        </row>
        <row r="2145">
          <cell r="I2145">
            <v>19341</v>
          </cell>
          <cell r="L2145">
            <v>4007.5393889999996</v>
          </cell>
        </row>
        <row r="2146">
          <cell r="I2146">
            <v>19402</v>
          </cell>
          <cell r="L2146">
            <v>3685.2672320000001</v>
          </cell>
        </row>
        <row r="2147">
          <cell r="I2147">
            <v>19415</v>
          </cell>
          <cell r="L2147">
            <v>27249.104889000002</v>
          </cell>
        </row>
        <row r="2148">
          <cell r="I2148">
            <v>19452</v>
          </cell>
          <cell r="L2148">
            <v>6986.410973</v>
          </cell>
        </row>
        <row r="2149">
          <cell r="I2149">
            <v>19455</v>
          </cell>
          <cell r="L2149">
            <v>1985.8908690000001</v>
          </cell>
        </row>
        <row r="2150">
          <cell r="I2150">
            <v>19481</v>
          </cell>
          <cell r="L2150">
            <v>53542.108643000007</v>
          </cell>
        </row>
        <row r="2151">
          <cell r="I2151">
            <v>19518</v>
          </cell>
          <cell r="L2151">
            <v>19244.536071999999</v>
          </cell>
        </row>
        <row r="2152">
          <cell r="I2152">
            <v>19564</v>
          </cell>
          <cell r="L2152">
            <v>11562.204605000001</v>
          </cell>
        </row>
        <row r="2153">
          <cell r="I2153">
            <v>19568</v>
          </cell>
          <cell r="L2153">
            <v>10717.285188</v>
          </cell>
        </row>
        <row r="2154">
          <cell r="I2154">
            <v>19571</v>
          </cell>
          <cell r="L2154">
            <v>72595.742677000002</v>
          </cell>
        </row>
        <row r="2155">
          <cell r="I2155">
            <v>19605</v>
          </cell>
          <cell r="L2155">
            <v>81904.721678999995</v>
          </cell>
        </row>
        <row r="2156">
          <cell r="I2156">
            <v>19671</v>
          </cell>
          <cell r="L2156">
            <v>103101.28051699999</v>
          </cell>
        </row>
        <row r="2157">
          <cell r="I2157">
            <v>19684</v>
          </cell>
          <cell r="L2157">
            <v>1445.5880030000001</v>
          </cell>
        </row>
        <row r="2158">
          <cell r="I2158">
            <v>19715</v>
          </cell>
          <cell r="L2158">
            <v>19033.157104999998</v>
          </cell>
        </row>
        <row r="2159">
          <cell r="I2159">
            <v>19742</v>
          </cell>
          <cell r="L2159">
            <v>11053.991866999999</v>
          </cell>
        </row>
        <row r="2160">
          <cell r="I2160">
            <v>19754</v>
          </cell>
          <cell r="L2160">
            <v>15.796451000000001</v>
          </cell>
        </row>
        <row r="2161">
          <cell r="I2161">
            <v>19757</v>
          </cell>
          <cell r="L2161">
            <v>2424.3796789999997</v>
          </cell>
        </row>
        <row r="2162">
          <cell r="I2162">
            <v>19765</v>
          </cell>
          <cell r="L2162">
            <v>4331.2814940000007</v>
          </cell>
        </row>
        <row r="2163">
          <cell r="I2163">
            <v>19800</v>
          </cell>
          <cell r="L2163">
            <v>1609.4311290000001</v>
          </cell>
        </row>
        <row r="2164">
          <cell r="I2164">
            <v>19842</v>
          </cell>
          <cell r="L2164">
            <v>25475.817216000003</v>
          </cell>
        </row>
        <row r="2165">
          <cell r="I2165">
            <v>19870</v>
          </cell>
          <cell r="L2165">
            <v>14114.515983000001</v>
          </cell>
        </row>
        <row r="2166">
          <cell r="I2166">
            <v>19872</v>
          </cell>
          <cell r="L2166">
            <v>13409.961701</v>
          </cell>
        </row>
        <row r="2167">
          <cell r="I2167">
            <v>19873</v>
          </cell>
          <cell r="L2167">
            <v>12889.491638</v>
          </cell>
        </row>
        <row r="2168">
          <cell r="I2168">
            <v>19883</v>
          </cell>
          <cell r="L2168">
            <v>9516.3117079999993</v>
          </cell>
        </row>
        <row r="2169">
          <cell r="I2169">
            <v>19900</v>
          </cell>
          <cell r="L2169">
            <v>17399.548208</v>
          </cell>
        </row>
        <row r="2170">
          <cell r="I2170">
            <v>19904</v>
          </cell>
          <cell r="L2170">
            <v>30403.056335000001</v>
          </cell>
        </row>
        <row r="2171">
          <cell r="I2171">
            <v>19909</v>
          </cell>
          <cell r="L2171">
            <v>18596.413452000001</v>
          </cell>
        </row>
        <row r="2172">
          <cell r="I2172">
            <v>19911</v>
          </cell>
          <cell r="L2172">
            <v>22618.222333999998</v>
          </cell>
        </row>
        <row r="2173">
          <cell r="I2173">
            <v>19914</v>
          </cell>
          <cell r="L2173">
            <v>23516.025498000003</v>
          </cell>
        </row>
        <row r="2174">
          <cell r="I2174">
            <v>19917</v>
          </cell>
          <cell r="L2174">
            <v>34652.643462</v>
          </cell>
        </row>
        <row r="2175">
          <cell r="I2175">
            <v>19924</v>
          </cell>
          <cell r="L2175">
            <v>41779.334930999998</v>
          </cell>
        </row>
        <row r="2176">
          <cell r="I2176">
            <v>19926</v>
          </cell>
          <cell r="L2176">
            <v>26988.774416</v>
          </cell>
        </row>
        <row r="2177">
          <cell r="I2177">
            <v>19930</v>
          </cell>
          <cell r="L2177">
            <v>18308.269869000003</v>
          </cell>
        </row>
        <row r="2178">
          <cell r="I2178">
            <v>19934</v>
          </cell>
          <cell r="L2178">
            <v>23350.733185000001</v>
          </cell>
        </row>
        <row r="2179">
          <cell r="I2179">
            <v>19938</v>
          </cell>
          <cell r="L2179">
            <v>21936.993041999998</v>
          </cell>
        </row>
        <row r="2180">
          <cell r="I2180">
            <v>19942</v>
          </cell>
          <cell r="L2180">
            <v>18261.514511999998</v>
          </cell>
        </row>
        <row r="2181">
          <cell r="I2181">
            <v>19948</v>
          </cell>
          <cell r="L2181">
            <v>16606.795471000001</v>
          </cell>
        </row>
        <row r="2182">
          <cell r="I2182">
            <v>19953</v>
          </cell>
          <cell r="L2182">
            <v>15188.089874000001</v>
          </cell>
        </row>
        <row r="2183">
          <cell r="I2183">
            <v>19975</v>
          </cell>
          <cell r="L2183">
            <v>7369.2250680000006</v>
          </cell>
        </row>
        <row r="2184">
          <cell r="I2184">
            <v>19994</v>
          </cell>
          <cell r="L2184">
            <v>13341.172215999999</v>
          </cell>
        </row>
        <row r="2185">
          <cell r="I2185">
            <v>20010</v>
          </cell>
          <cell r="L2185">
            <v>10662.509811</v>
          </cell>
        </row>
        <row r="2186">
          <cell r="I2186">
            <v>20028</v>
          </cell>
          <cell r="L2186">
            <v>28066.532991</v>
          </cell>
        </row>
        <row r="2187">
          <cell r="I2187">
            <v>20030</v>
          </cell>
          <cell r="L2187">
            <v>63830.660522999999</v>
          </cell>
        </row>
        <row r="2188">
          <cell r="I2188">
            <v>20034</v>
          </cell>
          <cell r="L2188">
            <v>44482.893188999995</v>
          </cell>
        </row>
        <row r="2189">
          <cell r="I2189">
            <v>20043</v>
          </cell>
          <cell r="L2189">
            <v>2747.5109750000001</v>
          </cell>
        </row>
        <row r="2190">
          <cell r="I2190">
            <v>20052</v>
          </cell>
          <cell r="L2190">
            <v>1834.7711599999998</v>
          </cell>
        </row>
        <row r="2191">
          <cell r="I2191">
            <v>20069</v>
          </cell>
          <cell r="L2191">
            <v>24795.939895000003</v>
          </cell>
        </row>
        <row r="2192">
          <cell r="I2192">
            <v>20104</v>
          </cell>
          <cell r="L2192">
            <v>2631.2804460000002</v>
          </cell>
        </row>
        <row r="2193">
          <cell r="I2193">
            <v>20111</v>
          </cell>
          <cell r="L2193">
            <v>6158.9203660000003</v>
          </cell>
        </row>
        <row r="2194">
          <cell r="I2194">
            <v>20112</v>
          </cell>
          <cell r="L2194">
            <v>5820.4083840000003</v>
          </cell>
        </row>
        <row r="2195">
          <cell r="I2195">
            <v>20123</v>
          </cell>
          <cell r="L2195">
            <v>3371.6258700000003</v>
          </cell>
        </row>
        <row r="2196">
          <cell r="I2196">
            <v>20130</v>
          </cell>
          <cell r="L2196">
            <v>2038.2275900000002</v>
          </cell>
        </row>
        <row r="2197">
          <cell r="I2197">
            <v>20144</v>
          </cell>
          <cell r="L2197">
            <v>10788.871370999999</v>
          </cell>
        </row>
        <row r="2198">
          <cell r="I2198">
            <v>20157</v>
          </cell>
          <cell r="L2198">
            <v>10017.828278000001</v>
          </cell>
        </row>
        <row r="2199">
          <cell r="I2199">
            <v>20173</v>
          </cell>
          <cell r="L2199">
            <v>6057.6539199999997</v>
          </cell>
        </row>
        <row r="2200">
          <cell r="I2200">
            <v>20209</v>
          </cell>
          <cell r="L2200">
            <v>6688.9067599999998</v>
          </cell>
        </row>
        <row r="2201">
          <cell r="I2201">
            <v>20315</v>
          </cell>
          <cell r="L2201">
            <v>10409.312881000002</v>
          </cell>
        </row>
        <row r="2202">
          <cell r="I2202">
            <v>20332</v>
          </cell>
          <cell r="L2202">
            <v>19955.158509999997</v>
          </cell>
        </row>
        <row r="2203">
          <cell r="I2203">
            <v>20345</v>
          </cell>
          <cell r="L2203">
            <v>26615.140687000003</v>
          </cell>
        </row>
        <row r="2204">
          <cell r="I2204">
            <v>20347</v>
          </cell>
          <cell r="L2204">
            <v>9926.6316389999993</v>
          </cell>
        </row>
        <row r="2205">
          <cell r="I2205">
            <v>20351</v>
          </cell>
          <cell r="L2205">
            <v>6834.6479219999992</v>
          </cell>
        </row>
        <row r="2206">
          <cell r="I2206">
            <v>20369</v>
          </cell>
          <cell r="L2206">
            <v>9505.6763599999995</v>
          </cell>
        </row>
        <row r="2207">
          <cell r="I2207">
            <v>20413</v>
          </cell>
          <cell r="L2207">
            <v>532.10875899999996</v>
          </cell>
        </row>
        <row r="2208">
          <cell r="I2208">
            <v>20457</v>
          </cell>
          <cell r="L2208">
            <v>107795.107911</v>
          </cell>
        </row>
        <row r="2209">
          <cell r="I2209">
            <v>20458</v>
          </cell>
          <cell r="L2209">
            <v>84888.5</v>
          </cell>
        </row>
        <row r="2210">
          <cell r="I2210">
            <v>20463</v>
          </cell>
          <cell r="L2210">
            <v>76885.875732</v>
          </cell>
        </row>
        <row r="2211">
          <cell r="I2211">
            <v>20464</v>
          </cell>
          <cell r="L2211">
            <v>57042.065430000002</v>
          </cell>
        </row>
        <row r="2212">
          <cell r="I2212">
            <v>20465</v>
          </cell>
          <cell r="L2212">
            <v>125469.050781</v>
          </cell>
        </row>
        <row r="2213">
          <cell r="I2213">
            <v>20466</v>
          </cell>
          <cell r="L2213">
            <v>85171.169921999986</v>
          </cell>
        </row>
        <row r="2214">
          <cell r="I2214">
            <v>20467</v>
          </cell>
          <cell r="L2214">
            <v>91208.391111999998</v>
          </cell>
        </row>
        <row r="2215">
          <cell r="I2215">
            <v>20471</v>
          </cell>
          <cell r="L2215">
            <v>84417.898923999994</v>
          </cell>
        </row>
        <row r="2216">
          <cell r="I2216">
            <v>20472</v>
          </cell>
          <cell r="L2216">
            <v>84417.898923999994</v>
          </cell>
        </row>
        <row r="2217">
          <cell r="I2217">
            <v>20487</v>
          </cell>
          <cell r="L2217">
            <v>115220.123536</v>
          </cell>
        </row>
        <row r="2218">
          <cell r="I2218">
            <v>20491</v>
          </cell>
          <cell r="L2218">
            <v>2373.2633299999998</v>
          </cell>
        </row>
        <row r="2219">
          <cell r="I2219">
            <v>20514</v>
          </cell>
          <cell r="L2219">
            <v>6670.0617980000006</v>
          </cell>
        </row>
        <row r="2220">
          <cell r="I2220">
            <v>20516</v>
          </cell>
          <cell r="L2220">
            <v>13181.698652999999</v>
          </cell>
        </row>
        <row r="2221">
          <cell r="I2221">
            <v>20529</v>
          </cell>
          <cell r="L2221">
            <v>107795.118164</v>
          </cell>
        </row>
        <row r="2222">
          <cell r="I2222">
            <v>20549</v>
          </cell>
          <cell r="L2222">
            <v>83410.932862000001</v>
          </cell>
        </row>
        <row r="2223">
          <cell r="I2223">
            <v>20588</v>
          </cell>
          <cell r="L2223">
            <v>76190.536620000013</v>
          </cell>
        </row>
        <row r="2224">
          <cell r="I2224">
            <v>20600</v>
          </cell>
          <cell r="L2224">
            <v>63622.935301999998</v>
          </cell>
        </row>
        <row r="2225">
          <cell r="I2225">
            <v>20626</v>
          </cell>
          <cell r="L2225">
            <v>6087.125352</v>
          </cell>
        </row>
        <row r="2226">
          <cell r="I2226">
            <v>20639</v>
          </cell>
          <cell r="L2226">
            <v>76520.421386999995</v>
          </cell>
        </row>
        <row r="2227">
          <cell r="I2227">
            <v>20640</v>
          </cell>
          <cell r="L2227">
            <v>82476.882322999998</v>
          </cell>
        </row>
        <row r="2228">
          <cell r="I2228">
            <v>20653</v>
          </cell>
          <cell r="L2228">
            <v>16928.788879</v>
          </cell>
        </row>
        <row r="2229">
          <cell r="I2229">
            <v>20654</v>
          </cell>
          <cell r="L2229">
            <v>98655.479493000006</v>
          </cell>
        </row>
        <row r="2230">
          <cell r="I2230">
            <v>20679</v>
          </cell>
          <cell r="L2230">
            <v>15175.102446999999</v>
          </cell>
        </row>
        <row r="2231">
          <cell r="I2231">
            <v>20684</v>
          </cell>
          <cell r="L2231">
            <v>85323.487793000008</v>
          </cell>
        </row>
        <row r="2232">
          <cell r="I2232">
            <v>20685</v>
          </cell>
          <cell r="L2232">
            <v>60981.913819000001</v>
          </cell>
        </row>
        <row r="2233">
          <cell r="I2233">
            <v>20689</v>
          </cell>
          <cell r="L2233">
            <v>94508.444824000006</v>
          </cell>
        </row>
        <row r="2234">
          <cell r="I2234">
            <v>20693</v>
          </cell>
          <cell r="L2234">
            <v>69568.827393</v>
          </cell>
        </row>
        <row r="2235">
          <cell r="I2235">
            <v>20694</v>
          </cell>
          <cell r="L2235">
            <v>76211.167724999992</v>
          </cell>
        </row>
        <row r="2236">
          <cell r="I2236">
            <v>20696</v>
          </cell>
          <cell r="L2236">
            <v>102507.399659</v>
          </cell>
        </row>
        <row r="2237">
          <cell r="I2237">
            <v>20700</v>
          </cell>
          <cell r="L2237">
            <v>86556.853759000005</v>
          </cell>
        </row>
        <row r="2238">
          <cell r="I2238">
            <v>20701</v>
          </cell>
          <cell r="L2238">
            <v>117066.637695</v>
          </cell>
        </row>
        <row r="2239">
          <cell r="I2239">
            <v>20703</v>
          </cell>
          <cell r="L2239">
            <v>137221.83544900001</v>
          </cell>
        </row>
        <row r="2240">
          <cell r="I2240">
            <v>20705</v>
          </cell>
          <cell r="L2240">
            <v>53746.491089999996</v>
          </cell>
        </row>
        <row r="2241">
          <cell r="I2241">
            <v>20706</v>
          </cell>
          <cell r="L2241">
            <v>88950.539794000011</v>
          </cell>
        </row>
        <row r="2242">
          <cell r="I2242">
            <v>20709</v>
          </cell>
          <cell r="L2242">
            <v>100148.005859</v>
          </cell>
        </row>
        <row r="2243">
          <cell r="I2243">
            <v>20710</v>
          </cell>
          <cell r="L2243">
            <v>79108.114379999999</v>
          </cell>
        </row>
        <row r="2244">
          <cell r="I2244">
            <v>20711</v>
          </cell>
          <cell r="L2244">
            <v>90106.084715999998</v>
          </cell>
        </row>
        <row r="2245">
          <cell r="I2245">
            <v>20713</v>
          </cell>
          <cell r="L2245">
            <v>86618.803954999996</v>
          </cell>
        </row>
        <row r="2246">
          <cell r="I2246">
            <v>20717</v>
          </cell>
          <cell r="L2246">
            <v>104761.09497000001</v>
          </cell>
        </row>
        <row r="2247">
          <cell r="I2247">
            <v>20719</v>
          </cell>
          <cell r="L2247">
            <v>77085.708251999997</v>
          </cell>
        </row>
        <row r="2248">
          <cell r="I2248">
            <v>20725</v>
          </cell>
          <cell r="L2248">
            <v>46484.251952000006</v>
          </cell>
        </row>
        <row r="2249">
          <cell r="I2249">
            <v>20726</v>
          </cell>
          <cell r="L2249">
            <v>40999.901245000001</v>
          </cell>
        </row>
        <row r="2250">
          <cell r="I2250">
            <v>20727</v>
          </cell>
          <cell r="L2250">
            <v>43811.605468999995</v>
          </cell>
        </row>
        <row r="2251">
          <cell r="I2251">
            <v>20730</v>
          </cell>
          <cell r="L2251">
            <v>81490.567871999985</v>
          </cell>
        </row>
        <row r="2252">
          <cell r="I2252">
            <v>20731</v>
          </cell>
          <cell r="L2252">
            <v>71691.417969000002</v>
          </cell>
        </row>
        <row r="2253">
          <cell r="I2253">
            <v>20741</v>
          </cell>
          <cell r="L2253">
            <v>110719.53808700001</v>
          </cell>
        </row>
        <row r="2254">
          <cell r="I2254">
            <v>20743</v>
          </cell>
          <cell r="L2254">
            <v>98801.037108999997</v>
          </cell>
        </row>
        <row r="2255">
          <cell r="I2255">
            <v>20747</v>
          </cell>
          <cell r="L2255">
            <v>104192.07421799999</v>
          </cell>
        </row>
        <row r="2256">
          <cell r="I2256">
            <v>20749</v>
          </cell>
          <cell r="L2256">
            <v>125591.12109300001</v>
          </cell>
        </row>
        <row r="2257">
          <cell r="I2257">
            <v>20750</v>
          </cell>
          <cell r="L2257">
            <v>85406.226073999991</v>
          </cell>
        </row>
        <row r="2258">
          <cell r="I2258">
            <v>20755</v>
          </cell>
          <cell r="L2258">
            <v>82837.830077999999</v>
          </cell>
        </row>
        <row r="2259">
          <cell r="I2259">
            <v>20762</v>
          </cell>
          <cell r="L2259">
            <v>82553.732420999993</v>
          </cell>
        </row>
        <row r="2260">
          <cell r="I2260">
            <v>20775</v>
          </cell>
          <cell r="L2260">
            <v>7519.8895920000004</v>
          </cell>
        </row>
        <row r="2261">
          <cell r="I2261">
            <v>20781</v>
          </cell>
          <cell r="L2261">
            <v>80609.461914</v>
          </cell>
        </row>
        <row r="2262">
          <cell r="I2262">
            <v>20782</v>
          </cell>
          <cell r="L2262">
            <v>82609.129394000003</v>
          </cell>
        </row>
        <row r="2263">
          <cell r="I2263">
            <v>20787</v>
          </cell>
          <cell r="L2263">
            <v>91883.411133000001</v>
          </cell>
        </row>
        <row r="2264">
          <cell r="I2264">
            <v>20788</v>
          </cell>
          <cell r="L2264">
            <v>107884.41015800001</v>
          </cell>
        </row>
        <row r="2265">
          <cell r="I2265">
            <v>20789</v>
          </cell>
          <cell r="L2265">
            <v>104018.279297</v>
          </cell>
        </row>
        <row r="2266">
          <cell r="I2266">
            <v>20790</v>
          </cell>
          <cell r="L2266">
            <v>116356.201172</v>
          </cell>
        </row>
        <row r="2267">
          <cell r="I2267">
            <v>20840</v>
          </cell>
          <cell r="L2267">
            <v>33931.960418999995</v>
          </cell>
        </row>
        <row r="2268">
          <cell r="I2268">
            <v>20848</v>
          </cell>
          <cell r="L2268">
            <v>10603.497010999999</v>
          </cell>
        </row>
        <row r="2269">
          <cell r="I2269">
            <v>20856</v>
          </cell>
          <cell r="L2269">
            <v>6241.9283400000004</v>
          </cell>
        </row>
        <row r="2270">
          <cell r="I2270">
            <v>20923</v>
          </cell>
          <cell r="L2270">
            <v>7036.9778020000003</v>
          </cell>
        </row>
        <row r="2271">
          <cell r="I2271">
            <v>20948</v>
          </cell>
          <cell r="L2271">
            <v>13340.984718</v>
          </cell>
        </row>
        <row r="2272">
          <cell r="I2272">
            <v>20979</v>
          </cell>
          <cell r="L2272">
            <v>17645.766327000001</v>
          </cell>
        </row>
        <row r="2273">
          <cell r="I2273">
            <v>21120</v>
          </cell>
          <cell r="L2273">
            <v>3852.3224519999999</v>
          </cell>
        </row>
        <row r="2274">
          <cell r="I2274">
            <v>21124</v>
          </cell>
          <cell r="L2274">
            <v>2178.1912259999999</v>
          </cell>
        </row>
        <row r="2275">
          <cell r="I2275">
            <v>21143</v>
          </cell>
          <cell r="L2275">
            <v>188.5881</v>
          </cell>
        </row>
        <row r="2276">
          <cell r="I2276">
            <v>21291</v>
          </cell>
          <cell r="L2276">
            <v>7775.3921210000008</v>
          </cell>
        </row>
        <row r="2277">
          <cell r="I2277">
            <v>21296</v>
          </cell>
          <cell r="L2277">
            <v>5627.6612509999995</v>
          </cell>
        </row>
        <row r="2278">
          <cell r="I2278">
            <v>21310</v>
          </cell>
          <cell r="L2278">
            <v>526.42345999999998</v>
          </cell>
        </row>
        <row r="2279">
          <cell r="I2279">
            <v>21781</v>
          </cell>
          <cell r="L2279">
            <v>16776.500885000001</v>
          </cell>
        </row>
        <row r="2280">
          <cell r="I2280">
            <v>21782</v>
          </cell>
          <cell r="L2280">
            <v>52177.149414</v>
          </cell>
        </row>
        <row r="2281">
          <cell r="I2281">
            <v>21822</v>
          </cell>
          <cell r="L2281">
            <v>56026.090576999995</v>
          </cell>
        </row>
        <row r="2282">
          <cell r="I2282">
            <v>21828</v>
          </cell>
          <cell r="L2282">
            <v>3908.3199960000002</v>
          </cell>
        </row>
        <row r="2283">
          <cell r="I2283">
            <v>21848</v>
          </cell>
          <cell r="L2283">
            <v>54855.059327000003</v>
          </cell>
        </row>
        <row r="2284">
          <cell r="I2284">
            <v>21849</v>
          </cell>
          <cell r="L2284">
            <v>66191.439941999997</v>
          </cell>
        </row>
        <row r="2285">
          <cell r="I2285">
            <v>21850</v>
          </cell>
          <cell r="L2285">
            <v>14990.447021</v>
          </cell>
        </row>
        <row r="2286">
          <cell r="I2286">
            <v>21860</v>
          </cell>
          <cell r="L2286">
            <v>28891.207763000002</v>
          </cell>
        </row>
        <row r="2287">
          <cell r="I2287">
            <v>21880</v>
          </cell>
          <cell r="L2287">
            <v>27216.033691000001</v>
          </cell>
        </row>
        <row r="2288">
          <cell r="I2288">
            <v>21940</v>
          </cell>
          <cell r="L2288">
            <v>43799.091675999996</v>
          </cell>
        </row>
        <row r="2289">
          <cell r="I2289">
            <v>21941</v>
          </cell>
          <cell r="L2289">
            <v>35358.841673999996</v>
          </cell>
        </row>
        <row r="2290">
          <cell r="I2290">
            <v>21942</v>
          </cell>
          <cell r="L2290">
            <v>35792.005126000004</v>
          </cell>
        </row>
        <row r="2291">
          <cell r="I2291">
            <v>21943</v>
          </cell>
          <cell r="L2291">
            <v>15786.884598000001</v>
          </cell>
        </row>
        <row r="2292">
          <cell r="I2292">
            <v>21972</v>
          </cell>
          <cell r="L2292">
            <v>3474.5533990000004</v>
          </cell>
        </row>
        <row r="2293">
          <cell r="I2293">
            <v>22033</v>
          </cell>
          <cell r="L2293">
            <v>8387.7399910000004</v>
          </cell>
        </row>
        <row r="2294">
          <cell r="I2294">
            <v>22077</v>
          </cell>
          <cell r="L2294">
            <v>13547.961914</v>
          </cell>
        </row>
        <row r="2295">
          <cell r="I2295">
            <v>22102</v>
          </cell>
          <cell r="L2295">
            <v>3208.286987</v>
          </cell>
        </row>
        <row r="2296">
          <cell r="I2296">
            <v>22145</v>
          </cell>
          <cell r="L2296">
            <v>491.31797999999998</v>
          </cell>
        </row>
        <row r="2297">
          <cell r="I2297">
            <v>22146</v>
          </cell>
          <cell r="L2297">
            <v>81468.671386000002</v>
          </cell>
        </row>
        <row r="2298">
          <cell r="I2298">
            <v>22157</v>
          </cell>
          <cell r="L2298">
            <v>95676.079590000008</v>
          </cell>
        </row>
        <row r="2299">
          <cell r="I2299">
            <v>22158</v>
          </cell>
          <cell r="L2299">
            <v>95676.079590000008</v>
          </cell>
        </row>
        <row r="2300">
          <cell r="I2300">
            <v>22275</v>
          </cell>
          <cell r="L2300">
            <v>16175.667572</v>
          </cell>
        </row>
        <row r="2301">
          <cell r="I2301">
            <v>22377</v>
          </cell>
          <cell r="L2301">
            <v>1010.726722</v>
          </cell>
        </row>
        <row r="2302">
          <cell r="I2302">
            <v>22381</v>
          </cell>
          <cell r="L2302">
            <v>17356.600326</v>
          </cell>
        </row>
        <row r="2303">
          <cell r="I2303">
            <v>22431</v>
          </cell>
          <cell r="L2303">
            <v>2636.0865029999995</v>
          </cell>
        </row>
        <row r="2304">
          <cell r="I2304">
            <v>22472</v>
          </cell>
          <cell r="L2304">
            <v>17884.957130999999</v>
          </cell>
        </row>
        <row r="2305">
          <cell r="I2305">
            <v>22478</v>
          </cell>
          <cell r="L2305">
            <v>5773.3783289999992</v>
          </cell>
        </row>
        <row r="2306">
          <cell r="I2306">
            <v>22491</v>
          </cell>
          <cell r="L2306">
            <v>12857.804917000001</v>
          </cell>
        </row>
        <row r="2307">
          <cell r="I2307">
            <v>22503</v>
          </cell>
          <cell r="L2307">
            <v>18859.168120999999</v>
          </cell>
        </row>
        <row r="2308">
          <cell r="I2308">
            <v>22603</v>
          </cell>
          <cell r="L2308">
            <v>102734.513184</v>
          </cell>
        </row>
        <row r="2309">
          <cell r="I2309">
            <v>22648</v>
          </cell>
          <cell r="L2309">
            <v>8962.7011189999994</v>
          </cell>
        </row>
        <row r="2310">
          <cell r="I2310">
            <v>22715</v>
          </cell>
          <cell r="L2310">
            <v>83091.062988000005</v>
          </cell>
        </row>
        <row r="2311">
          <cell r="I2311">
            <v>22716</v>
          </cell>
          <cell r="L2311">
            <v>81576.473876999997</v>
          </cell>
        </row>
        <row r="2312">
          <cell r="I2312">
            <v>22740</v>
          </cell>
          <cell r="L2312">
            <v>73773.267579000007</v>
          </cell>
        </row>
        <row r="2313">
          <cell r="I2313">
            <v>22743</v>
          </cell>
          <cell r="L2313">
            <v>73383.968261999995</v>
          </cell>
        </row>
        <row r="2314">
          <cell r="I2314">
            <v>22745</v>
          </cell>
          <cell r="L2314">
            <v>2206.4308970000002</v>
          </cell>
        </row>
        <row r="2315">
          <cell r="I2315">
            <v>22756</v>
          </cell>
          <cell r="L2315">
            <v>75729.483886999995</v>
          </cell>
        </row>
        <row r="2316">
          <cell r="I2316">
            <v>22757</v>
          </cell>
          <cell r="L2316">
            <v>44373.544677999998</v>
          </cell>
        </row>
        <row r="2317">
          <cell r="I2317">
            <v>22761</v>
          </cell>
          <cell r="L2317">
            <v>64839.009276999997</v>
          </cell>
        </row>
        <row r="2318">
          <cell r="I2318">
            <v>22830</v>
          </cell>
          <cell r="L2318">
            <v>20938.180817</v>
          </cell>
        </row>
        <row r="2319">
          <cell r="I2319">
            <v>22846</v>
          </cell>
          <cell r="L2319">
            <v>10626.360810000002</v>
          </cell>
        </row>
        <row r="2320">
          <cell r="I2320">
            <v>22890</v>
          </cell>
          <cell r="L2320">
            <v>1442.387338</v>
          </cell>
        </row>
        <row r="2321">
          <cell r="I2321">
            <v>22901</v>
          </cell>
          <cell r="L2321">
            <v>2974.6093430000001</v>
          </cell>
        </row>
        <row r="2322">
          <cell r="I2322">
            <v>22904</v>
          </cell>
          <cell r="L2322">
            <v>14822.645645000001</v>
          </cell>
        </row>
        <row r="2323">
          <cell r="I2323">
            <v>22914</v>
          </cell>
          <cell r="L2323">
            <v>1124.995034</v>
          </cell>
        </row>
        <row r="2324">
          <cell r="I2324">
            <v>22937</v>
          </cell>
          <cell r="L2324">
            <v>56026.090576999995</v>
          </cell>
        </row>
        <row r="2325">
          <cell r="I2325">
            <v>22952</v>
          </cell>
          <cell r="L2325">
            <v>14129.939517000001</v>
          </cell>
        </row>
        <row r="2326">
          <cell r="I2326">
            <v>22953</v>
          </cell>
          <cell r="L2326">
            <v>77224.376952999999</v>
          </cell>
        </row>
        <row r="2327">
          <cell r="I2327">
            <v>22965</v>
          </cell>
          <cell r="L2327">
            <v>15849.51712</v>
          </cell>
        </row>
        <row r="2328">
          <cell r="I2328">
            <v>22981</v>
          </cell>
          <cell r="L2328">
            <v>4806.3834859999997</v>
          </cell>
        </row>
        <row r="2329">
          <cell r="I2329">
            <v>23000</v>
          </cell>
          <cell r="L2329">
            <v>54855.059327000003</v>
          </cell>
        </row>
        <row r="2330">
          <cell r="I2330">
            <v>23044</v>
          </cell>
          <cell r="L2330">
            <v>22570.076187999999</v>
          </cell>
        </row>
        <row r="2331">
          <cell r="I2331">
            <v>23053</v>
          </cell>
          <cell r="L2331">
            <v>22948.723755999999</v>
          </cell>
        </row>
        <row r="2332">
          <cell r="I2332">
            <v>23078</v>
          </cell>
          <cell r="L2332">
            <v>3493.9453680000001</v>
          </cell>
        </row>
        <row r="2333">
          <cell r="I2333">
            <v>23128</v>
          </cell>
          <cell r="L2333">
            <v>20060.137237999999</v>
          </cell>
        </row>
        <row r="2334">
          <cell r="I2334">
            <v>23142</v>
          </cell>
          <cell r="L2334">
            <v>23252.484629999999</v>
          </cell>
        </row>
        <row r="2335">
          <cell r="I2335">
            <v>23153</v>
          </cell>
          <cell r="L2335">
            <v>1557.2052900000001</v>
          </cell>
        </row>
        <row r="2336">
          <cell r="I2336">
            <v>23154</v>
          </cell>
          <cell r="L2336">
            <v>13600.50741</v>
          </cell>
        </row>
        <row r="2337">
          <cell r="I2337">
            <v>23157</v>
          </cell>
          <cell r="L2337">
            <v>2043.2446089999996</v>
          </cell>
        </row>
        <row r="2338">
          <cell r="I2338">
            <v>23172</v>
          </cell>
          <cell r="L2338">
            <v>8053.093089</v>
          </cell>
        </row>
        <row r="2339">
          <cell r="I2339">
            <v>23185</v>
          </cell>
          <cell r="L2339">
            <v>21251.021194000001</v>
          </cell>
        </row>
        <row r="2340">
          <cell r="I2340">
            <v>23196</v>
          </cell>
          <cell r="L2340">
            <v>6815.0314330000001</v>
          </cell>
        </row>
        <row r="2341">
          <cell r="I2341">
            <v>23365</v>
          </cell>
          <cell r="L2341">
            <v>7330.0606379999999</v>
          </cell>
        </row>
        <row r="2342">
          <cell r="I2342">
            <v>23435</v>
          </cell>
          <cell r="L2342">
            <v>22557.289672000003</v>
          </cell>
        </row>
        <row r="2343">
          <cell r="I2343">
            <v>23438</v>
          </cell>
          <cell r="L2343">
            <v>5218.2581790000004</v>
          </cell>
        </row>
        <row r="2344">
          <cell r="I2344">
            <v>23557</v>
          </cell>
          <cell r="L2344">
            <v>95475.370604999989</v>
          </cell>
        </row>
        <row r="2345">
          <cell r="I2345">
            <v>23583</v>
          </cell>
          <cell r="L2345">
            <v>1569.824754</v>
          </cell>
        </row>
        <row r="2346">
          <cell r="I2346">
            <v>23584</v>
          </cell>
          <cell r="L2346">
            <v>1233.9174309999999</v>
          </cell>
        </row>
        <row r="2347">
          <cell r="I2347">
            <v>23589</v>
          </cell>
          <cell r="L2347">
            <v>1827.1884289999998</v>
          </cell>
        </row>
        <row r="2348">
          <cell r="I2348">
            <v>23605</v>
          </cell>
          <cell r="L2348">
            <v>418.00866999999994</v>
          </cell>
        </row>
        <row r="2349">
          <cell r="I2349">
            <v>23641</v>
          </cell>
          <cell r="L2349">
            <v>4243.2655290000002</v>
          </cell>
        </row>
        <row r="2350">
          <cell r="I2350">
            <v>23765</v>
          </cell>
          <cell r="L2350">
            <v>956.02124400000002</v>
          </cell>
        </row>
        <row r="2351">
          <cell r="I2351">
            <v>23824</v>
          </cell>
          <cell r="L2351">
            <v>3674.2401389999995</v>
          </cell>
        </row>
        <row r="2352">
          <cell r="I2352">
            <v>23825</v>
          </cell>
          <cell r="L2352">
            <v>4804.1423580000001</v>
          </cell>
        </row>
        <row r="2353">
          <cell r="I2353">
            <v>23851</v>
          </cell>
          <cell r="L2353">
            <v>83835.271972999995</v>
          </cell>
        </row>
        <row r="2354">
          <cell r="I2354">
            <v>23867</v>
          </cell>
          <cell r="L2354">
            <v>40157.910155999998</v>
          </cell>
        </row>
        <row r="2355">
          <cell r="I2355">
            <v>23874</v>
          </cell>
          <cell r="L2355">
            <v>9618.2859349999999</v>
          </cell>
        </row>
        <row r="2356">
          <cell r="I2356">
            <v>23885</v>
          </cell>
          <cell r="L2356">
            <v>29196.397217999998</v>
          </cell>
        </row>
        <row r="2357">
          <cell r="I2357">
            <v>24067</v>
          </cell>
          <cell r="L2357">
            <v>10044.524953</v>
          </cell>
        </row>
        <row r="2358">
          <cell r="I2358">
            <v>24091</v>
          </cell>
          <cell r="L2358">
            <v>61263.683593000002</v>
          </cell>
        </row>
        <row r="2359">
          <cell r="I2359">
            <v>24140</v>
          </cell>
          <cell r="L2359">
            <v>79601.837402999998</v>
          </cell>
        </row>
        <row r="2360">
          <cell r="I2360">
            <v>24142</v>
          </cell>
          <cell r="L2360">
            <v>4861.2758909999993</v>
          </cell>
        </row>
        <row r="2361">
          <cell r="I2361">
            <v>24143</v>
          </cell>
          <cell r="L2361">
            <v>78478.922850999996</v>
          </cell>
        </row>
        <row r="2362">
          <cell r="I2362">
            <v>24158</v>
          </cell>
          <cell r="L2362">
            <v>61621.090087999997</v>
          </cell>
        </row>
        <row r="2363">
          <cell r="I2363">
            <v>24173</v>
          </cell>
          <cell r="L2363">
            <v>3653.5550070000004</v>
          </cell>
        </row>
        <row r="2364">
          <cell r="I2364">
            <v>24186</v>
          </cell>
          <cell r="L2364">
            <v>66244.214842999994</v>
          </cell>
        </row>
        <row r="2365">
          <cell r="I2365">
            <v>24190</v>
          </cell>
          <cell r="L2365">
            <v>19051.363540999999</v>
          </cell>
        </row>
        <row r="2366">
          <cell r="I2366">
            <v>24212</v>
          </cell>
          <cell r="L2366">
            <v>1828.7254640000001</v>
          </cell>
        </row>
        <row r="2367">
          <cell r="I2367">
            <v>24224</v>
          </cell>
          <cell r="L2367">
            <v>1985.8908690000001</v>
          </cell>
        </row>
        <row r="2368">
          <cell r="I2368">
            <v>24470</v>
          </cell>
          <cell r="L2368">
            <v>29663.775818999999</v>
          </cell>
        </row>
        <row r="2369">
          <cell r="I2369">
            <v>24499</v>
          </cell>
          <cell r="L2369">
            <v>92708.025879000008</v>
          </cell>
        </row>
        <row r="2370">
          <cell r="I2370">
            <v>24523</v>
          </cell>
          <cell r="L2370">
            <v>111696.537109</v>
          </cell>
        </row>
        <row r="2371">
          <cell r="I2371">
            <v>24565</v>
          </cell>
          <cell r="L2371">
            <v>5290.6367920000002</v>
          </cell>
        </row>
        <row r="2372">
          <cell r="I2372">
            <v>24657</v>
          </cell>
          <cell r="L2372">
            <v>1831.599369</v>
          </cell>
        </row>
        <row r="2373">
          <cell r="I2373">
            <v>24696</v>
          </cell>
          <cell r="L2373">
            <v>59012.345948000002</v>
          </cell>
        </row>
        <row r="2374">
          <cell r="I2374">
            <v>24703</v>
          </cell>
          <cell r="L2374">
            <v>80498.100097000002</v>
          </cell>
        </row>
        <row r="2375">
          <cell r="I2375">
            <v>24704</v>
          </cell>
          <cell r="L2375">
            <v>118720.908692</v>
          </cell>
        </row>
        <row r="2376">
          <cell r="I2376">
            <v>24714</v>
          </cell>
          <cell r="L2376">
            <v>13777.652832999998</v>
          </cell>
        </row>
        <row r="2377">
          <cell r="I2377">
            <v>24739</v>
          </cell>
          <cell r="L2377">
            <v>10570.418075000001</v>
          </cell>
        </row>
        <row r="2378">
          <cell r="I2378">
            <v>24750</v>
          </cell>
          <cell r="L2378">
            <v>14328.058105999999</v>
          </cell>
        </row>
        <row r="2379">
          <cell r="I2379">
            <v>24754</v>
          </cell>
          <cell r="L2379">
            <v>2808.6618349999999</v>
          </cell>
        </row>
        <row r="2380">
          <cell r="I2380">
            <v>24770</v>
          </cell>
          <cell r="L2380">
            <v>17267.160339999999</v>
          </cell>
        </row>
        <row r="2381">
          <cell r="I2381">
            <v>24785</v>
          </cell>
          <cell r="L2381">
            <v>277.55804899999998</v>
          </cell>
        </row>
        <row r="2382">
          <cell r="I2382">
            <v>24815</v>
          </cell>
          <cell r="L2382">
            <v>3636.7627879999995</v>
          </cell>
        </row>
        <row r="2383">
          <cell r="I2383">
            <v>25025</v>
          </cell>
          <cell r="L2383">
            <v>64839.009276999997</v>
          </cell>
        </row>
        <row r="2384">
          <cell r="I2384">
            <v>25099</v>
          </cell>
          <cell r="L2384">
            <v>125727.16503999999</v>
          </cell>
        </row>
        <row r="2385">
          <cell r="I2385">
            <v>25100</v>
          </cell>
          <cell r="L2385">
            <v>126564.438477</v>
          </cell>
        </row>
        <row r="2386">
          <cell r="I2386">
            <v>25104</v>
          </cell>
          <cell r="L2386">
            <v>124849.977539</v>
          </cell>
        </row>
        <row r="2387">
          <cell r="I2387">
            <v>25105</v>
          </cell>
          <cell r="L2387">
            <v>159703.032225</v>
          </cell>
        </row>
        <row r="2388">
          <cell r="I2388">
            <v>25128</v>
          </cell>
          <cell r="L2388">
            <v>109237.30957000001</v>
          </cell>
        </row>
        <row r="2389">
          <cell r="I2389">
            <v>25142</v>
          </cell>
          <cell r="L2389">
            <v>96001.756834999993</v>
          </cell>
        </row>
        <row r="2390">
          <cell r="I2390">
            <v>25162</v>
          </cell>
          <cell r="L2390">
            <v>19265.899047999999</v>
          </cell>
        </row>
        <row r="2391">
          <cell r="I2391">
            <v>25163</v>
          </cell>
          <cell r="L2391">
            <v>84182.224608999997</v>
          </cell>
        </row>
        <row r="2392">
          <cell r="I2392">
            <v>25259</v>
          </cell>
          <cell r="L2392">
            <v>19265.899047999999</v>
          </cell>
        </row>
        <row r="2393">
          <cell r="I2393">
            <v>25357</v>
          </cell>
          <cell r="L2393">
            <v>4818.6818970000004</v>
          </cell>
        </row>
        <row r="2394">
          <cell r="I2394">
            <v>25364</v>
          </cell>
          <cell r="L2394">
            <v>6979.8714290000007</v>
          </cell>
        </row>
        <row r="2395">
          <cell r="I2395">
            <v>25381</v>
          </cell>
          <cell r="L2395">
            <v>13547.961914</v>
          </cell>
        </row>
        <row r="2396">
          <cell r="I2396">
            <v>25386</v>
          </cell>
          <cell r="L2396">
            <v>11064.571824000001</v>
          </cell>
        </row>
        <row r="2397">
          <cell r="I2397">
            <v>25387</v>
          </cell>
          <cell r="L2397">
            <v>119337.416015</v>
          </cell>
        </row>
        <row r="2398">
          <cell r="I2398">
            <v>25406</v>
          </cell>
          <cell r="L2398">
            <v>117944.192383</v>
          </cell>
        </row>
        <row r="2399">
          <cell r="I2399">
            <v>25409</v>
          </cell>
          <cell r="L2399">
            <v>62734.365722000002</v>
          </cell>
        </row>
        <row r="2400">
          <cell r="I2400">
            <v>25467</v>
          </cell>
          <cell r="L2400">
            <v>12337.464295000002</v>
          </cell>
        </row>
        <row r="2401">
          <cell r="I2401">
            <v>25470</v>
          </cell>
          <cell r="L2401">
            <v>8276.4725040000012</v>
          </cell>
        </row>
        <row r="2402">
          <cell r="I2402">
            <v>25471</v>
          </cell>
          <cell r="L2402">
            <v>9202.3041689999991</v>
          </cell>
        </row>
        <row r="2403">
          <cell r="I2403">
            <v>25531</v>
          </cell>
          <cell r="L2403">
            <v>29246.889404000001</v>
          </cell>
        </row>
        <row r="2404">
          <cell r="I2404">
            <v>25532</v>
          </cell>
          <cell r="L2404">
            <v>29246.889404000001</v>
          </cell>
        </row>
        <row r="2405">
          <cell r="I2405">
            <v>25533</v>
          </cell>
          <cell r="L2405">
            <v>30902.489135</v>
          </cell>
        </row>
        <row r="2406">
          <cell r="I2406">
            <v>25742</v>
          </cell>
          <cell r="L2406">
            <v>66791.018066000004</v>
          </cell>
        </row>
        <row r="2407">
          <cell r="I2407">
            <v>25749</v>
          </cell>
          <cell r="L2407">
            <v>15697.252960000002</v>
          </cell>
        </row>
        <row r="2408">
          <cell r="I2408">
            <v>25750</v>
          </cell>
          <cell r="L2408">
            <v>103337.96044900001</v>
          </cell>
        </row>
        <row r="2409">
          <cell r="I2409">
            <v>25751</v>
          </cell>
          <cell r="L2409">
            <v>111463.05859300001</v>
          </cell>
        </row>
        <row r="2410">
          <cell r="I2410">
            <v>25753</v>
          </cell>
          <cell r="L2410">
            <v>7569.9132380000001</v>
          </cell>
        </row>
        <row r="2411">
          <cell r="I2411">
            <v>25757</v>
          </cell>
          <cell r="L2411">
            <v>23955.284911999999</v>
          </cell>
        </row>
        <row r="2412">
          <cell r="I2412">
            <v>25807</v>
          </cell>
          <cell r="L2412">
            <v>1619.3910340000002</v>
          </cell>
        </row>
        <row r="2413">
          <cell r="I2413">
            <v>25811</v>
          </cell>
          <cell r="L2413">
            <v>36606.112061</v>
          </cell>
        </row>
        <row r="2414">
          <cell r="I2414">
            <v>25812</v>
          </cell>
          <cell r="L2414">
            <v>36606.112061</v>
          </cell>
        </row>
        <row r="2415">
          <cell r="I2415">
            <v>25822</v>
          </cell>
          <cell r="L2415">
            <v>9459.9804079999994</v>
          </cell>
        </row>
        <row r="2416">
          <cell r="I2416">
            <v>25842</v>
          </cell>
          <cell r="L2416">
            <v>101788.471191</v>
          </cell>
        </row>
        <row r="2417">
          <cell r="I2417">
            <v>25843</v>
          </cell>
          <cell r="L2417">
            <v>101499.545899</v>
          </cell>
        </row>
        <row r="2418">
          <cell r="I2418">
            <v>25848</v>
          </cell>
          <cell r="L2418">
            <v>112043.30468799999</v>
          </cell>
        </row>
        <row r="2419">
          <cell r="I2419">
            <v>25849</v>
          </cell>
          <cell r="L2419">
            <v>92043.354980000004</v>
          </cell>
        </row>
        <row r="2420">
          <cell r="I2420">
            <v>25866</v>
          </cell>
          <cell r="L2420">
            <v>62128.381346999988</v>
          </cell>
        </row>
        <row r="2421">
          <cell r="I2421">
            <v>25867</v>
          </cell>
          <cell r="L2421">
            <v>110480.172852</v>
          </cell>
        </row>
        <row r="2422">
          <cell r="I2422">
            <v>25869</v>
          </cell>
          <cell r="L2422">
            <v>104433.079101</v>
          </cell>
        </row>
        <row r="2423">
          <cell r="I2423">
            <v>25878</v>
          </cell>
          <cell r="L2423">
            <v>90446.629394000003</v>
          </cell>
        </row>
        <row r="2424">
          <cell r="I2424">
            <v>25879</v>
          </cell>
          <cell r="L2424">
            <v>87837.930175999994</v>
          </cell>
        </row>
        <row r="2425">
          <cell r="I2425">
            <v>25883</v>
          </cell>
          <cell r="L2425">
            <v>46309.335449999999</v>
          </cell>
        </row>
        <row r="2426">
          <cell r="I2426">
            <v>25886</v>
          </cell>
          <cell r="L2426">
            <v>6255.6988139999994</v>
          </cell>
        </row>
        <row r="2427">
          <cell r="I2427">
            <v>25887</v>
          </cell>
          <cell r="L2427">
            <v>43026.740722999995</v>
          </cell>
        </row>
        <row r="2428">
          <cell r="I2428">
            <v>25889</v>
          </cell>
          <cell r="L2428">
            <v>43026.740722999995</v>
          </cell>
        </row>
        <row r="2429">
          <cell r="I2429">
            <v>25890</v>
          </cell>
          <cell r="L2429">
            <v>43799.091675999996</v>
          </cell>
        </row>
        <row r="2430">
          <cell r="I2430">
            <v>25891</v>
          </cell>
          <cell r="L2430">
            <v>43799.091675999996</v>
          </cell>
        </row>
        <row r="2431">
          <cell r="I2431">
            <v>25938</v>
          </cell>
          <cell r="L2431">
            <v>68804.772949999999</v>
          </cell>
        </row>
        <row r="2432">
          <cell r="I2432">
            <v>25985</v>
          </cell>
          <cell r="L2432" t="e">
            <v>#N/A</v>
          </cell>
        </row>
        <row r="2433">
          <cell r="I2433">
            <v>26013</v>
          </cell>
          <cell r="L2433">
            <v>4887.0400230000005</v>
          </cell>
        </row>
        <row r="2434">
          <cell r="I2434">
            <v>26014</v>
          </cell>
          <cell r="L2434">
            <v>87387.312988999998</v>
          </cell>
        </row>
        <row r="2435">
          <cell r="I2435">
            <v>26017</v>
          </cell>
          <cell r="L2435">
            <v>93138.640137000009</v>
          </cell>
        </row>
        <row r="2436">
          <cell r="I2436">
            <v>26064</v>
          </cell>
          <cell r="L2436">
            <v>87387.312988999998</v>
          </cell>
        </row>
        <row r="2437">
          <cell r="I2437">
            <v>26065</v>
          </cell>
          <cell r="L2437">
            <v>93138.640137000009</v>
          </cell>
        </row>
        <row r="2438">
          <cell r="I2438">
            <v>26117</v>
          </cell>
          <cell r="L2438">
            <v>14372.068604</v>
          </cell>
        </row>
        <row r="2439">
          <cell r="I2439">
            <v>26190</v>
          </cell>
          <cell r="L2439" t="e">
            <v>#N/A</v>
          </cell>
        </row>
        <row r="2440">
          <cell r="I2440">
            <v>26279</v>
          </cell>
          <cell r="L2440">
            <v>110480.172852</v>
          </cell>
        </row>
        <row r="2441">
          <cell r="I2441">
            <v>26293</v>
          </cell>
          <cell r="L2441">
            <v>102506.099122</v>
          </cell>
        </row>
        <row r="2442">
          <cell r="I2442">
            <v>26294</v>
          </cell>
          <cell r="L2442">
            <v>114317.379883</v>
          </cell>
        </row>
        <row r="2443">
          <cell r="I2443">
            <v>26417</v>
          </cell>
          <cell r="L2443">
            <v>104345.700195</v>
          </cell>
        </row>
        <row r="2444">
          <cell r="I2444">
            <v>26419</v>
          </cell>
          <cell r="L2444">
            <v>2392.3008340000001</v>
          </cell>
        </row>
        <row r="2445">
          <cell r="I2445">
            <v>26523</v>
          </cell>
          <cell r="L2445">
            <v>98914.734375</v>
          </cell>
        </row>
        <row r="2446">
          <cell r="I2446">
            <v>26546</v>
          </cell>
          <cell r="L2446">
            <v>90248.988282000006</v>
          </cell>
        </row>
        <row r="2447">
          <cell r="I2447">
            <v>26547</v>
          </cell>
          <cell r="L2447">
            <v>95558.247558999996</v>
          </cell>
        </row>
        <row r="2448">
          <cell r="I2448">
            <v>26561</v>
          </cell>
          <cell r="L2448">
            <v>94547.620117999992</v>
          </cell>
        </row>
        <row r="2449">
          <cell r="I2449">
            <v>26562</v>
          </cell>
          <cell r="L2449">
            <v>91075.8125</v>
          </cell>
        </row>
        <row r="2450">
          <cell r="I2450">
            <v>26563</v>
          </cell>
          <cell r="L2450">
            <v>94304.983396999989</v>
          </cell>
        </row>
        <row r="2451">
          <cell r="I2451">
            <v>26564</v>
          </cell>
          <cell r="L2451">
            <v>90090.123045999993</v>
          </cell>
        </row>
        <row r="2452">
          <cell r="I2452">
            <v>26622</v>
          </cell>
          <cell r="L2452">
            <v>99577.021483999997</v>
          </cell>
        </row>
        <row r="2453">
          <cell r="I2453">
            <v>26623</v>
          </cell>
          <cell r="L2453">
            <v>60277.864259000002</v>
          </cell>
        </row>
        <row r="2454">
          <cell r="I2454">
            <v>26667</v>
          </cell>
          <cell r="L2454">
            <v>59719.736571999994</v>
          </cell>
        </row>
        <row r="2455">
          <cell r="I2455">
            <v>26675</v>
          </cell>
          <cell r="L2455">
            <v>59458.420899000004</v>
          </cell>
        </row>
        <row r="2456">
          <cell r="I2456">
            <v>26707</v>
          </cell>
          <cell r="L2456">
            <v>103039.417724</v>
          </cell>
        </row>
        <row r="2457">
          <cell r="I2457">
            <v>26708</v>
          </cell>
          <cell r="L2457">
            <v>95449.440430000002</v>
          </cell>
        </row>
        <row r="2458">
          <cell r="I2458">
            <v>26722</v>
          </cell>
          <cell r="L2458">
            <v>108557.426758</v>
          </cell>
        </row>
        <row r="2459">
          <cell r="I2459">
            <v>26788</v>
          </cell>
          <cell r="L2459">
            <v>98829.285155999998</v>
          </cell>
        </row>
        <row r="2460">
          <cell r="I2460">
            <v>26791</v>
          </cell>
          <cell r="L2460">
            <v>96312.503417999993</v>
          </cell>
        </row>
        <row r="2461">
          <cell r="I2461">
            <v>26865</v>
          </cell>
          <cell r="L2461">
            <v>21319.588591</v>
          </cell>
        </row>
        <row r="2462">
          <cell r="I2462">
            <v>26870</v>
          </cell>
          <cell r="L2462">
            <v>110784.33837900001</v>
          </cell>
        </row>
        <row r="2463">
          <cell r="I2463">
            <v>26879</v>
          </cell>
          <cell r="L2463">
            <v>118255.37207</v>
          </cell>
        </row>
        <row r="2464">
          <cell r="I2464">
            <v>26911</v>
          </cell>
          <cell r="L2464">
            <v>59838.676025000008</v>
          </cell>
        </row>
        <row r="2465">
          <cell r="I2465">
            <v>27014</v>
          </cell>
          <cell r="L2465">
            <v>32957.96875</v>
          </cell>
        </row>
        <row r="2466">
          <cell r="I2466">
            <v>27015</v>
          </cell>
          <cell r="L2466">
            <v>18846.714905000001</v>
          </cell>
        </row>
        <row r="2467">
          <cell r="I2467">
            <v>27112</v>
          </cell>
          <cell r="L2467">
            <v>29392.595046999999</v>
          </cell>
        </row>
        <row r="2468">
          <cell r="I2468">
            <v>27131</v>
          </cell>
          <cell r="L2468">
            <v>112435.571045</v>
          </cell>
        </row>
        <row r="2469">
          <cell r="I2469">
            <v>27139</v>
          </cell>
          <cell r="L2469">
            <v>10205.794981999999</v>
          </cell>
        </row>
        <row r="2470">
          <cell r="I2470">
            <v>27141</v>
          </cell>
          <cell r="L2470">
            <v>6385.7590319999999</v>
          </cell>
        </row>
        <row r="2471">
          <cell r="I2471">
            <v>27152</v>
          </cell>
          <cell r="L2471">
            <v>4395.8442070000001</v>
          </cell>
        </row>
        <row r="2472">
          <cell r="I2472">
            <v>27154</v>
          </cell>
          <cell r="L2472">
            <v>14483.251465000001</v>
          </cell>
        </row>
        <row r="2473">
          <cell r="I2473">
            <v>27155</v>
          </cell>
          <cell r="L2473">
            <v>13456.109299</v>
          </cell>
        </row>
        <row r="2474">
          <cell r="I2474">
            <v>27157</v>
          </cell>
          <cell r="L2474">
            <v>28270.834534000001</v>
          </cell>
        </row>
        <row r="2475">
          <cell r="I2475">
            <v>27161</v>
          </cell>
          <cell r="L2475">
            <v>18517.627806999997</v>
          </cell>
        </row>
        <row r="2476">
          <cell r="I2476">
            <v>27162</v>
          </cell>
          <cell r="L2476">
            <v>30956.868897000004</v>
          </cell>
        </row>
        <row r="2477">
          <cell r="I2477">
            <v>27165</v>
          </cell>
          <cell r="L2477">
            <v>55905.849365000002</v>
          </cell>
        </row>
        <row r="2478">
          <cell r="I2478">
            <v>27166</v>
          </cell>
          <cell r="L2478">
            <v>61964.208495999999</v>
          </cell>
        </row>
        <row r="2479">
          <cell r="I2479">
            <v>27167</v>
          </cell>
          <cell r="L2479">
            <v>64044.200684000003</v>
          </cell>
        </row>
        <row r="2480">
          <cell r="I2480">
            <v>27168</v>
          </cell>
          <cell r="L2480">
            <v>67071.010741999999</v>
          </cell>
        </row>
        <row r="2481">
          <cell r="I2481">
            <v>27169</v>
          </cell>
          <cell r="L2481">
            <v>66396.456055000002</v>
          </cell>
        </row>
        <row r="2482">
          <cell r="I2482">
            <v>27170</v>
          </cell>
          <cell r="L2482">
            <v>61334.170165999996</v>
          </cell>
        </row>
        <row r="2483">
          <cell r="I2483">
            <v>27171</v>
          </cell>
          <cell r="L2483">
            <v>65684.41943400001</v>
          </cell>
        </row>
        <row r="2484">
          <cell r="I2484">
            <v>27172</v>
          </cell>
          <cell r="L2484">
            <v>66187.962402000005</v>
          </cell>
        </row>
        <row r="2485">
          <cell r="I2485">
            <v>27173</v>
          </cell>
          <cell r="L2485">
            <v>62700.681641000003</v>
          </cell>
        </row>
        <row r="2486">
          <cell r="I2486">
            <v>27174</v>
          </cell>
          <cell r="L2486">
            <v>59719.736571999994</v>
          </cell>
        </row>
        <row r="2487">
          <cell r="I2487">
            <v>27175</v>
          </cell>
          <cell r="L2487">
            <v>59458.420899000004</v>
          </cell>
        </row>
        <row r="2488">
          <cell r="I2488">
            <v>27177</v>
          </cell>
          <cell r="L2488">
            <v>64222.132813000004</v>
          </cell>
        </row>
        <row r="2489">
          <cell r="I2489">
            <v>27178</v>
          </cell>
          <cell r="L2489">
            <v>63646.070189999999</v>
          </cell>
        </row>
        <row r="2490">
          <cell r="I2490">
            <v>27179</v>
          </cell>
          <cell r="L2490">
            <v>65379.12793000001</v>
          </cell>
        </row>
        <row r="2491">
          <cell r="I2491">
            <v>27180</v>
          </cell>
          <cell r="L2491">
            <v>67285.085936999996</v>
          </cell>
        </row>
        <row r="2492">
          <cell r="I2492">
            <v>27181</v>
          </cell>
          <cell r="L2492">
            <v>64972.454834999997</v>
          </cell>
        </row>
        <row r="2493">
          <cell r="I2493">
            <v>27182</v>
          </cell>
          <cell r="L2493">
            <v>60012.528319999998</v>
          </cell>
        </row>
        <row r="2494">
          <cell r="I2494">
            <v>27183</v>
          </cell>
          <cell r="L2494">
            <v>59078.984375000007</v>
          </cell>
        </row>
        <row r="2495">
          <cell r="I2495">
            <v>27184</v>
          </cell>
          <cell r="L2495">
            <v>58137.002686000007</v>
          </cell>
        </row>
        <row r="2496">
          <cell r="I2496">
            <v>27185</v>
          </cell>
          <cell r="L2496">
            <v>13245.135742999999</v>
          </cell>
        </row>
        <row r="2497">
          <cell r="I2497">
            <v>27187</v>
          </cell>
          <cell r="L2497">
            <v>61201.234863999998</v>
          </cell>
        </row>
        <row r="2498">
          <cell r="I2498">
            <v>27188</v>
          </cell>
          <cell r="L2498">
            <v>59779.564940000004</v>
          </cell>
        </row>
        <row r="2499">
          <cell r="I2499">
            <v>27189</v>
          </cell>
          <cell r="L2499">
            <v>68881.910157000006</v>
          </cell>
        </row>
        <row r="2500">
          <cell r="I2500">
            <v>27190</v>
          </cell>
          <cell r="L2500">
            <v>68881.910157000006</v>
          </cell>
        </row>
        <row r="2501">
          <cell r="I2501">
            <v>27191</v>
          </cell>
          <cell r="L2501">
            <v>68182.239623999994</v>
          </cell>
        </row>
        <row r="2502">
          <cell r="I2502">
            <v>27192</v>
          </cell>
          <cell r="L2502">
            <v>68182.239623999994</v>
          </cell>
        </row>
        <row r="2503">
          <cell r="I2503">
            <v>27193</v>
          </cell>
          <cell r="L2503">
            <v>68182.239623999994</v>
          </cell>
        </row>
        <row r="2504">
          <cell r="I2504">
            <v>27194</v>
          </cell>
          <cell r="L2504">
            <v>68881.910157000006</v>
          </cell>
        </row>
        <row r="2505">
          <cell r="I2505">
            <v>27195</v>
          </cell>
          <cell r="L2505">
            <v>67213.894409</v>
          </cell>
        </row>
        <row r="2506">
          <cell r="I2506">
            <v>27196</v>
          </cell>
          <cell r="L2506">
            <v>67858.091797000001</v>
          </cell>
        </row>
        <row r="2507">
          <cell r="I2507">
            <v>27204</v>
          </cell>
          <cell r="L2507">
            <v>5616.7401120000004</v>
          </cell>
        </row>
        <row r="2508">
          <cell r="I2508">
            <v>27205</v>
          </cell>
          <cell r="L2508">
            <v>6914.0859990000008</v>
          </cell>
        </row>
        <row r="2509">
          <cell r="I2509">
            <v>27206</v>
          </cell>
          <cell r="L2509">
            <v>7077.9960950000004</v>
          </cell>
        </row>
        <row r="2510">
          <cell r="I2510">
            <v>27207</v>
          </cell>
          <cell r="L2510">
            <v>5976.1378169999998</v>
          </cell>
        </row>
        <row r="2511">
          <cell r="I2511">
            <v>27208</v>
          </cell>
          <cell r="L2511">
            <v>5338.1758420000006</v>
          </cell>
        </row>
        <row r="2512">
          <cell r="I2512">
            <v>27209</v>
          </cell>
          <cell r="L2512">
            <v>6592.8826289999997</v>
          </cell>
        </row>
        <row r="2513">
          <cell r="I2513">
            <v>27210</v>
          </cell>
          <cell r="L2513">
            <v>6775.4545889999999</v>
          </cell>
        </row>
        <row r="2514">
          <cell r="I2514">
            <v>27211</v>
          </cell>
          <cell r="L2514">
            <v>5814.5027769999997</v>
          </cell>
        </row>
        <row r="2515">
          <cell r="I2515">
            <v>27212</v>
          </cell>
          <cell r="L2515">
            <v>5124.519714</v>
          </cell>
        </row>
        <row r="2516">
          <cell r="I2516">
            <v>27213</v>
          </cell>
          <cell r="L2516">
            <v>5461.4886479999996</v>
          </cell>
        </row>
        <row r="2517">
          <cell r="I2517">
            <v>27214</v>
          </cell>
          <cell r="L2517">
            <v>5462.7904669999998</v>
          </cell>
        </row>
        <row r="2518">
          <cell r="I2518">
            <v>27218</v>
          </cell>
          <cell r="L2518">
            <v>46797.504881999994</v>
          </cell>
        </row>
        <row r="2519">
          <cell r="I2519">
            <v>27223</v>
          </cell>
          <cell r="L2519">
            <v>44789.526123999996</v>
          </cell>
        </row>
        <row r="2520">
          <cell r="I2520">
            <v>27224</v>
          </cell>
          <cell r="L2520">
            <v>40745.462401999997</v>
          </cell>
        </row>
        <row r="2521">
          <cell r="I2521">
            <v>27229</v>
          </cell>
          <cell r="L2521">
            <v>48545.562254999997</v>
          </cell>
        </row>
        <row r="2522">
          <cell r="I2522">
            <v>27230</v>
          </cell>
          <cell r="L2522">
            <v>41755.648681999999</v>
          </cell>
        </row>
        <row r="2523">
          <cell r="I2523">
            <v>27235</v>
          </cell>
          <cell r="L2523">
            <v>46309.335449999999</v>
          </cell>
        </row>
        <row r="2524">
          <cell r="I2524">
            <v>27236</v>
          </cell>
          <cell r="L2524">
            <v>40727.768799000005</v>
          </cell>
        </row>
        <row r="2525">
          <cell r="I2525">
            <v>27237</v>
          </cell>
          <cell r="L2525">
            <v>38991.434325999995</v>
          </cell>
        </row>
        <row r="2526">
          <cell r="I2526">
            <v>27238</v>
          </cell>
          <cell r="L2526">
            <v>40988.244871999996</v>
          </cell>
        </row>
        <row r="2527">
          <cell r="I2527">
            <v>27241</v>
          </cell>
          <cell r="L2527">
            <v>46253.482421000001</v>
          </cell>
        </row>
        <row r="2528">
          <cell r="I2528">
            <v>27245</v>
          </cell>
          <cell r="L2528">
            <v>50941.616211</v>
          </cell>
        </row>
        <row r="2529">
          <cell r="I2529">
            <v>27247</v>
          </cell>
          <cell r="L2529">
            <v>61706.901856000004</v>
          </cell>
        </row>
        <row r="2530">
          <cell r="I2530">
            <v>27248</v>
          </cell>
          <cell r="L2530">
            <v>53608.726562999997</v>
          </cell>
        </row>
        <row r="2531">
          <cell r="I2531">
            <v>27249</v>
          </cell>
          <cell r="L2531">
            <v>15341.908997</v>
          </cell>
        </row>
        <row r="2532">
          <cell r="I2532">
            <v>27251</v>
          </cell>
          <cell r="L2532">
            <v>8672.4657289999996</v>
          </cell>
        </row>
        <row r="2533">
          <cell r="I2533">
            <v>27253</v>
          </cell>
          <cell r="L2533">
            <v>4741.7476879999995</v>
          </cell>
        </row>
        <row r="2534">
          <cell r="I2534">
            <v>27254</v>
          </cell>
          <cell r="L2534">
            <v>5261.9412199999997</v>
          </cell>
        </row>
        <row r="2535">
          <cell r="I2535">
            <v>27255</v>
          </cell>
          <cell r="L2535">
            <v>6895.5158689999989</v>
          </cell>
        </row>
        <row r="2536">
          <cell r="I2536">
            <v>27262</v>
          </cell>
          <cell r="L2536">
            <v>87467.120115999991</v>
          </cell>
        </row>
        <row r="2537">
          <cell r="I2537">
            <v>27264</v>
          </cell>
          <cell r="L2537">
            <v>8259.0918569999994</v>
          </cell>
        </row>
        <row r="2538">
          <cell r="I2538">
            <v>27269</v>
          </cell>
          <cell r="L2538">
            <v>6589.3316649999997</v>
          </cell>
        </row>
        <row r="2539">
          <cell r="I2539">
            <v>27273</v>
          </cell>
          <cell r="L2539">
            <v>4158.7570340000002</v>
          </cell>
        </row>
        <row r="2540">
          <cell r="I2540">
            <v>27304</v>
          </cell>
          <cell r="L2540">
            <v>8885.5388789999997</v>
          </cell>
        </row>
        <row r="2541">
          <cell r="I2541">
            <v>27305</v>
          </cell>
          <cell r="L2541">
            <v>3373.9146730000002</v>
          </cell>
        </row>
        <row r="2542">
          <cell r="I2542">
            <v>27307</v>
          </cell>
          <cell r="L2542">
            <v>7209.9514620000009</v>
          </cell>
        </row>
        <row r="2543">
          <cell r="I2543">
            <v>27310</v>
          </cell>
          <cell r="L2543">
            <v>1875.5273729999999</v>
          </cell>
        </row>
        <row r="2544">
          <cell r="I2544">
            <v>27335</v>
          </cell>
          <cell r="L2544">
            <v>5617.8702389999999</v>
          </cell>
        </row>
        <row r="2545">
          <cell r="I2545">
            <v>27351</v>
          </cell>
          <cell r="L2545">
            <v>70078.812501000008</v>
          </cell>
        </row>
        <row r="2546">
          <cell r="I2546">
            <v>27352</v>
          </cell>
          <cell r="L2546">
            <v>68247.732178999999</v>
          </cell>
        </row>
        <row r="2547">
          <cell r="I2547">
            <v>27400</v>
          </cell>
          <cell r="L2547">
            <v>18628.247314</v>
          </cell>
        </row>
        <row r="2548">
          <cell r="I2548">
            <v>27412</v>
          </cell>
          <cell r="L2548">
            <v>26328.084778</v>
          </cell>
        </row>
        <row r="2549">
          <cell r="I2549">
            <v>27432</v>
          </cell>
          <cell r="L2549">
            <v>607.612482</v>
          </cell>
        </row>
        <row r="2550">
          <cell r="I2550">
            <v>27461</v>
          </cell>
          <cell r="L2550">
            <v>10823.585152</v>
          </cell>
        </row>
        <row r="2551">
          <cell r="I2551">
            <v>27502</v>
          </cell>
          <cell r="L2551">
            <v>9702.9906459999984</v>
          </cell>
        </row>
        <row r="2552">
          <cell r="I2552">
            <v>27504</v>
          </cell>
          <cell r="L2552">
            <v>38501.084961</v>
          </cell>
        </row>
        <row r="2553">
          <cell r="I2553">
            <v>27505</v>
          </cell>
          <cell r="L2553">
            <v>39451.684143999999</v>
          </cell>
        </row>
        <row r="2554">
          <cell r="I2554">
            <v>27506</v>
          </cell>
          <cell r="L2554">
            <v>2855.7050789999998</v>
          </cell>
        </row>
        <row r="2555">
          <cell r="I2555">
            <v>27507</v>
          </cell>
          <cell r="L2555">
            <v>42307.389099</v>
          </cell>
        </row>
        <row r="2556">
          <cell r="I2556">
            <v>27511</v>
          </cell>
          <cell r="L2556">
            <v>25295.360596000002</v>
          </cell>
        </row>
        <row r="2557">
          <cell r="I2557">
            <v>27512</v>
          </cell>
          <cell r="L2557">
            <v>33948.848266000001</v>
          </cell>
        </row>
        <row r="2558">
          <cell r="I2558">
            <v>27517</v>
          </cell>
          <cell r="L2558">
            <v>58439.135740999991</v>
          </cell>
        </row>
        <row r="2559">
          <cell r="I2559">
            <v>27518</v>
          </cell>
          <cell r="L2559">
            <v>57088.834229</v>
          </cell>
        </row>
        <row r="2560">
          <cell r="I2560">
            <v>27519</v>
          </cell>
          <cell r="L2560">
            <v>59869.426512999999</v>
          </cell>
        </row>
        <row r="2561">
          <cell r="I2561">
            <v>27520</v>
          </cell>
          <cell r="L2561">
            <v>61195.490723000003</v>
          </cell>
        </row>
        <row r="2562">
          <cell r="I2562">
            <v>27521</v>
          </cell>
          <cell r="L2562">
            <v>61192.651853999989</v>
          </cell>
        </row>
        <row r="2563">
          <cell r="I2563">
            <v>27522</v>
          </cell>
          <cell r="L2563">
            <v>59866.968995000003</v>
          </cell>
        </row>
        <row r="2564">
          <cell r="I2564">
            <v>27531</v>
          </cell>
          <cell r="L2564">
            <v>11291.814085999998</v>
          </cell>
        </row>
        <row r="2565">
          <cell r="I2565">
            <v>27534</v>
          </cell>
          <cell r="L2565">
            <v>8292.3859869999997</v>
          </cell>
        </row>
        <row r="2566">
          <cell r="I2566">
            <v>27535</v>
          </cell>
          <cell r="L2566">
            <v>6877.9569099999999</v>
          </cell>
        </row>
        <row r="2567">
          <cell r="I2567">
            <v>27536</v>
          </cell>
          <cell r="L2567">
            <v>6704.1066600000004</v>
          </cell>
        </row>
        <row r="2568">
          <cell r="I2568">
            <v>27537</v>
          </cell>
          <cell r="L2568">
            <v>5991.9162590000005</v>
          </cell>
        </row>
        <row r="2569">
          <cell r="I2569">
            <v>27538</v>
          </cell>
          <cell r="L2569">
            <v>5826.5855099999999</v>
          </cell>
        </row>
        <row r="2570">
          <cell r="I2570">
            <v>27539</v>
          </cell>
          <cell r="L2570">
            <v>5894.2195439999996</v>
          </cell>
        </row>
        <row r="2571">
          <cell r="I2571">
            <v>27540</v>
          </cell>
          <cell r="L2571">
            <v>5672.3826290000006</v>
          </cell>
        </row>
        <row r="2572">
          <cell r="I2572">
            <v>27541</v>
          </cell>
          <cell r="L2572">
            <v>5462.7904669999998</v>
          </cell>
        </row>
        <row r="2573">
          <cell r="I2573">
            <v>27542</v>
          </cell>
          <cell r="L2573">
            <v>5617.8702389999999</v>
          </cell>
        </row>
        <row r="2574">
          <cell r="I2574">
            <v>27543</v>
          </cell>
          <cell r="L2574">
            <v>58607.228516000003</v>
          </cell>
        </row>
        <row r="2575">
          <cell r="I2575">
            <v>27544</v>
          </cell>
          <cell r="L2575">
            <v>58454.567872000007</v>
          </cell>
        </row>
        <row r="2576">
          <cell r="I2576">
            <v>27545</v>
          </cell>
          <cell r="L2576">
            <v>60434.115967999998</v>
          </cell>
        </row>
        <row r="2577">
          <cell r="I2577">
            <v>27546</v>
          </cell>
          <cell r="L2577">
            <v>9635.532349000001</v>
          </cell>
        </row>
        <row r="2578">
          <cell r="I2578">
            <v>27547</v>
          </cell>
          <cell r="L2578">
            <v>5556.0380550000009</v>
          </cell>
        </row>
        <row r="2579">
          <cell r="I2579">
            <v>27548</v>
          </cell>
          <cell r="L2579">
            <v>4751.9341089999998</v>
          </cell>
        </row>
        <row r="2580">
          <cell r="I2580">
            <v>27551</v>
          </cell>
          <cell r="L2580">
            <v>90671.521240000002</v>
          </cell>
        </row>
        <row r="2581">
          <cell r="I2581">
            <v>27552</v>
          </cell>
          <cell r="L2581">
            <v>59478.474119999999</v>
          </cell>
        </row>
        <row r="2582">
          <cell r="I2582">
            <v>27554</v>
          </cell>
          <cell r="L2582">
            <v>99486.899170999997</v>
          </cell>
        </row>
        <row r="2583">
          <cell r="I2583">
            <v>27555</v>
          </cell>
          <cell r="L2583">
            <v>98641.967774999997</v>
          </cell>
        </row>
        <row r="2584">
          <cell r="I2584">
            <v>27563</v>
          </cell>
          <cell r="L2584">
            <v>5581.4666750000006</v>
          </cell>
        </row>
        <row r="2585">
          <cell r="I2585">
            <v>27571</v>
          </cell>
          <cell r="L2585">
            <v>251.94029199999997</v>
          </cell>
        </row>
        <row r="2586">
          <cell r="I2586">
            <v>27576</v>
          </cell>
          <cell r="L2586">
            <v>16085.133422999999</v>
          </cell>
        </row>
        <row r="2587">
          <cell r="I2587">
            <v>27577</v>
          </cell>
          <cell r="L2587">
            <v>87309.205323999995</v>
          </cell>
        </row>
        <row r="2588">
          <cell r="I2588">
            <v>27578</v>
          </cell>
          <cell r="L2588">
            <v>94474.618164999993</v>
          </cell>
        </row>
        <row r="2589">
          <cell r="I2589">
            <v>27580</v>
          </cell>
          <cell r="L2589">
            <v>9586.1229860000003</v>
          </cell>
        </row>
        <row r="2590">
          <cell r="I2590">
            <v>27585</v>
          </cell>
          <cell r="L2590">
            <v>14116.334412</v>
          </cell>
        </row>
        <row r="2591">
          <cell r="I2591">
            <v>27588</v>
          </cell>
          <cell r="L2591">
            <v>4879.5943449999995</v>
          </cell>
        </row>
        <row r="2592">
          <cell r="I2592">
            <v>27589</v>
          </cell>
          <cell r="L2592">
            <v>72964.951660999999</v>
          </cell>
        </row>
        <row r="2593">
          <cell r="I2593">
            <v>27594</v>
          </cell>
          <cell r="L2593">
            <v>78321.966797000001</v>
          </cell>
        </row>
        <row r="2594">
          <cell r="I2594">
            <v>27597</v>
          </cell>
          <cell r="L2594">
            <v>59866.968995000003</v>
          </cell>
        </row>
        <row r="2595">
          <cell r="I2595">
            <v>27598</v>
          </cell>
          <cell r="L2595">
            <v>61192.651853999989</v>
          </cell>
        </row>
        <row r="2596">
          <cell r="I2596">
            <v>27599</v>
          </cell>
          <cell r="L2596">
            <v>60277.864259000002</v>
          </cell>
        </row>
        <row r="2597">
          <cell r="I2597">
            <v>27600</v>
          </cell>
          <cell r="L2597">
            <v>84684.650878</v>
          </cell>
        </row>
        <row r="2598">
          <cell r="I2598">
            <v>27601</v>
          </cell>
          <cell r="L2598">
            <v>60280.554199999999</v>
          </cell>
        </row>
        <row r="2599">
          <cell r="I2599">
            <v>27602</v>
          </cell>
          <cell r="L2599">
            <v>76790.926026000001</v>
          </cell>
        </row>
        <row r="2600">
          <cell r="I2600">
            <v>27603</v>
          </cell>
          <cell r="L2600">
            <v>94377.211425999994</v>
          </cell>
        </row>
        <row r="2601">
          <cell r="I2601">
            <v>27605</v>
          </cell>
          <cell r="L2601">
            <v>98641.967774999997</v>
          </cell>
        </row>
        <row r="2602">
          <cell r="I2602">
            <v>27606</v>
          </cell>
          <cell r="L2602">
            <v>60322.235962000006</v>
          </cell>
        </row>
        <row r="2603">
          <cell r="I2603">
            <v>27607</v>
          </cell>
          <cell r="L2603">
            <v>61888.104980999997</v>
          </cell>
        </row>
        <row r="2604">
          <cell r="I2604">
            <v>27611</v>
          </cell>
          <cell r="L2604">
            <v>10358.512054000001</v>
          </cell>
        </row>
        <row r="2605">
          <cell r="I2605">
            <v>27613</v>
          </cell>
          <cell r="L2605">
            <v>66758.652830999999</v>
          </cell>
        </row>
        <row r="2606">
          <cell r="I2606">
            <v>27614</v>
          </cell>
          <cell r="L2606">
            <v>92043.354980000004</v>
          </cell>
        </row>
        <row r="2607">
          <cell r="I2607">
            <v>27615</v>
          </cell>
          <cell r="L2607">
            <v>3320.1020509999998</v>
          </cell>
        </row>
        <row r="2608">
          <cell r="I2608">
            <v>27637</v>
          </cell>
          <cell r="L2608">
            <v>6667.4310150000001</v>
          </cell>
        </row>
        <row r="2609">
          <cell r="I2609">
            <v>27658</v>
          </cell>
          <cell r="L2609">
            <v>64842.929931999992</v>
          </cell>
        </row>
        <row r="2610">
          <cell r="I2610">
            <v>27659</v>
          </cell>
          <cell r="L2610">
            <v>65206.293701000002</v>
          </cell>
        </row>
        <row r="2611">
          <cell r="I2611">
            <v>27694</v>
          </cell>
          <cell r="L2611">
            <v>15189.066527999999</v>
          </cell>
        </row>
        <row r="2612">
          <cell r="I2612">
            <v>27706</v>
          </cell>
          <cell r="L2612">
            <v>31143.916747000003</v>
          </cell>
        </row>
        <row r="2613">
          <cell r="I2613">
            <v>27716</v>
          </cell>
          <cell r="L2613">
            <v>36830.992432999999</v>
          </cell>
        </row>
        <row r="2614">
          <cell r="I2614">
            <v>27717</v>
          </cell>
          <cell r="L2614">
            <v>40661.714233000006</v>
          </cell>
        </row>
        <row r="2615">
          <cell r="I2615">
            <v>27718</v>
          </cell>
          <cell r="L2615">
            <v>48341.449462999997</v>
          </cell>
        </row>
        <row r="2616">
          <cell r="I2616">
            <v>27719</v>
          </cell>
          <cell r="L2616">
            <v>44290.231444999998</v>
          </cell>
        </row>
        <row r="2617">
          <cell r="I2617">
            <v>27720</v>
          </cell>
          <cell r="L2617">
            <v>42740.978515000003</v>
          </cell>
        </row>
        <row r="2618">
          <cell r="I2618">
            <v>27721</v>
          </cell>
          <cell r="L2618">
            <v>39238.195557000006</v>
          </cell>
        </row>
        <row r="2619">
          <cell r="I2619">
            <v>27722</v>
          </cell>
          <cell r="L2619">
            <v>31981.162841999998</v>
          </cell>
        </row>
        <row r="2620">
          <cell r="I2620">
            <v>27724</v>
          </cell>
          <cell r="L2620">
            <v>34312.578613999998</v>
          </cell>
        </row>
        <row r="2621">
          <cell r="I2621">
            <v>27737</v>
          </cell>
          <cell r="L2621">
            <v>48341.449462999997</v>
          </cell>
        </row>
        <row r="2622">
          <cell r="I2622">
            <v>27738</v>
          </cell>
          <cell r="L2622">
            <v>47039.982176999998</v>
          </cell>
        </row>
        <row r="2623">
          <cell r="I2623">
            <v>27739</v>
          </cell>
          <cell r="L2623">
            <v>48341.449462999997</v>
          </cell>
        </row>
        <row r="2624">
          <cell r="I2624">
            <v>27740</v>
          </cell>
          <cell r="L2624">
            <v>44290.231444999998</v>
          </cell>
        </row>
        <row r="2625">
          <cell r="I2625">
            <v>27741</v>
          </cell>
          <cell r="L2625">
            <v>44290.231444999998</v>
          </cell>
        </row>
        <row r="2626">
          <cell r="I2626">
            <v>27742</v>
          </cell>
          <cell r="L2626">
            <v>43291.919676999998</v>
          </cell>
        </row>
        <row r="2627">
          <cell r="I2627">
            <v>27743</v>
          </cell>
          <cell r="L2627">
            <v>11030.232360999998</v>
          </cell>
        </row>
        <row r="2628">
          <cell r="I2628">
            <v>27744</v>
          </cell>
          <cell r="L2628">
            <v>40348.681152999998</v>
          </cell>
        </row>
        <row r="2629">
          <cell r="I2629">
            <v>27754</v>
          </cell>
          <cell r="L2629">
            <v>10580.669006</v>
          </cell>
        </row>
        <row r="2630">
          <cell r="I2630">
            <v>27757</v>
          </cell>
          <cell r="L2630">
            <v>11282.167906999999</v>
          </cell>
        </row>
        <row r="2631">
          <cell r="I2631">
            <v>27763</v>
          </cell>
          <cell r="L2631">
            <v>5076.5623239999995</v>
          </cell>
        </row>
        <row r="2632">
          <cell r="I2632">
            <v>27764</v>
          </cell>
          <cell r="L2632">
            <v>17593.553099999997</v>
          </cell>
        </row>
        <row r="2633">
          <cell r="I2633">
            <v>27766</v>
          </cell>
          <cell r="L2633">
            <v>43338.114502999997</v>
          </cell>
        </row>
        <row r="2634">
          <cell r="I2634">
            <v>27774</v>
          </cell>
          <cell r="L2634">
            <v>27279.923338999997</v>
          </cell>
        </row>
        <row r="2635">
          <cell r="I2635">
            <v>27781</v>
          </cell>
          <cell r="L2635">
            <v>75228.366334000006</v>
          </cell>
        </row>
        <row r="2636">
          <cell r="I2636">
            <v>27789</v>
          </cell>
          <cell r="L2636">
            <v>83038.186034999992</v>
          </cell>
        </row>
        <row r="2637">
          <cell r="I2637">
            <v>27790</v>
          </cell>
          <cell r="L2637">
            <v>100465.43700999999</v>
          </cell>
        </row>
        <row r="2638">
          <cell r="I2638">
            <v>27791</v>
          </cell>
          <cell r="L2638">
            <v>106706.897461</v>
          </cell>
        </row>
        <row r="2639">
          <cell r="I2639">
            <v>27792</v>
          </cell>
          <cell r="L2639">
            <v>104842.307617</v>
          </cell>
        </row>
        <row r="2640">
          <cell r="I2640">
            <v>27795</v>
          </cell>
          <cell r="L2640">
            <v>97051.800050000005</v>
          </cell>
        </row>
        <row r="2641">
          <cell r="I2641">
            <v>27796</v>
          </cell>
          <cell r="L2641">
            <v>91827.395506999994</v>
          </cell>
        </row>
        <row r="2642">
          <cell r="I2642">
            <v>27800</v>
          </cell>
          <cell r="L2642">
            <v>4801.0085749999998</v>
          </cell>
        </row>
        <row r="2643">
          <cell r="I2643">
            <v>27802</v>
          </cell>
          <cell r="L2643">
            <v>9277.4094540000006</v>
          </cell>
        </row>
        <row r="2644">
          <cell r="I2644">
            <v>27804</v>
          </cell>
          <cell r="L2644">
            <v>1327.7514340000002</v>
          </cell>
        </row>
        <row r="2645">
          <cell r="I2645">
            <v>27806</v>
          </cell>
          <cell r="L2645">
            <v>106361.348144</v>
          </cell>
        </row>
        <row r="2646">
          <cell r="I2646">
            <v>27807</v>
          </cell>
          <cell r="L2646">
            <v>103349.12597699999</v>
          </cell>
        </row>
        <row r="2647">
          <cell r="I2647">
            <v>27812</v>
          </cell>
          <cell r="L2647">
            <v>46836.603759999998</v>
          </cell>
        </row>
        <row r="2648">
          <cell r="I2648">
            <v>27820</v>
          </cell>
          <cell r="L2648">
            <v>131254.50097699999</v>
          </cell>
        </row>
        <row r="2649">
          <cell r="I2649">
            <v>27824</v>
          </cell>
          <cell r="L2649">
            <v>100359.46118100001</v>
          </cell>
        </row>
        <row r="2650">
          <cell r="I2650">
            <v>27825</v>
          </cell>
          <cell r="L2650">
            <v>146493.18261799999</v>
          </cell>
        </row>
        <row r="2651">
          <cell r="I2651">
            <v>27827</v>
          </cell>
          <cell r="L2651">
            <v>35204.048888999998</v>
          </cell>
        </row>
        <row r="2652">
          <cell r="I2652">
            <v>27832</v>
          </cell>
          <cell r="L2652">
            <v>120517.23974599999</v>
          </cell>
        </row>
        <row r="2653">
          <cell r="I2653">
            <v>27834</v>
          </cell>
          <cell r="L2653">
            <v>108094.08544899999</v>
          </cell>
        </row>
        <row r="2654">
          <cell r="I2654">
            <v>27835</v>
          </cell>
          <cell r="L2654">
            <v>29127.754090000002</v>
          </cell>
        </row>
        <row r="2655">
          <cell r="I2655">
            <v>27843</v>
          </cell>
          <cell r="L2655">
            <v>51811.125854999998</v>
          </cell>
        </row>
        <row r="2656">
          <cell r="I2656">
            <v>27844</v>
          </cell>
          <cell r="L2656">
            <v>51432.074584999995</v>
          </cell>
        </row>
        <row r="2657">
          <cell r="I2657">
            <v>27845</v>
          </cell>
          <cell r="L2657">
            <v>69527.721558000005</v>
          </cell>
        </row>
        <row r="2658">
          <cell r="I2658">
            <v>27853</v>
          </cell>
          <cell r="L2658">
            <v>23037.229919999998</v>
          </cell>
        </row>
        <row r="2659">
          <cell r="I2659">
            <v>27855</v>
          </cell>
          <cell r="L2659">
            <v>27012.852721999996</v>
          </cell>
        </row>
        <row r="2660">
          <cell r="I2660">
            <v>27856</v>
          </cell>
          <cell r="L2660">
            <v>28104.758545999997</v>
          </cell>
        </row>
        <row r="2661">
          <cell r="I2661">
            <v>27857</v>
          </cell>
          <cell r="L2661">
            <v>5764.3624570000002</v>
          </cell>
        </row>
        <row r="2662">
          <cell r="I2662">
            <v>27858</v>
          </cell>
          <cell r="L2662">
            <v>5748.5657040000006</v>
          </cell>
        </row>
        <row r="2663">
          <cell r="I2663">
            <v>27860</v>
          </cell>
          <cell r="L2663">
            <v>23056.725128000002</v>
          </cell>
        </row>
        <row r="2664">
          <cell r="I2664">
            <v>27862</v>
          </cell>
          <cell r="L2664">
            <v>7041.0842899999998</v>
          </cell>
        </row>
        <row r="2665">
          <cell r="I2665">
            <v>27864</v>
          </cell>
          <cell r="L2665">
            <v>22322.036499000002</v>
          </cell>
        </row>
        <row r="2666">
          <cell r="I2666">
            <v>27866</v>
          </cell>
          <cell r="L2666">
            <v>7643.8927919999996</v>
          </cell>
        </row>
        <row r="2667">
          <cell r="I2667">
            <v>27868</v>
          </cell>
          <cell r="L2667">
            <v>7034.2506100000001</v>
          </cell>
        </row>
        <row r="2668">
          <cell r="I2668">
            <v>27869</v>
          </cell>
          <cell r="L2668">
            <v>12810.222656</v>
          </cell>
        </row>
        <row r="2669">
          <cell r="I2669">
            <v>27870</v>
          </cell>
          <cell r="L2669">
            <v>8378.5814210000008</v>
          </cell>
        </row>
        <row r="2670">
          <cell r="I2670">
            <v>27875</v>
          </cell>
          <cell r="L2670">
            <v>25831.031738999998</v>
          </cell>
        </row>
        <row r="2671">
          <cell r="I2671">
            <v>27877</v>
          </cell>
          <cell r="L2671">
            <v>27726.358153000005</v>
          </cell>
        </row>
        <row r="2672">
          <cell r="I2672">
            <v>27878</v>
          </cell>
          <cell r="L2672">
            <v>22315.203246999998</v>
          </cell>
        </row>
        <row r="2673">
          <cell r="I2673">
            <v>27880</v>
          </cell>
          <cell r="L2673">
            <v>26632.214355</v>
          </cell>
        </row>
        <row r="2674">
          <cell r="I2674">
            <v>27883</v>
          </cell>
          <cell r="L2674">
            <v>20222.242553</v>
          </cell>
        </row>
        <row r="2675">
          <cell r="I2675">
            <v>27884</v>
          </cell>
          <cell r="L2675">
            <v>21666.316162000003</v>
          </cell>
        </row>
        <row r="2676">
          <cell r="I2676">
            <v>27887</v>
          </cell>
          <cell r="L2676">
            <v>17459.413573999998</v>
          </cell>
        </row>
        <row r="2677">
          <cell r="I2677">
            <v>27888</v>
          </cell>
          <cell r="L2677">
            <v>18336.914825</v>
          </cell>
        </row>
        <row r="2678">
          <cell r="I2678">
            <v>27893</v>
          </cell>
          <cell r="L2678">
            <v>49575.423339000001</v>
          </cell>
        </row>
        <row r="2679">
          <cell r="I2679">
            <v>27894</v>
          </cell>
          <cell r="L2679">
            <v>45127.430175000001</v>
          </cell>
        </row>
        <row r="2680">
          <cell r="I2680">
            <v>27898</v>
          </cell>
          <cell r="L2680">
            <v>49339.664061999996</v>
          </cell>
        </row>
        <row r="2681">
          <cell r="I2681">
            <v>27901</v>
          </cell>
          <cell r="L2681">
            <v>57711.872071000005</v>
          </cell>
        </row>
        <row r="2682">
          <cell r="I2682">
            <v>27902</v>
          </cell>
          <cell r="L2682">
            <v>45037.395569</v>
          </cell>
        </row>
        <row r="2683">
          <cell r="I2683">
            <v>27903</v>
          </cell>
          <cell r="L2683">
            <v>48643.602537999999</v>
          </cell>
        </row>
        <row r="2684">
          <cell r="I2684">
            <v>27914</v>
          </cell>
          <cell r="L2684">
            <v>79393.606933999996</v>
          </cell>
        </row>
        <row r="2685">
          <cell r="I2685">
            <v>27915</v>
          </cell>
          <cell r="L2685">
            <v>68221.211790999994</v>
          </cell>
        </row>
        <row r="2686">
          <cell r="I2686">
            <v>27916</v>
          </cell>
          <cell r="L2686">
            <v>77707.596680000002</v>
          </cell>
        </row>
        <row r="2687">
          <cell r="I2687">
            <v>27918</v>
          </cell>
          <cell r="L2687">
            <v>75749.588136000006</v>
          </cell>
        </row>
        <row r="2688">
          <cell r="I2688">
            <v>27919</v>
          </cell>
          <cell r="L2688">
            <v>84617.391602000003</v>
          </cell>
        </row>
        <row r="2689">
          <cell r="I2689">
            <v>27921</v>
          </cell>
          <cell r="L2689">
            <v>78083.878419000001</v>
          </cell>
        </row>
        <row r="2690">
          <cell r="I2690">
            <v>27923</v>
          </cell>
          <cell r="L2690">
            <v>70729.323730000004</v>
          </cell>
        </row>
        <row r="2691">
          <cell r="I2691">
            <v>27924</v>
          </cell>
          <cell r="L2691">
            <v>80822.937378000002</v>
          </cell>
        </row>
        <row r="2692">
          <cell r="I2692">
            <v>27925</v>
          </cell>
          <cell r="L2692">
            <v>89506.399415000007</v>
          </cell>
        </row>
        <row r="2693">
          <cell r="I2693">
            <v>27928</v>
          </cell>
          <cell r="L2693">
            <v>77239.276488999996</v>
          </cell>
        </row>
        <row r="2694">
          <cell r="I2694">
            <v>27929</v>
          </cell>
          <cell r="L2694">
            <v>83554.545409999992</v>
          </cell>
        </row>
        <row r="2695">
          <cell r="I2695">
            <v>27930</v>
          </cell>
          <cell r="L2695">
            <v>86245.864258000001</v>
          </cell>
        </row>
        <row r="2696">
          <cell r="I2696">
            <v>27931</v>
          </cell>
          <cell r="L2696">
            <v>96832.112303999995</v>
          </cell>
        </row>
        <row r="2697">
          <cell r="I2697">
            <v>27933</v>
          </cell>
          <cell r="L2697">
            <v>91915.369139999995</v>
          </cell>
        </row>
        <row r="2698">
          <cell r="I2698">
            <v>27934</v>
          </cell>
          <cell r="L2698">
            <v>81308.573241999999</v>
          </cell>
        </row>
        <row r="2699">
          <cell r="I2699">
            <v>27936</v>
          </cell>
          <cell r="L2699">
            <v>101218.952148</v>
          </cell>
        </row>
        <row r="2700">
          <cell r="I2700">
            <v>27937</v>
          </cell>
          <cell r="L2700">
            <v>89977.278566000008</v>
          </cell>
        </row>
        <row r="2701">
          <cell r="I2701">
            <v>27940</v>
          </cell>
          <cell r="L2701">
            <v>83929.21875</v>
          </cell>
        </row>
        <row r="2702">
          <cell r="I2702">
            <v>27941</v>
          </cell>
          <cell r="L2702">
            <v>95211.194824000006</v>
          </cell>
        </row>
        <row r="2703">
          <cell r="I2703">
            <v>27942</v>
          </cell>
          <cell r="L2703">
            <v>93738.251708999989</v>
          </cell>
        </row>
        <row r="2704">
          <cell r="I2704">
            <v>27943</v>
          </cell>
          <cell r="L2704">
            <v>103635.41796799999</v>
          </cell>
        </row>
        <row r="2705">
          <cell r="I2705">
            <v>27945</v>
          </cell>
          <cell r="L2705">
            <v>93579.933105000004</v>
          </cell>
        </row>
        <row r="2706">
          <cell r="I2706">
            <v>27946</v>
          </cell>
          <cell r="L2706">
            <v>97849.979490999991</v>
          </cell>
        </row>
        <row r="2707">
          <cell r="I2707">
            <v>27948</v>
          </cell>
          <cell r="L2707">
            <v>79545.365234000012</v>
          </cell>
        </row>
        <row r="2708">
          <cell r="I2708">
            <v>27951</v>
          </cell>
          <cell r="L2708">
            <v>72268.324219000002</v>
          </cell>
        </row>
        <row r="2709">
          <cell r="I2709">
            <v>27952</v>
          </cell>
          <cell r="L2709">
            <v>89895.256592000005</v>
          </cell>
        </row>
        <row r="2710">
          <cell r="I2710">
            <v>27956</v>
          </cell>
          <cell r="L2710">
            <v>44762.160398999993</v>
          </cell>
        </row>
        <row r="2711">
          <cell r="I2711">
            <v>27957</v>
          </cell>
          <cell r="L2711">
            <v>55091.639159999999</v>
          </cell>
        </row>
        <row r="2712">
          <cell r="I2712">
            <v>27959</v>
          </cell>
          <cell r="L2712">
            <v>56645.648559000001</v>
          </cell>
        </row>
        <row r="2713">
          <cell r="I2713">
            <v>27962</v>
          </cell>
          <cell r="L2713">
            <v>45546.821534000002</v>
          </cell>
        </row>
        <row r="2714">
          <cell r="I2714">
            <v>27963</v>
          </cell>
          <cell r="L2714">
            <v>64192.699707</v>
          </cell>
        </row>
        <row r="2715">
          <cell r="I2715">
            <v>27964</v>
          </cell>
          <cell r="L2715">
            <v>56851.357177999998</v>
          </cell>
        </row>
        <row r="2716">
          <cell r="I2716">
            <v>27966</v>
          </cell>
          <cell r="L2716">
            <v>7355.5661010000003</v>
          </cell>
        </row>
        <row r="2717">
          <cell r="I2717">
            <v>27972</v>
          </cell>
          <cell r="L2717">
            <v>43357.428711</v>
          </cell>
        </row>
        <row r="2718">
          <cell r="I2718">
            <v>27974</v>
          </cell>
          <cell r="L2718">
            <v>33057.580870999998</v>
          </cell>
        </row>
        <row r="2719">
          <cell r="I2719">
            <v>27976</v>
          </cell>
          <cell r="L2719">
            <v>41674.779785999999</v>
          </cell>
        </row>
        <row r="2720">
          <cell r="I2720">
            <v>27979</v>
          </cell>
          <cell r="L2720">
            <v>33096.613160000001</v>
          </cell>
        </row>
        <row r="2721">
          <cell r="I2721">
            <v>27980</v>
          </cell>
          <cell r="L2721">
            <v>72096.049315000011</v>
          </cell>
        </row>
        <row r="2722">
          <cell r="I2722">
            <v>27981</v>
          </cell>
          <cell r="L2722">
            <v>77844.546875</v>
          </cell>
        </row>
        <row r="2723">
          <cell r="I2723">
            <v>27982</v>
          </cell>
          <cell r="L2723">
            <v>5748.4933059999994</v>
          </cell>
        </row>
        <row r="2724">
          <cell r="I2724">
            <v>27985</v>
          </cell>
          <cell r="L2724">
            <v>68425.235109000001</v>
          </cell>
        </row>
        <row r="2725">
          <cell r="I2725">
            <v>27987</v>
          </cell>
          <cell r="L2725">
            <v>77741.584961</v>
          </cell>
        </row>
        <row r="2726">
          <cell r="I2726">
            <v>27988</v>
          </cell>
          <cell r="L2726">
            <v>70754.963866999999</v>
          </cell>
        </row>
        <row r="2727">
          <cell r="I2727">
            <v>27989</v>
          </cell>
          <cell r="L2727">
            <v>65611.317383000001</v>
          </cell>
        </row>
        <row r="2728">
          <cell r="I2728">
            <v>27990</v>
          </cell>
          <cell r="L2728">
            <v>6787.7600700000003</v>
          </cell>
        </row>
        <row r="2729">
          <cell r="I2729">
            <v>27991</v>
          </cell>
          <cell r="L2729">
            <v>7391.5059209999999</v>
          </cell>
        </row>
        <row r="2730">
          <cell r="I2730">
            <v>27993</v>
          </cell>
          <cell r="L2730">
            <v>58823.560424999996</v>
          </cell>
        </row>
        <row r="2731">
          <cell r="I2731">
            <v>27996</v>
          </cell>
          <cell r="L2731">
            <v>13630.517639</v>
          </cell>
        </row>
        <row r="2732">
          <cell r="I2732">
            <v>27998</v>
          </cell>
          <cell r="L2732">
            <v>78146.478027000005</v>
          </cell>
        </row>
        <row r="2733">
          <cell r="I2733">
            <v>27999</v>
          </cell>
          <cell r="L2733">
            <v>4463.4938280000006</v>
          </cell>
        </row>
        <row r="2734">
          <cell r="I2734">
            <v>28000</v>
          </cell>
          <cell r="L2734">
            <v>73682.981445000012</v>
          </cell>
        </row>
        <row r="2735">
          <cell r="I2735">
            <v>28002</v>
          </cell>
          <cell r="L2735">
            <v>72454.075683999996</v>
          </cell>
        </row>
        <row r="2736">
          <cell r="I2736">
            <v>28004</v>
          </cell>
          <cell r="L2736">
            <v>5558.8687439999994</v>
          </cell>
        </row>
        <row r="2737">
          <cell r="I2737">
            <v>28005</v>
          </cell>
          <cell r="L2737">
            <v>9166.2849430000006</v>
          </cell>
        </row>
        <row r="2738">
          <cell r="I2738">
            <v>28007</v>
          </cell>
          <cell r="L2738">
            <v>68124.109620000003</v>
          </cell>
        </row>
        <row r="2739">
          <cell r="I2739">
            <v>28011</v>
          </cell>
          <cell r="L2739">
            <v>77290.395507000008</v>
          </cell>
        </row>
        <row r="2740">
          <cell r="I2740">
            <v>28012</v>
          </cell>
          <cell r="L2740">
            <v>74792.857300000003</v>
          </cell>
        </row>
        <row r="2741">
          <cell r="I2741">
            <v>28013</v>
          </cell>
          <cell r="L2741">
            <v>74792.857300000003</v>
          </cell>
        </row>
        <row r="2742">
          <cell r="I2742">
            <v>28016</v>
          </cell>
          <cell r="L2742">
            <v>66008.230469000002</v>
          </cell>
        </row>
        <row r="2743">
          <cell r="I2743">
            <v>28019</v>
          </cell>
          <cell r="L2743">
            <v>3805.0752429999993</v>
          </cell>
        </row>
        <row r="2744">
          <cell r="I2744">
            <v>28020</v>
          </cell>
          <cell r="L2744">
            <v>1098.7980419999999</v>
          </cell>
        </row>
        <row r="2745">
          <cell r="I2745">
            <v>28022</v>
          </cell>
          <cell r="L2745">
            <v>5640.632783</v>
          </cell>
        </row>
        <row r="2746">
          <cell r="I2746">
            <v>28023</v>
          </cell>
          <cell r="L2746">
            <v>8621.6484980000005</v>
          </cell>
        </row>
        <row r="2747">
          <cell r="I2747">
            <v>28030</v>
          </cell>
          <cell r="L2747">
            <v>5957.5836489999992</v>
          </cell>
        </row>
        <row r="2748">
          <cell r="I2748">
            <v>28032</v>
          </cell>
          <cell r="L2748">
            <v>12770.429321999998</v>
          </cell>
        </row>
        <row r="2749">
          <cell r="I2749">
            <v>28035</v>
          </cell>
          <cell r="L2749">
            <v>18478.311401999999</v>
          </cell>
        </row>
        <row r="2750">
          <cell r="I2750">
            <v>28038</v>
          </cell>
          <cell r="L2750">
            <v>13947.264161000001</v>
          </cell>
        </row>
        <row r="2751">
          <cell r="I2751">
            <v>28044</v>
          </cell>
          <cell r="L2751">
            <v>8140.5971230000005</v>
          </cell>
        </row>
        <row r="2752">
          <cell r="I2752">
            <v>28045</v>
          </cell>
          <cell r="L2752">
            <v>8356.6554859999997</v>
          </cell>
        </row>
        <row r="2753">
          <cell r="I2753">
            <v>28057</v>
          </cell>
          <cell r="L2753">
            <v>9471.2374159999999</v>
          </cell>
        </row>
        <row r="2754">
          <cell r="I2754">
            <v>28058</v>
          </cell>
          <cell r="L2754">
            <v>9415.2554330000003</v>
          </cell>
        </row>
        <row r="2755">
          <cell r="I2755">
            <v>28061</v>
          </cell>
          <cell r="L2755">
            <v>12361.731079000001</v>
          </cell>
        </row>
        <row r="2756">
          <cell r="I2756">
            <v>28066</v>
          </cell>
          <cell r="L2756">
            <v>5454.617851</v>
          </cell>
        </row>
        <row r="2757">
          <cell r="I2757">
            <v>28073</v>
          </cell>
          <cell r="L2757">
            <v>33761.564451999999</v>
          </cell>
        </row>
        <row r="2758">
          <cell r="I2758">
            <v>28075</v>
          </cell>
          <cell r="L2758">
            <v>26518.997315000001</v>
          </cell>
        </row>
        <row r="2759">
          <cell r="I2759">
            <v>28084</v>
          </cell>
          <cell r="L2759">
            <v>44662.246337999997</v>
          </cell>
        </row>
        <row r="2760">
          <cell r="I2760">
            <v>28085</v>
          </cell>
          <cell r="L2760">
            <v>50139.347412000003</v>
          </cell>
        </row>
        <row r="2761">
          <cell r="I2761">
            <v>28086</v>
          </cell>
          <cell r="L2761">
            <v>53807.094117000001</v>
          </cell>
        </row>
        <row r="2762">
          <cell r="I2762">
            <v>28087</v>
          </cell>
          <cell r="L2762">
            <v>34289.511842</v>
          </cell>
        </row>
        <row r="2763">
          <cell r="I2763">
            <v>28093</v>
          </cell>
          <cell r="L2763">
            <v>57267.574217999994</v>
          </cell>
        </row>
        <row r="2764">
          <cell r="I2764">
            <v>28096</v>
          </cell>
          <cell r="L2764">
            <v>85686.765258999993</v>
          </cell>
        </row>
        <row r="2765">
          <cell r="I2765">
            <v>28106</v>
          </cell>
          <cell r="L2765">
            <v>71486.612793000008</v>
          </cell>
        </row>
        <row r="2766">
          <cell r="I2766">
            <v>28110</v>
          </cell>
          <cell r="L2766">
            <v>7725.998779999999</v>
          </cell>
        </row>
        <row r="2767">
          <cell r="I2767">
            <v>28117</v>
          </cell>
          <cell r="L2767">
            <v>5617.2750020000003</v>
          </cell>
        </row>
        <row r="2768">
          <cell r="I2768">
            <v>28118</v>
          </cell>
          <cell r="L2768">
            <v>86576.372071000005</v>
          </cell>
        </row>
        <row r="2769">
          <cell r="I2769">
            <v>28119</v>
          </cell>
          <cell r="L2769">
            <v>99373.561768</v>
          </cell>
        </row>
        <row r="2770">
          <cell r="I2770">
            <v>28120</v>
          </cell>
          <cell r="L2770">
            <v>92193.649413000006</v>
          </cell>
        </row>
        <row r="2771">
          <cell r="I2771">
            <v>28123</v>
          </cell>
          <cell r="L2771">
            <v>86944.617675000001</v>
          </cell>
        </row>
        <row r="2772">
          <cell r="I2772">
            <v>28124</v>
          </cell>
          <cell r="L2772">
            <v>82290.473633000001</v>
          </cell>
        </row>
        <row r="2773">
          <cell r="I2773">
            <v>28126</v>
          </cell>
          <cell r="L2773">
            <v>85229.592774999997</v>
          </cell>
        </row>
        <row r="2774">
          <cell r="I2774">
            <v>28127</v>
          </cell>
          <cell r="L2774">
            <v>93629.122069999998</v>
          </cell>
        </row>
        <row r="2775">
          <cell r="I2775">
            <v>28131</v>
          </cell>
          <cell r="L2775">
            <v>13538.175781000002</v>
          </cell>
        </row>
        <row r="2776">
          <cell r="I2776">
            <v>28133</v>
          </cell>
          <cell r="L2776">
            <v>3577.3067190000002</v>
          </cell>
        </row>
        <row r="2777">
          <cell r="I2777">
            <v>28137</v>
          </cell>
          <cell r="L2777">
            <v>6572.1634979999999</v>
          </cell>
        </row>
        <row r="2778">
          <cell r="I2778">
            <v>28142</v>
          </cell>
          <cell r="L2778">
            <v>19709.379967000001</v>
          </cell>
        </row>
        <row r="2779">
          <cell r="I2779">
            <v>28143</v>
          </cell>
          <cell r="L2779">
            <v>87235.179687000011</v>
          </cell>
        </row>
        <row r="2780">
          <cell r="I2780">
            <v>28144</v>
          </cell>
          <cell r="L2780">
            <v>84280.736327999999</v>
          </cell>
        </row>
        <row r="2781">
          <cell r="I2781">
            <v>28146</v>
          </cell>
          <cell r="L2781">
            <v>2112.295795</v>
          </cell>
        </row>
        <row r="2782">
          <cell r="I2782">
            <v>28150</v>
          </cell>
          <cell r="L2782">
            <v>10113.432556</v>
          </cell>
        </row>
        <row r="2783">
          <cell r="I2783">
            <v>28153</v>
          </cell>
          <cell r="L2783">
            <v>9111.1872860000003</v>
          </cell>
        </row>
        <row r="2784">
          <cell r="I2784">
            <v>28158</v>
          </cell>
          <cell r="L2784">
            <v>6257.8192439999993</v>
          </cell>
        </row>
        <row r="2785">
          <cell r="I2785">
            <v>28162</v>
          </cell>
          <cell r="L2785">
            <v>2244.8705450000002</v>
          </cell>
        </row>
        <row r="2786">
          <cell r="I2786">
            <v>28164</v>
          </cell>
          <cell r="L2786">
            <v>3532.5065000000004</v>
          </cell>
        </row>
        <row r="2787">
          <cell r="I2787">
            <v>28167</v>
          </cell>
          <cell r="L2787">
            <v>37686.534911999996</v>
          </cell>
        </row>
        <row r="2788">
          <cell r="I2788">
            <v>28178</v>
          </cell>
          <cell r="L2788">
            <v>65225.379883000001</v>
          </cell>
        </row>
        <row r="2789">
          <cell r="I2789">
            <v>28179</v>
          </cell>
          <cell r="L2789">
            <v>56286.808106999997</v>
          </cell>
        </row>
        <row r="2790">
          <cell r="I2790">
            <v>28181</v>
          </cell>
          <cell r="L2790">
            <v>11257.765625</v>
          </cell>
        </row>
        <row r="2791">
          <cell r="I2791">
            <v>28182</v>
          </cell>
          <cell r="L2791">
            <v>53967.615234999997</v>
          </cell>
        </row>
        <row r="2792">
          <cell r="I2792">
            <v>28183</v>
          </cell>
          <cell r="L2792">
            <v>2460.6184079999998</v>
          </cell>
        </row>
        <row r="2793">
          <cell r="I2793">
            <v>28184</v>
          </cell>
          <cell r="L2793">
            <v>45584.899659000002</v>
          </cell>
        </row>
        <row r="2794">
          <cell r="I2794">
            <v>28186</v>
          </cell>
          <cell r="L2794">
            <v>48349.313232</v>
          </cell>
        </row>
        <row r="2795">
          <cell r="I2795">
            <v>28188</v>
          </cell>
          <cell r="L2795">
            <v>56428.235352000003</v>
          </cell>
        </row>
        <row r="2796">
          <cell r="I2796">
            <v>28189</v>
          </cell>
          <cell r="L2796">
            <v>18572.164063</v>
          </cell>
        </row>
        <row r="2797">
          <cell r="I2797">
            <v>28191</v>
          </cell>
          <cell r="L2797">
            <v>34939.703796000002</v>
          </cell>
        </row>
        <row r="2798">
          <cell r="I2798">
            <v>28193</v>
          </cell>
          <cell r="L2798">
            <v>37856.069823999998</v>
          </cell>
        </row>
        <row r="2799">
          <cell r="I2799">
            <v>28195</v>
          </cell>
          <cell r="L2799">
            <v>44173.334961</v>
          </cell>
        </row>
        <row r="2800">
          <cell r="I2800">
            <v>28197</v>
          </cell>
          <cell r="L2800">
            <v>44173.334961</v>
          </cell>
        </row>
        <row r="2801">
          <cell r="I2801">
            <v>28199</v>
          </cell>
          <cell r="L2801">
            <v>40479.989379999999</v>
          </cell>
        </row>
        <row r="2802">
          <cell r="I2802">
            <v>28200</v>
          </cell>
          <cell r="L2802">
            <v>34975.858154000001</v>
          </cell>
        </row>
        <row r="2803">
          <cell r="I2803">
            <v>28203</v>
          </cell>
          <cell r="L2803">
            <v>26883.938292000003</v>
          </cell>
        </row>
        <row r="2804">
          <cell r="I2804">
            <v>28204</v>
          </cell>
          <cell r="L2804">
            <v>729.318263</v>
          </cell>
        </row>
        <row r="2805">
          <cell r="I2805">
            <v>28205</v>
          </cell>
          <cell r="L2805">
            <v>24358.529417999998</v>
          </cell>
        </row>
        <row r="2806">
          <cell r="I2806">
            <v>28206</v>
          </cell>
          <cell r="L2806">
            <v>29259.247315000001</v>
          </cell>
        </row>
        <row r="2807">
          <cell r="I2807">
            <v>28207</v>
          </cell>
          <cell r="L2807">
            <v>4900.7172230000006</v>
          </cell>
        </row>
        <row r="2808">
          <cell r="I2808">
            <v>28208</v>
          </cell>
          <cell r="L2808">
            <v>27532.610169</v>
          </cell>
        </row>
        <row r="2809">
          <cell r="I2809">
            <v>28209</v>
          </cell>
          <cell r="L2809">
            <v>20709.442749000002</v>
          </cell>
        </row>
        <row r="2810">
          <cell r="I2810">
            <v>28211</v>
          </cell>
          <cell r="L2810">
            <v>21847.191284999997</v>
          </cell>
        </row>
        <row r="2811">
          <cell r="I2811">
            <v>28212</v>
          </cell>
          <cell r="L2811">
            <v>5518.8510129999995</v>
          </cell>
        </row>
        <row r="2812">
          <cell r="I2812">
            <v>28214</v>
          </cell>
          <cell r="L2812">
            <v>26826.903564000004</v>
          </cell>
        </row>
        <row r="2813">
          <cell r="I2813">
            <v>28215</v>
          </cell>
          <cell r="L2813">
            <v>27366.041749</v>
          </cell>
        </row>
        <row r="2814">
          <cell r="I2814">
            <v>28216</v>
          </cell>
          <cell r="L2814">
            <v>26998.320923000003</v>
          </cell>
        </row>
        <row r="2815">
          <cell r="I2815">
            <v>28219</v>
          </cell>
          <cell r="L2815">
            <v>23431.244874000004</v>
          </cell>
        </row>
        <row r="2816">
          <cell r="I2816">
            <v>28222</v>
          </cell>
          <cell r="L2816">
            <v>23137.260557999998</v>
          </cell>
        </row>
        <row r="2817">
          <cell r="I2817">
            <v>28223</v>
          </cell>
          <cell r="L2817">
            <v>24116.981933999999</v>
          </cell>
        </row>
        <row r="2818">
          <cell r="I2818">
            <v>28227</v>
          </cell>
          <cell r="L2818">
            <v>14660.814819000001</v>
          </cell>
        </row>
        <row r="2819">
          <cell r="I2819">
            <v>28229</v>
          </cell>
          <cell r="L2819">
            <v>14826.938111000001</v>
          </cell>
        </row>
        <row r="2820">
          <cell r="I2820">
            <v>28231</v>
          </cell>
          <cell r="L2820">
            <v>15257.702882000001</v>
          </cell>
        </row>
        <row r="2821">
          <cell r="I2821">
            <v>28232</v>
          </cell>
          <cell r="L2821">
            <v>15083.209594</v>
          </cell>
        </row>
        <row r="2822">
          <cell r="I2822">
            <v>28235</v>
          </cell>
          <cell r="L2822">
            <v>11961.683594000002</v>
          </cell>
        </row>
        <row r="2823">
          <cell r="I2823">
            <v>28237</v>
          </cell>
          <cell r="L2823">
            <v>11896.60608</v>
          </cell>
        </row>
        <row r="2824">
          <cell r="I2824">
            <v>28239</v>
          </cell>
          <cell r="L2824">
            <v>12674.143188</v>
          </cell>
        </row>
        <row r="2825">
          <cell r="I2825">
            <v>28240</v>
          </cell>
          <cell r="L2825">
            <v>12717.885925000002</v>
          </cell>
        </row>
        <row r="2826">
          <cell r="I2826">
            <v>28244</v>
          </cell>
          <cell r="L2826">
            <v>12674.143188</v>
          </cell>
        </row>
        <row r="2827">
          <cell r="I2827">
            <v>28245</v>
          </cell>
          <cell r="L2827">
            <v>12698.863831000002</v>
          </cell>
        </row>
        <row r="2828">
          <cell r="I2828">
            <v>28246</v>
          </cell>
          <cell r="L2828">
            <v>13463.432983000001</v>
          </cell>
        </row>
        <row r="2829">
          <cell r="I2829">
            <v>28247</v>
          </cell>
          <cell r="L2829">
            <v>13447.165771000002</v>
          </cell>
        </row>
        <row r="2830">
          <cell r="I2830">
            <v>28250</v>
          </cell>
          <cell r="L2830">
            <v>9313.7163079999991</v>
          </cell>
        </row>
        <row r="2831">
          <cell r="I2831">
            <v>28253</v>
          </cell>
          <cell r="L2831">
            <v>9372.032776</v>
          </cell>
        </row>
        <row r="2832">
          <cell r="I2832">
            <v>28254</v>
          </cell>
          <cell r="L2832">
            <v>9434.932189000001</v>
          </cell>
        </row>
        <row r="2833">
          <cell r="I2833">
            <v>28257</v>
          </cell>
          <cell r="L2833">
            <v>8382.1976319999994</v>
          </cell>
        </row>
        <row r="2834">
          <cell r="I2834">
            <v>28258</v>
          </cell>
          <cell r="L2834">
            <v>8415.8284290000011</v>
          </cell>
        </row>
        <row r="2835">
          <cell r="I2835">
            <v>28260</v>
          </cell>
          <cell r="L2835">
            <v>8485.7618399999992</v>
          </cell>
        </row>
        <row r="2836">
          <cell r="I2836">
            <v>28261</v>
          </cell>
          <cell r="L2836">
            <v>8689.0173949999989</v>
          </cell>
        </row>
        <row r="2837">
          <cell r="I2837">
            <v>28264</v>
          </cell>
          <cell r="L2837">
            <v>8452.4223010000005</v>
          </cell>
        </row>
        <row r="2838">
          <cell r="I2838">
            <v>28265</v>
          </cell>
          <cell r="L2838">
            <v>8366.6096180000004</v>
          </cell>
        </row>
        <row r="2839">
          <cell r="I2839">
            <v>28267</v>
          </cell>
          <cell r="L2839">
            <v>8156.7335199999998</v>
          </cell>
        </row>
        <row r="2840">
          <cell r="I2840">
            <v>28269</v>
          </cell>
          <cell r="L2840">
            <v>7189.8515020000004</v>
          </cell>
        </row>
        <row r="2841">
          <cell r="I2841">
            <v>28270</v>
          </cell>
          <cell r="L2841">
            <v>7030.3587029999999</v>
          </cell>
        </row>
        <row r="2842">
          <cell r="I2842">
            <v>28276</v>
          </cell>
          <cell r="L2842">
            <v>30754.473693999997</v>
          </cell>
        </row>
        <row r="2843">
          <cell r="I2843">
            <v>28279</v>
          </cell>
          <cell r="L2843">
            <v>34733.043335000002</v>
          </cell>
        </row>
        <row r="2844">
          <cell r="I2844">
            <v>28280</v>
          </cell>
          <cell r="L2844">
            <v>41379.889770000002</v>
          </cell>
        </row>
        <row r="2845">
          <cell r="I2845">
            <v>28281</v>
          </cell>
          <cell r="L2845">
            <v>38868.621827000003</v>
          </cell>
        </row>
        <row r="2846">
          <cell r="I2846">
            <v>28284</v>
          </cell>
          <cell r="L2846">
            <v>34644.494141000003</v>
          </cell>
        </row>
        <row r="2847">
          <cell r="I2847">
            <v>28292</v>
          </cell>
          <cell r="L2847">
            <v>29196.397217999998</v>
          </cell>
        </row>
        <row r="2848">
          <cell r="I2848">
            <v>28304</v>
          </cell>
          <cell r="L2848">
            <v>9559.3543250000002</v>
          </cell>
        </row>
        <row r="2849">
          <cell r="I2849">
            <v>28306</v>
          </cell>
          <cell r="L2849">
            <v>6642.343108</v>
          </cell>
        </row>
        <row r="2850">
          <cell r="I2850">
            <v>28307</v>
          </cell>
          <cell r="L2850">
            <v>4969.1030650000002</v>
          </cell>
        </row>
        <row r="2851">
          <cell r="I2851">
            <v>28309</v>
          </cell>
          <cell r="L2851">
            <v>9373.1029500000004</v>
          </cell>
        </row>
        <row r="2852">
          <cell r="I2852">
            <v>28318</v>
          </cell>
          <cell r="L2852">
            <v>4503.1595299999999</v>
          </cell>
        </row>
        <row r="2853">
          <cell r="I2853">
            <v>28319</v>
          </cell>
          <cell r="L2853">
            <v>4786.8938740000003</v>
          </cell>
        </row>
        <row r="2854">
          <cell r="I2854">
            <v>28323</v>
          </cell>
          <cell r="L2854">
            <v>5562.0118409999995</v>
          </cell>
        </row>
        <row r="2855">
          <cell r="I2855">
            <v>28326</v>
          </cell>
          <cell r="L2855">
            <v>10891.181931000001</v>
          </cell>
        </row>
        <row r="2856">
          <cell r="I2856">
            <v>28328</v>
          </cell>
          <cell r="L2856">
            <v>13330.713715</v>
          </cell>
        </row>
        <row r="2857">
          <cell r="I2857">
            <v>28335</v>
          </cell>
          <cell r="L2857">
            <v>8632.2579040000001</v>
          </cell>
        </row>
        <row r="2858">
          <cell r="I2858">
            <v>28345</v>
          </cell>
          <cell r="L2858">
            <v>15141.016846</v>
          </cell>
        </row>
        <row r="2859">
          <cell r="I2859">
            <v>28373</v>
          </cell>
          <cell r="L2859">
            <v>10614.738616999999</v>
          </cell>
        </row>
        <row r="2860">
          <cell r="I2860">
            <v>28379</v>
          </cell>
          <cell r="L2860">
            <v>39840.141601999996</v>
          </cell>
        </row>
        <row r="2861">
          <cell r="I2861">
            <v>28380</v>
          </cell>
          <cell r="L2861">
            <v>37418.336180999999</v>
          </cell>
        </row>
        <row r="2862">
          <cell r="I2862">
            <v>28381</v>
          </cell>
          <cell r="L2862">
            <v>37418.336180999999</v>
          </cell>
        </row>
        <row r="2863">
          <cell r="I2863">
            <v>28390</v>
          </cell>
          <cell r="L2863">
            <v>83740.163331000003</v>
          </cell>
        </row>
        <row r="2864">
          <cell r="I2864">
            <v>28395</v>
          </cell>
          <cell r="L2864">
            <v>5697.8489009999994</v>
          </cell>
        </row>
        <row r="2865">
          <cell r="I2865">
            <v>28396</v>
          </cell>
          <cell r="L2865">
            <v>53854.957519000003</v>
          </cell>
        </row>
        <row r="2866">
          <cell r="I2866">
            <v>28397</v>
          </cell>
          <cell r="L2866">
            <v>80480.568849000003</v>
          </cell>
        </row>
        <row r="2867">
          <cell r="I2867">
            <v>28417</v>
          </cell>
          <cell r="L2867">
            <v>71087.661376000004</v>
          </cell>
        </row>
        <row r="2868">
          <cell r="I2868">
            <v>28418</v>
          </cell>
          <cell r="L2868">
            <v>71087.661376000004</v>
          </cell>
        </row>
        <row r="2869">
          <cell r="I2869">
            <v>28441</v>
          </cell>
          <cell r="L2869">
            <v>14867.319579999999</v>
          </cell>
        </row>
        <row r="2870">
          <cell r="I2870">
            <v>28444</v>
          </cell>
          <cell r="L2870">
            <v>14324.437195</v>
          </cell>
        </row>
        <row r="2871">
          <cell r="I2871">
            <v>28448</v>
          </cell>
          <cell r="L2871">
            <v>12033.235457999999</v>
          </cell>
        </row>
        <row r="2872">
          <cell r="I2872">
            <v>28453</v>
          </cell>
          <cell r="L2872">
            <v>35185.529602000002</v>
          </cell>
        </row>
        <row r="2873">
          <cell r="I2873">
            <v>28455</v>
          </cell>
          <cell r="L2873">
            <v>26756.490478000003</v>
          </cell>
        </row>
        <row r="2874">
          <cell r="I2874">
            <v>28465</v>
          </cell>
          <cell r="L2874">
            <v>39133.556639999995</v>
          </cell>
        </row>
        <row r="2875">
          <cell r="I2875">
            <v>28466</v>
          </cell>
          <cell r="L2875">
            <v>31927.505736999999</v>
          </cell>
        </row>
        <row r="2876">
          <cell r="I2876">
            <v>28472</v>
          </cell>
          <cell r="L2876">
            <v>18268.790710999998</v>
          </cell>
        </row>
        <row r="2877">
          <cell r="I2877">
            <v>28473</v>
          </cell>
          <cell r="L2877">
            <v>44425.488158</v>
          </cell>
        </row>
        <row r="2878">
          <cell r="I2878">
            <v>28475</v>
          </cell>
          <cell r="L2878">
            <v>10737.340544000001</v>
          </cell>
        </row>
        <row r="2879">
          <cell r="I2879">
            <v>28477</v>
          </cell>
          <cell r="L2879">
            <v>17267.160339999999</v>
          </cell>
        </row>
        <row r="2880">
          <cell r="I2880">
            <v>28479</v>
          </cell>
          <cell r="L2880">
            <v>96312.503417999993</v>
          </cell>
        </row>
        <row r="2881">
          <cell r="I2881">
            <v>28482</v>
          </cell>
          <cell r="L2881">
            <v>5280.0659319999995</v>
          </cell>
        </row>
        <row r="2882">
          <cell r="I2882">
            <v>28483</v>
          </cell>
          <cell r="L2882">
            <v>7156.1896360000001</v>
          </cell>
        </row>
        <row r="2883">
          <cell r="I2883">
            <v>28486</v>
          </cell>
          <cell r="L2883">
            <v>59012.345948000002</v>
          </cell>
        </row>
        <row r="2884">
          <cell r="I2884">
            <v>28489</v>
          </cell>
          <cell r="L2884">
            <v>3008.000106</v>
          </cell>
        </row>
        <row r="2885">
          <cell r="I2885">
            <v>28490</v>
          </cell>
          <cell r="L2885">
            <v>85059.228514999995</v>
          </cell>
        </row>
        <row r="2886">
          <cell r="I2886">
            <v>28492</v>
          </cell>
          <cell r="L2886">
            <v>89357.561522999997</v>
          </cell>
        </row>
        <row r="2887">
          <cell r="I2887">
            <v>28493</v>
          </cell>
          <cell r="L2887">
            <v>82051.222657000006</v>
          </cell>
        </row>
        <row r="2888">
          <cell r="I2888">
            <v>28495</v>
          </cell>
          <cell r="L2888">
            <v>77191.425292999993</v>
          </cell>
        </row>
        <row r="2889">
          <cell r="I2889">
            <v>28497</v>
          </cell>
          <cell r="L2889">
            <v>7579.6730960000004</v>
          </cell>
        </row>
        <row r="2890">
          <cell r="I2890">
            <v>28498</v>
          </cell>
          <cell r="L2890">
            <v>3549.8660740000005</v>
          </cell>
        </row>
        <row r="2891">
          <cell r="I2891">
            <v>28506</v>
          </cell>
          <cell r="L2891">
            <v>1601.1005719999998</v>
          </cell>
        </row>
        <row r="2892">
          <cell r="I2892">
            <v>28507</v>
          </cell>
          <cell r="L2892">
            <v>4231.6031190000003</v>
          </cell>
        </row>
        <row r="2893">
          <cell r="I2893">
            <v>28511</v>
          </cell>
          <cell r="L2893">
            <v>79065.366211999994</v>
          </cell>
        </row>
        <row r="2894">
          <cell r="I2894">
            <v>28512</v>
          </cell>
          <cell r="L2894">
            <v>70509.198730999997</v>
          </cell>
        </row>
        <row r="2895">
          <cell r="I2895">
            <v>28515</v>
          </cell>
          <cell r="L2895">
            <v>73643.76806599999</v>
          </cell>
        </row>
        <row r="2896">
          <cell r="I2896">
            <v>28516</v>
          </cell>
          <cell r="L2896">
            <v>6946.6022040000007</v>
          </cell>
        </row>
        <row r="2897">
          <cell r="I2897">
            <v>28529</v>
          </cell>
          <cell r="L2897">
            <v>9070.3490289999991</v>
          </cell>
        </row>
        <row r="2898">
          <cell r="I2898">
            <v>28530</v>
          </cell>
          <cell r="L2898">
            <v>6337.7119410000005</v>
          </cell>
        </row>
        <row r="2899">
          <cell r="I2899">
            <v>28531</v>
          </cell>
          <cell r="L2899">
            <v>6781.207152</v>
          </cell>
        </row>
        <row r="2900">
          <cell r="I2900">
            <v>28532</v>
          </cell>
          <cell r="L2900">
            <v>13362.408936</v>
          </cell>
        </row>
        <row r="2901">
          <cell r="I2901">
            <v>28533</v>
          </cell>
          <cell r="L2901">
            <v>6146.5213020000001</v>
          </cell>
        </row>
        <row r="2902">
          <cell r="I2902">
            <v>28534</v>
          </cell>
          <cell r="L2902">
            <v>53578.282714000008</v>
          </cell>
        </row>
        <row r="2903">
          <cell r="I2903">
            <v>28535</v>
          </cell>
          <cell r="L2903">
            <v>54338.020019000003</v>
          </cell>
        </row>
        <row r="2904">
          <cell r="I2904">
            <v>28536</v>
          </cell>
          <cell r="L2904">
            <v>5028.9466560000001</v>
          </cell>
        </row>
        <row r="2905">
          <cell r="I2905">
            <v>28537</v>
          </cell>
          <cell r="L2905">
            <v>4116.5433110000004</v>
          </cell>
        </row>
        <row r="2906">
          <cell r="I2906">
            <v>28538</v>
          </cell>
          <cell r="L2906">
            <v>7512.9480910000002</v>
          </cell>
        </row>
        <row r="2907">
          <cell r="I2907">
            <v>28539</v>
          </cell>
          <cell r="L2907">
            <v>6654.6758410000002</v>
          </cell>
        </row>
        <row r="2908">
          <cell r="I2908">
            <v>28540</v>
          </cell>
          <cell r="L2908">
            <v>51952.552979</v>
          </cell>
        </row>
        <row r="2909">
          <cell r="I2909">
            <v>28544</v>
          </cell>
          <cell r="L2909">
            <v>5193.2725379999993</v>
          </cell>
        </row>
        <row r="2910">
          <cell r="I2910">
            <v>28548</v>
          </cell>
          <cell r="L2910">
            <v>6678.9286810000012</v>
          </cell>
        </row>
        <row r="2911">
          <cell r="I2911">
            <v>28550</v>
          </cell>
          <cell r="L2911">
            <v>3348.7659769999996</v>
          </cell>
        </row>
        <row r="2912">
          <cell r="I2912">
            <v>28554</v>
          </cell>
          <cell r="L2912">
            <v>2461.6707919999999</v>
          </cell>
        </row>
        <row r="2913">
          <cell r="I2913">
            <v>28564</v>
          </cell>
          <cell r="L2913">
            <v>67832.542967999994</v>
          </cell>
        </row>
        <row r="2914">
          <cell r="I2914">
            <v>28565</v>
          </cell>
          <cell r="L2914">
            <v>67169.822996999996</v>
          </cell>
        </row>
        <row r="2915">
          <cell r="I2915">
            <v>28568</v>
          </cell>
          <cell r="L2915">
            <v>62446.343017999992</v>
          </cell>
        </row>
        <row r="2916">
          <cell r="I2916">
            <v>28569</v>
          </cell>
          <cell r="L2916">
            <v>59943.415040000007</v>
          </cell>
        </row>
        <row r="2917">
          <cell r="I2917">
            <v>28570</v>
          </cell>
          <cell r="L2917">
            <v>4588.8899240000001</v>
          </cell>
        </row>
        <row r="2918">
          <cell r="I2918">
            <v>28583</v>
          </cell>
          <cell r="L2918">
            <v>8517.9220889999997</v>
          </cell>
        </row>
        <row r="2919">
          <cell r="I2919">
            <v>28587</v>
          </cell>
          <cell r="L2919">
            <v>103381.331055</v>
          </cell>
        </row>
        <row r="2920">
          <cell r="I2920">
            <v>28588</v>
          </cell>
          <cell r="L2920">
            <v>93934.854003</v>
          </cell>
        </row>
        <row r="2921">
          <cell r="I2921">
            <v>28590</v>
          </cell>
          <cell r="L2921">
            <v>5019.187316999999</v>
          </cell>
        </row>
        <row r="2922">
          <cell r="I2922">
            <v>28591</v>
          </cell>
          <cell r="L2922">
            <v>6574.0712129999993</v>
          </cell>
        </row>
        <row r="2923">
          <cell r="I2923">
            <v>28601</v>
          </cell>
          <cell r="L2923">
            <v>25865.979003</v>
          </cell>
        </row>
        <row r="2924">
          <cell r="I2924">
            <v>28604</v>
          </cell>
          <cell r="L2924">
            <v>3338.4772719999996</v>
          </cell>
        </row>
        <row r="2925">
          <cell r="I2925">
            <v>28611</v>
          </cell>
          <cell r="L2925">
            <v>34550.491760999997</v>
          </cell>
        </row>
        <row r="2926">
          <cell r="I2926">
            <v>28613</v>
          </cell>
          <cell r="L2926">
            <v>36760.996886999994</v>
          </cell>
        </row>
        <row r="2927">
          <cell r="I2927">
            <v>28615</v>
          </cell>
          <cell r="L2927">
            <v>28227.38391</v>
          </cell>
        </row>
        <row r="2928">
          <cell r="I2928">
            <v>28619</v>
          </cell>
          <cell r="L2928">
            <v>29607.183899</v>
          </cell>
        </row>
        <row r="2929">
          <cell r="I2929">
            <v>28623</v>
          </cell>
          <cell r="L2929">
            <v>27043.245178999998</v>
          </cell>
        </row>
        <row r="2930">
          <cell r="I2930">
            <v>28632</v>
          </cell>
          <cell r="L2930">
            <v>9197.4782099999993</v>
          </cell>
        </row>
        <row r="2931">
          <cell r="I2931">
            <v>28633</v>
          </cell>
          <cell r="L2931">
            <v>1644.723182</v>
          </cell>
        </row>
        <row r="2932">
          <cell r="I2932">
            <v>28634</v>
          </cell>
          <cell r="L2932">
            <v>39840.141601999996</v>
          </cell>
        </row>
        <row r="2933">
          <cell r="I2933">
            <v>28635</v>
          </cell>
          <cell r="L2933">
            <v>31811.605530999997</v>
          </cell>
        </row>
        <row r="2934">
          <cell r="I2934">
            <v>28636</v>
          </cell>
          <cell r="L2934">
            <v>33941.855896000001</v>
          </cell>
        </row>
        <row r="2935">
          <cell r="I2935">
            <v>28637</v>
          </cell>
          <cell r="L2935">
            <v>36620.582030999998</v>
          </cell>
        </row>
        <row r="2936">
          <cell r="I2936">
            <v>28638</v>
          </cell>
          <cell r="L2936">
            <v>28529.928467000002</v>
          </cell>
        </row>
        <row r="2937">
          <cell r="I2937">
            <v>28642</v>
          </cell>
          <cell r="L2937">
            <v>8643.6006310000012</v>
          </cell>
        </row>
        <row r="2938">
          <cell r="I2938">
            <v>28653</v>
          </cell>
          <cell r="L2938">
            <v>3714.2465739999998</v>
          </cell>
        </row>
        <row r="2939">
          <cell r="I2939">
            <v>28659</v>
          </cell>
          <cell r="L2939">
            <v>2129.5307359999997</v>
          </cell>
        </row>
        <row r="2940">
          <cell r="I2940">
            <v>28673</v>
          </cell>
          <cell r="L2940">
            <v>81468.671386000002</v>
          </cell>
        </row>
        <row r="2941">
          <cell r="I2941">
            <v>28674</v>
          </cell>
          <cell r="L2941">
            <v>7274.2698659999996</v>
          </cell>
        </row>
        <row r="2942">
          <cell r="I2942">
            <v>28675</v>
          </cell>
          <cell r="L2942">
            <v>54854.111815999997</v>
          </cell>
        </row>
        <row r="2943">
          <cell r="I2943">
            <v>28676</v>
          </cell>
          <cell r="L2943">
            <v>60622.053954999996</v>
          </cell>
        </row>
        <row r="2944">
          <cell r="I2944">
            <v>28677</v>
          </cell>
          <cell r="L2944">
            <v>62128.381346999988</v>
          </cell>
        </row>
        <row r="2945">
          <cell r="I2945">
            <v>28678</v>
          </cell>
          <cell r="L2945">
            <v>53067.735718000004</v>
          </cell>
        </row>
        <row r="2946">
          <cell r="I2946">
            <v>28684</v>
          </cell>
          <cell r="L2946">
            <v>2317.997754</v>
          </cell>
        </row>
        <row r="2947">
          <cell r="I2947">
            <v>28685</v>
          </cell>
          <cell r="L2947">
            <v>2410.9590109999999</v>
          </cell>
        </row>
        <row r="2948">
          <cell r="I2948">
            <v>28689</v>
          </cell>
          <cell r="L2948">
            <v>7351.7303460000003</v>
          </cell>
        </row>
        <row r="2949">
          <cell r="I2949">
            <v>28691</v>
          </cell>
          <cell r="L2949">
            <v>9939.0017700000008</v>
          </cell>
        </row>
        <row r="2950">
          <cell r="I2950">
            <v>28692</v>
          </cell>
          <cell r="L2950">
            <v>9939.0017700000008</v>
          </cell>
        </row>
        <row r="2951">
          <cell r="I2951">
            <v>28695</v>
          </cell>
          <cell r="L2951">
            <v>105608.805664</v>
          </cell>
        </row>
        <row r="2952">
          <cell r="I2952">
            <v>28696</v>
          </cell>
          <cell r="L2952">
            <v>114533.09033200001</v>
          </cell>
        </row>
        <row r="2953">
          <cell r="I2953">
            <v>28698</v>
          </cell>
          <cell r="L2953">
            <v>89556.390137000009</v>
          </cell>
        </row>
        <row r="2954">
          <cell r="I2954">
            <v>28700</v>
          </cell>
          <cell r="L2954">
            <v>80208.961914</v>
          </cell>
        </row>
        <row r="2955">
          <cell r="I2955">
            <v>28701</v>
          </cell>
          <cell r="L2955">
            <v>104332.582276</v>
          </cell>
        </row>
        <row r="2956">
          <cell r="I2956">
            <v>28705</v>
          </cell>
          <cell r="L2956">
            <v>100769.21337899999</v>
          </cell>
        </row>
        <row r="2957">
          <cell r="I2957">
            <v>28706</v>
          </cell>
          <cell r="L2957">
            <v>93525.450194999998</v>
          </cell>
        </row>
        <row r="2958">
          <cell r="I2958">
            <v>28708</v>
          </cell>
          <cell r="L2958">
            <v>113958.16162100001</v>
          </cell>
        </row>
        <row r="2959">
          <cell r="I2959">
            <v>28710</v>
          </cell>
          <cell r="L2959">
            <v>101732.985839</v>
          </cell>
        </row>
        <row r="2960">
          <cell r="I2960">
            <v>28716</v>
          </cell>
          <cell r="L2960">
            <v>94546.249022999997</v>
          </cell>
        </row>
        <row r="2961">
          <cell r="I2961">
            <v>28717</v>
          </cell>
          <cell r="L2961">
            <v>100105.693848</v>
          </cell>
        </row>
        <row r="2962">
          <cell r="I2962">
            <v>28718</v>
          </cell>
          <cell r="L2962">
            <v>96212.413084999993</v>
          </cell>
        </row>
        <row r="2963">
          <cell r="I2963">
            <v>28722</v>
          </cell>
          <cell r="L2963">
            <v>95779.102295000004</v>
          </cell>
        </row>
        <row r="2964">
          <cell r="I2964">
            <v>28725</v>
          </cell>
          <cell r="L2964">
            <v>105193.97265499999</v>
          </cell>
        </row>
        <row r="2965">
          <cell r="I2965">
            <v>28726</v>
          </cell>
          <cell r="L2965">
            <v>110533.895263</v>
          </cell>
        </row>
        <row r="2966">
          <cell r="I2966">
            <v>28727</v>
          </cell>
          <cell r="L2966">
            <v>120748.767578</v>
          </cell>
        </row>
        <row r="2967">
          <cell r="I2967">
            <v>28730</v>
          </cell>
          <cell r="L2967">
            <v>114588.860351</v>
          </cell>
        </row>
        <row r="2968">
          <cell r="I2968">
            <v>28735</v>
          </cell>
          <cell r="L2968">
            <v>96759.058592999994</v>
          </cell>
        </row>
        <row r="2969">
          <cell r="I2969">
            <v>28736</v>
          </cell>
          <cell r="L2969">
            <v>94272.992066000006</v>
          </cell>
        </row>
        <row r="2970">
          <cell r="I2970">
            <v>28739</v>
          </cell>
          <cell r="L2970">
            <v>5550.6719060000005</v>
          </cell>
        </row>
        <row r="2971">
          <cell r="I2971">
            <v>28745</v>
          </cell>
          <cell r="L2971">
            <v>102976.635131</v>
          </cell>
        </row>
        <row r="2972">
          <cell r="I2972">
            <v>28746</v>
          </cell>
          <cell r="L2972">
            <v>98242.662597999995</v>
          </cell>
        </row>
        <row r="2973">
          <cell r="I2973">
            <v>28747</v>
          </cell>
          <cell r="L2973">
            <v>106458.479981</v>
          </cell>
        </row>
        <row r="2974">
          <cell r="I2974">
            <v>28752</v>
          </cell>
          <cell r="L2974">
            <v>47531.688292999999</v>
          </cell>
        </row>
        <row r="2975">
          <cell r="I2975">
            <v>28762</v>
          </cell>
          <cell r="L2975">
            <v>14529.368957999999</v>
          </cell>
        </row>
        <row r="2976">
          <cell r="I2976">
            <v>28773</v>
          </cell>
          <cell r="L2976">
            <v>10433.679748</v>
          </cell>
        </row>
        <row r="2977">
          <cell r="I2977">
            <v>28779</v>
          </cell>
          <cell r="L2977">
            <v>8215.4687200000008</v>
          </cell>
        </row>
        <row r="2978">
          <cell r="I2978">
            <v>28780</v>
          </cell>
          <cell r="L2978">
            <v>35225.145385999997</v>
          </cell>
        </row>
        <row r="2979">
          <cell r="I2979">
            <v>28781</v>
          </cell>
          <cell r="L2979">
            <v>12337.464295000002</v>
          </cell>
        </row>
        <row r="2980">
          <cell r="I2980">
            <v>28784</v>
          </cell>
          <cell r="L2980">
            <v>11736.287842</v>
          </cell>
        </row>
        <row r="2981">
          <cell r="I2981">
            <v>28786</v>
          </cell>
          <cell r="L2981">
            <v>10969.741638</v>
          </cell>
        </row>
        <row r="2982">
          <cell r="I2982">
            <v>28787</v>
          </cell>
          <cell r="L2982">
            <v>44677.649658000002</v>
          </cell>
        </row>
        <row r="2983">
          <cell r="I2983">
            <v>28788</v>
          </cell>
          <cell r="L2983">
            <v>11033.880188000001</v>
          </cell>
        </row>
        <row r="2984">
          <cell r="I2984">
            <v>28789</v>
          </cell>
          <cell r="L2984">
            <v>43440.612486999999</v>
          </cell>
        </row>
        <row r="2985">
          <cell r="I2985">
            <v>28790</v>
          </cell>
          <cell r="L2985">
            <v>32406.731749999999</v>
          </cell>
        </row>
        <row r="2986">
          <cell r="I2986">
            <v>28791</v>
          </cell>
          <cell r="L2986">
            <v>33707.909546000003</v>
          </cell>
        </row>
        <row r="2987">
          <cell r="I2987">
            <v>28792</v>
          </cell>
          <cell r="L2987">
            <v>45321.050293</v>
          </cell>
        </row>
        <row r="2988">
          <cell r="I2988">
            <v>28793</v>
          </cell>
          <cell r="L2988">
            <v>59678.969236999998</v>
          </cell>
        </row>
        <row r="2989">
          <cell r="I2989">
            <v>28794</v>
          </cell>
          <cell r="L2989">
            <v>24323.662841999998</v>
          </cell>
        </row>
        <row r="2990">
          <cell r="I2990">
            <v>28795</v>
          </cell>
          <cell r="L2990">
            <v>44143.022948999998</v>
          </cell>
        </row>
        <row r="2991">
          <cell r="I2991">
            <v>28796</v>
          </cell>
          <cell r="L2991">
            <v>62734.365722000002</v>
          </cell>
        </row>
        <row r="2992">
          <cell r="I2992">
            <v>28797</v>
          </cell>
          <cell r="L2992">
            <v>19819.360169</v>
          </cell>
        </row>
        <row r="2993">
          <cell r="I2993">
            <v>28798</v>
          </cell>
          <cell r="L2993">
            <v>66983.400878999993</v>
          </cell>
        </row>
        <row r="2994">
          <cell r="I2994">
            <v>28805</v>
          </cell>
          <cell r="L2994">
            <v>85174.099122</v>
          </cell>
        </row>
        <row r="2995">
          <cell r="I2995">
            <v>28806</v>
          </cell>
          <cell r="L2995">
            <v>68660.273436999996</v>
          </cell>
        </row>
        <row r="2996">
          <cell r="I2996">
            <v>28809</v>
          </cell>
          <cell r="L2996">
            <v>124537.912109</v>
          </cell>
        </row>
        <row r="2997">
          <cell r="I2997">
            <v>28810</v>
          </cell>
          <cell r="L2997">
            <v>125237.45605499999</v>
          </cell>
        </row>
        <row r="2998">
          <cell r="I2998">
            <v>28811</v>
          </cell>
          <cell r="L2998">
            <v>6523.724792</v>
          </cell>
        </row>
        <row r="2999">
          <cell r="I2999">
            <v>28812</v>
          </cell>
          <cell r="L2999">
            <v>10270.451050000001</v>
          </cell>
        </row>
        <row r="3000">
          <cell r="I3000">
            <v>28813</v>
          </cell>
          <cell r="L3000">
            <v>10501.664491</v>
          </cell>
        </row>
        <row r="3001">
          <cell r="I3001">
            <v>28817</v>
          </cell>
          <cell r="L3001">
            <v>6959.029098</v>
          </cell>
        </row>
        <row r="3002">
          <cell r="I3002">
            <v>28819</v>
          </cell>
          <cell r="L3002">
            <v>1620.0098660000001</v>
          </cell>
        </row>
        <row r="3003">
          <cell r="I3003">
            <v>28827</v>
          </cell>
          <cell r="L3003">
            <v>30651.888062000002</v>
          </cell>
        </row>
        <row r="3004">
          <cell r="I3004">
            <v>28834</v>
          </cell>
          <cell r="L3004">
            <v>1689.847184</v>
          </cell>
        </row>
        <row r="3005">
          <cell r="I3005">
            <v>28836</v>
          </cell>
          <cell r="L3005">
            <v>12715.814331</v>
          </cell>
        </row>
        <row r="3006">
          <cell r="I3006">
            <v>28839</v>
          </cell>
          <cell r="L3006">
            <v>67853.424804999988</v>
          </cell>
        </row>
        <row r="3007">
          <cell r="I3007">
            <v>28840</v>
          </cell>
          <cell r="L3007">
            <v>14601.530885000002</v>
          </cell>
        </row>
        <row r="3008">
          <cell r="I3008">
            <v>28844</v>
          </cell>
          <cell r="L3008">
            <v>12066.514617999999</v>
          </cell>
        </row>
        <row r="3009">
          <cell r="I3009">
            <v>28845</v>
          </cell>
          <cell r="L3009">
            <v>6153.7963870000003</v>
          </cell>
        </row>
        <row r="3010">
          <cell r="I3010">
            <v>28846</v>
          </cell>
          <cell r="L3010">
            <v>7182.2254570000005</v>
          </cell>
        </row>
        <row r="3011">
          <cell r="I3011">
            <v>28849</v>
          </cell>
          <cell r="L3011">
            <v>59762.524902999998</v>
          </cell>
        </row>
        <row r="3012">
          <cell r="I3012">
            <v>28850</v>
          </cell>
          <cell r="L3012">
            <v>60434.115967999998</v>
          </cell>
        </row>
        <row r="3013">
          <cell r="I3013">
            <v>28851</v>
          </cell>
          <cell r="L3013">
            <v>8194.6177989999996</v>
          </cell>
        </row>
        <row r="3014">
          <cell r="I3014">
            <v>28852</v>
          </cell>
          <cell r="L3014">
            <v>15459.157227</v>
          </cell>
        </row>
        <row r="3015">
          <cell r="I3015">
            <v>28853</v>
          </cell>
          <cell r="L3015">
            <v>14822.858123</v>
          </cell>
        </row>
        <row r="3016">
          <cell r="I3016">
            <v>28855</v>
          </cell>
          <cell r="L3016">
            <v>2173.9574109999999</v>
          </cell>
        </row>
        <row r="3017">
          <cell r="I3017">
            <v>28857</v>
          </cell>
          <cell r="L3017">
            <v>8644.9131479999996</v>
          </cell>
        </row>
        <row r="3018">
          <cell r="I3018">
            <v>28860</v>
          </cell>
          <cell r="L3018">
            <v>8766.1867680000014</v>
          </cell>
        </row>
        <row r="3019">
          <cell r="I3019">
            <v>28862</v>
          </cell>
          <cell r="L3019">
            <v>3637.9917679999999</v>
          </cell>
        </row>
        <row r="3020">
          <cell r="I3020">
            <v>28865</v>
          </cell>
          <cell r="L3020">
            <v>12884.60814</v>
          </cell>
        </row>
        <row r="3021">
          <cell r="I3021">
            <v>28868</v>
          </cell>
          <cell r="L3021">
            <v>34338.786865999995</v>
          </cell>
        </row>
        <row r="3022">
          <cell r="I3022">
            <v>28883</v>
          </cell>
          <cell r="L3022">
            <v>10887.169129</v>
          </cell>
        </row>
        <row r="3023">
          <cell r="I3023">
            <v>28899</v>
          </cell>
          <cell r="L3023">
            <v>80880.865722000002</v>
          </cell>
        </row>
        <row r="3024">
          <cell r="I3024">
            <v>28902</v>
          </cell>
          <cell r="L3024">
            <v>27903.319947000004</v>
          </cell>
        </row>
        <row r="3025">
          <cell r="I3025">
            <v>28904</v>
          </cell>
          <cell r="L3025">
            <v>37874.629151000001</v>
          </cell>
        </row>
        <row r="3026">
          <cell r="I3026">
            <v>28916</v>
          </cell>
          <cell r="L3026">
            <v>39116.538817000001</v>
          </cell>
        </row>
        <row r="3027">
          <cell r="I3027">
            <v>28917</v>
          </cell>
          <cell r="L3027">
            <v>2657.262131</v>
          </cell>
        </row>
        <row r="3028">
          <cell r="I3028">
            <v>28918</v>
          </cell>
          <cell r="L3028">
            <v>2964.5742410000003</v>
          </cell>
        </row>
        <row r="3029">
          <cell r="I3029">
            <v>28920</v>
          </cell>
          <cell r="L3029">
            <v>17844.124238</v>
          </cell>
        </row>
        <row r="3030">
          <cell r="I3030">
            <v>28923</v>
          </cell>
          <cell r="L3030">
            <v>17781.193909000001</v>
          </cell>
        </row>
        <row r="3031">
          <cell r="I3031">
            <v>28924</v>
          </cell>
          <cell r="L3031">
            <v>36606.112061</v>
          </cell>
        </row>
        <row r="3032">
          <cell r="I3032">
            <v>28925</v>
          </cell>
          <cell r="L3032">
            <v>19715.830383</v>
          </cell>
        </row>
        <row r="3033">
          <cell r="I3033">
            <v>28929</v>
          </cell>
          <cell r="L3033">
            <v>50154.671630999997</v>
          </cell>
        </row>
        <row r="3034">
          <cell r="I3034">
            <v>28937</v>
          </cell>
          <cell r="L3034">
            <v>2519.8082850000001</v>
          </cell>
        </row>
        <row r="3035">
          <cell r="I3035">
            <v>28938</v>
          </cell>
          <cell r="L3035">
            <v>38433.295897999997</v>
          </cell>
        </row>
        <row r="3036">
          <cell r="I3036">
            <v>28939</v>
          </cell>
          <cell r="L3036">
            <v>39392.169311999998</v>
          </cell>
        </row>
        <row r="3037">
          <cell r="I3037">
            <v>28940</v>
          </cell>
          <cell r="L3037">
            <v>42203.840820000005</v>
          </cell>
        </row>
        <row r="3038">
          <cell r="I3038">
            <v>28941</v>
          </cell>
          <cell r="L3038">
            <v>40953.102417000002</v>
          </cell>
        </row>
        <row r="3039">
          <cell r="I3039">
            <v>28942</v>
          </cell>
          <cell r="L3039">
            <v>9245.8732909999999</v>
          </cell>
        </row>
        <row r="3040">
          <cell r="I3040">
            <v>28943</v>
          </cell>
          <cell r="L3040">
            <v>13625.483855999999</v>
          </cell>
        </row>
        <row r="3041">
          <cell r="I3041">
            <v>28944</v>
          </cell>
          <cell r="L3041">
            <v>10732.460632</v>
          </cell>
        </row>
        <row r="3042">
          <cell r="I3042">
            <v>28945</v>
          </cell>
          <cell r="L3042">
            <v>24655.691590000002</v>
          </cell>
        </row>
        <row r="3043">
          <cell r="I3043">
            <v>28946</v>
          </cell>
          <cell r="L3043">
            <v>7460.9321290000007</v>
          </cell>
        </row>
        <row r="3044">
          <cell r="I3044">
            <v>28947</v>
          </cell>
          <cell r="L3044">
            <v>3496.1044900000002</v>
          </cell>
        </row>
        <row r="3045">
          <cell r="I3045">
            <v>28948</v>
          </cell>
          <cell r="L3045">
            <v>24655.691590000002</v>
          </cell>
        </row>
        <row r="3046">
          <cell r="I3046">
            <v>28949</v>
          </cell>
          <cell r="L3046">
            <v>18846.714905000001</v>
          </cell>
        </row>
        <row r="3047">
          <cell r="I3047">
            <v>28950</v>
          </cell>
          <cell r="L3047">
            <v>28259.933471999997</v>
          </cell>
        </row>
        <row r="3048">
          <cell r="I3048">
            <v>28953</v>
          </cell>
          <cell r="L3048">
            <v>7985.7306520000002</v>
          </cell>
        </row>
        <row r="3049">
          <cell r="I3049">
            <v>28955</v>
          </cell>
          <cell r="L3049">
            <v>13893.453522</v>
          </cell>
        </row>
        <row r="3050">
          <cell r="I3050">
            <v>28957</v>
          </cell>
          <cell r="L3050">
            <v>4557.9035330000006</v>
          </cell>
        </row>
        <row r="3051">
          <cell r="I3051">
            <v>28966</v>
          </cell>
          <cell r="L3051">
            <v>3348.3060150000001</v>
          </cell>
        </row>
        <row r="3052">
          <cell r="I3052">
            <v>28978</v>
          </cell>
          <cell r="L3052">
            <v>26754.791930000003</v>
          </cell>
        </row>
        <row r="3053">
          <cell r="I3053">
            <v>28984</v>
          </cell>
          <cell r="L3053">
            <v>4483.0726619999996</v>
          </cell>
        </row>
        <row r="3054">
          <cell r="I3054">
            <v>28987</v>
          </cell>
          <cell r="L3054">
            <v>6299.521737</v>
          </cell>
        </row>
        <row r="3055">
          <cell r="I3055">
            <v>28989</v>
          </cell>
          <cell r="L3055">
            <v>6770.3629080000001</v>
          </cell>
        </row>
        <row r="3056">
          <cell r="I3056">
            <v>29008</v>
          </cell>
          <cell r="L3056">
            <v>10318.225586</v>
          </cell>
        </row>
        <row r="3057">
          <cell r="I3057">
            <v>29011</v>
          </cell>
          <cell r="L3057">
            <v>9848.078614</v>
          </cell>
        </row>
        <row r="3058">
          <cell r="I3058">
            <v>29016</v>
          </cell>
          <cell r="L3058">
            <v>77013.278320000012</v>
          </cell>
        </row>
        <row r="3059">
          <cell r="I3059">
            <v>29018</v>
          </cell>
          <cell r="L3059">
            <v>91708.852539</v>
          </cell>
        </row>
        <row r="3060">
          <cell r="I3060">
            <v>29019</v>
          </cell>
          <cell r="L3060">
            <v>91344.603271</v>
          </cell>
        </row>
        <row r="3061">
          <cell r="I3061">
            <v>29020</v>
          </cell>
          <cell r="L3061">
            <v>3871.2636029999999</v>
          </cell>
        </row>
        <row r="3062">
          <cell r="I3062">
            <v>29023</v>
          </cell>
          <cell r="L3062">
            <v>87473.343750999993</v>
          </cell>
        </row>
        <row r="3063">
          <cell r="I3063">
            <v>29024</v>
          </cell>
          <cell r="L3063">
            <v>86175.765136000002</v>
          </cell>
        </row>
        <row r="3064">
          <cell r="I3064">
            <v>29025</v>
          </cell>
          <cell r="L3064">
            <v>78189.810303999999</v>
          </cell>
        </row>
        <row r="3065">
          <cell r="I3065">
            <v>29027</v>
          </cell>
          <cell r="L3065">
            <v>92664.511597000004</v>
          </cell>
        </row>
        <row r="3066">
          <cell r="I3066">
            <v>29028</v>
          </cell>
          <cell r="L3066">
            <v>89354.499022000004</v>
          </cell>
        </row>
        <row r="3067">
          <cell r="I3067">
            <v>29029</v>
          </cell>
          <cell r="L3067">
            <v>5819.7842109999992</v>
          </cell>
        </row>
        <row r="3068">
          <cell r="I3068">
            <v>29030</v>
          </cell>
          <cell r="L3068">
            <v>11517.214233999999</v>
          </cell>
        </row>
        <row r="3069">
          <cell r="I3069">
            <v>29032</v>
          </cell>
          <cell r="L3069">
            <v>3175.0451650000005</v>
          </cell>
        </row>
        <row r="3070">
          <cell r="I3070">
            <v>29033</v>
          </cell>
          <cell r="L3070">
            <v>83534.725097000002</v>
          </cell>
        </row>
        <row r="3071">
          <cell r="I3071">
            <v>29034</v>
          </cell>
          <cell r="L3071">
            <v>4278.6708069999995</v>
          </cell>
        </row>
        <row r="3072">
          <cell r="I3072">
            <v>29035</v>
          </cell>
          <cell r="L3072">
            <v>88385.838134000005</v>
          </cell>
        </row>
        <row r="3073">
          <cell r="I3073">
            <v>29037</v>
          </cell>
          <cell r="L3073">
            <v>86709.765136000002</v>
          </cell>
        </row>
        <row r="3074">
          <cell r="I3074">
            <v>29039</v>
          </cell>
          <cell r="L3074">
            <v>105576.33422799999</v>
          </cell>
        </row>
        <row r="3075">
          <cell r="I3075">
            <v>29041</v>
          </cell>
          <cell r="L3075">
            <v>98226.981933000003</v>
          </cell>
        </row>
        <row r="3076">
          <cell r="I3076">
            <v>29042</v>
          </cell>
          <cell r="L3076">
            <v>104874.13037099999</v>
          </cell>
        </row>
        <row r="3077">
          <cell r="I3077">
            <v>29045</v>
          </cell>
          <cell r="L3077">
            <v>100791.23425199999</v>
          </cell>
        </row>
        <row r="3078">
          <cell r="I3078">
            <v>29046</v>
          </cell>
          <cell r="L3078">
            <v>64839.009276999997</v>
          </cell>
        </row>
        <row r="3079">
          <cell r="I3079">
            <v>29047</v>
          </cell>
          <cell r="L3079">
            <v>58094.402587000004</v>
          </cell>
        </row>
        <row r="3080">
          <cell r="I3080">
            <v>29049</v>
          </cell>
          <cell r="L3080">
            <v>83411.103027000005</v>
          </cell>
        </row>
        <row r="3081">
          <cell r="I3081">
            <v>29050</v>
          </cell>
          <cell r="L3081">
            <v>79342.339599999992</v>
          </cell>
        </row>
        <row r="3082">
          <cell r="I3082">
            <v>29051</v>
          </cell>
          <cell r="L3082">
            <v>76210.167969000002</v>
          </cell>
        </row>
        <row r="3083">
          <cell r="I3083">
            <v>29052</v>
          </cell>
          <cell r="L3083">
            <v>63427.707031999998</v>
          </cell>
        </row>
        <row r="3084">
          <cell r="I3084">
            <v>29059</v>
          </cell>
          <cell r="L3084">
            <v>8683.4540399999987</v>
          </cell>
        </row>
        <row r="3085">
          <cell r="I3085">
            <v>29060</v>
          </cell>
          <cell r="L3085">
            <v>42708.128907000006</v>
          </cell>
        </row>
        <row r="3086">
          <cell r="I3086">
            <v>29080</v>
          </cell>
          <cell r="L3086">
            <v>99486.899170999997</v>
          </cell>
        </row>
        <row r="3087">
          <cell r="I3087">
            <v>29082</v>
          </cell>
          <cell r="L3087">
            <v>92323.269532000006</v>
          </cell>
        </row>
        <row r="3088">
          <cell r="I3088">
            <v>29086</v>
          </cell>
          <cell r="L3088">
            <v>89786.500977000003</v>
          </cell>
        </row>
        <row r="3089">
          <cell r="I3089">
            <v>29088</v>
          </cell>
          <cell r="L3089">
            <v>98641.967774999997</v>
          </cell>
        </row>
        <row r="3090">
          <cell r="I3090">
            <v>29089</v>
          </cell>
          <cell r="L3090">
            <v>90279.428954000003</v>
          </cell>
        </row>
        <row r="3091">
          <cell r="I3091">
            <v>29090</v>
          </cell>
          <cell r="L3091">
            <v>99486.899170999997</v>
          </cell>
        </row>
        <row r="3092">
          <cell r="I3092">
            <v>29095</v>
          </cell>
          <cell r="L3092">
            <v>94014.860350999996</v>
          </cell>
        </row>
        <row r="3093">
          <cell r="I3093">
            <v>29097</v>
          </cell>
          <cell r="L3093">
            <v>56074.587159000002</v>
          </cell>
        </row>
        <row r="3094">
          <cell r="I3094">
            <v>29105</v>
          </cell>
          <cell r="L3094">
            <v>89113.604858999999</v>
          </cell>
        </row>
        <row r="3095">
          <cell r="I3095">
            <v>29108</v>
          </cell>
          <cell r="L3095">
            <v>100200.139037</v>
          </cell>
        </row>
        <row r="3096">
          <cell r="I3096">
            <v>29109</v>
          </cell>
          <cell r="L3096">
            <v>72995.832519999996</v>
          </cell>
        </row>
        <row r="3097">
          <cell r="I3097">
            <v>29111</v>
          </cell>
          <cell r="L3097">
            <v>74563.037110000005</v>
          </cell>
        </row>
        <row r="3098">
          <cell r="I3098">
            <v>29129</v>
          </cell>
          <cell r="L3098">
            <v>24390.560792</v>
          </cell>
        </row>
        <row r="3099">
          <cell r="I3099">
            <v>29130</v>
          </cell>
          <cell r="L3099">
            <v>20930.489440999998</v>
          </cell>
        </row>
        <row r="3100">
          <cell r="I3100">
            <v>29136</v>
          </cell>
          <cell r="L3100">
            <v>10395.793518</v>
          </cell>
        </row>
        <row r="3101">
          <cell r="I3101">
            <v>29146</v>
          </cell>
          <cell r="L3101">
            <v>3653.5550070000004</v>
          </cell>
        </row>
        <row r="3102">
          <cell r="I3102">
            <v>29148</v>
          </cell>
          <cell r="L3102">
            <v>3653.5550070000004</v>
          </cell>
        </row>
        <row r="3103">
          <cell r="I3103">
            <v>29150</v>
          </cell>
          <cell r="L3103">
            <v>4778.4044309999999</v>
          </cell>
        </row>
        <row r="3104">
          <cell r="I3104">
            <v>29157</v>
          </cell>
          <cell r="L3104">
            <v>30916.601562</v>
          </cell>
        </row>
        <row r="3105">
          <cell r="I3105">
            <v>29158</v>
          </cell>
          <cell r="L3105">
            <v>29534.175049000001</v>
          </cell>
        </row>
        <row r="3106">
          <cell r="I3106">
            <v>29159</v>
          </cell>
          <cell r="L3106">
            <v>34312.578613999998</v>
          </cell>
        </row>
        <row r="3107">
          <cell r="I3107">
            <v>29160</v>
          </cell>
          <cell r="L3107">
            <v>31981.162841999998</v>
          </cell>
        </row>
        <row r="3108">
          <cell r="I3108">
            <v>29161</v>
          </cell>
          <cell r="L3108">
            <v>31981.162841999998</v>
          </cell>
        </row>
        <row r="3109">
          <cell r="I3109">
            <v>29163</v>
          </cell>
          <cell r="L3109">
            <v>13124.97705</v>
          </cell>
        </row>
        <row r="3110">
          <cell r="I3110">
            <v>29166</v>
          </cell>
          <cell r="L3110">
            <v>5248.8706519999996</v>
          </cell>
        </row>
        <row r="3111">
          <cell r="I3111">
            <v>29167</v>
          </cell>
          <cell r="L3111">
            <v>35309.215086999997</v>
          </cell>
        </row>
        <row r="3112">
          <cell r="I3112">
            <v>29168</v>
          </cell>
          <cell r="L3112">
            <v>35265.848938999996</v>
          </cell>
        </row>
        <row r="3113">
          <cell r="I3113">
            <v>29169</v>
          </cell>
          <cell r="L3113">
            <v>33328.720641999993</v>
          </cell>
        </row>
        <row r="3114">
          <cell r="I3114">
            <v>29170</v>
          </cell>
          <cell r="L3114">
            <v>31087.118224999995</v>
          </cell>
        </row>
        <row r="3115">
          <cell r="I3115">
            <v>29171</v>
          </cell>
          <cell r="L3115">
            <v>32677.409669000001</v>
          </cell>
        </row>
        <row r="3116">
          <cell r="I3116">
            <v>29172</v>
          </cell>
          <cell r="L3116">
            <v>32677.409669000001</v>
          </cell>
        </row>
        <row r="3117">
          <cell r="I3117">
            <v>29173</v>
          </cell>
          <cell r="L3117">
            <v>31087.118224999995</v>
          </cell>
        </row>
        <row r="3118">
          <cell r="I3118">
            <v>29176</v>
          </cell>
          <cell r="L3118">
            <v>8175.1719509999994</v>
          </cell>
        </row>
        <row r="3119">
          <cell r="I3119">
            <v>29177</v>
          </cell>
          <cell r="L3119">
            <v>10645.826689</v>
          </cell>
        </row>
        <row r="3120">
          <cell r="I3120">
            <v>29178</v>
          </cell>
          <cell r="L3120">
            <v>11581.445892</v>
          </cell>
        </row>
        <row r="3121">
          <cell r="I3121">
            <v>29181</v>
          </cell>
          <cell r="L3121">
            <v>11600.951599</v>
          </cell>
        </row>
        <row r="3122">
          <cell r="I3122">
            <v>29182</v>
          </cell>
          <cell r="L3122">
            <v>70921.72119099999</v>
          </cell>
        </row>
        <row r="3123">
          <cell r="I3123">
            <v>29183</v>
          </cell>
          <cell r="L3123">
            <v>71167.927977999992</v>
          </cell>
        </row>
        <row r="3124">
          <cell r="I3124">
            <v>29184</v>
          </cell>
          <cell r="L3124">
            <v>10138.949646000001</v>
          </cell>
        </row>
        <row r="3125">
          <cell r="I3125">
            <v>29188</v>
          </cell>
          <cell r="L3125">
            <v>7983.4798280000005</v>
          </cell>
        </row>
        <row r="3126">
          <cell r="I3126">
            <v>29189</v>
          </cell>
          <cell r="L3126">
            <v>13688.506346999999</v>
          </cell>
        </row>
        <row r="3127">
          <cell r="I3127">
            <v>29215</v>
          </cell>
          <cell r="L3127">
            <v>9459.9804079999994</v>
          </cell>
        </row>
        <row r="3128">
          <cell r="I3128">
            <v>29218</v>
          </cell>
          <cell r="L3128">
            <v>4364.0243909999999</v>
          </cell>
        </row>
        <row r="3129">
          <cell r="I3129">
            <v>29224</v>
          </cell>
          <cell r="L3129">
            <v>85629.893066000004</v>
          </cell>
        </row>
        <row r="3130">
          <cell r="I3130">
            <v>29232</v>
          </cell>
          <cell r="L3130">
            <v>98222.367186999996</v>
          </cell>
        </row>
        <row r="3131">
          <cell r="I3131">
            <v>29235</v>
          </cell>
          <cell r="L3131">
            <v>3358.1239619999997</v>
          </cell>
        </row>
        <row r="3132">
          <cell r="I3132">
            <v>29252</v>
          </cell>
          <cell r="L3132">
            <v>4128.4749449999999</v>
          </cell>
        </row>
        <row r="3133">
          <cell r="I3133">
            <v>29368</v>
          </cell>
          <cell r="L3133">
            <v>16863.139678999996</v>
          </cell>
        </row>
        <row r="3134">
          <cell r="I3134">
            <v>29407</v>
          </cell>
          <cell r="L3134">
            <v>6072.7422739999993</v>
          </cell>
        </row>
        <row r="3135">
          <cell r="I3135">
            <v>29409</v>
          </cell>
          <cell r="L3135">
            <v>17671.231957</v>
          </cell>
        </row>
        <row r="3136">
          <cell r="I3136">
            <v>29410</v>
          </cell>
          <cell r="L3136">
            <v>16057.740921999999</v>
          </cell>
        </row>
        <row r="3137">
          <cell r="I3137">
            <v>29415</v>
          </cell>
          <cell r="L3137">
            <v>19906.074665</v>
          </cell>
        </row>
        <row r="3138">
          <cell r="I3138">
            <v>29442</v>
          </cell>
          <cell r="L3138">
            <v>17911.429366999997</v>
          </cell>
        </row>
        <row r="3139">
          <cell r="I3139">
            <v>29488</v>
          </cell>
          <cell r="L3139">
            <v>12649.312621999999</v>
          </cell>
        </row>
        <row r="3140">
          <cell r="I3140">
            <v>29490</v>
          </cell>
          <cell r="L3140">
            <v>13026.308594</v>
          </cell>
        </row>
        <row r="3141">
          <cell r="I3141">
            <v>29492</v>
          </cell>
          <cell r="L3141">
            <v>13547.961914</v>
          </cell>
        </row>
        <row r="3142">
          <cell r="I3142">
            <v>29533</v>
          </cell>
          <cell r="L3142">
            <v>10979.915756</v>
          </cell>
        </row>
        <row r="3143">
          <cell r="I3143">
            <v>29547</v>
          </cell>
          <cell r="L3143">
            <v>11064.571824000001</v>
          </cell>
        </row>
        <row r="3144">
          <cell r="I3144">
            <v>29548</v>
          </cell>
          <cell r="L3144">
            <v>11092.756836</v>
          </cell>
        </row>
        <row r="3145">
          <cell r="I3145">
            <v>29550</v>
          </cell>
          <cell r="L3145">
            <v>13970.035644999998</v>
          </cell>
        </row>
        <row r="3146">
          <cell r="I3146">
            <v>29551</v>
          </cell>
          <cell r="L3146">
            <v>13970.035644999998</v>
          </cell>
        </row>
        <row r="3147">
          <cell r="I3147">
            <v>29553</v>
          </cell>
          <cell r="L3147">
            <v>11064.571824000001</v>
          </cell>
        </row>
        <row r="3148">
          <cell r="I3148">
            <v>29559</v>
          </cell>
          <cell r="L3148">
            <v>14284.691407</v>
          </cell>
        </row>
        <row r="3149">
          <cell r="I3149">
            <v>29565</v>
          </cell>
          <cell r="L3149">
            <v>13547.961914</v>
          </cell>
        </row>
        <row r="3150">
          <cell r="I3150">
            <v>29570</v>
          </cell>
          <cell r="L3150">
            <v>14372.068604</v>
          </cell>
        </row>
        <row r="3151">
          <cell r="I3151">
            <v>29571</v>
          </cell>
          <cell r="L3151">
            <v>13547.961914</v>
          </cell>
        </row>
        <row r="3152">
          <cell r="I3152">
            <v>29573</v>
          </cell>
          <cell r="L3152">
            <v>14372.068604</v>
          </cell>
        </row>
        <row r="3153">
          <cell r="I3153">
            <v>29575</v>
          </cell>
          <cell r="L3153">
            <v>14372.068604</v>
          </cell>
        </row>
        <row r="3154">
          <cell r="I3154">
            <v>29577</v>
          </cell>
          <cell r="L3154">
            <v>14372.068604</v>
          </cell>
        </row>
        <row r="3155">
          <cell r="I3155">
            <v>29587</v>
          </cell>
          <cell r="L3155">
            <v>14619.549071999998</v>
          </cell>
        </row>
        <row r="3156">
          <cell r="I3156">
            <v>29716</v>
          </cell>
          <cell r="L3156">
            <v>14288.818236999999</v>
          </cell>
        </row>
        <row r="3157">
          <cell r="I3157">
            <v>29750</v>
          </cell>
          <cell r="L3157">
            <v>14328.058105999999</v>
          </cell>
        </row>
        <row r="3158">
          <cell r="I3158">
            <v>29752</v>
          </cell>
          <cell r="L3158">
            <v>17267.160339999999</v>
          </cell>
        </row>
        <row r="3159">
          <cell r="I3159">
            <v>29753</v>
          </cell>
          <cell r="L3159">
            <v>14328.058105999999</v>
          </cell>
        </row>
        <row r="3160">
          <cell r="I3160">
            <v>29756</v>
          </cell>
          <cell r="L3160">
            <v>85629.893066000004</v>
          </cell>
        </row>
        <row r="3161">
          <cell r="I3161">
            <v>29758</v>
          </cell>
          <cell r="L3161">
            <v>29590.229491999999</v>
          </cell>
        </row>
        <row r="3162">
          <cell r="I3162">
            <v>29761</v>
          </cell>
          <cell r="L3162">
            <v>29246.889404000001</v>
          </cell>
        </row>
        <row r="3163">
          <cell r="I3163">
            <v>29772</v>
          </cell>
          <cell r="L3163">
            <v>30902.489135</v>
          </cell>
        </row>
        <row r="3164">
          <cell r="I3164">
            <v>29794</v>
          </cell>
          <cell r="L3164">
            <v>784.20619799999997</v>
          </cell>
        </row>
        <row r="3165">
          <cell r="I3165">
            <v>29816</v>
          </cell>
          <cell r="L3165">
            <v>103534.216308</v>
          </cell>
        </row>
        <row r="3166">
          <cell r="I3166">
            <v>29827</v>
          </cell>
          <cell r="L3166">
            <v>1075.043455</v>
          </cell>
        </row>
        <row r="3167">
          <cell r="I3167">
            <v>29835</v>
          </cell>
          <cell r="L3167">
            <v>7169.0173340000001</v>
          </cell>
        </row>
        <row r="3168">
          <cell r="I3168">
            <v>29884</v>
          </cell>
          <cell r="L3168">
            <v>4003.2499589999998</v>
          </cell>
        </row>
        <row r="3169">
          <cell r="I3169">
            <v>30057</v>
          </cell>
          <cell r="L3169">
            <v>1050.196655</v>
          </cell>
        </row>
        <row r="3170">
          <cell r="I3170">
            <v>30058</v>
          </cell>
          <cell r="L3170">
            <v>8545.9891360000001</v>
          </cell>
        </row>
        <row r="3171">
          <cell r="I3171">
            <v>30080</v>
          </cell>
          <cell r="L3171">
            <v>83328.525391000003</v>
          </cell>
        </row>
        <row r="3172">
          <cell r="I3172">
            <v>30437</v>
          </cell>
          <cell r="L3172">
            <v>3080.1542169999998</v>
          </cell>
        </row>
        <row r="3173">
          <cell r="I3173">
            <v>30706</v>
          </cell>
          <cell r="L3173">
            <v>103039.417724</v>
          </cell>
        </row>
        <row r="3174">
          <cell r="I3174">
            <v>30711</v>
          </cell>
          <cell r="L3174">
            <v>20706.797255999998</v>
          </cell>
        </row>
        <row r="3175">
          <cell r="I3175">
            <v>30725</v>
          </cell>
          <cell r="L3175">
            <v>46491.006408000001</v>
          </cell>
        </row>
        <row r="3176">
          <cell r="I3176">
            <v>30729</v>
          </cell>
          <cell r="L3176">
            <v>13470.154693</v>
          </cell>
        </row>
        <row r="3177">
          <cell r="I3177">
            <v>30747</v>
          </cell>
          <cell r="L3177">
            <v>1300.9732819999999</v>
          </cell>
        </row>
        <row r="3178">
          <cell r="I3178">
            <v>30751</v>
          </cell>
          <cell r="L3178">
            <v>11564.111815</v>
          </cell>
        </row>
        <row r="3179">
          <cell r="I3179">
            <v>30752</v>
          </cell>
          <cell r="L3179">
            <v>17477.633910999997</v>
          </cell>
        </row>
        <row r="3180">
          <cell r="I3180">
            <v>30776</v>
          </cell>
          <cell r="L3180">
            <v>104433.079101</v>
          </cell>
        </row>
        <row r="3181">
          <cell r="I3181">
            <v>30782</v>
          </cell>
          <cell r="L3181">
            <v>16023.942765</v>
          </cell>
        </row>
        <row r="3182">
          <cell r="I3182">
            <v>30784</v>
          </cell>
          <cell r="L3182">
            <v>22334.152464999999</v>
          </cell>
        </row>
        <row r="3183">
          <cell r="I3183">
            <v>30791</v>
          </cell>
          <cell r="L3183">
            <v>72595.742677000002</v>
          </cell>
        </row>
        <row r="3184">
          <cell r="I3184">
            <v>30792</v>
          </cell>
          <cell r="L3184">
            <v>75163.379883000001</v>
          </cell>
        </row>
        <row r="3185">
          <cell r="I3185">
            <v>30797</v>
          </cell>
          <cell r="L3185">
            <v>491.84024199999999</v>
          </cell>
        </row>
        <row r="3186">
          <cell r="I3186">
            <v>30804</v>
          </cell>
          <cell r="L3186">
            <v>1339.455211</v>
          </cell>
        </row>
        <row r="3187">
          <cell r="I3187">
            <v>30805</v>
          </cell>
          <cell r="L3187">
            <v>13547.961914</v>
          </cell>
        </row>
        <row r="3188">
          <cell r="I3188">
            <v>30813</v>
          </cell>
          <cell r="L3188">
            <v>85314.962159000002</v>
          </cell>
        </row>
        <row r="3189">
          <cell r="I3189">
            <v>30814</v>
          </cell>
          <cell r="L3189">
            <v>85314.962159000002</v>
          </cell>
        </row>
        <row r="3190">
          <cell r="I3190">
            <v>30815</v>
          </cell>
          <cell r="L3190">
            <v>108557.426758</v>
          </cell>
        </row>
        <row r="3191">
          <cell r="I3191">
            <v>30816</v>
          </cell>
          <cell r="L3191">
            <v>101326.182128</v>
          </cell>
        </row>
        <row r="3192">
          <cell r="I3192">
            <v>30817</v>
          </cell>
          <cell r="L3192">
            <v>86249.348631999994</v>
          </cell>
        </row>
        <row r="3193">
          <cell r="I3193">
            <v>30818</v>
          </cell>
          <cell r="L3193">
            <v>92445.914795000004</v>
          </cell>
        </row>
        <row r="3194">
          <cell r="I3194">
            <v>30820</v>
          </cell>
          <cell r="L3194">
            <v>50139.347412000003</v>
          </cell>
        </row>
        <row r="3195">
          <cell r="I3195">
            <v>30835</v>
          </cell>
          <cell r="L3195">
            <v>6611.9829339999997</v>
          </cell>
        </row>
        <row r="3196">
          <cell r="I3196">
            <v>30841</v>
          </cell>
          <cell r="L3196">
            <v>91827.395506999994</v>
          </cell>
        </row>
        <row r="3197">
          <cell r="I3197">
            <v>30842</v>
          </cell>
          <cell r="L3197">
            <v>100465.43700999999</v>
          </cell>
        </row>
        <row r="3198">
          <cell r="I3198">
            <v>30860</v>
          </cell>
          <cell r="L3198">
            <v>83038.186034999992</v>
          </cell>
        </row>
        <row r="3199">
          <cell r="I3199">
            <v>30862</v>
          </cell>
          <cell r="L3199">
            <v>131254.50097699999</v>
          </cell>
        </row>
        <row r="3200">
          <cell r="I3200">
            <v>30863</v>
          </cell>
          <cell r="L3200">
            <v>146493.18261799999</v>
          </cell>
        </row>
        <row r="3201">
          <cell r="I3201">
            <v>30864</v>
          </cell>
          <cell r="L3201">
            <v>101244.10498</v>
          </cell>
        </row>
        <row r="3202">
          <cell r="I3202">
            <v>30865</v>
          </cell>
          <cell r="L3202">
            <v>79108.114379999999</v>
          </cell>
        </row>
        <row r="3203">
          <cell r="I3203">
            <v>30899</v>
          </cell>
          <cell r="L3203">
            <v>6196.5582079999995</v>
          </cell>
        </row>
        <row r="3204">
          <cell r="I3204">
            <v>30903</v>
          </cell>
          <cell r="L3204">
            <v>63815.966306999995</v>
          </cell>
        </row>
        <row r="3205">
          <cell r="I3205">
            <v>30904</v>
          </cell>
          <cell r="L3205">
            <v>73445.380615999995</v>
          </cell>
        </row>
        <row r="3206">
          <cell r="I3206">
            <v>30923</v>
          </cell>
          <cell r="L3206">
            <v>10407.064865</v>
          </cell>
        </row>
        <row r="3207">
          <cell r="I3207">
            <v>30944</v>
          </cell>
          <cell r="L3207">
            <v>535.63734799999997</v>
          </cell>
        </row>
        <row r="3208">
          <cell r="I3208">
            <v>30981</v>
          </cell>
          <cell r="L3208">
            <v>4818.6818970000004</v>
          </cell>
        </row>
        <row r="3209">
          <cell r="I3209">
            <v>30995</v>
          </cell>
          <cell r="L3209">
            <v>11764.802143000001</v>
          </cell>
        </row>
        <row r="3210">
          <cell r="I3210">
            <v>31013</v>
          </cell>
          <cell r="L3210">
            <v>6891.1660460000003</v>
          </cell>
        </row>
        <row r="3211">
          <cell r="I3211">
            <v>31014</v>
          </cell>
          <cell r="L3211">
            <v>5249.9406740000004</v>
          </cell>
        </row>
        <row r="3212">
          <cell r="I3212">
            <v>31021</v>
          </cell>
          <cell r="L3212">
            <v>28533.019194</v>
          </cell>
        </row>
        <row r="3213">
          <cell r="I3213">
            <v>31029</v>
          </cell>
          <cell r="L3213">
            <v>5530.2869719999999</v>
          </cell>
        </row>
        <row r="3214">
          <cell r="I3214">
            <v>31033</v>
          </cell>
          <cell r="L3214">
            <v>874.90020099999992</v>
          </cell>
        </row>
        <row r="3215">
          <cell r="I3215">
            <v>31042</v>
          </cell>
          <cell r="L3215">
            <v>28879.832306000004</v>
          </cell>
        </row>
        <row r="3216">
          <cell r="I3216">
            <v>31045</v>
          </cell>
          <cell r="L3216">
            <v>27062.019073000003</v>
          </cell>
        </row>
        <row r="3217">
          <cell r="I3217">
            <v>31105</v>
          </cell>
          <cell r="L3217">
            <v>28891.207763000002</v>
          </cell>
        </row>
        <row r="3218">
          <cell r="I3218">
            <v>31108</v>
          </cell>
          <cell r="L3218">
            <v>27216.033691000001</v>
          </cell>
        </row>
        <row r="3219">
          <cell r="I3219">
            <v>31144</v>
          </cell>
          <cell r="L3219">
            <v>13979.755037000001</v>
          </cell>
        </row>
        <row r="3220">
          <cell r="I3220">
            <v>31167</v>
          </cell>
          <cell r="L3220">
            <v>8970.7749029999995</v>
          </cell>
        </row>
        <row r="3221">
          <cell r="I3221">
            <v>31171</v>
          </cell>
          <cell r="L3221">
            <v>60128.536376999997</v>
          </cell>
        </row>
        <row r="3222">
          <cell r="I3222">
            <v>31172</v>
          </cell>
          <cell r="L3222">
            <v>62771.333251999997</v>
          </cell>
        </row>
        <row r="3223">
          <cell r="I3223">
            <v>31183</v>
          </cell>
          <cell r="L3223">
            <v>98751.049316000004</v>
          </cell>
        </row>
        <row r="3224">
          <cell r="I3224">
            <v>31184</v>
          </cell>
          <cell r="L3224">
            <v>89179.755858999997</v>
          </cell>
        </row>
        <row r="3225">
          <cell r="I3225">
            <v>31192</v>
          </cell>
          <cell r="L3225">
            <v>43632.089111000001</v>
          </cell>
        </row>
        <row r="3226">
          <cell r="I3226">
            <v>31193</v>
          </cell>
          <cell r="L3226">
            <v>70089.463378999993</v>
          </cell>
        </row>
        <row r="3227">
          <cell r="I3227">
            <v>31198</v>
          </cell>
          <cell r="L3227">
            <v>82553.732420999993</v>
          </cell>
        </row>
        <row r="3228">
          <cell r="I3228">
            <v>31204</v>
          </cell>
          <cell r="L3228">
            <v>19562.676930000001</v>
          </cell>
        </row>
        <row r="3229">
          <cell r="I3229">
            <v>31205</v>
          </cell>
          <cell r="L3229">
            <v>112042.604492</v>
          </cell>
        </row>
        <row r="3230">
          <cell r="I3230">
            <v>31206</v>
          </cell>
          <cell r="L3230">
            <v>115506.758789</v>
          </cell>
        </row>
        <row r="3231">
          <cell r="I3231">
            <v>31207</v>
          </cell>
          <cell r="L3231">
            <v>115617.495117</v>
          </cell>
        </row>
        <row r="3232">
          <cell r="I3232">
            <v>31208</v>
          </cell>
          <cell r="L3232">
            <v>102389.11816399998</v>
          </cell>
        </row>
        <row r="3233">
          <cell r="I3233">
            <v>31210</v>
          </cell>
          <cell r="L3233">
            <v>90024.43994099999</v>
          </cell>
        </row>
        <row r="3234">
          <cell r="I3234">
            <v>31211</v>
          </cell>
          <cell r="L3234">
            <v>31325.550902999999</v>
          </cell>
        </row>
        <row r="3235">
          <cell r="I3235">
            <v>31212</v>
          </cell>
          <cell r="L3235">
            <v>86233.886352999994</v>
          </cell>
        </row>
        <row r="3236">
          <cell r="I3236">
            <v>31213</v>
          </cell>
          <cell r="L3236">
            <v>86318.728516000003</v>
          </cell>
        </row>
        <row r="3237">
          <cell r="I3237">
            <v>31221</v>
          </cell>
          <cell r="L3237">
            <v>24652.304321</v>
          </cell>
        </row>
        <row r="3238">
          <cell r="I3238">
            <v>31272</v>
          </cell>
          <cell r="L3238">
            <v>34648.221862999999</v>
          </cell>
        </row>
        <row r="3239">
          <cell r="I3239">
            <v>31274</v>
          </cell>
          <cell r="L3239">
            <v>7964.9572549999993</v>
          </cell>
        </row>
        <row r="3240">
          <cell r="I3240">
            <v>31277</v>
          </cell>
          <cell r="L3240">
            <v>14329.934723999999</v>
          </cell>
        </row>
        <row r="3241">
          <cell r="I3241">
            <v>31287</v>
          </cell>
          <cell r="L3241">
            <v>12263.712667</v>
          </cell>
        </row>
        <row r="3242">
          <cell r="I3242">
            <v>31308</v>
          </cell>
          <cell r="L3242">
            <v>79684.667235999994</v>
          </cell>
        </row>
        <row r="3243">
          <cell r="I3243">
            <v>31310</v>
          </cell>
          <cell r="L3243">
            <v>34312.578613999998</v>
          </cell>
        </row>
        <row r="3244">
          <cell r="I3244">
            <v>31311</v>
          </cell>
          <cell r="L3244">
            <v>91707.798340999987</v>
          </cell>
        </row>
        <row r="3245">
          <cell r="I3245">
            <v>31312</v>
          </cell>
          <cell r="L3245">
            <v>36140.441284</v>
          </cell>
        </row>
        <row r="3246">
          <cell r="I3246">
            <v>36079</v>
          </cell>
          <cell r="L3246">
            <v>22615.388672000001</v>
          </cell>
        </row>
        <row r="3247">
          <cell r="I3247">
            <v>37212</v>
          </cell>
          <cell r="L3247">
            <v>6870.3962869999996</v>
          </cell>
        </row>
        <row r="3248">
          <cell r="I3248">
            <v>37248</v>
          </cell>
          <cell r="L3248">
            <v>12704.079071</v>
          </cell>
        </row>
        <row r="3249">
          <cell r="I3249">
            <v>37251</v>
          </cell>
          <cell r="L3249">
            <v>5360.6714840000004</v>
          </cell>
        </row>
        <row r="3250">
          <cell r="I3250">
            <v>37404</v>
          </cell>
          <cell r="L3250">
            <v>2553.6941139999999</v>
          </cell>
        </row>
        <row r="3251">
          <cell r="I3251">
            <v>37892</v>
          </cell>
          <cell r="L3251">
            <v>12204.235557</v>
          </cell>
        </row>
        <row r="3252">
          <cell r="I3252">
            <v>40147</v>
          </cell>
          <cell r="L3252">
            <v>2159.1010550000001</v>
          </cell>
        </row>
        <row r="3253">
          <cell r="I3253">
            <v>40257</v>
          </cell>
          <cell r="L3253">
            <v>4003.2499589999998</v>
          </cell>
        </row>
        <row r="3254">
          <cell r="I3254">
            <v>40311</v>
          </cell>
          <cell r="L3254">
            <v>3361.128017</v>
          </cell>
        </row>
        <row r="3255">
          <cell r="I3255">
            <v>40388</v>
          </cell>
          <cell r="L3255">
            <v>3180.7328819999998</v>
          </cell>
        </row>
        <row r="3256">
          <cell r="I3256">
            <v>45606</v>
          </cell>
          <cell r="L3256">
            <v>9252.875320000001</v>
          </cell>
        </row>
        <row r="3257">
          <cell r="I3257">
            <v>48918</v>
          </cell>
          <cell r="L3257">
            <v>7215.6411690000004</v>
          </cell>
        </row>
        <row r="3258">
          <cell r="I3258">
            <v>49124</v>
          </cell>
          <cell r="L3258">
            <v>6827.9639659999993</v>
          </cell>
        </row>
        <row r="3259">
          <cell r="I3259">
            <v>49233</v>
          </cell>
          <cell r="L3259">
            <v>1536.214827</v>
          </cell>
        </row>
        <row r="3260">
          <cell r="I3260">
            <v>49571</v>
          </cell>
          <cell r="L3260">
            <v>920.14795300000014</v>
          </cell>
        </row>
        <row r="3261">
          <cell r="I3261">
            <v>50272</v>
          </cell>
          <cell r="L3261">
            <v>1694.7526200000002</v>
          </cell>
        </row>
        <row r="3262">
          <cell r="I3262">
            <v>51053</v>
          </cell>
          <cell r="L3262">
            <v>17754.947022</v>
          </cell>
        </row>
        <row r="3263">
          <cell r="I3263">
            <v>51054</v>
          </cell>
          <cell r="L3263">
            <v>17939.006348999999</v>
          </cell>
        </row>
        <row r="3264">
          <cell r="I3264">
            <v>51182</v>
          </cell>
          <cell r="L3264">
            <v>23508.888182999999</v>
          </cell>
        </row>
        <row r="3265">
          <cell r="I3265">
            <v>51183</v>
          </cell>
          <cell r="L3265">
            <v>23489.090332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Counts"/>
      <sheetName val="I-5 NB"/>
      <sheetName val="I-15 NB"/>
      <sheetName val="I-805 NB"/>
      <sheetName val="SR-163 NB"/>
      <sheetName val="SR-125 NB"/>
      <sheetName val="SR-67 NB"/>
      <sheetName val="SR-75 NB"/>
      <sheetName val="I-5 SB"/>
      <sheetName val="I-15 SB"/>
      <sheetName val="I-805 SB"/>
      <sheetName val="SR-163 SB"/>
      <sheetName val="SR-125 SB"/>
      <sheetName val="SR-67 SB"/>
      <sheetName val="SR-75 SB"/>
      <sheetName val="I-8 WB"/>
      <sheetName val="SR-78 WB"/>
      <sheetName val="SR-52 WB"/>
      <sheetName val="SR-54 WB"/>
      <sheetName val="SR-56 WB"/>
      <sheetName val="SR-905 WB"/>
      <sheetName val="SR-94 WB"/>
      <sheetName val="I-8 EB"/>
      <sheetName val="SR-78 EB"/>
      <sheetName val="SR-52 EB"/>
      <sheetName val="SR-54 EB"/>
      <sheetName val="SR-56 EB"/>
      <sheetName val="SR-905 EB"/>
      <sheetName val="SR-94 EB"/>
      <sheetName val="I-15 HOV NB"/>
      <sheetName val="I-15 HOV SB"/>
      <sheetName val="I-5 HOV NB"/>
      <sheetName val="I-5 HOV SB"/>
      <sheetName val="I-805 HOV NB"/>
      <sheetName val="I-5 NB AUX LOCAL ACC"/>
      <sheetName val="I-805 HOV SB"/>
    </sheetNames>
    <sheetDataSet>
      <sheetData sheetId="0">
        <row r="2">
          <cell r="E2">
            <v>9041</v>
          </cell>
          <cell r="F2">
            <v>1</v>
          </cell>
          <cell r="G2">
            <v>1</v>
          </cell>
          <cell r="M2">
            <v>32509</v>
          </cell>
          <cell r="P2" t="str">
            <v>PeMS2016</v>
          </cell>
          <cell r="R2">
            <v>5</v>
          </cell>
          <cell r="S2">
            <v>10</v>
          </cell>
        </row>
        <row r="3">
          <cell r="E3">
            <v>28016</v>
          </cell>
          <cell r="F3">
            <v>1</v>
          </cell>
          <cell r="G3">
            <v>1</v>
          </cell>
          <cell r="M3">
            <v>56995</v>
          </cell>
          <cell r="P3" t="str">
            <v>PeMS2016</v>
          </cell>
          <cell r="R3">
            <v>5</v>
          </cell>
          <cell r="S3">
            <v>10</v>
          </cell>
        </row>
        <row r="4">
          <cell r="E4">
            <v>28011</v>
          </cell>
          <cell r="F4">
            <v>1</v>
          </cell>
          <cell r="G4">
            <v>1</v>
          </cell>
          <cell r="M4">
            <v>56995</v>
          </cell>
          <cell r="P4" t="str">
            <v>PeMS2016</v>
          </cell>
          <cell r="R4">
            <v>5</v>
          </cell>
          <cell r="S4">
            <v>10</v>
          </cell>
        </row>
        <row r="5">
          <cell r="E5">
            <v>28007</v>
          </cell>
          <cell r="F5">
            <v>1</v>
          </cell>
          <cell r="G5">
            <v>1</v>
          </cell>
          <cell r="M5">
            <v>70327</v>
          </cell>
          <cell r="P5" t="str">
            <v>PeMS2016</v>
          </cell>
          <cell r="R5">
            <v>5</v>
          </cell>
          <cell r="S5">
            <v>10</v>
          </cell>
        </row>
        <row r="6">
          <cell r="E6">
            <v>28000</v>
          </cell>
          <cell r="F6">
            <v>1</v>
          </cell>
          <cell r="G6">
            <v>1</v>
          </cell>
          <cell r="M6">
            <v>78513</v>
          </cell>
          <cell r="P6" t="str">
            <v>Caltran</v>
          </cell>
          <cell r="R6">
            <v>5</v>
          </cell>
          <cell r="S6">
            <v>10</v>
          </cell>
        </row>
        <row r="7">
          <cell r="E7">
            <v>27988</v>
          </cell>
          <cell r="F7">
            <v>1</v>
          </cell>
          <cell r="G7">
            <v>1</v>
          </cell>
          <cell r="M7">
            <v>77212</v>
          </cell>
          <cell r="P7" t="str">
            <v>PeMS2016</v>
          </cell>
          <cell r="R7">
            <v>5</v>
          </cell>
          <cell r="S7">
            <v>10</v>
          </cell>
        </row>
        <row r="8">
          <cell r="E8">
            <v>27987</v>
          </cell>
          <cell r="F8">
            <v>1</v>
          </cell>
          <cell r="G8">
            <v>1</v>
          </cell>
          <cell r="M8">
            <v>72788</v>
          </cell>
          <cell r="P8" t="str">
            <v>PeMS2016</v>
          </cell>
          <cell r="R8">
            <v>5</v>
          </cell>
          <cell r="S8">
            <v>10</v>
          </cell>
        </row>
        <row r="9">
          <cell r="E9">
            <v>29016</v>
          </cell>
          <cell r="F9">
            <v>1</v>
          </cell>
          <cell r="G9">
            <v>1</v>
          </cell>
          <cell r="M9">
            <v>78697</v>
          </cell>
          <cell r="P9" t="str">
            <v>PeMS2016</v>
          </cell>
          <cell r="R9">
            <v>2</v>
          </cell>
          <cell r="S9">
            <v>14</v>
          </cell>
        </row>
        <row r="10">
          <cell r="E10">
            <v>29028</v>
          </cell>
          <cell r="F10">
            <v>1</v>
          </cell>
          <cell r="G10">
            <v>1</v>
          </cell>
          <cell r="M10">
            <v>86599</v>
          </cell>
          <cell r="P10" t="str">
            <v>PeMS2016</v>
          </cell>
          <cell r="R10">
            <v>2</v>
          </cell>
          <cell r="S10">
            <v>14</v>
          </cell>
        </row>
        <row r="11">
          <cell r="E11">
            <v>29037</v>
          </cell>
          <cell r="F11">
            <v>1</v>
          </cell>
          <cell r="G11">
            <v>1</v>
          </cell>
          <cell r="M11">
            <v>83801</v>
          </cell>
          <cell r="P11" t="str">
            <v>PeMS2016</v>
          </cell>
          <cell r="R11">
            <v>2</v>
          </cell>
          <cell r="S11">
            <v>14</v>
          </cell>
        </row>
        <row r="12">
          <cell r="E12">
            <v>29041</v>
          </cell>
          <cell r="F12">
            <v>1</v>
          </cell>
          <cell r="G12">
            <v>1</v>
          </cell>
          <cell r="M12">
            <v>100179</v>
          </cell>
          <cell r="P12" t="str">
            <v>PeMS2016</v>
          </cell>
          <cell r="R12">
            <v>2</v>
          </cell>
          <cell r="S12">
            <v>14</v>
          </cell>
        </row>
        <row r="13">
          <cell r="E13">
            <v>29046</v>
          </cell>
          <cell r="F13">
            <v>1</v>
          </cell>
          <cell r="G13">
            <v>1</v>
          </cell>
          <cell r="M13">
            <v>58078</v>
          </cell>
          <cell r="P13" t="str">
            <v>PeMS2016</v>
          </cell>
          <cell r="R13">
            <v>2</v>
          </cell>
          <cell r="S13">
            <v>14</v>
          </cell>
        </row>
        <row r="14">
          <cell r="E14">
            <v>29049</v>
          </cell>
          <cell r="F14">
            <v>1</v>
          </cell>
          <cell r="G14">
            <v>1</v>
          </cell>
          <cell r="M14">
            <v>76826</v>
          </cell>
          <cell r="P14" t="str">
            <v>PeMS2016</v>
          </cell>
          <cell r="R14">
            <v>2</v>
          </cell>
          <cell r="S14">
            <v>14</v>
          </cell>
        </row>
        <row r="15">
          <cell r="E15">
            <v>27614</v>
          </cell>
          <cell r="F15">
            <v>1</v>
          </cell>
          <cell r="G15">
            <v>1</v>
          </cell>
          <cell r="M15">
            <v>85967</v>
          </cell>
          <cell r="P15" t="str">
            <v>PeMS2016</v>
          </cell>
          <cell r="R15">
            <v>2</v>
          </cell>
          <cell r="S15">
            <v>14</v>
          </cell>
        </row>
        <row r="16">
          <cell r="E16">
            <v>29051</v>
          </cell>
          <cell r="F16">
            <v>1</v>
          </cell>
          <cell r="G16">
            <v>1</v>
          </cell>
          <cell r="M16">
            <v>69267</v>
          </cell>
          <cell r="P16" t="str">
            <v>PeMS2016</v>
          </cell>
          <cell r="R16">
            <v>2</v>
          </cell>
          <cell r="S16">
            <v>14</v>
          </cell>
        </row>
        <row r="17">
          <cell r="E17">
            <v>15854</v>
          </cell>
          <cell r="F17">
            <v>1</v>
          </cell>
          <cell r="G17">
            <v>1</v>
          </cell>
          <cell r="M17">
            <v>77626</v>
          </cell>
          <cell r="P17" t="str">
            <v>PeMS2016</v>
          </cell>
          <cell r="R17">
            <v>2</v>
          </cell>
          <cell r="S17">
            <v>14</v>
          </cell>
        </row>
        <row r="18">
          <cell r="E18">
            <v>15856</v>
          </cell>
          <cell r="F18">
            <v>1</v>
          </cell>
          <cell r="G18">
            <v>1</v>
          </cell>
          <cell r="M18">
            <v>68770</v>
          </cell>
          <cell r="P18" t="str">
            <v>PeMS2016</v>
          </cell>
          <cell r="R18">
            <v>2</v>
          </cell>
          <cell r="S18">
            <v>14</v>
          </cell>
        </row>
        <row r="19">
          <cell r="E19">
            <v>15857</v>
          </cell>
          <cell r="F19">
            <v>1</v>
          </cell>
          <cell r="G19">
            <v>1</v>
          </cell>
          <cell r="M19">
            <v>68770</v>
          </cell>
          <cell r="P19" t="str">
            <v>PeMS2016</v>
          </cell>
          <cell r="R19">
            <v>2</v>
          </cell>
          <cell r="S19">
            <v>14</v>
          </cell>
        </row>
        <row r="20">
          <cell r="E20">
            <v>15862</v>
          </cell>
          <cell r="F20">
            <v>1</v>
          </cell>
          <cell r="G20">
            <v>1</v>
          </cell>
          <cell r="M20">
            <v>65667</v>
          </cell>
          <cell r="P20" t="str">
            <v>PeMS2016</v>
          </cell>
          <cell r="R20">
            <v>2</v>
          </cell>
          <cell r="S20">
            <v>14</v>
          </cell>
        </row>
        <row r="21">
          <cell r="E21">
            <v>15863</v>
          </cell>
          <cell r="F21">
            <v>1</v>
          </cell>
          <cell r="G21">
            <v>1</v>
          </cell>
          <cell r="M21">
            <v>28853</v>
          </cell>
          <cell r="P21" t="str">
            <v>PeMS2016</v>
          </cell>
          <cell r="R21">
            <v>2</v>
          </cell>
          <cell r="S21">
            <v>14</v>
          </cell>
        </row>
        <row r="22">
          <cell r="E22">
            <v>10015</v>
          </cell>
          <cell r="F22">
            <v>1</v>
          </cell>
          <cell r="G22">
            <v>1</v>
          </cell>
          <cell r="M22">
            <v>21531</v>
          </cell>
          <cell r="P22" t="str">
            <v>Caltran</v>
          </cell>
          <cell r="R22">
            <v>4</v>
          </cell>
          <cell r="S22">
            <v>14</v>
          </cell>
        </row>
        <row r="23">
          <cell r="E23">
            <v>8185</v>
          </cell>
          <cell r="F23">
            <v>1</v>
          </cell>
          <cell r="G23">
            <v>1</v>
          </cell>
          <cell r="M23">
            <v>23716</v>
          </cell>
          <cell r="P23" t="str">
            <v>PeMS2016</v>
          </cell>
          <cell r="R23">
            <v>4</v>
          </cell>
          <cell r="S23">
            <v>14</v>
          </cell>
        </row>
        <row r="24">
          <cell r="E24">
            <v>10002</v>
          </cell>
          <cell r="F24">
            <v>1</v>
          </cell>
          <cell r="G24">
            <v>1</v>
          </cell>
          <cell r="M24">
            <v>30153</v>
          </cell>
          <cell r="P24" t="str">
            <v>PeMS2016</v>
          </cell>
          <cell r="R24">
            <v>4</v>
          </cell>
          <cell r="S24">
            <v>14</v>
          </cell>
        </row>
        <row r="25">
          <cell r="E25">
            <v>29158</v>
          </cell>
          <cell r="F25">
            <v>1</v>
          </cell>
          <cell r="G25">
            <v>1</v>
          </cell>
          <cell r="M25">
            <v>25714</v>
          </cell>
          <cell r="P25" t="str">
            <v>PeMS2016</v>
          </cell>
          <cell r="R25">
            <v>4</v>
          </cell>
          <cell r="S25">
            <v>14</v>
          </cell>
        </row>
        <row r="26">
          <cell r="E26">
            <v>27724</v>
          </cell>
          <cell r="F26">
            <v>1</v>
          </cell>
          <cell r="G26">
            <v>1</v>
          </cell>
          <cell r="M26">
            <v>28713</v>
          </cell>
          <cell r="P26" t="str">
            <v>PeMS2016</v>
          </cell>
          <cell r="R26">
            <v>4</v>
          </cell>
          <cell r="S26">
            <v>14</v>
          </cell>
        </row>
        <row r="27">
          <cell r="E27">
            <v>27721</v>
          </cell>
          <cell r="F27">
            <v>1</v>
          </cell>
          <cell r="G27">
            <v>1</v>
          </cell>
          <cell r="M27">
            <v>37842</v>
          </cell>
          <cell r="P27" t="str">
            <v>PeMS2016</v>
          </cell>
          <cell r="R27">
            <v>4</v>
          </cell>
          <cell r="S27">
            <v>14</v>
          </cell>
        </row>
        <row r="28">
          <cell r="E28">
            <v>27716</v>
          </cell>
          <cell r="F28">
            <v>1</v>
          </cell>
          <cell r="G28">
            <v>1</v>
          </cell>
          <cell r="M28">
            <v>31877</v>
          </cell>
          <cell r="P28" t="str">
            <v>PeMS2016</v>
          </cell>
          <cell r="R28">
            <v>4</v>
          </cell>
          <cell r="S28">
            <v>14</v>
          </cell>
        </row>
        <row r="29">
          <cell r="E29">
            <v>27719</v>
          </cell>
          <cell r="F29">
            <v>1</v>
          </cell>
          <cell r="G29">
            <v>1</v>
          </cell>
          <cell r="M29">
            <v>53469</v>
          </cell>
          <cell r="P29" t="str">
            <v>PeMS2016</v>
          </cell>
          <cell r="R29">
            <v>4</v>
          </cell>
          <cell r="S29">
            <v>14</v>
          </cell>
        </row>
        <row r="30">
          <cell r="E30">
            <v>27741</v>
          </cell>
          <cell r="F30">
            <v>1</v>
          </cell>
          <cell r="G30">
            <v>1</v>
          </cell>
          <cell r="M30">
            <v>39613</v>
          </cell>
          <cell r="P30" t="str">
            <v>PeMS2016</v>
          </cell>
          <cell r="R30">
            <v>4</v>
          </cell>
          <cell r="S30">
            <v>14</v>
          </cell>
        </row>
        <row r="31">
          <cell r="E31">
            <v>27742</v>
          </cell>
          <cell r="F31">
            <v>1</v>
          </cell>
          <cell r="G31">
            <v>1</v>
          </cell>
          <cell r="M31">
            <v>42725</v>
          </cell>
          <cell r="P31" t="str">
            <v>PeMS2016</v>
          </cell>
          <cell r="R31">
            <v>4</v>
          </cell>
          <cell r="S31">
            <v>14</v>
          </cell>
        </row>
        <row r="32">
          <cell r="E32">
            <v>9904</v>
          </cell>
          <cell r="F32">
            <v>1</v>
          </cell>
          <cell r="G32">
            <v>1</v>
          </cell>
          <cell r="M32">
            <v>38339</v>
          </cell>
          <cell r="P32" t="str">
            <v>PeMS2016</v>
          </cell>
          <cell r="R32">
            <v>4</v>
          </cell>
          <cell r="S32">
            <v>14</v>
          </cell>
        </row>
        <row r="33">
          <cell r="E33">
            <v>23435</v>
          </cell>
          <cell r="F33">
            <v>1</v>
          </cell>
          <cell r="G33">
            <v>1</v>
          </cell>
          <cell r="M33">
            <v>17480</v>
          </cell>
          <cell r="P33" t="str">
            <v>PeMS2016</v>
          </cell>
          <cell r="R33">
            <v>4</v>
          </cell>
          <cell r="S33">
            <v>14</v>
          </cell>
        </row>
        <row r="34">
          <cell r="E34">
            <v>27856</v>
          </cell>
          <cell r="F34">
            <v>1</v>
          </cell>
          <cell r="G34">
            <v>1</v>
          </cell>
          <cell r="M34">
            <v>32272</v>
          </cell>
          <cell r="P34" t="str">
            <v>Caltran</v>
          </cell>
          <cell r="R34">
            <v>4</v>
          </cell>
          <cell r="S34">
            <v>14</v>
          </cell>
        </row>
        <row r="35">
          <cell r="E35">
            <v>12823</v>
          </cell>
          <cell r="F35">
            <v>1</v>
          </cell>
          <cell r="G35">
            <v>1</v>
          </cell>
          <cell r="M35">
            <v>39222</v>
          </cell>
          <cell r="P35" t="str">
            <v>PeMS2016</v>
          </cell>
          <cell r="R35">
            <v>7</v>
          </cell>
          <cell r="S35">
            <v>7</v>
          </cell>
        </row>
        <row r="36">
          <cell r="E36">
            <v>21942</v>
          </cell>
          <cell r="F36">
            <v>1</v>
          </cell>
          <cell r="G36">
            <v>1</v>
          </cell>
          <cell r="M36">
            <v>28638</v>
          </cell>
          <cell r="P36" t="str">
            <v>PeMS2016</v>
          </cell>
          <cell r="R36">
            <v>7</v>
          </cell>
          <cell r="S36">
            <v>7</v>
          </cell>
        </row>
        <row r="37">
          <cell r="E37">
            <v>12837</v>
          </cell>
          <cell r="F37">
            <v>1</v>
          </cell>
          <cell r="G37">
            <v>1</v>
          </cell>
          <cell r="M37">
            <v>90467</v>
          </cell>
          <cell r="P37" t="str">
            <v>PeMS2016</v>
          </cell>
          <cell r="R37">
            <v>7</v>
          </cell>
          <cell r="S37">
            <v>15</v>
          </cell>
        </row>
        <row r="38">
          <cell r="E38">
            <v>8054</v>
          </cell>
          <cell r="F38">
            <v>1</v>
          </cell>
          <cell r="G38">
            <v>1</v>
          </cell>
          <cell r="M38">
            <v>76370</v>
          </cell>
          <cell r="P38" t="str">
            <v>PeMS2016</v>
          </cell>
          <cell r="R38">
            <v>7</v>
          </cell>
          <cell r="S38">
            <v>15</v>
          </cell>
        </row>
        <row r="39">
          <cell r="E39">
            <v>23557</v>
          </cell>
          <cell r="F39">
            <v>1</v>
          </cell>
          <cell r="G39">
            <v>1</v>
          </cell>
          <cell r="M39">
            <v>72027</v>
          </cell>
          <cell r="P39" t="str">
            <v>PeMS2016</v>
          </cell>
          <cell r="R39">
            <v>7</v>
          </cell>
          <cell r="S39">
            <v>15</v>
          </cell>
        </row>
        <row r="40">
          <cell r="E40">
            <v>8056</v>
          </cell>
          <cell r="F40">
            <v>1</v>
          </cell>
          <cell r="G40">
            <v>1</v>
          </cell>
          <cell r="M40">
            <v>84102</v>
          </cell>
          <cell r="P40" t="str">
            <v>PeMS2016</v>
          </cell>
          <cell r="R40">
            <v>7</v>
          </cell>
          <cell r="S40">
            <v>15</v>
          </cell>
        </row>
        <row r="41">
          <cell r="E41">
            <v>30080</v>
          </cell>
          <cell r="F41">
            <v>1</v>
          </cell>
          <cell r="G41">
            <v>1</v>
          </cell>
          <cell r="M41">
            <v>77112</v>
          </cell>
          <cell r="P41" t="str">
            <v>PeMS2016</v>
          </cell>
          <cell r="R41">
            <v>7</v>
          </cell>
          <cell r="S41">
            <v>15</v>
          </cell>
        </row>
        <row r="42">
          <cell r="E42">
            <v>474</v>
          </cell>
          <cell r="F42">
            <v>1</v>
          </cell>
          <cell r="G42">
            <v>1</v>
          </cell>
          <cell r="M42">
            <v>71505</v>
          </cell>
          <cell r="P42" t="str">
            <v>PeMS2016</v>
          </cell>
          <cell r="R42">
            <v>7</v>
          </cell>
          <cell r="S42">
            <v>15</v>
          </cell>
        </row>
        <row r="43">
          <cell r="E43">
            <v>8057</v>
          </cell>
          <cell r="F43">
            <v>1</v>
          </cell>
          <cell r="G43">
            <v>1</v>
          </cell>
          <cell r="M43">
            <v>73181</v>
          </cell>
          <cell r="P43" t="str">
            <v>PeMS2016</v>
          </cell>
          <cell r="R43">
            <v>7</v>
          </cell>
          <cell r="S43">
            <v>15</v>
          </cell>
        </row>
        <row r="44">
          <cell r="E44">
            <v>16430</v>
          </cell>
          <cell r="F44">
            <v>1</v>
          </cell>
          <cell r="G44">
            <v>1</v>
          </cell>
          <cell r="M44">
            <v>57701</v>
          </cell>
          <cell r="P44" t="str">
            <v>PeMS2016</v>
          </cell>
          <cell r="R44">
            <v>7</v>
          </cell>
          <cell r="S44">
            <v>15</v>
          </cell>
        </row>
        <row r="45">
          <cell r="E45">
            <v>16427</v>
          </cell>
          <cell r="F45">
            <v>1</v>
          </cell>
          <cell r="G45">
            <v>1</v>
          </cell>
          <cell r="M45">
            <v>75199</v>
          </cell>
          <cell r="P45" t="str">
            <v>Caltran</v>
          </cell>
          <cell r="R45">
            <v>7</v>
          </cell>
          <cell r="S45">
            <v>15</v>
          </cell>
        </row>
        <row r="46">
          <cell r="E46">
            <v>29183</v>
          </cell>
          <cell r="F46">
            <v>1</v>
          </cell>
          <cell r="G46">
            <v>1</v>
          </cell>
          <cell r="M46">
            <v>67026</v>
          </cell>
          <cell r="P46" t="str">
            <v>PeMS2016</v>
          </cell>
          <cell r="R46">
            <v>7</v>
          </cell>
          <cell r="S46">
            <v>15</v>
          </cell>
        </row>
        <row r="47">
          <cell r="E47">
            <v>3207</v>
          </cell>
          <cell r="F47">
            <v>1</v>
          </cell>
          <cell r="G47">
            <v>1</v>
          </cell>
          <cell r="M47">
            <v>75792</v>
          </cell>
          <cell r="P47" t="str">
            <v>Caltran</v>
          </cell>
          <cell r="R47">
            <v>7</v>
          </cell>
          <cell r="S47">
            <v>15</v>
          </cell>
        </row>
        <row r="48">
          <cell r="E48">
            <v>8839</v>
          </cell>
          <cell r="F48">
            <v>1</v>
          </cell>
          <cell r="G48">
            <v>1</v>
          </cell>
          <cell r="M48">
            <v>59377</v>
          </cell>
          <cell r="P48" t="str">
            <v>PeMS2016</v>
          </cell>
          <cell r="R48">
            <v>7</v>
          </cell>
          <cell r="S48">
            <v>18</v>
          </cell>
        </row>
        <row r="49">
          <cell r="E49">
            <v>8058</v>
          </cell>
          <cell r="F49">
            <v>1</v>
          </cell>
          <cell r="G49">
            <v>1</v>
          </cell>
          <cell r="M49">
            <v>69572</v>
          </cell>
          <cell r="P49" t="str">
            <v>PeMS2016</v>
          </cell>
          <cell r="R49">
            <v>7</v>
          </cell>
          <cell r="S49">
            <v>18</v>
          </cell>
        </row>
        <row r="50">
          <cell r="E50">
            <v>8059</v>
          </cell>
          <cell r="F50">
            <v>1</v>
          </cell>
          <cell r="G50">
            <v>1</v>
          </cell>
          <cell r="M50">
            <v>63451</v>
          </cell>
          <cell r="P50" t="str">
            <v>PeMS2016</v>
          </cell>
          <cell r="R50">
            <v>7</v>
          </cell>
          <cell r="S50">
            <v>18</v>
          </cell>
        </row>
        <row r="51">
          <cell r="E51">
            <v>8834</v>
          </cell>
          <cell r="F51">
            <v>1</v>
          </cell>
          <cell r="G51">
            <v>1</v>
          </cell>
          <cell r="M51">
            <v>52703</v>
          </cell>
          <cell r="P51" t="str">
            <v>PeMS2016</v>
          </cell>
          <cell r="R51">
            <v>7</v>
          </cell>
          <cell r="S51">
            <v>18</v>
          </cell>
        </row>
        <row r="52">
          <cell r="E52">
            <v>27248</v>
          </cell>
          <cell r="F52">
            <v>1</v>
          </cell>
          <cell r="G52">
            <v>1</v>
          </cell>
          <cell r="M52">
            <v>52703</v>
          </cell>
          <cell r="P52" t="str">
            <v>PeMS2016</v>
          </cell>
          <cell r="R52">
            <v>7</v>
          </cell>
          <cell r="S52">
            <v>18</v>
          </cell>
        </row>
        <row r="53">
          <cell r="E53">
            <v>28849</v>
          </cell>
          <cell r="F53">
            <v>1</v>
          </cell>
          <cell r="G53">
            <v>1</v>
          </cell>
          <cell r="M53">
            <v>62492</v>
          </cell>
          <cell r="P53" t="str">
            <v>PeMS2016</v>
          </cell>
          <cell r="R53">
            <v>7</v>
          </cell>
          <cell r="S53">
            <v>18</v>
          </cell>
        </row>
        <row r="54">
          <cell r="E54">
            <v>16564</v>
          </cell>
          <cell r="F54">
            <v>1</v>
          </cell>
          <cell r="G54">
            <v>1</v>
          </cell>
          <cell r="M54">
            <v>57525</v>
          </cell>
          <cell r="P54" t="str">
            <v>PeMS2016</v>
          </cell>
          <cell r="R54">
            <v>7</v>
          </cell>
          <cell r="S54">
            <v>18</v>
          </cell>
        </row>
        <row r="55">
          <cell r="E55">
            <v>12578</v>
          </cell>
          <cell r="F55">
            <v>1</v>
          </cell>
          <cell r="G55">
            <v>1</v>
          </cell>
          <cell r="M55">
            <v>54623</v>
          </cell>
          <cell r="P55" t="str">
            <v>PeMS2016</v>
          </cell>
          <cell r="R55">
            <v>6</v>
          </cell>
          <cell r="S55">
            <v>12</v>
          </cell>
        </row>
        <row r="56">
          <cell r="E56">
            <v>12579</v>
          </cell>
          <cell r="F56">
            <v>1</v>
          </cell>
          <cell r="G56">
            <v>1</v>
          </cell>
          <cell r="M56">
            <v>62787</v>
          </cell>
          <cell r="P56" t="str">
            <v>PeMS2016</v>
          </cell>
          <cell r="R56">
            <v>6</v>
          </cell>
          <cell r="S56">
            <v>12</v>
          </cell>
        </row>
        <row r="57">
          <cell r="E57">
            <v>12571</v>
          </cell>
          <cell r="F57">
            <v>1</v>
          </cell>
          <cell r="G57">
            <v>1</v>
          </cell>
          <cell r="M57">
            <v>71153</v>
          </cell>
          <cell r="P57" t="str">
            <v>Caltran</v>
          </cell>
          <cell r="R57">
            <v>6</v>
          </cell>
          <cell r="S57">
            <v>12</v>
          </cell>
        </row>
        <row r="58">
          <cell r="E58">
            <v>28540</v>
          </cell>
          <cell r="F58">
            <v>1</v>
          </cell>
          <cell r="G58">
            <v>1</v>
          </cell>
          <cell r="M58">
            <v>55363</v>
          </cell>
          <cell r="P58" t="str">
            <v>PeMS2016</v>
          </cell>
          <cell r="R58">
            <v>6</v>
          </cell>
          <cell r="S58">
            <v>12</v>
          </cell>
        </row>
        <row r="59">
          <cell r="E59">
            <v>27543</v>
          </cell>
          <cell r="F59">
            <v>1</v>
          </cell>
          <cell r="G59">
            <v>1</v>
          </cell>
          <cell r="M59">
            <v>65262</v>
          </cell>
          <cell r="P59" t="str">
            <v>Caltran</v>
          </cell>
          <cell r="R59">
            <v>6</v>
          </cell>
          <cell r="S59">
            <v>12</v>
          </cell>
        </row>
        <row r="60">
          <cell r="E60">
            <v>28534</v>
          </cell>
          <cell r="F60">
            <v>1</v>
          </cell>
          <cell r="G60">
            <v>1</v>
          </cell>
          <cell r="M60">
            <v>57358</v>
          </cell>
          <cell r="P60" t="str">
            <v>PeMS2016</v>
          </cell>
          <cell r="R60">
            <v>6</v>
          </cell>
          <cell r="S60">
            <v>12</v>
          </cell>
        </row>
        <row r="61">
          <cell r="E61">
            <v>12547</v>
          </cell>
          <cell r="F61">
            <v>1</v>
          </cell>
          <cell r="G61">
            <v>1</v>
          </cell>
          <cell r="M61">
            <v>53689</v>
          </cell>
          <cell r="P61" t="str">
            <v>PeMS2016</v>
          </cell>
          <cell r="R61">
            <v>6</v>
          </cell>
          <cell r="S61">
            <v>12</v>
          </cell>
        </row>
        <row r="62">
          <cell r="E62">
            <v>14232</v>
          </cell>
          <cell r="F62">
            <v>1</v>
          </cell>
          <cell r="G62">
            <v>1</v>
          </cell>
          <cell r="M62">
            <v>42674</v>
          </cell>
          <cell r="P62" t="str">
            <v>Caltran</v>
          </cell>
          <cell r="R62">
            <v>2</v>
          </cell>
          <cell r="S62">
            <v>14</v>
          </cell>
        </row>
        <row r="63">
          <cell r="E63">
            <v>13046</v>
          </cell>
          <cell r="F63">
            <v>1</v>
          </cell>
          <cell r="G63">
            <v>1</v>
          </cell>
          <cell r="M63">
            <v>56222</v>
          </cell>
          <cell r="P63" t="str">
            <v>Caltran</v>
          </cell>
          <cell r="R63">
            <v>5</v>
          </cell>
          <cell r="S63">
            <v>19</v>
          </cell>
        </row>
        <row r="64">
          <cell r="E64">
            <v>13037</v>
          </cell>
          <cell r="F64">
            <v>1</v>
          </cell>
          <cell r="G64">
            <v>1</v>
          </cell>
          <cell r="M64">
            <v>53712</v>
          </cell>
          <cell r="P64" t="str">
            <v>Caltran</v>
          </cell>
          <cell r="R64">
            <v>5</v>
          </cell>
          <cell r="S64">
            <v>19</v>
          </cell>
        </row>
        <row r="65">
          <cell r="E65">
            <v>9036</v>
          </cell>
          <cell r="F65">
            <v>1</v>
          </cell>
          <cell r="G65">
            <v>1</v>
          </cell>
          <cell r="M65">
            <v>37734</v>
          </cell>
          <cell r="P65" t="str">
            <v>Caltran</v>
          </cell>
          <cell r="R65">
            <v>5</v>
          </cell>
          <cell r="S65">
            <v>16</v>
          </cell>
        </row>
        <row r="66">
          <cell r="E66">
            <v>7664</v>
          </cell>
          <cell r="F66">
            <v>1</v>
          </cell>
          <cell r="G66">
            <v>1</v>
          </cell>
          <cell r="M66">
            <v>37337</v>
          </cell>
          <cell r="P66" t="str">
            <v>PeMS2016</v>
          </cell>
          <cell r="R66">
            <v>3</v>
          </cell>
          <cell r="S66">
            <v>14</v>
          </cell>
        </row>
        <row r="67">
          <cell r="E67">
            <v>7665</v>
          </cell>
          <cell r="F67">
            <v>1</v>
          </cell>
          <cell r="G67">
            <v>1</v>
          </cell>
          <cell r="M67">
            <v>32510</v>
          </cell>
          <cell r="P67" t="str">
            <v>PeMS2016</v>
          </cell>
          <cell r="R67">
            <v>3</v>
          </cell>
          <cell r="S67">
            <v>14</v>
          </cell>
        </row>
        <row r="68">
          <cell r="E68">
            <v>11382</v>
          </cell>
          <cell r="F68">
            <v>1</v>
          </cell>
          <cell r="G68">
            <v>1</v>
          </cell>
          <cell r="M68">
            <v>39215</v>
          </cell>
          <cell r="P68" t="str">
            <v>Caltran</v>
          </cell>
          <cell r="R68">
            <v>3</v>
          </cell>
          <cell r="S68">
            <v>14</v>
          </cell>
        </row>
        <row r="69">
          <cell r="E69">
            <v>16354</v>
          </cell>
          <cell r="F69">
            <v>1</v>
          </cell>
          <cell r="G69">
            <v>1</v>
          </cell>
          <cell r="M69">
            <v>30319</v>
          </cell>
          <cell r="P69" t="str">
            <v>PeMS2016</v>
          </cell>
          <cell r="R69">
            <v>3</v>
          </cell>
          <cell r="S69">
            <v>14</v>
          </cell>
        </row>
        <row r="70">
          <cell r="E70">
            <v>16352</v>
          </cell>
          <cell r="F70">
            <v>1</v>
          </cell>
          <cell r="G70">
            <v>1</v>
          </cell>
          <cell r="M70">
            <v>39527</v>
          </cell>
          <cell r="P70" t="str">
            <v>Caltran</v>
          </cell>
          <cell r="R70">
            <v>3</v>
          </cell>
          <cell r="S70">
            <v>14</v>
          </cell>
        </row>
        <row r="71">
          <cell r="E71">
            <v>29171</v>
          </cell>
          <cell r="F71">
            <v>1</v>
          </cell>
          <cell r="G71">
            <v>1</v>
          </cell>
          <cell r="M71">
            <v>30212</v>
          </cell>
          <cell r="P71" t="str">
            <v>PeMS2016</v>
          </cell>
          <cell r="R71">
            <v>3</v>
          </cell>
          <cell r="S71">
            <v>14</v>
          </cell>
        </row>
        <row r="72">
          <cell r="E72">
            <v>29172</v>
          </cell>
          <cell r="F72">
            <v>1</v>
          </cell>
          <cell r="G72">
            <v>1</v>
          </cell>
          <cell r="M72">
            <v>30345</v>
          </cell>
          <cell r="P72" t="str">
            <v>PeMS2016</v>
          </cell>
          <cell r="R72">
            <v>3</v>
          </cell>
          <cell r="S72">
            <v>14</v>
          </cell>
        </row>
        <row r="73">
          <cell r="E73">
            <v>16351</v>
          </cell>
          <cell r="F73">
            <v>1</v>
          </cell>
          <cell r="G73">
            <v>1</v>
          </cell>
          <cell r="M73">
            <v>36142</v>
          </cell>
          <cell r="P73" t="str">
            <v>PeMS2016</v>
          </cell>
          <cell r="R73">
            <v>3</v>
          </cell>
          <cell r="S73">
            <v>14</v>
          </cell>
        </row>
        <row r="74">
          <cell r="E74">
            <v>16358</v>
          </cell>
          <cell r="F74">
            <v>1</v>
          </cell>
          <cell r="G74">
            <v>1</v>
          </cell>
          <cell r="M74">
            <v>32989</v>
          </cell>
          <cell r="P74" t="str">
            <v>Caltran</v>
          </cell>
          <cell r="R74">
            <v>3</v>
          </cell>
          <cell r="S74">
            <v>14</v>
          </cell>
        </row>
        <row r="75">
          <cell r="E75">
            <v>16359</v>
          </cell>
          <cell r="F75">
            <v>1</v>
          </cell>
          <cell r="G75">
            <v>1</v>
          </cell>
          <cell r="M75">
            <v>35767</v>
          </cell>
          <cell r="P75" t="str">
            <v>PeMS2016</v>
          </cell>
          <cell r="R75">
            <v>3</v>
          </cell>
          <cell r="S75">
            <v>14</v>
          </cell>
        </row>
        <row r="76">
          <cell r="E76">
            <v>16357</v>
          </cell>
          <cell r="F76">
            <v>1</v>
          </cell>
          <cell r="G76">
            <v>1</v>
          </cell>
          <cell r="M76">
            <v>37504</v>
          </cell>
          <cell r="P76" t="str">
            <v>Caltran</v>
          </cell>
          <cell r="R76">
            <v>3</v>
          </cell>
          <cell r="S76">
            <v>14</v>
          </cell>
        </row>
        <row r="77">
          <cell r="E77">
            <v>29167</v>
          </cell>
          <cell r="F77">
            <v>1</v>
          </cell>
          <cell r="G77">
            <v>1</v>
          </cell>
          <cell r="M77">
            <v>36023</v>
          </cell>
          <cell r="P77" t="str">
            <v>PeMS2016</v>
          </cell>
          <cell r="R77">
            <v>3</v>
          </cell>
          <cell r="S77">
            <v>14</v>
          </cell>
        </row>
        <row r="78">
          <cell r="E78">
            <v>8647</v>
          </cell>
          <cell r="F78">
            <v>1</v>
          </cell>
          <cell r="G78">
            <v>1</v>
          </cell>
          <cell r="M78">
            <v>43256</v>
          </cell>
          <cell r="P78" t="str">
            <v>Caltran</v>
          </cell>
          <cell r="R78">
            <v>3</v>
          </cell>
          <cell r="S78">
            <v>14</v>
          </cell>
        </row>
        <row r="79">
          <cell r="E79">
            <v>457</v>
          </cell>
          <cell r="F79">
            <v>1</v>
          </cell>
          <cell r="G79">
            <v>1</v>
          </cell>
          <cell r="M79">
            <v>40336</v>
          </cell>
          <cell r="P79" t="str">
            <v>PeMS2016</v>
          </cell>
          <cell r="R79">
            <v>3</v>
          </cell>
          <cell r="S79">
            <v>14</v>
          </cell>
        </row>
        <row r="80">
          <cell r="E80">
            <v>7666</v>
          </cell>
          <cell r="F80">
            <v>1</v>
          </cell>
          <cell r="G80">
            <v>1</v>
          </cell>
          <cell r="M80">
            <v>46982</v>
          </cell>
          <cell r="P80" t="str">
            <v>Caltran</v>
          </cell>
          <cell r="R80">
            <v>3</v>
          </cell>
          <cell r="S80">
            <v>14</v>
          </cell>
        </row>
        <row r="81">
          <cell r="E81">
            <v>14176</v>
          </cell>
          <cell r="F81">
            <v>1</v>
          </cell>
          <cell r="G81">
            <v>1</v>
          </cell>
          <cell r="M81">
            <v>57418</v>
          </cell>
          <cell r="P81" t="str">
            <v>Caltran</v>
          </cell>
          <cell r="R81">
            <v>2</v>
          </cell>
          <cell r="S81">
            <v>19</v>
          </cell>
        </row>
        <row r="82">
          <cell r="E82">
            <v>14155</v>
          </cell>
          <cell r="F82">
            <v>1</v>
          </cell>
          <cell r="G82">
            <v>1</v>
          </cell>
          <cell r="M82">
            <v>53861</v>
          </cell>
          <cell r="P82" t="str">
            <v>PeMS2016</v>
          </cell>
          <cell r="R82">
            <v>2</v>
          </cell>
          <cell r="S82">
            <v>19</v>
          </cell>
        </row>
        <row r="83">
          <cell r="E83">
            <v>14144</v>
          </cell>
          <cell r="F83">
            <v>1</v>
          </cell>
          <cell r="G83">
            <v>1</v>
          </cell>
          <cell r="M83">
            <v>60968</v>
          </cell>
          <cell r="P83" t="str">
            <v>PeMS2016</v>
          </cell>
          <cell r="R83">
            <v>2</v>
          </cell>
          <cell r="S83">
            <v>19</v>
          </cell>
        </row>
        <row r="84">
          <cell r="E84">
            <v>14142</v>
          </cell>
          <cell r="F84">
            <v>1</v>
          </cell>
          <cell r="G84">
            <v>1</v>
          </cell>
          <cell r="M84">
            <v>68659</v>
          </cell>
          <cell r="P84" t="str">
            <v>Caltran</v>
          </cell>
          <cell r="R84">
            <v>2</v>
          </cell>
          <cell r="S84">
            <v>19</v>
          </cell>
        </row>
        <row r="85">
          <cell r="E85">
            <v>28675</v>
          </cell>
          <cell r="F85">
            <v>1</v>
          </cell>
          <cell r="G85">
            <v>1</v>
          </cell>
          <cell r="M85">
            <v>64676</v>
          </cell>
          <cell r="P85" t="str">
            <v>PeMS2016</v>
          </cell>
          <cell r="R85">
            <v>2</v>
          </cell>
          <cell r="S85">
            <v>11</v>
          </cell>
        </row>
        <row r="86">
          <cell r="E86">
            <v>28677</v>
          </cell>
          <cell r="F86">
            <v>1</v>
          </cell>
          <cell r="G86">
            <v>1</v>
          </cell>
          <cell r="M86">
            <v>73385</v>
          </cell>
          <cell r="P86" t="str">
            <v>Caltran</v>
          </cell>
          <cell r="R86">
            <v>2</v>
          </cell>
          <cell r="S86">
            <v>11</v>
          </cell>
        </row>
        <row r="87">
          <cell r="E87">
            <v>27956</v>
          </cell>
          <cell r="F87">
            <v>1</v>
          </cell>
          <cell r="G87">
            <v>1</v>
          </cell>
          <cell r="M87">
            <v>54044</v>
          </cell>
          <cell r="P87" t="str">
            <v>Caltran</v>
          </cell>
          <cell r="R87">
            <v>2</v>
          </cell>
          <cell r="S87">
            <v>2</v>
          </cell>
        </row>
        <row r="88">
          <cell r="E88">
            <v>27223</v>
          </cell>
          <cell r="F88">
            <v>1</v>
          </cell>
          <cell r="G88">
            <v>1</v>
          </cell>
          <cell r="M88">
            <v>40655</v>
          </cell>
          <cell r="P88" t="str">
            <v>Caltran</v>
          </cell>
          <cell r="R88">
            <v>5</v>
          </cell>
          <cell r="S88">
            <v>16</v>
          </cell>
        </row>
        <row r="89">
          <cell r="E89">
            <v>27241</v>
          </cell>
          <cell r="F89">
            <v>1</v>
          </cell>
          <cell r="G89">
            <v>1</v>
          </cell>
          <cell r="M89">
            <v>41819</v>
          </cell>
          <cell r="P89" t="str">
            <v>Caltran</v>
          </cell>
          <cell r="R89">
            <v>5</v>
          </cell>
          <cell r="S89">
            <v>16</v>
          </cell>
        </row>
        <row r="90">
          <cell r="E90">
            <v>15277</v>
          </cell>
          <cell r="F90">
            <v>1</v>
          </cell>
          <cell r="G90">
            <v>1</v>
          </cell>
          <cell r="M90">
            <v>44548</v>
          </cell>
          <cell r="P90" t="str">
            <v>Caltran</v>
          </cell>
          <cell r="R90">
            <v>5</v>
          </cell>
          <cell r="S90">
            <v>14</v>
          </cell>
        </row>
        <row r="91">
          <cell r="E91">
            <v>11123</v>
          </cell>
          <cell r="F91">
            <v>1</v>
          </cell>
          <cell r="G91">
            <v>1</v>
          </cell>
          <cell r="M91">
            <v>44181</v>
          </cell>
          <cell r="P91" t="str">
            <v>Caltran</v>
          </cell>
          <cell r="R91">
            <v>5</v>
          </cell>
          <cell r="S91">
            <v>16</v>
          </cell>
        </row>
        <row r="92">
          <cell r="E92">
            <v>7501</v>
          </cell>
          <cell r="F92">
            <v>1</v>
          </cell>
          <cell r="G92">
            <v>1</v>
          </cell>
          <cell r="M92">
            <v>41779</v>
          </cell>
          <cell r="P92" t="str">
            <v>PeMS2016</v>
          </cell>
          <cell r="R92">
            <v>3</v>
          </cell>
          <cell r="S92">
            <v>14</v>
          </cell>
        </row>
        <row r="93">
          <cell r="E93">
            <v>15238</v>
          </cell>
          <cell r="F93">
            <v>1</v>
          </cell>
          <cell r="G93">
            <v>1</v>
          </cell>
          <cell r="M93">
            <v>52580</v>
          </cell>
          <cell r="P93" t="str">
            <v>Caltran</v>
          </cell>
          <cell r="R93">
            <v>3</v>
          </cell>
          <cell r="S93">
            <v>14</v>
          </cell>
        </row>
        <row r="94">
          <cell r="E94">
            <v>8103</v>
          </cell>
          <cell r="F94">
            <v>1</v>
          </cell>
          <cell r="G94">
            <v>1</v>
          </cell>
          <cell r="M94">
            <v>52138</v>
          </cell>
          <cell r="P94" t="str">
            <v>Caltran</v>
          </cell>
          <cell r="R94">
            <v>3</v>
          </cell>
          <cell r="S94">
            <v>14</v>
          </cell>
        </row>
        <row r="95">
          <cell r="E95">
            <v>25938</v>
          </cell>
          <cell r="F95">
            <v>1</v>
          </cell>
          <cell r="G95">
            <v>1</v>
          </cell>
          <cell r="M95">
            <v>55889</v>
          </cell>
          <cell r="P95" t="str">
            <v>Caltran</v>
          </cell>
          <cell r="R95">
            <v>3</v>
          </cell>
          <cell r="S95">
            <v>14</v>
          </cell>
        </row>
        <row r="96">
          <cell r="E96">
            <v>9029</v>
          </cell>
          <cell r="F96">
            <v>1</v>
          </cell>
          <cell r="G96">
            <v>1</v>
          </cell>
          <cell r="M96">
            <v>55839</v>
          </cell>
          <cell r="P96" t="str">
            <v>PeMS2016</v>
          </cell>
          <cell r="R96">
            <v>3</v>
          </cell>
          <cell r="S96">
            <v>14</v>
          </cell>
        </row>
        <row r="97">
          <cell r="E97">
            <v>23867</v>
          </cell>
          <cell r="F97">
            <v>1</v>
          </cell>
          <cell r="G97">
            <v>1</v>
          </cell>
          <cell r="M97">
            <v>44323</v>
          </cell>
          <cell r="P97" t="str">
            <v>PeMS2016</v>
          </cell>
          <cell r="R97">
            <v>3</v>
          </cell>
          <cell r="S97">
            <v>14</v>
          </cell>
        </row>
        <row r="98">
          <cell r="E98">
            <v>24091</v>
          </cell>
          <cell r="F98">
            <v>1</v>
          </cell>
          <cell r="G98">
            <v>1</v>
          </cell>
          <cell r="M98">
            <v>56148</v>
          </cell>
          <cell r="P98" t="str">
            <v>Caltran</v>
          </cell>
          <cell r="R98">
            <v>3</v>
          </cell>
          <cell r="S98">
            <v>14</v>
          </cell>
        </row>
        <row r="99">
          <cell r="E99">
            <v>11106</v>
          </cell>
          <cell r="F99">
            <v>1</v>
          </cell>
          <cell r="G99">
            <v>1</v>
          </cell>
          <cell r="M99">
            <v>59604</v>
          </cell>
          <cell r="P99" t="str">
            <v>Caltran</v>
          </cell>
          <cell r="R99">
            <v>3</v>
          </cell>
          <cell r="S99">
            <v>14</v>
          </cell>
        </row>
        <row r="100">
          <cell r="E100">
            <v>11102</v>
          </cell>
          <cell r="F100">
            <v>1</v>
          </cell>
          <cell r="G100">
            <v>1</v>
          </cell>
          <cell r="M100">
            <v>66386</v>
          </cell>
          <cell r="P100" t="str">
            <v>PeMS2016</v>
          </cell>
          <cell r="R100">
            <v>3</v>
          </cell>
          <cell r="S100">
            <v>14</v>
          </cell>
        </row>
        <row r="101">
          <cell r="E101">
            <v>11100</v>
          </cell>
          <cell r="F101">
            <v>1</v>
          </cell>
          <cell r="G101">
            <v>1</v>
          </cell>
          <cell r="M101">
            <v>26878</v>
          </cell>
          <cell r="P101" t="str">
            <v>PeMS2016</v>
          </cell>
          <cell r="R101">
            <v>3</v>
          </cell>
          <cell r="S101">
            <v>14</v>
          </cell>
        </row>
        <row r="102">
          <cell r="E102">
            <v>15157</v>
          </cell>
          <cell r="F102">
            <v>1</v>
          </cell>
          <cell r="G102">
            <v>1</v>
          </cell>
          <cell r="M102">
            <v>44593</v>
          </cell>
          <cell r="P102" t="str">
            <v>PeMS2016</v>
          </cell>
          <cell r="R102">
            <v>3</v>
          </cell>
          <cell r="S102">
            <v>14</v>
          </cell>
        </row>
        <row r="103">
          <cell r="E103">
            <v>28868</v>
          </cell>
          <cell r="F103">
            <v>1</v>
          </cell>
          <cell r="G103">
            <v>1</v>
          </cell>
          <cell r="M103">
            <v>37175</v>
          </cell>
          <cell r="P103" t="str">
            <v>PeMS2016</v>
          </cell>
          <cell r="R103">
            <v>3</v>
          </cell>
          <cell r="S103">
            <v>14</v>
          </cell>
        </row>
        <row r="104">
          <cell r="E104">
            <v>28280</v>
          </cell>
          <cell r="F104">
            <v>1</v>
          </cell>
          <cell r="G104">
            <v>1</v>
          </cell>
          <cell r="M104">
            <v>43400</v>
          </cell>
          <cell r="P104" t="str">
            <v>PeMS2016</v>
          </cell>
          <cell r="R104">
            <v>3</v>
          </cell>
          <cell r="S104">
            <v>14</v>
          </cell>
        </row>
        <row r="105">
          <cell r="E105">
            <v>28279</v>
          </cell>
          <cell r="F105">
            <v>1</v>
          </cell>
          <cell r="G105">
            <v>1</v>
          </cell>
          <cell r="M105">
            <v>36501</v>
          </cell>
          <cell r="P105" t="str">
            <v>PeMS2016</v>
          </cell>
          <cell r="R105">
            <v>3</v>
          </cell>
          <cell r="S105">
            <v>14</v>
          </cell>
        </row>
        <row r="106">
          <cell r="E106">
            <v>13438</v>
          </cell>
          <cell r="F106">
            <v>1</v>
          </cell>
          <cell r="G106">
            <v>1</v>
          </cell>
          <cell r="M106">
            <v>55871</v>
          </cell>
          <cell r="P106" t="str">
            <v>PeMS2016</v>
          </cell>
          <cell r="R106">
            <v>2</v>
          </cell>
          <cell r="S106">
            <v>14</v>
          </cell>
        </row>
        <row r="107">
          <cell r="E107">
            <v>16046</v>
          </cell>
          <cell r="F107">
            <v>1</v>
          </cell>
          <cell r="G107">
            <v>1</v>
          </cell>
          <cell r="M107">
            <v>56453</v>
          </cell>
          <cell r="P107" t="str">
            <v>PeMS2016</v>
          </cell>
          <cell r="R107">
            <v>2</v>
          </cell>
          <cell r="S107">
            <v>14</v>
          </cell>
        </row>
        <row r="108">
          <cell r="E108">
            <v>16038</v>
          </cell>
          <cell r="F108">
            <v>1</v>
          </cell>
          <cell r="G108">
            <v>1</v>
          </cell>
          <cell r="M108">
            <v>93311</v>
          </cell>
          <cell r="P108" t="str">
            <v>PeMS2016</v>
          </cell>
          <cell r="R108">
            <v>3</v>
          </cell>
          <cell r="S108">
            <v>14</v>
          </cell>
        </row>
        <row r="109">
          <cell r="E109">
            <v>15714</v>
          </cell>
          <cell r="F109">
            <v>1</v>
          </cell>
          <cell r="G109">
            <v>1</v>
          </cell>
          <cell r="M109">
            <v>103793</v>
          </cell>
          <cell r="P109" t="str">
            <v>PeMS2016</v>
          </cell>
          <cell r="R109">
            <v>3</v>
          </cell>
          <cell r="S109">
            <v>14</v>
          </cell>
        </row>
        <row r="110">
          <cell r="E110">
            <v>15690</v>
          </cell>
          <cell r="F110">
            <v>1</v>
          </cell>
          <cell r="G110">
            <v>1</v>
          </cell>
          <cell r="M110">
            <v>65122</v>
          </cell>
          <cell r="P110" t="str">
            <v>PeMS2016</v>
          </cell>
          <cell r="R110">
            <v>3</v>
          </cell>
          <cell r="S110">
            <v>14</v>
          </cell>
        </row>
        <row r="111">
          <cell r="E111">
            <v>8821</v>
          </cell>
          <cell r="F111">
            <v>1</v>
          </cell>
          <cell r="G111">
            <v>1</v>
          </cell>
          <cell r="M111">
            <v>80552</v>
          </cell>
          <cell r="P111" t="str">
            <v>PeMS2016</v>
          </cell>
          <cell r="R111">
            <v>3</v>
          </cell>
          <cell r="S111">
            <v>14</v>
          </cell>
        </row>
        <row r="112">
          <cell r="E112">
            <v>8825</v>
          </cell>
          <cell r="F112">
            <v>1</v>
          </cell>
          <cell r="G112">
            <v>1</v>
          </cell>
          <cell r="M112">
            <v>73380</v>
          </cell>
          <cell r="P112" t="str">
            <v>PeMS2016</v>
          </cell>
          <cell r="R112">
            <v>3</v>
          </cell>
          <cell r="S112">
            <v>14</v>
          </cell>
        </row>
        <row r="113">
          <cell r="E113">
            <v>15317</v>
          </cell>
          <cell r="F113">
            <v>1</v>
          </cell>
          <cell r="G113">
            <v>1</v>
          </cell>
          <cell r="M113">
            <v>74450</v>
          </cell>
          <cell r="P113" t="str">
            <v>PeMS2016</v>
          </cell>
          <cell r="R113">
            <v>3</v>
          </cell>
          <cell r="S113">
            <v>14</v>
          </cell>
        </row>
        <row r="114">
          <cell r="E114">
            <v>15206</v>
          </cell>
          <cell r="F114">
            <v>1</v>
          </cell>
          <cell r="G114">
            <v>1</v>
          </cell>
          <cell r="M114">
            <v>64571</v>
          </cell>
          <cell r="P114" t="str">
            <v>PeMS2016</v>
          </cell>
          <cell r="R114">
            <v>3</v>
          </cell>
          <cell r="S114">
            <v>14</v>
          </cell>
        </row>
        <row r="115">
          <cell r="E115">
            <v>11483</v>
          </cell>
          <cell r="F115">
            <v>1</v>
          </cell>
          <cell r="G115">
            <v>1</v>
          </cell>
          <cell r="M115">
            <v>62798</v>
          </cell>
          <cell r="P115" t="str">
            <v>Caltran</v>
          </cell>
          <cell r="R115">
            <v>3</v>
          </cell>
          <cell r="S115">
            <v>14</v>
          </cell>
        </row>
        <row r="116">
          <cell r="E116">
            <v>9483</v>
          </cell>
          <cell r="F116">
            <v>1</v>
          </cell>
          <cell r="G116">
            <v>4</v>
          </cell>
          <cell r="M116">
            <v>4818</v>
          </cell>
          <cell r="P116" t="str">
            <v>SANDAG</v>
          </cell>
          <cell r="R116">
            <v>4</v>
          </cell>
          <cell r="S116">
            <v>2</v>
          </cell>
        </row>
        <row r="117">
          <cell r="E117">
            <v>9509</v>
          </cell>
          <cell r="F117">
            <v>1</v>
          </cell>
          <cell r="G117">
            <v>4</v>
          </cell>
          <cell r="M117">
            <v>6412</v>
          </cell>
          <cell r="P117" t="str">
            <v>SANDAG</v>
          </cell>
          <cell r="R117">
            <v>4</v>
          </cell>
          <cell r="S117">
            <v>2</v>
          </cell>
        </row>
        <row r="118">
          <cell r="E118">
            <v>9519</v>
          </cell>
          <cell r="F118">
            <v>1</v>
          </cell>
          <cell r="G118">
            <v>4</v>
          </cell>
          <cell r="M118">
            <v>10237</v>
          </cell>
          <cell r="P118" t="str">
            <v>SANDAG</v>
          </cell>
          <cell r="R118">
            <v>4</v>
          </cell>
          <cell r="S118">
            <v>2</v>
          </cell>
        </row>
        <row r="119">
          <cell r="E119">
            <v>9143</v>
          </cell>
          <cell r="F119">
            <v>1</v>
          </cell>
          <cell r="G119">
            <v>4</v>
          </cell>
          <cell r="M119">
            <v>14591</v>
          </cell>
          <cell r="P119" t="str">
            <v>SANDAG</v>
          </cell>
          <cell r="R119">
            <v>4</v>
          </cell>
          <cell r="S119">
            <v>2</v>
          </cell>
        </row>
        <row r="120">
          <cell r="E120">
            <v>10255</v>
          </cell>
          <cell r="F120">
            <v>1</v>
          </cell>
          <cell r="G120">
            <v>4</v>
          </cell>
          <cell r="M120">
            <v>17200</v>
          </cell>
          <cell r="P120" t="str">
            <v>SANDAG</v>
          </cell>
          <cell r="R120">
            <v>4</v>
          </cell>
          <cell r="S120">
            <v>19</v>
          </cell>
        </row>
        <row r="121">
          <cell r="E121">
            <v>10257</v>
          </cell>
          <cell r="F121">
            <v>1</v>
          </cell>
          <cell r="G121">
            <v>4</v>
          </cell>
          <cell r="M121">
            <v>19075</v>
          </cell>
          <cell r="P121" t="str">
            <v>SANDAG</v>
          </cell>
          <cell r="R121">
            <v>4</v>
          </cell>
          <cell r="S121">
            <v>19</v>
          </cell>
        </row>
        <row r="122">
          <cell r="E122">
            <v>7190</v>
          </cell>
          <cell r="F122">
            <v>1</v>
          </cell>
          <cell r="G122">
            <v>1</v>
          </cell>
          <cell r="M122">
            <v>55161</v>
          </cell>
          <cell r="P122" t="str">
            <v>Caltran</v>
          </cell>
          <cell r="R122">
            <v>2</v>
          </cell>
          <cell r="S122">
            <v>19</v>
          </cell>
        </row>
        <row r="123">
          <cell r="E123">
            <v>7215</v>
          </cell>
          <cell r="F123">
            <v>1</v>
          </cell>
          <cell r="G123">
            <v>1</v>
          </cell>
          <cell r="M123">
            <v>47179</v>
          </cell>
          <cell r="P123" t="str">
            <v>PeMS2016</v>
          </cell>
          <cell r="R123">
            <v>2</v>
          </cell>
          <cell r="S123">
            <v>19</v>
          </cell>
        </row>
        <row r="124">
          <cell r="E124">
            <v>7222</v>
          </cell>
          <cell r="F124">
            <v>1</v>
          </cell>
          <cell r="G124">
            <v>1</v>
          </cell>
          <cell r="M124">
            <v>49064</v>
          </cell>
          <cell r="P124" t="str">
            <v>PeMS2016</v>
          </cell>
          <cell r="R124">
            <v>2</v>
          </cell>
          <cell r="S124">
            <v>19</v>
          </cell>
        </row>
        <row r="125">
          <cell r="E125">
            <v>10793</v>
          </cell>
          <cell r="F125">
            <v>1</v>
          </cell>
          <cell r="G125">
            <v>1</v>
          </cell>
          <cell r="M125">
            <v>54401</v>
          </cell>
          <cell r="P125" t="str">
            <v>PeMS2016</v>
          </cell>
          <cell r="R125">
            <v>5</v>
          </cell>
          <cell r="S125">
            <v>10</v>
          </cell>
        </row>
        <row r="126">
          <cell r="E126">
            <v>31171</v>
          </cell>
          <cell r="F126">
            <v>1</v>
          </cell>
          <cell r="G126">
            <v>1</v>
          </cell>
          <cell r="M126">
            <v>67253</v>
          </cell>
          <cell r="P126" t="str">
            <v>PeMS2016</v>
          </cell>
          <cell r="R126">
            <v>5</v>
          </cell>
          <cell r="S126">
            <v>10</v>
          </cell>
        </row>
        <row r="127">
          <cell r="E127">
            <v>10158</v>
          </cell>
          <cell r="F127">
            <v>1</v>
          </cell>
          <cell r="G127">
            <v>1</v>
          </cell>
          <cell r="M127">
            <v>68140</v>
          </cell>
          <cell r="P127" t="str">
            <v>PeMS2016</v>
          </cell>
          <cell r="R127">
            <v>5</v>
          </cell>
          <cell r="S127">
            <v>19</v>
          </cell>
        </row>
        <row r="128">
          <cell r="E128">
            <v>11296</v>
          </cell>
          <cell r="F128">
            <v>1</v>
          </cell>
          <cell r="G128">
            <v>1</v>
          </cell>
          <cell r="M128">
            <v>91937</v>
          </cell>
          <cell r="P128" t="str">
            <v>Caltran</v>
          </cell>
          <cell r="R128">
            <v>5</v>
          </cell>
          <cell r="S128">
            <v>9</v>
          </cell>
        </row>
        <row r="129">
          <cell r="E129">
            <v>11291</v>
          </cell>
          <cell r="F129">
            <v>1</v>
          </cell>
          <cell r="G129">
            <v>1</v>
          </cell>
          <cell r="M129">
            <v>40172</v>
          </cell>
          <cell r="P129" t="str">
            <v>PeMS2016</v>
          </cell>
          <cell r="R129">
            <v>5</v>
          </cell>
          <cell r="S129">
            <v>9</v>
          </cell>
        </row>
        <row r="130">
          <cell r="E130">
            <v>28939</v>
          </cell>
          <cell r="F130">
            <v>1</v>
          </cell>
          <cell r="G130">
            <v>1</v>
          </cell>
          <cell r="M130">
            <v>40704</v>
          </cell>
          <cell r="P130" t="str">
            <v>PeMS2016</v>
          </cell>
          <cell r="R130">
            <v>5</v>
          </cell>
          <cell r="S130">
            <v>9</v>
          </cell>
        </row>
        <row r="131">
          <cell r="E131">
            <v>28940</v>
          </cell>
          <cell r="F131">
            <v>1</v>
          </cell>
          <cell r="G131">
            <v>1</v>
          </cell>
          <cell r="M131">
            <v>50320</v>
          </cell>
          <cell r="P131" t="str">
            <v>PeMS2016</v>
          </cell>
          <cell r="R131">
            <v>5</v>
          </cell>
          <cell r="S131">
            <v>9</v>
          </cell>
        </row>
        <row r="132">
          <cell r="E132">
            <v>28945</v>
          </cell>
          <cell r="F132">
            <v>1</v>
          </cell>
          <cell r="G132">
            <v>1</v>
          </cell>
          <cell r="M132">
            <v>30546</v>
          </cell>
          <cell r="P132" t="str">
            <v>PeMS2016</v>
          </cell>
          <cell r="R132">
            <v>5</v>
          </cell>
          <cell r="S132">
            <v>5</v>
          </cell>
        </row>
        <row r="133">
          <cell r="E133">
            <v>28948</v>
          </cell>
          <cell r="F133">
            <v>1</v>
          </cell>
          <cell r="G133">
            <v>1</v>
          </cell>
          <cell r="M133">
            <v>30397</v>
          </cell>
          <cell r="P133" t="str">
            <v>PeMS2016</v>
          </cell>
          <cell r="R133">
            <v>5</v>
          </cell>
          <cell r="S133">
            <v>5</v>
          </cell>
        </row>
        <row r="134">
          <cell r="E134">
            <v>28924</v>
          </cell>
          <cell r="F134">
            <v>1</v>
          </cell>
          <cell r="G134">
            <v>1</v>
          </cell>
          <cell r="M134">
            <v>38996</v>
          </cell>
          <cell r="P134" t="str">
            <v>Caltran</v>
          </cell>
          <cell r="R134">
            <v>5</v>
          </cell>
          <cell r="S134">
            <v>16</v>
          </cell>
        </row>
        <row r="135">
          <cell r="E135">
            <v>28923</v>
          </cell>
          <cell r="F135">
            <v>1</v>
          </cell>
          <cell r="G135">
            <v>1</v>
          </cell>
          <cell r="M135">
            <v>14192</v>
          </cell>
          <cell r="P135" t="str">
            <v>PeMS2016</v>
          </cell>
          <cell r="R135">
            <v>5</v>
          </cell>
          <cell r="S135">
            <v>16</v>
          </cell>
        </row>
        <row r="136">
          <cell r="E136">
            <v>685</v>
          </cell>
          <cell r="F136">
            <v>1</v>
          </cell>
          <cell r="G136">
            <v>1</v>
          </cell>
          <cell r="M136">
            <v>19230</v>
          </cell>
          <cell r="P136" t="str">
            <v>PeMS2016</v>
          </cell>
          <cell r="R136">
            <v>4</v>
          </cell>
          <cell r="S136">
            <v>14</v>
          </cell>
        </row>
        <row r="137">
          <cell r="E137">
            <v>686</v>
          </cell>
          <cell r="F137">
            <v>1</v>
          </cell>
          <cell r="G137">
            <v>1</v>
          </cell>
          <cell r="M137">
            <v>34407</v>
          </cell>
          <cell r="P137" t="str">
            <v>PeMS2016</v>
          </cell>
          <cell r="R137">
            <v>4</v>
          </cell>
          <cell r="S137">
            <v>14</v>
          </cell>
        </row>
        <row r="138">
          <cell r="E138">
            <v>687</v>
          </cell>
          <cell r="F138">
            <v>1</v>
          </cell>
          <cell r="G138">
            <v>1</v>
          </cell>
          <cell r="M138">
            <v>45996</v>
          </cell>
          <cell r="P138" t="str">
            <v>PeMS2016</v>
          </cell>
          <cell r="R138">
            <v>4</v>
          </cell>
          <cell r="S138">
            <v>14</v>
          </cell>
        </row>
        <row r="139">
          <cell r="E139">
            <v>688</v>
          </cell>
          <cell r="F139">
            <v>1</v>
          </cell>
          <cell r="G139">
            <v>1</v>
          </cell>
          <cell r="M139">
            <v>69020</v>
          </cell>
          <cell r="P139" t="str">
            <v>PeMS2016</v>
          </cell>
          <cell r="R139">
            <v>4</v>
          </cell>
          <cell r="S139">
            <v>14</v>
          </cell>
        </row>
        <row r="140">
          <cell r="E140">
            <v>689</v>
          </cell>
          <cell r="F140">
            <v>1</v>
          </cell>
          <cell r="G140">
            <v>1</v>
          </cell>
          <cell r="M140">
            <v>55376</v>
          </cell>
          <cell r="P140" t="str">
            <v>PeMS2016</v>
          </cell>
          <cell r="R140">
            <v>4</v>
          </cell>
          <cell r="S140">
            <v>14</v>
          </cell>
        </row>
        <row r="141">
          <cell r="E141">
            <v>16183</v>
          </cell>
          <cell r="F141">
            <v>1</v>
          </cell>
          <cell r="G141">
            <v>1</v>
          </cell>
          <cell r="M141">
            <v>72820</v>
          </cell>
          <cell r="P141" t="str">
            <v>PeMS2016</v>
          </cell>
          <cell r="R141">
            <v>4</v>
          </cell>
          <cell r="S141">
            <v>2</v>
          </cell>
        </row>
        <row r="142">
          <cell r="E142">
            <v>699</v>
          </cell>
          <cell r="F142">
            <v>1</v>
          </cell>
          <cell r="G142">
            <v>1</v>
          </cell>
          <cell r="M142">
            <v>70589</v>
          </cell>
          <cell r="P142" t="str">
            <v>PeMS2016</v>
          </cell>
          <cell r="R142">
            <v>4</v>
          </cell>
          <cell r="S142">
            <v>2</v>
          </cell>
        </row>
        <row r="143">
          <cell r="E143">
            <v>702</v>
          </cell>
          <cell r="F143">
            <v>1</v>
          </cell>
          <cell r="G143">
            <v>1</v>
          </cell>
          <cell r="M143">
            <v>84734</v>
          </cell>
          <cell r="P143" t="str">
            <v>PeMS2016</v>
          </cell>
          <cell r="R143">
            <v>4</v>
          </cell>
          <cell r="S143">
            <v>2</v>
          </cell>
        </row>
        <row r="144">
          <cell r="E144">
            <v>22146</v>
          </cell>
          <cell r="F144">
            <v>1</v>
          </cell>
          <cell r="G144">
            <v>1</v>
          </cell>
          <cell r="M144">
            <v>71063</v>
          </cell>
          <cell r="P144" t="str">
            <v>PeMS2016</v>
          </cell>
          <cell r="R144">
            <v>4</v>
          </cell>
          <cell r="S144">
            <v>2</v>
          </cell>
        </row>
        <row r="145">
          <cell r="E145">
            <v>705</v>
          </cell>
          <cell r="F145">
            <v>1</v>
          </cell>
          <cell r="G145">
            <v>1</v>
          </cell>
          <cell r="M145">
            <v>112336</v>
          </cell>
          <cell r="P145" t="str">
            <v>PeMS2016</v>
          </cell>
          <cell r="R145">
            <v>4</v>
          </cell>
          <cell r="S145">
            <v>2</v>
          </cell>
        </row>
        <row r="146">
          <cell r="E146">
            <v>706</v>
          </cell>
          <cell r="F146">
            <v>1</v>
          </cell>
          <cell r="G146">
            <v>1</v>
          </cell>
          <cell r="M146">
            <v>125375</v>
          </cell>
          <cell r="P146" t="str">
            <v>Caltran</v>
          </cell>
          <cell r="R146">
            <v>4</v>
          </cell>
          <cell r="S146">
            <v>2</v>
          </cell>
        </row>
        <row r="147">
          <cell r="E147">
            <v>708</v>
          </cell>
          <cell r="F147">
            <v>1</v>
          </cell>
          <cell r="G147">
            <v>1</v>
          </cell>
          <cell r="M147">
            <v>69228</v>
          </cell>
          <cell r="P147" t="str">
            <v>PeMS2016</v>
          </cell>
          <cell r="R147">
            <v>2</v>
          </cell>
          <cell r="S147">
            <v>11</v>
          </cell>
        </row>
        <row r="148">
          <cell r="E148">
            <v>20741</v>
          </cell>
          <cell r="F148">
            <v>1</v>
          </cell>
          <cell r="G148">
            <v>1</v>
          </cell>
          <cell r="M148">
            <v>98590</v>
          </cell>
          <cell r="P148" t="str">
            <v>PeMS2016</v>
          </cell>
          <cell r="R148">
            <v>2</v>
          </cell>
          <cell r="S148">
            <v>11</v>
          </cell>
        </row>
        <row r="149">
          <cell r="E149">
            <v>20743</v>
          </cell>
          <cell r="F149">
            <v>1</v>
          </cell>
          <cell r="G149">
            <v>1</v>
          </cell>
          <cell r="M149">
            <v>91644</v>
          </cell>
          <cell r="P149" t="str">
            <v>PeMS2016</v>
          </cell>
          <cell r="R149">
            <v>2</v>
          </cell>
          <cell r="S149">
            <v>11</v>
          </cell>
        </row>
        <row r="150">
          <cell r="E150">
            <v>716</v>
          </cell>
          <cell r="F150">
            <v>1</v>
          </cell>
          <cell r="G150">
            <v>1</v>
          </cell>
          <cell r="M150">
            <v>125971</v>
          </cell>
          <cell r="P150" t="str">
            <v>Caltran</v>
          </cell>
          <cell r="R150">
            <v>2</v>
          </cell>
          <cell r="S150">
            <v>11</v>
          </cell>
        </row>
        <row r="151">
          <cell r="E151">
            <v>717</v>
          </cell>
          <cell r="F151">
            <v>1</v>
          </cell>
          <cell r="G151">
            <v>1</v>
          </cell>
          <cell r="M151">
            <v>104989</v>
          </cell>
          <cell r="P151" t="str">
            <v>PeMS2016</v>
          </cell>
          <cell r="R151">
            <v>2</v>
          </cell>
          <cell r="S151">
            <v>11</v>
          </cell>
        </row>
        <row r="152">
          <cell r="E152">
            <v>20747</v>
          </cell>
          <cell r="F152">
            <v>1</v>
          </cell>
          <cell r="G152">
            <v>1</v>
          </cell>
          <cell r="M152">
            <v>77722</v>
          </cell>
          <cell r="P152" t="str">
            <v>PeMS2016</v>
          </cell>
          <cell r="R152">
            <v>2</v>
          </cell>
          <cell r="S152">
            <v>14</v>
          </cell>
        </row>
        <row r="153">
          <cell r="E153">
            <v>726</v>
          </cell>
          <cell r="F153">
            <v>1</v>
          </cell>
          <cell r="G153">
            <v>1</v>
          </cell>
          <cell r="M153">
            <v>97203</v>
          </cell>
          <cell r="P153" t="str">
            <v>PeMS2016</v>
          </cell>
          <cell r="R153">
            <v>2</v>
          </cell>
          <cell r="S153">
            <v>14</v>
          </cell>
        </row>
        <row r="154">
          <cell r="E154">
            <v>728</v>
          </cell>
          <cell r="F154">
            <v>1</v>
          </cell>
          <cell r="G154">
            <v>1</v>
          </cell>
          <cell r="M154">
            <v>117680</v>
          </cell>
          <cell r="P154" t="str">
            <v>Caltran</v>
          </cell>
          <cell r="R154">
            <v>2</v>
          </cell>
          <cell r="S154">
            <v>14</v>
          </cell>
        </row>
        <row r="155">
          <cell r="E155">
            <v>3206</v>
          </cell>
          <cell r="F155">
            <v>1</v>
          </cell>
          <cell r="G155">
            <v>1</v>
          </cell>
          <cell r="M155">
            <v>91163</v>
          </cell>
          <cell r="P155" t="str">
            <v>PeMS2016</v>
          </cell>
          <cell r="R155">
            <v>2</v>
          </cell>
          <cell r="S155">
            <v>14</v>
          </cell>
        </row>
        <row r="156">
          <cell r="E156">
            <v>733</v>
          </cell>
          <cell r="F156">
            <v>1</v>
          </cell>
          <cell r="G156">
            <v>1</v>
          </cell>
          <cell r="M156">
            <v>89463</v>
          </cell>
          <cell r="P156" t="str">
            <v>PeMS2016</v>
          </cell>
          <cell r="R156">
            <v>2</v>
          </cell>
          <cell r="S156">
            <v>14</v>
          </cell>
        </row>
        <row r="157">
          <cell r="E157">
            <v>20749</v>
          </cell>
          <cell r="F157">
            <v>1</v>
          </cell>
          <cell r="G157">
            <v>1</v>
          </cell>
          <cell r="M157">
            <v>124792</v>
          </cell>
          <cell r="P157" t="str">
            <v>PeMS2016</v>
          </cell>
          <cell r="R157">
            <v>2</v>
          </cell>
          <cell r="S157">
            <v>14</v>
          </cell>
        </row>
        <row r="158">
          <cell r="E158">
            <v>15870</v>
          </cell>
          <cell r="F158">
            <v>1</v>
          </cell>
          <cell r="G158">
            <v>1</v>
          </cell>
          <cell r="M158">
            <v>75494</v>
          </cell>
          <cell r="P158" t="str">
            <v>PeMS2016</v>
          </cell>
          <cell r="R158">
            <v>2</v>
          </cell>
          <cell r="S158">
            <v>14</v>
          </cell>
        </row>
        <row r="159">
          <cell r="E159">
            <v>738</v>
          </cell>
          <cell r="F159">
            <v>1</v>
          </cell>
          <cell r="G159">
            <v>1</v>
          </cell>
          <cell r="M159">
            <v>76629</v>
          </cell>
          <cell r="P159" t="str">
            <v>PeMS2016</v>
          </cell>
          <cell r="R159">
            <v>2</v>
          </cell>
          <cell r="S159">
            <v>14</v>
          </cell>
        </row>
        <row r="160">
          <cell r="E160">
            <v>744</v>
          </cell>
          <cell r="F160">
            <v>1</v>
          </cell>
          <cell r="G160">
            <v>1</v>
          </cell>
          <cell r="M160">
            <v>86295</v>
          </cell>
          <cell r="P160" t="str">
            <v>PeMS2016</v>
          </cell>
          <cell r="R160">
            <v>2</v>
          </cell>
          <cell r="S160">
            <v>14</v>
          </cell>
        </row>
        <row r="161">
          <cell r="E161">
            <v>746</v>
          </cell>
          <cell r="F161">
            <v>1</v>
          </cell>
          <cell r="G161">
            <v>1</v>
          </cell>
          <cell r="M161">
            <v>99899</v>
          </cell>
          <cell r="P161" t="str">
            <v>PeMS2016</v>
          </cell>
          <cell r="R161">
            <v>2</v>
          </cell>
          <cell r="S161">
            <v>14</v>
          </cell>
        </row>
        <row r="162">
          <cell r="E162">
            <v>20755</v>
          </cell>
          <cell r="F162">
            <v>1</v>
          </cell>
          <cell r="G162">
            <v>1</v>
          </cell>
          <cell r="M162">
            <v>78240</v>
          </cell>
          <cell r="P162" t="str">
            <v>PeMS2016</v>
          </cell>
          <cell r="R162">
            <v>3</v>
          </cell>
          <cell r="S162">
            <v>14</v>
          </cell>
        </row>
        <row r="163">
          <cell r="E163">
            <v>751</v>
          </cell>
          <cell r="F163">
            <v>1</v>
          </cell>
          <cell r="G163">
            <v>1</v>
          </cell>
          <cell r="M163">
            <v>111172</v>
          </cell>
          <cell r="P163" t="str">
            <v>PeMS2016</v>
          </cell>
          <cell r="R163">
            <v>3</v>
          </cell>
          <cell r="S163">
            <v>14</v>
          </cell>
        </row>
        <row r="164">
          <cell r="E164">
            <v>752</v>
          </cell>
          <cell r="F164">
            <v>1</v>
          </cell>
          <cell r="G164">
            <v>1</v>
          </cell>
          <cell r="M164">
            <v>105349</v>
          </cell>
          <cell r="P164" t="str">
            <v>PeMS2016</v>
          </cell>
          <cell r="R164">
            <v>3</v>
          </cell>
          <cell r="S164">
            <v>14</v>
          </cell>
        </row>
        <row r="165">
          <cell r="E165">
            <v>754</v>
          </cell>
          <cell r="F165">
            <v>1</v>
          </cell>
          <cell r="G165">
            <v>1</v>
          </cell>
          <cell r="M165">
            <v>96581</v>
          </cell>
          <cell r="P165" t="str">
            <v>PeMS2016</v>
          </cell>
          <cell r="R165">
            <v>3</v>
          </cell>
          <cell r="S165">
            <v>14</v>
          </cell>
        </row>
        <row r="166">
          <cell r="E166">
            <v>22715</v>
          </cell>
          <cell r="F166">
            <v>1</v>
          </cell>
          <cell r="G166">
            <v>1</v>
          </cell>
          <cell r="M166">
            <v>77507</v>
          </cell>
          <cell r="P166" t="str">
            <v>PeMS2016</v>
          </cell>
          <cell r="R166">
            <v>3</v>
          </cell>
          <cell r="S166">
            <v>14</v>
          </cell>
        </row>
        <row r="167">
          <cell r="E167">
            <v>757</v>
          </cell>
          <cell r="F167">
            <v>1</v>
          </cell>
          <cell r="G167">
            <v>1</v>
          </cell>
          <cell r="M167">
            <v>85157</v>
          </cell>
          <cell r="P167" t="str">
            <v>PeMS2016</v>
          </cell>
          <cell r="R167">
            <v>3</v>
          </cell>
          <cell r="S167">
            <v>14</v>
          </cell>
        </row>
        <row r="168">
          <cell r="E168">
            <v>760</v>
          </cell>
          <cell r="F168">
            <v>1</v>
          </cell>
          <cell r="G168">
            <v>1</v>
          </cell>
          <cell r="M168">
            <v>94619</v>
          </cell>
          <cell r="P168" t="str">
            <v>Caltran</v>
          </cell>
          <cell r="R168">
            <v>3</v>
          </cell>
          <cell r="S168">
            <v>14</v>
          </cell>
        </row>
        <row r="169">
          <cell r="E169">
            <v>762</v>
          </cell>
          <cell r="F169">
            <v>1</v>
          </cell>
          <cell r="G169">
            <v>1</v>
          </cell>
          <cell r="M169">
            <v>102772</v>
          </cell>
          <cell r="P169" t="str">
            <v>PeMS2016</v>
          </cell>
          <cell r="R169">
            <v>3</v>
          </cell>
          <cell r="S169">
            <v>14</v>
          </cell>
        </row>
        <row r="170">
          <cell r="E170">
            <v>59</v>
          </cell>
          <cell r="F170">
            <v>1</v>
          </cell>
          <cell r="G170">
            <v>1</v>
          </cell>
          <cell r="M170">
            <v>90563</v>
          </cell>
          <cell r="P170" t="str">
            <v>PeMS2016</v>
          </cell>
          <cell r="R170">
            <v>3</v>
          </cell>
          <cell r="S170">
            <v>14</v>
          </cell>
        </row>
        <row r="171">
          <cell r="E171">
            <v>15081</v>
          </cell>
          <cell r="F171">
            <v>1</v>
          </cell>
          <cell r="G171">
            <v>1</v>
          </cell>
          <cell r="M171">
            <v>98047</v>
          </cell>
          <cell r="P171" t="str">
            <v>PeMS2016</v>
          </cell>
          <cell r="R171">
            <v>3</v>
          </cell>
          <cell r="S171">
            <v>14</v>
          </cell>
        </row>
        <row r="172">
          <cell r="E172">
            <v>15064</v>
          </cell>
          <cell r="F172">
            <v>1</v>
          </cell>
          <cell r="G172">
            <v>1</v>
          </cell>
          <cell r="M172">
            <v>82822</v>
          </cell>
          <cell r="P172" t="str">
            <v>PeMS2016</v>
          </cell>
          <cell r="R172">
            <v>3</v>
          </cell>
          <cell r="S172">
            <v>14</v>
          </cell>
        </row>
        <row r="173">
          <cell r="E173">
            <v>23851</v>
          </cell>
          <cell r="F173">
            <v>1</v>
          </cell>
          <cell r="G173">
            <v>1</v>
          </cell>
          <cell r="M173">
            <v>71532</v>
          </cell>
          <cell r="P173" t="str">
            <v>PeMS2016</v>
          </cell>
          <cell r="R173">
            <v>3</v>
          </cell>
          <cell r="S173">
            <v>14</v>
          </cell>
        </row>
        <row r="174">
          <cell r="E174">
            <v>26788</v>
          </cell>
          <cell r="F174">
            <v>1</v>
          </cell>
          <cell r="G174">
            <v>1</v>
          </cell>
          <cell r="M174">
            <v>87549</v>
          </cell>
          <cell r="P174" t="str">
            <v>PeMS2016</v>
          </cell>
          <cell r="R174">
            <v>3</v>
          </cell>
          <cell r="S174">
            <v>14</v>
          </cell>
        </row>
        <row r="175">
          <cell r="E175">
            <v>589</v>
          </cell>
          <cell r="F175">
            <v>1</v>
          </cell>
          <cell r="G175">
            <v>1</v>
          </cell>
          <cell r="M175">
            <v>55874</v>
          </cell>
          <cell r="P175" t="str">
            <v>PeMS2016</v>
          </cell>
          <cell r="R175">
            <v>3</v>
          </cell>
          <cell r="S175">
            <v>14</v>
          </cell>
        </row>
        <row r="176">
          <cell r="E176">
            <v>31198</v>
          </cell>
          <cell r="F176">
            <v>1</v>
          </cell>
          <cell r="G176">
            <v>1</v>
          </cell>
          <cell r="M176">
            <v>83328</v>
          </cell>
          <cell r="P176" t="str">
            <v>Caltran</v>
          </cell>
          <cell r="R176">
            <v>3</v>
          </cell>
          <cell r="S176">
            <v>14</v>
          </cell>
        </row>
        <row r="177">
          <cell r="E177">
            <v>28796</v>
          </cell>
          <cell r="F177">
            <v>1</v>
          </cell>
          <cell r="G177">
            <v>1</v>
          </cell>
          <cell r="M177">
            <v>50818</v>
          </cell>
          <cell r="P177" t="str">
            <v>PeMS2016</v>
          </cell>
          <cell r="R177">
            <v>3</v>
          </cell>
          <cell r="S177">
            <v>14</v>
          </cell>
        </row>
        <row r="178">
          <cell r="E178">
            <v>29533</v>
          </cell>
          <cell r="F178">
            <v>1</v>
          </cell>
          <cell r="G178">
            <v>2</v>
          </cell>
          <cell r="M178">
            <v>17020</v>
          </cell>
          <cell r="P178" t="str">
            <v>PeMS2016</v>
          </cell>
          <cell r="R178">
            <v>3</v>
          </cell>
          <cell r="S178">
            <v>14</v>
          </cell>
        </row>
        <row r="179">
          <cell r="E179">
            <v>24750</v>
          </cell>
          <cell r="F179">
            <v>1</v>
          </cell>
          <cell r="G179">
            <v>2</v>
          </cell>
          <cell r="M179">
            <v>21196</v>
          </cell>
          <cell r="P179" t="str">
            <v>PeMS2016</v>
          </cell>
          <cell r="R179">
            <v>3</v>
          </cell>
          <cell r="S179">
            <v>14</v>
          </cell>
        </row>
        <row r="180">
          <cell r="E180">
            <v>663</v>
          </cell>
          <cell r="F180">
            <v>1</v>
          </cell>
          <cell r="G180">
            <v>2</v>
          </cell>
          <cell r="M180">
            <v>20291</v>
          </cell>
          <cell r="P180" t="str">
            <v>PeMS2016</v>
          </cell>
          <cell r="R180">
            <v>3</v>
          </cell>
          <cell r="S180">
            <v>14</v>
          </cell>
        </row>
        <row r="181">
          <cell r="E181">
            <v>29553</v>
          </cell>
          <cell r="F181">
            <v>1</v>
          </cell>
          <cell r="G181">
            <v>2</v>
          </cell>
          <cell r="M181">
            <v>8183</v>
          </cell>
          <cell r="P181" t="str">
            <v>PeMS2016</v>
          </cell>
          <cell r="R181">
            <v>3</v>
          </cell>
          <cell r="S181">
            <v>14</v>
          </cell>
        </row>
        <row r="182">
          <cell r="E182">
            <v>27540</v>
          </cell>
          <cell r="F182">
            <v>1</v>
          </cell>
          <cell r="G182">
            <v>1</v>
          </cell>
          <cell r="M182">
            <v>7157</v>
          </cell>
          <cell r="P182" t="str">
            <v>Caltran</v>
          </cell>
          <cell r="R182">
            <v>8</v>
          </cell>
          <cell r="S182">
            <v>19</v>
          </cell>
        </row>
        <row r="183">
          <cell r="E183">
            <v>28270</v>
          </cell>
          <cell r="F183">
            <v>1</v>
          </cell>
          <cell r="G183">
            <v>1</v>
          </cell>
          <cell r="M183">
            <v>8138</v>
          </cell>
          <cell r="P183" t="str">
            <v>Caltran</v>
          </cell>
          <cell r="R183">
            <v>8</v>
          </cell>
          <cell r="S183">
            <v>19</v>
          </cell>
        </row>
        <row r="184">
          <cell r="E184">
            <v>28254</v>
          </cell>
          <cell r="F184">
            <v>1</v>
          </cell>
          <cell r="G184">
            <v>1</v>
          </cell>
          <cell r="M184">
            <v>10533</v>
          </cell>
          <cell r="P184" t="str">
            <v>Caltran</v>
          </cell>
          <cell r="R184">
            <v>8</v>
          </cell>
          <cell r="S184">
            <v>19</v>
          </cell>
        </row>
        <row r="185">
          <cell r="E185">
            <v>28215</v>
          </cell>
          <cell r="F185">
            <v>1</v>
          </cell>
          <cell r="G185">
            <v>1</v>
          </cell>
          <cell r="M185">
            <v>29297</v>
          </cell>
          <cell r="P185" t="str">
            <v>Caltran</v>
          </cell>
          <cell r="R185">
            <v>5</v>
          </cell>
          <cell r="S185">
            <v>19</v>
          </cell>
        </row>
        <row r="186">
          <cell r="E186">
            <v>28211</v>
          </cell>
          <cell r="F186">
            <v>1</v>
          </cell>
          <cell r="G186">
            <v>1</v>
          </cell>
          <cell r="M186">
            <v>25195</v>
          </cell>
          <cell r="P186" t="str">
            <v>PeMS2016</v>
          </cell>
          <cell r="R186">
            <v>5</v>
          </cell>
          <cell r="S186">
            <v>19</v>
          </cell>
        </row>
        <row r="187">
          <cell r="E187">
            <v>28206</v>
          </cell>
          <cell r="F187">
            <v>1</v>
          </cell>
          <cell r="G187">
            <v>1</v>
          </cell>
          <cell r="M187">
            <v>36597</v>
          </cell>
          <cell r="P187" t="str">
            <v>PeMS2016</v>
          </cell>
          <cell r="R187">
            <v>5</v>
          </cell>
          <cell r="S187">
            <v>19</v>
          </cell>
        </row>
        <row r="188">
          <cell r="E188">
            <v>28638</v>
          </cell>
          <cell r="F188">
            <v>1</v>
          </cell>
          <cell r="G188">
            <v>1</v>
          </cell>
          <cell r="M188">
            <v>33860</v>
          </cell>
          <cell r="P188" t="str">
            <v>PeMS2016</v>
          </cell>
          <cell r="R188">
            <v>5</v>
          </cell>
          <cell r="S188">
            <v>19</v>
          </cell>
        </row>
        <row r="189">
          <cell r="E189">
            <v>28637</v>
          </cell>
          <cell r="F189">
            <v>1</v>
          </cell>
          <cell r="G189">
            <v>1</v>
          </cell>
          <cell r="M189">
            <v>43206</v>
          </cell>
          <cell r="P189" t="str">
            <v>PeMS2016</v>
          </cell>
          <cell r="R189">
            <v>5</v>
          </cell>
          <cell r="S189">
            <v>5</v>
          </cell>
        </row>
        <row r="190">
          <cell r="E190">
            <v>28200</v>
          </cell>
          <cell r="F190">
            <v>1</v>
          </cell>
          <cell r="G190">
            <v>1</v>
          </cell>
          <cell r="M190">
            <v>39155</v>
          </cell>
          <cell r="P190" t="str">
            <v>PeMS2016</v>
          </cell>
          <cell r="R190">
            <v>5</v>
          </cell>
          <cell r="S190">
            <v>5</v>
          </cell>
        </row>
        <row r="191">
          <cell r="E191">
            <v>28197</v>
          </cell>
          <cell r="F191">
            <v>1</v>
          </cell>
          <cell r="G191">
            <v>1</v>
          </cell>
          <cell r="M191">
            <v>50634</v>
          </cell>
          <cell r="P191" t="str">
            <v>PeMS2016</v>
          </cell>
          <cell r="R191">
            <v>5</v>
          </cell>
          <cell r="S191">
            <v>5</v>
          </cell>
        </row>
        <row r="192">
          <cell r="E192">
            <v>28195</v>
          </cell>
          <cell r="F192">
            <v>1</v>
          </cell>
          <cell r="G192">
            <v>1</v>
          </cell>
          <cell r="M192">
            <v>50634</v>
          </cell>
          <cell r="P192" t="str">
            <v>PeMS2016</v>
          </cell>
          <cell r="R192">
            <v>5</v>
          </cell>
          <cell r="S192">
            <v>5</v>
          </cell>
        </row>
        <row r="193">
          <cell r="E193">
            <v>28634</v>
          </cell>
          <cell r="F193">
            <v>1</v>
          </cell>
          <cell r="G193">
            <v>1</v>
          </cell>
          <cell r="M193">
            <v>46366</v>
          </cell>
          <cell r="P193" t="str">
            <v>PeMS2016</v>
          </cell>
          <cell r="R193">
            <v>5</v>
          </cell>
          <cell r="S193">
            <v>5</v>
          </cell>
        </row>
        <row r="194">
          <cell r="E194">
            <v>28379</v>
          </cell>
          <cell r="F194">
            <v>1</v>
          </cell>
          <cell r="G194">
            <v>1</v>
          </cell>
          <cell r="M194">
            <v>46366</v>
          </cell>
          <cell r="P194" t="str">
            <v>PeMS2016</v>
          </cell>
          <cell r="R194">
            <v>5</v>
          </cell>
          <cell r="S194">
            <v>5</v>
          </cell>
        </row>
        <row r="195">
          <cell r="E195">
            <v>28193</v>
          </cell>
          <cell r="F195">
            <v>1</v>
          </cell>
          <cell r="G195">
            <v>1</v>
          </cell>
          <cell r="M195">
            <v>44272</v>
          </cell>
          <cell r="P195" t="str">
            <v>PeMS2016</v>
          </cell>
          <cell r="R195">
            <v>5</v>
          </cell>
          <cell r="S195">
            <v>5</v>
          </cell>
        </row>
        <row r="196">
          <cell r="E196">
            <v>28188</v>
          </cell>
          <cell r="F196">
            <v>1</v>
          </cell>
          <cell r="G196">
            <v>1</v>
          </cell>
          <cell r="M196">
            <v>66615</v>
          </cell>
          <cell r="P196" t="str">
            <v>PeMS2016</v>
          </cell>
          <cell r="R196">
            <v>5</v>
          </cell>
          <cell r="S196">
            <v>5</v>
          </cell>
        </row>
        <row r="197">
          <cell r="E197">
            <v>28182</v>
          </cell>
          <cell r="F197">
            <v>1</v>
          </cell>
          <cell r="G197">
            <v>1</v>
          </cell>
          <cell r="M197">
            <v>63692</v>
          </cell>
          <cell r="P197" t="str">
            <v>PeMS2016</v>
          </cell>
          <cell r="R197">
            <v>5</v>
          </cell>
          <cell r="S197">
            <v>5</v>
          </cell>
        </row>
        <row r="198">
          <cell r="E198">
            <v>28178</v>
          </cell>
          <cell r="F198">
            <v>1</v>
          </cell>
          <cell r="G198">
            <v>1</v>
          </cell>
          <cell r="M198">
            <v>52433</v>
          </cell>
          <cell r="P198" t="str">
            <v>PeMS2016</v>
          </cell>
          <cell r="R198">
            <v>5</v>
          </cell>
          <cell r="S198">
            <v>5</v>
          </cell>
        </row>
        <row r="199">
          <cell r="E199">
            <v>20727</v>
          </cell>
          <cell r="F199">
            <v>1</v>
          </cell>
          <cell r="G199">
            <v>1</v>
          </cell>
          <cell r="M199">
            <v>52427</v>
          </cell>
          <cell r="P199" t="str">
            <v>PeMS2016</v>
          </cell>
          <cell r="R199">
            <v>5</v>
          </cell>
          <cell r="S199">
            <v>5</v>
          </cell>
        </row>
        <row r="200">
          <cell r="E200">
            <v>20730</v>
          </cell>
          <cell r="F200">
            <v>1</v>
          </cell>
          <cell r="G200">
            <v>1</v>
          </cell>
          <cell r="M200">
            <v>87450</v>
          </cell>
          <cell r="P200" t="str">
            <v>PeMS2016</v>
          </cell>
          <cell r="R200">
            <v>5</v>
          </cell>
          <cell r="S200">
            <v>5</v>
          </cell>
        </row>
        <row r="201">
          <cell r="E201">
            <v>11056</v>
          </cell>
          <cell r="F201">
            <v>1</v>
          </cell>
          <cell r="G201">
            <v>1</v>
          </cell>
          <cell r="M201">
            <v>88709</v>
          </cell>
          <cell r="P201" t="str">
            <v>PeMS2016</v>
          </cell>
          <cell r="R201">
            <v>5</v>
          </cell>
          <cell r="S201">
            <v>5</v>
          </cell>
        </row>
        <row r="202">
          <cell r="E202">
            <v>11263</v>
          </cell>
          <cell r="F202">
            <v>1</v>
          </cell>
          <cell r="G202">
            <v>1</v>
          </cell>
          <cell r="M202">
            <v>98312</v>
          </cell>
          <cell r="P202" t="str">
            <v>PeMS2016</v>
          </cell>
          <cell r="R202">
            <v>5</v>
          </cell>
          <cell r="S202">
            <v>5</v>
          </cell>
        </row>
        <row r="203">
          <cell r="E203">
            <v>11266</v>
          </cell>
          <cell r="F203">
            <v>1</v>
          </cell>
          <cell r="G203">
            <v>1</v>
          </cell>
          <cell r="M203">
            <v>126005</v>
          </cell>
          <cell r="P203" t="str">
            <v>PeMS2016</v>
          </cell>
          <cell r="R203">
            <v>5</v>
          </cell>
          <cell r="S203">
            <v>5</v>
          </cell>
        </row>
        <row r="204">
          <cell r="E204">
            <v>11290</v>
          </cell>
          <cell r="F204">
            <v>1</v>
          </cell>
          <cell r="G204">
            <v>1</v>
          </cell>
          <cell r="M204">
            <v>57748</v>
          </cell>
          <cell r="P204" t="str">
            <v>PeMS2016</v>
          </cell>
          <cell r="R204">
            <v>5</v>
          </cell>
          <cell r="S204">
            <v>9</v>
          </cell>
        </row>
        <row r="205">
          <cell r="E205">
            <v>28396</v>
          </cell>
          <cell r="F205">
            <v>1</v>
          </cell>
          <cell r="G205">
            <v>1</v>
          </cell>
          <cell r="M205">
            <v>57307</v>
          </cell>
          <cell r="P205" t="str">
            <v>PeMS2016</v>
          </cell>
          <cell r="R205">
            <v>5</v>
          </cell>
          <cell r="S205">
            <v>9</v>
          </cell>
        </row>
        <row r="206">
          <cell r="E206">
            <v>28397</v>
          </cell>
          <cell r="F206">
            <v>1</v>
          </cell>
          <cell r="G206">
            <v>1</v>
          </cell>
          <cell r="M206">
            <v>90731</v>
          </cell>
          <cell r="P206" t="str">
            <v>PeMS2016</v>
          </cell>
          <cell r="R206">
            <v>5</v>
          </cell>
          <cell r="S206">
            <v>9</v>
          </cell>
        </row>
        <row r="207">
          <cell r="E207">
            <v>28144</v>
          </cell>
          <cell r="F207">
            <v>1</v>
          </cell>
          <cell r="G207">
            <v>1</v>
          </cell>
          <cell r="M207">
            <v>96859</v>
          </cell>
          <cell r="P207" t="str">
            <v>Caltran</v>
          </cell>
          <cell r="R207">
            <v>5</v>
          </cell>
          <cell r="S207">
            <v>9</v>
          </cell>
        </row>
        <row r="208">
          <cell r="E208">
            <v>20731</v>
          </cell>
          <cell r="F208">
            <v>1</v>
          </cell>
          <cell r="G208">
            <v>1</v>
          </cell>
          <cell r="M208">
            <v>79966</v>
          </cell>
          <cell r="P208" t="str">
            <v>PeMS2016</v>
          </cell>
          <cell r="R208">
            <v>5</v>
          </cell>
          <cell r="S208">
            <v>9</v>
          </cell>
        </row>
        <row r="209">
          <cell r="E209">
            <v>28124</v>
          </cell>
          <cell r="F209">
            <v>1</v>
          </cell>
          <cell r="G209">
            <v>1</v>
          </cell>
          <cell r="M209">
            <v>83618</v>
          </cell>
          <cell r="P209" t="str">
            <v>PeMS2016</v>
          </cell>
          <cell r="R209">
            <v>5</v>
          </cell>
          <cell r="S209">
            <v>9</v>
          </cell>
        </row>
        <row r="210">
          <cell r="E210">
            <v>28120</v>
          </cell>
          <cell r="F210">
            <v>1</v>
          </cell>
          <cell r="G210">
            <v>1</v>
          </cell>
          <cell r="M210">
            <v>96581</v>
          </cell>
          <cell r="P210" t="str">
            <v>PeMS2016</v>
          </cell>
          <cell r="R210">
            <v>5</v>
          </cell>
          <cell r="S210">
            <v>9</v>
          </cell>
        </row>
        <row r="211">
          <cell r="E211">
            <v>28118</v>
          </cell>
          <cell r="F211">
            <v>1</v>
          </cell>
          <cell r="G211">
            <v>1</v>
          </cell>
          <cell r="M211">
            <v>88696</v>
          </cell>
          <cell r="P211" t="str">
            <v>PeMS2016</v>
          </cell>
          <cell r="R211">
            <v>5</v>
          </cell>
          <cell r="S211">
            <v>9</v>
          </cell>
        </row>
        <row r="212">
          <cell r="E212">
            <v>15458</v>
          </cell>
          <cell r="F212">
            <v>1</v>
          </cell>
          <cell r="G212">
            <v>1</v>
          </cell>
          <cell r="M212">
            <v>97668</v>
          </cell>
          <cell r="P212" t="str">
            <v>Caltran</v>
          </cell>
          <cell r="R212">
            <v>3</v>
          </cell>
          <cell r="S212">
            <v>14</v>
          </cell>
        </row>
        <row r="213">
          <cell r="E213">
            <v>15456</v>
          </cell>
          <cell r="F213">
            <v>1</v>
          </cell>
          <cell r="G213">
            <v>1</v>
          </cell>
          <cell r="M213">
            <v>98040</v>
          </cell>
          <cell r="P213" t="str">
            <v>PeMS2016</v>
          </cell>
          <cell r="R213">
            <v>3</v>
          </cell>
          <cell r="S213">
            <v>14</v>
          </cell>
        </row>
        <row r="214">
          <cell r="E214">
            <v>15442</v>
          </cell>
          <cell r="F214">
            <v>1</v>
          </cell>
          <cell r="G214">
            <v>1</v>
          </cell>
          <cell r="M214">
            <v>116873</v>
          </cell>
          <cell r="P214" t="str">
            <v>Caltran</v>
          </cell>
          <cell r="R214">
            <v>3</v>
          </cell>
          <cell r="S214">
            <v>14</v>
          </cell>
        </row>
        <row r="215">
          <cell r="E215">
            <v>15439</v>
          </cell>
          <cell r="F215">
            <v>1</v>
          </cell>
          <cell r="G215">
            <v>1</v>
          </cell>
          <cell r="M215">
            <v>115726</v>
          </cell>
          <cell r="P215" t="str">
            <v>PeMS2016</v>
          </cell>
          <cell r="R215">
            <v>3</v>
          </cell>
          <cell r="S215">
            <v>14</v>
          </cell>
        </row>
        <row r="216">
          <cell r="E216">
            <v>15430</v>
          </cell>
          <cell r="F216">
            <v>1</v>
          </cell>
          <cell r="G216">
            <v>1</v>
          </cell>
          <cell r="M216">
            <v>125614</v>
          </cell>
          <cell r="P216" t="str">
            <v>PeMS2016</v>
          </cell>
          <cell r="R216">
            <v>3</v>
          </cell>
          <cell r="S216">
            <v>14</v>
          </cell>
        </row>
        <row r="217">
          <cell r="E217">
            <v>15425</v>
          </cell>
          <cell r="F217">
            <v>1</v>
          </cell>
          <cell r="G217">
            <v>1</v>
          </cell>
          <cell r="M217">
            <v>120341</v>
          </cell>
          <cell r="P217" t="str">
            <v>PeMS2016</v>
          </cell>
          <cell r="R217">
            <v>3</v>
          </cell>
          <cell r="S217">
            <v>14</v>
          </cell>
        </row>
        <row r="218">
          <cell r="E218">
            <v>16533</v>
          </cell>
          <cell r="F218">
            <v>1</v>
          </cell>
          <cell r="G218">
            <v>1</v>
          </cell>
          <cell r="M218">
            <v>77622</v>
          </cell>
          <cell r="P218" t="str">
            <v>PeMS2016</v>
          </cell>
          <cell r="R218">
            <v>3</v>
          </cell>
          <cell r="S218">
            <v>14</v>
          </cell>
        </row>
        <row r="219">
          <cell r="E219">
            <v>10998</v>
          </cell>
          <cell r="F219">
            <v>1</v>
          </cell>
          <cell r="G219">
            <v>1</v>
          </cell>
          <cell r="M219">
            <v>111690</v>
          </cell>
          <cell r="P219" t="str">
            <v>PeMS2016</v>
          </cell>
          <cell r="R219">
            <v>3</v>
          </cell>
          <cell r="S219">
            <v>14</v>
          </cell>
        </row>
        <row r="220">
          <cell r="E220">
            <v>10994</v>
          </cell>
          <cell r="F220">
            <v>1</v>
          </cell>
          <cell r="G220">
            <v>1</v>
          </cell>
          <cell r="M220">
            <v>86219</v>
          </cell>
          <cell r="P220" t="str">
            <v>PeMS2016</v>
          </cell>
          <cell r="R220">
            <v>3</v>
          </cell>
          <cell r="S220">
            <v>14</v>
          </cell>
        </row>
        <row r="221">
          <cell r="E221">
            <v>10991</v>
          </cell>
          <cell r="F221">
            <v>1</v>
          </cell>
          <cell r="G221">
            <v>1</v>
          </cell>
          <cell r="M221">
            <v>77133</v>
          </cell>
          <cell r="P221" t="str">
            <v>PeMS2016</v>
          </cell>
          <cell r="R221">
            <v>3</v>
          </cell>
          <cell r="S221">
            <v>14</v>
          </cell>
        </row>
        <row r="222">
          <cell r="E222">
            <v>16085</v>
          </cell>
          <cell r="F222">
            <v>1</v>
          </cell>
          <cell r="G222">
            <v>1</v>
          </cell>
          <cell r="M222">
            <v>121927</v>
          </cell>
          <cell r="P222" t="str">
            <v>PeMS2016</v>
          </cell>
          <cell r="R222">
            <v>3</v>
          </cell>
          <cell r="S222">
            <v>14</v>
          </cell>
        </row>
        <row r="223">
          <cell r="E223">
            <v>10982</v>
          </cell>
          <cell r="F223">
            <v>1</v>
          </cell>
          <cell r="G223">
            <v>1</v>
          </cell>
          <cell r="M223">
            <v>114485</v>
          </cell>
          <cell r="P223" t="str">
            <v>PeMS2016</v>
          </cell>
          <cell r="R223">
            <v>3</v>
          </cell>
          <cell r="S223">
            <v>14</v>
          </cell>
        </row>
        <row r="224">
          <cell r="E224">
            <v>10981</v>
          </cell>
          <cell r="F224">
            <v>1</v>
          </cell>
          <cell r="G224">
            <v>1</v>
          </cell>
          <cell r="M224">
            <v>114485</v>
          </cell>
          <cell r="P224" t="str">
            <v>PeMS2016</v>
          </cell>
          <cell r="R224">
            <v>3</v>
          </cell>
          <cell r="S224">
            <v>14</v>
          </cell>
        </row>
        <row r="225">
          <cell r="E225">
            <v>10979</v>
          </cell>
          <cell r="F225">
            <v>1</v>
          </cell>
          <cell r="G225">
            <v>1</v>
          </cell>
          <cell r="M225">
            <v>96104</v>
          </cell>
          <cell r="P225" t="str">
            <v>PeMS2016</v>
          </cell>
          <cell r="R225">
            <v>3</v>
          </cell>
          <cell r="S225">
            <v>14</v>
          </cell>
        </row>
        <row r="226">
          <cell r="E226">
            <v>29097</v>
          </cell>
          <cell r="F226">
            <v>1</v>
          </cell>
          <cell r="G226">
            <v>1</v>
          </cell>
          <cell r="M226">
            <v>86198</v>
          </cell>
          <cell r="P226" t="str">
            <v>PeMS2016</v>
          </cell>
          <cell r="R226">
            <v>3</v>
          </cell>
          <cell r="S226">
            <v>14</v>
          </cell>
        </row>
        <row r="227">
          <cell r="E227">
            <v>29095</v>
          </cell>
          <cell r="F227">
            <v>1</v>
          </cell>
          <cell r="G227">
            <v>1</v>
          </cell>
          <cell r="M227">
            <v>102633</v>
          </cell>
          <cell r="P227" t="str">
            <v>PeMS2016</v>
          </cell>
          <cell r="R227">
            <v>3</v>
          </cell>
          <cell r="S227">
            <v>14</v>
          </cell>
        </row>
        <row r="228">
          <cell r="E228">
            <v>29090</v>
          </cell>
          <cell r="F228">
            <v>1</v>
          </cell>
          <cell r="G228">
            <v>1</v>
          </cell>
          <cell r="M228">
            <v>105465</v>
          </cell>
          <cell r="P228" t="str">
            <v>PeMS2016</v>
          </cell>
          <cell r="R228">
            <v>3</v>
          </cell>
          <cell r="S228">
            <v>14</v>
          </cell>
        </row>
        <row r="229">
          <cell r="E229">
            <v>29086</v>
          </cell>
          <cell r="F229">
            <v>1</v>
          </cell>
          <cell r="G229">
            <v>1</v>
          </cell>
          <cell r="M229">
            <v>103309</v>
          </cell>
          <cell r="P229" t="str">
            <v>PeMS2016</v>
          </cell>
          <cell r="R229">
            <v>3</v>
          </cell>
          <cell r="S229">
            <v>14</v>
          </cell>
        </row>
        <row r="230">
          <cell r="E230">
            <v>29082</v>
          </cell>
          <cell r="F230">
            <v>1</v>
          </cell>
          <cell r="G230">
            <v>1</v>
          </cell>
          <cell r="M230">
            <v>103309</v>
          </cell>
          <cell r="P230" t="str">
            <v>PeMS2016</v>
          </cell>
          <cell r="R230">
            <v>3</v>
          </cell>
          <cell r="S230">
            <v>14</v>
          </cell>
        </row>
        <row r="231">
          <cell r="E231">
            <v>27600</v>
          </cell>
          <cell r="F231">
            <v>1</v>
          </cell>
          <cell r="G231">
            <v>1</v>
          </cell>
          <cell r="M231">
            <v>93303</v>
          </cell>
          <cell r="P231" t="str">
            <v>PeMS2016</v>
          </cell>
          <cell r="R231">
            <v>3</v>
          </cell>
          <cell r="S231">
            <v>14</v>
          </cell>
        </row>
        <row r="232">
          <cell r="E232">
            <v>28085</v>
          </cell>
          <cell r="F232">
            <v>1</v>
          </cell>
          <cell r="G232">
            <v>1</v>
          </cell>
          <cell r="M232">
            <v>53947</v>
          </cell>
          <cell r="P232" t="str">
            <v>PeMS2016</v>
          </cell>
          <cell r="R232">
            <v>2</v>
          </cell>
          <cell r="S232">
            <v>14</v>
          </cell>
        </row>
        <row r="233">
          <cell r="E233">
            <v>1042</v>
          </cell>
          <cell r="F233">
            <v>1</v>
          </cell>
          <cell r="G233">
            <v>1</v>
          </cell>
          <cell r="M233">
            <v>17492</v>
          </cell>
          <cell r="P233" t="str">
            <v>PeMS2016</v>
          </cell>
          <cell r="R233">
            <v>3</v>
          </cell>
          <cell r="S233">
            <v>14</v>
          </cell>
        </row>
        <row r="234">
          <cell r="E234">
            <v>9919</v>
          </cell>
          <cell r="F234">
            <v>1</v>
          </cell>
          <cell r="G234">
            <v>1</v>
          </cell>
          <cell r="M234">
            <v>40602</v>
          </cell>
          <cell r="P234" t="str">
            <v>PeMS2016</v>
          </cell>
          <cell r="R234">
            <v>4</v>
          </cell>
          <cell r="S234">
            <v>14</v>
          </cell>
        </row>
        <row r="235">
          <cell r="E235">
            <v>27694</v>
          </cell>
          <cell r="F235">
            <v>1</v>
          </cell>
          <cell r="G235">
            <v>1</v>
          </cell>
          <cell r="M235">
            <v>21018</v>
          </cell>
          <cell r="P235" t="str">
            <v>Caltran</v>
          </cell>
          <cell r="R235">
            <v>4</v>
          </cell>
          <cell r="S235">
            <v>14</v>
          </cell>
        </row>
        <row r="236">
          <cell r="E236">
            <v>27154</v>
          </cell>
          <cell r="F236">
            <v>1</v>
          </cell>
          <cell r="G236">
            <v>1</v>
          </cell>
          <cell r="M236">
            <v>20387</v>
          </cell>
          <cell r="P236" t="str">
            <v>PeMS2016</v>
          </cell>
          <cell r="R236">
            <v>4</v>
          </cell>
          <cell r="S236">
            <v>14</v>
          </cell>
        </row>
        <row r="237">
          <cell r="E237">
            <v>27884</v>
          </cell>
          <cell r="F237">
            <v>1</v>
          </cell>
          <cell r="G237">
            <v>1</v>
          </cell>
          <cell r="M237">
            <v>29223</v>
          </cell>
          <cell r="P237" t="str">
            <v>PeMS2016</v>
          </cell>
          <cell r="R237">
            <v>4</v>
          </cell>
          <cell r="S237">
            <v>14</v>
          </cell>
        </row>
        <row r="238">
          <cell r="E238">
            <v>27883</v>
          </cell>
          <cell r="F238">
            <v>1</v>
          </cell>
          <cell r="G238">
            <v>1</v>
          </cell>
          <cell r="M238">
            <v>24429</v>
          </cell>
          <cell r="P238" t="str">
            <v>PeMS2016</v>
          </cell>
          <cell r="R238">
            <v>4</v>
          </cell>
          <cell r="S238">
            <v>14</v>
          </cell>
        </row>
        <row r="239">
          <cell r="E239">
            <v>27875</v>
          </cell>
          <cell r="F239">
            <v>1</v>
          </cell>
          <cell r="G239">
            <v>1</v>
          </cell>
          <cell r="M239">
            <v>36316</v>
          </cell>
          <cell r="P239" t="str">
            <v>PeMS2016</v>
          </cell>
          <cell r="R239">
            <v>4</v>
          </cell>
          <cell r="S239">
            <v>14</v>
          </cell>
        </row>
        <row r="240">
          <cell r="E240">
            <v>27877</v>
          </cell>
          <cell r="F240">
            <v>1</v>
          </cell>
          <cell r="G240">
            <v>1</v>
          </cell>
          <cell r="M240">
            <v>37012</v>
          </cell>
          <cell r="P240" t="str">
            <v>PeMS2016</v>
          </cell>
          <cell r="R240">
            <v>4</v>
          </cell>
          <cell r="S240">
            <v>14</v>
          </cell>
        </row>
        <row r="241">
          <cell r="E241">
            <v>20464</v>
          </cell>
          <cell r="F241">
            <v>1</v>
          </cell>
          <cell r="G241">
            <v>1</v>
          </cell>
          <cell r="M241">
            <v>75530</v>
          </cell>
          <cell r="P241" t="str">
            <v>PeMS2016</v>
          </cell>
          <cell r="R241">
            <v>4</v>
          </cell>
          <cell r="S241">
            <v>14</v>
          </cell>
        </row>
        <row r="242">
          <cell r="E242">
            <v>27903</v>
          </cell>
          <cell r="F242">
            <v>1</v>
          </cell>
          <cell r="G242">
            <v>1</v>
          </cell>
          <cell r="M242">
            <v>52054</v>
          </cell>
          <cell r="P242" t="str">
            <v>PeMS2016</v>
          </cell>
          <cell r="R242">
            <v>4</v>
          </cell>
          <cell r="S242">
            <v>14</v>
          </cell>
        </row>
        <row r="243">
          <cell r="E243">
            <v>27914</v>
          </cell>
          <cell r="F243">
            <v>1</v>
          </cell>
          <cell r="G243">
            <v>1</v>
          </cell>
          <cell r="M243">
            <v>82885</v>
          </cell>
          <cell r="P243" t="str">
            <v>Caltran</v>
          </cell>
          <cell r="R243">
            <v>4</v>
          </cell>
          <cell r="S243">
            <v>14</v>
          </cell>
        </row>
        <row r="244">
          <cell r="E244">
            <v>27916</v>
          </cell>
          <cell r="F244">
            <v>1</v>
          </cell>
          <cell r="G244">
            <v>1</v>
          </cell>
          <cell r="M244">
            <v>80105</v>
          </cell>
          <cell r="P244" t="str">
            <v>PeMS2016</v>
          </cell>
          <cell r="R244">
            <v>4</v>
          </cell>
          <cell r="S244">
            <v>2</v>
          </cell>
        </row>
        <row r="245">
          <cell r="E245">
            <v>27921</v>
          </cell>
          <cell r="F245">
            <v>1</v>
          </cell>
          <cell r="G245">
            <v>1</v>
          </cell>
          <cell r="M245">
            <v>71820</v>
          </cell>
          <cell r="P245" t="str">
            <v>PeMS2016</v>
          </cell>
          <cell r="R245">
            <v>4</v>
          </cell>
          <cell r="S245">
            <v>2</v>
          </cell>
        </row>
        <row r="246">
          <cell r="E246">
            <v>27925</v>
          </cell>
          <cell r="F246">
            <v>1</v>
          </cell>
          <cell r="G246">
            <v>1</v>
          </cell>
          <cell r="M246">
            <v>85760</v>
          </cell>
          <cell r="P246" t="str">
            <v>PeMS2016</v>
          </cell>
          <cell r="R246">
            <v>4</v>
          </cell>
          <cell r="S246">
            <v>2</v>
          </cell>
        </row>
        <row r="247">
          <cell r="E247">
            <v>27929</v>
          </cell>
          <cell r="F247">
            <v>1</v>
          </cell>
          <cell r="G247">
            <v>1</v>
          </cell>
          <cell r="M247">
            <v>74878</v>
          </cell>
          <cell r="P247" t="str">
            <v>PeMS2016</v>
          </cell>
          <cell r="R247">
            <v>4</v>
          </cell>
          <cell r="S247">
            <v>2</v>
          </cell>
        </row>
        <row r="248">
          <cell r="E248">
            <v>27933</v>
          </cell>
          <cell r="F248">
            <v>1</v>
          </cell>
          <cell r="G248">
            <v>1</v>
          </cell>
          <cell r="M248">
            <v>87099</v>
          </cell>
          <cell r="P248" t="str">
            <v>PeMS2016</v>
          </cell>
          <cell r="R248">
            <v>4</v>
          </cell>
          <cell r="S248">
            <v>2</v>
          </cell>
        </row>
        <row r="249">
          <cell r="E249">
            <v>27941</v>
          </cell>
          <cell r="F249">
            <v>1</v>
          </cell>
          <cell r="G249">
            <v>1</v>
          </cell>
          <cell r="M249">
            <v>87065</v>
          </cell>
          <cell r="P249" t="str">
            <v>PeMS2016</v>
          </cell>
          <cell r="R249">
            <v>4</v>
          </cell>
          <cell r="S249">
            <v>2</v>
          </cell>
        </row>
        <row r="250">
          <cell r="E250">
            <v>27946</v>
          </cell>
          <cell r="F250">
            <v>1</v>
          </cell>
          <cell r="G250">
            <v>1</v>
          </cell>
          <cell r="M250">
            <v>88046</v>
          </cell>
          <cell r="P250" t="str">
            <v>PeMS2016</v>
          </cell>
          <cell r="R250">
            <v>4</v>
          </cell>
          <cell r="S250">
            <v>2</v>
          </cell>
        </row>
        <row r="251">
          <cell r="E251">
            <v>27948</v>
          </cell>
          <cell r="F251">
            <v>1</v>
          </cell>
          <cell r="G251">
            <v>1</v>
          </cell>
          <cell r="M251">
            <v>87276</v>
          </cell>
          <cell r="P251" t="str">
            <v>PeMS2016</v>
          </cell>
          <cell r="R251">
            <v>4</v>
          </cell>
          <cell r="S251">
            <v>2</v>
          </cell>
        </row>
        <row r="252">
          <cell r="E252">
            <v>28695</v>
          </cell>
          <cell r="F252">
            <v>1</v>
          </cell>
          <cell r="G252">
            <v>1</v>
          </cell>
          <cell r="M252">
            <v>81715</v>
          </cell>
          <cell r="P252" t="str">
            <v>PeMS2016</v>
          </cell>
          <cell r="R252">
            <v>2</v>
          </cell>
          <cell r="S252">
            <v>11</v>
          </cell>
        </row>
        <row r="253">
          <cell r="E253">
            <v>28718</v>
          </cell>
          <cell r="F253">
            <v>1</v>
          </cell>
          <cell r="G253">
            <v>1</v>
          </cell>
          <cell r="M253">
            <v>86505</v>
          </cell>
          <cell r="P253" t="str">
            <v>PeMS2016</v>
          </cell>
          <cell r="R253">
            <v>2</v>
          </cell>
          <cell r="S253">
            <v>11</v>
          </cell>
        </row>
        <row r="254">
          <cell r="E254">
            <v>28725</v>
          </cell>
          <cell r="F254">
            <v>1</v>
          </cell>
          <cell r="G254">
            <v>1</v>
          </cell>
          <cell r="M254">
            <v>75884</v>
          </cell>
          <cell r="P254" t="str">
            <v>PeMS2016</v>
          </cell>
          <cell r="R254">
            <v>2</v>
          </cell>
          <cell r="S254">
            <v>11</v>
          </cell>
        </row>
        <row r="255">
          <cell r="E255">
            <v>28727</v>
          </cell>
          <cell r="F255">
            <v>1</v>
          </cell>
          <cell r="G255">
            <v>1</v>
          </cell>
          <cell r="M255">
            <v>102763</v>
          </cell>
          <cell r="P255" t="str">
            <v>Caltran</v>
          </cell>
          <cell r="R255">
            <v>2</v>
          </cell>
          <cell r="S255">
            <v>11</v>
          </cell>
        </row>
        <row r="256">
          <cell r="E256">
            <v>20465</v>
          </cell>
          <cell r="F256">
            <v>1</v>
          </cell>
          <cell r="G256">
            <v>1</v>
          </cell>
          <cell r="M256">
            <v>110167</v>
          </cell>
          <cell r="P256" t="str">
            <v>PeMS2016</v>
          </cell>
          <cell r="R256">
            <v>2</v>
          </cell>
          <cell r="S256">
            <v>14</v>
          </cell>
        </row>
        <row r="257">
          <cell r="E257">
            <v>20466</v>
          </cell>
          <cell r="F257">
            <v>1</v>
          </cell>
          <cell r="G257">
            <v>1</v>
          </cell>
          <cell r="M257">
            <v>79969</v>
          </cell>
          <cell r="P257" t="str">
            <v>PeMS2016</v>
          </cell>
          <cell r="R257">
            <v>2</v>
          </cell>
          <cell r="S257">
            <v>14</v>
          </cell>
        </row>
        <row r="258">
          <cell r="E258">
            <v>28735</v>
          </cell>
          <cell r="F258">
            <v>1</v>
          </cell>
          <cell r="G258">
            <v>1</v>
          </cell>
          <cell r="M258">
            <v>83561</v>
          </cell>
          <cell r="P258" t="str">
            <v>PeMS2016</v>
          </cell>
          <cell r="R258">
            <v>2</v>
          </cell>
          <cell r="S258">
            <v>14</v>
          </cell>
        </row>
        <row r="259">
          <cell r="E259">
            <v>20467</v>
          </cell>
          <cell r="F259">
            <v>1</v>
          </cell>
          <cell r="G259">
            <v>1</v>
          </cell>
          <cell r="M259">
            <v>97423</v>
          </cell>
          <cell r="P259" t="str">
            <v>PeMS2016</v>
          </cell>
          <cell r="R259">
            <v>2</v>
          </cell>
          <cell r="S259">
            <v>14</v>
          </cell>
        </row>
        <row r="260">
          <cell r="E260">
            <v>27792</v>
          </cell>
          <cell r="F260">
            <v>1</v>
          </cell>
          <cell r="G260">
            <v>1</v>
          </cell>
          <cell r="M260">
            <v>91951</v>
          </cell>
          <cell r="P260" t="str">
            <v>PeMS2016</v>
          </cell>
          <cell r="R260">
            <v>2</v>
          </cell>
          <cell r="S260">
            <v>14</v>
          </cell>
        </row>
        <row r="261">
          <cell r="E261">
            <v>27807</v>
          </cell>
          <cell r="F261">
            <v>1</v>
          </cell>
          <cell r="G261">
            <v>1</v>
          </cell>
          <cell r="M261">
            <v>93934</v>
          </cell>
          <cell r="P261" t="str">
            <v>Caltran</v>
          </cell>
          <cell r="R261">
            <v>2</v>
          </cell>
          <cell r="S261">
            <v>14</v>
          </cell>
        </row>
        <row r="262">
          <cell r="E262">
            <v>30862</v>
          </cell>
          <cell r="F262">
            <v>1</v>
          </cell>
          <cell r="G262">
            <v>1</v>
          </cell>
          <cell r="M262">
            <v>90053</v>
          </cell>
          <cell r="P262" t="str">
            <v>PeMS2016</v>
          </cell>
          <cell r="R262">
            <v>2</v>
          </cell>
          <cell r="S262">
            <v>14</v>
          </cell>
        </row>
        <row r="263">
          <cell r="E263">
            <v>27825</v>
          </cell>
          <cell r="F263">
            <v>1</v>
          </cell>
          <cell r="G263">
            <v>1</v>
          </cell>
          <cell r="M263">
            <v>138920</v>
          </cell>
          <cell r="P263" t="str">
            <v>PeMS2016</v>
          </cell>
          <cell r="R263">
            <v>2</v>
          </cell>
          <cell r="S263">
            <v>14</v>
          </cell>
        </row>
        <row r="264">
          <cell r="E264">
            <v>27832</v>
          </cell>
          <cell r="F264">
            <v>1</v>
          </cell>
          <cell r="G264">
            <v>1</v>
          </cell>
          <cell r="M264">
            <v>133613</v>
          </cell>
          <cell r="P264" t="str">
            <v>PeMS2016</v>
          </cell>
          <cell r="R264">
            <v>2</v>
          </cell>
          <cell r="S264">
            <v>14</v>
          </cell>
        </row>
        <row r="265">
          <cell r="E265">
            <v>29232</v>
          </cell>
          <cell r="F265">
            <v>1</v>
          </cell>
          <cell r="G265">
            <v>1</v>
          </cell>
          <cell r="M265">
            <v>91829</v>
          </cell>
          <cell r="P265" t="str">
            <v>PeMS2016</v>
          </cell>
          <cell r="R265">
            <v>2</v>
          </cell>
          <cell r="S265">
            <v>14</v>
          </cell>
        </row>
        <row r="266">
          <cell r="E266">
            <v>29756</v>
          </cell>
          <cell r="F266">
            <v>1</v>
          </cell>
          <cell r="G266">
            <v>1</v>
          </cell>
          <cell r="M266">
            <v>86914</v>
          </cell>
          <cell r="P266" t="str">
            <v>PeMS2016</v>
          </cell>
          <cell r="R266">
            <v>2</v>
          </cell>
          <cell r="S266">
            <v>14</v>
          </cell>
        </row>
        <row r="267">
          <cell r="E267">
            <v>30864</v>
          </cell>
          <cell r="F267">
            <v>1</v>
          </cell>
          <cell r="G267">
            <v>1</v>
          </cell>
          <cell r="M267">
            <v>106984</v>
          </cell>
          <cell r="P267" t="str">
            <v>PeMS2016</v>
          </cell>
          <cell r="R267">
            <v>2</v>
          </cell>
          <cell r="S267">
            <v>14</v>
          </cell>
        </row>
        <row r="268">
          <cell r="E268">
            <v>20529</v>
          </cell>
          <cell r="F268">
            <v>1</v>
          </cell>
          <cell r="G268">
            <v>1</v>
          </cell>
          <cell r="M268">
            <v>86274</v>
          </cell>
          <cell r="P268" t="str">
            <v>PeMS2016</v>
          </cell>
          <cell r="R268">
            <v>2</v>
          </cell>
          <cell r="S268">
            <v>14</v>
          </cell>
        </row>
        <row r="269">
          <cell r="E269">
            <v>20549</v>
          </cell>
          <cell r="F269">
            <v>1</v>
          </cell>
          <cell r="G269">
            <v>1</v>
          </cell>
          <cell r="M269">
            <v>84873</v>
          </cell>
          <cell r="P269" t="str">
            <v>PeMS2016</v>
          </cell>
          <cell r="R269">
            <v>2</v>
          </cell>
          <cell r="S269">
            <v>14</v>
          </cell>
        </row>
        <row r="270">
          <cell r="E270">
            <v>20588</v>
          </cell>
          <cell r="F270">
            <v>1</v>
          </cell>
          <cell r="G270">
            <v>1</v>
          </cell>
          <cell r="M270">
            <v>79267</v>
          </cell>
          <cell r="P270" t="str">
            <v>PeMS2016</v>
          </cell>
          <cell r="R270">
            <v>2</v>
          </cell>
          <cell r="S270">
            <v>14</v>
          </cell>
        </row>
        <row r="271">
          <cell r="E271">
            <v>10969</v>
          </cell>
          <cell r="F271">
            <v>1</v>
          </cell>
          <cell r="G271">
            <v>1</v>
          </cell>
          <cell r="M271">
            <v>90210</v>
          </cell>
          <cell r="P271" t="str">
            <v>PeMS2016</v>
          </cell>
          <cell r="R271">
            <v>2</v>
          </cell>
          <cell r="S271">
            <v>14</v>
          </cell>
        </row>
        <row r="272">
          <cell r="E272">
            <v>30813</v>
          </cell>
          <cell r="F272">
            <v>1</v>
          </cell>
          <cell r="G272">
            <v>1</v>
          </cell>
          <cell r="M272">
            <v>101171</v>
          </cell>
          <cell r="P272" t="str">
            <v>PeMS2016</v>
          </cell>
          <cell r="R272">
            <v>2</v>
          </cell>
          <cell r="S272">
            <v>14</v>
          </cell>
        </row>
        <row r="273">
          <cell r="E273">
            <v>10966</v>
          </cell>
          <cell r="F273">
            <v>1</v>
          </cell>
          <cell r="G273">
            <v>1</v>
          </cell>
          <cell r="M273">
            <v>101498</v>
          </cell>
          <cell r="P273" t="str">
            <v>PeMS2016</v>
          </cell>
          <cell r="R273">
            <v>2</v>
          </cell>
          <cell r="S273">
            <v>14</v>
          </cell>
        </row>
        <row r="274">
          <cell r="E274">
            <v>20600</v>
          </cell>
          <cell r="F274">
            <v>1</v>
          </cell>
          <cell r="G274">
            <v>1</v>
          </cell>
          <cell r="M274">
            <v>76443</v>
          </cell>
          <cell r="P274" t="str">
            <v>PeMS2016</v>
          </cell>
          <cell r="R274">
            <v>2</v>
          </cell>
          <cell r="S274">
            <v>14</v>
          </cell>
        </row>
        <row r="275">
          <cell r="E275">
            <v>26708</v>
          </cell>
          <cell r="F275">
            <v>1</v>
          </cell>
          <cell r="G275">
            <v>1</v>
          </cell>
          <cell r="M275">
            <v>95084</v>
          </cell>
          <cell r="P275" t="str">
            <v>PeMS2016</v>
          </cell>
          <cell r="R275">
            <v>3</v>
          </cell>
          <cell r="S275">
            <v>14</v>
          </cell>
        </row>
        <row r="276">
          <cell r="E276">
            <v>8790</v>
          </cell>
          <cell r="F276">
            <v>1</v>
          </cell>
          <cell r="G276">
            <v>1</v>
          </cell>
          <cell r="M276">
            <v>89930</v>
          </cell>
          <cell r="P276" t="str">
            <v>PeMS2016</v>
          </cell>
          <cell r="R276">
            <v>3</v>
          </cell>
          <cell r="S276">
            <v>14</v>
          </cell>
        </row>
        <row r="277">
          <cell r="E277">
            <v>8784</v>
          </cell>
          <cell r="F277">
            <v>1</v>
          </cell>
          <cell r="G277">
            <v>1</v>
          </cell>
          <cell r="M277">
            <v>106296</v>
          </cell>
          <cell r="P277" t="str">
            <v>PeMS2016</v>
          </cell>
          <cell r="R277">
            <v>3</v>
          </cell>
          <cell r="S277">
            <v>14</v>
          </cell>
        </row>
        <row r="278">
          <cell r="E278">
            <v>20640</v>
          </cell>
          <cell r="F278">
            <v>1</v>
          </cell>
          <cell r="G278">
            <v>1</v>
          </cell>
          <cell r="M278">
            <v>87309</v>
          </cell>
          <cell r="P278" t="str">
            <v>PeMS2016</v>
          </cell>
          <cell r="R278">
            <v>3</v>
          </cell>
          <cell r="S278">
            <v>14</v>
          </cell>
        </row>
        <row r="279">
          <cell r="E279">
            <v>8781</v>
          </cell>
          <cell r="F279">
            <v>1</v>
          </cell>
          <cell r="G279">
            <v>1</v>
          </cell>
          <cell r="M279">
            <v>81568</v>
          </cell>
          <cell r="P279" t="str">
            <v>PeMS2016</v>
          </cell>
          <cell r="R279">
            <v>3</v>
          </cell>
          <cell r="S279">
            <v>14</v>
          </cell>
        </row>
        <row r="280">
          <cell r="E280">
            <v>26014</v>
          </cell>
          <cell r="F280">
            <v>1</v>
          </cell>
          <cell r="G280">
            <v>1</v>
          </cell>
          <cell r="M280">
            <v>102271</v>
          </cell>
          <cell r="P280" t="str">
            <v>Caltran</v>
          </cell>
          <cell r="R280">
            <v>3</v>
          </cell>
          <cell r="S280">
            <v>14</v>
          </cell>
        </row>
        <row r="281">
          <cell r="E281">
            <v>12010</v>
          </cell>
          <cell r="F281">
            <v>1</v>
          </cell>
          <cell r="G281">
            <v>1</v>
          </cell>
          <cell r="M281">
            <v>79231</v>
          </cell>
          <cell r="P281" t="str">
            <v>PeMS2016</v>
          </cell>
          <cell r="R281">
            <v>3</v>
          </cell>
          <cell r="S281">
            <v>14</v>
          </cell>
        </row>
        <row r="282">
          <cell r="E282">
            <v>12007</v>
          </cell>
          <cell r="F282">
            <v>1</v>
          </cell>
          <cell r="G282">
            <v>1</v>
          </cell>
          <cell r="M282">
            <v>72538</v>
          </cell>
          <cell r="P282" t="str">
            <v>PeMS2016</v>
          </cell>
          <cell r="R282">
            <v>3</v>
          </cell>
          <cell r="S282">
            <v>14</v>
          </cell>
        </row>
        <row r="283">
          <cell r="E283">
            <v>15020</v>
          </cell>
          <cell r="F283">
            <v>1</v>
          </cell>
          <cell r="G283">
            <v>1</v>
          </cell>
          <cell r="M283">
            <v>87299</v>
          </cell>
          <cell r="P283" t="str">
            <v>PeMS2016</v>
          </cell>
          <cell r="R283">
            <v>3</v>
          </cell>
          <cell r="S283">
            <v>14</v>
          </cell>
        </row>
        <row r="284">
          <cell r="E284">
            <v>15036</v>
          </cell>
          <cell r="F284">
            <v>1</v>
          </cell>
          <cell r="G284">
            <v>1</v>
          </cell>
          <cell r="M284">
            <v>79302</v>
          </cell>
          <cell r="P284" t="str">
            <v>PeMS2016</v>
          </cell>
          <cell r="R284">
            <v>3</v>
          </cell>
          <cell r="S284">
            <v>14</v>
          </cell>
        </row>
        <row r="285">
          <cell r="E285">
            <v>15038</v>
          </cell>
          <cell r="F285">
            <v>1</v>
          </cell>
          <cell r="G285">
            <v>1</v>
          </cell>
          <cell r="M285">
            <v>84222</v>
          </cell>
          <cell r="P285" t="str">
            <v>PeMS2016</v>
          </cell>
          <cell r="R285">
            <v>3</v>
          </cell>
          <cell r="S285">
            <v>14</v>
          </cell>
        </row>
        <row r="286">
          <cell r="E286">
            <v>14290</v>
          </cell>
          <cell r="F286">
            <v>1</v>
          </cell>
          <cell r="G286">
            <v>1</v>
          </cell>
          <cell r="M286">
            <v>77963</v>
          </cell>
          <cell r="P286" t="str">
            <v>PeMS2016</v>
          </cell>
          <cell r="R286">
            <v>3</v>
          </cell>
          <cell r="S286">
            <v>14</v>
          </cell>
        </row>
        <row r="287">
          <cell r="E287">
            <v>8896</v>
          </cell>
          <cell r="F287">
            <v>1</v>
          </cell>
          <cell r="G287">
            <v>1</v>
          </cell>
          <cell r="M287">
            <v>77611</v>
          </cell>
          <cell r="P287" t="str">
            <v>Caltran</v>
          </cell>
          <cell r="R287">
            <v>3</v>
          </cell>
          <cell r="S287">
            <v>14</v>
          </cell>
        </row>
        <row r="288">
          <cell r="E288">
            <v>14265</v>
          </cell>
          <cell r="F288">
            <v>1</v>
          </cell>
          <cell r="G288">
            <v>1</v>
          </cell>
          <cell r="M288">
            <v>40004</v>
          </cell>
          <cell r="P288" t="str">
            <v>PeMS2016</v>
          </cell>
          <cell r="R288">
            <v>3</v>
          </cell>
          <cell r="S288">
            <v>14</v>
          </cell>
        </row>
        <row r="289">
          <cell r="E289">
            <v>4887</v>
          </cell>
          <cell r="F289">
            <v>1</v>
          </cell>
          <cell r="G289">
            <v>1</v>
          </cell>
          <cell r="M289">
            <v>110380</v>
          </cell>
          <cell r="P289" t="str">
            <v>Caltran</v>
          </cell>
          <cell r="R289">
            <v>3</v>
          </cell>
          <cell r="S289">
            <v>14</v>
          </cell>
        </row>
        <row r="290">
          <cell r="E290">
            <v>26279</v>
          </cell>
          <cell r="F290">
            <v>1</v>
          </cell>
          <cell r="G290">
            <v>1</v>
          </cell>
          <cell r="M290">
            <v>104108</v>
          </cell>
          <cell r="P290" t="str">
            <v>PeMS2016</v>
          </cell>
          <cell r="R290">
            <v>3</v>
          </cell>
          <cell r="S290">
            <v>14</v>
          </cell>
        </row>
        <row r="291">
          <cell r="E291">
            <v>14262</v>
          </cell>
          <cell r="F291">
            <v>1</v>
          </cell>
          <cell r="G291">
            <v>1</v>
          </cell>
          <cell r="M291">
            <v>100409</v>
          </cell>
          <cell r="P291" t="str">
            <v>PeMS2016</v>
          </cell>
          <cell r="R291">
            <v>3</v>
          </cell>
          <cell r="S291">
            <v>14</v>
          </cell>
        </row>
        <row r="292">
          <cell r="E292">
            <v>22603</v>
          </cell>
          <cell r="F292">
            <v>1</v>
          </cell>
          <cell r="G292">
            <v>1</v>
          </cell>
          <cell r="M292">
            <v>87923</v>
          </cell>
          <cell r="P292" t="str">
            <v>PeMS2016</v>
          </cell>
          <cell r="R292">
            <v>3</v>
          </cell>
          <cell r="S292">
            <v>14</v>
          </cell>
        </row>
        <row r="293">
          <cell r="E293">
            <v>14248</v>
          </cell>
          <cell r="F293">
            <v>1</v>
          </cell>
          <cell r="G293">
            <v>1</v>
          </cell>
          <cell r="M293">
            <v>87822</v>
          </cell>
          <cell r="P293" t="str">
            <v>PeMS2016</v>
          </cell>
          <cell r="R293">
            <v>3</v>
          </cell>
          <cell r="S293">
            <v>14</v>
          </cell>
        </row>
        <row r="294">
          <cell r="E294">
            <v>13861</v>
          </cell>
          <cell r="F294">
            <v>1</v>
          </cell>
          <cell r="G294">
            <v>1</v>
          </cell>
          <cell r="M294">
            <v>102812</v>
          </cell>
          <cell r="P294" t="str">
            <v>PeMS2016</v>
          </cell>
          <cell r="R294">
            <v>3</v>
          </cell>
          <cell r="S294">
            <v>14</v>
          </cell>
        </row>
        <row r="295">
          <cell r="E295">
            <v>25387</v>
          </cell>
          <cell r="F295">
            <v>1</v>
          </cell>
          <cell r="G295">
            <v>1</v>
          </cell>
          <cell r="M295">
            <v>97434</v>
          </cell>
          <cell r="P295" t="str">
            <v>PeMS2016</v>
          </cell>
          <cell r="R295">
            <v>3</v>
          </cell>
          <cell r="S295">
            <v>14</v>
          </cell>
        </row>
        <row r="296">
          <cell r="E296">
            <v>13869</v>
          </cell>
          <cell r="F296">
            <v>1</v>
          </cell>
          <cell r="G296">
            <v>1</v>
          </cell>
          <cell r="M296">
            <v>99175</v>
          </cell>
          <cell r="P296" t="str">
            <v>PeMS2016</v>
          </cell>
          <cell r="R296">
            <v>3</v>
          </cell>
          <cell r="S296">
            <v>14</v>
          </cell>
        </row>
        <row r="297">
          <cell r="E297">
            <v>13600</v>
          </cell>
          <cell r="F297">
            <v>1</v>
          </cell>
          <cell r="G297">
            <v>1</v>
          </cell>
          <cell r="M297">
            <v>118363</v>
          </cell>
          <cell r="P297" t="str">
            <v>Caltran</v>
          </cell>
          <cell r="R297">
            <v>6</v>
          </cell>
          <cell r="S297">
            <v>17</v>
          </cell>
        </row>
        <row r="298">
          <cell r="E298">
            <v>26293</v>
          </cell>
          <cell r="F298">
            <v>1</v>
          </cell>
          <cell r="G298">
            <v>1</v>
          </cell>
          <cell r="M298">
            <v>98447</v>
          </cell>
          <cell r="P298" t="str">
            <v>PeMS2016</v>
          </cell>
          <cell r="R298">
            <v>6</v>
          </cell>
          <cell r="S298">
            <v>17</v>
          </cell>
        </row>
        <row r="299">
          <cell r="E299">
            <v>9872</v>
          </cell>
          <cell r="F299">
            <v>1</v>
          </cell>
          <cell r="G299">
            <v>1</v>
          </cell>
          <cell r="M299">
            <v>104595</v>
          </cell>
          <cell r="P299" t="str">
            <v>PeMS2016</v>
          </cell>
          <cell r="R299">
            <v>6</v>
          </cell>
          <cell r="S299">
            <v>17</v>
          </cell>
        </row>
        <row r="300">
          <cell r="E300">
            <v>13527</v>
          </cell>
          <cell r="F300">
            <v>1</v>
          </cell>
          <cell r="G300">
            <v>1</v>
          </cell>
          <cell r="M300">
            <v>107825</v>
          </cell>
          <cell r="P300" t="str">
            <v>PeMS2016</v>
          </cell>
          <cell r="R300">
            <v>6</v>
          </cell>
          <cell r="S300">
            <v>6</v>
          </cell>
        </row>
        <row r="301">
          <cell r="E301">
            <v>13593</v>
          </cell>
          <cell r="F301">
            <v>1</v>
          </cell>
          <cell r="G301">
            <v>1</v>
          </cell>
          <cell r="M301">
            <v>98736</v>
          </cell>
          <cell r="P301" t="str">
            <v>PeMS2016</v>
          </cell>
          <cell r="R301">
            <v>6</v>
          </cell>
          <cell r="S301">
            <v>6</v>
          </cell>
        </row>
        <row r="302">
          <cell r="E302">
            <v>25842</v>
          </cell>
          <cell r="F302">
            <v>1</v>
          </cell>
          <cell r="G302">
            <v>1</v>
          </cell>
          <cell r="M302">
            <v>104203</v>
          </cell>
          <cell r="P302" t="str">
            <v>PeMS2016</v>
          </cell>
          <cell r="R302">
            <v>6</v>
          </cell>
          <cell r="S302">
            <v>6</v>
          </cell>
        </row>
        <row r="303">
          <cell r="E303">
            <v>26523</v>
          </cell>
          <cell r="F303">
            <v>1</v>
          </cell>
          <cell r="G303">
            <v>1</v>
          </cell>
          <cell r="M303">
            <v>100921</v>
          </cell>
          <cell r="P303" t="str">
            <v>PeMS2016</v>
          </cell>
          <cell r="R303">
            <v>6</v>
          </cell>
          <cell r="S303">
            <v>6</v>
          </cell>
        </row>
        <row r="304">
          <cell r="E304">
            <v>13581</v>
          </cell>
          <cell r="F304">
            <v>1</v>
          </cell>
          <cell r="G304">
            <v>1</v>
          </cell>
          <cell r="M304">
            <v>104032</v>
          </cell>
          <cell r="P304" t="str">
            <v>PeMS2016</v>
          </cell>
          <cell r="R304">
            <v>6</v>
          </cell>
          <cell r="S304">
            <v>6</v>
          </cell>
        </row>
        <row r="305">
          <cell r="E305">
            <v>13579</v>
          </cell>
          <cell r="F305">
            <v>1</v>
          </cell>
          <cell r="G305">
            <v>1</v>
          </cell>
          <cell r="M305">
            <v>95273</v>
          </cell>
          <cell r="P305" t="str">
            <v>PeMS2016</v>
          </cell>
          <cell r="R305">
            <v>6</v>
          </cell>
          <cell r="S305">
            <v>6</v>
          </cell>
        </row>
        <row r="306">
          <cell r="E306">
            <v>615</v>
          </cell>
          <cell r="F306">
            <v>1</v>
          </cell>
          <cell r="G306">
            <v>1</v>
          </cell>
          <cell r="M306">
            <v>100358</v>
          </cell>
          <cell r="P306" t="str">
            <v>PeMS2016</v>
          </cell>
          <cell r="R306">
            <v>6</v>
          </cell>
          <cell r="S306">
            <v>6</v>
          </cell>
        </row>
        <row r="307">
          <cell r="E307">
            <v>16275</v>
          </cell>
          <cell r="F307">
            <v>1</v>
          </cell>
          <cell r="G307">
            <v>1</v>
          </cell>
          <cell r="M307">
            <v>101403</v>
          </cell>
          <cell r="P307" t="str">
            <v>PeMS2016</v>
          </cell>
          <cell r="R307">
            <v>6</v>
          </cell>
          <cell r="S307">
            <v>6</v>
          </cell>
        </row>
        <row r="308">
          <cell r="E308">
            <v>16290</v>
          </cell>
          <cell r="F308">
            <v>1</v>
          </cell>
          <cell r="G308">
            <v>1</v>
          </cell>
          <cell r="M308">
            <v>99469</v>
          </cell>
          <cell r="P308" t="str">
            <v>PeMS2016</v>
          </cell>
          <cell r="R308">
            <v>6</v>
          </cell>
          <cell r="S308">
            <v>6</v>
          </cell>
        </row>
        <row r="309">
          <cell r="E309">
            <v>16291</v>
          </cell>
          <cell r="F309">
            <v>1</v>
          </cell>
          <cell r="G309">
            <v>1</v>
          </cell>
          <cell r="M309">
            <v>104108</v>
          </cell>
          <cell r="P309" t="str">
            <v>PeMS2016</v>
          </cell>
          <cell r="R309">
            <v>6</v>
          </cell>
          <cell r="S309">
            <v>6</v>
          </cell>
        </row>
        <row r="310">
          <cell r="E310">
            <v>671</v>
          </cell>
          <cell r="F310">
            <v>1</v>
          </cell>
          <cell r="G310">
            <v>1</v>
          </cell>
          <cell r="M310">
            <v>95533</v>
          </cell>
          <cell r="P310" t="str">
            <v>PeMS2016</v>
          </cell>
          <cell r="R310">
            <v>6</v>
          </cell>
          <cell r="S310">
            <v>1</v>
          </cell>
        </row>
        <row r="311">
          <cell r="E311">
            <v>8770</v>
          </cell>
          <cell r="F311">
            <v>1</v>
          </cell>
          <cell r="G311">
            <v>1</v>
          </cell>
          <cell r="M311">
            <v>88873</v>
          </cell>
          <cell r="P311" t="str">
            <v>PeMS2016</v>
          </cell>
          <cell r="R311">
            <v>6</v>
          </cell>
          <cell r="S311">
            <v>1</v>
          </cell>
        </row>
        <row r="312">
          <cell r="E312">
            <v>26546</v>
          </cell>
          <cell r="F312">
            <v>1</v>
          </cell>
          <cell r="G312">
            <v>1</v>
          </cell>
          <cell r="M312">
            <v>94176</v>
          </cell>
          <cell r="P312" t="str">
            <v>PeMS2016</v>
          </cell>
          <cell r="R312">
            <v>6</v>
          </cell>
          <cell r="S312">
            <v>1</v>
          </cell>
        </row>
        <row r="313">
          <cell r="E313">
            <v>13279</v>
          </cell>
          <cell r="F313">
            <v>1</v>
          </cell>
          <cell r="G313">
            <v>1</v>
          </cell>
          <cell r="M313">
            <v>98062</v>
          </cell>
          <cell r="P313" t="str">
            <v>PeMS2016</v>
          </cell>
          <cell r="R313">
            <v>6</v>
          </cell>
          <cell r="S313">
            <v>1</v>
          </cell>
        </row>
        <row r="314">
          <cell r="E314">
            <v>13277</v>
          </cell>
          <cell r="F314">
            <v>1</v>
          </cell>
          <cell r="G314">
            <v>1</v>
          </cell>
          <cell r="M314">
            <v>86290</v>
          </cell>
          <cell r="P314" t="str">
            <v>PeMS2016</v>
          </cell>
          <cell r="R314">
            <v>6</v>
          </cell>
          <cell r="S314">
            <v>1</v>
          </cell>
        </row>
        <row r="315">
          <cell r="E315">
            <v>673</v>
          </cell>
          <cell r="F315">
            <v>1</v>
          </cell>
          <cell r="G315">
            <v>1</v>
          </cell>
          <cell r="M315">
            <v>93015</v>
          </cell>
          <cell r="P315" t="str">
            <v>PeMS2016</v>
          </cell>
          <cell r="R315">
            <v>6</v>
          </cell>
          <cell r="S315">
            <v>1</v>
          </cell>
        </row>
        <row r="316">
          <cell r="E316">
            <v>8768</v>
          </cell>
          <cell r="F316">
            <v>1</v>
          </cell>
          <cell r="G316">
            <v>1</v>
          </cell>
          <cell r="M316">
            <v>100711</v>
          </cell>
          <cell r="P316" t="str">
            <v>PeMS2016</v>
          </cell>
          <cell r="R316">
            <v>6</v>
          </cell>
          <cell r="S316">
            <v>1</v>
          </cell>
        </row>
        <row r="317">
          <cell r="E317">
            <v>26547</v>
          </cell>
          <cell r="F317">
            <v>1</v>
          </cell>
          <cell r="G317">
            <v>1</v>
          </cell>
          <cell r="M317">
            <v>99712</v>
          </cell>
          <cell r="P317" t="str">
            <v>Caltran</v>
          </cell>
          <cell r="R317">
            <v>6</v>
          </cell>
          <cell r="S317">
            <v>1</v>
          </cell>
        </row>
        <row r="318">
          <cell r="E318">
            <v>12592</v>
          </cell>
          <cell r="F318">
            <v>1</v>
          </cell>
          <cell r="G318">
            <v>1</v>
          </cell>
          <cell r="M318">
            <v>100241</v>
          </cell>
          <cell r="P318" t="str">
            <v>PeMS2016</v>
          </cell>
          <cell r="R318">
            <v>6</v>
          </cell>
          <cell r="S318">
            <v>1</v>
          </cell>
        </row>
        <row r="319">
          <cell r="E319">
            <v>16125</v>
          </cell>
          <cell r="F319">
            <v>1</v>
          </cell>
          <cell r="G319">
            <v>1</v>
          </cell>
          <cell r="M319">
            <v>91626</v>
          </cell>
          <cell r="P319" t="str">
            <v>PeMS2016</v>
          </cell>
          <cell r="R319">
            <v>6</v>
          </cell>
          <cell r="S319">
            <v>1</v>
          </cell>
        </row>
        <row r="320">
          <cell r="E320">
            <v>12253</v>
          </cell>
          <cell r="F320">
            <v>1</v>
          </cell>
          <cell r="G320">
            <v>1</v>
          </cell>
          <cell r="M320">
            <v>104473</v>
          </cell>
          <cell r="P320" t="str">
            <v>PeMS2016</v>
          </cell>
          <cell r="R320">
            <v>6</v>
          </cell>
          <cell r="S320">
            <v>12</v>
          </cell>
        </row>
        <row r="321">
          <cell r="E321">
            <v>12242</v>
          </cell>
          <cell r="F321">
            <v>1</v>
          </cell>
          <cell r="G321">
            <v>1</v>
          </cell>
          <cell r="M321">
            <v>90844</v>
          </cell>
          <cell r="P321" t="str">
            <v>PeMS2016</v>
          </cell>
          <cell r="R321">
            <v>6</v>
          </cell>
          <cell r="S321">
            <v>12</v>
          </cell>
        </row>
        <row r="322">
          <cell r="E322">
            <v>28495</v>
          </cell>
          <cell r="F322">
            <v>1</v>
          </cell>
          <cell r="G322">
            <v>1</v>
          </cell>
          <cell r="M322">
            <v>78485</v>
          </cell>
          <cell r="P322" t="str">
            <v>PeMS2016</v>
          </cell>
          <cell r="R322">
            <v>6</v>
          </cell>
          <cell r="S322">
            <v>12</v>
          </cell>
        </row>
        <row r="323">
          <cell r="E323">
            <v>28511</v>
          </cell>
          <cell r="F323">
            <v>1</v>
          </cell>
          <cell r="G323">
            <v>1</v>
          </cell>
          <cell r="M323">
            <v>82332</v>
          </cell>
          <cell r="P323" t="str">
            <v>Caltran</v>
          </cell>
          <cell r="R323">
            <v>6</v>
          </cell>
          <cell r="S323">
            <v>12</v>
          </cell>
        </row>
        <row r="324">
          <cell r="E324">
            <v>28512</v>
          </cell>
          <cell r="F324">
            <v>1</v>
          </cell>
          <cell r="G324">
            <v>1</v>
          </cell>
          <cell r="M324">
            <v>71465</v>
          </cell>
          <cell r="P324" t="str">
            <v>PeMS2016</v>
          </cell>
          <cell r="R324">
            <v>6</v>
          </cell>
          <cell r="S324">
            <v>12</v>
          </cell>
        </row>
        <row r="325">
          <cell r="E325">
            <v>28486</v>
          </cell>
          <cell r="F325">
            <v>1</v>
          </cell>
          <cell r="G325">
            <v>1</v>
          </cell>
          <cell r="M325">
            <v>62454</v>
          </cell>
          <cell r="P325" t="str">
            <v>PeMS2016</v>
          </cell>
          <cell r="R325">
            <v>6</v>
          </cell>
          <cell r="S325">
            <v>19</v>
          </cell>
        </row>
        <row r="326">
          <cell r="E326">
            <v>27597</v>
          </cell>
          <cell r="F326">
            <v>1</v>
          </cell>
          <cell r="G326">
            <v>1</v>
          </cell>
          <cell r="M326">
            <v>63067</v>
          </cell>
          <cell r="P326" t="str">
            <v>PeMS2016</v>
          </cell>
          <cell r="R326">
            <v>6</v>
          </cell>
          <cell r="S326">
            <v>19</v>
          </cell>
        </row>
        <row r="327">
          <cell r="E327">
            <v>27519</v>
          </cell>
          <cell r="F327">
            <v>1</v>
          </cell>
          <cell r="G327">
            <v>1</v>
          </cell>
          <cell r="M327">
            <v>66076</v>
          </cell>
          <cell r="P327" t="str">
            <v>PeMS2016</v>
          </cell>
          <cell r="R327">
            <v>6</v>
          </cell>
          <cell r="S327">
            <v>19</v>
          </cell>
        </row>
        <row r="328">
          <cell r="E328">
            <v>25386</v>
          </cell>
          <cell r="F328">
            <v>1</v>
          </cell>
          <cell r="G328">
            <v>2</v>
          </cell>
          <cell r="M328">
            <v>7950</v>
          </cell>
          <cell r="P328" t="str">
            <v>PeMS2016</v>
          </cell>
          <cell r="R328">
            <v>3</v>
          </cell>
          <cell r="S328">
            <v>14</v>
          </cell>
        </row>
        <row r="329">
          <cell r="E329">
            <v>22077</v>
          </cell>
          <cell r="F329">
            <v>1</v>
          </cell>
          <cell r="G329">
            <v>2</v>
          </cell>
          <cell r="M329">
            <v>10185</v>
          </cell>
          <cell r="P329" t="str">
            <v>PeMS2016</v>
          </cell>
          <cell r="R329">
            <v>3</v>
          </cell>
          <cell r="S329">
            <v>14</v>
          </cell>
        </row>
        <row r="330">
          <cell r="E330">
            <v>29571</v>
          </cell>
          <cell r="F330">
            <v>1</v>
          </cell>
          <cell r="G330">
            <v>2</v>
          </cell>
          <cell r="M330">
            <v>9792</v>
          </cell>
          <cell r="P330" t="str">
            <v>PeMS2016</v>
          </cell>
          <cell r="R330">
            <v>3</v>
          </cell>
          <cell r="S330">
            <v>14</v>
          </cell>
        </row>
        <row r="331">
          <cell r="E331">
            <v>25381</v>
          </cell>
          <cell r="F331">
            <v>1</v>
          </cell>
          <cell r="G331">
            <v>2</v>
          </cell>
          <cell r="M331">
            <v>9379</v>
          </cell>
          <cell r="P331" t="str">
            <v>PeMS2016</v>
          </cell>
          <cell r="R331">
            <v>3</v>
          </cell>
          <cell r="S331">
            <v>14</v>
          </cell>
        </row>
        <row r="332">
          <cell r="E332">
            <v>29490</v>
          </cell>
          <cell r="F332">
            <v>1</v>
          </cell>
          <cell r="G332">
            <v>2</v>
          </cell>
          <cell r="M332">
            <v>11953</v>
          </cell>
          <cell r="P332" t="str">
            <v>PeMS2016</v>
          </cell>
          <cell r="R332">
            <v>6</v>
          </cell>
          <cell r="S332">
            <v>17</v>
          </cell>
        </row>
        <row r="333">
          <cell r="E333">
            <v>16127</v>
          </cell>
          <cell r="F333">
            <v>1</v>
          </cell>
          <cell r="G333">
            <v>1</v>
          </cell>
          <cell r="M333">
            <v>56592</v>
          </cell>
          <cell r="P333" t="str">
            <v>Caltran</v>
          </cell>
          <cell r="R333">
            <v>2</v>
          </cell>
          <cell r="S333">
            <v>14</v>
          </cell>
        </row>
        <row r="334">
          <cell r="E334">
            <v>16128</v>
          </cell>
          <cell r="F334">
            <v>1</v>
          </cell>
          <cell r="G334">
            <v>1</v>
          </cell>
          <cell r="M334">
            <v>59710</v>
          </cell>
          <cell r="P334" t="str">
            <v>PeMS2016</v>
          </cell>
          <cell r="R334">
            <v>2</v>
          </cell>
          <cell r="S334">
            <v>14</v>
          </cell>
        </row>
        <row r="335">
          <cell r="E335">
            <v>11327</v>
          </cell>
          <cell r="F335">
            <v>1</v>
          </cell>
          <cell r="G335">
            <v>1</v>
          </cell>
          <cell r="M335">
            <v>66365</v>
          </cell>
          <cell r="P335" t="str">
            <v>PeMS2016</v>
          </cell>
          <cell r="R335">
            <v>2</v>
          </cell>
          <cell r="S335">
            <v>14</v>
          </cell>
        </row>
        <row r="336">
          <cell r="E336">
            <v>16136</v>
          </cell>
          <cell r="F336">
            <v>1</v>
          </cell>
          <cell r="G336">
            <v>1</v>
          </cell>
          <cell r="M336">
            <v>70159</v>
          </cell>
          <cell r="P336" t="str">
            <v>Caltran</v>
          </cell>
          <cell r="R336">
            <v>2</v>
          </cell>
          <cell r="S336">
            <v>14</v>
          </cell>
        </row>
        <row r="337">
          <cell r="E337">
            <v>8921</v>
          </cell>
          <cell r="F337">
            <v>1</v>
          </cell>
          <cell r="G337">
            <v>1</v>
          </cell>
          <cell r="M337">
            <v>64827</v>
          </cell>
          <cell r="P337" t="str">
            <v>PeMS2016</v>
          </cell>
          <cell r="R337">
            <v>2</v>
          </cell>
          <cell r="S337">
            <v>14</v>
          </cell>
        </row>
        <row r="338">
          <cell r="E338">
            <v>8939</v>
          </cell>
          <cell r="F338">
            <v>1</v>
          </cell>
          <cell r="G338">
            <v>1</v>
          </cell>
          <cell r="M338">
            <v>96155</v>
          </cell>
          <cell r="P338" t="str">
            <v>PeMS2016</v>
          </cell>
          <cell r="R338">
            <v>2</v>
          </cell>
          <cell r="S338">
            <v>14</v>
          </cell>
        </row>
        <row r="339">
          <cell r="E339">
            <v>27578</v>
          </cell>
          <cell r="F339">
            <v>1</v>
          </cell>
          <cell r="G339">
            <v>1</v>
          </cell>
          <cell r="M339">
            <v>80382</v>
          </cell>
          <cell r="P339" t="str">
            <v>PeMS2016</v>
          </cell>
          <cell r="R339">
            <v>2</v>
          </cell>
          <cell r="S339">
            <v>14</v>
          </cell>
        </row>
        <row r="340">
          <cell r="E340">
            <v>8977</v>
          </cell>
          <cell r="F340">
            <v>1</v>
          </cell>
          <cell r="G340">
            <v>1</v>
          </cell>
          <cell r="M340">
            <v>91226</v>
          </cell>
          <cell r="P340" t="str">
            <v>PeMS2016</v>
          </cell>
          <cell r="R340">
            <v>2</v>
          </cell>
          <cell r="S340">
            <v>14</v>
          </cell>
        </row>
        <row r="341">
          <cell r="E341">
            <v>6852</v>
          </cell>
          <cell r="F341">
            <v>1</v>
          </cell>
          <cell r="G341">
            <v>1</v>
          </cell>
          <cell r="M341">
            <v>86796</v>
          </cell>
          <cell r="P341" t="str">
            <v>PeMS2016</v>
          </cell>
          <cell r="R341">
            <v>2</v>
          </cell>
          <cell r="S341">
            <v>14</v>
          </cell>
        </row>
        <row r="342">
          <cell r="E342">
            <v>16760</v>
          </cell>
          <cell r="F342">
            <v>1</v>
          </cell>
          <cell r="G342">
            <v>1</v>
          </cell>
          <cell r="M342">
            <v>79946</v>
          </cell>
          <cell r="P342" t="str">
            <v>PeMS2016</v>
          </cell>
          <cell r="R342">
            <v>3</v>
          </cell>
          <cell r="S342">
            <v>14</v>
          </cell>
        </row>
        <row r="343">
          <cell r="E343">
            <v>15776</v>
          </cell>
          <cell r="F343">
            <v>1</v>
          </cell>
          <cell r="G343">
            <v>1</v>
          </cell>
          <cell r="M343">
            <v>114510</v>
          </cell>
          <cell r="P343" t="str">
            <v>Caltran</v>
          </cell>
          <cell r="R343">
            <v>3</v>
          </cell>
          <cell r="S343">
            <v>14</v>
          </cell>
        </row>
        <row r="344">
          <cell r="E344">
            <v>20457</v>
          </cell>
          <cell r="F344">
            <v>1</v>
          </cell>
          <cell r="G344">
            <v>1</v>
          </cell>
          <cell r="M344">
            <v>97366</v>
          </cell>
          <cell r="P344" t="str">
            <v>PeMS2016</v>
          </cell>
          <cell r="R344">
            <v>3</v>
          </cell>
          <cell r="S344">
            <v>14</v>
          </cell>
        </row>
        <row r="345">
          <cell r="E345">
            <v>9328</v>
          </cell>
          <cell r="F345">
            <v>1</v>
          </cell>
          <cell r="G345">
            <v>1</v>
          </cell>
          <cell r="M345">
            <v>117227</v>
          </cell>
          <cell r="P345" t="str">
            <v>PeMS2016</v>
          </cell>
          <cell r="R345">
            <v>3</v>
          </cell>
          <cell r="S345">
            <v>14</v>
          </cell>
        </row>
        <row r="346">
          <cell r="E346">
            <v>9333</v>
          </cell>
          <cell r="F346">
            <v>1</v>
          </cell>
          <cell r="G346">
            <v>1</v>
          </cell>
          <cell r="M346">
            <v>95636</v>
          </cell>
          <cell r="P346" t="str">
            <v>PeMS2016</v>
          </cell>
          <cell r="R346">
            <v>3</v>
          </cell>
          <cell r="S346">
            <v>14</v>
          </cell>
        </row>
        <row r="347">
          <cell r="E347">
            <v>9336</v>
          </cell>
          <cell r="F347">
            <v>1</v>
          </cell>
          <cell r="G347">
            <v>1</v>
          </cell>
          <cell r="M347">
            <v>103652</v>
          </cell>
          <cell r="P347" t="str">
            <v>PeMS2016</v>
          </cell>
          <cell r="R347">
            <v>3</v>
          </cell>
          <cell r="S347">
            <v>14</v>
          </cell>
        </row>
        <row r="348">
          <cell r="E348">
            <v>9337</v>
          </cell>
          <cell r="F348">
            <v>1</v>
          </cell>
          <cell r="G348">
            <v>1</v>
          </cell>
          <cell r="M348">
            <v>88650</v>
          </cell>
          <cell r="P348" t="str">
            <v>PeMS2016</v>
          </cell>
          <cell r="R348">
            <v>3</v>
          </cell>
          <cell r="S348">
            <v>14</v>
          </cell>
        </row>
        <row r="349">
          <cell r="E349">
            <v>9342</v>
          </cell>
          <cell r="F349">
            <v>1</v>
          </cell>
          <cell r="G349">
            <v>1</v>
          </cell>
          <cell r="M349">
            <v>96703</v>
          </cell>
          <cell r="P349" t="str">
            <v>PeMS2016</v>
          </cell>
          <cell r="R349">
            <v>3</v>
          </cell>
          <cell r="S349">
            <v>14</v>
          </cell>
        </row>
        <row r="350">
          <cell r="E350">
            <v>15230</v>
          </cell>
          <cell r="F350">
            <v>1</v>
          </cell>
          <cell r="G350">
            <v>1</v>
          </cell>
          <cell r="M350">
            <v>73735</v>
          </cell>
          <cell r="P350" t="str">
            <v>PeMS2016</v>
          </cell>
          <cell r="R350">
            <v>3</v>
          </cell>
          <cell r="S350">
            <v>14</v>
          </cell>
        </row>
        <row r="351">
          <cell r="E351">
            <v>22743</v>
          </cell>
          <cell r="F351">
            <v>1</v>
          </cell>
          <cell r="G351">
            <v>1</v>
          </cell>
          <cell r="M351">
            <v>81360</v>
          </cell>
          <cell r="P351" t="str">
            <v>PeMS2016</v>
          </cell>
          <cell r="R351">
            <v>3</v>
          </cell>
          <cell r="S351">
            <v>14</v>
          </cell>
        </row>
        <row r="352">
          <cell r="E352">
            <v>15188</v>
          </cell>
          <cell r="F352">
            <v>1</v>
          </cell>
          <cell r="G352">
            <v>1</v>
          </cell>
          <cell r="M352">
            <v>111087</v>
          </cell>
          <cell r="P352" t="str">
            <v>PeMS2016</v>
          </cell>
          <cell r="R352">
            <v>3</v>
          </cell>
          <cell r="S352">
            <v>14</v>
          </cell>
        </row>
        <row r="353">
          <cell r="E353">
            <v>15187</v>
          </cell>
          <cell r="F353">
            <v>1</v>
          </cell>
          <cell r="G353">
            <v>1</v>
          </cell>
          <cell r="M353">
            <v>126261</v>
          </cell>
          <cell r="P353" t="str">
            <v>PeMS2016</v>
          </cell>
          <cell r="R353">
            <v>3</v>
          </cell>
          <cell r="S353">
            <v>14</v>
          </cell>
        </row>
        <row r="354">
          <cell r="E354">
            <v>574</v>
          </cell>
          <cell r="F354">
            <v>1</v>
          </cell>
          <cell r="G354">
            <v>1</v>
          </cell>
          <cell r="M354">
            <v>161762</v>
          </cell>
          <cell r="P354" t="str">
            <v>PeMS2016</v>
          </cell>
          <cell r="R354">
            <v>3</v>
          </cell>
          <cell r="S354">
            <v>14</v>
          </cell>
        </row>
        <row r="355">
          <cell r="E355">
            <v>14682</v>
          </cell>
          <cell r="F355">
            <v>1</v>
          </cell>
          <cell r="G355">
            <v>1</v>
          </cell>
          <cell r="M355">
            <v>152836</v>
          </cell>
          <cell r="P355" t="str">
            <v>PeMS2016</v>
          </cell>
          <cell r="R355">
            <v>3</v>
          </cell>
          <cell r="S355">
            <v>14</v>
          </cell>
        </row>
        <row r="356">
          <cell r="E356">
            <v>14410</v>
          </cell>
          <cell r="F356">
            <v>1</v>
          </cell>
          <cell r="G356">
            <v>1</v>
          </cell>
          <cell r="M356">
            <v>135106</v>
          </cell>
          <cell r="P356" t="str">
            <v>PeMS2016</v>
          </cell>
          <cell r="R356">
            <v>3</v>
          </cell>
          <cell r="S356">
            <v>14</v>
          </cell>
        </row>
        <row r="357">
          <cell r="E357">
            <v>14409</v>
          </cell>
          <cell r="F357">
            <v>1</v>
          </cell>
          <cell r="G357">
            <v>1</v>
          </cell>
          <cell r="M357">
            <v>138236</v>
          </cell>
          <cell r="P357" t="str">
            <v>PeMS2016</v>
          </cell>
          <cell r="R357">
            <v>3</v>
          </cell>
          <cell r="S357">
            <v>14</v>
          </cell>
        </row>
        <row r="358">
          <cell r="E358">
            <v>14402</v>
          </cell>
          <cell r="F358">
            <v>1</v>
          </cell>
          <cell r="G358">
            <v>1</v>
          </cell>
          <cell r="M358">
            <v>137784</v>
          </cell>
          <cell r="P358" t="str">
            <v>PeMS2016</v>
          </cell>
          <cell r="R358">
            <v>3</v>
          </cell>
          <cell r="S358">
            <v>14</v>
          </cell>
        </row>
        <row r="359">
          <cell r="E359">
            <v>14397</v>
          </cell>
          <cell r="F359">
            <v>1</v>
          </cell>
          <cell r="G359">
            <v>1</v>
          </cell>
          <cell r="M359">
            <v>148340</v>
          </cell>
          <cell r="P359" t="str">
            <v>PeMS2016</v>
          </cell>
          <cell r="R359">
            <v>3</v>
          </cell>
          <cell r="S359">
            <v>14</v>
          </cell>
        </row>
        <row r="360">
          <cell r="E360">
            <v>25099</v>
          </cell>
          <cell r="F360">
            <v>1</v>
          </cell>
          <cell r="G360">
            <v>1</v>
          </cell>
          <cell r="M360">
            <v>122325</v>
          </cell>
          <cell r="P360" t="str">
            <v>SANDAG</v>
          </cell>
          <cell r="R360">
            <v>3</v>
          </cell>
          <cell r="S360">
            <v>14</v>
          </cell>
        </row>
        <row r="361">
          <cell r="E361">
            <v>28810</v>
          </cell>
          <cell r="F361">
            <v>1</v>
          </cell>
          <cell r="G361">
            <v>1</v>
          </cell>
          <cell r="M361">
            <v>122794</v>
          </cell>
          <cell r="P361" t="str">
            <v>PeMS2016</v>
          </cell>
          <cell r="R361">
            <v>3</v>
          </cell>
          <cell r="S361">
            <v>14</v>
          </cell>
        </row>
        <row r="362">
          <cell r="E362">
            <v>14384</v>
          </cell>
          <cell r="F362">
            <v>1</v>
          </cell>
          <cell r="G362">
            <v>1</v>
          </cell>
          <cell r="M362">
            <v>130140</v>
          </cell>
          <cell r="P362" t="str">
            <v>PeMS2016</v>
          </cell>
          <cell r="R362">
            <v>3</v>
          </cell>
          <cell r="S362">
            <v>14</v>
          </cell>
        </row>
        <row r="363">
          <cell r="E363">
            <v>14386</v>
          </cell>
          <cell r="F363">
            <v>1</v>
          </cell>
          <cell r="G363">
            <v>1</v>
          </cell>
          <cell r="M363">
            <v>126253</v>
          </cell>
          <cell r="P363" t="str">
            <v>PeMS2016</v>
          </cell>
          <cell r="R363">
            <v>3</v>
          </cell>
          <cell r="S363">
            <v>14</v>
          </cell>
        </row>
        <row r="364">
          <cell r="E364">
            <v>10859</v>
          </cell>
          <cell r="F364">
            <v>1</v>
          </cell>
          <cell r="G364">
            <v>1</v>
          </cell>
          <cell r="M364">
            <v>116386</v>
          </cell>
          <cell r="P364" t="str">
            <v>PeMS2016</v>
          </cell>
          <cell r="R364">
            <v>3</v>
          </cell>
          <cell r="S364">
            <v>14</v>
          </cell>
        </row>
        <row r="365">
          <cell r="E365">
            <v>14639</v>
          </cell>
          <cell r="F365">
            <v>1</v>
          </cell>
          <cell r="G365">
            <v>1</v>
          </cell>
          <cell r="M365">
            <v>121306</v>
          </cell>
          <cell r="P365" t="str">
            <v>SANDAG</v>
          </cell>
          <cell r="R365">
            <v>3</v>
          </cell>
          <cell r="S365">
            <v>14</v>
          </cell>
        </row>
        <row r="366">
          <cell r="E366">
            <v>3968</v>
          </cell>
          <cell r="F366">
            <v>1</v>
          </cell>
          <cell r="G366">
            <v>1</v>
          </cell>
          <cell r="M366">
            <v>110823</v>
          </cell>
          <cell r="P366" t="str">
            <v>PeMS2016</v>
          </cell>
          <cell r="R366">
            <v>3</v>
          </cell>
          <cell r="S366">
            <v>14</v>
          </cell>
        </row>
        <row r="367">
          <cell r="E367">
            <v>13672</v>
          </cell>
          <cell r="F367">
            <v>1</v>
          </cell>
          <cell r="G367">
            <v>1</v>
          </cell>
          <cell r="M367">
            <v>111705</v>
          </cell>
          <cell r="P367" t="str">
            <v>PeMS2016</v>
          </cell>
          <cell r="R367">
            <v>3</v>
          </cell>
          <cell r="S367">
            <v>14</v>
          </cell>
        </row>
        <row r="368">
          <cell r="E368">
            <v>13662</v>
          </cell>
          <cell r="F368">
            <v>1</v>
          </cell>
          <cell r="G368">
            <v>1</v>
          </cell>
          <cell r="M368">
            <v>120162</v>
          </cell>
          <cell r="P368" t="str">
            <v>PeMS2016</v>
          </cell>
          <cell r="R368">
            <v>3</v>
          </cell>
          <cell r="S368">
            <v>14</v>
          </cell>
        </row>
        <row r="369">
          <cell r="E369">
            <v>516</v>
          </cell>
          <cell r="F369">
            <v>1</v>
          </cell>
          <cell r="G369">
            <v>1</v>
          </cell>
          <cell r="M369">
            <v>103598</v>
          </cell>
          <cell r="P369" t="str">
            <v>PeMS2016</v>
          </cell>
          <cell r="R369">
            <v>3</v>
          </cell>
          <cell r="S369">
            <v>14</v>
          </cell>
        </row>
        <row r="370">
          <cell r="E370">
            <v>31205</v>
          </cell>
          <cell r="F370">
            <v>1</v>
          </cell>
          <cell r="G370">
            <v>1</v>
          </cell>
          <cell r="M370">
            <v>121528</v>
          </cell>
          <cell r="P370" t="str">
            <v>PeMS2016</v>
          </cell>
          <cell r="R370">
            <v>3</v>
          </cell>
          <cell r="S370">
            <v>14</v>
          </cell>
        </row>
        <row r="371">
          <cell r="E371">
            <v>13648</v>
          </cell>
          <cell r="F371">
            <v>1</v>
          </cell>
          <cell r="G371">
            <v>1</v>
          </cell>
          <cell r="M371">
            <v>101967</v>
          </cell>
          <cell r="P371" t="str">
            <v>PeMS2016</v>
          </cell>
          <cell r="R371">
            <v>3</v>
          </cell>
          <cell r="S371">
            <v>14</v>
          </cell>
        </row>
        <row r="372">
          <cell r="E372">
            <v>13637</v>
          </cell>
          <cell r="F372">
            <v>1</v>
          </cell>
          <cell r="G372">
            <v>1</v>
          </cell>
          <cell r="M372">
            <v>111320</v>
          </cell>
          <cell r="P372" t="str">
            <v>PeMS2016</v>
          </cell>
          <cell r="R372">
            <v>3</v>
          </cell>
          <cell r="S372">
            <v>14</v>
          </cell>
        </row>
        <row r="373">
          <cell r="E373">
            <v>13639</v>
          </cell>
          <cell r="F373">
            <v>1</v>
          </cell>
          <cell r="G373">
            <v>1</v>
          </cell>
          <cell r="M373">
            <v>105046</v>
          </cell>
          <cell r="P373" t="str">
            <v>SANDAG</v>
          </cell>
          <cell r="R373">
            <v>3</v>
          </cell>
          <cell r="S373">
            <v>14</v>
          </cell>
        </row>
        <row r="374">
          <cell r="E374">
            <v>13640</v>
          </cell>
          <cell r="F374">
            <v>1</v>
          </cell>
          <cell r="G374">
            <v>1</v>
          </cell>
          <cell r="M374">
            <v>105117</v>
          </cell>
          <cell r="P374" t="str">
            <v>PeMS2016</v>
          </cell>
          <cell r="R374">
            <v>3</v>
          </cell>
          <cell r="S374">
            <v>14</v>
          </cell>
        </row>
        <row r="375">
          <cell r="E375">
            <v>31206</v>
          </cell>
          <cell r="F375">
            <v>1</v>
          </cell>
          <cell r="G375">
            <v>1</v>
          </cell>
          <cell r="M375">
            <v>113853</v>
          </cell>
          <cell r="P375" t="str">
            <v>PeMS2016</v>
          </cell>
          <cell r="R375">
            <v>3</v>
          </cell>
          <cell r="S375">
            <v>14</v>
          </cell>
        </row>
        <row r="376">
          <cell r="E376">
            <v>554</v>
          </cell>
          <cell r="F376">
            <v>1</v>
          </cell>
          <cell r="G376">
            <v>1</v>
          </cell>
          <cell r="M376">
            <v>110651</v>
          </cell>
          <cell r="P376" t="str">
            <v>PeMS2016</v>
          </cell>
          <cell r="R376">
            <v>3</v>
          </cell>
          <cell r="S376">
            <v>14</v>
          </cell>
        </row>
        <row r="377">
          <cell r="E377">
            <v>8809</v>
          </cell>
          <cell r="F377">
            <v>1</v>
          </cell>
          <cell r="G377">
            <v>1</v>
          </cell>
          <cell r="M377">
            <v>109036</v>
          </cell>
          <cell r="P377" t="str">
            <v>PeMS2016</v>
          </cell>
          <cell r="R377">
            <v>3</v>
          </cell>
          <cell r="S377">
            <v>14</v>
          </cell>
        </row>
        <row r="378">
          <cell r="E378">
            <v>8807</v>
          </cell>
          <cell r="F378">
            <v>1</v>
          </cell>
          <cell r="G378">
            <v>1</v>
          </cell>
          <cell r="M378">
            <v>119031</v>
          </cell>
          <cell r="P378" t="str">
            <v>PeMS2016</v>
          </cell>
          <cell r="R378">
            <v>7</v>
          </cell>
          <cell r="S378">
            <v>14</v>
          </cell>
        </row>
        <row r="379">
          <cell r="E379">
            <v>721</v>
          </cell>
          <cell r="F379">
            <v>1</v>
          </cell>
          <cell r="G379">
            <v>1</v>
          </cell>
          <cell r="M379">
            <v>101764</v>
          </cell>
          <cell r="P379" t="str">
            <v>PeMS2016</v>
          </cell>
          <cell r="R379">
            <v>7</v>
          </cell>
          <cell r="S379">
            <v>7</v>
          </cell>
        </row>
        <row r="380">
          <cell r="E380">
            <v>12955</v>
          </cell>
          <cell r="F380">
            <v>1</v>
          </cell>
          <cell r="G380">
            <v>1</v>
          </cell>
          <cell r="M380">
            <v>92209</v>
          </cell>
          <cell r="P380" t="str">
            <v>PeMS2016</v>
          </cell>
          <cell r="R380">
            <v>7</v>
          </cell>
          <cell r="S380">
            <v>19</v>
          </cell>
        </row>
        <row r="381">
          <cell r="E381">
            <v>12957</v>
          </cell>
          <cell r="F381">
            <v>1</v>
          </cell>
          <cell r="G381">
            <v>1</v>
          </cell>
          <cell r="M381">
            <v>101544</v>
          </cell>
          <cell r="P381" t="str">
            <v>SANDAG</v>
          </cell>
          <cell r="R381">
            <v>7</v>
          </cell>
          <cell r="S381">
            <v>7</v>
          </cell>
        </row>
        <row r="382">
          <cell r="E382">
            <v>556</v>
          </cell>
          <cell r="F382">
            <v>1</v>
          </cell>
          <cell r="G382">
            <v>1</v>
          </cell>
          <cell r="M382">
            <v>97834</v>
          </cell>
          <cell r="P382" t="str">
            <v>PeMS2016</v>
          </cell>
          <cell r="R382">
            <v>7</v>
          </cell>
          <cell r="S382">
            <v>7</v>
          </cell>
        </row>
        <row r="383">
          <cell r="E383">
            <v>669</v>
          </cell>
          <cell r="F383">
            <v>1</v>
          </cell>
          <cell r="G383">
            <v>1</v>
          </cell>
          <cell r="M383">
            <v>98636</v>
          </cell>
          <cell r="P383" t="str">
            <v>PeMS2016</v>
          </cell>
          <cell r="R383">
            <v>7</v>
          </cell>
          <cell r="S383">
            <v>7</v>
          </cell>
        </row>
        <row r="384">
          <cell r="E384">
            <v>12929</v>
          </cell>
          <cell r="F384">
            <v>1</v>
          </cell>
          <cell r="G384">
            <v>1</v>
          </cell>
          <cell r="M384">
            <v>86241</v>
          </cell>
          <cell r="P384" t="str">
            <v>Caltran</v>
          </cell>
          <cell r="R384">
            <v>7</v>
          </cell>
          <cell r="S384">
            <v>7</v>
          </cell>
        </row>
        <row r="385">
          <cell r="E385">
            <v>28588</v>
          </cell>
          <cell r="F385">
            <v>1</v>
          </cell>
          <cell r="G385">
            <v>1</v>
          </cell>
          <cell r="M385">
            <v>100208</v>
          </cell>
          <cell r="P385" t="str">
            <v>PeMS2016</v>
          </cell>
          <cell r="R385">
            <v>7</v>
          </cell>
          <cell r="S385">
            <v>7</v>
          </cell>
        </row>
        <row r="386">
          <cell r="E386">
            <v>558</v>
          </cell>
          <cell r="F386">
            <v>1</v>
          </cell>
          <cell r="G386">
            <v>1</v>
          </cell>
          <cell r="M386">
            <v>62116</v>
          </cell>
          <cell r="P386" t="str">
            <v>PeMS2016</v>
          </cell>
          <cell r="R386">
            <v>7</v>
          </cell>
          <cell r="S386">
            <v>7</v>
          </cell>
        </row>
        <row r="387">
          <cell r="E387">
            <v>27165</v>
          </cell>
          <cell r="F387">
            <v>1</v>
          </cell>
          <cell r="G387">
            <v>1</v>
          </cell>
          <cell r="M387">
            <v>57639</v>
          </cell>
          <cell r="P387" t="str">
            <v>PeMS2016</v>
          </cell>
          <cell r="R387">
            <v>7</v>
          </cell>
          <cell r="S387">
            <v>7</v>
          </cell>
        </row>
        <row r="388">
          <cell r="E388">
            <v>27183</v>
          </cell>
          <cell r="F388">
            <v>1</v>
          </cell>
          <cell r="G388">
            <v>1</v>
          </cell>
          <cell r="M388">
            <v>65635</v>
          </cell>
          <cell r="P388" t="str">
            <v>PeMS2016</v>
          </cell>
          <cell r="R388">
            <v>7</v>
          </cell>
          <cell r="S388">
            <v>7</v>
          </cell>
        </row>
        <row r="389">
          <cell r="E389">
            <v>27181</v>
          </cell>
          <cell r="F389">
            <v>1</v>
          </cell>
          <cell r="G389">
            <v>1</v>
          </cell>
          <cell r="M389">
            <v>68942</v>
          </cell>
          <cell r="P389" t="str">
            <v>PeMS2016</v>
          </cell>
          <cell r="R389">
            <v>7</v>
          </cell>
          <cell r="S389">
            <v>19</v>
          </cell>
        </row>
        <row r="390">
          <cell r="E390">
            <v>27166</v>
          </cell>
          <cell r="F390">
            <v>1</v>
          </cell>
          <cell r="G390">
            <v>1</v>
          </cell>
          <cell r="M390">
            <v>54788</v>
          </cell>
          <cell r="P390" t="str">
            <v>PeMS2016</v>
          </cell>
          <cell r="R390">
            <v>7</v>
          </cell>
          <cell r="S390">
            <v>19</v>
          </cell>
        </row>
        <row r="391">
          <cell r="E391">
            <v>27352</v>
          </cell>
          <cell r="F391">
            <v>1</v>
          </cell>
          <cell r="G391">
            <v>1</v>
          </cell>
          <cell r="M391">
            <v>69280</v>
          </cell>
          <cell r="P391" t="str">
            <v>Caltran</v>
          </cell>
          <cell r="R391">
            <v>7</v>
          </cell>
          <cell r="S391">
            <v>19</v>
          </cell>
        </row>
        <row r="392">
          <cell r="E392">
            <v>26667</v>
          </cell>
          <cell r="F392">
            <v>1</v>
          </cell>
          <cell r="G392">
            <v>1</v>
          </cell>
          <cell r="M392">
            <v>65973</v>
          </cell>
          <cell r="P392" t="str">
            <v>Caltran</v>
          </cell>
          <cell r="R392">
            <v>7</v>
          </cell>
          <cell r="S392">
            <v>19</v>
          </cell>
        </row>
        <row r="393">
          <cell r="E393">
            <v>27193</v>
          </cell>
          <cell r="F393">
            <v>1</v>
          </cell>
          <cell r="G393">
            <v>1</v>
          </cell>
          <cell r="M393">
            <v>58031</v>
          </cell>
          <cell r="P393" t="str">
            <v>PeMS2016</v>
          </cell>
          <cell r="R393">
            <v>7</v>
          </cell>
          <cell r="S393">
            <v>19</v>
          </cell>
        </row>
        <row r="394">
          <cell r="E394">
            <v>27195</v>
          </cell>
          <cell r="F394">
            <v>1</v>
          </cell>
          <cell r="G394">
            <v>1</v>
          </cell>
          <cell r="M394">
            <v>67337</v>
          </cell>
          <cell r="P394" t="str">
            <v>PeMS2016</v>
          </cell>
          <cell r="R394">
            <v>7</v>
          </cell>
          <cell r="S394">
            <v>19</v>
          </cell>
        </row>
        <row r="395">
          <cell r="E395">
            <v>460</v>
          </cell>
          <cell r="F395">
            <v>1</v>
          </cell>
          <cell r="G395">
            <v>2</v>
          </cell>
          <cell r="M395">
            <v>17291</v>
          </cell>
          <cell r="P395" t="str">
            <v>PeMS2016</v>
          </cell>
          <cell r="R395">
            <v>3</v>
          </cell>
          <cell r="S395">
            <v>14</v>
          </cell>
        </row>
        <row r="396">
          <cell r="E396">
            <v>526</v>
          </cell>
          <cell r="F396">
            <v>1</v>
          </cell>
          <cell r="G396">
            <v>2</v>
          </cell>
          <cell r="M396">
            <v>23285</v>
          </cell>
          <cell r="P396" t="str">
            <v>SANDAG</v>
          </cell>
          <cell r="R396">
            <v>3</v>
          </cell>
          <cell r="S396">
            <v>14</v>
          </cell>
        </row>
        <row r="397">
          <cell r="E397">
            <v>23044</v>
          </cell>
          <cell r="F397">
            <v>1</v>
          </cell>
          <cell r="G397">
            <v>2</v>
          </cell>
          <cell r="M397">
            <v>21419</v>
          </cell>
          <cell r="P397" t="str">
            <v>PeMS2016</v>
          </cell>
          <cell r="R397">
            <v>3</v>
          </cell>
          <cell r="S397">
            <v>14</v>
          </cell>
        </row>
        <row r="398">
          <cell r="E398">
            <v>459</v>
          </cell>
          <cell r="F398">
            <v>1</v>
          </cell>
          <cell r="G398">
            <v>2</v>
          </cell>
          <cell r="M398">
            <v>21448</v>
          </cell>
          <cell r="P398" t="str">
            <v>PeMS2016</v>
          </cell>
          <cell r="R398">
            <v>3</v>
          </cell>
          <cell r="S398">
            <v>14</v>
          </cell>
        </row>
        <row r="399">
          <cell r="E399">
            <v>461</v>
          </cell>
          <cell r="F399">
            <v>1</v>
          </cell>
          <cell r="G399">
            <v>2</v>
          </cell>
          <cell r="M399">
            <v>22226</v>
          </cell>
          <cell r="P399" t="str">
            <v>PeMS2016</v>
          </cell>
          <cell r="R399">
            <v>3</v>
          </cell>
          <cell r="S399">
            <v>14</v>
          </cell>
        </row>
        <row r="400">
          <cell r="E400">
            <v>512</v>
          </cell>
          <cell r="F400">
            <v>1</v>
          </cell>
          <cell r="G400">
            <v>2</v>
          </cell>
          <cell r="M400">
            <v>21169</v>
          </cell>
          <cell r="P400" t="str">
            <v>PeMS2016</v>
          </cell>
          <cell r="R400">
            <v>3</v>
          </cell>
          <cell r="S400">
            <v>14</v>
          </cell>
        </row>
        <row r="401">
          <cell r="E401">
            <v>464</v>
          </cell>
          <cell r="F401">
            <v>1</v>
          </cell>
          <cell r="G401">
            <v>2</v>
          </cell>
          <cell r="M401">
            <v>21004</v>
          </cell>
          <cell r="P401" t="str">
            <v>PeMS2016</v>
          </cell>
          <cell r="R401">
            <v>3</v>
          </cell>
          <cell r="S401">
            <v>14</v>
          </cell>
        </row>
        <row r="402">
          <cell r="E402">
            <v>468</v>
          </cell>
          <cell r="F402">
            <v>1</v>
          </cell>
          <cell r="G402">
            <v>2</v>
          </cell>
          <cell r="M402">
            <v>20580</v>
          </cell>
          <cell r="P402" t="str">
            <v>PeMS2016</v>
          </cell>
          <cell r="R402">
            <v>3</v>
          </cell>
          <cell r="S402">
            <v>14</v>
          </cell>
        </row>
        <row r="403">
          <cell r="E403">
            <v>469</v>
          </cell>
          <cell r="F403">
            <v>1</v>
          </cell>
          <cell r="G403">
            <v>2</v>
          </cell>
          <cell r="M403">
            <v>20717</v>
          </cell>
          <cell r="P403" t="str">
            <v>PeMS2016</v>
          </cell>
          <cell r="R403">
            <v>3</v>
          </cell>
          <cell r="S403">
            <v>14</v>
          </cell>
        </row>
        <row r="404">
          <cell r="E404">
            <v>470</v>
          </cell>
          <cell r="F404">
            <v>1</v>
          </cell>
          <cell r="G404">
            <v>2</v>
          </cell>
          <cell r="M404">
            <v>21575</v>
          </cell>
          <cell r="P404" t="str">
            <v>PeMS2016</v>
          </cell>
          <cell r="R404">
            <v>3</v>
          </cell>
          <cell r="S404">
            <v>14</v>
          </cell>
        </row>
        <row r="405">
          <cell r="E405">
            <v>23053</v>
          </cell>
          <cell r="F405">
            <v>1</v>
          </cell>
          <cell r="G405">
            <v>2</v>
          </cell>
          <cell r="M405">
            <v>21577</v>
          </cell>
          <cell r="P405" t="str">
            <v>PeMS2016</v>
          </cell>
          <cell r="R405">
            <v>7</v>
          </cell>
          <cell r="S405">
            <v>14</v>
          </cell>
        </row>
        <row r="406">
          <cell r="E406">
            <v>473</v>
          </cell>
          <cell r="F406">
            <v>1</v>
          </cell>
          <cell r="G406">
            <v>2</v>
          </cell>
          <cell r="M406">
            <v>20638</v>
          </cell>
          <cell r="P406" t="str">
            <v>PeMS2016</v>
          </cell>
          <cell r="R406">
            <v>7</v>
          </cell>
          <cell r="S406">
            <v>7</v>
          </cell>
        </row>
        <row r="407">
          <cell r="E407">
            <v>510</v>
          </cell>
          <cell r="F407">
            <v>1</v>
          </cell>
          <cell r="G407">
            <v>2</v>
          </cell>
          <cell r="M407">
            <v>21019</v>
          </cell>
          <cell r="P407" t="str">
            <v>PeMS2016</v>
          </cell>
          <cell r="R407">
            <v>7</v>
          </cell>
          <cell r="S407">
            <v>19</v>
          </cell>
        </row>
        <row r="408">
          <cell r="E408">
            <v>29368</v>
          </cell>
          <cell r="F408">
            <v>1</v>
          </cell>
          <cell r="G408">
            <v>2</v>
          </cell>
          <cell r="M408">
            <v>14723</v>
          </cell>
          <cell r="P408" t="str">
            <v>PeMS2016</v>
          </cell>
          <cell r="R408">
            <v>7</v>
          </cell>
          <cell r="S408">
            <v>7</v>
          </cell>
        </row>
        <row r="409">
          <cell r="E409">
            <v>9808</v>
          </cell>
          <cell r="F409">
            <v>1</v>
          </cell>
          <cell r="G409">
            <v>2</v>
          </cell>
          <cell r="M409">
            <v>11805</v>
          </cell>
          <cell r="P409" t="str">
            <v>PeMS2016</v>
          </cell>
          <cell r="R409">
            <v>7</v>
          </cell>
          <cell r="S409">
            <v>7</v>
          </cell>
        </row>
        <row r="410">
          <cell r="E410">
            <v>25749</v>
          </cell>
          <cell r="F410">
            <v>1</v>
          </cell>
          <cell r="G410">
            <v>2</v>
          </cell>
          <cell r="M410">
            <v>19239</v>
          </cell>
          <cell r="P410" t="str">
            <v>PeMS2016</v>
          </cell>
          <cell r="R410">
            <v>7</v>
          </cell>
          <cell r="S410">
            <v>7</v>
          </cell>
        </row>
        <row r="411">
          <cell r="E411">
            <v>29442</v>
          </cell>
          <cell r="F411">
            <v>1</v>
          </cell>
          <cell r="G411">
            <v>2</v>
          </cell>
          <cell r="M411">
            <v>21830</v>
          </cell>
          <cell r="P411" t="str">
            <v>PeMS2016</v>
          </cell>
          <cell r="R411">
            <v>7</v>
          </cell>
          <cell r="S411">
            <v>19</v>
          </cell>
        </row>
        <row r="412">
          <cell r="E412">
            <v>513</v>
          </cell>
          <cell r="F412">
            <v>1</v>
          </cell>
          <cell r="G412">
            <v>2</v>
          </cell>
          <cell r="M412">
            <v>20191</v>
          </cell>
          <cell r="P412" t="str">
            <v>PeMS2016</v>
          </cell>
          <cell r="R412">
            <v>7</v>
          </cell>
          <cell r="S412">
            <v>7</v>
          </cell>
        </row>
        <row r="413">
          <cell r="E413">
            <v>23128</v>
          </cell>
          <cell r="F413">
            <v>1</v>
          </cell>
          <cell r="G413">
            <v>2</v>
          </cell>
          <cell r="M413">
            <v>23149</v>
          </cell>
          <cell r="P413" t="str">
            <v>PeMS2016</v>
          </cell>
          <cell r="R413">
            <v>3</v>
          </cell>
          <cell r="S413">
            <v>14</v>
          </cell>
        </row>
        <row r="414">
          <cell r="E414">
            <v>31204</v>
          </cell>
          <cell r="F414">
            <v>1</v>
          </cell>
          <cell r="G414">
            <v>2</v>
          </cell>
          <cell r="M414">
            <v>22225</v>
          </cell>
          <cell r="P414" t="str">
            <v>PeMS2016</v>
          </cell>
          <cell r="R414">
            <v>3</v>
          </cell>
          <cell r="S414">
            <v>14</v>
          </cell>
        </row>
        <row r="415">
          <cell r="E415">
            <v>525</v>
          </cell>
          <cell r="F415">
            <v>1</v>
          </cell>
          <cell r="G415">
            <v>2</v>
          </cell>
          <cell r="M415">
            <v>24604</v>
          </cell>
          <cell r="P415" t="str">
            <v>PeMS2016</v>
          </cell>
          <cell r="R415">
            <v>3</v>
          </cell>
          <cell r="S415">
            <v>14</v>
          </cell>
        </row>
        <row r="416">
          <cell r="E416">
            <v>553</v>
          </cell>
          <cell r="F416">
            <v>1</v>
          </cell>
          <cell r="G416">
            <v>2</v>
          </cell>
          <cell r="M416">
            <v>23856</v>
          </cell>
          <cell r="P416" t="str">
            <v>PeMS2016</v>
          </cell>
          <cell r="R416">
            <v>3</v>
          </cell>
          <cell r="S416">
            <v>14</v>
          </cell>
        </row>
        <row r="417">
          <cell r="E417">
            <v>23142</v>
          </cell>
          <cell r="F417">
            <v>1</v>
          </cell>
          <cell r="G417">
            <v>2</v>
          </cell>
          <cell r="M417">
            <v>22992</v>
          </cell>
          <cell r="P417" t="str">
            <v>PeMS2016</v>
          </cell>
          <cell r="R417">
            <v>3</v>
          </cell>
          <cell r="S417">
            <v>14</v>
          </cell>
        </row>
        <row r="418">
          <cell r="E418">
            <v>27196</v>
          </cell>
          <cell r="F418">
            <v>1</v>
          </cell>
          <cell r="G418">
            <v>1</v>
          </cell>
          <cell r="M418">
            <v>59677</v>
          </cell>
          <cell r="P418" t="str">
            <v>PeMS2016</v>
          </cell>
          <cell r="R418">
            <v>7</v>
          </cell>
          <cell r="S418">
            <v>19</v>
          </cell>
        </row>
        <row r="419">
          <cell r="E419">
            <v>27194</v>
          </cell>
          <cell r="F419">
            <v>1</v>
          </cell>
          <cell r="G419">
            <v>1</v>
          </cell>
          <cell r="M419">
            <v>58241</v>
          </cell>
          <cell r="P419" t="str">
            <v>PeMS2016</v>
          </cell>
          <cell r="R419">
            <v>7</v>
          </cell>
          <cell r="S419">
            <v>19</v>
          </cell>
        </row>
        <row r="420">
          <cell r="E420">
            <v>26675</v>
          </cell>
          <cell r="F420">
            <v>1</v>
          </cell>
          <cell r="G420">
            <v>1</v>
          </cell>
          <cell r="M420">
            <v>72017</v>
          </cell>
          <cell r="P420" t="str">
            <v>Caltran</v>
          </cell>
          <cell r="R420">
            <v>7</v>
          </cell>
          <cell r="S420">
            <v>19</v>
          </cell>
        </row>
        <row r="421">
          <cell r="E421">
            <v>27172</v>
          </cell>
          <cell r="F421">
            <v>1</v>
          </cell>
          <cell r="G421">
            <v>1</v>
          </cell>
          <cell r="M421">
            <v>67916</v>
          </cell>
          <cell r="P421" t="str">
            <v>Caltran</v>
          </cell>
          <cell r="R421">
            <v>7</v>
          </cell>
          <cell r="S421">
            <v>19</v>
          </cell>
        </row>
        <row r="422">
          <cell r="E422">
            <v>27351</v>
          </cell>
          <cell r="F422">
            <v>1</v>
          </cell>
          <cell r="G422">
            <v>1</v>
          </cell>
          <cell r="M422">
            <v>71370</v>
          </cell>
          <cell r="P422" t="str">
            <v>PeMS2016</v>
          </cell>
          <cell r="R422">
            <v>7</v>
          </cell>
          <cell r="S422">
            <v>19</v>
          </cell>
        </row>
        <row r="423">
          <cell r="E423">
            <v>14782</v>
          </cell>
          <cell r="F423">
            <v>1</v>
          </cell>
          <cell r="G423">
            <v>1</v>
          </cell>
          <cell r="M423">
            <v>69040</v>
          </cell>
          <cell r="P423" t="str">
            <v>PeMS2016</v>
          </cell>
          <cell r="R423">
            <v>7</v>
          </cell>
          <cell r="S423">
            <v>19</v>
          </cell>
        </row>
        <row r="424">
          <cell r="E424">
            <v>27182</v>
          </cell>
          <cell r="F424">
            <v>1</v>
          </cell>
          <cell r="G424">
            <v>1</v>
          </cell>
          <cell r="M424">
            <v>57792</v>
          </cell>
          <cell r="P424" t="str">
            <v>PeMS2016</v>
          </cell>
          <cell r="R424">
            <v>7</v>
          </cell>
          <cell r="S424">
            <v>7</v>
          </cell>
        </row>
        <row r="425">
          <cell r="E425">
            <v>27184</v>
          </cell>
          <cell r="F425">
            <v>1</v>
          </cell>
          <cell r="G425">
            <v>1</v>
          </cell>
          <cell r="M425">
            <v>60866</v>
          </cell>
          <cell r="P425" t="str">
            <v>PeMS2016</v>
          </cell>
          <cell r="R425">
            <v>7</v>
          </cell>
          <cell r="S425">
            <v>7</v>
          </cell>
        </row>
        <row r="426">
          <cell r="E426">
            <v>28569</v>
          </cell>
          <cell r="F426">
            <v>1</v>
          </cell>
          <cell r="G426">
            <v>1</v>
          </cell>
          <cell r="M426">
            <v>73264</v>
          </cell>
          <cell r="P426" t="str">
            <v>PeMS2016</v>
          </cell>
          <cell r="R426">
            <v>7</v>
          </cell>
          <cell r="S426">
            <v>19</v>
          </cell>
        </row>
        <row r="427">
          <cell r="E427">
            <v>31193</v>
          </cell>
          <cell r="F427">
            <v>1</v>
          </cell>
          <cell r="G427">
            <v>1</v>
          </cell>
          <cell r="M427">
            <v>73452</v>
          </cell>
          <cell r="P427" t="str">
            <v>SANDAG</v>
          </cell>
          <cell r="R427">
            <v>7</v>
          </cell>
          <cell r="S427">
            <v>7</v>
          </cell>
        </row>
        <row r="428">
          <cell r="E428">
            <v>28587</v>
          </cell>
          <cell r="F428">
            <v>1</v>
          </cell>
          <cell r="G428">
            <v>1</v>
          </cell>
          <cell r="M428">
            <v>94388</v>
          </cell>
          <cell r="P428" t="str">
            <v>PeMS2016</v>
          </cell>
          <cell r="R428">
            <v>7</v>
          </cell>
          <cell r="S428">
            <v>7</v>
          </cell>
        </row>
        <row r="429">
          <cell r="E429">
            <v>12943</v>
          </cell>
          <cell r="F429">
            <v>1</v>
          </cell>
          <cell r="G429">
            <v>1</v>
          </cell>
          <cell r="M429">
            <v>95765</v>
          </cell>
          <cell r="P429" t="str">
            <v>Caltran</v>
          </cell>
          <cell r="R429">
            <v>7</v>
          </cell>
          <cell r="S429">
            <v>7</v>
          </cell>
        </row>
        <row r="430">
          <cell r="E430">
            <v>12944</v>
          </cell>
          <cell r="F430">
            <v>1</v>
          </cell>
          <cell r="G430">
            <v>1</v>
          </cell>
          <cell r="M430">
            <v>84314</v>
          </cell>
          <cell r="P430" t="str">
            <v>PeMS2016</v>
          </cell>
          <cell r="R430">
            <v>7</v>
          </cell>
          <cell r="S430">
            <v>7</v>
          </cell>
        </row>
        <row r="431">
          <cell r="E431">
            <v>12946</v>
          </cell>
          <cell r="F431">
            <v>1</v>
          </cell>
          <cell r="G431">
            <v>1</v>
          </cell>
          <cell r="M431">
            <v>94828</v>
          </cell>
          <cell r="P431" t="str">
            <v>PeMS2016</v>
          </cell>
          <cell r="R431">
            <v>7</v>
          </cell>
          <cell r="S431">
            <v>7</v>
          </cell>
        </row>
        <row r="432">
          <cell r="E432">
            <v>12952</v>
          </cell>
          <cell r="F432">
            <v>1</v>
          </cell>
          <cell r="G432">
            <v>1</v>
          </cell>
          <cell r="M432">
            <v>98610</v>
          </cell>
          <cell r="P432" t="str">
            <v>PeMS2016</v>
          </cell>
          <cell r="R432">
            <v>7</v>
          </cell>
          <cell r="S432">
            <v>19</v>
          </cell>
        </row>
        <row r="433">
          <cell r="E433">
            <v>12950</v>
          </cell>
          <cell r="F433">
            <v>1</v>
          </cell>
          <cell r="G433">
            <v>1</v>
          </cell>
          <cell r="M433">
            <v>110633</v>
          </cell>
          <cell r="P433" t="str">
            <v>PeMS2016</v>
          </cell>
          <cell r="R433">
            <v>7</v>
          </cell>
          <cell r="S433">
            <v>7</v>
          </cell>
        </row>
        <row r="434">
          <cell r="E434">
            <v>26879</v>
          </cell>
          <cell r="F434">
            <v>1</v>
          </cell>
          <cell r="G434">
            <v>1</v>
          </cell>
          <cell r="M434">
            <v>101214</v>
          </cell>
          <cell r="P434" t="str">
            <v>PeMS2016</v>
          </cell>
          <cell r="R434">
            <v>7</v>
          </cell>
          <cell r="S434">
            <v>7</v>
          </cell>
        </row>
        <row r="435">
          <cell r="E435">
            <v>8808</v>
          </cell>
          <cell r="F435">
            <v>1</v>
          </cell>
          <cell r="G435">
            <v>1</v>
          </cell>
          <cell r="M435">
            <v>119652</v>
          </cell>
          <cell r="P435" t="str">
            <v>PeMS2016</v>
          </cell>
          <cell r="R435">
            <v>7</v>
          </cell>
          <cell r="S435">
            <v>14</v>
          </cell>
        </row>
        <row r="436">
          <cell r="E436">
            <v>8810</v>
          </cell>
          <cell r="F436">
            <v>1</v>
          </cell>
          <cell r="G436">
            <v>1</v>
          </cell>
          <cell r="M436">
            <v>110753</v>
          </cell>
          <cell r="P436" t="str">
            <v>PeMS2016</v>
          </cell>
          <cell r="R436">
            <v>3</v>
          </cell>
          <cell r="S436">
            <v>14</v>
          </cell>
        </row>
        <row r="437">
          <cell r="E437">
            <v>31207</v>
          </cell>
          <cell r="F437">
            <v>1</v>
          </cell>
          <cell r="G437">
            <v>1</v>
          </cell>
          <cell r="M437">
            <v>113729</v>
          </cell>
          <cell r="P437" t="str">
            <v>PeMS2016</v>
          </cell>
          <cell r="R437">
            <v>3</v>
          </cell>
          <cell r="S437">
            <v>14</v>
          </cell>
        </row>
        <row r="438">
          <cell r="E438">
            <v>568</v>
          </cell>
          <cell r="F438">
            <v>1</v>
          </cell>
          <cell r="G438">
            <v>1</v>
          </cell>
          <cell r="M438">
            <v>99390</v>
          </cell>
          <cell r="P438" t="str">
            <v>PeMS2016</v>
          </cell>
          <cell r="R438">
            <v>3</v>
          </cell>
          <cell r="S438">
            <v>14</v>
          </cell>
        </row>
        <row r="439">
          <cell r="E439">
            <v>13646</v>
          </cell>
          <cell r="F439">
            <v>1</v>
          </cell>
          <cell r="G439">
            <v>1</v>
          </cell>
          <cell r="M439">
            <v>115070</v>
          </cell>
          <cell r="P439" t="str">
            <v>SANDAG</v>
          </cell>
          <cell r="R439">
            <v>3</v>
          </cell>
          <cell r="S439">
            <v>14</v>
          </cell>
        </row>
        <row r="440">
          <cell r="E440">
            <v>13649</v>
          </cell>
          <cell r="F440">
            <v>1</v>
          </cell>
          <cell r="G440">
            <v>1</v>
          </cell>
          <cell r="M440">
            <v>109363</v>
          </cell>
          <cell r="P440" t="str">
            <v>PeMS2016</v>
          </cell>
          <cell r="R440">
            <v>3</v>
          </cell>
          <cell r="S440">
            <v>14</v>
          </cell>
        </row>
        <row r="441">
          <cell r="E441">
            <v>13653</v>
          </cell>
          <cell r="F441">
            <v>1</v>
          </cell>
          <cell r="G441">
            <v>1</v>
          </cell>
          <cell r="M441">
            <v>119729</v>
          </cell>
          <cell r="P441" t="str">
            <v>PeMS2016</v>
          </cell>
          <cell r="R441">
            <v>3</v>
          </cell>
          <cell r="S441">
            <v>14</v>
          </cell>
        </row>
        <row r="442">
          <cell r="E442">
            <v>31208</v>
          </cell>
          <cell r="F442">
            <v>1</v>
          </cell>
          <cell r="G442">
            <v>1</v>
          </cell>
          <cell r="M442">
            <v>105051</v>
          </cell>
          <cell r="P442" t="str">
            <v>PeMS2016</v>
          </cell>
          <cell r="R442">
            <v>3</v>
          </cell>
          <cell r="S442">
            <v>14</v>
          </cell>
        </row>
        <row r="443">
          <cell r="E443">
            <v>13661</v>
          </cell>
          <cell r="F443">
            <v>1</v>
          </cell>
          <cell r="G443">
            <v>1</v>
          </cell>
          <cell r="M443">
            <v>104746</v>
          </cell>
          <cell r="P443" t="str">
            <v>SANDAG</v>
          </cell>
          <cell r="R443">
            <v>3</v>
          </cell>
          <cell r="S443">
            <v>14</v>
          </cell>
        </row>
        <row r="444">
          <cell r="E444">
            <v>13664</v>
          </cell>
          <cell r="F444">
            <v>1</v>
          </cell>
          <cell r="G444">
            <v>1</v>
          </cell>
          <cell r="M444">
            <v>130370</v>
          </cell>
          <cell r="P444" t="str">
            <v>PeMS2016</v>
          </cell>
          <cell r="R444">
            <v>3</v>
          </cell>
          <cell r="S444">
            <v>14</v>
          </cell>
        </row>
        <row r="445">
          <cell r="E445">
            <v>13673</v>
          </cell>
          <cell r="F445">
            <v>1</v>
          </cell>
          <cell r="G445">
            <v>1</v>
          </cell>
          <cell r="M445">
            <v>115177</v>
          </cell>
          <cell r="P445" t="str">
            <v>PeMS2016</v>
          </cell>
          <cell r="R445">
            <v>3</v>
          </cell>
          <cell r="S445">
            <v>14</v>
          </cell>
        </row>
        <row r="446">
          <cell r="E446">
            <v>14644</v>
          </cell>
          <cell r="F446">
            <v>1</v>
          </cell>
          <cell r="G446">
            <v>1</v>
          </cell>
          <cell r="M446">
            <v>153552</v>
          </cell>
          <cell r="P446" t="str">
            <v>SANDAG</v>
          </cell>
          <cell r="R446">
            <v>3</v>
          </cell>
          <cell r="S446">
            <v>14</v>
          </cell>
        </row>
        <row r="447">
          <cell r="E447">
            <v>570</v>
          </cell>
          <cell r="F447">
            <v>1</v>
          </cell>
          <cell r="G447">
            <v>1</v>
          </cell>
          <cell r="M447">
            <v>108205</v>
          </cell>
          <cell r="P447" t="str">
            <v>PeMS2016</v>
          </cell>
          <cell r="R447">
            <v>3</v>
          </cell>
          <cell r="S447">
            <v>14</v>
          </cell>
        </row>
        <row r="448">
          <cell r="E448">
            <v>14637</v>
          </cell>
          <cell r="F448">
            <v>1</v>
          </cell>
          <cell r="G448">
            <v>1</v>
          </cell>
          <cell r="M448">
            <v>103965</v>
          </cell>
          <cell r="P448" t="str">
            <v>PeMS2016</v>
          </cell>
          <cell r="R448">
            <v>3</v>
          </cell>
          <cell r="S448">
            <v>14</v>
          </cell>
        </row>
        <row r="449">
          <cell r="E449">
            <v>14660</v>
          </cell>
          <cell r="F449">
            <v>1</v>
          </cell>
          <cell r="G449">
            <v>1</v>
          </cell>
          <cell r="M449">
            <v>113937</v>
          </cell>
          <cell r="P449" t="str">
            <v>PeMS2016</v>
          </cell>
          <cell r="R449">
            <v>3</v>
          </cell>
          <cell r="S449">
            <v>14</v>
          </cell>
        </row>
        <row r="450">
          <cell r="E450">
            <v>789</v>
          </cell>
          <cell r="F450">
            <v>1</v>
          </cell>
          <cell r="G450">
            <v>1</v>
          </cell>
          <cell r="M450">
            <v>128485</v>
          </cell>
          <cell r="P450" t="str">
            <v>PeMS2016</v>
          </cell>
          <cell r="R450">
            <v>3</v>
          </cell>
          <cell r="S450">
            <v>14</v>
          </cell>
        </row>
        <row r="451">
          <cell r="E451">
            <v>14383</v>
          </cell>
          <cell r="F451">
            <v>1</v>
          </cell>
          <cell r="G451">
            <v>1</v>
          </cell>
          <cell r="M451">
            <v>148338</v>
          </cell>
          <cell r="P451" t="str">
            <v>PeMS2016</v>
          </cell>
          <cell r="R451">
            <v>3</v>
          </cell>
          <cell r="S451">
            <v>14</v>
          </cell>
        </row>
        <row r="452">
          <cell r="E452">
            <v>28809</v>
          </cell>
          <cell r="F452">
            <v>1</v>
          </cell>
          <cell r="G452">
            <v>1</v>
          </cell>
          <cell r="M452">
            <v>121450</v>
          </cell>
          <cell r="P452" t="str">
            <v>PeMS2016</v>
          </cell>
          <cell r="R452">
            <v>3</v>
          </cell>
          <cell r="S452">
            <v>14</v>
          </cell>
        </row>
        <row r="453">
          <cell r="E453">
            <v>8814</v>
          </cell>
          <cell r="F453">
            <v>1</v>
          </cell>
          <cell r="G453">
            <v>1</v>
          </cell>
          <cell r="M453">
            <v>144522</v>
          </cell>
          <cell r="P453" t="str">
            <v>PeMS2016</v>
          </cell>
          <cell r="R453">
            <v>3</v>
          </cell>
          <cell r="S453">
            <v>14</v>
          </cell>
        </row>
        <row r="454">
          <cell r="E454">
            <v>14400</v>
          </cell>
          <cell r="F454">
            <v>1</v>
          </cell>
          <cell r="G454">
            <v>1</v>
          </cell>
          <cell r="M454">
            <v>137103</v>
          </cell>
          <cell r="P454" t="str">
            <v>PeMS2016</v>
          </cell>
          <cell r="R454">
            <v>3</v>
          </cell>
          <cell r="S454">
            <v>14</v>
          </cell>
        </row>
        <row r="455">
          <cell r="E455">
            <v>14407</v>
          </cell>
          <cell r="F455">
            <v>1</v>
          </cell>
          <cell r="G455">
            <v>1</v>
          </cell>
          <cell r="M455">
            <v>138163</v>
          </cell>
          <cell r="P455" t="str">
            <v>PeMS2016</v>
          </cell>
          <cell r="R455">
            <v>3</v>
          </cell>
          <cell r="S455">
            <v>19</v>
          </cell>
        </row>
        <row r="456">
          <cell r="E456">
            <v>14411</v>
          </cell>
          <cell r="F456">
            <v>1</v>
          </cell>
          <cell r="G456">
            <v>1</v>
          </cell>
          <cell r="M456">
            <v>137099</v>
          </cell>
          <cell r="P456" t="str">
            <v>PeMS2016</v>
          </cell>
          <cell r="R456">
            <v>3</v>
          </cell>
          <cell r="S456">
            <v>14</v>
          </cell>
        </row>
        <row r="457">
          <cell r="E457">
            <v>14412</v>
          </cell>
          <cell r="F457">
            <v>1</v>
          </cell>
          <cell r="G457">
            <v>1</v>
          </cell>
          <cell r="M457">
            <v>134942</v>
          </cell>
          <cell r="P457" t="str">
            <v>PeMS2016</v>
          </cell>
          <cell r="R457">
            <v>3</v>
          </cell>
          <cell r="S457">
            <v>14</v>
          </cell>
        </row>
        <row r="458">
          <cell r="E458">
            <v>14418</v>
          </cell>
          <cell r="F458">
            <v>1</v>
          </cell>
          <cell r="G458">
            <v>1</v>
          </cell>
          <cell r="M458">
            <v>142219</v>
          </cell>
          <cell r="P458" t="str">
            <v>PeMS2016</v>
          </cell>
          <cell r="R458">
            <v>3</v>
          </cell>
          <cell r="S458">
            <v>14</v>
          </cell>
        </row>
        <row r="459">
          <cell r="E459">
            <v>14419</v>
          </cell>
          <cell r="F459">
            <v>1</v>
          </cell>
          <cell r="G459">
            <v>1</v>
          </cell>
          <cell r="M459">
            <v>138713</v>
          </cell>
          <cell r="P459" t="str">
            <v>PeMS2016</v>
          </cell>
          <cell r="R459">
            <v>3</v>
          </cell>
          <cell r="S459">
            <v>14</v>
          </cell>
        </row>
        <row r="460">
          <cell r="E460">
            <v>8816</v>
          </cell>
          <cell r="F460">
            <v>1</v>
          </cell>
          <cell r="G460">
            <v>1</v>
          </cell>
          <cell r="M460">
            <v>88348</v>
          </cell>
          <cell r="P460" t="str">
            <v>PeMS2016</v>
          </cell>
          <cell r="R460">
            <v>3</v>
          </cell>
          <cell r="S460">
            <v>14</v>
          </cell>
        </row>
        <row r="461">
          <cell r="E461">
            <v>28899</v>
          </cell>
          <cell r="F461">
            <v>1</v>
          </cell>
          <cell r="G461">
            <v>1</v>
          </cell>
          <cell r="M461">
            <v>57195</v>
          </cell>
          <cell r="P461" t="str">
            <v>PeMS2016</v>
          </cell>
          <cell r="R461">
            <v>3</v>
          </cell>
          <cell r="S461">
            <v>14</v>
          </cell>
        </row>
        <row r="462">
          <cell r="E462">
            <v>15196</v>
          </cell>
          <cell r="F462">
            <v>1</v>
          </cell>
          <cell r="G462">
            <v>1</v>
          </cell>
          <cell r="M462">
            <v>137544</v>
          </cell>
          <cell r="P462" t="str">
            <v>PeMS2016</v>
          </cell>
          <cell r="R462">
            <v>3</v>
          </cell>
          <cell r="S462">
            <v>14</v>
          </cell>
        </row>
        <row r="463">
          <cell r="E463">
            <v>15191</v>
          </cell>
          <cell r="F463">
            <v>1</v>
          </cell>
          <cell r="G463">
            <v>1</v>
          </cell>
          <cell r="M463">
            <v>96872</v>
          </cell>
          <cell r="P463" t="str">
            <v>PeMS2016</v>
          </cell>
          <cell r="R463">
            <v>3</v>
          </cell>
          <cell r="S463">
            <v>14</v>
          </cell>
        </row>
        <row r="464">
          <cell r="E464">
            <v>9338</v>
          </cell>
          <cell r="F464">
            <v>1</v>
          </cell>
          <cell r="G464">
            <v>1</v>
          </cell>
          <cell r="M464">
            <v>105713</v>
          </cell>
          <cell r="P464" t="str">
            <v>PeMS2016</v>
          </cell>
          <cell r="R464">
            <v>3</v>
          </cell>
          <cell r="S464">
            <v>14</v>
          </cell>
        </row>
        <row r="465">
          <cell r="E465">
            <v>9335</v>
          </cell>
          <cell r="F465">
            <v>1</v>
          </cell>
          <cell r="G465">
            <v>1</v>
          </cell>
          <cell r="M465">
            <v>99221</v>
          </cell>
          <cell r="P465" t="str">
            <v>PeMS2016</v>
          </cell>
          <cell r="R465">
            <v>3</v>
          </cell>
          <cell r="S465">
            <v>14</v>
          </cell>
        </row>
        <row r="466">
          <cell r="E466">
            <v>9330</v>
          </cell>
          <cell r="F466">
            <v>1</v>
          </cell>
          <cell r="G466">
            <v>1</v>
          </cell>
          <cell r="M466">
            <v>111869</v>
          </cell>
          <cell r="P466" t="str">
            <v>PeMS2016</v>
          </cell>
          <cell r="R466">
            <v>3</v>
          </cell>
          <cell r="S466">
            <v>14</v>
          </cell>
        </row>
        <row r="467">
          <cell r="E467">
            <v>15768</v>
          </cell>
          <cell r="F467">
            <v>1</v>
          </cell>
          <cell r="G467">
            <v>1</v>
          </cell>
          <cell r="M467">
            <v>102926</v>
          </cell>
          <cell r="P467" t="str">
            <v>PeMS2016</v>
          </cell>
          <cell r="R467">
            <v>3</v>
          </cell>
          <cell r="S467">
            <v>14</v>
          </cell>
        </row>
        <row r="468">
          <cell r="E468">
            <v>16570</v>
          </cell>
          <cell r="F468">
            <v>1</v>
          </cell>
          <cell r="G468">
            <v>1</v>
          </cell>
          <cell r="M468">
            <v>116277</v>
          </cell>
          <cell r="P468" t="str">
            <v>Caltran</v>
          </cell>
          <cell r="R468">
            <v>3</v>
          </cell>
          <cell r="S468">
            <v>14</v>
          </cell>
        </row>
        <row r="469">
          <cell r="E469">
            <v>16761</v>
          </cell>
          <cell r="F469">
            <v>1</v>
          </cell>
          <cell r="G469">
            <v>1</v>
          </cell>
          <cell r="M469">
            <v>68086</v>
          </cell>
          <cell r="P469" t="str">
            <v>PeMS2016</v>
          </cell>
          <cell r="R469">
            <v>3</v>
          </cell>
          <cell r="S469">
            <v>14</v>
          </cell>
        </row>
        <row r="470">
          <cell r="E470">
            <v>8933</v>
          </cell>
          <cell r="F470">
            <v>1</v>
          </cell>
          <cell r="G470">
            <v>1</v>
          </cell>
          <cell r="M470">
            <v>94969</v>
          </cell>
          <cell r="P470" t="str">
            <v>Caltran</v>
          </cell>
          <cell r="R470">
            <v>2</v>
          </cell>
          <cell r="S470">
            <v>14</v>
          </cell>
        </row>
        <row r="471">
          <cell r="E471">
            <v>8968</v>
          </cell>
          <cell r="F471">
            <v>1</v>
          </cell>
          <cell r="G471">
            <v>1</v>
          </cell>
          <cell r="M471">
            <v>83293</v>
          </cell>
          <cell r="P471" t="str">
            <v>PeMS2016</v>
          </cell>
          <cell r="R471">
            <v>2</v>
          </cell>
          <cell r="S471">
            <v>14</v>
          </cell>
        </row>
        <row r="472">
          <cell r="E472">
            <v>20463</v>
          </cell>
          <cell r="F472">
            <v>1</v>
          </cell>
          <cell r="G472">
            <v>1</v>
          </cell>
          <cell r="M472">
            <v>81259</v>
          </cell>
          <cell r="P472" t="str">
            <v>PeMS2016</v>
          </cell>
          <cell r="R472">
            <v>2</v>
          </cell>
          <cell r="S472">
            <v>14</v>
          </cell>
        </row>
        <row r="473">
          <cell r="E473">
            <v>8955</v>
          </cell>
          <cell r="F473">
            <v>1</v>
          </cell>
          <cell r="G473">
            <v>1</v>
          </cell>
          <cell r="M473">
            <v>77054</v>
          </cell>
          <cell r="P473" t="str">
            <v>PeMS2016</v>
          </cell>
          <cell r="R473">
            <v>2</v>
          </cell>
          <cell r="S473">
            <v>14</v>
          </cell>
        </row>
        <row r="474">
          <cell r="E474">
            <v>8938</v>
          </cell>
          <cell r="F474">
            <v>1</v>
          </cell>
          <cell r="G474">
            <v>1</v>
          </cell>
          <cell r="M474">
            <v>88930</v>
          </cell>
          <cell r="P474" t="str">
            <v>PeMS2016</v>
          </cell>
          <cell r="R474">
            <v>2</v>
          </cell>
          <cell r="S474">
            <v>14</v>
          </cell>
        </row>
        <row r="475">
          <cell r="E475">
            <v>22757</v>
          </cell>
          <cell r="F475">
            <v>1</v>
          </cell>
          <cell r="G475">
            <v>1</v>
          </cell>
          <cell r="M475">
            <v>48179</v>
          </cell>
          <cell r="P475" t="str">
            <v>PeMS2016</v>
          </cell>
          <cell r="R475">
            <v>2</v>
          </cell>
          <cell r="S475">
            <v>14</v>
          </cell>
        </row>
        <row r="476">
          <cell r="E476">
            <v>15917</v>
          </cell>
          <cell r="F476">
            <v>1</v>
          </cell>
          <cell r="G476">
            <v>1</v>
          </cell>
          <cell r="M476">
            <v>48179</v>
          </cell>
          <cell r="P476" t="str">
            <v>PeMS2016</v>
          </cell>
          <cell r="R476">
            <v>2</v>
          </cell>
          <cell r="S476">
            <v>14</v>
          </cell>
        </row>
        <row r="477">
          <cell r="E477">
            <v>15914</v>
          </cell>
          <cell r="F477">
            <v>1</v>
          </cell>
          <cell r="G477">
            <v>1</v>
          </cell>
          <cell r="M477">
            <v>66181</v>
          </cell>
          <cell r="P477" t="str">
            <v>PeMS2016</v>
          </cell>
          <cell r="R477">
            <v>2</v>
          </cell>
          <cell r="S477">
            <v>14</v>
          </cell>
        </row>
        <row r="478">
          <cell r="E478">
            <v>1173</v>
          </cell>
          <cell r="F478">
            <v>1</v>
          </cell>
          <cell r="G478">
            <v>1</v>
          </cell>
          <cell r="M478">
            <v>72413</v>
          </cell>
          <cell r="P478" t="str">
            <v>Caltran</v>
          </cell>
          <cell r="R478">
            <v>2</v>
          </cell>
          <cell r="S478">
            <v>14</v>
          </cell>
        </row>
        <row r="479">
          <cell r="E479">
            <v>28417</v>
          </cell>
          <cell r="F479">
            <v>1</v>
          </cell>
          <cell r="G479">
            <v>1</v>
          </cell>
          <cell r="M479">
            <v>69122</v>
          </cell>
          <cell r="P479" t="str">
            <v>PeMS2016</v>
          </cell>
          <cell r="R479">
            <v>2</v>
          </cell>
          <cell r="S479">
            <v>14</v>
          </cell>
        </row>
        <row r="480">
          <cell r="E480">
            <v>579</v>
          </cell>
          <cell r="F480">
            <v>1</v>
          </cell>
          <cell r="G480">
            <v>1</v>
          </cell>
          <cell r="M480">
            <v>60014</v>
          </cell>
          <cell r="P480" t="str">
            <v>Caltran</v>
          </cell>
          <cell r="R480">
            <v>2</v>
          </cell>
          <cell r="S480">
            <v>14</v>
          </cell>
        </row>
        <row r="481">
          <cell r="E481">
            <v>29587</v>
          </cell>
          <cell r="F481">
            <v>1</v>
          </cell>
          <cell r="G481">
            <v>2</v>
          </cell>
          <cell r="M481">
            <v>8922</v>
          </cell>
          <cell r="P481" t="str">
            <v>PeMS2016</v>
          </cell>
          <cell r="R481">
            <v>6</v>
          </cell>
          <cell r="S481">
            <v>17</v>
          </cell>
        </row>
        <row r="482">
          <cell r="E482">
            <v>29575</v>
          </cell>
          <cell r="F482">
            <v>1</v>
          </cell>
          <cell r="G482">
            <v>2</v>
          </cell>
          <cell r="M482">
            <v>10075</v>
          </cell>
          <cell r="P482" t="str">
            <v>PeMS2016</v>
          </cell>
          <cell r="R482">
            <v>3</v>
          </cell>
          <cell r="S482">
            <v>14</v>
          </cell>
        </row>
        <row r="483">
          <cell r="E483">
            <v>29577</v>
          </cell>
          <cell r="F483">
            <v>1</v>
          </cell>
          <cell r="G483">
            <v>2</v>
          </cell>
          <cell r="M483">
            <v>9294</v>
          </cell>
          <cell r="P483" t="str">
            <v>PeMS2016</v>
          </cell>
          <cell r="R483">
            <v>3</v>
          </cell>
          <cell r="S483">
            <v>14</v>
          </cell>
        </row>
        <row r="484">
          <cell r="E484">
            <v>29573</v>
          </cell>
          <cell r="F484">
            <v>1</v>
          </cell>
          <cell r="G484">
            <v>2</v>
          </cell>
          <cell r="M484">
            <v>11704</v>
          </cell>
          <cell r="P484" t="str">
            <v>PeMS2016</v>
          </cell>
          <cell r="R484">
            <v>3</v>
          </cell>
          <cell r="S484">
            <v>14</v>
          </cell>
        </row>
        <row r="485">
          <cell r="E485">
            <v>27520</v>
          </cell>
          <cell r="F485">
            <v>1</v>
          </cell>
          <cell r="G485">
            <v>1</v>
          </cell>
          <cell r="M485">
            <v>70400</v>
          </cell>
          <cell r="P485" t="str">
            <v>PeMS2016</v>
          </cell>
          <cell r="R485">
            <v>6</v>
          </cell>
          <cell r="S485">
            <v>19</v>
          </cell>
        </row>
        <row r="486">
          <cell r="E486">
            <v>27598</v>
          </cell>
          <cell r="F486">
            <v>1</v>
          </cell>
          <cell r="G486">
            <v>1</v>
          </cell>
          <cell r="M486">
            <v>54384</v>
          </cell>
          <cell r="P486" t="str">
            <v>PeMS2016</v>
          </cell>
          <cell r="R486">
            <v>6</v>
          </cell>
          <cell r="S486">
            <v>19</v>
          </cell>
        </row>
        <row r="487">
          <cell r="E487">
            <v>26623</v>
          </cell>
          <cell r="F487">
            <v>1</v>
          </cell>
          <cell r="G487">
            <v>1</v>
          </cell>
          <cell r="M487">
            <v>63309</v>
          </cell>
          <cell r="P487" t="str">
            <v>PeMS2016</v>
          </cell>
          <cell r="R487">
            <v>6</v>
          </cell>
          <cell r="S487">
            <v>19</v>
          </cell>
        </row>
        <row r="488">
          <cell r="E488">
            <v>28515</v>
          </cell>
          <cell r="F488">
            <v>1</v>
          </cell>
          <cell r="G488">
            <v>1</v>
          </cell>
          <cell r="M488">
            <v>68617</v>
          </cell>
          <cell r="P488" t="str">
            <v>PeMS2016</v>
          </cell>
          <cell r="R488">
            <v>6</v>
          </cell>
          <cell r="S488">
            <v>12</v>
          </cell>
        </row>
        <row r="489">
          <cell r="E489">
            <v>28490</v>
          </cell>
          <cell r="F489">
            <v>1</v>
          </cell>
          <cell r="G489">
            <v>1</v>
          </cell>
          <cell r="M489">
            <v>86225</v>
          </cell>
          <cell r="P489" t="str">
            <v>Caltran</v>
          </cell>
          <cell r="R489">
            <v>6</v>
          </cell>
          <cell r="S489">
            <v>12</v>
          </cell>
        </row>
        <row r="490">
          <cell r="E490">
            <v>28493</v>
          </cell>
          <cell r="F490">
            <v>1</v>
          </cell>
          <cell r="G490">
            <v>1</v>
          </cell>
          <cell r="M490">
            <v>81917</v>
          </cell>
          <cell r="P490" t="str">
            <v>PeMS2016</v>
          </cell>
          <cell r="R490">
            <v>6</v>
          </cell>
          <cell r="S490">
            <v>12</v>
          </cell>
        </row>
        <row r="491">
          <cell r="E491">
            <v>26562</v>
          </cell>
          <cell r="F491">
            <v>1</v>
          </cell>
          <cell r="G491">
            <v>1</v>
          </cell>
          <cell r="M491">
            <v>88515</v>
          </cell>
          <cell r="P491" t="str">
            <v>PeMS2016</v>
          </cell>
          <cell r="R491">
            <v>6</v>
          </cell>
          <cell r="S491">
            <v>12</v>
          </cell>
        </row>
        <row r="492">
          <cell r="E492">
            <v>12247</v>
          </cell>
          <cell r="F492">
            <v>1</v>
          </cell>
          <cell r="G492">
            <v>1</v>
          </cell>
          <cell r="M492">
            <v>98586</v>
          </cell>
          <cell r="P492" t="str">
            <v>PeMS2016</v>
          </cell>
          <cell r="R492">
            <v>6</v>
          </cell>
          <cell r="S492">
            <v>12</v>
          </cell>
        </row>
        <row r="493">
          <cell r="E493">
            <v>9025</v>
          </cell>
          <cell r="F493">
            <v>1</v>
          </cell>
          <cell r="G493">
            <v>1</v>
          </cell>
          <cell r="M493">
            <v>102699</v>
          </cell>
          <cell r="P493" t="str">
            <v>Caltran</v>
          </cell>
          <cell r="R493">
            <v>6</v>
          </cell>
          <cell r="S493">
            <v>12</v>
          </cell>
        </row>
        <row r="494">
          <cell r="E494">
            <v>12589</v>
          </cell>
          <cell r="F494">
            <v>1</v>
          </cell>
          <cell r="G494">
            <v>1</v>
          </cell>
          <cell r="M494">
            <v>96391</v>
          </cell>
          <cell r="P494" t="str">
            <v>PeMS2016</v>
          </cell>
          <cell r="R494">
            <v>6</v>
          </cell>
          <cell r="S494">
            <v>1</v>
          </cell>
        </row>
        <row r="495">
          <cell r="E495">
            <v>12583</v>
          </cell>
          <cell r="F495">
            <v>1</v>
          </cell>
          <cell r="G495">
            <v>1</v>
          </cell>
          <cell r="M495">
            <v>90080</v>
          </cell>
          <cell r="P495" t="str">
            <v>PeMS2016</v>
          </cell>
          <cell r="R495">
            <v>6</v>
          </cell>
          <cell r="S495">
            <v>1</v>
          </cell>
        </row>
        <row r="496">
          <cell r="E496">
            <v>26563</v>
          </cell>
          <cell r="F496">
            <v>1</v>
          </cell>
          <cell r="G496">
            <v>1</v>
          </cell>
          <cell r="M496">
            <v>94615</v>
          </cell>
          <cell r="P496" t="str">
            <v>PeMS2016</v>
          </cell>
          <cell r="R496">
            <v>6</v>
          </cell>
          <cell r="S496">
            <v>1</v>
          </cell>
        </row>
        <row r="497">
          <cell r="E497">
            <v>675</v>
          </cell>
          <cell r="F497">
            <v>1</v>
          </cell>
          <cell r="G497">
            <v>1</v>
          </cell>
          <cell r="M497">
            <v>99844</v>
          </cell>
          <cell r="P497" t="str">
            <v>Caltran</v>
          </cell>
          <cell r="R497">
            <v>6</v>
          </cell>
          <cell r="S497">
            <v>1</v>
          </cell>
        </row>
        <row r="498">
          <cell r="E498">
            <v>674</v>
          </cell>
          <cell r="F498">
            <v>1</v>
          </cell>
          <cell r="G498">
            <v>1</v>
          </cell>
          <cell r="M498">
            <v>92809</v>
          </cell>
          <cell r="P498" t="str">
            <v>PeMS2016</v>
          </cell>
          <cell r="R498">
            <v>6</v>
          </cell>
          <cell r="S498">
            <v>1</v>
          </cell>
        </row>
        <row r="499">
          <cell r="E499">
            <v>13273</v>
          </cell>
          <cell r="F499">
            <v>1</v>
          </cell>
          <cell r="G499">
            <v>1</v>
          </cell>
          <cell r="M499">
            <v>84304</v>
          </cell>
          <cell r="P499" t="str">
            <v>PeMS2016</v>
          </cell>
          <cell r="R499">
            <v>6</v>
          </cell>
          <cell r="S499">
            <v>1</v>
          </cell>
        </row>
        <row r="500">
          <cell r="E500">
            <v>13282</v>
          </cell>
          <cell r="F500">
            <v>1</v>
          </cell>
          <cell r="G500">
            <v>1</v>
          </cell>
          <cell r="M500">
            <v>95358</v>
          </cell>
          <cell r="P500" t="str">
            <v>PeMS2016</v>
          </cell>
          <cell r="R500">
            <v>6</v>
          </cell>
          <cell r="S500">
            <v>1</v>
          </cell>
        </row>
        <row r="501">
          <cell r="E501">
            <v>8771</v>
          </cell>
          <cell r="F501">
            <v>1</v>
          </cell>
          <cell r="G501">
            <v>1</v>
          </cell>
          <cell r="M501">
            <v>92586</v>
          </cell>
          <cell r="P501" t="str">
            <v>PeMS2016</v>
          </cell>
          <cell r="R501">
            <v>6</v>
          </cell>
          <cell r="S501">
            <v>1</v>
          </cell>
        </row>
        <row r="502">
          <cell r="E502">
            <v>1250</v>
          </cell>
          <cell r="F502">
            <v>1</v>
          </cell>
          <cell r="G502">
            <v>1</v>
          </cell>
          <cell r="M502">
            <v>89683</v>
          </cell>
          <cell r="P502" t="str">
            <v>PeMS2016</v>
          </cell>
          <cell r="R502">
            <v>6</v>
          </cell>
          <cell r="S502">
            <v>6</v>
          </cell>
        </row>
        <row r="503">
          <cell r="E503">
            <v>8772</v>
          </cell>
          <cell r="F503">
            <v>1</v>
          </cell>
          <cell r="G503">
            <v>1</v>
          </cell>
          <cell r="M503">
            <v>80705</v>
          </cell>
          <cell r="P503" t="str">
            <v>PeMS2016</v>
          </cell>
          <cell r="R503">
            <v>6</v>
          </cell>
          <cell r="S503">
            <v>6</v>
          </cell>
        </row>
        <row r="504">
          <cell r="E504">
            <v>8773</v>
          </cell>
          <cell r="F504">
            <v>1</v>
          </cell>
          <cell r="G504">
            <v>1</v>
          </cell>
          <cell r="M504">
            <v>94564</v>
          </cell>
          <cell r="P504" t="str">
            <v>PeMS2016</v>
          </cell>
          <cell r="R504">
            <v>6</v>
          </cell>
          <cell r="S504">
            <v>6</v>
          </cell>
        </row>
        <row r="505">
          <cell r="E505">
            <v>16272</v>
          </cell>
          <cell r="F505">
            <v>1</v>
          </cell>
          <cell r="G505">
            <v>1</v>
          </cell>
          <cell r="M505">
            <v>98571</v>
          </cell>
          <cell r="P505" t="str">
            <v>PeMS2016</v>
          </cell>
          <cell r="R505">
            <v>6</v>
          </cell>
          <cell r="S505">
            <v>6</v>
          </cell>
        </row>
        <row r="506">
          <cell r="E506">
            <v>621</v>
          </cell>
          <cell r="F506">
            <v>1</v>
          </cell>
          <cell r="G506">
            <v>1</v>
          </cell>
          <cell r="M506">
            <v>95566</v>
          </cell>
          <cell r="P506" t="str">
            <v>PeMS2016</v>
          </cell>
          <cell r="R506">
            <v>6</v>
          </cell>
          <cell r="S506">
            <v>6</v>
          </cell>
        </row>
        <row r="507">
          <cell r="E507">
            <v>13580</v>
          </cell>
          <cell r="F507">
            <v>1</v>
          </cell>
          <cell r="G507">
            <v>1</v>
          </cell>
          <cell r="M507">
            <v>104739</v>
          </cell>
          <cell r="P507" t="str">
            <v>Caltran</v>
          </cell>
          <cell r="R507">
            <v>6</v>
          </cell>
          <cell r="S507">
            <v>6</v>
          </cell>
        </row>
        <row r="508">
          <cell r="E508">
            <v>13582</v>
          </cell>
          <cell r="F508">
            <v>1</v>
          </cell>
          <cell r="G508">
            <v>1</v>
          </cell>
          <cell r="M508">
            <v>100592</v>
          </cell>
          <cell r="P508" t="str">
            <v>PeMS2016</v>
          </cell>
          <cell r="R508">
            <v>6</v>
          </cell>
          <cell r="S508">
            <v>6</v>
          </cell>
        </row>
        <row r="509">
          <cell r="E509">
            <v>13589</v>
          </cell>
          <cell r="F509">
            <v>1</v>
          </cell>
          <cell r="G509">
            <v>1</v>
          </cell>
          <cell r="M509">
            <v>101738</v>
          </cell>
          <cell r="P509" t="str">
            <v>PeMS2016</v>
          </cell>
          <cell r="R509">
            <v>6</v>
          </cell>
          <cell r="S509">
            <v>6</v>
          </cell>
        </row>
        <row r="510">
          <cell r="E510">
            <v>13590</v>
          </cell>
          <cell r="F510">
            <v>1</v>
          </cell>
          <cell r="G510">
            <v>1</v>
          </cell>
          <cell r="M510">
            <v>97387</v>
          </cell>
          <cell r="P510" t="str">
            <v>PeMS2016</v>
          </cell>
          <cell r="R510">
            <v>6</v>
          </cell>
          <cell r="S510">
            <v>6</v>
          </cell>
        </row>
        <row r="511">
          <cell r="E511">
            <v>643</v>
          </cell>
          <cell r="F511">
            <v>1</v>
          </cell>
          <cell r="G511">
            <v>1</v>
          </cell>
          <cell r="M511">
            <v>105824</v>
          </cell>
          <cell r="P511" t="str">
            <v>PeMS2016</v>
          </cell>
          <cell r="R511">
            <v>6</v>
          </cell>
          <cell r="S511">
            <v>6</v>
          </cell>
        </row>
        <row r="512">
          <cell r="E512">
            <v>13594</v>
          </cell>
          <cell r="F512">
            <v>1</v>
          </cell>
          <cell r="G512">
            <v>1</v>
          </cell>
          <cell r="M512">
            <v>116241</v>
          </cell>
          <cell r="P512" t="str">
            <v>PeMS2016</v>
          </cell>
          <cell r="R512">
            <v>6</v>
          </cell>
          <cell r="S512">
            <v>17</v>
          </cell>
        </row>
        <row r="513">
          <cell r="E513">
            <v>13598</v>
          </cell>
          <cell r="F513">
            <v>1</v>
          </cell>
          <cell r="G513">
            <v>1</v>
          </cell>
          <cell r="M513">
            <v>111400</v>
          </cell>
          <cell r="P513" t="str">
            <v>PeMS2016</v>
          </cell>
          <cell r="R513">
            <v>6</v>
          </cell>
          <cell r="S513">
            <v>17</v>
          </cell>
        </row>
        <row r="514">
          <cell r="E514">
            <v>13597</v>
          </cell>
          <cell r="F514">
            <v>1</v>
          </cell>
          <cell r="G514">
            <v>1</v>
          </cell>
          <cell r="M514">
            <v>122507</v>
          </cell>
          <cell r="P514" t="str">
            <v>Caltran</v>
          </cell>
          <cell r="R514">
            <v>6</v>
          </cell>
          <cell r="S514">
            <v>17</v>
          </cell>
        </row>
        <row r="515">
          <cell r="E515">
            <v>14247</v>
          </cell>
          <cell r="F515">
            <v>1</v>
          </cell>
          <cell r="G515">
            <v>1</v>
          </cell>
          <cell r="M515">
            <v>100343</v>
          </cell>
          <cell r="P515" t="str">
            <v>PeMS2016</v>
          </cell>
          <cell r="R515">
            <v>3</v>
          </cell>
          <cell r="S515">
            <v>14</v>
          </cell>
        </row>
        <row r="516">
          <cell r="E516">
            <v>14246</v>
          </cell>
          <cell r="F516">
            <v>1</v>
          </cell>
          <cell r="G516">
            <v>1</v>
          </cell>
          <cell r="M516">
            <v>118688</v>
          </cell>
          <cell r="P516" t="str">
            <v>PeMS2016</v>
          </cell>
          <cell r="R516">
            <v>3</v>
          </cell>
          <cell r="S516">
            <v>14</v>
          </cell>
        </row>
        <row r="517">
          <cell r="E517">
            <v>9022</v>
          </cell>
          <cell r="F517">
            <v>1</v>
          </cell>
          <cell r="G517">
            <v>1</v>
          </cell>
          <cell r="M517">
            <v>107214</v>
          </cell>
          <cell r="P517" t="str">
            <v>PeMS2016</v>
          </cell>
          <cell r="R517">
            <v>3</v>
          </cell>
          <cell r="S517">
            <v>14</v>
          </cell>
        </row>
        <row r="518">
          <cell r="E518">
            <v>8774</v>
          </cell>
          <cell r="F518">
            <v>1</v>
          </cell>
          <cell r="G518">
            <v>1</v>
          </cell>
          <cell r="M518">
            <v>107214</v>
          </cell>
          <cell r="P518" t="str">
            <v>PeMS2016</v>
          </cell>
          <cell r="R518">
            <v>3</v>
          </cell>
          <cell r="S518">
            <v>14</v>
          </cell>
        </row>
        <row r="519">
          <cell r="E519">
            <v>8899</v>
          </cell>
          <cell r="F519">
            <v>1</v>
          </cell>
          <cell r="G519">
            <v>1</v>
          </cell>
          <cell r="M519">
            <v>86844</v>
          </cell>
          <cell r="P519" t="str">
            <v>PeMS2016</v>
          </cell>
          <cell r="R519">
            <v>3</v>
          </cell>
          <cell r="S519">
            <v>14</v>
          </cell>
        </row>
        <row r="520">
          <cell r="E520">
            <v>14255</v>
          </cell>
          <cell r="F520">
            <v>1</v>
          </cell>
          <cell r="G520">
            <v>1</v>
          </cell>
          <cell r="M520">
            <v>85924</v>
          </cell>
          <cell r="P520" t="str">
            <v>PeMS2016</v>
          </cell>
          <cell r="R520">
            <v>3</v>
          </cell>
          <cell r="S520">
            <v>14</v>
          </cell>
        </row>
        <row r="521">
          <cell r="E521">
            <v>30776</v>
          </cell>
          <cell r="F521">
            <v>1</v>
          </cell>
          <cell r="G521">
            <v>1</v>
          </cell>
          <cell r="M521">
            <v>102978</v>
          </cell>
          <cell r="P521" t="str">
            <v>Caltran</v>
          </cell>
          <cell r="R521">
            <v>3</v>
          </cell>
          <cell r="S521">
            <v>14</v>
          </cell>
        </row>
        <row r="522">
          <cell r="E522">
            <v>14263</v>
          </cell>
          <cell r="F522">
            <v>1</v>
          </cell>
          <cell r="G522">
            <v>1</v>
          </cell>
          <cell r="M522">
            <v>72660</v>
          </cell>
          <cell r="P522" t="str">
            <v>Caltran</v>
          </cell>
          <cell r="R522">
            <v>3</v>
          </cell>
          <cell r="S522">
            <v>14</v>
          </cell>
        </row>
        <row r="523">
          <cell r="E523">
            <v>14286</v>
          </cell>
          <cell r="F523">
            <v>1</v>
          </cell>
          <cell r="G523">
            <v>1</v>
          </cell>
          <cell r="M523">
            <v>64818</v>
          </cell>
          <cell r="P523" t="str">
            <v>PeMS2016</v>
          </cell>
          <cell r="R523">
            <v>3</v>
          </cell>
          <cell r="S523">
            <v>14</v>
          </cell>
        </row>
        <row r="524">
          <cell r="E524">
            <v>9252</v>
          </cell>
          <cell r="F524">
            <v>1</v>
          </cell>
          <cell r="G524">
            <v>1</v>
          </cell>
          <cell r="M524">
            <v>59572</v>
          </cell>
          <cell r="P524" t="str">
            <v>PeMS2016</v>
          </cell>
          <cell r="R524">
            <v>3</v>
          </cell>
          <cell r="S524">
            <v>14</v>
          </cell>
        </row>
        <row r="525">
          <cell r="E525">
            <v>15039</v>
          </cell>
          <cell r="F525">
            <v>1</v>
          </cell>
          <cell r="G525">
            <v>1</v>
          </cell>
          <cell r="M525">
            <v>72760</v>
          </cell>
          <cell r="P525" t="str">
            <v>PeMS2016</v>
          </cell>
          <cell r="R525">
            <v>3</v>
          </cell>
          <cell r="S525">
            <v>14</v>
          </cell>
        </row>
        <row r="526">
          <cell r="E526">
            <v>15035</v>
          </cell>
          <cell r="F526">
            <v>1</v>
          </cell>
          <cell r="G526">
            <v>1</v>
          </cell>
          <cell r="M526">
            <v>72760</v>
          </cell>
          <cell r="P526" t="str">
            <v>PeMS2016</v>
          </cell>
          <cell r="R526">
            <v>3</v>
          </cell>
          <cell r="S526">
            <v>14</v>
          </cell>
        </row>
        <row r="527">
          <cell r="E527">
            <v>8777</v>
          </cell>
          <cell r="F527">
            <v>1</v>
          </cell>
          <cell r="G527">
            <v>1</v>
          </cell>
          <cell r="M527">
            <v>80789</v>
          </cell>
          <cell r="P527" t="str">
            <v>PeMS2016</v>
          </cell>
          <cell r="R527">
            <v>3</v>
          </cell>
          <cell r="S527">
            <v>14</v>
          </cell>
        </row>
        <row r="528">
          <cell r="E528">
            <v>12009</v>
          </cell>
          <cell r="F528">
            <v>1</v>
          </cell>
          <cell r="G528">
            <v>1</v>
          </cell>
          <cell r="M528">
            <v>83645</v>
          </cell>
          <cell r="P528" t="str">
            <v>PeMS2016</v>
          </cell>
          <cell r="R528">
            <v>3</v>
          </cell>
          <cell r="S528">
            <v>14</v>
          </cell>
        </row>
        <row r="529">
          <cell r="E529">
            <v>26065</v>
          </cell>
          <cell r="F529">
            <v>1</v>
          </cell>
          <cell r="G529">
            <v>1</v>
          </cell>
          <cell r="M529">
            <v>105583</v>
          </cell>
          <cell r="P529" t="str">
            <v>Caltran</v>
          </cell>
          <cell r="R529">
            <v>3</v>
          </cell>
          <cell r="S529">
            <v>14</v>
          </cell>
        </row>
        <row r="530">
          <cell r="E530">
            <v>26017</v>
          </cell>
          <cell r="F530">
            <v>1</v>
          </cell>
          <cell r="G530">
            <v>1</v>
          </cell>
          <cell r="M530">
            <v>98559</v>
          </cell>
          <cell r="P530" t="str">
            <v>PeMS2016</v>
          </cell>
          <cell r="R530">
            <v>3</v>
          </cell>
          <cell r="S530">
            <v>14</v>
          </cell>
        </row>
        <row r="531">
          <cell r="E531">
            <v>8780</v>
          </cell>
          <cell r="F531">
            <v>1</v>
          </cell>
          <cell r="G531">
            <v>1</v>
          </cell>
          <cell r="M531">
            <v>77304</v>
          </cell>
          <cell r="P531" t="str">
            <v>PeMS2016</v>
          </cell>
          <cell r="R531">
            <v>3</v>
          </cell>
          <cell r="S531">
            <v>14</v>
          </cell>
        </row>
        <row r="532">
          <cell r="E532">
            <v>20684</v>
          </cell>
          <cell r="F532">
            <v>1</v>
          </cell>
          <cell r="G532">
            <v>1</v>
          </cell>
          <cell r="M532">
            <v>86925</v>
          </cell>
          <cell r="P532" t="str">
            <v>PeMS2016</v>
          </cell>
          <cell r="R532">
            <v>3</v>
          </cell>
          <cell r="S532">
            <v>14</v>
          </cell>
        </row>
        <row r="533">
          <cell r="E533">
            <v>8787</v>
          </cell>
          <cell r="F533">
            <v>1</v>
          </cell>
          <cell r="G533">
            <v>1</v>
          </cell>
          <cell r="M533">
            <v>115020</v>
          </cell>
          <cell r="P533" t="str">
            <v>PeMS2016</v>
          </cell>
          <cell r="R533">
            <v>3</v>
          </cell>
          <cell r="S533">
            <v>14</v>
          </cell>
        </row>
        <row r="534">
          <cell r="E534">
            <v>30816</v>
          </cell>
          <cell r="F534">
            <v>1</v>
          </cell>
          <cell r="G534">
            <v>1</v>
          </cell>
          <cell r="M534">
            <v>110995</v>
          </cell>
          <cell r="P534" t="str">
            <v>PeMS2016</v>
          </cell>
          <cell r="R534">
            <v>3</v>
          </cell>
          <cell r="S534">
            <v>14</v>
          </cell>
        </row>
        <row r="535">
          <cell r="E535">
            <v>8791</v>
          </cell>
          <cell r="F535">
            <v>1</v>
          </cell>
          <cell r="G535">
            <v>1</v>
          </cell>
          <cell r="M535">
            <v>101566</v>
          </cell>
          <cell r="P535" t="str">
            <v>PeMS2016</v>
          </cell>
          <cell r="R535">
            <v>3</v>
          </cell>
          <cell r="S535">
            <v>14</v>
          </cell>
        </row>
        <row r="536">
          <cell r="E536">
            <v>20689</v>
          </cell>
          <cell r="F536">
            <v>1</v>
          </cell>
          <cell r="G536">
            <v>1</v>
          </cell>
          <cell r="M536">
            <v>107543</v>
          </cell>
          <cell r="P536" t="str">
            <v>PeMS2016</v>
          </cell>
          <cell r="R536">
            <v>2</v>
          </cell>
          <cell r="S536">
            <v>14</v>
          </cell>
        </row>
        <row r="537">
          <cell r="E537">
            <v>10965</v>
          </cell>
          <cell r="F537">
            <v>1</v>
          </cell>
          <cell r="G537">
            <v>1</v>
          </cell>
          <cell r="M537">
            <v>97702</v>
          </cell>
          <cell r="P537" t="str">
            <v>PeMS2016</v>
          </cell>
          <cell r="R537">
            <v>2</v>
          </cell>
          <cell r="S537">
            <v>14</v>
          </cell>
        </row>
        <row r="538">
          <cell r="E538">
            <v>10968</v>
          </cell>
          <cell r="F538">
            <v>1</v>
          </cell>
          <cell r="G538">
            <v>1</v>
          </cell>
          <cell r="M538">
            <v>97802</v>
          </cell>
          <cell r="P538" t="str">
            <v>PeMS2016</v>
          </cell>
          <cell r="R538">
            <v>2</v>
          </cell>
          <cell r="S538">
            <v>14</v>
          </cell>
        </row>
        <row r="539">
          <cell r="E539">
            <v>20693</v>
          </cell>
          <cell r="F539">
            <v>1</v>
          </cell>
          <cell r="G539">
            <v>1</v>
          </cell>
          <cell r="M539">
            <v>68584</v>
          </cell>
          <cell r="P539" t="str">
            <v>PeMS2016</v>
          </cell>
          <cell r="R539">
            <v>2</v>
          </cell>
          <cell r="S539">
            <v>14</v>
          </cell>
        </row>
        <row r="540">
          <cell r="E540">
            <v>20694</v>
          </cell>
          <cell r="F540">
            <v>1</v>
          </cell>
          <cell r="G540">
            <v>1</v>
          </cell>
          <cell r="M540">
            <v>98644</v>
          </cell>
          <cell r="P540" t="str">
            <v>PeMS2016</v>
          </cell>
          <cell r="R540">
            <v>2</v>
          </cell>
          <cell r="S540">
            <v>14</v>
          </cell>
        </row>
        <row r="541">
          <cell r="E541">
            <v>16578</v>
          </cell>
          <cell r="F541">
            <v>1</v>
          </cell>
          <cell r="G541">
            <v>1</v>
          </cell>
          <cell r="M541">
            <v>98694</v>
          </cell>
          <cell r="P541" t="str">
            <v>PeMS2016</v>
          </cell>
          <cell r="R541">
            <v>2</v>
          </cell>
          <cell r="S541">
            <v>14</v>
          </cell>
        </row>
        <row r="542">
          <cell r="E542">
            <v>20700</v>
          </cell>
          <cell r="F542">
            <v>1</v>
          </cell>
          <cell r="G542">
            <v>1</v>
          </cell>
          <cell r="M542">
            <v>80685</v>
          </cell>
          <cell r="P542" t="str">
            <v>PeMS2016</v>
          </cell>
          <cell r="R542">
            <v>1</v>
          </cell>
          <cell r="S542">
            <v>14</v>
          </cell>
        </row>
        <row r="543">
          <cell r="E543">
            <v>27834</v>
          </cell>
          <cell r="F543">
            <v>1</v>
          </cell>
          <cell r="G543">
            <v>1</v>
          </cell>
          <cell r="M543">
            <v>99080</v>
          </cell>
          <cell r="P543" t="str">
            <v>PeMS2016</v>
          </cell>
          <cell r="R543">
            <v>2</v>
          </cell>
          <cell r="S543">
            <v>14</v>
          </cell>
        </row>
        <row r="544">
          <cell r="E544">
            <v>27824</v>
          </cell>
          <cell r="F544">
            <v>1</v>
          </cell>
          <cell r="G544">
            <v>1</v>
          </cell>
          <cell r="M544">
            <v>99726</v>
          </cell>
          <cell r="P544" t="str">
            <v>PeMS2016</v>
          </cell>
          <cell r="R544">
            <v>1</v>
          </cell>
          <cell r="S544">
            <v>14</v>
          </cell>
        </row>
        <row r="545">
          <cell r="E545">
            <v>20709</v>
          </cell>
          <cell r="F545">
            <v>1</v>
          </cell>
          <cell r="G545">
            <v>1</v>
          </cell>
          <cell r="M545">
            <v>94097</v>
          </cell>
          <cell r="P545" t="str">
            <v>PeMS2016</v>
          </cell>
          <cell r="R545">
            <v>1</v>
          </cell>
          <cell r="S545">
            <v>14</v>
          </cell>
        </row>
        <row r="546">
          <cell r="E546">
            <v>27806</v>
          </cell>
          <cell r="F546">
            <v>1</v>
          </cell>
          <cell r="G546">
            <v>1</v>
          </cell>
          <cell r="M546">
            <v>81733</v>
          </cell>
          <cell r="P546" t="str">
            <v>PeMS2016</v>
          </cell>
          <cell r="R546">
            <v>1</v>
          </cell>
          <cell r="S546">
            <v>14</v>
          </cell>
        </row>
        <row r="547">
          <cell r="E547">
            <v>20711</v>
          </cell>
          <cell r="F547">
            <v>1</v>
          </cell>
          <cell r="G547">
            <v>1</v>
          </cell>
          <cell r="M547">
            <v>75681</v>
          </cell>
          <cell r="P547" t="str">
            <v>PeMS2016</v>
          </cell>
          <cell r="R547">
            <v>2</v>
          </cell>
          <cell r="S547">
            <v>14</v>
          </cell>
        </row>
        <row r="548">
          <cell r="E548">
            <v>28736</v>
          </cell>
          <cell r="F548">
            <v>1</v>
          </cell>
          <cell r="G548">
            <v>1</v>
          </cell>
          <cell r="M548">
            <v>79004</v>
          </cell>
          <cell r="P548" t="str">
            <v>PeMS2016</v>
          </cell>
          <cell r="R548">
            <v>2</v>
          </cell>
          <cell r="S548">
            <v>14</v>
          </cell>
        </row>
        <row r="549">
          <cell r="E549">
            <v>27781</v>
          </cell>
          <cell r="F549">
            <v>1</v>
          </cell>
          <cell r="G549">
            <v>1</v>
          </cell>
          <cell r="M549">
            <v>67128</v>
          </cell>
          <cell r="P549" t="str">
            <v>PeMS2016</v>
          </cell>
          <cell r="R549">
            <v>2</v>
          </cell>
          <cell r="S549">
            <v>14</v>
          </cell>
        </row>
        <row r="550">
          <cell r="E550">
            <v>28726</v>
          </cell>
          <cell r="F550">
            <v>1</v>
          </cell>
          <cell r="G550">
            <v>1</v>
          </cell>
          <cell r="M550">
            <v>88978</v>
          </cell>
          <cell r="P550" t="str">
            <v>PeMS2016</v>
          </cell>
          <cell r="R550">
            <v>2</v>
          </cell>
          <cell r="S550">
            <v>11</v>
          </cell>
        </row>
        <row r="551">
          <cell r="E551">
            <v>28717</v>
          </cell>
          <cell r="F551">
            <v>1</v>
          </cell>
          <cell r="G551">
            <v>1</v>
          </cell>
          <cell r="M551">
            <v>97561</v>
          </cell>
          <cell r="P551" t="str">
            <v>PeMS2016</v>
          </cell>
          <cell r="R551">
            <v>2</v>
          </cell>
          <cell r="S551">
            <v>11</v>
          </cell>
        </row>
        <row r="552">
          <cell r="E552">
            <v>28706</v>
          </cell>
          <cell r="F552">
            <v>1</v>
          </cell>
          <cell r="G552">
            <v>1</v>
          </cell>
          <cell r="M552">
            <v>78531</v>
          </cell>
          <cell r="P552" t="str">
            <v>PeMS2016</v>
          </cell>
          <cell r="R552">
            <v>2</v>
          </cell>
          <cell r="S552">
            <v>11</v>
          </cell>
        </row>
        <row r="553">
          <cell r="E553">
            <v>27934</v>
          </cell>
          <cell r="F553">
            <v>1</v>
          </cell>
          <cell r="G553">
            <v>1</v>
          </cell>
          <cell r="M553">
            <v>76063</v>
          </cell>
          <cell r="P553" t="str">
            <v>PeMS2016</v>
          </cell>
          <cell r="R553">
            <v>4</v>
          </cell>
          <cell r="S553">
            <v>2</v>
          </cell>
        </row>
        <row r="554">
          <cell r="E554">
            <v>27915</v>
          </cell>
          <cell r="F554">
            <v>1</v>
          </cell>
          <cell r="G554">
            <v>1</v>
          </cell>
          <cell r="M554">
            <v>82654</v>
          </cell>
          <cell r="P554" t="str">
            <v>Caltran</v>
          </cell>
          <cell r="R554">
            <v>4</v>
          </cell>
          <cell r="S554">
            <v>2</v>
          </cell>
        </row>
        <row r="555">
          <cell r="E555">
            <v>27902</v>
          </cell>
          <cell r="F555">
            <v>1</v>
          </cell>
          <cell r="G555">
            <v>1</v>
          </cell>
          <cell r="M555">
            <v>53560</v>
          </cell>
          <cell r="P555" t="str">
            <v>PeMS2016</v>
          </cell>
          <cell r="R555">
            <v>4</v>
          </cell>
          <cell r="S555">
            <v>14</v>
          </cell>
        </row>
        <row r="556">
          <cell r="E556">
            <v>27878</v>
          </cell>
          <cell r="F556">
            <v>1</v>
          </cell>
          <cell r="G556">
            <v>1</v>
          </cell>
          <cell r="M556">
            <v>34852</v>
          </cell>
          <cell r="P556" t="str">
            <v>PeMS2016</v>
          </cell>
          <cell r="R556">
            <v>4</v>
          </cell>
          <cell r="S556">
            <v>14</v>
          </cell>
        </row>
        <row r="557">
          <cell r="E557">
            <v>27860</v>
          </cell>
          <cell r="F557">
            <v>1</v>
          </cell>
          <cell r="G557">
            <v>1</v>
          </cell>
          <cell r="M557">
            <v>37045</v>
          </cell>
          <cell r="P557" t="str">
            <v>PeMS2016</v>
          </cell>
          <cell r="R557">
            <v>4</v>
          </cell>
          <cell r="S557">
            <v>14</v>
          </cell>
        </row>
        <row r="558">
          <cell r="E558">
            <v>27887</v>
          </cell>
          <cell r="F558">
            <v>1</v>
          </cell>
          <cell r="G558">
            <v>1</v>
          </cell>
          <cell r="M558">
            <v>27793</v>
          </cell>
          <cell r="P558" t="str">
            <v>PeMS2016</v>
          </cell>
          <cell r="R558">
            <v>4</v>
          </cell>
          <cell r="S558">
            <v>14</v>
          </cell>
        </row>
        <row r="559">
          <cell r="E559">
            <v>28455</v>
          </cell>
          <cell r="F559">
            <v>1</v>
          </cell>
          <cell r="G559">
            <v>1</v>
          </cell>
          <cell r="M559">
            <v>25624</v>
          </cell>
          <cell r="P559" t="str">
            <v>PeMS2016</v>
          </cell>
          <cell r="R559">
            <v>2</v>
          </cell>
          <cell r="S559">
            <v>14</v>
          </cell>
        </row>
        <row r="560">
          <cell r="E560">
            <v>28086</v>
          </cell>
          <cell r="F560">
            <v>1</v>
          </cell>
          <cell r="G560">
            <v>1</v>
          </cell>
          <cell r="M560">
            <v>55004</v>
          </cell>
          <cell r="P560" t="str">
            <v>PeMS2016</v>
          </cell>
          <cell r="R560">
            <v>2</v>
          </cell>
          <cell r="S560">
            <v>14</v>
          </cell>
        </row>
        <row r="561">
          <cell r="E561">
            <v>27603</v>
          </cell>
          <cell r="F561">
            <v>1</v>
          </cell>
          <cell r="G561">
            <v>1</v>
          </cell>
          <cell r="M561">
            <v>100852</v>
          </cell>
          <cell r="P561" t="str">
            <v>PeMS2016</v>
          </cell>
          <cell r="R561">
            <v>2</v>
          </cell>
          <cell r="S561">
            <v>14</v>
          </cell>
        </row>
        <row r="562">
          <cell r="E562">
            <v>27551</v>
          </cell>
          <cell r="F562">
            <v>1</v>
          </cell>
          <cell r="G562">
            <v>1</v>
          </cell>
          <cell r="M562">
            <v>102178</v>
          </cell>
          <cell r="P562" t="str">
            <v>PeMS2016</v>
          </cell>
          <cell r="R562">
            <v>3</v>
          </cell>
          <cell r="S562">
            <v>14</v>
          </cell>
        </row>
        <row r="563">
          <cell r="E563">
            <v>27605</v>
          </cell>
          <cell r="F563">
            <v>1</v>
          </cell>
          <cell r="G563">
            <v>1</v>
          </cell>
          <cell r="M563">
            <v>102178</v>
          </cell>
          <cell r="P563" t="str">
            <v>PeMS2016</v>
          </cell>
          <cell r="R563">
            <v>3</v>
          </cell>
          <cell r="S563">
            <v>14</v>
          </cell>
        </row>
        <row r="564">
          <cell r="E564">
            <v>27555</v>
          </cell>
          <cell r="F564">
            <v>1</v>
          </cell>
          <cell r="G564">
            <v>1</v>
          </cell>
          <cell r="M564">
            <v>102480</v>
          </cell>
          <cell r="P564" t="str">
            <v>PeMS2016</v>
          </cell>
          <cell r="R564">
            <v>3</v>
          </cell>
          <cell r="S564">
            <v>14</v>
          </cell>
        </row>
        <row r="565">
          <cell r="E565">
            <v>29089</v>
          </cell>
          <cell r="F565">
            <v>1</v>
          </cell>
          <cell r="G565">
            <v>1</v>
          </cell>
          <cell r="M565">
            <v>99377</v>
          </cell>
          <cell r="P565" t="str">
            <v>PeMS2016</v>
          </cell>
          <cell r="R565">
            <v>3</v>
          </cell>
          <cell r="S565">
            <v>14</v>
          </cell>
        </row>
        <row r="566">
          <cell r="E566">
            <v>29108</v>
          </cell>
          <cell r="F566">
            <v>1</v>
          </cell>
          <cell r="G566">
            <v>1</v>
          </cell>
          <cell r="M566">
            <v>110584</v>
          </cell>
          <cell r="P566" t="str">
            <v>PeMS2016</v>
          </cell>
          <cell r="R566">
            <v>3</v>
          </cell>
          <cell r="S566">
            <v>14</v>
          </cell>
        </row>
        <row r="567">
          <cell r="E567">
            <v>27607</v>
          </cell>
          <cell r="F567">
            <v>1</v>
          </cell>
          <cell r="G567">
            <v>1</v>
          </cell>
          <cell r="M567">
            <v>69995</v>
          </cell>
          <cell r="P567" t="str">
            <v>PeMS2016</v>
          </cell>
          <cell r="R567">
            <v>3</v>
          </cell>
          <cell r="S567">
            <v>14</v>
          </cell>
        </row>
        <row r="568">
          <cell r="E568">
            <v>28106</v>
          </cell>
          <cell r="F568">
            <v>1</v>
          </cell>
          <cell r="G568">
            <v>1</v>
          </cell>
          <cell r="M568">
            <v>89518</v>
          </cell>
          <cell r="P568" t="str">
            <v>PeMS2016</v>
          </cell>
          <cell r="R568">
            <v>3</v>
          </cell>
          <cell r="S568">
            <v>14</v>
          </cell>
        </row>
        <row r="569">
          <cell r="E569">
            <v>10996</v>
          </cell>
          <cell r="F569">
            <v>1</v>
          </cell>
          <cell r="G569">
            <v>1</v>
          </cell>
          <cell r="M569">
            <v>125503</v>
          </cell>
          <cell r="P569" t="str">
            <v>Caltran</v>
          </cell>
          <cell r="R569">
            <v>3</v>
          </cell>
          <cell r="S569">
            <v>14</v>
          </cell>
        </row>
        <row r="570">
          <cell r="E570">
            <v>16096</v>
          </cell>
          <cell r="F570">
            <v>1</v>
          </cell>
          <cell r="G570">
            <v>1</v>
          </cell>
          <cell r="M570">
            <v>82283</v>
          </cell>
          <cell r="P570" t="str">
            <v>PeMS2016</v>
          </cell>
          <cell r="R570">
            <v>2</v>
          </cell>
          <cell r="S570">
            <v>14</v>
          </cell>
        </row>
        <row r="571">
          <cell r="E571">
            <v>15432</v>
          </cell>
          <cell r="F571">
            <v>1</v>
          </cell>
          <cell r="G571">
            <v>1</v>
          </cell>
          <cell r="M571">
            <v>123160</v>
          </cell>
          <cell r="P571" t="str">
            <v>PeMS2016</v>
          </cell>
          <cell r="R571">
            <v>2</v>
          </cell>
          <cell r="S571">
            <v>14</v>
          </cell>
        </row>
        <row r="572">
          <cell r="E572">
            <v>14953</v>
          </cell>
          <cell r="F572">
            <v>1</v>
          </cell>
          <cell r="G572">
            <v>1</v>
          </cell>
          <cell r="M572">
            <v>119243</v>
          </cell>
          <cell r="P572" t="str">
            <v>PeMS2016</v>
          </cell>
          <cell r="R572">
            <v>2</v>
          </cell>
          <cell r="S572">
            <v>14</v>
          </cell>
        </row>
        <row r="573">
          <cell r="E573">
            <v>15443</v>
          </cell>
          <cell r="F573">
            <v>1</v>
          </cell>
          <cell r="G573">
            <v>1</v>
          </cell>
          <cell r="M573">
            <v>113934</v>
          </cell>
          <cell r="P573" t="str">
            <v>PeMS2016</v>
          </cell>
          <cell r="R573">
            <v>2</v>
          </cell>
          <cell r="S573">
            <v>14</v>
          </cell>
        </row>
        <row r="574">
          <cell r="E574">
            <v>15457</v>
          </cell>
          <cell r="F574">
            <v>1</v>
          </cell>
          <cell r="G574">
            <v>1</v>
          </cell>
          <cell r="M574">
            <v>103006</v>
          </cell>
          <cell r="P574" t="str">
            <v>PeMS2016</v>
          </cell>
          <cell r="R574">
            <v>2</v>
          </cell>
          <cell r="S574">
            <v>14</v>
          </cell>
        </row>
        <row r="575">
          <cell r="E575">
            <v>15459</v>
          </cell>
          <cell r="F575">
            <v>1</v>
          </cell>
          <cell r="G575">
            <v>1</v>
          </cell>
          <cell r="M575">
            <v>100757</v>
          </cell>
          <cell r="P575" t="str">
            <v>Caltran</v>
          </cell>
          <cell r="R575">
            <v>2</v>
          </cell>
          <cell r="S575">
            <v>14</v>
          </cell>
        </row>
        <row r="576">
          <cell r="E576">
            <v>11035</v>
          </cell>
          <cell r="F576">
            <v>1</v>
          </cell>
          <cell r="G576">
            <v>1</v>
          </cell>
          <cell r="M576">
            <v>101417</v>
          </cell>
          <cell r="P576" t="str">
            <v>PeMS2016</v>
          </cell>
          <cell r="R576">
            <v>5</v>
          </cell>
          <cell r="S576">
            <v>9</v>
          </cell>
        </row>
        <row r="577">
          <cell r="E577">
            <v>28123</v>
          </cell>
          <cell r="F577">
            <v>1</v>
          </cell>
          <cell r="G577">
            <v>1</v>
          </cell>
          <cell r="M577">
            <v>86552</v>
          </cell>
          <cell r="P577" t="str">
            <v>PeMS2016</v>
          </cell>
          <cell r="R577">
            <v>5</v>
          </cell>
          <cell r="S577">
            <v>9</v>
          </cell>
        </row>
        <row r="578">
          <cell r="E578">
            <v>20719</v>
          </cell>
          <cell r="F578">
            <v>1</v>
          </cell>
          <cell r="G578">
            <v>1</v>
          </cell>
          <cell r="M578">
            <v>84789</v>
          </cell>
          <cell r="P578" t="str">
            <v>PeMS2016</v>
          </cell>
          <cell r="R578">
            <v>5</v>
          </cell>
          <cell r="S578">
            <v>9</v>
          </cell>
        </row>
        <row r="579">
          <cell r="E579">
            <v>28143</v>
          </cell>
          <cell r="F579">
            <v>1</v>
          </cell>
          <cell r="G579">
            <v>1</v>
          </cell>
          <cell r="M579">
            <v>99542</v>
          </cell>
          <cell r="P579" t="str">
            <v>Caltran</v>
          </cell>
          <cell r="R579">
            <v>5</v>
          </cell>
          <cell r="S579">
            <v>9</v>
          </cell>
        </row>
        <row r="580">
          <cell r="E580">
            <v>28390</v>
          </cell>
          <cell r="F580">
            <v>1</v>
          </cell>
          <cell r="G580">
            <v>1</v>
          </cell>
          <cell r="M580">
            <v>78729</v>
          </cell>
          <cell r="P580" t="str">
            <v>PeMS2016</v>
          </cell>
          <cell r="R580">
            <v>5</v>
          </cell>
          <cell r="S580">
            <v>9</v>
          </cell>
        </row>
        <row r="581">
          <cell r="E581">
            <v>11268</v>
          </cell>
          <cell r="F581">
            <v>1</v>
          </cell>
          <cell r="G581">
            <v>1</v>
          </cell>
          <cell r="M581">
            <v>124107</v>
          </cell>
          <cell r="P581" t="str">
            <v>PeMS2016</v>
          </cell>
          <cell r="R581">
            <v>5</v>
          </cell>
          <cell r="S581">
            <v>5</v>
          </cell>
        </row>
        <row r="582">
          <cell r="E582">
            <v>11054</v>
          </cell>
          <cell r="F582">
            <v>1</v>
          </cell>
          <cell r="G582">
            <v>1</v>
          </cell>
          <cell r="M582">
            <v>100339</v>
          </cell>
          <cell r="P582" t="str">
            <v>PeMS2016</v>
          </cell>
          <cell r="R582">
            <v>5</v>
          </cell>
          <cell r="S582">
            <v>5</v>
          </cell>
        </row>
        <row r="583">
          <cell r="E583">
            <v>11055</v>
          </cell>
          <cell r="F583">
            <v>1</v>
          </cell>
          <cell r="G583">
            <v>1</v>
          </cell>
          <cell r="M583">
            <v>83545</v>
          </cell>
          <cell r="P583" t="str">
            <v>PeMS2016</v>
          </cell>
          <cell r="R583">
            <v>5</v>
          </cell>
          <cell r="S583">
            <v>5</v>
          </cell>
        </row>
        <row r="584">
          <cell r="E584">
            <v>14949</v>
          </cell>
          <cell r="F584">
            <v>1</v>
          </cell>
          <cell r="G584">
            <v>1</v>
          </cell>
          <cell r="M584">
            <v>78886</v>
          </cell>
          <cell r="P584" t="str">
            <v>PeMS2016</v>
          </cell>
          <cell r="R584">
            <v>5</v>
          </cell>
          <cell r="S584">
            <v>5</v>
          </cell>
        </row>
        <row r="585">
          <cell r="E585">
            <v>28179</v>
          </cell>
          <cell r="F585">
            <v>1</v>
          </cell>
          <cell r="G585">
            <v>1</v>
          </cell>
          <cell r="M585">
            <v>59645</v>
          </cell>
          <cell r="P585" t="str">
            <v>PeMS2016</v>
          </cell>
          <cell r="R585">
            <v>5</v>
          </cell>
          <cell r="S585">
            <v>5</v>
          </cell>
        </row>
        <row r="586">
          <cell r="E586">
            <v>28184</v>
          </cell>
          <cell r="F586">
            <v>1</v>
          </cell>
          <cell r="G586">
            <v>1</v>
          </cell>
          <cell r="M586">
            <v>58421</v>
          </cell>
          <cell r="P586" t="str">
            <v>PeMS2016</v>
          </cell>
          <cell r="R586">
            <v>5</v>
          </cell>
          <cell r="S586">
            <v>5</v>
          </cell>
        </row>
        <row r="587">
          <cell r="E587">
            <v>28186</v>
          </cell>
          <cell r="F587">
            <v>1</v>
          </cell>
          <cell r="G587">
            <v>1</v>
          </cell>
          <cell r="M587">
            <v>61008</v>
          </cell>
          <cell r="P587" t="str">
            <v>PeMS2016</v>
          </cell>
          <cell r="R587">
            <v>5</v>
          </cell>
          <cell r="S587">
            <v>5</v>
          </cell>
        </row>
        <row r="588">
          <cell r="E588">
            <v>28380</v>
          </cell>
          <cell r="F588">
            <v>1</v>
          </cell>
          <cell r="G588">
            <v>1</v>
          </cell>
          <cell r="M588">
            <v>40350</v>
          </cell>
          <cell r="P588" t="str">
            <v>PeMS2016</v>
          </cell>
          <cell r="R588">
            <v>5</v>
          </cell>
          <cell r="S588">
            <v>5</v>
          </cell>
        </row>
        <row r="589">
          <cell r="E589">
            <v>28199</v>
          </cell>
          <cell r="F589">
            <v>1</v>
          </cell>
          <cell r="G589">
            <v>1</v>
          </cell>
          <cell r="M589">
            <v>48429</v>
          </cell>
          <cell r="P589" t="str">
            <v>PeMS2016</v>
          </cell>
          <cell r="R589">
            <v>5</v>
          </cell>
          <cell r="S589">
            <v>5</v>
          </cell>
        </row>
        <row r="590">
          <cell r="E590">
            <v>28635</v>
          </cell>
          <cell r="F590">
            <v>1</v>
          </cell>
          <cell r="G590">
            <v>1</v>
          </cell>
          <cell r="M590">
            <v>39284</v>
          </cell>
          <cell r="P590" t="str">
            <v>PeMS2016</v>
          </cell>
          <cell r="R590">
            <v>5</v>
          </cell>
          <cell r="S590">
            <v>5</v>
          </cell>
        </row>
        <row r="591">
          <cell r="E591">
            <v>28636</v>
          </cell>
          <cell r="F591">
            <v>1</v>
          </cell>
          <cell r="G591">
            <v>1</v>
          </cell>
          <cell r="M591">
            <v>43277</v>
          </cell>
          <cell r="P591" t="str">
            <v>PeMS2016</v>
          </cell>
          <cell r="R591">
            <v>5</v>
          </cell>
          <cell r="S591">
            <v>5</v>
          </cell>
        </row>
        <row r="592">
          <cell r="E592">
            <v>28203</v>
          </cell>
          <cell r="F592">
            <v>1</v>
          </cell>
          <cell r="G592">
            <v>1</v>
          </cell>
          <cell r="M592">
            <v>30683</v>
          </cell>
          <cell r="P592" t="str">
            <v>PeMS2016</v>
          </cell>
          <cell r="R592">
            <v>5</v>
          </cell>
          <cell r="S592">
            <v>19</v>
          </cell>
        </row>
        <row r="593">
          <cell r="E593">
            <v>28208</v>
          </cell>
          <cell r="F593">
            <v>1</v>
          </cell>
          <cell r="G593">
            <v>1</v>
          </cell>
          <cell r="M593">
            <v>37191</v>
          </cell>
          <cell r="P593" t="str">
            <v>PeMS2016</v>
          </cell>
          <cell r="R593">
            <v>5</v>
          </cell>
          <cell r="S593">
            <v>19</v>
          </cell>
        </row>
        <row r="594">
          <cell r="E594">
            <v>28214</v>
          </cell>
          <cell r="F594">
            <v>1</v>
          </cell>
          <cell r="G594">
            <v>1</v>
          </cell>
          <cell r="M594">
            <v>27524</v>
          </cell>
          <cell r="P594" t="str">
            <v>PeMS2016</v>
          </cell>
          <cell r="R594">
            <v>5</v>
          </cell>
          <cell r="S594">
            <v>19</v>
          </cell>
        </row>
        <row r="595">
          <cell r="E595">
            <v>28216</v>
          </cell>
          <cell r="F595">
            <v>1</v>
          </cell>
          <cell r="G595">
            <v>1</v>
          </cell>
          <cell r="M595">
            <v>29209</v>
          </cell>
          <cell r="P595" t="str">
            <v>Caltran</v>
          </cell>
          <cell r="R595">
            <v>5</v>
          </cell>
          <cell r="S595">
            <v>19</v>
          </cell>
        </row>
        <row r="596">
          <cell r="E596">
            <v>29215</v>
          </cell>
          <cell r="F596">
            <v>1</v>
          </cell>
          <cell r="G596">
            <v>1</v>
          </cell>
          <cell r="M596">
            <v>10818</v>
          </cell>
          <cell r="P596" t="str">
            <v>Caltran</v>
          </cell>
          <cell r="R596">
            <v>8</v>
          </cell>
          <cell r="S596">
            <v>19</v>
          </cell>
        </row>
        <row r="597">
          <cell r="E597">
            <v>28269</v>
          </cell>
          <cell r="F597">
            <v>1</v>
          </cell>
          <cell r="G597">
            <v>1</v>
          </cell>
          <cell r="M597">
            <v>8499</v>
          </cell>
          <cell r="P597" t="str">
            <v>Caltran</v>
          </cell>
          <cell r="R597">
            <v>8</v>
          </cell>
          <cell r="S597">
            <v>19</v>
          </cell>
        </row>
        <row r="598">
          <cell r="E598">
            <v>27539</v>
          </cell>
          <cell r="F598">
            <v>1</v>
          </cell>
          <cell r="G598">
            <v>1</v>
          </cell>
          <cell r="M598">
            <v>7355</v>
          </cell>
          <cell r="P598" t="str">
            <v>Caltran</v>
          </cell>
          <cell r="R598">
            <v>8</v>
          </cell>
          <cell r="S598">
            <v>19</v>
          </cell>
        </row>
        <row r="599">
          <cell r="E599">
            <v>29548</v>
          </cell>
          <cell r="F599">
            <v>1</v>
          </cell>
          <cell r="G599">
            <v>2</v>
          </cell>
          <cell r="M599">
            <v>7422</v>
          </cell>
          <cell r="P599" t="str">
            <v>PeMS2016</v>
          </cell>
          <cell r="R599">
            <v>3</v>
          </cell>
          <cell r="S599">
            <v>14</v>
          </cell>
        </row>
        <row r="600">
          <cell r="E600">
            <v>28793</v>
          </cell>
          <cell r="F600">
            <v>1</v>
          </cell>
          <cell r="G600">
            <v>1</v>
          </cell>
          <cell r="M600">
            <v>59194</v>
          </cell>
          <cell r="P600" t="str">
            <v>PeMS2016</v>
          </cell>
          <cell r="R600">
            <v>3</v>
          </cell>
          <cell r="S600">
            <v>14</v>
          </cell>
        </row>
        <row r="601">
          <cell r="E601">
            <v>20781</v>
          </cell>
          <cell r="F601">
            <v>1</v>
          </cell>
          <cell r="G601">
            <v>1</v>
          </cell>
          <cell r="M601">
            <v>87684</v>
          </cell>
          <cell r="P601" t="str">
            <v>Caltran</v>
          </cell>
          <cell r="R601">
            <v>3</v>
          </cell>
          <cell r="S601">
            <v>14</v>
          </cell>
        </row>
        <row r="602">
          <cell r="E602">
            <v>28798</v>
          </cell>
          <cell r="F602">
            <v>1</v>
          </cell>
          <cell r="G602">
            <v>1</v>
          </cell>
          <cell r="M602">
            <v>77974</v>
          </cell>
          <cell r="P602" t="str">
            <v>PeMS2016</v>
          </cell>
          <cell r="R602">
            <v>3</v>
          </cell>
          <cell r="S602">
            <v>14</v>
          </cell>
        </row>
        <row r="603">
          <cell r="E603">
            <v>8802</v>
          </cell>
          <cell r="F603">
            <v>1</v>
          </cell>
          <cell r="G603">
            <v>1</v>
          </cell>
          <cell r="M603">
            <v>80219</v>
          </cell>
          <cell r="P603" t="str">
            <v>PeMS2016</v>
          </cell>
          <cell r="R603">
            <v>3</v>
          </cell>
          <cell r="S603">
            <v>14</v>
          </cell>
        </row>
        <row r="604">
          <cell r="E604">
            <v>26791</v>
          </cell>
          <cell r="F604">
            <v>1</v>
          </cell>
          <cell r="G604">
            <v>1</v>
          </cell>
          <cell r="M604">
            <v>84108</v>
          </cell>
          <cell r="P604" t="str">
            <v>PeMS2016</v>
          </cell>
          <cell r="R604">
            <v>3</v>
          </cell>
          <cell r="S604">
            <v>14</v>
          </cell>
        </row>
        <row r="605">
          <cell r="E605">
            <v>24703</v>
          </cell>
          <cell r="F605">
            <v>1</v>
          </cell>
          <cell r="G605">
            <v>1</v>
          </cell>
          <cell r="M605">
            <v>69774</v>
          </cell>
          <cell r="P605" t="str">
            <v>PeMS2016</v>
          </cell>
          <cell r="R605">
            <v>3</v>
          </cell>
          <cell r="S605">
            <v>14</v>
          </cell>
        </row>
        <row r="606">
          <cell r="E606">
            <v>15065</v>
          </cell>
          <cell r="F606">
            <v>1</v>
          </cell>
          <cell r="G606">
            <v>1</v>
          </cell>
          <cell r="M606">
            <v>83493</v>
          </cell>
          <cell r="P606" t="str">
            <v>PeMS2016</v>
          </cell>
          <cell r="R606">
            <v>3</v>
          </cell>
          <cell r="S606">
            <v>14</v>
          </cell>
        </row>
        <row r="607">
          <cell r="E607">
            <v>24704</v>
          </cell>
          <cell r="F607">
            <v>1</v>
          </cell>
          <cell r="G607">
            <v>1</v>
          </cell>
          <cell r="M607">
            <v>90898</v>
          </cell>
          <cell r="P607" t="str">
            <v>PeMS2016</v>
          </cell>
          <cell r="R607">
            <v>3</v>
          </cell>
          <cell r="S607">
            <v>14</v>
          </cell>
        </row>
        <row r="608">
          <cell r="E608">
            <v>770</v>
          </cell>
          <cell r="F608">
            <v>1</v>
          </cell>
          <cell r="G608">
            <v>1</v>
          </cell>
          <cell r="M608">
            <v>89607</v>
          </cell>
          <cell r="P608" t="str">
            <v>PeMS2016</v>
          </cell>
          <cell r="R608">
            <v>3</v>
          </cell>
          <cell r="S608">
            <v>14</v>
          </cell>
        </row>
        <row r="609">
          <cell r="E609">
            <v>771</v>
          </cell>
          <cell r="F609">
            <v>1</v>
          </cell>
          <cell r="G609">
            <v>1</v>
          </cell>
          <cell r="M609">
            <v>97841</v>
          </cell>
          <cell r="P609" t="str">
            <v>PeMS2016</v>
          </cell>
          <cell r="R609">
            <v>3</v>
          </cell>
          <cell r="S609">
            <v>14</v>
          </cell>
        </row>
        <row r="610">
          <cell r="E610">
            <v>772</v>
          </cell>
          <cell r="F610">
            <v>1</v>
          </cell>
          <cell r="G610">
            <v>1</v>
          </cell>
          <cell r="M610">
            <v>93083</v>
          </cell>
          <cell r="P610" t="str">
            <v>PeMS2016</v>
          </cell>
          <cell r="R610">
            <v>3</v>
          </cell>
          <cell r="S610">
            <v>14</v>
          </cell>
        </row>
        <row r="611">
          <cell r="E611">
            <v>777</v>
          </cell>
          <cell r="F611">
            <v>1</v>
          </cell>
          <cell r="G611">
            <v>1</v>
          </cell>
          <cell r="M611">
            <v>106367</v>
          </cell>
          <cell r="P611" t="str">
            <v>PeMS2016</v>
          </cell>
          <cell r="R611">
            <v>3</v>
          </cell>
          <cell r="S611">
            <v>14</v>
          </cell>
        </row>
        <row r="612">
          <cell r="E612">
            <v>22716</v>
          </cell>
          <cell r="F612">
            <v>1</v>
          </cell>
          <cell r="G612">
            <v>1</v>
          </cell>
          <cell r="M612">
            <v>74869</v>
          </cell>
          <cell r="P612" t="str">
            <v>PeMS2016</v>
          </cell>
          <cell r="R612">
            <v>3</v>
          </cell>
          <cell r="S612">
            <v>14</v>
          </cell>
        </row>
        <row r="613">
          <cell r="E613">
            <v>778</v>
          </cell>
          <cell r="F613">
            <v>1</v>
          </cell>
          <cell r="G613">
            <v>1</v>
          </cell>
          <cell r="M613">
            <v>83231</v>
          </cell>
          <cell r="P613" t="str">
            <v>PeMS2016</v>
          </cell>
          <cell r="R613">
            <v>3</v>
          </cell>
          <cell r="S613">
            <v>14</v>
          </cell>
        </row>
        <row r="614">
          <cell r="E614">
            <v>779</v>
          </cell>
          <cell r="F614">
            <v>1</v>
          </cell>
          <cell r="G614">
            <v>1</v>
          </cell>
          <cell r="M614">
            <v>77230</v>
          </cell>
          <cell r="P614" t="str">
            <v>PeMS2016</v>
          </cell>
          <cell r="R614">
            <v>3</v>
          </cell>
          <cell r="S614">
            <v>14</v>
          </cell>
        </row>
        <row r="615">
          <cell r="E615">
            <v>786</v>
          </cell>
          <cell r="F615">
            <v>1</v>
          </cell>
          <cell r="G615">
            <v>1</v>
          </cell>
          <cell r="M615">
            <v>113284</v>
          </cell>
          <cell r="P615" t="str">
            <v>PeMS2016</v>
          </cell>
          <cell r="R615">
            <v>3</v>
          </cell>
          <cell r="S615">
            <v>14</v>
          </cell>
        </row>
        <row r="616">
          <cell r="E616">
            <v>787</v>
          </cell>
          <cell r="F616">
            <v>1</v>
          </cell>
          <cell r="G616">
            <v>1</v>
          </cell>
          <cell r="M616">
            <v>109946</v>
          </cell>
          <cell r="P616" t="str">
            <v>PeMS2016</v>
          </cell>
          <cell r="R616">
            <v>3</v>
          </cell>
          <cell r="S616">
            <v>14</v>
          </cell>
        </row>
        <row r="617">
          <cell r="E617">
            <v>788</v>
          </cell>
          <cell r="F617">
            <v>1</v>
          </cell>
          <cell r="G617">
            <v>1</v>
          </cell>
          <cell r="M617">
            <v>115284</v>
          </cell>
          <cell r="P617" t="str">
            <v>PeMS2016</v>
          </cell>
          <cell r="R617">
            <v>3</v>
          </cell>
          <cell r="S617">
            <v>14</v>
          </cell>
        </row>
        <row r="618">
          <cell r="E618">
            <v>20782</v>
          </cell>
          <cell r="F618">
            <v>1</v>
          </cell>
          <cell r="G618">
            <v>1</v>
          </cell>
          <cell r="M618">
            <v>77538</v>
          </cell>
          <cell r="P618" t="str">
            <v>PeMS2016</v>
          </cell>
          <cell r="R618">
            <v>3</v>
          </cell>
          <cell r="S618">
            <v>14</v>
          </cell>
        </row>
        <row r="619">
          <cell r="E619">
            <v>792</v>
          </cell>
          <cell r="F619">
            <v>1</v>
          </cell>
          <cell r="G619">
            <v>1</v>
          </cell>
          <cell r="M619">
            <v>103770</v>
          </cell>
          <cell r="P619" t="str">
            <v>PeMS2016</v>
          </cell>
          <cell r="R619">
            <v>2</v>
          </cell>
          <cell r="S619">
            <v>14</v>
          </cell>
        </row>
        <row r="620">
          <cell r="E620">
            <v>797</v>
          </cell>
          <cell r="F620">
            <v>1</v>
          </cell>
          <cell r="G620">
            <v>1</v>
          </cell>
          <cell r="M620">
            <v>100286</v>
          </cell>
          <cell r="P620" t="str">
            <v>Caltran</v>
          </cell>
          <cell r="R620">
            <v>2</v>
          </cell>
          <cell r="S620">
            <v>14</v>
          </cell>
        </row>
        <row r="621">
          <cell r="E621">
            <v>801</v>
          </cell>
          <cell r="F621">
            <v>1</v>
          </cell>
          <cell r="G621">
            <v>1</v>
          </cell>
          <cell r="M621">
            <v>80553</v>
          </cell>
          <cell r="P621" t="str">
            <v>PeMS2016</v>
          </cell>
          <cell r="R621">
            <v>2</v>
          </cell>
          <cell r="S621">
            <v>14</v>
          </cell>
        </row>
        <row r="622">
          <cell r="E622">
            <v>802</v>
          </cell>
          <cell r="F622">
            <v>1</v>
          </cell>
          <cell r="G622">
            <v>1</v>
          </cell>
          <cell r="M622">
            <v>124522</v>
          </cell>
          <cell r="P622" t="str">
            <v>PeMS2016</v>
          </cell>
          <cell r="R622">
            <v>2</v>
          </cell>
          <cell r="S622">
            <v>14</v>
          </cell>
        </row>
        <row r="623">
          <cell r="E623">
            <v>804</v>
          </cell>
          <cell r="F623">
            <v>1</v>
          </cell>
          <cell r="G623">
            <v>1</v>
          </cell>
          <cell r="M623">
            <v>86516</v>
          </cell>
          <cell r="P623" t="str">
            <v>PeMS2016</v>
          </cell>
          <cell r="R623">
            <v>2</v>
          </cell>
          <cell r="S623">
            <v>14</v>
          </cell>
        </row>
        <row r="624">
          <cell r="E624">
            <v>806</v>
          </cell>
          <cell r="F624">
            <v>1</v>
          </cell>
          <cell r="G624">
            <v>1</v>
          </cell>
          <cell r="M624">
            <v>70389</v>
          </cell>
          <cell r="P624" t="str">
            <v>PeMS2016</v>
          </cell>
          <cell r="R624">
            <v>2</v>
          </cell>
          <cell r="S624">
            <v>14</v>
          </cell>
        </row>
        <row r="625">
          <cell r="E625">
            <v>807</v>
          </cell>
          <cell r="F625">
            <v>1</v>
          </cell>
          <cell r="G625">
            <v>1</v>
          </cell>
          <cell r="M625">
            <v>116555</v>
          </cell>
          <cell r="P625" t="str">
            <v>Caltran</v>
          </cell>
          <cell r="R625">
            <v>2</v>
          </cell>
          <cell r="S625">
            <v>14</v>
          </cell>
        </row>
        <row r="626">
          <cell r="E626">
            <v>3222</v>
          </cell>
          <cell r="F626">
            <v>1</v>
          </cell>
          <cell r="G626">
            <v>1</v>
          </cell>
          <cell r="M626">
            <v>73195</v>
          </cell>
          <cell r="P626" t="str">
            <v>PeMS2016</v>
          </cell>
          <cell r="R626">
            <v>2</v>
          </cell>
          <cell r="S626">
            <v>14</v>
          </cell>
        </row>
        <row r="627">
          <cell r="E627">
            <v>813</v>
          </cell>
          <cell r="F627">
            <v>1</v>
          </cell>
          <cell r="G627">
            <v>1</v>
          </cell>
          <cell r="M627">
            <v>103150</v>
          </cell>
          <cell r="P627" t="str">
            <v>PeMS2016</v>
          </cell>
          <cell r="R627">
            <v>2</v>
          </cell>
          <cell r="S627">
            <v>11</v>
          </cell>
        </row>
        <row r="628">
          <cell r="E628">
            <v>815</v>
          </cell>
          <cell r="F628">
            <v>1</v>
          </cell>
          <cell r="G628">
            <v>1</v>
          </cell>
          <cell r="M628">
            <v>111954</v>
          </cell>
          <cell r="P628" t="str">
            <v>Caltran</v>
          </cell>
          <cell r="R628">
            <v>2</v>
          </cell>
          <cell r="S628">
            <v>11</v>
          </cell>
        </row>
        <row r="629">
          <cell r="E629">
            <v>20789</v>
          </cell>
          <cell r="F629">
            <v>1</v>
          </cell>
          <cell r="G629">
            <v>1</v>
          </cell>
          <cell r="M629">
            <v>96705</v>
          </cell>
          <cell r="P629" t="str">
            <v>PeMS2016</v>
          </cell>
          <cell r="R629">
            <v>2</v>
          </cell>
          <cell r="S629">
            <v>11</v>
          </cell>
        </row>
        <row r="630">
          <cell r="E630">
            <v>20790</v>
          </cell>
          <cell r="F630">
            <v>1</v>
          </cell>
          <cell r="G630">
            <v>1</v>
          </cell>
          <cell r="M630">
            <v>106659</v>
          </cell>
          <cell r="P630" t="str">
            <v>PeMS2016</v>
          </cell>
          <cell r="R630">
            <v>2</v>
          </cell>
          <cell r="S630">
            <v>11</v>
          </cell>
        </row>
        <row r="631">
          <cell r="E631">
            <v>835</v>
          </cell>
          <cell r="F631">
            <v>1</v>
          </cell>
          <cell r="G631">
            <v>1</v>
          </cell>
          <cell r="M631">
            <v>131719</v>
          </cell>
          <cell r="P631" t="str">
            <v>Caltran</v>
          </cell>
          <cell r="R631">
            <v>4</v>
          </cell>
          <cell r="S631">
            <v>2</v>
          </cell>
        </row>
        <row r="632">
          <cell r="E632">
            <v>836</v>
          </cell>
          <cell r="F632">
            <v>1</v>
          </cell>
          <cell r="M632">
            <v>116348</v>
          </cell>
          <cell r="P632" t="str">
            <v>PeMS2016</v>
          </cell>
          <cell r="R632">
            <v>4</v>
          </cell>
          <cell r="S632">
            <v>2</v>
          </cell>
        </row>
        <row r="633">
          <cell r="E633">
            <v>22157</v>
          </cell>
          <cell r="F633">
            <v>1</v>
          </cell>
          <cell r="M633">
            <v>102842</v>
          </cell>
          <cell r="P633" t="str">
            <v>PeMS2016</v>
          </cell>
          <cell r="R633">
            <v>4</v>
          </cell>
          <cell r="S633">
            <v>2</v>
          </cell>
        </row>
        <row r="634">
          <cell r="E634">
            <v>841</v>
          </cell>
          <cell r="F634">
            <v>1</v>
          </cell>
          <cell r="M634">
            <v>108504</v>
          </cell>
          <cell r="P634" t="str">
            <v>PeMS2016</v>
          </cell>
          <cell r="R634">
            <v>4</v>
          </cell>
          <cell r="S634">
            <v>2</v>
          </cell>
        </row>
        <row r="635">
          <cell r="E635">
            <v>10633</v>
          </cell>
          <cell r="F635">
            <v>1</v>
          </cell>
          <cell r="M635">
            <v>61865</v>
          </cell>
          <cell r="P635" t="str">
            <v>PeMS2016</v>
          </cell>
          <cell r="R635">
            <v>4</v>
          </cell>
          <cell r="S635">
            <v>2</v>
          </cell>
        </row>
        <row r="636">
          <cell r="E636">
            <v>843</v>
          </cell>
          <cell r="F636">
            <v>1</v>
          </cell>
          <cell r="M636">
            <v>67552</v>
          </cell>
          <cell r="P636" t="str">
            <v>PeMS2016</v>
          </cell>
          <cell r="R636">
            <v>4</v>
          </cell>
          <cell r="S636">
            <v>2</v>
          </cell>
        </row>
        <row r="637">
          <cell r="E637">
            <v>851</v>
          </cell>
          <cell r="F637">
            <v>1</v>
          </cell>
          <cell r="M637">
            <v>73646</v>
          </cell>
          <cell r="P637" t="str">
            <v>PeMS2016</v>
          </cell>
          <cell r="R637">
            <v>4</v>
          </cell>
          <cell r="S637">
            <v>2</v>
          </cell>
        </row>
        <row r="638">
          <cell r="E638">
            <v>853</v>
          </cell>
          <cell r="F638">
            <v>1</v>
          </cell>
          <cell r="M638">
            <v>56541</v>
          </cell>
          <cell r="P638" t="str">
            <v>PeMS2016</v>
          </cell>
          <cell r="R638">
            <v>4</v>
          </cell>
          <cell r="S638">
            <v>14</v>
          </cell>
        </row>
        <row r="639">
          <cell r="E639">
            <v>854</v>
          </cell>
          <cell r="F639">
            <v>1</v>
          </cell>
          <cell r="M639">
            <v>64667</v>
          </cell>
          <cell r="P639" t="str">
            <v>PeMS2016</v>
          </cell>
          <cell r="R639">
            <v>4</v>
          </cell>
          <cell r="S639">
            <v>14</v>
          </cell>
        </row>
        <row r="640">
          <cell r="E640">
            <v>25533</v>
          </cell>
          <cell r="F640">
            <v>1</v>
          </cell>
          <cell r="M640">
            <v>30465</v>
          </cell>
          <cell r="P640" t="str">
            <v>PeMS2016</v>
          </cell>
          <cell r="R640">
            <v>4</v>
          </cell>
          <cell r="S640">
            <v>14</v>
          </cell>
        </row>
        <row r="641">
          <cell r="E641">
            <v>857</v>
          </cell>
          <cell r="F641">
            <v>1</v>
          </cell>
          <cell r="M641">
            <v>44431</v>
          </cell>
          <cell r="P641" t="str">
            <v>PeMS2016</v>
          </cell>
          <cell r="R641">
            <v>4</v>
          </cell>
          <cell r="S641">
            <v>14</v>
          </cell>
        </row>
        <row r="642">
          <cell r="E642">
            <v>858</v>
          </cell>
          <cell r="F642">
            <v>1</v>
          </cell>
          <cell r="M642">
            <v>23695</v>
          </cell>
          <cell r="P642" t="str">
            <v>PeMS2016</v>
          </cell>
          <cell r="R642">
            <v>4</v>
          </cell>
          <cell r="S642">
            <v>14</v>
          </cell>
        </row>
        <row r="643">
          <cell r="E643">
            <v>28925</v>
          </cell>
          <cell r="F643">
            <v>1</v>
          </cell>
          <cell r="M643">
            <v>21874</v>
          </cell>
          <cell r="P643" t="str">
            <v>PeMS2016</v>
          </cell>
          <cell r="R643">
            <v>5</v>
          </cell>
          <cell r="S643">
            <v>16</v>
          </cell>
        </row>
        <row r="644">
          <cell r="E644">
            <v>28950</v>
          </cell>
          <cell r="F644">
            <v>1</v>
          </cell>
          <cell r="M644">
            <v>35263</v>
          </cell>
          <cell r="P644" t="str">
            <v>Caltran</v>
          </cell>
          <cell r="R644">
            <v>5</v>
          </cell>
          <cell r="S644">
            <v>5</v>
          </cell>
        </row>
        <row r="645">
          <cell r="E645">
            <v>28949</v>
          </cell>
          <cell r="F645">
            <v>1</v>
          </cell>
          <cell r="M645">
            <v>25845</v>
          </cell>
          <cell r="P645" t="str">
            <v>PeMS2016</v>
          </cell>
          <cell r="R645">
            <v>5</v>
          </cell>
          <cell r="S645">
            <v>5</v>
          </cell>
        </row>
        <row r="646">
          <cell r="E646">
            <v>12065</v>
          </cell>
          <cell r="F646">
            <v>1</v>
          </cell>
          <cell r="M646">
            <v>33296</v>
          </cell>
          <cell r="P646" t="str">
            <v>PeMS2016</v>
          </cell>
          <cell r="R646">
            <v>5</v>
          </cell>
          <cell r="S646">
            <v>5</v>
          </cell>
        </row>
        <row r="647">
          <cell r="E647">
            <v>28941</v>
          </cell>
          <cell r="F647">
            <v>1</v>
          </cell>
          <cell r="M647">
            <v>45940</v>
          </cell>
          <cell r="P647" t="str">
            <v>PeMS2016</v>
          </cell>
          <cell r="R647">
            <v>5</v>
          </cell>
          <cell r="S647">
            <v>5</v>
          </cell>
        </row>
        <row r="648">
          <cell r="E648">
            <v>28938</v>
          </cell>
          <cell r="F648">
            <v>1</v>
          </cell>
          <cell r="M648">
            <v>40547</v>
          </cell>
          <cell r="P648" t="str">
            <v>PeMS2016</v>
          </cell>
          <cell r="R648">
            <v>5</v>
          </cell>
          <cell r="S648">
            <v>9</v>
          </cell>
        </row>
        <row r="649">
          <cell r="E649">
            <v>9043</v>
          </cell>
          <cell r="F649">
            <v>1</v>
          </cell>
          <cell r="M649">
            <v>80248</v>
          </cell>
          <cell r="P649" t="str">
            <v>PeMS2016</v>
          </cell>
          <cell r="R649">
            <v>5</v>
          </cell>
          <cell r="S649">
            <v>19</v>
          </cell>
        </row>
        <row r="650">
          <cell r="E650">
            <v>10177</v>
          </cell>
          <cell r="F650">
            <v>1</v>
          </cell>
          <cell r="M650">
            <v>69560</v>
          </cell>
          <cell r="P650" t="str">
            <v>PeMS2016</v>
          </cell>
          <cell r="R650">
            <v>5</v>
          </cell>
          <cell r="S650">
            <v>19</v>
          </cell>
        </row>
        <row r="651">
          <cell r="E651">
            <v>10791</v>
          </cell>
          <cell r="F651">
            <v>1</v>
          </cell>
          <cell r="M651">
            <v>69503</v>
          </cell>
          <cell r="P651" t="str">
            <v>PeMS2016</v>
          </cell>
          <cell r="R651">
            <v>5</v>
          </cell>
          <cell r="S651">
            <v>10</v>
          </cell>
        </row>
        <row r="652">
          <cell r="E652">
            <v>7258</v>
          </cell>
          <cell r="F652">
            <v>1</v>
          </cell>
          <cell r="M652">
            <v>50766</v>
          </cell>
          <cell r="P652" t="str">
            <v>PeMS2016</v>
          </cell>
          <cell r="R652">
            <v>2</v>
          </cell>
          <cell r="S652">
            <v>19</v>
          </cell>
        </row>
        <row r="653">
          <cell r="E653">
            <v>7259</v>
          </cell>
          <cell r="F653">
            <v>1</v>
          </cell>
          <cell r="M653">
            <v>49880</v>
          </cell>
          <cell r="P653" t="str">
            <v>PeMS2016</v>
          </cell>
          <cell r="R653">
            <v>2</v>
          </cell>
          <cell r="S653">
            <v>19</v>
          </cell>
        </row>
        <row r="654">
          <cell r="E654">
            <v>9012</v>
          </cell>
          <cell r="F654">
            <v>1</v>
          </cell>
          <cell r="M654">
            <v>17181</v>
          </cell>
          <cell r="P654" t="str">
            <v>SANDAG</v>
          </cell>
          <cell r="R654">
            <v>4</v>
          </cell>
          <cell r="S654">
            <v>19</v>
          </cell>
        </row>
        <row r="655">
          <cell r="E655">
            <v>30782</v>
          </cell>
          <cell r="F655">
            <v>1</v>
          </cell>
          <cell r="M655">
            <v>15613</v>
          </cell>
          <cell r="P655" t="str">
            <v>SANDAG</v>
          </cell>
          <cell r="R655">
            <v>4</v>
          </cell>
          <cell r="S655">
            <v>2</v>
          </cell>
        </row>
        <row r="656">
          <cell r="E656">
            <v>9142</v>
          </cell>
          <cell r="F656">
            <v>1</v>
          </cell>
          <cell r="M656">
            <v>12993</v>
          </cell>
          <cell r="P656" t="str">
            <v>SANDAG</v>
          </cell>
          <cell r="R656">
            <v>4</v>
          </cell>
          <cell r="S656">
            <v>2</v>
          </cell>
        </row>
        <row r="657">
          <cell r="E657">
            <v>9516</v>
          </cell>
          <cell r="F657">
            <v>1</v>
          </cell>
          <cell r="M657">
            <v>9252</v>
          </cell>
          <cell r="P657" t="str">
            <v>SANDAG</v>
          </cell>
          <cell r="R657">
            <v>4</v>
          </cell>
          <cell r="S657">
            <v>2</v>
          </cell>
        </row>
        <row r="658">
          <cell r="E658">
            <v>9510</v>
          </cell>
          <cell r="F658">
            <v>1</v>
          </cell>
          <cell r="M658">
            <v>6601</v>
          </cell>
          <cell r="P658" t="str">
            <v>SANDAG</v>
          </cell>
          <cell r="R658">
            <v>4</v>
          </cell>
          <cell r="S658">
            <v>2</v>
          </cell>
        </row>
        <row r="659">
          <cell r="E659">
            <v>9488</v>
          </cell>
          <cell r="F659">
            <v>1</v>
          </cell>
          <cell r="M659">
            <v>4893</v>
          </cell>
          <cell r="P659" t="str">
            <v>SANDAG</v>
          </cell>
          <cell r="R659">
            <v>4</v>
          </cell>
          <cell r="S659">
            <v>2</v>
          </cell>
        </row>
        <row r="660">
          <cell r="E660">
            <v>7374</v>
          </cell>
          <cell r="F660">
            <v>1</v>
          </cell>
          <cell r="M660">
            <v>69598</v>
          </cell>
          <cell r="P660" t="str">
            <v>PeMS2016</v>
          </cell>
          <cell r="R660">
            <v>3</v>
          </cell>
          <cell r="S660">
            <v>14</v>
          </cell>
        </row>
        <row r="661">
          <cell r="E661">
            <v>16162</v>
          </cell>
          <cell r="F661">
            <v>1</v>
          </cell>
          <cell r="M661">
            <v>84632</v>
          </cell>
          <cell r="P661" t="str">
            <v>PeMS2016</v>
          </cell>
          <cell r="R661">
            <v>3</v>
          </cell>
          <cell r="S661">
            <v>14</v>
          </cell>
        </row>
        <row r="662">
          <cell r="E662">
            <v>16163</v>
          </cell>
          <cell r="F662">
            <v>1</v>
          </cell>
          <cell r="M662">
            <v>95405</v>
          </cell>
          <cell r="P662" t="str">
            <v>PeMS2016</v>
          </cell>
          <cell r="R662">
            <v>3</v>
          </cell>
          <cell r="S662">
            <v>14</v>
          </cell>
        </row>
        <row r="663">
          <cell r="E663">
            <v>8820</v>
          </cell>
          <cell r="F663">
            <v>1</v>
          </cell>
          <cell r="M663">
            <v>93098</v>
          </cell>
          <cell r="P663" t="str">
            <v>PeMS2016</v>
          </cell>
          <cell r="R663">
            <v>3</v>
          </cell>
          <cell r="S663">
            <v>14</v>
          </cell>
        </row>
        <row r="664">
          <cell r="E664">
            <v>8823</v>
          </cell>
          <cell r="F664">
            <v>1</v>
          </cell>
          <cell r="M664">
            <v>72199</v>
          </cell>
          <cell r="P664" t="str">
            <v>PeMS2016</v>
          </cell>
          <cell r="R664">
            <v>3</v>
          </cell>
          <cell r="S664">
            <v>14</v>
          </cell>
        </row>
        <row r="665">
          <cell r="E665">
            <v>15688</v>
          </cell>
          <cell r="F665">
            <v>1</v>
          </cell>
          <cell r="M665">
            <v>89583</v>
          </cell>
          <cell r="P665" t="str">
            <v>PeMS2016</v>
          </cell>
          <cell r="R665">
            <v>3</v>
          </cell>
          <cell r="S665">
            <v>14</v>
          </cell>
        </row>
        <row r="666">
          <cell r="E666">
            <v>31184</v>
          </cell>
          <cell r="F666">
            <v>1</v>
          </cell>
          <cell r="M666">
            <v>96691</v>
          </cell>
          <cell r="P666" t="str">
            <v>PeMS2016</v>
          </cell>
          <cell r="R666">
            <v>3</v>
          </cell>
          <cell r="S666">
            <v>14</v>
          </cell>
        </row>
        <row r="667">
          <cell r="E667">
            <v>15705</v>
          </cell>
          <cell r="F667">
            <v>1</v>
          </cell>
          <cell r="M667">
            <v>74548</v>
          </cell>
          <cell r="P667" t="str">
            <v>PeMS2016</v>
          </cell>
          <cell r="R667">
            <v>3</v>
          </cell>
          <cell r="S667">
            <v>14</v>
          </cell>
        </row>
        <row r="668">
          <cell r="E668">
            <v>25142</v>
          </cell>
          <cell r="F668">
            <v>1</v>
          </cell>
          <cell r="M668">
            <v>91467</v>
          </cell>
          <cell r="P668" t="str">
            <v>PeMS2016</v>
          </cell>
          <cell r="R668">
            <v>3</v>
          </cell>
          <cell r="S668">
            <v>14</v>
          </cell>
        </row>
        <row r="669">
          <cell r="E669">
            <v>15722</v>
          </cell>
          <cell r="F669">
            <v>1</v>
          </cell>
          <cell r="M669">
            <v>90440</v>
          </cell>
          <cell r="P669" t="str">
            <v>PeMS2016</v>
          </cell>
          <cell r="R669">
            <v>3</v>
          </cell>
          <cell r="S669">
            <v>14</v>
          </cell>
        </row>
        <row r="670">
          <cell r="E670">
            <v>8887</v>
          </cell>
          <cell r="F670">
            <v>1</v>
          </cell>
          <cell r="M670">
            <v>99194</v>
          </cell>
          <cell r="P670" t="str">
            <v>PeMS2016</v>
          </cell>
          <cell r="R670">
            <v>2</v>
          </cell>
          <cell r="S670">
            <v>14</v>
          </cell>
        </row>
        <row r="671">
          <cell r="E671">
            <v>16045</v>
          </cell>
          <cell r="F671">
            <v>1</v>
          </cell>
          <cell r="M671">
            <v>51020</v>
          </cell>
          <cell r="P671" t="str">
            <v>PeMS2016</v>
          </cell>
          <cell r="R671">
            <v>2</v>
          </cell>
          <cell r="S671">
            <v>14</v>
          </cell>
        </row>
        <row r="672">
          <cell r="E672">
            <v>21848</v>
          </cell>
          <cell r="F672">
            <v>1</v>
          </cell>
          <cell r="M672">
            <v>53153</v>
          </cell>
          <cell r="P672" t="str">
            <v>Caltran</v>
          </cell>
          <cell r="R672">
            <v>2</v>
          </cell>
          <cell r="S672">
            <v>14</v>
          </cell>
        </row>
        <row r="673">
          <cell r="E673">
            <v>28466</v>
          </cell>
          <cell r="F673">
            <v>1</v>
          </cell>
          <cell r="M673">
            <v>45772</v>
          </cell>
          <cell r="P673" t="str">
            <v>PeMS2016</v>
          </cell>
          <cell r="R673">
            <v>3</v>
          </cell>
          <cell r="S673">
            <v>14</v>
          </cell>
        </row>
        <row r="674">
          <cell r="E674">
            <v>28276</v>
          </cell>
          <cell r="F674">
            <v>1</v>
          </cell>
          <cell r="M674">
            <v>37442</v>
          </cell>
          <cell r="P674" t="str">
            <v>PeMS2016</v>
          </cell>
          <cell r="R674">
            <v>3</v>
          </cell>
          <cell r="S674">
            <v>14</v>
          </cell>
        </row>
        <row r="675">
          <cell r="E675">
            <v>28281</v>
          </cell>
          <cell r="F675">
            <v>1</v>
          </cell>
          <cell r="M675">
            <v>44693</v>
          </cell>
          <cell r="P675" t="str">
            <v>PeMS2016</v>
          </cell>
          <cell r="R675">
            <v>3</v>
          </cell>
          <cell r="S675">
            <v>14</v>
          </cell>
        </row>
        <row r="676">
          <cell r="E676">
            <v>11095</v>
          </cell>
          <cell r="F676">
            <v>1</v>
          </cell>
          <cell r="M676">
            <v>48677</v>
          </cell>
          <cell r="P676" t="str">
            <v>Caltran</v>
          </cell>
          <cell r="R676">
            <v>3</v>
          </cell>
          <cell r="S676">
            <v>14</v>
          </cell>
        </row>
        <row r="677">
          <cell r="E677">
            <v>11103</v>
          </cell>
          <cell r="F677">
            <v>1</v>
          </cell>
          <cell r="M677">
            <v>57136</v>
          </cell>
          <cell r="P677" t="str">
            <v>PeMS2016</v>
          </cell>
          <cell r="R677">
            <v>3</v>
          </cell>
          <cell r="S677">
            <v>14</v>
          </cell>
        </row>
        <row r="678">
          <cell r="E678">
            <v>7430</v>
          </cell>
          <cell r="F678">
            <v>1</v>
          </cell>
          <cell r="M678">
            <v>57059</v>
          </cell>
          <cell r="P678" t="str">
            <v>Caltran</v>
          </cell>
          <cell r="R678">
            <v>3</v>
          </cell>
          <cell r="S678">
            <v>14</v>
          </cell>
        </row>
        <row r="679">
          <cell r="E679">
            <v>7497</v>
          </cell>
          <cell r="F679">
            <v>1</v>
          </cell>
          <cell r="M679">
            <v>60316</v>
          </cell>
          <cell r="P679" t="str">
            <v>Caltran</v>
          </cell>
          <cell r="R679">
            <v>3</v>
          </cell>
          <cell r="S679">
            <v>14</v>
          </cell>
        </row>
        <row r="680">
          <cell r="E680">
            <v>28904</v>
          </cell>
          <cell r="F680">
            <v>1</v>
          </cell>
          <cell r="M680">
            <v>29818</v>
          </cell>
          <cell r="P680" t="str">
            <v>PeMS2016</v>
          </cell>
          <cell r="R680">
            <v>3</v>
          </cell>
          <cell r="S680">
            <v>14</v>
          </cell>
        </row>
        <row r="681">
          <cell r="E681">
            <v>9028</v>
          </cell>
          <cell r="F681">
            <v>1</v>
          </cell>
          <cell r="M681">
            <v>52885</v>
          </cell>
          <cell r="P681" t="str">
            <v>Caltran</v>
          </cell>
          <cell r="R681">
            <v>3</v>
          </cell>
          <cell r="S681">
            <v>14</v>
          </cell>
        </row>
        <row r="682">
          <cell r="E682">
            <v>7772</v>
          </cell>
          <cell r="F682">
            <v>1</v>
          </cell>
          <cell r="M682">
            <v>51824</v>
          </cell>
          <cell r="P682" t="str">
            <v>Caltran</v>
          </cell>
          <cell r="R682">
            <v>3</v>
          </cell>
          <cell r="S682">
            <v>14</v>
          </cell>
        </row>
        <row r="683">
          <cell r="E683">
            <v>7375</v>
          </cell>
          <cell r="F683">
            <v>1</v>
          </cell>
          <cell r="M683">
            <v>51626</v>
          </cell>
          <cell r="P683" t="str">
            <v>Caltran</v>
          </cell>
          <cell r="R683">
            <v>3</v>
          </cell>
          <cell r="S683">
            <v>14</v>
          </cell>
        </row>
        <row r="684">
          <cell r="E684">
            <v>15239</v>
          </cell>
          <cell r="F684">
            <v>1</v>
          </cell>
          <cell r="M684">
            <v>43172</v>
          </cell>
          <cell r="P684" t="str">
            <v>PeMS2016</v>
          </cell>
          <cell r="R684">
            <v>3</v>
          </cell>
          <cell r="S684">
            <v>14</v>
          </cell>
        </row>
        <row r="685">
          <cell r="E685">
            <v>11124</v>
          </cell>
          <cell r="F685">
            <v>1</v>
          </cell>
          <cell r="M685">
            <v>45213</v>
          </cell>
          <cell r="P685" t="str">
            <v>Caltran</v>
          </cell>
          <cell r="R685">
            <v>5</v>
          </cell>
          <cell r="S685">
            <v>16</v>
          </cell>
        </row>
        <row r="686">
          <cell r="E686">
            <v>19481</v>
          </cell>
          <cell r="F686">
            <v>1</v>
          </cell>
          <cell r="M686">
            <v>46785</v>
          </cell>
          <cell r="P686" t="str">
            <v>PeMS2016</v>
          </cell>
          <cell r="R686">
            <v>5</v>
          </cell>
          <cell r="S686">
            <v>16</v>
          </cell>
        </row>
        <row r="687">
          <cell r="E687">
            <v>7377</v>
          </cell>
          <cell r="F687">
            <v>1</v>
          </cell>
          <cell r="M687">
            <v>45188</v>
          </cell>
          <cell r="P687" t="str">
            <v>Caltran</v>
          </cell>
          <cell r="R687">
            <v>5</v>
          </cell>
          <cell r="S687">
            <v>16</v>
          </cell>
        </row>
        <row r="688">
          <cell r="E688">
            <v>27229</v>
          </cell>
          <cell r="F688">
            <v>1</v>
          </cell>
          <cell r="M688">
            <v>42647</v>
          </cell>
          <cell r="P688" t="str">
            <v>Caltran</v>
          </cell>
          <cell r="R688">
            <v>5</v>
          </cell>
          <cell r="S688">
            <v>16</v>
          </cell>
        </row>
        <row r="689">
          <cell r="E689">
            <v>27959</v>
          </cell>
          <cell r="F689">
            <v>1</v>
          </cell>
          <cell r="M689">
            <v>57110</v>
          </cell>
          <cell r="P689" t="str">
            <v>Caltran</v>
          </cell>
          <cell r="R689">
            <v>4</v>
          </cell>
          <cell r="S689">
            <v>2</v>
          </cell>
        </row>
        <row r="690">
          <cell r="E690">
            <v>28676</v>
          </cell>
          <cell r="F690">
            <v>1</v>
          </cell>
          <cell r="M690">
            <v>70212</v>
          </cell>
          <cell r="P690" t="str">
            <v>Caltran</v>
          </cell>
          <cell r="R690">
            <v>4</v>
          </cell>
          <cell r="S690">
            <v>11</v>
          </cell>
        </row>
        <row r="691">
          <cell r="E691">
            <v>28678</v>
          </cell>
          <cell r="F691">
            <v>1</v>
          </cell>
          <cell r="M691">
            <v>60476</v>
          </cell>
          <cell r="P691" t="str">
            <v>PeMS2016</v>
          </cell>
          <cell r="R691">
            <v>4</v>
          </cell>
          <cell r="S691">
            <v>11</v>
          </cell>
        </row>
        <row r="692">
          <cell r="E692">
            <v>14143</v>
          </cell>
          <cell r="F692">
            <v>1</v>
          </cell>
          <cell r="M692">
            <v>64932</v>
          </cell>
          <cell r="P692" t="str">
            <v>Caltran</v>
          </cell>
          <cell r="R692">
            <v>2</v>
          </cell>
          <cell r="S692">
            <v>19</v>
          </cell>
        </row>
        <row r="693">
          <cell r="E693">
            <v>14151</v>
          </cell>
          <cell r="F693">
            <v>1</v>
          </cell>
          <cell r="M693">
            <v>56930</v>
          </cell>
          <cell r="P693" t="str">
            <v>PeMS2016</v>
          </cell>
          <cell r="R693">
            <v>2</v>
          </cell>
          <cell r="S693">
            <v>19</v>
          </cell>
        </row>
        <row r="694">
          <cell r="E694">
            <v>14153</v>
          </cell>
          <cell r="F694">
            <v>1</v>
          </cell>
          <cell r="M694">
            <v>59399</v>
          </cell>
          <cell r="P694" t="str">
            <v>Caltran</v>
          </cell>
          <cell r="R694">
            <v>2</v>
          </cell>
          <cell r="S694">
            <v>19</v>
          </cell>
        </row>
        <row r="695">
          <cell r="E695">
            <v>7514</v>
          </cell>
          <cell r="F695">
            <v>1</v>
          </cell>
          <cell r="M695">
            <v>49729</v>
          </cell>
          <cell r="P695" t="str">
            <v>PeMS2016</v>
          </cell>
          <cell r="R695">
            <v>2</v>
          </cell>
          <cell r="S695">
            <v>19</v>
          </cell>
        </row>
        <row r="696">
          <cell r="E696">
            <v>7525</v>
          </cell>
          <cell r="F696">
            <v>1</v>
          </cell>
          <cell r="M696">
            <v>55066</v>
          </cell>
          <cell r="P696" t="str">
            <v>Caltran</v>
          </cell>
          <cell r="R696">
            <v>2</v>
          </cell>
          <cell r="S696">
            <v>19</v>
          </cell>
        </row>
        <row r="697">
          <cell r="E697">
            <v>7636</v>
          </cell>
          <cell r="F697">
            <v>1</v>
          </cell>
          <cell r="M697">
            <v>32687</v>
          </cell>
          <cell r="P697" t="str">
            <v>PeMS2016</v>
          </cell>
          <cell r="R697">
            <v>3</v>
          </cell>
          <cell r="S697">
            <v>14</v>
          </cell>
        </row>
        <row r="698">
          <cell r="E698">
            <v>27505</v>
          </cell>
          <cell r="F698">
            <v>1</v>
          </cell>
          <cell r="M698">
            <v>39891</v>
          </cell>
          <cell r="P698" t="str">
            <v>PeMS2016</v>
          </cell>
          <cell r="R698">
            <v>3</v>
          </cell>
          <cell r="S698">
            <v>14</v>
          </cell>
        </row>
        <row r="699">
          <cell r="E699">
            <v>27507</v>
          </cell>
          <cell r="F699">
            <v>1</v>
          </cell>
          <cell r="M699">
            <v>44209</v>
          </cell>
          <cell r="P699" t="str">
            <v>Caltran</v>
          </cell>
          <cell r="R699">
            <v>3</v>
          </cell>
          <cell r="S699">
            <v>14</v>
          </cell>
        </row>
        <row r="700">
          <cell r="E700">
            <v>29168</v>
          </cell>
          <cell r="F700">
            <v>1</v>
          </cell>
          <cell r="M700">
            <v>35357</v>
          </cell>
          <cell r="P700" t="str">
            <v>PeMS2016</v>
          </cell>
          <cell r="R700">
            <v>3</v>
          </cell>
          <cell r="S700">
            <v>14</v>
          </cell>
        </row>
        <row r="701">
          <cell r="E701">
            <v>16356</v>
          </cell>
          <cell r="F701">
            <v>1</v>
          </cell>
          <cell r="M701">
            <v>41638</v>
          </cell>
          <cell r="P701" t="str">
            <v>Caltran</v>
          </cell>
          <cell r="R701">
            <v>3</v>
          </cell>
          <cell r="S701">
            <v>14</v>
          </cell>
        </row>
        <row r="702">
          <cell r="E702">
            <v>29169</v>
          </cell>
          <cell r="F702">
            <v>1</v>
          </cell>
          <cell r="M702">
            <v>34373</v>
          </cell>
          <cell r="P702" t="str">
            <v>PeMS2016</v>
          </cell>
          <cell r="R702">
            <v>3</v>
          </cell>
          <cell r="S702">
            <v>14</v>
          </cell>
        </row>
        <row r="703">
          <cell r="E703">
            <v>16360</v>
          </cell>
          <cell r="F703">
            <v>1</v>
          </cell>
          <cell r="M703">
            <v>37676</v>
          </cell>
          <cell r="P703" t="str">
            <v>Caltran</v>
          </cell>
          <cell r="R703">
            <v>3</v>
          </cell>
          <cell r="S703">
            <v>14</v>
          </cell>
        </row>
        <row r="704">
          <cell r="E704">
            <v>16350</v>
          </cell>
          <cell r="F704">
            <v>1</v>
          </cell>
          <cell r="M704">
            <v>38813</v>
          </cell>
          <cell r="P704" t="str">
            <v>PeMS2016</v>
          </cell>
          <cell r="R704">
            <v>3</v>
          </cell>
          <cell r="S704">
            <v>14</v>
          </cell>
        </row>
        <row r="705">
          <cell r="E705">
            <v>29173</v>
          </cell>
          <cell r="F705">
            <v>1</v>
          </cell>
          <cell r="M705">
            <v>32308</v>
          </cell>
          <cell r="P705" t="str">
            <v>PeMS2016</v>
          </cell>
          <cell r="R705">
            <v>3</v>
          </cell>
          <cell r="S705">
            <v>14</v>
          </cell>
        </row>
        <row r="706">
          <cell r="E706">
            <v>16353</v>
          </cell>
          <cell r="F706">
            <v>1</v>
          </cell>
          <cell r="M706">
            <v>38278</v>
          </cell>
          <cell r="P706" t="str">
            <v>Caltran</v>
          </cell>
          <cell r="R706">
            <v>3</v>
          </cell>
          <cell r="S706">
            <v>14</v>
          </cell>
        </row>
        <row r="707">
          <cell r="E707">
            <v>16144</v>
          </cell>
          <cell r="F707">
            <v>1</v>
          </cell>
          <cell r="M707">
            <v>32157</v>
          </cell>
          <cell r="P707" t="str">
            <v>PeMS2016</v>
          </cell>
          <cell r="R707">
            <v>3</v>
          </cell>
          <cell r="S707">
            <v>14</v>
          </cell>
        </row>
        <row r="708">
          <cell r="E708">
            <v>11379</v>
          </cell>
          <cell r="F708">
            <v>1</v>
          </cell>
          <cell r="M708">
            <v>31454</v>
          </cell>
          <cell r="P708" t="str">
            <v>PeMS2016</v>
          </cell>
          <cell r="R708">
            <v>3</v>
          </cell>
          <cell r="S708">
            <v>14</v>
          </cell>
        </row>
        <row r="709">
          <cell r="E709">
            <v>16523</v>
          </cell>
          <cell r="F709">
            <v>1</v>
          </cell>
          <cell r="M709">
            <v>34858</v>
          </cell>
          <cell r="P709" t="str">
            <v>PeMS2016</v>
          </cell>
          <cell r="R709">
            <v>3</v>
          </cell>
          <cell r="S709">
            <v>14</v>
          </cell>
        </row>
        <row r="710">
          <cell r="E710">
            <v>9033</v>
          </cell>
          <cell r="F710">
            <v>1</v>
          </cell>
          <cell r="M710">
            <v>37462</v>
          </cell>
          <cell r="P710" t="str">
            <v>Caltran</v>
          </cell>
          <cell r="R710">
            <v>5</v>
          </cell>
          <cell r="S710">
            <v>16</v>
          </cell>
        </row>
        <row r="711">
          <cell r="E711">
            <v>13035</v>
          </cell>
          <cell r="F711">
            <v>1</v>
          </cell>
          <cell r="M711">
            <v>53462</v>
          </cell>
          <cell r="P711" t="str">
            <v>Caltran</v>
          </cell>
          <cell r="R711">
            <v>5</v>
          </cell>
          <cell r="S711">
            <v>16</v>
          </cell>
        </row>
        <row r="712">
          <cell r="E712">
            <v>7724</v>
          </cell>
          <cell r="F712">
            <v>1</v>
          </cell>
          <cell r="M712">
            <v>42960</v>
          </cell>
          <cell r="P712" t="str">
            <v>Caltran</v>
          </cell>
          <cell r="R712">
            <v>2</v>
          </cell>
          <cell r="S712">
            <v>3</v>
          </cell>
        </row>
        <row r="713">
          <cell r="E713">
            <v>16489</v>
          </cell>
          <cell r="F713">
            <v>1</v>
          </cell>
          <cell r="M713">
            <v>69579</v>
          </cell>
          <cell r="P713" t="str">
            <v>PeMS2016</v>
          </cell>
          <cell r="R713">
            <v>6</v>
          </cell>
          <cell r="S713">
            <v>12</v>
          </cell>
        </row>
        <row r="714">
          <cell r="E714">
            <v>28535</v>
          </cell>
          <cell r="F714">
            <v>1</v>
          </cell>
          <cell r="M714">
            <v>55866</v>
          </cell>
          <cell r="P714" t="str">
            <v>PeMS2016</v>
          </cell>
          <cell r="R714">
            <v>6</v>
          </cell>
          <cell r="S714">
            <v>12</v>
          </cell>
        </row>
        <row r="715">
          <cell r="E715">
            <v>27544</v>
          </cell>
          <cell r="F715">
            <v>1</v>
          </cell>
          <cell r="M715">
            <v>63736</v>
          </cell>
          <cell r="P715" t="str">
            <v>Caltran</v>
          </cell>
          <cell r="R715">
            <v>6</v>
          </cell>
          <cell r="S715">
            <v>12</v>
          </cell>
        </row>
        <row r="716">
          <cell r="E716">
            <v>27245</v>
          </cell>
          <cell r="F716">
            <v>1</v>
          </cell>
          <cell r="M716">
            <v>54153</v>
          </cell>
          <cell r="P716" t="str">
            <v>PeMS2016</v>
          </cell>
          <cell r="R716">
            <v>6</v>
          </cell>
          <cell r="S716">
            <v>12</v>
          </cell>
        </row>
        <row r="717">
          <cell r="E717">
            <v>8829</v>
          </cell>
          <cell r="F717">
            <v>1</v>
          </cell>
          <cell r="M717">
            <v>72382</v>
          </cell>
          <cell r="P717" t="str">
            <v>Caltran</v>
          </cell>
          <cell r="R717">
            <v>6</v>
          </cell>
          <cell r="S717">
            <v>12</v>
          </cell>
        </row>
        <row r="718">
          <cell r="E718">
            <v>8831</v>
          </cell>
          <cell r="F718">
            <v>1</v>
          </cell>
          <cell r="M718">
            <v>55236</v>
          </cell>
          <cell r="P718" t="str">
            <v>PeMS2016</v>
          </cell>
          <cell r="R718">
            <v>6</v>
          </cell>
          <cell r="S718">
            <v>12</v>
          </cell>
        </row>
        <row r="719">
          <cell r="E719">
            <v>8830</v>
          </cell>
          <cell r="F719">
            <v>1</v>
          </cell>
          <cell r="M719">
            <v>53613</v>
          </cell>
          <cell r="P719" t="str">
            <v>PeMS2016</v>
          </cell>
          <cell r="R719">
            <v>6</v>
          </cell>
          <cell r="S719">
            <v>12</v>
          </cell>
        </row>
        <row r="720">
          <cell r="E720">
            <v>16566</v>
          </cell>
          <cell r="F720">
            <v>1</v>
          </cell>
          <cell r="M720">
            <v>54939</v>
          </cell>
          <cell r="P720" t="str">
            <v>PeMS2016</v>
          </cell>
          <cell r="R720">
            <v>6</v>
          </cell>
          <cell r="S720">
            <v>18</v>
          </cell>
        </row>
        <row r="721">
          <cell r="E721">
            <v>16565</v>
          </cell>
          <cell r="F721">
            <v>1</v>
          </cell>
          <cell r="M721">
            <v>69059</v>
          </cell>
          <cell r="P721" t="str">
            <v>Caltran</v>
          </cell>
          <cell r="R721">
            <v>7</v>
          </cell>
          <cell r="S721">
            <v>18</v>
          </cell>
        </row>
        <row r="722">
          <cell r="E722">
            <v>7872</v>
          </cell>
          <cell r="F722">
            <v>1</v>
          </cell>
          <cell r="M722">
            <v>50628</v>
          </cell>
          <cell r="P722" t="str">
            <v>PeMS2016</v>
          </cell>
          <cell r="R722">
            <v>7</v>
          </cell>
          <cell r="S722">
            <v>18</v>
          </cell>
        </row>
        <row r="723">
          <cell r="E723">
            <v>27247</v>
          </cell>
          <cell r="F723">
            <v>1</v>
          </cell>
          <cell r="M723">
            <v>57274</v>
          </cell>
          <cell r="P723" t="str">
            <v>PeMS2016</v>
          </cell>
          <cell r="R723">
            <v>7</v>
          </cell>
          <cell r="S723">
            <v>18</v>
          </cell>
        </row>
        <row r="724">
          <cell r="E724">
            <v>7873</v>
          </cell>
          <cell r="F724">
            <v>1</v>
          </cell>
          <cell r="M724">
            <v>68789</v>
          </cell>
          <cell r="P724" t="str">
            <v>PeMS2016</v>
          </cell>
          <cell r="R724">
            <v>7</v>
          </cell>
          <cell r="S724">
            <v>18</v>
          </cell>
        </row>
        <row r="725">
          <cell r="E725">
            <v>8840</v>
          </cell>
          <cell r="F725">
            <v>1</v>
          </cell>
          <cell r="M725">
            <v>58203</v>
          </cell>
          <cell r="P725" t="str">
            <v>PeMS2016</v>
          </cell>
          <cell r="R725">
            <v>7</v>
          </cell>
          <cell r="S725">
            <v>18</v>
          </cell>
        </row>
        <row r="726">
          <cell r="E726">
            <v>8841</v>
          </cell>
          <cell r="F726">
            <v>1</v>
          </cell>
          <cell r="M726">
            <v>67828</v>
          </cell>
          <cell r="P726" t="str">
            <v>Caltran</v>
          </cell>
          <cell r="R726">
            <v>7</v>
          </cell>
          <cell r="S726">
            <v>15</v>
          </cell>
        </row>
        <row r="727">
          <cell r="E727">
            <v>29182</v>
          </cell>
          <cell r="F727">
            <v>1</v>
          </cell>
          <cell r="M727">
            <v>63050</v>
          </cell>
          <cell r="P727" t="str">
            <v>PeMS2016</v>
          </cell>
          <cell r="R727">
            <v>7</v>
          </cell>
          <cell r="S727">
            <v>15</v>
          </cell>
        </row>
        <row r="728">
          <cell r="E728">
            <v>16428</v>
          </cell>
          <cell r="F728">
            <v>1</v>
          </cell>
          <cell r="M728">
            <v>72061</v>
          </cell>
          <cell r="P728" t="str">
            <v>Caltran</v>
          </cell>
          <cell r="R728">
            <v>7</v>
          </cell>
          <cell r="S728">
            <v>15</v>
          </cell>
        </row>
        <row r="729">
          <cell r="E729">
            <v>19571</v>
          </cell>
          <cell r="F729">
            <v>1</v>
          </cell>
          <cell r="M729">
            <v>61707</v>
          </cell>
          <cell r="P729" t="str">
            <v>PeMS2016</v>
          </cell>
          <cell r="R729">
            <v>7</v>
          </cell>
          <cell r="S729">
            <v>15</v>
          </cell>
        </row>
        <row r="730">
          <cell r="E730">
            <v>30792</v>
          </cell>
          <cell r="F730">
            <v>1</v>
          </cell>
          <cell r="M730">
            <v>70277</v>
          </cell>
          <cell r="P730" t="str">
            <v>PeMS2016</v>
          </cell>
          <cell r="R730">
            <v>7</v>
          </cell>
          <cell r="S730">
            <v>15</v>
          </cell>
        </row>
        <row r="731">
          <cell r="E731">
            <v>16446</v>
          </cell>
          <cell r="F731">
            <v>1</v>
          </cell>
          <cell r="M731">
            <v>73188</v>
          </cell>
          <cell r="P731" t="str">
            <v>PeMS2016</v>
          </cell>
          <cell r="R731">
            <v>7</v>
          </cell>
          <cell r="S731">
            <v>15</v>
          </cell>
        </row>
        <row r="732">
          <cell r="E732">
            <v>8846</v>
          </cell>
          <cell r="F732">
            <v>1</v>
          </cell>
          <cell r="M732">
            <v>70985</v>
          </cell>
          <cell r="P732" t="str">
            <v>PeMS2016</v>
          </cell>
          <cell r="R732">
            <v>7</v>
          </cell>
          <cell r="S732">
            <v>15</v>
          </cell>
        </row>
        <row r="733">
          <cell r="E733">
            <v>8042</v>
          </cell>
          <cell r="F733">
            <v>1</v>
          </cell>
          <cell r="M733">
            <v>76592</v>
          </cell>
          <cell r="P733" t="str">
            <v>PeMS2016</v>
          </cell>
          <cell r="R733">
            <v>7</v>
          </cell>
          <cell r="S733">
            <v>15</v>
          </cell>
        </row>
        <row r="734">
          <cell r="E734">
            <v>12838</v>
          </cell>
          <cell r="F734">
            <v>1</v>
          </cell>
          <cell r="M734">
            <v>91699</v>
          </cell>
          <cell r="P734" t="str">
            <v>PeMS2016</v>
          </cell>
          <cell r="R734">
            <v>7</v>
          </cell>
          <cell r="S734">
            <v>15</v>
          </cell>
        </row>
        <row r="735">
          <cell r="E735">
            <v>12841</v>
          </cell>
          <cell r="F735">
            <v>1</v>
          </cell>
          <cell r="M735">
            <v>40304</v>
          </cell>
          <cell r="P735" t="str">
            <v>PeMS2016</v>
          </cell>
          <cell r="R735">
            <v>7</v>
          </cell>
          <cell r="S735">
            <v>7</v>
          </cell>
        </row>
        <row r="736">
          <cell r="E736">
            <v>27855</v>
          </cell>
          <cell r="F736">
            <v>1</v>
          </cell>
          <cell r="M736">
            <v>29656</v>
          </cell>
          <cell r="P736" t="str">
            <v>Caltran</v>
          </cell>
          <cell r="R736">
            <v>4</v>
          </cell>
          <cell r="S736">
            <v>14</v>
          </cell>
        </row>
        <row r="737">
          <cell r="E737">
            <v>9914</v>
          </cell>
          <cell r="F737">
            <v>1</v>
          </cell>
          <cell r="M737">
            <v>14989</v>
          </cell>
          <cell r="P737" t="str">
            <v>PeMS2016</v>
          </cell>
          <cell r="R737">
            <v>4</v>
          </cell>
          <cell r="S737">
            <v>14</v>
          </cell>
        </row>
        <row r="738">
          <cell r="E738">
            <v>9903</v>
          </cell>
          <cell r="F738">
            <v>1</v>
          </cell>
          <cell r="M738">
            <v>40484</v>
          </cell>
          <cell r="P738" t="str">
            <v>Caltran</v>
          </cell>
          <cell r="R738">
            <v>4</v>
          </cell>
          <cell r="S738">
            <v>14</v>
          </cell>
        </row>
        <row r="739">
          <cell r="E739">
            <v>27737</v>
          </cell>
          <cell r="F739">
            <v>1</v>
          </cell>
          <cell r="M739">
            <v>40671</v>
          </cell>
          <cell r="P739" t="str">
            <v>PeMS2016</v>
          </cell>
          <cell r="R739">
            <v>4</v>
          </cell>
          <cell r="S739">
            <v>14</v>
          </cell>
        </row>
        <row r="740">
          <cell r="E740">
            <v>27720</v>
          </cell>
          <cell r="F740">
            <v>1</v>
          </cell>
          <cell r="M740">
            <v>31643</v>
          </cell>
          <cell r="P740" t="str">
            <v>PeMS2016</v>
          </cell>
          <cell r="R740">
            <v>4</v>
          </cell>
          <cell r="S740">
            <v>14</v>
          </cell>
        </row>
        <row r="741">
          <cell r="E741">
            <v>9953</v>
          </cell>
          <cell r="F741">
            <v>1</v>
          </cell>
          <cell r="M741">
            <v>29381</v>
          </cell>
          <cell r="P741" t="str">
            <v>PeMS2016</v>
          </cell>
          <cell r="R741">
            <v>4</v>
          </cell>
          <cell r="S741">
            <v>14</v>
          </cell>
        </row>
        <row r="742">
          <cell r="E742">
            <v>15859</v>
          </cell>
          <cell r="F742">
            <v>1</v>
          </cell>
          <cell r="M742">
            <v>67832</v>
          </cell>
          <cell r="P742" t="str">
            <v>PeMS2016</v>
          </cell>
          <cell r="R742">
            <v>2</v>
          </cell>
          <cell r="S742">
            <v>14</v>
          </cell>
        </row>
        <row r="743">
          <cell r="E743">
            <v>15855</v>
          </cell>
          <cell r="F743">
            <v>1</v>
          </cell>
          <cell r="M743">
            <v>72071</v>
          </cell>
          <cell r="P743" t="str">
            <v>PeMS2016</v>
          </cell>
          <cell r="R743">
            <v>2</v>
          </cell>
          <cell r="S743">
            <v>14</v>
          </cell>
        </row>
        <row r="744">
          <cell r="E744">
            <v>31212</v>
          </cell>
          <cell r="F744">
            <v>1</v>
          </cell>
          <cell r="M744">
            <v>80711</v>
          </cell>
          <cell r="P744" t="str">
            <v>PeMS2016</v>
          </cell>
          <cell r="R744">
            <v>2</v>
          </cell>
          <cell r="S744">
            <v>14</v>
          </cell>
        </row>
        <row r="745">
          <cell r="E745">
            <v>15853</v>
          </cell>
          <cell r="F745">
            <v>1</v>
          </cell>
          <cell r="M745">
            <v>80376</v>
          </cell>
          <cell r="P745" t="str">
            <v>PeMS2016</v>
          </cell>
          <cell r="R745">
            <v>2</v>
          </cell>
          <cell r="S745">
            <v>14</v>
          </cell>
        </row>
        <row r="746">
          <cell r="E746">
            <v>29052</v>
          </cell>
          <cell r="F746">
            <v>1</v>
          </cell>
          <cell r="M746">
            <v>60594</v>
          </cell>
          <cell r="P746" t="str">
            <v>PeMS2016</v>
          </cell>
          <cell r="R746">
            <v>2</v>
          </cell>
          <cell r="S746">
            <v>14</v>
          </cell>
        </row>
        <row r="747">
          <cell r="E747">
            <v>29047</v>
          </cell>
          <cell r="F747">
            <v>1</v>
          </cell>
          <cell r="M747">
            <v>65558</v>
          </cell>
          <cell r="P747" t="str">
            <v>PeMS2016</v>
          </cell>
          <cell r="R747">
            <v>2</v>
          </cell>
          <cell r="S747">
            <v>14</v>
          </cell>
        </row>
        <row r="748">
          <cell r="E748">
            <v>29039</v>
          </cell>
          <cell r="F748">
            <v>1</v>
          </cell>
          <cell r="M748">
            <v>103032</v>
          </cell>
          <cell r="P748" t="str">
            <v>PeMS2016</v>
          </cell>
          <cell r="R748">
            <v>2</v>
          </cell>
          <cell r="S748">
            <v>14</v>
          </cell>
        </row>
        <row r="749">
          <cell r="E749">
            <v>29035</v>
          </cell>
          <cell r="F749">
            <v>1</v>
          </cell>
          <cell r="M749">
            <v>87766</v>
          </cell>
          <cell r="P749" t="str">
            <v>PeMS2016</v>
          </cell>
          <cell r="R749">
            <v>2</v>
          </cell>
          <cell r="S749">
            <v>14</v>
          </cell>
        </row>
        <row r="750">
          <cell r="E750">
            <v>29027</v>
          </cell>
          <cell r="F750">
            <v>1</v>
          </cell>
          <cell r="M750">
            <v>92082</v>
          </cell>
          <cell r="P750" t="str">
            <v>Caltran</v>
          </cell>
          <cell r="R750">
            <v>2</v>
          </cell>
          <cell r="S750">
            <v>14</v>
          </cell>
        </row>
        <row r="751">
          <cell r="E751">
            <v>29023</v>
          </cell>
          <cell r="F751">
            <v>1</v>
          </cell>
          <cell r="M751">
            <v>90365</v>
          </cell>
          <cell r="P751" t="str">
            <v>PeMS2016</v>
          </cell>
          <cell r="R751">
            <v>2</v>
          </cell>
          <cell r="S751">
            <v>14</v>
          </cell>
        </row>
        <row r="752">
          <cell r="E752">
            <v>29025</v>
          </cell>
          <cell r="F752">
            <v>1</v>
          </cell>
          <cell r="M752">
            <v>71673</v>
          </cell>
          <cell r="P752" t="str">
            <v>PeMS2016</v>
          </cell>
          <cell r="R752">
            <v>2</v>
          </cell>
          <cell r="S752">
            <v>14</v>
          </cell>
        </row>
        <row r="753">
          <cell r="E753">
            <v>27993</v>
          </cell>
          <cell r="F753">
            <v>1</v>
          </cell>
          <cell r="M753">
            <v>61102</v>
          </cell>
          <cell r="P753" t="str">
            <v>PeMS2016</v>
          </cell>
          <cell r="R753">
            <v>5</v>
          </cell>
          <cell r="S753">
            <v>10</v>
          </cell>
        </row>
        <row r="754">
          <cell r="E754">
            <v>28002</v>
          </cell>
          <cell r="F754">
            <v>1</v>
          </cell>
          <cell r="M754">
            <v>72360</v>
          </cell>
          <cell r="P754" t="str">
            <v>Caltran</v>
          </cell>
          <cell r="R754">
            <v>5</v>
          </cell>
          <cell r="S754">
            <v>10</v>
          </cell>
        </row>
        <row r="755">
          <cell r="E755">
            <v>10252</v>
          </cell>
          <cell r="F755">
            <v>1</v>
          </cell>
          <cell r="M755">
            <v>67837</v>
          </cell>
          <cell r="P755" t="str">
            <v>PeMS2016</v>
          </cell>
          <cell r="R755">
            <v>5</v>
          </cell>
          <cell r="S755">
            <v>10</v>
          </cell>
        </row>
        <row r="756">
          <cell r="E756">
            <v>28012</v>
          </cell>
          <cell r="F756">
            <v>1</v>
          </cell>
          <cell r="M756">
            <v>74942</v>
          </cell>
          <cell r="P756" t="str">
            <v>Caltran</v>
          </cell>
          <cell r="R756">
            <v>5</v>
          </cell>
          <cell r="S756">
            <v>10</v>
          </cell>
        </row>
        <row r="757">
          <cell r="E757">
            <v>10159</v>
          </cell>
          <cell r="F757">
            <v>1</v>
          </cell>
          <cell r="M757">
            <v>31928</v>
          </cell>
          <cell r="P757" t="str">
            <v>PeMS2016</v>
          </cell>
          <cell r="R757">
            <v>5</v>
          </cell>
          <cell r="S757">
            <v>10</v>
          </cell>
        </row>
        <row r="758">
          <cell r="E758">
            <v>28623</v>
          </cell>
          <cell r="F758">
            <v>1</v>
          </cell>
          <cell r="M758">
            <v>30556</v>
          </cell>
          <cell r="P758" t="str">
            <v>Caltran</v>
          </cell>
          <cell r="R758">
            <v>5</v>
          </cell>
          <cell r="S758">
            <v>19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Yen, Jeff" refreshedDate="44189.520170949072" createdVersion="6" refreshedVersion="6" minRefreshableVersion="3" recordCount="2375">
  <cacheSource type="worksheet">
    <worksheetSource name="class"/>
  </cacheSource>
  <cacheFields count="20">
    <cacheField name="hwycov_id" numFmtId="0">
      <sharedItems containsSemiMixedTypes="0" containsString="0" containsNumber="1" containsInteger="1" minValue="0" maxValue="51183" count="2380">
        <n v="9041"/>
        <n v="28016"/>
        <n v="28011"/>
        <n v="28007"/>
        <n v="28000"/>
        <n v="27988"/>
        <n v="27987"/>
        <n v="29016"/>
        <n v="29028"/>
        <n v="29037"/>
        <n v="29041"/>
        <n v="29046"/>
        <n v="29049"/>
        <n v="27614"/>
        <n v="29051"/>
        <n v="15854"/>
        <n v="15856"/>
        <n v="15857"/>
        <n v="15862"/>
        <n v="15863"/>
        <n v="10015"/>
        <n v="8185"/>
        <n v="10002"/>
        <n v="29158"/>
        <n v="27724"/>
        <n v="27721"/>
        <n v="27716"/>
        <n v="27719"/>
        <n v="27741"/>
        <n v="27742"/>
        <n v="9904"/>
        <n v="23435"/>
        <n v="27856"/>
        <n v="12823"/>
        <n v="21942"/>
        <n v="12837"/>
        <n v="8054"/>
        <n v="23557"/>
        <n v="8056"/>
        <n v="30080"/>
        <n v="474"/>
        <n v="8057"/>
        <n v="16430"/>
        <n v="16427"/>
        <n v="29183"/>
        <n v="3207"/>
        <n v="8839"/>
        <n v="8058"/>
        <n v="8059"/>
        <n v="8834"/>
        <n v="27248"/>
        <n v="28849"/>
        <n v="16564"/>
        <n v="12578"/>
        <n v="12579"/>
        <n v="12571"/>
        <n v="28540"/>
        <n v="27543"/>
        <n v="28534"/>
        <n v="12547"/>
        <n v="14232"/>
        <n v="13046"/>
        <n v="13037"/>
        <n v="9036"/>
        <n v="7664"/>
        <n v="7665"/>
        <n v="11382"/>
        <n v="16354"/>
        <n v="16352"/>
        <n v="29171"/>
        <n v="29172"/>
        <n v="16351"/>
        <n v="16358"/>
        <n v="16359"/>
        <n v="16357"/>
        <n v="29167"/>
        <n v="8647"/>
        <n v="457"/>
        <n v="7666"/>
        <n v="14176"/>
        <n v="14155"/>
        <n v="14144"/>
        <n v="14142"/>
        <n v="28675"/>
        <n v="28677"/>
        <n v="27956"/>
        <n v="27223"/>
        <n v="27241"/>
        <n v="15277"/>
        <n v="11123"/>
        <n v="7501"/>
        <n v="15238"/>
        <n v="8103"/>
        <n v="25938"/>
        <n v="9029"/>
        <n v="23867"/>
        <n v="24091"/>
        <n v="11106"/>
        <n v="11102"/>
        <n v="11100"/>
        <n v="15157"/>
        <n v="28868"/>
        <n v="28280"/>
        <n v="28279"/>
        <n v="13438"/>
        <n v="16046"/>
        <n v="16038"/>
        <n v="15714"/>
        <n v="15690"/>
        <n v="8821"/>
        <n v="8825"/>
        <n v="15317"/>
        <n v="15206"/>
        <n v="11483"/>
        <n v="9483"/>
        <n v="9509"/>
        <n v="9519"/>
        <n v="9143"/>
        <n v="10255"/>
        <n v="10257"/>
        <n v="7190"/>
        <n v="7215"/>
        <n v="7222"/>
        <n v="10793"/>
        <n v="31171"/>
        <n v="10158"/>
        <n v="11296"/>
        <n v="11291"/>
        <n v="28939"/>
        <n v="28940"/>
        <n v="28945"/>
        <n v="28948"/>
        <n v="28924"/>
        <n v="28923"/>
        <n v="685"/>
        <n v="686"/>
        <n v="687"/>
        <n v="688"/>
        <n v="689"/>
        <n v="16183"/>
        <n v="699"/>
        <n v="702"/>
        <n v="22146"/>
        <n v="705"/>
        <n v="706"/>
        <n v="708"/>
        <n v="20741"/>
        <n v="20743"/>
        <n v="716"/>
        <n v="717"/>
        <n v="20747"/>
        <n v="726"/>
        <n v="728"/>
        <n v="3206"/>
        <n v="733"/>
        <n v="20749"/>
        <n v="15870"/>
        <n v="738"/>
        <n v="744"/>
        <n v="746"/>
        <n v="20755"/>
        <n v="751"/>
        <n v="752"/>
        <n v="754"/>
        <n v="22715"/>
        <n v="757"/>
        <n v="760"/>
        <n v="762"/>
        <n v="59"/>
        <n v="15081"/>
        <n v="15064"/>
        <n v="23851"/>
        <n v="26788"/>
        <n v="589"/>
        <n v="31198"/>
        <n v="28796"/>
        <n v="29533"/>
        <n v="24750"/>
        <n v="663"/>
        <n v="29553"/>
        <n v="27540"/>
        <n v="28270"/>
        <n v="28254"/>
        <n v="28215"/>
        <n v="28211"/>
        <n v="28206"/>
        <n v="28638"/>
        <n v="28637"/>
        <n v="28200"/>
        <n v="28197"/>
        <n v="28195"/>
        <n v="28634"/>
        <n v="28379"/>
        <n v="28193"/>
        <n v="28188"/>
        <n v="28182"/>
        <n v="28178"/>
        <n v="20727"/>
        <n v="20730"/>
        <n v="11056"/>
        <n v="11263"/>
        <n v="11266"/>
        <n v="11290"/>
        <n v="28396"/>
        <n v="28397"/>
        <n v="28144"/>
        <n v="20731"/>
        <n v="28124"/>
        <n v="28120"/>
        <n v="28118"/>
        <n v="15458"/>
        <n v="15456"/>
        <n v="15442"/>
        <n v="15439"/>
        <n v="15430"/>
        <n v="15425"/>
        <n v="16533"/>
        <n v="10998"/>
        <n v="10994"/>
        <n v="10991"/>
        <n v="16085"/>
        <n v="10982"/>
        <n v="10981"/>
        <n v="10979"/>
        <n v="29097"/>
        <n v="29095"/>
        <n v="29090"/>
        <n v="29086"/>
        <n v="29082"/>
        <n v="27600"/>
        <n v="28085"/>
        <n v="1042"/>
        <n v="9919"/>
        <n v="27694"/>
        <n v="27154"/>
        <n v="27884"/>
        <n v="27883"/>
        <n v="27875"/>
        <n v="27877"/>
        <n v="20464"/>
        <n v="27903"/>
        <n v="27914"/>
        <n v="27916"/>
        <n v="27921"/>
        <n v="27925"/>
        <n v="27929"/>
        <n v="27933"/>
        <n v="27941"/>
        <n v="27946"/>
        <n v="27948"/>
        <n v="28695"/>
        <n v="28718"/>
        <n v="28725"/>
        <n v="28727"/>
        <n v="20465"/>
        <n v="20466"/>
        <n v="28735"/>
        <n v="20467"/>
        <n v="27792"/>
        <n v="27807"/>
        <n v="30862"/>
        <n v="27825"/>
        <n v="27832"/>
        <n v="29232"/>
        <n v="29756"/>
        <n v="30864"/>
        <n v="20529"/>
        <n v="20549"/>
        <n v="20588"/>
        <n v="10969"/>
        <n v="30813"/>
        <n v="10966"/>
        <n v="20600"/>
        <n v="26708"/>
        <n v="8790"/>
        <n v="8784"/>
        <n v="20640"/>
        <n v="8781"/>
        <n v="26014"/>
        <n v="12010"/>
        <n v="12007"/>
        <n v="15020"/>
        <n v="15036"/>
        <n v="15038"/>
        <n v="14290"/>
        <n v="8896"/>
        <n v="14265"/>
        <n v="4887"/>
        <n v="26279"/>
        <n v="14262"/>
        <n v="22603"/>
        <n v="14248"/>
        <n v="13861"/>
        <n v="25387"/>
        <n v="13869"/>
        <n v="13600"/>
        <n v="26293"/>
        <n v="9872"/>
        <n v="13527"/>
        <n v="13593"/>
        <n v="25842"/>
        <n v="26523"/>
        <n v="13581"/>
        <n v="13579"/>
        <n v="615"/>
        <n v="16275"/>
        <n v="16290"/>
        <n v="16291"/>
        <n v="671"/>
        <n v="8770"/>
        <n v="26546"/>
        <n v="13279"/>
        <n v="13277"/>
        <n v="673"/>
        <n v="8768"/>
        <n v="26547"/>
        <n v="12592"/>
        <n v="16125"/>
        <n v="12253"/>
        <n v="12242"/>
        <n v="28495"/>
        <n v="28511"/>
        <n v="28512"/>
        <n v="28486"/>
        <n v="27597"/>
        <n v="27519"/>
        <n v="25386"/>
        <n v="22077"/>
        <n v="29571"/>
        <n v="25381"/>
        <n v="29490"/>
        <n v="16127"/>
        <n v="16128"/>
        <n v="11327"/>
        <n v="16136"/>
        <n v="8921"/>
        <n v="8939"/>
        <n v="27578"/>
        <n v="8977"/>
        <n v="6852"/>
        <n v="16760"/>
        <n v="15776"/>
        <n v="20457"/>
        <n v="9328"/>
        <n v="9333"/>
        <n v="9336"/>
        <n v="9337"/>
        <n v="9342"/>
        <n v="15230"/>
        <n v="22743"/>
        <n v="15188"/>
        <n v="15187"/>
        <n v="574"/>
        <n v="14682"/>
        <n v="14410"/>
        <n v="14409"/>
        <n v="14402"/>
        <n v="14397"/>
        <n v="25099"/>
        <n v="28810"/>
        <n v="14384"/>
        <n v="14386"/>
        <n v="10859"/>
        <n v="14639"/>
        <n v="3968"/>
        <n v="13672"/>
        <n v="13662"/>
        <n v="516"/>
        <n v="31205"/>
        <n v="13648"/>
        <n v="13637"/>
        <n v="13639"/>
        <n v="13640"/>
        <n v="31206"/>
        <n v="554"/>
        <n v="8809"/>
        <n v="8807"/>
        <n v="721"/>
        <n v="12955"/>
        <n v="12957"/>
        <n v="556"/>
        <n v="669"/>
        <n v="12929"/>
        <n v="28588"/>
        <n v="558"/>
        <n v="27165"/>
        <n v="27183"/>
        <n v="27181"/>
        <n v="27166"/>
        <n v="27352"/>
        <n v="26667"/>
        <n v="27193"/>
        <n v="27195"/>
        <n v="460"/>
        <n v="526"/>
        <n v="23044"/>
        <n v="459"/>
        <n v="461"/>
        <n v="512"/>
        <n v="464"/>
        <n v="468"/>
        <n v="469"/>
        <n v="470"/>
        <n v="23053"/>
        <n v="473"/>
        <n v="510"/>
        <n v="29368"/>
        <n v="9808"/>
        <n v="25749"/>
        <n v="29442"/>
        <n v="513"/>
        <n v="23128"/>
        <n v="31204"/>
        <n v="525"/>
        <n v="553"/>
        <n v="23142"/>
        <n v="27196"/>
        <n v="27194"/>
        <n v="26675"/>
        <n v="27172"/>
        <n v="27351"/>
        <n v="14782"/>
        <n v="27182"/>
        <n v="27184"/>
        <n v="28569"/>
        <n v="31193"/>
        <n v="28587"/>
        <n v="12943"/>
        <n v="12944"/>
        <n v="12946"/>
        <n v="12952"/>
        <n v="12950"/>
        <n v="26879"/>
        <n v="8808"/>
        <n v="8810"/>
        <n v="31207"/>
        <n v="568"/>
        <n v="13646"/>
        <n v="13649"/>
        <n v="13653"/>
        <n v="31208"/>
        <n v="13661"/>
        <n v="13664"/>
        <n v="13673"/>
        <n v="14644"/>
        <n v="570"/>
        <n v="14637"/>
        <n v="14660"/>
        <n v="789"/>
        <n v="14383"/>
        <n v="28809"/>
        <n v="8814"/>
        <n v="14400"/>
        <n v="14407"/>
        <n v="14411"/>
        <n v="14412"/>
        <n v="14418"/>
        <n v="14419"/>
        <n v="8816"/>
        <n v="28899"/>
        <n v="15196"/>
        <n v="15191"/>
        <n v="9338"/>
        <n v="9335"/>
        <n v="9330"/>
        <n v="15768"/>
        <n v="16570"/>
        <n v="16761"/>
        <n v="8933"/>
        <n v="8968"/>
        <n v="20463"/>
        <n v="8955"/>
        <n v="8938"/>
        <n v="22757"/>
        <n v="15917"/>
        <n v="15914"/>
        <n v="1173"/>
        <n v="28417"/>
        <n v="579"/>
        <n v="29587"/>
        <n v="29575"/>
        <n v="29577"/>
        <n v="29573"/>
        <n v="27520"/>
        <n v="27598"/>
        <n v="26623"/>
        <n v="28515"/>
        <n v="28490"/>
        <n v="28493"/>
        <n v="26562"/>
        <n v="12247"/>
        <n v="9025"/>
        <n v="12589"/>
        <n v="12583"/>
        <n v="26563"/>
        <n v="675"/>
        <n v="674"/>
        <n v="13273"/>
        <n v="13282"/>
        <n v="8771"/>
        <n v="1250"/>
        <n v="8772"/>
        <n v="8773"/>
        <n v="16272"/>
        <n v="621"/>
        <n v="13580"/>
        <n v="13582"/>
        <n v="13589"/>
        <n v="13590"/>
        <n v="643"/>
        <n v="13594"/>
        <n v="13598"/>
        <n v="13597"/>
        <n v="14247"/>
        <n v="14246"/>
        <n v="9022"/>
        <n v="8774"/>
        <n v="8899"/>
        <n v="14255"/>
        <n v="30776"/>
        <n v="14263"/>
        <n v="14286"/>
        <n v="9252"/>
        <n v="15039"/>
        <n v="15035"/>
        <n v="8777"/>
        <n v="12009"/>
        <n v="26065"/>
        <n v="26017"/>
        <n v="8780"/>
        <n v="20684"/>
        <n v="8787"/>
        <n v="30816"/>
        <n v="8791"/>
        <n v="20689"/>
        <n v="10965"/>
        <n v="10968"/>
        <n v="20693"/>
        <n v="20694"/>
        <n v="16578"/>
        <n v="20700"/>
        <n v="27834"/>
        <n v="27824"/>
        <n v="20709"/>
        <n v="27806"/>
        <n v="20711"/>
        <n v="28736"/>
        <n v="27781"/>
        <n v="28726"/>
        <n v="28717"/>
        <n v="28706"/>
        <n v="27934"/>
        <n v="27915"/>
        <n v="27902"/>
        <n v="27878"/>
        <n v="27860"/>
        <n v="27887"/>
        <n v="28455"/>
        <n v="28086"/>
        <n v="27603"/>
        <n v="27551"/>
        <n v="27605"/>
        <n v="27555"/>
        <n v="29089"/>
        <n v="29108"/>
        <n v="27607"/>
        <n v="28106"/>
        <n v="10996"/>
        <n v="16096"/>
        <n v="15432"/>
        <n v="14953"/>
        <n v="15443"/>
        <n v="15457"/>
        <n v="15459"/>
        <n v="11035"/>
        <n v="28123"/>
        <n v="20719"/>
        <n v="28143"/>
        <n v="28390"/>
        <n v="11268"/>
        <n v="11054"/>
        <n v="11055"/>
        <n v="14949"/>
        <n v="28179"/>
        <n v="28184"/>
        <n v="28186"/>
        <n v="28380"/>
        <n v="28199"/>
        <n v="28635"/>
        <n v="28636"/>
        <n v="28203"/>
        <n v="28208"/>
        <n v="28214"/>
        <n v="28216"/>
        <n v="29215"/>
        <n v="28269"/>
        <n v="27539"/>
        <n v="29548"/>
        <n v="28793"/>
        <n v="20781"/>
        <n v="28798"/>
        <n v="8802"/>
        <n v="26791"/>
        <n v="24703"/>
        <n v="15065"/>
        <n v="24704"/>
        <n v="770"/>
        <n v="771"/>
        <n v="772"/>
        <n v="777"/>
        <n v="22716"/>
        <n v="778"/>
        <n v="779"/>
        <n v="786"/>
        <n v="787"/>
        <n v="788"/>
        <n v="20782"/>
        <n v="792"/>
        <n v="797"/>
        <n v="801"/>
        <n v="802"/>
        <n v="804"/>
        <n v="806"/>
        <n v="807"/>
        <n v="3222"/>
        <n v="813"/>
        <n v="815"/>
        <n v="20789"/>
        <n v="20790"/>
        <n v="835"/>
        <n v="836"/>
        <n v="22157"/>
        <n v="841"/>
        <n v="10633"/>
        <n v="843"/>
        <n v="851"/>
        <n v="853"/>
        <n v="854"/>
        <n v="25533"/>
        <n v="857"/>
        <n v="858"/>
        <n v="28925"/>
        <n v="28950"/>
        <n v="28949"/>
        <n v="12065"/>
        <n v="28941"/>
        <n v="28938"/>
        <n v="9043"/>
        <n v="10177"/>
        <n v="10791"/>
        <n v="7258"/>
        <n v="7259"/>
        <n v="9012"/>
        <n v="30782"/>
        <n v="9142"/>
        <n v="9516"/>
        <n v="9510"/>
        <n v="9488"/>
        <n v="7374"/>
        <n v="16162"/>
        <n v="16163"/>
        <n v="8820"/>
        <n v="8823"/>
        <n v="15688"/>
        <n v="31184"/>
        <n v="15705"/>
        <n v="25142"/>
        <n v="15722"/>
        <n v="8887"/>
        <n v="16045"/>
        <n v="21848"/>
        <n v="28466"/>
        <n v="28276"/>
        <n v="28281"/>
        <n v="11095"/>
        <n v="11103"/>
        <n v="7430"/>
        <n v="7497"/>
        <n v="28904"/>
        <n v="9028"/>
        <n v="7772"/>
        <n v="7375"/>
        <n v="15239"/>
        <n v="11124"/>
        <n v="19481"/>
        <n v="7377"/>
        <n v="27229"/>
        <n v="27959"/>
        <n v="28676"/>
        <n v="28678"/>
        <n v="14143"/>
        <n v="14151"/>
        <n v="14153"/>
        <n v="7514"/>
        <n v="7525"/>
        <n v="7636"/>
        <n v="27505"/>
        <n v="27507"/>
        <n v="29168"/>
        <n v="16356"/>
        <n v="29169"/>
        <n v="16360"/>
        <n v="16350"/>
        <n v="29173"/>
        <n v="16353"/>
        <n v="16144"/>
        <n v="11379"/>
        <n v="16523"/>
        <n v="9033"/>
        <n v="13035"/>
        <n v="7724"/>
        <n v="16489"/>
        <n v="28535"/>
        <n v="27544"/>
        <n v="27245"/>
        <n v="8829"/>
        <n v="8831"/>
        <n v="8830"/>
        <n v="16566"/>
        <n v="16565"/>
        <n v="7872"/>
        <n v="27247"/>
        <n v="7873"/>
        <n v="8840"/>
        <n v="8841"/>
        <n v="29182"/>
        <n v="16428"/>
        <n v="19571"/>
        <n v="30792"/>
        <n v="16446"/>
        <n v="8846"/>
        <n v="8042"/>
        <n v="12838"/>
        <n v="12841"/>
        <n v="27855"/>
        <n v="9914"/>
        <n v="9903"/>
        <n v="27737"/>
        <n v="27720"/>
        <n v="9953"/>
        <n v="15859"/>
        <n v="15855"/>
        <n v="31212"/>
        <n v="15853"/>
        <n v="29052"/>
        <n v="29047"/>
        <n v="29039"/>
        <n v="29035"/>
        <n v="29027"/>
        <n v="29023"/>
        <n v="29025"/>
        <n v="27993"/>
        <n v="28002"/>
        <n v="10252"/>
        <n v="28012"/>
        <n v="10159"/>
        <n v="28623"/>
        <n v="28110"/>
        <n v="28853"/>
        <n v="28978"/>
        <n v="28475"/>
        <n v="28150"/>
        <n v="15732"/>
        <n v="15848"/>
        <n v="27754"/>
        <n v="4081"/>
        <n v="27757"/>
        <n v="29060"/>
        <n v="28075"/>
        <n v="11068"/>
        <n v="27764"/>
        <n v="28827"/>
        <n v="27835"/>
        <n v="14233"/>
        <n v="10980"/>
        <n v="27827"/>
        <n v="28780"/>
        <n v="10326"/>
        <n v="15730"/>
        <n v="27812"/>
        <n v="10174"/>
        <n v="29407"/>
        <n v="16158"/>
        <n v="28989"/>
        <n v="28855"/>
        <n v="13522"/>
        <n v="13524"/>
        <n v="10893"/>
        <n v="14254"/>
        <n v="28020"/>
        <n v="11484"/>
        <n v="10860"/>
        <n v="27804"/>
        <n v="29235"/>
        <n v="28506"/>
        <n v="28819"/>
        <n v="9881"/>
        <n v="13271"/>
        <n v="28550"/>
        <n v="14414"/>
        <n v="3705"/>
        <n v="11114"/>
        <n v="28604"/>
        <n v="16349"/>
        <n v="28066"/>
        <n v="27305"/>
        <n v="14616"/>
        <n v="28834"/>
        <n v="28530"/>
        <n v="28685"/>
        <n v="14648"/>
        <n v="14684"/>
        <n v="28022"/>
        <n v="2476"/>
        <n v="27254"/>
        <n v="28057"/>
        <n v="28653"/>
        <n v="28319"/>
        <n v="16343"/>
        <n v="28554"/>
        <n v="27571"/>
        <n v="27310"/>
        <n v="28183"/>
        <n v="11485"/>
        <n v="30899"/>
        <n v="10931"/>
        <n v="28684"/>
        <n v="27763"/>
        <n v="11020"/>
        <n v="28212"/>
        <n v="11257"/>
        <n v="3344"/>
        <n v="27152"/>
        <n v="28489"/>
        <n v="8646"/>
        <n v="16159"/>
        <n v="28862"/>
        <n v="28164"/>
        <n v="28146"/>
        <n v="3353"/>
        <n v="28987"/>
        <n v="28966"/>
        <n v="29011"/>
        <n v="27253"/>
        <n v="27307"/>
        <n v="29252"/>
        <n v="26013"/>
        <n v="4022"/>
        <n v="28019"/>
        <n v="10986"/>
        <n v="27999"/>
        <n v="10928"/>
        <n v="28133"/>
        <n v="10901"/>
        <n v="10134"/>
        <n v="28318"/>
        <n v="28507"/>
        <n v="27506"/>
        <n v="28984"/>
        <n v="13596"/>
        <n v="27547"/>
        <n v="16432"/>
        <n v="29020"/>
        <n v="14625"/>
        <n v="28937"/>
        <n v="10861"/>
        <n v="8967"/>
        <n v="27548"/>
        <n v="27273"/>
        <n v="28689"/>
        <n v="2783"/>
        <n v="11079"/>
        <n v="27588"/>
        <n v="30057"/>
        <n v="14674"/>
        <n v="28817"/>
        <n v="28498"/>
        <n v="10903"/>
        <n v="13587"/>
        <n v="26419"/>
        <n v="27637"/>
        <n v="28395"/>
        <n v="28537"/>
        <n v="29218"/>
        <n v="29032"/>
        <n v="29029"/>
        <n v="27982"/>
        <n v="28158"/>
        <n v="28590"/>
        <n v="618"/>
        <n v="11021"/>
        <n v="25753"/>
        <n v="13583"/>
        <n v="13559"/>
        <n v="10990"/>
        <n v="28957"/>
        <n v="28207"/>
        <n v="10934"/>
        <n v="10880"/>
        <n v="28860"/>
        <n v="3305"/>
        <n v="14622"/>
        <n v="11244"/>
        <n v="14621"/>
        <n v="14626"/>
        <n v="14613"/>
        <n v="27255"/>
        <n v="28773"/>
        <n v="28691"/>
        <n v="28692"/>
        <n v="10705"/>
        <n v="11283"/>
        <n v="10890"/>
        <n v="3573"/>
        <n v="37212"/>
        <n v="13592"/>
        <n v="11147"/>
        <n v="10877"/>
        <n v="13601"/>
        <n v="28306"/>
        <n v="10875"/>
        <n v="10882"/>
        <n v="29034"/>
        <n v="15687"/>
        <n v="2500"/>
        <n v="12223"/>
        <n v="28373"/>
        <n v="10936"/>
        <n v="2639"/>
        <n v="28811"/>
        <n v="28917"/>
        <n v="2580"/>
        <n v="28482"/>
        <n v="29059"/>
        <n v="2611"/>
        <n v="2734"/>
        <n v="28536"/>
        <n v="14947"/>
        <n v="15408"/>
        <n v="27580"/>
        <n v="28548"/>
        <n v="28533"/>
        <n v="14125"/>
        <n v="28044"/>
        <n v="28583"/>
        <n v="14627"/>
        <n v="25471"/>
        <n v="13651"/>
        <n v="11046"/>
        <n v="10951"/>
        <n v="27990"/>
        <n v="27304"/>
        <n v="10894"/>
        <n v="11023"/>
        <n v="4090"/>
        <n v="28323"/>
        <n v="28117"/>
        <n v="29166"/>
        <n v="14624"/>
        <n v="11276"/>
        <n v="27802"/>
        <n v="28591"/>
        <n v="28531"/>
        <n v="4121"/>
        <n v="28058"/>
        <n v="2801"/>
        <n v="10929"/>
        <n v="28004"/>
        <n v="10878"/>
        <n v="10896"/>
        <n v="40257"/>
        <n v="11145"/>
        <n v="27563"/>
        <n v="28030"/>
        <n v="27800"/>
        <n v="2721"/>
        <n v="8950"/>
        <n v="2810"/>
        <n v="8849"/>
        <n v="16155"/>
        <n v="12225"/>
        <n v="27264"/>
        <n v="27269"/>
        <n v="11062"/>
        <n v="2742"/>
        <n v="28335"/>
        <n v="3652"/>
        <n v="8639"/>
        <n v="2578"/>
        <n v="28883"/>
        <n v="28784"/>
        <n v="10075"/>
        <n v="28153"/>
        <n v="10906"/>
        <n v="28570"/>
        <n v="8949"/>
        <n v="29176"/>
        <n v="28944"/>
        <n v="28846"/>
        <n v="16434"/>
        <n v="11017"/>
        <n v="2739"/>
        <n v="12568"/>
        <n v="28739"/>
        <n v="28918"/>
        <n v="29030"/>
        <n v="29177"/>
        <n v="10853"/>
        <n v="27546"/>
        <n v="27141"/>
        <n v="15174"/>
        <n v="29181"/>
        <n v="28061"/>
        <n v="10933"/>
        <n v="13668"/>
        <n v="28946"/>
        <n v="28516"/>
        <n v="27502"/>
        <n v="14623"/>
        <n v="12545"/>
        <n v="12821"/>
        <n v="28448"/>
        <n v="14215"/>
        <n v="16270"/>
        <n v="14742"/>
        <n v="8853"/>
        <n v="14401"/>
        <n v="8943"/>
        <n v="11019"/>
        <n v="9240"/>
        <n v="14245"/>
        <n v="28845"/>
        <n v="28788"/>
        <n v="9345"/>
        <n v="27585"/>
        <n v="28045"/>
        <n v="27991"/>
        <n v="12548"/>
        <n v="30058"/>
        <n v="10871"/>
        <n v="11193"/>
        <n v="28309"/>
        <n v="7005"/>
        <n v="15455"/>
        <n v="10885"/>
        <n v="27966"/>
        <n v="14620"/>
        <n v="16436"/>
        <n v="28786"/>
        <n v="13272"/>
        <n v="28865"/>
        <n v="28544"/>
        <n v="15205"/>
        <n v="28005"/>
        <n v="28162"/>
        <n v="19568"/>
        <n v="2487"/>
        <n v="29178"/>
        <n v="28539"/>
        <n v="2600"/>
        <n v="28538"/>
        <n v="28813"/>
        <n v="4055"/>
        <n v="10905"/>
        <n v="8960"/>
        <n v="29884"/>
        <n v="28953"/>
        <n v="10874"/>
        <n v="28529"/>
        <n v="28497"/>
        <n v="29835"/>
        <n v="14630"/>
        <n v="2577"/>
        <n v="2621"/>
        <n v="29188"/>
        <n v="13553"/>
        <n v="28633"/>
        <n v="10935"/>
        <n v="11006"/>
        <n v="10954"/>
        <n v="11133"/>
        <n v="28532"/>
        <n v="27139"/>
        <n v="627"/>
        <n v="12499"/>
        <n v="28674"/>
        <n v="27400"/>
        <n v="15778"/>
        <n v="28483"/>
        <n v="27185"/>
        <n v="14656"/>
        <n v="29136"/>
        <n v="13278"/>
        <n v="28851"/>
        <n v="11030"/>
        <n v="15197"/>
        <n v="45606"/>
        <n v="13654"/>
        <n v="10406"/>
        <n v="13647"/>
        <n v="10646"/>
        <n v="28857"/>
        <n v="14398"/>
        <n v="28137"/>
        <n v="3634"/>
        <n v="11152"/>
        <n v="28304"/>
        <n v="28812"/>
        <n v="2751"/>
        <n v="28955"/>
        <n v="11040"/>
        <n v="8952"/>
        <n v="28131"/>
        <n v="27996"/>
        <n v="14653"/>
        <n v="28836"/>
        <n v="11018"/>
        <n v="10883"/>
        <n v="14668"/>
        <n v="14511"/>
        <n v="28942"/>
        <n v="10881"/>
        <n v="25470"/>
        <n v="28632"/>
        <n v="10915"/>
        <n v="27249"/>
        <n v="29008"/>
        <n v="28943"/>
        <n v="28181"/>
        <n v="28204"/>
        <n v="28038"/>
        <n v="10950"/>
        <n v="28642"/>
        <n v="11131"/>
        <n v="28328"/>
        <n v="12933"/>
        <n v="27251"/>
        <n v="29184"/>
        <n v="27611"/>
        <n v="10650"/>
        <n v="13636"/>
        <n v="12953"/>
        <n v="14408"/>
        <n v="10956"/>
        <n v="28326"/>
        <n v="10012"/>
        <n v="2464"/>
        <n v="28762"/>
        <n v="12934"/>
        <n v="29163"/>
        <n v="10865"/>
        <n v="16292"/>
        <n v="3924"/>
        <n v="28023"/>
        <n v="3540"/>
        <n v="16168"/>
        <n v="13526"/>
        <n v="14393"/>
        <n v="28844"/>
        <n v="13659"/>
        <n v="27531"/>
        <n v="14632"/>
        <n v="10258"/>
        <n v="28032"/>
        <n v="10975"/>
        <n v="28307"/>
        <n v="29189"/>
        <n v="13660"/>
        <n v="12562"/>
        <n v="14675"/>
        <n v="4768"/>
        <n v="15781"/>
        <n v="28852"/>
        <n v="28441"/>
        <n v="13394"/>
        <n v="28840"/>
        <n v="28444"/>
        <n v="27576"/>
        <n v="25757"/>
        <n v="14662"/>
        <n v="14618"/>
        <n v="11153"/>
        <n v="3570"/>
        <n v="11281"/>
        <n v="14394"/>
        <n v="10173"/>
        <n v="28345"/>
        <n v="15440"/>
        <n v="28189"/>
        <n v="15220"/>
        <n v="11264"/>
        <n v="28035"/>
        <n v="9899"/>
        <n v="10886"/>
        <n v="29758"/>
        <n v="9979"/>
        <n v="8619"/>
        <n v="6605"/>
        <n v="11407"/>
        <n v="7096"/>
        <n v="15470"/>
        <n v="2776"/>
        <n v="9357"/>
        <n v="2780"/>
        <n v="5744"/>
        <n v="12994"/>
        <n v="16845"/>
        <n v="8493"/>
        <n v="15102"/>
        <n v="51054"/>
        <n v="51053"/>
        <n v="1764"/>
        <n v="31221"/>
        <n v="2779"/>
        <n v="13939"/>
        <n v="8158"/>
        <n v="51183"/>
        <n v="51182"/>
        <n v="4776"/>
        <n v="7585"/>
        <n v="4513"/>
        <n v="1710"/>
        <n v="1714"/>
        <n v="22904"/>
        <n v="15414"/>
        <n v="3507"/>
        <n v="15469"/>
        <n v="2796"/>
        <n v="10429"/>
        <n v="22830"/>
        <n v="4251"/>
        <n v="7432"/>
        <n v="16656"/>
        <n v="8991"/>
        <n v="14804"/>
        <n v="7653"/>
        <n v="19904"/>
        <n v="12561"/>
        <n v="6997"/>
        <n v="16505"/>
        <n v="13620"/>
        <n v="3842"/>
        <n v="10481"/>
        <n v="16092"/>
        <n v="20034"/>
        <n v="263"/>
        <n v="15282"/>
        <n v="775"/>
        <n v="12128"/>
        <n v="8213"/>
        <n v="1002"/>
        <n v="14072"/>
        <n v="5215"/>
        <n v="16227"/>
        <n v="369"/>
        <n v="4781"/>
        <n v="11536"/>
        <n v="14251"/>
        <n v="3514"/>
        <n v="6454"/>
        <n v="9868"/>
        <n v="12040"/>
        <n v="15042"/>
        <n v="12035"/>
        <n v="9308"/>
        <n v="9307"/>
        <n v="14305"/>
        <n v="4780"/>
        <n v="15176"/>
        <n v="1739"/>
        <n v="7744"/>
        <n v="14982"/>
        <n v="1627"/>
        <n v="1629"/>
        <n v="20030"/>
        <n v="3578"/>
        <n v="16248"/>
        <n v="16236"/>
        <n v="13265"/>
        <n v="16223"/>
        <n v="30725"/>
        <n v="11556"/>
        <n v="12832"/>
        <n v="6604"/>
        <n v="16871"/>
        <n v="8481"/>
        <n v="7867"/>
        <n v="7742"/>
        <n v="23641"/>
        <n v="181"/>
        <n v="18582"/>
        <n v="8082"/>
        <n v="24785"/>
        <n v="31033"/>
        <n v="8084"/>
        <n v="3908"/>
        <n v="10364"/>
        <n v="880"/>
        <n v="9898"/>
        <n v="11414"/>
        <n v="12671"/>
        <n v="12685"/>
        <n v="14117"/>
        <n v="1488"/>
        <n v="18311"/>
        <n v="6086"/>
        <n v="15639"/>
        <n v="2629"/>
        <n v="31274"/>
        <n v="8257"/>
        <n v="20347"/>
        <n v="3814"/>
        <n v="2851"/>
        <n v="3813"/>
        <n v="10372"/>
        <n v="8338"/>
        <n v="1716"/>
        <n v="15144"/>
        <n v="20351"/>
        <n v="18471"/>
        <n v="14301"/>
        <n v="17990"/>
        <n v="18621"/>
        <n v="5062"/>
        <n v="14311"/>
        <n v="17967"/>
        <n v="8453"/>
        <n v="24142"/>
        <n v="9068"/>
        <n v="18403"/>
        <n v="7400"/>
        <n v="9882"/>
        <n v="18544"/>
        <n v="8505"/>
        <n v="14775"/>
        <n v="5814"/>
        <n v="23874"/>
        <n v="8024"/>
        <n v="7440"/>
        <n v="15810"/>
        <n v="21291"/>
        <n v="20979"/>
        <n v="11181"/>
        <n v="14313"/>
        <n v="10306"/>
        <n v="10275"/>
        <n v="13068"/>
        <n v="7755"/>
        <n v="1571"/>
        <n v="10384"/>
        <n v="30752"/>
        <n v="18734"/>
        <n v="2157"/>
        <n v="601"/>
        <n v="13181"/>
        <n v="18569"/>
        <n v="1116"/>
        <n v="16743"/>
        <n v="18200"/>
        <n v="18644"/>
        <n v="9719"/>
        <n v="19765"/>
        <n v="12909"/>
        <n v="632"/>
        <n v="1239"/>
        <n v="5865"/>
        <n v="9305"/>
        <n v="18349"/>
        <n v="4782"/>
        <n v="15051"/>
        <n v="17457"/>
        <n v="18355"/>
        <n v="5870"/>
        <n v="3886"/>
        <n v="17764"/>
        <n v="10281"/>
        <n v="15004"/>
        <n v="15235"/>
        <n v="14196"/>
        <n v="1482"/>
        <n v="14761"/>
        <n v="18687"/>
        <n v="15092"/>
        <n v="18483"/>
        <n v="18567"/>
        <n v="10388"/>
        <n v="18218"/>
        <n v="13010"/>
        <n v="2184"/>
        <n v="6261"/>
        <n v="15289"/>
        <n v="9316"/>
        <n v="16800"/>
        <n v="18359"/>
        <n v="10843"/>
        <n v="18406"/>
        <n v="19011"/>
        <n v="30751"/>
        <n v="2482"/>
        <n v="18595"/>
        <n v="16908"/>
        <n v="5174"/>
        <n v="18650"/>
        <n v="18632"/>
        <n v="18788"/>
        <n v="18473"/>
        <n v="17485"/>
        <n v="16118"/>
        <n v="5777"/>
        <n v="865"/>
        <n v="31045"/>
        <n v="1729"/>
        <n v="18004"/>
        <n v="14792"/>
        <n v="10415"/>
        <n v="9538"/>
        <n v="1905"/>
        <n v="19008"/>
        <n v="1891"/>
        <n v="5982"/>
        <n v="7099"/>
        <n v="19321"/>
        <n v="5454"/>
        <n v="8449"/>
        <n v="10130"/>
        <n v="5120"/>
        <n v="20173"/>
        <n v="18637"/>
        <n v="1502"/>
        <n v="8983"/>
        <n v="5460"/>
        <n v="14755"/>
        <n v="1422"/>
        <n v="13564"/>
        <n v="8366"/>
        <n v="18645"/>
        <n v="5426"/>
        <n v="17884"/>
        <n v="19030"/>
        <n v="6986"/>
        <n v="6641"/>
        <n v="19046"/>
        <n v="18300"/>
        <n v="14201"/>
        <n v="12197"/>
        <n v="7565"/>
        <n v="766"/>
        <n v="15759"/>
        <n v="18626"/>
        <n v="7435"/>
        <n v="2865"/>
        <n v="12680"/>
        <n v="11614"/>
        <n v="5141"/>
        <n v="16729"/>
        <n v="1489"/>
        <n v="1126"/>
        <n v="12152"/>
        <n v="7710"/>
        <n v="8745"/>
        <n v="1107"/>
        <n v="3770"/>
        <n v="19953"/>
        <n v="4202"/>
        <n v="16062"/>
        <n v="13386"/>
        <n v="18298"/>
        <n v="15609"/>
        <n v="18258"/>
        <n v="19900"/>
        <n v="17193"/>
        <n v="5332"/>
        <n v="17463"/>
        <n v="9331"/>
        <n v="7072"/>
        <n v="15139"/>
        <n v="7108"/>
        <n v="6531"/>
        <n v="19994"/>
        <n v="5489"/>
        <n v="10545"/>
        <n v="95"/>
        <n v="2190"/>
        <n v="4547"/>
        <n v="7106"/>
        <n v="18352"/>
        <n v="10085"/>
        <n v="3107"/>
        <n v="13555"/>
        <n v="13748"/>
        <n v="6951"/>
        <n v="7573"/>
        <n v="6000"/>
        <n v="18442"/>
        <n v="10402"/>
        <n v="14914"/>
        <n v="11997"/>
        <n v="16605"/>
        <n v="2866"/>
        <n v="17641"/>
        <n v="14180"/>
        <n v="3481"/>
        <n v="11089"/>
        <n v="15671"/>
        <n v="19006"/>
        <n v="15598"/>
        <n v="7021"/>
        <n v="2206"/>
        <n v="2114"/>
        <n v="28947"/>
        <n v="31287"/>
        <n v="14405"/>
        <n v="876"/>
        <n v="1460"/>
        <n v="16516"/>
        <n v="1658"/>
        <n v="6855"/>
        <n v="2497"/>
        <n v="6839"/>
        <n v="3863"/>
        <n v="16952"/>
        <n v="5312"/>
        <n v="7569"/>
        <n v="19045"/>
        <n v="19042"/>
        <n v="5122"/>
        <n v="5417"/>
        <n v="3877"/>
        <n v="10146"/>
        <n v="12977"/>
        <n v="17403"/>
        <n v="7828"/>
        <n v="11564"/>
        <n v="7706"/>
        <n v="31277"/>
        <n v="2846"/>
        <n v="2342"/>
        <n v="24190"/>
        <n v="15610"/>
        <n v="22648"/>
        <n v="3811"/>
        <n v="7425"/>
        <n v="16905"/>
        <n v="14237"/>
        <n v="8376"/>
        <n v="7762"/>
        <n v="4685"/>
        <n v="23185"/>
        <n v="12482"/>
        <n v="6102"/>
        <n v="14563"/>
        <n v="11421"/>
        <n v="6706"/>
        <n v="3862"/>
        <n v="2833"/>
        <n v="2148"/>
        <n v="8382"/>
        <n v="17597"/>
        <n v="6667"/>
        <n v="11420"/>
        <n v="17428"/>
        <n v="17407"/>
        <n v="19948"/>
        <n v="15999"/>
        <n v="245"/>
        <n v="9580"/>
        <n v="7919"/>
        <n v="1955"/>
        <n v="3910"/>
        <n v="15955"/>
        <n v="16801"/>
        <n v="22503"/>
        <n v="19842"/>
        <n v="13853"/>
        <n v="1813"/>
        <n v="4739"/>
        <n v="5111"/>
        <n v="9730"/>
        <n v="19909"/>
        <n v="14120"/>
        <n v="6152"/>
        <n v="2471"/>
        <n v="2546"/>
        <n v="1767"/>
        <n v="5751"/>
        <n v="19168"/>
        <n v="4192"/>
        <n v="16785"/>
        <n v="19208"/>
        <n v="20679"/>
        <n v="16959"/>
        <n v="17789"/>
        <n v="12800"/>
        <n v="9937"/>
        <n v="16114"/>
        <n v="30729"/>
        <n v="13291"/>
        <n v="11315"/>
        <n v="7020"/>
        <n v="7496"/>
        <n v="3988"/>
        <n v="7949"/>
        <n v="31021"/>
        <n v="16381"/>
        <n v="608"/>
        <n v="9940"/>
        <n v="1766"/>
        <n v="13519"/>
        <n v="3658"/>
        <n v="1243"/>
        <n v="5242"/>
        <n v="8051"/>
        <n v="17325"/>
        <n v="12693"/>
        <n v="12908"/>
        <n v="422"/>
        <n v="19911"/>
        <n v="19934"/>
        <n v="22952"/>
        <n v="6015"/>
        <n v="9946"/>
        <n v="22381"/>
        <n v="19938"/>
        <n v="4195"/>
        <n v="4122"/>
        <n v="9621"/>
        <n v="9367"/>
        <n v="10671"/>
        <n v="17281"/>
        <n v="4237"/>
        <n v="8935"/>
        <n v="9569"/>
        <n v="10026"/>
        <n v="13204"/>
        <n v="17405"/>
        <n v="26865"/>
        <n v="17514"/>
        <n v="13069"/>
        <n v="7877"/>
        <n v="3773"/>
        <n v="3782"/>
        <n v="7018"/>
        <n v="2496"/>
        <n v="16389"/>
        <n v="31042"/>
        <n v="4479"/>
        <n v="2850"/>
        <n v="3869"/>
        <n v="2427"/>
        <n v="1485"/>
        <n v="1098"/>
        <n v="6215"/>
        <n v="9289"/>
        <n v="3517"/>
        <n v="4694"/>
        <n v="12728"/>
        <n v="871"/>
        <n v="4480"/>
        <n v="1181"/>
        <n v="10849"/>
        <n v="10301"/>
        <n v="466"/>
        <n v="4230"/>
        <n v="81"/>
        <n v="5232"/>
        <n v="9895"/>
        <n v="19914"/>
        <n v="20840"/>
        <n v="2426"/>
        <n v="9887"/>
        <n v="5927"/>
        <n v="4506"/>
        <n v="4713"/>
        <n v="10718"/>
        <n v="19942"/>
        <n v="12987"/>
        <n v="1246"/>
        <n v="3444"/>
        <n v="19930"/>
        <n v="9877"/>
        <n v="17816"/>
        <n v="6046"/>
        <n v="11580"/>
        <n v="333"/>
        <n v="1481"/>
        <n v="5125"/>
        <n v="20069"/>
        <n v="12683"/>
        <n v="17994"/>
        <n v="1315"/>
        <n v="4496"/>
        <n v="1544"/>
        <n v="3268"/>
        <n v="16589"/>
        <n v="320"/>
        <n v="6783"/>
        <n v="4600"/>
        <n v="3354"/>
        <n v="20653"/>
        <n v="4695"/>
        <n v="9568"/>
        <n v="11610"/>
        <n v="19926"/>
        <n v="1760"/>
        <n v="20345"/>
        <n v="12104"/>
        <n v="20332"/>
        <n v="15896"/>
        <n v="2999"/>
        <n v="9617"/>
        <n v="13728"/>
        <n v="4746"/>
        <n v="13670"/>
        <n v="10563"/>
        <n v="11599"/>
        <n v="4431"/>
        <n v="11595"/>
        <n v="14969"/>
        <n v="1027"/>
        <n v="9299"/>
        <n v="6183"/>
        <n v="30711"/>
        <n v="16948"/>
        <n v="8011"/>
        <n v="6396"/>
        <n v="19415"/>
        <n v="7648"/>
        <n v="6035"/>
        <n v="12686"/>
        <n v="22472"/>
        <n v="6047"/>
        <n v="10608"/>
        <n v="17622"/>
        <n v="24470"/>
        <n v="9112"/>
        <n v="12983"/>
        <n v="27112"/>
        <n v="16546"/>
        <n v="17881"/>
        <n v="19518"/>
        <n v="2773"/>
        <n v="16778"/>
        <n v="6488"/>
        <n v="4590"/>
        <n v="16269"/>
        <n v="19924"/>
        <n v="17786"/>
        <n v="1491"/>
        <n v="4758"/>
        <n v="833"/>
        <n v="10034"/>
        <n v="19917"/>
        <n v="3512"/>
        <n v="9281"/>
        <n v="20028"/>
        <n v="15290"/>
        <n v="11660"/>
        <n v="17721"/>
        <n v="17986"/>
        <n v="11514"/>
        <n v="15171"/>
        <n v="11586"/>
        <n v="11590"/>
        <n v="20848"/>
        <n v="11987"/>
        <n v="5706"/>
        <n v="15345"/>
        <n v="4133"/>
        <n v="31272"/>
        <n v="5236"/>
        <n v="16394"/>
        <n v="5144"/>
        <n v="1283"/>
        <n v="5051"/>
        <n v="12880"/>
        <n v="17892"/>
        <n v="3854"/>
        <n v="11757"/>
        <n v="17792"/>
        <n v="17010"/>
        <n v="5261"/>
        <n v="20413"/>
        <n v="17153"/>
        <n v="17223"/>
        <n v="22914"/>
        <n v="23584"/>
        <n v="6055"/>
        <n v="10211"/>
        <n v="19027"/>
        <n v="5247"/>
        <n v="19800"/>
        <n v="30437"/>
        <n v="10209"/>
        <n v="9859"/>
        <n v="17012"/>
        <n v="1672"/>
        <n v="14107"/>
        <n v="14223"/>
        <n v="19754"/>
        <n v="40388"/>
        <n v="21310"/>
        <n v="22981"/>
        <n v="3508"/>
        <n v="11741"/>
        <n v="23589"/>
        <n v="16973"/>
        <n v="5592"/>
        <n v="17337"/>
        <n v="20209"/>
        <n v="12664"/>
        <n v="10621"/>
        <n v="8253"/>
        <n v="1114"/>
        <n v="18981"/>
        <n v="19402"/>
        <n v="15510"/>
        <n v="37892"/>
        <n v="11748"/>
        <n v="14768"/>
        <n v="8508"/>
        <n v="1783"/>
        <n v="2192"/>
        <n v="19975"/>
        <n v="18333"/>
        <n v="30747"/>
        <n v="17092"/>
        <n v="5163"/>
        <n v="3787"/>
        <n v="5887"/>
        <n v="5900"/>
        <n v="5325"/>
        <n v="15255"/>
        <n v="1013"/>
        <n v="17078"/>
        <n v="18819"/>
        <n v="19065"/>
        <n v="23824"/>
        <n v="12985"/>
        <n v="8602"/>
        <n v="2195"/>
        <n v="8485"/>
        <n v="18784"/>
        <n v="1477"/>
        <n v="6346"/>
        <n v="17750"/>
        <n v="5867"/>
        <n v="973"/>
        <n v="7103"/>
        <n v="12240"/>
        <n v="17046"/>
        <n v="16069"/>
        <n v="16217"/>
        <n v="29827"/>
        <n v="22846"/>
        <n v="8734"/>
        <n v="8101"/>
        <n v="10757"/>
        <n v="20856"/>
        <n v="19048"/>
        <n v="15521"/>
        <n v="11762"/>
        <n v="12673"/>
        <n v="6317"/>
        <n v="1780"/>
        <n v="13013"/>
        <n v="2454"/>
        <n v="5863"/>
        <n v="9951"/>
        <n v="18435"/>
        <n v="23825"/>
        <n v="10307"/>
        <n v="6503"/>
        <n v="5224"/>
        <n v="4969"/>
        <n v="4392"/>
        <n v="19757"/>
        <n v="31029"/>
        <n v="1952"/>
        <n v="4369"/>
        <n v="13321"/>
        <n v="19169"/>
        <n v="14482"/>
        <n v="24754"/>
        <n v="25807"/>
        <n v="5864"/>
        <n v="3266"/>
        <n v="11697"/>
        <n v="22478"/>
        <n v="20052"/>
        <n v="15508"/>
        <n v="1873"/>
        <n v="4394"/>
        <n v="1962"/>
        <n v="11156"/>
        <n v="11882"/>
        <n v="13202"/>
        <n v="4646"/>
        <n v="6078"/>
        <n v="24657"/>
        <n v="10647"/>
        <n v="7437"/>
        <n v="4435"/>
        <n v="6401"/>
        <n v="164"/>
        <n v="16210"/>
        <n v="7083"/>
        <n v="5886"/>
        <n v="24739"/>
        <n v="5890"/>
        <n v="383"/>
        <n v="10668"/>
        <n v="17488"/>
        <n v="3904"/>
        <n v="6829"/>
        <n v="10985"/>
        <n v="30835"/>
        <n v="10187"/>
        <n v="5903"/>
        <n v="5878"/>
        <n v="393"/>
        <n v="3142"/>
        <n v="1272"/>
        <n v="9186"/>
        <n v="12601"/>
        <n v="3163"/>
        <n v="1153"/>
        <n v="5336"/>
        <n v="4083"/>
        <n v="18408"/>
        <n v="420"/>
        <n v="18490"/>
        <n v="6443"/>
        <n v="18800"/>
        <n v="8627"/>
        <n v="7998"/>
        <n v="8985"/>
        <n v="1009"/>
        <n v="1838"/>
        <n v="24815"/>
        <n v="17610"/>
        <n v="18410"/>
        <n v="17088"/>
        <n v="24067"/>
        <n v="7090"/>
        <n v="7218"/>
        <n v="4386"/>
        <n v="13929"/>
        <n v="10674"/>
        <n v="4087"/>
        <n v="5905"/>
        <n v="1476"/>
        <n v="5330"/>
        <n v="389"/>
        <n v="23365"/>
        <n v="20775"/>
        <n v="3110"/>
        <n v="6726"/>
        <n v="14769"/>
        <n v="3114"/>
        <n v="5830"/>
        <n v="5891"/>
        <n v="3171"/>
        <n v="9728"/>
        <n v="9697"/>
        <n v="18546"/>
        <n v="17563"/>
        <n v="1451"/>
        <n v="6989"/>
        <n v="6863"/>
        <n v="5904"/>
        <n v="7893"/>
        <n v="14771"/>
        <n v="15286"/>
        <n v="15525"/>
        <n v="19174"/>
        <n v="5121"/>
        <n v="1611"/>
        <n v="1085"/>
        <n v="18539"/>
        <n v="18777"/>
        <n v="17077"/>
        <n v="187"/>
        <n v="1433"/>
        <n v="1944"/>
        <n v="13322"/>
        <n v="18552"/>
        <n v="18477"/>
        <n v="14772"/>
        <n v="10995"/>
        <n v="3183"/>
        <n v="12825"/>
        <n v="1110"/>
        <n v="2460"/>
        <n v="3111"/>
        <n v="19021"/>
        <n v="2720"/>
        <n v="1322"/>
        <n v="14169"/>
        <n v="19180"/>
        <n v="2415"/>
        <n v="3164"/>
        <n v="899"/>
        <n v="563"/>
        <n v="18990"/>
        <n v="18531"/>
        <n v="6099"/>
        <n v="325"/>
        <n v="20010"/>
        <n v="18803"/>
        <n v="1858"/>
        <n v="3962"/>
        <n v="12393"/>
        <n v="1787"/>
        <n v="10322"/>
        <n v="5331"/>
        <n v="4621"/>
        <n v="16632"/>
        <n v="8387"/>
        <n v="947"/>
        <n v="8000"/>
        <n v="14510"/>
        <n v="14216"/>
        <n v="3607"/>
        <n v="12645"/>
        <n v="17499"/>
        <n v="16698"/>
        <n v="15880"/>
        <n v="15693"/>
        <n v="20157"/>
        <n v="281"/>
        <n v="12396"/>
        <n v="11867"/>
        <n v="18627"/>
        <n v="5072"/>
        <n v="3843"/>
        <n v="13557"/>
        <n v="4627"/>
        <n v="1347"/>
        <n v="7800"/>
        <n v="680"/>
        <n v="17275"/>
        <n v="9729"/>
        <n v="13344"/>
        <n v="682"/>
        <n v="7283"/>
        <n v="12390"/>
        <n v="5957"/>
        <n v="13001"/>
        <n v="13257"/>
        <n v="2610"/>
        <n v="19715"/>
        <n v="23154"/>
        <n v="1855"/>
        <n v="7707"/>
        <n v="20514"/>
        <n v="6625"/>
        <n v="19883"/>
        <n v="19742"/>
        <n v="30923"/>
        <n v="12713"/>
        <n v="16769"/>
        <n v="10558"/>
        <n v="11503"/>
        <n v="15080"/>
        <n v="9758"/>
        <n v="4623"/>
        <n v="22965"/>
        <n v="1319"/>
        <n v="19870"/>
        <n v="19872"/>
        <n v="15240"/>
        <n v="19873"/>
        <n v="4790"/>
        <n v="20516"/>
        <n v="12642"/>
        <n v="1147"/>
        <n v="28142"/>
        <n v="3994"/>
        <n v="13847"/>
        <n v="13851"/>
        <n v="1313"/>
        <n v="12742"/>
        <n v="10403"/>
        <n v="10482"/>
        <n v="3037"/>
        <n v="14207"/>
        <n v="7139"/>
        <n v="12432"/>
        <n v="13026"/>
        <n v="16519"/>
        <n v="40311"/>
        <n v="9410"/>
        <n v="8721"/>
        <n v="11707"/>
        <n v="11709"/>
        <n v="23605"/>
        <n v="11645"/>
        <n v="30797"/>
        <n v="15125"/>
        <n v="2304"/>
        <n v="23765"/>
        <n v="10103"/>
        <n v="6402"/>
        <n v="6590"/>
        <n v="13938"/>
        <n v="11644"/>
        <n v="15568"/>
        <n v="15360"/>
        <n v="12668"/>
        <n v="5193"/>
        <n v="5340"/>
        <n v="18488"/>
        <n v="18703"/>
        <n v="20626"/>
        <n v="13944"/>
        <n v="8383"/>
        <n v="16757"/>
        <n v="21972"/>
        <n v="12975"/>
        <n v="2211"/>
        <n v="17444"/>
        <n v="11500"/>
        <n v="8501"/>
        <n v="11262"/>
        <n v="15252"/>
        <n v="15567"/>
        <n v="6124"/>
        <n v="8628"/>
        <n v="40147"/>
        <n v="79"/>
        <n v="10040"/>
        <n v="11492"/>
        <n v="5535"/>
        <n v="13569"/>
        <n v="19024"/>
        <n v="21296"/>
        <n v="16748"/>
        <n v="20123"/>
        <n v="9765"/>
        <n v="549"/>
        <n v="10120"/>
        <n v="16608"/>
        <n v="1967"/>
        <n v="9684"/>
        <n v="8547"/>
        <n v="18125"/>
        <n v="1003"/>
        <n v="4981"/>
        <n v="8415"/>
        <n v="30995"/>
        <n v="18577"/>
        <n v="8361"/>
        <n v="6305"/>
        <n v="22102"/>
        <n v="5817"/>
        <n v="10184"/>
        <n v="8464"/>
        <n v="17935"/>
        <n v="8425"/>
        <n v="9987"/>
        <n v="5720"/>
        <n v="16601"/>
        <n v="7277"/>
        <n v="15306"/>
        <n v="15253"/>
        <n v="20369"/>
        <n v="4642"/>
        <n v="2677"/>
        <n v="12783"/>
        <n v="17509"/>
        <n v="20111"/>
        <n v="18554"/>
        <n v="9507"/>
        <n v="13644"/>
        <n v="3897"/>
        <n v="1793"/>
        <n v="8631"/>
        <n v="18140"/>
        <n v="6328"/>
        <n v="5812"/>
        <n v="11513"/>
        <n v="15542"/>
        <n v="18556"/>
        <n v="15581"/>
        <n v="5920"/>
        <n v="1088"/>
        <n v="2290"/>
        <n v="15167"/>
        <n v="8380"/>
        <n v="19341"/>
        <n v="5378"/>
        <n v="30804"/>
        <n v="2127"/>
        <n v="3798"/>
        <n v="8303"/>
        <n v="19684"/>
        <n v="7980"/>
        <n v="2871"/>
        <n v="5373"/>
        <n v="10183"/>
        <n v="13066"/>
        <n v="23438"/>
        <n v="5063"/>
        <n v="9546"/>
        <n v="17814"/>
        <n v="20112"/>
        <n v="17671"/>
        <n v="5000"/>
        <n v="7940"/>
        <n v="1061"/>
        <n v="18497"/>
        <n v="6073"/>
        <n v="13926"/>
        <n v="14608"/>
        <n v="20043"/>
        <n v="9688"/>
        <n v="22033"/>
        <n v="23172"/>
        <n v="5375"/>
        <n v="2364"/>
        <n v="8443"/>
        <n v="16313"/>
        <n v="1216"/>
        <n v="19452"/>
        <n v="4304"/>
        <n v="20104"/>
        <n v="2122"/>
        <n v="6609"/>
        <n v="8235"/>
        <n v="15578"/>
        <n v="2218"/>
        <n v="1069"/>
        <n v="27461"/>
        <n v="23078"/>
        <n v="2962"/>
        <n v="3425"/>
        <n v="10127"/>
        <n v="11541"/>
        <n v="2812"/>
        <n v="18377"/>
        <n v="18983"/>
        <n v="20923"/>
        <n v="17754"/>
        <n v="2350"/>
        <n v="1825"/>
        <n v="5012"/>
        <n v="3834"/>
        <n v="24565"/>
        <n v="3884"/>
        <n v="11638"/>
        <n v="20315"/>
        <n v="22377"/>
        <n v="4239"/>
        <n v="8420"/>
        <n v="17760"/>
        <n v="270"/>
        <n v="11618"/>
        <n v="21943"/>
        <n v="14767"/>
        <n v="1929"/>
        <n v="4519"/>
        <n v="17591"/>
        <n v="2958"/>
        <n v="17567"/>
        <n v="4571"/>
        <n v="18732"/>
        <n v="8371"/>
        <n v="17983"/>
        <n v="8580"/>
        <n v="5786"/>
        <n v="2086"/>
        <n v="16869"/>
        <n v="18606"/>
        <n v="5032"/>
        <n v="16607"/>
        <n v="5339"/>
        <n v="14991"/>
        <n v="3810"/>
        <n v="8034"/>
        <n v="11642"/>
        <n v="6581"/>
        <n v="17055"/>
        <n v="2978"/>
        <n v="3804"/>
        <n v="5940"/>
        <n v="2899"/>
        <n v="6308"/>
        <n v="6052"/>
        <n v="2932"/>
        <n v="8375"/>
        <n v="7448"/>
        <n v="3488"/>
        <n v="11820"/>
        <n v="3501"/>
        <n v="3982"/>
        <n v="5988"/>
        <n v="22491"/>
        <n v="18620"/>
        <n v="7521"/>
        <n v="16700"/>
        <n v="4425"/>
        <n v="14174"/>
        <n v="11809"/>
        <n v="379"/>
        <n v="5754"/>
        <n v="20948"/>
        <n v="17202"/>
        <n v="8898"/>
        <n v="7279"/>
        <n v="14609"/>
        <n v="2785"/>
        <n v="9548"/>
        <n v="11635"/>
        <n v="6819"/>
        <n v="30944"/>
        <n v="29794"/>
        <n v="846"/>
        <n v="23153"/>
        <n v="15379"/>
        <n v="8565"/>
        <n v="21120"/>
        <n v="22145"/>
        <n v="8090"/>
        <n v="9591"/>
        <n v="22901"/>
        <n v="13722"/>
        <n v="22431"/>
        <n v="6237"/>
        <n v="23583"/>
        <n v="7838"/>
        <n v="8260"/>
        <n v="21828"/>
        <n v="20144"/>
        <n v="11878"/>
        <n v="13783"/>
        <n v="27432"/>
        <n v="49124"/>
        <n v="22745"/>
        <n v="12970"/>
        <n v="18064"/>
        <n v="21124"/>
        <n v="21143"/>
        <n v="8401"/>
        <n v="49233"/>
        <n v="37248"/>
        <n v="49571"/>
        <n v="20491"/>
        <n v="50272"/>
        <n v="23157"/>
        <n v="1626"/>
        <n v="15170"/>
        <n v="16097"/>
        <n v="48918"/>
        <n v="23196"/>
        <n v="20130"/>
        <n v="15938"/>
        <n v="37251"/>
        <n v="8606"/>
        <n v="17438"/>
        <n v="19120"/>
        <n v="3071"/>
        <n v="37404"/>
        <n v="115"/>
        <n v="249"/>
        <n v="28659"/>
        <n v="9221"/>
        <n v="2395"/>
        <n v="12652"/>
        <n v="8667"/>
        <n v="2538"/>
        <n v="3351"/>
        <n v="3860"/>
        <n v="8724"/>
        <n v="17989"/>
        <n v="10728"/>
        <n v="0" u="1"/>
        <n v="22890" u="1"/>
        <n v="12767" u="1"/>
        <n v="12768" u="1"/>
        <n v="11297" u="1"/>
      </sharedItems>
    </cacheField>
    <cacheField name="ifc" numFmtId="0">
      <sharedItems containsSemiMixedTypes="0" containsString="0" containsNumber="1" containsInteger="1" minValue="1" maxValue="9"/>
    </cacheField>
    <cacheField name="ihov" numFmtId="0">
      <sharedItems containsString="0" containsBlank="1" containsNumber="1" containsInteger="1" minValue="1" maxValue="4"/>
    </cacheField>
    <cacheField name="iway" numFmtId="0">
      <sharedItems containsString="0" containsBlank="1" containsNumber="1" containsInteger="1" minValue="1" maxValue="2"/>
    </cacheField>
    <cacheField name="source" numFmtId="0">
      <sharedItems/>
    </cacheField>
    <cacheField name="class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vcategory" numFmtId="0">
      <sharedItems containsSemiMixedTypes="0" containsString="0" containsNumber="1" containsInteger="1" minValue="0" maxValue="10" count="11">
        <n v="4"/>
        <n v="6"/>
        <n v="7"/>
        <n v="8"/>
        <n v="9"/>
        <n v="3"/>
        <n v="2"/>
        <n v="5"/>
        <n v="10"/>
        <n v="0"/>
        <n v="1"/>
      </sharedItems>
    </cacheField>
    <cacheField name="psma" numFmtId="0">
      <sharedItems containsSemiMixedTypes="0" containsString="0" containsNumber="1" containsInteger="1" minValue="0" maxValue="8" count="9">
        <n v="5"/>
        <n v="2"/>
        <n v="4"/>
        <n v="7"/>
        <n v="6"/>
        <n v="3"/>
        <n v="8"/>
        <n v="1"/>
        <n v="0" u="1"/>
      </sharedItems>
    </cacheField>
    <cacheField name="jur" numFmtId="0">
      <sharedItems containsSemiMixedTypes="0" containsString="0" containsNumber="1" containsInteger="1" minValue="0" maxValue="19" count="20">
        <n v="10"/>
        <n v="14"/>
        <n v="7"/>
        <n v="15"/>
        <n v="18"/>
        <n v="12"/>
        <n v="19"/>
        <n v="16"/>
        <n v="11"/>
        <n v="2"/>
        <n v="9"/>
        <n v="5"/>
        <n v="17"/>
        <n v="6"/>
        <n v="1"/>
        <n v="3"/>
        <n v="8"/>
        <n v="4"/>
        <n v="13"/>
        <n v="0" u="1"/>
      </sharedItems>
    </cacheField>
    <cacheField name="count" numFmtId="0">
      <sharedItems containsSemiMixedTypes="0" containsString="0" containsNumber="1" containsInteger="1" minValue="200" maxValue="161762"/>
    </cacheField>
    <cacheField name="flow" numFmtId="1">
      <sharedItems containsSemiMixedTypes="0" containsString="0" containsNumber="1" minValue="0" maxValue="165472.37890700001"/>
    </cacheField>
    <cacheField name="gap" numFmtId="9">
      <sharedItems containsSemiMixedTypes="0" containsString="0" containsNumber="1" minValue="-1" maxValue="7.6799524461538464"/>
    </cacheField>
    <cacheField name="x" numFmtId="1">
      <sharedItems containsSemiMixedTypes="0" containsString="0" containsNumber="1" minValue="-46568.218506999998" maxValue="44046.790525999997"/>
    </cacheField>
    <cacheField name="x2" numFmtId="1">
      <sharedItems containsSemiMixedTypes="0" containsString="0" containsNumber="1" minValue="4.6635698208995864" maxValue="2168598974.9156971"/>
    </cacheField>
    <cacheField name="x3" numFmtId="0">
      <sharedItems containsMixedTypes="1" containsNumber="1" containsInteger="1" minValue="1" maxValue="1"/>
    </cacheField>
    <cacheField name="order" numFmtId="0">
      <sharedItems containsSemiMixedTypes="0" containsString="0" containsNumber="1" containsInteger="1" minValue="1" maxValue="2376"/>
    </cacheField>
    <cacheField name="count_rd" numFmtId="0">
      <sharedItems containsSemiMixedTypes="0" containsString="0" containsNumber="1" containsInteger="1" minValue="0" maxValue="162000"/>
    </cacheField>
    <cacheField name="low" numFmtId="1">
      <sharedItems containsSemiMixedTypes="0" containsString="0" containsNumber="1" minValue="0" maxValue="143699.57142857139"/>
    </cacheField>
    <cacheField name="high" numFmtId="1">
      <sharedItems containsSemiMixedTypes="0" containsString="0" containsNumber="1" minValue="0" maxValue="180300.42857142861"/>
    </cacheField>
    <cacheField name="flag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75">
  <r>
    <x v="0"/>
    <n v="1"/>
    <n v="1"/>
    <n v="1"/>
    <s v="PeMS2016"/>
    <x v="0"/>
    <x v="0"/>
    <x v="0"/>
    <x v="0"/>
    <n v="32509"/>
    <n v="43338.114502999997"/>
    <n v="0.33311127696945442"/>
    <n v="10829.114502999997"/>
    <n v="117269720.91908488"/>
    <e v="#N/A"/>
    <n v="1"/>
    <n v="33000"/>
    <n v="25245"/>
    <n v="40754.999999999993"/>
    <n v="0"/>
  </r>
  <r>
    <x v="1"/>
    <n v="1"/>
    <n v="1"/>
    <n v="1"/>
    <s v="PeMS2016"/>
    <x v="0"/>
    <x v="1"/>
    <x v="0"/>
    <x v="0"/>
    <n v="56995"/>
    <n v="66008.230469000002"/>
    <n v="0.15814072232651988"/>
    <n v="9013.2304690000019"/>
    <n v="81238323.487309992"/>
    <e v="#N/A"/>
    <n v="2"/>
    <n v="57000"/>
    <n v="46375.833333333328"/>
    <n v="67624.166666666672"/>
    <n v="1"/>
  </r>
  <r>
    <x v="2"/>
    <n v="1"/>
    <n v="1"/>
    <n v="1"/>
    <s v="PeMS2016"/>
    <x v="0"/>
    <x v="2"/>
    <x v="0"/>
    <x v="0"/>
    <n v="56995"/>
    <n v="77290.395507000008"/>
    <n v="0.35609080633388901"/>
    <n v="20295.395507000008"/>
    <n v="411903078.78555614"/>
    <e v="#N/A"/>
    <n v="3"/>
    <n v="57000"/>
    <n v="46375.833333333328"/>
    <n v="67624.166666666672"/>
    <n v="0"/>
  </r>
  <r>
    <x v="3"/>
    <n v="1"/>
    <n v="1"/>
    <n v="1"/>
    <s v="PeMS2016"/>
    <x v="0"/>
    <x v="1"/>
    <x v="0"/>
    <x v="0"/>
    <n v="70327"/>
    <n v="68124.109620000003"/>
    <n v="-3.1323536906166849E-2"/>
    <n v="-2202.8903799999971"/>
    <n v="4852726.0262965318"/>
    <e v="#N/A"/>
    <n v="4"/>
    <n v="70000"/>
    <n v="58660"/>
    <n v="81340"/>
    <n v="1"/>
  </r>
  <r>
    <x v="4"/>
    <n v="1"/>
    <n v="1"/>
    <n v="1"/>
    <s v="Caltran"/>
    <x v="0"/>
    <x v="2"/>
    <x v="0"/>
    <x v="0"/>
    <n v="78513"/>
    <n v="73682.981445000012"/>
    <n v="-6.1518710977799707E-2"/>
    <n v="-4830.0185549999878"/>
    <n v="23329079.24164417"/>
    <e v="#N/A"/>
    <n v="5"/>
    <n v="79000"/>
    <n v="67268.5"/>
    <n v="90731.5"/>
    <n v="1"/>
  </r>
  <r>
    <x v="5"/>
    <n v="1"/>
    <n v="1"/>
    <n v="1"/>
    <s v="PeMS2016"/>
    <x v="0"/>
    <x v="2"/>
    <x v="0"/>
    <x v="0"/>
    <n v="77212"/>
    <n v="70754.963866999999"/>
    <n v="-8.3627365344765114E-2"/>
    <n v="-6457.0361330000014"/>
    <n v="41693315.622867614"/>
    <e v="#N/A"/>
    <n v="6"/>
    <n v="77000"/>
    <n v="65351.611111111109"/>
    <n v="88648.388888888891"/>
    <n v="1"/>
  </r>
  <r>
    <x v="6"/>
    <n v="1"/>
    <n v="1"/>
    <n v="1"/>
    <s v="PeMS2016"/>
    <x v="0"/>
    <x v="2"/>
    <x v="0"/>
    <x v="0"/>
    <n v="72788"/>
    <n v="77741.584961"/>
    <n v="6.8054967316041104E-2"/>
    <n v="4953.5849610000005"/>
    <n v="24538003.965845376"/>
    <e v="#N/A"/>
    <n v="7"/>
    <n v="73000"/>
    <n v="61466"/>
    <n v="84534"/>
    <n v="1"/>
  </r>
  <r>
    <x v="7"/>
    <n v="1"/>
    <n v="1"/>
    <n v="1"/>
    <s v="PeMS2016"/>
    <x v="0"/>
    <x v="2"/>
    <x v="1"/>
    <x v="1"/>
    <n v="78697"/>
    <n v="77013.278320000012"/>
    <n v="-2.1394991931077301E-2"/>
    <n v="-1683.7216799999878"/>
    <n v="2834918.6957019814"/>
    <e v="#N/A"/>
    <n v="8"/>
    <n v="79000"/>
    <n v="67268.5"/>
    <n v="90731.5"/>
    <n v="1"/>
  </r>
  <r>
    <x v="8"/>
    <n v="1"/>
    <n v="1"/>
    <n v="1"/>
    <s v="PeMS2016"/>
    <x v="0"/>
    <x v="3"/>
    <x v="1"/>
    <x v="1"/>
    <n v="86599"/>
    <n v="89354.499022000004"/>
    <n v="3.181906282982494E-2"/>
    <n v="2755.4990220000036"/>
    <n v="7592774.8602429768"/>
    <e v="#N/A"/>
    <n v="9"/>
    <n v="87000"/>
    <n v="74844.166666666672"/>
    <n v="99155.833333333343"/>
    <n v="1"/>
  </r>
  <r>
    <x v="9"/>
    <n v="1"/>
    <n v="1"/>
    <n v="1"/>
    <s v="PeMS2016"/>
    <x v="0"/>
    <x v="3"/>
    <x v="1"/>
    <x v="1"/>
    <n v="83801"/>
    <n v="86709.765136000002"/>
    <n v="3.471038694048989E-2"/>
    <n v="2908.7651360000018"/>
    <n v="8460914.6164091099"/>
    <e v="#N/A"/>
    <n v="10"/>
    <n v="84000"/>
    <n v="72072"/>
    <n v="95927.999999999985"/>
    <n v="1"/>
  </r>
  <r>
    <x v="10"/>
    <n v="1"/>
    <n v="1"/>
    <n v="1"/>
    <s v="PeMS2016"/>
    <x v="0"/>
    <x v="4"/>
    <x v="1"/>
    <x v="1"/>
    <n v="100179"/>
    <n v="98226.981933000003"/>
    <n v="-1.9485301979456748E-2"/>
    <n v="-1952.0180669999972"/>
    <n v="3810374.5338944057"/>
    <e v="#N/A"/>
    <n v="11"/>
    <n v="100000"/>
    <n v="86400"/>
    <n v="113600.00000000001"/>
    <n v="1"/>
  </r>
  <r>
    <x v="11"/>
    <n v="1"/>
    <n v="1"/>
    <n v="1"/>
    <s v="PeMS2016"/>
    <x v="0"/>
    <x v="1"/>
    <x v="1"/>
    <x v="1"/>
    <n v="58078"/>
    <n v="64839.009276999997"/>
    <n v="0.11641257062915389"/>
    <n v="6761.0092769999974"/>
    <n v="45711246.443680026"/>
    <e v="#N/A"/>
    <n v="12"/>
    <n v="58000"/>
    <n v="47270"/>
    <n v="68730"/>
    <n v="1"/>
  </r>
  <r>
    <x v="12"/>
    <n v="1"/>
    <n v="1"/>
    <n v="1"/>
    <s v="PeMS2016"/>
    <x v="0"/>
    <x v="3"/>
    <x v="1"/>
    <x v="1"/>
    <n v="76826"/>
    <n v="83411.103027000005"/>
    <n v="8.5714511063962773E-2"/>
    <n v="6585.1030270000047"/>
    <n v="43363581.876204625"/>
    <e v="#N/A"/>
    <n v="13"/>
    <n v="77000"/>
    <n v="65351.611111111109"/>
    <n v="88648.388888888891"/>
    <n v="1"/>
  </r>
  <r>
    <x v="13"/>
    <n v="1"/>
    <n v="1"/>
    <n v="1"/>
    <s v="PeMS2016"/>
    <x v="0"/>
    <x v="4"/>
    <x v="1"/>
    <x v="1"/>
    <n v="85967"/>
    <n v="92043.354980000004"/>
    <n v="7.0682412786301718E-2"/>
    <n v="6076.3549800000037"/>
    <n v="36922089.842970848"/>
    <e v="#N/A"/>
    <n v="14"/>
    <n v="86000"/>
    <n v="73931.333333333328"/>
    <n v="98068.666666666672"/>
    <n v="1"/>
  </r>
  <r>
    <x v="14"/>
    <n v="1"/>
    <n v="1"/>
    <n v="1"/>
    <s v="PeMS2016"/>
    <x v="0"/>
    <x v="2"/>
    <x v="1"/>
    <x v="1"/>
    <n v="69267"/>
    <n v="76210.167969000002"/>
    <n v="0.10023774624279969"/>
    <n v="6943.1679690000019"/>
    <n v="48207581.445747614"/>
    <e v="#N/A"/>
    <n v="15"/>
    <n v="69000"/>
    <n v="57684"/>
    <n v="80316"/>
    <n v="1"/>
  </r>
  <r>
    <x v="15"/>
    <n v="1"/>
    <n v="1"/>
    <n v="1"/>
    <s v="PeMS2016"/>
    <x v="0"/>
    <x v="3"/>
    <x v="1"/>
    <x v="1"/>
    <n v="77626"/>
    <n v="86318.728516000003"/>
    <n v="0.11198217756937123"/>
    <n v="8692.7285160000029"/>
    <n v="75563529.052879617"/>
    <e v="#N/A"/>
    <n v="16"/>
    <n v="78000"/>
    <n v="66300"/>
    <n v="89700"/>
    <n v="1"/>
  </r>
  <r>
    <x v="16"/>
    <n v="1"/>
    <n v="1"/>
    <n v="1"/>
    <s v="PeMS2016"/>
    <x v="0"/>
    <x v="2"/>
    <x v="1"/>
    <x v="1"/>
    <n v="68770"/>
    <n v="77635.268066999997"/>
    <n v="0.12891185207212441"/>
    <n v="8865.2680669999972"/>
    <n v="78592977.899769872"/>
    <e v="#N/A"/>
    <n v="17"/>
    <n v="69000"/>
    <n v="57684"/>
    <n v="80316"/>
    <n v="1"/>
  </r>
  <r>
    <x v="17"/>
    <n v="1"/>
    <n v="1"/>
    <n v="1"/>
    <s v="PeMS2016"/>
    <x v="0"/>
    <x v="2"/>
    <x v="1"/>
    <x v="1"/>
    <n v="68770"/>
    <n v="78963.024414999993"/>
    <n v="0.14821905503853405"/>
    <n v="10193.024414999993"/>
    <n v="103897746.72478594"/>
    <e v="#N/A"/>
    <n v="18"/>
    <n v="69000"/>
    <n v="57684"/>
    <n v="80316"/>
    <n v="1"/>
  </r>
  <r>
    <x v="18"/>
    <n v="1"/>
    <n v="1"/>
    <n v="1"/>
    <s v="PeMS2016"/>
    <x v="0"/>
    <x v="2"/>
    <x v="1"/>
    <x v="1"/>
    <n v="65667"/>
    <n v="74033.680176000009"/>
    <n v="0.12741072648362195"/>
    <n v="8366.6801760000089"/>
    <n v="70001337.167471543"/>
    <e v="#N/A"/>
    <n v="19"/>
    <n v="66000"/>
    <n v="54867.999999999993"/>
    <n v="77132"/>
    <n v="1"/>
  </r>
  <r>
    <x v="19"/>
    <n v="1"/>
    <n v="1"/>
    <n v="1"/>
    <s v="PeMS2016"/>
    <x v="0"/>
    <x v="5"/>
    <x v="1"/>
    <x v="1"/>
    <n v="28853"/>
    <n v="31325.550902999999"/>
    <n v="8.5694759747686478E-2"/>
    <n v="2472.5509029999994"/>
    <n v="6113507.967926112"/>
    <e v="#N/A"/>
    <n v="20"/>
    <n v="29000"/>
    <n v="21924"/>
    <n v="36076"/>
    <n v="1"/>
  </r>
  <r>
    <x v="20"/>
    <n v="1"/>
    <n v="1"/>
    <n v="1"/>
    <s v="Caltran"/>
    <x v="0"/>
    <x v="6"/>
    <x v="2"/>
    <x v="1"/>
    <n v="21531"/>
    <n v="29188.676605000001"/>
    <n v="0.35565819539268961"/>
    <n v="7657.6766050000006"/>
    <n v="58640010.986764334"/>
    <e v="#N/A"/>
    <n v="21"/>
    <n v="22000"/>
    <n v="16114.999999999998"/>
    <n v="27885"/>
    <n v="0"/>
  </r>
  <r>
    <x v="21"/>
    <n v="1"/>
    <n v="1"/>
    <n v="1"/>
    <s v="PeMS2016"/>
    <x v="0"/>
    <x v="6"/>
    <x v="2"/>
    <x v="1"/>
    <n v="23716"/>
    <n v="21419.794281000002"/>
    <n v="-9.6820952900995016E-2"/>
    <n v="-2296.2057189999978"/>
    <n v="5272560.7039682968"/>
    <e v="#N/A"/>
    <n v="22"/>
    <n v="24000"/>
    <n v="17760"/>
    <n v="30240"/>
    <n v="1"/>
  </r>
  <r>
    <x v="22"/>
    <n v="1"/>
    <n v="1"/>
    <n v="1"/>
    <s v="PeMS2016"/>
    <x v="0"/>
    <x v="5"/>
    <x v="2"/>
    <x v="1"/>
    <n v="30153"/>
    <n v="30916.601562"/>
    <n v="2.5324231817729581E-2"/>
    <n v="763.60156199999983"/>
    <n v="583087.34548883955"/>
    <e v="#N/A"/>
    <n v="23"/>
    <n v="30000"/>
    <n v="22770"/>
    <n v="37230"/>
    <n v="1"/>
  </r>
  <r>
    <x v="23"/>
    <n v="1"/>
    <n v="1"/>
    <n v="1"/>
    <s v="PeMS2016"/>
    <x v="0"/>
    <x v="6"/>
    <x v="2"/>
    <x v="1"/>
    <n v="25714"/>
    <n v="29534.175049000001"/>
    <n v="0.14856401372793027"/>
    <n v="3820.1750490000013"/>
    <n v="14593737.405002162"/>
    <e v="#N/A"/>
    <n v="24"/>
    <n v="26000"/>
    <n v="19448"/>
    <n v="32552"/>
    <n v="1"/>
  </r>
  <r>
    <x v="24"/>
    <n v="1"/>
    <n v="1"/>
    <n v="1"/>
    <s v="PeMS2016"/>
    <x v="0"/>
    <x v="5"/>
    <x v="2"/>
    <x v="1"/>
    <n v="28713"/>
    <n v="34312.578613999998"/>
    <n v="0.19501893267857762"/>
    <n v="5599.5786139999982"/>
    <n v="31355280.654366139"/>
    <e v="#N/A"/>
    <n v="25"/>
    <n v="29000"/>
    <n v="21924"/>
    <n v="36076"/>
    <n v="1"/>
  </r>
  <r>
    <x v="25"/>
    <n v="1"/>
    <n v="1"/>
    <n v="1"/>
    <s v="PeMS2016"/>
    <x v="0"/>
    <x v="5"/>
    <x v="2"/>
    <x v="1"/>
    <n v="37842"/>
    <n v="39238.195557000006"/>
    <n v="3.6895395512922313E-2"/>
    <n v="1396.1955570000064"/>
    <n v="1949362.0333865581"/>
    <e v="#N/A"/>
    <n v="26"/>
    <n v="38000"/>
    <n v="29488"/>
    <n v="46512"/>
    <n v="1"/>
  </r>
  <r>
    <x v="26"/>
    <n v="1"/>
    <n v="1"/>
    <n v="1"/>
    <s v="PeMS2016"/>
    <x v="0"/>
    <x v="5"/>
    <x v="2"/>
    <x v="1"/>
    <n v="31877"/>
    <n v="36830.992432999999"/>
    <n v="0.15540961925526231"/>
    <n v="4953.9924329999994"/>
    <n v="24542041.026221253"/>
    <e v="#N/A"/>
    <n v="27"/>
    <n v="32000"/>
    <n v="24426.666666666664"/>
    <n v="39573.333333333328"/>
    <n v="1"/>
  </r>
  <r>
    <x v="27"/>
    <n v="1"/>
    <n v="1"/>
    <n v="1"/>
    <s v="PeMS2016"/>
    <x v="0"/>
    <x v="0"/>
    <x v="2"/>
    <x v="1"/>
    <n v="53469"/>
    <n v="44290.231444999998"/>
    <n v="-0.17166523695973368"/>
    <n v="-9178.7685550000024"/>
    <n v="84249792.186256826"/>
    <e v="#N/A"/>
    <n v="28"/>
    <n v="53000"/>
    <n v="42665"/>
    <n v="63335"/>
    <n v="1"/>
  </r>
  <r>
    <x v="28"/>
    <n v="1"/>
    <n v="1"/>
    <n v="1"/>
    <s v="PeMS2016"/>
    <x v="0"/>
    <x v="0"/>
    <x v="2"/>
    <x v="1"/>
    <n v="39613"/>
    <n v="44290.231444999998"/>
    <n v="0.1180731437911795"/>
    <n v="4677.2314449999976"/>
    <n v="21876493.990096767"/>
    <e v="#N/A"/>
    <n v="29"/>
    <n v="40000"/>
    <n v="31240"/>
    <n v="48760"/>
    <n v="1"/>
  </r>
  <r>
    <x v="29"/>
    <n v="1"/>
    <n v="1"/>
    <n v="1"/>
    <s v="PeMS2016"/>
    <x v="0"/>
    <x v="0"/>
    <x v="2"/>
    <x v="1"/>
    <n v="42725"/>
    <n v="43291.919676999998"/>
    <n v="1.3269038665886468E-2"/>
    <n v="566.91967699999805"/>
    <n v="321397.92016978213"/>
    <e v="#N/A"/>
    <n v="30"/>
    <n v="43000"/>
    <n v="33798"/>
    <n v="52202"/>
    <n v="1"/>
  </r>
  <r>
    <x v="30"/>
    <n v="1"/>
    <n v="1"/>
    <n v="1"/>
    <s v="PeMS2016"/>
    <x v="0"/>
    <x v="0"/>
    <x v="2"/>
    <x v="1"/>
    <n v="38339"/>
    <n v="48282.488770000004"/>
    <n v="0.25935701948407641"/>
    <n v="9943.4887700000036"/>
    <n v="98872968.919116184"/>
    <e v="#N/A"/>
    <n v="31"/>
    <n v="38000"/>
    <n v="29488"/>
    <n v="46512"/>
    <n v="0"/>
  </r>
  <r>
    <x v="31"/>
    <n v="1"/>
    <n v="1"/>
    <n v="1"/>
    <s v="PeMS2016"/>
    <x v="0"/>
    <x v="6"/>
    <x v="2"/>
    <x v="1"/>
    <n v="17480"/>
    <n v="22557.289672000003"/>
    <n v="0.2904627958810071"/>
    <n v="5077.2896720000026"/>
    <n v="25778870.413397893"/>
    <e v="#N/A"/>
    <n v="32"/>
    <n v="17000"/>
    <n v="12070"/>
    <n v="21930"/>
    <n v="0"/>
  </r>
  <r>
    <x v="32"/>
    <n v="1"/>
    <n v="1"/>
    <n v="1"/>
    <s v="Caltran"/>
    <x v="0"/>
    <x v="6"/>
    <x v="2"/>
    <x v="1"/>
    <n v="32272"/>
    <n v="28104.758545999997"/>
    <n v="-0.12912870147496291"/>
    <n v="-4167.2414540000027"/>
    <n v="17365901.335936058"/>
    <e v="#N/A"/>
    <n v="33"/>
    <n v="32000"/>
    <n v="24426.666666666664"/>
    <n v="39573.333333333328"/>
    <n v="1"/>
  </r>
  <r>
    <x v="33"/>
    <n v="1"/>
    <n v="1"/>
    <n v="1"/>
    <s v="PeMS2016"/>
    <x v="0"/>
    <x v="0"/>
    <x v="3"/>
    <x v="2"/>
    <n v="39222"/>
    <n v="42594.265380000004"/>
    <n v="8.5978924583142158E-2"/>
    <n v="3372.2653800000044"/>
    <n v="11372173.793146573"/>
    <e v="#N/A"/>
    <n v="34"/>
    <n v="39000"/>
    <n v="30361.5"/>
    <n v="47638.5"/>
    <n v="1"/>
  </r>
  <r>
    <x v="34"/>
    <n v="1"/>
    <n v="1"/>
    <n v="1"/>
    <s v="PeMS2016"/>
    <x v="0"/>
    <x v="5"/>
    <x v="3"/>
    <x v="2"/>
    <n v="28638"/>
    <n v="35792.005126000004"/>
    <n v="0.2498081264753127"/>
    <n v="7154.0051260000037"/>
    <n v="51179789.342834331"/>
    <e v="#N/A"/>
    <n v="35"/>
    <n v="29000"/>
    <n v="21924"/>
    <n v="36076"/>
    <n v="1"/>
  </r>
  <r>
    <x v="35"/>
    <n v="1"/>
    <n v="1"/>
    <n v="1"/>
    <s v="PeMS2016"/>
    <x v="0"/>
    <x v="4"/>
    <x v="3"/>
    <x v="3"/>
    <n v="90467"/>
    <n v="92878.752928999995"/>
    <n v="2.6658924569179954E-2"/>
    <n v="2411.7529289999948"/>
    <n v="5816552.1905400539"/>
    <e v="#N/A"/>
    <n v="36"/>
    <n v="90000"/>
    <n v="77580"/>
    <n v="102419.99999999999"/>
    <n v="1"/>
  </r>
  <r>
    <x v="36"/>
    <n v="1"/>
    <n v="1"/>
    <n v="1"/>
    <s v="PeMS2016"/>
    <x v="0"/>
    <x v="3"/>
    <x v="3"/>
    <x v="3"/>
    <n v="76370"/>
    <n v="82144.660644999996"/>
    <n v="7.5614254877569786E-2"/>
    <n v="5774.6606449999963"/>
    <n v="33346705.564911772"/>
    <e v="#N/A"/>
    <n v="37"/>
    <n v="76000"/>
    <n v="64397.333333333328"/>
    <n v="87602.666666666672"/>
    <n v="1"/>
  </r>
  <r>
    <x v="37"/>
    <n v="1"/>
    <n v="1"/>
    <n v="1"/>
    <s v="PeMS2016"/>
    <x v="0"/>
    <x v="4"/>
    <x v="3"/>
    <x v="3"/>
    <n v="72027"/>
    <n v="95475.370604999989"/>
    <n v="0.32554973280852995"/>
    <n v="23448.370604999989"/>
    <n v="549826084.02942753"/>
    <e v="#N/A"/>
    <n v="38"/>
    <n v="72000"/>
    <n v="60544"/>
    <n v="83456"/>
    <n v="0"/>
  </r>
  <r>
    <x v="38"/>
    <n v="1"/>
    <n v="1"/>
    <n v="1"/>
    <s v="PeMS2016"/>
    <x v="0"/>
    <x v="3"/>
    <x v="3"/>
    <x v="3"/>
    <n v="84102"/>
    <n v="87905.460449999999"/>
    <n v="4.5224375758008195E-2"/>
    <n v="3803.4604499999987"/>
    <n v="14466311.394714192"/>
    <e v="#N/A"/>
    <n v="39"/>
    <n v="84000"/>
    <n v="72072"/>
    <n v="95927.999999999985"/>
    <n v="1"/>
  </r>
  <r>
    <x v="39"/>
    <n v="1"/>
    <n v="1"/>
    <n v="1"/>
    <s v="PeMS2016"/>
    <x v="0"/>
    <x v="3"/>
    <x v="3"/>
    <x v="3"/>
    <n v="77112"/>
    <n v="83328.525391000003"/>
    <n v="8.0616835135906229E-2"/>
    <n v="6216.5253910000029"/>
    <n v="38645187.936947741"/>
    <e v="#N/A"/>
    <n v="40"/>
    <n v="77000"/>
    <n v="65351.611111111109"/>
    <n v="88648.388888888891"/>
    <n v="1"/>
  </r>
  <r>
    <x v="40"/>
    <n v="1"/>
    <n v="1"/>
    <n v="1"/>
    <s v="PeMS2016"/>
    <x v="0"/>
    <x v="2"/>
    <x v="3"/>
    <x v="3"/>
    <n v="71505"/>
    <n v="77749.018066999997"/>
    <n v="8.7322817523250107E-2"/>
    <n v="6244.0180669999972"/>
    <n v="38987761.621022381"/>
    <e v="#N/A"/>
    <n v="41"/>
    <n v="72000"/>
    <n v="60544"/>
    <n v="83456"/>
    <n v="1"/>
  </r>
  <r>
    <x v="41"/>
    <n v="1"/>
    <n v="1"/>
    <n v="1"/>
    <s v="PeMS2016"/>
    <x v="0"/>
    <x v="2"/>
    <x v="3"/>
    <x v="3"/>
    <n v="73181"/>
    <n v="78937.121094000002"/>
    <n v="7.8655950232983995E-2"/>
    <n v="5756.1210940000019"/>
    <n v="33132930.048791777"/>
    <e v="#N/A"/>
    <n v="42"/>
    <n v="73000"/>
    <n v="61466"/>
    <n v="84534"/>
    <n v="1"/>
  </r>
  <r>
    <x v="42"/>
    <n v="1"/>
    <n v="1"/>
    <n v="1"/>
    <s v="PeMS2016"/>
    <x v="0"/>
    <x v="7"/>
    <x v="3"/>
    <x v="3"/>
    <n v="57701"/>
    <n v="59838.676025000008"/>
    <n v="3.7047469281294987E-2"/>
    <n v="2137.6760250000079"/>
    <n v="4569658.7878598347"/>
    <e v="#N/A"/>
    <n v="43"/>
    <n v="58000"/>
    <n v="47270"/>
    <n v="68730"/>
    <n v="1"/>
  </r>
  <r>
    <x v="43"/>
    <n v="1"/>
    <n v="1"/>
    <n v="1"/>
    <s v="Caltran"/>
    <x v="0"/>
    <x v="7"/>
    <x v="3"/>
    <x v="3"/>
    <n v="75199"/>
    <n v="59838.676025000008"/>
    <n v="-0.20426234358169648"/>
    <n v="-15360.323974999992"/>
    <n v="235939552.61695954"/>
    <e v="#N/A"/>
    <n v="44"/>
    <n v="75000"/>
    <n v="63450"/>
    <n v="86550"/>
    <n v="0"/>
  </r>
  <r>
    <x v="44"/>
    <n v="1"/>
    <n v="1"/>
    <n v="1"/>
    <s v="PeMS2016"/>
    <x v="0"/>
    <x v="2"/>
    <x v="3"/>
    <x v="3"/>
    <n v="67026"/>
    <n v="71167.927977999992"/>
    <n v="6.179584009190453E-2"/>
    <n v="4141.9279779999924"/>
    <n v="17155567.374939106"/>
    <e v="#N/A"/>
    <n v="45"/>
    <n v="67000"/>
    <n v="55803.555555555555"/>
    <n v="78196.444444444453"/>
    <n v="1"/>
  </r>
  <r>
    <x v="45"/>
    <n v="1"/>
    <n v="1"/>
    <n v="1"/>
    <s v="Caltran"/>
    <x v="0"/>
    <x v="2"/>
    <x v="3"/>
    <x v="3"/>
    <n v="75792"/>
    <n v="79684.667235999994"/>
    <n v="5.1359869590458018E-2"/>
    <n v="3892.6672359999939"/>
    <n v="15152858.210227832"/>
    <e v="#N/A"/>
    <n v="46"/>
    <n v="76000"/>
    <n v="64397.333333333328"/>
    <n v="87602.666666666672"/>
    <n v="1"/>
  </r>
  <r>
    <x v="46"/>
    <n v="1"/>
    <n v="1"/>
    <n v="1"/>
    <s v="PeMS2016"/>
    <x v="0"/>
    <x v="1"/>
    <x v="3"/>
    <x v="4"/>
    <n v="59377"/>
    <n v="64342.757568000001"/>
    <n v="8.3630994627549304E-2"/>
    <n v="4965.7575680000009"/>
    <n v="24658748.224149283"/>
    <e v="#N/A"/>
    <n v="47"/>
    <n v="59000"/>
    <n v="48232.5"/>
    <n v="69767.5"/>
    <n v="1"/>
  </r>
  <r>
    <x v="47"/>
    <n v="1"/>
    <n v="1"/>
    <n v="1"/>
    <s v="PeMS2016"/>
    <x v="0"/>
    <x v="1"/>
    <x v="3"/>
    <x v="4"/>
    <n v="69572"/>
    <n v="67753.282472000006"/>
    <n v="-2.6141515667222337E-2"/>
    <n v="-1818.7175279999938"/>
    <n v="3307733.4466544082"/>
    <e v="#N/A"/>
    <n v="48"/>
    <n v="70000"/>
    <n v="58660"/>
    <n v="81340"/>
    <n v="1"/>
  </r>
  <r>
    <x v="48"/>
    <n v="1"/>
    <n v="1"/>
    <n v="1"/>
    <s v="PeMS2016"/>
    <x v="0"/>
    <x v="7"/>
    <x v="3"/>
    <x v="4"/>
    <n v="63451"/>
    <n v="58894.033933999992"/>
    <n v="-7.1818664260610676E-2"/>
    <n v="-4556.9660660000081"/>
    <n v="20765939.726675592"/>
    <e v="#N/A"/>
    <n v="49"/>
    <n v="63000"/>
    <n v="51975"/>
    <n v="74025"/>
    <n v="1"/>
  </r>
  <r>
    <x v="49"/>
    <n v="1"/>
    <n v="1"/>
    <n v="1"/>
    <s v="PeMS2016"/>
    <x v="0"/>
    <x v="7"/>
    <x v="3"/>
    <x v="4"/>
    <n v="52703"/>
    <n v="53608.726562999997"/>
    <n v="1.7185483995218354E-2"/>
    <n v="905.72656299999653"/>
    <n v="820340.60692378669"/>
    <e v="#N/A"/>
    <n v="50"/>
    <n v="53000"/>
    <n v="42665"/>
    <n v="63335"/>
    <n v="1"/>
  </r>
  <r>
    <x v="50"/>
    <n v="1"/>
    <n v="1"/>
    <n v="1"/>
    <s v="PeMS2016"/>
    <x v="0"/>
    <x v="7"/>
    <x v="3"/>
    <x v="4"/>
    <n v="52703"/>
    <n v="53608.726562999997"/>
    <n v="1.7185483995218354E-2"/>
    <n v="905.72656299999653"/>
    <n v="820340.60692378669"/>
    <e v="#N/A"/>
    <n v="51"/>
    <n v="53000"/>
    <n v="42665"/>
    <n v="63335"/>
    <n v="1"/>
  </r>
  <r>
    <x v="51"/>
    <n v="1"/>
    <n v="1"/>
    <n v="1"/>
    <s v="PeMS2016"/>
    <x v="0"/>
    <x v="7"/>
    <x v="3"/>
    <x v="4"/>
    <n v="62492"/>
    <n v="59762.524902999998"/>
    <n v="-4.3677192232605799E-2"/>
    <n v="-2729.4750970000023"/>
    <n v="7450034.3051431719"/>
    <e v="#N/A"/>
    <n v="52"/>
    <n v="62000"/>
    <n v="51063.888888888883"/>
    <n v="72936.111111111109"/>
    <n v="1"/>
  </r>
  <r>
    <x v="52"/>
    <n v="1"/>
    <n v="1"/>
    <n v="1"/>
    <s v="PeMS2016"/>
    <x v="0"/>
    <x v="7"/>
    <x v="3"/>
    <x v="4"/>
    <n v="57525"/>
    <n v="52545.099365000002"/>
    <n v="-8.6569328726640582E-2"/>
    <n v="-4979.9006349999981"/>
    <n v="24799410.334473386"/>
    <e v="#N/A"/>
    <n v="53"/>
    <n v="58000"/>
    <n v="47270"/>
    <n v="68730"/>
    <n v="1"/>
  </r>
  <r>
    <x v="53"/>
    <n v="1"/>
    <n v="1"/>
    <n v="1"/>
    <s v="PeMS2016"/>
    <x v="0"/>
    <x v="7"/>
    <x v="4"/>
    <x v="5"/>
    <n v="54623"/>
    <n v="50143.667969000002"/>
    <n v="-8.2004504164912229E-2"/>
    <n v="-4479.3320309999981"/>
    <n v="20064415.443942569"/>
    <e v="#N/A"/>
    <n v="54"/>
    <n v="55000"/>
    <n v="44550"/>
    <n v="65450"/>
    <n v="1"/>
  </r>
  <r>
    <x v="54"/>
    <n v="1"/>
    <n v="1"/>
    <n v="1"/>
    <s v="PeMS2016"/>
    <x v="0"/>
    <x v="7"/>
    <x v="4"/>
    <x v="5"/>
    <n v="62787"/>
    <n v="55336.939940999997"/>
    <n v="-0.11865609216876105"/>
    <n v="-7450.0600590000031"/>
    <n v="55503394.882707126"/>
    <e v="#N/A"/>
    <n v="55"/>
    <n v="63000"/>
    <n v="51975"/>
    <n v="74025"/>
    <n v="1"/>
  </r>
  <r>
    <x v="55"/>
    <n v="1"/>
    <n v="1"/>
    <n v="1"/>
    <s v="Caltran"/>
    <x v="0"/>
    <x v="1"/>
    <x v="4"/>
    <x v="5"/>
    <n v="71153"/>
    <n v="64289.620848999999"/>
    <n v="-9.6459448666957104E-2"/>
    <n v="-6863.379151000001"/>
    <n v="47105973.370381497"/>
    <e v="#N/A"/>
    <n v="56"/>
    <n v="71000"/>
    <n v="59592.666666666664"/>
    <n v="82407.333333333343"/>
    <n v="1"/>
  </r>
  <r>
    <x v="56"/>
    <n v="1"/>
    <n v="1"/>
    <n v="1"/>
    <s v="PeMS2016"/>
    <x v="0"/>
    <x v="7"/>
    <x v="4"/>
    <x v="5"/>
    <n v="55363"/>
    <n v="51952.552979"/>
    <n v="-6.1601557375864702E-2"/>
    <n v="-3410.4470209999999"/>
    <n v="11631148.883047774"/>
    <e v="#N/A"/>
    <n v="57"/>
    <n v="55000"/>
    <n v="44550"/>
    <n v="65450"/>
    <n v="1"/>
  </r>
  <r>
    <x v="57"/>
    <n v="1"/>
    <n v="1"/>
    <n v="1"/>
    <s v="Caltran"/>
    <x v="0"/>
    <x v="7"/>
    <x v="4"/>
    <x v="5"/>
    <n v="65262"/>
    <n v="58607.228516000003"/>
    <n v="-0.10197008188532375"/>
    <n v="-6654.7714839999971"/>
    <n v="44285983.504259527"/>
    <e v="#N/A"/>
    <n v="58"/>
    <n v="65000"/>
    <n v="53950"/>
    <n v="76050"/>
    <n v="1"/>
  </r>
  <r>
    <x v="58"/>
    <n v="1"/>
    <n v="1"/>
    <n v="1"/>
    <s v="PeMS2016"/>
    <x v="0"/>
    <x v="7"/>
    <x v="4"/>
    <x v="5"/>
    <n v="57358"/>
    <n v="53578.282714000008"/>
    <n v="-6.5896950486418526E-2"/>
    <n v="-3779.7172859999919"/>
    <n v="14286262.762087144"/>
    <e v="#N/A"/>
    <n v="59"/>
    <n v="57000"/>
    <n v="46375.833333333328"/>
    <n v="67624.166666666672"/>
    <n v="1"/>
  </r>
  <r>
    <x v="59"/>
    <n v="1"/>
    <n v="1"/>
    <n v="1"/>
    <s v="PeMS2016"/>
    <x v="0"/>
    <x v="7"/>
    <x v="4"/>
    <x v="5"/>
    <n v="53689"/>
    <n v="56855.946776999997"/>
    <n v="5.8986883290804482E-2"/>
    <n v="3166.9467769999974"/>
    <n v="10029551.888350671"/>
    <e v="#N/A"/>
    <n v="60"/>
    <n v="54000"/>
    <n v="43605"/>
    <n v="64394.999999999993"/>
    <n v="1"/>
  </r>
  <r>
    <x v="60"/>
    <n v="1"/>
    <n v="1"/>
    <n v="1"/>
    <s v="Caltran"/>
    <x v="0"/>
    <x v="0"/>
    <x v="1"/>
    <x v="1"/>
    <n v="42674"/>
    <n v="43026.740722999995"/>
    <n v="8.265939986877191E-3"/>
    <n v="352.74072299999534"/>
    <n v="124426.01766255945"/>
    <e v="#N/A"/>
    <n v="61"/>
    <n v="43000"/>
    <n v="33798"/>
    <n v="52202"/>
    <n v="1"/>
  </r>
  <r>
    <x v="61"/>
    <n v="1"/>
    <n v="1"/>
    <n v="1"/>
    <s v="Caltran"/>
    <x v="0"/>
    <x v="7"/>
    <x v="0"/>
    <x v="6"/>
    <n v="56222"/>
    <n v="52806.280028000001"/>
    <n v="-6.0754152680445372E-2"/>
    <n v="-3415.719971999999"/>
    <n v="11667142.927119674"/>
    <e v="#N/A"/>
    <n v="62"/>
    <n v="56000"/>
    <n v="45453.333333333336"/>
    <n v="66546.666666666657"/>
    <n v="1"/>
  </r>
  <r>
    <x v="62"/>
    <n v="1"/>
    <n v="1"/>
    <n v="1"/>
    <s v="Caltran"/>
    <x v="0"/>
    <x v="1"/>
    <x v="0"/>
    <x v="6"/>
    <n v="53712"/>
    <n v="63557.515380000004"/>
    <n v="0.18330196939231458"/>
    <n v="9845.5153800000044"/>
    <n v="96934173.097816631"/>
    <e v="#N/A"/>
    <n v="63"/>
    <n v="54000"/>
    <n v="43605"/>
    <n v="64394.999999999993"/>
    <n v="1"/>
  </r>
  <r>
    <x v="63"/>
    <n v="1"/>
    <n v="1"/>
    <n v="1"/>
    <s v="Caltran"/>
    <x v="0"/>
    <x v="0"/>
    <x v="0"/>
    <x v="7"/>
    <n v="37734"/>
    <n v="40873.199219000002"/>
    <n v="8.3192855753432049E-2"/>
    <n v="3139.1992190000019"/>
    <n v="9854571.7365702223"/>
    <e v="#N/A"/>
    <n v="64"/>
    <n v="38000"/>
    <n v="29488"/>
    <n v="46512"/>
    <n v="1"/>
  </r>
  <r>
    <x v="64"/>
    <n v="1"/>
    <n v="1"/>
    <n v="1"/>
    <s v="PeMS2016"/>
    <x v="0"/>
    <x v="5"/>
    <x v="5"/>
    <x v="1"/>
    <n v="37337"/>
    <n v="37509.911375999996"/>
    <n v="4.6310998741194709E-3"/>
    <n v="172.91137599999638"/>
    <n v="29898.343950212125"/>
    <e v="#N/A"/>
    <n v="65"/>
    <n v="37000"/>
    <n v="28660.611111111113"/>
    <n v="45339.388888888891"/>
    <n v="1"/>
  </r>
  <r>
    <x v="65"/>
    <n v="1"/>
    <n v="1"/>
    <n v="1"/>
    <s v="PeMS2016"/>
    <x v="0"/>
    <x v="5"/>
    <x v="5"/>
    <x v="1"/>
    <n v="32510"/>
    <n v="31383.527466"/>
    <n v="-3.4650031805598336E-2"/>
    <n v="-1126.4725340000005"/>
    <n v="1268940.3698563823"/>
    <e v="#N/A"/>
    <n v="66"/>
    <n v="33000"/>
    <n v="25245"/>
    <n v="40754.999999999993"/>
    <n v="1"/>
  </r>
  <r>
    <x v="66"/>
    <n v="1"/>
    <n v="1"/>
    <n v="1"/>
    <s v="Caltran"/>
    <x v="0"/>
    <x v="5"/>
    <x v="5"/>
    <x v="1"/>
    <n v="39215"/>
    <n v="37115.869628"/>
    <n v="-5.3528761239321709E-2"/>
    <n v="-2099.1303719999996"/>
    <n v="4406348.3186528571"/>
    <e v="#N/A"/>
    <n v="67"/>
    <n v="39000"/>
    <n v="30361.5"/>
    <n v="47638.5"/>
    <n v="1"/>
  </r>
  <r>
    <x v="67"/>
    <n v="1"/>
    <n v="1"/>
    <n v="1"/>
    <s v="PeMS2016"/>
    <x v="0"/>
    <x v="5"/>
    <x v="5"/>
    <x v="1"/>
    <n v="30319"/>
    <n v="30360.235107"/>
    <n v="1.3600417889771954E-3"/>
    <n v="41.235107000000426"/>
    <n v="1700.3340493014841"/>
    <e v="#N/A"/>
    <n v="68"/>
    <n v="30000"/>
    <n v="22770"/>
    <n v="37230"/>
    <n v="1"/>
  </r>
  <r>
    <x v="68"/>
    <n v="1"/>
    <n v="1"/>
    <n v="1"/>
    <s v="Caltran"/>
    <x v="0"/>
    <x v="0"/>
    <x v="5"/>
    <x v="1"/>
    <n v="39527"/>
    <n v="42968.357908999998"/>
    <n v="8.7063473296733918E-2"/>
    <n v="3441.3579089999985"/>
    <n v="11842944.257836841"/>
    <e v="#N/A"/>
    <n v="69"/>
    <n v="40000"/>
    <n v="31240"/>
    <n v="48760"/>
    <n v="1"/>
  </r>
  <r>
    <x v="69"/>
    <n v="1"/>
    <n v="1"/>
    <n v="1"/>
    <s v="PeMS2016"/>
    <x v="0"/>
    <x v="5"/>
    <x v="5"/>
    <x v="1"/>
    <n v="30212"/>
    <n v="32677.409669000001"/>
    <n v="8.1603656461008978E-2"/>
    <n v="2465.4096690000006"/>
    <n v="6078244.8359986925"/>
    <e v="#N/A"/>
    <n v="70"/>
    <n v="30000"/>
    <n v="22770"/>
    <n v="37230"/>
    <n v="1"/>
  </r>
  <r>
    <x v="70"/>
    <n v="1"/>
    <n v="1"/>
    <n v="1"/>
    <s v="PeMS2016"/>
    <x v="0"/>
    <x v="5"/>
    <x v="5"/>
    <x v="1"/>
    <n v="30345"/>
    <n v="32677.409669000001"/>
    <n v="7.6863063733728865E-2"/>
    <n v="2332.4096690000006"/>
    <n v="5440134.8640446924"/>
    <e v="#N/A"/>
    <n v="71"/>
    <n v="30000"/>
    <n v="22770"/>
    <n v="37230"/>
    <n v="1"/>
  </r>
  <r>
    <x v="71"/>
    <n v="1"/>
    <n v="1"/>
    <n v="1"/>
    <s v="PeMS2016"/>
    <x v="0"/>
    <x v="5"/>
    <x v="5"/>
    <x v="1"/>
    <n v="36142"/>
    <n v="37044.159912000003"/>
    <n v="2.4961538155055196E-2"/>
    <n v="902.15991200000281"/>
    <n v="813892.50681985286"/>
    <e v="#N/A"/>
    <n v="72"/>
    <n v="36000"/>
    <n v="27815.999999999996"/>
    <n v="44184"/>
    <n v="1"/>
  </r>
  <r>
    <x v="72"/>
    <n v="1"/>
    <n v="1"/>
    <n v="1"/>
    <s v="Caltran"/>
    <x v="0"/>
    <x v="5"/>
    <x v="5"/>
    <x v="1"/>
    <n v="32989"/>
    <n v="37044.159912000003"/>
    <n v="0.1229246085664919"/>
    <n v="4055.1599120000028"/>
    <n v="16444321.91189187"/>
    <e v="#N/A"/>
    <n v="73"/>
    <n v="33000"/>
    <n v="25245"/>
    <n v="40754.999999999993"/>
    <n v="1"/>
  </r>
  <r>
    <x v="73"/>
    <n v="1"/>
    <n v="1"/>
    <n v="1"/>
    <s v="PeMS2016"/>
    <x v="0"/>
    <x v="5"/>
    <x v="5"/>
    <x v="1"/>
    <n v="35767"/>
    <n v="33323.1875"/>
    <n v="-6.8325900970167996E-2"/>
    <n v="-2443.8125"/>
    <n v="5972219.53515625"/>
    <e v="#N/A"/>
    <n v="74"/>
    <n v="36000"/>
    <n v="27815.999999999996"/>
    <n v="44184"/>
    <n v="1"/>
  </r>
  <r>
    <x v="74"/>
    <n v="1"/>
    <n v="1"/>
    <n v="1"/>
    <s v="Caltran"/>
    <x v="0"/>
    <x v="0"/>
    <x v="5"/>
    <x v="1"/>
    <n v="37504"/>
    <n v="41904.077147999997"/>
    <n v="0.11732287617320813"/>
    <n v="4400.0771479999967"/>
    <n v="19360678.908351786"/>
    <e v="#N/A"/>
    <n v="75"/>
    <n v="38000"/>
    <n v="29488"/>
    <n v="46512"/>
    <n v="1"/>
  </r>
  <r>
    <x v="75"/>
    <n v="1"/>
    <n v="1"/>
    <n v="1"/>
    <s v="PeMS2016"/>
    <x v="0"/>
    <x v="5"/>
    <x v="5"/>
    <x v="1"/>
    <n v="36023"/>
    <n v="35309.215086999997"/>
    <n v="-1.9814699303222993E-2"/>
    <n v="-713.78491300000314"/>
    <n v="509488.90202642203"/>
    <e v="#N/A"/>
    <n v="76"/>
    <n v="36000"/>
    <n v="27815.999999999996"/>
    <n v="44184"/>
    <n v="1"/>
  </r>
  <r>
    <x v="76"/>
    <n v="1"/>
    <n v="1"/>
    <n v="1"/>
    <s v="Caltran"/>
    <x v="0"/>
    <x v="0"/>
    <x v="5"/>
    <x v="1"/>
    <n v="43256"/>
    <n v="41651.864746000007"/>
    <n v="-3.7084687765858937E-2"/>
    <n v="-1604.1352539999934"/>
    <n v="2573249.9131256235"/>
    <e v="#N/A"/>
    <n v="77"/>
    <n v="43000"/>
    <n v="33798"/>
    <n v="52202"/>
    <n v="1"/>
  </r>
  <r>
    <x v="77"/>
    <n v="1"/>
    <n v="1"/>
    <n v="1"/>
    <s v="PeMS2016"/>
    <x v="0"/>
    <x v="5"/>
    <x v="5"/>
    <x v="1"/>
    <n v="40336"/>
    <n v="38501.084961"/>
    <n v="-4.549075364438715E-2"/>
    <n v="-1834.9150389999995"/>
    <n v="3366913.2003483698"/>
    <e v="#N/A"/>
    <n v="78"/>
    <n v="40000"/>
    <n v="31240"/>
    <n v="48760"/>
    <n v="1"/>
  </r>
  <r>
    <x v="78"/>
    <n v="1"/>
    <n v="1"/>
    <n v="1"/>
    <s v="Caltran"/>
    <x v="0"/>
    <x v="0"/>
    <x v="5"/>
    <x v="1"/>
    <n v="46982"/>
    <n v="45716.105224999999"/>
    <n v="-2.6944250457622054E-2"/>
    <n v="-1265.8947750000007"/>
    <n v="1602489.5813723023"/>
    <e v="#N/A"/>
    <n v="79"/>
    <n v="47000"/>
    <n v="37346.722222222226"/>
    <n v="56653.277777777774"/>
    <n v="1"/>
  </r>
  <r>
    <x v="79"/>
    <n v="1"/>
    <n v="1"/>
    <n v="1"/>
    <s v="Caltran"/>
    <x v="0"/>
    <x v="7"/>
    <x v="1"/>
    <x v="6"/>
    <n v="57418"/>
    <n v="54182.286620999999"/>
    <n v="-5.6353641349402683E-2"/>
    <n v="-3235.7133790000007"/>
    <n v="10469841.071039602"/>
    <e v="#N/A"/>
    <n v="80"/>
    <n v="57000"/>
    <n v="46375.833333333328"/>
    <n v="67624.166666666672"/>
    <n v="1"/>
  </r>
  <r>
    <x v="80"/>
    <n v="1"/>
    <n v="1"/>
    <n v="1"/>
    <s v="PeMS2016"/>
    <x v="0"/>
    <x v="0"/>
    <x v="1"/>
    <x v="6"/>
    <n v="53861"/>
    <n v="46425.361815999997"/>
    <n v="-0.13805236040920155"/>
    <n v="-7435.6381840000031"/>
    <n v="55288715.203358866"/>
    <e v="#N/A"/>
    <n v="81"/>
    <n v="54000"/>
    <n v="43605"/>
    <n v="64394.999999999993"/>
    <n v="1"/>
  </r>
  <r>
    <x v="81"/>
    <n v="1"/>
    <n v="1"/>
    <n v="1"/>
    <s v="PeMS2016"/>
    <x v="0"/>
    <x v="7"/>
    <x v="1"/>
    <x v="6"/>
    <n v="60968"/>
    <n v="51366.133301999995"/>
    <n v="-0.15749026863272542"/>
    <n v="-9601.8666980000053"/>
    <n v="92195844.086161524"/>
    <e v="#N/A"/>
    <n v="82"/>
    <n v="61000"/>
    <n v="50121.666666666664"/>
    <n v="71878.333333333328"/>
    <n v="1"/>
  </r>
  <r>
    <x v="82"/>
    <n v="1"/>
    <n v="1"/>
    <n v="1"/>
    <s v="Caltran"/>
    <x v="0"/>
    <x v="7"/>
    <x v="1"/>
    <x v="6"/>
    <n v="68659"/>
    <n v="59101.780274000004"/>
    <n v="-0.13919835310738571"/>
    <n v="-9557.2197259999957"/>
    <n v="91340448.89104344"/>
    <e v="#N/A"/>
    <n v="83"/>
    <n v="69000"/>
    <n v="57684"/>
    <n v="80316"/>
    <n v="1"/>
  </r>
  <r>
    <x v="83"/>
    <n v="1"/>
    <n v="1"/>
    <n v="1"/>
    <s v="PeMS2016"/>
    <x v="0"/>
    <x v="7"/>
    <x v="1"/>
    <x v="8"/>
    <n v="64676"/>
    <n v="54854.111815999997"/>
    <n v="-0.15186295046075826"/>
    <n v="-9821.8881840000031"/>
    <n v="96469487.49899888"/>
    <e v="#N/A"/>
    <n v="84"/>
    <n v="65000"/>
    <n v="53950"/>
    <n v="76050"/>
    <n v="1"/>
  </r>
  <r>
    <x v="84"/>
    <n v="1"/>
    <n v="1"/>
    <n v="1"/>
    <s v="Caltran"/>
    <x v="0"/>
    <x v="1"/>
    <x v="1"/>
    <x v="8"/>
    <n v="73385"/>
    <n v="62128.381346999988"/>
    <n v="-0.1533912741432174"/>
    <n v="-11256.618653000012"/>
    <n v="126711463.49906781"/>
    <e v="#N/A"/>
    <n v="85"/>
    <n v="73000"/>
    <n v="61466"/>
    <n v="84534"/>
    <n v="1"/>
  </r>
  <r>
    <x v="85"/>
    <n v="1"/>
    <n v="1"/>
    <n v="1"/>
    <s v="Caltran"/>
    <x v="0"/>
    <x v="0"/>
    <x v="1"/>
    <x v="9"/>
    <n v="54044"/>
    <n v="44762.160398999993"/>
    <n v="-0.17174597737029096"/>
    <n v="-9281.839601000007"/>
    <n v="86152546.378691971"/>
    <e v="#N/A"/>
    <n v="86"/>
    <n v="54000"/>
    <n v="43605"/>
    <n v="64394.999999999993"/>
    <n v="1"/>
  </r>
  <r>
    <x v="86"/>
    <n v="1"/>
    <n v="1"/>
    <n v="1"/>
    <s v="Caltran"/>
    <x v="0"/>
    <x v="0"/>
    <x v="0"/>
    <x v="7"/>
    <n v="40655"/>
    <n v="44789.526123999996"/>
    <n v="0.10169785079326021"/>
    <n v="4134.5261239999963"/>
    <n v="17094306.270038433"/>
    <e v="#N/A"/>
    <n v="87"/>
    <n v="41000"/>
    <n v="32089.333333333332"/>
    <n v="49910.666666666672"/>
    <n v="1"/>
  </r>
  <r>
    <x v="87"/>
    <n v="1"/>
    <n v="1"/>
    <n v="1"/>
    <s v="Caltran"/>
    <x v="0"/>
    <x v="0"/>
    <x v="0"/>
    <x v="7"/>
    <n v="41819"/>
    <n v="46253.482421000001"/>
    <n v="0.10603989624333443"/>
    <n v="4434.4824210000006"/>
    <n v="19664634.342158027"/>
    <e v="#N/A"/>
    <n v="88"/>
    <n v="42000"/>
    <n v="32953.666666666672"/>
    <n v="51046.333333333328"/>
    <n v="1"/>
  </r>
  <r>
    <x v="88"/>
    <n v="1"/>
    <n v="1"/>
    <n v="1"/>
    <s v="Caltran"/>
    <x v="0"/>
    <x v="7"/>
    <x v="0"/>
    <x v="1"/>
    <n v="44548"/>
    <n v="54889.263184000003"/>
    <n v="0.23213754116907603"/>
    <n v="10341.263184000003"/>
    <n v="106941724.24075389"/>
    <e v="#N/A"/>
    <n v="89"/>
    <n v="45000"/>
    <n v="35595"/>
    <n v="54405"/>
    <n v="0"/>
  </r>
  <r>
    <x v="89"/>
    <n v="1"/>
    <n v="1"/>
    <n v="1"/>
    <s v="Caltran"/>
    <x v="0"/>
    <x v="7"/>
    <x v="0"/>
    <x v="7"/>
    <n v="44181"/>
    <n v="54889.263184000003"/>
    <n v="0.24237258513840798"/>
    <n v="10708.263184000003"/>
    <n v="114666900.41780989"/>
    <e v="#N/A"/>
    <n v="90"/>
    <n v="44000"/>
    <n v="34694"/>
    <n v="53306"/>
    <n v="0"/>
  </r>
  <r>
    <x v="90"/>
    <n v="1"/>
    <n v="1"/>
    <n v="1"/>
    <s v="PeMS2016"/>
    <x v="0"/>
    <x v="7"/>
    <x v="5"/>
    <x v="1"/>
    <n v="41779"/>
    <n v="53140.517088999994"/>
    <n v="0.27194325113095075"/>
    <n v="11361.517088999994"/>
    <n v="129084070.56363888"/>
    <e v="#N/A"/>
    <n v="91"/>
    <n v="42000"/>
    <n v="32953.666666666672"/>
    <n v="51046.333333333328"/>
    <n v="0"/>
  </r>
  <r>
    <x v="91"/>
    <n v="1"/>
    <n v="1"/>
    <n v="1"/>
    <s v="Caltran"/>
    <x v="0"/>
    <x v="1"/>
    <x v="5"/>
    <x v="1"/>
    <n v="52580"/>
    <n v="66244.214842999994"/>
    <n v="0.25987475928109527"/>
    <n v="13664.214842999994"/>
    <n v="186710767.27566135"/>
    <e v="#N/A"/>
    <n v="92"/>
    <n v="53000"/>
    <n v="42665"/>
    <n v="63335"/>
    <n v="0"/>
  </r>
  <r>
    <x v="92"/>
    <n v="1"/>
    <n v="1"/>
    <n v="1"/>
    <s v="Caltran"/>
    <x v="0"/>
    <x v="1"/>
    <x v="5"/>
    <x v="1"/>
    <n v="52138"/>
    <n v="66244.214842999994"/>
    <n v="0.2705553500901452"/>
    <n v="14106.214842999994"/>
    <n v="198985297.19687337"/>
    <e v="#N/A"/>
    <n v="93"/>
    <n v="52000"/>
    <n v="41810.888888888891"/>
    <n v="62189.111111111109"/>
    <n v="0"/>
  </r>
  <r>
    <x v="93"/>
    <n v="1"/>
    <n v="1"/>
    <n v="1"/>
    <s v="Caltran"/>
    <x v="0"/>
    <x v="1"/>
    <x v="5"/>
    <x v="1"/>
    <n v="55889"/>
    <n v="68804.772949999999"/>
    <n v="0.2310968696881317"/>
    <n v="12915.772949999999"/>
    <n v="166817190.89595166"/>
    <e v="#N/A"/>
    <n v="94"/>
    <n v="56000"/>
    <n v="45453.333333333336"/>
    <n v="66546.666666666657"/>
    <n v="0"/>
  </r>
  <r>
    <x v="94"/>
    <n v="1"/>
    <n v="1"/>
    <n v="1"/>
    <s v="PeMS2016"/>
    <x v="0"/>
    <x v="1"/>
    <x v="5"/>
    <x v="1"/>
    <n v="55839"/>
    <n v="68804.772949999999"/>
    <n v="0.23219923261519715"/>
    <n v="12965.772949999999"/>
    <n v="168111268.19095168"/>
    <e v="#N/A"/>
    <n v="95"/>
    <n v="56000"/>
    <n v="45453.333333333336"/>
    <n v="66546.666666666657"/>
    <n v="0"/>
  </r>
  <r>
    <x v="95"/>
    <n v="1"/>
    <n v="1"/>
    <n v="1"/>
    <s v="PeMS2016"/>
    <x v="0"/>
    <x v="0"/>
    <x v="5"/>
    <x v="1"/>
    <n v="44323"/>
    <n v="40157.910155999998"/>
    <n v="-9.3971298061954367E-2"/>
    <n v="-4165.0898440000019"/>
    <n v="17347973.40859196"/>
    <e v="#N/A"/>
    <n v="96"/>
    <n v="44000"/>
    <n v="34694"/>
    <n v="53306"/>
    <n v="1"/>
  </r>
  <r>
    <x v="96"/>
    <n v="1"/>
    <n v="1"/>
    <n v="1"/>
    <s v="Caltran"/>
    <x v="0"/>
    <x v="1"/>
    <x v="5"/>
    <x v="1"/>
    <n v="56148"/>
    <n v="61263.683593000002"/>
    <n v="9.1110700167414738E-2"/>
    <n v="5115.6835930000016"/>
    <n v="26170218.623689406"/>
    <e v="#N/A"/>
    <n v="97"/>
    <n v="56000"/>
    <n v="45453.333333333336"/>
    <n v="66546.666666666657"/>
    <n v="1"/>
  </r>
  <r>
    <x v="97"/>
    <n v="1"/>
    <n v="1"/>
    <n v="1"/>
    <s v="Caltran"/>
    <x v="0"/>
    <x v="1"/>
    <x v="5"/>
    <x v="1"/>
    <n v="59604"/>
    <n v="61263.683593000002"/>
    <n v="2.7845171347560482E-2"/>
    <n v="1659.6835930000016"/>
    <n v="2754549.6288733948"/>
    <e v="#N/A"/>
    <n v="98"/>
    <n v="60000"/>
    <n v="49200.000000000007"/>
    <n v="70800"/>
    <n v="1"/>
  </r>
  <r>
    <x v="98"/>
    <n v="1"/>
    <n v="1"/>
    <n v="1"/>
    <s v="PeMS2016"/>
    <x v="0"/>
    <x v="1"/>
    <x v="5"/>
    <x v="1"/>
    <n v="66386"/>
    <n v="68262.208008000001"/>
    <n v="2.8262103576055297E-2"/>
    <n v="1876.2080080000014"/>
    <n v="3520156.4892833335"/>
    <e v="#N/A"/>
    <n v="99"/>
    <n v="66000"/>
    <n v="54867.999999999993"/>
    <n v="77132"/>
    <n v="1"/>
  </r>
  <r>
    <x v="99"/>
    <n v="1"/>
    <n v="1"/>
    <n v="1"/>
    <s v="PeMS2016"/>
    <x v="0"/>
    <x v="6"/>
    <x v="5"/>
    <x v="1"/>
    <n v="26878"/>
    <n v="29674.674072000005"/>
    <n v="0.10405067609197127"/>
    <n v="2796.6740720000053"/>
    <n v="7821385.8649970908"/>
    <e v="#N/A"/>
    <n v="100"/>
    <n v="27000"/>
    <n v="20250"/>
    <n v="33750"/>
    <n v="1"/>
  </r>
  <r>
    <x v="100"/>
    <n v="1"/>
    <n v="1"/>
    <n v="1"/>
    <s v="PeMS2016"/>
    <x v="0"/>
    <x v="0"/>
    <x v="5"/>
    <x v="1"/>
    <n v="44593"/>
    <n v="49271.727293999997"/>
    <n v="0.10492066678626677"/>
    <n v="4678.7272939999966"/>
    <n v="21890489.091620531"/>
    <e v="#N/A"/>
    <n v="101"/>
    <n v="45000"/>
    <n v="35595"/>
    <n v="54405"/>
    <n v="1"/>
  </r>
  <r>
    <x v="101"/>
    <n v="1"/>
    <n v="1"/>
    <n v="1"/>
    <s v="PeMS2016"/>
    <x v="0"/>
    <x v="5"/>
    <x v="5"/>
    <x v="1"/>
    <n v="37175"/>
    <n v="34338.786865999995"/>
    <n v="-7.6293561102891871E-2"/>
    <n v="-2836.2131340000051"/>
    <n v="8044104.9414741304"/>
    <e v="#N/A"/>
    <n v="102"/>
    <n v="37000"/>
    <n v="28660.611111111113"/>
    <n v="45339.388888888891"/>
    <n v="1"/>
  </r>
  <r>
    <x v="102"/>
    <n v="1"/>
    <n v="1"/>
    <n v="1"/>
    <s v="PeMS2016"/>
    <x v="0"/>
    <x v="0"/>
    <x v="5"/>
    <x v="1"/>
    <n v="43400"/>
    <n v="41379.889770000002"/>
    <n v="-4.6546318663594488E-2"/>
    <n v="-2020.1102299999984"/>
    <n v="4080845.3413506467"/>
    <e v="#N/A"/>
    <n v="103"/>
    <n v="43000"/>
    <n v="33798"/>
    <n v="52202"/>
    <n v="1"/>
  </r>
  <r>
    <x v="103"/>
    <n v="1"/>
    <n v="1"/>
    <n v="1"/>
    <s v="PeMS2016"/>
    <x v="0"/>
    <x v="5"/>
    <x v="5"/>
    <x v="1"/>
    <n v="36501"/>
    <n v="34733.043335000002"/>
    <n v="-4.8435841894742593E-2"/>
    <n v="-1767.9566649999979"/>
    <n v="3125670.7693179147"/>
    <e v="#N/A"/>
    <n v="104"/>
    <n v="37000"/>
    <n v="28660.611111111113"/>
    <n v="45339.388888888891"/>
    <n v="1"/>
  </r>
  <r>
    <x v="104"/>
    <n v="1"/>
    <n v="1"/>
    <n v="1"/>
    <s v="PeMS2016"/>
    <x v="0"/>
    <x v="7"/>
    <x v="1"/>
    <x v="1"/>
    <n v="55871"/>
    <n v="52177.149414"/>
    <n v="-6.6113915734459794E-2"/>
    <n v="-3693.8505860000005"/>
    <n v="13644532.151692547"/>
    <e v="#N/A"/>
    <n v="105"/>
    <n v="56000"/>
    <n v="45453.333333333336"/>
    <n v="66546.666666666657"/>
    <n v="1"/>
  </r>
  <r>
    <x v="105"/>
    <n v="1"/>
    <n v="1"/>
    <n v="1"/>
    <s v="PeMS2016"/>
    <x v="0"/>
    <x v="1"/>
    <x v="1"/>
    <x v="1"/>
    <n v="56453"/>
    <n v="60498.271729"/>
    <n v="7.1657338476254662E-2"/>
    <n v="4045.2717290000001"/>
    <n v="16364223.361446651"/>
    <e v="#N/A"/>
    <n v="106"/>
    <n v="56000"/>
    <n v="45453.333333333336"/>
    <n v="66546.666666666657"/>
    <n v="1"/>
  </r>
  <r>
    <x v="106"/>
    <n v="1"/>
    <n v="1"/>
    <n v="1"/>
    <s v="PeMS2016"/>
    <x v="0"/>
    <x v="4"/>
    <x v="5"/>
    <x v="1"/>
    <n v="93311"/>
    <n v="97528.432373000003"/>
    <n v="4.5197590562741752E-2"/>
    <n v="4217.4323730000033"/>
    <n v="17786735.820828438"/>
    <e v="#N/A"/>
    <n v="107"/>
    <n v="93000"/>
    <n v="80259"/>
    <n v="105741"/>
    <n v="1"/>
  </r>
  <r>
    <x v="107"/>
    <n v="1"/>
    <n v="1"/>
    <n v="1"/>
    <s v="PeMS2016"/>
    <x v="0"/>
    <x v="8"/>
    <x v="5"/>
    <x v="1"/>
    <n v="103793"/>
    <n v="109237.30957000001"/>
    <n v="5.2453533186245904E-2"/>
    <n v="5444.3095700000122"/>
    <n v="29640506.693993717"/>
    <e v="#N/A"/>
    <n v="108"/>
    <n v="104000"/>
    <n v="90066.476190476198"/>
    <n v="117933.5238095238"/>
    <n v="1"/>
  </r>
  <r>
    <x v="108"/>
    <n v="1"/>
    <n v="1"/>
    <n v="1"/>
    <s v="PeMS2016"/>
    <x v="0"/>
    <x v="1"/>
    <x v="5"/>
    <x v="1"/>
    <n v="65122"/>
    <n v="65099.466308000003"/>
    <n v="-3.4602272657469069E-4"/>
    <n v="-22.533691999997245"/>
    <n v="507.76727515073986"/>
    <e v="#N/A"/>
    <n v="109"/>
    <n v="65000"/>
    <n v="53950"/>
    <n v="76050"/>
    <n v="1"/>
  </r>
  <r>
    <x v="109"/>
    <n v="1"/>
    <n v="1"/>
    <n v="1"/>
    <s v="PeMS2016"/>
    <x v="0"/>
    <x v="3"/>
    <x v="5"/>
    <x v="1"/>
    <n v="80552"/>
    <n v="89780.255858999997"/>
    <n v="0.1145627155005462"/>
    <n v="9228.2558589999971"/>
    <n v="85160706.199167773"/>
    <e v="#N/A"/>
    <n v="110"/>
    <n v="81000"/>
    <n v="69201"/>
    <n v="92799"/>
    <n v="1"/>
  </r>
  <r>
    <x v="110"/>
    <n v="1"/>
    <n v="1"/>
    <n v="1"/>
    <s v="PeMS2016"/>
    <x v="0"/>
    <x v="2"/>
    <x v="5"/>
    <x v="1"/>
    <n v="73380"/>
    <n v="71079.908934999999"/>
    <n v="-3.1344931384573504E-2"/>
    <n v="-2300.0910650000005"/>
    <n v="5290418.9072928363"/>
    <e v="#N/A"/>
    <n v="111"/>
    <n v="73000"/>
    <n v="61466"/>
    <n v="84534"/>
    <n v="1"/>
  </r>
  <r>
    <x v="111"/>
    <n v="1"/>
    <n v="1"/>
    <n v="1"/>
    <s v="PeMS2016"/>
    <x v="0"/>
    <x v="2"/>
    <x v="5"/>
    <x v="1"/>
    <n v="74450"/>
    <n v="70983.138185000003"/>
    <n v="-4.656631047683002E-2"/>
    <n v="-3466.8618149999966"/>
    <n v="12019130.84430507"/>
    <e v="#N/A"/>
    <n v="112"/>
    <n v="74000"/>
    <n v="62456"/>
    <n v="85544"/>
    <n v="1"/>
  </r>
  <r>
    <x v="112"/>
    <n v="1"/>
    <n v="1"/>
    <n v="1"/>
    <s v="PeMS2016"/>
    <x v="0"/>
    <x v="1"/>
    <x v="5"/>
    <x v="1"/>
    <n v="64571"/>
    <n v="65203.155273999997"/>
    <n v="9.7900802837187495E-3"/>
    <n v="632.15527399999701"/>
    <n v="399620.29044601129"/>
    <e v="#N/A"/>
    <n v="113"/>
    <n v="65000"/>
    <n v="53950"/>
    <n v="76050"/>
    <n v="1"/>
  </r>
  <r>
    <x v="113"/>
    <n v="1"/>
    <n v="1"/>
    <n v="1"/>
    <s v="Caltran"/>
    <x v="0"/>
    <x v="2"/>
    <x v="5"/>
    <x v="1"/>
    <n v="62798"/>
    <n v="72327.478027999998"/>
    <n v="0.15174811344310335"/>
    <n v="9529.4780279999977"/>
    <n v="90810951.486134723"/>
    <e v="#N/A"/>
    <n v="114"/>
    <n v="63000"/>
    <n v="51975"/>
    <n v="74025"/>
    <n v="1"/>
  </r>
  <r>
    <x v="114"/>
    <n v="1"/>
    <n v="4"/>
    <n v="1"/>
    <s v="SANDAG"/>
    <x v="0"/>
    <x v="9"/>
    <x v="2"/>
    <x v="9"/>
    <n v="4818"/>
    <n v="6891.1660460000003"/>
    <n v="0.43029598298048999"/>
    <n v="2073.1660460000003"/>
    <n v="4298017.4542872757"/>
    <e v="#N/A"/>
    <n v="115"/>
    <n v="5000"/>
    <n v="2625"/>
    <n v="7375"/>
    <n v="1"/>
  </r>
  <r>
    <x v="115"/>
    <n v="1"/>
    <n v="4"/>
    <n v="1"/>
    <s v="SANDAG"/>
    <x v="0"/>
    <x v="9"/>
    <x v="2"/>
    <x v="9"/>
    <n v="6412"/>
    <n v="7365.8328850000007"/>
    <n v="0.14875746802869627"/>
    <n v="953.83288500000072"/>
    <n v="909797.17250742461"/>
    <e v="#N/A"/>
    <n v="116"/>
    <n v="6000"/>
    <n v="3360.0000000000005"/>
    <n v="8640"/>
    <n v="1"/>
  </r>
  <r>
    <x v="116"/>
    <n v="1"/>
    <n v="4"/>
    <n v="1"/>
    <s v="SANDAG"/>
    <x v="0"/>
    <x v="9"/>
    <x v="2"/>
    <x v="9"/>
    <n v="10237"/>
    <n v="8935.8795170000012"/>
    <n v="-0.12709978343264616"/>
    <n v="-1301.1204829999988"/>
    <n v="1692914.5112821502"/>
    <e v="#N/A"/>
    <n v="117"/>
    <n v="10000"/>
    <n v="6410"/>
    <n v="13590"/>
    <n v="1"/>
  </r>
  <r>
    <x v="117"/>
    <n v="1"/>
    <n v="4"/>
    <n v="1"/>
    <s v="SANDAG"/>
    <x v="0"/>
    <x v="10"/>
    <x v="2"/>
    <x v="9"/>
    <n v="14591"/>
    <n v="12226.755187000001"/>
    <n v="-0.16203446048934267"/>
    <n v="-2364.2448129999993"/>
    <n v="5589653.5357974023"/>
    <e v="#N/A"/>
    <n v="118"/>
    <n v="15000"/>
    <n v="10455.000000000002"/>
    <n v="19545"/>
    <n v="1"/>
  </r>
  <r>
    <x v="118"/>
    <n v="1"/>
    <n v="4"/>
    <n v="1"/>
    <s v="SANDAG"/>
    <x v="0"/>
    <x v="10"/>
    <x v="2"/>
    <x v="6"/>
    <n v="17200"/>
    <n v="14132.415283999999"/>
    <n v="-0.1783479486046512"/>
    <n v="-3067.5847160000012"/>
    <n v="9410075.9898368083"/>
    <e v="#N/A"/>
    <n v="119"/>
    <n v="17000"/>
    <n v="12070"/>
    <n v="21930"/>
    <n v="1"/>
  </r>
  <r>
    <x v="119"/>
    <n v="1"/>
    <n v="4"/>
    <n v="1"/>
    <s v="SANDAG"/>
    <x v="0"/>
    <x v="10"/>
    <x v="2"/>
    <x v="6"/>
    <n v="19075"/>
    <n v="17268.315063000002"/>
    <n v="-9.4714806657929085E-2"/>
    <n v="-1806.6849369999982"/>
    <n v="3264110.4615826872"/>
    <e v="#N/A"/>
    <n v="120"/>
    <n v="19000"/>
    <n v="13680"/>
    <n v="24320"/>
    <n v="1"/>
  </r>
  <r>
    <x v="120"/>
    <n v="1"/>
    <n v="1"/>
    <n v="1"/>
    <s v="Caltran"/>
    <x v="0"/>
    <x v="7"/>
    <x v="1"/>
    <x v="6"/>
    <n v="55161"/>
    <n v="56192.870849999999"/>
    <n v="1.870652906945125E-2"/>
    <n v="1031.8708499999993"/>
    <n v="1064757.4510797211"/>
    <e v="#N/A"/>
    <n v="121"/>
    <n v="55000"/>
    <n v="44550"/>
    <n v="65450"/>
    <n v="1"/>
  </r>
  <r>
    <x v="121"/>
    <n v="1"/>
    <n v="1"/>
    <n v="1"/>
    <s v="PeMS2016"/>
    <x v="0"/>
    <x v="0"/>
    <x v="1"/>
    <x v="6"/>
    <n v="47179"/>
    <n v="47331.456787999996"/>
    <n v="3.2314544182792115E-3"/>
    <n v="152.45678799999587"/>
    <n v="23243.072207275683"/>
    <e v="#N/A"/>
    <n v="122"/>
    <n v="47000"/>
    <n v="37346.722222222226"/>
    <n v="56653.277777777774"/>
    <n v="1"/>
  </r>
  <r>
    <x v="122"/>
    <n v="1"/>
    <n v="1"/>
    <n v="1"/>
    <s v="PeMS2016"/>
    <x v="0"/>
    <x v="0"/>
    <x v="1"/>
    <x v="6"/>
    <n v="49064"/>
    <n v="46543.025634999998"/>
    <n v="-5.1381346098972824E-2"/>
    <n v="-2520.9743650000019"/>
    <n v="6355311.7489871625"/>
    <e v="#N/A"/>
    <n v="123"/>
    <n v="49000"/>
    <n v="39126.5"/>
    <n v="58873.5"/>
    <n v="1"/>
  </r>
  <r>
    <x v="123"/>
    <n v="1"/>
    <n v="1"/>
    <n v="1"/>
    <s v="PeMS2016"/>
    <x v="0"/>
    <x v="1"/>
    <x v="0"/>
    <x v="0"/>
    <n v="54401"/>
    <n v="60128.536376999997"/>
    <n v="0.10528365980404764"/>
    <n v="5727.5363769999967"/>
    <n v="32804672.949858248"/>
    <e v="#N/A"/>
    <n v="124"/>
    <n v="54000"/>
    <n v="43605"/>
    <n v="64394.999999999993"/>
    <n v="1"/>
  </r>
  <r>
    <x v="124"/>
    <n v="1"/>
    <n v="1"/>
    <n v="1"/>
    <s v="PeMS2016"/>
    <x v="0"/>
    <x v="1"/>
    <x v="0"/>
    <x v="0"/>
    <n v="67253"/>
    <n v="60128.536376999997"/>
    <n v="-0.10593525378793511"/>
    <n v="-7124.4636230000033"/>
    <n v="50757981.915450335"/>
    <e v="#N/A"/>
    <n v="125"/>
    <n v="67000"/>
    <n v="55803.555555555555"/>
    <n v="78196.444444444453"/>
    <n v="1"/>
  </r>
  <r>
    <x v="125"/>
    <n v="1"/>
    <n v="1"/>
    <n v="1"/>
    <s v="PeMS2016"/>
    <x v="0"/>
    <x v="2"/>
    <x v="0"/>
    <x v="6"/>
    <n v="68140"/>
    <n v="73767.939209000004"/>
    <n v="8.2593765908423933E-2"/>
    <n v="5627.9392090000038"/>
    <n v="31673699.740199588"/>
    <e v="#N/A"/>
    <n v="126"/>
    <n v="68000"/>
    <n v="56712"/>
    <n v="79288"/>
    <n v="1"/>
  </r>
  <r>
    <x v="126"/>
    <n v="1"/>
    <n v="1"/>
    <n v="1"/>
    <s v="Caltran"/>
    <x v="0"/>
    <x v="4"/>
    <x v="0"/>
    <x v="10"/>
    <n v="91937"/>
    <n v="98270.107910000006"/>
    <n v="6.8885300912581604E-2"/>
    <n v="6333.1079100000061"/>
    <n v="40108255.799704649"/>
    <e v="#N/A"/>
    <n v="127"/>
    <n v="92000"/>
    <n v="79355.111111111109"/>
    <n v="104644.88888888889"/>
    <n v="1"/>
  </r>
  <r>
    <x v="127"/>
    <n v="1"/>
    <n v="1"/>
    <n v="1"/>
    <s v="PeMS2016"/>
    <x v="0"/>
    <x v="5"/>
    <x v="0"/>
    <x v="10"/>
    <n v="40172"/>
    <n v="37996.839598999999"/>
    <n v="-5.4146181444787445E-2"/>
    <n v="-2175.160401000001"/>
    <n v="4731322.7700784849"/>
    <e v="#N/A"/>
    <n v="128"/>
    <n v="40000"/>
    <n v="31240"/>
    <n v="48760"/>
    <n v="1"/>
  </r>
  <r>
    <x v="128"/>
    <n v="1"/>
    <n v="1"/>
    <n v="1"/>
    <s v="PeMS2016"/>
    <x v="0"/>
    <x v="5"/>
    <x v="0"/>
    <x v="10"/>
    <n v="40704"/>
    <n v="39392.169311999998"/>
    <n v="-3.2228544811320758E-2"/>
    <n v="-1311.8306880000018"/>
    <n v="1720899.7539785581"/>
    <e v="#N/A"/>
    <n v="129"/>
    <n v="41000"/>
    <n v="32089.333333333332"/>
    <n v="49910.666666666672"/>
    <n v="1"/>
  </r>
  <r>
    <x v="129"/>
    <n v="1"/>
    <n v="1"/>
    <n v="1"/>
    <s v="PeMS2016"/>
    <x v="0"/>
    <x v="0"/>
    <x v="0"/>
    <x v="10"/>
    <n v="50320"/>
    <n v="42203.840820000005"/>
    <n v="-0.16129092170111281"/>
    <n v="-8116.1591799999951"/>
    <n v="65872039.835098192"/>
    <e v="#N/A"/>
    <n v="130"/>
    <n v="50000"/>
    <n v="40050"/>
    <n v="59950"/>
    <n v="1"/>
  </r>
  <r>
    <x v="130"/>
    <n v="1"/>
    <n v="1"/>
    <n v="1"/>
    <s v="PeMS2016"/>
    <x v="0"/>
    <x v="6"/>
    <x v="0"/>
    <x v="11"/>
    <n v="30546"/>
    <n v="24655.691590000002"/>
    <n v="-0.19283403424343604"/>
    <n v="-5890.3084099999978"/>
    <n v="34695733.164916702"/>
    <e v="#N/A"/>
    <n v="131"/>
    <n v="31000"/>
    <n v="23591"/>
    <n v="38408.999999999993"/>
    <n v="1"/>
  </r>
  <r>
    <x v="131"/>
    <n v="1"/>
    <n v="1"/>
    <n v="1"/>
    <s v="PeMS2016"/>
    <x v="0"/>
    <x v="6"/>
    <x v="0"/>
    <x v="11"/>
    <n v="30397"/>
    <n v="24655.691590000002"/>
    <n v="-0.18887746850018083"/>
    <n v="-5741.3084099999978"/>
    <n v="32962622.258736704"/>
    <e v="#N/A"/>
    <n v="132"/>
    <n v="30000"/>
    <n v="22770"/>
    <n v="37230"/>
    <n v="1"/>
  </r>
  <r>
    <x v="132"/>
    <n v="1"/>
    <n v="1"/>
    <n v="1"/>
    <s v="Caltran"/>
    <x v="0"/>
    <x v="5"/>
    <x v="0"/>
    <x v="7"/>
    <n v="38996"/>
    <n v="36606.112061"/>
    <n v="-6.1285463611652435E-2"/>
    <n v="-2389.8879390000002"/>
    <n v="5711564.3609776683"/>
    <e v="#N/A"/>
    <n v="133"/>
    <n v="39000"/>
    <n v="30361.5"/>
    <n v="47638.5"/>
    <n v="1"/>
  </r>
  <r>
    <x v="133"/>
    <n v="1"/>
    <n v="1"/>
    <n v="1"/>
    <s v="PeMS2016"/>
    <x v="0"/>
    <x v="10"/>
    <x v="0"/>
    <x v="7"/>
    <n v="14192"/>
    <n v="17781.193909000001"/>
    <n v="0.25290261478297649"/>
    <n v="3589.1939090000014"/>
    <n v="12882312.916402711"/>
    <e v="#N/A"/>
    <n v="134"/>
    <n v="14000"/>
    <n v="9618"/>
    <n v="18382"/>
    <n v="1"/>
  </r>
  <r>
    <x v="134"/>
    <n v="1"/>
    <n v="1"/>
    <n v="1"/>
    <s v="PeMS2016"/>
    <x v="0"/>
    <x v="6"/>
    <x v="2"/>
    <x v="1"/>
    <n v="19230"/>
    <n v="23355.613279999998"/>
    <n v="0.21454047217888705"/>
    <n v="4125.6132799999978"/>
    <n v="17020684.936112341"/>
    <e v="#N/A"/>
    <n v="135"/>
    <n v="19000"/>
    <n v="13680"/>
    <n v="24320"/>
    <n v="1"/>
  </r>
  <r>
    <x v="135"/>
    <n v="1"/>
    <n v="1"/>
    <n v="1"/>
    <s v="PeMS2016"/>
    <x v="0"/>
    <x v="5"/>
    <x v="2"/>
    <x v="1"/>
    <n v="34407"/>
    <n v="33285.762940000001"/>
    <n v="-3.2587469410294445E-2"/>
    <n v="-1121.2370599999995"/>
    <n v="1257172.5447174425"/>
    <e v="#N/A"/>
    <n v="136"/>
    <n v="34000"/>
    <n v="26112"/>
    <n v="41888"/>
    <n v="1"/>
  </r>
  <r>
    <x v="136"/>
    <n v="1"/>
    <n v="1"/>
    <n v="1"/>
    <s v="PeMS2016"/>
    <x v="0"/>
    <x v="6"/>
    <x v="2"/>
    <x v="1"/>
    <n v="45996"/>
    <n v="29246.889404000001"/>
    <n v="-0.36414276450126093"/>
    <n v="-16749.110595999999"/>
    <n v="280532705.75703943"/>
    <e v="#N/A"/>
    <n v="137"/>
    <n v="46000"/>
    <n v="36462.666666666664"/>
    <n v="55537.333333333336"/>
    <n v="0"/>
  </r>
  <r>
    <x v="137"/>
    <n v="1"/>
    <n v="1"/>
    <n v="1"/>
    <s v="PeMS2016"/>
    <x v="0"/>
    <x v="1"/>
    <x v="2"/>
    <x v="1"/>
    <n v="69020"/>
    <n v="63478.188964000001"/>
    <n v="-8.0292828687337003E-2"/>
    <n v="-5541.8110359999991"/>
    <n v="30711669.558731385"/>
    <e v="#N/A"/>
    <n v="138"/>
    <n v="69000"/>
    <n v="57684"/>
    <n v="80316"/>
    <n v="1"/>
  </r>
  <r>
    <x v="138"/>
    <n v="1"/>
    <n v="1"/>
    <n v="1"/>
    <s v="PeMS2016"/>
    <x v="0"/>
    <x v="7"/>
    <x v="2"/>
    <x v="1"/>
    <n v="55376"/>
    <n v="56309.528318999997"/>
    <n v="1.6857994781132479E-2"/>
    <n v="933.52831899999728"/>
    <n v="871475.12237496069"/>
    <e v="#N/A"/>
    <n v="139"/>
    <n v="55000"/>
    <n v="44550"/>
    <n v="65450"/>
    <n v="1"/>
  </r>
  <r>
    <x v="139"/>
    <n v="1"/>
    <n v="1"/>
    <n v="1"/>
    <s v="PeMS2016"/>
    <x v="0"/>
    <x v="1"/>
    <x v="2"/>
    <x v="9"/>
    <n v="72820"/>
    <n v="67227.285157000006"/>
    <n v="-7.6801906660258101E-2"/>
    <n v="-5592.7148429999943"/>
    <n v="31278459.315112449"/>
    <e v="#N/A"/>
    <n v="140"/>
    <n v="73000"/>
    <n v="61466"/>
    <n v="84534"/>
    <n v="1"/>
  </r>
  <r>
    <x v="140"/>
    <n v="1"/>
    <n v="1"/>
    <n v="1"/>
    <s v="PeMS2016"/>
    <x v="0"/>
    <x v="1"/>
    <x v="2"/>
    <x v="9"/>
    <n v="70589"/>
    <n v="64460.819578999995"/>
    <n v="-8.6814948802221403E-2"/>
    <n v="-6128.1804210000046"/>
    <n v="37554595.272327796"/>
    <e v="#N/A"/>
    <n v="141"/>
    <n v="71000"/>
    <n v="59592.666666666664"/>
    <n v="82407.333333333343"/>
    <n v="1"/>
  </r>
  <r>
    <x v="141"/>
    <n v="1"/>
    <n v="1"/>
    <n v="1"/>
    <s v="PeMS2016"/>
    <x v="0"/>
    <x v="2"/>
    <x v="2"/>
    <x v="9"/>
    <n v="84734"/>
    <n v="78078.392090000008"/>
    <n v="-7.8547075672103173E-2"/>
    <n v="-6655.6079099999915"/>
    <n v="44297116.651654452"/>
    <e v="#N/A"/>
    <n v="142"/>
    <n v="85000"/>
    <n v="73015"/>
    <n v="96985"/>
    <n v="1"/>
  </r>
  <r>
    <x v="142"/>
    <n v="1"/>
    <n v="1"/>
    <n v="1"/>
    <s v="PeMS2016"/>
    <x v="0"/>
    <x v="3"/>
    <x v="2"/>
    <x v="9"/>
    <n v="71063"/>
    <n v="81468.671386000002"/>
    <n v="0.14642882211558761"/>
    <n v="10405.671386000002"/>
    <n v="108277996.9934192"/>
    <e v="#N/A"/>
    <n v="143"/>
    <n v="71000"/>
    <n v="59592.666666666664"/>
    <n v="82407.333333333343"/>
    <n v="1"/>
  </r>
  <r>
    <x v="143"/>
    <n v="1"/>
    <n v="1"/>
    <n v="1"/>
    <s v="PeMS2016"/>
    <x v="0"/>
    <x v="8"/>
    <x v="2"/>
    <x v="9"/>
    <n v="112336"/>
    <n v="103793.88671799999"/>
    <n v="-7.6040746350235056E-2"/>
    <n v="-8542.1132820000057"/>
    <n v="72967699.322520912"/>
    <e v="#N/A"/>
    <n v="144"/>
    <n v="112000"/>
    <n v="97321.185185185153"/>
    <n v="126678.81481481483"/>
    <n v="1"/>
  </r>
  <r>
    <x v="144"/>
    <n v="1"/>
    <n v="1"/>
    <n v="1"/>
    <s v="Caltran"/>
    <x v="0"/>
    <x v="8"/>
    <x v="2"/>
    <x v="9"/>
    <n v="125375"/>
    <n v="112043.30468799999"/>
    <n v="-0.10633455881954146"/>
    <n v="-13331.695312000011"/>
    <n v="177734099.89200306"/>
    <e v="#N/A"/>
    <n v="145"/>
    <n v="125000"/>
    <n v="109214.28571428575"/>
    <n v="140785.71428571423"/>
    <n v="1"/>
  </r>
  <r>
    <x v="145"/>
    <n v="1"/>
    <n v="1"/>
    <n v="1"/>
    <s v="PeMS2016"/>
    <x v="0"/>
    <x v="2"/>
    <x v="1"/>
    <x v="8"/>
    <n v="69228"/>
    <n v="76611.419433000003"/>
    <n v="0.1066536579563182"/>
    <n v="7383.4194330000028"/>
    <n v="54514882.523602083"/>
    <e v="#N/A"/>
    <n v="146"/>
    <n v="69000"/>
    <n v="57684"/>
    <n v="80316"/>
    <n v="1"/>
  </r>
  <r>
    <x v="146"/>
    <n v="1"/>
    <n v="1"/>
    <n v="1"/>
    <s v="PeMS2016"/>
    <x v="0"/>
    <x v="8"/>
    <x v="1"/>
    <x v="8"/>
    <n v="98590"/>
    <n v="110719.53808700001"/>
    <n v="0.12303010535551273"/>
    <n v="12129.538087000008"/>
    <n v="147125694.20398381"/>
    <e v="#N/A"/>
    <n v="147"/>
    <n v="99000"/>
    <n v="85486.5"/>
    <n v="112513.5"/>
    <n v="1"/>
  </r>
  <r>
    <x v="147"/>
    <n v="1"/>
    <n v="1"/>
    <n v="1"/>
    <s v="PeMS2016"/>
    <x v="0"/>
    <x v="4"/>
    <x v="1"/>
    <x v="8"/>
    <n v="91644"/>
    <n v="98801.037108999997"/>
    <n v="7.8096079492383508E-2"/>
    <n v="7157.0371089999971"/>
    <n v="51223180.17960304"/>
    <e v="#N/A"/>
    <n v="148"/>
    <n v="92000"/>
    <n v="79355.111111111109"/>
    <n v="104644.88888888889"/>
    <n v="1"/>
  </r>
  <r>
    <x v="148"/>
    <n v="1"/>
    <n v="1"/>
    <n v="1"/>
    <s v="Caltran"/>
    <x v="0"/>
    <x v="8"/>
    <x v="1"/>
    <x v="8"/>
    <n v="125971"/>
    <n v="113330.40625"/>
    <n v="-0.10034526795849841"/>
    <n v="-12640.59375"/>
    <n v="159784610.35253906"/>
    <e v="#N/A"/>
    <n v="149"/>
    <n v="126000"/>
    <n v="110126.00000000004"/>
    <n v="141873.99999999997"/>
    <n v="1"/>
  </r>
  <r>
    <x v="149"/>
    <n v="1"/>
    <n v="1"/>
    <n v="1"/>
    <s v="PeMS2016"/>
    <x v="0"/>
    <x v="8"/>
    <x v="1"/>
    <x v="8"/>
    <n v="104989"/>
    <n v="109693.649414"/>
    <n v="4.4810879368314849E-2"/>
    <n v="4704.6494139999995"/>
    <n v="22133726.108650539"/>
    <e v="#N/A"/>
    <n v="150"/>
    <n v="105000"/>
    <n v="90979.999999999942"/>
    <n v="119020.00000000006"/>
    <n v="1"/>
  </r>
  <r>
    <x v="150"/>
    <n v="1"/>
    <n v="1"/>
    <n v="1"/>
    <s v="PeMS2016"/>
    <x v="0"/>
    <x v="8"/>
    <x v="1"/>
    <x v="1"/>
    <n v="77722"/>
    <n v="104192.07421799999"/>
    <n v="0.34057376570340447"/>
    <n v="26470.074217999994"/>
    <n v="700664829.10642803"/>
    <e v="#N/A"/>
    <n v="151"/>
    <n v="78000"/>
    <n v="66300"/>
    <n v="89700"/>
    <n v="0"/>
  </r>
  <r>
    <x v="151"/>
    <n v="1"/>
    <n v="1"/>
    <n v="1"/>
    <s v="PeMS2016"/>
    <x v="0"/>
    <x v="8"/>
    <x v="1"/>
    <x v="1"/>
    <n v="97203"/>
    <n v="115141.61914000001"/>
    <n v="0.18454799893007423"/>
    <n v="17938.61914000001"/>
    <n v="321794056.6499747"/>
    <e v="#N/A"/>
    <n v="152"/>
    <n v="97000"/>
    <n v="83727.166666666657"/>
    <n v="110272.83333333334"/>
    <n v="0"/>
  </r>
  <r>
    <x v="152"/>
    <n v="1"/>
    <n v="1"/>
    <n v="1"/>
    <s v="Caltran"/>
    <x v="0"/>
    <x v="8"/>
    <x v="1"/>
    <x v="1"/>
    <n v="117680"/>
    <n v="121344.80761800001"/>
    <n v="3.1142144952413409E-2"/>
    <n v="3664.8076180000062"/>
    <n v="13430814.876950879"/>
    <e v="#N/A"/>
    <n v="153"/>
    <n v="118000"/>
    <n v="102778"/>
    <n v="133222"/>
    <n v="1"/>
  </r>
  <r>
    <x v="153"/>
    <n v="1"/>
    <n v="1"/>
    <n v="1"/>
    <s v="PeMS2016"/>
    <x v="0"/>
    <x v="4"/>
    <x v="1"/>
    <x v="1"/>
    <n v="91163"/>
    <n v="91091.12255900001"/>
    <n v="-7.8844971095715088E-4"/>
    <n v="-71.877440999989631"/>
    <n v="5166.3665247069903"/>
    <e v="#N/A"/>
    <n v="154"/>
    <n v="91000"/>
    <n v="78472.333333333328"/>
    <n v="103527.66666666666"/>
    <n v="1"/>
  </r>
  <r>
    <x v="154"/>
    <n v="1"/>
    <n v="1"/>
    <n v="1"/>
    <s v="PeMS2016"/>
    <x v="0"/>
    <x v="4"/>
    <x v="1"/>
    <x v="1"/>
    <n v="89463"/>
    <n v="91431.995116999984"/>
    <n v="2.2009044152330848E-2"/>
    <n v="1968.995116999984"/>
    <n v="3876941.770769781"/>
    <e v="#N/A"/>
    <n v="155"/>
    <n v="89000"/>
    <n v="76673.5"/>
    <n v="101326.5"/>
    <n v="1"/>
  </r>
  <r>
    <x v="155"/>
    <n v="1"/>
    <n v="1"/>
    <n v="1"/>
    <s v="PeMS2016"/>
    <x v="0"/>
    <x v="8"/>
    <x v="1"/>
    <x v="1"/>
    <n v="124792"/>
    <n v="125591.12109300001"/>
    <n v="6.4036243749598931E-3"/>
    <n v="799.12109300000884"/>
    <n v="638594.52127752872"/>
    <e v="#N/A"/>
    <n v="156"/>
    <n v="125000"/>
    <n v="109214.28571428575"/>
    <n v="140785.71428571423"/>
    <n v="1"/>
  </r>
  <r>
    <x v="156"/>
    <n v="1"/>
    <n v="1"/>
    <n v="1"/>
    <s v="PeMS2016"/>
    <x v="0"/>
    <x v="2"/>
    <x v="1"/>
    <x v="1"/>
    <n v="75494"/>
    <n v="74621.187987999991"/>
    <n v="-1.1561342782207995E-2"/>
    <n v="-872.81201200000942"/>
    <n v="761800.80829150463"/>
    <e v="#N/A"/>
    <n v="157"/>
    <n v="75000"/>
    <n v="63450"/>
    <n v="86550"/>
    <n v="1"/>
  </r>
  <r>
    <x v="157"/>
    <n v="1"/>
    <n v="1"/>
    <n v="1"/>
    <s v="PeMS2016"/>
    <x v="0"/>
    <x v="2"/>
    <x v="1"/>
    <x v="1"/>
    <n v="76629"/>
    <n v="74621.187987999991"/>
    <n v="-2.6201725352020921E-2"/>
    <n v="-2007.8120120000094"/>
    <n v="4031309.075531526"/>
    <e v="#N/A"/>
    <n v="158"/>
    <n v="77000"/>
    <n v="65351.611111111109"/>
    <n v="88648.388888888891"/>
    <n v="1"/>
  </r>
  <r>
    <x v="158"/>
    <n v="1"/>
    <n v="1"/>
    <n v="1"/>
    <s v="PeMS2016"/>
    <x v="0"/>
    <x v="3"/>
    <x v="1"/>
    <x v="1"/>
    <n v="86295"/>
    <n v="87791.646483000004"/>
    <n v="1.7343374274291667E-2"/>
    <n v="1496.6464830000041"/>
    <n v="2239950.6950762817"/>
    <e v="#N/A"/>
    <n v="159"/>
    <n v="86000"/>
    <n v="73931.333333333328"/>
    <n v="98068.666666666672"/>
    <n v="1"/>
  </r>
  <r>
    <x v="159"/>
    <n v="1"/>
    <n v="1"/>
    <n v="1"/>
    <s v="PeMS2016"/>
    <x v="0"/>
    <x v="4"/>
    <x v="1"/>
    <x v="1"/>
    <n v="99899"/>
    <n v="98109.87402399999"/>
    <n v="-1.7909348201683772E-2"/>
    <n v="-1789.1259760000103"/>
    <n v="3200971.7579979892"/>
    <e v="#N/A"/>
    <n v="160"/>
    <n v="100000"/>
    <n v="86400"/>
    <n v="113600.00000000001"/>
    <n v="1"/>
  </r>
  <r>
    <x v="160"/>
    <n v="1"/>
    <n v="1"/>
    <n v="1"/>
    <s v="PeMS2016"/>
    <x v="0"/>
    <x v="3"/>
    <x v="5"/>
    <x v="1"/>
    <n v="78240"/>
    <n v="82837.830077999999"/>
    <n v="5.8765721855828179E-2"/>
    <n v="4597.830077999999"/>
    <n v="21140041.426161475"/>
    <e v="#N/A"/>
    <n v="161"/>
    <n v="78000"/>
    <n v="66300"/>
    <n v="89700"/>
    <n v="1"/>
  </r>
  <r>
    <x v="161"/>
    <n v="1"/>
    <n v="1"/>
    <n v="1"/>
    <s v="PeMS2016"/>
    <x v="0"/>
    <x v="8"/>
    <x v="5"/>
    <x v="1"/>
    <n v="111172"/>
    <n v="118978.48632900001"/>
    <n v="7.0219896457741182E-2"/>
    <n v="7806.4863290000067"/>
    <n v="60941228.804863997"/>
    <e v="#N/A"/>
    <n v="162"/>
    <n v="111000"/>
    <n v="96413.190476190444"/>
    <n v="125586.80952380956"/>
    <n v="1"/>
  </r>
  <r>
    <x v="162"/>
    <n v="1"/>
    <n v="1"/>
    <n v="1"/>
    <s v="PeMS2016"/>
    <x v="0"/>
    <x v="8"/>
    <x v="5"/>
    <x v="1"/>
    <n v="105349"/>
    <n v="112208.13085799999"/>
    <n v="6.510864704933117E-2"/>
    <n v="6859.1308579999895"/>
    <n v="47047676.127167672"/>
    <e v="#N/A"/>
    <n v="163"/>
    <n v="105000"/>
    <n v="90979.999999999942"/>
    <n v="119020.00000000006"/>
    <n v="1"/>
  </r>
  <r>
    <x v="163"/>
    <n v="1"/>
    <n v="1"/>
    <n v="1"/>
    <s v="PeMS2016"/>
    <x v="0"/>
    <x v="8"/>
    <x v="5"/>
    <x v="1"/>
    <n v="96581"/>
    <n v="104067.132812"/>
    <n v="7.7511444404178897E-2"/>
    <n v="7486.1328119999962"/>
    <n v="56042184.478902973"/>
    <e v="#N/A"/>
    <n v="164"/>
    <n v="97000"/>
    <n v="83727.166666666657"/>
    <n v="110272.83333333334"/>
    <n v="1"/>
  </r>
  <r>
    <x v="164"/>
    <n v="1"/>
    <n v="1"/>
    <n v="1"/>
    <s v="PeMS2016"/>
    <x v="0"/>
    <x v="3"/>
    <x v="5"/>
    <x v="1"/>
    <n v="77507"/>
    <n v="83091.062988000005"/>
    <n v="7.2045918278349053E-2"/>
    <n v="5584.0629880000051"/>
    <n v="31181759.453951545"/>
    <e v="#N/A"/>
    <n v="165"/>
    <n v="78000"/>
    <n v="66300"/>
    <n v="89700"/>
    <n v="1"/>
  </r>
  <r>
    <x v="165"/>
    <n v="1"/>
    <n v="1"/>
    <n v="1"/>
    <s v="PeMS2016"/>
    <x v="0"/>
    <x v="4"/>
    <x v="5"/>
    <x v="1"/>
    <n v="85157"/>
    <n v="97408.075194999998"/>
    <n v="0.14386457008818998"/>
    <n v="12251.075194999998"/>
    <n v="150088843.43354422"/>
    <e v="#N/A"/>
    <n v="166"/>
    <n v="85000"/>
    <n v="73015"/>
    <n v="96985"/>
    <n v="0"/>
  </r>
  <r>
    <x v="166"/>
    <n v="1"/>
    <n v="1"/>
    <n v="1"/>
    <s v="Caltran"/>
    <x v="0"/>
    <x v="8"/>
    <x v="5"/>
    <x v="1"/>
    <n v="94619"/>
    <n v="111958.31836"/>
    <n v="0.18325408596582093"/>
    <n v="17339.318360000005"/>
    <n v="300651961.18943328"/>
    <e v="#N/A"/>
    <n v="167"/>
    <n v="95000"/>
    <n v="81985"/>
    <n v="108015"/>
    <n v="0"/>
  </r>
  <r>
    <x v="167"/>
    <n v="1"/>
    <n v="1"/>
    <n v="1"/>
    <s v="PeMS2016"/>
    <x v="0"/>
    <x v="4"/>
    <x v="5"/>
    <x v="1"/>
    <n v="102772"/>
    <n v="95514.772461"/>
    <n v="-7.0614832240298964E-2"/>
    <n v="-7257.2275389999995"/>
    <n v="52667351.55281999"/>
    <e v="#N/A"/>
    <n v="168"/>
    <n v="103000"/>
    <n v="89153.857142857189"/>
    <n v="116846.1428571428"/>
    <n v="1"/>
  </r>
  <r>
    <x v="168"/>
    <n v="1"/>
    <n v="1"/>
    <n v="1"/>
    <s v="PeMS2016"/>
    <x v="0"/>
    <x v="4"/>
    <x v="5"/>
    <x v="1"/>
    <n v="90563"/>
    <n v="99079.569336"/>
    <n v="9.4040274019191017E-2"/>
    <n v="8516.5693360000005"/>
    <n v="72531953.254895493"/>
    <e v="#N/A"/>
    <n v="169"/>
    <n v="91000"/>
    <n v="78472.333333333328"/>
    <n v="103527.66666666666"/>
    <n v="1"/>
  </r>
  <r>
    <x v="169"/>
    <n v="1"/>
    <n v="1"/>
    <n v="1"/>
    <s v="PeMS2016"/>
    <x v="0"/>
    <x v="8"/>
    <x v="5"/>
    <x v="1"/>
    <n v="98047"/>
    <n v="116859.00683500001"/>
    <n v="0.1918672354585047"/>
    <n v="18812.006835000007"/>
    <n v="353891601.16008699"/>
    <e v="#N/A"/>
    <n v="170"/>
    <n v="98000"/>
    <n v="84574"/>
    <n v="111426"/>
    <n v="0"/>
  </r>
  <r>
    <x v="170"/>
    <n v="1"/>
    <n v="1"/>
    <n v="1"/>
    <s v="PeMS2016"/>
    <x v="0"/>
    <x v="8"/>
    <x v="5"/>
    <x v="1"/>
    <n v="82822"/>
    <n v="103811.31933499999"/>
    <n v="0.25342685922822428"/>
    <n v="20989.319334999993"/>
    <n v="440551526.14660454"/>
    <e v="#N/A"/>
    <n v="171"/>
    <n v="83000"/>
    <n v="71131"/>
    <n v="94869"/>
    <n v="0"/>
  </r>
  <r>
    <x v="171"/>
    <n v="1"/>
    <n v="1"/>
    <n v="1"/>
    <s v="PeMS2016"/>
    <x v="0"/>
    <x v="3"/>
    <x v="5"/>
    <x v="1"/>
    <n v="71532"/>
    <n v="83835.271972999995"/>
    <n v="0.17199675631885025"/>
    <n v="12303.271972999995"/>
    <n v="151370501.24160719"/>
    <e v="#N/A"/>
    <n v="172"/>
    <n v="72000"/>
    <n v="60544"/>
    <n v="83456"/>
    <n v="0"/>
  </r>
  <r>
    <x v="172"/>
    <n v="1"/>
    <n v="1"/>
    <n v="1"/>
    <s v="PeMS2016"/>
    <x v="0"/>
    <x v="4"/>
    <x v="5"/>
    <x v="1"/>
    <n v="87549"/>
    <n v="98829.285155999998"/>
    <n v="0.12884539122091621"/>
    <n v="11280.285155999998"/>
    <n v="127244833.20067391"/>
    <e v="#N/A"/>
    <n v="173"/>
    <n v="88000"/>
    <n v="75768"/>
    <n v="100232"/>
    <n v="1"/>
  </r>
  <r>
    <x v="173"/>
    <n v="1"/>
    <n v="1"/>
    <n v="1"/>
    <s v="PeMS2016"/>
    <x v="0"/>
    <x v="1"/>
    <x v="5"/>
    <x v="1"/>
    <n v="55874"/>
    <n v="68660.273436999996"/>
    <n v="0.2288412040841894"/>
    <n v="12786.273436999996"/>
    <n v="163488788.40573171"/>
    <e v="#N/A"/>
    <n v="174"/>
    <n v="56000"/>
    <n v="45453.333333333336"/>
    <n v="66546.666666666657"/>
    <n v="0"/>
  </r>
  <r>
    <x v="174"/>
    <n v="1"/>
    <n v="1"/>
    <n v="1"/>
    <s v="Caltran"/>
    <x v="0"/>
    <x v="3"/>
    <x v="5"/>
    <x v="1"/>
    <n v="83328"/>
    <n v="82553.732420999993"/>
    <n v="-9.2918056235600233E-3"/>
    <n v="-774.26757900000666"/>
    <n v="599490.28389053151"/>
    <e v="#N/A"/>
    <n v="175"/>
    <n v="83000"/>
    <n v="71131"/>
    <n v="94869"/>
    <n v="1"/>
  </r>
  <r>
    <x v="175"/>
    <n v="1"/>
    <n v="1"/>
    <n v="1"/>
    <s v="PeMS2016"/>
    <x v="0"/>
    <x v="1"/>
    <x v="5"/>
    <x v="1"/>
    <n v="50818"/>
    <n v="62734.365722000002"/>
    <n v="0.23449104100909124"/>
    <n v="11916.365722000002"/>
    <n v="141999772.02045664"/>
    <e v="#N/A"/>
    <n v="176"/>
    <n v="51000"/>
    <n v="40919"/>
    <n v="61081"/>
    <n v="0"/>
  </r>
  <r>
    <x v="176"/>
    <n v="1"/>
    <n v="2"/>
    <n v="1"/>
    <s v="PeMS2016"/>
    <x v="0"/>
    <x v="10"/>
    <x v="5"/>
    <x v="1"/>
    <n v="17020"/>
    <n v="10979.915756"/>
    <n v="-0.3548815654524089"/>
    <n v="-6040.0842439999997"/>
    <n v="36482617.674617045"/>
    <e v="#N/A"/>
    <n v="177"/>
    <n v="17000"/>
    <n v="12070"/>
    <n v="21930"/>
    <n v="0"/>
  </r>
  <r>
    <x v="177"/>
    <n v="1"/>
    <n v="2"/>
    <n v="1"/>
    <s v="PeMS2016"/>
    <x v="0"/>
    <x v="10"/>
    <x v="5"/>
    <x v="1"/>
    <n v="21196"/>
    <n v="14328.058105999999"/>
    <n v="-0.32402065927533508"/>
    <n v="-6867.9418940000014"/>
    <n v="47168625.85936033"/>
    <e v="#N/A"/>
    <n v="178"/>
    <n v="21000"/>
    <n v="15330"/>
    <n v="26670"/>
    <n v="0"/>
  </r>
  <r>
    <x v="178"/>
    <n v="1"/>
    <n v="2"/>
    <n v="1"/>
    <s v="PeMS2016"/>
    <x v="0"/>
    <x v="10"/>
    <x v="5"/>
    <x v="1"/>
    <n v="20291"/>
    <n v="14328.058105999999"/>
    <n v="-0.29387126775417682"/>
    <n v="-5962.9418940000014"/>
    <n v="35556676.031220324"/>
    <e v="#N/A"/>
    <n v="179"/>
    <n v="20000"/>
    <n v="14500"/>
    <n v="25500"/>
    <n v="0"/>
  </r>
  <r>
    <x v="179"/>
    <n v="1"/>
    <n v="2"/>
    <n v="1"/>
    <s v="PeMS2016"/>
    <x v="0"/>
    <x v="10"/>
    <x v="5"/>
    <x v="1"/>
    <n v="8183"/>
    <n v="11064.571824000001"/>
    <n v="0.35214124697543703"/>
    <n v="2881.5718240000006"/>
    <n v="8303456.1768706907"/>
    <e v="#N/A"/>
    <n v="180"/>
    <n v="8000"/>
    <n v="4720.0000000000009"/>
    <n v="11280"/>
    <n v="1"/>
  </r>
  <r>
    <x v="180"/>
    <n v="1"/>
    <n v="1"/>
    <n v="1"/>
    <s v="Caltran"/>
    <x v="0"/>
    <x v="9"/>
    <x v="6"/>
    <x v="6"/>
    <n v="7157"/>
    <n v="5672.3826290000006"/>
    <n v="-0.20743570923571319"/>
    <n v="-1484.6173709999994"/>
    <n v="2204088.7382749496"/>
    <e v="#N/A"/>
    <n v="181"/>
    <n v="7000"/>
    <n v="4024.9999999999995"/>
    <n v="9975"/>
    <n v="1"/>
  </r>
  <r>
    <x v="181"/>
    <n v="1"/>
    <n v="1"/>
    <n v="1"/>
    <s v="Caltran"/>
    <x v="0"/>
    <x v="9"/>
    <x v="6"/>
    <x v="6"/>
    <n v="8138"/>
    <n v="7030.3587029999999"/>
    <n v="-0.13610731101007623"/>
    <n v="-1107.6412970000001"/>
    <n v="1226869.2428198424"/>
    <e v="#N/A"/>
    <n v="182"/>
    <n v="8000"/>
    <n v="4720.0000000000009"/>
    <n v="11280"/>
    <n v="1"/>
  </r>
  <r>
    <x v="182"/>
    <n v="1"/>
    <n v="1"/>
    <n v="1"/>
    <s v="Caltran"/>
    <x v="0"/>
    <x v="9"/>
    <x v="6"/>
    <x v="6"/>
    <n v="10533"/>
    <n v="9434.932189000001"/>
    <n v="-0.1042502431406056"/>
    <n v="-1098.067810999999"/>
    <n v="1205752.9175543294"/>
    <e v="#N/A"/>
    <n v="183"/>
    <n v="11000"/>
    <n v="7259.9999999999991"/>
    <n v="14740"/>
    <n v="1"/>
  </r>
  <r>
    <x v="183"/>
    <n v="1"/>
    <n v="1"/>
    <n v="1"/>
    <s v="Caltran"/>
    <x v="0"/>
    <x v="6"/>
    <x v="0"/>
    <x v="6"/>
    <n v="29297"/>
    <n v="27366.041749"/>
    <n v="-6.5909760419155528E-2"/>
    <n v="-1930.958251"/>
    <n v="3728599.7671049791"/>
    <e v="#N/A"/>
    <n v="184"/>
    <n v="29000"/>
    <n v="21924"/>
    <n v="36076"/>
    <n v="1"/>
  </r>
  <r>
    <x v="184"/>
    <n v="1"/>
    <n v="1"/>
    <n v="1"/>
    <s v="PeMS2016"/>
    <x v="0"/>
    <x v="6"/>
    <x v="0"/>
    <x v="6"/>
    <n v="25195"/>
    <n v="21847.191284999997"/>
    <n v="-0.13287591645167707"/>
    <n v="-3347.8087150000028"/>
    <n v="11207823.192229969"/>
    <e v="#N/A"/>
    <n v="185"/>
    <n v="25000"/>
    <n v="18625"/>
    <n v="31374.999999999996"/>
    <n v="1"/>
  </r>
  <r>
    <x v="185"/>
    <n v="1"/>
    <n v="1"/>
    <n v="1"/>
    <s v="PeMS2016"/>
    <x v="0"/>
    <x v="6"/>
    <x v="0"/>
    <x v="6"/>
    <n v="36597"/>
    <n v="29259.247315000001"/>
    <n v="-0.20050148058584039"/>
    <n v="-7337.7526849999995"/>
    <n v="53842614.4662247"/>
    <e v="#N/A"/>
    <n v="186"/>
    <n v="37000"/>
    <n v="28660.611111111113"/>
    <n v="45339.388888888891"/>
    <n v="1"/>
  </r>
  <r>
    <x v="186"/>
    <n v="1"/>
    <n v="1"/>
    <n v="1"/>
    <s v="PeMS2016"/>
    <x v="0"/>
    <x v="6"/>
    <x v="0"/>
    <x v="6"/>
    <n v="33860"/>
    <n v="28529.928467000002"/>
    <n v="-0.15741498916125218"/>
    <n v="-5330.0715329999985"/>
    <n v="28409662.546896953"/>
    <e v="#N/A"/>
    <n v="187"/>
    <n v="34000"/>
    <n v="26112"/>
    <n v="41888"/>
    <n v="1"/>
  </r>
  <r>
    <x v="187"/>
    <n v="1"/>
    <n v="1"/>
    <n v="1"/>
    <s v="PeMS2016"/>
    <x v="0"/>
    <x v="5"/>
    <x v="0"/>
    <x v="11"/>
    <n v="43206"/>
    <n v="36620.582030999998"/>
    <n v="-0.15241906144979867"/>
    <n v="-6585.4179690000019"/>
    <n v="43367729.826428108"/>
    <e v="#N/A"/>
    <n v="188"/>
    <n v="43000"/>
    <n v="33798"/>
    <n v="52202"/>
    <n v="1"/>
  </r>
  <r>
    <x v="188"/>
    <n v="1"/>
    <n v="1"/>
    <n v="1"/>
    <s v="PeMS2016"/>
    <x v="0"/>
    <x v="5"/>
    <x v="0"/>
    <x v="11"/>
    <n v="39155"/>
    <n v="34975.858154000001"/>
    <n v="-0.10673328683437611"/>
    <n v="-4179.1418459999986"/>
    <n v="17465226.568988275"/>
    <e v="#N/A"/>
    <n v="189"/>
    <n v="39000"/>
    <n v="30361.5"/>
    <n v="47638.5"/>
    <n v="1"/>
  </r>
  <r>
    <x v="189"/>
    <n v="1"/>
    <n v="1"/>
    <n v="1"/>
    <s v="PeMS2016"/>
    <x v="0"/>
    <x v="0"/>
    <x v="0"/>
    <x v="11"/>
    <n v="50634"/>
    <n v="44173.334961"/>
    <n v="-0.12759539121933883"/>
    <n v="-6460.6650389999995"/>
    <n v="41740192.746156864"/>
    <e v="#N/A"/>
    <n v="190"/>
    <n v="51000"/>
    <n v="40919"/>
    <n v="61081"/>
    <n v="1"/>
  </r>
  <r>
    <x v="190"/>
    <n v="1"/>
    <n v="1"/>
    <n v="1"/>
    <s v="PeMS2016"/>
    <x v="0"/>
    <x v="0"/>
    <x v="0"/>
    <x v="11"/>
    <n v="50634"/>
    <n v="44173.334961"/>
    <n v="-0.12759539121933883"/>
    <n v="-6460.6650389999995"/>
    <n v="41740192.746156864"/>
    <e v="#N/A"/>
    <n v="191"/>
    <n v="51000"/>
    <n v="40919"/>
    <n v="61081"/>
    <n v="1"/>
  </r>
  <r>
    <x v="191"/>
    <n v="1"/>
    <n v="1"/>
    <n v="1"/>
    <s v="PeMS2016"/>
    <x v="0"/>
    <x v="5"/>
    <x v="0"/>
    <x v="11"/>
    <n v="46366"/>
    <n v="39840.141601999996"/>
    <n v="-0.14074663326575521"/>
    <n v="-6525.8583980000039"/>
    <n v="42586827.83074718"/>
    <e v="#N/A"/>
    <n v="192"/>
    <n v="46000"/>
    <n v="36462.666666666664"/>
    <n v="55537.333333333336"/>
    <n v="1"/>
  </r>
  <r>
    <x v="192"/>
    <n v="1"/>
    <n v="1"/>
    <n v="1"/>
    <s v="PeMS2016"/>
    <x v="0"/>
    <x v="5"/>
    <x v="0"/>
    <x v="11"/>
    <n v="46366"/>
    <n v="39840.141601999996"/>
    <n v="-0.14074663326575521"/>
    <n v="-6525.8583980000039"/>
    <n v="42586827.83074718"/>
    <e v="#N/A"/>
    <n v="193"/>
    <n v="46000"/>
    <n v="36462.666666666664"/>
    <n v="55537.333333333336"/>
    <n v="1"/>
  </r>
  <r>
    <x v="193"/>
    <n v="1"/>
    <n v="1"/>
    <n v="1"/>
    <s v="PeMS2016"/>
    <x v="0"/>
    <x v="5"/>
    <x v="0"/>
    <x v="11"/>
    <n v="44272"/>
    <n v="37856.069823999998"/>
    <n v="-0.14492072135887246"/>
    <n v="-6415.9301760000017"/>
    <n v="41164160.023307413"/>
    <e v="#N/A"/>
    <n v="194"/>
    <n v="44000"/>
    <n v="34694"/>
    <n v="53306"/>
    <n v="1"/>
  </r>
  <r>
    <x v="194"/>
    <n v="1"/>
    <n v="1"/>
    <n v="1"/>
    <s v="PeMS2016"/>
    <x v="0"/>
    <x v="7"/>
    <x v="0"/>
    <x v="11"/>
    <n v="66615"/>
    <n v="56428.235352000003"/>
    <n v="-0.15291998270659757"/>
    <n v="-10186.764647999997"/>
    <n v="103770173.9937425"/>
    <e v="#N/A"/>
    <n v="195"/>
    <n v="67000"/>
    <n v="55803.555555555555"/>
    <n v="78196.444444444453"/>
    <n v="1"/>
  </r>
  <r>
    <x v="195"/>
    <n v="1"/>
    <n v="1"/>
    <n v="1"/>
    <s v="PeMS2016"/>
    <x v="0"/>
    <x v="7"/>
    <x v="0"/>
    <x v="11"/>
    <n v="63692"/>
    <n v="53967.615234999997"/>
    <n v="-0.15267827615713125"/>
    <n v="-9724.3847650000025"/>
    <n v="94563659.057764158"/>
    <e v="#N/A"/>
    <n v="196"/>
    <n v="64000"/>
    <n v="52960"/>
    <n v="75039.999999999985"/>
    <n v="1"/>
  </r>
  <r>
    <x v="196"/>
    <n v="1"/>
    <n v="1"/>
    <n v="1"/>
    <s v="PeMS2016"/>
    <x v="0"/>
    <x v="1"/>
    <x v="0"/>
    <x v="11"/>
    <n v="52433"/>
    <n v="65225.379883000001"/>
    <n v="0.24397573823736973"/>
    <n v="12792.379883000001"/>
    <n v="163644983.07098314"/>
    <e v="#N/A"/>
    <n v="197"/>
    <n v="52000"/>
    <n v="41810.888888888891"/>
    <n v="62189.111111111109"/>
    <n v="0"/>
  </r>
  <r>
    <x v="197"/>
    <n v="1"/>
    <n v="1"/>
    <n v="1"/>
    <s v="PeMS2016"/>
    <x v="0"/>
    <x v="0"/>
    <x v="0"/>
    <x v="11"/>
    <n v="52427"/>
    <n v="43811.605468999995"/>
    <n v="-0.16433125166421891"/>
    <n v="-8615.3945310000054"/>
    <n v="74225022.924784809"/>
    <e v="#N/A"/>
    <n v="198"/>
    <n v="52000"/>
    <n v="41810.888888888891"/>
    <n v="62189.111111111109"/>
    <n v="1"/>
  </r>
  <r>
    <x v="198"/>
    <n v="1"/>
    <n v="1"/>
    <n v="1"/>
    <s v="PeMS2016"/>
    <x v="0"/>
    <x v="3"/>
    <x v="0"/>
    <x v="11"/>
    <n v="87450"/>
    <n v="81490.567871999985"/>
    <n v="-6.8146736740995029E-2"/>
    <n v="-5959.4321280000149"/>
    <n v="35514831.288238786"/>
    <e v="#N/A"/>
    <n v="199"/>
    <n v="87000"/>
    <n v="74844.166666666672"/>
    <n v="99155.833333333343"/>
    <n v="1"/>
  </r>
  <r>
    <x v="199"/>
    <n v="1"/>
    <n v="1"/>
    <n v="1"/>
    <s v="PeMS2016"/>
    <x v="0"/>
    <x v="3"/>
    <x v="0"/>
    <x v="11"/>
    <n v="88709"/>
    <n v="84432.899902000005"/>
    <n v="-4.8203678296452446E-2"/>
    <n v="-4276.1000979999953"/>
    <n v="18285032.04811557"/>
    <e v="#N/A"/>
    <n v="200"/>
    <n v="89000"/>
    <n v="76673.5"/>
    <n v="101326.5"/>
    <n v="1"/>
  </r>
  <r>
    <x v="200"/>
    <n v="1"/>
    <n v="1"/>
    <n v="1"/>
    <s v="PeMS2016"/>
    <x v="0"/>
    <x v="4"/>
    <x v="0"/>
    <x v="11"/>
    <n v="98312"/>
    <n v="93544.090821000005"/>
    <n v="-4.8497733532020471E-2"/>
    <n v="-4767.9091789999948"/>
    <n v="22732957.939192403"/>
    <e v="#N/A"/>
    <n v="201"/>
    <n v="98000"/>
    <n v="84574"/>
    <n v="111426"/>
    <n v="1"/>
  </r>
  <r>
    <x v="201"/>
    <n v="1"/>
    <n v="1"/>
    <n v="1"/>
    <s v="PeMS2016"/>
    <x v="0"/>
    <x v="8"/>
    <x v="0"/>
    <x v="11"/>
    <n v="126005"/>
    <n v="112818.246094"/>
    <n v="-0.10465262414983534"/>
    <n v="-13186.753905999998"/>
    <n v="173890478.5774062"/>
    <e v="#N/A"/>
    <n v="202"/>
    <n v="126000"/>
    <n v="110126.00000000004"/>
    <n v="141873.99999999997"/>
    <n v="1"/>
  </r>
  <r>
    <x v="202"/>
    <n v="1"/>
    <n v="1"/>
    <n v="1"/>
    <s v="PeMS2016"/>
    <x v="0"/>
    <x v="7"/>
    <x v="0"/>
    <x v="10"/>
    <n v="57748"/>
    <n v="58213.771727999992"/>
    <n v="8.0655906351734252E-3"/>
    <n v="465.77172799999244"/>
    <n v="216943.30260409895"/>
    <e v="#N/A"/>
    <n v="203"/>
    <n v="58000"/>
    <n v="47270"/>
    <n v="68730"/>
    <n v="1"/>
  </r>
  <r>
    <x v="203"/>
    <n v="1"/>
    <n v="1"/>
    <n v="1"/>
    <s v="PeMS2016"/>
    <x v="0"/>
    <x v="7"/>
    <x v="0"/>
    <x v="10"/>
    <n v="57307"/>
    <n v="53854.957519000003"/>
    <n v="-6.0237710593819216E-2"/>
    <n v="-3452.0424809999968"/>
    <n v="11916597.290628614"/>
    <e v="#N/A"/>
    <n v="204"/>
    <n v="57000"/>
    <n v="46375.833333333328"/>
    <n v="67624.166666666672"/>
    <n v="1"/>
  </r>
  <r>
    <x v="204"/>
    <n v="1"/>
    <n v="1"/>
    <n v="1"/>
    <s v="PeMS2016"/>
    <x v="0"/>
    <x v="3"/>
    <x v="0"/>
    <x v="10"/>
    <n v="90731"/>
    <n v="80480.568849000003"/>
    <n v="-0.11297606276796246"/>
    <n v="-10250.431150999997"/>
    <n v="105071338.78139113"/>
    <e v="#N/A"/>
    <n v="205"/>
    <n v="91000"/>
    <n v="78472.333333333328"/>
    <n v="103527.66666666666"/>
    <n v="1"/>
  </r>
  <r>
    <x v="205"/>
    <n v="1"/>
    <n v="1"/>
    <n v="1"/>
    <s v="Caltran"/>
    <x v="0"/>
    <x v="3"/>
    <x v="0"/>
    <x v="10"/>
    <n v="96859"/>
    <n v="84280.736327999999"/>
    <n v="-0.12986158923796443"/>
    <n v="-12578.263672000001"/>
    <n v="158212717.00235495"/>
    <e v="#N/A"/>
    <n v="206"/>
    <n v="97000"/>
    <n v="83727.166666666657"/>
    <n v="110272.83333333334"/>
    <n v="1"/>
  </r>
  <r>
    <x v="206"/>
    <n v="1"/>
    <n v="1"/>
    <n v="1"/>
    <s v="PeMS2016"/>
    <x v="0"/>
    <x v="2"/>
    <x v="0"/>
    <x v="10"/>
    <n v="79966"/>
    <n v="71691.417969000002"/>
    <n v="-0.10347625279493777"/>
    <n v="-8274.5820309999981"/>
    <n v="68468707.787748054"/>
    <e v="#N/A"/>
    <n v="207"/>
    <n v="80000"/>
    <n v="68240"/>
    <n v="91760"/>
    <n v="1"/>
  </r>
  <r>
    <x v="207"/>
    <n v="1"/>
    <n v="1"/>
    <n v="1"/>
    <s v="PeMS2016"/>
    <x v="0"/>
    <x v="3"/>
    <x v="0"/>
    <x v="10"/>
    <n v="83618"/>
    <n v="82290.473633000001"/>
    <n v="-1.5876083702073718E-2"/>
    <n v="-1327.5263669999986"/>
    <n v="1762326.2550802149"/>
    <e v="#N/A"/>
    <n v="208"/>
    <n v="84000"/>
    <n v="72072"/>
    <n v="95927.999999999985"/>
    <n v="1"/>
  </r>
  <r>
    <x v="208"/>
    <n v="1"/>
    <n v="1"/>
    <n v="1"/>
    <s v="PeMS2016"/>
    <x v="0"/>
    <x v="4"/>
    <x v="0"/>
    <x v="10"/>
    <n v="96581"/>
    <n v="92193.649413000006"/>
    <n v="-4.5426642786883464E-2"/>
    <n v="-4387.3505869999935"/>
    <n v="19248845.173249189"/>
    <e v="#N/A"/>
    <n v="209"/>
    <n v="97000"/>
    <n v="83727.166666666657"/>
    <n v="110272.83333333334"/>
    <n v="1"/>
  </r>
  <r>
    <x v="209"/>
    <n v="1"/>
    <n v="1"/>
    <n v="1"/>
    <s v="PeMS2016"/>
    <x v="0"/>
    <x v="3"/>
    <x v="0"/>
    <x v="10"/>
    <n v="88696"/>
    <n v="86576.372071000005"/>
    <n v="-2.3897672149815086E-2"/>
    <n v="-2119.6279289999948"/>
    <n v="4492822.5573968068"/>
    <e v="#N/A"/>
    <n v="210"/>
    <n v="89000"/>
    <n v="76673.5"/>
    <n v="101326.5"/>
    <n v="1"/>
  </r>
  <r>
    <x v="210"/>
    <n v="1"/>
    <n v="1"/>
    <n v="1"/>
    <s v="Caltran"/>
    <x v="0"/>
    <x v="8"/>
    <x v="5"/>
    <x v="1"/>
    <n v="97668"/>
    <n v="109592.65332"/>
    <n v="0.12209375967563574"/>
    <n v="11924.653319999998"/>
    <n v="142197356.80218697"/>
    <e v="#N/A"/>
    <n v="211"/>
    <n v="98000"/>
    <n v="84574"/>
    <n v="111426"/>
    <n v="1"/>
  </r>
  <r>
    <x v="211"/>
    <n v="1"/>
    <n v="1"/>
    <n v="1"/>
    <s v="PeMS2016"/>
    <x v="0"/>
    <x v="4"/>
    <x v="5"/>
    <x v="1"/>
    <n v="98040"/>
    <n v="98293.822755000001"/>
    <n v="2.5889713892288668E-3"/>
    <n v="253.82275500000105"/>
    <n v="64425.990955790556"/>
    <e v="#N/A"/>
    <n v="212"/>
    <n v="98000"/>
    <n v="84574"/>
    <n v="111426"/>
    <n v="1"/>
  </r>
  <r>
    <x v="212"/>
    <n v="1"/>
    <n v="1"/>
    <n v="1"/>
    <s v="Caltran"/>
    <x v="0"/>
    <x v="8"/>
    <x v="5"/>
    <x v="1"/>
    <n v="116873"/>
    <n v="114843.82324099999"/>
    <n v="-1.7362237291761229E-2"/>
    <n v="-2029.176759000009"/>
    <n v="4117558.319265781"/>
    <e v="#N/A"/>
    <n v="213"/>
    <n v="117000"/>
    <n v="101877.59523809524"/>
    <n v="132122.40476190476"/>
    <n v="1"/>
  </r>
  <r>
    <x v="213"/>
    <n v="1"/>
    <n v="1"/>
    <n v="1"/>
    <s v="PeMS2016"/>
    <x v="0"/>
    <x v="8"/>
    <x v="5"/>
    <x v="1"/>
    <n v="115726"/>
    <n v="109780.574219"/>
    <n v="-5.1375021870625481E-2"/>
    <n v="-5945.4257809999981"/>
    <n v="35348087.717379436"/>
    <e v="#N/A"/>
    <n v="214"/>
    <n v="116000"/>
    <n v="100966.03174603173"/>
    <n v="131033.96825396827"/>
    <n v="1"/>
  </r>
  <r>
    <x v="214"/>
    <n v="1"/>
    <n v="1"/>
    <n v="1"/>
    <s v="PeMS2016"/>
    <x v="0"/>
    <x v="8"/>
    <x v="5"/>
    <x v="1"/>
    <n v="125614"/>
    <n v="119693.70996200001"/>
    <n v="-4.7130813746875333E-2"/>
    <n v="-5920.2900379999919"/>
    <n v="35049834.134041943"/>
    <e v="#N/A"/>
    <n v="215"/>
    <n v="126000"/>
    <n v="110126.00000000004"/>
    <n v="141873.99999999997"/>
    <n v="1"/>
  </r>
  <r>
    <x v="215"/>
    <n v="1"/>
    <n v="1"/>
    <n v="1"/>
    <s v="PeMS2016"/>
    <x v="0"/>
    <x v="8"/>
    <x v="5"/>
    <x v="1"/>
    <n v="120341"/>
    <n v="107972.553711"/>
    <n v="-0.10277832400428777"/>
    <n v="-12368.446289"/>
    <n v="152978463.60387787"/>
    <e v="#N/A"/>
    <n v="216"/>
    <n v="120000"/>
    <n v="104628.57142857143"/>
    <n v="135371.42857142855"/>
    <n v="1"/>
  </r>
  <r>
    <x v="216"/>
    <n v="1"/>
    <n v="1"/>
    <n v="1"/>
    <s v="PeMS2016"/>
    <x v="0"/>
    <x v="2"/>
    <x v="5"/>
    <x v="1"/>
    <n v="77622"/>
    <n v="71614.246580999999"/>
    <n v="-7.7397560214887529E-2"/>
    <n v="-6007.7534190000006"/>
    <n v="36093101.143506199"/>
    <e v="#N/A"/>
    <n v="217"/>
    <n v="78000"/>
    <n v="66300"/>
    <n v="89700"/>
    <n v="1"/>
  </r>
  <r>
    <x v="217"/>
    <n v="1"/>
    <n v="1"/>
    <n v="1"/>
    <s v="PeMS2016"/>
    <x v="0"/>
    <x v="8"/>
    <x v="5"/>
    <x v="1"/>
    <n v="111690"/>
    <n v="125515.99804800001"/>
    <n v="0.12378904152565151"/>
    <n v="13825.998048000009"/>
    <n v="191158222.02330005"/>
    <e v="#N/A"/>
    <n v="218"/>
    <n v="112000"/>
    <n v="97321.185185185153"/>
    <n v="126678.81481481483"/>
    <n v="1"/>
  </r>
  <r>
    <x v="218"/>
    <n v="1"/>
    <n v="1"/>
    <n v="1"/>
    <s v="PeMS2016"/>
    <x v="0"/>
    <x v="2"/>
    <x v="5"/>
    <x v="1"/>
    <n v="86219"/>
    <n v="78573.751464000001"/>
    <n v="-8.8672433407949502E-2"/>
    <n v="-7645.2485359999991"/>
    <n v="58449825.17721013"/>
    <e v="#N/A"/>
    <n v="219"/>
    <n v="86000"/>
    <n v="73931.333333333328"/>
    <n v="98068.666666666672"/>
    <n v="1"/>
  </r>
  <r>
    <x v="219"/>
    <n v="1"/>
    <n v="1"/>
    <n v="1"/>
    <s v="PeMS2016"/>
    <x v="0"/>
    <x v="1"/>
    <x v="5"/>
    <x v="1"/>
    <n v="77133"/>
    <n v="66487.554686000003"/>
    <n v="-0.13801414847082305"/>
    <n v="-10645.445313999997"/>
    <n v="113325505.9333645"/>
    <e v="#N/A"/>
    <n v="220"/>
    <n v="77000"/>
    <n v="65351.611111111109"/>
    <n v="88648.388888888891"/>
    <n v="1"/>
  </r>
  <r>
    <x v="220"/>
    <n v="1"/>
    <n v="1"/>
    <n v="1"/>
    <s v="PeMS2016"/>
    <x v="0"/>
    <x v="8"/>
    <x v="5"/>
    <x v="1"/>
    <n v="121927"/>
    <n v="105749.79296799999"/>
    <n v="-0.13267944780073326"/>
    <n v="-16177.207032000006"/>
    <n v="261702027.35619044"/>
    <e v="#N/A"/>
    <n v="221"/>
    <n v="122000"/>
    <n v="106452.10052910056"/>
    <n v="137547.89947089946"/>
    <n v="0"/>
  </r>
  <r>
    <x v="221"/>
    <n v="1"/>
    <n v="1"/>
    <n v="1"/>
    <s v="PeMS2016"/>
    <x v="0"/>
    <x v="4"/>
    <x v="5"/>
    <x v="1"/>
    <n v="114485"/>
    <n v="91655.474610000005"/>
    <n v="-0.1994106248853561"/>
    <n v="-22829.525389999995"/>
    <n v="521187229.53265446"/>
    <e v="#N/A"/>
    <n v="222"/>
    <n v="114000"/>
    <n v="99139.285714285696"/>
    <n v="128860.7142857143"/>
    <n v="0"/>
  </r>
  <r>
    <x v="222"/>
    <n v="1"/>
    <n v="1"/>
    <n v="1"/>
    <s v="PeMS2016"/>
    <x v="0"/>
    <x v="8"/>
    <x v="5"/>
    <x v="1"/>
    <n v="114485"/>
    <n v="102396.30419900001"/>
    <n v="-0.10559196227453371"/>
    <n v="-12088.695800999994"/>
    <n v="146136566.16911489"/>
    <e v="#N/A"/>
    <n v="223"/>
    <n v="114000"/>
    <n v="99139.285714285696"/>
    <n v="128860.7142857143"/>
    <n v="1"/>
  </r>
  <r>
    <x v="223"/>
    <n v="1"/>
    <n v="1"/>
    <n v="1"/>
    <s v="PeMS2016"/>
    <x v="0"/>
    <x v="2"/>
    <x v="5"/>
    <x v="1"/>
    <n v="96104"/>
    <n v="77841.061035999999"/>
    <n v="-0.19003307837342875"/>
    <n v="-18262.938964000001"/>
    <n v="333534939.6027894"/>
    <e v="#N/A"/>
    <n v="224"/>
    <n v="96000"/>
    <n v="82848"/>
    <n v="109152"/>
    <n v="0"/>
  </r>
  <r>
    <x v="224"/>
    <n v="1"/>
    <n v="1"/>
    <n v="1"/>
    <s v="PeMS2016"/>
    <x v="0"/>
    <x v="7"/>
    <x v="5"/>
    <x v="1"/>
    <n v="86198"/>
    <n v="56074.587159000002"/>
    <n v="-0.34946765401749458"/>
    <n v="-30123.412840999998"/>
    <n v="907420001.18932354"/>
    <e v="#N/A"/>
    <n v="225"/>
    <n v="86000"/>
    <n v="73931.333333333328"/>
    <n v="98068.666666666672"/>
    <n v="0"/>
  </r>
  <r>
    <x v="225"/>
    <n v="1"/>
    <n v="1"/>
    <n v="1"/>
    <s v="PeMS2016"/>
    <x v="0"/>
    <x v="4"/>
    <x v="5"/>
    <x v="1"/>
    <n v="102633"/>
    <n v="94014.860350999996"/>
    <n v="-8.3970454424990071E-2"/>
    <n v="-8618.1396490000043"/>
    <n v="74272331.009665921"/>
    <e v="#N/A"/>
    <n v="226"/>
    <n v="103000"/>
    <n v="89153.857142857189"/>
    <n v="116846.1428571428"/>
    <n v="1"/>
  </r>
  <r>
    <x v="226"/>
    <n v="1"/>
    <n v="1"/>
    <n v="1"/>
    <s v="PeMS2016"/>
    <x v="0"/>
    <x v="4"/>
    <x v="5"/>
    <x v="1"/>
    <n v="105465"/>
    <n v="99486.899170999997"/>
    <n v="-5.6683267709666696E-2"/>
    <n v="-5978.1008290000027"/>
    <n v="35737689.521690518"/>
    <e v="#N/A"/>
    <n v="227"/>
    <n v="105000"/>
    <n v="90979.999999999942"/>
    <n v="119020.00000000006"/>
    <n v="1"/>
  </r>
  <r>
    <x v="227"/>
    <n v="1"/>
    <n v="1"/>
    <n v="1"/>
    <s v="PeMS2016"/>
    <x v="0"/>
    <x v="3"/>
    <x v="5"/>
    <x v="1"/>
    <n v="103309"/>
    <n v="89786.500977000003"/>
    <n v="-0.13089371713016285"/>
    <n v="-13522.499022999997"/>
    <n v="182857979.82703587"/>
    <e v="#N/A"/>
    <n v="228"/>
    <n v="103000"/>
    <n v="89153.857142857189"/>
    <n v="116846.1428571428"/>
    <n v="1"/>
  </r>
  <r>
    <x v="228"/>
    <n v="1"/>
    <n v="1"/>
    <n v="1"/>
    <s v="PeMS2016"/>
    <x v="0"/>
    <x v="4"/>
    <x v="5"/>
    <x v="1"/>
    <n v="103309"/>
    <n v="92323.269532000006"/>
    <n v="-0.10633856167420064"/>
    <n v="-10985.730467999994"/>
    <n v="120686273.91554338"/>
    <e v="#N/A"/>
    <n v="229"/>
    <n v="103000"/>
    <n v="89153.857142857189"/>
    <n v="116846.1428571428"/>
    <n v="1"/>
  </r>
  <r>
    <x v="229"/>
    <n v="1"/>
    <n v="1"/>
    <n v="1"/>
    <s v="PeMS2016"/>
    <x v="0"/>
    <x v="3"/>
    <x v="5"/>
    <x v="1"/>
    <n v="93303"/>
    <n v="84684.650878"/>
    <n v="-9.2369474957932796E-2"/>
    <n v="-8618.3491219999996"/>
    <n v="74275941.588678166"/>
    <e v="#N/A"/>
    <n v="230"/>
    <n v="93000"/>
    <n v="80259"/>
    <n v="105741"/>
    <n v="1"/>
  </r>
  <r>
    <x v="230"/>
    <n v="1"/>
    <n v="1"/>
    <n v="1"/>
    <s v="PeMS2016"/>
    <x v="0"/>
    <x v="7"/>
    <x v="1"/>
    <x v="1"/>
    <n v="53947"/>
    <n v="50139.347412000003"/>
    <n v="-7.0581359260014409E-2"/>
    <n v="-3807.6525879999972"/>
    <n v="14498218.230903076"/>
    <e v="#N/A"/>
    <n v="231"/>
    <n v="54000"/>
    <n v="43605"/>
    <n v="64394.999999999993"/>
    <n v="1"/>
  </r>
  <r>
    <x v="231"/>
    <n v="1"/>
    <n v="1"/>
    <n v="1"/>
    <s v="PeMS2016"/>
    <x v="0"/>
    <x v="6"/>
    <x v="5"/>
    <x v="1"/>
    <n v="17492"/>
    <n v="24323.662841999998"/>
    <n v="0.39055927521152523"/>
    <n v="6831.6628419999979"/>
    <n v="46671617.186763488"/>
    <e v="#N/A"/>
    <n v="232"/>
    <n v="17000"/>
    <n v="12070"/>
    <n v="21930"/>
    <n v="0"/>
  </r>
  <r>
    <x v="232"/>
    <n v="1"/>
    <n v="1"/>
    <n v="1"/>
    <s v="PeMS2016"/>
    <x v="0"/>
    <x v="5"/>
    <x v="2"/>
    <x v="1"/>
    <n v="40602"/>
    <n v="37854.897461"/>
    <n v="-6.7659291143293387E-2"/>
    <n v="-2747.1025389999995"/>
    <n v="7546572.3597802436"/>
    <e v="#N/A"/>
    <n v="233"/>
    <n v="41000"/>
    <n v="32089.333333333332"/>
    <n v="49910.666666666672"/>
    <n v="1"/>
  </r>
  <r>
    <x v="233"/>
    <n v="1"/>
    <n v="1"/>
    <n v="1"/>
    <s v="Caltran"/>
    <x v="0"/>
    <x v="10"/>
    <x v="2"/>
    <x v="1"/>
    <n v="21018"/>
    <n v="15189.066527999999"/>
    <n v="-0.27733054867256635"/>
    <n v="-5828.9334720000006"/>
    <n v="33976465.421001986"/>
    <e v="#N/A"/>
    <n v="234"/>
    <n v="21000"/>
    <n v="15330"/>
    <n v="26670"/>
    <n v="0"/>
  </r>
  <r>
    <x v="234"/>
    <n v="1"/>
    <n v="1"/>
    <n v="1"/>
    <s v="PeMS2016"/>
    <x v="0"/>
    <x v="10"/>
    <x v="2"/>
    <x v="1"/>
    <n v="20387"/>
    <n v="14483.251465000001"/>
    <n v="-0.28958397679894043"/>
    <n v="-5903.7485349999988"/>
    <n v="34854246.764514633"/>
    <e v="#N/A"/>
    <n v="235"/>
    <n v="20000"/>
    <n v="14500"/>
    <n v="25500"/>
    <n v="0"/>
  </r>
  <r>
    <x v="235"/>
    <n v="1"/>
    <n v="1"/>
    <n v="1"/>
    <s v="PeMS2016"/>
    <x v="0"/>
    <x v="6"/>
    <x v="2"/>
    <x v="1"/>
    <n v="29223"/>
    <n v="21666.316162000003"/>
    <n v="-0.25858686096567762"/>
    <n v="-7556.6838379999972"/>
    <n v="57103470.627490371"/>
    <e v="#N/A"/>
    <n v="236"/>
    <n v="29000"/>
    <n v="21924"/>
    <n v="36076"/>
    <n v="0"/>
  </r>
  <r>
    <x v="236"/>
    <n v="1"/>
    <n v="1"/>
    <n v="1"/>
    <s v="PeMS2016"/>
    <x v="0"/>
    <x v="6"/>
    <x v="2"/>
    <x v="1"/>
    <n v="24429"/>
    <n v="20222.242553"/>
    <n v="-0.1722034240861271"/>
    <n v="-4206.757447"/>
    <n v="17696808.217889957"/>
    <e v="#N/A"/>
    <n v="237"/>
    <n v="24000"/>
    <n v="17760"/>
    <n v="30240"/>
    <n v="1"/>
  </r>
  <r>
    <x v="237"/>
    <n v="1"/>
    <n v="1"/>
    <n v="1"/>
    <s v="PeMS2016"/>
    <x v="0"/>
    <x v="6"/>
    <x v="2"/>
    <x v="1"/>
    <n v="36316"/>
    <n v="25831.031738999998"/>
    <n v="-0.28871484362264577"/>
    <n v="-10484.968261000002"/>
    <n v="109934559.4341774"/>
    <e v="#N/A"/>
    <n v="238"/>
    <n v="36000"/>
    <n v="27815.999999999996"/>
    <n v="44184"/>
    <n v="0"/>
  </r>
  <r>
    <x v="238"/>
    <n v="1"/>
    <n v="1"/>
    <n v="1"/>
    <s v="PeMS2016"/>
    <x v="0"/>
    <x v="6"/>
    <x v="2"/>
    <x v="1"/>
    <n v="37012"/>
    <n v="27726.358153000005"/>
    <n v="-0.25088192605101034"/>
    <n v="-9285.6418469999953"/>
    <n v="86223144.510757491"/>
    <e v="#N/A"/>
    <n v="239"/>
    <n v="37000"/>
    <n v="28660.611111111113"/>
    <n v="45339.388888888891"/>
    <n v="0"/>
  </r>
  <r>
    <x v="239"/>
    <n v="1"/>
    <n v="1"/>
    <n v="1"/>
    <s v="PeMS2016"/>
    <x v="0"/>
    <x v="7"/>
    <x v="2"/>
    <x v="1"/>
    <n v="75530"/>
    <n v="57042.065430000002"/>
    <n v="-0.24477604355885074"/>
    <n v="-18487.934569999998"/>
    <n v="341803724.66460097"/>
    <e v="#N/A"/>
    <n v="240"/>
    <n v="76000"/>
    <n v="64397.333333333328"/>
    <n v="87602.666666666672"/>
    <n v="0"/>
  </r>
  <r>
    <x v="240"/>
    <n v="1"/>
    <n v="1"/>
    <n v="1"/>
    <s v="PeMS2016"/>
    <x v="0"/>
    <x v="0"/>
    <x v="2"/>
    <x v="1"/>
    <n v="52054"/>
    <n v="48643.602537999999"/>
    <n v="-6.5516530180197541E-2"/>
    <n v="-3410.3974620000008"/>
    <n v="11630810.848816046"/>
    <e v="#N/A"/>
    <n v="241"/>
    <n v="52000"/>
    <n v="41810.888888888891"/>
    <n v="62189.111111111109"/>
    <n v="1"/>
  </r>
  <r>
    <x v="241"/>
    <n v="1"/>
    <n v="1"/>
    <n v="1"/>
    <s v="Caltran"/>
    <x v="0"/>
    <x v="2"/>
    <x v="2"/>
    <x v="1"/>
    <n v="82885"/>
    <n v="79393.606933999996"/>
    <n v="-4.2123340363153794E-2"/>
    <n v="-3491.3930660000042"/>
    <n v="12189825.541312909"/>
    <e v="#N/A"/>
    <n v="242"/>
    <n v="83000"/>
    <n v="71131"/>
    <n v="94869"/>
    <n v="1"/>
  </r>
  <r>
    <x v="242"/>
    <n v="1"/>
    <n v="1"/>
    <n v="1"/>
    <s v="PeMS2016"/>
    <x v="0"/>
    <x v="2"/>
    <x v="2"/>
    <x v="9"/>
    <n v="80105"/>
    <n v="77707.596680000002"/>
    <n v="-2.9928260657886452E-2"/>
    <n v="-2397.4033199999976"/>
    <n v="5747542.6787470113"/>
    <e v="#N/A"/>
    <n v="243"/>
    <n v="80000"/>
    <n v="68240"/>
    <n v="91760"/>
    <n v="1"/>
  </r>
  <r>
    <x v="243"/>
    <n v="1"/>
    <n v="1"/>
    <n v="1"/>
    <s v="PeMS2016"/>
    <x v="0"/>
    <x v="2"/>
    <x v="2"/>
    <x v="9"/>
    <n v="71820"/>
    <n v="78083.878419000001"/>
    <n v="8.7216352255639062E-2"/>
    <n v="6263.8784190000006"/>
    <n v="39236172.848013945"/>
    <e v="#N/A"/>
    <n v="244"/>
    <n v="72000"/>
    <n v="60544"/>
    <n v="83456"/>
    <n v="1"/>
  </r>
  <r>
    <x v="244"/>
    <n v="1"/>
    <n v="1"/>
    <n v="1"/>
    <s v="PeMS2016"/>
    <x v="0"/>
    <x v="3"/>
    <x v="2"/>
    <x v="9"/>
    <n v="85760"/>
    <n v="89506.399415000007"/>
    <n v="4.3684694671175528E-2"/>
    <n v="3746.3994150000071"/>
    <n v="14035508.576712396"/>
    <e v="#N/A"/>
    <n v="245"/>
    <n v="86000"/>
    <n v="73931.333333333328"/>
    <n v="98068.666666666672"/>
    <n v="1"/>
  </r>
  <r>
    <x v="245"/>
    <n v="1"/>
    <n v="1"/>
    <n v="1"/>
    <s v="PeMS2016"/>
    <x v="0"/>
    <x v="3"/>
    <x v="2"/>
    <x v="9"/>
    <n v="74878"/>
    <n v="83554.545409999992"/>
    <n v="0.11587576337508998"/>
    <n v="8676.5454099999915"/>
    <n v="75282440.251791924"/>
    <e v="#N/A"/>
    <n v="246"/>
    <n v="75000"/>
    <n v="63450"/>
    <n v="86550"/>
    <n v="1"/>
  </r>
  <r>
    <x v="246"/>
    <n v="1"/>
    <n v="1"/>
    <n v="1"/>
    <s v="PeMS2016"/>
    <x v="0"/>
    <x v="4"/>
    <x v="2"/>
    <x v="9"/>
    <n v="87099"/>
    <n v="91915.369139999995"/>
    <n v="5.5297639926979558E-2"/>
    <n v="4816.3691399999952"/>
    <n v="23197411.692744292"/>
    <e v="#N/A"/>
    <n v="247"/>
    <n v="87000"/>
    <n v="74844.166666666672"/>
    <n v="99155.833333333343"/>
    <n v="1"/>
  </r>
  <r>
    <x v="247"/>
    <n v="1"/>
    <n v="1"/>
    <n v="1"/>
    <s v="PeMS2016"/>
    <x v="0"/>
    <x v="4"/>
    <x v="2"/>
    <x v="9"/>
    <n v="87065"/>
    <n v="95211.194824000006"/>
    <n v="9.3564518738873392E-2"/>
    <n v="8146.1948240000056"/>
    <n v="66360490.110564485"/>
    <e v="#N/A"/>
    <n v="248"/>
    <n v="87000"/>
    <n v="74844.166666666672"/>
    <n v="99155.833333333343"/>
    <n v="1"/>
  </r>
  <r>
    <x v="248"/>
    <n v="1"/>
    <n v="1"/>
    <n v="1"/>
    <s v="PeMS2016"/>
    <x v="0"/>
    <x v="4"/>
    <x v="2"/>
    <x v="9"/>
    <n v="88046"/>
    <n v="97849.979490999991"/>
    <n v="0.11135065182972537"/>
    <n v="9803.979490999991"/>
    <n v="96118013.859948441"/>
    <e v="#N/A"/>
    <n v="249"/>
    <n v="88000"/>
    <n v="75768"/>
    <n v="100232"/>
    <n v="1"/>
  </r>
  <r>
    <x v="249"/>
    <n v="1"/>
    <n v="1"/>
    <n v="1"/>
    <s v="PeMS2016"/>
    <x v="0"/>
    <x v="2"/>
    <x v="2"/>
    <x v="9"/>
    <n v="87276"/>
    <n v="79545.365234000012"/>
    <n v="-8.8576868394518393E-2"/>
    <n v="-7730.6347659999883"/>
    <n v="59762713.885287695"/>
    <e v="#N/A"/>
    <n v="250"/>
    <n v="87000"/>
    <n v="74844.166666666672"/>
    <n v="99155.833333333343"/>
    <n v="1"/>
  </r>
  <r>
    <x v="250"/>
    <n v="1"/>
    <n v="1"/>
    <n v="1"/>
    <s v="PeMS2016"/>
    <x v="0"/>
    <x v="8"/>
    <x v="1"/>
    <x v="8"/>
    <n v="81715"/>
    <n v="105608.805664"/>
    <n v="0.29240415669093811"/>
    <n v="23893.805664"/>
    <n v="570913949.10899842"/>
    <e v="#N/A"/>
    <n v="251"/>
    <n v="82000"/>
    <n v="70155.555555555562"/>
    <n v="93844.444444444438"/>
    <n v="0"/>
  </r>
  <r>
    <x v="251"/>
    <n v="1"/>
    <n v="1"/>
    <n v="1"/>
    <s v="PeMS2016"/>
    <x v="0"/>
    <x v="4"/>
    <x v="1"/>
    <x v="8"/>
    <n v="86505"/>
    <n v="96212.413084999993"/>
    <n v="0.11221794214207259"/>
    <n v="9707.4130849999929"/>
    <n v="94233868.802829072"/>
    <e v="#N/A"/>
    <n v="252"/>
    <n v="87000"/>
    <n v="74844.166666666672"/>
    <n v="99155.833333333343"/>
    <n v="1"/>
  </r>
  <r>
    <x v="252"/>
    <n v="1"/>
    <n v="1"/>
    <n v="1"/>
    <s v="PeMS2016"/>
    <x v="0"/>
    <x v="8"/>
    <x v="1"/>
    <x v="8"/>
    <n v="75884"/>
    <n v="105193.97265499999"/>
    <n v="0.38624706993569125"/>
    <n v="29309.97265499999"/>
    <n v="859074497.03684723"/>
    <e v="#N/A"/>
    <n v="253"/>
    <n v="76000"/>
    <n v="64397.333333333328"/>
    <n v="87602.666666666672"/>
    <n v="0"/>
  </r>
  <r>
    <x v="253"/>
    <n v="1"/>
    <n v="1"/>
    <n v="1"/>
    <s v="Caltran"/>
    <x v="0"/>
    <x v="8"/>
    <x v="1"/>
    <x v="8"/>
    <n v="102763"/>
    <n v="120748.767578"/>
    <n v="0.17502182281560485"/>
    <n v="17985.767577999999"/>
    <n v="323487835.36983597"/>
    <e v="#N/A"/>
    <n v="254"/>
    <n v="103000"/>
    <n v="89153.857142857189"/>
    <n v="116846.1428571428"/>
    <n v="0"/>
  </r>
  <r>
    <x v="254"/>
    <n v="1"/>
    <n v="1"/>
    <n v="1"/>
    <s v="PeMS2016"/>
    <x v="0"/>
    <x v="8"/>
    <x v="1"/>
    <x v="1"/>
    <n v="110167"/>
    <n v="125469.050781"/>
    <n v="0.13889867910535814"/>
    <n v="15302.050780999998"/>
    <n v="234152758.10430264"/>
    <e v="#N/A"/>
    <n v="255"/>
    <n v="110000"/>
    <n v="95511.428571428536"/>
    <n v="124488.57142857148"/>
    <n v="0"/>
  </r>
  <r>
    <x v="255"/>
    <n v="1"/>
    <n v="1"/>
    <n v="1"/>
    <s v="PeMS2016"/>
    <x v="0"/>
    <x v="3"/>
    <x v="1"/>
    <x v="1"/>
    <n v="79969"/>
    <n v="85171.169921999986"/>
    <n v="6.5052331803573615E-2"/>
    <n v="5202.1699219999864"/>
    <n v="27062571.897361346"/>
    <e v="#N/A"/>
    <n v="256"/>
    <n v="80000"/>
    <n v="68240"/>
    <n v="91760"/>
    <n v="1"/>
  </r>
  <r>
    <x v="256"/>
    <n v="1"/>
    <n v="1"/>
    <n v="1"/>
    <s v="PeMS2016"/>
    <x v="0"/>
    <x v="4"/>
    <x v="1"/>
    <x v="1"/>
    <n v="83561"/>
    <n v="96759.058592999994"/>
    <n v="0.15794519683823793"/>
    <n v="13198.058592999994"/>
    <n v="174188750.62426099"/>
    <e v="#N/A"/>
    <n v="257"/>
    <n v="84000"/>
    <n v="72072"/>
    <n v="95927.999999999985"/>
    <n v="0"/>
  </r>
  <r>
    <x v="257"/>
    <n v="1"/>
    <n v="1"/>
    <n v="1"/>
    <s v="PeMS2016"/>
    <x v="0"/>
    <x v="4"/>
    <x v="1"/>
    <x v="1"/>
    <n v="97423"/>
    <n v="91208.391111999998"/>
    <n v="-6.3789956047339946E-2"/>
    <n v="-6214.6088880000025"/>
    <n v="38621363.630808629"/>
    <e v="#N/A"/>
    <n v="258"/>
    <n v="97000"/>
    <n v="83727.166666666657"/>
    <n v="110272.83333333334"/>
    <n v="1"/>
  </r>
  <r>
    <x v="258"/>
    <n v="1"/>
    <n v="1"/>
    <n v="1"/>
    <s v="PeMS2016"/>
    <x v="0"/>
    <x v="8"/>
    <x v="1"/>
    <x v="1"/>
    <n v="91951"/>
    <n v="104842.307617"/>
    <n v="0.14019757933029542"/>
    <n v="12891.307616999999"/>
    <n v="166185812.07612219"/>
    <e v="#N/A"/>
    <n v="259"/>
    <n v="92000"/>
    <n v="79355.111111111109"/>
    <n v="104644.88888888889"/>
    <n v="0"/>
  </r>
  <r>
    <x v="259"/>
    <n v="1"/>
    <n v="1"/>
    <n v="1"/>
    <s v="Caltran"/>
    <x v="0"/>
    <x v="8"/>
    <x v="1"/>
    <x v="1"/>
    <n v="93934"/>
    <n v="103349.12597699999"/>
    <n v="0.10023128980986629"/>
    <n v="9415.1259769999888"/>
    <n v="88644597.162779987"/>
    <e v="#N/A"/>
    <n v="260"/>
    <n v="94000"/>
    <n v="81122"/>
    <n v="106878"/>
    <n v="1"/>
  </r>
  <r>
    <x v="260"/>
    <n v="1"/>
    <n v="1"/>
    <n v="1"/>
    <s v="PeMS2016"/>
    <x v="0"/>
    <x v="8"/>
    <x v="1"/>
    <x v="1"/>
    <n v="90053"/>
    <n v="131254.50097699999"/>
    <n v="0.45752502389703831"/>
    <n v="41201.500976999989"/>
    <n v="1697563682.757731"/>
    <e v="#N/A"/>
    <n v="261"/>
    <n v="90000"/>
    <n v="77580"/>
    <n v="102419.99999999999"/>
    <n v="0"/>
  </r>
  <r>
    <x v="261"/>
    <n v="1"/>
    <n v="1"/>
    <n v="1"/>
    <s v="PeMS2016"/>
    <x v="0"/>
    <x v="8"/>
    <x v="1"/>
    <x v="1"/>
    <n v="138920"/>
    <n v="146493.18261799999"/>
    <n v="5.4514703556003408E-2"/>
    <n v="7573.1826179999916"/>
    <n v="57353094.965577208"/>
    <e v="#N/A"/>
    <n v="262"/>
    <n v="139000"/>
    <n v="122137.97619047617"/>
    <n v="155862.02380952385"/>
    <n v="1"/>
  </r>
  <r>
    <x v="262"/>
    <n v="1"/>
    <n v="1"/>
    <n v="1"/>
    <s v="PeMS2016"/>
    <x v="0"/>
    <x v="8"/>
    <x v="1"/>
    <x v="1"/>
    <n v="133613"/>
    <n v="120517.23974599999"/>
    <n v="-9.8012620433640452E-2"/>
    <n v="-13095.760254000008"/>
    <n v="171498936.63024634"/>
    <e v="#N/A"/>
    <n v="263"/>
    <n v="134000"/>
    <n v="117502.04761904756"/>
    <n v="150497.95238095243"/>
    <n v="1"/>
  </r>
  <r>
    <x v="263"/>
    <n v="1"/>
    <n v="1"/>
    <n v="1"/>
    <s v="PeMS2016"/>
    <x v="0"/>
    <x v="4"/>
    <x v="1"/>
    <x v="1"/>
    <n v="91829"/>
    <n v="98222.367186999996"/>
    <n v="6.9622528689194052E-2"/>
    <n v="6393.3671869999962"/>
    <n v="40875143.987808242"/>
    <e v="#N/A"/>
    <n v="264"/>
    <n v="92000"/>
    <n v="79355.111111111109"/>
    <n v="104644.88888888889"/>
    <n v="1"/>
  </r>
  <r>
    <x v="264"/>
    <n v="1"/>
    <n v="1"/>
    <n v="1"/>
    <s v="PeMS2016"/>
    <x v="0"/>
    <x v="3"/>
    <x v="1"/>
    <x v="1"/>
    <n v="86914"/>
    <n v="85629.893066000004"/>
    <n v="-1.4774454449225649E-2"/>
    <n v="-1284.1069339999958"/>
    <n v="1648930.6179468697"/>
    <e v="#N/A"/>
    <n v="265"/>
    <n v="87000"/>
    <n v="74844.166666666672"/>
    <n v="99155.833333333343"/>
    <n v="1"/>
  </r>
  <r>
    <x v="265"/>
    <n v="1"/>
    <n v="1"/>
    <n v="1"/>
    <s v="PeMS2016"/>
    <x v="0"/>
    <x v="8"/>
    <x v="1"/>
    <x v="1"/>
    <n v="106984"/>
    <n v="101244.10498"/>
    <n v="-5.3651901405817659E-2"/>
    <n v="-5739.8950199999963"/>
    <n v="32946394.840620756"/>
    <e v="#N/A"/>
    <n v="266"/>
    <n v="107000"/>
    <n v="92782.870370370336"/>
    <n v="121217.12962962968"/>
    <n v="1"/>
  </r>
  <r>
    <x v="266"/>
    <n v="1"/>
    <n v="1"/>
    <n v="1"/>
    <s v="PeMS2016"/>
    <x v="0"/>
    <x v="8"/>
    <x v="1"/>
    <x v="1"/>
    <n v="86274"/>
    <n v="107795.118164"/>
    <n v="0.24945079820108029"/>
    <n v="21521.118164"/>
    <n v="463158527.02885073"/>
    <e v="#N/A"/>
    <n v="267"/>
    <n v="86000"/>
    <n v="73931.333333333328"/>
    <n v="98068.666666666672"/>
    <n v="0"/>
  </r>
  <r>
    <x v="267"/>
    <n v="1"/>
    <n v="1"/>
    <n v="1"/>
    <s v="PeMS2016"/>
    <x v="0"/>
    <x v="3"/>
    <x v="1"/>
    <x v="1"/>
    <n v="84873"/>
    <n v="83410.932862000001"/>
    <n v="-1.7226528318782131E-2"/>
    <n v="-1462.0671379999985"/>
    <n v="2137640.3160195067"/>
    <e v="#N/A"/>
    <n v="268"/>
    <n v="85000"/>
    <n v="73015"/>
    <n v="96985"/>
    <n v="1"/>
  </r>
  <r>
    <x v="268"/>
    <n v="1"/>
    <n v="1"/>
    <n v="1"/>
    <s v="PeMS2016"/>
    <x v="0"/>
    <x v="2"/>
    <x v="1"/>
    <x v="1"/>
    <n v="79267"/>
    <n v="76190.536620000013"/>
    <n v="-3.8811401718243266E-2"/>
    <n v="-3076.4633799999865"/>
    <n v="9464626.9284809418"/>
    <e v="#N/A"/>
    <n v="269"/>
    <n v="79000"/>
    <n v="67268.5"/>
    <n v="90731.5"/>
    <n v="1"/>
  </r>
  <r>
    <x v="269"/>
    <n v="1"/>
    <n v="1"/>
    <n v="1"/>
    <s v="PeMS2016"/>
    <x v="0"/>
    <x v="3"/>
    <x v="1"/>
    <x v="1"/>
    <n v="90210"/>
    <n v="81159.642090000008"/>
    <n v="-0.10032543964083795"/>
    <n v="-9050.3579099999915"/>
    <n v="81908978.299099416"/>
    <e v="#N/A"/>
    <n v="270"/>
    <n v="90000"/>
    <n v="77580"/>
    <n v="102419.99999999999"/>
    <n v="1"/>
  </r>
  <r>
    <x v="270"/>
    <n v="1"/>
    <n v="1"/>
    <n v="1"/>
    <s v="PeMS2016"/>
    <x v="0"/>
    <x v="3"/>
    <x v="1"/>
    <x v="1"/>
    <n v="101171"/>
    <n v="85314.962159000002"/>
    <n v="-0.15672512717082954"/>
    <n v="-15856.037840999998"/>
    <n v="251413936.01522386"/>
    <e v="#N/A"/>
    <n v="271"/>
    <n v="101000"/>
    <n v="87316.904761904778"/>
    <n v="114683.09523809522"/>
    <n v="0"/>
  </r>
  <r>
    <x v="271"/>
    <n v="1"/>
    <n v="1"/>
    <n v="1"/>
    <s v="PeMS2016"/>
    <x v="0"/>
    <x v="3"/>
    <x v="1"/>
    <x v="1"/>
    <n v="101498"/>
    <n v="85314.962159000002"/>
    <n v="-0.15944193817612162"/>
    <n v="-16183.037840999998"/>
    <n v="261890713.76323786"/>
    <e v="#N/A"/>
    <n v="272"/>
    <n v="101000"/>
    <n v="87316.904761904778"/>
    <n v="114683.09523809522"/>
    <n v="0"/>
  </r>
  <r>
    <x v="272"/>
    <n v="1"/>
    <n v="1"/>
    <n v="1"/>
    <s v="PeMS2016"/>
    <x v="0"/>
    <x v="1"/>
    <x v="1"/>
    <x v="1"/>
    <n v="76443"/>
    <n v="63622.935301999998"/>
    <n v="-0.16770750360399256"/>
    <n v="-12820.064698000002"/>
    <n v="164354058.86090589"/>
    <e v="#N/A"/>
    <n v="273"/>
    <n v="76000"/>
    <n v="64397.333333333328"/>
    <n v="87602.666666666672"/>
    <n v="0"/>
  </r>
  <r>
    <x v="273"/>
    <n v="1"/>
    <n v="1"/>
    <n v="1"/>
    <s v="PeMS2016"/>
    <x v="0"/>
    <x v="4"/>
    <x v="5"/>
    <x v="1"/>
    <n v="95084"/>
    <n v="95449.440430000002"/>
    <n v="3.843343044045211E-3"/>
    <n v="365.44043000000238"/>
    <n v="133546.70787858663"/>
    <e v="#N/A"/>
    <n v="274"/>
    <n v="95000"/>
    <n v="81985"/>
    <n v="108015"/>
    <n v="1"/>
  </r>
  <r>
    <x v="274"/>
    <n v="1"/>
    <n v="1"/>
    <n v="1"/>
    <s v="PeMS2016"/>
    <x v="0"/>
    <x v="8"/>
    <x v="5"/>
    <x v="1"/>
    <n v="89930"/>
    <n v="108557.426758"/>
    <n v="0.20713251148671197"/>
    <n v="18627.426758000001"/>
    <n v="346981027.62465447"/>
    <e v="#N/A"/>
    <n v="275"/>
    <n v="90000"/>
    <n v="77580"/>
    <n v="102419.99999999999"/>
    <n v="0"/>
  </r>
  <r>
    <x v="275"/>
    <n v="1"/>
    <n v="1"/>
    <n v="1"/>
    <s v="PeMS2016"/>
    <x v="0"/>
    <x v="8"/>
    <x v="5"/>
    <x v="1"/>
    <n v="106296"/>
    <n v="100403.31982400001"/>
    <n v="-5.5436518551968073E-2"/>
    <n v="-5892.6801759999944"/>
    <n v="34723679.656623326"/>
    <e v="#N/A"/>
    <n v="276"/>
    <n v="106000"/>
    <n v="91878.444444444394"/>
    <n v="120121.55555555559"/>
    <n v="1"/>
  </r>
  <r>
    <x v="276"/>
    <n v="1"/>
    <n v="1"/>
    <n v="1"/>
    <s v="PeMS2016"/>
    <x v="0"/>
    <x v="3"/>
    <x v="5"/>
    <x v="1"/>
    <n v="87309"/>
    <n v="82476.882322999998"/>
    <n v="-5.5345012278230188E-2"/>
    <n v="-4832.117677000002"/>
    <n v="23349361.244375896"/>
    <e v="#N/A"/>
    <n v="277"/>
    <n v="87000"/>
    <n v="74844.166666666672"/>
    <n v="99155.833333333343"/>
    <n v="1"/>
  </r>
  <r>
    <x v="277"/>
    <n v="1"/>
    <n v="1"/>
    <n v="1"/>
    <s v="PeMS2016"/>
    <x v="0"/>
    <x v="1"/>
    <x v="5"/>
    <x v="1"/>
    <n v="81568"/>
    <n v="68909.008300999994"/>
    <n v="-0.15519556319880357"/>
    <n v="-12658.991699000006"/>
    <n v="160250070.83535105"/>
    <e v="#N/A"/>
    <n v="278"/>
    <n v="82000"/>
    <n v="70155.555555555562"/>
    <n v="93844.444444444438"/>
    <n v="0"/>
  </r>
  <r>
    <x v="278"/>
    <n v="1"/>
    <n v="1"/>
    <n v="1"/>
    <s v="Caltran"/>
    <x v="0"/>
    <x v="3"/>
    <x v="5"/>
    <x v="1"/>
    <n v="102271"/>
    <n v="87387.312988999998"/>
    <n v="-0.14553184197866453"/>
    <n v="-14883.687011000002"/>
    <n v="221524139.04141018"/>
    <e v="#N/A"/>
    <n v="279"/>
    <n v="102000"/>
    <n v="88232.42857142858"/>
    <n v="115767.57142857142"/>
    <n v="0"/>
  </r>
  <r>
    <x v="279"/>
    <n v="1"/>
    <n v="1"/>
    <n v="1"/>
    <s v="PeMS2016"/>
    <x v="0"/>
    <x v="2"/>
    <x v="5"/>
    <x v="1"/>
    <n v="79231"/>
    <n v="77742.973633000001"/>
    <n v="-1.8780860610114747E-2"/>
    <n v="-1488.0263669999986"/>
    <n v="2214222.4688872145"/>
    <e v="#N/A"/>
    <n v="280"/>
    <n v="79000"/>
    <n v="67268.5"/>
    <n v="90731.5"/>
    <n v="1"/>
  </r>
  <r>
    <x v="280"/>
    <n v="1"/>
    <n v="1"/>
    <n v="1"/>
    <s v="PeMS2016"/>
    <x v="0"/>
    <x v="2"/>
    <x v="5"/>
    <x v="1"/>
    <n v="72538"/>
    <n v="70536.924316000004"/>
    <n v="-2.7586584741790432E-2"/>
    <n v="-2001.0756839999958"/>
    <n v="4004303.8930960512"/>
    <e v="#N/A"/>
    <n v="281"/>
    <n v="73000"/>
    <n v="61466"/>
    <n v="84534"/>
    <n v="1"/>
  </r>
  <r>
    <x v="281"/>
    <n v="1"/>
    <n v="1"/>
    <n v="1"/>
    <s v="PeMS2016"/>
    <x v="0"/>
    <x v="2"/>
    <x v="5"/>
    <x v="1"/>
    <n v="87299"/>
    <n v="74799.414551000009"/>
    <n v="-0.14318131306200521"/>
    <n v="-12499.585448999991"/>
    <n v="156239636.39685231"/>
    <e v="#N/A"/>
    <n v="282"/>
    <n v="87000"/>
    <n v="74844.166666666672"/>
    <n v="99155.833333333343"/>
    <n v="0"/>
  </r>
  <r>
    <x v="282"/>
    <n v="1"/>
    <n v="1"/>
    <n v="1"/>
    <s v="PeMS2016"/>
    <x v="0"/>
    <x v="2"/>
    <x v="5"/>
    <x v="1"/>
    <n v="79302"/>
    <n v="76085.940185999993"/>
    <n v="-4.0554586441703955E-2"/>
    <n v="-3216.0598140000075"/>
    <n v="10343040.727225762"/>
    <e v="#N/A"/>
    <n v="283"/>
    <n v="79000"/>
    <n v="67268.5"/>
    <n v="90731.5"/>
    <n v="1"/>
  </r>
  <r>
    <x v="283"/>
    <n v="1"/>
    <n v="1"/>
    <n v="1"/>
    <s v="PeMS2016"/>
    <x v="0"/>
    <x v="7"/>
    <x v="5"/>
    <x v="1"/>
    <n v="84222"/>
    <n v="59456.793701000002"/>
    <n v="-0.29404676092944837"/>
    <n v="-24765.206298999998"/>
    <n v="613315443.03202915"/>
    <e v="#N/A"/>
    <n v="284"/>
    <n v="84000"/>
    <n v="72072"/>
    <n v="95927.999999999985"/>
    <n v="0"/>
  </r>
  <r>
    <x v="284"/>
    <n v="1"/>
    <n v="1"/>
    <n v="1"/>
    <s v="PeMS2016"/>
    <x v="0"/>
    <x v="1"/>
    <x v="5"/>
    <x v="1"/>
    <n v="77963"/>
    <n v="68282.215576000002"/>
    <n v="-0.12417152269666376"/>
    <n v="-9680.7844239999977"/>
    <n v="93717587.063960969"/>
    <e v="#N/A"/>
    <n v="285"/>
    <n v="78000"/>
    <n v="66300"/>
    <n v="89700"/>
    <n v="1"/>
  </r>
  <r>
    <x v="285"/>
    <n v="1"/>
    <n v="1"/>
    <n v="1"/>
    <s v="Caltran"/>
    <x v="0"/>
    <x v="2"/>
    <x v="5"/>
    <x v="1"/>
    <n v="77611"/>
    <n v="72069.465576000002"/>
    <n v="-7.1401404749326769E-2"/>
    <n v="-5541.5344239999977"/>
    <n v="30708603.772376984"/>
    <e v="#N/A"/>
    <n v="286"/>
    <n v="78000"/>
    <n v="66300"/>
    <n v="89700"/>
    <n v="1"/>
  </r>
  <r>
    <x v="286"/>
    <n v="1"/>
    <n v="1"/>
    <n v="1"/>
    <s v="PeMS2016"/>
    <x v="0"/>
    <x v="0"/>
    <x v="5"/>
    <x v="1"/>
    <n v="40004"/>
    <n v="47745.805907999995"/>
    <n v="0.19352579512048784"/>
    <n v="7741.8059079999948"/>
    <n v="59935558.717143625"/>
    <e v="#N/A"/>
    <n v="287"/>
    <n v="40000"/>
    <n v="31240"/>
    <n v="48760"/>
    <n v="1"/>
  </r>
  <r>
    <x v="287"/>
    <n v="1"/>
    <n v="1"/>
    <n v="1"/>
    <s v="Caltran"/>
    <x v="0"/>
    <x v="8"/>
    <x v="5"/>
    <x v="1"/>
    <n v="110380"/>
    <n v="110480.172852"/>
    <n v="9.0752719695608164E-4"/>
    <n v="100.17285200000333"/>
    <n v="10034.600277814572"/>
    <e v="#N/A"/>
    <n v="288"/>
    <n v="110000"/>
    <n v="95511.428571428536"/>
    <n v="124488.57142857148"/>
    <n v="1"/>
  </r>
  <r>
    <x v="288"/>
    <n v="1"/>
    <n v="1"/>
    <n v="1"/>
    <s v="PeMS2016"/>
    <x v="0"/>
    <x v="8"/>
    <x v="5"/>
    <x v="1"/>
    <n v="104108"/>
    <n v="110480.172852"/>
    <n v="6.1207331348215321E-2"/>
    <n v="6372.1728520000033"/>
    <n v="40604586.855765857"/>
    <e v="#N/A"/>
    <n v="289"/>
    <n v="104000"/>
    <n v="90066.476190476198"/>
    <n v="117933.5238095238"/>
    <n v="1"/>
  </r>
  <r>
    <x v="289"/>
    <n v="1"/>
    <n v="1"/>
    <n v="1"/>
    <s v="PeMS2016"/>
    <x v="0"/>
    <x v="8"/>
    <x v="5"/>
    <x v="1"/>
    <n v="100409"/>
    <n v="107996.785644"/>
    <n v="7.5568780129271262E-2"/>
    <n v="7587.7856440000032"/>
    <n v="57574490.979292542"/>
    <e v="#N/A"/>
    <n v="290"/>
    <n v="100000"/>
    <n v="86400"/>
    <n v="113600.00000000001"/>
    <n v="1"/>
  </r>
  <r>
    <x v="290"/>
    <n v="1"/>
    <n v="1"/>
    <n v="1"/>
    <s v="PeMS2016"/>
    <x v="0"/>
    <x v="8"/>
    <x v="5"/>
    <x v="1"/>
    <n v="87923"/>
    <n v="102734.513184"/>
    <n v="0.1684600523640003"/>
    <n v="14811.513183999996"/>
    <n v="219380922.7998057"/>
    <e v="#N/A"/>
    <n v="291"/>
    <n v="88000"/>
    <n v="75768"/>
    <n v="100232"/>
    <n v="0"/>
  </r>
  <r>
    <x v="291"/>
    <n v="1"/>
    <n v="1"/>
    <n v="1"/>
    <s v="PeMS2016"/>
    <x v="0"/>
    <x v="8"/>
    <x v="5"/>
    <x v="1"/>
    <n v="87822"/>
    <n v="119226.45703200001"/>
    <n v="0.35759214128578276"/>
    <n v="31404.457032000006"/>
    <n v="986239921.47473466"/>
    <e v="#N/A"/>
    <n v="292"/>
    <n v="88000"/>
    <n v="75768"/>
    <n v="100232"/>
    <n v="0"/>
  </r>
  <r>
    <x v="292"/>
    <n v="1"/>
    <n v="1"/>
    <n v="1"/>
    <s v="PeMS2016"/>
    <x v="0"/>
    <x v="8"/>
    <x v="5"/>
    <x v="1"/>
    <n v="102812"/>
    <n v="105390.141602"/>
    <n v="2.5076271271835981E-2"/>
    <n v="2578.1416020000033"/>
    <n v="6646814.119963144"/>
    <e v="#N/A"/>
    <n v="293"/>
    <n v="103000"/>
    <n v="89153.857142857189"/>
    <n v="116846.1428571428"/>
    <n v="1"/>
  </r>
  <r>
    <x v="293"/>
    <n v="1"/>
    <n v="1"/>
    <n v="1"/>
    <s v="PeMS2016"/>
    <x v="0"/>
    <x v="8"/>
    <x v="5"/>
    <x v="1"/>
    <n v="97434"/>
    <n v="119337.416015"/>
    <n v="0.22480259473079212"/>
    <n v="21903.416014999995"/>
    <n v="479759633.1261583"/>
    <e v="#N/A"/>
    <n v="294"/>
    <n v="97000"/>
    <n v="83727.166666666657"/>
    <n v="110272.83333333334"/>
    <n v="0"/>
  </r>
  <r>
    <x v="294"/>
    <n v="1"/>
    <n v="1"/>
    <n v="1"/>
    <s v="PeMS2016"/>
    <x v="0"/>
    <x v="8"/>
    <x v="5"/>
    <x v="1"/>
    <n v="99175"/>
    <n v="104508.120606"/>
    <n v="5.3774848560625088E-2"/>
    <n v="5333.1206059999968"/>
    <n v="28442175.398141772"/>
    <e v="#N/A"/>
    <n v="295"/>
    <n v="99000"/>
    <n v="85486.5"/>
    <n v="112513.5"/>
    <n v="1"/>
  </r>
  <r>
    <x v="295"/>
    <n v="1"/>
    <n v="1"/>
    <n v="1"/>
    <s v="Caltran"/>
    <x v="0"/>
    <x v="8"/>
    <x v="4"/>
    <x v="12"/>
    <n v="118363"/>
    <n v="111052.08642600001"/>
    <n v="-6.1766883012427831E-2"/>
    <n v="-7310.9135739999911"/>
    <n v="53449457.286497325"/>
    <e v="#N/A"/>
    <n v="296"/>
    <n v="118000"/>
    <n v="102778"/>
    <n v="133222"/>
    <n v="1"/>
  </r>
  <r>
    <x v="296"/>
    <n v="1"/>
    <n v="1"/>
    <n v="1"/>
    <s v="PeMS2016"/>
    <x v="0"/>
    <x v="8"/>
    <x v="4"/>
    <x v="12"/>
    <n v="98447"/>
    <n v="102506.099122"/>
    <n v="4.1231313518949264E-2"/>
    <n v="4059.0991219999996"/>
    <n v="16476285.682221169"/>
    <e v="#N/A"/>
    <n v="297"/>
    <n v="98000"/>
    <n v="84574"/>
    <n v="111426"/>
    <n v="1"/>
  </r>
  <r>
    <x v="297"/>
    <n v="1"/>
    <n v="1"/>
    <n v="1"/>
    <s v="PeMS2016"/>
    <x v="0"/>
    <x v="8"/>
    <x v="4"/>
    <x v="12"/>
    <n v="104595"/>
    <n v="124591.485839"/>
    <n v="0.19118013135427114"/>
    <n v="19996.485839000001"/>
    <n v="399859445.90932757"/>
    <e v="#N/A"/>
    <n v="298"/>
    <n v="105000"/>
    <n v="90979.999999999942"/>
    <n v="119020.00000000006"/>
    <n v="0"/>
  </r>
  <r>
    <x v="298"/>
    <n v="1"/>
    <n v="1"/>
    <n v="1"/>
    <s v="PeMS2016"/>
    <x v="0"/>
    <x v="8"/>
    <x v="4"/>
    <x v="13"/>
    <n v="107825"/>
    <n v="109676.666992"/>
    <n v="1.7172891184790151E-2"/>
    <n v="1851.6669919999986"/>
    <n v="3428670.6492623226"/>
    <e v="#N/A"/>
    <n v="299"/>
    <n v="108000"/>
    <n v="93677.142857142826"/>
    <n v="122322.85714285719"/>
    <n v="1"/>
  </r>
  <r>
    <x v="299"/>
    <n v="1"/>
    <n v="1"/>
    <n v="1"/>
    <s v="PeMS2016"/>
    <x v="0"/>
    <x v="8"/>
    <x v="4"/>
    <x v="13"/>
    <n v="98736"/>
    <n v="109816.90332100001"/>
    <n v="0.11222758994692916"/>
    <n v="11080.903321000005"/>
    <n v="122786418.40934895"/>
    <e v="#N/A"/>
    <n v="300"/>
    <n v="99000"/>
    <n v="85486.5"/>
    <n v="112513.5"/>
    <n v="1"/>
  </r>
  <r>
    <x v="300"/>
    <n v="1"/>
    <n v="1"/>
    <n v="1"/>
    <s v="PeMS2016"/>
    <x v="0"/>
    <x v="8"/>
    <x v="4"/>
    <x v="13"/>
    <n v="104203"/>
    <n v="101788.471191"/>
    <n v="-2.3171394384038813E-2"/>
    <n v="-2414.5288089999958"/>
    <n v="5829949.3694909383"/>
    <e v="#N/A"/>
    <n v="301"/>
    <n v="104000"/>
    <n v="90066.476190476198"/>
    <n v="117933.5238095238"/>
    <n v="1"/>
  </r>
  <r>
    <x v="301"/>
    <n v="1"/>
    <n v="1"/>
    <n v="1"/>
    <s v="PeMS2016"/>
    <x v="0"/>
    <x v="4"/>
    <x v="4"/>
    <x v="13"/>
    <n v="100921"/>
    <n v="98914.734375"/>
    <n v="-1.9879565452185388E-2"/>
    <n v="-2006.265625"/>
    <n v="4025101.7580566406"/>
    <e v="#N/A"/>
    <n v="302"/>
    <n v="101000"/>
    <n v="87316.904761904778"/>
    <n v="114683.09523809522"/>
    <n v="1"/>
  </r>
  <r>
    <x v="302"/>
    <n v="1"/>
    <n v="1"/>
    <n v="1"/>
    <s v="PeMS2016"/>
    <x v="0"/>
    <x v="4"/>
    <x v="4"/>
    <x v="13"/>
    <n v="104032"/>
    <n v="98914.734375"/>
    <n v="-4.9189341981313417E-2"/>
    <n v="-5117.265625"/>
    <n v="26186407.476806641"/>
    <e v="#N/A"/>
    <n v="303"/>
    <n v="104000"/>
    <n v="90066.476190476198"/>
    <n v="117933.5238095238"/>
    <n v="1"/>
  </r>
  <r>
    <x v="303"/>
    <n v="1"/>
    <n v="1"/>
    <n v="1"/>
    <s v="PeMS2016"/>
    <x v="0"/>
    <x v="8"/>
    <x v="4"/>
    <x v="13"/>
    <n v="95273"/>
    <n v="102997.212403"/>
    <n v="8.1074516421231646E-2"/>
    <n v="7724.2124029999977"/>
    <n v="59663457.246658996"/>
    <e v="#N/A"/>
    <n v="304"/>
    <n v="95000"/>
    <n v="81985"/>
    <n v="108015"/>
    <n v="1"/>
  </r>
  <r>
    <x v="304"/>
    <n v="1"/>
    <n v="1"/>
    <n v="1"/>
    <s v="PeMS2016"/>
    <x v="0"/>
    <x v="4"/>
    <x v="4"/>
    <x v="13"/>
    <n v="100358"/>
    <n v="95828.199706999992"/>
    <n v="-4.5136414565854266E-2"/>
    <n v="-4529.8002930000075"/>
    <n v="20519090.694462955"/>
    <e v="#N/A"/>
    <n v="305"/>
    <n v="100000"/>
    <n v="86400"/>
    <n v="113600.00000000001"/>
    <n v="1"/>
  </r>
  <r>
    <x v="305"/>
    <n v="1"/>
    <n v="1"/>
    <n v="1"/>
    <s v="PeMS2016"/>
    <x v="0"/>
    <x v="8"/>
    <x v="4"/>
    <x v="13"/>
    <n v="101403"/>
    <n v="103534.216308"/>
    <n v="2.1017290494364183E-2"/>
    <n v="2131.2163080000028"/>
    <n v="4542082.9514851626"/>
    <e v="#N/A"/>
    <n v="306"/>
    <n v="101000"/>
    <n v="87316.904761904778"/>
    <n v="114683.09523809522"/>
    <n v="1"/>
  </r>
  <r>
    <x v="306"/>
    <n v="1"/>
    <n v="1"/>
    <n v="1"/>
    <s v="PeMS2016"/>
    <x v="0"/>
    <x v="4"/>
    <x v="4"/>
    <x v="13"/>
    <n v="99469"/>
    <n v="96944.878417999993"/>
    <n v="-2.5375962179171485E-2"/>
    <n v="-2524.121582000007"/>
    <n v="6371189.7607182181"/>
    <e v="#N/A"/>
    <n v="307"/>
    <n v="99000"/>
    <n v="85486.5"/>
    <n v="112513.5"/>
    <n v="1"/>
  </r>
  <r>
    <x v="307"/>
    <n v="1"/>
    <n v="1"/>
    <n v="1"/>
    <s v="PeMS2016"/>
    <x v="0"/>
    <x v="8"/>
    <x v="4"/>
    <x v="13"/>
    <n v="104108"/>
    <n v="102193.75683599999"/>
    <n v="-1.8387089983478822E-2"/>
    <n v="-1914.2431640000141"/>
    <n v="3664326.8909207848"/>
    <e v="#N/A"/>
    <n v="308"/>
    <n v="104000"/>
    <n v="90066.476190476198"/>
    <n v="117933.5238095238"/>
    <n v="1"/>
  </r>
  <r>
    <x v="308"/>
    <n v="1"/>
    <n v="1"/>
    <n v="1"/>
    <s v="PeMS2016"/>
    <x v="0"/>
    <x v="4"/>
    <x v="4"/>
    <x v="14"/>
    <n v="95533"/>
    <n v="93664.69384800001"/>
    <n v="-1.955665740634116E-2"/>
    <n v="-1868.3061519999901"/>
    <n v="3490567.8776010103"/>
    <e v="#N/A"/>
    <n v="309"/>
    <n v="96000"/>
    <n v="82848"/>
    <n v="109152"/>
    <n v="1"/>
  </r>
  <r>
    <x v="309"/>
    <n v="1"/>
    <n v="1"/>
    <n v="1"/>
    <s v="PeMS2016"/>
    <x v="0"/>
    <x v="8"/>
    <x v="4"/>
    <x v="14"/>
    <n v="88873"/>
    <n v="101223.592284"/>
    <n v="0.138969003904448"/>
    <n v="12350.592283999998"/>
    <n v="152537129.76560029"/>
    <e v="#N/A"/>
    <n v="310"/>
    <n v="89000"/>
    <n v="76673.5"/>
    <n v="101326.5"/>
    <n v="1"/>
  </r>
  <r>
    <x v="310"/>
    <n v="1"/>
    <n v="1"/>
    <n v="1"/>
    <s v="PeMS2016"/>
    <x v="0"/>
    <x v="4"/>
    <x v="4"/>
    <x v="14"/>
    <n v="94176"/>
    <n v="90248.988282000006"/>
    <n v="-4.1698646343017232E-2"/>
    <n v="-3927.0117179999943"/>
    <n v="15421421.033309266"/>
    <e v="#N/A"/>
    <n v="311"/>
    <n v="94000"/>
    <n v="81122"/>
    <n v="106878"/>
    <n v="1"/>
  </r>
  <r>
    <x v="311"/>
    <n v="1"/>
    <n v="1"/>
    <n v="1"/>
    <s v="PeMS2016"/>
    <x v="0"/>
    <x v="4"/>
    <x v="4"/>
    <x v="14"/>
    <n v="98062"/>
    <n v="95912.235840000008"/>
    <n v="-2.1922499643082904E-2"/>
    <n v="-2149.7641599999915"/>
    <n v="4621485.9436204694"/>
    <e v="#N/A"/>
    <n v="312"/>
    <n v="98000"/>
    <n v="84574"/>
    <n v="111426"/>
    <n v="1"/>
  </r>
  <r>
    <x v="312"/>
    <n v="1"/>
    <n v="1"/>
    <n v="1"/>
    <s v="PeMS2016"/>
    <x v="0"/>
    <x v="3"/>
    <x v="4"/>
    <x v="14"/>
    <n v="86290"/>
    <n v="84636.968261999995"/>
    <n v="-1.91567011009387E-2"/>
    <n v="-1653.0317380000051"/>
    <n v="2732513.9268353176"/>
    <e v="#N/A"/>
    <n v="313"/>
    <n v="86000"/>
    <n v="73931.333333333328"/>
    <n v="98068.666666666672"/>
    <n v="1"/>
  </r>
  <r>
    <x v="313"/>
    <n v="1"/>
    <n v="1"/>
    <n v="1"/>
    <s v="PeMS2016"/>
    <x v="0"/>
    <x v="3"/>
    <x v="4"/>
    <x v="14"/>
    <n v="93015"/>
    <n v="88528.632812999989"/>
    <n v="-4.8232727914852558E-2"/>
    <n v="-4486.3671870000107"/>
    <n v="20127490.53659039"/>
    <e v="#N/A"/>
    <n v="314"/>
    <n v="93000"/>
    <n v="80259"/>
    <n v="105741"/>
    <n v="1"/>
  </r>
  <r>
    <x v="314"/>
    <n v="1"/>
    <n v="1"/>
    <n v="1"/>
    <s v="PeMS2016"/>
    <x v="0"/>
    <x v="8"/>
    <x v="4"/>
    <x v="14"/>
    <n v="100711"/>
    <n v="102279.754395"/>
    <n v="1.5576792952110452E-2"/>
    <n v="1568.7543949999963"/>
    <n v="2460990.3518318045"/>
    <e v="#N/A"/>
    <n v="315"/>
    <n v="101000"/>
    <n v="87316.904761904778"/>
    <n v="114683.09523809522"/>
    <n v="1"/>
  </r>
  <r>
    <x v="315"/>
    <n v="1"/>
    <n v="1"/>
    <n v="1"/>
    <s v="Caltran"/>
    <x v="0"/>
    <x v="4"/>
    <x v="4"/>
    <x v="14"/>
    <n v="99712"/>
    <n v="95558.247558999996"/>
    <n v="-4.1657498004252336E-2"/>
    <n v="-4153.7524410000042"/>
    <n v="17253659.341113493"/>
    <e v="#N/A"/>
    <n v="316"/>
    <n v="100000"/>
    <n v="86400"/>
    <n v="113600.00000000001"/>
    <n v="1"/>
  </r>
  <r>
    <x v="316"/>
    <n v="1"/>
    <n v="1"/>
    <n v="1"/>
    <s v="PeMS2016"/>
    <x v="0"/>
    <x v="4"/>
    <x v="4"/>
    <x v="14"/>
    <n v="100241"/>
    <n v="95558.247558999996"/>
    <n v="-4.671494140122312E-2"/>
    <n v="-4682.7524410000042"/>
    <n v="21928170.423691496"/>
    <e v="#N/A"/>
    <n v="317"/>
    <n v="100000"/>
    <n v="86400"/>
    <n v="113600.00000000001"/>
    <n v="1"/>
  </r>
  <r>
    <x v="317"/>
    <n v="1"/>
    <n v="1"/>
    <n v="1"/>
    <s v="PeMS2016"/>
    <x v="0"/>
    <x v="8"/>
    <x v="4"/>
    <x v="14"/>
    <n v="91626"/>
    <n v="104916.87451199999"/>
    <n v="0.14505571030056963"/>
    <n v="13290.874511999995"/>
    <n v="176647345.29373109"/>
    <e v="#N/A"/>
    <n v="318"/>
    <n v="92000"/>
    <n v="79355.111111111109"/>
    <n v="104644.88888888889"/>
    <n v="0"/>
  </r>
  <r>
    <x v="318"/>
    <n v="1"/>
    <n v="1"/>
    <n v="1"/>
    <s v="PeMS2016"/>
    <x v="0"/>
    <x v="8"/>
    <x v="4"/>
    <x v="5"/>
    <n v="104473"/>
    <n v="100722.992186"/>
    <n v="-3.5894516420510558E-2"/>
    <n v="-3750.0078139999969"/>
    <n v="14062558.605061036"/>
    <e v="#N/A"/>
    <n v="319"/>
    <n v="104000"/>
    <n v="90066.476190476198"/>
    <n v="117933.5238095238"/>
    <n v="1"/>
  </r>
  <r>
    <x v="319"/>
    <n v="1"/>
    <n v="1"/>
    <n v="1"/>
    <s v="PeMS2016"/>
    <x v="0"/>
    <x v="4"/>
    <x v="4"/>
    <x v="5"/>
    <n v="90844"/>
    <n v="94547.620117999992"/>
    <n v="4.0769011910527952E-2"/>
    <n v="3703.6201179999916"/>
    <n v="13716801.978454271"/>
    <e v="#N/A"/>
    <n v="320"/>
    <n v="91000"/>
    <n v="78472.333333333328"/>
    <n v="103527.66666666666"/>
    <n v="1"/>
  </r>
  <r>
    <x v="320"/>
    <n v="1"/>
    <n v="1"/>
    <n v="1"/>
    <s v="PeMS2016"/>
    <x v="0"/>
    <x v="2"/>
    <x v="4"/>
    <x v="5"/>
    <n v="78485"/>
    <n v="77191.425292999993"/>
    <n v="-1.6481808077976723E-2"/>
    <n v="-1293.574707000007"/>
    <n v="1673335.5225901541"/>
    <e v="#N/A"/>
    <n v="321"/>
    <n v="78000"/>
    <n v="66300"/>
    <n v="89700"/>
    <n v="1"/>
  </r>
  <r>
    <x v="321"/>
    <n v="1"/>
    <n v="1"/>
    <n v="1"/>
    <s v="Caltran"/>
    <x v="0"/>
    <x v="2"/>
    <x v="4"/>
    <x v="5"/>
    <n v="82332"/>
    <n v="79065.366211999994"/>
    <n v="-3.9676356556381576E-2"/>
    <n v="-3266.6337880000065"/>
    <n v="10670896.304903271"/>
    <e v="#N/A"/>
    <n v="322"/>
    <n v="82000"/>
    <n v="70155.555555555562"/>
    <n v="93844.444444444438"/>
    <n v="1"/>
  </r>
  <r>
    <x v="322"/>
    <n v="1"/>
    <n v="1"/>
    <n v="1"/>
    <s v="PeMS2016"/>
    <x v="0"/>
    <x v="2"/>
    <x v="4"/>
    <x v="5"/>
    <n v="71465"/>
    <n v="70509.198730999997"/>
    <n v="-1.3374396823619961E-2"/>
    <n v="-955.80126900000323"/>
    <n v="913556.06582201656"/>
    <e v="#N/A"/>
    <n v="323"/>
    <n v="71000"/>
    <n v="59592.666666666664"/>
    <n v="82407.333333333343"/>
    <n v="1"/>
  </r>
  <r>
    <x v="323"/>
    <n v="1"/>
    <n v="1"/>
    <n v="1"/>
    <s v="PeMS2016"/>
    <x v="0"/>
    <x v="7"/>
    <x v="4"/>
    <x v="6"/>
    <n v="62454"/>
    <n v="59012.345948000002"/>
    <n v="-5.5107023601370542E-2"/>
    <n v="-3441.654051999998"/>
    <n v="11844982.613648005"/>
    <e v="#N/A"/>
    <n v="324"/>
    <n v="62000"/>
    <n v="51063.888888888883"/>
    <n v="72936.111111111109"/>
    <n v="1"/>
  </r>
  <r>
    <x v="324"/>
    <n v="1"/>
    <n v="1"/>
    <n v="1"/>
    <s v="PeMS2016"/>
    <x v="0"/>
    <x v="7"/>
    <x v="4"/>
    <x v="6"/>
    <n v="63067"/>
    <n v="59866.968995000003"/>
    <n v="-5.074018115654777E-2"/>
    <n v="-3200.0310049999971"/>
    <n v="10240198.432961291"/>
    <e v="#N/A"/>
    <n v="325"/>
    <n v="63000"/>
    <n v="51975"/>
    <n v="74025"/>
    <n v="1"/>
  </r>
  <r>
    <x v="325"/>
    <n v="1"/>
    <n v="1"/>
    <n v="1"/>
    <s v="PeMS2016"/>
    <x v="0"/>
    <x v="7"/>
    <x v="4"/>
    <x v="6"/>
    <n v="66076"/>
    <n v="59869.426512999999"/>
    <n v="-9.3930829453962139E-2"/>
    <n v="-6206.5734870000015"/>
    <n v="38521554.449531354"/>
    <e v="#N/A"/>
    <n v="326"/>
    <n v="66000"/>
    <n v="54867.999999999993"/>
    <n v="77132"/>
    <n v="1"/>
  </r>
  <r>
    <x v="326"/>
    <n v="1"/>
    <n v="2"/>
    <n v="1"/>
    <s v="PeMS2016"/>
    <x v="0"/>
    <x v="10"/>
    <x v="5"/>
    <x v="1"/>
    <n v="7950"/>
    <n v="11064.571824000001"/>
    <n v="0.39177004075471711"/>
    <n v="3114.5718240000006"/>
    <n v="9700557.6468546912"/>
    <e v="#N/A"/>
    <n v="327"/>
    <n v="8000"/>
    <n v="4720.0000000000009"/>
    <n v="11280"/>
    <n v="1"/>
  </r>
  <r>
    <x v="327"/>
    <n v="1"/>
    <n v="2"/>
    <n v="1"/>
    <s v="PeMS2016"/>
    <x v="0"/>
    <x v="10"/>
    <x v="5"/>
    <x v="1"/>
    <n v="10185"/>
    <n v="13547.961914"/>
    <n v="0.33018771860579288"/>
    <n v="3362.9619139999995"/>
    <n v="11309512.835014541"/>
    <e v="#N/A"/>
    <n v="328"/>
    <n v="10000"/>
    <n v="6410"/>
    <n v="13590"/>
    <n v="1"/>
  </r>
  <r>
    <x v="328"/>
    <n v="1"/>
    <n v="2"/>
    <n v="1"/>
    <s v="PeMS2016"/>
    <x v="0"/>
    <x v="10"/>
    <x v="5"/>
    <x v="1"/>
    <n v="9792"/>
    <n v="13547.961914"/>
    <n v="0.38357454187091489"/>
    <n v="3755.9619139999995"/>
    <n v="14107249.89941854"/>
    <e v="#N/A"/>
    <n v="329"/>
    <n v="10000"/>
    <n v="6410"/>
    <n v="13590"/>
    <n v="1"/>
  </r>
  <r>
    <x v="329"/>
    <n v="1"/>
    <n v="2"/>
    <n v="1"/>
    <s v="PeMS2016"/>
    <x v="0"/>
    <x v="10"/>
    <x v="5"/>
    <x v="1"/>
    <n v="9379"/>
    <n v="13547.961914"/>
    <n v="0.44449961765646662"/>
    <n v="4168.9619139999995"/>
    <n v="17380243.44038254"/>
    <e v="#N/A"/>
    <n v="330"/>
    <n v="9000"/>
    <n v="5580"/>
    <n v="12419.999999999998"/>
    <n v="0"/>
  </r>
  <r>
    <x v="330"/>
    <n v="1"/>
    <n v="2"/>
    <n v="1"/>
    <s v="PeMS2016"/>
    <x v="0"/>
    <x v="10"/>
    <x v="4"/>
    <x v="12"/>
    <n v="11953"/>
    <n v="13026.308594"/>
    <n v="8.9794076298837178E-2"/>
    <n v="1073.3085940000001"/>
    <n v="1151991.3379542569"/>
    <e v="#N/A"/>
    <n v="331"/>
    <n v="12000"/>
    <n v="8010"/>
    <n v="15990"/>
    <n v="1"/>
  </r>
  <r>
    <x v="331"/>
    <n v="1"/>
    <n v="1"/>
    <n v="1"/>
    <s v="Caltran"/>
    <x v="0"/>
    <x v="2"/>
    <x v="1"/>
    <x v="1"/>
    <n v="56592"/>
    <n v="71263.434814999986"/>
    <n v="0.25924927224696037"/>
    <n v="14671.434814999986"/>
    <n v="215250999.53079367"/>
    <e v="#N/A"/>
    <n v="332"/>
    <n v="57000"/>
    <n v="46375.833333333328"/>
    <n v="67624.166666666672"/>
    <n v="0"/>
  </r>
  <r>
    <x v="332"/>
    <n v="1"/>
    <n v="1"/>
    <n v="1"/>
    <s v="PeMS2016"/>
    <x v="0"/>
    <x v="1"/>
    <x v="1"/>
    <x v="1"/>
    <n v="59710"/>
    <n v="68503.46557700001"/>
    <n v="0.14726956250209366"/>
    <n v="8793.4655770000099"/>
    <n v="77325036.853884116"/>
    <e v="#N/A"/>
    <n v="333"/>
    <n v="60000"/>
    <n v="49200.000000000007"/>
    <n v="70800"/>
    <n v="1"/>
  </r>
  <r>
    <x v="333"/>
    <n v="1"/>
    <n v="1"/>
    <n v="1"/>
    <s v="PeMS2016"/>
    <x v="0"/>
    <x v="2"/>
    <x v="1"/>
    <x v="1"/>
    <n v="66365"/>
    <n v="75592.974121000007"/>
    <n v="0.13904880766970562"/>
    <n v="9227.9741210000066"/>
    <n v="85155506.377845839"/>
    <e v="#N/A"/>
    <n v="334"/>
    <n v="66000"/>
    <n v="54867.999999999993"/>
    <n v="77132"/>
    <n v="1"/>
  </r>
  <r>
    <x v="334"/>
    <n v="1"/>
    <n v="1"/>
    <n v="1"/>
    <s v="Caltran"/>
    <x v="0"/>
    <x v="2"/>
    <x v="1"/>
    <x v="1"/>
    <n v="70159"/>
    <n v="77775.528078000003"/>
    <n v="0.10856095551532952"/>
    <n v="7616.528078000003"/>
    <n v="58011499.962962419"/>
    <e v="#N/A"/>
    <n v="335"/>
    <n v="70000"/>
    <n v="58660"/>
    <n v="81340"/>
    <n v="1"/>
  </r>
  <r>
    <x v="335"/>
    <n v="1"/>
    <n v="1"/>
    <n v="1"/>
    <s v="PeMS2016"/>
    <x v="0"/>
    <x v="2"/>
    <x v="1"/>
    <x v="1"/>
    <n v="64827"/>
    <n v="75729.483886999995"/>
    <n v="0.16817813391025327"/>
    <n v="10902.483886999995"/>
    <n v="118864154.90629451"/>
    <e v="#N/A"/>
    <n v="336"/>
    <n v="65000"/>
    <n v="53950"/>
    <n v="76050"/>
    <n v="1"/>
  </r>
  <r>
    <x v="336"/>
    <n v="1"/>
    <n v="1"/>
    <n v="1"/>
    <s v="PeMS2016"/>
    <x v="0"/>
    <x v="8"/>
    <x v="1"/>
    <x v="1"/>
    <n v="96155"/>
    <n v="103680.882813"/>
    <n v="7.8268242036295677E-2"/>
    <n v="7525.8828130000038"/>
    <n v="56638912.115008853"/>
    <e v="#N/A"/>
    <n v="337"/>
    <n v="96000"/>
    <n v="82848"/>
    <n v="109152"/>
    <n v="1"/>
  </r>
  <r>
    <x v="337"/>
    <n v="1"/>
    <n v="1"/>
    <n v="1"/>
    <s v="PeMS2016"/>
    <x v="0"/>
    <x v="4"/>
    <x v="1"/>
    <x v="1"/>
    <n v="80382"/>
    <n v="94474.618164999993"/>
    <n v="0.17532057133437817"/>
    <n v="14092.618164999993"/>
    <n v="198601886.74448776"/>
    <e v="#N/A"/>
    <n v="338"/>
    <n v="80000"/>
    <n v="68240"/>
    <n v="91760"/>
    <n v="0"/>
  </r>
  <r>
    <x v="338"/>
    <n v="1"/>
    <n v="1"/>
    <n v="1"/>
    <s v="PeMS2016"/>
    <x v="0"/>
    <x v="4"/>
    <x v="1"/>
    <x v="1"/>
    <n v="91226"/>
    <n v="96828.778810000003"/>
    <n v="6.1416469098722004E-2"/>
    <n v="5602.7788100000034"/>
    <n v="31391130.393785056"/>
    <e v="#N/A"/>
    <n v="339"/>
    <n v="91000"/>
    <n v="78472.333333333328"/>
    <n v="103527.66666666666"/>
    <n v="1"/>
  </r>
  <r>
    <x v="339"/>
    <n v="1"/>
    <n v="1"/>
    <n v="1"/>
    <s v="PeMS2016"/>
    <x v="0"/>
    <x v="2"/>
    <x v="1"/>
    <x v="1"/>
    <n v="86796"/>
    <n v="73773.267579000007"/>
    <n v="-0.15003839371630023"/>
    <n v="-13022.732420999993"/>
    <n v="169591559.70896435"/>
    <e v="#N/A"/>
    <n v="340"/>
    <n v="87000"/>
    <n v="74844.166666666672"/>
    <n v="99155.833333333343"/>
    <n v="0"/>
  </r>
  <r>
    <x v="340"/>
    <n v="1"/>
    <n v="1"/>
    <n v="1"/>
    <s v="PeMS2016"/>
    <x v="0"/>
    <x v="3"/>
    <x v="5"/>
    <x v="1"/>
    <n v="79946"/>
    <n v="89963.902343000009"/>
    <n v="0.12530836243214183"/>
    <n v="10017.902343000009"/>
    <n v="100358367.35388507"/>
    <e v="#N/A"/>
    <n v="341"/>
    <n v="80000"/>
    <n v="68240"/>
    <n v="91760"/>
    <n v="1"/>
  </r>
  <r>
    <x v="341"/>
    <n v="1"/>
    <n v="1"/>
    <n v="1"/>
    <s v="Caltran"/>
    <x v="0"/>
    <x v="8"/>
    <x v="5"/>
    <x v="1"/>
    <n v="114510"/>
    <n v="134657.20410100001"/>
    <n v="0.17594274824032841"/>
    <n v="20147.20410100001"/>
    <n v="405909833.08735162"/>
    <e v="#N/A"/>
    <n v="342"/>
    <n v="115000"/>
    <n v="100060.95238095237"/>
    <n v="129939.04761904763"/>
    <n v="0"/>
  </r>
  <r>
    <x v="342"/>
    <n v="1"/>
    <n v="1"/>
    <n v="1"/>
    <s v="PeMS2016"/>
    <x v="0"/>
    <x v="8"/>
    <x v="5"/>
    <x v="1"/>
    <n v="97366"/>
    <n v="107795.107911"/>
    <n v="0.10711242025963896"/>
    <n v="10429.107910999999"/>
    <n v="108766291.81928277"/>
    <e v="#N/A"/>
    <n v="343"/>
    <n v="97000"/>
    <n v="83727.166666666657"/>
    <n v="110272.83333333334"/>
    <n v="1"/>
  </r>
  <r>
    <x v="343"/>
    <n v="1"/>
    <n v="1"/>
    <n v="1"/>
    <s v="PeMS2016"/>
    <x v="0"/>
    <x v="8"/>
    <x v="5"/>
    <x v="1"/>
    <n v="117227"/>
    <n v="125018.224609"/>
    <n v="6.6462714297900627E-2"/>
    <n v="7791.2246089999971"/>
    <n v="60703180.907887161"/>
    <e v="#N/A"/>
    <n v="344"/>
    <n v="117000"/>
    <n v="101877.59523809524"/>
    <n v="132122.40476190476"/>
    <n v="1"/>
  </r>
  <r>
    <x v="344"/>
    <n v="1"/>
    <n v="1"/>
    <n v="1"/>
    <s v="PeMS2016"/>
    <x v="0"/>
    <x v="8"/>
    <x v="5"/>
    <x v="1"/>
    <n v="95636"/>
    <n v="108129.165039"/>
    <n v="0.13063245053118067"/>
    <n v="12493.165039"/>
    <n v="156079172.69169185"/>
    <e v="#N/A"/>
    <n v="345"/>
    <n v="96000"/>
    <n v="82848"/>
    <n v="109152"/>
    <n v="1"/>
  </r>
  <r>
    <x v="345"/>
    <n v="1"/>
    <n v="1"/>
    <n v="1"/>
    <s v="PeMS2016"/>
    <x v="0"/>
    <x v="8"/>
    <x v="5"/>
    <x v="1"/>
    <n v="103652"/>
    <n v="114796.592773"/>
    <n v="0.10751932208736914"/>
    <n v="11144.592772999997"/>
    <n v="124201948.07600376"/>
    <e v="#N/A"/>
    <n v="346"/>
    <n v="104000"/>
    <n v="90066.476190476198"/>
    <n v="117933.5238095238"/>
    <n v="1"/>
  </r>
  <r>
    <x v="346"/>
    <n v="1"/>
    <n v="1"/>
    <n v="1"/>
    <s v="PeMS2016"/>
    <x v="0"/>
    <x v="3"/>
    <x v="5"/>
    <x v="1"/>
    <n v="88650"/>
    <n v="88902.955077999999"/>
    <n v="2.853413175408992E-3"/>
    <n v="252.95507799999905"/>
    <n v="63986.271485985606"/>
    <e v="#N/A"/>
    <n v="347"/>
    <n v="89000"/>
    <n v="76673.5"/>
    <n v="101326.5"/>
    <n v="1"/>
  </r>
  <r>
    <x v="347"/>
    <n v="1"/>
    <n v="1"/>
    <n v="1"/>
    <s v="PeMS2016"/>
    <x v="0"/>
    <x v="4"/>
    <x v="5"/>
    <x v="1"/>
    <n v="96703"/>
    <n v="95951.9375"/>
    <n v="-7.7666928637167842E-3"/>
    <n v="-751.0625"/>
    <n v="564094.87890625"/>
    <e v="#N/A"/>
    <n v="348"/>
    <n v="97000"/>
    <n v="83727.166666666657"/>
    <n v="110272.83333333334"/>
    <n v="1"/>
  </r>
  <r>
    <x v="348"/>
    <n v="1"/>
    <n v="1"/>
    <n v="1"/>
    <s v="PeMS2016"/>
    <x v="0"/>
    <x v="3"/>
    <x v="5"/>
    <x v="1"/>
    <n v="73735"/>
    <n v="83393.964355999997"/>
    <n v="0.1309956514002848"/>
    <n v="9658.9643559999968"/>
    <n v="93295592.430478439"/>
    <e v="#N/A"/>
    <n v="349"/>
    <n v="74000"/>
    <n v="62456"/>
    <n v="85544"/>
    <n v="1"/>
  </r>
  <r>
    <x v="349"/>
    <n v="1"/>
    <n v="1"/>
    <n v="1"/>
    <s v="PeMS2016"/>
    <x v="0"/>
    <x v="2"/>
    <x v="5"/>
    <x v="1"/>
    <n v="81360"/>
    <n v="73383.968261999995"/>
    <n v="-9.8033821755162287E-2"/>
    <n v="-7976.0317380000051"/>
    <n v="63617082.285583384"/>
    <e v="#N/A"/>
    <n v="350"/>
    <n v="81000"/>
    <n v="69201"/>
    <n v="92799"/>
    <n v="1"/>
  </r>
  <r>
    <x v="350"/>
    <n v="1"/>
    <n v="1"/>
    <n v="1"/>
    <s v="PeMS2016"/>
    <x v="0"/>
    <x v="8"/>
    <x v="5"/>
    <x v="1"/>
    <n v="111087"/>
    <n v="115209.22070199999"/>
    <n v="3.7108038762411422E-2"/>
    <n v="4122.2207019999914"/>
    <n v="16992703.515997302"/>
    <e v="#N/A"/>
    <n v="351"/>
    <n v="111000"/>
    <n v="96413.190476190444"/>
    <n v="125586.80952380956"/>
    <n v="1"/>
  </r>
  <r>
    <x v="351"/>
    <n v="1"/>
    <n v="1"/>
    <n v="1"/>
    <s v="PeMS2016"/>
    <x v="0"/>
    <x v="8"/>
    <x v="5"/>
    <x v="1"/>
    <n v="126261"/>
    <n v="100920.398436"/>
    <n v="-0.2007001494048043"/>
    <n v="-25340.601563999997"/>
    <n v="642146087.62539911"/>
    <e v="#N/A"/>
    <n v="352"/>
    <n v="126000"/>
    <n v="110126.00000000004"/>
    <n v="141873.99999999997"/>
    <n v="0"/>
  </r>
  <r>
    <x v="352"/>
    <n v="1"/>
    <n v="1"/>
    <n v="1"/>
    <s v="PeMS2016"/>
    <x v="0"/>
    <x v="8"/>
    <x v="5"/>
    <x v="1"/>
    <n v="161762"/>
    <n v="165472.37890700001"/>
    <n v="2.2937271466722642E-2"/>
    <n v="3710.3789070000057"/>
    <n v="13766911.633510558"/>
    <e v="#N/A"/>
    <n v="353"/>
    <n v="162000"/>
    <n v="143699.57142857139"/>
    <n v="180300.42857142861"/>
    <n v="1"/>
  </r>
  <r>
    <x v="353"/>
    <n v="1"/>
    <n v="1"/>
    <n v="1"/>
    <s v="PeMS2016"/>
    <x v="0"/>
    <x v="8"/>
    <x v="5"/>
    <x v="1"/>
    <n v="152836"/>
    <n v="157958.20410199999"/>
    <n v="3.3514382095841233E-2"/>
    <n v="5122.2041019999888"/>
    <n v="26236974.862545513"/>
    <e v="#N/A"/>
    <n v="354"/>
    <n v="153000"/>
    <n v="135201.00000000006"/>
    <n v="170798.99999999994"/>
    <n v="1"/>
  </r>
  <r>
    <x v="354"/>
    <n v="1"/>
    <n v="1"/>
    <n v="1"/>
    <s v="PeMS2016"/>
    <x v="0"/>
    <x v="8"/>
    <x v="5"/>
    <x v="1"/>
    <n v="135106"/>
    <n v="159578.21386600001"/>
    <n v="0.18113343497698109"/>
    <n v="24472.213866000006"/>
    <n v="598889251.50324297"/>
    <e v="#N/A"/>
    <n v="355"/>
    <n v="135000"/>
    <n v="118439.99999999996"/>
    <n v="151560.00000000003"/>
    <n v="0"/>
  </r>
  <r>
    <x v="355"/>
    <n v="1"/>
    <n v="1"/>
    <n v="1"/>
    <s v="PeMS2016"/>
    <x v="0"/>
    <x v="8"/>
    <x v="5"/>
    <x v="1"/>
    <n v="138236"/>
    <n v="135622.93017499999"/>
    <n v="-1.8902961782748418E-2"/>
    <n v="-2613.0698250000132"/>
    <n v="6828133.9103255998"/>
    <e v="#N/A"/>
    <n v="356"/>
    <n v="138000"/>
    <n v="121196.85714285712"/>
    <n v="154803.1428571429"/>
    <n v="1"/>
  </r>
  <r>
    <x v="356"/>
    <n v="1"/>
    <n v="1"/>
    <n v="1"/>
    <s v="PeMS2016"/>
    <x v="0"/>
    <x v="8"/>
    <x v="5"/>
    <x v="1"/>
    <n v="137784"/>
    <n v="133544.388183"/>
    <n v="-3.0769986478836442E-2"/>
    <n v="-4239.6118169999972"/>
    <n v="17974308.35884602"/>
    <e v="#N/A"/>
    <n v="357"/>
    <n v="138000"/>
    <n v="121196.85714285712"/>
    <n v="154803.1428571429"/>
    <n v="1"/>
  </r>
  <r>
    <x v="357"/>
    <n v="1"/>
    <n v="1"/>
    <n v="1"/>
    <s v="PeMS2016"/>
    <x v="0"/>
    <x v="8"/>
    <x v="5"/>
    <x v="1"/>
    <n v="148340"/>
    <n v="140068.11669900001"/>
    <n v="-5.5762999197788821E-2"/>
    <n v="-8271.8833009999944"/>
    <n v="68424053.345362559"/>
    <e v="#N/A"/>
    <n v="358"/>
    <n v="148000"/>
    <n v="130514.85714285716"/>
    <n v="165485.14285714281"/>
    <n v="1"/>
  </r>
  <r>
    <x v="358"/>
    <n v="1"/>
    <n v="1"/>
    <n v="1"/>
    <s v="SANDAG"/>
    <x v="0"/>
    <x v="8"/>
    <x v="5"/>
    <x v="1"/>
    <n v="122325"/>
    <n v="125727.16503999999"/>
    <n v="2.7812507991007429E-2"/>
    <n v="3402.1650399999926"/>
    <n v="11574726.95939815"/>
    <e v="#N/A"/>
    <n v="359"/>
    <n v="122000"/>
    <n v="106452.10052910056"/>
    <n v="137547.89947089946"/>
    <n v="1"/>
  </r>
  <r>
    <x v="359"/>
    <n v="1"/>
    <n v="1"/>
    <n v="1"/>
    <s v="PeMS2016"/>
    <x v="0"/>
    <x v="8"/>
    <x v="5"/>
    <x v="1"/>
    <n v="122794"/>
    <n v="125237.45605499999"/>
    <n v="1.9898822865938026E-2"/>
    <n v="2443.4560549999878"/>
    <n v="5970477.4927161038"/>
    <e v="#N/A"/>
    <n v="360"/>
    <n v="123000"/>
    <n v="107355.57142857145"/>
    <n v="138644.42857142855"/>
    <n v="1"/>
  </r>
  <r>
    <x v="360"/>
    <n v="1"/>
    <n v="1"/>
    <n v="1"/>
    <s v="PeMS2016"/>
    <x v="0"/>
    <x v="8"/>
    <x v="5"/>
    <x v="1"/>
    <n v="130140"/>
    <n v="144656.63037"/>
    <n v="0.11154626071922547"/>
    <n v="14516.630369999999"/>
    <n v="210732557.29920632"/>
    <e v="#N/A"/>
    <n v="361"/>
    <n v="130000"/>
    <n v="113818.09523809518"/>
    <n v="146181.90476190485"/>
    <n v="1"/>
  </r>
  <r>
    <x v="361"/>
    <n v="1"/>
    <n v="1"/>
    <n v="1"/>
    <s v="PeMS2016"/>
    <x v="0"/>
    <x v="8"/>
    <x v="5"/>
    <x v="1"/>
    <n v="126253"/>
    <n v="130197.726563"/>
    <n v="3.1244616468519615E-2"/>
    <n v="3944.7265630000038"/>
    <n v="15560867.656837823"/>
    <e v="#N/A"/>
    <n v="362"/>
    <n v="126000"/>
    <n v="110126.00000000004"/>
    <n v="141873.99999999997"/>
    <n v="1"/>
  </r>
  <r>
    <x v="362"/>
    <n v="1"/>
    <n v="1"/>
    <n v="1"/>
    <s v="PeMS2016"/>
    <x v="0"/>
    <x v="8"/>
    <x v="5"/>
    <x v="1"/>
    <n v="116386"/>
    <n v="109574.31689500001"/>
    <n v="-5.8526653592356426E-2"/>
    <n v="-6811.6831049999892"/>
    <n v="46399026.722942293"/>
    <e v="#N/A"/>
    <n v="363"/>
    <n v="116000"/>
    <n v="100966.03174603173"/>
    <n v="131033.96825396827"/>
    <n v="1"/>
  </r>
  <r>
    <x v="363"/>
    <n v="1"/>
    <n v="1"/>
    <n v="1"/>
    <s v="SANDAG"/>
    <x v="0"/>
    <x v="8"/>
    <x v="5"/>
    <x v="1"/>
    <n v="121306"/>
    <n v="113329.181641"/>
    <n v="-6.5757822028588819E-2"/>
    <n v="-7976.8183589999971"/>
    <n v="63629631.132479407"/>
    <e v="#N/A"/>
    <n v="364"/>
    <n v="121000"/>
    <n v="105536.96825396827"/>
    <n v="136463.03174603172"/>
    <n v="1"/>
  </r>
  <r>
    <x v="364"/>
    <n v="1"/>
    <n v="1"/>
    <n v="1"/>
    <s v="PeMS2016"/>
    <x v="0"/>
    <x v="8"/>
    <x v="5"/>
    <x v="1"/>
    <n v="110823"/>
    <n v="103154.953125"/>
    <n v="-6.9191836306542909E-2"/>
    <n v="-7668.046875"/>
    <n v="58798942.877197266"/>
    <e v="#N/A"/>
    <n v="365"/>
    <n v="111000"/>
    <n v="96413.190476190444"/>
    <n v="125586.80952380956"/>
    <n v="1"/>
  </r>
  <r>
    <x v="365"/>
    <n v="1"/>
    <n v="1"/>
    <n v="1"/>
    <s v="PeMS2016"/>
    <x v="0"/>
    <x v="8"/>
    <x v="5"/>
    <x v="1"/>
    <n v="111705"/>
    <n v="104901.986817"/>
    <n v="-6.0901599597153244E-2"/>
    <n v="-6803.0131830000028"/>
    <n v="46280988.368071832"/>
    <e v="#N/A"/>
    <n v="366"/>
    <n v="112000"/>
    <n v="97321.185185185153"/>
    <n v="126678.81481481483"/>
    <n v="1"/>
  </r>
  <r>
    <x v="366"/>
    <n v="1"/>
    <n v="1"/>
    <n v="1"/>
    <s v="PeMS2016"/>
    <x v="0"/>
    <x v="8"/>
    <x v="5"/>
    <x v="1"/>
    <n v="120162"/>
    <n v="113713.866211"/>
    <n v="-5.3662004535543706E-2"/>
    <n v="-6448.1337889999995"/>
    <n v="41578429.360843487"/>
    <e v="#N/A"/>
    <n v="367"/>
    <n v="120000"/>
    <n v="104628.57142857143"/>
    <n v="135371.42857142855"/>
    <n v="1"/>
  </r>
  <r>
    <x v="367"/>
    <n v="1"/>
    <n v="1"/>
    <n v="1"/>
    <s v="PeMS2016"/>
    <x v="0"/>
    <x v="4"/>
    <x v="5"/>
    <x v="1"/>
    <n v="103598"/>
    <n v="99059.642577999999"/>
    <n v="-4.3807384524797821E-2"/>
    <n v="-4538.357422000001"/>
    <n v="20596688.089822493"/>
    <e v="#N/A"/>
    <n v="368"/>
    <n v="104000"/>
    <n v="90066.476190476198"/>
    <n v="117933.5238095238"/>
    <n v="1"/>
  </r>
  <r>
    <x v="368"/>
    <n v="1"/>
    <n v="1"/>
    <n v="1"/>
    <s v="PeMS2016"/>
    <x v="0"/>
    <x v="8"/>
    <x v="5"/>
    <x v="1"/>
    <n v="121528"/>
    <n v="112042.604492"/>
    <n v="-7.8051111743795643E-2"/>
    <n v="-9485.3955080000014"/>
    <n v="89972727.943186611"/>
    <e v="#N/A"/>
    <n v="369"/>
    <n v="122000"/>
    <n v="106452.10052910056"/>
    <n v="137547.89947089946"/>
    <n v="1"/>
  </r>
  <r>
    <x v="369"/>
    <n v="1"/>
    <n v="1"/>
    <n v="1"/>
    <s v="PeMS2016"/>
    <x v="0"/>
    <x v="8"/>
    <x v="5"/>
    <x v="1"/>
    <n v="101967"/>
    <n v="102612.864747"/>
    <n v="6.3340565771279334E-3"/>
    <n v="645.86474699999962"/>
    <n v="417141.2714173735"/>
    <e v="#N/A"/>
    <n v="370"/>
    <n v="102000"/>
    <n v="88232.42857142858"/>
    <n v="115767.57142857142"/>
    <n v="1"/>
  </r>
  <r>
    <x v="370"/>
    <n v="1"/>
    <n v="1"/>
    <n v="1"/>
    <s v="PeMS2016"/>
    <x v="0"/>
    <x v="8"/>
    <x v="5"/>
    <x v="1"/>
    <n v="111320"/>
    <n v="109877.17871199999"/>
    <n v="-1.2961024865253412E-2"/>
    <n v="-1442.8212880000065"/>
    <n v="2081733.2691059976"/>
    <e v="#N/A"/>
    <n v="371"/>
    <n v="111000"/>
    <n v="96413.190476190444"/>
    <n v="125586.80952380956"/>
    <n v="1"/>
  </r>
  <r>
    <x v="371"/>
    <n v="1"/>
    <n v="1"/>
    <n v="1"/>
    <s v="SANDAG"/>
    <x v="0"/>
    <x v="4"/>
    <x v="5"/>
    <x v="1"/>
    <n v="105046"/>
    <n v="99262.482910000006"/>
    <n v="-5.5056994935551939E-2"/>
    <n v="-5783.5170899999939"/>
    <n v="33449069.930321999"/>
    <e v="#N/A"/>
    <n v="372"/>
    <n v="105000"/>
    <n v="90979.999999999942"/>
    <n v="119020.00000000006"/>
    <n v="1"/>
  </r>
  <r>
    <x v="372"/>
    <n v="1"/>
    <n v="1"/>
    <n v="1"/>
    <s v="PeMS2016"/>
    <x v="0"/>
    <x v="8"/>
    <x v="5"/>
    <x v="1"/>
    <n v="105117"/>
    <n v="109334.555177"/>
    <n v="4.0122484250882273E-2"/>
    <n v="4217.555177000002"/>
    <n v="17787771.671039518"/>
    <e v="#N/A"/>
    <n v="373"/>
    <n v="105000"/>
    <n v="90979.999999999942"/>
    <n v="119020.00000000006"/>
    <n v="1"/>
  </r>
  <r>
    <x v="373"/>
    <n v="1"/>
    <n v="1"/>
    <n v="1"/>
    <s v="PeMS2016"/>
    <x v="0"/>
    <x v="8"/>
    <x v="5"/>
    <x v="1"/>
    <n v="113853"/>
    <n v="115506.758789"/>
    <n v="1.4525386147049346E-2"/>
    <n v="1653.7587889999995"/>
    <n v="2734918.1321947449"/>
    <e v="#N/A"/>
    <n v="374"/>
    <n v="114000"/>
    <n v="99139.285714285696"/>
    <n v="128860.7142857143"/>
    <n v="1"/>
  </r>
  <r>
    <x v="374"/>
    <n v="1"/>
    <n v="1"/>
    <n v="1"/>
    <s v="PeMS2016"/>
    <x v="0"/>
    <x v="8"/>
    <x v="5"/>
    <x v="1"/>
    <n v="110651"/>
    <n v="116504.724609"/>
    <n v="5.2902591110789654E-2"/>
    <n v="5853.7246089999971"/>
    <n v="34266091.798012167"/>
    <e v="#N/A"/>
    <n v="375"/>
    <n v="111000"/>
    <n v="96413.190476190444"/>
    <n v="125586.80952380956"/>
    <n v="1"/>
  </r>
  <r>
    <x v="375"/>
    <n v="1"/>
    <n v="1"/>
    <n v="1"/>
    <s v="PeMS2016"/>
    <x v="0"/>
    <x v="8"/>
    <x v="5"/>
    <x v="1"/>
    <n v="109036"/>
    <n v="113130.807128"/>
    <n v="3.755463450603469E-2"/>
    <n v="4094.8071280000004"/>
    <n v="16767445.415519612"/>
    <e v="#N/A"/>
    <n v="376"/>
    <n v="109000"/>
    <n v="94593.833333333299"/>
    <n v="123406.1666666667"/>
    <n v="1"/>
  </r>
  <r>
    <x v="376"/>
    <n v="1"/>
    <n v="1"/>
    <n v="1"/>
    <s v="PeMS2016"/>
    <x v="0"/>
    <x v="8"/>
    <x v="3"/>
    <x v="1"/>
    <n v="119031"/>
    <n v="125671.129395"/>
    <n v="5.5784874486478175E-2"/>
    <n v="6640.1293949999963"/>
    <n v="44091318.382343017"/>
    <e v="#N/A"/>
    <n v="377"/>
    <n v="119000"/>
    <n v="103702.83333333334"/>
    <n v="134297.16666666669"/>
    <n v="1"/>
  </r>
  <r>
    <x v="377"/>
    <n v="1"/>
    <n v="1"/>
    <n v="1"/>
    <s v="PeMS2016"/>
    <x v="0"/>
    <x v="8"/>
    <x v="3"/>
    <x v="2"/>
    <n v="101764"/>
    <n v="110784.33837900001"/>
    <n v="8.8639778104241174E-2"/>
    <n v="9020.338379000008"/>
    <n v="81366504.471660495"/>
    <e v="#N/A"/>
    <n v="378"/>
    <n v="102000"/>
    <n v="88232.42857142858"/>
    <n v="115767.57142857142"/>
    <n v="1"/>
  </r>
  <r>
    <x v="378"/>
    <n v="1"/>
    <n v="1"/>
    <n v="1"/>
    <s v="PeMS2016"/>
    <x v="0"/>
    <x v="4"/>
    <x v="3"/>
    <x v="6"/>
    <n v="92209"/>
    <n v="94714.805664"/>
    <n v="2.7175282933336264E-2"/>
    <n v="2505.8056639999995"/>
    <n v="6279062.0257344786"/>
    <e v="#N/A"/>
    <n v="379"/>
    <n v="92000"/>
    <n v="79355.111111111109"/>
    <n v="104644.88888888889"/>
    <n v="1"/>
  </r>
  <r>
    <x v="379"/>
    <n v="1"/>
    <n v="1"/>
    <n v="1"/>
    <s v="SANDAG"/>
    <x v="0"/>
    <x v="4"/>
    <x v="3"/>
    <x v="2"/>
    <n v="101544"/>
    <n v="99640.453125"/>
    <n v="-1.8746030046088435E-2"/>
    <n v="-1903.546875"/>
    <n v="3623490.7053222656"/>
    <e v="#N/A"/>
    <n v="380"/>
    <n v="102000"/>
    <n v="88232.42857142858"/>
    <n v="115767.57142857142"/>
    <n v="1"/>
  </r>
  <r>
    <x v="380"/>
    <n v="1"/>
    <n v="1"/>
    <n v="1"/>
    <s v="PeMS2016"/>
    <x v="0"/>
    <x v="8"/>
    <x v="3"/>
    <x v="2"/>
    <n v="97834"/>
    <n v="103337.96044900001"/>
    <n v="5.6258156152257932E-2"/>
    <n v="5503.9604490000056"/>
    <n v="30293580.624156345"/>
    <e v="#N/A"/>
    <n v="381"/>
    <n v="98000"/>
    <n v="84574"/>
    <n v="111426"/>
    <n v="1"/>
  </r>
  <r>
    <x v="381"/>
    <n v="1"/>
    <n v="1"/>
    <n v="1"/>
    <s v="PeMS2016"/>
    <x v="0"/>
    <x v="4"/>
    <x v="3"/>
    <x v="2"/>
    <n v="98636"/>
    <n v="96128.014647999997"/>
    <n v="-2.5426673344417838E-2"/>
    <n v="-2507.9853520000033"/>
    <n v="6289990.525846581"/>
    <e v="#N/A"/>
    <n v="382"/>
    <n v="99000"/>
    <n v="85486.5"/>
    <n v="112513.5"/>
    <n v="1"/>
  </r>
  <r>
    <x v="382"/>
    <n v="1"/>
    <n v="1"/>
    <n v="1"/>
    <s v="Caltran"/>
    <x v="0"/>
    <x v="8"/>
    <x v="3"/>
    <x v="2"/>
    <n v="86241"/>
    <n v="101768.646485"/>
    <n v="0.18004947165501339"/>
    <n v="15527.646485000005"/>
    <n v="241107805.36313301"/>
    <e v="#N/A"/>
    <n v="383"/>
    <n v="86000"/>
    <n v="73931.333333333328"/>
    <n v="98068.666666666672"/>
    <n v="0"/>
  </r>
  <r>
    <x v="383"/>
    <n v="1"/>
    <n v="1"/>
    <n v="1"/>
    <s v="PeMS2016"/>
    <x v="0"/>
    <x v="4"/>
    <x v="3"/>
    <x v="2"/>
    <n v="100208"/>
    <n v="93934.854003"/>
    <n v="-6.2601249371307621E-2"/>
    <n v="-6273.1459969999996"/>
    <n v="39352360.699677117"/>
    <e v="#N/A"/>
    <n v="384"/>
    <n v="100000"/>
    <n v="86400"/>
    <n v="113600.00000000001"/>
    <n v="1"/>
  </r>
  <r>
    <x v="384"/>
    <n v="1"/>
    <n v="1"/>
    <n v="1"/>
    <s v="PeMS2016"/>
    <x v="0"/>
    <x v="7"/>
    <x v="3"/>
    <x v="2"/>
    <n v="62116"/>
    <n v="56741.877928999995"/>
    <n v="-8.6517516758967128E-2"/>
    <n v="-5374.1220710000052"/>
    <n v="28881188.034009386"/>
    <e v="#N/A"/>
    <n v="385"/>
    <n v="62000"/>
    <n v="51063.888888888883"/>
    <n v="72936.111111111109"/>
    <n v="1"/>
  </r>
  <r>
    <x v="385"/>
    <n v="1"/>
    <n v="1"/>
    <n v="1"/>
    <s v="PeMS2016"/>
    <x v="0"/>
    <x v="7"/>
    <x v="3"/>
    <x v="2"/>
    <n v="57639"/>
    <n v="55905.849365000002"/>
    <n v="-3.006906148614652E-2"/>
    <n v="-1733.1506349999981"/>
    <n v="3003811.1236008969"/>
    <e v="#N/A"/>
    <n v="386"/>
    <n v="58000"/>
    <n v="47270"/>
    <n v="68730"/>
    <n v="1"/>
  </r>
  <r>
    <x v="386"/>
    <n v="1"/>
    <n v="1"/>
    <n v="1"/>
    <s v="PeMS2016"/>
    <x v="0"/>
    <x v="7"/>
    <x v="3"/>
    <x v="2"/>
    <n v="65635"/>
    <n v="59078.984375000007"/>
    <n v="-9.9885969756989268E-2"/>
    <n v="-6556.0156249999927"/>
    <n v="42981340.875244044"/>
    <e v="#N/A"/>
    <n v="387"/>
    <n v="66000"/>
    <n v="54867.999999999993"/>
    <n v="77132"/>
    <n v="1"/>
  </r>
  <r>
    <x v="387"/>
    <n v="1"/>
    <n v="1"/>
    <n v="1"/>
    <s v="PeMS2016"/>
    <x v="0"/>
    <x v="1"/>
    <x v="3"/>
    <x v="6"/>
    <n v="68942"/>
    <n v="64972.454834999997"/>
    <n v="-5.7578039003800319E-2"/>
    <n v="-3969.5451650000032"/>
    <n v="15757288.816974903"/>
    <e v="#N/A"/>
    <n v="388"/>
    <n v="69000"/>
    <n v="57684"/>
    <n v="80316"/>
    <n v="1"/>
  </r>
  <r>
    <x v="388"/>
    <n v="1"/>
    <n v="1"/>
    <n v="1"/>
    <s v="PeMS2016"/>
    <x v="0"/>
    <x v="1"/>
    <x v="3"/>
    <x v="6"/>
    <n v="54788"/>
    <n v="61964.208495999999"/>
    <n v="0.13098139183762858"/>
    <n v="7176.2084959999993"/>
    <n v="51497968.378062569"/>
    <e v="#N/A"/>
    <n v="389"/>
    <n v="55000"/>
    <n v="44550"/>
    <n v="65450"/>
    <n v="1"/>
  </r>
  <r>
    <x v="389"/>
    <n v="1"/>
    <n v="1"/>
    <n v="1"/>
    <s v="Caltran"/>
    <x v="0"/>
    <x v="1"/>
    <x v="3"/>
    <x v="6"/>
    <n v="69280"/>
    <n v="68247.732178999999"/>
    <n v="-1.4899939679561269E-2"/>
    <n v="-1032.2678210000013"/>
    <n v="1065576.8542720906"/>
    <e v="#N/A"/>
    <n v="390"/>
    <n v="69000"/>
    <n v="57684"/>
    <n v="80316"/>
    <n v="1"/>
  </r>
  <r>
    <x v="390"/>
    <n v="1"/>
    <n v="1"/>
    <n v="1"/>
    <s v="Caltran"/>
    <x v="0"/>
    <x v="7"/>
    <x v="3"/>
    <x v="6"/>
    <n v="65973"/>
    <n v="59719.736571999994"/>
    <n v="-9.4785191335849617E-2"/>
    <n v="-6253.2634280000057"/>
    <n v="39103303.499962382"/>
    <e v="#N/A"/>
    <n v="391"/>
    <n v="66000"/>
    <n v="54867.999999999993"/>
    <n v="77132"/>
    <n v="1"/>
  </r>
  <r>
    <x v="391"/>
    <n v="1"/>
    <n v="1"/>
    <n v="1"/>
    <s v="PeMS2016"/>
    <x v="0"/>
    <x v="1"/>
    <x v="3"/>
    <x v="6"/>
    <n v="58031"/>
    <n v="68182.239623999994"/>
    <n v="0.1749278768933844"/>
    <n v="10151.239623999994"/>
    <n v="103047665.90386754"/>
    <e v="#N/A"/>
    <n v="392"/>
    <n v="58000"/>
    <n v="47270"/>
    <n v="68730"/>
    <n v="1"/>
  </r>
  <r>
    <x v="392"/>
    <n v="1"/>
    <n v="1"/>
    <n v="1"/>
    <s v="PeMS2016"/>
    <x v="0"/>
    <x v="1"/>
    <x v="3"/>
    <x v="6"/>
    <n v="67337"/>
    <n v="67213.894409"/>
    <n v="-1.8282013009192077E-3"/>
    <n v="-123.10559099999955"/>
    <n v="15154.986535459169"/>
    <e v="#N/A"/>
    <n v="393"/>
    <n v="67000"/>
    <n v="55803.555555555555"/>
    <n v="78196.444444444453"/>
    <n v="1"/>
  </r>
  <r>
    <x v="393"/>
    <n v="1"/>
    <n v="2"/>
    <n v="1"/>
    <s v="PeMS2016"/>
    <x v="0"/>
    <x v="6"/>
    <x v="5"/>
    <x v="1"/>
    <n v="17291"/>
    <n v="22064.320259"/>
    <n v="0.27605807986813957"/>
    <n v="4773.3202590000001"/>
    <n v="22784586.294979829"/>
    <e v="#N/A"/>
    <n v="394"/>
    <n v="17000"/>
    <n v="12070"/>
    <n v="21930"/>
    <n v="0"/>
  </r>
  <r>
    <x v="394"/>
    <n v="1"/>
    <n v="2"/>
    <n v="1"/>
    <s v="SANDAG"/>
    <x v="0"/>
    <x v="6"/>
    <x v="5"/>
    <x v="1"/>
    <n v="23285"/>
    <n v="22619.467886999999"/>
    <n v="-2.8582010435903027E-2"/>
    <n v="-665.53211300000112"/>
    <n v="442932.99343424628"/>
    <e v="#N/A"/>
    <n v="395"/>
    <n v="23000"/>
    <n v="16905"/>
    <n v="29095.000000000004"/>
    <n v="1"/>
  </r>
  <r>
    <x v="395"/>
    <n v="1"/>
    <n v="2"/>
    <n v="1"/>
    <s v="PeMS2016"/>
    <x v="0"/>
    <x v="6"/>
    <x v="5"/>
    <x v="1"/>
    <n v="21419"/>
    <n v="22570.076187999999"/>
    <n v="5.3740893038890736E-2"/>
    <n v="1151.0761879999991"/>
    <n v="1324976.3905806092"/>
    <e v="#N/A"/>
    <n v="396"/>
    <n v="21000"/>
    <n v="15330"/>
    <n v="26670"/>
    <n v="1"/>
  </r>
  <r>
    <x v="396"/>
    <n v="1"/>
    <n v="2"/>
    <n v="1"/>
    <s v="PeMS2016"/>
    <x v="0"/>
    <x v="6"/>
    <x v="5"/>
    <x v="1"/>
    <n v="21448"/>
    <n v="20916.753867999996"/>
    <n v="-2.4769028907124402E-2"/>
    <n v="-531.24613200000385"/>
    <n v="282222.45276496554"/>
    <e v="#N/A"/>
    <n v="397"/>
    <n v="21000"/>
    <n v="15330"/>
    <n v="26670"/>
    <n v="1"/>
  </r>
  <r>
    <x v="397"/>
    <n v="1"/>
    <n v="2"/>
    <n v="1"/>
    <s v="PeMS2016"/>
    <x v="0"/>
    <x v="6"/>
    <x v="5"/>
    <x v="1"/>
    <n v="22226"/>
    <n v="20916.753867999996"/>
    <n v="-5.890606190947556E-2"/>
    <n v="-1309.2461320000039"/>
    <n v="1714125.4341569715"/>
    <e v="#N/A"/>
    <n v="398"/>
    <n v="22000"/>
    <n v="16114.999999999998"/>
    <n v="27885"/>
    <n v="1"/>
  </r>
  <r>
    <x v="398"/>
    <n v="1"/>
    <n v="2"/>
    <n v="1"/>
    <s v="PeMS2016"/>
    <x v="0"/>
    <x v="6"/>
    <x v="5"/>
    <x v="1"/>
    <n v="21169"/>
    <n v="20344.507533"/>
    <n v="-3.8948106523690296E-2"/>
    <n v="-824.49246700000003"/>
    <n v="679787.8281397461"/>
    <e v="#N/A"/>
    <n v="399"/>
    <n v="21000"/>
    <n v="15330"/>
    <n v="26670"/>
    <n v="1"/>
  </r>
  <r>
    <x v="399"/>
    <n v="1"/>
    <n v="2"/>
    <n v="1"/>
    <s v="PeMS2016"/>
    <x v="0"/>
    <x v="6"/>
    <x v="5"/>
    <x v="1"/>
    <n v="21004"/>
    <n v="20937.111541000002"/>
    <n v="-3.1845581317843097E-3"/>
    <n v="-66.888458999997965"/>
    <n v="4474.0659473944088"/>
    <e v="#N/A"/>
    <n v="400"/>
    <n v="21000"/>
    <n v="15330"/>
    <n v="26670"/>
    <n v="1"/>
  </r>
  <r>
    <x v="400"/>
    <n v="1"/>
    <n v="2"/>
    <n v="1"/>
    <s v="PeMS2016"/>
    <x v="0"/>
    <x v="10"/>
    <x v="5"/>
    <x v="1"/>
    <n v="20580"/>
    <n v="18627.984171000004"/>
    <n v="-9.4850137463556639E-2"/>
    <n v="-1952.0158289999963"/>
    <n v="3810365.796666543"/>
    <e v="#N/A"/>
    <n v="401"/>
    <n v="21000"/>
    <n v="15330"/>
    <n v="26670"/>
    <n v="1"/>
  </r>
  <r>
    <x v="401"/>
    <n v="1"/>
    <n v="2"/>
    <n v="1"/>
    <s v="PeMS2016"/>
    <x v="0"/>
    <x v="6"/>
    <x v="5"/>
    <x v="1"/>
    <n v="20717"/>
    <n v="23946.688805000002"/>
    <n v="0.15589558357870348"/>
    <n v="3229.6888050000016"/>
    <n v="10430889.777142338"/>
    <e v="#N/A"/>
    <n v="402"/>
    <n v="21000"/>
    <n v="15330"/>
    <n v="26670"/>
    <n v="1"/>
  </r>
  <r>
    <x v="402"/>
    <n v="1"/>
    <n v="2"/>
    <n v="1"/>
    <s v="PeMS2016"/>
    <x v="0"/>
    <x v="6"/>
    <x v="5"/>
    <x v="1"/>
    <n v="21575"/>
    <n v="22948.723755999999"/>
    <n v="6.3672016500579298E-2"/>
    <n v="1373.7237559999994"/>
    <n v="1887116.9577987459"/>
    <e v="#N/A"/>
    <n v="403"/>
    <n v="22000"/>
    <n v="16114.999999999998"/>
    <n v="27885"/>
    <n v="1"/>
  </r>
  <r>
    <x v="403"/>
    <n v="1"/>
    <n v="2"/>
    <n v="1"/>
    <s v="PeMS2016"/>
    <x v="0"/>
    <x v="6"/>
    <x v="3"/>
    <x v="1"/>
    <n v="21577"/>
    <n v="22948.723755999999"/>
    <n v="6.3573423367474513E-2"/>
    <n v="1371.7237559999994"/>
    <n v="1881626.062774746"/>
    <e v="#N/A"/>
    <n v="404"/>
    <n v="22000"/>
    <n v="16114.999999999998"/>
    <n v="27885"/>
    <n v="1"/>
  </r>
  <r>
    <x v="404"/>
    <n v="1"/>
    <n v="2"/>
    <n v="1"/>
    <s v="PeMS2016"/>
    <x v="0"/>
    <x v="6"/>
    <x v="3"/>
    <x v="2"/>
    <n v="20638"/>
    <n v="20853.126743999997"/>
    <n v="1.0423817424168869E-2"/>
    <n v="215.12674399999742"/>
    <n v="46279.515984040423"/>
    <e v="#N/A"/>
    <n v="405"/>
    <n v="21000"/>
    <n v="15330"/>
    <n v="26670"/>
    <n v="1"/>
  </r>
  <r>
    <x v="405"/>
    <n v="1"/>
    <n v="2"/>
    <n v="1"/>
    <s v="PeMS2016"/>
    <x v="0"/>
    <x v="6"/>
    <x v="3"/>
    <x v="6"/>
    <n v="21019"/>
    <n v="23420.203555999997"/>
    <n v="0.11423966677767727"/>
    <n v="2401.2035559999968"/>
    <n v="5765778.5173470294"/>
    <e v="#N/A"/>
    <n v="406"/>
    <n v="21000"/>
    <n v="15330"/>
    <n v="26670"/>
    <n v="1"/>
  </r>
  <r>
    <x v="406"/>
    <n v="1"/>
    <n v="2"/>
    <n v="1"/>
    <s v="PeMS2016"/>
    <x v="0"/>
    <x v="10"/>
    <x v="3"/>
    <x v="2"/>
    <n v="14723"/>
    <n v="16863.139678999996"/>
    <n v="0.14536029878421486"/>
    <n v="2140.1396789999962"/>
    <n v="4580197.8456302071"/>
    <e v="#N/A"/>
    <n v="407"/>
    <n v="15000"/>
    <n v="10455.000000000002"/>
    <n v="19545"/>
    <n v="1"/>
  </r>
  <r>
    <x v="407"/>
    <n v="1"/>
    <n v="2"/>
    <n v="1"/>
    <s v="PeMS2016"/>
    <x v="0"/>
    <x v="10"/>
    <x v="3"/>
    <x v="2"/>
    <n v="11805"/>
    <n v="13109.784408"/>
    <n v="0.11052811588310041"/>
    <n v="1304.7844079999995"/>
    <n v="1702462.3513599092"/>
    <e v="#N/A"/>
    <n v="408"/>
    <n v="12000"/>
    <n v="8010"/>
    <n v="15990"/>
    <n v="1"/>
  </r>
  <r>
    <x v="408"/>
    <n v="1"/>
    <n v="2"/>
    <n v="1"/>
    <s v="PeMS2016"/>
    <x v="0"/>
    <x v="10"/>
    <x v="3"/>
    <x v="2"/>
    <n v="19239"/>
    <n v="15697.252960000002"/>
    <n v="-0.18409205468059664"/>
    <n v="-3541.7470399999984"/>
    <n v="12543972.095348749"/>
    <e v="#N/A"/>
    <n v="409"/>
    <n v="19000"/>
    <n v="13680"/>
    <n v="24320"/>
    <n v="1"/>
  </r>
  <r>
    <x v="409"/>
    <n v="1"/>
    <n v="2"/>
    <n v="1"/>
    <s v="PeMS2016"/>
    <x v="0"/>
    <x v="10"/>
    <x v="3"/>
    <x v="6"/>
    <n v="21830"/>
    <n v="17911.429366999997"/>
    <n v="-0.17950392272102622"/>
    <n v="-3918.570633000003"/>
    <n v="15355195.805810044"/>
    <e v="#N/A"/>
    <n v="410"/>
    <n v="22000"/>
    <n v="16114.999999999998"/>
    <n v="27885"/>
    <n v="1"/>
  </r>
  <r>
    <x v="410"/>
    <n v="1"/>
    <n v="2"/>
    <n v="1"/>
    <s v="PeMS2016"/>
    <x v="0"/>
    <x v="10"/>
    <x v="3"/>
    <x v="2"/>
    <n v="20191"/>
    <n v="15725.298050000001"/>
    <n v="-0.22117289633995341"/>
    <n v="-4465.7019499999988"/>
    <n v="19942493.906233791"/>
    <e v="#N/A"/>
    <n v="411"/>
    <n v="20000"/>
    <n v="14500"/>
    <n v="25500"/>
    <n v="1"/>
  </r>
  <r>
    <x v="411"/>
    <n v="1"/>
    <n v="2"/>
    <n v="1"/>
    <s v="PeMS2016"/>
    <x v="0"/>
    <x v="6"/>
    <x v="5"/>
    <x v="1"/>
    <n v="23149"/>
    <n v="20060.137237999999"/>
    <n v="-0.13343396094863713"/>
    <n v="-3088.8627620000007"/>
    <n v="9541073.1624702718"/>
    <e v="#N/A"/>
    <n v="412"/>
    <n v="23000"/>
    <n v="16905"/>
    <n v="29095.000000000004"/>
    <n v="1"/>
  </r>
  <r>
    <x v="412"/>
    <n v="1"/>
    <n v="2"/>
    <n v="1"/>
    <s v="PeMS2016"/>
    <x v="0"/>
    <x v="10"/>
    <x v="5"/>
    <x v="1"/>
    <n v="22225"/>
    <n v="19562.676930000001"/>
    <n v="-0.11978956445444311"/>
    <n v="-2662.3230699999986"/>
    <n v="7087964.1290542176"/>
    <e v="#N/A"/>
    <n v="413"/>
    <n v="22000"/>
    <n v="16114.999999999998"/>
    <n v="27885"/>
    <n v="1"/>
  </r>
  <r>
    <x v="413"/>
    <n v="1"/>
    <n v="2"/>
    <n v="1"/>
    <s v="PeMS2016"/>
    <x v="0"/>
    <x v="6"/>
    <x v="5"/>
    <x v="1"/>
    <n v="24604"/>
    <n v="22651.178650999995"/>
    <n v="-7.937007596325818E-2"/>
    <n v="-1952.8213490000053"/>
    <n v="3813511.2211102005"/>
    <e v="#N/A"/>
    <n v="414"/>
    <n v="25000"/>
    <n v="18625"/>
    <n v="31374.999999999996"/>
    <n v="1"/>
  </r>
  <r>
    <x v="414"/>
    <n v="1"/>
    <n v="2"/>
    <n v="1"/>
    <s v="PeMS2016"/>
    <x v="0"/>
    <x v="6"/>
    <x v="5"/>
    <x v="1"/>
    <n v="23856"/>
    <n v="20981.255256"/>
    <n v="-0.12050405533199193"/>
    <n v="-2874.7447439999996"/>
    <n v="8264157.3431556234"/>
    <e v="#N/A"/>
    <n v="415"/>
    <n v="24000"/>
    <n v="17760"/>
    <n v="30240"/>
    <n v="1"/>
  </r>
  <r>
    <x v="415"/>
    <n v="1"/>
    <n v="2"/>
    <n v="1"/>
    <s v="PeMS2016"/>
    <x v="0"/>
    <x v="6"/>
    <x v="5"/>
    <x v="1"/>
    <n v="22992"/>
    <n v="23252.484629999999"/>
    <n v="1.1329359342379997E-2"/>
    <n v="260.48462999999902"/>
    <n v="67852.242466236392"/>
    <e v="#N/A"/>
    <n v="416"/>
    <n v="23000"/>
    <n v="16905"/>
    <n v="29095.000000000004"/>
    <n v="1"/>
  </r>
  <r>
    <x v="416"/>
    <n v="1"/>
    <n v="1"/>
    <n v="1"/>
    <s v="PeMS2016"/>
    <x v="0"/>
    <x v="1"/>
    <x v="3"/>
    <x v="6"/>
    <n v="59677"/>
    <n v="67858.091797000001"/>
    <n v="0.1370895285788496"/>
    <n v="8181.091797000001"/>
    <n v="66930262.990940705"/>
    <e v="#N/A"/>
    <n v="417"/>
    <n v="60000"/>
    <n v="49200.000000000007"/>
    <n v="70800"/>
    <n v="1"/>
  </r>
  <r>
    <x v="417"/>
    <n v="1"/>
    <n v="1"/>
    <n v="1"/>
    <s v="PeMS2016"/>
    <x v="0"/>
    <x v="1"/>
    <x v="3"/>
    <x v="6"/>
    <n v="58241"/>
    <n v="68881.910157000006"/>
    <n v="0.18270479828643071"/>
    <n v="10640.910157000006"/>
    <n v="113228968.96934588"/>
    <e v="#N/A"/>
    <n v="418"/>
    <n v="58000"/>
    <n v="47270"/>
    <n v="68730"/>
    <n v="0"/>
  </r>
  <r>
    <x v="418"/>
    <n v="1"/>
    <n v="1"/>
    <n v="1"/>
    <s v="Caltran"/>
    <x v="0"/>
    <x v="7"/>
    <x v="3"/>
    <x v="6"/>
    <n v="72017"/>
    <n v="59458.420899000004"/>
    <n v="-0.17438353584570299"/>
    <n v="-12558.579100999996"/>
    <n v="157717909.03607386"/>
    <e v="#N/A"/>
    <n v="419"/>
    <n v="72000"/>
    <n v="60544"/>
    <n v="83456"/>
    <n v="0"/>
  </r>
  <r>
    <x v="419"/>
    <n v="1"/>
    <n v="1"/>
    <n v="1"/>
    <s v="Caltran"/>
    <x v="0"/>
    <x v="1"/>
    <x v="3"/>
    <x v="6"/>
    <n v="67916"/>
    <n v="66187.962402000005"/>
    <n v="-2.5443748130042909E-2"/>
    <n v="-1728.0375979999953"/>
    <n v="2986113.9401015937"/>
    <e v="#N/A"/>
    <n v="420"/>
    <n v="68000"/>
    <n v="56712"/>
    <n v="79288"/>
    <n v="1"/>
  </r>
  <r>
    <x v="420"/>
    <n v="1"/>
    <n v="1"/>
    <n v="1"/>
    <s v="PeMS2016"/>
    <x v="0"/>
    <x v="2"/>
    <x v="3"/>
    <x v="6"/>
    <n v="71370"/>
    <n v="70078.812501000008"/>
    <n v="-1.8091459983186065E-2"/>
    <n v="-1291.1874989999924"/>
    <n v="1667165.1575738552"/>
    <e v="#N/A"/>
    <n v="421"/>
    <n v="71000"/>
    <n v="59592.666666666664"/>
    <n v="82407.333333333343"/>
    <n v="1"/>
  </r>
  <r>
    <x v="421"/>
    <n v="1"/>
    <n v="1"/>
    <n v="1"/>
    <s v="PeMS2016"/>
    <x v="0"/>
    <x v="1"/>
    <x v="3"/>
    <x v="6"/>
    <n v="69040"/>
    <n v="67071.010741999999"/>
    <n v="-2.8519543134414849E-2"/>
    <n v="-1968.9892580000014"/>
    <n v="3876918.6981193963"/>
    <e v="#N/A"/>
    <n v="422"/>
    <n v="69000"/>
    <n v="57684"/>
    <n v="80316"/>
    <n v="1"/>
  </r>
  <r>
    <x v="422"/>
    <n v="1"/>
    <n v="1"/>
    <n v="1"/>
    <s v="PeMS2016"/>
    <x v="0"/>
    <x v="1"/>
    <x v="3"/>
    <x v="2"/>
    <n v="57792"/>
    <n v="60012.528319999998"/>
    <n v="3.8422763012181615E-2"/>
    <n v="2220.5283199999976"/>
    <n v="4930746.0199220115"/>
    <e v="#N/A"/>
    <n v="423"/>
    <n v="58000"/>
    <n v="47270"/>
    <n v="68730"/>
    <n v="1"/>
  </r>
  <r>
    <x v="423"/>
    <n v="1"/>
    <n v="1"/>
    <n v="1"/>
    <s v="PeMS2016"/>
    <x v="0"/>
    <x v="7"/>
    <x v="3"/>
    <x v="2"/>
    <n v="60866"/>
    <n v="58137.002686000007"/>
    <n v="-4.4836153418985836E-2"/>
    <n v="-2728.9973139999929"/>
    <n v="7447426.3398191761"/>
    <e v="#N/A"/>
    <n v="424"/>
    <n v="61000"/>
    <n v="50121.666666666664"/>
    <n v="71878.333333333328"/>
    <n v="1"/>
  </r>
  <r>
    <x v="424"/>
    <n v="1"/>
    <n v="1"/>
    <n v="1"/>
    <s v="PeMS2016"/>
    <x v="0"/>
    <x v="7"/>
    <x v="3"/>
    <x v="6"/>
    <n v="73264"/>
    <n v="59943.415040000007"/>
    <n v="-0.1818162393535705"/>
    <n v="-13320.584959999993"/>
    <n v="177437983.67657802"/>
    <e v="#N/A"/>
    <n v="425"/>
    <n v="73000"/>
    <n v="61466"/>
    <n v="84534"/>
    <n v="0"/>
  </r>
  <r>
    <x v="425"/>
    <n v="1"/>
    <n v="1"/>
    <n v="1"/>
    <s v="SANDAG"/>
    <x v="0"/>
    <x v="2"/>
    <x v="3"/>
    <x v="2"/>
    <n v="73452"/>
    <n v="70089.463378999993"/>
    <n v="-4.5778693854490071E-2"/>
    <n v="-3362.5366210000066"/>
    <n v="11306652.527566142"/>
    <e v="#N/A"/>
    <n v="426"/>
    <n v="73000"/>
    <n v="61466"/>
    <n v="84534"/>
    <n v="1"/>
  </r>
  <r>
    <x v="426"/>
    <n v="1"/>
    <n v="1"/>
    <n v="1"/>
    <s v="PeMS2016"/>
    <x v="0"/>
    <x v="8"/>
    <x v="3"/>
    <x v="2"/>
    <n v="94388"/>
    <n v="103381.331055"/>
    <n v="9.5280449368563724E-2"/>
    <n v="8993.3310550000024"/>
    <n v="80880003.464827463"/>
    <e v="#N/A"/>
    <n v="427"/>
    <n v="94000"/>
    <n v="81122"/>
    <n v="106878"/>
    <n v="1"/>
  </r>
  <r>
    <x v="427"/>
    <n v="1"/>
    <n v="1"/>
    <n v="1"/>
    <s v="Caltran"/>
    <x v="0"/>
    <x v="8"/>
    <x v="3"/>
    <x v="2"/>
    <n v="95765"/>
    <n v="107482.219727"/>
    <n v="0.12235388426878302"/>
    <n v="11717.219727000003"/>
    <n v="137293238.13079804"/>
    <e v="#N/A"/>
    <n v="428"/>
    <n v="96000"/>
    <n v="82848"/>
    <n v="109152"/>
    <n v="1"/>
  </r>
  <r>
    <x v="428"/>
    <n v="1"/>
    <n v="1"/>
    <n v="1"/>
    <s v="PeMS2016"/>
    <x v="0"/>
    <x v="8"/>
    <x v="3"/>
    <x v="2"/>
    <n v="84314"/>
    <n v="102463.02636799999"/>
    <n v="0.215255193301231"/>
    <n v="18149.026367999992"/>
    <n v="329387158.10635895"/>
    <e v="#N/A"/>
    <n v="429"/>
    <n v="84000"/>
    <n v="72072"/>
    <n v="95927.999999999985"/>
    <n v="0"/>
  </r>
  <r>
    <x v="429"/>
    <n v="1"/>
    <n v="1"/>
    <n v="1"/>
    <s v="PeMS2016"/>
    <x v="0"/>
    <x v="8"/>
    <x v="3"/>
    <x v="2"/>
    <n v="94828"/>
    <n v="102674.81054599999"/>
    <n v="8.274782285822746E-2"/>
    <n v="7846.8105459999933"/>
    <n v="61572435.744816713"/>
    <e v="#N/A"/>
    <n v="430"/>
    <n v="95000"/>
    <n v="81985"/>
    <n v="108015"/>
    <n v="1"/>
  </r>
  <r>
    <x v="430"/>
    <n v="1"/>
    <n v="1"/>
    <n v="1"/>
    <s v="PeMS2016"/>
    <x v="0"/>
    <x v="8"/>
    <x v="3"/>
    <x v="6"/>
    <n v="98610"/>
    <n v="104296.42773499999"/>
    <n v="5.7665832420646934E-2"/>
    <n v="5686.4277349999902"/>
    <n v="32335460.38537712"/>
    <e v="#N/A"/>
    <n v="431"/>
    <n v="99000"/>
    <n v="85486.5"/>
    <n v="112513.5"/>
    <n v="1"/>
  </r>
  <r>
    <x v="431"/>
    <n v="1"/>
    <n v="1"/>
    <n v="1"/>
    <s v="PeMS2016"/>
    <x v="0"/>
    <x v="8"/>
    <x v="3"/>
    <x v="2"/>
    <n v="110633"/>
    <n v="122361.115234"/>
    <n v="0.10600919467066783"/>
    <n v="11728.115233999997"/>
    <n v="137548686.94198281"/>
    <e v="#N/A"/>
    <n v="432"/>
    <n v="111000"/>
    <n v="96413.190476190444"/>
    <n v="125586.80952380956"/>
    <n v="1"/>
  </r>
  <r>
    <x v="432"/>
    <n v="1"/>
    <n v="1"/>
    <n v="1"/>
    <s v="PeMS2016"/>
    <x v="0"/>
    <x v="8"/>
    <x v="3"/>
    <x v="2"/>
    <n v="101214"/>
    <n v="118255.37207"/>
    <n v="0.1683697123915664"/>
    <n v="17041.372069999998"/>
    <n v="290408362.02817601"/>
    <e v="#N/A"/>
    <n v="433"/>
    <n v="101000"/>
    <n v="87316.904761904778"/>
    <n v="114683.09523809522"/>
    <n v="0"/>
  </r>
  <r>
    <x v="433"/>
    <n v="1"/>
    <n v="1"/>
    <n v="1"/>
    <s v="PeMS2016"/>
    <x v="0"/>
    <x v="8"/>
    <x v="3"/>
    <x v="1"/>
    <n v="119652"/>
    <n v="133302.59863200001"/>
    <n v="0.11408583752883361"/>
    <n v="13650.598632000008"/>
    <n v="186338843.01196051"/>
    <e v="#N/A"/>
    <n v="434"/>
    <n v="120000"/>
    <n v="104628.57142857143"/>
    <n v="135371.42857142855"/>
    <n v="1"/>
  </r>
  <r>
    <x v="434"/>
    <n v="1"/>
    <n v="1"/>
    <n v="1"/>
    <s v="PeMS2016"/>
    <x v="0"/>
    <x v="8"/>
    <x v="5"/>
    <x v="1"/>
    <n v="110753"/>
    <n v="113927.64648500002"/>
    <n v="2.8664203091564255E-2"/>
    <n v="3174.6464850000193"/>
    <n v="10078380.304722978"/>
    <e v="#N/A"/>
    <n v="435"/>
    <n v="111000"/>
    <n v="96413.190476190444"/>
    <n v="125586.80952380956"/>
    <n v="1"/>
  </r>
  <r>
    <x v="435"/>
    <n v="1"/>
    <n v="1"/>
    <n v="1"/>
    <s v="PeMS2016"/>
    <x v="0"/>
    <x v="8"/>
    <x v="5"/>
    <x v="1"/>
    <n v="113729"/>
    <n v="115617.495117"/>
    <n v="1.6605220453886016E-2"/>
    <n v="1888.4951169999986"/>
    <n v="3566413.8069328382"/>
    <e v="#N/A"/>
    <n v="436"/>
    <n v="114000"/>
    <n v="99139.285714285696"/>
    <n v="128860.7142857143"/>
    <n v="1"/>
  </r>
  <r>
    <x v="436"/>
    <n v="1"/>
    <n v="1"/>
    <n v="1"/>
    <s v="PeMS2016"/>
    <x v="0"/>
    <x v="8"/>
    <x v="5"/>
    <x v="1"/>
    <n v="99390"/>
    <n v="104962.455078"/>
    <n v="5.6066556776335652E-2"/>
    <n v="5572.455077999999"/>
    <n v="31052255.596327975"/>
    <e v="#N/A"/>
    <n v="437"/>
    <n v="99000"/>
    <n v="85486.5"/>
    <n v="112513.5"/>
    <n v="1"/>
  </r>
  <r>
    <x v="437"/>
    <n v="1"/>
    <n v="1"/>
    <n v="1"/>
    <s v="SANDAG"/>
    <x v="0"/>
    <x v="8"/>
    <x v="5"/>
    <x v="1"/>
    <n v="115070"/>
    <n v="116811.021484"/>
    <n v="1.5130107621447841E-2"/>
    <n v="1741.0214839999971"/>
    <n v="3031155.8077495522"/>
    <e v="#N/A"/>
    <n v="438"/>
    <n v="115000"/>
    <n v="100060.95238095237"/>
    <n v="129939.04761904763"/>
    <n v="1"/>
  </r>
  <r>
    <x v="438"/>
    <n v="1"/>
    <n v="1"/>
    <n v="1"/>
    <s v="PeMS2016"/>
    <x v="0"/>
    <x v="8"/>
    <x v="5"/>
    <x v="1"/>
    <n v="109363"/>
    <n v="107769.430664"/>
    <n v="-1.4571375474337733E-2"/>
    <n v="-1593.5693360000005"/>
    <n v="2539463.2286394825"/>
    <e v="#N/A"/>
    <n v="439"/>
    <n v="109000"/>
    <n v="94593.833333333299"/>
    <n v="123406.1666666667"/>
    <n v="1"/>
  </r>
  <r>
    <x v="439"/>
    <n v="1"/>
    <n v="1"/>
    <n v="1"/>
    <s v="PeMS2016"/>
    <x v="0"/>
    <x v="8"/>
    <x v="5"/>
    <x v="1"/>
    <n v="119729"/>
    <n v="114854.942383"/>
    <n v="-4.0709081484018084E-2"/>
    <n v="-4874.0576169999986"/>
    <n v="23756437.653835706"/>
    <e v="#N/A"/>
    <n v="440"/>
    <n v="120000"/>
    <n v="104628.57142857143"/>
    <n v="135371.42857142855"/>
    <n v="1"/>
  </r>
  <r>
    <x v="440"/>
    <n v="1"/>
    <n v="1"/>
    <n v="1"/>
    <s v="PeMS2016"/>
    <x v="0"/>
    <x v="8"/>
    <x v="5"/>
    <x v="1"/>
    <n v="105051"/>
    <n v="102389.11816399998"/>
    <n v="-2.533894809187931E-2"/>
    <n v="-2661.881836000015"/>
    <n v="7085614.9088268112"/>
    <e v="#N/A"/>
    <n v="441"/>
    <n v="105000"/>
    <n v="90979.999999999942"/>
    <n v="119020.00000000006"/>
    <n v="1"/>
  </r>
  <r>
    <x v="441"/>
    <n v="1"/>
    <n v="1"/>
    <n v="1"/>
    <s v="SANDAG"/>
    <x v="0"/>
    <x v="8"/>
    <x v="5"/>
    <x v="1"/>
    <n v="104746"/>
    <n v="105776.12890699999"/>
    <n v="9.8345417199701135E-3"/>
    <n v="1030.1289069999912"/>
    <n v="1061165.5650369965"/>
    <e v="#N/A"/>
    <n v="442"/>
    <n v="105000"/>
    <n v="90979.999999999942"/>
    <n v="119020.00000000006"/>
    <n v="1"/>
  </r>
  <r>
    <x v="442"/>
    <n v="1"/>
    <n v="1"/>
    <n v="1"/>
    <s v="PeMS2016"/>
    <x v="0"/>
    <x v="8"/>
    <x v="5"/>
    <x v="1"/>
    <n v="130370"/>
    <n v="120321.925781"/>
    <n v="-7.7073515525044156E-2"/>
    <n v="-10048.074219000002"/>
    <n v="100963795.5105325"/>
    <e v="#N/A"/>
    <n v="443"/>
    <n v="130000"/>
    <n v="113818.09523809518"/>
    <n v="146181.90476190485"/>
    <n v="1"/>
  </r>
  <r>
    <x v="443"/>
    <n v="1"/>
    <n v="1"/>
    <n v="1"/>
    <s v="PeMS2016"/>
    <x v="0"/>
    <x v="8"/>
    <x v="5"/>
    <x v="1"/>
    <n v="115177"/>
    <n v="111731.280273"/>
    <n v="-2.9916734478237839E-2"/>
    <n v="-3445.7197270000033"/>
    <n v="11872984.437036978"/>
    <e v="#N/A"/>
    <n v="444"/>
    <n v="115000"/>
    <n v="100060.95238095237"/>
    <n v="129939.04761904763"/>
    <n v="1"/>
  </r>
  <r>
    <x v="444"/>
    <n v="1"/>
    <n v="1"/>
    <n v="1"/>
    <s v="SANDAG"/>
    <x v="0"/>
    <x v="8"/>
    <x v="5"/>
    <x v="1"/>
    <n v="153552"/>
    <n v="125285.97265499999"/>
    <n v="-0.18408114088387006"/>
    <n v="-28266.02734500001"/>
    <n v="798968301.86828828"/>
    <e v="#N/A"/>
    <n v="445"/>
    <n v="154000"/>
    <n v="136154.33333333331"/>
    <n v="171845.66666666669"/>
    <n v="0"/>
  </r>
  <r>
    <x v="445"/>
    <n v="1"/>
    <n v="1"/>
    <n v="1"/>
    <s v="PeMS2016"/>
    <x v="0"/>
    <x v="8"/>
    <x v="5"/>
    <x v="1"/>
    <n v="108205"/>
    <n v="105989.027344"/>
    <n v="-2.0479392412550257E-2"/>
    <n v="-2215.9726559999981"/>
    <n v="4910534.8121396862"/>
    <e v="#N/A"/>
    <n v="446"/>
    <n v="108000"/>
    <n v="93677.142857142826"/>
    <n v="122322.85714285719"/>
    <n v="1"/>
  </r>
  <r>
    <x v="446"/>
    <n v="1"/>
    <n v="1"/>
    <n v="1"/>
    <s v="PeMS2016"/>
    <x v="0"/>
    <x v="8"/>
    <x v="5"/>
    <x v="1"/>
    <n v="103965"/>
    <n v="115365.708008"/>
    <n v="0.10965909688837594"/>
    <n v="11400.708008000001"/>
    <n v="129976143.08367535"/>
    <e v="#N/A"/>
    <n v="447"/>
    <n v="104000"/>
    <n v="90066.476190476198"/>
    <n v="117933.5238095238"/>
    <n v="1"/>
  </r>
  <r>
    <x v="447"/>
    <n v="1"/>
    <n v="1"/>
    <n v="1"/>
    <s v="PeMS2016"/>
    <x v="0"/>
    <x v="8"/>
    <x v="5"/>
    <x v="1"/>
    <n v="113937"/>
    <n v="112659.34668"/>
    <n v="-1.1213682298112149E-2"/>
    <n v="-1277.6533199999976"/>
    <n v="1632398.0061070162"/>
    <e v="#N/A"/>
    <n v="448"/>
    <n v="114000"/>
    <n v="99139.285714285696"/>
    <n v="128860.7142857143"/>
    <n v="1"/>
  </r>
  <r>
    <x v="448"/>
    <n v="1"/>
    <n v="1"/>
    <n v="1"/>
    <s v="PeMS2016"/>
    <x v="0"/>
    <x v="8"/>
    <x v="5"/>
    <x v="1"/>
    <n v="128485"/>
    <n v="128234.360352"/>
    <n v="-1.9507308090438435E-3"/>
    <n v="-250.63964799999667"/>
    <n v="62820.233149562235"/>
    <e v="#N/A"/>
    <n v="449"/>
    <n v="128000"/>
    <n v="111951.23809523814"/>
    <n v="144048.76190476184"/>
    <n v="1"/>
  </r>
  <r>
    <x v="449"/>
    <n v="1"/>
    <n v="1"/>
    <n v="1"/>
    <s v="PeMS2016"/>
    <x v="0"/>
    <x v="8"/>
    <x v="5"/>
    <x v="1"/>
    <n v="148338"/>
    <n v="141657.884765"/>
    <n v="-4.5033067959659778E-2"/>
    <n v="-6680.1152350000048"/>
    <n v="44623939.55287917"/>
    <e v="#N/A"/>
    <n v="450"/>
    <n v="148000"/>
    <n v="130514.85714285716"/>
    <n v="165485.14285714281"/>
    <n v="1"/>
  </r>
  <r>
    <x v="450"/>
    <n v="1"/>
    <n v="1"/>
    <n v="1"/>
    <s v="PeMS2016"/>
    <x v="0"/>
    <x v="8"/>
    <x v="5"/>
    <x v="1"/>
    <n v="121450"/>
    <n v="124537.912109"/>
    <n v="2.5425377595718279E-2"/>
    <n v="3087.9121089999971"/>
    <n v="9535201.1929088105"/>
    <e v="#N/A"/>
    <n v="451"/>
    <n v="121000"/>
    <n v="105536.96825396827"/>
    <n v="136463.03174603172"/>
    <n v="1"/>
  </r>
  <r>
    <x v="451"/>
    <n v="1"/>
    <n v="1"/>
    <n v="1"/>
    <s v="PeMS2016"/>
    <x v="0"/>
    <x v="8"/>
    <x v="5"/>
    <x v="1"/>
    <n v="144522"/>
    <n v="148360.76660100001"/>
    <n v="2.6561814817121387E-2"/>
    <n v="3838.7666010000103"/>
    <n v="14736129.016953172"/>
    <e v="#N/A"/>
    <n v="452"/>
    <n v="145000"/>
    <n v="127738.09523809525"/>
    <n v="162261.90476190476"/>
    <n v="1"/>
  </r>
  <r>
    <x v="452"/>
    <n v="1"/>
    <n v="1"/>
    <n v="1"/>
    <s v="PeMS2016"/>
    <x v="0"/>
    <x v="8"/>
    <x v="5"/>
    <x v="1"/>
    <n v="137103"/>
    <n v="139475.22753899998"/>
    <n v="1.7302521017045436E-2"/>
    <n v="2372.227538999985"/>
    <n v="5627463.4967899248"/>
    <e v="#N/A"/>
    <n v="453"/>
    <n v="137000"/>
    <n v="120284.18783068781"/>
    <n v="153715.81216931221"/>
    <n v="1"/>
  </r>
  <r>
    <x v="453"/>
    <n v="1"/>
    <n v="1"/>
    <n v="1"/>
    <s v="PeMS2016"/>
    <x v="0"/>
    <x v="8"/>
    <x v="5"/>
    <x v="6"/>
    <n v="138163"/>
    <n v="140503.24902400002"/>
    <n v="1.6938319405340296E-2"/>
    <n v="2340.2490240000188"/>
    <n v="5476765.4943330409"/>
    <e v="#N/A"/>
    <n v="454"/>
    <n v="138000"/>
    <n v="121196.85714285712"/>
    <n v="154803.1428571429"/>
    <n v="1"/>
  </r>
  <r>
    <x v="454"/>
    <n v="1"/>
    <n v="1"/>
    <n v="1"/>
    <s v="PeMS2016"/>
    <x v="0"/>
    <x v="8"/>
    <x v="5"/>
    <x v="1"/>
    <n v="137099"/>
    <n v="151004.91796799999"/>
    <n v="0.10142975490703798"/>
    <n v="13905.917967999994"/>
    <n v="193374554.53274509"/>
    <e v="#N/A"/>
    <n v="455"/>
    <n v="137000"/>
    <n v="120284.18783068781"/>
    <n v="153715.81216931221"/>
    <n v="1"/>
  </r>
  <r>
    <x v="455"/>
    <n v="1"/>
    <n v="1"/>
    <n v="1"/>
    <s v="PeMS2016"/>
    <x v="0"/>
    <x v="8"/>
    <x v="5"/>
    <x v="1"/>
    <n v="134942"/>
    <n v="161836.73339800001"/>
    <n v="0.19930587510189568"/>
    <n v="26894.733398000011"/>
    <n v="723326684.54949725"/>
    <e v="#N/A"/>
    <n v="456"/>
    <n v="135000"/>
    <n v="118439.99999999996"/>
    <n v="151560.00000000003"/>
    <n v="0"/>
  </r>
  <r>
    <x v="456"/>
    <n v="1"/>
    <n v="1"/>
    <n v="1"/>
    <s v="PeMS2016"/>
    <x v="0"/>
    <x v="8"/>
    <x v="5"/>
    <x v="1"/>
    <n v="142219"/>
    <n v="163049.44433599999"/>
    <n v="0.14646738013908123"/>
    <n v="20830.444335999986"/>
    <n v="433907411.23519391"/>
    <e v="#N/A"/>
    <n v="457"/>
    <n v="142000"/>
    <n v="124931.07407407406"/>
    <n v="159068.92592592593"/>
    <n v="0"/>
  </r>
  <r>
    <x v="457"/>
    <n v="1"/>
    <n v="1"/>
    <n v="1"/>
    <s v="PeMS2016"/>
    <x v="0"/>
    <x v="8"/>
    <x v="5"/>
    <x v="1"/>
    <n v="138713"/>
    <n v="164622.349609"/>
    <n v="0.18678386026544014"/>
    <n v="25909.349608999997"/>
    <n v="671294397.16138828"/>
    <e v="#N/A"/>
    <n v="458"/>
    <n v="139000"/>
    <n v="122137.97619047617"/>
    <n v="155862.02380952385"/>
    <n v="0"/>
  </r>
  <r>
    <x v="458"/>
    <n v="1"/>
    <n v="1"/>
    <n v="1"/>
    <s v="PeMS2016"/>
    <x v="0"/>
    <x v="8"/>
    <x v="5"/>
    <x v="1"/>
    <n v="88348"/>
    <n v="105065.45361400001"/>
    <n v="0.18922277373568175"/>
    <n v="16717.453614000013"/>
    <n v="279473255.33624208"/>
    <e v="#N/A"/>
    <n v="459"/>
    <n v="88000"/>
    <n v="75768"/>
    <n v="100232"/>
    <n v="0"/>
  </r>
  <r>
    <x v="459"/>
    <n v="1"/>
    <n v="1"/>
    <n v="1"/>
    <s v="PeMS2016"/>
    <x v="0"/>
    <x v="3"/>
    <x v="5"/>
    <x v="1"/>
    <n v="57195"/>
    <n v="80880.865722000002"/>
    <n v="0.41412476129032272"/>
    <n v="23685.865722000002"/>
    <n v="561020235.00061464"/>
    <e v="#N/A"/>
    <n v="460"/>
    <n v="57000"/>
    <n v="46375.833333333328"/>
    <n v="67624.166666666672"/>
    <n v="0"/>
  </r>
  <r>
    <x v="460"/>
    <n v="1"/>
    <n v="1"/>
    <n v="1"/>
    <s v="PeMS2016"/>
    <x v="0"/>
    <x v="4"/>
    <x v="5"/>
    <x v="1"/>
    <n v="137544"/>
    <n v="96895.338379000008"/>
    <n v="-0.2955320597118013"/>
    <n v="-40648.661620999992"/>
    <n v="1652313691.5785577"/>
    <e v="#N/A"/>
    <n v="461"/>
    <n v="138000"/>
    <n v="121196.85714285712"/>
    <n v="154803.1428571429"/>
    <n v="0"/>
  </r>
  <r>
    <x v="461"/>
    <n v="1"/>
    <n v="1"/>
    <n v="1"/>
    <s v="PeMS2016"/>
    <x v="0"/>
    <x v="8"/>
    <x v="5"/>
    <x v="1"/>
    <n v="96872"/>
    <n v="111298.34228499999"/>
    <n v="0.14892169342018335"/>
    <n v="14426.342284999992"/>
    <n v="208119351.72397879"/>
    <e v="#N/A"/>
    <n v="462"/>
    <n v="97000"/>
    <n v="83727.166666666657"/>
    <n v="110272.83333333334"/>
    <n v="0"/>
  </r>
  <r>
    <x v="462"/>
    <n v="1"/>
    <n v="1"/>
    <n v="1"/>
    <s v="PeMS2016"/>
    <x v="0"/>
    <x v="8"/>
    <x v="5"/>
    <x v="1"/>
    <n v="105713"/>
    <n v="122764.02832"/>
    <n v="0.16129547283683188"/>
    <n v="17051.028319999998"/>
    <n v="290737566.76944196"/>
    <e v="#N/A"/>
    <n v="463"/>
    <n v="106000"/>
    <n v="91878.444444444394"/>
    <n v="120121.55555555559"/>
    <n v="0"/>
  </r>
  <r>
    <x v="463"/>
    <n v="1"/>
    <n v="1"/>
    <n v="1"/>
    <s v="PeMS2016"/>
    <x v="0"/>
    <x v="8"/>
    <x v="5"/>
    <x v="1"/>
    <n v="99221"/>
    <n v="114010.627442"/>
    <n v="0.1490574318138298"/>
    <n v="14789.627441999997"/>
    <n v="218733079.87315938"/>
    <e v="#N/A"/>
    <n v="464"/>
    <n v="99000"/>
    <n v="85486.5"/>
    <n v="112513.5"/>
    <n v="0"/>
  </r>
  <r>
    <x v="464"/>
    <n v="1"/>
    <n v="1"/>
    <n v="1"/>
    <s v="PeMS2016"/>
    <x v="0"/>
    <x v="8"/>
    <x v="5"/>
    <x v="1"/>
    <n v="111869"/>
    <n v="129512.195313"/>
    <n v="0.15771299746131628"/>
    <n v="17643.195313000004"/>
    <n v="311282340.85266531"/>
    <e v="#N/A"/>
    <n v="465"/>
    <n v="112000"/>
    <n v="97321.185185185153"/>
    <n v="126678.81481481483"/>
    <n v="0"/>
  </r>
  <r>
    <x v="465"/>
    <n v="1"/>
    <n v="1"/>
    <n v="1"/>
    <s v="PeMS2016"/>
    <x v="0"/>
    <x v="8"/>
    <x v="5"/>
    <x v="1"/>
    <n v="102926"/>
    <n v="116403.64209000001"/>
    <n v="0.13094497104716019"/>
    <n v="13477.642090000008"/>
    <n v="181646836.3061398"/>
    <e v="#N/A"/>
    <n v="466"/>
    <n v="103000"/>
    <n v="89153.857142857189"/>
    <n v="116846.1428571428"/>
    <n v="1"/>
  </r>
  <r>
    <x v="466"/>
    <n v="1"/>
    <n v="1"/>
    <n v="1"/>
    <s v="Caltran"/>
    <x v="0"/>
    <x v="8"/>
    <x v="5"/>
    <x v="1"/>
    <n v="116277"/>
    <n v="129325.28027300001"/>
    <n v="0.11221720781409927"/>
    <n v="13048.280273000011"/>
    <n v="170257618.08276126"/>
    <e v="#N/A"/>
    <n v="467"/>
    <n v="116000"/>
    <n v="100966.03174603173"/>
    <n v="131033.96825396827"/>
    <n v="1"/>
  </r>
  <r>
    <x v="467"/>
    <n v="1"/>
    <n v="1"/>
    <n v="1"/>
    <s v="PeMS2016"/>
    <x v="0"/>
    <x v="2"/>
    <x v="5"/>
    <x v="1"/>
    <n v="68086"/>
    <n v="73745.183349999992"/>
    <n v="8.3118164527215432E-2"/>
    <n v="5659.1833499999921"/>
    <n v="32026356.188917134"/>
    <e v="#N/A"/>
    <n v="468"/>
    <n v="68000"/>
    <n v="56712"/>
    <n v="79288"/>
    <n v="1"/>
  </r>
  <r>
    <x v="468"/>
    <n v="1"/>
    <n v="1"/>
    <n v="1"/>
    <s v="Caltran"/>
    <x v="0"/>
    <x v="8"/>
    <x v="1"/>
    <x v="1"/>
    <n v="94969"/>
    <n v="106104.312256"/>
    <n v="0.11725207442428598"/>
    <n v="11135.312256000005"/>
    <n v="123995179.03862391"/>
    <e v="#N/A"/>
    <n v="469"/>
    <n v="95000"/>
    <n v="81985"/>
    <n v="108015"/>
    <n v="1"/>
  </r>
  <r>
    <x v="469"/>
    <n v="1"/>
    <n v="1"/>
    <n v="1"/>
    <s v="PeMS2016"/>
    <x v="0"/>
    <x v="4"/>
    <x v="1"/>
    <x v="1"/>
    <n v="83293"/>
    <n v="91987.979980999997"/>
    <n v="0.10439028466978018"/>
    <n v="8694.9799809999968"/>
    <n v="75602676.869990706"/>
    <e v="#N/A"/>
    <n v="470"/>
    <n v="83000"/>
    <n v="71131"/>
    <n v="94869"/>
    <n v="1"/>
  </r>
  <r>
    <x v="470"/>
    <n v="1"/>
    <n v="1"/>
    <n v="1"/>
    <s v="PeMS2016"/>
    <x v="0"/>
    <x v="2"/>
    <x v="1"/>
    <x v="1"/>
    <n v="81259"/>
    <n v="76885.875732"/>
    <n v="-5.3817106634342027E-2"/>
    <n v="-4373.1242679999996"/>
    <n v="19124215.86337053"/>
    <e v="#N/A"/>
    <n v="471"/>
    <n v="81000"/>
    <n v="69201"/>
    <n v="92799"/>
    <n v="1"/>
  </r>
  <r>
    <x v="471"/>
    <n v="1"/>
    <n v="1"/>
    <n v="1"/>
    <s v="PeMS2016"/>
    <x v="0"/>
    <x v="3"/>
    <x v="1"/>
    <x v="1"/>
    <n v="77054"/>
    <n v="85512.690430999995"/>
    <n v="0.1097761366184753"/>
    <n v="8458.6904309999954"/>
    <n v="71549443.807490885"/>
    <e v="#N/A"/>
    <n v="472"/>
    <n v="77000"/>
    <n v="65351.611111111109"/>
    <n v="88648.388888888891"/>
    <n v="1"/>
  </r>
  <r>
    <x v="472"/>
    <n v="1"/>
    <n v="1"/>
    <n v="1"/>
    <s v="PeMS2016"/>
    <x v="0"/>
    <x v="4"/>
    <x v="1"/>
    <x v="1"/>
    <n v="88930"/>
    <n v="94485.972167"/>
    <n v="6.2475791825030935E-2"/>
    <n v="5555.9721669999999"/>
    <n v="30868826.720478676"/>
    <e v="#N/A"/>
    <n v="473"/>
    <n v="89000"/>
    <n v="76673.5"/>
    <n v="101326.5"/>
    <n v="1"/>
  </r>
  <r>
    <x v="473"/>
    <n v="1"/>
    <n v="1"/>
    <n v="1"/>
    <s v="PeMS2016"/>
    <x v="0"/>
    <x v="0"/>
    <x v="1"/>
    <x v="1"/>
    <n v="48179"/>
    <n v="44373.544677999998"/>
    <n v="-7.8985768114738786E-2"/>
    <n v="-3805.4553220000016"/>
    <n v="14481490.207738137"/>
    <e v="#N/A"/>
    <n v="474"/>
    <n v="48000"/>
    <n v="38208"/>
    <n v="57792"/>
    <n v="1"/>
  </r>
  <r>
    <x v="474"/>
    <n v="1"/>
    <n v="1"/>
    <n v="1"/>
    <s v="PeMS2016"/>
    <x v="0"/>
    <x v="0"/>
    <x v="1"/>
    <x v="1"/>
    <n v="48179"/>
    <n v="44373.544677999998"/>
    <n v="-7.8985768114738786E-2"/>
    <n v="-3805.4553220000016"/>
    <n v="14481490.207738137"/>
    <e v="#N/A"/>
    <n v="475"/>
    <n v="48000"/>
    <n v="38208"/>
    <n v="57792"/>
    <n v="1"/>
  </r>
  <r>
    <x v="475"/>
    <n v="1"/>
    <n v="1"/>
    <n v="1"/>
    <s v="PeMS2016"/>
    <x v="0"/>
    <x v="1"/>
    <x v="1"/>
    <x v="1"/>
    <n v="66181"/>
    <n v="68139.271727999992"/>
    <n v="2.958963642132928E-2"/>
    <n v="1958.2717279999924"/>
    <n v="3834828.1606840761"/>
    <e v="#N/A"/>
    <n v="476"/>
    <n v="66000"/>
    <n v="54867.999999999993"/>
    <n v="77132"/>
    <n v="1"/>
  </r>
  <r>
    <x v="476"/>
    <n v="1"/>
    <n v="1"/>
    <n v="1"/>
    <s v="Caltran"/>
    <x v="0"/>
    <x v="2"/>
    <x v="1"/>
    <x v="1"/>
    <n v="72413"/>
    <n v="72059.512207000007"/>
    <n v="-4.8815515584217373E-3"/>
    <n v="-353.48779299999296"/>
    <n v="124953.61980000588"/>
    <e v="#N/A"/>
    <n v="477"/>
    <n v="72000"/>
    <n v="60544"/>
    <n v="83456"/>
    <n v="1"/>
  </r>
  <r>
    <x v="477"/>
    <n v="1"/>
    <n v="1"/>
    <n v="1"/>
    <s v="PeMS2016"/>
    <x v="0"/>
    <x v="2"/>
    <x v="1"/>
    <x v="1"/>
    <n v="69122"/>
    <n v="71087.661376000004"/>
    <n v="2.8437565116750108E-2"/>
    <n v="1965.6613760000037"/>
    <n v="3863824.6450982275"/>
    <e v="#N/A"/>
    <n v="478"/>
    <n v="69000"/>
    <n v="57684"/>
    <n v="80316"/>
    <n v="1"/>
  </r>
  <r>
    <x v="478"/>
    <n v="1"/>
    <n v="1"/>
    <n v="1"/>
    <s v="Caltran"/>
    <x v="0"/>
    <x v="1"/>
    <x v="1"/>
    <x v="1"/>
    <n v="60014"/>
    <n v="66906.283204000007"/>
    <n v="0.11484458966241218"/>
    <n v="6892.2832040000067"/>
    <n v="47503567.764140598"/>
    <e v="#N/A"/>
    <n v="479"/>
    <n v="60000"/>
    <n v="49200.000000000007"/>
    <n v="70800"/>
    <n v="1"/>
  </r>
  <r>
    <x v="479"/>
    <n v="1"/>
    <n v="2"/>
    <n v="1"/>
    <s v="PeMS2016"/>
    <x v="0"/>
    <x v="10"/>
    <x v="4"/>
    <x v="12"/>
    <n v="8922"/>
    <n v="14619.549071999998"/>
    <n v="0.63859550235373219"/>
    <n v="5697.549071999998"/>
    <n v="32462065.427848037"/>
    <e v="#N/A"/>
    <n v="480"/>
    <n v="9000"/>
    <n v="5580"/>
    <n v="12419.999999999998"/>
    <n v="0"/>
  </r>
  <r>
    <x v="480"/>
    <n v="1"/>
    <n v="2"/>
    <n v="1"/>
    <s v="PeMS2016"/>
    <x v="0"/>
    <x v="10"/>
    <x v="5"/>
    <x v="1"/>
    <n v="10075"/>
    <n v="14372.068604"/>
    <n v="0.42650805002481396"/>
    <n v="4297.0686040000001"/>
    <n v="18464798.587482508"/>
    <e v="#N/A"/>
    <n v="481"/>
    <n v="10000"/>
    <n v="6410"/>
    <n v="13590"/>
    <n v="0"/>
  </r>
  <r>
    <x v="481"/>
    <n v="1"/>
    <n v="2"/>
    <n v="1"/>
    <s v="PeMS2016"/>
    <x v="0"/>
    <x v="10"/>
    <x v="5"/>
    <x v="1"/>
    <n v="9294"/>
    <n v="14372.068604"/>
    <n v="0.54638138627071231"/>
    <n v="5078.0686040000001"/>
    <n v="25786780.74693051"/>
    <e v="#N/A"/>
    <n v="482"/>
    <n v="9000"/>
    <n v="5580"/>
    <n v="12419.999999999998"/>
    <n v="0"/>
  </r>
  <r>
    <x v="482"/>
    <n v="1"/>
    <n v="2"/>
    <n v="1"/>
    <s v="PeMS2016"/>
    <x v="0"/>
    <x v="10"/>
    <x v="5"/>
    <x v="1"/>
    <n v="11704"/>
    <n v="14372.068604"/>
    <n v="0.22796211585782644"/>
    <n v="2668.0686040000001"/>
    <n v="7118590.0756505094"/>
    <e v="#N/A"/>
    <n v="483"/>
    <n v="12000"/>
    <n v="8010"/>
    <n v="15990"/>
    <n v="1"/>
  </r>
  <r>
    <x v="483"/>
    <n v="1"/>
    <n v="1"/>
    <n v="1"/>
    <s v="PeMS2016"/>
    <x v="0"/>
    <x v="1"/>
    <x v="4"/>
    <x v="6"/>
    <n v="70400"/>
    <n v="61195.490723000003"/>
    <n v="-0.13074587041193175"/>
    <n v="-9204.5092769999974"/>
    <n v="84722991.030379012"/>
    <e v="#N/A"/>
    <n v="484"/>
    <n v="70000"/>
    <n v="58660"/>
    <n v="81340"/>
    <n v="1"/>
  </r>
  <r>
    <x v="484"/>
    <n v="1"/>
    <n v="1"/>
    <n v="1"/>
    <s v="PeMS2016"/>
    <x v="0"/>
    <x v="1"/>
    <x v="4"/>
    <x v="6"/>
    <n v="54384"/>
    <n v="61192.651853999989"/>
    <n v="0.12519586374668989"/>
    <n v="6808.6518539999888"/>
    <n v="46357740.068977483"/>
    <e v="#N/A"/>
    <n v="485"/>
    <n v="54000"/>
    <n v="43605"/>
    <n v="64394.999999999993"/>
    <n v="1"/>
  </r>
  <r>
    <x v="485"/>
    <n v="1"/>
    <n v="1"/>
    <n v="1"/>
    <s v="PeMS2016"/>
    <x v="0"/>
    <x v="1"/>
    <x v="4"/>
    <x v="6"/>
    <n v="63309"/>
    <n v="60277.864259000002"/>
    <n v="-4.7878433413890531E-2"/>
    <n v="-3031.1357409999982"/>
    <n v="9187783.8803676087"/>
    <e v="#N/A"/>
    <n v="486"/>
    <n v="63000"/>
    <n v="51975"/>
    <n v="74025"/>
    <n v="1"/>
  </r>
  <r>
    <x v="486"/>
    <n v="1"/>
    <n v="1"/>
    <n v="1"/>
    <s v="PeMS2016"/>
    <x v="0"/>
    <x v="2"/>
    <x v="4"/>
    <x v="5"/>
    <n v="68617"/>
    <n v="73643.76806599999"/>
    <n v="7.3258348018712338E-2"/>
    <n v="5026.7680659999896"/>
    <n v="25268397.189357277"/>
    <e v="#N/A"/>
    <n v="487"/>
    <n v="69000"/>
    <n v="57684"/>
    <n v="80316"/>
    <n v="1"/>
  </r>
  <r>
    <x v="487"/>
    <n v="1"/>
    <n v="1"/>
    <n v="1"/>
    <s v="Caltran"/>
    <x v="0"/>
    <x v="3"/>
    <x v="4"/>
    <x v="5"/>
    <n v="86225"/>
    <n v="85059.228514999995"/>
    <n v="-1.3520110002899433E-2"/>
    <n v="-1165.7714850000048"/>
    <n v="1359023.1552391164"/>
    <e v="#N/A"/>
    <n v="488"/>
    <n v="86000"/>
    <n v="73931.333333333328"/>
    <n v="98068.666666666672"/>
    <n v="1"/>
  </r>
  <r>
    <x v="488"/>
    <n v="1"/>
    <n v="1"/>
    <n v="1"/>
    <s v="PeMS2016"/>
    <x v="0"/>
    <x v="3"/>
    <x v="4"/>
    <x v="5"/>
    <n v="81917"/>
    <n v="82051.222657000006"/>
    <n v="1.6385201728579268E-3"/>
    <n v="134.22265700000571"/>
    <n v="18015.721652141183"/>
    <e v="#N/A"/>
    <n v="489"/>
    <n v="82000"/>
    <n v="70155.555555555562"/>
    <n v="93844.444444444438"/>
    <n v="1"/>
  </r>
  <r>
    <x v="489"/>
    <n v="1"/>
    <n v="1"/>
    <n v="1"/>
    <s v="PeMS2016"/>
    <x v="0"/>
    <x v="4"/>
    <x v="4"/>
    <x v="5"/>
    <n v="88515"/>
    <n v="91075.8125"/>
    <n v="2.8930830932610396E-2"/>
    <n v="2560.8125"/>
    <n v="6557760.66015625"/>
    <e v="#N/A"/>
    <n v="490"/>
    <n v="89000"/>
    <n v="76673.5"/>
    <n v="101326.5"/>
    <n v="1"/>
  </r>
  <r>
    <x v="490"/>
    <n v="1"/>
    <n v="1"/>
    <n v="1"/>
    <s v="PeMS2016"/>
    <x v="0"/>
    <x v="4"/>
    <x v="4"/>
    <x v="5"/>
    <n v="98586"/>
    <n v="97054.380858999997"/>
    <n v="-1.5535868591889379E-2"/>
    <n v="-1531.6191410000029"/>
    <n v="2345857.1930775866"/>
    <e v="#N/A"/>
    <n v="491"/>
    <n v="99000"/>
    <n v="85486.5"/>
    <n v="112513.5"/>
    <n v="1"/>
  </r>
  <r>
    <x v="491"/>
    <n v="1"/>
    <n v="1"/>
    <n v="1"/>
    <s v="Caltran"/>
    <x v="0"/>
    <x v="8"/>
    <x v="4"/>
    <x v="5"/>
    <n v="102699"/>
    <n v="101285.988281"/>
    <n v="-1.3758768040584624E-2"/>
    <n v="-1413.0117190000019"/>
    <n v="1996602.1180313404"/>
    <e v="#N/A"/>
    <n v="492"/>
    <n v="103000"/>
    <n v="89153.857142857189"/>
    <n v="116846.1428571428"/>
    <n v="1"/>
  </r>
  <r>
    <x v="492"/>
    <n v="1"/>
    <n v="1"/>
    <n v="1"/>
    <s v="PeMS2016"/>
    <x v="0"/>
    <x v="4"/>
    <x v="4"/>
    <x v="14"/>
    <n v="96391"/>
    <n v="96212.436522999997"/>
    <n v="-1.8524911765621654E-3"/>
    <n v="-178.56347700000333"/>
    <n v="31884.915318330717"/>
    <e v="#N/A"/>
    <n v="493"/>
    <n v="96000"/>
    <n v="82848"/>
    <n v="109152"/>
    <n v="1"/>
  </r>
  <r>
    <x v="493"/>
    <n v="1"/>
    <n v="1"/>
    <n v="1"/>
    <s v="PeMS2016"/>
    <x v="0"/>
    <x v="4"/>
    <x v="4"/>
    <x v="14"/>
    <n v="90080"/>
    <n v="92882.272950000013"/>
    <n v="3.1108713920959374E-2"/>
    <n v="2802.2729500000132"/>
    <n v="7852733.6863017762"/>
    <e v="#N/A"/>
    <n v="494"/>
    <n v="90000"/>
    <n v="77580"/>
    <n v="102419.99999999999"/>
    <n v="1"/>
  </r>
  <r>
    <x v="494"/>
    <n v="1"/>
    <n v="1"/>
    <n v="1"/>
    <s v="PeMS2016"/>
    <x v="0"/>
    <x v="4"/>
    <x v="4"/>
    <x v="14"/>
    <n v="94615"/>
    <n v="94304.983396999989"/>
    <n v="-3.2766115626486902E-3"/>
    <n v="-310.01660300001095"/>
    <n v="96110.294135666394"/>
    <e v="#N/A"/>
    <n v="495"/>
    <n v="95000"/>
    <n v="81985"/>
    <n v="108015"/>
    <n v="1"/>
  </r>
  <r>
    <x v="495"/>
    <n v="1"/>
    <n v="1"/>
    <n v="1"/>
    <s v="Caltran"/>
    <x v="0"/>
    <x v="4"/>
    <x v="4"/>
    <x v="14"/>
    <n v="99844"/>
    <n v="94304.983396999989"/>
    <n v="-5.5476709697127591E-2"/>
    <n v="-5539.0166030000109"/>
    <n v="30680704.92830978"/>
    <e v="#N/A"/>
    <n v="496"/>
    <n v="100000"/>
    <n v="86400"/>
    <n v="113600.00000000001"/>
    <n v="1"/>
  </r>
  <r>
    <x v="496"/>
    <n v="1"/>
    <n v="1"/>
    <n v="1"/>
    <s v="PeMS2016"/>
    <x v="0"/>
    <x v="3"/>
    <x v="4"/>
    <x v="14"/>
    <n v="92809"/>
    <n v="88440.536622"/>
    <n v="-4.7069393894988654E-2"/>
    <n v="-4368.4633780000004"/>
    <n v="19083472.284927174"/>
    <e v="#N/A"/>
    <n v="497"/>
    <n v="93000"/>
    <n v="80259"/>
    <n v="105741"/>
    <n v="1"/>
  </r>
  <r>
    <x v="497"/>
    <n v="1"/>
    <n v="1"/>
    <n v="1"/>
    <s v="PeMS2016"/>
    <x v="0"/>
    <x v="3"/>
    <x v="4"/>
    <x v="14"/>
    <n v="84304"/>
    <n v="86057.715821000005"/>
    <n v="2.0802284838204566E-2"/>
    <n v="1753.7158210000052"/>
    <n v="3075519.1808257224"/>
    <e v="#N/A"/>
    <n v="498"/>
    <n v="84000"/>
    <n v="72072"/>
    <n v="95927.999999999985"/>
    <n v="1"/>
  </r>
  <r>
    <x v="498"/>
    <n v="1"/>
    <n v="1"/>
    <n v="1"/>
    <s v="PeMS2016"/>
    <x v="0"/>
    <x v="4"/>
    <x v="4"/>
    <x v="14"/>
    <n v="95358"/>
    <n v="95590.143555999995"/>
    <n v="2.4344423750497501E-3"/>
    <n v="232.14355599999544"/>
    <n v="53890.630592323017"/>
    <e v="#N/A"/>
    <n v="499"/>
    <n v="95000"/>
    <n v="81985"/>
    <n v="108015"/>
    <n v="1"/>
  </r>
  <r>
    <x v="499"/>
    <n v="1"/>
    <n v="1"/>
    <n v="1"/>
    <s v="PeMS2016"/>
    <x v="0"/>
    <x v="8"/>
    <x v="4"/>
    <x v="14"/>
    <n v="92586"/>
    <n v="101676.856445"/>
    <n v="9.8188240608731325E-2"/>
    <n v="9090.8564449999976"/>
    <n v="82643670.903597996"/>
    <e v="#N/A"/>
    <n v="500"/>
    <n v="93000"/>
    <n v="80259"/>
    <n v="105741"/>
    <n v="1"/>
  </r>
  <r>
    <x v="500"/>
    <n v="1"/>
    <n v="1"/>
    <n v="1"/>
    <s v="PeMS2016"/>
    <x v="0"/>
    <x v="8"/>
    <x v="4"/>
    <x v="13"/>
    <n v="89683"/>
    <n v="102188.646484"/>
    <n v="0.13944277604451227"/>
    <n v="12505.646483999997"/>
    <n v="156391193.9827815"/>
    <e v="#N/A"/>
    <n v="501"/>
    <n v="90000"/>
    <n v="77580"/>
    <n v="102419.99999999999"/>
    <n v="1"/>
  </r>
  <r>
    <x v="501"/>
    <n v="1"/>
    <n v="1"/>
    <n v="1"/>
    <s v="PeMS2016"/>
    <x v="0"/>
    <x v="8"/>
    <x v="4"/>
    <x v="13"/>
    <n v="80705"/>
    <n v="102188.646484"/>
    <n v="0.26619969622699946"/>
    <n v="21483.646483999997"/>
    <n v="461547066.24948543"/>
    <e v="#N/A"/>
    <n v="502"/>
    <n v="81000"/>
    <n v="69201"/>
    <n v="92799"/>
    <n v="0"/>
  </r>
  <r>
    <x v="502"/>
    <n v="1"/>
    <n v="1"/>
    <n v="1"/>
    <s v="PeMS2016"/>
    <x v="0"/>
    <x v="4"/>
    <x v="4"/>
    <x v="13"/>
    <n v="94564"/>
    <n v="96908.57714899999"/>
    <n v="2.4793548802926946E-2"/>
    <n v="2344.5771489999897"/>
    <n v="5497042.0076129204"/>
    <e v="#N/A"/>
    <n v="503"/>
    <n v="95000"/>
    <n v="81985"/>
    <n v="108015"/>
    <n v="1"/>
  </r>
  <r>
    <x v="503"/>
    <n v="1"/>
    <n v="1"/>
    <n v="1"/>
    <s v="PeMS2016"/>
    <x v="0"/>
    <x v="8"/>
    <x v="4"/>
    <x v="13"/>
    <n v="98571"/>
    <n v="104064.771485"/>
    <n v="5.5734155938359287E-2"/>
    <n v="5493.7714850000048"/>
    <n v="30181525.129399158"/>
    <e v="#N/A"/>
    <n v="504"/>
    <n v="99000"/>
    <n v="85486.5"/>
    <n v="112513.5"/>
    <n v="1"/>
  </r>
  <r>
    <x v="504"/>
    <n v="1"/>
    <n v="1"/>
    <n v="1"/>
    <s v="PeMS2016"/>
    <x v="0"/>
    <x v="4"/>
    <x v="4"/>
    <x v="13"/>
    <n v="95566"/>
    <n v="96256.835938000004"/>
    <n v="7.2288882866291537E-3"/>
    <n v="690.83593800000381"/>
    <n v="477254.29323234508"/>
    <e v="#N/A"/>
    <n v="505"/>
    <n v="96000"/>
    <n v="82848"/>
    <n v="109152"/>
    <n v="1"/>
  </r>
  <r>
    <x v="505"/>
    <n v="1"/>
    <n v="1"/>
    <n v="1"/>
    <s v="Caltran"/>
    <x v="0"/>
    <x v="8"/>
    <x v="4"/>
    <x v="13"/>
    <n v="104739"/>
    <n v="103291.27441399998"/>
    <n v="-1.3822220815551178E-2"/>
    <n v="-1447.725586000015"/>
    <n v="2095909.372359087"/>
    <e v="#N/A"/>
    <n v="506"/>
    <n v="105000"/>
    <n v="90979.999999999942"/>
    <n v="119020.00000000006"/>
    <n v="1"/>
  </r>
  <r>
    <x v="506"/>
    <n v="1"/>
    <n v="1"/>
    <n v="1"/>
    <s v="PeMS2016"/>
    <x v="0"/>
    <x v="4"/>
    <x v="4"/>
    <x v="13"/>
    <n v="100592"/>
    <n v="99577.021483999997"/>
    <n v="-1.0090052051853093E-2"/>
    <n v="-1014.9785160000029"/>
    <n v="1030181.387941568"/>
    <e v="#N/A"/>
    <n v="507"/>
    <n v="101000"/>
    <n v="87316.904761904778"/>
    <n v="114683.09523809522"/>
    <n v="1"/>
  </r>
  <r>
    <x v="507"/>
    <n v="1"/>
    <n v="1"/>
    <n v="1"/>
    <s v="PeMS2016"/>
    <x v="0"/>
    <x v="8"/>
    <x v="4"/>
    <x v="13"/>
    <n v="101738"/>
    <n v="101499.545899"/>
    <n v="-2.3438056674988106E-3"/>
    <n v="-238.45410099999572"/>
    <n v="56860.358283716159"/>
    <e v="#N/A"/>
    <n v="508"/>
    <n v="102000"/>
    <n v="88232.42857142858"/>
    <n v="115767.57142857142"/>
    <n v="1"/>
  </r>
  <r>
    <x v="508"/>
    <n v="1"/>
    <n v="1"/>
    <n v="1"/>
    <s v="PeMS2016"/>
    <x v="0"/>
    <x v="8"/>
    <x v="4"/>
    <x v="13"/>
    <n v="97387"/>
    <n v="107139.283203"/>
    <n v="0.10013947655231181"/>
    <n v="9752.283202999999"/>
    <n v="95107027.671515927"/>
    <e v="#N/A"/>
    <n v="509"/>
    <n v="97000"/>
    <n v="83727.166666666657"/>
    <n v="110272.83333333334"/>
    <n v="1"/>
  </r>
  <r>
    <x v="509"/>
    <n v="1"/>
    <n v="1"/>
    <n v="1"/>
    <s v="PeMS2016"/>
    <x v="0"/>
    <x v="8"/>
    <x v="4"/>
    <x v="13"/>
    <n v="105824"/>
    <n v="106887.13769600001"/>
    <n v="1.0046281524039857E-2"/>
    <n v="1063.1376960000052"/>
    <n v="1130261.7606561997"/>
    <e v="#N/A"/>
    <n v="510"/>
    <n v="106000"/>
    <n v="91878.444444444394"/>
    <n v="120121.55555555559"/>
    <n v="1"/>
  </r>
  <r>
    <x v="510"/>
    <n v="1"/>
    <n v="1"/>
    <n v="1"/>
    <s v="PeMS2016"/>
    <x v="0"/>
    <x v="8"/>
    <x v="4"/>
    <x v="12"/>
    <n v="116241"/>
    <n v="122521.512694"/>
    <n v="5.4030098622689149E-2"/>
    <n v="6280.5126940000046"/>
    <n v="39444839.699495196"/>
    <e v="#N/A"/>
    <n v="511"/>
    <n v="116000"/>
    <n v="100966.03174603173"/>
    <n v="131033.96825396827"/>
    <n v="1"/>
  </r>
  <r>
    <x v="511"/>
    <n v="1"/>
    <n v="1"/>
    <n v="1"/>
    <s v="PeMS2016"/>
    <x v="0"/>
    <x v="4"/>
    <x v="4"/>
    <x v="12"/>
    <n v="111400"/>
    <n v="99697.825194999998"/>
    <n v="-0.10504645246858169"/>
    <n v="-11702.174805000002"/>
    <n v="136940895.16677684"/>
    <e v="#N/A"/>
    <n v="512"/>
    <n v="111000"/>
    <n v="96413.190476190444"/>
    <n v="125586.80952380956"/>
    <n v="1"/>
  </r>
  <r>
    <x v="512"/>
    <n v="1"/>
    <n v="1"/>
    <n v="1"/>
    <s v="Caltran"/>
    <x v="0"/>
    <x v="8"/>
    <x v="4"/>
    <x v="12"/>
    <n v="122507"/>
    <n v="107730.947267"/>
    <n v="-0.12061394641122547"/>
    <n v="-14776.052733000004"/>
    <n v="218331734.36839688"/>
    <e v="#N/A"/>
    <n v="513"/>
    <n v="123000"/>
    <n v="107355.57142857145"/>
    <n v="138644.42857142855"/>
    <n v="1"/>
  </r>
  <r>
    <x v="513"/>
    <n v="1"/>
    <n v="1"/>
    <n v="1"/>
    <s v="PeMS2016"/>
    <x v="0"/>
    <x v="8"/>
    <x v="5"/>
    <x v="1"/>
    <n v="100343"/>
    <n v="107157.80566500001"/>
    <n v="6.7915107830142762E-2"/>
    <n v="6814.8056650000071"/>
    <n v="46441576.251716189"/>
    <e v="#N/A"/>
    <n v="514"/>
    <n v="100000"/>
    <n v="86400"/>
    <n v="113600.00000000001"/>
    <n v="1"/>
  </r>
  <r>
    <x v="514"/>
    <n v="1"/>
    <n v="1"/>
    <n v="1"/>
    <s v="PeMS2016"/>
    <x v="0"/>
    <x v="8"/>
    <x v="5"/>
    <x v="1"/>
    <n v="118688"/>
    <n v="118191.672852"/>
    <n v="-4.1817803653275698E-3"/>
    <n v="-496.32714799999667"/>
    <n v="246340.63784181059"/>
    <e v="#N/A"/>
    <n v="515"/>
    <n v="119000"/>
    <n v="103702.83333333334"/>
    <n v="134297.16666666669"/>
    <n v="1"/>
  </r>
  <r>
    <x v="515"/>
    <n v="1"/>
    <n v="1"/>
    <n v="1"/>
    <s v="PeMS2016"/>
    <x v="0"/>
    <x v="8"/>
    <x v="5"/>
    <x v="1"/>
    <n v="107214"/>
    <n v="105421.25"/>
    <n v="-1.6721230436323564E-2"/>
    <n v="-1792.75"/>
    <n v="3213952.5625"/>
    <e v="#N/A"/>
    <n v="516"/>
    <n v="107000"/>
    <n v="92782.870370370336"/>
    <n v="121217.12962962968"/>
    <n v="1"/>
  </r>
  <r>
    <x v="516"/>
    <n v="1"/>
    <n v="1"/>
    <n v="1"/>
    <s v="PeMS2016"/>
    <x v="0"/>
    <x v="8"/>
    <x v="5"/>
    <x v="1"/>
    <n v="107214"/>
    <n v="105421.25"/>
    <n v="-1.6721230436323564E-2"/>
    <n v="-1792.75"/>
    <n v="3213952.5625"/>
    <e v="#N/A"/>
    <n v="517"/>
    <n v="107000"/>
    <n v="92782.870370370336"/>
    <n v="121217.12962962968"/>
    <n v="1"/>
  </r>
  <r>
    <x v="517"/>
    <n v="1"/>
    <n v="1"/>
    <n v="1"/>
    <s v="PeMS2016"/>
    <x v="0"/>
    <x v="8"/>
    <x v="5"/>
    <x v="1"/>
    <n v="86844"/>
    <n v="119408.774414"/>
    <n v="0.37498013004928388"/>
    <n v="32564.774414"/>
    <n v="1060464532.634709"/>
    <e v="#N/A"/>
    <n v="518"/>
    <n v="87000"/>
    <n v="74844.166666666672"/>
    <n v="99155.833333333343"/>
    <n v="0"/>
  </r>
  <r>
    <x v="518"/>
    <n v="1"/>
    <n v="1"/>
    <n v="1"/>
    <s v="PeMS2016"/>
    <x v="0"/>
    <x v="4"/>
    <x v="5"/>
    <x v="1"/>
    <n v="85924"/>
    <n v="97859.224608999997"/>
    <n v="0.13890443425585408"/>
    <n v="11935.224608999997"/>
    <n v="142449586.46727914"/>
    <e v="#N/A"/>
    <n v="519"/>
    <n v="86000"/>
    <n v="73931.333333333328"/>
    <n v="98068.666666666672"/>
    <n v="1"/>
  </r>
  <r>
    <x v="519"/>
    <n v="1"/>
    <n v="1"/>
    <n v="1"/>
    <s v="Caltran"/>
    <x v="0"/>
    <x v="8"/>
    <x v="5"/>
    <x v="1"/>
    <n v="102978"/>
    <n v="104433.079101"/>
    <n v="1.4129999621278255E-2"/>
    <n v="1455.0791009999957"/>
    <n v="2117255.1901669558"/>
    <e v="#N/A"/>
    <n v="520"/>
    <n v="103000"/>
    <n v="89153.857142857189"/>
    <n v="116846.1428571428"/>
    <n v="1"/>
  </r>
  <r>
    <x v="520"/>
    <n v="1"/>
    <n v="1"/>
    <n v="1"/>
    <s v="Caltran"/>
    <x v="0"/>
    <x v="1"/>
    <x v="5"/>
    <x v="1"/>
    <n v="72660"/>
    <n v="69459.320311999996"/>
    <n v="-4.4050092045141764E-2"/>
    <n v="-3200.6796880000038"/>
    <n v="10244350.465175802"/>
    <e v="#N/A"/>
    <n v="521"/>
    <n v="73000"/>
    <n v="61466"/>
    <n v="84534"/>
    <n v="1"/>
  </r>
  <r>
    <x v="521"/>
    <n v="1"/>
    <n v="1"/>
    <n v="1"/>
    <s v="PeMS2016"/>
    <x v="0"/>
    <x v="1"/>
    <x v="5"/>
    <x v="1"/>
    <n v="64818"/>
    <n v="64043.228514999995"/>
    <n v="-1.1953029791107461E-2"/>
    <n v="-774.77148500000476"/>
    <n v="600270.85396911262"/>
    <e v="#N/A"/>
    <n v="522"/>
    <n v="65000"/>
    <n v="53950"/>
    <n v="76050"/>
    <n v="1"/>
  </r>
  <r>
    <x v="522"/>
    <n v="1"/>
    <n v="1"/>
    <n v="1"/>
    <s v="PeMS2016"/>
    <x v="0"/>
    <x v="1"/>
    <x v="5"/>
    <x v="1"/>
    <n v="59572"/>
    <n v="60085.470459999997"/>
    <n v="8.6193255220572418E-3"/>
    <n v="513.47045999999682"/>
    <n v="263651.91329260834"/>
    <e v="#N/A"/>
    <n v="523"/>
    <n v="60000"/>
    <n v="49200.000000000007"/>
    <n v="70800"/>
    <n v="1"/>
  </r>
  <r>
    <x v="523"/>
    <n v="1"/>
    <n v="1"/>
    <n v="1"/>
    <s v="PeMS2016"/>
    <x v="0"/>
    <x v="2"/>
    <x v="5"/>
    <x v="1"/>
    <n v="72760"/>
    <n v="70889.292480000004"/>
    <n v="-2.5710658603628311E-2"/>
    <n v="-1870.7075199999963"/>
    <n v="3499546.6253845366"/>
    <e v="#N/A"/>
    <n v="524"/>
    <n v="73000"/>
    <n v="61466"/>
    <n v="84534"/>
    <n v="1"/>
  </r>
  <r>
    <x v="524"/>
    <n v="1"/>
    <n v="1"/>
    <n v="1"/>
    <s v="PeMS2016"/>
    <x v="0"/>
    <x v="2"/>
    <x v="5"/>
    <x v="1"/>
    <n v="72760"/>
    <n v="76633.459229"/>
    <n v="5.3236108150082506E-2"/>
    <n v="3873.4592290000001"/>
    <n v="15003686.398725275"/>
    <e v="#N/A"/>
    <n v="525"/>
    <n v="73000"/>
    <n v="61466"/>
    <n v="84534"/>
    <n v="1"/>
  </r>
  <r>
    <x v="525"/>
    <n v="1"/>
    <n v="1"/>
    <n v="1"/>
    <s v="PeMS2016"/>
    <x v="0"/>
    <x v="2"/>
    <x v="5"/>
    <x v="1"/>
    <n v="80789"/>
    <n v="74459.50024400001"/>
    <n v="-7.8346058943667973E-2"/>
    <n v="-6329.4997559999902"/>
    <n v="40062567.161203936"/>
    <e v="#N/A"/>
    <n v="526"/>
    <n v="81000"/>
    <n v="69201"/>
    <n v="92799"/>
    <n v="1"/>
  </r>
  <r>
    <x v="526"/>
    <n v="1"/>
    <n v="1"/>
    <n v="1"/>
    <s v="PeMS2016"/>
    <x v="0"/>
    <x v="2"/>
    <x v="5"/>
    <x v="1"/>
    <n v="83645"/>
    <n v="72450.113770000011"/>
    <n v="-0.13383808033953004"/>
    <n v="-11194.886229999989"/>
    <n v="125325477.70264336"/>
    <e v="#N/A"/>
    <n v="527"/>
    <n v="84000"/>
    <n v="72072"/>
    <n v="95927.999999999985"/>
    <n v="1"/>
  </r>
  <r>
    <x v="527"/>
    <n v="1"/>
    <n v="1"/>
    <n v="1"/>
    <s v="Caltran"/>
    <x v="0"/>
    <x v="4"/>
    <x v="5"/>
    <x v="1"/>
    <n v="105583"/>
    <n v="93138.640137000009"/>
    <n v="-0.11786329108852744"/>
    <n v="-12444.359862999991"/>
    <n v="154862092.39984515"/>
    <e v="#N/A"/>
    <n v="528"/>
    <n v="106000"/>
    <n v="91878.444444444394"/>
    <n v="120121.55555555559"/>
    <n v="1"/>
  </r>
  <r>
    <x v="528"/>
    <n v="1"/>
    <n v="1"/>
    <n v="1"/>
    <s v="PeMS2016"/>
    <x v="0"/>
    <x v="4"/>
    <x v="5"/>
    <x v="1"/>
    <n v="98559"/>
    <n v="93138.640137000009"/>
    <n v="-5.4996092320335976E-2"/>
    <n v="-5420.3598629999906"/>
    <n v="29380301.044421278"/>
    <e v="#N/A"/>
    <n v="529"/>
    <n v="99000"/>
    <n v="85486.5"/>
    <n v="112513.5"/>
    <n v="1"/>
  </r>
  <r>
    <x v="529"/>
    <n v="1"/>
    <n v="1"/>
    <n v="1"/>
    <s v="PeMS2016"/>
    <x v="0"/>
    <x v="2"/>
    <x v="5"/>
    <x v="1"/>
    <n v="77304"/>
    <n v="70417.758789"/>
    <n v="-8.9080011525923597E-2"/>
    <n v="-6886.2412110000005"/>
    <n v="47420318.016074754"/>
    <e v="#N/A"/>
    <n v="530"/>
    <n v="77000"/>
    <n v="65351.611111111109"/>
    <n v="88648.388888888891"/>
    <n v="1"/>
  </r>
  <r>
    <x v="530"/>
    <n v="1"/>
    <n v="1"/>
    <n v="1"/>
    <s v="PeMS2016"/>
    <x v="0"/>
    <x v="3"/>
    <x v="5"/>
    <x v="1"/>
    <n v="86925"/>
    <n v="85323.487793000008"/>
    <n v="-1.8424069105550722E-2"/>
    <n v="-1601.5122069999925"/>
    <n v="2564841.3491699868"/>
    <e v="#N/A"/>
    <n v="531"/>
    <n v="87000"/>
    <n v="74844.166666666672"/>
    <n v="99155.833333333343"/>
    <n v="1"/>
  </r>
  <r>
    <x v="531"/>
    <n v="1"/>
    <n v="1"/>
    <n v="1"/>
    <s v="PeMS2016"/>
    <x v="0"/>
    <x v="4"/>
    <x v="5"/>
    <x v="1"/>
    <n v="115020"/>
    <n v="92216.070800000001"/>
    <n v="-0.19826055642496954"/>
    <n v="-22803.929199999999"/>
    <n v="520019186.95861256"/>
    <e v="#N/A"/>
    <n v="532"/>
    <n v="115000"/>
    <n v="100060.95238095237"/>
    <n v="129939.04761904763"/>
    <n v="0"/>
  </r>
  <r>
    <x v="532"/>
    <n v="1"/>
    <n v="1"/>
    <n v="1"/>
    <s v="PeMS2016"/>
    <x v="0"/>
    <x v="8"/>
    <x v="5"/>
    <x v="1"/>
    <n v="110995"/>
    <n v="101326.182128"/>
    <n v="-8.7110391206811078E-2"/>
    <n v="-9668.8178719999996"/>
    <n v="93486039.041906595"/>
    <e v="#N/A"/>
    <n v="533"/>
    <n v="111000"/>
    <n v="96413.190476190444"/>
    <n v="125586.80952380956"/>
    <n v="1"/>
  </r>
  <r>
    <x v="533"/>
    <n v="1"/>
    <n v="1"/>
    <n v="1"/>
    <s v="PeMS2016"/>
    <x v="0"/>
    <x v="4"/>
    <x v="5"/>
    <x v="1"/>
    <n v="101566"/>
    <n v="91428.67822300001"/>
    <n v="-9.9810190191599424E-2"/>
    <n v="-10137.32177699999"/>
    <n v="102765292.81043823"/>
    <e v="#N/A"/>
    <n v="534"/>
    <n v="102000"/>
    <n v="88232.42857142858"/>
    <n v="115767.57142857142"/>
    <n v="1"/>
  </r>
  <r>
    <x v="534"/>
    <n v="1"/>
    <n v="1"/>
    <n v="1"/>
    <s v="PeMS2016"/>
    <x v="0"/>
    <x v="4"/>
    <x v="1"/>
    <x v="1"/>
    <n v="107543"/>
    <n v="94508.444824000006"/>
    <n v="-0.12120319477790276"/>
    <n v="-13034.555175999994"/>
    <n v="169899628.63618824"/>
    <e v="#N/A"/>
    <n v="535"/>
    <n v="108000"/>
    <n v="93677.142857142826"/>
    <n v="122322.85714285719"/>
    <n v="1"/>
  </r>
  <r>
    <x v="535"/>
    <n v="1"/>
    <n v="1"/>
    <n v="1"/>
    <s v="PeMS2016"/>
    <x v="0"/>
    <x v="3"/>
    <x v="1"/>
    <x v="1"/>
    <n v="97702"/>
    <n v="86249.348631999994"/>
    <n v="-0.11722023467278053"/>
    <n v="-11452.651368000006"/>
    <n v="131163223.35695241"/>
    <e v="#N/A"/>
    <n v="536"/>
    <n v="98000"/>
    <n v="84574"/>
    <n v="111426"/>
    <n v="1"/>
  </r>
  <r>
    <x v="536"/>
    <n v="1"/>
    <n v="1"/>
    <n v="1"/>
    <s v="PeMS2016"/>
    <x v="0"/>
    <x v="3"/>
    <x v="1"/>
    <x v="1"/>
    <n v="97802"/>
    <n v="86918.596191000004"/>
    <n v="-0.11127997187174077"/>
    <n v="-10883.403808999996"/>
    <n v="118448478.46975562"/>
    <e v="#N/A"/>
    <n v="537"/>
    <n v="98000"/>
    <n v="84574"/>
    <n v="111426"/>
    <n v="1"/>
  </r>
  <r>
    <x v="537"/>
    <n v="1"/>
    <n v="1"/>
    <n v="1"/>
    <s v="PeMS2016"/>
    <x v="0"/>
    <x v="1"/>
    <x v="1"/>
    <x v="1"/>
    <n v="68584"/>
    <n v="69568.827393"/>
    <n v="1.4359433585092729E-2"/>
    <n v="984.82739299999957"/>
    <n v="969884.99400317564"/>
    <e v="#N/A"/>
    <n v="538"/>
    <n v="69000"/>
    <n v="57684"/>
    <n v="80316"/>
    <n v="1"/>
  </r>
  <r>
    <x v="538"/>
    <n v="1"/>
    <n v="1"/>
    <n v="1"/>
    <s v="PeMS2016"/>
    <x v="0"/>
    <x v="2"/>
    <x v="1"/>
    <x v="1"/>
    <n v="98644"/>
    <n v="76211.167724999992"/>
    <n v="-0.22741202987510656"/>
    <n v="-22432.832275000008"/>
    <n v="503231963.87828201"/>
    <e v="#N/A"/>
    <n v="539"/>
    <n v="99000"/>
    <n v="85486.5"/>
    <n v="112513.5"/>
    <n v="0"/>
  </r>
  <r>
    <x v="539"/>
    <n v="1"/>
    <n v="1"/>
    <n v="1"/>
    <s v="PeMS2016"/>
    <x v="0"/>
    <x v="4"/>
    <x v="1"/>
    <x v="1"/>
    <n v="98694"/>
    <n v="98143.375243999995"/>
    <n v="-5.5791107463473155E-3"/>
    <n v="-550.62475600000471"/>
    <n v="303187.62192006473"/>
    <e v="#N/A"/>
    <n v="540"/>
    <n v="99000"/>
    <n v="85486.5"/>
    <n v="112513.5"/>
    <n v="1"/>
  </r>
  <r>
    <x v="540"/>
    <n v="1"/>
    <n v="1"/>
    <n v="1"/>
    <s v="PeMS2016"/>
    <x v="0"/>
    <x v="3"/>
    <x v="7"/>
    <x v="1"/>
    <n v="80685"/>
    <n v="86556.853759000005"/>
    <n v="7.2775035743942507E-2"/>
    <n v="5871.8537590000051"/>
    <n v="34478666.567082487"/>
    <e v="#N/A"/>
    <n v="541"/>
    <n v="81000"/>
    <n v="69201"/>
    <n v="92799"/>
    <n v="1"/>
  </r>
  <r>
    <x v="541"/>
    <n v="1"/>
    <n v="1"/>
    <n v="1"/>
    <s v="PeMS2016"/>
    <x v="0"/>
    <x v="8"/>
    <x v="1"/>
    <x v="1"/>
    <n v="99080"/>
    <n v="108094.08544899999"/>
    <n v="9.097785071659259E-2"/>
    <n v="9014.0854489999911"/>
    <n v="81253736.481873363"/>
    <e v="#N/A"/>
    <n v="542"/>
    <n v="99000"/>
    <n v="85486.5"/>
    <n v="112513.5"/>
    <n v="1"/>
  </r>
  <r>
    <x v="542"/>
    <n v="1"/>
    <n v="1"/>
    <n v="1"/>
    <s v="PeMS2016"/>
    <x v="0"/>
    <x v="8"/>
    <x v="7"/>
    <x v="1"/>
    <n v="99726"/>
    <n v="100359.46118100001"/>
    <n v="6.3520163347572378E-3"/>
    <n v="633.46118100000604"/>
    <n v="401273.0678339224"/>
    <e v="#N/A"/>
    <n v="543"/>
    <n v="100000"/>
    <n v="86400"/>
    <n v="113600.00000000001"/>
    <n v="1"/>
  </r>
  <r>
    <x v="543"/>
    <n v="1"/>
    <n v="1"/>
    <n v="1"/>
    <s v="PeMS2016"/>
    <x v="0"/>
    <x v="8"/>
    <x v="7"/>
    <x v="1"/>
    <n v="94097"/>
    <n v="100148.005859"/>
    <n v="6.4306044390363137E-2"/>
    <n v="6051.0058589999971"/>
    <n v="36614671.905652292"/>
    <e v="#N/A"/>
    <n v="544"/>
    <n v="94000"/>
    <n v="81122"/>
    <n v="106878"/>
    <n v="1"/>
  </r>
  <r>
    <x v="544"/>
    <n v="1"/>
    <n v="1"/>
    <n v="1"/>
    <s v="PeMS2016"/>
    <x v="0"/>
    <x v="8"/>
    <x v="7"/>
    <x v="1"/>
    <n v="81733"/>
    <n v="106361.348144"/>
    <n v="0.30132685872291498"/>
    <n v="24628.348144000003"/>
    <n v="606555532.30206835"/>
    <e v="#N/A"/>
    <n v="545"/>
    <n v="82000"/>
    <n v="70155.555555555562"/>
    <n v="93844.444444444438"/>
    <n v="0"/>
  </r>
  <r>
    <x v="545"/>
    <n v="1"/>
    <n v="1"/>
    <n v="1"/>
    <s v="PeMS2016"/>
    <x v="0"/>
    <x v="4"/>
    <x v="1"/>
    <x v="1"/>
    <n v="75681"/>
    <n v="90106.084715999998"/>
    <n v="0.19060378055258242"/>
    <n v="14425.084715999998"/>
    <n v="208083069.06377673"/>
    <e v="#N/A"/>
    <n v="546"/>
    <n v="76000"/>
    <n v="64397.333333333328"/>
    <n v="87602.666666666672"/>
    <n v="0"/>
  </r>
  <r>
    <x v="546"/>
    <n v="1"/>
    <n v="1"/>
    <n v="1"/>
    <s v="PeMS2016"/>
    <x v="0"/>
    <x v="4"/>
    <x v="1"/>
    <x v="1"/>
    <n v="79004"/>
    <n v="94272.992066000006"/>
    <n v="0.19326859483064163"/>
    <n v="15268.992066000006"/>
    <n v="233142118.71157113"/>
    <e v="#N/A"/>
    <n v="547"/>
    <n v="79000"/>
    <n v="67268.5"/>
    <n v="90731.5"/>
    <n v="0"/>
  </r>
  <r>
    <x v="547"/>
    <n v="1"/>
    <n v="1"/>
    <n v="1"/>
    <s v="PeMS2016"/>
    <x v="0"/>
    <x v="2"/>
    <x v="1"/>
    <x v="1"/>
    <n v="67128"/>
    <n v="75228.366334000006"/>
    <n v="0.12067045545822919"/>
    <n v="8100.3663340000057"/>
    <n v="65615934.74500069"/>
    <e v="#N/A"/>
    <n v="548"/>
    <n v="67000"/>
    <n v="55803.555555555555"/>
    <n v="78196.444444444453"/>
    <n v="1"/>
  </r>
  <r>
    <x v="548"/>
    <n v="1"/>
    <n v="1"/>
    <n v="1"/>
    <s v="PeMS2016"/>
    <x v="0"/>
    <x v="8"/>
    <x v="1"/>
    <x v="8"/>
    <n v="88978"/>
    <n v="110533.895263"/>
    <n v="0.24226095510126089"/>
    <n v="21555.895262999999"/>
    <n v="464656620.5894258"/>
    <e v="#N/A"/>
    <n v="549"/>
    <n v="89000"/>
    <n v="76673.5"/>
    <n v="101326.5"/>
    <n v="0"/>
  </r>
  <r>
    <x v="549"/>
    <n v="1"/>
    <n v="1"/>
    <n v="1"/>
    <s v="PeMS2016"/>
    <x v="0"/>
    <x v="8"/>
    <x v="1"/>
    <x v="8"/>
    <n v="97561"/>
    <n v="100105.693848"/>
    <n v="2.6083105421223607E-2"/>
    <n v="2544.6938479999953"/>
    <n v="6475466.7800490232"/>
    <e v="#N/A"/>
    <n v="550"/>
    <n v="98000"/>
    <n v="84574"/>
    <n v="111426"/>
    <n v="1"/>
  </r>
  <r>
    <x v="550"/>
    <n v="1"/>
    <n v="1"/>
    <n v="1"/>
    <s v="PeMS2016"/>
    <x v="0"/>
    <x v="4"/>
    <x v="1"/>
    <x v="8"/>
    <n v="78531"/>
    <n v="93525.450194999998"/>
    <n v="0.19093670263972196"/>
    <n v="14994.450194999998"/>
    <n v="224833536.65033546"/>
    <e v="#N/A"/>
    <n v="551"/>
    <n v="79000"/>
    <n v="67268.5"/>
    <n v="90731.5"/>
    <n v="0"/>
  </r>
  <r>
    <x v="551"/>
    <n v="1"/>
    <n v="1"/>
    <n v="1"/>
    <s v="PeMS2016"/>
    <x v="0"/>
    <x v="3"/>
    <x v="2"/>
    <x v="9"/>
    <n v="76063"/>
    <n v="81308.573241999999"/>
    <n v="6.8963533413091804E-2"/>
    <n v="5245.5732419999986"/>
    <n v="27516038.637186375"/>
    <e v="#N/A"/>
    <n v="552"/>
    <n v="76000"/>
    <n v="64397.333333333328"/>
    <n v="87602.666666666672"/>
    <n v="1"/>
  </r>
  <r>
    <x v="552"/>
    <n v="1"/>
    <n v="1"/>
    <n v="1"/>
    <s v="Caltran"/>
    <x v="0"/>
    <x v="1"/>
    <x v="2"/>
    <x v="9"/>
    <n v="82654"/>
    <n v="68221.211790999994"/>
    <n v="-0.17461693576838389"/>
    <n v="-14432.788209000006"/>
    <n v="208305375.48584959"/>
    <e v="#N/A"/>
    <n v="553"/>
    <n v="83000"/>
    <n v="71131"/>
    <n v="94869"/>
    <n v="0"/>
  </r>
  <r>
    <x v="553"/>
    <n v="1"/>
    <n v="1"/>
    <n v="1"/>
    <s v="PeMS2016"/>
    <x v="0"/>
    <x v="0"/>
    <x v="2"/>
    <x v="1"/>
    <n v="53560"/>
    <n v="45037.395569"/>
    <n v="-0.15912256219193432"/>
    <n v="-8522.6044309999997"/>
    <n v="72634786.287300825"/>
    <e v="#N/A"/>
    <n v="554"/>
    <n v="54000"/>
    <n v="43605"/>
    <n v="64394.999999999993"/>
    <n v="1"/>
  </r>
  <r>
    <x v="554"/>
    <n v="1"/>
    <n v="1"/>
    <n v="1"/>
    <s v="PeMS2016"/>
    <x v="0"/>
    <x v="6"/>
    <x v="2"/>
    <x v="1"/>
    <n v="34852"/>
    <n v="22315.203246999998"/>
    <n v="-0.35971527467577191"/>
    <n v="-12536.796753000002"/>
    <n v="157171272.82603142"/>
    <e v="#N/A"/>
    <n v="555"/>
    <n v="35000"/>
    <n v="26985"/>
    <n v="43015"/>
    <n v="0"/>
  </r>
  <r>
    <x v="555"/>
    <n v="1"/>
    <n v="1"/>
    <n v="1"/>
    <s v="PeMS2016"/>
    <x v="0"/>
    <x v="6"/>
    <x v="2"/>
    <x v="1"/>
    <n v="37045"/>
    <n v="23056.725128000002"/>
    <n v="-0.37760223706303142"/>
    <n v="-13988.274871999998"/>
    <n v="195671833.89462656"/>
    <e v="#N/A"/>
    <n v="556"/>
    <n v="37000"/>
    <n v="28660.611111111113"/>
    <n v="45339.388888888891"/>
    <n v="0"/>
  </r>
  <r>
    <x v="556"/>
    <n v="1"/>
    <n v="1"/>
    <n v="1"/>
    <s v="PeMS2016"/>
    <x v="0"/>
    <x v="10"/>
    <x v="2"/>
    <x v="1"/>
    <n v="27793"/>
    <n v="17459.413573999998"/>
    <n v="-0.37180536199762537"/>
    <n v="-10333.586426000002"/>
    <n v="106783008.42361149"/>
    <e v="#N/A"/>
    <n v="557"/>
    <n v="28000"/>
    <n v="21056"/>
    <n v="34944"/>
    <n v="0"/>
  </r>
  <r>
    <x v="557"/>
    <n v="1"/>
    <n v="1"/>
    <n v="1"/>
    <s v="PeMS2016"/>
    <x v="0"/>
    <x v="6"/>
    <x v="1"/>
    <x v="1"/>
    <n v="25624"/>
    <n v="26756.490478000003"/>
    <n v="4.4196475101467403E-2"/>
    <n v="1132.4904780000033"/>
    <n v="1282534.6827606761"/>
    <e v="#N/A"/>
    <n v="558"/>
    <n v="26000"/>
    <n v="19448"/>
    <n v="32552"/>
    <n v="1"/>
  </r>
  <r>
    <x v="558"/>
    <n v="1"/>
    <n v="1"/>
    <n v="1"/>
    <s v="PeMS2016"/>
    <x v="0"/>
    <x v="7"/>
    <x v="1"/>
    <x v="1"/>
    <n v="55004"/>
    <n v="53807.094117000001"/>
    <n v="-2.1760342575085412E-2"/>
    <n v="-1196.9058829999994"/>
    <n v="1432583.6927600084"/>
    <e v="#N/A"/>
    <n v="559"/>
    <n v="55000"/>
    <n v="44550"/>
    <n v="65450"/>
    <n v="1"/>
  </r>
  <r>
    <x v="559"/>
    <n v="1"/>
    <n v="1"/>
    <n v="1"/>
    <s v="PeMS2016"/>
    <x v="0"/>
    <x v="4"/>
    <x v="1"/>
    <x v="1"/>
    <n v="100852"/>
    <n v="94377.211425999994"/>
    <n v="-6.4200894122079966E-2"/>
    <n v="-6474.7885740000056"/>
    <n v="41922887.07800103"/>
    <e v="#N/A"/>
    <n v="560"/>
    <n v="101000"/>
    <n v="87316.904761904778"/>
    <n v="114683.09523809522"/>
    <n v="1"/>
  </r>
  <r>
    <x v="560"/>
    <n v="1"/>
    <n v="1"/>
    <n v="1"/>
    <s v="PeMS2016"/>
    <x v="0"/>
    <x v="4"/>
    <x v="5"/>
    <x v="1"/>
    <n v="102178"/>
    <n v="90671.521240000002"/>
    <n v="-0.11261209614594136"/>
    <n v="-11506.478759999998"/>
    <n v="132399053.4543311"/>
    <e v="#N/A"/>
    <n v="561"/>
    <n v="102000"/>
    <n v="88232.42857142858"/>
    <n v="115767.57142857142"/>
    <n v="1"/>
  </r>
  <r>
    <x v="561"/>
    <n v="1"/>
    <n v="1"/>
    <n v="1"/>
    <s v="PeMS2016"/>
    <x v="0"/>
    <x v="4"/>
    <x v="5"/>
    <x v="1"/>
    <n v="102178"/>
    <n v="98641.967774999997"/>
    <n v="-3.460659070445693E-2"/>
    <n v="-3536.0322250000027"/>
    <n v="12503523.896238469"/>
    <e v="#N/A"/>
    <n v="562"/>
    <n v="102000"/>
    <n v="88232.42857142858"/>
    <n v="115767.57142857142"/>
    <n v="1"/>
  </r>
  <r>
    <x v="562"/>
    <n v="1"/>
    <n v="1"/>
    <n v="1"/>
    <s v="PeMS2016"/>
    <x v="0"/>
    <x v="4"/>
    <x v="5"/>
    <x v="1"/>
    <n v="102480"/>
    <n v="98641.967774999997"/>
    <n v="-3.745152444379396E-2"/>
    <n v="-3838.0322250000027"/>
    <n v="14730491.36013847"/>
    <e v="#N/A"/>
    <n v="563"/>
    <n v="102000"/>
    <n v="88232.42857142858"/>
    <n v="115767.57142857142"/>
    <n v="1"/>
  </r>
  <r>
    <x v="563"/>
    <n v="1"/>
    <n v="1"/>
    <n v="1"/>
    <s v="PeMS2016"/>
    <x v="0"/>
    <x v="4"/>
    <x v="5"/>
    <x v="1"/>
    <n v="99377"/>
    <n v="90279.428954000003"/>
    <n v="-9.1546042303551123E-2"/>
    <n v="-9097.5710459999973"/>
    <n v="82765798.937017485"/>
    <e v="#N/A"/>
    <n v="564"/>
    <n v="99000"/>
    <n v="85486.5"/>
    <n v="112513.5"/>
    <n v="1"/>
  </r>
  <r>
    <x v="564"/>
    <n v="1"/>
    <n v="1"/>
    <n v="1"/>
    <s v="PeMS2016"/>
    <x v="0"/>
    <x v="8"/>
    <x v="5"/>
    <x v="1"/>
    <n v="110584"/>
    <n v="100200.139037"/>
    <n v="-9.3900211269261402E-2"/>
    <n v="-10383.860962999999"/>
    <n v="107824568.49891527"/>
    <e v="#N/A"/>
    <n v="565"/>
    <n v="111000"/>
    <n v="96413.190476190444"/>
    <n v="125586.80952380956"/>
    <n v="1"/>
  </r>
  <r>
    <x v="565"/>
    <n v="1"/>
    <n v="1"/>
    <n v="1"/>
    <s v="PeMS2016"/>
    <x v="0"/>
    <x v="1"/>
    <x v="5"/>
    <x v="1"/>
    <n v="69995"/>
    <n v="61888.104980999997"/>
    <n v="-0.11582105891849426"/>
    <n v="-8106.8950190000032"/>
    <n v="65721746.849087059"/>
    <e v="#N/A"/>
    <n v="566"/>
    <n v="70000"/>
    <n v="58660"/>
    <n v="81340"/>
    <n v="1"/>
  </r>
  <r>
    <x v="566"/>
    <n v="1"/>
    <n v="1"/>
    <n v="1"/>
    <s v="PeMS2016"/>
    <x v="0"/>
    <x v="2"/>
    <x v="5"/>
    <x v="1"/>
    <n v="89518"/>
    <n v="71486.612793000008"/>
    <n v="-0.20142750292678557"/>
    <n v="-18031.387206999992"/>
    <n v="325130924.60876298"/>
    <e v="#N/A"/>
    <n v="567"/>
    <n v="90000"/>
    <n v="77580"/>
    <n v="102419.99999999999"/>
    <n v="0"/>
  </r>
  <r>
    <x v="567"/>
    <n v="1"/>
    <n v="1"/>
    <n v="1"/>
    <s v="Caltran"/>
    <x v="0"/>
    <x v="8"/>
    <x v="5"/>
    <x v="1"/>
    <n v="125503"/>
    <n v="115821.92187399999"/>
    <n v="-7.7138220807470792E-2"/>
    <n v="-9681.0781260000076"/>
    <n v="93723273.681715816"/>
    <e v="#N/A"/>
    <n v="568"/>
    <n v="126000"/>
    <n v="110126.00000000004"/>
    <n v="141873.99999999997"/>
    <n v="1"/>
  </r>
  <r>
    <x v="568"/>
    <n v="1"/>
    <n v="1"/>
    <n v="1"/>
    <s v="PeMS2016"/>
    <x v="0"/>
    <x v="2"/>
    <x v="1"/>
    <x v="1"/>
    <n v="82283"/>
    <n v="77976.014160000006"/>
    <n v="-5.2343568416319264E-2"/>
    <n v="-4306.9858399999939"/>
    <n v="18550127.025960453"/>
    <e v="#N/A"/>
    <n v="569"/>
    <n v="82000"/>
    <n v="70155.555555555562"/>
    <n v="93844.444444444438"/>
    <n v="1"/>
  </r>
  <r>
    <x v="569"/>
    <n v="1"/>
    <n v="1"/>
    <n v="1"/>
    <s v="PeMS2016"/>
    <x v="0"/>
    <x v="8"/>
    <x v="1"/>
    <x v="1"/>
    <n v="123160"/>
    <n v="134723.90161199999"/>
    <n v="9.3893322604741591E-2"/>
    <n v="11563.901611999987"/>
    <n v="133723820.4920159"/>
    <e v="#N/A"/>
    <n v="570"/>
    <n v="123000"/>
    <n v="107355.57142857145"/>
    <n v="138644.42857142855"/>
    <n v="1"/>
  </r>
  <r>
    <x v="570"/>
    <n v="1"/>
    <n v="1"/>
    <n v="1"/>
    <s v="PeMS2016"/>
    <x v="0"/>
    <x v="8"/>
    <x v="1"/>
    <x v="1"/>
    <n v="119243"/>
    <n v="125526.35937600001"/>
    <n v="5.2693737795929341E-2"/>
    <n v="6283.3593760000076"/>
    <n v="39480605.047967203"/>
    <e v="#N/A"/>
    <n v="571"/>
    <n v="119000"/>
    <n v="103702.83333333334"/>
    <n v="134297.16666666669"/>
    <n v="1"/>
  </r>
  <r>
    <x v="571"/>
    <n v="1"/>
    <n v="1"/>
    <n v="1"/>
    <s v="PeMS2016"/>
    <x v="0"/>
    <x v="8"/>
    <x v="1"/>
    <x v="1"/>
    <n v="113934"/>
    <n v="130413.414795"/>
    <n v="0.1446400090842066"/>
    <n v="16479.414795000004"/>
    <n v="271571111.98566502"/>
    <e v="#N/A"/>
    <n v="572"/>
    <n v="114000"/>
    <n v="99139.285714285696"/>
    <n v="128860.7142857143"/>
    <n v="0"/>
  </r>
  <r>
    <x v="572"/>
    <n v="1"/>
    <n v="1"/>
    <n v="1"/>
    <s v="PeMS2016"/>
    <x v="0"/>
    <x v="4"/>
    <x v="1"/>
    <x v="1"/>
    <n v="103006"/>
    <n v="99758.154053000006"/>
    <n v="-3.153064818554252E-2"/>
    <n v="-3247.8459469999943"/>
    <n v="10548503.295444289"/>
    <e v="#N/A"/>
    <n v="573"/>
    <n v="103000"/>
    <n v="89153.857142857189"/>
    <n v="116846.1428571428"/>
    <n v="1"/>
  </r>
  <r>
    <x v="573"/>
    <n v="1"/>
    <n v="1"/>
    <n v="1"/>
    <s v="Caltran"/>
    <x v="0"/>
    <x v="8"/>
    <x v="1"/>
    <x v="1"/>
    <n v="100757"/>
    <n v="110905.085937"/>
    <n v="0.10071842092360828"/>
    <n v="10148.085936999996"/>
    <n v="102983648.18473709"/>
    <e v="#N/A"/>
    <n v="574"/>
    <n v="101000"/>
    <n v="87316.904761904778"/>
    <n v="114683.09523809522"/>
    <n v="1"/>
  </r>
  <r>
    <x v="574"/>
    <n v="1"/>
    <n v="1"/>
    <n v="1"/>
    <s v="PeMS2016"/>
    <x v="0"/>
    <x v="8"/>
    <x v="0"/>
    <x v="10"/>
    <n v="101417"/>
    <n v="109716.44311600001"/>
    <n v="8.1834831596280688E-2"/>
    <n v="8299.4431160000095"/>
    <n v="68880756.035719946"/>
    <e v="#N/A"/>
    <n v="575"/>
    <n v="101000"/>
    <n v="87316.904761904778"/>
    <n v="114683.09523809522"/>
    <n v="1"/>
  </r>
  <r>
    <x v="575"/>
    <n v="1"/>
    <n v="1"/>
    <n v="1"/>
    <s v="PeMS2016"/>
    <x v="0"/>
    <x v="3"/>
    <x v="0"/>
    <x v="10"/>
    <n v="86552"/>
    <n v="86944.617675000001"/>
    <n v="4.5362056913762494E-3"/>
    <n v="392.61767500000133"/>
    <n v="154148.63872240667"/>
    <e v="#N/A"/>
    <n v="576"/>
    <n v="87000"/>
    <n v="74844.166666666672"/>
    <n v="99155.833333333343"/>
    <n v="1"/>
  </r>
  <r>
    <x v="576"/>
    <n v="1"/>
    <n v="1"/>
    <n v="1"/>
    <s v="PeMS2016"/>
    <x v="0"/>
    <x v="2"/>
    <x v="0"/>
    <x v="10"/>
    <n v="84789"/>
    <n v="77085.708251999997"/>
    <n v="-9.0852489686162108E-2"/>
    <n v="-7703.2917480000033"/>
    <n v="59340703.754804946"/>
    <e v="#N/A"/>
    <n v="577"/>
    <n v="85000"/>
    <n v="73015"/>
    <n v="96985"/>
    <n v="1"/>
  </r>
  <r>
    <x v="577"/>
    <n v="1"/>
    <n v="1"/>
    <n v="1"/>
    <s v="Caltran"/>
    <x v="0"/>
    <x v="3"/>
    <x v="0"/>
    <x v="10"/>
    <n v="99542"/>
    <n v="87235.179687000011"/>
    <n v="-0.12363444890598929"/>
    <n v="-12306.820312999989"/>
    <n v="151457826.21646914"/>
    <e v="#N/A"/>
    <n v="578"/>
    <n v="100000"/>
    <n v="86400"/>
    <n v="113600.00000000001"/>
    <n v="1"/>
  </r>
  <r>
    <x v="578"/>
    <n v="1"/>
    <n v="1"/>
    <n v="1"/>
    <s v="PeMS2016"/>
    <x v="0"/>
    <x v="3"/>
    <x v="0"/>
    <x v="10"/>
    <n v="78729"/>
    <n v="83740.163331000003"/>
    <n v="6.365079362115611E-2"/>
    <n v="5011.1633310000034"/>
    <n v="25111757.929959051"/>
    <e v="#N/A"/>
    <n v="579"/>
    <n v="79000"/>
    <n v="67268.5"/>
    <n v="90731.5"/>
    <n v="1"/>
  </r>
  <r>
    <x v="579"/>
    <n v="1"/>
    <n v="1"/>
    <n v="1"/>
    <s v="PeMS2016"/>
    <x v="0"/>
    <x v="8"/>
    <x v="0"/>
    <x v="11"/>
    <n v="124107"/>
    <n v="115377.34496999999"/>
    <n v="-7.0339747395392727E-2"/>
    <n v="-8729.655030000009"/>
    <n v="76206876.942804456"/>
    <e v="#N/A"/>
    <n v="580"/>
    <n v="124000"/>
    <n v="108284.47619047623"/>
    <n v="139715.52380952379"/>
    <n v="1"/>
  </r>
  <r>
    <x v="580"/>
    <n v="1"/>
    <n v="1"/>
    <n v="1"/>
    <s v="PeMS2016"/>
    <x v="0"/>
    <x v="3"/>
    <x v="0"/>
    <x v="11"/>
    <n v="100339"/>
    <n v="83458.795897999997"/>
    <n v="-0.16823173543686909"/>
    <n v="-16880.204102000003"/>
    <n v="284941290.52517772"/>
    <e v="#N/A"/>
    <n v="581"/>
    <n v="100000"/>
    <n v="86400"/>
    <n v="113600.00000000001"/>
    <n v="0"/>
  </r>
  <r>
    <x v="581"/>
    <n v="1"/>
    <n v="1"/>
    <n v="1"/>
    <s v="PeMS2016"/>
    <x v="0"/>
    <x v="2"/>
    <x v="0"/>
    <x v="11"/>
    <n v="83545"/>
    <n v="76902.867675999994"/>
    <n v="-7.9503648620503964E-2"/>
    <n v="-6642.1323240000056"/>
    <n v="44117921.809525713"/>
    <e v="#N/A"/>
    <n v="582"/>
    <n v="84000"/>
    <n v="72072"/>
    <n v="95927.999999999985"/>
    <n v="1"/>
  </r>
  <r>
    <x v="582"/>
    <n v="1"/>
    <n v="1"/>
    <n v="1"/>
    <s v="PeMS2016"/>
    <x v="0"/>
    <x v="2"/>
    <x v="0"/>
    <x v="11"/>
    <n v="78886"/>
    <n v="71601.594970999999"/>
    <n v="-9.2340910034733659E-2"/>
    <n v="-7284.4050290000014"/>
    <n v="53062556.626520514"/>
    <e v="#N/A"/>
    <n v="583"/>
    <n v="79000"/>
    <n v="67268.5"/>
    <n v="90731.5"/>
    <n v="1"/>
  </r>
  <r>
    <x v="583"/>
    <n v="1"/>
    <n v="1"/>
    <n v="1"/>
    <s v="PeMS2016"/>
    <x v="0"/>
    <x v="7"/>
    <x v="0"/>
    <x v="11"/>
    <n v="59645"/>
    <n v="56286.808106999997"/>
    <n v="-5.6302990912901363E-2"/>
    <n v="-3358.1918930000029"/>
    <n v="11277452.790210944"/>
    <e v="#N/A"/>
    <n v="584"/>
    <n v="60000"/>
    <n v="49200.000000000007"/>
    <n v="70800"/>
    <n v="1"/>
  </r>
  <r>
    <x v="584"/>
    <n v="1"/>
    <n v="1"/>
    <n v="1"/>
    <s v="PeMS2016"/>
    <x v="0"/>
    <x v="0"/>
    <x v="0"/>
    <x v="11"/>
    <n v="58421"/>
    <n v="45584.899659000002"/>
    <n v="-0.21971723080741512"/>
    <n v="-12836.100340999998"/>
    <n v="164765471.96422026"/>
    <e v="#N/A"/>
    <n v="585"/>
    <n v="58000"/>
    <n v="47270"/>
    <n v="68730"/>
    <n v="0"/>
  </r>
  <r>
    <x v="585"/>
    <n v="1"/>
    <n v="1"/>
    <n v="1"/>
    <s v="PeMS2016"/>
    <x v="0"/>
    <x v="0"/>
    <x v="0"/>
    <x v="11"/>
    <n v="61008"/>
    <n v="48349.313232"/>
    <n v="-0.20749224311565695"/>
    <n v="-12658.686768"/>
    <n v="160242350.69033828"/>
    <e v="#N/A"/>
    <n v="586"/>
    <n v="61000"/>
    <n v="50121.666666666664"/>
    <n v="71878.333333333328"/>
    <n v="0"/>
  </r>
  <r>
    <x v="586"/>
    <n v="1"/>
    <n v="1"/>
    <n v="1"/>
    <s v="PeMS2016"/>
    <x v="0"/>
    <x v="5"/>
    <x v="0"/>
    <x v="11"/>
    <n v="40350"/>
    <n v="37418.336180999999"/>
    <n v="-7.2655856728624513E-2"/>
    <n v="-2931.6638190000012"/>
    <n v="8594652.7476336714"/>
    <e v="#N/A"/>
    <n v="587"/>
    <n v="40000"/>
    <n v="31240"/>
    <n v="48760"/>
    <n v="1"/>
  </r>
  <r>
    <x v="587"/>
    <n v="1"/>
    <n v="1"/>
    <n v="1"/>
    <s v="PeMS2016"/>
    <x v="0"/>
    <x v="0"/>
    <x v="0"/>
    <x v="11"/>
    <n v="48429"/>
    <n v="40479.989379999999"/>
    <n v="-0.16413740981643232"/>
    <n v="-7949.0106200000009"/>
    <n v="63186769.836872801"/>
    <e v="#N/A"/>
    <n v="588"/>
    <n v="48000"/>
    <n v="38208"/>
    <n v="57792"/>
    <n v="1"/>
  </r>
  <r>
    <x v="588"/>
    <n v="1"/>
    <n v="1"/>
    <n v="1"/>
    <s v="PeMS2016"/>
    <x v="0"/>
    <x v="5"/>
    <x v="0"/>
    <x v="11"/>
    <n v="39284"/>
    <n v="31811.605530999997"/>
    <n v="-0.19021470494348847"/>
    <n v="-7472.3944690000026"/>
    <n v="55836679.100341834"/>
    <e v="#N/A"/>
    <n v="589"/>
    <n v="39000"/>
    <n v="30361.5"/>
    <n v="47638.5"/>
    <n v="1"/>
  </r>
  <r>
    <x v="589"/>
    <n v="1"/>
    <n v="1"/>
    <n v="1"/>
    <s v="PeMS2016"/>
    <x v="0"/>
    <x v="5"/>
    <x v="0"/>
    <x v="11"/>
    <n v="43277"/>
    <n v="33941.855896000001"/>
    <n v="-0.21570682126764795"/>
    <n v="-9335.1441039999991"/>
    <n v="87144915.442445949"/>
    <e v="#N/A"/>
    <n v="590"/>
    <n v="43000"/>
    <n v="33798"/>
    <n v="52202"/>
    <n v="1"/>
  </r>
  <r>
    <x v="590"/>
    <n v="1"/>
    <n v="1"/>
    <n v="1"/>
    <s v="PeMS2016"/>
    <x v="0"/>
    <x v="6"/>
    <x v="0"/>
    <x v="6"/>
    <n v="30683"/>
    <n v="26883.938292000003"/>
    <n v="-0.1238165012547664"/>
    <n v="-3799.0617079999975"/>
    <n v="14432869.861191858"/>
    <e v="#N/A"/>
    <n v="591"/>
    <n v="31000"/>
    <n v="23591"/>
    <n v="38408.999999999993"/>
    <n v="1"/>
  </r>
  <r>
    <x v="591"/>
    <n v="1"/>
    <n v="1"/>
    <n v="1"/>
    <s v="PeMS2016"/>
    <x v="0"/>
    <x v="6"/>
    <x v="0"/>
    <x v="6"/>
    <n v="37191"/>
    <n v="27532.610169"/>
    <n v="-0.25969696515285956"/>
    <n v="-9658.3898310000004"/>
    <n v="93284494.127564222"/>
    <e v="#N/A"/>
    <n v="592"/>
    <n v="37000"/>
    <n v="28660.611111111113"/>
    <n v="45339.388888888891"/>
    <n v="0"/>
  </r>
  <r>
    <x v="592"/>
    <n v="1"/>
    <n v="1"/>
    <n v="1"/>
    <s v="PeMS2016"/>
    <x v="0"/>
    <x v="6"/>
    <x v="0"/>
    <x v="6"/>
    <n v="27524"/>
    <n v="26826.903564000004"/>
    <n v="-2.5326857869495623E-2"/>
    <n v="-697.09643599999617"/>
    <n v="485943.44108389679"/>
    <e v="#N/A"/>
    <n v="593"/>
    <n v="28000"/>
    <n v="21056"/>
    <n v="34944"/>
    <n v="1"/>
  </r>
  <r>
    <x v="593"/>
    <n v="1"/>
    <n v="1"/>
    <n v="1"/>
    <s v="Caltran"/>
    <x v="0"/>
    <x v="6"/>
    <x v="0"/>
    <x v="6"/>
    <n v="29209"/>
    <n v="26998.320923000003"/>
    <n v="-7.5684860043137236E-2"/>
    <n v="-2210.6790769999971"/>
    <n v="4887101.9814855587"/>
    <e v="#N/A"/>
    <n v="594"/>
    <n v="29000"/>
    <n v="21924"/>
    <n v="36076"/>
    <n v="1"/>
  </r>
  <r>
    <x v="594"/>
    <n v="1"/>
    <n v="1"/>
    <n v="1"/>
    <s v="Caltran"/>
    <x v="0"/>
    <x v="9"/>
    <x v="6"/>
    <x v="6"/>
    <n v="10818"/>
    <n v="9459.9804079999994"/>
    <n v="-0.12553333259382515"/>
    <n v="-1358.0195920000006"/>
    <n v="1844217.2122558479"/>
    <e v="#N/A"/>
    <n v="595"/>
    <n v="11000"/>
    <n v="7259.9999999999991"/>
    <n v="14740"/>
    <n v="1"/>
  </r>
  <r>
    <x v="595"/>
    <n v="1"/>
    <n v="1"/>
    <n v="1"/>
    <s v="Caltran"/>
    <x v="0"/>
    <x v="9"/>
    <x v="6"/>
    <x v="6"/>
    <n v="8499"/>
    <n v="7189.8515020000004"/>
    <n v="-0.15403559218731611"/>
    <n v="-1309.1484979999996"/>
    <n v="1713869.7898156547"/>
    <e v="#N/A"/>
    <n v="596"/>
    <n v="8000"/>
    <n v="4720.0000000000009"/>
    <n v="11280"/>
    <n v="1"/>
  </r>
  <r>
    <x v="596"/>
    <n v="1"/>
    <n v="1"/>
    <n v="1"/>
    <s v="Caltran"/>
    <x v="0"/>
    <x v="9"/>
    <x v="6"/>
    <x v="6"/>
    <n v="7355"/>
    <n v="5894.2195439999996"/>
    <n v="-0.1986105310673012"/>
    <n v="-1460.7804560000004"/>
    <n v="2133879.540631569"/>
    <e v="#N/A"/>
    <n v="597"/>
    <n v="7000"/>
    <n v="4024.9999999999995"/>
    <n v="9975"/>
    <n v="1"/>
  </r>
  <r>
    <x v="597"/>
    <n v="1"/>
    <n v="2"/>
    <n v="1"/>
    <s v="PeMS2016"/>
    <x v="0"/>
    <x v="10"/>
    <x v="5"/>
    <x v="1"/>
    <n v="7422"/>
    <n v="11092.756836"/>
    <n v="0.49457785448666125"/>
    <n v="3670.7568360000005"/>
    <n v="13474455.749040734"/>
    <e v="#N/A"/>
    <n v="598"/>
    <n v="7000"/>
    <n v="4024.9999999999995"/>
    <n v="9975"/>
    <n v="0"/>
  </r>
  <r>
    <x v="598"/>
    <n v="1"/>
    <n v="1"/>
    <n v="1"/>
    <s v="PeMS2016"/>
    <x v="0"/>
    <x v="7"/>
    <x v="5"/>
    <x v="1"/>
    <n v="59194"/>
    <n v="59678.969236999998"/>
    <n v="8.1928782815825496E-3"/>
    <n v="484.96923699999752"/>
    <n v="235195.16083635978"/>
    <e v="#N/A"/>
    <n v="599"/>
    <n v="59000"/>
    <n v="48232.5"/>
    <n v="69767.5"/>
    <n v="1"/>
  </r>
  <r>
    <x v="599"/>
    <n v="1"/>
    <n v="1"/>
    <n v="1"/>
    <s v="Caltran"/>
    <x v="0"/>
    <x v="3"/>
    <x v="5"/>
    <x v="1"/>
    <n v="87684"/>
    <n v="80609.461914"/>
    <n v="-8.0682200697960837E-2"/>
    <n v="-7074.5380860000005"/>
    <n v="50049089.13026455"/>
    <e v="#N/A"/>
    <n v="600"/>
    <n v="88000"/>
    <n v="75768"/>
    <n v="100232"/>
    <n v="1"/>
  </r>
  <r>
    <x v="600"/>
    <n v="1"/>
    <n v="1"/>
    <n v="1"/>
    <s v="PeMS2016"/>
    <x v="0"/>
    <x v="1"/>
    <x v="5"/>
    <x v="1"/>
    <n v="77974"/>
    <n v="66983.400878999993"/>
    <n v="-0.14095210096955402"/>
    <n v="-10990.599121000007"/>
    <n v="120793269.03852612"/>
    <e v="#N/A"/>
    <n v="601"/>
    <n v="78000"/>
    <n v="66300"/>
    <n v="89700"/>
    <n v="1"/>
  </r>
  <r>
    <x v="601"/>
    <n v="1"/>
    <n v="1"/>
    <n v="1"/>
    <s v="PeMS2016"/>
    <x v="0"/>
    <x v="3"/>
    <x v="5"/>
    <x v="1"/>
    <n v="80219"/>
    <n v="82819.527832000007"/>
    <n v="3.2417854024607617E-2"/>
    <n v="2600.527832000007"/>
    <n v="6762745.005006657"/>
    <e v="#N/A"/>
    <n v="602"/>
    <n v="80000"/>
    <n v="68240"/>
    <n v="91760"/>
    <n v="1"/>
  </r>
  <r>
    <x v="602"/>
    <n v="1"/>
    <n v="1"/>
    <n v="1"/>
    <s v="PeMS2016"/>
    <x v="0"/>
    <x v="4"/>
    <x v="5"/>
    <x v="1"/>
    <n v="84108"/>
    <n v="96312.503417999993"/>
    <n v="0.14510514360108417"/>
    <n v="12204.503417999993"/>
    <n v="148949903.67997351"/>
    <e v="#N/A"/>
    <n v="603"/>
    <n v="84000"/>
    <n v="72072"/>
    <n v="95927.999999999985"/>
    <n v="0"/>
  </r>
  <r>
    <x v="603"/>
    <n v="1"/>
    <n v="1"/>
    <n v="1"/>
    <s v="PeMS2016"/>
    <x v="0"/>
    <x v="3"/>
    <x v="5"/>
    <x v="1"/>
    <n v="69774"/>
    <n v="80498.100097000002"/>
    <n v="0.15369765381087519"/>
    <n v="10724.100097000002"/>
    <n v="115006322.89047545"/>
    <e v="#N/A"/>
    <n v="604"/>
    <n v="70000"/>
    <n v="58660"/>
    <n v="81340"/>
    <n v="1"/>
  </r>
  <r>
    <x v="604"/>
    <n v="1"/>
    <n v="1"/>
    <n v="1"/>
    <s v="PeMS2016"/>
    <x v="0"/>
    <x v="4"/>
    <x v="5"/>
    <x v="1"/>
    <n v="83493"/>
    <n v="99870.664550000001"/>
    <n v="0.19615613943683896"/>
    <n v="16377.664550000001"/>
    <n v="268227896.11232674"/>
    <e v="#N/A"/>
    <n v="605"/>
    <n v="83000"/>
    <n v="71131"/>
    <n v="94869"/>
    <n v="0"/>
  </r>
  <r>
    <x v="605"/>
    <n v="1"/>
    <n v="1"/>
    <n v="1"/>
    <s v="PeMS2016"/>
    <x v="0"/>
    <x v="8"/>
    <x v="5"/>
    <x v="1"/>
    <n v="90898"/>
    <n v="118720.908692"/>
    <n v="0.30608933851129838"/>
    <n v="27822.908691999997"/>
    <n v="774114248.08336902"/>
    <e v="#N/A"/>
    <n v="606"/>
    <n v="91000"/>
    <n v="78472.333333333328"/>
    <n v="103527.66666666666"/>
    <n v="0"/>
  </r>
  <r>
    <x v="606"/>
    <n v="1"/>
    <n v="1"/>
    <n v="1"/>
    <s v="PeMS2016"/>
    <x v="0"/>
    <x v="4"/>
    <x v="5"/>
    <x v="1"/>
    <n v="89607"/>
    <n v="97499.236327999999"/>
    <n v="8.8076113785753307E-2"/>
    <n v="7892.236327999999"/>
    <n v="62287394.257002905"/>
    <e v="#N/A"/>
    <n v="607"/>
    <n v="90000"/>
    <n v="77580"/>
    <n v="102419.99999999999"/>
    <n v="1"/>
  </r>
  <r>
    <x v="607"/>
    <n v="1"/>
    <n v="1"/>
    <n v="1"/>
    <s v="PeMS2016"/>
    <x v="0"/>
    <x v="8"/>
    <x v="5"/>
    <x v="1"/>
    <n v="97841"/>
    <n v="112154.85449300001"/>
    <n v="0.14629709930397294"/>
    <n v="14313.854493000006"/>
    <n v="204886430.44677645"/>
    <e v="#N/A"/>
    <n v="608"/>
    <n v="98000"/>
    <n v="84574"/>
    <n v="111426"/>
    <n v="0"/>
  </r>
  <r>
    <x v="608"/>
    <n v="1"/>
    <n v="1"/>
    <n v="1"/>
    <s v="PeMS2016"/>
    <x v="0"/>
    <x v="4"/>
    <x v="5"/>
    <x v="1"/>
    <n v="93083"/>
    <n v="94202.918944999998"/>
    <n v="1.2031401491142235E-2"/>
    <n v="1119.9189449999976"/>
    <n v="1254218.4433699078"/>
    <e v="#N/A"/>
    <n v="609"/>
    <n v="93000"/>
    <n v="80259"/>
    <n v="105741"/>
    <n v="1"/>
  </r>
  <r>
    <x v="609"/>
    <n v="1"/>
    <n v="1"/>
    <n v="1"/>
    <s v="PeMS2016"/>
    <x v="0"/>
    <x v="8"/>
    <x v="5"/>
    <x v="1"/>
    <n v="106367"/>
    <n v="106646.81054599999"/>
    <n v="2.6306142506604679E-3"/>
    <n v="279.81054599999334"/>
    <n v="78293.941652814392"/>
    <e v="#N/A"/>
    <n v="610"/>
    <n v="106000"/>
    <n v="91878.444444444394"/>
    <n v="120121.55555555559"/>
    <n v="1"/>
  </r>
  <r>
    <x v="610"/>
    <n v="1"/>
    <n v="1"/>
    <n v="1"/>
    <s v="PeMS2016"/>
    <x v="0"/>
    <x v="3"/>
    <x v="5"/>
    <x v="1"/>
    <n v="74869"/>
    <n v="81576.473876999997"/>
    <n v="8.9589467964043878E-2"/>
    <n v="6707.4738769999967"/>
    <n v="44990205.81063737"/>
    <e v="#N/A"/>
    <n v="611"/>
    <n v="75000"/>
    <n v="63450"/>
    <n v="86550"/>
    <n v="1"/>
  </r>
  <r>
    <x v="611"/>
    <n v="1"/>
    <n v="1"/>
    <n v="1"/>
    <s v="PeMS2016"/>
    <x v="0"/>
    <x v="3"/>
    <x v="5"/>
    <x v="1"/>
    <n v="83231"/>
    <n v="81576.473876999997"/>
    <n v="-1.9878724549747151E-2"/>
    <n v="-1654.5261230000033"/>
    <n v="2737456.6916894219"/>
    <e v="#N/A"/>
    <n v="612"/>
    <n v="83000"/>
    <n v="71131"/>
    <n v="94869"/>
    <n v="1"/>
  </r>
  <r>
    <x v="612"/>
    <n v="1"/>
    <n v="1"/>
    <n v="1"/>
    <s v="PeMS2016"/>
    <x v="0"/>
    <x v="8"/>
    <x v="5"/>
    <x v="1"/>
    <n v="77230"/>
    <n v="108331.272705"/>
    <n v="0.40270973332901727"/>
    <n v="31101.272704999996"/>
    <n v="967289163.87077773"/>
    <e v="#N/A"/>
    <n v="613"/>
    <n v="77000"/>
    <n v="65351.611111111109"/>
    <n v="88648.388888888891"/>
    <n v="0"/>
  </r>
  <r>
    <x v="613"/>
    <n v="1"/>
    <n v="1"/>
    <n v="1"/>
    <s v="PeMS2016"/>
    <x v="0"/>
    <x v="8"/>
    <x v="5"/>
    <x v="1"/>
    <n v="113284"/>
    <n v="121847.098877"/>
    <n v="7.5589658530772263E-2"/>
    <n v="8563.0988769999967"/>
    <n v="73326662.377278611"/>
    <e v="#N/A"/>
    <n v="614"/>
    <n v="113000"/>
    <n v="98218.523809523802"/>
    <n v="127781.4761904762"/>
    <n v="1"/>
  </r>
  <r>
    <x v="614"/>
    <n v="1"/>
    <n v="1"/>
    <n v="1"/>
    <s v="PeMS2016"/>
    <x v="0"/>
    <x v="8"/>
    <x v="5"/>
    <x v="1"/>
    <n v="109946"/>
    <n v="115547.582031"/>
    <n v="5.094848408309538E-2"/>
    <n v="5601.5820309999981"/>
    <n v="31377721.250022065"/>
    <e v="#N/A"/>
    <n v="615"/>
    <n v="110000"/>
    <n v="95511.428571428536"/>
    <n v="124488.57142857148"/>
    <n v="1"/>
  </r>
  <r>
    <x v="615"/>
    <n v="1"/>
    <n v="1"/>
    <n v="1"/>
    <s v="PeMS2016"/>
    <x v="0"/>
    <x v="8"/>
    <x v="5"/>
    <x v="1"/>
    <n v="115284"/>
    <n v="122057.172118"/>
    <n v="5.8752056816210319E-2"/>
    <n v="6773.1721180000022"/>
    <n v="45875860.540052637"/>
    <e v="#N/A"/>
    <n v="616"/>
    <n v="115000"/>
    <n v="100060.95238095237"/>
    <n v="129939.04761904763"/>
    <n v="1"/>
  </r>
  <r>
    <x v="616"/>
    <n v="1"/>
    <n v="1"/>
    <n v="1"/>
    <s v="PeMS2016"/>
    <x v="0"/>
    <x v="3"/>
    <x v="5"/>
    <x v="1"/>
    <n v="77538"/>
    <n v="82609.129394000003"/>
    <n v="6.5401859655910721E-2"/>
    <n v="5071.1293940000032"/>
    <n v="25716353.330690838"/>
    <e v="#N/A"/>
    <n v="617"/>
    <n v="78000"/>
    <n v="66300"/>
    <n v="89700"/>
    <n v="1"/>
  </r>
  <r>
    <x v="617"/>
    <n v="1"/>
    <n v="1"/>
    <n v="1"/>
    <s v="PeMS2016"/>
    <x v="0"/>
    <x v="8"/>
    <x v="1"/>
    <x v="1"/>
    <n v="103770"/>
    <n v="104902.76000899999"/>
    <n v="1.0916064459863151E-2"/>
    <n v="1132.7600089999905"/>
    <n v="1283145.2379896587"/>
    <e v="#N/A"/>
    <n v="618"/>
    <n v="104000"/>
    <n v="90066.476190476198"/>
    <n v="117933.5238095238"/>
    <n v="1"/>
  </r>
  <r>
    <x v="618"/>
    <n v="1"/>
    <n v="1"/>
    <n v="1"/>
    <s v="Caltran"/>
    <x v="0"/>
    <x v="8"/>
    <x v="1"/>
    <x v="1"/>
    <n v="100286"/>
    <n v="106299.744385"/>
    <n v="5.9965941258002031E-2"/>
    <n v="6013.7443849999981"/>
    <n v="36165121.528119005"/>
    <e v="#N/A"/>
    <n v="619"/>
    <n v="100000"/>
    <n v="86400"/>
    <n v="113600.00000000001"/>
    <n v="1"/>
  </r>
  <r>
    <x v="619"/>
    <n v="1"/>
    <n v="1"/>
    <n v="1"/>
    <s v="PeMS2016"/>
    <x v="0"/>
    <x v="3"/>
    <x v="1"/>
    <x v="1"/>
    <n v="80553"/>
    <n v="81186.712159000002"/>
    <n v="7.8670212034313014E-3"/>
    <n v="633.71215900000243"/>
    <n v="401591.10046444437"/>
    <e v="#N/A"/>
    <n v="620"/>
    <n v="81000"/>
    <n v="69201"/>
    <n v="92799"/>
    <n v="1"/>
  </r>
  <r>
    <x v="620"/>
    <n v="1"/>
    <n v="1"/>
    <n v="1"/>
    <s v="PeMS2016"/>
    <x v="0"/>
    <x v="8"/>
    <x v="1"/>
    <x v="1"/>
    <n v="124522"/>
    <n v="131299.13964899999"/>
    <n v="5.4425239307110296E-2"/>
    <n v="6777.1396489999897"/>
    <n v="45929621.822047703"/>
    <e v="#N/A"/>
    <n v="621"/>
    <n v="125000"/>
    <n v="109214.28571428575"/>
    <n v="140785.71428571423"/>
    <n v="1"/>
  </r>
  <r>
    <x v="621"/>
    <n v="1"/>
    <n v="1"/>
    <n v="1"/>
    <s v="PeMS2016"/>
    <x v="0"/>
    <x v="4"/>
    <x v="1"/>
    <x v="1"/>
    <n v="86516"/>
    <n v="93997.247803000006"/>
    <n v="8.6472419009200774E-2"/>
    <n v="7481.2478030000057"/>
    <n v="55969068.689892411"/>
    <e v="#N/A"/>
    <n v="622"/>
    <n v="87000"/>
    <n v="74844.166666666672"/>
    <n v="99155.833333333343"/>
    <n v="1"/>
  </r>
  <r>
    <x v="622"/>
    <n v="1"/>
    <n v="1"/>
    <n v="1"/>
    <s v="PeMS2016"/>
    <x v="0"/>
    <x v="4"/>
    <x v="1"/>
    <x v="1"/>
    <n v="70389"/>
    <n v="95917.024414000014"/>
    <n v="0.36267065044254099"/>
    <n v="25528.024414000014"/>
    <n v="651680030.48178077"/>
    <e v="#N/A"/>
    <n v="623"/>
    <n v="70000"/>
    <n v="58660"/>
    <n v="81340"/>
    <n v="0"/>
  </r>
  <r>
    <x v="623"/>
    <n v="1"/>
    <n v="1"/>
    <n v="1"/>
    <s v="Caltran"/>
    <x v="0"/>
    <x v="8"/>
    <x v="1"/>
    <x v="1"/>
    <n v="116555"/>
    <n v="129147.26025399999"/>
    <n v="0.10803706622624509"/>
    <n v="12592.260253999993"/>
    <n v="158565018.30446798"/>
    <e v="#N/A"/>
    <n v="624"/>
    <n v="117000"/>
    <n v="101877.59523809524"/>
    <n v="132122.40476190476"/>
    <n v="1"/>
  </r>
  <r>
    <x v="624"/>
    <n v="1"/>
    <n v="1"/>
    <n v="1"/>
    <s v="PeMS2016"/>
    <x v="0"/>
    <x v="8"/>
    <x v="1"/>
    <x v="1"/>
    <n v="73195"/>
    <n v="108289.97461100001"/>
    <n v="0.47947229470592267"/>
    <n v="35094.974611000012"/>
    <n v="1231657242.9467354"/>
    <e v="#N/A"/>
    <n v="625"/>
    <n v="73000"/>
    <n v="61466"/>
    <n v="84534"/>
    <n v="0"/>
  </r>
  <r>
    <x v="625"/>
    <n v="1"/>
    <n v="1"/>
    <n v="1"/>
    <s v="PeMS2016"/>
    <x v="0"/>
    <x v="8"/>
    <x v="1"/>
    <x v="8"/>
    <n v="103150"/>
    <n v="113904.539063"/>
    <n v="0.10426116396509943"/>
    <n v="10754.539063000004"/>
    <n v="115660110.45759299"/>
    <e v="#N/A"/>
    <n v="626"/>
    <n v="103000"/>
    <n v="89153.857142857189"/>
    <n v="116846.1428571428"/>
    <n v="1"/>
  </r>
  <r>
    <x v="626"/>
    <n v="1"/>
    <n v="1"/>
    <n v="1"/>
    <s v="Caltran"/>
    <x v="0"/>
    <x v="8"/>
    <x v="1"/>
    <x v="8"/>
    <n v="111954"/>
    <n v="119839.133789"/>
    <n v="7.0431907649570302E-2"/>
    <n v="7885.1337889999995"/>
    <n v="62175334.870429486"/>
    <e v="#N/A"/>
    <n v="627"/>
    <n v="112000"/>
    <n v="97321.185185185153"/>
    <n v="126678.81481481483"/>
    <n v="1"/>
  </r>
  <r>
    <x v="627"/>
    <n v="1"/>
    <n v="1"/>
    <n v="1"/>
    <s v="PeMS2016"/>
    <x v="0"/>
    <x v="8"/>
    <x v="1"/>
    <x v="8"/>
    <n v="96705"/>
    <n v="104018.279297"/>
    <n v="7.5624624342071289E-2"/>
    <n v="7313.279297000001"/>
    <n v="53484054.07592883"/>
    <e v="#N/A"/>
    <n v="628"/>
    <n v="97000"/>
    <n v="83727.166666666657"/>
    <n v="110272.83333333334"/>
    <n v="1"/>
  </r>
  <r>
    <x v="628"/>
    <n v="1"/>
    <n v="1"/>
    <n v="1"/>
    <s v="PeMS2016"/>
    <x v="0"/>
    <x v="8"/>
    <x v="1"/>
    <x v="8"/>
    <n v="106659"/>
    <n v="116356.201172"/>
    <n v="9.0917795704066329E-2"/>
    <n v="9697.201172000001"/>
    <n v="94035710.570238188"/>
    <e v="#N/A"/>
    <n v="629"/>
    <n v="107000"/>
    <n v="92782.870370370336"/>
    <n v="121217.12962962968"/>
    <n v="1"/>
  </r>
  <r>
    <x v="629"/>
    <n v="1"/>
    <n v="1"/>
    <n v="1"/>
    <s v="Caltran"/>
    <x v="0"/>
    <x v="8"/>
    <x v="2"/>
    <x v="9"/>
    <n v="131719"/>
    <n v="127883.344727"/>
    <n v="-2.9119984763018247E-2"/>
    <n v="-3835.6552729999967"/>
    <n v="14712251.373292679"/>
    <e v="#N/A"/>
    <n v="630"/>
    <n v="132000"/>
    <n v="115655.39682539676"/>
    <n v="148344.60317460322"/>
    <n v="1"/>
  </r>
  <r>
    <x v="630"/>
    <n v="1"/>
    <m/>
    <m/>
    <s v="PeMS2016"/>
    <x v="0"/>
    <x v="8"/>
    <x v="2"/>
    <x v="9"/>
    <n v="116348"/>
    <n v="117957.67431599999"/>
    <n v="1.3834997730945098E-2"/>
    <n v="1609.6743159999896"/>
    <n v="2591051.4035900347"/>
    <e v="#N/A"/>
    <n v="631"/>
    <n v="116000"/>
    <n v="100966.03174603173"/>
    <n v="131033.96825396827"/>
    <n v="1"/>
  </r>
  <r>
    <x v="631"/>
    <n v="1"/>
    <m/>
    <m/>
    <s v="PeMS2016"/>
    <x v="0"/>
    <x v="4"/>
    <x v="2"/>
    <x v="9"/>
    <n v="102842"/>
    <n v="95676.079590000008"/>
    <n v="-6.9678928939538198E-2"/>
    <n v="-7165.9204099999915"/>
    <n v="51350415.322454445"/>
    <e v="#N/A"/>
    <n v="632"/>
    <n v="103000"/>
    <n v="89153.857142857189"/>
    <n v="116846.1428571428"/>
    <n v="1"/>
  </r>
  <r>
    <x v="632"/>
    <n v="1"/>
    <m/>
    <m/>
    <s v="PeMS2016"/>
    <x v="0"/>
    <x v="8"/>
    <x v="2"/>
    <x v="9"/>
    <n v="108504"/>
    <n v="103119.029786"/>
    <n v="-4.9629232231069853E-2"/>
    <n v="-5384.9702140000009"/>
    <n v="28997904.205667216"/>
    <e v="#N/A"/>
    <n v="633"/>
    <n v="109000"/>
    <n v="94593.833333333299"/>
    <n v="123406.1666666667"/>
    <n v="1"/>
  </r>
  <r>
    <x v="633"/>
    <n v="1"/>
    <m/>
    <m/>
    <s v="PeMS2016"/>
    <x v="0"/>
    <x v="1"/>
    <x v="2"/>
    <x v="9"/>
    <n v="61865"/>
    <n v="68941.083008000001"/>
    <n v="0.11437942306635418"/>
    <n v="7076.0830080000014"/>
    <n v="50070950.736106351"/>
    <e v="#N/A"/>
    <n v="634"/>
    <n v="62000"/>
    <n v="51063.888888888883"/>
    <n v="72936.111111111109"/>
    <n v="1"/>
  </r>
  <r>
    <x v="634"/>
    <n v="1"/>
    <m/>
    <m/>
    <s v="PeMS2016"/>
    <x v="0"/>
    <x v="2"/>
    <x v="2"/>
    <x v="9"/>
    <n v="67552"/>
    <n v="76493.030272999997"/>
    <n v="0.13235774326444805"/>
    <n v="8941.0302729999967"/>
    <n v="79942022.342702389"/>
    <e v="#N/A"/>
    <n v="635"/>
    <n v="68000"/>
    <n v="56712"/>
    <n v="79288"/>
    <n v="1"/>
  </r>
  <r>
    <x v="635"/>
    <n v="1"/>
    <m/>
    <m/>
    <s v="PeMS2016"/>
    <x v="0"/>
    <x v="2"/>
    <x v="2"/>
    <x v="9"/>
    <n v="73646"/>
    <n v="76713.596678000002"/>
    <n v="4.1653269396844328E-2"/>
    <n v="3067.5966780000017"/>
    <n v="9410149.378876647"/>
    <e v="#N/A"/>
    <n v="636"/>
    <n v="74000"/>
    <n v="62456"/>
    <n v="85544"/>
    <n v="1"/>
  </r>
  <r>
    <x v="636"/>
    <n v="1"/>
    <m/>
    <m/>
    <s v="PeMS2016"/>
    <x v="0"/>
    <x v="1"/>
    <x v="2"/>
    <x v="1"/>
    <n v="56541"/>
    <n v="68732.042237000001"/>
    <n v="0.21561419566332396"/>
    <n v="12191.042237000001"/>
    <n v="148621510.82431799"/>
    <e v="#N/A"/>
    <n v="637"/>
    <n v="57000"/>
    <n v="46375.833333333328"/>
    <n v="67624.166666666672"/>
    <n v="0"/>
  </r>
  <r>
    <x v="637"/>
    <n v="1"/>
    <m/>
    <m/>
    <s v="PeMS2016"/>
    <x v="0"/>
    <x v="2"/>
    <x v="2"/>
    <x v="1"/>
    <n v="64667"/>
    <n v="76451.837159000002"/>
    <n v="0.18223881050613144"/>
    <n v="11784.837159000002"/>
    <n v="138882386.86414725"/>
    <e v="#N/A"/>
    <n v="638"/>
    <n v="65000"/>
    <n v="53950"/>
    <n v="76050"/>
    <n v="0"/>
  </r>
  <r>
    <x v="638"/>
    <n v="1"/>
    <m/>
    <m/>
    <s v="PeMS2016"/>
    <x v="0"/>
    <x v="5"/>
    <x v="2"/>
    <x v="1"/>
    <n v="30465"/>
    <n v="30902.489135"/>
    <n v="1.4360385196126702E-2"/>
    <n v="437.48913499999981"/>
    <n v="191396.74324304805"/>
    <e v="#N/A"/>
    <n v="639"/>
    <n v="30000"/>
    <n v="22770"/>
    <n v="37230"/>
    <n v="1"/>
  </r>
  <r>
    <x v="639"/>
    <n v="1"/>
    <m/>
    <m/>
    <s v="PeMS2016"/>
    <x v="0"/>
    <x v="5"/>
    <x v="2"/>
    <x v="1"/>
    <n v="44431"/>
    <n v="35198.173095999999"/>
    <n v="-0.20780146528324817"/>
    <n v="-9232.8269040000014"/>
    <n v="85245092.639226258"/>
    <e v="#N/A"/>
    <n v="640"/>
    <n v="44000"/>
    <n v="34694"/>
    <n v="53306"/>
    <n v="1"/>
  </r>
  <r>
    <x v="640"/>
    <n v="1"/>
    <m/>
    <m/>
    <s v="PeMS2016"/>
    <x v="0"/>
    <x v="6"/>
    <x v="2"/>
    <x v="1"/>
    <n v="23695"/>
    <n v="27291.640380000001"/>
    <n v="0.15178900105507487"/>
    <n v="3596.6403800000007"/>
    <n v="12935822.023046549"/>
    <e v="#N/A"/>
    <n v="641"/>
    <n v="24000"/>
    <n v="17760"/>
    <n v="30240"/>
    <n v="1"/>
  </r>
  <r>
    <x v="641"/>
    <n v="1"/>
    <m/>
    <m/>
    <s v="PeMS2016"/>
    <x v="0"/>
    <x v="10"/>
    <x v="0"/>
    <x v="7"/>
    <n v="21874"/>
    <n v="19715.830383"/>
    <n v="-9.8663692831672312E-2"/>
    <n v="-2158.1696169999996"/>
    <n v="4657696.0957419248"/>
    <e v="#N/A"/>
    <n v="642"/>
    <n v="22000"/>
    <n v="16114.999999999998"/>
    <n v="27885"/>
    <n v="1"/>
  </r>
  <r>
    <x v="642"/>
    <n v="1"/>
    <m/>
    <m/>
    <s v="Caltran"/>
    <x v="0"/>
    <x v="6"/>
    <x v="0"/>
    <x v="11"/>
    <n v="35263"/>
    <n v="28259.933471999997"/>
    <n v="-0.19859531316110379"/>
    <n v="-7003.066528000003"/>
    <n v="49042940.795594014"/>
    <e v="#N/A"/>
    <n v="643"/>
    <n v="35000"/>
    <n v="26985"/>
    <n v="43015"/>
    <n v="1"/>
  </r>
  <r>
    <x v="643"/>
    <n v="1"/>
    <m/>
    <m/>
    <s v="PeMS2016"/>
    <x v="0"/>
    <x v="10"/>
    <x v="0"/>
    <x v="11"/>
    <n v="25845"/>
    <n v="18846.714905000001"/>
    <n v="-0.27077907119365441"/>
    <n v="-6998.2850949999993"/>
    <n v="48975994.270899147"/>
    <e v="#N/A"/>
    <n v="644"/>
    <n v="26000"/>
    <n v="19448"/>
    <n v="32552"/>
    <n v="0"/>
  </r>
  <r>
    <x v="644"/>
    <n v="1"/>
    <m/>
    <m/>
    <s v="PeMS2016"/>
    <x v="0"/>
    <x v="6"/>
    <x v="0"/>
    <x v="11"/>
    <n v="33296"/>
    <n v="27327.619750000002"/>
    <n v="-0.17925216993032189"/>
    <n v="-5968.3802499999983"/>
    <n v="35621562.80859004"/>
    <e v="#N/A"/>
    <n v="645"/>
    <n v="33000"/>
    <n v="25245"/>
    <n v="40754.999999999993"/>
    <n v="1"/>
  </r>
  <r>
    <x v="645"/>
    <n v="1"/>
    <m/>
    <m/>
    <s v="PeMS2016"/>
    <x v="0"/>
    <x v="0"/>
    <x v="0"/>
    <x v="11"/>
    <n v="45940"/>
    <n v="40953.102417000002"/>
    <n v="-0.10855240711797998"/>
    <n v="-4986.8975829999981"/>
    <n v="24869147.503331222"/>
    <e v="#N/A"/>
    <n v="646"/>
    <n v="46000"/>
    <n v="36462.666666666664"/>
    <n v="55537.333333333336"/>
    <n v="1"/>
  </r>
  <r>
    <x v="646"/>
    <n v="1"/>
    <m/>
    <m/>
    <s v="PeMS2016"/>
    <x v="0"/>
    <x v="5"/>
    <x v="0"/>
    <x v="10"/>
    <n v="40547"/>
    <n v="38433.295897999997"/>
    <n v="-5.2129728512590456E-2"/>
    <n v="-2113.7041020000033"/>
    <n v="4467745.0308116404"/>
    <e v="#N/A"/>
    <n v="647"/>
    <n v="41000"/>
    <n v="32089.333333333332"/>
    <n v="49910.666666666672"/>
    <n v="1"/>
  </r>
  <r>
    <x v="647"/>
    <n v="1"/>
    <m/>
    <m/>
    <s v="PeMS2016"/>
    <x v="0"/>
    <x v="3"/>
    <x v="0"/>
    <x v="6"/>
    <n v="80248"/>
    <n v="83782.305664"/>
    <n v="4.404228970192392E-2"/>
    <n v="3534.3056639999995"/>
    <n v="12491316.526582478"/>
    <e v="#N/A"/>
    <n v="648"/>
    <n v="80000"/>
    <n v="68240"/>
    <n v="91760"/>
    <n v="1"/>
  </r>
  <r>
    <x v="648"/>
    <n v="1"/>
    <m/>
    <m/>
    <s v="PeMS2016"/>
    <x v="0"/>
    <x v="3"/>
    <x v="0"/>
    <x v="6"/>
    <n v="69560"/>
    <n v="83782.305664"/>
    <n v="0.20446097849338707"/>
    <n v="14222.305664"/>
    <n v="202273978.40024647"/>
    <e v="#N/A"/>
    <n v="649"/>
    <n v="70000"/>
    <n v="58660"/>
    <n v="81340"/>
    <n v="0"/>
  </r>
  <r>
    <x v="649"/>
    <n v="1"/>
    <m/>
    <m/>
    <s v="PeMS2016"/>
    <x v="0"/>
    <x v="1"/>
    <x v="0"/>
    <x v="0"/>
    <n v="69503"/>
    <n v="62771.333251999997"/>
    <n v="-9.6854333597110931E-2"/>
    <n v="-6731.6667480000033"/>
    <n v="45315337.20612894"/>
    <e v="#N/A"/>
    <n v="650"/>
    <n v="70000"/>
    <n v="58660"/>
    <n v="81340"/>
    <n v="1"/>
  </r>
  <r>
    <x v="650"/>
    <n v="1"/>
    <m/>
    <m/>
    <s v="PeMS2016"/>
    <x v="0"/>
    <x v="7"/>
    <x v="1"/>
    <x v="6"/>
    <n v="50766"/>
    <n v="55118.654296000001"/>
    <n v="8.5739555923255661E-2"/>
    <n v="4352.6542960000006"/>
    <n v="18945599.420487262"/>
    <e v="#N/A"/>
    <n v="651"/>
    <n v="51000"/>
    <n v="40919"/>
    <n v="61081"/>
    <n v="1"/>
  </r>
  <r>
    <x v="651"/>
    <n v="1"/>
    <m/>
    <m/>
    <s v="PeMS2016"/>
    <x v="0"/>
    <x v="0"/>
    <x v="1"/>
    <x v="6"/>
    <n v="49880"/>
    <n v="46980.354613999996"/>
    <n v="-5.813242554129916E-2"/>
    <n v="-2899.6453860000038"/>
    <n v="8407943.3645511102"/>
    <e v="#N/A"/>
    <n v="652"/>
    <n v="50000"/>
    <n v="40050"/>
    <n v="59950"/>
    <n v="1"/>
  </r>
  <r>
    <x v="652"/>
    <n v="1"/>
    <m/>
    <m/>
    <s v="SANDAG"/>
    <x v="0"/>
    <x v="10"/>
    <x v="2"/>
    <x v="6"/>
    <n v="17181"/>
    <n v="17210.658797999997"/>
    <n v="1.7262556312203081E-3"/>
    <n v="29.65879799999675"/>
    <n v="879.64429880461125"/>
    <e v="#N/A"/>
    <n v="653"/>
    <n v="17000"/>
    <n v="12070"/>
    <n v="21930"/>
    <n v="1"/>
  </r>
  <r>
    <x v="653"/>
    <n v="1"/>
    <m/>
    <m/>
    <s v="SANDAG"/>
    <x v="0"/>
    <x v="10"/>
    <x v="2"/>
    <x v="9"/>
    <n v="15613"/>
    <n v="16023.942765"/>
    <n v="2.6320551143278026E-2"/>
    <n v="410.94276499999978"/>
    <n v="168873.95610584505"/>
    <e v="#N/A"/>
    <n v="654"/>
    <n v="16000"/>
    <n v="11296"/>
    <n v="20704"/>
    <n v="1"/>
  </r>
  <r>
    <x v="654"/>
    <n v="1"/>
    <m/>
    <m/>
    <s v="SANDAG"/>
    <x v="0"/>
    <x v="10"/>
    <x v="2"/>
    <x v="9"/>
    <n v="12993"/>
    <n v="12533.752121"/>
    <n v="-3.5345792272762244E-2"/>
    <n v="-459.24787900000047"/>
    <n v="210908.61436599906"/>
    <e v="#N/A"/>
    <n v="655"/>
    <n v="13000"/>
    <n v="8775"/>
    <n v="17225"/>
    <n v="1"/>
  </r>
  <r>
    <x v="655"/>
    <n v="1"/>
    <m/>
    <m/>
    <s v="SANDAG"/>
    <x v="0"/>
    <x v="9"/>
    <x v="2"/>
    <x v="9"/>
    <n v="9252"/>
    <n v="8747.2023919999992"/>
    <n v="-5.4560917423259969E-2"/>
    <n v="-504.79760800000076"/>
    <n v="254820.62504252244"/>
    <e v="#N/A"/>
    <n v="656"/>
    <n v="9000"/>
    <n v="5580"/>
    <n v="12419.999999999998"/>
    <n v="1"/>
  </r>
  <r>
    <x v="656"/>
    <n v="1"/>
    <m/>
    <m/>
    <s v="SANDAG"/>
    <x v="0"/>
    <x v="9"/>
    <x v="2"/>
    <x v="9"/>
    <n v="6601"/>
    <n v="5929.4661559999995"/>
    <n v="-0.10173213816088478"/>
    <n v="-671.5338440000005"/>
    <n v="450957.703637417"/>
    <e v="#N/A"/>
    <n v="657"/>
    <n v="7000"/>
    <n v="4024.9999999999995"/>
    <n v="9975"/>
    <n v="1"/>
  </r>
  <r>
    <x v="657"/>
    <n v="1"/>
    <m/>
    <m/>
    <s v="SANDAG"/>
    <x v="0"/>
    <x v="9"/>
    <x v="2"/>
    <x v="9"/>
    <n v="4893"/>
    <n v="5249.9406740000004"/>
    <n v="7.2949248722665061E-2"/>
    <n v="356.9406740000004"/>
    <n v="127406.64475557455"/>
    <e v="#N/A"/>
    <n v="658"/>
    <n v="5000"/>
    <n v="2625"/>
    <n v="7375"/>
    <n v="1"/>
  </r>
  <r>
    <x v="658"/>
    <n v="1"/>
    <m/>
    <m/>
    <s v="PeMS2016"/>
    <x v="0"/>
    <x v="2"/>
    <x v="5"/>
    <x v="1"/>
    <n v="69598"/>
    <n v="73536.651856000011"/>
    <n v="5.6591451708382534E-2"/>
    <n v="3938.6518560000113"/>
    <n v="15512978.442772334"/>
    <e v="#N/A"/>
    <n v="659"/>
    <n v="70000"/>
    <n v="58660"/>
    <n v="81340"/>
    <n v="1"/>
  </r>
  <r>
    <x v="659"/>
    <n v="1"/>
    <m/>
    <m/>
    <s v="PeMS2016"/>
    <x v="0"/>
    <x v="2"/>
    <x v="5"/>
    <x v="1"/>
    <n v="84632"/>
    <n v="79462.97119099999"/>
    <n v="-6.107652907883554E-2"/>
    <n v="-5169.0288090000104"/>
    <n v="26718858.828272067"/>
    <e v="#N/A"/>
    <n v="660"/>
    <n v="85000"/>
    <n v="73015"/>
    <n v="96985"/>
    <n v="1"/>
  </r>
  <r>
    <x v="660"/>
    <n v="1"/>
    <m/>
    <m/>
    <s v="PeMS2016"/>
    <x v="0"/>
    <x v="3"/>
    <x v="5"/>
    <x v="1"/>
    <n v="95405"/>
    <n v="82266.702636999995"/>
    <n v="-0.13771078416225568"/>
    <n v="-13138.297363000005"/>
    <n v="172614857.59861287"/>
    <e v="#N/A"/>
    <n v="661"/>
    <n v="95000"/>
    <n v="81985"/>
    <n v="108015"/>
    <n v="1"/>
  </r>
  <r>
    <x v="661"/>
    <n v="1"/>
    <m/>
    <m/>
    <s v="PeMS2016"/>
    <x v="0"/>
    <x v="3"/>
    <x v="5"/>
    <x v="1"/>
    <n v="93098"/>
    <n v="84191.245116999999"/>
    <n v="-9.5670743549807757E-2"/>
    <n v="-8906.7548830000014"/>
    <n v="79330282.545844376"/>
    <e v="#N/A"/>
    <n v="662"/>
    <n v="93000"/>
    <n v="80259"/>
    <n v="105741"/>
    <n v="1"/>
  </r>
  <r>
    <x v="662"/>
    <n v="1"/>
    <m/>
    <m/>
    <s v="PeMS2016"/>
    <x v="0"/>
    <x v="1"/>
    <x v="5"/>
    <x v="1"/>
    <n v="72199"/>
    <n v="62414.257811999996"/>
    <n v="-0.13552462205847726"/>
    <n v="-9784.7421880000038"/>
    <n v="95741179.685627103"/>
    <e v="#N/A"/>
    <n v="663"/>
    <n v="72000"/>
    <n v="60544"/>
    <n v="83456"/>
    <n v="1"/>
  </r>
  <r>
    <x v="663"/>
    <n v="1"/>
    <m/>
    <m/>
    <s v="PeMS2016"/>
    <x v="0"/>
    <x v="4"/>
    <x v="5"/>
    <x v="1"/>
    <n v="89583"/>
    <n v="90864.208007000008"/>
    <n v="1.4301910038735155E-2"/>
    <n v="1281.2080070000084"/>
    <n v="1641493.9572009335"/>
    <e v="#N/A"/>
    <n v="664"/>
    <n v="90000"/>
    <n v="77580"/>
    <n v="102419.99999999999"/>
    <n v="1"/>
  </r>
  <r>
    <x v="664"/>
    <n v="1"/>
    <m/>
    <m/>
    <s v="PeMS2016"/>
    <x v="0"/>
    <x v="3"/>
    <x v="5"/>
    <x v="1"/>
    <n v="96691"/>
    <n v="89179.755858999997"/>
    <n v="-7.7682970917665628E-2"/>
    <n v="-7511.2441410000029"/>
    <n v="56418788.545706868"/>
    <e v="#N/A"/>
    <n v="665"/>
    <n v="97000"/>
    <n v="83727.166666666657"/>
    <n v="110272.83333333334"/>
    <n v="1"/>
  </r>
  <r>
    <x v="665"/>
    <n v="1"/>
    <m/>
    <m/>
    <s v="PeMS2016"/>
    <x v="0"/>
    <x v="3"/>
    <x v="5"/>
    <x v="1"/>
    <n v="74548"/>
    <n v="86097.863282000006"/>
    <n v="0.15493190001073143"/>
    <n v="11549.863282000006"/>
    <n v="133399341.83289194"/>
    <e v="#N/A"/>
    <n v="666"/>
    <n v="75000"/>
    <n v="63450"/>
    <n v="86550"/>
    <n v="1"/>
  </r>
  <r>
    <x v="666"/>
    <n v="1"/>
    <m/>
    <m/>
    <s v="PeMS2016"/>
    <x v="0"/>
    <x v="4"/>
    <x v="5"/>
    <x v="1"/>
    <n v="91467"/>
    <n v="96001.756834999993"/>
    <n v="4.9578064602534111E-2"/>
    <n v="4534.7568349999929"/>
    <n v="20564019.552579153"/>
    <e v="#N/A"/>
    <n v="667"/>
    <n v="91000"/>
    <n v="78472.333333333328"/>
    <n v="103527.66666666666"/>
    <n v="1"/>
  </r>
  <r>
    <x v="667"/>
    <n v="1"/>
    <m/>
    <m/>
    <s v="PeMS2016"/>
    <x v="0"/>
    <x v="3"/>
    <x v="5"/>
    <x v="1"/>
    <n v="90440"/>
    <n v="84182.224608999997"/>
    <n v="-6.9192562925696643E-2"/>
    <n v="-6257.7753910000029"/>
    <n v="39159752.844205238"/>
    <e v="#N/A"/>
    <n v="668"/>
    <n v="90000"/>
    <n v="77580"/>
    <n v="102419.99999999999"/>
    <n v="1"/>
  </r>
  <r>
    <x v="668"/>
    <n v="1"/>
    <m/>
    <m/>
    <s v="PeMS2016"/>
    <x v="0"/>
    <x v="4"/>
    <x v="1"/>
    <x v="1"/>
    <n v="99194"/>
    <n v="93662.934083"/>
    <n v="-5.5760085458797959E-2"/>
    <n v="-5531.0659169999999"/>
    <n v="30592690.178199049"/>
    <e v="#N/A"/>
    <n v="669"/>
    <n v="99000"/>
    <n v="85486.5"/>
    <n v="112513.5"/>
    <n v="1"/>
  </r>
  <r>
    <x v="669"/>
    <n v="1"/>
    <m/>
    <m/>
    <s v="PeMS2016"/>
    <x v="0"/>
    <x v="7"/>
    <x v="1"/>
    <x v="1"/>
    <n v="51020"/>
    <n v="51317.916749000004"/>
    <n v="5.83921499411999E-3"/>
    <n v="297.91674900000362"/>
    <n v="88754.389334731153"/>
    <e v="#N/A"/>
    <n v="670"/>
    <n v="51000"/>
    <n v="40919"/>
    <n v="61081"/>
    <n v="1"/>
  </r>
  <r>
    <x v="670"/>
    <n v="1"/>
    <m/>
    <m/>
    <s v="Caltran"/>
    <x v="0"/>
    <x v="7"/>
    <x v="1"/>
    <x v="1"/>
    <n v="53153"/>
    <n v="54855.059327000003"/>
    <n v="3.2021886384588027E-2"/>
    <n v="1702.0593270000027"/>
    <n v="2897005.9526277022"/>
    <e v="#N/A"/>
    <n v="671"/>
    <n v="53000"/>
    <n v="42665"/>
    <n v="63335"/>
    <n v="1"/>
  </r>
  <r>
    <x v="671"/>
    <n v="1"/>
    <m/>
    <m/>
    <s v="PeMS2016"/>
    <x v="0"/>
    <x v="5"/>
    <x v="5"/>
    <x v="1"/>
    <n v="45772"/>
    <n v="31927.505736999999"/>
    <n v="-0.3024664481123831"/>
    <n v="-13844.494263000001"/>
    <n v="191670021.39823994"/>
    <e v="#N/A"/>
    <n v="672"/>
    <n v="46000"/>
    <n v="36462.666666666664"/>
    <n v="55537.333333333336"/>
    <n v="0"/>
  </r>
  <r>
    <x v="672"/>
    <n v="1"/>
    <m/>
    <m/>
    <s v="PeMS2016"/>
    <x v="0"/>
    <x v="5"/>
    <x v="5"/>
    <x v="1"/>
    <n v="37442"/>
    <n v="30754.473693999997"/>
    <n v="-0.17861028540142099"/>
    <n v="-6687.5263060000034"/>
    <n v="44723008.093442053"/>
    <e v="#N/A"/>
    <n v="673"/>
    <n v="37000"/>
    <n v="28660.611111111113"/>
    <n v="45339.388888888891"/>
    <n v="1"/>
  </r>
  <r>
    <x v="673"/>
    <n v="1"/>
    <m/>
    <m/>
    <s v="PeMS2016"/>
    <x v="0"/>
    <x v="5"/>
    <x v="5"/>
    <x v="1"/>
    <n v="44693"/>
    <n v="38868.621827000003"/>
    <n v="-0.13031969599266102"/>
    <n v="-5824.3781729999973"/>
    <n v="33923381.10211879"/>
    <e v="#N/A"/>
    <n v="674"/>
    <n v="45000"/>
    <n v="35595"/>
    <n v="54405"/>
    <n v="1"/>
  </r>
  <r>
    <x v="674"/>
    <n v="1"/>
    <m/>
    <m/>
    <s v="Caltran"/>
    <x v="0"/>
    <x v="0"/>
    <x v="5"/>
    <x v="1"/>
    <n v="48677"/>
    <n v="48597.989867999997"/>
    <n v="-1.6231512213160659E-3"/>
    <n v="-79.010132000003068"/>
    <n v="6242.6009586579084"/>
    <e v="#N/A"/>
    <n v="675"/>
    <n v="49000"/>
    <n v="39126.5"/>
    <n v="58873.5"/>
    <n v="1"/>
  </r>
  <r>
    <x v="675"/>
    <n v="1"/>
    <m/>
    <m/>
    <s v="PeMS2016"/>
    <x v="0"/>
    <x v="2"/>
    <x v="5"/>
    <x v="1"/>
    <n v="57136"/>
    <n v="70297.652344999995"/>
    <n v="0.23035655882455885"/>
    <n v="13161.652344999995"/>
    <n v="173229092.45064387"/>
    <e v="#N/A"/>
    <n v="676"/>
    <n v="57000"/>
    <n v="46375.833333333328"/>
    <n v="67624.166666666672"/>
    <n v="0"/>
  </r>
  <r>
    <x v="676"/>
    <n v="1"/>
    <m/>
    <m/>
    <s v="Caltran"/>
    <x v="0"/>
    <x v="1"/>
    <x v="5"/>
    <x v="1"/>
    <n v="57059"/>
    <n v="63308.564207999996"/>
    <n v="0.10952810613575426"/>
    <n v="6249.5642079999961"/>
    <n v="39057052.789914615"/>
    <e v="#N/A"/>
    <n v="677"/>
    <n v="57000"/>
    <n v="46375.833333333328"/>
    <n v="67624.166666666672"/>
    <n v="1"/>
  </r>
  <r>
    <x v="677"/>
    <n v="1"/>
    <m/>
    <m/>
    <s v="Caltran"/>
    <x v="0"/>
    <x v="1"/>
    <x v="5"/>
    <x v="1"/>
    <n v="60316"/>
    <n v="63308.564207999996"/>
    <n v="4.961476570064316E-2"/>
    <n v="2992.5642079999961"/>
    <n v="8955440.5390026439"/>
    <e v="#N/A"/>
    <n v="678"/>
    <n v="60000"/>
    <n v="49200.000000000007"/>
    <n v="70800"/>
    <n v="1"/>
  </r>
  <r>
    <x v="678"/>
    <n v="1"/>
    <m/>
    <m/>
    <s v="PeMS2016"/>
    <x v="0"/>
    <x v="5"/>
    <x v="5"/>
    <x v="1"/>
    <n v="29818"/>
    <n v="37874.629151000001"/>
    <n v="0.27019347880474887"/>
    <n v="8056.629151000001"/>
    <n v="64909273.276742995"/>
    <e v="#N/A"/>
    <n v="679"/>
    <n v="30000"/>
    <n v="22770"/>
    <n v="37230"/>
    <n v="0"/>
  </r>
  <r>
    <x v="679"/>
    <n v="1"/>
    <m/>
    <m/>
    <s v="Caltran"/>
    <x v="0"/>
    <x v="1"/>
    <x v="5"/>
    <x v="1"/>
    <n v="52885"/>
    <n v="64177.479491999991"/>
    <n v="0.21352896836532076"/>
    <n v="11292.479491999991"/>
    <n v="127520093.07724038"/>
    <e v="#N/A"/>
    <n v="680"/>
    <n v="53000"/>
    <n v="42665"/>
    <n v="63335"/>
    <n v="0"/>
  </r>
  <r>
    <x v="680"/>
    <n v="1"/>
    <m/>
    <m/>
    <s v="Caltran"/>
    <x v="0"/>
    <x v="1"/>
    <x v="5"/>
    <x v="1"/>
    <n v="51824"/>
    <n v="61621.090087999997"/>
    <n v="0.18904542466810748"/>
    <n v="9797.0900879999972"/>
    <n v="95982974.192387789"/>
    <e v="#N/A"/>
    <n v="681"/>
    <n v="52000"/>
    <n v="41810.888888888891"/>
    <n v="62189.111111111109"/>
    <n v="1"/>
  </r>
  <r>
    <x v="681"/>
    <n v="1"/>
    <m/>
    <m/>
    <s v="Caltran"/>
    <x v="0"/>
    <x v="1"/>
    <x v="5"/>
    <x v="1"/>
    <n v="51626"/>
    <n v="61621.090087999997"/>
    <n v="0.19360574299771427"/>
    <n v="9995.0900879999972"/>
    <n v="99901825.867235795"/>
    <e v="#N/A"/>
    <n v="682"/>
    <n v="52000"/>
    <n v="41810.888888888891"/>
    <n v="62189.111111111109"/>
    <n v="1"/>
  </r>
  <r>
    <x v="682"/>
    <n v="1"/>
    <m/>
    <m/>
    <s v="PeMS2016"/>
    <x v="0"/>
    <x v="7"/>
    <x v="5"/>
    <x v="1"/>
    <n v="43172"/>
    <n v="51397.245117999999"/>
    <n v="0.19052267946817381"/>
    <n v="8225.2451179999989"/>
    <n v="67654657.251182809"/>
    <e v="#N/A"/>
    <n v="683"/>
    <n v="43000"/>
    <n v="33798"/>
    <n v="52202"/>
    <n v="1"/>
  </r>
  <r>
    <x v="683"/>
    <n v="1"/>
    <m/>
    <m/>
    <s v="Caltran"/>
    <x v="0"/>
    <x v="7"/>
    <x v="0"/>
    <x v="7"/>
    <n v="45213"/>
    <n v="53542.108643000007"/>
    <n v="0.18421933167451865"/>
    <n v="8329.1086430000069"/>
    <n v="69374050.786897421"/>
    <e v="#N/A"/>
    <n v="684"/>
    <n v="45000"/>
    <n v="35595"/>
    <n v="54405"/>
    <n v="1"/>
  </r>
  <r>
    <x v="684"/>
    <n v="1"/>
    <m/>
    <m/>
    <s v="PeMS2016"/>
    <x v="0"/>
    <x v="7"/>
    <x v="0"/>
    <x v="7"/>
    <n v="46785"/>
    <n v="53542.108643000007"/>
    <n v="0.14442895464358241"/>
    <n v="6757.1086430000069"/>
    <n v="45658517.213305391"/>
    <e v="#N/A"/>
    <n v="685"/>
    <n v="47000"/>
    <n v="37346.722222222226"/>
    <n v="56653.277777777774"/>
    <n v="1"/>
  </r>
  <r>
    <x v="685"/>
    <n v="1"/>
    <m/>
    <m/>
    <s v="Caltran"/>
    <x v="0"/>
    <x v="7"/>
    <x v="0"/>
    <x v="7"/>
    <n v="45188"/>
    <n v="51353.289552000002"/>
    <n v="0.13643643338939548"/>
    <n v="6165.289552000002"/>
    <n v="38010795.260000385"/>
    <e v="#N/A"/>
    <n v="686"/>
    <n v="45000"/>
    <n v="35595"/>
    <n v="54405"/>
    <n v="1"/>
  </r>
  <r>
    <x v="686"/>
    <n v="1"/>
    <m/>
    <m/>
    <s v="Caltran"/>
    <x v="0"/>
    <x v="0"/>
    <x v="0"/>
    <x v="7"/>
    <n v="42647"/>
    <n v="48545.562254999997"/>
    <n v="0.13831130571904238"/>
    <n v="5898.5622549999971"/>
    <n v="34793036.676110648"/>
    <e v="#N/A"/>
    <n v="687"/>
    <n v="43000"/>
    <n v="33798"/>
    <n v="52202"/>
    <n v="1"/>
  </r>
  <r>
    <x v="687"/>
    <n v="1"/>
    <m/>
    <m/>
    <s v="Caltran"/>
    <x v="0"/>
    <x v="7"/>
    <x v="2"/>
    <x v="9"/>
    <n v="57110"/>
    <n v="56645.648559000001"/>
    <n v="-8.1308254421291748E-3"/>
    <n v="-464.35144099999889"/>
    <n v="215622.26075877543"/>
    <e v="#N/A"/>
    <n v="688"/>
    <n v="57000"/>
    <n v="46375.833333333328"/>
    <n v="67624.166666666672"/>
    <n v="1"/>
  </r>
  <r>
    <x v="688"/>
    <n v="1"/>
    <m/>
    <m/>
    <s v="Caltran"/>
    <x v="0"/>
    <x v="1"/>
    <x v="2"/>
    <x v="8"/>
    <n v="70212"/>
    <n v="60622.053954999996"/>
    <n v="-0.13658557005924921"/>
    <n v="-9589.9460450000042"/>
    <n v="91967065.146011218"/>
    <e v="#N/A"/>
    <n v="689"/>
    <n v="70000"/>
    <n v="58660"/>
    <n v="81340"/>
    <n v="1"/>
  </r>
  <r>
    <x v="689"/>
    <n v="1"/>
    <m/>
    <m/>
    <s v="PeMS2016"/>
    <x v="0"/>
    <x v="7"/>
    <x v="2"/>
    <x v="8"/>
    <n v="60476"/>
    <n v="53067.735718000004"/>
    <n v="-0.12249924403068979"/>
    <n v="-7408.2642819999965"/>
    <n v="54882379.671956927"/>
    <e v="#N/A"/>
    <n v="690"/>
    <n v="60000"/>
    <n v="49200.000000000007"/>
    <n v="70800"/>
    <n v="1"/>
  </r>
  <r>
    <x v="690"/>
    <n v="1"/>
    <m/>
    <m/>
    <s v="Caltran"/>
    <x v="0"/>
    <x v="7"/>
    <x v="1"/>
    <x v="6"/>
    <n v="64932"/>
    <n v="57261.552857000002"/>
    <n v="-0.11813046175999509"/>
    <n v="-7670.4471429999976"/>
    <n v="58835759.373556823"/>
    <e v="#N/A"/>
    <n v="691"/>
    <n v="65000"/>
    <n v="53950"/>
    <n v="76050"/>
    <n v="1"/>
  </r>
  <r>
    <x v="691"/>
    <n v="1"/>
    <m/>
    <m/>
    <s v="PeMS2016"/>
    <x v="0"/>
    <x v="0"/>
    <x v="1"/>
    <x v="6"/>
    <n v="56930"/>
    <n v="49771.000001000008"/>
    <n v="-0.12575092216757411"/>
    <n v="-7158.9999989999924"/>
    <n v="51251280.985681891"/>
    <e v="#N/A"/>
    <n v="692"/>
    <n v="57000"/>
    <n v="46375.833333333328"/>
    <n v="67624.166666666672"/>
    <n v="1"/>
  </r>
  <r>
    <x v="692"/>
    <n v="1"/>
    <m/>
    <m/>
    <s v="Caltran"/>
    <x v="0"/>
    <x v="7"/>
    <x v="1"/>
    <x v="6"/>
    <n v="59399"/>
    <n v="52088.999147000002"/>
    <n v="-0.12306605924342162"/>
    <n v="-7310.0008529999977"/>
    <n v="53436112.470860697"/>
    <e v="#N/A"/>
    <n v="693"/>
    <n v="59000"/>
    <n v="48232.5"/>
    <n v="69767.5"/>
    <n v="1"/>
  </r>
  <r>
    <x v="693"/>
    <n v="1"/>
    <m/>
    <m/>
    <s v="PeMS2016"/>
    <x v="0"/>
    <x v="0"/>
    <x v="1"/>
    <x v="6"/>
    <n v="49729"/>
    <n v="43192.355591"/>
    <n v="-0.1314453218242877"/>
    <n v="-6536.6444090000005"/>
    <n v="42727720.129710965"/>
    <e v="#N/A"/>
    <n v="694"/>
    <n v="50000"/>
    <n v="40050"/>
    <n v="59950"/>
    <n v="1"/>
  </r>
  <r>
    <x v="694"/>
    <n v="1"/>
    <m/>
    <m/>
    <s v="Caltran"/>
    <x v="0"/>
    <x v="7"/>
    <x v="1"/>
    <x v="6"/>
    <n v="55066"/>
    <n v="53131.356688999993"/>
    <n v="-3.5133173119529459E-2"/>
    <n v="-1934.6433110000071"/>
    <n v="3742844.7407970703"/>
    <e v="#N/A"/>
    <n v="695"/>
    <n v="55000"/>
    <n v="44550"/>
    <n v="65450"/>
    <n v="1"/>
  </r>
  <r>
    <x v="695"/>
    <n v="1"/>
    <m/>
    <m/>
    <s v="PeMS2016"/>
    <x v="0"/>
    <x v="6"/>
    <x v="5"/>
    <x v="1"/>
    <n v="32687"/>
    <n v="26328.084778"/>
    <n v="-0.19453957909872421"/>
    <n v="-6358.9152219999996"/>
    <n v="40435802.800583303"/>
    <e v="#N/A"/>
    <n v="696"/>
    <n v="33000"/>
    <n v="25245"/>
    <n v="40754.999999999993"/>
    <n v="1"/>
  </r>
  <r>
    <x v="696"/>
    <n v="1"/>
    <m/>
    <m/>
    <s v="PeMS2016"/>
    <x v="0"/>
    <x v="5"/>
    <x v="5"/>
    <x v="1"/>
    <n v="39891"/>
    <n v="39451.684143999999"/>
    <n v="-1.1012906570404324E-2"/>
    <n v="-439.31585600000108"/>
    <n v="192998.42133301368"/>
    <e v="#N/A"/>
    <n v="697"/>
    <n v="40000"/>
    <n v="31240"/>
    <n v="48760"/>
    <n v="1"/>
  </r>
  <r>
    <x v="697"/>
    <n v="1"/>
    <m/>
    <m/>
    <s v="Caltran"/>
    <x v="0"/>
    <x v="0"/>
    <x v="5"/>
    <x v="1"/>
    <n v="44209"/>
    <n v="42307.389099"/>
    <n v="-4.3014112533646953E-2"/>
    <n v="-1901.610901"/>
    <n v="3616124.0188020319"/>
    <e v="#N/A"/>
    <n v="698"/>
    <n v="44000"/>
    <n v="34694"/>
    <n v="53306"/>
    <n v="1"/>
  </r>
  <r>
    <x v="698"/>
    <n v="1"/>
    <m/>
    <m/>
    <s v="PeMS2016"/>
    <x v="0"/>
    <x v="5"/>
    <x v="5"/>
    <x v="1"/>
    <n v="35357"/>
    <n v="35265.848938999996"/>
    <n v="-2.5780202223040227E-3"/>
    <n v="-91.15106100000412"/>
    <n v="8308.5159214264713"/>
    <e v="#N/A"/>
    <n v="699"/>
    <n v="35000"/>
    <n v="26985"/>
    <n v="43015"/>
    <n v="1"/>
  </r>
  <r>
    <x v="699"/>
    <n v="1"/>
    <m/>
    <m/>
    <s v="Caltran"/>
    <x v="0"/>
    <x v="0"/>
    <x v="5"/>
    <x v="1"/>
    <n v="41638"/>
    <n v="42504.120238999996"/>
    <n v="2.0801196959508106E-2"/>
    <n v="866.12023899999622"/>
    <n v="750164.26840541058"/>
    <e v="#N/A"/>
    <n v="700"/>
    <n v="42000"/>
    <n v="32953.666666666672"/>
    <n v="51046.333333333328"/>
    <n v="1"/>
  </r>
  <r>
    <x v="700"/>
    <n v="1"/>
    <m/>
    <m/>
    <s v="PeMS2016"/>
    <x v="0"/>
    <x v="5"/>
    <x v="5"/>
    <x v="1"/>
    <n v="34373"/>
    <n v="33328.720641999993"/>
    <n v="-3.038080347947536E-2"/>
    <n v="-1044.2793580000071"/>
    <n v="1090519.3775449069"/>
    <e v="#N/A"/>
    <n v="701"/>
    <n v="34000"/>
    <n v="26112"/>
    <n v="41888"/>
    <n v="1"/>
  </r>
  <r>
    <x v="701"/>
    <n v="1"/>
    <m/>
    <m/>
    <s v="Caltran"/>
    <x v="0"/>
    <x v="5"/>
    <x v="5"/>
    <x v="1"/>
    <n v="37676"/>
    <n v="36382.117858999998"/>
    <n v="-3.4342343693598121E-2"/>
    <n v="-1293.8821410000019"/>
    <n v="1674130.9947987488"/>
    <e v="#N/A"/>
    <n v="702"/>
    <n v="38000"/>
    <n v="29488"/>
    <n v="46512"/>
    <n v="1"/>
  </r>
  <r>
    <x v="702"/>
    <n v="1"/>
    <m/>
    <m/>
    <s v="PeMS2016"/>
    <x v="0"/>
    <x v="5"/>
    <x v="5"/>
    <x v="1"/>
    <n v="38813"/>
    <n v="36382.117858999998"/>
    <n v="-6.2630617087058527E-2"/>
    <n v="-2430.8821410000019"/>
    <n v="5909187.983432753"/>
    <e v="#N/A"/>
    <n v="703"/>
    <n v="39000"/>
    <n v="30361.5"/>
    <n v="47638.5"/>
    <n v="1"/>
  </r>
  <r>
    <x v="703"/>
    <n v="1"/>
    <m/>
    <m/>
    <s v="PeMS2016"/>
    <x v="0"/>
    <x v="5"/>
    <x v="5"/>
    <x v="1"/>
    <n v="32308"/>
    <n v="31087.118224999995"/>
    <n v="-3.7788837903924843E-2"/>
    <n v="-1220.8817750000053"/>
    <n v="1490552.3085271635"/>
    <e v="#N/A"/>
    <n v="704"/>
    <n v="32000"/>
    <n v="24426.666666666664"/>
    <n v="39573.333333333328"/>
    <n v="1"/>
  </r>
  <r>
    <x v="704"/>
    <n v="1"/>
    <m/>
    <m/>
    <s v="Caltran"/>
    <x v="0"/>
    <x v="0"/>
    <x v="5"/>
    <x v="1"/>
    <n v="38278"/>
    <n v="41523.233887000002"/>
    <n v="8.4780654344532191E-2"/>
    <n v="3245.2338870000021"/>
    <n v="10531542.981333142"/>
    <e v="#N/A"/>
    <n v="705"/>
    <n v="38000"/>
    <n v="29488"/>
    <n v="46512"/>
    <n v="1"/>
  </r>
  <r>
    <x v="705"/>
    <n v="1"/>
    <m/>
    <m/>
    <s v="PeMS2016"/>
    <x v="0"/>
    <x v="5"/>
    <x v="5"/>
    <x v="1"/>
    <n v="32157"/>
    <n v="36346.167847000004"/>
    <n v="0.13027234651864306"/>
    <n v="4189.1678470000043"/>
    <n v="17549127.250338651"/>
    <e v="#N/A"/>
    <n v="706"/>
    <n v="32000"/>
    <n v="24426.666666666664"/>
    <n v="39573.333333333328"/>
    <n v="1"/>
  </r>
  <r>
    <x v="706"/>
    <n v="1"/>
    <m/>
    <m/>
    <s v="PeMS2016"/>
    <x v="0"/>
    <x v="6"/>
    <x v="5"/>
    <x v="1"/>
    <n v="31454"/>
    <n v="28646.955994000004"/>
    <n v="-8.9242830991288713E-2"/>
    <n v="-2807.0440059999964"/>
    <n v="7879496.0516205076"/>
    <e v="#N/A"/>
    <n v="707"/>
    <n v="31000"/>
    <n v="23591"/>
    <n v="38408.999999999993"/>
    <n v="1"/>
  </r>
  <r>
    <x v="707"/>
    <n v="1"/>
    <m/>
    <m/>
    <s v="PeMS2016"/>
    <x v="0"/>
    <x v="5"/>
    <x v="5"/>
    <x v="1"/>
    <n v="34858"/>
    <n v="32963.433532000003"/>
    <n v="-5.4350980205404742E-2"/>
    <n v="-1894.5664679999973"/>
    <n v="3589382.1016699844"/>
    <e v="#N/A"/>
    <n v="708"/>
    <n v="35000"/>
    <n v="26985"/>
    <n v="43015"/>
    <n v="1"/>
  </r>
  <r>
    <x v="708"/>
    <n v="1"/>
    <m/>
    <m/>
    <s v="Caltran"/>
    <x v="0"/>
    <x v="5"/>
    <x v="0"/>
    <x v="7"/>
    <n v="37462"/>
    <n v="38902.456787000003"/>
    <n v="3.8451144813411053E-2"/>
    <n v="1440.4567870000028"/>
    <n v="2074915.7552143715"/>
    <e v="#N/A"/>
    <n v="709"/>
    <n v="37000"/>
    <n v="28660.611111111113"/>
    <n v="45339.388888888891"/>
    <n v="1"/>
  </r>
  <r>
    <x v="709"/>
    <n v="1"/>
    <m/>
    <m/>
    <s v="Caltran"/>
    <x v="0"/>
    <x v="1"/>
    <x v="0"/>
    <x v="7"/>
    <n v="53462"/>
    <n v="64972.508055999999"/>
    <n v="0.21530260850697691"/>
    <n v="11510.508055999999"/>
    <n v="132491795.70724086"/>
    <e v="#N/A"/>
    <n v="710"/>
    <n v="53000"/>
    <n v="42665"/>
    <n v="63335"/>
    <n v="0"/>
  </r>
  <r>
    <x v="710"/>
    <n v="1"/>
    <m/>
    <m/>
    <s v="Caltran"/>
    <x v="0"/>
    <x v="0"/>
    <x v="1"/>
    <x v="15"/>
    <n v="42960"/>
    <n v="43799.091675999996"/>
    <n v="1.9531929143389082E-2"/>
    <n v="839.09167599999637"/>
    <n v="704074.84073248284"/>
    <e v="#N/A"/>
    <n v="711"/>
    <n v="43000"/>
    <n v="33798"/>
    <n v="52202"/>
    <n v="1"/>
  </r>
  <r>
    <x v="711"/>
    <n v="1"/>
    <m/>
    <m/>
    <s v="PeMS2016"/>
    <x v="0"/>
    <x v="1"/>
    <x v="4"/>
    <x v="5"/>
    <n v="69579"/>
    <n v="60616.046143"/>
    <n v="-0.12881693983816955"/>
    <n v="-8962.9538570000004"/>
    <n v="80334541.84271118"/>
    <e v="#N/A"/>
    <n v="712"/>
    <n v="70000"/>
    <n v="58660"/>
    <n v="81340"/>
    <n v="1"/>
  </r>
  <r>
    <x v="712"/>
    <n v="1"/>
    <m/>
    <m/>
    <s v="PeMS2016"/>
    <x v="0"/>
    <x v="7"/>
    <x v="4"/>
    <x v="5"/>
    <n v="55866"/>
    <n v="54338.020019000003"/>
    <n v="-2.7350803368775267E-2"/>
    <n v="-1527.9799809999968"/>
    <n v="2334722.8223367506"/>
    <e v="#N/A"/>
    <n v="713"/>
    <n v="56000"/>
    <n v="45453.333333333336"/>
    <n v="66546.666666666657"/>
    <n v="1"/>
  </r>
  <r>
    <x v="713"/>
    <n v="1"/>
    <m/>
    <m/>
    <s v="Caltran"/>
    <x v="0"/>
    <x v="7"/>
    <x v="4"/>
    <x v="5"/>
    <n v="63736"/>
    <n v="58454.567872000007"/>
    <n v="-8.2864191791138353E-2"/>
    <n v="-5281.4321279999931"/>
    <n v="27893525.322670534"/>
    <e v="#N/A"/>
    <n v="714"/>
    <n v="64000"/>
    <n v="52960"/>
    <n v="75039.999999999985"/>
    <n v="1"/>
  </r>
  <r>
    <x v="714"/>
    <n v="1"/>
    <m/>
    <m/>
    <s v="PeMS2016"/>
    <x v="0"/>
    <x v="7"/>
    <x v="4"/>
    <x v="5"/>
    <n v="54153"/>
    <n v="50941.616211"/>
    <n v="-5.9302047698188476E-2"/>
    <n v="-3211.3837889999995"/>
    <n v="10312985.840251993"/>
    <e v="#N/A"/>
    <n v="715"/>
    <n v="54000"/>
    <n v="43605"/>
    <n v="64394.999999999993"/>
    <n v="1"/>
  </r>
  <r>
    <x v="715"/>
    <n v="1"/>
    <m/>
    <m/>
    <s v="Caltran"/>
    <x v="0"/>
    <x v="1"/>
    <x v="4"/>
    <x v="5"/>
    <n v="72382"/>
    <n v="63573.535155999998"/>
    <n v="-0.12169413450857947"/>
    <n v="-8808.4648440000019"/>
    <n v="77589052.907983974"/>
    <e v="#N/A"/>
    <n v="716"/>
    <n v="72000"/>
    <n v="60544"/>
    <n v="83456"/>
    <n v="1"/>
  </r>
  <r>
    <x v="716"/>
    <n v="1"/>
    <m/>
    <m/>
    <s v="PeMS2016"/>
    <x v="0"/>
    <x v="7"/>
    <x v="4"/>
    <x v="5"/>
    <n v="55236"/>
    <n v="56250.961427000002"/>
    <n v="1.8374998678398091E-2"/>
    <n v="1014.961427000002"/>
    <n v="1030146.6982978804"/>
    <e v="#N/A"/>
    <n v="717"/>
    <n v="55000"/>
    <n v="44550"/>
    <n v="65450"/>
    <n v="1"/>
  </r>
  <r>
    <x v="717"/>
    <n v="1"/>
    <m/>
    <m/>
    <s v="PeMS2016"/>
    <x v="0"/>
    <x v="0"/>
    <x v="4"/>
    <x v="5"/>
    <n v="53613"/>
    <n v="49913.253905999998"/>
    <n v="-6.9008376587767928E-2"/>
    <n v="-3699.7460940000019"/>
    <n v="13688121.160068272"/>
    <e v="#N/A"/>
    <n v="718"/>
    <n v="54000"/>
    <n v="43605"/>
    <n v="64394.999999999993"/>
    <n v="1"/>
  </r>
  <r>
    <x v="718"/>
    <n v="1"/>
    <m/>
    <m/>
    <s v="PeMS2016"/>
    <x v="0"/>
    <x v="7"/>
    <x v="4"/>
    <x v="4"/>
    <n v="54939"/>
    <n v="52036.995116999999"/>
    <n v="-5.2822309889149821E-2"/>
    <n v="-2902.0048830000014"/>
    <n v="8421632.3409558516"/>
    <e v="#N/A"/>
    <n v="719"/>
    <n v="55000"/>
    <n v="44550"/>
    <n v="65450"/>
    <n v="1"/>
  </r>
  <r>
    <x v="719"/>
    <n v="1"/>
    <m/>
    <m/>
    <s v="Caltran"/>
    <x v="0"/>
    <x v="1"/>
    <x v="3"/>
    <x v="4"/>
    <n v="69059"/>
    <n v="65155.948730000004"/>
    <n v="-5.6517633762435016E-2"/>
    <n v="-3903.0512699999963"/>
    <n v="15233809.216248583"/>
    <e v="#N/A"/>
    <n v="720"/>
    <n v="69000"/>
    <n v="57684"/>
    <n v="80316"/>
    <n v="1"/>
  </r>
  <r>
    <x v="720"/>
    <n v="1"/>
    <m/>
    <m/>
    <s v="PeMS2016"/>
    <x v="0"/>
    <x v="7"/>
    <x v="3"/>
    <x v="4"/>
    <n v="50628"/>
    <n v="53251.890138000002"/>
    <n v="5.1826857430670836E-2"/>
    <n v="2623.8901380000025"/>
    <n v="6884799.4562936723"/>
    <e v="#N/A"/>
    <n v="721"/>
    <n v="51000"/>
    <n v="40919"/>
    <n v="61081"/>
    <n v="1"/>
  </r>
  <r>
    <x v="721"/>
    <n v="1"/>
    <m/>
    <m/>
    <s v="PeMS2016"/>
    <x v="0"/>
    <x v="1"/>
    <x v="3"/>
    <x v="4"/>
    <n v="57274"/>
    <n v="61706.901856000004"/>
    <n v="7.7398153717219031E-2"/>
    <n v="4432.901856000004"/>
    <n v="19650618.864928279"/>
    <e v="#N/A"/>
    <n v="722"/>
    <n v="57000"/>
    <n v="46375.833333333328"/>
    <n v="67624.166666666672"/>
    <n v="1"/>
  </r>
  <r>
    <x v="722"/>
    <n v="1"/>
    <m/>
    <m/>
    <s v="PeMS2016"/>
    <x v="0"/>
    <x v="1"/>
    <x v="3"/>
    <x v="4"/>
    <n v="68789"/>
    <n v="66143.333495999992"/>
    <n v="-3.8460604224512807E-2"/>
    <n v="-2645.666504000008"/>
    <n v="6999551.2503876239"/>
    <e v="#N/A"/>
    <n v="723"/>
    <n v="69000"/>
    <n v="57684"/>
    <n v="80316"/>
    <n v="1"/>
  </r>
  <r>
    <x v="723"/>
    <n v="1"/>
    <m/>
    <m/>
    <s v="PeMS2016"/>
    <x v="0"/>
    <x v="1"/>
    <x v="3"/>
    <x v="4"/>
    <n v="58203"/>
    <n v="62684.971191999997"/>
    <n v="7.7005844922082956E-2"/>
    <n v="4481.9711919999972"/>
    <n v="20088065.765917875"/>
    <e v="#N/A"/>
    <n v="724"/>
    <n v="58000"/>
    <n v="47270"/>
    <n v="68730"/>
    <n v="1"/>
  </r>
  <r>
    <x v="724"/>
    <n v="1"/>
    <m/>
    <m/>
    <s v="Caltran"/>
    <x v="0"/>
    <x v="2"/>
    <x v="3"/>
    <x v="3"/>
    <n v="67828"/>
    <n v="79864.221191000004"/>
    <n v="0.17745210224391106"/>
    <n v="12036.221191000004"/>
    <n v="144870620.55867755"/>
    <e v="#N/A"/>
    <n v="725"/>
    <n v="68000"/>
    <n v="56712"/>
    <n v="79288"/>
    <n v="0"/>
  </r>
  <r>
    <x v="725"/>
    <n v="1"/>
    <m/>
    <m/>
    <s v="PeMS2016"/>
    <x v="0"/>
    <x v="2"/>
    <x v="3"/>
    <x v="3"/>
    <n v="63050"/>
    <n v="70921.72119099999"/>
    <n v="0.12484886900872305"/>
    <n v="7871.7211909999896"/>
    <n v="61963994.508838296"/>
    <e v="#N/A"/>
    <n v="726"/>
    <n v="63000"/>
    <n v="51975"/>
    <n v="74025"/>
    <n v="1"/>
  </r>
  <r>
    <x v="726"/>
    <n v="1"/>
    <m/>
    <m/>
    <s v="Caltran"/>
    <x v="0"/>
    <x v="3"/>
    <x v="3"/>
    <x v="3"/>
    <n v="72061"/>
    <n v="83241.574705999999"/>
    <n v="0.1551543096265664"/>
    <n v="11180.574705999999"/>
    <n v="125005250.75644697"/>
    <e v="#N/A"/>
    <n v="727"/>
    <n v="72000"/>
    <n v="60544"/>
    <n v="83456"/>
    <n v="1"/>
  </r>
  <r>
    <x v="727"/>
    <n v="1"/>
    <m/>
    <m/>
    <s v="PeMS2016"/>
    <x v="0"/>
    <x v="2"/>
    <x v="3"/>
    <x v="3"/>
    <n v="61707"/>
    <n v="72595.742677000002"/>
    <n v="0.17645879198470182"/>
    <n v="10888.742677000002"/>
    <n v="118564717.08592117"/>
    <e v="#N/A"/>
    <n v="728"/>
    <n v="62000"/>
    <n v="51063.888888888883"/>
    <n v="72936.111111111109"/>
    <n v="1"/>
  </r>
  <r>
    <x v="728"/>
    <n v="1"/>
    <m/>
    <m/>
    <s v="PeMS2016"/>
    <x v="0"/>
    <x v="2"/>
    <x v="3"/>
    <x v="3"/>
    <n v="70277"/>
    <n v="75163.379883000001"/>
    <n v="6.9530285626876465E-2"/>
    <n v="4886.3798830000014"/>
    <n v="23876708.360987108"/>
    <e v="#N/A"/>
    <n v="729"/>
    <n v="70000"/>
    <n v="58660"/>
    <n v="81340"/>
    <n v="1"/>
  </r>
  <r>
    <x v="729"/>
    <n v="1"/>
    <m/>
    <m/>
    <s v="PeMS2016"/>
    <x v="0"/>
    <x v="3"/>
    <x v="3"/>
    <x v="3"/>
    <n v="73188"/>
    <n v="81504.338379000008"/>
    <n v="0.11362980787834087"/>
    <n v="8316.338379000008"/>
    <n v="69161484.034028485"/>
    <e v="#N/A"/>
    <n v="730"/>
    <n v="73000"/>
    <n v="61466"/>
    <n v="84534"/>
    <n v="1"/>
  </r>
  <r>
    <x v="730"/>
    <n v="1"/>
    <m/>
    <m/>
    <s v="PeMS2016"/>
    <x v="0"/>
    <x v="3"/>
    <x v="3"/>
    <x v="3"/>
    <n v="70985"/>
    <n v="89242.548340000008"/>
    <n v="0.2572029068112982"/>
    <n v="18257.548340000008"/>
    <n v="333338071.38743705"/>
    <e v="#N/A"/>
    <n v="731"/>
    <n v="71000"/>
    <n v="59592.666666666664"/>
    <n v="82407.333333333343"/>
    <n v="0"/>
  </r>
  <r>
    <x v="731"/>
    <n v="1"/>
    <m/>
    <m/>
    <s v="PeMS2016"/>
    <x v="0"/>
    <x v="3"/>
    <x v="3"/>
    <x v="3"/>
    <n v="76592"/>
    <n v="84515.330077999999"/>
    <n v="0.10344853350219352"/>
    <n v="7923.330077999999"/>
    <n v="62779159.52493947"/>
    <e v="#N/A"/>
    <n v="732"/>
    <n v="77000"/>
    <n v="65351.611111111109"/>
    <n v="88648.388888888891"/>
    <n v="1"/>
  </r>
  <r>
    <x v="732"/>
    <n v="1"/>
    <m/>
    <m/>
    <s v="PeMS2016"/>
    <x v="0"/>
    <x v="4"/>
    <x v="3"/>
    <x v="3"/>
    <n v="91699"/>
    <n v="95406.507812000011"/>
    <n v="4.0431278552656158E-2"/>
    <n v="3707.5078120000107"/>
    <n v="13745614.176041108"/>
    <e v="#N/A"/>
    <n v="733"/>
    <n v="92000"/>
    <n v="79355.111111111109"/>
    <n v="104644.88888888889"/>
    <n v="1"/>
  </r>
  <r>
    <x v="733"/>
    <n v="1"/>
    <m/>
    <m/>
    <s v="PeMS2016"/>
    <x v="0"/>
    <x v="0"/>
    <x v="3"/>
    <x v="2"/>
    <n v="40304"/>
    <n v="41508.326173000001"/>
    <n v="2.9881058282056339E-2"/>
    <n v="1204.3261730000013"/>
    <n v="1450401.5309728291"/>
    <e v="#N/A"/>
    <n v="734"/>
    <n v="40000"/>
    <n v="31240"/>
    <n v="48760"/>
    <n v="1"/>
  </r>
  <r>
    <x v="734"/>
    <n v="1"/>
    <m/>
    <m/>
    <s v="Caltran"/>
    <x v="0"/>
    <x v="6"/>
    <x v="2"/>
    <x v="1"/>
    <n v="29656"/>
    <n v="27012.852721999996"/>
    <n v="-8.9126897693552865E-2"/>
    <n v="-2643.147278000004"/>
    <n v="6986227.5331988307"/>
    <e v="#N/A"/>
    <n v="735"/>
    <n v="30000"/>
    <n v="22770"/>
    <n v="37230"/>
    <n v="1"/>
  </r>
  <r>
    <x v="735"/>
    <n v="1"/>
    <m/>
    <m/>
    <s v="PeMS2016"/>
    <x v="0"/>
    <x v="10"/>
    <x v="2"/>
    <x v="1"/>
    <n v="14989"/>
    <n v="19265.899047999999"/>
    <n v="0.28533584948962565"/>
    <n v="4276.8990479999993"/>
    <n v="18291865.4667833"/>
    <e v="#N/A"/>
    <n v="736"/>
    <n v="15000"/>
    <n v="10455.000000000002"/>
    <n v="19545"/>
    <n v="1"/>
  </r>
  <r>
    <x v="736"/>
    <n v="1"/>
    <m/>
    <m/>
    <s v="Caltran"/>
    <x v="0"/>
    <x v="7"/>
    <x v="2"/>
    <x v="1"/>
    <n v="40484"/>
    <n v="53012.694581000003"/>
    <n v="0.30947274431874328"/>
    <n v="12528.694581000003"/>
    <n v="156968187.90397885"/>
    <e v="#N/A"/>
    <n v="737"/>
    <n v="40000"/>
    <n v="31240"/>
    <n v="48760"/>
    <n v="0"/>
  </r>
  <r>
    <x v="737"/>
    <n v="1"/>
    <m/>
    <m/>
    <s v="PeMS2016"/>
    <x v="0"/>
    <x v="0"/>
    <x v="2"/>
    <x v="1"/>
    <n v="40671"/>
    <n v="48341.449462999997"/>
    <n v="0.18859751328956742"/>
    <n v="7670.4494629999972"/>
    <n v="58835794.964436948"/>
    <e v="#N/A"/>
    <n v="738"/>
    <n v="41000"/>
    <n v="32089.333333333332"/>
    <n v="49910.666666666672"/>
    <n v="1"/>
  </r>
  <r>
    <x v="738"/>
    <n v="1"/>
    <m/>
    <m/>
    <s v="PeMS2016"/>
    <x v="0"/>
    <x v="0"/>
    <x v="2"/>
    <x v="1"/>
    <n v="31643"/>
    <n v="42740.978515000003"/>
    <n v="0.35072459991151295"/>
    <n v="11097.978515000003"/>
    <n v="123165127.11940166"/>
    <e v="#N/A"/>
    <n v="739"/>
    <n v="32000"/>
    <n v="24426.666666666664"/>
    <n v="39573.333333333328"/>
    <n v="0"/>
  </r>
  <r>
    <x v="739"/>
    <n v="1"/>
    <m/>
    <m/>
    <s v="PeMS2016"/>
    <x v="0"/>
    <x v="5"/>
    <x v="2"/>
    <x v="1"/>
    <n v="29381"/>
    <n v="34610.914427999996"/>
    <n v="0.17800328198495619"/>
    <n v="5229.9144279999964"/>
    <n v="27352004.924202528"/>
    <e v="#N/A"/>
    <n v="740"/>
    <n v="29000"/>
    <n v="21924"/>
    <n v="36076"/>
    <n v="1"/>
  </r>
  <r>
    <x v="740"/>
    <n v="1"/>
    <m/>
    <m/>
    <s v="PeMS2016"/>
    <x v="0"/>
    <x v="2"/>
    <x v="1"/>
    <x v="1"/>
    <n v="67832"/>
    <n v="73445.380615999995"/>
    <n v="8.2754166411133312E-2"/>
    <n v="5613.3806159999949"/>
    <n v="31510041.940084483"/>
    <e v="#N/A"/>
    <n v="741"/>
    <n v="68000"/>
    <n v="56712"/>
    <n v="79288"/>
    <n v="1"/>
  </r>
  <r>
    <x v="741"/>
    <n v="1"/>
    <m/>
    <m/>
    <s v="PeMS2016"/>
    <x v="0"/>
    <x v="2"/>
    <x v="1"/>
    <x v="1"/>
    <n v="72071"/>
    <n v="76956.469727000003"/>
    <n v="6.7786900792274229E-2"/>
    <n v="4885.4697270000033"/>
    <n v="23867814.453433488"/>
    <e v="#N/A"/>
    <n v="742"/>
    <n v="72000"/>
    <n v="60544"/>
    <n v="83456"/>
    <n v="1"/>
  </r>
  <r>
    <x v="742"/>
    <n v="1"/>
    <m/>
    <m/>
    <s v="PeMS2016"/>
    <x v="0"/>
    <x v="3"/>
    <x v="1"/>
    <x v="1"/>
    <n v="80711"/>
    <n v="86233.886352999994"/>
    <n v="6.8427926218235458E-2"/>
    <n v="5522.8863529999944"/>
    <n v="30502273.66815358"/>
    <e v="#N/A"/>
    <n v="743"/>
    <n v="81000"/>
    <n v="69201"/>
    <n v="92799"/>
    <n v="1"/>
  </r>
  <r>
    <x v="743"/>
    <n v="1"/>
    <m/>
    <m/>
    <s v="PeMS2016"/>
    <x v="0"/>
    <x v="3"/>
    <x v="1"/>
    <x v="1"/>
    <n v="80376"/>
    <n v="86233.886352999994"/>
    <n v="7.2881038531402265E-2"/>
    <n v="5857.8863529999944"/>
    <n v="34314832.524663575"/>
    <e v="#N/A"/>
    <n v="744"/>
    <n v="80000"/>
    <n v="68240"/>
    <n v="91760"/>
    <n v="1"/>
  </r>
  <r>
    <x v="744"/>
    <n v="1"/>
    <m/>
    <m/>
    <s v="PeMS2016"/>
    <x v="0"/>
    <x v="1"/>
    <x v="1"/>
    <x v="1"/>
    <n v="60594"/>
    <n v="63427.707031999998"/>
    <n v="4.6765472356999016E-2"/>
    <n v="2833.7070319999984"/>
    <n v="8029895.5432062401"/>
    <e v="#N/A"/>
    <n v="745"/>
    <n v="61000"/>
    <n v="50121.666666666664"/>
    <n v="71878.333333333328"/>
    <n v="1"/>
  </r>
  <r>
    <x v="745"/>
    <n v="1"/>
    <m/>
    <m/>
    <s v="PeMS2016"/>
    <x v="0"/>
    <x v="7"/>
    <x v="1"/>
    <x v="1"/>
    <n v="65558"/>
    <n v="58094.402587000004"/>
    <n v="-0.11384724080966468"/>
    <n v="-7463.5974129999959"/>
    <n v="55705286.343340233"/>
    <e v="#N/A"/>
    <n v="746"/>
    <n v="66000"/>
    <n v="54867.999999999993"/>
    <n v="77132"/>
    <n v="1"/>
  </r>
  <r>
    <x v="746"/>
    <n v="1"/>
    <m/>
    <m/>
    <s v="PeMS2016"/>
    <x v="0"/>
    <x v="8"/>
    <x v="1"/>
    <x v="1"/>
    <n v="103032"/>
    <n v="105576.33422799999"/>
    <n v="2.4694601948908934E-2"/>
    <n v="2544.3342279999924"/>
    <n v="6473636.6637723176"/>
    <e v="#N/A"/>
    <n v="747"/>
    <n v="103000"/>
    <n v="89153.857142857189"/>
    <n v="116846.1428571428"/>
    <n v="1"/>
  </r>
  <r>
    <x v="747"/>
    <n v="1"/>
    <m/>
    <m/>
    <s v="PeMS2016"/>
    <x v="0"/>
    <x v="3"/>
    <x v="1"/>
    <x v="1"/>
    <n v="87766"/>
    <n v="88385.838134000005"/>
    <n v="7.0623947086572159E-3"/>
    <n v="619.83813400000508"/>
    <n v="384199.31236060825"/>
    <e v="#N/A"/>
    <n v="748"/>
    <n v="88000"/>
    <n v="75768"/>
    <n v="100232"/>
    <n v="1"/>
  </r>
  <r>
    <x v="748"/>
    <n v="1"/>
    <m/>
    <m/>
    <s v="Caltran"/>
    <x v="0"/>
    <x v="4"/>
    <x v="1"/>
    <x v="1"/>
    <n v="92082"/>
    <n v="92664.511597000004"/>
    <n v="6.3260093938011241E-3"/>
    <n v="582.51159700000426"/>
    <n v="339319.76063949539"/>
    <e v="#N/A"/>
    <n v="749"/>
    <n v="92000"/>
    <n v="79355.111111111109"/>
    <n v="104644.88888888889"/>
    <n v="1"/>
  </r>
  <r>
    <x v="749"/>
    <n v="1"/>
    <m/>
    <m/>
    <s v="PeMS2016"/>
    <x v="0"/>
    <x v="3"/>
    <x v="1"/>
    <x v="1"/>
    <n v="90365"/>
    <n v="87473.343750999993"/>
    <n v="-3.199973716593818E-2"/>
    <n v="-2891.6562490000069"/>
    <n v="8361675.8623807905"/>
    <e v="#N/A"/>
    <n v="750"/>
    <n v="90000"/>
    <n v="77580"/>
    <n v="102419.99999999999"/>
    <n v="1"/>
  </r>
  <r>
    <x v="750"/>
    <n v="1"/>
    <m/>
    <m/>
    <s v="PeMS2016"/>
    <x v="0"/>
    <x v="2"/>
    <x v="1"/>
    <x v="1"/>
    <n v="71673"/>
    <n v="78189.810303999999"/>
    <n v="9.092420163799475E-2"/>
    <n v="6516.8103039999987"/>
    <n v="42468816.538320556"/>
    <e v="#N/A"/>
    <n v="751"/>
    <n v="72000"/>
    <n v="60544"/>
    <n v="83456"/>
    <n v="1"/>
  </r>
  <r>
    <x v="751"/>
    <n v="1"/>
    <m/>
    <m/>
    <s v="PeMS2016"/>
    <x v="0"/>
    <x v="7"/>
    <x v="0"/>
    <x v="0"/>
    <n v="61102"/>
    <n v="58823.560424999996"/>
    <n v="-3.7289116150044266E-2"/>
    <n v="-2278.439575000004"/>
    <n v="5191286.8969261991"/>
    <e v="#N/A"/>
    <n v="752"/>
    <n v="61000"/>
    <n v="50121.666666666664"/>
    <n v="71878.333333333328"/>
    <n v="1"/>
  </r>
  <r>
    <x v="752"/>
    <n v="1"/>
    <m/>
    <m/>
    <s v="Caltran"/>
    <x v="0"/>
    <x v="2"/>
    <x v="0"/>
    <x v="0"/>
    <n v="72360"/>
    <n v="72454.075683999996"/>
    <n v="1.3001061912658596E-3"/>
    <n v="94.075683999995817"/>
    <n v="8850.2343200670693"/>
    <e v="#N/A"/>
    <n v="753"/>
    <n v="72000"/>
    <n v="60544"/>
    <n v="83456"/>
    <n v="1"/>
  </r>
  <r>
    <x v="753"/>
    <n v="1"/>
    <m/>
    <m/>
    <s v="PeMS2016"/>
    <x v="0"/>
    <x v="1"/>
    <x v="0"/>
    <x v="0"/>
    <n v="67837"/>
    <n v="65157.327027000007"/>
    <n v="-3.9501643247785045E-2"/>
    <n v="-2679.6729729999934"/>
    <n v="7180647.242226623"/>
    <e v="#N/A"/>
    <n v="754"/>
    <n v="68000"/>
    <n v="56712"/>
    <n v="79288"/>
    <n v="1"/>
  </r>
  <r>
    <x v="754"/>
    <n v="1"/>
    <m/>
    <m/>
    <s v="Caltran"/>
    <x v="0"/>
    <x v="2"/>
    <x v="0"/>
    <x v="0"/>
    <n v="74942"/>
    <n v="74792.857300000003"/>
    <n v="-1.9901083504576533E-3"/>
    <n v="-149.14269999999669"/>
    <n v="22243.544963289012"/>
    <e v="#N/A"/>
    <n v="755"/>
    <n v="75000"/>
    <n v="63450"/>
    <n v="86550"/>
    <n v="1"/>
  </r>
  <r>
    <x v="755"/>
    <n v="1"/>
    <m/>
    <m/>
    <s v="PeMS2016"/>
    <x v="0"/>
    <x v="5"/>
    <x v="0"/>
    <x v="0"/>
    <n v="31928"/>
    <n v="36970.429687000003"/>
    <n v="0.15793127308318722"/>
    <n v="5042.4296870000035"/>
    <n v="25426097.148338951"/>
    <e v="#N/A"/>
    <n v="756"/>
    <n v="32000"/>
    <n v="24426.666666666664"/>
    <n v="39573.333333333328"/>
    <n v="1"/>
  </r>
  <r>
    <x v="756"/>
    <n v="1"/>
    <m/>
    <m/>
    <s v="Caltran"/>
    <x v="0"/>
    <x v="6"/>
    <x v="0"/>
    <x v="6"/>
    <n v="30556"/>
    <n v="27043.245178999998"/>
    <n v="-0.11496121288781258"/>
    <n v="-3512.7548210000023"/>
    <n v="12339446.432458758"/>
    <e v="#N/A"/>
    <n v="757"/>
    <n v="31000"/>
    <n v="23591"/>
    <n v="38408.999999999993"/>
    <n v="1"/>
  </r>
  <r>
    <x v="757"/>
    <n v="8"/>
    <n v="1"/>
    <n v="1"/>
    <s v="Caltran   "/>
    <x v="1"/>
    <x v="9"/>
    <x v="1"/>
    <x v="1"/>
    <n v="11163"/>
    <n v="7725.998779999999"/>
    <n v="-0.30789225297859013"/>
    <n v="-3437.001220000001"/>
    <n v="11812977.386281496"/>
    <e v="#N/A"/>
    <n v="759"/>
    <n v="11000"/>
    <n v="7259.9999999999991"/>
    <n v="14740"/>
    <n v="1"/>
  </r>
  <r>
    <x v="758"/>
    <n v="8"/>
    <n v="1"/>
    <n v="1"/>
    <s v="Caltran   "/>
    <x v="1"/>
    <x v="10"/>
    <x v="5"/>
    <x v="1"/>
    <n v="13090"/>
    <n v="14822.858123"/>
    <n v="0.13238029969442322"/>
    <n v="1732.858123"/>
    <n v="3002797.274447083"/>
    <e v="#N/A"/>
    <n v="760"/>
    <n v="13000"/>
    <n v="8775"/>
    <n v="17225"/>
    <n v="1"/>
  </r>
  <r>
    <x v="759"/>
    <n v="8"/>
    <n v="1"/>
    <n v="1"/>
    <s v="Caltran   "/>
    <x v="1"/>
    <x v="6"/>
    <x v="5"/>
    <x v="1"/>
    <n v="13259"/>
    <n v="26754.791930000003"/>
    <n v="1.0178589584433215"/>
    <n v="13495.791930000003"/>
    <n v="182136399.81785321"/>
    <e v="#N/A"/>
    <n v="761"/>
    <n v="13000"/>
    <n v="8775"/>
    <n v="17225"/>
    <n v="0"/>
  </r>
  <r>
    <x v="760"/>
    <n v="8"/>
    <n v="1"/>
    <n v="1"/>
    <s v="Caltran   "/>
    <x v="1"/>
    <x v="10"/>
    <x v="5"/>
    <x v="1"/>
    <n v="14551"/>
    <n v="10737.340544000001"/>
    <n v="-0.26208916610542232"/>
    <n v="-3813.6594559999994"/>
    <n v="14543998.446338212"/>
    <e v="#N/A"/>
    <n v="762"/>
    <n v="15000"/>
    <n v="10455.000000000002"/>
    <n v="19545"/>
    <n v="1"/>
  </r>
  <r>
    <x v="761"/>
    <n v="8"/>
    <n v="1"/>
    <n v="1"/>
    <s v="Caltran   "/>
    <x v="1"/>
    <x v="10"/>
    <x v="0"/>
    <x v="10"/>
    <n v="14571"/>
    <n v="10113.432556"/>
    <n v="-0.30592048891634072"/>
    <n v="-4457.5674440000003"/>
    <n v="19869907.517808694"/>
    <e v="#N/A"/>
    <n v="763"/>
    <n v="15000"/>
    <n v="10455.000000000002"/>
    <n v="19545"/>
    <n v="0"/>
  </r>
  <r>
    <x v="762"/>
    <n v="8"/>
    <n v="1"/>
    <n v="1"/>
    <s v="Caltran   "/>
    <x v="1"/>
    <x v="5"/>
    <x v="1"/>
    <x v="1"/>
    <n v="15800"/>
    <n v="32013.720704000003"/>
    <n v="1.0261848546835446"/>
    <n v="16213.720704000003"/>
    <n v="262884739.06731835"/>
    <e v="#N/A"/>
    <n v="764"/>
    <n v="16000"/>
    <n v="11296"/>
    <n v="20704"/>
    <n v="0"/>
  </r>
  <r>
    <x v="763"/>
    <n v="8"/>
    <n v="1"/>
    <n v="1"/>
    <s v="Caltran   "/>
    <x v="1"/>
    <x v="10"/>
    <x v="1"/>
    <x v="1"/>
    <n v="16072"/>
    <n v="15313.106781000002"/>
    <n v="-4.7218343641114879E-2"/>
    <n v="-758.89321899999777"/>
    <n v="575918.91784417862"/>
    <e v="#N/A"/>
    <n v="765"/>
    <n v="16000"/>
    <n v="11296"/>
    <n v="20704"/>
    <n v="1"/>
  </r>
  <r>
    <x v="764"/>
    <n v="8"/>
    <n v="1"/>
    <n v="1"/>
    <s v="Caltran   "/>
    <x v="1"/>
    <x v="10"/>
    <x v="0"/>
    <x v="0"/>
    <n v="17273"/>
    <n v="10580.669006"/>
    <n v="-0.38744462421119663"/>
    <n v="-6692.3309939999999"/>
    <n v="44787294.13325303"/>
    <e v="#N/A"/>
    <n v="766"/>
    <n v="17000"/>
    <n v="12070"/>
    <n v="21930"/>
    <n v="0"/>
  </r>
  <r>
    <x v="765"/>
    <n v="8"/>
    <n v="1"/>
    <n v="1"/>
    <s v="Caltran   "/>
    <x v="1"/>
    <x v="10"/>
    <x v="1"/>
    <x v="1"/>
    <n v="18051"/>
    <n v="18572.090088999998"/>
    <n v="2.8867657692094539E-2"/>
    <n v="521.09008899999753"/>
    <n v="271534.88085402537"/>
    <e v="#N/A"/>
    <n v="767"/>
    <n v="18000"/>
    <n v="12852"/>
    <n v="23148"/>
    <n v="1"/>
  </r>
  <r>
    <x v="766"/>
    <n v="8"/>
    <n v="1"/>
    <n v="1"/>
    <s v="Caltran   "/>
    <x v="1"/>
    <x v="10"/>
    <x v="0"/>
    <x v="0"/>
    <n v="19519"/>
    <n v="11282.167906999999"/>
    <n v="-0.42199047558788882"/>
    <n v="-8236.8320930000009"/>
    <n v="67845402.928274781"/>
    <e v="#N/A"/>
    <n v="768"/>
    <n v="20000"/>
    <n v="14500"/>
    <n v="25500"/>
    <n v="0"/>
  </r>
  <r>
    <x v="767"/>
    <n v="8"/>
    <n v="1"/>
    <n v="1"/>
    <s v="Caltran   "/>
    <x v="1"/>
    <x v="0"/>
    <x v="1"/>
    <x v="1"/>
    <n v="19688"/>
    <n v="42708.128907000006"/>
    <n v="1.1692466937728567"/>
    <n v="23020.128907000006"/>
    <n v="529926334.89489728"/>
    <e v="#N/A"/>
    <n v="769"/>
    <n v="20000"/>
    <n v="14500"/>
    <n v="25500"/>
    <n v="0"/>
  </r>
  <r>
    <x v="768"/>
    <n v="8"/>
    <n v="1"/>
    <n v="1"/>
    <s v="Caltran   "/>
    <x v="1"/>
    <x v="6"/>
    <x v="5"/>
    <x v="1"/>
    <n v="19874"/>
    <n v="26518.997315000001"/>
    <n v="0.33435631050618908"/>
    <n v="6644.9973150000005"/>
    <n v="44155989.316357218"/>
    <e v="#N/A"/>
    <n v="770"/>
    <n v="20000"/>
    <n v="14500"/>
    <n v="25500"/>
    <n v="0"/>
  </r>
  <r>
    <x v="769"/>
    <n v="8"/>
    <n v="1"/>
    <n v="1"/>
    <s v="Caltran   "/>
    <x v="1"/>
    <x v="6"/>
    <x v="0"/>
    <x v="11"/>
    <n v="20183"/>
    <n v="27888.634886999997"/>
    <n v="0.3817883806668978"/>
    <n v="7705.6348869999965"/>
    <n v="59376809.011751451"/>
    <e v="#N/A"/>
    <n v="771"/>
    <n v="20000"/>
    <n v="14500"/>
    <n v="25500"/>
    <n v="0"/>
  </r>
  <r>
    <x v="770"/>
    <n v="8"/>
    <n v="1"/>
    <n v="1"/>
    <s v="Caltran   "/>
    <x v="1"/>
    <x v="10"/>
    <x v="0"/>
    <x v="10"/>
    <n v="21490"/>
    <n v="17593.553099999997"/>
    <n v="-0.18131442066077252"/>
    <n v="-3896.4469000000026"/>
    <n v="15182298.44451963"/>
    <e v="#N/A"/>
    <n v="772"/>
    <n v="21000"/>
    <n v="15330"/>
    <n v="26670"/>
    <n v="1"/>
  </r>
  <r>
    <x v="771"/>
    <n v="8"/>
    <n v="1"/>
    <n v="1"/>
    <s v="Caltran   "/>
    <x v="1"/>
    <x v="5"/>
    <x v="5"/>
    <x v="1"/>
    <n v="23927"/>
    <n v="30651.888062000002"/>
    <n v="0.28105855569022453"/>
    <n v="6724.8880620000018"/>
    <n v="45224119.446430139"/>
    <e v="#N/A"/>
    <n v="773"/>
    <n v="24000"/>
    <n v="17760"/>
    <n v="30240"/>
    <n v="0"/>
  </r>
  <r>
    <x v="772"/>
    <n v="8"/>
    <n v="1"/>
    <n v="1"/>
    <s v="Caltran   "/>
    <x v="1"/>
    <x v="6"/>
    <x v="7"/>
    <x v="1"/>
    <n v="24767"/>
    <n v="29127.754090000002"/>
    <n v="0.17607114668712409"/>
    <n v="4360.7540900000022"/>
    <n v="19016176.233451746"/>
    <e v="#N/A"/>
    <n v="774"/>
    <n v="25000"/>
    <n v="18625"/>
    <n v="31374.999999999996"/>
    <n v="1"/>
  </r>
  <r>
    <x v="773"/>
    <n v="8"/>
    <n v="1"/>
    <n v="1"/>
    <s v="Caltran   "/>
    <x v="1"/>
    <x v="6"/>
    <x v="0"/>
    <x v="10"/>
    <n v="25329"/>
    <n v="23649.089478999998"/>
    <n v="-6.6323602234592771E-2"/>
    <n v="-1679.9105210000016"/>
    <n v="2822099.358566497"/>
    <e v="#N/A"/>
    <n v="775"/>
    <n v="25000"/>
    <n v="18625"/>
    <n v="31374.999999999996"/>
    <n v="1"/>
  </r>
  <r>
    <x v="774"/>
    <n v="8"/>
    <n v="1"/>
    <n v="1"/>
    <s v="Caltran   "/>
    <x v="1"/>
    <x v="6"/>
    <x v="5"/>
    <x v="1"/>
    <n v="26078"/>
    <n v="21766.472960999999"/>
    <n v="-0.16533196713705045"/>
    <n v="-4311.5270390000005"/>
    <n v="18589265.408028111"/>
    <e v="#N/A"/>
    <n v="776"/>
    <n v="26000"/>
    <n v="19448"/>
    <n v="32552"/>
    <n v="1"/>
  </r>
  <r>
    <x v="775"/>
    <n v="8"/>
    <n v="1"/>
    <n v="1"/>
    <s v="Caltran   "/>
    <x v="1"/>
    <x v="5"/>
    <x v="7"/>
    <x v="1"/>
    <n v="26229"/>
    <n v="35204.048888999998"/>
    <n v="0.34218036863776735"/>
    <n v="8975.0488889999979"/>
    <n v="80551502.5599401"/>
    <e v="#N/A"/>
    <n v="777"/>
    <n v="26000"/>
    <n v="19448"/>
    <n v="32552"/>
    <n v="0"/>
  </r>
  <r>
    <x v="776"/>
    <n v="8"/>
    <n v="1"/>
    <n v="1"/>
    <s v="Caltran   "/>
    <x v="1"/>
    <x v="5"/>
    <x v="5"/>
    <x v="1"/>
    <n v="31420"/>
    <n v="35225.145385999997"/>
    <n v="0.12110583660089103"/>
    <n v="3805.1453859999965"/>
    <n v="14479131.408597063"/>
    <e v="#N/A"/>
    <n v="778"/>
    <n v="31000"/>
    <n v="23591"/>
    <n v="38408.999999999993"/>
    <n v="1"/>
  </r>
  <r>
    <x v="777"/>
    <n v="8"/>
    <n v="1"/>
    <n v="1"/>
    <s v="Caltran   "/>
    <x v="1"/>
    <x v="6"/>
    <x v="1"/>
    <x v="1"/>
    <n v="34715"/>
    <n v="28941.553466999998"/>
    <n v="-0.16630985259974085"/>
    <n v="-5773.4465330000021"/>
    <n v="33332684.869409744"/>
    <e v="#N/A"/>
    <n v="779"/>
    <n v="35000"/>
    <n v="26985"/>
    <n v="43015"/>
    <n v="1"/>
  </r>
  <r>
    <x v="778"/>
    <n v="8"/>
    <n v="1"/>
    <n v="1"/>
    <s v="Caltran   "/>
    <x v="1"/>
    <x v="5"/>
    <x v="1"/>
    <x v="1"/>
    <n v="36709"/>
    <n v="38027.076051000004"/>
    <n v="3.5906073469721411E-2"/>
    <n v="1318.0760510000036"/>
    <n v="1737324.4762197642"/>
    <e v="#N/A"/>
    <n v="780"/>
    <n v="37000"/>
    <n v="28660.611111111113"/>
    <n v="45339.388888888891"/>
    <n v="1"/>
  </r>
  <r>
    <x v="779"/>
    <n v="8"/>
    <n v="1"/>
    <n v="1"/>
    <s v="Caltran   "/>
    <x v="1"/>
    <x v="0"/>
    <x v="1"/>
    <x v="1"/>
    <n v="37270"/>
    <n v="46836.603759999998"/>
    <n v="0.25668376066541443"/>
    <n v="9566.6037599999981"/>
    <n v="91519907.500846103"/>
    <e v="#N/A"/>
    <n v="781"/>
    <n v="37000"/>
    <n v="28660.611111111113"/>
    <n v="45339.388888888891"/>
    <n v="0"/>
  </r>
  <r>
    <x v="780"/>
    <n v="8"/>
    <n v="1"/>
    <n v="1"/>
    <s v="Caltran   "/>
    <x v="1"/>
    <x v="0"/>
    <x v="0"/>
    <x v="6"/>
    <n v="39701"/>
    <n v="40444.193603"/>
    <n v="1.87197703584292E-2"/>
    <n v="743.19360299999971"/>
    <n v="552336.73154012114"/>
    <e v="#N/A"/>
    <n v="782"/>
    <n v="40000"/>
    <n v="31240"/>
    <n v="48760"/>
    <n v="1"/>
  </r>
  <r>
    <x v="781"/>
    <n v="8"/>
    <n v="2"/>
    <n v="1"/>
    <s v="Caltran   "/>
    <x v="1"/>
    <x v="9"/>
    <x v="5"/>
    <x v="1"/>
    <n v="6775"/>
    <n v="6072.7422739999993"/>
    <n v="-0.1036542769003691"/>
    <n v="-702.25772600000073"/>
    <n v="493165.91372669209"/>
    <e v="#N/A"/>
    <n v="783"/>
    <n v="7000"/>
    <n v="4024.9999999999995"/>
    <n v="9975"/>
    <n v="1"/>
  </r>
  <r>
    <x v="782"/>
    <n v="9"/>
    <n v="1"/>
    <n v="1"/>
    <s v="Caltran   "/>
    <x v="1"/>
    <x v="9"/>
    <x v="5"/>
    <x v="1"/>
    <n v="737"/>
    <n v="3720.9709590000002"/>
    <n v="4.0488072713704213"/>
    <n v="2983.9709590000002"/>
    <n v="8904082.6841553804"/>
    <e v="#N/A"/>
    <n v="784"/>
    <n v="1000"/>
    <n v="370"/>
    <n v="1630"/>
    <n v="0"/>
  </r>
  <r>
    <x v="783"/>
    <n v="9"/>
    <n v="1"/>
    <n v="1"/>
    <s v="Caltran   "/>
    <x v="1"/>
    <x v="9"/>
    <x v="5"/>
    <x v="1"/>
    <n v="780"/>
    <n v="6770.3629080000001"/>
    <n v="7.6799524461538464"/>
    <n v="5990.3629080000001"/>
    <n v="35884447.769542217"/>
    <e v="#N/A"/>
    <n v="785"/>
    <n v="1000"/>
    <n v="370"/>
    <n v="1630"/>
    <n v="0"/>
  </r>
  <r>
    <x v="784"/>
    <n v="9"/>
    <n v="1"/>
    <n v="1"/>
    <s v="Caltran   "/>
    <x v="1"/>
    <x v="9"/>
    <x v="5"/>
    <x v="1"/>
    <n v="977"/>
    <n v="2173.9574109999999"/>
    <n v="1.2251355281473897"/>
    <n v="1196.9574109999999"/>
    <n v="1432707.0437478225"/>
    <e v="#N/A"/>
    <n v="786"/>
    <n v="1000"/>
    <n v="370"/>
    <n v="1630"/>
    <n v="0"/>
  </r>
  <r>
    <x v="785"/>
    <n v="9"/>
    <n v="1"/>
    <n v="1"/>
    <s v="Caltran   "/>
    <x v="1"/>
    <x v="9"/>
    <x v="4"/>
    <x v="13"/>
    <n v="1169"/>
    <n v="252.15150499999999"/>
    <n v="-0.78430153550042769"/>
    <n v="-916.84849499999996"/>
    <n v="840611.162783765"/>
    <e v="#N/A"/>
    <n v="787"/>
    <n v="1000"/>
    <n v="370"/>
    <n v="1630"/>
    <n v="0"/>
  </r>
  <r>
    <x v="786"/>
    <n v="9"/>
    <n v="1"/>
    <n v="1"/>
    <s v="Caltran   "/>
    <x v="1"/>
    <x v="9"/>
    <x v="4"/>
    <x v="13"/>
    <n v="1340"/>
    <n v="140.23381900000001"/>
    <n v="-0.89534789626865674"/>
    <n v="-1199.766181"/>
    <n v="1439438.8890713246"/>
    <e v="#N/A"/>
    <n v="788"/>
    <n v="1000"/>
    <n v="370"/>
    <n v="1630"/>
    <n v="0"/>
  </r>
  <r>
    <x v="787"/>
    <n v="9"/>
    <n v="1"/>
    <n v="1"/>
    <s v="Caltran   "/>
    <x v="1"/>
    <x v="9"/>
    <x v="5"/>
    <x v="1"/>
    <n v="1429"/>
    <n v="2109.5643529999998"/>
    <n v="0.47625217144856524"/>
    <n v="680.56435299999976"/>
    <n v="463167.83857430826"/>
    <e v="#N/A"/>
    <n v="789"/>
    <n v="1000"/>
    <n v="370"/>
    <n v="1630"/>
    <n v="0"/>
  </r>
  <r>
    <x v="788"/>
    <n v="9"/>
    <n v="1"/>
    <n v="1"/>
    <s v="Caltran   "/>
    <x v="1"/>
    <x v="9"/>
    <x v="5"/>
    <x v="1"/>
    <n v="1454"/>
    <n v="5262.2736970000005"/>
    <n v="2.6191703555708394"/>
    <n v="3808.2736970000005"/>
    <n v="14502948.551262053"/>
    <e v="#N/A"/>
    <n v="790"/>
    <n v="1000"/>
    <n v="370"/>
    <n v="1630"/>
    <n v="0"/>
  </r>
  <r>
    <x v="789"/>
    <n v="9"/>
    <n v="1"/>
    <n v="1"/>
    <s v="Caltran   "/>
    <x v="1"/>
    <x v="9"/>
    <x v="5"/>
    <x v="6"/>
    <n v="1543"/>
    <n v="1098.7980419999999"/>
    <n v="-0.28788202073882052"/>
    <n v="-444.2019580000001"/>
    <n v="197315.37949103385"/>
    <e v="#N/A"/>
    <n v="791"/>
    <n v="2000"/>
    <n v="794.99999999999989"/>
    <n v="3205"/>
    <n v="1"/>
  </r>
  <r>
    <x v="790"/>
    <n v="9"/>
    <n v="1"/>
    <n v="1"/>
    <s v="Caltran   "/>
    <x v="1"/>
    <x v="9"/>
    <x v="5"/>
    <x v="1"/>
    <n v="1588"/>
    <n v="3220.6386430000002"/>
    <n v="1.0281099767002519"/>
    <n v="1632.6386430000002"/>
    <n v="2665508.9386168821"/>
    <e v="#N/A"/>
    <n v="792"/>
    <n v="2000"/>
    <n v="794.99999999999989"/>
    <n v="3205"/>
    <n v="0"/>
  </r>
  <r>
    <x v="791"/>
    <n v="9"/>
    <n v="1"/>
    <n v="1"/>
    <s v="Caltran   "/>
    <x v="1"/>
    <x v="9"/>
    <x v="5"/>
    <x v="1"/>
    <n v="1704"/>
    <n v="1127.5974309999999"/>
    <n v="-0.3382644184272301"/>
    <n v="-576.40256900000008"/>
    <n v="332239.92154979985"/>
    <e v="#N/A"/>
    <n v="793"/>
    <n v="2000"/>
    <n v="794.99999999999989"/>
    <n v="3205"/>
    <n v="1"/>
  </r>
  <r>
    <x v="792"/>
    <n v="9"/>
    <n v="1"/>
    <n v="1"/>
    <s v="Caltran   "/>
    <x v="1"/>
    <x v="9"/>
    <x v="1"/>
    <x v="1"/>
    <n v="1837"/>
    <n v="1327.7514340000002"/>
    <n v="-0.27721751007076745"/>
    <n v="-509.24856599999976"/>
    <n v="259334.10197305609"/>
    <e v="#N/A"/>
    <n v="794"/>
    <n v="2000"/>
    <n v="794.99999999999989"/>
    <n v="3205"/>
    <n v="1"/>
  </r>
  <r>
    <x v="793"/>
    <n v="9"/>
    <n v="1"/>
    <n v="1"/>
    <s v="Caltran   "/>
    <x v="1"/>
    <x v="9"/>
    <x v="1"/>
    <x v="1"/>
    <n v="1847"/>
    <n v="3358.1239619999997"/>
    <n v="0.81815049377368698"/>
    <n v="1511.1239619999997"/>
    <n v="2283495.6285305764"/>
    <e v="#N/A"/>
    <n v="795"/>
    <n v="2000"/>
    <n v="794.99999999999989"/>
    <n v="3205"/>
    <n v="0"/>
  </r>
  <r>
    <x v="794"/>
    <n v="9"/>
    <n v="1"/>
    <n v="1"/>
    <s v="Caltran   "/>
    <x v="1"/>
    <x v="9"/>
    <x v="4"/>
    <x v="5"/>
    <n v="1923"/>
    <n v="1601.1005719999998"/>
    <n v="-0.1673943983359335"/>
    <n v="-321.89942800000017"/>
    <n v="103619.24174672729"/>
    <e v="#N/A"/>
    <n v="796"/>
    <n v="2000"/>
    <n v="794.99999999999989"/>
    <n v="3205"/>
    <n v="1"/>
  </r>
  <r>
    <x v="795"/>
    <n v="9"/>
    <n v="1"/>
    <n v="1"/>
    <s v="Caltran   "/>
    <x v="1"/>
    <x v="9"/>
    <x v="5"/>
    <x v="1"/>
    <n v="2228"/>
    <n v="1620.0098660000001"/>
    <n v="-0.27288605655296228"/>
    <n v="-607.9901339999999"/>
    <n v="369652.00304133783"/>
    <e v="#N/A"/>
    <n v="797"/>
    <n v="2000"/>
    <n v="794.99999999999989"/>
    <n v="3205"/>
    <n v="1"/>
  </r>
  <r>
    <x v="796"/>
    <n v="9"/>
    <n v="1"/>
    <n v="1"/>
    <s v="Caltran   "/>
    <x v="1"/>
    <x v="9"/>
    <x v="2"/>
    <x v="1"/>
    <n v="2311"/>
    <n v="7768.8827190000002"/>
    <n v="2.361697411942882"/>
    <n v="5457.8827190000002"/>
    <n v="29788483.774358835"/>
    <e v="#N/A"/>
    <n v="798"/>
    <n v="2000"/>
    <n v="794.99999999999989"/>
    <n v="3205"/>
    <n v="0"/>
  </r>
  <r>
    <x v="797"/>
    <n v="9"/>
    <n v="1"/>
    <n v="1"/>
    <s v="Caltran   "/>
    <x v="1"/>
    <x v="9"/>
    <x v="4"/>
    <x v="14"/>
    <n v="2468"/>
    <n v="2774.4426350000003"/>
    <n v="0.12416638371150746"/>
    <n v="306.44263500000034"/>
    <n v="93907.088545743434"/>
    <e v="#N/A"/>
    <n v="799"/>
    <n v="2000"/>
    <n v="794.99999999999989"/>
    <n v="3205"/>
    <n v="1"/>
  </r>
  <r>
    <x v="798"/>
    <n v="9"/>
    <n v="1"/>
    <n v="1"/>
    <s v="Caltran   "/>
    <x v="1"/>
    <x v="9"/>
    <x v="4"/>
    <x v="14"/>
    <n v="2565"/>
    <n v="3348.7659769999996"/>
    <n v="0.30556178440545789"/>
    <n v="783.76597699999957"/>
    <n v="614289.10670276382"/>
    <e v="#N/A"/>
    <n v="800"/>
    <n v="3000"/>
    <n v="1275.0000000000002"/>
    <n v="4725"/>
    <n v="1"/>
  </r>
  <r>
    <x v="799"/>
    <n v="9"/>
    <n v="1"/>
    <n v="1"/>
    <s v="Caltran   "/>
    <x v="1"/>
    <x v="9"/>
    <x v="5"/>
    <x v="1"/>
    <n v="2587"/>
    <n v="2133.706185"/>
    <n v="-0.17521987437185926"/>
    <n v="-453.293815"/>
    <n v="205475.28271725422"/>
    <e v="#N/A"/>
    <n v="801"/>
    <n v="3000"/>
    <n v="1275.0000000000002"/>
    <n v="4725"/>
    <n v="1"/>
  </r>
  <r>
    <x v="800"/>
    <n v="9"/>
    <n v="1"/>
    <n v="1"/>
    <s v="Caltran   "/>
    <x v="1"/>
    <x v="9"/>
    <x v="5"/>
    <x v="1"/>
    <n v="2652"/>
    <n v="7124.3170390000005"/>
    <n v="1.6863940569381599"/>
    <n v="4472.3170390000005"/>
    <n v="20001619.697329734"/>
    <e v="#N/A"/>
    <n v="802"/>
    <n v="3000"/>
    <n v="1275.0000000000002"/>
    <n v="4725"/>
    <n v="0"/>
  </r>
  <r>
    <x v="801"/>
    <n v="9"/>
    <n v="1"/>
    <n v="1"/>
    <s v="Caltran   "/>
    <x v="1"/>
    <x v="9"/>
    <x v="5"/>
    <x v="1"/>
    <n v="2708"/>
    <n v="3095.4267580000001"/>
    <n v="0.14306748818316106"/>
    <n v="387.42675800000006"/>
    <n v="150099.4928143906"/>
    <e v="#N/A"/>
    <n v="803"/>
    <n v="3000"/>
    <n v="1275.0000000000002"/>
    <n v="4725"/>
    <n v="1"/>
  </r>
  <r>
    <x v="802"/>
    <n v="9"/>
    <n v="1"/>
    <n v="1"/>
    <s v="Caltran   "/>
    <x v="1"/>
    <x v="9"/>
    <x v="0"/>
    <x v="10"/>
    <n v="2716"/>
    <n v="3338.4772719999996"/>
    <n v="0.22918898085419714"/>
    <n v="622.47727199999963"/>
    <n v="387477.95415656152"/>
    <e v="#N/A"/>
    <n v="804"/>
    <n v="3000"/>
    <n v="1275.0000000000002"/>
    <n v="4725"/>
    <n v="1"/>
  </r>
  <r>
    <x v="803"/>
    <n v="9"/>
    <n v="1"/>
    <n v="1"/>
    <s v="Caltran   "/>
    <x v="1"/>
    <x v="9"/>
    <x v="5"/>
    <x v="1"/>
    <n v="2754"/>
    <n v="6594.8595740000001"/>
    <n v="1.3946476303558462"/>
    <n v="3840.8595740000001"/>
    <n v="14752202.267187461"/>
    <e v="#N/A"/>
    <n v="805"/>
    <n v="3000"/>
    <n v="1275.0000000000002"/>
    <n v="4725"/>
    <n v="0"/>
  </r>
  <r>
    <x v="804"/>
    <n v="9"/>
    <n v="1"/>
    <n v="1"/>
    <s v="Caltran   "/>
    <x v="1"/>
    <x v="9"/>
    <x v="5"/>
    <x v="1"/>
    <n v="2786"/>
    <n v="5454.617851"/>
    <n v="0.95786713962670489"/>
    <n v="2668.617851"/>
    <n v="7121521.2346758582"/>
    <e v="#N/A"/>
    <n v="806"/>
    <n v="3000"/>
    <n v="1275.0000000000002"/>
    <n v="4725"/>
    <n v="0"/>
  </r>
  <r>
    <x v="805"/>
    <n v="9"/>
    <n v="1"/>
    <n v="1"/>
    <s v="Caltran   "/>
    <x v="1"/>
    <x v="9"/>
    <x v="5"/>
    <x v="1"/>
    <n v="2793"/>
    <n v="3373.9146730000002"/>
    <n v="0.20798949982098103"/>
    <n v="580.91467300000022"/>
    <n v="337461.85730669717"/>
    <e v="#N/A"/>
    <n v="807"/>
    <n v="3000"/>
    <n v="1275.0000000000002"/>
    <n v="4725"/>
    <n v="1"/>
  </r>
  <r>
    <x v="806"/>
    <n v="9"/>
    <n v="1"/>
    <n v="1"/>
    <s v="Caltran   "/>
    <x v="1"/>
    <x v="9"/>
    <x v="3"/>
    <x v="2"/>
    <n v="2802"/>
    <n v="1621.6177909999999"/>
    <n v="-0.42126417166309782"/>
    <n v="-1180.3822090000001"/>
    <n v="1393302.15932372"/>
    <e v="#N/A"/>
    <n v="808"/>
    <n v="3000"/>
    <n v="1275.0000000000002"/>
    <n v="4725"/>
    <n v="1"/>
  </r>
  <r>
    <x v="807"/>
    <n v="9"/>
    <n v="1"/>
    <n v="1"/>
    <s v="Caltran   "/>
    <x v="1"/>
    <x v="9"/>
    <x v="5"/>
    <x v="1"/>
    <n v="2825"/>
    <n v="1689.847184"/>
    <n v="-0.40182400566371679"/>
    <n v="-1135.152816"/>
    <n v="1288571.91567273"/>
    <e v="#N/A"/>
    <n v="809"/>
    <n v="3000"/>
    <n v="1275.0000000000002"/>
    <n v="4725"/>
    <n v="1"/>
  </r>
  <r>
    <x v="808"/>
    <n v="9"/>
    <n v="1"/>
    <n v="1"/>
    <s v="Caltran   "/>
    <x v="1"/>
    <x v="9"/>
    <x v="4"/>
    <x v="5"/>
    <n v="2931"/>
    <n v="6337.7119410000005"/>
    <n v="1.1623036305015355"/>
    <n v="3406.7119410000005"/>
    <n v="11605686.24895199"/>
    <e v="#N/A"/>
    <n v="810"/>
    <n v="3000"/>
    <n v="1275.0000000000002"/>
    <n v="4725"/>
    <n v="0"/>
  </r>
  <r>
    <x v="809"/>
    <n v="9"/>
    <n v="1"/>
    <n v="1"/>
    <s v="Caltran   "/>
    <x v="1"/>
    <x v="9"/>
    <x v="1"/>
    <x v="1"/>
    <n v="2958"/>
    <n v="2410.9590109999999"/>
    <n v="-0.18493610175794462"/>
    <n v="-547.04098900000008"/>
    <n v="299253.84364609822"/>
    <e v="#N/A"/>
    <n v="811"/>
    <n v="3000"/>
    <n v="1275.0000000000002"/>
    <n v="4725"/>
    <n v="1"/>
  </r>
  <r>
    <x v="810"/>
    <n v="9"/>
    <n v="1"/>
    <n v="1"/>
    <s v="Caltran   "/>
    <x v="1"/>
    <x v="9"/>
    <x v="5"/>
    <x v="1"/>
    <n v="2985"/>
    <n v="9937.5879510000013"/>
    <n v="2.3291751929648248"/>
    <n v="6952.5879510000013"/>
    <n v="48338479.216390394"/>
    <e v="#N/A"/>
    <n v="812"/>
    <n v="3000"/>
    <n v="1275.0000000000002"/>
    <n v="4725"/>
    <n v="0"/>
  </r>
  <r>
    <x v="811"/>
    <n v="9"/>
    <n v="1"/>
    <n v="1"/>
    <s v="Caltran   "/>
    <x v="1"/>
    <x v="9"/>
    <x v="5"/>
    <x v="1"/>
    <n v="2997"/>
    <n v="1572.9154640000002"/>
    <n v="-0.47517001534868197"/>
    <n v="-1424.0845359999998"/>
    <n v="2028016.765674335"/>
    <e v="#N/A"/>
    <n v="813"/>
    <n v="3000"/>
    <n v="1275.0000000000002"/>
    <n v="4725"/>
    <n v="1"/>
  </r>
  <r>
    <x v="812"/>
    <n v="9"/>
    <n v="1"/>
    <n v="1"/>
    <s v="Caltran   "/>
    <x v="1"/>
    <x v="9"/>
    <x v="3"/>
    <x v="2"/>
    <n v="3007"/>
    <n v="5640.632783"/>
    <n v="0.87583398170934479"/>
    <n v="2633.632783"/>
    <n v="6936021.6356923254"/>
    <e v="#N/A"/>
    <n v="814"/>
    <n v="3000"/>
    <n v="1275.0000000000002"/>
    <n v="4725"/>
    <n v="0"/>
  </r>
  <r>
    <x v="813"/>
    <n v="9"/>
    <n v="1"/>
    <n v="1"/>
    <s v="Caltran   "/>
    <x v="1"/>
    <x v="9"/>
    <x v="1"/>
    <x v="1"/>
    <n v="3036"/>
    <n v="3178.735565"/>
    <n v="4.7014349472990657E-2"/>
    <n v="142.73556499999995"/>
    <n v="20373.44151586921"/>
    <e v="#N/A"/>
    <n v="815"/>
    <n v="3000"/>
    <n v="1275.0000000000002"/>
    <n v="4725"/>
    <n v="1"/>
  </r>
  <r>
    <x v="814"/>
    <n v="9"/>
    <n v="1"/>
    <n v="1"/>
    <s v="Caltran   "/>
    <x v="1"/>
    <x v="9"/>
    <x v="3"/>
    <x v="4"/>
    <n v="3053"/>
    <n v="5261.9412199999997"/>
    <n v="0.72353135276776936"/>
    <n v="2208.9412199999997"/>
    <n v="4879421.3134150868"/>
    <e v="#N/A"/>
    <n v="816"/>
    <n v="3000"/>
    <n v="1275.0000000000002"/>
    <n v="4725"/>
    <n v="0"/>
  </r>
  <r>
    <x v="815"/>
    <n v="9"/>
    <n v="1"/>
    <n v="1"/>
    <s v="Caltran   "/>
    <x v="1"/>
    <x v="9"/>
    <x v="5"/>
    <x v="1"/>
    <n v="3092"/>
    <n v="9471.2374159999999"/>
    <n v="2.0631427606727035"/>
    <n v="6379.2374159999999"/>
    <n v="40694670.009694353"/>
    <e v="#N/A"/>
    <n v="817"/>
    <n v="3000"/>
    <n v="1275.0000000000002"/>
    <n v="4725"/>
    <n v="0"/>
  </r>
  <r>
    <x v="816"/>
    <n v="9"/>
    <n v="1"/>
    <n v="1"/>
    <s v="Caltran   "/>
    <x v="1"/>
    <x v="9"/>
    <x v="4"/>
    <x v="13"/>
    <n v="3116"/>
    <n v="3714.2465739999998"/>
    <n v="0.1919918401797176"/>
    <n v="598.24657399999978"/>
    <n v="357898.96330273722"/>
    <e v="#N/A"/>
    <n v="818"/>
    <n v="3000"/>
    <n v="1275.0000000000002"/>
    <n v="4725"/>
    <n v="1"/>
  </r>
  <r>
    <x v="817"/>
    <n v="9"/>
    <n v="1"/>
    <n v="1"/>
    <s v="Caltran   "/>
    <x v="1"/>
    <x v="9"/>
    <x v="3"/>
    <x v="4"/>
    <n v="3117"/>
    <n v="4786.8938740000003"/>
    <n v="0.53573752775104277"/>
    <n v="1669.8938740000003"/>
    <n v="2788545.550422729"/>
    <e v="#N/A"/>
    <n v="819"/>
    <n v="3000"/>
    <n v="1275.0000000000002"/>
    <n v="4725"/>
    <n v="0"/>
  </r>
  <r>
    <x v="818"/>
    <n v="9"/>
    <n v="1"/>
    <n v="1"/>
    <s v="Caltran   "/>
    <x v="1"/>
    <x v="9"/>
    <x v="5"/>
    <x v="1"/>
    <n v="3235"/>
    <n v="4366.7510990000001"/>
    <n v="0.34984578021638324"/>
    <n v="1131.7510990000001"/>
    <n v="1280860.550087708"/>
    <e v="#N/A"/>
    <n v="820"/>
    <n v="3000"/>
    <n v="1275.0000000000002"/>
    <n v="4725"/>
    <n v="1"/>
  </r>
  <r>
    <x v="819"/>
    <n v="9"/>
    <n v="1"/>
    <n v="1"/>
    <s v="Caltran   "/>
    <x v="1"/>
    <x v="9"/>
    <x v="4"/>
    <x v="14"/>
    <n v="3272"/>
    <n v="2461.6707919999999"/>
    <n v="-0.2476556259168704"/>
    <n v="-810.32920800000011"/>
    <n v="656633.42533790739"/>
    <e v="#N/A"/>
    <n v="821"/>
    <n v="3000"/>
    <n v="1275.0000000000002"/>
    <n v="4725"/>
    <n v="1"/>
  </r>
  <r>
    <x v="820"/>
    <n v="9"/>
    <n v="1"/>
    <n v="1"/>
    <s v="Caltran   "/>
    <x v="1"/>
    <x v="9"/>
    <x v="1"/>
    <x v="1"/>
    <n v="3281"/>
    <n v="251.94029199999997"/>
    <n v="-0.92321234623590365"/>
    <n v="-3029.0597080000002"/>
    <n v="9175202.7146290466"/>
    <e v="#N/A"/>
    <n v="822"/>
    <n v="3000"/>
    <n v="1275.0000000000002"/>
    <n v="4725"/>
    <n v="0"/>
  </r>
  <r>
    <x v="821"/>
    <n v="9"/>
    <n v="1"/>
    <n v="1"/>
    <s v="Caltran   "/>
    <x v="1"/>
    <x v="9"/>
    <x v="3"/>
    <x v="2"/>
    <n v="3286"/>
    <n v="1875.5273729999999"/>
    <n v="-0.4292369528301887"/>
    <n v="-1410.4726270000001"/>
    <n v="1989433.0315162814"/>
    <e v="#N/A"/>
    <n v="823"/>
    <n v="3000"/>
    <n v="1275.0000000000002"/>
    <n v="4725"/>
    <n v="1"/>
  </r>
  <r>
    <x v="822"/>
    <n v="9"/>
    <n v="1"/>
    <n v="1"/>
    <s v="Caltran   "/>
    <x v="1"/>
    <x v="9"/>
    <x v="0"/>
    <x v="11"/>
    <n v="3300"/>
    <n v="2460.6184079999998"/>
    <n v="-0.25435805818181823"/>
    <n v="-839.38159200000018"/>
    <n v="704561.4569884548"/>
    <e v="#N/A"/>
    <n v="824"/>
    <n v="3000"/>
    <n v="1275.0000000000002"/>
    <n v="4725"/>
    <n v="1"/>
  </r>
  <r>
    <x v="823"/>
    <n v="9"/>
    <n v="1"/>
    <n v="1"/>
    <s v="Caltran   "/>
    <x v="1"/>
    <x v="9"/>
    <x v="5"/>
    <x v="1"/>
    <n v="3347"/>
    <n v="5779.9780280000004"/>
    <n v="0.72691306483417994"/>
    <n v="2432.9780280000004"/>
    <n v="5919382.0847307714"/>
    <e v="#N/A"/>
    <n v="825"/>
    <n v="3000"/>
    <n v="1275.0000000000002"/>
    <n v="4725"/>
    <n v="0"/>
  </r>
  <r>
    <x v="824"/>
    <n v="9"/>
    <n v="1"/>
    <n v="1"/>
    <s v="Caltran   "/>
    <x v="1"/>
    <x v="9"/>
    <x v="1"/>
    <x v="1"/>
    <n v="3395"/>
    <n v="6196.5582079999995"/>
    <n v="0.82520123946980828"/>
    <n v="2801.5582079999995"/>
    <n v="7848728.3928121682"/>
    <e v="#N/A"/>
    <n v="826"/>
    <n v="3000"/>
    <n v="1275.0000000000002"/>
    <n v="4725"/>
    <n v="0"/>
  </r>
  <r>
    <x v="825"/>
    <n v="9"/>
    <n v="1"/>
    <n v="1"/>
    <s v="Caltran   "/>
    <x v="1"/>
    <x v="9"/>
    <x v="5"/>
    <x v="1"/>
    <n v="3466"/>
    <n v="3798.0747299999998"/>
    <n v="9.5809212348528572E-2"/>
    <n v="332.07472999999982"/>
    <n v="110273.62630457278"/>
    <e v="#N/A"/>
    <n v="827"/>
    <n v="3000"/>
    <n v="1275.0000000000002"/>
    <n v="4725"/>
    <n v="1"/>
  </r>
  <r>
    <x v="826"/>
    <n v="9"/>
    <n v="1"/>
    <n v="1"/>
    <s v="Caltran   "/>
    <x v="1"/>
    <x v="9"/>
    <x v="1"/>
    <x v="9"/>
    <n v="3597"/>
    <n v="2317.997754"/>
    <n v="-0.35557471392827356"/>
    <n v="-1279.002246"/>
    <n v="1635846.7452730446"/>
    <e v="#N/A"/>
    <n v="828"/>
    <n v="4000"/>
    <n v="1920"/>
    <n v="6080"/>
    <n v="1"/>
  </r>
  <r>
    <x v="827"/>
    <n v="9"/>
    <n v="1"/>
    <n v="1"/>
    <s v="Caltran   "/>
    <x v="1"/>
    <x v="9"/>
    <x v="0"/>
    <x v="10"/>
    <n v="3615"/>
    <n v="5076.5623239999995"/>
    <n v="0.40430493056708139"/>
    <n v="1461.5623239999995"/>
    <n v="2136164.4269362795"/>
    <e v="#N/A"/>
    <n v="829"/>
    <n v="4000"/>
    <n v="1920"/>
    <n v="6080"/>
    <n v="1"/>
  </r>
  <r>
    <x v="828"/>
    <n v="9"/>
    <n v="1"/>
    <n v="1"/>
    <s v="Caltran   "/>
    <x v="1"/>
    <x v="9"/>
    <x v="1"/>
    <x v="1"/>
    <n v="3702"/>
    <n v="1518.3981939999999"/>
    <n v="-0.58984381577525657"/>
    <n v="-2183.6018060000001"/>
    <n v="4768116.8471664619"/>
    <e v="#N/A"/>
    <n v="830"/>
    <n v="4000"/>
    <n v="1920"/>
    <n v="6080"/>
    <n v="0"/>
  </r>
  <r>
    <x v="829"/>
    <n v="9"/>
    <n v="1"/>
    <n v="1"/>
    <s v="Caltran   "/>
    <x v="1"/>
    <x v="9"/>
    <x v="0"/>
    <x v="6"/>
    <n v="3711"/>
    <n v="5518.8510129999995"/>
    <n v="0.48716006817569379"/>
    <n v="1807.8510129999995"/>
    <n v="3268325.2852051244"/>
    <e v="#N/A"/>
    <n v="831"/>
    <n v="4000"/>
    <n v="1920"/>
    <n v="6080"/>
    <n v="1"/>
  </r>
  <r>
    <x v="830"/>
    <n v="9"/>
    <n v="1"/>
    <n v="1"/>
    <s v="Caltran   "/>
    <x v="1"/>
    <x v="9"/>
    <x v="0"/>
    <x v="10"/>
    <n v="3719"/>
    <n v="5927.943268"/>
    <n v="0.59396162086582405"/>
    <n v="2208.943268"/>
    <n v="4879430.3612425197"/>
    <e v="#N/A"/>
    <n v="832"/>
    <n v="4000"/>
    <n v="1920"/>
    <n v="6080"/>
    <n v="1"/>
  </r>
  <r>
    <x v="831"/>
    <n v="9"/>
    <n v="1"/>
    <n v="1"/>
    <s v="Caltran   "/>
    <x v="1"/>
    <x v="9"/>
    <x v="3"/>
    <x v="3"/>
    <n v="3720"/>
    <n v="2967.6026909999996"/>
    <n v="-0.20225734112903238"/>
    <n v="-752.3973090000004"/>
    <n v="566101.71059044206"/>
    <e v="#N/A"/>
    <n v="833"/>
    <n v="4000"/>
    <n v="1920"/>
    <n v="6080"/>
    <n v="1"/>
  </r>
  <r>
    <x v="832"/>
    <n v="9"/>
    <n v="1"/>
    <n v="1"/>
    <s v="Caltran   "/>
    <x v="1"/>
    <x v="9"/>
    <x v="5"/>
    <x v="1"/>
    <n v="3765"/>
    <n v="4395.8442070000001"/>
    <n v="0.16755490225763614"/>
    <n v="630.8442070000001"/>
    <n v="397964.41350545897"/>
    <e v="#N/A"/>
    <n v="834"/>
    <n v="4000"/>
    <n v="1920"/>
    <n v="6080"/>
    <n v="1"/>
  </r>
  <r>
    <x v="833"/>
    <n v="9"/>
    <n v="1"/>
    <n v="1"/>
    <s v="Caltran   "/>
    <x v="1"/>
    <x v="9"/>
    <x v="4"/>
    <x v="5"/>
    <n v="3776"/>
    <n v="3008.000106"/>
    <n v="-0.20338980243644067"/>
    <n v="-767.99989400000004"/>
    <n v="589823.83718401135"/>
    <e v="#N/A"/>
    <n v="835"/>
    <n v="4000"/>
    <n v="1920"/>
    <n v="6080"/>
    <n v="1"/>
  </r>
  <r>
    <x v="834"/>
    <n v="9"/>
    <n v="1"/>
    <n v="1"/>
    <s v="Caltran   "/>
    <x v="1"/>
    <x v="9"/>
    <x v="5"/>
    <x v="1"/>
    <n v="3863"/>
    <n v="3150.7791599999996"/>
    <n v="-0.18436987833290197"/>
    <n v="-712.22084000000041"/>
    <n v="507258.52493030619"/>
    <e v="#N/A"/>
    <n v="836"/>
    <n v="4000"/>
    <n v="1920"/>
    <n v="6080"/>
    <n v="1"/>
  </r>
  <r>
    <x v="835"/>
    <n v="9"/>
    <n v="1"/>
    <n v="1"/>
    <s v="Caltran   "/>
    <x v="1"/>
    <x v="9"/>
    <x v="5"/>
    <x v="1"/>
    <n v="3910"/>
    <n v="3053.3989560000005"/>
    <n v="-0.21907955089514053"/>
    <n v="-856.60104399999955"/>
    <n v="733765.34858188918"/>
    <e v="#N/A"/>
    <n v="837"/>
    <n v="4000"/>
    <n v="1920"/>
    <n v="6080"/>
    <n v="1"/>
  </r>
  <r>
    <x v="836"/>
    <n v="9"/>
    <n v="1"/>
    <n v="1"/>
    <s v="Caltran   "/>
    <x v="1"/>
    <x v="9"/>
    <x v="5"/>
    <x v="1"/>
    <n v="3930"/>
    <n v="3637.9917679999999"/>
    <n v="-7.43023491094148E-2"/>
    <n v="-292.00823200000013"/>
    <n v="85268.807555765903"/>
    <e v="#N/A"/>
    <n v="838"/>
    <n v="4000"/>
    <n v="1920"/>
    <n v="6080"/>
    <n v="1"/>
  </r>
  <r>
    <x v="837"/>
    <n v="9"/>
    <n v="1"/>
    <n v="1"/>
    <s v="Caltran   "/>
    <x v="1"/>
    <x v="9"/>
    <x v="0"/>
    <x v="11"/>
    <n v="3944"/>
    <n v="3532.5065000000004"/>
    <n v="-0.10433405172413779"/>
    <n v="-411.49349999999959"/>
    <n v="169326.90054224967"/>
    <e v="#N/A"/>
    <n v="839"/>
    <n v="4000"/>
    <n v="1920"/>
    <n v="6080"/>
    <n v="1"/>
  </r>
  <r>
    <x v="838"/>
    <n v="9"/>
    <n v="1"/>
    <n v="1"/>
    <s v="Caltran   "/>
    <x v="1"/>
    <x v="9"/>
    <x v="0"/>
    <x v="10"/>
    <n v="3992"/>
    <n v="2112.295795"/>
    <n v="-0.47086778682364727"/>
    <n v="-1879.704205"/>
    <n v="3533287.8982946821"/>
    <e v="#N/A"/>
    <n v="840"/>
    <n v="4000"/>
    <n v="1920"/>
    <n v="6080"/>
    <n v="1"/>
  </r>
  <r>
    <x v="839"/>
    <n v="9"/>
    <n v="1"/>
    <n v="1"/>
    <s v="Caltran   "/>
    <x v="1"/>
    <x v="9"/>
    <x v="4"/>
    <x v="12"/>
    <n v="4058"/>
    <n v="1617.3332519999999"/>
    <n v="-0.60144572400197149"/>
    <n v="-2440.6667480000001"/>
    <n v="5956854.174792896"/>
    <e v="#N/A"/>
    <n v="841"/>
    <n v="4000"/>
    <n v="1920"/>
    <n v="6080"/>
    <n v="0"/>
  </r>
  <r>
    <x v="840"/>
    <n v="9"/>
    <n v="1"/>
    <n v="1"/>
    <s v="Caltran   "/>
    <x v="1"/>
    <x v="9"/>
    <x v="5"/>
    <x v="1"/>
    <n v="4059"/>
    <n v="6299.521737"/>
    <n v="0.5519886023651146"/>
    <n v="2240.521737"/>
    <n v="5019937.6539694974"/>
    <e v="#N/A"/>
    <n v="842"/>
    <n v="4000"/>
    <n v="1920"/>
    <n v="6080"/>
    <n v="0"/>
  </r>
  <r>
    <x v="841"/>
    <n v="9"/>
    <n v="1"/>
    <n v="1"/>
    <s v="Caltran   "/>
    <x v="1"/>
    <x v="9"/>
    <x v="1"/>
    <x v="1"/>
    <n v="4076"/>
    <n v="3348.3060150000001"/>
    <n v="-0.17853139965652598"/>
    <n v="-727.69398499999988"/>
    <n v="529538.53580518009"/>
    <e v="#N/A"/>
    <n v="843"/>
    <n v="4000"/>
    <n v="1920"/>
    <n v="6080"/>
    <n v="1"/>
  </r>
  <r>
    <x v="842"/>
    <n v="9"/>
    <n v="1"/>
    <n v="1"/>
    <s v="Caltran   "/>
    <x v="1"/>
    <x v="9"/>
    <x v="1"/>
    <x v="1"/>
    <n v="4168"/>
    <n v="9848.078614"/>
    <n v="1.3627827768714011"/>
    <n v="5680.078614"/>
    <n v="32263293.061220162"/>
    <e v="#N/A"/>
    <n v="844"/>
    <n v="4000"/>
    <n v="1920"/>
    <n v="6080"/>
    <n v="0"/>
  </r>
  <r>
    <x v="843"/>
    <n v="9"/>
    <n v="1"/>
    <n v="1"/>
    <s v="Caltran   "/>
    <x v="1"/>
    <x v="9"/>
    <x v="3"/>
    <x v="4"/>
    <n v="4186"/>
    <n v="4741.7476879999995"/>
    <n v="0.13276342283803144"/>
    <n v="555.74768799999947"/>
    <n v="308855.49271734478"/>
    <e v="#N/A"/>
    <n v="845"/>
    <n v="4000"/>
    <n v="1920"/>
    <n v="6080"/>
    <n v="1"/>
  </r>
  <r>
    <x v="844"/>
    <n v="9"/>
    <n v="1"/>
    <n v="1"/>
    <s v="Caltran   "/>
    <x v="1"/>
    <x v="9"/>
    <x v="3"/>
    <x v="2"/>
    <n v="4215"/>
    <n v="7209.9514620000009"/>
    <n v="0.71054601708185072"/>
    <n v="2994.9514620000009"/>
    <n v="8969734.2597359437"/>
    <e v="#N/A"/>
    <n v="846"/>
    <n v="4000"/>
    <n v="1920"/>
    <n v="6080"/>
    <n v="0"/>
  </r>
  <r>
    <x v="845"/>
    <n v="9"/>
    <n v="1"/>
    <n v="1"/>
    <s v="Caltran   "/>
    <x v="1"/>
    <x v="9"/>
    <x v="1"/>
    <x v="1"/>
    <n v="4240"/>
    <n v="4128.4749449999999"/>
    <n v="-2.6303079009433961E-2"/>
    <n v="-111.52505500000007"/>
    <n v="12437.837892753039"/>
    <e v="#N/A"/>
    <n v="847"/>
    <n v="4000"/>
    <n v="1920"/>
    <n v="6080"/>
    <n v="1"/>
  </r>
  <r>
    <x v="846"/>
    <n v="9"/>
    <n v="1"/>
    <n v="1"/>
    <s v="Caltran   "/>
    <x v="1"/>
    <x v="9"/>
    <x v="1"/>
    <x v="1"/>
    <n v="4245"/>
    <n v="4887.0400230000005"/>
    <n v="0.15124617738515922"/>
    <n v="642.04002300000047"/>
    <n v="412215.39113384113"/>
    <e v="#N/A"/>
    <n v="848"/>
    <n v="4000"/>
    <n v="1920"/>
    <n v="6080"/>
    <n v="1"/>
  </r>
  <r>
    <x v="847"/>
    <n v="9"/>
    <n v="1"/>
    <n v="1"/>
    <s v="Caltran   "/>
    <x v="1"/>
    <x v="9"/>
    <x v="1"/>
    <x v="1"/>
    <n v="4318"/>
    <n v="6938.7714839999999"/>
    <n v="0.60694105697081979"/>
    <n v="2620.7714839999999"/>
    <n v="6868443.1713475613"/>
    <e v="#N/A"/>
    <n v="849"/>
    <n v="4000"/>
    <n v="1920"/>
    <n v="6080"/>
    <n v="0"/>
  </r>
  <r>
    <x v="848"/>
    <n v="9"/>
    <n v="1"/>
    <n v="1"/>
    <s v="Caltran   "/>
    <x v="1"/>
    <x v="9"/>
    <x v="5"/>
    <x v="1"/>
    <n v="4339"/>
    <n v="3805.0752429999993"/>
    <n v="-0.12305249066605228"/>
    <n v="-533.92475700000068"/>
    <n v="285075.64613750979"/>
    <e v="#N/A"/>
    <n v="850"/>
    <n v="4000"/>
    <n v="1920"/>
    <n v="6080"/>
    <n v="1"/>
  </r>
  <r>
    <x v="849"/>
    <n v="9"/>
    <n v="1"/>
    <n v="1"/>
    <s v="Caltran   "/>
    <x v="1"/>
    <x v="9"/>
    <x v="5"/>
    <x v="1"/>
    <n v="4343"/>
    <n v="4216.1379289999995"/>
    <n v="-2.9210700207230156E-2"/>
    <n v="-126.86207100000047"/>
    <n v="16093.98505840916"/>
    <e v="#N/A"/>
    <n v="851"/>
    <n v="4000"/>
    <n v="1920"/>
    <n v="6080"/>
    <n v="1"/>
  </r>
  <r>
    <x v="850"/>
    <n v="9"/>
    <n v="1"/>
    <n v="1"/>
    <s v="Caltran   "/>
    <x v="1"/>
    <x v="9"/>
    <x v="0"/>
    <x v="0"/>
    <n v="4435"/>
    <n v="4463.4938280000006"/>
    <n v="6.42476392333724E-3"/>
    <n v="28.493828000000576"/>
    <n v="811.89823409361679"/>
    <e v="#N/A"/>
    <n v="852"/>
    <n v="4000"/>
    <n v="1920"/>
    <n v="6080"/>
    <n v="1"/>
  </r>
  <r>
    <x v="851"/>
    <n v="9"/>
    <n v="1"/>
    <n v="1"/>
    <s v="Caltran   "/>
    <x v="1"/>
    <x v="9"/>
    <x v="5"/>
    <x v="1"/>
    <n v="4439"/>
    <n v="6053.3768629999995"/>
    <n v="0.36368030254561834"/>
    <n v="1614.3768629999995"/>
    <n v="2606212.655789719"/>
    <e v="#N/A"/>
    <n v="853"/>
    <n v="4000"/>
    <n v="1920"/>
    <n v="6080"/>
    <n v="1"/>
  </r>
  <r>
    <x v="852"/>
    <n v="9"/>
    <n v="1"/>
    <n v="1"/>
    <s v="Caltran   "/>
    <x v="1"/>
    <x v="9"/>
    <x v="0"/>
    <x v="10"/>
    <n v="4440"/>
    <n v="3577.3067190000002"/>
    <n v="-0.19430028851351344"/>
    <n v="-862.69328099999984"/>
    <n v="744239.69708254468"/>
    <e v="#N/A"/>
    <n v="854"/>
    <n v="4000"/>
    <n v="1920"/>
    <n v="6080"/>
    <n v="1"/>
  </r>
  <r>
    <x v="853"/>
    <n v="9"/>
    <n v="1"/>
    <n v="1"/>
    <s v="Caltran   "/>
    <x v="1"/>
    <x v="9"/>
    <x v="5"/>
    <x v="1"/>
    <n v="4496"/>
    <n v="3475.231636"/>
    <n v="-0.22703922686832745"/>
    <n v="-1020.768364"/>
    <n v="1041968.0529432365"/>
    <e v="#N/A"/>
    <n v="855"/>
    <n v="4000"/>
    <n v="1920"/>
    <n v="6080"/>
    <n v="1"/>
  </r>
  <r>
    <x v="854"/>
    <n v="9"/>
    <n v="1"/>
    <n v="1"/>
    <s v="Caltran   "/>
    <x v="1"/>
    <x v="9"/>
    <x v="1"/>
    <x v="1"/>
    <n v="4500"/>
    <n v="3537.1391590000003"/>
    <n v="-0.21396907577777768"/>
    <n v="-962.86084099999971"/>
    <n v="927100.99913122668"/>
    <e v="#N/A"/>
    <n v="856"/>
    <n v="5000"/>
    <n v="2625"/>
    <n v="7375"/>
    <n v="1"/>
  </r>
  <r>
    <x v="855"/>
    <n v="9"/>
    <n v="1"/>
    <n v="1"/>
    <s v="Caltran   "/>
    <x v="1"/>
    <x v="9"/>
    <x v="3"/>
    <x v="4"/>
    <n v="4501"/>
    <n v="4503.1595299999999"/>
    <n v="4.7978893579192494E-4"/>
    <n v="2.1595299999999042"/>
    <n v="4.6635698208995864"/>
    <e v="#N/A"/>
    <n v="857"/>
    <n v="5000"/>
    <n v="2625"/>
    <n v="7375"/>
    <n v="1"/>
  </r>
  <r>
    <x v="856"/>
    <n v="9"/>
    <n v="1"/>
    <n v="1"/>
    <s v="Caltran   "/>
    <x v="1"/>
    <x v="9"/>
    <x v="4"/>
    <x v="5"/>
    <n v="4569"/>
    <n v="4231.6031190000003"/>
    <n v="-7.3844797767563919E-2"/>
    <n v="-337.39688099999967"/>
    <n v="113836.65530852793"/>
    <e v="#N/A"/>
    <n v="858"/>
    <n v="5000"/>
    <n v="2625"/>
    <n v="7375"/>
    <n v="1"/>
  </r>
  <r>
    <x v="857"/>
    <n v="9"/>
    <n v="1"/>
    <n v="1"/>
    <s v="Caltran   "/>
    <x v="1"/>
    <x v="9"/>
    <x v="5"/>
    <x v="1"/>
    <n v="4577"/>
    <n v="2855.7050789999998"/>
    <n v="-0.37607492265676212"/>
    <n v="-1721.2949210000002"/>
    <n v="2962856.2050603968"/>
    <e v="#N/A"/>
    <n v="859"/>
    <n v="5000"/>
    <n v="2625"/>
    <n v="7375"/>
    <n v="1"/>
  </r>
  <r>
    <x v="858"/>
    <n v="9"/>
    <n v="1"/>
    <n v="1"/>
    <s v="Caltran   "/>
    <x v="1"/>
    <x v="9"/>
    <x v="5"/>
    <x v="1"/>
    <n v="4614"/>
    <n v="4483.0726619999996"/>
    <n v="-2.8376102730819364E-2"/>
    <n v="-130.92733800000042"/>
    <n v="17141.967835766354"/>
    <e v="#N/A"/>
    <n v="860"/>
    <n v="5000"/>
    <n v="2625"/>
    <n v="7375"/>
    <n v="1"/>
  </r>
  <r>
    <x v="859"/>
    <n v="9"/>
    <n v="1"/>
    <n v="1"/>
    <s v="Caltran   "/>
    <x v="1"/>
    <x v="9"/>
    <x v="4"/>
    <x v="12"/>
    <n v="4626"/>
    <n v="8008.8832710000006"/>
    <n v="0.73127610700389112"/>
    <n v="3382.8832710000006"/>
    <n v="11443899.225211663"/>
    <e v="#N/A"/>
    <n v="861"/>
    <n v="5000"/>
    <n v="2625"/>
    <n v="7375"/>
    <n v="0"/>
  </r>
  <r>
    <x v="860"/>
    <n v="9"/>
    <n v="1"/>
    <n v="1"/>
    <s v="Caltran   "/>
    <x v="1"/>
    <x v="9"/>
    <x v="4"/>
    <x v="14"/>
    <n v="4689"/>
    <n v="5556.0380550000009"/>
    <n v="0.18490894753678844"/>
    <n v="867.0380550000009"/>
    <n v="751754.98881818459"/>
    <e v="#N/A"/>
    <n v="862"/>
    <n v="5000"/>
    <n v="2625"/>
    <n v="7375"/>
    <n v="1"/>
  </r>
  <r>
    <x v="861"/>
    <n v="9"/>
    <n v="1"/>
    <n v="1"/>
    <s v="Caltran   "/>
    <x v="1"/>
    <x v="9"/>
    <x v="3"/>
    <x v="3"/>
    <n v="4787"/>
    <n v="8942.4983219999995"/>
    <n v="0.86807986672237303"/>
    <n v="4155.4983219999995"/>
    <n v="17268166.304144811"/>
    <e v="#N/A"/>
    <n v="863"/>
    <n v="5000"/>
    <n v="2625"/>
    <n v="7375"/>
    <n v="0"/>
  </r>
  <r>
    <x v="862"/>
    <n v="9"/>
    <n v="1"/>
    <n v="1"/>
    <s v="Caltran   "/>
    <x v="1"/>
    <x v="9"/>
    <x v="1"/>
    <x v="1"/>
    <n v="4812"/>
    <n v="3871.2636029999999"/>
    <n v="-0.19549800436408982"/>
    <n v="-940.73639700000012"/>
    <n v="884984.96864054189"/>
    <e v="#N/A"/>
    <n v="864"/>
    <n v="5000"/>
    <n v="2625"/>
    <n v="7375"/>
    <n v="1"/>
  </r>
  <r>
    <x v="863"/>
    <n v="9"/>
    <n v="1"/>
    <n v="1"/>
    <s v="Caltran   "/>
    <x v="1"/>
    <x v="9"/>
    <x v="5"/>
    <x v="1"/>
    <n v="4828"/>
    <n v="7085.5159609999992"/>
    <n v="0.46758822721623838"/>
    <n v="2257.5159609999992"/>
    <n v="5096378.3141697496"/>
    <e v="#N/A"/>
    <n v="865"/>
    <n v="5000"/>
    <n v="2625"/>
    <n v="7375"/>
    <n v="1"/>
  </r>
  <r>
    <x v="864"/>
    <n v="9"/>
    <n v="1"/>
    <n v="1"/>
    <s v="Caltran   "/>
    <x v="1"/>
    <x v="9"/>
    <x v="5"/>
    <x v="1"/>
    <n v="4837"/>
    <n v="2519.8082850000001"/>
    <n v="-0.47905555406243538"/>
    <n v="-2317.1917149999999"/>
    <n v="5369377.4440646404"/>
    <e v="#N/A"/>
    <n v="866"/>
    <n v="5000"/>
    <n v="2625"/>
    <n v="7375"/>
    <n v="0"/>
  </r>
  <r>
    <x v="865"/>
    <n v="9"/>
    <n v="1"/>
    <n v="1"/>
    <s v="Caltran   "/>
    <x v="1"/>
    <x v="9"/>
    <x v="5"/>
    <x v="1"/>
    <n v="4857"/>
    <n v="2627.2703859999997"/>
    <n v="-0.4590754815729875"/>
    <n v="-2229.7296140000003"/>
    <n v="4971694.1515485905"/>
    <e v="#N/A"/>
    <n v="867"/>
    <n v="5000"/>
    <n v="2625"/>
    <n v="7375"/>
    <n v="1"/>
  </r>
  <r>
    <x v="866"/>
    <n v="9"/>
    <n v="1"/>
    <n v="1"/>
    <s v="Caltran   "/>
    <x v="1"/>
    <x v="9"/>
    <x v="1"/>
    <x v="1"/>
    <n v="4912"/>
    <n v="6006.5890040000004"/>
    <n v="0.22283978094462542"/>
    <n v="1094.5890040000004"/>
    <n v="1198125.0876777128"/>
    <e v="#N/A"/>
    <n v="868"/>
    <n v="5000"/>
    <n v="2625"/>
    <n v="7375"/>
    <n v="1"/>
  </r>
  <r>
    <x v="867"/>
    <n v="9"/>
    <n v="1"/>
    <n v="1"/>
    <s v="Caltran   "/>
    <x v="1"/>
    <x v="9"/>
    <x v="4"/>
    <x v="14"/>
    <n v="5030"/>
    <n v="4751.9341089999998"/>
    <n v="-5.5281489264413564E-2"/>
    <n v="-278.06589100000019"/>
    <n v="77320.639737623991"/>
    <e v="#N/A"/>
    <n v="869"/>
    <n v="5000"/>
    <n v="2625"/>
    <n v="7375"/>
    <n v="1"/>
  </r>
  <r>
    <x v="868"/>
    <n v="9"/>
    <n v="1"/>
    <n v="1"/>
    <s v="Caltran   "/>
    <x v="1"/>
    <x v="9"/>
    <x v="4"/>
    <x v="14"/>
    <n v="5050"/>
    <n v="4158.7570340000002"/>
    <n v="-0.17648375564356433"/>
    <n v="-891.2429659999998"/>
    <n v="794314.02444447682"/>
    <e v="#N/A"/>
    <n v="870"/>
    <n v="5000"/>
    <n v="2625"/>
    <n v="7375"/>
    <n v="1"/>
  </r>
  <r>
    <x v="869"/>
    <n v="9"/>
    <n v="1"/>
    <n v="1"/>
    <s v="Caltran   "/>
    <x v="1"/>
    <x v="9"/>
    <x v="1"/>
    <x v="1"/>
    <n v="5071"/>
    <n v="7351.7303460000003"/>
    <n v="0.44975948451981873"/>
    <n v="2280.7303460000003"/>
    <n v="5201730.9111652812"/>
    <e v="#N/A"/>
    <n v="871"/>
    <n v="5000"/>
    <n v="2625"/>
    <n v="7375"/>
    <n v="1"/>
  </r>
  <r>
    <x v="870"/>
    <n v="9"/>
    <n v="1"/>
    <n v="1"/>
    <s v="Caltran   "/>
    <x v="1"/>
    <x v="9"/>
    <x v="7"/>
    <x v="1"/>
    <n v="5079"/>
    <n v="6213.3496319999995"/>
    <n v="0.22334113644418174"/>
    <n v="1134.3496319999995"/>
    <n v="1286749.0876185342"/>
    <e v="#N/A"/>
    <n v="872"/>
    <n v="5000"/>
    <n v="2625"/>
    <n v="7375"/>
    <n v="1"/>
  </r>
  <r>
    <x v="871"/>
    <n v="9"/>
    <n v="1"/>
    <n v="1"/>
    <s v="Caltran   "/>
    <x v="1"/>
    <x v="9"/>
    <x v="0"/>
    <x v="6"/>
    <n v="5092"/>
    <n v="2511.3383680000002"/>
    <n v="-0.50680707619795751"/>
    <n v="-2580.6616319999998"/>
    <n v="6659814.4588769022"/>
    <e v="#N/A"/>
    <n v="873"/>
    <n v="5000"/>
    <n v="2625"/>
    <n v="7375"/>
    <n v="0"/>
  </r>
  <r>
    <x v="872"/>
    <n v="9"/>
    <n v="1"/>
    <n v="1"/>
    <s v="Caltran   "/>
    <x v="1"/>
    <x v="9"/>
    <x v="1"/>
    <x v="0"/>
    <n v="5129"/>
    <n v="4879.5943449999995"/>
    <n v="-4.8626565607330918E-2"/>
    <n v="-249.40565500000048"/>
    <n v="62203.180745979262"/>
    <e v="#N/A"/>
    <n v="874"/>
    <n v="5000"/>
    <n v="2625"/>
    <n v="7375"/>
    <n v="1"/>
  </r>
  <r>
    <x v="873"/>
    <n v="9"/>
    <n v="1"/>
    <n v="1"/>
    <s v="Caltran   "/>
    <x v="1"/>
    <x v="9"/>
    <x v="4"/>
    <x v="12"/>
    <n v="5147"/>
    <n v="1050.196655"/>
    <n v="-0.79595946085098113"/>
    <n v="-4096.8033450000003"/>
    <n v="16783797.647603191"/>
    <e v="#N/A"/>
    <n v="875"/>
    <n v="5000"/>
    <n v="2625"/>
    <n v="7375"/>
    <n v="0"/>
  </r>
  <r>
    <x v="874"/>
    <n v="9"/>
    <n v="1"/>
    <n v="1"/>
    <s v="Caltran   "/>
    <x v="1"/>
    <x v="9"/>
    <x v="5"/>
    <x v="1"/>
    <n v="5180"/>
    <n v="4124.0039900000002"/>
    <n v="-0.20386023359073357"/>
    <n v="-1055.9960099999998"/>
    <n v="1115127.5731359199"/>
    <e v="#N/A"/>
    <n v="876"/>
    <n v="5000"/>
    <n v="2625"/>
    <n v="7375"/>
    <n v="1"/>
  </r>
  <r>
    <x v="875"/>
    <n v="9"/>
    <n v="1"/>
    <n v="1"/>
    <s v="Caltran   "/>
    <x v="1"/>
    <x v="9"/>
    <x v="5"/>
    <x v="1"/>
    <n v="5183"/>
    <n v="6959.029098"/>
    <n v="0.34266430600038578"/>
    <n v="1776.029098"/>
    <n v="3154279.3569426937"/>
    <e v="#N/A"/>
    <n v="877"/>
    <n v="5000"/>
    <n v="2625"/>
    <n v="7375"/>
    <n v="1"/>
  </r>
  <r>
    <x v="876"/>
    <n v="9"/>
    <n v="1"/>
    <n v="1"/>
    <s v="Caltran   "/>
    <x v="1"/>
    <x v="9"/>
    <x v="4"/>
    <x v="5"/>
    <n v="5190"/>
    <n v="3549.8660740000005"/>
    <n v="-0.31601809749518295"/>
    <n v="-1640.1339259999995"/>
    <n v="2690039.295216172"/>
    <e v="#N/A"/>
    <n v="878"/>
    <n v="5000"/>
    <n v="2625"/>
    <n v="7375"/>
    <n v="1"/>
  </r>
  <r>
    <x v="877"/>
    <n v="9"/>
    <n v="1"/>
    <n v="1"/>
    <s v="Caltran   "/>
    <x v="1"/>
    <x v="9"/>
    <x v="4"/>
    <x v="13"/>
    <n v="5190"/>
    <n v="4288.2205809999996"/>
    <n v="-0.17375325992292878"/>
    <n v="-901.77941900000042"/>
    <n v="813206.12053197832"/>
    <e v="#N/A"/>
    <n v="879"/>
    <n v="5000"/>
    <n v="2625"/>
    <n v="7375"/>
    <n v="1"/>
  </r>
  <r>
    <x v="878"/>
    <n v="9"/>
    <n v="1"/>
    <n v="1"/>
    <s v="Caltran   "/>
    <x v="1"/>
    <x v="9"/>
    <x v="4"/>
    <x v="13"/>
    <n v="5247"/>
    <n v="8028.4359130000003"/>
    <n v="0.53010023117972183"/>
    <n v="2781.4359130000003"/>
    <n v="7736385.7381261447"/>
    <e v="#N/A"/>
    <n v="880"/>
    <n v="5000"/>
    <n v="2625"/>
    <n v="7375"/>
    <n v="0"/>
  </r>
  <r>
    <x v="879"/>
    <n v="9"/>
    <n v="1"/>
    <n v="1"/>
    <s v="Caltran   "/>
    <x v="1"/>
    <x v="9"/>
    <x v="3"/>
    <x v="3"/>
    <n v="5247"/>
    <n v="2392.3008340000001"/>
    <n v="-0.54406311530398321"/>
    <n v="-2854.6991659999999"/>
    <n v="8149307.3283610949"/>
    <e v="#N/A"/>
    <n v="881"/>
    <n v="5000"/>
    <n v="2625"/>
    <n v="7375"/>
    <n v="0"/>
  </r>
  <r>
    <x v="880"/>
    <n v="9"/>
    <n v="1"/>
    <n v="1"/>
    <s v="Caltran   "/>
    <x v="1"/>
    <x v="9"/>
    <x v="5"/>
    <x v="1"/>
    <n v="5303"/>
    <n v="6667.4310150000001"/>
    <n v="0.25729417593814818"/>
    <n v="1364.4310150000001"/>
    <n v="1861671.9946939305"/>
    <e v="#N/A"/>
    <n v="882"/>
    <n v="5000"/>
    <n v="2625"/>
    <n v="7375"/>
    <n v="1"/>
  </r>
  <r>
    <x v="881"/>
    <n v="9"/>
    <n v="1"/>
    <n v="1"/>
    <s v="Caltran   "/>
    <x v="1"/>
    <x v="9"/>
    <x v="0"/>
    <x v="10"/>
    <n v="5315"/>
    <n v="5697.8489009999994"/>
    <n v="7.2031778174976413E-2"/>
    <n v="382.84890099999939"/>
    <n v="146573.28099690733"/>
    <e v="#N/A"/>
    <n v="883"/>
    <n v="5000"/>
    <n v="2625"/>
    <n v="7375"/>
    <n v="1"/>
  </r>
  <r>
    <x v="882"/>
    <n v="9"/>
    <n v="1"/>
    <n v="1"/>
    <s v="Caltran   "/>
    <x v="1"/>
    <x v="9"/>
    <x v="4"/>
    <x v="5"/>
    <n v="5331"/>
    <n v="4116.5433110000004"/>
    <n v="-0.22781029619208393"/>
    <n v="-1214.4566889999996"/>
    <n v="1474905.0494568418"/>
    <e v="#N/A"/>
    <n v="884"/>
    <n v="5000"/>
    <n v="2625"/>
    <n v="7375"/>
    <n v="1"/>
  </r>
  <r>
    <x v="883"/>
    <n v="9"/>
    <n v="1"/>
    <n v="1"/>
    <s v="Caltran   "/>
    <x v="1"/>
    <x v="9"/>
    <x v="1"/>
    <x v="1"/>
    <n v="5331"/>
    <n v="4364.0243909999999"/>
    <n v="-0.18138728362408552"/>
    <n v="-966.97560900000008"/>
    <n v="935041.82840092108"/>
    <e v="#N/A"/>
    <n v="885"/>
    <n v="5000"/>
    <n v="2625"/>
    <n v="7375"/>
    <n v="1"/>
  </r>
  <r>
    <x v="884"/>
    <n v="9"/>
    <n v="1"/>
    <n v="1"/>
    <s v="Caltran   "/>
    <x v="1"/>
    <x v="9"/>
    <x v="1"/>
    <x v="1"/>
    <n v="5385"/>
    <n v="3175.0451650000005"/>
    <n v="-0.41039087000928498"/>
    <n v="-2209.9548349999995"/>
    <n v="4883900.3727398757"/>
    <e v="#N/A"/>
    <n v="886"/>
    <n v="5000"/>
    <n v="2625"/>
    <n v="7375"/>
    <n v="1"/>
  </r>
  <r>
    <x v="885"/>
    <n v="9"/>
    <n v="1"/>
    <n v="1"/>
    <s v="Caltran   "/>
    <x v="1"/>
    <x v="9"/>
    <x v="1"/>
    <x v="1"/>
    <n v="5461"/>
    <n v="5819.7842109999992"/>
    <n v="6.5699361106024368E-2"/>
    <n v="358.78421099999923"/>
    <n v="128726.11006289197"/>
    <e v="#N/A"/>
    <n v="887"/>
    <n v="5000"/>
    <n v="2625"/>
    <n v="7375"/>
    <n v="1"/>
  </r>
  <r>
    <x v="886"/>
    <n v="9"/>
    <n v="1"/>
    <n v="1"/>
    <s v="Caltran   "/>
    <x v="1"/>
    <x v="9"/>
    <x v="1"/>
    <x v="0"/>
    <n v="5465"/>
    <n v="5748.4933059999994"/>
    <n v="5.1874346935041116E-2"/>
    <n v="283.49330599999939"/>
    <n v="80368.454546809298"/>
    <e v="#N/A"/>
    <n v="888"/>
    <n v="5000"/>
    <n v="2625"/>
    <n v="7375"/>
    <n v="1"/>
  </r>
  <r>
    <x v="887"/>
    <n v="9"/>
    <n v="1"/>
    <n v="1"/>
    <s v="Caltran   "/>
    <x v="1"/>
    <x v="9"/>
    <x v="0"/>
    <x v="11"/>
    <n v="5513"/>
    <n v="6257.8192439999993"/>
    <n v="0.13510234790495179"/>
    <n v="744.81924399999934"/>
    <n v="554755.70623273053"/>
    <e v="#N/A"/>
    <n v="889"/>
    <n v="6000"/>
    <n v="3360.0000000000005"/>
    <n v="8640"/>
    <n v="1"/>
  </r>
  <r>
    <x v="888"/>
    <n v="9"/>
    <n v="1"/>
    <n v="1"/>
    <s v="Caltran   "/>
    <x v="1"/>
    <x v="9"/>
    <x v="3"/>
    <x v="2"/>
    <n v="5518"/>
    <n v="5019.187316999999"/>
    <n v="-9.0397369155491347E-2"/>
    <n v="-498.81268300000102"/>
    <n v="248814.09272165952"/>
    <e v="#N/A"/>
    <n v="890"/>
    <n v="6000"/>
    <n v="3360.0000000000005"/>
    <n v="8640"/>
    <n v="1"/>
  </r>
  <r>
    <x v="889"/>
    <n v="9"/>
    <n v="1"/>
    <n v="1"/>
    <s v="Caltran   "/>
    <x v="1"/>
    <x v="9"/>
    <x v="1"/>
    <x v="1"/>
    <n v="5522"/>
    <n v="4930.3948199999995"/>
    <n v="-0.10713603404563576"/>
    <n v="-591.60518000000047"/>
    <n v="349996.68900283298"/>
    <e v="#N/A"/>
    <n v="891"/>
    <n v="6000"/>
    <n v="3360.0000000000005"/>
    <n v="8640"/>
    <n v="1"/>
  </r>
  <r>
    <x v="890"/>
    <n v="9"/>
    <n v="1"/>
    <n v="1"/>
    <s v="Caltran   "/>
    <x v="1"/>
    <x v="9"/>
    <x v="1"/>
    <x v="1"/>
    <n v="5538"/>
    <n v="9628.5404979999985"/>
    <n v="0.73863136475261792"/>
    <n v="4090.5404979999985"/>
    <n v="16732521.565778075"/>
    <e v="#N/A"/>
    <n v="892"/>
    <n v="6000"/>
    <n v="3360.0000000000005"/>
    <n v="8640"/>
    <n v="0"/>
  </r>
  <r>
    <x v="891"/>
    <n v="9"/>
    <n v="1"/>
    <n v="1"/>
    <s v="Caltran   "/>
    <x v="1"/>
    <x v="9"/>
    <x v="3"/>
    <x v="3"/>
    <n v="5571"/>
    <n v="7569.9132380000001"/>
    <n v="0.35880689965894819"/>
    <n v="1998.9132380000001"/>
    <n v="3995654.133051645"/>
    <e v="#N/A"/>
    <n v="893"/>
    <n v="6000"/>
    <n v="3360.0000000000005"/>
    <n v="8640"/>
    <n v="1"/>
  </r>
  <r>
    <x v="892"/>
    <n v="9"/>
    <n v="1"/>
    <n v="1"/>
    <s v="Caltran   "/>
    <x v="1"/>
    <x v="9"/>
    <x v="4"/>
    <x v="13"/>
    <n v="5630"/>
    <n v="6687.1427620000013"/>
    <n v="0.18776958472468941"/>
    <n v="1057.1427620000013"/>
    <n v="1117550.8192489913"/>
    <e v="#N/A"/>
    <n v="894"/>
    <n v="6000"/>
    <n v="3360.0000000000005"/>
    <n v="8640"/>
    <n v="1"/>
  </r>
  <r>
    <x v="893"/>
    <n v="9"/>
    <n v="1"/>
    <n v="1"/>
    <s v="Caltran   "/>
    <x v="1"/>
    <x v="9"/>
    <x v="4"/>
    <x v="1"/>
    <n v="5651"/>
    <n v="3068.7363350000001"/>
    <n v="-0.45695693947973814"/>
    <n v="-2582.2636649999999"/>
    <n v="6668085.6355792321"/>
    <e v="#N/A"/>
    <n v="895"/>
    <n v="6000"/>
    <n v="3360.0000000000005"/>
    <n v="8640"/>
    <n v="0"/>
  </r>
  <r>
    <x v="894"/>
    <n v="9"/>
    <n v="1"/>
    <n v="1"/>
    <s v="Caltran   "/>
    <x v="1"/>
    <x v="9"/>
    <x v="5"/>
    <x v="1"/>
    <n v="5652"/>
    <n v="7064.9235840000001"/>
    <n v="0.24998647983014854"/>
    <n v="1412.9235840000001"/>
    <n v="1996353.0542234054"/>
    <e v="#N/A"/>
    <n v="896"/>
    <n v="6000"/>
    <n v="3360.0000000000005"/>
    <n v="8640"/>
    <n v="1"/>
  </r>
  <r>
    <x v="895"/>
    <n v="9"/>
    <n v="1"/>
    <n v="1"/>
    <s v="Caltran   "/>
    <x v="1"/>
    <x v="9"/>
    <x v="1"/>
    <x v="1"/>
    <n v="5654"/>
    <n v="4557.9035330000006"/>
    <n v="-0.19386212716660756"/>
    <n v="-1096.0964669999994"/>
    <n v="1201427.4649698806"/>
    <e v="#N/A"/>
    <n v="897"/>
    <n v="6000"/>
    <n v="3360.0000000000005"/>
    <n v="8640"/>
    <n v="1"/>
  </r>
  <r>
    <x v="896"/>
    <n v="9"/>
    <n v="1"/>
    <n v="1"/>
    <s v="Caltran   "/>
    <x v="1"/>
    <x v="9"/>
    <x v="0"/>
    <x v="6"/>
    <n v="5685"/>
    <n v="4900.7172230000006"/>
    <n v="-0.13795651310466128"/>
    <n v="-784.28277699999944"/>
    <n v="615099.47429883084"/>
    <e v="#N/A"/>
    <n v="898"/>
    <n v="6000"/>
    <n v="3360.0000000000005"/>
    <n v="8640"/>
    <n v="1"/>
  </r>
  <r>
    <x v="897"/>
    <n v="9"/>
    <n v="1"/>
    <n v="1"/>
    <s v="Caltran   "/>
    <x v="1"/>
    <x v="9"/>
    <x v="5"/>
    <x v="1"/>
    <n v="5738"/>
    <n v="3920.7486210000002"/>
    <n v="-0.31670466695712784"/>
    <n v="-1817.2513789999998"/>
    <n v="3302402.5744774011"/>
    <e v="#N/A"/>
    <n v="899"/>
    <n v="6000"/>
    <n v="3360.0000000000005"/>
    <n v="8640"/>
    <n v="1"/>
  </r>
  <r>
    <x v="898"/>
    <n v="9"/>
    <n v="1"/>
    <n v="1"/>
    <s v="Caltran   "/>
    <x v="1"/>
    <x v="9"/>
    <x v="5"/>
    <x v="1"/>
    <n v="5781"/>
    <n v="4513.443322000001"/>
    <n v="-0.21926252862826479"/>
    <n v="-1267.556677999999"/>
    <n v="1606699.9319423931"/>
    <e v="#N/A"/>
    <n v="900"/>
    <n v="6000"/>
    <n v="3360.0000000000005"/>
    <n v="8640"/>
    <n v="1"/>
  </r>
  <r>
    <x v="899"/>
    <n v="9"/>
    <n v="1"/>
    <n v="1"/>
    <s v="Caltran   "/>
    <x v="1"/>
    <x v="9"/>
    <x v="5"/>
    <x v="1"/>
    <n v="5786"/>
    <n v="8766.1867680000014"/>
    <n v="0.51506857379882498"/>
    <n v="2980.1867680000014"/>
    <n v="8881513.1721622944"/>
    <e v="#N/A"/>
    <n v="901"/>
    <n v="6000"/>
    <n v="3360.0000000000005"/>
    <n v="8640"/>
    <n v="0"/>
  </r>
  <r>
    <x v="900"/>
    <n v="9"/>
    <n v="1"/>
    <n v="1"/>
    <s v="Caltran   "/>
    <x v="1"/>
    <x v="9"/>
    <x v="1"/>
    <x v="8"/>
    <n v="5856"/>
    <n v="5934.5941999999995"/>
    <n v="1.3421140710382362E-2"/>
    <n v="78.594199999999546"/>
    <n v="6177.048273639929"/>
    <e v="#N/A"/>
    <n v="902"/>
    <n v="6000"/>
    <n v="3360.0000000000005"/>
    <n v="8640"/>
    <n v="1"/>
  </r>
  <r>
    <x v="901"/>
    <n v="9"/>
    <n v="1"/>
    <n v="1"/>
    <s v="Caltran   "/>
    <x v="1"/>
    <x v="9"/>
    <x v="5"/>
    <x v="1"/>
    <n v="5880"/>
    <n v="5634.5953360000003"/>
    <n v="-4.173548707482988E-2"/>
    <n v="-245.40466399999968"/>
    <n v="60223.449112952738"/>
    <e v="#N/A"/>
    <n v="903"/>
    <n v="6000"/>
    <n v="3360.0000000000005"/>
    <n v="8640"/>
    <n v="1"/>
  </r>
  <r>
    <x v="902"/>
    <n v="9"/>
    <n v="1"/>
    <n v="1"/>
    <s v="Caltran   "/>
    <x v="1"/>
    <x v="9"/>
    <x v="0"/>
    <x v="10"/>
    <n v="5881"/>
    <n v="7133.0893559999995"/>
    <n v="0.2129041584764495"/>
    <n v="1252.0893559999995"/>
    <n v="1567727.7554084936"/>
    <e v="#N/A"/>
    <n v="904"/>
    <n v="6000"/>
    <n v="3360.0000000000005"/>
    <n v="8640"/>
    <n v="1"/>
  </r>
  <r>
    <x v="903"/>
    <n v="9"/>
    <n v="1"/>
    <n v="1"/>
    <s v="Caltran   "/>
    <x v="1"/>
    <x v="9"/>
    <x v="5"/>
    <x v="1"/>
    <n v="5910"/>
    <n v="6172.205903"/>
    <n v="4.4366481049069373E-2"/>
    <n v="262.20590300000003"/>
    <n v="68751.935568045432"/>
    <e v="#N/A"/>
    <n v="905"/>
    <n v="6000"/>
    <n v="3360.0000000000005"/>
    <n v="8640"/>
    <n v="1"/>
  </r>
  <r>
    <x v="904"/>
    <n v="9"/>
    <n v="1"/>
    <n v="1"/>
    <s v="Caltran   "/>
    <x v="1"/>
    <x v="9"/>
    <x v="5"/>
    <x v="1"/>
    <n v="5936"/>
    <n v="9041.5843499999992"/>
    <n v="0.5231779565363881"/>
    <n v="3105.5843499999992"/>
    <n v="9644654.1549649183"/>
    <e v="#N/A"/>
    <n v="906"/>
    <n v="6000"/>
    <n v="3360.0000000000005"/>
    <n v="8640"/>
    <n v="0"/>
  </r>
  <r>
    <x v="905"/>
    <n v="9"/>
    <n v="1"/>
    <n v="1"/>
    <s v="Caltran   "/>
    <x v="1"/>
    <x v="9"/>
    <x v="3"/>
    <x v="2"/>
    <n v="5954"/>
    <n v="4100.8858959999998"/>
    <n v="-0.31123851259657376"/>
    <n v="-1853.1141040000002"/>
    <n v="3434031.8824437237"/>
    <e v="#N/A"/>
    <n v="907"/>
    <n v="6000"/>
    <n v="3360.0000000000005"/>
    <n v="8640"/>
    <n v="1"/>
  </r>
  <r>
    <x v="906"/>
    <n v="9"/>
    <n v="1"/>
    <n v="1"/>
    <s v="Caltran   "/>
    <x v="1"/>
    <x v="9"/>
    <x v="3"/>
    <x v="3"/>
    <n v="5956"/>
    <n v="6895.5158689999989"/>
    <n v="0.15774275839489582"/>
    <n v="939.51586899999893"/>
    <n v="882690.0681028231"/>
    <e v="#N/A"/>
    <n v="908"/>
    <n v="6000"/>
    <n v="3360.0000000000005"/>
    <n v="8640"/>
    <n v="1"/>
  </r>
  <r>
    <x v="907"/>
    <n v="9"/>
    <n v="1"/>
    <n v="1"/>
    <s v="Caltran   "/>
    <x v="1"/>
    <x v="10"/>
    <x v="1"/>
    <x v="1"/>
    <n v="5995"/>
    <n v="10433.679748"/>
    <n v="0.74039695546288575"/>
    <n v="4438.6797480000005"/>
    <n v="19701877.905305348"/>
    <e v="#N/A"/>
    <n v="909"/>
    <n v="6000"/>
    <n v="3360.0000000000005"/>
    <n v="8640"/>
    <n v="0"/>
  </r>
  <r>
    <x v="908"/>
    <n v="9"/>
    <n v="1"/>
    <n v="1"/>
    <s v="Caltran   "/>
    <x v="1"/>
    <x v="9"/>
    <x v="1"/>
    <x v="9"/>
    <n v="6026"/>
    <n v="9939.0017700000008"/>
    <n v="0.64935309824095588"/>
    <n v="3913.0017700000008"/>
    <n v="15311582.85202314"/>
    <e v="#N/A"/>
    <n v="910"/>
    <n v="6000"/>
    <n v="3360.0000000000005"/>
    <n v="8640"/>
    <n v="0"/>
  </r>
  <r>
    <x v="909"/>
    <n v="9"/>
    <n v="1"/>
    <n v="1"/>
    <s v="Caltran   "/>
    <x v="1"/>
    <x v="9"/>
    <x v="1"/>
    <x v="9"/>
    <n v="6026"/>
    <n v="9939.0017700000008"/>
    <n v="0.64935309824095588"/>
    <n v="3913.0017700000008"/>
    <n v="15311582.85202314"/>
    <e v="#N/A"/>
    <n v="911"/>
    <n v="6000"/>
    <n v="3360.0000000000005"/>
    <n v="8640"/>
    <n v="0"/>
  </r>
  <r>
    <x v="910"/>
    <n v="9"/>
    <n v="1"/>
    <n v="1"/>
    <s v="Caltran   "/>
    <x v="1"/>
    <x v="9"/>
    <x v="1"/>
    <x v="1"/>
    <n v="6035"/>
    <n v="4917.2303240000001"/>
    <n v="-0.18521452792046389"/>
    <n v="-1117.7696759999999"/>
    <n v="1249409.0485851448"/>
    <e v="#N/A"/>
    <n v="912"/>
    <n v="6000"/>
    <n v="3360.0000000000005"/>
    <n v="8640"/>
    <n v="1"/>
  </r>
  <r>
    <x v="911"/>
    <n v="9"/>
    <n v="1"/>
    <n v="1"/>
    <s v="Caltran   "/>
    <x v="1"/>
    <x v="9"/>
    <x v="0"/>
    <x v="10"/>
    <n v="6062"/>
    <n v="4304.4923699999999"/>
    <n v="-0.28992207687231941"/>
    <n v="-1757.5076300000001"/>
    <n v="3088833.0695082173"/>
    <e v="#N/A"/>
    <n v="913"/>
    <n v="6000"/>
    <n v="3360.0000000000005"/>
    <n v="8640"/>
    <n v="1"/>
  </r>
  <r>
    <x v="912"/>
    <n v="9"/>
    <n v="1"/>
    <n v="1"/>
    <s v="Caltran   "/>
    <x v="1"/>
    <x v="9"/>
    <x v="5"/>
    <x v="1"/>
    <n v="6115"/>
    <n v="4750.0735250000007"/>
    <n v="-0.22320956255110369"/>
    <n v="-1364.9264749999993"/>
    <n v="1863024.2821559238"/>
    <e v="#N/A"/>
    <n v="914"/>
    <n v="6000"/>
    <n v="3360.0000000000005"/>
    <n v="8640"/>
    <n v="1"/>
  </r>
  <r>
    <x v="913"/>
    <n v="9"/>
    <n v="1"/>
    <n v="1"/>
    <s v="Caltran   "/>
    <x v="1"/>
    <x v="9"/>
    <x v="1"/>
    <x v="6"/>
    <n v="6136"/>
    <n v="7174.1894229999998"/>
    <n v="0.16919645094524127"/>
    <n v="1038.1894229999998"/>
    <n v="1077837.2780290726"/>
    <e v="#N/A"/>
    <n v="915"/>
    <n v="6000"/>
    <n v="3360.0000000000005"/>
    <n v="8640"/>
    <n v="1"/>
  </r>
  <r>
    <x v="914"/>
    <n v="9"/>
    <n v="1"/>
    <n v="1"/>
    <s v="Caltran   "/>
    <x v="1"/>
    <x v="9"/>
    <x v="5"/>
    <x v="1"/>
    <n v="6172"/>
    <n v="6870.3962869999996"/>
    <n v="0.11315558765392097"/>
    <n v="698.39628699999957"/>
    <n v="487757.37369538576"/>
    <e v="#N/A"/>
    <n v="916"/>
    <n v="6000"/>
    <n v="3360.0000000000005"/>
    <n v="8640"/>
    <n v="1"/>
  </r>
  <r>
    <x v="915"/>
    <n v="9"/>
    <n v="1"/>
    <n v="1"/>
    <s v="Caltran   "/>
    <x v="1"/>
    <x v="9"/>
    <x v="4"/>
    <x v="13"/>
    <n v="6201"/>
    <n v="5639.7422480000005"/>
    <n v="-9.0510845347524516E-2"/>
    <n v="-561.25775199999953"/>
    <n v="315010.26418009296"/>
    <e v="#N/A"/>
    <n v="917"/>
    <n v="6000"/>
    <n v="3360.0000000000005"/>
    <n v="8640"/>
    <n v="1"/>
  </r>
  <r>
    <x v="916"/>
    <n v="9"/>
    <n v="1"/>
    <n v="1"/>
    <s v="Caltran   "/>
    <x v="1"/>
    <x v="9"/>
    <x v="2"/>
    <x v="9"/>
    <n v="6210"/>
    <n v="5679.7004239999997"/>
    <n v="-8.5394456682769793E-2"/>
    <n v="-530.29957600000034"/>
    <n v="281217.64030578017"/>
    <e v="#N/A"/>
    <n v="918"/>
    <n v="6000"/>
    <n v="3360.0000000000005"/>
    <n v="8640"/>
    <n v="1"/>
  </r>
  <r>
    <x v="917"/>
    <n v="9"/>
    <n v="1"/>
    <n v="1"/>
    <s v="Caltran   "/>
    <x v="1"/>
    <x v="9"/>
    <x v="5"/>
    <x v="1"/>
    <n v="6229"/>
    <n v="5384.4477239999997"/>
    <n v="-0.13558392615187032"/>
    <n v="-844.55227600000035"/>
    <n v="713268.54689678072"/>
    <e v="#N/A"/>
    <n v="919"/>
    <n v="6000"/>
    <n v="3360.0000000000005"/>
    <n v="8640"/>
    <n v="1"/>
  </r>
  <r>
    <x v="918"/>
    <n v="9"/>
    <n v="1"/>
    <n v="1"/>
    <s v="Caltran   "/>
    <x v="1"/>
    <x v="9"/>
    <x v="4"/>
    <x v="12"/>
    <n v="6238"/>
    <n v="6415.7859349999999"/>
    <n v="2.850047050336646E-2"/>
    <n v="177.78593499999988"/>
    <n v="31607.838683824182"/>
    <e v="#N/A"/>
    <n v="920"/>
    <n v="6000"/>
    <n v="3360.0000000000005"/>
    <n v="8640"/>
    <n v="1"/>
  </r>
  <r>
    <x v="919"/>
    <n v="9"/>
    <n v="1"/>
    <n v="1"/>
    <s v="Caltran   "/>
    <x v="1"/>
    <x v="9"/>
    <x v="1"/>
    <x v="1"/>
    <n v="6286"/>
    <n v="6642.343108"/>
    <n v="5.6688372255806474E-2"/>
    <n v="356.34310800000003"/>
    <n v="126980.41061909968"/>
    <e v="#N/A"/>
    <n v="921"/>
    <n v="6000"/>
    <n v="3360.0000000000005"/>
    <n v="8640"/>
    <n v="1"/>
  </r>
  <r>
    <x v="920"/>
    <n v="9"/>
    <n v="1"/>
    <n v="1"/>
    <s v="Caltran   "/>
    <x v="1"/>
    <x v="9"/>
    <x v="5"/>
    <x v="1"/>
    <n v="6322"/>
    <n v="9235.3457330000001"/>
    <n v="0.46082659490667521"/>
    <n v="2913.3457330000001"/>
    <n v="8487583.3599893078"/>
    <e v="#N/A"/>
    <n v="922"/>
    <n v="6000"/>
    <n v="3360.0000000000005"/>
    <n v="8640"/>
    <n v="0"/>
  </r>
  <r>
    <x v="921"/>
    <n v="9"/>
    <n v="1"/>
    <n v="1"/>
    <s v="Caltran   "/>
    <x v="1"/>
    <x v="9"/>
    <x v="5"/>
    <x v="1"/>
    <n v="6359"/>
    <n v="8328.9588629999998"/>
    <n v="0.3097906688158516"/>
    <n v="1969.9588629999998"/>
    <n v="3880737.921912252"/>
    <e v="#N/A"/>
    <n v="923"/>
    <n v="6000"/>
    <n v="3360.0000000000005"/>
    <n v="8640"/>
    <n v="1"/>
  </r>
  <r>
    <x v="922"/>
    <n v="9"/>
    <n v="1"/>
    <n v="1"/>
    <s v="Caltran   "/>
    <x v="1"/>
    <x v="9"/>
    <x v="1"/>
    <x v="1"/>
    <n v="6361"/>
    <n v="4278.6708069999995"/>
    <n v="-0.32735877896557153"/>
    <n v="-2082.3291930000005"/>
    <n v="4336094.8680200335"/>
    <e v="#N/A"/>
    <n v="924"/>
    <n v="6000"/>
    <n v="3360.0000000000005"/>
    <n v="8640"/>
    <n v="1"/>
  </r>
  <r>
    <x v="923"/>
    <n v="9"/>
    <n v="1"/>
    <n v="1"/>
    <s v="Caltran   "/>
    <x v="1"/>
    <x v="9"/>
    <x v="5"/>
    <x v="1"/>
    <n v="6372"/>
    <n v="7146.6272879999997"/>
    <n v="0.12156737099811665"/>
    <n v="774.62728799999968"/>
    <n v="600047.43531423446"/>
    <e v="#N/A"/>
    <n v="925"/>
    <n v="6000"/>
    <n v="3360.0000000000005"/>
    <n v="8640"/>
    <n v="1"/>
  </r>
  <r>
    <x v="924"/>
    <n v="9"/>
    <n v="1"/>
    <n v="1"/>
    <s v="Caltran   "/>
    <x v="1"/>
    <x v="9"/>
    <x v="4"/>
    <x v="5"/>
    <n v="6385"/>
    <n v="8952.6835339999998"/>
    <n v="0.40214307501957713"/>
    <n v="2567.6835339999998"/>
    <n v="6592998.7307747276"/>
    <e v="#N/A"/>
    <n v="926"/>
    <n v="6000"/>
    <n v="3360.0000000000005"/>
    <n v="8640"/>
    <n v="0"/>
  </r>
  <r>
    <x v="925"/>
    <n v="9"/>
    <n v="1"/>
    <n v="1"/>
    <s v="Caltran   "/>
    <x v="1"/>
    <x v="9"/>
    <x v="4"/>
    <x v="5"/>
    <n v="6389"/>
    <n v="5268.1144560000002"/>
    <n v="-0.17543990358428541"/>
    <n v="-1120.8855439999998"/>
    <n v="1256384.4027481754"/>
    <e v="#N/A"/>
    <n v="927"/>
    <n v="6000"/>
    <n v="3360.0000000000005"/>
    <n v="8640"/>
    <n v="1"/>
  </r>
  <r>
    <x v="926"/>
    <n v="9"/>
    <n v="1"/>
    <n v="1"/>
    <s v="Caltran   "/>
    <x v="1"/>
    <x v="10"/>
    <x v="1"/>
    <x v="1"/>
    <n v="6406"/>
    <n v="10614.738616999999"/>
    <n v="0.65699947190134234"/>
    <n v="4208.7386169999991"/>
    <n v="17713480.746227063"/>
    <e v="#N/A"/>
    <n v="928"/>
    <n v="6000"/>
    <n v="3360.0000000000005"/>
    <n v="8640"/>
    <n v="0"/>
  </r>
  <r>
    <x v="927"/>
    <n v="9"/>
    <n v="1"/>
    <n v="1"/>
    <s v="Caltran   "/>
    <x v="1"/>
    <x v="9"/>
    <x v="5"/>
    <x v="1"/>
    <n v="6412"/>
    <n v="5903.2866519999998"/>
    <n v="-7.9337702432938251E-2"/>
    <n v="-508.71334800000022"/>
    <n v="258789.27043336933"/>
    <e v="#N/A"/>
    <n v="929"/>
    <n v="6000"/>
    <n v="3360.0000000000005"/>
    <n v="8640"/>
    <n v="1"/>
  </r>
  <r>
    <x v="928"/>
    <n v="9"/>
    <n v="1"/>
    <n v="1"/>
    <s v="Caltran   "/>
    <x v="1"/>
    <x v="9"/>
    <x v="4"/>
    <x v="13"/>
    <n v="6458"/>
    <n v="7161.9486390000002"/>
    <n v="0.10900412496128831"/>
    <n v="703.94863900000018"/>
    <n v="495543.68634995259"/>
    <e v="#N/A"/>
    <n v="930"/>
    <n v="6000"/>
    <n v="3360.0000000000005"/>
    <n v="8640"/>
    <n v="1"/>
  </r>
  <r>
    <x v="929"/>
    <n v="9"/>
    <n v="1"/>
    <n v="1"/>
    <s v="Caltran   "/>
    <x v="1"/>
    <x v="9"/>
    <x v="5"/>
    <x v="1"/>
    <n v="6494"/>
    <n v="6523.724792"/>
    <n v="4.5772700954727075E-3"/>
    <n v="29.724791999999979"/>
    <n v="883.56325944326272"/>
    <e v="#N/A"/>
    <n v="931"/>
    <n v="6000"/>
    <n v="3360.0000000000005"/>
    <n v="8640"/>
    <n v="1"/>
  </r>
  <r>
    <x v="930"/>
    <n v="9"/>
    <n v="1"/>
    <n v="1"/>
    <s v="Caltran   "/>
    <x v="1"/>
    <x v="9"/>
    <x v="0"/>
    <x v="11"/>
    <n v="6547"/>
    <n v="2657.262131"/>
    <n v="-0.59412522819612035"/>
    <n v="-3889.737869"/>
    <n v="15130060.689532662"/>
    <e v="#N/A"/>
    <n v="932"/>
    <n v="7000"/>
    <n v="4024.9999999999995"/>
    <n v="9975"/>
    <n v="0"/>
  </r>
  <r>
    <x v="931"/>
    <n v="9"/>
    <n v="1"/>
    <n v="1"/>
    <s v="Caltran   "/>
    <x v="1"/>
    <x v="10"/>
    <x v="5"/>
    <x v="1"/>
    <n v="6560"/>
    <n v="19374.951475999998"/>
    <n v="1.9534987006097557"/>
    <n v="12814.951475999998"/>
    <n v="164222981.33223453"/>
    <e v="#N/A"/>
    <n v="933"/>
    <n v="7000"/>
    <n v="4024.9999999999995"/>
    <n v="9975"/>
    <n v="0"/>
  </r>
  <r>
    <x v="932"/>
    <n v="9"/>
    <n v="1"/>
    <n v="1"/>
    <s v="Caltran   "/>
    <x v="1"/>
    <x v="9"/>
    <x v="4"/>
    <x v="13"/>
    <n v="6572"/>
    <n v="5280.0659319999995"/>
    <n v="-0.19658156847230679"/>
    <n v="-1291.9340680000005"/>
    <n v="1669093.63605903"/>
    <e v="#N/A"/>
    <n v="934"/>
    <n v="7000"/>
    <n v="4024.9999999999995"/>
    <n v="9975"/>
    <n v="1"/>
  </r>
  <r>
    <x v="933"/>
    <n v="9"/>
    <n v="1"/>
    <n v="1"/>
    <s v="Caltran   "/>
    <x v="1"/>
    <x v="9"/>
    <x v="1"/>
    <x v="1"/>
    <n v="6584"/>
    <n v="8683.4540399999987"/>
    <n v="0.31887212029161582"/>
    <n v="2099.4540399999987"/>
    <n v="4407707.2660723161"/>
    <e v="#N/A"/>
    <n v="935"/>
    <n v="7000"/>
    <n v="4024.9999999999995"/>
    <n v="9975"/>
    <n v="1"/>
  </r>
  <r>
    <x v="934"/>
    <n v="9"/>
    <n v="1"/>
    <n v="1"/>
    <s v="Caltran   "/>
    <x v="1"/>
    <x v="9"/>
    <x v="4"/>
    <x v="14"/>
    <n v="6602"/>
    <n v="5663.251816"/>
    <n v="-0.14219148500454404"/>
    <n v="-938.74818400000004"/>
    <n v="881248.15296329791"/>
    <e v="#N/A"/>
    <n v="936"/>
    <n v="7000"/>
    <n v="4024.9999999999995"/>
    <n v="9975"/>
    <n v="1"/>
  </r>
  <r>
    <x v="935"/>
    <n v="9"/>
    <n v="1"/>
    <n v="1"/>
    <s v="Caltran   "/>
    <x v="1"/>
    <x v="9"/>
    <x v="4"/>
    <x v="14"/>
    <n v="6656"/>
    <n v="5500.0285800000001"/>
    <n v="-0.17367359074519229"/>
    <n v="-1155.9714199999999"/>
    <n v="1336269.923856816"/>
    <e v="#N/A"/>
    <n v="937"/>
    <n v="7000"/>
    <n v="4024.9999999999995"/>
    <n v="9975"/>
    <n v="1"/>
  </r>
  <r>
    <x v="936"/>
    <n v="9"/>
    <n v="1"/>
    <n v="1"/>
    <s v="Caltran   "/>
    <x v="1"/>
    <x v="9"/>
    <x v="4"/>
    <x v="5"/>
    <n v="6661"/>
    <n v="5028.9466560000001"/>
    <n v="-0.24501626542561172"/>
    <n v="-1632.0533439999999"/>
    <n v="2663598.1176615823"/>
    <e v="#N/A"/>
    <n v="938"/>
    <n v="7000"/>
    <n v="4024.9999999999995"/>
    <n v="9975"/>
    <n v="1"/>
  </r>
  <r>
    <x v="937"/>
    <n v="9"/>
    <n v="1"/>
    <n v="1"/>
    <s v="Caltran   "/>
    <x v="1"/>
    <x v="9"/>
    <x v="5"/>
    <x v="1"/>
    <n v="6668"/>
    <n v="6290.3770420000001"/>
    <n v="-5.6632117276544713E-2"/>
    <n v="-377.62295799999993"/>
    <n v="142599.0984086697"/>
    <e v="#N/A"/>
    <n v="939"/>
    <n v="7000"/>
    <n v="4024.9999999999995"/>
    <n v="9975"/>
    <n v="1"/>
  </r>
  <r>
    <x v="938"/>
    <n v="9"/>
    <n v="1"/>
    <n v="1"/>
    <s v="Caltran   "/>
    <x v="1"/>
    <x v="9"/>
    <x v="0"/>
    <x v="10"/>
    <n v="6676"/>
    <n v="4895.1150289999996"/>
    <n v="-0.26675928265428406"/>
    <n v="-1780.8849710000004"/>
    <n v="3171551.2799336724"/>
    <e v="#N/A"/>
    <n v="940"/>
    <n v="7000"/>
    <n v="4024.9999999999995"/>
    <n v="9975"/>
    <n v="1"/>
  </r>
  <r>
    <x v="939"/>
    <n v="9"/>
    <n v="1"/>
    <n v="1"/>
    <s v="Caltran   "/>
    <x v="1"/>
    <x v="9"/>
    <x v="1"/>
    <x v="1"/>
    <n v="6731"/>
    <n v="9586.1229860000003"/>
    <n v="0.42417515762888125"/>
    <n v="2855.1229860000003"/>
    <n v="8151727.2651855582"/>
    <e v="#N/A"/>
    <n v="941"/>
    <n v="7000"/>
    <n v="4024.9999999999995"/>
    <n v="9975"/>
    <n v="1"/>
  </r>
  <r>
    <x v="940"/>
    <n v="9"/>
    <n v="1"/>
    <n v="1"/>
    <s v="Caltran   "/>
    <x v="1"/>
    <x v="9"/>
    <x v="4"/>
    <x v="14"/>
    <n v="6766"/>
    <n v="6678.9286810000012"/>
    <n v="-1.2868950487732622E-2"/>
    <n v="-87.071318999998766"/>
    <n v="7581.4145923995466"/>
    <e v="#N/A"/>
    <n v="942"/>
    <n v="7000"/>
    <n v="4024.9999999999995"/>
    <n v="9975"/>
    <n v="1"/>
  </r>
  <r>
    <x v="941"/>
    <n v="9"/>
    <n v="1"/>
    <n v="1"/>
    <s v="Caltran   "/>
    <x v="1"/>
    <x v="9"/>
    <x v="3"/>
    <x v="4"/>
    <n v="6772"/>
    <n v="6146.5213020000001"/>
    <n v="-9.2362477554636779E-2"/>
    <n v="-625.47869799999989"/>
    <n v="391223.60165177507"/>
    <e v="#N/A"/>
    <n v="943"/>
    <n v="7000"/>
    <n v="4024.9999999999995"/>
    <n v="9975"/>
    <n v="1"/>
  </r>
  <r>
    <x v="942"/>
    <n v="9"/>
    <n v="1"/>
    <n v="1"/>
    <s v="Caltran   "/>
    <x v="1"/>
    <x v="9"/>
    <x v="1"/>
    <x v="8"/>
    <n v="6796"/>
    <n v="4193.8205419999995"/>
    <n v="-0.38289868422601536"/>
    <n v="-2602.1794580000005"/>
    <n v="6771337.9316371763"/>
    <e v="#N/A"/>
    <n v="944"/>
    <n v="7000"/>
    <n v="4024.9999999999995"/>
    <n v="9975"/>
    <n v="1"/>
  </r>
  <r>
    <x v="943"/>
    <n v="9"/>
    <n v="1"/>
    <n v="1"/>
    <s v="Caltran   "/>
    <x v="1"/>
    <x v="9"/>
    <x v="5"/>
    <x v="1"/>
    <n v="6802"/>
    <n v="8140.5971230000005"/>
    <n v="0.19679463731255531"/>
    <n v="1338.5971230000005"/>
    <n v="1791842.2577038785"/>
    <e v="#N/A"/>
    <n v="945"/>
    <n v="7000"/>
    <n v="4024.9999999999995"/>
    <n v="9975"/>
    <n v="1"/>
  </r>
  <r>
    <x v="944"/>
    <n v="9"/>
    <n v="1"/>
    <n v="1"/>
    <s v="Caltran   "/>
    <x v="1"/>
    <x v="9"/>
    <x v="3"/>
    <x v="3"/>
    <n v="6824"/>
    <n v="8517.9220889999997"/>
    <n v="0.24823008338218044"/>
    <n v="1693.9220889999997"/>
    <n v="2869372.0436021229"/>
    <e v="#N/A"/>
    <n v="946"/>
    <n v="7000"/>
    <n v="4024.9999999999995"/>
    <n v="9975"/>
    <n v="1"/>
  </r>
  <r>
    <x v="945"/>
    <n v="9"/>
    <n v="1"/>
    <n v="1"/>
    <s v="Caltran   "/>
    <x v="1"/>
    <x v="9"/>
    <x v="5"/>
    <x v="1"/>
    <n v="6891"/>
    <n v="7264.3102719999997"/>
    <n v="5.4173599187345767E-2"/>
    <n v="373.31027199999971"/>
    <n v="139360.55918071378"/>
    <e v="#N/A"/>
    <n v="947"/>
    <n v="7000"/>
    <n v="4024.9999999999995"/>
    <n v="9975"/>
    <n v="1"/>
  </r>
  <r>
    <x v="946"/>
    <n v="9"/>
    <n v="1"/>
    <n v="1"/>
    <s v="Caltran   "/>
    <x v="1"/>
    <x v="9"/>
    <x v="5"/>
    <x v="1"/>
    <n v="6941"/>
    <n v="9202.3041689999991"/>
    <n v="0.3257893918743695"/>
    <n v="2261.3041689999991"/>
    <n v="5113496.5447367765"/>
    <e v="#N/A"/>
    <n v="948"/>
    <n v="7000"/>
    <n v="4024.9999999999995"/>
    <n v="9975"/>
    <n v="1"/>
  </r>
  <r>
    <x v="947"/>
    <n v="9"/>
    <n v="1"/>
    <n v="1"/>
    <s v="Caltran   "/>
    <x v="1"/>
    <x v="10"/>
    <x v="5"/>
    <x v="1"/>
    <n v="7008"/>
    <n v="13575.574829000001"/>
    <n v="0.93715394249429229"/>
    <n v="6567.574829000001"/>
    <n v="43133039.134514391"/>
    <e v="#N/A"/>
    <n v="949"/>
    <n v="7000"/>
    <n v="4024.9999999999995"/>
    <n v="9975"/>
    <n v="0"/>
  </r>
  <r>
    <x v="948"/>
    <n v="9"/>
    <n v="1"/>
    <n v="1"/>
    <s v="Caltran   "/>
    <x v="1"/>
    <x v="9"/>
    <x v="0"/>
    <x v="10"/>
    <n v="7028"/>
    <n v="3800.1652760000002"/>
    <n v="-0.45928211781445638"/>
    <n v="-3227.8347239999998"/>
    <n v="10418917.005460154"/>
    <e v="#N/A"/>
    <n v="950"/>
    <n v="7000"/>
    <n v="4024.9999999999995"/>
    <n v="9975"/>
    <n v="0"/>
  </r>
  <r>
    <x v="949"/>
    <n v="9"/>
    <n v="1"/>
    <n v="1"/>
    <s v="Caltran   "/>
    <x v="1"/>
    <x v="9"/>
    <x v="5"/>
    <x v="1"/>
    <n v="7170"/>
    <n v="6509.5874790000007"/>
    <n v="-9.2107743514644236E-2"/>
    <n v="-660.41252099999929"/>
    <n v="436144.69789357448"/>
    <e v="#N/A"/>
    <n v="951"/>
    <n v="7000"/>
    <n v="4024.9999999999995"/>
    <n v="9975"/>
    <n v="1"/>
  </r>
  <r>
    <x v="950"/>
    <n v="9"/>
    <n v="1"/>
    <n v="1"/>
    <s v="Caltran   "/>
    <x v="1"/>
    <x v="9"/>
    <x v="0"/>
    <x v="0"/>
    <n v="7181"/>
    <n v="6787.7600700000003"/>
    <n v="-5.476116557582511E-2"/>
    <n v="-393.23992999999973"/>
    <n v="154637.64254640468"/>
    <e v="#N/A"/>
    <n v="952"/>
    <n v="7000"/>
    <n v="4024.9999999999995"/>
    <n v="9975"/>
    <n v="1"/>
  </r>
  <r>
    <x v="951"/>
    <n v="9"/>
    <n v="1"/>
    <n v="1"/>
    <s v="Caltran   "/>
    <x v="1"/>
    <x v="9"/>
    <x v="5"/>
    <x v="1"/>
    <n v="7220"/>
    <n v="8885.5388789999997"/>
    <n v="0.23068405526315794"/>
    <n v="1665.5388789999997"/>
    <n v="2774019.7574605756"/>
    <e v="#N/A"/>
    <n v="953"/>
    <n v="7000"/>
    <n v="4024.9999999999995"/>
    <n v="9975"/>
    <n v="1"/>
  </r>
  <r>
    <x v="952"/>
    <n v="9"/>
    <n v="1"/>
    <n v="1"/>
    <s v="Caltran   "/>
    <x v="1"/>
    <x v="9"/>
    <x v="5"/>
    <x v="1"/>
    <n v="7237"/>
    <n v="7000.5443720000003"/>
    <n v="-3.2673155727511394E-2"/>
    <n v="-236.45562799999971"/>
    <n v="55911.264012874242"/>
    <e v="#N/A"/>
    <n v="954"/>
    <n v="7000"/>
    <n v="4024.9999999999995"/>
    <n v="9975"/>
    <n v="1"/>
  </r>
  <r>
    <x v="953"/>
    <n v="9"/>
    <n v="1"/>
    <n v="1"/>
    <s v="Caltran   "/>
    <x v="1"/>
    <x v="9"/>
    <x v="0"/>
    <x v="10"/>
    <n v="7255"/>
    <n v="7987.0164490000006"/>
    <n v="0.10089820110268799"/>
    <n v="732.01644900000065"/>
    <n v="535848.08160657051"/>
    <e v="#N/A"/>
    <n v="955"/>
    <n v="7000"/>
    <n v="4024.9999999999995"/>
    <n v="9975"/>
    <n v="1"/>
  </r>
  <r>
    <x v="954"/>
    <n v="9"/>
    <n v="1"/>
    <n v="1"/>
    <s v="Caltran   "/>
    <x v="1"/>
    <x v="9"/>
    <x v="1"/>
    <x v="0"/>
    <n v="7272"/>
    <n v="4539.7155199999997"/>
    <n v="-0.37572668866886694"/>
    <n v="-2732.2844800000003"/>
    <n v="7465378.4796488713"/>
    <e v="#N/A"/>
    <n v="956"/>
    <n v="7000"/>
    <n v="4024.9999999999995"/>
    <n v="9975"/>
    <n v="1"/>
  </r>
  <r>
    <x v="955"/>
    <n v="9"/>
    <n v="1"/>
    <n v="1"/>
    <s v="Caltran   "/>
    <x v="1"/>
    <x v="9"/>
    <x v="3"/>
    <x v="3"/>
    <n v="7283"/>
    <n v="5562.0118409999995"/>
    <n v="-0.2363020951530963"/>
    <n v="-1720.9881590000005"/>
    <n v="2961800.2434182107"/>
    <e v="#N/A"/>
    <n v="957"/>
    <n v="7000"/>
    <n v="4024.9999999999995"/>
    <n v="9975"/>
    <n v="1"/>
  </r>
  <r>
    <x v="956"/>
    <n v="9"/>
    <n v="1"/>
    <n v="1"/>
    <s v="Caltran   "/>
    <x v="1"/>
    <x v="9"/>
    <x v="0"/>
    <x v="10"/>
    <n v="7319"/>
    <n v="5617.2750020000003"/>
    <n v="-0.23250785599125556"/>
    <n v="-1701.7249979999997"/>
    <n v="2895867.9688180988"/>
    <e v="#N/A"/>
    <n v="958"/>
    <n v="7000"/>
    <n v="4024.9999999999995"/>
    <n v="9975"/>
    <n v="1"/>
  </r>
  <r>
    <x v="957"/>
    <n v="9"/>
    <n v="1"/>
    <n v="1"/>
    <s v="Caltran   "/>
    <x v="1"/>
    <x v="9"/>
    <x v="4"/>
    <x v="13"/>
    <n v="7334"/>
    <n v="5248.8706519999996"/>
    <n v="-0.28430997382056178"/>
    <n v="-2085.1293480000004"/>
    <n v="4347764.3978909068"/>
    <e v="#N/A"/>
    <n v="959"/>
    <n v="7000"/>
    <n v="4024.9999999999995"/>
    <n v="9975"/>
    <n v="1"/>
  </r>
  <r>
    <x v="958"/>
    <n v="9"/>
    <n v="1"/>
    <n v="1"/>
    <s v="Caltran   "/>
    <x v="1"/>
    <x v="10"/>
    <x v="5"/>
    <x v="1"/>
    <n v="7338"/>
    <n v="10072.064697"/>
    <n v="0.37258990147179061"/>
    <n v="2734.0646969999998"/>
    <n v="7475109.7673817007"/>
    <e v="#N/A"/>
    <n v="960"/>
    <n v="7000"/>
    <n v="4024.9999999999995"/>
    <n v="9975"/>
    <n v="0"/>
  </r>
  <r>
    <x v="959"/>
    <n v="9"/>
    <n v="1"/>
    <n v="1"/>
    <s v="Caltran   "/>
    <x v="1"/>
    <x v="9"/>
    <x v="0"/>
    <x v="10"/>
    <n v="7338"/>
    <n v="4358.8125300000002"/>
    <n v="-0.40599447669664757"/>
    <n v="-2979.1874699999998"/>
    <n v="8875557.9814049993"/>
    <e v="#N/A"/>
    <n v="961"/>
    <n v="7000"/>
    <n v="4024.9999999999995"/>
    <n v="9975"/>
    <n v="1"/>
  </r>
  <r>
    <x v="960"/>
    <n v="9"/>
    <n v="1"/>
    <n v="1"/>
    <s v="Caltran   "/>
    <x v="1"/>
    <x v="9"/>
    <x v="1"/>
    <x v="1"/>
    <n v="7349"/>
    <n v="9277.4094540000006"/>
    <n v="0.26240433446727462"/>
    <n v="1928.4094540000006"/>
    <n v="3718763.0222765803"/>
    <e v="#N/A"/>
    <n v="962"/>
    <n v="7000"/>
    <n v="4024.9999999999995"/>
    <n v="9975"/>
    <n v="1"/>
  </r>
  <r>
    <x v="961"/>
    <n v="9"/>
    <n v="1"/>
    <n v="1"/>
    <s v="Caltran   "/>
    <x v="1"/>
    <x v="9"/>
    <x v="3"/>
    <x v="2"/>
    <n v="7353"/>
    <n v="6574.0712129999993"/>
    <n v="-0.10593346756425959"/>
    <n v="-778.92878700000074"/>
    <n v="606730.05521729251"/>
    <e v="#N/A"/>
    <n v="963"/>
    <n v="7000"/>
    <n v="4024.9999999999995"/>
    <n v="9975"/>
    <n v="1"/>
  </r>
  <r>
    <x v="962"/>
    <n v="9"/>
    <n v="1"/>
    <n v="1"/>
    <s v="Caltran   "/>
    <x v="1"/>
    <x v="9"/>
    <x v="3"/>
    <x v="4"/>
    <n v="7365"/>
    <n v="6781.207152"/>
    <n v="-7.9265831364562112E-2"/>
    <n v="-583.79284800000005"/>
    <n v="340814.08937595115"/>
    <e v="#N/A"/>
    <n v="964"/>
    <n v="7000"/>
    <n v="4024.9999999999995"/>
    <n v="9975"/>
    <n v="1"/>
  </r>
  <r>
    <x v="963"/>
    <n v="9"/>
    <n v="1"/>
    <n v="1"/>
    <s v="Caltran   "/>
    <x v="1"/>
    <x v="9"/>
    <x v="5"/>
    <x v="1"/>
    <n v="7381"/>
    <n v="7215.0216069999997"/>
    <n v="-2.2487250101612344E-2"/>
    <n v="-165.97839300000032"/>
    <n v="27548.826942862557"/>
    <e v="#N/A"/>
    <n v="965"/>
    <n v="7000"/>
    <n v="4024.9999999999995"/>
    <n v="9975"/>
    <n v="1"/>
  </r>
  <r>
    <x v="964"/>
    <n v="9"/>
    <n v="1"/>
    <n v="1"/>
    <s v="Caltran   "/>
    <x v="1"/>
    <x v="9"/>
    <x v="5"/>
    <x v="1"/>
    <n v="7406"/>
    <n v="9415.2554330000003"/>
    <n v="0.27130103065082367"/>
    <n v="2009.2554330000003"/>
    <n v="4037107.3950400185"/>
    <e v="#N/A"/>
    <n v="966"/>
    <n v="7000"/>
    <n v="4024.9999999999995"/>
    <n v="9975"/>
    <n v="1"/>
  </r>
  <r>
    <x v="965"/>
    <n v="9"/>
    <n v="1"/>
    <n v="1"/>
    <s v="Caltran   "/>
    <x v="1"/>
    <x v="10"/>
    <x v="5"/>
    <x v="1"/>
    <n v="7486"/>
    <n v="11613.140259"/>
    <n v="0.5513144882447234"/>
    <n v="4127.1402589999998"/>
    <n v="17033286.717458587"/>
    <e v="#N/A"/>
    <n v="967"/>
    <n v="7000"/>
    <n v="4024.9999999999995"/>
    <n v="9975"/>
    <n v="0"/>
  </r>
  <r>
    <x v="966"/>
    <n v="9"/>
    <n v="1"/>
    <n v="1"/>
    <s v="Caltran   "/>
    <x v="1"/>
    <x v="9"/>
    <x v="5"/>
    <x v="1"/>
    <n v="7539"/>
    <n v="7259.1492310000003"/>
    <n v="-3.712040973603925E-2"/>
    <n v="-279.85076899999967"/>
    <n v="78316.452909891173"/>
    <e v="#N/A"/>
    <n v="968"/>
    <n v="8000"/>
    <n v="4720.0000000000009"/>
    <n v="11280"/>
    <n v="1"/>
  </r>
  <r>
    <x v="967"/>
    <n v="9"/>
    <n v="1"/>
    <n v="1"/>
    <s v="Caltran   "/>
    <x v="1"/>
    <x v="9"/>
    <x v="0"/>
    <x v="10"/>
    <n v="7585"/>
    <n v="5558.8687439999994"/>
    <n v="-0.26712343520105475"/>
    <n v="-2026.1312560000006"/>
    <n v="4105207.86654014"/>
    <e v="#N/A"/>
    <n v="969"/>
    <n v="8000"/>
    <n v="4720.0000000000009"/>
    <n v="11280"/>
    <n v="1"/>
  </r>
  <r>
    <x v="968"/>
    <n v="9"/>
    <n v="1"/>
    <n v="1"/>
    <s v="Caltran   "/>
    <x v="1"/>
    <x v="9"/>
    <x v="5"/>
    <x v="1"/>
    <n v="7612"/>
    <n v="4785.2217949999995"/>
    <n v="-0.37135814569101422"/>
    <n v="-2826.7782050000005"/>
    <n v="7990675.0202630246"/>
    <e v="#N/A"/>
    <n v="970"/>
    <n v="8000"/>
    <n v="4720.0000000000009"/>
    <n v="11280"/>
    <n v="1"/>
  </r>
  <r>
    <x v="969"/>
    <n v="9"/>
    <n v="1"/>
    <n v="1"/>
    <s v="Caltran   "/>
    <x v="1"/>
    <x v="9"/>
    <x v="5"/>
    <x v="1"/>
    <n v="7626"/>
    <n v="5633.2001189999992"/>
    <n v="-0.2613165330448467"/>
    <n v="-1992.7998810000008"/>
    <n v="3971251.3657136173"/>
    <e v="#N/A"/>
    <n v="971"/>
    <n v="8000"/>
    <n v="4720.0000000000009"/>
    <n v="11280"/>
    <n v="1"/>
  </r>
  <r>
    <x v="970"/>
    <n v="9"/>
    <n v="1"/>
    <n v="1"/>
    <s v="Caltran   "/>
    <x v="1"/>
    <x v="9"/>
    <x v="5"/>
    <x v="1"/>
    <n v="7636"/>
    <n v="4003.2499589999998"/>
    <n v="-0.47573992155578837"/>
    <n v="-3632.7500410000002"/>
    <n v="13196872.860385504"/>
    <e v="#N/A"/>
    <n v="972"/>
    <n v="8000"/>
    <n v="4720.0000000000009"/>
    <n v="11280"/>
    <n v="0"/>
  </r>
  <r>
    <x v="971"/>
    <n v="9"/>
    <n v="1"/>
    <n v="1"/>
    <s v="Caltran   "/>
    <x v="1"/>
    <x v="9"/>
    <x v="0"/>
    <x v="0"/>
    <n v="7664"/>
    <n v="6986.6165149999997"/>
    <n v="-8.8385110255741139E-2"/>
    <n v="-677.38348500000029"/>
    <n v="458848.3857507456"/>
    <e v="#N/A"/>
    <n v="973"/>
    <n v="8000"/>
    <n v="4720.0000000000009"/>
    <n v="11280"/>
    <n v="1"/>
  </r>
  <r>
    <x v="972"/>
    <n v="9"/>
    <n v="1"/>
    <n v="1"/>
    <s v="Caltran   "/>
    <x v="1"/>
    <x v="9"/>
    <x v="4"/>
    <x v="14"/>
    <n v="7680"/>
    <n v="5581.4666750000006"/>
    <n v="-0.27324652669270821"/>
    <n v="-2098.5333249999994"/>
    <n v="4403842.1161355535"/>
    <e v="#N/A"/>
    <n v="974"/>
    <n v="8000"/>
    <n v="4720.0000000000009"/>
    <n v="11280"/>
    <n v="1"/>
  </r>
  <r>
    <x v="973"/>
    <n v="9"/>
    <n v="1"/>
    <n v="1"/>
    <s v="Caltran   "/>
    <x v="1"/>
    <x v="9"/>
    <x v="4"/>
    <x v="12"/>
    <n v="7714"/>
    <n v="5957.5836489999992"/>
    <n v="-0.22769203409385541"/>
    <n v="-1756.4163510000008"/>
    <n v="3084998.3980601579"/>
    <e v="#N/A"/>
    <n v="975"/>
    <n v="8000"/>
    <n v="4720.0000000000009"/>
    <n v="11280"/>
    <n v="1"/>
  </r>
  <r>
    <x v="974"/>
    <n v="9"/>
    <n v="1"/>
    <n v="1"/>
    <s v="Caltran   "/>
    <x v="1"/>
    <x v="9"/>
    <x v="1"/>
    <x v="1"/>
    <n v="7744"/>
    <n v="4801.0085749999998"/>
    <n v="-0.38003504971590907"/>
    <n v="-2942.9914250000002"/>
    <n v="8661198.5276235323"/>
    <e v="#N/A"/>
    <n v="976"/>
    <n v="8000"/>
    <n v="4720.0000000000009"/>
    <n v="11280"/>
    <n v="1"/>
  </r>
  <r>
    <x v="975"/>
    <n v="9"/>
    <n v="1"/>
    <n v="1"/>
    <s v="Caltran   "/>
    <x v="1"/>
    <x v="9"/>
    <x v="4"/>
    <x v="14"/>
    <n v="7755"/>
    <n v="5712.0602410000001"/>
    <n v="-0.26343517201805289"/>
    <n v="-2042.9397589999999"/>
    <n v="4173602.8589029773"/>
    <e v="#N/A"/>
    <n v="977"/>
    <n v="8000"/>
    <n v="4720.0000000000009"/>
    <n v="11280"/>
    <n v="1"/>
  </r>
  <r>
    <x v="976"/>
    <n v="9"/>
    <n v="1"/>
    <n v="1"/>
    <s v="Caltran   "/>
    <x v="1"/>
    <x v="9"/>
    <x v="1"/>
    <x v="1"/>
    <n v="7827"/>
    <n v="8875.6295170000012"/>
    <n v="0.13397591887057647"/>
    <n v="1048.6295170000012"/>
    <n v="1099623.8639236558"/>
    <e v="#N/A"/>
    <n v="978"/>
    <n v="8000"/>
    <n v="4720.0000000000009"/>
    <n v="11280"/>
    <n v="1"/>
  </r>
  <r>
    <x v="977"/>
    <n v="9"/>
    <n v="1"/>
    <n v="1"/>
    <s v="Caltran   "/>
    <x v="1"/>
    <x v="9"/>
    <x v="4"/>
    <x v="13"/>
    <n v="7958"/>
    <n v="7807.9310000000005"/>
    <n v="-1.8857627544609179E-2"/>
    <n v="-150.06899999999951"/>
    <n v="22520.704760999852"/>
    <e v="#N/A"/>
    <n v="979"/>
    <n v="8000"/>
    <n v="4720.0000000000009"/>
    <n v="11280"/>
    <n v="1"/>
  </r>
  <r>
    <x v="978"/>
    <n v="9"/>
    <n v="1"/>
    <n v="1"/>
    <s v="Caltran   "/>
    <x v="1"/>
    <x v="9"/>
    <x v="5"/>
    <x v="1"/>
    <n v="7962"/>
    <n v="6486.4771420000006"/>
    <n v="-0.1853206302436573"/>
    <n v="-1475.5228579999994"/>
    <n v="2177167.7044804865"/>
    <e v="#N/A"/>
    <n v="980"/>
    <n v="8000"/>
    <n v="4720.0000000000009"/>
    <n v="11280"/>
    <n v="1"/>
  </r>
  <r>
    <x v="979"/>
    <n v="9"/>
    <n v="1"/>
    <n v="1"/>
    <s v="Caltran   "/>
    <x v="1"/>
    <x v="9"/>
    <x v="5"/>
    <x v="1"/>
    <n v="7975"/>
    <n v="9175.4007419999998"/>
    <n v="0.15052046921630091"/>
    <n v="1200.4007419999998"/>
    <n v="1440961.94139415"/>
    <e v="#N/A"/>
    <n v="981"/>
    <n v="8000"/>
    <n v="4720.0000000000009"/>
    <n v="11280"/>
    <n v="1"/>
  </r>
  <r>
    <x v="980"/>
    <n v="9"/>
    <n v="1"/>
    <n v="1"/>
    <s v="Caltran   "/>
    <x v="1"/>
    <x v="9"/>
    <x v="4"/>
    <x v="5"/>
    <n v="8001"/>
    <n v="7306.3331920000001"/>
    <n v="-8.6822498187726582E-2"/>
    <n v="-694.66680799999995"/>
    <n v="482561.97413690877"/>
    <e v="#N/A"/>
    <n v="982"/>
    <n v="8000"/>
    <n v="4720.0000000000009"/>
    <n v="11280"/>
    <n v="1"/>
  </r>
  <r>
    <x v="981"/>
    <n v="9"/>
    <n v="1"/>
    <n v="1"/>
    <s v="Caltran   "/>
    <x v="1"/>
    <x v="9"/>
    <x v="1"/>
    <x v="1"/>
    <n v="8004"/>
    <n v="8259.0918569999994"/>
    <n v="3.1870546851574089E-2"/>
    <n v="255.09185699999944"/>
    <n v="65071.855507708162"/>
    <e v="#N/A"/>
    <n v="983"/>
    <n v="8000"/>
    <n v="4720.0000000000009"/>
    <n v="11280"/>
    <n v="1"/>
  </r>
  <r>
    <x v="982"/>
    <n v="9"/>
    <n v="1"/>
    <n v="1"/>
    <s v="Caltran   "/>
    <x v="1"/>
    <x v="9"/>
    <x v="4"/>
    <x v="13"/>
    <n v="8030"/>
    <n v="6589.3316649999997"/>
    <n v="-0.17941075155666253"/>
    <n v="-1440.6683350000003"/>
    <n v="2075525.2514716731"/>
    <e v="#N/A"/>
    <n v="984"/>
    <n v="8000"/>
    <n v="4720.0000000000009"/>
    <n v="11280"/>
    <n v="1"/>
  </r>
  <r>
    <x v="983"/>
    <n v="9"/>
    <n v="1"/>
    <n v="1"/>
    <s v="Caltran   "/>
    <x v="1"/>
    <x v="9"/>
    <x v="0"/>
    <x v="11"/>
    <n v="8038"/>
    <n v="8113.294304"/>
    <n v="9.3672933565562833E-3"/>
    <n v="75.294304000000011"/>
    <n v="5669.2322148444173"/>
    <e v="#N/A"/>
    <n v="985"/>
    <n v="8000"/>
    <n v="4720.0000000000009"/>
    <n v="11280"/>
    <n v="1"/>
  </r>
  <r>
    <x v="984"/>
    <n v="9"/>
    <n v="1"/>
    <n v="1"/>
    <s v="Caltran   "/>
    <x v="1"/>
    <x v="9"/>
    <x v="4"/>
    <x v="14"/>
    <n v="8082"/>
    <n v="7627.0831900000003"/>
    <n v="-5.6287652808710731E-2"/>
    <n v="-454.91680999999971"/>
    <n v="206949.30402057583"/>
    <e v="#N/A"/>
    <n v="986"/>
    <n v="8000"/>
    <n v="4720.0000000000009"/>
    <n v="11280"/>
    <n v="1"/>
  </r>
  <r>
    <x v="985"/>
    <n v="9"/>
    <n v="1"/>
    <n v="1"/>
    <s v="Caltran   "/>
    <x v="1"/>
    <x v="9"/>
    <x v="1"/>
    <x v="1"/>
    <n v="8123"/>
    <n v="8632.2579040000001"/>
    <n v="6.2693328080758448E-2"/>
    <n v="509.25790400000005"/>
    <n v="259343.61278647327"/>
    <e v="#N/A"/>
    <n v="987"/>
    <n v="8000"/>
    <n v="4720.0000000000009"/>
    <n v="11280"/>
    <n v="1"/>
  </r>
  <r>
    <x v="986"/>
    <n v="9"/>
    <n v="1"/>
    <n v="1"/>
    <s v="Caltran   "/>
    <x v="1"/>
    <x v="9"/>
    <x v="1"/>
    <x v="6"/>
    <n v="8129"/>
    <n v="7165.1435850000007"/>
    <n v="-0.11857010886947961"/>
    <n v="-963.85641499999929"/>
    <n v="929019.18873665086"/>
    <e v="#N/A"/>
    <n v="988"/>
    <n v="8000"/>
    <n v="4720.0000000000009"/>
    <n v="11280"/>
    <n v="1"/>
  </r>
  <r>
    <x v="987"/>
    <n v="9"/>
    <n v="1"/>
    <n v="1"/>
    <s v="Caltran   "/>
    <x v="1"/>
    <x v="9"/>
    <x v="5"/>
    <x v="1"/>
    <n v="8152"/>
    <n v="6342.6466369999998"/>
    <n v="-0.22195208083905793"/>
    <n v="-1809.3533630000002"/>
    <n v="3273759.5921994103"/>
    <e v="#N/A"/>
    <n v="989"/>
    <n v="8000"/>
    <n v="4720.0000000000009"/>
    <n v="11280"/>
    <n v="1"/>
  </r>
  <r>
    <x v="988"/>
    <n v="9"/>
    <n v="1"/>
    <n v="1"/>
    <s v="Caltran   "/>
    <x v="1"/>
    <x v="9"/>
    <x v="1"/>
    <x v="1"/>
    <n v="8196"/>
    <n v="8360.7384039999997"/>
    <n v="2.0099854075158685E-2"/>
    <n v="164.73840399999972"/>
    <n v="27138.741752467122"/>
    <e v="#N/A"/>
    <n v="990"/>
    <n v="8000"/>
    <n v="4720.0000000000009"/>
    <n v="11280"/>
    <n v="1"/>
  </r>
  <r>
    <x v="989"/>
    <n v="9"/>
    <n v="1"/>
    <n v="1"/>
    <s v="Caltran   "/>
    <x v="1"/>
    <x v="10"/>
    <x v="5"/>
    <x v="1"/>
    <n v="8222"/>
    <n v="10887.169129"/>
    <n v="0.32415095220141077"/>
    <n v="2665.1691289999999"/>
    <n v="7103126.4861746179"/>
    <e v="#N/A"/>
    <n v="991"/>
    <n v="8000"/>
    <n v="4720.0000000000009"/>
    <n v="11280"/>
    <n v="1"/>
  </r>
  <r>
    <x v="990"/>
    <n v="9"/>
    <n v="1"/>
    <n v="1"/>
    <s v="Caltran   "/>
    <x v="1"/>
    <x v="10"/>
    <x v="5"/>
    <x v="1"/>
    <n v="8226"/>
    <n v="11736.287842"/>
    <n v="0.42673083418429369"/>
    <n v="3510.2878419999997"/>
    <n v="12322120.733693015"/>
    <e v="#N/A"/>
    <n v="992"/>
    <n v="8000"/>
    <n v="4720.0000000000009"/>
    <n v="11280"/>
    <n v="0"/>
  </r>
  <r>
    <x v="991"/>
    <n v="9"/>
    <n v="1"/>
    <n v="1"/>
    <s v="Caltran   "/>
    <x v="1"/>
    <x v="9"/>
    <x v="0"/>
    <x v="10"/>
    <n v="8241"/>
    <n v="4591.2187810000005"/>
    <n v="-0.4428808662783642"/>
    <n v="-3649.7812189999995"/>
    <n v="13320902.946565123"/>
    <e v="#N/A"/>
    <n v="993"/>
    <n v="8000"/>
    <n v="4720.0000000000009"/>
    <n v="11280"/>
    <n v="0"/>
  </r>
  <r>
    <x v="992"/>
    <n v="9"/>
    <n v="1"/>
    <n v="1"/>
    <s v="Caltran   "/>
    <x v="1"/>
    <x v="9"/>
    <x v="0"/>
    <x v="11"/>
    <n v="8262"/>
    <n v="9111.1872860000003"/>
    <n v="0.10278229072863709"/>
    <n v="849.18728600000031"/>
    <n v="721119.04670404631"/>
    <e v="#N/A"/>
    <n v="994"/>
    <n v="8000"/>
    <n v="4720.0000000000009"/>
    <n v="11280"/>
    <n v="1"/>
  </r>
  <r>
    <x v="993"/>
    <n v="9"/>
    <n v="1"/>
    <n v="1"/>
    <s v="Caltran   "/>
    <x v="1"/>
    <x v="9"/>
    <x v="4"/>
    <x v="14"/>
    <n v="8319"/>
    <n v="7558.9008169999997"/>
    <n v="-9.1369056737588661E-2"/>
    <n v="-760.09918300000027"/>
    <n v="577750.76799726789"/>
    <e v="#N/A"/>
    <n v="995"/>
    <n v="8000"/>
    <n v="4720.0000000000009"/>
    <n v="11280"/>
    <n v="1"/>
  </r>
  <r>
    <x v="994"/>
    <n v="9"/>
    <n v="1"/>
    <n v="1"/>
    <s v="Caltran   "/>
    <x v="1"/>
    <x v="9"/>
    <x v="3"/>
    <x v="2"/>
    <n v="8332"/>
    <n v="4588.8899240000001"/>
    <n v="-0.44924508833413346"/>
    <n v="-3743.1100759999999"/>
    <n v="14010873.041052725"/>
    <e v="#N/A"/>
    <n v="996"/>
    <n v="8000"/>
    <n v="4720.0000000000009"/>
    <n v="11280"/>
    <n v="0"/>
  </r>
  <r>
    <x v="995"/>
    <n v="9"/>
    <n v="1"/>
    <n v="1"/>
    <s v="Caltran   "/>
    <x v="1"/>
    <x v="9"/>
    <x v="1"/>
    <x v="1"/>
    <n v="8376"/>
    <n v="9609.1620010000006"/>
    <n v="0.14722564481852918"/>
    <n v="1233.1620010000006"/>
    <n v="1520688.5207103256"/>
    <e v="#N/A"/>
    <n v="997"/>
    <n v="8000"/>
    <n v="4720.0000000000009"/>
    <n v="11280"/>
    <n v="1"/>
  </r>
  <r>
    <x v="996"/>
    <n v="9"/>
    <n v="1"/>
    <n v="1"/>
    <s v="Caltran   "/>
    <x v="1"/>
    <x v="9"/>
    <x v="3"/>
    <x v="3"/>
    <n v="8390"/>
    <n v="8175.1719509999994"/>
    <n v="-2.5605250178784345E-2"/>
    <n v="-214.82804900000065"/>
    <n v="46151.090637146677"/>
    <e v="#N/A"/>
    <n v="998"/>
    <n v="8000"/>
    <n v="4720.0000000000009"/>
    <n v="11280"/>
    <n v="1"/>
  </r>
  <r>
    <x v="997"/>
    <n v="9"/>
    <n v="1"/>
    <n v="1"/>
    <s v="Caltran   "/>
    <x v="1"/>
    <x v="10"/>
    <x v="0"/>
    <x v="11"/>
    <n v="8400"/>
    <n v="10732.460632"/>
    <n v="0.27767388476190469"/>
    <n v="2332.4606320000003"/>
    <n v="5440372.5998298405"/>
    <e v="#N/A"/>
    <n v="999"/>
    <n v="8000"/>
    <n v="4720.0000000000009"/>
    <n v="11280"/>
    <n v="1"/>
  </r>
  <r>
    <x v="998"/>
    <n v="9"/>
    <n v="1"/>
    <n v="1"/>
    <s v="Caltran   "/>
    <x v="1"/>
    <x v="9"/>
    <x v="3"/>
    <x v="4"/>
    <n v="8414"/>
    <n v="7182.2254570000005"/>
    <n v="-0.1463958334917993"/>
    <n v="-1231.7745429999995"/>
    <n v="1517268.5247828576"/>
    <e v="#N/A"/>
    <n v="1000"/>
    <n v="8000"/>
    <n v="4720.0000000000009"/>
    <n v="11280"/>
    <n v="1"/>
  </r>
  <r>
    <x v="999"/>
    <n v="9"/>
    <n v="1"/>
    <n v="1"/>
    <s v="Caltran   "/>
    <x v="1"/>
    <x v="9"/>
    <x v="3"/>
    <x v="3"/>
    <n v="8466"/>
    <n v="8516.7365119999995"/>
    <n v="5.9929733049846057E-3"/>
    <n v="50.736511999999493"/>
    <n v="2574.1936499260923"/>
    <e v="#N/A"/>
    <n v="1001"/>
    <n v="8000"/>
    <n v="4720.0000000000009"/>
    <n v="11280"/>
    <n v="1"/>
  </r>
  <r>
    <x v="1000"/>
    <n v="9"/>
    <n v="1"/>
    <n v="1"/>
    <s v="Caltran   "/>
    <x v="1"/>
    <x v="9"/>
    <x v="5"/>
    <x v="1"/>
    <n v="8476"/>
    <n v="9913.1367800000007"/>
    <n v="0.16955365502595576"/>
    <n v="1437.1367800000007"/>
    <n v="2065362.1244287705"/>
    <e v="#N/A"/>
    <n v="1002"/>
    <n v="8000"/>
    <n v="4720.0000000000009"/>
    <n v="11280"/>
    <n v="1"/>
  </r>
  <r>
    <x v="1001"/>
    <n v="9"/>
    <n v="1"/>
    <n v="1"/>
    <s v="Caltran   "/>
    <x v="1"/>
    <x v="10"/>
    <x v="4"/>
    <x v="14"/>
    <n v="8479"/>
    <n v="11586.742125999999"/>
    <n v="0.36652224625545449"/>
    <n v="3107.7421259999992"/>
    <n v="9658061.1217149943"/>
    <e v="#N/A"/>
    <n v="1003"/>
    <n v="8000"/>
    <n v="4720.0000000000009"/>
    <n v="11280"/>
    <n v="0"/>
  </r>
  <r>
    <x v="1002"/>
    <n v="9"/>
    <n v="1"/>
    <n v="1"/>
    <s v="Caltran   "/>
    <x v="1"/>
    <x v="10"/>
    <x v="4"/>
    <x v="5"/>
    <n v="8483"/>
    <n v="12337.072174000001"/>
    <n v="0.45432891359188976"/>
    <n v="3854.0721740000008"/>
    <n v="14853872.322401093"/>
    <e v="#N/A"/>
    <n v="1004"/>
    <n v="8000"/>
    <n v="4720.0000000000009"/>
    <n v="11280"/>
    <n v="0"/>
  </r>
  <r>
    <x v="1003"/>
    <n v="9"/>
    <n v="1"/>
    <n v="1"/>
    <s v="Caltran   "/>
    <x v="1"/>
    <x v="9"/>
    <x v="1"/>
    <x v="1"/>
    <n v="8489"/>
    <n v="5550.6719060000005"/>
    <n v="-0.3461335957120979"/>
    <n v="-2938.3280939999995"/>
    <n v="8633771.9879896697"/>
    <e v="#N/A"/>
    <n v="1005"/>
    <n v="8000"/>
    <n v="4720.0000000000009"/>
    <n v="11280"/>
    <n v="1"/>
  </r>
  <r>
    <x v="1004"/>
    <n v="9"/>
    <n v="1"/>
    <n v="1"/>
    <s v="Caltran   "/>
    <x v="1"/>
    <x v="9"/>
    <x v="0"/>
    <x v="11"/>
    <n v="8494"/>
    <n v="2964.5742410000003"/>
    <n v="-0.6509801929597363"/>
    <n v="-5529.4257589999997"/>
    <n v="30574549.224292722"/>
    <e v="#N/A"/>
    <n v="1006"/>
    <n v="8000"/>
    <n v="4720.0000000000009"/>
    <n v="11280"/>
    <n v="0"/>
  </r>
  <r>
    <x v="1005"/>
    <n v="9"/>
    <n v="1"/>
    <n v="1"/>
    <s v="Caltran   "/>
    <x v="1"/>
    <x v="10"/>
    <x v="1"/>
    <x v="1"/>
    <n v="8522"/>
    <n v="11517.214233999999"/>
    <n v="0.35146846209809901"/>
    <n v="2995.2142339999991"/>
    <n v="8971308.3075562008"/>
    <e v="#N/A"/>
    <n v="1007"/>
    <n v="9000"/>
    <n v="5580"/>
    <n v="12419.999999999998"/>
    <n v="1"/>
  </r>
  <r>
    <x v="1006"/>
    <n v="9"/>
    <n v="1"/>
    <n v="1"/>
    <s v="Caltran   "/>
    <x v="1"/>
    <x v="10"/>
    <x v="3"/>
    <x v="3"/>
    <n v="8535"/>
    <n v="10645.826689"/>
    <n v="0.24731419906268304"/>
    <n v="2110.8266889999995"/>
    <n v="4455589.3109947005"/>
    <e v="#N/A"/>
    <n v="1008"/>
    <n v="9000"/>
    <n v="5580"/>
    <n v="12419.999999999998"/>
    <n v="1"/>
  </r>
  <r>
    <x v="1007"/>
    <n v="9"/>
    <n v="1"/>
    <n v="1"/>
    <s v="Caltran   "/>
    <x v="1"/>
    <x v="10"/>
    <x v="5"/>
    <x v="1"/>
    <n v="8538"/>
    <n v="16694.792114"/>
    <n v="0.95535161794331214"/>
    <n v="8156.7921139999999"/>
    <n v="66533257.59101259"/>
    <e v="#N/A"/>
    <n v="1009"/>
    <n v="9000"/>
    <n v="5580"/>
    <n v="12419.999999999998"/>
    <n v="0"/>
  </r>
  <r>
    <x v="1008"/>
    <n v="9"/>
    <n v="1"/>
    <n v="1"/>
    <s v="Caltran   "/>
    <x v="1"/>
    <x v="9"/>
    <x v="0"/>
    <x v="0"/>
    <n v="8544"/>
    <n v="9635.532349000001"/>
    <n v="0.12775425433052456"/>
    <n v="1091.532349000001"/>
    <n v="1191442.8689134598"/>
    <e v="#N/A"/>
    <n v="1010"/>
    <n v="9000"/>
    <n v="5580"/>
    <n v="12419.999999999998"/>
    <n v="1"/>
  </r>
  <r>
    <x v="1009"/>
    <n v="9"/>
    <n v="1"/>
    <n v="1"/>
    <s v="Caltran   "/>
    <x v="1"/>
    <x v="9"/>
    <x v="1"/>
    <x v="6"/>
    <n v="8547"/>
    <n v="6385.7590319999999"/>
    <n v="-0.25286544612144612"/>
    <n v="-2161.2409680000001"/>
    <n v="4670962.5217615776"/>
    <e v="#N/A"/>
    <n v="1011"/>
    <n v="9000"/>
    <n v="5580"/>
    <n v="12419.999999999998"/>
    <n v="1"/>
  </r>
  <r>
    <x v="1010"/>
    <n v="9"/>
    <n v="1"/>
    <n v="1"/>
    <s v="Caltran   "/>
    <x v="1"/>
    <x v="9"/>
    <x v="5"/>
    <x v="1"/>
    <n v="8575"/>
    <n v="9633.4465339999988"/>
    <n v="0.1234339981341106"/>
    <n v="1058.4465339999988"/>
    <n v="1120309.0653366107"/>
    <e v="#N/A"/>
    <n v="1012"/>
    <n v="9000"/>
    <n v="5580"/>
    <n v="12419.999999999998"/>
    <n v="1"/>
  </r>
  <r>
    <x v="1011"/>
    <n v="9"/>
    <n v="1"/>
    <n v="1"/>
    <s v="Caltran   "/>
    <x v="1"/>
    <x v="10"/>
    <x v="3"/>
    <x v="3"/>
    <n v="8637"/>
    <n v="11600.951599"/>
    <n v="0.34316910952877167"/>
    <n v="2963.951599"/>
    <n v="8785009.0812146571"/>
    <e v="#N/A"/>
    <n v="1013"/>
    <n v="9000"/>
    <n v="5580"/>
    <n v="12419.999999999998"/>
    <n v="1"/>
  </r>
  <r>
    <x v="1012"/>
    <n v="9"/>
    <n v="1"/>
    <n v="1"/>
    <s v="Caltran   "/>
    <x v="1"/>
    <x v="10"/>
    <x v="5"/>
    <x v="1"/>
    <n v="8710"/>
    <n v="12361.731079000001"/>
    <n v="0.41925729954075797"/>
    <n v="3651.731079000001"/>
    <n v="13335139.873334512"/>
    <e v="#N/A"/>
    <n v="1014"/>
    <n v="9000"/>
    <n v="5580"/>
    <n v="12419.999999999998"/>
    <n v="1"/>
  </r>
  <r>
    <x v="1013"/>
    <n v="9"/>
    <n v="1"/>
    <n v="1"/>
    <s v="Caltran   "/>
    <x v="1"/>
    <x v="9"/>
    <x v="5"/>
    <x v="1"/>
    <n v="8719"/>
    <n v="5540.505204"/>
    <n v="-0.36454808991856869"/>
    <n v="-3178.494796"/>
    <n v="10102829.168199081"/>
    <e v="#N/A"/>
    <n v="1015"/>
    <n v="9000"/>
    <n v="5580"/>
    <n v="12419.999999999998"/>
    <n v="0"/>
  </r>
  <r>
    <x v="1014"/>
    <n v="9"/>
    <n v="1"/>
    <n v="1"/>
    <s v="Caltran   "/>
    <x v="1"/>
    <x v="9"/>
    <x v="5"/>
    <x v="1"/>
    <n v="8730"/>
    <n v="8590.6321100000005"/>
    <n v="-1.5964248568155703E-2"/>
    <n v="-139.36788999999953"/>
    <n v="19423.408763051972"/>
    <e v="#N/A"/>
    <n v="1016"/>
    <n v="9000"/>
    <n v="5580"/>
    <n v="12419.999999999998"/>
    <n v="1"/>
  </r>
  <r>
    <x v="1015"/>
    <n v="9"/>
    <n v="1"/>
    <n v="1"/>
    <s v="Caltran   "/>
    <x v="1"/>
    <x v="9"/>
    <x v="5"/>
    <x v="11"/>
    <n v="8739"/>
    <n v="7460.9321290000007"/>
    <n v="-0.14624875512072311"/>
    <n v="-1278.0678709999993"/>
    <n v="1633457.4828824708"/>
    <e v="#N/A"/>
    <n v="1017"/>
    <n v="9000"/>
    <n v="5580"/>
    <n v="12419.999999999998"/>
    <n v="1"/>
  </r>
  <r>
    <x v="1016"/>
    <n v="9"/>
    <n v="1"/>
    <n v="1"/>
    <s v="Caltran   "/>
    <x v="1"/>
    <x v="9"/>
    <x v="4"/>
    <x v="4"/>
    <n v="8764"/>
    <n v="6946.6022040000007"/>
    <n v="-0.20737081195800999"/>
    <n v="-1817.3977959999993"/>
    <n v="3302934.748905655"/>
    <e v="#N/A"/>
    <n v="1018"/>
    <n v="9000"/>
    <n v="5580"/>
    <n v="12419.999999999998"/>
    <n v="1"/>
  </r>
  <r>
    <x v="1017"/>
    <n v="9"/>
    <n v="1"/>
    <n v="1"/>
    <s v="Caltran   "/>
    <x v="1"/>
    <x v="9"/>
    <x v="5"/>
    <x v="1"/>
    <n v="8894"/>
    <n v="9702.9906459999984"/>
    <n v="9.0959146165954463E-2"/>
    <n v="808.99064599999838"/>
    <n v="654465.86531549471"/>
    <e v="#N/A"/>
    <n v="1019"/>
    <n v="9000"/>
    <n v="5580"/>
    <n v="12419.999999999998"/>
    <n v="1"/>
  </r>
  <r>
    <x v="1018"/>
    <n v="9"/>
    <n v="1"/>
    <n v="1"/>
    <s v="Caltran   "/>
    <x v="1"/>
    <x v="9"/>
    <x v="5"/>
    <x v="1"/>
    <n v="8914"/>
    <n v="6213.9637459999994"/>
    <n v="-0.30289839062149437"/>
    <n v="-2700.0362540000006"/>
    <n v="7290195.7729143556"/>
    <e v="#N/A"/>
    <n v="1020"/>
    <n v="9000"/>
    <n v="5580"/>
    <n v="12419.999999999998"/>
    <n v="1"/>
  </r>
  <r>
    <x v="1019"/>
    <n v="9"/>
    <n v="1"/>
    <n v="1"/>
    <s v="Caltran   "/>
    <x v="1"/>
    <x v="9"/>
    <x v="4"/>
    <x v="5"/>
    <n v="8932"/>
    <n v="3277.664628"/>
    <n v="-0.63304247335423192"/>
    <n v="-5654.3353719999996"/>
    <n v="31971508.499050375"/>
    <e v="#N/A"/>
    <n v="1021"/>
    <n v="9000"/>
    <n v="5580"/>
    <n v="12419.999999999998"/>
    <n v="0"/>
  </r>
  <r>
    <x v="1020"/>
    <n v="9"/>
    <n v="1"/>
    <n v="1"/>
    <s v="Caltran   "/>
    <x v="1"/>
    <x v="9"/>
    <x v="3"/>
    <x v="2"/>
    <n v="8943"/>
    <n v="5272.9254940000001"/>
    <n v="-0.41038516224980426"/>
    <n v="-3670.0745059999999"/>
    <n v="13469446.879591143"/>
    <e v="#N/A"/>
    <n v="1022"/>
    <n v="9000"/>
    <n v="5580"/>
    <n v="12419.999999999998"/>
    <n v="0"/>
  </r>
  <r>
    <x v="1021"/>
    <n v="9"/>
    <n v="1"/>
    <n v="1"/>
    <s v="Caltran   "/>
    <x v="1"/>
    <x v="10"/>
    <x v="5"/>
    <x v="1"/>
    <n v="8953"/>
    <n v="12033.235457999999"/>
    <n v="0.34404506400089341"/>
    <n v="3080.2354579999992"/>
    <n v="9487850.4767204653"/>
    <e v="#N/A"/>
    <n v="1023"/>
    <n v="9000"/>
    <n v="5580"/>
    <n v="12419.999999999998"/>
    <n v="1"/>
  </r>
  <r>
    <x v="1022"/>
    <n v="9"/>
    <n v="1"/>
    <n v="1"/>
    <s v="Caltran   "/>
    <x v="1"/>
    <x v="9"/>
    <x v="1"/>
    <x v="1"/>
    <n v="8974"/>
    <n v="5073.7594599999993"/>
    <n v="-0.43461561622464906"/>
    <n v="-3900.2405400000007"/>
    <n v="15211876.269859497"/>
    <e v="#N/A"/>
    <n v="1024"/>
    <n v="9000"/>
    <n v="5580"/>
    <n v="12419.999999999998"/>
    <n v="0"/>
  </r>
  <r>
    <x v="1023"/>
    <n v="9"/>
    <n v="1"/>
    <n v="1"/>
    <s v="Caltran   "/>
    <x v="1"/>
    <x v="9"/>
    <x v="4"/>
    <x v="13"/>
    <n v="9005"/>
    <n v="7706.0171499999997"/>
    <n v="-0.14425128817323718"/>
    <n v="-1298.9828500000003"/>
    <n v="1687356.4445941234"/>
    <e v="#N/A"/>
    <n v="1025"/>
    <n v="9000"/>
    <n v="5580"/>
    <n v="12419.999999999998"/>
    <n v="1"/>
  </r>
  <r>
    <x v="1024"/>
    <n v="9"/>
    <n v="1"/>
    <n v="1"/>
    <s v="Caltran   "/>
    <x v="1"/>
    <x v="9"/>
    <x v="3"/>
    <x v="4"/>
    <n v="9018"/>
    <n v="3773.4999990000006"/>
    <n v="-0.58155910412508316"/>
    <n v="-5244.5000009999994"/>
    <n v="27504780.260488994"/>
    <e v="#N/A"/>
    <n v="1026"/>
    <n v="9000"/>
    <n v="5580"/>
    <n v="12419.999999999998"/>
    <n v="0"/>
  </r>
  <r>
    <x v="1025"/>
    <n v="9"/>
    <n v="1"/>
    <n v="1"/>
    <s v="Caltran   "/>
    <x v="1"/>
    <x v="10"/>
    <x v="4"/>
    <x v="14"/>
    <n v="9030"/>
    <n v="11576.506958"/>
    <n v="0.2820052002214839"/>
    <n v="2546.5069579999999"/>
    <n v="6484697.6871424131"/>
    <e v="#N/A"/>
    <n v="1027"/>
    <n v="9000"/>
    <n v="5580"/>
    <n v="12419.999999999998"/>
    <n v="1"/>
  </r>
  <r>
    <x v="1026"/>
    <n v="9"/>
    <n v="1"/>
    <n v="1"/>
    <s v="Caltran   "/>
    <x v="1"/>
    <x v="10"/>
    <x v="5"/>
    <x v="1"/>
    <n v="9054"/>
    <n v="11298.483184999999"/>
    <n v="0.24789962281864364"/>
    <n v="2244.4831849999991"/>
    <n v="5037704.7677477403"/>
    <e v="#N/A"/>
    <n v="1028"/>
    <n v="9000"/>
    <n v="5580"/>
    <n v="12419.999999999998"/>
    <n v="1"/>
  </r>
  <r>
    <x v="1027"/>
    <n v="9"/>
    <n v="1"/>
    <n v="1"/>
    <s v="Caltran   "/>
    <x v="1"/>
    <x v="10"/>
    <x v="1"/>
    <x v="1"/>
    <n v="9058"/>
    <n v="10410.795257000002"/>
    <n v="0.14934811845882101"/>
    <n v="1352.7952570000016"/>
    <n v="1830055.0073617003"/>
    <e v="#N/A"/>
    <n v="1029"/>
    <n v="9000"/>
    <n v="5580"/>
    <n v="12419.999999999998"/>
    <n v="1"/>
  </r>
  <r>
    <x v="1028"/>
    <n v="9"/>
    <n v="1"/>
    <n v="1"/>
    <s v="Caltran   "/>
    <x v="1"/>
    <x v="9"/>
    <x v="5"/>
    <x v="1"/>
    <n v="9064"/>
    <n v="8739.484437000001"/>
    <n v="-3.5802687886142825E-2"/>
    <n v="-324.51556299999902"/>
    <n v="105310.35062920634"/>
    <e v="#N/A"/>
    <n v="1030"/>
    <n v="9000"/>
    <n v="5580"/>
    <n v="12419.999999999998"/>
    <n v="1"/>
  </r>
  <r>
    <x v="1029"/>
    <n v="9"/>
    <n v="1"/>
    <n v="1"/>
    <s v="Caltran   "/>
    <x v="1"/>
    <x v="9"/>
    <x v="5"/>
    <x v="1"/>
    <n v="9136"/>
    <n v="5744.1641310000005"/>
    <n v="-0.3712604935420315"/>
    <n v="-3391.8358689999995"/>
    <n v="11504550.562234983"/>
    <e v="#N/A"/>
    <n v="1031"/>
    <n v="9000"/>
    <n v="5580"/>
    <n v="12419.999999999998"/>
    <n v="1"/>
  </r>
  <r>
    <x v="1030"/>
    <n v="9"/>
    <n v="1"/>
    <n v="1"/>
    <s v="Caltran   "/>
    <x v="1"/>
    <x v="10"/>
    <x v="5"/>
    <x v="1"/>
    <n v="9191"/>
    <n v="10786.386291999999"/>
    <n v="0.1735813613317374"/>
    <n v="1595.3862919999992"/>
    <n v="2545257.420701507"/>
    <e v="#N/A"/>
    <n v="1032"/>
    <n v="9000"/>
    <n v="5580"/>
    <n v="12419.999999999998"/>
    <n v="1"/>
  </r>
  <r>
    <x v="1031"/>
    <n v="9"/>
    <n v="1"/>
    <n v="1"/>
    <s v="Caltran   "/>
    <x v="1"/>
    <x v="9"/>
    <x v="3"/>
    <x v="4"/>
    <n v="9247"/>
    <n v="6153.7963870000003"/>
    <n v="-0.33450887996106837"/>
    <n v="-3093.2036129999997"/>
    <n v="9567908.5914762523"/>
    <e v="#N/A"/>
    <n v="1033"/>
    <n v="9000"/>
    <n v="5580"/>
    <n v="12419.999999999998"/>
    <n v="1"/>
  </r>
  <r>
    <x v="1032"/>
    <n v="9"/>
    <n v="1"/>
    <n v="1"/>
    <s v="Caltran   "/>
    <x v="1"/>
    <x v="10"/>
    <x v="5"/>
    <x v="1"/>
    <n v="9260"/>
    <n v="11033.880188000001"/>
    <n v="0.19156373520518377"/>
    <n v="1773.880188000001"/>
    <n v="3146650.9213789189"/>
    <e v="#N/A"/>
    <n v="1034"/>
    <n v="9000"/>
    <n v="5580"/>
    <n v="12419.999999999998"/>
    <n v="1"/>
  </r>
  <r>
    <x v="1033"/>
    <n v="9"/>
    <n v="1"/>
    <n v="1"/>
    <s v="Caltran   "/>
    <x v="1"/>
    <x v="10"/>
    <x v="5"/>
    <x v="1"/>
    <n v="9295"/>
    <n v="12557.972777999998"/>
    <n v="0.35104602237762217"/>
    <n v="3262.9727779999976"/>
    <n v="10646991.349969022"/>
    <e v="#N/A"/>
    <n v="1035"/>
    <n v="9000"/>
    <n v="5580"/>
    <n v="12419.999999999998"/>
    <n v="0"/>
  </r>
  <r>
    <x v="1034"/>
    <n v="9"/>
    <n v="1"/>
    <n v="1"/>
    <s v="Caltran   "/>
    <x v="1"/>
    <x v="10"/>
    <x v="1"/>
    <x v="1"/>
    <n v="9301"/>
    <n v="14116.334412"/>
    <n v="0.51772222470702078"/>
    <n v="4815.3344120000002"/>
    <n v="23187445.499391388"/>
    <e v="#N/A"/>
    <n v="1036"/>
    <n v="9000"/>
    <n v="5580"/>
    <n v="12419.999999999998"/>
    <n v="0"/>
  </r>
  <r>
    <x v="1035"/>
    <n v="9"/>
    <n v="1"/>
    <n v="1"/>
    <s v="Caltran   "/>
    <x v="1"/>
    <x v="9"/>
    <x v="5"/>
    <x v="1"/>
    <n v="9308"/>
    <n v="8356.6554859999997"/>
    <n v="-0.10220718886978941"/>
    <n v="-951.34451400000034"/>
    <n v="905056.38431789679"/>
    <e v="#N/A"/>
    <n v="1037"/>
    <n v="9000"/>
    <n v="5580"/>
    <n v="12419.999999999998"/>
    <n v="1"/>
  </r>
  <r>
    <x v="1036"/>
    <n v="9"/>
    <n v="1"/>
    <n v="1"/>
    <s v="Caltran   "/>
    <x v="1"/>
    <x v="9"/>
    <x v="0"/>
    <x v="0"/>
    <n v="9328"/>
    <n v="7391.5059209999999"/>
    <n v="-0.20760013711406522"/>
    <n v="-1936.4940790000001"/>
    <n v="3750009.3180020587"/>
    <e v="#N/A"/>
    <n v="1038"/>
    <n v="9000"/>
    <n v="5580"/>
    <n v="12419.999999999998"/>
    <n v="1"/>
  </r>
  <r>
    <x v="1037"/>
    <n v="9"/>
    <n v="1"/>
    <n v="1"/>
    <s v="Caltran   "/>
    <x v="1"/>
    <x v="9"/>
    <x v="4"/>
    <x v="5"/>
    <n v="9333"/>
    <n v="6278.0195919999996"/>
    <n v="-0.32733101982213653"/>
    <n v="-3054.9804080000004"/>
    <n v="9332905.2932638489"/>
    <e v="#N/A"/>
    <n v="1039"/>
    <n v="9000"/>
    <n v="5580"/>
    <n v="12419.999999999998"/>
    <n v="1"/>
  </r>
  <r>
    <x v="1038"/>
    <n v="9"/>
    <n v="1"/>
    <n v="1"/>
    <s v="Caltran   "/>
    <x v="1"/>
    <x v="9"/>
    <x v="4"/>
    <x v="12"/>
    <n v="9353"/>
    <n v="8545.9891360000001"/>
    <n v="-8.6283637763284515E-2"/>
    <n v="-807.01086399999986"/>
    <n v="651266.53461402631"/>
    <e v="#N/A"/>
    <n v="1040"/>
    <n v="9000"/>
    <n v="5580"/>
    <n v="12419.999999999998"/>
    <n v="1"/>
  </r>
  <r>
    <x v="1039"/>
    <n v="9"/>
    <n v="1"/>
    <n v="1"/>
    <s v="Caltran   "/>
    <x v="1"/>
    <x v="9"/>
    <x v="3"/>
    <x v="2"/>
    <n v="9371"/>
    <n v="4817.3151860000007"/>
    <n v="-0.48593371187706746"/>
    <n v="-4553.6848139999993"/>
    <n v="20736045.385254208"/>
    <e v="#N/A"/>
    <n v="1041"/>
    <n v="9000"/>
    <n v="5580"/>
    <n v="12419.999999999998"/>
    <n v="0"/>
  </r>
  <r>
    <x v="1040"/>
    <n v="9"/>
    <n v="1"/>
    <n v="1"/>
    <s v="Caltran   "/>
    <x v="1"/>
    <x v="9"/>
    <x v="5"/>
    <x v="1"/>
    <n v="9380"/>
    <n v="2533.586065"/>
    <n v="-0.72989487579957357"/>
    <n v="-6846.4139350000005"/>
    <n v="46873383.769362189"/>
    <e v="#N/A"/>
    <n v="1042"/>
    <n v="9000"/>
    <n v="5580"/>
    <n v="12419.999999999998"/>
    <n v="0"/>
  </r>
  <r>
    <x v="1041"/>
    <n v="9"/>
    <n v="1"/>
    <n v="1"/>
    <s v="Caltran   "/>
    <x v="1"/>
    <x v="9"/>
    <x v="1"/>
    <x v="1"/>
    <n v="9412"/>
    <n v="9373.1029500000004"/>
    <n v="-4.1327082447938368E-3"/>
    <n v="-38.897049999999581"/>
    <n v="1512.9804987024675"/>
    <e v="#N/A"/>
    <n v="1043"/>
    <n v="9000"/>
    <n v="5580"/>
    <n v="12419.999999999998"/>
    <n v="1"/>
  </r>
  <r>
    <x v="1042"/>
    <n v="9"/>
    <n v="1"/>
    <n v="1"/>
    <s v="Caltran   "/>
    <x v="1"/>
    <x v="9"/>
    <x v="5"/>
    <x v="1"/>
    <n v="9423"/>
    <n v="9951.1823430000004"/>
    <n v="5.6052461318051527E-2"/>
    <n v="528.1823430000004"/>
    <n v="278976.58745697007"/>
    <e v="#N/A"/>
    <n v="1044"/>
    <n v="9000"/>
    <n v="5580"/>
    <n v="12419.999999999998"/>
    <n v="1"/>
  </r>
  <r>
    <x v="1043"/>
    <n v="9"/>
    <n v="1"/>
    <n v="1"/>
    <s v="Caltran   "/>
    <x v="1"/>
    <x v="10"/>
    <x v="5"/>
    <x v="1"/>
    <n v="9428"/>
    <n v="11298.828798"/>
    <n v="0.19843326240984305"/>
    <n v="1870.8287980000005"/>
    <n v="3500000.3914261265"/>
    <e v="#N/A"/>
    <n v="1045"/>
    <n v="9000"/>
    <n v="5580"/>
    <n v="12419.999999999998"/>
    <n v="1"/>
  </r>
  <r>
    <x v="1044"/>
    <n v="9"/>
    <n v="1"/>
    <n v="1"/>
    <s v="Caltran   "/>
    <x v="1"/>
    <x v="10"/>
    <x v="5"/>
    <x v="1"/>
    <n v="9470"/>
    <n v="14905.724548999999"/>
    <n v="0.57399414456177378"/>
    <n v="5435.7245489999987"/>
    <n v="29547101.372601237"/>
    <e v="#N/A"/>
    <n v="1046"/>
    <n v="9000"/>
    <n v="5580"/>
    <n v="12419.999999999998"/>
    <n v="0"/>
  </r>
  <r>
    <x v="1045"/>
    <n v="9"/>
    <n v="1"/>
    <n v="1"/>
    <s v="Caltran   "/>
    <x v="1"/>
    <x v="9"/>
    <x v="2"/>
    <x v="9"/>
    <n v="9488"/>
    <n v="7355.5661010000003"/>
    <n v="-0.22475062173271498"/>
    <n v="-2132.4338989999997"/>
    <n v="4547274.3336043404"/>
    <e v="#N/A"/>
    <n v="1047"/>
    <n v="9000"/>
    <n v="5580"/>
    <n v="12419.999999999998"/>
    <n v="1"/>
  </r>
  <r>
    <x v="1046"/>
    <n v="9"/>
    <n v="1"/>
    <n v="1"/>
    <s v="Caltran   "/>
    <x v="1"/>
    <x v="10"/>
    <x v="5"/>
    <x v="1"/>
    <n v="9524"/>
    <n v="12540.315673000001"/>
    <n v="0.31670681152876945"/>
    <n v="3016.315673000001"/>
    <n v="9098160.2391854487"/>
    <e v="#N/A"/>
    <n v="1048"/>
    <n v="10000"/>
    <n v="6410"/>
    <n v="13590"/>
    <n v="1"/>
  </r>
  <r>
    <x v="1047"/>
    <n v="9"/>
    <n v="1"/>
    <n v="1"/>
    <s v="Caltran   "/>
    <x v="1"/>
    <x v="10"/>
    <x v="3"/>
    <x v="3"/>
    <n v="9529"/>
    <n v="12319.845762999999"/>
    <n v="0.29287918595865237"/>
    <n v="2790.8457629999994"/>
    <n v="7788820.0728550488"/>
    <e v="#N/A"/>
    <n v="1049"/>
    <n v="10000"/>
    <n v="6410"/>
    <n v="13590"/>
    <n v="1"/>
  </r>
  <r>
    <x v="1048"/>
    <n v="9"/>
    <n v="1"/>
    <n v="1"/>
    <s v="Caltran   "/>
    <x v="1"/>
    <x v="10"/>
    <x v="5"/>
    <x v="1"/>
    <n v="9533"/>
    <n v="10969.741638"/>
    <n v="0.15071243449071647"/>
    <n v="1436.7416379999995"/>
    <n v="2064226.5343629217"/>
    <e v="#N/A"/>
    <n v="1050"/>
    <n v="10000"/>
    <n v="6410"/>
    <n v="13590"/>
    <n v="1"/>
  </r>
  <r>
    <x v="1049"/>
    <n v="9"/>
    <n v="1"/>
    <n v="1"/>
    <s v="Caltran   "/>
    <x v="1"/>
    <x v="9"/>
    <x v="4"/>
    <x v="14"/>
    <n v="9550"/>
    <n v="6757.983565999999"/>
    <n v="-0.29235774178010487"/>
    <n v="-2792.016434000001"/>
    <n v="7795355.7677260824"/>
    <e v="#N/A"/>
    <n v="1051"/>
    <n v="10000"/>
    <n v="6410"/>
    <n v="13590"/>
    <n v="1"/>
  </r>
  <r>
    <x v="1050"/>
    <n v="9"/>
    <n v="1"/>
    <n v="1"/>
    <s v="Caltran   "/>
    <x v="1"/>
    <x v="10"/>
    <x v="5"/>
    <x v="1"/>
    <n v="9620"/>
    <n v="12884.60814"/>
    <n v="0.3393563555093555"/>
    <n v="3264.6081400000003"/>
    <n v="10657666.307754261"/>
    <e v="#N/A"/>
    <n v="1052"/>
    <n v="10000"/>
    <n v="6410"/>
    <n v="13590"/>
    <n v="1"/>
  </r>
  <r>
    <x v="1051"/>
    <n v="9"/>
    <n v="1"/>
    <n v="1"/>
    <s v="Caltran   "/>
    <x v="1"/>
    <x v="9"/>
    <x v="4"/>
    <x v="5"/>
    <n v="9636"/>
    <n v="5193.2725379999993"/>
    <n v="-0.46105515379825657"/>
    <n v="-4442.7274620000007"/>
    <n v="19737827.301608969"/>
    <e v="#N/A"/>
    <n v="1053"/>
    <n v="10000"/>
    <n v="6410"/>
    <n v="13590"/>
    <n v="0"/>
  </r>
  <r>
    <x v="1052"/>
    <n v="9"/>
    <n v="1"/>
    <n v="1"/>
    <s v="Caltran   "/>
    <x v="1"/>
    <x v="9"/>
    <x v="5"/>
    <x v="1"/>
    <n v="9669"/>
    <n v="6024.3687170000003"/>
    <n v="-0.37693983690143751"/>
    <n v="-3644.6312829999997"/>
    <n v="13283337.189022224"/>
    <e v="#N/A"/>
    <n v="1054"/>
    <n v="10000"/>
    <n v="6410"/>
    <n v="13590"/>
    <n v="0"/>
  </r>
  <r>
    <x v="1053"/>
    <n v="9"/>
    <n v="1"/>
    <n v="1"/>
    <s v="Caltran   "/>
    <x v="1"/>
    <x v="9"/>
    <x v="0"/>
    <x v="0"/>
    <n v="9694"/>
    <n v="9166.2849430000006"/>
    <n v="-5.4437286672168295E-2"/>
    <n v="-527.71505699999943"/>
    <n v="278483.18138451263"/>
    <e v="#N/A"/>
    <n v="1055"/>
    <n v="10000"/>
    <n v="6410"/>
    <n v="13590"/>
    <n v="1"/>
  </r>
  <r>
    <x v="1054"/>
    <n v="9"/>
    <n v="1"/>
    <n v="1"/>
    <s v="Caltran   "/>
    <x v="1"/>
    <x v="9"/>
    <x v="0"/>
    <x v="11"/>
    <n v="9766"/>
    <n v="2244.8705450000002"/>
    <n v="-0.77013408304321107"/>
    <n v="-7521.1294550000002"/>
    <n v="56567388.278868601"/>
    <e v="#N/A"/>
    <n v="1056"/>
    <n v="10000"/>
    <n v="6410"/>
    <n v="13590"/>
    <n v="0"/>
  </r>
  <r>
    <x v="1055"/>
    <n v="9"/>
    <n v="1"/>
    <n v="1"/>
    <s v="Caltran   "/>
    <x v="1"/>
    <x v="10"/>
    <x v="3"/>
    <x v="3"/>
    <n v="9766"/>
    <n v="10717.285188"/>
    <n v="9.740786278926894E-2"/>
    <n v="951.28518799999983"/>
    <n v="904943.50890819507"/>
    <e v="#N/A"/>
    <n v="1057"/>
    <n v="10000"/>
    <n v="6410"/>
    <n v="13590"/>
    <n v="1"/>
  </r>
  <r>
    <x v="1056"/>
    <n v="9"/>
    <n v="1"/>
    <n v="1"/>
    <s v="Caltran   "/>
    <x v="1"/>
    <x v="9"/>
    <x v="0"/>
    <x v="6"/>
    <n v="9800"/>
    <n v="8090.6528630000003"/>
    <n v="-0.17442317724489798"/>
    <n v="-1709.3471369999997"/>
    <n v="2921867.6347700958"/>
    <e v="#N/A"/>
    <n v="1058"/>
    <n v="10000"/>
    <n v="6410"/>
    <n v="13590"/>
    <n v="1"/>
  </r>
  <r>
    <x v="1057"/>
    <n v="9"/>
    <n v="1"/>
    <n v="1"/>
    <s v="Caltran   "/>
    <x v="1"/>
    <x v="10"/>
    <x v="3"/>
    <x v="3"/>
    <n v="9840"/>
    <n v="11581.445892"/>
    <n v="0.17697620853658536"/>
    <n v="1741.4458919999997"/>
    <n v="3032633.7947636745"/>
    <e v="#N/A"/>
    <n v="1059"/>
    <n v="10000"/>
    <n v="6410"/>
    <n v="13590"/>
    <n v="1"/>
  </r>
  <r>
    <x v="1058"/>
    <n v="9"/>
    <n v="1"/>
    <n v="1"/>
    <s v="Caltran   "/>
    <x v="1"/>
    <x v="9"/>
    <x v="4"/>
    <x v="5"/>
    <n v="9849"/>
    <n v="6654.6758410000002"/>
    <n v="-0.32432979581683419"/>
    <n v="-3194.3241589999998"/>
    <n v="10203706.832771055"/>
    <e v="#N/A"/>
    <n v="1060"/>
    <n v="10000"/>
    <n v="6410"/>
    <n v="13590"/>
    <n v="1"/>
  </r>
  <r>
    <x v="1059"/>
    <n v="9"/>
    <n v="1"/>
    <n v="1"/>
    <s v="Caltran   "/>
    <x v="1"/>
    <x v="10"/>
    <x v="4"/>
    <x v="14"/>
    <n v="9851"/>
    <n v="10974.60852"/>
    <n v="0.11406035123337732"/>
    <n v="1123.6085199999998"/>
    <n v="1262496.1062165899"/>
    <e v="#N/A"/>
    <n v="1061"/>
    <n v="10000"/>
    <n v="6410"/>
    <n v="13590"/>
    <n v="1"/>
  </r>
  <r>
    <x v="1060"/>
    <n v="9"/>
    <n v="1"/>
    <n v="1"/>
    <s v="Caltran   "/>
    <x v="1"/>
    <x v="9"/>
    <x v="4"/>
    <x v="5"/>
    <n v="9863"/>
    <n v="7512.9480910000002"/>
    <n v="-0.2382694828145594"/>
    <n v="-2350.0519089999998"/>
    <n v="5522743.974994543"/>
    <e v="#N/A"/>
    <n v="1062"/>
    <n v="10000"/>
    <n v="6410"/>
    <n v="13590"/>
    <n v="1"/>
  </r>
  <r>
    <x v="1061"/>
    <n v="9"/>
    <n v="1"/>
    <n v="1"/>
    <s v="Caltran   "/>
    <x v="1"/>
    <x v="10"/>
    <x v="5"/>
    <x v="1"/>
    <n v="9962"/>
    <n v="10501.664491"/>
    <n v="5.4172303854647552E-2"/>
    <n v="539.66449099999954"/>
    <n v="291237.76284628856"/>
    <e v="#N/A"/>
    <n v="1063"/>
    <n v="10000"/>
    <n v="6410"/>
    <n v="13590"/>
    <n v="1"/>
  </r>
  <r>
    <x v="1062"/>
    <n v="9"/>
    <n v="1"/>
    <n v="1"/>
    <s v="Caltran   "/>
    <x v="1"/>
    <x v="9"/>
    <x v="1"/>
    <x v="1"/>
    <n v="9988"/>
    <n v="8562.6737060000014"/>
    <n v="-0.14270387404885854"/>
    <n v="-1425.3262939999986"/>
    <n v="2031555.0443677704"/>
    <e v="#N/A"/>
    <n v="1064"/>
    <n v="10000"/>
    <n v="6410"/>
    <n v="13590"/>
    <n v="1"/>
  </r>
  <r>
    <x v="1063"/>
    <n v="9"/>
    <n v="1"/>
    <n v="1"/>
    <s v="Caltran   "/>
    <x v="1"/>
    <x v="9"/>
    <x v="4"/>
    <x v="14"/>
    <n v="9989"/>
    <n v="8138.8684079999994"/>
    <n v="-0.18521689778756634"/>
    <n v="-1850.1315920000006"/>
    <n v="3422986.9077164568"/>
    <e v="#N/A"/>
    <n v="1065"/>
    <n v="10000"/>
    <n v="6410"/>
    <n v="13590"/>
    <n v="1"/>
  </r>
  <r>
    <x v="1064"/>
    <n v="9"/>
    <n v="1"/>
    <n v="1"/>
    <s v="Caltran   "/>
    <x v="1"/>
    <x v="10"/>
    <x v="1"/>
    <x v="1"/>
    <n v="10009"/>
    <n v="19298.961671000001"/>
    <n v="0.92816082235987629"/>
    <n v="9289.9616710000009"/>
    <n v="86303387.848649129"/>
    <e v="#N/A"/>
    <n v="1066"/>
    <n v="10000"/>
    <n v="6410"/>
    <n v="13590"/>
    <n v="0"/>
  </r>
  <r>
    <x v="1065"/>
    <n v="9"/>
    <n v="1"/>
    <n v="1"/>
    <s v="Caltran   "/>
    <x v="1"/>
    <x v="9"/>
    <x v="5"/>
    <x v="1"/>
    <n v="10023"/>
    <n v="4003.2499589999998"/>
    <n v="-0.60059363873091898"/>
    <n v="-6019.7500410000002"/>
    <n v="36237390.556119502"/>
    <e v="#N/A"/>
    <n v="1067"/>
    <n v="10000"/>
    <n v="6410"/>
    <n v="13590"/>
    <n v="0"/>
  </r>
  <r>
    <x v="1066"/>
    <n v="9"/>
    <n v="1"/>
    <n v="1"/>
    <s v="Caltran   "/>
    <x v="1"/>
    <x v="9"/>
    <x v="0"/>
    <x v="10"/>
    <n v="10047"/>
    <n v="7985.7306520000002"/>
    <n v="-0.20516267024982582"/>
    <n v="-2061.2693479999998"/>
    <n v="4248831.3250043439"/>
    <e v="#N/A"/>
    <n v="1068"/>
    <n v="10000"/>
    <n v="6410"/>
    <n v="13590"/>
    <n v="1"/>
  </r>
  <r>
    <x v="1067"/>
    <n v="9"/>
    <n v="1"/>
    <n v="1"/>
    <s v="Caltran   "/>
    <x v="1"/>
    <x v="10"/>
    <x v="5"/>
    <x v="1"/>
    <n v="10096"/>
    <n v="11067.494385"/>
    <n v="9.6225672048335875E-2"/>
    <n v="971.49438499999997"/>
    <n v="943801.3400865281"/>
    <e v="#N/A"/>
    <n v="1069"/>
    <n v="10000"/>
    <n v="6410"/>
    <n v="13590"/>
    <n v="1"/>
  </r>
  <r>
    <x v="1068"/>
    <n v="9"/>
    <n v="1"/>
    <n v="1"/>
    <s v="Caltran   "/>
    <x v="1"/>
    <x v="9"/>
    <x v="4"/>
    <x v="5"/>
    <n v="10099"/>
    <n v="9070.3490289999991"/>
    <n v="-0.10185671561540754"/>
    <n v="-1028.6509710000009"/>
    <n v="1058122.8201392447"/>
    <e v="#N/A"/>
    <n v="1070"/>
    <n v="10000"/>
    <n v="6410"/>
    <n v="13590"/>
    <n v="1"/>
  </r>
  <r>
    <x v="1069"/>
    <n v="9"/>
    <n v="1"/>
    <n v="1"/>
    <s v="Caltran   "/>
    <x v="1"/>
    <x v="9"/>
    <x v="4"/>
    <x v="5"/>
    <n v="10154"/>
    <n v="7579.6730960000004"/>
    <n v="-0.25352835375221583"/>
    <n v="-2574.3269039999996"/>
    <n v="6627159.0086582229"/>
    <e v="#N/A"/>
    <n v="1071"/>
    <n v="10000"/>
    <n v="6410"/>
    <n v="13590"/>
    <n v="1"/>
  </r>
  <r>
    <x v="1070"/>
    <n v="9"/>
    <n v="1"/>
    <n v="1"/>
    <s v="Caltran   "/>
    <x v="1"/>
    <x v="9"/>
    <x v="4"/>
    <x v="13"/>
    <n v="10194"/>
    <n v="7169.0173340000001"/>
    <n v="-0.29674148185206983"/>
    <n v="-3024.9826659999999"/>
    <n v="9150520.1296004672"/>
    <e v="#N/A"/>
    <n v="1072"/>
    <n v="10000"/>
    <n v="6410"/>
    <n v="13590"/>
    <n v="1"/>
  </r>
  <r>
    <x v="1071"/>
    <n v="9"/>
    <n v="1"/>
    <n v="1"/>
    <s v="Caltran   "/>
    <x v="1"/>
    <x v="9"/>
    <x v="5"/>
    <x v="1"/>
    <n v="10233"/>
    <n v="8811.8750600000003"/>
    <n v="-0.13887666764389717"/>
    <n v="-1421.1249399999997"/>
    <n v="2019596.0950900028"/>
    <e v="#N/A"/>
    <n v="1073"/>
    <n v="10000"/>
    <n v="6410"/>
    <n v="13590"/>
    <n v="1"/>
  </r>
  <r>
    <x v="1072"/>
    <n v="9"/>
    <n v="1"/>
    <n v="1"/>
    <s v="Caltran   "/>
    <x v="1"/>
    <x v="9"/>
    <x v="1"/>
    <x v="1"/>
    <n v="10255"/>
    <n v="9453.0946960000001"/>
    <n v="-7.8196519161384703E-2"/>
    <n v="-801.90530399999989"/>
    <n v="643052.11658333219"/>
    <e v="#N/A"/>
    <n v="1074"/>
    <n v="10000"/>
    <n v="6410"/>
    <n v="13590"/>
    <n v="1"/>
  </r>
  <r>
    <x v="1073"/>
    <n v="9"/>
    <n v="1"/>
    <n v="1"/>
    <s v="Caltran   "/>
    <x v="1"/>
    <x v="9"/>
    <x v="4"/>
    <x v="13"/>
    <n v="10265"/>
    <n v="8529.0604860000003"/>
    <n v="-0.169112470920604"/>
    <n v="-1735.9395139999997"/>
    <n v="3013485.996266555"/>
    <e v="#N/A"/>
    <n v="1075"/>
    <n v="10000"/>
    <n v="6410"/>
    <n v="13590"/>
    <n v="1"/>
  </r>
  <r>
    <x v="1074"/>
    <n v="9"/>
    <n v="1"/>
    <n v="1"/>
    <s v="Caltran   "/>
    <x v="1"/>
    <x v="9"/>
    <x v="3"/>
    <x v="3"/>
    <n v="10266"/>
    <n v="7983.4798280000005"/>
    <n v="-0.22233783089811021"/>
    <n v="-2282.5201719999995"/>
    <n v="5209898.3355869073"/>
    <e v="#N/A"/>
    <n v="1076"/>
    <n v="10000"/>
    <n v="6410"/>
    <n v="13590"/>
    <n v="1"/>
  </r>
  <r>
    <x v="1075"/>
    <n v="9"/>
    <n v="1"/>
    <n v="1"/>
    <s v="Caltran   "/>
    <x v="1"/>
    <x v="9"/>
    <x v="4"/>
    <x v="12"/>
    <n v="10277"/>
    <n v="8204.1354360000005"/>
    <n v="-0.20169938347766858"/>
    <n v="-2072.8645639999995"/>
    <n v="4296767.5006869081"/>
    <e v="#N/A"/>
    <n v="1077"/>
    <n v="10000"/>
    <n v="6410"/>
    <n v="13590"/>
    <n v="1"/>
  </r>
  <r>
    <x v="1076"/>
    <n v="9"/>
    <n v="1"/>
    <n v="1"/>
    <s v="Caltran   "/>
    <x v="1"/>
    <x v="9"/>
    <x v="0"/>
    <x v="11"/>
    <n v="10303"/>
    <n v="1644.723182"/>
    <n v="-0.84036463340774525"/>
    <n v="-8658.2768180000003"/>
    <n v="74965757.457116216"/>
    <e v="#N/A"/>
    <n v="1078"/>
    <n v="10000"/>
    <n v="6410"/>
    <n v="13590"/>
    <n v="0"/>
  </r>
  <r>
    <x v="1077"/>
    <n v="9"/>
    <n v="1"/>
    <n v="1"/>
    <s v="Caltran   "/>
    <x v="1"/>
    <x v="10"/>
    <x v="5"/>
    <x v="1"/>
    <n v="10309"/>
    <n v="10494.527069"/>
    <n v="1.7996611601513113E-2"/>
    <n v="185.52706899999976"/>
    <n v="34420.293331730667"/>
    <e v="#N/A"/>
    <n v="1079"/>
    <n v="10000"/>
    <n v="6410"/>
    <n v="13590"/>
    <n v="1"/>
  </r>
  <r>
    <x v="1078"/>
    <n v="9"/>
    <n v="1"/>
    <n v="1"/>
    <s v="Caltran   "/>
    <x v="1"/>
    <x v="10"/>
    <x v="5"/>
    <x v="1"/>
    <n v="10376"/>
    <n v="14041.407349000001"/>
    <n v="0.3532582256168082"/>
    <n v="3665.407349000001"/>
    <n v="13435211.034103215"/>
    <e v="#N/A"/>
    <n v="1080"/>
    <n v="10000"/>
    <n v="6410"/>
    <n v="13590"/>
    <n v="0"/>
  </r>
  <r>
    <x v="1079"/>
    <n v="9"/>
    <n v="1"/>
    <n v="1"/>
    <s v="Caltran   "/>
    <x v="1"/>
    <x v="9"/>
    <x v="5"/>
    <x v="1"/>
    <n v="10421"/>
    <n v="6732.6650070000005"/>
    <n v="-0.35393292323193548"/>
    <n v="-3688.3349929999995"/>
    <n v="13603815.020588307"/>
    <e v="#N/A"/>
    <n v="1081"/>
    <n v="10000"/>
    <n v="6410"/>
    <n v="13590"/>
    <n v="1"/>
  </r>
  <r>
    <x v="1080"/>
    <n v="9"/>
    <n v="1"/>
    <n v="1"/>
    <s v="Caltran   "/>
    <x v="1"/>
    <x v="10"/>
    <x v="4"/>
    <x v="14"/>
    <n v="10427"/>
    <n v="13751.126861000001"/>
    <n v="0.31879992912630684"/>
    <n v="3324.1268610000006"/>
    <n v="11049819.388021717"/>
    <e v="#N/A"/>
    <n v="1082"/>
    <n v="10000"/>
    <n v="6410"/>
    <n v="13590"/>
    <n v="0"/>
  </r>
  <r>
    <x v="1081"/>
    <n v="9"/>
    <n v="1"/>
    <n v="1"/>
    <s v="Caltran   "/>
    <x v="1"/>
    <x v="10"/>
    <x v="3"/>
    <x v="4"/>
    <n v="10531"/>
    <n v="13362.408936"/>
    <n v="0.26886420434906455"/>
    <n v="2831.4089359999998"/>
    <n v="8016876.5628606509"/>
    <e v="#N/A"/>
    <n v="1083"/>
    <n v="11000"/>
    <n v="7259.9999999999991"/>
    <n v="14740"/>
    <n v="1"/>
  </r>
  <r>
    <x v="1082"/>
    <n v="9"/>
    <n v="1"/>
    <n v="1"/>
    <s v="Caltran   "/>
    <x v="1"/>
    <x v="10"/>
    <x v="1"/>
    <x v="6"/>
    <n v="10603"/>
    <n v="10205.794981999999"/>
    <n v="-3.7461569178534382E-2"/>
    <n v="-397.20501800000056"/>
    <n v="157771.82632438076"/>
    <e v="#N/A"/>
    <n v="1084"/>
    <n v="11000"/>
    <n v="7259.9999999999991"/>
    <n v="14740"/>
    <n v="1"/>
  </r>
  <r>
    <x v="1083"/>
    <n v="9"/>
    <n v="1"/>
    <n v="1"/>
    <s v="Caltran   "/>
    <x v="1"/>
    <x v="9"/>
    <x v="5"/>
    <x v="1"/>
    <n v="10633"/>
    <n v="3297.9913940000001"/>
    <n v="-0.68983434646854125"/>
    <n v="-7335.0086059999994"/>
    <n v="53802351.250094056"/>
    <e v="#N/A"/>
    <n v="1085"/>
    <n v="11000"/>
    <n v="7259.9999999999991"/>
    <n v="14740"/>
    <n v="0"/>
  </r>
  <r>
    <x v="1084"/>
    <n v="9"/>
    <n v="1"/>
    <n v="1"/>
    <s v="Caltran   "/>
    <x v="1"/>
    <x v="9"/>
    <x v="3"/>
    <x v="4"/>
    <n v="10659"/>
    <n v="9178.1840809999994"/>
    <n v="-0.13892634571723428"/>
    <n v="-1480.8159190000006"/>
    <n v="2192815.7859638161"/>
    <e v="#N/A"/>
    <n v="1086"/>
    <n v="11000"/>
    <n v="7259.9999999999991"/>
    <n v="14740"/>
    <n v="1"/>
  </r>
  <r>
    <x v="1085"/>
    <n v="9"/>
    <n v="1"/>
    <n v="1"/>
    <s v="Caltran   "/>
    <x v="1"/>
    <x v="9"/>
    <x v="1"/>
    <x v="1"/>
    <n v="10706"/>
    <n v="7274.2698659999996"/>
    <n v="-0.32054269886045217"/>
    <n v="-3431.7301340000004"/>
    <n v="11776771.71260366"/>
    <e v="#N/A"/>
    <n v="1087"/>
    <n v="11000"/>
    <n v="7259.9999999999991"/>
    <n v="14740"/>
    <n v="1"/>
  </r>
  <r>
    <x v="1086"/>
    <n v="9"/>
    <n v="1"/>
    <n v="1"/>
    <s v="Caltran   "/>
    <x v="1"/>
    <x v="10"/>
    <x v="5"/>
    <x v="1"/>
    <n v="10709"/>
    <n v="18628.247314"/>
    <n v="0.73949456662620228"/>
    <n v="7919.2473140000002"/>
    <n v="62714478.020296216"/>
    <e v="#N/A"/>
    <n v="1088"/>
    <n v="11000"/>
    <n v="7259.9999999999991"/>
    <n v="14740"/>
    <n v="0"/>
  </r>
  <r>
    <x v="1087"/>
    <n v="9"/>
    <n v="1"/>
    <n v="1"/>
    <s v="Caltran   "/>
    <x v="1"/>
    <x v="10"/>
    <x v="5"/>
    <x v="1"/>
    <n v="10739"/>
    <n v="13466.099915000001"/>
    <n v="0.2539435622497439"/>
    <n v="2727.0999150000007"/>
    <n v="7437073.9463930111"/>
    <e v="#N/A"/>
    <n v="1089"/>
    <n v="11000"/>
    <n v="7259.9999999999991"/>
    <n v="14740"/>
    <n v="1"/>
  </r>
  <r>
    <x v="1088"/>
    <n v="9"/>
    <n v="1"/>
    <n v="1"/>
    <s v="Caltran   "/>
    <x v="1"/>
    <x v="9"/>
    <x v="4"/>
    <x v="13"/>
    <n v="10749"/>
    <n v="7156.1896360000001"/>
    <n v="-0.33424601023351008"/>
    <n v="-3592.8103639999999"/>
    <n v="12908286.311665813"/>
    <e v="#N/A"/>
    <n v="1090"/>
    <n v="11000"/>
    <n v="7259.9999999999991"/>
    <n v="14740"/>
    <n v="0"/>
  </r>
  <r>
    <x v="1089"/>
    <n v="9"/>
    <n v="1"/>
    <n v="1"/>
    <s v="Caltran   "/>
    <x v="1"/>
    <x v="10"/>
    <x v="3"/>
    <x v="3"/>
    <n v="10750"/>
    <n v="13245.135742999999"/>
    <n v="0.2321056505116279"/>
    <n v="2495.1357429999989"/>
    <n v="6225702.3759961566"/>
    <e v="#N/A"/>
    <n v="1091"/>
    <n v="11000"/>
    <n v="7259.9999999999991"/>
    <n v="14740"/>
    <n v="1"/>
  </r>
  <r>
    <x v="1090"/>
    <n v="9"/>
    <n v="1"/>
    <n v="1"/>
    <s v="Caltran   "/>
    <x v="1"/>
    <x v="10"/>
    <x v="5"/>
    <x v="1"/>
    <n v="10758"/>
    <n v="12168.658691000001"/>
    <n v="0.13112648178100028"/>
    <n v="1410.6586910000005"/>
    <n v="1989957.942493835"/>
    <e v="#N/A"/>
    <n v="1092"/>
    <n v="11000"/>
    <n v="7259.9999999999991"/>
    <n v="14740"/>
    <n v="1"/>
  </r>
  <r>
    <x v="1091"/>
    <n v="9"/>
    <n v="1"/>
    <n v="1"/>
    <s v="Caltran   "/>
    <x v="1"/>
    <x v="10"/>
    <x v="2"/>
    <x v="9"/>
    <n v="10772"/>
    <n v="10395.793518"/>
    <n v="-3.4924478462680986E-2"/>
    <n v="-376.2064819999996"/>
    <n v="141531.31709881601"/>
    <e v="#N/A"/>
    <n v="1093"/>
    <n v="11000"/>
    <n v="7259.9999999999991"/>
    <n v="14740"/>
    <n v="1"/>
  </r>
  <r>
    <x v="1092"/>
    <n v="9"/>
    <n v="1"/>
    <n v="1"/>
    <s v="Caltran   "/>
    <x v="1"/>
    <x v="10"/>
    <x v="4"/>
    <x v="14"/>
    <n v="10772"/>
    <n v="11275.269469999999"/>
    <n v="4.6720151318232483E-2"/>
    <n v="503.26946999999927"/>
    <n v="253280.15943408018"/>
    <e v="#N/A"/>
    <n v="1094"/>
    <n v="11000"/>
    <n v="7259.9999999999991"/>
    <n v="14740"/>
    <n v="1"/>
  </r>
  <r>
    <x v="1093"/>
    <n v="9"/>
    <n v="1"/>
    <n v="1"/>
    <s v="Caltran   "/>
    <x v="1"/>
    <x v="9"/>
    <x v="4"/>
    <x v="4"/>
    <n v="10790"/>
    <n v="8194.6177989999996"/>
    <n v="-0.24053588517145508"/>
    <n v="-2595.3822010000004"/>
    <n v="6736008.7692676065"/>
    <e v="#N/A"/>
    <n v="1095"/>
    <n v="11000"/>
    <n v="7259.9999999999991"/>
    <n v="14740"/>
    <n v="1"/>
  </r>
  <r>
    <x v="1094"/>
    <n v="9"/>
    <n v="1"/>
    <n v="1"/>
    <s v="Caltran   "/>
    <x v="1"/>
    <x v="10"/>
    <x v="0"/>
    <x v="10"/>
    <n v="10824"/>
    <n v="10890.905823000001"/>
    <n v="6.1812475055433858E-3"/>
    <n v="66.905823000000964"/>
    <n v="4476.3891513074577"/>
    <e v="#N/A"/>
    <n v="1096"/>
    <n v="11000"/>
    <n v="7259.9999999999991"/>
    <n v="14740"/>
    <n v="1"/>
  </r>
  <r>
    <x v="1095"/>
    <n v="9"/>
    <n v="1"/>
    <n v="1"/>
    <s v="Caltran   "/>
    <x v="1"/>
    <x v="10"/>
    <x v="5"/>
    <x v="1"/>
    <n v="10875"/>
    <n v="14403.00432"/>
    <n v="0.32441419034482766"/>
    <n v="3528.00432"/>
    <n v="12446814.481938662"/>
    <e v="#N/A"/>
    <n v="1097"/>
    <n v="11000"/>
    <n v="7259.9999999999991"/>
    <n v="14740"/>
    <n v="1"/>
  </r>
  <r>
    <x v="1096"/>
    <n v="9"/>
    <n v="1"/>
    <n v="1"/>
    <s v="Caltran   "/>
    <x v="1"/>
    <x v="9"/>
    <x v="5"/>
    <x v="6"/>
    <n v="10889"/>
    <n v="9252.875320000001"/>
    <n v="-0.15025481495086779"/>
    <n v="-1636.124679999999"/>
    <n v="2676903.968505099"/>
    <e v="#N/A"/>
    <n v="1098"/>
    <n v="11000"/>
    <n v="7259.9999999999991"/>
    <n v="14740"/>
    <n v="1"/>
  </r>
  <r>
    <x v="1097"/>
    <n v="9"/>
    <n v="1"/>
    <n v="1"/>
    <s v="Caltran   "/>
    <x v="1"/>
    <x v="10"/>
    <x v="5"/>
    <x v="1"/>
    <n v="10900"/>
    <n v="12465.825562"/>
    <n v="0.14365372128440357"/>
    <n v="1565.825562"/>
    <n v="2451809.690612616"/>
    <e v="#N/A"/>
    <n v="1099"/>
    <n v="11000"/>
    <n v="7259.9999999999991"/>
    <n v="14740"/>
    <n v="1"/>
  </r>
  <r>
    <x v="1098"/>
    <n v="9"/>
    <n v="1"/>
    <n v="1"/>
    <s v="Caltran   "/>
    <x v="1"/>
    <x v="9"/>
    <x v="7"/>
    <x v="1"/>
    <n v="11024"/>
    <n v="4341.4771780000001"/>
    <n v="-0.60617950126995646"/>
    <n v="-6682.5228219999999"/>
    <n v="44656111.266550839"/>
    <e v="#N/A"/>
    <n v="1100"/>
    <n v="11000"/>
    <n v="7259.9999999999991"/>
    <n v="14740"/>
    <n v="0"/>
  </r>
  <r>
    <x v="1099"/>
    <n v="9"/>
    <n v="1"/>
    <n v="1"/>
    <s v="Caltran   "/>
    <x v="1"/>
    <x v="9"/>
    <x v="5"/>
    <x v="1"/>
    <n v="11028"/>
    <n v="9429.7462779999987"/>
    <n v="-0.14492688810301069"/>
    <n v="-1598.2537220000013"/>
    <n v="2554414.9598868573"/>
    <e v="#N/A"/>
    <n v="1101"/>
    <n v="11000"/>
    <n v="7259.9999999999991"/>
    <n v="14740"/>
    <n v="1"/>
  </r>
  <r>
    <x v="1100"/>
    <n v="9"/>
    <n v="1"/>
    <n v="1"/>
    <s v="Caltran   "/>
    <x v="1"/>
    <x v="9"/>
    <x v="2"/>
    <x v="9"/>
    <n v="11050"/>
    <n v="9170.0864110000002"/>
    <n v="-0.1701279266063348"/>
    <n v="-1879.9135889999998"/>
    <n v="3534075.1021068599"/>
    <e v="#N/A"/>
    <n v="1102"/>
    <n v="11000"/>
    <n v="7259.9999999999991"/>
    <n v="14740"/>
    <n v="1"/>
  </r>
  <r>
    <x v="1101"/>
    <n v="9"/>
    <n v="1"/>
    <n v="1"/>
    <s v="Caltran   "/>
    <x v="1"/>
    <x v="9"/>
    <x v="5"/>
    <x v="1"/>
    <n v="11168"/>
    <n v="8644.9131479999996"/>
    <n v="-0.22592110064469917"/>
    <n v="-2523.0868520000004"/>
    <n v="6365967.2627352718"/>
    <e v="#N/A"/>
    <n v="1103"/>
    <n v="11000"/>
    <n v="7259.9999999999991"/>
    <n v="14740"/>
    <n v="1"/>
  </r>
  <r>
    <x v="1102"/>
    <n v="9"/>
    <n v="1"/>
    <n v="1"/>
    <s v="Caltran   "/>
    <x v="1"/>
    <x v="10"/>
    <x v="5"/>
    <x v="1"/>
    <n v="11170"/>
    <n v="12479.600281999999"/>
    <n v="0.11724263939122648"/>
    <n v="1309.6002819999994"/>
    <n v="1715052.8986144781"/>
    <e v="#N/A"/>
    <n v="1104"/>
    <n v="11000"/>
    <n v="7259.9999999999991"/>
    <n v="14740"/>
    <n v="1"/>
  </r>
  <r>
    <x v="1103"/>
    <n v="9"/>
    <n v="1"/>
    <n v="1"/>
    <s v="Caltran   "/>
    <x v="1"/>
    <x v="9"/>
    <x v="0"/>
    <x v="10"/>
    <n v="11260"/>
    <n v="6572.1634979999999"/>
    <n v="-0.41632650994671405"/>
    <n v="-4687.8365020000001"/>
    <n v="21975811.069483597"/>
    <e v="#N/A"/>
    <n v="1105"/>
    <n v="11000"/>
    <n v="7259.9999999999991"/>
    <n v="14740"/>
    <n v="0"/>
  </r>
  <r>
    <x v="1104"/>
    <n v="9"/>
    <n v="1"/>
    <n v="1"/>
    <s v="Caltran   "/>
    <x v="1"/>
    <x v="10"/>
    <x v="1"/>
    <x v="0"/>
    <n v="11263"/>
    <n v="14817.820312999998"/>
    <n v="0.31561931217260031"/>
    <n v="3554.8203129999984"/>
    <n v="12636747.457717406"/>
    <e v="#N/A"/>
    <n v="1106"/>
    <n v="11000"/>
    <n v="7259.9999999999991"/>
    <n v="14740"/>
    <n v="0"/>
  </r>
  <r>
    <x v="1105"/>
    <n v="9"/>
    <n v="1"/>
    <n v="1"/>
    <s v="Caltran   "/>
    <x v="1"/>
    <x v="9"/>
    <x v="2"/>
    <x v="9"/>
    <n v="11478"/>
    <n v="7095.0005799999999"/>
    <n v="-0.38186090085380731"/>
    <n v="-4382.9994200000001"/>
    <n v="19210683.915720336"/>
    <e v="#N/A"/>
    <n v="1107"/>
    <n v="11000"/>
    <n v="7259.9999999999991"/>
    <n v="14740"/>
    <n v="0"/>
  </r>
  <r>
    <x v="1106"/>
    <n v="9"/>
    <n v="1"/>
    <n v="1"/>
    <s v="Caltran   "/>
    <x v="1"/>
    <x v="9"/>
    <x v="1"/>
    <x v="1"/>
    <n v="11519"/>
    <n v="9559.3543250000002"/>
    <n v="-0.17012289912318779"/>
    <n v="-1959.6456749999998"/>
    <n v="3840211.1715462045"/>
    <e v="#N/A"/>
    <n v="1108"/>
    <n v="12000"/>
    <n v="8010"/>
    <n v="15990"/>
    <n v="1"/>
  </r>
  <r>
    <x v="1107"/>
    <n v="9"/>
    <n v="1"/>
    <n v="1"/>
    <s v="Caltran   "/>
    <x v="1"/>
    <x v="10"/>
    <x v="5"/>
    <x v="1"/>
    <n v="11620"/>
    <n v="10270.451050000001"/>
    <n v="-0.11614018502581747"/>
    <n v="-1349.5489499999985"/>
    <n v="1821282.3684460984"/>
    <e v="#N/A"/>
    <n v="1109"/>
    <n v="12000"/>
    <n v="8010"/>
    <n v="15990"/>
    <n v="1"/>
  </r>
  <r>
    <x v="1108"/>
    <n v="9"/>
    <n v="1"/>
    <n v="1"/>
    <s v="Caltran   "/>
    <x v="1"/>
    <x v="9"/>
    <x v="5"/>
    <x v="1"/>
    <n v="11636"/>
    <n v="9212.0864250000013"/>
    <n v="-0.20831158258851823"/>
    <n v="-2423.9135749999987"/>
    <n v="5875357.019069274"/>
    <e v="#N/A"/>
    <n v="1110"/>
    <n v="12000"/>
    <n v="8010"/>
    <n v="15990"/>
    <n v="1"/>
  </r>
  <r>
    <x v="1109"/>
    <n v="9"/>
    <n v="1"/>
    <n v="1"/>
    <s v="Caltran   "/>
    <x v="1"/>
    <x v="10"/>
    <x v="5"/>
    <x v="1"/>
    <n v="11666"/>
    <n v="13893.453522"/>
    <n v="0.19093549819989719"/>
    <n v="2227.4535219999998"/>
    <n v="4961549.1926702037"/>
    <e v="#N/A"/>
    <n v="1111"/>
    <n v="12000"/>
    <n v="8010"/>
    <n v="15990"/>
    <n v="1"/>
  </r>
  <r>
    <x v="1110"/>
    <n v="9"/>
    <n v="1"/>
    <n v="1"/>
    <s v="Caltran   "/>
    <x v="1"/>
    <x v="9"/>
    <x v="0"/>
    <x v="10"/>
    <n v="11703"/>
    <n v="9903.1742549999999"/>
    <n v="-0.1537918264547552"/>
    <n v="-1799.8257450000001"/>
    <n v="3239372.7123648054"/>
    <e v="#N/A"/>
    <n v="1112"/>
    <n v="12000"/>
    <n v="8010"/>
    <n v="15990"/>
    <n v="1"/>
  </r>
  <r>
    <x v="1111"/>
    <n v="9"/>
    <n v="1"/>
    <n v="1"/>
    <s v="Caltran   "/>
    <x v="1"/>
    <x v="9"/>
    <x v="1"/>
    <x v="1"/>
    <n v="11713"/>
    <n v="9757.9388419999996"/>
    <n v="-0.16691378451293437"/>
    <n v="-1955.0611580000004"/>
    <n v="3822264.1315203025"/>
    <e v="#N/A"/>
    <n v="1113"/>
    <n v="12000"/>
    <n v="8010"/>
    <n v="15990"/>
    <n v="1"/>
  </r>
  <r>
    <x v="1112"/>
    <n v="9"/>
    <n v="1"/>
    <n v="1"/>
    <s v="Caltran   "/>
    <x v="1"/>
    <x v="10"/>
    <x v="0"/>
    <x v="10"/>
    <n v="11849"/>
    <n v="13538.175781000002"/>
    <n v="0.14255850966326289"/>
    <n v="1689.1757810000017"/>
    <n v="2853314.8191169659"/>
    <e v="#N/A"/>
    <n v="1114"/>
    <n v="12000"/>
    <n v="8010"/>
    <n v="15990"/>
    <n v="1"/>
  </r>
  <r>
    <x v="1113"/>
    <n v="9"/>
    <n v="1"/>
    <n v="1"/>
    <s v="Caltran   "/>
    <x v="1"/>
    <x v="10"/>
    <x v="0"/>
    <x v="0"/>
    <n v="11917"/>
    <n v="13630.517639"/>
    <n v="0.14378766795334386"/>
    <n v="1713.5176389999997"/>
    <n v="2936142.6991641331"/>
    <e v="#N/A"/>
    <n v="1115"/>
    <n v="12000"/>
    <n v="8010"/>
    <n v="15990"/>
    <n v="1"/>
  </r>
  <r>
    <x v="1114"/>
    <n v="9"/>
    <n v="1"/>
    <n v="1"/>
    <s v="Caltran   "/>
    <x v="1"/>
    <x v="9"/>
    <x v="5"/>
    <x v="1"/>
    <n v="11955"/>
    <n v="9376.6877439999989"/>
    <n v="-0.21566811007946474"/>
    <n v="-2578.3122560000011"/>
    <n v="6647694.0894398149"/>
    <e v="#N/A"/>
    <n v="1116"/>
    <n v="12000"/>
    <n v="8010"/>
    <n v="15990"/>
    <n v="1"/>
  </r>
  <r>
    <x v="1115"/>
    <n v="9"/>
    <n v="1"/>
    <n v="1"/>
    <s v="Caltran   "/>
    <x v="1"/>
    <x v="10"/>
    <x v="5"/>
    <x v="1"/>
    <n v="11957"/>
    <n v="12715.814331"/>
    <n v="6.3461932842686197E-2"/>
    <n v="758.81433099999958"/>
    <n v="575799.1889309769"/>
    <e v="#N/A"/>
    <n v="1117"/>
    <n v="12000"/>
    <n v="8010"/>
    <n v="15990"/>
    <n v="1"/>
  </r>
  <r>
    <x v="1116"/>
    <n v="9"/>
    <n v="1"/>
    <n v="1"/>
    <s v="Caltran   "/>
    <x v="1"/>
    <x v="9"/>
    <x v="5"/>
    <x v="1"/>
    <n v="11987"/>
    <n v="7810.5144460000001"/>
    <n v="-0.34841791557520652"/>
    <n v="-4176.4855539999999"/>
    <n v="17443031.582770687"/>
    <e v="#N/A"/>
    <n v="1118"/>
    <n v="12000"/>
    <n v="8010"/>
    <n v="15990"/>
    <n v="0"/>
  </r>
  <r>
    <x v="1117"/>
    <n v="9"/>
    <n v="1"/>
    <n v="1"/>
    <s v="Caltran   "/>
    <x v="1"/>
    <x v="10"/>
    <x v="5"/>
    <x v="1"/>
    <n v="12002"/>
    <n v="12813.473998999998"/>
    <n v="6.7611564655890577E-2"/>
    <n v="811.473998999998"/>
    <n v="658490.05105304881"/>
    <e v="#N/A"/>
    <n v="1119"/>
    <n v="12000"/>
    <n v="8010"/>
    <n v="15990"/>
    <n v="1"/>
  </r>
  <r>
    <x v="1118"/>
    <n v="9"/>
    <n v="1"/>
    <n v="1"/>
    <s v="Caltran   "/>
    <x v="1"/>
    <x v="9"/>
    <x v="5"/>
    <x v="1"/>
    <n v="12050"/>
    <n v="7500.3333739999989"/>
    <n v="-0.3775656951037345"/>
    <n v="-4549.6666260000011"/>
    <n v="20699466.407738235"/>
    <e v="#N/A"/>
    <n v="1120"/>
    <n v="12000"/>
    <n v="8010"/>
    <n v="15990"/>
    <n v="0"/>
  </r>
  <r>
    <x v="1119"/>
    <n v="9"/>
    <n v="1"/>
    <n v="1"/>
    <s v="Caltran   "/>
    <x v="1"/>
    <x v="9"/>
    <x v="1"/>
    <x v="1"/>
    <n v="12106"/>
    <n v="7346.5863650000001"/>
    <n v="-0.39314502188997191"/>
    <n v="-4759.4136349999999"/>
    <n v="22652018.149023913"/>
    <e v="#N/A"/>
    <n v="1121"/>
    <n v="12000"/>
    <n v="8010"/>
    <n v="15990"/>
    <n v="0"/>
  </r>
  <r>
    <x v="1120"/>
    <n v="9"/>
    <n v="1"/>
    <n v="1"/>
    <s v="Caltran   "/>
    <x v="1"/>
    <x v="9"/>
    <x v="0"/>
    <x v="11"/>
    <n v="12310"/>
    <n v="9245.8732909999999"/>
    <n v="-0.24891362380178716"/>
    <n v="-3064.1267090000001"/>
    <n v="9388872.4888071716"/>
    <e v="#N/A"/>
    <n v="1122"/>
    <n v="12000"/>
    <n v="8010"/>
    <n v="15990"/>
    <n v="1"/>
  </r>
  <r>
    <x v="1121"/>
    <n v="9"/>
    <n v="1"/>
    <n v="1"/>
    <s v="Caltran   "/>
    <x v="1"/>
    <x v="10"/>
    <x v="5"/>
    <x v="1"/>
    <n v="12368"/>
    <n v="12422.999207000001"/>
    <n v="4.4468957794308039E-3"/>
    <n v="54.999207000000752"/>
    <n v="3024.9127706289319"/>
    <e v="#N/A"/>
    <n v="1123"/>
    <n v="12000"/>
    <n v="8010"/>
    <n v="15990"/>
    <n v="1"/>
  </r>
  <r>
    <x v="1122"/>
    <n v="9"/>
    <n v="1"/>
    <n v="1"/>
    <s v="Caltran   "/>
    <x v="1"/>
    <x v="9"/>
    <x v="5"/>
    <x v="1"/>
    <n v="12370"/>
    <n v="8276.4725040000012"/>
    <n v="-0.33092380727566684"/>
    <n v="-4093.5274959999988"/>
    <n v="16756967.360508021"/>
    <e v="#N/A"/>
    <n v="1124"/>
    <n v="12000"/>
    <n v="8010"/>
    <n v="15990"/>
    <n v="1"/>
  </r>
  <r>
    <x v="1123"/>
    <n v="9"/>
    <n v="1"/>
    <n v="1"/>
    <s v="Caltran   "/>
    <x v="1"/>
    <x v="9"/>
    <x v="0"/>
    <x v="11"/>
    <n v="12399"/>
    <n v="9197.4782099999993"/>
    <n v="-0.25820806436002908"/>
    <n v="-3201.5217900000007"/>
    <n v="10249741.771844808"/>
    <e v="#N/A"/>
    <n v="1125"/>
    <n v="12000"/>
    <n v="8010"/>
    <n v="15990"/>
    <n v="1"/>
  </r>
  <r>
    <x v="1124"/>
    <n v="9"/>
    <n v="1"/>
    <n v="1"/>
    <s v="Caltran   "/>
    <x v="1"/>
    <x v="10"/>
    <x v="5"/>
    <x v="1"/>
    <n v="12428"/>
    <n v="16074.568877999998"/>
    <n v="0.29341558400386214"/>
    <n v="3646.5688779999982"/>
    <n v="13297464.581998166"/>
    <e v="#N/A"/>
    <n v="1126"/>
    <n v="12000"/>
    <n v="8010"/>
    <n v="15990"/>
    <n v="0"/>
  </r>
  <r>
    <x v="1125"/>
    <n v="9"/>
    <n v="1"/>
    <n v="1"/>
    <s v="Caltran   "/>
    <x v="1"/>
    <x v="10"/>
    <x v="3"/>
    <x v="4"/>
    <n v="12584"/>
    <n v="15341.908997"/>
    <n v="0.21915996479656719"/>
    <n v="2757.9089970000005"/>
    <n v="7606062.0357335489"/>
    <e v="#N/A"/>
    <n v="1127"/>
    <n v="13000"/>
    <n v="8775"/>
    <n v="17225"/>
    <n v="1"/>
  </r>
  <r>
    <x v="1126"/>
    <n v="9"/>
    <n v="1"/>
    <n v="1"/>
    <s v="Caltran   "/>
    <x v="1"/>
    <x v="10"/>
    <x v="1"/>
    <x v="1"/>
    <n v="12627"/>
    <n v="10318.225586"/>
    <n v="-0.18284425548427963"/>
    <n v="-2308.7744139999995"/>
    <n v="5330439.294741041"/>
    <e v="#N/A"/>
    <n v="1128"/>
    <n v="13000"/>
    <n v="8775"/>
    <n v="17225"/>
    <n v="1"/>
  </r>
  <r>
    <x v="1127"/>
    <n v="9"/>
    <n v="1"/>
    <n v="1"/>
    <s v="Caltran   "/>
    <x v="1"/>
    <x v="10"/>
    <x v="5"/>
    <x v="11"/>
    <n v="12715"/>
    <n v="13625.483855999999"/>
    <n v="7.1607066928824237E-2"/>
    <n v="910.48385599999892"/>
    <n v="828980.85203662678"/>
    <e v="#N/A"/>
    <n v="1129"/>
    <n v="13000"/>
    <n v="8775"/>
    <n v="17225"/>
    <n v="1"/>
  </r>
  <r>
    <x v="1128"/>
    <n v="9"/>
    <n v="1"/>
    <n v="1"/>
    <s v="Caltran   "/>
    <x v="1"/>
    <x v="10"/>
    <x v="0"/>
    <x v="11"/>
    <n v="12797"/>
    <n v="11257.765625"/>
    <n v="-0.12028087637727591"/>
    <n v="-1539.234375"/>
    <n v="2369242.4611816406"/>
    <e v="#N/A"/>
    <n v="1130"/>
    <n v="13000"/>
    <n v="8775"/>
    <n v="17225"/>
    <n v="1"/>
  </r>
  <r>
    <x v="1129"/>
    <n v="9"/>
    <n v="1"/>
    <n v="1"/>
    <s v="Caltran   "/>
    <x v="1"/>
    <x v="9"/>
    <x v="0"/>
    <x v="6"/>
    <n v="12799"/>
    <n v="729.318263"/>
    <n v="-0.94301755894991801"/>
    <n v="-12069.681737000001"/>
    <n v="145677217.23247135"/>
    <e v="#N/A"/>
    <n v="1131"/>
    <n v="13000"/>
    <n v="8775"/>
    <n v="17225"/>
    <n v="0"/>
  </r>
  <r>
    <x v="1130"/>
    <n v="9"/>
    <n v="1"/>
    <n v="1"/>
    <s v="Caltran   "/>
    <x v="1"/>
    <x v="10"/>
    <x v="5"/>
    <x v="1"/>
    <n v="12881"/>
    <n v="13947.264161000001"/>
    <n v="8.2778057681857087E-2"/>
    <n v="1066.264161000001"/>
    <n v="1136919.261033036"/>
    <e v="#N/A"/>
    <n v="1132"/>
    <n v="13000"/>
    <n v="8775"/>
    <n v="17225"/>
    <n v="1"/>
  </r>
  <r>
    <x v="1131"/>
    <n v="9"/>
    <n v="1"/>
    <n v="1"/>
    <s v="Caltran   "/>
    <x v="1"/>
    <x v="10"/>
    <x v="5"/>
    <x v="1"/>
    <n v="12927"/>
    <n v="13515.835295999999"/>
    <n v="4.5550808076119775E-2"/>
    <n v="588.83529599999929"/>
    <n v="346727.0058154068"/>
    <e v="#N/A"/>
    <n v="1133"/>
    <n v="13000"/>
    <n v="8775"/>
    <n v="17225"/>
    <n v="1"/>
  </r>
  <r>
    <x v="1132"/>
    <n v="9"/>
    <n v="1"/>
    <n v="1"/>
    <s v="Caltran   "/>
    <x v="1"/>
    <x v="9"/>
    <x v="4"/>
    <x v="14"/>
    <n v="12933"/>
    <n v="8643.6006310000012"/>
    <n v="-0.33166313840562889"/>
    <n v="-4289.3993689999988"/>
    <n v="18398946.94677759"/>
    <e v="#N/A"/>
    <n v="1134"/>
    <n v="13000"/>
    <n v="8775"/>
    <n v="17225"/>
    <n v="0"/>
  </r>
  <r>
    <x v="1133"/>
    <n v="9"/>
    <n v="1"/>
    <n v="1"/>
    <s v="Caltran   "/>
    <x v="1"/>
    <x v="9"/>
    <x v="2"/>
    <x v="9"/>
    <n v="13040"/>
    <n v="8249.4258420000006"/>
    <n v="-0.36737531886503061"/>
    <n v="-4790.5741579999994"/>
    <n v="22949600.763297405"/>
    <e v="#N/A"/>
    <n v="1135"/>
    <n v="13000"/>
    <n v="8775"/>
    <n v="17225"/>
    <n v="0"/>
  </r>
  <r>
    <x v="1134"/>
    <n v="9"/>
    <n v="1"/>
    <n v="1"/>
    <s v="Caltran   "/>
    <x v="1"/>
    <x v="10"/>
    <x v="3"/>
    <x v="3"/>
    <n v="13056"/>
    <n v="13330.713715"/>
    <n v="2.1041185278799057E-2"/>
    <n v="274.71371499999987"/>
    <n v="75467.625209101156"/>
    <e v="#N/A"/>
    <n v="1136"/>
    <n v="13000"/>
    <n v="8775"/>
    <n v="17225"/>
    <n v="1"/>
  </r>
  <r>
    <x v="1135"/>
    <n v="9"/>
    <n v="1"/>
    <n v="1"/>
    <s v="Caltran   "/>
    <x v="1"/>
    <x v="10"/>
    <x v="3"/>
    <x v="2"/>
    <n v="13162"/>
    <n v="13604.606628000001"/>
    <n v="3.3627611913083166E-2"/>
    <n v="442.60662800000136"/>
    <n v="195900.62714953159"/>
    <e v="#N/A"/>
    <n v="1137"/>
    <n v="13000"/>
    <n v="8775"/>
    <n v="17225"/>
    <n v="1"/>
  </r>
  <r>
    <x v="1136"/>
    <n v="9"/>
    <n v="1"/>
    <n v="1"/>
    <s v="Caltran   "/>
    <x v="1"/>
    <x v="9"/>
    <x v="3"/>
    <x v="4"/>
    <n v="13167"/>
    <n v="8672.4657289999996"/>
    <n v="-0.3413483915090757"/>
    <n v="-4494.5342710000004"/>
    <n v="20200838.313193504"/>
    <e v="#N/A"/>
    <n v="1138"/>
    <n v="13000"/>
    <n v="8775"/>
    <n v="17225"/>
    <n v="0"/>
  </r>
  <r>
    <x v="1137"/>
    <n v="9"/>
    <n v="1"/>
    <n v="1"/>
    <s v="Caltran   "/>
    <x v="1"/>
    <x v="10"/>
    <x v="3"/>
    <x v="3"/>
    <n v="13235"/>
    <n v="10138.949646000001"/>
    <n v="-0.23392900294673202"/>
    <n v="-3096.0503539999991"/>
    <n v="9585527.7945035193"/>
    <e v="#N/A"/>
    <n v="1139"/>
    <n v="13000"/>
    <n v="8775"/>
    <n v="17225"/>
    <n v="1"/>
  </r>
  <r>
    <x v="1138"/>
    <n v="9"/>
    <n v="1"/>
    <n v="1"/>
    <s v="Caltran   "/>
    <x v="1"/>
    <x v="10"/>
    <x v="2"/>
    <x v="9"/>
    <n v="13241"/>
    <n v="10358.512054000001"/>
    <n v="-0.21769412778491048"/>
    <n v="-2882.4879459999993"/>
    <n v="8308736.7588352952"/>
    <e v="#N/A"/>
    <n v="1140"/>
    <n v="13000"/>
    <n v="8775"/>
    <n v="17225"/>
    <n v="1"/>
  </r>
  <r>
    <x v="1139"/>
    <n v="9"/>
    <n v="1"/>
    <n v="1"/>
    <s v="Caltran   "/>
    <x v="1"/>
    <x v="9"/>
    <x v="2"/>
    <x v="9"/>
    <n v="13498"/>
    <n v="9925.6772469999996"/>
    <n v="-0.26465570847532971"/>
    <n v="-3572.3227530000004"/>
    <n v="12761489.851601502"/>
    <e v="#N/A"/>
    <n v="1141"/>
    <n v="13000"/>
    <n v="8775"/>
    <n v="17225"/>
    <n v="1"/>
  </r>
  <r>
    <x v="1140"/>
    <n v="9"/>
    <n v="1"/>
    <n v="1"/>
    <s v="Caltran   "/>
    <x v="1"/>
    <x v="10"/>
    <x v="5"/>
    <x v="1"/>
    <n v="13600"/>
    <n v="10614.68982"/>
    <n v="-0.2195081014705883"/>
    <n v="-2985.3101800000004"/>
    <n v="8912076.8708116356"/>
    <e v="#N/A"/>
    <n v="1142"/>
    <n v="14000"/>
    <n v="9618"/>
    <n v="18382"/>
    <n v="1"/>
  </r>
  <r>
    <x v="1141"/>
    <n v="9"/>
    <n v="1"/>
    <n v="1"/>
    <s v="Caltran   "/>
    <x v="1"/>
    <x v="10"/>
    <x v="3"/>
    <x v="2"/>
    <n v="13623"/>
    <n v="18064.688109999999"/>
    <n v="0.32604331718417368"/>
    <n v="4441.6881099999991"/>
    <n v="19728593.266515363"/>
    <e v="#N/A"/>
    <n v="1143"/>
    <n v="14000"/>
    <n v="9618"/>
    <n v="18382"/>
    <n v="1"/>
  </r>
  <r>
    <x v="1142"/>
    <n v="9"/>
    <n v="1"/>
    <n v="1"/>
    <s v="Caltran   "/>
    <x v="1"/>
    <x v="10"/>
    <x v="5"/>
    <x v="1"/>
    <n v="13648"/>
    <n v="10831.813050000001"/>
    <n v="-0.20634429586752634"/>
    <n v="-2816.1869499999993"/>
    <n v="7930908.9373502992"/>
    <e v="#N/A"/>
    <n v="1144"/>
    <n v="14000"/>
    <n v="9618"/>
    <n v="18382"/>
    <n v="1"/>
  </r>
  <r>
    <x v="1143"/>
    <n v="9"/>
    <n v="1"/>
    <n v="1"/>
    <s v="Caltran   "/>
    <x v="1"/>
    <x v="10"/>
    <x v="5"/>
    <x v="1"/>
    <n v="13649"/>
    <n v="18107.935913000001"/>
    <n v="0.3266859046816617"/>
    <n v="4458.9359130000012"/>
    <n v="19882109.476241153"/>
    <e v="#N/A"/>
    <n v="1145"/>
    <n v="14000"/>
    <n v="9618"/>
    <n v="18382"/>
    <n v="1"/>
  </r>
  <r>
    <x v="1144"/>
    <n v="9"/>
    <n v="1"/>
    <n v="1"/>
    <s v="Caltran   "/>
    <x v="1"/>
    <x v="10"/>
    <x v="3"/>
    <x v="3"/>
    <n v="13719"/>
    <n v="10891.181931000001"/>
    <n v="-0.20612421233326039"/>
    <n v="-2827.818068999999"/>
    <n v="7996555.0313628828"/>
    <e v="#N/A"/>
    <n v="1146"/>
    <n v="14000"/>
    <n v="9618"/>
    <n v="18382"/>
    <n v="1"/>
  </r>
  <r>
    <x v="1145"/>
    <n v="9"/>
    <n v="1"/>
    <n v="1"/>
    <s v="Caltran   "/>
    <x v="1"/>
    <x v="9"/>
    <x v="2"/>
    <x v="1"/>
    <n v="13755"/>
    <n v="9496.8066090000011"/>
    <n v="-0.3095742196292256"/>
    <n v="-4258.1933909999989"/>
    <n v="18132210.955156069"/>
    <e v="#N/A"/>
    <n v="1147"/>
    <n v="14000"/>
    <n v="9618"/>
    <n v="18382"/>
    <n v="0"/>
  </r>
  <r>
    <x v="1146"/>
    <n v="9"/>
    <n v="1"/>
    <n v="1"/>
    <s v="Caltran   "/>
    <x v="1"/>
    <x v="10"/>
    <x v="5"/>
    <x v="1"/>
    <n v="13988"/>
    <n v="15501.567490000001"/>
    <n v="0.10820471046611391"/>
    <n v="1513.5674900000013"/>
    <n v="2290886.5467849039"/>
    <e v="#N/A"/>
    <n v="1148"/>
    <n v="14000"/>
    <n v="9618"/>
    <n v="18382"/>
    <n v="1"/>
  </r>
  <r>
    <x v="1147"/>
    <n v="9"/>
    <n v="1"/>
    <n v="1"/>
    <s v="Caltran   "/>
    <x v="1"/>
    <x v="10"/>
    <x v="1"/>
    <x v="8"/>
    <n v="14015"/>
    <n v="14529.368957999999"/>
    <n v="3.670131701748125E-2"/>
    <n v="514.36895799999911"/>
    <n v="264575.42495400488"/>
    <e v="#N/A"/>
    <n v="1149"/>
    <n v="14000"/>
    <n v="9618"/>
    <n v="18382"/>
    <n v="1"/>
  </r>
  <r>
    <x v="1148"/>
    <n v="9"/>
    <n v="1"/>
    <n v="1"/>
    <s v="Caltran   "/>
    <x v="1"/>
    <x v="10"/>
    <x v="3"/>
    <x v="2"/>
    <n v="14086"/>
    <n v="10296.411437999999"/>
    <n v="-0.26903227048132905"/>
    <n v="-3789.5885620000008"/>
    <n v="14360981.469241234"/>
    <e v="#N/A"/>
    <n v="1150"/>
    <n v="14000"/>
    <n v="9618"/>
    <n v="18382"/>
    <n v="1"/>
  </r>
  <r>
    <x v="1149"/>
    <n v="9"/>
    <n v="1"/>
    <n v="1"/>
    <s v="Caltran   "/>
    <x v="1"/>
    <x v="10"/>
    <x v="2"/>
    <x v="9"/>
    <n v="14205"/>
    <n v="13124.97705"/>
    <n v="-7.6031182682154252E-2"/>
    <n v="-1080.0229500000005"/>
    <n v="1166449.5725267036"/>
    <e v="#N/A"/>
    <n v="1151"/>
    <n v="14000"/>
    <n v="9618"/>
    <n v="18382"/>
    <n v="1"/>
  </r>
  <r>
    <x v="1150"/>
    <n v="9"/>
    <n v="1"/>
    <n v="1"/>
    <s v="Caltran   "/>
    <x v="1"/>
    <x v="10"/>
    <x v="5"/>
    <x v="1"/>
    <n v="14309"/>
    <n v="12729.997558000001"/>
    <n v="-0.1103502999510797"/>
    <n v="-1579.0024419999991"/>
    <n v="2493248.7118419604"/>
    <e v="#N/A"/>
    <n v="1152"/>
    <n v="14000"/>
    <n v="9618"/>
    <n v="18382"/>
    <n v="1"/>
  </r>
  <r>
    <x v="1151"/>
    <n v="9"/>
    <n v="1"/>
    <n v="1"/>
    <s v="Caltran   "/>
    <x v="1"/>
    <x v="10"/>
    <x v="4"/>
    <x v="13"/>
    <n v="14562"/>
    <n v="15634.372071"/>
    <n v="7.3641812319736211E-2"/>
    <n v="1072.3720709999998"/>
    <n v="1149981.8586608286"/>
    <e v="#N/A"/>
    <n v="1153"/>
    <n v="15000"/>
    <n v="10455.000000000002"/>
    <n v="19545"/>
    <n v="1"/>
  </r>
  <r>
    <x v="1152"/>
    <n v="9"/>
    <n v="1"/>
    <n v="1"/>
    <s v="Caltran   "/>
    <x v="1"/>
    <x v="10"/>
    <x v="4"/>
    <x v="4"/>
    <n v="14564"/>
    <n v="13118.952209000001"/>
    <n v="-9.9220529456193307E-2"/>
    <n v="-1445.0477909999991"/>
    <n v="2088163.118273977"/>
    <e v="#N/A"/>
    <n v="1154"/>
    <n v="15000"/>
    <n v="10455.000000000002"/>
    <n v="19545"/>
    <n v="1"/>
  </r>
  <r>
    <x v="1153"/>
    <n v="9"/>
    <n v="1"/>
    <n v="1"/>
    <s v="Caltran   "/>
    <x v="1"/>
    <x v="9"/>
    <x v="3"/>
    <x v="2"/>
    <n v="14895"/>
    <n v="8621.6484980000005"/>
    <n v="-0.42117163491104392"/>
    <n v="-6273.3515019999995"/>
    <n v="39354939.067645647"/>
    <e v="#N/A"/>
    <n v="1155"/>
    <n v="15000"/>
    <n v="10455.000000000002"/>
    <n v="19545"/>
    <n v="0"/>
  </r>
  <r>
    <x v="1154"/>
    <n v="9"/>
    <n v="1"/>
    <n v="1"/>
    <s v="Caltran   "/>
    <x v="1"/>
    <x v="10"/>
    <x v="4"/>
    <x v="6"/>
    <n v="15583"/>
    <n v="18352.413025999998"/>
    <n v="0.17772014541487513"/>
    <n v="2769.4130259999984"/>
    <n v="7669648.5085784672"/>
    <e v="#N/A"/>
    <n v="1156"/>
    <n v="16000"/>
    <n v="11296"/>
    <n v="20704"/>
    <n v="1"/>
  </r>
  <r>
    <x v="1155"/>
    <n v="9"/>
    <n v="1"/>
    <n v="1"/>
    <s v="Caltran   "/>
    <x v="1"/>
    <x v="10"/>
    <x v="5"/>
    <x v="1"/>
    <n v="15584"/>
    <n v="13554.682434"/>
    <n v="-0.13021801629876795"/>
    <n v="-2029.3175659999997"/>
    <n v="4118129.7836761633"/>
    <e v="#N/A"/>
    <n v="1157"/>
    <n v="16000"/>
    <n v="11296"/>
    <n v="20704"/>
    <n v="1"/>
  </r>
  <r>
    <x v="1156"/>
    <n v="9"/>
    <n v="1"/>
    <n v="1"/>
    <s v="Caltran   "/>
    <x v="1"/>
    <x v="10"/>
    <x v="4"/>
    <x v="13"/>
    <n v="15907"/>
    <n v="14914.817566"/>
    <n v="-6.2373950713522364E-2"/>
    <n v="-992.18243400000028"/>
    <n v="984425.98233816493"/>
    <e v="#N/A"/>
    <n v="1158"/>
    <n v="16000"/>
    <n v="11296"/>
    <n v="20704"/>
    <n v="1"/>
  </r>
  <r>
    <x v="1157"/>
    <n v="9"/>
    <n v="1"/>
    <n v="1"/>
    <s v="Caltran   "/>
    <x v="1"/>
    <x v="10"/>
    <x v="5"/>
    <x v="1"/>
    <n v="15974"/>
    <n v="15295.169372999999"/>
    <n v="-4.249597013897588E-2"/>
    <n v="-678.83062700000119"/>
    <n v="460811.02015321475"/>
    <e v="#N/A"/>
    <n v="1159"/>
    <n v="16000"/>
    <n v="11296"/>
    <n v="20704"/>
    <n v="1"/>
  </r>
  <r>
    <x v="1158"/>
    <n v="9"/>
    <n v="1"/>
    <n v="1"/>
    <s v="Caltran   "/>
    <x v="1"/>
    <x v="10"/>
    <x v="3"/>
    <x v="4"/>
    <n v="15988"/>
    <n v="12066.514617999999"/>
    <n v="-0.24527679397047786"/>
    <n v="-3921.4853820000008"/>
    <n v="15378047.601239692"/>
    <e v="#N/A"/>
    <n v="1160"/>
    <n v="16000"/>
    <n v="11296"/>
    <n v="20704"/>
    <n v="1"/>
  </r>
  <r>
    <x v="1159"/>
    <n v="9"/>
    <n v="1"/>
    <n v="1"/>
    <s v="Caltran   "/>
    <x v="1"/>
    <x v="10"/>
    <x v="5"/>
    <x v="1"/>
    <n v="15990"/>
    <n v="14654.225828999999"/>
    <n v="-8.3538096998123867E-2"/>
    <n v="-1335.7741710000009"/>
    <n v="1784292.6359107397"/>
    <e v="#N/A"/>
    <n v="1161"/>
    <n v="16000"/>
    <n v="11296"/>
    <n v="20704"/>
    <n v="1"/>
  </r>
  <r>
    <x v="1160"/>
    <n v="9"/>
    <n v="1"/>
    <n v="1"/>
    <s v="Caltran   "/>
    <x v="1"/>
    <x v="10"/>
    <x v="1"/>
    <x v="1"/>
    <n v="16083"/>
    <n v="11291.814085999998"/>
    <n v="-0.29790374395324259"/>
    <n v="-4791.1859140000015"/>
    <n v="22955462.462512031"/>
    <e v="#N/A"/>
    <n v="1162"/>
    <n v="16000"/>
    <n v="11296"/>
    <n v="20704"/>
    <n v="0"/>
  </r>
  <r>
    <x v="1161"/>
    <n v="9"/>
    <n v="1"/>
    <n v="1"/>
    <s v="Caltran   "/>
    <x v="1"/>
    <x v="10"/>
    <x v="5"/>
    <x v="1"/>
    <n v="16246"/>
    <n v="11672.589873999999"/>
    <n v="-0.28150991788748003"/>
    <n v="-4573.4101260000007"/>
    <n v="20916080.180599343"/>
    <e v="#N/A"/>
    <n v="1163"/>
    <n v="16000"/>
    <n v="11296"/>
    <n v="20704"/>
    <n v="1"/>
  </r>
  <r>
    <x v="1162"/>
    <n v="9"/>
    <n v="1"/>
    <n v="1"/>
    <s v="Caltran   "/>
    <x v="1"/>
    <x v="10"/>
    <x v="5"/>
    <x v="1"/>
    <n v="16260"/>
    <n v="15350.943726000001"/>
    <n v="-5.5907519926199134E-2"/>
    <n v="-909.05627399999867"/>
    <n v="826383.30929876061"/>
    <e v="#N/A"/>
    <n v="1164"/>
    <n v="16000"/>
    <n v="11296"/>
    <n v="20704"/>
    <n v="1"/>
  </r>
  <r>
    <x v="1163"/>
    <n v="9"/>
    <n v="1"/>
    <n v="1"/>
    <s v="Caltran   "/>
    <x v="1"/>
    <x v="10"/>
    <x v="5"/>
    <x v="1"/>
    <n v="16366"/>
    <n v="12770.429321999998"/>
    <n v="-0.21969758511548343"/>
    <n v="-3595.5706780000019"/>
    <n v="12928128.500493392"/>
    <e v="#N/A"/>
    <n v="1165"/>
    <n v="16000"/>
    <n v="11296"/>
    <n v="20704"/>
    <n v="1"/>
  </r>
  <r>
    <x v="1164"/>
    <n v="9"/>
    <n v="1"/>
    <n v="1"/>
    <s v="Caltran   "/>
    <x v="1"/>
    <x v="10"/>
    <x v="1"/>
    <x v="1"/>
    <n v="16394"/>
    <n v="17905.756957999998"/>
    <n v="9.2214039160668504E-2"/>
    <n v="1511.7569579999981"/>
    <n v="2285409.1000614082"/>
    <e v="#N/A"/>
    <n v="1166"/>
    <n v="16000"/>
    <n v="11296"/>
    <n v="20704"/>
    <n v="1"/>
  </r>
  <r>
    <x v="1165"/>
    <n v="9"/>
    <n v="1"/>
    <n v="1"/>
    <s v="Caltran   "/>
    <x v="1"/>
    <x v="9"/>
    <x v="1"/>
    <x v="1"/>
    <n v="16462"/>
    <n v="4969.1030650000002"/>
    <n v="-0.69814706202162546"/>
    <n v="-11492.896935000001"/>
    <n v="132086679.95853241"/>
    <e v="#N/A"/>
    <n v="1167"/>
    <n v="16000"/>
    <n v="11296"/>
    <n v="20704"/>
    <n v="0"/>
  </r>
  <r>
    <x v="1166"/>
    <n v="9"/>
    <n v="1"/>
    <n v="1"/>
    <s v="Caltran   "/>
    <x v="1"/>
    <x v="10"/>
    <x v="3"/>
    <x v="3"/>
    <n v="16774"/>
    <n v="13688.506346999999"/>
    <n v="-0.18394501329438429"/>
    <n v="-3085.4936530000014"/>
    <n v="9520271.0827032924"/>
    <e v="#N/A"/>
    <n v="1168"/>
    <n v="17000"/>
    <n v="12070"/>
    <n v="21930"/>
    <n v="1"/>
  </r>
  <r>
    <x v="1167"/>
    <n v="9"/>
    <n v="1"/>
    <n v="1"/>
    <s v="Caltran   "/>
    <x v="1"/>
    <x v="10"/>
    <x v="5"/>
    <x v="1"/>
    <n v="17084"/>
    <n v="14545.791382000001"/>
    <n v="-0.14857226750175601"/>
    <n v="-2538.2086179999988"/>
    <n v="6442502.9884894639"/>
    <e v="#N/A"/>
    <n v="1169"/>
    <n v="17000"/>
    <n v="12070"/>
    <n v="21930"/>
    <n v="1"/>
  </r>
  <r>
    <x v="1168"/>
    <n v="9"/>
    <n v="1"/>
    <n v="1"/>
    <s v="Caltran   "/>
    <x v="1"/>
    <x v="10"/>
    <x v="4"/>
    <x v="14"/>
    <n v="17115"/>
    <n v="12631.917267000001"/>
    <n v="-0.26193880999123575"/>
    <n v="-4483.0827329999993"/>
    <n v="20098030.790922742"/>
    <e v="#N/A"/>
    <n v="1170"/>
    <n v="17000"/>
    <n v="12070"/>
    <n v="21930"/>
    <n v="1"/>
  </r>
  <r>
    <x v="1169"/>
    <n v="9"/>
    <n v="1"/>
    <n v="1"/>
    <s v="Caltran   "/>
    <x v="1"/>
    <x v="10"/>
    <x v="5"/>
    <x v="1"/>
    <n v="17521"/>
    <n v="14700.722777999999"/>
    <n v="-0.16096553975229733"/>
    <n v="-2820.2772220000006"/>
    <n v="7953963.6089320406"/>
    <e v="#N/A"/>
    <n v="1171"/>
    <n v="18000"/>
    <n v="12852"/>
    <n v="23148"/>
    <n v="1"/>
  </r>
  <r>
    <x v="1170"/>
    <n v="9"/>
    <n v="1"/>
    <n v="1"/>
    <s v="Caltran   "/>
    <x v="1"/>
    <x v="9"/>
    <x v="5"/>
    <x v="1"/>
    <n v="17527"/>
    <n v="5678.4270020000004"/>
    <n v="-0.67601831448622129"/>
    <n v="-11848.572998"/>
    <n v="140388682.08893469"/>
    <e v="#N/A"/>
    <n v="1172"/>
    <n v="18000"/>
    <n v="12852"/>
    <n v="23148"/>
    <n v="0"/>
  </r>
  <r>
    <x v="1171"/>
    <n v="9"/>
    <n v="1"/>
    <n v="1"/>
    <s v="Caltran   "/>
    <x v="1"/>
    <x v="6"/>
    <x v="5"/>
    <x v="1"/>
    <n v="17605"/>
    <n v="25141.798035"/>
    <n v="0.42810554018744673"/>
    <n v="7536.7980349999998"/>
    <n v="56803324.620379858"/>
    <e v="#N/A"/>
    <n v="1173"/>
    <n v="18000"/>
    <n v="12852"/>
    <n v="23148"/>
    <n v="0"/>
  </r>
  <r>
    <x v="1172"/>
    <n v="9"/>
    <n v="1"/>
    <n v="1"/>
    <s v="Caltran   "/>
    <x v="1"/>
    <x v="10"/>
    <x v="5"/>
    <x v="1"/>
    <n v="17770"/>
    <n v="15459.157227"/>
    <n v="-0.13004179926842996"/>
    <n v="-2310.8427730000003"/>
    <n v="5339994.3215263309"/>
    <e v="#N/A"/>
    <n v="1174"/>
    <n v="18000"/>
    <n v="12852"/>
    <n v="23148"/>
    <n v="1"/>
  </r>
  <r>
    <x v="1173"/>
    <n v="9"/>
    <n v="1"/>
    <n v="1"/>
    <s v="Caltran   "/>
    <x v="1"/>
    <x v="10"/>
    <x v="3"/>
    <x v="3"/>
    <n v="17773"/>
    <n v="14867.319579999999"/>
    <n v="-0.16348846114893378"/>
    <n v="-2905.6804200000006"/>
    <n v="8442978.7031713799"/>
    <e v="#N/A"/>
    <n v="1175"/>
    <n v="18000"/>
    <n v="12852"/>
    <n v="23148"/>
    <n v="1"/>
  </r>
  <r>
    <x v="1174"/>
    <n v="9"/>
    <n v="1"/>
    <n v="1"/>
    <s v="Caltran   "/>
    <x v="1"/>
    <x v="10"/>
    <x v="3"/>
    <x v="1"/>
    <n v="18118"/>
    <n v="14886.785216999999"/>
    <n v="-0.17834279627994265"/>
    <n v="-3231.2147830000013"/>
    <n v="10440748.973877745"/>
    <e v="#N/A"/>
    <n v="1176"/>
    <n v="18000"/>
    <n v="12852"/>
    <n v="23148"/>
    <n v="1"/>
  </r>
  <r>
    <x v="1175"/>
    <n v="9"/>
    <n v="1"/>
    <n v="1"/>
    <s v="Caltran   "/>
    <x v="1"/>
    <x v="10"/>
    <x v="3"/>
    <x v="4"/>
    <n v="18372"/>
    <n v="14601.530885000002"/>
    <n v="-0.20522910488787272"/>
    <n v="-3770.4691149999981"/>
    <n v="14216437.347168868"/>
    <e v="#N/A"/>
    <n v="1177"/>
    <n v="18000"/>
    <n v="12852"/>
    <n v="23148"/>
    <n v="1"/>
  </r>
  <r>
    <x v="1176"/>
    <n v="9"/>
    <n v="1"/>
    <n v="1"/>
    <s v="Caltran   "/>
    <x v="1"/>
    <x v="10"/>
    <x v="3"/>
    <x v="3"/>
    <n v="18393"/>
    <n v="14324.437195"/>
    <n v="-0.22120169656934696"/>
    <n v="-4068.5628049999996"/>
    <n v="16553203.298229465"/>
    <e v="#N/A"/>
    <n v="1178"/>
    <n v="18000"/>
    <n v="12852"/>
    <n v="23148"/>
    <n v="1"/>
  </r>
  <r>
    <x v="1177"/>
    <n v="9"/>
    <n v="1"/>
    <n v="1"/>
    <s v="Caltran   "/>
    <x v="1"/>
    <x v="10"/>
    <x v="1"/>
    <x v="1"/>
    <n v="18589"/>
    <n v="16085.133422999999"/>
    <n v="-0.13469614164290711"/>
    <n v="-2503.8665770000007"/>
    <n v="6269347.8354177"/>
    <e v="#N/A"/>
    <n v="1179"/>
    <n v="19000"/>
    <n v="13680"/>
    <n v="24320"/>
    <n v="1"/>
  </r>
  <r>
    <x v="1178"/>
    <n v="9"/>
    <n v="1"/>
    <n v="1"/>
    <s v="Caltran   "/>
    <x v="1"/>
    <x v="6"/>
    <x v="5"/>
    <x v="1"/>
    <n v="19030"/>
    <n v="23955.284911999999"/>
    <n v="0.2588168634787178"/>
    <n v="4925.2849119999992"/>
    <n v="24258431.46437484"/>
    <e v="#N/A"/>
    <n v="1180"/>
    <n v="19000"/>
    <n v="13680"/>
    <n v="24320"/>
    <n v="1"/>
  </r>
  <r>
    <x v="1179"/>
    <n v="9"/>
    <n v="1"/>
    <n v="1"/>
    <s v="Caltran   "/>
    <x v="1"/>
    <x v="6"/>
    <x v="5"/>
    <x v="1"/>
    <n v="19168"/>
    <n v="28123.737975999997"/>
    <n v="0.46722339190317186"/>
    <n v="8955.7379759999967"/>
    <n v="80205242.694768518"/>
    <e v="#N/A"/>
    <n v="1181"/>
    <n v="19000"/>
    <n v="13680"/>
    <n v="24320"/>
    <n v="0"/>
  </r>
  <r>
    <x v="1180"/>
    <n v="9"/>
    <n v="1"/>
    <n v="1"/>
    <s v="Caltran   "/>
    <x v="1"/>
    <x v="10"/>
    <x v="3"/>
    <x v="2"/>
    <n v="19346"/>
    <n v="15047.232544999999"/>
    <n v="-0.22220445854440196"/>
    <n v="-4298.7674550000011"/>
    <n v="18479401.632167187"/>
    <e v="#N/A"/>
    <n v="1182"/>
    <n v="19000"/>
    <n v="13680"/>
    <n v="24320"/>
    <n v="1"/>
  </r>
  <r>
    <x v="1181"/>
    <n v="9"/>
    <n v="1"/>
    <n v="1"/>
    <s v="Caltran   "/>
    <x v="1"/>
    <x v="10"/>
    <x v="2"/>
    <x v="9"/>
    <n v="19351"/>
    <n v="18609.692382000001"/>
    <n v="-3.8308491447470394E-2"/>
    <n v="-741.30761799999891"/>
    <n v="549536.9845048323"/>
    <e v="#N/A"/>
    <n v="1183"/>
    <n v="19000"/>
    <n v="13680"/>
    <n v="24320"/>
    <n v="1"/>
  </r>
  <r>
    <x v="1182"/>
    <n v="9"/>
    <n v="1"/>
    <n v="1"/>
    <s v="Caltran   "/>
    <x v="1"/>
    <x v="10"/>
    <x v="0"/>
    <x v="6"/>
    <n v="19432"/>
    <n v="13585.512206000001"/>
    <n v="-0.30086907132564833"/>
    <n v="-5846.4877939999988"/>
    <n v="34181419.525390975"/>
    <e v="#N/A"/>
    <n v="1184"/>
    <n v="19000"/>
    <n v="13680"/>
    <n v="24320"/>
    <n v="0"/>
  </r>
  <r>
    <x v="1183"/>
    <n v="9"/>
    <n v="1"/>
    <n v="1"/>
    <s v="Caltran   "/>
    <x v="1"/>
    <x v="10"/>
    <x v="0"/>
    <x v="10"/>
    <n v="19592"/>
    <n v="15118.819153"/>
    <n v="-0.22831670309309926"/>
    <n v="-4473.1808469999996"/>
    <n v="20009346.889967635"/>
    <e v="#N/A"/>
    <n v="1185"/>
    <n v="20000"/>
    <n v="14500"/>
    <n v="25500"/>
    <n v="1"/>
  </r>
  <r>
    <x v="1184"/>
    <n v="9"/>
    <n v="1"/>
    <n v="1"/>
    <s v="Caltran   "/>
    <x v="1"/>
    <x v="10"/>
    <x v="5"/>
    <x v="1"/>
    <n v="19662"/>
    <n v="14340.944366"/>
    <n v="-0.27062636730749667"/>
    <n v="-5321.0556340000003"/>
    <n v="28313633.060123146"/>
    <e v="#N/A"/>
    <n v="1186"/>
    <n v="20000"/>
    <n v="14500"/>
    <n v="25500"/>
    <n v="0"/>
  </r>
  <r>
    <x v="1185"/>
    <n v="9"/>
    <n v="1"/>
    <n v="1"/>
    <s v="Caltran   "/>
    <x v="1"/>
    <x v="10"/>
    <x v="0"/>
    <x v="10"/>
    <n v="20545"/>
    <n v="11251.199097000001"/>
    <n v="-0.4523631493307374"/>
    <n v="-9293.8009029999994"/>
    <n v="86374735.224603608"/>
    <e v="#N/A"/>
    <n v="1187"/>
    <n v="21000"/>
    <n v="15330"/>
    <n v="26670"/>
    <n v="0"/>
  </r>
  <r>
    <x v="1186"/>
    <n v="9"/>
    <n v="1"/>
    <n v="1"/>
    <s v="Caltran   "/>
    <x v="1"/>
    <x v="10"/>
    <x v="2"/>
    <x v="9"/>
    <n v="20598"/>
    <n v="15141.016846"/>
    <n v="-0.26492781600155357"/>
    <n v="-5456.9831539999996"/>
    <n v="29778665.143039782"/>
    <e v="#N/A"/>
    <n v="1188"/>
    <n v="21000"/>
    <n v="15330"/>
    <n v="26670"/>
    <n v="0"/>
  </r>
  <r>
    <x v="1187"/>
    <n v="9"/>
    <n v="1"/>
    <n v="1"/>
    <s v="Caltran   "/>
    <x v="1"/>
    <x v="5"/>
    <x v="1"/>
    <x v="1"/>
    <n v="21386"/>
    <n v="30655.262939999997"/>
    <n v="0.43342667820069192"/>
    <n v="9269.2629399999969"/>
    <n v="85919235.450857386"/>
    <e v="#N/A"/>
    <n v="1189"/>
    <n v="21000"/>
    <n v="15330"/>
    <n v="26670"/>
    <n v="0"/>
  </r>
  <r>
    <x v="1188"/>
    <n v="9"/>
    <n v="1"/>
    <n v="1"/>
    <s v="Caltran   "/>
    <x v="1"/>
    <x v="10"/>
    <x v="0"/>
    <x v="11"/>
    <n v="21963"/>
    <n v="18572.164063"/>
    <n v="-0.15438855971406451"/>
    <n v="-3390.8359369999998"/>
    <n v="11497768.351650666"/>
    <e v="#N/A"/>
    <n v="1190"/>
    <n v="22000"/>
    <n v="16114.999999999998"/>
    <n v="27885"/>
    <n v="1"/>
  </r>
  <r>
    <x v="1189"/>
    <n v="9"/>
    <n v="1"/>
    <n v="1"/>
    <s v="Caltran   "/>
    <x v="1"/>
    <x v="6"/>
    <x v="5"/>
    <x v="1"/>
    <n v="22155"/>
    <n v="21001.101806000002"/>
    <n v="-5.2082969713382887E-2"/>
    <n v="-1153.8981939999976"/>
    <n v="1331481.0421164562"/>
    <e v="#N/A"/>
    <n v="1191"/>
    <n v="22000"/>
    <n v="16114.999999999998"/>
    <n v="27885"/>
    <n v="1"/>
  </r>
  <r>
    <x v="1190"/>
    <n v="9"/>
    <n v="1"/>
    <n v="1"/>
    <s v="Caltran   "/>
    <x v="1"/>
    <x v="10"/>
    <x v="0"/>
    <x v="11"/>
    <n v="23590"/>
    <n v="19274.160401000001"/>
    <n v="-0.18295208134802876"/>
    <n v="-4315.839598999999"/>
    <n v="18626471.444296472"/>
    <e v="#N/A"/>
    <n v="1192"/>
    <n v="24000"/>
    <n v="17760"/>
    <n v="30240"/>
    <n v="1"/>
  </r>
  <r>
    <x v="1191"/>
    <n v="9"/>
    <n v="1"/>
    <n v="1"/>
    <s v="Caltran   "/>
    <x v="1"/>
    <x v="10"/>
    <x v="5"/>
    <x v="1"/>
    <n v="23613"/>
    <n v="18478.311401999999"/>
    <n v="-0.21745176800914756"/>
    <n v="-5134.6885980000006"/>
    <n v="26365026.998431213"/>
    <e v="#N/A"/>
    <n v="1193"/>
    <n v="24000"/>
    <n v="17760"/>
    <n v="30240"/>
    <n v="1"/>
  </r>
  <r>
    <x v="1192"/>
    <n v="9"/>
    <n v="1"/>
    <n v="1"/>
    <s v="Caltran   "/>
    <x v="1"/>
    <x v="6"/>
    <x v="5"/>
    <x v="1"/>
    <n v="25410"/>
    <n v="23559.635253999997"/>
    <n v="-7.2820336324281865E-2"/>
    <n v="-1850.3647460000029"/>
    <n v="3423849.6932396553"/>
    <e v="#N/A"/>
    <n v="1194"/>
    <n v="25000"/>
    <n v="18625"/>
    <n v="31374.999999999996"/>
    <n v="1"/>
  </r>
  <r>
    <x v="1193"/>
    <n v="9"/>
    <n v="1"/>
    <n v="1"/>
    <s v="Caltran   "/>
    <x v="1"/>
    <x v="10"/>
    <x v="5"/>
    <x v="1"/>
    <n v="26349"/>
    <n v="11642.658936"/>
    <n v="-0.55813659205282939"/>
    <n v="-14706.341064"/>
    <n v="216276467.49069265"/>
    <e v="#N/A"/>
    <n v="1195"/>
    <n v="26000"/>
    <n v="19448"/>
    <n v="32552"/>
    <n v="0"/>
  </r>
  <r>
    <x v="1194"/>
    <n v="9"/>
    <n v="1"/>
    <n v="1"/>
    <s v="Caltran   "/>
    <x v="1"/>
    <x v="6"/>
    <x v="1"/>
    <x v="1"/>
    <n v="31213"/>
    <n v="29590.229491999999"/>
    <n v="-5.1990212667798685E-2"/>
    <n v="-1622.7705080000014"/>
    <n v="2633384.1216345825"/>
    <e v="#N/A"/>
    <n v="1196"/>
    <n v="31000"/>
    <n v="23591"/>
    <n v="38408.999999999993"/>
    <n v="1"/>
  </r>
  <r>
    <x v="1195"/>
    <n v="2"/>
    <n v="1"/>
    <n v="2"/>
    <s v="Caltran   "/>
    <x v="2"/>
    <x v="9"/>
    <x v="2"/>
    <x v="1"/>
    <n v="3767"/>
    <n v="1046.9279939999999"/>
    <n v="-0.72207910963631539"/>
    <n v="-2720.0720060000003"/>
    <n v="7398791.7178248661"/>
    <e v="#N/A"/>
    <n v="1197"/>
    <n v="4000"/>
    <n v="1920"/>
    <n v="6080"/>
    <n v="0"/>
  </r>
  <r>
    <x v="1196"/>
    <n v="2"/>
    <n v="1"/>
    <n v="1"/>
    <s v="Caltran   "/>
    <x v="2"/>
    <x v="9"/>
    <x v="1"/>
    <x v="1"/>
    <n v="6871"/>
    <n v="7090.9325099999996"/>
    <n v="3.2008806578372795E-2"/>
    <n v="219.93250999999964"/>
    <n v="48370.308954899941"/>
    <e v="#N/A"/>
    <n v="1198"/>
    <n v="7000"/>
    <n v="4024.9999999999995"/>
    <n v="9975"/>
    <n v="1"/>
  </r>
  <r>
    <x v="1197"/>
    <n v="2"/>
    <n v="1"/>
    <n v="1"/>
    <s v="Caltran   "/>
    <x v="2"/>
    <x v="9"/>
    <x v="1"/>
    <x v="1"/>
    <n v="7017"/>
    <n v="8407.4179999999997"/>
    <n v="0.19814992161892553"/>
    <n v="1390.4179999999997"/>
    <n v="1933262.2147239991"/>
    <e v="#N/A"/>
    <n v="1199"/>
    <n v="7000"/>
    <n v="4024.9999999999995"/>
    <n v="9975"/>
    <n v="1"/>
  </r>
  <r>
    <x v="1198"/>
    <n v="2"/>
    <n v="1"/>
    <n v="2"/>
    <s v="Caltran   "/>
    <x v="2"/>
    <x v="10"/>
    <x v="2"/>
    <x v="1"/>
    <n v="8491"/>
    <n v="10854.875029000001"/>
    <n v="0.27839771864326934"/>
    <n v="2363.8750290000007"/>
    <n v="5587905.1527297543"/>
    <e v="#N/A"/>
    <n v="1200"/>
    <n v="8000"/>
    <n v="4720.0000000000009"/>
    <n v="11280"/>
    <n v="1"/>
  </r>
  <r>
    <x v="1199"/>
    <n v="2"/>
    <n v="1"/>
    <n v="2"/>
    <s v="Caltran   "/>
    <x v="2"/>
    <x v="10"/>
    <x v="1"/>
    <x v="8"/>
    <n v="8900"/>
    <n v="14718.971124"/>
    <n v="0.65381698022471912"/>
    <n v="5818.9711239999997"/>
    <n v="33860424.941945821"/>
    <e v="#N/A"/>
    <n v="1201"/>
    <n v="9000"/>
    <n v="5580"/>
    <n v="12419.999999999998"/>
    <n v="0"/>
  </r>
  <r>
    <x v="1200"/>
    <n v="2"/>
    <n v="1"/>
    <n v="2"/>
    <s v="Caltran   "/>
    <x v="2"/>
    <x v="10"/>
    <x v="0"/>
    <x v="11"/>
    <n v="11200"/>
    <n v="11412.307387000001"/>
    <n v="1.8956016696428657E-2"/>
    <n v="212.30738700000074"/>
    <n v="45074.426574768084"/>
    <e v="#N/A"/>
    <n v="1202"/>
    <n v="11000"/>
    <n v="7259.9999999999991"/>
    <n v="14740"/>
    <n v="1"/>
  </r>
  <r>
    <x v="1201"/>
    <n v="2"/>
    <n v="1"/>
    <n v="2"/>
    <s v="Caltran   "/>
    <x v="2"/>
    <x v="10"/>
    <x v="1"/>
    <x v="8"/>
    <n v="12000"/>
    <n v="17786.740135999997"/>
    <n v="0.48222834466666642"/>
    <n v="5786.7401359999967"/>
    <n v="33486361.40159326"/>
    <e v="#N/A"/>
    <n v="1203"/>
    <n v="12000"/>
    <n v="8010"/>
    <n v="15990"/>
    <n v="0"/>
  </r>
  <r>
    <x v="1202"/>
    <n v="2"/>
    <n v="1"/>
    <n v="2"/>
    <s v="Caltran   "/>
    <x v="2"/>
    <x v="10"/>
    <x v="1"/>
    <x v="1"/>
    <n v="13501"/>
    <n v="11384.996821000001"/>
    <n v="-0.15672936663950809"/>
    <n v="-2116.0031789999994"/>
    <n v="4477469.453538103"/>
    <e v="#N/A"/>
    <n v="1204"/>
    <n v="14000"/>
    <n v="9618"/>
    <n v="18382"/>
    <n v="1"/>
  </r>
  <r>
    <x v="1203"/>
    <n v="2"/>
    <n v="1"/>
    <n v="2"/>
    <s v="Caltran   "/>
    <x v="2"/>
    <x v="9"/>
    <x v="1"/>
    <x v="8"/>
    <n v="15400"/>
    <n v="9246.0061319999986"/>
    <n v="-0.39960999142857156"/>
    <n v="-6153.9938680000014"/>
    <n v="37871640.527381621"/>
    <e v="#N/A"/>
    <n v="1205"/>
    <n v="15000"/>
    <n v="10455.000000000002"/>
    <n v="19545"/>
    <n v="0"/>
  </r>
  <r>
    <x v="1204"/>
    <n v="2"/>
    <n v="1"/>
    <n v="2"/>
    <s v="Caltran   "/>
    <x v="2"/>
    <x v="10"/>
    <x v="5"/>
    <x v="7"/>
    <n v="15800"/>
    <n v="13543.417776999999"/>
    <n v="-0.14282165968354443"/>
    <n v="-2256.5822230000012"/>
    <n v="5092163.3291596277"/>
    <e v="#N/A"/>
    <n v="1206"/>
    <n v="16000"/>
    <n v="11296"/>
    <n v="20704"/>
    <n v="1"/>
  </r>
  <r>
    <x v="1205"/>
    <n v="2"/>
    <n v="1"/>
    <n v="2"/>
    <s v="Caltran   "/>
    <x v="2"/>
    <x v="10"/>
    <x v="0"/>
    <x v="11"/>
    <n v="17700"/>
    <n v="12577.36959"/>
    <n v="-0.28941414745762706"/>
    <n v="-5122.6304099999998"/>
    <n v="26241342.317456767"/>
    <e v="#N/A"/>
    <n v="1207"/>
    <n v="18000"/>
    <n v="12852"/>
    <n v="23148"/>
    <n v="0"/>
  </r>
  <r>
    <x v="1206"/>
    <n v="2"/>
    <n v="1"/>
    <n v="2"/>
    <s v="Caltran   "/>
    <x v="2"/>
    <x v="10"/>
    <x v="3"/>
    <x v="2"/>
    <n v="17900"/>
    <n v="10803.636844999997"/>
    <n v="-0.39644486899441356"/>
    <n v="-7096.3631550000027"/>
    <n v="50358370.027641594"/>
    <e v="#N/A"/>
    <n v="1208"/>
    <n v="18000"/>
    <n v="12852"/>
    <n v="23148"/>
    <n v="0"/>
  </r>
  <r>
    <x v="1207"/>
    <n v="2"/>
    <n v="1"/>
    <n v="2"/>
    <s v="Caltran   "/>
    <x v="2"/>
    <x v="10"/>
    <x v="1"/>
    <x v="8"/>
    <n v="18364"/>
    <n v="15934.435316999999"/>
    <n v="-0.13230040748203009"/>
    <n v="-2429.5646830000005"/>
    <n v="5902784.5488808928"/>
    <e v="#N/A"/>
    <n v="1209"/>
    <n v="18000"/>
    <n v="12852"/>
    <n v="23148"/>
    <n v="1"/>
  </r>
  <r>
    <x v="1208"/>
    <n v="2"/>
    <n v="1"/>
    <n v="2"/>
    <s v="Caltran   "/>
    <x v="2"/>
    <x v="6"/>
    <x v="5"/>
    <x v="1"/>
    <n v="18592"/>
    <n v="26224.116119999999"/>
    <n v="0.41050538511187606"/>
    <n v="7632.1161199999988"/>
    <n v="58249196.469163835"/>
    <e v="#N/A"/>
    <n v="1210"/>
    <n v="19000"/>
    <n v="13680"/>
    <n v="24320"/>
    <n v="0"/>
  </r>
  <r>
    <x v="1209"/>
    <n v="2"/>
    <n v="1"/>
    <n v="1"/>
    <s v="Caltran   "/>
    <x v="2"/>
    <x v="10"/>
    <x v="4"/>
    <x v="6"/>
    <n v="18632"/>
    <n v="17939.006348999999"/>
    <n v="-3.7193733952340047E-2"/>
    <n v="-692.99365100000068"/>
    <n v="480240.20032631076"/>
    <e v="#N/A"/>
    <n v="1211"/>
    <n v="19000"/>
    <n v="13680"/>
    <n v="24320"/>
    <n v="1"/>
  </r>
  <r>
    <x v="1210"/>
    <n v="2"/>
    <n v="1"/>
    <n v="1"/>
    <s v="Caltran   "/>
    <x v="2"/>
    <x v="10"/>
    <x v="4"/>
    <x v="6"/>
    <n v="19351"/>
    <n v="17754.947022"/>
    <n v="-8.2479095550617498E-2"/>
    <n v="-1596.0529779999997"/>
    <n v="2547385.1085826675"/>
    <e v="#N/A"/>
    <n v="1212"/>
    <n v="19000"/>
    <n v="13680"/>
    <n v="24320"/>
    <n v="1"/>
  </r>
  <r>
    <x v="1211"/>
    <n v="2"/>
    <n v="1"/>
    <n v="2"/>
    <s v="Caltran   "/>
    <x v="2"/>
    <x v="10"/>
    <x v="5"/>
    <x v="1"/>
    <n v="19416"/>
    <n v="19352.860291999998"/>
    <n v="-3.2519421096004475E-3"/>
    <n v="-63.139708000002429"/>
    <n v="3986.6227263255705"/>
    <e v="#N/A"/>
    <n v="1213"/>
    <n v="19000"/>
    <n v="13680"/>
    <n v="24320"/>
    <n v="1"/>
  </r>
  <r>
    <x v="1212"/>
    <n v="2"/>
    <n v="1"/>
    <n v="2"/>
    <s v="Caltran   "/>
    <x v="2"/>
    <x v="6"/>
    <x v="1"/>
    <x v="1"/>
    <n v="20304"/>
    <n v="24652.304321"/>
    <n v="0.21415998428881"/>
    <n v="4348.3043209999996"/>
    <n v="18907750.468027268"/>
    <e v="#N/A"/>
    <n v="1214"/>
    <n v="20000"/>
    <n v="14500"/>
    <n v="25500"/>
    <n v="1"/>
  </r>
  <r>
    <x v="1213"/>
    <n v="2"/>
    <n v="1"/>
    <n v="2"/>
    <s v="Caltran   "/>
    <x v="2"/>
    <x v="10"/>
    <x v="1"/>
    <x v="8"/>
    <n v="21000"/>
    <n v="13592.759590999998"/>
    <n v="-0.35272573376190486"/>
    <n v="-7407.2404090000018"/>
    <n v="54867210.476722516"/>
    <e v="#N/A"/>
    <n v="1215"/>
    <n v="21000"/>
    <n v="15330"/>
    <n v="26670"/>
    <n v="0"/>
  </r>
  <r>
    <x v="1214"/>
    <n v="2"/>
    <n v="1"/>
    <n v="2"/>
    <s v="Caltran   "/>
    <x v="2"/>
    <x v="10"/>
    <x v="1"/>
    <x v="15"/>
    <n v="21024"/>
    <n v="12075.55961"/>
    <n v="-0.42562977501902588"/>
    <n v="-8948.4403899999998"/>
    <n v="80074585.41338335"/>
    <e v="#N/A"/>
    <n v="1216"/>
    <n v="21000"/>
    <n v="15330"/>
    <n v="26670"/>
    <n v="0"/>
  </r>
  <r>
    <x v="1215"/>
    <n v="2"/>
    <n v="1"/>
    <n v="2"/>
    <s v="Caltran   "/>
    <x v="2"/>
    <x v="10"/>
    <x v="5"/>
    <x v="1"/>
    <n v="21172"/>
    <n v="18902.687613999999"/>
    <n v="-0.10718460164368038"/>
    <n v="-2269.3123860000014"/>
    <n v="5149778.705253019"/>
    <e v="#N/A"/>
    <n v="1217"/>
    <n v="21000"/>
    <n v="15330"/>
    <n v="26670"/>
    <n v="1"/>
  </r>
  <r>
    <x v="1216"/>
    <n v="2"/>
    <n v="1"/>
    <n v="1"/>
    <s v="Caltran   "/>
    <x v="2"/>
    <x v="6"/>
    <x v="3"/>
    <x v="6"/>
    <n v="21366"/>
    <n v="23489.090332"/>
    <n v="9.9367702518019296E-2"/>
    <n v="2123.0903319999998"/>
    <n v="4507512.5578318695"/>
    <e v="#N/A"/>
    <n v="1218"/>
    <n v="21000"/>
    <n v="15330"/>
    <n v="26670"/>
    <n v="1"/>
  </r>
  <r>
    <x v="1217"/>
    <n v="2"/>
    <n v="1"/>
    <n v="1"/>
    <s v="Caltran   "/>
    <x v="2"/>
    <x v="6"/>
    <x v="3"/>
    <x v="6"/>
    <n v="21749"/>
    <n v="23508.888182999999"/>
    <n v="8.0918119591705251E-2"/>
    <n v="1759.8881829999991"/>
    <n v="3097206.4166630385"/>
    <e v="#N/A"/>
    <n v="1219"/>
    <n v="22000"/>
    <n v="16114.999999999998"/>
    <n v="27885"/>
    <n v="1"/>
  </r>
  <r>
    <x v="1218"/>
    <n v="2"/>
    <n v="1"/>
    <n v="2"/>
    <s v="Caltran   "/>
    <x v="2"/>
    <x v="6"/>
    <x v="5"/>
    <x v="1"/>
    <n v="21791"/>
    <n v="24385.389587999998"/>
    <n v="0.11905784902023764"/>
    <n v="2594.3895879999982"/>
    <n v="6730857.3343227999"/>
    <e v="#N/A"/>
    <n v="1220"/>
    <n v="22000"/>
    <n v="16114.999999999998"/>
    <n v="27885"/>
    <n v="1"/>
  </r>
  <r>
    <x v="1219"/>
    <n v="2"/>
    <n v="1"/>
    <n v="2"/>
    <s v="Caltran   "/>
    <x v="2"/>
    <x v="6"/>
    <x v="0"/>
    <x v="11"/>
    <n v="21875"/>
    <n v="20878.370437999998"/>
    <n v="-4.5560208548571568E-2"/>
    <n v="-996.6295620000019"/>
    <n v="993270.48385231558"/>
    <e v="#N/A"/>
    <n v="1221"/>
    <n v="22000"/>
    <n v="16114.999999999998"/>
    <n v="27885"/>
    <n v="1"/>
  </r>
  <r>
    <x v="1220"/>
    <n v="2"/>
    <n v="1"/>
    <n v="2"/>
    <s v="Caltran   "/>
    <x v="2"/>
    <x v="6"/>
    <x v="5"/>
    <x v="1"/>
    <n v="21980"/>
    <n v="23613.521389999998"/>
    <n v="7.4318534576887973E-2"/>
    <n v="1633.5213899999981"/>
    <n v="2668392.1315875258"/>
    <e v="#N/A"/>
    <n v="1222"/>
    <n v="22000"/>
    <n v="16114.999999999998"/>
    <n v="27885"/>
    <n v="1"/>
  </r>
  <r>
    <x v="1221"/>
    <n v="2"/>
    <n v="1"/>
    <n v="1"/>
    <s v="Caltran   "/>
    <x v="2"/>
    <x v="5"/>
    <x v="1"/>
    <x v="1"/>
    <n v="23439"/>
    <n v="33730.010985999994"/>
    <n v="0.43905503588036998"/>
    <n v="10291.010985999994"/>
    <n v="105904907.11397256"/>
    <e v="#N/A"/>
    <n v="1223"/>
    <n v="23000"/>
    <n v="16905"/>
    <n v="29095.000000000004"/>
    <n v="0"/>
  </r>
  <r>
    <x v="1222"/>
    <n v="2"/>
    <n v="1"/>
    <n v="1"/>
    <s v="Caltran   "/>
    <x v="2"/>
    <x v="5"/>
    <x v="1"/>
    <x v="1"/>
    <n v="23816"/>
    <n v="31916.265928999997"/>
    <n v="0.34011865674336561"/>
    <n v="8100.2659289999974"/>
    <n v="65614308.120518193"/>
    <e v="#N/A"/>
    <n v="1224"/>
    <n v="24000"/>
    <n v="17760"/>
    <n v="30240"/>
    <n v="0"/>
  </r>
  <r>
    <x v="1223"/>
    <n v="2"/>
    <n v="1"/>
    <n v="2"/>
    <s v="Caltran   "/>
    <x v="2"/>
    <x v="10"/>
    <x v="1"/>
    <x v="15"/>
    <n v="24879"/>
    <n v="14822.645645000001"/>
    <n v="-0.40421055327786481"/>
    <n v="-10056.354354999999"/>
    <n v="101130262.91332746"/>
    <e v="#N/A"/>
    <n v="1225"/>
    <n v="25000"/>
    <n v="18625"/>
    <n v="31374.999999999996"/>
    <n v="0"/>
  </r>
  <r>
    <x v="1224"/>
    <n v="2"/>
    <n v="1"/>
    <n v="2"/>
    <s v="Caltran   "/>
    <x v="2"/>
    <x v="5"/>
    <x v="0"/>
    <x v="11"/>
    <n v="24900"/>
    <n v="33324.721008"/>
    <n v="0.33834220915662661"/>
    <n v="8424.7210080000004"/>
    <n v="70975924.062636539"/>
    <e v="#N/A"/>
    <n v="1226"/>
    <n v="25000"/>
    <n v="18625"/>
    <n v="31374.999999999996"/>
    <n v="0"/>
  </r>
  <r>
    <x v="1225"/>
    <n v="2"/>
    <n v="1"/>
    <n v="2"/>
    <s v="Caltran   "/>
    <x v="2"/>
    <x v="10"/>
    <x v="0"/>
    <x v="7"/>
    <n v="25000"/>
    <n v="16587.513649"/>
    <n v="-0.33649945404000003"/>
    <n v="-8412.4863509999996"/>
    <n v="70769926.60576129"/>
    <e v="#N/A"/>
    <n v="1227"/>
    <n v="25000"/>
    <n v="18625"/>
    <n v="31374.999999999996"/>
    <n v="0"/>
  </r>
  <r>
    <x v="1226"/>
    <n v="2"/>
    <n v="1"/>
    <n v="2"/>
    <s v="Caltran   "/>
    <x v="2"/>
    <x v="5"/>
    <x v="0"/>
    <x v="11"/>
    <n v="25100"/>
    <n v="30683.271850999998"/>
    <n v="0.22244110960159347"/>
    <n v="5583.2718509999977"/>
    <n v="31172924.562168941"/>
    <e v="#N/A"/>
    <n v="1228"/>
    <n v="25000"/>
    <n v="18625"/>
    <n v="31374.999999999996"/>
    <n v="1"/>
  </r>
  <r>
    <x v="1227"/>
    <n v="2"/>
    <n v="1"/>
    <n v="2"/>
    <s v="Caltran   "/>
    <x v="2"/>
    <x v="6"/>
    <x v="1"/>
    <x v="8"/>
    <n v="25500"/>
    <n v="21184.153051000001"/>
    <n v="-0.16924889996078429"/>
    <n v="-4315.8469489999989"/>
    <n v="18626534.887192599"/>
    <e v="#N/A"/>
    <n v="1229"/>
    <n v="26000"/>
    <n v="19448"/>
    <n v="32552"/>
    <n v="1"/>
  </r>
  <r>
    <x v="1228"/>
    <n v="2"/>
    <n v="1"/>
    <n v="2"/>
    <s v="Caltran   "/>
    <x v="2"/>
    <x v="10"/>
    <x v="0"/>
    <x v="7"/>
    <n v="26400"/>
    <n v="15758.924318000001"/>
    <n v="-0.40307104856060605"/>
    <n v="-10641.075681999999"/>
    <n v="113232491.67005174"/>
    <e v="#N/A"/>
    <n v="1230"/>
    <n v="26000"/>
    <n v="19448"/>
    <n v="32552"/>
    <n v="0"/>
  </r>
  <r>
    <x v="1229"/>
    <n v="2"/>
    <n v="1"/>
    <n v="2"/>
    <s v="Caltran   "/>
    <x v="2"/>
    <x v="6"/>
    <x v="3"/>
    <x v="6"/>
    <n v="26700"/>
    <n v="20938.180817"/>
    <n v="-0.21579847127340823"/>
    <n v="-5761.8191829999996"/>
    <n v="33198560.297586784"/>
    <e v="#N/A"/>
    <n v="1231"/>
    <n v="27000"/>
    <n v="20250"/>
    <n v="33750"/>
    <n v="1"/>
  </r>
  <r>
    <x v="1230"/>
    <n v="2"/>
    <n v="1"/>
    <n v="2"/>
    <s v="Caltran   "/>
    <x v="2"/>
    <x v="6"/>
    <x v="5"/>
    <x v="1"/>
    <n v="26792"/>
    <n v="25576.927565999998"/>
    <n v="-4.5352061585547943E-2"/>
    <n v="-1215.0724340000015"/>
    <n v="1476401.0198666879"/>
    <e v="#N/A"/>
    <n v="1232"/>
    <n v="27000"/>
    <n v="20250"/>
    <n v="33750"/>
    <n v="1"/>
  </r>
  <r>
    <x v="1231"/>
    <n v="2"/>
    <n v="1"/>
    <n v="2"/>
    <s v="Caltran   "/>
    <x v="2"/>
    <x v="6"/>
    <x v="0"/>
    <x v="7"/>
    <n v="26800"/>
    <n v="22285.703996000004"/>
    <n v="-0.16844388074626848"/>
    <n v="-4514.2960039999962"/>
    <n v="20378868.411730334"/>
    <e v="#N/A"/>
    <n v="1233"/>
    <n v="27000"/>
    <n v="20250"/>
    <n v="33750"/>
    <n v="1"/>
  </r>
  <r>
    <x v="1232"/>
    <n v="2"/>
    <n v="1"/>
    <n v="2"/>
    <s v="Caltran   "/>
    <x v="2"/>
    <x v="5"/>
    <x v="4"/>
    <x v="14"/>
    <n v="28100"/>
    <n v="36158.213133999998"/>
    <n v="0.28676915067615649"/>
    <n v="8058.2131339999978"/>
    <n v="64934798.912970066"/>
    <e v="#N/A"/>
    <n v="1234"/>
    <n v="28000"/>
    <n v="21056"/>
    <n v="34944"/>
    <n v="0"/>
  </r>
  <r>
    <x v="1233"/>
    <n v="2"/>
    <n v="1"/>
    <n v="2"/>
    <s v="Caltran   "/>
    <x v="2"/>
    <x v="0"/>
    <x v="5"/>
    <x v="1"/>
    <n v="28594"/>
    <n v="45870.267915000004"/>
    <n v="0.60419206529341829"/>
    <n v="17276.267915000004"/>
    <n v="298469433.0708586"/>
    <e v="#N/A"/>
    <n v="1235"/>
    <n v="29000"/>
    <n v="21924"/>
    <n v="36076"/>
    <n v="0"/>
  </r>
  <r>
    <x v="1234"/>
    <n v="2"/>
    <n v="1"/>
    <n v="2"/>
    <s v="Caltran   "/>
    <x v="2"/>
    <x v="6"/>
    <x v="5"/>
    <x v="1"/>
    <n v="29336"/>
    <n v="22068.938630000001"/>
    <n v="-0.24771820868557404"/>
    <n v="-7267.0613699999994"/>
    <n v="52810180.955346271"/>
    <e v="#N/A"/>
    <n v="1236"/>
    <n v="29000"/>
    <n v="21924"/>
    <n v="36076"/>
    <n v="1"/>
  </r>
  <r>
    <x v="1235"/>
    <n v="2"/>
    <n v="1"/>
    <n v="2"/>
    <s v="Caltran   "/>
    <x v="2"/>
    <x v="0"/>
    <x v="4"/>
    <x v="14"/>
    <n v="29400"/>
    <n v="42625.785155999998"/>
    <n v="0.44985663795918351"/>
    <n v="13225.785155999998"/>
    <n v="174921392.99266988"/>
    <e v="#N/A"/>
    <n v="1237"/>
    <n v="29000"/>
    <n v="21924"/>
    <n v="36076"/>
    <n v="0"/>
  </r>
  <r>
    <x v="1236"/>
    <n v="2"/>
    <n v="1"/>
    <n v="2"/>
    <s v="Caltran   "/>
    <x v="2"/>
    <x v="5"/>
    <x v="1"/>
    <x v="1"/>
    <n v="29888"/>
    <n v="30403.056335000001"/>
    <n v="1.7232880587526811E-2"/>
    <n v="515.05633500000113"/>
    <n v="265283.02822363336"/>
    <e v="#N/A"/>
    <n v="1238"/>
    <n v="30000"/>
    <n v="22770"/>
    <n v="37230"/>
    <n v="1"/>
  </r>
  <r>
    <x v="1237"/>
    <n v="2"/>
    <n v="1"/>
    <n v="2"/>
    <s v="Caltran   "/>
    <x v="2"/>
    <x v="0"/>
    <x v="4"/>
    <x v="14"/>
    <n v="31100"/>
    <n v="41058.492492999998"/>
    <n v="0.32020876183279734"/>
    <n v="9958.4924929999979"/>
    <n v="99171572.73313731"/>
    <e v="#N/A"/>
    <n v="1239"/>
    <n v="31000"/>
    <n v="23591"/>
    <n v="38408.999999999993"/>
    <n v="0"/>
  </r>
  <r>
    <x v="1238"/>
    <n v="2"/>
    <n v="1"/>
    <n v="2"/>
    <s v="Caltran   "/>
    <x v="2"/>
    <x v="6"/>
    <x v="5"/>
    <x v="1"/>
    <n v="31570"/>
    <n v="24040.701341"/>
    <n v="-0.23849536455495723"/>
    <n v="-7529.298659"/>
    <n v="56690338.296419196"/>
    <e v="#N/A"/>
    <n v="1240"/>
    <n v="32000"/>
    <n v="24426.666666666664"/>
    <n v="39573.333333333328"/>
    <n v="0"/>
  </r>
  <r>
    <x v="1239"/>
    <n v="2"/>
    <n v="1"/>
    <n v="2"/>
    <s v="Caltran   "/>
    <x v="2"/>
    <x v="0"/>
    <x v="5"/>
    <x v="1"/>
    <n v="32680"/>
    <n v="45265.397888"/>
    <n v="0.38511009449204403"/>
    <n v="12585.397888"/>
    <n v="158392239.99927485"/>
    <e v="#N/A"/>
    <n v="1241"/>
    <n v="33000"/>
    <n v="25245"/>
    <n v="40754.999999999993"/>
    <n v="0"/>
  </r>
  <r>
    <x v="1240"/>
    <n v="2"/>
    <n v="1"/>
    <n v="2"/>
    <s v="Caltran   "/>
    <x v="2"/>
    <x v="0"/>
    <x v="5"/>
    <x v="6"/>
    <n v="32804"/>
    <n v="47312.697753999993"/>
    <n v="0.44228440903548338"/>
    <n v="14508.697753999993"/>
    <n v="210502310.51692444"/>
    <e v="#N/A"/>
    <n v="1242"/>
    <n v="33000"/>
    <n v="25245"/>
    <n v="40754.999999999993"/>
    <n v="0"/>
  </r>
  <r>
    <x v="1241"/>
    <n v="2"/>
    <n v="1"/>
    <n v="2"/>
    <s v="Caltran   "/>
    <x v="2"/>
    <x v="0"/>
    <x v="5"/>
    <x v="1"/>
    <n v="33963"/>
    <n v="47175.736374"/>
    <n v="0.38903325306951686"/>
    <n v="13212.736374"/>
    <n v="174576402.48882267"/>
    <e v="#N/A"/>
    <n v="1243"/>
    <n v="34000"/>
    <n v="26112"/>
    <n v="41888"/>
    <n v="0"/>
  </r>
  <r>
    <x v="1242"/>
    <n v="2"/>
    <n v="1"/>
    <n v="2"/>
    <s v="Caltran   "/>
    <x v="2"/>
    <x v="2"/>
    <x v="2"/>
    <x v="1"/>
    <n v="34537"/>
    <n v="78583.790525999997"/>
    <n v="1.275350798448041"/>
    <n v="44046.790525999997"/>
    <n v="1940119755.6413231"/>
    <e v="#N/A"/>
    <n v="1244"/>
    <n v="35000"/>
    <n v="26985"/>
    <n v="43015"/>
    <n v="0"/>
  </r>
  <r>
    <x v="1243"/>
    <n v="2"/>
    <n v="1"/>
    <n v="2"/>
    <s v="Caltran   "/>
    <x v="2"/>
    <x v="6"/>
    <x v="5"/>
    <x v="1"/>
    <n v="35052"/>
    <n v="27381.053512999999"/>
    <n v="-0.21884475884400323"/>
    <n v="-7670.9464870000011"/>
    <n v="58843420.006417654"/>
    <e v="#N/A"/>
    <n v="1245"/>
    <n v="35000"/>
    <n v="26985"/>
    <n v="43015"/>
    <n v="1"/>
  </r>
  <r>
    <x v="1244"/>
    <n v="2"/>
    <n v="1"/>
    <n v="2"/>
    <s v="Caltran   "/>
    <x v="2"/>
    <x v="0"/>
    <x v="1"/>
    <x v="1"/>
    <n v="35301"/>
    <n v="44482.893188999995"/>
    <n v="0.26010292028554427"/>
    <n v="9181.8931889999949"/>
    <n v="84307162.534204498"/>
    <e v="#N/A"/>
    <n v="1246"/>
    <n v="35000"/>
    <n v="26985"/>
    <n v="43015"/>
    <n v="0"/>
  </r>
  <r>
    <x v="1245"/>
    <n v="2"/>
    <n v="1"/>
    <n v="2"/>
    <s v="Caltran   "/>
    <x v="2"/>
    <x v="5"/>
    <x v="4"/>
    <x v="14"/>
    <n v="35500"/>
    <n v="36434.458985999998"/>
    <n v="2.6322788338028147E-2"/>
    <n v="934.45898599999782"/>
    <n v="873213.59651614411"/>
    <e v="#N/A"/>
    <n v="1247"/>
    <n v="36000"/>
    <n v="27815.999999999996"/>
    <n v="44184"/>
    <n v="1"/>
  </r>
  <r>
    <x v="1246"/>
    <n v="2"/>
    <n v="1"/>
    <n v="2"/>
    <s v="Caltran   "/>
    <x v="2"/>
    <x v="6"/>
    <x v="0"/>
    <x v="7"/>
    <n v="35600"/>
    <n v="23465.743941999997"/>
    <n v="-0.34084988926966298"/>
    <n v="-12134.256058000003"/>
    <n v="147240170.08110976"/>
    <e v="#N/A"/>
    <n v="1248"/>
    <n v="36000"/>
    <n v="27815.999999999996"/>
    <n v="44184"/>
    <n v="0"/>
  </r>
  <r>
    <x v="1247"/>
    <n v="2"/>
    <n v="1"/>
    <n v="2"/>
    <s v="Caltran   "/>
    <x v="2"/>
    <x v="0"/>
    <x v="4"/>
    <x v="14"/>
    <n v="35900"/>
    <n v="45313.614989000009"/>
    <n v="0.26221768771587772"/>
    <n v="9413.6149890000088"/>
    <n v="88616147.16112563"/>
    <e v="#N/A"/>
    <n v="1249"/>
    <n v="36000"/>
    <n v="27815.999999999996"/>
    <n v="44184"/>
    <n v="0"/>
  </r>
  <r>
    <x v="1248"/>
    <n v="2"/>
    <n v="1"/>
    <n v="2"/>
    <s v="Caltran   "/>
    <x v="2"/>
    <x v="0"/>
    <x v="4"/>
    <x v="14"/>
    <n v="37200"/>
    <n v="48864.369446999997"/>
    <n v="0.31355831846774196"/>
    <n v="11664.369446999997"/>
    <n v="136057514.59610704"/>
    <e v="#N/A"/>
    <n v="1250"/>
    <n v="37000"/>
    <n v="28660.611111111113"/>
    <n v="45339.388888888891"/>
    <n v="0"/>
  </r>
  <r>
    <x v="1249"/>
    <n v="2"/>
    <n v="1"/>
    <n v="2"/>
    <s v="Caltran   "/>
    <x v="2"/>
    <x v="10"/>
    <x v="5"/>
    <x v="1"/>
    <n v="37393"/>
    <n v="17731.239151000002"/>
    <n v="-0.52581394509667578"/>
    <n v="-19661.760848999998"/>
    <n v="386584839.68326914"/>
    <e v="#N/A"/>
    <n v="1251"/>
    <n v="37000"/>
    <n v="28660.611111111113"/>
    <n v="45339.388888888891"/>
    <n v="0"/>
  </r>
  <r>
    <x v="1250"/>
    <n v="2"/>
    <n v="1"/>
    <n v="2"/>
    <s v="Caltran   "/>
    <x v="2"/>
    <x v="5"/>
    <x v="4"/>
    <x v="14"/>
    <n v="37800"/>
    <n v="33056.783844999998"/>
    <n v="-0.12548190886243393"/>
    <n v="-4743.2161550000019"/>
    <n v="22498099.493053"/>
    <e v="#N/A"/>
    <n v="1252"/>
    <n v="38000"/>
    <n v="29488"/>
    <n v="46512"/>
    <n v="1"/>
  </r>
  <r>
    <x v="1251"/>
    <n v="2"/>
    <n v="1"/>
    <n v="2"/>
    <s v="Caltran   "/>
    <x v="2"/>
    <x v="5"/>
    <x v="2"/>
    <x v="9"/>
    <n v="38300"/>
    <n v="32375.948914000001"/>
    <n v="-0.15467496308093998"/>
    <n v="-5924.0510859999995"/>
    <n v="35094381.269537777"/>
    <e v="#N/A"/>
    <n v="1253"/>
    <n v="38000"/>
    <n v="29488"/>
    <n v="46512"/>
    <n v="1"/>
  </r>
  <r>
    <x v="1252"/>
    <n v="2"/>
    <n v="1"/>
    <n v="2"/>
    <s v="Caltran   "/>
    <x v="2"/>
    <x v="5"/>
    <x v="3"/>
    <x v="2"/>
    <n v="38500"/>
    <n v="31389.489441000002"/>
    <n v="-0.18468858594805193"/>
    <n v="-7110.5105589999985"/>
    <n v="50559360.409650467"/>
    <e v="#N/A"/>
    <n v="1254"/>
    <n v="39000"/>
    <n v="30361.5"/>
    <n v="47638.5"/>
    <n v="1"/>
  </r>
  <r>
    <x v="1253"/>
    <n v="2"/>
    <n v="1"/>
    <n v="2"/>
    <s v="Caltran   "/>
    <x v="2"/>
    <x v="5"/>
    <x v="4"/>
    <x v="14"/>
    <n v="38900"/>
    <n v="32637.876449000003"/>
    <n v="-0.16098003987146525"/>
    <n v="-6262.123550999997"/>
    <n v="39214191.36798881"/>
    <e v="#N/A"/>
    <n v="1255"/>
    <n v="39000"/>
    <n v="30361.5"/>
    <n v="47638.5"/>
    <n v="1"/>
  </r>
  <r>
    <x v="1254"/>
    <n v="2"/>
    <n v="1"/>
    <n v="2"/>
    <s v="Caltran   "/>
    <x v="2"/>
    <x v="5"/>
    <x v="5"/>
    <x v="1"/>
    <n v="40462"/>
    <n v="38144.093382999999"/>
    <n v="-5.7286011986555252E-2"/>
    <n v="-2317.9066170000006"/>
    <n v="5372691.0851323875"/>
    <e v="#N/A"/>
    <n v="1256"/>
    <n v="40000"/>
    <n v="31240"/>
    <n v="48760"/>
    <n v="1"/>
  </r>
  <r>
    <x v="1255"/>
    <n v="2"/>
    <n v="1"/>
    <n v="2"/>
    <s v="Caltran   "/>
    <x v="2"/>
    <x v="5"/>
    <x v="5"/>
    <x v="1"/>
    <n v="40660"/>
    <n v="32729.229034"/>
    <n v="-0.19505093374323657"/>
    <n v="-7930.770966"/>
    <n v="62897128.115148574"/>
    <e v="#N/A"/>
    <n v="1257"/>
    <n v="41000"/>
    <n v="32089.333333333332"/>
    <n v="49910.666666666672"/>
    <n v="1"/>
  </r>
  <r>
    <x v="1256"/>
    <n v="2"/>
    <n v="1"/>
    <n v="2"/>
    <s v="Caltran   "/>
    <x v="2"/>
    <x v="5"/>
    <x v="5"/>
    <x v="1"/>
    <n v="41109"/>
    <n v="32699.622650000001"/>
    <n v="-0.20456292660974484"/>
    <n v="-8409.3773499999988"/>
    <n v="70717627.414692998"/>
    <e v="#N/A"/>
    <n v="1258"/>
    <n v="41000"/>
    <n v="32089.333333333332"/>
    <n v="49910.666666666672"/>
    <n v="1"/>
  </r>
  <r>
    <x v="1257"/>
    <n v="2"/>
    <n v="1"/>
    <n v="1"/>
    <s v="Caltran   "/>
    <x v="2"/>
    <x v="10"/>
    <x v="5"/>
    <x v="1"/>
    <n v="41882"/>
    <n v="15289.49121"/>
    <n v="-0.63493884699871073"/>
    <n v="-26592.50879"/>
    <n v="707161523.74622726"/>
    <e v="#N/A"/>
    <n v="1259"/>
    <n v="42000"/>
    <n v="32953.666666666672"/>
    <n v="51046.333333333328"/>
    <n v="0"/>
  </r>
  <r>
    <x v="1258"/>
    <n v="2"/>
    <n v="1"/>
    <n v="2"/>
    <s v="Caltran   "/>
    <x v="2"/>
    <x v="0"/>
    <x v="0"/>
    <x v="7"/>
    <n v="41900"/>
    <n v="44959.015992000001"/>
    <n v="7.3007541575178969E-2"/>
    <n v="3059.0159920000006"/>
    <n v="9357578.8393117469"/>
    <e v="#N/A"/>
    <n v="1260"/>
    <n v="42000"/>
    <n v="32953.666666666672"/>
    <n v="51046.333333333328"/>
    <n v="1"/>
  </r>
  <r>
    <x v="1259"/>
    <n v="2"/>
    <n v="1"/>
    <n v="2"/>
    <s v="Caltran   "/>
    <x v="2"/>
    <x v="5"/>
    <x v="1"/>
    <x v="1"/>
    <n v="43090"/>
    <n v="39278.992796999999"/>
    <n v="-8.84429613135298E-2"/>
    <n v="-3811.007203000001"/>
    <n v="14523775.901317891"/>
    <e v="#N/A"/>
    <n v="1261"/>
    <n v="43000"/>
    <n v="33798"/>
    <n v="52202"/>
    <n v="1"/>
  </r>
  <r>
    <x v="1260"/>
    <n v="2"/>
    <n v="1"/>
    <n v="2"/>
    <s v="Caltran   "/>
    <x v="2"/>
    <x v="0"/>
    <x v="5"/>
    <x v="1"/>
    <n v="43771"/>
    <n v="45987.544022000002"/>
    <n v="5.063955637294093E-2"/>
    <n v="2216.5440220000019"/>
    <n v="4913067.4014639445"/>
    <e v="#N/A"/>
    <n v="1262"/>
    <n v="44000"/>
    <n v="34694"/>
    <n v="53306"/>
    <n v="1"/>
  </r>
  <r>
    <x v="1261"/>
    <n v="2"/>
    <n v="1"/>
    <n v="2"/>
    <s v="Caltran   "/>
    <x v="2"/>
    <x v="7"/>
    <x v="4"/>
    <x v="5"/>
    <n v="43921"/>
    <n v="55737.450194000005"/>
    <n v="0.26903873304341896"/>
    <n v="11816.450194000005"/>
    <n v="139628495.18728274"/>
    <e v="#N/A"/>
    <n v="1263"/>
    <n v="44000"/>
    <n v="34694"/>
    <n v="53306"/>
    <n v="0"/>
  </r>
  <r>
    <x v="1262"/>
    <n v="2"/>
    <n v="1"/>
    <n v="2"/>
    <s v="Caltran   "/>
    <x v="2"/>
    <x v="0"/>
    <x v="5"/>
    <x v="1"/>
    <n v="45149"/>
    <n v="43996.697325999994"/>
    <n v="-2.5522219185364126E-2"/>
    <n v="-1152.3026740000059"/>
    <n v="1327801.4525075639"/>
    <e v="#N/A"/>
    <n v="1264"/>
    <n v="45000"/>
    <n v="35595"/>
    <n v="54405"/>
    <n v="1"/>
  </r>
  <r>
    <x v="1263"/>
    <n v="2"/>
    <n v="1"/>
    <n v="2"/>
    <s v="Caltran   "/>
    <x v="2"/>
    <x v="0"/>
    <x v="4"/>
    <x v="5"/>
    <n v="48341"/>
    <n v="43929.51599"/>
    <n v="-9.1257607620860104E-2"/>
    <n v="-4411.4840100000001"/>
    <n v="19461191.170485683"/>
    <e v="#N/A"/>
    <n v="1265"/>
    <n v="48000"/>
    <n v="38208"/>
    <n v="57792"/>
    <n v="1"/>
  </r>
  <r>
    <x v="1264"/>
    <n v="2"/>
    <n v="1"/>
    <n v="2"/>
    <s v="Caltran   "/>
    <x v="2"/>
    <x v="7"/>
    <x v="5"/>
    <x v="1"/>
    <n v="48824"/>
    <n v="51565.327577000004"/>
    <n v="5.6147132086678653E-2"/>
    <n v="2741.3275770000037"/>
    <n v="7514876.8844207106"/>
    <e v="#N/A"/>
    <n v="1266"/>
    <n v="49000"/>
    <n v="39126.5"/>
    <n v="58873.5"/>
    <n v="1"/>
  </r>
  <r>
    <x v="1265"/>
    <n v="2"/>
    <n v="1"/>
    <n v="2"/>
    <s v="Caltran   "/>
    <x v="2"/>
    <x v="7"/>
    <x v="5"/>
    <x v="1"/>
    <n v="49773"/>
    <n v="58739.231262000001"/>
    <n v="0.1801424720631668"/>
    <n v="8966.2312620000012"/>
    <n v="80393303.043666139"/>
    <e v="#N/A"/>
    <n v="1267"/>
    <n v="50000"/>
    <n v="40050"/>
    <n v="59950"/>
    <n v="1"/>
  </r>
  <r>
    <x v="1266"/>
    <n v="2"/>
    <n v="1"/>
    <n v="2"/>
    <s v="Caltran   "/>
    <x v="2"/>
    <x v="5"/>
    <x v="5"/>
    <x v="1"/>
    <n v="49828"/>
    <n v="30469.659790999998"/>
    <n v="-0.38850325537850205"/>
    <n v="-19358.340209000002"/>
    <n v="374745335.64738625"/>
    <e v="#N/A"/>
    <n v="1268"/>
    <n v="50000"/>
    <n v="40050"/>
    <n v="59950"/>
    <n v="0"/>
  </r>
  <r>
    <x v="1267"/>
    <n v="2"/>
    <n v="1"/>
    <n v="2"/>
    <s v="Caltran   "/>
    <x v="2"/>
    <x v="5"/>
    <x v="5"/>
    <x v="1"/>
    <n v="50006"/>
    <n v="34316.805785999997"/>
    <n v="-0.31374623473183227"/>
    <n v="-15689.194214000003"/>
    <n v="246150815.08461118"/>
    <e v="#N/A"/>
    <n v="1269"/>
    <n v="50000"/>
    <n v="40050"/>
    <n v="59950"/>
    <n v="0"/>
  </r>
  <r>
    <x v="1268"/>
    <n v="2"/>
    <n v="1"/>
    <n v="2"/>
    <s v="Caltran   "/>
    <x v="2"/>
    <x v="2"/>
    <x v="5"/>
    <x v="1"/>
    <n v="50375"/>
    <n v="78381.763670999993"/>
    <n v="0.55596553193052101"/>
    <n v="28006.763670999993"/>
    <n v="784378811.32324505"/>
    <e v="#N/A"/>
    <n v="1270"/>
    <n v="50000"/>
    <n v="40050"/>
    <n v="59950"/>
    <n v="0"/>
  </r>
  <r>
    <x v="1269"/>
    <n v="2"/>
    <n v="1"/>
    <n v="2"/>
    <s v="Caltran   "/>
    <x v="2"/>
    <x v="1"/>
    <x v="5"/>
    <x v="1"/>
    <n v="50578"/>
    <n v="62943.628479999999"/>
    <n v="0.24448630788089676"/>
    <n v="12365.628479999999"/>
    <n v="152908767.70538709"/>
    <e v="#N/A"/>
    <n v="1271"/>
    <n v="51000"/>
    <n v="40919"/>
    <n v="61081"/>
    <n v="0"/>
  </r>
  <r>
    <x v="1270"/>
    <n v="2"/>
    <n v="1"/>
    <n v="2"/>
    <s v="Caltran   "/>
    <x v="2"/>
    <x v="5"/>
    <x v="4"/>
    <x v="5"/>
    <n v="50785"/>
    <n v="32116.531311999999"/>
    <n v="-0.36759808384365467"/>
    <n v="-18668.468688000001"/>
    <n v="348511723.15483648"/>
    <e v="#N/A"/>
    <n v="1272"/>
    <n v="51000"/>
    <n v="40919"/>
    <n v="61081"/>
    <n v="0"/>
  </r>
  <r>
    <x v="1271"/>
    <n v="2"/>
    <n v="1"/>
    <n v="2"/>
    <s v="Caltran   "/>
    <x v="2"/>
    <x v="0"/>
    <x v="5"/>
    <x v="1"/>
    <n v="51344"/>
    <n v="40534.957764999999"/>
    <n v="-0.21052201299080708"/>
    <n v="-10809.042235000001"/>
    <n v="116835394.03801382"/>
    <e v="#N/A"/>
    <n v="1273"/>
    <n v="51000"/>
    <n v="40919"/>
    <n v="61081"/>
    <n v="0"/>
  </r>
  <r>
    <x v="1272"/>
    <n v="2"/>
    <n v="1"/>
    <n v="2"/>
    <s v="Caltran   "/>
    <x v="2"/>
    <x v="7"/>
    <x v="5"/>
    <x v="1"/>
    <n v="51460"/>
    <n v="51049.188903999995"/>
    <n v="-7.9831149630782416E-3"/>
    <n v="-410.81109600000491"/>
    <n v="168765.75659672526"/>
    <e v="#N/A"/>
    <n v="1274"/>
    <n v="51000"/>
    <n v="40919"/>
    <n v="61081"/>
    <n v="1"/>
  </r>
  <r>
    <x v="1273"/>
    <n v="2"/>
    <n v="1"/>
    <n v="2"/>
    <s v="Caltran   "/>
    <x v="2"/>
    <x v="2"/>
    <x v="5"/>
    <x v="1"/>
    <n v="52411"/>
    <n v="74452.690551000007"/>
    <n v="0.42055466507030981"/>
    <n v="22041.690551000007"/>
    <n v="485836122.34604299"/>
    <e v="#N/A"/>
    <n v="1275"/>
    <n v="52000"/>
    <n v="41810.888888888891"/>
    <n v="62189.111111111109"/>
    <n v="0"/>
  </r>
  <r>
    <x v="1274"/>
    <n v="2"/>
    <n v="1"/>
    <n v="2"/>
    <s v="Caltran   "/>
    <x v="2"/>
    <x v="1"/>
    <x v="5"/>
    <x v="1"/>
    <n v="53098"/>
    <n v="63830.660522999999"/>
    <n v="0.20212928025537691"/>
    <n v="10732.660522999999"/>
    <n v="115190001.90196261"/>
    <e v="#N/A"/>
    <n v="1276"/>
    <n v="53000"/>
    <n v="42665"/>
    <n v="63335"/>
    <n v="0"/>
  </r>
  <r>
    <x v="1275"/>
    <n v="2"/>
    <n v="1"/>
    <n v="2"/>
    <s v="Caltran   "/>
    <x v="2"/>
    <x v="1"/>
    <x v="5"/>
    <x v="1"/>
    <n v="53223"/>
    <n v="69971.354248000003"/>
    <n v="0.31468264186535899"/>
    <n v="16748.354248000003"/>
    <n v="280507370.01649976"/>
    <e v="#N/A"/>
    <n v="1277"/>
    <n v="53000"/>
    <n v="42665"/>
    <n v="63335"/>
    <n v="0"/>
  </r>
  <r>
    <x v="1276"/>
    <n v="2"/>
    <n v="1"/>
    <n v="2"/>
    <s v="Caltran   "/>
    <x v="2"/>
    <x v="7"/>
    <x v="2"/>
    <x v="9"/>
    <n v="53300"/>
    <n v="54695.016602000003"/>
    <n v="2.6172919362101421E-2"/>
    <n v="1395.0166020000033"/>
    <n v="1946071.3198556358"/>
    <e v="#N/A"/>
    <n v="1278"/>
    <n v="53000"/>
    <n v="42665"/>
    <n v="63335"/>
    <n v="1"/>
  </r>
  <r>
    <x v="1277"/>
    <n v="2"/>
    <n v="1"/>
    <n v="2"/>
    <s v="Caltran   "/>
    <x v="2"/>
    <x v="7"/>
    <x v="4"/>
    <x v="14"/>
    <n v="53800"/>
    <n v="51935.671140999999"/>
    <n v="-3.4652952769516743E-2"/>
    <n v="-1864.3288590000011"/>
    <n v="3475722.094500246"/>
    <e v="#N/A"/>
    <n v="1279"/>
    <n v="54000"/>
    <n v="43605"/>
    <n v="64394.999999999993"/>
    <n v="1"/>
  </r>
  <r>
    <x v="1278"/>
    <n v="2"/>
    <n v="1"/>
    <n v="2"/>
    <s v="Caltran   "/>
    <x v="2"/>
    <x v="5"/>
    <x v="4"/>
    <x v="14"/>
    <n v="54900"/>
    <n v="39264.084107000002"/>
    <n v="-0.28480721116575591"/>
    <n v="-15635.915892999998"/>
    <n v="244481865.81296992"/>
    <e v="#N/A"/>
    <n v="1280"/>
    <n v="55000"/>
    <n v="44550"/>
    <n v="65450"/>
    <n v="0"/>
  </r>
  <r>
    <x v="1279"/>
    <n v="2"/>
    <n v="1"/>
    <n v="2"/>
    <s v="Caltran   "/>
    <x v="2"/>
    <x v="0"/>
    <x v="4"/>
    <x v="14"/>
    <n v="55200"/>
    <n v="46489.559204999998"/>
    <n v="-0.15779784048913048"/>
    <n v="-8710.4407950000023"/>
    <n v="75871778.843200266"/>
    <e v="#N/A"/>
    <n v="1281"/>
    <n v="55000"/>
    <n v="44550"/>
    <n v="65450"/>
    <n v="1"/>
  </r>
  <r>
    <x v="1280"/>
    <n v="2"/>
    <n v="1"/>
    <n v="2"/>
    <s v="Caltran   "/>
    <x v="2"/>
    <x v="0"/>
    <x v="5"/>
    <x v="1"/>
    <n v="58935"/>
    <n v="46491.006408000001"/>
    <n v="-0.21114776604734031"/>
    <n v="-12443.993591999999"/>
    <n v="154852976.51773703"/>
    <e v="#N/A"/>
    <n v="1282"/>
    <n v="59000"/>
    <n v="48232.5"/>
    <n v="69767.5"/>
    <n v="0"/>
  </r>
  <r>
    <x v="1281"/>
    <n v="2"/>
    <n v="1"/>
    <n v="2"/>
    <s v="Caltran   "/>
    <x v="2"/>
    <x v="1"/>
    <x v="5"/>
    <x v="1"/>
    <n v="59210"/>
    <n v="68415.850158999994"/>
    <n v="0.15547796248944423"/>
    <n v="9205.8501589999942"/>
    <n v="84747677.14996022"/>
    <e v="#N/A"/>
    <n v="1283"/>
    <n v="59000"/>
    <n v="48232.5"/>
    <n v="69767.5"/>
    <n v="1"/>
  </r>
  <r>
    <x v="1282"/>
    <n v="2"/>
    <n v="1"/>
    <n v="2"/>
    <s v="Caltran   "/>
    <x v="2"/>
    <x v="2"/>
    <x v="3"/>
    <x v="2"/>
    <n v="59338"/>
    <n v="72680.182004999995"/>
    <n v="0.22485055116451513"/>
    <n v="13342.182004999995"/>
    <n v="178013820.65454569"/>
    <e v="#N/A"/>
    <n v="1284"/>
    <n v="59000"/>
    <n v="48232.5"/>
    <n v="69767.5"/>
    <n v="0"/>
  </r>
  <r>
    <x v="1283"/>
    <n v="2"/>
    <n v="1"/>
    <n v="2"/>
    <s v="Caltran   "/>
    <x v="2"/>
    <x v="1"/>
    <x v="1"/>
    <x v="1"/>
    <n v="76673"/>
    <n v="69957.012389999989"/>
    <n v="-8.7592602480664805E-2"/>
    <n v="-6715.987610000011"/>
    <n v="45104489.577673659"/>
    <e v="#N/A"/>
    <n v="1285"/>
    <n v="77000"/>
    <n v="65351.611111111109"/>
    <n v="88648.388888888891"/>
    <n v="1"/>
  </r>
  <r>
    <x v="1284"/>
    <n v="2"/>
    <n v="1"/>
    <n v="2"/>
    <s v="Caltran   "/>
    <x v="2"/>
    <x v="5"/>
    <x v="3"/>
    <x v="2"/>
    <n v="79300"/>
    <n v="32731.781493000002"/>
    <n v="-0.5872410908827238"/>
    <n v="-46568.218506999998"/>
    <n v="2168598974.9156971"/>
    <e v="#N/A"/>
    <n v="1286"/>
    <n v="79000"/>
    <n v="67268.5"/>
    <n v="90731.5"/>
    <n v="0"/>
  </r>
  <r>
    <x v="1285"/>
    <n v="3"/>
    <n v="1"/>
    <n v="2"/>
    <s v="Caltran   "/>
    <x v="2"/>
    <x v="9"/>
    <x v="6"/>
    <x v="6"/>
    <n v="649"/>
    <n v="1913.0931310000001"/>
    <n v="1.9477552095531587"/>
    <n v="1264.0931310000001"/>
    <n v="1597931.4438413833"/>
    <e v="#N/A"/>
    <n v="1287"/>
    <n v="1000"/>
    <n v="370"/>
    <n v="1630"/>
    <n v="0"/>
  </r>
  <r>
    <x v="1286"/>
    <n v="3"/>
    <n v="1"/>
    <n v="2"/>
    <s v="Caltran   "/>
    <x v="2"/>
    <x v="9"/>
    <x v="6"/>
    <x v="6"/>
    <n v="955"/>
    <n v="3184.0516290000005"/>
    <n v="2.3340854753926705"/>
    <n v="2229.0516290000005"/>
    <n v="4968671.1647475557"/>
    <e v="#N/A"/>
    <n v="1288"/>
    <n v="1000"/>
    <n v="370"/>
    <n v="1630"/>
    <n v="0"/>
  </r>
  <r>
    <x v="1287"/>
    <n v="3"/>
    <n v="1"/>
    <n v="2"/>
    <s v="Caltran   "/>
    <x v="2"/>
    <x v="9"/>
    <x v="6"/>
    <x v="6"/>
    <n v="1359"/>
    <n v="2474.6885090000001"/>
    <n v="0.82096284694628419"/>
    <n v="1115.6885090000001"/>
    <n v="1244760.8491146432"/>
    <e v="#N/A"/>
    <n v="1289"/>
    <n v="1000"/>
    <n v="370"/>
    <n v="1630"/>
    <n v="0"/>
  </r>
  <r>
    <x v="1288"/>
    <n v="3"/>
    <n v="1"/>
    <n v="2"/>
    <s v="Caltran   "/>
    <x v="2"/>
    <x v="9"/>
    <x v="6"/>
    <x v="6"/>
    <n v="1953"/>
    <n v="4243.2655290000002"/>
    <n v="1.1726910030721966"/>
    <n v="2290.2655290000002"/>
    <n v="5245316.1933256509"/>
    <e v="#N/A"/>
    <n v="1290"/>
    <n v="2000"/>
    <n v="794.99999999999989"/>
    <n v="3205"/>
    <n v="0"/>
  </r>
  <r>
    <x v="1289"/>
    <n v="3"/>
    <n v="1"/>
    <n v="2"/>
    <s v="Caltran   "/>
    <x v="2"/>
    <x v="9"/>
    <x v="5"/>
    <x v="1"/>
    <n v="2004"/>
    <n v="2094.7465740000002"/>
    <n v="4.5282721556886285E-2"/>
    <n v="90.746574000000237"/>
    <n v="8234.9406927375185"/>
    <e v="#N/A"/>
    <n v="1291"/>
    <n v="2000"/>
    <n v="794.99999999999989"/>
    <n v="3205"/>
    <n v="1"/>
  </r>
  <r>
    <x v="1290"/>
    <n v="3"/>
    <n v="1"/>
    <n v="1"/>
    <s v="Caltran   "/>
    <x v="2"/>
    <x v="9"/>
    <x v="7"/>
    <x v="1"/>
    <n v="2270"/>
    <n v="5073.2312089999996"/>
    <n v="1.2349036162995595"/>
    <n v="2803.2312089999996"/>
    <n v="7858105.2111115996"/>
    <e v="#N/A"/>
    <n v="1292"/>
    <n v="2000"/>
    <n v="794.99999999999989"/>
    <n v="3205"/>
    <n v="0"/>
  </r>
  <r>
    <x v="1291"/>
    <n v="3"/>
    <n v="1"/>
    <n v="2"/>
    <s v="Caltran   "/>
    <x v="2"/>
    <x v="9"/>
    <x v="6"/>
    <x v="6"/>
    <n v="2421"/>
    <n v="5520.9854429999996"/>
    <n v="1.2804566059479554"/>
    <n v="3099.9854429999996"/>
    <n v="9609909.746811904"/>
    <e v="#N/A"/>
    <n v="1293"/>
    <n v="2000"/>
    <n v="794.99999999999989"/>
    <n v="3205"/>
    <n v="0"/>
  </r>
  <r>
    <x v="1292"/>
    <n v="3"/>
    <n v="1"/>
    <n v="2"/>
    <s v="Caltran   "/>
    <x v="2"/>
    <x v="9"/>
    <x v="6"/>
    <x v="6"/>
    <n v="2700"/>
    <n v="277.55804899999998"/>
    <n v="-0.89720072259259265"/>
    <n v="-2422.4419509999998"/>
    <n v="5868225.0059646852"/>
    <e v="#N/A"/>
    <n v="1294"/>
    <n v="3000"/>
    <n v="1275.0000000000002"/>
    <n v="4725"/>
    <n v="0"/>
  </r>
  <r>
    <x v="1293"/>
    <n v="3"/>
    <n v="1"/>
    <n v="2"/>
    <s v="Caltran   "/>
    <x v="2"/>
    <x v="9"/>
    <x v="0"/>
    <x v="7"/>
    <n v="2900"/>
    <n v="874.90020099999992"/>
    <n v="-0.69831027551724145"/>
    <n v="-2025.0997990000001"/>
    <n v="4101029.1959098405"/>
    <e v="#N/A"/>
    <n v="1295"/>
    <n v="3000"/>
    <n v="1275.0000000000002"/>
    <n v="4725"/>
    <n v="0"/>
  </r>
  <r>
    <x v="1294"/>
    <n v="3"/>
    <n v="1"/>
    <n v="2"/>
    <s v="Caltran   "/>
    <x v="2"/>
    <x v="9"/>
    <x v="6"/>
    <x v="6"/>
    <n v="2940"/>
    <n v="5093.2568209999999"/>
    <n v="0.73240027925170059"/>
    <n v="2153.2568209999999"/>
    <n v="4636514.9371830262"/>
    <e v="#N/A"/>
    <n v="1296"/>
    <n v="3000"/>
    <n v="1275.0000000000002"/>
    <n v="4725"/>
    <n v="0"/>
  </r>
  <r>
    <x v="1295"/>
    <n v="3"/>
    <n v="1"/>
    <n v="2"/>
    <s v="Caltran   "/>
    <x v="2"/>
    <x v="9"/>
    <x v="5"/>
    <x v="1"/>
    <n v="3274"/>
    <n v="3859.8821189999999"/>
    <n v="0.17894994471594372"/>
    <n v="585.88211899999988"/>
    <n v="343257.85736393003"/>
    <e v="#N/A"/>
    <n v="1297"/>
    <n v="3000"/>
    <n v="1275.0000000000002"/>
    <n v="4725"/>
    <n v="1"/>
  </r>
  <r>
    <x v="1296"/>
    <n v="3"/>
    <n v="1"/>
    <n v="2"/>
    <s v="Caltran   "/>
    <x v="2"/>
    <x v="9"/>
    <x v="7"/>
    <x v="1"/>
    <n v="3610"/>
    <n v="4798.9999760000001"/>
    <n v="0.32936287423822708"/>
    <n v="1188.9999760000001"/>
    <n v="1413720.9429280008"/>
    <e v="#N/A"/>
    <n v="1298"/>
    <n v="4000"/>
    <n v="1920"/>
    <n v="6080"/>
    <n v="1"/>
  </r>
  <r>
    <x v="1297"/>
    <n v="3"/>
    <n v="1"/>
    <n v="1"/>
    <s v="Caltran   "/>
    <x v="2"/>
    <x v="9"/>
    <x v="7"/>
    <x v="1"/>
    <n v="3708"/>
    <n v="1100.977306"/>
    <n v="-0.70308055393743252"/>
    <n v="-2607.0226940000002"/>
    <n v="6796567.3270310191"/>
    <e v="#N/A"/>
    <n v="1299"/>
    <n v="4000"/>
    <n v="1920"/>
    <n v="6080"/>
    <n v="0"/>
  </r>
  <r>
    <x v="1298"/>
    <n v="3"/>
    <n v="1"/>
    <n v="2"/>
    <s v="Caltran   "/>
    <x v="2"/>
    <x v="9"/>
    <x v="5"/>
    <x v="1"/>
    <n v="3903"/>
    <n v="3432.6340569999998"/>
    <n v="-0.12051394901357937"/>
    <n v="-470.36594300000024"/>
    <n v="221244.12033427949"/>
    <e v="#N/A"/>
    <n v="1300"/>
    <n v="4000"/>
    <n v="1920"/>
    <n v="6080"/>
    <n v="1"/>
  </r>
  <r>
    <x v="1299"/>
    <n v="3"/>
    <n v="1"/>
    <n v="2"/>
    <s v="Caltran   "/>
    <x v="2"/>
    <x v="10"/>
    <x v="0"/>
    <x v="6"/>
    <n v="4334"/>
    <n v="13197.023970999999"/>
    <n v="2.0449986089063219"/>
    <n v="8863.0239709999987"/>
    <n v="78553193.910520583"/>
    <e v="#N/A"/>
    <n v="1301"/>
    <n v="4000"/>
    <n v="1920"/>
    <n v="6080"/>
    <n v="0"/>
  </r>
  <r>
    <x v="1300"/>
    <n v="3"/>
    <n v="1"/>
    <n v="2"/>
    <s v="Caltran   "/>
    <x v="2"/>
    <x v="9"/>
    <x v="0"/>
    <x v="11"/>
    <n v="4500"/>
    <n v="5768.1224970000003"/>
    <n v="0.28180499933333336"/>
    <n v="1268.1224970000003"/>
    <n v="1608134.6673975158"/>
    <e v="#N/A"/>
    <n v="1302"/>
    <n v="5000"/>
    <n v="2625"/>
    <n v="7375"/>
    <n v="1"/>
  </r>
  <r>
    <x v="1301"/>
    <n v="3"/>
    <n v="1"/>
    <n v="2"/>
    <s v="Caltran   "/>
    <x v="2"/>
    <x v="9"/>
    <x v="0"/>
    <x v="11"/>
    <n v="4700"/>
    <n v="7801.0156090000009"/>
    <n v="0.65979055510638318"/>
    <n v="3101.0156090000009"/>
    <n v="9616297.8072616477"/>
    <e v="#N/A"/>
    <n v="1303"/>
    <n v="5000"/>
    <n v="2625"/>
    <n v="7375"/>
    <n v="0"/>
  </r>
  <r>
    <x v="1302"/>
    <n v="3"/>
    <n v="1"/>
    <n v="2"/>
    <s v="Caltran   "/>
    <x v="2"/>
    <x v="9"/>
    <x v="2"/>
    <x v="8"/>
    <n v="4800"/>
    <n v="6428.8140779999994"/>
    <n v="0.33933626624999991"/>
    <n v="1628.8140779999994"/>
    <n v="2653035.3006909881"/>
    <e v="#N/A"/>
    <n v="1304"/>
    <n v="5000"/>
    <n v="2625"/>
    <n v="7375"/>
    <n v="1"/>
  </r>
  <r>
    <x v="1303"/>
    <n v="3"/>
    <n v="1"/>
    <n v="2"/>
    <s v="Caltran   "/>
    <x v="2"/>
    <x v="9"/>
    <x v="0"/>
    <x v="11"/>
    <n v="5300"/>
    <n v="8879.1061769999997"/>
    <n v="0.67530305226415077"/>
    <n v="3579.1061769999997"/>
    <n v="12810001.026239553"/>
    <e v="#N/A"/>
    <n v="1305"/>
    <n v="5000"/>
    <n v="2625"/>
    <n v="7375"/>
    <n v="0"/>
  </r>
  <r>
    <x v="1304"/>
    <n v="3"/>
    <n v="1"/>
    <n v="1"/>
    <s v="Caltran   "/>
    <x v="2"/>
    <x v="9"/>
    <x v="7"/>
    <x v="1"/>
    <n v="5449"/>
    <n v="1802.7944830000001"/>
    <n v="-0.66915131528720861"/>
    <n v="-3646.2055169999999"/>
    <n v="13294814.672201237"/>
    <e v="#N/A"/>
    <n v="1306"/>
    <n v="5000"/>
    <n v="2625"/>
    <n v="7375"/>
    <n v="0"/>
  </r>
  <r>
    <x v="1305"/>
    <n v="3"/>
    <n v="1"/>
    <n v="2"/>
    <s v="Caltran   "/>
    <x v="2"/>
    <x v="9"/>
    <x v="0"/>
    <x v="7"/>
    <n v="5600"/>
    <n v="6452.8141379999997"/>
    <n v="0.15228823892857135"/>
    <n v="852.81413799999973"/>
    <n v="727291.95397268259"/>
    <e v="#N/A"/>
    <n v="1307"/>
    <n v="6000"/>
    <n v="3360.0000000000005"/>
    <n v="8640"/>
    <n v="1"/>
  </r>
  <r>
    <x v="1306"/>
    <n v="3"/>
    <n v="1"/>
    <n v="2"/>
    <s v="Caltran   "/>
    <x v="2"/>
    <x v="9"/>
    <x v="2"/>
    <x v="9"/>
    <n v="5800"/>
    <n v="7162.9302520000001"/>
    <n v="0.23498797448275854"/>
    <n v="1362.9302520000001"/>
    <n v="1857578.8718167839"/>
    <e v="#N/A"/>
    <n v="1308"/>
    <n v="6000"/>
    <n v="3360.0000000000005"/>
    <n v="8640"/>
    <n v="1"/>
  </r>
  <r>
    <x v="1307"/>
    <n v="3"/>
    <n v="1"/>
    <n v="1"/>
    <s v="Caltran   "/>
    <x v="2"/>
    <x v="10"/>
    <x v="1"/>
    <x v="1"/>
    <n v="5859"/>
    <n v="10192.378234"/>
    <n v="0.73961055367810213"/>
    <n v="4333.3782339999998"/>
    <n v="18778166.918904956"/>
    <e v="#N/A"/>
    <n v="1309"/>
    <n v="6000"/>
    <n v="3360.0000000000005"/>
    <n v="8640"/>
    <n v="0"/>
  </r>
  <r>
    <x v="1308"/>
    <n v="3"/>
    <n v="1"/>
    <n v="2"/>
    <s v="Caltran   "/>
    <x v="2"/>
    <x v="9"/>
    <x v="1"/>
    <x v="1"/>
    <n v="5896"/>
    <n v="7964.9572549999993"/>
    <n v="0.35090862533921285"/>
    <n v="2068.9572549999993"/>
    <n v="4280584.1230171323"/>
    <e v="#N/A"/>
    <n v="1310"/>
    <n v="6000"/>
    <n v="3360.0000000000005"/>
    <n v="8640"/>
    <n v="1"/>
  </r>
  <r>
    <x v="1309"/>
    <n v="3"/>
    <n v="1"/>
    <n v="2"/>
    <s v="Caltran   "/>
    <x v="2"/>
    <x v="9"/>
    <x v="2"/>
    <x v="1"/>
    <n v="5904"/>
    <n v="5658.2123590000001"/>
    <n v="-4.1630698001354993E-2"/>
    <n v="-245.78764099999989"/>
    <n v="60411.564468344826"/>
    <e v="#N/A"/>
    <n v="1311"/>
    <n v="6000"/>
    <n v="3360.0000000000005"/>
    <n v="8640"/>
    <n v="1"/>
  </r>
  <r>
    <x v="1310"/>
    <n v="3"/>
    <n v="1"/>
    <n v="2"/>
    <s v="Caltran   "/>
    <x v="2"/>
    <x v="9"/>
    <x v="0"/>
    <x v="7"/>
    <n v="6000"/>
    <n v="9926.6316389999993"/>
    <n v="0.65443860649999985"/>
    <n v="3926.6316389999993"/>
    <n v="15418436.02839582"/>
    <e v="#N/A"/>
    <n v="1312"/>
    <n v="6000"/>
    <n v="3360.0000000000005"/>
    <n v="8640"/>
    <n v="0"/>
  </r>
  <r>
    <x v="1311"/>
    <n v="3"/>
    <n v="1"/>
    <n v="2"/>
    <s v="Caltran   "/>
    <x v="2"/>
    <x v="9"/>
    <x v="1"/>
    <x v="1"/>
    <n v="6218"/>
    <n v="4326.1420639999997"/>
    <n v="-0.30425505564490196"/>
    <n v="-1891.8579360000003"/>
    <n v="3579126.4500061814"/>
    <e v="#N/A"/>
    <n v="1313"/>
    <n v="6000"/>
    <n v="3360.0000000000005"/>
    <n v="8640"/>
    <n v="1"/>
  </r>
  <r>
    <x v="1312"/>
    <n v="3"/>
    <n v="1"/>
    <n v="2"/>
    <s v="Caltran   "/>
    <x v="2"/>
    <x v="9"/>
    <x v="1"/>
    <x v="8"/>
    <n v="6300"/>
    <n v="7822.3372070000005"/>
    <n v="0.24164082650793661"/>
    <n v="1522.3372070000005"/>
    <n v="2317510.5718165622"/>
    <e v="#N/A"/>
    <n v="1314"/>
    <n v="6000"/>
    <n v="3360.0000000000005"/>
    <n v="8640"/>
    <n v="1"/>
  </r>
  <r>
    <x v="1313"/>
    <n v="3"/>
    <n v="1"/>
    <n v="2"/>
    <s v="Caltran   "/>
    <x v="2"/>
    <x v="9"/>
    <x v="1"/>
    <x v="1"/>
    <n v="6360"/>
    <n v="4607.0645409999997"/>
    <n v="-0.27561878286163521"/>
    <n v="-1752.9354590000003"/>
    <n v="3072782.7234195415"/>
    <e v="#N/A"/>
    <n v="1315"/>
    <n v="6000"/>
    <n v="3360.0000000000005"/>
    <n v="8640"/>
    <n v="1"/>
  </r>
  <r>
    <x v="1314"/>
    <n v="3"/>
    <n v="1"/>
    <n v="2"/>
    <s v="Caltran   "/>
    <x v="2"/>
    <x v="10"/>
    <x v="7"/>
    <x v="1"/>
    <n v="6489"/>
    <n v="19874.961968"/>
    <n v="2.0628697746956388"/>
    <n v="13385.961968"/>
    <n v="179183977.80874243"/>
    <e v="#N/A"/>
    <n v="1316"/>
    <n v="6000"/>
    <n v="3360.0000000000005"/>
    <n v="8640"/>
    <n v="0"/>
  </r>
  <r>
    <x v="1315"/>
    <n v="3"/>
    <n v="1"/>
    <n v="2"/>
    <s v="Caltran   "/>
    <x v="2"/>
    <x v="10"/>
    <x v="6"/>
    <x v="6"/>
    <n v="6635"/>
    <n v="11496.863585999999"/>
    <n v="0.7327601486058779"/>
    <n v="4861.8635859999995"/>
    <n v="23637717.528872773"/>
    <e v="#N/A"/>
    <n v="1317"/>
    <n v="7000"/>
    <n v="4024.9999999999995"/>
    <n v="9975"/>
    <n v="0"/>
  </r>
  <r>
    <x v="1316"/>
    <n v="3"/>
    <n v="1"/>
    <n v="1"/>
    <s v="Caltran   "/>
    <x v="2"/>
    <x v="9"/>
    <x v="2"/>
    <x v="1"/>
    <n v="6674"/>
    <n v="6683.9815679999992"/>
    <n v="1.4955900509439068E-3"/>
    <n v="9.9815679999992426"/>
    <n v="99.631699738608873"/>
    <e v="#N/A"/>
    <n v="1318"/>
    <n v="7000"/>
    <n v="4024.9999999999995"/>
    <n v="9975"/>
    <n v="1"/>
  </r>
  <r>
    <x v="1317"/>
    <n v="3"/>
    <n v="1"/>
    <n v="2"/>
    <s v="Caltran   "/>
    <x v="2"/>
    <x v="9"/>
    <x v="5"/>
    <x v="1"/>
    <n v="6801"/>
    <n v="4590.0135200000004"/>
    <n v="-0.32509726216732826"/>
    <n v="-2210.9864799999996"/>
    <n v="4888461.2147427881"/>
    <e v="#N/A"/>
    <n v="1319"/>
    <n v="7000"/>
    <n v="4024.9999999999995"/>
    <n v="9975"/>
    <n v="1"/>
  </r>
  <r>
    <x v="1318"/>
    <n v="3"/>
    <n v="1"/>
    <n v="2"/>
    <s v="Caltran   "/>
    <x v="2"/>
    <x v="9"/>
    <x v="0"/>
    <x v="7"/>
    <n v="7000"/>
    <n v="6834.6479219999992"/>
    <n v="-2.3621725428571549E-2"/>
    <n v="-165.3520780000008"/>
    <n v="27341.30969891835"/>
    <e v="#N/A"/>
    <n v="1320"/>
    <n v="7000"/>
    <n v="4024.9999999999995"/>
    <n v="9975"/>
    <n v="1"/>
  </r>
  <r>
    <x v="1319"/>
    <n v="3"/>
    <n v="1"/>
    <n v="1"/>
    <s v="Caltran   "/>
    <x v="2"/>
    <x v="10"/>
    <x v="7"/>
    <x v="1"/>
    <n v="7159"/>
    <n v="11722.007691000001"/>
    <n v="0.63738059659170276"/>
    <n v="4563.0076910000007"/>
    <n v="20821039.18812516"/>
    <e v="#N/A"/>
    <n v="1321"/>
    <n v="7000"/>
    <n v="4024.9999999999995"/>
    <n v="9975"/>
    <n v="0"/>
  </r>
  <r>
    <x v="1320"/>
    <n v="3"/>
    <n v="1"/>
    <n v="2"/>
    <s v="Caltran   "/>
    <x v="2"/>
    <x v="9"/>
    <x v="5"/>
    <x v="1"/>
    <n v="7346"/>
    <n v="4551.0118120000006"/>
    <n v="-0.38047756438878289"/>
    <n v="-2794.9881879999994"/>
    <n v="7811958.9710595198"/>
    <e v="#N/A"/>
    <n v="1322"/>
    <n v="7000"/>
    <n v="4024.9999999999995"/>
    <n v="9975"/>
    <n v="1"/>
  </r>
  <r>
    <x v="1321"/>
    <n v="3"/>
    <n v="1"/>
    <n v="2"/>
    <s v="Caltran   "/>
    <x v="2"/>
    <x v="9"/>
    <x v="5"/>
    <x v="1"/>
    <n v="7673"/>
    <n v="6200.823351"/>
    <n v="-0.19186454437638467"/>
    <n v="-1472.176649"/>
    <n v="2167304.0858608694"/>
    <e v="#N/A"/>
    <n v="1323"/>
    <n v="8000"/>
    <n v="4720.0000000000009"/>
    <n v="11280"/>
    <n v="1"/>
  </r>
  <r>
    <x v="1322"/>
    <n v="3"/>
    <n v="1"/>
    <n v="1"/>
    <s v="Caltran   "/>
    <x v="2"/>
    <x v="9"/>
    <x v="7"/>
    <x v="1"/>
    <n v="7690"/>
    <n v="5991.0114439999998"/>
    <n v="-0.22093479271781535"/>
    <n v="-1698.9885560000002"/>
    <n v="2886562.1134189661"/>
    <e v="#N/A"/>
    <n v="1324"/>
    <n v="8000"/>
    <n v="4720.0000000000009"/>
    <n v="11280"/>
    <n v="1"/>
  </r>
  <r>
    <x v="1323"/>
    <n v="3"/>
    <n v="1"/>
    <n v="2"/>
    <s v="Caltran   "/>
    <x v="2"/>
    <x v="10"/>
    <x v="5"/>
    <x v="1"/>
    <n v="7976"/>
    <n v="18632.274932"/>
    <n v="1.336042493981946"/>
    <n v="10656.274932"/>
    <n v="113556195.4263716"/>
    <e v="#N/A"/>
    <n v="1325"/>
    <n v="8000"/>
    <n v="4720.0000000000009"/>
    <n v="11280"/>
    <n v="0"/>
  </r>
  <r>
    <x v="1324"/>
    <n v="3"/>
    <n v="1"/>
    <n v="2"/>
    <s v="Caltran   "/>
    <x v="2"/>
    <x v="9"/>
    <x v="5"/>
    <x v="1"/>
    <n v="7983"/>
    <n v="3460.005913"/>
    <n v="-0.56657823963422271"/>
    <n v="-4522.994087"/>
    <n v="20457475.511036962"/>
    <e v="#N/A"/>
    <n v="1326"/>
    <n v="8000"/>
    <n v="4720.0000000000009"/>
    <n v="11280"/>
    <n v="0"/>
  </r>
  <r>
    <x v="1325"/>
    <n v="3"/>
    <n v="1"/>
    <n v="2"/>
    <s v="Caltran   "/>
    <x v="2"/>
    <x v="9"/>
    <x v="0"/>
    <x v="7"/>
    <n v="8000"/>
    <n v="2838.4479000000001"/>
    <n v="-0.64519401249999997"/>
    <n v="-5161.5520999999999"/>
    <n v="26641620.08101441"/>
    <e v="#N/A"/>
    <n v="1327"/>
    <n v="8000"/>
    <n v="4720.0000000000009"/>
    <n v="11280"/>
    <n v="0"/>
  </r>
  <r>
    <x v="1326"/>
    <n v="3"/>
    <n v="1"/>
    <n v="2"/>
    <s v="Caltran   "/>
    <x v="2"/>
    <x v="10"/>
    <x v="5"/>
    <x v="1"/>
    <n v="8050"/>
    <n v="15740.912544000001"/>
    <n v="0.95539286260869583"/>
    <n v="7690.9125440000007"/>
    <n v="59150135.75945656"/>
    <e v="#N/A"/>
    <n v="1328"/>
    <n v="8000"/>
    <n v="4720.0000000000009"/>
    <n v="11280"/>
    <n v="0"/>
  </r>
  <r>
    <x v="1327"/>
    <n v="3"/>
    <n v="1"/>
    <n v="2"/>
    <s v="Caltran   "/>
    <x v="2"/>
    <x v="9"/>
    <x v="0"/>
    <x v="6"/>
    <n v="8100"/>
    <n v="4861.2758909999993"/>
    <n v="-0.3998424825925927"/>
    <n v="-3238.7241090000007"/>
    <n v="10489333.854217848"/>
    <e v="#N/A"/>
    <n v="1329"/>
    <n v="8000"/>
    <n v="4720.0000000000009"/>
    <n v="11280"/>
    <n v="1"/>
  </r>
  <r>
    <x v="1328"/>
    <n v="3"/>
    <n v="1"/>
    <n v="2"/>
    <s v="Caltran   "/>
    <x v="2"/>
    <x v="9"/>
    <x v="2"/>
    <x v="1"/>
    <n v="8122"/>
    <n v="6589.649101"/>
    <n v="-0.18866669527210045"/>
    <n v="-1532.350899"/>
    <n v="2348099.2776661082"/>
    <e v="#N/A"/>
    <n v="1330"/>
    <n v="8000"/>
    <n v="4720.0000000000009"/>
    <n v="11280"/>
    <n v="1"/>
  </r>
  <r>
    <x v="1329"/>
    <n v="3"/>
    <n v="1"/>
    <n v="1"/>
    <s v="Caltran   "/>
    <x v="2"/>
    <x v="10"/>
    <x v="7"/>
    <x v="1"/>
    <n v="8196"/>
    <n v="11722.007691000001"/>
    <n v="0.43021079685212316"/>
    <n v="3526.0076910000007"/>
    <n v="12432730.236991156"/>
    <e v="#N/A"/>
    <n v="1331"/>
    <n v="8000"/>
    <n v="4720.0000000000009"/>
    <n v="11280"/>
    <n v="0"/>
  </r>
  <r>
    <x v="1330"/>
    <n v="3"/>
    <n v="1"/>
    <n v="2"/>
    <s v="Caltran   "/>
    <x v="2"/>
    <x v="9"/>
    <x v="3"/>
    <x v="2"/>
    <n v="8300"/>
    <n v="8562.4640769999987"/>
    <n v="3.1622177951807107E-2"/>
    <n v="262.46407699999872"/>
    <n v="68887.391715461257"/>
    <e v="#N/A"/>
    <n v="1332"/>
    <n v="8000"/>
    <n v="4720.0000000000009"/>
    <n v="11280"/>
    <n v="1"/>
  </r>
  <r>
    <x v="1331"/>
    <n v="3"/>
    <n v="1"/>
    <n v="2"/>
    <s v="Caltran   "/>
    <x v="2"/>
    <x v="9"/>
    <x v="5"/>
    <x v="1"/>
    <n v="8417"/>
    <n v="1943.9315320000001"/>
    <n v="-0.76904698443625996"/>
    <n v="-6473.0684679999995"/>
    <n v="41900615.391415857"/>
    <e v="#N/A"/>
    <n v="1333"/>
    <n v="8000"/>
    <n v="4720.0000000000009"/>
    <n v="11280"/>
    <n v="0"/>
  </r>
  <r>
    <x v="1332"/>
    <n v="3"/>
    <n v="1"/>
    <n v="1"/>
    <s v="Caltran   "/>
    <x v="2"/>
    <x v="9"/>
    <x v="7"/>
    <x v="1"/>
    <n v="8432"/>
    <n v="7986.2782910000005"/>
    <n v="-5.286073398956348E-2"/>
    <n v="-445.72170899999946"/>
    <n v="198667.84187388021"/>
    <e v="#N/A"/>
    <n v="1334"/>
    <n v="8000"/>
    <n v="4720.0000000000009"/>
    <n v="11280"/>
    <n v="1"/>
  </r>
  <r>
    <x v="1333"/>
    <n v="3"/>
    <n v="1"/>
    <n v="2"/>
    <s v="Caltran   "/>
    <x v="2"/>
    <x v="9"/>
    <x v="1"/>
    <x v="8"/>
    <n v="8500"/>
    <n v="3614.1843279999998"/>
    <n v="-0.57480184376470589"/>
    <n v="-4885.8156720000006"/>
    <n v="23871194.780760817"/>
    <e v="#N/A"/>
    <n v="1335"/>
    <n v="9000"/>
    <n v="5580"/>
    <n v="12419.999999999998"/>
    <n v="0"/>
  </r>
  <r>
    <x v="1334"/>
    <n v="3"/>
    <n v="1"/>
    <n v="2"/>
    <s v="Caltran   "/>
    <x v="2"/>
    <x v="9"/>
    <x v="0"/>
    <x v="11"/>
    <n v="8600"/>
    <n v="5839.2489540000006"/>
    <n v="-0.32101756348837207"/>
    <n v="-2760.7510459999994"/>
    <n v="7621746.3379900912"/>
    <e v="#N/A"/>
    <n v="1336"/>
    <n v="9000"/>
    <n v="5580"/>
    <n v="12419.999999999998"/>
    <n v="1"/>
  </r>
  <r>
    <x v="1335"/>
    <n v="3"/>
    <n v="1"/>
    <n v="2"/>
    <s v="Caltran   "/>
    <x v="2"/>
    <x v="10"/>
    <x v="5"/>
    <x v="1"/>
    <n v="8659"/>
    <n v="12186.182442000001"/>
    <n v="0.40734293128536803"/>
    <n v="3527.1824420000012"/>
    <n v="12441015.979153091"/>
    <e v="#N/A"/>
    <n v="1337"/>
    <n v="9000"/>
    <n v="5580"/>
    <n v="12419.999999999998"/>
    <n v="1"/>
  </r>
  <r>
    <x v="1336"/>
    <n v="3"/>
    <n v="1"/>
    <n v="2"/>
    <s v="Caltran   "/>
    <x v="2"/>
    <x v="9"/>
    <x v="0"/>
    <x v="11"/>
    <n v="8700"/>
    <n v="9618.2859349999999"/>
    <n v="0.10555010747126436"/>
    <n v="918.28593499999988"/>
    <n v="843249.05841882399"/>
    <e v="#N/A"/>
    <n v="1338"/>
    <n v="9000"/>
    <n v="5580"/>
    <n v="12419.999999999998"/>
    <n v="1"/>
  </r>
  <r>
    <x v="1337"/>
    <n v="3"/>
    <n v="1"/>
    <n v="2"/>
    <s v="Caltran   "/>
    <x v="2"/>
    <x v="10"/>
    <x v="5"/>
    <x v="1"/>
    <n v="8707"/>
    <n v="10046.547128"/>
    <n v="0.15384714919030662"/>
    <n v="1339.5471280000002"/>
    <n v="1794386.5081330489"/>
    <e v="#N/A"/>
    <n v="1339"/>
    <n v="9000"/>
    <n v="5580"/>
    <n v="12419.999999999998"/>
    <n v="1"/>
  </r>
  <r>
    <x v="1338"/>
    <n v="3"/>
    <n v="1"/>
    <n v="2"/>
    <s v="Caltran   "/>
    <x v="2"/>
    <x v="9"/>
    <x v="0"/>
    <x v="7"/>
    <n v="8800"/>
    <n v="5120.1043360000003"/>
    <n v="-0.41816996181818178"/>
    <n v="-3679.8956639999997"/>
    <n v="13541632.097925998"/>
    <e v="#N/A"/>
    <n v="1340"/>
    <n v="9000"/>
    <n v="5580"/>
    <n v="12419.999999999998"/>
    <n v="0"/>
  </r>
  <r>
    <x v="1339"/>
    <n v="3"/>
    <n v="1"/>
    <n v="2"/>
    <s v="Caltran   "/>
    <x v="2"/>
    <x v="10"/>
    <x v="0"/>
    <x v="10"/>
    <n v="8900"/>
    <n v="11664.374582"/>
    <n v="0.31060388561797758"/>
    <n v="2764.3745820000004"/>
    <n v="7641766.8296076767"/>
    <e v="#N/A"/>
    <n v="1341"/>
    <n v="9000"/>
    <n v="5580"/>
    <n v="12419.999999999998"/>
    <n v="1"/>
  </r>
  <r>
    <x v="1340"/>
    <n v="3"/>
    <n v="1"/>
    <n v="2"/>
    <s v="Caltran   "/>
    <x v="2"/>
    <x v="9"/>
    <x v="0"/>
    <x v="6"/>
    <n v="8900"/>
    <n v="7775.3921210000008"/>
    <n v="-0.12636043584269652"/>
    <n v="-1124.6078789999992"/>
    <n v="1264742.8815088768"/>
    <e v="#N/A"/>
    <n v="1342"/>
    <n v="9000"/>
    <n v="5580"/>
    <n v="12419.999999999998"/>
    <n v="1"/>
  </r>
  <r>
    <x v="1341"/>
    <n v="3"/>
    <n v="1"/>
    <n v="2"/>
    <s v="Caltran   "/>
    <x v="2"/>
    <x v="10"/>
    <x v="3"/>
    <x v="4"/>
    <n v="8900"/>
    <n v="17645.766327000001"/>
    <n v="0.98267037382022493"/>
    <n v="8745.7663270000012"/>
    <n v="76488428.646487087"/>
    <e v="#N/A"/>
    <n v="1343"/>
    <n v="9000"/>
    <n v="5580"/>
    <n v="12419.999999999998"/>
    <n v="0"/>
  </r>
  <r>
    <x v="1342"/>
    <n v="3"/>
    <n v="1"/>
    <n v="2"/>
    <s v="Caltran   "/>
    <x v="2"/>
    <x v="10"/>
    <x v="1"/>
    <x v="1"/>
    <n v="8902"/>
    <n v="15431.623076"/>
    <n v="0.73350068254324863"/>
    <n v="6529.6230759999999"/>
    <n v="42635977.514631703"/>
    <e v="#N/A"/>
    <n v="1344"/>
    <n v="9000"/>
    <n v="5580"/>
    <n v="12419.999999999998"/>
    <n v="0"/>
  </r>
  <r>
    <x v="1343"/>
    <n v="3"/>
    <n v="1"/>
    <n v="2"/>
    <s v="Caltran   "/>
    <x v="2"/>
    <x v="10"/>
    <x v="5"/>
    <x v="1"/>
    <n v="8914"/>
    <n v="14212.790702999999"/>
    <n v="0.59443467612743994"/>
    <n v="5298.7907029999988"/>
    <n v="28077182.914199222"/>
    <e v="#N/A"/>
    <n v="1345"/>
    <n v="9000"/>
    <n v="5580"/>
    <n v="12419.999999999998"/>
    <n v="0"/>
  </r>
  <r>
    <x v="1344"/>
    <n v="3"/>
    <n v="1"/>
    <n v="2"/>
    <s v="Caltran   "/>
    <x v="2"/>
    <x v="10"/>
    <x v="1"/>
    <x v="8"/>
    <n v="9200"/>
    <n v="19284.603225999999"/>
    <n v="1.0961525245652175"/>
    <n v="10084.603225999999"/>
    <n v="101699222.2258496"/>
    <e v="#N/A"/>
    <n v="1346"/>
    <n v="9000"/>
    <n v="5580"/>
    <n v="12419.999999999998"/>
    <n v="0"/>
  </r>
  <r>
    <x v="1345"/>
    <n v="3"/>
    <n v="1"/>
    <n v="2"/>
    <s v="Caltran   "/>
    <x v="2"/>
    <x v="9"/>
    <x v="2"/>
    <x v="1"/>
    <n v="9232"/>
    <n v="8230.0613570000005"/>
    <n v="-0.10852888247400339"/>
    <n v="-1001.9386429999995"/>
    <n v="1003881.0443366804"/>
    <e v="#N/A"/>
    <n v="1347"/>
    <n v="9000"/>
    <n v="5580"/>
    <n v="12419.999999999998"/>
    <n v="1"/>
  </r>
  <r>
    <x v="1346"/>
    <n v="3"/>
    <n v="1"/>
    <n v="2"/>
    <s v="Caltran   "/>
    <x v="2"/>
    <x v="9"/>
    <x v="0"/>
    <x v="11"/>
    <n v="9500"/>
    <n v="7897.4582549999996"/>
    <n v="-0.16868860473684211"/>
    <n v="-1602.5417450000004"/>
    <n v="2568140.0444676466"/>
    <e v="#N/A"/>
    <n v="1348"/>
    <n v="10000"/>
    <n v="6410"/>
    <n v="13590"/>
    <n v="1"/>
  </r>
  <r>
    <x v="1347"/>
    <n v="3"/>
    <n v="1"/>
    <n v="2"/>
    <s v="Caltran   "/>
    <x v="2"/>
    <x v="9"/>
    <x v="0"/>
    <x v="7"/>
    <n v="9600"/>
    <n v="5451.7077440000003"/>
    <n v="-0.43211377666666662"/>
    <n v="-4148.2922559999997"/>
    <n v="17208328.641189568"/>
    <e v="#N/A"/>
    <n v="1349"/>
    <n v="10000"/>
    <n v="6410"/>
    <n v="13590"/>
    <n v="0"/>
  </r>
  <r>
    <x v="1348"/>
    <n v="3"/>
    <n v="1"/>
    <n v="2"/>
    <s v="Caltran   "/>
    <x v="2"/>
    <x v="9"/>
    <x v="7"/>
    <x v="1"/>
    <n v="9661"/>
    <n v="8214.9108440000018"/>
    <n v="-0.14968317524065811"/>
    <n v="-1446.0891559999982"/>
    <n v="2091173.8471007871"/>
    <e v="#N/A"/>
    <n v="1350"/>
    <n v="10000"/>
    <n v="6410"/>
    <n v="13590"/>
    <n v="1"/>
  </r>
  <r>
    <x v="1349"/>
    <n v="3"/>
    <n v="1"/>
    <n v="2"/>
    <s v="Caltran   "/>
    <x v="2"/>
    <x v="10"/>
    <x v="1"/>
    <x v="1"/>
    <n v="9681"/>
    <n v="11810.958350999999"/>
    <n v="0.22001429098233638"/>
    <n v="2129.9583509999993"/>
    <n v="4536722.5769946361"/>
    <e v="#N/A"/>
    <n v="1351"/>
    <n v="10000"/>
    <n v="6410"/>
    <n v="13590"/>
    <n v="1"/>
  </r>
  <r>
    <x v="1350"/>
    <n v="3"/>
    <n v="1"/>
    <n v="2"/>
    <s v="Caltran   "/>
    <x v="2"/>
    <x v="10"/>
    <x v="3"/>
    <x v="1"/>
    <n v="9738"/>
    <n v="17477.633910999997"/>
    <n v="0.79478680540151947"/>
    <n v="7739.6339109999972"/>
    <n v="59901933.076301113"/>
    <e v="#N/A"/>
    <n v="1352"/>
    <n v="10000"/>
    <n v="6410"/>
    <n v="13590"/>
    <n v="0"/>
  </r>
  <r>
    <x v="1351"/>
    <n v="3"/>
    <n v="1"/>
    <n v="2"/>
    <s v="Caltran   "/>
    <x v="2"/>
    <x v="9"/>
    <x v="1"/>
    <x v="1"/>
    <n v="9761"/>
    <n v="9319.6465580000004"/>
    <n v="-4.5216006761602312E-2"/>
    <n v="-441.35344199999963"/>
    <n v="194792.86076524705"/>
    <e v="#N/A"/>
    <n v="1353"/>
    <n v="10000"/>
    <n v="6410"/>
    <n v="13590"/>
    <n v="1"/>
  </r>
  <r>
    <x v="1352"/>
    <n v="3"/>
    <n v="1"/>
    <n v="2"/>
    <s v="Caltran   "/>
    <x v="2"/>
    <x v="9"/>
    <x v="1"/>
    <x v="1"/>
    <n v="9798"/>
    <n v="9185.0781439999992"/>
    <n v="-6.2555813023066009E-2"/>
    <n v="-612.92185600000084"/>
    <n v="375673.20156248577"/>
    <e v="#N/A"/>
    <n v="1354"/>
    <n v="10000"/>
    <n v="6410"/>
    <n v="13590"/>
    <n v="1"/>
  </r>
  <r>
    <x v="1353"/>
    <n v="3"/>
    <n v="1"/>
    <n v="2"/>
    <s v="Caltran   "/>
    <x v="2"/>
    <x v="9"/>
    <x v="0"/>
    <x v="11"/>
    <n v="9800"/>
    <n v="6094.0577549999998"/>
    <n v="-0.37815737193877552"/>
    <n v="-3705.9422450000002"/>
    <n v="13734007.923275642"/>
    <e v="#N/A"/>
    <n v="1355"/>
    <n v="10000"/>
    <n v="6410"/>
    <n v="13590"/>
    <n v="0"/>
  </r>
  <r>
    <x v="1354"/>
    <n v="3"/>
    <n v="1"/>
    <n v="2"/>
    <s v="Caltran   "/>
    <x v="2"/>
    <x v="9"/>
    <x v="0"/>
    <x v="6"/>
    <n v="9800"/>
    <n v="7321.5275840000004"/>
    <n v="-0.25290534857142855"/>
    <n v="-2478.4724159999996"/>
    <n v="6142825.5168728754"/>
    <e v="#N/A"/>
    <n v="1356"/>
    <n v="10000"/>
    <n v="6410"/>
    <n v="13590"/>
    <n v="1"/>
  </r>
  <r>
    <x v="1355"/>
    <n v="3"/>
    <n v="1"/>
    <n v="2"/>
    <s v="Caltran   "/>
    <x v="2"/>
    <x v="9"/>
    <x v="7"/>
    <x v="1"/>
    <n v="9830"/>
    <n v="8646.1053539999994"/>
    <n v="-0.12043689175991867"/>
    <n v="-1183.8946460000006"/>
    <n v="1401606.532827467"/>
    <e v="#N/A"/>
    <n v="1357"/>
    <n v="10000"/>
    <n v="6410"/>
    <n v="13590"/>
    <n v="1"/>
  </r>
  <r>
    <x v="1356"/>
    <n v="3"/>
    <n v="1"/>
    <n v="2"/>
    <s v="Caltran   "/>
    <x v="2"/>
    <x v="9"/>
    <x v="1"/>
    <x v="8"/>
    <n v="10000"/>
    <n v="9314.2973060000004"/>
    <n v="-6.8570269399999995E-2"/>
    <n v="-685.70269399999961"/>
    <n v="470188.18455885712"/>
    <e v="#N/A"/>
    <n v="1358"/>
    <n v="10000"/>
    <n v="6410"/>
    <n v="13590"/>
    <n v="1"/>
  </r>
  <r>
    <x v="1357"/>
    <n v="3"/>
    <n v="1"/>
    <n v="2"/>
    <s v="Caltran   "/>
    <x v="2"/>
    <x v="9"/>
    <x v="7"/>
    <x v="1"/>
    <n v="10002"/>
    <n v="3452.9345090000002"/>
    <n v="-0.65477559398120366"/>
    <n v="-6549.0654909999994"/>
    <n v="42890258.805407062"/>
    <e v="#N/A"/>
    <n v="1359"/>
    <n v="10000"/>
    <n v="6410"/>
    <n v="13590"/>
    <n v="0"/>
  </r>
  <r>
    <x v="1358"/>
    <n v="3"/>
    <n v="1"/>
    <n v="2"/>
    <s v="Caltran   "/>
    <x v="2"/>
    <x v="9"/>
    <x v="7"/>
    <x v="1"/>
    <n v="10080"/>
    <n v="4312.5725160000002"/>
    <n v="-0.57216542500000001"/>
    <n v="-5767.4274839999998"/>
    <n v="33263219.783198569"/>
    <e v="#N/A"/>
    <n v="1360"/>
    <n v="10000"/>
    <n v="6410"/>
    <n v="13590"/>
    <n v="0"/>
  </r>
  <r>
    <x v="1359"/>
    <n v="3"/>
    <n v="1"/>
    <n v="1"/>
    <s v="Caltran   "/>
    <x v="2"/>
    <x v="10"/>
    <x v="7"/>
    <x v="1"/>
    <n v="10098"/>
    <n v="10540.628204000001"/>
    <n v="4.3833254505842856E-2"/>
    <n v="442.62820400000055"/>
    <n v="195919.7269762661"/>
    <e v="#N/A"/>
    <n v="1361"/>
    <n v="10000"/>
    <n v="6410"/>
    <n v="13590"/>
    <n v="1"/>
  </r>
  <r>
    <x v="1360"/>
    <n v="3"/>
    <n v="1"/>
    <n v="2"/>
    <s v="Caltran   "/>
    <x v="2"/>
    <x v="9"/>
    <x v="5"/>
    <x v="1"/>
    <n v="10177"/>
    <n v="7132.5425869999999"/>
    <n v="-0.29915077262454559"/>
    <n v="-3044.4574130000001"/>
    <n v="9268720.9395706523"/>
    <e v="#N/A"/>
    <n v="1362"/>
    <n v="10000"/>
    <n v="6410"/>
    <n v="13590"/>
    <n v="1"/>
  </r>
  <r>
    <x v="1361"/>
    <n v="3"/>
    <n v="1"/>
    <n v="2"/>
    <s v="Caltran   "/>
    <x v="2"/>
    <x v="9"/>
    <x v="1"/>
    <x v="1"/>
    <n v="10219"/>
    <n v="4331.2814940000007"/>
    <n v="-0.57615407632840787"/>
    <n v="-5887.7185059999993"/>
    <n v="34665229.205894865"/>
    <e v="#N/A"/>
    <n v="1363"/>
    <n v="10000"/>
    <n v="6410"/>
    <n v="13590"/>
    <n v="0"/>
  </r>
  <r>
    <x v="1362"/>
    <n v="3"/>
    <n v="1"/>
    <n v="2"/>
    <s v="Caltran   "/>
    <x v="2"/>
    <x v="9"/>
    <x v="1"/>
    <x v="1"/>
    <n v="10248"/>
    <n v="4170.0381260000004"/>
    <n v="-0.59308761455893833"/>
    <n v="-6077.9618739999996"/>
    <n v="36941620.541797586"/>
    <e v="#N/A"/>
    <n v="1364"/>
    <n v="10000"/>
    <n v="6410"/>
    <n v="13590"/>
    <n v="0"/>
  </r>
  <r>
    <x v="1363"/>
    <n v="3"/>
    <n v="1"/>
    <n v="2"/>
    <s v="Caltran   "/>
    <x v="2"/>
    <x v="10"/>
    <x v="0"/>
    <x v="6"/>
    <n v="10272"/>
    <n v="10110.551546000001"/>
    <n v="-1.5717333917445453E-2"/>
    <n v="-161.4484539999994"/>
    <n v="26065.603298989921"/>
    <e v="#N/A"/>
    <n v="1365"/>
    <n v="10000"/>
    <n v="6410"/>
    <n v="13590"/>
    <n v="1"/>
  </r>
  <r>
    <x v="1364"/>
    <n v="3"/>
    <n v="1"/>
    <n v="2"/>
    <s v="Caltran   "/>
    <x v="2"/>
    <x v="9"/>
    <x v="5"/>
    <x v="1"/>
    <n v="10295"/>
    <n v="6126.360944"/>
    <n v="-0.40491880097134536"/>
    <n v="-4168.639056"/>
    <n v="17377551.579208571"/>
    <e v="#N/A"/>
    <n v="1366"/>
    <n v="10000"/>
    <n v="6410"/>
    <n v="13590"/>
    <n v="0"/>
  </r>
  <r>
    <x v="1365"/>
    <n v="3"/>
    <n v="1"/>
    <n v="2"/>
    <s v="Caltran   "/>
    <x v="2"/>
    <x v="9"/>
    <x v="1"/>
    <x v="8"/>
    <n v="10300"/>
    <n v="3939.4220270000005"/>
    <n v="-0.61753184203883493"/>
    <n v="-6360.5779729999995"/>
    <n v="40456952.150612779"/>
    <e v="#N/A"/>
    <n v="1367"/>
    <n v="10000"/>
    <n v="6410"/>
    <n v="13590"/>
    <n v="0"/>
  </r>
  <r>
    <x v="1366"/>
    <n v="3"/>
    <n v="1"/>
    <n v="2"/>
    <s v="Caltran   "/>
    <x v="2"/>
    <x v="10"/>
    <x v="5"/>
    <x v="1"/>
    <n v="10337"/>
    <n v="11079.653694000001"/>
    <n v="7.1844219212537475E-2"/>
    <n v="742.65369400000054"/>
    <n v="551534.50921184639"/>
    <e v="#N/A"/>
    <n v="1368"/>
    <n v="10000"/>
    <n v="6410"/>
    <n v="13590"/>
    <n v="1"/>
  </r>
  <r>
    <x v="1367"/>
    <n v="3"/>
    <n v="1"/>
    <n v="1"/>
    <s v="Caltran   "/>
    <x v="2"/>
    <x v="9"/>
    <x v="7"/>
    <x v="1"/>
    <n v="10399"/>
    <n v="8181.2245939999993"/>
    <n v="-0.21326814174439856"/>
    <n v="-2217.7754060000007"/>
    <n v="4918527.7514584679"/>
    <e v="#N/A"/>
    <n v="1369"/>
    <n v="10000"/>
    <n v="6410"/>
    <n v="13590"/>
    <n v="1"/>
  </r>
  <r>
    <x v="1368"/>
    <n v="3"/>
    <n v="1"/>
    <n v="2"/>
    <s v="Caltran   "/>
    <x v="2"/>
    <x v="9"/>
    <x v="0"/>
    <x v="7"/>
    <n v="10400"/>
    <n v="5131.1218550000003"/>
    <n v="-0.50662289855769227"/>
    <n v="-5268.8781449999997"/>
    <n v="27761076.906858638"/>
    <e v="#N/A"/>
    <n v="1370"/>
    <n v="10000"/>
    <n v="6410"/>
    <n v="13590"/>
    <n v="0"/>
  </r>
  <r>
    <x v="1369"/>
    <n v="3"/>
    <n v="1"/>
    <n v="2"/>
    <s v="Caltran   "/>
    <x v="2"/>
    <x v="10"/>
    <x v="5"/>
    <x v="1"/>
    <n v="10437"/>
    <n v="10767.894432000001"/>
    <n v="3.1703979304397834E-2"/>
    <n v="330.89443200000096"/>
    <n v="109491.12512860326"/>
    <e v="#N/A"/>
    <n v="1371"/>
    <n v="10000"/>
    <n v="6410"/>
    <n v="13590"/>
    <n v="1"/>
  </r>
  <r>
    <x v="1370"/>
    <n v="3"/>
    <n v="1"/>
    <n v="2"/>
    <s v="Caltran   "/>
    <x v="2"/>
    <x v="9"/>
    <x v="5"/>
    <x v="1"/>
    <n v="10442"/>
    <n v="5227.1113380000006"/>
    <n v="-0.49941473491668253"/>
    <n v="-5214.8886619999994"/>
    <n v="27195063.757056143"/>
    <e v="#N/A"/>
    <n v="1372"/>
    <n v="10000"/>
    <n v="6410"/>
    <n v="13590"/>
    <n v="0"/>
  </r>
  <r>
    <x v="1371"/>
    <n v="3"/>
    <n v="1"/>
    <n v="1"/>
    <s v="Caltran   "/>
    <x v="2"/>
    <x v="10"/>
    <x v="7"/>
    <x v="1"/>
    <n v="10454"/>
    <n v="18900.684021000001"/>
    <n v="0.80798584474842183"/>
    <n v="8446.6840210000009"/>
    <n v="71346470.950616747"/>
    <e v="#N/A"/>
    <n v="1373"/>
    <n v="10000"/>
    <n v="6410"/>
    <n v="13590"/>
    <n v="0"/>
  </r>
  <r>
    <x v="1372"/>
    <n v="3"/>
    <n v="1"/>
    <n v="2"/>
    <s v="Caltran   "/>
    <x v="2"/>
    <x v="9"/>
    <x v="1"/>
    <x v="8"/>
    <n v="10500"/>
    <n v="6862.2627730000004"/>
    <n v="-0.3464511644761904"/>
    <n v="-3637.7372269999996"/>
    <n v="13233132.132701647"/>
    <e v="#N/A"/>
    <n v="1374"/>
    <n v="11000"/>
    <n v="7259.9999999999991"/>
    <n v="14740"/>
    <n v="0"/>
  </r>
  <r>
    <x v="1373"/>
    <n v="3"/>
    <n v="1"/>
    <n v="2"/>
    <s v="Caltran   "/>
    <x v="2"/>
    <x v="9"/>
    <x v="5"/>
    <x v="1"/>
    <n v="10558"/>
    <n v="9662.8034479999988"/>
    <n v="-8.4788459177874698E-2"/>
    <n v="-895.19655200000125"/>
    <n v="801376.86671269091"/>
    <e v="#N/A"/>
    <n v="1375"/>
    <n v="11000"/>
    <n v="7259.9999999999991"/>
    <n v="14740"/>
    <n v="1"/>
  </r>
  <r>
    <x v="1374"/>
    <n v="3"/>
    <n v="1"/>
    <n v="2"/>
    <s v="Caltran   "/>
    <x v="2"/>
    <x v="10"/>
    <x v="1"/>
    <x v="1"/>
    <n v="10737"/>
    <n v="10504.152876"/>
    <n v="-2.1686423023190793E-2"/>
    <n v="-232.84712399999989"/>
    <n v="54217.783155071324"/>
    <e v="#N/A"/>
    <n v="1376"/>
    <n v="11000"/>
    <n v="7259.9999999999991"/>
    <n v="14740"/>
    <n v="1"/>
  </r>
  <r>
    <x v="1375"/>
    <n v="3"/>
    <n v="1"/>
    <n v="2"/>
    <s v="Caltran   "/>
    <x v="2"/>
    <x v="9"/>
    <x v="2"/>
    <x v="1"/>
    <n v="10791"/>
    <n v="9294.6014460000006"/>
    <n v="-0.13867098081734774"/>
    <n v="-1496.3985539999994"/>
    <n v="2239208.632413289"/>
    <e v="#N/A"/>
    <n v="1377"/>
    <n v="11000"/>
    <n v="7259.9999999999991"/>
    <n v="14740"/>
    <n v="1"/>
  </r>
  <r>
    <x v="1376"/>
    <n v="3"/>
    <n v="1"/>
    <n v="2"/>
    <s v="Caltran   "/>
    <x v="2"/>
    <x v="9"/>
    <x v="5"/>
    <x v="1"/>
    <n v="10824"/>
    <n v="3345.0116120000002"/>
    <n v="-0.69096345048041385"/>
    <n v="-7478.9883879999998"/>
    <n v="55935267.307838835"/>
    <e v="#N/A"/>
    <n v="1378"/>
    <n v="11000"/>
    <n v="7259.9999999999991"/>
    <n v="14740"/>
    <n v="0"/>
  </r>
  <r>
    <x v="1377"/>
    <n v="3"/>
    <n v="1"/>
    <n v="2"/>
    <s v="Caltran   "/>
    <x v="2"/>
    <x v="10"/>
    <x v="5"/>
    <x v="1"/>
    <n v="10870"/>
    <n v="11799.759171999998"/>
    <n v="8.5534422447101965E-2"/>
    <n v="929.75917199999822"/>
    <n v="864452.11791812221"/>
    <e v="#N/A"/>
    <n v="1379"/>
    <n v="11000"/>
    <n v="7259.9999999999991"/>
    <n v="14740"/>
    <n v="1"/>
  </r>
  <r>
    <x v="1378"/>
    <n v="3"/>
    <n v="1"/>
    <n v="2"/>
    <s v="Caltran   "/>
    <x v="2"/>
    <x v="9"/>
    <x v="1"/>
    <x v="8"/>
    <n v="10900"/>
    <n v="4566.1707919999999"/>
    <n v="-0.58108524844036702"/>
    <n v="-6333.8292080000001"/>
    <n v="40117392.436113909"/>
    <e v="#N/A"/>
    <n v="1380"/>
    <n v="11000"/>
    <n v="7259.9999999999991"/>
    <n v="14740"/>
    <n v="0"/>
  </r>
  <r>
    <x v="1379"/>
    <n v="3"/>
    <n v="1"/>
    <n v="2"/>
    <s v="Caltran   "/>
    <x v="2"/>
    <x v="10"/>
    <x v="5"/>
    <x v="7"/>
    <n v="10997"/>
    <n v="12337.758911000001"/>
    <n v="0.12192042475220521"/>
    <n v="1340.7589110000008"/>
    <n v="1797634.4574259082"/>
    <e v="#N/A"/>
    <n v="1381"/>
    <n v="11000"/>
    <n v="7259.9999999999991"/>
    <n v="14740"/>
    <n v="1"/>
  </r>
  <r>
    <x v="1380"/>
    <n v="3"/>
    <n v="1"/>
    <n v="2"/>
    <s v="Caltran   "/>
    <x v="2"/>
    <x v="10"/>
    <x v="1"/>
    <x v="1"/>
    <n v="10998"/>
    <n v="10547.103867"/>
    <n v="-4.0998011729405315E-2"/>
    <n v="-450.89613300000019"/>
    <n v="203307.32275435387"/>
    <e v="#N/A"/>
    <n v="1382"/>
    <n v="11000"/>
    <n v="7259.9999999999991"/>
    <n v="14740"/>
    <n v="1"/>
  </r>
  <r>
    <x v="1381"/>
    <n v="3"/>
    <n v="1"/>
    <n v="1"/>
    <s v="Caltran   "/>
    <x v="2"/>
    <x v="6"/>
    <x v="7"/>
    <x v="1"/>
    <n v="11030"/>
    <n v="24379.574645999997"/>
    <n v="1.2102968854034448"/>
    <n v="13349.574645999997"/>
    <n v="178211143.22912595"/>
    <e v="#N/A"/>
    <n v="1383"/>
    <n v="11000"/>
    <n v="7259.9999999999991"/>
    <n v="14740"/>
    <n v="0"/>
  </r>
  <r>
    <x v="1382"/>
    <n v="3"/>
    <n v="1"/>
    <n v="2"/>
    <s v="Caltran   "/>
    <x v="2"/>
    <x v="9"/>
    <x v="2"/>
    <x v="1"/>
    <n v="11049"/>
    <n v="6208.4968200000003"/>
    <n v="-0.43809423296225902"/>
    <n v="-4840.5031799999997"/>
    <n v="23430471.035590108"/>
    <e v="#N/A"/>
    <n v="1384"/>
    <n v="11000"/>
    <n v="7259.9999999999991"/>
    <n v="14740"/>
    <n v="0"/>
  </r>
  <r>
    <x v="1383"/>
    <n v="3"/>
    <n v="1"/>
    <n v="2"/>
    <s v="Caltran   "/>
    <x v="2"/>
    <x v="9"/>
    <x v="7"/>
    <x v="1"/>
    <n v="11064"/>
    <n v="8027.6741849999999"/>
    <n v="-0.27443291892624733"/>
    <n v="-3036.3258150000001"/>
    <n v="9219274.4548354149"/>
    <e v="#N/A"/>
    <n v="1385"/>
    <n v="11000"/>
    <n v="7259.9999999999991"/>
    <n v="14740"/>
    <n v="1"/>
  </r>
  <r>
    <x v="1384"/>
    <n v="3"/>
    <n v="1"/>
    <n v="2"/>
    <s v="Caltran   "/>
    <x v="2"/>
    <x v="10"/>
    <x v="7"/>
    <x v="1"/>
    <n v="11128"/>
    <n v="12333.163682000002"/>
    <n v="0.1083001152048888"/>
    <n v="1205.1636820000022"/>
    <n v="1452419.5004118022"/>
    <e v="#N/A"/>
    <n v="1386"/>
    <n v="11000"/>
    <n v="7259.9999999999991"/>
    <n v="14740"/>
    <n v="1"/>
  </r>
  <r>
    <x v="1385"/>
    <n v="3"/>
    <n v="1"/>
    <n v="2"/>
    <s v="Caltran   "/>
    <x v="2"/>
    <x v="9"/>
    <x v="1"/>
    <x v="1"/>
    <n v="11132"/>
    <n v="6802.9272000000001"/>
    <n v="-0.38888544735896513"/>
    <n v="-4329.0727999999999"/>
    <n v="18740871.307699841"/>
    <e v="#N/A"/>
    <n v="1387"/>
    <n v="11000"/>
    <n v="7259.9999999999991"/>
    <n v="14740"/>
    <n v="0"/>
  </r>
  <r>
    <x v="1386"/>
    <n v="3"/>
    <n v="1"/>
    <n v="1"/>
    <s v="Caltran   "/>
    <x v="2"/>
    <x v="9"/>
    <x v="7"/>
    <x v="1"/>
    <n v="11211"/>
    <n v="4973.187011"/>
    <n v="-0.55640112291499422"/>
    <n v="-6237.812989"/>
    <n v="38910310.885737114"/>
    <e v="#N/A"/>
    <n v="1388"/>
    <n v="11000"/>
    <n v="7259.9999999999991"/>
    <n v="14740"/>
    <n v="0"/>
  </r>
  <r>
    <x v="1387"/>
    <n v="3"/>
    <n v="1"/>
    <n v="2"/>
    <s v="Caltran   "/>
    <x v="2"/>
    <x v="10"/>
    <x v="0"/>
    <x v="11"/>
    <n v="11400"/>
    <n v="10878.200996"/>
    <n v="-4.577184245614041E-2"/>
    <n v="-521.79900400000042"/>
    <n v="272274.20057539246"/>
    <e v="#N/A"/>
    <n v="1389"/>
    <n v="11000"/>
    <n v="7259.9999999999991"/>
    <n v="14740"/>
    <n v="1"/>
  </r>
  <r>
    <x v="1388"/>
    <n v="3"/>
    <n v="1"/>
    <n v="2"/>
    <s v="Caltran   "/>
    <x v="2"/>
    <x v="9"/>
    <x v="1"/>
    <x v="1"/>
    <n v="11426"/>
    <n v="5148.8395689999998"/>
    <n v="-0.54937514712060209"/>
    <n v="-6277.1604310000002"/>
    <n v="39402743.076512106"/>
    <e v="#N/A"/>
    <n v="1390"/>
    <n v="11000"/>
    <n v="7259.9999999999991"/>
    <n v="14740"/>
    <n v="0"/>
  </r>
  <r>
    <x v="1389"/>
    <n v="3"/>
    <n v="1"/>
    <n v="2"/>
    <s v="Caltran   "/>
    <x v="2"/>
    <x v="10"/>
    <x v="4"/>
    <x v="14"/>
    <n v="11500"/>
    <n v="18674.582413000004"/>
    <n v="0.62387673156521761"/>
    <n v="7174.5824130000037"/>
    <n v="51474632.800928958"/>
    <e v="#N/A"/>
    <n v="1391"/>
    <n v="12000"/>
    <n v="8010"/>
    <n v="15990"/>
    <n v="0"/>
  </r>
  <r>
    <x v="1390"/>
    <n v="3"/>
    <n v="1"/>
    <n v="2"/>
    <s v="Caltran   "/>
    <x v="2"/>
    <x v="9"/>
    <x v="0"/>
    <x v="7"/>
    <n v="11500"/>
    <n v="7910.4179519999998"/>
    <n v="-0.31213756939130433"/>
    <n v="-3589.5820480000002"/>
    <n v="12885099.279323876"/>
    <e v="#N/A"/>
    <n v="1392"/>
    <n v="12000"/>
    <n v="8010"/>
    <n v="15990"/>
    <n v="0"/>
  </r>
  <r>
    <x v="1391"/>
    <n v="3"/>
    <n v="1"/>
    <n v="2"/>
    <s v="Caltran   "/>
    <x v="2"/>
    <x v="9"/>
    <x v="5"/>
    <x v="1"/>
    <n v="11524"/>
    <n v="9709.3376390000012"/>
    <n v="-0.15746809796945493"/>
    <n v="-1814.6623609999988"/>
    <n v="3292999.4844300901"/>
    <e v="#N/A"/>
    <n v="1393"/>
    <n v="12000"/>
    <n v="8010"/>
    <n v="15990"/>
    <n v="1"/>
  </r>
  <r>
    <x v="1392"/>
    <n v="3"/>
    <n v="1"/>
    <n v="2"/>
    <s v="Caltran   "/>
    <x v="2"/>
    <x v="10"/>
    <x v="1"/>
    <x v="1"/>
    <n v="11527"/>
    <n v="13176.176831999999"/>
    <n v="0.14307077574390559"/>
    <n v="1649.1768319999992"/>
    <n v="2719784.2232055534"/>
    <e v="#N/A"/>
    <n v="1394"/>
    <n v="12000"/>
    <n v="8010"/>
    <n v="15990"/>
    <n v="1"/>
  </r>
  <r>
    <x v="1393"/>
    <n v="3"/>
    <n v="1"/>
    <n v="1"/>
    <s v="Caltran   "/>
    <x v="2"/>
    <x v="10"/>
    <x v="7"/>
    <x v="1"/>
    <n v="11537"/>
    <n v="10081.408693000001"/>
    <n v="-0.12616722778885314"/>
    <n v="-1455.5913069999988"/>
    <n v="2118746.0530139646"/>
    <e v="#N/A"/>
    <n v="1395"/>
    <n v="12000"/>
    <n v="8010"/>
    <n v="15990"/>
    <n v="1"/>
  </r>
  <r>
    <x v="1394"/>
    <n v="3"/>
    <n v="1"/>
    <n v="2"/>
    <s v="Caltran   "/>
    <x v="2"/>
    <x v="10"/>
    <x v="0"/>
    <x v="0"/>
    <n v="11600"/>
    <n v="15720.559958999998"/>
    <n v="0.35522068612068947"/>
    <n v="4120.5599589999983"/>
    <n v="16979014.375714067"/>
    <e v="#N/A"/>
    <n v="1396"/>
    <n v="12000"/>
    <n v="8010"/>
    <n v="15990"/>
    <n v="1"/>
  </r>
  <r>
    <x v="1395"/>
    <n v="3"/>
    <n v="1"/>
    <n v="1"/>
    <s v="Caltran   "/>
    <x v="2"/>
    <x v="9"/>
    <x v="7"/>
    <x v="1"/>
    <n v="11670"/>
    <n v="9871.7873529999997"/>
    <n v="-0.15408848731790914"/>
    <n v="-1798.2126470000003"/>
    <n v="3233568.7238307474"/>
    <e v="#N/A"/>
    <n v="1397"/>
    <n v="12000"/>
    <n v="8010"/>
    <n v="15990"/>
    <n v="1"/>
  </r>
  <r>
    <x v="1396"/>
    <n v="3"/>
    <n v="1"/>
    <n v="2"/>
    <s v="Caltran   "/>
    <x v="2"/>
    <x v="10"/>
    <x v="1"/>
    <x v="1"/>
    <n v="11759"/>
    <n v="11393.110062"/>
    <n v="-3.111573586189309E-2"/>
    <n v="-365.88993800000026"/>
    <n v="133875.44672964403"/>
    <e v="#N/A"/>
    <n v="1398"/>
    <n v="12000"/>
    <n v="8010"/>
    <n v="15990"/>
    <n v="1"/>
  </r>
  <r>
    <x v="1397"/>
    <n v="3"/>
    <n v="1"/>
    <n v="2"/>
    <s v="Caltran   "/>
    <x v="2"/>
    <x v="10"/>
    <x v="2"/>
    <x v="1"/>
    <n v="11781"/>
    <n v="11564.111815"/>
    <n v="-1.8409997877939066E-2"/>
    <n v="-216.88818499999979"/>
    <n v="47040.484792594136"/>
    <e v="#N/A"/>
    <n v="1399"/>
    <n v="12000"/>
    <n v="8010"/>
    <n v="15990"/>
    <n v="1"/>
  </r>
  <r>
    <x v="1398"/>
    <n v="3"/>
    <n v="1"/>
    <n v="2"/>
    <s v="Caltran   "/>
    <x v="2"/>
    <x v="10"/>
    <x v="0"/>
    <x v="11"/>
    <n v="11800"/>
    <n v="14609.464113"/>
    <n v="0.2380901790677965"/>
    <n v="2809.464113"/>
    <n v="7893088.6022348767"/>
    <e v="#N/A"/>
    <n v="1400"/>
    <n v="12000"/>
    <n v="8010"/>
    <n v="15990"/>
    <n v="1"/>
  </r>
  <r>
    <x v="1399"/>
    <n v="3"/>
    <n v="1"/>
    <n v="1"/>
    <s v="Caltran   "/>
    <x v="2"/>
    <x v="10"/>
    <x v="7"/>
    <x v="1"/>
    <n v="11862"/>
    <n v="13995.366088000001"/>
    <n v="0.17984876816725692"/>
    <n v="2133.3660880000007"/>
    <n v="4551250.8654284263"/>
    <e v="#N/A"/>
    <n v="1401"/>
    <n v="12000"/>
    <n v="8010"/>
    <n v="15990"/>
    <n v="1"/>
  </r>
  <r>
    <x v="1400"/>
    <n v="3"/>
    <n v="1"/>
    <n v="2"/>
    <s v="Caltran   "/>
    <x v="2"/>
    <x v="10"/>
    <x v="1"/>
    <x v="1"/>
    <n v="11880"/>
    <n v="15262.137207"/>
    <n v="0.28469168409090906"/>
    <n v="3382.1372069999998"/>
    <n v="11438852.086973758"/>
    <e v="#N/A"/>
    <n v="1402"/>
    <n v="12000"/>
    <n v="8010"/>
    <n v="15990"/>
    <n v="1"/>
  </r>
  <r>
    <x v="1401"/>
    <n v="3"/>
    <n v="1"/>
    <n v="2"/>
    <s v="Caltran   "/>
    <x v="2"/>
    <x v="10"/>
    <x v="5"/>
    <x v="1"/>
    <n v="11887"/>
    <n v="15807.715726999999"/>
    <n v="0.3298322307562882"/>
    <n v="3920.7157269999989"/>
    <n v="15372011.811945129"/>
    <e v="#N/A"/>
    <n v="1403"/>
    <n v="12000"/>
    <n v="8010"/>
    <n v="15990"/>
    <n v="1"/>
  </r>
  <r>
    <x v="1402"/>
    <n v="3"/>
    <n v="1"/>
    <n v="1"/>
    <s v="Caltran   "/>
    <x v="2"/>
    <x v="10"/>
    <x v="7"/>
    <x v="1"/>
    <n v="11895"/>
    <n v="18469.417572999999"/>
    <n v="0.55270429365279528"/>
    <n v="6574.4175729999988"/>
    <n v="43222966.424171194"/>
    <e v="#N/A"/>
    <n v="1404"/>
    <n v="12000"/>
    <n v="8010"/>
    <n v="15990"/>
    <n v="0"/>
  </r>
  <r>
    <x v="1403"/>
    <n v="3"/>
    <n v="1"/>
    <n v="1"/>
    <s v="Caltran   "/>
    <x v="2"/>
    <x v="10"/>
    <x v="7"/>
    <x v="1"/>
    <n v="11951"/>
    <n v="11588.404175"/>
    <n v="-3.0340207932390673E-2"/>
    <n v="-362.59582500000033"/>
    <n v="131475.73230743085"/>
    <e v="#N/A"/>
    <n v="1405"/>
    <n v="12000"/>
    <n v="8010"/>
    <n v="15990"/>
    <n v="1"/>
  </r>
  <r>
    <x v="1404"/>
    <n v="3"/>
    <n v="1"/>
    <n v="2"/>
    <s v="Caltran   "/>
    <x v="2"/>
    <x v="9"/>
    <x v="7"/>
    <x v="1"/>
    <n v="11957"/>
    <n v="6868.9514850000005"/>
    <n v="-0.42552885464581414"/>
    <n v="-5088.0485149999995"/>
    <n v="25888237.6909937"/>
    <e v="#N/A"/>
    <n v="1406"/>
    <n v="12000"/>
    <n v="8010"/>
    <n v="15990"/>
    <n v="0"/>
  </r>
  <r>
    <x v="1405"/>
    <n v="3"/>
    <n v="1"/>
    <n v="2"/>
    <s v="Caltran   "/>
    <x v="2"/>
    <x v="9"/>
    <x v="7"/>
    <x v="1"/>
    <n v="11983"/>
    <n v="8166.1091080000006"/>
    <n v="-0.31852548543770332"/>
    <n v="-3816.8908919999994"/>
    <n v="14568656.081432551"/>
    <e v="#N/A"/>
    <n v="1407"/>
    <n v="12000"/>
    <n v="8010"/>
    <n v="15990"/>
    <n v="1"/>
  </r>
  <r>
    <x v="1406"/>
    <n v="3"/>
    <n v="1"/>
    <n v="2"/>
    <s v="Caltran   "/>
    <x v="2"/>
    <x v="9"/>
    <x v="0"/>
    <x v="11"/>
    <n v="12000"/>
    <n v="7659.5236480000003"/>
    <n v="-0.36170636266666667"/>
    <n v="-4340.4763519999997"/>
    <n v="18839734.962271225"/>
    <e v="#N/A"/>
    <n v="1408"/>
    <n v="12000"/>
    <n v="8010"/>
    <n v="15990"/>
    <n v="0"/>
  </r>
  <r>
    <x v="1407"/>
    <n v="3"/>
    <n v="1"/>
    <n v="2"/>
    <s v="Caltran   "/>
    <x v="2"/>
    <x v="10"/>
    <x v="0"/>
    <x v="11"/>
    <n v="12000"/>
    <n v="11785.500702000001"/>
    <n v="-1.7874941499999908E-2"/>
    <n v="-214.49929799999882"/>
    <n v="46009.948842492297"/>
    <e v="#N/A"/>
    <n v="1409"/>
    <n v="12000"/>
    <n v="8010"/>
    <n v="15990"/>
    <n v="1"/>
  </r>
  <r>
    <x v="1408"/>
    <n v="3"/>
    <n v="1"/>
    <n v="2"/>
    <s v="Caltran   "/>
    <x v="2"/>
    <x v="9"/>
    <x v="5"/>
    <x v="1"/>
    <n v="12033"/>
    <n v="3787.3718040000003"/>
    <n v="-0.68525124208426824"/>
    <n v="-8245.6281959999997"/>
    <n v="67990384.34667021"/>
    <e v="#N/A"/>
    <n v="1410"/>
    <n v="12000"/>
    <n v="8010"/>
    <n v="15990"/>
    <n v="0"/>
  </r>
  <r>
    <x v="1409"/>
    <n v="3"/>
    <n v="1"/>
    <n v="2"/>
    <s v="Caltran   "/>
    <x v="2"/>
    <x v="10"/>
    <x v="1"/>
    <x v="6"/>
    <n v="12089"/>
    <n v="17942.627350000002"/>
    <n v="0.48421104723302189"/>
    <n v="5853.6273500000025"/>
    <n v="34264953.152668051"/>
    <e v="#N/A"/>
    <n v="1411"/>
    <n v="12000"/>
    <n v="8010"/>
    <n v="15990"/>
    <n v="0"/>
  </r>
  <r>
    <x v="1410"/>
    <n v="3"/>
    <n v="1"/>
    <n v="2"/>
    <s v="Caltran   "/>
    <x v="2"/>
    <x v="6"/>
    <x v="5"/>
    <x v="1"/>
    <n v="12100"/>
    <n v="27062.019073000003"/>
    <n v="1.2365305019008268"/>
    <n v="14962.019073000003"/>
    <n v="223862014.74081588"/>
    <e v="#N/A"/>
    <n v="1412"/>
    <n v="12000"/>
    <n v="8010"/>
    <n v="15990"/>
    <n v="0"/>
  </r>
  <r>
    <x v="1411"/>
    <n v="3"/>
    <n v="1"/>
    <n v="2"/>
    <s v="Caltran   "/>
    <x v="2"/>
    <x v="9"/>
    <x v="7"/>
    <x v="1"/>
    <n v="12104"/>
    <n v="9107.0516549999993"/>
    <n v="-0.24759983022141452"/>
    <n v="-2996.9483450000007"/>
    <n v="8981699.3825982437"/>
    <e v="#N/A"/>
    <n v="1413"/>
    <n v="12000"/>
    <n v="8010"/>
    <n v="15990"/>
    <n v="1"/>
  </r>
  <r>
    <x v="1412"/>
    <n v="3"/>
    <n v="1"/>
    <n v="2"/>
    <s v="Caltran   "/>
    <x v="2"/>
    <x v="9"/>
    <x v="0"/>
    <x v="11"/>
    <n v="12200"/>
    <n v="9799.9491199999975"/>
    <n v="-0.19672548196721329"/>
    <n v="-2400.0508800000025"/>
    <n v="5760244.2265887866"/>
    <e v="#N/A"/>
    <n v="1414"/>
    <n v="12000"/>
    <n v="8010"/>
    <n v="15990"/>
    <n v="1"/>
  </r>
  <r>
    <x v="1413"/>
    <n v="3"/>
    <n v="1"/>
    <n v="2"/>
    <s v="Caltran   "/>
    <x v="2"/>
    <x v="10"/>
    <x v="1"/>
    <x v="1"/>
    <n v="12232"/>
    <n v="13616.537909999999"/>
    <n v="0.11318982259646826"/>
    <n v="1384.5379099999991"/>
    <n v="1916945.2242271656"/>
    <e v="#N/A"/>
    <n v="1415"/>
    <n v="12000"/>
    <n v="8010"/>
    <n v="15990"/>
    <n v="1"/>
  </r>
  <r>
    <x v="1414"/>
    <n v="3"/>
    <n v="1"/>
    <n v="2"/>
    <s v="Caltran   "/>
    <x v="2"/>
    <x v="10"/>
    <x v="2"/>
    <x v="1"/>
    <n v="12286"/>
    <n v="19547.683992000002"/>
    <n v="0.59105355624287825"/>
    <n v="7261.683992000002"/>
    <n v="52732054.399669088"/>
    <e v="#N/A"/>
    <n v="1416"/>
    <n v="12000"/>
    <n v="8010"/>
    <n v="15990"/>
    <n v="0"/>
  </r>
  <r>
    <x v="1415"/>
    <n v="3"/>
    <n v="1"/>
    <n v="2"/>
    <s v="Caltran   "/>
    <x v="2"/>
    <x v="10"/>
    <x v="1"/>
    <x v="1"/>
    <n v="12495"/>
    <n v="12611.818272"/>
    <n v="9.3492014405762713E-3"/>
    <n v="116.81827200000043"/>
    <n v="13646.508673066086"/>
    <e v="#N/A"/>
    <n v="1417"/>
    <n v="12000"/>
    <n v="8010"/>
    <n v="15990"/>
    <n v="1"/>
  </r>
  <r>
    <x v="1416"/>
    <n v="3"/>
    <n v="1"/>
    <n v="2"/>
    <s v="Caltran   "/>
    <x v="2"/>
    <x v="10"/>
    <x v="1"/>
    <x v="1"/>
    <n v="12600"/>
    <n v="16008.035705"/>
    <n v="0.27047902420634928"/>
    <n v="3408.0357050000002"/>
    <n v="11614707.366554849"/>
    <e v="#N/A"/>
    <n v="1418"/>
    <n v="13000"/>
    <n v="8775"/>
    <n v="17225"/>
    <n v="1"/>
  </r>
  <r>
    <x v="1417"/>
    <n v="3"/>
    <n v="1"/>
    <n v="2"/>
    <s v="Caltran   "/>
    <x v="2"/>
    <x v="10"/>
    <x v="1"/>
    <x v="8"/>
    <n v="12600"/>
    <n v="15819.974502000001"/>
    <n v="0.25555353190476193"/>
    <n v="3219.9745020000009"/>
    <n v="10368235.793530155"/>
    <e v="#N/A"/>
    <n v="1419"/>
    <n v="13000"/>
    <n v="8775"/>
    <n v="17225"/>
    <n v="1"/>
  </r>
  <r>
    <x v="1418"/>
    <n v="3"/>
    <n v="1"/>
    <n v="2"/>
    <s v="Caltran   "/>
    <x v="2"/>
    <x v="9"/>
    <x v="2"/>
    <x v="16"/>
    <n v="12700"/>
    <n v="9759.7534930000002"/>
    <n v="-0.23151547299212594"/>
    <n v="-2940.2465069999998"/>
    <n v="8645049.5219257008"/>
    <e v="#N/A"/>
    <n v="1420"/>
    <n v="13000"/>
    <n v="8775"/>
    <n v="17225"/>
    <n v="1"/>
  </r>
  <r>
    <x v="1419"/>
    <n v="3"/>
    <n v="1"/>
    <n v="2"/>
    <s v="Caltran   "/>
    <x v="2"/>
    <x v="10"/>
    <x v="5"/>
    <x v="1"/>
    <n v="12753"/>
    <n v="13684.984277"/>
    <n v="7.3079610836665809E-2"/>
    <n v="931.98427699999957"/>
    <n v="868594.69257521187"/>
    <e v="#N/A"/>
    <n v="1421"/>
    <n v="13000"/>
    <n v="8775"/>
    <n v="17225"/>
    <n v="1"/>
  </r>
  <r>
    <x v="1420"/>
    <n v="3"/>
    <n v="1"/>
    <n v="2"/>
    <s v="Caltran   "/>
    <x v="2"/>
    <x v="9"/>
    <x v="1"/>
    <x v="8"/>
    <n v="12800"/>
    <n v="6354.7929940000004"/>
    <n v="-0.50353179734374998"/>
    <n v="-6445.2070059999996"/>
    <n v="41540693.350191481"/>
    <e v="#N/A"/>
    <n v="1422"/>
    <n v="13000"/>
    <n v="8775"/>
    <n v="17225"/>
    <n v="0"/>
  </r>
  <r>
    <x v="1421"/>
    <n v="3"/>
    <n v="1"/>
    <n v="2"/>
    <s v="Caltran   "/>
    <x v="2"/>
    <x v="9"/>
    <x v="3"/>
    <x v="2"/>
    <n v="12800"/>
    <n v="9142.4874409999993"/>
    <n v="-0.2857431686718751"/>
    <n v="-3657.5125590000007"/>
    <n v="13377398.119242733"/>
    <e v="#N/A"/>
    <n v="1423"/>
    <n v="13000"/>
    <n v="8775"/>
    <n v="17225"/>
    <n v="1"/>
  </r>
  <r>
    <x v="1422"/>
    <n v="3"/>
    <n v="1"/>
    <n v="2"/>
    <s v="Caltran   "/>
    <x v="2"/>
    <x v="10"/>
    <x v="5"/>
    <x v="1"/>
    <n v="12873"/>
    <n v="19479.06753"/>
    <n v="0.5131723397809369"/>
    <n v="6606.0675300000003"/>
    <n v="43640128.210920304"/>
    <e v="#N/A"/>
    <n v="1424"/>
    <n v="13000"/>
    <n v="8775"/>
    <n v="17225"/>
    <n v="0"/>
  </r>
  <r>
    <x v="1423"/>
    <n v="3"/>
    <n v="1"/>
    <n v="2"/>
    <s v="Caltran   "/>
    <x v="2"/>
    <x v="10"/>
    <x v="5"/>
    <x v="1"/>
    <n v="12883"/>
    <n v="14629.711977999999"/>
    <n v="0.13558270418380802"/>
    <n v="1746.7119779999994"/>
    <n v="3051002.7340886705"/>
    <e v="#N/A"/>
    <n v="1425"/>
    <n v="13000"/>
    <n v="8775"/>
    <n v="17225"/>
    <n v="1"/>
  </r>
  <r>
    <x v="1424"/>
    <n v="3"/>
    <n v="1"/>
    <n v="2"/>
    <s v="Caltran   "/>
    <x v="2"/>
    <x v="9"/>
    <x v="1"/>
    <x v="1"/>
    <n v="12893"/>
    <n v="6093.0091620000003"/>
    <n v="-0.52741726812999301"/>
    <n v="-6799.9908379999997"/>
    <n v="46239875.396883935"/>
    <e v="#N/A"/>
    <n v="1426"/>
    <n v="13000"/>
    <n v="8775"/>
    <n v="17225"/>
    <n v="0"/>
  </r>
  <r>
    <x v="1425"/>
    <n v="3"/>
    <n v="1"/>
    <n v="2"/>
    <s v="Caltran   "/>
    <x v="2"/>
    <x v="10"/>
    <x v="1"/>
    <x v="8"/>
    <n v="12900"/>
    <n v="12072.775329"/>
    <n v="-6.4125943488372084E-2"/>
    <n v="-827.22467099999994"/>
    <n v="684300.65631105809"/>
    <e v="#N/A"/>
    <n v="1427"/>
    <n v="13000"/>
    <n v="8775"/>
    <n v="17225"/>
    <n v="1"/>
  </r>
  <r>
    <x v="1426"/>
    <n v="3"/>
    <n v="1"/>
    <n v="2"/>
    <s v="Caltran   "/>
    <x v="2"/>
    <x v="9"/>
    <x v="0"/>
    <x v="6"/>
    <n v="12900"/>
    <n v="6057.6539199999997"/>
    <n v="-0.53041442480620149"/>
    <n v="-6842.3460800000003"/>
    <n v="46817699.878491372"/>
    <e v="#N/A"/>
    <n v="1428"/>
    <n v="13000"/>
    <n v="8775"/>
    <n v="17225"/>
    <n v="0"/>
  </r>
  <r>
    <x v="1427"/>
    <n v="3"/>
    <n v="1"/>
    <n v="1"/>
    <s v="Caltran   "/>
    <x v="2"/>
    <x v="10"/>
    <x v="7"/>
    <x v="1"/>
    <n v="12930"/>
    <n v="10316.030181"/>
    <n v="-0.2021631723897912"/>
    <n v="-2613.9698189999999"/>
    <n v="6832838.2146428926"/>
    <e v="#N/A"/>
    <n v="1429"/>
    <n v="13000"/>
    <n v="8775"/>
    <n v="17225"/>
    <n v="1"/>
  </r>
  <r>
    <x v="1428"/>
    <n v="3"/>
    <n v="1"/>
    <n v="2"/>
    <s v="Caltran   "/>
    <x v="2"/>
    <x v="10"/>
    <x v="1"/>
    <x v="8"/>
    <n v="13000"/>
    <n v="10228.525358999999"/>
    <n v="-0.21319035700000011"/>
    <n v="-2771.4746410000007"/>
    <n v="7681071.6857060827"/>
    <e v="#N/A"/>
    <n v="1430"/>
    <n v="13000"/>
    <n v="8775"/>
    <n v="17225"/>
    <n v="1"/>
  </r>
  <r>
    <x v="1429"/>
    <n v="3"/>
    <n v="1"/>
    <n v="2"/>
    <s v="Caltran   "/>
    <x v="2"/>
    <x v="9"/>
    <x v="1"/>
    <x v="8"/>
    <n v="13000"/>
    <n v="9352.8932779999996"/>
    <n v="-0.28054667092307695"/>
    <n v="-3647.1067220000004"/>
    <n v="13301387.441657588"/>
    <e v="#N/A"/>
    <n v="1431"/>
    <n v="13000"/>
    <n v="8775"/>
    <n v="17225"/>
    <n v="1"/>
  </r>
  <r>
    <x v="1430"/>
    <n v="3"/>
    <n v="1"/>
    <n v="2"/>
    <s v="Caltran   "/>
    <x v="2"/>
    <x v="9"/>
    <x v="5"/>
    <x v="1"/>
    <n v="13084"/>
    <n v="7638.839156"/>
    <n v="-0.41616943167227149"/>
    <n v="-5445.160844"/>
    <n v="29649776.617030792"/>
    <e v="#N/A"/>
    <n v="1432"/>
    <n v="13000"/>
    <n v="8775"/>
    <n v="17225"/>
    <n v="0"/>
  </r>
  <r>
    <x v="1431"/>
    <n v="3"/>
    <n v="1"/>
    <n v="2"/>
    <s v="Caltran   "/>
    <x v="2"/>
    <x v="9"/>
    <x v="1"/>
    <x v="1"/>
    <n v="13097"/>
    <n v="8559.7707090000004"/>
    <n v="-0.34643271672902187"/>
    <n v="-4537.2292909999996"/>
    <n v="20586449.63910836"/>
    <e v="#N/A"/>
    <n v="1433"/>
    <n v="13000"/>
    <n v="8775"/>
    <n v="17225"/>
    <n v="0"/>
  </r>
  <r>
    <x v="1432"/>
    <n v="3"/>
    <n v="1"/>
    <n v="2"/>
    <s v="Caltran   "/>
    <x v="2"/>
    <x v="10"/>
    <x v="0"/>
    <x v="11"/>
    <n v="13100"/>
    <n v="10101.388137"/>
    <n v="-0.22890166893129771"/>
    <n v="-2998.6118630000001"/>
    <n v="8991673.1049243305"/>
    <e v="#N/A"/>
    <n v="1434"/>
    <n v="13000"/>
    <n v="8775"/>
    <n v="17225"/>
    <n v="1"/>
  </r>
  <r>
    <x v="1433"/>
    <n v="3"/>
    <n v="1"/>
    <n v="2"/>
    <s v="Caltran   "/>
    <x v="2"/>
    <x v="10"/>
    <x v="4"/>
    <x v="12"/>
    <n v="13100"/>
    <n v="11833.052154000001"/>
    <n v="-9.6713576030534321E-2"/>
    <n v="-1266.9478459999991"/>
    <n v="1605156.8444840375"/>
    <e v="#N/A"/>
    <n v="1435"/>
    <n v="13000"/>
    <n v="8775"/>
    <n v="17225"/>
    <n v="1"/>
  </r>
  <r>
    <x v="1434"/>
    <n v="3"/>
    <n v="1"/>
    <n v="2"/>
    <s v="Caltran   "/>
    <x v="2"/>
    <x v="10"/>
    <x v="5"/>
    <x v="1"/>
    <n v="13127"/>
    <n v="10241.565334999999"/>
    <n v="-0.21980914641578431"/>
    <n v="-2885.4346650000007"/>
    <n v="8325733.2059836658"/>
    <e v="#N/A"/>
    <n v="1436"/>
    <n v="13000"/>
    <n v="8775"/>
    <n v="17225"/>
    <n v="1"/>
  </r>
  <r>
    <x v="1435"/>
    <n v="3"/>
    <n v="1"/>
    <n v="1"/>
    <s v="Caltran   "/>
    <x v="2"/>
    <x v="10"/>
    <x v="7"/>
    <x v="1"/>
    <n v="13174"/>
    <n v="17526.585570000003"/>
    <n v="0.33039210338545644"/>
    <n v="4352.5855700000029"/>
    <n v="18945001.144172251"/>
    <e v="#N/A"/>
    <n v="1437"/>
    <n v="13000"/>
    <n v="8775"/>
    <n v="17225"/>
    <n v="0"/>
  </r>
  <r>
    <x v="1436"/>
    <n v="3"/>
    <n v="1"/>
    <n v="2"/>
    <s v="Caltran   "/>
    <x v="2"/>
    <x v="10"/>
    <x v="5"/>
    <x v="1"/>
    <n v="13194"/>
    <n v="16623.953750000001"/>
    <n v="0.25996314612702753"/>
    <n v="3429.9537500000006"/>
    <n v="11764582.727139067"/>
    <e v="#N/A"/>
    <n v="1438"/>
    <n v="13000"/>
    <n v="8775"/>
    <n v="17225"/>
    <n v="1"/>
  </r>
  <r>
    <x v="1437"/>
    <n v="3"/>
    <n v="1"/>
    <n v="2"/>
    <s v="Caltran   "/>
    <x v="2"/>
    <x v="10"/>
    <x v="3"/>
    <x v="2"/>
    <n v="13200"/>
    <n v="12296.690764999999"/>
    <n v="-6.843251780303039E-2"/>
    <n v="-903.30923500000063"/>
    <n v="815967.57403628633"/>
    <e v="#N/A"/>
    <n v="1439"/>
    <n v="13000"/>
    <n v="8775"/>
    <n v="17225"/>
    <n v="1"/>
  </r>
  <r>
    <x v="1438"/>
    <n v="3"/>
    <n v="1"/>
    <n v="2"/>
    <s v="Caltran   "/>
    <x v="2"/>
    <x v="10"/>
    <x v="1"/>
    <x v="8"/>
    <n v="13200"/>
    <n v="10859.77224"/>
    <n v="-0.17728998181818179"/>
    <n v="-2340.2277599999998"/>
    <n v="5476665.9686746169"/>
    <e v="#N/A"/>
    <n v="1440"/>
    <n v="13000"/>
    <n v="8775"/>
    <n v="17225"/>
    <n v="1"/>
  </r>
  <r>
    <x v="1439"/>
    <n v="3"/>
    <n v="1"/>
    <n v="2"/>
    <s v="Caltran   "/>
    <x v="2"/>
    <x v="9"/>
    <x v="0"/>
    <x v="11"/>
    <n v="13300"/>
    <n v="7278.557049"/>
    <n v="-0.45274007150375939"/>
    <n v="-6021.442951"/>
    <n v="36257775.212147586"/>
    <e v="#N/A"/>
    <n v="1441"/>
    <n v="13000"/>
    <n v="8775"/>
    <n v="17225"/>
    <n v="0"/>
  </r>
  <r>
    <x v="1440"/>
    <n v="3"/>
    <n v="1"/>
    <n v="2"/>
    <s v="Caltran   "/>
    <x v="2"/>
    <x v="10"/>
    <x v="5"/>
    <x v="1"/>
    <n v="13422"/>
    <n v="17176.618165"/>
    <n v="0.27973611719564895"/>
    <n v="3754.6181649999999"/>
    <n v="14097157.564947966"/>
    <e v="#N/A"/>
    <n v="1442"/>
    <n v="13000"/>
    <n v="8775"/>
    <n v="17225"/>
    <n v="1"/>
  </r>
  <r>
    <x v="1441"/>
    <n v="3"/>
    <n v="1"/>
    <n v="2"/>
    <s v="Caltran   "/>
    <x v="2"/>
    <x v="10"/>
    <x v="1"/>
    <x v="8"/>
    <n v="13500"/>
    <n v="11485.476417000002"/>
    <n v="-0.14922396911111102"/>
    <n v="-2014.5235829999983"/>
    <n v="4058305.2664631512"/>
    <e v="#N/A"/>
    <n v="1443"/>
    <n v="14000"/>
    <n v="9618"/>
    <n v="18382"/>
    <n v="1"/>
  </r>
  <r>
    <x v="1442"/>
    <n v="3"/>
    <n v="1"/>
    <n v="1"/>
    <s v="Caltran   "/>
    <x v="2"/>
    <x v="9"/>
    <x v="7"/>
    <x v="1"/>
    <n v="13512"/>
    <n v="8255.5529179999994"/>
    <n v="-0.38902065438129074"/>
    <n v="-5256.4470820000006"/>
    <n v="27630235.925866321"/>
    <e v="#N/A"/>
    <n v="1444"/>
    <n v="14000"/>
    <n v="9618"/>
    <n v="18382"/>
    <n v="0"/>
  </r>
  <r>
    <x v="1443"/>
    <n v="3"/>
    <n v="1"/>
    <n v="2"/>
    <s v="Caltran   "/>
    <x v="2"/>
    <x v="10"/>
    <x v="1"/>
    <x v="8"/>
    <n v="13800"/>
    <n v="14609.568206"/>
    <n v="5.8664362753623189E-2"/>
    <n v="809.56820599999992"/>
    <n v="655400.68016605836"/>
    <e v="#N/A"/>
    <n v="1445"/>
    <n v="14000"/>
    <n v="9618"/>
    <n v="18382"/>
    <n v="1"/>
  </r>
  <r>
    <x v="1444"/>
    <n v="3"/>
    <n v="1"/>
    <n v="2"/>
    <s v="Caltran   "/>
    <x v="2"/>
    <x v="10"/>
    <x v="5"/>
    <x v="1"/>
    <n v="13841"/>
    <n v="12461.481034"/>
    <n v="-9.9669024347951662E-2"/>
    <n v="-1379.5189659999996"/>
    <n v="1903072.5775537081"/>
    <e v="#N/A"/>
    <n v="1446"/>
    <n v="14000"/>
    <n v="9618"/>
    <n v="18382"/>
    <n v="1"/>
  </r>
  <r>
    <x v="1445"/>
    <n v="3"/>
    <n v="1"/>
    <n v="2"/>
    <s v="Caltran   "/>
    <x v="2"/>
    <x v="10"/>
    <x v="0"/>
    <x v="11"/>
    <n v="13900"/>
    <n v="16406.848846000001"/>
    <n v="0.18034883784172662"/>
    <n v="2506.8488460000008"/>
    <n v="6284291.1366915358"/>
    <e v="#N/A"/>
    <n v="1447"/>
    <n v="14000"/>
    <n v="9618"/>
    <n v="18382"/>
    <n v="1"/>
  </r>
  <r>
    <x v="1446"/>
    <n v="3"/>
    <n v="1"/>
    <n v="2"/>
    <s v="Caltran   "/>
    <x v="2"/>
    <x v="9"/>
    <x v="0"/>
    <x v="11"/>
    <n v="13900"/>
    <n v="8460.4780879999998"/>
    <n v="-0.39133251165467631"/>
    <n v="-5439.5219120000002"/>
    <n v="29588398.631128136"/>
    <e v="#N/A"/>
    <n v="1448"/>
    <n v="14000"/>
    <n v="9618"/>
    <n v="18382"/>
    <n v="0"/>
  </r>
  <r>
    <x v="1447"/>
    <n v="3"/>
    <n v="1"/>
    <n v="2"/>
    <s v="Caltran   "/>
    <x v="2"/>
    <x v="6"/>
    <x v="5"/>
    <x v="1"/>
    <n v="13960"/>
    <n v="29090.836822000001"/>
    <n v="1.0838708325214901"/>
    <n v="15130.836822000001"/>
    <n v="228942222.9339911"/>
    <e v="#N/A"/>
    <n v="1449"/>
    <n v="14000"/>
    <n v="9618"/>
    <n v="18382"/>
    <n v="0"/>
  </r>
  <r>
    <x v="1448"/>
    <n v="3"/>
    <n v="1"/>
    <n v="1"/>
    <s v="Caltran   "/>
    <x v="2"/>
    <x v="9"/>
    <x v="7"/>
    <x v="1"/>
    <n v="13960"/>
    <n v="8810.4440529999993"/>
    <n v="-0.3688793658309456"/>
    <n v="-5149.5559470000007"/>
    <n v="26517926.451283075"/>
    <e v="#N/A"/>
    <n v="1450"/>
    <n v="14000"/>
    <n v="9618"/>
    <n v="18382"/>
    <n v="0"/>
  </r>
  <r>
    <x v="1449"/>
    <n v="3"/>
    <n v="1"/>
    <n v="2"/>
    <s v="Caltran   "/>
    <x v="2"/>
    <x v="9"/>
    <x v="0"/>
    <x v="7"/>
    <n v="14000"/>
    <n v="8215.8072319999992"/>
    <n v="-0.41315662628571437"/>
    <n v="-5784.1927680000008"/>
    <n v="33456885.977383509"/>
    <e v="#N/A"/>
    <n v="1451"/>
    <n v="14000"/>
    <n v="9618"/>
    <n v="18382"/>
    <n v="0"/>
  </r>
  <r>
    <x v="1450"/>
    <n v="3"/>
    <n v="1"/>
    <n v="2"/>
    <s v="Caltran   "/>
    <x v="2"/>
    <x v="10"/>
    <x v="1"/>
    <x v="8"/>
    <n v="14100"/>
    <n v="10695.874"/>
    <n v="-0.24142737588652485"/>
    <n v="-3404.1260000000002"/>
    <n v="11588073.823876001"/>
    <e v="#N/A"/>
    <n v="1452"/>
    <n v="14000"/>
    <n v="9618"/>
    <n v="18382"/>
    <n v="1"/>
  </r>
  <r>
    <x v="1451"/>
    <n v="3"/>
    <n v="1"/>
    <n v="2"/>
    <s v="Caltran   "/>
    <x v="2"/>
    <x v="9"/>
    <x v="0"/>
    <x v="11"/>
    <n v="14100"/>
    <n v="9780.2412110000005"/>
    <n v="-0.30636587156028361"/>
    <n v="-4319.7587889999995"/>
    <n v="18660315.995142743"/>
    <e v="#N/A"/>
    <n v="1453"/>
    <n v="14000"/>
    <n v="9618"/>
    <n v="18382"/>
    <n v="1"/>
  </r>
  <r>
    <x v="1452"/>
    <n v="3"/>
    <n v="1"/>
    <n v="2"/>
    <s v="Caltran   "/>
    <x v="2"/>
    <x v="10"/>
    <x v="1"/>
    <x v="1"/>
    <n v="14104"/>
    <n v="12501.948668999999"/>
    <n v="-0.11358843810266595"/>
    <n v="-1602.0513310000006"/>
    <n v="2566568.4671588736"/>
    <e v="#N/A"/>
    <n v="1454"/>
    <n v="14000"/>
    <n v="9618"/>
    <n v="18382"/>
    <n v="1"/>
  </r>
  <r>
    <x v="1453"/>
    <n v="3"/>
    <n v="1"/>
    <n v="2"/>
    <s v="Caltran   "/>
    <x v="2"/>
    <x v="10"/>
    <x v="1"/>
    <x v="1"/>
    <n v="14162"/>
    <n v="17826.619322999999"/>
    <n v="0.25876425102386658"/>
    <n v="3664.619322999999"/>
    <n v="13429434.78250497"/>
    <e v="#N/A"/>
    <n v="1455"/>
    <n v="14000"/>
    <n v="9618"/>
    <n v="18382"/>
    <n v="1"/>
  </r>
  <r>
    <x v="1454"/>
    <n v="3"/>
    <n v="1"/>
    <n v="2"/>
    <s v="Caltran   "/>
    <x v="2"/>
    <x v="10"/>
    <x v="7"/>
    <x v="1"/>
    <n v="14179"/>
    <n v="16433.697396"/>
    <n v="0.15901667226179561"/>
    <n v="2254.6973959999996"/>
    <n v="5083660.3475291785"/>
    <e v="#N/A"/>
    <n v="1456"/>
    <n v="14000"/>
    <n v="9618"/>
    <n v="18382"/>
    <n v="1"/>
  </r>
  <r>
    <x v="1455"/>
    <n v="3"/>
    <n v="1"/>
    <n v="2"/>
    <s v="Caltran   "/>
    <x v="2"/>
    <x v="9"/>
    <x v="1"/>
    <x v="8"/>
    <n v="14200"/>
    <n v="6587.1419880000003"/>
    <n v="-0.53611676140845066"/>
    <n v="-7612.8580119999997"/>
    <n v="57955607.110872589"/>
    <e v="#N/A"/>
    <n v="1457"/>
    <n v="14000"/>
    <n v="9618"/>
    <n v="18382"/>
    <n v="0"/>
  </r>
  <r>
    <x v="1456"/>
    <n v="3"/>
    <n v="1"/>
    <n v="2"/>
    <s v="Caltran   "/>
    <x v="2"/>
    <x v="10"/>
    <x v="0"/>
    <x v="11"/>
    <n v="14200"/>
    <n v="17974.142153000001"/>
    <n v="0.26578465866197187"/>
    <n v="3774.1421530000007"/>
    <n v="14244148.99105148"/>
    <e v="#N/A"/>
    <n v="1458"/>
    <n v="14000"/>
    <n v="9618"/>
    <n v="18382"/>
    <n v="1"/>
  </r>
  <r>
    <x v="1457"/>
    <n v="3"/>
    <n v="1"/>
    <n v="2"/>
    <s v="Caltran   "/>
    <x v="2"/>
    <x v="6"/>
    <x v="4"/>
    <x v="14"/>
    <n v="14200"/>
    <n v="21103.948774000004"/>
    <n v="0.48619357563380317"/>
    <n v="6903.9487740000041"/>
    <n v="47664508.674016155"/>
    <e v="#N/A"/>
    <n v="1459"/>
    <n v="14000"/>
    <n v="9618"/>
    <n v="18382"/>
    <n v="0"/>
  </r>
  <r>
    <x v="1458"/>
    <n v="3"/>
    <n v="1"/>
    <n v="2"/>
    <s v="Caltran   "/>
    <x v="2"/>
    <x v="10"/>
    <x v="1"/>
    <x v="8"/>
    <n v="14200"/>
    <n v="14725.285"/>
    <n v="3.6991901408450767E-2"/>
    <n v="525.28499999999985"/>
    <n v="275924.33122499986"/>
    <e v="#N/A"/>
    <n v="1460"/>
    <n v="14000"/>
    <n v="9618"/>
    <n v="18382"/>
    <n v="1"/>
  </r>
  <r>
    <x v="1459"/>
    <n v="3"/>
    <n v="1"/>
    <n v="2"/>
    <s v="Caltran   "/>
    <x v="2"/>
    <x v="10"/>
    <x v="1"/>
    <x v="1"/>
    <n v="14261"/>
    <n v="13005.257798000002"/>
    <n v="-8.8054288058340813E-2"/>
    <n v="-1255.7422019999976"/>
    <n v="1576888.477883803"/>
    <e v="#N/A"/>
    <n v="1461"/>
    <n v="14000"/>
    <n v="9618"/>
    <n v="18382"/>
    <n v="1"/>
  </r>
  <r>
    <x v="1460"/>
    <n v="3"/>
    <n v="1"/>
    <n v="2"/>
    <s v="Caltran   "/>
    <x v="2"/>
    <x v="9"/>
    <x v="0"/>
    <x v="11"/>
    <n v="14300"/>
    <n v="7235.1857729999992"/>
    <n v="-0.49404295293706302"/>
    <n v="-7064.8142270000008"/>
    <n v="49911600.062021621"/>
    <e v="#N/A"/>
    <n v="1462"/>
    <n v="14000"/>
    <n v="9618"/>
    <n v="18382"/>
    <n v="0"/>
  </r>
  <r>
    <x v="1461"/>
    <n v="3"/>
    <n v="1"/>
    <n v="2"/>
    <s v="Caltran   "/>
    <x v="2"/>
    <x v="10"/>
    <x v="1"/>
    <x v="8"/>
    <n v="14300"/>
    <n v="13234.886315"/>
    <n v="-7.4483474475524503E-2"/>
    <n v="-1065.1136850000003"/>
    <n v="1134467.1619742797"/>
    <e v="#N/A"/>
    <n v="1463"/>
    <n v="14000"/>
    <n v="9618"/>
    <n v="18382"/>
    <n v="1"/>
  </r>
  <r>
    <x v="1462"/>
    <n v="3"/>
    <n v="1"/>
    <n v="2"/>
    <s v="Caltran   "/>
    <x v="2"/>
    <x v="10"/>
    <x v="0"/>
    <x v="11"/>
    <n v="14300"/>
    <n v="15188.089874000001"/>
    <n v="6.2104186993007016E-2"/>
    <n v="888.08987400000115"/>
    <n v="788703.62430133787"/>
    <e v="#N/A"/>
    <n v="1464"/>
    <n v="14000"/>
    <n v="9618"/>
    <n v="18382"/>
    <n v="1"/>
  </r>
  <r>
    <x v="1463"/>
    <n v="3"/>
    <n v="1"/>
    <n v="2"/>
    <s v="Caltran   "/>
    <x v="2"/>
    <x v="6"/>
    <x v="5"/>
    <x v="1"/>
    <n v="14382"/>
    <n v="20404.137969000003"/>
    <n v="0.4187274349186485"/>
    <n v="6022.1379690000031"/>
    <n v="36266145.717671484"/>
    <e v="#N/A"/>
    <n v="1465"/>
    <n v="14000"/>
    <n v="9618"/>
    <n v="18382"/>
    <n v="0"/>
  </r>
  <r>
    <x v="1464"/>
    <n v="3"/>
    <n v="1"/>
    <n v="2"/>
    <s v="Caltran   "/>
    <x v="2"/>
    <x v="9"/>
    <x v="5"/>
    <x v="1"/>
    <n v="14465"/>
    <n v="7084.0035510000007"/>
    <n v="-0.51026591420670586"/>
    <n v="-7380.9964489999993"/>
    <n v="54479108.580150597"/>
    <e v="#N/A"/>
    <n v="1466"/>
    <n v="14000"/>
    <n v="9618"/>
    <n v="18382"/>
    <n v="0"/>
  </r>
  <r>
    <x v="1465"/>
    <n v="3"/>
    <n v="1"/>
    <n v="2"/>
    <s v="Caltran   "/>
    <x v="2"/>
    <x v="10"/>
    <x v="3"/>
    <x v="2"/>
    <n v="14500"/>
    <n v="15154.772186"/>
    <n v="4.5156702482758604E-2"/>
    <n v="654.77218600000015"/>
    <n v="428726.6155592188"/>
    <e v="#N/A"/>
    <n v="1467"/>
    <n v="15000"/>
    <n v="10455.000000000002"/>
    <n v="19545"/>
    <n v="1"/>
  </r>
  <r>
    <x v="1466"/>
    <n v="3"/>
    <n v="1"/>
    <n v="1"/>
    <s v="Caltran   "/>
    <x v="2"/>
    <x v="9"/>
    <x v="7"/>
    <x v="1"/>
    <n v="14547"/>
    <n v="6464.4273530000009"/>
    <n v="-0.55561783508627194"/>
    <n v="-8082.5726469999991"/>
    <n v="65327980.594032571"/>
    <e v="#N/A"/>
    <n v="1468"/>
    <n v="15000"/>
    <n v="10455.000000000002"/>
    <n v="19545"/>
    <n v="0"/>
  </r>
  <r>
    <x v="1467"/>
    <n v="3"/>
    <n v="1"/>
    <n v="2"/>
    <s v="Caltran   "/>
    <x v="2"/>
    <x v="10"/>
    <x v="4"/>
    <x v="14"/>
    <n v="14600"/>
    <n v="11976.463275"/>
    <n v="-0.17969429623287669"/>
    <n v="-2623.5367249999999"/>
    <n v="6882944.9474237254"/>
    <e v="#N/A"/>
    <n v="1469"/>
    <n v="15000"/>
    <n v="10455.000000000002"/>
    <n v="19545"/>
    <n v="1"/>
  </r>
  <r>
    <x v="1468"/>
    <n v="3"/>
    <n v="1"/>
    <n v="1"/>
    <s v="Caltran   "/>
    <x v="2"/>
    <x v="9"/>
    <x v="7"/>
    <x v="1"/>
    <n v="14627"/>
    <n v="8963.7730409999986"/>
    <n v="-0.38717624659875582"/>
    <n v="-5663.2269590000014"/>
    <n v="32072139.589144405"/>
    <e v="#N/A"/>
    <n v="1470"/>
    <n v="15000"/>
    <n v="10455.000000000002"/>
    <n v="19545"/>
    <n v="0"/>
  </r>
  <r>
    <x v="1469"/>
    <n v="3"/>
    <n v="1"/>
    <n v="2"/>
    <s v="Caltran   "/>
    <x v="2"/>
    <x v="10"/>
    <x v="1"/>
    <x v="1"/>
    <n v="14629"/>
    <n v="17399.548208"/>
    <n v="0.18938739544739902"/>
    <n v="2770.5482080000002"/>
    <n v="7675937.3728520125"/>
    <e v="#N/A"/>
    <n v="1471"/>
    <n v="15000"/>
    <n v="10455.000000000002"/>
    <n v="19545"/>
    <n v="1"/>
  </r>
  <r>
    <x v="1470"/>
    <n v="3"/>
    <n v="1"/>
    <n v="2"/>
    <s v="Caltran   "/>
    <x v="2"/>
    <x v="10"/>
    <x v="4"/>
    <x v="5"/>
    <n v="14700"/>
    <n v="15567.635834000001"/>
    <n v="5.9022845850340122E-2"/>
    <n v="867.63583400000061"/>
    <n v="752791.94044087664"/>
    <e v="#N/A"/>
    <n v="1472"/>
    <n v="15000"/>
    <n v="10455.000000000002"/>
    <n v="19545"/>
    <n v="1"/>
  </r>
  <r>
    <x v="1471"/>
    <n v="3"/>
    <n v="1"/>
    <n v="2"/>
    <s v="Caltran   "/>
    <x v="2"/>
    <x v="10"/>
    <x v="1"/>
    <x v="8"/>
    <n v="14800"/>
    <n v="10409.755404"/>
    <n v="-0.29663814837837843"/>
    <n v="-4390.2445960000005"/>
    <n v="19274247.612707209"/>
    <e v="#N/A"/>
    <n v="1473"/>
    <n v="15000"/>
    <n v="10455.000000000002"/>
    <n v="19545"/>
    <n v="0"/>
  </r>
  <r>
    <x v="1472"/>
    <n v="3"/>
    <n v="1"/>
    <n v="2"/>
    <s v="Caltran   "/>
    <x v="2"/>
    <x v="10"/>
    <x v="5"/>
    <x v="1"/>
    <n v="14817"/>
    <n v="10777.300827999999"/>
    <n v="-0.27263947978673153"/>
    <n v="-4039.6991720000005"/>
    <n v="16319169.400257491"/>
    <e v="#N/A"/>
    <n v="1474"/>
    <n v="15000"/>
    <n v="10455.000000000002"/>
    <n v="19545"/>
    <n v="1"/>
  </r>
  <r>
    <x v="1473"/>
    <n v="3"/>
    <n v="1"/>
    <n v="2"/>
    <s v="Caltran   "/>
    <x v="2"/>
    <x v="6"/>
    <x v="5"/>
    <x v="1"/>
    <n v="14828"/>
    <n v="20233.764395999999"/>
    <n v="0.36456463420555707"/>
    <n v="5405.7643959999987"/>
    <n v="29222288.705061231"/>
    <e v="#N/A"/>
    <n v="1475"/>
    <n v="15000"/>
    <n v="10455.000000000002"/>
    <n v="19545"/>
    <n v="0"/>
  </r>
  <r>
    <x v="1474"/>
    <n v="3"/>
    <n v="1"/>
    <n v="2"/>
    <s v="Caltran   "/>
    <x v="2"/>
    <x v="10"/>
    <x v="5"/>
    <x v="1"/>
    <n v="14878"/>
    <n v="14253.835875000001"/>
    <n v="-4.1952152507057305E-2"/>
    <n v="-624.16412499999933"/>
    <n v="389580.85493701481"/>
    <e v="#N/A"/>
    <n v="1476"/>
    <n v="15000"/>
    <n v="10455.000000000002"/>
    <n v="19545"/>
    <n v="1"/>
  </r>
  <r>
    <x v="1475"/>
    <n v="3"/>
    <n v="1"/>
    <n v="2"/>
    <s v="Caltran   "/>
    <x v="2"/>
    <x v="10"/>
    <x v="5"/>
    <x v="1"/>
    <n v="14982"/>
    <n v="10448.513671000001"/>
    <n v="-0.30259553657722593"/>
    <n v="-4533.4863289999994"/>
    <n v="20552498.295229889"/>
    <e v="#N/A"/>
    <n v="1477"/>
    <n v="15000"/>
    <n v="10455.000000000002"/>
    <n v="19545"/>
    <n v="0"/>
  </r>
  <r>
    <x v="1476"/>
    <n v="3"/>
    <n v="1"/>
    <n v="2"/>
    <s v="Caltran   "/>
    <x v="2"/>
    <x v="10"/>
    <x v="1"/>
    <x v="8"/>
    <n v="15000"/>
    <n v="11662.199021"/>
    <n v="-0.22252006526666668"/>
    <n v="-3337.8009789999996"/>
    <n v="11140915.375413356"/>
    <e v="#N/A"/>
    <n v="1478"/>
    <n v="15000"/>
    <n v="10455.000000000002"/>
    <n v="19545"/>
    <n v="1"/>
  </r>
  <r>
    <x v="1477"/>
    <n v="3"/>
    <n v="1"/>
    <n v="2"/>
    <s v="Caltran   "/>
    <x v="2"/>
    <x v="10"/>
    <x v="1"/>
    <x v="1"/>
    <n v="15000"/>
    <n v="13265.346031000001"/>
    <n v="-0.11564359793333323"/>
    <n v="-1734.6539689999991"/>
    <n v="3009024.3921674495"/>
    <e v="#N/A"/>
    <n v="1479"/>
    <n v="15000"/>
    <n v="10455.000000000002"/>
    <n v="19545"/>
    <n v="1"/>
  </r>
  <r>
    <x v="1478"/>
    <n v="3"/>
    <n v="1"/>
    <n v="2"/>
    <s v="Caltran   "/>
    <x v="2"/>
    <x v="10"/>
    <x v="5"/>
    <x v="1"/>
    <n v="15023"/>
    <n v="13341.172215999999"/>
    <n v="-0.11195019530053929"/>
    <n v="-1681.827784000001"/>
    <n v="2828544.695034354"/>
    <e v="#N/A"/>
    <n v="1480"/>
    <n v="15000"/>
    <n v="10455.000000000002"/>
    <n v="19545"/>
    <n v="1"/>
  </r>
  <r>
    <x v="1479"/>
    <n v="3"/>
    <n v="1"/>
    <n v="2"/>
    <s v="Caltran   "/>
    <x v="2"/>
    <x v="10"/>
    <x v="5"/>
    <x v="1"/>
    <n v="15068"/>
    <n v="15020.213204"/>
    <n v="-3.17140934430582E-3"/>
    <n v="-47.786796000000322"/>
    <n v="2283.5778719456466"/>
    <e v="#N/A"/>
    <n v="1481"/>
    <n v="15000"/>
    <n v="10455.000000000002"/>
    <n v="19545"/>
    <n v="1"/>
  </r>
  <r>
    <x v="1480"/>
    <n v="3"/>
    <n v="1"/>
    <n v="2"/>
    <s v="Caltran   "/>
    <x v="2"/>
    <x v="9"/>
    <x v="2"/>
    <x v="1"/>
    <n v="15095"/>
    <n v="7197.9591150000006"/>
    <n v="-0.52315607055316327"/>
    <n v="-7897.0408849999994"/>
    <n v="62363254.739361577"/>
    <e v="#N/A"/>
    <n v="1482"/>
    <n v="15000"/>
    <n v="10455.000000000002"/>
    <n v="19545"/>
    <n v="0"/>
  </r>
  <r>
    <x v="1481"/>
    <n v="3"/>
    <n v="1"/>
    <n v="2"/>
    <s v="Caltran   "/>
    <x v="2"/>
    <x v="10"/>
    <x v="0"/>
    <x v="11"/>
    <n v="15100"/>
    <n v="19893.133086000002"/>
    <n v="0.31742603218543053"/>
    <n v="4793.1330860000016"/>
    <n v="22974124.780107901"/>
    <e v="#N/A"/>
    <n v="1483"/>
    <n v="15000"/>
    <n v="10455.000000000002"/>
    <n v="19545"/>
    <n v="0"/>
  </r>
  <r>
    <x v="1482"/>
    <n v="3"/>
    <n v="1"/>
    <n v="2"/>
    <s v="Caltran   "/>
    <x v="2"/>
    <x v="10"/>
    <x v="1"/>
    <x v="8"/>
    <n v="15100"/>
    <n v="12898.626252999999"/>
    <n v="-0.14578634086092723"/>
    <n v="-2201.3737470000015"/>
    <n v="4846046.3739808267"/>
    <e v="#N/A"/>
    <n v="1484"/>
    <n v="15000"/>
    <n v="10455.000000000002"/>
    <n v="19545"/>
    <n v="1"/>
  </r>
  <r>
    <x v="1483"/>
    <n v="3"/>
    <n v="1"/>
    <n v="2"/>
    <s v="Caltran   "/>
    <x v="2"/>
    <x v="10"/>
    <x v="5"/>
    <x v="1"/>
    <n v="15178"/>
    <n v="16157.634100999998"/>
    <n v="6.4543029450520262E-2"/>
    <n v="979.63410099999783"/>
    <n v="959682.97184207395"/>
    <e v="#N/A"/>
    <n v="1485"/>
    <n v="15000"/>
    <n v="10455.000000000002"/>
    <n v="19545"/>
    <n v="1"/>
  </r>
  <r>
    <x v="1484"/>
    <n v="3"/>
    <n v="1"/>
    <n v="2"/>
    <s v="Caltran   "/>
    <x v="2"/>
    <x v="10"/>
    <x v="1"/>
    <x v="8"/>
    <n v="15200"/>
    <n v="12601.905619000001"/>
    <n v="-0.17092726190789465"/>
    <n v="-2598.094380999999"/>
    <n v="6750094.4125837674"/>
    <e v="#N/A"/>
    <n v="1486"/>
    <n v="15000"/>
    <n v="10455.000000000002"/>
    <n v="19545"/>
    <n v="1"/>
  </r>
  <r>
    <x v="1485"/>
    <n v="3"/>
    <n v="1"/>
    <n v="1"/>
    <s v="Caltran   "/>
    <x v="2"/>
    <x v="10"/>
    <x v="7"/>
    <x v="1"/>
    <n v="15259"/>
    <n v="12946.624694999999"/>
    <n v="-0.15154173307556207"/>
    <n v="-2312.3753050000014"/>
    <n v="5347079.551173849"/>
    <e v="#N/A"/>
    <n v="1487"/>
    <n v="15000"/>
    <n v="10455.000000000002"/>
    <n v="19545"/>
    <n v="1"/>
  </r>
  <r>
    <x v="1486"/>
    <n v="3"/>
    <n v="1"/>
    <n v="1"/>
    <s v="Caltran   "/>
    <x v="2"/>
    <x v="10"/>
    <x v="1"/>
    <x v="1"/>
    <n v="15291"/>
    <n v="14020.675781999998"/>
    <n v="-8.3076595252109198E-2"/>
    <n v="-1270.3242180000016"/>
    <n v="1613723.6188373156"/>
    <e v="#N/A"/>
    <n v="1488"/>
    <n v="15000"/>
    <n v="10455.000000000002"/>
    <n v="19545"/>
    <n v="1"/>
  </r>
  <r>
    <x v="1487"/>
    <n v="3"/>
    <n v="1"/>
    <n v="2"/>
    <s v="Caltran   "/>
    <x v="2"/>
    <x v="10"/>
    <x v="0"/>
    <x v="11"/>
    <n v="15300"/>
    <n v="17163.984894000001"/>
    <n v="0.12182907803921572"/>
    <n v="1863.9848940000011"/>
    <n v="3474439.6850601952"/>
    <e v="#N/A"/>
    <n v="1489"/>
    <n v="15000"/>
    <n v="10455.000000000002"/>
    <n v="19545"/>
    <n v="1"/>
  </r>
  <r>
    <x v="1488"/>
    <n v="3"/>
    <n v="1"/>
    <n v="2"/>
    <s v="Caltran   "/>
    <x v="2"/>
    <x v="10"/>
    <x v="4"/>
    <x v="12"/>
    <n v="15400"/>
    <n v="11566.419098999999"/>
    <n v="-0.24893382474025982"/>
    <n v="-3833.5809010000012"/>
    <n v="14696342.52451198"/>
    <e v="#N/A"/>
    <n v="1490"/>
    <n v="15000"/>
    <n v="10455.000000000002"/>
    <n v="19545"/>
    <n v="1"/>
  </r>
  <r>
    <x v="1489"/>
    <n v="3"/>
    <n v="1"/>
    <n v="2"/>
    <s v="Caltran   "/>
    <x v="2"/>
    <x v="10"/>
    <x v="0"/>
    <x v="6"/>
    <n v="15400"/>
    <n v="10706.850033000001"/>
    <n v="-0.30474999785714285"/>
    <n v="-4693.1499669999994"/>
    <n v="22025656.612752095"/>
    <e v="#N/A"/>
    <n v="1491"/>
    <n v="15000"/>
    <n v="10455.000000000002"/>
    <n v="19545"/>
    <n v="1"/>
  </r>
  <r>
    <x v="1490"/>
    <n v="3"/>
    <n v="1"/>
    <n v="2"/>
    <s v="Caltran   "/>
    <x v="2"/>
    <x v="10"/>
    <x v="7"/>
    <x v="1"/>
    <n v="15590"/>
    <n v="11738.152618"/>
    <n v="-0.24707167299550992"/>
    <n v="-3851.8473819999999"/>
    <n v="14836728.254220253"/>
    <e v="#N/A"/>
    <n v="1492"/>
    <n v="16000"/>
    <n v="11296"/>
    <n v="20704"/>
    <n v="1"/>
  </r>
  <r>
    <x v="1491"/>
    <n v="3"/>
    <n v="1"/>
    <n v="2"/>
    <s v="Caltran   "/>
    <x v="2"/>
    <x v="10"/>
    <x v="0"/>
    <x v="11"/>
    <n v="15700"/>
    <n v="14100.898965"/>
    <n v="-0.10185356910828025"/>
    <n v="-1599.1010349999997"/>
    <n v="2557124.1201380701"/>
    <e v="#N/A"/>
    <n v="1493"/>
    <n v="16000"/>
    <n v="11296"/>
    <n v="20704"/>
    <n v="1"/>
  </r>
  <r>
    <x v="1492"/>
    <n v="3"/>
    <n v="1"/>
    <n v="2"/>
    <s v="Caltran   "/>
    <x v="2"/>
    <x v="10"/>
    <x v="5"/>
    <x v="1"/>
    <n v="15700"/>
    <n v="18683.548720999999"/>
    <n v="0.19003495038216545"/>
    <n v="2983.5487209999992"/>
    <n v="8901562.9705807306"/>
    <e v="#N/A"/>
    <n v="1494"/>
    <n v="16000"/>
    <n v="11296"/>
    <n v="20704"/>
    <n v="1"/>
  </r>
  <r>
    <x v="1493"/>
    <n v="3"/>
    <n v="1"/>
    <n v="2"/>
    <s v="Caltran   "/>
    <x v="2"/>
    <x v="9"/>
    <x v="7"/>
    <x v="1"/>
    <n v="15712"/>
    <n v="7533.450836"/>
    <n v="-0.52052884190427706"/>
    <n v="-8178.549164"/>
    <n v="66888666.427965097"/>
    <e v="#N/A"/>
    <n v="1495"/>
    <n v="16000"/>
    <n v="11296"/>
    <n v="20704"/>
    <n v="0"/>
  </r>
  <r>
    <x v="1494"/>
    <n v="3"/>
    <n v="1"/>
    <n v="2"/>
    <s v="Caltran   "/>
    <x v="2"/>
    <x v="6"/>
    <x v="1"/>
    <x v="1"/>
    <n v="15906"/>
    <n v="22091.275023000002"/>
    <n v="0.38886426650320649"/>
    <n v="6185.275023000002"/>
    <n v="38257627.110147677"/>
    <e v="#N/A"/>
    <n v="1496"/>
    <n v="16000"/>
    <n v="11296"/>
    <n v="20704"/>
    <n v="0"/>
  </r>
  <r>
    <x v="1495"/>
    <n v="3"/>
    <n v="1"/>
    <n v="2"/>
    <s v="Caltran   "/>
    <x v="2"/>
    <x v="10"/>
    <x v="5"/>
    <x v="1"/>
    <n v="16057"/>
    <n v="14996.300856999998"/>
    <n v="-6.6058363517469076E-2"/>
    <n v="-1060.6991430000016"/>
    <n v="1125082.671960938"/>
    <e v="#N/A"/>
    <n v="1497"/>
    <n v="16000"/>
    <n v="11296"/>
    <n v="20704"/>
    <n v="1"/>
  </r>
  <r>
    <x v="1496"/>
    <n v="3"/>
    <n v="1"/>
    <n v="1"/>
    <s v="Caltran   "/>
    <x v="2"/>
    <x v="10"/>
    <x v="7"/>
    <x v="1"/>
    <n v="16072"/>
    <n v="16223.545776999999"/>
    <n v="9.4291797536087962E-3"/>
    <n v="151.54577699999936"/>
    <n v="22966.122526533534"/>
    <e v="#N/A"/>
    <n v="1498"/>
    <n v="16000"/>
    <n v="11296"/>
    <n v="20704"/>
    <n v="1"/>
  </r>
  <r>
    <x v="1497"/>
    <n v="3"/>
    <n v="1"/>
    <n v="2"/>
    <s v="Caltran   "/>
    <x v="2"/>
    <x v="6"/>
    <x v="1"/>
    <x v="1"/>
    <n v="16089"/>
    <n v="20307.334917"/>
    <n v="0.26218751426440434"/>
    <n v="4218.3349170000001"/>
    <n v="17794349.471981399"/>
    <e v="#N/A"/>
    <n v="1499"/>
    <n v="16000"/>
    <n v="11296"/>
    <n v="20704"/>
    <n v="1"/>
  </r>
  <r>
    <x v="1498"/>
    <n v="3"/>
    <n v="1"/>
    <n v="2"/>
    <s v="Caltran   "/>
    <x v="2"/>
    <x v="10"/>
    <x v="1"/>
    <x v="8"/>
    <n v="16100"/>
    <n v="11036.063622"/>
    <n v="-0.31453020981366464"/>
    <n v="-5063.9363780000003"/>
    <n v="25643451.640431762"/>
    <e v="#N/A"/>
    <n v="1500"/>
    <n v="16000"/>
    <n v="11296"/>
    <n v="20704"/>
    <n v="0"/>
  </r>
  <r>
    <x v="1499"/>
    <n v="3"/>
    <n v="1"/>
    <n v="2"/>
    <s v="Caltran   "/>
    <x v="2"/>
    <x v="10"/>
    <x v="5"/>
    <x v="1"/>
    <n v="16131"/>
    <n v="19312.583267000002"/>
    <n v="0.19723409999380093"/>
    <n v="3181.5832670000018"/>
    <n v="10122472.084854405"/>
    <e v="#N/A"/>
    <n v="1501"/>
    <n v="16000"/>
    <n v="11296"/>
    <n v="20704"/>
    <n v="1"/>
  </r>
  <r>
    <x v="1500"/>
    <n v="3"/>
    <n v="1"/>
    <n v="2"/>
    <s v="Caltran   "/>
    <x v="2"/>
    <x v="10"/>
    <x v="5"/>
    <x v="1"/>
    <n v="16143"/>
    <n v="13450.27527"/>
    <n v="-0.16680448057981789"/>
    <n v="-2692.7247299999999"/>
    <n v="7250766.4715535725"/>
    <e v="#N/A"/>
    <n v="1502"/>
    <n v="16000"/>
    <n v="11296"/>
    <n v="20704"/>
    <n v="1"/>
  </r>
  <r>
    <x v="1501"/>
    <n v="3"/>
    <n v="1"/>
    <n v="2"/>
    <s v="Caltran   "/>
    <x v="2"/>
    <x v="10"/>
    <x v="3"/>
    <x v="2"/>
    <n v="16200"/>
    <n v="11163.792396000001"/>
    <n v="-0.31087701259259259"/>
    <n v="-5036.2076039999993"/>
    <n v="25363387.030587412"/>
    <e v="#N/A"/>
    <n v="1503"/>
    <n v="16000"/>
    <n v="11296"/>
    <n v="20704"/>
    <n v="0"/>
  </r>
  <r>
    <x v="1502"/>
    <n v="3"/>
    <n v="1"/>
    <n v="2"/>
    <s v="Caltran   "/>
    <x v="2"/>
    <x v="10"/>
    <x v="5"/>
    <x v="1"/>
    <n v="16200"/>
    <n v="14988.307151999998"/>
    <n v="-7.4795854814814988E-2"/>
    <n v="-1211.6928480000024"/>
    <n v="1468199.557894357"/>
    <e v="#N/A"/>
    <n v="1504"/>
    <n v="16000"/>
    <n v="11296"/>
    <n v="20704"/>
    <n v="1"/>
  </r>
  <r>
    <x v="1503"/>
    <n v="3"/>
    <n v="1"/>
    <n v="2"/>
    <s v="Caltran   "/>
    <x v="2"/>
    <x v="10"/>
    <x v="1"/>
    <x v="8"/>
    <n v="16300"/>
    <n v="16922.602661999998"/>
    <n v="3.819648233128814E-2"/>
    <n v="622.60266199999751"/>
    <n v="387634.07472948317"/>
    <e v="#N/A"/>
    <n v="1505"/>
    <n v="16000"/>
    <n v="11296"/>
    <n v="20704"/>
    <n v="1"/>
  </r>
  <r>
    <x v="1504"/>
    <n v="3"/>
    <n v="1"/>
    <n v="2"/>
    <s v="Caltran   "/>
    <x v="2"/>
    <x v="10"/>
    <x v="1"/>
    <x v="8"/>
    <n v="16300"/>
    <n v="15035.461386999999"/>
    <n v="-7.7579056012269998E-2"/>
    <n v="-1264.5386130000006"/>
    <n v="1599057.9037679653"/>
    <e v="#N/A"/>
    <n v="1506"/>
    <n v="16000"/>
    <n v="11296"/>
    <n v="20704"/>
    <n v="1"/>
  </r>
  <r>
    <x v="1505"/>
    <n v="3"/>
    <n v="1"/>
    <n v="2"/>
    <s v="Caltran   "/>
    <x v="2"/>
    <x v="9"/>
    <x v="5"/>
    <x v="1"/>
    <n v="16325"/>
    <n v="6540.8631289999994"/>
    <n v="-0.59933457096477794"/>
    <n v="-9784.1368710000006"/>
    <n v="95729334.310461685"/>
    <e v="#N/A"/>
    <n v="1507"/>
    <n v="16000"/>
    <n v="11296"/>
    <n v="20704"/>
    <n v="0"/>
  </r>
  <r>
    <x v="1506"/>
    <n v="3"/>
    <n v="1"/>
    <n v="2"/>
    <s v="Caltran   "/>
    <x v="2"/>
    <x v="10"/>
    <x v="1"/>
    <x v="8"/>
    <n v="16400"/>
    <n v="14195.268784"/>
    <n v="-0.13443483024390246"/>
    <n v="-2204.7312160000001"/>
    <n v="4860839.7348048389"/>
    <e v="#N/A"/>
    <n v="1508"/>
    <n v="16000"/>
    <n v="11296"/>
    <n v="20704"/>
    <n v="1"/>
  </r>
  <r>
    <x v="1507"/>
    <n v="3"/>
    <n v="1"/>
    <n v="2"/>
    <s v="Caltran   "/>
    <x v="2"/>
    <x v="10"/>
    <x v="1"/>
    <x v="1"/>
    <n v="16554"/>
    <n v="18186.606140999997"/>
    <n v="9.8623060347951874E-2"/>
    <n v="1632.6061409999966"/>
    <n v="2665402.8116309005"/>
    <e v="#N/A"/>
    <n v="1509"/>
    <n v="17000"/>
    <n v="12070"/>
    <n v="21930"/>
    <n v="1"/>
  </r>
  <r>
    <x v="1508"/>
    <n v="3"/>
    <n v="1"/>
    <n v="2"/>
    <s v="Caltran   "/>
    <x v="2"/>
    <x v="10"/>
    <x v="1"/>
    <x v="8"/>
    <n v="16600"/>
    <n v="18010.702315999999"/>
    <n v="8.4982067228915659E-2"/>
    <n v="1410.702315999999"/>
    <n v="1990081.0243677609"/>
    <e v="#N/A"/>
    <n v="1510"/>
    <n v="17000"/>
    <n v="12070"/>
    <n v="21930"/>
    <n v="1"/>
  </r>
  <r>
    <x v="1509"/>
    <n v="3"/>
    <n v="1"/>
    <n v="1"/>
    <s v="Caltran   "/>
    <x v="2"/>
    <x v="9"/>
    <x v="4"/>
    <x v="14"/>
    <n v="16600"/>
    <n v="3496.1044900000002"/>
    <n v="-0.7893912957831325"/>
    <n v="-13103.89551"/>
    <n v="171712077.53699815"/>
    <e v="#N/A"/>
    <n v="1511"/>
    <n v="17000"/>
    <n v="12070"/>
    <n v="21930"/>
    <n v="0"/>
  </r>
  <r>
    <x v="1510"/>
    <n v="3"/>
    <n v="1"/>
    <n v="2"/>
    <s v="Caltran   "/>
    <x v="2"/>
    <x v="10"/>
    <x v="1"/>
    <x v="1"/>
    <n v="16732"/>
    <n v="12263.712667"/>
    <n v="-0.26705040240258193"/>
    <n v="-4468.2873330000002"/>
    <n v="19965591.690248255"/>
    <e v="#N/A"/>
    <n v="1512"/>
    <n v="17000"/>
    <n v="12070"/>
    <n v="21930"/>
    <n v="1"/>
  </r>
  <r>
    <x v="1511"/>
    <n v="3"/>
    <n v="1"/>
    <n v="2"/>
    <s v="Caltran   "/>
    <x v="2"/>
    <x v="10"/>
    <x v="5"/>
    <x v="1"/>
    <n v="16767"/>
    <n v="19895.893792000003"/>
    <n v="0.18661023391185072"/>
    <n v="3128.8937920000026"/>
    <n v="9789976.3616161551"/>
    <e v="#N/A"/>
    <n v="1513"/>
    <n v="17000"/>
    <n v="12070"/>
    <n v="21930"/>
    <n v="1"/>
  </r>
  <r>
    <x v="1512"/>
    <n v="3"/>
    <n v="1"/>
    <n v="2"/>
    <s v="Caltran   "/>
    <x v="2"/>
    <x v="10"/>
    <x v="1"/>
    <x v="1"/>
    <n v="16781"/>
    <n v="18033.608015999998"/>
    <n v="7.4644420237172993E-2"/>
    <n v="1252.6080159999983"/>
    <n v="1569026.841747452"/>
    <e v="#N/A"/>
    <n v="1514"/>
    <n v="17000"/>
    <n v="12070"/>
    <n v="21930"/>
    <n v="1"/>
  </r>
  <r>
    <x v="1513"/>
    <n v="3"/>
    <n v="1"/>
    <n v="2"/>
    <s v="Caltran   "/>
    <x v="2"/>
    <x v="9"/>
    <x v="1"/>
    <x v="8"/>
    <n v="16800"/>
    <n v="4806.8003840000001"/>
    <n v="-0.71388092952380955"/>
    <n v="-11993.199616"/>
    <n v="143836837.02922255"/>
    <e v="#N/A"/>
    <n v="1515"/>
    <n v="17000"/>
    <n v="12070"/>
    <n v="21930"/>
    <n v="0"/>
  </r>
  <r>
    <x v="1514"/>
    <n v="3"/>
    <n v="1"/>
    <n v="2"/>
    <s v="Caltran   "/>
    <x v="2"/>
    <x v="9"/>
    <x v="1"/>
    <x v="1"/>
    <n v="16800"/>
    <n v="3691.7557079999997"/>
    <n v="-0.78025263642857146"/>
    <n v="-13108.244291999999"/>
    <n v="171826068.41875055"/>
    <e v="#N/A"/>
    <n v="1516"/>
    <n v="17000"/>
    <n v="12070"/>
    <n v="21930"/>
    <n v="0"/>
  </r>
  <r>
    <x v="1515"/>
    <n v="3"/>
    <n v="1"/>
    <n v="2"/>
    <s v="Caltran   "/>
    <x v="2"/>
    <x v="10"/>
    <x v="5"/>
    <x v="1"/>
    <n v="16858"/>
    <n v="19152.547181000002"/>
    <n v="0.13611028479060394"/>
    <n v="2294.5471810000017"/>
    <n v="5264946.7658350552"/>
    <e v="#N/A"/>
    <n v="1517"/>
    <n v="17000"/>
    <n v="12070"/>
    <n v="21930"/>
    <n v="1"/>
  </r>
  <r>
    <x v="1516"/>
    <n v="3"/>
    <n v="1"/>
    <n v="2"/>
    <s v="Caltran   "/>
    <x v="2"/>
    <x v="10"/>
    <x v="1"/>
    <x v="1"/>
    <n v="16858"/>
    <n v="19402.748640999998"/>
    <n v="0.15095198961917178"/>
    <n v="2544.7486409999983"/>
    <n v="6475745.6458713384"/>
    <e v="#N/A"/>
    <n v="1518"/>
    <n v="17000"/>
    <n v="12070"/>
    <n v="21930"/>
    <n v="1"/>
  </r>
  <r>
    <x v="1517"/>
    <n v="3"/>
    <n v="1"/>
    <n v="2"/>
    <s v="Caltran   "/>
    <x v="2"/>
    <x v="10"/>
    <x v="0"/>
    <x v="11"/>
    <n v="16900"/>
    <n v="14516.066161000001"/>
    <n v="-0.14106117390532535"/>
    <n v="-2383.9338389999994"/>
    <n v="5683140.5487292744"/>
    <e v="#N/A"/>
    <n v="1519"/>
    <n v="17000"/>
    <n v="12070"/>
    <n v="21930"/>
    <n v="1"/>
  </r>
  <r>
    <x v="1518"/>
    <n v="3"/>
    <n v="1"/>
    <n v="2"/>
    <s v="Caltran   "/>
    <x v="2"/>
    <x v="9"/>
    <x v="5"/>
    <x v="1"/>
    <n v="16938"/>
    <n v="5015.8509940000004"/>
    <n v="-0.70386993777305462"/>
    <n v="-11922.149006"/>
    <n v="142137636.92126679"/>
    <e v="#N/A"/>
    <n v="1520"/>
    <n v="17000"/>
    <n v="12070"/>
    <n v="21930"/>
    <n v="0"/>
  </r>
  <r>
    <x v="1519"/>
    <n v="3"/>
    <n v="1"/>
    <n v="2"/>
    <s v="Caltran   "/>
    <x v="2"/>
    <x v="9"/>
    <x v="5"/>
    <x v="1"/>
    <n v="16999"/>
    <n v="9871.1543459999994"/>
    <n v="-0.41930970374727927"/>
    <n v="-7127.8456540000006"/>
    <n v="50806183.667246699"/>
    <e v="#N/A"/>
    <n v="1521"/>
    <n v="17000"/>
    <n v="12070"/>
    <n v="21930"/>
    <n v="0"/>
  </r>
  <r>
    <x v="1520"/>
    <n v="3"/>
    <n v="1"/>
    <n v="2"/>
    <s v="Caltran   "/>
    <x v="2"/>
    <x v="10"/>
    <x v="2"/>
    <x v="16"/>
    <n v="17000"/>
    <n v="15497.096266999997"/>
    <n v="-8.8406101941176596E-2"/>
    <n v="-1502.9037330000028"/>
    <n v="2258719.6306653437"/>
    <e v="#N/A"/>
    <n v="1522"/>
    <n v="17000"/>
    <n v="12070"/>
    <n v="21930"/>
    <n v="1"/>
  </r>
  <r>
    <x v="1521"/>
    <n v="3"/>
    <n v="1"/>
    <n v="2"/>
    <s v="Caltran   "/>
    <x v="2"/>
    <x v="10"/>
    <x v="1"/>
    <x v="1"/>
    <n v="17063"/>
    <n v="14147.843818000001"/>
    <n v="-0.17084663787141763"/>
    <n v="-2915.1561819999988"/>
    <n v="8498135.5654528104"/>
    <e v="#N/A"/>
    <n v="1523"/>
    <n v="17000"/>
    <n v="12070"/>
    <n v="21930"/>
    <n v="1"/>
  </r>
  <r>
    <x v="1522"/>
    <n v="3"/>
    <n v="1"/>
    <n v="2"/>
    <s v="Caltran   "/>
    <x v="2"/>
    <x v="10"/>
    <x v="0"/>
    <x v="11"/>
    <n v="17100"/>
    <n v="17024.237829999998"/>
    <n v="-4.4305362573100471E-3"/>
    <n v="-75.762170000001788"/>
    <n v="5739.9064031091712"/>
    <e v="#N/A"/>
    <n v="1524"/>
    <n v="17000"/>
    <n v="12070"/>
    <n v="21930"/>
    <n v="1"/>
  </r>
  <r>
    <x v="1523"/>
    <n v="3"/>
    <n v="1"/>
    <n v="2"/>
    <s v="Caltran   "/>
    <x v="2"/>
    <x v="10"/>
    <x v="1"/>
    <x v="8"/>
    <n v="17100"/>
    <n v="14946.584953"/>
    <n v="-0.12593070450292398"/>
    <n v="-2153.4150470000004"/>
    <n v="4637196.3646460138"/>
    <e v="#N/A"/>
    <n v="1525"/>
    <n v="17000"/>
    <n v="12070"/>
    <n v="21930"/>
    <n v="1"/>
  </r>
  <r>
    <x v="1524"/>
    <n v="3"/>
    <n v="1"/>
    <n v="2"/>
    <s v="Caltran   "/>
    <x v="2"/>
    <x v="10"/>
    <x v="1"/>
    <x v="8"/>
    <n v="17200"/>
    <n v="14006.715232"/>
    <n v="-0.18565609116279069"/>
    <n v="-3193.2847679999995"/>
    <n v="10197067.609540811"/>
    <e v="#N/A"/>
    <n v="1526"/>
    <n v="17000"/>
    <n v="12070"/>
    <n v="21930"/>
    <n v="1"/>
  </r>
  <r>
    <x v="1525"/>
    <n v="3"/>
    <n v="1"/>
    <n v="2"/>
    <s v="Caltran   "/>
    <x v="2"/>
    <x v="10"/>
    <x v="1"/>
    <x v="8"/>
    <n v="17200"/>
    <n v="13922.713856999999"/>
    <n v="-0.19053989203488375"/>
    <n v="-3277.2861430000012"/>
    <n v="10740604.463099824"/>
    <e v="#N/A"/>
    <n v="1527"/>
    <n v="17000"/>
    <n v="12070"/>
    <n v="21930"/>
    <n v="1"/>
  </r>
  <r>
    <x v="1526"/>
    <n v="3"/>
    <n v="1"/>
    <n v="2"/>
    <s v="Caltran   "/>
    <x v="2"/>
    <x v="10"/>
    <x v="5"/>
    <x v="1"/>
    <n v="17224"/>
    <n v="12285.660302"/>
    <n v="-0.28671270889456568"/>
    <n v="-4938.3396979999998"/>
    <n v="24387198.972842731"/>
    <e v="#N/A"/>
    <n v="1528"/>
    <n v="17000"/>
    <n v="12070"/>
    <n v="21930"/>
    <n v="1"/>
  </r>
  <r>
    <x v="1527"/>
    <n v="3"/>
    <n v="1"/>
    <n v="2"/>
    <s v="Caltran   "/>
    <x v="2"/>
    <x v="10"/>
    <x v="5"/>
    <x v="1"/>
    <n v="17255"/>
    <n v="15808.619880999999"/>
    <n v="-8.3823826079397312E-2"/>
    <n v="-1446.3801190000013"/>
    <n v="2092015.4486384578"/>
    <e v="#N/A"/>
    <n v="1529"/>
    <n v="17000"/>
    <n v="12070"/>
    <n v="21930"/>
    <n v="1"/>
  </r>
  <r>
    <x v="1528"/>
    <n v="3"/>
    <n v="1"/>
    <n v="2"/>
    <s v="Caltran   "/>
    <x v="2"/>
    <x v="10"/>
    <x v="5"/>
    <x v="1"/>
    <n v="17264"/>
    <n v="16481.387632999998"/>
    <n v="-4.5332041647358712E-2"/>
    <n v="-782.61236700000154"/>
    <n v="612482.11698134511"/>
    <e v="#N/A"/>
    <n v="1530"/>
    <n v="17000"/>
    <n v="12070"/>
    <n v="21930"/>
    <n v="1"/>
  </r>
  <r>
    <x v="1529"/>
    <n v="3"/>
    <n v="1"/>
    <n v="2"/>
    <s v="Caltran   "/>
    <x v="2"/>
    <x v="10"/>
    <x v="0"/>
    <x v="11"/>
    <n v="17300"/>
    <n v="13557.576438"/>
    <n v="-0.21632506138728325"/>
    <n v="-3742.4235619999999"/>
    <n v="14005734.117412768"/>
    <e v="#N/A"/>
    <n v="1531"/>
    <n v="17000"/>
    <n v="12070"/>
    <n v="21930"/>
    <n v="1"/>
  </r>
  <r>
    <x v="1530"/>
    <n v="3"/>
    <n v="1"/>
    <n v="2"/>
    <s v="Caltran   "/>
    <x v="2"/>
    <x v="10"/>
    <x v="0"/>
    <x v="7"/>
    <n v="17300"/>
    <n v="12222.269944"/>
    <n v="-0.29351040786127169"/>
    <n v="-5077.7300560000003"/>
    <n v="25783342.521605767"/>
    <e v="#N/A"/>
    <n v="1532"/>
    <n v="17000"/>
    <n v="12070"/>
    <n v="21930"/>
    <n v="1"/>
  </r>
  <r>
    <x v="1531"/>
    <n v="3"/>
    <n v="1"/>
    <n v="2"/>
    <s v="Caltran   "/>
    <x v="2"/>
    <x v="10"/>
    <x v="1"/>
    <x v="1"/>
    <n v="17342"/>
    <n v="18530.253538999998"/>
    <n v="6.8518829373774404E-2"/>
    <n v="1188.2535389999975"/>
    <n v="1411946.4729460187"/>
    <e v="#N/A"/>
    <n v="1533"/>
    <n v="17000"/>
    <n v="12070"/>
    <n v="21930"/>
    <n v="1"/>
  </r>
  <r>
    <x v="1532"/>
    <n v="3"/>
    <n v="1"/>
    <n v="2"/>
    <s v="Caltran   "/>
    <x v="2"/>
    <x v="6"/>
    <x v="3"/>
    <x v="4"/>
    <n v="17400"/>
    <n v="20388.380538999998"/>
    <n v="0.17174600798850559"/>
    <n v="2988.380538999998"/>
    <n v="8930418.2458739188"/>
    <e v="#N/A"/>
    <n v="1534"/>
    <n v="17000"/>
    <n v="12070"/>
    <n v="21930"/>
    <n v="1"/>
  </r>
  <r>
    <x v="1533"/>
    <n v="3"/>
    <n v="1"/>
    <n v="2"/>
    <s v="Caltran   "/>
    <x v="2"/>
    <x v="9"/>
    <x v="1"/>
    <x v="8"/>
    <n v="17400"/>
    <n v="8286.1888820000004"/>
    <n v="-0.52378224816091956"/>
    <n v="-9113.8111179999996"/>
    <n v="83061553.094580397"/>
    <e v="#N/A"/>
    <n v="1535"/>
    <n v="17000"/>
    <n v="12070"/>
    <n v="21930"/>
    <n v="0"/>
  </r>
  <r>
    <x v="1534"/>
    <n v="3"/>
    <n v="1"/>
    <n v="2"/>
    <s v="Caltran   "/>
    <x v="2"/>
    <x v="10"/>
    <x v="5"/>
    <x v="1"/>
    <n v="17484"/>
    <n v="14329.934723999999"/>
    <n v="-0.18039723610157865"/>
    <n v="-3154.0652760000012"/>
    <n v="9948127.7652689628"/>
    <e v="#N/A"/>
    <n v="1536"/>
    <n v="17000"/>
    <n v="12070"/>
    <n v="21930"/>
    <n v="1"/>
  </r>
  <r>
    <x v="1535"/>
    <n v="3"/>
    <n v="1"/>
    <n v="2"/>
    <s v="Caltran   "/>
    <x v="2"/>
    <x v="10"/>
    <x v="1"/>
    <x v="8"/>
    <n v="17500"/>
    <n v="15034.530899000001"/>
    <n v="-0.14088394862857134"/>
    <n v="-2465.4691009999988"/>
    <n v="6078537.8879857417"/>
    <e v="#N/A"/>
    <n v="1537"/>
    <n v="18000"/>
    <n v="12852"/>
    <n v="23148"/>
    <n v="1"/>
  </r>
  <r>
    <x v="1536"/>
    <n v="3"/>
    <n v="1"/>
    <n v="2"/>
    <s v="Caltran   "/>
    <x v="2"/>
    <x v="10"/>
    <x v="5"/>
    <x v="1"/>
    <n v="17552"/>
    <n v="16090.156875999999"/>
    <n v="-8.3286413172288132E-2"/>
    <n v="-1461.8431240000009"/>
    <n v="2136985.3191860821"/>
    <e v="#N/A"/>
    <n v="1538"/>
    <n v="18000"/>
    <n v="12852"/>
    <n v="23148"/>
    <n v="1"/>
  </r>
  <r>
    <x v="1537"/>
    <n v="3"/>
    <n v="1"/>
    <n v="2"/>
    <s v="Caltran   "/>
    <x v="2"/>
    <x v="10"/>
    <x v="1"/>
    <x v="8"/>
    <n v="17600"/>
    <n v="19051.363540999999"/>
    <n v="8.2463837556818076E-2"/>
    <n v="1451.3635409999988"/>
    <n v="2106456.1281440551"/>
    <e v="#N/A"/>
    <n v="1539"/>
    <n v="18000"/>
    <n v="12852"/>
    <n v="23148"/>
    <n v="1"/>
  </r>
  <r>
    <x v="1538"/>
    <n v="3"/>
    <n v="1"/>
    <n v="2"/>
    <s v="Caltran   "/>
    <x v="2"/>
    <x v="10"/>
    <x v="4"/>
    <x v="5"/>
    <n v="17600"/>
    <n v="16648.276484999999"/>
    <n v="-5.4075199715909128E-2"/>
    <n v="-951.7235150000015"/>
    <n v="905777.6490039581"/>
    <e v="#N/A"/>
    <n v="1540"/>
    <n v="18000"/>
    <n v="12852"/>
    <n v="23148"/>
    <n v="1"/>
  </r>
  <r>
    <x v="1539"/>
    <n v="3"/>
    <n v="1"/>
    <n v="2"/>
    <s v="Caltran   "/>
    <x v="2"/>
    <x v="9"/>
    <x v="5"/>
    <x v="1"/>
    <n v="17608"/>
    <n v="8962.7011189999994"/>
    <n v="-0.49098698778964112"/>
    <n v="-8645.2988810000006"/>
    <n v="74741192.741819859"/>
    <e v="#N/A"/>
    <n v="1541"/>
    <n v="18000"/>
    <n v="12852"/>
    <n v="23148"/>
    <n v="0"/>
  </r>
  <r>
    <x v="1540"/>
    <n v="3"/>
    <n v="1"/>
    <n v="2"/>
    <s v="Caltran   "/>
    <x v="2"/>
    <x v="10"/>
    <x v="1"/>
    <x v="1"/>
    <n v="17824"/>
    <n v="16075.449966"/>
    <n v="-9.8100877131956921E-2"/>
    <n v="-1748.5500339999999"/>
    <n v="3057427.2214014009"/>
    <e v="#N/A"/>
    <n v="1542"/>
    <n v="18000"/>
    <n v="12852"/>
    <n v="23148"/>
    <n v="1"/>
  </r>
  <r>
    <x v="1541"/>
    <n v="3"/>
    <n v="1"/>
    <n v="2"/>
    <s v="Caltran   "/>
    <x v="2"/>
    <x v="10"/>
    <x v="3"/>
    <x v="2"/>
    <n v="17900"/>
    <n v="15789.401001"/>
    <n v="-0.11791055860335198"/>
    <n v="-2110.5989989999998"/>
    <n v="4454628.134579801"/>
    <e v="#N/A"/>
    <n v="1543"/>
    <n v="18000"/>
    <n v="12852"/>
    <n v="23148"/>
    <n v="1"/>
  </r>
  <r>
    <x v="1542"/>
    <n v="3"/>
    <n v="1"/>
    <n v="2"/>
    <s v="Caltran   "/>
    <x v="2"/>
    <x v="10"/>
    <x v="1"/>
    <x v="8"/>
    <n v="17900"/>
    <n v="11968.574387000001"/>
    <n v="-0.33136455938547482"/>
    <n v="-5931.4256129999994"/>
    <n v="35181809.802552417"/>
    <e v="#N/A"/>
    <n v="1544"/>
    <n v="18000"/>
    <n v="12852"/>
    <n v="23148"/>
    <n v="0"/>
  </r>
  <r>
    <x v="1543"/>
    <n v="3"/>
    <n v="1"/>
    <n v="1"/>
    <s v="Caltran   "/>
    <x v="2"/>
    <x v="10"/>
    <x v="1"/>
    <x v="15"/>
    <n v="18000"/>
    <n v="18916.694090999998"/>
    <n v="5.0927449499999833E-2"/>
    <n v="916.69409099999757"/>
    <n v="840328.05647431186"/>
    <e v="#N/A"/>
    <n v="1545"/>
    <n v="18000"/>
    <n v="12852"/>
    <n v="23148"/>
    <n v="1"/>
  </r>
  <r>
    <x v="1544"/>
    <n v="3"/>
    <n v="1"/>
    <n v="2"/>
    <s v="Caltran   "/>
    <x v="2"/>
    <x v="5"/>
    <x v="5"/>
    <x v="1"/>
    <n v="18048"/>
    <n v="39867.526368999999"/>
    <n v="1.2089719840979609"/>
    <n v="21819.526368999999"/>
    <n v="476091730.96748626"/>
    <e v="#N/A"/>
    <n v="1546"/>
    <n v="18000"/>
    <n v="12852"/>
    <n v="23148"/>
    <n v="0"/>
  </r>
  <r>
    <x v="1545"/>
    <n v="3"/>
    <n v="1"/>
    <n v="2"/>
    <s v="Caltran   "/>
    <x v="2"/>
    <x v="10"/>
    <x v="0"/>
    <x v="7"/>
    <n v="18100"/>
    <n v="13554.949936000001"/>
    <n v="-0.25110773834254141"/>
    <n v="-4545.0500639999991"/>
    <n v="20657480.084266394"/>
    <e v="#N/A"/>
    <n v="1547"/>
    <n v="18000"/>
    <n v="12852"/>
    <n v="23148"/>
    <n v="1"/>
  </r>
  <r>
    <x v="1546"/>
    <n v="3"/>
    <n v="1"/>
    <n v="2"/>
    <s v="Caltran   "/>
    <x v="2"/>
    <x v="10"/>
    <x v="3"/>
    <x v="2"/>
    <n v="18100"/>
    <n v="14876.315266999998"/>
    <n v="-0.17810412889502769"/>
    <n v="-3223.6847330000019"/>
    <n v="10392143.257777294"/>
    <e v="#N/A"/>
    <n v="1548"/>
    <n v="18000"/>
    <n v="12852"/>
    <n v="23148"/>
    <n v="1"/>
  </r>
  <r>
    <x v="1547"/>
    <n v="3"/>
    <n v="1"/>
    <n v="2"/>
    <s v="Caltran   "/>
    <x v="2"/>
    <x v="6"/>
    <x v="5"/>
    <x v="1"/>
    <n v="18256"/>
    <n v="21251.021194000001"/>
    <n v="0.16405681386941273"/>
    <n v="2995.0211940000008"/>
    <n v="8970151.9525091909"/>
    <e v="#N/A"/>
    <n v="1549"/>
    <n v="18000"/>
    <n v="12852"/>
    <n v="23148"/>
    <n v="1"/>
  </r>
  <r>
    <x v="1548"/>
    <n v="3"/>
    <n v="1"/>
    <n v="2"/>
    <s v="Caltran   "/>
    <x v="2"/>
    <x v="10"/>
    <x v="1"/>
    <x v="1"/>
    <n v="18431"/>
    <n v="16592.353523999998"/>
    <n v="-9.9758367749986476E-2"/>
    <n v="-1838.6464760000017"/>
    <n v="3380620.8637072248"/>
    <e v="#N/A"/>
    <n v="1550"/>
    <n v="18000"/>
    <n v="12852"/>
    <n v="23148"/>
    <n v="1"/>
  </r>
  <r>
    <x v="1549"/>
    <n v="3"/>
    <n v="1"/>
    <n v="2"/>
    <s v="Caltran   "/>
    <x v="2"/>
    <x v="10"/>
    <x v="0"/>
    <x v="6"/>
    <n v="18500"/>
    <n v="18013.361557"/>
    <n v="-2.6304780702702701E-2"/>
    <n v="-486.63844299999982"/>
    <n v="236816.97420546407"/>
    <e v="#N/A"/>
    <n v="1551"/>
    <n v="19000"/>
    <n v="13680"/>
    <n v="24320"/>
    <n v="1"/>
  </r>
  <r>
    <x v="1550"/>
    <n v="3"/>
    <n v="1"/>
    <n v="2"/>
    <s v="Caltran   "/>
    <x v="2"/>
    <x v="10"/>
    <x v="1"/>
    <x v="1"/>
    <n v="18583"/>
    <n v="12623.480446000001"/>
    <n v="-0.3206973876123338"/>
    <n v="-5959.5195539999986"/>
    <n v="35515873.314508341"/>
    <e v="#N/A"/>
    <n v="1552"/>
    <n v="19000"/>
    <n v="13680"/>
    <n v="24320"/>
    <n v="0"/>
  </r>
  <r>
    <x v="1551"/>
    <n v="3"/>
    <n v="1"/>
    <n v="2"/>
    <s v="Caltran   "/>
    <x v="2"/>
    <x v="6"/>
    <x v="5"/>
    <x v="1"/>
    <n v="18585"/>
    <n v="28623.254272999999"/>
    <n v="0.54012667597524877"/>
    <n v="10038.254272999999"/>
    <n v="100766548.84940273"/>
    <e v="#N/A"/>
    <n v="1553"/>
    <n v="19000"/>
    <n v="13680"/>
    <n v="24320"/>
    <n v="0"/>
  </r>
  <r>
    <x v="1552"/>
    <n v="3"/>
    <n v="1"/>
    <n v="2"/>
    <s v="Caltran   "/>
    <x v="2"/>
    <x v="10"/>
    <x v="1"/>
    <x v="1"/>
    <n v="18591"/>
    <n v="16550.830537000002"/>
    <n v="-0.10973963008982834"/>
    <n v="-2040.1694629999984"/>
    <n v="4162291.4377577016"/>
    <e v="#N/A"/>
    <n v="1554"/>
    <n v="19000"/>
    <n v="13680"/>
    <n v="24320"/>
    <n v="1"/>
  </r>
  <r>
    <x v="1553"/>
    <n v="3"/>
    <n v="1"/>
    <n v="2"/>
    <s v="Caltran   "/>
    <x v="2"/>
    <x v="10"/>
    <x v="5"/>
    <x v="1"/>
    <n v="18621"/>
    <n v="11406.045631000001"/>
    <n v="-0.38746331394661937"/>
    <n v="-7214.9543689999991"/>
    <n v="52055566.546752177"/>
    <e v="#N/A"/>
    <n v="1555"/>
    <n v="19000"/>
    <n v="13680"/>
    <n v="24320"/>
    <n v="0"/>
  </r>
  <r>
    <x v="1554"/>
    <n v="3"/>
    <n v="1"/>
    <n v="2"/>
    <s v="Caltran   "/>
    <x v="2"/>
    <x v="10"/>
    <x v="1"/>
    <x v="1"/>
    <n v="18633"/>
    <n v="14477.498564"/>
    <n v="-0.22301837793162671"/>
    <n v="-4155.5014360000005"/>
    <n v="17268192.184598066"/>
    <e v="#N/A"/>
    <n v="1556"/>
    <n v="19000"/>
    <n v="13680"/>
    <n v="24320"/>
    <n v="1"/>
  </r>
  <r>
    <x v="1555"/>
    <n v="3"/>
    <n v="1"/>
    <n v="2"/>
    <s v="Caltran   "/>
    <x v="2"/>
    <x v="10"/>
    <x v="1"/>
    <x v="1"/>
    <n v="18672"/>
    <n v="11810.047875"/>
    <n v="-0.36749957824550128"/>
    <n v="-6861.9521249999998"/>
    <n v="47086386.965792015"/>
    <e v="#N/A"/>
    <n v="1557"/>
    <n v="19000"/>
    <n v="13680"/>
    <n v="24320"/>
    <n v="0"/>
  </r>
  <r>
    <x v="1556"/>
    <n v="3"/>
    <n v="1"/>
    <n v="2"/>
    <s v="Caltran   "/>
    <x v="2"/>
    <x v="10"/>
    <x v="0"/>
    <x v="7"/>
    <n v="18700"/>
    <n v="14908.732505999998"/>
    <n v="-0.20274157721925146"/>
    <n v="-3791.2674940000015"/>
    <n v="14373709.211061051"/>
    <e v="#N/A"/>
    <n v="1558"/>
    <n v="19000"/>
    <n v="13680"/>
    <n v="24320"/>
    <n v="1"/>
  </r>
  <r>
    <x v="1557"/>
    <n v="3"/>
    <n v="1"/>
    <n v="2"/>
    <s v="Caltran   "/>
    <x v="2"/>
    <x v="6"/>
    <x v="0"/>
    <x v="10"/>
    <n v="18800"/>
    <n v="20769.738235000001"/>
    <n v="0.1047733103723405"/>
    <n v="1969.7382350000007"/>
    <n v="3879868.7144209179"/>
    <e v="#N/A"/>
    <n v="1559"/>
    <n v="19000"/>
    <n v="13680"/>
    <n v="24320"/>
    <n v="1"/>
  </r>
  <r>
    <x v="1558"/>
    <n v="3"/>
    <n v="1"/>
    <n v="2"/>
    <s v="Caltran   "/>
    <x v="2"/>
    <x v="10"/>
    <x v="0"/>
    <x v="11"/>
    <n v="18900"/>
    <n v="17023.283004999998"/>
    <n v="-9.9297195502645597E-2"/>
    <n v="-1876.7169950000025"/>
    <n v="3522066.6793218395"/>
    <e v="#N/A"/>
    <n v="1560"/>
    <n v="19000"/>
    <n v="13680"/>
    <n v="24320"/>
    <n v="1"/>
  </r>
  <r>
    <x v="1559"/>
    <n v="3"/>
    <n v="1"/>
    <n v="2"/>
    <s v="Caltran   "/>
    <x v="2"/>
    <x v="10"/>
    <x v="5"/>
    <x v="1"/>
    <n v="18977"/>
    <n v="14332.361710000001"/>
    <n v="-0.24475092427675604"/>
    <n v="-4644.638289999999"/>
    <n v="21572664.844934113"/>
    <e v="#N/A"/>
    <n v="1561"/>
    <n v="19000"/>
    <n v="13680"/>
    <n v="24320"/>
    <n v="1"/>
  </r>
  <r>
    <x v="1560"/>
    <n v="3"/>
    <n v="1"/>
    <n v="2"/>
    <s v="Caltran   "/>
    <x v="2"/>
    <x v="9"/>
    <x v="5"/>
    <x v="1"/>
    <n v="18999"/>
    <n v="5261.3097689999995"/>
    <n v="-0.7230743844939207"/>
    <n v="-13737.690231"/>
    <n v="188724132.88291284"/>
    <e v="#N/A"/>
    <n v="1562"/>
    <n v="19000"/>
    <n v="13680"/>
    <n v="24320"/>
    <n v="0"/>
  </r>
  <r>
    <x v="1561"/>
    <n v="3"/>
    <n v="1"/>
    <n v="2"/>
    <s v="Caltran   "/>
    <x v="2"/>
    <x v="10"/>
    <x v="0"/>
    <x v="7"/>
    <n v="19000"/>
    <n v="14301.513632999999"/>
    <n v="-0.24728875615789481"/>
    <n v="-4698.4863670000013"/>
    <n v="22075774.140884873"/>
    <e v="#N/A"/>
    <n v="1563"/>
    <n v="19000"/>
    <n v="13680"/>
    <n v="24320"/>
    <n v="1"/>
  </r>
  <r>
    <x v="1562"/>
    <n v="3"/>
    <n v="1"/>
    <n v="2"/>
    <s v="Caltran   "/>
    <x v="2"/>
    <x v="10"/>
    <x v="0"/>
    <x v="11"/>
    <n v="19000"/>
    <n v="16606.795471000001"/>
    <n v="-0.12595813310526305"/>
    <n v="-2393.2045289999987"/>
    <n v="5727427.9176261062"/>
    <e v="#N/A"/>
    <n v="1564"/>
    <n v="19000"/>
    <n v="13680"/>
    <n v="24320"/>
    <n v="1"/>
  </r>
  <r>
    <x v="1563"/>
    <n v="3"/>
    <n v="1"/>
    <n v="2"/>
    <s v="Caltran   "/>
    <x v="2"/>
    <x v="6"/>
    <x v="5"/>
    <x v="7"/>
    <n v="19000"/>
    <n v="20267.78659"/>
    <n v="6.6725609999999991E-2"/>
    <n v="1267.7865899999997"/>
    <n v="1607282.8377838274"/>
    <e v="#N/A"/>
    <n v="1565"/>
    <n v="19000"/>
    <n v="13680"/>
    <n v="24320"/>
    <n v="1"/>
  </r>
  <r>
    <x v="1564"/>
    <n v="3"/>
    <n v="1"/>
    <n v="1"/>
    <s v="Caltran   "/>
    <x v="2"/>
    <x v="10"/>
    <x v="1"/>
    <x v="15"/>
    <n v="19052"/>
    <n v="17985.015014000001"/>
    <n v="-5.600383088389671E-2"/>
    <n v="-1066.9849859999995"/>
    <n v="1138456.9603494192"/>
    <e v="#N/A"/>
    <n v="1566"/>
    <n v="19000"/>
    <n v="13680"/>
    <n v="24320"/>
    <n v="1"/>
  </r>
  <r>
    <x v="1565"/>
    <n v="3"/>
    <n v="1"/>
    <n v="2"/>
    <s v="Caltran   "/>
    <x v="2"/>
    <x v="5"/>
    <x v="5"/>
    <x v="1"/>
    <n v="19055"/>
    <n v="31964.426756000001"/>
    <n v="0.6774823802676464"/>
    <n v="12909.426756000001"/>
    <n v="166653299.16852871"/>
    <e v="#N/A"/>
    <n v="1567"/>
    <n v="19000"/>
    <n v="13680"/>
    <n v="24320"/>
    <n v="0"/>
  </r>
  <r>
    <x v="1566"/>
    <n v="3"/>
    <n v="1"/>
    <n v="2"/>
    <s v="Caltran   "/>
    <x v="2"/>
    <x v="6"/>
    <x v="0"/>
    <x v="10"/>
    <n v="19200"/>
    <n v="27223.936952000004"/>
    <n v="0.4179133829166668"/>
    <n v="8023.9369520000037"/>
    <n v="64383564.20967111"/>
    <e v="#N/A"/>
    <n v="1568"/>
    <n v="19000"/>
    <n v="13680"/>
    <n v="24320"/>
    <n v="0"/>
  </r>
  <r>
    <x v="1567"/>
    <n v="3"/>
    <n v="1"/>
    <n v="2"/>
    <s v="Caltran   "/>
    <x v="2"/>
    <x v="6"/>
    <x v="5"/>
    <x v="1"/>
    <n v="19207"/>
    <n v="26071.565187"/>
    <n v="0.35739913505492793"/>
    <n v="6864.5651870000002"/>
    <n v="47122255.206572346"/>
    <e v="#N/A"/>
    <n v="1569"/>
    <n v="19000"/>
    <n v="13680"/>
    <n v="24320"/>
    <n v="0"/>
  </r>
  <r>
    <x v="1568"/>
    <n v="3"/>
    <n v="1"/>
    <n v="2"/>
    <s v="Caltran   "/>
    <x v="2"/>
    <x v="10"/>
    <x v="5"/>
    <x v="1"/>
    <n v="19211"/>
    <n v="10730.982454000001"/>
    <n v="-0.44141468668991724"/>
    <n v="-8480.0175459999991"/>
    <n v="71910697.58046785"/>
    <e v="#N/A"/>
    <n v="1570"/>
    <n v="19000"/>
    <n v="13680"/>
    <n v="24320"/>
    <n v="0"/>
  </r>
  <r>
    <x v="1569"/>
    <n v="3"/>
    <n v="1"/>
    <n v="2"/>
    <s v="Caltran   "/>
    <x v="2"/>
    <x v="10"/>
    <x v="4"/>
    <x v="12"/>
    <n v="19300"/>
    <n v="10615.710647"/>
    <n v="-0.44996317891191706"/>
    <n v="-8684.2893530000001"/>
    <n v="75416881.566629156"/>
    <e v="#N/A"/>
    <n v="1571"/>
    <n v="19000"/>
    <n v="13680"/>
    <n v="24320"/>
    <n v="0"/>
  </r>
  <r>
    <x v="1570"/>
    <n v="3"/>
    <n v="1"/>
    <n v="2"/>
    <s v="Caltran   "/>
    <x v="2"/>
    <x v="6"/>
    <x v="1"/>
    <x v="1"/>
    <n v="19352"/>
    <n v="26301.803007999999"/>
    <n v="0.35912582720132291"/>
    <n v="6949.803007999999"/>
    <n v="48299761.850005835"/>
    <e v="#N/A"/>
    <n v="1572"/>
    <n v="19000"/>
    <n v="13680"/>
    <n v="24320"/>
    <n v="0"/>
  </r>
  <r>
    <x v="1571"/>
    <n v="3"/>
    <n v="1"/>
    <n v="2"/>
    <s v="Caltran   "/>
    <x v="2"/>
    <x v="10"/>
    <x v="3"/>
    <x v="2"/>
    <n v="19400"/>
    <n v="18859.168120999999"/>
    <n v="-2.7877931907216547E-2"/>
    <n v="-540.83187900000121"/>
    <n v="292499.12134267198"/>
    <e v="#N/A"/>
    <n v="1573"/>
    <n v="19000"/>
    <n v="13680"/>
    <n v="24320"/>
    <n v="1"/>
  </r>
  <r>
    <x v="1572"/>
    <n v="3"/>
    <n v="1"/>
    <n v="2"/>
    <s v="Caltran   "/>
    <x v="2"/>
    <x v="6"/>
    <x v="5"/>
    <x v="1"/>
    <n v="19473"/>
    <n v="25475.817216000003"/>
    <n v="0.30826360684024046"/>
    <n v="6002.8172160000031"/>
    <n v="36033814.528706029"/>
    <e v="#N/A"/>
    <n v="1574"/>
    <n v="19000"/>
    <n v="13680"/>
    <n v="24320"/>
    <n v="0"/>
  </r>
  <r>
    <x v="1573"/>
    <n v="3"/>
    <n v="1"/>
    <n v="2"/>
    <s v="Caltran   "/>
    <x v="2"/>
    <x v="10"/>
    <x v="5"/>
    <x v="17"/>
    <n v="19500"/>
    <n v="17956.366149999998"/>
    <n v="-7.916071025641036E-2"/>
    <n v="-1543.633850000002"/>
    <n v="2382805.4628658285"/>
    <e v="#N/A"/>
    <n v="1575"/>
    <n v="20000"/>
    <n v="14500"/>
    <n v="25500"/>
    <n v="1"/>
  </r>
  <r>
    <x v="1574"/>
    <n v="3"/>
    <n v="1"/>
    <n v="2"/>
    <s v="Caltran   "/>
    <x v="2"/>
    <x v="10"/>
    <x v="2"/>
    <x v="1"/>
    <n v="19553"/>
    <n v="16251.613846"/>
    <n v="-0.1688429475783767"/>
    <n v="-3301.3861539999998"/>
    <n v="10899150.53782291"/>
    <e v="#N/A"/>
    <n v="1576"/>
    <n v="20000"/>
    <n v="14500"/>
    <n v="25500"/>
    <n v="1"/>
  </r>
  <r>
    <x v="1575"/>
    <n v="3"/>
    <n v="1"/>
    <n v="2"/>
    <s v="Caltran   "/>
    <x v="2"/>
    <x v="9"/>
    <x v="5"/>
    <x v="1"/>
    <n v="19567"/>
    <n v="8726.8551640000005"/>
    <n v="-0.55400137149281958"/>
    <n v="-10840.144835999999"/>
    <n v="117508740.06545745"/>
    <e v="#N/A"/>
    <n v="1577"/>
    <n v="20000"/>
    <n v="14500"/>
    <n v="25500"/>
    <n v="0"/>
  </r>
  <r>
    <x v="1576"/>
    <n v="3"/>
    <n v="1"/>
    <n v="1"/>
    <s v="Caltran   "/>
    <x v="2"/>
    <x v="9"/>
    <x v="4"/>
    <x v="14"/>
    <n v="19600"/>
    <n v="6348.6001089999991"/>
    <n v="-0.67609183117346938"/>
    <n v="-13251.399891000001"/>
    <n v="175599599.07119483"/>
    <e v="#N/A"/>
    <n v="1578"/>
    <n v="20000"/>
    <n v="14500"/>
    <n v="25500"/>
    <n v="0"/>
  </r>
  <r>
    <x v="1577"/>
    <n v="3"/>
    <n v="1"/>
    <n v="2"/>
    <s v="Caltran   "/>
    <x v="2"/>
    <x v="10"/>
    <x v="1"/>
    <x v="1"/>
    <n v="19608"/>
    <n v="19160.389465"/>
    <n v="-2.282795466136267E-2"/>
    <n v="-447.6105349999998"/>
    <n v="200355.19104298606"/>
    <e v="#N/A"/>
    <n v="1579"/>
    <n v="20000"/>
    <n v="14500"/>
    <n v="25500"/>
    <n v="1"/>
  </r>
  <r>
    <x v="1578"/>
    <n v="3"/>
    <n v="1"/>
    <n v="2"/>
    <s v="Caltran   "/>
    <x v="2"/>
    <x v="10"/>
    <x v="1"/>
    <x v="1"/>
    <n v="19618"/>
    <n v="18596.413452000001"/>
    <n v="-5.2073939647262701E-2"/>
    <n v="-1021.5865479999993"/>
    <n v="1043639.0750545549"/>
    <e v="#N/A"/>
    <n v="1580"/>
    <n v="20000"/>
    <n v="14500"/>
    <n v="25500"/>
    <n v="1"/>
  </r>
  <r>
    <x v="1579"/>
    <n v="3"/>
    <n v="1"/>
    <n v="2"/>
    <s v="Caltran   "/>
    <x v="2"/>
    <x v="9"/>
    <x v="2"/>
    <x v="8"/>
    <n v="19700"/>
    <n v="7432.7048720000003"/>
    <n v="-0.62270533644670056"/>
    <n v="-12267.295128"/>
    <n v="150486529.75745252"/>
    <e v="#N/A"/>
    <n v="1581"/>
    <n v="20000"/>
    <n v="14500"/>
    <n v="25500"/>
    <n v="0"/>
  </r>
  <r>
    <x v="1580"/>
    <n v="3"/>
    <n v="1"/>
    <n v="2"/>
    <s v="Caltran   "/>
    <x v="2"/>
    <x v="10"/>
    <x v="4"/>
    <x v="14"/>
    <n v="19800"/>
    <n v="15419.796096000002"/>
    <n v="-0.22122241939393927"/>
    <n v="-4380.2039039999981"/>
    <n v="19186186.240616824"/>
    <e v="#N/A"/>
    <n v="1582"/>
    <n v="20000"/>
    <n v="14500"/>
    <n v="25500"/>
    <n v="1"/>
  </r>
  <r>
    <x v="1581"/>
    <n v="3"/>
    <n v="1"/>
    <n v="2"/>
    <s v="Caltran   "/>
    <x v="2"/>
    <x v="10"/>
    <x v="0"/>
    <x v="7"/>
    <n v="19800"/>
    <n v="12254.071594999999"/>
    <n v="-0.38110749520202025"/>
    <n v="-7545.9284050000006"/>
    <n v="56941035.493385851"/>
    <e v="#N/A"/>
    <n v="1583"/>
    <n v="20000"/>
    <n v="14500"/>
    <n v="25500"/>
    <n v="0"/>
  </r>
  <r>
    <x v="1582"/>
    <n v="3"/>
    <n v="1"/>
    <n v="2"/>
    <s v="Caltran   "/>
    <x v="2"/>
    <x v="10"/>
    <x v="3"/>
    <x v="2"/>
    <n v="19800"/>
    <n v="18111.793609"/>
    <n v="-8.526294904040399E-2"/>
    <n v="-1688.2063909999997"/>
    <n v="2850040.8186132438"/>
    <e v="#N/A"/>
    <n v="1584"/>
    <n v="20000"/>
    <n v="14500"/>
    <n v="25500"/>
    <n v="1"/>
  </r>
  <r>
    <x v="1583"/>
    <n v="3"/>
    <n v="1"/>
    <n v="2"/>
    <s v="Caltran   "/>
    <x v="2"/>
    <x v="10"/>
    <x v="5"/>
    <x v="1"/>
    <n v="19843"/>
    <n v="19973.432266"/>
    <n v="6.5732130222244667E-3"/>
    <n v="130.4322659999998"/>
    <n v="17012.576013894704"/>
    <e v="#N/A"/>
    <n v="1585"/>
    <n v="20000"/>
    <n v="14500"/>
    <n v="25500"/>
    <n v="1"/>
  </r>
  <r>
    <x v="1584"/>
    <n v="3"/>
    <n v="1"/>
    <n v="2"/>
    <s v="Caltran   "/>
    <x v="2"/>
    <x v="10"/>
    <x v="3"/>
    <x v="2"/>
    <n v="19900"/>
    <n v="18183.157621999999"/>
    <n v="-8.6273486331658322E-2"/>
    <n v="-1716.8423780000012"/>
    <n v="2947547.7508966988"/>
    <e v="#N/A"/>
    <n v="1586"/>
    <n v="20000"/>
    <n v="14500"/>
    <n v="25500"/>
    <n v="1"/>
  </r>
  <r>
    <x v="1585"/>
    <n v="3"/>
    <n v="1"/>
    <n v="2"/>
    <s v="Caltran   "/>
    <x v="2"/>
    <x v="10"/>
    <x v="2"/>
    <x v="1"/>
    <n v="19903"/>
    <n v="12777.873865000001"/>
    <n v="-0.35799257071798218"/>
    <n v="-7125.1261349999986"/>
    <n v="50767422.43966002"/>
    <e v="#N/A"/>
    <n v="1587"/>
    <n v="20000"/>
    <n v="14500"/>
    <n v="25500"/>
    <n v="0"/>
  </r>
  <r>
    <x v="1586"/>
    <n v="3"/>
    <n v="1"/>
    <n v="2"/>
    <s v="Caltran   "/>
    <x v="2"/>
    <x v="6"/>
    <x v="5"/>
    <x v="1"/>
    <n v="19961"/>
    <n v="21182.912056000001"/>
    <n v="6.1214971995391165E-2"/>
    <n v="1221.912056000001"/>
    <n v="1493069.0725981498"/>
    <e v="#N/A"/>
    <n v="1588"/>
    <n v="20000"/>
    <n v="14500"/>
    <n v="25500"/>
    <n v="1"/>
  </r>
  <r>
    <x v="1587"/>
    <n v="3"/>
    <n v="1"/>
    <n v="2"/>
    <s v="Caltran   "/>
    <x v="2"/>
    <x v="6"/>
    <x v="7"/>
    <x v="1"/>
    <n v="20035"/>
    <n v="20331.322982999998"/>
    <n v="1.4790266184177669E-2"/>
    <n v="296.3229829999982"/>
    <n v="87807.310254017226"/>
    <e v="#N/A"/>
    <n v="1589"/>
    <n v="20000"/>
    <n v="14500"/>
    <n v="25500"/>
    <n v="1"/>
  </r>
  <r>
    <x v="1588"/>
    <n v="3"/>
    <n v="1"/>
    <n v="2"/>
    <s v="Caltran   "/>
    <x v="2"/>
    <x v="10"/>
    <x v="0"/>
    <x v="6"/>
    <n v="20100"/>
    <n v="18824.637930999997"/>
    <n v="-6.3450849203980253E-2"/>
    <n v="-1275.3620690000025"/>
    <n v="1626548.4070439672"/>
    <e v="#N/A"/>
    <n v="1590"/>
    <n v="20000"/>
    <n v="14500"/>
    <n v="25500"/>
    <n v="1"/>
  </r>
  <r>
    <x v="1589"/>
    <n v="3"/>
    <n v="1"/>
    <n v="2"/>
    <s v="Caltran   "/>
    <x v="2"/>
    <x v="10"/>
    <x v="3"/>
    <x v="2"/>
    <n v="20100"/>
    <n v="15175.102446999999"/>
    <n v="-0.24501977875621894"/>
    <n v="-4924.8975530000007"/>
    <n v="24254615.907545395"/>
    <e v="#N/A"/>
    <n v="1591"/>
    <n v="20000"/>
    <n v="14500"/>
    <n v="25500"/>
    <n v="1"/>
  </r>
  <r>
    <x v="1590"/>
    <n v="3"/>
    <n v="1"/>
    <n v="2"/>
    <s v="Caltran   "/>
    <x v="2"/>
    <x v="6"/>
    <x v="2"/>
    <x v="8"/>
    <n v="20300"/>
    <n v="29373.489531000003"/>
    <n v="0.44696992763546817"/>
    <n v="9073.4895310000029"/>
    <n v="82328212.269166648"/>
    <e v="#N/A"/>
    <n v="1592"/>
    <n v="20000"/>
    <n v="14500"/>
    <n v="25500"/>
    <n v="0"/>
  </r>
  <r>
    <x v="1591"/>
    <n v="3"/>
    <n v="1"/>
    <n v="2"/>
    <s v="Caltran   "/>
    <x v="2"/>
    <x v="10"/>
    <x v="1"/>
    <x v="8"/>
    <n v="20300"/>
    <n v="18900.691467999997"/>
    <n v="-6.8931454778325296E-2"/>
    <n v="-1399.3085320000027"/>
    <n v="1958064.3677280026"/>
    <e v="#N/A"/>
    <n v="1593"/>
    <n v="20000"/>
    <n v="14500"/>
    <n v="25500"/>
    <n v="1"/>
  </r>
  <r>
    <x v="1592"/>
    <n v="3"/>
    <n v="1"/>
    <n v="2"/>
    <s v="Caltran   "/>
    <x v="2"/>
    <x v="10"/>
    <x v="3"/>
    <x v="3"/>
    <n v="20300"/>
    <n v="15620.141602"/>
    <n v="-0.23053489645320202"/>
    <n v="-4679.8583980000003"/>
    <n v="21901074.62533113"/>
    <e v="#N/A"/>
    <n v="1594"/>
    <n v="20000"/>
    <n v="14500"/>
    <n v="25500"/>
    <n v="1"/>
  </r>
  <r>
    <x v="1593"/>
    <n v="3"/>
    <n v="1"/>
    <n v="2"/>
    <s v="Caltran   "/>
    <x v="2"/>
    <x v="10"/>
    <x v="5"/>
    <x v="1"/>
    <n v="20305"/>
    <n v="17134.943563000001"/>
    <n v="-0.15612196193055894"/>
    <n v="-3170.0564369999993"/>
    <n v="10049257.813765131"/>
    <e v="#N/A"/>
    <n v="1595"/>
    <n v="20000"/>
    <n v="14500"/>
    <n v="25500"/>
    <n v="1"/>
  </r>
  <r>
    <x v="1594"/>
    <n v="3"/>
    <n v="1"/>
    <n v="2"/>
    <s v="Caltran   "/>
    <x v="2"/>
    <x v="6"/>
    <x v="1"/>
    <x v="1"/>
    <n v="20388"/>
    <n v="23921.393586000002"/>
    <n v="0.17330751353737495"/>
    <n v="3533.393586000002"/>
    <n v="12484870.233585954"/>
    <e v="#N/A"/>
    <n v="1596"/>
    <n v="20000"/>
    <n v="14500"/>
    <n v="25500"/>
    <n v="1"/>
  </r>
  <r>
    <x v="1595"/>
    <n v="3"/>
    <n v="1"/>
    <n v="2"/>
    <s v="Caltran   "/>
    <x v="2"/>
    <x v="10"/>
    <x v="2"/>
    <x v="16"/>
    <n v="20400"/>
    <n v="13470.154693"/>
    <n v="-0.33969829936274509"/>
    <n v="-6929.8453069999996"/>
    <n v="48022755.978949919"/>
    <e v="#N/A"/>
    <n v="1597"/>
    <n v="20000"/>
    <n v="14500"/>
    <n v="25500"/>
    <n v="0"/>
  </r>
  <r>
    <x v="1596"/>
    <n v="3"/>
    <n v="1"/>
    <n v="2"/>
    <s v="Caltran   "/>
    <x v="2"/>
    <x v="10"/>
    <x v="4"/>
    <x v="14"/>
    <n v="20400"/>
    <n v="12206.151826000001"/>
    <n v="-0.40165922421568623"/>
    <n v="-8193.8481739999988"/>
    <n v="67139147.898563117"/>
    <e v="#N/A"/>
    <n v="1598"/>
    <n v="20000"/>
    <n v="14500"/>
    <n v="25500"/>
    <n v="0"/>
  </r>
  <r>
    <x v="1597"/>
    <n v="3"/>
    <n v="1"/>
    <n v="2"/>
    <s v="Caltran   "/>
    <x v="2"/>
    <x v="10"/>
    <x v="0"/>
    <x v="7"/>
    <n v="20400"/>
    <n v="14273.426217"/>
    <n v="-0.30032224426470588"/>
    <n v="-6126.5737829999998"/>
    <n v="37534906.318542928"/>
    <e v="#N/A"/>
    <n v="1599"/>
    <n v="20000"/>
    <n v="14500"/>
    <n v="25500"/>
    <n v="0"/>
  </r>
  <r>
    <x v="1598"/>
    <n v="3"/>
    <n v="1"/>
    <n v="2"/>
    <s v="Caltran   "/>
    <x v="2"/>
    <x v="10"/>
    <x v="1"/>
    <x v="8"/>
    <n v="20400"/>
    <n v="13716.411293000001"/>
    <n v="-0.32762689740196071"/>
    <n v="-6683.588706999999"/>
    <n v="44670358.004337922"/>
    <e v="#N/A"/>
    <n v="1600"/>
    <n v="20000"/>
    <n v="14500"/>
    <n v="25500"/>
    <n v="0"/>
  </r>
  <r>
    <x v="1599"/>
    <n v="3"/>
    <n v="1"/>
    <n v="2"/>
    <s v="Caltran   "/>
    <x v="2"/>
    <x v="6"/>
    <x v="0"/>
    <x v="11"/>
    <n v="20400"/>
    <n v="24120.980192999999"/>
    <n v="0.18240098985294106"/>
    <n v="3720.9801929999994"/>
    <n v="13845693.596698312"/>
    <e v="#N/A"/>
    <n v="1601"/>
    <n v="20000"/>
    <n v="14500"/>
    <n v="25500"/>
    <n v="1"/>
  </r>
  <r>
    <x v="1600"/>
    <n v="3"/>
    <n v="1"/>
    <n v="2"/>
    <s v="Caltran   "/>
    <x v="2"/>
    <x v="6"/>
    <x v="2"/>
    <x v="9"/>
    <n v="20500"/>
    <n v="21923.923705000001"/>
    <n v="6.9459692926829408E-2"/>
    <n v="1423.9237050000011"/>
    <n v="2027558.71766093"/>
    <e v="#N/A"/>
    <n v="1602"/>
    <n v="21000"/>
    <n v="15330"/>
    <n v="26670"/>
    <n v="1"/>
  </r>
  <r>
    <x v="1601"/>
    <n v="3"/>
    <n v="1"/>
    <n v="2"/>
    <s v="Caltran   "/>
    <x v="2"/>
    <x v="5"/>
    <x v="0"/>
    <x v="10"/>
    <n v="20600"/>
    <n v="32910.223999000002"/>
    <n v="0.59758368927184469"/>
    <n v="12310.223999000002"/>
    <n v="151541614.90555561"/>
    <e v="#N/A"/>
    <n v="1603"/>
    <n v="21000"/>
    <n v="15330"/>
    <n v="26670"/>
    <n v="0"/>
  </r>
  <r>
    <x v="1602"/>
    <n v="3"/>
    <n v="1"/>
    <n v="2"/>
    <s v="Caltran   "/>
    <x v="2"/>
    <x v="6"/>
    <x v="0"/>
    <x v="10"/>
    <n v="20600"/>
    <n v="28533.019194"/>
    <n v="0.38509801912621366"/>
    <n v="7933.0191940000004"/>
    <n v="62932793.532372415"/>
    <e v="#N/A"/>
    <n v="1604"/>
    <n v="21000"/>
    <n v="15330"/>
    <n v="26670"/>
    <n v="0"/>
  </r>
  <r>
    <x v="1603"/>
    <n v="3"/>
    <n v="1"/>
    <n v="2"/>
    <s v="Caltran   "/>
    <x v="2"/>
    <x v="6"/>
    <x v="5"/>
    <x v="1"/>
    <n v="20722"/>
    <n v="26823.689727000001"/>
    <n v="0.29445467266673098"/>
    <n v="6101.6897270000009"/>
    <n v="37230617.524577342"/>
    <e v="#N/A"/>
    <n v="1605"/>
    <n v="21000"/>
    <n v="15330"/>
    <n v="26670"/>
    <n v="0"/>
  </r>
  <r>
    <x v="1604"/>
    <n v="3"/>
    <n v="1"/>
    <n v="2"/>
    <s v="Caltran   "/>
    <x v="2"/>
    <x v="10"/>
    <x v="0"/>
    <x v="11"/>
    <n v="20800"/>
    <n v="18495.697616999998"/>
    <n v="-0.1107837684134616"/>
    <n v="-2304.302383000002"/>
    <n v="5309809.4722994883"/>
    <e v="#N/A"/>
    <n v="1606"/>
    <n v="21000"/>
    <n v="15330"/>
    <n v="26670"/>
    <n v="1"/>
  </r>
  <r>
    <x v="1605"/>
    <n v="3"/>
    <n v="1"/>
    <n v="2"/>
    <s v="Caltran   "/>
    <x v="2"/>
    <x v="10"/>
    <x v="5"/>
    <x v="1"/>
    <n v="20980"/>
    <n v="12800.079291999999"/>
    <n v="-0.38989135881792192"/>
    <n v="-8179.9207080000015"/>
    <n v="66911102.789167248"/>
    <e v="#N/A"/>
    <n v="1607"/>
    <n v="21000"/>
    <n v="15330"/>
    <n v="26670"/>
    <n v="0"/>
  </r>
  <r>
    <x v="1606"/>
    <n v="3"/>
    <n v="1"/>
    <n v="2"/>
    <s v="Caltran   "/>
    <x v="2"/>
    <x v="6"/>
    <x v="5"/>
    <x v="1"/>
    <n v="20988"/>
    <n v="25042.604905"/>
    <n v="0.19318681651419856"/>
    <n v="4054.6049050000001"/>
    <n v="16439820.93565006"/>
    <e v="#N/A"/>
    <n v="1608"/>
    <n v="21000"/>
    <n v="15330"/>
    <n v="26670"/>
    <n v="1"/>
  </r>
  <r>
    <x v="1607"/>
    <n v="3"/>
    <n v="1"/>
    <n v="2"/>
    <s v="Caltran   "/>
    <x v="2"/>
    <x v="10"/>
    <x v="4"/>
    <x v="12"/>
    <n v="21100"/>
    <n v="15729.08152"/>
    <n v="-0.25454589952606632"/>
    <n v="-5370.9184800000003"/>
    <n v="28846765.318805512"/>
    <e v="#N/A"/>
    <n v="1609"/>
    <n v="21000"/>
    <n v="15330"/>
    <n v="26670"/>
    <n v="1"/>
  </r>
  <r>
    <x v="1608"/>
    <n v="3"/>
    <n v="1"/>
    <n v="2"/>
    <s v="Caltran   "/>
    <x v="2"/>
    <x v="6"/>
    <x v="1"/>
    <x v="1"/>
    <n v="21108"/>
    <n v="24051.558626000002"/>
    <n v="0.13945227525108983"/>
    <n v="2943.5586260000018"/>
    <n v="8664537.3846990187"/>
    <e v="#N/A"/>
    <n v="1610"/>
    <n v="21000"/>
    <n v="15330"/>
    <n v="26670"/>
    <n v="1"/>
  </r>
  <r>
    <x v="1609"/>
    <n v="3"/>
    <n v="1"/>
    <n v="2"/>
    <s v="Caltran   "/>
    <x v="2"/>
    <x v="10"/>
    <x v="5"/>
    <x v="1"/>
    <n v="21162"/>
    <n v="16608.999069999998"/>
    <n v="-0.21514984075229193"/>
    <n v="-4553.000930000002"/>
    <n v="20729817.468580883"/>
    <e v="#N/A"/>
    <n v="1611"/>
    <n v="21000"/>
    <n v="15330"/>
    <n v="26670"/>
    <n v="1"/>
  </r>
  <r>
    <x v="1610"/>
    <n v="3"/>
    <n v="1"/>
    <n v="2"/>
    <s v="Caltran   "/>
    <x v="2"/>
    <x v="6"/>
    <x v="1"/>
    <x v="1"/>
    <n v="21193"/>
    <n v="21247.387941000001"/>
    <n v="2.5663162836786491E-3"/>
    <n v="54.387941000000865"/>
    <n v="2958.0481262195749"/>
    <e v="#N/A"/>
    <n v="1612"/>
    <n v="21000"/>
    <n v="15330"/>
    <n v="26670"/>
    <n v="1"/>
  </r>
  <r>
    <x v="1611"/>
    <n v="3"/>
    <n v="1"/>
    <n v="2"/>
    <s v="Caltran   "/>
    <x v="2"/>
    <x v="10"/>
    <x v="0"/>
    <x v="7"/>
    <n v="21200"/>
    <n v="18469.120450999999"/>
    <n v="-0.12881507306603779"/>
    <n v="-2730.8795490000011"/>
    <n v="7457703.11114645"/>
    <e v="#N/A"/>
    <n v="1613"/>
    <n v="21000"/>
    <n v="15330"/>
    <n v="26670"/>
    <n v="1"/>
  </r>
  <r>
    <x v="1612"/>
    <n v="3"/>
    <n v="1"/>
    <n v="2"/>
    <s v="Caltran   "/>
    <x v="2"/>
    <x v="5"/>
    <x v="5"/>
    <x v="1"/>
    <n v="21253"/>
    <n v="36867.362485999998"/>
    <n v="0.73468980783889326"/>
    <n v="15614.362485999998"/>
    <n v="243808315.84420404"/>
    <e v="#N/A"/>
    <n v="1614"/>
    <n v="21000"/>
    <n v="15330"/>
    <n v="26670"/>
    <n v="0"/>
  </r>
  <r>
    <x v="1613"/>
    <n v="3"/>
    <n v="1"/>
    <n v="2"/>
    <s v="Caltran   "/>
    <x v="2"/>
    <x v="9"/>
    <x v="0"/>
    <x v="11"/>
    <n v="21300"/>
    <n v="8053.1558179999993"/>
    <n v="-0.62191756723004699"/>
    <n v="-13246.844182000001"/>
    <n v="175478880.78218728"/>
    <e v="#N/A"/>
    <n v="1615"/>
    <n v="21000"/>
    <n v="15330"/>
    <n v="26670"/>
    <n v="0"/>
  </r>
  <r>
    <x v="1614"/>
    <n v="3"/>
    <n v="1"/>
    <n v="2"/>
    <s v="Caltran   "/>
    <x v="2"/>
    <x v="10"/>
    <x v="1"/>
    <x v="1"/>
    <n v="21344"/>
    <n v="15435.340088000001"/>
    <n v="-0.276830018365817"/>
    <n v="-5908.6599119999992"/>
    <n v="34912261.95567584"/>
    <e v="#N/A"/>
    <n v="1616"/>
    <n v="21000"/>
    <n v="15330"/>
    <n v="26670"/>
    <n v="1"/>
  </r>
  <r>
    <x v="1615"/>
    <n v="3"/>
    <n v="1"/>
    <n v="2"/>
    <s v="Caltran   "/>
    <x v="2"/>
    <x v="10"/>
    <x v="1"/>
    <x v="8"/>
    <n v="21400"/>
    <n v="11546.798439"/>
    <n v="-0.4604299794859813"/>
    <n v="-9853.2015609999999"/>
    <n v="97085581.001692832"/>
    <e v="#N/A"/>
    <n v="1617"/>
    <n v="21000"/>
    <n v="15330"/>
    <n v="26670"/>
    <n v="0"/>
  </r>
  <r>
    <x v="1616"/>
    <n v="3"/>
    <n v="1"/>
    <n v="2"/>
    <s v="Caltran   "/>
    <x v="2"/>
    <x v="6"/>
    <x v="1"/>
    <x v="1"/>
    <n v="21520"/>
    <n v="22618.222333999998"/>
    <n v="5.1032636338289805E-2"/>
    <n v="1098.2223339999982"/>
    <n v="1206092.2948964036"/>
    <e v="#N/A"/>
    <n v="1618"/>
    <n v="22000"/>
    <n v="16114.999999999998"/>
    <n v="27885"/>
    <n v="1"/>
  </r>
  <r>
    <x v="1617"/>
    <n v="3"/>
    <n v="1"/>
    <n v="2"/>
    <s v="Caltran   "/>
    <x v="2"/>
    <x v="6"/>
    <x v="0"/>
    <x v="11"/>
    <n v="21600"/>
    <n v="23350.733185000001"/>
    <n v="8.1052462268518477E-2"/>
    <n v="1750.733185000001"/>
    <n v="3065066.6850602478"/>
    <e v="#N/A"/>
    <n v="1619"/>
    <n v="22000"/>
    <n v="16114.999999999998"/>
    <n v="27885"/>
    <n v="1"/>
  </r>
  <r>
    <x v="1618"/>
    <n v="3"/>
    <n v="1"/>
    <n v="2"/>
    <s v="Caltran   "/>
    <x v="2"/>
    <x v="10"/>
    <x v="0"/>
    <x v="11"/>
    <n v="21600"/>
    <n v="14129.939517000001"/>
    <n v="-0.3458361334722222"/>
    <n v="-7470.0604829999993"/>
    <n v="55801803.619678184"/>
    <e v="#N/A"/>
    <n v="1620"/>
    <n v="22000"/>
    <n v="16114.999999999998"/>
    <n v="27885"/>
    <n v="0"/>
  </r>
  <r>
    <x v="1619"/>
    <n v="3"/>
    <n v="1"/>
    <n v="2"/>
    <s v="Caltran   "/>
    <x v="2"/>
    <x v="10"/>
    <x v="2"/>
    <x v="9"/>
    <n v="21600"/>
    <n v="17217.223281999999"/>
    <n v="-0.20290632953703713"/>
    <n v="-4382.776718000001"/>
    <n v="19208731.759842861"/>
    <e v="#N/A"/>
    <n v="1621"/>
    <n v="22000"/>
    <n v="16114.999999999998"/>
    <n v="27885"/>
    <n v="1"/>
  </r>
  <r>
    <x v="1620"/>
    <n v="3"/>
    <n v="1"/>
    <n v="2"/>
    <s v="Caltran   "/>
    <x v="2"/>
    <x v="5"/>
    <x v="5"/>
    <x v="1"/>
    <n v="21626"/>
    <n v="30105.633941"/>
    <n v="0.39210366877832237"/>
    <n v="8479.633941"/>
    <n v="71904191.773359194"/>
    <e v="#N/A"/>
    <n v="1622"/>
    <n v="22000"/>
    <n v="16114.999999999998"/>
    <n v="27885"/>
    <n v="0"/>
  </r>
  <r>
    <x v="1621"/>
    <n v="3"/>
    <n v="1"/>
    <n v="2"/>
    <s v="Caltran   "/>
    <x v="2"/>
    <x v="10"/>
    <x v="4"/>
    <x v="14"/>
    <n v="21900"/>
    <n v="17356.600326"/>
    <n v="-0.20746117232876715"/>
    <n v="-4543.3996740000002"/>
    <n v="20642480.597703308"/>
    <e v="#N/A"/>
    <n v="1623"/>
    <n v="22000"/>
    <n v="16114.999999999998"/>
    <n v="27885"/>
    <n v="1"/>
  </r>
  <r>
    <x v="1622"/>
    <n v="3"/>
    <n v="1"/>
    <n v="2"/>
    <s v="Caltran   "/>
    <x v="2"/>
    <x v="6"/>
    <x v="0"/>
    <x v="11"/>
    <n v="21900"/>
    <n v="21936.993041999998"/>
    <n v="1.6891799999998458E-3"/>
    <n v="36.99304199999824"/>
    <n v="1368.4851564136338"/>
    <e v="#N/A"/>
    <n v="1624"/>
    <n v="22000"/>
    <n v="16114.999999999998"/>
    <n v="27885"/>
    <n v="1"/>
  </r>
  <r>
    <x v="1623"/>
    <n v="3"/>
    <n v="1"/>
    <n v="2"/>
    <s v="Caltran   "/>
    <x v="2"/>
    <x v="6"/>
    <x v="5"/>
    <x v="1"/>
    <n v="21944"/>
    <n v="26734.093460999997"/>
    <n v="0.21828716100072909"/>
    <n v="4790.0934609999968"/>
    <n v="22944995.365114927"/>
    <e v="#N/A"/>
    <n v="1625"/>
    <n v="22000"/>
    <n v="16114.999999999998"/>
    <n v="27885"/>
    <n v="1"/>
  </r>
  <r>
    <x v="1624"/>
    <n v="3"/>
    <n v="1"/>
    <n v="2"/>
    <s v="Caltran   "/>
    <x v="2"/>
    <x v="6"/>
    <x v="1"/>
    <x v="1"/>
    <n v="22028"/>
    <n v="26198.043915000002"/>
    <n v="0.18930651511712382"/>
    <n v="4170.043915000002"/>
    <n v="17389266.253028546"/>
    <e v="#N/A"/>
    <n v="1626"/>
    <n v="22000"/>
    <n v="16114.999999999998"/>
    <n v="27885"/>
    <n v="1"/>
  </r>
  <r>
    <x v="1625"/>
    <n v="3"/>
    <n v="1"/>
    <n v="2"/>
    <s v="Caltran   "/>
    <x v="2"/>
    <x v="10"/>
    <x v="0"/>
    <x v="6"/>
    <n v="22075"/>
    <n v="13464.763671000001"/>
    <n v="-0.390044680815402"/>
    <n v="-8610.2363289999994"/>
    <n v="74136169.641231388"/>
    <e v="#N/A"/>
    <n v="1627"/>
    <n v="22000"/>
    <n v="16114.999999999998"/>
    <n v="27885"/>
    <n v="0"/>
  </r>
  <r>
    <x v="1626"/>
    <n v="3"/>
    <n v="1"/>
    <n v="2"/>
    <s v="Caltran   "/>
    <x v="2"/>
    <x v="10"/>
    <x v="1"/>
    <x v="1"/>
    <n v="22161"/>
    <n v="15176.485229999998"/>
    <n v="-0.31517146202788693"/>
    <n v="-6984.5147700000016"/>
    <n v="48783446.572348177"/>
    <e v="#N/A"/>
    <n v="1628"/>
    <n v="22000"/>
    <n v="16114.999999999998"/>
    <n v="27885"/>
    <n v="0"/>
  </r>
  <r>
    <x v="1627"/>
    <n v="3"/>
    <n v="1"/>
    <n v="2"/>
    <s v="Caltran   "/>
    <x v="2"/>
    <x v="10"/>
    <x v="1"/>
    <x v="8"/>
    <n v="22200"/>
    <n v="10201.643798000001"/>
    <n v="-0.54046649558558557"/>
    <n v="-11998.356201999999"/>
    <n v="143960551.55007184"/>
    <e v="#N/A"/>
    <n v="1629"/>
    <n v="22000"/>
    <n v="16114.999999999998"/>
    <n v="27885"/>
    <n v="0"/>
  </r>
  <r>
    <x v="1628"/>
    <n v="3"/>
    <n v="1"/>
    <n v="2"/>
    <s v="Caltran   "/>
    <x v="2"/>
    <x v="10"/>
    <x v="3"/>
    <x v="2"/>
    <n v="22200"/>
    <n v="18547.504860000001"/>
    <n v="-0.16452680810810805"/>
    <n v="-3652.4951399999991"/>
    <n v="13340720.747723613"/>
    <e v="#N/A"/>
    <n v="1630"/>
    <n v="22000"/>
    <n v="16114.999999999998"/>
    <n v="27885"/>
    <n v="1"/>
  </r>
  <r>
    <x v="1629"/>
    <n v="3"/>
    <n v="1"/>
    <n v="2"/>
    <s v="Caltran   "/>
    <x v="2"/>
    <x v="6"/>
    <x v="5"/>
    <x v="1"/>
    <n v="22203"/>
    <n v="22651.412627999998"/>
    <n v="2.0196037832725278E-2"/>
    <n v="448.41262799999822"/>
    <n v="201073.88494986479"/>
    <e v="#N/A"/>
    <n v="1631"/>
    <n v="22000"/>
    <n v="16114.999999999998"/>
    <n v="27885"/>
    <n v="1"/>
  </r>
  <r>
    <x v="1630"/>
    <n v="3"/>
    <n v="1"/>
    <n v="2"/>
    <s v="Caltran   "/>
    <x v="2"/>
    <x v="6"/>
    <x v="1"/>
    <x v="1"/>
    <n v="22269"/>
    <n v="23309.416473000001"/>
    <n v="4.6720394853832836E-2"/>
    <n v="1040.4164730000011"/>
    <n v="1082466.4372897621"/>
    <e v="#N/A"/>
    <n v="1632"/>
    <n v="22000"/>
    <n v="16114.999999999998"/>
    <n v="27885"/>
    <n v="1"/>
  </r>
  <r>
    <x v="1631"/>
    <n v="3"/>
    <n v="1"/>
    <n v="2"/>
    <s v="Caltran   "/>
    <x v="2"/>
    <x v="10"/>
    <x v="1"/>
    <x v="8"/>
    <n v="22300"/>
    <n v="19190.024475000002"/>
    <n v="-0.13946078587443933"/>
    <n v="-3109.975524999998"/>
    <n v="9671947.7660990134"/>
    <e v="#N/A"/>
    <n v="1633"/>
    <n v="22000"/>
    <n v="16114.999999999998"/>
    <n v="27885"/>
    <n v="1"/>
  </r>
  <r>
    <x v="1632"/>
    <n v="3"/>
    <n v="1"/>
    <n v="1"/>
    <s v="Caltran   "/>
    <x v="2"/>
    <x v="10"/>
    <x v="3"/>
    <x v="2"/>
    <n v="22300"/>
    <n v="11559.294981999999"/>
    <n v="-0.48164596493273548"/>
    <n v="-10740.705018000001"/>
    <n v="115362744.28369039"/>
    <e v="#N/A"/>
    <n v="1634"/>
    <n v="22000"/>
    <n v="16114.999999999998"/>
    <n v="27885"/>
    <n v="0"/>
  </r>
  <r>
    <x v="1633"/>
    <n v="3"/>
    <n v="1"/>
    <n v="2"/>
    <s v="Caltran   "/>
    <x v="2"/>
    <x v="10"/>
    <x v="0"/>
    <x v="11"/>
    <n v="22300"/>
    <n v="16049.709335"/>
    <n v="-0.28028209260089687"/>
    <n v="-6250.2906650000004"/>
    <n v="39066133.396986149"/>
    <e v="#N/A"/>
    <n v="1635"/>
    <n v="22000"/>
    <n v="16114.999999999998"/>
    <n v="27885"/>
    <n v="0"/>
  </r>
  <r>
    <x v="1634"/>
    <n v="3"/>
    <n v="1"/>
    <n v="2"/>
    <s v="Caltran   "/>
    <x v="2"/>
    <x v="10"/>
    <x v="0"/>
    <x v="7"/>
    <n v="22300"/>
    <n v="19246.76886"/>
    <n v="-0.13691619461883409"/>
    <n v="-3053.2311399999999"/>
    <n v="9322220.3942656983"/>
    <e v="#N/A"/>
    <n v="1636"/>
    <n v="22000"/>
    <n v="16114.999999999998"/>
    <n v="27885"/>
    <n v="1"/>
  </r>
  <r>
    <x v="1635"/>
    <n v="3"/>
    <n v="1"/>
    <n v="2"/>
    <s v="Caltran   "/>
    <x v="2"/>
    <x v="6"/>
    <x v="5"/>
    <x v="1"/>
    <n v="22310"/>
    <n v="21319.588591"/>
    <n v="-4.4393160421335787E-2"/>
    <n v="-990.41140900000028"/>
    <n v="980914.75907736586"/>
    <e v="#N/A"/>
    <n v="1637"/>
    <n v="22000"/>
    <n v="16114.999999999998"/>
    <n v="27885"/>
    <n v="1"/>
  </r>
  <r>
    <x v="1636"/>
    <n v="3"/>
    <n v="1"/>
    <n v="2"/>
    <s v="Caltran   "/>
    <x v="2"/>
    <x v="10"/>
    <x v="0"/>
    <x v="11"/>
    <n v="22500"/>
    <n v="18800.534387"/>
    <n v="-0.16442069391111114"/>
    <n v="-3699.4656130000003"/>
    <n v="13686045.821769468"/>
    <e v="#N/A"/>
    <n v="1638"/>
    <n v="23000"/>
    <n v="16905"/>
    <n v="29095.000000000004"/>
    <n v="1"/>
  </r>
  <r>
    <x v="1637"/>
    <n v="3"/>
    <n v="1"/>
    <n v="2"/>
    <s v="Caltran   "/>
    <x v="2"/>
    <x v="6"/>
    <x v="0"/>
    <x v="11"/>
    <n v="22500"/>
    <n v="25901.370910999998"/>
    <n v="0.15117204048888877"/>
    <n v="3401.3709109999982"/>
    <n v="11569324.074196957"/>
    <e v="#N/A"/>
    <n v="1639"/>
    <n v="23000"/>
    <n v="16905"/>
    <n v="29095.000000000004"/>
    <n v="1"/>
  </r>
  <r>
    <x v="1638"/>
    <n v="3"/>
    <n v="1"/>
    <n v="2"/>
    <s v="Caltran   "/>
    <x v="2"/>
    <x v="5"/>
    <x v="0"/>
    <x v="10"/>
    <n v="22500"/>
    <n v="31463.930297999999"/>
    <n v="0.39839690213333334"/>
    <n v="8963.9302979999993"/>
    <n v="80352046.387402356"/>
    <e v="#N/A"/>
    <n v="1640"/>
    <n v="23000"/>
    <n v="16905"/>
    <n v="29095.000000000004"/>
    <n v="0"/>
  </r>
  <r>
    <x v="1639"/>
    <n v="3"/>
    <n v="1"/>
    <n v="2"/>
    <s v="Caltran   "/>
    <x v="2"/>
    <x v="10"/>
    <x v="1"/>
    <x v="8"/>
    <n v="22500"/>
    <n v="12739.314483999999"/>
    <n v="-0.43380824515555561"/>
    <n v="-9760.6855160000014"/>
    <n v="95270981.742252216"/>
    <e v="#N/A"/>
    <n v="1641"/>
    <n v="23000"/>
    <n v="16905"/>
    <n v="29095.000000000004"/>
    <n v="0"/>
  </r>
  <r>
    <x v="1640"/>
    <n v="3"/>
    <n v="1"/>
    <n v="2"/>
    <s v="Caltran   "/>
    <x v="2"/>
    <x v="6"/>
    <x v="1"/>
    <x v="8"/>
    <n v="22500"/>
    <n v="22020.06581"/>
    <n v="-2.1330408444444449E-2"/>
    <n v="-479.93418999999994"/>
    <n v="230336.82673095603"/>
    <e v="#N/A"/>
    <n v="1642"/>
    <n v="23000"/>
    <n v="16905"/>
    <n v="29095.000000000004"/>
    <n v="1"/>
  </r>
  <r>
    <x v="1641"/>
    <n v="3"/>
    <n v="1"/>
    <n v="2"/>
    <s v="Caltran   "/>
    <x v="2"/>
    <x v="10"/>
    <x v="1"/>
    <x v="8"/>
    <n v="22500"/>
    <n v="12218.318284000001"/>
    <n v="-0.45696363182222222"/>
    <n v="-10281.681715999999"/>
    <n v="105712978.90912868"/>
    <e v="#N/A"/>
    <n v="1643"/>
    <n v="23000"/>
    <n v="16905"/>
    <n v="29095.000000000004"/>
    <n v="0"/>
  </r>
  <r>
    <x v="1642"/>
    <n v="3"/>
    <n v="1"/>
    <n v="2"/>
    <s v="Caltran   "/>
    <x v="2"/>
    <x v="6"/>
    <x v="0"/>
    <x v="11"/>
    <n v="22500"/>
    <n v="21113.910508000001"/>
    <n v="-6.1603977422222234E-2"/>
    <n v="-1386.0894919999992"/>
    <n v="1921244.0798328158"/>
    <e v="#N/A"/>
    <n v="1644"/>
    <n v="23000"/>
    <n v="16905"/>
    <n v="29095.000000000004"/>
    <n v="1"/>
  </r>
  <r>
    <x v="1643"/>
    <n v="3"/>
    <n v="1"/>
    <n v="2"/>
    <s v="Caltran   "/>
    <x v="2"/>
    <x v="5"/>
    <x v="5"/>
    <x v="1"/>
    <n v="22557"/>
    <n v="32604.737488000002"/>
    <n v="0.44543766848428445"/>
    <n v="10047.737488000002"/>
    <n v="100957028.6277606"/>
    <e v="#N/A"/>
    <n v="1645"/>
    <n v="23000"/>
    <n v="16905"/>
    <n v="29095.000000000004"/>
    <n v="0"/>
  </r>
  <r>
    <x v="1644"/>
    <n v="3"/>
    <n v="1"/>
    <n v="2"/>
    <s v="Caltran   "/>
    <x v="2"/>
    <x v="6"/>
    <x v="5"/>
    <x v="1"/>
    <n v="22568"/>
    <n v="28879.832306000004"/>
    <n v="0.27968062327188958"/>
    <n v="6311.8323060000039"/>
    <n v="39839227.059065327"/>
    <e v="#N/A"/>
    <n v="1646"/>
    <n v="23000"/>
    <n v="16905"/>
    <n v="29095.000000000004"/>
    <n v="1"/>
  </r>
  <r>
    <x v="1645"/>
    <n v="3"/>
    <n v="1"/>
    <n v="2"/>
    <s v="Caltran   "/>
    <x v="2"/>
    <x v="6"/>
    <x v="5"/>
    <x v="1"/>
    <n v="22672"/>
    <n v="20482.527869999998"/>
    <n v="-9.657163593860274E-2"/>
    <n v="-2189.4721300000019"/>
    <n v="4793788.2080467455"/>
    <e v="#N/A"/>
    <n v="1647"/>
    <n v="23000"/>
    <n v="16905"/>
    <n v="29095.000000000004"/>
    <n v="1"/>
  </r>
  <r>
    <x v="1646"/>
    <n v="3"/>
    <n v="1"/>
    <n v="2"/>
    <s v="Caltran   "/>
    <x v="2"/>
    <x v="10"/>
    <x v="1"/>
    <x v="8"/>
    <n v="22800"/>
    <n v="13973.22496"/>
    <n v="-0.38713925614035094"/>
    <n v="-8826.7750400000004"/>
    <n v="77911957.606767014"/>
    <e v="#N/A"/>
    <n v="1648"/>
    <n v="23000"/>
    <n v="16905"/>
    <n v="29095.000000000004"/>
    <n v="0"/>
  </r>
  <r>
    <x v="1647"/>
    <n v="3"/>
    <n v="1"/>
    <n v="2"/>
    <s v="Caltran   "/>
    <x v="2"/>
    <x v="6"/>
    <x v="5"/>
    <x v="1"/>
    <n v="22858"/>
    <n v="29968.939591000002"/>
    <n v="0.31109194115845673"/>
    <n v="7110.9395910000021"/>
    <n v="50565461.866851278"/>
    <e v="#N/A"/>
    <n v="1649"/>
    <n v="23000"/>
    <n v="16905"/>
    <n v="29095.000000000004"/>
    <n v="0"/>
  </r>
  <r>
    <x v="1648"/>
    <n v="3"/>
    <n v="1"/>
    <n v="2"/>
    <s v="Caltran   "/>
    <x v="2"/>
    <x v="10"/>
    <x v="0"/>
    <x v="11"/>
    <n v="22900"/>
    <n v="17477.893631999999"/>
    <n v="-0.23677320384279477"/>
    <n v="-5422.1063680000007"/>
    <n v="29399237.465906158"/>
    <e v="#N/A"/>
    <n v="1650"/>
    <n v="23000"/>
    <n v="16905"/>
    <n v="29095.000000000004"/>
    <n v="1"/>
  </r>
  <r>
    <x v="1649"/>
    <n v="3"/>
    <n v="1"/>
    <n v="2"/>
    <s v="Caltran   "/>
    <x v="2"/>
    <x v="6"/>
    <x v="0"/>
    <x v="11"/>
    <n v="23000"/>
    <n v="26299.319549000003"/>
    <n v="0.14344867604347833"/>
    <n v="3299.3195490000035"/>
    <n v="10885509.486413587"/>
    <e v="#N/A"/>
    <n v="1651"/>
    <n v="23000"/>
    <n v="16905"/>
    <n v="29095.000000000004"/>
    <n v="1"/>
  </r>
  <r>
    <x v="1650"/>
    <n v="3"/>
    <n v="1"/>
    <n v="2"/>
    <s v="Caltran   "/>
    <x v="2"/>
    <x v="6"/>
    <x v="0"/>
    <x v="11"/>
    <n v="23000"/>
    <n v="22508.628373"/>
    <n v="-2.1363983782608731E-2"/>
    <n v="-491.37162700000044"/>
    <n v="241446.07582062756"/>
    <e v="#N/A"/>
    <n v="1652"/>
    <n v="23000"/>
    <n v="16905"/>
    <n v="29095.000000000004"/>
    <n v="1"/>
  </r>
  <r>
    <x v="1651"/>
    <n v="3"/>
    <n v="1"/>
    <n v="1"/>
    <s v="Caltran   "/>
    <x v="2"/>
    <x v="10"/>
    <x v="3"/>
    <x v="2"/>
    <n v="23000"/>
    <n v="11270.292298"/>
    <n v="-0.50998729139130439"/>
    <n v="-11729.707702"/>
    <n v="137586042.77435812"/>
    <e v="#N/A"/>
    <n v="1653"/>
    <n v="23000"/>
    <n v="16905"/>
    <n v="29095.000000000004"/>
    <n v="0"/>
  </r>
  <r>
    <x v="1652"/>
    <n v="3"/>
    <n v="1"/>
    <n v="2"/>
    <s v="Caltran   "/>
    <x v="2"/>
    <x v="6"/>
    <x v="5"/>
    <x v="1"/>
    <n v="23211"/>
    <n v="25787.620116999999"/>
    <n v="0.11100857856188862"/>
    <n v="2576.6201169999986"/>
    <n v="6638971.2273290865"/>
    <e v="#N/A"/>
    <n v="1654"/>
    <n v="23000"/>
    <n v="16905"/>
    <n v="29095.000000000004"/>
    <n v="1"/>
  </r>
  <r>
    <x v="1653"/>
    <n v="3"/>
    <n v="1"/>
    <n v="2"/>
    <s v="Caltran   "/>
    <x v="2"/>
    <x v="6"/>
    <x v="5"/>
    <x v="1"/>
    <n v="23374"/>
    <n v="23835.052825999999"/>
    <n v="1.9725028921023346E-2"/>
    <n v="461.05282599999919"/>
    <n v="212569.70836258552"/>
    <e v="#N/A"/>
    <n v="1655"/>
    <n v="23000"/>
    <n v="16905"/>
    <n v="29095.000000000004"/>
    <n v="1"/>
  </r>
  <r>
    <x v="1654"/>
    <n v="3"/>
    <n v="1"/>
    <n v="2"/>
    <s v="Caltran   "/>
    <x v="2"/>
    <x v="10"/>
    <x v="3"/>
    <x v="2"/>
    <n v="23400"/>
    <n v="18597.361526000001"/>
    <n v="-0.20524096042735041"/>
    <n v="-4802.6384739999994"/>
    <n v="23065336.311945044"/>
    <e v="#N/A"/>
    <n v="1656"/>
    <n v="23000"/>
    <n v="16905"/>
    <n v="29095.000000000004"/>
    <n v="1"/>
  </r>
  <r>
    <x v="1655"/>
    <n v="3"/>
    <n v="1"/>
    <n v="2"/>
    <s v="Caltran   "/>
    <x v="2"/>
    <x v="6"/>
    <x v="4"/>
    <x v="6"/>
    <n v="23500"/>
    <n v="26355.029542"/>
    <n v="0.12149061880851075"/>
    <n v="2855.0295420000002"/>
    <n v="8151193.6856927313"/>
    <e v="#N/A"/>
    <n v="1657"/>
    <n v="24000"/>
    <n v="17760"/>
    <n v="30240"/>
    <n v="1"/>
  </r>
  <r>
    <x v="1656"/>
    <n v="3"/>
    <n v="1"/>
    <n v="2"/>
    <s v="Caltran   "/>
    <x v="2"/>
    <x v="10"/>
    <x v="1"/>
    <x v="1"/>
    <n v="23538"/>
    <n v="10666.421195999999"/>
    <n v="-0.54684250165689519"/>
    <n v="-12871.578804000001"/>
    <n v="165677540.90758207"/>
    <e v="#N/A"/>
    <n v="1658"/>
    <n v="24000"/>
    <n v="17760"/>
    <n v="30240"/>
    <n v="0"/>
  </r>
  <r>
    <x v="1657"/>
    <n v="3"/>
    <n v="1"/>
    <n v="2"/>
    <s v="Caltran   "/>
    <x v="2"/>
    <x v="6"/>
    <x v="5"/>
    <x v="1"/>
    <n v="23667"/>
    <n v="23133.451463000001"/>
    <n v="-2.2543986859340004E-2"/>
    <n v="-533.54853699999876"/>
    <n v="284674.04133483907"/>
    <e v="#N/A"/>
    <n v="1659"/>
    <n v="24000"/>
    <n v="17760"/>
    <n v="30240"/>
    <n v="1"/>
  </r>
  <r>
    <x v="1658"/>
    <n v="3"/>
    <n v="1"/>
    <n v="2"/>
    <s v="Caltran   "/>
    <x v="2"/>
    <x v="6"/>
    <x v="1"/>
    <x v="1"/>
    <n v="23783"/>
    <n v="24040.810959000002"/>
    <n v="1.0840136189715466E-2"/>
    <n v="257.81095900000219"/>
    <n v="66466.490580500802"/>
    <e v="#N/A"/>
    <n v="1660"/>
    <n v="24000"/>
    <n v="17760"/>
    <n v="30240"/>
    <n v="1"/>
  </r>
  <r>
    <x v="1659"/>
    <n v="3"/>
    <n v="1"/>
    <n v="2"/>
    <s v="Caltran   "/>
    <x v="2"/>
    <x v="5"/>
    <x v="5"/>
    <x v="1"/>
    <n v="23910"/>
    <n v="31114.603180999999"/>
    <n v="0.30132175579255538"/>
    <n v="7204.6031809999986"/>
    <n v="51906306.995675296"/>
    <e v="#N/A"/>
    <n v="1661"/>
    <n v="24000"/>
    <n v="17760"/>
    <n v="30240"/>
    <n v="0"/>
  </r>
  <r>
    <x v="1660"/>
    <n v="3"/>
    <n v="1"/>
    <n v="2"/>
    <s v="Caltran   "/>
    <x v="2"/>
    <x v="10"/>
    <x v="2"/>
    <x v="1"/>
    <n v="23928"/>
    <n v="15326.86441"/>
    <n v="-0.3594590266633233"/>
    <n v="-8601.1355899999999"/>
    <n v="73979533.437564641"/>
    <e v="#N/A"/>
    <n v="1662"/>
    <n v="24000"/>
    <n v="17760"/>
    <n v="30240"/>
    <n v="0"/>
  </r>
  <r>
    <x v="1661"/>
    <n v="3"/>
    <n v="1"/>
    <n v="2"/>
    <s v="Caltran   "/>
    <x v="2"/>
    <x v="6"/>
    <x v="1"/>
    <x v="1"/>
    <n v="23936"/>
    <n v="20993.179717999999"/>
    <n v="-0.12294536605949202"/>
    <n v="-2942.8202820000006"/>
    <n v="8660191.2121505626"/>
    <e v="#N/A"/>
    <n v="1663"/>
    <n v="24000"/>
    <n v="17760"/>
    <n v="30240"/>
    <n v="1"/>
  </r>
  <r>
    <x v="1662"/>
    <n v="3"/>
    <n v="1"/>
    <n v="2"/>
    <s v="Caltran   "/>
    <x v="2"/>
    <x v="6"/>
    <x v="3"/>
    <x v="2"/>
    <n v="24000"/>
    <n v="20042.429198000002"/>
    <n v="-0.16489878341666664"/>
    <n v="-3957.5708019999984"/>
    <n v="15662366.652842911"/>
    <e v="#N/A"/>
    <n v="1664"/>
    <n v="24000"/>
    <n v="17760"/>
    <n v="30240"/>
    <n v="1"/>
  </r>
  <r>
    <x v="1663"/>
    <n v="3"/>
    <n v="1"/>
    <n v="2"/>
    <s v="Caltran   "/>
    <x v="2"/>
    <x v="10"/>
    <x v="1"/>
    <x v="1"/>
    <n v="24070"/>
    <n v="16187.1109"/>
    <n v="-0.32749850851682594"/>
    <n v="-7882.8891000000003"/>
    <n v="62139940.562898815"/>
    <e v="#N/A"/>
    <n v="1665"/>
    <n v="24000"/>
    <n v="17760"/>
    <n v="30240"/>
    <n v="0"/>
  </r>
  <r>
    <x v="1664"/>
    <n v="3"/>
    <n v="1"/>
    <n v="2"/>
    <s v="Caltran   "/>
    <x v="2"/>
    <x v="6"/>
    <x v="1"/>
    <x v="1"/>
    <n v="24164"/>
    <n v="26608.503844000003"/>
    <n v="0.10116304601887105"/>
    <n v="2444.5038440000026"/>
    <n v="5975599.0433307886"/>
    <e v="#N/A"/>
    <n v="1666"/>
    <n v="24000"/>
    <n v="17760"/>
    <n v="30240"/>
    <n v="1"/>
  </r>
  <r>
    <x v="1665"/>
    <n v="3"/>
    <n v="1"/>
    <n v="2"/>
    <s v="Caltran   "/>
    <x v="2"/>
    <x v="5"/>
    <x v="1"/>
    <x v="1"/>
    <n v="24256"/>
    <n v="34916.311325999995"/>
    <n v="0.43949172683047477"/>
    <n v="10660.311325999995"/>
    <n v="113642237.56724378"/>
    <e v="#N/A"/>
    <n v="1667"/>
    <n v="24000"/>
    <n v="17760"/>
    <n v="30240"/>
    <n v="0"/>
  </r>
  <r>
    <x v="1666"/>
    <n v="3"/>
    <n v="1"/>
    <n v="2"/>
    <s v="Caltran   "/>
    <x v="2"/>
    <x v="6"/>
    <x v="1"/>
    <x v="1"/>
    <n v="24284"/>
    <n v="23516.025498000003"/>
    <n v="-3.1624711826717111E-2"/>
    <n v="-767.9745019999973"/>
    <n v="589784.83572214388"/>
    <e v="#N/A"/>
    <n v="1668"/>
    <n v="24000"/>
    <n v="17760"/>
    <n v="30240"/>
    <n v="1"/>
  </r>
  <r>
    <x v="1667"/>
    <n v="3"/>
    <n v="1"/>
    <n v="2"/>
    <s v="Caltran   "/>
    <x v="2"/>
    <x v="5"/>
    <x v="3"/>
    <x v="2"/>
    <n v="24300"/>
    <n v="33931.960418999995"/>
    <n v="0.39637697197530852"/>
    <n v="9631.9604189999955"/>
    <n v="92774661.513182566"/>
    <e v="#N/A"/>
    <n v="1669"/>
    <n v="24000"/>
    <n v="17760"/>
    <n v="30240"/>
    <n v="0"/>
  </r>
  <r>
    <x v="1668"/>
    <n v="3"/>
    <n v="1"/>
    <n v="2"/>
    <s v="Caltran   "/>
    <x v="2"/>
    <x v="6"/>
    <x v="0"/>
    <x v="11"/>
    <n v="24300"/>
    <n v="21047.135710999999"/>
    <n v="-0.13386272794238685"/>
    <n v="-3252.864289000001"/>
    <n v="10581126.082651483"/>
    <e v="#N/A"/>
    <n v="1670"/>
    <n v="24000"/>
    <n v="17760"/>
    <n v="30240"/>
    <n v="1"/>
  </r>
  <r>
    <x v="1669"/>
    <n v="3"/>
    <n v="1"/>
    <n v="2"/>
    <s v="Caltran   "/>
    <x v="2"/>
    <x v="0"/>
    <x v="1"/>
    <x v="1"/>
    <n v="24323"/>
    <n v="41396.139771000002"/>
    <n v="0.70193396254573859"/>
    <n v="17073.139771000002"/>
    <n v="291492101.64010197"/>
    <e v="#N/A"/>
    <n v="1671"/>
    <n v="24000"/>
    <n v="17760"/>
    <n v="30240"/>
    <n v="0"/>
  </r>
  <r>
    <x v="1670"/>
    <n v="3"/>
    <n v="1"/>
    <n v="2"/>
    <s v="Caltran   "/>
    <x v="2"/>
    <x v="6"/>
    <x v="1"/>
    <x v="1"/>
    <n v="24360"/>
    <n v="26015.394851000001"/>
    <n v="6.7955453653530506E-2"/>
    <n v="1655.3948510000009"/>
    <n v="2740332.1127173151"/>
    <e v="#N/A"/>
    <n v="1672"/>
    <n v="24000"/>
    <n v="17760"/>
    <n v="30240"/>
    <n v="1"/>
  </r>
  <r>
    <x v="1671"/>
    <n v="3"/>
    <n v="1"/>
    <n v="2"/>
    <s v="Caltran   "/>
    <x v="2"/>
    <x v="9"/>
    <x v="5"/>
    <x v="1"/>
    <n v="24375"/>
    <n v="9993.614196999999"/>
    <n v="-0.59000557140512822"/>
    <n v="-14381.385803000001"/>
    <n v="206824257.61472997"/>
    <e v="#N/A"/>
    <n v="1673"/>
    <n v="24000"/>
    <n v="17760"/>
    <n v="30240"/>
    <n v="0"/>
  </r>
  <r>
    <x v="1672"/>
    <n v="3"/>
    <n v="1"/>
    <n v="1"/>
    <s v="Caltran   "/>
    <x v="2"/>
    <x v="10"/>
    <x v="3"/>
    <x v="2"/>
    <n v="24400"/>
    <n v="18207.330809999999"/>
    <n v="-0.25379791762295079"/>
    <n v="-6192.6691900000005"/>
    <n v="38349151.696775265"/>
    <e v="#N/A"/>
    <n v="1674"/>
    <n v="24000"/>
    <n v="17760"/>
    <n v="30240"/>
    <n v="1"/>
  </r>
  <r>
    <x v="1673"/>
    <n v="3"/>
    <n v="1"/>
    <n v="2"/>
    <s v="Caltran   "/>
    <x v="2"/>
    <x v="6"/>
    <x v="0"/>
    <x v="0"/>
    <n v="24400"/>
    <n v="20936.475624000002"/>
    <n v="-0.14194772032786873"/>
    <n v="-3463.5243759999976"/>
    <n v="11996001.103146173"/>
    <e v="#N/A"/>
    <n v="1675"/>
    <n v="24000"/>
    <n v="17760"/>
    <n v="30240"/>
    <n v="1"/>
  </r>
  <r>
    <x v="1674"/>
    <n v="3"/>
    <n v="1"/>
    <n v="2"/>
    <s v="Caltran   "/>
    <x v="2"/>
    <x v="10"/>
    <x v="0"/>
    <x v="11"/>
    <n v="24400"/>
    <n v="18261.514511999998"/>
    <n v="-0.25157727409836073"/>
    <n v="-6138.4854880000021"/>
    <n v="37681004.086386621"/>
    <e v="#N/A"/>
    <n v="1676"/>
    <n v="24000"/>
    <n v="17760"/>
    <n v="30240"/>
    <n v="1"/>
  </r>
  <r>
    <x v="1675"/>
    <n v="3"/>
    <n v="1"/>
    <n v="2"/>
    <s v="Caltran   "/>
    <x v="2"/>
    <x v="6"/>
    <x v="1"/>
    <x v="1"/>
    <n v="24425"/>
    <n v="25190.327423999999"/>
    <n v="3.133377375639701E-2"/>
    <n v="765.32742399999916"/>
    <n v="585726.06592647452"/>
    <e v="#N/A"/>
    <n v="1677"/>
    <n v="24000"/>
    <n v="17760"/>
    <n v="30240"/>
    <n v="1"/>
  </r>
  <r>
    <x v="1676"/>
    <n v="3"/>
    <n v="1"/>
    <n v="2"/>
    <s v="Caltran   "/>
    <x v="2"/>
    <x v="6"/>
    <x v="5"/>
    <x v="1"/>
    <n v="24454"/>
    <n v="24897.317779999998"/>
    <n v="1.812864071317577E-2"/>
    <n v="443.31777999999758"/>
    <n v="196530.65406412625"/>
    <e v="#N/A"/>
    <n v="1678"/>
    <n v="24000"/>
    <n v="17760"/>
    <n v="30240"/>
    <n v="1"/>
  </r>
  <r>
    <x v="1677"/>
    <n v="3"/>
    <n v="1"/>
    <n v="2"/>
    <s v="Caltran   "/>
    <x v="2"/>
    <x v="6"/>
    <x v="1"/>
    <x v="1"/>
    <n v="24550"/>
    <n v="27261.649901999997"/>
    <n v="0.11045417116089595"/>
    <n v="2711.6499019999974"/>
    <n v="7353045.1910165958"/>
    <e v="#N/A"/>
    <n v="1679"/>
    <n v="25000"/>
    <n v="18625"/>
    <n v="31374.999999999996"/>
    <n v="1"/>
  </r>
  <r>
    <x v="1678"/>
    <n v="3"/>
    <n v="1"/>
    <n v="2"/>
    <s v="Caltran   "/>
    <x v="2"/>
    <x v="10"/>
    <x v="0"/>
    <x v="11"/>
    <n v="24700"/>
    <n v="18308.269869000003"/>
    <n v="-0.25877449923076912"/>
    <n v="-6391.7301309999966"/>
    <n v="40854214.067533232"/>
    <e v="#N/A"/>
    <n v="1680"/>
    <n v="25000"/>
    <n v="18625"/>
    <n v="31374.999999999996"/>
    <n v="0"/>
  </r>
  <r>
    <x v="1679"/>
    <n v="3"/>
    <n v="1"/>
    <n v="2"/>
    <s v="Caltran   "/>
    <x v="2"/>
    <x v="0"/>
    <x v="5"/>
    <x v="1"/>
    <n v="24712"/>
    <n v="41430.607818000004"/>
    <n v="0.67653803083522202"/>
    <n v="16718.607818000004"/>
    <n v="279511847.37209088"/>
    <e v="#N/A"/>
    <n v="1681"/>
    <n v="25000"/>
    <n v="18625"/>
    <n v="31374.999999999996"/>
    <n v="0"/>
  </r>
  <r>
    <x v="1680"/>
    <n v="3"/>
    <n v="1"/>
    <n v="2"/>
    <s v="Caltran   "/>
    <x v="2"/>
    <x v="9"/>
    <x v="2"/>
    <x v="1"/>
    <n v="24750"/>
    <n v="7953.1878499999993"/>
    <n v="-0.67865907676767678"/>
    <n v="-16796.812150000002"/>
    <n v="282132898.40238768"/>
    <e v="#N/A"/>
    <n v="1682"/>
    <n v="25000"/>
    <n v="18625"/>
    <n v="31374.999999999996"/>
    <n v="0"/>
  </r>
  <r>
    <x v="1681"/>
    <n v="3"/>
    <n v="1"/>
    <n v="2"/>
    <s v="Caltran   "/>
    <x v="2"/>
    <x v="6"/>
    <x v="0"/>
    <x v="11"/>
    <n v="24900"/>
    <n v="20417.106995999999"/>
    <n v="-0.18003586361445789"/>
    <n v="-4482.8930040000014"/>
    <n v="20096329.685312156"/>
    <e v="#N/A"/>
    <n v="1683"/>
    <n v="25000"/>
    <n v="18625"/>
    <n v="31374.999999999996"/>
    <n v="1"/>
  </r>
  <r>
    <x v="1682"/>
    <n v="3"/>
    <n v="1"/>
    <n v="2"/>
    <s v="Caltran   "/>
    <x v="2"/>
    <x v="6"/>
    <x v="0"/>
    <x v="6"/>
    <n v="24934"/>
    <n v="25754.136597999997"/>
    <n v="3.2892299590919993E-2"/>
    <n v="820.13659799999732"/>
    <n v="672624.03937900916"/>
    <e v="#N/A"/>
    <n v="1684"/>
    <n v="25000"/>
    <n v="18625"/>
    <n v="31374.999999999996"/>
    <n v="1"/>
  </r>
  <r>
    <x v="1683"/>
    <n v="3"/>
    <n v="1"/>
    <n v="2"/>
    <s v="Caltran   "/>
    <x v="2"/>
    <x v="10"/>
    <x v="5"/>
    <x v="1"/>
    <n v="24986"/>
    <n v="16218.309455000001"/>
    <n v="-0.35090412811174254"/>
    <n v="-8767.6905449999995"/>
    <n v="76872397.492882386"/>
    <e v="#N/A"/>
    <n v="1685"/>
    <n v="25000"/>
    <n v="18625"/>
    <n v="31374.999999999996"/>
    <n v="0"/>
  </r>
  <r>
    <x v="1684"/>
    <n v="3"/>
    <n v="1"/>
    <n v="2"/>
    <s v="Caltran   "/>
    <x v="2"/>
    <x v="5"/>
    <x v="0"/>
    <x v="11"/>
    <n v="25000"/>
    <n v="33536.099365000002"/>
    <n v="0.34144397459999998"/>
    <n v="8536.0993650000019"/>
    <n v="72864992.36915344"/>
    <e v="#N/A"/>
    <n v="1686"/>
    <n v="25000"/>
    <n v="18625"/>
    <n v="31374.999999999996"/>
    <n v="0"/>
  </r>
  <r>
    <x v="1685"/>
    <n v="3"/>
    <n v="1"/>
    <n v="2"/>
    <s v="Caltran   "/>
    <x v="2"/>
    <x v="6"/>
    <x v="1"/>
    <x v="8"/>
    <n v="25000"/>
    <n v="25274.874846999999"/>
    <n v="1.0994993880000026E-2"/>
    <n v="274.87484699999914"/>
    <n v="75556.181513272939"/>
    <e v="#N/A"/>
    <n v="1687"/>
    <n v="25000"/>
    <n v="18625"/>
    <n v="31374.999999999996"/>
    <n v="1"/>
  </r>
  <r>
    <x v="1686"/>
    <n v="3"/>
    <n v="1"/>
    <n v="2"/>
    <s v="Caltran   "/>
    <x v="2"/>
    <x v="6"/>
    <x v="1"/>
    <x v="1"/>
    <n v="25291"/>
    <n v="24795.939895000003"/>
    <n v="-1.9574556363923801E-2"/>
    <n v="-495.06010499999684"/>
    <n v="245084.50756260791"/>
    <e v="#N/A"/>
    <n v="1688"/>
    <n v="25000"/>
    <n v="18625"/>
    <n v="31374.999999999996"/>
    <n v="1"/>
  </r>
  <r>
    <x v="1687"/>
    <n v="3"/>
    <n v="1"/>
    <n v="2"/>
    <s v="Caltran   "/>
    <x v="2"/>
    <x v="6"/>
    <x v="0"/>
    <x v="11"/>
    <n v="25300"/>
    <n v="29554.050689"/>
    <n v="0.16814429600790515"/>
    <n v="4254.0506889999997"/>
    <n v="18096947.264581371"/>
    <e v="#N/A"/>
    <n v="1689"/>
    <n v="25000"/>
    <n v="18625"/>
    <n v="31374.999999999996"/>
    <n v="1"/>
  </r>
  <r>
    <x v="1688"/>
    <n v="3"/>
    <n v="1"/>
    <n v="2"/>
    <s v="Caltran   "/>
    <x v="2"/>
    <x v="10"/>
    <x v="5"/>
    <x v="1"/>
    <n v="25391"/>
    <n v="17300.074202999996"/>
    <n v="-0.3186532943562681"/>
    <n v="-8090.9257970000035"/>
    <n v="65463080.252560139"/>
    <e v="#N/A"/>
    <n v="1690"/>
    <n v="25000"/>
    <n v="18625"/>
    <n v="31374.999999999996"/>
    <n v="0"/>
  </r>
  <r>
    <x v="1689"/>
    <n v="3"/>
    <n v="1"/>
    <n v="2"/>
    <s v="Caltran   "/>
    <x v="2"/>
    <x v="10"/>
    <x v="2"/>
    <x v="9"/>
    <n v="25400"/>
    <n v="19064.645356000001"/>
    <n v="-0.24942341118110234"/>
    <n v="-6335.3546439999991"/>
    <n v="40136718.465252355"/>
    <e v="#N/A"/>
    <n v="1691"/>
    <n v="25000"/>
    <n v="18625"/>
    <n v="31374.999999999996"/>
    <n v="1"/>
  </r>
  <r>
    <x v="1690"/>
    <n v="3"/>
    <n v="1"/>
    <n v="2"/>
    <s v="Caltran   "/>
    <x v="2"/>
    <x v="6"/>
    <x v="5"/>
    <x v="1"/>
    <n v="25555"/>
    <n v="20554.223008000001"/>
    <n v="-0.19568683200939152"/>
    <n v="-5000.7769919999992"/>
    <n v="25007770.523716558"/>
    <e v="#N/A"/>
    <n v="1692"/>
    <n v="26000"/>
    <n v="19448"/>
    <n v="32552"/>
    <n v="1"/>
  </r>
  <r>
    <x v="1691"/>
    <n v="3"/>
    <n v="1"/>
    <n v="2"/>
    <s v="Caltran   "/>
    <x v="2"/>
    <x v="10"/>
    <x v="3"/>
    <x v="2"/>
    <n v="25700"/>
    <n v="18403.477965999999"/>
    <n v="-0.28391136319066157"/>
    <n v="-7296.5220340000014"/>
    <n v="53239233.792647518"/>
    <e v="#N/A"/>
    <n v="1693"/>
    <n v="26000"/>
    <n v="19448"/>
    <n v="32552"/>
    <n v="0"/>
  </r>
  <r>
    <x v="1692"/>
    <n v="3"/>
    <n v="1"/>
    <n v="2"/>
    <s v="Caltran   "/>
    <x v="2"/>
    <x v="10"/>
    <x v="3"/>
    <x v="2"/>
    <n v="25700"/>
    <n v="16076.355004000001"/>
    <n v="-0.3744608947859922"/>
    <n v="-9623.6449959999991"/>
    <n v="92614543.009035826"/>
    <e v="#N/A"/>
    <n v="1694"/>
    <n v="26000"/>
    <n v="19448"/>
    <n v="32552"/>
    <n v="0"/>
  </r>
  <r>
    <x v="1693"/>
    <n v="3"/>
    <n v="1"/>
    <n v="1"/>
    <s v="Caltran   "/>
    <x v="2"/>
    <x v="6"/>
    <x v="7"/>
    <x v="1"/>
    <n v="25715"/>
    <n v="25284.493651000004"/>
    <n v="-1.6741448531985004E-2"/>
    <n v="-430.50634899999568"/>
    <n v="185335.71652930608"/>
    <e v="#N/A"/>
    <n v="1695"/>
    <n v="26000"/>
    <n v="19448"/>
    <n v="32552"/>
    <n v="1"/>
  </r>
  <r>
    <x v="1694"/>
    <n v="3"/>
    <n v="1"/>
    <n v="1"/>
    <s v="Caltran   "/>
    <x v="2"/>
    <x v="5"/>
    <x v="7"/>
    <x v="1"/>
    <n v="25749"/>
    <n v="36396.181579999997"/>
    <n v="0.41349883801312659"/>
    <n v="10647.181579999997"/>
    <n v="113362475.59749123"/>
    <e v="#N/A"/>
    <n v="1696"/>
    <n v="26000"/>
    <n v="19448"/>
    <n v="32552"/>
    <n v="0"/>
  </r>
  <r>
    <x v="1695"/>
    <n v="3"/>
    <n v="1"/>
    <n v="2"/>
    <s v="Caltran   "/>
    <x v="2"/>
    <x v="10"/>
    <x v="1"/>
    <x v="1"/>
    <n v="25773"/>
    <n v="19640.640549"/>
    <n v="-0.23793735502269819"/>
    <n v="-6132.3594510000003"/>
    <n v="37605832.436269023"/>
    <e v="#N/A"/>
    <n v="1697"/>
    <n v="26000"/>
    <n v="19448"/>
    <n v="32552"/>
    <n v="1"/>
  </r>
  <r>
    <x v="1696"/>
    <n v="3"/>
    <n v="1"/>
    <n v="2"/>
    <s v="Caltran   "/>
    <x v="2"/>
    <x v="10"/>
    <x v="0"/>
    <x v="11"/>
    <n v="25800"/>
    <n v="19286.984131000005"/>
    <n v="-0.25244247554263544"/>
    <n v="-6513.0158689999953"/>
    <n v="42419375.709845766"/>
    <e v="#N/A"/>
    <n v="1698"/>
    <n v="26000"/>
    <n v="19448"/>
    <n v="32552"/>
    <n v="0"/>
  </r>
  <r>
    <x v="1697"/>
    <n v="3"/>
    <n v="1"/>
    <n v="2"/>
    <s v="Caltran   "/>
    <x v="2"/>
    <x v="0"/>
    <x v="2"/>
    <x v="9"/>
    <n v="25800"/>
    <n v="41383.395386999997"/>
    <n v="0.60400757313953468"/>
    <n v="15583.395386999997"/>
    <n v="242842211.78757277"/>
    <e v="#N/A"/>
    <n v="1699"/>
    <n v="26000"/>
    <n v="19448"/>
    <n v="32552"/>
    <n v="0"/>
  </r>
  <r>
    <x v="1698"/>
    <n v="3"/>
    <n v="1"/>
    <n v="2"/>
    <s v="Caltran   "/>
    <x v="2"/>
    <x v="10"/>
    <x v="3"/>
    <x v="2"/>
    <n v="25800"/>
    <n v="16928.788879"/>
    <n v="-0.34384539228682176"/>
    <n v="-8871.2111210000003"/>
    <n v="78698386.753354087"/>
    <e v="#N/A"/>
    <n v="1700"/>
    <n v="26000"/>
    <n v="19448"/>
    <n v="32552"/>
    <n v="0"/>
  </r>
  <r>
    <x v="1699"/>
    <n v="3"/>
    <n v="1"/>
    <n v="2"/>
    <s v="Caltran   "/>
    <x v="2"/>
    <x v="6"/>
    <x v="3"/>
    <x v="2"/>
    <n v="25900"/>
    <n v="21206.818694999998"/>
    <n v="-0.1812039113899615"/>
    <n v="-4693.1813050000019"/>
    <n v="22025950.761601523"/>
    <e v="#N/A"/>
    <n v="1701"/>
    <n v="26000"/>
    <n v="19448"/>
    <n v="32552"/>
    <n v="1"/>
  </r>
  <r>
    <x v="1700"/>
    <n v="3"/>
    <n v="1"/>
    <n v="2"/>
    <s v="Caltran   "/>
    <x v="2"/>
    <x v="6"/>
    <x v="1"/>
    <x v="8"/>
    <n v="26000"/>
    <n v="25689.779112"/>
    <n v="-1.1931572615384578E-2"/>
    <n v="-310.22088799999983"/>
    <n v="96236.999351508435"/>
    <e v="#N/A"/>
    <n v="1702"/>
    <n v="26000"/>
    <n v="19448"/>
    <n v="32552"/>
    <n v="1"/>
  </r>
  <r>
    <x v="1701"/>
    <n v="3"/>
    <n v="1"/>
    <n v="2"/>
    <s v="Caltran   "/>
    <x v="2"/>
    <x v="6"/>
    <x v="5"/>
    <x v="1"/>
    <n v="26061"/>
    <n v="28722.960083000002"/>
    <n v="0.10214343590038766"/>
    <n v="2661.9600830000018"/>
    <n v="7086031.4834853765"/>
    <e v="#N/A"/>
    <n v="1703"/>
    <n v="26000"/>
    <n v="19448"/>
    <n v="32552"/>
    <n v="1"/>
  </r>
  <r>
    <x v="1702"/>
    <n v="3"/>
    <n v="1"/>
    <n v="2"/>
    <s v="Caltran   "/>
    <x v="2"/>
    <x v="6"/>
    <x v="1"/>
    <x v="1"/>
    <n v="26356"/>
    <n v="26988.774416"/>
    <n v="2.4008742449537213E-2"/>
    <n v="632.7744160000002"/>
    <n v="400403.46154414129"/>
    <e v="#N/A"/>
    <n v="1704"/>
    <n v="26000"/>
    <n v="19448"/>
    <n v="32552"/>
    <n v="1"/>
  </r>
  <r>
    <x v="1703"/>
    <n v="3"/>
    <n v="1"/>
    <n v="2"/>
    <s v="Caltran   "/>
    <x v="2"/>
    <x v="6"/>
    <x v="5"/>
    <x v="1"/>
    <n v="26376"/>
    <n v="20333.543701000002"/>
    <n v="-0.22908918331058525"/>
    <n v="-6042.4562989999977"/>
    <n v="36511278.125324748"/>
    <e v="#N/A"/>
    <n v="1705"/>
    <n v="26000"/>
    <n v="19448"/>
    <n v="32552"/>
    <n v="1"/>
  </r>
  <r>
    <x v="1704"/>
    <n v="3"/>
    <n v="1"/>
    <n v="2"/>
    <s v="Caltran   "/>
    <x v="2"/>
    <x v="6"/>
    <x v="0"/>
    <x v="7"/>
    <n v="26400"/>
    <n v="26615.140687000003"/>
    <n v="8.1492684469697263E-3"/>
    <n v="215.1406870000028"/>
    <n v="46285.515202833172"/>
    <e v="#N/A"/>
    <n v="1706"/>
    <n v="26000"/>
    <n v="19448"/>
    <n v="32552"/>
    <n v="1"/>
  </r>
  <r>
    <x v="1705"/>
    <n v="3"/>
    <n v="1"/>
    <n v="2"/>
    <s v="Caltran   "/>
    <x v="2"/>
    <x v="6"/>
    <x v="4"/>
    <x v="14"/>
    <n v="26500"/>
    <n v="25464.652495000002"/>
    <n v="-3.9069717169811224E-2"/>
    <n v="-1035.3475049999979"/>
    <n v="1071944.4561097207"/>
    <e v="#N/A"/>
    <n v="1707"/>
    <n v="27000"/>
    <n v="20250"/>
    <n v="33750"/>
    <n v="1"/>
  </r>
  <r>
    <x v="1706"/>
    <n v="3"/>
    <n v="1"/>
    <n v="2"/>
    <s v="Caltran   "/>
    <x v="2"/>
    <x v="10"/>
    <x v="1"/>
    <x v="1"/>
    <n v="26595"/>
    <n v="19955.158509999997"/>
    <n v="-0.24966503064485812"/>
    <n v="-6639.8414900000025"/>
    <n v="44087495.012325451"/>
    <e v="#N/A"/>
    <n v="1708"/>
    <n v="27000"/>
    <n v="20250"/>
    <n v="33750"/>
    <n v="0"/>
  </r>
  <r>
    <x v="1707"/>
    <n v="3"/>
    <n v="1"/>
    <n v="2"/>
    <s v="Caltran   "/>
    <x v="2"/>
    <x v="6"/>
    <x v="0"/>
    <x v="6"/>
    <n v="26700"/>
    <n v="23539.769132999998"/>
    <n v="-0.11836070662921361"/>
    <n v="-3160.230867000002"/>
    <n v="9987059.1327395849"/>
    <e v="#N/A"/>
    <n v="1709"/>
    <n v="27000"/>
    <n v="20250"/>
    <n v="33750"/>
    <n v="1"/>
  </r>
  <r>
    <x v="1708"/>
    <n v="3"/>
    <n v="1"/>
    <n v="2"/>
    <s v="Caltran   "/>
    <x v="2"/>
    <x v="6"/>
    <x v="5"/>
    <x v="1"/>
    <n v="26816"/>
    <n v="20018.682785999998"/>
    <n v="-0.25347990803997622"/>
    <n v="-6797.3172140000024"/>
    <n v="46203521.307740755"/>
    <e v="#N/A"/>
    <n v="1710"/>
    <n v="27000"/>
    <n v="20250"/>
    <n v="33750"/>
    <n v="0"/>
  </r>
  <r>
    <x v="1709"/>
    <n v="3"/>
    <n v="1"/>
    <n v="2"/>
    <s v="Caltran   "/>
    <x v="2"/>
    <x v="10"/>
    <x v="0"/>
    <x v="6"/>
    <n v="26832"/>
    <n v="19715.117005"/>
    <n v="-0.2652386327892069"/>
    <n v="-7116.8829949999999"/>
    <n v="50650023.564520173"/>
    <e v="#N/A"/>
    <n v="1711"/>
    <n v="27000"/>
    <n v="20250"/>
    <n v="33750"/>
    <n v="0"/>
  </r>
  <r>
    <x v="1710"/>
    <n v="3"/>
    <n v="1"/>
    <n v="2"/>
    <s v="Caltran   "/>
    <x v="2"/>
    <x v="6"/>
    <x v="5"/>
    <x v="18"/>
    <n v="26874"/>
    <n v="28648.358002000001"/>
    <n v="6.6025080077398268E-2"/>
    <n v="1774.3580020000009"/>
    <n v="3148346.319261435"/>
    <e v="#N/A"/>
    <n v="1712"/>
    <n v="27000"/>
    <n v="20250"/>
    <n v="33750"/>
    <n v="1"/>
  </r>
  <r>
    <x v="1711"/>
    <n v="3"/>
    <n v="1"/>
    <n v="2"/>
    <s v="Caltran   "/>
    <x v="2"/>
    <x v="5"/>
    <x v="4"/>
    <x v="14"/>
    <n v="26900"/>
    <n v="31896.142577999999"/>
    <n v="0.18573020736059487"/>
    <n v="4996.142577999999"/>
    <n v="24961440.659704477"/>
    <e v="#N/A"/>
    <n v="1713"/>
    <n v="27000"/>
    <n v="20250"/>
    <n v="33750"/>
    <n v="1"/>
  </r>
  <r>
    <x v="1712"/>
    <n v="3"/>
    <n v="1"/>
    <n v="2"/>
    <s v="Caltran   "/>
    <x v="2"/>
    <x v="6"/>
    <x v="5"/>
    <x v="1"/>
    <n v="26985"/>
    <n v="27190.404694000001"/>
    <n v="7.6118100426163515E-3"/>
    <n v="205.40469400000075"/>
    <n v="42191.088317233945"/>
    <e v="#N/A"/>
    <n v="1714"/>
    <n v="27000"/>
    <n v="20250"/>
    <n v="33750"/>
    <n v="1"/>
  </r>
  <r>
    <x v="1713"/>
    <n v="3"/>
    <n v="1"/>
    <n v="2"/>
    <s v="Caltran   "/>
    <x v="2"/>
    <x v="6"/>
    <x v="2"/>
    <x v="1"/>
    <n v="27005"/>
    <n v="22155.140137000002"/>
    <n v="-0.17959118174412136"/>
    <n v="-4849.8598629999979"/>
    <n v="23521140.690738358"/>
    <e v="#N/A"/>
    <n v="1715"/>
    <n v="27000"/>
    <n v="20250"/>
    <n v="33750"/>
    <n v="1"/>
  </r>
  <r>
    <x v="1714"/>
    <n v="3"/>
    <n v="1"/>
    <n v="2"/>
    <s v="Caltran   "/>
    <x v="2"/>
    <x v="6"/>
    <x v="0"/>
    <x v="11"/>
    <n v="27100"/>
    <n v="25309.591154999998"/>
    <n v="-6.6066747047970553E-2"/>
    <n v="-1790.4088450000017"/>
    <n v="3205563.8322542403"/>
    <e v="#N/A"/>
    <n v="1716"/>
    <n v="27000"/>
    <n v="20250"/>
    <n v="33750"/>
    <n v="1"/>
  </r>
  <r>
    <x v="1715"/>
    <n v="3"/>
    <n v="1"/>
    <n v="2"/>
    <s v="Caltran   "/>
    <x v="2"/>
    <x v="6"/>
    <x v="1"/>
    <x v="1"/>
    <n v="27156"/>
    <n v="23630.780395000002"/>
    <n v="-0.12981365462512884"/>
    <n v="-3525.2196049999984"/>
    <n v="12427173.263476346"/>
    <e v="#N/A"/>
    <n v="1717"/>
    <n v="27000"/>
    <n v="20250"/>
    <n v="33750"/>
    <n v="1"/>
  </r>
  <r>
    <x v="1716"/>
    <n v="3"/>
    <n v="1"/>
    <n v="2"/>
    <s v="Caltran   "/>
    <x v="2"/>
    <x v="6"/>
    <x v="0"/>
    <x v="11"/>
    <n v="27300"/>
    <n v="23424.627213"/>
    <n v="-0.14195504714285712"/>
    <n v="-3875.3727870000002"/>
    <n v="15018514.23822015"/>
    <e v="#N/A"/>
    <n v="1718"/>
    <n v="27000"/>
    <n v="20250"/>
    <n v="33750"/>
    <n v="1"/>
  </r>
  <r>
    <x v="1717"/>
    <n v="3"/>
    <n v="1"/>
    <n v="2"/>
    <s v="Caltran   "/>
    <x v="2"/>
    <x v="6"/>
    <x v="5"/>
    <x v="1"/>
    <n v="27449"/>
    <n v="25574.888092000001"/>
    <n v="-6.8276145141899502E-2"/>
    <n v="-1874.1119079999989"/>
    <n v="3512295.4437073967"/>
    <e v="#N/A"/>
    <n v="1719"/>
    <n v="27000"/>
    <n v="20250"/>
    <n v="33750"/>
    <n v="1"/>
  </r>
  <r>
    <x v="1718"/>
    <n v="3"/>
    <n v="1"/>
    <n v="2"/>
    <s v="Caltran   "/>
    <x v="2"/>
    <x v="10"/>
    <x v="4"/>
    <x v="12"/>
    <n v="27500"/>
    <n v="18846.320984999998"/>
    <n v="-0.31467923690909094"/>
    <n v="-8653.6790150000015"/>
    <n v="74886160.494651392"/>
    <e v="#N/A"/>
    <n v="1720"/>
    <n v="28000"/>
    <n v="21056"/>
    <n v="34944"/>
    <n v="0"/>
  </r>
  <r>
    <x v="1719"/>
    <n v="3"/>
    <n v="1"/>
    <n v="2"/>
    <s v="Caltran   "/>
    <x v="2"/>
    <x v="5"/>
    <x v="5"/>
    <x v="1"/>
    <n v="27566"/>
    <n v="39825.600584"/>
    <n v="0.4447362905027934"/>
    <n v="12259.600584"/>
    <n v="150297806.47921315"/>
    <e v="#N/A"/>
    <n v="1721"/>
    <n v="28000"/>
    <n v="21056"/>
    <n v="34944"/>
    <n v="0"/>
  </r>
  <r>
    <x v="1720"/>
    <n v="3"/>
    <n v="1"/>
    <n v="2"/>
    <s v="Caltran   "/>
    <x v="2"/>
    <x v="10"/>
    <x v="3"/>
    <x v="2"/>
    <n v="27600"/>
    <n v="10652.797913"/>
    <n v="-0.61402906112318845"/>
    <n v="-16947.202086999998"/>
    <n v="287207658.57761711"/>
    <e v="#N/A"/>
    <n v="1722"/>
    <n v="28000"/>
    <n v="21056"/>
    <n v="34944"/>
    <n v="0"/>
  </r>
  <r>
    <x v="1721"/>
    <n v="3"/>
    <n v="1"/>
    <n v="2"/>
    <s v="Caltran   "/>
    <x v="2"/>
    <x v="6"/>
    <x v="5"/>
    <x v="1"/>
    <n v="27686"/>
    <n v="20706.797255999998"/>
    <n v="-0.25208418493101215"/>
    <n v="-6979.202744000002"/>
    <n v="48709270.941857159"/>
    <e v="#N/A"/>
    <n v="1723"/>
    <n v="28000"/>
    <n v="21056"/>
    <n v="34944"/>
    <n v="0"/>
  </r>
  <r>
    <x v="1722"/>
    <n v="3"/>
    <n v="1"/>
    <n v="2"/>
    <s v="Caltran   "/>
    <x v="2"/>
    <x v="6"/>
    <x v="1"/>
    <x v="15"/>
    <n v="27766"/>
    <n v="23489.123404999998"/>
    <n v="-0.15403286735575894"/>
    <n v="-4276.8765950000015"/>
    <n v="18291673.408858806"/>
    <e v="#N/A"/>
    <n v="1724"/>
    <n v="28000"/>
    <n v="21056"/>
    <n v="34944"/>
    <n v="1"/>
  </r>
  <r>
    <x v="1723"/>
    <n v="3"/>
    <n v="1"/>
    <n v="2"/>
    <s v="Caltran   "/>
    <x v="2"/>
    <x v="6"/>
    <x v="5"/>
    <x v="1"/>
    <n v="27797"/>
    <n v="23671.435181000001"/>
    <n v="-0.14841762848508833"/>
    <n v="-4125.5648189999993"/>
    <n v="17020285.075770497"/>
    <e v="#N/A"/>
    <n v="1725"/>
    <n v="28000"/>
    <n v="21056"/>
    <n v="34944"/>
    <n v="1"/>
  </r>
  <r>
    <x v="1724"/>
    <n v="3"/>
    <n v="1"/>
    <n v="2"/>
    <s v="Caltran   "/>
    <x v="2"/>
    <x v="6"/>
    <x v="2"/>
    <x v="9"/>
    <n v="28000"/>
    <n v="23406.675324"/>
    <n v="-0.16404730985714289"/>
    <n v="-4593.3246760000002"/>
    <n v="21098631.579150505"/>
    <e v="#N/A"/>
    <n v="1726"/>
    <n v="28000"/>
    <n v="21056"/>
    <n v="34944"/>
    <n v="1"/>
  </r>
  <r>
    <x v="1725"/>
    <n v="3"/>
    <n v="1"/>
    <n v="2"/>
    <s v="Caltran   "/>
    <x v="2"/>
    <x v="6"/>
    <x v="0"/>
    <x v="11"/>
    <n v="28000"/>
    <n v="27249.104889000002"/>
    <n v="-2.681768253571426E-2"/>
    <n v="-750.895110999998"/>
    <n v="563843.46772369929"/>
    <e v="#N/A"/>
    <n v="1727"/>
    <n v="28000"/>
    <n v="21056"/>
    <n v="34944"/>
    <n v="1"/>
  </r>
  <r>
    <x v="1726"/>
    <n v="3"/>
    <n v="1"/>
    <n v="2"/>
    <s v="Caltran   "/>
    <x v="2"/>
    <x v="5"/>
    <x v="4"/>
    <x v="14"/>
    <n v="28100"/>
    <n v="36820.974426000001"/>
    <n v="0.31035496177935951"/>
    <n v="8720.9744260000007"/>
    <n v="76055394.938946038"/>
    <e v="#N/A"/>
    <n v="1728"/>
    <n v="28000"/>
    <n v="21056"/>
    <n v="34944"/>
    <n v="0"/>
  </r>
  <r>
    <x v="1727"/>
    <n v="3"/>
    <n v="1"/>
    <n v="2"/>
    <s v="Caltran   "/>
    <x v="2"/>
    <x v="10"/>
    <x v="2"/>
    <x v="9"/>
    <n v="28200"/>
    <n v="18778.721343999998"/>
    <n v="-0.33408789560283692"/>
    <n v="-9421.2786560000022"/>
    <n v="88760491.514001206"/>
    <e v="#N/A"/>
    <n v="1729"/>
    <n v="28000"/>
    <n v="21056"/>
    <n v="34944"/>
    <n v="0"/>
  </r>
  <r>
    <x v="1728"/>
    <n v="3"/>
    <n v="1"/>
    <n v="1"/>
    <s v="Caltran   "/>
    <x v="2"/>
    <x v="9"/>
    <x v="0"/>
    <x v="11"/>
    <n v="28200"/>
    <n v="782.17778299999998"/>
    <n v="-0.97226319918439719"/>
    <n v="-27417.822217000001"/>
    <n v="751736975.12301886"/>
    <e v="#N/A"/>
    <n v="1730"/>
    <n v="28000"/>
    <n v="21056"/>
    <n v="34944"/>
    <n v="0"/>
  </r>
  <r>
    <x v="1729"/>
    <n v="3"/>
    <n v="1"/>
    <n v="2"/>
    <s v="Caltran   "/>
    <x v="2"/>
    <x v="10"/>
    <x v="3"/>
    <x v="2"/>
    <n v="28300"/>
    <n v="17884.957130999999"/>
    <n v="-0.36802271621908134"/>
    <n v="-10415.042869000001"/>
    <n v="108473117.96310776"/>
    <e v="#N/A"/>
    <n v="1731"/>
    <n v="28000"/>
    <n v="21056"/>
    <n v="34944"/>
    <n v="0"/>
  </r>
  <r>
    <x v="1730"/>
    <n v="3"/>
    <n v="1"/>
    <n v="2"/>
    <s v="Caltran   "/>
    <x v="2"/>
    <x v="10"/>
    <x v="0"/>
    <x v="11"/>
    <n v="28400"/>
    <n v="19744.281266000002"/>
    <n v="-0.30477882866197181"/>
    <n v="-8655.7187339999982"/>
    <n v="74921466.802118525"/>
    <e v="#N/A"/>
    <n v="1732"/>
    <n v="28000"/>
    <n v="21056"/>
    <n v="34944"/>
    <n v="0"/>
  </r>
  <r>
    <x v="1731"/>
    <n v="3"/>
    <n v="1"/>
    <n v="2"/>
    <s v="Caltran   "/>
    <x v="2"/>
    <x v="6"/>
    <x v="2"/>
    <x v="9"/>
    <n v="28500"/>
    <n v="23364.729217"/>
    <n v="-0.18018493975438599"/>
    <n v="-5135.2707829999999"/>
    <n v="26371006.014733434"/>
    <e v="#N/A"/>
    <n v="1733"/>
    <n v="29000"/>
    <n v="21924"/>
    <n v="36076"/>
    <n v="1"/>
  </r>
  <r>
    <x v="1732"/>
    <n v="3"/>
    <n v="1"/>
    <n v="2"/>
    <s v="Caltran   "/>
    <x v="2"/>
    <x v="6"/>
    <x v="1"/>
    <x v="1"/>
    <n v="28516"/>
    <n v="23346.874808"/>
    <n v="-0.18127104755225132"/>
    <n v="-5169.1251919999995"/>
    <n v="26719855.250569031"/>
    <e v="#N/A"/>
    <n v="1734"/>
    <n v="29000"/>
    <n v="21924"/>
    <n v="36076"/>
    <n v="1"/>
  </r>
  <r>
    <x v="1733"/>
    <n v="3"/>
    <n v="1"/>
    <n v="2"/>
    <s v="Caltran   "/>
    <x v="2"/>
    <x v="6"/>
    <x v="1"/>
    <x v="8"/>
    <n v="28600"/>
    <n v="29663.775818999999"/>
    <n v="3.7194958706293635E-2"/>
    <n v="1063.7758189999986"/>
    <n v="1131618.9930891178"/>
    <e v="#N/A"/>
    <n v="1735"/>
    <n v="29000"/>
    <n v="21924"/>
    <n v="36076"/>
    <n v="1"/>
  </r>
  <r>
    <x v="1734"/>
    <n v="3"/>
    <n v="1"/>
    <n v="2"/>
    <s v="Caltran   "/>
    <x v="2"/>
    <x v="6"/>
    <x v="4"/>
    <x v="14"/>
    <n v="28600"/>
    <n v="29759.305937999998"/>
    <n v="4.0535172657342633E-2"/>
    <n v="1159.3059379999977"/>
    <n v="1343990.2578820544"/>
    <e v="#N/A"/>
    <n v="1736"/>
    <n v="29000"/>
    <n v="21924"/>
    <n v="36076"/>
    <n v="1"/>
  </r>
  <r>
    <x v="1735"/>
    <n v="3"/>
    <n v="1"/>
    <n v="2"/>
    <s v="Caltran   "/>
    <x v="2"/>
    <x v="6"/>
    <x v="1"/>
    <x v="1"/>
    <n v="28866"/>
    <n v="28573.979889000002"/>
    <n v="-1.0116403762211568E-2"/>
    <n v="-292.020110999998"/>
    <n v="85275.745228451153"/>
    <e v="#N/A"/>
    <n v="1737"/>
    <n v="29000"/>
    <n v="21924"/>
    <n v="36076"/>
    <n v="1"/>
  </r>
  <r>
    <x v="1736"/>
    <n v="3"/>
    <n v="1"/>
    <n v="2"/>
    <s v="Caltran   "/>
    <x v="2"/>
    <x v="6"/>
    <x v="5"/>
    <x v="1"/>
    <n v="28872"/>
    <n v="29392.595046999999"/>
    <n v="1.8031139062067103E-2"/>
    <n v="520.59504699999889"/>
    <n v="271019.20296093106"/>
    <e v="#N/A"/>
    <n v="1738"/>
    <n v="29000"/>
    <n v="21924"/>
    <n v="36076"/>
    <n v="1"/>
  </r>
  <r>
    <x v="1737"/>
    <n v="3"/>
    <n v="1"/>
    <n v="2"/>
    <s v="Caltran   "/>
    <x v="2"/>
    <x v="6"/>
    <x v="0"/>
    <x v="11"/>
    <n v="29100"/>
    <n v="23493.949047999999"/>
    <n v="-0.19264779903780072"/>
    <n v="-5606.0509520000014"/>
    <n v="31427807.276420124"/>
    <e v="#N/A"/>
    <n v="1739"/>
    <n v="29000"/>
    <n v="21924"/>
    <n v="36076"/>
    <n v="1"/>
  </r>
  <r>
    <x v="1738"/>
    <n v="3"/>
    <n v="1"/>
    <n v="2"/>
    <s v="Caltran   "/>
    <x v="2"/>
    <x v="10"/>
    <x v="3"/>
    <x v="2"/>
    <n v="29300"/>
    <n v="18254.546903000002"/>
    <n v="-0.3769779213993173"/>
    <n v="-11045.453096999998"/>
    <n v="122002034.11802684"/>
    <e v="#N/A"/>
    <n v="1740"/>
    <n v="29000"/>
    <n v="21924"/>
    <n v="36076"/>
    <n v="0"/>
  </r>
  <r>
    <x v="1739"/>
    <n v="3"/>
    <n v="1"/>
    <n v="2"/>
    <s v="Caltran   "/>
    <x v="2"/>
    <x v="10"/>
    <x v="2"/>
    <x v="1"/>
    <n v="29497"/>
    <n v="19244.536071999999"/>
    <n v="-0.34757649686408787"/>
    <n v="-10252.463928000001"/>
    <n v="105113016.59494121"/>
    <e v="#N/A"/>
    <n v="1741"/>
    <n v="29000"/>
    <n v="21924"/>
    <n v="36076"/>
    <n v="0"/>
  </r>
  <r>
    <x v="1740"/>
    <n v="3"/>
    <n v="1"/>
    <n v="2"/>
    <s v="Caltran   "/>
    <x v="2"/>
    <x v="6"/>
    <x v="1"/>
    <x v="8"/>
    <n v="30000"/>
    <n v="27740.868499999997"/>
    <n v="-7.5304383333333447E-2"/>
    <n v="-2259.1315000000031"/>
    <n v="5103675.1342922645"/>
    <e v="#N/A"/>
    <n v="1742"/>
    <n v="30000"/>
    <n v="22770"/>
    <n v="37230"/>
    <n v="1"/>
  </r>
  <r>
    <x v="1741"/>
    <n v="3"/>
    <n v="1"/>
    <n v="2"/>
    <s v="Caltran   "/>
    <x v="2"/>
    <x v="5"/>
    <x v="1"/>
    <x v="1"/>
    <n v="30475"/>
    <n v="34373.021438999996"/>
    <n v="0.12790882490566036"/>
    <n v="3898.0214389999965"/>
    <n v="15194571.138903603"/>
    <e v="#N/A"/>
    <n v="1743"/>
    <n v="30000"/>
    <n v="22770"/>
    <n v="37230"/>
    <n v="1"/>
  </r>
  <r>
    <x v="1742"/>
    <n v="3"/>
    <n v="1"/>
    <n v="2"/>
    <s v="Caltran   "/>
    <x v="2"/>
    <x v="0"/>
    <x v="5"/>
    <x v="1"/>
    <n v="30586"/>
    <n v="46433.664856000003"/>
    <n v="0.51813459935918393"/>
    <n v="15847.664856000003"/>
    <n v="251148481.38809758"/>
    <e v="#N/A"/>
    <n v="1744"/>
    <n v="31000"/>
    <n v="23591"/>
    <n v="38408.999999999993"/>
    <n v="0"/>
  </r>
  <r>
    <x v="1743"/>
    <n v="3"/>
    <n v="1"/>
    <n v="2"/>
    <s v="Caltran   "/>
    <x v="2"/>
    <x v="10"/>
    <x v="2"/>
    <x v="9"/>
    <n v="30600"/>
    <n v="13054.667304999999"/>
    <n v="-0.57337688545751631"/>
    <n v="-17545.332695000001"/>
    <n v="307838699.378236"/>
    <e v="#N/A"/>
    <n v="1745"/>
    <n v="31000"/>
    <n v="23591"/>
    <n v="38408.999999999993"/>
    <n v="0"/>
  </r>
  <r>
    <x v="1744"/>
    <n v="3"/>
    <n v="1"/>
    <n v="2"/>
    <s v="Caltran   "/>
    <x v="2"/>
    <x v="6"/>
    <x v="0"/>
    <x v="11"/>
    <n v="30725"/>
    <n v="21493.688201999998"/>
    <n v="-0.30044952963384874"/>
    <n v="-9231.3117980000025"/>
    <n v="85217117.511894032"/>
    <e v="#N/A"/>
    <n v="1746"/>
    <n v="31000"/>
    <n v="23591"/>
    <n v="38408.999999999993"/>
    <n v="0"/>
  </r>
  <r>
    <x v="1745"/>
    <n v="3"/>
    <n v="1"/>
    <n v="2"/>
    <s v="Caltran   "/>
    <x v="2"/>
    <x v="0"/>
    <x v="1"/>
    <x v="1"/>
    <n v="30826"/>
    <n v="41779.334930999998"/>
    <n v="0.35532780545643283"/>
    <n v="10953.334930999998"/>
    <n v="119975546.11066473"/>
    <e v="#N/A"/>
    <n v="1747"/>
    <n v="31000"/>
    <n v="23591"/>
    <n v="38408.999999999993"/>
    <n v="0"/>
  </r>
  <r>
    <x v="1746"/>
    <n v="3"/>
    <n v="1"/>
    <n v="2"/>
    <s v="Caltran   "/>
    <x v="2"/>
    <x v="10"/>
    <x v="1"/>
    <x v="9"/>
    <n v="31300"/>
    <n v="19803.886704"/>
    <n v="-0.3672879647284345"/>
    <n v="-11496.113296"/>
    <n v="132160620.91446798"/>
    <e v="#N/A"/>
    <n v="1748"/>
    <n v="31000"/>
    <n v="23591"/>
    <n v="38408.999999999993"/>
    <n v="0"/>
  </r>
  <r>
    <x v="1747"/>
    <n v="3"/>
    <n v="1"/>
    <n v="2"/>
    <s v="Caltran   "/>
    <x v="2"/>
    <x v="6"/>
    <x v="3"/>
    <x v="2"/>
    <n v="32000"/>
    <n v="24051.567460000002"/>
    <n v="-0.24838851687499997"/>
    <n v="-7948.432539999998"/>
    <n v="63177579.842930816"/>
    <e v="#N/A"/>
    <n v="1749"/>
    <n v="32000"/>
    <n v="24426.666666666664"/>
    <n v="39573.333333333328"/>
    <n v="0"/>
  </r>
  <r>
    <x v="1748"/>
    <n v="3"/>
    <n v="1"/>
    <n v="1"/>
    <s v="Caltran   "/>
    <x v="2"/>
    <x v="9"/>
    <x v="3"/>
    <x v="2"/>
    <n v="32100"/>
    <n v="6307.8697809999994"/>
    <n v="-0.80349315323987547"/>
    <n v="-25792.130218999999"/>
    <n v="665233981.23385298"/>
    <e v="#N/A"/>
    <n v="1750"/>
    <n v="32000"/>
    <n v="24426.666666666664"/>
    <n v="39573.333333333328"/>
    <n v="0"/>
  </r>
  <r>
    <x v="1749"/>
    <n v="3"/>
    <n v="1"/>
    <n v="2"/>
    <s v="Caltran   "/>
    <x v="2"/>
    <x v="5"/>
    <x v="1"/>
    <x v="8"/>
    <n v="32300"/>
    <n v="30717.995606000004"/>
    <n v="-4.8978464210526207E-2"/>
    <n v="-1582.004393999996"/>
    <n v="2502737.9026352945"/>
    <e v="#N/A"/>
    <n v="1751"/>
    <n v="32000"/>
    <n v="24426.666666666664"/>
    <n v="39573.333333333328"/>
    <n v="1"/>
  </r>
  <r>
    <x v="1750"/>
    <n v="3"/>
    <n v="1"/>
    <n v="2"/>
    <s v="Caltran   "/>
    <x v="2"/>
    <x v="5"/>
    <x v="5"/>
    <x v="1"/>
    <n v="32317"/>
    <n v="37513.746428999999"/>
    <n v="0.1608053479283349"/>
    <n v="5196.7464289999989"/>
    <n v="27006173.447324242"/>
    <e v="#N/A"/>
    <n v="1752"/>
    <n v="32000"/>
    <n v="24426.666666666664"/>
    <n v="39573.333333333328"/>
    <n v="1"/>
  </r>
  <r>
    <x v="1751"/>
    <n v="3"/>
    <n v="1"/>
    <n v="2"/>
    <s v="Caltran   "/>
    <x v="2"/>
    <x v="5"/>
    <x v="1"/>
    <x v="1"/>
    <n v="32461"/>
    <n v="34652.643462"/>
    <n v="6.7516202889621457E-2"/>
    <n v="2191.643462"/>
    <n v="4803301.0645273458"/>
    <e v="#N/A"/>
    <n v="1753"/>
    <n v="32000"/>
    <n v="24426.666666666664"/>
    <n v="39573.333333333328"/>
    <n v="1"/>
  </r>
  <r>
    <x v="1752"/>
    <n v="3"/>
    <n v="1"/>
    <n v="2"/>
    <s v="Caltran   "/>
    <x v="2"/>
    <x v="5"/>
    <x v="0"/>
    <x v="7"/>
    <n v="32600"/>
    <n v="37032.521422999998"/>
    <n v="0.1359669148159508"/>
    <n v="4432.5214229999983"/>
    <n v="19647246.165353931"/>
    <e v="#N/A"/>
    <n v="1754"/>
    <n v="33000"/>
    <n v="25245"/>
    <n v="40754.999999999993"/>
    <n v="1"/>
  </r>
  <r>
    <x v="1753"/>
    <n v="3"/>
    <n v="1"/>
    <n v="2"/>
    <s v="Caltran   "/>
    <x v="2"/>
    <x v="5"/>
    <x v="5"/>
    <x v="1"/>
    <n v="32749"/>
    <n v="39030.021179000003"/>
    <n v="0.19179276249656496"/>
    <n v="6281.021179000003"/>
    <n v="39451227.051046588"/>
    <e v="#N/A"/>
    <n v="1755"/>
    <n v="33000"/>
    <n v="25245"/>
    <n v="40754.999999999993"/>
    <n v="1"/>
  </r>
  <r>
    <x v="1754"/>
    <n v="3"/>
    <n v="1"/>
    <n v="2"/>
    <s v="Caltran   "/>
    <x v="2"/>
    <x v="6"/>
    <x v="5"/>
    <x v="1"/>
    <n v="32852"/>
    <n v="28066.532991"/>
    <n v="-0.14566744822233046"/>
    <n v="-4785.467009"/>
    <n v="22900694.494227406"/>
    <e v="#N/A"/>
    <n v="1756"/>
    <n v="33000"/>
    <n v="25245"/>
    <n v="40754.999999999993"/>
    <n v="1"/>
  </r>
  <r>
    <x v="1755"/>
    <n v="3"/>
    <n v="1"/>
    <n v="2"/>
    <s v="Caltran   "/>
    <x v="2"/>
    <x v="10"/>
    <x v="0"/>
    <x v="7"/>
    <n v="33000"/>
    <n v="14221.915267"/>
    <n v="-0.56903287069696962"/>
    <n v="-18778.084733"/>
    <n v="352616466.23972768"/>
    <e v="#N/A"/>
    <n v="1757"/>
    <n v="33000"/>
    <n v="25245"/>
    <n v="40754.999999999993"/>
    <n v="0"/>
  </r>
  <r>
    <x v="1756"/>
    <n v="3"/>
    <n v="1"/>
    <n v="2"/>
    <s v="Caltran   "/>
    <x v="2"/>
    <x v="6"/>
    <x v="5"/>
    <x v="1"/>
    <n v="33612"/>
    <n v="20230.786781000003"/>
    <n v="-0.39810821191836243"/>
    <n v="-13381.213218999997"/>
    <n v="179056867.21234027"/>
    <e v="#N/A"/>
    <n v="1758"/>
    <n v="34000"/>
    <n v="26112"/>
    <n v="41888"/>
    <n v="0"/>
  </r>
  <r>
    <x v="1757"/>
    <n v="3"/>
    <n v="1"/>
    <n v="2"/>
    <s v="Caltran   "/>
    <x v="2"/>
    <x v="5"/>
    <x v="1"/>
    <x v="1"/>
    <n v="34007"/>
    <n v="37852.635437000004"/>
    <n v="0.11308364269121074"/>
    <n v="3845.6354370000045"/>
    <n v="14788911.914310215"/>
    <e v="#N/A"/>
    <n v="1759"/>
    <n v="34000"/>
    <n v="26112"/>
    <n v="41888"/>
    <n v="1"/>
  </r>
  <r>
    <x v="1758"/>
    <n v="3"/>
    <n v="1"/>
    <n v="2"/>
    <s v="Caltran   "/>
    <x v="2"/>
    <x v="0"/>
    <x v="5"/>
    <x v="1"/>
    <n v="35050"/>
    <n v="47122.963317000002"/>
    <n v="0.34444973800285306"/>
    <n v="12072.963317000002"/>
    <n v="145756443.25362769"/>
    <e v="#N/A"/>
    <n v="1760"/>
    <n v="35000"/>
    <n v="26985"/>
    <n v="43015"/>
    <n v="0"/>
  </r>
  <r>
    <x v="1759"/>
    <n v="3"/>
    <n v="1"/>
    <n v="2"/>
    <s v="Caltran   "/>
    <x v="2"/>
    <x v="5"/>
    <x v="5"/>
    <x v="1"/>
    <n v="35532"/>
    <n v="37513.746428999999"/>
    <n v="5.5773568304626764E-2"/>
    <n v="1981.7464289999989"/>
    <n v="3927318.9088542475"/>
    <e v="#N/A"/>
    <n v="1761"/>
    <n v="36000"/>
    <n v="27815.999999999996"/>
    <n v="44184"/>
    <n v="1"/>
  </r>
  <r>
    <x v="1760"/>
    <n v="3"/>
    <n v="1"/>
    <n v="2"/>
    <s v="Caltran   "/>
    <x v="2"/>
    <x v="5"/>
    <x v="5"/>
    <x v="1"/>
    <n v="36446"/>
    <n v="38688.133392000003"/>
    <n v="6.1519327004335267E-2"/>
    <n v="2242.1333920000034"/>
    <n v="5027162.1475214409"/>
    <e v="#N/A"/>
    <n v="1762"/>
    <n v="36000"/>
    <n v="27815.999999999996"/>
    <n v="44184"/>
    <n v="1"/>
  </r>
  <r>
    <x v="1761"/>
    <n v="3"/>
    <n v="1"/>
    <n v="2"/>
    <s v="Caltran   "/>
    <x v="2"/>
    <x v="6"/>
    <x v="0"/>
    <x v="7"/>
    <n v="37200"/>
    <n v="29003.759962000004"/>
    <n v="-0.22032903327956976"/>
    <n v="-8196.2400379999963"/>
    <n v="67178350.760514185"/>
    <e v="#N/A"/>
    <n v="1763"/>
    <n v="37000"/>
    <n v="28660.611111111113"/>
    <n v="45339.388888888891"/>
    <n v="1"/>
  </r>
  <r>
    <x v="1762"/>
    <n v="3"/>
    <n v="1"/>
    <n v="2"/>
    <s v="Caltran   "/>
    <x v="2"/>
    <x v="5"/>
    <x v="0"/>
    <x v="11"/>
    <n v="37400"/>
    <n v="38373.061950999996"/>
    <n v="2.6017699224598845E-2"/>
    <n v="973.06195099999604"/>
    <n v="946849.56048391864"/>
    <e v="#N/A"/>
    <n v="1764"/>
    <n v="37000"/>
    <n v="28660.611111111113"/>
    <n v="45339.388888888891"/>
    <n v="1"/>
  </r>
  <r>
    <x v="1763"/>
    <n v="3"/>
    <n v="1"/>
    <n v="1"/>
    <s v="Caltran   "/>
    <x v="2"/>
    <x v="10"/>
    <x v="3"/>
    <x v="2"/>
    <n v="37500"/>
    <n v="10603.497010999999"/>
    <n v="-0.7172400797066667"/>
    <n v="-26896.502989000001"/>
    <n v="723421873.03728592"/>
    <e v="#N/A"/>
    <n v="1765"/>
    <n v="38000"/>
    <n v="29488"/>
    <n v="46512"/>
    <n v="0"/>
  </r>
  <r>
    <x v="1764"/>
    <n v="3"/>
    <n v="1"/>
    <n v="2"/>
    <s v="Caltran   "/>
    <x v="2"/>
    <x v="5"/>
    <x v="1"/>
    <x v="1"/>
    <n v="37930"/>
    <n v="32803.447144999998"/>
    <n v="-0.1351582614025838"/>
    <n v="-5126.5528550000017"/>
    <n v="26281544.175108667"/>
    <e v="#N/A"/>
    <n v="1766"/>
    <n v="38000"/>
    <n v="29488"/>
    <n v="46512"/>
    <n v="1"/>
  </r>
  <r>
    <x v="1765"/>
    <n v="3"/>
    <n v="1"/>
    <n v="2"/>
    <s v="Caltran   "/>
    <x v="2"/>
    <x v="5"/>
    <x v="1"/>
    <x v="1"/>
    <n v="38546"/>
    <n v="31023.605835000002"/>
    <n v="-0.19515369078503597"/>
    <n v="-7522.3941649999979"/>
    <n v="56586413.973626018"/>
    <e v="#N/A"/>
    <n v="1767"/>
    <n v="39000"/>
    <n v="30361.5"/>
    <n v="47638.5"/>
    <n v="1"/>
  </r>
  <r>
    <x v="1766"/>
    <n v="3"/>
    <n v="1"/>
    <n v="2"/>
    <s v="Caltran   "/>
    <x v="2"/>
    <x v="10"/>
    <x v="3"/>
    <x v="2"/>
    <n v="38600"/>
    <n v="19444.859589"/>
    <n v="-0.49624716090673571"/>
    <n v="-19155.140411"/>
    <n v="366919404.16512525"/>
    <e v="#N/A"/>
    <n v="1768"/>
    <n v="39000"/>
    <n v="30361.5"/>
    <n v="47638.5"/>
    <n v="0"/>
  </r>
  <r>
    <x v="1767"/>
    <n v="3"/>
    <n v="1"/>
    <n v="2"/>
    <s v="Caltran   "/>
    <x v="2"/>
    <x v="5"/>
    <x v="4"/>
    <x v="14"/>
    <n v="39500"/>
    <n v="34747.255310000008"/>
    <n v="-0.12032265037974665"/>
    <n v="-4752.7446899999923"/>
    <n v="22588582.088323124"/>
    <e v="#N/A"/>
    <n v="1769"/>
    <n v="40000"/>
    <n v="31240"/>
    <n v="48760"/>
    <n v="1"/>
  </r>
  <r>
    <x v="1768"/>
    <n v="3"/>
    <n v="1"/>
    <n v="2"/>
    <s v="Caltran   "/>
    <x v="2"/>
    <x v="5"/>
    <x v="5"/>
    <x v="1"/>
    <n v="39765"/>
    <n v="34648.221862999999"/>
    <n v="-0.12867542152646805"/>
    <n v="-5116.7781370000012"/>
    <n v="26181418.503281202"/>
    <e v="#N/A"/>
    <n v="1770"/>
    <n v="40000"/>
    <n v="31240"/>
    <n v="48760"/>
    <n v="1"/>
  </r>
  <r>
    <x v="1769"/>
    <n v="3"/>
    <n v="1"/>
    <n v="2"/>
    <s v="Caltran   "/>
    <x v="2"/>
    <x v="5"/>
    <x v="1"/>
    <x v="1"/>
    <n v="39916"/>
    <n v="35411.804109000004"/>
    <n v="-0.11284186519190287"/>
    <n v="-4504.1958909999958"/>
    <n v="20287780.624501247"/>
    <e v="#N/A"/>
    <n v="1771"/>
    <n v="40000"/>
    <n v="31240"/>
    <n v="48760"/>
    <n v="1"/>
  </r>
  <r>
    <x v="1770"/>
    <n v="3"/>
    <n v="1"/>
    <n v="2"/>
    <s v="Caltran   "/>
    <x v="2"/>
    <x v="5"/>
    <x v="5"/>
    <x v="1"/>
    <n v="40610"/>
    <n v="33410.997130999996"/>
    <n v="-0.17727167862595428"/>
    <n v="-7199.0028690000036"/>
    <n v="51825642.307870284"/>
    <e v="#N/A"/>
    <n v="1772"/>
    <n v="41000"/>
    <n v="32089.333333333332"/>
    <n v="49910.666666666672"/>
    <n v="1"/>
  </r>
  <r>
    <x v="1771"/>
    <n v="3"/>
    <n v="1"/>
    <n v="2"/>
    <s v="Caltran   "/>
    <x v="2"/>
    <x v="7"/>
    <x v="1"/>
    <x v="1"/>
    <n v="46187"/>
    <n v="57443.690306999997"/>
    <n v="0.24371988453460913"/>
    <n v="11256.690306999997"/>
    <n v="126713076.6677077"/>
    <e v="#N/A"/>
    <n v="1773"/>
    <n v="46000"/>
    <n v="36462.666666666664"/>
    <n v="55537.333333333336"/>
    <n v="0"/>
  </r>
  <r>
    <x v="1772"/>
    <n v="3"/>
    <n v="1"/>
    <n v="2"/>
    <s v="Caltran   "/>
    <x v="2"/>
    <x v="7"/>
    <x v="5"/>
    <x v="1"/>
    <n v="51280"/>
    <n v="54463.752288000003"/>
    <n v="6.2085653042121658E-2"/>
    <n v="3183.7522880000033"/>
    <n v="10136278.631345255"/>
    <e v="#N/A"/>
    <n v="1774"/>
    <n v="51000"/>
    <n v="40919"/>
    <n v="61081"/>
    <n v="1"/>
  </r>
  <r>
    <x v="1773"/>
    <n v="3"/>
    <n v="1"/>
    <n v="2"/>
    <s v="Caltran   "/>
    <x v="2"/>
    <x v="0"/>
    <x v="5"/>
    <x v="1"/>
    <n v="52257"/>
    <n v="41714.484299000003"/>
    <n v="-0.20174360757410481"/>
    <n v="-10542.515700999997"/>
    <n v="111144637.30583145"/>
    <e v="#N/A"/>
    <n v="1775"/>
    <n v="52000"/>
    <n v="41810.888888888891"/>
    <n v="62189.111111111109"/>
    <n v="0"/>
  </r>
  <r>
    <x v="1774"/>
    <n v="3"/>
    <n v="1"/>
    <n v="2"/>
    <s v="Caltran   "/>
    <x v="2"/>
    <x v="6"/>
    <x v="3"/>
    <x v="2"/>
    <n v="54300"/>
    <n v="21824.116011999999"/>
    <n v="-0.59808257804788223"/>
    <n v="-32475.883988000001"/>
    <n v="1054683040.8020349"/>
    <e v="#N/A"/>
    <n v="1776"/>
    <n v="54000"/>
    <n v="43605"/>
    <n v="64394.999999999993"/>
    <n v="0"/>
  </r>
  <r>
    <x v="1775"/>
    <n v="3"/>
    <n v="1"/>
    <n v="2"/>
    <s v="Caltran   "/>
    <x v="2"/>
    <x v="6"/>
    <x v="3"/>
    <x v="2"/>
    <n v="55600"/>
    <n v="29340.842345000001"/>
    <n v="-0.47228700818345326"/>
    <n v="-26259.157654999999"/>
    <n v="689543360.75014508"/>
    <e v="#N/A"/>
    <n v="1777"/>
    <n v="56000"/>
    <n v="45453.333333333336"/>
    <n v="66546.666666666657"/>
    <n v="0"/>
  </r>
  <r>
    <x v="1776"/>
    <n v="3"/>
    <n v="1"/>
    <n v="2"/>
    <s v="Caltran   "/>
    <x v="2"/>
    <x v="2"/>
    <x v="5"/>
    <x v="1"/>
    <n v="58950"/>
    <n v="72106.937378000002"/>
    <n v="0.22318808105173882"/>
    <n v="13156.937378000002"/>
    <n v="173105001.16861358"/>
    <e v="#N/A"/>
    <n v="1778"/>
    <n v="59000"/>
    <n v="48232.5"/>
    <n v="69767.5"/>
    <n v="0"/>
  </r>
  <r>
    <x v="1777"/>
    <n v="4"/>
    <n v="1"/>
    <n v="2"/>
    <s v="Caltran   "/>
    <x v="3"/>
    <x v="9"/>
    <x v="6"/>
    <x v="6"/>
    <n v="500"/>
    <n v="294.85599500000001"/>
    <n v="-0.41028801000000004"/>
    <n v="-205.14400499999999"/>
    <n v="42084.062787440023"/>
    <e v="#N/A"/>
    <n v="1779"/>
    <n v="1000"/>
    <n v="370"/>
    <n v="1630"/>
    <n v="0"/>
  </r>
  <r>
    <x v="1778"/>
    <n v="4"/>
    <n v="1"/>
    <n v="2"/>
    <s v="Caltran   "/>
    <x v="3"/>
    <x v="9"/>
    <x v="6"/>
    <x v="6"/>
    <n v="500"/>
    <n v="252.40531499999997"/>
    <n v="-0.49518937000000007"/>
    <n v="-247.59468500000003"/>
    <n v="61303.128040249241"/>
    <e v="#N/A"/>
    <n v="1780"/>
    <n v="1000"/>
    <n v="370"/>
    <n v="1630"/>
    <n v="0"/>
  </r>
  <r>
    <x v="1779"/>
    <n v="4"/>
    <n v="1"/>
    <n v="2"/>
    <s v="Caltran   "/>
    <x v="3"/>
    <x v="9"/>
    <x v="6"/>
    <x v="6"/>
    <n v="500"/>
    <n v="333.47736700000002"/>
    <n v="-0.33304526599999995"/>
    <n v="-166.52263299999998"/>
    <n v="27729.787301252683"/>
    <e v="#N/A"/>
    <n v="1781"/>
    <n v="1000"/>
    <n v="370"/>
    <n v="1630"/>
    <n v="0"/>
  </r>
  <r>
    <x v="1780"/>
    <n v="4"/>
    <n v="1"/>
    <n v="2"/>
    <s v="Caltran   "/>
    <x v="3"/>
    <x v="9"/>
    <x v="6"/>
    <x v="6"/>
    <n v="600"/>
    <n v="235.19316000000001"/>
    <n v="-0.60801139999999998"/>
    <n v="-364.80683999999997"/>
    <n v="133084.03051078558"/>
    <e v="#N/A"/>
    <n v="1782"/>
    <n v="1000"/>
    <n v="370"/>
    <n v="1630"/>
    <n v="0"/>
  </r>
  <r>
    <x v="1781"/>
    <n v="4"/>
    <n v="1"/>
    <n v="2"/>
    <s v="Caltran   "/>
    <x v="3"/>
    <x v="9"/>
    <x v="6"/>
    <x v="6"/>
    <n v="900"/>
    <n v="532.10875899999996"/>
    <n v="-0.40876804555555557"/>
    <n v="-367.89124100000004"/>
    <n v="135343.96520452012"/>
    <e v="#N/A"/>
    <n v="1783"/>
    <n v="1000"/>
    <n v="370"/>
    <n v="1630"/>
    <n v="1"/>
  </r>
  <r>
    <x v="1782"/>
    <n v="4"/>
    <n v="1"/>
    <n v="2"/>
    <s v="Caltran   "/>
    <x v="3"/>
    <x v="9"/>
    <x v="0"/>
    <x v="6"/>
    <n v="1000"/>
    <n v="738.91323899999998"/>
    <n v="-0.26108676100000006"/>
    <n v="-261.08676100000002"/>
    <n v="68166.296769471141"/>
    <e v="#N/A"/>
    <n v="1784"/>
    <n v="1000"/>
    <n v="370"/>
    <n v="1630"/>
    <n v="1"/>
  </r>
  <r>
    <x v="1783"/>
    <n v="4"/>
    <n v="1"/>
    <n v="2"/>
    <s v="Caltran   "/>
    <x v="3"/>
    <x v="9"/>
    <x v="2"/>
    <x v="1"/>
    <n v="1013"/>
    <n v="80.179238999999995"/>
    <n v="-0.92084971470878574"/>
    <n v="-932.82076099999995"/>
    <n v="870154.57215261902"/>
    <e v="#N/A"/>
    <n v="1785"/>
    <n v="1000"/>
    <n v="370"/>
    <n v="1630"/>
    <n v="0"/>
  </r>
  <r>
    <x v="1784"/>
    <n v="4"/>
    <n v="1"/>
    <n v="2"/>
    <s v="Caltran   "/>
    <x v="3"/>
    <x v="9"/>
    <x v="6"/>
    <x v="6"/>
    <n v="1200"/>
    <n v="1124.995034"/>
    <n v="-6.2504138333333348E-2"/>
    <n v="-75.004965999999968"/>
    <n v="5625.7449246611513"/>
    <e v="#N/A"/>
    <n v="1786"/>
    <n v="1000"/>
    <n v="370"/>
    <n v="1630"/>
    <n v="1"/>
  </r>
  <r>
    <x v="1785"/>
    <n v="4"/>
    <n v="1"/>
    <n v="2"/>
    <s v="Caltran   "/>
    <x v="3"/>
    <x v="9"/>
    <x v="6"/>
    <x v="6"/>
    <n v="1300"/>
    <n v="1233.9174309999999"/>
    <n v="-5.0832745384615463E-2"/>
    <n v="-66.082569000000149"/>
    <n v="4366.9059256397804"/>
    <e v="#N/A"/>
    <n v="1787"/>
    <n v="1000"/>
    <n v="370"/>
    <n v="1630"/>
    <n v="1"/>
  </r>
  <r>
    <x v="1786"/>
    <n v="4"/>
    <n v="1"/>
    <n v="2"/>
    <s v="Caltran   "/>
    <x v="3"/>
    <x v="9"/>
    <x v="0"/>
    <x v="6"/>
    <n v="1300"/>
    <n v="5597.7918950000003"/>
    <n v="3.3059937653846152"/>
    <n v="4297.7918950000003"/>
    <n v="18471015.172727693"/>
    <e v="#N/A"/>
    <n v="1788"/>
    <n v="1000"/>
    <n v="370"/>
    <n v="1630"/>
    <n v="0"/>
  </r>
  <r>
    <x v="1787"/>
    <n v="4"/>
    <n v="1"/>
    <n v="2"/>
    <s v="Caltran   "/>
    <x v="3"/>
    <x v="9"/>
    <x v="1"/>
    <x v="8"/>
    <n v="1300"/>
    <n v="1914.3863260000001"/>
    <n v="0.47260486615384623"/>
    <n v="614.38632600000005"/>
    <n v="377470.55757577834"/>
    <e v="#N/A"/>
    <n v="1789"/>
    <n v="1000"/>
    <n v="370"/>
    <n v="1630"/>
    <n v="0"/>
  </r>
  <r>
    <x v="1788"/>
    <n v="4"/>
    <n v="1"/>
    <n v="2"/>
    <s v="Caltran   "/>
    <x v="3"/>
    <x v="9"/>
    <x v="1"/>
    <x v="8"/>
    <n v="1500"/>
    <n v="1460.086886"/>
    <n v="-2.6608742666666685E-2"/>
    <n v="-39.91311399999995"/>
    <n v="1593.056669176992"/>
    <e v="#N/A"/>
    <n v="1790"/>
    <n v="2000"/>
    <n v="794.99999999999989"/>
    <n v="3205"/>
    <n v="1"/>
  </r>
  <r>
    <x v="1789"/>
    <n v="4"/>
    <n v="1"/>
    <n v="2"/>
    <s v="Caltran   "/>
    <x v="3"/>
    <x v="9"/>
    <x v="6"/>
    <x v="6"/>
    <n v="1600"/>
    <n v="1847.308528"/>
    <n v="0.15456782999999996"/>
    <n v="247.30852800000002"/>
    <n v="61161.508021526795"/>
    <e v="#N/A"/>
    <n v="1791"/>
    <n v="2000"/>
    <n v="794.99999999999989"/>
    <n v="3205"/>
    <n v="1"/>
  </r>
  <r>
    <x v="1790"/>
    <n v="4"/>
    <n v="1"/>
    <n v="2"/>
    <s v="Caltran   "/>
    <x v="3"/>
    <x v="9"/>
    <x v="1"/>
    <x v="1"/>
    <n v="1714"/>
    <n v="1609.4311290000001"/>
    <n v="-6.1008676196032674E-2"/>
    <n v="-104.56887099999994"/>
    <n v="10934.64878221463"/>
    <e v="#N/A"/>
    <n v="1792"/>
    <n v="2000"/>
    <n v="794.99999999999989"/>
    <n v="3205"/>
    <n v="1"/>
  </r>
  <r>
    <x v="1791"/>
    <n v="4"/>
    <n v="1"/>
    <n v="2"/>
    <s v="Caltran   "/>
    <x v="3"/>
    <x v="9"/>
    <x v="0"/>
    <x v="6"/>
    <n v="1900"/>
    <n v="3080.1542169999998"/>
    <n v="0.62113379842105254"/>
    <n v="1180.1542169999998"/>
    <n v="1392763.9759028826"/>
    <e v="#N/A"/>
    <n v="1793"/>
    <n v="2000"/>
    <n v="794.99999999999989"/>
    <n v="3205"/>
    <n v="1"/>
  </r>
  <r>
    <x v="1792"/>
    <n v="4"/>
    <n v="1"/>
    <n v="2"/>
    <s v="Caltran   "/>
    <x v="3"/>
    <x v="9"/>
    <x v="1"/>
    <x v="8"/>
    <n v="1900"/>
    <n v="2320.6921299999999"/>
    <n v="0.22141691052631574"/>
    <n v="420.69212999999991"/>
    <n v="176981.86824393683"/>
    <e v="#N/A"/>
    <n v="1794"/>
    <n v="2000"/>
    <n v="794.99999999999989"/>
    <n v="3205"/>
    <n v="1"/>
  </r>
  <r>
    <x v="1793"/>
    <n v="4"/>
    <n v="1"/>
    <n v="2"/>
    <s v="Caltran   "/>
    <x v="3"/>
    <x v="9"/>
    <x v="1"/>
    <x v="1"/>
    <n v="1994"/>
    <n v="2007.386753"/>
    <n v="6.713517051153417E-3"/>
    <n v="13.386752999999999"/>
    <n v="179.20515588300896"/>
    <e v="#N/A"/>
    <n v="1795"/>
    <n v="2000"/>
    <n v="794.99999999999989"/>
    <n v="3205"/>
    <n v="1"/>
  </r>
  <r>
    <x v="1794"/>
    <n v="4"/>
    <n v="1"/>
    <n v="2"/>
    <s v="Caltran   "/>
    <x v="3"/>
    <x v="9"/>
    <x v="6"/>
    <x v="6"/>
    <n v="2100"/>
    <n v="1887.5790549999999"/>
    <n v="-0.10115283095238103"/>
    <n v="-212.42094500000007"/>
    <n v="45122.657874693054"/>
    <e v="#N/A"/>
    <n v="1796"/>
    <n v="2000"/>
    <n v="794.99999999999989"/>
    <n v="3205"/>
    <n v="1"/>
  </r>
  <r>
    <x v="1795"/>
    <n v="4"/>
    <n v="1"/>
    <n v="2"/>
    <s v="Caltran   "/>
    <x v="3"/>
    <x v="9"/>
    <x v="1"/>
    <x v="1"/>
    <n v="2468"/>
    <n v="1272.8897280000001"/>
    <n v="-0.48424241166936788"/>
    <n v="-1195.1102719999999"/>
    <n v="1428288.5622399137"/>
    <e v="#N/A"/>
    <n v="1797"/>
    <n v="2000"/>
    <n v="794.99999999999989"/>
    <n v="3205"/>
    <n v="1"/>
  </r>
  <r>
    <x v="1796"/>
    <n v="4"/>
    <n v="1"/>
    <n v="2"/>
    <s v="Caltran   "/>
    <x v="3"/>
    <x v="9"/>
    <x v="2"/>
    <x v="9"/>
    <n v="2500"/>
    <n v="5372.7545390000005"/>
    <n v="1.1491018156000004"/>
    <n v="2872.7545390000005"/>
    <n v="8252718.6413451051"/>
    <e v="#N/A"/>
    <n v="1798"/>
    <n v="3000"/>
    <n v="1275.0000000000002"/>
    <n v="4725"/>
    <n v="0"/>
  </r>
  <r>
    <x v="1797"/>
    <n v="4"/>
    <n v="1"/>
    <n v="2"/>
    <s v="Caltran   "/>
    <x v="3"/>
    <x v="9"/>
    <x v="1"/>
    <x v="15"/>
    <n v="2600"/>
    <n v="2727.9119380000002"/>
    <n v="4.9196899230769198E-2"/>
    <n v="127.91193800000019"/>
    <n v="16361.463882915892"/>
    <e v="#N/A"/>
    <n v="1799"/>
    <n v="3000"/>
    <n v="1275.0000000000002"/>
    <n v="4725"/>
    <n v="1"/>
  </r>
  <r>
    <x v="1798"/>
    <n v="4"/>
    <n v="1"/>
    <n v="2"/>
    <s v="Caltran   "/>
    <x v="3"/>
    <x v="9"/>
    <x v="1"/>
    <x v="1"/>
    <n v="2674"/>
    <n v="15.796451000000001"/>
    <n v="-0.99409257629020198"/>
    <n v="-2658.2035489999998"/>
    <n v="7066046.1079161949"/>
    <e v="#N/A"/>
    <n v="1800"/>
    <n v="3000"/>
    <n v="1275.0000000000002"/>
    <n v="4725"/>
    <n v="0"/>
  </r>
  <r>
    <x v="1799"/>
    <n v="4"/>
    <n v="1"/>
    <n v="1"/>
    <s v="Caltran   "/>
    <x v="3"/>
    <x v="9"/>
    <x v="2"/>
    <x v="1"/>
    <n v="2692"/>
    <n v="3180.7328819999998"/>
    <n v="0.18155010475482913"/>
    <n v="488.73288199999979"/>
    <n v="238859.82994802573"/>
    <e v="#N/A"/>
    <n v="1801"/>
    <n v="3000"/>
    <n v="1275.0000000000002"/>
    <n v="4725"/>
    <n v="1"/>
  </r>
  <r>
    <x v="1800"/>
    <n v="4"/>
    <n v="1"/>
    <n v="2"/>
    <s v="Caltran   "/>
    <x v="3"/>
    <x v="9"/>
    <x v="0"/>
    <x v="6"/>
    <n v="2700"/>
    <n v="526.42345999999998"/>
    <n v="-0.80502834814814817"/>
    <n v="-2173.57654"/>
    <n v="4724434.9752383716"/>
    <e v="#N/A"/>
    <n v="1802"/>
    <n v="3000"/>
    <n v="1275.0000000000002"/>
    <n v="4725"/>
    <n v="0"/>
  </r>
  <r>
    <x v="1801"/>
    <n v="4"/>
    <n v="1"/>
    <n v="2"/>
    <s v="Caltran   "/>
    <x v="3"/>
    <x v="9"/>
    <x v="1"/>
    <x v="8"/>
    <n v="2900"/>
    <n v="4806.3834859999997"/>
    <n v="0.65737361586206888"/>
    <n v="1906.3834859999997"/>
    <n v="3634297.9956935113"/>
    <e v="#N/A"/>
    <n v="1803"/>
    <n v="3000"/>
    <n v="1275.0000000000002"/>
    <n v="4725"/>
    <n v="0"/>
  </r>
  <r>
    <x v="1802"/>
    <n v="4"/>
    <n v="1"/>
    <n v="2"/>
    <s v="Caltran   "/>
    <x v="3"/>
    <x v="9"/>
    <x v="0"/>
    <x v="7"/>
    <n v="2900"/>
    <n v="3812.6723019999999"/>
    <n v="0.31471458689655174"/>
    <n v="912.67230199999995"/>
    <n v="832970.73083797912"/>
    <e v="#N/A"/>
    <n v="1804"/>
    <n v="3000"/>
    <n v="1275.0000000000002"/>
    <n v="4725"/>
    <n v="1"/>
  </r>
  <r>
    <x v="1803"/>
    <n v="4"/>
    <n v="1"/>
    <n v="2"/>
    <s v="Caltran   "/>
    <x v="3"/>
    <x v="9"/>
    <x v="3"/>
    <x v="6"/>
    <n v="3200"/>
    <n v="6657.7135639999997"/>
    <n v="1.0805354887499998"/>
    <n v="3457.7135639999997"/>
    <n v="11955783.09066958"/>
    <e v="#N/A"/>
    <n v="1805"/>
    <n v="3000"/>
    <n v="1275.0000000000002"/>
    <n v="4725"/>
    <n v="0"/>
  </r>
  <r>
    <x v="1804"/>
    <n v="4"/>
    <n v="1"/>
    <n v="2"/>
    <s v="Caltran   "/>
    <x v="3"/>
    <x v="9"/>
    <x v="6"/>
    <x v="6"/>
    <n v="3200"/>
    <n v="1827.1884289999998"/>
    <n v="-0.42900361593750003"/>
    <n v="-1372.8115710000002"/>
    <n v="1884611.6094714885"/>
    <e v="#N/A"/>
    <n v="1806"/>
    <n v="3000"/>
    <n v="1275.0000000000002"/>
    <n v="4725"/>
    <n v="1"/>
  </r>
  <r>
    <x v="1805"/>
    <n v="4"/>
    <n v="1"/>
    <n v="2"/>
    <s v="Caltran   "/>
    <x v="3"/>
    <x v="9"/>
    <x v="2"/>
    <x v="16"/>
    <n v="3200"/>
    <n v="2795.6991740000003"/>
    <n v="-0.12634400812499991"/>
    <n v="-404.30082599999969"/>
    <n v="163459.15790428204"/>
    <e v="#N/A"/>
    <n v="1807"/>
    <n v="3000"/>
    <n v="1275.0000000000002"/>
    <n v="4725"/>
    <n v="1"/>
  </r>
  <r>
    <x v="1806"/>
    <n v="4"/>
    <n v="1"/>
    <n v="2"/>
    <s v="Caltran   "/>
    <x v="3"/>
    <x v="9"/>
    <x v="0"/>
    <x v="7"/>
    <n v="3300"/>
    <n v="371.38906699999995"/>
    <n v="-0.88745785848484848"/>
    <n v="-2928.6109329999999"/>
    <n v="8576761.9968871307"/>
    <e v="#N/A"/>
    <n v="1808"/>
    <n v="3000"/>
    <n v="1275.0000000000002"/>
    <n v="4725"/>
    <n v="0"/>
  </r>
  <r>
    <x v="1807"/>
    <n v="4"/>
    <n v="1"/>
    <n v="2"/>
    <s v="Caltran   "/>
    <x v="3"/>
    <x v="9"/>
    <x v="4"/>
    <x v="12"/>
    <n v="3400"/>
    <n v="1604.998"/>
    <n v="-0.52794176470588239"/>
    <n v="-1795.002"/>
    <n v="3222032.1800039997"/>
    <e v="#N/A"/>
    <n v="1809"/>
    <n v="3000"/>
    <n v="1275.0000000000002"/>
    <n v="4725"/>
    <n v="1"/>
  </r>
  <r>
    <x v="1808"/>
    <n v="4"/>
    <n v="1"/>
    <n v="2"/>
    <s v="Caltran   "/>
    <x v="3"/>
    <x v="9"/>
    <x v="1"/>
    <x v="8"/>
    <n v="3500"/>
    <n v="6688.9067599999998"/>
    <n v="0.91111621714285707"/>
    <n v="3188.9067599999998"/>
    <n v="10169126.323973697"/>
    <e v="#N/A"/>
    <n v="1810"/>
    <n v="4000"/>
    <n v="1920"/>
    <n v="6080"/>
    <n v="0"/>
  </r>
  <r>
    <x v="1809"/>
    <n v="4"/>
    <n v="1"/>
    <n v="2"/>
    <s v="Caltran   "/>
    <x v="3"/>
    <x v="9"/>
    <x v="0"/>
    <x v="11"/>
    <n v="3500"/>
    <n v="1751.1068839999998"/>
    <n v="-0.49968374742857147"/>
    <n v="-1748.8931160000002"/>
    <n v="3058627.1311921901"/>
    <e v="#N/A"/>
    <n v="1811"/>
    <n v="4000"/>
    <n v="1920"/>
    <n v="6080"/>
    <n v="0"/>
  </r>
  <r>
    <x v="1810"/>
    <n v="4"/>
    <n v="1"/>
    <n v="2"/>
    <s v="Caltran   "/>
    <x v="3"/>
    <x v="9"/>
    <x v="1"/>
    <x v="8"/>
    <n v="3500"/>
    <n v="4715.8784919999998"/>
    <n v="0.34739385485714291"/>
    <n v="1215.8784919999998"/>
    <n v="1478360.5073081937"/>
    <e v="#N/A"/>
    <n v="1812"/>
    <n v="4000"/>
    <n v="1920"/>
    <n v="6080"/>
    <n v="1"/>
  </r>
  <r>
    <x v="1811"/>
    <n v="4"/>
    <n v="1"/>
    <n v="2"/>
    <s v="Caltran   "/>
    <x v="3"/>
    <x v="9"/>
    <x v="2"/>
    <x v="16"/>
    <n v="3600"/>
    <n v="771.43668200000002"/>
    <n v="-0.78571203277777779"/>
    <n v="-2828.563318"/>
    <n v="8000770.4439351689"/>
    <e v="#N/A"/>
    <n v="1813"/>
    <n v="4000"/>
    <n v="1920"/>
    <n v="6080"/>
    <n v="0"/>
  </r>
  <r>
    <x v="1812"/>
    <n v="4"/>
    <n v="1"/>
    <n v="2"/>
    <s v="Caltran   "/>
    <x v="3"/>
    <x v="9"/>
    <x v="1"/>
    <x v="8"/>
    <n v="3600"/>
    <n v="3461.7850760000001"/>
    <n v="-3.8393034444444418E-2"/>
    <n v="-138.21492399999988"/>
    <n v="19103.365216325743"/>
    <e v="#N/A"/>
    <n v="1814"/>
    <n v="4000"/>
    <n v="1920"/>
    <n v="6080"/>
    <n v="1"/>
  </r>
  <r>
    <x v="1813"/>
    <n v="4"/>
    <n v="1"/>
    <n v="2"/>
    <s v="Caltran   "/>
    <x v="3"/>
    <x v="9"/>
    <x v="1"/>
    <x v="15"/>
    <n v="3600"/>
    <n v="678.58063400000003"/>
    <n v="-0.81150537944444445"/>
    <n v="-2921.4193660000001"/>
    <n v="8534691.1120398417"/>
    <e v="#N/A"/>
    <n v="1815"/>
    <n v="4000"/>
    <n v="1920"/>
    <n v="6080"/>
    <n v="0"/>
  </r>
  <r>
    <x v="1814"/>
    <n v="4"/>
    <n v="1"/>
    <n v="2"/>
    <s v="Caltran   "/>
    <x v="3"/>
    <x v="9"/>
    <x v="7"/>
    <x v="1"/>
    <n v="3661"/>
    <n v="3685.2672320000001"/>
    <n v="6.6285801693526381E-3"/>
    <n v="24.267232000000149"/>
    <n v="588.89854894183122"/>
    <e v="#N/A"/>
    <n v="1816"/>
    <n v="4000"/>
    <n v="1920"/>
    <n v="6080"/>
    <n v="1"/>
  </r>
  <r>
    <x v="1815"/>
    <n v="4"/>
    <n v="1"/>
    <n v="2"/>
    <s v="Caltran   "/>
    <x v="3"/>
    <x v="9"/>
    <x v="1"/>
    <x v="15"/>
    <n v="3700"/>
    <n v="449.80980999999997"/>
    <n v="-0.87842978108108105"/>
    <n v="-3250.1901900000003"/>
    <n v="10563736.271172239"/>
    <e v="#N/A"/>
    <n v="1817"/>
    <n v="4000"/>
    <n v="1920"/>
    <n v="6080"/>
    <n v="0"/>
  </r>
  <r>
    <x v="1816"/>
    <n v="4"/>
    <n v="1"/>
    <n v="2"/>
    <s v="Caltran   "/>
    <x v="3"/>
    <x v="10"/>
    <x v="1"/>
    <x v="8"/>
    <n v="3700"/>
    <n v="12204.235557"/>
    <n v="2.2984420424324323"/>
    <n v="8504.235557"/>
    <n v="72322022.408943102"/>
    <e v="#N/A"/>
    <n v="1818"/>
    <n v="4000"/>
    <n v="1920"/>
    <n v="6080"/>
    <n v="0"/>
  </r>
  <r>
    <x v="1817"/>
    <n v="4"/>
    <n v="1"/>
    <n v="2"/>
    <s v="Caltran   "/>
    <x v="3"/>
    <x v="9"/>
    <x v="6"/>
    <x v="6"/>
    <n v="3700"/>
    <n v="3053.7387760000001"/>
    <n v="-0.17466519567567562"/>
    <n v="-646.26122399999986"/>
    <n v="417653.56964597799"/>
    <e v="#N/A"/>
    <n v="1819"/>
    <n v="4000"/>
    <n v="1920"/>
    <n v="6080"/>
    <n v="1"/>
  </r>
  <r>
    <x v="1818"/>
    <n v="4"/>
    <n v="1"/>
    <n v="2"/>
    <s v="Caltran   "/>
    <x v="3"/>
    <x v="9"/>
    <x v="1"/>
    <x v="1"/>
    <n v="3852"/>
    <n v="9523.5686879999994"/>
    <n v="1.4723698566978189"/>
    <n v="5671.5686879999994"/>
    <n v="32166691.382702034"/>
    <e v="#N/A"/>
    <n v="1820"/>
    <n v="4000"/>
    <n v="1920"/>
    <n v="6080"/>
    <n v="0"/>
  </r>
  <r>
    <x v="1819"/>
    <n v="4"/>
    <n v="1"/>
    <n v="2"/>
    <s v="Caltran   "/>
    <x v="3"/>
    <x v="9"/>
    <x v="1"/>
    <x v="8"/>
    <n v="3900"/>
    <n v="7423.7813260000003"/>
    <n v="0.90353367333333345"/>
    <n v="3523.7813260000003"/>
    <n v="12417034.833466319"/>
    <e v="#N/A"/>
    <n v="1821"/>
    <n v="4000"/>
    <n v="1920"/>
    <n v="6080"/>
    <n v="0"/>
  </r>
  <r>
    <x v="1820"/>
    <n v="4"/>
    <n v="1"/>
    <n v="2"/>
    <s v="Caltran   "/>
    <x v="3"/>
    <x v="9"/>
    <x v="1"/>
    <x v="1"/>
    <n v="3937"/>
    <n v="6335.8224979999995"/>
    <n v="0.60930213309626602"/>
    <n v="2398.8224979999995"/>
    <n v="5754349.3769109575"/>
    <e v="#N/A"/>
    <n v="1822"/>
    <n v="4000"/>
    <n v="1920"/>
    <n v="6080"/>
    <n v="0"/>
  </r>
  <r>
    <x v="1821"/>
    <n v="4"/>
    <n v="1"/>
    <n v="2"/>
    <s v="Caltran   "/>
    <x v="3"/>
    <x v="9"/>
    <x v="1"/>
    <x v="8"/>
    <n v="4000"/>
    <n v="4038.742303"/>
    <n v="9.6855757500000639E-3"/>
    <n v="38.742302999999993"/>
    <n v="1500.9660417438083"/>
    <e v="#N/A"/>
    <n v="1823"/>
    <n v="4000"/>
    <n v="1920"/>
    <n v="6080"/>
    <n v="1"/>
  </r>
  <r>
    <x v="1822"/>
    <n v="4"/>
    <n v="1"/>
    <n v="2"/>
    <s v="Caltran   "/>
    <x v="3"/>
    <x v="9"/>
    <x v="0"/>
    <x v="11"/>
    <n v="4000"/>
    <n v="7369.2250680000006"/>
    <n v="0.84230626700000011"/>
    <n v="3369.2250680000006"/>
    <n v="11351677.55883961"/>
    <e v="#N/A"/>
    <n v="1824"/>
    <n v="4000"/>
    <n v="1920"/>
    <n v="6080"/>
    <n v="0"/>
  </r>
  <r>
    <x v="1823"/>
    <n v="4"/>
    <n v="1"/>
    <n v="1"/>
    <s v="Caltran   "/>
    <x v="3"/>
    <x v="9"/>
    <x v="7"/>
    <x v="1"/>
    <n v="4004"/>
    <n v="1225.4834799999999"/>
    <n v="-0.69393519480519483"/>
    <n v="-2778.5165200000001"/>
    <n v="7720154.0519129112"/>
    <e v="#N/A"/>
    <n v="1825"/>
    <n v="4000"/>
    <n v="1920"/>
    <n v="6080"/>
    <n v="0"/>
  </r>
  <r>
    <x v="1824"/>
    <n v="4"/>
    <n v="1"/>
    <n v="2"/>
    <s v="Caltran   "/>
    <x v="3"/>
    <x v="9"/>
    <x v="2"/>
    <x v="16"/>
    <n v="4100"/>
    <n v="1300.9732819999999"/>
    <n v="-0.68268944341463422"/>
    <n v="-2799.0267180000001"/>
    <n v="7834550.568077852"/>
    <e v="#N/A"/>
    <n v="1826"/>
    <n v="4000"/>
    <n v="1920"/>
    <n v="6080"/>
    <n v="0"/>
  </r>
  <r>
    <x v="1825"/>
    <n v="4"/>
    <n v="1"/>
    <n v="2"/>
    <s v="Caltran   "/>
    <x v="3"/>
    <x v="9"/>
    <x v="1"/>
    <x v="1"/>
    <n v="4277"/>
    <n v="8828.694128000001"/>
    <n v="1.0642258891746552"/>
    <n v="4551.694128000001"/>
    <n v="20717919.434869688"/>
    <e v="#N/A"/>
    <n v="1827"/>
    <n v="4000"/>
    <n v="1920"/>
    <n v="6080"/>
    <n v="0"/>
  </r>
  <r>
    <x v="1826"/>
    <n v="4"/>
    <n v="1"/>
    <n v="2"/>
    <s v="Caltran   "/>
    <x v="3"/>
    <x v="10"/>
    <x v="5"/>
    <x v="1"/>
    <n v="4299"/>
    <n v="14019.650771999999"/>
    <n v="2.2611423056524771"/>
    <n v="9720.6507719999991"/>
    <n v="94491051.431184173"/>
    <e v="#N/A"/>
    <n v="1828"/>
    <n v="4000"/>
    <n v="1920"/>
    <n v="6080"/>
    <n v="0"/>
  </r>
  <r>
    <x v="1827"/>
    <n v="4"/>
    <n v="1"/>
    <n v="2"/>
    <s v="Caltran   "/>
    <x v="3"/>
    <x v="9"/>
    <x v="1"/>
    <x v="8"/>
    <n v="4300"/>
    <n v="5516.399691999999"/>
    <n v="0.28288364930232546"/>
    <n v="1216.399691999999"/>
    <n v="1479628.2106976926"/>
    <e v="#N/A"/>
    <n v="1829"/>
    <n v="4000"/>
    <n v="1920"/>
    <n v="6080"/>
    <n v="1"/>
  </r>
  <r>
    <x v="1828"/>
    <n v="4"/>
    <n v="1"/>
    <n v="2"/>
    <s v="Caltran   "/>
    <x v="3"/>
    <x v="9"/>
    <x v="1"/>
    <x v="8"/>
    <n v="4300"/>
    <n v="7534.2597610000003"/>
    <n v="0.7521534327906978"/>
    <n v="3234.2597610000003"/>
    <n v="10460436.201623779"/>
    <e v="#N/A"/>
    <n v="1830"/>
    <n v="4000"/>
    <n v="1920"/>
    <n v="6080"/>
    <n v="0"/>
  </r>
  <r>
    <x v="1829"/>
    <n v="4"/>
    <n v="1"/>
    <n v="2"/>
    <s v="Caltran   "/>
    <x v="3"/>
    <x v="9"/>
    <x v="1"/>
    <x v="8"/>
    <n v="4300"/>
    <n v="7680.4469799999997"/>
    <n v="0.78615046046511616"/>
    <n v="3380.4469799999997"/>
    <n v="11427421.784591118"/>
    <e v="#N/A"/>
    <n v="1831"/>
    <n v="4000"/>
    <n v="1920"/>
    <n v="6080"/>
    <n v="0"/>
  </r>
  <r>
    <x v="1830"/>
    <n v="4"/>
    <n v="1"/>
    <n v="2"/>
    <s v="Caltran   "/>
    <x v="3"/>
    <x v="9"/>
    <x v="1"/>
    <x v="8"/>
    <n v="4400"/>
    <n v="6047.0859529999998"/>
    <n v="0.37433771659090898"/>
    <n v="1647.0859529999998"/>
    <n v="2712892.1365699177"/>
    <e v="#N/A"/>
    <n v="1832"/>
    <n v="4000"/>
    <n v="1920"/>
    <n v="6080"/>
    <n v="1"/>
  </r>
  <r>
    <x v="1831"/>
    <n v="4"/>
    <n v="1"/>
    <n v="2"/>
    <s v="Caltran   "/>
    <x v="3"/>
    <x v="9"/>
    <x v="0"/>
    <x v="7"/>
    <n v="4400"/>
    <n v="734.58953599999995"/>
    <n v="-0.83304783272727279"/>
    <n v="-3665.410464"/>
    <n v="13435233.869600696"/>
    <e v="#N/A"/>
    <n v="1833"/>
    <n v="4000"/>
    <n v="1920"/>
    <n v="6080"/>
    <n v="0"/>
  </r>
  <r>
    <x v="1832"/>
    <n v="4"/>
    <n v="1"/>
    <n v="2"/>
    <s v="Caltran   "/>
    <x v="3"/>
    <x v="9"/>
    <x v="1"/>
    <x v="1"/>
    <n v="4414"/>
    <n v="4293.2160949999998"/>
    <n v="-2.736382079746269E-2"/>
    <n v="-120.78390500000023"/>
    <n v="14588.751707049081"/>
    <e v="#N/A"/>
    <n v="1834"/>
    <n v="4000"/>
    <n v="1920"/>
    <n v="6080"/>
    <n v="1"/>
  </r>
  <r>
    <x v="1833"/>
    <n v="4"/>
    <n v="1"/>
    <n v="2"/>
    <s v="Caltran   "/>
    <x v="3"/>
    <x v="9"/>
    <x v="1"/>
    <x v="1"/>
    <n v="4456"/>
    <n v="8389.417152"/>
    <n v="0.88272377737881502"/>
    <n v="3933.417152"/>
    <n v="15471770.491647791"/>
    <e v="#N/A"/>
    <n v="1835"/>
    <n v="4000"/>
    <n v="1920"/>
    <n v="6080"/>
    <n v="0"/>
  </r>
  <r>
    <x v="1834"/>
    <n v="4"/>
    <n v="1"/>
    <n v="1"/>
    <s v="Caltran   "/>
    <x v="3"/>
    <x v="9"/>
    <x v="7"/>
    <x v="1"/>
    <n v="4499"/>
    <n v="2250.6676649999999"/>
    <n v="-0.49974046121360305"/>
    <n v="-2248.3323350000001"/>
    <n v="5054998.2886065524"/>
    <e v="#N/A"/>
    <n v="1836"/>
    <n v="4000"/>
    <n v="1920"/>
    <n v="6080"/>
    <n v="1"/>
  </r>
  <r>
    <x v="1835"/>
    <n v="4"/>
    <n v="1"/>
    <n v="2"/>
    <s v="Caltran   "/>
    <x v="3"/>
    <x v="9"/>
    <x v="1"/>
    <x v="8"/>
    <n v="4500"/>
    <n v="2816.1876419999999"/>
    <n v="-0.37418052400000001"/>
    <n v="-1683.8123580000001"/>
    <n v="2835224.0569535205"/>
    <e v="#N/A"/>
    <n v="1837"/>
    <n v="5000"/>
    <n v="2625"/>
    <n v="7375"/>
    <n v="1"/>
  </r>
  <r>
    <x v="1836"/>
    <n v="4"/>
    <n v="1"/>
    <n v="2"/>
    <s v="Caltran   "/>
    <x v="3"/>
    <x v="9"/>
    <x v="0"/>
    <x v="6"/>
    <n v="4500"/>
    <n v="3674.2401389999995"/>
    <n v="-0.18350219133333345"/>
    <n v="-825.75986100000046"/>
    <n v="681879.34803874011"/>
    <e v="#N/A"/>
    <n v="1838"/>
    <n v="5000"/>
    <n v="2625"/>
    <n v="7375"/>
    <n v="1"/>
  </r>
  <r>
    <x v="1837"/>
    <n v="4"/>
    <n v="1"/>
    <n v="2"/>
    <s v="Caltran   "/>
    <x v="3"/>
    <x v="10"/>
    <x v="0"/>
    <x v="11"/>
    <n v="4500"/>
    <n v="14308.452271"/>
    <n v="2.1796560602222224"/>
    <n v="9808.4522710000001"/>
    <n v="96205735.952485055"/>
    <e v="#N/A"/>
    <n v="1839"/>
    <n v="5000"/>
    <n v="2625"/>
    <n v="7375"/>
    <n v="0"/>
  </r>
  <r>
    <x v="1838"/>
    <n v="4"/>
    <n v="1"/>
    <n v="2"/>
    <s v="Caltran   "/>
    <x v="3"/>
    <x v="10"/>
    <x v="1"/>
    <x v="8"/>
    <n v="4600"/>
    <n v="10953.333519"/>
    <n v="1.381159460652174"/>
    <n v="6353.3335189999998"/>
    <n v="40364846.803648919"/>
    <e v="#N/A"/>
    <n v="1840"/>
    <n v="5000"/>
    <n v="2625"/>
    <n v="7375"/>
    <n v="0"/>
  </r>
  <r>
    <x v="1839"/>
    <n v="4"/>
    <n v="1"/>
    <n v="2"/>
    <s v="Caltran   "/>
    <x v="3"/>
    <x v="9"/>
    <x v="1"/>
    <x v="8"/>
    <n v="4600"/>
    <n v="4162.8627299999998"/>
    <n v="-9.5029841304347884E-2"/>
    <n v="-437.13727000000017"/>
    <n v="191088.99282305306"/>
    <e v="#N/A"/>
    <n v="1841"/>
    <n v="5000"/>
    <n v="2625"/>
    <n v="7375"/>
    <n v="1"/>
  </r>
  <r>
    <x v="1840"/>
    <n v="4"/>
    <n v="1"/>
    <n v="2"/>
    <s v="Caltran   "/>
    <x v="3"/>
    <x v="9"/>
    <x v="5"/>
    <x v="1"/>
    <n v="4635"/>
    <n v="9855.7600669999993"/>
    <n v="1.1263775764832791"/>
    <n v="5220.7600669999993"/>
    <n v="27256335.677181836"/>
    <e v="#N/A"/>
    <n v="1842"/>
    <n v="5000"/>
    <n v="2625"/>
    <n v="7375"/>
    <n v="0"/>
  </r>
  <r>
    <x v="1841"/>
    <n v="4"/>
    <n v="1"/>
    <n v="1"/>
    <s v="Caltran   "/>
    <x v="3"/>
    <x v="9"/>
    <x v="7"/>
    <x v="1"/>
    <n v="4676"/>
    <n v="3230.0952700000003"/>
    <n v="-0.30921829127459366"/>
    <n v="-1445.9047299999997"/>
    <n v="2090640.4882363721"/>
    <e v="#N/A"/>
    <n v="1843"/>
    <n v="5000"/>
    <n v="2625"/>
    <n v="7375"/>
    <n v="1"/>
  </r>
  <r>
    <x v="1842"/>
    <n v="4"/>
    <n v="1"/>
    <n v="2"/>
    <s v="Caltran   "/>
    <x v="3"/>
    <x v="9"/>
    <x v="0"/>
    <x v="11"/>
    <n v="4700"/>
    <n v="4792.828399"/>
    <n v="1.9750723191489294E-2"/>
    <n v="92.82839899999999"/>
    <n v="8617.1116609031997"/>
    <e v="#N/A"/>
    <n v="1844"/>
    <n v="5000"/>
    <n v="2625"/>
    <n v="7375"/>
    <n v="1"/>
  </r>
  <r>
    <x v="1843"/>
    <n v="4"/>
    <n v="1"/>
    <n v="2"/>
    <s v="Caltran   "/>
    <x v="3"/>
    <x v="9"/>
    <x v="3"/>
    <x v="6"/>
    <n v="4700"/>
    <n v="4554.106353000001"/>
    <n v="-3.1041201489361514E-2"/>
    <n v="-145.89364699999896"/>
    <n v="21284.956234960307"/>
    <e v="#N/A"/>
    <n v="1845"/>
    <n v="5000"/>
    <n v="2625"/>
    <n v="7375"/>
    <n v="1"/>
  </r>
  <r>
    <x v="1844"/>
    <n v="4"/>
    <n v="1"/>
    <n v="2"/>
    <s v="Caltran   "/>
    <x v="3"/>
    <x v="9"/>
    <x v="1"/>
    <x v="1"/>
    <n v="4790"/>
    <n v="6367.145673"/>
    <n v="0.32925796931106466"/>
    <n v="1577.145673"/>
    <n v="2487388.4738626229"/>
    <e v="#N/A"/>
    <n v="1846"/>
    <n v="5000"/>
    <n v="2625"/>
    <n v="7375"/>
    <n v="1"/>
  </r>
  <r>
    <x v="1845"/>
    <n v="4"/>
    <n v="1"/>
    <n v="2"/>
    <s v="Caltran   "/>
    <x v="3"/>
    <x v="9"/>
    <x v="1"/>
    <x v="8"/>
    <n v="4800"/>
    <n v="5108.1788180000003"/>
    <n v="6.4203920416666671E-2"/>
    <n v="308.17881800000032"/>
    <n v="94974.183863877319"/>
    <e v="#N/A"/>
    <n v="1847"/>
    <n v="5000"/>
    <n v="2625"/>
    <n v="7375"/>
    <n v="1"/>
  </r>
  <r>
    <x v="1846"/>
    <n v="4"/>
    <n v="1"/>
    <n v="2"/>
    <s v="Caltran   "/>
    <x v="3"/>
    <x v="9"/>
    <x v="1"/>
    <x v="8"/>
    <n v="4800"/>
    <n v="6801.7577190000002"/>
    <n v="0.41703285812500002"/>
    <n v="2001.7577190000002"/>
    <n v="4007033.9655760839"/>
    <e v="#N/A"/>
    <n v="1848"/>
    <n v="5000"/>
    <n v="2625"/>
    <n v="7375"/>
    <n v="1"/>
  </r>
  <r>
    <x v="1847"/>
    <n v="4"/>
    <n v="1"/>
    <n v="2"/>
    <s v="Caltran   "/>
    <x v="3"/>
    <x v="9"/>
    <x v="1"/>
    <x v="8"/>
    <n v="4900"/>
    <n v="6185.372695"/>
    <n v="0.26232095816326528"/>
    <n v="1285.372695"/>
    <n v="1652182.965051563"/>
    <e v="#N/A"/>
    <n v="1849"/>
    <n v="5000"/>
    <n v="2625"/>
    <n v="7375"/>
    <n v="1"/>
  </r>
  <r>
    <x v="1848"/>
    <n v="4"/>
    <n v="1"/>
    <n v="2"/>
    <s v="Caltran   "/>
    <x v="3"/>
    <x v="10"/>
    <x v="4"/>
    <x v="5"/>
    <n v="4900"/>
    <n v="14370.526443000001"/>
    <n v="1.9327604985714286"/>
    <n v="9470.5264430000007"/>
    <n v="89690871.107562244"/>
    <e v="#N/A"/>
    <n v="1850"/>
    <n v="5000"/>
    <n v="2625"/>
    <n v="7375"/>
    <n v="0"/>
  </r>
  <r>
    <x v="1849"/>
    <n v="4"/>
    <n v="1"/>
    <n v="2"/>
    <s v="Caltran   "/>
    <x v="3"/>
    <x v="9"/>
    <x v="0"/>
    <x v="11"/>
    <n v="4900"/>
    <n v="5631.6505770000003"/>
    <n v="0.14931644428571444"/>
    <n v="731.65057700000034"/>
    <n v="535312.56682443339"/>
    <e v="#N/A"/>
    <n v="1851"/>
    <n v="5000"/>
    <n v="2625"/>
    <n v="7375"/>
    <n v="1"/>
  </r>
  <r>
    <x v="1850"/>
    <n v="4"/>
    <n v="1"/>
    <n v="2"/>
    <s v="Caltran   "/>
    <x v="3"/>
    <x v="9"/>
    <x v="5"/>
    <x v="1"/>
    <n v="4965"/>
    <n v="3683.6210659999997"/>
    <n v="-0.25808236334340384"/>
    <n v="-1281.3789340000003"/>
    <n v="1641931.9724989771"/>
    <e v="#N/A"/>
    <n v="1852"/>
    <n v="5000"/>
    <n v="2625"/>
    <n v="7375"/>
    <n v="1"/>
  </r>
  <r>
    <x v="1851"/>
    <n v="4"/>
    <n v="1"/>
    <n v="2"/>
    <s v="Caltran   "/>
    <x v="3"/>
    <x v="10"/>
    <x v="2"/>
    <x v="1"/>
    <n v="4978"/>
    <n v="11959.924728999998"/>
    <n v="1.402556193049417"/>
    <n v="6981.9247289999985"/>
    <n v="48747272.921421699"/>
    <e v="#N/A"/>
    <n v="1853"/>
    <n v="5000"/>
    <n v="2625"/>
    <n v="7375"/>
    <n v="0"/>
  </r>
  <r>
    <x v="1852"/>
    <n v="4"/>
    <n v="1"/>
    <n v="2"/>
    <s v="Caltran   "/>
    <x v="3"/>
    <x v="9"/>
    <x v="2"/>
    <x v="1"/>
    <n v="5003"/>
    <n v="1075.043455"/>
    <n v="-0.78512023685788523"/>
    <n v="-3927.956545"/>
    <n v="15428842.619408337"/>
    <e v="#N/A"/>
    <n v="1854"/>
    <n v="5000"/>
    <n v="2625"/>
    <n v="7375"/>
    <n v="0"/>
  </r>
  <r>
    <x v="1853"/>
    <n v="4"/>
    <n v="1"/>
    <n v="2"/>
    <s v="Caltran   "/>
    <x v="3"/>
    <x v="10"/>
    <x v="3"/>
    <x v="2"/>
    <n v="5200"/>
    <n v="10626.360810000002"/>
    <n v="1.0435309250000002"/>
    <n v="5426.3608100000019"/>
    <n v="29445391.640303876"/>
    <e v="#N/A"/>
    <n v="1855"/>
    <n v="5000"/>
    <n v="2625"/>
    <n v="7375"/>
    <n v="0"/>
  </r>
  <r>
    <x v="1854"/>
    <n v="4"/>
    <n v="1"/>
    <n v="2"/>
    <s v="Caltran   "/>
    <x v="3"/>
    <x v="9"/>
    <x v="2"/>
    <x v="1"/>
    <n v="5247"/>
    <n v="2597.6728469999998"/>
    <n v="-0.50492227044025162"/>
    <n v="-2649.3271530000002"/>
    <n v="7018934.3636230864"/>
    <e v="#N/A"/>
    <n v="1856"/>
    <n v="5000"/>
    <n v="2625"/>
    <n v="7375"/>
    <n v="0"/>
  </r>
  <r>
    <x v="1855"/>
    <n v="4"/>
    <n v="1"/>
    <n v="2"/>
    <s v="Caltran   "/>
    <x v="3"/>
    <x v="9"/>
    <x v="6"/>
    <x v="6"/>
    <n v="5281"/>
    <n v="7598.1260650000004"/>
    <n v="0.43876653380041675"/>
    <n v="2317.1260650000004"/>
    <n v="5369073.2011023862"/>
    <e v="#N/A"/>
    <n v="1857"/>
    <n v="5000"/>
    <n v="2625"/>
    <n v="7375"/>
    <n v="0"/>
  </r>
  <r>
    <x v="1856"/>
    <n v="4"/>
    <n v="1"/>
    <n v="2"/>
    <s v="Caltran   "/>
    <x v="3"/>
    <x v="9"/>
    <x v="1"/>
    <x v="1"/>
    <n v="5292"/>
    <n v="4854.9983269999993"/>
    <n v="-8.2577791572184589E-2"/>
    <n v="-437.00167300000066"/>
    <n v="190970.46220479952"/>
    <e v="#N/A"/>
    <n v="1858"/>
    <n v="5000"/>
    <n v="2625"/>
    <n v="7375"/>
    <n v="1"/>
  </r>
  <r>
    <x v="1857"/>
    <n v="4"/>
    <n v="1"/>
    <n v="2"/>
    <s v="Caltran   "/>
    <x v="3"/>
    <x v="9"/>
    <x v="3"/>
    <x v="2"/>
    <n v="5300"/>
    <n v="6241.9283400000004"/>
    <n v="0.17772232830188694"/>
    <n v="941.92834000000039"/>
    <n v="887228.99769515637"/>
    <e v="#N/A"/>
    <n v="1859"/>
    <n v="5000"/>
    <n v="2625"/>
    <n v="7375"/>
    <n v="1"/>
  </r>
  <r>
    <x v="1858"/>
    <n v="4"/>
    <n v="1"/>
    <n v="2"/>
    <s v="Caltran   "/>
    <x v="3"/>
    <x v="9"/>
    <x v="1"/>
    <x v="8"/>
    <n v="5400"/>
    <n v="6782.9306090000009"/>
    <n v="0.25609826092592614"/>
    <n v="1382.9306090000009"/>
    <n v="1912497.0693091133"/>
    <e v="#N/A"/>
    <n v="1860"/>
    <n v="5000"/>
    <n v="2625"/>
    <n v="7375"/>
    <n v="1"/>
  </r>
  <r>
    <x v="1859"/>
    <n v="4"/>
    <n v="1"/>
    <n v="2"/>
    <s v="Caltran   "/>
    <x v="3"/>
    <x v="10"/>
    <x v="1"/>
    <x v="15"/>
    <n v="5400"/>
    <n v="12903.395909999999"/>
    <n v="1.3895177611111111"/>
    <n v="7503.3959099999993"/>
    <n v="56300950.182204716"/>
    <e v="#N/A"/>
    <n v="1861"/>
    <n v="5000"/>
    <n v="2625"/>
    <n v="7375"/>
    <n v="0"/>
  </r>
  <r>
    <x v="1860"/>
    <n v="4"/>
    <n v="1"/>
    <n v="2"/>
    <s v="Caltran   "/>
    <x v="3"/>
    <x v="9"/>
    <x v="6"/>
    <x v="6"/>
    <n v="5400"/>
    <n v="1249.7667630000001"/>
    <n v="-0.76856171055555556"/>
    <n v="-4150.2332370000004"/>
    <n v="17224435.921499502"/>
    <e v="#N/A"/>
    <n v="1862"/>
    <n v="5000"/>
    <n v="2625"/>
    <n v="7375"/>
    <n v="0"/>
  </r>
  <r>
    <x v="1861"/>
    <n v="4"/>
    <n v="1"/>
    <n v="2"/>
    <s v="Caltran   "/>
    <x v="3"/>
    <x v="9"/>
    <x v="0"/>
    <x v="11"/>
    <n v="5400"/>
    <n v="4385.7147169999998"/>
    <n v="-0.18783060796296303"/>
    <n v="-1014.2852830000002"/>
    <n v="1028774.6353103904"/>
    <e v="#N/A"/>
    <n v="1863"/>
    <n v="5000"/>
    <n v="2625"/>
    <n v="7375"/>
    <n v="1"/>
  </r>
  <r>
    <x v="1862"/>
    <n v="4"/>
    <n v="1"/>
    <n v="2"/>
    <s v="Caltran   "/>
    <x v="3"/>
    <x v="9"/>
    <x v="0"/>
    <x v="11"/>
    <n v="5400"/>
    <n v="4192.9113459999999"/>
    <n v="-0.22353493592592599"/>
    <n v="-1207.0886540000001"/>
    <n v="1457063.018615532"/>
    <e v="#N/A"/>
    <n v="1864"/>
    <n v="5000"/>
    <n v="2625"/>
    <n v="7375"/>
    <n v="1"/>
  </r>
  <r>
    <x v="1863"/>
    <n v="4"/>
    <n v="1"/>
    <n v="2"/>
    <s v="Caltran   "/>
    <x v="3"/>
    <x v="9"/>
    <x v="1"/>
    <x v="1"/>
    <n v="5408"/>
    <n v="5838.8464239999994"/>
    <n v="7.9668347633135905E-2"/>
    <n v="430.84642399999939"/>
    <n v="185628.64107358723"/>
    <e v="#N/A"/>
    <n v="1865"/>
    <n v="5000"/>
    <n v="2625"/>
    <n v="7375"/>
    <n v="1"/>
  </r>
  <r>
    <x v="1864"/>
    <n v="4"/>
    <n v="1"/>
    <n v="2"/>
    <s v="Caltran   "/>
    <x v="3"/>
    <x v="9"/>
    <x v="0"/>
    <x v="11"/>
    <n v="5650"/>
    <n v="7670.8028080000004"/>
    <n v="0.35766421380530988"/>
    <n v="2020.8028080000004"/>
    <n v="4083643.9888206865"/>
    <e v="#N/A"/>
    <n v="1866"/>
    <n v="6000"/>
    <n v="3360.0000000000005"/>
    <n v="8640"/>
    <n v="1"/>
  </r>
  <r>
    <x v="1865"/>
    <n v="4"/>
    <n v="1"/>
    <n v="2"/>
    <s v="Caltran   "/>
    <x v="3"/>
    <x v="9"/>
    <x v="0"/>
    <x v="11"/>
    <n v="5700"/>
    <n v="6451.9628009999997"/>
    <n v="0.13192329842105255"/>
    <n v="751.96280099999967"/>
    <n v="565448.05408776517"/>
    <e v="#N/A"/>
    <n v="1867"/>
    <n v="6000"/>
    <n v="3360.0000000000005"/>
    <n v="8640"/>
    <n v="1"/>
  </r>
  <r>
    <x v="1866"/>
    <n v="4"/>
    <n v="1"/>
    <n v="2"/>
    <s v="Caltran   "/>
    <x v="3"/>
    <x v="9"/>
    <x v="1"/>
    <x v="8"/>
    <n v="5700"/>
    <n v="6898.7813450000012"/>
    <n v="0.21031251666666684"/>
    <n v="1198.7813450000012"/>
    <n v="1437076.7131200121"/>
    <e v="#N/A"/>
    <n v="1868"/>
    <n v="6000"/>
    <n v="3360.0000000000005"/>
    <n v="8640"/>
    <n v="1"/>
  </r>
  <r>
    <x v="1867"/>
    <n v="4"/>
    <n v="1"/>
    <n v="2"/>
    <s v="Caltran   "/>
    <x v="3"/>
    <x v="9"/>
    <x v="2"/>
    <x v="1"/>
    <n v="5808"/>
    <n v="8643.4370129999988"/>
    <n v="0.48819507799586748"/>
    <n v="2835.4370129999988"/>
    <n v="8039703.0546903554"/>
    <e v="#N/A"/>
    <n v="1869"/>
    <n v="6000"/>
    <n v="3360.0000000000005"/>
    <n v="8640"/>
    <n v="0"/>
  </r>
  <r>
    <x v="1868"/>
    <n v="4"/>
    <n v="1"/>
    <n v="1"/>
    <s v="Caltran   "/>
    <x v="3"/>
    <x v="9"/>
    <x v="7"/>
    <x v="1"/>
    <n v="5830"/>
    <n v="2414.0677340000002"/>
    <n v="-0.5859232017152658"/>
    <n v="-3415.9322659999998"/>
    <n v="11668593.245899893"/>
    <e v="#N/A"/>
    <n v="1870"/>
    <n v="6000"/>
    <n v="3360.0000000000005"/>
    <n v="8640"/>
    <n v="0"/>
  </r>
  <r>
    <x v="1869"/>
    <n v="4"/>
    <n v="1"/>
    <n v="2"/>
    <s v="Caltran   "/>
    <x v="3"/>
    <x v="9"/>
    <x v="0"/>
    <x v="6"/>
    <n v="5900"/>
    <n v="4804.1423580000001"/>
    <n v="-0.18573858338983051"/>
    <n v="-1095.8576419999999"/>
    <n v="1200903.9715298"/>
    <e v="#N/A"/>
    <n v="1871"/>
    <n v="6000"/>
    <n v="3360.0000000000005"/>
    <n v="8640"/>
    <n v="1"/>
  </r>
  <r>
    <x v="1870"/>
    <n v="4"/>
    <n v="1"/>
    <n v="2"/>
    <s v="Caltran   "/>
    <x v="3"/>
    <x v="9"/>
    <x v="1"/>
    <x v="8"/>
    <n v="5900"/>
    <n v="6507.4186440000003"/>
    <n v="0.10295231254237303"/>
    <n v="607.41864400000031"/>
    <n v="368957.40907879913"/>
    <e v="#N/A"/>
    <n v="1872"/>
    <n v="6000"/>
    <n v="3360.0000000000005"/>
    <n v="8640"/>
    <n v="1"/>
  </r>
  <r>
    <x v="1871"/>
    <n v="4"/>
    <n v="1"/>
    <n v="2"/>
    <s v="Caltran   "/>
    <x v="3"/>
    <x v="9"/>
    <x v="1"/>
    <x v="8"/>
    <n v="5900"/>
    <n v="3682.3847029999997"/>
    <n v="-0.37586699949152547"/>
    <n v="-2217.6152970000003"/>
    <n v="4917817.605488399"/>
    <e v="#N/A"/>
    <n v="1873"/>
    <n v="6000"/>
    <n v="3360.0000000000005"/>
    <n v="8640"/>
    <n v="1"/>
  </r>
  <r>
    <x v="1872"/>
    <n v="4"/>
    <n v="1"/>
    <n v="2"/>
    <s v="Caltran   "/>
    <x v="3"/>
    <x v="9"/>
    <x v="1"/>
    <x v="8"/>
    <n v="5900"/>
    <n v="4052.6620549999998"/>
    <n v="-0.31310812627118645"/>
    <n v="-1847.3379450000002"/>
    <n v="3412657.483036824"/>
    <e v="#N/A"/>
    <n v="1874"/>
    <n v="6000"/>
    <n v="3360.0000000000005"/>
    <n v="8640"/>
    <n v="1"/>
  </r>
  <r>
    <x v="1873"/>
    <n v="4"/>
    <n v="1"/>
    <n v="2"/>
    <s v="Caltran   "/>
    <x v="3"/>
    <x v="9"/>
    <x v="1"/>
    <x v="8"/>
    <n v="5900"/>
    <n v="9461.3715759999995"/>
    <n v="0.60362230101694903"/>
    <n v="3561.3715759999995"/>
    <n v="12683367.502340721"/>
    <e v="#N/A"/>
    <n v="1875"/>
    <n v="6000"/>
    <n v="3360.0000000000005"/>
    <n v="8640"/>
    <n v="0"/>
  </r>
  <r>
    <x v="1874"/>
    <n v="4"/>
    <n v="1"/>
    <n v="2"/>
    <s v="Caltran   "/>
    <x v="3"/>
    <x v="9"/>
    <x v="1"/>
    <x v="8"/>
    <n v="5900"/>
    <n v="6547.2275150000005"/>
    <n v="0.1096995788135593"/>
    <n v="647.22751500000049"/>
    <n v="418903.45617307589"/>
    <e v="#N/A"/>
    <n v="1876"/>
    <n v="6000"/>
    <n v="3360.0000000000005"/>
    <n v="8640"/>
    <n v="1"/>
  </r>
  <r>
    <x v="1875"/>
    <n v="4"/>
    <n v="1"/>
    <n v="2"/>
    <s v="Caltran   "/>
    <x v="3"/>
    <x v="9"/>
    <x v="1"/>
    <x v="1"/>
    <n v="5972"/>
    <n v="2424.3796789999997"/>
    <n v="-0.59404225066979244"/>
    <n v="-3547.6203210000003"/>
    <n v="12585609.941972146"/>
    <e v="#N/A"/>
    <n v="1877"/>
    <n v="6000"/>
    <n v="3360.0000000000005"/>
    <n v="8640"/>
    <n v="0"/>
  </r>
  <r>
    <x v="1876"/>
    <n v="4"/>
    <n v="1"/>
    <n v="2"/>
    <s v="Caltran   "/>
    <x v="3"/>
    <x v="9"/>
    <x v="0"/>
    <x v="7"/>
    <n v="6000"/>
    <n v="5530.2869719999999"/>
    <n v="-7.8285504666666728E-2"/>
    <n v="-469.71302800000012"/>
    <n v="220630.32867292891"/>
    <e v="#N/A"/>
    <n v="1878"/>
    <n v="6000"/>
    <n v="3360.0000000000005"/>
    <n v="8640"/>
    <n v="1"/>
  </r>
  <r>
    <x v="1877"/>
    <n v="4"/>
    <n v="1"/>
    <n v="2"/>
    <s v="Caltran   "/>
    <x v="3"/>
    <x v="9"/>
    <x v="5"/>
    <x v="1"/>
    <n v="6072"/>
    <n v="752.346"/>
    <n v="-0.87609584980237154"/>
    <n v="-5319.6540000000005"/>
    <n v="28298718.679716006"/>
    <e v="#N/A"/>
    <n v="1879"/>
    <n v="6000"/>
    <n v="3360.0000000000005"/>
    <n v="8640"/>
    <n v="0"/>
  </r>
  <r>
    <x v="1878"/>
    <n v="4"/>
    <n v="1"/>
    <n v="2"/>
    <s v="Caltran   "/>
    <x v="3"/>
    <x v="9"/>
    <x v="1"/>
    <x v="8"/>
    <n v="6100"/>
    <n v="4198.3375130000004"/>
    <n v="-0.31174794868852451"/>
    <n v="-1901.6624869999996"/>
    <n v="3616320.2144630235"/>
    <e v="#N/A"/>
    <n v="1880"/>
    <n v="6000"/>
    <n v="3360.0000000000005"/>
    <n v="8640"/>
    <n v="1"/>
  </r>
  <r>
    <x v="1879"/>
    <n v="4"/>
    <n v="1"/>
    <n v="2"/>
    <s v="Caltran   "/>
    <x v="3"/>
    <x v="9"/>
    <x v="3"/>
    <x v="2"/>
    <n v="6100"/>
    <n v="3775.0997299999999"/>
    <n v="-0.3811311918032787"/>
    <n v="-2324.9002700000001"/>
    <n v="5405161.2654460734"/>
    <e v="#N/A"/>
    <n v="1881"/>
    <n v="6000"/>
    <n v="3360.0000000000005"/>
    <n v="8640"/>
    <n v="1"/>
  </r>
  <r>
    <x v="1880"/>
    <n v="4"/>
    <n v="1"/>
    <n v="2"/>
    <s v="Caltran   "/>
    <x v="3"/>
    <x v="9"/>
    <x v="2"/>
    <x v="16"/>
    <n v="6100"/>
    <n v="4118.2980719999996"/>
    <n v="-0.32486916852459025"/>
    <n v="-1981.7019280000004"/>
    <n v="3927142.5314389188"/>
    <e v="#N/A"/>
    <n v="1882"/>
    <n v="6000"/>
    <n v="3360.0000000000005"/>
    <n v="8640"/>
    <n v="1"/>
  </r>
  <r>
    <x v="1881"/>
    <n v="4"/>
    <n v="1"/>
    <n v="2"/>
    <s v="Caltran   "/>
    <x v="3"/>
    <x v="9"/>
    <x v="0"/>
    <x v="11"/>
    <n v="6100"/>
    <n v="6342.8892139999998"/>
    <n v="3.9817903934426191E-2"/>
    <n v="242.88921399999981"/>
    <n v="58995.170277537705"/>
    <e v="#N/A"/>
    <n v="1883"/>
    <n v="6000"/>
    <n v="3360.0000000000005"/>
    <n v="8640"/>
    <n v="1"/>
  </r>
  <r>
    <x v="1882"/>
    <n v="4"/>
    <n v="1"/>
    <n v="2"/>
    <s v="Caltran   "/>
    <x v="3"/>
    <x v="9"/>
    <x v="1"/>
    <x v="1"/>
    <n v="6189"/>
    <n v="2808.6618349999999"/>
    <n v="-0.54618487073840694"/>
    <n v="-3380.3381650000001"/>
    <n v="11426686.109755568"/>
    <e v="#N/A"/>
    <n v="1884"/>
    <n v="6000"/>
    <n v="3360.0000000000005"/>
    <n v="8640"/>
    <n v="0"/>
  </r>
  <r>
    <x v="1883"/>
    <n v="4"/>
    <n v="1"/>
    <n v="2"/>
    <s v="Caltran   "/>
    <x v="3"/>
    <x v="9"/>
    <x v="2"/>
    <x v="16"/>
    <n v="6200"/>
    <n v="1619.3910340000002"/>
    <n v="-0.73880789774193545"/>
    <n v="-4580.6089659999998"/>
    <n v="20981978.499399588"/>
    <e v="#N/A"/>
    <n v="1885"/>
    <n v="6000"/>
    <n v="3360.0000000000005"/>
    <n v="8640"/>
    <n v="0"/>
  </r>
  <r>
    <x v="1884"/>
    <n v="4"/>
    <n v="1"/>
    <n v="2"/>
    <s v="Caltran   "/>
    <x v="3"/>
    <x v="10"/>
    <x v="1"/>
    <x v="8"/>
    <n v="6200"/>
    <n v="11383.932006999999"/>
    <n v="0.83611806564516122"/>
    <n v="5183.9320069999994"/>
    <n v="26873151.053199042"/>
    <e v="#N/A"/>
    <n v="1886"/>
    <n v="6000"/>
    <n v="3360.0000000000005"/>
    <n v="8640"/>
    <n v="0"/>
  </r>
  <r>
    <x v="1885"/>
    <n v="4"/>
    <n v="1"/>
    <n v="2"/>
    <s v="Caltran   "/>
    <x v="3"/>
    <x v="9"/>
    <x v="3"/>
    <x v="2"/>
    <n v="6300"/>
    <n v="7730.2388529999989"/>
    <n v="0.22702204015872995"/>
    <n v="1430.2388529999989"/>
    <n v="2045583.1766307526"/>
    <e v="#N/A"/>
    <n v="1887"/>
    <n v="6000"/>
    <n v="3360.0000000000005"/>
    <n v="8640"/>
    <n v="1"/>
  </r>
  <r>
    <x v="1886"/>
    <n v="4"/>
    <n v="1"/>
    <n v="2"/>
    <s v="Caltran   "/>
    <x v="3"/>
    <x v="9"/>
    <x v="5"/>
    <x v="1"/>
    <n v="6300"/>
    <n v="8374.4174280000007"/>
    <n v="0.32927260761904775"/>
    <n v="2074.4174280000007"/>
    <n v="4303207.6655901382"/>
    <e v="#N/A"/>
    <n v="1888"/>
    <n v="6000"/>
    <n v="3360.0000000000005"/>
    <n v="8640"/>
    <n v="1"/>
  </r>
  <r>
    <x v="1887"/>
    <n v="4"/>
    <n v="1"/>
    <n v="2"/>
    <s v="Caltran   "/>
    <x v="3"/>
    <x v="9"/>
    <x v="3"/>
    <x v="2"/>
    <n v="6300"/>
    <n v="5773.3783289999992"/>
    <n v="-8.3590741428571591E-2"/>
    <n v="-526.62167100000079"/>
    <n v="277330.38436683308"/>
    <e v="#N/A"/>
    <n v="1889"/>
    <n v="6000"/>
    <n v="3360.0000000000005"/>
    <n v="8640"/>
    <n v="1"/>
  </r>
  <r>
    <x v="1888"/>
    <n v="4"/>
    <n v="1"/>
    <n v="2"/>
    <s v="Caltran   "/>
    <x v="3"/>
    <x v="9"/>
    <x v="1"/>
    <x v="1"/>
    <n v="6304"/>
    <n v="1834.7711599999998"/>
    <n v="-0.70895127538071068"/>
    <n v="-4469.2288399999998"/>
    <n v="19974006.424287744"/>
    <e v="#N/A"/>
    <n v="1890"/>
    <n v="6000"/>
    <n v="3360.0000000000005"/>
    <n v="8640"/>
    <n v="0"/>
  </r>
  <r>
    <x v="1889"/>
    <n v="4"/>
    <n v="1"/>
    <n v="2"/>
    <s v="Caltran   "/>
    <x v="3"/>
    <x v="9"/>
    <x v="1"/>
    <x v="15"/>
    <n v="6400"/>
    <n v="3498.6149350000001"/>
    <n v="-0.45334141640625003"/>
    <n v="-2901.3850649999999"/>
    <n v="8418035.2954050545"/>
    <e v="#N/A"/>
    <n v="1891"/>
    <n v="6000"/>
    <n v="3360.0000000000005"/>
    <n v="8640"/>
    <n v="1"/>
  </r>
  <r>
    <x v="1890"/>
    <n v="4"/>
    <n v="1"/>
    <n v="2"/>
    <s v="Caltran   "/>
    <x v="3"/>
    <x v="10"/>
    <x v="2"/>
    <x v="9"/>
    <n v="6400"/>
    <n v="11895.403373000001"/>
    <n v="0.8586567770312501"/>
    <n v="5495.403373000001"/>
    <n v="30199458.231979787"/>
    <e v="#N/A"/>
    <n v="1892"/>
    <n v="6000"/>
    <n v="3360.0000000000005"/>
    <n v="8640"/>
    <n v="0"/>
  </r>
  <r>
    <x v="1891"/>
    <n v="4"/>
    <n v="1"/>
    <n v="2"/>
    <s v="Caltran   "/>
    <x v="3"/>
    <x v="9"/>
    <x v="1"/>
    <x v="8"/>
    <n v="6500"/>
    <n v="7220.5053399999997"/>
    <n v="0.1108469753846153"/>
    <n v="720.50533999999971"/>
    <n v="519127.94496851519"/>
    <e v="#N/A"/>
    <n v="1893"/>
    <n v="7000"/>
    <n v="4024.9999999999995"/>
    <n v="9975"/>
    <n v="1"/>
  </r>
  <r>
    <x v="1892"/>
    <n v="4"/>
    <n v="1"/>
    <n v="2"/>
    <s v="Caltran   "/>
    <x v="3"/>
    <x v="9"/>
    <x v="5"/>
    <x v="1"/>
    <n v="6585"/>
    <n v="3251.2200910000001"/>
    <n v="-0.50626877889141986"/>
    <n v="-3333.7799089999999"/>
    <n v="11114088.481652047"/>
    <e v="#N/A"/>
    <n v="1894"/>
    <n v="7000"/>
    <n v="4024.9999999999995"/>
    <n v="9975"/>
    <n v="0"/>
  </r>
  <r>
    <x v="1893"/>
    <n v="4"/>
    <n v="1"/>
    <n v="2"/>
    <s v="Caltran   "/>
    <x v="3"/>
    <x v="9"/>
    <x v="1"/>
    <x v="1"/>
    <n v="6586"/>
    <n v="4577.5405470000005"/>
    <n v="-0.30495892089280285"/>
    <n v="-2008.4594529999995"/>
    <n v="4033909.3743450572"/>
    <e v="#N/A"/>
    <n v="1895"/>
    <n v="7000"/>
    <n v="4024.9999999999995"/>
    <n v="9975"/>
    <n v="1"/>
  </r>
  <r>
    <x v="1894"/>
    <n v="4"/>
    <n v="1"/>
    <n v="2"/>
    <s v="Caltran   "/>
    <x v="3"/>
    <x v="9"/>
    <x v="3"/>
    <x v="6"/>
    <n v="6600"/>
    <n v="3149.8520269999999"/>
    <n v="-0.52274969287878792"/>
    <n v="-3450.1479730000001"/>
    <n v="11903521.035596009"/>
    <e v="#N/A"/>
    <n v="1896"/>
    <n v="7000"/>
    <n v="4024.9999999999995"/>
    <n v="9975"/>
    <n v="0"/>
  </r>
  <r>
    <x v="1895"/>
    <n v="4"/>
    <n v="1"/>
    <n v="2"/>
    <s v="Caltran   "/>
    <x v="3"/>
    <x v="9"/>
    <x v="0"/>
    <x v="11"/>
    <n v="6600"/>
    <n v="1339.1186759999998"/>
    <n v="-0.79710323090909097"/>
    <n v="-5260.8813239999999"/>
    <n v="27676872.305211991"/>
    <e v="#N/A"/>
    <n v="1897"/>
    <n v="7000"/>
    <n v="4024.9999999999995"/>
    <n v="9975"/>
    <n v="0"/>
  </r>
  <r>
    <x v="1896"/>
    <n v="4"/>
    <n v="1"/>
    <n v="2"/>
    <s v="Caltran   "/>
    <x v="3"/>
    <x v="10"/>
    <x v="0"/>
    <x v="11"/>
    <n v="6600"/>
    <n v="10185.872444999999"/>
    <n v="0.54331400681818165"/>
    <n v="3585.8724449999991"/>
    <n v="12858481.191810271"/>
    <e v="#N/A"/>
    <n v="1898"/>
    <n v="7000"/>
    <n v="4024.9999999999995"/>
    <n v="9975"/>
    <n v="0"/>
  </r>
  <r>
    <x v="1897"/>
    <n v="4"/>
    <n v="1"/>
    <n v="2"/>
    <s v="Caltran   "/>
    <x v="3"/>
    <x v="9"/>
    <x v="0"/>
    <x v="6"/>
    <n v="6600"/>
    <n v="4667.7635609999998"/>
    <n v="-0.2927630968181818"/>
    <n v="-1932.2364390000002"/>
    <n v="3733537.6561994017"/>
    <e v="#N/A"/>
    <n v="1899"/>
    <n v="7000"/>
    <n v="4024.9999999999995"/>
    <n v="9975"/>
    <n v="1"/>
  </r>
  <r>
    <x v="1898"/>
    <n v="4"/>
    <n v="1"/>
    <n v="2"/>
    <s v="Caltran   "/>
    <x v="3"/>
    <x v="9"/>
    <x v="2"/>
    <x v="1"/>
    <n v="6638"/>
    <n v="1831.599369"/>
    <n v="-0.72407361117806568"/>
    <n v="-4806.4006310000004"/>
    <n v="23101487.025677204"/>
    <e v="#N/A"/>
    <n v="1900"/>
    <n v="7000"/>
    <n v="4024.9999999999995"/>
    <n v="9975"/>
    <n v="0"/>
  </r>
  <r>
    <x v="1899"/>
    <n v="4"/>
    <n v="1"/>
    <n v="2"/>
    <s v="Caltran   "/>
    <x v="3"/>
    <x v="10"/>
    <x v="1"/>
    <x v="1"/>
    <n v="6651"/>
    <n v="10114.321698"/>
    <n v="0.52072195128552101"/>
    <n v="3463.3216979999997"/>
    <n v="11994597.183837602"/>
    <e v="#N/A"/>
    <n v="1901"/>
    <n v="7000"/>
    <n v="4024.9999999999995"/>
    <n v="9975"/>
    <n v="0"/>
  </r>
  <r>
    <x v="1900"/>
    <n v="4"/>
    <n v="1"/>
    <n v="2"/>
    <s v="Caltran   "/>
    <x v="3"/>
    <x v="9"/>
    <x v="0"/>
    <x v="7"/>
    <n v="6670"/>
    <n v="7770.606323"/>
    <n v="0.16500844422788608"/>
    <n v="1100.606323"/>
    <n v="1211334.2782275802"/>
    <e v="#N/A"/>
    <n v="1902"/>
    <n v="7000"/>
    <n v="4024.9999999999995"/>
    <n v="9975"/>
    <n v="1"/>
  </r>
  <r>
    <x v="1901"/>
    <n v="4"/>
    <n v="1"/>
    <n v="2"/>
    <s v="Caltran   "/>
    <x v="3"/>
    <x v="9"/>
    <x v="1"/>
    <x v="1"/>
    <n v="6698"/>
    <n v="1650.680314"/>
    <n v="-0.75355623857868026"/>
    <n v="-5047.3196859999998"/>
    <n v="25475436.012683138"/>
    <e v="#N/A"/>
    <n v="1903"/>
    <n v="7000"/>
    <n v="4024.9999999999995"/>
    <n v="9975"/>
    <n v="0"/>
  </r>
  <r>
    <x v="1902"/>
    <n v="4"/>
    <n v="1"/>
    <n v="2"/>
    <s v="Caltran   "/>
    <x v="3"/>
    <x v="10"/>
    <x v="1"/>
    <x v="8"/>
    <n v="6700"/>
    <n v="12822.376325999998"/>
    <n v="0.91378751134328318"/>
    <n v="6122.3763259999978"/>
    <n v="37483491.877165228"/>
    <e v="#N/A"/>
    <n v="1904"/>
    <n v="7000"/>
    <n v="4024.9999999999995"/>
    <n v="9975"/>
    <n v="0"/>
  </r>
  <r>
    <x v="1903"/>
    <n v="4"/>
    <n v="1"/>
    <n v="2"/>
    <s v="Caltran   "/>
    <x v="3"/>
    <x v="9"/>
    <x v="1"/>
    <x v="8"/>
    <n v="6700"/>
    <n v="5539.0922520000004"/>
    <n v="-0.17326981313432832"/>
    <n v="-1160.9077479999996"/>
    <n v="1347706.7993664306"/>
    <e v="#N/A"/>
    <n v="1905"/>
    <n v="7000"/>
    <n v="4024.9999999999995"/>
    <n v="9975"/>
    <n v="1"/>
  </r>
  <r>
    <x v="1904"/>
    <n v="4"/>
    <n v="1"/>
    <n v="2"/>
    <s v="Caltran   "/>
    <x v="3"/>
    <x v="9"/>
    <x v="2"/>
    <x v="1"/>
    <n v="6737"/>
    <n v="1834.356231"/>
    <n v="-0.72771912854386223"/>
    <n v="-4902.6437690000002"/>
    <n v="24035915.925714526"/>
    <e v="#N/A"/>
    <n v="1906"/>
    <n v="7000"/>
    <n v="4024.9999999999995"/>
    <n v="9975"/>
    <n v="0"/>
  </r>
  <r>
    <x v="1905"/>
    <n v="4"/>
    <n v="1"/>
    <n v="2"/>
    <s v="Caltran   "/>
    <x v="3"/>
    <x v="10"/>
    <x v="1"/>
    <x v="1"/>
    <n v="6793"/>
    <n v="10595.802018"/>
    <n v="0.55981186780509362"/>
    <n v="3802.8020180000003"/>
    <n v="14461303.188104875"/>
    <e v="#N/A"/>
    <n v="1907"/>
    <n v="7000"/>
    <n v="4024.9999999999995"/>
    <n v="9975"/>
    <n v="0"/>
  </r>
  <r>
    <x v="1906"/>
    <n v="4"/>
    <n v="1"/>
    <n v="2"/>
    <s v="Caltran   "/>
    <x v="3"/>
    <x v="9"/>
    <x v="1"/>
    <x v="8"/>
    <n v="6800"/>
    <n v="7429.9083199999995"/>
    <n v="9.2633576470588119E-2"/>
    <n v="629.90831999999955"/>
    <n v="396784.49160522182"/>
    <e v="#N/A"/>
    <n v="1908"/>
    <n v="7000"/>
    <n v="4024.9999999999995"/>
    <n v="9975"/>
    <n v="1"/>
  </r>
  <r>
    <x v="1907"/>
    <n v="4"/>
    <n v="1"/>
    <n v="2"/>
    <s v="Caltran   "/>
    <x v="3"/>
    <x v="10"/>
    <x v="2"/>
    <x v="1"/>
    <n v="6831"/>
    <n v="10570.418075000001"/>
    <n v="0.54741883691992399"/>
    <n v="3739.4180750000014"/>
    <n v="13983247.539636716"/>
    <e v="#N/A"/>
    <n v="1909"/>
    <n v="7000"/>
    <n v="4024.9999999999995"/>
    <n v="9975"/>
    <n v="0"/>
  </r>
  <r>
    <x v="1908"/>
    <n v="4"/>
    <n v="1"/>
    <n v="2"/>
    <s v="Caltran   "/>
    <x v="3"/>
    <x v="9"/>
    <x v="1"/>
    <x v="8"/>
    <n v="6900"/>
    <n v="7170.5410869999996"/>
    <n v="3.9208853188405834E-2"/>
    <n v="270.54108699999961"/>
    <n v="73192.47975514135"/>
    <e v="#N/A"/>
    <n v="1910"/>
    <n v="7000"/>
    <n v="4024.9999999999995"/>
    <n v="9975"/>
    <n v="1"/>
  </r>
  <r>
    <x v="1909"/>
    <n v="4"/>
    <n v="1"/>
    <n v="2"/>
    <s v="Caltran   "/>
    <x v="3"/>
    <x v="9"/>
    <x v="1"/>
    <x v="8"/>
    <n v="6900"/>
    <n v="5797.4260509999995"/>
    <n v="-0.15979332594202911"/>
    <n v="-1102.5739490000005"/>
    <n v="1215669.3130134558"/>
    <e v="#N/A"/>
    <n v="1911"/>
    <n v="7000"/>
    <n v="4024.9999999999995"/>
    <n v="9975"/>
    <n v="1"/>
  </r>
  <r>
    <x v="1910"/>
    <n v="4"/>
    <n v="1"/>
    <n v="2"/>
    <s v="Caltran   "/>
    <x v="3"/>
    <x v="9"/>
    <x v="1"/>
    <x v="8"/>
    <n v="7000"/>
    <n v="7083.6203990000004"/>
    <n v="1.1945771285714279E-2"/>
    <n v="83.620399000000361"/>
    <n v="6992.3711289192615"/>
    <e v="#N/A"/>
    <n v="1912"/>
    <n v="7000"/>
    <n v="4024.9999999999995"/>
    <n v="9975"/>
    <n v="1"/>
  </r>
  <r>
    <x v="1911"/>
    <n v="4"/>
    <n v="1"/>
    <n v="2"/>
    <s v="Caltran   "/>
    <x v="3"/>
    <x v="9"/>
    <x v="0"/>
    <x v="11"/>
    <n v="7000"/>
    <n v="5933.5452310000001"/>
    <n v="-0.15235068128571427"/>
    <n v="-1066.4547689999999"/>
    <n v="1137325.7743228432"/>
    <e v="#N/A"/>
    <n v="1913"/>
    <n v="7000"/>
    <n v="4024.9999999999995"/>
    <n v="9975"/>
    <n v="1"/>
  </r>
  <r>
    <x v="1912"/>
    <n v="4"/>
    <n v="1"/>
    <n v="2"/>
    <s v="Caltran   "/>
    <x v="3"/>
    <x v="10"/>
    <x v="5"/>
    <x v="1"/>
    <n v="7020"/>
    <n v="16627.607566999999"/>
    <n v="1.3686050665242164"/>
    <n v="9607.6075669999991"/>
    <n v="92306123.161475644"/>
    <e v="#N/A"/>
    <n v="1914"/>
    <n v="7000"/>
    <n v="4024.9999999999995"/>
    <n v="9975"/>
    <n v="0"/>
  </r>
  <r>
    <x v="1913"/>
    <n v="4"/>
    <n v="1"/>
    <n v="2"/>
    <s v="Caltran   "/>
    <x v="3"/>
    <x v="9"/>
    <x v="2"/>
    <x v="1"/>
    <n v="7032"/>
    <n v="3866.173526"/>
    <n v="-0.45020285466439136"/>
    <n v="-3165.826474"/>
    <n v="10022457.263479272"/>
    <e v="#N/A"/>
    <n v="1915"/>
    <n v="7000"/>
    <n v="4024.9999999999995"/>
    <n v="9975"/>
    <n v="0"/>
  </r>
  <r>
    <x v="1914"/>
    <n v="4"/>
    <n v="1"/>
    <n v="2"/>
    <s v="Caltran   "/>
    <x v="3"/>
    <x v="9"/>
    <x v="5"/>
    <x v="1"/>
    <n v="7090"/>
    <n v="9309.6584169999987"/>
    <n v="0.31306888815232714"/>
    <n v="2219.6584169999987"/>
    <n v="4926883.4881589403"/>
    <e v="#N/A"/>
    <n v="1916"/>
    <n v="7000"/>
    <n v="4024.9999999999995"/>
    <n v="9975"/>
    <n v="1"/>
  </r>
  <r>
    <x v="1915"/>
    <n v="4"/>
    <n v="1"/>
    <n v="2"/>
    <s v="Caltran   "/>
    <x v="3"/>
    <x v="9"/>
    <x v="1"/>
    <x v="1"/>
    <n v="7161"/>
    <n v="6611.9829339999997"/>
    <n v="-7.6667653400363078E-2"/>
    <n v="-549.01706600000034"/>
    <n v="301419.73875924875"/>
    <e v="#N/A"/>
    <n v="1917"/>
    <n v="7000"/>
    <n v="4024.9999999999995"/>
    <n v="9975"/>
    <n v="1"/>
  </r>
  <r>
    <x v="1916"/>
    <n v="4"/>
    <n v="1"/>
    <n v="2"/>
    <s v="Caltran   "/>
    <x v="3"/>
    <x v="9"/>
    <x v="1"/>
    <x v="1"/>
    <n v="7174"/>
    <n v="5613.0009620000001"/>
    <n v="-0.21759116782826871"/>
    <n v="-1560.9990379999999"/>
    <n v="2436717.9966369253"/>
    <e v="#N/A"/>
    <n v="1918"/>
    <n v="7000"/>
    <n v="4024.9999999999995"/>
    <n v="9975"/>
    <n v="1"/>
  </r>
  <r>
    <x v="1917"/>
    <n v="4"/>
    <n v="1"/>
    <n v="2"/>
    <s v="Caltran   "/>
    <x v="3"/>
    <x v="9"/>
    <x v="1"/>
    <x v="8"/>
    <n v="7200"/>
    <n v="8439.2220300000008"/>
    <n v="0.17211417083333336"/>
    <n v="1239.2220300000008"/>
    <n v="1535671.239637323"/>
    <e v="#N/A"/>
    <n v="1919"/>
    <n v="7000"/>
    <n v="4024.9999999999995"/>
    <n v="9975"/>
    <n v="1"/>
  </r>
  <r>
    <x v="1918"/>
    <n v="4"/>
    <n v="1"/>
    <n v="2"/>
    <s v="Caltran   "/>
    <x v="3"/>
    <x v="10"/>
    <x v="1"/>
    <x v="8"/>
    <n v="7251"/>
    <n v="10124.287415999999"/>
    <n v="0.39626084898634661"/>
    <n v="2873.2874159999992"/>
    <n v="8255780.5749439523"/>
    <e v="#N/A"/>
    <n v="1920"/>
    <n v="7000"/>
    <n v="4024.9999999999995"/>
    <n v="9975"/>
    <n v="0"/>
  </r>
  <r>
    <x v="1919"/>
    <n v="4"/>
    <n v="1"/>
    <n v="2"/>
    <s v="Caltran   "/>
    <x v="3"/>
    <x v="9"/>
    <x v="1"/>
    <x v="8"/>
    <n v="7300"/>
    <n v="4456.8857189999999"/>
    <n v="-0.3894677097260274"/>
    <n v="-2843.1142810000001"/>
    <n v="8083298.8148261476"/>
    <e v="#N/A"/>
    <n v="1921"/>
    <n v="7000"/>
    <n v="4024.9999999999995"/>
    <n v="9975"/>
    <n v="1"/>
  </r>
  <r>
    <x v="1920"/>
    <n v="4"/>
    <n v="1"/>
    <n v="2"/>
    <s v="Caltran   "/>
    <x v="3"/>
    <x v="10"/>
    <x v="0"/>
    <x v="11"/>
    <n v="7300"/>
    <n v="12774.737021999999"/>
    <n v="0.74996397561643824"/>
    <n v="5474.7370219999993"/>
    <n v="29972745.460057423"/>
    <e v="#N/A"/>
    <n v="1922"/>
    <n v="7000"/>
    <n v="4024.9999999999995"/>
    <n v="9975"/>
    <n v="0"/>
  </r>
  <r>
    <x v="1921"/>
    <n v="4"/>
    <n v="1"/>
    <n v="2"/>
    <s v="Caltran   "/>
    <x v="3"/>
    <x v="9"/>
    <x v="5"/>
    <x v="1"/>
    <n v="7312"/>
    <n v="6755.0419460000012"/>
    <n v="-7.6170412199124571E-2"/>
    <n v="-556.95805399999881"/>
    <n v="310202.27391546557"/>
    <e v="#N/A"/>
    <n v="1923"/>
    <n v="7000"/>
    <n v="4024.9999999999995"/>
    <n v="9975"/>
    <n v="1"/>
  </r>
  <r>
    <x v="1922"/>
    <n v="4"/>
    <n v="1"/>
    <n v="2"/>
    <s v="Caltran   "/>
    <x v="3"/>
    <x v="10"/>
    <x v="5"/>
    <x v="1"/>
    <n v="7353"/>
    <n v="13587.679925"/>
    <n v="0.84790968652250798"/>
    <n v="6234.6799250000004"/>
    <n v="38871233.767198011"/>
    <e v="#N/A"/>
    <n v="1924"/>
    <n v="7000"/>
    <n v="4024.9999999999995"/>
    <n v="9975"/>
    <n v="0"/>
  </r>
  <r>
    <x v="1923"/>
    <n v="4"/>
    <n v="1"/>
    <n v="2"/>
    <s v="Caltran   "/>
    <x v="3"/>
    <x v="9"/>
    <x v="4"/>
    <x v="5"/>
    <n v="7400"/>
    <n v="3410.8277350000003"/>
    <n v="-0.53907733310810801"/>
    <n v="-3989.1722649999997"/>
    <n v="15913495.359845228"/>
    <e v="#N/A"/>
    <n v="1925"/>
    <n v="7000"/>
    <n v="4024.9999999999995"/>
    <n v="9975"/>
    <n v="0"/>
  </r>
  <r>
    <x v="1924"/>
    <n v="4"/>
    <n v="1"/>
    <n v="2"/>
    <s v="Caltran   "/>
    <x v="3"/>
    <x v="9"/>
    <x v="0"/>
    <x v="11"/>
    <n v="7400"/>
    <n v="5501.901253"/>
    <n v="-0.25649983067567572"/>
    <n v="-1898.098747"/>
    <n v="3602778.8533629701"/>
    <e v="#N/A"/>
    <n v="1926"/>
    <n v="7000"/>
    <n v="4024.9999999999995"/>
    <n v="9975"/>
    <n v="1"/>
  </r>
  <r>
    <x v="1925"/>
    <n v="4"/>
    <n v="1"/>
    <n v="2"/>
    <s v="Caltran   "/>
    <x v="3"/>
    <x v="9"/>
    <x v="1"/>
    <x v="1"/>
    <n v="7465"/>
    <n v="7586.5391460000001"/>
    <n v="1.6281198392498419E-2"/>
    <n v="121.53914600000007"/>
    <n v="14771.764010409333"/>
    <e v="#N/A"/>
    <n v="1927"/>
    <n v="7000"/>
    <n v="4024.9999999999995"/>
    <n v="9975"/>
    <n v="1"/>
  </r>
  <r>
    <x v="1926"/>
    <n v="4"/>
    <n v="1"/>
    <n v="2"/>
    <s v="Caltran   "/>
    <x v="3"/>
    <x v="9"/>
    <x v="1"/>
    <x v="8"/>
    <n v="7500"/>
    <n v="8409.6841280000008"/>
    <n v="0.12129121706666668"/>
    <n v="909.68412800000078"/>
    <n v="827525.21273512184"/>
    <e v="#N/A"/>
    <n v="1928"/>
    <n v="8000"/>
    <n v="4720.0000000000009"/>
    <n v="11280"/>
    <n v="1"/>
  </r>
  <r>
    <x v="1927"/>
    <n v="4"/>
    <n v="1"/>
    <n v="2"/>
    <s v="Caltran   "/>
    <x v="3"/>
    <x v="9"/>
    <x v="3"/>
    <x v="2"/>
    <n v="7500"/>
    <n v="2036.959141"/>
    <n v="-0.72840544786666661"/>
    <n v="-5463.0408589999997"/>
    <n v="29844815.427103456"/>
    <e v="#N/A"/>
    <n v="1929"/>
    <n v="8000"/>
    <n v="4720.0000000000009"/>
    <n v="11280"/>
    <n v="0"/>
  </r>
  <r>
    <x v="1928"/>
    <n v="4"/>
    <n v="1"/>
    <n v="1"/>
    <s v="Caltran   "/>
    <x v="3"/>
    <x v="9"/>
    <x v="7"/>
    <x v="1"/>
    <n v="7531"/>
    <n v="3142.0031349999999"/>
    <n v="-0.58279071371663793"/>
    <n v="-4388.9968650000001"/>
    <n v="19263293.48097983"/>
    <e v="#N/A"/>
    <n v="1930"/>
    <n v="8000"/>
    <n v="4720.0000000000009"/>
    <n v="11280"/>
    <n v="0"/>
  </r>
  <r>
    <x v="1929"/>
    <n v="4"/>
    <n v="1"/>
    <n v="2"/>
    <s v="Caltran   "/>
    <x v="3"/>
    <x v="10"/>
    <x v="5"/>
    <x v="1"/>
    <n v="7542"/>
    <n v="12955.527342999998"/>
    <n v="0.71778405502519194"/>
    <n v="5413.5273429999979"/>
    <n v="29306278.293408617"/>
    <e v="#N/A"/>
    <n v="1931"/>
    <n v="8000"/>
    <n v="4720.0000000000009"/>
    <n v="11280"/>
    <n v="0"/>
  </r>
  <r>
    <x v="1930"/>
    <n v="4"/>
    <n v="1"/>
    <n v="1"/>
    <s v="Caltran   "/>
    <x v="3"/>
    <x v="9"/>
    <x v="7"/>
    <x v="1"/>
    <n v="7607"/>
    <n v="4671.2041650000001"/>
    <n v="-0.38593346062836864"/>
    <n v="-2935.7958349999999"/>
    <n v="8618897.1848033462"/>
    <e v="#N/A"/>
    <n v="1932"/>
    <n v="8000"/>
    <n v="4720.0000000000009"/>
    <n v="11280"/>
    <n v="0"/>
  </r>
  <r>
    <x v="1931"/>
    <n v="4"/>
    <n v="1"/>
    <n v="2"/>
    <s v="Caltran   "/>
    <x v="3"/>
    <x v="10"/>
    <x v="1"/>
    <x v="1"/>
    <n v="7638"/>
    <n v="10456.452240000001"/>
    <n v="0.36900395915161033"/>
    <n v="2818.4522400000005"/>
    <n v="7943673.0291610202"/>
    <e v="#N/A"/>
    <n v="1933"/>
    <n v="8000"/>
    <n v="4720.0000000000009"/>
    <n v="11280"/>
    <n v="1"/>
  </r>
  <r>
    <x v="1932"/>
    <n v="4"/>
    <n v="1"/>
    <n v="2"/>
    <s v="Caltran   "/>
    <x v="3"/>
    <x v="6"/>
    <x v="5"/>
    <x v="1"/>
    <n v="7670"/>
    <n v="27944.713746000001"/>
    <n v="2.6433785848761411"/>
    <n v="20274.713746000001"/>
    <n v="411064017.48224139"/>
    <e v="#N/A"/>
    <n v="1934"/>
    <n v="8000"/>
    <n v="4720.0000000000009"/>
    <n v="11280"/>
    <n v="0"/>
  </r>
  <r>
    <x v="1933"/>
    <n v="4"/>
    <n v="1"/>
    <n v="2"/>
    <s v="Caltran   "/>
    <x v="3"/>
    <x v="9"/>
    <x v="5"/>
    <x v="1"/>
    <n v="7675"/>
    <n v="5071.8193969999993"/>
    <n v="-0.33917662579804564"/>
    <n v="-2603.1806030000007"/>
    <n v="6776549.2518354468"/>
    <e v="#N/A"/>
    <n v="1935"/>
    <n v="8000"/>
    <n v="4720.0000000000009"/>
    <n v="11280"/>
    <n v="1"/>
  </r>
  <r>
    <x v="1934"/>
    <n v="4"/>
    <n v="1"/>
    <n v="2"/>
    <s v="Caltran   "/>
    <x v="3"/>
    <x v="9"/>
    <x v="5"/>
    <x v="1"/>
    <n v="7679"/>
    <n v="7681.9285049999999"/>
    <n v="3.8136541216293729E-4"/>
    <n v="2.9285049999998591"/>
    <n v="8.5761415350241741"/>
    <e v="#N/A"/>
    <n v="1936"/>
    <n v="8000"/>
    <n v="4720.0000000000009"/>
    <n v="11280"/>
    <n v="1"/>
  </r>
  <r>
    <x v="1935"/>
    <n v="4"/>
    <n v="1"/>
    <n v="2"/>
    <s v="Caltran   "/>
    <x v="3"/>
    <x v="9"/>
    <x v="1"/>
    <x v="8"/>
    <n v="7700"/>
    <n v="6597.629578"/>
    <n v="-0.14316498987012982"/>
    <n v="-1102.370422"/>
    <n v="1215220.547300458"/>
    <e v="#N/A"/>
    <n v="1937"/>
    <n v="8000"/>
    <n v="4720.0000000000009"/>
    <n v="11280"/>
    <n v="1"/>
  </r>
  <r>
    <x v="1936"/>
    <n v="4"/>
    <n v="1"/>
    <n v="2"/>
    <s v="Caltran   "/>
    <x v="3"/>
    <x v="9"/>
    <x v="0"/>
    <x v="11"/>
    <n v="7700"/>
    <n v="9775.4962640000012"/>
    <n v="0.26954496935064953"/>
    <n v="2075.4962640000012"/>
    <n v="4307684.7418779628"/>
    <e v="#N/A"/>
    <n v="1938"/>
    <n v="8000"/>
    <n v="4720.0000000000009"/>
    <n v="11280"/>
    <n v="1"/>
  </r>
  <r>
    <x v="1937"/>
    <n v="4"/>
    <n v="1"/>
    <n v="1"/>
    <s v="Caltran   "/>
    <x v="3"/>
    <x v="9"/>
    <x v="1"/>
    <x v="1"/>
    <n v="7747"/>
    <n v="7123.7051000000001"/>
    <n v="-8.0456292758487091E-2"/>
    <n v="-623.29489999999987"/>
    <n v="388496.53236600984"/>
    <e v="#N/A"/>
    <n v="1939"/>
    <n v="8000"/>
    <n v="4720.0000000000009"/>
    <n v="11280"/>
    <n v="1"/>
  </r>
  <r>
    <x v="1938"/>
    <n v="4"/>
    <n v="1"/>
    <n v="2"/>
    <s v="Caltran   "/>
    <x v="3"/>
    <x v="9"/>
    <x v="1"/>
    <x v="1"/>
    <n v="7894"/>
    <n v="3636.7627879999995"/>
    <n v="-0.53930038155561189"/>
    <n v="-4257.237212"/>
    <n v="18124068.679237533"/>
    <e v="#N/A"/>
    <n v="1940"/>
    <n v="8000"/>
    <n v="4720.0000000000009"/>
    <n v="11280"/>
    <n v="0"/>
  </r>
  <r>
    <x v="1939"/>
    <n v="4"/>
    <n v="1"/>
    <n v="2"/>
    <s v="Caltran   "/>
    <x v="3"/>
    <x v="9"/>
    <x v="5"/>
    <x v="1"/>
    <n v="7925"/>
    <n v="8345.640671000001"/>
    <n v="5.3077687192429224E-2"/>
    <n v="420.64067100000102"/>
    <n v="176938.5740993311"/>
    <e v="#N/A"/>
    <n v="1941"/>
    <n v="8000"/>
    <n v="4720.0000000000009"/>
    <n v="11280"/>
    <n v="1"/>
  </r>
  <r>
    <x v="1940"/>
    <n v="4"/>
    <n v="1"/>
    <n v="1"/>
    <s v="Caltran   "/>
    <x v="3"/>
    <x v="9"/>
    <x v="7"/>
    <x v="1"/>
    <n v="7935"/>
    <n v="3027.7921489999999"/>
    <n v="-0.61842569010712034"/>
    <n v="-4907.2078510000001"/>
    <n v="24080688.892916039"/>
    <e v="#N/A"/>
    <n v="1942"/>
    <n v="8000"/>
    <n v="4720.0000000000009"/>
    <n v="11280"/>
    <n v="0"/>
  </r>
  <r>
    <x v="1941"/>
    <n v="4"/>
    <n v="1"/>
    <n v="2"/>
    <s v="Caltran   "/>
    <x v="3"/>
    <x v="9"/>
    <x v="3"/>
    <x v="6"/>
    <n v="8000"/>
    <n v="6142.1863730000005"/>
    <n v="-0.23222670337499995"/>
    <n v="-1857.8136269999995"/>
    <n v="3451471.4726668936"/>
    <e v="#N/A"/>
    <n v="1943"/>
    <n v="8000"/>
    <n v="4720.0000000000009"/>
    <n v="11280"/>
    <n v="1"/>
  </r>
  <r>
    <x v="1942"/>
    <n v="4"/>
    <n v="1"/>
    <n v="2"/>
    <s v="Caltran   "/>
    <x v="3"/>
    <x v="10"/>
    <x v="0"/>
    <x v="6"/>
    <n v="8000"/>
    <n v="10044.524953"/>
    <n v="0.25556561912499998"/>
    <n v="2044.5249530000001"/>
    <n v="4180082.2834396525"/>
    <e v="#N/A"/>
    <n v="1944"/>
    <n v="8000"/>
    <n v="4720.0000000000009"/>
    <n v="11280"/>
    <n v="1"/>
  </r>
  <r>
    <x v="1943"/>
    <n v="4"/>
    <n v="1"/>
    <n v="2"/>
    <s v="Caltran   "/>
    <x v="3"/>
    <x v="9"/>
    <x v="1"/>
    <x v="8"/>
    <n v="8000"/>
    <n v="9858.5796950000004"/>
    <n v="0.23232246187499994"/>
    <n v="1858.5796950000004"/>
    <n v="3454318.4826662946"/>
    <e v="#N/A"/>
    <n v="1945"/>
    <n v="8000"/>
    <n v="4720.0000000000009"/>
    <n v="11280"/>
    <n v="1"/>
  </r>
  <r>
    <x v="1944"/>
    <n v="4"/>
    <n v="1"/>
    <n v="2"/>
    <s v="Caltran   "/>
    <x v="3"/>
    <x v="9"/>
    <x v="3"/>
    <x v="2"/>
    <n v="8000"/>
    <n v="8622.860627"/>
    <n v="7.7857578374999958E-2"/>
    <n v="622.86062700000002"/>
    <n v="387955.36066683318"/>
    <e v="#N/A"/>
    <n v="1946"/>
    <n v="8000"/>
    <n v="4720.0000000000009"/>
    <n v="11280"/>
    <n v="1"/>
  </r>
  <r>
    <x v="1945"/>
    <n v="4"/>
    <n v="1"/>
    <n v="2"/>
    <s v="Caltran   "/>
    <x v="3"/>
    <x v="9"/>
    <x v="1"/>
    <x v="8"/>
    <n v="8000"/>
    <n v="9436.4856389999986"/>
    <n v="0.17956070487499987"/>
    <n v="1436.4856389999986"/>
    <n v="2063490.9910532343"/>
    <e v="#N/A"/>
    <n v="1947"/>
    <n v="8000"/>
    <n v="4720.0000000000009"/>
    <n v="11280"/>
    <n v="1"/>
  </r>
  <r>
    <x v="1946"/>
    <n v="4"/>
    <n v="1"/>
    <n v="2"/>
    <s v="Caltran   "/>
    <x v="3"/>
    <x v="9"/>
    <x v="2"/>
    <x v="1"/>
    <n v="8041"/>
    <n v="3285.5793869999998"/>
    <n v="-0.59139666869792318"/>
    <n v="-4755.4206130000002"/>
    <n v="22614025.206545297"/>
    <e v="#N/A"/>
    <n v="1948"/>
    <n v="8000"/>
    <n v="4720.0000000000009"/>
    <n v="11280"/>
    <n v="0"/>
  </r>
  <r>
    <x v="1947"/>
    <n v="4"/>
    <n v="1"/>
    <n v="2"/>
    <s v="Caltran   "/>
    <x v="3"/>
    <x v="9"/>
    <x v="1"/>
    <x v="8"/>
    <n v="8100"/>
    <n v="7421.2541799999999"/>
    <n v="-8.3795780246913587E-2"/>
    <n v="-678.74582000000009"/>
    <n v="460695.88816747256"/>
    <e v="#N/A"/>
    <n v="1949"/>
    <n v="8000"/>
    <n v="4720.0000000000009"/>
    <n v="11280"/>
    <n v="1"/>
  </r>
  <r>
    <x v="1948"/>
    <n v="4"/>
    <n v="1"/>
    <n v="2"/>
    <s v="Caltran   "/>
    <x v="3"/>
    <x v="9"/>
    <x v="3"/>
    <x v="2"/>
    <n v="8200"/>
    <n v="2587.0959969999999"/>
    <n v="-0.68450048817073172"/>
    <n v="-5612.9040029999996"/>
    <n v="31504691.346893419"/>
    <e v="#N/A"/>
    <n v="1950"/>
    <n v="8000"/>
    <n v="4720.0000000000009"/>
    <n v="11280"/>
    <n v="0"/>
  </r>
  <r>
    <x v="1949"/>
    <n v="4"/>
    <n v="1"/>
    <n v="2"/>
    <s v="Caltran   "/>
    <x v="3"/>
    <x v="10"/>
    <x v="1"/>
    <x v="8"/>
    <n v="8200"/>
    <n v="11349.475693"/>
    <n v="0.38408240158536588"/>
    <n v="3149.4756930000003"/>
    <n v="9919197.140797833"/>
    <e v="#N/A"/>
    <n v="1951"/>
    <n v="8000"/>
    <n v="4720.0000000000009"/>
    <n v="11280"/>
    <n v="0"/>
  </r>
  <r>
    <x v="1950"/>
    <n v="4"/>
    <n v="1"/>
    <n v="2"/>
    <s v="Caltran   "/>
    <x v="3"/>
    <x v="9"/>
    <x v="0"/>
    <x v="11"/>
    <n v="8200"/>
    <n v="5723.3593550000005"/>
    <n v="-0.30202934695121941"/>
    <n v="-2476.6406449999995"/>
    <n v="6133748.8844660139"/>
    <e v="#N/A"/>
    <n v="1952"/>
    <n v="8000"/>
    <n v="4720.0000000000009"/>
    <n v="11280"/>
    <n v="1"/>
  </r>
  <r>
    <x v="1951"/>
    <n v="4"/>
    <n v="1"/>
    <n v="2"/>
    <s v="Caltran   "/>
    <x v="3"/>
    <x v="9"/>
    <x v="1"/>
    <x v="8"/>
    <n v="8300"/>
    <n v="6693.8285490000007"/>
    <n v="-0.19351463265060231"/>
    <n v="-1606.1714509999993"/>
    <n v="2579786.7300074431"/>
    <e v="#N/A"/>
    <n v="1953"/>
    <n v="8000"/>
    <n v="4720.0000000000009"/>
    <n v="11280"/>
    <n v="1"/>
  </r>
  <r>
    <x v="1952"/>
    <n v="4"/>
    <n v="1"/>
    <n v="2"/>
    <s v="Caltran   "/>
    <x v="3"/>
    <x v="10"/>
    <x v="5"/>
    <x v="1"/>
    <n v="8372"/>
    <n v="13468.936789000001"/>
    <n v="0.60880754765886302"/>
    <n v="5096.9367890000012"/>
    <n v="25978764.631061643"/>
    <e v="#N/A"/>
    <n v="1954"/>
    <n v="8000"/>
    <n v="4720.0000000000009"/>
    <n v="11280"/>
    <n v="0"/>
  </r>
  <r>
    <x v="1953"/>
    <n v="4"/>
    <n v="1"/>
    <n v="1"/>
    <s v="Caltran   "/>
    <x v="3"/>
    <x v="9"/>
    <x v="1"/>
    <x v="1"/>
    <n v="8391"/>
    <n v="7330.0606379999999"/>
    <n v="-0.12643777404361822"/>
    <n v="-1060.9393620000001"/>
    <n v="1125592.3298409672"/>
    <e v="#N/A"/>
    <n v="1955"/>
    <n v="8000"/>
    <n v="4720.0000000000009"/>
    <n v="11280"/>
    <n v="1"/>
  </r>
  <r>
    <x v="1954"/>
    <n v="4"/>
    <n v="1"/>
    <n v="2"/>
    <s v="Caltran   "/>
    <x v="3"/>
    <x v="9"/>
    <x v="3"/>
    <x v="2"/>
    <n v="8400"/>
    <n v="7519.8895920000004"/>
    <n v="-0.1047750485714285"/>
    <n v="-880.11040799999955"/>
    <n v="774594.33026992565"/>
    <e v="#N/A"/>
    <n v="1956"/>
    <n v="8000"/>
    <n v="4720.0000000000009"/>
    <n v="11280"/>
    <n v="1"/>
  </r>
  <r>
    <x v="1955"/>
    <n v="4"/>
    <n v="1"/>
    <n v="2"/>
    <s v="Caltran   "/>
    <x v="3"/>
    <x v="9"/>
    <x v="0"/>
    <x v="11"/>
    <n v="8400"/>
    <n v="7113.602954"/>
    <n v="-0.15314250547619046"/>
    <n v="-1286.397046"/>
    <n v="1654817.3599575262"/>
    <e v="#N/A"/>
    <n v="1957"/>
    <n v="8000"/>
    <n v="4720.0000000000009"/>
    <n v="11280"/>
    <n v="1"/>
  </r>
  <r>
    <x v="1956"/>
    <n v="4"/>
    <n v="1"/>
    <n v="2"/>
    <s v="Caltran   "/>
    <x v="3"/>
    <x v="9"/>
    <x v="1"/>
    <x v="8"/>
    <n v="8400"/>
    <n v="5982.3656650000012"/>
    <n v="-0.28781361130952365"/>
    <n v="-2417.6343349999988"/>
    <n v="5844955.7777708862"/>
    <e v="#N/A"/>
    <n v="1958"/>
    <n v="8000"/>
    <n v="4720.0000000000009"/>
    <n v="11280"/>
    <n v="1"/>
  </r>
  <r>
    <x v="1957"/>
    <n v="4"/>
    <n v="1"/>
    <n v="2"/>
    <s v="Caltran   "/>
    <x v="3"/>
    <x v="10"/>
    <x v="5"/>
    <x v="1"/>
    <n v="8450"/>
    <n v="10114.083576999999"/>
    <n v="0.19693296769230773"/>
    <n v="1664.0835769999994"/>
    <n v="2769174.151241113"/>
    <e v="#N/A"/>
    <n v="1959"/>
    <n v="8000"/>
    <n v="4720.0000000000009"/>
    <n v="11280"/>
    <n v="1"/>
  </r>
  <r>
    <x v="1958"/>
    <n v="4"/>
    <n v="1"/>
    <n v="2"/>
    <s v="Caltran   "/>
    <x v="3"/>
    <x v="9"/>
    <x v="0"/>
    <x v="11"/>
    <n v="8600"/>
    <n v="5953.4251679999998"/>
    <n v="-0.30774125953488374"/>
    <n v="-2646.5748320000002"/>
    <n v="7004358.3413758297"/>
    <e v="#N/A"/>
    <n v="1960"/>
    <n v="9000"/>
    <n v="5580"/>
    <n v="12419.999999999998"/>
    <n v="1"/>
  </r>
  <r>
    <x v="1959"/>
    <n v="4"/>
    <n v="1"/>
    <n v="2"/>
    <s v="Caltran   "/>
    <x v="3"/>
    <x v="10"/>
    <x v="1"/>
    <x v="1"/>
    <n v="8673"/>
    <n v="14623.600691"/>
    <n v="0.68610638660209844"/>
    <n v="5950.6006909999996"/>
    <n v="35409648.583729677"/>
    <e v="#N/A"/>
    <n v="1961"/>
    <n v="9000"/>
    <n v="5580"/>
    <n v="12419.999999999998"/>
    <n v="0"/>
  </r>
  <r>
    <x v="1960"/>
    <n v="4"/>
    <n v="1"/>
    <n v="2"/>
    <s v="Caltran   "/>
    <x v="3"/>
    <x v="9"/>
    <x v="1"/>
    <x v="8"/>
    <n v="8800"/>
    <n v="9694.3840789999995"/>
    <n v="0.10163455443181801"/>
    <n v="894.38407899999947"/>
    <n v="799922.88076867734"/>
    <e v="#N/A"/>
    <n v="1962"/>
    <n v="9000"/>
    <n v="5580"/>
    <n v="12419.999999999998"/>
    <n v="1"/>
  </r>
  <r>
    <x v="1961"/>
    <n v="4"/>
    <n v="1"/>
    <n v="2"/>
    <s v="Caltran   "/>
    <x v="3"/>
    <x v="9"/>
    <x v="0"/>
    <x v="11"/>
    <n v="8800"/>
    <n v="9661.9306939999988"/>
    <n v="9.7946669772727146E-2"/>
    <n v="861.93069399999877"/>
    <n v="742924.5212593195"/>
    <e v="#N/A"/>
    <n v="1963"/>
    <n v="9000"/>
    <n v="5580"/>
    <n v="12419.999999999998"/>
    <n v="1"/>
  </r>
  <r>
    <x v="1962"/>
    <n v="4"/>
    <n v="1"/>
    <n v="2"/>
    <s v="Caltran   "/>
    <x v="3"/>
    <x v="9"/>
    <x v="0"/>
    <x v="6"/>
    <n v="8800"/>
    <n v="4870.1173669999998"/>
    <n v="-0.44657757193181824"/>
    <n v="-3929.8826330000002"/>
    <n v="15443977.509155015"/>
    <e v="#N/A"/>
    <n v="1964"/>
    <n v="9000"/>
    <n v="5580"/>
    <n v="12419.999999999998"/>
    <n v="0"/>
  </r>
  <r>
    <x v="1963"/>
    <n v="4"/>
    <n v="1"/>
    <n v="2"/>
    <s v="Caltran   "/>
    <x v="3"/>
    <x v="9"/>
    <x v="4"/>
    <x v="14"/>
    <n v="8900"/>
    <n v="8600.7016370000001"/>
    <n v="-3.3629029550561795E-2"/>
    <n v="-299.29836299999988"/>
    <n v="89579.510094479701"/>
    <e v="#N/A"/>
    <n v="1965"/>
    <n v="9000"/>
    <n v="5580"/>
    <n v="12419.999999999998"/>
    <n v="1"/>
  </r>
  <r>
    <x v="1964"/>
    <n v="4"/>
    <n v="1"/>
    <n v="2"/>
    <s v="Caltran   "/>
    <x v="3"/>
    <x v="9"/>
    <x v="7"/>
    <x v="1"/>
    <n v="8934"/>
    <n v="6756.9568319999998"/>
    <n v="-0.24368067696440565"/>
    <n v="-2177.0431680000002"/>
    <n v="4739516.9553354764"/>
    <e v="#N/A"/>
    <n v="1966"/>
    <n v="9000"/>
    <n v="5580"/>
    <n v="12419.999999999998"/>
    <n v="1"/>
  </r>
  <r>
    <x v="1965"/>
    <n v="4"/>
    <n v="1"/>
    <n v="2"/>
    <s v="Caltran   "/>
    <x v="3"/>
    <x v="10"/>
    <x v="2"/>
    <x v="16"/>
    <n v="9000"/>
    <n v="11157.107055"/>
    <n v="0.23967856166666679"/>
    <n v="2157.1070550000004"/>
    <n v="4653110.8467307752"/>
    <e v="#N/A"/>
    <n v="1967"/>
    <n v="9000"/>
    <n v="5580"/>
    <n v="12419.999999999998"/>
    <n v="1"/>
  </r>
  <r>
    <x v="1966"/>
    <n v="4"/>
    <n v="1"/>
    <n v="2"/>
    <s v="Caltran   "/>
    <x v="3"/>
    <x v="10"/>
    <x v="0"/>
    <x v="11"/>
    <n v="9000"/>
    <n v="13568.499540999999"/>
    <n v="0.50761106011111101"/>
    <n v="4568.4995409999992"/>
    <n v="20871188.056117203"/>
    <e v="#N/A"/>
    <n v="1968"/>
    <n v="9000"/>
    <n v="5580"/>
    <n v="12419.999999999998"/>
    <n v="0"/>
  </r>
  <r>
    <x v="1967"/>
    <n v="4"/>
    <n v="1"/>
    <n v="2"/>
    <s v="Caltran   "/>
    <x v="3"/>
    <x v="9"/>
    <x v="0"/>
    <x v="11"/>
    <n v="9000"/>
    <n v="7415.1168520000001"/>
    <n v="-0.17609812755555554"/>
    <n v="-1584.8831479999999"/>
    <n v="2511854.5928143896"/>
    <e v="#N/A"/>
    <n v="1969"/>
    <n v="9000"/>
    <n v="5580"/>
    <n v="12419.999999999998"/>
    <n v="1"/>
  </r>
  <r>
    <x v="1968"/>
    <n v="4"/>
    <n v="1"/>
    <n v="2"/>
    <s v="Caltran   "/>
    <x v="3"/>
    <x v="10"/>
    <x v="5"/>
    <x v="1"/>
    <n v="9049"/>
    <n v="11644.060622999999"/>
    <n v="0.28677871842192504"/>
    <n v="2595.0606229999994"/>
    <n v="6734339.637045145"/>
    <e v="#N/A"/>
    <n v="1970"/>
    <n v="9000"/>
    <n v="5580"/>
    <n v="12419.999999999998"/>
    <n v="1"/>
  </r>
  <r>
    <x v="1969"/>
    <n v="4"/>
    <n v="1"/>
    <n v="2"/>
    <s v="Caltran   "/>
    <x v="3"/>
    <x v="10"/>
    <x v="1"/>
    <x v="8"/>
    <n v="9100"/>
    <n v="12164.883377000002"/>
    <n v="0.33680037109890137"/>
    <n v="3064.8833770000019"/>
    <n v="9393510.1146109365"/>
    <e v="#N/A"/>
    <n v="1971"/>
    <n v="9000"/>
    <n v="5580"/>
    <n v="12419.999999999998"/>
    <n v="1"/>
  </r>
  <r>
    <x v="1970"/>
    <n v="4"/>
    <n v="1"/>
    <n v="2"/>
    <s v="Caltran   "/>
    <x v="3"/>
    <x v="9"/>
    <x v="0"/>
    <x v="10"/>
    <n v="9100"/>
    <n v="8095.8404460000002"/>
    <n v="-0.11034720373626372"/>
    <n v="-1004.1595539999998"/>
    <n v="1008336.4098894786"/>
    <e v="#N/A"/>
    <n v="1972"/>
    <n v="9000"/>
    <n v="5580"/>
    <n v="12419.999999999998"/>
    <n v="1"/>
  </r>
  <r>
    <x v="1971"/>
    <n v="4"/>
    <n v="1"/>
    <n v="2"/>
    <s v="Caltran   "/>
    <x v="3"/>
    <x v="10"/>
    <x v="5"/>
    <x v="1"/>
    <n v="9160"/>
    <n v="17374.02823"/>
    <n v="0.89672797270742355"/>
    <n v="8214.0282299999999"/>
    <n v="67470259.763236925"/>
    <e v="#N/A"/>
    <n v="1973"/>
    <n v="9000"/>
    <n v="5580"/>
    <n v="12419.999999999998"/>
    <n v="0"/>
  </r>
  <r>
    <x v="1972"/>
    <n v="4"/>
    <n v="1"/>
    <n v="2"/>
    <s v="Caltran   "/>
    <x v="3"/>
    <x v="9"/>
    <x v="0"/>
    <x v="7"/>
    <n v="9200"/>
    <n v="5340.3065729999998"/>
    <n v="-0.4195318942391304"/>
    <n v="-3859.6934270000002"/>
    <n v="14897233.350427005"/>
    <e v="#N/A"/>
    <n v="1974"/>
    <n v="9000"/>
    <n v="5580"/>
    <n v="12419.999999999998"/>
    <n v="0"/>
  </r>
  <r>
    <x v="1973"/>
    <n v="4"/>
    <n v="1"/>
    <n v="2"/>
    <s v="Caltran   "/>
    <x v="3"/>
    <x v="9"/>
    <x v="1"/>
    <x v="15"/>
    <n v="9200"/>
    <n v="9496.8359990000008"/>
    <n v="3.2264782499999978E-2"/>
    <n v="296.83599900000081"/>
    <n v="88111.610302328481"/>
    <e v="#N/A"/>
    <n v="1975"/>
    <n v="9000"/>
    <n v="5580"/>
    <n v="12419.999999999998"/>
    <n v="1"/>
  </r>
  <r>
    <x v="1974"/>
    <n v="4"/>
    <n v="1"/>
    <n v="2"/>
    <s v="Caltran   "/>
    <x v="3"/>
    <x v="9"/>
    <x v="2"/>
    <x v="16"/>
    <n v="9200"/>
    <n v="6590.5701669999999"/>
    <n v="-0.28363367750000001"/>
    <n v="-2609.4298330000001"/>
    <n v="6809124.0533504086"/>
    <e v="#N/A"/>
    <n v="1976"/>
    <n v="9000"/>
    <n v="5580"/>
    <n v="12419.999999999998"/>
    <n v="1"/>
  </r>
  <r>
    <x v="1975"/>
    <n v="4"/>
    <n v="1"/>
    <n v="2"/>
    <s v="Caltran   "/>
    <x v="3"/>
    <x v="9"/>
    <x v="1"/>
    <x v="8"/>
    <n v="9200"/>
    <n v="8902.1148670000002"/>
    <n v="-3.2378818804347786E-2"/>
    <n v="-297.88513299999977"/>
    <n v="88735.552462427557"/>
    <e v="#N/A"/>
    <n v="1977"/>
    <n v="9000"/>
    <n v="5580"/>
    <n v="12419.999999999998"/>
    <n v="1"/>
  </r>
  <r>
    <x v="1976"/>
    <n v="4"/>
    <n v="1"/>
    <n v="2"/>
    <s v="Caltran   "/>
    <x v="3"/>
    <x v="10"/>
    <x v="0"/>
    <x v="11"/>
    <n v="9200"/>
    <n v="11143.147706"/>
    <n v="0.21121170717391302"/>
    <n v="1943.1477059999997"/>
    <n v="3775823.0073330617"/>
    <e v="#N/A"/>
    <n v="1978"/>
    <n v="9000"/>
    <n v="5580"/>
    <n v="12419.999999999998"/>
    <n v="1"/>
  </r>
  <r>
    <x v="1977"/>
    <n v="4"/>
    <n v="1"/>
    <n v="2"/>
    <s v="Caltran   "/>
    <x v="3"/>
    <x v="10"/>
    <x v="0"/>
    <x v="11"/>
    <n v="9200"/>
    <n v="10206.840789999998"/>
    <n v="0.10943921630434761"/>
    <n v="1006.8407899999984"/>
    <n v="1013728.3764078208"/>
    <e v="#N/A"/>
    <n v="1979"/>
    <n v="9000"/>
    <n v="5580"/>
    <n v="12419.999999999998"/>
    <n v="1"/>
  </r>
  <r>
    <x v="1978"/>
    <n v="4"/>
    <n v="1"/>
    <n v="2"/>
    <s v="Caltran   "/>
    <x v="3"/>
    <x v="9"/>
    <x v="7"/>
    <x v="1"/>
    <n v="9215"/>
    <n v="6267.833224"/>
    <n v="-0.31982276462289749"/>
    <n v="-2947.166776"/>
    <n v="8685792.0055582337"/>
    <e v="#N/A"/>
    <n v="1980"/>
    <n v="9000"/>
    <n v="5580"/>
    <n v="12419.999999999998"/>
    <n v="1"/>
  </r>
  <r>
    <x v="1979"/>
    <n v="4"/>
    <n v="1"/>
    <n v="1"/>
    <s v="Caltran   "/>
    <x v="3"/>
    <x v="9"/>
    <x v="7"/>
    <x v="1"/>
    <n v="9224"/>
    <n v="7570.9692690000002"/>
    <n v="-0.17920974967476144"/>
    <n v="-1653.0307309999998"/>
    <n v="2732510.5976303937"/>
    <e v="#N/A"/>
    <n v="1981"/>
    <n v="9000"/>
    <n v="5580"/>
    <n v="12419.999999999998"/>
    <n v="1"/>
  </r>
  <r>
    <x v="1980"/>
    <n v="4"/>
    <n v="1"/>
    <n v="2"/>
    <s v="Caltran   "/>
    <x v="3"/>
    <x v="10"/>
    <x v="0"/>
    <x v="11"/>
    <n v="9300"/>
    <n v="12741.901794999998"/>
    <n v="0.37009696720430085"/>
    <n v="3441.9017949999979"/>
    <n v="11846687.966424208"/>
    <e v="#N/A"/>
    <n v="1982"/>
    <n v="9000"/>
    <n v="5580"/>
    <n v="12419.999999999998"/>
    <n v="0"/>
  </r>
  <r>
    <x v="1981"/>
    <n v="4"/>
    <n v="1"/>
    <n v="2"/>
    <s v="Caltran   "/>
    <x v="3"/>
    <x v="9"/>
    <x v="1"/>
    <x v="8"/>
    <n v="9300"/>
    <n v="7204.3103289999999"/>
    <n v="-0.22534297537634407"/>
    <n v="-2095.6896710000001"/>
    <n v="4391915.1971360883"/>
    <e v="#N/A"/>
    <n v="1983"/>
    <n v="9000"/>
    <n v="5580"/>
    <n v="12419.999999999998"/>
    <n v="1"/>
  </r>
  <r>
    <x v="1982"/>
    <n v="4"/>
    <n v="1"/>
    <n v="2"/>
    <s v="Caltran   "/>
    <x v="3"/>
    <x v="10"/>
    <x v="0"/>
    <x v="11"/>
    <n v="9300"/>
    <n v="10080.478660000001"/>
    <n v="8.3922436559139779E-2"/>
    <n v="780.47866000000067"/>
    <n v="609146.93871539668"/>
    <e v="#N/A"/>
    <n v="1984"/>
    <n v="9000"/>
    <n v="5580"/>
    <n v="12419.999999999998"/>
    <n v="1"/>
  </r>
  <r>
    <x v="1983"/>
    <n v="4"/>
    <n v="1"/>
    <n v="2"/>
    <s v="Caltran   "/>
    <x v="3"/>
    <x v="9"/>
    <x v="0"/>
    <x v="11"/>
    <n v="9300"/>
    <n v="3854.5566390000004"/>
    <n v="-0.58553154419354836"/>
    <n v="-5445.4433609999996"/>
    <n v="29652853.397858974"/>
    <e v="#N/A"/>
    <n v="1985"/>
    <n v="9000"/>
    <n v="5580"/>
    <n v="12419.999999999998"/>
    <n v="0"/>
  </r>
  <r>
    <x v="1984"/>
    <n v="4"/>
    <n v="1"/>
    <n v="2"/>
    <s v="Caltran   "/>
    <x v="3"/>
    <x v="10"/>
    <x v="3"/>
    <x v="2"/>
    <n v="9300"/>
    <n v="14119.706932000001"/>
    <n v="0.51824805720430112"/>
    <n v="4819.706932000001"/>
    <n v="23229574.910368863"/>
    <e v="#N/A"/>
    <n v="1986"/>
    <n v="9000"/>
    <n v="5580"/>
    <n v="12419.999999999998"/>
    <n v="0"/>
  </r>
  <r>
    <x v="1985"/>
    <n v="4"/>
    <n v="1"/>
    <n v="2"/>
    <s v="Caltran   "/>
    <x v="3"/>
    <x v="9"/>
    <x v="7"/>
    <x v="1"/>
    <n v="9303"/>
    <n v="2936.0012040000001"/>
    <n v="-0.68440275137052564"/>
    <n v="-6366.9987959999999"/>
    <n v="40538673.668265447"/>
    <e v="#N/A"/>
    <n v="1987"/>
    <n v="9000"/>
    <n v="5580"/>
    <n v="12419.999999999998"/>
    <n v="0"/>
  </r>
  <r>
    <x v="1986"/>
    <n v="4"/>
    <n v="1"/>
    <n v="1"/>
    <s v="Caltran   "/>
    <x v="3"/>
    <x v="9"/>
    <x v="7"/>
    <x v="1"/>
    <n v="9333"/>
    <n v="7742.2050170000002"/>
    <n v="-0.17044840705025177"/>
    <n v="-1590.7949829999998"/>
    <n v="2530628.6779379696"/>
    <e v="#N/A"/>
    <n v="1988"/>
    <n v="9000"/>
    <n v="5580"/>
    <n v="12419.999999999998"/>
    <n v="1"/>
  </r>
  <r>
    <x v="1987"/>
    <n v="4"/>
    <n v="1"/>
    <n v="2"/>
    <s v="Caltran   "/>
    <x v="3"/>
    <x v="10"/>
    <x v="5"/>
    <x v="1"/>
    <n v="9393"/>
    <n v="17598.338958"/>
    <n v="0.87355892238901323"/>
    <n v="8205.3389580000003"/>
    <n v="67327587.415672526"/>
    <e v="#N/A"/>
    <n v="1989"/>
    <n v="9000"/>
    <n v="5580"/>
    <n v="12419.999999999998"/>
    <n v="0"/>
  </r>
  <r>
    <x v="1988"/>
    <n v="4"/>
    <n v="1"/>
    <n v="2"/>
    <s v="Caltran   "/>
    <x v="3"/>
    <x v="10"/>
    <x v="5"/>
    <x v="1"/>
    <n v="9419"/>
    <n v="17757.577117000001"/>
    <n v="0.88529324949570021"/>
    <n v="8338.5771170000007"/>
    <n v="69531868.33615604"/>
    <e v="#N/A"/>
    <n v="1990"/>
    <n v="9000"/>
    <n v="5580"/>
    <n v="12419.999999999998"/>
    <n v="0"/>
  </r>
  <r>
    <x v="1989"/>
    <n v="4"/>
    <n v="1"/>
    <n v="2"/>
    <s v="Caltran   "/>
    <x v="3"/>
    <x v="9"/>
    <x v="3"/>
    <x v="2"/>
    <n v="9500"/>
    <n v="8400.842306999999"/>
    <n v="-0.11570080978947384"/>
    <n v="-1099.157693000001"/>
    <n v="1208147.6340810845"/>
    <e v="#N/A"/>
    <n v="1991"/>
    <n v="10000"/>
    <n v="6410"/>
    <n v="13590"/>
    <n v="1"/>
  </r>
  <r>
    <x v="1990"/>
    <n v="4"/>
    <n v="1"/>
    <n v="2"/>
    <s v="Caltran   "/>
    <x v="3"/>
    <x v="9"/>
    <x v="3"/>
    <x v="2"/>
    <n v="9600"/>
    <n v="7081.0339370000002"/>
    <n v="-0.26239229822916665"/>
    <n v="-2518.9660629999998"/>
    <n v="6345190.0265457192"/>
    <e v="#N/A"/>
    <n v="1992"/>
    <n v="10000"/>
    <n v="6410"/>
    <n v="13590"/>
    <n v="1"/>
  </r>
  <r>
    <x v="1991"/>
    <n v="4"/>
    <n v="1"/>
    <n v="2"/>
    <s v="Caltran   "/>
    <x v="3"/>
    <x v="9"/>
    <x v="1"/>
    <x v="1"/>
    <n v="9721"/>
    <n v="7161.7575919999999"/>
    <n v="-0.26326945869766483"/>
    <n v="-2559.2424080000001"/>
    <n v="6549721.7029056391"/>
    <e v="#N/A"/>
    <n v="1993"/>
    <n v="10000"/>
    <n v="6410"/>
    <n v="13590"/>
    <n v="1"/>
  </r>
  <r>
    <x v="1992"/>
    <n v="4"/>
    <n v="1"/>
    <n v="2"/>
    <s v="Caltran   "/>
    <x v="3"/>
    <x v="10"/>
    <x v="0"/>
    <x v="11"/>
    <n v="9800"/>
    <n v="10139.728697999999"/>
    <n v="3.4666193673469348E-2"/>
    <n v="339.72869799999899"/>
    <n v="115415.58824477451"/>
    <e v="#N/A"/>
    <n v="1994"/>
    <n v="10000"/>
    <n v="6410"/>
    <n v="13590"/>
    <n v="1"/>
  </r>
  <r>
    <x v="1993"/>
    <n v="4"/>
    <n v="1"/>
    <n v="2"/>
    <s v="Caltran   "/>
    <x v="3"/>
    <x v="10"/>
    <x v="0"/>
    <x v="11"/>
    <n v="9900"/>
    <n v="10120.021785000001"/>
    <n v="2.2224422727272763E-2"/>
    <n v="220.02178500000082"/>
    <n v="48409.585874586584"/>
    <e v="#N/A"/>
    <n v="1995"/>
    <n v="10000"/>
    <n v="6410"/>
    <n v="13590"/>
    <n v="1"/>
  </r>
  <r>
    <x v="1994"/>
    <n v="4"/>
    <n v="1"/>
    <n v="2"/>
    <s v="Caltran   "/>
    <x v="3"/>
    <x v="9"/>
    <x v="1"/>
    <x v="15"/>
    <n v="9900"/>
    <n v="4863.3345380000001"/>
    <n v="-0.50875408707070702"/>
    <n v="-5036.6654619999999"/>
    <n v="25367998.976103675"/>
    <e v="#N/A"/>
    <n v="1996"/>
    <n v="10000"/>
    <n v="6410"/>
    <n v="13590"/>
    <n v="0"/>
  </r>
  <r>
    <x v="1995"/>
    <n v="4"/>
    <n v="1"/>
    <n v="2"/>
    <s v="Caltran   "/>
    <x v="3"/>
    <x v="9"/>
    <x v="3"/>
    <x v="2"/>
    <n v="10000"/>
    <n v="4749.9575729999997"/>
    <n v="-0.52500424270000001"/>
    <n v="-5250.0424270000003"/>
    <n v="27562945.485300053"/>
    <e v="#N/A"/>
    <n v="1997"/>
    <n v="10000"/>
    <n v="6410"/>
    <n v="13590"/>
    <n v="0"/>
  </r>
  <r>
    <x v="1996"/>
    <n v="4"/>
    <n v="1"/>
    <n v="2"/>
    <s v="Caltran   "/>
    <x v="3"/>
    <x v="9"/>
    <x v="2"/>
    <x v="9"/>
    <n v="10100"/>
    <n v="2596.3828490000001"/>
    <n v="-0.74293239118811882"/>
    <n v="-7503.6171510000004"/>
    <n v="56304270.348781362"/>
    <e v="#N/A"/>
    <n v="1998"/>
    <n v="10000"/>
    <n v="6410"/>
    <n v="13590"/>
    <n v="0"/>
  </r>
  <r>
    <x v="1997"/>
    <n v="4"/>
    <n v="1"/>
    <n v="2"/>
    <s v="Caltran   "/>
    <x v="3"/>
    <x v="10"/>
    <x v="1"/>
    <x v="1"/>
    <n v="10111"/>
    <n v="12480.458473999999"/>
    <n v="0.23434462209474827"/>
    <n v="2369.4584739999991"/>
    <n v="5614333.4600104047"/>
    <e v="#N/A"/>
    <n v="1999"/>
    <n v="10000"/>
    <n v="6410"/>
    <n v="13590"/>
    <n v="1"/>
  </r>
  <r>
    <x v="1998"/>
    <n v="4"/>
    <n v="1"/>
    <n v="2"/>
    <s v="Caltran   "/>
    <x v="3"/>
    <x v="9"/>
    <x v="2"/>
    <x v="16"/>
    <n v="10200"/>
    <n v="6177.4509629999993"/>
    <n v="-0.39436755264705892"/>
    <n v="-4022.5490370000007"/>
    <n v="16180900.755069632"/>
    <e v="#N/A"/>
    <n v="2000"/>
    <n v="10000"/>
    <n v="6410"/>
    <n v="13590"/>
    <n v="0"/>
  </r>
  <r>
    <x v="1999"/>
    <n v="4"/>
    <n v="1"/>
    <n v="2"/>
    <s v="Caltran   "/>
    <x v="3"/>
    <x v="10"/>
    <x v="2"/>
    <x v="9"/>
    <n v="10200"/>
    <n v="12747.586051"/>
    <n v="0.24976333833333331"/>
    <n v="2547.5860510000002"/>
    <n v="6490194.687249776"/>
    <e v="#N/A"/>
    <n v="2001"/>
    <n v="10000"/>
    <n v="6410"/>
    <n v="13590"/>
    <n v="1"/>
  </r>
  <r>
    <x v="2000"/>
    <n v="4"/>
    <n v="1"/>
    <n v="2"/>
    <s v="Caltran   "/>
    <x v="3"/>
    <x v="10"/>
    <x v="0"/>
    <x v="11"/>
    <n v="10200"/>
    <n v="11700.491859999998"/>
    <n v="0.14710704509803896"/>
    <n v="1500.4918599999983"/>
    <n v="2251475.8219262543"/>
    <e v="#N/A"/>
    <n v="2002"/>
    <n v="10000"/>
    <n v="6410"/>
    <n v="13590"/>
    <n v="1"/>
  </r>
  <r>
    <x v="2001"/>
    <n v="4"/>
    <n v="1"/>
    <n v="1"/>
    <s v="Caltran   "/>
    <x v="3"/>
    <x v="9"/>
    <x v="1"/>
    <x v="1"/>
    <n v="10276"/>
    <n v="2487.919785"/>
    <n v="-0.75789025058388482"/>
    <n v="-7788.080215"/>
    <n v="60654193.435274445"/>
    <e v="#N/A"/>
    <n v="2003"/>
    <n v="10000"/>
    <n v="6410"/>
    <n v="13590"/>
    <n v="0"/>
  </r>
  <r>
    <x v="2002"/>
    <n v="4"/>
    <n v="1"/>
    <n v="2"/>
    <s v="Caltran   "/>
    <x v="3"/>
    <x v="10"/>
    <x v="0"/>
    <x v="11"/>
    <n v="10400"/>
    <n v="13103.579232"/>
    <n v="0.25995954153846146"/>
    <n v="2703.579232"/>
    <n v="7309340.6637017103"/>
    <e v="#N/A"/>
    <n v="2004"/>
    <n v="10000"/>
    <n v="6410"/>
    <n v="13590"/>
    <n v="1"/>
  </r>
  <r>
    <x v="2003"/>
    <n v="4"/>
    <n v="1"/>
    <n v="2"/>
    <s v="Caltran   "/>
    <x v="3"/>
    <x v="9"/>
    <x v="1"/>
    <x v="15"/>
    <n v="10500"/>
    <n v="1326.258789"/>
    <n v="-0.87368963914285713"/>
    <n v="-9173.7412110000005"/>
    <n v="84157527.806399763"/>
    <e v="#N/A"/>
    <n v="2005"/>
    <n v="11000"/>
    <n v="7259.9999999999991"/>
    <n v="14740"/>
    <n v="0"/>
  </r>
  <r>
    <x v="2004"/>
    <n v="4"/>
    <n v="1"/>
    <n v="2"/>
    <s v="Caltran   "/>
    <x v="3"/>
    <x v="9"/>
    <x v="7"/>
    <x v="1"/>
    <n v="10590"/>
    <n v="7257.1062469999997"/>
    <n v="-0.31472084542020773"/>
    <n v="-3332.8937530000003"/>
    <n v="11108180.768786427"/>
    <e v="#N/A"/>
    <n v="2006"/>
    <n v="11000"/>
    <n v="7259.9999999999991"/>
    <n v="14740"/>
    <n v="0"/>
  </r>
  <r>
    <x v="2005"/>
    <n v="4"/>
    <n v="1"/>
    <n v="2"/>
    <s v="Caltran   "/>
    <x v="3"/>
    <x v="9"/>
    <x v="0"/>
    <x v="11"/>
    <n v="10800"/>
    <n v="9057.842208"/>
    <n v="-0.1613109066666667"/>
    <n v="-1742.157792"/>
    <n v="3035113.772226315"/>
    <e v="#N/A"/>
    <n v="2007"/>
    <n v="11000"/>
    <n v="7259.9999999999991"/>
    <n v="14740"/>
    <n v="1"/>
  </r>
  <r>
    <x v="2006"/>
    <n v="4"/>
    <n v="1"/>
    <n v="2"/>
    <s v="Caltran   "/>
    <x v="3"/>
    <x v="9"/>
    <x v="0"/>
    <x v="11"/>
    <n v="10900"/>
    <n v="8424.9104000000007"/>
    <n v="-0.22707244036697238"/>
    <n v="-2475.0895999999993"/>
    <n v="6126068.5280281566"/>
    <e v="#N/A"/>
    <n v="2008"/>
    <n v="11000"/>
    <n v="7259.9999999999991"/>
    <n v="14740"/>
    <n v="1"/>
  </r>
  <r>
    <x v="2007"/>
    <n v="4"/>
    <n v="1"/>
    <n v="2"/>
    <s v="Caltran   "/>
    <x v="3"/>
    <x v="10"/>
    <x v="3"/>
    <x v="6"/>
    <n v="10900"/>
    <n v="10662.509811"/>
    <n v="-2.1788090733944943E-2"/>
    <n v="-237.4901890000001"/>
    <n v="56401.589871255768"/>
    <e v="#N/A"/>
    <n v="2009"/>
    <n v="11000"/>
    <n v="7259.9999999999991"/>
    <n v="14740"/>
    <n v="1"/>
  </r>
  <r>
    <x v="2008"/>
    <n v="4"/>
    <n v="1"/>
    <n v="1"/>
    <s v="Caltran   "/>
    <x v="3"/>
    <x v="10"/>
    <x v="7"/>
    <x v="1"/>
    <n v="10923"/>
    <n v="11513.186828"/>
    <n v="5.4031568982880085E-2"/>
    <n v="590.18682799999988"/>
    <n v="348320.49194470141"/>
    <e v="#N/A"/>
    <n v="2010"/>
    <n v="11000"/>
    <n v="7259.9999999999991"/>
    <n v="14740"/>
    <n v="1"/>
  </r>
  <r>
    <x v="2009"/>
    <n v="4"/>
    <n v="1"/>
    <n v="2"/>
    <s v="Caltran   "/>
    <x v="3"/>
    <x v="9"/>
    <x v="1"/>
    <x v="1"/>
    <n v="10954"/>
    <n v="7995.035683000001"/>
    <n v="-0.27012637547927687"/>
    <n v="-2958.964316999999"/>
    <n v="8755469.82927927"/>
    <e v="#N/A"/>
    <n v="2011"/>
    <n v="11000"/>
    <n v="7259.9999999999991"/>
    <n v="14740"/>
    <n v="1"/>
  </r>
  <r>
    <x v="2010"/>
    <n v="4"/>
    <n v="1"/>
    <n v="2"/>
    <s v="Caltran   "/>
    <x v="3"/>
    <x v="9"/>
    <x v="5"/>
    <x v="1"/>
    <n v="10988"/>
    <n v="7318.1969310000004"/>
    <n v="-0.33398280569712413"/>
    <n v="-3669.8030689999996"/>
    <n v="13467454.565241816"/>
    <e v="#N/A"/>
    <n v="2012"/>
    <n v="11000"/>
    <n v="7259.9999999999991"/>
    <n v="14740"/>
    <n v="1"/>
  </r>
  <r>
    <x v="2011"/>
    <n v="4"/>
    <n v="1"/>
    <n v="2"/>
    <s v="Caltran   "/>
    <x v="3"/>
    <x v="9"/>
    <x v="3"/>
    <x v="2"/>
    <n v="11000"/>
    <n v="6070.6447619999999"/>
    <n v="-0.44812320345454548"/>
    <n v="-4929.3552380000001"/>
    <n v="24298543.062398039"/>
    <e v="#N/A"/>
    <n v="2013"/>
    <n v="11000"/>
    <n v="7259.9999999999991"/>
    <n v="14740"/>
    <n v="0"/>
  </r>
  <r>
    <x v="2012"/>
    <n v="4"/>
    <n v="1"/>
    <n v="2"/>
    <s v="Caltran   "/>
    <x v="3"/>
    <x v="9"/>
    <x v="1"/>
    <x v="1"/>
    <n v="11230"/>
    <n v="6583.019558"/>
    <n v="-0.41380057364203027"/>
    <n v="-4646.980442"/>
    <n v="21594427.228330515"/>
    <e v="#N/A"/>
    <n v="2014"/>
    <n v="11000"/>
    <n v="7259.9999999999991"/>
    <n v="14740"/>
    <n v="0"/>
  </r>
  <r>
    <x v="2013"/>
    <n v="4"/>
    <n v="1"/>
    <n v="2"/>
    <s v="Caltran   "/>
    <x v="3"/>
    <x v="9"/>
    <x v="1"/>
    <x v="1"/>
    <n v="11381"/>
    <n v="8422.0847670000003"/>
    <n v="-0.25998727994025128"/>
    <n v="-2958.9152329999997"/>
    <n v="8755179.3560794424"/>
    <e v="#N/A"/>
    <n v="2015"/>
    <n v="11000"/>
    <n v="7259.9999999999991"/>
    <n v="14740"/>
    <n v="1"/>
  </r>
  <r>
    <x v="2014"/>
    <n v="4"/>
    <n v="1"/>
    <n v="2"/>
    <s v="Caltran   "/>
    <x v="3"/>
    <x v="9"/>
    <x v="1"/>
    <x v="8"/>
    <n v="11500"/>
    <n v="9673.029176"/>
    <n v="-0.15886702817391307"/>
    <n v="-1826.970824"/>
    <n v="3337822.391747239"/>
    <e v="#N/A"/>
    <n v="2016"/>
    <n v="12000"/>
    <n v="8010"/>
    <n v="15990"/>
    <n v="1"/>
  </r>
  <r>
    <x v="2015"/>
    <n v="4"/>
    <n v="1"/>
    <n v="2"/>
    <s v="Caltran   "/>
    <x v="3"/>
    <x v="9"/>
    <x v="0"/>
    <x v="11"/>
    <n v="11600"/>
    <n v="7740.8900840000006"/>
    <n v="-0.33268188931034481"/>
    <n v="-3859.1099159999994"/>
    <n v="14892729.343769522"/>
    <e v="#N/A"/>
    <n v="2017"/>
    <n v="12000"/>
    <n v="8010"/>
    <n v="15990"/>
    <n v="0"/>
  </r>
  <r>
    <x v="2016"/>
    <n v="4"/>
    <n v="1"/>
    <n v="2"/>
    <s v="Caltran   "/>
    <x v="3"/>
    <x v="9"/>
    <x v="0"/>
    <x v="11"/>
    <n v="11600"/>
    <n v="6641.3071049999999"/>
    <n v="-0.42747352543103445"/>
    <n v="-4958.6928950000001"/>
    <n v="24588635.226923481"/>
    <e v="#N/A"/>
    <n v="2018"/>
    <n v="12000"/>
    <n v="8010"/>
    <n v="15990"/>
    <n v="0"/>
  </r>
  <r>
    <x v="2017"/>
    <n v="4"/>
    <n v="1"/>
    <n v="2"/>
    <s v="Caltran   "/>
    <x v="3"/>
    <x v="10"/>
    <x v="0"/>
    <x v="11"/>
    <n v="11700"/>
    <n v="11295.063004"/>
    <n v="-3.4609999658119728E-2"/>
    <n v="-404.93699600000036"/>
    <n v="163973.9707295043"/>
    <e v="#N/A"/>
    <n v="2019"/>
    <n v="12000"/>
    <n v="8010"/>
    <n v="15990"/>
    <n v="1"/>
  </r>
  <r>
    <x v="2018"/>
    <n v="4"/>
    <n v="1"/>
    <n v="2"/>
    <s v="Caltran   "/>
    <x v="3"/>
    <x v="9"/>
    <x v="5"/>
    <x v="1"/>
    <n v="11749"/>
    <n v="9077.6710539999985"/>
    <n v="-0.22736649468039849"/>
    <n v="-2671.3289460000015"/>
    <n v="7135998.3377374783"/>
    <e v="#N/A"/>
    <n v="2020"/>
    <n v="12000"/>
    <n v="8010"/>
    <n v="15990"/>
    <n v="1"/>
  </r>
  <r>
    <x v="2019"/>
    <n v="4"/>
    <n v="1"/>
    <n v="2"/>
    <s v="Caltran   "/>
    <x v="3"/>
    <x v="10"/>
    <x v="5"/>
    <x v="1"/>
    <n v="11884"/>
    <n v="19044.901094000001"/>
    <n v="0.60256656799057562"/>
    <n v="7160.9010940000007"/>
    <n v="51278504.478050411"/>
    <e v="#N/A"/>
    <n v="2021"/>
    <n v="12000"/>
    <n v="8010"/>
    <n v="15990"/>
    <n v="0"/>
  </r>
  <r>
    <x v="2020"/>
    <n v="4"/>
    <n v="1"/>
    <n v="2"/>
    <s v="Caltran   "/>
    <x v="3"/>
    <x v="10"/>
    <x v="5"/>
    <x v="1"/>
    <n v="11933"/>
    <n v="17287.600150999999"/>
    <n v="0.44872204399564231"/>
    <n v="5354.6001509999987"/>
    <n v="28671742.777089208"/>
    <e v="#N/A"/>
    <n v="2022"/>
    <n v="12000"/>
    <n v="8010"/>
    <n v="15990"/>
    <n v="0"/>
  </r>
  <r>
    <x v="2021"/>
    <n v="4"/>
    <n v="1"/>
    <n v="2"/>
    <s v="Caltran   "/>
    <x v="3"/>
    <x v="10"/>
    <x v="1"/>
    <x v="1"/>
    <n v="11952"/>
    <n v="10193.521815"/>
    <n v="-0.14712836219879522"/>
    <n v="-1758.4781849999999"/>
    <n v="3092245.5271208938"/>
    <e v="#N/A"/>
    <n v="2023"/>
    <n v="12000"/>
    <n v="8010"/>
    <n v="15990"/>
    <n v="1"/>
  </r>
  <r>
    <x v="2022"/>
    <n v="4"/>
    <n v="1"/>
    <n v="2"/>
    <s v="Caltran   "/>
    <x v="3"/>
    <x v="10"/>
    <x v="5"/>
    <x v="1"/>
    <n v="12252"/>
    <n v="14927.086556"/>
    <n v="0.21833876558929166"/>
    <n v="2675.0865560000002"/>
    <n v="7156088.0820919424"/>
    <e v="#N/A"/>
    <n v="2024"/>
    <n v="12000"/>
    <n v="8010"/>
    <n v="15990"/>
    <n v="1"/>
  </r>
  <r>
    <x v="2023"/>
    <n v="4"/>
    <n v="1"/>
    <n v="2"/>
    <s v="Caltran   "/>
    <x v="3"/>
    <x v="10"/>
    <x v="4"/>
    <x v="14"/>
    <n v="12300"/>
    <n v="10789.809456999999"/>
    <n v="-0.12277971894308948"/>
    <n v="-1510.1905430000006"/>
    <n v="2280675.4761666367"/>
    <e v="#N/A"/>
    <n v="2025"/>
    <n v="12000"/>
    <n v="8010"/>
    <n v="15990"/>
    <n v="1"/>
  </r>
  <r>
    <x v="2024"/>
    <n v="4"/>
    <n v="1"/>
    <n v="2"/>
    <s v="Caltran   "/>
    <x v="3"/>
    <x v="10"/>
    <x v="0"/>
    <x v="11"/>
    <n v="12300"/>
    <n v="10192.122082999998"/>
    <n v="-0.17137218837398382"/>
    <n v="-2107.8779170000016"/>
    <n v="4443149.3129762653"/>
    <e v="#N/A"/>
    <n v="2026"/>
    <n v="12000"/>
    <n v="8010"/>
    <n v="15990"/>
    <n v="1"/>
  </r>
  <r>
    <x v="2025"/>
    <n v="4"/>
    <n v="1"/>
    <n v="2"/>
    <s v="Caltran   "/>
    <x v="3"/>
    <x v="9"/>
    <x v="1"/>
    <x v="1"/>
    <n v="12363"/>
    <n v="7115.9410010000001"/>
    <n v="-0.42441632281808617"/>
    <n v="-5247.0589989999999"/>
    <n v="27531628.138986882"/>
    <e v="#N/A"/>
    <n v="2027"/>
    <n v="12000"/>
    <n v="8010"/>
    <n v="15990"/>
    <n v="0"/>
  </r>
  <r>
    <x v="2026"/>
    <n v="4"/>
    <n v="1"/>
    <n v="2"/>
    <s v="Caltran   "/>
    <x v="3"/>
    <x v="10"/>
    <x v="4"/>
    <x v="12"/>
    <n v="12400"/>
    <n v="10978.721724999999"/>
    <n v="-0.11461921572580647"/>
    <n v="-1421.2782750000006"/>
    <n v="2020031.9349869774"/>
    <e v="#N/A"/>
    <n v="2028"/>
    <n v="12000"/>
    <n v="8010"/>
    <n v="15990"/>
    <n v="1"/>
  </r>
  <r>
    <x v="2027"/>
    <n v="4"/>
    <n v="1"/>
    <n v="2"/>
    <s v="Caltran   "/>
    <x v="3"/>
    <x v="9"/>
    <x v="5"/>
    <x v="1"/>
    <n v="12693"/>
    <n v="5465.6702380000006"/>
    <n v="-0.56939492334357511"/>
    <n v="-7227.3297619999994"/>
    <n v="52234295.488690965"/>
    <e v="#N/A"/>
    <n v="2029"/>
    <n v="13000"/>
    <n v="8775"/>
    <n v="17225"/>
    <n v="0"/>
  </r>
  <r>
    <x v="2028"/>
    <n v="4"/>
    <n v="1"/>
    <n v="2"/>
    <s v="Caltran   "/>
    <x v="3"/>
    <x v="10"/>
    <x v="2"/>
    <x v="1"/>
    <n v="12808"/>
    <n v="10017.828278000001"/>
    <n v="-0.2178460120237351"/>
    <n v="-2790.1717219999991"/>
    <n v="7785058.2382484404"/>
    <e v="#N/A"/>
    <n v="2030"/>
    <n v="13000"/>
    <n v="8775"/>
    <n v="17225"/>
    <n v="1"/>
  </r>
  <r>
    <x v="2029"/>
    <n v="4"/>
    <n v="1"/>
    <n v="2"/>
    <s v="Caltran   "/>
    <x v="3"/>
    <x v="6"/>
    <x v="1"/>
    <x v="1"/>
    <n v="12827"/>
    <n v="20874.386337"/>
    <n v="0.62737868067357927"/>
    <n v="8047.3863369999999"/>
    <n v="64760426.856934279"/>
    <e v="#N/A"/>
    <n v="2031"/>
    <n v="13000"/>
    <n v="8775"/>
    <n v="17225"/>
    <n v="0"/>
  </r>
  <r>
    <x v="2030"/>
    <n v="4"/>
    <n v="1"/>
    <n v="2"/>
    <s v="Caltran   "/>
    <x v="3"/>
    <x v="9"/>
    <x v="3"/>
    <x v="2"/>
    <n v="12900"/>
    <n v="5432.0067510000008"/>
    <n v="-0.5789142053488372"/>
    <n v="-7467.9932489999992"/>
    <n v="55770923.167109564"/>
    <e v="#N/A"/>
    <n v="2032"/>
    <n v="13000"/>
    <n v="8775"/>
    <n v="17225"/>
    <n v="0"/>
  </r>
  <r>
    <x v="2031"/>
    <n v="4"/>
    <n v="1"/>
    <n v="2"/>
    <s v="Caltran   "/>
    <x v="3"/>
    <x v="9"/>
    <x v="3"/>
    <x v="6"/>
    <n v="13000"/>
    <n v="9241.6118150000002"/>
    <n v="-0.2891067834615384"/>
    <n v="-3758.3881849999998"/>
    <n v="14125481.749147592"/>
    <e v="#N/A"/>
    <n v="2033"/>
    <n v="13000"/>
    <n v="8775"/>
    <n v="17225"/>
    <n v="1"/>
  </r>
  <r>
    <x v="2032"/>
    <n v="4"/>
    <n v="1"/>
    <n v="1"/>
    <s v="Caltran   "/>
    <x v="3"/>
    <x v="9"/>
    <x v="7"/>
    <x v="1"/>
    <n v="13209"/>
    <n v="9739.7434080000003"/>
    <n v="-0.26264339404951165"/>
    <n v="-3469.2565919999997"/>
    <n v="12035741.301135452"/>
    <e v="#N/A"/>
    <n v="2034"/>
    <n v="13000"/>
    <n v="8775"/>
    <n v="17225"/>
    <n v="1"/>
  </r>
  <r>
    <x v="2033"/>
    <n v="4"/>
    <n v="1"/>
    <n v="2"/>
    <s v="Caltran   "/>
    <x v="3"/>
    <x v="10"/>
    <x v="5"/>
    <x v="1"/>
    <n v="13349"/>
    <n v="17239.742416000001"/>
    <n v="0.29146321192598701"/>
    <n v="3890.742416000001"/>
    <n v="15137876.547661524"/>
    <e v="#N/A"/>
    <n v="2035"/>
    <n v="13000"/>
    <n v="8775"/>
    <n v="17225"/>
    <n v="0"/>
  </r>
  <r>
    <x v="2034"/>
    <n v="4"/>
    <n v="1"/>
    <n v="2"/>
    <s v="Caltran   "/>
    <x v="3"/>
    <x v="10"/>
    <x v="5"/>
    <x v="1"/>
    <n v="13419"/>
    <n v="13165.001603000001"/>
    <n v="-1.8928265668082478E-2"/>
    <n v="-253.99839699999939"/>
    <n v="64515.185678569294"/>
    <e v="#N/A"/>
    <n v="2036"/>
    <n v="13000"/>
    <n v="8775"/>
    <n v="17225"/>
    <n v="1"/>
  </r>
  <r>
    <x v="2035"/>
    <n v="4"/>
    <n v="1"/>
    <n v="2"/>
    <s v="Caltran   "/>
    <x v="3"/>
    <x v="9"/>
    <x v="4"/>
    <x v="12"/>
    <n v="13500"/>
    <n v="8332.6223989999999"/>
    <n v="-0.38276871118518518"/>
    <n v="-5167.3776010000001"/>
    <n v="26701791.271316517"/>
    <e v="#N/A"/>
    <n v="2037"/>
    <n v="14000"/>
    <n v="9618"/>
    <n v="18382"/>
    <n v="0"/>
  </r>
  <r>
    <x v="2036"/>
    <n v="4"/>
    <n v="1"/>
    <n v="2"/>
    <s v="Caltran   "/>
    <x v="3"/>
    <x v="10"/>
    <x v="0"/>
    <x v="11"/>
    <n v="13800"/>
    <n v="13202.899795999998"/>
    <n v="-4.3268130724637865E-2"/>
    <n v="-597.10020400000212"/>
    <n v="356528.65361684415"/>
    <e v="#N/A"/>
    <n v="2038"/>
    <n v="14000"/>
    <n v="9618"/>
    <n v="18382"/>
    <n v="1"/>
  </r>
  <r>
    <x v="2037"/>
    <n v="4"/>
    <n v="1"/>
    <n v="2"/>
    <s v="Caltran   "/>
    <x v="3"/>
    <x v="10"/>
    <x v="2"/>
    <x v="9"/>
    <n v="13800"/>
    <n v="12324.819818"/>
    <n v="-0.10689711463768115"/>
    <n v="-1475.1801820000001"/>
    <n v="2176156.5693655531"/>
    <e v="#N/A"/>
    <n v="2039"/>
    <n v="14000"/>
    <n v="9618"/>
    <n v="18382"/>
    <n v="1"/>
  </r>
  <r>
    <x v="2038"/>
    <n v="4"/>
    <n v="1"/>
    <n v="2"/>
    <s v="Caltran   "/>
    <x v="3"/>
    <x v="9"/>
    <x v="0"/>
    <x v="6"/>
    <n v="14200"/>
    <n v="6479.1656660000008"/>
    <n v="-0.54372072774647884"/>
    <n v="-7720.8343339999992"/>
    <n v="59611282.81307321"/>
    <e v="#N/A"/>
    <n v="2040"/>
    <n v="14000"/>
    <n v="9618"/>
    <n v="18382"/>
    <n v="0"/>
  </r>
  <r>
    <x v="2039"/>
    <n v="4"/>
    <n v="1"/>
    <n v="1"/>
    <s v="Caltran   "/>
    <x v="3"/>
    <x v="9"/>
    <x v="3"/>
    <x v="2"/>
    <n v="14300"/>
    <n v="9336.686882"/>
    <n v="-0.34708483342657348"/>
    <n v="-4963.313118"/>
    <n v="24634477.107310884"/>
    <e v="#N/A"/>
    <n v="2041"/>
    <n v="14000"/>
    <n v="9618"/>
    <n v="18382"/>
    <n v="0"/>
  </r>
  <r>
    <x v="2040"/>
    <n v="4"/>
    <n v="1"/>
    <n v="2"/>
    <s v="Caltran   "/>
    <x v="3"/>
    <x v="9"/>
    <x v="3"/>
    <x v="2"/>
    <n v="14300"/>
    <n v="6692.1298229999993"/>
    <n v="-0.53201889349650355"/>
    <n v="-7607.8701770000007"/>
    <n v="57879688.63008602"/>
    <e v="#N/A"/>
    <n v="2042"/>
    <n v="14000"/>
    <n v="9618"/>
    <n v="18382"/>
    <n v="0"/>
  </r>
  <r>
    <x v="2041"/>
    <n v="4"/>
    <n v="1"/>
    <n v="2"/>
    <s v="Caltran   "/>
    <x v="3"/>
    <x v="10"/>
    <x v="1"/>
    <x v="1"/>
    <n v="14317"/>
    <n v="11484.853303"/>
    <n v="-0.19781704945170075"/>
    <n v="-2832.1466970000001"/>
    <n v="8021054.9133280106"/>
    <e v="#N/A"/>
    <n v="2043"/>
    <n v="14000"/>
    <n v="9618"/>
    <n v="18382"/>
    <n v="1"/>
  </r>
  <r>
    <x v="2042"/>
    <n v="4"/>
    <n v="1"/>
    <n v="2"/>
    <s v="Caltran   "/>
    <x v="3"/>
    <x v="10"/>
    <x v="3"/>
    <x v="2"/>
    <n v="14400"/>
    <n v="11310.908631999999"/>
    <n v="-0.21452023388888897"/>
    <n v="-3089.0913680000012"/>
    <n v="9542485.4798521195"/>
    <e v="#N/A"/>
    <n v="2044"/>
    <n v="14000"/>
    <n v="9618"/>
    <n v="18382"/>
    <n v="1"/>
  </r>
  <r>
    <x v="2043"/>
    <n v="4"/>
    <n v="1"/>
    <n v="1"/>
    <s v="Caltran   "/>
    <x v="3"/>
    <x v="9"/>
    <x v="3"/>
    <x v="2"/>
    <n v="14600"/>
    <n v="8712.8206559999999"/>
    <n v="-0.40323146191780823"/>
    <n v="-5887.1793440000001"/>
    <n v="34658880.628420271"/>
    <e v="#N/A"/>
    <n v="2045"/>
    <n v="15000"/>
    <n v="10455.000000000002"/>
    <n v="19545"/>
    <n v="0"/>
  </r>
  <r>
    <x v="2044"/>
    <n v="4"/>
    <n v="1"/>
    <n v="2"/>
    <s v="Caltran   "/>
    <x v="3"/>
    <x v="10"/>
    <x v="4"/>
    <x v="5"/>
    <n v="14600"/>
    <n v="17780.302459999999"/>
    <n v="0.21782893561643824"/>
    <n v="3180.302459999999"/>
    <n v="10114323.737082046"/>
    <e v="#N/A"/>
    <n v="2046"/>
    <n v="15000"/>
    <n v="10455.000000000002"/>
    <n v="19545"/>
    <n v="1"/>
  </r>
  <r>
    <x v="2045"/>
    <n v="4"/>
    <n v="1"/>
    <n v="2"/>
    <s v="Caltran   "/>
    <x v="3"/>
    <x v="9"/>
    <x v="3"/>
    <x v="2"/>
    <n v="14800"/>
    <n v="9534.452636"/>
    <n v="-0.3557802272972973"/>
    <n v="-5265.547364"/>
    <n v="27725989.042527348"/>
    <e v="#N/A"/>
    <n v="2047"/>
    <n v="15000"/>
    <n v="10455.000000000002"/>
    <n v="19545"/>
    <n v="0"/>
  </r>
  <r>
    <x v="2046"/>
    <n v="4"/>
    <n v="1"/>
    <n v="2"/>
    <s v="Caltran   "/>
    <x v="3"/>
    <x v="10"/>
    <x v="5"/>
    <x v="1"/>
    <n v="14885"/>
    <n v="10353.364969"/>
    <n v="-0.30444306556936507"/>
    <n v="-4531.6350309999998"/>
    <n v="20535716.05418637"/>
    <e v="#N/A"/>
    <n v="2048"/>
    <n v="15000"/>
    <n v="10455.000000000002"/>
    <n v="19545"/>
    <n v="0"/>
  </r>
  <r>
    <x v="2047"/>
    <n v="4"/>
    <n v="1"/>
    <n v="2"/>
    <s v="Caltran   "/>
    <x v="3"/>
    <x v="9"/>
    <x v="0"/>
    <x v="11"/>
    <n v="15100"/>
    <n v="9894.8620010000013"/>
    <n v="-0.34471112576158935"/>
    <n v="-5205.1379989999987"/>
    <n v="27093461.588633709"/>
    <e v="#N/A"/>
    <n v="2049"/>
    <n v="15000"/>
    <n v="10455.000000000002"/>
    <n v="19545"/>
    <n v="0"/>
  </r>
  <r>
    <x v="2048"/>
    <n v="4"/>
    <n v="1"/>
    <n v="2"/>
    <s v="Caltran   "/>
    <x v="3"/>
    <x v="10"/>
    <x v="0"/>
    <x v="6"/>
    <n v="15500"/>
    <n v="12511.124317999998"/>
    <n v="-0.19283068916129043"/>
    <n v="-2988.8756820000017"/>
    <n v="8933377.8424509745"/>
    <e v="#N/A"/>
    <n v="2050"/>
    <n v="16000"/>
    <n v="11296"/>
    <n v="20704"/>
    <n v="1"/>
  </r>
  <r>
    <x v="2049"/>
    <n v="4"/>
    <n v="1"/>
    <n v="2"/>
    <s v="Caltran   "/>
    <x v="3"/>
    <x v="9"/>
    <x v="5"/>
    <x v="17"/>
    <n v="15800"/>
    <n v="4836.4126830000005"/>
    <n v="-0.69389793145569612"/>
    <n v="-10963.587317"/>
    <n v="120200246.85748325"/>
    <e v="#N/A"/>
    <n v="2051"/>
    <n v="16000"/>
    <n v="11296"/>
    <n v="20704"/>
    <n v="0"/>
  </r>
  <r>
    <x v="2050"/>
    <n v="4"/>
    <n v="1"/>
    <n v="2"/>
    <s v="Caltran   "/>
    <x v="3"/>
    <x v="10"/>
    <x v="5"/>
    <x v="1"/>
    <n v="15962"/>
    <n v="19033.157104999998"/>
    <n v="0.19240427922566083"/>
    <n v="3071.1571049999984"/>
    <n v="9432005.9635919705"/>
    <e v="#N/A"/>
    <n v="2052"/>
    <n v="16000"/>
    <n v="11296"/>
    <n v="20704"/>
    <n v="1"/>
  </r>
  <r>
    <x v="2051"/>
    <n v="4"/>
    <n v="1"/>
    <n v="2"/>
    <s v="Caltran   "/>
    <x v="3"/>
    <x v="10"/>
    <x v="5"/>
    <x v="1"/>
    <n v="15964"/>
    <n v="13600.50741"/>
    <n v="-0.14805140253069404"/>
    <n v="-2363.4925899999998"/>
    <n v="5586097.2229849072"/>
    <e v="#N/A"/>
    <n v="2053"/>
    <n v="16000"/>
    <n v="11296"/>
    <n v="20704"/>
    <n v="1"/>
  </r>
  <r>
    <x v="2052"/>
    <n v="4"/>
    <n v="1"/>
    <n v="1"/>
    <s v="Caltran   "/>
    <x v="3"/>
    <x v="9"/>
    <x v="1"/>
    <x v="1"/>
    <n v="16600"/>
    <n v="5207.7160189999995"/>
    <n v="-0.6862821675301205"/>
    <n v="-11392.283981"/>
    <n v="129784134.30374922"/>
    <e v="#N/A"/>
    <n v="2054"/>
    <n v="17000"/>
    <n v="12070"/>
    <n v="21930"/>
    <n v="0"/>
  </r>
  <r>
    <x v="2053"/>
    <n v="4"/>
    <n v="1"/>
    <n v="2"/>
    <s v="Caltran   "/>
    <x v="3"/>
    <x v="10"/>
    <x v="2"/>
    <x v="8"/>
    <n v="16600"/>
    <n v="10730.915763000001"/>
    <n v="-0.3535592913855421"/>
    <n v="-5869.0842369999991"/>
    <n v="34446149.781001858"/>
    <e v="#N/A"/>
    <n v="2055"/>
    <n v="17000"/>
    <n v="12070"/>
    <n v="21930"/>
    <n v="0"/>
  </r>
  <r>
    <x v="2054"/>
    <n v="4"/>
    <n v="1"/>
    <n v="2"/>
    <s v="Caltran   "/>
    <x v="3"/>
    <x v="9"/>
    <x v="4"/>
    <x v="5"/>
    <n v="16700"/>
    <n v="6670.0617980000006"/>
    <n v="-0.60059510191616761"/>
    <n v="-10029.938201999999"/>
    <n v="100599660.33593898"/>
    <e v="#N/A"/>
    <n v="2056"/>
    <n v="17000"/>
    <n v="12070"/>
    <n v="21930"/>
    <n v="0"/>
  </r>
  <r>
    <x v="2055"/>
    <n v="4"/>
    <n v="1"/>
    <n v="2"/>
    <s v="Caltran   "/>
    <x v="3"/>
    <x v="10"/>
    <x v="2"/>
    <x v="1"/>
    <n v="16743"/>
    <n v="11772.571448999999"/>
    <n v="-0.29686606647554203"/>
    <n v="-4970.4285510000009"/>
    <n v="24705159.980595969"/>
    <e v="#N/A"/>
    <n v="2057"/>
    <n v="17000"/>
    <n v="12070"/>
    <n v="21930"/>
    <n v="0"/>
  </r>
  <r>
    <x v="2056"/>
    <n v="4"/>
    <n v="1"/>
    <n v="2"/>
    <s v="Caltran   "/>
    <x v="3"/>
    <x v="9"/>
    <x v="3"/>
    <x v="2"/>
    <n v="16871"/>
    <n v="9516.3117079999993"/>
    <n v="-0.43593671341354989"/>
    <n v="-7354.6882920000007"/>
    <n v="54091439.87248189"/>
    <e v="#N/A"/>
    <n v="2058"/>
    <n v="17000"/>
    <n v="12070"/>
    <n v="21930"/>
    <n v="0"/>
  </r>
  <r>
    <x v="2057"/>
    <n v="4"/>
    <n v="1"/>
    <n v="2"/>
    <s v="Caltran   "/>
    <x v="3"/>
    <x v="10"/>
    <x v="4"/>
    <x v="5"/>
    <n v="16900"/>
    <n v="11053.991866999999"/>
    <n v="-0.34591764100591726"/>
    <n v="-5846.0081330000012"/>
    <n v="34175811.091102161"/>
    <e v="#N/A"/>
    <n v="2059"/>
    <n v="17000"/>
    <n v="12070"/>
    <n v="21930"/>
    <n v="0"/>
  </r>
  <r>
    <x v="2058"/>
    <n v="4"/>
    <n v="1"/>
    <n v="2"/>
    <s v="Caltran   "/>
    <x v="3"/>
    <x v="10"/>
    <x v="3"/>
    <x v="6"/>
    <n v="17200"/>
    <n v="10407.064865"/>
    <n v="-0.39493808924418605"/>
    <n v="-6792.9351349999997"/>
    <n v="46143967.748317465"/>
    <e v="#N/A"/>
    <n v="2060"/>
    <n v="17000"/>
    <n v="12070"/>
    <n v="21930"/>
    <n v="0"/>
  </r>
  <r>
    <x v="2059"/>
    <n v="4"/>
    <n v="1"/>
    <n v="2"/>
    <s v="Caltran   "/>
    <x v="3"/>
    <x v="6"/>
    <x v="3"/>
    <x v="6"/>
    <n v="17200"/>
    <n v="22545.586853000001"/>
    <n v="0.31078993331395344"/>
    <n v="5345.5868530000007"/>
    <n v="28575298.802966449"/>
    <e v="#N/A"/>
    <n v="2061"/>
    <n v="17000"/>
    <n v="12070"/>
    <n v="21930"/>
    <n v="0"/>
  </r>
  <r>
    <x v="2060"/>
    <n v="4"/>
    <n v="1"/>
    <n v="2"/>
    <s v="Caltran   "/>
    <x v="3"/>
    <x v="10"/>
    <x v="1"/>
    <x v="1"/>
    <n v="17223"/>
    <n v="11689.197415999999"/>
    <n v="-0.32130305893282241"/>
    <n v="-5533.8025840000009"/>
    <n v="30622971.038685087"/>
    <e v="#N/A"/>
    <n v="2062"/>
    <n v="17000"/>
    <n v="12070"/>
    <n v="21930"/>
    <n v="0"/>
  </r>
  <r>
    <x v="2061"/>
    <n v="4"/>
    <n v="1"/>
    <n v="2"/>
    <s v="Caltran   "/>
    <x v="3"/>
    <x v="9"/>
    <x v="2"/>
    <x v="1"/>
    <n v="17353"/>
    <n v="8678.9130540000006"/>
    <n v="-0.49986094312222662"/>
    <n v="-8674.0869459999994"/>
    <n v="75239784.346767604"/>
    <e v="#N/A"/>
    <n v="2063"/>
    <n v="17000"/>
    <n v="12070"/>
    <n v="21930"/>
    <n v="0"/>
  </r>
  <r>
    <x v="2062"/>
    <n v="4"/>
    <n v="1"/>
    <n v="2"/>
    <s v="Caltran   "/>
    <x v="3"/>
    <x v="10"/>
    <x v="5"/>
    <x v="1"/>
    <n v="17706"/>
    <n v="13051.935400999999"/>
    <n v="-0.26285240025979906"/>
    <n v="-4654.0645990000012"/>
    <n v="21660317.29166504"/>
    <e v="#N/A"/>
    <n v="2064"/>
    <n v="18000"/>
    <n v="12852"/>
    <n v="23148"/>
    <n v="1"/>
  </r>
  <r>
    <x v="2063"/>
    <n v="4"/>
    <n v="1"/>
    <n v="1"/>
    <s v="Caltran   "/>
    <x v="3"/>
    <x v="10"/>
    <x v="3"/>
    <x v="2"/>
    <n v="17800"/>
    <n v="12478.502074"/>
    <n v="-0.29896055764044949"/>
    <n v="-5321.497926"/>
    <n v="28318340.176422302"/>
    <e v="#N/A"/>
    <n v="2065"/>
    <n v="18000"/>
    <n v="12852"/>
    <n v="23148"/>
    <n v="0"/>
  </r>
  <r>
    <x v="2064"/>
    <n v="4"/>
    <n v="1"/>
    <n v="2"/>
    <s v="Caltran   "/>
    <x v="3"/>
    <x v="9"/>
    <x v="1"/>
    <x v="1"/>
    <n v="17816"/>
    <n v="3519.6891970000001"/>
    <n v="-0.80244223187022901"/>
    <n v="-14296.310803"/>
    <n v="204384502.57597452"/>
    <e v="#N/A"/>
    <n v="2066"/>
    <n v="18000"/>
    <n v="12852"/>
    <n v="23148"/>
    <n v="0"/>
  </r>
  <r>
    <x v="2065"/>
    <n v="4"/>
    <n v="1"/>
    <n v="2"/>
    <s v="Caltran   "/>
    <x v="3"/>
    <x v="9"/>
    <x v="0"/>
    <x v="11"/>
    <n v="17900"/>
    <n v="8297.4188979999999"/>
    <n v="-0.53645704480446921"/>
    <n v="-9602.5811020000001"/>
    <n v="92209563.820487529"/>
    <e v="#N/A"/>
    <n v="2067"/>
    <n v="18000"/>
    <n v="12852"/>
    <n v="23148"/>
    <n v="0"/>
  </r>
  <r>
    <x v="2066"/>
    <n v="4"/>
    <n v="1"/>
    <n v="2"/>
    <s v="Caltran   "/>
    <x v="3"/>
    <x v="10"/>
    <x v="0"/>
    <x v="11"/>
    <n v="17900"/>
    <n v="15849.51712"/>
    <n v="-0.11455211620111727"/>
    <n v="-2050.4828799999996"/>
    <n v="4204480.041173093"/>
    <e v="#N/A"/>
    <n v="2068"/>
    <n v="18000"/>
    <n v="12852"/>
    <n v="23148"/>
    <n v="1"/>
  </r>
  <r>
    <x v="2067"/>
    <n v="4"/>
    <n v="1"/>
    <n v="2"/>
    <s v="Caltran   "/>
    <x v="3"/>
    <x v="10"/>
    <x v="2"/>
    <x v="9"/>
    <n v="18100"/>
    <n v="14307.071532999998"/>
    <n v="-0.20955405895027635"/>
    <n v="-3792.9284670000015"/>
    <n v="14386306.355778981"/>
    <e v="#N/A"/>
    <n v="2069"/>
    <n v="18000"/>
    <n v="12852"/>
    <n v="23148"/>
    <n v="1"/>
  </r>
  <r>
    <x v="2068"/>
    <n v="4"/>
    <n v="1"/>
    <n v="2"/>
    <s v="Caltran   "/>
    <x v="3"/>
    <x v="10"/>
    <x v="3"/>
    <x v="2"/>
    <n v="18200"/>
    <n v="14114.515983000001"/>
    <n v="-0.22447714379120876"/>
    <n v="-4085.4840169999989"/>
    <n v="16691179.653162448"/>
    <e v="#N/A"/>
    <n v="2070"/>
    <n v="18000"/>
    <n v="12852"/>
    <n v="23148"/>
    <n v="1"/>
  </r>
  <r>
    <x v="2069"/>
    <n v="4"/>
    <n v="1"/>
    <n v="2"/>
    <s v="Caltran   "/>
    <x v="3"/>
    <x v="10"/>
    <x v="3"/>
    <x v="2"/>
    <n v="18500"/>
    <n v="13409.961701"/>
    <n v="-0.27513720535135133"/>
    <n v="-5090.0382989999998"/>
    <n v="25908489.885286812"/>
    <e v="#N/A"/>
    <n v="2071"/>
    <n v="19000"/>
    <n v="13680"/>
    <n v="24320"/>
    <n v="0"/>
  </r>
  <r>
    <x v="2070"/>
    <n v="4"/>
    <n v="1"/>
    <n v="1"/>
    <s v="Caltran   "/>
    <x v="3"/>
    <x v="10"/>
    <x v="3"/>
    <x v="2"/>
    <n v="18500"/>
    <n v="11765.817963"/>
    <n v="-0.36400983983783786"/>
    <n v="-6734.1820370000005"/>
    <n v="45349207.707453474"/>
    <e v="#N/A"/>
    <n v="2072"/>
    <n v="19000"/>
    <n v="13680"/>
    <n v="24320"/>
    <n v="0"/>
  </r>
  <r>
    <x v="2071"/>
    <n v="4"/>
    <n v="1"/>
    <n v="2"/>
    <s v="Caltran   "/>
    <x v="3"/>
    <x v="10"/>
    <x v="3"/>
    <x v="2"/>
    <n v="18800"/>
    <n v="12889.491638"/>
    <n v="-0.3143887426595745"/>
    <n v="-5910.5083620000005"/>
    <n v="34934109.097271927"/>
    <e v="#N/A"/>
    <n v="2073"/>
    <n v="19000"/>
    <n v="13680"/>
    <n v="24320"/>
    <n v="0"/>
  </r>
  <r>
    <x v="2072"/>
    <n v="4"/>
    <n v="1"/>
    <n v="2"/>
    <s v="Caltran   "/>
    <x v="3"/>
    <x v="9"/>
    <x v="4"/>
    <x v="5"/>
    <n v="18900"/>
    <n v="4485.6853059999994"/>
    <n v="-0.76266215312169316"/>
    <n v="-14414.314694000001"/>
    <n v="207772468.09766433"/>
    <e v="#N/A"/>
    <n v="2074"/>
    <n v="19000"/>
    <n v="13680"/>
    <n v="24320"/>
    <n v="0"/>
  </r>
  <r>
    <x v="2073"/>
    <n v="4"/>
    <n v="1"/>
    <n v="2"/>
    <s v="Caltran   "/>
    <x v="3"/>
    <x v="10"/>
    <x v="4"/>
    <x v="5"/>
    <n v="19100"/>
    <n v="13181.698652999999"/>
    <n v="-0.30985870926701575"/>
    <n v="-5918.3013470000005"/>
    <n v="35026290.833902024"/>
    <e v="#N/A"/>
    <n v="2075"/>
    <n v="19000"/>
    <n v="13680"/>
    <n v="24320"/>
    <n v="0"/>
  </r>
  <r>
    <x v="2074"/>
    <n v="4"/>
    <n v="1"/>
    <n v="2"/>
    <s v="Caltran   "/>
    <x v="3"/>
    <x v="10"/>
    <x v="1"/>
    <x v="1"/>
    <n v="19516"/>
    <n v="13903.827728"/>
    <n v="-0.28756775322812056"/>
    <n v="-5612.1722719999998"/>
    <n v="31496477.610605638"/>
    <e v="#N/A"/>
    <n v="2076"/>
    <n v="20000"/>
    <n v="14500"/>
    <n v="25500"/>
    <n v="0"/>
  </r>
  <r>
    <x v="2075"/>
    <n v="4"/>
    <n v="1"/>
    <n v="2"/>
    <s v="Caltran   "/>
    <x v="3"/>
    <x v="10"/>
    <x v="1"/>
    <x v="1"/>
    <n v="19550"/>
    <n v="19791.424180000002"/>
    <n v="1.2349062915601117E-2"/>
    <n v="241.4241800000018"/>
    <n v="58285.634688673264"/>
    <e v="#N/A"/>
    <n v="2077"/>
    <n v="20000"/>
    <n v="14500"/>
    <n v="25500"/>
    <n v="1"/>
  </r>
  <r>
    <x v="2076"/>
    <n v="4"/>
    <n v="1"/>
    <n v="2"/>
    <s v="Caltran   "/>
    <x v="3"/>
    <x v="10"/>
    <x v="5"/>
    <x v="1"/>
    <n v="19788"/>
    <n v="19709.379967000001"/>
    <n v="-3.9731166868809398E-3"/>
    <n v="-78.620032999999239"/>
    <n v="6181.1095889209691"/>
    <e v="#N/A"/>
    <n v="2078"/>
    <n v="20000"/>
    <n v="14500"/>
    <n v="25500"/>
    <n v="1"/>
  </r>
  <r>
    <x v="2077"/>
    <n v="4"/>
    <n v="1"/>
    <n v="2"/>
    <s v="Caltran   "/>
    <x v="3"/>
    <x v="6"/>
    <x v="2"/>
    <x v="9"/>
    <n v="19800"/>
    <n v="20175.575592000001"/>
    <n v="1.8968464242424377E-2"/>
    <n v="375.57559200000105"/>
    <n v="141057.02530615125"/>
    <e v="#N/A"/>
    <n v="2079"/>
    <n v="20000"/>
    <n v="14500"/>
    <n v="25500"/>
    <n v="1"/>
  </r>
  <r>
    <x v="2078"/>
    <n v="4"/>
    <n v="1"/>
    <n v="2"/>
    <s v="Caltran   "/>
    <x v="3"/>
    <x v="10"/>
    <x v="5"/>
    <x v="17"/>
    <n v="20400"/>
    <n v="14077.338735999998"/>
    <n v="-0.30993437568627458"/>
    <n v="-6322.6612640000021"/>
    <n v="39976045.459286101"/>
    <e v="#N/A"/>
    <n v="2080"/>
    <n v="20000"/>
    <n v="14500"/>
    <n v="25500"/>
    <n v="0"/>
  </r>
  <r>
    <x v="2079"/>
    <n v="4"/>
    <n v="1"/>
    <n v="2"/>
    <s v="Caltran   "/>
    <x v="3"/>
    <x v="10"/>
    <x v="5"/>
    <x v="17"/>
    <n v="21100"/>
    <n v="18320.679640999999"/>
    <n v="-0.13172134402843605"/>
    <n v="-2779.3203590000012"/>
    <n v="7724621.6579518951"/>
    <e v="#N/A"/>
    <n v="2081"/>
    <n v="21000"/>
    <n v="15330"/>
    <n v="26670"/>
    <n v="1"/>
  </r>
  <r>
    <x v="2080"/>
    <n v="4"/>
    <n v="1"/>
    <n v="2"/>
    <s v="Caltran   "/>
    <x v="3"/>
    <x v="10"/>
    <x v="2"/>
    <x v="9"/>
    <n v="21100"/>
    <n v="12307.956291"/>
    <n v="-0.41668453597156396"/>
    <n v="-8792.0437089999996"/>
    <n v="77300032.580966473"/>
    <e v="#N/A"/>
    <n v="2082"/>
    <n v="21000"/>
    <n v="15330"/>
    <n v="26670"/>
    <n v="0"/>
  </r>
  <r>
    <x v="2081"/>
    <n v="4"/>
    <n v="1"/>
    <n v="2"/>
    <s v="Caltran   "/>
    <x v="3"/>
    <x v="10"/>
    <x v="1"/>
    <x v="1"/>
    <n v="22132"/>
    <n v="19133.316909000001"/>
    <n v="-0.13549083187240185"/>
    <n v="-2998.683090999999"/>
    <n v="8992100.2802493088"/>
    <e v="#N/A"/>
    <n v="2083"/>
    <n v="22000"/>
    <n v="16114.999999999998"/>
    <n v="27885"/>
    <n v="1"/>
  </r>
  <r>
    <x v="2082"/>
    <n v="4"/>
    <n v="1"/>
    <n v="2"/>
    <s v="Caltran   "/>
    <x v="3"/>
    <x v="6"/>
    <x v="1"/>
    <x v="1"/>
    <n v="22549"/>
    <n v="29779.913361999999"/>
    <n v="0.3206755670761452"/>
    <n v="7230.9133619999993"/>
    <n v="52286108.048750132"/>
    <e v="#N/A"/>
    <n v="2084"/>
    <n v="23000"/>
    <n v="16905"/>
    <n v="29095.000000000004"/>
    <n v="0"/>
  </r>
  <r>
    <x v="2083"/>
    <n v="4"/>
    <n v="1"/>
    <n v="2"/>
    <s v="Caltran   "/>
    <x v="3"/>
    <x v="6"/>
    <x v="2"/>
    <x v="1"/>
    <n v="22619"/>
    <n v="22538.860244000003"/>
    <n v="-3.5430282505856114E-3"/>
    <n v="-80.139755999996851"/>
    <n v="6422.3804917390316"/>
    <e v="#N/A"/>
    <n v="2085"/>
    <n v="23000"/>
    <n v="16905"/>
    <n v="29095.000000000004"/>
    <n v="1"/>
  </r>
  <r>
    <x v="2084"/>
    <n v="4"/>
    <n v="1"/>
    <n v="2"/>
    <s v="Caltran   "/>
    <x v="3"/>
    <x v="10"/>
    <x v="2"/>
    <x v="9"/>
    <n v="23500"/>
    <n v="15987.088179999999"/>
    <n v="-0.31969837531914902"/>
    <n v="-7512.9118200000012"/>
    <n v="56443844.015095733"/>
    <e v="#N/A"/>
    <n v="2086"/>
    <n v="24000"/>
    <n v="17760"/>
    <n v="30240"/>
    <n v="0"/>
  </r>
  <r>
    <x v="2085"/>
    <n v="4"/>
    <n v="1"/>
    <n v="2"/>
    <s v="Caltran   "/>
    <x v="3"/>
    <x v="6"/>
    <x v="1"/>
    <x v="1"/>
    <n v="23500"/>
    <n v="20973.183273000002"/>
    <n v="-0.10752411604255308"/>
    <n v="-2526.8167269999976"/>
    <n v="6384802.7718469808"/>
    <e v="#N/A"/>
    <n v="2087"/>
    <n v="24000"/>
    <n v="17760"/>
    <n v="30240"/>
    <n v="1"/>
  </r>
  <r>
    <x v="2086"/>
    <n v="4"/>
    <n v="1"/>
    <n v="2"/>
    <s v="Caltran   "/>
    <x v="3"/>
    <x v="10"/>
    <x v="2"/>
    <x v="9"/>
    <n v="24400"/>
    <n v="15838.496536000001"/>
    <n v="-0.35088128950819675"/>
    <n v="-8561.5034639999994"/>
    <n v="73299341.564083993"/>
    <e v="#N/A"/>
    <n v="2088"/>
    <n v="24000"/>
    <n v="17760"/>
    <n v="30240"/>
    <n v="0"/>
  </r>
  <r>
    <x v="2087"/>
    <n v="4"/>
    <n v="1"/>
    <n v="2"/>
    <s v="Caltran   "/>
    <x v="3"/>
    <x v="10"/>
    <x v="3"/>
    <x v="2"/>
    <n v="25100"/>
    <n v="15560.216569"/>
    <n v="-0.38007105302788846"/>
    <n v="-9539.7834309999998"/>
    <n v="91007467.910382122"/>
    <e v="#N/A"/>
    <n v="2089"/>
    <n v="25000"/>
    <n v="18625"/>
    <n v="31374.999999999996"/>
    <n v="0"/>
  </r>
  <r>
    <x v="2088"/>
    <n v="4"/>
    <n v="1"/>
    <n v="2"/>
    <s v="Caltran   "/>
    <x v="3"/>
    <x v="10"/>
    <x v="0"/>
    <x v="11"/>
    <n v="25400"/>
    <n v="13889.524460000001"/>
    <n v="-0.45316832834645671"/>
    <n v="-11510.475539999999"/>
    <n v="132491047.15693828"/>
    <e v="#N/A"/>
    <n v="2090"/>
    <n v="25000"/>
    <n v="18625"/>
    <n v="31374.999999999996"/>
    <n v="0"/>
  </r>
  <r>
    <x v="2089"/>
    <n v="4"/>
    <n v="1"/>
    <n v="2"/>
    <s v="Caltran   "/>
    <x v="3"/>
    <x v="9"/>
    <x v="1"/>
    <x v="8"/>
    <n v="26300"/>
    <n v="2265.5406860000003"/>
    <n v="-0.91385776859315593"/>
    <n v="-24034.459314"/>
    <n v="577655234.5163213"/>
    <e v="#N/A"/>
    <n v="2091"/>
    <n v="26000"/>
    <n v="19448"/>
    <n v="32552"/>
    <n v="0"/>
  </r>
  <r>
    <x v="2090"/>
    <n v="4"/>
    <n v="1"/>
    <n v="2"/>
    <s v="Caltran   "/>
    <x v="3"/>
    <x v="9"/>
    <x v="2"/>
    <x v="1"/>
    <n v="38446"/>
    <n v="3361.128017"/>
    <n v="-0.91257535200020812"/>
    <n v="-35084.871982999997"/>
    <n v="1230948242.0634983"/>
    <e v="#N/A"/>
    <n v="2092"/>
    <n v="38000"/>
    <n v="29488"/>
    <n v="46512"/>
    <n v="0"/>
  </r>
  <r>
    <x v="2091"/>
    <n v="5"/>
    <n v="1"/>
    <n v="2"/>
    <s v="Caltran   "/>
    <x v="3"/>
    <x v="9"/>
    <x v="6"/>
    <x v="6"/>
    <n v="200"/>
    <n v="23.427961"/>
    <n v="-0.88286019500000001"/>
    <n v="-176.57203899999999"/>
    <n v="31177.684956617519"/>
    <e v="#N/A"/>
    <n v="2093"/>
    <n v="0"/>
    <n v="0"/>
    <n v="0"/>
    <n v="0"/>
  </r>
  <r>
    <x v="2092"/>
    <n v="5"/>
    <n v="1"/>
    <n v="2"/>
    <s v="Caltran   "/>
    <x v="3"/>
    <x v="9"/>
    <x v="6"/>
    <x v="6"/>
    <n v="600"/>
    <n v="1520.9811629999999"/>
    <n v="1.534968605"/>
    <n v="920.98116299999992"/>
    <n v="848206.30260083242"/>
    <e v="#N/A"/>
    <n v="2094"/>
    <n v="1000"/>
    <n v="370"/>
    <n v="1630"/>
    <n v="1"/>
  </r>
  <r>
    <x v="2093"/>
    <n v="5"/>
    <n v="1"/>
    <n v="2"/>
    <s v="Caltran   "/>
    <x v="3"/>
    <x v="9"/>
    <x v="3"/>
    <x v="6"/>
    <n v="600"/>
    <n v="4987.3271220000006"/>
    <n v="7.3122118700000005"/>
    <n v="4387.3271220000006"/>
    <n v="19248639.275436807"/>
    <e v="#N/A"/>
    <n v="2095"/>
    <n v="1000"/>
    <n v="370"/>
    <n v="1630"/>
    <n v="0"/>
  </r>
  <r>
    <x v="2094"/>
    <n v="5"/>
    <n v="1"/>
    <n v="2"/>
    <s v="Caltran   "/>
    <x v="3"/>
    <x v="9"/>
    <x v="0"/>
    <x v="1"/>
    <n v="632"/>
    <n v="221.989205"/>
    <n v="-0.64875125791139243"/>
    <n v="-410.01079500000003"/>
    <n v="168108.85201653204"/>
    <e v="#N/A"/>
    <n v="2096"/>
    <n v="1000"/>
    <n v="370"/>
    <n v="1630"/>
    <n v="0"/>
  </r>
  <r>
    <x v="2095"/>
    <n v="5"/>
    <n v="1"/>
    <n v="2"/>
    <s v="Caltran   "/>
    <x v="3"/>
    <x v="9"/>
    <x v="6"/>
    <x v="6"/>
    <n v="700"/>
    <n v="418.00866999999994"/>
    <n v="-0.40284475714285728"/>
    <n v="-281.99133000000006"/>
    <n v="79519.110195168934"/>
    <e v="#N/A"/>
    <n v="2097"/>
    <n v="1000"/>
    <n v="370"/>
    <n v="1630"/>
    <n v="1"/>
  </r>
  <r>
    <x v="2096"/>
    <n v="5"/>
    <n v="1"/>
    <n v="2"/>
    <s v="Caltran   "/>
    <x v="3"/>
    <x v="9"/>
    <x v="1"/>
    <x v="1"/>
    <n v="1070"/>
    <n v="4122.0202829999998"/>
    <n v="2.8523554046728972"/>
    <n v="3052.0202829999998"/>
    <n v="9314827.8078433983"/>
    <e v="#N/A"/>
    <n v="2098"/>
    <n v="1000"/>
    <n v="370"/>
    <n v="1630"/>
    <n v="0"/>
  </r>
  <r>
    <x v="2097"/>
    <n v="5"/>
    <n v="1"/>
    <n v="2"/>
    <s v="Caltran   "/>
    <x v="3"/>
    <x v="9"/>
    <x v="6"/>
    <x v="6"/>
    <n v="1100"/>
    <n v="491.84024199999999"/>
    <n v="-0.5528725072727273"/>
    <n v="-608.15975800000001"/>
    <n v="369858.29125061858"/>
    <e v="#N/A"/>
    <n v="2099"/>
    <n v="1000"/>
    <n v="370"/>
    <n v="1630"/>
    <n v="1"/>
  </r>
  <r>
    <x v="2098"/>
    <n v="5"/>
    <n v="1"/>
    <n v="2"/>
    <s v="Caltran   "/>
    <x v="3"/>
    <x v="9"/>
    <x v="5"/>
    <x v="1"/>
    <n v="1289"/>
    <n v="1215.5089420000002"/>
    <n v="-5.7014009309542146E-2"/>
    <n v="-73.491057999999839"/>
    <n v="5400.9356059593401"/>
    <e v="#N/A"/>
    <n v="2100"/>
    <n v="1000"/>
    <n v="370"/>
    <n v="1630"/>
    <n v="1"/>
  </r>
  <r>
    <x v="2099"/>
    <n v="5"/>
    <n v="1"/>
    <n v="2"/>
    <s v="Caltran   "/>
    <x v="3"/>
    <x v="9"/>
    <x v="5"/>
    <x v="1"/>
    <n v="1350"/>
    <n v="5638.5874059999996"/>
    <n v="3.1767314118518515"/>
    <n v="4288.5874059999996"/>
    <n v="18391981.938901804"/>
    <e v="#N/A"/>
    <n v="2101"/>
    <n v="1000"/>
    <n v="370"/>
    <n v="1630"/>
    <n v="0"/>
  </r>
  <r>
    <x v="2100"/>
    <n v="5"/>
    <n v="1"/>
    <n v="2"/>
    <s v="Caltran   "/>
    <x v="3"/>
    <x v="9"/>
    <x v="0"/>
    <x v="6"/>
    <n v="1400"/>
    <n v="956.02124400000002"/>
    <n v="-0.31712768285714288"/>
    <n v="-443.97875599999998"/>
    <n v="197117.13577930751"/>
    <e v="#N/A"/>
    <n v="2102"/>
    <n v="1000"/>
    <n v="370"/>
    <n v="1630"/>
    <n v="1"/>
  </r>
  <r>
    <x v="2101"/>
    <n v="5"/>
    <n v="1"/>
    <n v="2"/>
    <s v="Caltran   "/>
    <x v="3"/>
    <x v="9"/>
    <x v="5"/>
    <x v="1"/>
    <n v="1462"/>
    <n v="3508.6193350000003"/>
    <n v="1.399876426128591"/>
    <n v="2046.6193350000003"/>
    <n v="4188650.7023958433"/>
    <e v="#N/A"/>
    <n v="2103"/>
    <n v="1000"/>
    <n v="370"/>
    <n v="1630"/>
    <n v="0"/>
  </r>
  <r>
    <x v="2102"/>
    <n v="5"/>
    <n v="1"/>
    <n v="2"/>
    <s v="Caltran   "/>
    <x v="3"/>
    <x v="9"/>
    <x v="1"/>
    <x v="1"/>
    <n v="1541"/>
    <n v="2210.2456890000003"/>
    <n v="0.43429311421155115"/>
    <n v="669.24568900000031"/>
    <n v="447889.79224508512"/>
    <e v="#N/A"/>
    <n v="2104"/>
    <n v="2000"/>
    <n v="794.99999999999989"/>
    <n v="3205"/>
    <n v="1"/>
  </r>
  <r>
    <x v="2103"/>
    <n v="5"/>
    <n v="1"/>
    <n v="2"/>
    <s v="Caltran   "/>
    <x v="3"/>
    <x v="9"/>
    <x v="1"/>
    <x v="1"/>
    <n v="1736"/>
    <n v="942.59290400000009"/>
    <n v="-0.45703173732718894"/>
    <n v="-793.40709599999991"/>
    <n v="629494.81998315302"/>
    <e v="#N/A"/>
    <n v="2105"/>
    <n v="2000"/>
    <n v="794.99999999999989"/>
    <n v="3205"/>
    <n v="1"/>
  </r>
  <r>
    <x v="2104"/>
    <n v="5"/>
    <n v="1"/>
    <n v="2"/>
    <s v="Caltran   "/>
    <x v="3"/>
    <x v="9"/>
    <x v="2"/>
    <x v="16"/>
    <n v="1800"/>
    <n v="2070.4657649999999"/>
    <n v="0.15025875833333324"/>
    <n v="270.46576499999992"/>
    <n v="73151.730037035188"/>
    <e v="#N/A"/>
    <n v="2106"/>
    <n v="2000"/>
    <n v="794.99999999999989"/>
    <n v="3205"/>
    <n v="1"/>
  </r>
  <r>
    <x v="2105"/>
    <n v="5"/>
    <n v="1"/>
    <n v="2"/>
    <s v="Caltran   "/>
    <x v="3"/>
    <x v="9"/>
    <x v="1"/>
    <x v="1"/>
    <n v="1838"/>
    <n v="4188.6383540000006"/>
    <n v="1.2789109651795432"/>
    <n v="2350.6383540000006"/>
    <n v="5525500.6712958319"/>
    <e v="#N/A"/>
    <n v="2107"/>
    <n v="2000"/>
    <n v="794.99999999999989"/>
    <n v="3205"/>
    <n v="0"/>
  </r>
  <r>
    <x v="2106"/>
    <n v="5"/>
    <n v="1"/>
    <n v="2"/>
    <s v="Caltran   "/>
    <x v="3"/>
    <x v="9"/>
    <x v="2"/>
    <x v="16"/>
    <n v="1900"/>
    <n v="734.79420400000004"/>
    <n v="-0.61326620842105262"/>
    <n v="-1165.205796"/>
    <n v="1357704.5470319935"/>
    <e v="#N/A"/>
    <n v="2108"/>
    <n v="2000"/>
    <n v="794.99999999999989"/>
    <n v="3205"/>
    <n v="0"/>
  </r>
  <r>
    <x v="2107"/>
    <n v="5"/>
    <n v="1"/>
    <n v="2"/>
    <s v="Caltran   "/>
    <x v="3"/>
    <x v="9"/>
    <x v="0"/>
    <x v="6"/>
    <n v="2000"/>
    <n v="1043.222209"/>
    <n v="-0.47838889549999997"/>
    <n v="-956.77779099999998"/>
    <n v="915423.74135083961"/>
    <e v="#N/A"/>
    <n v="2109"/>
    <n v="2000"/>
    <n v="794.99999999999989"/>
    <n v="3205"/>
    <n v="1"/>
  </r>
  <r>
    <x v="2108"/>
    <n v="5"/>
    <n v="1"/>
    <n v="2"/>
    <s v="Caltran   "/>
    <x v="3"/>
    <x v="9"/>
    <x v="0"/>
    <x v="11"/>
    <n v="2000"/>
    <n v="1984.2148099999999"/>
    <n v="-7.8925950000000578E-3"/>
    <n v="-15.785190000000057"/>
    <n v="249.17222333610181"/>
    <e v="#N/A"/>
    <n v="2110"/>
    <n v="2000"/>
    <n v="794.99999999999989"/>
    <n v="3205"/>
    <n v="1"/>
  </r>
  <r>
    <x v="2109"/>
    <n v="5"/>
    <n v="1"/>
    <n v="2"/>
    <s v="Caltran   "/>
    <x v="3"/>
    <x v="9"/>
    <x v="0"/>
    <x v="7"/>
    <n v="2000"/>
    <n v="2026.7246129999999"/>
    <n v="1.3362306499999921E-2"/>
    <n v="26.724612999999863"/>
    <n v="714.20493999976168"/>
    <e v="#N/A"/>
    <n v="2111"/>
    <n v="2000"/>
    <n v="794.99999999999989"/>
    <n v="3205"/>
    <n v="1"/>
  </r>
  <r>
    <x v="2110"/>
    <n v="5"/>
    <n v="1"/>
    <n v="2"/>
    <s v="Caltran   "/>
    <x v="3"/>
    <x v="9"/>
    <x v="1"/>
    <x v="1"/>
    <n v="2080"/>
    <n v="2704.9151350000002"/>
    <n v="0.30043996875000012"/>
    <n v="624.91513500000019"/>
    <n v="390518.92595206847"/>
    <e v="#N/A"/>
    <n v="2112"/>
    <n v="2000"/>
    <n v="794.99999999999989"/>
    <n v="3205"/>
    <n v="1"/>
  </r>
  <r>
    <x v="2111"/>
    <n v="5"/>
    <n v="1"/>
    <n v="1"/>
    <s v="Caltran   "/>
    <x v="3"/>
    <x v="9"/>
    <x v="7"/>
    <x v="1"/>
    <n v="2133"/>
    <n v="3625.9305029999996"/>
    <n v="0.69992053586497871"/>
    <n v="1492.9305029999996"/>
    <n v="2228841.4867878319"/>
    <e v="#N/A"/>
    <n v="2113"/>
    <n v="2000"/>
    <n v="794.99999999999989"/>
    <n v="3205"/>
    <n v="0"/>
  </r>
  <r>
    <x v="2112"/>
    <n v="5"/>
    <n v="1"/>
    <n v="2"/>
    <s v="Caltran   "/>
    <x v="3"/>
    <x v="9"/>
    <x v="7"/>
    <x v="1"/>
    <n v="2179"/>
    <n v="1431.8792530000001"/>
    <n v="-0.34287322028453415"/>
    <n v="-747.12074699999994"/>
    <n v="558189.41059783788"/>
    <e v="#N/A"/>
    <n v="2114"/>
    <n v="2000"/>
    <n v="794.99999999999989"/>
    <n v="3205"/>
    <n v="1"/>
  </r>
  <r>
    <x v="2113"/>
    <n v="5"/>
    <n v="1"/>
    <n v="2"/>
    <s v="Caltran   "/>
    <x v="3"/>
    <x v="9"/>
    <x v="3"/>
    <x v="6"/>
    <n v="2300"/>
    <n v="6087.125352"/>
    <n v="1.6465762399999999"/>
    <n v="3787.125352"/>
    <n v="14342318.431761123"/>
    <e v="#N/A"/>
    <n v="2115"/>
    <n v="2000"/>
    <n v="794.99999999999989"/>
    <n v="3205"/>
    <n v="0"/>
  </r>
  <r>
    <x v="2114"/>
    <n v="5"/>
    <n v="1"/>
    <n v="2"/>
    <s v="Caltran   "/>
    <x v="3"/>
    <x v="9"/>
    <x v="2"/>
    <x v="1"/>
    <n v="2347"/>
    <n v="137.069795"/>
    <n v="-0.94159787175117171"/>
    <n v="-2209.9302050000001"/>
    <n v="4883791.5109713422"/>
    <e v="#N/A"/>
    <n v="2116"/>
    <n v="2000"/>
    <n v="794.99999999999989"/>
    <n v="3205"/>
    <n v="0"/>
  </r>
  <r>
    <x v="2115"/>
    <n v="5"/>
    <n v="1"/>
    <n v="2"/>
    <s v="Caltran   "/>
    <x v="3"/>
    <x v="9"/>
    <x v="0"/>
    <x v="7"/>
    <n v="2400"/>
    <n v="2542.0144959999998"/>
    <n v="5.9172706666666519E-2"/>
    <n v="142.01449599999978"/>
    <n v="20168.117074133952"/>
    <e v="#N/A"/>
    <n v="2117"/>
    <n v="2000"/>
    <n v="794.99999999999989"/>
    <n v="3205"/>
    <n v="1"/>
  </r>
  <r>
    <x v="2116"/>
    <n v="5"/>
    <n v="1"/>
    <n v="2"/>
    <s v="Caltran   "/>
    <x v="3"/>
    <x v="9"/>
    <x v="7"/>
    <x v="1"/>
    <n v="2402"/>
    <n v="2919.2047479999997"/>
    <n v="0.21532254288093244"/>
    <n v="517.20474799999965"/>
    <n v="267500.75135374314"/>
    <e v="#N/A"/>
    <n v="2118"/>
    <n v="2000"/>
    <n v="794.99999999999989"/>
    <n v="3205"/>
    <n v="1"/>
  </r>
  <r>
    <x v="2117"/>
    <n v="5"/>
    <n v="1"/>
    <n v="2"/>
    <s v="Caltran   "/>
    <x v="3"/>
    <x v="9"/>
    <x v="1"/>
    <x v="1"/>
    <n v="2479"/>
    <n v="3474.5533990000004"/>
    <n v="0.40159475554659152"/>
    <n v="995.55339900000035"/>
    <n v="991126.57026045385"/>
    <e v="#N/A"/>
    <n v="2119"/>
    <n v="2000"/>
    <n v="794.99999999999989"/>
    <n v="3205"/>
    <n v="0"/>
  </r>
  <r>
    <x v="2118"/>
    <n v="5"/>
    <n v="1"/>
    <n v="2"/>
    <s v="Caltran   "/>
    <x v="3"/>
    <x v="9"/>
    <x v="0"/>
    <x v="11"/>
    <n v="2500"/>
    <n v="3208.9474340000002"/>
    <n v="0.28357897360000006"/>
    <n v="708.94743400000016"/>
    <n v="502606.46417518461"/>
    <e v="#N/A"/>
    <n v="2120"/>
    <n v="3000"/>
    <n v="1275.0000000000002"/>
    <n v="4725"/>
    <n v="1"/>
  </r>
  <r>
    <x v="2119"/>
    <n v="5"/>
    <n v="1"/>
    <n v="2"/>
    <s v="Caltran   "/>
    <x v="3"/>
    <x v="9"/>
    <x v="1"/>
    <x v="1"/>
    <n v="2528"/>
    <n v="4929.5774359999996"/>
    <n v="0.94999107436708852"/>
    <n v="2401.5774359999996"/>
    <n v="5767574.1811043322"/>
    <e v="#N/A"/>
    <n v="2121"/>
    <n v="3000"/>
    <n v="1275.0000000000002"/>
    <n v="4725"/>
    <n v="0"/>
  </r>
  <r>
    <x v="2120"/>
    <n v="5"/>
    <n v="1"/>
    <n v="2"/>
    <s v="Caltran   "/>
    <x v="3"/>
    <x v="9"/>
    <x v="5"/>
    <x v="1"/>
    <n v="2535"/>
    <n v="1879.898866"/>
    <n v="-0.25842253806706117"/>
    <n v="-655.101134"/>
    <n v="429157.49576808594"/>
    <e v="#N/A"/>
    <n v="2122"/>
    <n v="3000"/>
    <n v="1275.0000000000002"/>
    <n v="4725"/>
    <n v="1"/>
  </r>
  <r>
    <x v="2121"/>
    <n v="5"/>
    <n v="1"/>
    <n v="2"/>
    <s v="Caltran   "/>
    <x v="3"/>
    <x v="9"/>
    <x v="5"/>
    <x v="1"/>
    <n v="2585"/>
    <n v="5807.6834099999996"/>
    <n v="1.2466860386847194"/>
    <n v="3222.6834099999996"/>
    <n v="10385688.361089226"/>
    <e v="#N/A"/>
    <n v="2123"/>
    <n v="3000"/>
    <n v="1275.0000000000002"/>
    <n v="4725"/>
    <n v="0"/>
  </r>
  <r>
    <x v="2122"/>
    <n v="5"/>
    <n v="1"/>
    <n v="2"/>
    <s v="Caltran   "/>
    <x v="3"/>
    <x v="9"/>
    <x v="1"/>
    <x v="1"/>
    <n v="2673"/>
    <n v="6055.8296060000002"/>
    <n v="1.2655554081556306"/>
    <n v="3382.8296060000002"/>
    <n v="11443536.143230116"/>
    <e v="#N/A"/>
    <n v="2124"/>
    <n v="3000"/>
    <n v="1275.0000000000002"/>
    <n v="4725"/>
    <n v="0"/>
  </r>
  <r>
    <x v="2123"/>
    <n v="5"/>
    <n v="1"/>
    <n v="2"/>
    <s v="Caltran   "/>
    <x v="3"/>
    <x v="9"/>
    <x v="0"/>
    <x v="11"/>
    <n v="2800"/>
    <n v="2873.7127949999999"/>
    <n v="2.6325998214285606E-2"/>
    <n v="73.712794999999915"/>
    <n v="5433.5761467120128"/>
    <e v="#N/A"/>
    <n v="2125"/>
    <n v="3000"/>
    <n v="1275.0000000000002"/>
    <n v="4725"/>
    <n v="1"/>
  </r>
  <r>
    <x v="2124"/>
    <n v="5"/>
    <n v="1"/>
    <n v="2"/>
    <s v="Caltran   "/>
    <x v="3"/>
    <x v="9"/>
    <x v="0"/>
    <x v="7"/>
    <n v="2800"/>
    <n v="2276.2807809999999"/>
    <n v="-0.18704257821428572"/>
    <n v="-523.71921900000007"/>
    <n v="274281.82034997002"/>
    <e v="#N/A"/>
    <n v="2126"/>
    <n v="3000"/>
    <n v="1275.0000000000002"/>
    <n v="4725"/>
    <n v="1"/>
  </r>
  <r>
    <x v="2125"/>
    <n v="5"/>
    <n v="1"/>
    <n v="2"/>
    <s v="Caltran   "/>
    <x v="3"/>
    <x v="9"/>
    <x v="2"/>
    <x v="16"/>
    <n v="2800"/>
    <n v="975.45014499999991"/>
    <n v="-0.65162494821428574"/>
    <n v="-1824.5498550000002"/>
    <n v="3328982.1733805216"/>
    <e v="#N/A"/>
    <n v="2127"/>
    <n v="3000"/>
    <n v="1275.0000000000002"/>
    <n v="4725"/>
    <n v="0"/>
  </r>
  <r>
    <x v="2126"/>
    <n v="5"/>
    <n v="1"/>
    <n v="2"/>
    <s v="Caltran   "/>
    <x v="3"/>
    <x v="9"/>
    <x v="5"/>
    <x v="1"/>
    <n v="2809"/>
    <n v="3202.2995449999999"/>
    <n v="0.14001407796368803"/>
    <n v="393.29954499999985"/>
    <n v="154684.53209720692"/>
    <e v="#N/A"/>
    <n v="2128"/>
    <n v="3000"/>
    <n v="1275.0000000000002"/>
    <n v="4725"/>
    <n v="1"/>
  </r>
  <r>
    <x v="2127"/>
    <n v="5"/>
    <n v="1"/>
    <n v="1"/>
    <s v="Caltran   "/>
    <x v="3"/>
    <x v="9"/>
    <x v="7"/>
    <x v="1"/>
    <n v="2838"/>
    <n v="1864.7676239999998"/>
    <n v="-0.342928955602537"/>
    <n v="-973.23237600000016"/>
    <n v="947181.25769460574"/>
    <e v="#N/A"/>
    <n v="2129"/>
    <n v="3000"/>
    <n v="1275.0000000000002"/>
    <n v="4725"/>
    <n v="1"/>
  </r>
  <r>
    <x v="2128"/>
    <n v="5"/>
    <n v="1"/>
    <n v="2"/>
    <s v="Caltran   "/>
    <x v="3"/>
    <x v="9"/>
    <x v="5"/>
    <x v="1"/>
    <n v="2896"/>
    <n v="2159.1010550000001"/>
    <n v="-0.25445405559392265"/>
    <n v="-736.89894499999991"/>
    <n v="543020.05514211289"/>
    <e v="#N/A"/>
    <n v="2130"/>
    <n v="3000"/>
    <n v="1275.0000000000002"/>
    <n v="4725"/>
    <n v="1"/>
  </r>
  <r>
    <x v="2129"/>
    <n v="5"/>
    <n v="1"/>
    <n v="2"/>
    <s v="Caltran   "/>
    <x v="3"/>
    <x v="9"/>
    <x v="1"/>
    <x v="1"/>
    <n v="2958"/>
    <n v="2667.388805"/>
    <n v="-9.8245840094658532E-2"/>
    <n v="-290.61119499999995"/>
    <n v="84454.866659327992"/>
    <e v="#N/A"/>
    <n v="2131"/>
    <n v="3000"/>
    <n v="1275.0000000000002"/>
    <n v="4725"/>
    <n v="1"/>
  </r>
  <r>
    <x v="2130"/>
    <n v="5"/>
    <n v="1"/>
    <n v="2"/>
    <s v="Caltran   "/>
    <x v="3"/>
    <x v="9"/>
    <x v="2"/>
    <x v="1"/>
    <n v="2959"/>
    <n v="2661.445522"/>
    <n v="-0.10055913416694828"/>
    <n v="-297.55447800000002"/>
    <n v="88538.6673778525"/>
    <e v="#N/A"/>
    <n v="2132"/>
    <n v="3000"/>
    <n v="1275.0000000000002"/>
    <n v="4725"/>
    <n v="1"/>
  </r>
  <r>
    <x v="2131"/>
    <n v="5"/>
    <n v="1"/>
    <n v="2"/>
    <s v="Caltran   "/>
    <x v="3"/>
    <x v="9"/>
    <x v="5"/>
    <x v="1"/>
    <n v="3003"/>
    <n v="2094.7124569999996"/>
    <n v="-0.30246005427905442"/>
    <n v="-908.28754300000037"/>
    <n v="824986.26076897758"/>
    <e v="#N/A"/>
    <n v="2133"/>
    <n v="3000"/>
    <n v="1275.0000000000002"/>
    <n v="4725"/>
    <n v="1"/>
  </r>
  <r>
    <x v="2132"/>
    <n v="5"/>
    <n v="1"/>
    <n v="2"/>
    <s v="Caltran   "/>
    <x v="3"/>
    <x v="9"/>
    <x v="2"/>
    <x v="1"/>
    <n v="3094"/>
    <n v="3165.190388"/>
    <n v="2.3009175177763463E-2"/>
    <n v="71.190387999999984"/>
    <n v="5068.0713435905418"/>
    <e v="#N/A"/>
    <n v="2134"/>
    <n v="3000"/>
    <n v="1275.0000000000002"/>
    <n v="4725"/>
    <n v="1"/>
  </r>
  <r>
    <x v="2133"/>
    <n v="5"/>
    <n v="1"/>
    <n v="2"/>
    <s v="Caltran   "/>
    <x v="3"/>
    <x v="9"/>
    <x v="4"/>
    <x v="12"/>
    <n v="3100"/>
    <n v="2349.8863390000001"/>
    <n v="-0.24197214870967743"/>
    <n v="-750.11366099999987"/>
    <n v="562670.5044188227"/>
    <e v="#N/A"/>
    <n v="2135"/>
    <n v="3000"/>
    <n v="1275.0000000000002"/>
    <n v="4725"/>
    <n v="1"/>
  </r>
  <r>
    <x v="2134"/>
    <n v="5"/>
    <n v="1"/>
    <n v="2"/>
    <s v="Caltran   "/>
    <x v="3"/>
    <x v="9"/>
    <x v="1"/>
    <x v="15"/>
    <n v="3100"/>
    <n v="128.16287199999999"/>
    <n v="-0.95865713806451613"/>
    <n v="-2971.8371280000001"/>
    <n v="8831815.9153592885"/>
    <e v="#N/A"/>
    <n v="2136"/>
    <n v="3000"/>
    <n v="1275.0000000000002"/>
    <n v="4725"/>
    <n v="0"/>
  </r>
  <r>
    <x v="2135"/>
    <n v="5"/>
    <n v="1"/>
    <n v="2"/>
    <s v="Caltran   "/>
    <x v="3"/>
    <x v="9"/>
    <x v="5"/>
    <x v="1"/>
    <n v="3102"/>
    <n v="5627.6612509999995"/>
    <n v="0.81420414281108955"/>
    <n v="2525.6612509999995"/>
    <n v="6378964.7548028827"/>
    <e v="#N/A"/>
    <n v="2137"/>
    <n v="3000"/>
    <n v="1275.0000000000002"/>
    <n v="4725"/>
    <n v="0"/>
  </r>
  <r>
    <x v="2136"/>
    <n v="5"/>
    <n v="1"/>
    <n v="1"/>
    <s v="Caltran   "/>
    <x v="3"/>
    <x v="9"/>
    <x v="7"/>
    <x v="1"/>
    <n v="3117"/>
    <n v="4652.3021229999995"/>
    <n v="0.49255762688482507"/>
    <n v="1535.3021229999995"/>
    <n v="2357152.6088883057"/>
    <e v="#N/A"/>
    <n v="2138"/>
    <n v="3000"/>
    <n v="1275.0000000000002"/>
    <n v="4725"/>
    <n v="1"/>
  </r>
  <r>
    <x v="2137"/>
    <n v="5"/>
    <n v="1"/>
    <n v="2"/>
    <s v="Caltran   "/>
    <x v="3"/>
    <x v="9"/>
    <x v="0"/>
    <x v="11"/>
    <n v="3200"/>
    <n v="3371.6258700000003"/>
    <n v="5.363308437500014E-2"/>
    <n v="171.6258700000003"/>
    <n v="29455.439253257005"/>
    <e v="#N/A"/>
    <n v="2139"/>
    <n v="3000"/>
    <n v="1275.0000000000002"/>
    <n v="4725"/>
    <n v="1"/>
  </r>
  <r>
    <x v="2138"/>
    <n v="5"/>
    <n v="1"/>
    <n v="2"/>
    <s v="Caltran   "/>
    <x v="3"/>
    <x v="9"/>
    <x v="1"/>
    <x v="1"/>
    <n v="3269"/>
    <n v="8115.8061070000003"/>
    <n v="1.482657114408076"/>
    <n v="4846.8061070000003"/>
    <n v="23491529.4388525"/>
    <e v="#N/A"/>
    <n v="2140"/>
    <n v="3000"/>
    <n v="1275.0000000000002"/>
    <n v="4725"/>
    <n v="0"/>
  </r>
  <r>
    <x v="2139"/>
    <n v="5"/>
    <n v="1"/>
    <n v="2"/>
    <s v="Caltran   "/>
    <x v="3"/>
    <x v="9"/>
    <x v="0"/>
    <x v="7"/>
    <n v="3300"/>
    <n v="869.96478699999989"/>
    <n v="-0.73637430696969708"/>
    <n v="-2430.0352130000001"/>
    <n v="5905071.1364199556"/>
    <e v="#N/A"/>
    <n v="2141"/>
    <n v="3000"/>
    <n v="1275.0000000000002"/>
    <n v="4725"/>
    <n v="0"/>
  </r>
  <r>
    <x v="2140"/>
    <n v="5"/>
    <n v="1"/>
    <n v="2"/>
    <s v="Caltran   "/>
    <x v="3"/>
    <x v="9"/>
    <x v="5"/>
    <x v="1"/>
    <n v="3310"/>
    <n v="1120.7076610000001"/>
    <n v="-0.66141762507552859"/>
    <n v="-2189.2923389999996"/>
    <n v="4793000.9456040896"/>
    <e v="#N/A"/>
    <n v="2142"/>
    <n v="3000"/>
    <n v="1275.0000000000002"/>
    <n v="4725"/>
    <n v="0"/>
  </r>
  <r>
    <x v="2141"/>
    <n v="5"/>
    <n v="1"/>
    <n v="2"/>
    <s v="Caltran   "/>
    <x v="3"/>
    <x v="9"/>
    <x v="1"/>
    <x v="1"/>
    <n v="3348"/>
    <n v="4798.7949490000001"/>
    <n v="0.43333182467144571"/>
    <n v="1450.7949490000001"/>
    <n v="2104805.984043913"/>
    <e v="#N/A"/>
    <n v="2143"/>
    <n v="3000"/>
    <n v="1275.0000000000002"/>
    <n v="4725"/>
    <n v="0"/>
  </r>
  <r>
    <x v="2142"/>
    <n v="5"/>
    <n v="1"/>
    <n v="2"/>
    <s v="Caltran   "/>
    <x v="3"/>
    <x v="9"/>
    <x v="5"/>
    <x v="1"/>
    <n v="3394"/>
    <n v="1079.2138830000001"/>
    <n v="-0.68202301620506778"/>
    <n v="-2314.7861169999996"/>
    <n v="5358234.7674559364"/>
    <e v="#N/A"/>
    <n v="2144"/>
    <n v="3000"/>
    <n v="1275.0000000000002"/>
    <n v="4725"/>
    <n v="0"/>
  </r>
  <r>
    <x v="2143"/>
    <n v="5"/>
    <n v="1"/>
    <n v="2"/>
    <s v="Caltran   "/>
    <x v="3"/>
    <x v="9"/>
    <x v="5"/>
    <x v="1"/>
    <n v="3413"/>
    <n v="0"/>
    <n v="-1"/>
    <n v="-3413"/>
    <n v="11648569"/>
    <e v="#N/A"/>
    <n v="2145"/>
    <n v="3000"/>
    <n v="1275.0000000000002"/>
    <n v="4725"/>
    <n v="0"/>
  </r>
  <r>
    <x v="2144"/>
    <n v="5"/>
    <n v="1"/>
    <n v="2"/>
    <s v="Caltran   "/>
    <x v="3"/>
    <x v="9"/>
    <x v="2"/>
    <x v="1"/>
    <n v="3454"/>
    <n v="3686.03892"/>
    <n v="6.7179768384481697E-2"/>
    <n v="232.03891999999996"/>
    <n v="53842.060394766384"/>
    <e v="#N/A"/>
    <n v="2146"/>
    <n v="3000"/>
    <n v="1275.0000000000002"/>
    <n v="4725"/>
    <n v="1"/>
  </r>
  <r>
    <x v="2145"/>
    <n v="5"/>
    <n v="1"/>
    <n v="1"/>
    <s v="Caltran   "/>
    <x v="3"/>
    <x v="9"/>
    <x v="1"/>
    <x v="1"/>
    <n v="3474"/>
    <n v="897.81665699999996"/>
    <n v="-0.74156112348877379"/>
    <n v="-2576.1833430000001"/>
    <n v="6636720.6167506566"/>
    <e v="#N/A"/>
    <n v="2147"/>
    <n v="3000"/>
    <n v="1275.0000000000002"/>
    <n v="4725"/>
    <n v="0"/>
  </r>
  <r>
    <x v="2146"/>
    <n v="5"/>
    <n v="1"/>
    <n v="2"/>
    <s v="Caltran   "/>
    <x v="3"/>
    <x v="9"/>
    <x v="0"/>
    <x v="11"/>
    <n v="3500"/>
    <n v="4432.5718349999997"/>
    <n v="0.26644909571428554"/>
    <n v="932.57183499999974"/>
    <n v="869690.22743526672"/>
    <e v="#N/A"/>
    <n v="2148"/>
    <n v="4000"/>
    <n v="1920"/>
    <n v="6080"/>
    <n v="1"/>
  </r>
  <r>
    <x v="2147"/>
    <n v="5"/>
    <n v="1"/>
    <n v="2"/>
    <s v="Caltran   "/>
    <x v="3"/>
    <x v="9"/>
    <x v="1"/>
    <x v="1"/>
    <n v="3506"/>
    <n v="3820.3483729999998"/>
    <n v="8.966011779806049E-2"/>
    <n v="314.34837299999981"/>
    <n v="98814.899607747007"/>
    <e v="#N/A"/>
    <n v="2149"/>
    <n v="4000"/>
    <n v="1920"/>
    <n v="6080"/>
    <n v="1"/>
  </r>
  <r>
    <x v="2148"/>
    <n v="5"/>
    <n v="1"/>
    <n v="2"/>
    <s v="Caltran   "/>
    <x v="3"/>
    <x v="9"/>
    <x v="5"/>
    <x v="1"/>
    <n v="3520"/>
    <n v="6918.3942190000007"/>
    <n v="0.96545290312500009"/>
    <n v="3398.3942190000007"/>
    <n v="11549083.267732624"/>
    <e v="#N/A"/>
    <n v="2150"/>
    <n v="4000"/>
    <n v="1920"/>
    <n v="6080"/>
    <n v="0"/>
  </r>
  <r>
    <x v="2149"/>
    <n v="5"/>
    <n v="1"/>
    <n v="2"/>
    <s v="Caltran   "/>
    <x v="3"/>
    <x v="10"/>
    <x v="1"/>
    <x v="1"/>
    <n v="3535"/>
    <n v="11764.802143000001"/>
    <n v="2.3280911295615279"/>
    <n v="8229.8021430000008"/>
    <n v="67729643.31292741"/>
    <e v="#N/A"/>
    <n v="2151"/>
    <n v="4000"/>
    <n v="1920"/>
    <n v="6080"/>
    <n v="0"/>
  </r>
  <r>
    <x v="2150"/>
    <n v="5"/>
    <n v="1"/>
    <n v="1"/>
    <s v="Caltran   "/>
    <x v="3"/>
    <x v="9"/>
    <x v="7"/>
    <x v="1"/>
    <n v="3547"/>
    <n v="3942.3858690000002"/>
    <n v="0.11147050155060612"/>
    <n v="395.38586900000018"/>
    <n v="156329.98540488532"/>
    <e v="#N/A"/>
    <n v="2152"/>
    <n v="4000"/>
    <n v="1920"/>
    <n v="6080"/>
    <n v="1"/>
  </r>
  <r>
    <x v="2151"/>
    <n v="5"/>
    <n v="1"/>
    <n v="2"/>
    <s v="Caltran   "/>
    <x v="3"/>
    <x v="9"/>
    <x v="5"/>
    <x v="1"/>
    <n v="3552"/>
    <n v="1169.3964000000001"/>
    <n v="-0.67077804054054058"/>
    <n v="-2382.6035999999999"/>
    <n v="5676799.9147329601"/>
    <e v="#N/A"/>
    <n v="2153"/>
    <n v="4000"/>
    <n v="1920"/>
    <n v="6080"/>
    <n v="0"/>
  </r>
  <r>
    <x v="2152"/>
    <n v="5"/>
    <n v="1"/>
    <n v="2"/>
    <s v="Caltran   "/>
    <x v="3"/>
    <x v="9"/>
    <x v="5"/>
    <x v="1"/>
    <n v="3553"/>
    <n v="8827.9385750000001"/>
    <n v="1.4846435617787783"/>
    <n v="5274.9385750000001"/>
    <n v="27824976.970023032"/>
    <e v="#N/A"/>
    <n v="2154"/>
    <n v="4000"/>
    <n v="1920"/>
    <n v="6080"/>
    <n v="0"/>
  </r>
  <r>
    <x v="2153"/>
    <n v="5"/>
    <n v="1"/>
    <n v="2"/>
    <s v="Caltran   "/>
    <x v="3"/>
    <x v="9"/>
    <x v="5"/>
    <x v="1"/>
    <n v="3594"/>
    <n v="3208.286987"/>
    <n v="-0.10732137256538676"/>
    <n v="-385.71301300000005"/>
    <n v="148774.5283975382"/>
    <e v="#N/A"/>
    <n v="2155"/>
    <n v="4000"/>
    <n v="1920"/>
    <n v="6080"/>
    <n v="1"/>
  </r>
  <r>
    <x v="2154"/>
    <n v="5"/>
    <n v="1"/>
    <n v="2"/>
    <s v="Caltran   "/>
    <x v="3"/>
    <x v="9"/>
    <x v="1"/>
    <x v="1"/>
    <n v="3625"/>
    <n v="459.71827500000001"/>
    <n v="-0.87318116551724134"/>
    <n v="-3165.2817249999998"/>
    <n v="10019008.398618974"/>
    <e v="#N/A"/>
    <n v="2156"/>
    <n v="4000"/>
    <n v="1920"/>
    <n v="6080"/>
    <n v="0"/>
  </r>
  <r>
    <x v="2155"/>
    <n v="5"/>
    <n v="1"/>
    <n v="2"/>
    <s v="Caltran   "/>
    <x v="3"/>
    <x v="9"/>
    <x v="1"/>
    <x v="1"/>
    <n v="3662"/>
    <n v="863.968345"/>
    <n v="-0.76407199754232658"/>
    <n v="-2798.0316549999998"/>
    <n v="7828981.1423820378"/>
    <e v="#N/A"/>
    <n v="2157"/>
    <n v="4000"/>
    <n v="1920"/>
    <n v="6080"/>
    <n v="0"/>
  </r>
  <r>
    <x v="2156"/>
    <n v="5"/>
    <n v="1"/>
    <n v="2"/>
    <s v="Caltran   "/>
    <x v="3"/>
    <x v="9"/>
    <x v="5"/>
    <x v="1"/>
    <n v="3687"/>
    <n v="2522.7139050000001"/>
    <n v="-0.31578141985353947"/>
    <n v="-1164.2860949999999"/>
    <n v="1355562.1110103489"/>
    <e v="#N/A"/>
    <n v="2158"/>
    <n v="4000"/>
    <n v="1920"/>
    <n v="6080"/>
    <n v="1"/>
  </r>
  <r>
    <x v="2157"/>
    <n v="5"/>
    <n v="1"/>
    <n v="2"/>
    <s v="Caltran   "/>
    <x v="3"/>
    <x v="9"/>
    <x v="4"/>
    <x v="12"/>
    <n v="3700"/>
    <n v="2969.0213749999998"/>
    <n v="-0.19756179054054057"/>
    <n v="-730.97862500000019"/>
    <n v="534329.75020689087"/>
    <e v="#N/A"/>
    <n v="2159"/>
    <n v="4000"/>
    <n v="1920"/>
    <n v="6080"/>
    <n v="1"/>
  </r>
  <r>
    <x v="2158"/>
    <n v="5"/>
    <n v="1"/>
    <n v="2"/>
    <s v="Caltran   "/>
    <x v="3"/>
    <x v="9"/>
    <x v="5"/>
    <x v="1"/>
    <n v="3712"/>
    <n v="6110.4842769999996"/>
    <n v="0.64614339358836204"/>
    <n v="2398.4842769999996"/>
    <n v="5752726.8270162102"/>
    <e v="#N/A"/>
    <n v="2160"/>
    <n v="4000"/>
    <n v="1920"/>
    <n v="6080"/>
    <n v="0"/>
  </r>
  <r>
    <x v="2159"/>
    <n v="5"/>
    <n v="1"/>
    <n v="2"/>
    <s v="Caltran   "/>
    <x v="3"/>
    <x v="9"/>
    <x v="1"/>
    <x v="1"/>
    <n v="3733"/>
    <n v="7257.9834219999993"/>
    <n v="0.94427629841950167"/>
    <n v="3524.9834219999993"/>
    <n v="12425508.125374826"/>
    <e v="#N/A"/>
    <n v="2161"/>
    <n v="4000"/>
    <n v="1920"/>
    <n v="6080"/>
    <n v="0"/>
  </r>
  <r>
    <x v="2160"/>
    <n v="5"/>
    <n v="1"/>
    <n v="2"/>
    <s v="Caltran   "/>
    <x v="3"/>
    <x v="9"/>
    <x v="1"/>
    <x v="1"/>
    <n v="3779"/>
    <n v="4834.3622100000002"/>
    <n v="0.27927023286583763"/>
    <n v="1055.3622100000002"/>
    <n v="1113789.3942960845"/>
    <e v="#N/A"/>
    <n v="2162"/>
    <n v="4000"/>
    <n v="1920"/>
    <n v="6080"/>
    <n v="1"/>
  </r>
  <r>
    <x v="2161"/>
    <n v="5"/>
    <n v="1"/>
    <n v="2"/>
    <s v="Caltran   "/>
    <x v="3"/>
    <x v="9"/>
    <x v="1"/>
    <x v="1"/>
    <n v="3788"/>
    <n v="3740.2757090000005"/>
    <n v="-1.2598809662090704E-2"/>
    <n v="-47.724290999999539"/>
    <n v="2277.6079514526368"/>
    <e v="#N/A"/>
    <n v="2163"/>
    <n v="4000"/>
    <n v="1920"/>
    <n v="6080"/>
    <n v="1"/>
  </r>
  <r>
    <x v="2162"/>
    <n v="5"/>
    <n v="1"/>
    <n v="2"/>
    <s v="Caltran   "/>
    <x v="3"/>
    <x v="9"/>
    <x v="4"/>
    <x v="5"/>
    <n v="3800"/>
    <n v="3513.687371"/>
    <n v="-7.5345428684210569E-2"/>
    <n v="-286.31262900000002"/>
    <n v="81974.921524891644"/>
    <e v="#N/A"/>
    <n v="2164"/>
    <n v="4000"/>
    <n v="1920"/>
    <n v="6080"/>
    <n v="1"/>
  </r>
  <r>
    <x v="2163"/>
    <n v="5"/>
    <n v="1"/>
    <n v="2"/>
    <s v="Caltran   "/>
    <x v="3"/>
    <x v="9"/>
    <x v="5"/>
    <x v="1"/>
    <n v="3808"/>
    <n v="5235.4004029999996"/>
    <n v="0.37484254280462181"/>
    <n v="1427.4004029999996"/>
    <n v="2037471.9104845615"/>
    <e v="#N/A"/>
    <n v="2165"/>
    <n v="4000"/>
    <n v="1920"/>
    <n v="6080"/>
    <n v="1"/>
  </r>
  <r>
    <x v="2164"/>
    <n v="5"/>
    <n v="1"/>
    <n v="2"/>
    <s v="Caltran   "/>
    <x v="3"/>
    <x v="9"/>
    <x v="0"/>
    <x v="7"/>
    <n v="3900"/>
    <n v="3150.399308"/>
    <n v="-0.19220530564102567"/>
    <n v="-749.60069199999998"/>
    <n v="561901.19744687888"/>
    <e v="#N/A"/>
    <n v="2166"/>
    <n v="4000"/>
    <n v="1920"/>
    <n v="6080"/>
    <n v="1"/>
  </r>
  <r>
    <x v="2165"/>
    <n v="5"/>
    <n v="1"/>
    <n v="2"/>
    <s v="Caltran   "/>
    <x v="3"/>
    <x v="9"/>
    <x v="0"/>
    <x v="7"/>
    <n v="3900"/>
    <n v="9505.6763599999995"/>
    <n v="1.4373529128205127"/>
    <n v="5605.6763599999995"/>
    <n v="31423607.453062844"/>
    <e v="#N/A"/>
    <n v="2167"/>
    <n v="4000"/>
    <n v="1920"/>
    <n v="6080"/>
    <n v="0"/>
  </r>
  <r>
    <x v="2166"/>
    <n v="5"/>
    <n v="1"/>
    <n v="2"/>
    <s v="Caltran   "/>
    <x v="3"/>
    <x v="9"/>
    <x v="0"/>
    <x v="11"/>
    <n v="3900"/>
    <n v="5515.5926039999995"/>
    <n v="0.41425451384615375"/>
    <n v="1615.5926039999995"/>
    <n v="2610139.4620994991"/>
    <e v="#N/A"/>
    <n v="2168"/>
    <n v="4000"/>
    <n v="1920"/>
    <n v="6080"/>
    <n v="1"/>
  </r>
  <r>
    <x v="2167"/>
    <n v="5"/>
    <n v="1"/>
    <n v="2"/>
    <s v="Caltran   "/>
    <x v="3"/>
    <x v="9"/>
    <x v="3"/>
    <x v="6"/>
    <n v="3900"/>
    <n v="4935.4543329999997"/>
    <n v="0.26550111102564089"/>
    <n v="1035.4543329999997"/>
    <n v="1072165.6757284743"/>
    <e v="#N/A"/>
    <n v="2169"/>
    <n v="4000"/>
    <n v="1920"/>
    <n v="6080"/>
    <n v="1"/>
  </r>
  <r>
    <x v="2168"/>
    <n v="5"/>
    <n v="1"/>
    <n v="2"/>
    <s v="Caltran   "/>
    <x v="3"/>
    <x v="9"/>
    <x v="3"/>
    <x v="2"/>
    <n v="3900"/>
    <n v="3655.3593099999998"/>
    <n v="-6.2728382051282061E-2"/>
    <n v="-244.64069000000018"/>
    <n v="59849.06720367619"/>
    <e v="#N/A"/>
    <n v="2170"/>
    <n v="4000"/>
    <n v="1920"/>
    <n v="6080"/>
    <n v="1"/>
  </r>
  <r>
    <x v="2169"/>
    <n v="5"/>
    <n v="1"/>
    <n v="2"/>
    <s v="Caltran   "/>
    <x v="3"/>
    <x v="9"/>
    <x v="0"/>
    <x v="11"/>
    <n v="4000"/>
    <n v="3502.8373670000001"/>
    <n v="-0.12429065824999996"/>
    <n v="-497.16263299999991"/>
    <n v="247170.68365149261"/>
    <e v="#N/A"/>
    <n v="2171"/>
    <n v="4000"/>
    <n v="1920"/>
    <n v="6080"/>
    <n v="1"/>
  </r>
  <r>
    <x v="2170"/>
    <n v="5"/>
    <n v="1"/>
    <n v="2"/>
    <s v="Caltran   "/>
    <x v="3"/>
    <x v="9"/>
    <x v="5"/>
    <x v="1"/>
    <n v="4029"/>
    <n v="6158.9203660000003"/>
    <n v="0.52864739786547532"/>
    <n v="2129.9203660000003"/>
    <n v="4536560.7655015755"/>
    <e v="#N/A"/>
    <n v="2172"/>
    <n v="4000"/>
    <n v="1920"/>
    <n v="6080"/>
    <n v="0"/>
  </r>
  <r>
    <x v="2171"/>
    <n v="5"/>
    <n v="1"/>
    <n v="2"/>
    <s v="Caltran   "/>
    <x v="3"/>
    <x v="9"/>
    <x v="7"/>
    <x v="1"/>
    <n v="4064"/>
    <n v="1930.1071470000002"/>
    <n v="-0.52507206028543307"/>
    <n v="-2133.8928529999998"/>
    <n v="4553498.708084479"/>
    <e v="#N/A"/>
    <n v="2173"/>
    <n v="4000"/>
    <n v="1920"/>
    <n v="6080"/>
    <n v="1"/>
  </r>
  <r>
    <x v="2172"/>
    <n v="5"/>
    <n v="1"/>
    <n v="2"/>
    <s v="Caltran   "/>
    <x v="3"/>
    <x v="9"/>
    <x v="5"/>
    <x v="1"/>
    <n v="4065"/>
    <n v="6549.018787"/>
    <n v="0.61107473234932352"/>
    <n v="2484.018787"/>
    <n v="6170349.334168951"/>
    <e v="#N/A"/>
    <n v="2174"/>
    <n v="4000"/>
    <n v="1920"/>
    <n v="6080"/>
    <n v="0"/>
  </r>
  <r>
    <x v="2173"/>
    <n v="5"/>
    <n v="1"/>
    <n v="2"/>
    <s v="Caltran   "/>
    <x v="3"/>
    <x v="9"/>
    <x v="5"/>
    <x v="1"/>
    <n v="4084"/>
    <n v="3536.3159880000003"/>
    <n v="-0.13410480215475018"/>
    <n v="-547.68401199999971"/>
    <n v="299957.77700041584"/>
    <e v="#N/A"/>
    <n v="2175"/>
    <n v="4000"/>
    <n v="1920"/>
    <n v="6080"/>
    <n v="1"/>
  </r>
  <r>
    <x v="2174"/>
    <n v="5"/>
    <n v="1"/>
    <n v="2"/>
    <s v="Caltran   "/>
    <x v="3"/>
    <x v="9"/>
    <x v="5"/>
    <x v="1"/>
    <n v="4087"/>
    <n v="1861.2350080000001"/>
    <n v="-0.54459627893320284"/>
    <n v="-2225.7649919999999"/>
    <n v="4954029.7996127596"/>
    <e v="#N/A"/>
    <n v="2176"/>
    <n v="4000"/>
    <n v="1920"/>
    <n v="6080"/>
    <n v="0"/>
  </r>
  <r>
    <x v="2175"/>
    <n v="5"/>
    <n v="1"/>
    <n v="2"/>
    <s v="Caltran   "/>
    <x v="3"/>
    <x v="9"/>
    <x v="5"/>
    <x v="1"/>
    <n v="4114"/>
    <n v="6229.512694"/>
    <n v="0.51422282304326683"/>
    <n v="2115.512694"/>
    <n v="4475393.9584751381"/>
    <e v="#N/A"/>
    <n v="2177"/>
    <n v="4000"/>
    <n v="1920"/>
    <n v="6080"/>
    <n v="0"/>
  </r>
  <r>
    <x v="2176"/>
    <n v="5"/>
    <n v="1"/>
    <n v="2"/>
    <s v="Caltran   "/>
    <x v="3"/>
    <x v="9"/>
    <x v="5"/>
    <x v="1"/>
    <n v="4115"/>
    <n v="3554.9174109999999"/>
    <n v="-0.13610755504252736"/>
    <n v="-560.0825890000001"/>
    <n v="313692.50650094304"/>
    <e v="#N/A"/>
    <n v="2178"/>
    <n v="4000"/>
    <n v="1920"/>
    <n v="6080"/>
    <n v="1"/>
  </r>
  <r>
    <x v="2177"/>
    <n v="5"/>
    <n v="1"/>
    <n v="2"/>
    <s v="Caltran   "/>
    <x v="3"/>
    <x v="9"/>
    <x v="7"/>
    <x v="1"/>
    <n v="4130"/>
    <n v="4917.738464"/>
    <n v="0.19073570556900732"/>
    <n v="787.73846400000002"/>
    <n v="620531.88766507932"/>
    <e v="#N/A"/>
    <n v="2179"/>
    <n v="4000"/>
    <n v="1920"/>
    <n v="6080"/>
    <n v="1"/>
  </r>
  <r>
    <x v="2178"/>
    <n v="5"/>
    <n v="1"/>
    <n v="2"/>
    <s v="Caltran   "/>
    <x v="3"/>
    <x v="9"/>
    <x v="4"/>
    <x v="5"/>
    <n v="4200"/>
    <n v="2705.392844"/>
    <n v="-0.35585884666666667"/>
    <n v="-1494.607156"/>
    <n v="2233850.5507664084"/>
    <e v="#N/A"/>
    <n v="2180"/>
    <n v="4000"/>
    <n v="1920"/>
    <n v="6080"/>
    <n v="1"/>
  </r>
  <r>
    <x v="2179"/>
    <n v="5"/>
    <n v="1"/>
    <n v="2"/>
    <s v="Caltran   "/>
    <x v="3"/>
    <x v="9"/>
    <x v="1"/>
    <x v="1"/>
    <n v="4269"/>
    <n v="4770.6948119999997"/>
    <n v="0.11752045256500354"/>
    <n v="501.69481199999973"/>
    <n v="251697.68438771507"/>
    <e v="#N/A"/>
    <n v="2181"/>
    <n v="4000"/>
    <n v="1920"/>
    <n v="6080"/>
    <n v="1"/>
  </r>
  <r>
    <x v="2180"/>
    <n v="5"/>
    <n v="1"/>
    <n v="2"/>
    <s v="Caltran   "/>
    <x v="3"/>
    <x v="9"/>
    <x v="5"/>
    <x v="1"/>
    <n v="4297"/>
    <n v="5373.9653250000001"/>
    <n v="0.25063191179892952"/>
    <n v="1076.9653250000001"/>
    <n v="1159854.3112523558"/>
    <e v="#N/A"/>
    <n v="2182"/>
    <n v="4000"/>
    <n v="1920"/>
    <n v="6080"/>
    <n v="1"/>
  </r>
  <r>
    <x v="2181"/>
    <n v="5"/>
    <n v="1"/>
    <n v="2"/>
    <s v="Caltran   "/>
    <x v="3"/>
    <x v="9"/>
    <x v="2"/>
    <x v="16"/>
    <n v="4300"/>
    <n v="3457.208854"/>
    <n v="-0.19599794093023259"/>
    <n v="-842.79114600000003"/>
    <n v="710296.91577599337"/>
    <e v="#N/A"/>
    <n v="2183"/>
    <n v="4000"/>
    <n v="1920"/>
    <n v="6080"/>
    <n v="1"/>
  </r>
  <r>
    <x v="2182"/>
    <n v="5"/>
    <n v="1"/>
    <n v="2"/>
    <s v="Caltran   "/>
    <x v="3"/>
    <x v="9"/>
    <x v="7"/>
    <x v="1"/>
    <n v="4378"/>
    <n v="3797.3934850000001"/>
    <n v="-0.13261912174508905"/>
    <n v="-580.60651499999994"/>
    <n v="337103.92526044516"/>
    <e v="#N/A"/>
    <n v="2184"/>
    <n v="4000"/>
    <n v="1920"/>
    <n v="6080"/>
    <n v="1"/>
  </r>
  <r>
    <x v="2183"/>
    <n v="5"/>
    <n v="1"/>
    <n v="2"/>
    <s v="Caltran   "/>
    <x v="3"/>
    <x v="9"/>
    <x v="2"/>
    <x v="16"/>
    <n v="4400"/>
    <n v="2464.0351380000002"/>
    <n v="-0.43999201409090904"/>
    <n v="-1935.9648619999998"/>
    <n v="3747959.9468986783"/>
    <e v="#N/A"/>
    <n v="2185"/>
    <n v="4000"/>
    <n v="1920"/>
    <n v="6080"/>
    <n v="1"/>
  </r>
  <r>
    <x v="2184"/>
    <n v="5"/>
    <n v="1"/>
    <n v="2"/>
    <s v="Caltran   "/>
    <x v="3"/>
    <x v="9"/>
    <x v="1"/>
    <x v="15"/>
    <n v="4400"/>
    <n v="624.11826899999994"/>
    <n v="-0.85815493886363636"/>
    <n v="-3775.8817309999999"/>
    <n v="14257282.846499557"/>
    <e v="#N/A"/>
    <n v="2186"/>
    <n v="4000"/>
    <n v="1920"/>
    <n v="6080"/>
    <n v="0"/>
  </r>
  <r>
    <x v="2185"/>
    <n v="5"/>
    <n v="1"/>
    <n v="2"/>
    <s v="Caltran   "/>
    <x v="3"/>
    <x v="9"/>
    <x v="1"/>
    <x v="1"/>
    <n v="4402"/>
    <n v="1908.0137849999999"/>
    <n v="-0.56655752271694682"/>
    <n v="-2493.9862149999999"/>
    <n v="6219967.2406100258"/>
    <e v="#N/A"/>
    <n v="2187"/>
    <n v="4000"/>
    <n v="1920"/>
    <n v="6080"/>
    <n v="0"/>
  </r>
  <r>
    <x v="2186"/>
    <n v="5"/>
    <n v="1"/>
    <n v="2"/>
    <s v="Caltran   "/>
    <x v="3"/>
    <x v="9"/>
    <x v="5"/>
    <x v="1"/>
    <n v="4447"/>
    <n v="5444.8613740000001"/>
    <n v="0.2243897850236114"/>
    <n v="997.86137400000007"/>
    <n v="995727.321721168"/>
    <e v="#N/A"/>
    <n v="2188"/>
    <n v="4000"/>
    <n v="1920"/>
    <n v="6080"/>
    <n v="1"/>
  </r>
  <r>
    <x v="2187"/>
    <n v="5"/>
    <n v="1"/>
    <n v="2"/>
    <s v="Caltran   "/>
    <x v="3"/>
    <x v="9"/>
    <x v="5"/>
    <x v="1"/>
    <n v="4498"/>
    <n v="978.6829110000001"/>
    <n v="-0.78241820564695419"/>
    <n v="-3519.3170890000001"/>
    <n v="12385592.772927435"/>
    <e v="#N/A"/>
    <n v="2189"/>
    <n v="4000"/>
    <n v="1920"/>
    <n v="6080"/>
    <n v="0"/>
  </r>
  <r>
    <x v="2188"/>
    <n v="5"/>
    <n v="1"/>
    <n v="2"/>
    <s v="Caltran   "/>
    <x v="3"/>
    <x v="9"/>
    <x v="5"/>
    <x v="1"/>
    <n v="4510"/>
    <n v="3779.0171909999999"/>
    <n v="-0.16208044545454547"/>
    <n v="-730.98280900000009"/>
    <n v="534335.86705353064"/>
    <e v="#N/A"/>
    <n v="2190"/>
    <n v="5000"/>
    <n v="2625"/>
    <n v="7375"/>
    <n v="1"/>
  </r>
  <r>
    <x v="2189"/>
    <n v="5"/>
    <n v="1"/>
    <n v="2"/>
    <s v="Caltran   "/>
    <x v="3"/>
    <x v="9"/>
    <x v="2"/>
    <x v="1"/>
    <n v="4525"/>
    <n v="4007.5393889999996"/>
    <n v="-0.11435593613259676"/>
    <n v="-517.46061100000043"/>
    <n v="267765.48393649375"/>
    <e v="#N/A"/>
    <n v="2191"/>
    <n v="5000"/>
    <n v="2625"/>
    <n v="7375"/>
    <n v="1"/>
  </r>
  <r>
    <x v="2190"/>
    <n v="5"/>
    <n v="1"/>
    <n v="2"/>
    <s v="Caltran   "/>
    <x v="3"/>
    <x v="9"/>
    <x v="5"/>
    <x v="1"/>
    <n v="4553"/>
    <n v="9980.8857270000008"/>
    <n v="1.1921558811772459"/>
    <n v="5427.8857270000008"/>
    <n v="29461943.465370327"/>
    <e v="#N/A"/>
    <n v="2192"/>
    <n v="5000"/>
    <n v="2625"/>
    <n v="7375"/>
    <n v="0"/>
  </r>
  <r>
    <x v="2191"/>
    <n v="5"/>
    <n v="1"/>
    <n v="2"/>
    <s v="Caltran   "/>
    <x v="3"/>
    <x v="9"/>
    <x v="1"/>
    <x v="1"/>
    <n v="4634"/>
    <n v="1339.455211"/>
    <n v="-0.71095053711696155"/>
    <n v="-3294.544789"/>
    <n v="10854025.366727054"/>
    <e v="#N/A"/>
    <n v="2193"/>
    <n v="5000"/>
    <n v="2625"/>
    <n v="7375"/>
    <n v="0"/>
  </r>
  <r>
    <x v="2192"/>
    <n v="5"/>
    <n v="1"/>
    <n v="2"/>
    <s v="Caltran   "/>
    <x v="3"/>
    <x v="9"/>
    <x v="1"/>
    <x v="1"/>
    <n v="4647"/>
    <n v="2447.7771439999997"/>
    <n v="-0.47325647858833664"/>
    <n v="-2199.2228560000003"/>
    <n v="4836581.170352798"/>
    <e v="#N/A"/>
    <n v="2194"/>
    <n v="5000"/>
    <n v="2625"/>
    <n v="7375"/>
    <n v="0"/>
  </r>
  <r>
    <x v="2193"/>
    <n v="5"/>
    <n v="1"/>
    <n v="2"/>
    <s v="Caltran   "/>
    <x v="3"/>
    <x v="9"/>
    <x v="1"/>
    <x v="1"/>
    <n v="4747"/>
    <n v="7907.4957499999991"/>
    <n v="0.66578802401516723"/>
    <n v="3160.4957499999991"/>
    <n v="9988733.3857680578"/>
    <e v="#N/A"/>
    <n v="2195"/>
    <n v="5000"/>
    <n v="2625"/>
    <n v="7375"/>
    <n v="0"/>
  </r>
  <r>
    <x v="2194"/>
    <n v="5"/>
    <n v="1"/>
    <n v="2"/>
    <s v="Caltran   "/>
    <x v="3"/>
    <x v="9"/>
    <x v="5"/>
    <x v="1"/>
    <n v="4754"/>
    <n v="2416.668674"/>
    <n v="-0.49165572696676485"/>
    <n v="-2337.331326"/>
    <n v="5463117.7275009183"/>
    <n v="1"/>
    <n v="2196"/>
    <n v="5000"/>
    <n v="2625"/>
    <n v="7375"/>
    <n v="0"/>
  </r>
  <r>
    <x v="2195"/>
    <n v="5"/>
    <n v="1"/>
    <n v="2"/>
    <s v="Caltran   "/>
    <x v="3"/>
    <x v="9"/>
    <x v="3"/>
    <x v="2"/>
    <n v="4800"/>
    <n v="1445.5880030000001"/>
    <n v="-0.69883583270833327"/>
    <n v="-3354.4119970000002"/>
    <n v="11252079.845617529"/>
    <e v="#N/A"/>
    <n v="2197"/>
    <n v="5000"/>
    <n v="2625"/>
    <n v="7375"/>
    <n v="0"/>
  </r>
  <r>
    <x v="2196"/>
    <n v="5"/>
    <n v="1"/>
    <n v="2"/>
    <s v="Caltran   "/>
    <x v="3"/>
    <x v="9"/>
    <x v="5"/>
    <x v="1"/>
    <n v="4869"/>
    <n v="4883.1694889999999"/>
    <n v="2.9101435613061444E-3"/>
    <n v="14.169488999999885"/>
    <n v="200.77441852111775"/>
    <e v="#N/A"/>
    <n v="2198"/>
    <n v="5000"/>
    <n v="2625"/>
    <n v="7375"/>
    <n v="1"/>
  </r>
  <r>
    <x v="2197"/>
    <n v="5"/>
    <n v="1"/>
    <n v="2"/>
    <s v="Caltran   "/>
    <x v="3"/>
    <x v="9"/>
    <x v="1"/>
    <x v="1"/>
    <n v="4874"/>
    <n v="3626.7605120000003"/>
    <n v="-0.25589648912597451"/>
    <n v="-1247.2394879999997"/>
    <n v="1555606.3404265014"/>
    <e v="#N/A"/>
    <n v="2199"/>
    <n v="5000"/>
    <n v="2625"/>
    <n v="7375"/>
    <n v="1"/>
  </r>
  <r>
    <x v="2198"/>
    <n v="5"/>
    <n v="1"/>
    <n v="2"/>
    <s v="Caltran   "/>
    <x v="3"/>
    <x v="9"/>
    <x v="5"/>
    <x v="1"/>
    <n v="4918"/>
    <n v="7089.9550939999999"/>
    <n v="0.44163381333875562"/>
    <n v="2171.9550939999999"/>
    <n v="4717388.9303525481"/>
    <e v="#N/A"/>
    <n v="2200"/>
    <n v="5000"/>
    <n v="2625"/>
    <n v="7375"/>
    <n v="1"/>
  </r>
  <r>
    <x v="2199"/>
    <n v="5"/>
    <n v="1"/>
    <n v="2"/>
    <s v="Caltran   "/>
    <x v="3"/>
    <x v="9"/>
    <x v="1"/>
    <x v="1"/>
    <n v="4994"/>
    <n v="7059.8892489999998"/>
    <n v="0.41367425891069276"/>
    <n v="2065.8892489999998"/>
    <n v="4267898.3891337831"/>
    <e v="#N/A"/>
    <n v="2201"/>
    <n v="5000"/>
    <n v="2625"/>
    <n v="7375"/>
    <n v="1"/>
  </r>
  <r>
    <x v="2200"/>
    <n v="5"/>
    <n v="1"/>
    <n v="2"/>
    <s v="Caltran   "/>
    <x v="3"/>
    <x v="9"/>
    <x v="0"/>
    <x v="11"/>
    <n v="5000"/>
    <n v="3950.6011150000004"/>
    <n v="-0.20987977699999993"/>
    <n v="-1049.3988849999996"/>
    <n v="1101238.0198392423"/>
    <e v="#N/A"/>
    <n v="2202"/>
    <n v="5000"/>
    <n v="2625"/>
    <n v="7375"/>
    <n v="1"/>
  </r>
  <r>
    <x v="2201"/>
    <n v="5"/>
    <n v="1"/>
    <n v="2"/>
    <s v="Caltran   "/>
    <x v="3"/>
    <x v="9"/>
    <x v="5"/>
    <x v="1"/>
    <n v="5017"/>
    <n v="5218.2581790000004"/>
    <n v="4.0115243970500369E-2"/>
    <n v="201.25817900000038"/>
    <n v="40504.854614396194"/>
    <e v="#N/A"/>
    <n v="2203"/>
    <n v="5000"/>
    <n v="2625"/>
    <n v="7375"/>
    <n v="1"/>
  </r>
  <r>
    <x v="2202"/>
    <n v="5"/>
    <n v="1"/>
    <n v="2"/>
    <s v="Caltran   "/>
    <x v="3"/>
    <x v="9"/>
    <x v="5"/>
    <x v="1"/>
    <n v="5090"/>
    <n v="1040.4004090000001"/>
    <n v="-0.79559913379174851"/>
    <n v="-4049.5995910000001"/>
    <n v="16399256.847427368"/>
    <e v="#N/A"/>
    <n v="2204"/>
    <n v="5000"/>
    <n v="2625"/>
    <n v="7375"/>
    <n v="0"/>
  </r>
  <r>
    <x v="2203"/>
    <n v="5"/>
    <n v="1"/>
    <n v="2"/>
    <s v="Caltran   "/>
    <x v="3"/>
    <x v="9"/>
    <x v="1"/>
    <x v="1"/>
    <n v="5097"/>
    <n v="5541.8048980000003"/>
    <n v="8.7267980773003684E-2"/>
    <n v="444.80489800000032"/>
    <n v="197851.3972847907"/>
    <e v="#N/A"/>
    <n v="2205"/>
    <n v="5000"/>
    <n v="2625"/>
    <n v="7375"/>
    <n v="1"/>
  </r>
  <r>
    <x v="2204"/>
    <n v="5"/>
    <n v="1"/>
    <n v="2"/>
    <s v="Caltran   "/>
    <x v="3"/>
    <x v="9"/>
    <x v="2"/>
    <x v="1"/>
    <n v="5112"/>
    <n v="5624.6234350000004"/>
    <n v="0.10027844972613464"/>
    <n v="512.62343500000043"/>
    <n v="262782.78611119965"/>
    <e v="#N/A"/>
    <n v="2206"/>
    <n v="5000"/>
    <n v="2625"/>
    <n v="7375"/>
    <n v="1"/>
  </r>
  <r>
    <x v="2205"/>
    <n v="5"/>
    <n v="1"/>
    <n v="2"/>
    <s v="Caltran   "/>
    <x v="3"/>
    <x v="9"/>
    <x v="5"/>
    <x v="1"/>
    <n v="5119"/>
    <n v="5820.4083840000003"/>
    <n v="0.13702058683336604"/>
    <n v="701.4083840000003"/>
    <n v="491973.72114549187"/>
    <e v="#N/A"/>
    <n v="2207"/>
    <n v="5000"/>
    <n v="2625"/>
    <n v="7375"/>
    <n v="1"/>
  </r>
  <r>
    <x v="2206"/>
    <n v="5"/>
    <n v="1"/>
    <n v="2"/>
    <s v="Caltran   "/>
    <x v="3"/>
    <x v="9"/>
    <x v="1"/>
    <x v="1"/>
    <n v="5160"/>
    <n v="1745.1440970000001"/>
    <n v="-0.66179377965116282"/>
    <n v="-3414.8559029999997"/>
    <n v="11661240.838253943"/>
    <e v="#N/A"/>
    <n v="2208"/>
    <n v="5000"/>
    <n v="2625"/>
    <n v="7375"/>
    <n v="0"/>
  </r>
  <r>
    <x v="2207"/>
    <n v="5"/>
    <n v="1"/>
    <n v="2"/>
    <s v="Caltran   "/>
    <x v="3"/>
    <x v="9"/>
    <x v="5"/>
    <x v="1"/>
    <n v="5176"/>
    <n v="5633.6549410000007"/>
    <n v="8.8418651661514858E-2"/>
    <n v="457.65494100000069"/>
    <n v="209448.04502171412"/>
    <e v="#N/A"/>
    <n v="2209"/>
    <n v="5000"/>
    <n v="2625"/>
    <n v="7375"/>
    <n v="1"/>
  </r>
  <r>
    <x v="2208"/>
    <n v="5"/>
    <n v="1"/>
    <n v="2"/>
    <s v="Caltran   "/>
    <x v="3"/>
    <x v="9"/>
    <x v="0"/>
    <x v="10"/>
    <n v="5200"/>
    <n v="4067.8106319999997"/>
    <n v="-0.21772872461538462"/>
    <n v="-1132.1893680000003"/>
    <n v="1281852.76501224"/>
    <e v="#N/A"/>
    <n v="2210"/>
    <n v="5000"/>
    <n v="2625"/>
    <n v="7375"/>
    <n v="1"/>
  </r>
  <r>
    <x v="2209"/>
    <n v="5"/>
    <n v="1"/>
    <n v="2"/>
    <s v="Caltran   "/>
    <x v="3"/>
    <x v="9"/>
    <x v="1"/>
    <x v="1"/>
    <n v="5207"/>
    <n v="6170.4823980000001"/>
    <n v="0.1850359896293452"/>
    <n v="963.4823980000001"/>
    <n v="928298.33125583059"/>
    <e v="#N/A"/>
    <n v="2211"/>
    <n v="5000"/>
    <n v="2625"/>
    <n v="7375"/>
    <n v="1"/>
  </r>
  <r>
    <x v="2210"/>
    <n v="5"/>
    <n v="1"/>
    <n v="1"/>
    <s v="Caltran   "/>
    <x v="3"/>
    <x v="9"/>
    <x v="7"/>
    <x v="1"/>
    <n v="5275"/>
    <n v="2059.600261"/>
    <n v="-0.6095544528909953"/>
    <n v="-3215.399739"/>
    <n v="10338795.481561268"/>
    <e v="#N/A"/>
    <n v="2212"/>
    <n v="5000"/>
    <n v="2625"/>
    <n v="7375"/>
    <n v="0"/>
  </r>
  <r>
    <x v="2211"/>
    <n v="5"/>
    <n v="1"/>
    <n v="2"/>
    <s v="Caltran   "/>
    <x v="3"/>
    <x v="9"/>
    <x v="0"/>
    <x v="6"/>
    <n v="5300"/>
    <n v="4855.2737010000001"/>
    <n v="-8.3910622452830208E-2"/>
    <n v="-444.72629899999993"/>
    <n v="197781.48102223733"/>
    <e v="#N/A"/>
    <n v="2213"/>
    <n v="5000"/>
    <n v="2625"/>
    <n v="7375"/>
    <n v="1"/>
  </r>
  <r>
    <x v="2212"/>
    <n v="5"/>
    <n v="1"/>
    <n v="2"/>
    <s v="Caltran   "/>
    <x v="3"/>
    <x v="9"/>
    <x v="2"/>
    <x v="1"/>
    <n v="5346"/>
    <n v="5144.5994950000004"/>
    <n v="-3.767312102506537E-2"/>
    <n v="-201.40050499999961"/>
    <n v="40562.163414254872"/>
    <e v="#N/A"/>
    <n v="2214"/>
    <n v="5000"/>
    <n v="2625"/>
    <n v="7375"/>
    <n v="1"/>
  </r>
  <r>
    <x v="2213"/>
    <n v="5"/>
    <n v="1"/>
    <n v="2"/>
    <s v="Caltran   "/>
    <x v="3"/>
    <x v="9"/>
    <x v="1"/>
    <x v="1"/>
    <n v="5346"/>
    <n v="5434.7237540000006"/>
    <n v="1.659628769173227E-2"/>
    <n v="88.723754000000554"/>
    <n v="7871.9045238526141"/>
    <e v="#N/A"/>
    <n v="2215"/>
    <n v="5000"/>
    <n v="2625"/>
    <n v="7375"/>
    <n v="1"/>
  </r>
  <r>
    <x v="2214"/>
    <n v="5"/>
    <n v="1"/>
    <n v="2"/>
    <s v="Caltran   "/>
    <x v="3"/>
    <x v="9"/>
    <x v="5"/>
    <x v="1"/>
    <n v="5353"/>
    <n v="2747.5109750000001"/>
    <n v="-0.4867343592378105"/>
    <n v="-2605.4890249999999"/>
    <n v="6788573.0593954502"/>
    <e v="#N/A"/>
    <n v="2216"/>
    <n v="5000"/>
    <n v="2625"/>
    <n v="7375"/>
    <n v="1"/>
  </r>
  <r>
    <x v="2215"/>
    <n v="5"/>
    <n v="1"/>
    <n v="2"/>
    <s v="Caltran   "/>
    <x v="3"/>
    <x v="9"/>
    <x v="5"/>
    <x v="1"/>
    <n v="5357"/>
    <n v="3308.847726"/>
    <n v="-0.38233195333208891"/>
    <n v="-2048.152274"/>
    <n v="4194927.7374913711"/>
    <e v="#N/A"/>
    <n v="2217"/>
    <n v="5000"/>
    <n v="2625"/>
    <n v="7375"/>
    <n v="1"/>
  </r>
  <r>
    <x v="2216"/>
    <n v="5"/>
    <n v="1"/>
    <n v="2"/>
    <s v="Caltran   "/>
    <x v="3"/>
    <x v="9"/>
    <x v="5"/>
    <x v="1"/>
    <n v="5407"/>
    <n v="8387.7399910000004"/>
    <n v="0.55127427242463489"/>
    <n v="2980.7399910000004"/>
    <n v="8884810.893946683"/>
    <e v="#N/A"/>
    <n v="2218"/>
    <n v="5000"/>
    <n v="2625"/>
    <n v="7375"/>
    <n v="0"/>
  </r>
  <r>
    <x v="2217"/>
    <n v="5"/>
    <n v="1"/>
    <n v="2"/>
    <s v="Caltran   "/>
    <x v="3"/>
    <x v="9"/>
    <x v="5"/>
    <x v="1"/>
    <n v="5470"/>
    <n v="8053.093089"/>
    <n v="0.47222908391224871"/>
    <n v="2583.093089"/>
    <n v="6672369.9064395614"/>
    <e v="#N/A"/>
    <n v="2219"/>
    <n v="5000"/>
    <n v="2625"/>
    <n v="7375"/>
    <n v="0"/>
  </r>
  <r>
    <x v="2218"/>
    <n v="5"/>
    <n v="1"/>
    <n v="2"/>
    <s v="Caltran   "/>
    <x v="3"/>
    <x v="9"/>
    <x v="5"/>
    <x v="1"/>
    <n v="5553"/>
    <n v="8901.6423919999997"/>
    <n v="0.6030330257518457"/>
    <n v="3348.6423919999997"/>
    <n v="11213405.86949948"/>
    <e v="#N/A"/>
    <n v="2220"/>
    <n v="6000"/>
    <n v="3360.0000000000005"/>
    <n v="8640"/>
    <n v="0"/>
  </r>
  <r>
    <x v="2219"/>
    <n v="5"/>
    <n v="1"/>
    <n v="2"/>
    <s v="Caltran   "/>
    <x v="3"/>
    <x v="10"/>
    <x v="5"/>
    <x v="1"/>
    <n v="5602"/>
    <n v="10928.767078000001"/>
    <n v="0.95086881078186369"/>
    <n v="5326.7670780000008"/>
    <n v="28374447.503264666"/>
    <e v="#N/A"/>
    <n v="2221"/>
    <n v="6000"/>
    <n v="3360.0000000000005"/>
    <n v="8640"/>
    <n v="0"/>
  </r>
  <r>
    <x v="2220"/>
    <n v="5"/>
    <n v="1"/>
    <n v="2"/>
    <s v="Caltran   "/>
    <x v="3"/>
    <x v="9"/>
    <x v="5"/>
    <x v="1"/>
    <n v="5681"/>
    <n v="7860.8409870000005"/>
    <n v="0.38370726755852846"/>
    <n v="2179.8409870000005"/>
    <n v="4751706.7286051363"/>
    <e v="#N/A"/>
    <n v="2222"/>
    <n v="6000"/>
    <n v="3360.0000000000005"/>
    <n v="8640"/>
    <n v="1"/>
  </r>
  <r>
    <x v="2221"/>
    <n v="5"/>
    <n v="1"/>
    <n v="2"/>
    <s v="Caltran   "/>
    <x v="3"/>
    <x v="9"/>
    <x v="3"/>
    <x v="2"/>
    <n v="5700"/>
    <n v="7084.1899880000001"/>
    <n v="0.24284034877192995"/>
    <n v="1384.1899880000001"/>
    <n v="1915981.9228794405"/>
    <e v="#N/A"/>
    <n v="2223"/>
    <n v="6000"/>
    <n v="3360.0000000000005"/>
    <n v="8640"/>
    <n v="1"/>
  </r>
  <r>
    <x v="2222"/>
    <n v="5"/>
    <n v="1"/>
    <n v="2"/>
    <s v="Caltran   "/>
    <x v="3"/>
    <x v="9"/>
    <x v="5"/>
    <x v="1"/>
    <n v="5720"/>
    <n v="2684.8594200000002"/>
    <n v="-0.53061898251748252"/>
    <n v="-3035.1405799999998"/>
    <n v="9212078.3403627351"/>
    <e v="#N/A"/>
    <n v="2224"/>
    <n v="6000"/>
    <n v="3360.0000000000005"/>
    <n v="8640"/>
    <n v="0"/>
  </r>
  <r>
    <x v="2223"/>
    <n v="5"/>
    <n v="1"/>
    <n v="2"/>
    <s v="Caltran   "/>
    <x v="3"/>
    <x v="9"/>
    <x v="5"/>
    <x v="1"/>
    <n v="5725"/>
    <n v="6986.410973"/>
    <n v="0.2203337944104804"/>
    <n v="1261.410973"/>
    <n v="1591157.6428048068"/>
    <e v="#N/A"/>
    <n v="2225"/>
    <n v="6000"/>
    <n v="3360.0000000000005"/>
    <n v="8640"/>
    <n v="1"/>
  </r>
  <r>
    <x v="2224"/>
    <n v="5"/>
    <n v="1"/>
    <n v="2"/>
    <s v="Caltran   "/>
    <x v="3"/>
    <x v="9"/>
    <x v="1"/>
    <x v="1"/>
    <n v="5740"/>
    <n v="2016.4849340000001"/>
    <n v="-0.64869600452961673"/>
    <n v="-3723.5150659999999"/>
    <n v="13864564.446728984"/>
    <e v="#N/A"/>
    <n v="2226"/>
    <n v="6000"/>
    <n v="3360.0000000000005"/>
    <n v="8640"/>
    <n v="0"/>
  </r>
  <r>
    <x v="2225"/>
    <n v="5"/>
    <n v="1"/>
    <n v="2"/>
    <s v="Caltran   "/>
    <x v="3"/>
    <x v="9"/>
    <x v="5"/>
    <x v="1"/>
    <n v="5767"/>
    <n v="2631.2804460000002"/>
    <n v="-0.54373496688052714"/>
    <n v="-3135.7195539999998"/>
    <n v="9832737.1213379577"/>
    <e v="#N/A"/>
    <n v="2227"/>
    <n v="6000"/>
    <n v="3360.0000000000005"/>
    <n v="8640"/>
    <n v="0"/>
  </r>
  <r>
    <x v="2226"/>
    <n v="5"/>
    <n v="1"/>
    <n v="1"/>
    <s v="Caltran   "/>
    <x v="3"/>
    <x v="9"/>
    <x v="1"/>
    <x v="1"/>
    <n v="5768"/>
    <n v="3379.554611"/>
    <n v="-0.41408553900832179"/>
    <n v="-2388.445389"/>
    <n v="5704671.3762353612"/>
    <e v="#N/A"/>
    <n v="2228"/>
    <n v="6000"/>
    <n v="3360.0000000000005"/>
    <n v="8640"/>
    <n v="1"/>
  </r>
  <r>
    <x v="2227"/>
    <n v="5"/>
    <n v="1"/>
    <n v="2"/>
    <s v="Caltran   "/>
    <x v="3"/>
    <x v="10"/>
    <x v="1"/>
    <x v="1"/>
    <n v="5783"/>
    <n v="10839.938040999999"/>
    <n v="0.87444890904374883"/>
    <n v="5056.9380409999994"/>
    <n v="25572622.350512911"/>
    <e v="#N/A"/>
    <n v="2229"/>
    <n v="6000"/>
    <n v="3360.0000000000005"/>
    <n v="8640"/>
    <n v="0"/>
  </r>
  <r>
    <x v="2228"/>
    <n v="5"/>
    <n v="1"/>
    <n v="2"/>
    <s v="Caltran   "/>
    <x v="3"/>
    <x v="9"/>
    <x v="1"/>
    <x v="1"/>
    <n v="5797"/>
    <n v="4262.9974650000004"/>
    <n v="-0.26462006813869232"/>
    <n v="-1534.0025349999996"/>
    <n v="2353163.7773864251"/>
    <e v="#N/A"/>
    <n v="2230"/>
    <n v="6000"/>
    <n v="3360.0000000000005"/>
    <n v="8640"/>
    <n v="1"/>
  </r>
  <r>
    <x v="2229"/>
    <n v="5"/>
    <n v="1"/>
    <n v="2"/>
    <s v="Caltran   "/>
    <x v="3"/>
    <x v="9"/>
    <x v="2"/>
    <x v="16"/>
    <n v="5800"/>
    <n v="562.71055200000001"/>
    <n v="-0.90298093931034484"/>
    <n v="-5237.2894479999995"/>
    <n v="27429200.762132138"/>
    <e v="#N/A"/>
    <n v="2231"/>
    <n v="6000"/>
    <n v="3360.0000000000005"/>
    <n v="8640"/>
    <n v="0"/>
  </r>
  <r>
    <x v="2230"/>
    <n v="5"/>
    <n v="1"/>
    <n v="2"/>
    <s v="Caltran   "/>
    <x v="3"/>
    <x v="9"/>
    <x v="1"/>
    <x v="1"/>
    <n v="5881"/>
    <n v="6250.1050340000002"/>
    <n v="6.2762291106954526E-2"/>
    <n v="369.10503400000016"/>
    <n v="136238.52612414127"/>
    <e v="#N/A"/>
    <n v="2232"/>
    <n v="6000"/>
    <n v="3360.0000000000005"/>
    <n v="8640"/>
    <n v="1"/>
  </r>
  <r>
    <x v="2231"/>
    <n v="5"/>
    <n v="1"/>
    <n v="2"/>
    <s v="Caltran   "/>
    <x v="3"/>
    <x v="9"/>
    <x v="1"/>
    <x v="1"/>
    <n v="5894"/>
    <n v="6252.3034010000001"/>
    <n v="6.0791211571089354E-2"/>
    <n v="358.30340100000012"/>
    <n v="128381.32716816688"/>
    <e v="#N/A"/>
    <n v="2233"/>
    <n v="6000"/>
    <n v="3360.0000000000005"/>
    <n v="8640"/>
    <n v="1"/>
  </r>
  <r>
    <x v="2232"/>
    <n v="5"/>
    <n v="1"/>
    <n v="2"/>
    <s v="Caltran   "/>
    <x v="3"/>
    <x v="10"/>
    <x v="5"/>
    <x v="1"/>
    <n v="5908"/>
    <n v="10823.585152"/>
    <n v="0.83202186052809735"/>
    <n v="4915.5851519999997"/>
    <n v="24162977.386562862"/>
    <e v="#N/A"/>
    <n v="2234"/>
    <n v="6000"/>
    <n v="3360.0000000000005"/>
    <n v="8640"/>
    <n v="0"/>
  </r>
  <r>
    <x v="2233"/>
    <n v="5"/>
    <n v="1"/>
    <n v="2"/>
    <s v="Caltran   "/>
    <x v="3"/>
    <x v="9"/>
    <x v="5"/>
    <x v="1"/>
    <n v="5977"/>
    <n v="3493.9453680000001"/>
    <n v="-0.41543493926719088"/>
    <n v="-2483.0546319999999"/>
    <n v="6165560.3054966545"/>
    <e v="#N/A"/>
    <n v="2235"/>
    <n v="6000"/>
    <n v="3360.0000000000005"/>
    <n v="8640"/>
    <n v="1"/>
  </r>
  <r>
    <x v="2234"/>
    <n v="5"/>
    <n v="1"/>
    <n v="2"/>
    <s v="Caltran   "/>
    <x v="3"/>
    <x v="9"/>
    <x v="5"/>
    <x v="1"/>
    <n v="5985"/>
    <n v="9687.1801110000015"/>
    <n v="0.618576459649123"/>
    <n v="3702.1801110000015"/>
    <n v="13706137.574283984"/>
    <e v="#N/A"/>
    <n v="2236"/>
    <n v="6000"/>
    <n v="3360.0000000000005"/>
    <n v="8640"/>
    <n v="0"/>
  </r>
  <r>
    <x v="2235"/>
    <n v="5"/>
    <n v="1"/>
    <n v="2"/>
    <s v="Caltran   "/>
    <x v="3"/>
    <x v="9"/>
    <x v="1"/>
    <x v="1"/>
    <n v="6028"/>
    <n v="5847.5216450000007"/>
    <n v="-2.9940005806237457E-2"/>
    <n v="-180.47835499999928"/>
    <n v="32572.436623505768"/>
    <e v="#N/A"/>
    <n v="2237"/>
    <n v="6000"/>
    <n v="3360.0000000000005"/>
    <n v="8640"/>
    <n v="1"/>
  </r>
  <r>
    <x v="2236"/>
    <n v="5"/>
    <n v="1"/>
    <n v="2"/>
    <s v="Caltran   "/>
    <x v="3"/>
    <x v="9"/>
    <x v="1"/>
    <x v="1"/>
    <n v="6070"/>
    <n v="3637.3230589999998"/>
    <n v="-0.40077050098846789"/>
    <n v="-2432.6769410000002"/>
    <n v="5917917.0992731182"/>
    <e v="#N/A"/>
    <n v="2238"/>
    <n v="6000"/>
    <n v="3360.0000000000005"/>
    <n v="8640"/>
    <n v="1"/>
  </r>
  <r>
    <x v="2237"/>
    <n v="5"/>
    <n v="1"/>
    <n v="2"/>
    <s v="Caltran   "/>
    <x v="3"/>
    <x v="10"/>
    <x v="5"/>
    <x v="1"/>
    <n v="6201"/>
    <n v="12539.285626000001"/>
    <n v="1.022139272052895"/>
    <n v="6338.2856260000008"/>
    <n v="40173864.676758222"/>
    <e v="#N/A"/>
    <n v="2239"/>
    <n v="6000"/>
    <n v="3360.0000000000005"/>
    <n v="8640"/>
    <n v="0"/>
  </r>
  <r>
    <x v="2238"/>
    <n v="5"/>
    <n v="1"/>
    <n v="2"/>
    <s v="Caltran   "/>
    <x v="3"/>
    <x v="10"/>
    <x v="1"/>
    <x v="1"/>
    <n v="6258"/>
    <n v="12104.570748"/>
    <n v="0.93425547267497611"/>
    <n v="5846.5707480000001"/>
    <n v="34182389.511369281"/>
    <e v="#N/A"/>
    <n v="2240"/>
    <n v="6000"/>
    <n v="3360.0000000000005"/>
    <n v="8640"/>
    <n v="0"/>
  </r>
  <r>
    <x v="2239"/>
    <n v="5"/>
    <n v="1"/>
    <n v="2"/>
    <s v="Caltran   "/>
    <x v="3"/>
    <x v="9"/>
    <x v="1"/>
    <x v="1"/>
    <n v="6288"/>
    <n v="7652.0165410000009"/>
    <n v="0.21692375015903331"/>
    <n v="1364.0165410000009"/>
    <n v="1860541.124121607"/>
    <e v="#N/A"/>
    <n v="2241"/>
    <n v="6000"/>
    <n v="3360.0000000000005"/>
    <n v="8640"/>
    <n v="1"/>
  </r>
  <r>
    <x v="2240"/>
    <n v="5"/>
    <n v="1"/>
    <n v="2"/>
    <s v="Caltran   "/>
    <x v="3"/>
    <x v="9"/>
    <x v="1"/>
    <x v="15"/>
    <n v="6300"/>
    <n v="1684.1830759999998"/>
    <n v="-0.73266935301587299"/>
    <n v="-4615.8169240000007"/>
    <n v="21305765.875884827"/>
    <e v="#N/A"/>
    <n v="2242"/>
    <n v="6000"/>
    <n v="3360.0000000000005"/>
    <n v="8640"/>
    <n v="0"/>
  </r>
  <r>
    <x v="2241"/>
    <n v="5"/>
    <n v="1"/>
    <n v="2"/>
    <s v="Caltran   "/>
    <x v="3"/>
    <x v="9"/>
    <x v="3"/>
    <x v="2"/>
    <n v="6300"/>
    <n v="7036.9778020000003"/>
    <n v="0.11698060349206352"/>
    <n v="736.97780200000034"/>
    <n v="543136.28064075171"/>
    <e v="#N/A"/>
    <n v="2243"/>
    <n v="6000"/>
    <n v="3360.0000000000005"/>
    <n v="8640"/>
    <n v="1"/>
  </r>
  <r>
    <x v="2242"/>
    <n v="5"/>
    <n v="1"/>
    <n v="2"/>
    <s v="Caltran   "/>
    <x v="3"/>
    <x v="9"/>
    <x v="1"/>
    <x v="1"/>
    <n v="6310"/>
    <n v="8485.1838229999994"/>
    <n v="0.34472009873217102"/>
    <n v="2175.1838229999994"/>
    <n v="4731424.6638408927"/>
    <e v="#N/A"/>
    <n v="2244"/>
    <n v="6000"/>
    <n v="3360.0000000000005"/>
    <n v="8640"/>
    <n v="1"/>
  </r>
  <r>
    <x v="2243"/>
    <n v="5"/>
    <n v="1"/>
    <n v="2"/>
    <s v="Caltran   "/>
    <x v="3"/>
    <x v="9"/>
    <x v="5"/>
    <x v="1"/>
    <n v="6341"/>
    <n v="7226.5637220000008"/>
    <n v="0.13965679261946073"/>
    <n v="885.56372200000078"/>
    <n v="784223.10572249466"/>
    <e v="#N/A"/>
    <n v="2245"/>
    <n v="6000"/>
    <n v="3360.0000000000005"/>
    <n v="8640"/>
    <n v="1"/>
  </r>
  <r>
    <x v="2244"/>
    <n v="5"/>
    <n v="1"/>
    <n v="1"/>
    <s v="Caltran   "/>
    <x v="3"/>
    <x v="10"/>
    <x v="1"/>
    <x v="1"/>
    <n v="6363"/>
    <n v="10178.623443"/>
    <n v="0.59965793540782664"/>
    <n v="3815.6234430000004"/>
    <n v="14558982.258771177"/>
    <e v="#N/A"/>
    <n v="2246"/>
    <n v="6000"/>
    <n v="3360.0000000000005"/>
    <n v="8640"/>
    <n v="0"/>
  </r>
  <r>
    <x v="2245"/>
    <n v="5"/>
    <n v="1"/>
    <n v="2"/>
    <s v="Caltran   "/>
    <x v="3"/>
    <x v="10"/>
    <x v="1"/>
    <x v="1"/>
    <n v="6394"/>
    <n v="10687.633629"/>
    <n v="0.67150979496402874"/>
    <n v="4293.6336289999999"/>
    <n v="18435289.740079708"/>
    <e v="#N/A"/>
    <n v="2247"/>
    <n v="6000"/>
    <n v="3360.0000000000005"/>
    <n v="8640"/>
    <n v="0"/>
  </r>
  <r>
    <x v="2246"/>
    <n v="5"/>
    <n v="1"/>
    <n v="2"/>
    <s v="Caltran   "/>
    <x v="3"/>
    <x v="9"/>
    <x v="5"/>
    <x v="1"/>
    <n v="6473"/>
    <n v="7890.5454640000007"/>
    <n v="0.21899358319171958"/>
    <n v="1417.5454640000007"/>
    <n v="2009435.1425069773"/>
    <e v="#N/A"/>
    <n v="2248"/>
    <n v="6000"/>
    <n v="3360.0000000000005"/>
    <n v="8640"/>
    <n v="1"/>
  </r>
  <r>
    <x v="2247"/>
    <n v="5"/>
    <n v="1"/>
    <n v="2"/>
    <s v="Caltran   "/>
    <x v="3"/>
    <x v="9"/>
    <x v="1"/>
    <x v="1"/>
    <n v="6495"/>
    <n v="5290.6367920000002"/>
    <n v="-0.18542928529638181"/>
    <n v="-1204.3632079999998"/>
    <n v="1450490.7367840507"/>
    <e v="#N/A"/>
    <n v="2249"/>
    <n v="6000"/>
    <n v="3360.0000000000005"/>
    <n v="8640"/>
    <n v="1"/>
  </r>
  <r>
    <x v="2248"/>
    <n v="5"/>
    <n v="1"/>
    <n v="2"/>
    <s v="Caltran   "/>
    <x v="3"/>
    <x v="9"/>
    <x v="5"/>
    <x v="1"/>
    <n v="6523"/>
    <n v="6818.9682199999997"/>
    <n v="4.5373021615820797E-2"/>
    <n v="295.96821999999975"/>
    <n v="87597.18724996825"/>
    <e v="#N/A"/>
    <n v="2250"/>
    <n v="7000"/>
    <n v="4024.9999999999995"/>
    <n v="9975"/>
    <n v="1"/>
  </r>
  <r>
    <x v="2249"/>
    <n v="5"/>
    <n v="1"/>
    <n v="2"/>
    <s v="Caltran   "/>
    <x v="3"/>
    <x v="9"/>
    <x v="1"/>
    <x v="1"/>
    <n v="6651"/>
    <n v="5287.0431979999994"/>
    <n v="-0.20507544760186447"/>
    <n v="-1363.9568020000006"/>
    <n v="1860378.157722069"/>
    <e v="#N/A"/>
    <n v="2251"/>
    <n v="7000"/>
    <n v="4024.9999999999995"/>
    <n v="9975"/>
    <n v="1"/>
  </r>
  <r>
    <x v="2250"/>
    <n v="5"/>
    <n v="1"/>
    <n v="2"/>
    <s v="Caltran   "/>
    <x v="3"/>
    <x v="10"/>
    <x v="1"/>
    <x v="1"/>
    <n v="6651"/>
    <n v="10409.312881000002"/>
    <n v="0.56507485806645641"/>
    <n v="3758.3128810000017"/>
    <n v="14124915.711490532"/>
    <e v="#N/A"/>
    <n v="2252"/>
    <n v="7000"/>
    <n v="4024.9999999999995"/>
    <n v="9975"/>
    <n v="0"/>
  </r>
  <r>
    <x v="2251"/>
    <n v="5"/>
    <n v="1"/>
    <n v="2"/>
    <s v="Caltran   "/>
    <x v="3"/>
    <x v="9"/>
    <x v="0"/>
    <x v="6"/>
    <n v="6700"/>
    <n v="1010.726722"/>
    <n v="-0.84914526537313439"/>
    <n v="-5689.2732779999997"/>
    <n v="32367830.43176486"/>
    <e v="#N/A"/>
    <n v="2253"/>
    <n v="7000"/>
    <n v="4024.9999999999995"/>
    <n v="9975"/>
    <n v="0"/>
  </r>
  <r>
    <x v="2252"/>
    <n v="5"/>
    <n v="1"/>
    <n v="2"/>
    <s v="Caltran   "/>
    <x v="3"/>
    <x v="9"/>
    <x v="3"/>
    <x v="2"/>
    <n v="6700"/>
    <n v="5141.0171369999998"/>
    <n v="-0.23268400940298506"/>
    <n v="-1558.9828630000002"/>
    <n v="2430427.5671276771"/>
    <e v="#N/A"/>
    <n v="2254"/>
    <n v="7000"/>
    <n v="4024.9999999999995"/>
    <n v="9975"/>
    <n v="1"/>
  </r>
  <r>
    <x v="2253"/>
    <n v="5"/>
    <n v="1"/>
    <n v="2"/>
    <s v="Caltran   "/>
    <x v="3"/>
    <x v="9"/>
    <x v="5"/>
    <x v="1"/>
    <n v="6738"/>
    <n v="2988.7904529999996"/>
    <n v="-0.55642765612941525"/>
    <n v="-3749.2095470000004"/>
    <n v="14056572.227315947"/>
    <e v="#N/A"/>
    <n v="2255"/>
    <n v="7000"/>
    <n v="4024.9999999999995"/>
    <n v="9975"/>
    <n v="0"/>
  </r>
  <r>
    <x v="2254"/>
    <n v="5"/>
    <n v="1"/>
    <n v="2"/>
    <s v="Caltran   "/>
    <x v="3"/>
    <x v="9"/>
    <x v="1"/>
    <x v="15"/>
    <n v="6800"/>
    <n v="1331.2434370000001"/>
    <n v="-0.80422890632352939"/>
    <n v="-5468.7565629999999"/>
    <n v="29907298.34535557"/>
    <e v="#N/A"/>
    <n v="2256"/>
    <n v="7000"/>
    <n v="4024.9999999999995"/>
    <n v="9975"/>
    <n v="0"/>
  </r>
  <r>
    <x v="2255"/>
    <n v="5"/>
    <n v="1"/>
    <n v="1"/>
    <s v="Caltran   "/>
    <x v="3"/>
    <x v="9"/>
    <x v="1"/>
    <x v="1"/>
    <n v="6878"/>
    <n v="3612.3229529999999"/>
    <n v="-0.47480038485024723"/>
    <n v="-3265.6770470000001"/>
    <n v="10664646.575302642"/>
    <e v="#N/A"/>
    <n v="2257"/>
    <n v="7000"/>
    <n v="4024.9999999999995"/>
    <n v="9975"/>
    <n v="0"/>
  </r>
  <r>
    <x v="2256"/>
    <n v="5"/>
    <n v="1"/>
    <n v="2"/>
    <s v="Caltran   "/>
    <x v="3"/>
    <x v="9"/>
    <x v="5"/>
    <x v="1"/>
    <n v="6933"/>
    <n v="2490.3083449999999"/>
    <n v="-0.64080364272320778"/>
    <n v="-4442.6916550000005"/>
    <n v="19737509.141406644"/>
    <e v="#N/A"/>
    <n v="2258"/>
    <n v="7000"/>
    <n v="4024.9999999999995"/>
    <n v="9975"/>
    <n v="0"/>
  </r>
  <r>
    <x v="2257"/>
    <n v="5"/>
    <n v="1"/>
    <n v="2"/>
    <s v="Caltran   "/>
    <x v="3"/>
    <x v="10"/>
    <x v="5"/>
    <x v="1"/>
    <n v="7031"/>
    <n v="15786.884598000001"/>
    <n v="1.2453256432939837"/>
    <n v="8755.8845980000006"/>
    <n v="76665515.093493626"/>
    <e v="#N/A"/>
    <n v="2259"/>
    <n v="7000"/>
    <n v="4024.9999999999995"/>
    <n v="9975"/>
    <n v="0"/>
  </r>
  <r>
    <x v="2258"/>
    <n v="5"/>
    <n v="1"/>
    <n v="2"/>
    <s v="Caltran   "/>
    <x v="3"/>
    <x v="10"/>
    <x v="5"/>
    <x v="1"/>
    <n v="7075"/>
    <n v="17757.770097000001"/>
    <n v="1.5099321691872793"/>
    <n v="10682.770097000001"/>
    <n v="114121576.9453574"/>
    <e v="#N/A"/>
    <n v="2260"/>
    <n v="7000"/>
    <n v="4024.9999999999995"/>
    <n v="9975"/>
    <n v="0"/>
  </r>
  <r>
    <x v="2259"/>
    <n v="5"/>
    <n v="1"/>
    <n v="2"/>
    <s v="Caltran   "/>
    <x v="3"/>
    <x v="9"/>
    <x v="1"/>
    <x v="1"/>
    <n v="7086"/>
    <n v="8915.251701000001"/>
    <n v="0.25815011303979696"/>
    <n v="1829.251701000001"/>
    <n v="3346161.7856113971"/>
    <e v="#VALUE!"/>
    <n v="2261"/>
    <n v="7000"/>
    <n v="4024.9999999999995"/>
    <n v="9975"/>
    <n v="1"/>
  </r>
  <r>
    <x v="2260"/>
    <n v="5"/>
    <n v="1"/>
    <n v="2"/>
    <s v="Caltran   "/>
    <x v="3"/>
    <x v="9"/>
    <x v="5"/>
    <x v="1"/>
    <n v="7149"/>
    <n v="8659.313431999999"/>
    <n v="0.21126219499230658"/>
    <n v="1510.313431999999"/>
    <n v="2281046.6628796156"/>
    <e v="#VALUE!"/>
    <n v="2262"/>
    <n v="7000"/>
    <n v="4024.9999999999995"/>
    <n v="9975"/>
    <n v="1"/>
  </r>
  <r>
    <x v="2261"/>
    <n v="5"/>
    <n v="1"/>
    <n v="2"/>
    <s v="Caltran   "/>
    <x v="3"/>
    <x v="9"/>
    <x v="1"/>
    <x v="1"/>
    <n v="7333"/>
    <n v="7164.3273979999994"/>
    <n v="-2.3001854902495622E-2"/>
    <n v="-168.67260200000055"/>
    <n v="28450.446665450589"/>
    <e v="#VALUE!"/>
    <n v="2263"/>
    <n v="7000"/>
    <n v="4024.9999999999995"/>
    <n v="9975"/>
    <n v="1"/>
  </r>
  <r>
    <x v="2262"/>
    <n v="5"/>
    <n v="1"/>
    <n v="2"/>
    <s v="Caltran   "/>
    <x v="3"/>
    <x v="9"/>
    <x v="5"/>
    <x v="1"/>
    <n v="7382"/>
    <n v="7877.2212839999993"/>
    <n v="6.7084974803576225E-2"/>
    <n v="495.22128399999929"/>
    <n v="245244.12012660794"/>
    <e v="#VALUE!"/>
    <n v="2264"/>
    <n v="7000"/>
    <n v="4024.9999999999995"/>
    <n v="9975"/>
    <n v="1"/>
  </r>
  <r>
    <x v="2263"/>
    <n v="5"/>
    <n v="1"/>
    <n v="1"/>
    <s v="Caltran   "/>
    <x v="3"/>
    <x v="9"/>
    <x v="1"/>
    <x v="1"/>
    <n v="7422"/>
    <n v="8942.1610040000014"/>
    <n v="0.20481824360010803"/>
    <n v="1520.1610040000014"/>
    <n v="2310889.4780822922"/>
    <e v="#VALUE!"/>
    <n v="2265"/>
    <n v="7000"/>
    <n v="4024.9999999999995"/>
    <n v="9975"/>
    <n v="1"/>
  </r>
  <r>
    <x v="2264"/>
    <n v="5"/>
    <n v="1"/>
    <n v="2"/>
    <s v="Caltran   "/>
    <x v="3"/>
    <x v="9"/>
    <x v="2"/>
    <x v="9"/>
    <n v="7500"/>
    <n v="7154.4345300000004"/>
    <n v="-4.6075395999999991E-2"/>
    <n v="-345.56546999999955"/>
    <n v="119415.49405632059"/>
    <e v="#VALUE!"/>
    <n v="2266"/>
    <n v="8000"/>
    <n v="4720.0000000000009"/>
    <n v="11280"/>
    <n v="1"/>
  </r>
  <r>
    <x v="2265"/>
    <n v="5"/>
    <n v="1"/>
    <n v="2"/>
    <s v="Caltran   "/>
    <x v="3"/>
    <x v="10"/>
    <x v="1"/>
    <x v="1"/>
    <n v="7519"/>
    <n v="11282.581436"/>
    <n v="0.50054281633195918"/>
    <n v="3763.5814360000004"/>
    <n v="14164545.225403825"/>
    <e v="#VALUE!"/>
    <n v="2267"/>
    <n v="8000"/>
    <n v="4720.0000000000009"/>
    <n v="11280"/>
    <n v="0"/>
  </r>
  <r>
    <x v="2266"/>
    <n v="5"/>
    <n v="1"/>
    <n v="2"/>
    <s v="Caltran   "/>
    <x v="3"/>
    <x v="9"/>
    <x v="5"/>
    <x v="1"/>
    <n v="7520"/>
    <n v="8122.0127149999998"/>
    <n v="8.0054882313829845E-2"/>
    <n v="602.01271499999984"/>
    <n v="362419.30902167101"/>
    <e v="#VALUE!"/>
    <n v="2268"/>
    <n v="8000"/>
    <n v="4720.0000000000009"/>
    <n v="11280"/>
    <n v="1"/>
  </r>
  <r>
    <x v="2267"/>
    <n v="5"/>
    <n v="1"/>
    <n v="2"/>
    <s v="Caltran   "/>
    <x v="3"/>
    <x v="9"/>
    <x v="5"/>
    <x v="1"/>
    <n v="7538"/>
    <n v="7692.9955640000007"/>
    <n v="2.056189493234295E-2"/>
    <n v="154.99556400000074"/>
    <n v="24023.624859678326"/>
    <e v="#VALUE!"/>
    <n v="2269"/>
    <n v="8000"/>
    <n v="4720.0000000000009"/>
    <n v="11280"/>
    <n v="1"/>
  </r>
  <r>
    <x v="2268"/>
    <n v="5"/>
    <n v="1"/>
    <n v="2"/>
    <s v="Caltran   "/>
    <x v="3"/>
    <x v="9"/>
    <x v="3"/>
    <x v="6"/>
    <n v="7600"/>
    <n v="7005.3090599999996"/>
    <n v="-7.8248807894736871E-2"/>
    <n v="-594.69094000000041"/>
    <n v="353657.31411808409"/>
    <e v="#VALUE!"/>
    <n v="2270"/>
    <n v="8000"/>
    <n v="4720.0000000000009"/>
    <n v="11280"/>
    <n v="1"/>
  </r>
  <r>
    <x v="2269"/>
    <n v="5"/>
    <n v="1"/>
    <n v="2"/>
    <s v="Caltran   "/>
    <x v="3"/>
    <x v="9"/>
    <x v="4"/>
    <x v="5"/>
    <n v="7700"/>
    <n v="3515.6911520000003"/>
    <n v="-0.54341673350649344"/>
    <n v="-4184.3088479999997"/>
    <n v="17508440.535451084"/>
    <e v="#VALUE!"/>
    <n v="2271"/>
    <n v="8000"/>
    <n v="4720.0000000000009"/>
    <n v="11280"/>
    <n v="0"/>
  </r>
  <r>
    <x v="2270"/>
    <n v="5"/>
    <n v="1"/>
    <n v="2"/>
    <s v="Caltran   "/>
    <x v="3"/>
    <x v="9"/>
    <x v="1"/>
    <x v="1"/>
    <n v="7868"/>
    <n v="8374.8576890000004"/>
    <n v="6.4420143492628368E-2"/>
    <n v="506.85768900000039"/>
    <n v="256904.71689842112"/>
    <e v="#VALUE!"/>
    <n v="2272"/>
    <n v="8000"/>
    <n v="4720.0000000000009"/>
    <n v="11280"/>
    <n v="1"/>
  </r>
  <r>
    <x v="2271"/>
    <n v="5"/>
    <n v="1"/>
    <n v="2"/>
    <s v="Caltran   "/>
    <x v="3"/>
    <x v="9"/>
    <x v="3"/>
    <x v="2"/>
    <n v="8000"/>
    <n v="5988.9614320000001"/>
    <n v="-0.251379821"/>
    <n v="-2011.0385679999999"/>
    <n v="4044276.1219834904"/>
    <e v="#VALUE!"/>
    <n v="2273"/>
    <n v="8000"/>
    <n v="4720.0000000000009"/>
    <n v="11280"/>
    <n v="1"/>
  </r>
  <r>
    <x v="2272"/>
    <n v="5"/>
    <n v="1"/>
    <n v="1"/>
    <s v="Caltran   "/>
    <x v="3"/>
    <x v="9"/>
    <x v="7"/>
    <x v="1"/>
    <n v="8098"/>
    <n v="4900.0380859999996"/>
    <n v="-0.39490762089404796"/>
    <n v="-3197.9619140000004"/>
    <n v="10226960.403394546"/>
    <e v="#VALUE!"/>
    <n v="2274"/>
    <n v="8000"/>
    <n v="4720.0000000000009"/>
    <n v="11280"/>
    <n v="1"/>
  </r>
  <r>
    <x v="2273"/>
    <n v="5"/>
    <n v="1"/>
    <n v="2"/>
    <s v="Caltran   "/>
    <x v="3"/>
    <x v="10"/>
    <x v="1"/>
    <x v="1"/>
    <n v="8185"/>
    <n v="15245.375106000001"/>
    <n v="0.86259927990226037"/>
    <n v="7060.3751060000013"/>
    <n v="49848896.637424529"/>
    <e v="#VALUE!"/>
    <n v="2275"/>
    <n v="8000"/>
    <n v="4720.0000000000009"/>
    <n v="11280"/>
    <n v="0"/>
  </r>
  <r>
    <x v="2274"/>
    <n v="5"/>
    <n v="1"/>
    <n v="2"/>
    <s v="Caltran   "/>
    <x v="3"/>
    <x v="10"/>
    <x v="1"/>
    <x v="1"/>
    <n v="8260"/>
    <n v="14453.55414"/>
    <n v="0.74982495641646496"/>
    <n v="6193.5541400000002"/>
    <n v="38360112.885111138"/>
    <e v="#VALUE!"/>
    <n v="2276"/>
    <n v="8000"/>
    <n v="4720.0000000000009"/>
    <n v="11280"/>
    <n v="0"/>
  </r>
  <r>
    <x v="2275"/>
    <n v="5"/>
    <n v="1"/>
    <n v="2"/>
    <s v="Caltran   "/>
    <x v="3"/>
    <x v="9"/>
    <x v="1"/>
    <x v="1"/>
    <n v="8359"/>
    <n v="6317.5912669999998"/>
    <n v="-0.24421686003110421"/>
    <n v="-2041.4087330000002"/>
    <n v="4167349.615168666"/>
    <e v="#VALUE!"/>
    <n v="2277"/>
    <n v="8000"/>
    <n v="4720.0000000000009"/>
    <n v="11280"/>
    <n v="1"/>
  </r>
  <r>
    <x v="2276"/>
    <n v="5"/>
    <n v="1"/>
    <n v="2"/>
    <s v="Caltran   "/>
    <x v="3"/>
    <x v="9"/>
    <x v="5"/>
    <x v="1"/>
    <n v="8464"/>
    <n v="1814.353396"/>
    <n v="-0.78563877646502833"/>
    <n v="-6649.6466039999996"/>
    <n v="44217799.958088726"/>
    <e v="#VALUE!"/>
    <n v="2278"/>
    <n v="8000"/>
    <n v="4720.0000000000009"/>
    <n v="11280"/>
    <n v="0"/>
  </r>
  <r>
    <x v="2277"/>
    <n v="5"/>
    <n v="1"/>
    <n v="2"/>
    <s v="Caltran   "/>
    <x v="3"/>
    <x v="10"/>
    <x v="1"/>
    <x v="1"/>
    <n v="8574"/>
    <n v="14872.076453"/>
    <n v="0.73455521961744807"/>
    <n v="6298.0764529999997"/>
    <n v="39665767.007833056"/>
    <e v="#VALUE!"/>
    <n v="2279"/>
    <n v="9000"/>
    <n v="5580"/>
    <n v="12419.999999999998"/>
    <n v="0"/>
  </r>
  <r>
    <x v="2278"/>
    <n v="5"/>
    <n v="1"/>
    <n v="2"/>
    <s v="Caltran   "/>
    <x v="3"/>
    <x v="9"/>
    <x v="0"/>
    <x v="7"/>
    <n v="8700"/>
    <n v="5893.4593850000001"/>
    <n v="-0.3225908752873563"/>
    <n v="-2806.5406149999999"/>
    <n v="7876670.2236445779"/>
    <e v="#VALUE!"/>
    <n v="2280"/>
    <n v="9000"/>
    <n v="5580"/>
    <n v="12419.999999999998"/>
    <n v="1"/>
  </r>
  <r>
    <x v="2279"/>
    <n v="5"/>
    <n v="1"/>
    <n v="2"/>
    <s v="Caltran   "/>
    <x v="3"/>
    <x v="9"/>
    <x v="1"/>
    <x v="1"/>
    <n v="8786"/>
    <n v="4465.1333599999998"/>
    <n v="-0.49178996585476897"/>
    <n v="-4320.8666400000002"/>
    <n v="18669888.520664893"/>
    <e v="#VALUE!"/>
    <n v="2281"/>
    <n v="9000"/>
    <n v="5580"/>
    <n v="12419.999999999998"/>
    <n v="0"/>
  </r>
  <r>
    <x v="2280"/>
    <n v="5"/>
    <n v="1"/>
    <n v="2"/>
    <s v="Caltran   "/>
    <x v="3"/>
    <x v="10"/>
    <x v="1"/>
    <x v="1"/>
    <n v="8889"/>
    <n v="10946.440689999999"/>
    <n v="0.23145918438519519"/>
    <n v="2057.4406899999994"/>
    <n v="4233062.1928676739"/>
    <e v="#VALUE!"/>
    <n v="2282"/>
    <n v="9000"/>
    <n v="5580"/>
    <n v="12419.999999999998"/>
    <n v="1"/>
  </r>
  <r>
    <x v="2281"/>
    <n v="5"/>
    <n v="1"/>
    <n v="2"/>
    <s v="Caltran   "/>
    <x v="3"/>
    <x v="9"/>
    <x v="2"/>
    <x v="1"/>
    <n v="8949"/>
    <n v="8393.3173399999996"/>
    <n v="-6.2094385964912346E-2"/>
    <n v="-555.6826600000004"/>
    <n v="308783.21862467605"/>
    <e v="#VALUE!"/>
    <n v="2283"/>
    <n v="9000"/>
    <n v="5580"/>
    <n v="12419.999999999998"/>
    <n v="1"/>
  </r>
  <r>
    <x v="2282"/>
    <n v="5"/>
    <n v="1"/>
    <n v="2"/>
    <s v="Caltran   "/>
    <x v="3"/>
    <x v="9"/>
    <x v="5"/>
    <x v="1"/>
    <n v="9133"/>
    <n v="6922.6074399999998"/>
    <n v="-0.24202261688382787"/>
    <n v="-2210.3925600000002"/>
    <n v="4885835.2693033544"/>
    <e v="#VALUE!"/>
    <n v="2284"/>
    <n v="9000"/>
    <n v="5580"/>
    <n v="12419.999999999998"/>
    <n v="1"/>
  </r>
  <r>
    <x v="2283"/>
    <n v="5"/>
    <n v="1"/>
    <n v="2"/>
    <s v="Caltran   "/>
    <x v="3"/>
    <x v="10"/>
    <x v="1"/>
    <x v="1"/>
    <n v="9343"/>
    <n v="11532.460328000001"/>
    <n v="0.23434232345071182"/>
    <n v="2189.460328000001"/>
    <n v="4793736.5278858719"/>
    <e v="#VALUE!"/>
    <n v="2285"/>
    <n v="9000"/>
    <n v="5580"/>
    <n v="12419.999999999998"/>
    <n v="1"/>
  </r>
  <r>
    <x v="2284"/>
    <n v="5"/>
    <n v="1"/>
    <n v="2"/>
    <s v="Caltran   "/>
    <x v="3"/>
    <x v="9"/>
    <x v="5"/>
    <x v="1"/>
    <n v="9420"/>
    <n v="8425.0438549999999"/>
    <n v="-0.10562167144373669"/>
    <n v="-994.95614500000011"/>
    <n v="989937.73047326121"/>
    <e v="#VALUE!"/>
    <n v="2286"/>
    <n v="9000"/>
    <n v="5580"/>
    <n v="12419.999999999998"/>
    <n v="1"/>
  </r>
  <r>
    <x v="2285"/>
    <n v="5"/>
    <n v="1"/>
    <n v="2"/>
    <s v="Caltran   "/>
    <x v="3"/>
    <x v="10"/>
    <x v="5"/>
    <x v="1"/>
    <n v="9912"/>
    <n v="10491.628185"/>
    <n v="5.8477419794188856E-2"/>
    <n v="579.62818499999958"/>
    <n v="335968.83284639375"/>
    <e v="#VALUE!"/>
    <n v="2287"/>
    <n v="10000"/>
    <n v="6410"/>
    <n v="13590"/>
    <n v="1"/>
  </r>
  <r>
    <x v="2286"/>
    <n v="5"/>
    <n v="1"/>
    <n v="2"/>
    <s v="Caltran   "/>
    <x v="3"/>
    <x v="10"/>
    <x v="5"/>
    <x v="1"/>
    <n v="10204"/>
    <n v="11575.507088"/>
    <n v="0.13440876989415917"/>
    <n v="1371.5070880000003"/>
    <n v="1881031.6924342406"/>
    <e v="#VALUE!"/>
    <n v="2288"/>
    <n v="10000"/>
    <n v="6410"/>
    <n v="13590"/>
    <n v="1"/>
  </r>
  <r>
    <x v="2287"/>
    <n v="5"/>
    <n v="1"/>
    <n v="2"/>
    <s v="Caltran   "/>
    <x v="3"/>
    <x v="9"/>
    <x v="5"/>
    <x v="1"/>
    <n v="10298"/>
    <n v="9214.1449090000006"/>
    <n v="-0.10524908632744212"/>
    <n v="-1083.8550909999994"/>
    <n v="1174741.8582866171"/>
    <e v="#VALUE!"/>
    <n v="2289"/>
    <n v="10000"/>
    <n v="6410"/>
    <n v="13590"/>
    <n v="1"/>
  </r>
  <r>
    <x v="2288"/>
    <n v="5"/>
    <n v="1"/>
    <n v="2"/>
    <s v="Caltran   "/>
    <x v="3"/>
    <x v="10"/>
    <x v="5"/>
    <x v="1"/>
    <n v="10469"/>
    <n v="16084.023979"/>
    <n v="0.53634769118349412"/>
    <n v="5615.0239789999996"/>
    <n v="31528494.284744989"/>
    <e v="#VALUE!"/>
    <n v="2290"/>
    <n v="10000"/>
    <n v="6410"/>
    <n v="13590"/>
    <n v="0"/>
  </r>
  <r>
    <x v="2289"/>
    <n v="5"/>
    <n v="1"/>
    <n v="2"/>
    <s v="Caltran   "/>
    <x v="3"/>
    <x v="9"/>
    <x v="5"/>
    <x v="1"/>
    <n v="10826"/>
    <n v="8029.569493"/>
    <n v="-0.25830690070201368"/>
    <n v="-2796.430507"/>
    <n v="7820023.5804802775"/>
    <e v="#VALUE!"/>
    <n v="2291"/>
    <n v="11000"/>
    <n v="7259.9999999999991"/>
    <n v="14740"/>
    <n v="1"/>
  </r>
  <r>
    <x v="2290"/>
    <n v="5"/>
    <n v="1"/>
    <n v="2"/>
    <s v="Caltran   "/>
    <x v="3"/>
    <x v="9"/>
    <x v="0"/>
    <x v="7"/>
    <n v="11000"/>
    <n v="8961.4396209999995"/>
    <n v="-0.18532367081818191"/>
    <n v="-2038.5603790000005"/>
    <n v="4155728.4188286257"/>
    <e v="#VALUE!"/>
    <n v="2292"/>
    <n v="11000"/>
    <n v="7259.9999999999991"/>
    <n v="14740"/>
    <n v="1"/>
  </r>
  <r>
    <x v="2291"/>
    <n v="5"/>
    <n v="1"/>
    <n v="2"/>
    <s v="Caltran   "/>
    <x v="3"/>
    <x v="9"/>
    <x v="1"/>
    <x v="15"/>
    <n v="11000"/>
    <n v="2621.6897669999998"/>
    <n v="-0.76166456663636362"/>
    <n v="-8378.3102330000002"/>
    <n v="70196082.360392511"/>
    <e v="#VALUE!"/>
    <n v="2293"/>
    <n v="11000"/>
    <n v="7259.9999999999991"/>
    <n v="14740"/>
    <n v="0"/>
  </r>
  <r>
    <x v="2292"/>
    <n v="5"/>
    <n v="1"/>
    <n v="2"/>
    <s v="Caltran   "/>
    <x v="3"/>
    <x v="9"/>
    <x v="0"/>
    <x v="6"/>
    <n v="11100"/>
    <n v="5802.744248"/>
    <n v="-0.4772302479279279"/>
    <n v="-5297.255752"/>
    <n v="28060918.502097085"/>
    <e v="#VALUE!"/>
    <n v="2294"/>
    <n v="11000"/>
    <n v="7259.9999999999991"/>
    <n v="14740"/>
    <n v="0"/>
  </r>
  <r>
    <x v="2293"/>
    <n v="5"/>
    <n v="1"/>
    <n v="2"/>
    <s v="Caltran   "/>
    <x v="3"/>
    <x v="9"/>
    <x v="0"/>
    <x v="7"/>
    <n v="11600"/>
    <n v="8737.9126899999992"/>
    <n v="-0.24673166465517249"/>
    <n v="-2862.0873100000008"/>
    <n v="8191543.7700630408"/>
    <e v="#VALUE!"/>
    <n v="2295"/>
    <n v="12000"/>
    <n v="8010"/>
    <n v="15990"/>
    <n v="1"/>
  </r>
  <r>
    <x v="2294"/>
    <n v="5"/>
    <n v="1"/>
    <n v="2"/>
    <s v="Caltran   "/>
    <x v="3"/>
    <x v="9"/>
    <x v="2"/>
    <x v="9"/>
    <n v="11600"/>
    <n v="7651.4824490000001"/>
    <n v="-0.34038944405172411"/>
    <n v="-3948.5175509999999"/>
    <n v="15590790.850555036"/>
    <e v="#VALUE!"/>
    <n v="2296"/>
    <n v="12000"/>
    <n v="8010"/>
    <n v="15990"/>
    <n v="0"/>
  </r>
  <r>
    <x v="2295"/>
    <n v="5"/>
    <n v="1"/>
    <n v="2"/>
    <s v="Caltran   "/>
    <x v="3"/>
    <x v="9"/>
    <x v="5"/>
    <x v="1"/>
    <n v="11608"/>
    <n v="6179.0860069999999"/>
    <n v="-0.46768728402825643"/>
    <n v="-5428.9139930000001"/>
    <n v="29473107.143391207"/>
    <e v="#VALUE!"/>
    <n v="2297"/>
    <n v="12000"/>
    <n v="8010"/>
    <n v="15990"/>
    <n v="0"/>
  </r>
  <r>
    <x v="2296"/>
    <n v="5"/>
    <n v="1"/>
    <n v="2"/>
    <s v="Caltran   "/>
    <x v="3"/>
    <x v="10"/>
    <x v="1"/>
    <x v="1"/>
    <n v="11628"/>
    <n v="12857.804917000001"/>
    <n v="0.10576237676298605"/>
    <n v="1229.8049170000013"/>
    <n v="1512420.1338773801"/>
    <e v="#VALUE!"/>
    <n v="2298"/>
    <n v="12000"/>
    <n v="8010"/>
    <n v="15990"/>
    <n v="1"/>
  </r>
  <r>
    <x v="2297"/>
    <n v="5"/>
    <n v="1"/>
    <n v="1"/>
    <s v="Caltran   "/>
    <x v="3"/>
    <x v="9"/>
    <x v="7"/>
    <x v="1"/>
    <n v="11703"/>
    <n v="6864.2254030000004"/>
    <n v="-0.4134644618473895"/>
    <n v="-4838.7745969999996"/>
    <n v="23413739.600572508"/>
    <e v="#VALUE!"/>
    <n v="2299"/>
    <n v="12000"/>
    <n v="8010"/>
    <n v="15990"/>
    <n v="0"/>
  </r>
  <r>
    <x v="2298"/>
    <n v="5"/>
    <n v="1"/>
    <n v="2"/>
    <s v="Caltran   "/>
    <x v="3"/>
    <x v="9"/>
    <x v="1"/>
    <x v="1"/>
    <n v="11743"/>
    <n v="7258.2888739999999"/>
    <n v="-0.3819050605467087"/>
    <n v="-4484.7111260000001"/>
    <n v="20112633.883668188"/>
    <e v="#VALUE!"/>
    <n v="2300"/>
    <n v="12000"/>
    <n v="8010"/>
    <n v="15990"/>
    <n v="0"/>
  </r>
  <r>
    <x v="2299"/>
    <n v="5"/>
    <n v="1"/>
    <n v="2"/>
    <s v="Caltran   "/>
    <x v="3"/>
    <x v="9"/>
    <x v="1"/>
    <x v="1"/>
    <n v="11978"/>
    <n v="8900.5904090000004"/>
    <n v="-0.2569218225914176"/>
    <n v="-3077.4095909999996"/>
    <n v="9470449.7907787859"/>
    <e v="#VALUE!"/>
    <n v="2301"/>
    <n v="12000"/>
    <n v="8010"/>
    <n v="15990"/>
    <n v="1"/>
  </r>
  <r>
    <x v="2300"/>
    <n v="5"/>
    <n v="1"/>
    <n v="2"/>
    <s v="Caltran   "/>
    <x v="3"/>
    <x v="10"/>
    <x v="1"/>
    <x v="1"/>
    <n v="12133"/>
    <n v="14332.628326999999"/>
    <n v="0.1812930295063051"/>
    <n v="2199.6283269999985"/>
    <n v="4838364.7769408124"/>
    <e v="#VALUE!"/>
    <n v="2302"/>
    <n v="12000"/>
    <n v="8010"/>
    <n v="15990"/>
    <n v="1"/>
  </r>
  <r>
    <x v="2301"/>
    <n v="5"/>
    <n v="1"/>
    <n v="2"/>
    <s v="Caltran   "/>
    <x v="3"/>
    <x v="9"/>
    <x v="1"/>
    <x v="1"/>
    <n v="12147"/>
    <n v="6302.6716029999998"/>
    <n v="-0.48113348127109579"/>
    <n v="-5844.3283970000002"/>
    <n v="34156174.411980592"/>
    <e v="#VALUE!"/>
    <n v="2303"/>
    <n v="12000"/>
    <n v="8010"/>
    <n v="15990"/>
    <n v="0"/>
  </r>
  <r>
    <x v="2302"/>
    <n v="5"/>
    <n v="1"/>
    <n v="2"/>
    <s v="Caltran   "/>
    <x v="3"/>
    <x v="9"/>
    <x v="0"/>
    <x v="6"/>
    <n v="12500"/>
    <n v="6775.3129609999996"/>
    <n v="-0.45797496312000008"/>
    <n v="-5724.6870390000004"/>
    <n v="32772041.69449459"/>
    <e v="#VALUE!"/>
    <n v="2304"/>
    <n v="13000"/>
    <n v="8775"/>
    <n v="17225"/>
    <n v="0"/>
  </r>
  <r>
    <x v="2303"/>
    <n v="5"/>
    <n v="1"/>
    <n v="1"/>
    <s v="Caltran   "/>
    <x v="3"/>
    <x v="9"/>
    <x v="1"/>
    <x v="1"/>
    <n v="12838"/>
    <n v="9095.2066649999997"/>
    <n v="-0.29154021927091445"/>
    <n v="-3742.7933350000003"/>
    <n v="14008501.948520424"/>
    <e v="#VALUE!"/>
    <n v="2305"/>
    <n v="13000"/>
    <n v="8775"/>
    <n v="17225"/>
    <n v="1"/>
  </r>
  <r>
    <x v="2304"/>
    <n v="5"/>
    <n v="1"/>
    <n v="2"/>
    <s v="Caltran   "/>
    <x v="3"/>
    <x v="9"/>
    <x v="3"/>
    <x v="6"/>
    <n v="12900"/>
    <n v="6861.2576050000007"/>
    <n v="-0.4681195655038759"/>
    <n v="-6038.7423949999993"/>
    <n v="36466409.713170327"/>
    <e v="#VALUE!"/>
    <n v="2306"/>
    <n v="13000"/>
    <n v="8775"/>
    <n v="17225"/>
    <n v="0"/>
  </r>
  <r>
    <x v="2305"/>
    <n v="5"/>
    <n v="1"/>
    <n v="2"/>
    <s v="Caltran   "/>
    <x v="3"/>
    <x v="10"/>
    <x v="5"/>
    <x v="1"/>
    <n v="13661"/>
    <n v="13340.984718"/>
    <n v="-2.3425465339287022E-2"/>
    <n v="-320.0152820000003"/>
    <n v="102409.78071353972"/>
    <e v="#VALUE!"/>
    <n v="2307"/>
    <n v="14000"/>
    <n v="9618"/>
    <n v="18382"/>
    <n v="1"/>
  </r>
  <r>
    <x v="2306"/>
    <n v="5"/>
    <n v="1"/>
    <n v="2"/>
    <s v="Caltran   "/>
    <x v="3"/>
    <x v="10"/>
    <x v="5"/>
    <x v="1"/>
    <n v="13953"/>
    <n v="17022.753292000001"/>
    <n v="0.22000668616068242"/>
    <n v="3069.7532920000012"/>
    <n v="9423385.2737448458"/>
    <e v="#VALUE!"/>
    <n v="2308"/>
    <n v="14000"/>
    <n v="9618"/>
    <n v="18382"/>
    <n v="1"/>
  </r>
  <r>
    <x v="2307"/>
    <n v="5"/>
    <n v="1"/>
    <n v="2"/>
    <s v="Caltran   "/>
    <x v="3"/>
    <x v="10"/>
    <x v="5"/>
    <x v="1"/>
    <n v="14158"/>
    <n v="19787.716332000004"/>
    <n v="0.39763500014126318"/>
    <n v="5629.7163320000036"/>
    <n v="31693705.978787575"/>
    <e v="#VALUE!"/>
    <n v="2309"/>
    <n v="14000"/>
    <n v="9618"/>
    <n v="18382"/>
    <n v="0"/>
  </r>
  <r>
    <x v="2308"/>
    <n v="5"/>
    <n v="1"/>
    <n v="2"/>
    <s v="Caltran   "/>
    <x v="3"/>
    <x v="9"/>
    <x v="4"/>
    <x v="5"/>
    <n v="15100"/>
    <n v="4617.1143920000004"/>
    <n v="-0.69423083496688731"/>
    <n v="-10482.885608000001"/>
    <n v="109890890.67041354"/>
    <e v="#VALUE!"/>
    <n v="2310"/>
    <n v="15000"/>
    <n v="10455.000000000002"/>
    <n v="19545"/>
    <n v="0"/>
  </r>
  <r>
    <x v="2309"/>
    <n v="5"/>
    <n v="1"/>
    <n v="2"/>
    <s v="Caltran   "/>
    <x v="3"/>
    <x v="10"/>
    <x v="1"/>
    <x v="1"/>
    <n v="16206"/>
    <n v="18084.225998000002"/>
    <n v="0.11589695162285585"/>
    <n v="1878.2259980000017"/>
    <n v="3527732.8995631025"/>
    <e v="#VALUE!"/>
    <n v="2311"/>
    <n v="16000"/>
    <n v="11296"/>
    <n v="20704"/>
    <n v="1"/>
  </r>
  <r>
    <x v="2310"/>
    <n v="5"/>
    <n v="1"/>
    <n v="2"/>
    <s v="Caltran   "/>
    <x v="3"/>
    <x v="6"/>
    <x v="1"/>
    <x v="1"/>
    <n v="18324"/>
    <n v="20361.404350999997"/>
    <n v="0.1111877510914645"/>
    <n v="2037.4043509999974"/>
    <n v="4151016.4894737205"/>
    <e v="#VALUE!"/>
    <n v="2312"/>
    <n v="18000"/>
    <n v="12852"/>
    <n v="23148"/>
    <n v="1"/>
  </r>
  <r>
    <x v="2311"/>
    <n v="5"/>
    <n v="1"/>
    <n v="2"/>
    <s v="Caltran   "/>
    <x v="3"/>
    <x v="6"/>
    <x v="1"/>
    <x v="1"/>
    <n v="21284"/>
    <n v="22119.704657000002"/>
    <n v="3.926445484871266E-2"/>
    <n v="835.70465700000204"/>
    <n v="698402.27373149106"/>
    <e v="#VALUE!"/>
    <n v="2313"/>
    <n v="21000"/>
    <n v="15330"/>
    <n v="26670"/>
    <n v="1"/>
  </r>
  <r>
    <x v="2312"/>
    <n v="5"/>
    <n v="1"/>
    <n v="2"/>
    <s v="Caltran   "/>
    <x v="3"/>
    <x v="5"/>
    <x v="1"/>
    <x v="1"/>
    <n v="37557"/>
    <n v="34042.628295999995"/>
    <n v="-9.3574345767766465E-2"/>
    <n v="-3514.3717040000047"/>
    <n v="12350808.473875897"/>
    <e v="#VALUE!"/>
    <n v="2314"/>
    <n v="38000"/>
    <n v="29488"/>
    <n v="46512"/>
    <n v="1"/>
  </r>
  <r>
    <x v="2313"/>
    <n v="6"/>
    <n v="1"/>
    <n v="2"/>
    <s v="Caltran   "/>
    <x v="3"/>
    <x v="9"/>
    <x v="3"/>
    <x v="6"/>
    <n v="400"/>
    <n v="225.56702799999999"/>
    <n v="-0.43608243000000002"/>
    <n v="-174.43297200000001"/>
    <n v="30426.861720752786"/>
    <e v="#VALUE!"/>
    <n v="2315"/>
    <n v="0"/>
    <n v="0"/>
    <n v="0"/>
    <n v="0"/>
  </r>
  <r>
    <x v="2314"/>
    <n v="6"/>
    <n v="1"/>
    <n v="2"/>
    <s v="Caltran   "/>
    <x v="3"/>
    <x v="9"/>
    <x v="3"/>
    <x v="6"/>
    <n v="800"/>
    <n v="535.63734799999997"/>
    <n v="-0.33045331500000008"/>
    <n v="-264.36265200000003"/>
    <n v="69887.611772473116"/>
    <e v="#VALUE!"/>
    <n v="2316"/>
    <n v="1000"/>
    <n v="370"/>
    <n v="1630"/>
    <n v="1"/>
  </r>
  <r>
    <x v="2315"/>
    <n v="6"/>
    <n v="1"/>
    <n v="2"/>
    <s v="Caltran   "/>
    <x v="3"/>
    <x v="9"/>
    <x v="6"/>
    <x v="6"/>
    <n v="800"/>
    <n v="784.20619799999997"/>
    <n v="-1.9742252500000057E-2"/>
    <n v="-15.793802000000028"/>
    <n v="249.44418161520488"/>
    <e v="#VALUE!"/>
    <n v="2317"/>
    <n v="1000"/>
    <n v="370"/>
    <n v="1630"/>
    <n v="1"/>
  </r>
  <r>
    <x v="2316"/>
    <n v="6"/>
    <n v="1"/>
    <n v="2"/>
    <s v="Caltran   "/>
    <x v="3"/>
    <x v="9"/>
    <x v="6"/>
    <x v="6"/>
    <n v="900"/>
    <n v="27.63898"/>
    <n v="-0.96929002222222227"/>
    <n v="-872.36102000000005"/>
    <n v="761013.74921544048"/>
    <e v="#VALUE!"/>
    <n v="2318"/>
    <n v="1000"/>
    <n v="370"/>
    <n v="1630"/>
    <n v="0"/>
  </r>
  <r>
    <x v="2317"/>
    <n v="6"/>
    <n v="1"/>
    <n v="2"/>
    <s v="Caltran   "/>
    <x v="3"/>
    <x v="9"/>
    <x v="0"/>
    <x v="6"/>
    <n v="1400"/>
    <n v="1557.2052900000001"/>
    <n v="0.11228949285714296"/>
    <n v="157.2052900000001"/>
    <n v="24713.503203984132"/>
    <e v="#VALUE!"/>
    <n v="2319"/>
    <n v="1000"/>
    <n v="370"/>
    <n v="1630"/>
    <n v="1"/>
  </r>
  <r>
    <x v="2318"/>
    <n v="6"/>
    <n v="1"/>
    <n v="2"/>
    <s v="Caltran   "/>
    <x v="3"/>
    <x v="9"/>
    <x v="0"/>
    <x v="6"/>
    <n v="1600"/>
    <n v="2605.4470709999996"/>
    <n v="0.6284044193749998"/>
    <n v="1005.4470709999996"/>
    <n v="1010923.8125824783"/>
    <e v="#VALUE!"/>
    <n v="2320"/>
    <n v="2000"/>
    <n v="794.99999999999989"/>
    <n v="3205"/>
    <n v="1"/>
  </r>
  <r>
    <x v="2319"/>
    <n v="6"/>
    <n v="1"/>
    <n v="2"/>
    <s v="Caltran   "/>
    <x v="3"/>
    <x v="9"/>
    <x v="0"/>
    <x v="6"/>
    <n v="1800"/>
    <n v="487.09925199999998"/>
    <n v="-0.72938930444444439"/>
    <n v="-1312.900748"/>
    <n v="1723708.3740989596"/>
    <e v="#VALUE!"/>
    <n v="2321"/>
    <n v="2000"/>
    <n v="794.99999999999989"/>
    <n v="3205"/>
    <n v="0"/>
  </r>
  <r>
    <x v="2320"/>
    <n v="6"/>
    <n v="1"/>
    <n v="2"/>
    <s v="Caltran   "/>
    <x v="3"/>
    <x v="9"/>
    <x v="6"/>
    <x v="6"/>
    <n v="2028"/>
    <n v="3852.3224519999999"/>
    <n v="0.89956728402366859"/>
    <n v="1824.3224519999999"/>
    <n v="3328152.4088712917"/>
    <e v="#VALUE!"/>
    <n v="2322"/>
    <n v="2000"/>
    <n v="794.99999999999989"/>
    <n v="3205"/>
    <n v="0"/>
  </r>
  <r>
    <x v="2321"/>
    <n v="6"/>
    <n v="1"/>
    <n v="2"/>
    <s v="Caltran   "/>
    <x v="3"/>
    <x v="9"/>
    <x v="0"/>
    <x v="6"/>
    <n v="2100"/>
    <n v="491.31797999999998"/>
    <n v="-0.76603905714285714"/>
    <n v="-1608.68202"/>
    <n v="2587857.8414712804"/>
    <e v="#VALUE!"/>
    <n v="2323"/>
    <n v="2000"/>
    <n v="794.99999999999989"/>
    <n v="3205"/>
    <n v="0"/>
  </r>
  <r>
    <x v="2322"/>
    <n v="6"/>
    <n v="1"/>
    <n v="2"/>
    <s v="Caltran   "/>
    <x v="3"/>
    <x v="9"/>
    <x v="6"/>
    <x v="6"/>
    <n v="2493"/>
    <n v="4379.6791869999997"/>
    <n v="0.75679068872843946"/>
    <n v="1886.6791869999997"/>
    <n v="3559558.3546589799"/>
    <e v="#VALUE!"/>
    <n v="2324"/>
    <n v="2000"/>
    <n v="794.99999999999989"/>
    <n v="3205"/>
    <n v="0"/>
  </r>
  <r>
    <x v="2323"/>
    <n v="6"/>
    <n v="1"/>
    <n v="2"/>
    <s v="Caltran   "/>
    <x v="3"/>
    <x v="9"/>
    <x v="0"/>
    <x v="6"/>
    <n v="2700"/>
    <n v="1114.696997"/>
    <n v="-0.5871492603703703"/>
    <n v="-1585.303003"/>
    <n v="2513185.6113208178"/>
    <e v="#VALUE!"/>
    <n v="2325"/>
    <n v="3000"/>
    <n v="1275.0000000000002"/>
    <n v="4725"/>
    <n v="0"/>
  </r>
  <r>
    <x v="2324"/>
    <n v="6"/>
    <n v="1"/>
    <n v="2"/>
    <s v="Caltran   "/>
    <x v="3"/>
    <x v="9"/>
    <x v="6"/>
    <x v="6"/>
    <n v="2710"/>
    <n v="2974.6093430000001"/>
    <n v="9.7641823985239906E-2"/>
    <n v="264.60934300000008"/>
    <n v="70018.104402891695"/>
    <e v="#VALUE!"/>
    <n v="2326"/>
    <n v="3000"/>
    <n v="1275.0000000000002"/>
    <n v="4725"/>
    <n v="1"/>
  </r>
  <r>
    <x v="2325"/>
    <n v="6"/>
    <n v="1"/>
    <n v="2"/>
    <s v="Caltran   "/>
    <x v="3"/>
    <x v="9"/>
    <x v="5"/>
    <x v="6"/>
    <n v="3200"/>
    <n v="2959.9458420000001"/>
    <n v="-7.501692437499996E-2"/>
    <n v="-240.05415799999992"/>
    <n v="57625.998773088926"/>
    <e v="#VALUE!"/>
    <n v="2327"/>
    <n v="3000"/>
    <n v="1275.0000000000002"/>
    <n v="4725"/>
    <n v="1"/>
  </r>
  <r>
    <x v="2326"/>
    <n v="6"/>
    <n v="1"/>
    <n v="2"/>
    <s v="Caltran   "/>
    <x v="3"/>
    <x v="9"/>
    <x v="3"/>
    <x v="3"/>
    <n v="3400"/>
    <n v="2636.0865029999995"/>
    <n v="-0.22468044029411782"/>
    <n v="-763.91349700000046"/>
    <n v="583563.83089876967"/>
    <e v="#VALUE!"/>
    <n v="2328"/>
    <n v="3000"/>
    <n v="1275.0000000000002"/>
    <n v="4725"/>
    <n v="1"/>
  </r>
  <r>
    <x v="2327"/>
    <n v="6"/>
    <n v="1"/>
    <n v="2"/>
    <s v="Caltran   "/>
    <x v="3"/>
    <x v="9"/>
    <x v="6"/>
    <x v="6"/>
    <n v="4076"/>
    <n v="5708.9613850000005"/>
    <n v="0.40062840652600595"/>
    <n v="1632.9613850000005"/>
    <n v="2666562.8849011199"/>
    <e v="#VALUE!"/>
    <n v="2329"/>
    <n v="4000"/>
    <n v="1920"/>
    <n v="6080"/>
    <n v="1"/>
  </r>
  <r>
    <x v="2328"/>
    <n v="6"/>
    <n v="1"/>
    <n v="2"/>
    <s v="Caltran   "/>
    <x v="3"/>
    <x v="9"/>
    <x v="3"/>
    <x v="6"/>
    <n v="4500"/>
    <n v="1569.824754"/>
    <n v="-0.65115005466666664"/>
    <n v="-2930.1752459999998"/>
    <n v="8585926.9722711593"/>
    <e v="#VALUE!"/>
    <n v="2330"/>
    <n v="5000"/>
    <n v="2625"/>
    <n v="7375"/>
    <n v="0"/>
  </r>
  <r>
    <x v="2329"/>
    <n v="6"/>
    <n v="1"/>
    <n v="2"/>
    <s v="Caltran   "/>
    <x v="3"/>
    <x v="9"/>
    <x v="6"/>
    <x v="6"/>
    <n v="4938"/>
    <n v="2163.9392339999999"/>
    <n v="-0.56177820291616043"/>
    <n v="-2774.0607660000001"/>
    <n v="7695413.1334605068"/>
    <e v="#VALUE!"/>
    <n v="2331"/>
    <n v="5000"/>
    <n v="2625"/>
    <n v="7375"/>
    <n v="0"/>
  </r>
  <r>
    <x v="2330"/>
    <n v="6"/>
    <n v="1"/>
    <n v="2"/>
    <s v="Caltran   "/>
    <x v="3"/>
    <x v="9"/>
    <x v="6"/>
    <x v="6"/>
    <n v="5543"/>
    <n v="8066.9888929999997"/>
    <n v="0.45534708515244438"/>
    <n v="2523.9888929999997"/>
    <n v="6370519.9319873638"/>
    <e v="#VALUE!"/>
    <n v="2332"/>
    <n v="6000"/>
    <n v="3360.0000000000005"/>
    <n v="8640"/>
    <n v="1"/>
  </r>
  <r>
    <x v="2331"/>
    <n v="6"/>
    <n v="1"/>
    <n v="2"/>
    <s v="Caltran   "/>
    <x v="3"/>
    <x v="9"/>
    <x v="0"/>
    <x v="6"/>
    <n v="5600"/>
    <n v="3908.3199960000002"/>
    <n v="-0.30208571499999992"/>
    <n v="-1691.6800039999998"/>
    <n v="2861781.2359334393"/>
    <e v="#VALUE!"/>
    <n v="2333"/>
    <n v="6000"/>
    <n v="3360.0000000000005"/>
    <n v="8640"/>
    <n v="1"/>
  </r>
  <r>
    <x v="2332"/>
    <n v="6"/>
    <n v="1"/>
    <n v="2"/>
    <s v="Caltran   "/>
    <x v="3"/>
    <x v="10"/>
    <x v="0"/>
    <x v="6"/>
    <n v="6300"/>
    <n v="10788.871370999999"/>
    <n v="0.71251926523809517"/>
    <n v="4488.8713709999993"/>
    <n v="20149966.185383413"/>
    <e v="#VALUE!"/>
    <n v="2334"/>
    <n v="6000"/>
    <n v="3360.0000000000005"/>
    <n v="8640"/>
    <n v="0"/>
  </r>
  <r>
    <x v="2333"/>
    <n v="6"/>
    <n v="1"/>
    <n v="2"/>
    <s v="Caltran   "/>
    <x v="3"/>
    <x v="9"/>
    <x v="3"/>
    <x v="6"/>
    <n v="6400"/>
    <n v="2817.9409849999997"/>
    <n v="-0.55969672109375002"/>
    <n v="-3582.0590150000003"/>
    <n v="12831146.786942773"/>
    <e v="#VALUE!"/>
    <n v="2335"/>
    <n v="6000"/>
    <n v="3360.0000000000005"/>
    <n v="8640"/>
    <n v="0"/>
  </r>
  <r>
    <x v="2334"/>
    <n v="6"/>
    <n v="1"/>
    <n v="2"/>
    <s v="Caltran   "/>
    <x v="3"/>
    <x v="9"/>
    <x v="0"/>
    <x v="6"/>
    <n v="7200"/>
    <n v="2574.2567530000001"/>
    <n v="-0.64246433986111118"/>
    <n v="-4625.7432470000003"/>
    <n v="21397500.587166104"/>
    <e v="#VALUE!"/>
    <n v="2336"/>
    <n v="7000"/>
    <n v="4024.9999999999995"/>
    <n v="9975"/>
    <n v="0"/>
  </r>
  <r>
    <x v="2335"/>
    <n v="7"/>
    <n v="1"/>
    <n v="2"/>
    <s v="Caltran   "/>
    <x v="3"/>
    <x v="9"/>
    <x v="4"/>
    <x v="5"/>
    <n v="700"/>
    <n v="607.612482"/>
    <n v="-0.13198216857142853"/>
    <n v="-92.387518"/>
    <n v="8535.4534822003243"/>
    <e v="#VALUE!"/>
    <n v="2337"/>
    <n v="1000"/>
    <n v="370"/>
    <n v="1630"/>
    <n v="1"/>
  </r>
  <r>
    <x v="2336"/>
    <n v="7"/>
    <n v="1"/>
    <n v="2"/>
    <s v="Caltran   "/>
    <x v="3"/>
    <x v="9"/>
    <x v="5"/>
    <x v="1"/>
    <n v="1034"/>
    <n v="6827.9639659999993"/>
    <n v="5.6034467756286261"/>
    <n v="5793.9639659999993"/>
    <n v="33570018.439306438"/>
    <e v="#VALUE!"/>
    <n v="2338"/>
    <n v="1000"/>
    <n v="370"/>
    <n v="1630"/>
    <n v="0"/>
  </r>
  <r>
    <x v="2337"/>
    <n v="7"/>
    <n v="1"/>
    <n v="2"/>
    <s v="Caltran   "/>
    <x v="3"/>
    <x v="9"/>
    <x v="3"/>
    <x v="6"/>
    <n v="1100"/>
    <n v="2206.4308970000002"/>
    <n v="1.0058462700000002"/>
    <n v="1106.4308970000002"/>
    <n v="1224189.3298362251"/>
    <e v="#VALUE!"/>
    <n v="2339"/>
    <n v="1000"/>
    <n v="370"/>
    <n v="1630"/>
    <n v="0"/>
  </r>
  <r>
    <x v="2338"/>
    <n v="7"/>
    <n v="1"/>
    <n v="2"/>
    <s v="Caltran   "/>
    <x v="3"/>
    <x v="9"/>
    <x v="0"/>
    <x v="11"/>
    <n v="1400"/>
    <n v="346.48180699999995"/>
    <n v="-0.75251299500000002"/>
    <n v="-1053.5181930000001"/>
    <n v="1109900.5829819855"/>
    <e v="#VALUE!"/>
    <n v="2340"/>
    <n v="1000"/>
    <n v="370"/>
    <n v="1630"/>
    <n v="0"/>
  </r>
  <r>
    <x v="2339"/>
    <n v="7"/>
    <n v="1"/>
    <n v="2"/>
    <s v="Caltran   "/>
    <x v="3"/>
    <x v="9"/>
    <x v="0"/>
    <x v="6"/>
    <n v="1600"/>
    <n v="2419.2240529999999"/>
    <n v="0.51201503312499996"/>
    <n v="819.22405299999991"/>
    <n v="671128.04901374667"/>
    <e v="#VALUE!"/>
    <n v="2341"/>
    <n v="2000"/>
    <n v="794.99999999999989"/>
    <n v="3205"/>
    <n v="1"/>
  </r>
  <r>
    <x v="2340"/>
    <n v="7"/>
    <n v="1"/>
    <n v="2"/>
    <s v="Caltran   "/>
    <x v="3"/>
    <x v="9"/>
    <x v="6"/>
    <x v="6"/>
    <n v="1800"/>
    <n v="2178.1912259999999"/>
    <n v="0.21010623666666661"/>
    <n v="378.19122599999992"/>
    <n v="143028.603423383"/>
    <e v="#VALUE!"/>
    <n v="2342"/>
    <n v="2000"/>
    <n v="794.99999999999989"/>
    <n v="3205"/>
    <n v="1"/>
  </r>
  <r>
    <x v="2341"/>
    <n v="7"/>
    <n v="1"/>
    <n v="2"/>
    <s v="Caltran   "/>
    <x v="3"/>
    <x v="9"/>
    <x v="0"/>
    <x v="6"/>
    <n v="2200"/>
    <n v="188.5881"/>
    <n v="-0.91427813636363631"/>
    <n v="-2011.4119000000001"/>
    <n v="4045777.8314616103"/>
    <e v="#VALUE!"/>
    <n v="2343"/>
    <n v="2000"/>
    <n v="794.99999999999989"/>
    <n v="3205"/>
    <n v="0"/>
  </r>
  <r>
    <x v="2342"/>
    <n v="7"/>
    <n v="1"/>
    <n v="2"/>
    <s v="Caltran   "/>
    <x v="3"/>
    <x v="9"/>
    <x v="0"/>
    <x v="6"/>
    <n v="2600"/>
    <n v="1553.8534540000001"/>
    <n v="-0.40236405615384618"/>
    <n v="-1046.1465459999999"/>
    <n v="1094422.5957077299"/>
    <e v="#VALUE!"/>
    <n v="2344"/>
    <n v="3000"/>
    <n v="1275.0000000000002"/>
    <n v="4725"/>
    <n v="1"/>
  </r>
  <r>
    <x v="2343"/>
    <n v="7"/>
    <n v="1"/>
    <n v="2"/>
    <s v="Caltran   "/>
    <x v="3"/>
    <x v="9"/>
    <x v="5"/>
    <x v="1"/>
    <n v="2648"/>
    <n v="1536.214827"/>
    <n v="-0.41985844901812686"/>
    <n v="-1111.785173"/>
    <n v="1236066.27090264"/>
    <e v="#VALUE!"/>
    <n v="2345"/>
    <n v="3000"/>
    <n v="1275.0000000000002"/>
    <n v="4725"/>
    <n v="1"/>
  </r>
  <r>
    <x v="2344"/>
    <n v="7"/>
    <n v="1"/>
    <n v="2"/>
    <s v="Caltran   "/>
    <x v="3"/>
    <x v="10"/>
    <x v="2"/>
    <x v="9"/>
    <n v="2800"/>
    <n v="12704.079071"/>
    <n v="3.5371710967857144"/>
    <n v="9904.0790710000001"/>
    <n v="98090782.244620219"/>
    <e v="#VALUE!"/>
    <n v="2346"/>
    <n v="3000"/>
    <n v="1275.0000000000002"/>
    <n v="4725"/>
    <n v="0"/>
  </r>
  <r>
    <x v="2345"/>
    <n v="7"/>
    <n v="1"/>
    <n v="2"/>
    <s v="Caltran   "/>
    <x v="3"/>
    <x v="9"/>
    <x v="5"/>
    <x v="1"/>
    <n v="2874"/>
    <n v="920.14795300000014"/>
    <n v="-0.67983717710507996"/>
    <n v="-1953.8520469999999"/>
    <n v="3817537.8215660895"/>
    <e v="#VALUE!"/>
    <n v="2347"/>
    <n v="3000"/>
    <n v="1275.0000000000002"/>
    <n v="4725"/>
    <n v="0"/>
  </r>
  <r>
    <x v="2346"/>
    <n v="7"/>
    <n v="1"/>
    <n v="2"/>
    <s v="Caltran   "/>
    <x v="3"/>
    <x v="9"/>
    <x v="4"/>
    <x v="5"/>
    <n v="3000"/>
    <n v="2373.2633299999998"/>
    <n v="-0.20891222333333337"/>
    <n v="-626.73667000000023"/>
    <n v="392798.8535226892"/>
    <e v="#VALUE!"/>
    <n v="2348"/>
    <n v="3000"/>
    <n v="1275.0000000000002"/>
    <n v="4725"/>
    <n v="1"/>
  </r>
  <r>
    <x v="2347"/>
    <n v="7"/>
    <n v="1"/>
    <n v="2"/>
    <s v="Caltran   "/>
    <x v="3"/>
    <x v="9"/>
    <x v="1"/>
    <x v="1"/>
    <n v="3047"/>
    <n v="1694.7526200000002"/>
    <n v="-0.44379631768953065"/>
    <n v="-1352.2473799999998"/>
    <n v="1828572.9767168639"/>
    <e v="#VALUE!"/>
    <n v="2349"/>
    <n v="3000"/>
    <n v="1275.0000000000002"/>
    <n v="4725"/>
    <n v="1"/>
  </r>
  <r>
    <x v="2348"/>
    <n v="7"/>
    <n v="1"/>
    <n v="2"/>
    <s v="Caltran   "/>
    <x v="3"/>
    <x v="9"/>
    <x v="0"/>
    <x v="6"/>
    <n v="3100"/>
    <n v="2043.2446089999996"/>
    <n v="-0.34088883580645168"/>
    <n v="-1056.7553910000004"/>
    <n v="1116731.9564075638"/>
    <e v="#VALUE!"/>
    <n v="2350"/>
    <n v="3000"/>
    <n v="1275.0000000000002"/>
    <n v="4725"/>
    <n v="1"/>
  </r>
  <r>
    <x v="2349"/>
    <n v="7"/>
    <n v="1"/>
    <n v="2"/>
    <s v="Caltran   "/>
    <x v="3"/>
    <x v="10"/>
    <x v="5"/>
    <x v="1"/>
    <n v="3240"/>
    <n v="13351.651878000001"/>
    <n v="3.1208802092592594"/>
    <n v="10111.651878000001"/>
    <n v="102245503.70186093"/>
    <e v="#VALUE!"/>
    <n v="2351"/>
    <n v="3000"/>
    <n v="1275.0000000000002"/>
    <n v="4725"/>
    <n v="0"/>
  </r>
  <r>
    <x v="2350"/>
    <n v="7"/>
    <n v="1"/>
    <n v="2"/>
    <s v="Caltran   "/>
    <x v="3"/>
    <x v="9"/>
    <x v="5"/>
    <x v="1"/>
    <n v="3676"/>
    <n v="2784.2241869999998"/>
    <n v="-0.24259407317736681"/>
    <n v="-891.7758130000002"/>
    <n v="795264.10065181134"/>
    <e v="#VALUE!"/>
    <n v="2352"/>
    <n v="4000"/>
    <n v="1920"/>
    <n v="6080"/>
    <n v="1"/>
  </r>
  <r>
    <x v="2351"/>
    <n v="7"/>
    <n v="1"/>
    <n v="2"/>
    <s v="Caltran   "/>
    <x v="3"/>
    <x v="9"/>
    <x v="5"/>
    <x v="1"/>
    <n v="3950"/>
    <n v="4201.9788589999998"/>
    <n v="6.3792116202531668E-2"/>
    <n v="251.97885899999983"/>
    <n v="63493.345382941792"/>
    <e v="#VALUE!"/>
    <n v="2353"/>
    <n v="4000"/>
    <n v="1920"/>
    <n v="6080"/>
    <n v="1"/>
  </r>
  <r>
    <x v="2352"/>
    <n v="7"/>
    <n v="1"/>
    <n v="2"/>
    <s v="Caltran   "/>
    <x v="3"/>
    <x v="9"/>
    <x v="5"/>
    <x v="1"/>
    <n v="3997"/>
    <n v="7215.6411690000004"/>
    <n v="0.80526424043032296"/>
    <n v="3218.6411690000004"/>
    <n v="10359650.97478169"/>
    <e v="#VALUE!"/>
    <n v="2354"/>
    <n v="4000"/>
    <n v="1920"/>
    <n v="6080"/>
    <n v="0"/>
  </r>
  <r>
    <x v="2353"/>
    <n v="7"/>
    <n v="1"/>
    <n v="2"/>
    <s v="Caltran   "/>
    <x v="3"/>
    <x v="9"/>
    <x v="5"/>
    <x v="1"/>
    <n v="4112"/>
    <n v="6815.0314330000001"/>
    <n v="0.65735200218871603"/>
    <n v="2703.0314330000001"/>
    <n v="7306378.9277860336"/>
    <e v="#VALUE!"/>
    <n v="2355"/>
    <n v="4000"/>
    <n v="1920"/>
    <n v="6080"/>
    <n v="0"/>
  </r>
  <r>
    <x v="2354"/>
    <n v="7"/>
    <n v="1"/>
    <n v="2"/>
    <s v="Caltran   "/>
    <x v="3"/>
    <x v="9"/>
    <x v="0"/>
    <x v="6"/>
    <n v="4200"/>
    <n v="2038.2275900000002"/>
    <n v="-0.5147077166666667"/>
    <n v="-2161.7724099999996"/>
    <n v="4673259.9526372058"/>
    <e v="#VALUE!"/>
    <n v="2356"/>
    <n v="4000"/>
    <n v="1920"/>
    <n v="6080"/>
    <n v="1"/>
  </r>
  <r>
    <x v="2355"/>
    <n v="7"/>
    <n v="1"/>
    <n v="2"/>
    <s v="Caltran   "/>
    <x v="3"/>
    <x v="9"/>
    <x v="4"/>
    <x v="14"/>
    <n v="4400"/>
    <n v="2499.5170420000004"/>
    <n v="-0.43192794499999987"/>
    <n v="-1900.4829579999996"/>
    <n v="3611835.4736484285"/>
    <e v="#VALUE!"/>
    <n v="2357"/>
    <n v="4000"/>
    <n v="1920"/>
    <n v="6080"/>
    <n v="1"/>
  </r>
  <r>
    <x v="2356"/>
    <n v="7"/>
    <n v="1"/>
    <n v="2"/>
    <s v="Caltran   "/>
    <x v="3"/>
    <x v="9"/>
    <x v="0"/>
    <x v="10"/>
    <n v="4400"/>
    <n v="5360.6714840000004"/>
    <n v="0.21833442818181825"/>
    <n v="960.67148400000042"/>
    <n v="922889.70017076307"/>
    <e v="#VALUE!"/>
    <n v="2358"/>
    <n v="4000"/>
    <n v="1920"/>
    <n v="6080"/>
    <n v="1"/>
  </r>
  <r>
    <x v="2357"/>
    <n v="7"/>
    <n v="1"/>
    <n v="2"/>
    <s v="Caltran   "/>
    <x v="3"/>
    <x v="9"/>
    <x v="1"/>
    <x v="8"/>
    <n v="4439"/>
    <n v="4381.1626580000002"/>
    <n v="-1.3029362919576459E-2"/>
    <n v="-57.837341999999808"/>
    <n v="3345.1581296249419"/>
    <e v="#VALUE!"/>
    <n v="2359"/>
    <n v="4000"/>
    <n v="1920"/>
    <n v="6080"/>
    <n v="1"/>
  </r>
  <r>
    <x v="2358"/>
    <n v="7"/>
    <n v="1"/>
    <n v="2"/>
    <s v="Caltran   "/>
    <x v="3"/>
    <x v="9"/>
    <x v="5"/>
    <x v="1"/>
    <n v="4641"/>
    <n v="8884.5191200000008"/>
    <n v="0.91435447532859326"/>
    <n v="4243.5191200000008"/>
    <n v="18007454.521805581"/>
    <e v="#VALUE!"/>
    <n v="2360"/>
    <n v="5000"/>
    <n v="2625"/>
    <n v="7375"/>
    <n v="0"/>
  </r>
  <r>
    <x v="2359"/>
    <n v="7"/>
    <n v="1"/>
    <n v="2"/>
    <s v="Caltran   "/>
    <x v="3"/>
    <x v="9"/>
    <x v="5"/>
    <x v="1"/>
    <n v="4767"/>
    <n v="4021.5818100000001"/>
    <n v="-0.15637050346129644"/>
    <n v="-745.41818999999987"/>
    <n v="555648.27798287594"/>
    <e v="#VALUE!"/>
    <n v="2361"/>
    <n v="5000"/>
    <n v="2625"/>
    <n v="7375"/>
    <n v="1"/>
  </r>
  <r>
    <x v="2360"/>
    <n v="7"/>
    <n v="1"/>
    <n v="2"/>
    <s v="Caltran   "/>
    <x v="3"/>
    <x v="9"/>
    <x v="2"/>
    <x v="9"/>
    <n v="4800"/>
    <n v="4837.3182529999995"/>
    <n v="7.774636041666616E-3"/>
    <n v="37.318252999999459"/>
    <n v="1392.6520069719686"/>
    <e v="#VALUE!"/>
    <n v="2362"/>
    <n v="5000"/>
    <n v="2625"/>
    <n v="7375"/>
    <n v="1"/>
  </r>
  <r>
    <x v="2361"/>
    <n v="7"/>
    <n v="1"/>
    <n v="2"/>
    <s v="Caltran   "/>
    <x v="3"/>
    <x v="9"/>
    <x v="1"/>
    <x v="1"/>
    <n v="5164"/>
    <n v="2553.6941139999999"/>
    <n v="-0.50548138768396589"/>
    <n v="-2610.3058860000001"/>
    <n v="6813696.8184862453"/>
    <e v="#VALUE!"/>
    <n v="2363"/>
    <n v="5000"/>
    <n v="2625"/>
    <n v="7375"/>
    <n v="0"/>
  </r>
  <r>
    <x v="2362"/>
    <n v="7"/>
    <n v="1"/>
    <n v="2"/>
    <s v="Caltran   "/>
    <x v="3"/>
    <x v="9"/>
    <x v="0"/>
    <x v="6"/>
    <n v="5600"/>
    <n v="1556.225594"/>
    <n v="-0.72210257249999998"/>
    <n v="-4043.774406"/>
    <n v="16352111.446620652"/>
    <e v="#VALUE!"/>
    <n v="2364"/>
    <n v="6000"/>
    <n v="3360.0000000000005"/>
    <n v="8640"/>
    <n v="0"/>
  </r>
  <r>
    <x v="2363"/>
    <n v="7"/>
    <n v="1"/>
    <n v="2"/>
    <s v="Caltran   "/>
    <x v="3"/>
    <x v="9"/>
    <x v="1"/>
    <x v="1"/>
    <n v="5824"/>
    <n v="1029.0907099999999"/>
    <n v="-0.8233017324862637"/>
    <n v="-4794.9092899999996"/>
    <n v="22991155.099328302"/>
    <e v="#VALUE!"/>
    <n v="2365"/>
    <n v="6000"/>
    <n v="3360.0000000000005"/>
    <n v="8640"/>
    <n v="0"/>
  </r>
  <r>
    <x v="2364"/>
    <n v="7"/>
    <n v="1"/>
    <n v="2"/>
    <s v="Caltran   "/>
    <x v="3"/>
    <x v="9"/>
    <x v="5"/>
    <x v="17"/>
    <n v="6000"/>
    <n v="2129.5307359999997"/>
    <n v="-0.64507821066666671"/>
    <n v="-3870.4692640000003"/>
    <n v="14980532.323568704"/>
    <e v="#VALUE!"/>
    <n v="2366"/>
    <n v="6000"/>
    <n v="3360.0000000000005"/>
    <n v="8640"/>
    <n v="0"/>
  </r>
  <r>
    <x v="2365"/>
    <n v="7"/>
    <n v="1"/>
    <n v="1"/>
    <s v="Caltran   "/>
    <x v="3"/>
    <x v="9"/>
    <x v="5"/>
    <x v="1"/>
    <n v="6066"/>
    <n v="5996.0872649999992"/>
    <n v="-1.1525343719090086E-2"/>
    <n v="-69.912735000000794"/>
    <n v="4887.7905151803361"/>
    <e v="#VALUE!"/>
    <n v="2367"/>
    <n v="6000"/>
    <n v="3360.0000000000005"/>
    <n v="8640"/>
    <n v="1"/>
  </r>
  <r>
    <x v="2366"/>
    <n v="7"/>
    <n v="1"/>
    <n v="2"/>
    <s v="Caltran   "/>
    <x v="3"/>
    <x v="9"/>
    <x v="2"/>
    <x v="9"/>
    <n v="6200"/>
    <n v="2218.5713599999999"/>
    <n v="-0.64216590967741938"/>
    <n v="-3981.4286400000001"/>
    <n v="15851774.015412251"/>
    <e v="#VALUE!"/>
    <n v="2368"/>
    <n v="6000"/>
    <n v="3360.0000000000005"/>
    <n v="8640"/>
    <n v="0"/>
  </r>
  <r>
    <x v="2367"/>
    <n v="7"/>
    <n v="1"/>
    <n v="2"/>
    <s v="Caltran   "/>
    <x v="3"/>
    <x v="9"/>
    <x v="5"/>
    <x v="1"/>
    <n v="6275"/>
    <n v="4805.8404569999993"/>
    <n v="-0.23412901083665349"/>
    <n v="-1469.1595430000007"/>
    <n v="2158429.7627879707"/>
    <e v="#VALUE!"/>
    <n v="2369"/>
    <n v="6000"/>
    <n v="3360.0000000000005"/>
    <n v="8640"/>
    <n v="1"/>
  </r>
  <r>
    <x v="2368"/>
    <n v="7"/>
    <n v="1"/>
    <n v="2"/>
    <s v="Caltran   "/>
    <x v="3"/>
    <x v="9"/>
    <x v="4"/>
    <x v="14"/>
    <n v="6800"/>
    <n v="5251.1243299999996"/>
    <n v="-0.22777583382352951"/>
    <n v="-1548.8756700000004"/>
    <n v="2399015.8411179502"/>
    <e v="#VALUE!"/>
    <n v="2370"/>
    <n v="7000"/>
    <n v="4024.9999999999995"/>
    <n v="9975"/>
    <n v="1"/>
  </r>
  <r>
    <x v="2369"/>
    <n v="7"/>
    <n v="1"/>
    <n v="2"/>
    <s v="Caltran   "/>
    <x v="3"/>
    <x v="9"/>
    <x v="4"/>
    <x v="6"/>
    <n v="6900"/>
    <n v="4965.8895949999996"/>
    <n v="-0.28030585579710154"/>
    <n v="-1934.1104050000004"/>
    <n v="3740783.0587292654"/>
    <e v="#VALUE!"/>
    <n v="2371"/>
    <n v="7000"/>
    <n v="4024.9999999999995"/>
    <n v="9975"/>
    <n v="1"/>
  </r>
  <r>
    <x v="2370"/>
    <n v="7"/>
    <n v="1"/>
    <n v="2"/>
    <s v="Caltran   "/>
    <x v="3"/>
    <x v="9"/>
    <x v="1"/>
    <x v="1"/>
    <n v="7504"/>
    <n v="8289.1366800000014"/>
    <n v="0.10462908848614094"/>
    <n v="785.13668000000143"/>
    <n v="616439.60628142464"/>
    <e v="#VALUE!"/>
    <n v="2372"/>
    <n v="8000"/>
    <n v="4720.0000000000009"/>
    <n v="11280"/>
    <n v="1"/>
  </r>
  <r>
    <x v="2371"/>
    <n v="7"/>
    <n v="1"/>
    <n v="2"/>
    <s v="Caltran   "/>
    <x v="3"/>
    <x v="9"/>
    <x v="5"/>
    <x v="1"/>
    <n v="8145"/>
    <n v="7155.7892039999997"/>
    <n v="-0.12145006703499084"/>
    <n v="-989.2107960000003"/>
    <n v="978537.9989229542"/>
    <e v="#VALUE!"/>
    <n v="2373"/>
    <n v="8000"/>
    <n v="4720.0000000000009"/>
    <n v="11280"/>
    <n v="1"/>
  </r>
  <r>
    <x v="2372"/>
    <n v="7"/>
    <n v="1"/>
    <n v="2"/>
    <s v="Caltran   "/>
    <x v="3"/>
    <x v="10"/>
    <x v="5"/>
    <x v="1"/>
    <n v="8204"/>
    <n v="10144.499227999999"/>
    <n v="0.23653086640663079"/>
    <n v="1940.4992279999988"/>
    <n v="3765537.253868591"/>
    <e v="#VALUE!"/>
    <n v="2374"/>
    <n v="8000"/>
    <n v="4720.0000000000009"/>
    <n v="11280"/>
    <n v="1"/>
  </r>
  <r>
    <x v="2373"/>
    <n v="7"/>
    <n v="1"/>
    <n v="2"/>
    <s v="Caltran   "/>
    <x v="3"/>
    <x v="9"/>
    <x v="5"/>
    <x v="1"/>
    <n v="8350"/>
    <n v="326.34715299999999"/>
    <n v="-0.96091650862275446"/>
    <n v="-8023.6528470000003"/>
    <n v="64379005.00917121"/>
    <e v="#VALUE!"/>
    <n v="2375"/>
    <n v="8000"/>
    <n v="4720.0000000000009"/>
    <n v="11280"/>
    <n v="0"/>
  </r>
  <r>
    <x v="2374"/>
    <n v="7"/>
    <n v="1"/>
    <n v="2"/>
    <s v="Caltran   "/>
    <x v="3"/>
    <x v="9"/>
    <x v="5"/>
    <x v="1"/>
    <n v="8875"/>
    <n v="9621.9026109999995"/>
    <n v="8.4158040676056256E-2"/>
    <n v="746.90261099999952"/>
    <n v="557863.51031861664"/>
    <e v="#VALUE!"/>
    <n v="2376"/>
    <n v="9000"/>
    <n v="5580"/>
    <n v="12419.999999999998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2381" firstHeaderRow="1" firstDataRow="3" firstDataCol="1"/>
  <pivotFields count="20">
    <pivotField axis="axisRow" showAll="0">
      <items count="2381">
        <item x="168"/>
        <item x="2129"/>
        <item x="1663"/>
        <item x="1481"/>
        <item x="2362"/>
        <item x="1903"/>
        <item x="1289"/>
        <item x="1981"/>
        <item x="1564"/>
        <item x="2363"/>
        <item x="1245"/>
        <item x="2255"/>
        <item x="2029"/>
        <item x="1694"/>
        <item x="2006"/>
        <item x="1683"/>
        <item x="1254"/>
        <item x="2303"/>
        <item x="1909"/>
        <item x="1952"/>
        <item x="1919"/>
        <item x="1929"/>
        <item x="1615"/>
        <item x="77"/>
        <item x="396"/>
        <item x="393"/>
        <item x="397"/>
        <item x="399"/>
        <item x="1661"/>
        <item x="400"/>
        <item x="401"/>
        <item x="402"/>
        <item x="404"/>
        <item x="40"/>
        <item x="405"/>
        <item x="398"/>
        <item x="410"/>
        <item x="367"/>
        <item x="413"/>
        <item x="394"/>
        <item x="2139"/>
        <item x="414"/>
        <item x="374"/>
        <item x="380"/>
        <item x="384"/>
        <item x="2002"/>
        <item x="436"/>
        <item x="445"/>
        <item x="352"/>
        <item x="478"/>
        <item x="173"/>
        <item x="1353"/>
        <item x="1604"/>
        <item x="304"/>
        <item x="889"/>
        <item x="504"/>
        <item x="1083"/>
        <item x="1363"/>
        <item x="509"/>
        <item x="178"/>
        <item x="381"/>
        <item x="308"/>
        <item x="313"/>
        <item x="496"/>
        <item x="495"/>
        <item x="2039"/>
        <item x="2043"/>
        <item x="134"/>
        <item x="135"/>
        <item x="136"/>
        <item x="137"/>
        <item x="138"/>
        <item x="140"/>
        <item x="141"/>
        <item x="143"/>
        <item x="144"/>
        <item x="145"/>
        <item x="148"/>
        <item x="149"/>
        <item x="377"/>
        <item x="151"/>
        <item x="152"/>
        <item x="154"/>
        <item x="157"/>
        <item x="158"/>
        <item x="159"/>
        <item x="161"/>
        <item x="162"/>
        <item x="163"/>
        <item x="165"/>
        <item x="166"/>
        <item x="167"/>
        <item x="1446"/>
        <item x="606"/>
        <item x="607"/>
        <item x="608"/>
        <item x="1247"/>
        <item x="609"/>
        <item x="611"/>
        <item x="612"/>
        <item x="613"/>
        <item x="614"/>
        <item x="615"/>
        <item x="448"/>
        <item x="617"/>
        <item x="618"/>
        <item x="619"/>
        <item x="620"/>
        <item x="621"/>
        <item x="622"/>
        <item x="623"/>
        <item x="625"/>
        <item x="626"/>
        <item x="1749"/>
        <item x="629"/>
        <item x="630"/>
        <item x="632"/>
        <item x="634"/>
        <item x="2316"/>
        <item x="635"/>
        <item x="636"/>
        <item x="637"/>
        <item x="639"/>
        <item x="640"/>
        <item x="1409"/>
        <item x="1656"/>
        <item x="1512"/>
        <item x="1297"/>
        <item x="2001"/>
        <item x="2018"/>
        <item x="1846"/>
        <item x="1250"/>
        <item x="2146"/>
        <item x="1936"/>
        <item x="1832"/>
        <item x="1718"/>
        <item x="231"/>
        <item x="2209"/>
        <item x="2231"/>
        <item x="1977"/>
        <item x="2185"/>
        <item x="1650"/>
        <item x="1460"/>
        <item x="1991"/>
        <item x="1812"/>
        <item x="1356"/>
        <item x="1456"/>
        <item x="2075"/>
        <item x="1925"/>
        <item x="476"/>
        <item x="1658"/>
        <item x="2222"/>
        <item x="1364"/>
        <item x="1609"/>
        <item x="1676"/>
        <item x="500"/>
        <item x="1921"/>
        <item x="1772"/>
        <item x="2080"/>
        <item x="1689"/>
        <item x="2067"/>
        <item x="1996"/>
        <item x="2037"/>
        <item x="1432"/>
        <item x="1982"/>
        <item x="1966"/>
        <item x="1513"/>
        <item x="1950"/>
        <item x="1842"/>
        <item x="1684"/>
        <item x="1379"/>
        <item x="1649"/>
        <item x="1303"/>
        <item x="1455"/>
        <item x="1747"/>
        <item x="1428"/>
        <item x="1691"/>
        <item x="1348"/>
        <item x="1976"/>
        <item x="2349"/>
        <item x="1272"/>
        <item x="1273"/>
        <item x="1515"/>
        <item x="1795"/>
        <item x="1221"/>
        <item x="1222"/>
        <item x="1316"/>
        <item x="1411"/>
        <item x="1269"/>
        <item x="1703"/>
        <item x="1211"/>
        <item x="1606"/>
        <item x="1583"/>
        <item x="1863"/>
        <item x="1820"/>
        <item x="2012"/>
        <item x="2175"/>
        <item x="1574"/>
        <item x="2244"/>
        <item x="1937"/>
        <item x="2052"/>
        <item x="2009"/>
        <item x="1890"/>
        <item x="1418"/>
        <item x="1416"/>
        <item x="2259"/>
        <item x="1983"/>
        <item x="1877"/>
        <item x="1567"/>
        <item x="1892"/>
        <item x="2142"/>
        <item x="2270"/>
        <item x="1508"/>
        <item x="2226"/>
        <item x="2192"/>
        <item x="1555"/>
        <item x="1352"/>
        <item x="1388"/>
        <item x="1482"/>
        <item x="1821"/>
        <item x="1839"/>
        <item x="1507"/>
        <item x="2119"/>
        <item x="2230"/>
        <item x="2186"/>
        <item x="2099"/>
        <item x="1536"/>
        <item x="2243"/>
        <item x="2219"/>
        <item x="2366"/>
        <item x="1999"/>
        <item x="1668"/>
        <item x="1648"/>
        <item x="1865"/>
        <item x="1992"/>
        <item x="1146"/>
        <item x="1581"/>
        <item x="813"/>
        <item x="1398"/>
        <item x="1056"/>
        <item x="1642"/>
        <item x="1517"/>
        <item x="924"/>
        <item x="2369"/>
        <item x="1582"/>
        <item x="1072"/>
        <item x="988"/>
        <item x="931"/>
        <item x="1059"/>
        <item x="2049"/>
        <item x="934"/>
        <item x="1073"/>
        <item x="1307"/>
        <item x="928"/>
        <item x="2167"/>
        <item x="1995"/>
        <item x="975"/>
        <item x="935"/>
        <item x="1001"/>
        <item x="984"/>
        <item x="1108"/>
        <item x="1740"/>
        <item x="1201"/>
        <item x="1213"/>
        <item x="1203"/>
        <item x="870"/>
        <item x="2310"/>
        <item x="1227"/>
        <item x="965"/>
        <item x="977"/>
        <item x="2238"/>
        <item x="1554"/>
        <item x="1535"/>
        <item x="1646"/>
        <item x="1312"/>
        <item x="1450"/>
        <item x="1498"/>
        <item x="2197"/>
        <item x="2285"/>
        <item x="2288"/>
        <item x="2262"/>
        <item x="2234"/>
        <item x="2282"/>
        <item x="1708"/>
        <item x="2084"/>
        <item x="2360"/>
        <item x="1487"/>
        <item x="1955"/>
        <item x="1993"/>
        <item x="1958"/>
        <item x="1920"/>
        <item x="1924"/>
        <item x="2000"/>
        <item x="1961"/>
        <item x="1989"/>
        <item x="153"/>
        <item x="45"/>
        <item x="624"/>
        <item x="1885"/>
        <item x="1692"/>
        <item x="900"/>
        <item x="831"/>
        <item x="2370"/>
        <item x="839"/>
        <item x="1697"/>
        <item x="2235"/>
        <item x="1677"/>
        <item x="1501"/>
        <item x="2291"/>
        <item x="2293"/>
        <item x="1225"/>
        <item x="1802"/>
        <item x="1752"/>
        <item x="1258"/>
        <item x="1653"/>
        <item x="1154"/>
        <item x="1182"/>
        <item x="913"/>
        <item x="1275"/>
        <item x="2022"/>
        <item x="1104"/>
        <item x="986"/>
        <item x="1608"/>
        <item x="800"/>
        <item x="1461"/>
        <item x="1639"/>
        <item x="1640"/>
        <item x="1827"/>
        <item x="2193"/>
        <item x="2283"/>
        <item x="2277"/>
        <item x="1540"/>
        <item x="1313"/>
        <item x="1311"/>
        <item x="2246"/>
        <item x="1241"/>
        <item x="2034"/>
        <item x="1776"/>
        <item x="2371"/>
        <item x="1553"/>
        <item x="1519"/>
        <item x="1647"/>
        <item x="1527"/>
        <item x="2248"/>
        <item x="1373"/>
        <item x="2174"/>
        <item x="1912"/>
        <item x="1295"/>
        <item x="1568"/>
        <item x="1152"/>
        <item x="2010"/>
        <item x="364"/>
        <item x="2294"/>
        <item x="1600"/>
        <item x="2077"/>
        <item x="847"/>
        <item x="1062"/>
        <item x="765"/>
        <item x="1927"/>
        <item x="1948"/>
        <item x="954"/>
        <item x="963"/>
        <item x="1624"/>
        <item x="1767"/>
        <item x="1586"/>
        <item x="1623"/>
        <item x="1463"/>
        <item x="1662"/>
        <item x="1629"/>
        <item x="2252"/>
        <item x="1230"/>
        <item x="2224"/>
        <item x="1878"/>
        <item x="1945"/>
        <item x="1874"/>
        <item x="1891"/>
        <item x="2300"/>
        <item x="1715"/>
        <item x="1901"/>
        <item x="1645"/>
        <item x="1657"/>
        <item x="1690"/>
        <item x="1671"/>
        <item x="1220"/>
        <item x="2260"/>
        <item x="1483"/>
        <item x="2264"/>
        <item x="1743"/>
        <item x="1696"/>
        <item x="2015"/>
        <item x="2065"/>
        <item x="2036"/>
        <item x="2166"/>
        <item x="1896"/>
        <item x="1546"/>
        <item x="1654"/>
        <item x="1699"/>
        <item x="1672"/>
        <item x="1575"/>
        <item x="1711"/>
        <item x="1748"/>
        <item x="1170"/>
        <item x="1218"/>
        <item x="1267"/>
        <item x="1255"/>
        <item x="1368"/>
        <item x="2072"/>
        <item x="287"/>
        <item x="1873"/>
        <item x="2147"/>
        <item x="2207"/>
        <item x="2245"/>
        <item x="2273"/>
        <item x="1773"/>
        <item x="1323"/>
        <item x="2202"/>
        <item x="2033"/>
        <item x="1576"/>
        <item x="1425"/>
        <item x="1975"/>
        <item x="1525"/>
        <item x="1685"/>
        <item x="1453"/>
        <item x="1771"/>
        <item x="1826"/>
        <item x="1401"/>
        <item x="2109"/>
        <item x="1252"/>
        <item x="1872"/>
        <item x="1664"/>
        <item x="1769"/>
        <item x="1610"/>
        <item x="1789"/>
        <item x="1780"/>
        <item x="1521"/>
        <item x="1830"/>
        <item x="1951"/>
        <item x="2014"/>
        <item x="1471"/>
        <item x="1926"/>
        <item x="2275"/>
        <item x="2110"/>
        <item x="2198"/>
        <item x="2218"/>
        <item x="2190"/>
        <item x="1526"/>
        <item x="1436"/>
        <item x="1422"/>
        <item x="1430"/>
        <item x="1479"/>
        <item x="2132"/>
        <item x="1806"/>
        <item x="1765"/>
        <item x="2160"/>
        <item x="1204"/>
        <item x="1584"/>
        <item x="2304"/>
        <item x="1408"/>
        <item x="2269"/>
        <item x="2179"/>
        <item x="1335"/>
        <item x="2154"/>
        <item x="1959"/>
        <item x="1866"/>
        <item x="1884"/>
        <item x="1365"/>
        <item x="1845"/>
        <item x="1372"/>
        <item x="1918"/>
        <item x="1906"/>
        <item x="1828"/>
        <item x="1908"/>
        <item x="1960"/>
        <item x="1829"/>
        <item x="1917"/>
        <item x="1969"/>
        <item x="1949"/>
        <item x="2184"/>
        <item x="1670"/>
        <item x="2284"/>
        <item x="2046"/>
        <item x="1419"/>
        <item x="2295"/>
        <item x="1492"/>
        <item x="1619"/>
        <item x="1727"/>
        <item x="1681"/>
        <item x="1730"/>
        <item x="2287"/>
        <item x="1786"/>
        <item x="2211"/>
        <item x="1897"/>
        <item x="1305"/>
        <item x="2005"/>
        <item x="1549"/>
        <item x="2126"/>
        <item x="1580"/>
        <item x="1720"/>
        <item x="1651"/>
        <item x="2327"/>
        <item x="1389"/>
        <item x="2152"/>
        <item x="2286"/>
        <item x="1862"/>
        <item x="2178"/>
        <item x="1843"/>
        <item x="1724"/>
        <item x="1902"/>
        <item x="2102"/>
        <item x="1931"/>
        <item x="1259"/>
        <item x="1742"/>
        <item x="1871"/>
        <item x="1477"/>
        <item x="2280"/>
        <item x="2103"/>
        <item x="1283"/>
        <item x="1197"/>
        <item x="2227"/>
        <item x="2055"/>
        <item x="1440"/>
        <item x="1558"/>
        <item x="1552"/>
        <item x="1956"/>
        <item x="1695"/>
        <item x="2313"/>
        <item x="1913"/>
        <item x="1518"/>
        <item x="339"/>
        <item x="1516"/>
        <item x="1968"/>
        <item x="1490"/>
        <item x="1439"/>
        <item x="1967"/>
        <item x="1238"/>
        <item x="1042"/>
        <item x="1641"/>
        <item x="1598"/>
        <item x="1506"/>
        <item x="1474"/>
        <item x="1905"/>
        <item x="1943"/>
        <item x="1199"/>
        <item x="1420"/>
        <item x="1847"/>
        <item x="1484"/>
        <item x="1476"/>
        <item x="2086"/>
        <item x="120"/>
        <item x="121"/>
        <item x="1944"/>
        <item x="122"/>
        <item x="650"/>
        <item x="651"/>
        <item x="2162"/>
        <item x="2308"/>
        <item x="2044"/>
        <item x="658"/>
        <item x="681"/>
        <item x="685"/>
        <item x="1330"/>
        <item x="1541"/>
        <item x="676"/>
        <item x="1231"/>
        <item x="1449"/>
        <item x="1900"/>
        <item x="1338"/>
        <item x="2290"/>
        <item x="1599"/>
        <item x="677"/>
        <item x="90"/>
        <item x="693"/>
        <item x="2298"/>
        <item x="694"/>
        <item x="1445"/>
        <item x="1522"/>
        <item x="1491"/>
        <item x="1219"/>
        <item x="695"/>
        <item x="1726"/>
        <item x="1235"/>
        <item x="64"/>
        <item x="65"/>
        <item x="78"/>
        <item x="1533"/>
        <item x="2053"/>
        <item x="1458"/>
        <item x="710"/>
        <item x="1287"/>
        <item x="1270"/>
        <item x="1347"/>
        <item x="1545"/>
        <item x="680"/>
        <item x="2038"/>
        <item x="1531"/>
        <item x="2329"/>
        <item x="1286"/>
        <item x="720"/>
        <item x="722"/>
        <item x="1638"/>
        <item x="1970"/>
        <item x="1566"/>
        <item x="2208"/>
        <item x="1601"/>
        <item x="2196"/>
        <item x="1934"/>
        <item x="2019"/>
        <item x="1723"/>
        <item x="1337"/>
        <item x="2278"/>
        <item x="731"/>
        <item x="1611"/>
        <item x="36"/>
        <item x="38"/>
        <item x="41"/>
        <item x="47"/>
        <item x="48"/>
        <item x="1291"/>
        <item x="1294"/>
        <item x="2322"/>
        <item x="1855"/>
        <item x="92"/>
        <item x="1215"/>
        <item x="21"/>
        <item x="1249"/>
        <item x="2228"/>
        <item x="1811"/>
        <item x="1309"/>
        <item x="2330"/>
        <item x="2194"/>
        <item x="1315"/>
        <item x="2151"/>
        <item x="1434"/>
        <item x="2266"/>
        <item x="2289"/>
        <item x="1544"/>
        <item x="2188"/>
        <item x="1556"/>
        <item x="2115"/>
        <item x="2017"/>
        <item x="2342"/>
        <item x="2148"/>
        <item x="2253"/>
        <item x="2158"/>
        <item x="2220"/>
        <item x="1423"/>
        <item x="1326"/>
        <item x="2156"/>
        <item x="1285"/>
        <item x="1840"/>
        <item x="1207"/>
        <item x="2122"/>
        <item x="1333"/>
        <item x="1819"/>
        <item x="2144"/>
        <item x="2319"/>
        <item x="2268"/>
        <item x="1838"/>
        <item x="2357"/>
        <item x="1196"/>
        <item x="1933"/>
        <item x="2127"/>
        <item x="2176"/>
        <item x="987"/>
        <item x="834"/>
        <item x="76"/>
        <item x="2368"/>
        <item x="2092"/>
        <item x="2372"/>
        <item x="1854"/>
        <item x="1459"/>
        <item x="314"/>
        <item x="309"/>
        <item x="499"/>
        <item x="501"/>
        <item x="502"/>
        <item x="516"/>
        <item x="525"/>
        <item x="529"/>
        <item x="277"/>
        <item x="275"/>
        <item x="531"/>
        <item x="274"/>
        <item x="533"/>
        <item x="601"/>
        <item x="376"/>
        <item x="433"/>
        <item x="375"/>
        <item x="434"/>
        <item x="451"/>
        <item x="458"/>
        <item x="661"/>
        <item x="109"/>
        <item x="662"/>
        <item x="110"/>
        <item x="715"/>
        <item x="717"/>
        <item x="716"/>
        <item x="49"/>
        <item x="46"/>
        <item x="723"/>
        <item x="724"/>
        <item x="730"/>
        <item x="978"/>
        <item x="1025"/>
        <item x="668"/>
        <item x="285"/>
        <item x="2307"/>
        <item x="517"/>
        <item x="335"/>
        <item x="468"/>
        <item x="1630"/>
        <item x="472"/>
        <item x="336"/>
        <item x="1027"/>
        <item x="995"/>
        <item x="976"/>
        <item x="1111"/>
        <item x="471"/>
        <item x="1064"/>
        <item x="866"/>
        <item x="469"/>
        <item x="338"/>
        <item x="1429"/>
        <item x="1935"/>
        <item x="1233"/>
        <item x="652"/>
        <item x="515"/>
        <item x="491"/>
        <item x="679"/>
        <item x="94"/>
        <item x="708"/>
        <item x="63"/>
        <item x="0"/>
        <item x="647"/>
        <item x="1328"/>
        <item x="1734"/>
        <item x="654"/>
        <item x="117"/>
        <item x="1922"/>
        <item x="2365"/>
        <item x="1029"/>
        <item x="522"/>
        <item x="1753"/>
        <item x="1652"/>
        <item x="1719"/>
        <item x="1366"/>
        <item x="1265"/>
        <item x="1264"/>
        <item x="1391"/>
        <item x="343"/>
        <item x="464"/>
        <item x="1473"/>
        <item x="344"/>
        <item x="463"/>
        <item x="345"/>
        <item x="346"/>
        <item x="462"/>
        <item x="347"/>
        <item x="1033"/>
        <item x="1202"/>
        <item x="1626"/>
        <item x="2091"/>
        <item x="114"/>
        <item x="657"/>
        <item x="2172"/>
        <item x="115"/>
        <item x="656"/>
        <item x="655"/>
        <item x="116"/>
        <item x="1415"/>
        <item x="2203"/>
        <item x="2311"/>
        <item x="1700"/>
        <item x="1631"/>
        <item x="1565"/>
        <item x="2323"/>
        <item x="1709"/>
        <item x="1625"/>
        <item x="2143"/>
        <item x="2215"/>
        <item x="1963"/>
        <item x="1360"/>
        <item x="1962"/>
        <item x="2041"/>
        <item x="1577"/>
        <item x="2064"/>
        <item x="2138"/>
        <item x="407"/>
        <item x="1793"/>
        <item x="1260"/>
        <item x="297"/>
        <item x="1679"/>
        <item x="796"/>
        <item x="1331"/>
        <item x="1669"/>
        <item x="1665"/>
        <item x="1298"/>
        <item x="1192"/>
        <item x="736"/>
        <item x="30"/>
        <item x="735"/>
        <item x="232"/>
        <item x="1593"/>
        <item x="1605"/>
        <item x="1620"/>
        <item x="1867"/>
        <item x="739"/>
        <item x="1195"/>
        <item x="2159"/>
        <item x="22"/>
        <item x="1145"/>
        <item x="20"/>
        <item x="1632"/>
        <item x="1750"/>
        <item x="2130"/>
        <item x="991"/>
        <item x="1486"/>
        <item x="2101"/>
        <item x="2140"/>
        <item x="2236"/>
        <item x="1424"/>
        <item x="854"/>
        <item x="1528"/>
        <item x="125"/>
        <item x="755"/>
        <item x="1185"/>
        <item x="780"/>
        <item x="648"/>
        <item x="2199"/>
        <item x="2155"/>
        <item x="1916"/>
        <item x="1792"/>
        <item x="1787"/>
        <item x="753"/>
        <item x="118"/>
        <item x="119"/>
        <item x="1162"/>
        <item x="1345"/>
        <item x="1375"/>
        <item x="1660"/>
        <item x="1344"/>
        <item x="1870"/>
        <item x="2013"/>
        <item x="777"/>
        <item x="1296"/>
        <item x="1314"/>
        <item x="1349"/>
        <item x="1385"/>
        <item x="1494"/>
        <item x="2082"/>
        <item x="1098"/>
        <item x="1414"/>
        <item x="1228"/>
        <item x="1242"/>
        <item x="2083"/>
        <item x="1480"/>
        <item x="2061"/>
        <item x="1713"/>
        <item x="1731"/>
        <item x="1810"/>
        <item x="633"/>
        <item x="1100"/>
        <item x="1899"/>
        <item x="1139"/>
        <item x="1910"/>
        <item x="1627"/>
        <item x="1947"/>
        <item x="910"/>
        <item x="1673"/>
        <item x="2374"/>
        <item x="1856"/>
        <item x="649"/>
        <item x="123"/>
        <item x="1394"/>
        <item x="1659"/>
        <item x="1007"/>
        <item x="362"/>
        <item x="791"/>
        <item x="865"/>
        <item x="1150"/>
        <item x="1039"/>
        <item x="1067"/>
        <item x="920"/>
        <item x="917"/>
        <item x="968"/>
        <item x="898"/>
        <item x="1121"/>
        <item x="921"/>
        <item x="1117"/>
        <item x="1044"/>
        <item x="1193"/>
        <item x="912"/>
        <item x="787"/>
        <item x="952"/>
        <item x="969"/>
        <item x="853"/>
        <item x="877"/>
        <item x="1063"/>
        <item x="993"/>
        <item x="1124"/>
        <item x="851"/>
        <item x="966"/>
        <item x="825"/>
        <item x="1013"/>
        <item x="897"/>
        <item x="1077"/>
        <item x="927"/>
        <item x="1131"/>
        <item x="949"/>
        <item x="1079"/>
        <item x="1143"/>
        <item x="535"/>
        <item x="271"/>
        <item x="536"/>
        <item x="269"/>
        <item x="1164"/>
        <item x="223"/>
        <item x="774"/>
        <item x="222"/>
        <item x="221"/>
        <item x="1914"/>
        <item x="849"/>
        <item x="894"/>
        <item x="219"/>
        <item x="218"/>
        <item x="1988"/>
        <item x="567"/>
        <item x="217"/>
        <item x="1078"/>
        <item x="1000"/>
        <item x="1116"/>
        <item x="1028"/>
        <item x="828"/>
        <item x="890"/>
        <item x="953"/>
        <item x="1094"/>
        <item x="574"/>
        <item x="1110"/>
        <item x="948"/>
        <item x="580"/>
        <item x="581"/>
        <item x="199"/>
        <item x="983"/>
        <item x="769"/>
        <item x="871"/>
        <item x="1502"/>
        <item x="674"/>
        <item x="99"/>
        <item x="98"/>
        <item x="675"/>
        <item x="97"/>
        <item x="801"/>
        <item x="89"/>
        <item x="683"/>
        <item x="1133"/>
        <item x="1080"/>
        <item x="971"/>
        <item x="916"/>
        <item x="1105"/>
        <item x="1181"/>
        <item x="1893"/>
        <item x="1342"/>
        <item x="1040"/>
        <item x="902"/>
        <item x="830"/>
        <item x="2123"/>
        <item x="200"/>
        <item x="1190"/>
        <item x="201"/>
        <item x="579"/>
        <item x="959"/>
        <item x="1183"/>
        <item x="911"/>
        <item x="202"/>
        <item x="127"/>
        <item x="126"/>
        <item m="1" x="2379"/>
        <item x="1597"/>
        <item x="333"/>
        <item x="706"/>
        <item x="66"/>
        <item x="1198"/>
        <item x="1299"/>
        <item x="1559"/>
        <item x="1551"/>
        <item x="113"/>
        <item x="790"/>
        <item x="823"/>
        <item x="2131"/>
        <item x="2121"/>
        <item x="2062"/>
        <item x="2180"/>
        <item x="1759"/>
        <item x="1256"/>
        <item x="2237"/>
        <item x="1281"/>
        <item x="1532"/>
        <item x="1682"/>
        <item x="1761"/>
        <item x="1762"/>
        <item x="1716"/>
        <item x="1714"/>
        <item x="1701"/>
        <item x="1452"/>
        <item x="2256"/>
        <item x="2312"/>
        <item x="2249"/>
        <item x="2279"/>
        <item x="2105"/>
        <item x="2096"/>
        <item x="1756"/>
        <item x="1886"/>
        <item x="2093"/>
        <item x="2094"/>
        <item x="1803"/>
        <item x="1817"/>
        <item x="1777"/>
        <item x="1860"/>
        <item x="2302"/>
        <item x="2292"/>
        <item x="2031"/>
        <item x="2333"/>
        <item x="1894"/>
        <item x="1764"/>
        <item x="1496"/>
        <item x="280"/>
        <item x="526"/>
        <item x="279"/>
        <item x="1263"/>
        <item x="1261"/>
        <item x="644"/>
        <item x="1705"/>
        <item x="1248"/>
        <item x="1457"/>
        <item x="1444"/>
        <item x="925"/>
        <item x="980"/>
        <item x="1848"/>
        <item x="319"/>
        <item x="490"/>
        <item x="318"/>
        <item x="2045"/>
        <item x="2011"/>
        <item x="2030"/>
        <item x="2087"/>
        <item x="1548"/>
        <item x="1084"/>
        <item x="1019"/>
        <item x="59"/>
        <item x="1037"/>
        <item x="1237"/>
        <item x="1168"/>
        <item x="1002"/>
        <item x="55"/>
        <item x="53"/>
        <item x="54"/>
        <item x="493"/>
        <item x="492"/>
        <item x="316"/>
        <item x="1923"/>
        <item x="2074"/>
        <item x="2023"/>
        <item x="2367"/>
        <item x="1809"/>
        <item x="2108"/>
        <item x="1300"/>
        <item x="1861"/>
        <item x="1451"/>
        <item x="1687"/>
        <item x="1301"/>
        <item x="1728"/>
        <item x="1613"/>
        <item x="2059"/>
        <item x="1655"/>
        <item x="2081"/>
        <item m="1" x="2377"/>
        <item m="1" x="2378"/>
        <item x="2168"/>
        <item x="1592"/>
        <item x="1020"/>
        <item x="33"/>
        <item x="1990"/>
        <item x="1282"/>
        <item x="35"/>
        <item x="732"/>
        <item x="733"/>
        <item x="1774"/>
        <item x="1614"/>
        <item x="1362"/>
        <item x="382"/>
        <item x="1135"/>
        <item x="1148"/>
        <item x="427"/>
        <item x="428"/>
        <item x="429"/>
        <item x="431"/>
        <item x="430"/>
        <item x="1141"/>
        <item x="378"/>
        <item x="379"/>
        <item x="2338"/>
        <item x="2118"/>
        <item x="1529"/>
        <item x="1735"/>
        <item x="1837"/>
        <item x="1675"/>
        <item x="1205"/>
        <item x="2047"/>
        <item x="1387"/>
        <item x="1864"/>
        <item x="2088"/>
        <item x="709"/>
        <item x="62"/>
        <item x="61"/>
        <item x="2200"/>
        <item x="1346"/>
        <item x="1637"/>
        <item x="1354"/>
        <item x="1895"/>
        <item x="1633"/>
        <item x="2048"/>
        <item x="1278"/>
        <item x="797"/>
        <item x="1049"/>
        <item x="497"/>
        <item x="312"/>
        <item x="1092"/>
        <item x="311"/>
        <item x="498"/>
        <item x="1596"/>
        <item x="1879"/>
        <item x="1984"/>
        <item x="2042"/>
        <item x="1465"/>
        <item x="1174"/>
        <item x="104"/>
        <item x="1607"/>
        <item x="785"/>
        <item x="786"/>
        <item x="1156"/>
        <item x="298"/>
        <item x="1075"/>
        <item x="1488"/>
        <item x="2035"/>
        <item x="893"/>
        <item x="1433"/>
        <item x="2133"/>
        <item x="303"/>
        <item x="505"/>
        <item x="302"/>
        <item x="506"/>
        <item x="892"/>
        <item x="878"/>
        <item x="507"/>
        <item x="508"/>
        <item x="915"/>
        <item x="299"/>
        <item x="510"/>
        <item x="859"/>
        <item x="512"/>
        <item x="511"/>
        <item x="295"/>
        <item x="918"/>
        <item x="1240"/>
        <item x="1140"/>
        <item x="370"/>
        <item x="371"/>
        <item x="372"/>
        <item x="2173"/>
        <item x="437"/>
        <item x="1099"/>
        <item x="369"/>
        <item x="438"/>
        <item x="947"/>
        <item x="439"/>
        <item x="1097"/>
        <item x="1159"/>
        <item x="1167"/>
        <item x="441"/>
        <item x="366"/>
        <item x="442"/>
        <item x="1014"/>
        <item x="1712"/>
        <item x="365"/>
        <item x="443"/>
        <item x="2325"/>
        <item x="1710"/>
        <item x="1489"/>
        <item x="2334"/>
        <item x="2078"/>
        <item x="2079"/>
        <item x="1573"/>
        <item x="292"/>
        <item x="294"/>
        <item x="2212"/>
        <item x="1946"/>
        <item x="2104"/>
        <item x="1214"/>
        <item x="2114"/>
        <item x="1251"/>
        <item x="1796"/>
        <item x="1302"/>
        <item x="1579"/>
        <item x="942"/>
        <item x="82"/>
        <item x="690"/>
        <item x="81"/>
        <item x="691"/>
        <item x="692"/>
        <item x="80"/>
        <item x="1997"/>
        <item x="2301"/>
        <item x="79"/>
        <item x="1500"/>
        <item x="1378"/>
        <item x="1443"/>
        <item x="2085"/>
        <item x="1022"/>
        <item x="2021"/>
        <item x="1797"/>
        <item x="60"/>
        <item x="773"/>
        <item x="1543"/>
        <item x="1030"/>
        <item x="514"/>
        <item x="513"/>
        <item x="291"/>
        <item x="1257"/>
        <item x="788"/>
        <item x="518"/>
        <item x="289"/>
        <item x="520"/>
        <item x="286"/>
        <item x="521"/>
        <item x="284"/>
        <item x="1320"/>
        <item x="1266"/>
        <item x="1324"/>
        <item x="1343"/>
        <item x="449"/>
        <item x="360"/>
        <item x="361"/>
        <item x="1157"/>
        <item x="1184"/>
        <item x="357"/>
        <item x="1102"/>
        <item x="452"/>
        <item x="1026"/>
        <item x="356"/>
        <item x="1511"/>
        <item x="453"/>
        <item x="1142"/>
        <item x="355"/>
        <item x="354"/>
        <item x="454"/>
        <item x="455"/>
        <item x="799"/>
        <item x="456"/>
        <item x="457"/>
        <item x="1881"/>
        <item x="2020"/>
        <item x="1119"/>
        <item x="1550"/>
        <item x="2213"/>
        <item x="2309"/>
        <item x="905"/>
        <item x="806"/>
        <item x="1180"/>
        <item x="1046"/>
        <item x="903"/>
        <item x="901"/>
        <item x="1018"/>
        <item x="958"/>
        <item x="863"/>
        <item x="904"/>
        <item x="945"/>
        <item x="1071"/>
        <item x="1161"/>
        <item x="446"/>
        <item x="363"/>
        <item x="444"/>
        <item x="810"/>
        <item x="1114"/>
        <item x="1090"/>
        <item x="447"/>
        <item x="1179"/>
        <item x="1118"/>
        <item x="874"/>
        <item x="1169"/>
        <item x="353"/>
        <item x="811"/>
        <item x="1024"/>
        <item x="1431"/>
        <item x="1380"/>
        <item x="2258"/>
        <item x="1818"/>
        <item x="1957"/>
        <item x="1971"/>
        <item x="1987"/>
        <item x="1334"/>
        <item x="421"/>
        <item x="1413"/>
        <item x="1234"/>
        <item x="1495"/>
        <item x="937"/>
        <item x="582"/>
        <item x="570"/>
        <item x="1717"/>
        <item x="1271"/>
        <item x="2276"/>
        <item x="1376"/>
        <item x="281"/>
        <item x="524"/>
        <item x="282"/>
        <item x="283"/>
        <item x="523"/>
        <item x="1262"/>
        <item x="1369"/>
        <item x="170"/>
        <item x="604"/>
        <item x="2063"/>
        <item x="169"/>
        <item x="1382"/>
        <item x="1208"/>
        <item x="2098"/>
        <item x="1475"/>
        <item x="1317"/>
        <item x="100"/>
        <item x="2187"/>
        <item x="2350"/>
        <item x="1760"/>
        <item x="1010"/>
        <item x="1268"/>
        <item x="351"/>
        <item x="350"/>
        <item x="461"/>
        <item x="460"/>
        <item x="1095"/>
        <item x="1052"/>
        <item x="112"/>
        <item x="1189"/>
        <item x="348"/>
        <item x="1377"/>
        <item x="91"/>
        <item x="682"/>
        <item x="2070"/>
        <item x="2124"/>
        <item x="2164"/>
        <item x="1831"/>
        <item x="88"/>
        <item x="1246"/>
        <item x="1972"/>
        <item x="1390"/>
        <item x="1755"/>
        <item x="2163"/>
        <item x="111"/>
        <item x="1766"/>
        <item x="2107"/>
        <item x="2318"/>
        <item x="938"/>
        <item x="1224"/>
        <item x="215"/>
        <item x="214"/>
        <item x="569"/>
        <item x="213"/>
        <item x="1187"/>
        <item x="212"/>
        <item x="571"/>
        <item x="1043"/>
        <item x="211"/>
        <item x="572"/>
        <item x="210"/>
        <item x="573"/>
        <item x="1226"/>
        <item x="1200"/>
        <item x="1889"/>
        <item x="1815"/>
        <item x="1859"/>
        <item x="1973"/>
        <item x="2181"/>
        <item x="2125"/>
        <item x="2106"/>
        <item x="2229"/>
        <item x="2183"/>
        <item x="1505"/>
        <item x="1467"/>
        <item x="1538"/>
        <item x="1306"/>
        <item x="1503"/>
        <item x="923"/>
        <item x="663"/>
        <item x="108"/>
        <item x="2027"/>
        <item x="665"/>
        <item x="107"/>
        <item x="667"/>
        <item x="778"/>
        <item x="762"/>
        <item x="1447"/>
        <item x="465"/>
        <item x="341"/>
        <item x="1087"/>
        <item x="1171"/>
        <item x="1339"/>
        <item x="763"/>
        <item x="743"/>
        <item x="15"/>
        <item x="741"/>
        <item x="16"/>
        <item x="17"/>
        <item x="740"/>
        <item x="18"/>
        <item x="19"/>
        <item x="156"/>
        <item x="2026"/>
        <item x="1707"/>
        <item x="475"/>
        <item x="474"/>
        <item x="2355"/>
        <item x="1569"/>
        <item x="1563"/>
        <item x="106"/>
        <item x="669"/>
        <item x="105"/>
        <item x="1464"/>
        <item x="1850"/>
        <item x="220"/>
        <item x="1243"/>
        <item x="568"/>
        <item x="2351"/>
        <item x="1594"/>
        <item x="1407"/>
        <item x="317"/>
        <item x="331"/>
        <item x="332"/>
        <item x="334"/>
        <item x="705"/>
        <item x="979"/>
        <item x="782"/>
        <item x="835"/>
        <item x="659"/>
        <item x="660"/>
        <item x="1155"/>
        <item x="139"/>
        <item x="1904"/>
        <item x="1851"/>
        <item x="1279"/>
        <item x="1253"/>
        <item x="1277"/>
        <item x="1276"/>
        <item x="1744"/>
        <item x="1023"/>
        <item x="503"/>
        <item x="305"/>
        <item x="306"/>
        <item x="307"/>
        <item x="1151"/>
        <item x="2221"/>
        <item x="818"/>
        <item x="803"/>
        <item x="702"/>
        <item x="71"/>
        <item x="68"/>
        <item x="704"/>
        <item x="67"/>
        <item x="699"/>
        <item x="74"/>
        <item x="72"/>
        <item x="73"/>
        <item x="701"/>
        <item x="1603"/>
        <item x="1643"/>
        <item x="1770"/>
        <item x="43"/>
        <item x="726"/>
        <item x="42"/>
        <item x="861"/>
        <item x="999"/>
        <item x="1047"/>
        <item x="729"/>
        <item x="711"/>
        <item x="1239"/>
        <item x="1514"/>
        <item x="2089"/>
        <item x="707"/>
        <item x="216"/>
        <item x="1737"/>
        <item x="52"/>
        <item x="719"/>
        <item x="718"/>
        <item x="466"/>
        <item x="539"/>
        <item x="1693"/>
        <item x="2161"/>
        <item x="1497"/>
        <item x="2274"/>
        <item x="2141"/>
        <item x="2016"/>
        <item x="1232"/>
        <item x="2025"/>
        <item x="2299"/>
        <item x="1454"/>
        <item x="1357"/>
        <item x="2136"/>
        <item x="2116"/>
        <item x="340"/>
        <item x="467"/>
        <item x="2060"/>
        <item x="1741"/>
        <item x="1587"/>
        <item x="1392"/>
        <item x="1570"/>
        <item x="1206"/>
        <item x="2271"/>
        <item x="1284"/>
        <item x="1542"/>
        <item x="1400"/>
        <item x="1722"/>
        <item x="1520"/>
        <item x="1590"/>
        <item x="1805"/>
        <item x="1779"/>
        <item x="1794"/>
        <item x="1849"/>
        <item x="2281"/>
        <item x="1980"/>
        <item x="1833"/>
        <item x="1941"/>
        <item x="1825"/>
        <item x="1782"/>
        <item x="1470"/>
        <item x="2306"/>
        <item x="1783"/>
        <item x="2040"/>
        <item x="1628"/>
        <item x="1612"/>
        <item x="1807"/>
        <item x="1530"/>
        <item x="1634"/>
        <item x="1561"/>
        <item x="1560"/>
        <item x="2358"/>
        <item x="2120"/>
        <item x="1370"/>
        <item x="1472"/>
        <item x="1406"/>
        <item x="1911"/>
        <item x="2024"/>
        <item x="2169"/>
        <item x="1636"/>
        <item x="1965"/>
        <item x="2263"/>
        <item x="2261"/>
        <item x="1557"/>
        <item x="1939"/>
        <item x="1732"/>
        <item x="1499"/>
        <item x="2206"/>
        <item x="1757"/>
        <item x="1844"/>
        <item x="2242"/>
        <item x="2254"/>
        <item x="1374"/>
        <item x="1746"/>
        <item x="1591"/>
        <item x="1778"/>
        <item x="2204"/>
        <item x="1680"/>
        <item x="1738"/>
        <item x="1437"/>
        <item x="1775"/>
        <item x="2157"/>
        <item x="1325"/>
        <item x="2267"/>
        <item x="1758"/>
        <item x="2373"/>
        <item x="1321"/>
        <item x="1688"/>
        <item x="1412"/>
        <item x="2339"/>
        <item x="2145"/>
        <item x="2177"/>
        <item x="1358"/>
        <item x="1386"/>
        <item x="1468"/>
        <item x="1466"/>
        <item x="1442"/>
        <item x="1304"/>
        <item x="1823"/>
        <item x="1367"/>
        <item x="1485"/>
        <item x="1371"/>
        <item x="1393"/>
        <item x="2239"/>
        <item x="1329"/>
        <item x="1395"/>
        <item x="1928"/>
        <item x="1940"/>
        <item x="1868"/>
        <item x="1493"/>
        <item x="1319"/>
        <item x="1405"/>
        <item x="1986"/>
        <item x="1383"/>
        <item x="2111"/>
        <item x="1930"/>
        <item x="2210"/>
        <item x="2004"/>
        <item x="1978"/>
        <item x="1332"/>
        <item x="1964"/>
        <item x="1985"/>
        <item x="2171"/>
        <item x="2182"/>
        <item x="1384"/>
        <item x="1355"/>
        <item x="2150"/>
        <item x="1290"/>
        <item x="1399"/>
        <item x="2272"/>
        <item x="2297"/>
        <item x="1322"/>
        <item x="1448"/>
        <item x="2032"/>
        <item x="1403"/>
        <item x="1427"/>
        <item x="1359"/>
        <item x="1435"/>
        <item x="1402"/>
        <item x="1381"/>
        <item x="2112"/>
        <item x="2265"/>
        <item x="1351"/>
        <item x="1979"/>
        <item x="1841"/>
        <item x="1404"/>
        <item x="1932"/>
        <item x="2008"/>
        <item x="1834"/>
        <item x="1813"/>
        <item x="2240"/>
        <item x="2003"/>
        <item x="1504"/>
        <item x="1417"/>
        <item x="1396"/>
        <item x="1994"/>
        <item x="2134"/>
        <item x="1788"/>
        <item x="1438"/>
        <item x="1524"/>
        <item x="1523"/>
        <item x="1441"/>
        <item x="1858"/>
        <item x="1835"/>
        <item x="2359"/>
        <item x="1585"/>
        <item x="1880"/>
        <item x="1974"/>
        <item x="1998"/>
        <item x="1588"/>
        <item x="1421"/>
        <item x="2189"/>
        <item x="1814"/>
        <item x="1725"/>
        <item x="2223"/>
        <item x="684"/>
        <item x="1739"/>
        <item x="1055"/>
        <item x="727"/>
        <item x="2195"/>
        <item x="2050"/>
        <item x="2057"/>
        <item x="1798"/>
        <item x="1875"/>
        <item x="1361"/>
        <item x="1790"/>
        <item x="1572"/>
        <item x="2068"/>
        <item x="2069"/>
        <item x="2071"/>
        <item x="2056"/>
        <item x="1469"/>
        <item x="1236"/>
        <item x="1578"/>
        <item x="1616"/>
        <item x="1666"/>
        <item x="1751"/>
        <item x="1745"/>
        <item x="1702"/>
        <item x="1678"/>
        <item x="1617"/>
        <item x="1622"/>
        <item x="1674"/>
        <item x="1562"/>
        <item x="1462"/>
        <item x="1822"/>
        <item x="1478"/>
        <item x="2007"/>
        <item x="1754"/>
        <item x="1274"/>
        <item x="1244"/>
        <item x="2214"/>
        <item x="1888"/>
        <item x="1686"/>
        <item x="2225"/>
        <item x="2170"/>
        <item x="2205"/>
        <item x="2137"/>
        <item x="2354"/>
        <item x="2332"/>
        <item x="2028"/>
        <item x="1426"/>
        <item x="1808"/>
        <item x="2250"/>
        <item x="1706"/>
        <item x="1704"/>
        <item x="1310"/>
        <item x="1318"/>
        <item x="2165"/>
        <item x="1781"/>
        <item x="342"/>
        <item x="470"/>
        <item x="239"/>
        <item x="254"/>
        <item x="255"/>
        <item x="257"/>
        <item x="2346"/>
        <item x="2054"/>
        <item x="2073"/>
        <item x="266"/>
        <item x="267"/>
        <item x="268"/>
        <item x="272"/>
        <item x="2113"/>
        <item x="276"/>
        <item x="1698"/>
        <item x="1589"/>
        <item x="530"/>
        <item x="534"/>
        <item x="537"/>
        <item x="538"/>
        <item x="540"/>
        <item x="543"/>
        <item x="545"/>
        <item x="576"/>
        <item x="197"/>
        <item x="198"/>
        <item x="206"/>
        <item x="146"/>
        <item x="147"/>
        <item x="150"/>
        <item x="155"/>
        <item x="160"/>
        <item x="1954"/>
        <item x="599"/>
        <item x="616"/>
        <item x="627"/>
        <item x="628"/>
        <item x="1667"/>
        <item x="1763"/>
        <item x="1857"/>
        <item x="2241"/>
        <item x="2305"/>
        <item x="1341"/>
        <item x="2320"/>
        <item x="2340"/>
        <item x="2341"/>
        <item x="1340"/>
        <item x="2135"/>
        <item x="1800"/>
        <item x="2331"/>
        <item x="670"/>
        <item x="34"/>
        <item x="2257"/>
        <item x="2117"/>
        <item x="2216"/>
        <item x="327"/>
        <item x="2153"/>
        <item x="2321"/>
        <item x="142"/>
        <item x="631"/>
        <item x="2251"/>
        <item x="1621"/>
        <item x="2326"/>
        <item x="1729"/>
        <item x="1887"/>
        <item x="2296"/>
        <item x="1571"/>
        <item x="290"/>
        <item x="1539"/>
        <item x="164"/>
        <item x="610"/>
        <item x="349"/>
        <item x="2337"/>
        <item x="473"/>
        <item x="1229"/>
        <item x="1853"/>
        <item m="1" x="2376"/>
        <item x="2324"/>
        <item x="1223"/>
        <item x="1784"/>
        <item x="1618"/>
        <item x="2066"/>
        <item x="1801"/>
        <item x="395"/>
        <item x="403"/>
        <item x="2233"/>
        <item x="411"/>
        <item x="415"/>
        <item x="2317"/>
        <item x="2051"/>
        <item x="2348"/>
        <item x="2217"/>
        <item x="1547"/>
        <item x="2353"/>
        <item x="1953"/>
        <item x="31"/>
        <item x="2201"/>
        <item x="37"/>
        <item x="2328"/>
        <item x="1785"/>
        <item x="1804"/>
        <item x="2095"/>
        <item x="1288"/>
        <item x="2100"/>
        <item x="1836"/>
        <item x="1869"/>
        <item x="171"/>
        <item x="95"/>
        <item x="1336"/>
        <item x="1942"/>
        <item x="96"/>
        <item x="1327"/>
        <item x="1537"/>
        <item x="1733"/>
        <item x="2247"/>
        <item x="1898"/>
        <item x="603"/>
        <item x="605"/>
        <item x="1907"/>
        <item x="177"/>
        <item x="1882"/>
        <item x="1292"/>
        <item x="1938"/>
        <item x="358"/>
        <item x="666"/>
        <item x="329"/>
        <item x="326"/>
        <item x="293"/>
        <item x="1122"/>
        <item x="946"/>
        <item x="638"/>
        <item x="408"/>
        <item x="891"/>
        <item x="1178"/>
        <item x="1883"/>
        <item x="300"/>
        <item x="93"/>
        <item x="846"/>
        <item x="278"/>
        <item x="528"/>
        <item x="527"/>
        <item x="288"/>
        <item x="296"/>
        <item x="879"/>
        <item x="301"/>
        <item x="310"/>
        <item x="315"/>
        <item x="489"/>
        <item x="494"/>
        <item x="485"/>
        <item x="390"/>
        <item x="418"/>
        <item x="273"/>
        <item x="172"/>
        <item x="602"/>
        <item x="1635"/>
        <item x="432"/>
        <item x="1736"/>
        <item x="1082"/>
        <item x="1009"/>
        <item x="832"/>
        <item x="234"/>
        <item x="385"/>
        <item x="388"/>
        <item x="419"/>
        <item x="387"/>
        <item x="422"/>
        <item x="386"/>
        <item x="423"/>
        <item x="1089"/>
        <item x="391"/>
        <item x="417"/>
        <item x="392"/>
        <item x="416"/>
        <item x="86"/>
        <item x="686"/>
        <item x="87"/>
        <item x="714"/>
        <item x="721"/>
        <item x="50"/>
        <item x="1125"/>
        <item x="1136"/>
        <item x="843"/>
        <item x="814"/>
        <item x="906"/>
        <item x="981"/>
        <item x="982"/>
        <item x="868"/>
        <item x="951"/>
        <item x="805"/>
        <item x="844"/>
        <item x="821"/>
        <item x="420"/>
        <item x="389"/>
        <item x="1086"/>
        <item x="2335"/>
        <item x="2232"/>
        <item x="1017"/>
        <item x="696"/>
        <item x="857"/>
        <item x="697"/>
        <item x="325"/>
        <item x="483"/>
        <item x="1160"/>
        <item x="596"/>
        <item x="180"/>
        <item x="57"/>
        <item x="713"/>
        <item x="1008"/>
        <item x="860"/>
        <item x="867"/>
        <item x="560"/>
        <item x="562"/>
        <item x="972"/>
        <item x="820"/>
        <item x="1177"/>
        <item x="337"/>
        <item x="939"/>
        <item x="1034"/>
        <item x="872"/>
        <item x="324"/>
        <item x="484"/>
        <item x="229"/>
        <item x="559"/>
        <item x="561"/>
        <item x="565"/>
        <item x="1138"/>
        <item x="13"/>
        <item x="880"/>
        <item x="233"/>
        <item x="26"/>
        <item x="27"/>
        <item x="738"/>
        <item x="25"/>
        <item x="24"/>
        <item x="737"/>
        <item x="28"/>
        <item x="29"/>
        <item x="764"/>
        <item x="766"/>
        <item x="827"/>
        <item x="770"/>
        <item x="547"/>
        <item x="258"/>
        <item x="974"/>
        <item x="960"/>
        <item x="792"/>
        <item x="544"/>
        <item x="259"/>
        <item x="779"/>
        <item x="542"/>
        <item x="261"/>
        <item x="775"/>
        <item x="262"/>
        <item x="541"/>
        <item x="772"/>
        <item x="734"/>
        <item x="32"/>
        <item x="555"/>
        <item x="237"/>
        <item x="238"/>
        <item x="554"/>
        <item x="236"/>
        <item x="235"/>
        <item x="556"/>
        <item x="553"/>
        <item x="240"/>
        <item x="241"/>
        <item x="552"/>
        <item x="242"/>
        <item x="243"/>
        <item x="244"/>
        <item x="245"/>
        <item x="246"/>
        <item x="551"/>
        <item x="247"/>
        <item x="248"/>
        <item x="249"/>
        <item x="85"/>
        <item x="687"/>
        <item x="1045"/>
        <item x="886"/>
        <item x="6"/>
        <item x="5"/>
        <item x="950"/>
        <item x="1036"/>
        <item x="751"/>
        <item x="1113"/>
        <item x="850"/>
        <item x="4"/>
        <item x="752"/>
        <item x="967"/>
        <item x="1053"/>
        <item x="3"/>
        <item x="2"/>
        <item x="754"/>
        <item x="1"/>
        <item x="848"/>
        <item x="789"/>
        <item x="812"/>
        <item x="1153"/>
        <item x="973"/>
        <item x="1163"/>
        <item x="1191"/>
        <item x="1130"/>
        <item x="943"/>
        <item x="1035"/>
        <item x="815"/>
        <item x="964"/>
        <item x="1012"/>
        <item x="804"/>
        <item x="768"/>
        <item x="230"/>
        <item x="558"/>
        <item x="566"/>
        <item x="757"/>
        <item x="956"/>
        <item x="209"/>
        <item x="208"/>
        <item x="575"/>
        <item x="207"/>
        <item x="1112"/>
        <item x="852"/>
        <item x="1103"/>
        <item x="2076"/>
        <item x="577"/>
        <item x="205"/>
        <item x="838"/>
        <item x="761"/>
        <item x="992"/>
        <item x="887"/>
        <item x="1054"/>
        <item x="837"/>
        <item x="196"/>
        <item x="583"/>
        <item x="1128"/>
        <item x="195"/>
        <item x="822"/>
        <item x="584"/>
        <item x="585"/>
        <item x="194"/>
        <item x="1188"/>
        <item x="193"/>
        <item x="190"/>
        <item x="189"/>
        <item x="587"/>
        <item x="188"/>
        <item x="590"/>
        <item x="1129"/>
        <item x="185"/>
        <item x="896"/>
        <item x="591"/>
        <item x="184"/>
        <item x="829"/>
        <item x="592"/>
        <item x="183"/>
        <item x="593"/>
        <item x="182"/>
        <item x="595"/>
        <item x="181"/>
        <item x="672"/>
        <item x="103"/>
        <item x="102"/>
        <item x="673"/>
        <item x="1106"/>
        <item x="919"/>
        <item x="1165"/>
        <item x="1041"/>
        <item x="855"/>
        <item x="817"/>
        <item x="955"/>
        <item x="1144"/>
        <item x="1134"/>
        <item x="985"/>
        <item x="1186"/>
        <item x="926"/>
        <item x="192"/>
        <item x="586"/>
        <item x="578"/>
        <item x="881"/>
        <item x="203"/>
        <item x="204"/>
        <item x="477"/>
        <item x="1173"/>
        <item x="1176"/>
        <item x="1021"/>
        <item x="557"/>
        <item x="671"/>
        <item x="760"/>
        <item x="932"/>
        <item x="1088"/>
        <item x="323"/>
        <item x="833"/>
        <item x="487"/>
        <item x="488"/>
        <item x="320"/>
        <item x="1069"/>
        <item x="876"/>
        <item x="794"/>
        <item x="856"/>
        <item x="321"/>
        <item x="322"/>
        <item x="486"/>
        <item x="1016"/>
        <item x="1068"/>
        <item x="808"/>
        <item x="962"/>
        <item x="1081"/>
        <item x="941"/>
        <item x="58"/>
        <item x="712"/>
        <item x="936"/>
        <item x="882"/>
        <item x="1060"/>
        <item x="1058"/>
        <item x="56"/>
        <item x="1051"/>
        <item x="940"/>
        <item x="798"/>
        <item x="819"/>
        <item x="424"/>
        <item x="994"/>
        <item x="944"/>
        <item x="426"/>
        <item x="383"/>
        <item x="888"/>
        <item x="961"/>
        <item x="802"/>
        <item x="756"/>
        <item x="1123"/>
        <item x="1076"/>
        <item x="191"/>
        <item x="588"/>
        <item x="589"/>
        <item x="187"/>
        <item x="186"/>
        <item x="1132"/>
        <item x="816"/>
        <item x="2364"/>
        <item x="1085"/>
        <item x="83"/>
        <item x="688"/>
        <item x="84"/>
        <item x="689"/>
        <item x="826"/>
        <item x="809"/>
        <item x="869"/>
        <item x="908"/>
        <item x="909"/>
        <item x="250"/>
        <item x="550"/>
        <item x="549"/>
        <item x="251"/>
        <item x="252"/>
        <item x="548"/>
        <item x="253"/>
        <item x="256"/>
        <item x="546"/>
        <item x="1003"/>
        <item x="1147"/>
        <item x="907"/>
        <item x="776"/>
        <item x="990"/>
        <item x="1048"/>
        <item x="1032"/>
        <item x="598"/>
        <item x="175"/>
        <item x="600"/>
        <item x="450"/>
        <item x="359"/>
        <item x="929"/>
        <item x="1107"/>
        <item x="1061"/>
        <item x="875"/>
        <item x="795"/>
        <item x="771"/>
        <item x="807"/>
        <item x="1115"/>
        <item x="1175"/>
        <item x="1158"/>
        <item x="1031"/>
        <item x="998"/>
        <item x="51"/>
        <item x="1093"/>
        <item x="1172"/>
        <item x="758"/>
        <item x="784"/>
        <item x="1101"/>
        <item x="899"/>
        <item x="836"/>
        <item x="1050"/>
        <item x="101"/>
        <item x="989"/>
        <item x="459"/>
        <item x="678"/>
        <item x="930"/>
        <item x="1004"/>
        <item x="133"/>
        <item x="132"/>
        <item x="641"/>
        <item x="864"/>
        <item x="646"/>
        <item x="128"/>
        <item x="129"/>
        <item x="645"/>
        <item x="1120"/>
        <item x="1127"/>
        <item x="997"/>
        <item x="130"/>
        <item x="1015"/>
        <item x="1509"/>
        <item x="131"/>
        <item x="643"/>
        <item x="642"/>
        <item x="1066"/>
        <item x="1109"/>
        <item x="895"/>
        <item x="841"/>
        <item x="759"/>
        <item x="858"/>
        <item x="840"/>
        <item x="783"/>
        <item x="1126"/>
        <item x="842"/>
        <item x="7"/>
        <item x="862"/>
        <item x="749"/>
        <item x="750"/>
        <item x="748"/>
        <item x="8"/>
        <item x="885"/>
        <item x="1005"/>
        <item x="884"/>
        <item x="922"/>
        <item x="747"/>
        <item x="9"/>
        <item x="746"/>
        <item x="10"/>
        <item x="11"/>
        <item x="745"/>
        <item x="12"/>
        <item x="14"/>
        <item x="744"/>
        <item x="933"/>
        <item x="767"/>
        <item x="228"/>
        <item x="227"/>
        <item x="563"/>
        <item x="226"/>
        <item x="225"/>
        <item x="224"/>
        <item x="564"/>
        <item x="1091"/>
        <item x="23"/>
        <item x="1149"/>
        <item x="957"/>
        <item x="75"/>
        <item x="698"/>
        <item x="700"/>
        <item x="69"/>
        <item x="70"/>
        <item x="703"/>
        <item x="996"/>
        <item x="1006"/>
        <item x="1057"/>
        <item x="1011"/>
        <item x="725"/>
        <item x="44"/>
        <item x="1137"/>
        <item x="1074"/>
        <item x="1166"/>
        <item x="594"/>
        <item x="883"/>
        <item x="263"/>
        <item x="793"/>
        <item x="845"/>
        <item x="406"/>
        <item x="781"/>
        <item x="409"/>
        <item x="330"/>
        <item x="176"/>
        <item x="597"/>
        <item x="179"/>
        <item x="328"/>
        <item x="482"/>
        <item x="480"/>
        <item x="481"/>
        <item x="479"/>
        <item x="264"/>
        <item x="1194"/>
        <item x="2315"/>
        <item x="1852"/>
        <item x="1070"/>
        <item x="1065"/>
        <item x="873"/>
        <item x="1038"/>
        <item x="39"/>
        <item x="1791"/>
        <item x="1721"/>
        <item x="1280"/>
        <item x="1595"/>
        <item x="1824"/>
        <item x="1397"/>
        <item x="1350"/>
        <item x="519"/>
        <item x="653"/>
        <item x="728"/>
        <item x="2097"/>
        <item x="2191"/>
        <item x="270"/>
        <item x="532"/>
        <item x="1915"/>
        <item x="260"/>
        <item x="265"/>
        <item x="824"/>
        <item x="2058"/>
        <item x="2314"/>
        <item x="2149"/>
        <item x="1602"/>
        <item x="1876"/>
        <item x="1293"/>
        <item x="1644"/>
        <item x="1410"/>
        <item x="124"/>
        <item x="664"/>
        <item x="425"/>
        <item x="174"/>
        <item x="412"/>
        <item x="368"/>
        <item x="373"/>
        <item x="435"/>
        <item x="440"/>
        <item x="742"/>
        <item x="1212"/>
        <item x="1768"/>
        <item x="1308"/>
        <item x="1534"/>
        <item x="1510"/>
        <item x="914"/>
        <item x="2344"/>
        <item x="2356"/>
        <item x="2361"/>
        <item x="1816"/>
        <item x="2128"/>
        <item x="970"/>
        <item x="2090"/>
        <item x="1799"/>
        <item x="1096"/>
        <item x="2352"/>
        <item x="2336"/>
        <item x="2343"/>
        <item x="2345"/>
        <item x="2347"/>
        <item x="1210"/>
        <item x="1209"/>
        <item x="1217"/>
        <item x="1216"/>
        <item m="1" x="2375"/>
        <item t="default"/>
      </items>
    </pivotField>
    <pivotField showAll="0"/>
    <pivotField showAll="0"/>
    <pivotField showAll="0"/>
    <pivotField showAll="0"/>
    <pivotField axis="axisCol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dataField="1" showAll="0"/>
    <pivotField dataField="1" numFmtId="1" showAll="0"/>
    <pivotField numFmtId="9" showAll="0"/>
    <pivotField numFmtId="1" showAll="0"/>
    <pivotField numFmtId="1" showAll="0"/>
    <pivotField showAll="0"/>
    <pivotField showAll="0"/>
    <pivotField showAll="0"/>
    <pivotField numFmtId="1" showAll="0"/>
    <pivotField numFmtId="1" showAll="0"/>
    <pivotField showAll="0"/>
  </pivotFields>
  <rowFields count="1">
    <field x="0"/>
  </rowFields>
  <rowItems count="23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 t="grand">
      <x/>
    </i>
  </rowItems>
  <colFields count="2">
    <field x="5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dataFields count="2">
    <dataField name="Sum of count" fld="9" baseField="0" baseItem="0"/>
    <dataField name="Sum of flow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Y2381" firstHeaderRow="1" firstDataRow="3" firstDataCol="1"/>
  <pivotFields count="20">
    <pivotField axis="axisRow" showAll="0">
      <items count="2381">
        <item x="168"/>
        <item x="2129"/>
        <item x="1663"/>
        <item x="1481"/>
        <item x="2362"/>
        <item x="1903"/>
        <item x="1289"/>
        <item x="1981"/>
        <item x="1564"/>
        <item x="2363"/>
        <item x="1245"/>
        <item x="2255"/>
        <item x="2029"/>
        <item x="1694"/>
        <item x="2006"/>
        <item x="1683"/>
        <item x="1254"/>
        <item x="2303"/>
        <item x="1909"/>
        <item x="1952"/>
        <item x="1919"/>
        <item x="1929"/>
        <item x="1615"/>
        <item x="77"/>
        <item x="396"/>
        <item x="393"/>
        <item x="397"/>
        <item x="399"/>
        <item x="1661"/>
        <item x="400"/>
        <item x="401"/>
        <item x="402"/>
        <item x="404"/>
        <item x="40"/>
        <item x="405"/>
        <item x="398"/>
        <item x="410"/>
        <item x="367"/>
        <item x="413"/>
        <item x="394"/>
        <item x="2139"/>
        <item x="414"/>
        <item x="374"/>
        <item x="380"/>
        <item x="384"/>
        <item x="2002"/>
        <item x="436"/>
        <item x="445"/>
        <item x="352"/>
        <item x="478"/>
        <item x="173"/>
        <item x="1353"/>
        <item x="1604"/>
        <item x="304"/>
        <item x="889"/>
        <item x="504"/>
        <item x="1083"/>
        <item x="1363"/>
        <item x="509"/>
        <item x="178"/>
        <item x="381"/>
        <item x="308"/>
        <item x="313"/>
        <item x="496"/>
        <item x="495"/>
        <item x="2039"/>
        <item x="2043"/>
        <item x="134"/>
        <item x="135"/>
        <item x="136"/>
        <item x="137"/>
        <item x="138"/>
        <item x="140"/>
        <item x="141"/>
        <item x="143"/>
        <item x="144"/>
        <item x="145"/>
        <item x="148"/>
        <item x="149"/>
        <item x="377"/>
        <item x="151"/>
        <item x="152"/>
        <item x="154"/>
        <item x="157"/>
        <item x="158"/>
        <item x="159"/>
        <item x="161"/>
        <item x="162"/>
        <item x="163"/>
        <item x="165"/>
        <item x="166"/>
        <item x="167"/>
        <item x="1446"/>
        <item x="606"/>
        <item x="607"/>
        <item x="608"/>
        <item x="1247"/>
        <item x="609"/>
        <item x="611"/>
        <item x="612"/>
        <item x="613"/>
        <item x="614"/>
        <item x="615"/>
        <item x="448"/>
        <item x="617"/>
        <item x="618"/>
        <item x="619"/>
        <item x="620"/>
        <item x="621"/>
        <item x="622"/>
        <item x="623"/>
        <item x="625"/>
        <item x="626"/>
        <item x="1749"/>
        <item x="629"/>
        <item x="630"/>
        <item x="632"/>
        <item x="634"/>
        <item x="2316"/>
        <item x="635"/>
        <item x="636"/>
        <item x="637"/>
        <item x="639"/>
        <item x="640"/>
        <item x="1409"/>
        <item x="1656"/>
        <item x="1512"/>
        <item x="1297"/>
        <item x="2001"/>
        <item x="2018"/>
        <item x="1846"/>
        <item x="1250"/>
        <item x="2146"/>
        <item x="1936"/>
        <item x="1832"/>
        <item x="1718"/>
        <item x="231"/>
        <item x="2209"/>
        <item x="2231"/>
        <item x="1977"/>
        <item x="2185"/>
        <item x="1650"/>
        <item x="1460"/>
        <item x="1991"/>
        <item x="1812"/>
        <item x="1356"/>
        <item x="1456"/>
        <item x="2075"/>
        <item x="1925"/>
        <item x="476"/>
        <item x="1658"/>
        <item x="2222"/>
        <item x="1364"/>
        <item x="1609"/>
        <item x="1676"/>
        <item x="500"/>
        <item x="1921"/>
        <item x="1772"/>
        <item x="2080"/>
        <item x="1689"/>
        <item x="2067"/>
        <item x="1996"/>
        <item x="2037"/>
        <item x="1432"/>
        <item x="1982"/>
        <item x="1966"/>
        <item x="1513"/>
        <item x="1950"/>
        <item x="1842"/>
        <item x="1684"/>
        <item x="1379"/>
        <item x="1649"/>
        <item x="1303"/>
        <item x="1455"/>
        <item x="1747"/>
        <item x="1428"/>
        <item x="1691"/>
        <item x="1348"/>
        <item x="1976"/>
        <item x="2349"/>
        <item x="1272"/>
        <item x="1273"/>
        <item x="1515"/>
        <item x="1795"/>
        <item x="1221"/>
        <item x="1222"/>
        <item x="1316"/>
        <item x="1411"/>
        <item x="1269"/>
        <item x="1703"/>
        <item x="1211"/>
        <item x="1606"/>
        <item x="1583"/>
        <item x="1863"/>
        <item x="1820"/>
        <item x="2012"/>
        <item x="2175"/>
        <item x="1574"/>
        <item x="2244"/>
        <item x="1937"/>
        <item x="2052"/>
        <item x="2009"/>
        <item x="1890"/>
        <item x="1418"/>
        <item x="1416"/>
        <item x="2259"/>
        <item x="1983"/>
        <item x="1877"/>
        <item x="1567"/>
        <item x="1892"/>
        <item x="2142"/>
        <item x="2270"/>
        <item x="1508"/>
        <item x="2226"/>
        <item x="2192"/>
        <item x="1555"/>
        <item x="1352"/>
        <item x="1388"/>
        <item x="1482"/>
        <item x="1821"/>
        <item x="1839"/>
        <item x="1507"/>
        <item x="2119"/>
        <item x="2230"/>
        <item x="2186"/>
        <item x="2099"/>
        <item x="1536"/>
        <item x="2243"/>
        <item x="2219"/>
        <item x="2366"/>
        <item x="1999"/>
        <item x="1668"/>
        <item x="1648"/>
        <item x="1865"/>
        <item x="1992"/>
        <item x="1146"/>
        <item x="1581"/>
        <item x="813"/>
        <item x="1398"/>
        <item x="1056"/>
        <item x="1642"/>
        <item x="1517"/>
        <item x="924"/>
        <item x="2369"/>
        <item x="1582"/>
        <item x="1072"/>
        <item x="988"/>
        <item x="931"/>
        <item x="1059"/>
        <item x="2049"/>
        <item x="934"/>
        <item x="1073"/>
        <item x="1307"/>
        <item x="928"/>
        <item x="2167"/>
        <item x="1995"/>
        <item x="975"/>
        <item x="935"/>
        <item x="1001"/>
        <item x="984"/>
        <item x="1108"/>
        <item x="1740"/>
        <item x="1201"/>
        <item x="1213"/>
        <item x="1203"/>
        <item x="870"/>
        <item x="2310"/>
        <item x="1227"/>
        <item x="965"/>
        <item x="977"/>
        <item x="2238"/>
        <item x="1554"/>
        <item x="1535"/>
        <item x="1646"/>
        <item x="1312"/>
        <item x="1450"/>
        <item x="1498"/>
        <item x="2197"/>
        <item x="2285"/>
        <item x="2288"/>
        <item x="2262"/>
        <item x="2234"/>
        <item x="2282"/>
        <item x="1708"/>
        <item x="2084"/>
        <item x="2360"/>
        <item x="1487"/>
        <item x="1955"/>
        <item x="1993"/>
        <item x="1958"/>
        <item x="1920"/>
        <item x="1924"/>
        <item x="2000"/>
        <item x="1961"/>
        <item x="1989"/>
        <item x="153"/>
        <item x="45"/>
        <item x="624"/>
        <item x="1885"/>
        <item x="1692"/>
        <item x="900"/>
        <item x="831"/>
        <item x="2370"/>
        <item x="839"/>
        <item x="1697"/>
        <item x="2235"/>
        <item x="1677"/>
        <item x="1501"/>
        <item x="2291"/>
        <item x="2293"/>
        <item x="1225"/>
        <item x="1802"/>
        <item x="1752"/>
        <item x="1258"/>
        <item x="1653"/>
        <item x="1154"/>
        <item x="1182"/>
        <item x="913"/>
        <item x="1275"/>
        <item x="2022"/>
        <item x="1104"/>
        <item x="986"/>
        <item x="1608"/>
        <item x="800"/>
        <item x="1461"/>
        <item x="1639"/>
        <item x="1640"/>
        <item x="1827"/>
        <item x="2193"/>
        <item x="2283"/>
        <item x="2277"/>
        <item x="1540"/>
        <item x="1313"/>
        <item x="1311"/>
        <item x="2246"/>
        <item x="1241"/>
        <item x="2034"/>
        <item x="1776"/>
        <item x="2371"/>
        <item x="1553"/>
        <item x="1519"/>
        <item x="1647"/>
        <item x="1527"/>
        <item x="2248"/>
        <item x="1373"/>
        <item x="2174"/>
        <item x="1912"/>
        <item x="1295"/>
        <item x="1568"/>
        <item x="1152"/>
        <item x="2010"/>
        <item x="364"/>
        <item x="2294"/>
        <item x="1600"/>
        <item x="2077"/>
        <item x="847"/>
        <item x="1062"/>
        <item x="765"/>
        <item x="1927"/>
        <item x="1948"/>
        <item x="954"/>
        <item x="963"/>
        <item x="1624"/>
        <item x="1767"/>
        <item x="1586"/>
        <item x="1623"/>
        <item x="1463"/>
        <item x="1662"/>
        <item x="1629"/>
        <item x="2252"/>
        <item x="1230"/>
        <item x="2224"/>
        <item x="1878"/>
        <item x="1945"/>
        <item x="1874"/>
        <item x="1891"/>
        <item x="2300"/>
        <item x="1715"/>
        <item x="1901"/>
        <item x="1645"/>
        <item x="1657"/>
        <item x="1690"/>
        <item x="1671"/>
        <item x="1220"/>
        <item x="2260"/>
        <item x="1483"/>
        <item x="2264"/>
        <item x="1743"/>
        <item x="1696"/>
        <item x="2015"/>
        <item x="2065"/>
        <item x="2036"/>
        <item x="2166"/>
        <item x="1896"/>
        <item x="1546"/>
        <item x="1654"/>
        <item x="1699"/>
        <item x="1672"/>
        <item x="1575"/>
        <item x="1711"/>
        <item x="1748"/>
        <item x="1170"/>
        <item x="1218"/>
        <item x="1267"/>
        <item x="1255"/>
        <item x="1368"/>
        <item x="2072"/>
        <item x="287"/>
        <item x="1873"/>
        <item x="2147"/>
        <item x="2207"/>
        <item x="2245"/>
        <item x="2273"/>
        <item x="1773"/>
        <item x="1323"/>
        <item x="2202"/>
        <item x="2033"/>
        <item x="1576"/>
        <item x="1425"/>
        <item x="1975"/>
        <item x="1525"/>
        <item x="1685"/>
        <item x="1453"/>
        <item x="1771"/>
        <item x="1826"/>
        <item x="1401"/>
        <item x="2109"/>
        <item x="1252"/>
        <item x="1872"/>
        <item x="1664"/>
        <item x="1769"/>
        <item x="1610"/>
        <item x="1789"/>
        <item x="1780"/>
        <item x="1521"/>
        <item x="1830"/>
        <item x="1951"/>
        <item x="2014"/>
        <item x="1471"/>
        <item x="1926"/>
        <item x="2275"/>
        <item x="2110"/>
        <item x="2198"/>
        <item x="2218"/>
        <item x="2190"/>
        <item x="1526"/>
        <item x="1436"/>
        <item x="1422"/>
        <item x="1430"/>
        <item x="1479"/>
        <item x="2132"/>
        <item x="1806"/>
        <item x="1765"/>
        <item x="2160"/>
        <item x="1204"/>
        <item x="1584"/>
        <item x="2304"/>
        <item x="1408"/>
        <item x="2269"/>
        <item x="2179"/>
        <item x="1335"/>
        <item x="2154"/>
        <item x="1959"/>
        <item x="1866"/>
        <item x="1884"/>
        <item x="1365"/>
        <item x="1845"/>
        <item x="1372"/>
        <item x="1918"/>
        <item x="1906"/>
        <item x="1828"/>
        <item x="1908"/>
        <item x="1960"/>
        <item x="1829"/>
        <item x="1917"/>
        <item x="1969"/>
        <item x="1949"/>
        <item x="2184"/>
        <item x="1670"/>
        <item x="2284"/>
        <item x="2046"/>
        <item x="1419"/>
        <item x="2295"/>
        <item x="1492"/>
        <item x="1619"/>
        <item x="1727"/>
        <item x="1681"/>
        <item x="1730"/>
        <item x="2287"/>
        <item x="1786"/>
        <item x="2211"/>
        <item x="1897"/>
        <item x="1305"/>
        <item x="2005"/>
        <item x="1549"/>
        <item x="2126"/>
        <item x="1580"/>
        <item x="1720"/>
        <item x="1651"/>
        <item x="2327"/>
        <item x="1389"/>
        <item x="2152"/>
        <item x="2286"/>
        <item x="1862"/>
        <item x="2178"/>
        <item x="1843"/>
        <item x="1724"/>
        <item x="1902"/>
        <item x="2102"/>
        <item x="1931"/>
        <item x="1259"/>
        <item x="1742"/>
        <item x="1871"/>
        <item x="1477"/>
        <item x="2280"/>
        <item x="2103"/>
        <item x="1283"/>
        <item x="1197"/>
        <item x="2227"/>
        <item x="2055"/>
        <item x="1440"/>
        <item x="1558"/>
        <item x="1552"/>
        <item x="1956"/>
        <item x="1695"/>
        <item x="2313"/>
        <item x="1913"/>
        <item x="1518"/>
        <item x="339"/>
        <item x="1516"/>
        <item x="1968"/>
        <item x="1490"/>
        <item x="1439"/>
        <item x="1967"/>
        <item x="1238"/>
        <item x="1042"/>
        <item x="1641"/>
        <item x="1598"/>
        <item x="1506"/>
        <item x="1474"/>
        <item x="1905"/>
        <item x="1943"/>
        <item x="1199"/>
        <item x="1420"/>
        <item x="1847"/>
        <item x="1484"/>
        <item x="1476"/>
        <item x="2086"/>
        <item x="120"/>
        <item x="121"/>
        <item x="1944"/>
        <item x="122"/>
        <item x="650"/>
        <item x="651"/>
        <item x="2162"/>
        <item x="2308"/>
        <item x="2044"/>
        <item x="658"/>
        <item x="681"/>
        <item x="685"/>
        <item x="1330"/>
        <item x="1541"/>
        <item x="676"/>
        <item x="1231"/>
        <item x="1449"/>
        <item x="1900"/>
        <item x="1338"/>
        <item x="2290"/>
        <item x="1599"/>
        <item x="677"/>
        <item x="90"/>
        <item x="693"/>
        <item x="2298"/>
        <item x="694"/>
        <item x="1445"/>
        <item x="1522"/>
        <item x="1491"/>
        <item x="1219"/>
        <item x="695"/>
        <item x="1726"/>
        <item x="1235"/>
        <item x="64"/>
        <item x="65"/>
        <item x="78"/>
        <item x="1533"/>
        <item x="2053"/>
        <item x="1458"/>
        <item x="710"/>
        <item x="1287"/>
        <item x="1270"/>
        <item x="1347"/>
        <item x="1545"/>
        <item x="680"/>
        <item x="2038"/>
        <item x="1531"/>
        <item x="2329"/>
        <item x="1286"/>
        <item x="720"/>
        <item x="722"/>
        <item x="1638"/>
        <item x="1970"/>
        <item x="1566"/>
        <item x="2208"/>
        <item x="1601"/>
        <item x="2196"/>
        <item x="1934"/>
        <item x="2019"/>
        <item x="1723"/>
        <item x="1337"/>
        <item x="2278"/>
        <item x="731"/>
        <item x="1611"/>
        <item x="36"/>
        <item x="38"/>
        <item x="41"/>
        <item x="47"/>
        <item x="48"/>
        <item x="1291"/>
        <item x="1294"/>
        <item x="2322"/>
        <item x="1855"/>
        <item x="92"/>
        <item x="1215"/>
        <item x="21"/>
        <item x="1249"/>
        <item x="2228"/>
        <item x="1811"/>
        <item x="1309"/>
        <item x="2330"/>
        <item x="2194"/>
        <item x="1315"/>
        <item x="2151"/>
        <item x="1434"/>
        <item x="2266"/>
        <item x="2289"/>
        <item x="1544"/>
        <item x="2188"/>
        <item x="1556"/>
        <item x="2115"/>
        <item x="2017"/>
        <item x="2342"/>
        <item x="2148"/>
        <item x="2253"/>
        <item x="2158"/>
        <item x="2220"/>
        <item x="1423"/>
        <item x="1326"/>
        <item x="2156"/>
        <item x="1285"/>
        <item x="1840"/>
        <item x="1207"/>
        <item x="2122"/>
        <item x="1333"/>
        <item x="1819"/>
        <item x="2144"/>
        <item x="2319"/>
        <item x="2268"/>
        <item x="1838"/>
        <item x="2357"/>
        <item x="1196"/>
        <item x="1933"/>
        <item x="2127"/>
        <item x="2176"/>
        <item x="987"/>
        <item x="834"/>
        <item x="76"/>
        <item x="2368"/>
        <item x="2092"/>
        <item x="2372"/>
        <item x="1854"/>
        <item x="1459"/>
        <item x="314"/>
        <item x="309"/>
        <item x="499"/>
        <item x="501"/>
        <item x="502"/>
        <item x="516"/>
        <item x="525"/>
        <item x="529"/>
        <item x="277"/>
        <item x="275"/>
        <item x="531"/>
        <item x="274"/>
        <item x="533"/>
        <item x="601"/>
        <item x="376"/>
        <item x="433"/>
        <item x="375"/>
        <item x="434"/>
        <item x="451"/>
        <item x="458"/>
        <item x="661"/>
        <item x="109"/>
        <item x="662"/>
        <item x="110"/>
        <item x="715"/>
        <item x="717"/>
        <item x="716"/>
        <item x="49"/>
        <item x="46"/>
        <item x="723"/>
        <item x="724"/>
        <item x="730"/>
        <item x="978"/>
        <item x="1025"/>
        <item x="668"/>
        <item x="285"/>
        <item x="2307"/>
        <item x="517"/>
        <item x="335"/>
        <item x="468"/>
        <item x="1630"/>
        <item x="472"/>
        <item x="336"/>
        <item x="1027"/>
        <item x="995"/>
        <item x="976"/>
        <item x="1111"/>
        <item x="471"/>
        <item x="1064"/>
        <item x="866"/>
        <item x="469"/>
        <item x="338"/>
        <item x="1429"/>
        <item x="1935"/>
        <item x="1233"/>
        <item x="652"/>
        <item x="515"/>
        <item x="491"/>
        <item x="679"/>
        <item x="94"/>
        <item x="708"/>
        <item x="63"/>
        <item x="0"/>
        <item x="647"/>
        <item x="1328"/>
        <item x="1734"/>
        <item x="654"/>
        <item x="117"/>
        <item x="1922"/>
        <item x="2365"/>
        <item x="1029"/>
        <item x="522"/>
        <item x="1753"/>
        <item x="1652"/>
        <item x="1719"/>
        <item x="1366"/>
        <item x="1265"/>
        <item x="1264"/>
        <item x="1391"/>
        <item x="343"/>
        <item x="464"/>
        <item x="1473"/>
        <item x="344"/>
        <item x="463"/>
        <item x="345"/>
        <item x="346"/>
        <item x="462"/>
        <item x="347"/>
        <item x="1033"/>
        <item x="1202"/>
        <item x="1626"/>
        <item x="2091"/>
        <item x="114"/>
        <item x="657"/>
        <item x="2172"/>
        <item x="115"/>
        <item x="656"/>
        <item x="655"/>
        <item x="116"/>
        <item x="1415"/>
        <item x="2203"/>
        <item x="2311"/>
        <item x="1700"/>
        <item x="1631"/>
        <item x="1565"/>
        <item x="2323"/>
        <item x="1709"/>
        <item x="1625"/>
        <item x="2143"/>
        <item x="2215"/>
        <item x="1963"/>
        <item x="1360"/>
        <item x="1962"/>
        <item x="2041"/>
        <item x="1577"/>
        <item x="2064"/>
        <item x="2138"/>
        <item x="407"/>
        <item x="1793"/>
        <item x="1260"/>
        <item x="297"/>
        <item x="1679"/>
        <item x="796"/>
        <item x="1331"/>
        <item x="1669"/>
        <item x="1665"/>
        <item x="1298"/>
        <item x="1192"/>
        <item x="736"/>
        <item x="30"/>
        <item x="735"/>
        <item x="232"/>
        <item x="1593"/>
        <item x="1605"/>
        <item x="1620"/>
        <item x="1867"/>
        <item x="739"/>
        <item x="1195"/>
        <item x="2159"/>
        <item x="22"/>
        <item x="1145"/>
        <item x="20"/>
        <item x="1632"/>
        <item x="1750"/>
        <item x="2130"/>
        <item x="991"/>
        <item x="1486"/>
        <item x="2101"/>
        <item x="2140"/>
        <item x="2236"/>
        <item x="1424"/>
        <item x="854"/>
        <item x="1528"/>
        <item x="125"/>
        <item x="755"/>
        <item x="1185"/>
        <item x="780"/>
        <item x="648"/>
        <item x="2199"/>
        <item x="2155"/>
        <item x="1916"/>
        <item x="1792"/>
        <item x="1787"/>
        <item x="753"/>
        <item x="118"/>
        <item x="119"/>
        <item x="1162"/>
        <item x="1345"/>
        <item x="1375"/>
        <item x="1660"/>
        <item x="1344"/>
        <item x="1870"/>
        <item x="2013"/>
        <item x="777"/>
        <item x="1296"/>
        <item x="1314"/>
        <item x="1349"/>
        <item x="1385"/>
        <item x="1494"/>
        <item x="2082"/>
        <item x="1098"/>
        <item x="1414"/>
        <item x="1228"/>
        <item x="1242"/>
        <item x="2083"/>
        <item x="1480"/>
        <item x="2061"/>
        <item x="1713"/>
        <item x="1731"/>
        <item x="1810"/>
        <item x="633"/>
        <item x="1100"/>
        <item x="1899"/>
        <item x="1139"/>
        <item x="1910"/>
        <item x="1627"/>
        <item x="1947"/>
        <item x="910"/>
        <item x="1673"/>
        <item x="2374"/>
        <item x="1856"/>
        <item x="649"/>
        <item x="123"/>
        <item x="1394"/>
        <item x="1659"/>
        <item x="1007"/>
        <item x="362"/>
        <item x="791"/>
        <item x="865"/>
        <item x="1150"/>
        <item x="1039"/>
        <item x="1067"/>
        <item x="920"/>
        <item x="917"/>
        <item x="968"/>
        <item x="898"/>
        <item x="1121"/>
        <item x="921"/>
        <item x="1117"/>
        <item x="1044"/>
        <item x="1193"/>
        <item x="912"/>
        <item x="787"/>
        <item x="952"/>
        <item x="969"/>
        <item x="853"/>
        <item x="877"/>
        <item x="1063"/>
        <item x="993"/>
        <item x="1124"/>
        <item x="851"/>
        <item x="966"/>
        <item x="825"/>
        <item x="1013"/>
        <item x="897"/>
        <item x="1077"/>
        <item x="927"/>
        <item x="1131"/>
        <item x="949"/>
        <item x="1079"/>
        <item x="1143"/>
        <item x="535"/>
        <item x="271"/>
        <item x="536"/>
        <item x="269"/>
        <item x="1164"/>
        <item x="223"/>
        <item x="774"/>
        <item x="222"/>
        <item x="221"/>
        <item x="1914"/>
        <item x="849"/>
        <item x="894"/>
        <item x="219"/>
        <item x="218"/>
        <item x="1988"/>
        <item x="567"/>
        <item x="217"/>
        <item x="1078"/>
        <item x="1000"/>
        <item x="1116"/>
        <item x="1028"/>
        <item x="828"/>
        <item x="890"/>
        <item x="953"/>
        <item x="1094"/>
        <item x="574"/>
        <item x="1110"/>
        <item x="948"/>
        <item x="580"/>
        <item x="581"/>
        <item x="199"/>
        <item x="983"/>
        <item x="769"/>
        <item x="871"/>
        <item x="1502"/>
        <item x="674"/>
        <item x="99"/>
        <item x="98"/>
        <item x="675"/>
        <item x="97"/>
        <item x="801"/>
        <item x="89"/>
        <item x="683"/>
        <item x="1133"/>
        <item x="1080"/>
        <item x="971"/>
        <item x="916"/>
        <item x="1105"/>
        <item x="1181"/>
        <item x="1893"/>
        <item x="1342"/>
        <item x="1040"/>
        <item x="902"/>
        <item x="830"/>
        <item x="2123"/>
        <item x="200"/>
        <item x="1190"/>
        <item x="201"/>
        <item x="579"/>
        <item x="959"/>
        <item x="1183"/>
        <item x="911"/>
        <item x="202"/>
        <item x="127"/>
        <item x="126"/>
        <item m="1" x="2379"/>
        <item x="1597"/>
        <item x="333"/>
        <item x="706"/>
        <item x="66"/>
        <item x="1198"/>
        <item x="1299"/>
        <item x="1559"/>
        <item x="1551"/>
        <item x="113"/>
        <item x="790"/>
        <item x="823"/>
        <item x="2131"/>
        <item x="2121"/>
        <item x="2062"/>
        <item x="2180"/>
        <item x="1759"/>
        <item x="1256"/>
        <item x="2237"/>
        <item x="1281"/>
        <item x="1532"/>
        <item x="1682"/>
        <item x="1761"/>
        <item x="1762"/>
        <item x="1716"/>
        <item x="1714"/>
        <item x="1701"/>
        <item x="1452"/>
        <item x="2256"/>
        <item x="2312"/>
        <item x="2249"/>
        <item x="2279"/>
        <item x="2105"/>
        <item x="2096"/>
        <item x="1756"/>
        <item x="1886"/>
        <item x="2093"/>
        <item x="2094"/>
        <item x="1803"/>
        <item x="1817"/>
        <item x="1777"/>
        <item x="1860"/>
        <item x="2302"/>
        <item x="2292"/>
        <item x="2031"/>
        <item x="2333"/>
        <item x="1894"/>
        <item x="1764"/>
        <item x="1496"/>
        <item x="280"/>
        <item x="526"/>
        <item x="279"/>
        <item x="1263"/>
        <item x="1261"/>
        <item x="644"/>
        <item x="1705"/>
        <item x="1248"/>
        <item x="1457"/>
        <item x="1444"/>
        <item x="925"/>
        <item x="980"/>
        <item x="1848"/>
        <item x="319"/>
        <item x="490"/>
        <item x="318"/>
        <item x="2045"/>
        <item x="2011"/>
        <item x="2030"/>
        <item x="2087"/>
        <item x="1548"/>
        <item x="1084"/>
        <item x="1019"/>
        <item x="59"/>
        <item x="1037"/>
        <item x="1237"/>
        <item x="1168"/>
        <item x="1002"/>
        <item x="55"/>
        <item x="53"/>
        <item x="54"/>
        <item x="493"/>
        <item x="492"/>
        <item x="316"/>
        <item x="1923"/>
        <item x="2074"/>
        <item x="2023"/>
        <item x="2367"/>
        <item x="1809"/>
        <item x="2108"/>
        <item x="1300"/>
        <item x="1861"/>
        <item x="1451"/>
        <item x="1687"/>
        <item x="1301"/>
        <item x="1728"/>
        <item x="1613"/>
        <item x="2059"/>
        <item x="1655"/>
        <item x="2081"/>
        <item m="1" x="2377"/>
        <item m="1" x="2378"/>
        <item x="2168"/>
        <item x="1592"/>
        <item x="1020"/>
        <item x="33"/>
        <item x="1990"/>
        <item x="1282"/>
        <item x="35"/>
        <item x="732"/>
        <item x="733"/>
        <item x="1774"/>
        <item x="1614"/>
        <item x="1362"/>
        <item x="382"/>
        <item x="1135"/>
        <item x="1148"/>
        <item x="427"/>
        <item x="428"/>
        <item x="429"/>
        <item x="431"/>
        <item x="430"/>
        <item x="1141"/>
        <item x="378"/>
        <item x="379"/>
        <item x="2338"/>
        <item x="2118"/>
        <item x="1529"/>
        <item x="1735"/>
        <item x="1837"/>
        <item x="1675"/>
        <item x="1205"/>
        <item x="2047"/>
        <item x="1387"/>
        <item x="1864"/>
        <item x="2088"/>
        <item x="709"/>
        <item x="62"/>
        <item x="61"/>
        <item x="2200"/>
        <item x="1346"/>
        <item x="1637"/>
        <item x="1354"/>
        <item x="1895"/>
        <item x="1633"/>
        <item x="2048"/>
        <item x="1278"/>
        <item x="797"/>
        <item x="1049"/>
        <item x="497"/>
        <item x="312"/>
        <item x="1092"/>
        <item x="311"/>
        <item x="498"/>
        <item x="1596"/>
        <item x="1879"/>
        <item x="1984"/>
        <item x="2042"/>
        <item x="1465"/>
        <item x="1174"/>
        <item x="104"/>
        <item x="1607"/>
        <item x="785"/>
        <item x="786"/>
        <item x="1156"/>
        <item x="298"/>
        <item x="1075"/>
        <item x="1488"/>
        <item x="2035"/>
        <item x="893"/>
        <item x="1433"/>
        <item x="2133"/>
        <item x="303"/>
        <item x="505"/>
        <item x="302"/>
        <item x="506"/>
        <item x="892"/>
        <item x="878"/>
        <item x="507"/>
        <item x="508"/>
        <item x="915"/>
        <item x="299"/>
        <item x="510"/>
        <item x="859"/>
        <item x="512"/>
        <item x="511"/>
        <item x="295"/>
        <item x="918"/>
        <item x="1240"/>
        <item x="1140"/>
        <item x="370"/>
        <item x="371"/>
        <item x="372"/>
        <item x="2173"/>
        <item x="437"/>
        <item x="1099"/>
        <item x="369"/>
        <item x="438"/>
        <item x="947"/>
        <item x="439"/>
        <item x="1097"/>
        <item x="1159"/>
        <item x="1167"/>
        <item x="441"/>
        <item x="366"/>
        <item x="442"/>
        <item x="1014"/>
        <item x="1712"/>
        <item x="365"/>
        <item x="443"/>
        <item x="2325"/>
        <item x="1710"/>
        <item x="1489"/>
        <item x="2334"/>
        <item x="2078"/>
        <item x="2079"/>
        <item x="1573"/>
        <item x="292"/>
        <item x="294"/>
        <item x="2212"/>
        <item x="1946"/>
        <item x="2104"/>
        <item x="1214"/>
        <item x="2114"/>
        <item x="1251"/>
        <item x="1796"/>
        <item x="1302"/>
        <item x="1579"/>
        <item x="942"/>
        <item x="82"/>
        <item x="690"/>
        <item x="81"/>
        <item x="691"/>
        <item x="692"/>
        <item x="80"/>
        <item x="1997"/>
        <item x="2301"/>
        <item x="79"/>
        <item x="1500"/>
        <item x="1378"/>
        <item x="1443"/>
        <item x="2085"/>
        <item x="1022"/>
        <item x="2021"/>
        <item x="1797"/>
        <item x="60"/>
        <item x="773"/>
        <item x="1543"/>
        <item x="1030"/>
        <item x="514"/>
        <item x="513"/>
        <item x="291"/>
        <item x="1257"/>
        <item x="788"/>
        <item x="518"/>
        <item x="289"/>
        <item x="520"/>
        <item x="286"/>
        <item x="521"/>
        <item x="284"/>
        <item x="1320"/>
        <item x="1266"/>
        <item x="1324"/>
        <item x="1343"/>
        <item x="449"/>
        <item x="360"/>
        <item x="361"/>
        <item x="1157"/>
        <item x="1184"/>
        <item x="357"/>
        <item x="1102"/>
        <item x="452"/>
        <item x="1026"/>
        <item x="356"/>
        <item x="1511"/>
        <item x="453"/>
        <item x="1142"/>
        <item x="355"/>
        <item x="354"/>
        <item x="454"/>
        <item x="455"/>
        <item x="799"/>
        <item x="456"/>
        <item x="457"/>
        <item x="1881"/>
        <item x="2020"/>
        <item x="1119"/>
        <item x="1550"/>
        <item x="2213"/>
        <item x="2309"/>
        <item x="905"/>
        <item x="806"/>
        <item x="1180"/>
        <item x="1046"/>
        <item x="903"/>
        <item x="901"/>
        <item x="1018"/>
        <item x="958"/>
        <item x="863"/>
        <item x="904"/>
        <item x="945"/>
        <item x="1071"/>
        <item x="1161"/>
        <item x="446"/>
        <item x="363"/>
        <item x="444"/>
        <item x="810"/>
        <item x="1114"/>
        <item x="1090"/>
        <item x="447"/>
        <item x="1179"/>
        <item x="1118"/>
        <item x="874"/>
        <item x="1169"/>
        <item x="353"/>
        <item x="811"/>
        <item x="1024"/>
        <item x="1431"/>
        <item x="1380"/>
        <item x="2258"/>
        <item x="1818"/>
        <item x="1957"/>
        <item x="1971"/>
        <item x="1987"/>
        <item x="1334"/>
        <item x="421"/>
        <item x="1413"/>
        <item x="1234"/>
        <item x="1495"/>
        <item x="937"/>
        <item x="582"/>
        <item x="570"/>
        <item x="1717"/>
        <item x="1271"/>
        <item x="2276"/>
        <item x="1376"/>
        <item x="281"/>
        <item x="524"/>
        <item x="282"/>
        <item x="283"/>
        <item x="523"/>
        <item x="1262"/>
        <item x="1369"/>
        <item x="170"/>
        <item x="604"/>
        <item x="2063"/>
        <item x="169"/>
        <item x="1382"/>
        <item x="1208"/>
        <item x="2098"/>
        <item x="1475"/>
        <item x="1317"/>
        <item x="100"/>
        <item x="2187"/>
        <item x="2350"/>
        <item x="1760"/>
        <item x="1010"/>
        <item x="1268"/>
        <item x="351"/>
        <item x="350"/>
        <item x="461"/>
        <item x="460"/>
        <item x="1095"/>
        <item x="1052"/>
        <item x="112"/>
        <item x="1189"/>
        <item x="348"/>
        <item x="1377"/>
        <item x="91"/>
        <item x="682"/>
        <item x="2070"/>
        <item x="2124"/>
        <item x="2164"/>
        <item x="1831"/>
        <item x="88"/>
        <item x="1246"/>
        <item x="1972"/>
        <item x="1390"/>
        <item x="1755"/>
        <item x="2163"/>
        <item x="111"/>
        <item x="1766"/>
        <item x="2107"/>
        <item x="2318"/>
        <item x="938"/>
        <item x="1224"/>
        <item x="215"/>
        <item x="214"/>
        <item x="569"/>
        <item x="213"/>
        <item x="1187"/>
        <item x="212"/>
        <item x="571"/>
        <item x="1043"/>
        <item x="211"/>
        <item x="572"/>
        <item x="210"/>
        <item x="573"/>
        <item x="1226"/>
        <item x="1200"/>
        <item x="1889"/>
        <item x="1815"/>
        <item x="1859"/>
        <item x="1973"/>
        <item x="2181"/>
        <item x="2125"/>
        <item x="2106"/>
        <item x="2229"/>
        <item x="2183"/>
        <item x="1505"/>
        <item x="1467"/>
        <item x="1538"/>
        <item x="1306"/>
        <item x="1503"/>
        <item x="923"/>
        <item x="663"/>
        <item x="108"/>
        <item x="2027"/>
        <item x="665"/>
        <item x="107"/>
        <item x="667"/>
        <item x="778"/>
        <item x="762"/>
        <item x="1447"/>
        <item x="465"/>
        <item x="341"/>
        <item x="1087"/>
        <item x="1171"/>
        <item x="1339"/>
        <item x="763"/>
        <item x="743"/>
        <item x="15"/>
        <item x="741"/>
        <item x="16"/>
        <item x="17"/>
        <item x="740"/>
        <item x="18"/>
        <item x="19"/>
        <item x="156"/>
        <item x="2026"/>
        <item x="1707"/>
        <item x="475"/>
        <item x="474"/>
        <item x="2355"/>
        <item x="1569"/>
        <item x="1563"/>
        <item x="106"/>
        <item x="669"/>
        <item x="105"/>
        <item x="1464"/>
        <item x="1850"/>
        <item x="220"/>
        <item x="1243"/>
        <item x="568"/>
        <item x="2351"/>
        <item x="1594"/>
        <item x="1407"/>
        <item x="317"/>
        <item x="331"/>
        <item x="332"/>
        <item x="334"/>
        <item x="705"/>
        <item x="979"/>
        <item x="782"/>
        <item x="835"/>
        <item x="659"/>
        <item x="660"/>
        <item x="1155"/>
        <item x="139"/>
        <item x="1904"/>
        <item x="1851"/>
        <item x="1279"/>
        <item x="1253"/>
        <item x="1277"/>
        <item x="1276"/>
        <item x="1744"/>
        <item x="1023"/>
        <item x="503"/>
        <item x="305"/>
        <item x="306"/>
        <item x="307"/>
        <item x="1151"/>
        <item x="2221"/>
        <item x="818"/>
        <item x="803"/>
        <item x="702"/>
        <item x="71"/>
        <item x="68"/>
        <item x="704"/>
        <item x="67"/>
        <item x="699"/>
        <item x="74"/>
        <item x="72"/>
        <item x="73"/>
        <item x="701"/>
        <item x="1603"/>
        <item x="1643"/>
        <item x="1770"/>
        <item x="43"/>
        <item x="726"/>
        <item x="42"/>
        <item x="861"/>
        <item x="999"/>
        <item x="1047"/>
        <item x="729"/>
        <item x="711"/>
        <item x="1239"/>
        <item x="1514"/>
        <item x="2089"/>
        <item x="707"/>
        <item x="216"/>
        <item x="1737"/>
        <item x="52"/>
        <item x="719"/>
        <item x="718"/>
        <item x="466"/>
        <item x="539"/>
        <item x="1693"/>
        <item x="2161"/>
        <item x="1497"/>
        <item x="2274"/>
        <item x="2141"/>
        <item x="2016"/>
        <item x="1232"/>
        <item x="2025"/>
        <item x="2299"/>
        <item x="1454"/>
        <item x="1357"/>
        <item x="2136"/>
        <item x="2116"/>
        <item x="340"/>
        <item x="467"/>
        <item x="2060"/>
        <item x="1741"/>
        <item x="1587"/>
        <item x="1392"/>
        <item x="1570"/>
        <item x="1206"/>
        <item x="2271"/>
        <item x="1284"/>
        <item x="1542"/>
        <item x="1400"/>
        <item x="1722"/>
        <item x="1520"/>
        <item x="1590"/>
        <item x="1805"/>
        <item x="1779"/>
        <item x="1794"/>
        <item x="1849"/>
        <item x="2281"/>
        <item x="1980"/>
        <item x="1833"/>
        <item x="1941"/>
        <item x="1825"/>
        <item x="1782"/>
        <item x="1470"/>
        <item x="2306"/>
        <item x="1783"/>
        <item x="2040"/>
        <item x="1628"/>
        <item x="1612"/>
        <item x="1807"/>
        <item x="1530"/>
        <item x="1634"/>
        <item x="1561"/>
        <item x="1560"/>
        <item x="2358"/>
        <item x="2120"/>
        <item x="1370"/>
        <item x="1472"/>
        <item x="1406"/>
        <item x="1911"/>
        <item x="2024"/>
        <item x="2169"/>
        <item x="1636"/>
        <item x="1965"/>
        <item x="2263"/>
        <item x="2261"/>
        <item x="1557"/>
        <item x="1939"/>
        <item x="1732"/>
        <item x="1499"/>
        <item x="2206"/>
        <item x="1757"/>
        <item x="1844"/>
        <item x="2242"/>
        <item x="2254"/>
        <item x="1374"/>
        <item x="1746"/>
        <item x="1591"/>
        <item x="1778"/>
        <item x="2204"/>
        <item x="1680"/>
        <item x="1738"/>
        <item x="1437"/>
        <item x="1775"/>
        <item x="2157"/>
        <item x="1325"/>
        <item x="2267"/>
        <item x="1758"/>
        <item x="2373"/>
        <item x="1321"/>
        <item x="1688"/>
        <item x="1412"/>
        <item x="2339"/>
        <item x="2145"/>
        <item x="2177"/>
        <item x="1358"/>
        <item x="1386"/>
        <item x="1468"/>
        <item x="1466"/>
        <item x="1442"/>
        <item x="1304"/>
        <item x="1823"/>
        <item x="1367"/>
        <item x="1485"/>
        <item x="1371"/>
        <item x="1393"/>
        <item x="2239"/>
        <item x="1329"/>
        <item x="1395"/>
        <item x="1928"/>
        <item x="1940"/>
        <item x="1868"/>
        <item x="1493"/>
        <item x="1319"/>
        <item x="1405"/>
        <item x="1986"/>
        <item x="1383"/>
        <item x="2111"/>
        <item x="1930"/>
        <item x="2210"/>
        <item x="2004"/>
        <item x="1978"/>
        <item x="1332"/>
        <item x="1964"/>
        <item x="1985"/>
        <item x="2171"/>
        <item x="2182"/>
        <item x="1384"/>
        <item x="1355"/>
        <item x="2150"/>
        <item x="1290"/>
        <item x="1399"/>
        <item x="2272"/>
        <item x="2297"/>
        <item x="1322"/>
        <item x="1448"/>
        <item x="2032"/>
        <item x="1403"/>
        <item x="1427"/>
        <item x="1359"/>
        <item x="1435"/>
        <item x="1402"/>
        <item x="1381"/>
        <item x="2112"/>
        <item x="2265"/>
        <item x="1351"/>
        <item x="1979"/>
        <item x="1841"/>
        <item x="1404"/>
        <item x="1932"/>
        <item x="2008"/>
        <item x="1834"/>
        <item x="1813"/>
        <item x="2240"/>
        <item x="2003"/>
        <item x="1504"/>
        <item x="1417"/>
        <item x="1396"/>
        <item x="1994"/>
        <item x="2134"/>
        <item x="1788"/>
        <item x="1438"/>
        <item x="1524"/>
        <item x="1523"/>
        <item x="1441"/>
        <item x="1858"/>
        <item x="1835"/>
        <item x="2359"/>
        <item x="1585"/>
        <item x="1880"/>
        <item x="1974"/>
        <item x="1998"/>
        <item x="1588"/>
        <item x="1421"/>
        <item x="2189"/>
        <item x="1814"/>
        <item x="1725"/>
        <item x="2223"/>
        <item x="684"/>
        <item x="1739"/>
        <item x="1055"/>
        <item x="727"/>
        <item x="2195"/>
        <item x="2050"/>
        <item x="2057"/>
        <item x="1798"/>
        <item x="1875"/>
        <item x="1361"/>
        <item x="1790"/>
        <item x="1572"/>
        <item x="2068"/>
        <item x="2069"/>
        <item x="2071"/>
        <item x="2056"/>
        <item x="1469"/>
        <item x="1236"/>
        <item x="1578"/>
        <item x="1616"/>
        <item x="1666"/>
        <item x="1751"/>
        <item x="1745"/>
        <item x="1702"/>
        <item x="1678"/>
        <item x="1617"/>
        <item x="1622"/>
        <item x="1674"/>
        <item x="1562"/>
        <item x="1462"/>
        <item x="1822"/>
        <item x="1478"/>
        <item x="2007"/>
        <item x="1754"/>
        <item x="1274"/>
        <item x="1244"/>
        <item x="2214"/>
        <item x="1888"/>
        <item x="1686"/>
        <item x="2225"/>
        <item x="2170"/>
        <item x="2205"/>
        <item x="2137"/>
        <item x="2354"/>
        <item x="2332"/>
        <item x="2028"/>
        <item x="1426"/>
        <item x="1808"/>
        <item x="2250"/>
        <item x="1706"/>
        <item x="1704"/>
        <item x="1310"/>
        <item x="1318"/>
        <item x="2165"/>
        <item x="1781"/>
        <item x="342"/>
        <item x="470"/>
        <item x="239"/>
        <item x="254"/>
        <item x="255"/>
        <item x="257"/>
        <item x="2346"/>
        <item x="2054"/>
        <item x="2073"/>
        <item x="266"/>
        <item x="267"/>
        <item x="268"/>
        <item x="272"/>
        <item x="2113"/>
        <item x="276"/>
        <item x="1698"/>
        <item x="1589"/>
        <item x="530"/>
        <item x="534"/>
        <item x="537"/>
        <item x="538"/>
        <item x="540"/>
        <item x="543"/>
        <item x="545"/>
        <item x="576"/>
        <item x="197"/>
        <item x="198"/>
        <item x="206"/>
        <item x="146"/>
        <item x="147"/>
        <item x="150"/>
        <item x="155"/>
        <item x="160"/>
        <item x="1954"/>
        <item x="599"/>
        <item x="616"/>
        <item x="627"/>
        <item x="628"/>
        <item x="1667"/>
        <item x="1763"/>
        <item x="1857"/>
        <item x="2241"/>
        <item x="2305"/>
        <item x="1341"/>
        <item x="2320"/>
        <item x="2340"/>
        <item x="2341"/>
        <item x="1340"/>
        <item x="2135"/>
        <item x="1800"/>
        <item x="2331"/>
        <item x="670"/>
        <item x="34"/>
        <item x="2257"/>
        <item x="2117"/>
        <item x="2216"/>
        <item x="327"/>
        <item x="2153"/>
        <item x="2321"/>
        <item x="142"/>
        <item x="631"/>
        <item x="2251"/>
        <item x="1621"/>
        <item x="2326"/>
        <item x="1729"/>
        <item x="1887"/>
        <item x="2296"/>
        <item x="1571"/>
        <item x="290"/>
        <item x="1539"/>
        <item x="164"/>
        <item x="610"/>
        <item x="349"/>
        <item x="2337"/>
        <item x="473"/>
        <item x="1229"/>
        <item x="1853"/>
        <item m="1" x="2376"/>
        <item x="2324"/>
        <item x="1223"/>
        <item x="1784"/>
        <item x="1618"/>
        <item x="2066"/>
        <item x="1801"/>
        <item x="395"/>
        <item x="403"/>
        <item x="2233"/>
        <item x="411"/>
        <item x="415"/>
        <item x="2317"/>
        <item x="2051"/>
        <item x="2348"/>
        <item x="2217"/>
        <item x="1547"/>
        <item x="2353"/>
        <item x="1953"/>
        <item x="31"/>
        <item x="2201"/>
        <item x="37"/>
        <item x="2328"/>
        <item x="1785"/>
        <item x="1804"/>
        <item x="2095"/>
        <item x="1288"/>
        <item x="2100"/>
        <item x="1836"/>
        <item x="1869"/>
        <item x="171"/>
        <item x="95"/>
        <item x="1336"/>
        <item x="1942"/>
        <item x="96"/>
        <item x="1327"/>
        <item x="1537"/>
        <item x="1733"/>
        <item x="2247"/>
        <item x="1898"/>
        <item x="603"/>
        <item x="605"/>
        <item x="1907"/>
        <item x="177"/>
        <item x="1882"/>
        <item x="1292"/>
        <item x="1938"/>
        <item x="358"/>
        <item x="666"/>
        <item x="329"/>
        <item x="326"/>
        <item x="293"/>
        <item x="1122"/>
        <item x="946"/>
        <item x="638"/>
        <item x="408"/>
        <item x="891"/>
        <item x="1178"/>
        <item x="1883"/>
        <item x="300"/>
        <item x="93"/>
        <item x="846"/>
        <item x="278"/>
        <item x="528"/>
        <item x="527"/>
        <item x="288"/>
        <item x="296"/>
        <item x="879"/>
        <item x="301"/>
        <item x="310"/>
        <item x="315"/>
        <item x="489"/>
        <item x="494"/>
        <item x="485"/>
        <item x="390"/>
        <item x="418"/>
        <item x="273"/>
        <item x="172"/>
        <item x="602"/>
        <item x="1635"/>
        <item x="432"/>
        <item x="1736"/>
        <item x="1082"/>
        <item x="1009"/>
        <item x="832"/>
        <item x="234"/>
        <item x="385"/>
        <item x="388"/>
        <item x="419"/>
        <item x="387"/>
        <item x="422"/>
        <item x="386"/>
        <item x="423"/>
        <item x="1089"/>
        <item x="391"/>
        <item x="417"/>
        <item x="392"/>
        <item x="416"/>
        <item x="86"/>
        <item x="686"/>
        <item x="87"/>
        <item x="714"/>
        <item x="721"/>
        <item x="50"/>
        <item x="1125"/>
        <item x="1136"/>
        <item x="843"/>
        <item x="814"/>
        <item x="906"/>
        <item x="981"/>
        <item x="982"/>
        <item x="868"/>
        <item x="951"/>
        <item x="805"/>
        <item x="844"/>
        <item x="821"/>
        <item x="420"/>
        <item x="389"/>
        <item x="1086"/>
        <item x="2335"/>
        <item x="2232"/>
        <item x="1017"/>
        <item x="696"/>
        <item x="857"/>
        <item x="697"/>
        <item x="325"/>
        <item x="483"/>
        <item x="1160"/>
        <item x="596"/>
        <item x="180"/>
        <item x="57"/>
        <item x="713"/>
        <item x="1008"/>
        <item x="860"/>
        <item x="867"/>
        <item x="560"/>
        <item x="562"/>
        <item x="972"/>
        <item x="820"/>
        <item x="1177"/>
        <item x="337"/>
        <item x="939"/>
        <item x="1034"/>
        <item x="872"/>
        <item x="324"/>
        <item x="484"/>
        <item x="229"/>
        <item x="559"/>
        <item x="561"/>
        <item x="565"/>
        <item x="1138"/>
        <item x="13"/>
        <item x="880"/>
        <item x="233"/>
        <item x="26"/>
        <item x="27"/>
        <item x="738"/>
        <item x="25"/>
        <item x="24"/>
        <item x="737"/>
        <item x="28"/>
        <item x="29"/>
        <item x="764"/>
        <item x="766"/>
        <item x="827"/>
        <item x="770"/>
        <item x="547"/>
        <item x="258"/>
        <item x="974"/>
        <item x="960"/>
        <item x="792"/>
        <item x="544"/>
        <item x="259"/>
        <item x="779"/>
        <item x="542"/>
        <item x="261"/>
        <item x="775"/>
        <item x="262"/>
        <item x="541"/>
        <item x="772"/>
        <item x="734"/>
        <item x="32"/>
        <item x="555"/>
        <item x="237"/>
        <item x="238"/>
        <item x="554"/>
        <item x="236"/>
        <item x="235"/>
        <item x="556"/>
        <item x="553"/>
        <item x="240"/>
        <item x="241"/>
        <item x="552"/>
        <item x="242"/>
        <item x="243"/>
        <item x="244"/>
        <item x="245"/>
        <item x="246"/>
        <item x="551"/>
        <item x="247"/>
        <item x="248"/>
        <item x="249"/>
        <item x="85"/>
        <item x="687"/>
        <item x="1045"/>
        <item x="886"/>
        <item x="6"/>
        <item x="5"/>
        <item x="950"/>
        <item x="1036"/>
        <item x="751"/>
        <item x="1113"/>
        <item x="850"/>
        <item x="4"/>
        <item x="752"/>
        <item x="967"/>
        <item x="1053"/>
        <item x="3"/>
        <item x="2"/>
        <item x="754"/>
        <item x="1"/>
        <item x="848"/>
        <item x="789"/>
        <item x="812"/>
        <item x="1153"/>
        <item x="973"/>
        <item x="1163"/>
        <item x="1191"/>
        <item x="1130"/>
        <item x="943"/>
        <item x="1035"/>
        <item x="815"/>
        <item x="964"/>
        <item x="1012"/>
        <item x="804"/>
        <item x="768"/>
        <item x="230"/>
        <item x="558"/>
        <item x="566"/>
        <item x="757"/>
        <item x="956"/>
        <item x="209"/>
        <item x="208"/>
        <item x="575"/>
        <item x="207"/>
        <item x="1112"/>
        <item x="852"/>
        <item x="1103"/>
        <item x="2076"/>
        <item x="577"/>
        <item x="205"/>
        <item x="838"/>
        <item x="761"/>
        <item x="992"/>
        <item x="887"/>
        <item x="1054"/>
        <item x="837"/>
        <item x="196"/>
        <item x="583"/>
        <item x="1128"/>
        <item x="195"/>
        <item x="822"/>
        <item x="584"/>
        <item x="585"/>
        <item x="194"/>
        <item x="1188"/>
        <item x="193"/>
        <item x="190"/>
        <item x="189"/>
        <item x="587"/>
        <item x="188"/>
        <item x="590"/>
        <item x="1129"/>
        <item x="185"/>
        <item x="896"/>
        <item x="591"/>
        <item x="184"/>
        <item x="829"/>
        <item x="592"/>
        <item x="183"/>
        <item x="593"/>
        <item x="182"/>
        <item x="595"/>
        <item x="181"/>
        <item x="672"/>
        <item x="103"/>
        <item x="102"/>
        <item x="673"/>
        <item x="1106"/>
        <item x="919"/>
        <item x="1165"/>
        <item x="1041"/>
        <item x="855"/>
        <item x="817"/>
        <item x="955"/>
        <item x="1144"/>
        <item x="1134"/>
        <item x="985"/>
        <item x="1186"/>
        <item x="926"/>
        <item x="192"/>
        <item x="586"/>
        <item x="578"/>
        <item x="881"/>
        <item x="203"/>
        <item x="204"/>
        <item x="477"/>
        <item x="1173"/>
        <item x="1176"/>
        <item x="1021"/>
        <item x="557"/>
        <item x="671"/>
        <item x="760"/>
        <item x="932"/>
        <item x="1088"/>
        <item x="323"/>
        <item x="833"/>
        <item x="487"/>
        <item x="488"/>
        <item x="320"/>
        <item x="1069"/>
        <item x="876"/>
        <item x="794"/>
        <item x="856"/>
        <item x="321"/>
        <item x="322"/>
        <item x="486"/>
        <item x="1016"/>
        <item x="1068"/>
        <item x="808"/>
        <item x="962"/>
        <item x="1081"/>
        <item x="941"/>
        <item x="58"/>
        <item x="712"/>
        <item x="936"/>
        <item x="882"/>
        <item x="1060"/>
        <item x="1058"/>
        <item x="56"/>
        <item x="1051"/>
        <item x="940"/>
        <item x="798"/>
        <item x="819"/>
        <item x="424"/>
        <item x="994"/>
        <item x="944"/>
        <item x="426"/>
        <item x="383"/>
        <item x="888"/>
        <item x="961"/>
        <item x="802"/>
        <item x="756"/>
        <item x="1123"/>
        <item x="1076"/>
        <item x="191"/>
        <item x="588"/>
        <item x="589"/>
        <item x="187"/>
        <item x="186"/>
        <item x="1132"/>
        <item x="816"/>
        <item x="2364"/>
        <item x="1085"/>
        <item x="83"/>
        <item x="688"/>
        <item x="84"/>
        <item x="689"/>
        <item x="826"/>
        <item x="809"/>
        <item x="869"/>
        <item x="908"/>
        <item x="909"/>
        <item x="250"/>
        <item x="550"/>
        <item x="549"/>
        <item x="251"/>
        <item x="252"/>
        <item x="548"/>
        <item x="253"/>
        <item x="256"/>
        <item x="546"/>
        <item x="1003"/>
        <item x="1147"/>
        <item x="907"/>
        <item x="776"/>
        <item x="990"/>
        <item x="1048"/>
        <item x="1032"/>
        <item x="598"/>
        <item x="175"/>
        <item x="600"/>
        <item x="450"/>
        <item x="359"/>
        <item x="929"/>
        <item x="1107"/>
        <item x="1061"/>
        <item x="875"/>
        <item x="795"/>
        <item x="771"/>
        <item x="807"/>
        <item x="1115"/>
        <item x="1175"/>
        <item x="1158"/>
        <item x="1031"/>
        <item x="998"/>
        <item x="51"/>
        <item x="1093"/>
        <item x="1172"/>
        <item x="758"/>
        <item x="784"/>
        <item x="1101"/>
        <item x="899"/>
        <item x="836"/>
        <item x="1050"/>
        <item x="101"/>
        <item x="989"/>
        <item x="459"/>
        <item x="678"/>
        <item x="930"/>
        <item x="1004"/>
        <item x="133"/>
        <item x="132"/>
        <item x="641"/>
        <item x="864"/>
        <item x="646"/>
        <item x="128"/>
        <item x="129"/>
        <item x="645"/>
        <item x="1120"/>
        <item x="1127"/>
        <item x="997"/>
        <item x="130"/>
        <item x="1015"/>
        <item x="1509"/>
        <item x="131"/>
        <item x="643"/>
        <item x="642"/>
        <item x="1066"/>
        <item x="1109"/>
        <item x="895"/>
        <item x="841"/>
        <item x="759"/>
        <item x="858"/>
        <item x="840"/>
        <item x="783"/>
        <item x="1126"/>
        <item x="842"/>
        <item x="7"/>
        <item x="862"/>
        <item x="749"/>
        <item x="750"/>
        <item x="748"/>
        <item x="8"/>
        <item x="885"/>
        <item x="1005"/>
        <item x="884"/>
        <item x="922"/>
        <item x="747"/>
        <item x="9"/>
        <item x="746"/>
        <item x="10"/>
        <item x="11"/>
        <item x="745"/>
        <item x="12"/>
        <item x="14"/>
        <item x="744"/>
        <item x="933"/>
        <item x="767"/>
        <item x="228"/>
        <item x="227"/>
        <item x="563"/>
        <item x="226"/>
        <item x="225"/>
        <item x="224"/>
        <item x="564"/>
        <item x="1091"/>
        <item x="23"/>
        <item x="1149"/>
        <item x="957"/>
        <item x="75"/>
        <item x="698"/>
        <item x="700"/>
        <item x="69"/>
        <item x="70"/>
        <item x="703"/>
        <item x="996"/>
        <item x="1006"/>
        <item x="1057"/>
        <item x="1011"/>
        <item x="725"/>
        <item x="44"/>
        <item x="1137"/>
        <item x="1074"/>
        <item x="1166"/>
        <item x="594"/>
        <item x="883"/>
        <item x="263"/>
        <item x="793"/>
        <item x="845"/>
        <item x="406"/>
        <item x="781"/>
        <item x="409"/>
        <item x="330"/>
        <item x="176"/>
        <item x="597"/>
        <item x="179"/>
        <item x="328"/>
        <item x="482"/>
        <item x="480"/>
        <item x="481"/>
        <item x="479"/>
        <item x="264"/>
        <item x="1194"/>
        <item x="2315"/>
        <item x="1852"/>
        <item x="1070"/>
        <item x="1065"/>
        <item x="873"/>
        <item x="1038"/>
        <item x="39"/>
        <item x="1791"/>
        <item x="1721"/>
        <item x="1280"/>
        <item x="1595"/>
        <item x="1824"/>
        <item x="1397"/>
        <item x="1350"/>
        <item x="519"/>
        <item x="653"/>
        <item x="728"/>
        <item x="2097"/>
        <item x="2191"/>
        <item x="270"/>
        <item x="532"/>
        <item x="1915"/>
        <item x="260"/>
        <item x="265"/>
        <item x="824"/>
        <item x="2058"/>
        <item x="2314"/>
        <item x="2149"/>
        <item x="1602"/>
        <item x="1876"/>
        <item x="1293"/>
        <item x="1644"/>
        <item x="1410"/>
        <item x="124"/>
        <item x="664"/>
        <item x="425"/>
        <item x="174"/>
        <item x="412"/>
        <item x="368"/>
        <item x="373"/>
        <item x="435"/>
        <item x="440"/>
        <item x="742"/>
        <item x="1212"/>
        <item x="1768"/>
        <item x="1308"/>
        <item x="1534"/>
        <item x="1510"/>
        <item x="914"/>
        <item x="2344"/>
        <item x="2356"/>
        <item x="2361"/>
        <item x="1816"/>
        <item x="2128"/>
        <item x="970"/>
        <item x="2090"/>
        <item x="1799"/>
        <item x="1096"/>
        <item x="2352"/>
        <item x="2336"/>
        <item x="2343"/>
        <item x="2345"/>
        <item x="2347"/>
        <item x="1210"/>
        <item x="1209"/>
        <item x="1217"/>
        <item x="1216"/>
        <item m="1" x="2375"/>
        <item t="default"/>
      </items>
    </pivotField>
    <pivotField showAll="0"/>
    <pivotField showAll="0"/>
    <pivotField showAll="0"/>
    <pivotField showAll="0"/>
    <pivotField showAll="0"/>
    <pivotField axis="axisCol" showAll="0">
      <items count="12">
        <item x="9"/>
        <item x="10"/>
        <item x="6"/>
        <item x="5"/>
        <item x="0"/>
        <item x="7"/>
        <item x="1"/>
        <item x="2"/>
        <item x="3"/>
        <item x="4"/>
        <item x="8"/>
        <item t="default"/>
      </items>
    </pivotField>
    <pivotField showAll="0"/>
    <pivotField showAll="0"/>
    <pivotField dataField="1" showAll="0"/>
    <pivotField dataField="1" numFmtId="1" showAll="0"/>
    <pivotField numFmtId="9" showAll="0"/>
    <pivotField numFmtId="1" showAll="0"/>
    <pivotField numFmtId="1" showAll="0"/>
    <pivotField showAll="0"/>
    <pivotField showAll="0"/>
    <pivotField showAll="0"/>
    <pivotField numFmtId="1" showAll="0"/>
    <pivotField numFmtId="1" showAll="0"/>
    <pivotField showAll="0"/>
  </pivotFields>
  <rowFields count="1">
    <field x="0"/>
  </rowFields>
  <rowItems count="23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 t="grand">
      <x/>
    </i>
  </rowItems>
  <colFields count="2">
    <field x="6"/>
    <field x="-2"/>
  </colFields>
  <colItems count="2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dataFields count="2">
    <dataField name="Sum of count" fld="9" baseField="0" baseItem="0"/>
    <dataField name="Sum of flow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S2381" firstHeaderRow="1" firstDataRow="3" firstDataCol="1"/>
  <pivotFields count="20">
    <pivotField axis="axisRow" showAll="0">
      <items count="2381">
        <item x="168"/>
        <item x="2129"/>
        <item x="1663"/>
        <item x="1481"/>
        <item x="2362"/>
        <item x="1903"/>
        <item x="1289"/>
        <item x="1981"/>
        <item x="1564"/>
        <item x="2363"/>
        <item x="1245"/>
        <item x="2255"/>
        <item x="2029"/>
        <item x="1694"/>
        <item x="2006"/>
        <item x="1683"/>
        <item x="1254"/>
        <item x="2303"/>
        <item x="1909"/>
        <item x="1952"/>
        <item x="1919"/>
        <item x="1929"/>
        <item x="1615"/>
        <item x="77"/>
        <item x="396"/>
        <item x="393"/>
        <item x="397"/>
        <item x="399"/>
        <item x="1661"/>
        <item x="400"/>
        <item x="401"/>
        <item x="402"/>
        <item x="404"/>
        <item x="40"/>
        <item x="405"/>
        <item x="398"/>
        <item x="410"/>
        <item x="367"/>
        <item x="413"/>
        <item x="394"/>
        <item x="2139"/>
        <item x="414"/>
        <item x="374"/>
        <item x="380"/>
        <item x="384"/>
        <item x="2002"/>
        <item x="436"/>
        <item x="445"/>
        <item x="352"/>
        <item x="478"/>
        <item x="173"/>
        <item x="1353"/>
        <item x="1604"/>
        <item x="304"/>
        <item x="889"/>
        <item x="504"/>
        <item x="1083"/>
        <item x="1363"/>
        <item x="509"/>
        <item x="178"/>
        <item x="381"/>
        <item x="308"/>
        <item x="313"/>
        <item x="496"/>
        <item x="495"/>
        <item x="2039"/>
        <item x="2043"/>
        <item x="134"/>
        <item x="135"/>
        <item x="136"/>
        <item x="137"/>
        <item x="138"/>
        <item x="140"/>
        <item x="141"/>
        <item x="143"/>
        <item x="144"/>
        <item x="145"/>
        <item x="148"/>
        <item x="149"/>
        <item x="377"/>
        <item x="151"/>
        <item x="152"/>
        <item x="154"/>
        <item x="157"/>
        <item x="158"/>
        <item x="159"/>
        <item x="161"/>
        <item x="162"/>
        <item x="163"/>
        <item x="165"/>
        <item x="166"/>
        <item x="167"/>
        <item x="1446"/>
        <item x="606"/>
        <item x="607"/>
        <item x="608"/>
        <item x="1247"/>
        <item x="609"/>
        <item x="611"/>
        <item x="612"/>
        <item x="613"/>
        <item x="614"/>
        <item x="615"/>
        <item x="448"/>
        <item x="617"/>
        <item x="618"/>
        <item x="619"/>
        <item x="620"/>
        <item x="621"/>
        <item x="622"/>
        <item x="623"/>
        <item x="625"/>
        <item x="626"/>
        <item x="1749"/>
        <item x="629"/>
        <item x="630"/>
        <item x="632"/>
        <item x="634"/>
        <item x="2316"/>
        <item x="635"/>
        <item x="636"/>
        <item x="637"/>
        <item x="639"/>
        <item x="640"/>
        <item x="1409"/>
        <item x="1656"/>
        <item x="1512"/>
        <item x="1297"/>
        <item x="2001"/>
        <item x="2018"/>
        <item x="1846"/>
        <item x="1250"/>
        <item x="2146"/>
        <item x="1936"/>
        <item x="1832"/>
        <item x="1718"/>
        <item x="231"/>
        <item x="2209"/>
        <item x="2231"/>
        <item x="1977"/>
        <item x="2185"/>
        <item x="1650"/>
        <item x="1460"/>
        <item x="1991"/>
        <item x="1812"/>
        <item x="1356"/>
        <item x="1456"/>
        <item x="2075"/>
        <item x="1925"/>
        <item x="476"/>
        <item x="1658"/>
        <item x="2222"/>
        <item x="1364"/>
        <item x="1609"/>
        <item x="1676"/>
        <item x="500"/>
        <item x="1921"/>
        <item x="1772"/>
        <item x="2080"/>
        <item x="1689"/>
        <item x="2067"/>
        <item x="1996"/>
        <item x="2037"/>
        <item x="1432"/>
        <item x="1982"/>
        <item x="1966"/>
        <item x="1513"/>
        <item x="1950"/>
        <item x="1842"/>
        <item x="1684"/>
        <item x="1379"/>
        <item x="1649"/>
        <item x="1303"/>
        <item x="1455"/>
        <item x="1747"/>
        <item x="1428"/>
        <item x="1691"/>
        <item x="1348"/>
        <item x="1976"/>
        <item x="2349"/>
        <item x="1272"/>
        <item x="1273"/>
        <item x="1515"/>
        <item x="1795"/>
        <item x="1221"/>
        <item x="1222"/>
        <item x="1316"/>
        <item x="1411"/>
        <item x="1269"/>
        <item x="1703"/>
        <item x="1211"/>
        <item x="1606"/>
        <item x="1583"/>
        <item x="1863"/>
        <item x="1820"/>
        <item x="2012"/>
        <item x="2175"/>
        <item x="1574"/>
        <item x="2244"/>
        <item x="1937"/>
        <item x="2052"/>
        <item x="2009"/>
        <item x="1890"/>
        <item x="1418"/>
        <item x="1416"/>
        <item x="2259"/>
        <item x="1983"/>
        <item x="1877"/>
        <item x="1567"/>
        <item x="1892"/>
        <item x="2142"/>
        <item x="2270"/>
        <item x="1508"/>
        <item x="2226"/>
        <item x="2192"/>
        <item x="1555"/>
        <item x="1352"/>
        <item x="1388"/>
        <item x="1482"/>
        <item x="1821"/>
        <item x="1839"/>
        <item x="1507"/>
        <item x="2119"/>
        <item x="2230"/>
        <item x="2186"/>
        <item x="2099"/>
        <item x="1536"/>
        <item x="2243"/>
        <item x="2219"/>
        <item x="2366"/>
        <item x="1999"/>
        <item x="1668"/>
        <item x="1648"/>
        <item x="1865"/>
        <item x="1992"/>
        <item x="1146"/>
        <item x="1581"/>
        <item x="813"/>
        <item x="1398"/>
        <item x="1056"/>
        <item x="1642"/>
        <item x="1517"/>
        <item x="924"/>
        <item x="2369"/>
        <item x="1582"/>
        <item x="1072"/>
        <item x="988"/>
        <item x="931"/>
        <item x="1059"/>
        <item x="2049"/>
        <item x="934"/>
        <item x="1073"/>
        <item x="1307"/>
        <item x="928"/>
        <item x="2167"/>
        <item x="1995"/>
        <item x="975"/>
        <item x="935"/>
        <item x="1001"/>
        <item x="984"/>
        <item x="1108"/>
        <item x="1740"/>
        <item x="1201"/>
        <item x="1213"/>
        <item x="1203"/>
        <item x="870"/>
        <item x="2310"/>
        <item x="1227"/>
        <item x="965"/>
        <item x="977"/>
        <item x="2238"/>
        <item x="1554"/>
        <item x="1535"/>
        <item x="1646"/>
        <item x="1312"/>
        <item x="1450"/>
        <item x="1498"/>
        <item x="2197"/>
        <item x="2285"/>
        <item x="2288"/>
        <item x="2262"/>
        <item x="2234"/>
        <item x="2282"/>
        <item x="1708"/>
        <item x="2084"/>
        <item x="2360"/>
        <item x="1487"/>
        <item x="1955"/>
        <item x="1993"/>
        <item x="1958"/>
        <item x="1920"/>
        <item x="1924"/>
        <item x="2000"/>
        <item x="1961"/>
        <item x="1989"/>
        <item x="153"/>
        <item x="45"/>
        <item x="624"/>
        <item x="1885"/>
        <item x="1692"/>
        <item x="900"/>
        <item x="831"/>
        <item x="2370"/>
        <item x="839"/>
        <item x="1697"/>
        <item x="2235"/>
        <item x="1677"/>
        <item x="1501"/>
        <item x="2291"/>
        <item x="2293"/>
        <item x="1225"/>
        <item x="1802"/>
        <item x="1752"/>
        <item x="1258"/>
        <item x="1653"/>
        <item x="1154"/>
        <item x="1182"/>
        <item x="913"/>
        <item x="1275"/>
        <item x="2022"/>
        <item x="1104"/>
        <item x="986"/>
        <item x="1608"/>
        <item x="800"/>
        <item x="1461"/>
        <item x="1639"/>
        <item x="1640"/>
        <item x="1827"/>
        <item x="2193"/>
        <item x="2283"/>
        <item x="2277"/>
        <item x="1540"/>
        <item x="1313"/>
        <item x="1311"/>
        <item x="2246"/>
        <item x="1241"/>
        <item x="2034"/>
        <item x="1776"/>
        <item x="2371"/>
        <item x="1553"/>
        <item x="1519"/>
        <item x="1647"/>
        <item x="1527"/>
        <item x="2248"/>
        <item x="1373"/>
        <item x="2174"/>
        <item x="1912"/>
        <item x="1295"/>
        <item x="1568"/>
        <item x="1152"/>
        <item x="2010"/>
        <item x="364"/>
        <item x="2294"/>
        <item x="1600"/>
        <item x="2077"/>
        <item x="847"/>
        <item x="1062"/>
        <item x="765"/>
        <item x="1927"/>
        <item x="1948"/>
        <item x="954"/>
        <item x="963"/>
        <item x="1624"/>
        <item x="1767"/>
        <item x="1586"/>
        <item x="1623"/>
        <item x="1463"/>
        <item x="1662"/>
        <item x="1629"/>
        <item x="2252"/>
        <item x="1230"/>
        <item x="2224"/>
        <item x="1878"/>
        <item x="1945"/>
        <item x="1874"/>
        <item x="1891"/>
        <item x="2300"/>
        <item x="1715"/>
        <item x="1901"/>
        <item x="1645"/>
        <item x="1657"/>
        <item x="1690"/>
        <item x="1671"/>
        <item x="1220"/>
        <item x="2260"/>
        <item x="1483"/>
        <item x="2264"/>
        <item x="1743"/>
        <item x="1696"/>
        <item x="2015"/>
        <item x="2065"/>
        <item x="2036"/>
        <item x="2166"/>
        <item x="1896"/>
        <item x="1546"/>
        <item x="1654"/>
        <item x="1699"/>
        <item x="1672"/>
        <item x="1575"/>
        <item x="1711"/>
        <item x="1748"/>
        <item x="1170"/>
        <item x="1218"/>
        <item x="1267"/>
        <item x="1255"/>
        <item x="1368"/>
        <item x="2072"/>
        <item x="287"/>
        <item x="1873"/>
        <item x="2147"/>
        <item x="2207"/>
        <item x="2245"/>
        <item x="2273"/>
        <item x="1773"/>
        <item x="1323"/>
        <item x="2202"/>
        <item x="2033"/>
        <item x="1576"/>
        <item x="1425"/>
        <item x="1975"/>
        <item x="1525"/>
        <item x="1685"/>
        <item x="1453"/>
        <item x="1771"/>
        <item x="1826"/>
        <item x="1401"/>
        <item x="2109"/>
        <item x="1252"/>
        <item x="1872"/>
        <item x="1664"/>
        <item x="1769"/>
        <item x="1610"/>
        <item x="1789"/>
        <item x="1780"/>
        <item x="1521"/>
        <item x="1830"/>
        <item x="1951"/>
        <item x="2014"/>
        <item x="1471"/>
        <item x="1926"/>
        <item x="2275"/>
        <item x="2110"/>
        <item x="2198"/>
        <item x="2218"/>
        <item x="2190"/>
        <item x="1526"/>
        <item x="1436"/>
        <item x="1422"/>
        <item x="1430"/>
        <item x="1479"/>
        <item x="2132"/>
        <item x="1806"/>
        <item x="1765"/>
        <item x="2160"/>
        <item x="1204"/>
        <item x="1584"/>
        <item x="2304"/>
        <item x="1408"/>
        <item x="2269"/>
        <item x="2179"/>
        <item x="1335"/>
        <item x="2154"/>
        <item x="1959"/>
        <item x="1866"/>
        <item x="1884"/>
        <item x="1365"/>
        <item x="1845"/>
        <item x="1372"/>
        <item x="1918"/>
        <item x="1906"/>
        <item x="1828"/>
        <item x="1908"/>
        <item x="1960"/>
        <item x="1829"/>
        <item x="1917"/>
        <item x="1969"/>
        <item x="1949"/>
        <item x="2184"/>
        <item x="1670"/>
        <item x="2284"/>
        <item x="2046"/>
        <item x="1419"/>
        <item x="2295"/>
        <item x="1492"/>
        <item x="1619"/>
        <item x="1727"/>
        <item x="1681"/>
        <item x="1730"/>
        <item x="2287"/>
        <item x="1786"/>
        <item x="2211"/>
        <item x="1897"/>
        <item x="1305"/>
        <item x="2005"/>
        <item x="1549"/>
        <item x="2126"/>
        <item x="1580"/>
        <item x="1720"/>
        <item x="1651"/>
        <item x="2327"/>
        <item x="1389"/>
        <item x="2152"/>
        <item x="2286"/>
        <item x="1862"/>
        <item x="2178"/>
        <item x="1843"/>
        <item x="1724"/>
        <item x="1902"/>
        <item x="2102"/>
        <item x="1931"/>
        <item x="1259"/>
        <item x="1742"/>
        <item x="1871"/>
        <item x="1477"/>
        <item x="2280"/>
        <item x="2103"/>
        <item x="1283"/>
        <item x="1197"/>
        <item x="2227"/>
        <item x="2055"/>
        <item x="1440"/>
        <item x="1558"/>
        <item x="1552"/>
        <item x="1956"/>
        <item x="1695"/>
        <item x="2313"/>
        <item x="1913"/>
        <item x="1518"/>
        <item x="339"/>
        <item x="1516"/>
        <item x="1968"/>
        <item x="1490"/>
        <item x="1439"/>
        <item x="1967"/>
        <item x="1238"/>
        <item x="1042"/>
        <item x="1641"/>
        <item x="1598"/>
        <item x="1506"/>
        <item x="1474"/>
        <item x="1905"/>
        <item x="1943"/>
        <item x="1199"/>
        <item x="1420"/>
        <item x="1847"/>
        <item x="1484"/>
        <item x="1476"/>
        <item x="2086"/>
        <item x="120"/>
        <item x="121"/>
        <item x="1944"/>
        <item x="122"/>
        <item x="650"/>
        <item x="651"/>
        <item x="2162"/>
        <item x="2308"/>
        <item x="2044"/>
        <item x="658"/>
        <item x="681"/>
        <item x="685"/>
        <item x="1330"/>
        <item x="1541"/>
        <item x="676"/>
        <item x="1231"/>
        <item x="1449"/>
        <item x="1900"/>
        <item x="1338"/>
        <item x="2290"/>
        <item x="1599"/>
        <item x="677"/>
        <item x="90"/>
        <item x="693"/>
        <item x="2298"/>
        <item x="694"/>
        <item x="1445"/>
        <item x="1522"/>
        <item x="1491"/>
        <item x="1219"/>
        <item x="695"/>
        <item x="1726"/>
        <item x="1235"/>
        <item x="64"/>
        <item x="65"/>
        <item x="78"/>
        <item x="1533"/>
        <item x="2053"/>
        <item x="1458"/>
        <item x="710"/>
        <item x="1287"/>
        <item x="1270"/>
        <item x="1347"/>
        <item x="1545"/>
        <item x="680"/>
        <item x="2038"/>
        <item x="1531"/>
        <item x="2329"/>
        <item x="1286"/>
        <item x="720"/>
        <item x="722"/>
        <item x="1638"/>
        <item x="1970"/>
        <item x="1566"/>
        <item x="2208"/>
        <item x="1601"/>
        <item x="2196"/>
        <item x="1934"/>
        <item x="2019"/>
        <item x="1723"/>
        <item x="1337"/>
        <item x="2278"/>
        <item x="731"/>
        <item x="1611"/>
        <item x="36"/>
        <item x="38"/>
        <item x="41"/>
        <item x="47"/>
        <item x="48"/>
        <item x="1291"/>
        <item x="1294"/>
        <item x="2322"/>
        <item x="1855"/>
        <item x="92"/>
        <item x="1215"/>
        <item x="21"/>
        <item x="1249"/>
        <item x="2228"/>
        <item x="1811"/>
        <item x="1309"/>
        <item x="2330"/>
        <item x="2194"/>
        <item x="1315"/>
        <item x="2151"/>
        <item x="1434"/>
        <item x="2266"/>
        <item x="2289"/>
        <item x="1544"/>
        <item x="2188"/>
        <item x="1556"/>
        <item x="2115"/>
        <item x="2017"/>
        <item x="2342"/>
        <item x="2148"/>
        <item x="2253"/>
        <item x="2158"/>
        <item x="2220"/>
        <item x="1423"/>
        <item x="1326"/>
        <item x="2156"/>
        <item x="1285"/>
        <item x="1840"/>
        <item x="1207"/>
        <item x="2122"/>
        <item x="1333"/>
        <item x="1819"/>
        <item x="2144"/>
        <item x="2319"/>
        <item x="2268"/>
        <item x="1838"/>
        <item x="2357"/>
        <item x="1196"/>
        <item x="1933"/>
        <item x="2127"/>
        <item x="2176"/>
        <item x="987"/>
        <item x="834"/>
        <item x="76"/>
        <item x="2368"/>
        <item x="2092"/>
        <item x="2372"/>
        <item x="1854"/>
        <item x="1459"/>
        <item x="314"/>
        <item x="309"/>
        <item x="499"/>
        <item x="501"/>
        <item x="502"/>
        <item x="516"/>
        <item x="525"/>
        <item x="529"/>
        <item x="277"/>
        <item x="275"/>
        <item x="531"/>
        <item x="274"/>
        <item x="533"/>
        <item x="601"/>
        <item x="376"/>
        <item x="433"/>
        <item x="375"/>
        <item x="434"/>
        <item x="451"/>
        <item x="458"/>
        <item x="661"/>
        <item x="109"/>
        <item x="662"/>
        <item x="110"/>
        <item x="715"/>
        <item x="717"/>
        <item x="716"/>
        <item x="49"/>
        <item x="46"/>
        <item x="723"/>
        <item x="724"/>
        <item x="730"/>
        <item x="978"/>
        <item x="1025"/>
        <item x="668"/>
        <item x="285"/>
        <item x="2307"/>
        <item x="517"/>
        <item x="335"/>
        <item x="468"/>
        <item x="1630"/>
        <item x="472"/>
        <item x="336"/>
        <item x="1027"/>
        <item x="995"/>
        <item x="976"/>
        <item x="1111"/>
        <item x="471"/>
        <item x="1064"/>
        <item x="866"/>
        <item x="469"/>
        <item x="338"/>
        <item x="1429"/>
        <item x="1935"/>
        <item x="1233"/>
        <item x="652"/>
        <item x="515"/>
        <item x="491"/>
        <item x="679"/>
        <item x="94"/>
        <item x="708"/>
        <item x="63"/>
        <item x="0"/>
        <item x="647"/>
        <item x="1328"/>
        <item x="1734"/>
        <item x="654"/>
        <item x="117"/>
        <item x="1922"/>
        <item x="2365"/>
        <item x="1029"/>
        <item x="522"/>
        <item x="1753"/>
        <item x="1652"/>
        <item x="1719"/>
        <item x="1366"/>
        <item x="1265"/>
        <item x="1264"/>
        <item x="1391"/>
        <item x="343"/>
        <item x="464"/>
        <item x="1473"/>
        <item x="344"/>
        <item x="463"/>
        <item x="345"/>
        <item x="346"/>
        <item x="462"/>
        <item x="347"/>
        <item x="1033"/>
        <item x="1202"/>
        <item x="1626"/>
        <item x="2091"/>
        <item x="114"/>
        <item x="657"/>
        <item x="2172"/>
        <item x="115"/>
        <item x="656"/>
        <item x="655"/>
        <item x="116"/>
        <item x="1415"/>
        <item x="2203"/>
        <item x="2311"/>
        <item x="1700"/>
        <item x="1631"/>
        <item x="1565"/>
        <item x="2323"/>
        <item x="1709"/>
        <item x="1625"/>
        <item x="2143"/>
        <item x="2215"/>
        <item x="1963"/>
        <item x="1360"/>
        <item x="1962"/>
        <item x="2041"/>
        <item x="1577"/>
        <item x="2064"/>
        <item x="2138"/>
        <item x="407"/>
        <item x="1793"/>
        <item x="1260"/>
        <item x="297"/>
        <item x="1679"/>
        <item x="796"/>
        <item x="1331"/>
        <item x="1669"/>
        <item x="1665"/>
        <item x="1298"/>
        <item x="1192"/>
        <item x="736"/>
        <item x="30"/>
        <item x="735"/>
        <item x="232"/>
        <item x="1593"/>
        <item x="1605"/>
        <item x="1620"/>
        <item x="1867"/>
        <item x="739"/>
        <item x="1195"/>
        <item x="2159"/>
        <item x="22"/>
        <item x="1145"/>
        <item x="20"/>
        <item x="1632"/>
        <item x="1750"/>
        <item x="2130"/>
        <item x="991"/>
        <item x="1486"/>
        <item x="2101"/>
        <item x="2140"/>
        <item x="2236"/>
        <item x="1424"/>
        <item x="854"/>
        <item x="1528"/>
        <item x="125"/>
        <item x="755"/>
        <item x="1185"/>
        <item x="780"/>
        <item x="648"/>
        <item x="2199"/>
        <item x="2155"/>
        <item x="1916"/>
        <item x="1792"/>
        <item x="1787"/>
        <item x="753"/>
        <item x="118"/>
        <item x="119"/>
        <item x="1162"/>
        <item x="1345"/>
        <item x="1375"/>
        <item x="1660"/>
        <item x="1344"/>
        <item x="1870"/>
        <item x="2013"/>
        <item x="777"/>
        <item x="1296"/>
        <item x="1314"/>
        <item x="1349"/>
        <item x="1385"/>
        <item x="1494"/>
        <item x="2082"/>
        <item x="1098"/>
        <item x="1414"/>
        <item x="1228"/>
        <item x="1242"/>
        <item x="2083"/>
        <item x="1480"/>
        <item x="2061"/>
        <item x="1713"/>
        <item x="1731"/>
        <item x="1810"/>
        <item x="633"/>
        <item x="1100"/>
        <item x="1899"/>
        <item x="1139"/>
        <item x="1910"/>
        <item x="1627"/>
        <item x="1947"/>
        <item x="910"/>
        <item x="1673"/>
        <item x="2374"/>
        <item x="1856"/>
        <item x="649"/>
        <item x="123"/>
        <item x="1394"/>
        <item x="1659"/>
        <item x="1007"/>
        <item x="362"/>
        <item x="791"/>
        <item x="865"/>
        <item x="1150"/>
        <item x="1039"/>
        <item x="1067"/>
        <item x="920"/>
        <item x="917"/>
        <item x="968"/>
        <item x="898"/>
        <item x="1121"/>
        <item x="921"/>
        <item x="1117"/>
        <item x="1044"/>
        <item x="1193"/>
        <item x="912"/>
        <item x="787"/>
        <item x="952"/>
        <item x="969"/>
        <item x="853"/>
        <item x="877"/>
        <item x="1063"/>
        <item x="993"/>
        <item x="1124"/>
        <item x="851"/>
        <item x="966"/>
        <item x="825"/>
        <item x="1013"/>
        <item x="897"/>
        <item x="1077"/>
        <item x="927"/>
        <item x="1131"/>
        <item x="949"/>
        <item x="1079"/>
        <item x="1143"/>
        <item x="535"/>
        <item x="271"/>
        <item x="536"/>
        <item x="269"/>
        <item x="1164"/>
        <item x="223"/>
        <item x="774"/>
        <item x="222"/>
        <item x="221"/>
        <item x="1914"/>
        <item x="849"/>
        <item x="894"/>
        <item x="219"/>
        <item x="218"/>
        <item x="1988"/>
        <item x="567"/>
        <item x="217"/>
        <item x="1078"/>
        <item x="1000"/>
        <item x="1116"/>
        <item x="1028"/>
        <item x="828"/>
        <item x="890"/>
        <item x="953"/>
        <item x="1094"/>
        <item x="574"/>
        <item x="1110"/>
        <item x="948"/>
        <item x="580"/>
        <item x="581"/>
        <item x="199"/>
        <item x="983"/>
        <item x="769"/>
        <item x="871"/>
        <item x="1502"/>
        <item x="674"/>
        <item x="99"/>
        <item x="98"/>
        <item x="675"/>
        <item x="97"/>
        <item x="801"/>
        <item x="89"/>
        <item x="683"/>
        <item x="1133"/>
        <item x="1080"/>
        <item x="971"/>
        <item x="916"/>
        <item x="1105"/>
        <item x="1181"/>
        <item x="1893"/>
        <item x="1342"/>
        <item x="1040"/>
        <item x="902"/>
        <item x="830"/>
        <item x="2123"/>
        <item x="200"/>
        <item x="1190"/>
        <item x="201"/>
        <item x="579"/>
        <item x="959"/>
        <item x="1183"/>
        <item x="911"/>
        <item x="202"/>
        <item x="127"/>
        <item x="126"/>
        <item m="1" x="2379"/>
        <item x="1597"/>
        <item x="333"/>
        <item x="706"/>
        <item x="66"/>
        <item x="1198"/>
        <item x="1299"/>
        <item x="1559"/>
        <item x="1551"/>
        <item x="113"/>
        <item x="790"/>
        <item x="823"/>
        <item x="2131"/>
        <item x="2121"/>
        <item x="2062"/>
        <item x="2180"/>
        <item x="1759"/>
        <item x="1256"/>
        <item x="2237"/>
        <item x="1281"/>
        <item x="1532"/>
        <item x="1682"/>
        <item x="1761"/>
        <item x="1762"/>
        <item x="1716"/>
        <item x="1714"/>
        <item x="1701"/>
        <item x="1452"/>
        <item x="2256"/>
        <item x="2312"/>
        <item x="2249"/>
        <item x="2279"/>
        <item x="2105"/>
        <item x="2096"/>
        <item x="1756"/>
        <item x="1886"/>
        <item x="2093"/>
        <item x="2094"/>
        <item x="1803"/>
        <item x="1817"/>
        <item x="1777"/>
        <item x="1860"/>
        <item x="2302"/>
        <item x="2292"/>
        <item x="2031"/>
        <item x="2333"/>
        <item x="1894"/>
        <item x="1764"/>
        <item x="1496"/>
        <item x="280"/>
        <item x="526"/>
        <item x="279"/>
        <item x="1263"/>
        <item x="1261"/>
        <item x="644"/>
        <item x="1705"/>
        <item x="1248"/>
        <item x="1457"/>
        <item x="1444"/>
        <item x="925"/>
        <item x="980"/>
        <item x="1848"/>
        <item x="319"/>
        <item x="490"/>
        <item x="318"/>
        <item x="2045"/>
        <item x="2011"/>
        <item x="2030"/>
        <item x="2087"/>
        <item x="1548"/>
        <item x="1084"/>
        <item x="1019"/>
        <item x="59"/>
        <item x="1037"/>
        <item x="1237"/>
        <item x="1168"/>
        <item x="1002"/>
        <item x="55"/>
        <item x="53"/>
        <item x="54"/>
        <item x="493"/>
        <item x="492"/>
        <item x="316"/>
        <item x="1923"/>
        <item x="2074"/>
        <item x="2023"/>
        <item x="2367"/>
        <item x="1809"/>
        <item x="2108"/>
        <item x="1300"/>
        <item x="1861"/>
        <item x="1451"/>
        <item x="1687"/>
        <item x="1301"/>
        <item x="1728"/>
        <item x="1613"/>
        <item x="2059"/>
        <item x="1655"/>
        <item x="2081"/>
        <item m="1" x="2377"/>
        <item m="1" x="2378"/>
        <item x="2168"/>
        <item x="1592"/>
        <item x="1020"/>
        <item x="33"/>
        <item x="1990"/>
        <item x="1282"/>
        <item x="35"/>
        <item x="732"/>
        <item x="733"/>
        <item x="1774"/>
        <item x="1614"/>
        <item x="1362"/>
        <item x="382"/>
        <item x="1135"/>
        <item x="1148"/>
        <item x="427"/>
        <item x="428"/>
        <item x="429"/>
        <item x="431"/>
        <item x="430"/>
        <item x="1141"/>
        <item x="378"/>
        <item x="379"/>
        <item x="2338"/>
        <item x="2118"/>
        <item x="1529"/>
        <item x="1735"/>
        <item x="1837"/>
        <item x="1675"/>
        <item x="1205"/>
        <item x="2047"/>
        <item x="1387"/>
        <item x="1864"/>
        <item x="2088"/>
        <item x="709"/>
        <item x="62"/>
        <item x="61"/>
        <item x="2200"/>
        <item x="1346"/>
        <item x="1637"/>
        <item x="1354"/>
        <item x="1895"/>
        <item x="1633"/>
        <item x="2048"/>
        <item x="1278"/>
        <item x="797"/>
        <item x="1049"/>
        <item x="497"/>
        <item x="312"/>
        <item x="1092"/>
        <item x="311"/>
        <item x="498"/>
        <item x="1596"/>
        <item x="1879"/>
        <item x="1984"/>
        <item x="2042"/>
        <item x="1465"/>
        <item x="1174"/>
        <item x="104"/>
        <item x="1607"/>
        <item x="785"/>
        <item x="786"/>
        <item x="1156"/>
        <item x="298"/>
        <item x="1075"/>
        <item x="1488"/>
        <item x="2035"/>
        <item x="893"/>
        <item x="1433"/>
        <item x="2133"/>
        <item x="303"/>
        <item x="505"/>
        <item x="302"/>
        <item x="506"/>
        <item x="892"/>
        <item x="878"/>
        <item x="507"/>
        <item x="508"/>
        <item x="915"/>
        <item x="299"/>
        <item x="510"/>
        <item x="859"/>
        <item x="512"/>
        <item x="511"/>
        <item x="295"/>
        <item x="918"/>
        <item x="1240"/>
        <item x="1140"/>
        <item x="370"/>
        <item x="371"/>
        <item x="372"/>
        <item x="2173"/>
        <item x="437"/>
        <item x="1099"/>
        <item x="369"/>
        <item x="438"/>
        <item x="947"/>
        <item x="439"/>
        <item x="1097"/>
        <item x="1159"/>
        <item x="1167"/>
        <item x="441"/>
        <item x="366"/>
        <item x="442"/>
        <item x="1014"/>
        <item x="1712"/>
        <item x="365"/>
        <item x="443"/>
        <item x="2325"/>
        <item x="1710"/>
        <item x="1489"/>
        <item x="2334"/>
        <item x="2078"/>
        <item x="2079"/>
        <item x="1573"/>
        <item x="292"/>
        <item x="294"/>
        <item x="2212"/>
        <item x="1946"/>
        <item x="2104"/>
        <item x="1214"/>
        <item x="2114"/>
        <item x="1251"/>
        <item x="1796"/>
        <item x="1302"/>
        <item x="1579"/>
        <item x="942"/>
        <item x="82"/>
        <item x="690"/>
        <item x="81"/>
        <item x="691"/>
        <item x="692"/>
        <item x="80"/>
        <item x="1997"/>
        <item x="2301"/>
        <item x="79"/>
        <item x="1500"/>
        <item x="1378"/>
        <item x="1443"/>
        <item x="2085"/>
        <item x="1022"/>
        <item x="2021"/>
        <item x="1797"/>
        <item x="60"/>
        <item x="773"/>
        <item x="1543"/>
        <item x="1030"/>
        <item x="514"/>
        <item x="513"/>
        <item x="291"/>
        <item x="1257"/>
        <item x="788"/>
        <item x="518"/>
        <item x="289"/>
        <item x="520"/>
        <item x="286"/>
        <item x="521"/>
        <item x="284"/>
        <item x="1320"/>
        <item x="1266"/>
        <item x="1324"/>
        <item x="1343"/>
        <item x="449"/>
        <item x="360"/>
        <item x="361"/>
        <item x="1157"/>
        <item x="1184"/>
        <item x="357"/>
        <item x="1102"/>
        <item x="452"/>
        <item x="1026"/>
        <item x="356"/>
        <item x="1511"/>
        <item x="453"/>
        <item x="1142"/>
        <item x="355"/>
        <item x="354"/>
        <item x="454"/>
        <item x="455"/>
        <item x="799"/>
        <item x="456"/>
        <item x="457"/>
        <item x="1881"/>
        <item x="2020"/>
        <item x="1119"/>
        <item x="1550"/>
        <item x="2213"/>
        <item x="2309"/>
        <item x="905"/>
        <item x="806"/>
        <item x="1180"/>
        <item x="1046"/>
        <item x="903"/>
        <item x="901"/>
        <item x="1018"/>
        <item x="958"/>
        <item x="863"/>
        <item x="904"/>
        <item x="945"/>
        <item x="1071"/>
        <item x="1161"/>
        <item x="446"/>
        <item x="363"/>
        <item x="444"/>
        <item x="810"/>
        <item x="1114"/>
        <item x="1090"/>
        <item x="447"/>
        <item x="1179"/>
        <item x="1118"/>
        <item x="874"/>
        <item x="1169"/>
        <item x="353"/>
        <item x="811"/>
        <item x="1024"/>
        <item x="1431"/>
        <item x="1380"/>
        <item x="2258"/>
        <item x="1818"/>
        <item x="1957"/>
        <item x="1971"/>
        <item x="1987"/>
        <item x="1334"/>
        <item x="421"/>
        <item x="1413"/>
        <item x="1234"/>
        <item x="1495"/>
        <item x="937"/>
        <item x="582"/>
        <item x="570"/>
        <item x="1717"/>
        <item x="1271"/>
        <item x="2276"/>
        <item x="1376"/>
        <item x="281"/>
        <item x="524"/>
        <item x="282"/>
        <item x="283"/>
        <item x="523"/>
        <item x="1262"/>
        <item x="1369"/>
        <item x="170"/>
        <item x="604"/>
        <item x="2063"/>
        <item x="169"/>
        <item x="1382"/>
        <item x="1208"/>
        <item x="2098"/>
        <item x="1475"/>
        <item x="1317"/>
        <item x="100"/>
        <item x="2187"/>
        <item x="2350"/>
        <item x="1760"/>
        <item x="1010"/>
        <item x="1268"/>
        <item x="351"/>
        <item x="350"/>
        <item x="461"/>
        <item x="460"/>
        <item x="1095"/>
        <item x="1052"/>
        <item x="112"/>
        <item x="1189"/>
        <item x="348"/>
        <item x="1377"/>
        <item x="91"/>
        <item x="682"/>
        <item x="2070"/>
        <item x="2124"/>
        <item x="2164"/>
        <item x="1831"/>
        <item x="88"/>
        <item x="1246"/>
        <item x="1972"/>
        <item x="1390"/>
        <item x="1755"/>
        <item x="2163"/>
        <item x="111"/>
        <item x="1766"/>
        <item x="2107"/>
        <item x="2318"/>
        <item x="938"/>
        <item x="1224"/>
        <item x="215"/>
        <item x="214"/>
        <item x="569"/>
        <item x="213"/>
        <item x="1187"/>
        <item x="212"/>
        <item x="571"/>
        <item x="1043"/>
        <item x="211"/>
        <item x="572"/>
        <item x="210"/>
        <item x="573"/>
        <item x="1226"/>
        <item x="1200"/>
        <item x="1889"/>
        <item x="1815"/>
        <item x="1859"/>
        <item x="1973"/>
        <item x="2181"/>
        <item x="2125"/>
        <item x="2106"/>
        <item x="2229"/>
        <item x="2183"/>
        <item x="1505"/>
        <item x="1467"/>
        <item x="1538"/>
        <item x="1306"/>
        <item x="1503"/>
        <item x="923"/>
        <item x="663"/>
        <item x="108"/>
        <item x="2027"/>
        <item x="665"/>
        <item x="107"/>
        <item x="667"/>
        <item x="778"/>
        <item x="762"/>
        <item x="1447"/>
        <item x="465"/>
        <item x="341"/>
        <item x="1087"/>
        <item x="1171"/>
        <item x="1339"/>
        <item x="763"/>
        <item x="743"/>
        <item x="15"/>
        <item x="741"/>
        <item x="16"/>
        <item x="17"/>
        <item x="740"/>
        <item x="18"/>
        <item x="19"/>
        <item x="156"/>
        <item x="2026"/>
        <item x="1707"/>
        <item x="475"/>
        <item x="474"/>
        <item x="2355"/>
        <item x="1569"/>
        <item x="1563"/>
        <item x="106"/>
        <item x="669"/>
        <item x="105"/>
        <item x="1464"/>
        <item x="1850"/>
        <item x="220"/>
        <item x="1243"/>
        <item x="568"/>
        <item x="2351"/>
        <item x="1594"/>
        <item x="1407"/>
        <item x="317"/>
        <item x="331"/>
        <item x="332"/>
        <item x="334"/>
        <item x="705"/>
        <item x="979"/>
        <item x="782"/>
        <item x="835"/>
        <item x="659"/>
        <item x="660"/>
        <item x="1155"/>
        <item x="139"/>
        <item x="1904"/>
        <item x="1851"/>
        <item x="1279"/>
        <item x="1253"/>
        <item x="1277"/>
        <item x="1276"/>
        <item x="1744"/>
        <item x="1023"/>
        <item x="503"/>
        <item x="305"/>
        <item x="306"/>
        <item x="307"/>
        <item x="1151"/>
        <item x="2221"/>
        <item x="818"/>
        <item x="803"/>
        <item x="702"/>
        <item x="71"/>
        <item x="68"/>
        <item x="704"/>
        <item x="67"/>
        <item x="699"/>
        <item x="74"/>
        <item x="72"/>
        <item x="73"/>
        <item x="701"/>
        <item x="1603"/>
        <item x="1643"/>
        <item x="1770"/>
        <item x="43"/>
        <item x="726"/>
        <item x="42"/>
        <item x="861"/>
        <item x="999"/>
        <item x="1047"/>
        <item x="729"/>
        <item x="711"/>
        <item x="1239"/>
        <item x="1514"/>
        <item x="2089"/>
        <item x="707"/>
        <item x="216"/>
        <item x="1737"/>
        <item x="52"/>
        <item x="719"/>
        <item x="718"/>
        <item x="466"/>
        <item x="539"/>
        <item x="1693"/>
        <item x="2161"/>
        <item x="1497"/>
        <item x="2274"/>
        <item x="2141"/>
        <item x="2016"/>
        <item x="1232"/>
        <item x="2025"/>
        <item x="2299"/>
        <item x="1454"/>
        <item x="1357"/>
        <item x="2136"/>
        <item x="2116"/>
        <item x="340"/>
        <item x="467"/>
        <item x="2060"/>
        <item x="1741"/>
        <item x="1587"/>
        <item x="1392"/>
        <item x="1570"/>
        <item x="1206"/>
        <item x="2271"/>
        <item x="1284"/>
        <item x="1542"/>
        <item x="1400"/>
        <item x="1722"/>
        <item x="1520"/>
        <item x="1590"/>
        <item x="1805"/>
        <item x="1779"/>
        <item x="1794"/>
        <item x="1849"/>
        <item x="2281"/>
        <item x="1980"/>
        <item x="1833"/>
        <item x="1941"/>
        <item x="1825"/>
        <item x="1782"/>
        <item x="1470"/>
        <item x="2306"/>
        <item x="1783"/>
        <item x="2040"/>
        <item x="1628"/>
        <item x="1612"/>
        <item x="1807"/>
        <item x="1530"/>
        <item x="1634"/>
        <item x="1561"/>
        <item x="1560"/>
        <item x="2358"/>
        <item x="2120"/>
        <item x="1370"/>
        <item x="1472"/>
        <item x="1406"/>
        <item x="1911"/>
        <item x="2024"/>
        <item x="2169"/>
        <item x="1636"/>
        <item x="1965"/>
        <item x="2263"/>
        <item x="2261"/>
        <item x="1557"/>
        <item x="1939"/>
        <item x="1732"/>
        <item x="1499"/>
        <item x="2206"/>
        <item x="1757"/>
        <item x="1844"/>
        <item x="2242"/>
        <item x="2254"/>
        <item x="1374"/>
        <item x="1746"/>
        <item x="1591"/>
        <item x="1778"/>
        <item x="2204"/>
        <item x="1680"/>
        <item x="1738"/>
        <item x="1437"/>
        <item x="1775"/>
        <item x="2157"/>
        <item x="1325"/>
        <item x="2267"/>
        <item x="1758"/>
        <item x="2373"/>
        <item x="1321"/>
        <item x="1688"/>
        <item x="1412"/>
        <item x="2339"/>
        <item x="2145"/>
        <item x="2177"/>
        <item x="1358"/>
        <item x="1386"/>
        <item x="1468"/>
        <item x="1466"/>
        <item x="1442"/>
        <item x="1304"/>
        <item x="1823"/>
        <item x="1367"/>
        <item x="1485"/>
        <item x="1371"/>
        <item x="1393"/>
        <item x="2239"/>
        <item x="1329"/>
        <item x="1395"/>
        <item x="1928"/>
        <item x="1940"/>
        <item x="1868"/>
        <item x="1493"/>
        <item x="1319"/>
        <item x="1405"/>
        <item x="1986"/>
        <item x="1383"/>
        <item x="2111"/>
        <item x="1930"/>
        <item x="2210"/>
        <item x="2004"/>
        <item x="1978"/>
        <item x="1332"/>
        <item x="1964"/>
        <item x="1985"/>
        <item x="2171"/>
        <item x="2182"/>
        <item x="1384"/>
        <item x="1355"/>
        <item x="2150"/>
        <item x="1290"/>
        <item x="1399"/>
        <item x="2272"/>
        <item x="2297"/>
        <item x="1322"/>
        <item x="1448"/>
        <item x="2032"/>
        <item x="1403"/>
        <item x="1427"/>
        <item x="1359"/>
        <item x="1435"/>
        <item x="1402"/>
        <item x="1381"/>
        <item x="2112"/>
        <item x="2265"/>
        <item x="1351"/>
        <item x="1979"/>
        <item x="1841"/>
        <item x="1404"/>
        <item x="1932"/>
        <item x="2008"/>
        <item x="1834"/>
        <item x="1813"/>
        <item x="2240"/>
        <item x="2003"/>
        <item x="1504"/>
        <item x="1417"/>
        <item x="1396"/>
        <item x="1994"/>
        <item x="2134"/>
        <item x="1788"/>
        <item x="1438"/>
        <item x="1524"/>
        <item x="1523"/>
        <item x="1441"/>
        <item x="1858"/>
        <item x="1835"/>
        <item x="2359"/>
        <item x="1585"/>
        <item x="1880"/>
        <item x="1974"/>
        <item x="1998"/>
        <item x="1588"/>
        <item x="1421"/>
        <item x="2189"/>
        <item x="1814"/>
        <item x="1725"/>
        <item x="2223"/>
        <item x="684"/>
        <item x="1739"/>
        <item x="1055"/>
        <item x="727"/>
        <item x="2195"/>
        <item x="2050"/>
        <item x="2057"/>
        <item x="1798"/>
        <item x="1875"/>
        <item x="1361"/>
        <item x="1790"/>
        <item x="1572"/>
        <item x="2068"/>
        <item x="2069"/>
        <item x="2071"/>
        <item x="2056"/>
        <item x="1469"/>
        <item x="1236"/>
        <item x="1578"/>
        <item x="1616"/>
        <item x="1666"/>
        <item x="1751"/>
        <item x="1745"/>
        <item x="1702"/>
        <item x="1678"/>
        <item x="1617"/>
        <item x="1622"/>
        <item x="1674"/>
        <item x="1562"/>
        <item x="1462"/>
        <item x="1822"/>
        <item x="1478"/>
        <item x="2007"/>
        <item x="1754"/>
        <item x="1274"/>
        <item x="1244"/>
        <item x="2214"/>
        <item x="1888"/>
        <item x="1686"/>
        <item x="2225"/>
        <item x="2170"/>
        <item x="2205"/>
        <item x="2137"/>
        <item x="2354"/>
        <item x="2332"/>
        <item x="2028"/>
        <item x="1426"/>
        <item x="1808"/>
        <item x="2250"/>
        <item x="1706"/>
        <item x="1704"/>
        <item x="1310"/>
        <item x="1318"/>
        <item x="2165"/>
        <item x="1781"/>
        <item x="342"/>
        <item x="470"/>
        <item x="239"/>
        <item x="254"/>
        <item x="255"/>
        <item x="257"/>
        <item x="2346"/>
        <item x="2054"/>
        <item x="2073"/>
        <item x="266"/>
        <item x="267"/>
        <item x="268"/>
        <item x="272"/>
        <item x="2113"/>
        <item x="276"/>
        <item x="1698"/>
        <item x="1589"/>
        <item x="530"/>
        <item x="534"/>
        <item x="537"/>
        <item x="538"/>
        <item x="540"/>
        <item x="543"/>
        <item x="545"/>
        <item x="576"/>
        <item x="197"/>
        <item x="198"/>
        <item x="206"/>
        <item x="146"/>
        <item x="147"/>
        <item x="150"/>
        <item x="155"/>
        <item x="160"/>
        <item x="1954"/>
        <item x="599"/>
        <item x="616"/>
        <item x="627"/>
        <item x="628"/>
        <item x="1667"/>
        <item x="1763"/>
        <item x="1857"/>
        <item x="2241"/>
        <item x="2305"/>
        <item x="1341"/>
        <item x="2320"/>
        <item x="2340"/>
        <item x="2341"/>
        <item x="1340"/>
        <item x="2135"/>
        <item x="1800"/>
        <item x="2331"/>
        <item x="670"/>
        <item x="34"/>
        <item x="2257"/>
        <item x="2117"/>
        <item x="2216"/>
        <item x="327"/>
        <item x="2153"/>
        <item x="2321"/>
        <item x="142"/>
        <item x="631"/>
        <item x="2251"/>
        <item x="1621"/>
        <item x="2326"/>
        <item x="1729"/>
        <item x="1887"/>
        <item x="2296"/>
        <item x="1571"/>
        <item x="290"/>
        <item x="1539"/>
        <item x="164"/>
        <item x="610"/>
        <item x="349"/>
        <item x="2337"/>
        <item x="473"/>
        <item x="1229"/>
        <item x="1853"/>
        <item m="1" x="2376"/>
        <item x="2324"/>
        <item x="1223"/>
        <item x="1784"/>
        <item x="1618"/>
        <item x="2066"/>
        <item x="1801"/>
        <item x="395"/>
        <item x="403"/>
        <item x="2233"/>
        <item x="411"/>
        <item x="415"/>
        <item x="2317"/>
        <item x="2051"/>
        <item x="2348"/>
        <item x="2217"/>
        <item x="1547"/>
        <item x="2353"/>
        <item x="1953"/>
        <item x="31"/>
        <item x="2201"/>
        <item x="37"/>
        <item x="2328"/>
        <item x="1785"/>
        <item x="1804"/>
        <item x="2095"/>
        <item x="1288"/>
        <item x="2100"/>
        <item x="1836"/>
        <item x="1869"/>
        <item x="171"/>
        <item x="95"/>
        <item x="1336"/>
        <item x="1942"/>
        <item x="96"/>
        <item x="1327"/>
        <item x="1537"/>
        <item x="1733"/>
        <item x="2247"/>
        <item x="1898"/>
        <item x="603"/>
        <item x="605"/>
        <item x="1907"/>
        <item x="177"/>
        <item x="1882"/>
        <item x="1292"/>
        <item x="1938"/>
        <item x="358"/>
        <item x="666"/>
        <item x="329"/>
        <item x="326"/>
        <item x="293"/>
        <item x="1122"/>
        <item x="946"/>
        <item x="638"/>
        <item x="408"/>
        <item x="891"/>
        <item x="1178"/>
        <item x="1883"/>
        <item x="300"/>
        <item x="93"/>
        <item x="846"/>
        <item x="278"/>
        <item x="528"/>
        <item x="527"/>
        <item x="288"/>
        <item x="296"/>
        <item x="879"/>
        <item x="301"/>
        <item x="310"/>
        <item x="315"/>
        <item x="489"/>
        <item x="494"/>
        <item x="485"/>
        <item x="390"/>
        <item x="418"/>
        <item x="273"/>
        <item x="172"/>
        <item x="602"/>
        <item x="1635"/>
        <item x="432"/>
        <item x="1736"/>
        <item x="1082"/>
        <item x="1009"/>
        <item x="832"/>
        <item x="234"/>
        <item x="385"/>
        <item x="388"/>
        <item x="419"/>
        <item x="387"/>
        <item x="422"/>
        <item x="386"/>
        <item x="423"/>
        <item x="1089"/>
        <item x="391"/>
        <item x="417"/>
        <item x="392"/>
        <item x="416"/>
        <item x="86"/>
        <item x="686"/>
        <item x="87"/>
        <item x="714"/>
        <item x="721"/>
        <item x="50"/>
        <item x="1125"/>
        <item x="1136"/>
        <item x="843"/>
        <item x="814"/>
        <item x="906"/>
        <item x="981"/>
        <item x="982"/>
        <item x="868"/>
        <item x="951"/>
        <item x="805"/>
        <item x="844"/>
        <item x="821"/>
        <item x="420"/>
        <item x="389"/>
        <item x="1086"/>
        <item x="2335"/>
        <item x="2232"/>
        <item x="1017"/>
        <item x="696"/>
        <item x="857"/>
        <item x="697"/>
        <item x="325"/>
        <item x="483"/>
        <item x="1160"/>
        <item x="596"/>
        <item x="180"/>
        <item x="57"/>
        <item x="713"/>
        <item x="1008"/>
        <item x="860"/>
        <item x="867"/>
        <item x="560"/>
        <item x="562"/>
        <item x="972"/>
        <item x="820"/>
        <item x="1177"/>
        <item x="337"/>
        <item x="939"/>
        <item x="1034"/>
        <item x="872"/>
        <item x="324"/>
        <item x="484"/>
        <item x="229"/>
        <item x="559"/>
        <item x="561"/>
        <item x="565"/>
        <item x="1138"/>
        <item x="13"/>
        <item x="880"/>
        <item x="233"/>
        <item x="26"/>
        <item x="27"/>
        <item x="738"/>
        <item x="25"/>
        <item x="24"/>
        <item x="737"/>
        <item x="28"/>
        <item x="29"/>
        <item x="764"/>
        <item x="766"/>
        <item x="827"/>
        <item x="770"/>
        <item x="547"/>
        <item x="258"/>
        <item x="974"/>
        <item x="960"/>
        <item x="792"/>
        <item x="544"/>
        <item x="259"/>
        <item x="779"/>
        <item x="542"/>
        <item x="261"/>
        <item x="775"/>
        <item x="262"/>
        <item x="541"/>
        <item x="772"/>
        <item x="734"/>
        <item x="32"/>
        <item x="555"/>
        <item x="237"/>
        <item x="238"/>
        <item x="554"/>
        <item x="236"/>
        <item x="235"/>
        <item x="556"/>
        <item x="553"/>
        <item x="240"/>
        <item x="241"/>
        <item x="552"/>
        <item x="242"/>
        <item x="243"/>
        <item x="244"/>
        <item x="245"/>
        <item x="246"/>
        <item x="551"/>
        <item x="247"/>
        <item x="248"/>
        <item x="249"/>
        <item x="85"/>
        <item x="687"/>
        <item x="1045"/>
        <item x="886"/>
        <item x="6"/>
        <item x="5"/>
        <item x="950"/>
        <item x="1036"/>
        <item x="751"/>
        <item x="1113"/>
        <item x="850"/>
        <item x="4"/>
        <item x="752"/>
        <item x="967"/>
        <item x="1053"/>
        <item x="3"/>
        <item x="2"/>
        <item x="754"/>
        <item x="1"/>
        <item x="848"/>
        <item x="789"/>
        <item x="812"/>
        <item x="1153"/>
        <item x="973"/>
        <item x="1163"/>
        <item x="1191"/>
        <item x="1130"/>
        <item x="943"/>
        <item x="1035"/>
        <item x="815"/>
        <item x="964"/>
        <item x="1012"/>
        <item x="804"/>
        <item x="768"/>
        <item x="230"/>
        <item x="558"/>
        <item x="566"/>
        <item x="757"/>
        <item x="956"/>
        <item x="209"/>
        <item x="208"/>
        <item x="575"/>
        <item x="207"/>
        <item x="1112"/>
        <item x="852"/>
        <item x="1103"/>
        <item x="2076"/>
        <item x="577"/>
        <item x="205"/>
        <item x="838"/>
        <item x="761"/>
        <item x="992"/>
        <item x="887"/>
        <item x="1054"/>
        <item x="837"/>
        <item x="196"/>
        <item x="583"/>
        <item x="1128"/>
        <item x="195"/>
        <item x="822"/>
        <item x="584"/>
        <item x="585"/>
        <item x="194"/>
        <item x="1188"/>
        <item x="193"/>
        <item x="190"/>
        <item x="189"/>
        <item x="587"/>
        <item x="188"/>
        <item x="590"/>
        <item x="1129"/>
        <item x="185"/>
        <item x="896"/>
        <item x="591"/>
        <item x="184"/>
        <item x="829"/>
        <item x="592"/>
        <item x="183"/>
        <item x="593"/>
        <item x="182"/>
        <item x="595"/>
        <item x="181"/>
        <item x="672"/>
        <item x="103"/>
        <item x="102"/>
        <item x="673"/>
        <item x="1106"/>
        <item x="919"/>
        <item x="1165"/>
        <item x="1041"/>
        <item x="855"/>
        <item x="817"/>
        <item x="955"/>
        <item x="1144"/>
        <item x="1134"/>
        <item x="985"/>
        <item x="1186"/>
        <item x="926"/>
        <item x="192"/>
        <item x="586"/>
        <item x="578"/>
        <item x="881"/>
        <item x="203"/>
        <item x="204"/>
        <item x="477"/>
        <item x="1173"/>
        <item x="1176"/>
        <item x="1021"/>
        <item x="557"/>
        <item x="671"/>
        <item x="760"/>
        <item x="932"/>
        <item x="1088"/>
        <item x="323"/>
        <item x="833"/>
        <item x="487"/>
        <item x="488"/>
        <item x="320"/>
        <item x="1069"/>
        <item x="876"/>
        <item x="794"/>
        <item x="856"/>
        <item x="321"/>
        <item x="322"/>
        <item x="486"/>
        <item x="1016"/>
        <item x="1068"/>
        <item x="808"/>
        <item x="962"/>
        <item x="1081"/>
        <item x="941"/>
        <item x="58"/>
        <item x="712"/>
        <item x="936"/>
        <item x="882"/>
        <item x="1060"/>
        <item x="1058"/>
        <item x="56"/>
        <item x="1051"/>
        <item x="940"/>
        <item x="798"/>
        <item x="819"/>
        <item x="424"/>
        <item x="994"/>
        <item x="944"/>
        <item x="426"/>
        <item x="383"/>
        <item x="888"/>
        <item x="961"/>
        <item x="802"/>
        <item x="756"/>
        <item x="1123"/>
        <item x="1076"/>
        <item x="191"/>
        <item x="588"/>
        <item x="589"/>
        <item x="187"/>
        <item x="186"/>
        <item x="1132"/>
        <item x="816"/>
        <item x="2364"/>
        <item x="1085"/>
        <item x="83"/>
        <item x="688"/>
        <item x="84"/>
        <item x="689"/>
        <item x="826"/>
        <item x="809"/>
        <item x="869"/>
        <item x="908"/>
        <item x="909"/>
        <item x="250"/>
        <item x="550"/>
        <item x="549"/>
        <item x="251"/>
        <item x="252"/>
        <item x="548"/>
        <item x="253"/>
        <item x="256"/>
        <item x="546"/>
        <item x="1003"/>
        <item x="1147"/>
        <item x="907"/>
        <item x="776"/>
        <item x="990"/>
        <item x="1048"/>
        <item x="1032"/>
        <item x="598"/>
        <item x="175"/>
        <item x="600"/>
        <item x="450"/>
        <item x="359"/>
        <item x="929"/>
        <item x="1107"/>
        <item x="1061"/>
        <item x="875"/>
        <item x="795"/>
        <item x="771"/>
        <item x="807"/>
        <item x="1115"/>
        <item x="1175"/>
        <item x="1158"/>
        <item x="1031"/>
        <item x="998"/>
        <item x="51"/>
        <item x="1093"/>
        <item x="1172"/>
        <item x="758"/>
        <item x="784"/>
        <item x="1101"/>
        <item x="899"/>
        <item x="836"/>
        <item x="1050"/>
        <item x="101"/>
        <item x="989"/>
        <item x="459"/>
        <item x="678"/>
        <item x="930"/>
        <item x="1004"/>
        <item x="133"/>
        <item x="132"/>
        <item x="641"/>
        <item x="864"/>
        <item x="646"/>
        <item x="128"/>
        <item x="129"/>
        <item x="645"/>
        <item x="1120"/>
        <item x="1127"/>
        <item x="997"/>
        <item x="130"/>
        <item x="1015"/>
        <item x="1509"/>
        <item x="131"/>
        <item x="643"/>
        <item x="642"/>
        <item x="1066"/>
        <item x="1109"/>
        <item x="895"/>
        <item x="841"/>
        <item x="759"/>
        <item x="858"/>
        <item x="840"/>
        <item x="783"/>
        <item x="1126"/>
        <item x="842"/>
        <item x="7"/>
        <item x="862"/>
        <item x="749"/>
        <item x="750"/>
        <item x="748"/>
        <item x="8"/>
        <item x="885"/>
        <item x="1005"/>
        <item x="884"/>
        <item x="922"/>
        <item x="747"/>
        <item x="9"/>
        <item x="746"/>
        <item x="10"/>
        <item x="11"/>
        <item x="745"/>
        <item x="12"/>
        <item x="14"/>
        <item x="744"/>
        <item x="933"/>
        <item x="767"/>
        <item x="228"/>
        <item x="227"/>
        <item x="563"/>
        <item x="226"/>
        <item x="225"/>
        <item x="224"/>
        <item x="564"/>
        <item x="1091"/>
        <item x="23"/>
        <item x="1149"/>
        <item x="957"/>
        <item x="75"/>
        <item x="698"/>
        <item x="700"/>
        <item x="69"/>
        <item x="70"/>
        <item x="703"/>
        <item x="996"/>
        <item x="1006"/>
        <item x="1057"/>
        <item x="1011"/>
        <item x="725"/>
        <item x="44"/>
        <item x="1137"/>
        <item x="1074"/>
        <item x="1166"/>
        <item x="594"/>
        <item x="883"/>
        <item x="263"/>
        <item x="793"/>
        <item x="845"/>
        <item x="406"/>
        <item x="781"/>
        <item x="409"/>
        <item x="330"/>
        <item x="176"/>
        <item x="597"/>
        <item x="179"/>
        <item x="328"/>
        <item x="482"/>
        <item x="480"/>
        <item x="481"/>
        <item x="479"/>
        <item x="264"/>
        <item x="1194"/>
        <item x="2315"/>
        <item x="1852"/>
        <item x="1070"/>
        <item x="1065"/>
        <item x="873"/>
        <item x="1038"/>
        <item x="39"/>
        <item x="1791"/>
        <item x="1721"/>
        <item x="1280"/>
        <item x="1595"/>
        <item x="1824"/>
        <item x="1397"/>
        <item x="1350"/>
        <item x="519"/>
        <item x="653"/>
        <item x="728"/>
        <item x="2097"/>
        <item x="2191"/>
        <item x="270"/>
        <item x="532"/>
        <item x="1915"/>
        <item x="260"/>
        <item x="265"/>
        <item x="824"/>
        <item x="2058"/>
        <item x="2314"/>
        <item x="2149"/>
        <item x="1602"/>
        <item x="1876"/>
        <item x="1293"/>
        <item x="1644"/>
        <item x="1410"/>
        <item x="124"/>
        <item x="664"/>
        <item x="425"/>
        <item x="174"/>
        <item x="412"/>
        <item x="368"/>
        <item x="373"/>
        <item x="435"/>
        <item x="440"/>
        <item x="742"/>
        <item x="1212"/>
        <item x="1768"/>
        <item x="1308"/>
        <item x="1534"/>
        <item x="1510"/>
        <item x="914"/>
        <item x="2344"/>
        <item x="2356"/>
        <item x="2361"/>
        <item x="1816"/>
        <item x="2128"/>
        <item x="970"/>
        <item x="2090"/>
        <item x="1799"/>
        <item x="1096"/>
        <item x="2352"/>
        <item x="2336"/>
        <item x="2343"/>
        <item x="2345"/>
        <item x="2347"/>
        <item x="1210"/>
        <item x="1209"/>
        <item x="1217"/>
        <item x="1216"/>
        <item m="1" x="2375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0">
        <item x="7"/>
        <item x="1"/>
        <item x="5"/>
        <item x="2"/>
        <item x="0"/>
        <item x="4"/>
        <item x="3"/>
        <item x="6"/>
        <item m="1" x="8"/>
        <item t="default"/>
      </items>
    </pivotField>
    <pivotField showAll="0"/>
    <pivotField dataField="1" showAll="0"/>
    <pivotField dataField="1" numFmtId="1" showAll="0"/>
    <pivotField numFmtId="9" showAll="0"/>
    <pivotField numFmtId="1" showAll="0"/>
    <pivotField numFmtId="1" showAll="0"/>
    <pivotField showAll="0"/>
    <pivotField showAll="0"/>
    <pivotField showAll="0"/>
    <pivotField numFmtId="1" showAll="0"/>
    <pivotField numFmtId="1" showAll="0"/>
    <pivotField showAll="0"/>
  </pivotFields>
  <rowFields count="1">
    <field x="0"/>
  </rowFields>
  <rowItems count="23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 t="grand">
      <x/>
    </i>
  </rowItems>
  <colFields count="2">
    <field x="7"/>
    <field x="-2"/>
  </colFields>
  <colItems count="1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 t="grand">
      <x/>
    </i>
    <i t="grand" i="1">
      <x/>
    </i>
  </colItems>
  <dataFields count="2">
    <dataField name="Sum of count" fld="9" baseField="0" baseItem="0"/>
    <dataField name="Sum of flow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2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O2381" firstHeaderRow="1" firstDataRow="3" firstDataCol="1"/>
  <pivotFields count="20">
    <pivotField axis="axisRow" showAll="0">
      <items count="2381">
        <item x="168"/>
        <item x="2129"/>
        <item x="1663"/>
        <item x="1481"/>
        <item x="2362"/>
        <item x="1903"/>
        <item x="1289"/>
        <item x="1981"/>
        <item x="1564"/>
        <item x="2363"/>
        <item x="1245"/>
        <item x="2255"/>
        <item x="2029"/>
        <item x="1694"/>
        <item x="2006"/>
        <item x="1683"/>
        <item x="1254"/>
        <item x="2303"/>
        <item x="1909"/>
        <item x="1952"/>
        <item x="1919"/>
        <item x="1929"/>
        <item x="1615"/>
        <item x="77"/>
        <item x="396"/>
        <item x="393"/>
        <item x="397"/>
        <item x="399"/>
        <item x="1661"/>
        <item x="400"/>
        <item x="401"/>
        <item x="402"/>
        <item x="404"/>
        <item x="40"/>
        <item x="405"/>
        <item x="398"/>
        <item x="410"/>
        <item x="367"/>
        <item x="413"/>
        <item x="394"/>
        <item x="2139"/>
        <item x="414"/>
        <item x="374"/>
        <item x="380"/>
        <item x="384"/>
        <item x="2002"/>
        <item x="436"/>
        <item x="445"/>
        <item x="352"/>
        <item x="478"/>
        <item x="173"/>
        <item x="1353"/>
        <item x="1604"/>
        <item x="304"/>
        <item x="889"/>
        <item x="504"/>
        <item x="1083"/>
        <item x="1363"/>
        <item x="509"/>
        <item x="178"/>
        <item x="381"/>
        <item x="308"/>
        <item x="313"/>
        <item x="496"/>
        <item x="495"/>
        <item x="2039"/>
        <item x="2043"/>
        <item x="134"/>
        <item x="135"/>
        <item x="136"/>
        <item x="137"/>
        <item x="138"/>
        <item x="140"/>
        <item x="141"/>
        <item x="143"/>
        <item x="144"/>
        <item x="145"/>
        <item x="148"/>
        <item x="149"/>
        <item x="377"/>
        <item x="151"/>
        <item x="152"/>
        <item x="154"/>
        <item x="157"/>
        <item x="158"/>
        <item x="159"/>
        <item x="161"/>
        <item x="162"/>
        <item x="163"/>
        <item x="165"/>
        <item x="166"/>
        <item x="167"/>
        <item x="1446"/>
        <item x="606"/>
        <item x="607"/>
        <item x="608"/>
        <item x="1247"/>
        <item x="609"/>
        <item x="611"/>
        <item x="612"/>
        <item x="613"/>
        <item x="614"/>
        <item x="615"/>
        <item x="448"/>
        <item x="617"/>
        <item x="618"/>
        <item x="619"/>
        <item x="620"/>
        <item x="621"/>
        <item x="622"/>
        <item x="623"/>
        <item x="625"/>
        <item x="626"/>
        <item x="1749"/>
        <item x="629"/>
        <item x="630"/>
        <item x="632"/>
        <item x="634"/>
        <item x="2316"/>
        <item x="635"/>
        <item x="636"/>
        <item x="637"/>
        <item x="639"/>
        <item x="640"/>
        <item x="1409"/>
        <item x="1656"/>
        <item x="1512"/>
        <item x="1297"/>
        <item x="2001"/>
        <item x="2018"/>
        <item x="1846"/>
        <item x="1250"/>
        <item x="2146"/>
        <item x="1936"/>
        <item x="1832"/>
        <item x="1718"/>
        <item x="231"/>
        <item x="2209"/>
        <item x="2231"/>
        <item x="1977"/>
        <item x="2185"/>
        <item x="1650"/>
        <item x="1460"/>
        <item x="1991"/>
        <item x="1812"/>
        <item x="1356"/>
        <item x="1456"/>
        <item x="2075"/>
        <item x="1925"/>
        <item x="476"/>
        <item x="1658"/>
        <item x="2222"/>
        <item x="1364"/>
        <item x="1609"/>
        <item x="1676"/>
        <item x="500"/>
        <item x="1921"/>
        <item x="1772"/>
        <item x="2080"/>
        <item x="1689"/>
        <item x="2067"/>
        <item x="1996"/>
        <item x="2037"/>
        <item x="1432"/>
        <item x="1982"/>
        <item x="1966"/>
        <item x="1513"/>
        <item x="1950"/>
        <item x="1842"/>
        <item x="1684"/>
        <item x="1379"/>
        <item x="1649"/>
        <item x="1303"/>
        <item x="1455"/>
        <item x="1747"/>
        <item x="1428"/>
        <item x="1691"/>
        <item x="1348"/>
        <item x="1976"/>
        <item x="2349"/>
        <item x="1272"/>
        <item x="1273"/>
        <item x="1515"/>
        <item x="1795"/>
        <item x="1221"/>
        <item x="1222"/>
        <item x="1316"/>
        <item x="1411"/>
        <item x="1269"/>
        <item x="1703"/>
        <item x="1211"/>
        <item x="1606"/>
        <item x="1583"/>
        <item x="1863"/>
        <item x="1820"/>
        <item x="2012"/>
        <item x="2175"/>
        <item x="1574"/>
        <item x="2244"/>
        <item x="1937"/>
        <item x="2052"/>
        <item x="2009"/>
        <item x="1890"/>
        <item x="1418"/>
        <item x="1416"/>
        <item x="2259"/>
        <item x="1983"/>
        <item x="1877"/>
        <item x="1567"/>
        <item x="1892"/>
        <item x="2142"/>
        <item x="2270"/>
        <item x="1508"/>
        <item x="2226"/>
        <item x="2192"/>
        <item x="1555"/>
        <item x="1352"/>
        <item x="1388"/>
        <item x="1482"/>
        <item x="1821"/>
        <item x="1839"/>
        <item x="1507"/>
        <item x="2119"/>
        <item x="2230"/>
        <item x="2186"/>
        <item x="2099"/>
        <item x="1536"/>
        <item x="2243"/>
        <item x="2219"/>
        <item x="2366"/>
        <item x="1999"/>
        <item x="1668"/>
        <item x="1648"/>
        <item x="1865"/>
        <item x="1992"/>
        <item x="1146"/>
        <item x="1581"/>
        <item x="813"/>
        <item x="1398"/>
        <item x="1056"/>
        <item x="1642"/>
        <item x="1517"/>
        <item x="924"/>
        <item x="2369"/>
        <item x="1582"/>
        <item x="1072"/>
        <item x="988"/>
        <item x="931"/>
        <item x="1059"/>
        <item x="2049"/>
        <item x="934"/>
        <item x="1073"/>
        <item x="1307"/>
        <item x="928"/>
        <item x="2167"/>
        <item x="1995"/>
        <item x="975"/>
        <item x="935"/>
        <item x="1001"/>
        <item x="984"/>
        <item x="1108"/>
        <item x="1740"/>
        <item x="1201"/>
        <item x="1213"/>
        <item x="1203"/>
        <item x="870"/>
        <item x="2310"/>
        <item x="1227"/>
        <item x="965"/>
        <item x="977"/>
        <item x="2238"/>
        <item x="1554"/>
        <item x="1535"/>
        <item x="1646"/>
        <item x="1312"/>
        <item x="1450"/>
        <item x="1498"/>
        <item x="2197"/>
        <item x="2285"/>
        <item x="2288"/>
        <item x="2262"/>
        <item x="2234"/>
        <item x="2282"/>
        <item x="1708"/>
        <item x="2084"/>
        <item x="2360"/>
        <item x="1487"/>
        <item x="1955"/>
        <item x="1993"/>
        <item x="1958"/>
        <item x="1920"/>
        <item x="1924"/>
        <item x="2000"/>
        <item x="1961"/>
        <item x="1989"/>
        <item x="153"/>
        <item x="45"/>
        <item x="624"/>
        <item x="1885"/>
        <item x="1692"/>
        <item x="900"/>
        <item x="831"/>
        <item x="2370"/>
        <item x="839"/>
        <item x="1697"/>
        <item x="2235"/>
        <item x="1677"/>
        <item x="1501"/>
        <item x="2291"/>
        <item x="2293"/>
        <item x="1225"/>
        <item x="1802"/>
        <item x="1752"/>
        <item x="1258"/>
        <item x="1653"/>
        <item x="1154"/>
        <item x="1182"/>
        <item x="913"/>
        <item x="1275"/>
        <item x="2022"/>
        <item x="1104"/>
        <item x="986"/>
        <item x="1608"/>
        <item x="800"/>
        <item x="1461"/>
        <item x="1639"/>
        <item x="1640"/>
        <item x="1827"/>
        <item x="2193"/>
        <item x="2283"/>
        <item x="2277"/>
        <item x="1540"/>
        <item x="1313"/>
        <item x="1311"/>
        <item x="2246"/>
        <item x="1241"/>
        <item x="2034"/>
        <item x="1776"/>
        <item x="2371"/>
        <item x="1553"/>
        <item x="1519"/>
        <item x="1647"/>
        <item x="1527"/>
        <item x="2248"/>
        <item x="1373"/>
        <item x="2174"/>
        <item x="1912"/>
        <item x="1295"/>
        <item x="1568"/>
        <item x="1152"/>
        <item x="2010"/>
        <item x="364"/>
        <item x="2294"/>
        <item x="1600"/>
        <item x="2077"/>
        <item x="847"/>
        <item x="1062"/>
        <item x="765"/>
        <item x="1927"/>
        <item x="1948"/>
        <item x="954"/>
        <item x="963"/>
        <item x="1624"/>
        <item x="1767"/>
        <item x="1586"/>
        <item x="1623"/>
        <item x="1463"/>
        <item x="1662"/>
        <item x="1629"/>
        <item x="2252"/>
        <item x="1230"/>
        <item x="2224"/>
        <item x="1878"/>
        <item x="1945"/>
        <item x="1874"/>
        <item x="1891"/>
        <item x="2300"/>
        <item x="1715"/>
        <item x="1901"/>
        <item x="1645"/>
        <item x="1657"/>
        <item x="1690"/>
        <item x="1671"/>
        <item x="1220"/>
        <item x="2260"/>
        <item x="1483"/>
        <item x="2264"/>
        <item x="1743"/>
        <item x="1696"/>
        <item x="2015"/>
        <item x="2065"/>
        <item x="2036"/>
        <item x="2166"/>
        <item x="1896"/>
        <item x="1546"/>
        <item x="1654"/>
        <item x="1699"/>
        <item x="1672"/>
        <item x="1575"/>
        <item x="1711"/>
        <item x="1748"/>
        <item x="1170"/>
        <item x="1218"/>
        <item x="1267"/>
        <item x="1255"/>
        <item x="1368"/>
        <item x="2072"/>
        <item x="287"/>
        <item x="1873"/>
        <item x="2147"/>
        <item x="2207"/>
        <item x="2245"/>
        <item x="2273"/>
        <item x="1773"/>
        <item x="1323"/>
        <item x="2202"/>
        <item x="2033"/>
        <item x="1576"/>
        <item x="1425"/>
        <item x="1975"/>
        <item x="1525"/>
        <item x="1685"/>
        <item x="1453"/>
        <item x="1771"/>
        <item x="1826"/>
        <item x="1401"/>
        <item x="2109"/>
        <item x="1252"/>
        <item x="1872"/>
        <item x="1664"/>
        <item x="1769"/>
        <item x="1610"/>
        <item x="1789"/>
        <item x="1780"/>
        <item x="1521"/>
        <item x="1830"/>
        <item x="1951"/>
        <item x="2014"/>
        <item x="1471"/>
        <item x="1926"/>
        <item x="2275"/>
        <item x="2110"/>
        <item x="2198"/>
        <item x="2218"/>
        <item x="2190"/>
        <item x="1526"/>
        <item x="1436"/>
        <item x="1422"/>
        <item x="1430"/>
        <item x="1479"/>
        <item x="2132"/>
        <item x="1806"/>
        <item x="1765"/>
        <item x="2160"/>
        <item x="1204"/>
        <item x="1584"/>
        <item x="2304"/>
        <item x="1408"/>
        <item x="2269"/>
        <item x="2179"/>
        <item x="1335"/>
        <item x="2154"/>
        <item x="1959"/>
        <item x="1866"/>
        <item x="1884"/>
        <item x="1365"/>
        <item x="1845"/>
        <item x="1372"/>
        <item x="1918"/>
        <item x="1906"/>
        <item x="1828"/>
        <item x="1908"/>
        <item x="1960"/>
        <item x="1829"/>
        <item x="1917"/>
        <item x="1969"/>
        <item x="1949"/>
        <item x="2184"/>
        <item x="1670"/>
        <item x="2284"/>
        <item x="2046"/>
        <item x="1419"/>
        <item x="2295"/>
        <item x="1492"/>
        <item x="1619"/>
        <item x="1727"/>
        <item x="1681"/>
        <item x="1730"/>
        <item x="2287"/>
        <item x="1786"/>
        <item x="2211"/>
        <item x="1897"/>
        <item x="1305"/>
        <item x="2005"/>
        <item x="1549"/>
        <item x="2126"/>
        <item x="1580"/>
        <item x="1720"/>
        <item x="1651"/>
        <item x="2327"/>
        <item x="1389"/>
        <item x="2152"/>
        <item x="2286"/>
        <item x="1862"/>
        <item x="2178"/>
        <item x="1843"/>
        <item x="1724"/>
        <item x="1902"/>
        <item x="2102"/>
        <item x="1931"/>
        <item x="1259"/>
        <item x="1742"/>
        <item x="1871"/>
        <item x="1477"/>
        <item x="2280"/>
        <item x="2103"/>
        <item x="1283"/>
        <item x="1197"/>
        <item x="2227"/>
        <item x="2055"/>
        <item x="1440"/>
        <item x="1558"/>
        <item x="1552"/>
        <item x="1956"/>
        <item x="1695"/>
        <item x="2313"/>
        <item x="1913"/>
        <item x="1518"/>
        <item x="339"/>
        <item x="1516"/>
        <item x="1968"/>
        <item x="1490"/>
        <item x="1439"/>
        <item x="1967"/>
        <item x="1238"/>
        <item x="1042"/>
        <item x="1641"/>
        <item x="1598"/>
        <item x="1506"/>
        <item x="1474"/>
        <item x="1905"/>
        <item x="1943"/>
        <item x="1199"/>
        <item x="1420"/>
        <item x="1847"/>
        <item x="1484"/>
        <item x="1476"/>
        <item x="2086"/>
        <item x="120"/>
        <item x="121"/>
        <item x="1944"/>
        <item x="122"/>
        <item x="650"/>
        <item x="651"/>
        <item x="2162"/>
        <item x="2308"/>
        <item x="2044"/>
        <item x="658"/>
        <item x="681"/>
        <item x="685"/>
        <item x="1330"/>
        <item x="1541"/>
        <item x="676"/>
        <item x="1231"/>
        <item x="1449"/>
        <item x="1900"/>
        <item x="1338"/>
        <item x="2290"/>
        <item x="1599"/>
        <item x="677"/>
        <item x="90"/>
        <item x="693"/>
        <item x="2298"/>
        <item x="694"/>
        <item x="1445"/>
        <item x="1522"/>
        <item x="1491"/>
        <item x="1219"/>
        <item x="695"/>
        <item x="1726"/>
        <item x="1235"/>
        <item x="64"/>
        <item x="65"/>
        <item x="78"/>
        <item x="1533"/>
        <item x="2053"/>
        <item x="1458"/>
        <item x="710"/>
        <item x="1287"/>
        <item x="1270"/>
        <item x="1347"/>
        <item x="1545"/>
        <item x="680"/>
        <item x="2038"/>
        <item x="1531"/>
        <item x="2329"/>
        <item x="1286"/>
        <item x="720"/>
        <item x="722"/>
        <item x="1638"/>
        <item x="1970"/>
        <item x="1566"/>
        <item x="2208"/>
        <item x="1601"/>
        <item x="2196"/>
        <item x="1934"/>
        <item x="2019"/>
        <item x="1723"/>
        <item x="1337"/>
        <item x="2278"/>
        <item x="731"/>
        <item x="1611"/>
        <item x="36"/>
        <item x="38"/>
        <item x="41"/>
        <item x="47"/>
        <item x="48"/>
        <item x="1291"/>
        <item x="1294"/>
        <item x="2322"/>
        <item x="1855"/>
        <item x="92"/>
        <item x="1215"/>
        <item x="21"/>
        <item x="1249"/>
        <item x="2228"/>
        <item x="1811"/>
        <item x="1309"/>
        <item x="2330"/>
        <item x="2194"/>
        <item x="1315"/>
        <item x="2151"/>
        <item x="1434"/>
        <item x="2266"/>
        <item x="2289"/>
        <item x="1544"/>
        <item x="2188"/>
        <item x="1556"/>
        <item x="2115"/>
        <item x="2017"/>
        <item x="2342"/>
        <item x="2148"/>
        <item x="2253"/>
        <item x="2158"/>
        <item x="2220"/>
        <item x="1423"/>
        <item x="1326"/>
        <item x="2156"/>
        <item x="1285"/>
        <item x="1840"/>
        <item x="1207"/>
        <item x="2122"/>
        <item x="1333"/>
        <item x="1819"/>
        <item x="2144"/>
        <item x="2319"/>
        <item x="2268"/>
        <item x="1838"/>
        <item x="2357"/>
        <item x="1196"/>
        <item x="1933"/>
        <item x="2127"/>
        <item x="2176"/>
        <item x="987"/>
        <item x="834"/>
        <item x="76"/>
        <item x="2368"/>
        <item x="2092"/>
        <item x="2372"/>
        <item x="1854"/>
        <item x="1459"/>
        <item x="314"/>
        <item x="309"/>
        <item x="499"/>
        <item x="501"/>
        <item x="502"/>
        <item x="516"/>
        <item x="525"/>
        <item x="529"/>
        <item x="277"/>
        <item x="275"/>
        <item x="531"/>
        <item x="274"/>
        <item x="533"/>
        <item x="601"/>
        <item x="376"/>
        <item x="433"/>
        <item x="375"/>
        <item x="434"/>
        <item x="451"/>
        <item x="458"/>
        <item x="661"/>
        <item x="109"/>
        <item x="662"/>
        <item x="110"/>
        <item x="715"/>
        <item x="717"/>
        <item x="716"/>
        <item x="49"/>
        <item x="46"/>
        <item x="723"/>
        <item x="724"/>
        <item x="730"/>
        <item x="978"/>
        <item x="1025"/>
        <item x="668"/>
        <item x="285"/>
        <item x="2307"/>
        <item x="517"/>
        <item x="335"/>
        <item x="468"/>
        <item x="1630"/>
        <item x="472"/>
        <item x="336"/>
        <item x="1027"/>
        <item x="995"/>
        <item x="976"/>
        <item x="1111"/>
        <item x="471"/>
        <item x="1064"/>
        <item x="866"/>
        <item x="469"/>
        <item x="338"/>
        <item x="1429"/>
        <item x="1935"/>
        <item x="1233"/>
        <item x="652"/>
        <item x="515"/>
        <item x="491"/>
        <item x="679"/>
        <item x="94"/>
        <item x="708"/>
        <item x="63"/>
        <item x="0"/>
        <item x="647"/>
        <item x="1328"/>
        <item x="1734"/>
        <item x="654"/>
        <item x="117"/>
        <item x="1922"/>
        <item x="2365"/>
        <item x="1029"/>
        <item x="522"/>
        <item x="1753"/>
        <item x="1652"/>
        <item x="1719"/>
        <item x="1366"/>
        <item x="1265"/>
        <item x="1264"/>
        <item x="1391"/>
        <item x="343"/>
        <item x="464"/>
        <item x="1473"/>
        <item x="344"/>
        <item x="463"/>
        <item x="345"/>
        <item x="346"/>
        <item x="462"/>
        <item x="347"/>
        <item x="1033"/>
        <item x="1202"/>
        <item x="1626"/>
        <item x="2091"/>
        <item x="114"/>
        <item x="657"/>
        <item x="2172"/>
        <item x="115"/>
        <item x="656"/>
        <item x="655"/>
        <item x="116"/>
        <item x="1415"/>
        <item x="2203"/>
        <item x="2311"/>
        <item x="1700"/>
        <item x="1631"/>
        <item x="1565"/>
        <item x="2323"/>
        <item x="1709"/>
        <item x="1625"/>
        <item x="2143"/>
        <item x="2215"/>
        <item x="1963"/>
        <item x="1360"/>
        <item x="1962"/>
        <item x="2041"/>
        <item x="1577"/>
        <item x="2064"/>
        <item x="2138"/>
        <item x="407"/>
        <item x="1793"/>
        <item x="1260"/>
        <item x="297"/>
        <item x="1679"/>
        <item x="796"/>
        <item x="1331"/>
        <item x="1669"/>
        <item x="1665"/>
        <item x="1298"/>
        <item x="1192"/>
        <item x="736"/>
        <item x="30"/>
        <item x="735"/>
        <item x="232"/>
        <item x="1593"/>
        <item x="1605"/>
        <item x="1620"/>
        <item x="1867"/>
        <item x="739"/>
        <item x="1195"/>
        <item x="2159"/>
        <item x="22"/>
        <item x="1145"/>
        <item x="20"/>
        <item x="1632"/>
        <item x="1750"/>
        <item x="2130"/>
        <item x="991"/>
        <item x="1486"/>
        <item x="2101"/>
        <item x="2140"/>
        <item x="2236"/>
        <item x="1424"/>
        <item x="854"/>
        <item x="1528"/>
        <item x="125"/>
        <item x="755"/>
        <item x="1185"/>
        <item x="780"/>
        <item x="648"/>
        <item x="2199"/>
        <item x="2155"/>
        <item x="1916"/>
        <item x="1792"/>
        <item x="1787"/>
        <item x="753"/>
        <item x="118"/>
        <item x="119"/>
        <item x="1162"/>
        <item x="1345"/>
        <item x="1375"/>
        <item x="1660"/>
        <item x="1344"/>
        <item x="1870"/>
        <item x="2013"/>
        <item x="777"/>
        <item x="1296"/>
        <item x="1314"/>
        <item x="1349"/>
        <item x="1385"/>
        <item x="1494"/>
        <item x="2082"/>
        <item x="1098"/>
        <item x="1414"/>
        <item x="1228"/>
        <item x="1242"/>
        <item x="2083"/>
        <item x="1480"/>
        <item x="2061"/>
        <item x="1713"/>
        <item x="1731"/>
        <item x="1810"/>
        <item x="633"/>
        <item x="1100"/>
        <item x="1899"/>
        <item x="1139"/>
        <item x="1910"/>
        <item x="1627"/>
        <item x="1947"/>
        <item x="910"/>
        <item x="1673"/>
        <item x="2374"/>
        <item x="1856"/>
        <item x="649"/>
        <item x="123"/>
        <item x="1394"/>
        <item x="1659"/>
        <item x="1007"/>
        <item x="362"/>
        <item x="791"/>
        <item x="865"/>
        <item x="1150"/>
        <item x="1039"/>
        <item x="1067"/>
        <item x="920"/>
        <item x="917"/>
        <item x="968"/>
        <item x="898"/>
        <item x="1121"/>
        <item x="921"/>
        <item x="1117"/>
        <item x="1044"/>
        <item x="1193"/>
        <item x="912"/>
        <item x="787"/>
        <item x="952"/>
        <item x="969"/>
        <item x="853"/>
        <item x="877"/>
        <item x="1063"/>
        <item x="993"/>
        <item x="1124"/>
        <item x="851"/>
        <item x="966"/>
        <item x="825"/>
        <item x="1013"/>
        <item x="897"/>
        <item x="1077"/>
        <item x="927"/>
        <item x="1131"/>
        <item x="949"/>
        <item x="1079"/>
        <item x="1143"/>
        <item x="535"/>
        <item x="271"/>
        <item x="536"/>
        <item x="269"/>
        <item x="1164"/>
        <item x="223"/>
        <item x="774"/>
        <item x="222"/>
        <item x="221"/>
        <item x="1914"/>
        <item x="849"/>
        <item x="894"/>
        <item x="219"/>
        <item x="218"/>
        <item x="1988"/>
        <item x="567"/>
        <item x="217"/>
        <item x="1078"/>
        <item x="1000"/>
        <item x="1116"/>
        <item x="1028"/>
        <item x="828"/>
        <item x="890"/>
        <item x="953"/>
        <item x="1094"/>
        <item x="574"/>
        <item x="1110"/>
        <item x="948"/>
        <item x="580"/>
        <item x="581"/>
        <item x="199"/>
        <item x="983"/>
        <item x="769"/>
        <item x="871"/>
        <item x="1502"/>
        <item x="674"/>
        <item x="99"/>
        <item x="98"/>
        <item x="675"/>
        <item x="97"/>
        <item x="801"/>
        <item x="89"/>
        <item x="683"/>
        <item x="1133"/>
        <item x="1080"/>
        <item x="971"/>
        <item x="916"/>
        <item x="1105"/>
        <item x="1181"/>
        <item x="1893"/>
        <item x="1342"/>
        <item x="1040"/>
        <item x="902"/>
        <item x="830"/>
        <item x="2123"/>
        <item x="200"/>
        <item x="1190"/>
        <item x="201"/>
        <item x="579"/>
        <item x="959"/>
        <item x="1183"/>
        <item x="911"/>
        <item x="202"/>
        <item x="127"/>
        <item x="126"/>
        <item m="1" x="2379"/>
        <item x="1597"/>
        <item x="333"/>
        <item x="706"/>
        <item x="66"/>
        <item x="1198"/>
        <item x="1299"/>
        <item x="1559"/>
        <item x="1551"/>
        <item x="113"/>
        <item x="790"/>
        <item x="823"/>
        <item x="2131"/>
        <item x="2121"/>
        <item x="2062"/>
        <item x="2180"/>
        <item x="1759"/>
        <item x="1256"/>
        <item x="2237"/>
        <item x="1281"/>
        <item x="1532"/>
        <item x="1682"/>
        <item x="1761"/>
        <item x="1762"/>
        <item x="1716"/>
        <item x="1714"/>
        <item x="1701"/>
        <item x="1452"/>
        <item x="2256"/>
        <item x="2312"/>
        <item x="2249"/>
        <item x="2279"/>
        <item x="2105"/>
        <item x="2096"/>
        <item x="1756"/>
        <item x="1886"/>
        <item x="2093"/>
        <item x="2094"/>
        <item x="1803"/>
        <item x="1817"/>
        <item x="1777"/>
        <item x="1860"/>
        <item x="2302"/>
        <item x="2292"/>
        <item x="2031"/>
        <item x="2333"/>
        <item x="1894"/>
        <item x="1764"/>
        <item x="1496"/>
        <item x="280"/>
        <item x="526"/>
        <item x="279"/>
        <item x="1263"/>
        <item x="1261"/>
        <item x="644"/>
        <item x="1705"/>
        <item x="1248"/>
        <item x="1457"/>
        <item x="1444"/>
        <item x="925"/>
        <item x="980"/>
        <item x="1848"/>
        <item x="319"/>
        <item x="490"/>
        <item x="318"/>
        <item x="2045"/>
        <item x="2011"/>
        <item x="2030"/>
        <item x="2087"/>
        <item x="1548"/>
        <item x="1084"/>
        <item x="1019"/>
        <item x="59"/>
        <item x="1037"/>
        <item x="1237"/>
        <item x="1168"/>
        <item x="1002"/>
        <item x="55"/>
        <item x="53"/>
        <item x="54"/>
        <item x="493"/>
        <item x="492"/>
        <item x="316"/>
        <item x="1923"/>
        <item x="2074"/>
        <item x="2023"/>
        <item x="2367"/>
        <item x="1809"/>
        <item x="2108"/>
        <item x="1300"/>
        <item x="1861"/>
        <item x="1451"/>
        <item x="1687"/>
        <item x="1301"/>
        <item x="1728"/>
        <item x="1613"/>
        <item x="2059"/>
        <item x="1655"/>
        <item x="2081"/>
        <item m="1" x="2377"/>
        <item m="1" x="2378"/>
        <item x="2168"/>
        <item x="1592"/>
        <item x="1020"/>
        <item x="33"/>
        <item x="1990"/>
        <item x="1282"/>
        <item x="35"/>
        <item x="732"/>
        <item x="733"/>
        <item x="1774"/>
        <item x="1614"/>
        <item x="1362"/>
        <item x="382"/>
        <item x="1135"/>
        <item x="1148"/>
        <item x="427"/>
        <item x="428"/>
        <item x="429"/>
        <item x="431"/>
        <item x="430"/>
        <item x="1141"/>
        <item x="378"/>
        <item x="379"/>
        <item x="2338"/>
        <item x="2118"/>
        <item x="1529"/>
        <item x="1735"/>
        <item x="1837"/>
        <item x="1675"/>
        <item x="1205"/>
        <item x="2047"/>
        <item x="1387"/>
        <item x="1864"/>
        <item x="2088"/>
        <item x="709"/>
        <item x="62"/>
        <item x="61"/>
        <item x="2200"/>
        <item x="1346"/>
        <item x="1637"/>
        <item x="1354"/>
        <item x="1895"/>
        <item x="1633"/>
        <item x="2048"/>
        <item x="1278"/>
        <item x="797"/>
        <item x="1049"/>
        <item x="497"/>
        <item x="312"/>
        <item x="1092"/>
        <item x="311"/>
        <item x="498"/>
        <item x="1596"/>
        <item x="1879"/>
        <item x="1984"/>
        <item x="2042"/>
        <item x="1465"/>
        <item x="1174"/>
        <item x="104"/>
        <item x="1607"/>
        <item x="785"/>
        <item x="786"/>
        <item x="1156"/>
        <item x="298"/>
        <item x="1075"/>
        <item x="1488"/>
        <item x="2035"/>
        <item x="893"/>
        <item x="1433"/>
        <item x="2133"/>
        <item x="303"/>
        <item x="505"/>
        <item x="302"/>
        <item x="506"/>
        <item x="892"/>
        <item x="878"/>
        <item x="507"/>
        <item x="508"/>
        <item x="915"/>
        <item x="299"/>
        <item x="510"/>
        <item x="859"/>
        <item x="512"/>
        <item x="511"/>
        <item x="295"/>
        <item x="918"/>
        <item x="1240"/>
        <item x="1140"/>
        <item x="370"/>
        <item x="371"/>
        <item x="372"/>
        <item x="2173"/>
        <item x="437"/>
        <item x="1099"/>
        <item x="369"/>
        <item x="438"/>
        <item x="947"/>
        <item x="439"/>
        <item x="1097"/>
        <item x="1159"/>
        <item x="1167"/>
        <item x="441"/>
        <item x="366"/>
        <item x="442"/>
        <item x="1014"/>
        <item x="1712"/>
        <item x="365"/>
        <item x="443"/>
        <item x="2325"/>
        <item x="1710"/>
        <item x="1489"/>
        <item x="2334"/>
        <item x="2078"/>
        <item x="2079"/>
        <item x="1573"/>
        <item x="292"/>
        <item x="294"/>
        <item x="2212"/>
        <item x="1946"/>
        <item x="2104"/>
        <item x="1214"/>
        <item x="2114"/>
        <item x="1251"/>
        <item x="1796"/>
        <item x="1302"/>
        <item x="1579"/>
        <item x="942"/>
        <item x="82"/>
        <item x="690"/>
        <item x="81"/>
        <item x="691"/>
        <item x="692"/>
        <item x="80"/>
        <item x="1997"/>
        <item x="2301"/>
        <item x="79"/>
        <item x="1500"/>
        <item x="1378"/>
        <item x="1443"/>
        <item x="2085"/>
        <item x="1022"/>
        <item x="2021"/>
        <item x="1797"/>
        <item x="60"/>
        <item x="773"/>
        <item x="1543"/>
        <item x="1030"/>
        <item x="514"/>
        <item x="513"/>
        <item x="291"/>
        <item x="1257"/>
        <item x="788"/>
        <item x="518"/>
        <item x="289"/>
        <item x="520"/>
        <item x="286"/>
        <item x="521"/>
        <item x="284"/>
        <item x="1320"/>
        <item x="1266"/>
        <item x="1324"/>
        <item x="1343"/>
        <item x="449"/>
        <item x="360"/>
        <item x="361"/>
        <item x="1157"/>
        <item x="1184"/>
        <item x="357"/>
        <item x="1102"/>
        <item x="452"/>
        <item x="1026"/>
        <item x="356"/>
        <item x="1511"/>
        <item x="453"/>
        <item x="1142"/>
        <item x="355"/>
        <item x="354"/>
        <item x="454"/>
        <item x="455"/>
        <item x="799"/>
        <item x="456"/>
        <item x="457"/>
        <item x="1881"/>
        <item x="2020"/>
        <item x="1119"/>
        <item x="1550"/>
        <item x="2213"/>
        <item x="2309"/>
        <item x="905"/>
        <item x="806"/>
        <item x="1180"/>
        <item x="1046"/>
        <item x="903"/>
        <item x="901"/>
        <item x="1018"/>
        <item x="958"/>
        <item x="863"/>
        <item x="904"/>
        <item x="945"/>
        <item x="1071"/>
        <item x="1161"/>
        <item x="446"/>
        <item x="363"/>
        <item x="444"/>
        <item x="810"/>
        <item x="1114"/>
        <item x="1090"/>
        <item x="447"/>
        <item x="1179"/>
        <item x="1118"/>
        <item x="874"/>
        <item x="1169"/>
        <item x="353"/>
        <item x="811"/>
        <item x="1024"/>
        <item x="1431"/>
        <item x="1380"/>
        <item x="2258"/>
        <item x="1818"/>
        <item x="1957"/>
        <item x="1971"/>
        <item x="1987"/>
        <item x="1334"/>
        <item x="421"/>
        <item x="1413"/>
        <item x="1234"/>
        <item x="1495"/>
        <item x="937"/>
        <item x="582"/>
        <item x="570"/>
        <item x="1717"/>
        <item x="1271"/>
        <item x="2276"/>
        <item x="1376"/>
        <item x="281"/>
        <item x="524"/>
        <item x="282"/>
        <item x="283"/>
        <item x="523"/>
        <item x="1262"/>
        <item x="1369"/>
        <item x="170"/>
        <item x="604"/>
        <item x="2063"/>
        <item x="169"/>
        <item x="1382"/>
        <item x="1208"/>
        <item x="2098"/>
        <item x="1475"/>
        <item x="1317"/>
        <item x="100"/>
        <item x="2187"/>
        <item x="2350"/>
        <item x="1760"/>
        <item x="1010"/>
        <item x="1268"/>
        <item x="351"/>
        <item x="350"/>
        <item x="461"/>
        <item x="460"/>
        <item x="1095"/>
        <item x="1052"/>
        <item x="112"/>
        <item x="1189"/>
        <item x="348"/>
        <item x="1377"/>
        <item x="91"/>
        <item x="682"/>
        <item x="2070"/>
        <item x="2124"/>
        <item x="2164"/>
        <item x="1831"/>
        <item x="88"/>
        <item x="1246"/>
        <item x="1972"/>
        <item x="1390"/>
        <item x="1755"/>
        <item x="2163"/>
        <item x="111"/>
        <item x="1766"/>
        <item x="2107"/>
        <item x="2318"/>
        <item x="938"/>
        <item x="1224"/>
        <item x="215"/>
        <item x="214"/>
        <item x="569"/>
        <item x="213"/>
        <item x="1187"/>
        <item x="212"/>
        <item x="571"/>
        <item x="1043"/>
        <item x="211"/>
        <item x="572"/>
        <item x="210"/>
        <item x="573"/>
        <item x="1226"/>
        <item x="1200"/>
        <item x="1889"/>
        <item x="1815"/>
        <item x="1859"/>
        <item x="1973"/>
        <item x="2181"/>
        <item x="2125"/>
        <item x="2106"/>
        <item x="2229"/>
        <item x="2183"/>
        <item x="1505"/>
        <item x="1467"/>
        <item x="1538"/>
        <item x="1306"/>
        <item x="1503"/>
        <item x="923"/>
        <item x="663"/>
        <item x="108"/>
        <item x="2027"/>
        <item x="665"/>
        <item x="107"/>
        <item x="667"/>
        <item x="778"/>
        <item x="762"/>
        <item x="1447"/>
        <item x="465"/>
        <item x="341"/>
        <item x="1087"/>
        <item x="1171"/>
        <item x="1339"/>
        <item x="763"/>
        <item x="743"/>
        <item x="15"/>
        <item x="741"/>
        <item x="16"/>
        <item x="17"/>
        <item x="740"/>
        <item x="18"/>
        <item x="19"/>
        <item x="156"/>
        <item x="2026"/>
        <item x="1707"/>
        <item x="475"/>
        <item x="474"/>
        <item x="2355"/>
        <item x="1569"/>
        <item x="1563"/>
        <item x="106"/>
        <item x="669"/>
        <item x="105"/>
        <item x="1464"/>
        <item x="1850"/>
        <item x="220"/>
        <item x="1243"/>
        <item x="568"/>
        <item x="2351"/>
        <item x="1594"/>
        <item x="1407"/>
        <item x="317"/>
        <item x="331"/>
        <item x="332"/>
        <item x="334"/>
        <item x="705"/>
        <item x="979"/>
        <item x="782"/>
        <item x="835"/>
        <item x="659"/>
        <item x="660"/>
        <item x="1155"/>
        <item x="139"/>
        <item x="1904"/>
        <item x="1851"/>
        <item x="1279"/>
        <item x="1253"/>
        <item x="1277"/>
        <item x="1276"/>
        <item x="1744"/>
        <item x="1023"/>
        <item x="503"/>
        <item x="305"/>
        <item x="306"/>
        <item x="307"/>
        <item x="1151"/>
        <item x="2221"/>
        <item x="818"/>
        <item x="803"/>
        <item x="702"/>
        <item x="71"/>
        <item x="68"/>
        <item x="704"/>
        <item x="67"/>
        <item x="699"/>
        <item x="74"/>
        <item x="72"/>
        <item x="73"/>
        <item x="701"/>
        <item x="1603"/>
        <item x="1643"/>
        <item x="1770"/>
        <item x="43"/>
        <item x="726"/>
        <item x="42"/>
        <item x="861"/>
        <item x="999"/>
        <item x="1047"/>
        <item x="729"/>
        <item x="711"/>
        <item x="1239"/>
        <item x="1514"/>
        <item x="2089"/>
        <item x="707"/>
        <item x="216"/>
        <item x="1737"/>
        <item x="52"/>
        <item x="719"/>
        <item x="718"/>
        <item x="466"/>
        <item x="539"/>
        <item x="1693"/>
        <item x="2161"/>
        <item x="1497"/>
        <item x="2274"/>
        <item x="2141"/>
        <item x="2016"/>
        <item x="1232"/>
        <item x="2025"/>
        <item x="2299"/>
        <item x="1454"/>
        <item x="1357"/>
        <item x="2136"/>
        <item x="2116"/>
        <item x="340"/>
        <item x="467"/>
        <item x="2060"/>
        <item x="1741"/>
        <item x="1587"/>
        <item x="1392"/>
        <item x="1570"/>
        <item x="1206"/>
        <item x="2271"/>
        <item x="1284"/>
        <item x="1542"/>
        <item x="1400"/>
        <item x="1722"/>
        <item x="1520"/>
        <item x="1590"/>
        <item x="1805"/>
        <item x="1779"/>
        <item x="1794"/>
        <item x="1849"/>
        <item x="2281"/>
        <item x="1980"/>
        <item x="1833"/>
        <item x="1941"/>
        <item x="1825"/>
        <item x="1782"/>
        <item x="1470"/>
        <item x="2306"/>
        <item x="1783"/>
        <item x="2040"/>
        <item x="1628"/>
        <item x="1612"/>
        <item x="1807"/>
        <item x="1530"/>
        <item x="1634"/>
        <item x="1561"/>
        <item x="1560"/>
        <item x="2358"/>
        <item x="2120"/>
        <item x="1370"/>
        <item x="1472"/>
        <item x="1406"/>
        <item x="1911"/>
        <item x="2024"/>
        <item x="2169"/>
        <item x="1636"/>
        <item x="1965"/>
        <item x="2263"/>
        <item x="2261"/>
        <item x="1557"/>
        <item x="1939"/>
        <item x="1732"/>
        <item x="1499"/>
        <item x="2206"/>
        <item x="1757"/>
        <item x="1844"/>
        <item x="2242"/>
        <item x="2254"/>
        <item x="1374"/>
        <item x="1746"/>
        <item x="1591"/>
        <item x="1778"/>
        <item x="2204"/>
        <item x="1680"/>
        <item x="1738"/>
        <item x="1437"/>
        <item x="1775"/>
        <item x="2157"/>
        <item x="1325"/>
        <item x="2267"/>
        <item x="1758"/>
        <item x="2373"/>
        <item x="1321"/>
        <item x="1688"/>
        <item x="1412"/>
        <item x="2339"/>
        <item x="2145"/>
        <item x="2177"/>
        <item x="1358"/>
        <item x="1386"/>
        <item x="1468"/>
        <item x="1466"/>
        <item x="1442"/>
        <item x="1304"/>
        <item x="1823"/>
        <item x="1367"/>
        <item x="1485"/>
        <item x="1371"/>
        <item x="1393"/>
        <item x="2239"/>
        <item x="1329"/>
        <item x="1395"/>
        <item x="1928"/>
        <item x="1940"/>
        <item x="1868"/>
        <item x="1493"/>
        <item x="1319"/>
        <item x="1405"/>
        <item x="1986"/>
        <item x="1383"/>
        <item x="2111"/>
        <item x="1930"/>
        <item x="2210"/>
        <item x="2004"/>
        <item x="1978"/>
        <item x="1332"/>
        <item x="1964"/>
        <item x="1985"/>
        <item x="2171"/>
        <item x="2182"/>
        <item x="1384"/>
        <item x="1355"/>
        <item x="2150"/>
        <item x="1290"/>
        <item x="1399"/>
        <item x="2272"/>
        <item x="2297"/>
        <item x="1322"/>
        <item x="1448"/>
        <item x="2032"/>
        <item x="1403"/>
        <item x="1427"/>
        <item x="1359"/>
        <item x="1435"/>
        <item x="1402"/>
        <item x="1381"/>
        <item x="2112"/>
        <item x="2265"/>
        <item x="1351"/>
        <item x="1979"/>
        <item x="1841"/>
        <item x="1404"/>
        <item x="1932"/>
        <item x="2008"/>
        <item x="1834"/>
        <item x="1813"/>
        <item x="2240"/>
        <item x="2003"/>
        <item x="1504"/>
        <item x="1417"/>
        <item x="1396"/>
        <item x="1994"/>
        <item x="2134"/>
        <item x="1788"/>
        <item x="1438"/>
        <item x="1524"/>
        <item x="1523"/>
        <item x="1441"/>
        <item x="1858"/>
        <item x="1835"/>
        <item x="2359"/>
        <item x="1585"/>
        <item x="1880"/>
        <item x="1974"/>
        <item x="1998"/>
        <item x="1588"/>
        <item x="1421"/>
        <item x="2189"/>
        <item x="1814"/>
        <item x="1725"/>
        <item x="2223"/>
        <item x="684"/>
        <item x="1739"/>
        <item x="1055"/>
        <item x="727"/>
        <item x="2195"/>
        <item x="2050"/>
        <item x="2057"/>
        <item x="1798"/>
        <item x="1875"/>
        <item x="1361"/>
        <item x="1790"/>
        <item x="1572"/>
        <item x="2068"/>
        <item x="2069"/>
        <item x="2071"/>
        <item x="2056"/>
        <item x="1469"/>
        <item x="1236"/>
        <item x="1578"/>
        <item x="1616"/>
        <item x="1666"/>
        <item x="1751"/>
        <item x="1745"/>
        <item x="1702"/>
        <item x="1678"/>
        <item x="1617"/>
        <item x="1622"/>
        <item x="1674"/>
        <item x="1562"/>
        <item x="1462"/>
        <item x="1822"/>
        <item x="1478"/>
        <item x="2007"/>
        <item x="1754"/>
        <item x="1274"/>
        <item x="1244"/>
        <item x="2214"/>
        <item x="1888"/>
        <item x="1686"/>
        <item x="2225"/>
        <item x="2170"/>
        <item x="2205"/>
        <item x="2137"/>
        <item x="2354"/>
        <item x="2332"/>
        <item x="2028"/>
        <item x="1426"/>
        <item x="1808"/>
        <item x="2250"/>
        <item x="1706"/>
        <item x="1704"/>
        <item x="1310"/>
        <item x="1318"/>
        <item x="2165"/>
        <item x="1781"/>
        <item x="342"/>
        <item x="470"/>
        <item x="239"/>
        <item x="254"/>
        <item x="255"/>
        <item x="257"/>
        <item x="2346"/>
        <item x="2054"/>
        <item x="2073"/>
        <item x="266"/>
        <item x="267"/>
        <item x="268"/>
        <item x="272"/>
        <item x="2113"/>
        <item x="276"/>
        <item x="1698"/>
        <item x="1589"/>
        <item x="530"/>
        <item x="534"/>
        <item x="537"/>
        <item x="538"/>
        <item x="540"/>
        <item x="543"/>
        <item x="545"/>
        <item x="576"/>
        <item x="197"/>
        <item x="198"/>
        <item x="206"/>
        <item x="146"/>
        <item x="147"/>
        <item x="150"/>
        <item x="155"/>
        <item x="160"/>
        <item x="1954"/>
        <item x="599"/>
        <item x="616"/>
        <item x="627"/>
        <item x="628"/>
        <item x="1667"/>
        <item x="1763"/>
        <item x="1857"/>
        <item x="2241"/>
        <item x="2305"/>
        <item x="1341"/>
        <item x="2320"/>
        <item x="2340"/>
        <item x="2341"/>
        <item x="1340"/>
        <item x="2135"/>
        <item x="1800"/>
        <item x="2331"/>
        <item x="670"/>
        <item x="34"/>
        <item x="2257"/>
        <item x="2117"/>
        <item x="2216"/>
        <item x="327"/>
        <item x="2153"/>
        <item x="2321"/>
        <item x="142"/>
        <item x="631"/>
        <item x="2251"/>
        <item x="1621"/>
        <item x="2326"/>
        <item x="1729"/>
        <item x="1887"/>
        <item x="2296"/>
        <item x="1571"/>
        <item x="290"/>
        <item x="1539"/>
        <item x="164"/>
        <item x="610"/>
        <item x="349"/>
        <item x="2337"/>
        <item x="473"/>
        <item x="1229"/>
        <item x="1853"/>
        <item m="1" x="2376"/>
        <item x="2324"/>
        <item x="1223"/>
        <item x="1784"/>
        <item x="1618"/>
        <item x="2066"/>
        <item x="1801"/>
        <item x="395"/>
        <item x="403"/>
        <item x="2233"/>
        <item x="411"/>
        <item x="415"/>
        <item x="2317"/>
        <item x="2051"/>
        <item x="2348"/>
        <item x="2217"/>
        <item x="1547"/>
        <item x="2353"/>
        <item x="1953"/>
        <item x="31"/>
        <item x="2201"/>
        <item x="37"/>
        <item x="2328"/>
        <item x="1785"/>
        <item x="1804"/>
        <item x="2095"/>
        <item x="1288"/>
        <item x="2100"/>
        <item x="1836"/>
        <item x="1869"/>
        <item x="171"/>
        <item x="95"/>
        <item x="1336"/>
        <item x="1942"/>
        <item x="96"/>
        <item x="1327"/>
        <item x="1537"/>
        <item x="1733"/>
        <item x="2247"/>
        <item x="1898"/>
        <item x="603"/>
        <item x="605"/>
        <item x="1907"/>
        <item x="177"/>
        <item x="1882"/>
        <item x="1292"/>
        <item x="1938"/>
        <item x="358"/>
        <item x="666"/>
        <item x="329"/>
        <item x="326"/>
        <item x="293"/>
        <item x="1122"/>
        <item x="946"/>
        <item x="638"/>
        <item x="408"/>
        <item x="891"/>
        <item x="1178"/>
        <item x="1883"/>
        <item x="300"/>
        <item x="93"/>
        <item x="846"/>
        <item x="278"/>
        <item x="528"/>
        <item x="527"/>
        <item x="288"/>
        <item x="296"/>
        <item x="879"/>
        <item x="301"/>
        <item x="310"/>
        <item x="315"/>
        <item x="489"/>
        <item x="494"/>
        <item x="485"/>
        <item x="390"/>
        <item x="418"/>
        <item x="273"/>
        <item x="172"/>
        <item x="602"/>
        <item x="1635"/>
        <item x="432"/>
        <item x="1736"/>
        <item x="1082"/>
        <item x="1009"/>
        <item x="832"/>
        <item x="234"/>
        <item x="385"/>
        <item x="388"/>
        <item x="419"/>
        <item x="387"/>
        <item x="422"/>
        <item x="386"/>
        <item x="423"/>
        <item x="1089"/>
        <item x="391"/>
        <item x="417"/>
        <item x="392"/>
        <item x="416"/>
        <item x="86"/>
        <item x="686"/>
        <item x="87"/>
        <item x="714"/>
        <item x="721"/>
        <item x="50"/>
        <item x="1125"/>
        <item x="1136"/>
        <item x="843"/>
        <item x="814"/>
        <item x="906"/>
        <item x="981"/>
        <item x="982"/>
        <item x="868"/>
        <item x="951"/>
        <item x="805"/>
        <item x="844"/>
        <item x="821"/>
        <item x="420"/>
        <item x="389"/>
        <item x="1086"/>
        <item x="2335"/>
        <item x="2232"/>
        <item x="1017"/>
        <item x="696"/>
        <item x="857"/>
        <item x="697"/>
        <item x="325"/>
        <item x="483"/>
        <item x="1160"/>
        <item x="596"/>
        <item x="180"/>
        <item x="57"/>
        <item x="713"/>
        <item x="1008"/>
        <item x="860"/>
        <item x="867"/>
        <item x="560"/>
        <item x="562"/>
        <item x="972"/>
        <item x="820"/>
        <item x="1177"/>
        <item x="337"/>
        <item x="939"/>
        <item x="1034"/>
        <item x="872"/>
        <item x="324"/>
        <item x="484"/>
        <item x="229"/>
        <item x="559"/>
        <item x="561"/>
        <item x="565"/>
        <item x="1138"/>
        <item x="13"/>
        <item x="880"/>
        <item x="233"/>
        <item x="26"/>
        <item x="27"/>
        <item x="738"/>
        <item x="25"/>
        <item x="24"/>
        <item x="737"/>
        <item x="28"/>
        <item x="29"/>
        <item x="764"/>
        <item x="766"/>
        <item x="827"/>
        <item x="770"/>
        <item x="547"/>
        <item x="258"/>
        <item x="974"/>
        <item x="960"/>
        <item x="792"/>
        <item x="544"/>
        <item x="259"/>
        <item x="779"/>
        <item x="542"/>
        <item x="261"/>
        <item x="775"/>
        <item x="262"/>
        <item x="541"/>
        <item x="772"/>
        <item x="734"/>
        <item x="32"/>
        <item x="555"/>
        <item x="237"/>
        <item x="238"/>
        <item x="554"/>
        <item x="236"/>
        <item x="235"/>
        <item x="556"/>
        <item x="553"/>
        <item x="240"/>
        <item x="241"/>
        <item x="552"/>
        <item x="242"/>
        <item x="243"/>
        <item x="244"/>
        <item x="245"/>
        <item x="246"/>
        <item x="551"/>
        <item x="247"/>
        <item x="248"/>
        <item x="249"/>
        <item x="85"/>
        <item x="687"/>
        <item x="1045"/>
        <item x="886"/>
        <item x="6"/>
        <item x="5"/>
        <item x="950"/>
        <item x="1036"/>
        <item x="751"/>
        <item x="1113"/>
        <item x="850"/>
        <item x="4"/>
        <item x="752"/>
        <item x="967"/>
        <item x="1053"/>
        <item x="3"/>
        <item x="2"/>
        <item x="754"/>
        <item x="1"/>
        <item x="848"/>
        <item x="789"/>
        <item x="812"/>
        <item x="1153"/>
        <item x="973"/>
        <item x="1163"/>
        <item x="1191"/>
        <item x="1130"/>
        <item x="943"/>
        <item x="1035"/>
        <item x="815"/>
        <item x="964"/>
        <item x="1012"/>
        <item x="804"/>
        <item x="768"/>
        <item x="230"/>
        <item x="558"/>
        <item x="566"/>
        <item x="757"/>
        <item x="956"/>
        <item x="209"/>
        <item x="208"/>
        <item x="575"/>
        <item x="207"/>
        <item x="1112"/>
        <item x="852"/>
        <item x="1103"/>
        <item x="2076"/>
        <item x="577"/>
        <item x="205"/>
        <item x="838"/>
        <item x="761"/>
        <item x="992"/>
        <item x="887"/>
        <item x="1054"/>
        <item x="837"/>
        <item x="196"/>
        <item x="583"/>
        <item x="1128"/>
        <item x="195"/>
        <item x="822"/>
        <item x="584"/>
        <item x="585"/>
        <item x="194"/>
        <item x="1188"/>
        <item x="193"/>
        <item x="190"/>
        <item x="189"/>
        <item x="587"/>
        <item x="188"/>
        <item x="590"/>
        <item x="1129"/>
        <item x="185"/>
        <item x="896"/>
        <item x="591"/>
        <item x="184"/>
        <item x="829"/>
        <item x="592"/>
        <item x="183"/>
        <item x="593"/>
        <item x="182"/>
        <item x="595"/>
        <item x="181"/>
        <item x="672"/>
        <item x="103"/>
        <item x="102"/>
        <item x="673"/>
        <item x="1106"/>
        <item x="919"/>
        <item x="1165"/>
        <item x="1041"/>
        <item x="855"/>
        <item x="817"/>
        <item x="955"/>
        <item x="1144"/>
        <item x="1134"/>
        <item x="985"/>
        <item x="1186"/>
        <item x="926"/>
        <item x="192"/>
        <item x="586"/>
        <item x="578"/>
        <item x="881"/>
        <item x="203"/>
        <item x="204"/>
        <item x="477"/>
        <item x="1173"/>
        <item x="1176"/>
        <item x="1021"/>
        <item x="557"/>
        <item x="671"/>
        <item x="760"/>
        <item x="932"/>
        <item x="1088"/>
        <item x="323"/>
        <item x="833"/>
        <item x="487"/>
        <item x="488"/>
        <item x="320"/>
        <item x="1069"/>
        <item x="876"/>
        <item x="794"/>
        <item x="856"/>
        <item x="321"/>
        <item x="322"/>
        <item x="486"/>
        <item x="1016"/>
        <item x="1068"/>
        <item x="808"/>
        <item x="962"/>
        <item x="1081"/>
        <item x="941"/>
        <item x="58"/>
        <item x="712"/>
        <item x="936"/>
        <item x="882"/>
        <item x="1060"/>
        <item x="1058"/>
        <item x="56"/>
        <item x="1051"/>
        <item x="940"/>
        <item x="798"/>
        <item x="819"/>
        <item x="424"/>
        <item x="994"/>
        <item x="944"/>
        <item x="426"/>
        <item x="383"/>
        <item x="888"/>
        <item x="961"/>
        <item x="802"/>
        <item x="756"/>
        <item x="1123"/>
        <item x="1076"/>
        <item x="191"/>
        <item x="588"/>
        <item x="589"/>
        <item x="187"/>
        <item x="186"/>
        <item x="1132"/>
        <item x="816"/>
        <item x="2364"/>
        <item x="1085"/>
        <item x="83"/>
        <item x="688"/>
        <item x="84"/>
        <item x="689"/>
        <item x="826"/>
        <item x="809"/>
        <item x="869"/>
        <item x="908"/>
        <item x="909"/>
        <item x="250"/>
        <item x="550"/>
        <item x="549"/>
        <item x="251"/>
        <item x="252"/>
        <item x="548"/>
        <item x="253"/>
        <item x="256"/>
        <item x="546"/>
        <item x="1003"/>
        <item x="1147"/>
        <item x="907"/>
        <item x="776"/>
        <item x="990"/>
        <item x="1048"/>
        <item x="1032"/>
        <item x="598"/>
        <item x="175"/>
        <item x="600"/>
        <item x="450"/>
        <item x="359"/>
        <item x="929"/>
        <item x="1107"/>
        <item x="1061"/>
        <item x="875"/>
        <item x="795"/>
        <item x="771"/>
        <item x="807"/>
        <item x="1115"/>
        <item x="1175"/>
        <item x="1158"/>
        <item x="1031"/>
        <item x="998"/>
        <item x="51"/>
        <item x="1093"/>
        <item x="1172"/>
        <item x="758"/>
        <item x="784"/>
        <item x="1101"/>
        <item x="899"/>
        <item x="836"/>
        <item x="1050"/>
        <item x="101"/>
        <item x="989"/>
        <item x="459"/>
        <item x="678"/>
        <item x="930"/>
        <item x="1004"/>
        <item x="133"/>
        <item x="132"/>
        <item x="641"/>
        <item x="864"/>
        <item x="646"/>
        <item x="128"/>
        <item x="129"/>
        <item x="645"/>
        <item x="1120"/>
        <item x="1127"/>
        <item x="997"/>
        <item x="130"/>
        <item x="1015"/>
        <item x="1509"/>
        <item x="131"/>
        <item x="643"/>
        <item x="642"/>
        <item x="1066"/>
        <item x="1109"/>
        <item x="895"/>
        <item x="841"/>
        <item x="759"/>
        <item x="858"/>
        <item x="840"/>
        <item x="783"/>
        <item x="1126"/>
        <item x="842"/>
        <item x="7"/>
        <item x="862"/>
        <item x="749"/>
        <item x="750"/>
        <item x="748"/>
        <item x="8"/>
        <item x="885"/>
        <item x="1005"/>
        <item x="884"/>
        <item x="922"/>
        <item x="747"/>
        <item x="9"/>
        <item x="746"/>
        <item x="10"/>
        <item x="11"/>
        <item x="745"/>
        <item x="12"/>
        <item x="14"/>
        <item x="744"/>
        <item x="933"/>
        <item x="767"/>
        <item x="228"/>
        <item x="227"/>
        <item x="563"/>
        <item x="226"/>
        <item x="225"/>
        <item x="224"/>
        <item x="564"/>
        <item x="1091"/>
        <item x="23"/>
        <item x="1149"/>
        <item x="957"/>
        <item x="75"/>
        <item x="698"/>
        <item x="700"/>
        <item x="69"/>
        <item x="70"/>
        <item x="703"/>
        <item x="996"/>
        <item x="1006"/>
        <item x="1057"/>
        <item x="1011"/>
        <item x="725"/>
        <item x="44"/>
        <item x="1137"/>
        <item x="1074"/>
        <item x="1166"/>
        <item x="594"/>
        <item x="883"/>
        <item x="263"/>
        <item x="793"/>
        <item x="845"/>
        <item x="406"/>
        <item x="781"/>
        <item x="409"/>
        <item x="330"/>
        <item x="176"/>
        <item x="597"/>
        <item x="179"/>
        <item x="328"/>
        <item x="482"/>
        <item x="480"/>
        <item x="481"/>
        <item x="479"/>
        <item x="264"/>
        <item x="1194"/>
        <item x="2315"/>
        <item x="1852"/>
        <item x="1070"/>
        <item x="1065"/>
        <item x="873"/>
        <item x="1038"/>
        <item x="39"/>
        <item x="1791"/>
        <item x="1721"/>
        <item x="1280"/>
        <item x="1595"/>
        <item x="1824"/>
        <item x="1397"/>
        <item x="1350"/>
        <item x="519"/>
        <item x="653"/>
        <item x="728"/>
        <item x="2097"/>
        <item x="2191"/>
        <item x="270"/>
        <item x="532"/>
        <item x="1915"/>
        <item x="260"/>
        <item x="265"/>
        <item x="824"/>
        <item x="2058"/>
        <item x="2314"/>
        <item x="2149"/>
        <item x="1602"/>
        <item x="1876"/>
        <item x="1293"/>
        <item x="1644"/>
        <item x="1410"/>
        <item x="124"/>
        <item x="664"/>
        <item x="425"/>
        <item x="174"/>
        <item x="412"/>
        <item x="368"/>
        <item x="373"/>
        <item x="435"/>
        <item x="440"/>
        <item x="742"/>
        <item x="1212"/>
        <item x="1768"/>
        <item x="1308"/>
        <item x="1534"/>
        <item x="1510"/>
        <item x="914"/>
        <item x="2344"/>
        <item x="2356"/>
        <item x="2361"/>
        <item x="1816"/>
        <item x="2128"/>
        <item x="970"/>
        <item x="2090"/>
        <item x="1799"/>
        <item x="1096"/>
        <item x="2352"/>
        <item x="2336"/>
        <item x="2343"/>
        <item x="2345"/>
        <item x="2347"/>
        <item x="1210"/>
        <item x="1209"/>
        <item x="1217"/>
        <item x="1216"/>
        <item m="1" x="237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21">
        <item m="1" x="19"/>
        <item x="14"/>
        <item x="9"/>
        <item x="15"/>
        <item x="17"/>
        <item x="11"/>
        <item x="13"/>
        <item x="2"/>
        <item x="16"/>
        <item x="10"/>
        <item x="0"/>
        <item x="8"/>
        <item x="5"/>
        <item x="18"/>
        <item x="1"/>
        <item x="3"/>
        <item x="7"/>
        <item x="12"/>
        <item x="4"/>
        <item x="6"/>
        <item t="default"/>
      </items>
    </pivotField>
    <pivotField dataField="1" showAll="0"/>
    <pivotField dataField="1" numFmtId="1" showAll="0"/>
    <pivotField numFmtId="9" showAll="0"/>
    <pivotField numFmtId="1" showAll="0"/>
    <pivotField numFmtId="1" showAll="0"/>
    <pivotField showAll="0"/>
    <pivotField showAll="0"/>
    <pivotField showAll="0"/>
    <pivotField numFmtId="1" showAll="0"/>
    <pivotField numFmtId="1" showAll="0"/>
    <pivotField showAll="0"/>
  </pivotFields>
  <rowFields count="1">
    <field x="0"/>
  </rowFields>
  <rowItems count="23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 t="grand">
      <x/>
    </i>
  </rowItems>
  <colFields count="2">
    <field x="8"/>
    <field x="-2"/>
  </colFields>
  <colItems count="4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  <i>
      <x v="11"/>
      <x/>
    </i>
    <i r="1" i="1">
      <x v="1"/>
    </i>
    <i>
      <x v="12"/>
      <x/>
    </i>
    <i r="1" i="1">
      <x v="1"/>
    </i>
    <i>
      <x v="13"/>
      <x/>
    </i>
    <i r="1" i="1">
      <x v="1"/>
    </i>
    <i>
      <x v="14"/>
      <x/>
    </i>
    <i r="1" i="1">
      <x v="1"/>
    </i>
    <i>
      <x v="15"/>
      <x/>
    </i>
    <i r="1" i="1">
      <x v="1"/>
    </i>
    <i>
      <x v="16"/>
      <x/>
    </i>
    <i r="1" i="1">
      <x v="1"/>
    </i>
    <i>
      <x v="17"/>
      <x/>
    </i>
    <i r="1" i="1">
      <x v="1"/>
    </i>
    <i>
      <x v="18"/>
      <x/>
    </i>
    <i r="1" i="1">
      <x v="1"/>
    </i>
    <i>
      <x v="19"/>
      <x/>
    </i>
    <i r="1" i="1">
      <x v="1"/>
    </i>
    <i t="grand">
      <x/>
    </i>
    <i t="grand" i="1">
      <x/>
    </i>
  </colItems>
  <dataFields count="2">
    <dataField name="Sum of count" fld="9" baseField="0" baseItem="0"/>
    <dataField name="Sum of flow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sql2014a8.sandag.org ws_myflow2016_1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scenario_id" tableColumnId="1"/>
      <queryTableField id="2" name="hwycov_id" tableColumnId="2"/>
      <queryTableField id="3" name="flow_day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5" name="flow" displayName="flow" ref="D1:F3265" tableType="queryTable" totalsRowShown="0">
  <autoFilter ref="D1:F3265"/>
  <tableColumns count="3">
    <tableColumn id="1" uniqueName="1" name="scenario_id" queryTableFieldId="1"/>
    <tableColumn id="2" uniqueName="2" name="hwycov_id" queryTableFieldId="2"/>
    <tableColumn id="3" uniqueName="3" name="flow_day" queryTableFieldId="3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class" displayName="class" ref="A1:T2376" totalsRowShown="0" headerRowDxfId="54" dataDxfId="53">
  <autoFilter ref="A1:T2376"/>
  <sortState ref="A2:P2096">
    <sortCondition descending="1" ref="O2:O2096"/>
    <sortCondition ref="P2:P2096"/>
  </sortState>
  <tableColumns count="20">
    <tableColumn id="1" name="hwycov_id" dataDxfId="52">
      <calculatedColumnFormula>'[4]All Counts'!E2</calculatedColumnFormula>
    </tableColumn>
    <tableColumn id="2" name="ifc" dataDxfId="51">
      <calculatedColumnFormula>'[4]All Counts'!F2</calculatedColumnFormula>
    </tableColumn>
    <tableColumn id="3" name="ihov" dataDxfId="50"/>
    <tableColumn id="4" name="iway" dataDxfId="49"/>
    <tableColumn id="5" name="source" dataDxfId="48"/>
    <tableColumn id="6" name="class" dataDxfId="47"/>
    <tableColumn id="7" name="vcategory" dataDxfId="46">
      <calculatedColumnFormula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calculatedColumnFormula>
    </tableColumn>
    <tableColumn id="8" name="psma" dataDxfId="45"/>
    <tableColumn id="9" name="jur" dataDxfId="44"/>
    <tableColumn id="10" name="count" dataDxfId="43"/>
    <tableColumn id="11" name="flow" dataDxfId="42">
      <calculatedColumnFormula>VLOOKUP(class[[#This Row],[hwycov_id]],readme!E:F,2,FALSE)</calculatedColumnFormula>
    </tableColumn>
    <tableColumn id="12" name="gap" dataDxfId="41">
      <calculatedColumnFormula>K2/J2-1</calculatedColumnFormula>
    </tableColumn>
    <tableColumn id="13" name="x" dataDxfId="40">
      <calculatedColumnFormula>K2-J2</calculatedColumnFormula>
    </tableColumn>
    <tableColumn id="14" name="x2" dataDxfId="39">
      <calculatedColumnFormula>POWER(M2,2)</calculatedColumnFormula>
    </tableColumn>
    <tableColumn id="15" name="x3" dataDxfId="38"/>
    <tableColumn id="16" name="order" dataDxfId="37"/>
    <tableColumn id="17" name="count_rd" dataDxfId="36">
      <calculatedColumnFormula>ROUND(class[[#This Row],[count]],-3)</calculatedColumnFormula>
    </tableColumn>
    <tableColumn id="18" name="low" dataDxfId="35">
      <calculatedColumnFormula>VLOOKUP(class[[#This Row],[count_rd]],caltran!$J$2:$P$182,7,FALSE)</calculatedColumnFormula>
    </tableColumn>
    <tableColumn id="19" name="high" dataDxfId="34">
      <calculatedColumnFormula>VLOOKUP(class[[#This Row],[count_rd]],caltran!$J$2:$P$182,6,FALSE)</calculatedColumnFormula>
    </tableColumn>
    <tableColumn id="20" name="flag" dataDxfId="33">
      <calculatedColumnFormula>IF(AND(class[[#This Row],[flow]]&gt;=class[[#This Row],[low]], class[[#This Row],[flow]]&lt;=class[[#This Row],[high]]),1,0)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jur" displayName="jur" ref="A1:P2252" totalsRowShown="0" headerRowDxfId="17" dataDxfId="16">
  <autoFilter ref="A1:P2252"/>
  <sortState ref="A2:P2277">
    <sortCondition descending="1" ref="O2:O2277"/>
    <sortCondition ref="P2:P2277"/>
  </sortState>
  <tableColumns count="16">
    <tableColumn id="1" name="hwycov_id" dataDxfId="15"/>
    <tableColumn id="2" name="ifc" dataDxfId="14"/>
    <tableColumn id="3" name="ihov" dataDxfId="13"/>
    <tableColumn id="4" name="iway" dataDxfId="12"/>
    <tableColumn id="5" name="source" dataDxfId="11"/>
    <tableColumn id="6" name="class" dataDxfId="10"/>
    <tableColumn id="7" name="vcategory" dataDxfId="9"/>
    <tableColumn id="8" name="msa" dataDxfId="8"/>
    <tableColumn id="9" name="jur" dataDxfId="7"/>
    <tableColumn id="10" name="count" dataDxfId="6"/>
    <tableColumn id="11" name="flow" dataDxfId="5">
      <calculatedColumnFormula>VLOOKUP(jur[[#This Row],[hwycov_id]],#REF!,10,FALSE)</calculatedColumnFormula>
    </tableColumn>
    <tableColumn id="12" name="gap" dataDxfId="4">
      <calculatedColumnFormula>K2/J2-1</calculatedColumnFormula>
    </tableColumn>
    <tableColumn id="13" name="x" dataDxfId="3">
      <calculatedColumnFormula>K2-J2</calculatedColumnFormula>
    </tableColumn>
    <tableColumn id="14" name="x2" dataDxfId="2">
      <calculatedColumnFormula>POWER(M2,2)</calculatedColumnFormula>
    </tableColumn>
    <tableColumn id="15" name="x3" dataDxfId="1">
      <calculatedColumnFormula>VLOOKUP(jur[[#This Row],[hwycov_id]],#REF!,16,FALSE)</calculatedColumnFormula>
    </tableColumn>
    <tableColumn id="16" name="ord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F3265"/>
  <sheetViews>
    <sheetView showGridLines="0" tabSelected="1" workbookViewId="0">
      <selection activeCell="B22" sqref="B22"/>
    </sheetView>
  </sheetViews>
  <sheetFormatPr defaultRowHeight="15" x14ac:dyDescent="0.25"/>
  <cols>
    <col min="2" max="2" width="115.5703125" bestFit="1" customWidth="1"/>
    <col min="4" max="4" width="13.42578125" customWidth="1"/>
    <col min="5" max="5" width="12.7109375" customWidth="1"/>
    <col min="6" max="6" width="11.42578125" customWidth="1"/>
  </cols>
  <sheetData>
    <row r="1" spans="1:6" x14ac:dyDescent="0.25">
      <c r="A1" t="s">
        <v>119</v>
      </c>
      <c r="D1" t="s">
        <v>11</v>
      </c>
      <c r="E1" t="s">
        <v>0</v>
      </c>
      <c r="F1" t="s">
        <v>71</v>
      </c>
    </row>
    <row r="2" spans="1:6" x14ac:dyDescent="0.25">
      <c r="E2">
        <f>[3]flow_raw!I2</f>
        <v>58</v>
      </c>
      <c r="F2" s="41">
        <f>[3]flow_raw!L2</f>
        <v>11064.571824000001</v>
      </c>
    </row>
    <row r="3" spans="1:6" x14ac:dyDescent="0.25">
      <c r="E3">
        <f>[3]flow_raw!I3</f>
        <v>59</v>
      </c>
      <c r="F3" s="41">
        <f>[3]flow_raw!L3</f>
        <v>99079.569336</v>
      </c>
    </row>
    <row r="4" spans="1:6" x14ac:dyDescent="0.25">
      <c r="E4">
        <f>[3]flow_raw!I4</f>
        <v>79</v>
      </c>
      <c r="F4" s="41">
        <f>[3]flow_raw!L4</f>
        <v>2667.388805</v>
      </c>
    </row>
    <row r="5" spans="1:6" x14ac:dyDescent="0.25">
      <c r="E5">
        <f>[3]flow_raw!I5</f>
        <v>81</v>
      </c>
      <c r="F5" s="41">
        <f>[3]flow_raw!L5</f>
        <v>16187.1109</v>
      </c>
    </row>
    <row r="6" spans="1:6" x14ac:dyDescent="0.25">
      <c r="E6">
        <f>[3]flow_raw!I6</f>
        <v>95</v>
      </c>
      <c r="F6" s="41">
        <f>[3]flow_raw!L6</f>
        <v>19893.133086000002</v>
      </c>
    </row>
    <row r="7" spans="1:6" x14ac:dyDescent="0.25">
      <c r="A7" t="s">
        <v>68</v>
      </c>
      <c r="E7">
        <f>[3]flow_raw!I7</f>
        <v>115</v>
      </c>
      <c r="F7" s="41">
        <f>[3]flow_raw!L7</f>
        <v>1556.225594</v>
      </c>
    </row>
    <row r="8" spans="1:6" x14ac:dyDescent="0.25">
      <c r="A8">
        <v>1</v>
      </c>
      <c r="B8" t="s">
        <v>69</v>
      </c>
      <c r="E8">
        <f>[3]flow_raw!I8</f>
        <v>164</v>
      </c>
      <c r="F8" s="41">
        <f>[3]flow_raw!L8</f>
        <v>5539.0922520000004</v>
      </c>
    </row>
    <row r="9" spans="1:6" x14ac:dyDescent="0.25">
      <c r="A9">
        <v>2</v>
      </c>
      <c r="B9" t="s">
        <v>76</v>
      </c>
      <c r="E9">
        <f>[3]flow_raw!I9</f>
        <v>181</v>
      </c>
      <c r="F9" s="41">
        <f>[3]flow_raw!L9</f>
        <v>2094.7465740000002</v>
      </c>
    </row>
    <row r="10" spans="1:6" x14ac:dyDescent="0.25">
      <c r="A10">
        <v>3</v>
      </c>
      <c r="B10" t="s">
        <v>98</v>
      </c>
      <c r="E10">
        <f>[3]flow_raw!I10</f>
        <v>187</v>
      </c>
      <c r="F10" s="41">
        <f>[3]flow_raw!L10</f>
        <v>7204.3103289999999</v>
      </c>
    </row>
    <row r="11" spans="1:6" x14ac:dyDescent="0.25">
      <c r="A11" s="28">
        <v>4</v>
      </c>
      <c r="B11" t="s">
        <v>70</v>
      </c>
      <c r="E11">
        <f>[3]flow_raw!I11</f>
        <v>245</v>
      </c>
      <c r="F11" s="41">
        <f>[3]flow_raw!L11</f>
        <v>17985.015014000001</v>
      </c>
    </row>
    <row r="12" spans="1:6" x14ac:dyDescent="0.25">
      <c r="A12" s="28"/>
      <c r="E12">
        <f>[3]flow_raw!I12</f>
        <v>249</v>
      </c>
      <c r="F12" s="41">
        <f>[3]flow_raw!L12</f>
        <v>1029.0907099999999</v>
      </c>
    </row>
    <row r="13" spans="1:6" x14ac:dyDescent="0.25">
      <c r="A13" s="28"/>
      <c r="E13">
        <f>[3]flow_raw!I13</f>
        <v>263</v>
      </c>
      <c r="F13" s="41">
        <f>[3]flow_raw!L13</f>
        <v>36434.458985999998</v>
      </c>
    </row>
    <row r="14" spans="1:6" x14ac:dyDescent="0.25">
      <c r="A14" s="28"/>
      <c r="E14">
        <f>[3]flow_raw!I14</f>
        <v>270</v>
      </c>
      <c r="F14" s="41">
        <f>[3]flow_raw!L14</f>
        <v>3612.3229529999999</v>
      </c>
    </row>
    <row r="15" spans="1:6" x14ac:dyDescent="0.25">
      <c r="E15">
        <f>[3]flow_raw!I15</f>
        <v>281</v>
      </c>
      <c r="F15" s="41">
        <f>[3]flow_raw!L15</f>
        <v>20874.386337</v>
      </c>
    </row>
    <row r="16" spans="1:6" x14ac:dyDescent="0.25">
      <c r="E16">
        <f>[3]flow_raw!I16</f>
        <v>320</v>
      </c>
      <c r="F16" s="41">
        <f>[3]flow_raw!L16</f>
        <v>36396.181579999997</v>
      </c>
    </row>
    <row r="17" spans="1:6" x14ac:dyDescent="0.25">
      <c r="E17">
        <f>[3]flow_raw!I17</f>
        <v>323</v>
      </c>
      <c r="F17" s="41">
        <f>[3]flow_raw!L17</f>
        <v>34289.511842</v>
      </c>
    </row>
    <row r="18" spans="1:6" x14ac:dyDescent="0.25">
      <c r="E18">
        <f>[3]flow_raw!I18</f>
        <v>325</v>
      </c>
      <c r="F18" s="41">
        <f>[3]flow_raw!L18</f>
        <v>8424.9104000000007</v>
      </c>
    </row>
    <row r="19" spans="1:6" x14ac:dyDescent="0.25">
      <c r="E19">
        <f>[3]flow_raw!I19</f>
        <v>333</v>
      </c>
      <c r="F19" s="41">
        <f>[3]flow_raw!L19</f>
        <v>16218.309455000001</v>
      </c>
    </row>
    <row r="20" spans="1:6" x14ac:dyDescent="0.25">
      <c r="A20" t="s">
        <v>59</v>
      </c>
      <c r="B20" s="60" t="s">
        <v>130</v>
      </c>
      <c r="E20">
        <f>[3]flow_raw!I20</f>
        <v>369</v>
      </c>
      <c r="F20" s="41">
        <f>[3]flow_raw!L20</f>
        <v>38144.093382999999</v>
      </c>
    </row>
    <row r="21" spans="1:6" x14ac:dyDescent="0.25">
      <c r="E21">
        <f>[3]flow_raw!I21</f>
        <v>379</v>
      </c>
      <c r="F21" s="41">
        <f>[3]flow_raw!L21</f>
        <v>9095.2066649999997</v>
      </c>
    </row>
    <row r="22" spans="1:6" x14ac:dyDescent="0.25">
      <c r="E22">
        <f>[3]flow_raw!I22</f>
        <v>383</v>
      </c>
      <c r="F22" s="41">
        <f>[3]flow_raw!L22</f>
        <v>5797.4260509999995</v>
      </c>
    </row>
    <row r="23" spans="1:6" x14ac:dyDescent="0.25">
      <c r="E23">
        <f>[3]flow_raw!I23</f>
        <v>389</v>
      </c>
      <c r="F23" s="41">
        <f>[3]flow_raw!L23</f>
        <v>13468.936789000001</v>
      </c>
    </row>
    <row r="24" spans="1:6" x14ac:dyDescent="0.25">
      <c r="E24">
        <f>[3]flow_raw!I24</f>
        <v>393</v>
      </c>
      <c r="F24" s="41">
        <f>[3]flow_raw!L24</f>
        <v>4456.8857189999999</v>
      </c>
    </row>
    <row r="25" spans="1:6" x14ac:dyDescent="0.25">
      <c r="E25">
        <f>[3]flow_raw!I25</f>
        <v>420</v>
      </c>
      <c r="F25" s="41">
        <f>[3]flow_raw!L25</f>
        <v>12955.527342999998</v>
      </c>
    </row>
    <row r="26" spans="1:6" x14ac:dyDescent="0.25">
      <c r="E26">
        <f>[3]flow_raw!I26</f>
        <v>422</v>
      </c>
      <c r="F26" s="41">
        <f>[3]flow_raw!L26</f>
        <v>11546.798439</v>
      </c>
    </row>
    <row r="27" spans="1:6" x14ac:dyDescent="0.25">
      <c r="E27">
        <f>[3]flow_raw!I27</f>
        <v>442</v>
      </c>
      <c r="F27" s="41">
        <f>[3]flow_raw!L27</f>
        <v>6891.1660460000003</v>
      </c>
    </row>
    <row r="28" spans="1:6" x14ac:dyDescent="0.25">
      <c r="E28">
        <f>[3]flow_raw!I28</f>
        <v>457</v>
      </c>
      <c r="F28" s="41">
        <f>[3]flow_raw!L28</f>
        <v>38501.084961</v>
      </c>
    </row>
    <row r="29" spans="1:6" x14ac:dyDescent="0.25">
      <c r="E29">
        <f>[3]flow_raw!I29</f>
        <v>459</v>
      </c>
      <c r="F29" s="41">
        <f>[3]flow_raw!L29</f>
        <v>20916.753867999996</v>
      </c>
    </row>
    <row r="30" spans="1:6" x14ac:dyDescent="0.25">
      <c r="E30">
        <f>[3]flow_raw!I30</f>
        <v>460</v>
      </c>
      <c r="F30" s="41">
        <f>[3]flow_raw!L30</f>
        <v>22064.320259</v>
      </c>
    </row>
    <row r="31" spans="1:6" x14ac:dyDescent="0.25">
      <c r="E31">
        <f>[3]flow_raw!I31</f>
        <v>461</v>
      </c>
      <c r="F31" s="41">
        <f>[3]flow_raw!L31</f>
        <v>20916.753867999996</v>
      </c>
    </row>
    <row r="32" spans="1:6" x14ac:dyDescent="0.25">
      <c r="E32">
        <f>[3]flow_raw!I32</f>
        <v>462</v>
      </c>
      <c r="F32" s="41">
        <f>[3]flow_raw!L32</f>
        <v>17374.660179000002</v>
      </c>
    </row>
    <row r="33" spans="5:6" x14ac:dyDescent="0.25">
      <c r="E33">
        <f>[3]flow_raw!I33</f>
        <v>463</v>
      </c>
      <c r="F33" s="41">
        <f>[3]flow_raw!L33</f>
        <v>19573.366709999998</v>
      </c>
    </row>
    <row r="34" spans="5:6" x14ac:dyDescent="0.25">
      <c r="E34">
        <f>[3]flow_raw!I34</f>
        <v>464</v>
      </c>
      <c r="F34" s="41">
        <f>[3]flow_raw!L34</f>
        <v>20937.111541000002</v>
      </c>
    </row>
    <row r="35" spans="5:6" x14ac:dyDescent="0.25">
      <c r="E35">
        <f>[3]flow_raw!I35</f>
        <v>465</v>
      </c>
      <c r="F35" s="41">
        <f>[3]flow_raw!L35</f>
        <v>19573.366709999998</v>
      </c>
    </row>
    <row r="36" spans="5:6" x14ac:dyDescent="0.25">
      <c r="E36">
        <f>[3]flow_raw!I36</f>
        <v>466</v>
      </c>
      <c r="F36" s="41">
        <f>[3]flow_raw!L36</f>
        <v>20993.179717999999</v>
      </c>
    </row>
    <row r="37" spans="5:6" x14ac:dyDescent="0.25">
      <c r="E37">
        <f>[3]flow_raw!I37</f>
        <v>468</v>
      </c>
      <c r="F37" s="41">
        <f>[3]flow_raw!L37</f>
        <v>18627.984171000004</v>
      </c>
    </row>
    <row r="38" spans="5:6" x14ac:dyDescent="0.25">
      <c r="E38">
        <f>[3]flow_raw!I38</f>
        <v>469</v>
      </c>
      <c r="F38" s="41">
        <f>[3]flow_raw!L38</f>
        <v>23946.688805000002</v>
      </c>
    </row>
    <row r="39" spans="5:6" x14ac:dyDescent="0.25">
      <c r="E39">
        <f>[3]flow_raw!I39</f>
        <v>470</v>
      </c>
      <c r="F39" s="41">
        <f>[3]flow_raw!L39</f>
        <v>22948.723755999999</v>
      </c>
    </row>
    <row r="40" spans="5:6" x14ac:dyDescent="0.25">
      <c r="E40">
        <f>[3]flow_raw!I40</f>
        <v>473</v>
      </c>
      <c r="F40" s="41">
        <f>[3]flow_raw!L40</f>
        <v>20853.126743999997</v>
      </c>
    </row>
    <row r="41" spans="5:6" x14ac:dyDescent="0.25">
      <c r="E41">
        <f>[3]flow_raw!I41</f>
        <v>474</v>
      </c>
      <c r="F41" s="41">
        <f>[3]flow_raw!L41</f>
        <v>77749.018066999997</v>
      </c>
    </row>
    <row r="42" spans="5:6" x14ac:dyDescent="0.25">
      <c r="E42">
        <f>[3]flow_raw!I42</f>
        <v>505</v>
      </c>
      <c r="F42" s="41">
        <f>[3]flow_raw!L42</f>
        <v>10309.898341</v>
      </c>
    </row>
    <row r="43" spans="5:6" x14ac:dyDescent="0.25">
      <c r="E43">
        <f>[3]flow_raw!I43</f>
        <v>510</v>
      </c>
      <c r="F43" s="41">
        <f>[3]flow_raw!L43</f>
        <v>23420.203555999997</v>
      </c>
    </row>
    <row r="44" spans="5:6" x14ac:dyDescent="0.25">
      <c r="E44">
        <f>[3]flow_raw!I44</f>
        <v>512</v>
      </c>
      <c r="F44" s="41">
        <f>[3]flow_raw!L44</f>
        <v>20344.507533</v>
      </c>
    </row>
    <row r="45" spans="5:6" x14ac:dyDescent="0.25">
      <c r="E45">
        <f>[3]flow_raw!I45</f>
        <v>513</v>
      </c>
      <c r="F45" s="41">
        <f>[3]flow_raw!L45</f>
        <v>15725.298050000001</v>
      </c>
    </row>
    <row r="46" spans="5:6" x14ac:dyDescent="0.25">
      <c r="E46">
        <f>[3]flow_raw!I46</f>
        <v>514</v>
      </c>
      <c r="F46" s="41">
        <f>[3]flow_raw!L46</f>
        <v>108833.37988399999</v>
      </c>
    </row>
    <row r="47" spans="5:6" x14ac:dyDescent="0.25">
      <c r="E47">
        <f>[3]flow_raw!I47</f>
        <v>515</v>
      </c>
      <c r="F47" s="41">
        <f>[3]flow_raw!L47</f>
        <v>17985.180267</v>
      </c>
    </row>
    <row r="48" spans="5:6" x14ac:dyDescent="0.25">
      <c r="E48">
        <f>[3]flow_raw!I48</f>
        <v>516</v>
      </c>
      <c r="F48" s="41">
        <f>[3]flow_raw!L48</f>
        <v>99059.642577999999</v>
      </c>
    </row>
    <row r="49" spans="5:6" x14ac:dyDescent="0.25">
      <c r="E49">
        <f>[3]flow_raw!I49</f>
        <v>517</v>
      </c>
      <c r="F49" s="41">
        <f>[3]flow_raw!L49</f>
        <v>15536.040099</v>
      </c>
    </row>
    <row r="50" spans="5:6" x14ac:dyDescent="0.25">
      <c r="E50">
        <f>[3]flow_raw!I50</f>
        <v>520</v>
      </c>
      <c r="F50" s="41">
        <f>[3]flow_raw!L50</f>
        <v>16175.667572</v>
      </c>
    </row>
    <row r="51" spans="5:6" x14ac:dyDescent="0.25">
      <c r="E51">
        <f>[3]flow_raw!I51</f>
        <v>521</v>
      </c>
      <c r="F51" s="41">
        <f>[3]flow_raw!L51</f>
        <v>93083.389649999997</v>
      </c>
    </row>
    <row r="52" spans="5:6" x14ac:dyDescent="0.25">
      <c r="E52">
        <f>[3]flow_raw!I52</f>
        <v>522</v>
      </c>
      <c r="F52" s="41">
        <f>[3]flow_raw!L52</f>
        <v>15656.754681</v>
      </c>
    </row>
    <row r="53" spans="5:6" x14ac:dyDescent="0.25">
      <c r="E53">
        <f>[3]flow_raw!I53</f>
        <v>524</v>
      </c>
      <c r="F53" s="41">
        <f>[3]flow_raw!L53</f>
        <v>16578.436011999998</v>
      </c>
    </row>
    <row r="54" spans="5:6" x14ac:dyDescent="0.25">
      <c r="E54">
        <f>[3]flow_raw!I54</f>
        <v>525</v>
      </c>
      <c r="F54" s="41">
        <f>[3]flow_raw!L54</f>
        <v>22651.178650999995</v>
      </c>
    </row>
    <row r="55" spans="5:6" x14ac:dyDescent="0.25">
      <c r="E55">
        <f>[3]flow_raw!I55</f>
        <v>526</v>
      </c>
      <c r="F55" s="41">
        <f>[3]flow_raw!L55</f>
        <v>22619.467886999999</v>
      </c>
    </row>
    <row r="56" spans="5:6" x14ac:dyDescent="0.25">
      <c r="E56">
        <f>[3]flow_raw!I56</f>
        <v>528</v>
      </c>
      <c r="F56" s="41">
        <f>[3]flow_raw!L56</f>
        <v>21293.322394999999</v>
      </c>
    </row>
    <row r="57" spans="5:6" x14ac:dyDescent="0.25">
      <c r="E57">
        <f>[3]flow_raw!I57</f>
        <v>549</v>
      </c>
      <c r="F57" s="41">
        <f>[3]flow_raw!L57</f>
        <v>869.96478699999989</v>
      </c>
    </row>
    <row r="58" spans="5:6" x14ac:dyDescent="0.25">
      <c r="E58">
        <f>[3]flow_raw!I58</f>
        <v>551</v>
      </c>
      <c r="F58" s="41">
        <f>[3]flow_raw!L58</f>
        <v>106281.87011599999</v>
      </c>
    </row>
    <row r="59" spans="5:6" x14ac:dyDescent="0.25">
      <c r="E59">
        <f>[3]flow_raw!I59</f>
        <v>552</v>
      </c>
      <c r="F59" s="41">
        <f>[3]flow_raw!L59</f>
        <v>20427.042931</v>
      </c>
    </row>
    <row r="60" spans="5:6" x14ac:dyDescent="0.25">
      <c r="E60">
        <f>[3]flow_raw!I60</f>
        <v>553</v>
      </c>
      <c r="F60" s="41">
        <f>[3]flow_raw!L60</f>
        <v>20981.255256</v>
      </c>
    </row>
    <row r="61" spans="5:6" x14ac:dyDescent="0.25">
      <c r="E61">
        <f>[3]flow_raw!I61</f>
        <v>554</v>
      </c>
      <c r="F61" s="41">
        <f>[3]flow_raw!L61</f>
        <v>116504.724609</v>
      </c>
    </row>
    <row r="62" spans="5:6" x14ac:dyDescent="0.25">
      <c r="E62">
        <f>[3]flow_raw!I62</f>
        <v>556</v>
      </c>
      <c r="F62" s="41">
        <f>[3]flow_raw!L62</f>
        <v>103337.96044900001</v>
      </c>
    </row>
    <row r="63" spans="5:6" x14ac:dyDescent="0.25">
      <c r="E63">
        <f>[3]flow_raw!I63</f>
        <v>558</v>
      </c>
      <c r="F63" s="41">
        <f>[3]flow_raw!L63</f>
        <v>56741.877928999995</v>
      </c>
    </row>
    <row r="64" spans="5:6" x14ac:dyDescent="0.25">
      <c r="E64">
        <f>[3]flow_raw!I64</f>
        <v>562</v>
      </c>
      <c r="F64" s="41">
        <f>[3]flow_raw!L64</f>
        <v>104296.42773499999</v>
      </c>
    </row>
    <row r="65" spans="5:6" x14ac:dyDescent="0.25">
      <c r="E65">
        <f>[3]flow_raw!I65</f>
        <v>563</v>
      </c>
      <c r="F65" s="41">
        <f>[3]flow_raw!L65</f>
        <v>13103.579232</v>
      </c>
    </row>
    <row r="66" spans="5:6" x14ac:dyDescent="0.25">
      <c r="E66">
        <f>[3]flow_raw!I66</f>
        <v>564</v>
      </c>
      <c r="F66" s="41">
        <f>[3]flow_raw!L66</f>
        <v>73773.267579000007</v>
      </c>
    </row>
    <row r="67" spans="5:6" x14ac:dyDescent="0.25">
      <c r="E67">
        <f>[3]flow_raw!I67</f>
        <v>568</v>
      </c>
      <c r="F67" s="41">
        <f>[3]flow_raw!L67</f>
        <v>104962.455078</v>
      </c>
    </row>
    <row r="68" spans="5:6" x14ac:dyDescent="0.25">
      <c r="E68">
        <f>[3]flow_raw!I68</f>
        <v>570</v>
      </c>
      <c r="F68" s="41">
        <f>[3]flow_raw!L68</f>
        <v>105989.027344</v>
      </c>
    </row>
    <row r="69" spans="5:6" x14ac:dyDescent="0.25">
      <c r="E69">
        <f>[3]flow_raw!I69</f>
        <v>573</v>
      </c>
      <c r="F69" s="41">
        <f>[3]flow_raw!L69</f>
        <v>106104.312256</v>
      </c>
    </row>
    <row r="70" spans="5:6" x14ac:dyDescent="0.25">
      <c r="E70">
        <f>[3]flow_raw!I70</f>
        <v>574</v>
      </c>
      <c r="F70" s="41">
        <f>[3]flow_raw!L70</f>
        <v>165472.37890700001</v>
      </c>
    </row>
    <row r="71" spans="5:6" x14ac:dyDescent="0.25">
      <c r="E71">
        <f>[3]flow_raw!I71</f>
        <v>575</v>
      </c>
      <c r="F71" s="41">
        <f>[3]flow_raw!L71</f>
        <v>144875.806151</v>
      </c>
    </row>
    <row r="72" spans="5:6" x14ac:dyDescent="0.25">
      <c r="E72">
        <f>[3]flow_raw!I72</f>
        <v>578</v>
      </c>
      <c r="F72" s="41">
        <f>[3]flow_raw!L72</f>
        <v>106104.312256</v>
      </c>
    </row>
    <row r="73" spans="5:6" x14ac:dyDescent="0.25">
      <c r="E73">
        <f>[3]flow_raw!I73</f>
        <v>579</v>
      </c>
      <c r="F73" s="41">
        <f>[3]flow_raw!L73</f>
        <v>66906.283204000007</v>
      </c>
    </row>
    <row r="74" spans="5:6" x14ac:dyDescent="0.25">
      <c r="E74">
        <f>[3]flow_raw!I74</f>
        <v>580</v>
      </c>
      <c r="F74" s="41">
        <f>[3]flow_raw!L74</f>
        <v>98674.104491999999</v>
      </c>
    </row>
    <row r="75" spans="5:6" x14ac:dyDescent="0.25">
      <c r="E75">
        <f>[3]flow_raw!I75</f>
        <v>589</v>
      </c>
      <c r="F75" s="41">
        <f>[3]flow_raw!L75</f>
        <v>68660.273436999996</v>
      </c>
    </row>
    <row r="76" spans="5:6" x14ac:dyDescent="0.25">
      <c r="E76">
        <f>[3]flow_raw!I76</f>
        <v>590</v>
      </c>
      <c r="F76" s="41">
        <f>[3]flow_raw!L76</f>
        <v>83787.932860999994</v>
      </c>
    </row>
    <row r="77" spans="5:6" x14ac:dyDescent="0.25">
      <c r="E77">
        <f>[3]flow_raw!I77</f>
        <v>601</v>
      </c>
      <c r="F77" s="41">
        <f>[3]flow_raw!L77</f>
        <v>6094.0577549999998</v>
      </c>
    </row>
    <row r="78" spans="5:6" x14ac:dyDescent="0.25">
      <c r="E78">
        <f>[3]flow_raw!I78</f>
        <v>605</v>
      </c>
      <c r="F78" s="41">
        <f>[3]flow_raw!L78</f>
        <v>39182.144043</v>
      </c>
    </row>
    <row r="79" spans="5:6" x14ac:dyDescent="0.25">
      <c r="E79">
        <f>[3]flow_raw!I79</f>
        <v>608</v>
      </c>
      <c r="F79" s="41">
        <f>[3]flow_raw!L79</f>
        <v>18495.697616999998</v>
      </c>
    </row>
    <row r="80" spans="5:6" x14ac:dyDescent="0.25">
      <c r="E80">
        <f>[3]flow_raw!I80</f>
        <v>610</v>
      </c>
      <c r="F80" s="41">
        <f>[3]flow_raw!L80</f>
        <v>57994.660400000001</v>
      </c>
    </row>
    <row r="81" spans="5:6" x14ac:dyDescent="0.25">
      <c r="E81">
        <f>[3]flow_raw!I81</f>
        <v>611</v>
      </c>
      <c r="F81" s="41">
        <f>[3]flow_raw!L81</f>
        <v>58712.684570000005</v>
      </c>
    </row>
    <row r="82" spans="5:6" x14ac:dyDescent="0.25">
      <c r="E82">
        <f>[3]flow_raw!I82</f>
        <v>615</v>
      </c>
      <c r="F82" s="41">
        <f>[3]flow_raw!L82</f>
        <v>95828.199706999992</v>
      </c>
    </row>
    <row r="83" spans="5:6" x14ac:dyDescent="0.25">
      <c r="E83">
        <f>[3]flow_raw!I83</f>
        <v>617</v>
      </c>
      <c r="F83" s="41">
        <f>[3]flow_raw!L83</f>
        <v>59330.226561999996</v>
      </c>
    </row>
    <row r="84" spans="5:6" x14ac:dyDescent="0.25">
      <c r="E84">
        <f>[3]flow_raw!I84</f>
        <v>618</v>
      </c>
      <c r="F84" s="41">
        <f>[3]flow_raw!L84</f>
        <v>4930.3948199999995</v>
      </c>
    </row>
    <row r="85" spans="5:6" x14ac:dyDescent="0.25">
      <c r="E85">
        <f>[3]flow_raw!I85</f>
        <v>619</v>
      </c>
      <c r="F85" s="41">
        <f>[3]flow_raw!L85</f>
        <v>30408.039307000003</v>
      </c>
    </row>
    <row r="86" spans="5:6" x14ac:dyDescent="0.25">
      <c r="E86">
        <f>[3]flow_raw!I86</f>
        <v>621</v>
      </c>
      <c r="F86" s="41">
        <f>[3]flow_raw!L86</f>
        <v>96256.835938000004</v>
      </c>
    </row>
    <row r="87" spans="5:6" x14ac:dyDescent="0.25">
      <c r="E87">
        <f>[3]flow_raw!I87</f>
        <v>627</v>
      </c>
      <c r="F87" s="41">
        <f>[3]flow_raw!L87</f>
        <v>3297.9913940000001</v>
      </c>
    </row>
    <row r="88" spans="5:6" x14ac:dyDescent="0.25">
      <c r="E88">
        <f>[3]flow_raw!I88</f>
        <v>632</v>
      </c>
      <c r="F88" s="41">
        <f>[3]flow_raw!L88</f>
        <v>10110.551546000001</v>
      </c>
    </row>
    <row r="89" spans="5:6" x14ac:dyDescent="0.25">
      <c r="E89">
        <f>[3]flow_raw!I89</f>
        <v>637</v>
      </c>
      <c r="F89" s="41">
        <f>[3]flow_raw!L89</f>
        <v>101605.638672</v>
      </c>
    </row>
    <row r="90" spans="5:6" x14ac:dyDescent="0.25">
      <c r="E90">
        <f>[3]flow_raw!I90</f>
        <v>640</v>
      </c>
      <c r="F90" s="41">
        <f>[3]flow_raw!L90</f>
        <v>89182.097657000006</v>
      </c>
    </row>
    <row r="91" spans="5:6" x14ac:dyDescent="0.25">
      <c r="E91">
        <f>[3]flow_raw!I91</f>
        <v>643</v>
      </c>
      <c r="F91" s="41">
        <f>[3]flow_raw!L91</f>
        <v>106887.13769600001</v>
      </c>
    </row>
    <row r="92" spans="5:6" x14ac:dyDescent="0.25">
      <c r="E92">
        <f>[3]flow_raw!I92</f>
        <v>651</v>
      </c>
      <c r="F92" s="41">
        <f>[3]flow_raw!L92</f>
        <v>37211.112793</v>
      </c>
    </row>
    <row r="93" spans="5:6" x14ac:dyDescent="0.25">
      <c r="E93">
        <f>[3]flow_raw!I93</f>
        <v>653</v>
      </c>
      <c r="F93" s="41">
        <f>[3]flow_raw!L93</f>
        <v>1828.7254640000001</v>
      </c>
    </row>
    <row r="94" spans="5:6" x14ac:dyDescent="0.25">
      <c r="E94">
        <f>[3]flow_raw!I94</f>
        <v>659</v>
      </c>
      <c r="F94" s="41">
        <f>[3]flow_raw!L94</f>
        <v>1828.7254640000001</v>
      </c>
    </row>
    <row r="95" spans="5:6" x14ac:dyDescent="0.25">
      <c r="E95">
        <f>[3]flow_raw!I95</f>
        <v>660</v>
      </c>
      <c r="F95" s="41">
        <f>[3]flow_raw!L95</f>
        <v>1828.7254640000001</v>
      </c>
    </row>
    <row r="96" spans="5:6" x14ac:dyDescent="0.25">
      <c r="E96">
        <f>[3]flow_raw!I96</f>
        <v>662</v>
      </c>
      <c r="F96" s="41">
        <f>[3]flow_raw!L96</f>
        <v>1828.7254640000001</v>
      </c>
    </row>
    <row r="97" spans="5:6" x14ac:dyDescent="0.25">
      <c r="E97">
        <f>[3]flow_raw!I97</f>
        <v>663</v>
      </c>
      <c r="F97" s="41">
        <f>[3]flow_raw!L97</f>
        <v>14328.058105999999</v>
      </c>
    </row>
    <row r="98" spans="5:6" x14ac:dyDescent="0.25">
      <c r="E98">
        <f>[3]flow_raw!I98</f>
        <v>664</v>
      </c>
      <c r="F98" s="41">
        <f>[3]flow_raw!L98</f>
        <v>17267.160339999999</v>
      </c>
    </row>
    <row r="99" spans="5:6" x14ac:dyDescent="0.25">
      <c r="E99">
        <f>[3]flow_raw!I99</f>
        <v>665</v>
      </c>
      <c r="F99" s="41">
        <f>[3]flow_raw!L99</f>
        <v>1985.8908690000001</v>
      </c>
    </row>
    <row r="100" spans="5:6" x14ac:dyDescent="0.25">
      <c r="E100">
        <f>[3]flow_raw!I100</f>
        <v>666</v>
      </c>
      <c r="F100" s="41">
        <f>[3]flow_raw!L100</f>
        <v>1985.8908690000001</v>
      </c>
    </row>
    <row r="101" spans="5:6" x14ac:dyDescent="0.25">
      <c r="E101">
        <f>[3]flow_raw!I101</f>
        <v>668</v>
      </c>
      <c r="F101" s="41">
        <f>[3]flow_raw!L101</f>
        <v>1985.8908690000001</v>
      </c>
    </row>
    <row r="102" spans="5:6" x14ac:dyDescent="0.25">
      <c r="E102">
        <f>[3]flow_raw!I102</f>
        <v>669</v>
      </c>
      <c r="F102" s="41">
        <f>[3]flow_raw!L102</f>
        <v>96128.014647999997</v>
      </c>
    </row>
    <row r="103" spans="5:6" x14ac:dyDescent="0.25">
      <c r="E103">
        <f>[3]flow_raw!I103</f>
        <v>671</v>
      </c>
      <c r="F103" s="41">
        <f>[3]flow_raw!L103</f>
        <v>93664.69384800001</v>
      </c>
    </row>
    <row r="104" spans="5:6" x14ac:dyDescent="0.25">
      <c r="E104">
        <f>[3]flow_raw!I104</f>
        <v>672</v>
      </c>
      <c r="F104" s="41">
        <f>[3]flow_raw!L104</f>
        <v>94049.779297000001</v>
      </c>
    </row>
    <row r="105" spans="5:6" x14ac:dyDescent="0.25">
      <c r="E105">
        <f>[3]flow_raw!I105</f>
        <v>673</v>
      </c>
      <c r="F105" s="41">
        <f>[3]flow_raw!L105</f>
        <v>88528.632812999989</v>
      </c>
    </row>
    <row r="106" spans="5:6" x14ac:dyDescent="0.25">
      <c r="E106">
        <f>[3]flow_raw!I106</f>
        <v>674</v>
      </c>
      <c r="F106" s="41">
        <f>[3]flow_raw!L106</f>
        <v>88440.536622</v>
      </c>
    </row>
    <row r="107" spans="5:6" x14ac:dyDescent="0.25">
      <c r="E107">
        <f>[3]flow_raw!I107</f>
        <v>675</v>
      </c>
      <c r="F107" s="41">
        <f>[3]flow_raw!L107</f>
        <v>94304.983396999989</v>
      </c>
    </row>
    <row r="108" spans="5:6" x14ac:dyDescent="0.25">
      <c r="E108">
        <f>[3]flow_raw!I108</f>
        <v>680</v>
      </c>
      <c r="F108" s="41">
        <f>[3]flow_raw!L108</f>
        <v>9336.686882</v>
      </c>
    </row>
    <row r="109" spans="5:6" x14ac:dyDescent="0.25">
      <c r="E109">
        <f>[3]flow_raw!I109</f>
        <v>682</v>
      </c>
      <c r="F109" s="41">
        <f>[3]flow_raw!L109</f>
        <v>8712.8206559999999</v>
      </c>
    </row>
    <row r="110" spans="5:6" x14ac:dyDescent="0.25">
      <c r="E110">
        <f>[3]flow_raw!I110</f>
        <v>684</v>
      </c>
      <c r="F110" s="41">
        <f>[3]flow_raw!L110</f>
        <v>23993.076416999997</v>
      </c>
    </row>
    <row r="111" spans="5:6" x14ac:dyDescent="0.25">
      <c r="E111">
        <f>[3]flow_raw!I111</f>
        <v>685</v>
      </c>
      <c r="F111" s="41">
        <f>[3]flow_raw!L111</f>
        <v>23355.613279999998</v>
      </c>
    </row>
    <row r="112" spans="5:6" x14ac:dyDescent="0.25">
      <c r="E112">
        <f>[3]flow_raw!I112</f>
        <v>686</v>
      </c>
      <c r="F112" s="41">
        <f>[3]flow_raw!L112</f>
        <v>33285.762940000001</v>
      </c>
    </row>
    <row r="113" spans="5:6" x14ac:dyDescent="0.25">
      <c r="E113">
        <f>[3]flow_raw!I113</f>
        <v>687</v>
      </c>
      <c r="F113" s="41">
        <f>[3]flow_raw!L113</f>
        <v>29246.889404000001</v>
      </c>
    </row>
    <row r="114" spans="5:6" x14ac:dyDescent="0.25">
      <c r="E114">
        <f>[3]flow_raw!I114</f>
        <v>688</v>
      </c>
      <c r="F114" s="41">
        <f>[3]flow_raw!L114</f>
        <v>63478.188964000001</v>
      </c>
    </row>
    <row r="115" spans="5:6" x14ac:dyDescent="0.25">
      <c r="E115">
        <f>[3]flow_raw!I115</f>
        <v>689</v>
      </c>
      <c r="F115" s="41">
        <f>[3]flow_raw!L115</f>
        <v>56309.528318999997</v>
      </c>
    </row>
    <row r="116" spans="5:6" x14ac:dyDescent="0.25">
      <c r="E116">
        <f>[3]flow_raw!I116</f>
        <v>690</v>
      </c>
      <c r="F116" s="41">
        <f>[3]flow_raw!L116</f>
        <v>77623.078124000007</v>
      </c>
    </row>
    <row r="117" spans="5:6" x14ac:dyDescent="0.25">
      <c r="E117">
        <f>[3]flow_raw!I117</f>
        <v>696</v>
      </c>
      <c r="F117" s="41">
        <f>[3]flow_raw!L117</f>
        <v>67227.285157000006</v>
      </c>
    </row>
    <row r="118" spans="5:6" x14ac:dyDescent="0.25">
      <c r="E118">
        <f>[3]flow_raw!I118</f>
        <v>698</v>
      </c>
      <c r="F118" s="41">
        <f>[3]flow_raw!L118</f>
        <v>77585.795897999997</v>
      </c>
    </row>
    <row r="119" spans="5:6" x14ac:dyDescent="0.25">
      <c r="E119">
        <f>[3]flow_raw!I119</f>
        <v>699</v>
      </c>
      <c r="F119" s="41">
        <f>[3]flow_raw!L119</f>
        <v>64460.819578999995</v>
      </c>
    </row>
    <row r="120" spans="5:6" x14ac:dyDescent="0.25">
      <c r="E120">
        <f>[3]flow_raw!I120</f>
        <v>700</v>
      </c>
      <c r="F120" s="41">
        <f>[3]flow_raw!L120</f>
        <v>79601.837402999998</v>
      </c>
    </row>
    <row r="121" spans="5:6" x14ac:dyDescent="0.25">
      <c r="E121">
        <f>[3]flow_raw!I121</f>
        <v>702</v>
      </c>
      <c r="F121" s="41">
        <f>[3]flow_raw!L121</f>
        <v>78078.392090000008</v>
      </c>
    </row>
    <row r="122" spans="5:6" x14ac:dyDescent="0.25">
      <c r="E122">
        <f>[3]flow_raw!I122</f>
        <v>703</v>
      </c>
      <c r="F122" s="41">
        <f>[3]flow_raw!L122</f>
        <v>70458.823729999989</v>
      </c>
    </row>
    <row r="123" spans="5:6" x14ac:dyDescent="0.25">
      <c r="E123">
        <f>[3]flow_raw!I123</f>
        <v>704</v>
      </c>
      <c r="F123" s="41">
        <f>[3]flow_raw!L123</f>
        <v>93955.051757999987</v>
      </c>
    </row>
    <row r="124" spans="5:6" x14ac:dyDescent="0.25">
      <c r="E124">
        <f>[3]flow_raw!I124</f>
        <v>705</v>
      </c>
      <c r="F124" s="41">
        <f>[3]flow_raw!L124</f>
        <v>103793.88671799999</v>
      </c>
    </row>
    <row r="125" spans="5:6" x14ac:dyDescent="0.25">
      <c r="E125">
        <f>[3]flow_raw!I125</f>
        <v>706</v>
      </c>
      <c r="F125" s="41">
        <f>[3]flow_raw!L125</f>
        <v>112043.30468799999</v>
      </c>
    </row>
    <row r="126" spans="5:6" x14ac:dyDescent="0.25">
      <c r="E126">
        <f>[3]flow_raw!I126</f>
        <v>707</v>
      </c>
      <c r="F126" s="41">
        <f>[3]flow_raw!L126</f>
        <v>82835.215331999992</v>
      </c>
    </row>
    <row r="127" spans="5:6" x14ac:dyDescent="0.25">
      <c r="E127">
        <f>[3]flow_raw!I127</f>
        <v>708</v>
      </c>
      <c r="F127" s="41">
        <f>[3]flow_raw!L127</f>
        <v>76611.419433000003</v>
      </c>
    </row>
    <row r="128" spans="5:6" x14ac:dyDescent="0.25">
      <c r="E128">
        <f>[3]flow_raw!I128</f>
        <v>711</v>
      </c>
      <c r="F128" s="41">
        <f>[3]flow_raw!L128</f>
        <v>88269.198728999996</v>
      </c>
    </row>
    <row r="129" spans="5:6" x14ac:dyDescent="0.25">
      <c r="E129">
        <f>[3]flow_raw!I129</f>
        <v>716</v>
      </c>
      <c r="F129" s="41">
        <f>[3]flow_raw!L129</f>
        <v>113330.40625</v>
      </c>
    </row>
    <row r="130" spans="5:6" x14ac:dyDescent="0.25">
      <c r="E130">
        <f>[3]flow_raw!I130</f>
        <v>717</v>
      </c>
      <c r="F130" s="41">
        <f>[3]flow_raw!L130</f>
        <v>109693.649414</v>
      </c>
    </row>
    <row r="131" spans="5:6" x14ac:dyDescent="0.25">
      <c r="E131">
        <f>[3]flow_raw!I131</f>
        <v>720</v>
      </c>
      <c r="F131" s="41">
        <f>[3]flow_raw!L131</f>
        <v>114625.756836</v>
      </c>
    </row>
    <row r="132" spans="5:6" x14ac:dyDescent="0.25">
      <c r="E132">
        <f>[3]flow_raw!I132</f>
        <v>721</v>
      </c>
      <c r="F132" s="41">
        <f>[3]flow_raw!L132</f>
        <v>110784.33837900001</v>
      </c>
    </row>
    <row r="133" spans="5:6" x14ac:dyDescent="0.25">
      <c r="E133">
        <f>[3]flow_raw!I133</f>
        <v>722</v>
      </c>
      <c r="F133" s="41">
        <f>[3]flow_raw!L133</f>
        <v>118255.37207</v>
      </c>
    </row>
    <row r="134" spans="5:6" x14ac:dyDescent="0.25">
      <c r="E134">
        <f>[3]flow_raw!I134</f>
        <v>725</v>
      </c>
      <c r="F134" s="41">
        <f>[3]flow_raw!L134</f>
        <v>119699.527344</v>
      </c>
    </row>
    <row r="135" spans="5:6" x14ac:dyDescent="0.25">
      <c r="E135">
        <f>[3]flow_raw!I135</f>
        <v>726</v>
      </c>
      <c r="F135" s="41">
        <f>[3]flow_raw!L135</f>
        <v>115141.61914000001</v>
      </c>
    </row>
    <row r="136" spans="5:6" x14ac:dyDescent="0.25">
      <c r="E136">
        <f>[3]flow_raw!I136</f>
        <v>727</v>
      </c>
      <c r="F136" s="41">
        <f>[3]flow_raw!L136</f>
        <v>126433.42284999999</v>
      </c>
    </row>
    <row r="137" spans="5:6" x14ac:dyDescent="0.25">
      <c r="E137">
        <f>[3]flow_raw!I137</f>
        <v>728</v>
      </c>
      <c r="F137" s="41">
        <f>[3]flow_raw!L137</f>
        <v>121344.80761800001</v>
      </c>
    </row>
    <row r="138" spans="5:6" x14ac:dyDescent="0.25">
      <c r="E138">
        <f>[3]flow_raw!I138</f>
        <v>729</v>
      </c>
      <c r="F138" s="41">
        <f>[3]flow_raw!L138</f>
        <v>93283.437012000009</v>
      </c>
    </row>
    <row r="139" spans="5:6" x14ac:dyDescent="0.25">
      <c r="E139">
        <f>[3]flow_raw!I139</f>
        <v>730</v>
      </c>
      <c r="F139" s="41">
        <f>[3]flow_raw!L139</f>
        <v>96631.736816000004</v>
      </c>
    </row>
    <row r="140" spans="5:6" x14ac:dyDescent="0.25">
      <c r="E140">
        <f>[3]flow_raw!I140</f>
        <v>733</v>
      </c>
      <c r="F140" s="41">
        <f>[3]flow_raw!L140</f>
        <v>91431.995116999984</v>
      </c>
    </row>
    <row r="141" spans="5:6" x14ac:dyDescent="0.25">
      <c r="E141">
        <f>[3]flow_raw!I141</f>
        <v>734</v>
      </c>
      <c r="F141" s="41">
        <f>[3]flow_raw!L141</f>
        <v>90248.988282000006</v>
      </c>
    </row>
    <row r="142" spans="5:6" x14ac:dyDescent="0.25">
      <c r="E142">
        <f>[3]flow_raw!I142</f>
        <v>735</v>
      </c>
      <c r="F142" s="41">
        <f>[3]flow_raw!L142</f>
        <v>90090.123045999993</v>
      </c>
    </row>
    <row r="143" spans="5:6" x14ac:dyDescent="0.25">
      <c r="E143">
        <f>[3]flow_raw!I143</f>
        <v>738</v>
      </c>
      <c r="F143" s="41">
        <f>[3]flow_raw!L143</f>
        <v>74621.187987999991</v>
      </c>
    </row>
    <row r="144" spans="5:6" x14ac:dyDescent="0.25">
      <c r="E144">
        <f>[3]flow_raw!I144</f>
        <v>743</v>
      </c>
      <c r="F144" s="41">
        <f>[3]flow_raw!L144</f>
        <v>97639.727051000009</v>
      </c>
    </row>
    <row r="145" spans="5:6" x14ac:dyDescent="0.25">
      <c r="E145">
        <f>[3]flow_raw!I145</f>
        <v>744</v>
      </c>
      <c r="F145" s="41">
        <f>[3]flow_raw!L145</f>
        <v>87791.646483000004</v>
      </c>
    </row>
    <row r="146" spans="5:6" x14ac:dyDescent="0.25">
      <c r="E146">
        <f>[3]flow_raw!I146</f>
        <v>746</v>
      </c>
      <c r="F146" s="41">
        <f>[3]flow_raw!L146</f>
        <v>98109.87402399999</v>
      </c>
    </row>
    <row r="147" spans="5:6" x14ac:dyDescent="0.25">
      <c r="E147">
        <f>[3]flow_raw!I147</f>
        <v>748</v>
      </c>
      <c r="F147" s="41">
        <f>[3]flow_raw!L147</f>
        <v>99117.828612999991</v>
      </c>
    </row>
    <row r="148" spans="5:6" x14ac:dyDescent="0.25">
      <c r="E148">
        <f>[3]flow_raw!I148</f>
        <v>749</v>
      </c>
      <c r="F148" s="41">
        <f>[3]flow_raw!L148</f>
        <v>114851.54882900001</v>
      </c>
    </row>
    <row r="149" spans="5:6" x14ac:dyDescent="0.25">
      <c r="E149">
        <f>[3]flow_raw!I149</f>
        <v>751</v>
      </c>
      <c r="F149" s="41">
        <f>[3]flow_raw!L149</f>
        <v>118978.48632900001</v>
      </c>
    </row>
    <row r="150" spans="5:6" x14ac:dyDescent="0.25">
      <c r="E150">
        <f>[3]flow_raw!I150</f>
        <v>752</v>
      </c>
      <c r="F150" s="41">
        <f>[3]flow_raw!L150</f>
        <v>112208.13085799999</v>
      </c>
    </row>
    <row r="151" spans="5:6" x14ac:dyDescent="0.25">
      <c r="E151">
        <f>[3]flow_raw!I151</f>
        <v>753</v>
      </c>
      <c r="F151" s="41">
        <f>[3]flow_raw!L151</f>
        <v>116691.20898400001</v>
      </c>
    </row>
    <row r="152" spans="5:6" x14ac:dyDescent="0.25">
      <c r="E152">
        <f>[3]flow_raw!I152</f>
        <v>754</v>
      </c>
      <c r="F152" s="41">
        <f>[3]flow_raw!L152</f>
        <v>104067.132812</v>
      </c>
    </row>
    <row r="153" spans="5:6" x14ac:dyDescent="0.25">
      <c r="E153">
        <f>[3]flow_raw!I153</f>
        <v>755</v>
      </c>
      <c r="F153" s="41">
        <f>[3]flow_raw!L153</f>
        <v>83091.062988000005</v>
      </c>
    </row>
    <row r="154" spans="5:6" x14ac:dyDescent="0.25">
      <c r="E154">
        <f>[3]flow_raw!I154</f>
        <v>756</v>
      </c>
      <c r="F154" s="41">
        <f>[3]flow_raw!L154</f>
        <v>116742.639649</v>
      </c>
    </row>
    <row r="155" spans="5:6" x14ac:dyDescent="0.25">
      <c r="E155">
        <f>[3]flow_raw!I155</f>
        <v>757</v>
      </c>
      <c r="F155" s="41">
        <f>[3]flow_raw!L155</f>
        <v>97408.075194999998</v>
      </c>
    </row>
    <row r="156" spans="5:6" x14ac:dyDescent="0.25">
      <c r="E156">
        <f>[3]flow_raw!I156</f>
        <v>758</v>
      </c>
      <c r="F156" s="41">
        <f>[3]flow_raw!L156</f>
        <v>114198.53320199999</v>
      </c>
    </row>
    <row r="157" spans="5:6" x14ac:dyDescent="0.25">
      <c r="E157">
        <f>[3]flow_raw!I157</f>
        <v>759</v>
      </c>
      <c r="F157" s="41">
        <f>[3]flow_raw!L157</f>
        <v>95275.635741999999</v>
      </c>
    </row>
    <row r="158" spans="5:6" x14ac:dyDescent="0.25">
      <c r="E158">
        <f>[3]flow_raw!I158</f>
        <v>760</v>
      </c>
      <c r="F158" s="41">
        <f>[3]flow_raw!L158</f>
        <v>111958.31836</v>
      </c>
    </row>
    <row r="159" spans="5:6" x14ac:dyDescent="0.25">
      <c r="E159">
        <f>[3]flow_raw!I159</f>
        <v>762</v>
      </c>
      <c r="F159" s="41">
        <f>[3]flow_raw!L159</f>
        <v>95514.772461</v>
      </c>
    </row>
    <row r="160" spans="5:6" x14ac:dyDescent="0.25">
      <c r="E160">
        <f>[3]flow_raw!I160</f>
        <v>763</v>
      </c>
      <c r="F160" s="41">
        <f>[3]flow_raw!L160</f>
        <v>88099.647947999998</v>
      </c>
    </row>
    <row r="161" spans="5:6" x14ac:dyDescent="0.25">
      <c r="E161">
        <f>[3]flow_raw!I161</f>
        <v>764</v>
      </c>
      <c r="F161" s="41">
        <f>[3]flow_raw!L161</f>
        <v>125625.186524</v>
      </c>
    </row>
    <row r="162" spans="5:6" x14ac:dyDescent="0.25">
      <c r="E162">
        <f>[3]flow_raw!I162</f>
        <v>766</v>
      </c>
      <c r="F162" s="41">
        <f>[3]flow_raw!L162</f>
        <v>8460.4780879999998</v>
      </c>
    </row>
    <row r="163" spans="5:6" x14ac:dyDescent="0.25">
      <c r="E163">
        <f>[3]flow_raw!I163</f>
        <v>768</v>
      </c>
      <c r="F163" s="41">
        <f>[3]flow_raw!L163</f>
        <v>126861.50683500001</v>
      </c>
    </row>
    <row r="164" spans="5:6" x14ac:dyDescent="0.25">
      <c r="E164">
        <f>[3]flow_raw!I164</f>
        <v>769</v>
      </c>
      <c r="F164" s="41">
        <f>[3]flow_raw!L164</f>
        <v>96437.245116999999</v>
      </c>
    </row>
    <row r="165" spans="5:6" x14ac:dyDescent="0.25">
      <c r="E165">
        <f>[3]flow_raw!I165</f>
        <v>770</v>
      </c>
      <c r="F165" s="41">
        <f>[3]flow_raw!L165</f>
        <v>97499.236327999999</v>
      </c>
    </row>
    <row r="166" spans="5:6" x14ac:dyDescent="0.25">
      <c r="E166">
        <f>[3]flow_raw!I166</f>
        <v>771</v>
      </c>
      <c r="F166" s="41">
        <f>[3]flow_raw!L166</f>
        <v>112154.85449300001</v>
      </c>
    </row>
    <row r="167" spans="5:6" x14ac:dyDescent="0.25">
      <c r="E167">
        <f>[3]flow_raw!I167</f>
        <v>772</v>
      </c>
      <c r="F167" s="41">
        <f>[3]flow_raw!L167</f>
        <v>94202.918944999998</v>
      </c>
    </row>
    <row r="168" spans="5:6" x14ac:dyDescent="0.25">
      <c r="E168">
        <f>[3]flow_raw!I168</f>
        <v>773</v>
      </c>
      <c r="F168" s="41">
        <f>[3]flow_raw!L168</f>
        <v>102559.578125</v>
      </c>
    </row>
    <row r="169" spans="5:6" x14ac:dyDescent="0.25">
      <c r="E169">
        <f>[3]flow_raw!I169</f>
        <v>774</v>
      </c>
      <c r="F169" s="41">
        <f>[3]flow_raw!L169</f>
        <v>109818.71826199999</v>
      </c>
    </row>
    <row r="170" spans="5:6" x14ac:dyDescent="0.25">
      <c r="E170">
        <f>[3]flow_raw!I170</f>
        <v>775</v>
      </c>
      <c r="F170" s="41">
        <f>[3]flow_raw!L170</f>
        <v>45313.614989000009</v>
      </c>
    </row>
    <row r="171" spans="5:6" x14ac:dyDescent="0.25">
      <c r="E171">
        <f>[3]flow_raw!I171</f>
        <v>776</v>
      </c>
      <c r="F171" s="41">
        <f>[3]flow_raw!L171</f>
        <v>92231.538573999991</v>
      </c>
    </row>
    <row r="172" spans="5:6" x14ac:dyDescent="0.25">
      <c r="E172">
        <f>[3]flow_raw!I172</f>
        <v>777</v>
      </c>
      <c r="F172" s="41">
        <f>[3]flow_raw!L172</f>
        <v>106646.81054599999</v>
      </c>
    </row>
    <row r="173" spans="5:6" x14ac:dyDescent="0.25">
      <c r="E173">
        <f>[3]flow_raw!I173</f>
        <v>778</v>
      </c>
      <c r="F173" s="41">
        <f>[3]flow_raw!L173</f>
        <v>81576.473876999997</v>
      </c>
    </row>
    <row r="174" spans="5:6" x14ac:dyDescent="0.25">
      <c r="E174">
        <f>[3]flow_raw!I174</f>
        <v>779</v>
      </c>
      <c r="F174" s="41">
        <f>[3]flow_raw!L174</f>
        <v>108331.272705</v>
      </c>
    </row>
    <row r="175" spans="5:6" x14ac:dyDescent="0.25">
      <c r="E175">
        <f>[3]flow_raw!I175</f>
        <v>782</v>
      </c>
      <c r="F175" s="41">
        <f>[3]flow_raw!L175</f>
        <v>101773.36230400001</v>
      </c>
    </row>
    <row r="176" spans="5:6" x14ac:dyDescent="0.25">
      <c r="E176">
        <f>[3]flow_raw!I176</f>
        <v>783</v>
      </c>
      <c r="F176" s="41">
        <f>[3]flow_raw!L176</f>
        <v>105390.141602</v>
      </c>
    </row>
    <row r="177" spans="5:6" x14ac:dyDescent="0.25">
      <c r="E177">
        <f>[3]flow_raw!I177</f>
        <v>786</v>
      </c>
      <c r="F177" s="41">
        <f>[3]flow_raw!L177</f>
        <v>121847.098877</v>
      </c>
    </row>
    <row r="178" spans="5:6" x14ac:dyDescent="0.25">
      <c r="E178">
        <f>[3]flow_raw!I178</f>
        <v>787</v>
      </c>
      <c r="F178" s="41">
        <f>[3]flow_raw!L178</f>
        <v>115547.582031</v>
      </c>
    </row>
    <row r="179" spans="5:6" x14ac:dyDescent="0.25">
      <c r="E179">
        <f>[3]flow_raw!I179</f>
        <v>788</v>
      </c>
      <c r="F179" s="41">
        <f>[3]flow_raw!L179</f>
        <v>122057.172118</v>
      </c>
    </row>
    <row r="180" spans="5:6" x14ac:dyDescent="0.25">
      <c r="E180">
        <f>[3]flow_raw!I180</f>
        <v>789</v>
      </c>
      <c r="F180" s="41">
        <f>[3]flow_raw!L180</f>
        <v>128234.360352</v>
      </c>
    </row>
    <row r="181" spans="5:6" x14ac:dyDescent="0.25">
      <c r="E181">
        <f>[3]flow_raw!I181</f>
        <v>790</v>
      </c>
      <c r="F181" s="41">
        <f>[3]flow_raw!L181</f>
        <v>43799.091675999996</v>
      </c>
    </row>
    <row r="182" spans="5:6" x14ac:dyDescent="0.25">
      <c r="E182">
        <f>[3]flow_raw!I182</f>
        <v>791</v>
      </c>
      <c r="F182" s="41">
        <f>[3]flow_raw!L182</f>
        <v>120636.20727500001</v>
      </c>
    </row>
    <row r="183" spans="5:6" x14ac:dyDescent="0.25">
      <c r="E183">
        <f>[3]flow_raw!I183</f>
        <v>792</v>
      </c>
      <c r="F183" s="41">
        <f>[3]flow_raw!L183</f>
        <v>104902.76000899999</v>
      </c>
    </row>
    <row r="184" spans="5:6" x14ac:dyDescent="0.25">
      <c r="E184">
        <f>[3]flow_raw!I184</f>
        <v>797</v>
      </c>
      <c r="F184" s="41">
        <f>[3]flow_raw!L184</f>
        <v>106299.744385</v>
      </c>
    </row>
    <row r="185" spans="5:6" x14ac:dyDescent="0.25">
      <c r="E185">
        <f>[3]flow_raw!I185</f>
        <v>799</v>
      </c>
      <c r="F185" s="41">
        <f>[3]flow_raw!L185</f>
        <v>92201.893311000007</v>
      </c>
    </row>
    <row r="186" spans="5:6" x14ac:dyDescent="0.25">
      <c r="E186">
        <f>[3]flow_raw!I186</f>
        <v>800</v>
      </c>
      <c r="F186" s="41">
        <f>[3]flow_raw!L186</f>
        <v>104952.443359</v>
      </c>
    </row>
    <row r="187" spans="5:6" x14ac:dyDescent="0.25">
      <c r="E187">
        <f>[3]flow_raw!I187</f>
        <v>801</v>
      </c>
      <c r="F187" s="41">
        <f>[3]flow_raw!L187</f>
        <v>81186.712159000002</v>
      </c>
    </row>
    <row r="188" spans="5:6" x14ac:dyDescent="0.25">
      <c r="E188">
        <f>[3]flow_raw!I188</f>
        <v>802</v>
      </c>
      <c r="F188" s="41">
        <f>[3]flow_raw!L188</f>
        <v>131299.13964899999</v>
      </c>
    </row>
    <row r="189" spans="5:6" x14ac:dyDescent="0.25">
      <c r="E189">
        <f>[3]flow_raw!I189</f>
        <v>803</v>
      </c>
      <c r="F189" s="41">
        <f>[3]flow_raw!L189</f>
        <v>122836.62841800001</v>
      </c>
    </row>
    <row r="190" spans="5:6" x14ac:dyDescent="0.25">
      <c r="E190">
        <f>[3]flow_raw!I190</f>
        <v>804</v>
      </c>
      <c r="F190" s="41">
        <f>[3]flow_raw!L190</f>
        <v>93997.247803000006</v>
      </c>
    </row>
    <row r="191" spans="5:6" x14ac:dyDescent="0.25">
      <c r="E191">
        <f>[3]flow_raw!I191</f>
        <v>805</v>
      </c>
      <c r="F191" s="41">
        <f>[3]flow_raw!L191</f>
        <v>103215.400391</v>
      </c>
    </row>
    <row r="192" spans="5:6" x14ac:dyDescent="0.25">
      <c r="E192">
        <f>[3]flow_raw!I192</f>
        <v>806</v>
      </c>
      <c r="F192" s="41">
        <f>[3]flow_raw!L192</f>
        <v>95917.024414000014</v>
      </c>
    </row>
    <row r="193" spans="5:6" x14ac:dyDescent="0.25">
      <c r="E193">
        <f>[3]flow_raw!I193</f>
        <v>807</v>
      </c>
      <c r="F193" s="41">
        <f>[3]flow_raw!L193</f>
        <v>129147.26025399999</v>
      </c>
    </row>
    <row r="194" spans="5:6" x14ac:dyDescent="0.25">
      <c r="E194">
        <f>[3]flow_raw!I194</f>
        <v>808</v>
      </c>
      <c r="F194" s="41">
        <f>[3]flow_raw!L194</f>
        <v>132819.86474600001</v>
      </c>
    </row>
    <row r="195" spans="5:6" x14ac:dyDescent="0.25">
      <c r="E195">
        <f>[3]flow_raw!I195</f>
        <v>809</v>
      </c>
      <c r="F195" s="41">
        <f>[3]flow_raw!L195</f>
        <v>119549.29785199999</v>
      </c>
    </row>
    <row r="196" spans="5:6" x14ac:dyDescent="0.25">
      <c r="E196">
        <f>[3]flow_raw!I196</f>
        <v>810</v>
      </c>
      <c r="F196" s="41">
        <f>[3]flow_raw!L196</f>
        <v>125614.05566300001</v>
      </c>
    </row>
    <row r="197" spans="5:6" x14ac:dyDescent="0.25">
      <c r="E197">
        <f>[3]flow_raw!I197</f>
        <v>811</v>
      </c>
      <c r="F197" s="41">
        <f>[3]flow_raw!L197</f>
        <v>119523.67334000001</v>
      </c>
    </row>
    <row r="198" spans="5:6" x14ac:dyDescent="0.25">
      <c r="E198">
        <f>[3]flow_raw!I198</f>
        <v>813</v>
      </c>
      <c r="F198" s="41">
        <f>[3]flow_raw!L198</f>
        <v>113904.539063</v>
      </c>
    </row>
    <row r="199" spans="5:6" x14ac:dyDescent="0.25">
      <c r="E199">
        <f>[3]flow_raw!I199</f>
        <v>815</v>
      </c>
      <c r="F199" s="41">
        <f>[3]flow_raw!L199</f>
        <v>119839.133789</v>
      </c>
    </row>
    <row r="200" spans="5:6" x14ac:dyDescent="0.25">
      <c r="E200">
        <f>[3]flow_raw!I200</f>
        <v>822</v>
      </c>
      <c r="F200" s="41">
        <f>[3]flow_raw!L200</f>
        <v>94245.072753999993</v>
      </c>
    </row>
    <row r="201" spans="5:6" x14ac:dyDescent="0.25">
      <c r="E201">
        <f>[3]flow_raw!I201</f>
        <v>823</v>
      </c>
      <c r="F201" s="41">
        <f>[3]flow_raw!L201</f>
        <v>85805.521485000005</v>
      </c>
    </row>
    <row r="202" spans="5:6" x14ac:dyDescent="0.25">
      <c r="E202">
        <f>[3]flow_raw!I202</f>
        <v>824</v>
      </c>
      <c r="F202" s="41">
        <f>[3]flow_raw!L202</f>
        <v>90166.799561000007</v>
      </c>
    </row>
    <row r="203" spans="5:6" x14ac:dyDescent="0.25">
      <c r="E203">
        <f>[3]flow_raw!I203</f>
        <v>833</v>
      </c>
      <c r="F203" s="41">
        <f>[3]flow_raw!L203</f>
        <v>30717.995606000004</v>
      </c>
    </row>
    <row r="204" spans="5:6" x14ac:dyDescent="0.25">
      <c r="E204">
        <f>[3]flow_raw!I204</f>
        <v>834</v>
      </c>
      <c r="F204" s="41">
        <f>[3]flow_raw!L204</f>
        <v>109408.791748</v>
      </c>
    </row>
    <row r="205" spans="5:6" x14ac:dyDescent="0.25">
      <c r="E205">
        <f>[3]flow_raw!I205</f>
        <v>835</v>
      </c>
      <c r="F205" s="41">
        <f>[3]flow_raw!L205</f>
        <v>127883.344727</v>
      </c>
    </row>
    <row r="206" spans="5:6" x14ac:dyDescent="0.25">
      <c r="E206">
        <f>[3]flow_raw!I206</f>
        <v>836</v>
      </c>
      <c r="F206" s="41">
        <f>[3]flow_raw!L206</f>
        <v>117957.67431599999</v>
      </c>
    </row>
    <row r="207" spans="5:6" x14ac:dyDescent="0.25">
      <c r="E207">
        <f>[3]flow_raw!I207</f>
        <v>837</v>
      </c>
      <c r="F207" s="41">
        <f>[3]flow_raw!L207</f>
        <v>127127.756348</v>
      </c>
    </row>
    <row r="208" spans="5:6" x14ac:dyDescent="0.25">
      <c r="E208">
        <f>[3]flow_raw!I208</f>
        <v>839</v>
      </c>
      <c r="F208" s="41">
        <f>[3]flow_raw!L208</f>
        <v>95676.079590000008</v>
      </c>
    </row>
    <row r="209" spans="5:6" x14ac:dyDescent="0.25">
      <c r="E209">
        <f>[3]flow_raw!I209</f>
        <v>841</v>
      </c>
      <c r="F209" s="41">
        <f>[3]flow_raw!L209</f>
        <v>103119.029786</v>
      </c>
    </row>
    <row r="210" spans="5:6" x14ac:dyDescent="0.25">
      <c r="E210">
        <f>[3]flow_raw!I210</f>
        <v>842</v>
      </c>
      <c r="F210" s="41">
        <f>[3]flow_raw!L210</f>
        <v>68941.083008000001</v>
      </c>
    </row>
    <row r="211" spans="5:6" x14ac:dyDescent="0.25">
      <c r="E211">
        <f>[3]flow_raw!I211</f>
        <v>843</v>
      </c>
      <c r="F211" s="41">
        <f>[3]flow_raw!L211</f>
        <v>76493.030272999997</v>
      </c>
    </row>
    <row r="212" spans="5:6" x14ac:dyDescent="0.25">
      <c r="E212">
        <f>[3]flow_raw!I212</f>
        <v>844</v>
      </c>
      <c r="F212" s="41">
        <f>[3]flow_raw!L212</f>
        <v>67255.425048000005</v>
      </c>
    </row>
    <row r="213" spans="5:6" x14ac:dyDescent="0.25">
      <c r="E213">
        <f>[3]flow_raw!I213</f>
        <v>845</v>
      </c>
      <c r="F213" s="41">
        <f>[3]flow_raw!L213</f>
        <v>86751.959717000005</v>
      </c>
    </row>
    <row r="214" spans="5:6" x14ac:dyDescent="0.25">
      <c r="E214">
        <f>[3]flow_raw!I214</f>
        <v>846</v>
      </c>
      <c r="F214" s="41">
        <f>[3]flow_raw!L214</f>
        <v>27.63898</v>
      </c>
    </row>
    <row r="215" spans="5:6" x14ac:dyDescent="0.25">
      <c r="E215">
        <f>[3]flow_raw!I215</f>
        <v>851</v>
      </c>
      <c r="F215" s="41">
        <f>[3]flow_raw!L215</f>
        <v>76713.596678000002</v>
      </c>
    </row>
    <row r="216" spans="5:6" x14ac:dyDescent="0.25">
      <c r="E216">
        <f>[3]flow_raw!I216</f>
        <v>852</v>
      </c>
      <c r="F216" s="41">
        <f>[3]flow_raw!L216</f>
        <v>89821.580566000004</v>
      </c>
    </row>
    <row r="217" spans="5:6" x14ac:dyDescent="0.25">
      <c r="E217">
        <f>[3]flow_raw!I217</f>
        <v>853</v>
      </c>
      <c r="F217" s="41">
        <f>[3]flow_raw!L217</f>
        <v>68732.042237000001</v>
      </c>
    </row>
    <row r="218" spans="5:6" x14ac:dyDescent="0.25">
      <c r="E218">
        <f>[3]flow_raw!I218</f>
        <v>854</v>
      </c>
      <c r="F218" s="41">
        <f>[3]flow_raw!L218</f>
        <v>76451.837159000002</v>
      </c>
    </row>
    <row r="219" spans="5:6" x14ac:dyDescent="0.25">
      <c r="E219">
        <f>[3]flow_raw!I219</f>
        <v>855</v>
      </c>
      <c r="F219" s="41">
        <f>[3]flow_raw!L219</f>
        <v>30902.489135</v>
      </c>
    </row>
    <row r="220" spans="5:6" x14ac:dyDescent="0.25">
      <c r="E220">
        <f>[3]flow_raw!I220</f>
        <v>856</v>
      </c>
      <c r="F220" s="41">
        <f>[3]flow_raw!L220</f>
        <v>34162.993407999995</v>
      </c>
    </row>
    <row r="221" spans="5:6" x14ac:dyDescent="0.25">
      <c r="E221">
        <f>[3]flow_raw!I221</f>
        <v>857</v>
      </c>
      <c r="F221" s="41">
        <f>[3]flow_raw!L221</f>
        <v>35198.173095999999</v>
      </c>
    </row>
    <row r="222" spans="5:6" x14ac:dyDescent="0.25">
      <c r="E222">
        <f>[3]flow_raw!I222</f>
        <v>858</v>
      </c>
      <c r="F222" s="41">
        <f>[3]flow_raw!L222</f>
        <v>27291.640380000001</v>
      </c>
    </row>
    <row r="223" spans="5:6" x14ac:dyDescent="0.25">
      <c r="E223">
        <f>[3]flow_raw!I223</f>
        <v>859</v>
      </c>
      <c r="F223" s="41">
        <f>[3]flow_raw!L223</f>
        <v>28468.246948</v>
      </c>
    </row>
    <row r="224" spans="5:6" x14ac:dyDescent="0.25">
      <c r="E224">
        <f>[3]flow_raw!I224</f>
        <v>860</v>
      </c>
      <c r="F224" s="41">
        <f>[3]flow_raw!L224</f>
        <v>19377.807496000001</v>
      </c>
    </row>
    <row r="225" spans="5:6" x14ac:dyDescent="0.25">
      <c r="E225">
        <f>[3]flow_raw!I225</f>
        <v>865</v>
      </c>
      <c r="F225" s="41">
        <f>[3]flow_raw!L225</f>
        <v>17942.627350000002</v>
      </c>
    </row>
    <row r="226" spans="5:6" x14ac:dyDescent="0.25">
      <c r="E226">
        <f>[3]flow_raw!I226</f>
        <v>871</v>
      </c>
      <c r="F226" s="41">
        <f>[3]flow_raw!L226</f>
        <v>10666.421195999999</v>
      </c>
    </row>
    <row r="227" spans="5:6" x14ac:dyDescent="0.25">
      <c r="E227">
        <f>[3]flow_raw!I227</f>
        <v>876</v>
      </c>
      <c r="F227" s="41">
        <f>[3]flow_raw!L227</f>
        <v>18033.608015999998</v>
      </c>
    </row>
    <row r="228" spans="5:6" x14ac:dyDescent="0.25">
      <c r="E228">
        <f>[3]flow_raw!I228</f>
        <v>880</v>
      </c>
      <c r="F228" s="41">
        <f>[3]flow_raw!L228</f>
        <v>1100.977306</v>
      </c>
    </row>
    <row r="229" spans="5:6" x14ac:dyDescent="0.25">
      <c r="E229">
        <f>[3]flow_raw!I229</f>
        <v>899</v>
      </c>
      <c r="F229" s="41">
        <f>[3]flow_raw!L229</f>
        <v>2487.919785</v>
      </c>
    </row>
    <row r="230" spans="5:6" x14ac:dyDescent="0.25">
      <c r="E230">
        <f>[3]flow_raw!I230</f>
        <v>947</v>
      </c>
      <c r="F230" s="41">
        <f>[3]flow_raw!L230</f>
        <v>9077.6710539999985</v>
      </c>
    </row>
    <row r="231" spans="5:6" x14ac:dyDescent="0.25">
      <c r="E231">
        <f>[3]flow_raw!I231</f>
        <v>973</v>
      </c>
      <c r="F231" s="41">
        <f>[3]flow_raw!L231</f>
        <v>6801.7577190000002</v>
      </c>
    </row>
    <row r="232" spans="5:6" x14ac:dyDescent="0.25">
      <c r="E232">
        <f>[3]flow_raw!I232</f>
        <v>1002</v>
      </c>
      <c r="F232" s="41">
        <f>[3]flow_raw!L232</f>
        <v>33056.783844999998</v>
      </c>
    </row>
    <row r="233" spans="5:6" x14ac:dyDescent="0.25">
      <c r="E233">
        <f>[3]flow_raw!I233</f>
        <v>1003</v>
      </c>
      <c r="F233" s="41">
        <f>[3]flow_raw!L233</f>
        <v>4432.5718349999997</v>
      </c>
    </row>
    <row r="234" spans="5:6" x14ac:dyDescent="0.25">
      <c r="E234">
        <f>[3]flow_raw!I234</f>
        <v>1009</v>
      </c>
      <c r="F234" s="41">
        <f>[3]flow_raw!L234</f>
        <v>9775.4962640000012</v>
      </c>
    </row>
    <row r="235" spans="5:6" x14ac:dyDescent="0.25">
      <c r="E235">
        <f>[3]flow_raw!I235</f>
        <v>1013</v>
      </c>
      <c r="F235" s="41">
        <f>[3]flow_raw!L235</f>
        <v>4293.2160949999998</v>
      </c>
    </row>
    <row r="236" spans="5:6" x14ac:dyDescent="0.25">
      <c r="E236">
        <f>[3]flow_raw!I236</f>
        <v>1027</v>
      </c>
      <c r="F236" s="41">
        <f>[3]flow_raw!L236</f>
        <v>18846.320984999998</v>
      </c>
    </row>
    <row r="237" spans="5:6" x14ac:dyDescent="0.25">
      <c r="E237">
        <f>[3]flow_raw!I237</f>
        <v>1042</v>
      </c>
      <c r="F237" s="41">
        <f>[3]flow_raw!L237</f>
        <v>24323.662841999998</v>
      </c>
    </row>
    <row r="238" spans="5:6" x14ac:dyDescent="0.25">
      <c r="E238">
        <f>[3]flow_raw!I238</f>
        <v>1061</v>
      </c>
      <c r="F238" s="41">
        <f>[3]flow_raw!L238</f>
        <v>6170.4823980000001</v>
      </c>
    </row>
    <row r="239" spans="5:6" x14ac:dyDescent="0.25">
      <c r="E239">
        <f>[3]flow_raw!I239</f>
        <v>1069</v>
      </c>
      <c r="F239" s="41">
        <f>[3]flow_raw!L239</f>
        <v>6252.3034010000001</v>
      </c>
    </row>
    <row r="240" spans="5:6" x14ac:dyDescent="0.25">
      <c r="E240">
        <f>[3]flow_raw!I240</f>
        <v>1085</v>
      </c>
      <c r="F240" s="41">
        <f>[3]flow_raw!L240</f>
        <v>10206.840789999998</v>
      </c>
    </row>
    <row r="241" spans="5:6" x14ac:dyDescent="0.25">
      <c r="E241">
        <f>[3]flow_raw!I241</f>
        <v>1088</v>
      </c>
      <c r="F241" s="41">
        <f>[3]flow_raw!L241</f>
        <v>1908.0137849999999</v>
      </c>
    </row>
    <row r="242" spans="5:6" x14ac:dyDescent="0.25">
      <c r="E242">
        <f>[3]flow_raw!I242</f>
        <v>1098</v>
      </c>
      <c r="F242" s="41">
        <f>[3]flow_raw!L242</f>
        <v>22508.628373</v>
      </c>
    </row>
    <row r="243" spans="5:6" x14ac:dyDescent="0.25">
      <c r="E243">
        <f>[3]flow_raw!I243</f>
        <v>1107</v>
      </c>
      <c r="F243" s="41">
        <f>[3]flow_raw!L243</f>
        <v>7235.1857729999992</v>
      </c>
    </row>
    <row r="244" spans="5:6" x14ac:dyDescent="0.25">
      <c r="E244">
        <f>[3]flow_raw!I244</f>
        <v>1110</v>
      </c>
      <c r="F244" s="41">
        <f>[3]flow_raw!L244</f>
        <v>7161.7575919999999</v>
      </c>
    </row>
    <row r="245" spans="5:6" x14ac:dyDescent="0.25">
      <c r="E245">
        <f>[3]flow_raw!I245</f>
        <v>1114</v>
      </c>
      <c r="F245" s="41">
        <f>[3]flow_raw!L245</f>
        <v>3461.7850760000001</v>
      </c>
    </row>
    <row r="246" spans="5:6" x14ac:dyDescent="0.25">
      <c r="E246">
        <f>[3]flow_raw!I246</f>
        <v>1116</v>
      </c>
      <c r="F246" s="41">
        <f>[3]flow_raw!L246</f>
        <v>9314.2973060000004</v>
      </c>
    </row>
    <row r="247" spans="5:6" x14ac:dyDescent="0.25">
      <c r="E247">
        <f>[3]flow_raw!I247</f>
        <v>1126</v>
      </c>
      <c r="F247" s="41">
        <f>[3]flow_raw!L247</f>
        <v>17974.142153000001</v>
      </c>
    </row>
    <row r="248" spans="5:6" x14ac:dyDescent="0.25">
      <c r="E248">
        <f>[3]flow_raw!I248</f>
        <v>1147</v>
      </c>
      <c r="F248" s="41">
        <f>[3]flow_raw!L248</f>
        <v>19791.424180000002</v>
      </c>
    </row>
    <row r="249" spans="5:6" x14ac:dyDescent="0.25">
      <c r="E249">
        <f>[3]flow_raw!I249</f>
        <v>1153</v>
      </c>
      <c r="F249" s="41">
        <f>[3]flow_raw!L249</f>
        <v>7586.5391460000001</v>
      </c>
    </row>
    <row r="250" spans="5:6" x14ac:dyDescent="0.25">
      <c r="E250">
        <f>[3]flow_raw!I250</f>
        <v>1173</v>
      </c>
      <c r="F250" s="41">
        <f>[3]flow_raw!L250</f>
        <v>72059.512207000007</v>
      </c>
    </row>
    <row r="251" spans="5:6" x14ac:dyDescent="0.25">
      <c r="E251">
        <f>[3]flow_raw!I251</f>
        <v>1181</v>
      </c>
      <c r="F251" s="41">
        <f>[3]flow_raw!L251</f>
        <v>24040.810959000002</v>
      </c>
    </row>
    <row r="252" spans="5:6" x14ac:dyDescent="0.25">
      <c r="E252">
        <f>[3]flow_raw!I252</f>
        <v>1216</v>
      </c>
      <c r="F252" s="41">
        <f>[3]flow_raw!L252</f>
        <v>2684.8594200000002</v>
      </c>
    </row>
    <row r="253" spans="5:6" x14ac:dyDescent="0.25">
      <c r="E253">
        <f>[3]flow_raw!I253</f>
        <v>1239</v>
      </c>
      <c r="F253" s="41">
        <f>[3]flow_raw!L253</f>
        <v>6126.360944</v>
      </c>
    </row>
    <row r="254" spans="5:6" x14ac:dyDescent="0.25">
      <c r="E254">
        <f>[3]flow_raw!I254</f>
        <v>1243</v>
      </c>
      <c r="F254" s="41">
        <f>[3]flow_raw!L254</f>
        <v>16608.999069999998</v>
      </c>
    </row>
    <row r="255" spans="5:6" x14ac:dyDescent="0.25">
      <c r="E255">
        <f>[3]flow_raw!I255</f>
        <v>1246</v>
      </c>
      <c r="F255" s="41">
        <f>[3]flow_raw!L255</f>
        <v>24897.317779999998</v>
      </c>
    </row>
    <row r="256" spans="5:6" x14ac:dyDescent="0.25">
      <c r="E256">
        <f>[3]flow_raw!I256</f>
        <v>1250</v>
      </c>
      <c r="F256" s="41">
        <f>[3]flow_raw!L256</f>
        <v>102188.646484</v>
      </c>
    </row>
    <row r="257" spans="5:6" x14ac:dyDescent="0.25">
      <c r="E257">
        <f>[3]flow_raw!I257</f>
        <v>1272</v>
      </c>
      <c r="F257" s="41">
        <f>[3]flow_raw!L257</f>
        <v>6755.0419460000012</v>
      </c>
    </row>
    <row r="258" spans="5:6" x14ac:dyDescent="0.25">
      <c r="E258">
        <f>[3]flow_raw!I258</f>
        <v>1283</v>
      </c>
      <c r="F258" s="41">
        <f>[3]flow_raw!L258</f>
        <v>54463.752288000003</v>
      </c>
    </row>
    <row r="259" spans="5:6" x14ac:dyDescent="0.25">
      <c r="E259">
        <f>[3]flow_raw!I259</f>
        <v>1313</v>
      </c>
      <c r="F259" s="41">
        <f>[3]flow_raw!L259</f>
        <v>12307.956291</v>
      </c>
    </row>
    <row r="260" spans="5:6" x14ac:dyDescent="0.25">
      <c r="E260">
        <f>[3]flow_raw!I260</f>
        <v>1315</v>
      </c>
      <c r="F260" s="41">
        <f>[3]flow_raw!L260</f>
        <v>19064.645356000001</v>
      </c>
    </row>
    <row r="261" spans="5:6" x14ac:dyDescent="0.25">
      <c r="E261">
        <f>[3]flow_raw!I261</f>
        <v>1319</v>
      </c>
      <c r="F261" s="41">
        <f>[3]flow_raw!L261</f>
        <v>14307.071532999998</v>
      </c>
    </row>
    <row r="262" spans="5:6" x14ac:dyDescent="0.25">
      <c r="E262">
        <f>[3]flow_raw!I262</f>
        <v>1322</v>
      </c>
      <c r="F262" s="41">
        <f>[3]flow_raw!L262</f>
        <v>2596.3828490000001</v>
      </c>
    </row>
    <row r="263" spans="5:6" x14ac:dyDescent="0.25">
      <c r="E263">
        <f>[3]flow_raw!I263</f>
        <v>1347</v>
      </c>
      <c r="F263" s="41">
        <f>[3]flow_raw!L263</f>
        <v>12324.819818</v>
      </c>
    </row>
    <row r="264" spans="5:6" x14ac:dyDescent="0.25">
      <c r="E264">
        <f>[3]flow_raw!I264</f>
        <v>1422</v>
      </c>
      <c r="F264" s="41">
        <f>[3]flow_raw!L264</f>
        <v>10101.388137</v>
      </c>
    </row>
    <row r="265" spans="5:6" x14ac:dyDescent="0.25">
      <c r="E265">
        <f>[3]flow_raw!I265</f>
        <v>1433</v>
      </c>
      <c r="F265" s="41">
        <f>[3]flow_raw!L265</f>
        <v>10080.478660000001</v>
      </c>
    </row>
    <row r="266" spans="5:6" x14ac:dyDescent="0.25">
      <c r="E266">
        <f>[3]flow_raw!I266</f>
        <v>1451</v>
      </c>
      <c r="F266" s="41">
        <f>[3]flow_raw!L266</f>
        <v>13568.499540999999</v>
      </c>
    </row>
    <row r="267" spans="5:6" x14ac:dyDescent="0.25">
      <c r="E267">
        <f>[3]flow_raw!I267</f>
        <v>1460</v>
      </c>
      <c r="F267" s="41">
        <f>[3]flow_raw!L267</f>
        <v>4806.8003840000001</v>
      </c>
    </row>
    <row r="268" spans="5:6" x14ac:dyDescent="0.25">
      <c r="E268">
        <f>[3]flow_raw!I268</f>
        <v>1476</v>
      </c>
      <c r="F268" s="41">
        <f>[3]flow_raw!L268</f>
        <v>5723.3593550000005</v>
      </c>
    </row>
    <row r="269" spans="5:6" x14ac:dyDescent="0.25">
      <c r="E269">
        <f>[3]flow_raw!I269</f>
        <v>1477</v>
      </c>
      <c r="F269" s="41">
        <f>[3]flow_raw!L269</f>
        <v>4792.828399</v>
      </c>
    </row>
    <row r="270" spans="5:6" x14ac:dyDescent="0.25">
      <c r="E270">
        <f>[3]flow_raw!I270</f>
        <v>1481</v>
      </c>
      <c r="F270" s="41">
        <f>[3]flow_raw!L270</f>
        <v>33536.099365000002</v>
      </c>
    </row>
    <row r="271" spans="5:6" x14ac:dyDescent="0.25">
      <c r="E271">
        <f>[3]flow_raw!I271</f>
        <v>1482</v>
      </c>
      <c r="F271" s="41">
        <f>[3]flow_raw!L271</f>
        <v>12337.758911000001</v>
      </c>
    </row>
    <row r="272" spans="5:6" x14ac:dyDescent="0.25">
      <c r="E272">
        <f>[3]flow_raw!I272</f>
        <v>1485</v>
      </c>
      <c r="F272" s="41">
        <f>[3]flow_raw!L272</f>
        <v>26299.319549000003</v>
      </c>
    </row>
    <row r="273" spans="5:6" x14ac:dyDescent="0.25">
      <c r="E273">
        <f>[3]flow_raw!I273</f>
        <v>1488</v>
      </c>
      <c r="F273" s="41">
        <f>[3]flow_raw!L273</f>
        <v>8879.1061769999997</v>
      </c>
    </row>
    <row r="274" spans="5:6" x14ac:dyDescent="0.25">
      <c r="E274">
        <f>[3]flow_raw!I274</f>
        <v>1489</v>
      </c>
      <c r="F274" s="41">
        <f>[3]flow_raw!L274</f>
        <v>6587.1419880000003</v>
      </c>
    </row>
    <row r="275" spans="5:6" x14ac:dyDescent="0.25">
      <c r="E275">
        <f>[3]flow_raw!I275</f>
        <v>1491</v>
      </c>
      <c r="F275" s="41">
        <f>[3]flow_raw!L275</f>
        <v>24051.567460000002</v>
      </c>
    </row>
    <row r="276" spans="5:6" x14ac:dyDescent="0.25">
      <c r="E276">
        <f>[3]flow_raw!I276</f>
        <v>1502</v>
      </c>
      <c r="F276" s="41">
        <f>[3]flow_raw!L276</f>
        <v>10228.525358999999</v>
      </c>
    </row>
    <row r="277" spans="5:6" x14ac:dyDescent="0.25">
      <c r="E277">
        <f>[3]flow_raw!I277</f>
        <v>1544</v>
      </c>
      <c r="F277" s="41">
        <f>[3]flow_raw!L277</f>
        <v>18403.477965999999</v>
      </c>
    </row>
    <row r="278" spans="5:6" x14ac:dyDescent="0.25">
      <c r="E278">
        <f>[3]flow_raw!I278</f>
        <v>1549</v>
      </c>
      <c r="F278" s="41">
        <f>[3]flow_raw!L278</f>
        <v>11064.571824000001</v>
      </c>
    </row>
    <row r="279" spans="5:6" x14ac:dyDescent="0.25">
      <c r="E279">
        <f>[3]flow_raw!I279</f>
        <v>1571</v>
      </c>
      <c r="F279" s="41">
        <f>[3]flow_raw!L279</f>
        <v>8214.9108440000018</v>
      </c>
    </row>
    <row r="280" spans="5:6" x14ac:dyDescent="0.25">
      <c r="E280">
        <f>[3]flow_raw!I280</f>
        <v>1580</v>
      </c>
      <c r="F280" s="41">
        <f>[3]flow_raw!L280</f>
        <v>13970.035644999998</v>
      </c>
    </row>
    <row r="281" spans="5:6" x14ac:dyDescent="0.25">
      <c r="E281">
        <f>[3]flow_raw!I281</f>
        <v>1611</v>
      </c>
      <c r="F281" s="41">
        <f>[3]flow_raw!L281</f>
        <v>11143.147706</v>
      </c>
    </row>
    <row r="282" spans="5:6" x14ac:dyDescent="0.25">
      <c r="E282">
        <f>[3]flow_raw!I282</f>
        <v>1626</v>
      </c>
      <c r="F282" s="41">
        <f>[3]flow_raw!L282</f>
        <v>13351.651878000001</v>
      </c>
    </row>
    <row r="283" spans="5:6" x14ac:dyDescent="0.25">
      <c r="E283">
        <f>[3]flow_raw!I283</f>
        <v>1627</v>
      </c>
      <c r="F283" s="41">
        <f>[3]flow_raw!L283</f>
        <v>51049.188903999995</v>
      </c>
    </row>
    <row r="284" spans="5:6" x14ac:dyDescent="0.25">
      <c r="E284">
        <f>[3]flow_raw!I284</f>
        <v>1629</v>
      </c>
      <c r="F284" s="41">
        <f>[3]flow_raw!L284</f>
        <v>74452.690551000007</v>
      </c>
    </row>
    <row r="285" spans="5:6" x14ac:dyDescent="0.25">
      <c r="E285">
        <f>[3]flow_raw!I285</f>
        <v>1658</v>
      </c>
      <c r="F285" s="41">
        <f>[3]flow_raw!L285</f>
        <v>19152.547181000002</v>
      </c>
    </row>
    <row r="286" spans="5:6" x14ac:dyDescent="0.25">
      <c r="E286">
        <f>[3]flow_raw!I286</f>
        <v>1672</v>
      </c>
      <c r="F286" s="41">
        <f>[3]flow_raw!L286</f>
        <v>1272.8897280000001</v>
      </c>
    </row>
    <row r="287" spans="5:6" x14ac:dyDescent="0.25">
      <c r="E287">
        <f>[3]flow_raw!I287</f>
        <v>1710</v>
      </c>
      <c r="F287" s="41">
        <f>[3]flow_raw!L287</f>
        <v>33730.010985999994</v>
      </c>
    </row>
    <row r="288" spans="5:6" x14ac:dyDescent="0.25">
      <c r="E288">
        <f>[3]flow_raw!I288</f>
        <v>1714</v>
      </c>
      <c r="F288" s="41">
        <f>[3]flow_raw!L288</f>
        <v>31916.265928999997</v>
      </c>
    </row>
    <row r="289" spans="5:6" x14ac:dyDescent="0.25">
      <c r="E289">
        <f>[3]flow_raw!I289</f>
        <v>1716</v>
      </c>
      <c r="F289" s="41">
        <f>[3]flow_raw!L289</f>
        <v>6683.9815679999992</v>
      </c>
    </row>
    <row r="290" spans="5:6" x14ac:dyDescent="0.25">
      <c r="E290">
        <f>[3]flow_raw!I290</f>
        <v>1729</v>
      </c>
      <c r="F290" s="41">
        <f>[3]flow_raw!L290</f>
        <v>9107.0516549999993</v>
      </c>
    </row>
    <row r="291" spans="5:6" x14ac:dyDescent="0.25">
      <c r="E291">
        <f>[3]flow_raw!I291</f>
        <v>1739</v>
      </c>
      <c r="F291" s="41">
        <f>[3]flow_raw!L291</f>
        <v>62943.628479999999</v>
      </c>
    </row>
    <row r="292" spans="5:6" x14ac:dyDescent="0.25">
      <c r="E292">
        <f>[3]flow_raw!I292</f>
        <v>1760</v>
      </c>
      <c r="F292" s="41">
        <f>[3]flow_raw!L292</f>
        <v>20333.543701000002</v>
      </c>
    </row>
    <row r="293" spans="5:6" x14ac:dyDescent="0.25">
      <c r="E293">
        <f>[3]flow_raw!I293</f>
        <v>1764</v>
      </c>
      <c r="F293" s="41">
        <f>[3]flow_raw!L293</f>
        <v>19352.860291999998</v>
      </c>
    </row>
    <row r="294" spans="5:6" x14ac:dyDescent="0.25">
      <c r="E294">
        <f>[3]flow_raw!I294</f>
        <v>1766</v>
      </c>
      <c r="F294" s="41">
        <f>[3]flow_raw!L294</f>
        <v>25042.604905</v>
      </c>
    </row>
    <row r="295" spans="5:6" x14ac:dyDescent="0.25">
      <c r="E295">
        <f>[3]flow_raw!I295</f>
        <v>1767</v>
      </c>
      <c r="F295" s="41">
        <f>[3]flow_raw!L295</f>
        <v>19973.432266</v>
      </c>
    </row>
    <row r="296" spans="5:6" x14ac:dyDescent="0.25">
      <c r="E296">
        <f>[3]flow_raw!I296</f>
        <v>1768</v>
      </c>
      <c r="F296" s="41">
        <f>[3]flow_raw!L296</f>
        <v>8215.4687200000008</v>
      </c>
    </row>
    <row r="297" spans="5:6" x14ac:dyDescent="0.25">
      <c r="E297">
        <f>[3]flow_raw!I297</f>
        <v>1780</v>
      </c>
      <c r="F297" s="41">
        <f>[3]flow_raw!L297</f>
        <v>5838.8464239999994</v>
      </c>
    </row>
    <row r="298" spans="5:6" x14ac:dyDescent="0.25">
      <c r="E298">
        <f>[3]flow_raw!I298</f>
        <v>1783</v>
      </c>
      <c r="F298" s="41">
        <f>[3]flow_raw!L298</f>
        <v>6335.8224979999995</v>
      </c>
    </row>
    <row r="299" spans="5:6" x14ac:dyDescent="0.25">
      <c r="E299">
        <f>[3]flow_raw!I299</f>
        <v>1787</v>
      </c>
      <c r="F299" s="41">
        <f>[3]flow_raw!L299</f>
        <v>6583.019558</v>
      </c>
    </row>
    <row r="300" spans="5:6" x14ac:dyDescent="0.25">
      <c r="E300">
        <f>[3]flow_raw!I300</f>
        <v>1793</v>
      </c>
      <c r="F300" s="41">
        <f>[3]flow_raw!L300</f>
        <v>6229.512694</v>
      </c>
    </row>
    <row r="301" spans="5:6" x14ac:dyDescent="0.25">
      <c r="E301">
        <f>[3]flow_raw!I301</f>
        <v>1813</v>
      </c>
      <c r="F301" s="41">
        <f>[3]flow_raw!L301</f>
        <v>16251.613846</v>
      </c>
    </row>
    <row r="302" spans="5:6" x14ac:dyDescent="0.25">
      <c r="E302">
        <f>[3]flow_raw!I302</f>
        <v>1825</v>
      </c>
      <c r="F302" s="41">
        <f>[3]flow_raw!L302</f>
        <v>10178.623443</v>
      </c>
    </row>
    <row r="303" spans="5:6" x14ac:dyDescent="0.25">
      <c r="E303">
        <f>[3]flow_raw!I303</f>
        <v>1838</v>
      </c>
      <c r="F303" s="41">
        <f>[3]flow_raw!L303</f>
        <v>7123.7051000000001</v>
      </c>
    </row>
    <row r="304" spans="5:6" x14ac:dyDescent="0.25">
      <c r="E304">
        <f>[3]flow_raw!I304</f>
        <v>1855</v>
      </c>
      <c r="F304" s="41">
        <f>[3]flow_raw!L304</f>
        <v>5207.7160189999995</v>
      </c>
    </row>
    <row r="305" spans="5:6" x14ac:dyDescent="0.25">
      <c r="E305">
        <f>[3]flow_raw!I305</f>
        <v>1858</v>
      </c>
      <c r="F305" s="41">
        <f>[3]flow_raw!L305</f>
        <v>7995.035683000001</v>
      </c>
    </row>
    <row r="306" spans="5:6" x14ac:dyDescent="0.25">
      <c r="E306">
        <f>[3]flow_raw!I306</f>
        <v>1873</v>
      </c>
      <c r="F306" s="41">
        <f>[3]flow_raw!L306</f>
        <v>11895.403373000001</v>
      </c>
    </row>
    <row r="307" spans="5:6" x14ac:dyDescent="0.25">
      <c r="E307">
        <f>[3]flow_raw!I307</f>
        <v>1891</v>
      </c>
      <c r="F307" s="41">
        <f>[3]flow_raw!L307</f>
        <v>9759.7534930000002</v>
      </c>
    </row>
    <row r="308" spans="5:6" x14ac:dyDescent="0.25">
      <c r="E308">
        <f>[3]flow_raw!I308</f>
        <v>1905</v>
      </c>
      <c r="F308" s="41">
        <f>[3]flow_raw!L308</f>
        <v>16008.035705</v>
      </c>
    </row>
    <row r="309" spans="5:6" x14ac:dyDescent="0.25">
      <c r="E309">
        <f>[3]flow_raw!I309</f>
        <v>1929</v>
      </c>
      <c r="F309" s="41">
        <f>[3]flow_raw!L309</f>
        <v>8915.251701000001</v>
      </c>
    </row>
    <row r="310" spans="5:6" x14ac:dyDescent="0.25">
      <c r="E310">
        <f>[3]flow_raw!I310</f>
        <v>1944</v>
      </c>
      <c r="F310" s="41">
        <f>[3]flow_raw!L310</f>
        <v>3854.5566390000004</v>
      </c>
    </row>
    <row r="311" spans="5:6" x14ac:dyDescent="0.25">
      <c r="E311">
        <f>[3]flow_raw!I311</f>
        <v>1952</v>
      </c>
      <c r="F311" s="41">
        <f>[3]flow_raw!L311</f>
        <v>752.346</v>
      </c>
    </row>
    <row r="312" spans="5:6" x14ac:dyDescent="0.25">
      <c r="E312">
        <f>[3]flow_raw!I312</f>
        <v>1955</v>
      </c>
      <c r="F312" s="41">
        <f>[3]flow_raw!L312</f>
        <v>26071.565187</v>
      </c>
    </row>
    <row r="313" spans="5:6" x14ac:dyDescent="0.25">
      <c r="E313">
        <f>[3]flow_raw!I313</f>
        <v>1962</v>
      </c>
      <c r="F313" s="41">
        <f>[3]flow_raw!L313</f>
        <v>3251.2200910000001</v>
      </c>
    </row>
    <row r="314" spans="5:6" x14ac:dyDescent="0.25">
      <c r="E314">
        <f>[3]flow_raw!I314</f>
        <v>1967</v>
      </c>
      <c r="F314" s="41">
        <f>[3]flow_raw!L314</f>
        <v>1079.2138830000001</v>
      </c>
    </row>
    <row r="315" spans="5:6" x14ac:dyDescent="0.25">
      <c r="E315">
        <f>[3]flow_raw!I315</f>
        <v>2086</v>
      </c>
      <c r="F315" s="41">
        <f>[3]flow_raw!L315</f>
        <v>8374.8576890000004</v>
      </c>
    </row>
    <row r="316" spans="5:6" x14ac:dyDescent="0.25">
      <c r="E316">
        <f>[3]flow_raw!I316</f>
        <v>2114</v>
      </c>
      <c r="F316" s="41">
        <f>[3]flow_raw!L316</f>
        <v>18010.702315999999</v>
      </c>
    </row>
    <row r="317" spans="5:6" x14ac:dyDescent="0.25">
      <c r="E317">
        <f>[3]flow_raw!I317</f>
        <v>2122</v>
      </c>
      <c r="F317" s="41">
        <f>[3]flow_raw!L317</f>
        <v>3379.554611</v>
      </c>
    </row>
    <row r="318" spans="5:6" x14ac:dyDescent="0.25">
      <c r="E318">
        <f>[3]flow_raw!I318</f>
        <v>2127</v>
      </c>
      <c r="F318" s="41">
        <f>[3]flow_raw!L318</f>
        <v>2447.7771439999997</v>
      </c>
    </row>
    <row r="319" spans="5:6" x14ac:dyDescent="0.25">
      <c r="E319">
        <f>[3]flow_raw!I319</f>
        <v>2148</v>
      </c>
      <c r="F319" s="41">
        <f>[3]flow_raw!L319</f>
        <v>11810.047875</v>
      </c>
    </row>
    <row r="320" spans="5:6" x14ac:dyDescent="0.25">
      <c r="E320">
        <f>[3]flow_raw!I320</f>
        <v>2157</v>
      </c>
      <c r="F320" s="41">
        <f>[3]flow_raw!L320</f>
        <v>9185.0781439999992</v>
      </c>
    </row>
    <row r="321" spans="5:6" x14ac:dyDescent="0.25">
      <c r="E321">
        <f>[3]flow_raw!I321</f>
        <v>2184</v>
      </c>
      <c r="F321" s="41">
        <f>[3]flow_raw!L321</f>
        <v>5148.8395689999998</v>
      </c>
    </row>
    <row r="322" spans="5:6" x14ac:dyDescent="0.25">
      <c r="E322">
        <f>[3]flow_raw!I322</f>
        <v>2190</v>
      </c>
      <c r="F322" s="41">
        <f>[3]flow_raw!L322</f>
        <v>12898.626252999999</v>
      </c>
    </row>
    <row r="323" spans="5:6" x14ac:dyDescent="0.25">
      <c r="E323">
        <f>[3]flow_raw!I323</f>
        <v>2192</v>
      </c>
      <c r="F323" s="41">
        <f>[3]flow_raw!L323</f>
        <v>4038.742303</v>
      </c>
    </row>
    <row r="324" spans="5:6" x14ac:dyDescent="0.25">
      <c r="E324">
        <f>[3]flow_raw!I324</f>
        <v>2195</v>
      </c>
      <c r="F324" s="41">
        <f>[3]flow_raw!L324</f>
        <v>4162.8627299999998</v>
      </c>
    </row>
    <row r="325" spans="5:6" x14ac:dyDescent="0.25">
      <c r="E325">
        <f>[3]flow_raw!I325</f>
        <v>2206</v>
      </c>
      <c r="F325" s="41">
        <f>[3]flow_raw!L325</f>
        <v>18186.606140999997</v>
      </c>
    </row>
    <row r="326" spans="5:6" x14ac:dyDescent="0.25">
      <c r="E326">
        <f>[3]flow_raw!I326</f>
        <v>2211</v>
      </c>
      <c r="F326" s="41">
        <f>[3]flow_raw!L326</f>
        <v>4929.5774359999996</v>
      </c>
    </row>
    <row r="327" spans="5:6" x14ac:dyDescent="0.25">
      <c r="E327">
        <f>[3]flow_raw!I327</f>
        <v>2218</v>
      </c>
      <c r="F327" s="41">
        <f>[3]flow_raw!L327</f>
        <v>6250.1050340000002</v>
      </c>
    </row>
    <row r="328" spans="5:6" x14ac:dyDescent="0.25">
      <c r="E328">
        <f>[3]flow_raw!I328</f>
        <v>2290</v>
      </c>
      <c r="F328" s="41">
        <f>[3]flow_raw!L328</f>
        <v>5444.8613740000001</v>
      </c>
    </row>
    <row r="329" spans="5:6" x14ac:dyDescent="0.25">
      <c r="E329">
        <f>[3]flow_raw!I329</f>
        <v>2304</v>
      </c>
      <c r="F329" s="41">
        <f>[3]flow_raw!L329</f>
        <v>5638.5874059999996</v>
      </c>
    </row>
    <row r="330" spans="5:6" x14ac:dyDescent="0.25">
      <c r="E330">
        <f>[3]flow_raw!I330</f>
        <v>2342</v>
      </c>
      <c r="F330" s="41">
        <f>[3]flow_raw!L330</f>
        <v>16090.156875999999</v>
      </c>
    </row>
    <row r="331" spans="5:6" x14ac:dyDescent="0.25">
      <c r="E331">
        <f>[3]flow_raw!I331</f>
        <v>2350</v>
      </c>
      <c r="F331" s="41">
        <f>[3]flow_raw!L331</f>
        <v>7226.5637220000008</v>
      </c>
    </row>
    <row r="332" spans="5:6" x14ac:dyDescent="0.25">
      <c r="E332">
        <f>[3]flow_raw!I332</f>
        <v>2364</v>
      </c>
      <c r="F332" s="41">
        <f>[3]flow_raw!L332</f>
        <v>10928.767078000001</v>
      </c>
    </row>
    <row r="333" spans="5:6" x14ac:dyDescent="0.25">
      <c r="E333">
        <f>[3]flow_raw!I333</f>
        <v>2395</v>
      </c>
      <c r="F333" s="41">
        <f>[3]flow_raw!L333</f>
        <v>2218.5713599999999</v>
      </c>
    </row>
    <row r="334" spans="5:6" x14ac:dyDescent="0.25">
      <c r="E334">
        <f>[3]flow_raw!I334</f>
        <v>2415</v>
      </c>
      <c r="F334" s="41">
        <f>[3]flow_raw!L334</f>
        <v>12747.586051</v>
      </c>
    </row>
    <row r="335" spans="5:6" x14ac:dyDescent="0.25">
      <c r="E335">
        <f>[3]flow_raw!I335</f>
        <v>2426</v>
      </c>
      <c r="F335" s="41">
        <f>[3]flow_raw!L335</f>
        <v>21047.135710999999</v>
      </c>
    </row>
    <row r="336" spans="5:6" x14ac:dyDescent="0.25">
      <c r="E336">
        <f>[3]flow_raw!I336</f>
        <v>2427</v>
      </c>
      <c r="F336" s="41">
        <f>[3]flow_raw!L336</f>
        <v>17477.893631999999</v>
      </c>
    </row>
    <row r="337" spans="5:6" x14ac:dyDescent="0.25">
      <c r="E337">
        <f>[3]flow_raw!I337</f>
        <v>2454</v>
      </c>
      <c r="F337" s="41">
        <f>[3]flow_raw!L337</f>
        <v>6451.9628009999997</v>
      </c>
    </row>
    <row r="338" spans="5:6" x14ac:dyDescent="0.25">
      <c r="E338">
        <f>[3]flow_raw!I338</f>
        <v>2460</v>
      </c>
      <c r="F338" s="41">
        <f>[3]flow_raw!L338</f>
        <v>10139.728697999999</v>
      </c>
    </row>
    <row r="339" spans="5:6" x14ac:dyDescent="0.25">
      <c r="E339">
        <f>[3]flow_raw!I339</f>
        <v>2464</v>
      </c>
      <c r="F339" s="41">
        <f>[3]flow_raw!L339</f>
        <v>15501.567490000001</v>
      </c>
    </row>
    <row r="340" spans="5:6" x14ac:dyDescent="0.25">
      <c r="E340">
        <f>[3]flow_raw!I340</f>
        <v>2471</v>
      </c>
      <c r="F340" s="41">
        <f>[3]flow_raw!L340</f>
        <v>12254.071594999999</v>
      </c>
    </row>
    <row r="341" spans="5:6" x14ac:dyDescent="0.25">
      <c r="E341">
        <f>[3]flow_raw!I341</f>
        <v>2476</v>
      </c>
      <c r="F341" s="41">
        <f>[3]flow_raw!L341</f>
        <v>3178.735565</v>
      </c>
    </row>
    <row r="342" spans="5:6" x14ac:dyDescent="0.25">
      <c r="E342">
        <f>[3]flow_raw!I342</f>
        <v>2482</v>
      </c>
      <c r="F342" s="41">
        <f>[3]flow_raw!L342</f>
        <v>14609.464113</v>
      </c>
    </row>
    <row r="343" spans="5:6" x14ac:dyDescent="0.25">
      <c r="E343">
        <f>[3]flow_raw!I343</f>
        <v>2487</v>
      </c>
      <c r="F343" s="41">
        <f>[3]flow_raw!L343</f>
        <v>8090.6528630000003</v>
      </c>
    </row>
    <row r="344" spans="5:6" x14ac:dyDescent="0.25">
      <c r="E344">
        <f>[3]flow_raw!I344</f>
        <v>2496</v>
      </c>
      <c r="F344" s="41">
        <f>[3]flow_raw!L344</f>
        <v>21113.910508000001</v>
      </c>
    </row>
    <row r="345" spans="5:6" x14ac:dyDescent="0.25">
      <c r="E345">
        <f>[3]flow_raw!I345</f>
        <v>2497</v>
      </c>
      <c r="F345" s="41">
        <f>[3]flow_raw!L345</f>
        <v>14516.066161000001</v>
      </c>
    </row>
    <row r="346" spans="5:6" x14ac:dyDescent="0.25">
      <c r="E346">
        <f>[3]flow_raw!I346</f>
        <v>2500</v>
      </c>
      <c r="F346" s="41">
        <f>[3]flow_raw!L346</f>
        <v>8952.6835339999998</v>
      </c>
    </row>
    <row r="347" spans="5:6" x14ac:dyDescent="0.25">
      <c r="E347">
        <f>[3]flow_raw!I347</f>
        <v>2538</v>
      </c>
      <c r="F347" s="41">
        <f>[3]flow_raw!L347</f>
        <v>4965.8895949999996</v>
      </c>
    </row>
    <row r="348" spans="5:6" x14ac:dyDescent="0.25">
      <c r="E348">
        <f>[3]flow_raw!I348</f>
        <v>2546</v>
      </c>
      <c r="F348" s="41">
        <f>[3]flow_raw!L348</f>
        <v>18111.793609</v>
      </c>
    </row>
    <row r="349" spans="5:6" x14ac:dyDescent="0.25">
      <c r="E349">
        <f>[3]flow_raw!I349</f>
        <v>2577</v>
      </c>
      <c r="F349" s="41">
        <f>[3]flow_raw!L349</f>
        <v>9453.0946960000001</v>
      </c>
    </row>
    <row r="350" spans="5:6" x14ac:dyDescent="0.25">
      <c r="E350">
        <f>[3]flow_raw!I350</f>
        <v>2578</v>
      </c>
      <c r="F350" s="41">
        <f>[3]flow_raw!L350</f>
        <v>8360.7384039999997</v>
      </c>
    </row>
    <row r="351" spans="5:6" x14ac:dyDescent="0.25">
      <c r="E351">
        <f>[3]flow_raw!I351</f>
        <v>2580</v>
      </c>
      <c r="F351" s="41">
        <f>[3]flow_raw!L351</f>
        <v>19374.951475999998</v>
      </c>
    </row>
    <row r="352" spans="5:6" x14ac:dyDescent="0.25">
      <c r="E352">
        <f>[3]flow_raw!I352</f>
        <v>2600</v>
      </c>
      <c r="F352" s="41">
        <f>[3]flow_raw!L352</f>
        <v>10974.60852</v>
      </c>
    </row>
    <row r="353" spans="5:6" x14ac:dyDescent="0.25">
      <c r="E353">
        <f>[3]flow_raw!I353</f>
        <v>2610</v>
      </c>
      <c r="F353" s="41">
        <f>[3]flow_raw!L353</f>
        <v>4836.4126830000005</v>
      </c>
    </row>
    <row r="354" spans="5:6" x14ac:dyDescent="0.25">
      <c r="E354">
        <f>[3]flow_raw!I354</f>
        <v>2611</v>
      </c>
      <c r="F354" s="41">
        <f>[3]flow_raw!L354</f>
        <v>5663.251816</v>
      </c>
    </row>
    <row r="355" spans="5:6" x14ac:dyDescent="0.25">
      <c r="E355">
        <f>[3]flow_raw!I355</f>
        <v>2621</v>
      </c>
      <c r="F355" s="41">
        <f>[3]flow_raw!L355</f>
        <v>8529.0604860000003</v>
      </c>
    </row>
    <row r="356" spans="5:6" x14ac:dyDescent="0.25">
      <c r="E356">
        <f>[3]flow_raw!I356</f>
        <v>2629</v>
      </c>
      <c r="F356" s="41">
        <f>[3]flow_raw!L356</f>
        <v>10192.378234</v>
      </c>
    </row>
    <row r="357" spans="5:6" x14ac:dyDescent="0.25">
      <c r="E357">
        <f>[3]flow_raw!I357</f>
        <v>2639</v>
      </c>
      <c r="F357" s="41">
        <f>[3]flow_raw!L357</f>
        <v>7161.9486390000002</v>
      </c>
    </row>
    <row r="358" spans="5:6" x14ac:dyDescent="0.25">
      <c r="E358">
        <f>[3]flow_raw!I358</f>
        <v>2677</v>
      </c>
      <c r="F358" s="41">
        <f>[3]flow_raw!L358</f>
        <v>4935.4543329999997</v>
      </c>
    </row>
    <row r="359" spans="5:6" x14ac:dyDescent="0.25">
      <c r="E359">
        <f>[3]flow_raw!I359</f>
        <v>2720</v>
      </c>
      <c r="F359" s="41">
        <f>[3]flow_raw!L359</f>
        <v>4749.9575729999997</v>
      </c>
    </row>
    <row r="360" spans="5:6" x14ac:dyDescent="0.25">
      <c r="E360">
        <f>[3]flow_raw!I360</f>
        <v>2721</v>
      </c>
      <c r="F360" s="41">
        <f>[3]flow_raw!L360</f>
        <v>5712.0602410000001</v>
      </c>
    </row>
    <row r="361" spans="5:6" x14ac:dyDescent="0.25">
      <c r="E361">
        <f>[3]flow_raw!I361</f>
        <v>2734</v>
      </c>
      <c r="F361" s="41">
        <f>[3]flow_raw!L361</f>
        <v>5500.0285800000001</v>
      </c>
    </row>
    <row r="362" spans="5:6" x14ac:dyDescent="0.25">
      <c r="E362">
        <f>[3]flow_raw!I362</f>
        <v>2739</v>
      </c>
      <c r="F362" s="41">
        <f>[3]flow_raw!L362</f>
        <v>11586.742125999999</v>
      </c>
    </row>
    <row r="363" spans="5:6" x14ac:dyDescent="0.25">
      <c r="E363">
        <f>[3]flow_raw!I363</f>
        <v>2742</v>
      </c>
      <c r="F363" s="41">
        <f>[3]flow_raw!L363</f>
        <v>7627.0831900000003</v>
      </c>
    </row>
    <row r="364" spans="5:6" x14ac:dyDescent="0.25">
      <c r="E364">
        <f>[3]flow_raw!I364</f>
        <v>2751</v>
      </c>
      <c r="F364" s="41">
        <f>[3]flow_raw!L364</f>
        <v>9212.0864250000013</v>
      </c>
    </row>
    <row r="365" spans="5:6" x14ac:dyDescent="0.25">
      <c r="E365">
        <f>[3]flow_raw!I365</f>
        <v>2773</v>
      </c>
      <c r="F365" s="41">
        <f>[3]flow_raw!L365</f>
        <v>27740.868499999997</v>
      </c>
    </row>
    <row r="366" spans="5:6" x14ac:dyDescent="0.25">
      <c r="E366">
        <f>[3]flow_raw!I366</f>
        <v>2776</v>
      </c>
      <c r="F366" s="41">
        <f>[3]flow_raw!L366</f>
        <v>17786.740135999997</v>
      </c>
    </row>
    <row r="367" spans="5:6" x14ac:dyDescent="0.25">
      <c r="E367">
        <f>[3]flow_raw!I367</f>
        <v>2779</v>
      </c>
      <c r="F367" s="41">
        <f>[3]flow_raw!L367</f>
        <v>13592.759590999998</v>
      </c>
    </row>
    <row r="368" spans="5:6" x14ac:dyDescent="0.25">
      <c r="E368">
        <f>[3]flow_raw!I368</f>
        <v>2780</v>
      </c>
      <c r="F368" s="41">
        <f>[3]flow_raw!L368</f>
        <v>9246.0061319999986</v>
      </c>
    </row>
    <row r="369" spans="5:6" x14ac:dyDescent="0.25">
      <c r="E369">
        <f>[3]flow_raw!I369</f>
        <v>2783</v>
      </c>
      <c r="F369" s="41">
        <f>[3]flow_raw!L369</f>
        <v>6213.3496319999995</v>
      </c>
    </row>
    <row r="370" spans="5:6" x14ac:dyDescent="0.25">
      <c r="E370">
        <f>[3]flow_raw!I370</f>
        <v>2785</v>
      </c>
      <c r="F370" s="41">
        <f>[3]flow_raw!L370</f>
        <v>20361.404350999997</v>
      </c>
    </row>
    <row r="371" spans="5:6" x14ac:dyDescent="0.25">
      <c r="E371">
        <f>[3]flow_raw!I371</f>
        <v>2796</v>
      </c>
      <c r="F371" s="41">
        <f>[3]flow_raw!L371</f>
        <v>21184.153051000001</v>
      </c>
    </row>
    <row r="372" spans="5:6" x14ac:dyDescent="0.25">
      <c r="E372">
        <f>[3]flow_raw!I372</f>
        <v>2801</v>
      </c>
      <c r="F372" s="41">
        <f>[3]flow_raw!L372</f>
        <v>11613.140259</v>
      </c>
    </row>
    <row r="373" spans="5:6" x14ac:dyDescent="0.25">
      <c r="E373">
        <f>[3]flow_raw!I373</f>
        <v>2810</v>
      </c>
      <c r="F373" s="41">
        <f>[3]flow_raw!L373</f>
        <v>7807.9310000000005</v>
      </c>
    </row>
    <row r="374" spans="5:6" x14ac:dyDescent="0.25">
      <c r="E374">
        <f>[3]flow_raw!I374</f>
        <v>2812</v>
      </c>
      <c r="F374" s="41">
        <f>[3]flow_raw!L374</f>
        <v>12104.570748</v>
      </c>
    </row>
    <row r="375" spans="5:6" x14ac:dyDescent="0.25">
      <c r="E375">
        <f>[3]flow_raw!I375</f>
        <v>2833</v>
      </c>
      <c r="F375" s="41">
        <f>[3]flow_raw!L375</f>
        <v>14477.498564</v>
      </c>
    </row>
    <row r="376" spans="5:6" x14ac:dyDescent="0.25">
      <c r="E376">
        <f>[3]flow_raw!I376</f>
        <v>2846</v>
      </c>
      <c r="F376" s="41">
        <f>[3]flow_raw!L376</f>
        <v>15034.530899000001</v>
      </c>
    </row>
    <row r="377" spans="5:6" x14ac:dyDescent="0.25">
      <c r="E377">
        <f>[3]flow_raw!I377</f>
        <v>2850</v>
      </c>
      <c r="F377" s="41">
        <f>[3]flow_raw!L377</f>
        <v>13973.22496</v>
      </c>
    </row>
    <row r="378" spans="5:6" x14ac:dyDescent="0.25">
      <c r="E378">
        <f>[3]flow_raw!I378</f>
        <v>2851</v>
      </c>
      <c r="F378" s="41">
        <f>[3]flow_raw!L378</f>
        <v>7822.3372070000005</v>
      </c>
    </row>
    <row r="379" spans="5:6" x14ac:dyDescent="0.25">
      <c r="E379">
        <f>[3]flow_raw!I379</f>
        <v>2865</v>
      </c>
      <c r="F379" s="41">
        <f>[3]flow_raw!L379</f>
        <v>10695.874</v>
      </c>
    </row>
    <row r="380" spans="5:6" x14ac:dyDescent="0.25">
      <c r="E380">
        <f>[3]flow_raw!I380</f>
        <v>2866</v>
      </c>
      <c r="F380" s="41">
        <f>[3]flow_raw!L380</f>
        <v>11036.063622</v>
      </c>
    </row>
    <row r="381" spans="5:6" x14ac:dyDescent="0.25">
      <c r="E381">
        <f>[3]flow_raw!I381</f>
        <v>2871</v>
      </c>
      <c r="F381" s="41">
        <f>[3]flow_raw!L381</f>
        <v>3626.7605120000003</v>
      </c>
    </row>
    <row r="382" spans="5:6" x14ac:dyDescent="0.25">
      <c r="E382">
        <f>[3]flow_raw!I382</f>
        <v>2899</v>
      </c>
      <c r="F382" s="41">
        <f>[3]flow_raw!L382</f>
        <v>10491.628185</v>
      </c>
    </row>
    <row r="383" spans="5:6" x14ac:dyDescent="0.25">
      <c r="E383">
        <f>[3]flow_raw!I383</f>
        <v>2932</v>
      </c>
      <c r="F383" s="41">
        <f>[3]flow_raw!L383</f>
        <v>16084.023979</v>
      </c>
    </row>
    <row r="384" spans="5:6" x14ac:dyDescent="0.25">
      <c r="E384">
        <f>[3]flow_raw!I384</f>
        <v>2958</v>
      </c>
      <c r="F384" s="41">
        <f>[3]flow_raw!L384</f>
        <v>7877.2212839999993</v>
      </c>
    </row>
    <row r="385" spans="5:6" x14ac:dyDescent="0.25">
      <c r="E385">
        <f>[3]flow_raw!I385</f>
        <v>2962</v>
      </c>
      <c r="F385" s="41">
        <f>[3]flow_raw!L385</f>
        <v>9687.1801110000015</v>
      </c>
    </row>
    <row r="386" spans="5:6" x14ac:dyDescent="0.25">
      <c r="E386">
        <f>[3]flow_raw!I386</f>
        <v>2978</v>
      </c>
      <c r="F386" s="41">
        <f>[3]flow_raw!L386</f>
        <v>6922.6074399999998</v>
      </c>
    </row>
    <row r="387" spans="5:6" x14ac:dyDescent="0.25">
      <c r="E387">
        <f>[3]flow_raw!I387</f>
        <v>2999</v>
      </c>
      <c r="F387" s="41">
        <f>[3]flow_raw!L387</f>
        <v>20018.682785999998</v>
      </c>
    </row>
    <row r="388" spans="5:6" x14ac:dyDescent="0.25">
      <c r="E388">
        <f>[3]flow_raw!I388</f>
        <v>3010</v>
      </c>
      <c r="F388" s="41">
        <f>[3]flow_raw!L388</f>
        <v>1523.445923</v>
      </c>
    </row>
    <row r="389" spans="5:6" x14ac:dyDescent="0.25">
      <c r="E389">
        <f>[3]flow_raw!I389</f>
        <v>3012</v>
      </c>
      <c r="F389" s="41">
        <f>[3]flow_raw!L389</f>
        <v>1828.7254640000001</v>
      </c>
    </row>
    <row r="390" spans="5:6" x14ac:dyDescent="0.25">
      <c r="E390">
        <f>[3]flow_raw!I390</f>
        <v>3037</v>
      </c>
      <c r="F390" s="41">
        <f>[3]flow_raw!L390</f>
        <v>15987.088179999999</v>
      </c>
    </row>
    <row r="391" spans="5:6" x14ac:dyDescent="0.25">
      <c r="E391">
        <f>[3]flow_raw!I391</f>
        <v>3071</v>
      </c>
      <c r="F391" s="41">
        <f>[3]flow_raw!L391</f>
        <v>4837.3182529999995</v>
      </c>
    </row>
    <row r="392" spans="5:6" x14ac:dyDescent="0.25">
      <c r="E392">
        <f>[3]flow_raw!I392</f>
        <v>3098</v>
      </c>
      <c r="F392" s="41">
        <f>[3]flow_raw!L392</f>
        <v>2347.6059570000002</v>
      </c>
    </row>
    <row r="393" spans="5:6" x14ac:dyDescent="0.25">
      <c r="E393">
        <f>[3]flow_raw!I393</f>
        <v>3107</v>
      </c>
      <c r="F393" s="41">
        <f>[3]flow_raw!L393</f>
        <v>17163.984894000001</v>
      </c>
    </row>
    <row r="394" spans="5:6" x14ac:dyDescent="0.25">
      <c r="E394">
        <f>[3]flow_raw!I394</f>
        <v>3110</v>
      </c>
      <c r="F394" s="41">
        <f>[3]flow_raw!L394</f>
        <v>7113.602954</v>
      </c>
    </row>
    <row r="395" spans="5:6" x14ac:dyDescent="0.25">
      <c r="E395">
        <f>[3]flow_raw!I395</f>
        <v>3111</v>
      </c>
      <c r="F395" s="41">
        <f>[3]flow_raw!L395</f>
        <v>10120.021785000001</v>
      </c>
    </row>
    <row r="396" spans="5:6" x14ac:dyDescent="0.25">
      <c r="E396">
        <f>[3]flow_raw!I396</f>
        <v>3114</v>
      </c>
      <c r="F396" s="41">
        <f>[3]flow_raw!L396</f>
        <v>5953.4251679999998</v>
      </c>
    </row>
    <row r="397" spans="5:6" x14ac:dyDescent="0.25">
      <c r="E397">
        <f>[3]flow_raw!I397</f>
        <v>3115</v>
      </c>
      <c r="F397" s="41">
        <f>[3]flow_raw!L397</f>
        <v>2192.3159179999998</v>
      </c>
    </row>
    <row r="398" spans="5:6" x14ac:dyDescent="0.25">
      <c r="E398">
        <f>[3]flow_raw!I398</f>
        <v>3122</v>
      </c>
      <c r="F398" s="41">
        <f>[3]flow_raw!L398</f>
        <v>1985.8908690000001</v>
      </c>
    </row>
    <row r="399" spans="5:6" x14ac:dyDescent="0.25">
      <c r="E399">
        <f>[3]flow_raw!I399</f>
        <v>3125</v>
      </c>
      <c r="F399" s="41">
        <f>[3]flow_raw!L399</f>
        <v>94260.331054999988</v>
      </c>
    </row>
    <row r="400" spans="5:6" x14ac:dyDescent="0.25">
      <c r="E400">
        <f>[3]flow_raw!I400</f>
        <v>3142</v>
      </c>
      <c r="F400" s="41">
        <f>[3]flow_raw!L400</f>
        <v>12774.737021999999</v>
      </c>
    </row>
    <row r="401" spans="5:6" x14ac:dyDescent="0.25">
      <c r="E401">
        <f>[3]flow_raw!I401</f>
        <v>3145</v>
      </c>
      <c r="F401" s="41">
        <f>[3]flow_raw!L401</f>
        <v>79864.221191000004</v>
      </c>
    </row>
    <row r="402" spans="5:6" x14ac:dyDescent="0.25">
      <c r="E402">
        <f>[3]flow_raw!I402</f>
        <v>3163</v>
      </c>
      <c r="F402" s="41">
        <f>[3]flow_raw!L402</f>
        <v>5501.901253</v>
      </c>
    </row>
    <row r="403" spans="5:6" x14ac:dyDescent="0.25">
      <c r="E403">
        <f>[3]flow_raw!I403</f>
        <v>3164</v>
      </c>
      <c r="F403" s="41">
        <f>[3]flow_raw!L403</f>
        <v>11700.491859999998</v>
      </c>
    </row>
    <row r="404" spans="5:6" x14ac:dyDescent="0.25">
      <c r="E404">
        <f>[3]flow_raw!I404</f>
        <v>3171</v>
      </c>
      <c r="F404" s="41">
        <f>[3]flow_raw!L404</f>
        <v>9661.9306939999988</v>
      </c>
    </row>
    <row r="405" spans="5:6" x14ac:dyDescent="0.25">
      <c r="E405">
        <f>[3]flow_raw!I405</f>
        <v>3183</v>
      </c>
      <c r="F405" s="41">
        <f>[3]flow_raw!L405</f>
        <v>8400.842306999999</v>
      </c>
    </row>
    <row r="406" spans="5:6" x14ac:dyDescent="0.25">
      <c r="E406">
        <f>[3]flow_raw!I406</f>
        <v>3192</v>
      </c>
      <c r="F406" s="41">
        <f>[3]flow_raw!L406</f>
        <v>79864.221191000004</v>
      </c>
    </row>
    <row r="407" spans="5:6" x14ac:dyDescent="0.25">
      <c r="E407">
        <f>[3]flow_raw!I407</f>
        <v>3197</v>
      </c>
      <c r="F407" s="41">
        <f>[3]flow_raw!L407</f>
        <v>81468.671386000002</v>
      </c>
    </row>
    <row r="408" spans="5:6" x14ac:dyDescent="0.25">
      <c r="E408">
        <f>[3]flow_raw!I408</f>
        <v>3204</v>
      </c>
      <c r="F408" s="41">
        <f>[3]flow_raw!L408</f>
        <v>77130.300292</v>
      </c>
    </row>
    <row r="409" spans="5:6" x14ac:dyDescent="0.25">
      <c r="E409">
        <f>[3]flow_raw!I409</f>
        <v>3205</v>
      </c>
      <c r="F409" s="41">
        <f>[3]flow_raw!L409</f>
        <v>104036.78320299998</v>
      </c>
    </row>
    <row r="410" spans="5:6" x14ac:dyDescent="0.25">
      <c r="E410">
        <f>[3]flow_raw!I410</f>
        <v>3206</v>
      </c>
      <c r="F410" s="41">
        <f>[3]flow_raw!L410</f>
        <v>91091.12255900001</v>
      </c>
    </row>
    <row r="411" spans="5:6" x14ac:dyDescent="0.25">
      <c r="E411">
        <f>[3]flow_raw!I411</f>
        <v>3207</v>
      </c>
      <c r="F411" s="41">
        <f>[3]flow_raw!L411</f>
        <v>79684.667235999994</v>
      </c>
    </row>
    <row r="412" spans="5:6" x14ac:dyDescent="0.25">
      <c r="E412">
        <f>[3]flow_raw!I412</f>
        <v>3212</v>
      </c>
      <c r="F412" s="41">
        <f>[3]flow_raw!L412</f>
        <v>79684.667235999994</v>
      </c>
    </row>
    <row r="413" spans="5:6" x14ac:dyDescent="0.25">
      <c r="E413">
        <f>[3]flow_raw!I413</f>
        <v>3221</v>
      </c>
      <c r="F413" s="41">
        <f>[3]flow_raw!L413</f>
        <v>98831.56347600001</v>
      </c>
    </row>
    <row r="414" spans="5:6" x14ac:dyDescent="0.25">
      <c r="E414">
        <f>[3]flow_raw!I414</f>
        <v>3222</v>
      </c>
      <c r="F414" s="41">
        <f>[3]flow_raw!L414</f>
        <v>108289.97461100001</v>
      </c>
    </row>
    <row r="415" spans="5:6" x14ac:dyDescent="0.25">
      <c r="E415">
        <f>[3]flow_raw!I415</f>
        <v>3223</v>
      </c>
      <c r="F415" s="41">
        <f>[3]flow_raw!L415</f>
        <v>84471.310547000001</v>
      </c>
    </row>
    <row r="416" spans="5:6" x14ac:dyDescent="0.25">
      <c r="E416">
        <f>[3]flow_raw!I416</f>
        <v>3266</v>
      </c>
      <c r="F416" s="41">
        <f>[3]flow_raw!L416</f>
        <v>7730.2388529999989</v>
      </c>
    </row>
    <row r="417" spans="5:6" x14ac:dyDescent="0.25">
      <c r="E417">
        <f>[3]flow_raw!I417</f>
        <v>3268</v>
      </c>
      <c r="F417" s="41">
        <f>[3]flow_raw!L417</f>
        <v>16076.355004000001</v>
      </c>
    </row>
    <row r="418" spans="5:6" x14ac:dyDescent="0.25">
      <c r="E418">
        <f>[3]flow_raw!I418</f>
        <v>3305</v>
      </c>
      <c r="F418" s="41">
        <f>[3]flow_raw!L418</f>
        <v>5934.5941999999995</v>
      </c>
    </row>
    <row r="419" spans="5:6" x14ac:dyDescent="0.25">
      <c r="E419">
        <f>[3]flow_raw!I419</f>
        <v>3344</v>
      </c>
      <c r="F419" s="41">
        <f>[3]flow_raw!L419</f>
        <v>2967.6026909999996</v>
      </c>
    </row>
    <row r="420" spans="5:6" x14ac:dyDescent="0.25">
      <c r="E420">
        <f>[3]flow_raw!I420</f>
        <v>3351</v>
      </c>
      <c r="F420" s="41">
        <f>[3]flow_raw!L420</f>
        <v>8289.1366800000014</v>
      </c>
    </row>
    <row r="421" spans="5:6" x14ac:dyDescent="0.25">
      <c r="E421">
        <f>[3]flow_raw!I421</f>
        <v>3353</v>
      </c>
      <c r="F421" s="41">
        <f>[3]flow_raw!L421</f>
        <v>1617.3332519999999</v>
      </c>
    </row>
    <row r="422" spans="5:6" x14ac:dyDescent="0.25">
      <c r="E422">
        <f>[3]flow_raw!I422</f>
        <v>3354</v>
      </c>
      <c r="F422" s="41">
        <f>[3]flow_raw!L422</f>
        <v>41383.395386999997</v>
      </c>
    </row>
    <row r="423" spans="5:6" x14ac:dyDescent="0.25">
      <c r="E423">
        <f>[3]flow_raw!I423</f>
        <v>3419</v>
      </c>
      <c r="F423" s="41">
        <f>[3]flow_raw!L423</f>
        <v>24390.560792</v>
      </c>
    </row>
    <row r="424" spans="5:6" x14ac:dyDescent="0.25">
      <c r="E424">
        <f>[3]flow_raw!I424</f>
        <v>3425</v>
      </c>
      <c r="F424" s="41">
        <f>[3]flow_raw!L424</f>
        <v>5847.5216450000007</v>
      </c>
    </row>
    <row r="425" spans="5:6" x14ac:dyDescent="0.25">
      <c r="E425">
        <f>[3]flow_raw!I425</f>
        <v>3444</v>
      </c>
      <c r="F425" s="41">
        <f>[3]flow_raw!L425</f>
        <v>27261.649901999997</v>
      </c>
    </row>
    <row r="426" spans="5:6" x14ac:dyDescent="0.25">
      <c r="E426">
        <f>[3]flow_raw!I426</f>
        <v>3481</v>
      </c>
      <c r="F426" s="41">
        <f>[3]flow_raw!L426</f>
        <v>11163.792396000001</v>
      </c>
    </row>
    <row r="427" spans="5:6" x14ac:dyDescent="0.25">
      <c r="E427">
        <f>[3]flow_raw!I427</f>
        <v>3488</v>
      </c>
      <c r="F427" s="41">
        <f>[3]flow_raw!L427</f>
        <v>2621.6897669999998</v>
      </c>
    </row>
    <row r="428" spans="5:6" x14ac:dyDescent="0.25">
      <c r="E428">
        <f>[3]flow_raw!I428</f>
        <v>3501</v>
      </c>
      <c r="F428" s="41">
        <f>[3]flow_raw!L428</f>
        <v>8737.9126899999992</v>
      </c>
    </row>
    <row r="429" spans="5:6" x14ac:dyDescent="0.25">
      <c r="E429">
        <f>[3]flow_raw!I429</f>
        <v>3507</v>
      </c>
      <c r="F429" s="41">
        <f>[3]flow_raw!L429</f>
        <v>16587.513649</v>
      </c>
    </row>
    <row r="430" spans="5:6" x14ac:dyDescent="0.25">
      <c r="E430">
        <f>[3]flow_raw!I430</f>
        <v>3508</v>
      </c>
      <c r="F430" s="41">
        <f>[3]flow_raw!L430</f>
        <v>3812.6723019999999</v>
      </c>
    </row>
    <row r="431" spans="5:6" x14ac:dyDescent="0.25">
      <c r="E431">
        <f>[3]flow_raw!I431</f>
        <v>3512</v>
      </c>
      <c r="F431" s="41">
        <f>[3]flow_raw!L431</f>
        <v>37032.521422999998</v>
      </c>
    </row>
    <row r="432" spans="5:6" x14ac:dyDescent="0.25">
      <c r="E432">
        <f>[3]flow_raw!I432</f>
        <v>3514</v>
      </c>
      <c r="F432" s="41">
        <f>[3]flow_raw!L432</f>
        <v>44959.015992000001</v>
      </c>
    </row>
    <row r="433" spans="5:6" x14ac:dyDescent="0.25">
      <c r="E433">
        <f>[3]flow_raw!I433</f>
        <v>3517</v>
      </c>
      <c r="F433" s="41">
        <f>[3]flow_raw!L433</f>
        <v>23835.052825999999</v>
      </c>
    </row>
    <row r="434" spans="5:6" x14ac:dyDescent="0.25">
      <c r="E434">
        <f>[3]flow_raw!I434</f>
        <v>3540</v>
      </c>
      <c r="F434" s="41">
        <f>[3]flow_raw!L434</f>
        <v>18352.413025999998</v>
      </c>
    </row>
    <row r="435" spans="5:6" x14ac:dyDescent="0.25">
      <c r="E435">
        <f>[3]flow_raw!I435</f>
        <v>3570</v>
      </c>
      <c r="F435" s="41">
        <f>[3]flow_raw!L435</f>
        <v>13585.512206000001</v>
      </c>
    </row>
    <row r="436" spans="5:6" x14ac:dyDescent="0.25">
      <c r="E436">
        <f>[3]flow_raw!I436</f>
        <v>3573</v>
      </c>
      <c r="F436" s="41">
        <f>[3]flow_raw!L436</f>
        <v>7174.1894229999998</v>
      </c>
    </row>
    <row r="437" spans="5:6" x14ac:dyDescent="0.25">
      <c r="E437">
        <f>[3]flow_raw!I437</f>
        <v>3578</v>
      </c>
      <c r="F437" s="41">
        <f>[3]flow_raw!L437</f>
        <v>69971.354248000003</v>
      </c>
    </row>
    <row r="438" spans="5:6" x14ac:dyDescent="0.25">
      <c r="E438">
        <f>[3]flow_raw!I438</f>
        <v>3607</v>
      </c>
      <c r="F438" s="41">
        <f>[3]flow_raw!L438</f>
        <v>14927.086556</v>
      </c>
    </row>
    <row r="439" spans="5:6" x14ac:dyDescent="0.25">
      <c r="E439">
        <f>[3]flow_raw!I439</f>
        <v>3634</v>
      </c>
      <c r="F439" s="41">
        <f>[3]flow_raw!L439</f>
        <v>14817.820312999998</v>
      </c>
    </row>
    <row r="440" spans="5:6" x14ac:dyDescent="0.25">
      <c r="E440">
        <f>[3]flow_raw!I440</f>
        <v>3652</v>
      </c>
      <c r="F440" s="41">
        <f>[3]flow_raw!L440</f>
        <v>7165.1435850000007</v>
      </c>
    </row>
    <row r="441" spans="5:6" x14ac:dyDescent="0.25">
      <c r="E441">
        <f>[3]flow_raw!I441</f>
        <v>3658</v>
      </c>
      <c r="F441" s="41">
        <f>[3]flow_raw!L441</f>
        <v>24051.558626000002</v>
      </c>
    </row>
    <row r="442" spans="5:6" x14ac:dyDescent="0.25">
      <c r="E442">
        <f>[3]flow_raw!I442</f>
        <v>3705</v>
      </c>
      <c r="F442" s="41">
        <f>[3]flow_raw!L442</f>
        <v>7124.3170390000005</v>
      </c>
    </row>
    <row r="443" spans="5:6" x14ac:dyDescent="0.25">
      <c r="E443">
        <f>[3]flow_raw!I443</f>
        <v>3770</v>
      </c>
      <c r="F443" s="41">
        <f>[3]flow_raw!L443</f>
        <v>13234.886315</v>
      </c>
    </row>
    <row r="444" spans="5:6" x14ac:dyDescent="0.25">
      <c r="E444">
        <f>[3]flow_raw!I444</f>
        <v>3773</v>
      </c>
      <c r="F444" s="41">
        <f>[3]flow_raw!L444</f>
        <v>12739.314483999999</v>
      </c>
    </row>
    <row r="445" spans="5:6" x14ac:dyDescent="0.25">
      <c r="E445">
        <f>[3]flow_raw!I445</f>
        <v>3782</v>
      </c>
      <c r="F445" s="41">
        <f>[3]flow_raw!L445</f>
        <v>22020.06581</v>
      </c>
    </row>
    <row r="446" spans="5:6" x14ac:dyDescent="0.25">
      <c r="E446">
        <f>[3]flow_raw!I446</f>
        <v>3787</v>
      </c>
      <c r="F446" s="41">
        <f>[3]flow_raw!L446</f>
        <v>5516.399691999999</v>
      </c>
    </row>
    <row r="447" spans="5:6" x14ac:dyDescent="0.25">
      <c r="E447">
        <f>[3]flow_raw!I447</f>
        <v>3798</v>
      </c>
      <c r="F447" s="41">
        <f>[3]flow_raw!L447</f>
        <v>7907.4957499999991</v>
      </c>
    </row>
    <row r="448" spans="5:6" x14ac:dyDescent="0.25">
      <c r="E448">
        <f>[3]flow_raw!I448</f>
        <v>3804</v>
      </c>
      <c r="F448" s="41">
        <f>[3]flow_raw!L448</f>
        <v>11532.460328000001</v>
      </c>
    </row>
    <row r="449" spans="5:6" x14ac:dyDescent="0.25">
      <c r="E449">
        <f>[3]flow_raw!I449</f>
        <v>3810</v>
      </c>
      <c r="F449" s="41">
        <f>[3]flow_raw!L449</f>
        <v>14872.076453</v>
      </c>
    </row>
    <row r="450" spans="5:6" x14ac:dyDescent="0.25">
      <c r="E450">
        <f>[3]flow_raw!I450</f>
        <v>3811</v>
      </c>
      <c r="F450" s="41">
        <f>[3]flow_raw!L450</f>
        <v>16075.449966</v>
      </c>
    </row>
    <row r="451" spans="5:6" x14ac:dyDescent="0.25">
      <c r="E451">
        <f>[3]flow_raw!I451</f>
        <v>3813</v>
      </c>
      <c r="F451" s="41">
        <f>[3]flow_raw!L451</f>
        <v>4607.0645409999997</v>
      </c>
    </row>
    <row r="452" spans="5:6" x14ac:dyDescent="0.25">
      <c r="E452">
        <f>[3]flow_raw!I452</f>
        <v>3814</v>
      </c>
      <c r="F452" s="41">
        <f>[3]flow_raw!L452</f>
        <v>4326.1420639999997</v>
      </c>
    </row>
    <row r="453" spans="5:6" x14ac:dyDescent="0.25">
      <c r="E453">
        <f>[3]flow_raw!I453</f>
        <v>3834</v>
      </c>
      <c r="F453" s="41">
        <f>[3]flow_raw!L453</f>
        <v>7890.5454640000007</v>
      </c>
    </row>
    <row r="454" spans="5:6" x14ac:dyDescent="0.25">
      <c r="E454">
        <f>[3]flow_raw!I454</f>
        <v>3842</v>
      </c>
      <c r="F454" s="41">
        <f>[3]flow_raw!L454</f>
        <v>47175.736374</v>
      </c>
    </row>
    <row r="455" spans="5:6" x14ac:dyDescent="0.25">
      <c r="E455">
        <f>[3]flow_raw!I455</f>
        <v>3843</v>
      </c>
      <c r="F455" s="41">
        <f>[3]flow_raw!L455</f>
        <v>13165.001603000001</v>
      </c>
    </row>
    <row r="456" spans="5:6" x14ac:dyDescent="0.25">
      <c r="E456">
        <f>[3]flow_raw!I456</f>
        <v>3854</v>
      </c>
      <c r="F456" s="41">
        <f>[3]flow_raw!L456</f>
        <v>72106.937378000002</v>
      </c>
    </row>
    <row r="457" spans="5:6" x14ac:dyDescent="0.25">
      <c r="E457">
        <f>[3]flow_raw!I457</f>
        <v>3860</v>
      </c>
      <c r="F457" s="41">
        <f>[3]flow_raw!L457</f>
        <v>7155.7892039999997</v>
      </c>
    </row>
    <row r="458" spans="5:6" x14ac:dyDescent="0.25">
      <c r="E458">
        <f>[3]flow_raw!I458</f>
        <v>3862</v>
      </c>
      <c r="F458" s="41">
        <f>[3]flow_raw!L458</f>
        <v>11406.045631000001</v>
      </c>
    </row>
    <row r="459" spans="5:6" x14ac:dyDescent="0.25">
      <c r="E459">
        <f>[3]flow_raw!I459</f>
        <v>3863</v>
      </c>
      <c r="F459" s="41">
        <f>[3]flow_raw!L459</f>
        <v>9871.1543459999994</v>
      </c>
    </row>
    <row r="460" spans="5:6" x14ac:dyDescent="0.25">
      <c r="E460">
        <f>[3]flow_raw!I460</f>
        <v>3869</v>
      </c>
      <c r="F460" s="41">
        <f>[3]flow_raw!L460</f>
        <v>29968.939591000002</v>
      </c>
    </row>
    <row r="461" spans="5:6" x14ac:dyDescent="0.25">
      <c r="E461">
        <f>[3]flow_raw!I461</f>
        <v>3877</v>
      </c>
      <c r="F461" s="41">
        <f>[3]flow_raw!L461</f>
        <v>15808.619880999999</v>
      </c>
    </row>
    <row r="462" spans="5:6" x14ac:dyDescent="0.25">
      <c r="E462">
        <f>[3]flow_raw!I462</f>
        <v>3884</v>
      </c>
      <c r="F462" s="41">
        <f>[3]flow_raw!L462</f>
        <v>6818.9682199999997</v>
      </c>
    </row>
    <row r="463" spans="5:6" x14ac:dyDescent="0.25">
      <c r="E463">
        <f>[3]flow_raw!I463</f>
        <v>3886</v>
      </c>
      <c r="F463" s="41">
        <f>[3]flow_raw!L463</f>
        <v>9662.8034479999988</v>
      </c>
    </row>
    <row r="464" spans="5:6" x14ac:dyDescent="0.25">
      <c r="E464">
        <f>[3]flow_raw!I464</f>
        <v>3897</v>
      </c>
      <c r="F464" s="41">
        <f>[3]flow_raw!L464</f>
        <v>1861.2350080000001</v>
      </c>
    </row>
    <row r="465" spans="5:6" x14ac:dyDescent="0.25">
      <c r="E465">
        <f>[3]flow_raw!I465</f>
        <v>3904</v>
      </c>
      <c r="F465" s="41">
        <f>[3]flow_raw!L465</f>
        <v>16627.607566999999</v>
      </c>
    </row>
    <row r="466" spans="5:6" x14ac:dyDescent="0.25">
      <c r="E466">
        <f>[3]flow_raw!I466</f>
        <v>3908</v>
      </c>
      <c r="F466" s="41">
        <f>[3]flow_raw!L466</f>
        <v>3859.8821189999999</v>
      </c>
    </row>
    <row r="467" spans="5:6" x14ac:dyDescent="0.25">
      <c r="E467">
        <f>[3]flow_raw!I467</f>
        <v>3910</v>
      </c>
      <c r="F467" s="41">
        <f>[3]flow_raw!L467</f>
        <v>10730.982454000001</v>
      </c>
    </row>
    <row r="468" spans="5:6" x14ac:dyDescent="0.25">
      <c r="E468">
        <f>[3]flow_raw!I468</f>
        <v>3924</v>
      </c>
      <c r="F468" s="41">
        <f>[3]flow_raw!L468</f>
        <v>13118.952209000001</v>
      </c>
    </row>
    <row r="469" spans="5:6" x14ac:dyDescent="0.25">
      <c r="E469">
        <f>[3]flow_raw!I469</f>
        <v>3962</v>
      </c>
      <c r="F469" s="41">
        <f>[3]flow_raw!L469</f>
        <v>7318.1969310000004</v>
      </c>
    </row>
    <row r="470" spans="5:6" x14ac:dyDescent="0.25">
      <c r="E470">
        <f>[3]flow_raw!I470</f>
        <v>3968</v>
      </c>
      <c r="F470" s="41">
        <f>[3]flow_raw!L470</f>
        <v>103154.953125</v>
      </c>
    </row>
    <row r="471" spans="5:6" x14ac:dyDescent="0.25">
      <c r="E471">
        <f>[3]flow_raw!I471</f>
        <v>3982</v>
      </c>
      <c r="F471" s="41">
        <f>[3]flow_raw!L471</f>
        <v>7651.4824490000001</v>
      </c>
    </row>
    <row r="472" spans="5:6" x14ac:dyDescent="0.25">
      <c r="E472">
        <f>[3]flow_raw!I472</f>
        <v>3988</v>
      </c>
      <c r="F472" s="41">
        <f>[3]flow_raw!L472</f>
        <v>21923.923705000001</v>
      </c>
    </row>
    <row r="473" spans="5:6" x14ac:dyDescent="0.25">
      <c r="E473">
        <f>[3]flow_raw!I473</f>
        <v>3994</v>
      </c>
      <c r="F473" s="41">
        <f>[3]flow_raw!L473</f>
        <v>20175.575592000001</v>
      </c>
    </row>
    <row r="474" spans="5:6" x14ac:dyDescent="0.25">
      <c r="E474">
        <f>[3]flow_raw!I474</f>
        <v>4022</v>
      </c>
      <c r="F474" s="41">
        <f>[3]flow_raw!L474</f>
        <v>6938.7714839999999</v>
      </c>
    </row>
    <row r="475" spans="5:6" x14ac:dyDescent="0.25">
      <c r="E475">
        <f>[3]flow_raw!I475</f>
        <v>4055</v>
      </c>
      <c r="F475" s="41">
        <f>[3]flow_raw!L475</f>
        <v>8562.6737060000014</v>
      </c>
    </row>
    <row r="476" spans="5:6" x14ac:dyDescent="0.25">
      <c r="E476">
        <f>[3]flow_raw!I476</f>
        <v>4081</v>
      </c>
      <c r="F476" s="41">
        <f>[3]flow_raw!L476</f>
        <v>18572.090088999998</v>
      </c>
    </row>
    <row r="477" spans="5:6" x14ac:dyDescent="0.25">
      <c r="E477">
        <f>[3]flow_raw!I477</f>
        <v>4083</v>
      </c>
      <c r="F477" s="41">
        <f>[3]flow_raw!L477</f>
        <v>2036.959141</v>
      </c>
    </row>
    <row r="478" spans="5:6" x14ac:dyDescent="0.25">
      <c r="E478">
        <f>[3]flow_raw!I478</f>
        <v>4087</v>
      </c>
      <c r="F478" s="41">
        <f>[3]flow_raw!L478</f>
        <v>2587.0959969999999</v>
      </c>
    </row>
    <row r="479" spans="5:6" x14ac:dyDescent="0.25">
      <c r="E479">
        <f>[3]flow_raw!I479</f>
        <v>4090</v>
      </c>
      <c r="F479" s="41">
        <f>[3]flow_raw!L479</f>
        <v>4539.7155199999997</v>
      </c>
    </row>
    <row r="480" spans="5:6" x14ac:dyDescent="0.25">
      <c r="E480">
        <f>[3]flow_raw!I480</f>
        <v>4121</v>
      </c>
      <c r="F480" s="41">
        <f>[3]flow_raw!L480</f>
        <v>7215.0216069999997</v>
      </c>
    </row>
    <row r="481" spans="5:6" x14ac:dyDescent="0.25">
      <c r="E481">
        <f>[3]flow_raw!I481</f>
        <v>4122</v>
      </c>
      <c r="F481" s="41">
        <f>[3]flow_raw!L481</f>
        <v>26198.043915000002</v>
      </c>
    </row>
    <row r="482" spans="5:6" x14ac:dyDescent="0.25">
      <c r="E482">
        <f>[3]flow_raw!I482</f>
        <v>4133</v>
      </c>
      <c r="F482" s="41">
        <f>[3]flow_raw!L482</f>
        <v>34747.255310000008</v>
      </c>
    </row>
    <row r="483" spans="5:6" x14ac:dyDescent="0.25">
      <c r="E483">
        <f>[3]flow_raw!I483</f>
        <v>4192</v>
      </c>
      <c r="F483" s="41">
        <f>[3]flow_raw!L483</f>
        <v>21182.912056000001</v>
      </c>
    </row>
    <row r="484" spans="5:6" x14ac:dyDescent="0.25">
      <c r="E484">
        <f>[3]flow_raw!I484</f>
        <v>4195</v>
      </c>
      <c r="F484" s="41">
        <f>[3]flow_raw!L484</f>
        <v>26734.093460999997</v>
      </c>
    </row>
    <row r="485" spans="5:6" x14ac:dyDescent="0.25">
      <c r="E485">
        <f>[3]flow_raw!I485</f>
        <v>4202</v>
      </c>
      <c r="F485" s="41">
        <f>[3]flow_raw!L485</f>
        <v>20404.137969000003</v>
      </c>
    </row>
    <row r="486" spans="5:6" x14ac:dyDescent="0.25">
      <c r="E486">
        <f>[3]flow_raw!I486</f>
        <v>4230</v>
      </c>
      <c r="F486" s="41">
        <f>[3]flow_raw!L486</f>
        <v>20042.429198000002</v>
      </c>
    </row>
    <row r="487" spans="5:6" x14ac:dyDescent="0.25">
      <c r="E487">
        <f>[3]flow_raw!I487</f>
        <v>4237</v>
      </c>
      <c r="F487" s="41">
        <f>[3]flow_raw!L487</f>
        <v>22651.412627999998</v>
      </c>
    </row>
    <row r="488" spans="5:6" x14ac:dyDescent="0.25">
      <c r="E488">
        <f>[3]flow_raw!I488</f>
        <v>4239</v>
      </c>
      <c r="F488" s="41">
        <f>[3]flow_raw!L488</f>
        <v>5141.0171369999998</v>
      </c>
    </row>
    <row r="489" spans="5:6" x14ac:dyDescent="0.25">
      <c r="E489">
        <f>[3]flow_raw!I489</f>
        <v>4251</v>
      </c>
      <c r="F489" s="41">
        <f>[3]flow_raw!L489</f>
        <v>25576.927565999998</v>
      </c>
    </row>
    <row r="490" spans="5:6" x14ac:dyDescent="0.25">
      <c r="E490">
        <f>[3]flow_raw!I490</f>
        <v>4304</v>
      </c>
      <c r="F490" s="41">
        <f>[3]flow_raw!L490</f>
        <v>2016.4849340000001</v>
      </c>
    </row>
    <row r="491" spans="5:6" x14ac:dyDescent="0.25">
      <c r="E491">
        <f>[3]flow_raw!I491</f>
        <v>4369</v>
      </c>
      <c r="F491" s="41">
        <f>[3]flow_raw!L491</f>
        <v>4198.3375130000004</v>
      </c>
    </row>
    <row r="492" spans="5:6" x14ac:dyDescent="0.25">
      <c r="E492">
        <f>[3]flow_raw!I492</f>
        <v>4386</v>
      </c>
      <c r="F492" s="41">
        <f>[3]flow_raw!L492</f>
        <v>9436.4856389999986</v>
      </c>
    </row>
    <row r="493" spans="5:6" x14ac:dyDescent="0.25">
      <c r="E493">
        <f>[3]flow_raw!I493</f>
        <v>4392</v>
      </c>
      <c r="F493" s="41">
        <f>[3]flow_raw!L493</f>
        <v>6547.2275150000005</v>
      </c>
    </row>
    <row r="494" spans="5:6" x14ac:dyDescent="0.25">
      <c r="E494">
        <f>[3]flow_raw!I494</f>
        <v>4394</v>
      </c>
      <c r="F494" s="41">
        <f>[3]flow_raw!L494</f>
        <v>7220.5053399999997</v>
      </c>
    </row>
    <row r="495" spans="5:6" x14ac:dyDescent="0.25">
      <c r="E495">
        <f>[3]flow_raw!I495</f>
        <v>4425</v>
      </c>
      <c r="F495" s="41">
        <f>[3]flow_raw!L495</f>
        <v>14332.628326999999</v>
      </c>
    </row>
    <row r="496" spans="5:6" x14ac:dyDescent="0.25">
      <c r="E496">
        <f>[3]flow_raw!I496</f>
        <v>4431</v>
      </c>
      <c r="F496" s="41">
        <f>[3]flow_raw!L496</f>
        <v>23630.780395000002</v>
      </c>
    </row>
    <row r="497" spans="5:6" x14ac:dyDescent="0.25">
      <c r="E497">
        <f>[3]flow_raw!I497</f>
        <v>4435</v>
      </c>
      <c r="F497" s="41">
        <f>[3]flow_raw!L497</f>
        <v>1650.680314</v>
      </c>
    </row>
    <row r="498" spans="5:6" x14ac:dyDescent="0.25">
      <c r="E498">
        <f>[3]flow_raw!I498</f>
        <v>4479</v>
      </c>
      <c r="F498" s="41">
        <f>[3]flow_raw!L498</f>
        <v>20482.527869999998</v>
      </c>
    </row>
    <row r="499" spans="5:6" x14ac:dyDescent="0.25">
      <c r="E499">
        <f>[3]flow_raw!I499</f>
        <v>4480</v>
      </c>
      <c r="F499" s="41">
        <f>[3]flow_raw!L499</f>
        <v>23133.451463000001</v>
      </c>
    </row>
    <row r="500" spans="5:6" x14ac:dyDescent="0.25">
      <c r="E500">
        <f>[3]flow_raw!I500</f>
        <v>4496</v>
      </c>
      <c r="F500" s="41">
        <f>[3]flow_raw!L500</f>
        <v>20554.223008000001</v>
      </c>
    </row>
    <row r="501" spans="5:6" x14ac:dyDescent="0.25">
      <c r="E501">
        <f>[3]flow_raw!I501</f>
        <v>4506</v>
      </c>
      <c r="F501" s="41">
        <f>[3]flow_raw!L501</f>
        <v>9993.614196999999</v>
      </c>
    </row>
    <row r="502" spans="5:6" x14ac:dyDescent="0.25">
      <c r="E502">
        <f>[3]flow_raw!I502</f>
        <v>4513</v>
      </c>
      <c r="F502" s="41">
        <f>[3]flow_raw!L502</f>
        <v>23613.521389999998</v>
      </c>
    </row>
    <row r="503" spans="5:6" x14ac:dyDescent="0.25">
      <c r="E503">
        <f>[3]flow_raw!I503</f>
        <v>4519</v>
      </c>
      <c r="F503" s="41">
        <f>[3]flow_raw!L503</f>
        <v>8659.313431999999</v>
      </c>
    </row>
    <row r="504" spans="5:6" x14ac:dyDescent="0.25">
      <c r="E504">
        <f>[3]flow_raw!I504</f>
        <v>4547</v>
      </c>
      <c r="F504" s="41">
        <f>[3]flow_raw!L504</f>
        <v>16157.634100999998</v>
      </c>
    </row>
    <row r="505" spans="5:6" x14ac:dyDescent="0.25">
      <c r="E505">
        <f>[3]flow_raw!I505</f>
        <v>4571</v>
      </c>
      <c r="F505" s="41">
        <f>[3]flow_raw!L505</f>
        <v>7154.4345300000004</v>
      </c>
    </row>
    <row r="506" spans="5:6" x14ac:dyDescent="0.25">
      <c r="E506">
        <f>[3]flow_raw!I506</f>
        <v>4590</v>
      </c>
      <c r="F506" s="41">
        <f>[3]flow_raw!L506</f>
        <v>13054.667304999999</v>
      </c>
    </row>
    <row r="507" spans="5:6" x14ac:dyDescent="0.25">
      <c r="E507">
        <f>[3]flow_raw!I507</f>
        <v>4600</v>
      </c>
      <c r="F507" s="41">
        <f>[3]flow_raw!L507</f>
        <v>19286.984131000005</v>
      </c>
    </row>
    <row r="508" spans="5:6" x14ac:dyDescent="0.25">
      <c r="E508">
        <f>[3]flow_raw!I508</f>
        <v>4621</v>
      </c>
      <c r="F508" s="41">
        <f>[3]flow_raw!L508</f>
        <v>7740.8900840000006</v>
      </c>
    </row>
    <row r="509" spans="5:6" x14ac:dyDescent="0.25">
      <c r="E509">
        <f>[3]flow_raw!I509</f>
        <v>4623</v>
      </c>
      <c r="F509" s="41">
        <f>[3]flow_raw!L509</f>
        <v>8297.4188979999999</v>
      </c>
    </row>
    <row r="510" spans="5:6" x14ac:dyDescent="0.25">
      <c r="E510">
        <f>[3]flow_raw!I510</f>
        <v>4627</v>
      </c>
      <c r="F510" s="41">
        <f>[3]flow_raw!L510</f>
        <v>13202.899795999998</v>
      </c>
    </row>
    <row r="511" spans="5:6" x14ac:dyDescent="0.25">
      <c r="E511">
        <f>[3]flow_raw!I511</f>
        <v>4642</v>
      </c>
      <c r="F511" s="41">
        <f>[3]flow_raw!L511</f>
        <v>5515.5926039999995</v>
      </c>
    </row>
    <row r="512" spans="5:6" x14ac:dyDescent="0.25">
      <c r="E512">
        <f>[3]flow_raw!I512</f>
        <v>4646</v>
      </c>
      <c r="F512" s="41">
        <f>[3]flow_raw!L512</f>
        <v>10185.872444999999</v>
      </c>
    </row>
    <row r="513" spans="5:6" x14ac:dyDescent="0.25">
      <c r="E513">
        <f>[3]flow_raw!I513</f>
        <v>4685</v>
      </c>
      <c r="F513" s="41">
        <f>[3]flow_raw!L513</f>
        <v>14876.315266999998</v>
      </c>
    </row>
    <row r="514" spans="5:6" x14ac:dyDescent="0.25">
      <c r="E514">
        <f>[3]flow_raw!I514</f>
        <v>4694</v>
      </c>
      <c r="F514" s="41">
        <f>[3]flow_raw!L514</f>
        <v>18597.361526000001</v>
      </c>
    </row>
    <row r="515" spans="5:6" x14ac:dyDescent="0.25">
      <c r="E515">
        <f>[3]flow_raw!I515</f>
        <v>4695</v>
      </c>
      <c r="F515" s="41">
        <f>[3]flow_raw!L515</f>
        <v>21206.818694999998</v>
      </c>
    </row>
    <row r="516" spans="5:6" x14ac:dyDescent="0.25">
      <c r="E516">
        <f>[3]flow_raw!I516</f>
        <v>4713</v>
      </c>
      <c r="F516" s="41">
        <f>[3]flow_raw!L516</f>
        <v>18207.330809999999</v>
      </c>
    </row>
    <row r="517" spans="5:6" x14ac:dyDescent="0.25">
      <c r="E517">
        <f>[3]flow_raw!I517</f>
        <v>4739</v>
      </c>
      <c r="F517" s="41">
        <f>[3]flow_raw!L517</f>
        <v>8726.8551640000005</v>
      </c>
    </row>
    <row r="518" spans="5:6" x14ac:dyDescent="0.25">
      <c r="E518">
        <f>[3]flow_raw!I518</f>
        <v>4746</v>
      </c>
      <c r="F518" s="41">
        <f>[3]flow_raw!L518</f>
        <v>31896.142577999999</v>
      </c>
    </row>
    <row r="519" spans="5:6" x14ac:dyDescent="0.25">
      <c r="E519">
        <f>[3]flow_raw!I519</f>
        <v>4758</v>
      </c>
      <c r="F519" s="41">
        <f>[3]flow_raw!L519</f>
        <v>6307.8697809999994</v>
      </c>
    </row>
    <row r="520" spans="5:6" x14ac:dyDescent="0.25">
      <c r="E520">
        <f>[3]flow_raw!I520</f>
        <v>4768</v>
      </c>
      <c r="F520" s="41">
        <f>[3]flow_raw!L520</f>
        <v>5678.4270020000004</v>
      </c>
    </row>
    <row r="521" spans="5:6" x14ac:dyDescent="0.25">
      <c r="E521">
        <f>[3]flow_raw!I521</f>
        <v>4776</v>
      </c>
      <c r="F521" s="41">
        <f>[3]flow_raw!L521</f>
        <v>24385.389587999998</v>
      </c>
    </row>
    <row r="522" spans="5:6" x14ac:dyDescent="0.25">
      <c r="E522">
        <f>[3]flow_raw!I522</f>
        <v>4780</v>
      </c>
      <c r="F522" s="41">
        <f>[3]flow_raw!L522</f>
        <v>34316.805785999997</v>
      </c>
    </row>
    <row r="523" spans="5:6" x14ac:dyDescent="0.25">
      <c r="E523">
        <f>[3]flow_raw!I523</f>
        <v>4781</v>
      </c>
      <c r="F523" s="41">
        <f>[3]flow_raw!L523</f>
        <v>32729.229034</v>
      </c>
    </row>
    <row r="524" spans="5:6" x14ac:dyDescent="0.25">
      <c r="E524">
        <f>[3]flow_raw!I524</f>
        <v>4782</v>
      </c>
      <c r="F524" s="41">
        <f>[3]flow_raw!L524</f>
        <v>5131.1218550000003</v>
      </c>
    </row>
    <row r="525" spans="5:6" x14ac:dyDescent="0.25">
      <c r="E525">
        <f>[3]flow_raw!I525</f>
        <v>4790</v>
      </c>
      <c r="F525" s="41">
        <f>[3]flow_raw!L525</f>
        <v>4485.6853059999994</v>
      </c>
    </row>
    <row r="526" spans="5:6" x14ac:dyDescent="0.25">
      <c r="E526">
        <f>[3]flow_raw!I526</f>
        <v>4887</v>
      </c>
      <c r="F526" s="41">
        <f>[3]flow_raw!L526</f>
        <v>110480.172852</v>
      </c>
    </row>
    <row r="527" spans="5:6" x14ac:dyDescent="0.25">
      <c r="E527">
        <f>[3]flow_raw!I527</f>
        <v>4969</v>
      </c>
      <c r="F527" s="41">
        <f>[3]flow_raw!L527</f>
        <v>9461.3715759999995</v>
      </c>
    </row>
    <row r="528" spans="5:6" x14ac:dyDescent="0.25">
      <c r="E528">
        <f>[3]flow_raw!I528</f>
        <v>4981</v>
      </c>
      <c r="F528" s="41">
        <f>[3]flow_raw!L528</f>
        <v>3820.3483729999998</v>
      </c>
    </row>
    <row r="529" spans="5:6" x14ac:dyDescent="0.25">
      <c r="E529">
        <f>[3]flow_raw!I529</f>
        <v>5000</v>
      </c>
      <c r="F529" s="41">
        <f>[3]flow_raw!L529</f>
        <v>5633.6549410000007</v>
      </c>
    </row>
    <row r="530" spans="5:6" x14ac:dyDescent="0.25">
      <c r="E530">
        <f>[3]flow_raw!I530</f>
        <v>5012</v>
      </c>
      <c r="F530" s="41">
        <f>[3]flow_raw!L530</f>
        <v>10687.633629</v>
      </c>
    </row>
    <row r="531" spans="5:6" x14ac:dyDescent="0.25">
      <c r="E531">
        <f>[3]flow_raw!I531</f>
        <v>5032</v>
      </c>
      <c r="F531" s="41">
        <f>[3]flow_raw!L531</f>
        <v>15245.375106000001</v>
      </c>
    </row>
    <row r="532" spans="5:6" x14ac:dyDescent="0.25">
      <c r="E532">
        <f>[3]flow_raw!I532</f>
        <v>5051</v>
      </c>
      <c r="F532" s="41">
        <f>[3]flow_raw!L532</f>
        <v>41714.484299000003</v>
      </c>
    </row>
    <row r="533" spans="5:6" x14ac:dyDescent="0.25">
      <c r="E533">
        <f>[3]flow_raw!I533</f>
        <v>5062</v>
      </c>
      <c r="F533" s="41">
        <f>[3]flow_raw!L533</f>
        <v>18632.274932</v>
      </c>
    </row>
    <row r="534" spans="5:6" x14ac:dyDescent="0.25">
      <c r="E534">
        <f>[3]flow_raw!I534</f>
        <v>5063</v>
      </c>
      <c r="F534" s="41">
        <f>[3]flow_raw!L534</f>
        <v>1040.4004090000001</v>
      </c>
    </row>
    <row r="535" spans="5:6" x14ac:dyDescent="0.25">
      <c r="E535">
        <f>[3]flow_raw!I535</f>
        <v>5072</v>
      </c>
      <c r="F535" s="41">
        <f>[3]flow_raw!L535</f>
        <v>17239.742416000001</v>
      </c>
    </row>
    <row r="536" spans="5:6" x14ac:dyDescent="0.25">
      <c r="E536">
        <f>[3]flow_raw!I536</f>
        <v>5111</v>
      </c>
      <c r="F536" s="41">
        <f>[3]flow_raw!L536</f>
        <v>6348.6001089999991</v>
      </c>
    </row>
    <row r="537" spans="5:6" x14ac:dyDescent="0.25">
      <c r="E537">
        <f>[3]flow_raw!I537</f>
        <v>5120</v>
      </c>
      <c r="F537" s="41">
        <f>[3]flow_raw!L537</f>
        <v>12072.775329</v>
      </c>
    </row>
    <row r="538" spans="5:6" x14ac:dyDescent="0.25">
      <c r="E538">
        <f>[3]flow_raw!I538</f>
        <v>5121</v>
      </c>
      <c r="F538" s="41">
        <f>[3]flow_raw!L538</f>
        <v>8902.1148670000002</v>
      </c>
    </row>
    <row r="539" spans="5:6" x14ac:dyDescent="0.25">
      <c r="E539">
        <f>[3]flow_raw!I539</f>
        <v>5122</v>
      </c>
      <c r="F539" s="41">
        <f>[3]flow_raw!L539</f>
        <v>13922.713856999999</v>
      </c>
    </row>
    <row r="540" spans="5:6" x14ac:dyDescent="0.25">
      <c r="E540">
        <f>[3]flow_raw!I540</f>
        <v>5125</v>
      </c>
      <c r="F540" s="41">
        <f>[3]flow_raw!L540</f>
        <v>25274.874846999999</v>
      </c>
    </row>
    <row r="541" spans="5:6" x14ac:dyDescent="0.25">
      <c r="E541">
        <f>[3]flow_raw!I541</f>
        <v>5127</v>
      </c>
      <c r="F541" s="41">
        <f>[3]flow_raw!L541</f>
        <v>64212.193727000005</v>
      </c>
    </row>
    <row r="542" spans="5:6" x14ac:dyDescent="0.25">
      <c r="E542">
        <f>[3]flow_raw!I542</f>
        <v>5141</v>
      </c>
      <c r="F542" s="41">
        <f>[3]flow_raw!L542</f>
        <v>17826.619322999999</v>
      </c>
    </row>
    <row r="543" spans="5:6" x14ac:dyDescent="0.25">
      <c r="E543">
        <f>[3]flow_raw!I543</f>
        <v>5144</v>
      </c>
      <c r="F543" s="41">
        <f>[3]flow_raw!L543</f>
        <v>57443.690306999997</v>
      </c>
    </row>
    <row r="544" spans="5:6" x14ac:dyDescent="0.25">
      <c r="E544">
        <f>[3]flow_raw!I544</f>
        <v>5163</v>
      </c>
      <c r="F544" s="41">
        <f>[3]flow_raw!L544</f>
        <v>14019.650771999999</v>
      </c>
    </row>
    <row r="545" spans="5:6" x14ac:dyDescent="0.25">
      <c r="E545">
        <f>[3]flow_raw!I545</f>
        <v>5174</v>
      </c>
      <c r="F545" s="41">
        <f>[3]flow_raw!L545</f>
        <v>15807.715726999999</v>
      </c>
    </row>
    <row r="546" spans="5:6" x14ac:dyDescent="0.25">
      <c r="E546">
        <f>[3]flow_raw!I546</f>
        <v>5193</v>
      </c>
      <c r="F546" s="41">
        <f>[3]flow_raw!L546</f>
        <v>2026.7246129999999</v>
      </c>
    </row>
    <row r="547" spans="5:6" x14ac:dyDescent="0.25">
      <c r="E547">
        <f>[3]flow_raw!I547</f>
        <v>5215</v>
      </c>
      <c r="F547" s="41">
        <f>[3]flow_raw!L547</f>
        <v>31389.489441000002</v>
      </c>
    </row>
    <row r="548" spans="5:6" x14ac:dyDescent="0.25">
      <c r="E548">
        <f>[3]flow_raw!I548</f>
        <v>5224</v>
      </c>
      <c r="F548" s="41">
        <f>[3]flow_raw!L548</f>
        <v>4052.6620549999998</v>
      </c>
    </row>
    <row r="549" spans="5:6" x14ac:dyDescent="0.25">
      <c r="E549">
        <f>[3]flow_raw!I549</f>
        <v>5232</v>
      </c>
      <c r="F549" s="41">
        <f>[3]flow_raw!L549</f>
        <v>26608.503844000003</v>
      </c>
    </row>
    <row r="550" spans="5:6" x14ac:dyDescent="0.25">
      <c r="E550">
        <f>[3]flow_raw!I550</f>
        <v>5236</v>
      </c>
      <c r="F550" s="41">
        <f>[3]flow_raw!L550</f>
        <v>35411.804109000004</v>
      </c>
    </row>
    <row r="551" spans="5:6" x14ac:dyDescent="0.25">
      <c r="E551">
        <f>[3]flow_raw!I551</f>
        <v>5242</v>
      </c>
      <c r="F551" s="41">
        <f>[3]flow_raw!L551</f>
        <v>21247.387941000001</v>
      </c>
    </row>
    <row r="552" spans="5:6" x14ac:dyDescent="0.25">
      <c r="E552">
        <f>[3]flow_raw!I552</f>
        <v>5247</v>
      </c>
      <c r="F552" s="41">
        <f>[3]flow_raw!L552</f>
        <v>1847.308528</v>
      </c>
    </row>
    <row r="553" spans="5:6" x14ac:dyDescent="0.25">
      <c r="E553">
        <f>[3]flow_raw!I553</f>
        <v>5261</v>
      </c>
      <c r="F553" s="41">
        <f>[3]flow_raw!L553</f>
        <v>235.19316000000001</v>
      </c>
    </row>
    <row r="554" spans="5:6" x14ac:dyDescent="0.25">
      <c r="E554">
        <f>[3]flow_raw!I554</f>
        <v>5312</v>
      </c>
      <c r="F554" s="41">
        <f>[3]flow_raw!L554</f>
        <v>14147.843818000001</v>
      </c>
    </row>
    <row r="555" spans="5:6" x14ac:dyDescent="0.25">
      <c r="E555">
        <f>[3]flow_raw!I555</f>
        <v>5325</v>
      </c>
      <c r="F555" s="41">
        <f>[3]flow_raw!L555</f>
        <v>6047.0859529999998</v>
      </c>
    </row>
    <row r="556" spans="5:6" x14ac:dyDescent="0.25">
      <c r="E556">
        <f>[3]flow_raw!I556</f>
        <v>5330</v>
      </c>
      <c r="F556" s="41">
        <f>[3]flow_raw!L556</f>
        <v>6693.8285490000007</v>
      </c>
    </row>
    <row r="557" spans="5:6" x14ac:dyDescent="0.25">
      <c r="E557">
        <f>[3]flow_raw!I557</f>
        <v>5331</v>
      </c>
      <c r="F557" s="41">
        <f>[3]flow_raw!L557</f>
        <v>9673.029176</v>
      </c>
    </row>
    <row r="558" spans="5:6" x14ac:dyDescent="0.25">
      <c r="E558">
        <f>[3]flow_raw!I558</f>
        <v>5332</v>
      </c>
      <c r="F558" s="41">
        <f>[3]flow_raw!L558</f>
        <v>10409.755404</v>
      </c>
    </row>
    <row r="559" spans="5:6" x14ac:dyDescent="0.25">
      <c r="E559">
        <f>[3]flow_raw!I559</f>
        <v>5336</v>
      </c>
      <c r="F559" s="41">
        <f>[3]flow_raw!L559</f>
        <v>8409.6841280000008</v>
      </c>
    </row>
    <row r="560" spans="5:6" x14ac:dyDescent="0.25">
      <c r="E560">
        <f>[3]flow_raw!I560</f>
        <v>5339</v>
      </c>
      <c r="F560" s="41">
        <f>[3]flow_raw!L560</f>
        <v>6317.5912669999998</v>
      </c>
    </row>
    <row r="561" spans="5:6" x14ac:dyDescent="0.25">
      <c r="E561">
        <f>[3]flow_raw!I561</f>
        <v>5340</v>
      </c>
      <c r="F561" s="41">
        <f>[3]flow_raw!L561</f>
        <v>2704.9151350000002</v>
      </c>
    </row>
    <row r="562" spans="5:6" x14ac:dyDescent="0.25">
      <c r="E562">
        <f>[3]flow_raw!I562</f>
        <v>5373</v>
      </c>
      <c r="F562" s="41">
        <f>[3]flow_raw!L562</f>
        <v>7089.9550939999999</v>
      </c>
    </row>
    <row r="563" spans="5:6" x14ac:dyDescent="0.25">
      <c r="E563">
        <f>[3]flow_raw!I563</f>
        <v>5375</v>
      </c>
      <c r="F563" s="41">
        <f>[3]flow_raw!L563</f>
        <v>8901.6423919999997</v>
      </c>
    </row>
    <row r="564" spans="5:6" x14ac:dyDescent="0.25">
      <c r="E564">
        <f>[3]flow_raw!I564</f>
        <v>5378</v>
      </c>
      <c r="F564" s="41">
        <f>[3]flow_raw!L564</f>
        <v>9980.8857270000008</v>
      </c>
    </row>
    <row r="565" spans="5:6" x14ac:dyDescent="0.25">
      <c r="E565">
        <f>[3]flow_raw!I565</f>
        <v>5417</v>
      </c>
      <c r="F565" s="41">
        <f>[3]flow_raw!L565</f>
        <v>12285.660302</v>
      </c>
    </row>
    <row r="566" spans="5:6" x14ac:dyDescent="0.25">
      <c r="E566">
        <f>[3]flow_raw!I566</f>
        <v>5426</v>
      </c>
      <c r="F566" s="41">
        <f>[3]flow_raw!L566</f>
        <v>16623.953750000001</v>
      </c>
    </row>
    <row r="567" spans="5:6" x14ac:dyDescent="0.25">
      <c r="E567">
        <f>[3]flow_raw!I567</f>
        <v>5454</v>
      </c>
      <c r="F567" s="41">
        <f>[3]flow_raw!L567</f>
        <v>19479.06753</v>
      </c>
    </row>
    <row r="568" spans="5:6" x14ac:dyDescent="0.25">
      <c r="E568">
        <f>[3]flow_raw!I568</f>
        <v>5460</v>
      </c>
      <c r="F568" s="41">
        <f>[3]flow_raw!L568</f>
        <v>7638.839156</v>
      </c>
    </row>
    <row r="569" spans="5:6" x14ac:dyDescent="0.25">
      <c r="E569">
        <f>[3]flow_raw!I569</f>
        <v>5489</v>
      </c>
      <c r="F569" s="41">
        <f>[3]flow_raw!L569</f>
        <v>15020.213204</v>
      </c>
    </row>
    <row r="570" spans="5:6" x14ac:dyDescent="0.25">
      <c r="E570">
        <f>[3]flow_raw!I570</f>
        <v>5535</v>
      </c>
      <c r="F570" s="41">
        <f>[3]flow_raw!L570</f>
        <v>3165.190388</v>
      </c>
    </row>
    <row r="571" spans="5:6" x14ac:dyDescent="0.25">
      <c r="E571">
        <f>[3]flow_raw!I571</f>
        <v>5592</v>
      </c>
      <c r="F571" s="41">
        <f>[3]flow_raw!L571</f>
        <v>371.38906699999995</v>
      </c>
    </row>
    <row r="572" spans="5:6" x14ac:dyDescent="0.25">
      <c r="E572">
        <f>[3]flow_raw!I572</f>
        <v>5706</v>
      </c>
      <c r="F572" s="41">
        <f>[3]flow_raw!L572</f>
        <v>31023.605835000002</v>
      </c>
    </row>
    <row r="573" spans="5:6" x14ac:dyDescent="0.25">
      <c r="E573">
        <f>[3]flow_raw!I573</f>
        <v>5720</v>
      </c>
      <c r="F573" s="41">
        <f>[3]flow_raw!L573</f>
        <v>4834.3622100000002</v>
      </c>
    </row>
    <row r="574" spans="5:6" x14ac:dyDescent="0.25">
      <c r="E574">
        <f>[3]flow_raw!I574</f>
        <v>5744</v>
      </c>
      <c r="F574" s="41">
        <f>[3]flow_raw!L574</f>
        <v>13543.417776999999</v>
      </c>
    </row>
    <row r="575" spans="5:6" x14ac:dyDescent="0.25">
      <c r="E575">
        <f>[3]flow_raw!I575</f>
        <v>5751</v>
      </c>
      <c r="F575" s="41">
        <f>[3]flow_raw!L575</f>
        <v>18183.157621999999</v>
      </c>
    </row>
    <row r="576" spans="5:6" x14ac:dyDescent="0.25">
      <c r="E576">
        <f>[3]flow_raw!I576</f>
        <v>5754</v>
      </c>
      <c r="F576" s="41">
        <f>[3]flow_raw!L576</f>
        <v>6861.2576050000007</v>
      </c>
    </row>
    <row r="577" spans="5:6" x14ac:dyDescent="0.25">
      <c r="E577">
        <f>[3]flow_raw!I577</f>
        <v>5777</v>
      </c>
      <c r="F577" s="41">
        <f>[3]flow_raw!L577</f>
        <v>3787.3718040000003</v>
      </c>
    </row>
    <row r="578" spans="5:6" x14ac:dyDescent="0.25">
      <c r="E578">
        <f>[3]flow_raw!I578</f>
        <v>5786</v>
      </c>
      <c r="F578" s="41">
        <f>[3]flow_raw!L578</f>
        <v>3515.6911520000003</v>
      </c>
    </row>
    <row r="579" spans="5:6" x14ac:dyDescent="0.25">
      <c r="E579">
        <f>[3]flow_raw!I579</f>
        <v>5812</v>
      </c>
      <c r="F579" s="41">
        <f>[3]flow_raw!L579</f>
        <v>4770.6948119999997</v>
      </c>
    </row>
    <row r="580" spans="5:6" x14ac:dyDescent="0.25">
      <c r="E580">
        <f>[3]flow_raw!I580</f>
        <v>5814</v>
      </c>
      <c r="F580" s="41">
        <f>[3]flow_raw!L580</f>
        <v>12186.182442000001</v>
      </c>
    </row>
    <row r="581" spans="5:6" x14ac:dyDescent="0.25">
      <c r="E581">
        <f>[3]flow_raw!I581</f>
        <v>5817</v>
      </c>
      <c r="F581" s="41">
        <f>[3]flow_raw!L581</f>
        <v>459.71827500000001</v>
      </c>
    </row>
    <row r="582" spans="5:6" x14ac:dyDescent="0.25">
      <c r="E582">
        <f>[3]flow_raw!I582</f>
        <v>5830</v>
      </c>
      <c r="F582" s="41">
        <f>[3]flow_raw!L582</f>
        <v>14623.600691</v>
      </c>
    </row>
    <row r="583" spans="5:6" x14ac:dyDescent="0.25">
      <c r="E583">
        <f>[3]flow_raw!I583</f>
        <v>5863</v>
      </c>
      <c r="F583" s="41">
        <f>[3]flow_raw!L583</f>
        <v>6898.7813450000012</v>
      </c>
    </row>
    <row r="584" spans="5:6" x14ac:dyDescent="0.25">
      <c r="E584">
        <f>[3]flow_raw!I584</f>
        <v>5864</v>
      </c>
      <c r="F584" s="41">
        <f>[3]flow_raw!L584</f>
        <v>11383.932006999999</v>
      </c>
    </row>
    <row r="585" spans="5:6" x14ac:dyDescent="0.25">
      <c r="E585">
        <f>[3]flow_raw!I585</f>
        <v>5865</v>
      </c>
      <c r="F585" s="41">
        <f>[3]flow_raw!L585</f>
        <v>3939.4220270000005</v>
      </c>
    </row>
    <row r="586" spans="5:6" x14ac:dyDescent="0.25">
      <c r="E586">
        <f>[3]flow_raw!I586</f>
        <v>5867</v>
      </c>
      <c r="F586" s="41">
        <f>[3]flow_raw!L586</f>
        <v>5108.1788180000003</v>
      </c>
    </row>
    <row r="587" spans="5:6" x14ac:dyDescent="0.25">
      <c r="E587">
        <f>[3]flow_raw!I587</f>
        <v>5870</v>
      </c>
      <c r="F587" s="41">
        <f>[3]flow_raw!L587</f>
        <v>6862.2627730000004</v>
      </c>
    </row>
    <row r="588" spans="5:6" x14ac:dyDescent="0.25">
      <c r="E588">
        <f>[3]flow_raw!I588</f>
        <v>5878</v>
      </c>
      <c r="F588" s="41">
        <f>[3]flow_raw!L588</f>
        <v>10124.287415999999</v>
      </c>
    </row>
    <row r="589" spans="5:6" x14ac:dyDescent="0.25">
      <c r="E589">
        <f>[3]flow_raw!I589</f>
        <v>5886</v>
      </c>
      <c r="F589" s="41">
        <f>[3]flow_raw!L589</f>
        <v>7429.9083199999995</v>
      </c>
    </row>
    <row r="590" spans="5:6" x14ac:dyDescent="0.25">
      <c r="E590">
        <f>[3]flow_raw!I590</f>
        <v>5887</v>
      </c>
      <c r="F590" s="41">
        <f>[3]flow_raw!L590</f>
        <v>7534.2597610000003</v>
      </c>
    </row>
    <row r="591" spans="5:6" x14ac:dyDescent="0.25">
      <c r="E591">
        <f>[3]flow_raw!I591</f>
        <v>5890</v>
      </c>
      <c r="F591" s="41">
        <f>[3]flow_raw!L591</f>
        <v>7170.5410869999996</v>
      </c>
    </row>
    <row r="592" spans="5:6" x14ac:dyDescent="0.25">
      <c r="E592">
        <f>[3]flow_raw!I592</f>
        <v>5891</v>
      </c>
      <c r="F592" s="41">
        <f>[3]flow_raw!L592</f>
        <v>9694.3840789999995</v>
      </c>
    </row>
    <row r="593" spans="5:6" x14ac:dyDescent="0.25">
      <c r="E593">
        <f>[3]flow_raw!I593</f>
        <v>5900</v>
      </c>
      <c r="F593" s="41">
        <f>[3]flow_raw!L593</f>
        <v>7680.4469799999997</v>
      </c>
    </row>
    <row r="594" spans="5:6" x14ac:dyDescent="0.25">
      <c r="E594">
        <f>[3]flow_raw!I594</f>
        <v>5903</v>
      </c>
      <c r="F594" s="41">
        <f>[3]flow_raw!L594</f>
        <v>8439.2220300000008</v>
      </c>
    </row>
    <row r="595" spans="5:6" x14ac:dyDescent="0.25">
      <c r="E595">
        <f>[3]flow_raw!I595</f>
        <v>5904</v>
      </c>
      <c r="F595" s="41">
        <f>[3]flow_raw!L595</f>
        <v>12164.883377000002</v>
      </c>
    </row>
    <row r="596" spans="5:6" x14ac:dyDescent="0.25">
      <c r="E596">
        <f>[3]flow_raw!I596</f>
        <v>5905</v>
      </c>
      <c r="F596" s="41">
        <f>[3]flow_raw!L596</f>
        <v>11349.475693</v>
      </c>
    </row>
    <row r="597" spans="5:6" x14ac:dyDescent="0.25">
      <c r="E597">
        <f>[3]flow_raw!I597</f>
        <v>5920</v>
      </c>
      <c r="F597" s="41">
        <f>[3]flow_raw!L597</f>
        <v>624.11826899999994</v>
      </c>
    </row>
    <row r="598" spans="5:6" x14ac:dyDescent="0.25">
      <c r="E598">
        <f>[3]flow_raw!I598</f>
        <v>5927</v>
      </c>
      <c r="F598" s="41">
        <f>[3]flow_raw!L598</f>
        <v>26015.394851000001</v>
      </c>
    </row>
    <row r="599" spans="5:6" x14ac:dyDescent="0.25">
      <c r="E599">
        <f>[3]flow_raw!I599</f>
        <v>5940</v>
      </c>
      <c r="F599" s="41">
        <f>[3]flow_raw!L599</f>
        <v>8425.0438549999999</v>
      </c>
    </row>
    <row r="600" spans="5:6" x14ac:dyDescent="0.25">
      <c r="E600">
        <f>[3]flow_raw!I600</f>
        <v>5957</v>
      </c>
      <c r="F600" s="41">
        <f>[3]flow_raw!L600</f>
        <v>10353.364969</v>
      </c>
    </row>
    <row r="601" spans="5:6" x14ac:dyDescent="0.25">
      <c r="E601">
        <f>[3]flow_raw!I601</f>
        <v>5982</v>
      </c>
      <c r="F601" s="41">
        <f>[3]flow_raw!L601</f>
        <v>13684.984277</v>
      </c>
    </row>
    <row r="602" spans="5:6" x14ac:dyDescent="0.25">
      <c r="E602">
        <f>[3]flow_raw!I602</f>
        <v>5988</v>
      </c>
      <c r="F602" s="41">
        <f>[3]flow_raw!L602</f>
        <v>6179.0860069999999</v>
      </c>
    </row>
    <row r="603" spans="5:6" x14ac:dyDescent="0.25">
      <c r="E603">
        <f>[3]flow_raw!I603</f>
        <v>6000</v>
      </c>
      <c r="F603" s="41">
        <f>[3]flow_raw!L603</f>
        <v>18683.548720999999</v>
      </c>
    </row>
    <row r="604" spans="5:6" x14ac:dyDescent="0.25">
      <c r="E604">
        <f>[3]flow_raw!I604</f>
        <v>6015</v>
      </c>
      <c r="F604" s="41">
        <f>[3]flow_raw!L604</f>
        <v>17217.223281999999</v>
      </c>
    </row>
    <row r="605" spans="5:6" x14ac:dyDescent="0.25">
      <c r="E605">
        <f>[3]flow_raw!I605</f>
        <v>6035</v>
      </c>
      <c r="F605" s="41">
        <f>[3]flow_raw!L605</f>
        <v>18778.721343999998</v>
      </c>
    </row>
    <row r="606" spans="5:6" x14ac:dyDescent="0.25">
      <c r="E606">
        <f>[3]flow_raw!I606</f>
        <v>6046</v>
      </c>
      <c r="F606" s="41">
        <f>[3]flow_raw!L606</f>
        <v>20417.106995999999</v>
      </c>
    </row>
    <row r="607" spans="5:6" x14ac:dyDescent="0.25">
      <c r="E607">
        <f>[3]flow_raw!I607</f>
        <v>6047</v>
      </c>
      <c r="F607" s="41">
        <f>[3]flow_raw!L607</f>
        <v>19744.281266000002</v>
      </c>
    </row>
    <row r="608" spans="5:6" x14ac:dyDescent="0.25">
      <c r="E608">
        <f>[3]flow_raw!I608</f>
        <v>6052</v>
      </c>
      <c r="F608" s="41">
        <f>[3]flow_raw!L608</f>
        <v>9214.1449090000006</v>
      </c>
    </row>
    <row r="609" spans="5:6" x14ac:dyDescent="0.25">
      <c r="E609">
        <f>[3]flow_raw!I609</f>
        <v>6055</v>
      </c>
      <c r="F609" s="41">
        <f>[3]flow_raw!L609</f>
        <v>5597.7918950000003</v>
      </c>
    </row>
    <row r="610" spans="5:6" x14ac:dyDescent="0.25">
      <c r="E610">
        <f>[3]flow_raw!I610</f>
        <v>6073</v>
      </c>
      <c r="F610" s="41">
        <f>[3]flow_raw!L610</f>
        <v>4855.2737010000001</v>
      </c>
    </row>
    <row r="611" spans="5:6" x14ac:dyDescent="0.25">
      <c r="E611">
        <f>[3]flow_raw!I611</f>
        <v>6078</v>
      </c>
      <c r="F611" s="41">
        <f>[3]flow_raw!L611</f>
        <v>4667.7635609999998</v>
      </c>
    </row>
    <row r="612" spans="5:6" x14ac:dyDescent="0.25">
      <c r="E612">
        <f>[3]flow_raw!I612</f>
        <v>6086</v>
      </c>
      <c r="F612" s="41">
        <f>[3]flow_raw!L612</f>
        <v>6452.8141379999997</v>
      </c>
    </row>
    <row r="613" spans="5:6" x14ac:dyDescent="0.25">
      <c r="E613">
        <f>[3]flow_raw!I613</f>
        <v>6099</v>
      </c>
      <c r="F613" s="41">
        <f>[3]flow_raw!L613</f>
        <v>9057.842208</v>
      </c>
    </row>
    <row r="614" spans="5:6" x14ac:dyDescent="0.25">
      <c r="E614">
        <f>[3]flow_raw!I614</f>
        <v>6102</v>
      </c>
      <c r="F614" s="41">
        <f>[3]flow_raw!L614</f>
        <v>18013.361557</v>
      </c>
    </row>
    <row r="615" spans="5:6" x14ac:dyDescent="0.25">
      <c r="E615">
        <f>[3]flow_raw!I615</f>
        <v>6124</v>
      </c>
      <c r="F615" s="41">
        <f>[3]flow_raw!L615</f>
        <v>3202.2995449999999</v>
      </c>
    </row>
    <row r="616" spans="5:6" x14ac:dyDescent="0.25">
      <c r="E616">
        <f>[3]flow_raw!I616</f>
        <v>6152</v>
      </c>
      <c r="F616" s="41">
        <f>[3]flow_raw!L616</f>
        <v>15419.796096000002</v>
      </c>
    </row>
    <row r="617" spans="5:6" x14ac:dyDescent="0.25">
      <c r="E617">
        <f>[3]flow_raw!I617</f>
        <v>6183</v>
      </c>
      <c r="F617" s="41">
        <f>[3]flow_raw!L617</f>
        <v>10652.797913</v>
      </c>
    </row>
    <row r="618" spans="5:6" x14ac:dyDescent="0.25">
      <c r="E618">
        <f>[3]flow_raw!I618</f>
        <v>6215</v>
      </c>
      <c r="F618" s="41">
        <f>[3]flow_raw!L618</f>
        <v>11270.292298</v>
      </c>
    </row>
    <row r="619" spans="5:6" x14ac:dyDescent="0.25">
      <c r="E619">
        <f>[3]flow_raw!I619</f>
        <v>6237</v>
      </c>
      <c r="F619" s="41">
        <f>[3]flow_raw!L619</f>
        <v>5708.9613850000005</v>
      </c>
    </row>
    <row r="620" spans="5:6" x14ac:dyDescent="0.25">
      <c r="E620">
        <f>[3]flow_raw!I620</f>
        <v>6261</v>
      </c>
      <c r="F620" s="41">
        <f>[3]flow_raw!L620</f>
        <v>18674.582413000004</v>
      </c>
    </row>
    <row r="621" spans="5:6" x14ac:dyDescent="0.25">
      <c r="E621">
        <f>[3]flow_raw!I621</f>
        <v>6305</v>
      </c>
      <c r="F621" s="41">
        <f>[3]flow_raw!L621</f>
        <v>8827.9385750000001</v>
      </c>
    </row>
    <row r="622" spans="5:6" x14ac:dyDescent="0.25">
      <c r="E622">
        <f>[3]flow_raw!I622</f>
        <v>6308</v>
      </c>
      <c r="F622" s="41">
        <f>[3]flow_raw!L622</f>
        <v>11575.507088</v>
      </c>
    </row>
    <row r="623" spans="5:6" x14ac:dyDescent="0.25">
      <c r="E623">
        <f>[3]flow_raw!I623</f>
        <v>6317</v>
      </c>
      <c r="F623" s="41">
        <f>[3]flow_raw!L623</f>
        <v>4192.9113459999999</v>
      </c>
    </row>
    <row r="624" spans="5:6" x14ac:dyDescent="0.25">
      <c r="E624">
        <f>[3]flow_raw!I624</f>
        <v>6328</v>
      </c>
      <c r="F624" s="41">
        <f>[3]flow_raw!L624</f>
        <v>2705.392844</v>
      </c>
    </row>
    <row r="625" spans="5:6" x14ac:dyDescent="0.25">
      <c r="E625">
        <f>[3]flow_raw!I625</f>
        <v>6346</v>
      </c>
      <c r="F625" s="41">
        <f>[3]flow_raw!L625</f>
        <v>4554.106353000001</v>
      </c>
    </row>
    <row r="626" spans="5:6" x14ac:dyDescent="0.25">
      <c r="E626">
        <f>[3]flow_raw!I626</f>
        <v>6396</v>
      </c>
      <c r="F626" s="41">
        <f>[3]flow_raw!L626</f>
        <v>23406.675324</v>
      </c>
    </row>
    <row r="627" spans="5:6" x14ac:dyDescent="0.25">
      <c r="E627">
        <f>[3]flow_raw!I627</f>
        <v>6401</v>
      </c>
      <c r="F627" s="41">
        <f>[3]flow_raw!L627</f>
        <v>12822.376325999998</v>
      </c>
    </row>
    <row r="628" spans="5:6" x14ac:dyDescent="0.25">
      <c r="E628">
        <f>[3]flow_raw!I628</f>
        <v>6402</v>
      </c>
      <c r="F628" s="41">
        <f>[3]flow_raw!L628</f>
        <v>2210.2456890000003</v>
      </c>
    </row>
    <row r="629" spans="5:6" x14ac:dyDescent="0.25">
      <c r="E629">
        <f>[3]flow_raw!I629</f>
        <v>6443</v>
      </c>
      <c r="F629" s="41">
        <f>[3]flow_raw!L629</f>
        <v>10456.452240000001</v>
      </c>
    </row>
    <row r="630" spans="5:6" x14ac:dyDescent="0.25">
      <c r="E630">
        <f>[3]flow_raw!I630</f>
        <v>6454</v>
      </c>
      <c r="F630" s="41">
        <f>[3]flow_raw!L630</f>
        <v>39278.992796999999</v>
      </c>
    </row>
    <row r="631" spans="5:6" x14ac:dyDescent="0.25">
      <c r="E631">
        <f>[3]flow_raw!I631</f>
        <v>6488</v>
      </c>
      <c r="F631" s="41">
        <f>[3]flow_raw!L631</f>
        <v>46433.664856000003</v>
      </c>
    </row>
    <row r="632" spans="5:6" x14ac:dyDescent="0.25">
      <c r="E632">
        <f>[3]flow_raw!I632</f>
        <v>6503</v>
      </c>
      <c r="F632" s="41">
        <f>[3]flow_raw!L632</f>
        <v>3682.3847029999997</v>
      </c>
    </row>
    <row r="633" spans="5:6" x14ac:dyDescent="0.25">
      <c r="E633">
        <f>[3]flow_raw!I633</f>
        <v>6531</v>
      </c>
      <c r="F633" s="41">
        <f>[3]flow_raw!L633</f>
        <v>13265.346031000001</v>
      </c>
    </row>
    <row r="634" spans="5:6" x14ac:dyDescent="0.25">
      <c r="E634">
        <f>[3]flow_raw!I634</f>
        <v>6581</v>
      </c>
      <c r="F634" s="41">
        <f>[3]flow_raw!L634</f>
        <v>10946.440689999999</v>
      </c>
    </row>
    <row r="635" spans="5:6" x14ac:dyDescent="0.25">
      <c r="E635">
        <f>[3]flow_raw!I635</f>
        <v>6590</v>
      </c>
      <c r="F635" s="41">
        <f>[3]flow_raw!L635</f>
        <v>942.59290400000009</v>
      </c>
    </row>
    <row r="636" spans="5:6" x14ac:dyDescent="0.25">
      <c r="E636">
        <f>[3]flow_raw!I636</f>
        <v>6604</v>
      </c>
      <c r="F636" s="41">
        <f>[3]flow_raw!L636</f>
        <v>69957.012389999989</v>
      </c>
    </row>
    <row r="637" spans="5:6" x14ac:dyDescent="0.25">
      <c r="E637">
        <f>[3]flow_raw!I637</f>
        <v>6605</v>
      </c>
      <c r="F637" s="41">
        <f>[3]flow_raw!L637</f>
        <v>8407.4179999999997</v>
      </c>
    </row>
    <row r="638" spans="5:6" x14ac:dyDescent="0.25">
      <c r="E638">
        <f>[3]flow_raw!I638</f>
        <v>6609</v>
      </c>
      <c r="F638" s="41">
        <f>[3]flow_raw!L638</f>
        <v>10839.938040999999</v>
      </c>
    </row>
    <row r="639" spans="5:6" x14ac:dyDescent="0.25">
      <c r="E639">
        <f>[3]flow_raw!I639</f>
        <v>6625</v>
      </c>
      <c r="F639" s="41">
        <f>[3]flow_raw!L639</f>
        <v>11772.571448999999</v>
      </c>
    </row>
    <row r="640" spans="5:6" x14ac:dyDescent="0.25">
      <c r="E640">
        <f>[3]flow_raw!I640</f>
        <v>6641</v>
      </c>
      <c r="F640" s="41">
        <f>[3]flow_raw!L640</f>
        <v>17176.618165</v>
      </c>
    </row>
    <row r="641" spans="5:6" x14ac:dyDescent="0.25">
      <c r="E641">
        <f>[3]flow_raw!I641</f>
        <v>6664</v>
      </c>
      <c r="F641" s="41">
        <f>[3]flow_raw!L641</f>
        <v>1828.7254640000001</v>
      </c>
    </row>
    <row r="642" spans="5:6" x14ac:dyDescent="0.25">
      <c r="E642">
        <f>[3]flow_raw!I642</f>
        <v>6666</v>
      </c>
      <c r="F642" s="41">
        <f>[3]flow_raw!L642</f>
        <v>2347.6059570000002</v>
      </c>
    </row>
    <row r="643" spans="5:6" x14ac:dyDescent="0.25">
      <c r="E643">
        <f>[3]flow_raw!I643</f>
        <v>6667</v>
      </c>
      <c r="F643" s="41">
        <f>[3]flow_raw!L643</f>
        <v>17023.283004999998</v>
      </c>
    </row>
    <row r="644" spans="5:6" x14ac:dyDescent="0.25">
      <c r="E644">
        <f>[3]flow_raw!I644</f>
        <v>6706</v>
      </c>
      <c r="F644" s="41">
        <f>[3]flow_raw!L644</f>
        <v>16550.830537000002</v>
      </c>
    </row>
    <row r="645" spans="5:6" x14ac:dyDescent="0.25">
      <c r="E645">
        <f>[3]flow_raw!I645</f>
        <v>6726</v>
      </c>
      <c r="F645" s="41">
        <f>[3]flow_raw!L645</f>
        <v>5982.3656650000012</v>
      </c>
    </row>
    <row r="646" spans="5:6" x14ac:dyDescent="0.25">
      <c r="E646">
        <f>[3]flow_raw!I646</f>
        <v>6783</v>
      </c>
      <c r="F646" s="41">
        <f>[3]flow_raw!L646</f>
        <v>19640.640549</v>
      </c>
    </row>
    <row r="647" spans="5:6" x14ac:dyDescent="0.25">
      <c r="E647">
        <f>[3]flow_raw!I647</f>
        <v>6819</v>
      </c>
      <c r="F647" s="41">
        <f>[3]flow_raw!L647</f>
        <v>225.56702799999999</v>
      </c>
    </row>
    <row r="648" spans="5:6" x14ac:dyDescent="0.25">
      <c r="E648">
        <f>[3]flow_raw!I648</f>
        <v>6829</v>
      </c>
      <c r="F648" s="41">
        <f>[3]flow_raw!L648</f>
        <v>3866.173526</v>
      </c>
    </row>
    <row r="649" spans="5:6" x14ac:dyDescent="0.25">
      <c r="E649">
        <f>[3]flow_raw!I649</f>
        <v>6839</v>
      </c>
      <c r="F649" s="41">
        <f>[3]flow_raw!L649</f>
        <v>5015.8509940000004</v>
      </c>
    </row>
    <row r="650" spans="5:6" x14ac:dyDescent="0.25">
      <c r="E650">
        <f>[3]flow_raw!I650</f>
        <v>6852</v>
      </c>
      <c r="F650" s="41">
        <f>[3]flow_raw!L650</f>
        <v>73773.267579000007</v>
      </c>
    </row>
    <row r="651" spans="5:6" x14ac:dyDescent="0.25">
      <c r="E651">
        <f>[3]flow_raw!I651</f>
        <v>6855</v>
      </c>
      <c r="F651" s="41">
        <f>[3]flow_raw!L651</f>
        <v>19402.748640999998</v>
      </c>
    </row>
    <row r="652" spans="5:6" x14ac:dyDescent="0.25">
      <c r="E652">
        <f>[3]flow_raw!I652</f>
        <v>6863</v>
      </c>
      <c r="F652" s="41">
        <f>[3]flow_raw!L652</f>
        <v>11644.060622999999</v>
      </c>
    </row>
    <row r="653" spans="5:6" x14ac:dyDescent="0.25">
      <c r="E653">
        <f>[3]flow_raw!I653</f>
        <v>6951</v>
      </c>
      <c r="F653" s="41">
        <f>[3]flow_raw!L653</f>
        <v>11738.152618</v>
      </c>
    </row>
    <row r="654" spans="5:6" x14ac:dyDescent="0.25">
      <c r="E654">
        <f>[3]flow_raw!I654</f>
        <v>6986</v>
      </c>
      <c r="F654" s="41">
        <f>[3]flow_raw!L654</f>
        <v>7278.557049</v>
      </c>
    </row>
    <row r="655" spans="5:6" x14ac:dyDescent="0.25">
      <c r="E655">
        <f>[3]flow_raw!I655</f>
        <v>6989</v>
      </c>
      <c r="F655" s="41">
        <f>[3]flow_raw!L655</f>
        <v>7415.1168520000001</v>
      </c>
    </row>
    <row r="656" spans="5:6" x14ac:dyDescent="0.25">
      <c r="E656">
        <f>[3]flow_raw!I656</f>
        <v>6997</v>
      </c>
      <c r="F656" s="41">
        <f>[3]flow_raw!L656</f>
        <v>24040.701341</v>
      </c>
    </row>
    <row r="657" spans="5:6" x14ac:dyDescent="0.25">
      <c r="E657">
        <f>[3]flow_raw!I657</f>
        <v>7005</v>
      </c>
      <c r="F657" s="41">
        <f>[3]flow_raw!L657</f>
        <v>9951.1823430000004</v>
      </c>
    </row>
    <row r="658" spans="5:6" x14ac:dyDescent="0.25">
      <c r="E658">
        <f>[3]flow_raw!I658</f>
        <v>7018</v>
      </c>
      <c r="F658" s="41">
        <f>[3]flow_raw!L658</f>
        <v>12218.318284000001</v>
      </c>
    </row>
    <row r="659" spans="5:6" x14ac:dyDescent="0.25">
      <c r="E659">
        <f>[3]flow_raw!I659</f>
        <v>7020</v>
      </c>
      <c r="F659" s="41">
        <f>[3]flow_raw!L659</f>
        <v>13716.411293000001</v>
      </c>
    </row>
    <row r="660" spans="5:6" x14ac:dyDescent="0.25">
      <c r="E660">
        <f>[3]flow_raw!I660</f>
        <v>7021</v>
      </c>
      <c r="F660" s="41">
        <f>[3]flow_raw!L660</f>
        <v>14195.268784</v>
      </c>
    </row>
    <row r="661" spans="5:6" x14ac:dyDescent="0.25">
      <c r="E661">
        <f>[3]flow_raw!I661</f>
        <v>7072</v>
      </c>
      <c r="F661" s="41">
        <f>[3]flow_raw!L661</f>
        <v>14253.835875000001</v>
      </c>
    </row>
    <row r="662" spans="5:6" x14ac:dyDescent="0.25">
      <c r="E662">
        <f>[3]flow_raw!I662</f>
        <v>7073</v>
      </c>
      <c r="F662" s="41">
        <f>[3]flow_raw!L662</f>
        <v>5886.5153499999997</v>
      </c>
    </row>
    <row r="663" spans="5:6" x14ac:dyDescent="0.25">
      <c r="E663">
        <f>[3]flow_raw!I663</f>
        <v>7074</v>
      </c>
      <c r="F663" s="41">
        <f>[3]flow_raw!L663</f>
        <v>6279.3351739999998</v>
      </c>
    </row>
    <row r="664" spans="5:6" x14ac:dyDescent="0.25">
      <c r="E664">
        <f>[3]flow_raw!I664</f>
        <v>7083</v>
      </c>
      <c r="F664" s="41">
        <f>[3]flow_raw!L664</f>
        <v>10595.802018</v>
      </c>
    </row>
    <row r="665" spans="5:6" x14ac:dyDescent="0.25">
      <c r="E665">
        <f>[3]flow_raw!I665</f>
        <v>7090</v>
      </c>
      <c r="F665" s="41">
        <f>[3]flow_raw!L665</f>
        <v>9858.5796950000004</v>
      </c>
    </row>
    <row r="666" spans="5:6" x14ac:dyDescent="0.25">
      <c r="E666">
        <f>[3]flow_raw!I666</f>
        <v>7096</v>
      </c>
      <c r="F666" s="41">
        <f>[3]flow_raw!L666</f>
        <v>14718.971124</v>
      </c>
    </row>
    <row r="667" spans="5:6" x14ac:dyDescent="0.25">
      <c r="E667">
        <f>[3]flow_raw!I667</f>
        <v>7099</v>
      </c>
      <c r="F667" s="41">
        <f>[3]flow_raw!L667</f>
        <v>6354.7929940000004</v>
      </c>
    </row>
    <row r="668" spans="5:6" x14ac:dyDescent="0.25">
      <c r="E668">
        <f>[3]flow_raw!I668</f>
        <v>7103</v>
      </c>
      <c r="F668" s="41">
        <f>[3]flow_raw!L668</f>
        <v>6185.372695</v>
      </c>
    </row>
    <row r="669" spans="5:6" x14ac:dyDescent="0.25">
      <c r="E669">
        <f>[3]flow_raw!I669</f>
        <v>7106</v>
      </c>
      <c r="F669" s="41">
        <f>[3]flow_raw!L669</f>
        <v>12601.905619000001</v>
      </c>
    </row>
    <row r="670" spans="5:6" x14ac:dyDescent="0.25">
      <c r="E670">
        <f>[3]flow_raw!I670</f>
        <v>7108</v>
      </c>
      <c r="F670" s="41">
        <f>[3]flow_raw!L670</f>
        <v>11662.199021</v>
      </c>
    </row>
    <row r="671" spans="5:6" x14ac:dyDescent="0.25">
      <c r="E671">
        <f>[3]flow_raw!I671</f>
        <v>7132</v>
      </c>
      <c r="F671" s="41">
        <f>[3]flow_raw!L671</f>
        <v>14132.415283999999</v>
      </c>
    </row>
    <row r="672" spans="5:6" x14ac:dyDescent="0.25">
      <c r="E672">
        <f>[3]flow_raw!I672</f>
        <v>7139</v>
      </c>
      <c r="F672" s="41">
        <f>[3]flow_raw!L672</f>
        <v>15838.496536000001</v>
      </c>
    </row>
    <row r="673" spans="5:6" x14ac:dyDescent="0.25">
      <c r="E673">
        <f>[3]flow_raw!I673</f>
        <v>7190</v>
      </c>
      <c r="F673" s="41">
        <f>[3]flow_raw!L673</f>
        <v>56192.870849999999</v>
      </c>
    </row>
    <row r="674" spans="5:6" x14ac:dyDescent="0.25">
      <c r="E674">
        <f>[3]flow_raw!I674</f>
        <v>7215</v>
      </c>
      <c r="F674" s="41">
        <f>[3]flow_raw!L674</f>
        <v>47331.456787999996</v>
      </c>
    </row>
    <row r="675" spans="5:6" x14ac:dyDescent="0.25">
      <c r="E675">
        <f>[3]flow_raw!I675</f>
        <v>7216</v>
      </c>
      <c r="F675" s="41">
        <f>[3]flow_raw!L675</f>
        <v>53717.212891000003</v>
      </c>
    </row>
    <row r="676" spans="5:6" x14ac:dyDescent="0.25">
      <c r="E676">
        <f>[3]flow_raw!I676</f>
        <v>7218</v>
      </c>
      <c r="F676" s="41">
        <f>[3]flow_raw!L676</f>
        <v>8622.860627</v>
      </c>
    </row>
    <row r="677" spans="5:6" x14ac:dyDescent="0.25">
      <c r="E677">
        <f>[3]flow_raw!I677</f>
        <v>7222</v>
      </c>
      <c r="F677" s="41">
        <f>[3]flow_raw!L677</f>
        <v>46543.025634999998</v>
      </c>
    </row>
    <row r="678" spans="5:6" x14ac:dyDescent="0.25">
      <c r="E678">
        <f>[3]flow_raw!I678</f>
        <v>7223</v>
      </c>
      <c r="F678" s="41">
        <f>[3]flow_raw!L678</f>
        <v>47953.514893</v>
      </c>
    </row>
    <row r="679" spans="5:6" x14ac:dyDescent="0.25">
      <c r="E679">
        <f>[3]flow_raw!I679</f>
        <v>7258</v>
      </c>
      <c r="F679" s="41">
        <f>[3]flow_raw!L679</f>
        <v>55118.654296000001</v>
      </c>
    </row>
    <row r="680" spans="5:6" x14ac:dyDescent="0.25">
      <c r="E680">
        <f>[3]flow_raw!I680</f>
        <v>7259</v>
      </c>
      <c r="F680" s="41">
        <f>[3]flow_raw!L680</f>
        <v>46980.354613999996</v>
      </c>
    </row>
    <row r="681" spans="5:6" x14ac:dyDescent="0.25">
      <c r="E681">
        <f>[3]flow_raw!I681</f>
        <v>7260</v>
      </c>
      <c r="F681" s="41">
        <f>[3]flow_raw!L681</f>
        <v>57186.149414</v>
      </c>
    </row>
    <row r="682" spans="5:6" x14ac:dyDescent="0.25">
      <c r="E682">
        <f>[3]flow_raw!I682</f>
        <v>7277</v>
      </c>
      <c r="F682" s="41">
        <f>[3]flow_raw!L682</f>
        <v>3513.687371</v>
      </c>
    </row>
    <row r="683" spans="5:6" x14ac:dyDescent="0.25">
      <c r="E683">
        <f>[3]flow_raw!I683</f>
        <v>7279</v>
      </c>
      <c r="F683" s="41">
        <f>[3]flow_raw!L683</f>
        <v>4617.1143920000004</v>
      </c>
    </row>
    <row r="684" spans="5:6" x14ac:dyDescent="0.25">
      <c r="E684">
        <f>[3]flow_raw!I684</f>
        <v>7283</v>
      </c>
      <c r="F684" s="41">
        <f>[3]flow_raw!L684</f>
        <v>17780.302459999999</v>
      </c>
    </row>
    <row r="685" spans="5:6" x14ac:dyDescent="0.25">
      <c r="E685">
        <f>[3]flow_raw!I685</f>
        <v>7303</v>
      </c>
      <c r="F685" s="41">
        <f>[3]flow_raw!L685</f>
        <v>16023.942765</v>
      </c>
    </row>
    <row r="686" spans="5:6" x14ac:dyDescent="0.25">
      <c r="E686">
        <f>[3]flow_raw!I686</f>
        <v>7310</v>
      </c>
      <c r="F686" s="41">
        <f>[3]flow_raw!L686</f>
        <v>6979.8714290000007</v>
      </c>
    </row>
    <row r="687" spans="5:6" x14ac:dyDescent="0.25">
      <c r="E687">
        <f>[3]flow_raw!I687</f>
        <v>7373</v>
      </c>
      <c r="F687" s="41">
        <f>[3]flow_raw!L687</f>
        <v>92732.102539</v>
      </c>
    </row>
    <row r="688" spans="5:6" x14ac:dyDescent="0.25">
      <c r="E688">
        <f>[3]flow_raw!I688</f>
        <v>7374</v>
      </c>
      <c r="F688" s="41">
        <f>[3]flow_raw!L688</f>
        <v>73536.651856000011</v>
      </c>
    </row>
    <row r="689" spans="5:6" x14ac:dyDescent="0.25">
      <c r="E689">
        <f>[3]flow_raw!I689</f>
        <v>7375</v>
      </c>
      <c r="F689" s="41">
        <f>[3]flow_raw!L689</f>
        <v>61621.090087999997</v>
      </c>
    </row>
    <row r="690" spans="5:6" x14ac:dyDescent="0.25">
      <c r="E690">
        <f>[3]flow_raw!I690</f>
        <v>7376</v>
      </c>
      <c r="F690" s="41">
        <f>[3]flow_raw!L690</f>
        <v>46791.821291</v>
      </c>
    </row>
    <row r="691" spans="5:6" x14ac:dyDescent="0.25">
      <c r="E691">
        <f>[3]flow_raw!I691</f>
        <v>7377</v>
      </c>
      <c r="F691" s="41">
        <f>[3]flow_raw!L691</f>
        <v>51353.289552000002</v>
      </c>
    </row>
    <row r="692" spans="5:6" x14ac:dyDescent="0.25">
      <c r="E692">
        <f>[3]flow_raw!I692</f>
        <v>7380</v>
      </c>
      <c r="F692" s="41">
        <f>[3]flow_raw!L692</f>
        <v>57768.855712999997</v>
      </c>
    </row>
    <row r="693" spans="5:6" x14ac:dyDescent="0.25">
      <c r="E693">
        <f>[3]flow_raw!I693</f>
        <v>7400</v>
      </c>
      <c r="F693" s="41">
        <f>[3]flow_raw!L693</f>
        <v>8562.4640769999987</v>
      </c>
    </row>
    <row r="694" spans="5:6" x14ac:dyDescent="0.25">
      <c r="E694">
        <f>[3]flow_raw!I694</f>
        <v>7425</v>
      </c>
      <c r="F694" s="41">
        <f>[3]flow_raw!L694</f>
        <v>15789.401001</v>
      </c>
    </row>
    <row r="695" spans="5:6" x14ac:dyDescent="0.25">
      <c r="E695">
        <f>[3]flow_raw!I695</f>
        <v>7430</v>
      </c>
      <c r="F695" s="41">
        <f>[3]flow_raw!L695</f>
        <v>63308.564207999996</v>
      </c>
    </row>
    <row r="696" spans="5:6" x14ac:dyDescent="0.25">
      <c r="E696">
        <f>[3]flow_raw!I696</f>
        <v>7432</v>
      </c>
      <c r="F696" s="41">
        <f>[3]flow_raw!L696</f>
        <v>22285.703996000004</v>
      </c>
    </row>
    <row r="697" spans="5:6" x14ac:dyDescent="0.25">
      <c r="E697">
        <f>[3]flow_raw!I697</f>
        <v>7435</v>
      </c>
      <c r="F697" s="41">
        <f>[3]flow_raw!L697</f>
        <v>8215.8072319999992</v>
      </c>
    </row>
    <row r="698" spans="5:6" x14ac:dyDescent="0.25">
      <c r="E698">
        <f>[3]flow_raw!I698</f>
        <v>7437</v>
      </c>
      <c r="F698" s="41">
        <f>[3]flow_raw!L698</f>
        <v>7770.606323</v>
      </c>
    </row>
    <row r="699" spans="5:6" x14ac:dyDescent="0.25">
      <c r="E699">
        <f>[3]flow_raw!I699</f>
        <v>7440</v>
      </c>
      <c r="F699" s="41">
        <f>[3]flow_raw!L699</f>
        <v>5120.1043360000003</v>
      </c>
    </row>
    <row r="700" spans="5:6" x14ac:dyDescent="0.25">
      <c r="E700">
        <f>[3]flow_raw!I700</f>
        <v>7442</v>
      </c>
      <c r="F700" s="41">
        <f>[3]flow_raw!L700</f>
        <v>62471.842284999999</v>
      </c>
    </row>
    <row r="701" spans="5:6" x14ac:dyDescent="0.25">
      <c r="E701">
        <f>[3]flow_raw!I701</f>
        <v>7448</v>
      </c>
      <c r="F701" s="41">
        <f>[3]flow_raw!L701</f>
        <v>8961.4396209999995</v>
      </c>
    </row>
    <row r="702" spans="5:6" x14ac:dyDescent="0.25">
      <c r="E702">
        <f>[3]flow_raw!I702</f>
        <v>7470</v>
      </c>
      <c r="F702" s="41">
        <f>[3]flow_raw!L702</f>
        <v>57768.855712999997</v>
      </c>
    </row>
    <row r="703" spans="5:6" x14ac:dyDescent="0.25">
      <c r="E703">
        <f>[3]flow_raw!I703</f>
        <v>7492</v>
      </c>
      <c r="F703" s="41">
        <f>[3]flow_raw!L703</f>
        <v>44287.284912000003</v>
      </c>
    </row>
    <row r="704" spans="5:6" x14ac:dyDescent="0.25">
      <c r="E704">
        <f>[3]flow_raw!I704</f>
        <v>7496</v>
      </c>
      <c r="F704" s="41">
        <f>[3]flow_raw!L704</f>
        <v>24120.980192999999</v>
      </c>
    </row>
    <row r="705" spans="5:6" x14ac:dyDescent="0.25">
      <c r="E705">
        <f>[3]flow_raw!I705</f>
        <v>7497</v>
      </c>
      <c r="F705" s="41">
        <f>[3]flow_raw!L705</f>
        <v>63308.564207999996</v>
      </c>
    </row>
    <row r="706" spans="5:6" x14ac:dyDescent="0.25">
      <c r="E706">
        <f>[3]flow_raw!I706</f>
        <v>7499</v>
      </c>
      <c r="F706" s="41">
        <f>[3]flow_raw!L706</f>
        <v>42307.007079999996</v>
      </c>
    </row>
    <row r="707" spans="5:6" x14ac:dyDescent="0.25">
      <c r="E707">
        <f>[3]flow_raw!I707</f>
        <v>7501</v>
      </c>
      <c r="F707" s="41">
        <f>[3]flow_raw!L707</f>
        <v>53140.517088999994</v>
      </c>
    </row>
    <row r="708" spans="5:6" x14ac:dyDescent="0.25">
      <c r="E708">
        <f>[3]flow_raw!I708</f>
        <v>7505</v>
      </c>
      <c r="F708" s="41">
        <f>[3]flow_raw!L708</f>
        <v>27903.319947000004</v>
      </c>
    </row>
    <row r="709" spans="5:6" x14ac:dyDescent="0.25">
      <c r="E709">
        <f>[3]flow_raw!I709</f>
        <v>7506</v>
      </c>
      <c r="F709" s="41">
        <f>[3]flow_raw!L709</f>
        <v>44767.994139999995</v>
      </c>
    </row>
    <row r="710" spans="5:6" x14ac:dyDescent="0.25">
      <c r="E710">
        <f>[3]flow_raw!I710</f>
        <v>7514</v>
      </c>
      <c r="F710" s="41">
        <f>[3]flow_raw!L710</f>
        <v>43192.355591</v>
      </c>
    </row>
    <row r="711" spans="5:6" x14ac:dyDescent="0.25">
      <c r="E711">
        <f>[3]flow_raw!I711</f>
        <v>7521</v>
      </c>
      <c r="F711" s="41">
        <f>[3]flow_raw!L711</f>
        <v>7258.2888739999999</v>
      </c>
    </row>
    <row r="712" spans="5:6" x14ac:dyDescent="0.25">
      <c r="E712">
        <f>[3]flow_raw!I712</f>
        <v>7525</v>
      </c>
      <c r="F712" s="41">
        <f>[3]flow_raw!L712</f>
        <v>53131.356688999993</v>
      </c>
    </row>
    <row r="713" spans="5:6" x14ac:dyDescent="0.25">
      <c r="E713">
        <f>[3]flow_raw!I713</f>
        <v>7526</v>
      </c>
      <c r="F713" s="41">
        <f>[3]flow_raw!L713</f>
        <v>46797.504881999994</v>
      </c>
    </row>
    <row r="714" spans="5:6" x14ac:dyDescent="0.25">
      <c r="E714">
        <f>[3]flow_raw!I714</f>
        <v>7545</v>
      </c>
      <c r="F714" s="41">
        <f>[3]flow_raw!L714</f>
        <v>42016.145384999996</v>
      </c>
    </row>
    <row r="715" spans="5:6" x14ac:dyDescent="0.25">
      <c r="E715">
        <f>[3]flow_raw!I715</f>
        <v>7565</v>
      </c>
      <c r="F715" s="41">
        <f>[3]flow_raw!L715</f>
        <v>16406.848846000001</v>
      </c>
    </row>
    <row r="716" spans="5:6" x14ac:dyDescent="0.25">
      <c r="E716">
        <f>[3]flow_raw!I716</f>
        <v>7569</v>
      </c>
      <c r="F716" s="41">
        <f>[3]flow_raw!L716</f>
        <v>17024.237829999998</v>
      </c>
    </row>
    <row r="717" spans="5:6" x14ac:dyDescent="0.25">
      <c r="E717">
        <f>[3]flow_raw!I717</f>
        <v>7573</v>
      </c>
      <c r="F717" s="41">
        <f>[3]flow_raw!L717</f>
        <v>14100.898965</v>
      </c>
    </row>
    <row r="718" spans="5:6" x14ac:dyDescent="0.25">
      <c r="E718">
        <f>[3]flow_raw!I718</f>
        <v>7585</v>
      </c>
      <c r="F718" s="41">
        <f>[3]flow_raw!L718</f>
        <v>20878.370437999998</v>
      </c>
    </row>
    <row r="719" spans="5:6" x14ac:dyDescent="0.25">
      <c r="E719">
        <f>[3]flow_raw!I719</f>
        <v>7630</v>
      </c>
      <c r="F719" s="41">
        <f>[3]flow_raw!L719</f>
        <v>46309.335449999999</v>
      </c>
    </row>
    <row r="720" spans="5:6" x14ac:dyDescent="0.25">
      <c r="E720">
        <f>[3]flow_raw!I720</f>
        <v>7636</v>
      </c>
      <c r="F720" s="41">
        <f>[3]flow_raw!L720</f>
        <v>26328.084778</v>
      </c>
    </row>
    <row r="721" spans="5:6" x14ac:dyDescent="0.25">
      <c r="E721">
        <f>[3]flow_raw!I721</f>
        <v>7648</v>
      </c>
      <c r="F721" s="41">
        <f>[3]flow_raw!L721</f>
        <v>36820.974426000001</v>
      </c>
    </row>
    <row r="722" spans="5:6" x14ac:dyDescent="0.25">
      <c r="E722">
        <f>[3]flow_raw!I722</f>
        <v>7653</v>
      </c>
      <c r="F722" s="41">
        <f>[3]flow_raw!L722</f>
        <v>42625.785155999998</v>
      </c>
    </row>
    <row r="723" spans="5:6" x14ac:dyDescent="0.25">
      <c r="E723">
        <f>[3]flow_raw!I723</f>
        <v>7664</v>
      </c>
      <c r="F723" s="41">
        <f>[3]flow_raw!L723</f>
        <v>37509.911375999996</v>
      </c>
    </row>
    <row r="724" spans="5:6" x14ac:dyDescent="0.25">
      <c r="E724">
        <f>[3]flow_raw!I724</f>
        <v>7665</v>
      </c>
      <c r="F724" s="41">
        <f>[3]flow_raw!L724</f>
        <v>31383.527466</v>
      </c>
    </row>
    <row r="725" spans="5:6" x14ac:dyDescent="0.25">
      <c r="E725">
        <f>[3]flow_raw!I725</f>
        <v>7666</v>
      </c>
      <c r="F725" s="41">
        <f>[3]flow_raw!L725</f>
        <v>45716.105224999999</v>
      </c>
    </row>
    <row r="726" spans="5:6" x14ac:dyDescent="0.25">
      <c r="E726">
        <f>[3]flow_raw!I726</f>
        <v>7699</v>
      </c>
      <c r="F726" s="41">
        <f>[3]flow_raw!L726</f>
        <v>22334.152464999999</v>
      </c>
    </row>
    <row r="727" spans="5:6" x14ac:dyDescent="0.25">
      <c r="E727">
        <f>[3]flow_raw!I727</f>
        <v>7706</v>
      </c>
      <c r="F727" s="41">
        <f>[3]flow_raw!L727</f>
        <v>8286.1888820000004</v>
      </c>
    </row>
    <row r="728" spans="5:6" x14ac:dyDescent="0.25">
      <c r="E728">
        <f>[3]flow_raw!I728</f>
        <v>7707</v>
      </c>
      <c r="F728" s="41">
        <f>[3]flow_raw!L728</f>
        <v>10730.915763000001</v>
      </c>
    </row>
    <row r="729" spans="5:6" x14ac:dyDescent="0.25">
      <c r="E729">
        <f>[3]flow_raw!I729</f>
        <v>7710</v>
      </c>
      <c r="F729" s="41">
        <f>[3]flow_raw!L729</f>
        <v>14725.285</v>
      </c>
    </row>
    <row r="730" spans="5:6" x14ac:dyDescent="0.25">
      <c r="E730">
        <f>[3]flow_raw!I730</f>
        <v>7716</v>
      </c>
      <c r="F730" s="41">
        <f>[3]flow_raw!L730</f>
        <v>27216.033691000001</v>
      </c>
    </row>
    <row r="731" spans="5:6" x14ac:dyDescent="0.25">
      <c r="E731">
        <f>[3]flow_raw!I731</f>
        <v>7723</v>
      </c>
      <c r="F731" s="41">
        <f>[3]flow_raw!L731</f>
        <v>43266.001952999999</v>
      </c>
    </row>
    <row r="732" spans="5:6" x14ac:dyDescent="0.25">
      <c r="E732">
        <f>[3]flow_raw!I732</f>
        <v>7724</v>
      </c>
      <c r="F732" s="41">
        <f>[3]flow_raw!L732</f>
        <v>43799.091675999996</v>
      </c>
    </row>
    <row r="733" spans="5:6" x14ac:dyDescent="0.25">
      <c r="E733">
        <f>[3]flow_raw!I733</f>
        <v>7725</v>
      </c>
      <c r="F733" s="41">
        <f>[3]flow_raw!L733</f>
        <v>43799.091675999996</v>
      </c>
    </row>
    <row r="734" spans="5:6" x14ac:dyDescent="0.25">
      <c r="E734">
        <f>[3]flow_raw!I734</f>
        <v>7742</v>
      </c>
      <c r="F734" s="41">
        <f>[3]flow_raw!L734</f>
        <v>2474.6885090000001</v>
      </c>
    </row>
    <row r="735" spans="5:6" x14ac:dyDescent="0.25">
      <c r="E735">
        <f>[3]flow_raw!I735</f>
        <v>7744</v>
      </c>
      <c r="F735" s="41">
        <f>[3]flow_raw!L735</f>
        <v>32116.531311999999</v>
      </c>
    </row>
    <row r="736" spans="5:6" x14ac:dyDescent="0.25">
      <c r="E736">
        <f>[3]flow_raw!I736</f>
        <v>7755</v>
      </c>
      <c r="F736" s="41">
        <f>[3]flow_raw!L736</f>
        <v>5451.7077440000003</v>
      </c>
    </row>
    <row r="737" spans="5:6" x14ac:dyDescent="0.25">
      <c r="E737">
        <f>[3]flow_raw!I737</f>
        <v>7762</v>
      </c>
      <c r="F737" s="41">
        <f>[3]flow_raw!L737</f>
        <v>13554.949936000001</v>
      </c>
    </row>
    <row r="738" spans="5:6" x14ac:dyDescent="0.25">
      <c r="E738">
        <f>[3]flow_raw!I738</f>
        <v>7772</v>
      </c>
      <c r="F738" s="41">
        <f>[3]flow_raw!L738</f>
        <v>61621.090087999997</v>
      </c>
    </row>
    <row r="739" spans="5:6" x14ac:dyDescent="0.25">
      <c r="E739">
        <f>[3]flow_raw!I739</f>
        <v>7800</v>
      </c>
      <c r="F739" s="41">
        <f>[3]flow_raw!L739</f>
        <v>6479.1656660000008</v>
      </c>
    </row>
    <row r="740" spans="5:6" x14ac:dyDescent="0.25">
      <c r="E740">
        <f>[3]flow_raw!I740</f>
        <v>7828</v>
      </c>
      <c r="F740" s="41">
        <f>[3]flow_raw!L740</f>
        <v>18530.253538999998</v>
      </c>
    </row>
    <row r="741" spans="5:6" x14ac:dyDescent="0.25">
      <c r="E741">
        <f>[3]flow_raw!I741</f>
        <v>7838</v>
      </c>
      <c r="F741" s="41">
        <f>[3]flow_raw!L741</f>
        <v>2163.9392339999999</v>
      </c>
    </row>
    <row r="742" spans="5:6" x14ac:dyDescent="0.25">
      <c r="E742">
        <f>[3]flow_raw!I742</f>
        <v>7867</v>
      </c>
      <c r="F742" s="41">
        <f>[3]flow_raw!L742</f>
        <v>3184.0516290000005</v>
      </c>
    </row>
    <row r="743" spans="5:6" x14ac:dyDescent="0.25">
      <c r="E743">
        <f>[3]flow_raw!I743</f>
        <v>7872</v>
      </c>
      <c r="F743" s="41">
        <f>[3]flow_raw!L743</f>
        <v>53251.890138000002</v>
      </c>
    </row>
    <row r="744" spans="5:6" x14ac:dyDescent="0.25">
      <c r="E744">
        <f>[3]flow_raw!I744</f>
        <v>7873</v>
      </c>
      <c r="F744" s="41">
        <f>[3]flow_raw!L744</f>
        <v>66143.333495999992</v>
      </c>
    </row>
    <row r="745" spans="5:6" x14ac:dyDescent="0.25">
      <c r="E745">
        <f>[3]flow_raw!I745</f>
        <v>7874</v>
      </c>
      <c r="F745" s="41">
        <f>[3]flow_raw!L745</f>
        <v>73745.183349999992</v>
      </c>
    </row>
    <row r="746" spans="5:6" x14ac:dyDescent="0.25">
      <c r="E746">
        <f>[3]flow_raw!I746</f>
        <v>7877</v>
      </c>
      <c r="F746" s="41">
        <f>[3]flow_raw!L746</f>
        <v>31463.930297999999</v>
      </c>
    </row>
    <row r="747" spans="5:6" x14ac:dyDescent="0.25">
      <c r="E747">
        <f>[3]flow_raw!I747</f>
        <v>7893</v>
      </c>
      <c r="F747" s="41">
        <f>[3]flow_raw!L747</f>
        <v>8095.8404460000002</v>
      </c>
    </row>
    <row r="748" spans="5:6" x14ac:dyDescent="0.25">
      <c r="E748">
        <f>[3]flow_raw!I748</f>
        <v>7919</v>
      </c>
      <c r="F748" s="41">
        <f>[3]flow_raw!L748</f>
        <v>27223.936952000004</v>
      </c>
    </row>
    <row r="749" spans="5:6" x14ac:dyDescent="0.25">
      <c r="E749">
        <f>[3]flow_raw!I749</f>
        <v>7940</v>
      </c>
      <c r="F749" s="41">
        <f>[3]flow_raw!L749</f>
        <v>4067.8106319999997</v>
      </c>
    </row>
    <row r="750" spans="5:6" x14ac:dyDescent="0.25">
      <c r="E750">
        <f>[3]flow_raw!I750</f>
        <v>7949</v>
      </c>
      <c r="F750" s="41">
        <f>[3]flow_raw!L750</f>
        <v>32910.223999000002</v>
      </c>
    </row>
    <row r="751" spans="5:6" x14ac:dyDescent="0.25">
      <c r="E751">
        <f>[3]flow_raw!I751</f>
        <v>7963</v>
      </c>
      <c r="F751" s="41">
        <f>[3]flow_raw!L751</f>
        <v>89242.548340000008</v>
      </c>
    </row>
    <row r="752" spans="5:6" x14ac:dyDescent="0.25">
      <c r="E752">
        <f>[3]flow_raw!I752</f>
        <v>7980</v>
      </c>
      <c r="F752" s="41">
        <f>[3]flow_raw!L752</f>
        <v>4883.1694889999999</v>
      </c>
    </row>
    <row r="753" spans="5:6" x14ac:dyDescent="0.25">
      <c r="E753">
        <f>[3]flow_raw!I753</f>
        <v>7998</v>
      </c>
      <c r="F753" s="41">
        <f>[3]flow_raw!L753</f>
        <v>7681.9285049999999</v>
      </c>
    </row>
    <row r="754" spans="5:6" x14ac:dyDescent="0.25">
      <c r="E754">
        <f>[3]flow_raw!I754</f>
        <v>8000</v>
      </c>
      <c r="F754" s="41">
        <f>[3]flow_raw!L754</f>
        <v>19044.901094000001</v>
      </c>
    </row>
    <row r="755" spans="5:6" x14ac:dyDescent="0.25">
      <c r="E755">
        <f>[3]flow_raw!I755</f>
        <v>8011</v>
      </c>
      <c r="F755" s="41">
        <f>[3]flow_raw!L755</f>
        <v>23671.435181000001</v>
      </c>
    </row>
    <row r="756" spans="5:6" x14ac:dyDescent="0.25">
      <c r="E756">
        <f>[3]flow_raw!I756</f>
        <v>8022</v>
      </c>
      <c r="F756" s="41">
        <f>[3]flow_raw!L756</f>
        <v>97760.468262000009</v>
      </c>
    </row>
    <row r="757" spans="5:6" x14ac:dyDescent="0.25">
      <c r="E757">
        <f>[3]flow_raw!I757</f>
        <v>8024</v>
      </c>
      <c r="F757" s="41">
        <f>[3]flow_raw!L757</f>
        <v>10046.547128</v>
      </c>
    </row>
    <row r="758" spans="5:6" x14ac:dyDescent="0.25">
      <c r="E758">
        <f>[3]flow_raw!I758</f>
        <v>8034</v>
      </c>
      <c r="F758" s="41">
        <f>[3]flow_raw!L758</f>
        <v>5893.4593850000001</v>
      </c>
    </row>
    <row r="759" spans="5:6" x14ac:dyDescent="0.25">
      <c r="E759">
        <f>[3]flow_raw!I759</f>
        <v>8042</v>
      </c>
      <c r="F759" s="41">
        <f>[3]flow_raw!L759</f>
        <v>84515.330077999999</v>
      </c>
    </row>
    <row r="760" spans="5:6" x14ac:dyDescent="0.25">
      <c r="E760">
        <f>[3]flow_raw!I760</f>
        <v>8051</v>
      </c>
      <c r="F760" s="41">
        <f>[3]flow_raw!L760</f>
        <v>18469.120450999999</v>
      </c>
    </row>
    <row r="761" spans="5:6" x14ac:dyDescent="0.25">
      <c r="E761">
        <f>[3]flow_raw!I761</f>
        <v>8054</v>
      </c>
      <c r="F761" s="41">
        <f>[3]flow_raw!L761</f>
        <v>82144.660644999996</v>
      </c>
    </row>
    <row r="762" spans="5:6" x14ac:dyDescent="0.25">
      <c r="E762">
        <f>[3]flow_raw!I762</f>
        <v>8056</v>
      </c>
      <c r="F762" s="41">
        <f>[3]flow_raw!L762</f>
        <v>87905.460449999999</v>
      </c>
    </row>
    <row r="763" spans="5:6" x14ac:dyDescent="0.25">
      <c r="E763">
        <f>[3]flow_raw!I763</f>
        <v>8057</v>
      </c>
      <c r="F763" s="41">
        <f>[3]flow_raw!L763</f>
        <v>78937.121094000002</v>
      </c>
    </row>
    <row r="764" spans="5:6" x14ac:dyDescent="0.25">
      <c r="E764">
        <f>[3]flow_raw!I764</f>
        <v>8058</v>
      </c>
      <c r="F764" s="41">
        <f>[3]flow_raw!L764</f>
        <v>67753.282472000006</v>
      </c>
    </row>
    <row r="765" spans="5:6" x14ac:dyDescent="0.25">
      <c r="E765">
        <f>[3]flow_raw!I765</f>
        <v>8059</v>
      </c>
      <c r="F765" s="41">
        <f>[3]flow_raw!L765</f>
        <v>58894.033933999992</v>
      </c>
    </row>
    <row r="766" spans="5:6" x14ac:dyDescent="0.25">
      <c r="E766">
        <f>[3]flow_raw!I766</f>
        <v>8060</v>
      </c>
      <c r="F766" s="41">
        <f>[3]flow_raw!L766</f>
        <v>64289.620848999999</v>
      </c>
    </row>
    <row r="767" spans="5:6" x14ac:dyDescent="0.25">
      <c r="E767">
        <f>[3]flow_raw!I767</f>
        <v>8082</v>
      </c>
      <c r="F767" s="41">
        <f>[3]flow_raw!L767</f>
        <v>5520.9854429999996</v>
      </c>
    </row>
    <row r="768" spans="5:6" x14ac:dyDescent="0.25">
      <c r="E768">
        <f>[3]flow_raw!I768</f>
        <v>8084</v>
      </c>
      <c r="F768" s="41">
        <f>[3]flow_raw!L768</f>
        <v>5093.2568209999999</v>
      </c>
    </row>
    <row r="769" spans="5:6" x14ac:dyDescent="0.25">
      <c r="E769">
        <f>[3]flow_raw!I769</f>
        <v>8090</v>
      </c>
      <c r="F769" s="41">
        <f>[3]flow_raw!L769</f>
        <v>4379.6791869999997</v>
      </c>
    </row>
    <row r="770" spans="5:6" x14ac:dyDescent="0.25">
      <c r="E770">
        <f>[3]flow_raw!I770</f>
        <v>8101</v>
      </c>
      <c r="F770" s="41">
        <f>[3]flow_raw!L770</f>
        <v>7598.1260650000004</v>
      </c>
    </row>
    <row r="771" spans="5:6" x14ac:dyDescent="0.25">
      <c r="E771">
        <f>[3]flow_raw!I771</f>
        <v>8102</v>
      </c>
      <c r="F771" s="41">
        <f>[3]flow_raw!L771</f>
        <v>22239.767532999998</v>
      </c>
    </row>
    <row r="772" spans="5:6" x14ac:dyDescent="0.25">
      <c r="E772">
        <f>[3]flow_raw!I772</f>
        <v>8103</v>
      </c>
      <c r="F772" s="41">
        <f>[3]flow_raw!L772</f>
        <v>66244.214842999994</v>
      </c>
    </row>
    <row r="773" spans="5:6" x14ac:dyDescent="0.25">
      <c r="E773">
        <f>[3]flow_raw!I773</f>
        <v>8158</v>
      </c>
      <c r="F773" s="41">
        <f>[3]flow_raw!L773</f>
        <v>18902.687613999999</v>
      </c>
    </row>
    <row r="774" spans="5:6" x14ac:dyDescent="0.25">
      <c r="E774">
        <f>[3]flow_raw!I774</f>
        <v>8185</v>
      </c>
      <c r="F774" s="41">
        <f>[3]flow_raw!L774</f>
        <v>21419.794281000002</v>
      </c>
    </row>
    <row r="775" spans="5:6" x14ac:dyDescent="0.25">
      <c r="E775">
        <f>[3]flow_raw!I775</f>
        <v>8213</v>
      </c>
      <c r="F775" s="41">
        <f>[3]flow_raw!L775</f>
        <v>17731.239151000002</v>
      </c>
    </row>
    <row r="776" spans="5:6" x14ac:dyDescent="0.25">
      <c r="E776">
        <f>[3]flow_raw!I776</f>
        <v>8218</v>
      </c>
      <c r="F776" s="41">
        <f>[3]flow_raw!L776</f>
        <v>34545.354980999997</v>
      </c>
    </row>
    <row r="777" spans="5:6" x14ac:dyDescent="0.25">
      <c r="E777">
        <f>[3]flow_raw!I777</f>
        <v>8235</v>
      </c>
      <c r="F777" s="41">
        <f>[3]flow_raw!L777</f>
        <v>4262.9974650000004</v>
      </c>
    </row>
    <row r="778" spans="5:6" x14ac:dyDescent="0.25">
      <c r="E778">
        <f>[3]flow_raw!I778</f>
        <v>8253</v>
      </c>
      <c r="F778" s="41">
        <f>[3]flow_raw!L778</f>
        <v>771.43668200000002</v>
      </c>
    </row>
    <row r="779" spans="5:6" x14ac:dyDescent="0.25">
      <c r="E779">
        <f>[3]flow_raw!I779</f>
        <v>8257</v>
      </c>
      <c r="F779" s="41">
        <f>[3]flow_raw!L779</f>
        <v>5658.2123590000001</v>
      </c>
    </row>
    <row r="780" spans="5:6" x14ac:dyDescent="0.25">
      <c r="E780">
        <f>[3]flow_raw!I780</f>
        <v>8260</v>
      </c>
      <c r="F780" s="41">
        <f>[3]flow_raw!L780</f>
        <v>8066.9888929999997</v>
      </c>
    </row>
    <row r="781" spans="5:6" x14ac:dyDescent="0.25">
      <c r="E781">
        <f>[3]flow_raw!I781</f>
        <v>8303</v>
      </c>
      <c r="F781" s="41">
        <f>[3]flow_raw!L781</f>
        <v>2416.668674</v>
      </c>
    </row>
    <row r="782" spans="5:6" x14ac:dyDescent="0.25">
      <c r="E782">
        <f>[3]flow_raw!I782</f>
        <v>8338</v>
      </c>
      <c r="F782" s="41">
        <f>[3]flow_raw!L782</f>
        <v>11496.863585999999</v>
      </c>
    </row>
    <row r="783" spans="5:6" x14ac:dyDescent="0.25">
      <c r="E783">
        <f>[3]flow_raw!I783</f>
        <v>8353</v>
      </c>
      <c r="F783" s="41">
        <f>[3]flow_raw!L783</f>
        <v>8286.731597</v>
      </c>
    </row>
    <row r="784" spans="5:6" x14ac:dyDescent="0.25">
      <c r="E784">
        <f>[3]flow_raw!I784</f>
        <v>8361</v>
      </c>
      <c r="F784" s="41">
        <f>[3]flow_raw!L784</f>
        <v>1169.3964000000001</v>
      </c>
    </row>
    <row r="785" spans="5:6" x14ac:dyDescent="0.25">
      <c r="E785">
        <f>[3]flow_raw!I785</f>
        <v>8366</v>
      </c>
      <c r="F785" s="41">
        <f>[3]flow_raw!L785</f>
        <v>10241.565334999999</v>
      </c>
    </row>
    <row r="786" spans="5:6" x14ac:dyDescent="0.25">
      <c r="E786">
        <f>[3]flow_raw!I786</f>
        <v>8371</v>
      </c>
      <c r="F786" s="41">
        <f>[3]flow_raw!L786</f>
        <v>8122.0127149999998</v>
      </c>
    </row>
    <row r="787" spans="5:6" x14ac:dyDescent="0.25">
      <c r="E787">
        <f>[3]flow_raw!I787</f>
        <v>8375</v>
      </c>
      <c r="F787" s="41">
        <f>[3]flow_raw!L787</f>
        <v>8029.569493</v>
      </c>
    </row>
    <row r="788" spans="5:6" x14ac:dyDescent="0.25">
      <c r="E788">
        <f>[3]flow_raw!I788</f>
        <v>8376</v>
      </c>
      <c r="F788" s="41">
        <f>[3]flow_raw!L788</f>
        <v>39867.526368999999</v>
      </c>
    </row>
    <row r="789" spans="5:6" x14ac:dyDescent="0.25">
      <c r="E789">
        <f>[3]flow_raw!I789</f>
        <v>8380</v>
      </c>
      <c r="F789" s="41">
        <f>[3]flow_raw!L789</f>
        <v>3779.0171909999999</v>
      </c>
    </row>
    <row r="790" spans="5:6" x14ac:dyDescent="0.25">
      <c r="E790">
        <f>[3]flow_raw!I790</f>
        <v>8382</v>
      </c>
      <c r="F790" s="41">
        <f>[3]flow_raw!L790</f>
        <v>14908.732505999998</v>
      </c>
    </row>
    <row r="791" spans="5:6" x14ac:dyDescent="0.25">
      <c r="E791">
        <f>[3]flow_raw!I791</f>
        <v>8383</v>
      </c>
      <c r="F791" s="41">
        <f>[3]flow_raw!L791</f>
        <v>2542.0144959999998</v>
      </c>
    </row>
    <row r="792" spans="5:6" x14ac:dyDescent="0.25">
      <c r="E792">
        <f>[3]flow_raw!I792</f>
        <v>8387</v>
      </c>
      <c r="F792" s="41">
        <f>[3]flow_raw!L792</f>
        <v>11295.063004</v>
      </c>
    </row>
    <row r="793" spans="5:6" x14ac:dyDescent="0.25">
      <c r="E793">
        <f>[3]flow_raw!I793</f>
        <v>8401</v>
      </c>
      <c r="F793" s="41">
        <f>[3]flow_raw!L793</f>
        <v>1553.8534540000001</v>
      </c>
    </row>
    <row r="794" spans="5:6" x14ac:dyDescent="0.25">
      <c r="E794">
        <f>[3]flow_raw!I794</f>
        <v>8415</v>
      </c>
      <c r="F794" s="41">
        <f>[3]flow_raw!L794</f>
        <v>6918.3942190000007</v>
      </c>
    </row>
    <row r="795" spans="5:6" x14ac:dyDescent="0.25">
      <c r="E795">
        <f>[3]flow_raw!I795</f>
        <v>8420</v>
      </c>
      <c r="F795" s="41">
        <f>[3]flow_raw!L795</f>
        <v>2988.7904529999996</v>
      </c>
    </row>
    <row r="796" spans="5:6" x14ac:dyDescent="0.25">
      <c r="E796">
        <f>[3]flow_raw!I796</f>
        <v>8425</v>
      </c>
      <c r="F796" s="41">
        <f>[3]flow_raw!L796</f>
        <v>6110.4842769999996</v>
      </c>
    </row>
    <row r="797" spans="5:6" x14ac:dyDescent="0.25">
      <c r="E797">
        <f>[3]flow_raw!I797</f>
        <v>8443</v>
      </c>
      <c r="F797" s="41">
        <f>[3]flow_raw!L797</f>
        <v>7860.8409870000005</v>
      </c>
    </row>
    <row r="798" spans="5:6" x14ac:dyDescent="0.25">
      <c r="E798">
        <f>[3]flow_raw!I798</f>
        <v>8449</v>
      </c>
      <c r="F798" s="41">
        <f>[3]flow_raw!L798</f>
        <v>14629.711977999999</v>
      </c>
    </row>
    <row r="799" spans="5:6" x14ac:dyDescent="0.25">
      <c r="E799">
        <f>[3]flow_raw!I799</f>
        <v>8453</v>
      </c>
      <c r="F799" s="41">
        <f>[3]flow_raw!L799</f>
        <v>15740.912544000001</v>
      </c>
    </row>
    <row r="800" spans="5:6" x14ac:dyDescent="0.25">
      <c r="E800">
        <f>[3]flow_raw!I800</f>
        <v>8464</v>
      </c>
      <c r="F800" s="41">
        <f>[3]flow_raw!L800</f>
        <v>2522.7139050000001</v>
      </c>
    </row>
    <row r="801" spans="5:6" x14ac:dyDescent="0.25">
      <c r="E801">
        <f>[3]flow_raw!I801</f>
        <v>8481</v>
      </c>
      <c r="F801" s="41">
        <f>[3]flow_raw!L801</f>
        <v>1913.0931310000001</v>
      </c>
    </row>
    <row r="802" spans="5:6" x14ac:dyDescent="0.25">
      <c r="E802">
        <f>[3]flow_raw!I802</f>
        <v>8485</v>
      </c>
      <c r="F802" s="41">
        <f>[3]flow_raw!L802</f>
        <v>9855.7600669999993</v>
      </c>
    </row>
    <row r="803" spans="5:6" x14ac:dyDescent="0.25">
      <c r="E803">
        <f>[3]flow_raw!I803</f>
        <v>8493</v>
      </c>
      <c r="F803" s="41">
        <f>[3]flow_raw!L803</f>
        <v>15934.435316999999</v>
      </c>
    </row>
    <row r="804" spans="5:6" x14ac:dyDescent="0.25">
      <c r="E804">
        <f>[3]flow_raw!I804</f>
        <v>8501</v>
      </c>
      <c r="F804" s="41">
        <f>[3]flow_raw!L804</f>
        <v>6055.8296060000002</v>
      </c>
    </row>
    <row r="805" spans="5:6" x14ac:dyDescent="0.25">
      <c r="E805">
        <f>[3]flow_raw!I805</f>
        <v>8505</v>
      </c>
      <c r="F805" s="41">
        <f>[3]flow_raw!L805</f>
        <v>3614.1843279999998</v>
      </c>
    </row>
    <row r="806" spans="5:6" x14ac:dyDescent="0.25">
      <c r="E806">
        <f>[3]flow_raw!I806</f>
        <v>8508</v>
      </c>
      <c r="F806" s="41">
        <f>[3]flow_raw!L806</f>
        <v>7423.7813260000003</v>
      </c>
    </row>
    <row r="807" spans="5:6" x14ac:dyDescent="0.25">
      <c r="E807">
        <f>[3]flow_raw!I807</f>
        <v>8547</v>
      </c>
      <c r="F807" s="41">
        <f>[3]flow_raw!L807</f>
        <v>3686.03892</v>
      </c>
    </row>
    <row r="808" spans="5:6" x14ac:dyDescent="0.25">
      <c r="E808">
        <f>[3]flow_raw!I808</f>
        <v>8565</v>
      </c>
      <c r="F808" s="41">
        <f>[3]flow_raw!L808</f>
        <v>487.09925199999998</v>
      </c>
    </row>
    <row r="809" spans="5:6" x14ac:dyDescent="0.25">
      <c r="E809">
        <f>[3]flow_raw!I809</f>
        <v>8580</v>
      </c>
      <c r="F809" s="41">
        <f>[3]flow_raw!L809</f>
        <v>7005.3090599999996</v>
      </c>
    </row>
    <row r="810" spans="5:6" x14ac:dyDescent="0.25">
      <c r="E810">
        <f>[3]flow_raw!I810</f>
        <v>8602</v>
      </c>
      <c r="F810" s="41">
        <f>[3]flow_raw!L810</f>
        <v>10953.333519</v>
      </c>
    </row>
    <row r="811" spans="5:6" x14ac:dyDescent="0.25">
      <c r="E811">
        <f>[3]flow_raw!I811</f>
        <v>8606</v>
      </c>
      <c r="F811" s="41">
        <f>[3]flow_raw!L811</f>
        <v>4381.1626580000002</v>
      </c>
    </row>
    <row r="812" spans="5:6" x14ac:dyDescent="0.25">
      <c r="E812">
        <f>[3]flow_raw!I812</f>
        <v>8619</v>
      </c>
      <c r="F812" s="41">
        <f>[3]flow_raw!L812</f>
        <v>7090.9325099999996</v>
      </c>
    </row>
    <row r="813" spans="5:6" x14ac:dyDescent="0.25">
      <c r="E813">
        <f>[3]flow_raw!I813</f>
        <v>8627</v>
      </c>
      <c r="F813" s="41">
        <f>[3]flow_raw!L813</f>
        <v>5071.8193969999993</v>
      </c>
    </row>
    <row r="814" spans="5:6" x14ac:dyDescent="0.25">
      <c r="E814">
        <f>[3]flow_raw!I814</f>
        <v>8628</v>
      </c>
      <c r="F814" s="41">
        <f>[3]flow_raw!L814</f>
        <v>1864.7676239999998</v>
      </c>
    </row>
    <row r="815" spans="5:6" x14ac:dyDescent="0.25">
      <c r="E815">
        <f>[3]flow_raw!I815</f>
        <v>8631</v>
      </c>
      <c r="F815" s="41">
        <f>[3]flow_raw!L815</f>
        <v>3554.9174109999999</v>
      </c>
    </row>
    <row r="816" spans="5:6" x14ac:dyDescent="0.25">
      <c r="E816">
        <f>[3]flow_raw!I816</f>
        <v>8639</v>
      </c>
      <c r="F816" s="41">
        <f>[3]flow_raw!L816</f>
        <v>6342.6466369999998</v>
      </c>
    </row>
    <row r="817" spans="5:6" x14ac:dyDescent="0.25">
      <c r="E817">
        <f>[3]flow_raw!I817</f>
        <v>8646</v>
      </c>
      <c r="F817" s="41">
        <f>[3]flow_raw!L817</f>
        <v>3150.7791599999996</v>
      </c>
    </row>
    <row r="818" spans="5:6" x14ac:dyDescent="0.25">
      <c r="E818">
        <f>[3]flow_raw!I818</f>
        <v>8647</v>
      </c>
      <c r="F818" s="41">
        <f>[3]flow_raw!L818</f>
        <v>41651.864746000007</v>
      </c>
    </row>
    <row r="819" spans="5:6" x14ac:dyDescent="0.25">
      <c r="E819">
        <f>[3]flow_raw!I819</f>
        <v>8667</v>
      </c>
      <c r="F819" s="41">
        <f>[3]flow_raw!L819</f>
        <v>5251.1243299999996</v>
      </c>
    </row>
    <row r="820" spans="5:6" x14ac:dyDescent="0.25">
      <c r="E820">
        <f>[3]flow_raw!I820</f>
        <v>8720</v>
      </c>
      <c r="F820" s="41">
        <f>[3]flow_raw!L820</f>
        <v>13109.784408</v>
      </c>
    </row>
    <row r="821" spans="5:6" x14ac:dyDescent="0.25">
      <c r="E821">
        <f>[3]flow_raw!I821</f>
        <v>8721</v>
      </c>
      <c r="F821" s="41">
        <f>[3]flow_raw!L821</f>
        <v>1520.9811629999999</v>
      </c>
    </row>
    <row r="822" spans="5:6" x14ac:dyDescent="0.25">
      <c r="E822">
        <f>[3]flow_raw!I822</f>
        <v>8724</v>
      </c>
      <c r="F822" s="41">
        <f>[3]flow_raw!L822</f>
        <v>10144.499227999999</v>
      </c>
    </row>
    <row r="823" spans="5:6" x14ac:dyDescent="0.25">
      <c r="E823">
        <f>[3]flow_raw!I823</f>
        <v>8734</v>
      </c>
      <c r="F823" s="41">
        <f>[3]flow_raw!L823</f>
        <v>2597.6728469999998</v>
      </c>
    </row>
    <row r="824" spans="5:6" x14ac:dyDescent="0.25">
      <c r="E824">
        <f>[3]flow_raw!I824</f>
        <v>8745</v>
      </c>
      <c r="F824" s="41">
        <f>[3]flow_raw!L824</f>
        <v>13005.257798000002</v>
      </c>
    </row>
    <row r="825" spans="5:6" x14ac:dyDescent="0.25">
      <c r="E825">
        <f>[3]flow_raw!I825</f>
        <v>8768</v>
      </c>
      <c r="F825" s="41">
        <f>[3]flow_raw!L825</f>
        <v>102279.754395</v>
      </c>
    </row>
    <row r="826" spans="5:6" x14ac:dyDescent="0.25">
      <c r="E826">
        <f>[3]flow_raw!I826</f>
        <v>8769</v>
      </c>
      <c r="F826" s="41">
        <f>[3]flow_raw!L826</f>
        <v>100017.032227</v>
      </c>
    </row>
    <row r="827" spans="5:6" x14ac:dyDescent="0.25">
      <c r="E827">
        <f>[3]flow_raw!I827</f>
        <v>8770</v>
      </c>
      <c r="F827" s="41">
        <f>[3]flow_raw!L827</f>
        <v>101223.592284</v>
      </c>
    </row>
    <row r="828" spans="5:6" x14ac:dyDescent="0.25">
      <c r="E828">
        <f>[3]flow_raw!I828</f>
        <v>8771</v>
      </c>
      <c r="F828" s="41">
        <f>[3]flow_raw!L828</f>
        <v>101676.856445</v>
      </c>
    </row>
    <row r="829" spans="5:6" x14ac:dyDescent="0.25">
      <c r="E829">
        <f>[3]flow_raw!I829</f>
        <v>8772</v>
      </c>
      <c r="F829" s="41">
        <f>[3]flow_raw!L829</f>
        <v>102188.646484</v>
      </c>
    </row>
    <row r="830" spans="5:6" x14ac:dyDescent="0.25">
      <c r="E830">
        <f>[3]flow_raw!I830</f>
        <v>8773</v>
      </c>
      <c r="F830" s="41">
        <f>[3]flow_raw!L830</f>
        <v>96908.57714899999</v>
      </c>
    </row>
    <row r="831" spans="5:6" x14ac:dyDescent="0.25">
      <c r="E831">
        <f>[3]flow_raw!I831</f>
        <v>8774</v>
      </c>
      <c r="F831" s="41">
        <f>[3]flow_raw!L831</f>
        <v>105421.25</v>
      </c>
    </row>
    <row r="832" spans="5:6" x14ac:dyDescent="0.25">
      <c r="E832">
        <f>[3]flow_raw!I832</f>
        <v>8775</v>
      </c>
      <c r="F832" s="41">
        <f>[3]flow_raw!L832</f>
        <v>110206.46484299999</v>
      </c>
    </row>
    <row r="833" spans="5:6" x14ac:dyDescent="0.25">
      <c r="E833">
        <f>[3]flow_raw!I833</f>
        <v>8776</v>
      </c>
      <c r="F833" s="41">
        <f>[3]flow_raw!L833</f>
        <v>119859.068359</v>
      </c>
    </row>
    <row r="834" spans="5:6" x14ac:dyDescent="0.25">
      <c r="E834">
        <f>[3]flow_raw!I834</f>
        <v>8777</v>
      </c>
      <c r="F834" s="41">
        <f>[3]flow_raw!L834</f>
        <v>74459.50024400001</v>
      </c>
    </row>
    <row r="835" spans="5:6" x14ac:dyDescent="0.25">
      <c r="E835">
        <f>[3]flow_raw!I835</f>
        <v>8778</v>
      </c>
      <c r="F835" s="41">
        <f>[3]flow_raw!L835</f>
        <v>87272.972657000006</v>
      </c>
    </row>
    <row r="836" spans="5:6" x14ac:dyDescent="0.25">
      <c r="E836">
        <f>[3]flow_raw!I836</f>
        <v>8780</v>
      </c>
      <c r="F836" s="41">
        <f>[3]flow_raw!L836</f>
        <v>70417.758789</v>
      </c>
    </row>
    <row r="837" spans="5:6" x14ac:dyDescent="0.25">
      <c r="E837">
        <f>[3]flow_raw!I837</f>
        <v>8781</v>
      </c>
      <c r="F837" s="41">
        <f>[3]flow_raw!L837</f>
        <v>68909.008300999994</v>
      </c>
    </row>
    <row r="838" spans="5:6" x14ac:dyDescent="0.25">
      <c r="E838">
        <f>[3]flow_raw!I838</f>
        <v>8784</v>
      </c>
      <c r="F838" s="41">
        <f>[3]flow_raw!L838</f>
        <v>100403.31982400001</v>
      </c>
    </row>
    <row r="839" spans="5:6" x14ac:dyDescent="0.25">
      <c r="E839">
        <f>[3]flow_raw!I839</f>
        <v>8785</v>
      </c>
      <c r="F839" s="41">
        <f>[3]flow_raw!L839</f>
        <v>106036.52392600001</v>
      </c>
    </row>
    <row r="840" spans="5:6" x14ac:dyDescent="0.25">
      <c r="E840">
        <f>[3]flow_raw!I840</f>
        <v>8786</v>
      </c>
      <c r="F840" s="41">
        <f>[3]flow_raw!L840</f>
        <v>99216.624024000004</v>
      </c>
    </row>
    <row r="841" spans="5:6" x14ac:dyDescent="0.25">
      <c r="E841">
        <f>[3]flow_raw!I841</f>
        <v>8787</v>
      </c>
      <c r="F841" s="41">
        <f>[3]flow_raw!L841</f>
        <v>92216.070800000001</v>
      </c>
    </row>
    <row r="842" spans="5:6" x14ac:dyDescent="0.25">
      <c r="E842">
        <f>[3]flow_raw!I842</f>
        <v>8788</v>
      </c>
      <c r="F842" s="41">
        <f>[3]flow_raw!L842</f>
        <v>96966.145019999996</v>
      </c>
    </row>
    <row r="843" spans="5:6" x14ac:dyDescent="0.25">
      <c r="E843">
        <f>[3]flow_raw!I843</f>
        <v>8789</v>
      </c>
      <c r="F843" s="41">
        <f>[3]flow_raw!L843</f>
        <v>101326.182128</v>
      </c>
    </row>
    <row r="844" spans="5:6" x14ac:dyDescent="0.25">
      <c r="E844">
        <f>[3]flow_raw!I844</f>
        <v>8790</v>
      </c>
      <c r="F844" s="41">
        <f>[3]flow_raw!L844</f>
        <v>108557.426758</v>
      </c>
    </row>
    <row r="845" spans="5:6" x14ac:dyDescent="0.25">
      <c r="E845">
        <f>[3]flow_raw!I845</f>
        <v>8791</v>
      </c>
      <c r="F845" s="41">
        <f>[3]flow_raw!L845</f>
        <v>91428.67822300001</v>
      </c>
    </row>
    <row r="846" spans="5:6" x14ac:dyDescent="0.25">
      <c r="E846">
        <f>[3]flow_raw!I846</f>
        <v>8792</v>
      </c>
      <c r="F846" s="41">
        <f>[3]flow_raw!L846</f>
        <v>95449.440430000002</v>
      </c>
    </row>
    <row r="847" spans="5:6" x14ac:dyDescent="0.25">
      <c r="E847">
        <f>[3]flow_raw!I847</f>
        <v>8793</v>
      </c>
      <c r="F847" s="41">
        <f>[3]flow_raw!L847</f>
        <v>100269.041505</v>
      </c>
    </row>
    <row r="848" spans="5:6" x14ac:dyDescent="0.25">
      <c r="E848">
        <f>[3]flow_raw!I848</f>
        <v>8794</v>
      </c>
      <c r="F848" s="41">
        <f>[3]flow_raw!L848</f>
        <v>103039.417724</v>
      </c>
    </row>
    <row r="849" spans="5:6" x14ac:dyDescent="0.25">
      <c r="E849">
        <f>[3]flow_raw!I849</f>
        <v>8797</v>
      </c>
      <c r="F849" s="41">
        <f>[3]flow_raw!L849</f>
        <v>95929.704345000006</v>
      </c>
    </row>
    <row r="850" spans="5:6" x14ac:dyDescent="0.25">
      <c r="E850">
        <f>[3]flow_raw!I850</f>
        <v>8802</v>
      </c>
      <c r="F850" s="41">
        <f>[3]flow_raw!L850</f>
        <v>82819.527832000007</v>
      </c>
    </row>
    <row r="851" spans="5:6" x14ac:dyDescent="0.25">
      <c r="E851">
        <f>[3]flow_raw!I851</f>
        <v>8803</v>
      </c>
      <c r="F851" s="41">
        <f>[3]flow_raw!L851</f>
        <v>87838.524902999998</v>
      </c>
    </row>
    <row r="852" spans="5:6" x14ac:dyDescent="0.25">
      <c r="E852">
        <f>[3]flow_raw!I852</f>
        <v>8804</v>
      </c>
      <c r="F852" s="41">
        <f>[3]flow_raw!L852</f>
        <v>123116.76709000001</v>
      </c>
    </row>
    <row r="853" spans="5:6" x14ac:dyDescent="0.25">
      <c r="E853">
        <f>[3]flow_raw!I853</f>
        <v>8807</v>
      </c>
      <c r="F853" s="41">
        <f>[3]flow_raw!L853</f>
        <v>125671.129395</v>
      </c>
    </row>
    <row r="854" spans="5:6" x14ac:dyDescent="0.25">
      <c r="E854">
        <f>[3]flow_raw!I854</f>
        <v>8808</v>
      </c>
      <c r="F854" s="41">
        <f>[3]flow_raw!L854</f>
        <v>133302.59863200001</v>
      </c>
    </row>
    <row r="855" spans="5:6" x14ac:dyDescent="0.25">
      <c r="E855">
        <f>[3]flow_raw!I855</f>
        <v>8809</v>
      </c>
      <c r="F855" s="41">
        <f>[3]flow_raw!L855</f>
        <v>113130.807128</v>
      </c>
    </row>
    <row r="856" spans="5:6" x14ac:dyDescent="0.25">
      <c r="E856">
        <f>[3]flow_raw!I856</f>
        <v>8810</v>
      </c>
      <c r="F856" s="41">
        <f>[3]flow_raw!L856</f>
        <v>113927.64648500002</v>
      </c>
    </row>
    <row r="857" spans="5:6" x14ac:dyDescent="0.25">
      <c r="E857">
        <f>[3]flow_raw!I857</f>
        <v>8811</v>
      </c>
      <c r="F857" s="41">
        <f>[3]flow_raw!L857</f>
        <v>117692.44921799999</v>
      </c>
    </row>
    <row r="858" spans="5:6" x14ac:dyDescent="0.25">
      <c r="E858">
        <f>[3]flow_raw!I858</f>
        <v>8812</v>
      </c>
      <c r="F858" s="41">
        <f>[3]flow_raw!L858</f>
        <v>110701.911133</v>
      </c>
    </row>
    <row r="859" spans="5:6" x14ac:dyDescent="0.25">
      <c r="E859">
        <f>[3]flow_raw!I859</f>
        <v>8813</v>
      </c>
      <c r="F859" s="41">
        <f>[3]flow_raw!L859</f>
        <v>137698.05029399999</v>
      </c>
    </row>
    <row r="860" spans="5:6" x14ac:dyDescent="0.25">
      <c r="E860">
        <f>[3]flow_raw!I860</f>
        <v>8814</v>
      </c>
      <c r="F860" s="41">
        <f>[3]flow_raw!L860</f>
        <v>148360.76660100001</v>
      </c>
    </row>
    <row r="861" spans="5:6" x14ac:dyDescent="0.25">
      <c r="E861">
        <f>[3]flow_raw!I861</f>
        <v>8815</v>
      </c>
      <c r="F861" s="41">
        <f>[3]flow_raw!L861</f>
        <v>91085.697753</v>
      </c>
    </row>
    <row r="862" spans="5:6" x14ac:dyDescent="0.25">
      <c r="E862">
        <f>[3]flow_raw!I862</f>
        <v>8816</v>
      </c>
      <c r="F862" s="41">
        <f>[3]flow_raw!L862</f>
        <v>105065.45361400001</v>
      </c>
    </row>
    <row r="863" spans="5:6" x14ac:dyDescent="0.25">
      <c r="E863">
        <f>[3]flow_raw!I863</f>
        <v>8817</v>
      </c>
      <c r="F863" s="41">
        <f>[3]flow_raw!L863</f>
        <v>92708.025879000008</v>
      </c>
    </row>
    <row r="864" spans="5:6" x14ac:dyDescent="0.25">
      <c r="E864">
        <f>[3]flow_raw!I864</f>
        <v>8820</v>
      </c>
      <c r="F864" s="41">
        <f>[3]flow_raw!L864</f>
        <v>84191.245116999999</v>
      </c>
    </row>
    <row r="865" spans="5:6" x14ac:dyDescent="0.25">
      <c r="E865">
        <f>[3]flow_raw!I865</f>
        <v>8821</v>
      </c>
      <c r="F865" s="41">
        <f>[3]flow_raw!L865</f>
        <v>89780.255858999997</v>
      </c>
    </row>
    <row r="866" spans="5:6" x14ac:dyDescent="0.25">
      <c r="E866">
        <f>[3]flow_raw!I866</f>
        <v>8822</v>
      </c>
      <c r="F866" s="41">
        <f>[3]flow_raw!L866</f>
        <v>66281.707274999993</v>
      </c>
    </row>
    <row r="867" spans="5:6" x14ac:dyDescent="0.25">
      <c r="E867">
        <f>[3]flow_raw!I867</f>
        <v>8823</v>
      </c>
      <c r="F867" s="41">
        <f>[3]flow_raw!L867</f>
        <v>62414.257811999996</v>
      </c>
    </row>
    <row r="868" spans="5:6" x14ac:dyDescent="0.25">
      <c r="E868">
        <f>[3]flow_raw!I868</f>
        <v>8824</v>
      </c>
      <c r="F868" s="41">
        <f>[3]flow_raw!L868</f>
        <v>69576.584961</v>
      </c>
    </row>
    <row r="869" spans="5:6" x14ac:dyDescent="0.25">
      <c r="E869">
        <f>[3]flow_raw!I869</f>
        <v>8825</v>
      </c>
      <c r="F869" s="41">
        <f>[3]flow_raw!L869</f>
        <v>71079.908934999999</v>
      </c>
    </row>
    <row r="870" spans="5:6" x14ac:dyDescent="0.25">
      <c r="E870">
        <f>[3]flow_raw!I870</f>
        <v>8826</v>
      </c>
      <c r="F870" s="41">
        <f>[3]flow_raw!L870</f>
        <v>86075.540772000008</v>
      </c>
    </row>
    <row r="871" spans="5:6" x14ac:dyDescent="0.25">
      <c r="E871">
        <f>[3]flow_raw!I871</f>
        <v>8827</v>
      </c>
      <c r="F871" s="41">
        <f>[3]flow_raw!L871</f>
        <v>115088.69042899999</v>
      </c>
    </row>
    <row r="872" spans="5:6" x14ac:dyDescent="0.25">
      <c r="E872">
        <f>[3]flow_raw!I872</f>
        <v>8828</v>
      </c>
      <c r="F872" s="41">
        <f>[3]flow_raw!L872</f>
        <v>77224.376952999999</v>
      </c>
    </row>
    <row r="873" spans="5:6" x14ac:dyDescent="0.25">
      <c r="E873">
        <f>[3]flow_raw!I873</f>
        <v>8829</v>
      </c>
      <c r="F873" s="41">
        <f>[3]flow_raw!L873</f>
        <v>63573.535155999998</v>
      </c>
    </row>
    <row r="874" spans="5:6" x14ac:dyDescent="0.25">
      <c r="E874">
        <f>[3]flow_raw!I874</f>
        <v>8830</v>
      </c>
      <c r="F874" s="41">
        <f>[3]flow_raw!L874</f>
        <v>49913.253905999998</v>
      </c>
    </row>
    <row r="875" spans="5:6" x14ac:dyDescent="0.25">
      <c r="E875">
        <f>[3]flow_raw!I875</f>
        <v>8831</v>
      </c>
      <c r="F875" s="41">
        <f>[3]flow_raw!L875</f>
        <v>56250.961427000002</v>
      </c>
    </row>
    <row r="876" spans="5:6" x14ac:dyDescent="0.25">
      <c r="E876">
        <f>[3]flow_raw!I876</f>
        <v>8832</v>
      </c>
      <c r="F876" s="41">
        <f>[3]flow_raw!L876</f>
        <v>58983.599121000007</v>
      </c>
    </row>
    <row r="877" spans="5:6" x14ac:dyDescent="0.25">
      <c r="E877">
        <f>[3]flow_raw!I877</f>
        <v>8833</v>
      </c>
      <c r="F877" s="41">
        <f>[3]flow_raw!L877</f>
        <v>60739.717772999997</v>
      </c>
    </row>
    <row r="878" spans="5:6" x14ac:dyDescent="0.25">
      <c r="E878">
        <f>[3]flow_raw!I878</f>
        <v>8834</v>
      </c>
      <c r="F878" s="41">
        <f>[3]flow_raw!L878</f>
        <v>53608.726562999997</v>
      </c>
    </row>
    <row r="879" spans="5:6" x14ac:dyDescent="0.25">
      <c r="E879">
        <f>[3]flow_raw!I879</f>
        <v>8835</v>
      </c>
      <c r="F879" s="41">
        <f>[3]flow_raw!L879</f>
        <v>72256.445313000004</v>
      </c>
    </row>
    <row r="880" spans="5:6" x14ac:dyDescent="0.25">
      <c r="E880">
        <f>[3]flow_raw!I880</f>
        <v>8836</v>
      </c>
      <c r="F880" s="41">
        <f>[3]flow_raw!L880</f>
        <v>70885.084472000002</v>
      </c>
    </row>
    <row r="881" spans="5:6" x14ac:dyDescent="0.25">
      <c r="E881">
        <f>[3]flow_raw!I881</f>
        <v>8837</v>
      </c>
      <c r="F881" s="41">
        <f>[3]flow_raw!L881</f>
        <v>73015.226072999998</v>
      </c>
    </row>
    <row r="882" spans="5:6" x14ac:dyDescent="0.25">
      <c r="E882">
        <f>[3]flow_raw!I882</f>
        <v>8838</v>
      </c>
      <c r="F882" s="41">
        <f>[3]flow_raw!L882</f>
        <v>70930.23193400001</v>
      </c>
    </row>
    <row r="883" spans="5:6" x14ac:dyDescent="0.25">
      <c r="E883">
        <f>[3]flow_raw!I883</f>
        <v>8839</v>
      </c>
      <c r="F883" s="41">
        <f>[3]flow_raw!L883</f>
        <v>64342.757568000001</v>
      </c>
    </row>
    <row r="884" spans="5:6" x14ac:dyDescent="0.25">
      <c r="E884">
        <f>[3]flow_raw!I884</f>
        <v>8840</v>
      </c>
      <c r="F884" s="41">
        <f>[3]flow_raw!L884</f>
        <v>62684.971191999997</v>
      </c>
    </row>
    <row r="885" spans="5:6" x14ac:dyDescent="0.25">
      <c r="E885">
        <f>[3]flow_raw!I885</f>
        <v>8841</v>
      </c>
      <c r="F885" s="41">
        <f>[3]flow_raw!L885</f>
        <v>79864.221191000004</v>
      </c>
    </row>
    <row r="886" spans="5:6" x14ac:dyDescent="0.25">
      <c r="E886">
        <f>[3]flow_raw!I886</f>
        <v>8842</v>
      </c>
      <c r="F886" s="41">
        <f>[3]flow_raw!L886</f>
        <v>80770.915039</v>
      </c>
    </row>
    <row r="887" spans="5:6" x14ac:dyDescent="0.25">
      <c r="E887">
        <f>[3]flow_raw!I887</f>
        <v>8843</v>
      </c>
      <c r="F887" s="41">
        <f>[3]flow_raw!L887</f>
        <v>92616.338378999993</v>
      </c>
    </row>
    <row r="888" spans="5:6" x14ac:dyDescent="0.25">
      <c r="E888">
        <f>[3]flow_raw!I888</f>
        <v>8844</v>
      </c>
      <c r="F888" s="41">
        <f>[3]flow_raw!L888</f>
        <v>89487.826660000006</v>
      </c>
    </row>
    <row r="889" spans="5:6" x14ac:dyDescent="0.25">
      <c r="E889">
        <f>[3]flow_raw!I889</f>
        <v>8845</v>
      </c>
      <c r="F889" s="41">
        <f>[3]flow_raw!L889</f>
        <v>95475.370604999989</v>
      </c>
    </row>
    <row r="890" spans="5:6" x14ac:dyDescent="0.25">
      <c r="E890">
        <f>[3]flow_raw!I890</f>
        <v>8846</v>
      </c>
      <c r="F890" s="41">
        <f>[3]flow_raw!L890</f>
        <v>89242.548340000008</v>
      </c>
    </row>
    <row r="891" spans="5:6" x14ac:dyDescent="0.25">
      <c r="E891">
        <f>[3]flow_raw!I891</f>
        <v>8849</v>
      </c>
      <c r="F891" s="41">
        <f>[3]flow_raw!L891</f>
        <v>6486.4771420000006</v>
      </c>
    </row>
    <row r="892" spans="5:6" x14ac:dyDescent="0.25">
      <c r="E892">
        <f>[3]flow_raw!I892</f>
        <v>8853</v>
      </c>
      <c r="F892" s="41">
        <f>[3]flow_raw!L892</f>
        <v>11576.506958</v>
      </c>
    </row>
    <row r="893" spans="5:6" x14ac:dyDescent="0.25">
      <c r="E893">
        <f>[3]flow_raw!I893</f>
        <v>8879</v>
      </c>
      <c r="F893" s="41">
        <f>[3]flow_raw!L893</f>
        <v>76045.499511999995</v>
      </c>
    </row>
    <row r="894" spans="5:6" x14ac:dyDescent="0.25">
      <c r="E894">
        <f>[3]flow_raw!I894</f>
        <v>8887</v>
      </c>
      <c r="F894" s="41">
        <f>[3]flow_raw!L894</f>
        <v>93662.934083</v>
      </c>
    </row>
    <row r="895" spans="5:6" x14ac:dyDescent="0.25">
      <c r="E895">
        <f>[3]flow_raw!I895</f>
        <v>8896</v>
      </c>
      <c r="F895" s="41">
        <f>[3]flow_raw!L895</f>
        <v>72069.465576000002</v>
      </c>
    </row>
    <row r="896" spans="5:6" x14ac:dyDescent="0.25">
      <c r="E896">
        <f>[3]flow_raw!I896</f>
        <v>8898</v>
      </c>
      <c r="F896" s="41">
        <f>[3]flow_raw!L896</f>
        <v>19787.716332000004</v>
      </c>
    </row>
    <row r="897" spans="5:6" x14ac:dyDescent="0.25">
      <c r="E897">
        <f>[3]flow_raw!I897</f>
        <v>8899</v>
      </c>
      <c r="F897" s="41">
        <f>[3]flow_raw!L897</f>
        <v>119408.774414</v>
      </c>
    </row>
    <row r="898" spans="5:6" x14ac:dyDescent="0.25">
      <c r="E898">
        <f>[3]flow_raw!I898</f>
        <v>8900</v>
      </c>
      <c r="F898" s="41">
        <f>[3]flow_raw!L898</f>
        <v>110196.681641</v>
      </c>
    </row>
    <row r="899" spans="5:6" x14ac:dyDescent="0.25">
      <c r="E899">
        <f>[3]flow_raw!I899</f>
        <v>8902</v>
      </c>
      <c r="F899" s="41">
        <f>[3]flow_raw!L899</f>
        <v>56993.288819000009</v>
      </c>
    </row>
    <row r="900" spans="5:6" x14ac:dyDescent="0.25">
      <c r="E900">
        <f>[3]flow_raw!I900</f>
        <v>8921</v>
      </c>
      <c r="F900" s="41">
        <f>[3]flow_raw!L900</f>
        <v>75729.483886999995</v>
      </c>
    </row>
    <row r="901" spans="5:6" x14ac:dyDescent="0.25">
      <c r="E901">
        <f>[3]flow_raw!I901</f>
        <v>8930</v>
      </c>
      <c r="F901" s="41">
        <f>[3]flow_raw!L901</f>
        <v>52826.163086</v>
      </c>
    </row>
    <row r="902" spans="5:6" x14ac:dyDescent="0.25">
      <c r="E902">
        <f>[3]flow_raw!I902</f>
        <v>8933</v>
      </c>
      <c r="F902" s="41">
        <f>[3]flow_raw!L902</f>
        <v>106104.312256</v>
      </c>
    </row>
    <row r="903" spans="5:6" x14ac:dyDescent="0.25">
      <c r="E903">
        <f>[3]flow_raw!I903</f>
        <v>8935</v>
      </c>
      <c r="F903" s="41">
        <f>[3]flow_raw!L903</f>
        <v>23309.416473000001</v>
      </c>
    </row>
    <row r="904" spans="5:6" x14ac:dyDescent="0.25">
      <c r="E904">
        <f>[3]flow_raw!I904</f>
        <v>8938</v>
      </c>
      <c r="F904" s="41">
        <f>[3]flow_raw!L904</f>
        <v>94485.972167</v>
      </c>
    </row>
    <row r="905" spans="5:6" x14ac:dyDescent="0.25">
      <c r="E905">
        <f>[3]flow_raw!I905</f>
        <v>8939</v>
      </c>
      <c r="F905" s="41">
        <f>[3]flow_raw!L905</f>
        <v>103680.882813</v>
      </c>
    </row>
    <row r="906" spans="5:6" x14ac:dyDescent="0.25">
      <c r="E906">
        <f>[3]flow_raw!I906</f>
        <v>8943</v>
      </c>
      <c r="F906" s="41">
        <f>[3]flow_raw!L906</f>
        <v>10410.795257000002</v>
      </c>
    </row>
    <row r="907" spans="5:6" x14ac:dyDescent="0.25">
      <c r="E907">
        <f>[3]flow_raw!I907</f>
        <v>8944</v>
      </c>
      <c r="F907" s="41">
        <f>[3]flow_raw!L907</f>
        <v>94485.972167</v>
      </c>
    </row>
    <row r="908" spans="5:6" x14ac:dyDescent="0.25">
      <c r="E908">
        <f>[3]flow_raw!I908</f>
        <v>8949</v>
      </c>
      <c r="F908" s="41">
        <f>[3]flow_raw!L908</f>
        <v>9609.1620010000006</v>
      </c>
    </row>
    <row r="909" spans="5:6" x14ac:dyDescent="0.25">
      <c r="E909">
        <f>[3]flow_raw!I909</f>
        <v>8950</v>
      </c>
      <c r="F909" s="41">
        <f>[3]flow_raw!L909</f>
        <v>8875.6295170000012</v>
      </c>
    </row>
    <row r="910" spans="5:6" x14ac:dyDescent="0.25">
      <c r="E910">
        <f>[3]flow_raw!I910</f>
        <v>8952</v>
      </c>
      <c r="F910" s="41">
        <f>[3]flow_raw!L910</f>
        <v>9757.9388419999996</v>
      </c>
    </row>
    <row r="911" spans="5:6" x14ac:dyDescent="0.25">
      <c r="E911">
        <f>[3]flow_raw!I911</f>
        <v>8954</v>
      </c>
      <c r="F911" s="41">
        <f>[3]flow_raw!L911</f>
        <v>93270.085447999998</v>
      </c>
    </row>
    <row r="912" spans="5:6" x14ac:dyDescent="0.25">
      <c r="E912">
        <f>[3]flow_raw!I912</f>
        <v>8955</v>
      </c>
      <c r="F912" s="41">
        <f>[3]flow_raw!L912</f>
        <v>85512.690430999995</v>
      </c>
    </row>
    <row r="913" spans="5:6" x14ac:dyDescent="0.25">
      <c r="E913">
        <f>[3]flow_raw!I913</f>
        <v>8960</v>
      </c>
      <c r="F913" s="41">
        <f>[3]flow_raw!L913</f>
        <v>19298.961671000001</v>
      </c>
    </row>
    <row r="914" spans="5:6" x14ac:dyDescent="0.25">
      <c r="E914">
        <f>[3]flow_raw!I914</f>
        <v>8966</v>
      </c>
      <c r="F914" s="41">
        <f>[3]flow_raw!L914</f>
        <v>103680.882813</v>
      </c>
    </row>
    <row r="915" spans="5:6" x14ac:dyDescent="0.25">
      <c r="E915">
        <f>[3]flow_raw!I915</f>
        <v>8967</v>
      </c>
      <c r="F915" s="41">
        <f>[3]flow_raw!L915</f>
        <v>6006.5890040000004</v>
      </c>
    </row>
    <row r="916" spans="5:6" x14ac:dyDescent="0.25">
      <c r="E916">
        <f>[3]flow_raw!I916</f>
        <v>8968</v>
      </c>
      <c r="F916" s="41">
        <f>[3]flow_raw!L916</f>
        <v>91987.979980999997</v>
      </c>
    </row>
    <row r="917" spans="5:6" x14ac:dyDescent="0.25">
      <c r="E917">
        <f>[3]flow_raw!I917</f>
        <v>8972</v>
      </c>
      <c r="F917" s="41">
        <f>[3]flow_raw!L917</f>
        <v>102835.35644399999</v>
      </c>
    </row>
    <row r="918" spans="5:6" x14ac:dyDescent="0.25">
      <c r="E918">
        <f>[3]flow_raw!I918</f>
        <v>8973</v>
      </c>
      <c r="F918" s="41">
        <f>[3]flow_raw!L918</f>
        <v>96918.370850000007</v>
      </c>
    </row>
    <row r="919" spans="5:6" x14ac:dyDescent="0.25">
      <c r="E919">
        <f>[3]flow_raw!I919</f>
        <v>8976</v>
      </c>
      <c r="F919" s="41">
        <f>[3]flow_raw!L919</f>
        <v>106281.87011599999</v>
      </c>
    </row>
    <row r="920" spans="5:6" x14ac:dyDescent="0.25">
      <c r="E920">
        <f>[3]flow_raw!I920</f>
        <v>8977</v>
      </c>
      <c r="F920" s="41">
        <f>[3]flow_raw!L920</f>
        <v>96828.778810000003</v>
      </c>
    </row>
    <row r="921" spans="5:6" x14ac:dyDescent="0.25">
      <c r="E921">
        <f>[3]flow_raw!I921</f>
        <v>8982</v>
      </c>
      <c r="F921" s="41">
        <f>[3]flow_raw!L921</f>
        <v>98270.107910000006</v>
      </c>
    </row>
    <row r="922" spans="5:6" x14ac:dyDescent="0.25">
      <c r="E922">
        <f>[3]flow_raw!I922</f>
        <v>8983</v>
      </c>
      <c r="F922" s="41">
        <f>[3]flow_raw!L922</f>
        <v>9352.8932779999996</v>
      </c>
    </row>
    <row r="923" spans="5:6" x14ac:dyDescent="0.25">
      <c r="E923">
        <f>[3]flow_raw!I923</f>
        <v>8985</v>
      </c>
      <c r="F923" s="41">
        <f>[3]flow_raw!L923</f>
        <v>6597.629578</v>
      </c>
    </row>
    <row r="924" spans="5:6" x14ac:dyDescent="0.25">
      <c r="E924">
        <f>[3]flow_raw!I924</f>
        <v>8991</v>
      </c>
      <c r="F924" s="41">
        <f>[3]flow_raw!L924</f>
        <v>45870.267915000004</v>
      </c>
    </row>
    <row r="925" spans="5:6" x14ac:dyDescent="0.25">
      <c r="E925">
        <f>[3]flow_raw!I925</f>
        <v>9012</v>
      </c>
      <c r="F925" s="41">
        <f>[3]flow_raw!L925</f>
        <v>17210.658797999997</v>
      </c>
    </row>
    <row r="926" spans="5:6" x14ac:dyDescent="0.25">
      <c r="E926">
        <f>[3]flow_raw!I926</f>
        <v>9022</v>
      </c>
      <c r="F926" s="41">
        <f>[3]flow_raw!L926</f>
        <v>105421.25</v>
      </c>
    </row>
    <row r="927" spans="5:6" x14ac:dyDescent="0.25">
      <c r="E927">
        <f>[3]flow_raw!I927</f>
        <v>9025</v>
      </c>
      <c r="F927" s="41">
        <f>[3]flow_raw!L927</f>
        <v>101285.988281</v>
      </c>
    </row>
    <row r="928" spans="5:6" x14ac:dyDescent="0.25">
      <c r="E928">
        <f>[3]flow_raw!I928</f>
        <v>9027</v>
      </c>
      <c r="F928" s="41">
        <f>[3]flow_raw!L928</f>
        <v>57245.228026999997</v>
      </c>
    </row>
    <row r="929" spans="5:6" x14ac:dyDescent="0.25">
      <c r="E929">
        <f>[3]flow_raw!I929</f>
        <v>9028</v>
      </c>
      <c r="F929" s="41">
        <f>[3]flow_raw!L929</f>
        <v>64177.479491999991</v>
      </c>
    </row>
    <row r="930" spans="5:6" x14ac:dyDescent="0.25">
      <c r="E930">
        <f>[3]flow_raw!I930</f>
        <v>9029</v>
      </c>
      <c r="F930" s="41">
        <f>[3]flow_raw!L930</f>
        <v>68804.772949999999</v>
      </c>
    </row>
    <row r="931" spans="5:6" x14ac:dyDescent="0.25">
      <c r="E931">
        <f>[3]flow_raw!I931</f>
        <v>9031</v>
      </c>
      <c r="F931" s="41">
        <f>[3]flow_raw!L931</f>
        <v>5469.1513050000003</v>
      </c>
    </row>
    <row r="932" spans="5:6" x14ac:dyDescent="0.25">
      <c r="E932">
        <f>[3]flow_raw!I932</f>
        <v>9032</v>
      </c>
      <c r="F932" s="41">
        <f>[3]flow_raw!L932</f>
        <v>5624.6988220000003</v>
      </c>
    </row>
    <row r="933" spans="5:6" x14ac:dyDescent="0.25">
      <c r="E933">
        <f>[3]flow_raw!I933</f>
        <v>9033</v>
      </c>
      <c r="F933" s="41">
        <f>[3]flow_raw!L933</f>
        <v>38902.456787000003</v>
      </c>
    </row>
    <row r="934" spans="5:6" x14ac:dyDescent="0.25">
      <c r="E934">
        <f>[3]flow_raw!I934</f>
        <v>9034</v>
      </c>
      <c r="F934" s="41">
        <f>[3]flow_raw!L934</f>
        <v>27803.682982999999</v>
      </c>
    </row>
    <row r="935" spans="5:6" x14ac:dyDescent="0.25">
      <c r="E935">
        <f>[3]flow_raw!I935</f>
        <v>9035</v>
      </c>
      <c r="F935" s="41">
        <f>[3]flow_raw!L935</f>
        <v>25264.198241999999</v>
      </c>
    </row>
    <row r="936" spans="5:6" x14ac:dyDescent="0.25">
      <c r="E936">
        <f>[3]flow_raw!I936</f>
        <v>9036</v>
      </c>
      <c r="F936" s="41">
        <f>[3]flow_raw!L936</f>
        <v>40873.199219000002</v>
      </c>
    </row>
    <row r="937" spans="5:6" x14ac:dyDescent="0.25">
      <c r="E937">
        <f>[3]flow_raw!I937</f>
        <v>9037</v>
      </c>
      <c r="F937" s="41">
        <f>[3]flow_raw!L937</f>
        <v>43965.185181000001</v>
      </c>
    </row>
    <row r="938" spans="5:6" x14ac:dyDescent="0.25">
      <c r="E938">
        <f>[3]flow_raw!I938</f>
        <v>9039</v>
      </c>
      <c r="F938" s="41">
        <f>[3]flow_raw!L938</f>
        <v>72595.742677000002</v>
      </c>
    </row>
    <row r="939" spans="5:6" x14ac:dyDescent="0.25">
      <c r="E939">
        <f>[3]flow_raw!I939</f>
        <v>9041</v>
      </c>
      <c r="F939" s="41">
        <f>[3]flow_raw!L939</f>
        <v>43338.114502999997</v>
      </c>
    </row>
    <row r="940" spans="5:6" x14ac:dyDescent="0.25">
      <c r="E940">
        <f>[3]flow_raw!I940</f>
        <v>9042</v>
      </c>
      <c r="F940" s="41">
        <f>[3]flow_raw!L940</f>
        <v>91707.798340999987</v>
      </c>
    </row>
    <row r="941" spans="5:6" x14ac:dyDescent="0.25">
      <c r="E941">
        <f>[3]flow_raw!I941</f>
        <v>9043</v>
      </c>
      <c r="F941" s="41">
        <f>[3]flow_raw!L941</f>
        <v>83782.305664</v>
      </c>
    </row>
    <row r="942" spans="5:6" x14ac:dyDescent="0.25">
      <c r="E942">
        <f>[3]flow_raw!I942</f>
        <v>9054</v>
      </c>
      <c r="F942" s="41">
        <f>[3]flow_raw!L942</f>
        <v>72595.742677000002</v>
      </c>
    </row>
    <row r="943" spans="5:6" x14ac:dyDescent="0.25">
      <c r="E943">
        <f>[3]flow_raw!I943</f>
        <v>9068</v>
      </c>
      <c r="F943" s="41">
        <f>[3]flow_raw!L943</f>
        <v>6589.649101</v>
      </c>
    </row>
    <row r="944" spans="5:6" x14ac:dyDescent="0.25">
      <c r="E944">
        <f>[3]flow_raw!I944</f>
        <v>9112</v>
      </c>
      <c r="F944" s="41">
        <f>[3]flow_raw!L944</f>
        <v>29759.305937999998</v>
      </c>
    </row>
    <row r="945" spans="5:6" x14ac:dyDescent="0.25">
      <c r="E945">
        <f>[3]flow_raw!I945</f>
        <v>9132</v>
      </c>
      <c r="F945" s="41">
        <f>[3]flow_raw!L945</f>
        <v>6614.3624569999993</v>
      </c>
    </row>
    <row r="946" spans="5:6" x14ac:dyDescent="0.25">
      <c r="E946">
        <f>[3]flow_raw!I946</f>
        <v>9136</v>
      </c>
      <c r="F946" s="41">
        <f>[3]flow_raw!L946</f>
        <v>11562.204605000001</v>
      </c>
    </row>
    <row r="947" spans="5:6" x14ac:dyDescent="0.25">
      <c r="E947">
        <f>[3]flow_raw!I947</f>
        <v>9142</v>
      </c>
      <c r="F947" s="41">
        <f>[3]flow_raw!L947</f>
        <v>12533.752121</v>
      </c>
    </row>
    <row r="948" spans="5:6" x14ac:dyDescent="0.25">
      <c r="E948">
        <f>[3]flow_raw!I948</f>
        <v>9143</v>
      </c>
      <c r="F948" s="41">
        <f>[3]flow_raw!L948</f>
        <v>12226.755187000001</v>
      </c>
    </row>
    <row r="949" spans="5:6" x14ac:dyDescent="0.25">
      <c r="E949">
        <f>[3]flow_raw!I949</f>
        <v>9144</v>
      </c>
      <c r="F949" s="41">
        <f>[3]flow_raw!L949</f>
        <v>12226.755187000001</v>
      </c>
    </row>
    <row r="950" spans="5:6" x14ac:dyDescent="0.25">
      <c r="E950">
        <f>[3]flow_raw!I950</f>
        <v>9146</v>
      </c>
      <c r="F950" s="41">
        <f>[3]flow_raw!L950</f>
        <v>14129.869874</v>
      </c>
    </row>
    <row r="951" spans="5:6" x14ac:dyDescent="0.25">
      <c r="E951">
        <f>[3]flow_raw!I951</f>
        <v>9186</v>
      </c>
      <c r="F951" s="41">
        <f>[3]flow_raw!L951</f>
        <v>13587.679925</v>
      </c>
    </row>
    <row r="952" spans="5:6" x14ac:dyDescent="0.25">
      <c r="E952">
        <f>[3]flow_raw!I952</f>
        <v>9221</v>
      </c>
      <c r="F952" s="41">
        <f>[3]flow_raw!L952</f>
        <v>5996.0872649999992</v>
      </c>
    </row>
    <row r="953" spans="5:6" x14ac:dyDescent="0.25">
      <c r="E953">
        <f>[3]flow_raw!I953</f>
        <v>9240</v>
      </c>
      <c r="F953" s="41">
        <f>[3]flow_raw!L953</f>
        <v>5744.1641310000005</v>
      </c>
    </row>
    <row r="954" spans="5:6" x14ac:dyDescent="0.25">
      <c r="E954">
        <f>[3]flow_raw!I954</f>
        <v>9241</v>
      </c>
      <c r="F954" s="41">
        <f>[3]flow_raw!L954</f>
        <v>75544.631347999995</v>
      </c>
    </row>
    <row r="955" spans="5:6" x14ac:dyDescent="0.25">
      <c r="E955">
        <f>[3]flow_raw!I955</f>
        <v>9249</v>
      </c>
      <c r="F955" s="41">
        <f>[3]flow_raw!L955</f>
        <v>80208.755126000004</v>
      </c>
    </row>
    <row r="956" spans="5:6" x14ac:dyDescent="0.25">
      <c r="E956">
        <f>[3]flow_raw!I956</f>
        <v>9250</v>
      </c>
      <c r="F956" s="41">
        <f>[3]flow_raw!L956</f>
        <v>71879.795654000001</v>
      </c>
    </row>
    <row r="957" spans="5:6" x14ac:dyDescent="0.25">
      <c r="E957">
        <f>[3]flow_raw!I957</f>
        <v>9251</v>
      </c>
      <c r="F957" s="41">
        <f>[3]flow_raw!L957</f>
        <v>75544.631347999995</v>
      </c>
    </row>
    <row r="958" spans="5:6" x14ac:dyDescent="0.25">
      <c r="E958">
        <f>[3]flow_raw!I958</f>
        <v>9252</v>
      </c>
      <c r="F958" s="41">
        <f>[3]flow_raw!L958</f>
        <v>60085.470459999997</v>
      </c>
    </row>
    <row r="959" spans="5:6" x14ac:dyDescent="0.25">
      <c r="E959">
        <f>[3]flow_raw!I959</f>
        <v>9281</v>
      </c>
      <c r="F959" s="41">
        <f>[3]flow_raw!L959</f>
        <v>39030.021179000003</v>
      </c>
    </row>
    <row r="960" spans="5:6" x14ac:dyDescent="0.25">
      <c r="E960">
        <f>[3]flow_raw!I960</f>
        <v>9289</v>
      </c>
      <c r="F960" s="41">
        <f>[3]flow_raw!L960</f>
        <v>25787.620116999999</v>
      </c>
    </row>
    <row r="961" spans="5:6" x14ac:dyDescent="0.25">
      <c r="E961">
        <f>[3]flow_raw!I961</f>
        <v>9299</v>
      </c>
      <c r="F961" s="41">
        <f>[3]flow_raw!L961</f>
        <v>39825.600584</v>
      </c>
    </row>
    <row r="962" spans="5:6" x14ac:dyDescent="0.25">
      <c r="E962">
        <f>[3]flow_raw!I962</f>
        <v>9300</v>
      </c>
      <c r="F962" s="41">
        <f>[3]flow_raw!L962</f>
        <v>62471.842284999999</v>
      </c>
    </row>
    <row r="963" spans="5:6" x14ac:dyDescent="0.25">
      <c r="E963">
        <f>[3]flow_raw!I963</f>
        <v>9305</v>
      </c>
      <c r="F963" s="41">
        <f>[3]flow_raw!L963</f>
        <v>11079.653694000001</v>
      </c>
    </row>
    <row r="964" spans="5:6" x14ac:dyDescent="0.25">
      <c r="E964">
        <f>[3]flow_raw!I964</f>
        <v>9307</v>
      </c>
      <c r="F964" s="41">
        <f>[3]flow_raw!L964</f>
        <v>58739.231262000001</v>
      </c>
    </row>
    <row r="965" spans="5:6" x14ac:dyDescent="0.25">
      <c r="E965">
        <f>[3]flow_raw!I965</f>
        <v>9308</v>
      </c>
      <c r="F965" s="41">
        <f>[3]flow_raw!L965</f>
        <v>51565.327577000004</v>
      </c>
    </row>
    <row r="966" spans="5:6" x14ac:dyDescent="0.25">
      <c r="E966">
        <f>[3]flow_raw!I966</f>
        <v>9316</v>
      </c>
      <c r="F966" s="41">
        <f>[3]flow_raw!L966</f>
        <v>9709.3376390000012</v>
      </c>
    </row>
    <row r="967" spans="5:6" x14ac:dyDescent="0.25">
      <c r="E967">
        <f>[3]flow_raw!I967</f>
        <v>9328</v>
      </c>
      <c r="F967" s="41">
        <f>[3]flow_raw!L967</f>
        <v>125018.224609</v>
      </c>
    </row>
    <row r="968" spans="5:6" x14ac:dyDescent="0.25">
      <c r="E968">
        <f>[3]flow_raw!I968</f>
        <v>9330</v>
      </c>
      <c r="F968" s="41">
        <f>[3]flow_raw!L968</f>
        <v>129512.195313</v>
      </c>
    </row>
    <row r="969" spans="5:6" x14ac:dyDescent="0.25">
      <c r="E969">
        <f>[3]flow_raw!I969</f>
        <v>9331</v>
      </c>
      <c r="F969" s="41">
        <f>[3]flow_raw!L969</f>
        <v>20233.764395999999</v>
      </c>
    </row>
    <row r="970" spans="5:6" x14ac:dyDescent="0.25">
      <c r="E970">
        <f>[3]flow_raw!I970</f>
        <v>9333</v>
      </c>
      <c r="F970" s="41">
        <f>[3]flow_raw!L970</f>
        <v>108129.165039</v>
      </c>
    </row>
    <row r="971" spans="5:6" x14ac:dyDescent="0.25">
      <c r="E971">
        <f>[3]flow_raw!I971</f>
        <v>9335</v>
      </c>
      <c r="F971" s="41">
        <f>[3]flow_raw!L971</f>
        <v>114010.627442</v>
      </c>
    </row>
    <row r="972" spans="5:6" x14ac:dyDescent="0.25">
      <c r="E972">
        <f>[3]flow_raw!I972</f>
        <v>9336</v>
      </c>
      <c r="F972" s="41">
        <f>[3]flow_raw!L972</f>
        <v>114796.592773</v>
      </c>
    </row>
    <row r="973" spans="5:6" x14ac:dyDescent="0.25">
      <c r="E973">
        <f>[3]flow_raw!I973</f>
        <v>9337</v>
      </c>
      <c r="F973" s="41">
        <f>[3]flow_raw!L973</f>
        <v>88902.955077999999</v>
      </c>
    </row>
    <row r="974" spans="5:6" x14ac:dyDescent="0.25">
      <c r="E974">
        <f>[3]flow_raw!I974</f>
        <v>9338</v>
      </c>
      <c r="F974" s="41">
        <f>[3]flow_raw!L974</f>
        <v>122764.02832</v>
      </c>
    </row>
    <row r="975" spans="5:6" x14ac:dyDescent="0.25">
      <c r="E975">
        <f>[3]flow_raw!I975</f>
        <v>9339</v>
      </c>
      <c r="F975" s="41">
        <f>[3]flow_raw!L975</f>
        <v>111696.537109</v>
      </c>
    </row>
    <row r="976" spans="5:6" x14ac:dyDescent="0.25">
      <c r="E976">
        <f>[3]flow_raw!I976</f>
        <v>9342</v>
      </c>
      <c r="F976" s="41">
        <f>[3]flow_raw!L976</f>
        <v>95951.9375</v>
      </c>
    </row>
    <row r="977" spans="5:6" x14ac:dyDescent="0.25">
      <c r="E977">
        <f>[3]flow_raw!I977</f>
        <v>9343</v>
      </c>
      <c r="F977" s="41">
        <f>[3]flow_raw!L977</f>
        <v>102461.188476</v>
      </c>
    </row>
    <row r="978" spans="5:6" x14ac:dyDescent="0.25">
      <c r="E978">
        <f>[3]flow_raw!I978</f>
        <v>9345</v>
      </c>
      <c r="F978" s="41">
        <f>[3]flow_raw!L978</f>
        <v>12557.972777999998</v>
      </c>
    </row>
    <row r="979" spans="5:6" x14ac:dyDescent="0.25">
      <c r="E979">
        <f>[3]flow_raw!I979</f>
        <v>9357</v>
      </c>
      <c r="F979" s="41">
        <f>[3]flow_raw!L979</f>
        <v>11384.996821000001</v>
      </c>
    </row>
    <row r="980" spans="5:6" x14ac:dyDescent="0.25">
      <c r="E980">
        <f>[3]flow_raw!I980</f>
        <v>9367</v>
      </c>
      <c r="F980" s="41">
        <f>[3]flow_raw!L980</f>
        <v>15176.485229999998</v>
      </c>
    </row>
    <row r="981" spans="5:6" x14ac:dyDescent="0.25">
      <c r="E981">
        <f>[3]flow_raw!I981</f>
        <v>9410</v>
      </c>
      <c r="F981" s="41">
        <f>[3]flow_raw!L981</f>
        <v>23.427961</v>
      </c>
    </row>
    <row r="982" spans="5:6" x14ac:dyDescent="0.25">
      <c r="E982">
        <f>[3]flow_raw!I982</f>
        <v>9468</v>
      </c>
      <c r="F982" s="41">
        <f>[3]flow_raw!L982</f>
        <v>6891.1660460000003</v>
      </c>
    </row>
    <row r="983" spans="5:6" x14ac:dyDescent="0.25">
      <c r="E983">
        <f>[3]flow_raw!I983</f>
        <v>9472</v>
      </c>
      <c r="F983" s="41">
        <f>[3]flow_raw!L983</f>
        <v>6891.1660460000003</v>
      </c>
    </row>
    <row r="984" spans="5:6" x14ac:dyDescent="0.25">
      <c r="E984">
        <f>[3]flow_raw!I984</f>
        <v>9473</v>
      </c>
      <c r="F984" s="41">
        <f>[3]flow_raw!L984</f>
        <v>5249.9406740000004</v>
      </c>
    </row>
    <row r="985" spans="5:6" x14ac:dyDescent="0.25">
      <c r="E985">
        <f>[3]flow_raw!I985</f>
        <v>9474</v>
      </c>
      <c r="F985" s="41">
        <f>[3]flow_raw!L985</f>
        <v>5249.9406740000004</v>
      </c>
    </row>
    <row r="986" spans="5:6" x14ac:dyDescent="0.25">
      <c r="E986">
        <f>[3]flow_raw!I986</f>
        <v>9477</v>
      </c>
      <c r="F986" s="41">
        <f>[3]flow_raw!L986</f>
        <v>5249.9406740000004</v>
      </c>
    </row>
    <row r="987" spans="5:6" x14ac:dyDescent="0.25">
      <c r="E987">
        <f>[3]flow_raw!I987</f>
        <v>9483</v>
      </c>
      <c r="F987" s="41">
        <f>[3]flow_raw!L987</f>
        <v>6891.1660460000003</v>
      </c>
    </row>
    <row r="988" spans="5:6" x14ac:dyDescent="0.25">
      <c r="E988">
        <f>[3]flow_raw!I988</f>
        <v>9484</v>
      </c>
      <c r="F988" s="41">
        <f>[3]flow_raw!L988</f>
        <v>5056.3964229999992</v>
      </c>
    </row>
    <row r="989" spans="5:6" x14ac:dyDescent="0.25">
      <c r="E989">
        <f>[3]flow_raw!I989</f>
        <v>9485</v>
      </c>
      <c r="F989" s="41">
        <f>[3]flow_raw!L989</f>
        <v>5056.3964229999992</v>
      </c>
    </row>
    <row r="990" spans="5:6" x14ac:dyDescent="0.25">
      <c r="E990">
        <f>[3]flow_raw!I990</f>
        <v>9488</v>
      </c>
      <c r="F990" s="41">
        <f>[3]flow_raw!L990</f>
        <v>5249.9406740000004</v>
      </c>
    </row>
    <row r="991" spans="5:6" x14ac:dyDescent="0.25">
      <c r="E991">
        <f>[3]flow_raw!I991</f>
        <v>9489</v>
      </c>
      <c r="F991" s="41">
        <f>[3]flow_raw!L991</f>
        <v>3826.9251719999997</v>
      </c>
    </row>
    <row r="992" spans="5:6" x14ac:dyDescent="0.25">
      <c r="E992">
        <f>[3]flow_raw!I992</f>
        <v>9490</v>
      </c>
      <c r="F992" s="41">
        <f>[3]flow_raw!L992</f>
        <v>3826.9251719999997</v>
      </c>
    </row>
    <row r="993" spans="5:6" x14ac:dyDescent="0.25">
      <c r="E993">
        <f>[3]flow_raw!I993</f>
        <v>9507</v>
      </c>
      <c r="F993" s="41">
        <f>[3]flow_raw!L993</f>
        <v>6549.018787</v>
      </c>
    </row>
    <row r="994" spans="5:6" x14ac:dyDescent="0.25">
      <c r="E994">
        <f>[3]flow_raw!I994</f>
        <v>9509</v>
      </c>
      <c r="F994" s="41">
        <f>[3]flow_raw!L994</f>
        <v>7365.8328850000007</v>
      </c>
    </row>
    <row r="995" spans="5:6" x14ac:dyDescent="0.25">
      <c r="E995">
        <f>[3]flow_raw!I995</f>
        <v>9510</v>
      </c>
      <c r="F995" s="41">
        <f>[3]flow_raw!L995</f>
        <v>5929.4661559999995</v>
      </c>
    </row>
    <row r="996" spans="5:6" x14ac:dyDescent="0.25">
      <c r="E996">
        <f>[3]flow_raw!I996</f>
        <v>9512</v>
      </c>
      <c r="F996" s="41">
        <f>[3]flow_raw!L996</f>
        <v>5595.648072</v>
      </c>
    </row>
    <row r="997" spans="5:6" x14ac:dyDescent="0.25">
      <c r="E997">
        <f>[3]flow_raw!I997</f>
        <v>9513</v>
      </c>
      <c r="F997" s="41">
        <f>[3]flow_raw!L997</f>
        <v>5595.648072</v>
      </c>
    </row>
    <row r="998" spans="5:6" x14ac:dyDescent="0.25">
      <c r="E998">
        <f>[3]flow_raw!I998</f>
        <v>9516</v>
      </c>
      <c r="F998" s="41">
        <f>[3]flow_raw!L998</f>
        <v>8747.2023919999992</v>
      </c>
    </row>
    <row r="999" spans="5:6" x14ac:dyDescent="0.25">
      <c r="E999">
        <f>[3]flow_raw!I999</f>
        <v>9517</v>
      </c>
      <c r="F999" s="41">
        <f>[3]flow_raw!L999</f>
        <v>70303.766114000013</v>
      </c>
    </row>
    <row r="1000" spans="5:6" x14ac:dyDescent="0.25">
      <c r="E1000">
        <f>[3]flow_raw!I1000</f>
        <v>9518</v>
      </c>
      <c r="F1000" s="41">
        <f>[3]flow_raw!L1000</f>
        <v>70303.766114000013</v>
      </c>
    </row>
    <row r="1001" spans="5:6" x14ac:dyDescent="0.25">
      <c r="E1001">
        <f>[3]flow_raw!I1001</f>
        <v>9519</v>
      </c>
      <c r="F1001" s="41">
        <f>[3]flow_raw!L1001</f>
        <v>8935.8795170000012</v>
      </c>
    </row>
    <row r="1002" spans="5:6" x14ac:dyDescent="0.25">
      <c r="E1002">
        <f>[3]flow_raw!I1002</f>
        <v>9538</v>
      </c>
      <c r="F1002" s="41">
        <f>[3]flow_raw!L1002</f>
        <v>12611.818272</v>
      </c>
    </row>
    <row r="1003" spans="5:6" x14ac:dyDescent="0.25">
      <c r="E1003">
        <f>[3]flow_raw!I1003</f>
        <v>9540</v>
      </c>
      <c r="F1003" s="41">
        <f>[3]flow_raw!L1003</f>
        <v>7113.7226549999996</v>
      </c>
    </row>
    <row r="1004" spans="5:6" x14ac:dyDescent="0.25">
      <c r="E1004">
        <f>[3]flow_raw!I1004</f>
        <v>9546</v>
      </c>
      <c r="F1004" s="41">
        <f>[3]flow_raw!L1004</f>
        <v>5541.8048980000003</v>
      </c>
    </row>
    <row r="1005" spans="5:6" x14ac:dyDescent="0.25">
      <c r="E1005">
        <f>[3]flow_raw!I1005</f>
        <v>9548</v>
      </c>
      <c r="F1005" s="41">
        <f>[3]flow_raw!L1005</f>
        <v>22119.704657000002</v>
      </c>
    </row>
    <row r="1006" spans="5:6" x14ac:dyDescent="0.25">
      <c r="E1006">
        <f>[3]flow_raw!I1006</f>
        <v>9568</v>
      </c>
      <c r="F1006" s="41">
        <f>[3]flow_raw!L1006</f>
        <v>25689.779112</v>
      </c>
    </row>
    <row r="1007" spans="5:6" x14ac:dyDescent="0.25">
      <c r="E1007">
        <f>[3]flow_raw!I1007</f>
        <v>9569</v>
      </c>
      <c r="F1007" s="41">
        <f>[3]flow_raw!L1007</f>
        <v>19190.024475000002</v>
      </c>
    </row>
    <row r="1008" spans="5:6" x14ac:dyDescent="0.25">
      <c r="E1008">
        <f>[3]flow_raw!I1008</f>
        <v>9580</v>
      </c>
      <c r="F1008" s="41">
        <f>[3]flow_raw!L1008</f>
        <v>31964.426756000001</v>
      </c>
    </row>
    <row r="1009" spans="5:6" x14ac:dyDescent="0.25">
      <c r="E1009">
        <f>[3]flow_raw!I1009</f>
        <v>9591</v>
      </c>
      <c r="F1009" s="41">
        <f>[3]flow_raw!L1009</f>
        <v>1114.696997</v>
      </c>
    </row>
    <row r="1010" spans="5:6" x14ac:dyDescent="0.25">
      <c r="E1010">
        <f>[3]flow_raw!I1010</f>
        <v>9617</v>
      </c>
      <c r="F1010" s="41">
        <f>[3]flow_raw!L1010</f>
        <v>19715.117005</v>
      </c>
    </row>
    <row r="1011" spans="5:6" x14ac:dyDescent="0.25">
      <c r="E1011">
        <f>[3]flow_raw!I1011</f>
        <v>9621</v>
      </c>
      <c r="F1011" s="41">
        <f>[3]flow_raw!L1011</f>
        <v>13464.763671000001</v>
      </c>
    </row>
    <row r="1012" spans="5:6" x14ac:dyDescent="0.25">
      <c r="E1012">
        <f>[3]flow_raw!I1012</f>
        <v>9684</v>
      </c>
      <c r="F1012" s="41">
        <f>[3]flow_raw!L1012</f>
        <v>0</v>
      </c>
    </row>
    <row r="1013" spans="5:6" x14ac:dyDescent="0.25">
      <c r="E1013">
        <f>[3]flow_raw!I1013</f>
        <v>9688</v>
      </c>
      <c r="F1013" s="41">
        <f>[3]flow_raw!L1013</f>
        <v>3308.847726</v>
      </c>
    </row>
    <row r="1014" spans="5:6" x14ac:dyDescent="0.25">
      <c r="E1014">
        <f>[3]flow_raw!I1014</f>
        <v>9697</v>
      </c>
      <c r="F1014" s="41">
        <f>[3]flow_raw!L1014</f>
        <v>8600.7016370000001</v>
      </c>
    </row>
    <row r="1015" spans="5:6" x14ac:dyDescent="0.25">
      <c r="E1015">
        <f>[3]flow_raw!I1015</f>
        <v>9719</v>
      </c>
      <c r="F1015" s="41">
        <f>[3]flow_raw!L1015</f>
        <v>7132.5425869999999</v>
      </c>
    </row>
    <row r="1016" spans="5:6" x14ac:dyDescent="0.25">
      <c r="E1016">
        <f>[3]flow_raw!I1016</f>
        <v>9728</v>
      </c>
      <c r="F1016" s="41">
        <f>[3]flow_raw!L1016</f>
        <v>4870.1173669999998</v>
      </c>
    </row>
    <row r="1017" spans="5:6" x14ac:dyDescent="0.25">
      <c r="E1017">
        <f>[3]flow_raw!I1017</f>
        <v>9729</v>
      </c>
      <c r="F1017" s="41">
        <f>[3]flow_raw!L1017</f>
        <v>11484.853303</v>
      </c>
    </row>
    <row r="1018" spans="5:6" x14ac:dyDescent="0.25">
      <c r="E1018">
        <f>[3]flow_raw!I1018</f>
        <v>9730</v>
      </c>
      <c r="F1018" s="41">
        <f>[3]flow_raw!L1018</f>
        <v>19160.389465</v>
      </c>
    </row>
    <row r="1019" spans="5:6" x14ac:dyDescent="0.25">
      <c r="E1019">
        <f>[3]flow_raw!I1019</f>
        <v>9758</v>
      </c>
      <c r="F1019" s="41">
        <f>[3]flow_raw!L1019</f>
        <v>3519.6891970000001</v>
      </c>
    </row>
    <row r="1020" spans="5:6" x14ac:dyDescent="0.25">
      <c r="E1020">
        <f>[3]flow_raw!I1020</f>
        <v>9765</v>
      </c>
      <c r="F1020" s="41">
        <f>[3]flow_raw!L1020</f>
        <v>8115.8061070000003</v>
      </c>
    </row>
    <row r="1021" spans="5:6" x14ac:dyDescent="0.25">
      <c r="E1021">
        <f>[3]flow_raw!I1021</f>
        <v>9808</v>
      </c>
      <c r="F1021" s="41">
        <f>[3]flow_raw!L1021</f>
        <v>13109.784408</v>
      </c>
    </row>
    <row r="1022" spans="5:6" x14ac:dyDescent="0.25">
      <c r="E1022">
        <f>[3]flow_raw!I1022</f>
        <v>9859</v>
      </c>
      <c r="F1022" s="41">
        <f>[3]flow_raw!L1022</f>
        <v>2007.386753</v>
      </c>
    </row>
    <row r="1023" spans="5:6" x14ac:dyDescent="0.25">
      <c r="E1023">
        <f>[3]flow_raw!I1023</f>
        <v>9868</v>
      </c>
      <c r="F1023" s="41">
        <f>[3]flow_raw!L1023</f>
        <v>45987.544022000002</v>
      </c>
    </row>
    <row r="1024" spans="5:6" x14ac:dyDescent="0.25">
      <c r="E1024">
        <f>[3]flow_raw!I1024</f>
        <v>9872</v>
      </c>
      <c r="F1024" s="41">
        <f>[3]flow_raw!L1024</f>
        <v>124591.485839</v>
      </c>
    </row>
    <row r="1025" spans="5:6" x14ac:dyDescent="0.25">
      <c r="E1025">
        <f>[3]flow_raw!I1025</f>
        <v>9873</v>
      </c>
      <c r="F1025" s="41">
        <f>[3]flow_raw!L1025</f>
        <v>122521.512694</v>
      </c>
    </row>
    <row r="1026" spans="5:6" x14ac:dyDescent="0.25">
      <c r="E1026">
        <f>[3]flow_raw!I1026</f>
        <v>9877</v>
      </c>
      <c r="F1026" s="41">
        <f>[3]flow_raw!L1026</f>
        <v>41430.607818000004</v>
      </c>
    </row>
    <row r="1027" spans="5:6" x14ac:dyDescent="0.25">
      <c r="E1027">
        <f>[3]flow_raw!I1027</f>
        <v>9881</v>
      </c>
      <c r="F1027" s="41">
        <f>[3]flow_raw!L1027</f>
        <v>7768.8827190000002</v>
      </c>
    </row>
    <row r="1028" spans="5:6" x14ac:dyDescent="0.25">
      <c r="E1028">
        <f>[3]flow_raw!I1028</f>
        <v>9882</v>
      </c>
      <c r="F1028" s="41">
        <f>[3]flow_raw!L1028</f>
        <v>1943.9315320000001</v>
      </c>
    </row>
    <row r="1029" spans="5:6" x14ac:dyDescent="0.25">
      <c r="E1029">
        <f>[3]flow_raw!I1029</f>
        <v>9887</v>
      </c>
      <c r="F1029" s="41">
        <f>[3]flow_raw!L1029</f>
        <v>41396.139771000002</v>
      </c>
    </row>
    <row r="1030" spans="5:6" x14ac:dyDescent="0.25">
      <c r="E1030">
        <f>[3]flow_raw!I1030</f>
        <v>9895</v>
      </c>
      <c r="F1030" s="41">
        <f>[3]flow_raw!L1030</f>
        <v>34916.311325999995</v>
      </c>
    </row>
    <row r="1031" spans="5:6" x14ac:dyDescent="0.25">
      <c r="E1031">
        <f>[3]flow_raw!I1031</f>
        <v>9898</v>
      </c>
      <c r="F1031" s="41">
        <f>[3]flow_raw!L1031</f>
        <v>3432.6340569999998</v>
      </c>
    </row>
    <row r="1032" spans="5:6" x14ac:dyDescent="0.25">
      <c r="E1032">
        <f>[3]flow_raw!I1032</f>
        <v>9899</v>
      </c>
      <c r="F1032" s="41">
        <f>[3]flow_raw!L1032</f>
        <v>23559.635253999997</v>
      </c>
    </row>
    <row r="1033" spans="5:6" x14ac:dyDescent="0.25">
      <c r="E1033">
        <f>[3]flow_raw!I1033</f>
        <v>9903</v>
      </c>
      <c r="F1033" s="41">
        <f>[3]flow_raw!L1033</f>
        <v>53012.694581000003</v>
      </c>
    </row>
    <row r="1034" spans="5:6" x14ac:dyDescent="0.25">
      <c r="E1034">
        <f>[3]flow_raw!I1034</f>
        <v>9904</v>
      </c>
      <c r="F1034" s="41">
        <f>[3]flow_raw!L1034</f>
        <v>48282.488770000004</v>
      </c>
    </row>
    <row r="1035" spans="5:6" x14ac:dyDescent="0.25">
      <c r="E1035">
        <f>[3]flow_raw!I1035</f>
        <v>9910</v>
      </c>
      <c r="F1035" s="41">
        <f>[3]flow_raw!L1035</f>
        <v>19625.186523</v>
      </c>
    </row>
    <row r="1036" spans="5:6" x14ac:dyDescent="0.25">
      <c r="E1036">
        <f>[3]flow_raw!I1036</f>
        <v>9914</v>
      </c>
      <c r="F1036" s="41">
        <f>[3]flow_raw!L1036</f>
        <v>19265.899047999999</v>
      </c>
    </row>
    <row r="1037" spans="5:6" x14ac:dyDescent="0.25">
      <c r="E1037">
        <f>[3]flow_raw!I1037</f>
        <v>9915</v>
      </c>
      <c r="F1037" s="41">
        <f>[3]flow_raw!L1037</f>
        <v>19296.787599000003</v>
      </c>
    </row>
    <row r="1038" spans="5:6" x14ac:dyDescent="0.25">
      <c r="E1038">
        <f>[3]flow_raw!I1038</f>
        <v>9919</v>
      </c>
      <c r="F1038" s="41">
        <f>[3]flow_raw!L1038</f>
        <v>37854.897461</v>
      </c>
    </row>
    <row r="1039" spans="5:6" x14ac:dyDescent="0.25">
      <c r="E1039">
        <f>[3]flow_raw!I1039</f>
        <v>9930</v>
      </c>
      <c r="F1039" s="41">
        <f>[3]flow_raw!L1039</f>
        <v>48341.449462999997</v>
      </c>
    </row>
    <row r="1040" spans="5:6" x14ac:dyDescent="0.25">
      <c r="E1040">
        <f>[3]flow_raw!I1040</f>
        <v>9931</v>
      </c>
      <c r="F1040" s="41">
        <f>[3]flow_raw!L1040</f>
        <v>22250.267532999998</v>
      </c>
    </row>
    <row r="1041" spans="5:6" x14ac:dyDescent="0.25">
      <c r="E1041">
        <f>[3]flow_raw!I1041</f>
        <v>9937</v>
      </c>
      <c r="F1041" s="41">
        <f>[3]flow_raw!L1041</f>
        <v>17134.943563000001</v>
      </c>
    </row>
    <row r="1042" spans="5:6" x14ac:dyDescent="0.25">
      <c r="E1042">
        <f>[3]flow_raw!I1042</f>
        <v>9940</v>
      </c>
      <c r="F1042" s="41">
        <f>[3]flow_raw!L1042</f>
        <v>12800.079291999999</v>
      </c>
    </row>
    <row r="1043" spans="5:6" x14ac:dyDescent="0.25">
      <c r="E1043">
        <f>[3]flow_raw!I1043</f>
        <v>9946</v>
      </c>
      <c r="F1043" s="41">
        <f>[3]flow_raw!L1043</f>
        <v>30105.633941</v>
      </c>
    </row>
    <row r="1044" spans="5:6" x14ac:dyDescent="0.25">
      <c r="E1044">
        <f>[3]flow_raw!I1044</f>
        <v>9951</v>
      </c>
      <c r="F1044" s="41">
        <f>[3]flow_raw!L1044</f>
        <v>8643.4370129999988</v>
      </c>
    </row>
    <row r="1045" spans="5:6" x14ac:dyDescent="0.25">
      <c r="E1045">
        <f>[3]flow_raw!I1045</f>
        <v>9953</v>
      </c>
      <c r="F1045" s="41">
        <f>[3]flow_raw!L1045</f>
        <v>34610.914427999996</v>
      </c>
    </row>
    <row r="1046" spans="5:6" x14ac:dyDescent="0.25">
      <c r="E1046">
        <f>[3]flow_raw!I1046</f>
        <v>9979</v>
      </c>
      <c r="F1046" s="41">
        <f>[3]flow_raw!L1046</f>
        <v>1046.9279939999999</v>
      </c>
    </row>
    <row r="1047" spans="5:6" x14ac:dyDescent="0.25">
      <c r="E1047">
        <f>[3]flow_raw!I1047</f>
        <v>9987</v>
      </c>
      <c r="F1047" s="41">
        <f>[3]flow_raw!L1047</f>
        <v>7257.9834219999993</v>
      </c>
    </row>
    <row r="1048" spans="5:6" x14ac:dyDescent="0.25">
      <c r="E1048">
        <f>[3]flow_raw!I1048</f>
        <v>10002</v>
      </c>
      <c r="F1048" s="41">
        <f>[3]flow_raw!L1048</f>
        <v>30916.601562</v>
      </c>
    </row>
    <row r="1049" spans="5:6" x14ac:dyDescent="0.25">
      <c r="E1049">
        <f>[3]flow_raw!I1049</f>
        <v>10003</v>
      </c>
      <c r="F1049" s="41">
        <f>[3]flow_raw!L1049</f>
        <v>31981.162841999998</v>
      </c>
    </row>
    <row r="1050" spans="5:6" x14ac:dyDescent="0.25">
      <c r="E1050">
        <f>[3]flow_raw!I1050</f>
        <v>10012</v>
      </c>
      <c r="F1050" s="41">
        <f>[3]flow_raw!L1050</f>
        <v>9496.8066090000011</v>
      </c>
    </row>
    <row r="1051" spans="5:6" x14ac:dyDescent="0.25">
      <c r="E1051">
        <f>[3]flow_raw!I1051</f>
        <v>10013</v>
      </c>
      <c r="F1051" s="41">
        <f>[3]flow_raw!L1051</f>
        <v>22239.767532999998</v>
      </c>
    </row>
    <row r="1052" spans="5:6" x14ac:dyDescent="0.25">
      <c r="E1052">
        <f>[3]flow_raw!I1052</f>
        <v>10015</v>
      </c>
      <c r="F1052" s="41">
        <f>[3]flow_raw!L1052</f>
        <v>29188.676605000001</v>
      </c>
    </row>
    <row r="1053" spans="5:6" x14ac:dyDescent="0.25">
      <c r="E1053">
        <f>[3]flow_raw!I1053</f>
        <v>10016</v>
      </c>
      <c r="F1053" s="41">
        <f>[3]flow_raw!L1053</f>
        <v>29656.561524000001</v>
      </c>
    </row>
    <row r="1054" spans="5:6" x14ac:dyDescent="0.25">
      <c r="E1054">
        <f>[3]flow_raw!I1054</f>
        <v>10026</v>
      </c>
      <c r="F1054" s="41">
        <f>[3]flow_raw!L1054</f>
        <v>11559.294981999999</v>
      </c>
    </row>
    <row r="1055" spans="5:6" x14ac:dyDescent="0.25">
      <c r="E1055">
        <f>[3]flow_raw!I1055</f>
        <v>10034</v>
      </c>
      <c r="F1055" s="41">
        <f>[3]flow_raw!L1055</f>
        <v>37513.746428999999</v>
      </c>
    </row>
    <row r="1056" spans="5:6" x14ac:dyDescent="0.25">
      <c r="E1056">
        <f>[3]flow_raw!I1056</f>
        <v>10040</v>
      </c>
      <c r="F1056" s="41">
        <f>[3]flow_raw!L1056</f>
        <v>2661.445522</v>
      </c>
    </row>
    <row r="1057" spans="5:6" x14ac:dyDescent="0.25">
      <c r="E1057">
        <f>[3]flow_raw!I1057</f>
        <v>10044</v>
      </c>
      <c r="F1057" s="41">
        <f>[3]flow_raw!L1057</f>
        <v>34610.914427999996</v>
      </c>
    </row>
    <row r="1058" spans="5:6" x14ac:dyDescent="0.25">
      <c r="E1058">
        <f>[3]flow_raw!I1058</f>
        <v>10056</v>
      </c>
      <c r="F1058" s="41">
        <f>[3]flow_raw!L1058</f>
        <v>53012.694581000003</v>
      </c>
    </row>
    <row r="1059" spans="5:6" x14ac:dyDescent="0.25">
      <c r="E1059">
        <f>[3]flow_raw!I1059</f>
        <v>10057</v>
      </c>
      <c r="F1059" s="41">
        <f>[3]flow_raw!L1059</f>
        <v>48282.488770000004</v>
      </c>
    </row>
    <row r="1060" spans="5:6" x14ac:dyDescent="0.25">
      <c r="E1060">
        <f>[3]flow_raw!I1060</f>
        <v>10067</v>
      </c>
      <c r="F1060" s="41">
        <f>[3]flow_raw!L1060</f>
        <v>35634.716675000003</v>
      </c>
    </row>
    <row r="1061" spans="5:6" x14ac:dyDescent="0.25">
      <c r="E1061">
        <f>[3]flow_raw!I1061</f>
        <v>10075</v>
      </c>
      <c r="F1061" s="41">
        <f>[3]flow_raw!L1061</f>
        <v>4591.2187810000005</v>
      </c>
    </row>
    <row r="1062" spans="5:6" x14ac:dyDescent="0.25">
      <c r="E1062">
        <f>[3]flow_raw!I1062</f>
        <v>10085</v>
      </c>
      <c r="F1062" s="41">
        <f>[3]flow_raw!L1062</f>
        <v>14020.675781999998</v>
      </c>
    </row>
    <row r="1063" spans="5:6" x14ac:dyDescent="0.25">
      <c r="E1063">
        <f>[3]flow_raw!I1063</f>
        <v>10103</v>
      </c>
      <c r="F1063" s="41">
        <f>[3]flow_raw!L1063</f>
        <v>3508.6193350000003</v>
      </c>
    </row>
    <row r="1064" spans="5:6" x14ac:dyDescent="0.25">
      <c r="E1064">
        <f>[3]flow_raw!I1064</f>
        <v>10120</v>
      </c>
      <c r="F1064" s="41">
        <f>[3]flow_raw!L1064</f>
        <v>1120.7076610000001</v>
      </c>
    </row>
    <row r="1065" spans="5:6" x14ac:dyDescent="0.25">
      <c r="E1065">
        <f>[3]flow_raw!I1065</f>
        <v>10127</v>
      </c>
      <c r="F1065" s="41">
        <f>[3]flow_raw!L1065</f>
        <v>3637.3230589999998</v>
      </c>
    </row>
    <row r="1066" spans="5:6" x14ac:dyDescent="0.25">
      <c r="E1066">
        <f>[3]flow_raw!I1066</f>
        <v>10130</v>
      </c>
      <c r="F1066" s="41">
        <f>[3]flow_raw!L1066</f>
        <v>6093.0091620000003</v>
      </c>
    </row>
    <row r="1067" spans="5:6" x14ac:dyDescent="0.25">
      <c r="E1067">
        <f>[3]flow_raw!I1067</f>
        <v>10134</v>
      </c>
      <c r="F1067" s="41">
        <f>[3]flow_raw!L1067</f>
        <v>3537.1391590000003</v>
      </c>
    </row>
    <row r="1068" spans="5:6" x14ac:dyDescent="0.25">
      <c r="E1068">
        <f>[3]flow_raw!I1068</f>
        <v>10146</v>
      </c>
      <c r="F1068" s="41">
        <f>[3]flow_raw!L1068</f>
        <v>16481.387632999998</v>
      </c>
    </row>
    <row r="1069" spans="5:6" x14ac:dyDescent="0.25">
      <c r="E1069">
        <f>[3]flow_raw!I1069</f>
        <v>10158</v>
      </c>
      <c r="F1069" s="41">
        <f>[3]flow_raw!L1069</f>
        <v>73767.939209000004</v>
      </c>
    </row>
    <row r="1070" spans="5:6" x14ac:dyDescent="0.25">
      <c r="E1070">
        <f>[3]flow_raw!I1070</f>
        <v>10159</v>
      </c>
      <c r="F1070" s="41">
        <f>[3]flow_raw!L1070</f>
        <v>36970.429687000003</v>
      </c>
    </row>
    <row r="1071" spans="5:6" x14ac:dyDescent="0.25">
      <c r="E1071">
        <f>[3]flow_raw!I1071</f>
        <v>10173</v>
      </c>
      <c r="F1071" s="41">
        <f>[3]flow_raw!L1071</f>
        <v>11251.199097000001</v>
      </c>
    </row>
    <row r="1072" spans="5:6" x14ac:dyDescent="0.25">
      <c r="E1072">
        <f>[3]flow_raw!I1072</f>
        <v>10174</v>
      </c>
      <c r="F1072" s="41">
        <f>[3]flow_raw!L1072</f>
        <v>40444.193603</v>
      </c>
    </row>
    <row r="1073" spans="5:6" x14ac:dyDescent="0.25">
      <c r="E1073">
        <f>[3]flow_raw!I1073</f>
        <v>10177</v>
      </c>
      <c r="F1073" s="41">
        <f>[3]flow_raw!L1073</f>
        <v>83782.305664</v>
      </c>
    </row>
    <row r="1074" spans="5:6" x14ac:dyDescent="0.25">
      <c r="E1074">
        <f>[3]flow_raw!I1074</f>
        <v>10183</v>
      </c>
      <c r="F1074" s="41">
        <f>[3]flow_raw!L1074</f>
        <v>7059.8892489999998</v>
      </c>
    </row>
    <row r="1075" spans="5:6" x14ac:dyDescent="0.25">
      <c r="E1075">
        <f>[3]flow_raw!I1075</f>
        <v>10184</v>
      </c>
      <c r="F1075" s="41">
        <f>[3]flow_raw!L1075</f>
        <v>863.968345</v>
      </c>
    </row>
    <row r="1076" spans="5:6" x14ac:dyDescent="0.25">
      <c r="E1076">
        <f>[3]flow_raw!I1076</f>
        <v>10187</v>
      </c>
      <c r="F1076" s="41">
        <f>[3]flow_raw!L1076</f>
        <v>5613.0009620000001</v>
      </c>
    </row>
    <row r="1077" spans="5:6" x14ac:dyDescent="0.25">
      <c r="E1077">
        <f>[3]flow_raw!I1077</f>
        <v>10209</v>
      </c>
      <c r="F1077" s="41">
        <f>[3]flow_raw!L1077</f>
        <v>2320.6921299999999</v>
      </c>
    </row>
    <row r="1078" spans="5:6" x14ac:dyDescent="0.25">
      <c r="E1078">
        <f>[3]flow_raw!I1078</f>
        <v>10211</v>
      </c>
      <c r="F1078" s="41">
        <f>[3]flow_raw!L1078</f>
        <v>1914.3863260000001</v>
      </c>
    </row>
    <row r="1079" spans="5:6" x14ac:dyDescent="0.25">
      <c r="E1079">
        <f>[3]flow_raw!I1079</f>
        <v>10238</v>
      </c>
      <c r="F1079" s="41">
        <f>[3]flow_raw!L1079</f>
        <v>5249.9406740000004</v>
      </c>
    </row>
    <row r="1080" spans="5:6" x14ac:dyDescent="0.25">
      <c r="E1080">
        <f>[3]flow_raw!I1080</f>
        <v>10241</v>
      </c>
      <c r="F1080" s="41">
        <f>[3]flow_raw!L1080</f>
        <v>5249.9406740000004</v>
      </c>
    </row>
    <row r="1081" spans="5:6" x14ac:dyDescent="0.25">
      <c r="E1081">
        <f>[3]flow_raw!I1081</f>
        <v>10243</v>
      </c>
      <c r="F1081" s="41">
        <f>[3]flow_raw!L1081</f>
        <v>6891.1660460000003</v>
      </c>
    </row>
    <row r="1082" spans="5:6" x14ac:dyDescent="0.25">
      <c r="E1082">
        <f>[3]flow_raw!I1082</f>
        <v>10248</v>
      </c>
      <c r="F1082" s="41">
        <f>[3]flow_raw!L1082</f>
        <v>6891.1660460000003</v>
      </c>
    </row>
    <row r="1083" spans="5:6" x14ac:dyDescent="0.25">
      <c r="E1083">
        <f>[3]flow_raw!I1083</f>
        <v>10252</v>
      </c>
      <c r="F1083" s="41">
        <f>[3]flow_raw!L1083</f>
        <v>65157.327027000007</v>
      </c>
    </row>
    <row r="1084" spans="5:6" x14ac:dyDescent="0.25">
      <c r="E1084">
        <f>[3]flow_raw!I1084</f>
        <v>10255</v>
      </c>
      <c r="F1084" s="41">
        <f>[3]flow_raw!L1084</f>
        <v>14132.415283999999</v>
      </c>
    </row>
    <row r="1085" spans="5:6" x14ac:dyDescent="0.25">
      <c r="E1085">
        <f>[3]flow_raw!I1085</f>
        <v>10257</v>
      </c>
      <c r="F1085" s="41">
        <f>[3]flow_raw!L1085</f>
        <v>17268.315063000002</v>
      </c>
    </row>
    <row r="1086" spans="5:6" x14ac:dyDescent="0.25">
      <c r="E1086">
        <f>[3]flow_raw!I1086</f>
        <v>10258</v>
      </c>
      <c r="F1086" s="41">
        <f>[3]flow_raw!L1086</f>
        <v>15350.943726000001</v>
      </c>
    </row>
    <row r="1087" spans="5:6" x14ac:dyDescent="0.25">
      <c r="E1087">
        <f>[3]flow_raw!I1087</f>
        <v>10275</v>
      </c>
      <c r="F1087" s="41">
        <f>[3]flow_raw!L1087</f>
        <v>8230.0613570000005</v>
      </c>
    </row>
    <row r="1088" spans="5:6" x14ac:dyDescent="0.25">
      <c r="E1088">
        <f>[3]flow_raw!I1088</f>
        <v>10281</v>
      </c>
      <c r="F1088" s="41">
        <f>[3]flow_raw!L1088</f>
        <v>9294.6014460000006</v>
      </c>
    </row>
    <row r="1089" spans="5:6" x14ac:dyDescent="0.25">
      <c r="E1089">
        <f>[3]flow_raw!I1089</f>
        <v>10301</v>
      </c>
      <c r="F1089" s="41">
        <f>[3]flow_raw!L1089</f>
        <v>15326.86441</v>
      </c>
    </row>
    <row r="1090" spans="5:6" x14ac:dyDescent="0.25">
      <c r="E1090">
        <f>[3]flow_raw!I1090</f>
        <v>10306</v>
      </c>
      <c r="F1090" s="41">
        <f>[3]flow_raw!L1090</f>
        <v>19284.603225999999</v>
      </c>
    </row>
    <row r="1091" spans="5:6" x14ac:dyDescent="0.25">
      <c r="E1091">
        <f>[3]flow_raw!I1091</f>
        <v>10307</v>
      </c>
      <c r="F1091" s="41">
        <f>[3]flow_raw!L1091</f>
        <v>6507.4186440000003</v>
      </c>
    </row>
    <row r="1092" spans="5:6" x14ac:dyDescent="0.25">
      <c r="E1092">
        <f>[3]flow_raw!I1092</f>
        <v>10322</v>
      </c>
      <c r="F1092" s="41">
        <f>[3]flow_raw!L1092</f>
        <v>8422.0847670000003</v>
      </c>
    </row>
    <row r="1093" spans="5:6" x14ac:dyDescent="0.25">
      <c r="E1093">
        <f>[3]flow_raw!I1093</f>
        <v>10326</v>
      </c>
      <c r="F1093" s="41">
        <f>[3]flow_raw!L1093</f>
        <v>28941.553466999998</v>
      </c>
    </row>
    <row r="1094" spans="5:6" x14ac:dyDescent="0.25">
      <c r="E1094">
        <f>[3]flow_raw!I1094</f>
        <v>10364</v>
      </c>
      <c r="F1094" s="41">
        <f>[3]flow_raw!L1094</f>
        <v>4798.9999760000001</v>
      </c>
    </row>
    <row r="1095" spans="5:6" x14ac:dyDescent="0.25">
      <c r="E1095">
        <f>[3]flow_raw!I1095</f>
        <v>10372</v>
      </c>
      <c r="F1095" s="41">
        <f>[3]flow_raw!L1095</f>
        <v>19874.961968</v>
      </c>
    </row>
    <row r="1096" spans="5:6" x14ac:dyDescent="0.25">
      <c r="E1096">
        <f>[3]flow_raw!I1096</f>
        <v>10384</v>
      </c>
      <c r="F1096" s="41">
        <f>[3]flow_raw!L1096</f>
        <v>11810.958350999999</v>
      </c>
    </row>
    <row r="1097" spans="5:6" x14ac:dyDescent="0.25">
      <c r="E1097">
        <f>[3]flow_raw!I1097</f>
        <v>10388</v>
      </c>
      <c r="F1097" s="41">
        <f>[3]flow_raw!L1097</f>
        <v>6802.9272000000001</v>
      </c>
    </row>
    <row r="1098" spans="5:6" x14ac:dyDescent="0.25">
      <c r="E1098">
        <f>[3]flow_raw!I1098</f>
        <v>10389</v>
      </c>
      <c r="F1098" s="41">
        <f>[3]flow_raw!L1098</f>
        <v>25875.315032999999</v>
      </c>
    </row>
    <row r="1099" spans="5:6" x14ac:dyDescent="0.25">
      <c r="E1099">
        <f>[3]flow_raw!I1099</f>
        <v>10390</v>
      </c>
      <c r="F1099" s="41">
        <f>[3]flow_raw!L1099</f>
        <v>30960.349579000002</v>
      </c>
    </row>
    <row r="1100" spans="5:6" x14ac:dyDescent="0.25">
      <c r="E1100">
        <f>[3]flow_raw!I1100</f>
        <v>10402</v>
      </c>
      <c r="F1100" s="41">
        <f>[3]flow_raw!L1100</f>
        <v>22091.275023000002</v>
      </c>
    </row>
    <row r="1101" spans="5:6" x14ac:dyDescent="0.25">
      <c r="E1101">
        <f>[3]flow_raw!I1101</f>
        <v>10403</v>
      </c>
      <c r="F1101" s="41">
        <f>[3]flow_raw!L1101</f>
        <v>29779.913361999999</v>
      </c>
    </row>
    <row r="1102" spans="5:6" x14ac:dyDescent="0.25">
      <c r="E1102">
        <f>[3]flow_raw!I1102</f>
        <v>10406</v>
      </c>
      <c r="F1102" s="41">
        <f>[3]flow_raw!L1102</f>
        <v>4341.4771780000001</v>
      </c>
    </row>
    <row r="1103" spans="5:6" x14ac:dyDescent="0.25">
      <c r="E1103">
        <f>[3]flow_raw!I1103</f>
        <v>10415</v>
      </c>
      <c r="F1103" s="41">
        <f>[3]flow_raw!L1103</f>
        <v>19547.683992000002</v>
      </c>
    </row>
    <row r="1104" spans="5:6" x14ac:dyDescent="0.25">
      <c r="E1104">
        <f>[3]flow_raw!I1104</f>
        <v>10429</v>
      </c>
      <c r="F1104" s="41">
        <f>[3]flow_raw!L1104</f>
        <v>15758.924318000001</v>
      </c>
    </row>
    <row r="1105" spans="5:6" x14ac:dyDescent="0.25">
      <c r="E1105">
        <f>[3]flow_raw!I1105</f>
        <v>10481</v>
      </c>
      <c r="F1105" s="41">
        <f>[3]flow_raw!L1105</f>
        <v>78583.790525999997</v>
      </c>
    </row>
    <row r="1106" spans="5:6" x14ac:dyDescent="0.25">
      <c r="E1106">
        <f>[3]flow_raw!I1106</f>
        <v>10482</v>
      </c>
      <c r="F1106" s="41">
        <f>[3]flow_raw!L1106</f>
        <v>22538.860244000003</v>
      </c>
    </row>
    <row r="1107" spans="5:6" x14ac:dyDescent="0.25">
      <c r="E1107">
        <f>[3]flow_raw!I1107</f>
        <v>10486</v>
      </c>
      <c r="F1107" s="41">
        <f>[3]flow_raw!L1107</f>
        <v>102678.1167</v>
      </c>
    </row>
    <row r="1108" spans="5:6" x14ac:dyDescent="0.25">
      <c r="E1108">
        <f>[3]flow_raw!I1108</f>
        <v>10545</v>
      </c>
      <c r="F1108" s="41">
        <f>[3]flow_raw!L1108</f>
        <v>7197.9591150000006</v>
      </c>
    </row>
    <row r="1109" spans="5:6" x14ac:dyDescent="0.25">
      <c r="E1109">
        <f>[3]flow_raw!I1109</f>
        <v>10558</v>
      </c>
      <c r="F1109" s="41">
        <f>[3]flow_raw!L1109</f>
        <v>8678.9130540000006</v>
      </c>
    </row>
    <row r="1110" spans="5:6" x14ac:dyDescent="0.25">
      <c r="E1110">
        <f>[3]flow_raw!I1110</f>
        <v>10563</v>
      </c>
      <c r="F1110" s="41">
        <f>[3]flow_raw!L1110</f>
        <v>22155.140137000002</v>
      </c>
    </row>
    <row r="1111" spans="5:6" x14ac:dyDescent="0.25">
      <c r="E1111">
        <f>[3]flow_raw!I1111</f>
        <v>10572</v>
      </c>
      <c r="F1111" s="41">
        <f>[3]flow_raw!L1111</f>
        <v>78478.922850999996</v>
      </c>
    </row>
    <row r="1112" spans="5:6" x14ac:dyDescent="0.25">
      <c r="E1112">
        <f>[3]flow_raw!I1112</f>
        <v>10575</v>
      </c>
      <c r="F1112" s="41">
        <f>[3]flow_raw!L1112</f>
        <v>1523.445923</v>
      </c>
    </row>
    <row r="1113" spans="5:6" x14ac:dyDescent="0.25">
      <c r="E1113">
        <f>[3]flow_raw!I1113</f>
        <v>10608</v>
      </c>
      <c r="F1113" s="41">
        <f>[3]flow_raw!L1113</f>
        <v>23364.729217</v>
      </c>
    </row>
    <row r="1114" spans="5:6" x14ac:dyDescent="0.25">
      <c r="E1114">
        <f>[3]flow_raw!I1114</f>
        <v>10621</v>
      </c>
      <c r="F1114" s="41">
        <f>[3]flow_raw!L1114</f>
        <v>4715.8784919999998</v>
      </c>
    </row>
    <row r="1115" spans="5:6" x14ac:dyDescent="0.25">
      <c r="E1115">
        <f>[3]flow_raw!I1115</f>
        <v>10633</v>
      </c>
      <c r="F1115" s="41">
        <f>[3]flow_raw!L1115</f>
        <v>68941.083008000001</v>
      </c>
    </row>
    <row r="1116" spans="5:6" x14ac:dyDescent="0.25">
      <c r="E1116">
        <f>[3]flow_raw!I1116</f>
        <v>10646</v>
      </c>
      <c r="F1116" s="41">
        <f>[3]flow_raw!L1116</f>
        <v>9170.0864110000002</v>
      </c>
    </row>
    <row r="1117" spans="5:6" x14ac:dyDescent="0.25">
      <c r="E1117">
        <f>[3]flow_raw!I1117</f>
        <v>10647</v>
      </c>
      <c r="F1117" s="41">
        <f>[3]flow_raw!L1117</f>
        <v>10114.321698</v>
      </c>
    </row>
    <row r="1118" spans="5:6" x14ac:dyDescent="0.25">
      <c r="E1118">
        <f>[3]flow_raw!I1118</f>
        <v>10650</v>
      </c>
      <c r="F1118" s="41">
        <f>[3]flow_raw!L1118</f>
        <v>9925.6772469999996</v>
      </c>
    </row>
    <row r="1119" spans="5:6" x14ac:dyDescent="0.25">
      <c r="E1119">
        <f>[3]flow_raw!I1119</f>
        <v>10658</v>
      </c>
      <c r="F1119" s="41">
        <f>[3]flow_raw!L1119</f>
        <v>1985.8908690000001</v>
      </c>
    </row>
    <row r="1120" spans="5:6" x14ac:dyDescent="0.25">
      <c r="E1120">
        <f>[3]flow_raw!I1120</f>
        <v>10668</v>
      </c>
      <c r="F1120" s="41">
        <f>[3]flow_raw!L1120</f>
        <v>7083.6203990000004</v>
      </c>
    </row>
    <row r="1121" spans="5:6" x14ac:dyDescent="0.25">
      <c r="E1121">
        <f>[3]flow_raw!I1121</f>
        <v>10671</v>
      </c>
      <c r="F1121" s="41">
        <f>[3]flow_raw!L1121</f>
        <v>10201.643798000001</v>
      </c>
    </row>
    <row r="1122" spans="5:6" x14ac:dyDescent="0.25">
      <c r="E1122">
        <f>[3]flow_raw!I1122</f>
        <v>10674</v>
      </c>
      <c r="F1122" s="41">
        <f>[3]flow_raw!L1122</f>
        <v>7421.2541799999999</v>
      </c>
    </row>
    <row r="1123" spans="5:6" x14ac:dyDescent="0.25">
      <c r="E1123">
        <f>[3]flow_raw!I1123</f>
        <v>10705</v>
      </c>
      <c r="F1123" s="41">
        <f>[3]flow_raw!L1123</f>
        <v>4917.2303240000001</v>
      </c>
    </row>
    <row r="1124" spans="5:6" x14ac:dyDescent="0.25">
      <c r="E1124">
        <f>[3]flow_raw!I1124</f>
        <v>10718</v>
      </c>
      <c r="F1124" s="41">
        <f>[3]flow_raw!L1124</f>
        <v>20936.475624000002</v>
      </c>
    </row>
    <row r="1125" spans="5:6" x14ac:dyDescent="0.25">
      <c r="E1125">
        <f>[3]flow_raw!I1125</f>
        <v>10728</v>
      </c>
      <c r="F1125" s="41">
        <f>[3]flow_raw!L1125</f>
        <v>9621.9026109999995</v>
      </c>
    </row>
    <row r="1126" spans="5:6" x14ac:dyDescent="0.25">
      <c r="E1126">
        <f>[3]flow_raw!I1126</f>
        <v>10757</v>
      </c>
      <c r="F1126" s="41">
        <f>[3]flow_raw!L1126</f>
        <v>4854.9983269999993</v>
      </c>
    </row>
    <row r="1127" spans="5:6" x14ac:dyDescent="0.25">
      <c r="E1127">
        <f>[3]flow_raw!I1127</f>
        <v>10790</v>
      </c>
      <c r="F1127" s="41">
        <f>[3]flow_raw!L1127</f>
        <v>62771.333251999997</v>
      </c>
    </row>
    <row r="1128" spans="5:6" x14ac:dyDescent="0.25">
      <c r="E1128">
        <f>[3]flow_raw!I1128</f>
        <v>10791</v>
      </c>
      <c r="F1128" s="41">
        <f>[3]flow_raw!L1128</f>
        <v>62771.333251999997</v>
      </c>
    </row>
    <row r="1129" spans="5:6" x14ac:dyDescent="0.25">
      <c r="E1129">
        <f>[3]flow_raw!I1129</f>
        <v>10792</v>
      </c>
      <c r="F1129" s="41">
        <f>[3]flow_raw!L1129</f>
        <v>60128.536376999997</v>
      </c>
    </row>
    <row r="1130" spans="5:6" x14ac:dyDescent="0.25">
      <c r="E1130">
        <f>[3]flow_raw!I1130</f>
        <v>10793</v>
      </c>
      <c r="F1130" s="41">
        <f>[3]flow_raw!L1130</f>
        <v>60128.536376999997</v>
      </c>
    </row>
    <row r="1131" spans="5:6" x14ac:dyDescent="0.25">
      <c r="E1131">
        <f>[3]flow_raw!I1131</f>
        <v>10843</v>
      </c>
      <c r="F1131" s="41">
        <f>[3]flow_raw!L1131</f>
        <v>15720.559958999998</v>
      </c>
    </row>
    <row r="1132" spans="5:6" x14ac:dyDescent="0.25">
      <c r="E1132">
        <f>[3]flow_raw!I1132</f>
        <v>10849</v>
      </c>
      <c r="F1132" s="41">
        <f>[3]flow_raw!L1132</f>
        <v>31114.603180999999</v>
      </c>
    </row>
    <row r="1133" spans="5:6" x14ac:dyDescent="0.25">
      <c r="E1133">
        <f>[3]flow_raw!I1133</f>
        <v>10853</v>
      </c>
      <c r="F1133" s="41">
        <f>[3]flow_raw!L1133</f>
        <v>16694.792114</v>
      </c>
    </row>
    <row r="1134" spans="5:6" x14ac:dyDescent="0.25">
      <c r="E1134">
        <f>[3]flow_raw!I1134</f>
        <v>10859</v>
      </c>
      <c r="F1134" s="41">
        <f>[3]flow_raw!L1134</f>
        <v>109574.31689500001</v>
      </c>
    </row>
    <row r="1135" spans="5:6" x14ac:dyDescent="0.25">
      <c r="E1135">
        <f>[3]flow_raw!I1135</f>
        <v>10860</v>
      </c>
      <c r="F1135" s="41">
        <f>[3]flow_raw!L1135</f>
        <v>1127.5974309999999</v>
      </c>
    </row>
    <row r="1136" spans="5:6" x14ac:dyDescent="0.25">
      <c r="E1136">
        <f>[3]flow_raw!I1136</f>
        <v>10861</v>
      </c>
      <c r="F1136" s="41">
        <f>[3]flow_raw!L1136</f>
        <v>2627.2703859999997</v>
      </c>
    </row>
    <row r="1137" spans="5:6" x14ac:dyDescent="0.25">
      <c r="E1137">
        <f>[3]flow_raw!I1137</f>
        <v>10865</v>
      </c>
      <c r="F1137" s="41">
        <f>[3]flow_raw!L1137</f>
        <v>12729.997558000001</v>
      </c>
    </row>
    <row r="1138" spans="5:6" x14ac:dyDescent="0.25">
      <c r="E1138">
        <f>[3]flow_raw!I1138</f>
        <v>10871</v>
      </c>
      <c r="F1138" s="41">
        <f>[3]flow_raw!L1138</f>
        <v>4817.3151860000007</v>
      </c>
    </row>
    <row r="1139" spans="5:6" x14ac:dyDescent="0.25">
      <c r="E1139">
        <f>[3]flow_raw!I1139</f>
        <v>10874</v>
      </c>
      <c r="F1139" s="41">
        <f>[3]flow_raw!L1139</f>
        <v>11067.494385</v>
      </c>
    </row>
    <row r="1140" spans="5:6" x14ac:dyDescent="0.25">
      <c r="E1140">
        <f>[3]flow_raw!I1140</f>
        <v>10875</v>
      </c>
      <c r="F1140" s="41">
        <f>[3]flow_raw!L1140</f>
        <v>9235.3457330000001</v>
      </c>
    </row>
    <row r="1141" spans="5:6" x14ac:dyDescent="0.25">
      <c r="E1141">
        <f>[3]flow_raw!I1141</f>
        <v>10877</v>
      </c>
      <c r="F1141" s="41">
        <f>[3]flow_raw!L1141</f>
        <v>5384.4477239999997</v>
      </c>
    </row>
    <row r="1142" spans="5:6" x14ac:dyDescent="0.25">
      <c r="E1142">
        <f>[3]flow_raw!I1142</f>
        <v>10878</v>
      </c>
      <c r="F1142" s="41">
        <f>[3]flow_raw!L1142</f>
        <v>4785.2217949999995</v>
      </c>
    </row>
    <row r="1143" spans="5:6" x14ac:dyDescent="0.25">
      <c r="E1143">
        <f>[3]flow_raw!I1143</f>
        <v>10880</v>
      </c>
      <c r="F1143" s="41">
        <f>[3]flow_raw!L1143</f>
        <v>4513.443322000001</v>
      </c>
    </row>
    <row r="1144" spans="5:6" x14ac:dyDescent="0.25">
      <c r="E1144">
        <f>[3]flow_raw!I1144</f>
        <v>10881</v>
      </c>
      <c r="F1144" s="41">
        <f>[3]flow_raw!L1144</f>
        <v>12422.999207000001</v>
      </c>
    </row>
    <row r="1145" spans="5:6" x14ac:dyDescent="0.25">
      <c r="E1145">
        <f>[3]flow_raw!I1145</f>
        <v>10882</v>
      </c>
      <c r="F1145" s="41">
        <f>[3]flow_raw!L1145</f>
        <v>8328.9588629999998</v>
      </c>
    </row>
    <row r="1146" spans="5:6" x14ac:dyDescent="0.25">
      <c r="E1146">
        <f>[3]flow_raw!I1146</f>
        <v>10883</v>
      </c>
      <c r="F1146" s="41">
        <f>[3]flow_raw!L1146</f>
        <v>12813.473998999998</v>
      </c>
    </row>
    <row r="1147" spans="5:6" x14ac:dyDescent="0.25">
      <c r="E1147">
        <f>[3]flow_raw!I1147</f>
        <v>10885</v>
      </c>
      <c r="F1147" s="41">
        <f>[3]flow_raw!L1147</f>
        <v>14905.724548999999</v>
      </c>
    </row>
    <row r="1148" spans="5:6" x14ac:dyDescent="0.25">
      <c r="E1148">
        <f>[3]flow_raw!I1148</f>
        <v>10886</v>
      </c>
      <c r="F1148" s="41">
        <f>[3]flow_raw!L1148</f>
        <v>11642.658936</v>
      </c>
    </row>
    <row r="1149" spans="5:6" x14ac:dyDescent="0.25">
      <c r="E1149">
        <f>[3]flow_raw!I1149</f>
        <v>10890</v>
      </c>
      <c r="F1149" s="41">
        <f>[3]flow_raw!L1149</f>
        <v>4750.0735250000007</v>
      </c>
    </row>
    <row r="1150" spans="5:6" x14ac:dyDescent="0.25">
      <c r="E1150">
        <f>[3]flow_raw!I1150</f>
        <v>10893</v>
      </c>
      <c r="F1150" s="41">
        <f>[3]flow_raw!L1150</f>
        <v>2109.5643529999998</v>
      </c>
    </row>
    <row r="1151" spans="5:6" x14ac:dyDescent="0.25">
      <c r="E1151">
        <f>[3]flow_raw!I1151</f>
        <v>10894</v>
      </c>
      <c r="F1151" s="41">
        <f>[3]flow_raw!L1151</f>
        <v>7000.5443720000003</v>
      </c>
    </row>
    <row r="1152" spans="5:6" x14ac:dyDescent="0.25">
      <c r="E1152">
        <f>[3]flow_raw!I1152</f>
        <v>10896</v>
      </c>
      <c r="F1152" s="41">
        <f>[3]flow_raw!L1152</f>
        <v>5633.2001189999992</v>
      </c>
    </row>
    <row r="1153" spans="5:6" x14ac:dyDescent="0.25">
      <c r="E1153">
        <f>[3]flow_raw!I1153</f>
        <v>10901</v>
      </c>
      <c r="F1153" s="41">
        <f>[3]flow_raw!L1153</f>
        <v>3475.231636</v>
      </c>
    </row>
    <row r="1154" spans="5:6" x14ac:dyDescent="0.25">
      <c r="E1154">
        <f>[3]flow_raw!I1154</f>
        <v>10903</v>
      </c>
      <c r="F1154" s="41">
        <f>[3]flow_raw!L1154</f>
        <v>4288.2205809999996</v>
      </c>
    </row>
    <row r="1155" spans="5:6" x14ac:dyDescent="0.25">
      <c r="E1155">
        <f>[3]flow_raw!I1155</f>
        <v>10905</v>
      </c>
      <c r="F1155" s="41">
        <f>[3]flow_raw!L1155</f>
        <v>8138.8684079999994</v>
      </c>
    </row>
    <row r="1156" spans="5:6" x14ac:dyDescent="0.25">
      <c r="E1156">
        <f>[3]flow_raw!I1156</f>
        <v>10906</v>
      </c>
      <c r="F1156" s="41">
        <f>[3]flow_raw!L1156</f>
        <v>7558.9008169999997</v>
      </c>
    </row>
    <row r="1157" spans="5:6" x14ac:dyDescent="0.25">
      <c r="E1157">
        <f>[3]flow_raw!I1157</f>
        <v>10913</v>
      </c>
      <c r="F1157" s="41">
        <f>[3]flow_raw!L1157</f>
        <v>83796.097167</v>
      </c>
    </row>
    <row r="1158" spans="5:6" x14ac:dyDescent="0.25">
      <c r="E1158">
        <f>[3]flow_raw!I1158</f>
        <v>10915</v>
      </c>
      <c r="F1158" s="41">
        <f>[3]flow_raw!L1158</f>
        <v>16074.568877999998</v>
      </c>
    </row>
    <row r="1159" spans="5:6" x14ac:dyDescent="0.25">
      <c r="E1159">
        <f>[3]flow_raw!I1159</f>
        <v>10928</v>
      </c>
      <c r="F1159" s="41">
        <f>[3]flow_raw!L1159</f>
        <v>6053.3768629999995</v>
      </c>
    </row>
    <row r="1160" spans="5:6" x14ac:dyDescent="0.25">
      <c r="E1160">
        <f>[3]flow_raw!I1160</f>
        <v>10929</v>
      </c>
      <c r="F1160" s="41">
        <f>[3]flow_raw!L1160</f>
        <v>7259.1492310000003</v>
      </c>
    </row>
    <row r="1161" spans="5:6" x14ac:dyDescent="0.25">
      <c r="E1161">
        <f>[3]flow_raw!I1161</f>
        <v>10931</v>
      </c>
      <c r="F1161" s="41">
        <f>[3]flow_raw!L1161</f>
        <v>3798.0747299999998</v>
      </c>
    </row>
    <row r="1162" spans="5:6" x14ac:dyDescent="0.25">
      <c r="E1162">
        <f>[3]flow_raw!I1162</f>
        <v>10933</v>
      </c>
      <c r="F1162" s="41">
        <f>[3]flow_raw!L1162</f>
        <v>5540.505204</v>
      </c>
    </row>
    <row r="1163" spans="5:6" x14ac:dyDescent="0.25">
      <c r="E1163">
        <f>[3]flow_raw!I1163</f>
        <v>10934</v>
      </c>
      <c r="F1163" s="41">
        <f>[3]flow_raw!L1163</f>
        <v>3920.7486210000002</v>
      </c>
    </row>
    <row r="1164" spans="5:6" x14ac:dyDescent="0.25">
      <c r="E1164">
        <f>[3]flow_raw!I1164</f>
        <v>10935</v>
      </c>
      <c r="F1164" s="41">
        <f>[3]flow_raw!L1164</f>
        <v>10494.527069</v>
      </c>
    </row>
    <row r="1165" spans="5:6" x14ac:dyDescent="0.25">
      <c r="E1165">
        <f>[3]flow_raw!I1165</f>
        <v>10936</v>
      </c>
      <c r="F1165" s="41">
        <f>[3]flow_raw!L1165</f>
        <v>5903.2866519999998</v>
      </c>
    </row>
    <row r="1166" spans="5:6" x14ac:dyDescent="0.25">
      <c r="E1166">
        <f>[3]flow_raw!I1166</f>
        <v>10950</v>
      </c>
      <c r="F1166" s="41">
        <f>[3]flow_raw!L1166</f>
        <v>13515.835295999999</v>
      </c>
    </row>
    <row r="1167" spans="5:6" x14ac:dyDescent="0.25">
      <c r="E1167">
        <f>[3]flow_raw!I1167</f>
        <v>10951</v>
      </c>
      <c r="F1167" s="41">
        <f>[3]flow_raw!L1167</f>
        <v>6509.5874790000007</v>
      </c>
    </row>
    <row r="1168" spans="5:6" x14ac:dyDescent="0.25">
      <c r="E1168">
        <f>[3]flow_raw!I1168</f>
        <v>10954</v>
      </c>
      <c r="F1168" s="41">
        <f>[3]flow_raw!L1168</f>
        <v>6732.6650070000005</v>
      </c>
    </row>
    <row r="1169" spans="5:6" x14ac:dyDescent="0.25">
      <c r="E1169">
        <f>[3]flow_raw!I1169</f>
        <v>10956</v>
      </c>
      <c r="F1169" s="41">
        <f>[3]flow_raw!L1169</f>
        <v>18107.935913000001</v>
      </c>
    </row>
    <row r="1170" spans="5:6" x14ac:dyDescent="0.25">
      <c r="E1170">
        <f>[3]flow_raw!I1170</f>
        <v>10963</v>
      </c>
      <c r="F1170" s="41">
        <f>[3]flow_raw!L1170</f>
        <v>77126.366211</v>
      </c>
    </row>
    <row r="1171" spans="5:6" x14ac:dyDescent="0.25">
      <c r="E1171">
        <f>[3]flow_raw!I1171</f>
        <v>10965</v>
      </c>
      <c r="F1171" s="41">
        <f>[3]flow_raw!L1171</f>
        <v>86249.348631999994</v>
      </c>
    </row>
    <row r="1172" spans="5:6" x14ac:dyDescent="0.25">
      <c r="E1172">
        <f>[3]flow_raw!I1172</f>
        <v>10966</v>
      </c>
      <c r="F1172" s="41">
        <f>[3]flow_raw!L1172</f>
        <v>85314.962159000002</v>
      </c>
    </row>
    <row r="1173" spans="5:6" x14ac:dyDescent="0.25">
      <c r="E1173">
        <f>[3]flow_raw!I1173</f>
        <v>10967</v>
      </c>
      <c r="F1173" s="41">
        <f>[3]flow_raw!L1173</f>
        <v>92445.914795000004</v>
      </c>
    </row>
    <row r="1174" spans="5:6" x14ac:dyDescent="0.25">
      <c r="E1174">
        <f>[3]flow_raw!I1174</f>
        <v>10968</v>
      </c>
      <c r="F1174" s="41">
        <f>[3]flow_raw!L1174</f>
        <v>86918.596191000004</v>
      </c>
    </row>
    <row r="1175" spans="5:6" x14ac:dyDescent="0.25">
      <c r="E1175">
        <f>[3]flow_raw!I1175</f>
        <v>10969</v>
      </c>
      <c r="F1175" s="41">
        <f>[3]flow_raw!L1175</f>
        <v>81159.642090000008</v>
      </c>
    </row>
    <row r="1176" spans="5:6" x14ac:dyDescent="0.25">
      <c r="E1176">
        <f>[3]flow_raw!I1176</f>
        <v>10970</v>
      </c>
      <c r="F1176" s="41">
        <f>[3]flow_raw!L1176</f>
        <v>90718.994384999998</v>
      </c>
    </row>
    <row r="1177" spans="5:6" x14ac:dyDescent="0.25">
      <c r="E1177">
        <f>[3]flow_raw!I1177</f>
        <v>10975</v>
      </c>
      <c r="F1177" s="41">
        <f>[3]flow_raw!L1177</f>
        <v>17905.756957999998</v>
      </c>
    </row>
    <row r="1178" spans="5:6" x14ac:dyDescent="0.25">
      <c r="E1178">
        <f>[3]flow_raw!I1178</f>
        <v>10979</v>
      </c>
      <c r="F1178" s="41">
        <f>[3]flow_raw!L1178</f>
        <v>77841.061035999999</v>
      </c>
    </row>
    <row r="1179" spans="5:6" x14ac:dyDescent="0.25">
      <c r="E1179">
        <f>[3]flow_raw!I1179</f>
        <v>10980</v>
      </c>
      <c r="F1179" s="41">
        <f>[3]flow_raw!L1179</f>
        <v>21766.472960999999</v>
      </c>
    </row>
    <row r="1180" spans="5:6" x14ac:dyDescent="0.25">
      <c r="E1180">
        <f>[3]flow_raw!I1180</f>
        <v>10981</v>
      </c>
      <c r="F1180" s="41">
        <f>[3]flow_raw!L1180</f>
        <v>102396.30419900001</v>
      </c>
    </row>
    <row r="1181" spans="5:6" x14ac:dyDescent="0.25">
      <c r="E1181">
        <f>[3]flow_raw!I1181</f>
        <v>10982</v>
      </c>
      <c r="F1181" s="41">
        <f>[3]flow_raw!L1181</f>
        <v>91655.474610000005</v>
      </c>
    </row>
    <row r="1182" spans="5:6" x14ac:dyDescent="0.25">
      <c r="E1182">
        <f>[3]flow_raw!I1182</f>
        <v>10985</v>
      </c>
      <c r="F1182" s="41">
        <f>[3]flow_raw!L1182</f>
        <v>9309.6584169999987</v>
      </c>
    </row>
    <row r="1183" spans="5:6" x14ac:dyDescent="0.25">
      <c r="E1183">
        <f>[3]flow_raw!I1183</f>
        <v>10986</v>
      </c>
      <c r="F1183" s="41">
        <f>[3]flow_raw!L1183</f>
        <v>4216.1379289999995</v>
      </c>
    </row>
    <row r="1184" spans="5:6" x14ac:dyDescent="0.25">
      <c r="E1184">
        <f>[3]flow_raw!I1184</f>
        <v>10990</v>
      </c>
      <c r="F1184" s="41">
        <f>[3]flow_raw!L1184</f>
        <v>7064.9235840000001</v>
      </c>
    </row>
    <row r="1185" spans="5:6" x14ac:dyDescent="0.25">
      <c r="E1185">
        <f>[3]flow_raw!I1185</f>
        <v>10991</v>
      </c>
      <c r="F1185" s="41">
        <f>[3]flow_raw!L1185</f>
        <v>66487.554686000003</v>
      </c>
    </row>
    <row r="1186" spans="5:6" x14ac:dyDescent="0.25">
      <c r="E1186">
        <f>[3]flow_raw!I1186</f>
        <v>10994</v>
      </c>
      <c r="F1186" s="41">
        <f>[3]flow_raw!L1186</f>
        <v>78573.751464000001</v>
      </c>
    </row>
    <row r="1187" spans="5:6" x14ac:dyDescent="0.25">
      <c r="E1187">
        <f>[3]flow_raw!I1187</f>
        <v>10995</v>
      </c>
      <c r="F1187" s="41">
        <f>[3]flow_raw!L1187</f>
        <v>17757.577117000001</v>
      </c>
    </row>
    <row r="1188" spans="5:6" x14ac:dyDescent="0.25">
      <c r="E1188">
        <f>[3]flow_raw!I1188</f>
        <v>10996</v>
      </c>
      <c r="F1188" s="41">
        <f>[3]flow_raw!L1188</f>
        <v>115821.92187399999</v>
      </c>
    </row>
    <row r="1189" spans="5:6" x14ac:dyDescent="0.25">
      <c r="E1189">
        <f>[3]flow_raw!I1189</f>
        <v>10998</v>
      </c>
      <c r="F1189" s="41">
        <f>[3]flow_raw!L1189</f>
        <v>125515.99804800001</v>
      </c>
    </row>
    <row r="1190" spans="5:6" x14ac:dyDescent="0.25">
      <c r="E1190">
        <f>[3]flow_raw!I1190</f>
        <v>11006</v>
      </c>
      <c r="F1190" s="41">
        <f>[3]flow_raw!L1190</f>
        <v>14041.407349000001</v>
      </c>
    </row>
    <row r="1191" spans="5:6" x14ac:dyDescent="0.25">
      <c r="E1191">
        <f>[3]flow_raw!I1191</f>
        <v>11017</v>
      </c>
      <c r="F1191" s="41">
        <f>[3]flow_raw!L1191</f>
        <v>9913.1367800000007</v>
      </c>
    </row>
    <row r="1192" spans="5:6" x14ac:dyDescent="0.25">
      <c r="E1192">
        <f>[3]flow_raw!I1192</f>
        <v>11018</v>
      </c>
      <c r="F1192" s="41">
        <f>[3]flow_raw!L1192</f>
        <v>7810.5144460000001</v>
      </c>
    </row>
    <row r="1193" spans="5:6" x14ac:dyDescent="0.25">
      <c r="E1193">
        <f>[3]flow_raw!I1193</f>
        <v>11019</v>
      </c>
      <c r="F1193" s="41">
        <f>[3]flow_raw!L1193</f>
        <v>8739.484437000001</v>
      </c>
    </row>
    <row r="1194" spans="5:6" x14ac:dyDescent="0.25">
      <c r="E1194">
        <f>[3]flow_raw!I1194</f>
        <v>11020</v>
      </c>
      <c r="F1194" s="41">
        <f>[3]flow_raw!L1194</f>
        <v>1518.3981939999999</v>
      </c>
    </row>
    <row r="1195" spans="5:6" x14ac:dyDescent="0.25">
      <c r="E1195">
        <f>[3]flow_raw!I1195</f>
        <v>11021</v>
      </c>
      <c r="F1195" s="41">
        <f>[3]flow_raw!L1195</f>
        <v>9628.5404979999985</v>
      </c>
    </row>
    <row r="1196" spans="5:6" x14ac:dyDescent="0.25">
      <c r="E1196">
        <f>[3]flow_raw!I1196</f>
        <v>11023</v>
      </c>
      <c r="F1196" s="41">
        <f>[3]flow_raw!L1196</f>
        <v>7987.0164490000006</v>
      </c>
    </row>
    <row r="1197" spans="5:6" x14ac:dyDescent="0.25">
      <c r="E1197">
        <f>[3]flow_raw!I1197</f>
        <v>11030</v>
      </c>
      <c r="F1197" s="41">
        <f>[3]flow_raw!L1197</f>
        <v>10890.905823000001</v>
      </c>
    </row>
    <row r="1198" spans="5:6" x14ac:dyDescent="0.25">
      <c r="E1198">
        <f>[3]flow_raw!I1198</f>
        <v>11035</v>
      </c>
      <c r="F1198" s="41">
        <f>[3]flow_raw!L1198</f>
        <v>109716.44311600001</v>
      </c>
    </row>
    <row r="1199" spans="5:6" x14ac:dyDescent="0.25">
      <c r="E1199">
        <f>[3]flow_raw!I1199</f>
        <v>11040</v>
      </c>
      <c r="F1199" s="41">
        <f>[3]flow_raw!L1199</f>
        <v>9903.1742549999999</v>
      </c>
    </row>
    <row r="1200" spans="5:6" x14ac:dyDescent="0.25">
      <c r="E1200">
        <f>[3]flow_raw!I1200</f>
        <v>11046</v>
      </c>
      <c r="F1200" s="41">
        <f>[3]flow_raw!L1200</f>
        <v>3800.1652760000002</v>
      </c>
    </row>
    <row r="1201" spans="5:6" x14ac:dyDescent="0.25">
      <c r="E1201">
        <f>[3]flow_raw!I1201</f>
        <v>11050</v>
      </c>
      <c r="F1201" s="41">
        <f>[3]flow_raw!L1201</f>
        <v>40109.136962999997</v>
      </c>
    </row>
    <row r="1202" spans="5:6" x14ac:dyDescent="0.25">
      <c r="E1202">
        <f>[3]flow_raw!I1202</f>
        <v>11054</v>
      </c>
      <c r="F1202" s="41">
        <f>[3]flow_raw!L1202</f>
        <v>83458.795897999997</v>
      </c>
    </row>
    <row r="1203" spans="5:6" x14ac:dyDescent="0.25">
      <c r="E1203">
        <f>[3]flow_raw!I1203</f>
        <v>11055</v>
      </c>
      <c r="F1203" s="41">
        <f>[3]flow_raw!L1203</f>
        <v>76902.867675999994</v>
      </c>
    </row>
    <row r="1204" spans="5:6" x14ac:dyDescent="0.25">
      <c r="E1204">
        <f>[3]flow_raw!I1204</f>
        <v>11056</v>
      </c>
      <c r="F1204" s="41">
        <f>[3]flow_raw!L1204</f>
        <v>84432.899902000005</v>
      </c>
    </row>
    <row r="1205" spans="5:6" x14ac:dyDescent="0.25">
      <c r="E1205">
        <f>[3]flow_raw!I1205</f>
        <v>11057</v>
      </c>
      <c r="F1205" s="41">
        <f>[3]flow_raw!L1205</f>
        <v>89603.861816999997</v>
      </c>
    </row>
    <row r="1206" spans="5:6" x14ac:dyDescent="0.25">
      <c r="E1206">
        <f>[3]flow_raw!I1206</f>
        <v>11058</v>
      </c>
      <c r="F1206" s="41">
        <f>[3]flow_raw!L1206</f>
        <v>81957.134032999995</v>
      </c>
    </row>
    <row r="1207" spans="5:6" x14ac:dyDescent="0.25">
      <c r="E1207">
        <f>[3]flow_raw!I1207</f>
        <v>11062</v>
      </c>
      <c r="F1207" s="41">
        <f>[3]flow_raw!L1207</f>
        <v>8113.294304</v>
      </c>
    </row>
    <row r="1208" spans="5:6" x14ac:dyDescent="0.25">
      <c r="E1208">
        <f>[3]flow_raw!I1208</f>
        <v>11068</v>
      </c>
      <c r="F1208" s="41">
        <f>[3]flow_raw!L1208</f>
        <v>27888.634886999997</v>
      </c>
    </row>
    <row r="1209" spans="5:6" x14ac:dyDescent="0.25">
      <c r="E1209">
        <f>[3]flow_raw!I1209</f>
        <v>11079</v>
      </c>
      <c r="F1209" s="41">
        <f>[3]flow_raw!L1209</f>
        <v>2511.3383680000002</v>
      </c>
    </row>
    <row r="1210" spans="5:6" x14ac:dyDescent="0.25">
      <c r="E1210">
        <f>[3]flow_raw!I1210</f>
        <v>11089</v>
      </c>
      <c r="F1210" s="41">
        <f>[3]flow_raw!L1210</f>
        <v>14988.307151999998</v>
      </c>
    </row>
    <row r="1211" spans="5:6" x14ac:dyDescent="0.25">
      <c r="E1211">
        <f>[3]flow_raw!I1211</f>
        <v>11095</v>
      </c>
      <c r="F1211" s="41">
        <f>[3]flow_raw!L1211</f>
        <v>48597.989867999997</v>
      </c>
    </row>
    <row r="1212" spans="5:6" x14ac:dyDescent="0.25">
      <c r="E1212">
        <f>[3]flow_raw!I1212</f>
        <v>11097</v>
      </c>
      <c r="F1212" s="41">
        <f>[3]flow_raw!L1212</f>
        <v>30377.574951000002</v>
      </c>
    </row>
    <row r="1213" spans="5:6" x14ac:dyDescent="0.25">
      <c r="E1213">
        <f>[3]flow_raw!I1213</f>
        <v>11100</v>
      </c>
      <c r="F1213" s="41">
        <f>[3]flow_raw!L1213</f>
        <v>29674.674072000005</v>
      </c>
    </row>
    <row r="1214" spans="5:6" x14ac:dyDescent="0.25">
      <c r="E1214">
        <f>[3]flow_raw!I1214</f>
        <v>11101</v>
      </c>
      <c r="F1214" s="41">
        <f>[3]flow_raw!L1214</f>
        <v>68947.416259000005</v>
      </c>
    </row>
    <row r="1215" spans="5:6" x14ac:dyDescent="0.25">
      <c r="E1215">
        <f>[3]flow_raw!I1215</f>
        <v>11102</v>
      </c>
      <c r="F1215" s="41">
        <f>[3]flow_raw!L1215</f>
        <v>68262.208008000001</v>
      </c>
    </row>
    <row r="1216" spans="5:6" x14ac:dyDescent="0.25">
      <c r="E1216">
        <f>[3]flow_raw!I1216</f>
        <v>11103</v>
      </c>
      <c r="F1216" s="41">
        <f>[3]flow_raw!L1216</f>
        <v>70297.652344999995</v>
      </c>
    </row>
    <row r="1217" spans="5:6" x14ac:dyDescent="0.25">
      <c r="E1217">
        <f>[3]flow_raw!I1217</f>
        <v>11106</v>
      </c>
      <c r="F1217" s="41">
        <f>[3]flow_raw!L1217</f>
        <v>61263.683593000002</v>
      </c>
    </row>
    <row r="1218" spans="5:6" x14ac:dyDescent="0.25">
      <c r="E1218">
        <f>[3]flow_raw!I1218</f>
        <v>11107</v>
      </c>
      <c r="F1218" s="41">
        <f>[3]flow_raw!L1218</f>
        <v>40157.910155999998</v>
      </c>
    </row>
    <row r="1219" spans="5:6" x14ac:dyDescent="0.25">
      <c r="E1219">
        <f>[3]flow_raw!I1219</f>
        <v>11109</v>
      </c>
      <c r="F1219" s="41">
        <f>[3]flow_raw!L1219</f>
        <v>72477.599122</v>
      </c>
    </row>
    <row r="1220" spans="5:6" x14ac:dyDescent="0.25">
      <c r="E1220">
        <f>[3]flow_raw!I1220</f>
        <v>11110</v>
      </c>
      <c r="F1220" s="41">
        <f>[3]flow_raw!L1220</f>
        <v>54584.378418</v>
      </c>
    </row>
    <row r="1221" spans="5:6" x14ac:dyDescent="0.25">
      <c r="E1221">
        <f>[3]flow_raw!I1221</f>
        <v>11112</v>
      </c>
      <c r="F1221" s="41">
        <f>[3]flow_raw!L1221</f>
        <v>46216.018312</v>
      </c>
    </row>
    <row r="1222" spans="5:6" x14ac:dyDescent="0.25">
      <c r="E1222">
        <f>[3]flow_raw!I1222</f>
        <v>11113</v>
      </c>
      <c r="F1222" s="41">
        <f>[3]flow_raw!L1222</f>
        <v>59922.313475999996</v>
      </c>
    </row>
    <row r="1223" spans="5:6" x14ac:dyDescent="0.25">
      <c r="E1223">
        <f>[3]flow_raw!I1223</f>
        <v>11114</v>
      </c>
      <c r="F1223" s="41">
        <f>[3]flow_raw!L1223</f>
        <v>3095.4267580000001</v>
      </c>
    </row>
    <row r="1224" spans="5:6" x14ac:dyDescent="0.25">
      <c r="E1224">
        <f>[3]flow_raw!I1224</f>
        <v>11120</v>
      </c>
      <c r="F1224" s="41">
        <f>[3]flow_raw!L1224</f>
        <v>57768.855712999997</v>
      </c>
    </row>
    <row r="1225" spans="5:6" x14ac:dyDescent="0.25">
      <c r="E1225">
        <f>[3]flow_raw!I1225</f>
        <v>11123</v>
      </c>
      <c r="F1225" s="41">
        <f>[3]flow_raw!L1225</f>
        <v>54889.263184000003</v>
      </c>
    </row>
    <row r="1226" spans="5:6" x14ac:dyDescent="0.25">
      <c r="E1226">
        <f>[3]flow_raw!I1226</f>
        <v>11124</v>
      </c>
      <c r="F1226" s="41">
        <f>[3]flow_raw!L1226</f>
        <v>53542.108643000007</v>
      </c>
    </row>
    <row r="1227" spans="5:6" x14ac:dyDescent="0.25">
      <c r="E1227">
        <f>[3]flow_raw!I1227</f>
        <v>11125</v>
      </c>
      <c r="F1227" s="41">
        <f>[3]flow_raw!L1227</f>
        <v>1985.8908690000001</v>
      </c>
    </row>
    <row r="1228" spans="5:6" x14ac:dyDescent="0.25">
      <c r="E1228">
        <f>[3]flow_raw!I1228</f>
        <v>11131</v>
      </c>
      <c r="F1228" s="41">
        <f>[3]flow_raw!L1228</f>
        <v>8249.4258420000006</v>
      </c>
    </row>
    <row r="1229" spans="5:6" x14ac:dyDescent="0.25">
      <c r="E1229">
        <f>[3]flow_raw!I1229</f>
        <v>11133</v>
      </c>
      <c r="F1229" s="41">
        <f>[3]flow_raw!L1229</f>
        <v>13751.126861000001</v>
      </c>
    </row>
    <row r="1230" spans="5:6" x14ac:dyDescent="0.25">
      <c r="E1230">
        <f>[3]flow_raw!I1230</f>
        <v>11145</v>
      </c>
      <c r="F1230" s="41">
        <f>[3]flow_raw!L1230</f>
        <v>6986.6165149999997</v>
      </c>
    </row>
    <row r="1231" spans="5:6" x14ac:dyDescent="0.25">
      <c r="E1231">
        <f>[3]flow_raw!I1231</f>
        <v>11147</v>
      </c>
      <c r="F1231" s="41">
        <f>[3]flow_raw!L1231</f>
        <v>5679.7004239999997</v>
      </c>
    </row>
    <row r="1232" spans="5:6" x14ac:dyDescent="0.25">
      <c r="E1232">
        <f>[3]flow_raw!I1232</f>
        <v>11152</v>
      </c>
      <c r="F1232" s="41">
        <f>[3]flow_raw!L1232</f>
        <v>7095.0005799999999</v>
      </c>
    </row>
    <row r="1233" spans="5:6" x14ac:dyDescent="0.25">
      <c r="E1233">
        <f>[3]flow_raw!I1233</f>
        <v>11153</v>
      </c>
      <c r="F1233" s="41">
        <f>[3]flow_raw!L1233</f>
        <v>18609.692382000001</v>
      </c>
    </row>
    <row r="1234" spans="5:6" x14ac:dyDescent="0.25">
      <c r="E1234">
        <f>[3]flow_raw!I1234</f>
        <v>11156</v>
      </c>
      <c r="F1234" s="41">
        <f>[3]flow_raw!L1234</f>
        <v>4577.5405470000005</v>
      </c>
    </row>
    <row r="1235" spans="5:6" x14ac:dyDescent="0.25">
      <c r="E1235">
        <f>[3]flow_raw!I1235</f>
        <v>11181</v>
      </c>
      <c r="F1235" s="41">
        <f>[3]flow_raw!L1235</f>
        <v>15431.623076</v>
      </c>
    </row>
    <row r="1236" spans="5:6" x14ac:dyDescent="0.25">
      <c r="E1236">
        <f>[3]flow_raw!I1236</f>
        <v>11193</v>
      </c>
      <c r="F1236" s="41">
        <f>[3]flow_raw!L1236</f>
        <v>2533.586065</v>
      </c>
    </row>
    <row r="1237" spans="5:6" x14ac:dyDescent="0.25">
      <c r="E1237">
        <f>[3]flow_raw!I1237</f>
        <v>11244</v>
      </c>
      <c r="F1237" s="41">
        <f>[3]flow_raw!L1237</f>
        <v>7133.0893559999995</v>
      </c>
    </row>
    <row r="1238" spans="5:6" x14ac:dyDescent="0.25">
      <c r="E1238">
        <f>[3]flow_raw!I1238</f>
        <v>11245</v>
      </c>
      <c r="F1238" s="41">
        <f>[3]flow_raw!L1238</f>
        <v>55042.769044000001</v>
      </c>
    </row>
    <row r="1239" spans="5:6" x14ac:dyDescent="0.25">
      <c r="E1239">
        <f>[3]flow_raw!I1239</f>
        <v>11257</v>
      </c>
      <c r="F1239" s="41">
        <f>[3]flow_raw!L1239</f>
        <v>5927.943268</v>
      </c>
    </row>
    <row r="1240" spans="5:6" x14ac:dyDescent="0.25">
      <c r="E1240">
        <f>[3]flow_raw!I1240</f>
        <v>11262</v>
      </c>
      <c r="F1240" s="41">
        <f>[3]flow_raw!L1240</f>
        <v>2873.7127949999999</v>
      </c>
    </row>
    <row r="1241" spans="5:6" x14ac:dyDescent="0.25">
      <c r="E1241">
        <f>[3]flow_raw!I1241</f>
        <v>11263</v>
      </c>
      <c r="F1241" s="41">
        <f>[3]flow_raw!L1241</f>
        <v>93544.090821000005</v>
      </c>
    </row>
    <row r="1242" spans="5:6" x14ac:dyDescent="0.25">
      <c r="E1242">
        <f>[3]flow_raw!I1242</f>
        <v>11264</v>
      </c>
      <c r="F1242" s="41">
        <f>[3]flow_raw!L1242</f>
        <v>19274.160401000001</v>
      </c>
    </row>
    <row r="1243" spans="5:6" x14ac:dyDescent="0.25">
      <c r="E1243">
        <f>[3]flow_raw!I1243</f>
        <v>11266</v>
      </c>
      <c r="F1243" s="41">
        <f>[3]flow_raw!L1243</f>
        <v>112818.246094</v>
      </c>
    </row>
    <row r="1244" spans="5:6" x14ac:dyDescent="0.25">
      <c r="E1244">
        <f>[3]flow_raw!I1244</f>
        <v>11268</v>
      </c>
      <c r="F1244" s="41">
        <f>[3]flow_raw!L1244</f>
        <v>115377.34496999999</v>
      </c>
    </row>
    <row r="1245" spans="5:6" x14ac:dyDescent="0.25">
      <c r="E1245">
        <f>[3]flow_raw!I1245</f>
        <v>11271</v>
      </c>
      <c r="F1245" s="41">
        <f>[3]flow_raw!L1245</f>
        <v>109588.44433599999</v>
      </c>
    </row>
    <row r="1246" spans="5:6" x14ac:dyDescent="0.25">
      <c r="E1246">
        <f>[3]flow_raw!I1246</f>
        <v>11275</v>
      </c>
      <c r="F1246" s="41">
        <f>[3]flow_raw!L1246</f>
        <v>32123.406981999997</v>
      </c>
    </row>
    <row r="1247" spans="5:6" x14ac:dyDescent="0.25">
      <c r="E1247">
        <f>[3]flow_raw!I1247</f>
        <v>11276</v>
      </c>
      <c r="F1247" s="41">
        <f>[3]flow_raw!L1247</f>
        <v>4358.8125300000002</v>
      </c>
    </row>
    <row r="1248" spans="5:6" x14ac:dyDescent="0.25">
      <c r="E1248">
        <f>[3]flow_raw!I1248</f>
        <v>11278</v>
      </c>
      <c r="F1248" s="41">
        <f>[3]flow_raw!L1248</f>
        <v>83740.163331000003</v>
      </c>
    </row>
    <row r="1249" spans="5:6" x14ac:dyDescent="0.25">
      <c r="E1249">
        <f>[3]flow_raw!I1249</f>
        <v>11280</v>
      </c>
      <c r="F1249" s="41">
        <f>[3]flow_raw!L1249</f>
        <v>68973.774902999998</v>
      </c>
    </row>
    <row r="1250" spans="5:6" x14ac:dyDescent="0.25">
      <c r="E1250">
        <f>[3]flow_raw!I1250</f>
        <v>11281</v>
      </c>
      <c r="F1250" s="41">
        <f>[3]flow_raw!L1250</f>
        <v>15118.819153</v>
      </c>
    </row>
    <row r="1251" spans="5:6" x14ac:dyDescent="0.25">
      <c r="E1251">
        <f>[3]flow_raw!I1251</f>
        <v>11282</v>
      </c>
      <c r="F1251" s="41">
        <f>[3]flow_raw!L1251</f>
        <v>84785.055664999993</v>
      </c>
    </row>
    <row r="1252" spans="5:6" x14ac:dyDescent="0.25">
      <c r="E1252">
        <f>[3]flow_raw!I1252</f>
        <v>11283</v>
      </c>
      <c r="F1252" s="41">
        <f>[3]flow_raw!L1252</f>
        <v>4304.4923699999999</v>
      </c>
    </row>
    <row r="1253" spans="5:6" x14ac:dyDescent="0.25">
      <c r="E1253">
        <f>[3]flow_raw!I1253</f>
        <v>11284</v>
      </c>
      <c r="F1253" s="41">
        <f>[3]flow_raw!L1253</f>
        <v>29189.227661000001</v>
      </c>
    </row>
    <row r="1254" spans="5:6" x14ac:dyDescent="0.25">
      <c r="E1254">
        <f>[3]flow_raw!I1254</f>
        <v>11285</v>
      </c>
      <c r="F1254" s="41">
        <f>[3]flow_raw!L1254</f>
        <v>24059.237304000002</v>
      </c>
    </row>
    <row r="1255" spans="5:6" x14ac:dyDescent="0.25">
      <c r="E1255">
        <f>[3]flow_raw!I1255</f>
        <v>11287</v>
      </c>
      <c r="F1255" s="41">
        <f>[3]flow_raw!L1255</f>
        <v>52329.284546000003</v>
      </c>
    </row>
    <row r="1256" spans="5:6" x14ac:dyDescent="0.25">
      <c r="E1256">
        <f>[3]flow_raw!I1256</f>
        <v>11288</v>
      </c>
      <c r="F1256" s="41">
        <f>[3]flow_raw!L1256</f>
        <v>59592.463256999996</v>
      </c>
    </row>
    <row r="1257" spans="5:6" x14ac:dyDescent="0.25">
      <c r="E1257">
        <f>[3]flow_raw!I1257</f>
        <v>11289</v>
      </c>
      <c r="F1257" s="41">
        <f>[3]flow_raw!L1257</f>
        <v>106890.3125</v>
      </c>
    </row>
    <row r="1258" spans="5:6" x14ac:dyDescent="0.25">
      <c r="E1258">
        <f>[3]flow_raw!I1258</f>
        <v>11290</v>
      </c>
      <c r="F1258" s="41">
        <f>[3]flow_raw!L1258</f>
        <v>58213.771727999992</v>
      </c>
    </row>
    <row r="1259" spans="5:6" x14ac:dyDescent="0.25">
      <c r="E1259">
        <f>[3]flow_raw!I1259</f>
        <v>11291</v>
      </c>
      <c r="F1259" s="41">
        <f>[3]flow_raw!L1259</f>
        <v>37996.839598999999</v>
      </c>
    </row>
    <row r="1260" spans="5:6" x14ac:dyDescent="0.25">
      <c r="E1260">
        <f>[3]flow_raw!I1260</f>
        <v>11293</v>
      </c>
      <c r="F1260" s="41">
        <f>[3]flow_raw!L1260</f>
        <v>86055.356690000001</v>
      </c>
    </row>
    <row r="1261" spans="5:6" x14ac:dyDescent="0.25">
      <c r="E1261">
        <f>[3]flow_raw!I1261</f>
        <v>11294</v>
      </c>
      <c r="F1261" s="41">
        <f>[3]flow_raw!L1261</f>
        <v>80126.821533000009</v>
      </c>
    </row>
    <row r="1262" spans="5:6" x14ac:dyDescent="0.25">
      <c r="E1262">
        <f>[3]flow_raw!I1262</f>
        <v>11296</v>
      </c>
      <c r="F1262" s="41">
        <f>[3]flow_raw!L1262</f>
        <v>98270.107910000006</v>
      </c>
    </row>
    <row r="1263" spans="5:6" x14ac:dyDescent="0.25">
      <c r="E1263">
        <f>[3]flow_raw!I1263</f>
        <v>11297</v>
      </c>
      <c r="F1263" s="41">
        <f>[3]flow_raw!L1263</f>
        <v>91707.798340999987</v>
      </c>
    </row>
    <row r="1264" spans="5:6" x14ac:dyDescent="0.25">
      <c r="E1264">
        <f>[3]flow_raw!I1264</f>
        <v>11311</v>
      </c>
      <c r="F1264" s="41">
        <f>[3]flow_raw!L1264</f>
        <v>36807.967895000002</v>
      </c>
    </row>
    <row r="1265" spans="5:6" x14ac:dyDescent="0.25">
      <c r="E1265">
        <f>[3]flow_raw!I1265</f>
        <v>11312</v>
      </c>
      <c r="F1265" s="41">
        <f>[3]flow_raw!L1265</f>
        <v>35687.241821000003</v>
      </c>
    </row>
    <row r="1266" spans="5:6" x14ac:dyDescent="0.25">
      <c r="E1266">
        <f>[3]flow_raw!I1266</f>
        <v>11315</v>
      </c>
      <c r="F1266" s="41">
        <f>[3]flow_raw!L1266</f>
        <v>14273.426217</v>
      </c>
    </row>
    <row r="1267" spans="5:6" x14ac:dyDescent="0.25">
      <c r="E1267">
        <f>[3]flow_raw!I1267</f>
        <v>11326</v>
      </c>
      <c r="F1267" s="41">
        <f>[3]flow_raw!L1267</f>
        <v>52826.163086</v>
      </c>
    </row>
    <row r="1268" spans="5:6" x14ac:dyDescent="0.25">
      <c r="E1268">
        <f>[3]flow_raw!I1268</f>
        <v>11327</v>
      </c>
      <c r="F1268" s="41">
        <f>[3]flow_raw!L1268</f>
        <v>75592.974121000007</v>
      </c>
    </row>
    <row r="1269" spans="5:6" x14ac:dyDescent="0.25">
      <c r="E1269">
        <f>[3]flow_raw!I1269</f>
        <v>11329</v>
      </c>
      <c r="F1269" s="41">
        <f>[3]flow_raw!L1269</f>
        <v>70309.541259999998</v>
      </c>
    </row>
    <row r="1270" spans="5:6" x14ac:dyDescent="0.25">
      <c r="E1270">
        <f>[3]flow_raw!I1270</f>
        <v>11370</v>
      </c>
      <c r="F1270" s="41">
        <f>[3]flow_raw!L1270</f>
        <v>30377.574951000002</v>
      </c>
    </row>
    <row r="1271" spans="5:6" x14ac:dyDescent="0.25">
      <c r="E1271">
        <f>[3]flow_raw!I1271</f>
        <v>11371</v>
      </c>
      <c r="F1271" s="41">
        <f>[3]flow_raw!L1271</f>
        <v>66244.214842999994</v>
      </c>
    </row>
    <row r="1272" spans="5:6" x14ac:dyDescent="0.25">
      <c r="E1272">
        <f>[3]flow_raw!I1272</f>
        <v>11379</v>
      </c>
      <c r="F1272" s="41">
        <f>[3]flow_raw!L1272</f>
        <v>28646.955994000004</v>
      </c>
    </row>
    <row r="1273" spans="5:6" x14ac:dyDescent="0.25">
      <c r="E1273">
        <f>[3]flow_raw!I1273</f>
        <v>11382</v>
      </c>
      <c r="F1273" s="41">
        <f>[3]flow_raw!L1273</f>
        <v>37115.869628</v>
      </c>
    </row>
    <row r="1274" spans="5:6" x14ac:dyDescent="0.25">
      <c r="E1274">
        <f>[3]flow_raw!I1274</f>
        <v>11407</v>
      </c>
      <c r="F1274" s="41">
        <f>[3]flow_raw!L1274</f>
        <v>10854.875029000001</v>
      </c>
    </row>
    <row r="1275" spans="5:6" x14ac:dyDescent="0.25">
      <c r="E1275">
        <f>[3]flow_raw!I1275</f>
        <v>11414</v>
      </c>
      <c r="F1275" s="41">
        <f>[3]flow_raw!L1275</f>
        <v>13197.023970999999</v>
      </c>
    </row>
    <row r="1276" spans="5:6" x14ac:dyDescent="0.25">
      <c r="E1276">
        <f>[3]flow_raw!I1276</f>
        <v>11420</v>
      </c>
      <c r="F1276" s="41">
        <f>[3]flow_raw!L1276</f>
        <v>14332.361710000001</v>
      </c>
    </row>
    <row r="1277" spans="5:6" x14ac:dyDescent="0.25">
      <c r="E1277">
        <f>[3]flow_raw!I1277</f>
        <v>11421</v>
      </c>
      <c r="F1277" s="41">
        <f>[3]flow_raw!L1277</f>
        <v>28623.254272999999</v>
      </c>
    </row>
    <row r="1278" spans="5:6" x14ac:dyDescent="0.25">
      <c r="E1278">
        <f>[3]flow_raw!I1278</f>
        <v>11481</v>
      </c>
      <c r="F1278" s="41">
        <f>[3]flow_raw!L1278</f>
        <v>64551.978757999997</v>
      </c>
    </row>
    <row r="1279" spans="5:6" x14ac:dyDescent="0.25">
      <c r="E1279">
        <f>[3]flow_raw!I1279</f>
        <v>11483</v>
      </c>
      <c r="F1279" s="41">
        <f>[3]flow_raw!L1279</f>
        <v>72327.478027999998</v>
      </c>
    </row>
    <row r="1280" spans="5:6" x14ac:dyDescent="0.25">
      <c r="E1280">
        <f>[3]flow_raw!I1280</f>
        <v>11484</v>
      </c>
      <c r="F1280" s="41">
        <f>[3]flow_raw!L1280</f>
        <v>3220.6386430000002</v>
      </c>
    </row>
    <row r="1281" spans="5:6" x14ac:dyDescent="0.25">
      <c r="E1281">
        <f>[3]flow_raw!I1281</f>
        <v>11485</v>
      </c>
      <c r="F1281" s="41">
        <f>[3]flow_raw!L1281</f>
        <v>5779.9780280000004</v>
      </c>
    </row>
    <row r="1282" spans="5:6" x14ac:dyDescent="0.25">
      <c r="E1282">
        <f>[3]flow_raw!I1282</f>
        <v>11492</v>
      </c>
      <c r="F1282" s="41">
        <f>[3]flow_raw!L1282</f>
        <v>2094.7124569999996</v>
      </c>
    </row>
    <row r="1283" spans="5:6" x14ac:dyDescent="0.25">
      <c r="E1283">
        <f>[3]flow_raw!I1283</f>
        <v>11500</v>
      </c>
      <c r="F1283" s="41">
        <f>[3]flow_raw!L1283</f>
        <v>5807.6834099999996</v>
      </c>
    </row>
    <row r="1284" spans="5:6" x14ac:dyDescent="0.25">
      <c r="E1284">
        <f>[3]flow_raw!I1284</f>
        <v>11503</v>
      </c>
      <c r="F1284" s="41">
        <f>[3]flow_raw!L1284</f>
        <v>13051.935400999999</v>
      </c>
    </row>
    <row r="1285" spans="5:6" x14ac:dyDescent="0.25">
      <c r="E1285">
        <f>[3]flow_raw!I1285</f>
        <v>11513</v>
      </c>
      <c r="F1285" s="41">
        <f>[3]flow_raw!L1285</f>
        <v>5373.9653250000001</v>
      </c>
    </row>
    <row r="1286" spans="5:6" x14ac:dyDescent="0.25">
      <c r="E1286">
        <f>[3]flow_raw!I1286</f>
        <v>11514</v>
      </c>
      <c r="F1286" s="41">
        <f>[3]flow_raw!L1286</f>
        <v>37513.746428999999</v>
      </c>
    </row>
    <row r="1287" spans="5:6" x14ac:dyDescent="0.25">
      <c r="E1287">
        <f>[3]flow_raw!I1287</f>
        <v>11536</v>
      </c>
      <c r="F1287" s="41">
        <f>[3]flow_raw!L1287</f>
        <v>32699.622650000001</v>
      </c>
    </row>
    <row r="1288" spans="5:6" x14ac:dyDescent="0.25">
      <c r="E1288">
        <f>[3]flow_raw!I1288</f>
        <v>11541</v>
      </c>
      <c r="F1288" s="41">
        <f>[3]flow_raw!L1288</f>
        <v>12539.285626000001</v>
      </c>
    </row>
    <row r="1289" spans="5:6" x14ac:dyDescent="0.25">
      <c r="E1289">
        <f>[3]flow_raw!I1289</f>
        <v>11556</v>
      </c>
      <c r="F1289" s="41">
        <f>[3]flow_raw!L1289</f>
        <v>68415.850158999994</v>
      </c>
    </row>
    <row r="1290" spans="5:6" x14ac:dyDescent="0.25">
      <c r="E1290">
        <f>[3]flow_raw!I1290</f>
        <v>11564</v>
      </c>
      <c r="F1290" s="41">
        <f>[3]flow_raw!L1290</f>
        <v>20388.380538999998</v>
      </c>
    </row>
    <row r="1291" spans="5:6" x14ac:dyDescent="0.25">
      <c r="E1291">
        <f>[3]flow_raw!I1291</f>
        <v>11580</v>
      </c>
      <c r="F1291" s="41">
        <f>[3]flow_raw!L1291</f>
        <v>25754.136597999997</v>
      </c>
    </row>
    <row r="1292" spans="5:6" x14ac:dyDescent="0.25">
      <c r="E1292">
        <f>[3]flow_raw!I1292</f>
        <v>11586</v>
      </c>
      <c r="F1292" s="41">
        <f>[3]flow_raw!L1292</f>
        <v>29003.759962000004</v>
      </c>
    </row>
    <row r="1293" spans="5:6" x14ac:dyDescent="0.25">
      <c r="E1293">
        <f>[3]flow_raw!I1293</f>
        <v>11590</v>
      </c>
      <c r="F1293" s="41">
        <f>[3]flow_raw!L1293</f>
        <v>38373.061950999996</v>
      </c>
    </row>
    <row r="1294" spans="5:6" x14ac:dyDescent="0.25">
      <c r="E1294">
        <f>[3]flow_raw!I1294</f>
        <v>11595</v>
      </c>
      <c r="F1294" s="41">
        <f>[3]flow_raw!L1294</f>
        <v>23424.627213</v>
      </c>
    </row>
    <row r="1295" spans="5:6" x14ac:dyDescent="0.25">
      <c r="E1295">
        <f>[3]flow_raw!I1295</f>
        <v>11599</v>
      </c>
      <c r="F1295" s="41">
        <f>[3]flow_raw!L1295</f>
        <v>25309.591154999998</v>
      </c>
    </row>
    <row r="1296" spans="5:6" x14ac:dyDescent="0.25">
      <c r="E1296">
        <f>[3]flow_raw!I1296</f>
        <v>11610</v>
      </c>
      <c r="F1296" s="41">
        <f>[3]flow_raw!L1296</f>
        <v>28722.960083000002</v>
      </c>
    </row>
    <row r="1297" spans="5:6" x14ac:dyDescent="0.25">
      <c r="E1297">
        <f>[3]flow_raw!I1297</f>
        <v>11614</v>
      </c>
      <c r="F1297" s="41">
        <f>[3]flow_raw!L1297</f>
        <v>12501.948668999999</v>
      </c>
    </row>
    <row r="1298" spans="5:6" x14ac:dyDescent="0.25">
      <c r="E1298">
        <f>[3]flow_raw!I1298</f>
        <v>11618</v>
      </c>
      <c r="F1298" s="41">
        <f>[3]flow_raw!L1298</f>
        <v>2490.3083449999999</v>
      </c>
    </row>
    <row r="1299" spans="5:6" x14ac:dyDescent="0.25">
      <c r="E1299">
        <f>[3]flow_raw!I1299</f>
        <v>11635</v>
      </c>
      <c r="F1299" s="41">
        <f>[3]flow_raw!L1299</f>
        <v>34042.628295999995</v>
      </c>
    </row>
    <row r="1300" spans="5:6" x14ac:dyDescent="0.25">
      <c r="E1300">
        <f>[3]flow_raw!I1300</f>
        <v>11638</v>
      </c>
      <c r="F1300" s="41">
        <f>[3]flow_raw!L1300</f>
        <v>5287.0431979999994</v>
      </c>
    </row>
    <row r="1301" spans="5:6" x14ac:dyDescent="0.25">
      <c r="E1301">
        <f>[3]flow_raw!I1301</f>
        <v>11642</v>
      </c>
      <c r="F1301" s="41">
        <f>[3]flow_raw!L1301</f>
        <v>4465.1333599999998</v>
      </c>
    </row>
    <row r="1302" spans="5:6" x14ac:dyDescent="0.25">
      <c r="E1302">
        <f>[3]flow_raw!I1302</f>
        <v>11644</v>
      </c>
      <c r="F1302" s="41">
        <f>[3]flow_raw!L1302</f>
        <v>4188.6383540000006</v>
      </c>
    </row>
    <row r="1303" spans="5:6" x14ac:dyDescent="0.25">
      <c r="E1303">
        <f>[3]flow_raw!I1303</f>
        <v>11645</v>
      </c>
      <c r="F1303" s="41">
        <f>[3]flow_raw!L1303</f>
        <v>4122.0202829999998</v>
      </c>
    </row>
    <row r="1304" spans="5:6" x14ac:dyDescent="0.25">
      <c r="E1304">
        <f>[3]flow_raw!I1304</f>
        <v>11660</v>
      </c>
      <c r="F1304" s="41">
        <f>[3]flow_raw!L1304</f>
        <v>20230.786781000003</v>
      </c>
    </row>
    <row r="1305" spans="5:6" x14ac:dyDescent="0.25">
      <c r="E1305">
        <f>[3]flow_raw!I1305</f>
        <v>11697</v>
      </c>
      <c r="F1305" s="41">
        <f>[3]flow_raw!L1305</f>
        <v>8374.4174280000007</v>
      </c>
    </row>
    <row r="1306" spans="5:6" x14ac:dyDescent="0.25">
      <c r="E1306">
        <f>[3]flow_raw!I1306</f>
        <v>11707</v>
      </c>
      <c r="F1306" s="41">
        <f>[3]flow_raw!L1306</f>
        <v>4987.3271220000006</v>
      </c>
    </row>
    <row r="1307" spans="5:6" x14ac:dyDescent="0.25">
      <c r="E1307">
        <f>[3]flow_raw!I1307</f>
        <v>11709</v>
      </c>
      <c r="F1307" s="41">
        <f>[3]flow_raw!L1307</f>
        <v>221.989205</v>
      </c>
    </row>
    <row r="1308" spans="5:6" x14ac:dyDescent="0.25">
      <c r="E1308">
        <f>[3]flow_raw!I1308</f>
        <v>11741</v>
      </c>
      <c r="F1308" s="41">
        <f>[3]flow_raw!L1308</f>
        <v>6657.7135639999997</v>
      </c>
    </row>
    <row r="1309" spans="5:6" x14ac:dyDescent="0.25">
      <c r="E1309">
        <f>[3]flow_raw!I1309</f>
        <v>11748</v>
      </c>
      <c r="F1309" s="41">
        <f>[3]flow_raw!L1309</f>
        <v>3053.7387760000001</v>
      </c>
    </row>
    <row r="1310" spans="5:6" x14ac:dyDescent="0.25">
      <c r="E1310">
        <f>[3]flow_raw!I1310</f>
        <v>11757</v>
      </c>
      <c r="F1310" s="41">
        <f>[3]flow_raw!L1310</f>
        <v>294.85599500000001</v>
      </c>
    </row>
    <row r="1311" spans="5:6" x14ac:dyDescent="0.25">
      <c r="E1311">
        <f>[3]flow_raw!I1311</f>
        <v>11762</v>
      </c>
      <c r="F1311" s="41">
        <f>[3]flow_raw!L1311</f>
        <v>1249.7667630000001</v>
      </c>
    </row>
    <row r="1312" spans="5:6" x14ac:dyDescent="0.25">
      <c r="E1312">
        <f>[3]flow_raw!I1312</f>
        <v>11809</v>
      </c>
      <c r="F1312" s="41">
        <f>[3]flow_raw!L1312</f>
        <v>6775.3129609999996</v>
      </c>
    </row>
    <row r="1313" spans="5:6" x14ac:dyDescent="0.25">
      <c r="E1313">
        <f>[3]flow_raw!I1313</f>
        <v>11820</v>
      </c>
      <c r="F1313" s="41">
        <f>[3]flow_raw!L1313</f>
        <v>5802.744248</v>
      </c>
    </row>
    <row r="1314" spans="5:6" x14ac:dyDescent="0.25">
      <c r="E1314">
        <f>[3]flow_raw!I1314</f>
        <v>11867</v>
      </c>
      <c r="F1314" s="41">
        <f>[3]flow_raw!L1314</f>
        <v>9241.6118150000002</v>
      </c>
    </row>
    <row r="1315" spans="5:6" x14ac:dyDescent="0.25">
      <c r="E1315">
        <f>[3]flow_raw!I1315</f>
        <v>11878</v>
      </c>
      <c r="F1315" s="41">
        <f>[3]flow_raw!L1315</f>
        <v>2817.9409849999997</v>
      </c>
    </row>
    <row r="1316" spans="5:6" x14ac:dyDescent="0.25">
      <c r="E1316">
        <f>[3]flow_raw!I1316</f>
        <v>11882</v>
      </c>
      <c r="F1316" s="41">
        <f>[3]flow_raw!L1316</f>
        <v>3149.8520269999999</v>
      </c>
    </row>
    <row r="1317" spans="5:6" x14ac:dyDescent="0.25">
      <c r="E1317">
        <f>[3]flow_raw!I1317</f>
        <v>11987</v>
      </c>
      <c r="F1317" s="41">
        <f>[3]flow_raw!L1317</f>
        <v>32803.447144999998</v>
      </c>
    </row>
    <row r="1318" spans="5:6" x14ac:dyDescent="0.25">
      <c r="E1318">
        <f>[3]flow_raw!I1318</f>
        <v>11997</v>
      </c>
      <c r="F1318" s="41">
        <f>[3]flow_raw!L1318</f>
        <v>16223.545776999999</v>
      </c>
    </row>
    <row r="1319" spans="5:6" x14ac:dyDescent="0.25">
      <c r="E1319">
        <f>[3]flow_raw!I1319</f>
        <v>12007</v>
      </c>
      <c r="F1319" s="41">
        <f>[3]flow_raw!L1319</f>
        <v>70536.924316000004</v>
      </c>
    </row>
    <row r="1320" spans="5:6" x14ac:dyDescent="0.25">
      <c r="E1320">
        <f>[3]flow_raw!I1320</f>
        <v>12009</v>
      </c>
      <c r="F1320" s="41">
        <f>[3]flow_raw!L1320</f>
        <v>72450.113770000011</v>
      </c>
    </row>
    <row r="1321" spans="5:6" x14ac:dyDescent="0.25">
      <c r="E1321">
        <f>[3]flow_raw!I1321</f>
        <v>12010</v>
      </c>
      <c r="F1321" s="41">
        <f>[3]flow_raw!L1321</f>
        <v>77742.973633000001</v>
      </c>
    </row>
    <row r="1322" spans="5:6" x14ac:dyDescent="0.25">
      <c r="E1322">
        <f>[3]flow_raw!I1322</f>
        <v>12035</v>
      </c>
      <c r="F1322" s="41">
        <f>[3]flow_raw!L1322</f>
        <v>43929.51599</v>
      </c>
    </row>
    <row r="1323" spans="5:6" x14ac:dyDescent="0.25">
      <c r="E1323">
        <f>[3]flow_raw!I1323</f>
        <v>12040</v>
      </c>
      <c r="F1323" s="41">
        <f>[3]flow_raw!L1323</f>
        <v>55737.450194000005</v>
      </c>
    </row>
    <row r="1324" spans="5:6" x14ac:dyDescent="0.25">
      <c r="E1324">
        <f>[3]flow_raw!I1324</f>
        <v>12065</v>
      </c>
      <c r="F1324" s="41">
        <f>[3]flow_raw!L1324</f>
        <v>27327.619750000002</v>
      </c>
    </row>
    <row r="1325" spans="5:6" x14ac:dyDescent="0.25">
      <c r="E1325">
        <f>[3]flow_raw!I1325</f>
        <v>12104</v>
      </c>
      <c r="F1325" s="41">
        <f>[3]flow_raw!L1325</f>
        <v>25464.652495000002</v>
      </c>
    </row>
    <row r="1326" spans="5:6" x14ac:dyDescent="0.25">
      <c r="E1326">
        <f>[3]flow_raw!I1326</f>
        <v>12128</v>
      </c>
      <c r="F1326" s="41">
        <f>[3]flow_raw!L1326</f>
        <v>48864.369446999997</v>
      </c>
    </row>
    <row r="1327" spans="5:6" x14ac:dyDescent="0.25">
      <c r="E1327">
        <f>[3]flow_raw!I1327</f>
        <v>12152</v>
      </c>
      <c r="F1327" s="41">
        <f>[3]flow_raw!L1327</f>
        <v>21103.948774000004</v>
      </c>
    </row>
    <row r="1328" spans="5:6" x14ac:dyDescent="0.25">
      <c r="E1328">
        <f>[3]flow_raw!I1328</f>
        <v>12193</v>
      </c>
      <c r="F1328" s="41">
        <f>[3]flow_raw!L1328</f>
        <v>10309.898341</v>
      </c>
    </row>
    <row r="1329" spans="5:6" x14ac:dyDescent="0.25">
      <c r="E1329">
        <f>[3]flow_raw!I1329</f>
        <v>12197</v>
      </c>
      <c r="F1329" s="41">
        <f>[3]flow_raw!L1329</f>
        <v>12461.481034</v>
      </c>
    </row>
    <row r="1330" spans="5:6" x14ac:dyDescent="0.25">
      <c r="E1330">
        <f>[3]flow_raw!I1330</f>
        <v>12223</v>
      </c>
      <c r="F1330" s="41">
        <f>[3]flow_raw!L1330</f>
        <v>5268.1144560000002</v>
      </c>
    </row>
    <row r="1331" spans="5:6" x14ac:dyDescent="0.25">
      <c r="E1331">
        <f>[3]flow_raw!I1331</f>
        <v>12225</v>
      </c>
      <c r="F1331" s="41">
        <f>[3]flow_raw!L1331</f>
        <v>7306.3331920000001</v>
      </c>
    </row>
    <row r="1332" spans="5:6" x14ac:dyDescent="0.25">
      <c r="E1332">
        <f>[3]flow_raw!I1332</f>
        <v>12238</v>
      </c>
      <c r="F1332" s="41">
        <f>[3]flow_raw!L1332</f>
        <v>94625.680664</v>
      </c>
    </row>
    <row r="1333" spans="5:6" x14ac:dyDescent="0.25">
      <c r="E1333">
        <f>[3]flow_raw!I1333</f>
        <v>12239</v>
      </c>
      <c r="F1333" s="41">
        <f>[3]flow_raw!L1333</f>
        <v>96909.632813000004</v>
      </c>
    </row>
    <row r="1334" spans="5:6" x14ac:dyDescent="0.25">
      <c r="E1334">
        <f>[3]flow_raw!I1334</f>
        <v>12240</v>
      </c>
      <c r="F1334" s="41">
        <f>[3]flow_raw!L1334</f>
        <v>14370.526443000001</v>
      </c>
    </row>
    <row r="1335" spans="5:6" x14ac:dyDescent="0.25">
      <c r="E1335">
        <f>[3]flow_raw!I1335</f>
        <v>12241</v>
      </c>
      <c r="F1335" s="41">
        <f>[3]flow_raw!L1335</f>
        <v>91075.8125</v>
      </c>
    </row>
    <row r="1336" spans="5:6" x14ac:dyDescent="0.25">
      <c r="E1336">
        <f>[3]flow_raw!I1336</f>
        <v>12242</v>
      </c>
      <c r="F1336" s="41">
        <f>[3]flow_raw!L1336</f>
        <v>94547.620117999992</v>
      </c>
    </row>
    <row r="1337" spans="5:6" x14ac:dyDescent="0.25">
      <c r="E1337">
        <f>[3]flow_raw!I1337</f>
        <v>12245</v>
      </c>
      <c r="F1337" s="41">
        <f>[3]flow_raw!L1337</f>
        <v>102974.18408199999</v>
      </c>
    </row>
    <row r="1338" spans="5:6" x14ac:dyDescent="0.25">
      <c r="E1338">
        <f>[3]flow_raw!I1338</f>
        <v>12247</v>
      </c>
      <c r="F1338" s="41">
        <f>[3]flow_raw!L1338</f>
        <v>97054.380858999997</v>
      </c>
    </row>
    <row r="1339" spans="5:6" x14ac:dyDescent="0.25">
      <c r="E1339">
        <f>[3]flow_raw!I1339</f>
        <v>12253</v>
      </c>
      <c r="F1339" s="41">
        <f>[3]flow_raw!L1339</f>
        <v>100722.992186</v>
      </c>
    </row>
    <row r="1340" spans="5:6" x14ac:dyDescent="0.25">
      <c r="E1340">
        <f>[3]flow_raw!I1340</f>
        <v>12267</v>
      </c>
      <c r="F1340" s="41">
        <f>[3]flow_raw!L1340</f>
        <v>75866.817871000007</v>
      </c>
    </row>
    <row r="1341" spans="5:6" x14ac:dyDescent="0.25">
      <c r="E1341">
        <f>[3]flow_raw!I1341</f>
        <v>12268</v>
      </c>
      <c r="F1341" s="41">
        <f>[3]flow_raw!L1341</f>
        <v>59105.393311</v>
      </c>
    </row>
    <row r="1342" spans="5:6" x14ac:dyDescent="0.25">
      <c r="E1342">
        <f>[3]flow_raw!I1342</f>
        <v>12270</v>
      </c>
      <c r="F1342" s="41">
        <f>[3]flow_raw!L1342</f>
        <v>78630.277344000002</v>
      </c>
    </row>
    <row r="1343" spans="5:6" x14ac:dyDescent="0.25">
      <c r="E1343">
        <f>[3]flow_raw!I1343</f>
        <v>12390</v>
      </c>
      <c r="F1343" s="41">
        <f>[3]flow_raw!L1343</f>
        <v>9534.452636</v>
      </c>
    </row>
    <row r="1344" spans="5:6" x14ac:dyDescent="0.25">
      <c r="E1344">
        <f>[3]flow_raw!I1344</f>
        <v>12393</v>
      </c>
      <c r="F1344" s="41">
        <f>[3]flow_raw!L1344</f>
        <v>6070.6447619999999</v>
      </c>
    </row>
    <row r="1345" spans="5:6" x14ac:dyDescent="0.25">
      <c r="E1345">
        <f>[3]flow_raw!I1345</f>
        <v>12396</v>
      </c>
      <c r="F1345" s="41">
        <f>[3]flow_raw!L1345</f>
        <v>5432.0067510000008</v>
      </c>
    </row>
    <row r="1346" spans="5:6" x14ac:dyDescent="0.25">
      <c r="E1346">
        <f>[3]flow_raw!I1346</f>
        <v>12432</v>
      </c>
      <c r="F1346" s="41">
        <f>[3]flow_raw!L1346</f>
        <v>15560.216569</v>
      </c>
    </row>
    <row r="1347" spans="5:6" x14ac:dyDescent="0.25">
      <c r="E1347">
        <f>[3]flow_raw!I1347</f>
        <v>12482</v>
      </c>
      <c r="F1347" s="41">
        <f>[3]flow_raw!L1347</f>
        <v>16592.353523999998</v>
      </c>
    </row>
    <row r="1348" spans="5:6" x14ac:dyDescent="0.25">
      <c r="E1348">
        <f>[3]flow_raw!I1348</f>
        <v>12499</v>
      </c>
      <c r="F1348" s="41">
        <f>[3]flow_raw!L1348</f>
        <v>9178.1840809999994</v>
      </c>
    </row>
    <row r="1349" spans="5:6" x14ac:dyDescent="0.25">
      <c r="E1349">
        <f>[3]flow_raw!I1349</f>
        <v>12545</v>
      </c>
      <c r="F1349" s="41">
        <f>[3]flow_raw!L1349</f>
        <v>3277.664628</v>
      </c>
    </row>
    <row r="1350" spans="5:6" x14ac:dyDescent="0.25">
      <c r="E1350">
        <f>[3]flow_raw!I1350</f>
        <v>12547</v>
      </c>
      <c r="F1350" s="41">
        <f>[3]flow_raw!L1350</f>
        <v>56855.946776999997</v>
      </c>
    </row>
    <row r="1351" spans="5:6" x14ac:dyDescent="0.25">
      <c r="E1351">
        <f>[3]flow_raw!I1351</f>
        <v>12548</v>
      </c>
      <c r="F1351" s="41">
        <f>[3]flow_raw!L1351</f>
        <v>6278.0195919999996</v>
      </c>
    </row>
    <row r="1352" spans="5:6" x14ac:dyDescent="0.25">
      <c r="E1352">
        <f>[3]flow_raw!I1352</f>
        <v>12561</v>
      </c>
      <c r="F1352" s="41">
        <f>[3]flow_raw!L1352</f>
        <v>41058.492492999998</v>
      </c>
    </row>
    <row r="1353" spans="5:6" x14ac:dyDescent="0.25">
      <c r="E1353">
        <f>[3]flow_raw!I1353</f>
        <v>12562</v>
      </c>
      <c r="F1353" s="41">
        <f>[3]flow_raw!L1353</f>
        <v>12631.917267000001</v>
      </c>
    </row>
    <row r="1354" spans="5:6" x14ac:dyDescent="0.25">
      <c r="E1354">
        <f>[3]flow_raw!I1354</f>
        <v>12568</v>
      </c>
      <c r="F1354" s="41">
        <f>[3]flow_raw!L1354</f>
        <v>12337.072174000001</v>
      </c>
    </row>
    <row r="1355" spans="5:6" x14ac:dyDescent="0.25">
      <c r="E1355">
        <f>[3]flow_raw!I1355</f>
        <v>12571</v>
      </c>
      <c r="F1355" s="41">
        <f>[3]flow_raw!L1355</f>
        <v>64289.620848999999</v>
      </c>
    </row>
    <row r="1356" spans="5:6" x14ac:dyDescent="0.25">
      <c r="E1356">
        <f>[3]flow_raw!I1356</f>
        <v>12572</v>
      </c>
      <c r="F1356" s="41">
        <f>[3]flow_raw!L1356</f>
        <v>64289.620848999999</v>
      </c>
    </row>
    <row r="1357" spans="5:6" x14ac:dyDescent="0.25">
      <c r="E1357">
        <f>[3]flow_raw!I1357</f>
        <v>12573</v>
      </c>
      <c r="F1357" s="41">
        <f>[3]flow_raw!L1357</f>
        <v>63573.535155999998</v>
      </c>
    </row>
    <row r="1358" spans="5:6" x14ac:dyDescent="0.25">
      <c r="E1358">
        <f>[3]flow_raw!I1358</f>
        <v>12574</v>
      </c>
      <c r="F1358" s="41">
        <f>[3]flow_raw!L1358</f>
        <v>63573.535155999998</v>
      </c>
    </row>
    <row r="1359" spans="5:6" x14ac:dyDescent="0.25">
      <c r="E1359">
        <f>[3]flow_raw!I1359</f>
        <v>12578</v>
      </c>
      <c r="F1359" s="41">
        <f>[3]flow_raw!L1359</f>
        <v>50143.667969000002</v>
      </c>
    </row>
    <row r="1360" spans="5:6" x14ac:dyDescent="0.25">
      <c r="E1360">
        <f>[3]flow_raw!I1360</f>
        <v>12579</v>
      </c>
      <c r="F1360" s="41">
        <f>[3]flow_raw!L1360</f>
        <v>55336.939940999997</v>
      </c>
    </row>
    <row r="1361" spans="5:6" x14ac:dyDescent="0.25">
      <c r="E1361">
        <f>[3]flow_raw!I1361</f>
        <v>12582</v>
      </c>
      <c r="F1361" s="41">
        <f>[3]flow_raw!L1361</f>
        <v>98463.736327000006</v>
      </c>
    </row>
    <row r="1362" spans="5:6" x14ac:dyDescent="0.25">
      <c r="E1362">
        <f>[3]flow_raw!I1362</f>
        <v>12583</v>
      </c>
      <c r="F1362" s="41">
        <f>[3]flow_raw!L1362</f>
        <v>92882.272950000013</v>
      </c>
    </row>
    <row r="1363" spans="5:6" x14ac:dyDescent="0.25">
      <c r="E1363">
        <f>[3]flow_raw!I1363</f>
        <v>12584</v>
      </c>
      <c r="F1363" s="41">
        <f>[3]flow_raw!L1363</f>
        <v>93827.263182999988</v>
      </c>
    </row>
    <row r="1364" spans="5:6" x14ac:dyDescent="0.25">
      <c r="E1364">
        <f>[3]flow_raw!I1364</f>
        <v>12585</v>
      </c>
      <c r="F1364" s="41">
        <f>[3]flow_raw!L1364</f>
        <v>102189.707518</v>
      </c>
    </row>
    <row r="1365" spans="5:6" x14ac:dyDescent="0.25">
      <c r="E1365">
        <f>[3]flow_raw!I1365</f>
        <v>12586</v>
      </c>
      <c r="F1365" s="41">
        <f>[3]flow_raw!L1365</f>
        <v>99561.201172000001</v>
      </c>
    </row>
    <row r="1366" spans="5:6" x14ac:dyDescent="0.25">
      <c r="E1366">
        <f>[3]flow_raw!I1366</f>
        <v>12589</v>
      </c>
      <c r="F1366" s="41">
        <f>[3]flow_raw!L1366</f>
        <v>96212.436522999997</v>
      </c>
    </row>
    <row r="1367" spans="5:6" x14ac:dyDescent="0.25">
      <c r="E1367">
        <f>[3]flow_raw!I1367</f>
        <v>12591</v>
      </c>
      <c r="F1367" s="41">
        <f>[3]flow_raw!L1367</f>
        <v>101315.645019</v>
      </c>
    </row>
    <row r="1368" spans="5:6" x14ac:dyDescent="0.25">
      <c r="E1368">
        <f>[3]flow_raw!I1368</f>
        <v>12592</v>
      </c>
      <c r="F1368" s="41">
        <f>[3]flow_raw!L1368</f>
        <v>95558.247558999996</v>
      </c>
    </row>
    <row r="1369" spans="5:6" x14ac:dyDescent="0.25">
      <c r="E1369">
        <f>[3]flow_raw!I1369</f>
        <v>12593</v>
      </c>
      <c r="F1369" s="41">
        <f>[3]flow_raw!L1369</f>
        <v>100002.846192</v>
      </c>
    </row>
    <row r="1370" spans="5:6" x14ac:dyDescent="0.25">
      <c r="E1370">
        <f>[3]flow_raw!I1370</f>
        <v>12601</v>
      </c>
      <c r="F1370" s="41">
        <f>[3]flow_raw!L1370</f>
        <v>3410.8277350000003</v>
      </c>
    </row>
    <row r="1371" spans="5:6" x14ac:dyDescent="0.25">
      <c r="E1371">
        <f>[3]flow_raw!I1371</f>
        <v>12642</v>
      </c>
      <c r="F1371" s="41">
        <f>[3]flow_raw!L1371</f>
        <v>13903.827728</v>
      </c>
    </row>
    <row r="1372" spans="5:6" x14ac:dyDescent="0.25">
      <c r="E1372">
        <f>[3]flow_raw!I1372</f>
        <v>12645</v>
      </c>
      <c r="F1372" s="41">
        <f>[3]flow_raw!L1372</f>
        <v>10789.809456999999</v>
      </c>
    </row>
    <row r="1373" spans="5:6" x14ac:dyDescent="0.25">
      <c r="E1373">
        <f>[3]flow_raw!I1373</f>
        <v>12652</v>
      </c>
      <c r="F1373" s="41">
        <f>[3]flow_raw!L1373</f>
        <v>4805.8404569999993</v>
      </c>
    </row>
    <row r="1374" spans="5:6" x14ac:dyDescent="0.25">
      <c r="E1374">
        <f>[3]flow_raw!I1374</f>
        <v>12664</v>
      </c>
      <c r="F1374" s="41">
        <f>[3]flow_raw!L1374</f>
        <v>1751.1068839999998</v>
      </c>
    </row>
    <row r="1375" spans="5:6" x14ac:dyDescent="0.25">
      <c r="E1375">
        <f>[3]flow_raw!I1375</f>
        <v>12668</v>
      </c>
      <c r="F1375" s="41">
        <f>[3]flow_raw!L1375</f>
        <v>1984.2148099999999</v>
      </c>
    </row>
    <row r="1376" spans="5:6" x14ac:dyDescent="0.25">
      <c r="E1376">
        <f>[3]flow_raw!I1376</f>
        <v>12671</v>
      </c>
      <c r="F1376" s="41">
        <f>[3]flow_raw!L1376</f>
        <v>5768.1224970000003</v>
      </c>
    </row>
    <row r="1377" spans="5:6" x14ac:dyDescent="0.25">
      <c r="E1377">
        <f>[3]flow_raw!I1377</f>
        <v>12673</v>
      </c>
      <c r="F1377" s="41">
        <f>[3]flow_raw!L1377</f>
        <v>4385.7147169999998</v>
      </c>
    </row>
    <row r="1378" spans="5:6" x14ac:dyDescent="0.25">
      <c r="E1378">
        <f>[3]flow_raw!I1378</f>
        <v>12680</v>
      </c>
      <c r="F1378" s="41">
        <f>[3]flow_raw!L1378</f>
        <v>9780.2412110000005</v>
      </c>
    </row>
    <row r="1379" spans="5:6" x14ac:dyDescent="0.25">
      <c r="E1379">
        <f>[3]flow_raw!I1379</f>
        <v>12683</v>
      </c>
      <c r="F1379" s="41">
        <f>[3]flow_raw!L1379</f>
        <v>29554.050689</v>
      </c>
    </row>
    <row r="1380" spans="5:6" x14ac:dyDescent="0.25">
      <c r="E1380">
        <f>[3]flow_raw!I1380</f>
        <v>12685</v>
      </c>
      <c r="F1380" s="41">
        <f>[3]flow_raw!L1380</f>
        <v>7801.0156090000009</v>
      </c>
    </row>
    <row r="1381" spans="5:6" x14ac:dyDescent="0.25">
      <c r="E1381">
        <f>[3]flow_raw!I1381</f>
        <v>12686</v>
      </c>
      <c r="F1381" s="41">
        <f>[3]flow_raw!L1381</f>
        <v>782.17778299999998</v>
      </c>
    </row>
    <row r="1382" spans="5:6" x14ac:dyDescent="0.25">
      <c r="E1382">
        <f>[3]flow_raw!I1382</f>
        <v>12693</v>
      </c>
      <c r="F1382" s="41">
        <f>[3]flow_raw!L1382</f>
        <v>8053.1558179999993</v>
      </c>
    </row>
    <row r="1383" spans="5:6" x14ac:dyDescent="0.25">
      <c r="E1383">
        <f>[3]flow_raw!I1383</f>
        <v>12713</v>
      </c>
      <c r="F1383" s="41">
        <f>[3]flow_raw!L1383</f>
        <v>22545.586853000001</v>
      </c>
    </row>
    <row r="1384" spans="5:6" x14ac:dyDescent="0.25">
      <c r="E1384">
        <f>[3]flow_raw!I1384</f>
        <v>12728</v>
      </c>
      <c r="F1384" s="41">
        <f>[3]flow_raw!L1384</f>
        <v>26355.029542</v>
      </c>
    </row>
    <row r="1385" spans="5:6" x14ac:dyDescent="0.25">
      <c r="E1385">
        <f>[3]flow_raw!I1385</f>
        <v>12742</v>
      </c>
      <c r="F1385" s="41">
        <f>[3]flow_raw!L1385</f>
        <v>19133.316909000001</v>
      </c>
    </row>
    <row r="1386" spans="5:6" x14ac:dyDescent="0.25">
      <c r="E1386">
        <f>[3]flow_raw!I1386</f>
        <v>12749</v>
      </c>
      <c r="F1386" s="41">
        <f>[3]flow_raw!L1386</f>
        <v>94714.805664</v>
      </c>
    </row>
    <row r="1387" spans="5:6" x14ac:dyDescent="0.25">
      <c r="E1387">
        <f>[3]flow_raw!I1387</f>
        <v>12750</v>
      </c>
      <c r="F1387" s="41">
        <f>[3]flow_raw!L1387</f>
        <v>59986.001464999994</v>
      </c>
    </row>
    <row r="1388" spans="5:6" x14ac:dyDescent="0.25">
      <c r="E1388">
        <f>[3]flow_raw!I1388</f>
        <v>12753</v>
      </c>
      <c r="F1388" s="41">
        <f>[3]flow_raw!L1388</f>
        <v>59330.226561999996</v>
      </c>
    </row>
    <row r="1389" spans="5:6" x14ac:dyDescent="0.25">
      <c r="E1389">
        <f>[3]flow_raw!I1389</f>
        <v>12758</v>
      </c>
      <c r="F1389" s="41">
        <f>[3]flow_raw!L1389</f>
        <v>59286.931641000003</v>
      </c>
    </row>
    <row r="1390" spans="5:6" x14ac:dyDescent="0.25">
      <c r="E1390">
        <f>[3]flow_raw!I1390</f>
        <v>12759</v>
      </c>
      <c r="F1390" s="41">
        <f>[3]flow_raw!L1390</f>
        <v>57944.099853</v>
      </c>
    </row>
    <row r="1391" spans="5:6" x14ac:dyDescent="0.25">
      <c r="E1391">
        <f>[3]flow_raw!I1391</f>
        <v>12761</v>
      </c>
      <c r="F1391" s="41">
        <f>[3]flow_raw!L1391</f>
        <v>57994.660400000001</v>
      </c>
    </row>
    <row r="1392" spans="5:6" x14ac:dyDescent="0.25">
      <c r="E1392">
        <f>[3]flow_raw!I1392</f>
        <v>12767</v>
      </c>
      <c r="F1392" s="41">
        <f>[3]flow_raw!L1392</f>
        <v>67661.430053999997</v>
      </c>
    </row>
    <row r="1393" spans="5:6" x14ac:dyDescent="0.25">
      <c r="E1393">
        <f>[3]flow_raw!I1393</f>
        <v>12768</v>
      </c>
      <c r="F1393" s="41">
        <f>[3]flow_raw!L1393</f>
        <v>68332.135252000007</v>
      </c>
    </row>
    <row r="1394" spans="5:6" x14ac:dyDescent="0.25">
      <c r="E1394">
        <f>[3]flow_raw!I1394</f>
        <v>12783</v>
      </c>
      <c r="F1394" s="41">
        <f>[3]flow_raw!L1394</f>
        <v>3655.3593099999998</v>
      </c>
    </row>
    <row r="1395" spans="5:6" x14ac:dyDescent="0.25">
      <c r="E1395">
        <f>[3]flow_raw!I1395</f>
        <v>12800</v>
      </c>
      <c r="F1395" s="41">
        <f>[3]flow_raw!L1395</f>
        <v>15620.141602</v>
      </c>
    </row>
    <row r="1396" spans="5:6" x14ac:dyDescent="0.25">
      <c r="E1396">
        <f>[3]flow_raw!I1396</f>
        <v>12821</v>
      </c>
      <c r="F1396" s="41">
        <f>[3]flow_raw!L1396</f>
        <v>5272.9254940000001</v>
      </c>
    </row>
    <row r="1397" spans="5:6" x14ac:dyDescent="0.25">
      <c r="E1397">
        <f>[3]flow_raw!I1397</f>
        <v>12823</v>
      </c>
      <c r="F1397" s="41">
        <f>[3]flow_raw!L1397</f>
        <v>42594.265380000004</v>
      </c>
    </row>
    <row r="1398" spans="5:6" x14ac:dyDescent="0.25">
      <c r="E1398">
        <f>[3]flow_raw!I1398</f>
        <v>12825</v>
      </c>
      <c r="F1398" s="41">
        <f>[3]flow_raw!L1398</f>
        <v>7081.0339370000002</v>
      </c>
    </row>
    <row r="1399" spans="5:6" x14ac:dyDescent="0.25">
      <c r="E1399">
        <f>[3]flow_raw!I1399</f>
        <v>12830</v>
      </c>
      <c r="F1399" s="41">
        <f>[3]flow_raw!L1399</f>
        <v>37321.340330999999</v>
      </c>
    </row>
    <row r="1400" spans="5:6" x14ac:dyDescent="0.25">
      <c r="E1400">
        <f>[3]flow_raw!I1400</f>
        <v>12832</v>
      </c>
      <c r="F1400" s="41">
        <f>[3]flow_raw!L1400</f>
        <v>72680.182004999995</v>
      </c>
    </row>
    <row r="1401" spans="5:6" x14ac:dyDescent="0.25">
      <c r="E1401">
        <f>[3]flow_raw!I1401</f>
        <v>12833</v>
      </c>
      <c r="F1401" s="41">
        <f>[3]flow_raw!L1401</f>
        <v>50684.825561999998</v>
      </c>
    </row>
    <row r="1402" spans="5:6" x14ac:dyDescent="0.25">
      <c r="E1402">
        <f>[3]flow_raw!I1402</f>
        <v>12834</v>
      </c>
      <c r="F1402" s="41">
        <f>[3]flow_raw!L1402</f>
        <v>47183.153808999996</v>
      </c>
    </row>
    <row r="1403" spans="5:6" x14ac:dyDescent="0.25">
      <c r="E1403">
        <f>[3]flow_raw!I1403</f>
        <v>12836</v>
      </c>
      <c r="F1403" s="41">
        <f>[3]flow_raw!L1403</f>
        <v>37048.966187000005</v>
      </c>
    </row>
    <row r="1404" spans="5:6" x14ac:dyDescent="0.25">
      <c r="E1404">
        <f>[3]flow_raw!I1404</f>
        <v>12837</v>
      </c>
      <c r="F1404" s="41">
        <f>[3]flow_raw!L1404</f>
        <v>92878.752928999995</v>
      </c>
    </row>
    <row r="1405" spans="5:6" x14ac:dyDescent="0.25">
      <c r="E1405">
        <f>[3]flow_raw!I1405</f>
        <v>12838</v>
      </c>
      <c r="F1405" s="41">
        <f>[3]flow_raw!L1405</f>
        <v>95406.507812000011</v>
      </c>
    </row>
    <row r="1406" spans="5:6" x14ac:dyDescent="0.25">
      <c r="E1406">
        <f>[3]flow_raw!I1406</f>
        <v>12841</v>
      </c>
      <c r="F1406" s="41">
        <f>[3]flow_raw!L1406</f>
        <v>41508.326173000001</v>
      </c>
    </row>
    <row r="1407" spans="5:6" x14ac:dyDescent="0.25">
      <c r="E1407">
        <f>[3]flow_raw!I1407</f>
        <v>12880</v>
      </c>
      <c r="F1407" s="41">
        <f>[3]flow_raw!L1407</f>
        <v>21824.116011999999</v>
      </c>
    </row>
    <row r="1408" spans="5:6" x14ac:dyDescent="0.25">
      <c r="E1408">
        <f>[3]flow_raw!I1408</f>
        <v>12908</v>
      </c>
      <c r="F1408" s="41">
        <f>[3]flow_raw!L1408</f>
        <v>15435.340088000001</v>
      </c>
    </row>
    <row r="1409" spans="5:6" x14ac:dyDescent="0.25">
      <c r="E1409">
        <f>[3]flow_raw!I1409</f>
        <v>12909</v>
      </c>
      <c r="F1409" s="41">
        <f>[3]flow_raw!L1409</f>
        <v>4170.0381260000004</v>
      </c>
    </row>
    <row r="1410" spans="5:6" x14ac:dyDescent="0.25">
      <c r="E1410">
        <f>[3]flow_raw!I1410</f>
        <v>12929</v>
      </c>
      <c r="F1410" s="41">
        <f>[3]flow_raw!L1410</f>
        <v>101768.646485</v>
      </c>
    </row>
    <row r="1411" spans="5:6" x14ac:dyDescent="0.25">
      <c r="E1411">
        <f>[3]flow_raw!I1411</f>
        <v>12932</v>
      </c>
      <c r="F1411" s="41">
        <f>[3]flow_raw!L1411</f>
        <v>113677.74316300001</v>
      </c>
    </row>
    <row r="1412" spans="5:6" x14ac:dyDescent="0.25">
      <c r="E1412">
        <f>[3]flow_raw!I1412</f>
        <v>12933</v>
      </c>
      <c r="F1412" s="41">
        <f>[3]flow_raw!L1412</f>
        <v>13604.606628000001</v>
      </c>
    </row>
    <row r="1413" spans="5:6" x14ac:dyDescent="0.25">
      <c r="E1413">
        <f>[3]flow_raw!I1413</f>
        <v>12934</v>
      </c>
      <c r="F1413" s="41">
        <f>[3]flow_raw!L1413</f>
        <v>10296.411437999999</v>
      </c>
    </row>
    <row r="1414" spans="5:6" x14ac:dyDescent="0.25">
      <c r="E1414">
        <f>[3]flow_raw!I1414</f>
        <v>12935</v>
      </c>
      <c r="F1414" s="41">
        <f>[3]flow_raw!L1414</f>
        <v>107539.45849600001</v>
      </c>
    </row>
    <row r="1415" spans="5:6" x14ac:dyDescent="0.25">
      <c r="E1415">
        <f>[3]flow_raw!I1415</f>
        <v>12943</v>
      </c>
      <c r="F1415" s="41">
        <f>[3]flow_raw!L1415</f>
        <v>107482.219727</v>
      </c>
    </row>
    <row r="1416" spans="5:6" x14ac:dyDescent="0.25">
      <c r="E1416">
        <f>[3]flow_raw!I1416</f>
        <v>12944</v>
      </c>
      <c r="F1416" s="41">
        <f>[3]flow_raw!L1416</f>
        <v>102463.02636799999</v>
      </c>
    </row>
    <row r="1417" spans="5:6" x14ac:dyDescent="0.25">
      <c r="E1417">
        <f>[3]flow_raw!I1417</f>
        <v>12945</v>
      </c>
      <c r="F1417" s="41">
        <f>[3]flow_raw!L1417</f>
        <v>104888.98535100001</v>
      </c>
    </row>
    <row r="1418" spans="5:6" x14ac:dyDescent="0.25">
      <c r="E1418">
        <f>[3]flow_raw!I1418</f>
        <v>12946</v>
      </c>
      <c r="F1418" s="41">
        <f>[3]flow_raw!L1418</f>
        <v>102674.81054599999</v>
      </c>
    </row>
    <row r="1419" spans="5:6" x14ac:dyDescent="0.25">
      <c r="E1419">
        <f>[3]flow_raw!I1419</f>
        <v>12949</v>
      </c>
      <c r="F1419" s="41">
        <f>[3]flow_raw!L1419</f>
        <v>115601.652831</v>
      </c>
    </row>
    <row r="1420" spans="5:6" x14ac:dyDescent="0.25">
      <c r="E1420">
        <f>[3]flow_raw!I1420</f>
        <v>12950</v>
      </c>
      <c r="F1420" s="41">
        <f>[3]flow_raw!L1420</f>
        <v>122361.115234</v>
      </c>
    </row>
    <row r="1421" spans="5:6" x14ac:dyDescent="0.25">
      <c r="E1421">
        <f>[3]flow_raw!I1421</f>
        <v>12952</v>
      </c>
      <c r="F1421" s="41">
        <f>[3]flow_raw!L1421</f>
        <v>104296.42773499999</v>
      </c>
    </row>
    <row r="1422" spans="5:6" x14ac:dyDescent="0.25">
      <c r="E1422">
        <f>[3]flow_raw!I1422</f>
        <v>12953</v>
      </c>
      <c r="F1422" s="41">
        <f>[3]flow_raw!L1422</f>
        <v>18064.688109999999</v>
      </c>
    </row>
    <row r="1423" spans="5:6" x14ac:dyDescent="0.25">
      <c r="E1423">
        <f>[3]flow_raw!I1423</f>
        <v>12955</v>
      </c>
      <c r="F1423" s="41">
        <f>[3]flow_raw!L1423</f>
        <v>94714.805664</v>
      </c>
    </row>
    <row r="1424" spans="5:6" x14ac:dyDescent="0.25">
      <c r="E1424">
        <f>[3]flow_raw!I1424</f>
        <v>12957</v>
      </c>
      <c r="F1424" s="41">
        <f>[3]flow_raw!L1424</f>
        <v>99640.453125</v>
      </c>
    </row>
    <row r="1425" spans="5:6" x14ac:dyDescent="0.25">
      <c r="E1425">
        <f>[3]flow_raw!I1425</f>
        <v>12970</v>
      </c>
      <c r="F1425" s="41">
        <f>[3]flow_raw!L1425</f>
        <v>346.48180699999995</v>
      </c>
    </row>
    <row r="1426" spans="5:6" x14ac:dyDescent="0.25">
      <c r="E1426">
        <f>[3]flow_raw!I1426</f>
        <v>12975</v>
      </c>
      <c r="F1426" s="41">
        <f>[3]flow_raw!L1426</f>
        <v>3208.9474340000002</v>
      </c>
    </row>
    <row r="1427" spans="5:6" x14ac:dyDescent="0.25">
      <c r="E1427">
        <f>[3]flow_raw!I1427</f>
        <v>12977</v>
      </c>
      <c r="F1427" s="41">
        <f>[3]flow_raw!L1427</f>
        <v>13557.576438</v>
      </c>
    </row>
    <row r="1428" spans="5:6" x14ac:dyDescent="0.25">
      <c r="E1428">
        <f>[3]flow_raw!I1428</f>
        <v>12983</v>
      </c>
      <c r="F1428" s="41">
        <f>[3]flow_raw!L1428</f>
        <v>28573.979889000002</v>
      </c>
    </row>
    <row r="1429" spans="5:6" x14ac:dyDescent="0.25">
      <c r="E1429">
        <f>[3]flow_raw!I1429</f>
        <v>12985</v>
      </c>
      <c r="F1429" s="41">
        <f>[3]flow_raw!L1429</f>
        <v>14308.452271</v>
      </c>
    </row>
    <row r="1430" spans="5:6" x14ac:dyDescent="0.25">
      <c r="E1430">
        <f>[3]flow_raw!I1430</f>
        <v>12987</v>
      </c>
      <c r="F1430" s="41">
        <f>[3]flow_raw!L1430</f>
        <v>25190.327423999999</v>
      </c>
    </row>
    <row r="1431" spans="5:6" x14ac:dyDescent="0.25">
      <c r="E1431">
        <f>[3]flow_raw!I1431</f>
        <v>12994</v>
      </c>
      <c r="F1431" s="41">
        <f>[3]flow_raw!L1431</f>
        <v>12577.36959</v>
      </c>
    </row>
    <row r="1432" spans="5:6" x14ac:dyDescent="0.25">
      <c r="E1432">
        <f>[3]flow_raw!I1432</f>
        <v>13001</v>
      </c>
      <c r="F1432" s="41">
        <f>[3]flow_raw!L1432</f>
        <v>9894.8620010000013</v>
      </c>
    </row>
    <row r="1433" spans="5:6" x14ac:dyDescent="0.25">
      <c r="E1433">
        <f>[3]flow_raw!I1433</f>
        <v>13010</v>
      </c>
      <c r="F1433" s="41">
        <f>[3]flow_raw!L1433</f>
        <v>10878.200996</v>
      </c>
    </row>
    <row r="1434" spans="5:6" x14ac:dyDescent="0.25">
      <c r="E1434">
        <f>[3]flow_raw!I1434</f>
        <v>13013</v>
      </c>
      <c r="F1434" s="41">
        <f>[3]flow_raw!L1434</f>
        <v>7670.8028080000004</v>
      </c>
    </row>
    <row r="1435" spans="5:6" x14ac:dyDescent="0.25">
      <c r="E1435">
        <f>[3]flow_raw!I1435</f>
        <v>13026</v>
      </c>
      <c r="F1435" s="41">
        <f>[3]flow_raw!L1435</f>
        <v>13889.524460000001</v>
      </c>
    </row>
    <row r="1436" spans="5:6" x14ac:dyDescent="0.25">
      <c r="E1436">
        <f>[3]flow_raw!I1436</f>
        <v>13034</v>
      </c>
      <c r="F1436" s="41">
        <f>[3]flow_raw!L1436</f>
        <v>38825.861572000002</v>
      </c>
    </row>
    <row r="1437" spans="5:6" x14ac:dyDescent="0.25">
      <c r="E1437">
        <f>[3]flow_raw!I1437</f>
        <v>13035</v>
      </c>
      <c r="F1437" s="41">
        <f>[3]flow_raw!L1437</f>
        <v>64972.508055999999</v>
      </c>
    </row>
    <row r="1438" spans="5:6" x14ac:dyDescent="0.25">
      <c r="E1438">
        <f>[3]flow_raw!I1438</f>
        <v>13036</v>
      </c>
      <c r="F1438" s="41">
        <f>[3]flow_raw!L1438</f>
        <v>57423.339111000001</v>
      </c>
    </row>
    <row r="1439" spans="5:6" x14ac:dyDescent="0.25">
      <c r="E1439">
        <f>[3]flow_raw!I1439</f>
        <v>13037</v>
      </c>
      <c r="F1439" s="41">
        <f>[3]flow_raw!L1439</f>
        <v>63557.515380000004</v>
      </c>
    </row>
    <row r="1440" spans="5:6" x14ac:dyDescent="0.25">
      <c r="E1440">
        <f>[3]flow_raw!I1440</f>
        <v>13046</v>
      </c>
      <c r="F1440" s="41">
        <f>[3]flow_raw!L1440</f>
        <v>52806.280028000001</v>
      </c>
    </row>
    <row r="1441" spans="5:6" x14ac:dyDescent="0.25">
      <c r="E1441">
        <f>[3]flow_raw!I1441</f>
        <v>13051</v>
      </c>
      <c r="F1441" s="41">
        <f>[3]flow_raw!L1441</f>
        <v>59972.597413000003</v>
      </c>
    </row>
    <row r="1442" spans="5:6" x14ac:dyDescent="0.25">
      <c r="E1442">
        <f>[3]flow_raw!I1442</f>
        <v>13052</v>
      </c>
      <c r="F1442" s="41">
        <f>[3]flow_raw!L1442</f>
        <v>65073.629884000009</v>
      </c>
    </row>
    <row r="1443" spans="5:6" x14ac:dyDescent="0.25">
      <c r="E1443">
        <f>[3]flow_raw!I1443</f>
        <v>13053</v>
      </c>
      <c r="F1443" s="41">
        <f>[3]flow_raw!L1443</f>
        <v>27888.634886999997</v>
      </c>
    </row>
    <row r="1444" spans="5:6" x14ac:dyDescent="0.25">
      <c r="E1444">
        <f>[3]flow_raw!I1444</f>
        <v>13056</v>
      </c>
      <c r="F1444" s="41">
        <f>[3]flow_raw!L1444</f>
        <v>53754.617677000002</v>
      </c>
    </row>
    <row r="1445" spans="5:6" x14ac:dyDescent="0.25">
      <c r="E1445">
        <f>[3]flow_raw!I1445</f>
        <v>13066</v>
      </c>
      <c r="F1445" s="41">
        <f>[3]flow_raw!L1445</f>
        <v>3950.6011150000004</v>
      </c>
    </row>
    <row r="1446" spans="5:6" x14ac:dyDescent="0.25">
      <c r="E1446">
        <f>[3]flow_raw!I1446</f>
        <v>13068</v>
      </c>
      <c r="F1446" s="41">
        <f>[3]flow_raw!L1446</f>
        <v>7897.4582549999996</v>
      </c>
    </row>
    <row r="1447" spans="5:6" x14ac:dyDescent="0.25">
      <c r="E1447">
        <f>[3]flow_raw!I1447</f>
        <v>13069</v>
      </c>
      <c r="F1447" s="41">
        <f>[3]flow_raw!L1447</f>
        <v>25901.370910999998</v>
      </c>
    </row>
    <row r="1448" spans="5:6" x14ac:dyDescent="0.25">
      <c r="E1448">
        <f>[3]flow_raw!I1448</f>
        <v>13099</v>
      </c>
      <c r="F1448" s="41">
        <f>[3]flow_raw!L1448</f>
        <v>88369.321777999998</v>
      </c>
    </row>
    <row r="1449" spans="5:6" x14ac:dyDescent="0.25">
      <c r="E1449">
        <f>[3]flow_raw!I1449</f>
        <v>13100</v>
      </c>
      <c r="F1449" s="41">
        <f>[3]flow_raw!L1449</f>
        <v>94113.780763000002</v>
      </c>
    </row>
    <row r="1450" spans="5:6" x14ac:dyDescent="0.25">
      <c r="E1450">
        <f>[3]flow_raw!I1450</f>
        <v>13115</v>
      </c>
      <c r="F1450" s="41">
        <f>[3]flow_raw!L1450</f>
        <v>39420.285094999999</v>
      </c>
    </row>
    <row r="1451" spans="5:6" x14ac:dyDescent="0.25">
      <c r="E1451">
        <f>[3]flow_raw!I1451</f>
        <v>13116</v>
      </c>
      <c r="F1451" s="41">
        <f>[3]flow_raw!L1451</f>
        <v>36140.441284</v>
      </c>
    </row>
    <row r="1452" spans="5:6" x14ac:dyDescent="0.25">
      <c r="E1452">
        <f>[3]flow_raw!I1452</f>
        <v>13117</v>
      </c>
      <c r="F1452" s="41">
        <f>[3]flow_raw!L1452</f>
        <v>46885.750975999996</v>
      </c>
    </row>
    <row r="1453" spans="5:6" x14ac:dyDescent="0.25">
      <c r="E1453">
        <f>[3]flow_raw!I1453</f>
        <v>13118</v>
      </c>
      <c r="F1453" s="41">
        <f>[3]flow_raw!L1453</f>
        <v>40614.454589999994</v>
      </c>
    </row>
    <row r="1454" spans="5:6" x14ac:dyDescent="0.25">
      <c r="E1454">
        <f>[3]flow_raw!I1454</f>
        <v>13123</v>
      </c>
      <c r="F1454" s="41">
        <f>[3]flow_raw!L1454</f>
        <v>39374.789917000002</v>
      </c>
    </row>
    <row r="1455" spans="5:6" x14ac:dyDescent="0.25">
      <c r="E1455">
        <f>[3]flow_raw!I1455</f>
        <v>13124</v>
      </c>
      <c r="F1455" s="41">
        <f>[3]flow_raw!L1455</f>
        <v>42653.839599999992</v>
      </c>
    </row>
    <row r="1456" spans="5:6" x14ac:dyDescent="0.25">
      <c r="E1456">
        <f>[3]flow_raw!I1456</f>
        <v>13128</v>
      </c>
      <c r="F1456" s="41">
        <f>[3]flow_raw!L1456</f>
        <v>36284.544677999998</v>
      </c>
    </row>
    <row r="1457" spans="5:6" x14ac:dyDescent="0.25">
      <c r="E1457">
        <f>[3]flow_raw!I1457</f>
        <v>13135</v>
      </c>
      <c r="F1457" s="41">
        <f>[3]flow_raw!L1457</f>
        <v>39188.494751000006</v>
      </c>
    </row>
    <row r="1458" spans="5:6" x14ac:dyDescent="0.25">
      <c r="E1458">
        <f>[3]flow_raw!I1458</f>
        <v>13141</v>
      </c>
      <c r="F1458" s="41">
        <f>[3]flow_raw!L1458</f>
        <v>29196.496095000002</v>
      </c>
    </row>
    <row r="1459" spans="5:6" x14ac:dyDescent="0.25">
      <c r="E1459">
        <f>[3]flow_raw!I1459</f>
        <v>13149</v>
      </c>
      <c r="F1459" s="41">
        <f>[3]flow_raw!L1459</f>
        <v>29599.663086</v>
      </c>
    </row>
    <row r="1460" spans="5:6" x14ac:dyDescent="0.25">
      <c r="E1460">
        <f>[3]flow_raw!I1460</f>
        <v>13153</v>
      </c>
      <c r="F1460" s="41">
        <f>[3]flow_raw!L1460</f>
        <v>23520.254029000003</v>
      </c>
    </row>
    <row r="1461" spans="5:6" x14ac:dyDescent="0.25">
      <c r="E1461">
        <f>[3]flow_raw!I1461</f>
        <v>13181</v>
      </c>
      <c r="F1461" s="41">
        <f>[3]flow_raw!L1461</f>
        <v>7321.5275840000004</v>
      </c>
    </row>
    <row r="1462" spans="5:6" x14ac:dyDescent="0.25">
      <c r="E1462">
        <f>[3]flow_raw!I1462</f>
        <v>13202</v>
      </c>
      <c r="F1462" s="41">
        <f>[3]flow_raw!L1462</f>
        <v>1339.1186759999998</v>
      </c>
    </row>
    <row r="1463" spans="5:6" x14ac:dyDescent="0.25">
      <c r="E1463">
        <f>[3]flow_raw!I1463</f>
        <v>13204</v>
      </c>
      <c r="F1463" s="41">
        <f>[3]flow_raw!L1463</f>
        <v>16049.709335</v>
      </c>
    </row>
    <row r="1464" spans="5:6" x14ac:dyDescent="0.25">
      <c r="E1464">
        <f>[3]flow_raw!I1464</f>
        <v>13257</v>
      </c>
      <c r="F1464" s="41">
        <f>[3]flow_raw!L1464</f>
        <v>12511.124317999998</v>
      </c>
    </row>
    <row r="1465" spans="5:6" x14ac:dyDescent="0.25">
      <c r="E1465">
        <f>[3]flow_raw!I1465</f>
        <v>13263</v>
      </c>
      <c r="F1465" s="41">
        <f>[3]flow_raw!L1465</f>
        <v>65350.618164000007</v>
      </c>
    </row>
    <row r="1466" spans="5:6" x14ac:dyDescent="0.25">
      <c r="E1466">
        <f>[3]flow_raw!I1466</f>
        <v>13265</v>
      </c>
      <c r="F1466" s="41">
        <f>[3]flow_raw!L1466</f>
        <v>39264.084107000002</v>
      </c>
    </row>
    <row r="1467" spans="5:6" x14ac:dyDescent="0.25">
      <c r="E1467">
        <f>[3]flow_raw!I1467</f>
        <v>13271</v>
      </c>
      <c r="F1467" s="41">
        <f>[3]flow_raw!L1467</f>
        <v>2774.4426350000003</v>
      </c>
    </row>
    <row r="1468" spans="5:6" x14ac:dyDescent="0.25">
      <c r="E1468">
        <f>[3]flow_raw!I1468</f>
        <v>13272</v>
      </c>
      <c r="F1468" s="41">
        <f>[3]flow_raw!L1468</f>
        <v>6757.983565999999</v>
      </c>
    </row>
    <row r="1469" spans="5:6" x14ac:dyDescent="0.25">
      <c r="E1469">
        <f>[3]flow_raw!I1469</f>
        <v>13273</v>
      </c>
      <c r="F1469" s="41">
        <f>[3]flow_raw!L1469</f>
        <v>86057.715821000005</v>
      </c>
    </row>
    <row r="1470" spans="5:6" x14ac:dyDescent="0.25">
      <c r="E1470">
        <f>[3]flow_raw!I1470</f>
        <v>13274</v>
      </c>
      <c r="F1470" s="41">
        <f>[3]flow_raw!L1470</f>
        <v>93996.571289</v>
      </c>
    </row>
    <row r="1471" spans="5:6" x14ac:dyDescent="0.25">
      <c r="E1471">
        <f>[3]flow_raw!I1471</f>
        <v>13275</v>
      </c>
      <c r="F1471" s="41">
        <f>[3]flow_raw!L1471</f>
        <v>93280.563964999994</v>
      </c>
    </row>
    <row r="1472" spans="5:6" x14ac:dyDescent="0.25">
      <c r="E1472">
        <f>[3]flow_raw!I1472</f>
        <v>13277</v>
      </c>
      <c r="F1472" s="41">
        <f>[3]flow_raw!L1472</f>
        <v>84636.968261999995</v>
      </c>
    </row>
    <row r="1473" spans="5:6" x14ac:dyDescent="0.25">
      <c r="E1473">
        <f>[3]flow_raw!I1473</f>
        <v>13278</v>
      </c>
      <c r="F1473" s="41">
        <f>[3]flow_raw!L1473</f>
        <v>11275.269469999999</v>
      </c>
    </row>
    <row r="1474" spans="5:6" x14ac:dyDescent="0.25">
      <c r="E1474">
        <f>[3]flow_raw!I1474</f>
        <v>13279</v>
      </c>
      <c r="F1474" s="41">
        <f>[3]flow_raw!L1474</f>
        <v>95912.235840000008</v>
      </c>
    </row>
    <row r="1475" spans="5:6" x14ac:dyDescent="0.25">
      <c r="E1475">
        <f>[3]flow_raw!I1475</f>
        <v>13281</v>
      </c>
      <c r="F1475" s="41">
        <f>[3]flow_raw!L1475</f>
        <v>92815.700194999998</v>
      </c>
    </row>
    <row r="1476" spans="5:6" x14ac:dyDescent="0.25">
      <c r="E1476">
        <f>[3]flow_raw!I1476</f>
        <v>13282</v>
      </c>
      <c r="F1476" s="41">
        <f>[3]flow_raw!L1476</f>
        <v>95590.143555999995</v>
      </c>
    </row>
    <row r="1477" spans="5:6" x14ac:dyDescent="0.25">
      <c r="E1477">
        <f>[3]flow_raw!I1477</f>
        <v>13291</v>
      </c>
      <c r="F1477" s="41">
        <f>[3]flow_raw!L1477</f>
        <v>12206.151826000001</v>
      </c>
    </row>
    <row r="1478" spans="5:6" x14ac:dyDescent="0.25">
      <c r="E1478">
        <f>[3]flow_raw!I1478</f>
        <v>13321</v>
      </c>
      <c r="F1478" s="41">
        <f>[3]flow_raw!L1478</f>
        <v>3775.0997299999999</v>
      </c>
    </row>
    <row r="1479" spans="5:6" x14ac:dyDescent="0.25">
      <c r="E1479">
        <f>[3]flow_raw!I1479</f>
        <v>13322</v>
      </c>
      <c r="F1479" s="41">
        <f>[3]flow_raw!L1479</f>
        <v>14119.706932000001</v>
      </c>
    </row>
    <row r="1480" spans="5:6" x14ac:dyDescent="0.25">
      <c r="E1480">
        <f>[3]flow_raw!I1480</f>
        <v>13344</v>
      </c>
      <c r="F1480" s="41">
        <f>[3]flow_raw!L1480</f>
        <v>11310.908631999999</v>
      </c>
    </row>
    <row r="1481" spans="5:6" x14ac:dyDescent="0.25">
      <c r="E1481">
        <f>[3]flow_raw!I1481</f>
        <v>13386</v>
      </c>
      <c r="F1481" s="41">
        <f>[3]flow_raw!L1481</f>
        <v>15154.772186</v>
      </c>
    </row>
    <row r="1482" spans="5:6" x14ac:dyDescent="0.25">
      <c r="E1482">
        <f>[3]flow_raw!I1482</f>
        <v>13394</v>
      </c>
      <c r="F1482" s="41">
        <f>[3]flow_raw!L1482</f>
        <v>14886.785216999999</v>
      </c>
    </row>
    <row r="1483" spans="5:6" x14ac:dyDescent="0.25">
      <c r="E1483">
        <f>[3]flow_raw!I1483</f>
        <v>13438</v>
      </c>
      <c r="F1483" s="41">
        <f>[3]flow_raw!L1483</f>
        <v>52177.149414</v>
      </c>
    </row>
    <row r="1484" spans="5:6" x14ac:dyDescent="0.25">
      <c r="E1484">
        <f>[3]flow_raw!I1484</f>
        <v>13519</v>
      </c>
      <c r="F1484" s="41">
        <f>[3]flow_raw!L1484</f>
        <v>15729.08152</v>
      </c>
    </row>
    <row r="1485" spans="5:6" x14ac:dyDescent="0.25">
      <c r="E1485">
        <f>[3]flow_raw!I1485</f>
        <v>13522</v>
      </c>
      <c r="F1485" s="41">
        <f>[3]flow_raw!L1485</f>
        <v>252.15150499999999</v>
      </c>
    </row>
    <row r="1486" spans="5:6" x14ac:dyDescent="0.25">
      <c r="E1486">
        <f>[3]flow_raw!I1486</f>
        <v>13524</v>
      </c>
      <c r="F1486" s="41">
        <f>[3]flow_raw!L1486</f>
        <v>140.23381900000001</v>
      </c>
    </row>
    <row r="1487" spans="5:6" x14ac:dyDescent="0.25">
      <c r="E1487">
        <f>[3]flow_raw!I1487</f>
        <v>13526</v>
      </c>
      <c r="F1487" s="41">
        <f>[3]flow_raw!L1487</f>
        <v>14914.817566</v>
      </c>
    </row>
    <row r="1488" spans="5:6" x14ac:dyDescent="0.25">
      <c r="E1488">
        <f>[3]flow_raw!I1488</f>
        <v>13527</v>
      </c>
      <c r="F1488" s="41">
        <f>[3]flow_raw!L1488</f>
        <v>109676.666992</v>
      </c>
    </row>
    <row r="1489" spans="5:6" x14ac:dyDescent="0.25">
      <c r="E1489">
        <f>[3]flow_raw!I1489</f>
        <v>13553</v>
      </c>
      <c r="F1489" s="41">
        <f>[3]flow_raw!L1489</f>
        <v>8204.1354360000005</v>
      </c>
    </row>
    <row r="1490" spans="5:6" x14ac:dyDescent="0.25">
      <c r="E1490">
        <f>[3]flow_raw!I1490</f>
        <v>13555</v>
      </c>
      <c r="F1490" s="41">
        <f>[3]flow_raw!L1490</f>
        <v>11566.419098999999</v>
      </c>
    </row>
    <row r="1491" spans="5:6" x14ac:dyDescent="0.25">
      <c r="E1491">
        <f>[3]flow_raw!I1491</f>
        <v>13557</v>
      </c>
      <c r="F1491" s="41">
        <f>[3]flow_raw!L1491</f>
        <v>8332.6223989999999</v>
      </c>
    </row>
    <row r="1492" spans="5:6" x14ac:dyDescent="0.25">
      <c r="E1492">
        <f>[3]flow_raw!I1492</f>
        <v>13559</v>
      </c>
      <c r="F1492" s="41">
        <f>[3]flow_raw!L1492</f>
        <v>3068.7363350000001</v>
      </c>
    </row>
    <row r="1493" spans="5:6" x14ac:dyDescent="0.25">
      <c r="E1493">
        <f>[3]flow_raw!I1493</f>
        <v>13564</v>
      </c>
      <c r="F1493" s="41">
        <f>[3]flow_raw!L1493</f>
        <v>11833.052154000001</v>
      </c>
    </row>
    <row r="1494" spans="5:6" x14ac:dyDescent="0.25">
      <c r="E1494">
        <f>[3]flow_raw!I1494</f>
        <v>13569</v>
      </c>
      <c r="F1494" s="41">
        <f>[3]flow_raw!L1494</f>
        <v>2349.8863390000001</v>
      </c>
    </row>
    <row r="1495" spans="5:6" x14ac:dyDescent="0.25">
      <c r="E1495">
        <f>[3]flow_raw!I1495</f>
        <v>13579</v>
      </c>
      <c r="F1495" s="41">
        <f>[3]flow_raw!L1495</f>
        <v>102997.212403</v>
      </c>
    </row>
    <row r="1496" spans="5:6" x14ac:dyDescent="0.25">
      <c r="E1496">
        <f>[3]flow_raw!I1496</f>
        <v>13580</v>
      </c>
      <c r="F1496" s="41">
        <f>[3]flow_raw!L1496</f>
        <v>103291.27441399998</v>
      </c>
    </row>
    <row r="1497" spans="5:6" x14ac:dyDescent="0.25">
      <c r="E1497">
        <f>[3]flow_raw!I1497</f>
        <v>13581</v>
      </c>
      <c r="F1497" s="41">
        <f>[3]flow_raw!L1497</f>
        <v>98914.734375</v>
      </c>
    </row>
    <row r="1498" spans="5:6" x14ac:dyDescent="0.25">
      <c r="E1498">
        <f>[3]flow_raw!I1498</f>
        <v>13582</v>
      </c>
      <c r="F1498" s="41">
        <f>[3]flow_raw!L1498</f>
        <v>99577.021483999997</v>
      </c>
    </row>
    <row r="1499" spans="5:6" x14ac:dyDescent="0.25">
      <c r="E1499">
        <f>[3]flow_raw!I1499</f>
        <v>13583</v>
      </c>
      <c r="F1499" s="41">
        <f>[3]flow_raw!L1499</f>
        <v>6687.1427620000013</v>
      </c>
    </row>
    <row r="1500" spans="5:6" x14ac:dyDescent="0.25">
      <c r="E1500">
        <f>[3]flow_raw!I1500</f>
        <v>13585</v>
      </c>
      <c r="F1500" s="41">
        <f>[3]flow_raw!L1500</f>
        <v>106264.166017</v>
      </c>
    </row>
    <row r="1501" spans="5:6" x14ac:dyDescent="0.25">
      <c r="E1501">
        <f>[3]flow_raw!I1501</f>
        <v>13586</v>
      </c>
      <c r="F1501" s="41">
        <f>[3]flow_raw!L1501</f>
        <v>106076.684569</v>
      </c>
    </row>
    <row r="1502" spans="5:6" x14ac:dyDescent="0.25">
      <c r="E1502">
        <f>[3]flow_raw!I1502</f>
        <v>13587</v>
      </c>
      <c r="F1502" s="41">
        <f>[3]flow_raw!L1502</f>
        <v>8028.4359130000003</v>
      </c>
    </row>
    <row r="1503" spans="5:6" x14ac:dyDescent="0.25">
      <c r="E1503">
        <f>[3]flow_raw!I1503</f>
        <v>13588</v>
      </c>
      <c r="F1503" s="41">
        <f>[3]flow_raw!L1503</f>
        <v>101788.471191</v>
      </c>
    </row>
    <row r="1504" spans="5:6" x14ac:dyDescent="0.25">
      <c r="E1504">
        <f>[3]flow_raw!I1504</f>
        <v>13589</v>
      </c>
      <c r="F1504" s="41">
        <f>[3]flow_raw!L1504</f>
        <v>101499.545899</v>
      </c>
    </row>
    <row r="1505" spans="5:6" x14ac:dyDescent="0.25">
      <c r="E1505">
        <f>[3]flow_raw!I1505</f>
        <v>13590</v>
      </c>
      <c r="F1505" s="41">
        <f>[3]flow_raw!L1505</f>
        <v>107139.283203</v>
      </c>
    </row>
    <row r="1506" spans="5:6" x14ac:dyDescent="0.25">
      <c r="E1506">
        <f>[3]flow_raw!I1506</f>
        <v>13592</v>
      </c>
      <c r="F1506" s="41">
        <f>[3]flow_raw!L1506</f>
        <v>5639.7422480000005</v>
      </c>
    </row>
    <row r="1507" spans="5:6" x14ac:dyDescent="0.25">
      <c r="E1507">
        <f>[3]flow_raw!I1507</f>
        <v>13593</v>
      </c>
      <c r="F1507" s="41">
        <f>[3]flow_raw!L1507</f>
        <v>109816.90332100001</v>
      </c>
    </row>
    <row r="1508" spans="5:6" x14ac:dyDescent="0.25">
      <c r="E1508">
        <f>[3]flow_raw!I1508</f>
        <v>13594</v>
      </c>
      <c r="F1508" s="41">
        <f>[3]flow_raw!L1508</f>
        <v>122521.512694</v>
      </c>
    </row>
    <row r="1509" spans="5:6" x14ac:dyDescent="0.25">
      <c r="E1509">
        <f>[3]flow_raw!I1509</f>
        <v>13595</v>
      </c>
      <c r="F1509" s="41">
        <f>[3]flow_raw!L1509</f>
        <v>124591.485839</v>
      </c>
    </row>
    <row r="1510" spans="5:6" x14ac:dyDescent="0.25">
      <c r="E1510">
        <f>[3]flow_raw!I1510</f>
        <v>13596</v>
      </c>
      <c r="F1510" s="41">
        <f>[3]flow_raw!L1510</f>
        <v>8008.8832710000006</v>
      </c>
    </row>
    <row r="1511" spans="5:6" x14ac:dyDescent="0.25">
      <c r="E1511">
        <f>[3]flow_raw!I1511</f>
        <v>13597</v>
      </c>
      <c r="F1511" s="41">
        <f>[3]flow_raw!L1511</f>
        <v>107730.947267</v>
      </c>
    </row>
    <row r="1512" spans="5:6" x14ac:dyDescent="0.25">
      <c r="E1512">
        <f>[3]flow_raw!I1512</f>
        <v>13598</v>
      </c>
      <c r="F1512" s="41">
        <f>[3]flow_raw!L1512</f>
        <v>99697.825194999998</v>
      </c>
    </row>
    <row r="1513" spans="5:6" x14ac:dyDescent="0.25">
      <c r="E1513">
        <f>[3]flow_raw!I1513</f>
        <v>13599</v>
      </c>
      <c r="F1513" s="41">
        <f>[3]flow_raw!L1513</f>
        <v>115532.406739</v>
      </c>
    </row>
    <row r="1514" spans="5:6" x14ac:dyDescent="0.25">
      <c r="E1514">
        <f>[3]flow_raw!I1514</f>
        <v>13600</v>
      </c>
      <c r="F1514" s="41">
        <f>[3]flow_raw!L1514</f>
        <v>111052.08642600001</v>
      </c>
    </row>
    <row r="1515" spans="5:6" x14ac:dyDescent="0.25">
      <c r="E1515">
        <f>[3]flow_raw!I1515</f>
        <v>13601</v>
      </c>
      <c r="F1515" s="41">
        <f>[3]flow_raw!L1515</f>
        <v>6415.7859349999999</v>
      </c>
    </row>
    <row r="1516" spans="5:6" x14ac:dyDescent="0.25">
      <c r="E1516">
        <f>[3]flow_raw!I1516</f>
        <v>13620</v>
      </c>
      <c r="F1516" s="41">
        <f>[3]flow_raw!L1516</f>
        <v>47312.697753999993</v>
      </c>
    </row>
    <row r="1517" spans="5:6" x14ac:dyDescent="0.25">
      <c r="E1517">
        <f>[3]flow_raw!I1517</f>
        <v>13636</v>
      </c>
      <c r="F1517" s="41">
        <f>[3]flow_raw!L1517</f>
        <v>10614.68982</v>
      </c>
    </row>
    <row r="1518" spans="5:6" x14ac:dyDescent="0.25">
      <c r="E1518">
        <f>[3]flow_raw!I1518</f>
        <v>13637</v>
      </c>
      <c r="F1518" s="41">
        <f>[3]flow_raw!L1518</f>
        <v>109877.17871199999</v>
      </c>
    </row>
    <row r="1519" spans="5:6" x14ac:dyDescent="0.25">
      <c r="E1519">
        <f>[3]flow_raw!I1519</f>
        <v>13639</v>
      </c>
      <c r="F1519" s="41">
        <f>[3]flow_raw!L1519</f>
        <v>99262.482910000006</v>
      </c>
    </row>
    <row r="1520" spans="5:6" x14ac:dyDescent="0.25">
      <c r="E1520">
        <f>[3]flow_raw!I1520</f>
        <v>13640</v>
      </c>
      <c r="F1520" s="41">
        <f>[3]flow_raw!L1520</f>
        <v>109334.555177</v>
      </c>
    </row>
    <row r="1521" spans="5:6" x14ac:dyDescent="0.25">
      <c r="E1521">
        <f>[3]flow_raw!I1521</f>
        <v>13642</v>
      </c>
      <c r="F1521" s="41">
        <f>[3]flow_raw!L1521</f>
        <v>115506.758789</v>
      </c>
    </row>
    <row r="1522" spans="5:6" x14ac:dyDescent="0.25">
      <c r="E1522">
        <f>[3]flow_raw!I1522</f>
        <v>13644</v>
      </c>
      <c r="F1522" s="41">
        <f>[3]flow_raw!L1522</f>
        <v>3536.3159880000003</v>
      </c>
    </row>
    <row r="1523" spans="5:6" x14ac:dyDescent="0.25">
      <c r="E1523">
        <f>[3]flow_raw!I1523</f>
        <v>13646</v>
      </c>
      <c r="F1523" s="41">
        <f>[3]flow_raw!L1523</f>
        <v>116811.021484</v>
      </c>
    </row>
    <row r="1524" spans="5:6" x14ac:dyDescent="0.25">
      <c r="E1524">
        <f>[3]flow_raw!I1524</f>
        <v>13647</v>
      </c>
      <c r="F1524" s="41">
        <f>[3]flow_raw!L1524</f>
        <v>9429.7462779999987</v>
      </c>
    </row>
    <row r="1525" spans="5:6" x14ac:dyDescent="0.25">
      <c r="E1525">
        <f>[3]flow_raw!I1525</f>
        <v>13648</v>
      </c>
      <c r="F1525" s="41">
        <f>[3]flow_raw!L1525</f>
        <v>102612.864747</v>
      </c>
    </row>
    <row r="1526" spans="5:6" x14ac:dyDescent="0.25">
      <c r="E1526">
        <f>[3]flow_raw!I1526</f>
        <v>13649</v>
      </c>
      <c r="F1526" s="41">
        <f>[3]flow_raw!L1526</f>
        <v>107769.430664</v>
      </c>
    </row>
    <row r="1527" spans="5:6" x14ac:dyDescent="0.25">
      <c r="E1527">
        <f>[3]flow_raw!I1527</f>
        <v>13651</v>
      </c>
      <c r="F1527" s="41">
        <f>[3]flow_raw!L1527</f>
        <v>13575.574829000001</v>
      </c>
    </row>
    <row r="1528" spans="5:6" x14ac:dyDescent="0.25">
      <c r="E1528">
        <f>[3]flow_raw!I1528</f>
        <v>13652</v>
      </c>
      <c r="F1528" s="41">
        <f>[3]flow_raw!L1528</f>
        <v>105989.027344</v>
      </c>
    </row>
    <row r="1529" spans="5:6" x14ac:dyDescent="0.25">
      <c r="E1529">
        <f>[3]flow_raw!I1529</f>
        <v>13653</v>
      </c>
      <c r="F1529" s="41">
        <f>[3]flow_raw!L1529</f>
        <v>114854.942383</v>
      </c>
    </row>
    <row r="1530" spans="5:6" x14ac:dyDescent="0.25">
      <c r="E1530">
        <f>[3]flow_raw!I1530</f>
        <v>13654</v>
      </c>
      <c r="F1530" s="41">
        <f>[3]flow_raw!L1530</f>
        <v>12465.825562</v>
      </c>
    </row>
    <row r="1531" spans="5:6" x14ac:dyDescent="0.25">
      <c r="E1531">
        <f>[3]flow_raw!I1531</f>
        <v>13658</v>
      </c>
      <c r="F1531" s="41">
        <f>[3]flow_raw!L1531</f>
        <v>98467.038572999998</v>
      </c>
    </row>
    <row r="1532" spans="5:6" x14ac:dyDescent="0.25">
      <c r="E1532">
        <f>[3]flow_raw!I1532</f>
        <v>13659</v>
      </c>
      <c r="F1532" s="41">
        <f>[3]flow_raw!L1532</f>
        <v>14654.225828999999</v>
      </c>
    </row>
    <row r="1533" spans="5:6" x14ac:dyDescent="0.25">
      <c r="E1533">
        <f>[3]flow_raw!I1533</f>
        <v>13660</v>
      </c>
      <c r="F1533" s="41">
        <f>[3]flow_raw!L1533</f>
        <v>14545.791382000001</v>
      </c>
    </row>
    <row r="1534" spans="5:6" x14ac:dyDescent="0.25">
      <c r="E1534">
        <f>[3]flow_raw!I1534</f>
        <v>13661</v>
      </c>
      <c r="F1534" s="41">
        <f>[3]flow_raw!L1534</f>
        <v>105776.12890699999</v>
      </c>
    </row>
    <row r="1535" spans="5:6" x14ac:dyDescent="0.25">
      <c r="E1535">
        <f>[3]flow_raw!I1535</f>
        <v>13662</v>
      </c>
      <c r="F1535" s="41">
        <f>[3]flow_raw!L1535</f>
        <v>113713.866211</v>
      </c>
    </row>
    <row r="1536" spans="5:6" x14ac:dyDescent="0.25">
      <c r="E1536">
        <f>[3]flow_raw!I1536</f>
        <v>13664</v>
      </c>
      <c r="F1536" s="41">
        <f>[3]flow_raw!L1536</f>
        <v>120321.925781</v>
      </c>
    </row>
    <row r="1537" spans="5:6" x14ac:dyDescent="0.25">
      <c r="E1537">
        <f>[3]flow_raw!I1537</f>
        <v>13668</v>
      </c>
      <c r="F1537" s="41">
        <f>[3]flow_raw!L1537</f>
        <v>8590.6321100000005</v>
      </c>
    </row>
    <row r="1538" spans="5:6" x14ac:dyDescent="0.25">
      <c r="E1538">
        <f>[3]flow_raw!I1538</f>
        <v>13670</v>
      </c>
      <c r="F1538" s="41">
        <f>[3]flow_raw!L1538</f>
        <v>27190.404694000001</v>
      </c>
    </row>
    <row r="1539" spans="5:6" x14ac:dyDescent="0.25">
      <c r="E1539">
        <f>[3]flow_raw!I1539</f>
        <v>13672</v>
      </c>
      <c r="F1539" s="41">
        <f>[3]flow_raw!L1539</f>
        <v>104901.986817</v>
      </c>
    </row>
    <row r="1540" spans="5:6" x14ac:dyDescent="0.25">
      <c r="E1540">
        <f>[3]flow_raw!I1540</f>
        <v>13673</v>
      </c>
      <c r="F1540" s="41">
        <f>[3]flow_raw!L1540</f>
        <v>111731.280273</v>
      </c>
    </row>
    <row r="1541" spans="5:6" x14ac:dyDescent="0.25">
      <c r="E1541">
        <f>[3]flow_raw!I1541</f>
        <v>13722</v>
      </c>
      <c r="F1541" s="41">
        <f>[3]flow_raw!L1541</f>
        <v>2959.9458420000001</v>
      </c>
    </row>
    <row r="1542" spans="5:6" x14ac:dyDescent="0.25">
      <c r="E1542">
        <f>[3]flow_raw!I1542</f>
        <v>13728</v>
      </c>
      <c r="F1542" s="41">
        <f>[3]flow_raw!L1542</f>
        <v>28648.358002000001</v>
      </c>
    </row>
    <row r="1543" spans="5:6" x14ac:dyDescent="0.25">
      <c r="E1543">
        <f>[3]flow_raw!I1543</f>
        <v>13748</v>
      </c>
      <c r="F1543" s="41">
        <f>[3]flow_raw!L1543</f>
        <v>10706.850033000001</v>
      </c>
    </row>
    <row r="1544" spans="5:6" x14ac:dyDescent="0.25">
      <c r="E1544">
        <f>[3]flow_raw!I1544</f>
        <v>13783</v>
      </c>
      <c r="F1544" s="41">
        <f>[3]flow_raw!L1544</f>
        <v>2574.2567530000001</v>
      </c>
    </row>
    <row r="1545" spans="5:6" x14ac:dyDescent="0.25">
      <c r="E1545">
        <f>[3]flow_raw!I1545</f>
        <v>13847</v>
      </c>
      <c r="F1545" s="41">
        <f>[3]flow_raw!L1545</f>
        <v>14077.338735999998</v>
      </c>
    </row>
    <row r="1546" spans="5:6" x14ac:dyDescent="0.25">
      <c r="E1546">
        <f>[3]flow_raw!I1546</f>
        <v>13851</v>
      </c>
      <c r="F1546" s="41">
        <f>[3]flow_raw!L1546</f>
        <v>18320.679640999999</v>
      </c>
    </row>
    <row r="1547" spans="5:6" x14ac:dyDescent="0.25">
      <c r="E1547">
        <f>[3]flow_raw!I1547</f>
        <v>13853</v>
      </c>
      <c r="F1547" s="41">
        <f>[3]flow_raw!L1547</f>
        <v>17956.366149999998</v>
      </c>
    </row>
    <row r="1548" spans="5:6" x14ac:dyDescent="0.25">
      <c r="E1548">
        <f>[3]flow_raw!I1548</f>
        <v>13861</v>
      </c>
      <c r="F1548" s="41">
        <f>[3]flow_raw!L1548</f>
        <v>105390.141602</v>
      </c>
    </row>
    <row r="1549" spans="5:6" x14ac:dyDescent="0.25">
      <c r="E1549">
        <f>[3]flow_raw!I1549</f>
        <v>13869</v>
      </c>
      <c r="F1549" s="41">
        <f>[3]flow_raw!L1549</f>
        <v>104508.120606</v>
      </c>
    </row>
    <row r="1550" spans="5:6" x14ac:dyDescent="0.25">
      <c r="E1550">
        <f>[3]flow_raw!I1550</f>
        <v>13870</v>
      </c>
      <c r="F1550" s="41">
        <f>[3]flow_raw!L1550</f>
        <v>107983.348633</v>
      </c>
    </row>
    <row r="1551" spans="5:6" x14ac:dyDescent="0.25">
      <c r="E1551">
        <f>[3]flow_raw!I1551</f>
        <v>13926</v>
      </c>
      <c r="F1551" s="41">
        <f>[3]flow_raw!L1551</f>
        <v>5144.5994950000004</v>
      </c>
    </row>
    <row r="1552" spans="5:6" x14ac:dyDescent="0.25">
      <c r="E1552">
        <f>[3]flow_raw!I1552</f>
        <v>13929</v>
      </c>
      <c r="F1552" s="41">
        <f>[3]flow_raw!L1552</f>
        <v>3285.5793869999998</v>
      </c>
    </row>
    <row r="1553" spans="5:6" x14ac:dyDescent="0.25">
      <c r="E1553">
        <f>[3]flow_raw!I1553</f>
        <v>13938</v>
      </c>
      <c r="F1553" s="41">
        <f>[3]flow_raw!L1553</f>
        <v>2070.4657649999999</v>
      </c>
    </row>
    <row r="1554" spans="5:6" x14ac:dyDescent="0.25">
      <c r="E1554">
        <f>[3]flow_raw!I1554</f>
        <v>13939</v>
      </c>
      <c r="F1554" s="41">
        <f>[3]flow_raw!L1554</f>
        <v>12075.55961</v>
      </c>
    </row>
    <row r="1555" spans="5:6" x14ac:dyDescent="0.25">
      <c r="E1555">
        <f>[3]flow_raw!I1555</f>
        <v>13944</v>
      </c>
      <c r="F1555" s="41">
        <f>[3]flow_raw!L1555</f>
        <v>137.069795</v>
      </c>
    </row>
    <row r="1556" spans="5:6" x14ac:dyDescent="0.25">
      <c r="E1556">
        <f>[3]flow_raw!I1556</f>
        <v>13974</v>
      </c>
      <c r="F1556" s="41">
        <f>[3]flow_raw!L1556</f>
        <v>33230.838134999998</v>
      </c>
    </row>
    <row r="1557" spans="5:6" x14ac:dyDescent="0.25">
      <c r="E1557">
        <f>[3]flow_raw!I1557</f>
        <v>13975</v>
      </c>
      <c r="F1557" s="41">
        <f>[3]flow_raw!L1557</f>
        <v>27484.833801000001</v>
      </c>
    </row>
    <row r="1558" spans="5:6" x14ac:dyDescent="0.25">
      <c r="E1558">
        <f>[3]flow_raw!I1558</f>
        <v>13991</v>
      </c>
      <c r="F1558" s="41">
        <f>[3]flow_raw!L1558</f>
        <v>23825.957947000003</v>
      </c>
    </row>
    <row r="1559" spans="5:6" x14ac:dyDescent="0.25">
      <c r="E1559">
        <f>[3]flow_raw!I1559</f>
        <v>13992</v>
      </c>
      <c r="F1559" s="41">
        <f>[3]flow_raw!L1559</f>
        <v>28807.183348999999</v>
      </c>
    </row>
    <row r="1560" spans="5:6" x14ac:dyDescent="0.25">
      <c r="E1560">
        <f>[3]flow_raw!I1560</f>
        <v>13993</v>
      </c>
      <c r="F1560" s="41">
        <f>[3]flow_raw!L1560</f>
        <v>28691.362426</v>
      </c>
    </row>
    <row r="1561" spans="5:6" x14ac:dyDescent="0.25">
      <c r="E1561">
        <f>[3]flow_raw!I1561</f>
        <v>13994</v>
      </c>
      <c r="F1561" s="41">
        <f>[3]flow_raw!L1561</f>
        <v>35138.218016999999</v>
      </c>
    </row>
    <row r="1562" spans="5:6" x14ac:dyDescent="0.25">
      <c r="E1562">
        <f>[3]flow_raw!I1562</f>
        <v>14022</v>
      </c>
      <c r="F1562" s="41">
        <f>[3]flow_raw!L1562</f>
        <v>6891.1660460000003</v>
      </c>
    </row>
    <row r="1563" spans="5:6" x14ac:dyDescent="0.25">
      <c r="E1563">
        <f>[3]flow_raw!I1563</f>
        <v>14024</v>
      </c>
      <c r="F1563" s="41">
        <f>[3]flow_raw!L1563</f>
        <v>6891.1660460000003</v>
      </c>
    </row>
    <row r="1564" spans="5:6" x14ac:dyDescent="0.25">
      <c r="E1564">
        <f>[3]flow_raw!I1564</f>
        <v>14025</v>
      </c>
      <c r="F1564" s="41">
        <f>[3]flow_raw!L1564</f>
        <v>5249.9406740000004</v>
      </c>
    </row>
    <row r="1565" spans="5:6" x14ac:dyDescent="0.25">
      <c r="E1565">
        <f>[3]flow_raw!I1565</f>
        <v>14026</v>
      </c>
      <c r="F1565" s="41">
        <f>[3]flow_raw!L1565</f>
        <v>5249.9406740000004</v>
      </c>
    </row>
    <row r="1566" spans="5:6" x14ac:dyDescent="0.25">
      <c r="E1566">
        <f>[3]flow_raw!I1566</f>
        <v>14072</v>
      </c>
      <c r="F1566" s="41">
        <f>[3]flow_raw!L1566</f>
        <v>32375.948914000001</v>
      </c>
    </row>
    <row r="1567" spans="5:6" x14ac:dyDescent="0.25">
      <c r="E1567">
        <f>[3]flow_raw!I1567</f>
        <v>14107</v>
      </c>
      <c r="F1567" s="41">
        <f>[3]flow_raw!L1567</f>
        <v>5372.7545390000005</v>
      </c>
    </row>
    <row r="1568" spans="5:6" x14ac:dyDescent="0.25">
      <c r="E1568">
        <f>[3]flow_raw!I1568</f>
        <v>14117</v>
      </c>
      <c r="F1568" s="41">
        <f>[3]flow_raw!L1568</f>
        <v>6428.8140779999994</v>
      </c>
    </row>
    <row r="1569" spans="5:6" x14ac:dyDescent="0.25">
      <c r="E1569">
        <f>[3]flow_raw!I1569</f>
        <v>14120</v>
      </c>
      <c r="F1569" s="41">
        <f>[3]flow_raw!L1569</f>
        <v>7432.7048720000003</v>
      </c>
    </row>
    <row r="1570" spans="5:6" x14ac:dyDescent="0.25">
      <c r="E1570">
        <f>[3]flow_raw!I1570</f>
        <v>14125</v>
      </c>
      <c r="F1570" s="41">
        <f>[3]flow_raw!L1570</f>
        <v>4193.8205419999995</v>
      </c>
    </row>
    <row r="1571" spans="5:6" x14ac:dyDescent="0.25">
      <c r="E1571">
        <f>[3]flow_raw!I1571</f>
        <v>14142</v>
      </c>
      <c r="F1571" s="41">
        <f>[3]flow_raw!L1571</f>
        <v>59101.780274000004</v>
      </c>
    </row>
    <row r="1572" spans="5:6" x14ac:dyDescent="0.25">
      <c r="E1572">
        <f>[3]flow_raw!I1572</f>
        <v>14143</v>
      </c>
      <c r="F1572" s="41">
        <f>[3]flow_raw!L1572</f>
        <v>57261.552857000002</v>
      </c>
    </row>
    <row r="1573" spans="5:6" x14ac:dyDescent="0.25">
      <c r="E1573">
        <f>[3]flow_raw!I1573</f>
        <v>14144</v>
      </c>
      <c r="F1573" s="41">
        <f>[3]flow_raw!L1573</f>
        <v>51366.133301999995</v>
      </c>
    </row>
    <row r="1574" spans="5:6" x14ac:dyDescent="0.25">
      <c r="E1574">
        <f>[3]flow_raw!I1574</f>
        <v>14151</v>
      </c>
      <c r="F1574" s="41">
        <f>[3]flow_raw!L1574</f>
        <v>49771.000001000008</v>
      </c>
    </row>
    <row r="1575" spans="5:6" x14ac:dyDescent="0.25">
      <c r="E1575">
        <f>[3]flow_raw!I1575</f>
        <v>14153</v>
      </c>
      <c r="F1575" s="41">
        <f>[3]flow_raw!L1575</f>
        <v>52088.999147000002</v>
      </c>
    </row>
    <row r="1576" spans="5:6" x14ac:dyDescent="0.25">
      <c r="E1576">
        <f>[3]flow_raw!I1576</f>
        <v>14154</v>
      </c>
      <c r="F1576" s="41">
        <f>[3]flow_raw!L1576</f>
        <v>53777.092527999994</v>
      </c>
    </row>
    <row r="1577" spans="5:6" x14ac:dyDescent="0.25">
      <c r="E1577">
        <f>[3]flow_raw!I1577</f>
        <v>14155</v>
      </c>
      <c r="F1577" s="41">
        <f>[3]flow_raw!L1577</f>
        <v>46425.361815999997</v>
      </c>
    </row>
    <row r="1578" spans="5:6" x14ac:dyDescent="0.25">
      <c r="E1578">
        <f>[3]flow_raw!I1578</f>
        <v>14169</v>
      </c>
      <c r="F1578" s="41">
        <f>[3]flow_raw!L1578</f>
        <v>12480.458473999999</v>
      </c>
    </row>
    <row r="1579" spans="5:6" x14ac:dyDescent="0.25">
      <c r="E1579">
        <f>[3]flow_raw!I1579</f>
        <v>14174</v>
      </c>
      <c r="F1579" s="41">
        <f>[3]flow_raw!L1579</f>
        <v>6302.6716029999998</v>
      </c>
    </row>
    <row r="1580" spans="5:6" x14ac:dyDescent="0.25">
      <c r="E1580">
        <f>[3]flow_raw!I1580</f>
        <v>14176</v>
      </c>
      <c r="F1580" s="41">
        <f>[3]flow_raw!L1580</f>
        <v>54182.286620999999</v>
      </c>
    </row>
    <row r="1581" spans="5:6" x14ac:dyDescent="0.25">
      <c r="E1581">
        <f>[3]flow_raw!I1581</f>
        <v>14180</v>
      </c>
      <c r="F1581" s="41">
        <f>[3]flow_raw!L1581</f>
        <v>13450.27527</v>
      </c>
    </row>
    <row r="1582" spans="5:6" x14ac:dyDescent="0.25">
      <c r="E1582">
        <f>[3]flow_raw!I1582</f>
        <v>14192</v>
      </c>
      <c r="F1582" s="41">
        <f>[3]flow_raw!L1582</f>
        <v>1985.8908690000001</v>
      </c>
    </row>
    <row r="1583" spans="5:6" x14ac:dyDescent="0.25">
      <c r="E1583">
        <f>[3]flow_raw!I1583</f>
        <v>14193</v>
      </c>
      <c r="F1583" s="41">
        <f>[3]flow_raw!L1583</f>
        <v>64972.454834999997</v>
      </c>
    </row>
    <row r="1584" spans="5:6" x14ac:dyDescent="0.25">
      <c r="E1584">
        <f>[3]flow_raw!I1584</f>
        <v>14194</v>
      </c>
      <c r="F1584" s="41">
        <f>[3]flow_raw!L1584</f>
        <v>2347.6059570000002</v>
      </c>
    </row>
    <row r="1585" spans="5:6" x14ac:dyDescent="0.25">
      <c r="E1585">
        <f>[3]flow_raw!I1585</f>
        <v>14196</v>
      </c>
      <c r="F1585" s="41">
        <f>[3]flow_raw!L1585</f>
        <v>4566.1707919999999</v>
      </c>
    </row>
    <row r="1586" spans="5:6" x14ac:dyDescent="0.25">
      <c r="E1586">
        <f>[3]flow_raw!I1586</f>
        <v>14199</v>
      </c>
      <c r="F1586" s="41">
        <f>[3]flow_raw!L1586</f>
        <v>3320.1020509999998</v>
      </c>
    </row>
    <row r="1587" spans="5:6" x14ac:dyDescent="0.25">
      <c r="E1587">
        <f>[3]flow_raw!I1587</f>
        <v>14201</v>
      </c>
      <c r="F1587" s="41">
        <f>[3]flow_raw!L1587</f>
        <v>14609.568206</v>
      </c>
    </row>
    <row r="1588" spans="5:6" x14ac:dyDescent="0.25">
      <c r="E1588">
        <f>[3]flow_raw!I1588</f>
        <v>14202</v>
      </c>
      <c r="F1588" s="41">
        <f>[3]flow_raw!L1588</f>
        <v>3320.1020509999998</v>
      </c>
    </row>
    <row r="1589" spans="5:6" x14ac:dyDescent="0.25">
      <c r="E1589">
        <f>[3]flow_raw!I1589</f>
        <v>14203</v>
      </c>
      <c r="F1589" s="41">
        <f>[3]flow_raw!L1589</f>
        <v>2347.6059570000002</v>
      </c>
    </row>
    <row r="1590" spans="5:6" x14ac:dyDescent="0.25">
      <c r="E1590">
        <f>[3]flow_raw!I1590</f>
        <v>14205</v>
      </c>
      <c r="F1590" s="41">
        <f>[3]flow_raw!L1590</f>
        <v>2192.3159179999998</v>
      </c>
    </row>
    <row r="1591" spans="5:6" x14ac:dyDescent="0.25">
      <c r="E1591">
        <f>[3]flow_raw!I1591</f>
        <v>14207</v>
      </c>
      <c r="F1591" s="41">
        <f>[3]flow_raw!L1591</f>
        <v>20973.183273000002</v>
      </c>
    </row>
    <row r="1592" spans="5:6" x14ac:dyDescent="0.25">
      <c r="E1592">
        <f>[3]flow_raw!I1592</f>
        <v>14211</v>
      </c>
      <c r="F1592" s="41">
        <f>[3]flow_raw!L1592</f>
        <v>3320.1020509999998</v>
      </c>
    </row>
    <row r="1593" spans="5:6" x14ac:dyDescent="0.25">
      <c r="E1593">
        <f>[3]flow_raw!I1593</f>
        <v>14213</v>
      </c>
      <c r="F1593" s="41">
        <f>[3]flow_raw!L1593</f>
        <v>64972.454834999997</v>
      </c>
    </row>
    <row r="1594" spans="5:6" x14ac:dyDescent="0.25">
      <c r="E1594">
        <f>[3]flow_raw!I1594</f>
        <v>14215</v>
      </c>
      <c r="F1594" s="41">
        <f>[3]flow_raw!L1594</f>
        <v>5073.7594599999993</v>
      </c>
    </row>
    <row r="1595" spans="5:6" x14ac:dyDescent="0.25">
      <c r="E1595">
        <f>[3]flow_raw!I1595</f>
        <v>14216</v>
      </c>
      <c r="F1595" s="41">
        <f>[3]flow_raw!L1595</f>
        <v>10193.521815</v>
      </c>
    </row>
    <row r="1596" spans="5:6" x14ac:dyDescent="0.25">
      <c r="E1596">
        <f>[3]flow_raw!I1596</f>
        <v>14223</v>
      </c>
      <c r="F1596" s="41">
        <f>[3]flow_raw!L1596</f>
        <v>2727.9119380000002</v>
      </c>
    </row>
    <row r="1597" spans="5:6" x14ac:dyDescent="0.25">
      <c r="E1597">
        <f>[3]flow_raw!I1597</f>
        <v>14232</v>
      </c>
      <c r="F1597" s="41">
        <f>[3]flow_raw!L1597</f>
        <v>43026.740722999995</v>
      </c>
    </row>
    <row r="1598" spans="5:6" x14ac:dyDescent="0.25">
      <c r="E1598">
        <f>[3]flow_raw!I1598</f>
        <v>14233</v>
      </c>
      <c r="F1598" s="41">
        <f>[3]flow_raw!L1598</f>
        <v>23649.089478999998</v>
      </c>
    </row>
    <row r="1599" spans="5:6" x14ac:dyDescent="0.25">
      <c r="E1599">
        <f>[3]flow_raw!I1599</f>
        <v>14237</v>
      </c>
      <c r="F1599" s="41">
        <f>[3]flow_raw!L1599</f>
        <v>18916.694090999998</v>
      </c>
    </row>
    <row r="1600" spans="5:6" x14ac:dyDescent="0.25">
      <c r="E1600">
        <f>[3]flow_raw!I1600</f>
        <v>14245</v>
      </c>
      <c r="F1600" s="41">
        <f>[3]flow_raw!L1600</f>
        <v>10786.386291999999</v>
      </c>
    </row>
    <row r="1601" spans="5:6" x14ac:dyDescent="0.25">
      <c r="E1601">
        <f>[3]flow_raw!I1601</f>
        <v>14246</v>
      </c>
      <c r="F1601" s="41">
        <f>[3]flow_raw!L1601</f>
        <v>118191.672852</v>
      </c>
    </row>
    <row r="1602" spans="5:6" x14ac:dyDescent="0.25">
      <c r="E1602">
        <f>[3]flow_raw!I1602</f>
        <v>14247</v>
      </c>
      <c r="F1602" s="41">
        <f>[3]flow_raw!L1602</f>
        <v>107157.80566500001</v>
      </c>
    </row>
    <row r="1603" spans="5:6" x14ac:dyDescent="0.25">
      <c r="E1603">
        <f>[3]flow_raw!I1603</f>
        <v>14248</v>
      </c>
      <c r="F1603" s="41">
        <f>[3]flow_raw!L1603</f>
        <v>119226.45703200001</v>
      </c>
    </row>
    <row r="1604" spans="5:6" x14ac:dyDescent="0.25">
      <c r="E1604">
        <f>[3]flow_raw!I1604</f>
        <v>14251</v>
      </c>
      <c r="F1604" s="41">
        <f>[3]flow_raw!L1604</f>
        <v>15289.49121</v>
      </c>
    </row>
    <row r="1605" spans="5:6" x14ac:dyDescent="0.25">
      <c r="E1605">
        <f>[3]flow_raw!I1605</f>
        <v>14252</v>
      </c>
      <c r="F1605" s="41">
        <f>[3]flow_raw!L1605</f>
        <v>110949.981933</v>
      </c>
    </row>
    <row r="1606" spans="5:6" x14ac:dyDescent="0.25">
      <c r="E1606">
        <f>[3]flow_raw!I1606</f>
        <v>14254</v>
      </c>
      <c r="F1606" s="41">
        <f>[3]flow_raw!L1606</f>
        <v>5262.2736970000005</v>
      </c>
    </row>
    <row r="1607" spans="5:6" x14ac:dyDescent="0.25">
      <c r="E1607">
        <f>[3]flow_raw!I1607</f>
        <v>14255</v>
      </c>
      <c r="F1607" s="41">
        <f>[3]flow_raw!L1607</f>
        <v>97859.224608999997</v>
      </c>
    </row>
    <row r="1608" spans="5:6" x14ac:dyDescent="0.25">
      <c r="E1608">
        <f>[3]flow_raw!I1608</f>
        <v>14256</v>
      </c>
      <c r="F1608" s="41">
        <f>[3]flow_raw!L1608</f>
        <v>102734.513184</v>
      </c>
    </row>
    <row r="1609" spans="5:6" x14ac:dyDescent="0.25">
      <c r="E1609">
        <f>[3]flow_raw!I1609</f>
        <v>14262</v>
      </c>
      <c r="F1609" s="41">
        <f>[3]flow_raw!L1609</f>
        <v>107996.785644</v>
      </c>
    </row>
    <row r="1610" spans="5:6" x14ac:dyDescent="0.25">
      <c r="E1610">
        <f>[3]flow_raw!I1610</f>
        <v>14263</v>
      </c>
      <c r="F1610" s="41">
        <f>[3]flow_raw!L1610</f>
        <v>69459.320311999996</v>
      </c>
    </row>
    <row r="1611" spans="5:6" x14ac:dyDescent="0.25">
      <c r="E1611">
        <f>[3]flow_raw!I1611</f>
        <v>14265</v>
      </c>
      <c r="F1611" s="41">
        <f>[3]flow_raw!L1611</f>
        <v>47745.805907999995</v>
      </c>
    </row>
    <row r="1612" spans="5:6" x14ac:dyDescent="0.25">
      <c r="E1612">
        <f>[3]flow_raw!I1612</f>
        <v>14269</v>
      </c>
      <c r="F1612" s="41">
        <f>[3]flow_raw!L1612</f>
        <v>98829.285155999998</v>
      </c>
    </row>
    <row r="1613" spans="5:6" x14ac:dyDescent="0.25">
      <c r="E1613">
        <f>[3]flow_raw!I1613</f>
        <v>14271</v>
      </c>
      <c r="F1613" s="41">
        <f>[3]flow_raw!L1613</f>
        <v>96312.503417999993</v>
      </c>
    </row>
    <row r="1614" spans="5:6" x14ac:dyDescent="0.25">
      <c r="E1614">
        <f>[3]flow_raw!I1614</f>
        <v>14286</v>
      </c>
      <c r="F1614" s="41">
        <f>[3]flow_raw!L1614</f>
        <v>64043.228514999995</v>
      </c>
    </row>
    <row r="1615" spans="5:6" x14ac:dyDescent="0.25">
      <c r="E1615">
        <f>[3]flow_raw!I1615</f>
        <v>14288</v>
      </c>
      <c r="F1615" s="41">
        <f>[3]flow_raw!L1615</f>
        <v>90446.629394000003</v>
      </c>
    </row>
    <row r="1616" spans="5:6" x14ac:dyDescent="0.25">
      <c r="E1616">
        <f>[3]flow_raw!I1616</f>
        <v>14289</v>
      </c>
      <c r="F1616" s="41">
        <f>[3]flow_raw!L1616</f>
        <v>87837.930175999994</v>
      </c>
    </row>
    <row r="1617" spans="5:6" x14ac:dyDescent="0.25">
      <c r="E1617">
        <f>[3]flow_raw!I1617</f>
        <v>14290</v>
      </c>
      <c r="F1617" s="41">
        <f>[3]flow_raw!L1617</f>
        <v>68282.215576000002</v>
      </c>
    </row>
    <row r="1618" spans="5:6" x14ac:dyDescent="0.25">
      <c r="E1618">
        <f>[3]flow_raw!I1618</f>
        <v>14291</v>
      </c>
      <c r="F1618" s="41">
        <f>[3]flow_raw!L1618</f>
        <v>80208.755126000004</v>
      </c>
    </row>
    <row r="1619" spans="5:6" x14ac:dyDescent="0.25">
      <c r="E1619">
        <f>[3]flow_raw!I1619</f>
        <v>14301</v>
      </c>
      <c r="F1619" s="41">
        <f>[3]flow_raw!L1619</f>
        <v>4551.0118120000006</v>
      </c>
    </row>
    <row r="1620" spans="5:6" x14ac:dyDescent="0.25">
      <c r="E1620">
        <f>[3]flow_raw!I1620</f>
        <v>14305</v>
      </c>
      <c r="F1620" s="41">
        <f>[3]flow_raw!L1620</f>
        <v>30469.659790999998</v>
      </c>
    </row>
    <row r="1621" spans="5:6" x14ac:dyDescent="0.25">
      <c r="E1621">
        <f>[3]flow_raw!I1621</f>
        <v>14311</v>
      </c>
      <c r="F1621" s="41">
        <f>[3]flow_raw!L1621</f>
        <v>3460.005913</v>
      </c>
    </row>
    <row r="1622" spans="5:6" x14ac:dyDescent="0.25">
      <c r="E1622">
        <f>[3]flow_raw!I1622</f>
        <v>14313</v>
      </c>
      <c r="F1622" s="41">
        <f>[3]flow_raw!L1622</f>
        <v>14212.790702999999</v>
      </c>
    </row>
    <row r="1623" spans="5:6" x14ac:dyDescent="0.25">
      <c r="E1623">
        <f>[3]flow_raw!I1623</f>
        <v>14383</v>
      </c>
      <c r="F1623" s="41">
        <f>[3]flow_raw!L1623</f>
        <v>141657.884765</v>
      </c>
    </row>
    <row r="1624" spans="5:6" x14ac:dyDescent="0.25">
      <c r="E1624">
        <f>[3]flow_raw!I1624</f>
        <v>14384</v>
      </c>
      <c r="F1624" s="41">
        <f>[3]flow_raw!L1624</f>
        <v>144656.63037</v>
      </c>
    </row>
    <row r="1625" spans="5:6" x14ac:dyDescent="0.25">
      <c r="E1625">
        <f>[3]flow_raw!I1625</f>
        <v>14386</v>
      </c>
      <c r="F1625" s="41">
        <f>[3]flow_raw!L1625</f>
        <v>130197.726563</v>
      </c>
    </row>
    <row r="1626" spans="5:6" x14ac:dyDescent="0.25">
      <c r="E1626">
        <f>[3]flow_raw!I1626</f>
        <v>14391</v>
      </c>
      <c r="F1626" s="41">
        <f>[3]flow_raw!L1626</f>
        <v>133660.035156</v>
      </c>
    </row>
    <row r="1627" spans="5:6" x14ac:dyDescent="0.25">
      <c r="E1627">
        <f>[3]flow_raw!I1627</f>
        <v>14392</v>
      </c>
      <c r="F1627" s="41">
        <f>[3]flow_raw!L1627</f>
        <v>140532.62646500001</v>
      </c>
    </row>
    <row r="1628" spans="5:6" x14ac:dyDescent="0.25">
      <c r="E1628">
        <f>[3]flow_raw!I1628</f>
        <v>14393</v>
      </c>
      <c r="F1628" s="41">
        <f>[3]flow_raw!L1628</f>
        <v>15295.169372999999</v>
      </c>
    </row>
    <row r="1629" spans="5:6" x14ac:dyDescent="0.25">
      <c r="E1629">
        <f>[3]flow_raw!I1629</f>
        <v>14394</v>
      </c>
      <c r="F1629" s="41">
        <f>[3]flow_raw!L1629</f>
        <v>14340.944366</v>
      </c>
    </row>
    <row r="1630" spans="5:6" x14ac:dyDescent="0.25">
      <c r="E1630">
        <f>[3]flow_raw!I1630</f>
        <v>14397</v>
      </c>
      <c r="F1630" s="41">
        <f>[3]flow_raw!L1630</f>
        <v>140068.11669900001</v>
      </c>
    </row>
    <row r="1631" spans="5:6" x14ac:dyDescent="0.25">
      <c r="E1631">
        <f>[3]flow_raw!I1631</f>
        <v>14398</v>
      </c>
      <c r="F1631" s="41">
        <f>[3]flow_raw!L1631</f>
        <v>12479.600281999999</v>
      </c>
    </row>
    <row r="1632" spans="5:6" x14ac:dyDescent="0.25">
      <c r="E1632">
        <f>[3]flow_raw!I1632</f>
        <v>14399</v>
      </c>
      <c r="F1632" s="41">
        <f>[3]flow_raw!L1632</f>
        <v>146023.98681599999</v>
      </c>
    </row>
    <row r="1633" spans="5:6" x14ac:dyDescent="0.25">
      <c r="E1633">
        <f>[3]flow_raw!I1633</f>
        <v>14400</v>
      </c>
      <c r="F1633" s="41">
        <f>[3]flow_raw!L1633</f>
        <v>139475.22753899998</v>
      </c>
    </row>
    <row r="1634" spans="5:6" x14ac:dyDescent="0.25">
      <c r="E1634">
        <f>[3]flow_raw!I1634</f>
        <v>14401</v>
      </c>
      <c r="F1634" s="41">
        <f>[3]flow_raw!L1634</f>
        <v>11298.483184999999</v>
      </c>
    </row>
    <row r="1635" spans="5:6" x14ac:dyDescent="0.25">
      <c r="E1635">
        <f>[3]flow_raw!I1635</f>
        <v>14402</v>
      </c>
      <c r="F1635" s="41">
        <f>[3]flow_raw!L1635</f>
        <v>133544.388183</v>
      </c>
    </row>
    <row r="1636" spans="5:6" x14ac:dyDescent="0.25">
      <c r="E1636">
        <f>[3]flow_raw!I1636</f>
        <v>14403</v>
      </c>
      <c r="F1636" s="41">
        <f>[3]flow_raw!L1636</f>
        <v>150773.695312</v>
      </c>
    </row>
    <row r="1637" spans="5:6" x14ac:dyDescent="0.25">
      <c r="E1637">
        <f>[3]flow_raw!I1637</f>
        <v>14405</v>
      </c>
      <c r="F1637" s="41">
        <f>[3]flow_raw!L1637</f>
        <v>19895.893792000003</v>
      </c>
    </row>
    <row r="1638" spans="5:6" x14ac:dyDescent="0.25">
      <c r="E1638">
        <f>[3]flow_raw!I1638</f>
        <v>14407</v>
      </c>
      <c r="F1638" s="41">
        <f>[3]flow_raw!L1638</f>
        <v>140503.24902400002</v>
      </c>
    </row>
    <row r="1639" spans="5:6" x14ac:dyDescent="0.25">
      <c r="E1639">
        <f>[3]flow_raw!I1639</f>
        <v>14408</v>
      </c>
      <c r="F1639" s="41">
        <f>[3]flow_raw!L1639</f>
        <v>10831.813050000001</v>
      </c>
    </row>
    <row r="1640" spans="5:6" x14ac:dyDescent="0.25">
      <c r="E1640">
        <f>[3]flow_raw!I1640</f>
        <v>14409</v>
      </c>
      <c r="F1640" s="41">
        <f>[3]flow_raw!L1640</f>
        <v>135622.93017499999</v>
      </c>
    </row>
    <row r="1641" spans="5:6" x14ac:dyDescent="0.25">
      <c r="E1641">
        <f>[3]flow_raw!I1641</f>
        <v>14410</v>
      </c>
      <c r="F1641" s="41">
        <f>[3]flow_raw!L1641</f>
        <v>159578.21386600001</v>
      </c>
    </row>
    <row r="1642" spans="5:6" x14ac:dyDescent="0.25">
      <c r="E1642">
        <f>[3]flow_raw!I1642</f>
        <v>14411</v>
      </c>
      <c r="F1642" s="41">
        <f>[3]flow_raw!L1642</f>
        <v>151004.91796799999</v>
      </c>
    </row>
    <row r="1643" spans="5:6" x14ac:dyDescent="0.25">
      <c r="E1643">
        <f>[3]flow_raw!I1643</f>
        <v>14412</v>
      </c>
      <c r="F1643" s="41">
        <f>[3]flow_raw!L1643</f>
        <v>161836.73339800001</v>
      </c>
    </row>
    <row r="1644" spans="5:6" x14ac:dyDescent="0.25">
      <c r="E1644">
        <f>[3]flow_raw!I1644</f>
        <v>14413</v>
      </c>
      <c r="F1644" s="41">
        <f>[3]flow_raw!L1644</f>
        <v>144925.18603500002</v>
      </c>
    </row>
    <row r="1645" spans="5:6" x14ac:dyDescent="0.25">
      <c r="E1645">
        <f>[3]flow_raw!I1645</f>
        <v>14414</v>
      </c>
      <c r="F1645" s="41">
        <f>[3]flow_raw!L1645</f>
        <v>2133.706185</v>
      </c>
    </row>
    <row r="1646" spans="5:6" x14ac:dyDescent="0.25">
      <c r="E1646">
        <f>[3]flow_raw!I1646</f>
        <v>14418</v>
      </c>
      <c r="F1646" s="41">
        <f>[3]flow_raw!L1646</f>
        <v>163049.44433599999</v>
      </c>
    </row>
    <row r="1647" spans="5:6" x14ac:dyDescent="0.25">
      <c r="E1647">
        <f>[3]flow_raw!I1647</f>
        <v>14419</v>
      </c>
      <c r="F1647" s="41">
        <f>[3]flow_raw!L1647</f>
        <v>164622.349609</v>
      </c>
    </row>
    <row r="1648" spans="5:6" x14ac:dyDescent="0.25">
      <c r="E1648">
        <f>[3]flow_raw!I1648</f>
        <v>14429</v>
      </c>
      <c r="F1648" s="41">
        <f>[3]flow_raw!L1648</f>
        <v>11087.354249</v>
      </c>
    </row>
    <row r="1649" spans="5:6" x14ac:dyDescent="0.25">
      <c r="E1649">
        <f>[3]flow_raw!I1649</f>
        <v>14482</v>
      </c>
      <c r="F1649" s="41">
        <f>[3]flow_raw!L1649</f>
        <v>6342.8892139999998</v>
      </c>
    </row>
    <row r="1650" spans="5:6" x14ac:dyDescent="0.25">
      <c r="E1650">
        <f>[3]flow_raw!I1650</f>
        <v>14510</v>
      </c>
      <c r="F1650" s="41">
        <f>[3]flow_raw!L1650</f>
        <v>17287.600150999999</v>
      </c>
    </row>
    <row r="1651" spans="5:6" x14ac:dyDescent="0.25">
      <c r="E1651">
        <f>[3]flow_raw!I1651</f>
        <v>14511</v>
      </c>
      <c r="F1651" s="41">
        <f>[3]flow_raw!L1651</f>
        <v>7346.5863650000001</v>
      </c>
    </row>
    <row r="1652" spans="5:6" x14ac:dyDescent="0.25">
      <c r="E1652">
        <f>[3]flow_raw!I1652</f>
        <v>14515</v>
      </c>
      <c r="F1652" s="41">
        <f>[3]flow_raw!L1652</f>
        <v>120533.007813</v>
      </c>
    </row>
    <row r="1653" spans="5:6" x14ac:dyDescent="0.25">
      <c r="E1653">
        <f>[3]flow_raw!I1653</f>
        <v>14563</v>
      </c>
      <c r="F1653" s="41">
        <f>[3]flow_raw!L1653</f>
        <v>12623.480446000001</v>
      </c>
    </row>
    <row r="1654" spans="5:6" x14ac:dyDescent="0.25">
      <c r="E1654">
        <f>[3]flow_raw!I1654</f>
        <v>14608</v>
      </c>
      <c r="F1654" s="41">
        <f>[3]flow_raw!L1654</f>
        <v>5434.7237540000006</v>
      </c>
    </row>
    <row r="1655" spans="5:6" x14ac:dyDescent="0.25">
      <c r="E1655">
        <f>[3]flow_raw!I1655</f>
        <v>14609</v>
      </c>
      <c r="F1655" s="41">
        <f>[3]flow_raw!L1655</f>
        <v>18084.225998000002</v>
      </c>
    </row>
    <row r="1656" spans="5:6" x14ac:dyDescent="0.25">
      <c r="E1656">
        <f>[3]flow_raw!I1656</f>
        <v>14613</v>
      </c>
      <c r="F1656" s="41">
        <f>[3]flow_raw!L1656</f>
        <v>4100.8858959999998</v>
      </c>
    </row>
    <row r="1657" spans="5:6" x14ac:dyDescent="0.25">
      <c r="E1657">
        <f>[3]flow_raw!I1657</f>
        <v>14616</v>
      </c>
      <c r="F1657" s="41">
        <f>[3]flow_raw!L1657</f>
        <v>1621.6177909999999</v>
      </c>
    </row>
    <row r="1658" spans="5:6" x14ac:dyDescent="0.25">
      <c r="E1658">
        <f>[3]flow_raw!I1658</f>
        <v>14618</v>
      </c>
      <c r="F1658" s="41">
        <f>[3]flow_raw!L1658</f>
        <v>15047.232544999999</v>
      </c>
    </row>
    <row r="1659" spans="5:6" x14ac:dyDescent="0.25">
      <c r="E1659">
        <f>[3]flow_raw!I1659</f>
        <v>14620</v>
      </c>
      <c r="F1659" s="41">
        <f>[3]flow_raw!L1659</f>
        <v>12540.315673000001</v>
      </c>
    </row>
    <row r="1660" spans="5:6" x14ac:dyDescent="0.25">
      <c r="E1660">
        <f>[3]flow_raw!I1660</f>
        <v>14621</v>
      </c>
      <c r="F1660" s="41">
        <f>[3]flow_raw!L1660</f>
        <v>6172.205903</v>
      </c>
    </row>
    <row r="1661" spans="5:6" x14ac:dyDescent="0.25">
      <c r="E1661">
        <f>[3]flow_raw!I1661</f>
        <v>14622</v>
      </c>
      <c r="F1661" s="41">
        <f>[3]flow_raw!L1661</f>
        <v>5634.5953360000003</v>
      </c>
    </row>
    <row r="1662" spans="5:6" x14ac:dyDescent="0.25">
      <c r="E1662">
        <f>[3]flow_raw!I1662</f>
        <v>14623</v>
      </c>
      <c r="F1662" s="41">
        <f>[3]flow_raw!L1662</f>
        <v>6213.9637459999994</v>
      </c>
    </row>
    <row r="1663" spans="5:6" x14ac:dyDescent="0.25">
      <c r="E1663">
        <f>[3]flow_raw!I1663</f>
        <v>14624</v>
      </c>
      <c r="F1663" s="41">
        <f>[3]flow_raw!L1663</f>
        <v>10072.064697</v>
      </c>
    </row>
    <row r="1664" spans="5:6" x14ac:dyDescent="0.25">
      <c r="E1664">
        <f>[3]flow_raw!I1664</f>
        <v>14625</v>
      </c>
      <c r="F1664" s="41">
        <f>[3]flow_raw!L1664</f>
        <v>7085.5159609999992</v>
      </c>
    </row>
    <row r="1665" spans="5:6" x14ac:dyDescent="0.25">
      <c r="E1665">
        <f>[3]flow_raw!I1665</f>
        <v>14626</v>
      </c>
      <c r="F1665" s="41">
        <f>[3]flow_raw!L1665</f>
        <v>9041.5843499999992</v>
      </c>
    </row>
    <row r="1666" spans="5:6" x14ac:dyDescent="0.25">
      <c r="E1666">
        <f>[3]flow_raw!I1666</f>
        <v>14627</v>
      </c>
      <c r="F1666" s="41">
        <f>[3]flow_raw!L1666</f>
        <v>7264.3102719999997</v>
      </c>
    </row>
    <row r="1667" spans="5:6" x14ac:dyDescent="0.25">
      <c r="E1667">
        <f>[3]flow_raw!I1667</f>
        <v>14630</v>
      </c>
      <c r="F1667" s="41">
        <f>[3]flow_raw!L1667</f>
        <v>8811.8750600000003</v>
      </c>
    </row>
    <row r="1668" spans="5:6" x14ac:dyDescent="0.25">
      <c r="E1668">
        <f>[3]flow_raw!I1668</f>
        <v>14632</v>
      </c>
      <c r="F1668" s="41">
        <f>[3]flow_raw!L1668</f>
        <v>11672.589873999999</v>
      </c>
    </row>
    <row r="1669" spans="5:6" x14ac:dyDescent="0.25">
      <c r="E1669">
        <f>[3]flow_raw!I1669</f>
        <v>14635</v>
      </c>
      <c r="F1669" s="41">
        <f>[3]flow_raw!L1669</f>
        <v>105989.027344</v>
      </c>
    </row>
    <row r="1670" spans="5:6" x14ac:dyDescent="0.25">
      <c r="E1670">
        <f>[3]flow_raw!I1670</f>
        <v>14637</v>
      </c>
      <c r="F1670" s="41">
        <f>[3]flow_raw!L1670</f>
        <v>115365.708008</v>
      </c>
    </row>
    <row r="1671" spans="5:6" x14ac:dyDescent="0.25">
      <c r="E1671">
        <f>[3]flow_raw!I1671</f>
        <v>14639</v>
      </c>
      <c r="F1671" s="41">
        <f>[3]flow_raw!L1671</f>
        <v>113329.181641</v>
      </c>
    </row>
    <row r="1672" spans="5:6" x14ac:dyDescent="0.25">
      <c r="E1672">
        <f>[3]flow_raw!I1672</f>
        <v>14644</v>
      </c>
      <c r="F1672" s="41">
        <f>[3]flow_raw!L1672</f>
        <v>125285.97265499999</v>
      </c>
    </row>
    <row r="1673" spans="5:6" x14ac:dyDescent="0.25">
      <c r="E1673">
        <f>[3]flow_raw!I1673</f>
        <v>14645</v>
      </c>
      <c r="F1673" s="41">
        <f>[3]flow_raw!L1673</f>
        <v>105989.027344</v>
      </c>
    </row>
    <row r="1674" spans="5:6" x14ac:dyDescent="0.25">
      <c r="E1674">
        <f>[3]flow_raw!I1674</f>
        <v>14647</v>
      </c>
      <c r="F1674" s="41">
        <f>[3]flow_raw!L1674</f>
        <v>117999.827149</v>
      </c>
    </row>
    <row r="1675" spans="5:6" x14ac:dyDescent="0.25">
      <c r="E1675">
        <f>[3]flow_raw!I1675</f>
        <v>14648</v>
      </c>
      <c r="F1675" s="41">
        <f>[3]flow_raw!L1675</f>
        <v>9937.5879510000013</v>
      </c>
    </row>
    <row r="1676" spans="5:6" x14ac:dyDescent="0.25">
      <c r="E1676">
        <f>[3]flow_raw!I1676</f>
        <v>14650</v>
      </c>
      <c r="F1676" s="41">
        <f>[3]flow_raw!L1676</f>
        <v>103154.953125</v>
      </c>
    </row>
    <row r="1677" spans="5:6" x14ac:dyDescent="0.25">
      <c r="E1677">
        <f>[3]flow_raw!I1677</f>
        <v>14652</v>
      </c>
      <c r="F1677" s="41">
        <f>[3]flow_raw!L1677</f>
        <v>108062.24121000001</v>
      </c>
    </row>
    <row r="1678" spans="5:6" x14ac:dyDescent="0.25">
      <c r="E1678">
        <f>[3]flow_raw!I1678</f>
        <v>14653</v>
      </c>
      <c r="F1678" s="41">
        <f>[3]flow_raw!L1678</f>
        <v>9376.6877439999989</v>
      </c>
    </row>
    <row r="1679" spans="5:6" x14ac:dyDescent="0.25">
      <c r="E1679">
        <f>[3]flow_raw!I1679</f>
        <v>14656</v>
      </c>
      <c r="F1679" s="41">
        <f>[3]flow_raw!L1679</f>
        <v>12168.658691000001</v>
      </c>
    </row>
    <row r="1680" spans="5:6" x14ac:dyDescent="0.25">
      <c r="E1680">
        <f>[3]flow_raw!I1680</f>
        <v>14658</v>
      </c>
      <c r="F1680" s="41">
        <f>[3]flow_raw!L1680</f>
        <v>125375.153319</v>
      </c>
    </row>
    <row r="1681" spans="5:6" x14ac:dyDescent="0.25">
      <c r="E1681">
        <f>[3]flow_raw!I1681</f>
        <v>14660</v>
      </c>
      <c r="F1681" s="41">
        <f>[3]flow_raw!L1681</f>
        <v>112659.34668</v>
      </c>
    </row>
    <row r="1682" spans="5:6" x14ac:dyDescent="0.25">
      <c r="E1682">
        <f>[3]flow_raw!I1682</f>
        <v>14662</v>
      </c>
      <c r="F1682" s="41">
        <f>[3]flow_raw!L1682</f>
        <v>28123.737975999997</v>
      </c>
    </row>
    <row r="1683" spans="5:6" x14ac:dyDescent="0.25">
      <c r="E1683">
        <f>[3]flow_raw!I1683</f>
        <v>14666</v>
      </c>
      <c r="F1683" s="41">
        <f>[3]flow_raw!L1683</f>
        <v>137543.81347599998</v>
      </c>
    </row>
    <row r="1684" spans="5:6" x14ac:dyDescent="0.25">
      <c r="E1684">
        <f>[3]flow_raw!I1684</f>
        <v>14668</v>
      </c>
      <c r="F1684" s="41">
        <f>[3]flow_raw!L1684</f>
        <v>7500.3333739999989</v>
      </c>
    </row>
    <row r="1685" spans="5:6" x14ac:dyDescent="0.25">
      <c r="E1685">
        <f>[3]flow_raw!I1685</f>
        <v>14674</v>
      </c>
      <c r="F1685" s="41">
        <f>[3]flow_raw!L1685</f>
        <v>4124.0039900000002</v>
      </c>
    </row>
    <row r="1686" spans="5:6" x14ac:dyDescent="0.25">
      <c r="E1686">
        <f>[3]flow_raw!I1686</f>
        <v>14675</v>
      </c>
      <c r="F1686" s="41">
        <f>[3]flow_raw!L1686</f>
        <v>14700.722777999999</v>
      </c>
    </row>
    <row r="1687" spans="5:6" x14ac:dyDescent="0.25">
      <c r="E1687">
        <f>[3]flow_raw!I1687</f>
        <v>14682</v>
      </c>
      <c r="F1687" s="41">
        <f>[3]flow_raw!L1687</f>
        <v>157958.20410199999</v>
      </c>
    </row>
    <row r="1688" spans="5:6" x14ac:dyDescent="0.25">
      <c r="E1688">
        <f>[3]flow_raw!I1688</f>
        <v>14684</v>
      </c>
      <c r="F1688" s="41">
        <f>[3]flow_raw!L1688</f>
        <v>1572.9154640000002</v>
      </c>
    </row>
    <row r="1689" spans="5:6" x14ac:dyDescent="0.25">
      <c r="E1689">
        <f>[3]flow_raw!I1689</f>
        <v>14715</v>
      </c>
      <c r="F1689" s="41">
        <f>[3]flow_raw!L1689</f>
        <v>65675.240967000005</v>
      </c>
    </row>
    <row r="1690" spans="5:6" x14ac:dyDescent="0.25">
      <c r="E1690">
        <f>[3]flow_raw!I1690</f>
        <v>14742</v>
      </c>
      <c r="F1690" s="41">
        <f>[3]flow_raw!L1690</f>
        <v>3773.4999990000006</v>
      </c>
    </row>
    <row r="1691" spans="5:6" x14ac:dyDescent="0.25">
      <c r="E1691">
        <f>[3]flow_raw!I1691</f>
        <v>14755</v>
      </c>
      <c r="F1691" s="41">
        <f>[3]flow_raw!L1691</f>
        <v>8559.7707090000004</v>
      </c>
    </row>
    <row r="1692" spans="5:6" x14ac:dyDescent="0.25">
      <c r="E1692">
        <f>[3]flow_raw!I1692</f>
        <v>14761</v>
      </c>
      <c r="F1692" s="41">
        <f>[3]flow_raw!L1692</f>
        <v>10547.103867</v>
      </c>
    </row>
    <row r="1693" spans="5:6" x14ac:dyDescent="0.25">
      <c r="E1693">
        <f>[3]flow_raw!I1693</f>
        <v>14767</v>
      </c>
      <c r="F1693" s="41">
        <f>[3]flow_raw!L1693</f>
        <v>17757.770097000001</v>
      </c>
    </row>
    <row r="1694" spans="5:6" x14ac:dyDescent="0.25">
      <c r="E1694">
        <f>[3]flow_raw!I1694</f>
        <v>14768</v>
      </c>
      <c r="F1694" s="41">
        <f>[3]flow_raw!L1694</f>
        <v>9523.5686879999994</v>
      </c>
    </row>
    <row r="1695" spans="5:6" x14ac:dyDescent="0.25">
      <c r="E1695">
        <f>[3]flow_raw!I1695</f>
        <v>14769</v>
      </c>
      <c r="F1695" s="41">
        <f>[3]flow_raw!L1695</f>
        <v>10114.083576999999</v>
      </c>
    </row>
    <row r="1696" spans="5:6" x14ac:dyDescent="0.25">
      <c r="E1696">
        <f>[3]flow_raw!I1696</f>
        <v>14771</v>
      </c>
      <c r="F1696" s="41">
        <f>[3]flow_raw!L1696</f>
        <v>17374.02823</v>
      </c>
    </row>
    <row r="1697" spans="5:6" x14ac:dyDescent="0.25">
      <c r="E1697">
        <f>[3]flow_raw!I1697</f>
        <v>14772</v>
      </c>
      <c r="F1697" s="41">
        <f>[3]flow_raw!L1697</f>
        <v>17598.338958</v>
      </c>
    </row>
    <row r="1698" spans="5:6" x14ac:dyDescent="0.25">
      <c r="E1698">
        <f>[3]flow_raw!I1698</f>
        <v>14775</v>
      </c>
      <c r="F1698" s="41">
        <f>[3]flow_raw!L1698</f>
        <v>5839.2489540000006</v>
      </c>
    </row>
    <row r="1699" spans="5:6" x14ac:dyDescent="0.25">
      <c r="E1699">
        <f>[3]flow_raw!I1699</f>
        <v>14782</v>
      </c>
      <c r="F1699" s="41">
        <f>[3]flow_raw!L1699</f>
        <v>67071.010741999999</v>
      </c>
    </row>
    <row r="1700" spans="5:6" x14ac:dyDescent="0.25">
      <c r="E1700">
        <f>[3]flow_raw!I1700</f>
        <v>14792</v>
      </c>
      <c r="F1700" s="41">
        <f>[3]flow_raw!L1700</f>
        <v>13616.537909999999</v>
      </c>
    </row>
    <row r="1701" spans="5:6" x14ac:dyDescent="0.25">
      <c r="E1701">
        <f>[3]flow_raw!I1701</f>
        <v>14804</v>
      </c>
      <c r="F1701" s="41">
        <f>[3]flow_raw!L1701</f>
        <v>22068.938630000001</v>
      </c>
    </row>
    <row r="1702" spans="5:6" x14ac:dyDescent="0.25">
      <c r="E1702">
        <f>[3]flow_raw!I1702</f>
        <v>14914</v>
      </c>
      <c r="F1702" s="41">
        <f>[3]flow_raw!L1702</f>
        <v>14996.300856999998</v>
      </c>
    </row>
    <row r="1703" spans="5:6" x14ac:dyDescent="0.25">
      <c r="E1703">
        <f>[3]flow_raw!I1703</f>
        <v>14947</v>
      </c>
      <c r="F1703" s="41">
        <f>[3]flow_raw!L1703</f>
        <v>6290.3770420000001</v>
      </c>
    </row>
    <row r="1704" spans="5:6" x14ac:dyDescent="0.25">
      <c r="E1704">
        <f>[3]flow_raw!I1704</f>
        <v>14949</v>
      </c>
      <c r="F1704" s="41">
        <f>[3]flow_raw!L1704</f>
        <v>71601.594970999999</v>
      </c>
    </row>
    <row r="1705" spans="5:6" x14ac:dyDescent="0.25">
      <c r="E1705">
        <f>[3]flow_raw!I1705</f>
        <v>14953</v>
      </c>
      <c r="F1705" s="41">
        <f>[3]flow_raw!L1705</f>
        <v>125526.35937600001</v>
      </c>
    </row>
    <row r="1706" spans="5:6" x14ac:dyDescent="0.25">
      <c r="E1706">
        <f>[3]flow_raw!I1706</f>
        <v>14969</v>
      </c>
      <c r="F1706" s="41">
        <f>[3]flow_raw!L1706</f>
        <v>25574.888092000001</v>
      </c>
    </row>
    <row r="1707" spans="5:6" x14ac:dyDescent="0.25">
      <c r="E1707">
        <f>[3]flow_raw!I1707</f>
        <v>14982</v>
      </c>
      <c r="F1707" s="41">
        <f>[3]flow_raw!L1707</f>
        <v>40534.957764999999</v>
      </c>
    </row>
    <row r="1708" spans="5:6" x14ac:dyDescent="0.25">
      <c r="E1708">
        <f>[3]flow_raw!I1708</f>
        <v>14991</v>
      </c>
      <c r="F1708" s="41">
        <f>[3]flow_raw!L1708</f>
        <v>1814.353396</v>
      </c>
    </row>
    <row r="1709" spans="5:6" x14ac:dyDescent="0.25">
      <c r="E1709">
        <f>[3]flow_raw!I1709</f>
        <v>15004</v>
      </c>
      <c r="F1709" s="41">
        <f>[3]flow_raw!L1709</f>
        <v>3345.0116120000002</v>
      </c>
    </row>
    <row r="1710" spans="5:6" x14ac:dyDescent="0.25">
      <c r="E1710">
        <f>[3]flow_raw!I1710</f>
        <v>15010</v>
      </c>
      <c r="F1710" s="41">
        <f>[3]flow_raw!L1710</f>
        <v>85956.281738999998</v>
      </c>
    </row>
    <row r="1711" spans="5:6" x14ac:dyDescent="0.25">
      <c r="E1711">
        <f>[3]flow_raw!I1711</f>
        <v>15020</v>
      </c>
      <c r="F1711" s="41">
        <f>[3]flow_raw!L1711</f>
        <v>74799.414551000009</v>
      </c>
    </row>
    <row r="1712" spans="5:6" x14ac:dyDescent="0.25">
      <c r="E1712">
        <f>[3]flow_raw!I1712</f>
        <v>15035</v>
      </c>
      <c r="F1712" s="41">
        <f>[3]flow_raw!L1712</f>
        <v>76633.459229</v>
      </c>
    </row>
    <row r="1713" spans="5:6" x14ac:dyDescent="0.25">
      <c r="E1713">
        <f>[3]flow_raw!I1713</f>
        <v>15036</v>
      </c>
      <c r="F1713" s="41">
        <f>[3]flow_raw!L1713</f>
        <v>76085.940185999993</v>
      </c>
    </row>
    <row r="1714" spans="5:6" x14ac:dyDescent="0.25">
      <c r="E1714">
        <f>[3]flow_raw!I1714</f>
        <v>15037</v>
      </c>
      <c r="F1714" s="41">
        <f>[3]flow_raw!L1714</f>
        <v>68101.709472999995</v>
      </c>
    </row>
    <row r="1715" spans="5:6" x14ac:dyDescent="0.25">
      <c r="E1715">
        <f>[3]flow_raw!I1715</f>
        <v>15038</v>
      </c>
      <c r="F1715" s="41">
        <f>[3]flow_raw!L1715</f>
        <v>59456.793701000002</v>
      </c>
    </row>
    <row r="1716" spans="5:6" x14ac:dyDescent="0.25">
      <c r="E1716">
        <f>[3]flow_raw!I1716</f>
        <v>15039</v>
      </c>
      <c r="F1716" s="41">
        <f>[3]flow_raw!L1716</f>
        <v>70889.292480000004</v>
      </c>
    </row>
    <row r="1717" spans="5:6" x14ac:dyDescent="0.25">
      <c r="E1717">
        <f>[3]flow_raw!I1717</f>
        <v>15041</v>
      </c>
      <c r="F1717" s="41">
        <f>[3]flow_raw!L1717</f>
        <v>64598.917967999994</v>
      </c>
    </row>
    <row r="1718" spans="5:6" x14ac:dyDescent="0.25">
      <c r="E1718">
        <f>[3]flow_raw!I1718</f>
        <v>15042</v>
      </c>
      <c r="F1718" s="41">
        <f>[3]flow_raw!L1718</f>
        <v>43996.697325999994</v>
      </c>
    </row>
    <row r="1719" spans="5:6" x14ac:dyDescent="0.25">
      <c r="E1719">
        <f>[3]flow_raw!I1719</f>
        <v>15051</v>
      </c>
      <c r="F1719" s="41">
        <f>[3]flow_raw!L1719</f>
        <v>10767.894432000001</v>
      </c>
    </row>
    <row r="1720" spans="5:6" x14ac:dyDescent="0.25">
      <c r="E1720">
        <f>[3]flow_raw!I1720</f>
        <v>15064</v>
      </c>
      <c r="F1720" s="41">
        <f>[3]flow_raw!L1720</f>
        <v>103811.31933499999</v>
      </c>
    </row>
    <row r="1721" spans="5:6" x14ac:dyDescent="0.25">
      <c r="E1721">
        <f>[3]flow_raw!I1721</f>
        <v>15065</v>
      </c>
      <c r="F1721" s="41">
        <f>[3]flow_raw!L1721</f>
        <v>99870.664550000001</v>
      </c>
    </row>
    <row r="1722" spans="5:6" x14ac:dyDescent="0.25">
      <c r="E1722">
        <f>[3]flow_raw!I1722</f>
        <v>15080</v>
      </c>
      <c r="F1722" s="41">
        <f>[3]flow_raw!L1722</f>
        <v>12478.502074</v>
      </c>
    </row>
    <row r="1723" spans="5:6" x14ac:dyDescent="0.25">
      <c r="E1723">
        <f>[3]flow_raw!I1723</f>
        <v>15081</v>
      </c>
      <c r="F1723" s="41">
        <f>[3]flow_raw!L1723</f>
        <v>116859.00683500001</v>
      </c>
    </row>
    <row r="1724" spans="5:6" x14ac:dyDescent="0.25">
      <c r="E1724">
        <f>[3]flow_raw!I1724</f>
        <v>15082</v>
      </c>
      <c r="F1724" s="41">
        <f>[3]flow_raw!L1724</f>
        <v>120496.99316299999</v>
      </c>
    </row>
    <row r="1725" spans="5:6" x14ac:dyDescent="0.25">
      <c r="E1725">
        <f>[3]flow_raw!I1725</f>
        <v>15083</v>
      </c>
      <c r="F1725" s="41">
        <f>[3]flow_raw!L1725</f>
        <v>118720.908692</v>
      </c>
    </row>
    <row r="1726" spans="5:6" x14ac:dyDescent="0.25">
      <c r="E1726">
        <f>[3]flow_raw!I1726</f>
        <v>15092</v>
      </c>
      <c r="F1726" s="41">
        <f>[3]flow_raw!L1726</f>
        <v>6208.4968200000003</v>
      </c>
    </row>
    <row r="1727" spans="5:6" x14ac:dyDescent="0.25">
      <c r="E1727">
        <f>[3]flow_raw!I1727</f>
        <v>15102</v>
      </c>
      <c r="F1727" s="41">
        <f>[3]flow_raw!L1727</f>
        <v>26224.116119999999</v>
      </c>
    </row>
    <row r="1728" spans="5:6" x14ac:dyDescent="0.25">
      <c r="E1728">
        <f>[3]flow_raw!I1728</f>
        <v>15125</v>
      </c>
      <c r="F1728" s="41">
        <f>[3]flow_raw!L1728</f>
        <v>1215.5089420000002</v>
      </c>
    </row>
    <row r="1729" spans="5:6" x14ac:dyDescent="0.25">
      <c r="E1729">
        <f>[3]flow_raw!I1729</f>
        <v>15139</v>
      </c>
      <c r="F1729" s="41">
        <f>[3]flow_raw!L1729</f>
        <v>10448.513671000001</v>
      </c>
    </row>
    <row r="1730" spans="5:6" x14ac:dyDescent="0.25">
      <c r="E1730">
        <f>[3]flow_raw!I1730</f>
        <v>15144</v>
      </c>
      <c r="F1730" s="41">
        <f>[3]flow_raw!L1730</f>
        <v>4590.0135200000004</v>
      </c>
    </row>
    <row r="1731" spans="5:6" x14ac:dyDescent="0.25">
      <c r="E1731">
        <f>[3]flow_raw!I1731</f>
        <v>15157</v>
      </c>
      <c r="F1731" s="41">
        <f>[3]flow_raw!L1731</f>
        <v>49271.727293999997</v>
      </c>
    </row>
    <row r="1732" spans="5:6" x14ac:dyDescent="0.25">
      <c r="E1732">
        <f>[3]flow_raw!I1732</f>
        <v>15167</v>
      </c>
      <c r="F1732" s="41">
        <f>[3]flow_raw!L1732</f>
        <v>978.6829110000001</v>
      </c>
    </row>
    <row r="1733" spans="5:6" x14ac:dyDescent="0.25">
      <c r="E1733">
        <f>[3]flow_raw!I1733</f>
        <v>15170</v>
      </c>
      <c r="F1733" s="41">
        <f>[3]flow_raw!L1733</f>
        <v>2784.2241869999998</v>
      </c>
    </row>
    <row r="1734" spans="5:6" x14ac:dyDescent="0.25">
      <c r="E1734">
        <f>[3]flow_raw!I1734</f>
        <v>15171</v>
      </c>
      <c r="F1734" s="41">
        <f>[3]flow_raw!L1734</f>
        <v>38688.133392000003</v>
      </c>
    </row>
    <row r="1735" spans="5:6" x14ac:dyDescent="0.25">
      <c r="E1735">
        <f>[3]flow_raw!I1735</f>
        <v>15174</v>
      </c>
      <c r="F1735" s="41">
        <f>[3]flow_raw!L1735</f>
        <v>9633.4465339999988</v>
      </c>
    </row>
    <row r="1736" spans="5:6" x14ac:dyDescent="0.25">
      <c r="E1736">
        <f>[3]flow_raw!I1736</f>
        <v>15176</v>
      </c>
      <c r="F1736" s="41">
        <f>[3]flow_raw!L1736</f>
        <v>78381.763670999993</v>
      </c>
    </row>
    <row r="1737" spans="5:6" x14ac:dyDescent="0.25">
      <c r="E1737">
        <f>[3]flow_raw!I1737</f>
        <v>15187</v>
      </c>
      <c r="F1737" s="41">
        <f>[3]flow_raw!L1737</f>
        <v>100920.398436</v>
      </c>
    </row>
    <row r="1738" spans="5:6" x14ac:dyDescent="0.25">
      <c r="E1738">
        <f>[3]flow_raw!I1738</f>
        <v>15188</v>
      </c>
      <c r="F1738" s="41">
        <f>[3]flow_raw!L1738</f>
        <v>115209.22070199999</v>
      </c>
    </row>
    <row r="1739" spans="5:6" x14ac:dyDescent="0.25">
      <c r="E1739">
        <f>[3]flow_raw!I1739</f>
        <v>15191</v>
      </c>
      <c r="F1739" s="41">
        <f>[3]flow_raw!L1739</f>
        <v>111298.34228499999</v>
      </c>
    </row>
    <row r="1740" spans="5:6" x14ac:dyDescent="0.25">
      <c r="E1740">
        <f>[3]flow_raw!I1740</f>
        <v>15196</v>
      </c>
      <c r="F1740" s="41">
        <f>[3]flow_raw!L1740</f>
        <v>96895.338379000008</v>
      </c>
    </row>
    <row r="1741" spans="5:6" x14ac:dyDescent="0.25">
      <c r="E1741">
        <f>[3]flow_raw!I1741</f>
        <v>15197</v>
      </c>
      <c r="F1741" s="41">
        <f>[3]flow_raw!L1741</f>
        <v>14403.00432</v>
      </c>
    </row>
    <row r="1742" spans="5:6" x14ac:dyDescent="0.25">
      <c r="E1742">
        <f>[3]flow_raw!I1742</f>
        <v>15205</v>
      </c>
      <c r="F1742" s="41">
        <f>[3]flow_raw!L1742</f>
        <v>6024.3687170000003</v>
      </c>
    </row>
    <row r="1743" spans="5:6" x14ac:dyDescent="0.25">
      <c r="E1743">
        <f>[3]flow_raw!I1743</f>
        <v>15206</v>
      </c>
      <c r="F1743" s="41">
        <f>[3]flow_raw!L1743</f>
        <v>65203.155273999997</v>
      </c>
    </row>
    <row r="1744" spans="5:6" x14ac:dyDescent="0.25">
      <c r="E1744">
        <f>[3]flow_raw!I1744</f>
        <v>15207</v>
      </c>
      <c r="F1744" s="41">
        <f>[3]flow_raw!L1744</f>
        <v>64373.479003999993</v>
      </c>
    </row>
    <row r="1745" spans="5:6" x14ac:dyDescent="0.25">
      <c r="E1745">
        <f>[3]flow_raw!I1745</f>
        <v>15208</v>
      </c>
      <c r="F1745" s="41">
        <f>[3]flow_raw!L1745</f>
        <v>79513.440430000002</v>
      </c>
    </row>
    <row r="1746" spans="5:6" x14ac:dyDescent="0.25">
      <c r="E1746">
        <f>[3]flow_raw!I1746</f>
        <v>15209</v>
      </c>
      <c r="F1746" s="41">
        <f>[3]flow_raw!L1746</f>
        <v>83109.330323000002</v>
      </c>
    </row>
    <row r="1747" spans="5:6" x14ac:dyDescent="0.25">
      <c r="E1747">
        <f>[3]flow_raw!I1747</f>
        <v>15211</v>
      </c>
      <c r="F1747" s="41">
        <f>[3]flow_raw!L1747</f>
        <v>72947.916748000003</v>
      </c>
    </row>
    <row r="1748" spans="5:6" x14ac:dyDescent="0.25">
      <c r="E1748">
        <f>[3]flow_raw!I1748</f>
        <v>15220</v>
      </c>
      <c r="F1748" s="41">
        <f>[3]flow_raw!L1748</f>
        <v>21001.101806000002</v>
      </c>
    </row>
    <row r="1749" spans="5:6" x14ac:dyDescent="0.25">
      <c r="E1749">
        <f>[3]flow_raw!I1749</f>
        <v>15230</v>
      </c>
      <c r="F1749" s="41">
        <f>[3]flow_raw!L1749</f>
        <v>83393.964355999997</v>
      </c>
    </row>
    <row r="1750" spans="5:6" x14ac:dyDescent="0.25">
      <c r="E1750">
        <f>[3]flow_raw!I1750</f>
        <v>15235</v>
      </c>
      <c r="F1750" s="41">
        <f>[3]flow_raw!L1750</f>
        <v>11799.759171999998</v>
      </c>
    </row>
    <row r="1751" spans="5:6" x14ac:dyDescent="0.25">
      <c r="E1751">
        <f>[3]flow_raw!I1751</f>
        <v>15236</v>
      </c>
      <c r="F1751" s="41">
        <f>[3]flow_raw!L1751</f>
        <v>61621.090087999997</v>
      </c>
    </row>
    <row r="1752" spans="5:6" x14ac:dyDescent="0.25">
      <c r="E1752">
        <f>[3]flow_raw!I1752</f>
        <v>15238</v>
      </c>
      <c r="F1752" s="41">
        <f>[3]flow_raw!L1752</f>
        <v>66244.214842999994</v>
      </c>
    </row>
    <row r="1753" spans="5:6" x14ac:dyDescent="0.25">
      <c r="E1753">
        <f>[3]flow_raw!I1753</f>
        <v>15239</v>
      </c>
      <c r="F1753" s="41">
        <f>[3]flow_raw!L1753</f>
        <v>51397.245117999999</v>
      </c>
    </row>
    <row r="1754" spans="5:6" x14ac:dyDescent="0.25">
      <c r="E1754">
        <f>[3]flow_raw!I1754</f>
        <v>15240</v>
      </c>
      <c r="F1754" s="41">
        <f>[3]flow_raw!L1754</f>
        <v>11765.817963</v>
      </c>
    </row>
    <row r="1755" spans="5:6" x14ac:dyDescent="0.25">
      <c r="E1755">
        <f>[3]flow_raw!I1755</f>
        <v>15252</v>
      </c>
      <c r="F1755" s="41">
        <f>[3]flow_raw!L1755</f>
        <v>2276.2807809999999</v>
      </c>
    </row>
    <row r="1756" spans="5:6" x14ac:dyDescent="0.25">
      <c r="E1756">
        <f>[3]flow_raw!I1756</f>
        <v>15253</v>
      </c>
      <c r="F1756" s="41">
        <f>[3]flow_raw!L1756</f>
        <v>3150.399308</v>
      </c>
    </row>
    <row r="1757" spans="5:6" x14ac:dyDescent="0.25">
      <c r="E1757">
        <f>[3]flow_raw!I1757</f>
        <v>15255</v>
      </c>
      <c r="F1757" s="41">
        <f>[3]flow_raw!L1757</f>
        <v>734.58953599999995</v>
      </c>
    </row>
    <row r="1758" spans="5:6" x14ac:dyDescent="0.25">
      <c r="E1758">
        <f>[3]flow_raw!I1758</f>
        <v>15277</v>
      </c>
      <c r="F1758" s="41">
        <f>[3]flow_raw!L1758</f>
        <v>54889.263184000003</v>
      </c>
    </row>
    <row r="1759" spans="5:6" x14ac:dyDescent="0.25">
      <c r="E1759">
        <f>[3]flow_raw!I1759</f>
        <v>15279</v>
      </c>
      <c r="F1759" s="41">
        <f>[3]flow_raw!L1759</f>
        <v>47549.141602999996</v>
      </c>
    </row>
    <row r="1760" spans="5:6" x14ac:dyDescent="0.25">
      <c r="E1760">
        <f>[3]flow_raw!I1760</f>
        <v>15280</v>
      </c>
      <c r="F1760" s="41">
        <f>[3]flow_raw!L1760</f>
        <v>39005.035034</v>
      </c>
    </row>
    <row r="1761" spans="5:6" x14ac:dyDescent="0.25">
      <c r="E1761">
        <f>[3]flow_raw!I1761</f>
        <v>15282</v>
      </c>
      <c r="F1761" s="41">
        <f>[3]flow_raw!L1761</f>
        <v>23465.743941999997</v>
      </c>
    </row>
    <row r="1762" spans="5:6" x14ac:dyDescent="0.25">
      <c r="E1762">
        <f>[3]flow_raw!I1762</f>
        <v>15286</v>
      </c>
      <c r="F1762" s="41">
        <f>[3]flow_raw!L1762</f>
        <v>5340.3065729999998</v>
      </c>
    </row>
    <row r="1763" spans="5:6" x14ac:dyDescent="0.25">
      <c r="E1763">
        <f>[3]flow_raw!I1763</f>
        <v>15289</v>
      </c>
      <c r="F1763" s="41">
        <f>[3]flow_raw!L1763</f>
        <v>7910.4179519999998</v>
      </c>
    </row>
    <row r="1764" spans="5:6" x14ac:dyDescent="0.25">
      <c r="E1764">
        <f>[3]flow_raw!I1764</f>
        <v>15290</v>
      </c>
      <c r="F1764" s="41">
        <f>[3]flow_raw!L1764</f>
        <v>14221.915267</v>
      </c>
    </row>
    <row r="1765" spans="5:6" x14ac:dyDescent="0.25">
      <c r="E1765">
        <f>[3]flow_raw!I1765</f>
        <v>15304</v>
      </c>
      <c r="F1765" s="41">
        <f>[3]flow_raw!L1765</f>
        <v>33410.058836999997</v>
      </c>
    </row>
    <row r="1766" spans="5:6" x14ac:dyDescent="0.25">
      <c r="E1766">
        <f>[3]flow_raw!I1766</f>
        <v>15305</v>
      </c>
      <c r="F1766" s="41">
        <f>[3]flow_raw!L1766</f>
        <v>35154.190673999998</v>
      </c>
    </row>
    <row r="1767" spans="5:6" x14ac:dyDescent="0.25">
      <c r="E1767">
        <f>[3]flow_raw!I1767</f>
        <v>15306</v>
      </c>
      <c r="F1767" s="41">
        <f>[3]flow_raw!L1767</f>
        <v>5235.4004029999996</v>
      </c>
    </row>
    <row r="1768" spans="5:6" x14ac:dyDescent="0.25">
      <c r="E1768">
        <f>[3]flow_raw!I1768</f>
        <v>15311</v>
      </c>
      <c r="F1768" s="41">
        <f>[3]flow_raw!L1768</f>
        <v>56026.090576999995</v>
      </c>
    </row>
    <row r="1769" spans="5:6" x14ac:dyDescent="0.25">
      <c r="E1769">
        <f>[3]flow_raw!I1769</f>
        <v>15315</v>
      </c>
      <c r="F1769" s="41">
        <f>[3]flow_raw!L1769</f>
        <v>79110.601561999996</v>
      </c>
    </row>
    <row r="1770" spans="5:6" x14ac:dyDescent="0.25">
      <c r="E1770">
        <f>[3]flow_raw!I1770</f>
        <v>15317</v>
      </c>
      <c r="F1770" s="41">
        <f>[3]flow_raw!L1770</f>
        <v>70983.138185000003</v>
      </c>
    </row>
    <row r="1771" spans="5:6" x14ac:dyDescent="0.25">
      <c r="E1771">
        <f>[3]flow_raw!I1771</f>
        <v>15318</v>
      </c>
      <c r="F1771" s="41">
        <f>[3]flow_raw!L1771</f>
        <v>73138.025878999993</v>
      </c>
    </row>
    <row r="1772" spans="5:6" x14ac:dyDescent="0.25">
      <c r="E1772">
        <f>[3]flow_raw!I1772</f>
        <v>15345</v>
      </c>
      <c r="F1772" s="41">
        <f>[3]flow_raw!L1772</f>
        <v>19444.859589</v>
      </c>
    </row>
    <row r="1773" spans="5:6" x14ac:dyDescent="0.25">
      <c r="E1773">
        <f>[3]flow_raw!I1773</f>
        <v>15360</v>
      </c>
      <c r="F1773" s="41">
        <f>[3]flow_raw!L1773</f>
        <v>1043.222209</v>
      </c>
    </row>
    <row r="1774" spans="5:6" x14ac:dyDescent="0.25">
      <c r="E1774">
        <f>[3]flow_raw!I1774</f>
        <v>15379</v>
      </c>
      <c r="F1774" s="41">
        <f>[3]flow_raw!L1774</f>
        <v>2605.4470709999996</v>
      </c>
    </row>
    <row r="1775" spans="5:6" x14ac:dyDescent="0.25">
      <c r="E1775">
        <f>[3]flow_raw!I1775</f>
        <v>15406</v>
      </c>
      <c r="F1775" s="41">
        <f>[3]flow_raw!L1775</f>
        <v>44287.284912000003</v>
      </c>
    </row>
    <row r="1776" spans="5:6" x14ac:dyDescent="0.25">
      <c r="E1776">
        <f>[3]flow_raw!I1776</f>
        <v>15408</v>
      </c>
      <c r="F1776" s="41">
        <f>[3]flow_raw!L1776</f>
        <v>4895.1150289999996</v>
      </c>
    </row>
    <row r="1777" spans="5:6" x14ac:dyDescent="0.25">
      <c r="E1777">
        <f>[3]flow_raw!I1777</f>
        <v>15412</v>
      </c>
      <c r="F1777" s="41">
        <f>[3]flow_raw!L1777</f>
        <v>42016.145384999996</v>
      </c>
    </row>
    <row r="1778" spans="5:6" x14ac:dyDescent="0.25">
      <c r="E1778">
        <f>[3]flow_raw!I1778</f>
        <v>15414</v>
      </c>
      <c r="F1778" s="41">
        <f>[3]flow_raw!L1778</f>
        <v>33324.721008</v>
      </c>
    </row>
    <row r="1779" spans="5:6" x14ac:dyDescent="0.25">
      <c r="E1779">
        <f>[3]flow_raw!I1779</f>
        <v>15425</v>
      </c>
      <c r="F1779" s="41">
        <f>[3]flow_raw!L1779</f>
        <v>107972.553711</v>
      </c>
    </row>
    <row r="1780" spans="5:6" x14ac:dyDescent="0.25">
      <c r="E1780">
        <f>[3]flow_raw!I1780</f>
        <v>15429</v>
      </c>
      <c r="F1780" s="41">
        <f>[3]flow_raw!L1780</f>
        <v>127879.59838900001</v>
      </c>
    </row>
    <row r="1781" spans="5:6" x14ac:dyDescent="0.25">
      <c r="E1781">
        <f>[3]flow_raw!I1781</f>
        <v>15430</v>
      </c>
      <c r="F1781" s="41">
        <f>[3]flow_raw!L1781</f>
        <v>119693.70996200001</v>
      </c>
    </row>
    <row r="1782" spans="5:6" x14ac:dyDescent="0.25">
      <c r="E1782">
        <f>[3]flow_raw!I1782</f>
        <v>15432</v>
      </c>
      <c r="F1782" s="41">
        <f>[3]flow_raw!L1782</f>
        <v>134723.90161199999</v>
      </c>
    </row>
    <row r="1783" spans="5:6" x14ac:dyDescent="0.25">
      <c r="E1783">
        <f>[3]flow_raw!I1783</f>
        <v>15435</v>
      </c>
      <c r="F1783" s="41">
        <f>[3]flow_raw!L1783</f>
        <v>125526.35937600001</v>
      </c>
    </row>
    <row r="1784" spans="5:6" x14ac:dyDescent="0.25">
      <c r="E1784">
        <f>[3]flow_raw!I1784</f>
        <v>15439</v>
      </c>
      <c r="F1784" s="41">
        <f>[3]flow_raw!L1784</f>
        <v>109780.574219</v>
      </c>
    </row>
    <row r="1785" spans="5:6" x14ac:dyDescent="0.25">
      <c r="E1785">
        <f>[3]flow_raw!I1785</f>
        <v>15440</v>
      </c>
      <c r="F1785" s="41">
        <f>[3]flow_raw!L1785</f>
        <v>30655.262939999997</v>
      </c>
    </row>
    <row r="1786" spans="5:6" x14ac:dyDescent="0.25">
      <c r="E1786">
        <f>[3]flow_raw!I1786</f>
        <v>15442</v>
      </c>
      <c r="F1786" s="41">
        <f>[3]flow_raw!L1786</f>
        <v>114843.82324099999</v>
      </c>
    </row>
    <row r="1787" spans="5:6" x14ac:dyDescent="0.25">
      <c r="E1787">
        <f>[3]flow_raw!I1787</f>
        <v>15443</v>
      </c>
      <c r="F1787" s="41">
        <f>[3]flow_raw!L1787</f>
        <v>130413.414795</v>
      </c>
    </row>
    <row r="1788" spans="5:6" x14ac:dyDescent="0.25">
      <c r="E1788">
        <f>[3]flow_raw!I1788</f>
        <v>15455</v>
      </c>
      <c r="F1788" s="41">
        <f>[3]flow_raw!L1788</f>
        <v>11298.828798</v>
      </c>
    </row>
    <row r="1789" spans="5:6" x14ac:dyDescent="0.25">
      <c r="E1789">
        <f>[3]flow_raw!I1789</f>
        <v>15456</v>
      </c>
      <c r="F1789" s="41">
        <f>[3]flow_raw!L1789</f>
        <v>98293.822755000001</v>
      </c>
    </row>
    <row r="1790" spans="5:6" x14ac:dyDescent="0.25">
      <c r="E1790">
        <f>[3]flow_raw!I1790</f>
        <v>15457</v>
      </c>
      <c r="F1790" s="41">
        <f>[3]flow_raw!L1790</f>
        <v>99758.154053000006</v>
      </c>
    </row>
    <row r="1791" spans="5:6" x14ac:dyDescent="0.25">
      <c r="E1791">
        <f>[3]flow_raw!I1791</f>
        <v>15458</v>
      </c>
      <c r="F1791" s="41">
        <f>[3]flow_raw!L1791</f>
        <v>109592.65332</v>
      </c>
    </row>
    <row r="1792" spans="5:6" x14ac:dyDescent="0.25">
      <c r="E1792">
        <f>[3]flow_raw!I1792</f>
        <v>15459</v>
      </c>
      <c r="F1792" s="41">
        <f>[3]flow_raw!L1792</f>
        <v>110905.085937</v>
      </c>
    </row>
    <row r="1793" spans="5:6" x14ac:dyDescent="0.25">
      <c r="E1793">
        <f>[3]flow_raw!I1793</f>
        <v>15469</v>
      </c>
      <c r="F1793" s="41">
        <f>[3]flow_raw!L1793</f>
        <v>30683.271850999998</v>
      </c>
    </row>
    <row r="1794" spans="5:6" x14ac:dyDescent="0.25">
      <c r="E1794">
        <f>[3]flow_raw!I1794</f>
        <v>15470</v>
      </c>
      <c r="F1794" s="41">
        <f>[3]flow_raw!L1794</f>
        <v>11412.307387000001</v>
      </c>
    </row>
    <row r="1795" spans="5:6" x14ac:dyDescent="0.25">
      <c r="E1795">
        <f>[3]flow_raw!I1795</f>
        <v>15508</v>
      </c>
      <c r="F1795" s="41">
        <f>[3]flow_raw!L1795</f>
        <v>3498.6149350000001</v>
      </c>
    </row>
    <row r="1796" spans="5:6" x14ac:dyDescent="0.25">
      <c r="E1796">
        <f>[3]flow_raw!I1796</f>
        <v>15510</v>
      </c>
      <c r="F1796" s="41">
        <f>[3]flow_raw!L1796</f>
        <v>449.80980999999997</v>
      </c>
    </row>
    <row r="1797" spans="5:6" x14ac:dyDescent="0.25">
      <c r="E1797">
        <f>[3]flow_raw!I1797</f>
        <v>15521</v>
      </c>
      <c r="F1797" s="41">
        <f>[3]flow_raw!L1797</f>
        <v>12903.395909999999</v>
      </c>
    </row>
    <row r="1798" spans="5:6" x14ac:dyDescent="0.25">
      <c r="E1798">
        <f>[3]flow_raw!I1798</f>
        <v>15525</v>
      </c>
      <c r="F1798" s="41">
        <f>[3]flow_raw!L1798</f>
        <v>9496.8359990000008</v>
      </c>
    </row>
    <row r="1799" spans="5:6" x14ac:dyDescent="0.25">
      <c r="E1799">
        <f>[3]flow_raw!I1799</f>
        <v>15542</v>
      </c>
      <c r="F1799" s="41">
        <f>[3]flow_raw!L1799</f>
        <v>3457.208854</v>
      </c>
    </row>
    <row r="1800" spans="5:6" x14ac:dyDescent="0.25">
      <c r="E1800">
        <f>[3]flow_raw!I1800</f>
        <v>15567</v>
      </c>
      <c r="F1800" s="41">
        <f>[3]flow_raw!L1800</f>
        <v>975.45014499999991</v>
      </c>
    </row>
    <row r="1801" spans="5:6" x14ac:dyDescent="0.25">
      <c r="E1801">
        <f>[3]flow_raw!I1801</f>
        <v>15568</v>
      </c>
      <c r="F1801" s="41">
        <f>[3]flow_raw!L1801</f>
        <v>734.79420400000004</v>
      </c>
    </row>
    <row r="1802" spans="5:6" x14ac:dyDescent="0.25">
      <c r="E1802">
        <f>[3]flow_raw!I1802</f>
        <v>15578</v>
      </c>
      <c r="F1802" s="41">
        <f>[3]flow_raw!L1802</f>
        <v>562.71055200000001</v>
      </c>
    </row>
    <row r="1803" spans="5:6" x14ac:dyDescent="0.25">
      <c r="E1803">
        <f>[3]flow_raw!I1803</f>
        <v>15581</v>
      </c>
      <c r="F1803" s="41">
        <f>[3]flow_raw!L1803</f>
        <v>2464.0351380000002</v>
      </c>
    </row>
    <row r="1804" spans="5:6" x14ac:dyDescent="0.25">
      <c r="E1804">
        <f>[3]flow_raw!I1804</f>
        <v>15598</v>
      </c>
      <c r="F1804" s="41">
        <f>[3]flow_raw!L1804</f>
        <v>6540.8631289999994</v>
      </c>
    </row>
    <row r="1805" spans="5:6" x14ac:dyDescent="0.25">
      <c r="E1805">
        <f>[3]flow_raw!I1805</f>
        <v>15609</v>
      </c>
      <c r="F1805" s="41">
        <f>[3]flow_raw!L1805</f>
        <v>11976.463275</v>
      </c>
    </row>
    <row r="1806" spans="5:6" x14ac:dyDescent="0.25">
      <c r="E1806">
        <f>[3]flow_raw!I1806</f>
        <v>15610</v>
      </c>
      <c r="F1806" s="41">
        <f>[3]flow_raw!L1806</f>
        <v>16648.276484999999</v>
      </c>
    </row>
    <row r="1807" spans="5:6" x14ac:dyDescent="0.25">
      <c r="E1807">
        <f>[3]flow_raw!I1807</f>
        <v>15639</v>
      </c>
      <c r="F1807" s="41">
        <f>[3]flow_raw!L1807</f>
        <v>7162.9302520000001</v>
      </c>
    </row>
    <row r="1808" spans="5:6" x14ac:dyDescent="0.25">
      <c r="E1808">
        <f>[3]flow_raw!I1808</f>
        <v>15671</v>
      </c>
      <c r="F1808" s="41">
        <f>[3]flow_raw!L1808</f>
        <v>16922.602661999998</v>
      </c>
    </row>
    <row r="1809" spans="5:6" x14ac:dyDescent="0.25">
      <c r="E1809">
        <f>[3]flow_raw!I1809</f>
        <v>15676</v>
      </c>
      <c r="F1809" s="41">
        <f>[3]flow_raw!L1809</f>
        <v>2914.5375979999999</v>
      </c>
    </row>
    <row r="1810" spans="5:6" x14ac:dyDescent="0.25">
      <c r="E1810">
        <f>[3]flow_raw!I1810</f>
        <v>15680</v>
      </c>
      <c r="F1810" s="41">
        <f>[3]flow_raw!L1810</f>
        <v>2192.3159179999998</v>
      </c>
    </row>
    <row r="1811" spans="5:6" x14ac:dyDescent="0.25">
      <c r="E1811">
        <f>[3]flow_raw!I1811</f>
        <v>15681</v>
      </c>
      <c r="F1811" s="41">
        <f>[3]flow_raw!L1811</f>
        <v>2914.5375979999999</v>
      </c>
    </row>
    <row r="1812" spans="5:6" x14ac:dyDescent="0.25">
      <c r="E1812">
        <f>[3]flow_raw!I1812</f>
        <v>15682</v>
      </c>
      <c r="F1812" s="41">
        <f>[3]flow_raw!L1812</f>
        <v>2192.3159179999998</v>
      </c>
    </row>
    <row r="1813" spans="5:6" x14ac:dyDescent="0.25">
      <c r="E1813">
        <f>[3]flow_raw!I1813</f>
        <v>15683</v>
      </c>
      <c r="F1813" s="41">
        <f>[3]flow_raw!L1813</f>
        <v>2914.5375979999999</v>
      </c>
    </row>
    <row r="1814" spans="5:6" x14ac:dyDescent="0.25">
      <c r="E1814">
        <f>[3]flow_raw!I1814</f>
        <v>15684</v>
      </c>
      <c r="F1814" s="41">
        <f>[3]flow_raw!L1814</f>
        <v>67071.010741999999</v>
      </c>
    </row>
    <row r="1815" spans="5:6" x14ac:dyDescent="0.25">
      <c r="E1815">
        <f>[3]flow_raw!I1815</f>
        <v>15687</v>
      </c>
      <c r="F1815" s="41">
        <f>[3]flow_raw!L1815</f>
        <v>7146.6272879999997</v>
      </c>
    </row>
    <row r="1816" spans="5:6" x14ac:dyDescent="0.25">
      <c r="E1816">
        <f>[3]flow_raw!I1816</f>
        <v>15688</v>
      </c>
      <c r="F1816" s="41">
        <f>[3]flow_raw!L1816</f>
        <v>90864.208007000008</v>
      </c>
    </row>
    <row r="1817" spans="5:6" x14ac:dyDescent="0.25">
      <c r="E1817">
        <f>[3]flow_raw!I1817</f>
        <v>15689</v>
      </c>
      <c r="F1817" s="41">
        <f>[3]flow_raw!L1817</f>
        <v>64109.414551000002</v>
      </c>
    </row>
    <row r="1818" spans="5:6" x14ac:dyDescent="0.25">
      <c r="E1818">
        <f>[3]flow_raw!I1818</f>
        <v>15690</v>
      </c>
      <c r="F1818" s="41">
        <f>[3]flow_raw!L1818</f>
        <v>65099.466308000003</v>
      </c>
    </row>
    <row r="1819" spans="5:6" x14ac:dyDescent="0.25">
      <c r="E1819">
        <f>[3]flow_raw!I1819</f>
        <v>15693</v>
      </c>
      <c r="F1819" s="41">
        <f>[3]flow_raw!L1819</f>
        <v>5465.6702380000006</v>
      </c>
    </row>
    <row r="1820" spans="5:6" x14ac:dyDescent="0.25">
      <c r="E1820">
        <f>[3]flow_raw!I1820</f>
        <v>15696</v>
      </c>
      <c r="F1820" s="41">
        <f>[3]flow_raw!L1820</f>
        <v>89179.755858999997</v>
      </c>
    </row>
    <row r="1821" spans="5:6" x14ac:dyDescent="0.25">
      <c r="E1821">
        <f>[3]flow_raw!I1821</f>
        <v>15699</v>
      </c>
      <c r="F1821" s="41">
        <f>[3]flow_raw!L1821</f>
        <v>98751.049316000004</v>
      </c>
    </row>
    <row r="1822" spans="5:6" x14ac:dyDescent="0.25">
      <c r="E1822">
        <f>[3]flow_raw!I1822</f>
        <v>15700</v>
      </c>
      <c r="F1822" s="41">
        <f>[3]flow_raw!L1822</f>
        <v>107200.28662</v>
      </c>
    </row>
    <row r="1823" spans="5:6" x14ac:dyDescent="0.25">
      <c r="E1823">
        <f>[3]flow_raw!I1823</f>
        <v>15703</v>
      </c>
      <c r="F1823" s="41">
        <f>[3]flow_raw!L1823</f>
        <v>98493.361327999999</v>
      </c>
    </row>
    <row r="1824" spans="5:6" x14ac:dyDescent="0.25">
      <c r="E1824">
        <f>[3]flow_raw!I1824</f>
        <v>15705</v>
      </c>
      <c r="F1824" s="41">
        <f>[3]flow_raw!L1824</f>
        <v>86097.863282000006</v>
      </c>
    </row>
    <row r="1825" spans="5:6" x14ac:dyDescent="0.25">
      <c r="E1825">
        <f>[3]flow_raw!I1825</f>
        <v>15709</v>
      </c>
      <c r="F1825" s="41">
        <f>[3]flow_raw!L1825</f>
        <v>90720.610840000008</v>
      </c>
    </row>
    <row r="1826" spans="5:6" x14ac:dyDescent="0.25">
      <c r="E1826">
        <f>[3]flow_raw!I1826</f>
        <v>15710</v>
      </c>
      <c r="F1826" s="41">
        <f>[3]flow_raw!L1826</f>
        <v>96347.756837000008</v>
      </c>
    </row>
    <row r="1827" spans="5:6" x14ac:dyDescent="0.25">
      <c r="E1827">
        <f>[3]flow_raw!I1827</f>
        <v>15714</v>
      </c>
      <c r="F1827" s="41">
        <f>[3]flow_raw!L1827</f>
        <v>109237.30957000001</v>
      </c>
    </row>
    <row r="1828" spans="5:6" x14ac:dyDescent="0.25">
      <c r="E1828">
        <f>[3]flow_raw!I1828</f>
        <v>15715</v>
      </c>
      <c r="F1828" s="41">
        <f>[3]flow_raw!L1828</f>
        <v>96001.756834999993</v>
      </c>
    </row>
    <row r="1829" spans="5:6" x14ac:dyDescent="0.25">
      <c r="E1829">
        <f>[3]flow_raw!I1829</f>
        <v>15720</v>
      </c>
      <c r="F1829" s="41">
        <f>[3]flow_raw!L1829</f>
        <v>90690.072509999998</v>
      </c>
    </row>
    <row r="1830" spans="5:6" x14ac:dyDescent="0.25">
      <c r="E1830">
        <f>[3]flow_raw!I1830</f>
        <v>15722</v>
      </c>
      <c r="F1830" s="41">
        <f>[3]flow_raw!L1830</f>
        <v>84182.224608999997</v>
      </c>
    </row>
    <row r="1831" spans="5:6" x14ac:dyDescent="0.25">
      <c r="E1831">
        <f>[3]flow_raw!I1831</f>
        <v>15730</v>
      </c>
      <c r="F1831" s="41">
        <f>[3]flow_raw!L1831</f>
        <v>38027.076051000004</v>
      </c>
    </row>
    <row r="1832" spans="5:6" x14ac:dyDescent="0.25">
      <c r="E1832">
        <f>[3]flow_raw!I1832</f>
        <v>15732</v>
      </c>
      <c r="F1832" s="41">
        <f>[3]flow_raw!L1832</f>
        <v>32013.720704000003</v>
      </c>
    </row>
    <row r="1833" spans="5:6" x14ac:dyDescent="0.25">
      <c r="E1833">
        <f>[3]flow_raw!I1833</f>
        <v>15759</v>
      </c>
      <c r="F1833" s="41">
        <f>[3]flow_raw!L1833</f>
        <v>29090.836822000001</v>
      </c>
    </row>
    <row r="1834" spans="5:6" x14ac:dyDescent="0.25">
      <c r="E1834">
        <f>[3]flow_raw!I1834</f>
        <v>15767</v>
      </c>
      <c r="F1834" s="41">
        <f>[3]flow_raw!L1834</f>
        <v>141545.43115300001</v>
      </c>
    </row>
    <row r="1835" spans="5:6" x14ac:dyDescent="0.25">
      <c r="E1835">
        <f>[3]flow_raw!I1835</f>
        <v>15768</v>
      </c>
      <c r="F1835" s="41">
        <f>[3]flow_raw!L1835</f>
        <v>116403.64209000001</v>
      </c>
    </row>
    <row r="1836" spans="5:6" x14ac:dyDescent="0.25">
      <c r="E1836">
        <f>[3]flow_raw!I1836</f>
        <v>15775</v>
      </c>
      <c r="F1836" s="41">
        <f>[3]flow_raw!L1836</f>
        <v>60279.085694000001</v>
      </c>
    </row>
    <row r="1837" spans="5:6" x14ac:dyDescent="0.25">
      <c r="E1837">
        <f>[3]flow_raw!I1837</f>
        <v>15776</v>
      </c>
      <c r="F1837" s="41">
        <f>[3]flow_raw!L1837</f>
        <v>134657.20410100001</v>
      </c>
    </row>
    <row r="1838" spans="5:6" x14ac:dyDescent="0.25">
      <c r="E1838">
        <f>[3]flow_raw!I1838</f>
        <v>15778</v>
      </c>
      <c r="F1838" s="41">
        <f>[3]flow_raw!L1838</f>
        <v>13466.099915000001</v>
      </c>
    </row>
    <row r="1839" spans="5:6" x14ac:dyDescent="0.25">
      <c r="E1839">
        <f>[3]flow_raw!I1839</f>
        <v>15781</v>
      </c>
      <c r="F1839" s="41">
        <f>[3]flow_raw!L1839</f>
        <v>25141.798035</v>
      </c>
    </row>
    <row r="1840" spans="5:6" x14ac:dyDescent="0.25">
      <c r="E1840">
        <f>[3]flow_raw!I1840</f>
        <v>15810</v>
      </c>
      <c r="F1840" s="41">
        <f>[3]flow_raw!L1840</f>
        <v>11664.374582</v>
      </c>
    </row>
    <row r="1841" spans="5:6" x14ac:dyDescent="0.25">
      <c r="E1841">
        <f>[3]flow_raw!I1841</f>
        <v>15848</v>
      </c>
      <c r="F1841" s="41">
        <f>[3]flow_raw!L1841</f>
        <v>15313.106781000002</v>
      </c>
    </row>
    <row r="1842" spans="5:6" x14ac:dyDescent="0.25">
      <c r="E1842">
        <f>[3]flow_raw!I1842</f>
        <v>15849</v>
      </c>
      <c r="F1842" s="41">
        <f>[3]flow_raw!L1842</f>
        <v>82163.900391000003</v>
      </c>
    </row>
    <row r="1843" spans="5:6" x14ac:dyDescent="0.25">
      <c r="E1843">
        <f>[3]flow_raw!I1843</f>
        <v>15850</v>
      </c>
      <c r="F1843" s="41">
        <f>[3]flow_raw!L1843</f>
        <v>91523.275391000003</v>
      </c>
    </row>
    <row r="1844" spans="5:6" x14ac:dyDescent="0.25">
      <c r="E1844">
        <f>[3]flow_raw!I1844</f>
        <v>15851</v>
      </c>
      <c r="F1844" s="41">
        <f>[3]flow_raw!L1844</f>
        <v>93172.658934999999</v>
      </c>
    </row>
    <row r="1845" spans="5:6" x14ac:dyDescent="0.25">
      <c r="E1845">
        <f>[3]flow_raw!I1845</f>
        <v>15852</v>
      </c>
      <c r="F1845" s="41">
        <f>[3]flow_raw!L1845</f>
        <v>82960.606935000003</v>
      </c>
    </row>
    <row r="1846" spans="5:6" x14ac:dyDescent="0.25">
      <c r="E1846">
        <f>[3]flow_raw!I1846</f>
        <v>15853</v>
      </c>
      <c r="F1846" s="41">
        <f>[3]flow_raw!L1846</f>
        <v>86233.886352999994</v>
      </c>
    </row>
    <row r="1847" spans="5:6" x14ac:dyDescent="0.25">
      <c r="E1847">
        <f>[3]flow_raw!I1847</f>
        <v>15854</v>
      </c>
      <c r="F1847" s="41">
        <f>[3]flow_raw!L1847</f>
        <v>86318.728516000003</v>
      </c>
    </row>
    <row r="1848" spans="5:6" x14ac:dyDescent="0.25">
      <c r="E1848">
        <f>[3]flow_raw!I1848</f>
        <v>15855</v>
      </c>
      <c r="F1848" s="41">
        <f>[3]flow_raw!L1848</f>
        <v>76956.469727000003</v>
      </c>
    </row>
    <row r="1849" spans="5:6" x14ac:dyDescent="0.25">
      <c r="E1849">
        <f>[3]flow_raw!I1849</f>
        <v>15856</v>
      </c>
      <c r="F1849" s="41">
        <f>[3]flow_raw!L1849</f>
        <v>77635.268066999997</v>
      </c>
    </row>
    <row r="1850" spans="5:6" x14ac:dyDescent="0.25">
      <c r="E1850">
        <f>[3]flow_raw!I1850</f>
        <v>15857</v>
      </c>
      <c r="F1850" s="41">
        <f>[3]flow_raw!L1850</f>
        <v>78963.024414999993</v>
      </c>
    </row>
    <row r="1851" spans="5:6" x14ac:dyDescent="0.25">
      <c r="E1851">
        <f>[3]flow_raw!I1851</f>
        <v>15858</v>
      </c>
      <c r="F1851" s="41">
        <f>[3]flow_raw!L1851</f>
        <v>78246.388426999998</v>
      </c>
    </row>
    <row r="1852" spans="5:6" x14ac:dyDescent="0.25">
      <c r="E1852">
        <f>[3]flow_raw!I1852</f>
        <v>15859</v>
      </c>
      <c r="F1852" s="41">
        <f>[3]flow_raw!L1852</f>
        <v>73445.380615999995</v>
      </c>
    </row>
    <row r="1853" spans="5:6" x14ac:dyDescent="0.25">
      <c r="E1853">
        <f>[3]flow_raw!I1853</f>
        <v>15862</v>
      </c>
      <c r="F1853" s="41">
        <f>[3]flow_raw!L1853</f>
        <v>74033.680176000009</v>
      </c>
    </row>
    <row r="1854" spans="5:6" x14ac:dyDescent="0.25">
      <c r="E1854">
        <f>[3]flow_raw!I1854</f>
        <v>15863</v>
      </c>
      <c r="F1854" s="41">
        <f>[3]flow_raw!L1854</f>
        <v>31325.550902999999</v>
      </c>
    </row>
    <row r="1855" spans="5:6" x14ac:dyDescent="0.25">
      <c r="E1855">
        <f>[3]flow_raw!I1855</f>
        <v>15869</v>
      </c>
      <c r="F1855" s="41">
        <f>[3]flow_raw!L1855</f>
        <v>2914.5375979999999</v>
      </c>
    </row>
    <row r="1856" spans="5:6" x14ac:dyDescent="0.25">
      <c r="E1856">
        <f>[3]flow_raw!I1856</f>
        <v>15870</v>
      </c>
      <c r="F1856" s="41">
        <f>[3]flow_raw!L1856</f>
        <v>74621.187987999991</v>
      </c>
    </row>
    <row r="1857" spans="5:6" x14ac:dyDescent="0.25">
      <c r="E1857">
        <f>[3]flow_raw!I1857</f>
        <v>15874</v>
      </c>
      <c r="F1857" s="41">
        <f>[3]flow_raw!L1857</f>
        <v>81186.712159000002</v>
      </c>
    </row>
    <row r="1858" spans="5:6" x14ac:dyDescent="0.25">
      <c r="E1858">
        <f>[3]flow_raw!I1858</f>
        <v>15877</v>
      </c>
      <c r="F1858" s="41">
        <f>[3]flow_raw!L1858</f>
        <v>75729.483886999995</v>
      </c>
    </row>
    <row r="1859" spans="5:6" x14ac:dyDescent="0.25">
      <c r="E1859">
        <f>[3]flow_raw!I1859</f>
        <v>15880</v>
      </c>
      <c r="F1859" s="41">
        <f>[3]flow_raw!L1859</f>
        <v>10978.721724999999</v>
      </c>
    </row>
    <row r="1860" spans="5:6" x14ac:dyDescent="0.25">
      <c r="E1860">
        <f>[3]flow_raw!I1860</f>
        <v>15896</v>
      </c>
      <c r="F1860" s="41">
        <f>[3]flow_raw!L1860</f>
        <v>23539.769132999998</v>
      </c>
    </row>
    <row r="1861" spans="5:6" x14ac:dyDescent="0.25">
      <c r="E1861">
        <f>[3]flow_raw!I1861</f>
        <v>15914</v>
      </c>
      <c r="F1861" s="41">
        <f>[3]flow_raw!L1861</f>
        <v>68139.271727999992</v>
      </c>
    </row>
    <row r="1862" spans="5:6" x14ac:dyDescent="0.25">
      <c r="E1862">
        <f>[3]flow_raw!I1862</f>
        <v>15916</v>
      </c>
      <c r="F1862" s="41">
        <f>[3]flow_raw!L1862</f>
        <v>52710.945435000001</v>
      </c>
    </row>
    <row r="1863" spans="5:6" x14ac:dyDescent="0.25">
      <c r="E1863">
        <f>[3]flow_raw!I1863</f>
        <v>15917</v>
      </c>
      <c r="F1863" s="41">
        <f>[3]flow_raw!L1863</f>
        <v>44373.544677999998</v>
      </c>
    </row>
    <row r="1864" spans="5:6" x14ac:dyDescent="0.25">
      <c r="E1864">
        <f>[3]flow_raw!I1864</f>
        <v>15938</v>
      </c>
      <c r="F1864" s="41">
        <f>[3]flow_raw!L1864</f>
        <v>2499.5170420000004</v>
      </c>
    </row>
    <row r="1865" spans="5:6" x14ac:dyDescent="0.25">
      <c r="E1865">
        <f>[3]flow_raw!I1865</f>
        <v>15955</v>
      </c>
      <c r="F1865" s="41">
        <f>[3]flow_raw!L1865</f>
        <v>10615.710647</v>
      </c>
    </row>
    <row r="1866" spans="5:6" x14ac:dyDescent="0.25">
      <c r="E1866">
        <f>[3]flow_raw!I1866</f>
        <v>15999</v>
      </c>
      <c r="F1866" s="41">
        <f>[3]flow_raw!L1866</f>
        <v>20267.78659</v>
      </c>
    </row>
    <row r="1867" spans="5:6" x14ac:dyDescent="0.25">
      <c r="E1867">
        <f>[3]flow_raw!I1867</f>
        <v>16032</v>
      </c>
      <c r="F1867" s="41">
        <f>[3]flow_raw!L1867</f>
        <v>104575.312744</v>
      </c>
    </row>
    <row r="1868" spans="5:6" x14ac:dyDescent="0.25">
      <c r="E1868">
        <f>[3]flow_raw!I1868</f>
        <v>16037</v>
      </c>
      <c r="F1868" s="41">
        <f>[3]flow_raw!L1868</f>
        <v>63844.493897</v>
      </c>
    </row>
    <row r="1869" spans="5:6" x14ac:dyDescent="0.25">
      <c r="E1869">
        <f>[3]flow_raw!I1869</f>
        <v>16038</v>
      </c>
      <c r="F1869" s="41">
        <f>[3]flow_raw!L1869</f>
        <v>97528.432373000003</v>
      </c>
    </row>
    <row r="1870" spans="5:6" x14ac:dyDescent="0.25">
      <c r="E1870">
        <f>[3]flow_raw!I1870</f>
        <v>16040</v>
      </c>
      <c r="F1870" s="41">
        <f>[3]flow_raw!L1870</f>
        <v>79256.172852000003</v>
      </c>
    </row>
    <row r="1871" spans="5:6" x14ac:dyDescent="0.25">
      <c r="E1871">
        <f>[3]flow_raw!I1871</f>
        <v>16041</v>
      </c>
      <c r="F1871" s="41">
        <f>[3]flow_raw!L1871</f>
        <v>77892.566162000003</v>
      </c>
    </row>
    <row r="1872" spans="5:6" x14ac:dyDescent="0.25">
      <c r="E1872">
        <f>[3]flow_raw!I1872</f>
        <v>16045</v>
      </c>
      <c r="F1872" s="41">
        <f>[3]flow_raw!L1872</f>
        <v>51317.916749000004</v>
      </c>
    </row>
    <row r="1873" spans="5:6" x14ac:dyDescent="0.25">
      <c r="E1873">
        <f>[3]flow_raw!I1873</f>
        <v>16046</v>
      </c>
      <c r="F1873" s="41">
        <f>[3]flow_raw!L1873</f>
        <v>60498.271729</v>
      </c>
    </row>
    <row r="1874" spans="5:6" x14ac:dyDescent="0.25">
      <c r="E1874">
        <f>[3]flow_raw!I1874</f>
        <v>16054</v>
      </c>
      <c r="F1874" s="41">
        <f>[3]flow_raw!L1874</f>
        <v>57531.534910999995</v>
      </c>
    </row>
    <row r="1875" spans="5:6" x14ac:dyDescent="0.25">
      <c r="E1875">
        <f>[3]flow_raw!I1875</f>
        <v>16057</v>
      </c>
      <c r="F1875" s="41">
        <f>[3]flow_raw!L1875</f>
        <v>60339.976561999996</v>
      </c>
    </row>
    <row r="1876" spans="5:6" x14ac:dyDescent="0.25">
      <c r="E1876">
        <f>[3]flow_raw!I1876</f>
        <v>16059</v>
      </c>
      <c r="F1876" s="41">
        <f>[3]flow_raw!L1876</f>
        <v>134657.20410100001</v>
      </c>
    </row>
    <row r="1877" spans="5:6" x14ac:dyDescent="0.25">
      <c r="E1877">
        <f>[3]flow_raw!I1877</f>
        <v>16062</v>
      </c>
      <c r="F1877" s="41">
        <f>[3]flow_raw!L1877</f>
        <v>7084.0035510000007</v>
      </c>
    </row>
    <row r="1878" spans="5:6" x14ac:dyDescent="0.25">
      <c r="E1878">
        <f>[3]flow_raw!I1878</f>
        <v>16069</v>
      </c>
      <c r="F1878" s="41">
        <f>[3]flow_raw!L1878</f>
        <v>3683.6210659999997</v>
      </c>
    </row>
    <row r="1879" spans="5:6" x14ac:dyDescent="0.25">
      <c r="E1879">
        <f>[3]flow_raw!I1879</f>
        <v>16084</v>
      </c>
      <c r="F1879" s="41">
        <f>[3]flow_raw!L1879</f>
        <v>93614.011230999997</v>
      </c>
    </row>
    <row r="1880" spans="5:6" x14ac:dyDescent="0.25">
      <c r="E1880">
        <f>[3]flow_raw!I1880</f>
        <v>16085</v>
      </c>
      <c r="F1880" s="41">
        <f>[3]flow_raw!L1880</f>
        <v>105749.79296799999</v>
      </c>
    </row>
    <row r="1881" spans="5:6" x14ac:dyDescent="0.25">
      <c r="E1881">
        <f>[3]flow_raw!I1881</f>
        <v>16092</v>
      </c>
      <c r="F1881" s="41">
        <f>[3]flow_raw!L1881</f>
        <v>27381.053512999999</v>
      </c>
    </row>
    <row r="1882" spans="5:6" x14ac:dyDescent="0.25">
      <c r="E1882">
        <f>[3]flow_raw!I1882</f>
        <v>16096</v>
      </c>
      <c r="F1882" s="41">
        <f>[3]flow_raw!L1882</f>
        <v>77976.014160000006</v>
      </c>
    </row>
    <row r="1883" spans="5:6" x14ac:dyDescent="0.25">
      <c r="E1883">
        <f>[3]flow_raw!I1883</f>
        <v>16097</v>
      </c>
      <c r="F1883" s="41">
        <f>[3]flow_raw!L1883</f>
        <v>4201.9788589999998</v>
      </c>
    </row>
    <row r="1884" spans="5:6" x14ac:dyDescent="0.25">
      <c r="E1884">
        <f>[3]flow_raw!I1884</f>
        <v>16114</v>
      </c>
      <c r="F1884" s="41">
        <f>[3]flow_raw!L1884</f>
        <v>23921.393586000002</v>
      </c>
    </row>
    <row r="1885" spans="5:6" x14ac:dyDescent="0.25">
      <c r="E1885">
        <f>[3]flow_raw!I1885</f>
        <v>16118</v>
      </c>
      <c r="F1885" s="41">
        <f>[3]flow_raw!L1885</f>
        <v>11785.500702000001</v>
      </c>
    </row>
    <row r="1886" spans="5:6" x14ac:dyDescent="0.25">
      <c r="E1886">
        <f>[3]flow_raw!I1886</f>
        <v>16125</v>
      </c>
      <c r="F1886" s="41">
        <f>[3]flow_raw!L1886</f>
        <v>104916.87451199999</v>
      </c>
    </row>
    <row r="1887" spans="5:6" x14ac:dyDescent="0.25">
      <c r="E1887">
        <f>[3]flow_raw!I1887</f>
        <v>16126</v>
      </c>
      <c r="F1887" s="41">
        <f>[3]flow_raw!L1887</f>
        <v>60279.085694000001</v>
      </c>
    </row>
    <row r="1888" spans="5:6" x14ac:dyDescent="0.25">
      <c r="E1888">
        <f>[3]flow_raw!I1888</f>
        <v>16127</v>
      </c>
      <c r="F1888" s="41">
        <f>[3]flow_raw!L1888</f>
        <v>71263.434814999986</v>
      </c>
    </row>
    <row r="1889" spans="5:6" x14ac:dyDescent="0.25">
      <c r="E1889">
        <f>[3]flow_raw!I1889</f>
        <v>16128</v>
      </c>
      <c r="F1889" s="41">
        <f>[3]flow_raw!L1889</f>
        <v>68503.46557700001</v>
      </c>
    </row>
    <row r="1890" spans="5:6" x14ac:dyDescent="0.25">
      <c r="E1890">
        <f>[3]flow_raw!I1890</f>
        <v>16131</v>
      </c>
      <c r="F1890" s="41">
        <f>[3]flow_raw!L1890</f>
        <v>63957.225584999993</v>
      </c>
    </row>
    <row r="1891" spans="5:6" x14ac:dyDescent="0.25">
      <c r="E1891">
        <f>[3]flow_raw!I1891</f>
        <v>16136</v>
      </c>
      <c r="F1891" s="41">
        <f>[3]flow_raw!L1891</f>
        <v>77775.528078000003</v>
      </c>
    </row>
    <row r="1892" spans="5:6" x14ac:dyDescent="0.25">
      <c r="E1892">
        <f>[3]flow_raw!I1892</f>
        <v>16138</v>
      </c>
      <c r="F1892" s="41">
        <f>[3]flow_raw!L1892</f>
        <v>65350.618164000007</v>
      </c>
    </row>
    <row r="1893" spans="5:6" x14ac:dyDescent="0.25">
      <c r="E1893">
        <f>[3]flow_raw!I1893</f>
        <v>16144</v>
      </c>
      <c r="F1893" s="41">
        <f>[3]flow_raw!L1893</f>
        <v>36346.167847000004</v>
      </c>
    </row>
    <row r="1894" spans="5:6" x14ac:dyDescent="0.25">
      <c r="E1894">
        <f>[3]flow_raw!I1894</f>
        <v>16155</v>
      </c>
      <c r="F1894" s="41">
        <f>[3]flow_raw!L1894</f>
        <v>9175.4007419999998</v>
      </c>
    </row>
    <row r="1895" spans="5:6" x14ac:dyDescent="0.25">
      <c r="E1895">
        <f>[3]flow_raw!I1895</f>
        <v>16158</v>
      </c>
      <c r="F1895" s="41">
        <f>[3]flow_raw!L1895</f>
        <v>3720.9709590000002</v>
      </c>
    </row>
    <row r="1896" spans="5:6" x14ac:dyDescent="0.25">
      <c r="E1896">
        <f>[3]flow_raw!I1896</f>
        <v>16159</v>
      </c>
      <c r="F1896" s="41">
        <f>[3]flow_raw!L1896</f>
        <v>3053.3989560000005</v>
      </c>
    </row>
    <row r="1897" spans="5:6" x14ac:dyDescent="0.25">
      <c r="E1897">
        <f>[3]flow_raw!I1897</f>
        <v>16162</v>
      </c>
      <c r="F1897" s="41">
        <f>[3]flow_raw!L1897</f>
        <v>79462.97119099999</v>
      </c>
    </row>
    <row r="1898" spans="5:6" x14ac:dyDescent="0.25">
      <c r="E1898">
        <f>[3]flow_raw!I1898</f>
        <v>16163</v>
      </c>
      <c r="F1898" s="41">
        <f>[3]flow_raw!L1898</f>
        <v>82266.702636999995</v>
      </c>
    </row>
    <row r="1899" spans="5:6" x14ac:dyDescent="0.25">
      <c r="E1899">
        <f>[3]flow_raw!I1899</f>
        <v>16164</v>
      </c>
      <c r="F1899" s="41">
        <f>[3]flow_raw!L1899</f>
        <v>76242.338867999992</v>
      </c>
    </row>
    <row r="1900" spans="5:6" x14ac:dyDescent="0.25">
      <c r="E1900">
        <f>[3]flow_raw!I1900</f>
        <v>16167</v>
      </c>
      <c r="F1900" s="41">
        <f>[3]flow_raw!L1900</f>
        <v>164917.22949200001</v>
      </c>
    </row>
    <row r="1901" spans="5:6" x14ac:dyDescent="0.25">
      <c r="E1901">
        <f>[3]flow_raw!I1901</f>
        <v>16168</v>
      </c>
      <c r="F1901" s="41">
        <f>[3]flow_raw!L1901</f>
        <v>13554.682434</v>
      </c>
    </row>
    <row r="1902" spans="5:6" x14ac:dyDescent="0.25">
      <c r="E1902">
        <f>[3]flow_raw!I1902</f>
        <v>16170</v>
      </c>
      <c r="F1902" s="41">
        <f>[3]flow_raw!L1902</f>
        <v>45068.761720000002</v>
      </c>
    </row>
    <row r="1903" spans="5:6" x14ac:dyDescent="0.25">
      <c r="E1903">
        <f>[3]flow_raw!I1903</f>
        <v>16183</v>
      </c>
      <c r="F1903" s="41">
        <f>[3]flow_raw!L1903</f>
        <v>67227.285157000006</v>
      </c>
    </row>
    <row r="1904" spans="5:6" x14ac:dyDescent="0.25">
      <c r="E1904">
        <f>[3]flow_raw!I1904</f>
        <v>16210</v>
      </c>
      <c r="F1904" s="41">
        <f>[3]flow_raw!L1904</f>
        <v>1834.356231</v>
      </c>
    </row>
    <row r="1905" spans="5:6" x14ac:dyDescent="0.25">
      <c r="E1905">
        <f>[3]flow_raw!I1905</f>
        <v>16217</v>
      </c>
      <c r="F1905" s="41">
        <f>[3]flow_raw!L1905</f>
        <v>11959.924728999998</v>
      </c>
    </row>
    <row r="1906" spans="5:6" x14ac:dyDescent="0.25">
      <c r="E1906">
        <f>[3]flow_raw!I1906</f>
        <v>16223</v>
      </c>
      <c r="F1906" s="41">
        <f>[3]flow_raw!L1906</f>
        <v>46489.559204999998</v>
      </c>
    </row>
    <row r="1907" spans="5:6" x14ac:dyDescent="0.25">
      <c r="E1907">
        <f>[3]flow_raw!I1907</f>
        <v>16227</v>
      </c>
      <c r="F1907" s="41">
        <f>[3]flow_raw!L1907</f>
        <v>32637.876449000003</v>
      </c>
    </row>
    <row r="1908" spans="5:6" x14ac:dyDescent="0.25">
      <c r="E1908">
        <f>[3]flow_raw!I1908</f>
        <v>16236</v>
      </c>
      <c r="F1908" s="41">
        <f>[3]flow_raw!L1908</f>
        <v>51935.671140999999</v>
      </c>
    </row>
    <row r="1909" spans="5:6" x14ac:dyDescent="0.25">
      <c r="E1909">
        <f>[3]flow_raw!I1909</f>
        <v>16248</v>
      </c>
      <c r="F1909" s="41">
        <f>[3]flow_raw!L1909</f>
        <v>54695.016602000003</v>
      </c>
    </row>
    <row r="1910" spans="5:6" x14ac:dyDescent="0.25">
      <c r="E1910">
        <f>[3]flow_raw!I1910</f>
        <v>16269</v>
      </c>
      <c r="F1910" s="41">
        <f>[3]flow_raw!L1910</f>
        <v>21493.688201999998</v>
      </c>
    </row>
    <row r="1911" spans="5:6" x14ac:dyDescent="0.25">
      <c r="E1911">
        <f>[3]flow_raw!I1911</f>
        <v>16270</v>
      </c>
      <c r="F1911" s="41">
        <f>[3]flow_raw!L1911</f>
        <v>7706.0171499999997</v>
      </c>
    </row>
    <row r="1912" spans="5:6" x14ac:dyDescent="0.25">
      <c r="E1912">
        <f>[3]flow_raw!I1912</f>
        <v>16271</v>
      </c>
      <c r="F1912" s="41">
        <f>[3]flow_raw!L1912</f>
        <v>96256.835938000004</v>
      </c>
    </row>
    <row r="1913" spans="5:6" x14ac:dyDescent="0.25">
      <c r="E1913">
        <f>[3]flow_raw!I1913</f>
        <v>16272</v>
      </c>
      <c r="F1913" s="41">
        <f>[3]flow_raw!L1913</f>
        <v>104064.771485</v>
      </c>
    </row>
    <row r="1914" spans="5:6" x14ac:dyDescent="0.25">
      <c r="E1914">
        <f>[3]flow_raw!I1914</f>
        <v>16274</v>
      </c>
      <c r="F1914" s="41">
        <f>[3]flow_raw!L1914</f>
        <v>95828.199706999992</v>
      </c>
    </row>
    <row r="1915" spans="5:6" x14ac:dyDescent="0.25">
      <c r="E1915">
        <f>[3]flow_raw!I1915</f>
        <v>16275</v>
      </c>
      <c r="F1915" s="41">
        <f>[3]flow_raw!L1915</f>
        <v>103534.216308</v>
      </c>
    </row>
    <row r="1916" spans="5:6" x14ac:dyDescent="0.25">
      <c r="E1916">
        <f>[3]flow_raw!I1916</f>
        <v>16290</v>
      </c>
      <c r="F1916" s="41">
        <f>[3]flow_raw!L1916</f>
        <v>96944.878417999993</v>
      </c>
    </row>
    <row r="1917" spans="5:6" x14ac:dyDescent="0.25">
      <c r="E1917">
        <f>[3]flow_raw!I1917</f>
        <v>16291</v>
      </c>
      <c r="F1917" s="41">
        <f>[3]flow_raw!L1917</f>
        <v>102193.75683599999</v>
      </c>
    </row>
    <row r="1918" spans="5:6" x14ac:dyDescent="0.25">
      <c r="E1918">
        <f>[3]flow_raw!I1918</f>
        <v>16292</v>
      </c>
      <c r="F1918" s="41">
        <f>[3]flow_raw!L1918</f>
        <v>15634.372071</v>
      </c>
    </row>
    <row r="1919" spans="5:6" x14ac:dyDescent="0.25">
      <c r="E1919">
        <f>[3]flow_raw!I1919</f>
        <v>16313</v>
      </c>
      <c r="F1919" s="41">
        <f>[3]flow_raw!L1919</f>
        <v>7084.1899880000001</v>
      </c>
    </row>
    <row r="1920" spans="5:6" x14ac:dyDescent="0.25">
      <c r="E1920">
        <f>[3]flow_raw!I1920</f>
        <v>16343</v>
      </c>
      <c r="F1920" s="41">
        <f>[3]flow_raw!L1920</f>
        <v>4366.7510990000001</v>
      </c>
    </row>
    <row r="1921" spans="5:6" x14ac:dyDescent="0.25">
      <c r="E1921">
        <f>[3]flow_raw!I1921</f>
        <v>16349</v>
      </c>
      <c r="F1921" s="41">
        <f>[3]flow_raw!L1921</f>
        <v>6594.8595740000001</v>
      </c>
    </row>
    <row r="1922" spans="5:6" x14ac:dyDescent="0.25">
      <c r="E1922">
        <f>[3]flow_raw!I1922</f>
        <v>16350</v>
      </c>
      <c r="F1922" s="41">
        <f>[3]flow_raw!L1922</f>
        <v>36382.117858999998</v>
      </c>
    </row>
    <row r="1923" spans="5:6" x14ac:dyDescent="0.25">
      <c r="E1923">
        <f>[3]flow_raw!I1923</f>
        <v>16351</v>
      </c>
      <c r="F1923" s="41">
        <f>[3]flow_raw!L1923</f>
        <v>37044.159912000003</v>
      </c>
    </row>
    <row r="1924" spans="5:6" x14ac:dyDescent="0.25">
      <c r="E1924">
        <f>[3]flow_raw!I1924</f>
        <v>16352</v>
      </c>
      <c r="F1924" s="41">
        <f>[3]flow_raw!L1924</f>
        <v>42968.357908999998</v>
      </c>
    </row>
    <row r="1925" spans="5:6" x14ac:dyDescent="0.25">
      <c r="E1925">
        <f>[3]flow_raw!I1925</f>
        <v>16353</v>
      </c>
      <c r="F1925" s="41">
        <f>[3]flow_raw!L1925</f>
        <v>41523.233887000002</v>
      </c>
    </row>
    <row r="1926" spans="5:6" x14ac:dyDescent="0.25">
      <c r="E1926">
        <f>[3]flow_raw!I1926</f>
        <v>16354</v>
      </c>
      <c r="F1926" s="41">
        <f>[3]flow_raw!L1926</f>
        <v>30360.235107</v>
      </c>
    </row>
    <row r="1927" spans="5:6" x14ac:dyDescent="0.25">
      <c r="E1927">
        <f>[3]flow_raw!I1927</f>
        <v>16355</v>
      </c>
      <c r="F1927" s="41">
        <f>[3]flow_raw!L1927</f>
        <v>29615.406189999998</v>
      </c>
    </row>
    <row r="1928" spans="5:6" x14ac:dyDescent="0.25">
      <c r="E1928">
        <f>[3]flow_raw!I1928</f>
        <v>16356</v>
      </c>
      <c r="F1928" s="41">
        <f>[3]flow_raw!L1928</f>
        <v>42504.120238999996</v>
      </c>
    </row>
    <row r="1929" spans="5:6" x14ac:dyDescent="0.25">
      <c r="E1929">
        <f>[3]flow_raw!I1929</f>
        <v>16357</v>
      </c>
      <c r="F1929" s="41">
        <f>[3]flow_raw!L1929</f>
        <v>41904.077147999997</v>
      </c>
    </row>
    <row r="1930" spans="5:6" x14ac:dyDescent="0.25">
      <c r="E1930">
        <f>[3]flow_raw!I1930</f>
        <v>16358</v>
      </c>
      <c r="F1930" s="41">
        <f>[3]flow_raw!L1930</f>
        <v>37044.159912000003</v>
      </c>
    </row>
    <row r="1931" spans="5:6" x14ac:dyDescent="0.25">
      <c r="E1931">
        <f>[3]flow_raw!I1931</f>
        <v>16359</v>
      </c>
      <c r="F1931" s="41">
        <f>[3]flow_raw!L1931</f>
        <v>33323.1875</v>
      </c>
    </row>
    <row r="1932" spans="5:6" x14ac:dyDescent="0.25">
      <c r="E1932">
        <f>[3]flow_raw!I1932</f>
        <v>16360</v>
      </c>
      <c r="F1932" s="41">
        <f>[3]flow_raw!L1932</f>
        <v>36382.117858999998</v>
      </c>
    </row>
    <row r="1933" spans="5:6" x14ac:dyDescent="0.25">
      <c r="E1933">
        <f>[3]flow_raw!I1933</f>
        <v>16361</v>
      </c>
      <c r="F1933" s="41">
        <f>[3]flow_raw!L1933</f>
        <v>37044.159912000003</v>
      </c>
    </row>
    <row r="1934" spans="5:6" x14ac:dyDescent="0.25">
      <c r="E1934">
        <f>[3]flow_raw!I1934</f>
        <v>16362</v>
      </c>
      <c r="F1934" s="41">
        <f>[3]flow_raw!L1934</f>
        <v>36382.117858999998</v>
      </c>
    </row>
    <row r="1935" spans="5:6" x14ac:dyDescent="0.25">
      <c r="E1935">
        <f>[3]flow_raw!I1935</f>
        <v>16370</v>
      </c>
      <c r="F1935" s="41">
        <f>[3]flow_raw!L1935</f>
        <v>81468.671386000002</v>
      </c>
    </row>
    <row r="1936" spans="5:6" x14ac:dyDescent="0.25">
      <c r="E1936">
        <f>[3]flow_raw!I1936</f>
        <v>16381</v>
      </c>
      <c r="F1936" s="41">
        <f>[3]flow_raw!L1936</f>
        <v>26823.689727000001</v>
      </c>
    </row>
    <row r="1937" spans="5:6" x14ac:dyDescent="0.25">
      <c r="E1937">
        <f>[3]flow_raw!I1937</f>
        <v>16389</v>
      </c>
      <c r="F1937" s="41">
        <f>[3]flow_raw!L1937</f>
        <v>32604.737488000002</v>
      </c>
    </row>
    <row r="1938" spans="5:6" x14ac:dyDescent="0.25">
      <c r="E1938">
        <f>[3]flow_raw!I1938</f>
        <v>16394</v>
      </c>
      <c r="F1938" s="41">
        <f>[3]flow_raw!L1938</f>
        <v>33410.997130999996</v>
      </c>
    </row>
    <row r="1939" spans="5:6" x14ac:dyDescent="0.25">
      <c r="E1939">
        <f>[3]flow_raw!I1939</f>
        <v>16427</v>
      </c>
      <c r="F1939" s="41">
        <f>[3]flow_raw!L1939</f>
        <v>59838.676025000008</v>
      </c>
    </row>
    <row r="1940" spans="5:6" x14ac:dyDescent="0.25">
      <c r="E1940">
        <f>[3]flow_raw!I1940</f>
        <v>16428</v>
      </c>
      <c r="F1940" s="41">
        <f>[3]flow_raw!L1940</f>
        <v>83241.574705999999</v>
      </c>
    </row>
    <row r="1941" spans="5:6" x14ac:dyDescent="0.25">
      <c r="E1941">
        <f>[3]flow_raw!I1941</f>
        <v>16429</v>
      </c>
      <c r="F1941" s="41">
        <f>[3]flow_raw!L1941</f>
        <v>70303.766114000013</v>
      </c>
    </row>
    <row r="1942" spans="5:6" x14ac:dyDescent="0.25">
      <c r="E1942">
        <f>[3]flow_raw!I1942</f>
        <v>16430</v>
      </c>
      <c r="F1942" s="41">
        <f>[3]flow_raw!L1942</f>
        <v>59838.676025000008</v>
      </c>
    </row>
    <row r="1943" spans="5:6" x14ac:dyDescent="0.25">
      <c r="E1943">
        <f>[3]flow_raw!I1943</f>
        <v>16431</v>
      </c>
      <c r="F1943" s="41">
        <f>[3]flow_raw!L1943</f>
        <v>79684.667235999994</v>
      </c>
    </row>
    <row r="1944" spans="5:6" x14ac:dyDescent="0.25">
      <c r="E1944">
        <f>[3]flow_raw!I1944</f>
        <v>16432</v>
      </c>
      <c r="F1944" s="41">
        <f>[3]flow_raw!L1944</f>
        <v>8942.4983219999995</v>
      </c>
    </row>
    <row r="1945" spans="5:6" x14ac:dyDescent="0.25">
      <c r="E1945">
        <f>[3]flow_raw!I1945</f>
        <v>16434</v>
      </c>
      <c r="F1945" s="41">
        <f>[3]flow_raw!L1945</f>
        <v>8516.7365119999995</v>
      </c>
    </row>
    <row r="1946" spans="5:6" x14ac:dyDescent="0.25">
      <c r="E1946">
        <f>[3]flow_raw!I1946</f>
        <v>16436</v>
      </c>
      <c r="F1946" s="41">
        <f>[3]flow_raw!L1946</f>
        <v>12319.845762999999</v>
      </c>
    </row>
    <row r="1947" spans="5:6" x14ac:dyDescent="0.25">
      <c r="E1947">
        <f>[3]flow_raw!I1947</f>
        <v>16445</v>
      </c>
      <c r="F1947" s="41">
        <f>[3]flow_raw!L1947</f>
        <v>95192.84130900001</v>
      </c>
    </row>
    <row r="1948" spans="5:6" x14ac:dyDescent="0.25">
      <c r="E1948">
        <f>[3]flow_raw!I1948</f>
        <v>16446</v>
      </c>
      <c r="F1948" s="41">
        <f>[3]flow_raw!L1948</f>
        <v>81504.338379000008</v>
      </c>
    </row>
    <row r="1949" spans="5:6" x14ac:dyDescent="0.25">
      <c r="E1949">
        <f>[3]flow_raw!I1949</f>
        <v>16447</v>
      </c>
      <c r="F1949" s="41">
        <f>[3]flow_raw!L1949</f>
        <v>93467.473633000001</v>
      </c>
    </row>
    <row r="1950" spans="5:6" x14ac:dyDescent="0.25">
      <c r="E1950">
        <f>[3]flow_raw!I1950</f>
        <v>16450</v>
      </c>
      <c r="F1950" s="41">
        <f>[3]flow_raw!L1950</f>
        <v>90224.03759800001</v>
      </c>
    </row>
    <row r="1951" spans="5:6" x14ac:dyDescent="0.25">
      <c r="E1951">
        <f>[3]flow_raw!I1951</f>
        <v>16489</v>
      </c>
      <c r="F1951" s="41">
        <f>[3]flow_raw!L1951</f>
        <v>60616.046143</v>
      </c>
    </row>
    <row r="1952" spans="5:6" x14ac:dyDescent="0.25">
      <c r="E1952">
        <f>[3]flow_raw!I1952</f>
        <v>16490</v>
      </c>
      <c r="F1952" s="41">
        <f>[3]flow_raw!L1952</f>
        <v>29128.786865000002</v>
      </c>
    </row>
    <row r="1953" spans="5:6" x14ac:dyDescent="0.25">
      <c r="E1953">
        <f>[3]flow_raw!I1953</f>
        <v>16491</v>
      </c>
      <c r="F1953" s="41">
        <f>[3]flow_raw!L1953</f>
        <v>30262.207276000001</v>
      </c>
    </row>
    <row r="1954" spans="5:6" x14ac:dyDescent="0.25">
      <c r="E1954">
        <f>[3]flow_raw!I1954</f>
        <v>16495</v>
      </c>
      <c r="F1954" s="41">
        <f>[3]flow_raw!L1954</f>
        <v>31015.604491999999</v>
      </c>
    </row>
    <row r="1955" spans="5:6" x14ac:dyDescent="0.25">
      <c r="E1955">
        <f>[3]flow_raw!I1955</f>
        <v>16499</v>
      </c>
      <c r="F1955" s="41">
        <f>[3]flow_raw!L1955</f>
        <v>30581.819090999998</v>
      </c>
    </row>
    <row r="1956" spans="5:6" x14ac:dyDescent="0.25">
      <c r="E1956">
        <f>[3]flow_raw!I1956</f>
        <v>16505</v>
      </c>
      <c r="F1956" s="41">
        <f>[3]flow_raw!L1956</f>
        <v>45265.397888</v>
      </c>
    </row>
    <row r="1957" spans="5:6" x14ac:dyDescent="0.25">
      <c r="E1957">
        <f>[3]flow_raw!I1957</f>
        <v>16516</v>
      </c>
      <c r="F1957" s="41">
        <f>[3]flow_raw!L1957</f>
        <v>3691.7557079999997</v>
      </c>
    </row>
    <row r="1958" spans="5:6" x14ac:dyDescent="0.25">
      <c r="E1958">
        <f>[3]flow_raw!I1958</f>
        <v>16519</v>
      </c>
      <c r="F1958" s="41">
        <f>[3]flow_raw!L1958</f>
        <v>2265.5406860000003</v>
      </c>
    </row>
    <row r="1959" spans="5:6" x14ac:dyDescent="0.25">
      <c r="E1959">
        <f>[3]flow_raw!I1959</f>
        <v>16523</v>
      </c>
      <c r="F1959" s="41">
        <f>[3]flow_raw!L1959</f>
        <v>32963.433532000003</v>
      </c>
    </row>
    <row r="1960" spans="5:6" x14ac:dyDescent="0.25">
      <c r="E1960">
        <f>[3]flow_raw!I1960</f>
        <v>16524</v>
      </c>
      <c r="F1960" s="41">
        <f>[3]flow_raw!L1960</f>
        <v>32963.433532000003</v>
      </c>
    </row>
    <row r="1961" spans="5:6" x14ac:dyDescent="0.25">
      <c r="E1961">
        <f>[3]flow_raw!I1961</f>
        <v>16533</v>
      </c>
      <c r="F1961" s="41">
        <f>[3]flow_raw!L1961</f>
        <v>71614.246580999999</v>
      </c>
    </row>
    <row r="1962" spans="5:6" x14ac:dyDescent="0.25">
      <c r="E1962">
        <f>[3]flow_raw!I1962</f>
        <v>16534</v>
      </c>
      <c r="F1962" s="41">
        <f>[3]flow_raw!L1962</f>
        <v>77320.666504000008</v>
      </c>
    </row>
    <row r="1963" spans="5:6" x14ac:dyDescent="0.25">
      <c r="E1963">
        <f>[3]flow_raw!I1963</f>
        <v>16546</v>
      </c>
      <c r="F1963" s="41">
        <f>[3]flow_raw!L1963</f>
        <v>23493.949047999999</v>
      </c>
    </row>
    <row r="1964" spans="5:6" x14ac:dyDescent="0.25">
      <c r="E1964">
        <f>[3]flow_raw!I1964</f>
        <v>16564</v>
      </c>
      <c r="F1964" s="41">
        <f>[3]flow_raw!L1964</f>
        <v>52545.099365000002</v>
      </c>
    </row>
    <row r="1965" spans="5:6" x14ac:dyDescent="0.25">
      <c r="E1965">
        <f>[3]flow_raw!I1965</f>
        <v>16565</v>
      </c>
      <c r="F1965" s="41">
        <f>[3]flow_raw!L1965</f>
        <v>65155.948730000004</v>
      </c>
    </row>
    <row r="1966" spans="5:6" x14ac:dyDescent="0.25">
      <c r="E1966">
        <f>[3]flow_raw!I1966</f>
        <v>16566</v>
      </c>
      <c r="F1966" s="41">
        <f>[3]flow_raw!L1966</f>
        <v>52036.995116999999</v>
      </c>
    </row>
    <row r="1967" spans="5:6" x14ac:dyDescent="0.25">
      <c r="E1967">
        <f>[3]flow_raw!I1967</f>
        <v>16567</v>
      </c>
      <c r="F1967" s="41">
        <f>[3]flow_raw!L1967</f>
        <v>63536.019775000001</v>
      </c>
    </row>
    <row r="1968" spans="5:6" x14ac:dyDescent="0.25">
      <c r="E1968">
        <f>[3]flow_raw!I1968</f>
        <v>16570</v>
      </c>
      <c r="F1968" s="41">
        <f>[3]flow_raw!L1968</f>
        <v>129325.28027300001</v>
      </c>
    </row>
    <row r="1969" spans="5:6" x14ac:dyDescent="0.25">
      <c r="E1969">
        <f>[3]flow_raw!I1969</f>
        <v>16578</v>
      </c>
      <c r="F1969" s="41">
        <f>[3]flow_raw!L1969</f>
        <v>98143.375243999995</v>
      </c>
    </row>
    <row r="1970" spans="5:6" x14ac:dyDescent="0.25">
      <c r="E1970">
        <f>[3]flow_raw!I1970</f>
        <v>16580</v>
      </c>
      <c r="F1970" s="41">
        <f>[3]flow_raw!L1970</f>
        <v>110617.201172</v>
      </c>
    </row>
    <row r="1971" spans="5:6" x14ac:dyDescent="0.25">
      <c r="E1971">
        <f>[3]flow_raw!I1971</f>
        <v>16584</v>
      </c>
      <c r="F1971" s="41">
        <f>[3]flow_raw!L1971</f>
        <v>101244.10498</v>
      </c>
    </row>
    <row r="1972" spans="5:6" x14ac:dyDescent="0.25">
      <c r="E1972">
        <f>[3]flow_raw!I1972</f>
        <v>16589</v>
      </c>
      <c r="F1972" s="41">
        <f>[3]flow_raw!L1972</f>
        <v>25284.493651000004</v>
      </c>
    </row>
    <row r="1973" spans="5:6" x14ac:dyDescent="0.25">
      <c r="E1973">
        <f>[3]flow_raw!I1973</f>
        <v>16601</v>
      </c>
      <c r="F1973" s="41">
        <f>[3]flow_raw!L1973</f>
        <v>3740.2757090000005</v>
      </c>
    </row>
    <row r="1974" spans="5:6" x14ac:dyDescent="0.25">
      <c r="E1974">
        <f>[3]flow_raw!I1974</f>
        <v>16605</v>
      </c>
      <c r="F1974" s="41">
        <f>[3]flow_raw!L1974</f>
        <v>20307.334917</v>
      </c>
    </row>
    <row r="1975" spans="5:6" x14ac:dyDescent="0.25">
      <c r="E1975">
        <f>[3]flow_raw!I1975</f>
        <v>16607</v>
      </c>
      <c r="F1975" s="41">
        <f>[3]flow_raw!L1975</f>
        <v>14453.55414</v>
      </c>
    </row>
    <row r="1976" spans="5:6" x14ac:dyDescent="0.25">
      <c r="E1976">
        <f>[3]flow_raw!I1976</f>
        <v>16608</v>
      </c>
      <c r="F1976" s="41">
        <f>[3]flow_raw!L1976</f>
        <v>4798.7949490000001</v>
      </c>
    </row>
    <row r="1977" spans="5:6" x14ac:dyDescent="0.25">
      <c r="E1977">
        <f>[3]flow_raw!I1977</f>
        <v>16632</v>
      </c>
      <c r="F1977" s="41">
        <f>[3]flow_raw!L1977</f>
        <v>6641.3071049999999</v>
      </c>
    </row>
    <row r="1978" spans="5:6" x14ac:dyDescent="0.25">
      <c r="E1978">
        <f>[3]flow_raw!I1978</f>
        <v>16656</v>
      </c>
      <c r="F1978" s="41">
        <f>[3]flow_raw!L1978</f>
        <v>36158.213133999998</v>
      </c>
    </row>
    <row r="1979" spans="5:6" x14ac:dyDescent="0.25">
      <c r="E1979">
        <f>[3]flow_raw!I1979</f>
        <v>16698</v>
      </c>
      <c r="F1979" s="41">
        <f>[3]flow_raw!L1979</f>
        <v>7115.9410010000001</v>
      </c>
    </row>
    <row r="1980" spans="5:6" x14ac:dyDescent="0.25">
      <c r="E1980">
        <f>[3]flow_raw!I1980</f>
        <v>16700</v>
      </c>
      <c r="F1980" s="41">
        <f>[3]flow_raw!L1980</f>
        <v>8900.5904090000004</v>
      </c>
    </row>
    <row r="1981" spans="5:6" x14ac:dyDescent="0.25">
      <c r="E1981">
        <f>[3]flow_raw!I1981</f>
        <v>16729</v>
      </c>
      <c r="F1981" s="41">
        <f>[3]flow_raw!L1981</f>
        <v>16433.697396</v>
      </c>
    </row>
    <row r="1982" spans="5:6" x14ac:dyDescent="0.25">
      <c r="E1982">
        <f>[3]flow_raw!I1982</f>
        <v>16743</v>
      </c>
      <c r="F1982" s="41">
        <f>[3]flow_raw!L1982</f>
        <v>3452.9345090000002</v>
      </c>
    </row>
    <row r="1983" spans="5:6" x14ac:dyDescent="0.25">
      <c r="E1983">
        <f>[3]flow_raw!I1983</f>
        <v>16748</v>
      </c>
      <c r="F1983" s="41">
        <f>[3]flow_raw!L1983</f>
        <v>4652.3021229999995</v>
      </c>
    </row>
    <row r="1984" spans="5:6" x14ac:dyDescent="0.25">
      <c r="E1984">
        <f>[3]flow_raw!I1984</f>
        <v>16757</v>
      </c>
      <c r="F1984" s="41">
        <f>[3]flow_raw!L1984</f>
        <v>2919.2047479999997</v>
      </c>
    </row>
    <row r="1985" spans="5:6" x14ac:dyDescent="0.25">
      <c r="E1985">
        <f>[3]flow_raw!I1985</f>
        <v>16759</v>
      </c>
      <c r="F1985" s="41">
        <f>[3]flow_raw!L1985</f>
        <v>84172.974608999997</v>
      </c>
    </row>
    <row r="1986" spans="5:6" x14ac:dyDescent="0.25">
      <c r="E1986">
        <f>[3]flow_raw!I1986</f>
        <v>16760</v>
      </c>
      <c r="F1986" s="41">
        <f>[3]flow_raw!L1986</f>
        <v>89963.902343000009</v>
      </c>
    </row>
    <row r="1987" spans="5:6" x14ac:dyDescent="0.25">
      <c r="E1987">
        <f>[3]flow_raw!I1987</f>
        <v>16761</v>
      </c>
      <c r="F1987" s="41">
        <f>[3]flow_raw!L1987</f>
        <v>73745.183349999992</v>
      </c>
    </row>
    <row r="1988" spans="5:6" x14ac:dyDescent="0.25">
      <c r="E1988">
        <f>[3]flow_raw!I1988</f>
        <v>16769</v>
      </c>
      <c r="F1988" s="41">
        <f>[3]flow_raw!L1988</f>
        <v>11689.197415999999</v>
      </c>
    </row>
    <row r="1989" spans="5:6" x14ac:dyDescent="0.25">
      <c r="E1989">
        <f>[3]flow_raw!I1989</f>
        <v>16778</v>
      </c>
      <c r="F1989" s="41">
        <f>[3]flow_raw!L1989</f>
        <v>34373.021438999996</v>
      </c>
    </row>
    <row r="1990" spans="5:6" x14ac:dyDescent="0.25">
      <c r="E1990">
        <f>[3]flow_raw!I1990</f>
        <v>16785</v>
      </c>
      <c r="F1990" s="41">
        <f>[3]flow_raw!L1990</f>
        <v>20331.322982999998</v>
      </c>
    </row>
    <row r="1991" spans="5:6" x14ac:dyDescent="0.25">
      <c r="E1991">
        <f>[3]flow_raw!I1991</f>
        <v>16800</v>
      </c>
      <c r="F1991" s="41">
        <f>[3]flow_raw!L1991</f>
        <v>13176.176831999999</v>
      </c>
    </row>
    <row r="1992" spans="5:6" x14ac:dyDescent="0.25">
      <c r="E1992">
        <f>[3]flow_raw!I1992</f>
        <v>16801</v>
      </c>
      <c r="F1992" s="41">
        <f>[3]flow_raw!L1992</f>
        <v>26301.803007999999</v>
      </c>
    </row>
    <row r="1993" spans="5:6" x14ac:dyDescent="0.25">
      <c r="E1993">
        <f>[3]flow_raw!I1993</f>
        <v>16845</v>
      </c>
      <c r="F1993" s="41">
        <f>[3]flow_raw!L1993</f>
        <v>10803.636844999997</v>
      </c>
    </row>
    <row r="1994" spans="5:6" x14ac:dyDescent="0.25">
      <c r="E1994">
        <f>[3]flow_raw!I1994</f>
        <v>16869</v>
      </c>
      <c r="F1994" s="41">
        <f>[3]flow_raw!L1994</f>
        <v>5988.9614320000001</v>
      </c>
    </row>
    <row r="1995" spans="5:6" x14ac:dyDescent="0.25">
      <c r="E1995">
        <f>[3]flow_raw!I1995</f>
        <v>16871</v>
      </c>
      <c r="F1995" s="41">
        <f>[3]flow_raw!L1995</f>
        <v>32731.781493000002</v>
      </c>
    </row>
    <row r="1996" spans="5:6" x14ac:dyDescent="0.25">
      <c r="E1996">
        <f>[3]flow_raw!I1996</f>
        <v>16905</v>
      </c>
      <c r="F1996" s="41">
        <f>[3]flow_raw!L1996</f>
        <v>11968.574387000001</v>
      </c>
    </row>
    <row r="1997" spans="5:6" x14ac:dyDescent="0.25">
      <c r="E1997">
        <f>[3]flow_raw!I1997</f>
        <v>16908</v>
      </c>
      <c r="F1997" s="41">
        <f>[3]flow_raw!L1997</f>
        <v>15262.137207</v>
      </c>
    </row>
    <row r="1998" spans="5:6" x14ac:dyDescent="0.25">
      <c r="E1998">
        <f>[3]flow_raw!I1998</f>
        <v>16948</v>
      </c>
      <c r="F1998" s="41">
        <f>[3]flow_raw!L1998</f>
        <v>23489.123404999998</v>
      </c>
    </row>
    <row r="1999" spans="5:6" x14ac:dyDescent="0.25">
      <c r="E1999">
        <f>[3]flow_raw!I1999</f>
        <v>16952</v>
      </c>
      <c r="F1999" s="41">
        <f>[3]flow_raw!L1999</f>
        <v>15497.096266999997</v>
      </c>
    </row>
    <row r="2000" spans="5:6" x14ac:dyDescent="0.25">
      <c r="E2000">
        <f>[3]flow_raw!I2000</f>
        <v>16959</v>
      </c>
      <c r="F2000" s="41">
        <f>[3]flow_raw!L2000</f>
        <v>29373.489531000003</v>
      </c>
    </row>
    <row r="2001" spans="5:6" x14ac:dyDescent="0.25">
      <c r="E2001">
        <f>[3]flow_raw!I2001</f>
        <v>16973</v>
      </c>
      <c r="F2001" s="41">
        <f>[3]flow_raw!L2001</f>
        <v>2795.6991740000003</v>
      </c>
    </row>
    <row r="2002" spans="5:6" x14ac:dyDescent="0.25">
      <c r="E2002">
        <f>[3]flow_raw!I2002</f>
        <v>17010</v>
      </c>
      <c r="F2002" s="41">
        <f>[3]flow_raw!L2002</f>
        <v>333.47736700000002</v>
      </c>
    </row>
    <row r="2003" spans="5:6" x14ac:dyDescent="0.25">
      <c r="E2003">
        <f>[3]flow_raw!I2003</f>
        <v>17012</v>
      </c>
      <c r="F2003" s="41">
        <f>[3]flow_raw!L2003</f>
        <v>1887.5790549999999</v>
      </c>
    </row>
    <row r="2004" spans="5:6" x14ac:dyDescent="0.25">
      <c r="E2004">
        <f>[3]flow_raw!I2004</f>
        <v>17046</v>
      </c>
      <c r="F2004" s="41">
        <f>[3]flow_raw!L2004</f>
        <v>5631.6505770000003</v>
      </c>
    </row>
    <row r="2005" spans="5:6" x14ac:dyDescent="0.25">
      <c r="E2005">
        <f>[3]flow_raw!I2005</f>
        <v>17055</v>
      </c>
      <c r="F2005" s="41">
        <f>[3]flow_raw!L2005</f>
        <v>8393.3173399999996</v>
      </c>
    </row>
    <row r="2006" spans="5:6" x14ac:dyDescent="0.25">
      <c r="E2006">
        <f>[3]flow_raw!I2006</f>
        <v>17077</v>
      </c>
      <c r="F2006" s="41">
        <f>[3]flow_raw!L2006</f>
        <v>12741.901794999998</v>
      </c>
    </row>
    <row r="2007" spans="5:6" x14ac:dyDescent="0.25">
      <c r="E2007">
        <f>[3]flow_raw!I2007</f>
        <v>17078</v>
      </c>
      <c r="F2007" s="41">
        <f>[3]flow_raw!L2007</f>
        <v>8389.417152</v>
      </c>
    </row>
    <row r="2008" spans="5:6" x14ac:dyDescent="0.25">
      <c r="E2008">
        <f>[3]flow_raw!I2008</f>
        <v>17088</v>
      </c>
      <c r="F2008" s="41">
        <f>[3]flow_raw!L2008</f>
        <v>6142.1863730000005</v>
      </c>
    </row>
    <row r="2009" spans="5:6" x14ac:dyDescent="0.25">
      <c r="E2009">
        <f>[3]flow_raw!I2009</f>
        <v>17092</v>
      </c>
      <c r="F2009" s="41">
        <f>[3]flow_raw!L2009</f>
        <v>8828.694128000001</v>
      </c>
    </row>
    <row r="2010" spans="5:6" x14ac:dyDescent="0.25">
      <c r="E2010">
        <f>[3]flow_raw!I2010</f>
        <v>17153</v>
      </c>
      <c r="F2010" s="41">
        <f>[3]flow_raw!L2010</f>
        <v>738.91323899999998</v>
      </c>
    </row>
    <row r="2011" spans="5:6" x14ac:dyDescent="0.25">
      <c r="E2011">
        <f>[3]flow_raw!I2011</f>
        <v>17193</v>
      </c>
      <c r="F2011" s="41">
        <f>[3]flow_raw!L2011</f>
        <v>15567.635834000001</v>
      </c>
    </row>
    <row r="2012" spans="5:6" x14ac:dyDescent="0.25">
      <c r="E2012">
        <f>[3]flow_raw!I2012</f>
        <v>17202</v>
      </c>
      <c r="F2012" s="41">
        <f>[3]flow_raw!L2012</f>
        <v>17022.753292000001</v>
      </c>
    </row>
    <row r="2013" spans="5:6" x14ac:dyDescent="0.25">
      <c r="E2013">
        <f>[3]flow_raw!I2013</f>
        <v>17223</v>
      </c>
      <c r="F2013" s="41">
        <f>[3]flow_raw!L2013</f>
        <v>80.179238999999995</v>
      </c>
    </row>
    <row r="2014" spans="5:6" x14ac:dyDescent="0.25">
      <c r="E2014">
        <f>[3]flow_raw!I2014</f>
        <v>17275</v>
      </c>
      <c r="F2014" s="41">
        <f>[3]flow_raw!L2014</f>
        <v>6692.1298229999993</v>
      </c>
    </row>
    <row r="2015" spans="5:6" x14ac:dyDescent="0.25">
      <c r="E2015">
        <f>[3]flow_raw!I2015</f>
        <v>17281</v>
      </c>
      <c r="F2015" s="41">
        <f>[3]flow_raw!L2015</f>
        <v>18547.504860000001</v>
      </c>
    </row>
    <row r="2016" spans="5:6" x14ac:dyDescent="0.25">
      <c r="E2016">
        <f>[3]flow_raw!I2016</f>
        <v>17300</v>
      </c>
      <c r="F2016" s="41">
        <f>[3]flow_raw!L2016</f>
        <v>66244.214842999994</v>
      </c>
    </row>
    <row r="2017" spans="5:6" x14ac:dyDescent="0.25">
      <c r="E2017">
        <f>[3]flow_raw!I2017</f>
        <v>17325</v>
      </c>
      <c r="F2017" s="41">
        <f>[3]flow_raw!L2017</f>
        <v>36867.362485999998</v>
      </c>
    </row>
    <row r="2018" spans="5:6" x14ac:dyDescent="0.25">
      <c r="E2018">
        <f>[3]flow_raw!I2018</f>
        <v>17337</v>
      </c>
      <c r="F2018" s="41">
        <f>[3]flow_raw!L2018</f>
        <v>1604.998</v>
      </c>
    </row>
    <row r="2019" spans="5:6" x14ac:dyDescent="0.25">
      <c r="E2019">
        <f>[3]flow_raw!I2019</f>
        <v>17403</v>
      </c>
      <c r="F2019" s="41">
        <f>[3]flow_raw!L2019</f>
        <v>12222.269944</v>
      </c>
    </row>
    <row r="2020" spans="5:6" x14ac:dyDescent="0.25">
      <c r="E2020">
        <f>[3]flow_raw!I2020</f>
        <v>17405</v>
      </c>
      <c r="F2020" s="41">
        <f>[3]flow_raw!L2020</f>
        <v>19246.76886</v>
      </c>
    </row>
    <row r="2021" spans="5:6" x14ac:dyDescent="0.25">
      <c r="E2021">
        <f>[3]flow_raw!I2021</f>
        <v>17407</v>
      </c>
      <c r="F2021" s="41">
        <f>[3]flow_raw!L2021</f>
        <v>14301.513632999999</v>
      </c>
    </row>
    <row r="2022" spans="5:6" x14ac:dyDescent="0.25">
      <c r="E2022">
        <f>[3]flow_raw!I2022</f>
        <v>17428</v>
      </c>
      <c r="F2022" s="41">
        <f>[3]flow_raw!L2022</f>
        <v>5261.3097689999995</v>
      </c>
    </row>
    <row r="2023" spans="5:6" x14ac:dyDescent="0.25">
      <c r="E2023">
        <f>[3]flow_raw!I2023</f>
        <v>17438</v>
      </c>
      <c r="F2023" s="41">
        <f>[3]flow_raw!L2023</f>
        <v>8884.5191200000008</v>
      </c>
    </row>
    <row r="2024" spans="5:6" x14ac:dyDescent="0.25">
      <c r="E2024">
        <f>[3]flow_raw!I2024</f>
        <v>17444</v>
      </c>
      <c r="F2024" s="41">
        <f>[3]flow_raw!L2024</f>
        <v>1879.898866</v>
      </c>
    </row>
    <row r="2025" spans="5:6" x14ac:dyDescent="0.25">
      <c r="E2025">
        <f>[3]flow_raw!I2025</f>
        <v>17457</v>
      </c>
      <c r="F2025" s="41">
        <f>[3]flow_raw!L2025</f>
        <v>5227.1113380000006</v>
      </c>
    </row>
    <row r="2026" spans="5:6" x14ac:dyDescent="0.25">
      <c r="E2026">
        <f>[3]flow_raw!I2026</f>
        <v>17463</v>
      </c>
      <c r="F2026" s="41">
        <f>[3]flow_raw!L2026</f>
        <v>10777.300827999999</v>
      </c>
    </row>
    <row r="2027" spans="5:6" x14ac:dyDescent="0.25">
      <c r="E2027">
        <f>[3]flow_raw!I2027</f>
        <v>17485</v>
      </c>
      <c r="F2027" s="41">
        <f>[3]flow_raw!L2027</f>
        <v>7659.5236480000003</v>
      </c>
    </row>
    <row r="2028" spans="5:6" x14ac:dyDescent="0.25">
      <c r="E2028">
        <f>[3]flow_raw!I2028</f>
        <v>17488</v>
      </c>
      <c r="F2028" s="41">
        <f>[3]flow_raw!L2028</f>
        <v>5933.5452310000001</v>
      </c>
    </row>
    <row r="2029" spans="5:6" x14ac:dyDescent="0.25">
      <c r="E2029">
        <f>[3]flow_raw!I2029</f>
        <v>17499</v>
      </c>
      <c r="F2029" s="41">
        <f>[3]flow_raw!L2029</f>
        <v>10192.122082999998</v>
      </c>
    </row>
    <row r="2030" spans="5:6" x14ac:dyDescent="0.25">
      <c r="E2030">
        <f>[3]flow_raw!I2030</f>
        <v>17509</v>
      </c>
      <c r="F2030" s="41">
        <f>[3]flow_raw!L2030</f>
        <v>3502.8373670000001</v>
      </c>
    </row>
    <row r="2031" spans="5:6" x14ac:dyDescent="0.25">
      <c r="E2031">
        <f>[3]flow_raw!I2031</f>
        <v>17514</v>
      </c>
      <c r="F2031" s="41">
        <f>[3]flow_raw!L2031</f>
        <v>18800.534387</v>
      </c>
    </row>
    <row r="2032" spans="5:6" x14ac:dyDescent="0.25">
      <c r="E2032">
        <f>[3]flow_raw!I2032</f>
        <v>17563</v>
      </c>
      <c r="F2032" s="41">
        <f>[3]flow_raw!L2032</f>
        <v>11157.107055</v>
      </c>
    </row>
    <row r="2033" spans="5:6" x14ac:dyDescent="0.25">
      <c r="E2033">
        <f>[3]flow_raw!I2033</f>
        <v>17567</v>
      </c>
      <c r="F2033" s="41">
        <f>[3]flow_raw!L2033</f>
        <v>8942.1610040000014</v>
      </c>
    </row>
    <row r="2034" spans="5:6" x14ac:dyDescent="0.25">
      <c r="E2034">
        <f>[3]flow_raw!I2034</f>
        <v>17591</v>
      </c>
      <c r="F2034" s="41">
        <f>[3]flow_raw!L2034</f>
        <v>7164.3273979999994</v>
      </c>
    </row>
    <row r="2035" spans="5:6" x14ac:dyDescent="0.25">
      <c r="E2035">
        <f>[3]flow_raw!I2035</f>
        <v>17597</v>
      </c>
      <c r="F2035" s="41">
        <f>[3]flow_raw!L2035</f>
        <v>20769.738235000001</v>
      </c>
    </row>
    <row r="2036" spans="5:6" x14ac:dyDescent="0.25">
      <c r="E2036">
        <f>[3]flow_raw!I2036</f>
        <v>17610</v>
      </c>
      <c r="F2036" s="41">
        <f>[3]flow_raw!L2036</f>
        <v>8345.640671000001</v>
      </c>
    </row>
    <row r="2037" spans="5:6" x14ac:dyDescent="0.25">
      <c r="E2037">
        <f>[3]flow_raw!I2037</f>
        <v>17622</v>
      </c>
      <c r="F2037" s="41">
        <f>[3]flow_raw!L2037</f>
        <v>23346.874808</v>
      </c>
    </row>
    <row r="2038" spans="5:6" x14ac:dyDescent="0.25">
      <c r="E2038">
        <f>[3]flow_raw!I2038</f>
        <v>17641</v>
      </c>
      <c r="F2038" s="41">
        <f>[3]flow_raw!L2038</f>
        <v>19312.583267000002</v>
      </c>
    </row>
    <row r="2039" spans="5:6" x14ac:dyDescent="0.25">
      <c r="E2039">
        <f>[3]flow_raw!I2039</f>
        <v>17671</v>
      </c>
      <c r="F2039" s="41">
        <f>[3]flow_raw!L2039</f>
        <v>1745.1440970000001</v>
      </c>
    </row>
    <row r="2040" spans="5:6" x14ac:dyDescent="0.25">
      <c r="E2040">
        <f>[3]flow_raw!I2040</f>
        <v>17721</v>
      </c>
      <c r="F2040" s="41">
        <f>[3]flow_raw!L2040</f>
        <v>37852.635437000004</v>
      </c>
    </row>
    <row r="2041" spans="5:6" x14ac:dyDescent="0.25">
      <c r="E2041">
        <f>[3]flow_raw!I2041</f>
        <v>17750</v>
      </c>
      <c r="F2041" s="41">
        <f>[3]flow_raw!L2041</f>
        <v>6367.145673</v>
      </c>
    </row>
    <row r="2042" spans="5:6" x14ac:dyDescent="0.25">
      <c r="E2042">
        <f>[3]flow_raw!I2042</f>
        <v>17754</v>
      </c>
      <c r="F2042" s="41">
        <f>[3]flow_raw!L2042</f>
        <v>8485.1838229999994</v>
      </c>
    </row>
    <row r="2043" spans="5:6" x14ac:dyDescent="0.25">
      <c r="E2043">
        <f>[3]flow_raw!I2043</f>
        <v>17760</v>
      </c>
      <c r="F2043" s="41">
        <f>[3]flow_raw!L2043</f>
        <v>1331.2434370000001</v>
      </c>
    </row>
    <row r="2044" spans="5:6" x14ac:dyDescent="0.25">
      <c r="E2044">
        <f>[3]flow_raw!I2044</f>
        <v>17764</v>
      </c>
      <c r="F2044" s="41">
        <f>[3]flow_raw!L2044</f>
        <v>10504.152876</v>
      </c>
    </row>
    <row r="2045" spans="5:6" x14ac:dyDescent="0.25">
      <c r="E2045">
        <f>[3]flow_raw!I2045</f>
        <v>17786</v>
      </c>
      <c r="F2045" s="41">
        <f>[3]flow_raw!L2045</f>
        <v>19803.886704</v>
      </c>
    </row>
    <row r="2046" spans="5:6" x14ac:dyDescent="0.25">
      <c r="E2046">
        <f>[3]flow_raw!I2046</f>
        <v>17789</v>
      </c>
      <c r="F2046" s="41">
        <f>[3]flow_raw!L2046</f>
        <v>18900.691467999997</v>
      </c>
    </row>
    <row r="2047" spans="5:6" x14ac:dyDescent="0.25">
      <c r="E2047">
        <f>[3]flow_raw!I2047</f>
        <v>17792</v>
      </c>
      <c r="F2047" s="41">
        <f>[3]flow_raw!L2047</f>
        <v>252.40531499999997</v>
      </c>
    </row>
    <row r="2048" spans="5:6" x14ac:dyDescent="0.25">
      <c r="E2048">
        <f>[3]flow_raw!I2048</f>
        <v>17814</v>
      </c>
      <c r="F2048" s="41">
        <f>[3]flow_raw!L2048</f>
        <v>5624.6234350000004</v>
      </c>
    </row>
    <row r="2049" spans="5:6" x14ac:dyDescent="0.25">
      <c r="E2049">
        <f>[3]flow_raw!I2049</f>
        <v>17816</v>
      </c>
      <c r="F2049" s="41">
        <f>[3]flow_raw!L2049</f>
        <v>7953.1878499999993</v>
      </c>
    </row>
    <row r="2050" spans="5:6" x14ac:dyDescent="0.25">
      <c r="E2050">
        <f>[3]flow_raw!I2050</f>
        <v>17881</v>
      </c>
      <c r="F2050" s="41">
        <f>[3]flow_raw!L2050</f>
        <v>18254.546903000002</v>
      </c>
    </row>
    <row r="2051" spans="5:6" x14ac:dyDescent="0.25">
      <c r="E2051">
        <f>[3]flow_raw!I2051</f>
        <v>17884</v>
      </c>
      <c r="F2051" s="41">
        <f>[3]flow_raw!L2051</f>
        <v>12296.690764999999</v>
      </c>
    </row>
    <row r="2052" spans="5:6" x14ac:dyDescent="0.25">
      <c r="E2052">
        <f>[3]flow_raw!I2052</f>
        <v>17892</v>
      </c>
      <c r="F2052" s="41">
        <f>[3]flow_raw!L2052</f>
        <v>29340.842345000001</v>
      </c>
    </row>
    <row r="2053" spans="5:6" x14ac:dyDescent="0.25">
      <c r="E2053">
        <f>[3]flow_raw!I2053</f>
        <v>17935</v>
      </c>
      <c r="F2053" s="41">
        <f>[3]flow_raw!L2053</f>
        <v>2969.0213749999998</v>
      </c>
    </row>
    <row r="2054" spans="5:6" x14ac:dyDescent="0.25">
      <c r="E2054">
        <f>[3]flow_raw!I2054</f>
        <v>17967</v>
      </c>
      <c r="F2054" s="41">
        <f>[3]flow_raw!L2054</f>
        <v>2838.4479000000001</v>
      </c>
    </row>
    <row r="2055" spans="5:6" x14ac:dyDescent="0.25">
      <c r="E2055">
        <f>[3]flow_raw!I2055</f>
        <v>17983</v>
      </c>
      <c r="F2055" s="41">
        <f>[3]flow_raw!L2055</f>
        <v>7692.9955640000007</v>
      </c>
    </row>
    <row r="2056" spans="5:6" x14ac:dyDescent="0.25">
      <c r="E2056">
        <f>[3]flow_raw!I2056</f>
        <v>17986</v>
      </c>
      <c r="F2056" s="41">
        <f>[3]flow_raw!L2056</f>
        <v>47122.963317000002</v>
      </c>
    </row>
    <row r="2057" spans="5:6" x14ac:dyDescent="0.25">
      <c r="E2057">
        <f>[3]flow_raw!I2057</f>
        <v>17989</v>
      </c>
      <c r="F2057" s="41">
        <f>[3]flow_raw!L2057</f>
        <v>326.34715299999999</v>
      </c>
    </row>
    <row r="2058" spans="5:6" x14ac:dyDescent="0.25">
      <c r="E2058">
        <f>[3]flow_raw!I2058</f>
        <v>17990</v>
      </c>
      <c r="F2058" s="41">
        <f>[3]flow_raw!L2058</f>
        <v>6200.823351</v>
      </c>
    </row>
    <row r="2059" spans="5:6" x14ac:dyDescent="0.25">
      <c r="E2059">
        <f>[3]flow_raw!I2059</f>
        <v>17994</v>
      </c>
      <c r="F2059" s="41">
        <f>[3]flow_raw!L2059</f>
        <v>17300.074202999996</v>
      </c>
    </row>
    <row r="2060" spans="5:6" x14ac:dyDescent="0.25">
      <c r="E2060">
        <f>[3]flow_raw!I2060</f>
        <v>18004</v>
      </c>
      <c r="F2060" s="41">
        <f>[3]flow_raw!L2060</f>
        <v>9799.9491199999975</v>
      </c>
    </row>
    <row r="2061" spans="5:6" x14ac:dyDescent="0.25">
      <c r="E2061">
        <f>[3]flow_raw!I2061</f>
        <v>18064</v>
      </c>
      <c r="F2061" s="41">
        <f>[3]flow_raw!L2061</f>
        <v>2419.2240529999999</v>
      </c>
    </row>
    <row r="2062" spans="5:6" x14ac:dyDescent="0.25">
      <c r="E2062">
        <f>[3]flow_raw!I2062</f>
        <v>18125</v>
      </c>
      <c r="F2062" s="41">
        <f>[3]flow_raw!L2062</f>
        <v>897.81665699999996</v>
      </c>
    </row>
    <row r="2063" spans="5:6" x14ac:dyDescent="0.25">
      <c r="E2063">
        <f>[3]flow_raw!I2063</f>
        <v>18140</v>
      </c>
      <c r="F2063" s="41">
        <f>[3]flow_raw!L2063</f>
        <v>4917.738464</v>
      </c>
    </row>
    <row r="2064" spans="5:6" x14ac:dyDescent="0.25">
      <c r="E2064">
        <f>[3]flow_raw!I2064</f>
        <v>18200</v>
      </c>
      <c r="F2064" s="41">
        <f>[3]flow_raw!L2064</f>
        <v>4312.5725160000002</v>
      </c>
    </row>
    <row r="2065" spans="5:6" x14ac:dyDescent="0.25">
      <c r="E2065">
        <f>[3]flow_raw!I2065</f>
        <v>18218</v>
      </c>
      <c r="F2065" s="41">
        <f>[3]flow_raw!L2065</f>
        <v>4973.187011</v>
      </c>
    </row>
    <row r="2066" spans="5:6" x14ac:dyDescent="0.25">
      <c r="E2066">
        <f>[3]flow_raw!I2066</f>
        <v>18258</v>
      </c>
      <c r="F2066" s="41">
        <f>[3]flow_raw!L2066</f>
        <v>8963.7730409999986</v>
      </c>
    </row>
    <row r="2067" spans="5:6" x14ac:dyDescent="0.25">
      <c r="E2067">
        <f>[3]flow_raw!I2067</f>
        <v>18298</v>
      </c>
      <c r="F2067" s="41">
        <f>[3]flow_raw!L2067</f>
        <v>6464.4273530000009</v>
      </c>
    </row>
    <row r="2068" spans="5:6" x14ac:dyDescent="0.25">
      <c r="E2068">
        <f>[3]flow_raw!I2068</f>
        <v>18300</v>
      </c>
      <c r="F2068" s="41">
        <f>[3]flow_raw!L2068</f>
        <v>8255.5529179999994</v>
      </c>
    </row>
    <row r="2069" spans="5:6" x14ac:dyDescent="0.25">
      <c r="E2069">
        <f>[3]flow_raw!I2069</f>
        <v>18311</v>
      </c>
      <c r="F2069" s="41">
        <f>[3]flow_raw!L2069</f>
        <v>1802.7944830000001</v>
      </c>
    </row>
    <row r="2070" spans="5:6" x14ac:dyDescent="0.25">
      <c r="E2070">
        <f>[3]flow_raw!I2070</f>
        <v>18333</v>
      </c>
      <c r="F2070" s="41">
        <f>[3]flow_raw!L2070</f>
        <v>1225.4834799999999</v>
      </c>
    </row>
    <row r="2071" spans="5:6" x14ac:dyDescent="0.25">
      <c r="E2071">
        <f>[3]flow_raw!I2071</f>
        <v>18349</v>
      </c>
      <c r="F2071" s="41">
        <f>[3]flow_raw!L2071</f>
        <v>8181.2245939999993</v>
      </c>
    </row>
    <row r="2072" spans="5:6" x14ac:dyDescent="0.25">
      <c r="E2072">
        <f>[3]flow_raw!I2072</f>
        <v>18352</v>
      </c>
      <c r="F2072" s="41">
        <f>[3]flow_raw!L2072</f>
        <v>12946.624694999999</v>
      </c>
    </row>
    <row r="2073" spans="5:6" x14ac:dyDescent="0.25">
      <c r="E2073">
        <f>[3]flow_raw!I2073</f>
        <v>18355</v>
      </c>
      <c r="F2073" s="41">
        <f>[3]flow_raw!L2073</f>
        <v>18900.684021000001</v>
      </c>
    </row>
    <row r="2074" spans="5:6" x14ac:dyDescent="0.25">
      <c r="E2074">
        <f>[3]flow_raw!I2074</f>
        <v>18359</v>
      </c>
      <c r="F2074" s="41">
        <f>[3]flow_raw!L2074</f>
        <v>10081.408693000001</v>
      </c>
    </row>
    <row r="2075" spans="5:6" x14ac:dyDescent="0.25">
      <c r="E2075">
        <f>[3]flow_raw!I2075</f>
        <v>18377</v>
      </c>
      <c r="F2075" s="41">
        <f>[3]flow_raw!L2075</f>
        <v>7652.0165410000009</v>
      </c>
    </row>
    <row r="2076" spans="5:6" x14ac:dyDescent="0.25">
      <c r="E2076">
        <f>[3]flow_raw!I2076</f>
        <v>18403</v>
      </c>
      <c r="F2076" s="41">
        <f>[3]flow_raw!L2076</f>
        <v>11722.007691000001</v>
      </c>
    </row>
    <row r="2077" spans="5:6" x14ac:dyDescent="0.25">
      <c r="E2077">
        <f>[3]flow_raw!I2077</f>
        <v>18406</v>
      </c>
      <c r="F2077" s="41">
        <f>[3]flow_raw!L2077</f>
        <v>9871.7873529999997</v>
      </c>
    </row>
    <row r="2078" spans="5:6" x14ac:dyDescent="0.25">
      <c r="E2078">
        <f>[3]flow_raw!I2078</f>
        <v>18408</v>
      </c>
      <c r="F2078" s="41">
        <f>[3]flow_raw!L2078</f>
        <v>3142.0031349999999</v>
      </c>
    </row>
    <row r="2079" spans="5:6" x14ac:dyDescent="0.25">
      <c r="E2079">
        <f>[3]flow_raw!I2079</f>
        <v>18410</v>
      </c>
      <c r="F2079" s="41">
        <f>[3]flow_raw!L2079</f>
        <v>3027.7921489999999</v>
      </c>
    </row>
    <row r="2080" spans="5:6" x14ac:dyDescent="0.25">
      <c r="E2080">
        <f>[3]flow_raw!I2080</f>
        <v>18435</v>
      </c>
      <c r="F2080" s="41">
        <f>[3]flow_raw!L2080</f>
        <v>2414.0677340000002</v>
      </c>
    </row>
    <row r="2081" spans="5:6" x14ac:dyDescent="0.25">
      <c r="E2081">
        <f>[3]flow_raw!I2081</f>
        <v>18442</v>
      </c>
      <c r="F2081" s="41">
        <f>[3]flow_raw!L2081</f>
        <v>7533.450836</v>
      </c>
    </row>
    <row r="2082" spans="5:6" x14ac:dyDescent="0.25">
      <c r="E2082">
        <f>[3]flow_raw!I2082</f>
        <v>18471</v>
      </c>
      <c r="F2082" s="41">
        <f>[3]flow_raw!L2082</f>
        <v>11722.007691000001</v>
      </c>
    </row>
    <row r="2083" spans="5:6" x14ac:dyDescent="0.25">
      <c r="E2083">
        <f>[3]flow_raw!I2083</f>
        <v>18473</v>
      </c>
      <c r="F2083" s="41">
        <f>[3]flow_raw!L2083</f>
        <v>8166.1091080000006</v>
      </c>
    </row>
    <row r="2084" spans="5:6" x14ac:dyDescent="0.25">
      <c r="E2084">
        <f>[3]flow_raw!I2084</f>
        <v>18477</v>
      </c>
      <c r="F2084" s="41">
        <f>[3]flow_raw!L2084</f>
        <v>7742.2050170000002</v>
      </c>
    </row>
    <row r="2085" spans="5:6" x14ac:dyDescent="0.25">
      <c r="E2085">
        <f>[3]flow_raw!I2085</f>
        <v>18483</v>
      </c>
      <c r="F2085" s="41">
        <f>[3]flow_raw!L2085</f>
        <v>8027.6741849999999</v>
      </c>
    </row>
    <row r="2086" spans="5:6" x14ac:dyDescent="0.25">
      <c r="E2086">
        <f>[3]flow_raw!I2086</f>
        <v>18488</v>
      </c>
      <c r="F2086" s="41">
        <f>[3]flow_raw!L2086</f>
        <v>3625.9305029999996</v>
      </c>
    </row>
    <row r="2087" spans="5:6" x14ac:dyDescent="0.25">
      <c r="E2087">
        <f>[3]flow_raw!I2087</f>
        <v>18490</v>
      </c>
      <c r="F2087" s="41">
        <f>[3]flow_raw!L2087</f>
        <v>4671.2041650000001</v>
      </c>
    </row>
    <row r="2088" spans="5:6" x14ac:dyDescent="0.25">
      <c r="E2088">
        <f>[3]flow_raw!I2088</f>
        <v>18497</v>
      </c>
      <c r="F2088" s="41">
        <f>[3]flow_raw!L2088</f>
        <v>2059.600261</v>
      </c>
    </row>
    <row r="2089" spans="5:6" x14ac:dyDescent="0.25">
      <c r="E2089">
        <f>[3]flow_raw!I2089</f>
        <v>18531</v>
      </c>
      <c r="F2089" s="41">
        <f>[3]flow_raw!L2089</f>
        <v>7257.1062469999997</v>
      </c>
    </row>
    <row r="2090" spans="5:6" x14ac:dyDescent="0.25">
      <c r="E2090">
        <f>[3]flow_raw!I2090</f>
        <v>18539</v>
      </c>
      <c r="F2090" s="41">
        <f>[3]flow_raw!L2090</f>
        <v>6267.833224</v>
      </c>
    </row>
    <row r="2091" spans="5:6" x14ac:dyDescent="0.25">
      <c r="E2091">
        <f>[3]flow_raw!I2091</f>
        <v>18544</v>
      </c>
      <c r="F2091" s="41">
        <f>[3]flow_raw!L2091</f>
        <v>7986.2782910000005</v>
      </c>
    </row>
    <row r="2092" spans="5:6" x14ac:dyDescent="0.25">
      <c r="E2092">
        <f>[3]flow_raw!I2092</f>
        <v>18546</v>
      </c>
      <c r="F2092" s="41">
        <f>[3]flow_raw!L2092</f>
        <v>6756.9568319999998</v>
      </c>
    </row>
    <row r="2093" spans="5:6" x14ac:dyDescent="0.25">
      <c r="E2093">
        <f>[3]flow_raw!I2093</f>
        <v>18552</v>
      </c>
      <c r="F2093" s="41">
        <f>[3]flow_raw!L2093</f>
        <v>2936.0012040000001</v>
      </c>
    </row>
    <row r="2094" spans="5:6" x14ac:dyDescent="0.25">
      <c r="E2094">
        <f>[3]flow_raw!I2094</f>
        <v>18554</v>
      </c>
      <c r="F2094" s="41">
        <f>[3]flow_raw!L2094</f>
        <v>1930.1071470000002</v>
      </c>
    </row>
    <row r="2095" spans="5:6" x14ac:dyDescent="0.25">
      <c r="E2095">
        <f>[3]flow_raw!I2095</f>
        <v>18556</v>
      </c>
      <c r="F2095" s="41">
        <f>[3]flow_raw!L2095</f>
        <v>3797.3934850000001</v>
      </c>
    </row>
    <row r="2096" spans="5:6" x14ac:dyDescent="0.25">
      <c r="E2096">
        <f>[3]flow_raw!I2096</f>
        <v>18567</v>
      </c>
      <c r="F2096" s="41">
        <f>[3]flow_raw!L2096</f>
        <v>12333.163682000002</v>
      </c>
    </row>
    <row r="2097" spans="5:6" x14ac:dyDescent="0.25">
      <c r="E2097">
        <f>[3]flow_raw!I2097</f>
        <v>18569</v>
      </c>
      <c r="F2097" s="41">
        <f>[3]flow_raw!L2097</f>
        <v>8646.1053539999994</v>
      </c>
    </row>
    <row r="2098" spans="5:6" x14ac:dyDescent="0.25">
      <c r="E2098">
        <f>[3]flow_raw!I2098</f>
        <v>18577</v>
      </c>
      <c r="F2098" s="41">
        <f>[3]flow_raw!L2098</f>
        <v>3942.3858690000002</v>
      </c>
    </row>
    <row r="2099" spans="5:6" x14ac:dyDescent="0.25">
      <c r="E2099">
        <f>[3]flow_raw!I2099</f>
        <v>18582</v>
      </c>
      <c r="F2099" s="41">
        <f>[3]flow_raw!L2099</f>
        <v>5073.2312089999996</v>
      </c>
    </row>
    <row r="2100" spans="5:6" x14ac:dyDescent="0.25">
      <c r="E2100">
        <f>[3]flow_raw!I2100</f>
        <v>18595</v>
      </c>
      <c r="F2100" s="41">
        <f>[3]flow_raw!L2100</f>
        <v>13995.366088000001</v>
      </c>
    </row>
    <row r="2101" spans="5:6" x14ac:dyDescent="0.25">
      <c r="E2101">
        <f>[3]flow_raw!I2101</f>
        <v>18606</v>
      </c>
      <c r="F2101" s="41">
        <f>[3]flow_raw!L2101</f>
        <v>4900.0380859999996</v>
      </c>
    </row>
    <row r="2102" spans="5:6" x14ac:dyDescent="0.25">
      <c r="E2102">
        <f>[3]flow_raw!I2102</f>
        <v>18620</v>
      </c>
      <c r="F2102" s="41">
        <f>[3]flow_raw!L2102</f>
        <v>6864.2254030000004</v>
      </c>
    </row>
    <row r="2103" spans="5:6" x14ac:dyDescent="0.25">
      <c r="E2103">
        <f>[3]flow_raw!I2103</f>
        <v>18621</v>
      </c>
      <c r="F2103" s="41">
        <f>[3]flow_raw!L2103</f>
        <v>5991.0114439999998</v>
      </c>
    </row>
    <row r="2104" spans="5:6" x14ac:dyDescent="0.25">
      <c r="E2104">
        <f>[3]flow_raw!I2104</f>
        <v>18626</v>
      </c>
      <c r="F2104" s="41">
        <f>[3]flow_raw!L2104</f>
        <v>8810.4440529999993</v>
      </c>
    </row>
    <row r="2105" spans="5:6" x14ac:dyDescent="0.25">
      <c r="E2105">
        <f>[3]flow_raw!I2105</f>
        <v>18627</v>
      </c>
      <c r="F2105" s="41">
        <f>[3]flow_raw!L2105</f>
        <v>9739.7434080000003</v>
      </c>
    </row>
    <row r="2106" spans="5:6" x14ac:dyDescent="0.25">
      <c r="E2106">
        <f>[3]flow_raw!I2106</f>
        <v>18632</v>
      </c>
      <c r="F2106" s="41">
        <f>[3]flow_raw!L2106</f>
        <v>11588.404175</v>
      </c>
    </row>
    <row r="2107" spans="5:6" x14ac:dyDescent="0.25">
      <c r="E2107">
        <f>[3]flow_raw!I2107</f>
        <v>18637</v>
      </c>
      <c r="F2107" s="41">
        <f>[3]flow_raw!L2107</f>
        <v>10316.030181</v>
      </c>
    </row>
    <row r="2108" spans="5:6" x14ac:dyDescent="0.25">
      <c r="E2108">
        <f>[3]flow_raw!I2108</f>
        <v>18644</v>
      </c>
      <c r="F2108" s="41">
        <f>[3]flow_raw!L2108</f>
        <v>10540.628204000001</v>
      </c>
    </row>
    <row r="2109" spans="5:6" x14ac:dyDescent="0.25">
      <c r="E2109">
        <f>[3]flow_raw!I2109</f>
        <v>18645</v>
      </c>
      <c r="F2109" s="41">
        <f>[3]flow_raw!L2109</f>
        <v>17526.585570000003</v>
      </c>
    </row>
    <row r="2110" spans="5:6" x14ac:dyDescent="0.25">
      <c r="E2110">
        <f>[3]flow_raw!I2110</f>
        <v>18650</v>
      </c>
      <c r="F2110" s="41">
        <f>[3]flow_raw!L2110</f>
        <v>18469.417572999999</v>
      </c>
    </row>
    <row r="2111" spans="5:6" x14ac:dyDescent="0.25">
      <c r="E2111">
        <f>[3]flow_raw!I2111</f>
        <v>18687</v>
      </c>
      <c r="F2111" s="41">
        <f>[3]flow_raw!L2111</f>
        <v>24379.574645999997</v>
      </c>
    </row>
    <row r="2112" spans="5:6" x14ac:dyDescent="0.25">
      <c r="E2112">
        <f>[3]flow_raw!I2112</f>
        <v>18703</v>
      </c>
      <c r="F2112" s="41">
        <f>[3]flow_raw!L2112</f>
        <v>1431.8792530000001</v>
      </c>
    </row>
    <row r="2113" spans="5:6" x14ac:dyDescent="0.25">
      <c r="E2113">
        <f>[3]flow_raw!I2113</f>
        <v>18732</v>
      </c>
      <c r="F2113" s="41">
        <f>[3]flow_raw!L2113</f>
        <v>11282.581436</v>
      </c>
    </row>
    <row r="2114" spans="5:6" x14ac:dyDescent="0.25">
      <c r="E2114">
        <f>[3]flow_raw!I2114</f>
        <v>18734</v>
      </c>
      <c r="F2114" s="41">
        <f>[3]flow_raw!L2114</f>
        <v>9319.6465580000004</v>
      </c>
    </row>
    <row r="2115" spans="5:6" x14ac:dyDescent="0.25">
      <c r="E2115">
        <f>[3]flow_raw!I2115</f>
        <v>18777</v>
      </c>
      <c r="F2115" s="41">
        <f>[3]flow_raw!L2115</f>
        <v>7570.9692690000002</v>
      </c>
    </row>
    <row r="2116" spans="5:6" x14ac:dyDescent="0.25">
      <c r="E2116">
        <f>[3]flow_raw!I2116</f>
        <v>18784</v>
      </c>
      <c r="F2116" s="41">
        <f>[3]flow_raw!L2116</f>
        <v>3230.0952700000003</v>
      </c>
    </row>
    <row r="2117" spans="5:6" x14ac:dyDescent="0.25">
      <c r="E2117">
        <f>[3]flow_raw!I2117</f>
        <v>18788</v>
      </c>
      <c r="F2117" s="41">
        <f>[3]flow_raw!L2117</f>
        <v>6868.9514850000005</v>
      </c>
    </row>
    <row r="2118" spans="5:6" x14ac:dyDescent="0.25">
      <c r="E2118">
        <f>[3]flow_raw!I2118</f>
        <v>18800</v>
      </c>
      <c r="F2118" s="41">
        <f>[3]flow_raw!L2118</f>
        <v>27944.713746000001</v>
      </c>
    </row>
    <row r="2119" spans="5:6" x14ac:dyDescent="0.25">
      <c r="E2119">
        <f>[3]flow_raw!I2119</f>
        <v>18803</v>
      </c>
      <c r="F2119" s="41">
        <f>[3]flow_raw!L2119</f>
        <v>11513.186828</v>
      </c>
    </row>
    <row r="2120" spans="5:6" x14ac:dyDescent="0.25">
      <c r="E2120">
        <f>[3]flow_raw!I2120</f>
        <v>18819</v>
      </c>
      <c r="F2120" s="41">
        <f>[3]flow_raw!L2120</f>
        <v>2250.6676649999999</v>
      </c>
    </row>
    <row r="2121" spans="5:6" x14ac:dyDescent="0.25">
      <c r="E2121">
        <f>[3]flow_raw!I2121</f>
        <v>18949</v>
      </c>
      <c r="F2121" s="41">
        <f>[3]flow_raw!L2121</f>
        <v>64177.479491999991</v>
      </c>
    </row>
    <row r="2122" spans="5:6" x14ac:dyDescent="0.25">
      <c r="E2122">
        <f>[3]flow_raw!I2122</f>
        <v>18981</v>
      </c>
      <c r="F2122" s="41">
        <f>[3]flow_raw!L2122</f>
        <v>678.58063400000003</v>
      </c>
    </row>
    <row r="2123" spans="5:6" x14ac:dyDescent="0.25">
      <c r="E2123">
        <f>[3]flow_raw!I2123</f>
        <v>18983</v>
      </c>
      <c r="F2123" s="41">
        <f>[3]flow_raw!L2123</f>
        <v>1684.1830759999998</v>
      </c>
    </row>
    <row r="2124" spans="5:6" x14ac:dyDescent="0.25">
      <c r="E2124">
        <f>[3]flow_raw!I2124</f>
        <v>18990</v>
      </c>
      <c r="F2124" s="41">
        <f>[3]flow_raw!L2124</f>
        <v>1326.258789</v>
      </c>
    </row>
    <row r="2125" spans="5:6" x14ac:dyDescent="0.25">
      <c r="E2125">
        <f>[3]flow_raw!I2125</f>
        <v>19006</v>
      </c>
      <c r="F2125" s="41">
        <f>[3]flow_raw!L2125</f>
        <v>15035.461386999999</v>
      </c>
    </row>
    <row r="2126" spans="5:6" x14ac:dyDescent="0.25">
      <c r="E2126">
        <f>[3]flow_raw!I2126</f>
        <v>19008</v>
      </c>
      <c r="F2126" s="41">
        <f>[3]flow_raw!L2126</f>
        <v>15819.974502000001</v>
      </c>
    </row>
    <row r="2127" spans="5:6" x14ac:dyDescent="0.25">
      <c r="E2127">
        <f>[3]flow_raw!I2127</f>
        <v>19011</v>
      </c>
      <c r="F2127" s="41">
        <f>[3]flow_raw!L2127</f>
        <v>11393.110062</v>
      </c>
    </row>
    <row r="2128" spans="5:6" x14ac:dyDescent="0.25">
      <c r="E2128">
        <f>[3]flow_raw!I2128</f>
        <v>19021</v>
      </c>
      <c r="F2128" s="41">
        <f>[3]flow_raw!L2128</f>
        <v>4863.3345380000001</v>
      </c>
    </row>
    <row r="2129" spans="5:6" x14ac:dyDescent="0.25">
      <c r="E2129">
        <f>[3]flow_raw!I2129</f>
        <v>19024</v>
      </c>
      <c r="F2129" s="41">
        <f>[3]flow_raw!L2129</f>
        <v>128.16287199999999</v>
      </c>
    </row>
    <row r="2130" spans="5:6" x14ac:dyDescent="0.25">
      <c r="E2130">
        <f>[3]flow_raw!I2130</f>
        <v>19027</v>
      </c>
      <c r="F2130" s="41">
        <f>[3]flow_raw!L2130</f>
        <v>1460.086886</v>
      </c>
    </row>
    <row r="2131" spans="5:6" x14ac:dyDescent="0.25">
      <c r="E2131">
        <f>[3]flow_raw!I2131</f>
        <v>19030</v>
      </c>
      <c r="F2131" s="41">
        <f>[3]flow_raw!L2131</f>
        <v>10859.77224</v>
      </c>
    </row>
    <row r="2132" spans="5:6" x14ac:dyDescent="0.25">
      <c r="E2132">
        <f>[3]flow_raw!I2132</f>
        <v>19042</v>
      </c>
      <c r="F2132" s="41">
        <f>[3]flow_raw!L2132</f>
        <v>14006.715232</v>
      </c>
    </row>
    <row r="2133" spans="5:6" x14ac:dyDescent="0.25">
      <c r="E2133">
        <f>[3]flow_raw!I2133</f>
        <v>19045</v>
      </c>
      <c r="F2133" s="41">
        <f>[3]flow_raw!L2133</f>
        <v>14946.584953</v>
      </c>
    </row>
    <row r="2134" spans="5:6" x14ac:dyDescent="0.25">
      <c r="E2134">
        <f>[3]flow_raw!I2134</f>
        <v>19046</v>
      </c>
      <c r="F2134" s="41">
        <f>[3]flow_raw!L2134</f>
        <v>11485.476417000002</v>
      </c>
    </row>
    <row r="2135" spans="5:6" x14ac:dyDescent="0.25">
      <c r="E2135">
        <f>[3]flow_raw!I2135</f>
        <v>19048</v>
      </c>
      <c r="F2135" s="41">
        <f>[3]flow_raw!L2135</f>
        <v>6782.9306090000009</v>
      </c>
    </row>
    <row r="2136" spans="5:6" x14ac:dyDescent="0.25">
      <c r="E2136">
        <f>[3]flow_raw!I2136</f>
        <v>19065</v>
      </c>
      <c r="F2136" s="41">
        <f>[3]flow_raw!L2136</f>
        <v>2816.1876419999999</v>
      </c>
    </row>
    <row r="2137" spans="5:6" x14ac:dyDescent="0.25">
      <c r="E2137">
        <f>[3]flow_raw!I2137</f>
        <v>19120</v>
      </c>
      <c r="F2137" s="41">
        <f>[3]flow_raw!L2137</f>
        <v>4021.5818100000001</v>
      </c>
    </row>
    <row r="2138" spans="5:6" x14ac:dyDescent="0.25">
      <c r="E2138">
        <f>[3]flow_raw!I2138</f>
        <v>19152</v>
      </c>
      <c r="F2138" s="41">
        <f>[3]flow_raw!L2138</f>
        <v>73767.939209000004</v>
      </c>
    </row>
    <row r="2139" spans="5:6" x14ac:dyDescent="0.25">
      <c r="E2139">
        <f>[3]flow_raw!I2139</f>
        <v>19168</v>
      </c>
      <c r="F2139" s="41">
        <f>[3]flow_raw!L2139</f>
        <v>12777.873865000001</v>
      </c>
    </row>
    <row r="2140" spans="5:6" x14ac:dyDescent="0.25">
      <c r="E2140">
        <f>[3]flow_raw!I2140</f>
        <v>19169</v>
      </c>
      <c r="F2140" s="41">
        <f>[3]flow_raw!L2140</f>
        <v>4118.2980719999996</v>
      </c>
    </row>
    <row r="2141" spans="5:6" x14ac:dyDescent="0.25">
      <c r="E2141">
        <f>[3]flow_raw!I2141</f>
        <v>19174</v>
      </c>
      <c r="F2141" s="41">
        <f>[3]flow_raw!L2141</f>
        <v>6590.5701669999999</v>
      </c>
    </row>
    <row r="2142" spans="5:6" x14ac:dyDescent="0.25">
      <c r="E2142">
        <f>[3]flow_raw!I2142</f>
        <v>19180</v>
      </c>
      <c r="F2142" s="41">
        <f>[3]flow_raw!L2142</f>
        <v>6177.4509629999993</v>
      </c>
    </row>
    <row r="2143" spans="5:6" x14ac:dyDescent="0.25">
      <c r="E2143">
        <f>[3]flow_raw!I2143</f>
        <v>19208</v>
      </c>
      <c r="F2143" s="41">
        <f>[3]flow_raw!L2143</f>
        <v>18824.637930999997</v>
      </c>
    </row>
    <row r="2144" spans="5:6" x14ac:dyDescent="0.25">
      <c r="E2144">
        <f>[3]flow_raw!I2144</f>
        <v>19321</v>
      </c>
      <c r="F2144" s="41">
        <f>[3]flow_raw!L2144</f>
        <v>9142.4874409999993</v>
      </c>
    </row>
    <row r="2145" spans="5:6" x14ac:dyDescent="0.25">
      <c r="E2145">
        <f>[3]flow_raw!I2145</f>
        <v>19341</v>
      </c>
      <c r="F2145" s="41">
        <f>[3]flow_raw!L2145</f>
        <v>4007.5393889999996</v>
      </c>
    </row>
    <row r="2146" spans="5:6" x14ac:dyDescent="0.25">
      <c r="E2146">
        <f>[3]flow_raw!I2146</f>
        <v>19402</v>
      </c>
      <c r="F2146" s="41">
        <f>[3]flow_raw!L2146</f>
        <v>3685.2672320000001</v>
      </c>
    </row>
    <row r="2147" spans="5:6" x14ac:dyDescent="0.25">
      <c r="E2147">
        <f>[3]flow_raw!I2147</f>
        <v>19415</v>
      </c>
      <c r="F2147" s="41">
        <f>[3]flow_raw!L2147</f>
        <v>27249.104889000002</v>
      </c>
    </row>
    <row r="2148" spans="5:6" x14ac:dyDescent="0.25">
      <c r="E2148">
        <f>[3]flow_raw!I2148</f>
        <v>19452</v>
      </c>
      <c r="F2148" s="41">
        <f>[3]flow_raw!L2148</f>
        <v>6986.410973</v>
      </c>
    </row>
    <row r="2149" spans="5:6" x14ac:dyDescent="0.25">
      <c r="E2149">
        <f>[3]flow_raw!I2149</f>
        <v>19455</v>
      </c>
      <c r="F2149" s="41">
        <f>[3]flow_raw!L2149</f>
        <v>1985.8908690000001</v>
      </c>
    </row>
    <row r="2150" spans="5:6" x14ac:dyDescent="0.25">
      <c r="E2150">
        <f>[3]flow_raw!I2150</f>
        <v>19481</v>
      </c>
      <c r="F2150" s="41">
        <f>[3]flow_raw!L2150</f>
        <v>53542.108643000007</v>
      </c>
    </row>
    <row r="2151" spans="5:6" x14ac:dyDescent="0.25">
      <c r="E2151">
        <f>[3]flow_raw!I2151</f>
        <v>19518</v>
      </c>
      <c r="F2151" s="41">
        <f>[3]flow_raw!L2151</f>
        <v>19244.536071999999</v>
      </c>
    </row>
    <row r="2152" spans="5:6" x14ac:dyDescent="0.25">
      <c r="E2152">
        <f>[3]flow_raw!I2152</f>
        <v>19564</v>
      </c>
      <c r="F2152" s="41">
        <f>[3]flow_raw!L2152</f>
        <v>11562.204605000001</v>
      </c>
    </row>
    <row r="2153" spans="5:6" x14ac:dyDescent="0.25">
      <c r="E2153">
        <f>[3]flow_raw!I2153</f>
        <v>19568</v>
      </c>
      <c r="F2153" s="41">
        <f>[3]flow_raw!L2153</f>
        <v>10717.285188</v>
      </c>
    </row>
    <row r="2154" spans="5:6" x14ac:dyDescent="0.25">
      <c r="E2154">
        <f>[3]flow_raw!I2154</f>
        <v>19571</v>
      </c>
      <c r="F2154" s="41">
        <f>[3]flow_raw!L2154</f>
        <v>72595.742677000002</v>
      </c>
    </row>
    <row r="2155" spans="5:6" x14ac:dyDescent="0.25">
      <c r="E2155">
        <f>[3]flow_raw!I2155</f>
        <v>19605</v>
      </c>
      <c r="F2155" s="41">
        <f>[3]flow_raw!L2155</f>
        <v>81904.721678999995</v>
      </c>
    </row>
    <row r="2156" spans="5:6" x14ac:dyDescent="0.25">
      <c r="E2156">
        <f>[3]flow_raw!I2156</f>
        <v>19671</v>
      </c>
      <c r="F2156" s="41">
        <f>[3]flow_raw!L2156</f>
        <v>103101.28051699999</v>
      </c>
    </row>
    <row r="2157" spans="5:6" x14ac:dyDescent="0.25">
      <c r="E2157">
        <f>[3]flow_raw!I2157</f>
        <v>19684</v>
      </c>
      <c r="F2157" s="41">
        <f>[3]flow_raw!L2157</f>
        <v>1445.5880030000001</v>
      </c>
    </row>
    <row r="2158" spans="5:6" x14ac:dyDescent="0.25">
      <c r="E2158">
        <f>[3]flow_raw!I2158</f>
        <v>19715</v>
      </c>
      <c r="F2158" s="41">
        <f>[3]flow_raw!L2158</f>
        <v>19033.157104999998</v>
      </c>
    </row>
    <row r="2159" spans="5:6" x14ac:dyDescent="0.25">
      <c r="E2159">
        <f>[3]flow_raw!I2159</f>
        <v>19742</v>
      </c>
      <c r="F2159" s="41">
        <f>[3]flow_raw!L2159</f>
        <v>11053.991866999999</v>
      </c>
    </row>
    <row r="2160" spans="5:6" x14ac:dyDescent="0.25">
      <c r="E2160">
        <f>[3]flow_raw!I2160</f>
        <v>19754</v>
      </c>
      <c r="F2160" s="41">
        <f>[3]flow_raw!L2160</f>
        <v>15.796451000000001</v>
      </c>
    </row>
    <row r="2161" spans="5:6" x14ac:dyDescent="0.25">
      <c r="E2161">
        <f>[3]flow_raw!I2161</f>
        <v>19757</v>
      </c>
      <c r="F2161" s="41">
        <f>[3]flow_raw!L2161</f>
        <v>2424.3796789999997</v>
      </c>
    </row>
    <row r="2162" spans="5:6" x14ac:dyDescent="0.25">
      <c r="E2162">
        <f>[3]flow_raw!I2162</f>
        <v>19765</v>
      </c>
      <c r="F2162" s="41">
        <f>[3]flow_raw!L2162</f>
        <v>4331.2814940000007</v>
      </c>
    </row>
    <row r="2163" spans="5:6" x14ac:dyDescent="0.25">
      <c r="E2163">
        <f>[3]flow_raw!I2163</f>
        <v>19800</v>
      </c>
      <c r="F2163" s="41">
        <f>[3]flow_raw!L2163</f>
        <v>1609.4311290000001</v>
      </c>
    </row>
    <row r="2164" spans="5:6" x14ac:dyDescent="0.25">
      <c r="E2164">
        <f>[3]flow_raw!I2164</f>
        <v>19842</v>
      </c>
      <c r="F2164" s="41">
        <f>[3]flow_raw!L2164</f>
        <v>25475.817216000003</v>
      </c>
    </row>
    <row r="2165" spans="5:6" x14ac:dyDescent="0.25">
      <c r="E2165">
        <f>[3]flow_raw!I2165</f>
        <v>19870</v>
      </c>
      <c r="F2165" s="41">
        <f>[3]flow_raw!L2165</f>
        <v>14114.515983000001</v>
      </c>
    </row>
    <row r="2166" spans="5:6" x14ac:dyDescent="0.25">
      <c r="E2166">
        <f>[3]flow_raw!I2166</f>
        <v>19872</v>
      </c>
      <c r="F2166" s="41">
        <f>[3]flow_raw!L2166</f>
        <v>13409.961701</v>
      </c>
    </row>
    <row r="2167" spans="5:6" x14ac:dyDescent="0.25">
      <c r="E2167">
        <f>[3]flow_raw!I2167</f>
        <v>19873</v>
      </c>
      <c r="F2167" s="41">
        <f>[3]flow_raw!L2167</f>
        <v>12889.491638</v>
      </c>
    </row>
    <row r="2168" spans="5:6" x14ac:dyDescent="0.25">
      <c r="E2168">
        <f>[3]flow_raw!I2168</f>
        <v>19883</v>
      </c>
      <c r="F2168" s="41">
        <f>[3]flow_raw!L2168</f>
        <v>9516.3117079999993</v>
      </c>
    </row>
    <row r="2169" spans="5:6" x14ac:dyDescent="0.25">
      <c r="E2169">
        <f>[3]flow_raw!I2169</f>
        <v>19900</v>
      </c>
      <c r="F2169" s="41">
        <f>[3]flow_raw!L2169</f>
        <v>17399.548208</v>
      </c>
    </row>
    <row r="2170" spans="5:6" x14ac:dyDescent="0.25">
      <c r="E2170">
        <f>[3]flow_raw!I2170</f>
        <v>19904</v>
      </c>
      <c r="F2170" s="41">
        <f>[3]flow_raw!L2170</f>
        <v>30403.056335000001</v>
      </c>
    </row>
    <row r="2171" spans="5:6" x14ac:dyDescent="0.25">
      <c r="E2171">
        <f>[3]flow_raw!I2171</f>
        <v>19909</v>
      </c>
      <c r="F2171" s="41">
        <f>[3]flow_raw!L2171</f>
        <v>18596.413452000001</v>
      </c>
    </row>
    <row r="2172" spans="5:6" x14ac:dyDescent="0.25">
      <c r="E2172">
        <f>[3]flow_raw!I2172</f>
        <v>19911</v>
      </c>
      <c r="F2172" s="41">
        <f>[3]flow_raw!L2172</f>
        <v>22618.222333999998</v>
      </c>
    </row>
    <row r="2173" spans="5:6" x14ac:dyDescent="0.25">
      <c r="E2173">
        <f>[3]flow_raw!I2173</f>
        <v>19914</v>
      </c>
      <c r="F2173" s="41">
        <f>[3]flow_raw!L2173</f>
        <v>23516.025498000003</v>
      </c>
    </row>
    <row r="2174" spans="5:6" x14ac:dyDescent="0.25">
      <c r="E2174">
        <f>[3]flow_raw!I2174</f>
        <v>19917</v>
      </c>
      <c r="F2174" s="41">
        <f>[3]flow_raw!L2174</f>
        <v>34652.643462</v>
      </c>
    </row>
    <row r="2175" spans="5:6" x14ac:dyDescent="0.25">
      <c r="E2175">
        <f>[3]flow_raw!I2175</f>
        <v>19924</v>
      </c>
      <c r="F2175" s="41">
        <f>[3]flow_raw!L2175</f>
        <v>41779.334930999998</v>
      </c>
    </row>
    <row r="2176" spans="5:6" x14ac:dyDescent="0.25">
      <c r="E2176">
        <f>[3]flow_raw!I2176</f>
        <v>19926</v>
      </c>
      <c r="F2176" s="41">
        <f>[3]flow_raw!L2176</f>
        <v>26988.774416</v>
      </c>
    </row>
    <row r="2177" spans="5:6" x14ac:dyDescent="0.25">
      <c r="E2177">
        <f>[3]flow_raw!I2177</f>
        <v>19930</v>
      </c>
      <c r="F2177" s="41">
        <f>[3]flow_raw!L2177</f>
        <v>18308.269869000003</v>
      </c>
    </row>
    <row r="2178" spans="5:6" x14ac:dyDescent="0.25">
      <c r="E2178">
        <f>[3]flow_raw!I2178</f>
        <v>19934</v>
      </c>
      <c r="F2178" s="41">
        <f>[3]flow_raw!L2178</f>
        <v>23350.733185000001</v>
      </c>
    </row>
    <row r="2179" spans="5:6" x14ac:dyDescent="0.25">
      <c r="E2179">
        <f>[3]flow_raw!I2179</f>
        <v>19938</v>
      </c>
      <c r="F2179" s="41">
        <f>[3]flow_raw!L2179</f>
        <v>21936.993041999998</v>
      </c>
    </row>
    <row r="2180" spans="5:6" x14ac:dyDescent="0.25">
      <c r="E2180">
        <f>[3]flow_raw!I2180</f>
        <v>19942</v>
      </c>
      <c r="F2180" s="41">
        <f>[3]flow_raw!L2180</f>
        <v>18261.514511999998</v>
      </c>
    </row>
    <row r="2181" spans="5:6" x14ac:dyDescent="0.25">
      <c r="E2181">
        <f>[3]flow_raw!I2181</f>
        <v>19948</v>
      </c>
      <c r="F2181" s="41">
        <f>[3]flow_raw!L2181</f>
        <v>16606.795471000001</v>
      </c>
    </row>
    <row r="2182" spans="5:6" x14ac:dyDescent="0.25">
      <c r="E2182">
        <f>[3]flow_raw!I2182</f>
        <v>19953</v>
      </c>
      <c r="F2182" s="41">
        <f>[3]flow_raw!L2182</f>
        <v>15188.089874000001</v>
      </c>
    </row>
    <row r="2183" spans="5:6" x14ac:dyDescent="0.25">
      <c r="E2183">
        <f>[3]flow_raw!I2183</f>
        <v>19975</v>
      </c>
      <c r="F2183" s="41">
        <f>[3]flow_raw!L2183</f>
        <v>7369.2250680000006</v>
      </c>
    </row>
    <row r="2184" spans="5:6" x14ac:dyDescent="0.25">
      <c r="E2184">
        <f>[3]flow_raw!I2184</f>
        <v>19994</v>
      </c>
      <c r="F2184" s="41">
        <f>[3]flow_raw!L2184</f>
        <v>13341.172215999999</v>
      </c>
    </row>
    <row r="2185" spans="5:6" x14ac:dyDescent="0.25">
      <c r="E2185">
        <f>[3]flow_raw!I2185</f>
        <v>20010</v>
      </c>
      <c r="F2185" s="41">
        <f>[3]flow_raw!L2185</f>
        <v>10662.509811</v>
      </c>
    </row>
    <row r="2186" spans="5:6" x14ac:dyDescent="0.25">
      <c r="E2186">
        <f>[3]flow_raw!I2186</f>
        <v>20028</v>
      </c>
      <c r="F2186" s="41">
        <f>[3]flow_raw!L2186</f>
        <v>28066.532991</v>
      </c>
    </row>
    <row r="2187" spans="5:6" x14ac:dyDescent="0.25">
      <c r="E2187">
        <f>[3]flow_raw!I2187</f>
        <v>20030</v>
      </c>
      <c r="F2187" s="41">
        <f>[3]flow_raw!L2187</f>
        <v>63830.660522999999</v>
      </c>
    </row>
    <row r="2188" spans="5:6" x14ac:dyDescent="0.25">
      <c r="E2188">
        <f>[3]flow_raw!I2188</f>
        <v>20034</v>
      </c>
      <c r="F2188" s="41">
        <f>[3]flow_raw!L2188</f>
        <v>44482.893188999995</v>
      </c>
    </row>
    <row r="2189" spans="5:6" x14ac:dyDescent="0.25">
      <c r="E2189">
        <f>[3]flow_raw!I2189</f>
        <v>20043</v>
      </c>
      <c r="F2189" s="41">
        <f>[3]flow_raw!L2189</f>
        <v>2747.5109750000001</v>
      </c>
    </row>
    <row r="2190" spans="5:6" x14ac:dyDescent="0.25">
      <c r="E2190">
        <f>[3]flow_raw!I2190</f>
        <v>20052</v>
      </c>
      <c r="F2190" s="41">
        <f>[3]flow_raw!L2190</f>
        <v>1834.7711599999998</v>
      </c>
    </row>
    <row r="2191" spans="5:6" x14ac:dyDescent="0.25">
      <c r="E2191">
        <f>[3]flow_raw!I2191</f>
        <v>20069</v>
      </c>
      <c r="F2191" s="41">
        <f>[3]flow_raw!L2191</f>
        <v>24795.939895000003</v>
      </c>
    </row>
    <row r="2192" spans="5:6" x14ac:dyDescent="0.25">
      <c r="E2192">
        <f>[3]flow_raw!I2192</f>
        <v>20104</v>
      </c>
      <c r="F2192" s="41">
        <f>[3]flow_raw!L2192</f>
        <v>2631.2804460000002</v>
      </c>
    </row>
    <row r="2193" spans="5:6" x14ac:dyDescent="0.25">
      <c r="E2193">
        <f>[3]flow_raw!I2193</f>
        <v>20111</v>
      </c>
      <c r="F2193" s="41">
        <f>[3]flow_raw!L2193</f>
        <v>6158.9203660000003</v>
      </c>
    </row>
    <row r="2194" spans="5:6" x14ac:dyDescent="0.25">
      <c r="E2194">
        <f>[3]flow_raw!I2194</f>
        <v>20112</v>
      </c>
      <c r="F2194" s="41">
        <f>[3]flow_raw!L2194</f>
        <v>5820.4083840000003</v>
      </c>
    </row>
    <row r="2195" spans="5:6" x14ac:dyDescent="0.25">
      <c r="E2195">
        <f>[3]flow_raw!I2195</f>
        <v>20123</v>
      </c>
      <c r="F2195" s="41">
        <f>[3]flow_raw!L2195</f>
        <v>3371.6258700000003</v>
      </c>
    </row>
    <row r="2196" spans="5:6" x14ac:dyDescent="0.25">
      <c r="E2196">
        <f>[3]flow_raw!I2196</f>
        <v>20130</v>
      </c>
      <c r="F2196" s="41">
        <f>[3]flow_raw!L2196</f>
        <v>2038.2275900000002</v>
      </c>
    </row>
    <row r="2197" spans="5:6" x14ac:dyDescent="0.25">
      <c r="E2197">
        <f>[3]flow_raw!I2197</f>
        <v>20144</v>
      </c>
      <c r="F2197" s="41">
        <f>[3]flow_raw!L2197</f>
        <v>10788.871370999999</v>
      </c>
    </row>
    <row r="2198" spans="5:6" x14ac:dyDescent="0.25">
      <c r="E2198">
        <f>[3]flow_raw!I2198</f>
        <v>20157</v>
      </c>
      <c r="F2198" s="41">
        <f>[3]flow_raw!L2198</f>
        <v>10017.828278000001</v>
      </c>
    </row>
    <row r="2199" spans="5:6" x14ac:dyDescent="0.25">
      <c r="E2199">
        <f>[3]flow_raw!I2199</f>
        <v>20173</v>
      </c>
      <c r="F2199" s="41">
        <f>[3]flow_raw!L2199</f>
        <v>6057.6539199999997</v>
      </c>
    </row>
    <row r="2200" spans="5:6" x14ac:dyDescent="0.25">
      <c r="E2200">
        <f>[3]flow_raw!I2200</f>
        <v>20209</v>
      </c>
      <c r="F2200" s="41">
        <f>[3]flow_raw!L2200</f>
        <v>6688.9067599999998</v>
      </c>
    </row>
    <row r="2201" spans="5:6" x14ac:dyDescent="0.25">
      <c r="E2201">
        <f>[3]flow_raw!I2201</f>
        <v>20315</v>
      </c>
      <c r="F2201" s="41">
        <f>[3]flow_raw!L2201</f>
        <v>10409.312881000002</v>
      </c>
    </row>
    <row r="2202" spans="5:6" x14ac:dyDescent="0.25">
      <c r="E2202">
        <f>[3]flow_raw!I2202</f>
        <v>20332</v>
      </c>
      <c r="F2202" s="41">
        <f>[3]flow_raw!L2202</f>
        <v>19955.158509999997</v>
      </c>
    </row>
    <row r="2203" spans="5:6" x14ac:dyDescent="0.25">
      <c r="E2203">
        <f>[3]flow_raw!I2203</f>
        <v>20345</v>
      </c>
      <c r="F2203" s="41">
        <f>[3]flow_raw!L2203</f>
        <v>26615.140687000003</v>
      </c>
    </row>
    <row r="2204" spans="5:6" x14ac:dyDescent="0.25">
      <c r="E2204">
        <f>[3]flow_raw!I2204</f>
        <v>20347</v>
      </c>
      <c r="F2204" s="41">
        <f>[3]flow_raw!L2204</f>
        <v>9926.6316389999993</v>
      </c>
    </row>
    <row r="2205" spans="5:6" x14ac:dyDescent="0.25">
      <c r="E2205">
        <f>[3]flow_raw!I2205</f>
        <v>20351</v>
      </c>
      <c r="F2205" s="41">
        <f>[3]flow_raw!L2205</f>
        <v>6834.6479219999992</v>
      </c>
    </row>
    <row r="2206" spans="5:6" x14ac:dyDescent="0.25">
      <c r="E2206">
        <f>[3]flow_raw!I2206</f>
        <v>20369</v>
      </c>
      <c r="F2206" s="41">
        <f>[3]flow_raw!L2206</f>
        <v>9505.6763599999995</v>
      </c>
    </row>
    <row r="2207" spans="5:6" x14ac:dyDescent="0.25">
      <c r="E2207">
        <f>[3]flow_raw!I2207</f>
        <v>20413</v>
      </c>
      <c r="F2207" s="41">
        <f>[3]flow_raw!L2207</f>
        <v>532.10875899999996</v>
      </c>
    </row>
    <row r="2208" spans="5:6" x14ac:dyDescent="0.25">
      <c r="E2208">
        <f>[3]flow_raw!I2208</f>
        <v>20457</v>
      </c>
      <c r="F2208" s="41">
        <f>[3]flow_raw!L2208</f>
        <v>107795.107911</v>
      </c>
    </row>
    <row r="2209" spans="5:6" x14ac:dyDescent="0.25">
      <c r="E2209">
        <f>[3]flow_raw!I2209</f>
        <v>20458</v>
      </c>
      <c r="F2209" s="41">
        <f>[3]flow_raw!L2209</f>
        <v>84888.5</v>
      </c>
    </row>
    <row r="2210" spans="5:6" x14ac:dyDescent="0.25">
      <c r="E2210">
        <f>[3]flow_raw!I2210</f>
        <v>20463</v>
      </c>
      <c r="F2210" s="41">
        <f>[3]flow_raw!L2210</f>
        <v>76885.875732</v>
      </c>
    </row>
    <row r="2211" spans="5:6" x14ac:dyDescent="0.25">
      <c r="E2211">
        <f>[3]flow_raw!I2211</f>
        <v>20464</v>
      </c>
      <c r="F2211" s="41">
        <f>[3]flow_raw!L2211</f>
        <v>57042.065430000002</v>
      </c>
    </row>
    <row r="2212" spans="5:6" x14ac:dyDescent="0.25">
      <c r="E2212">
        <f>[3]flow_raw!I2212</f>
        <v>20465</v>
      </c>
      <c r="F2212" s="41">
        <f>[3]flow_raw!L2212</f>
        <v>125469.050781</v>
      </c>
    </row>
    <row r="2213" spans="5:6" x14ac:dyDescent="0.25">
      <c r="E2213">
        <f>[3]flow_raw!I2213</f>
        <v>20466</v>
      </c>
      <c r="F2213" s="41">
        <f>[3]flow_raw!L2213</f>
        <v>85171.169921999986</v>
      </c>
    </row>
    <row r="2214" spans="5:6" x14ac:dyDescent="0.25">
      <c r="E2214">
        <f>[3]flow_raw!I2214</f>
        <v>20467</v>
      </c>
      <c r="F2214" s="41">
        <f>[3]flow_raw!L2214</f>
        <v>91208.391111999998</v>
      </c>
    </row>
    <row r="2215" spans="5:6" x14ac:dyDescent="0.25">
      <c r="E2215">
        <f>[3]flow_raw!I2215</f>
        <v>20471</v>
      </c>
      <c r="F2215" s="41">
        <f>[3]flow_raw!L2215</f>
        <v>84417.898923999994</v>
      </c>
    </row>
    <row r="2216" spans="5:6" x14ac:dyDescent="0.25">
      <c r="E2216">
        <f>[3]flow_raw!I2216</f>
        <v>20472</v>
      </c>
      <c r="F2216" s="41">
        <f>[3]flow_raw!L2216</f>
        <v>84417.898923999994</v>
      </c>
    </row>
    <row r="2217" spans="5:6" x14ac:dyDescent="0.25">
      <c r="E2217">
        <f>[3]flow_raw!I2217</f>
        <v>20487</v>
      </c>
      <c r="F2217" s="41">
        <f>[3]flow_raw!L2217</f>
        <v>115220.123536</v>
      </c>
    </row>
    <row r="2218" spans="5:6" x14ac:dyDescent="0.25">
      <c r="E2218">
        <f>[3]flow_raw!I2218</f>
        <v>20491</v>
      </c>
      <c r="F2218" s="41">
        <f>[3]flow_raw!L2218</f>
        <v>2373.2633299999998</v>
      </c>
    </row>
    <row r="2219" spans="5:6" x14ac:dyDescent="0.25">
      <c r="E2219">
        <f>[3]flow_raw!I2219</f>
        <v>20514</v>
      </c>
      <c r="F2219" s="41">
        <f>[3]flow_raw!L2219</f>
        <v>6670.0617980000006</v>
      </c>
    </row>
    <row r="2220" spans="5:6" x14ac:dyDescent="0.25">
      <c r="E2220">
        <f>[3]flow_raw!I2220</f>
        <v>20516</v>
      </c>
      <c r="F2220" s="41">
        <f>[3]flow_raw!L2220</f>
        <v>13181.698652999999</v>
      </c>
    </row>
    <row r="2221" spans="5:6" x14ac:dyDescent="0.25">
      <c r="E2221">
        <f>[3]flow_raw!I2221</f>
        <v>20529</v>
      </c>
      <c r="F2221" s="41">
        <f>[3]flow_raw!L2221</f>
        <v>107795.118164</v>
      </c>
    </row>
    <row r="2222" spans="5:6" x14ac:dyDescent="0.25">
      <c r="E2222">
        <f>[3]flow_raw!I2222</f>
        <v>20549</v>
      </c>
      <c r="F2222" s="41">
        <f>[3]flow_raw!L2222</f>
        <v>83410.932862000001</v>
      </c>
    </row>
    <row r="2223" spans="5:6" x14ac:dyDescent="0.25">
      <c r="E2223">
        <f>[3]flow_raw!I2223</f>
        <v>20588</v>
      </c>
      <c r="F2223" s="41">
        <f>[3]flow_raw!L2223</f>
        <v>76190.536620000013</v>
      </c>
    </row>
    <row r="2224" spans="5:6" x14ac:dyDescent="0.25">
      <c r="E2224">
        <f>[3]flow_raw!I2224</f>
        <v>20600</v>
      </c>
      <c r="F2224" s="41">
        <f>[3]flow_raw!L2224</f>
        <v>63622.935301999998</v>
      </c>
    </row>
    <row r="2225" spans="5:6" x14ac:dyDescent="0.25">
      <c r="E2225">
        <f>[3]flow_raw!I2225</f>
        <v>20626</v>
      </c>
      <c r="F2225" s="41">
        <f>[3]flow_raw!L2225</f>
        <v>6087.125352</v>
      </c>
    </row>
    <row r="2226" spans="5:6" x14ac:dyDescent="0.25">
      <c r="E2226">
        <f>[3]flow_raw!I2226</f>
        <v>20639</v>
      </c>
      <c r="F2226" s="41">
        <f>[3]flow_raw!L2226</f>
        <v>76520.421386999995</v>
      </c>
    </row>
    <row r="2227" spans="5:6" x14ac:dyDescent="0.25">
      <c r="E2227">
        <f>[3]flow_raw!I2227</f>
        <v>20640</v>
      </c>
      <c r="F2227" s="41">
        <f>[3]flow_raw!L2227</f>
        <v>82476.882322999998</v>
      </c>
    </row>
    <row r="2228" spans="5:6" x14ac:dyDescent="0.25">
      <c r="E2228">
        <f>[3]flow_raw!I2228</f>
        <v>20653</v>
      </c>
      <c r="F2228" s="41">
        <f>[3]flow_raw!L2228</f>
        <v>16928.788879</v>
      </c>
    </row>
    <row r="2229" spans="5:6" x14ac:dyDescent="0.25">
      <c r="E2229">
        <f>[3]flow_raw!I2229</f>
        <v>20654</v>
      </c>
      <c r="F2229" s="41">
        <f>[3]flow_raw!L2229</f>
        <v>98655.479493000006</v>
      </c>
    </row>
    <row r="2230" spans="5:6" x14ac:dyDescent="0.25">
      <c r="E2230">
        <f>[3]flow_raw!I2230</f>
        <v>20679</v>
      </c>
      <c r="F2230" s="41">
        <f>[3]flow_raw!L2230</f>
        <v>15175.102446999999</v>
      </c>
    </row>
    <row r="2231" spans="5:6" x14ac:dyDescent="0.25">
      <c r="E2231">
        <f>[3]flow_raw!I2231</f>
        <v>20684</v>
      </c>
      <c r="F2231" s="41">
        <f>[3]flow_raw!L2231</f>
        <v>85323.487793000008</v>
      </c>
    </row>
    <row r="2232" spans="5:6" x14ac:dyDescent="0.25">
      <c r="E2232">
        <f>[3]flow_raw!I2232</f>
        <v>20685</v>
      </c>
      <c r="F2232" s="41">
        <f>[3]flow_raw!L2232</f>
        <v>60981.913819000001</v>
      </c>
    </row>
    <row r="2233" spans="5:6" x14ac:dyDescent="0.25">
      <c r="E2233">
        <f>[3]flow_raw!I2233</f>
        <v>20689</v>
      </c>
      <c r="F2233" s="41">
        <f>[3]flow_raw!L2233</f>
        <v>94508.444824000006</v>
      </c>
    </row>
    <row r="2234" spans="5:6" x14ac:dyDescent="0.25">
      <c r="E2234">
        <f>[3]flow_raw!I2234</f>
        <v>20693</v>
      </c>
      <c r="F2234" s="41">
        <f>[3]flow_raw!L2234</f>
        <v>69568.827393</v>
      </c>
    </row>
    <row r="2235" spans="5:6" x14ac:dyDescent="0.25">
      <c r="E2235">
        <f>[3]flow_raw!I2235</f>
        <v>20694</v>
      </c>
      <c r="F2235" s="41">
        <f>[3]flow_raw!L2235</f>
        <v>76211.167724999992</v>
      </c>
    </row>
    <row r="2236" spans="5:6" x14ac:dyDescent="0.25">
      <c r="E2236">
        <f>[3]flow_raw!I2236</f>
        <v>20696</v>
      </c>
      <c r="F2236" s="41">
        <f>[3]flow_raw!L2236</f>
        <v>102507.399659</v>
      </c>
    </row>
    <row r="2237" spans="5:6" x14ac:dyDescent="0.25">
      <c r="E2237">
        <f>[3]flow_raw!I2237</f>
        <v>20700</v>
      </c>
      <c r="F2237" s="41">
        <f>[3]flow_raw!L2237</f>
        <v>86556.853759000005</v>
      </c>
    </row>
    <row r="2238" spans="5:6" x14ac:dyDescent="0.25">
      <c r="E2238">
        <f>[3]flow_raw!I2238</f>
        <v>20701</v>
      </c>
      <c r="F2238" s="41">
        <f>[3]flow_raw!L2238</f>
        <v>117066.637695</v>
      </c>
    </row>
    <row r="2239" spans="5:6" x14ac:dyDescent="0.25">
      <c r="E2239">
        <f>[3]flow_raw!I2239</f>
        <v>20703</v>
      </c>
      <c r="F2239" s="41">
        <f>[3]flow_raw!L2239</f>
        <v>137221.83544900001</v>
      </c>
    </row>
    <row r="2240" spans="5:6" x14ac:dyDescent="0.25">
      <c r="E2240">
        <f>[3]flow_raw!I2240</f>
        <v>20705</v>
      </c>
      <c r="F2240" s="41">
        <f>[3]flow_raw!L2240</f>
        <v>53746.491089999996</v>
      </c>
    </row>
    <row r="2241" spans="5:6" x14ac:dyDescent="0.25">
      <c r="E2241">
        <f>[3]flow_raw!I2241</f>
        <v>20706</v>
      </c>
      <c r="F2241" s="41">
        <f>[3]flow_raw!L2241</f>
        <v>88950.539794000011</v>
      </c>
    </row>
    <row r="2242" spans="5:6" x14ac:dyDescent="0.25">
      <c r="E2242">
        <f>[3]flow_raw!I2242</f>
        <v>20709</v>
      </c>
      <c r="F2242" s="41">
        <f>[3]flow_raw!L2242</f>
        <v>100148.005859</v>
      </c>
    </row>
    <row r="2243" spans="5:6" x14ac:dyDescent="0.25">
      <c r="E2243">
        <f>[3]flow_raw!I2243</f>
        <v>20710</v>
      </c>
      <c r="F2243" s="41">
        <f>[3]flow_raw!L2243</f>
        <v>79108.114379999999</v>
      </c>
    </row>
    <row r="2244" spans="5:6" x14ac:dyDescent="0.25">
      <c r="E2244">
        <f>[3]flow_raw!I2244</f>
        <v>20711</v>
      </c>
      <c r="F2244" s="41">
        <f>[3]flow_raw!L2244</f>
        <v>90106.084715999998</v>
      </c>
    </row>
    <row r="2245" spans="5:6" x14ac:dyDescent="0.25">
      <c r="E2245">
        <f>[3]flow_raw!I2245</f>
        <v>20713</v>
      </c>
      <c r="F2245" s="41">
        <f>[3]flow_raw!L2245</f>
        <v>86618.803954999996</v>
      </c>
    </row>
    <row r="2246" spans="5:6" x14ac:dyDescent="0.25">
      <c r="E2246">
        <f>[3]flow_raw!I2246</f>
        <v>20717</v>
      </c>
      <c r="F2246" s="41">
        <f>[3]flow_raw!L2246</f>
        <v>104761.09497000001</v>
      </c>
    </row>
    <row r="2247" spans="5:6" x14ac:dyDescent="0.25">
      <c r="E2247">
        <f>[3]flow_raw!I2247</f>
        <v>20719</v>
      </c>
      <c r="F2247" s="41">
        <f>[3]flow_raw!L2247</f>
        <v>77085.708251999997</v>
      </c>
    </row>
    <row r="2248" spans="5:6" x14ac:dyDescent="0.25">
      <c r="E2248">
        <f>[3]flow_raw!I2248</f>
        <v>20725</v>
      </c>
      <c r="F2248" s="41">
        <f>[3]flow_raw!L2248</f>
        <v>46484.251952000006</v>
      </c>
    </row>
    <row r="2249" spans="5:6" x14ac:dyDescent="0.25">
      <c r="E2249">
        <f>[3]flow_raw!I2249</f>
        <v>20726</v>
      </c>
      <c r="F2249" s="41">
        <f>[3]flow_raw!L2249</f>
        <v>40999.901245000001</v>
      </c>
    </row>
    <row r="2250" spans="5:6" x14ac:dyDescent="0.25">
      <c r="E2250">
        <f>[3]flow_raw!I2250</f>
        <v>20727</v>
      </c>
      <c r="F2250" s="41">
        <f>[3]flow_raw!L2250</f>
        <v>43811.605468999995</v>
      </c>
    </row>
    <row r="2251" spans="5:6" x14ac:dyDescent="0.25">
      <c r="E2251">
        <f>[3]flow_raw!I2251</f>
        <v>20730</v>
      </c>
      <c r="F2251" s="41">
        <f>[3]flow_raw!L2251</f>
        <v>81490.567871999985</v>
      </c>
    </row>
    <row r="2252" spans="5:6" x14ac:dyDescent="0.25">
      <c r="E2252">
        <f>[3]flow_raw!I2252</f>
        <v>20731</v>
      </c>
      <c r="F2252" s="41">
        <f>[3]flow_raw!L2252</f>
        <v>71691.417969000002</v>
      </c>
    </row>
    <row r="2253" spans="5:6" x14ac:dyDescent="0.25">
      <c r="E2253">
        <f>[3]flow_raw!I2253</f>
        <v>20741</v>
      </c>
      <c r="F2253" s="41">
        <f>[3]flow_raw!L2253</f>
        <v>110719.53808700001</v>
      </c>
    </row>
    <row r="2254" spans="5:6" x14ac:dyDescent="0.25">
      <c r="E2254">
        <f>[3]flow_raw!I2254</f>
        <v>20743</v>
      </c>
      <c r="F2254" s="41">
        <f>[3]flow_raw!L2254</f>
        <v>98801.037108999997</v>
      </c>
    </row>
    <row r="2255" spans="5:6" x14ac:dyDescent="0.25">
      <c r="E2255">
        <f>[3]flow_raw!I2255</f>
        <v>20747</v>
      </c>
      <c r="F2255" s="41">
        <f>[3]flow_raw!L2255</f>
        <v>104192.07421799999</v>
      </c>
    </row>
    <row r="2256" spans="5:6" x14ac:dyDescent="0.25">
      <c r="E2256">
        <f>[3]flow_raw!I2256</f>
        <v>20749</v>
      </c>
      <c r="F2256" s="41">
        <f>[3]flow_raw!L2256</f>
        <v>125591.12109300001</v>
      </c>
    </row>
    <row r="2257" spans="5:6" x14ac:dyDescent="0.25">
      <c r="E2257">
        <f>[3]flow_raw!I2257</f>
        <v>20750</v>
      </c>
      <c r="F2257" s="41">
        <f>[3]flow_raw!L2257</f>
        <v>85406.226073999991</v>
      </c>
    </row>
    <row r="2258" spans="5:6" x14ac:dyDescent="0.25">
      <c r="E2258">
        <f>[3]flow_raw!I2258</f>
        <v>20755</v>
      </c>
      <c r="F2258" s="41">
        <f>[3]flow_raw!L2258</f>
        <v>82837.830077999999</v>
      </c>
    </row>
    <row r="2259" spans="5:6" x14ac:dyDescent="0.25">
      <c r="E2259">
        <f>[3]flow_raw!I2259</f>
        <v>20762</v>
      </c>
      <c r="F2259" s="41">
        <f>[3]flow_raw!L2259</f>
        <v>82553.732420999993</v>
      </c>
    </row>
    <row r="2260" spans="5:6" x14ac:dyDescent="0.25">
      <c r="E2260">
        <f>[3]flow_raw!I2260</f>
        <v>20775</v>
      </c>
      <c r="F2260" s="41">
        <f>[3]flow_raw!L2260</f>
        <v>7519.8895920000004</v>
      </c>
    </row>
    <row r="2261" spans="5:6" x14ac:dyDescent="0.25">
      <c r="E2261">
        <f>[3]flow_raw!I2261</f>
        <v>20781</v>
      </c>
      <c r="F2261" s="41">
        <f>[3]flow_raw!L2261</f>
        <v>80609.461914</v>
      </c>
    </row>
    <row r="2262" spans="5:6" x14ac:dyDescent="0.25">
      <c r="E2262">
        <f>[3]flow_raw!I2262</f>
        <v>20782</v>
      </c>
      <c r="F2262" s="41">
        <f>[3]flow_raw!L2262</f>
        <v>82609.129394000003</v>
      </c>
    </row>
    <row r="2263" spans="5:6" x14ac:dyDescent="0.25">
      <c r="E2263">
        <f>[3]flow_raw!I2263</f>
        <v>20787</v>
      </c>
      <c r="F2263" s="41">
        <f>[3]flow_raw!L2263</f>
        <v>91883.411133000001</v>
      </c>
    </row>
    <row r="2264" spans="5:6" x14ac:dyDescent="0.25">
      <c r="E2264">
        <f>[3]flow_raw!I2264</f>
        <v>20788</v>
      </c>
      <c r="F2264" s="41">
        <f>[3]flow_raw!L2264</f>
        <v>107884.41015800001</v>
      </c>
    </row>
    <row r="2265" spans="5:6" x14ac:dyDescent="0.25">
      <c r="E2265">
        <f>[3]flow_raw!I2265</f>
        <v>20789</v>
      </c>
      <c r="F2265" s="41">
        <f>[3]flow_raw!L2265</f>
        <v>104018.279297</v>
      </c>
    </row>
    <row r="2266" spans="5:6" x14ac:dyDescent="0.25">
      <c r="E2266">
        <f>[3]flow_raw!I2266</f>
        <v>20790</v>
      </c>
      <c r="F2266" s="41">
        <f>[3]flow_raw!L2266</f>
        <v>116356.201172</v>
      </c>
    </row>
    <row r="2267" spans="5:6" x14ac:dyDescent="0.25">
      <c r="E2267">
        <f>[3]flow_raw!I2267</f>
        <v>20840</v>
      </c>
      <c r="F2267" s="41">
        <f>[3]flow_raw!L2267</f>
        <v>33931.960418999995</v>
      </c>
    </row>
    <row r="2268" spans="5:6" x14ac:dyDescent="0.25">
      <c r="E2268">
        <f>[3]flow_raw!I2268</f>
        <v>20848</v>
      </c>
      <c r="F2268" s="41">
        <f>[3]flow_raw!L2268</f>
        <v>10603.497010999999</v>
      </c>
    </row>
    <row r="2269" spans="5:6" x14ac:dyDescent="0.25">
      <c r="E2269">
        <f>[3]flow_raw!I2269</f>
        <v>20856</v>
      </c>
      <c r="F2269" s="41">
        <f>[3]flow_raw!L2269</f>
        <v>6241.9283400000004</v>
      </c>
    </row>
    <row r="2270" spans="5:6" x14ac:dyDescent="0.25">
      <c r="E2270">
        <f>[3]flow_raw!I2270</f>
        <v>20923</v>
      </c>
      <c r="F2270" s="41">
        <f>[3]flow_raw!L2270</f>
        <v>7036.9778020000003</v>
      </c>
    </row>
    <row r="2271" spans="5:6" x14ac:dyDescent="0.25">
      <c r="E2271">
        <f>[3]flow_raw!I2271</f>
        <v>20948</v>
      </c>
      <c r="F2271" s="41">
        <f>[3]flow_raw!L2271</f>
        <v>13340.984718</v>
      </c>
    </row>
    <row r="2272" spans="5:6" x14ac:dyDescent="0.25">
      <c r="E2272">
        <f>[3]flow_raw!I2272</f>
        <v>20979</v>
      </c>
      <c r="F2272" s="41">
        <f>[3]flow_raw!L2272</f>
        <v>17645.766327000001</v>
      </c>
    </row>
    <row r="2273" spans="5:6" x14ac:dyDescent="0.25">
      <c r="E2273">
        <f>[3]flow_raw!I2273</f>
        <v>21120</v>
      </c>
      <c r="F2273" s="41">
        <f>[3]flow_raw!L2273</f>
        <v>3852.3224519999999</v>
      </c>
    </row>
    <row r="2274" spans="5:6" x14ac:dyDescent="0.25">
      <c r="E2274">
        <f>[3]flow_raw!I2274</f>
        <v>21124</v>
      </c>
      <c r="F2274" s="41">
        <f>[3]flow_raw!L2274</f>
        <v>2178.1912259999999</v>
      </c>
    </row>
    <row r="2275" spans="5:6" x14ac:dyDescent="0.25">
      <c r="E2275">
        <f>[3]flow_raw!I2275</f>
        <v>21143</v>
      </c>
      <c r="F2275" s="41">
        <f>[3]flow_raw!L2275</f>
        <v>188.5881</v>
      </c>
    </row>
    <row r="2276" spans="5:6" x14ac:dyDescent="0.25">
      <c r="E2276">
        <f>[3]flow_raw!I2276</f>
        <v>21291</v>
      </c>
      <c r="F2276" s="41">
        <f>[3]flow_raw!L2276</f>
        <v>7775.3921210000008</v>
      </c>
    </row>
    <row r="2277" spans="5:6" x14ac:dyDescent="0.25">
      <c r="E2277">
        <f>[3]flow_raw!I2277</f>
        <v>21296</v>
      </c>
      <c r="F2277" s="41">
        <f>[3]flow_raw!L2277</f>
        <v>5627.6612509999995</v>
      </c>
    </row>
    <row r="2278" spans="5:6" x14ac:dyDescent="0.25">
      <c r="E2278">
        <f>[3]flow_raw!I2278</f>
        <v>21310</v>
      </c>
      <c r="F2278" s="41">
        <f>[3]flow_raw!L2278</f>
        <v>526.42345999999998</v>
      </c>
    </row>
    <row r="2279" spans="5:6" x14ac:dyDescent="0.25">
      <c r="E2279">
        <f>[3]flow_raw!I2279</f>
        <v>21781</v>
      </c>
      <c r="F2279" s="41">
        <f>[3]flow_raw!L2279</f>
        <v>16776.500885000001</v>
      </c>
    </row>
    <row r="2280" spans="5:6" x14ac:dyDescent="0.25">
      <c r="E2280">
        <f>[3]flow_raw!I2280</f>
        <v>21782</v>
      </c>
      <c r="F2280" s="41">
        <f>[3]flow_raw!L2280</f>
        <v>52177.149414</v>
      </c>
    </row>
    <row r="2281" spans="5:6" x14ac:dyDescent="0.25">
      <c r="E2281">
        <f>[3]flow_raw!I2281</f>
        <v>21822</v>
      </c>
      <c r="F2281" s="41">
        <f>[3]flow_raw!L2281</f>
        <v>56026.090576999995</v>
      </c>
    </row>
    <row r="2282" spans="5:6" x14ac:dyDescent="0.25">
      <c r="E2282">
        <f>[3]flow_raw!I2282</f>
        <v>21828</v>
      </c>
      <c r="F2282" s="41">
        <f>[3]flow_raw!L2282</f>
        <v>3908.3199960000002</v>
      </c>
    </row>
    <row r="2283" spans="5:6" x14ac:dyDescent="0.25">
      <c r="E2283">
        <f>[3]flow_raw!I2283</f>
        <v>21848</v>
      </c>
      <c r="F2283" s="41">
        <f>[3]flow_raw!L2283</f>
        <v>54855.059327000003</v>
      </c>
    </row>
    <row r="2284" spans="5:6" x14ac:dyDescent="0.25">
      <c r="E2284">
        <f>[3]flow_raw!I2284</f>
        <v>21849</v>
      </c>
      <c r="F2284" s="41">
        <f>[3]flow_raw!L2284</f>
        <v>66191.439941999997</v>
      </c>
    </row>
    <row r="2285" spans="5:6" x14ac:dyDescent="0.25">
      <c r="E2285">
        <f>[3]flow_raw!I2285</f>
        <v>21850</v>
      </c>
      <c r="F2285" s="41">
        <f>[3]flow_raw!L2285</f>
        <v>14990.447021</v>
      </c>
    </row>
    <row r="2286" spans="5:6" x14ac:dyDescent="0.25">
      <c r="E2286">
        <f>[3]flow_raw!I2286</f>
        <v>21860</v>
      </c>
      <c r="F2286" s="41">
        <f>[3]flow_raw!L2286</f>
        <v>28891.207763000002</v>
      </c>
    </row>
    <row r="2287" spans="5:6" x14ac:dyDescent="0.25">
      <c r="E2287">
        <f>[3]flow_raw!I2287</f>
        <v>21880</v>
      </c>
      <c r="F2287" s="41">
        <f>[3]flow_raw!L2287</f>
        <v>27216.033691000001</v>
      </c>
    </row>
    <row r="2288" spans="5:6" x14ac:dyDescent="0.25">
      <c r="E2288">
        <f>[3]flow_raw!I2288</f>
        <v>21940</v>
      </c>
      <c r="F2288" s="41">
        <f>[3]flow_raw!L2288</f>
        <v>43799.091675999996</v>
      </c>
    </row>
    <row r="2289" spans="5:6" x14ac:dyDescent="0.25">
      <c r="E2289">
        <f>[3]flow_raw!I2289</f>
        <v>21941</v>
      </c>
      <c r="F2289" s="41">
        <f>[3]flow_raw!L2289</f>
        <v>35358.841673999996</v>
      </c>
    </row>
    <row r="2290" spans="5:6" x14ac:dyDescent="0.25">
      <c r="E2290">
        <f>[3]flow_raw!I2290</f>
        <v>21942</v>
      </c>
      <c r="F2290" s="41">
        <f>[3]flow_raw!L2290</f>
        <v>35792.005126000004</v>
      </c>
    </row>
    <row r="2291" spans="5:6" x14ac:dyDescent="0.25">
      <c r="E2291">
        <f>[3]flow_raw!I2291</f>
        <v>21943</v>
      </c>
      <c r="F2291" s="41">
        <f>[3]flow_raw!L2291</f>
        <v>15786.884598000001</v>
      </c>
    </row>
    <row r="2292" spans="5:6" x14ac:dyDescent="0.25">
      <c r="E2292">
        <f>[3]flow_raw!I2292</f>
        <v>21972</v>
      </c>
      <c r="F2292" s="41">
        <f>[3]flow_raw!L2292</f>
        <v>3474.5533990000004</v>
      </c>
    </row>
    <row r="2293" spans="5:6" x14ac:dyDescent="0.25">
      <c r="E2293">
        <f>[3]flow_raw!I2293</f>
        <v>22033</v>
      </c>
      <c r="F2293" s="41">
        <f>[3]flow_raw!L2293</f>
        <v>8387.7399910000004</v>
      </c>
    </row>
    <row r="2294" spans="5:6" x14ac:dyDescent="0.25">
      <c r="E2294">
        <f>[3]flow_raw!I2294</f>
        <v>22077</v>
      </c>
      <c r="F2294" s="41">
        <f>[3]flow_raw!L2294</f>
        <v>13547.961914</v>
      </c>
    </row>
    <row r="2295" spans="5:6" x14ac:dyDescent="0.25">
      <c r="E2295">
        <f>[3]flow_raw!I2295</f>
        <v>22102</v>
      </c>
      <c r="F2295" s="41">
        <f>[3]flow_raw!L2295</f>
        <v>3208.286987</v>
      </c>
    </row>
    <row r="2296" spans="5:6" x14ac:dyDescent="0.25">
      <c r="E2296">
        <f>[3]flow_raw!I2296</f>
        <v>22145</v>
      </c>
      <c r="F2296" s="41">
        <f>[3]flow_raw!L2296</f>
        <v>491.31797999999998</v>
      </c>
    </row>
    <row r="2297" spans="5:6" x14ac:dyDescent="0.25">
      <c r="E2297">
        <f>[3]flow_raw!I2297</f>
        <v>22146</v>
      </c>
      <c r="F2297" s="41">
        <f>[3]flow_raw!L2297</f>
        <v>81468.671386000002</v>
      </c>
    </row>
    <row r="2298" spans="5:6" x14ac:dyDescent="0.25">
      <c r="E2298">
        <f>[3]flow_raw!I2298</f>
        <v>22157</v>
      </c>
      <c r="F2298" s="41">
        <f>[3]flow_raw!L2298</f>
        <v>95676.079590000008</v>
      </c>
    </row>
    <row r="2299" spans="5:6" x14ac:dyDescent="0.25">
      <c r="E2299">
        <f>[3]flow_raw!I2299</f>
        <v>22158</v>
      </c>
      <c r="F2299" s="41">
        <f>[3]flow_raw!L2299</f>
        <v>95676.079590000008</v>
      </c>
    </row>
    <row r="2300" spans="5:6" x14ac:dyDescent="0.25">
      <c r="E2300">
        <f>[3]flow_raw!I2300</f>
        <v>22275</v>
      </c>
      <c r="F2300" s="41">
        <f>[3]flow_raw!L2300</f>
        <v>16175.667572</v>
      </c>
    </row>
    <row r="2301" spans="5:6" x14ac:dyDescent="0.25">
      <c r="E2301">
        <f>[3]flow_raw!I2301</f>
        <v>22377</v>
      </c>
      <c r="F2301" s="41">
        <f>[3]flow_raw!L2301</f>
        <v>1010.726722</v>
      </c>
    </row>
    <row r="2302" spans="5:6" x14ac:dyDescent="0.25">
      <c r="E2302">
        <f>[3]flow_raw!I2302</f>
        <v>22381</v>
      </c>
      <c r="F2302" s="41">
        <f>[3]flow_raw!L2302</f>
        <v>17356.600326</v>
      </c>
    </row>
    <row r="2303" spans="5:6" x14ac:dyDescent="0.25">
      <c r="E2303">
        <f>[3]flow_raw!I2303</f>
        <v>22431</v>
      </c>
      <c r="F2303" s="41">
        <f>[3]flow_raw!L2303</f>
        <v>2636.0865029999995</v>
      </c>
    </row>
    <row r="2304" spans="5:6" x14ac:dyDescent="0.25">
      <c r="E2304">
        <f>[3]flow_raw!I2304</f>
        <v>22472</v>
      </c>
      <c r="F2304" s="41">
        <f>[3]flow_raw!L2304</f>
        <v>17884.957130999999</v>
      </c>
    </row>
    <row r="2305" spans="5:6" x14ac:dyDescent="0.25">
      <c r="E2305">
        <f>[3]flow_raw!I2305</f>
        <v>22478</v>
      </c>
      <c r="F2305" s="41">
        <f>[3]flow_raw!L2305</f>
        <v>5773.3783289999992</v>
      </c>
    </row>
    <row r="2306" spans="5:6" x14ac:dyDescent="0.25">
      <c r="E2306">
        <f>[3]flow_raw!I2306</f>
        <v>22491</v>
      </c>
      <c r="F2306" s="41">
        <f>[3]flow_raw!L2306</f>
        <v>12857.804917000001</v>
      </c>
    </row>
    <row r="2307" spans="5:6" x14ac:dyDescent="0.25">
      <c r="E2307">
        <f>[3]flow_raw!I2307</f>
        <v>22503</v>
      </c>
      <c r="F2307" s="41">
        <f>[3]flow_raw!L2307</f>
        <v>18859.168120999999</v>
      </c>
    </row>
    <row r="2308" spans="5:6" x14ac:dyDescent="0.25">
      <c r="E2308">
        <f>[3]flow_raw!I2308</f>
        <v>22603</v>
      </c>
      <c r="F2308" s="41">
        <f>[3]flow_raw!L2308</f>
        <v>102734.513184</v>
      </c>
    </row>
    <row r="2309" spans="5:6" x14ac:dyDescent="0.25">
      <c r="E2309">
        <f>[3]flow_raw!I2309</f>
        <v>22648</v>
      </c>
      <c r="F2309" s="41">
        <f>[3]flow_raw!L2309</f>
        <v>8962.7011189999994</v>
      </c>
    </row>
    <row r="2310" spans="5:6" x14ac:dyDescent="0.25">
      <c r="E2310">
        <f>[3]flow_raw!I2310</f>
        <v>22715</v>
      </c>
      <c r="F2310" s="41">
        <f>[3]flow_raw!L2310</f>
        <v>83091.062988000005</v>
      </c>
    </row>
    <row r="2311" spans="5:6" x14ac:dyDescent="0.25">
      <c r="E2311">
        <f>[3]flow_raw!I2311</f>
        <v>22716</v>
      </c>
      <c r="F2311" s="41">
        <f>[3]flow_raw!L2311</f>
        <v>81576.473876999997</v>
      </c>
    </row>
    <row r="2312" spans="5:6" x14ac:dyDescent="0.25">
      <c r="E2312">
        <f>[3]flow_raw!I2312</f>
        <v>22740</v>
      </c>
      <c r="F2312" s="41">
        <f>[3]flow_raw!L2312</f>
        <v>73773.267579000007</v>
      </c>
    </row>
    <row r="2313" spans="5:6" x14ac:dyDescent="0.25">
      <c r="E2313">
        <f>[3]flow_raw!I2313</f>
        <v>22743</v>
      </c>
      <c r="F2313" s="41">
        <f>[3]flow_raw!L2313</f>
        <v>73383.968261999995</v>
      </c>
    </row>
    <row r="2314" spans="5:6" x14ac:dyDescent="0.25">
      <c r="E2314">
        <f>[3]flow_raw!I2314</f>
        <v>22745</v>
      </c>
      <c r="F2314" s="41">
        <f>[3]flow_raw!L2314</f>
        <v>2206.4308970000002</v>
      </c>
    </row>
    <row r="2315" spans="5:6" x14ac:dyDescent="0.25">
      <c r="E2315">
        <f>[3]flow_raw!I2315</f>
        <v>22756</v>
      </c>
      <c r="F2315" s="41">
        <f>[3]flow_raw!L2315</f>
        <v>75729.483886999995</v>
      </c>
    </row>
    <row r="2316" spans="5:6" x14ac:dyDescent="0.25">
      <c r="E2316">
        <f>[3]flow_raw!I2316</f>
        <v>22757</v>
      </c>
      <c r="F2316" s="41">
        <f>[3]flow_raw!L2316</f>
        <v>44373.544677999998</v>
      </c>
    </row>
    <row r="2317" spans="5:6" x14ac:dyDescent="0.25">
      <c r="E2317">
        <f>[3]flow_raw!I2317</f>
        <v>22761</v>
      </c>
      <c r="F2317" s="41">
        <f>[3]flow_raw!L2317</f>
        <v>64839.009276999997</v>
      </c>
    </row>
    <row r="2318" spans="5:6" x14ac:dyDescent="0.25">
      <c r="E2318">
        <f>[3]flow_raw!I2318</f>
        <v>22830</v>
      </c>
      <c r="F2318" s="41">
        <f>[3]flow_raw!L2318</f>
        <v>20938.180817</v>
      </c>
    </row>
    <row r="2319" spans="5:6" x14ac:dyDescent="0.25">
      <c r="E2319">
        <f>[3]flow_raw!I2319</f>
        <v>22846</v>
      </c>
      <c r="F2319" s="41">
        <f>[3]flow_raw!L2319</f>
        <v>10626.360810000002</v>
      </c>
    </row>
    <row r="2320" spans="5:6" x14ac:dyDescent="0.25">
      <c r="E2320">
        <f>[3]flow_raw!I2320</f>
        <v>22890</v>
      </c>
      <c r="F2320" s="41">
        <f>[3]flow_raw!L2320</f>
        <v>1442.387338</v>
      </c>
    </row>
    <row r="2321" spans="5:6" x14ac:dyDescent="0.25">
      <c r="E2321">
        <f>[3]flow_raw!I2321</f>
        <v>22901</v>
      </c>
      <c r="F2321" s="41">
        <f>[3]flow_raw!L2321</f>
        <v>2974.6093430000001</v>
      </c>
    </row>
    <row r="2322" spans="5:6" x14ac:dyDescent="0.25">
      <c r="E2322">
        <f>[3]flow_raw!I2322</f>
        <v>22904</v>
      </c>
      <c r="F2322" s="41">
        <f>[3]flow_raw!L2322</f>
        <v>14822.645645000001</v>
      </c>
    </row>
    <row r="2323" spans="5:6" x14ac:dyDescent="0.25">
      <c r="E2323">
        <f>[3]flow_raw!I2323</f>
        <v>22914</v>
      </c>
      <c r="F2323" s="41">
        <f>[3]flow_raw!L2323</f>
        <v>1124.995034</v>
      </c>
    </row>
    <row r="2324" spans="5:6" x14ac:dyDescent="0.25">
      <c r="E2324">
        <f>[3]flow_raw!I2324</f>
        <v>22937</v>
      </c>
      <c r="F2324" s="41">
        <f>[3]flow_raw!L2324</f>
        <v>56026.090576999995</v>
      </c>
    </row>
    <row r="2325" spans="5:6" x14ac:dyDescent="0.25">
      <c r="E2325">
        <f>[3]flow_raw!I2325</f>
        <v>22952</v>
      </c>
      <c r="F2325" s="41">
        <f>[3]flow_raw!L2325</f>
        <v>14129.939517000001</v>
      </c>
    </row>
    <row r="2326" spans="5:6" x14ac:dyDescent="0.25">
      <c r="E2326">
        <f>[3]flow_raw!I2326</f>
        <v>22953</v>
      </c>
      <c r="F2326" s="41">
        <f>[3]flow_raw!L2326</f>
        <v>77224.376952999999</v>
      </c>
    </row>
    <row r="2327" spans="5:6" x14ac:dyDescent="0.25">
      <c r="E2327">
        <f>[3]flow_raw!I2327</f>
        <v>22965</v>
      </c>
      <c r="F2327" s="41">
        <f>[3]flow_raw!L2327</f>
        <v>15849.51712</v>
      </c>
    </row>
    <row r="2328" spans="5:6" x14ac:dyDescent="0.25">
      <c r="E2328">
        <f>[3]flow_raw!I2328</f>
        <v>22981</v>
      </c>
      <c r="F2328" s="41">
        <f>[3]flow_raw!L2328</f>
        <v>4806.3834859999997</v>
      </c>
    </row>
    <row r="2329" spans="5:6" x14ac:dyDescent="0.25">
      <c r="E2329">
        <f>[3]flow_raw!I2329</f>
        <v>23000</v>
      </c>
      <c r="F2329" s="41">
        <f>[3]flow_raw!L2329</f>
        <v>54855.059327000003</v>
      </c>
    </row>
    <row r="2330" spans="5:6" x14ac:dyDescent="0.25">
      <c r="E2330">
        <f>[3]flow_raw!I2330</f>
        <v>23044</v>
      </c>
      <c r="F2330" s="41">
        <f>[3]flow_raw!L2330</f>
        <v>22570.076187999999</v>
      </c>
    </row>
    <row r="2331" spans="5:6" x14ac:dyDescent="0.25">
      <c r="E2331">
        <f>[3]flow_raw!I2331</f>
        <v>23053</v>
      </c>
      <c r="F2331" s="41">
        <f>[3]flow_raw!L2331</f>
        <v>22948.723755999999</v>
      </c>
    </row>
    <row r="2332" spans="5:6" x14ac:dyDescent="0.25">
      <c r="E2332">
        <f>[3]flow_raw!I2332</f>
        <v>23078</v>
      </c>
      <c r="F2332" s="41">
        <f>[3]flow_raw!L2332</f>
        <v>3493.9453680000001</v>
      </c>
    </row>
    <row r="2333" spans="5:6" x14ac:dyDescent="0.25">
      <c r="E2333">
        <f>[3]flow_raw!I2333</f>
        <v>23128</v>
      </c>
      <c r="F2333" s="41">
        <f>[3]flow_raw!L2333</f>
        <v>20060.137237999999</v>
      </c>
    </row>
    <row r="2334" spans="5:6" x14ac:dyDescent="0.25">
      <c r="E2334">
        <f>[3]flow_raw!I2334</f>
        <v>23142</v>
      </c>
      <c r="F2334" s="41">
        <f>[3]flow_raw!L2334</f>
        <v>23252.484629999999</v>
      </c>
    </row>
    <row r="2335" spans="5:6" x14ac:dyDescent="0.25">
      <c r="E2335">
        <f>[3]flow_raw!I2335</f>
        <v>23153</v>
      </c>
      <c r="F2335" s="41">
        <f>[3]flow_raw!L2335</f>
        <v>1557.2052900000001</v>
      </c>
    </row>
    <row r="2336" spans="5:6" x14ac:dyDescent="0.25">
      <c r="E2336">
        <f>[3]flow_raw!I2336</f>
        <v>23154</v>
      </c>
      <c r="F2336" s="41">
        <f>[3]flow_raw!L2336</f>
        <v>13600.50741</v>
      </c>
    </row>
    <row r="2337" spans="5:6" x14ac:dyDescent="0.25">
      <c r="E2337">
        <f>[3]flow_raw!I2337</f>
        <v>23157</v>
      </c>
      <c r="F2337" s="41">
        <f>[3]flow_raw!L2337</f>
        <v>2043.2446089999996</v>
      </c>
    </row>
    <row r="2338" spans="5:6" x14ac:dyDescent="0.25">
      <c r="E2338">
        <f>[3]flow_raw!I2338</f>
        <v>23172</v>
      </c>
      <c r="F2338" s="41">
        <f>[3]flow_raw!L2338</f>
        <v>8053.093089</v>
      </c>
    </row>
    <row r="2339" spans="5:6" x14ac:dyDescent="0.25">
      <c r="E2339">
        <f>[3]flow_raw!I2339</f>
        <v>23185</v>
      </c>
      <c r="F2339" s="41">
        <f>[3]flow_raw!L2339</f>
        <v>21251.021194000001</v>
      </c>
    </row>
    <row r="2340" spans="5:6" x14ac:dyDescent="0.25">
      <c r="E2340">
        <f>[3]flow_raw!I2340</f>
        <v>23196</v>
      </c>
      <c r="F2340" s="41">
        <f>[3]flow_raw!L2340</f>
        <v>6815.0314330000001</v>
      </c>
    </row>
    <row r="2341" spans="5:6" x14ac:dyDescent="0.25">
      <c r="E2341">
        <f>[3]flow_raw!I2341</f>
        <v>23365</v>
      </c>
      <c r="F2341" s="41">
        <f>[3]flow_raw!L2341</f>
        <v>7330.0606379999999</v>
      </c>
    </row>
    <row r="2342" spans="5:6" x14ac:dyDescent="0.25">
      <c r="E2342">
        <f>[3]flow_raw!I2342</f>
        <v>23435</v>
      </c>
      <c r="F2342" s="41">
        <f>[3]flow_raw!L2342</f>
        <v>22557.289672000003</v>
      </c>
    </row>
    <row r="2343" spans="5:6" x14ac:dyDescent="0.25">
      <c r="E2343">
        <f>[3]flow_raw!I2343</f>
        <v>23438</v>
      </c>
      <c r="F2343" s="41">
        <f>[3]flow_raw!L2343</f>
        <v>5218.2581790000004</v>
      </c>
    </row>
    <row r="2344" spans="5:6" x14ac:dyDescent="0.25">
      <c r="E2344">
        <f>[3]flow_raw!I2344</f>
        <v>23557</v>
      </c>
      <c r="F2344" s="41">
        <f>[3]flow_raw!L2344</f>
        <v>95475.370604999989</v>
      </c>
    </row>
    <row r="2345" spans="5:6" x14ac:dyDescent="0.25">
      <c r="E2345">
        <f>[3]flow_raw!I2345</f>
        <v>23583</v>
      </c>
      <c r="F2345" s="41">
        <f>[3]flow_raw!L2345</f>
        <v>1569.824754</v>
      </c>
    </row>
    <row r="2346" spans="5:6" x14ac:dyDescent="0.25">
      <c r="E2346">
        <f>[3]flow_raw!I2346</f>
        <v>23584</v>
      </c>
      <c r="F2346" s="41">
        <f>[3]flow_raw!L2346</f>
        <v>1233.9174309999999</v>
      </c>
    </row>
    <row r="2347" spans="5:6" x14ac:dyDescent="0.25">
      <c r="E2347">
        <f>[3]flow_raw!I2347</f>
        <v>23589</v>
      </c>
      <c r="F2347" s="41">
        <f>[3]flow_raw!L2347</f>
        <v>1827.1884289999998</v>
      </c>
    </row>
    <row r="2348" spans="5:6" x14ac:dyDescent="0.25">
      <c r="E2348">
        <f>[3]flow_raw!I2348</f>
        <v>23605</v>
      </c>
      <c r="F2348" s="41">
        <f>[3]flow_raw!L2348</f>
        <v>418.00866999999994</v>
      </c>
    </row>
    <row r="2349" spans="5:6" x14ac:dyDescent="0.25">
      <c r="E2349">
        <f>[3]flow_raw!I2349</f>
        <v>23641</v>
      </c>
      <c r="F2349" s="41">
        <f>[3]flow_raw!L2349</f>
        <v>4243.2655290000002</v>
      </c>
    </row>
    <row r="2350" spans="5:6" x14ac:dyDescent="0.25">
      <c r="E2350">
        <f>[3]flow_raw!I2350</f>
        <v>23765</v>
      </c>
      <c r="F2350" s="41">
        <f>[3]flow_raw!L2350</f>
        <v>956.02124400000002</v>
      </c>
    </row>
    <row r="2351" spans="5:6" x14ac:dyDescent="0.25">
      <c r="E2351">
        <f>[3]flow_raw!I2351</f>
        <v>23824</v>
      </c>
      <c r="F2351" s="41">
        <f>[3]flow_raw!L2351</f>
        <v>3674.2401389999995</v>
      </c>
    </row>
    <row r="2352" spans="5:6" x14ac:dyDescent="0.25">
      <c r="E2352">
        <f>[3]flow_raw!I2352</f>
        <v>23825</v>
      </c>
      <c r="F2352" s="41">
        <f>[3]flow_raw!L2352</f>
        <v>4804.1423580000001</v>
      </c>
    </row>
    <row r="2353" spans="5:6" x14ac:dyDescent="0.25">
      <c r="E2353">
        <f>[3]flow_raw!I2353</f>
        <v>23851</v>
      </c>
      <c r="F2353" s="41">
        <f>[3]flow_raw!L2353</f>
        <v>83835.271972999995</v>
      </c>
    </row>
    <row r="2354" spans="5:6" x14ac:dyDescent="0.25">
      <c r="E2354">
        <f>[3]flow_raw!I2354</f>
        <v>23867</v>
      </c>
      <c r="F2354" s="41">
        <f>[3]flow_raw!L2354</f>
        <v>40157.910155999998</v>
      </c>
    </row>
    <row r="2355" spans="5:6" x14ac:dyDescent="0.25">
      <c r="E2355">
        <f>[3]flow_raw!I2355</f>
        <v>23874</v>
      </c>
      <c r="F2355" s="41">
        <f>[3]flow_raw!L2355</f>
        <v>9618.2859349999999</v>
      </c>
    </row>
    <row r="2356" spans="5:6" x14ac:dyDescent="0.25">
      <c r="E2356">
        <f>[3]flow_raw!I2356</f>
        <v>23885</v>
      </c>
      <c r="F2356" s="41">
        <f>[3]flow_raw!L2356</f>
        <v>29196.397217999998</v>
      </c>
    </row>
    <row r="2357" spans="5:6" x14ac:dyDescent="0.25">
      <c r="E2357">
        <f>[3]flow_raw!I2357</f>
        <v>24067</v>
      </c>
      <c r="F2357" s="41">
        <f>[3]flow_raw!L2357</f>
        <v>10044.524953</v>
      </c>
    </row>
    <row r="2358" spans="5:6" x14ac:dyDescent="0.25">
      <c r="E2358">
        <f>[3]flow_raw!I2358</f>
        <v>24091</v>
      </c>
      <c r="F2358" s="41">
        <f>[3]flow_raw!L2358</f>
        <v>61263.683593000002</v>
      </c>
    </row>
    <row r="2359" spans="5:6" x14ac:dyDescent="0.25">
      <c r="E2359">
        <f>[3]flow_raw!I2359</f>
        <v>24140</v>
      </c>
      <c r="F2359" s="41">
        <f>[3]flow_raw!L2359</f>
        <v>79601.837402999998</v>
      </c>
    </row>
    <row r="2360" spans="5:6" x14ac:dyDescent="0.25">
      <c r="E2360">
        <f>[3]flow_raw!I2360</f>
        <v>24142</v>
      </c>
      <c r="F2360" s="41">
        <f>[3]flow_raw!L2360</f>
        <v>4861.2758909999993</v>
      </c>
    </row>
    <row r="2361" spans="5:6" x14ac:dyDescent="0.25">
      <c r="E2361">
        <f>[3]flow_raw!I2361</f>
        <v>24143</v>
      </c>
      <c r="F2361" s="41">
        <f>[3]flow_raw!L2361</f>
        <v>78478.922850999996</v>
      </c>
    </row>
    <row r="2362" spans="5:6" x14ac:dyDescent="0.25">
      <c r="E2362">
        <f>[3]flow_raw!I2362</f>
        <v>24158</v>
      </c>
      <c r="F2362" s="41">
        <f>[3]flow_raw!L2362</f>
        <v>61621.090087999997</v>
      </c>
    </row>
    <row r="2363" spans="5:6" x14ac:dyDescent="0.25">
      <c r="E2363">
        <f>[3]flow_raw!I2363</f>
        <v>24173</v>
      </c>
      <c r="F2363" s="41">
        <f>[3]flow_raw!L2363</f>
        <v>3653.5550070000004</v>
      </c>
    </row>
    <row r="2364" spans="5:6" x14ac:dyDescent="0.25">
      <c r="E2364">
        <f>[3]flow_raw!I2364</f>
        <v>24186</v>
      </c>
      <c r="F2364" s="41">
        <f>[3]flow_raw!L2364</f>
        <v>66244.214842999994</v>
      </c>
    </row>
    <row r="2365" spans="5:6" x14ac:dyDescent="0.25">
      <c r="E2365">
        <f>[3]flow_raw!I2365</f>
        <v>24190</v>
      </c>
      <c r="F2365" s="41">
        <f>[3]flow_raw!L2365</f>
        <v>19051.363540999999</v>
      </c>
    </row>
    <row r="2366" spans="5:6" x14ac:dyDescent="0.25">
      <c r="E2366">
        <f>[3]flow_raw!I2366</f>
        <v>24212</v>
      </c>
      <c r="F2366" s="41">
        <f>[3]flow_raw!L2366</f>
        <v>1828.7254640000001</v>
      </c>
    </row>
    <row r="2367" spans="5:6" x14ac:dyDescent="0.25">
      <c r="E2367">
        <f>[3]flow_raw!I2367</f>
        <v>24224</v>
      </c>
      <c r="F2367" s="41">
        <f>[3]flow_raw!L2367</f>
        <v>1985.8908690000001</v>
      </c>
    </row>
    <row r="2368" spans="5:6" x14ac:dyDescent="0.25">
      <c r="E2368">
        <f>[3]flow_raw!I2368</f>
        <v>24470</v>
      </c>
      <c r="F2368" s="41">
        <f>[3]flow_raw!L2368</f>
        <v>29663.775818999999</v>
      </c>
    </row>
    <row r="2369" spans="5:6" x14ac:dyDescent="0.25">
      <c r="E2369">
        <f>[3]flow_raw!I2369</f>
        <v>24499</v>
      </c>
      <c r="F2369" s="41">
        <f>[3]flow_raw!L2369</f>
        <v>92708.025879000008</v>
      </c>
    </row>
    <row r="2370" spans="5:6" x14ac:dyDescent="0.25">
      <c r="E2370">
        <f>[3]flow_raw!I2370</f>
        <v>24523</v>
      </c>
      <c r="F2370" s="41">
        <f>[3]flow_raw!L2370</f>
        <v>111696.537109</v>
      </c>
    </row>
    <row r="2371" spans="5:6" x14ac:dyDescent="0.25">
      <c r="E2371">
        <f>[3]flow_raw!I2371</f>
        <v>24565</v>
      </c>
      <c r="F2371" s="41">
        <f>[3]flow_raw!L2371</f>
        <v>5290.6367920000002</v>
      </c>
    </row>
    <row r="2372" spans="5:6" x14ac:dyDescent="0.25">
      <c r="E2372">
        <f>[3]flow_raw!I2372</f>
        <v>24657</v>
      </c>
      <c r="F2372" s="41">
        <f>[3]flow_raw!L2372</f>
        <v>1831.599369</v>
      </c>
    </row>
    <row r="2373" spans="5:6" x14ac:dyDescent="0.25">
      <c r="E2373">
        <f>[3]flow_raw!I2373</f>
        <v>24696</v>
      </c>
      <c r="F2373" s="41">
        <f>[3]flow_raw!L2373</f>
        <v>59012.345948000002</v>
      </c>
    </row>
    <row r="2374" spans="5:6" x14ac:dyDescent="0.25">
      <c r="E2374">
        <f>[3]flow_raw!I2374</f>
        <v>24703</v>
      </c>
      <c r="F2374" s="41">
        <f>[3]flow_raw!L2374</f>
        <v>80498.100097000002</v>
      </c>
    </row>
    <row r="2375" spans="5:6" x14ac:dyDescent="0.25">
      <c r="E2375">
        <f>[3]flow_raw!I2375</f>
        <v>24704</v>
      </c>
      <c r="F2375" s="41">
        <f>[3]flow_raw!L2375</f>
        <v>118720.908692</v>
      </c>
    </row>
    <row r="2376" spans="5:6" x14ac:dyDescent="0.25">
      <c r="E2376">
        <f>[3]flow_raw!I2376</f>
        <v>24714</v>
      </c>
      <c r="F2376" s="41">
        <f>[3]flow_raw!L2376</f>
        <v>13777.652832999998</v>
      </c>
    </row>
    <row r="2377" spans="5:6" x14ac:dyDescent="0.25">
      <c r="E2377">
        <f>[3]flow_raw!I2377</f>
        <v>24739</v>
      </c>
      <c r="F2377" s="41">
        <f>[3]flow_raw!L2377</f>
        <v>10570.418075000001</v>
      </c>
    </row>
    <row r="2378" spans="5:6" x14ac:dyDescent="0.25">
      <c r="E2378">
        <f>[3]flow_raw!I2378</f>
        <v>24750</v>
      </c>
      <c r="F2378" s="41">
        <f>[3]flow_raw!L2378</f>
        <v>14328.058105999999</v>
      </c>
    </row>
    <row r="2379" spans="5:6" x14ac:dyDescent="0.25">
      <c r="E2379">
        <f>[3]flow_raw!I2379</f>
        <v>24754</v>
      </c>
      <c r="F2379" s="41">
        <f>[3]flow_raw!L2379</f>
        <v>2808.6618349999999</v>
      </c>
    </row>
    <row r="2380" spans="5:6" x14ac:dyDescent="0.25">
      <c r="E2380">
        <f>[3]flow_raw!I2380</f>
        <v>24770</v>
      </c>
      <c r="F2380" s="41">
        <f>[3]flow_raw!L2380</f>
        <v>17267.160339999999</v>
      </c>
    </row>
    <row r="2381" spans="5:6" x14ac:dyDescent="0.25">
      <c r="E2381">
        <f>[3]flow_raw!I2381</f>
        <v>24785</v>
      </c>
      <c r="F2381" s="41">
        <f>[3]flow_raw!L2381</f>
        <v>277.55804899999998</v>
      </c>
    </row>
    <row r="2382" spans="5:6" x14ac:dyDescent="0.25">
      <c r="E2382">
        <f>[3]flow_raw!I2382</f>
        <v>24815</v>
      </c>
      <c r="F2382" s="41">
        <f>[3]flow_raw!L2382</f>
        <v>3636.7627879999995</v>
      </c>
    </row>
    <row r="2383" spans="5:6" x14ac:dyDescent="0.25">
      <c r="E2383">
        <f>[3]flow_raw!I2383</f>
        <v>25025</v>
      </c>
      <c r="F2383" s="41">
        <f>[3]flow_raw!L2383</f>
        <v>64839.009276999997</v>
      </c>
    </row>
    <row r="2384" spans="5:6" x14ac:dyDescent="0.25">
      <c r="E2384">
        <f>[3]flow_raw!I2384</f>
        <v>25099</v>
      </c>
      <c r="F2384" s="41">
        <f>[3]flow_raw!L2384</f>
        <v>125727.16503999999</v>
      </c>
    </row>
    <row r="2385" spans="5:6" x14ac:dyDescent="0.25">
      <c r="E2385">
        <f>[3]flow_raw!I2385</f>
        <v>25100</v>
      </c>
      <c r="F2385" s="41">
        <f>[3]flow_raw!L2385</f>
        <v>126564.438477</v>
      </c>
    </row>
    <row r="2386" spans="5:6" x14ac:dyDescent="0.25">
      <c r="E2386">
        <f>[3]flow_raw!I2386</f>
        <v>25104</v>
      </c>
      <c r="F2386" s="41">
        <f>[3]flow_raw!L2386</f>
        <v>124849.977539</v>
      </c>
    </row>
    <row r="2387" spans="5:6" x14ac:dyDescent="0.25">
      <c r="E2387">
        <f>[3]flow_raw!I2387</f>
        <v>25105</v>
      </c>
      <c r="F2387" s="41">
        <f>[3]flow_raw!L2387</f>
        <v>159703.032225</v>
      </c>
    </row>
    <row r="2388" spans="5:6" x14ac:dyDescent="0.25">
      <c r="E2388">
        <f>[3]flow_raw!I2388</f>
        <v>25128</v>
      </c>
      <c r="F2388" s="41">
        <f>[3]flow_raw!L2388</f>
        <v>109237.30957000001</v>
      </c>
    </row>
    <row r="2389" spans="5:6" x14ac:dyDescent="0.25">
      <c r="E2389">
        <f>[3]flow_raw!I2389</f>
        <v>25142</v>
      </c>
      <c r="F2389" s="41">
        <f>[3]flow_raw!L2389</f>
        <v>96001.756834999993</v>
      </c>
    </row>
    <row r="2390" spans="5:6" x14ac:dyDescent="0.25">
      <c r="E2390">
        <f>[3]flow_raw!I2390</f>
        <v>25162</v>
      </c>
      <c r="F2390" s="41">
        <f>[3]flow_raw!L2390</f>
        <v>19265.899047999999</v>
      </c>
    </row>
    <row r="2391" spans="5:6" x14ac:dyDescent="0.25">
      <c r="E2391">
        <f>[3]flow_raw!I2391</f>
        <v>25163</v>
      </c>
      <c r="F2391" s="41">
        <f>[3]flow_raw!L2391</f>
        <v>84182.224608999997</v>
      </c>
    </row>
    <row r="2392" spans="5:6" x14ac:dyDescent="0.25">
      <c r="E2392">
        <f>[3]flow_raw!I2392</f>
        <v>25259</v>
      </c>
      <c r="F2392" s="41">
        <f>[3]flow_raw!L2392</f>
        <v>19265.899047999999</v>
      </c>
    </row>
    <row r="2393" spans="5:6" x14ac:dyDescent="0.25">
      <c r="E2393">
        <f>[3]flow_raw!I2393</f>
        <v>25357</v>
      </c>
      <c r="F2393" s="41">
        <f>[3]flow_raw!L2393</f>
        <v>4818.6818970000004</v>
      </c>
    </row>
    <row r="2394" spans="5:6" x14ac:dyDescent="0.25">
      <c r="E2394">
        <f>[3]flow_raw!I2394</f>
        <v>25364</v>
      </c>
      <c r="F2394" s="41">
        <f>[3]flow_raw!L2394</f>
        <v>6979.8714290000007</v>
      </c>
    </row>
    <row r="2395" spans="5:6" x14ac:dyDescent="0.25">
      <c r="E2395">
        <f>[3]flow_raw!I2395</f>
        <v>25381</v>
      </c>
      <c r="F2395" s="41">
        <f>[3]flow_raw!L2395</f>
        <v>13547.961914</v>
      </c>
    </row>
    <row r="2396" spans="5:6" x14ac:dyDescent="0.25">
      <c r="E2396">
        <f>[3]flow_raw!I2396</f>
        <v>25386</v>
      </c>
      <c r="F2396" s="41">
        <f>[3]flow_raw!L2396</f>
        <v>11064.571824000001</v>
      </c>
    </row>
    <row r="2397" spans="5:6" x14ac:dyDescent="0.25">
      <c r="E2397">
        <f>[3]flow_raw!I2397</f>
        <v>25387</v>
      </c>
      <c r="F2397" s="41">
        <f>[3]flow_raw!L2397</f>
        <v>119337.416015</v>
      </c>
    </row>
    <row r="2398" spans="5:6" x14ac:dyDescent="0.25">
      <c r="E2398">
        <f>[3]flow_raw!I2398</f>
        <v>25406</v>
      </c>
      <c r="F2398" s="41">
        <f>[3]flow_raw!L2398</f>
        <v>117944.192383</v>
      </c>
    </row>
    <row r="2399" spans="5:6" x14ac:dyDescent="0.25">
      <c r="E2399">
        <f>[3]flow_raw!I2399</f>
        <v>25409</v>
      </c>
      <c r="F2399" s="41">
        <f>[3]flow_raw!L2399</f>
        <v>62734.365722000002</v>
      </c>
    </row>
    <row r="2400" spans="5:6" x14ac:dyDescent="0.25">
      <c r="E2400">
        <f>[3]flow_raw!I2400</f>
        <v>25467</v>
      </c>
      <c r="F2400" s="41">
        <f>[3]flow_raw!L2400</f>
        <v>12337.464295000002</v>
      </c>
    </row>
    <row r="2401" spans="5:6" x14ac:dyDescent="0.25">
      <c r="E2401">
        <f>[3]flow_raw!I2401</f>
        <v>25470</v>
      </c>
      <c r="F2401" s="41">
        <f>[3]flow_raw!L2401</f>
        <v>8276.4725040000012</v>
      </c>
    </row>
    <row r="2402" spans="5:6" x14ac:dyDescent="0.25">
      <c r="E2402">
        <f>[3]flow_raw!I2402</f>
        <v>25471</v>
      </c>
      <c r="F2402" s="41">
        <f>[3]flow_raw!L2402</f>
        <v>9202.3041689999991</v>
      </c>
    </row>
    <row r="2403" spans="5:6" x14ac:dyDescent="0.25">
      <c r="E2403">
        <f>[3]flow_raw!I2403</f>
        <v>25531</v>
      </c>
      <c r="F2403" s="41">
        <f>[3]flow_raw!L2403</f>
        <v>29246.889404000001</v>
      </c>
    </row>
    <row r="2404" spans="5:6" x14ac:dyDescent="0.25">
      <c r="E2404">
        <f>[3]flow_raw!I2404</f>
        <v>25532</v>
      </c>
      <c r="F2404" s="41">
        <f>[3]flow_raw!L2404</f>
        <v>29246.889404000001</v>
      </c>
    </row>
    <row r="2405" spans="5:6" x14ac:dyDescent="0.25">
      <c r="E2405">
        <f>[3]flow_raw!I2405</f>
        <v>25533</v>
      </c>
      <c r="F2405" s="41">
        <f>[3]flow_raw!L2405</f>
        <v>30902.489135</v>
      </c>
    </row>
    <row r="2406" spans="5:6" x14ac:dyDescent="0.25">
      <c r="E2406">
        <f>[3]flow_raw!I2406</f>
        <v>25742</v>
      </c>
      <c r="F2406" s="41">
        <f>[3]flow_raw!L2406</f>
        <v>66791.018066000004</v>
      </c>
    </row>
    <row r="2407" spans="5:6" x14ac:dyDescent="0.25">
      <c r="E2407">
        <f>[3]flow_raw!I2407</f>
        <v>25749</v>
      </c>
      <c r="F2407" s="41">
        <f>[3]flow_raw!L2407</f>
        <v>15697.252960000002</v>
      </c>
    </row>
    <row r="2408" spans="5:6" x14ac:dyDescent="0.25">
      <c r="E2408">
        <f>[3]flow_raw!I2408</f>
        <v>25750</v>
      </c>
      <c r="F2408" s="41">
        <f>[3]flow_raw!L2408</f>
        <v>103337.96044900001</v>
      </c>
    </row>
    <row r="2409" spans="5:6" x14ac:dyDescent="0.25">
      <c r="E2409">
        <f>[3]flow_raw!I2409</f>
        <v>25751</v>
      </c>
      <c r="F2409" s="41">
        <f>[3]flow_raw!L2409</f>
        <v>111463.05859300001</v>
      </c>
    </row>
    <row r="2410" spans="5:6" x14ac:dyDescent="0.25">
      <c r="E2410">
        <f>[3]flow_raw!I2410</f>
        <v>25753</v>
      </c>
      <c r="F2410" s="41">
        <f>[3]flow_raw!L2410</f>
        <v>7569.9132380000001</v>
      </c>
    </row>
    <row r="2411" spans="5:6" x14ac:dyDescent="0.25">
      <c r="E2411">
        <f>[3]flow_raw!I2411</f>
        <v>25757</v>
      </c>
      <c r="F2411" s="41">
        <f>[3]flow_raw!L2411</f>
        <v>23955.284911999999</v>
      </c>
    </row>
    <row r="2412" spans="5:6" x14ac:dyDescent="0.25">
      <c r="E2412">
        <f>[3]flow_raw!I2412</f>
        <v>25807</v>
      </c>
      <c r="F2412" s="41">
        <f>[3]flow_raw!L2412</f>
        <v>1619.3910340000002</v>
      </c>
    </row>
    <row r="2413" spans="5:6" x14ac:dyDescent="0.25">
      <c r="E2413">
        <f>[3]flow_raw!I2413</f>
        <v>25811</v>
      </c>
      <c r="F2413" s="41">
        <f>[3]flow_raw!L2413</f>
        <v>36606.112061</v>
      </c>
    </row>
    <row r="2414" spans="5:6" x14ac:dyDescent="0.25">
      <c r="E2414">
        <f>[3]flow_raw!I2414</f>
        <v>25812</v>
      </c>
      <c r="F2414" s="41">
        <f>[3]flow_raw!L2414</f>
        <v>36606.112061</v>
      </c>
    </row>
    <row r="2415" spans="5:6" x14ac:dyDescent="0.25">
      <c r="E2415">
        <f>[3]flow_raw!I2415</f>
        <v>25822</v>
      </c>
      <c r="F2415" s="41">
        <f>[3]flow_raw!L2415</f>
        <v>9459.9804079999994</v>
      </c>
    </row>
    <row r="2416" spans="5:6" x14ac:dyDescent="0.25">
      <c r="E2416">
        <f>[3]flow_raw!I2416</f>
        <v>25842</v>
      </c>
      <c r="F2416" s="41">
        <f>[3]flow_raw!L2416</f>
        <v>101788.471191</v>
      </c>
    </row>
    <row r="2417" spans="5:6" x14ac:dyDescent="0.25">
      <c r="E2417">
        <f>[3]flow_raw!I2417</f>
        <v>25843</v>
      </c>
      <c r="F2417" s="41">
        <f>[3]flow_raw!L2417</f>
        <v>101499.545899</v>
      </c>
    </row>
    <row r="2418" spans="5:6" x14ac:dyDescent="0.25">
      <c r="E2418">
        <f>[3]flow_raw!I2418</f>
        <v>25848</v>
      </c>
      <c r="F2418" s="41">
        <f>[3]flow_raw!L2418</f>
        <v>112043.30468799999</v>
      </c>
    </row>
    <row r="2419" spans="5:6" x14ac:dyDescent="0.25">
      <c r="E2419">
        <f>[3]flow_raw!I2419</f>
        <v>25849</v>
      </c>
      <c r="F2419" s="41">
        <f>[3]flow_raw!L2419</f>
        <v>92043.354980000004</v>
      </c>
    </row>
    <row r="2420" spans="5:6" x14ac:dyDescent="0.25">
      <c r="E2420">
        <f>[3]flow_raw!I2420</f>
        <v>25866</v>
      </c>
      <c r="F2420" s="41">
        <f>[3]flow_raw!L2420</f>
        <v>62128.381346999988</v>
      </c>
    </row>
    <row r="2421" spans="5:6" x14ac:dyDescent="0.25">
      <c r="E2421">
        <f>[3]flow_raw!I2421</f>
        <v>25867</v>
      </c>
      <c r="F2421" s="41">
        <f>[3]flow_raw!L2421</f>
        <v>110480.172852</v>
      </c>
    </row>
    <row r="2422" spans="5:6" x14ac:dyDescent="0.25">
      <c r="E2422">
        <f>[3]flow_raw!I2422</f>
        <v>25869</v>
      </c>
      <c r="F2422" s="41">
        <f>[3]flow_raw!L2422</f>
        <v>104433.079101</v>
      </c>
    </row>
    <row r="2423" spans="5:6" x14ac:dyDescent="0.25">
      <c r="E2423">
        <f>[3]flow_raw!I2423</f>
        <v>25878</v>
      </c>
      <c r="F2423" s="41">
        <f>[3]flow_raw!L2423</f>
        <v>90446.629394000003</v>
      </c>
    </row>
    <row r="2424" spans="5:6" x14ac:dyDescent="0.25">
      <c r="E2424">
        <f>[3]flow_raw!I2424</f>
        <v>25879</v>
      </c>
      <c r="F2424" s="41">
        <f>[3]flow_raw!L2424</f>
        <v>87837.930175999994</v>
      </c>
    </row>
    <row r="2425" spans="5:6" x14ac:dyDescent="0.25">
      <c r="E2425">
        <f>[3]flow_raw!I2425</f>
        <v>25883</v>
      </c>
      <c r="F2425" s="41">
        <f>[3]flow_raw!L2425</f>
        <v>46309.335449999999</v>
      </c>
    </row>
    <row r="2426" spans="5:6" x14ac:dyDescent="0.25">
      <c r="E2426">
        <f>[3]flow_raw!I2426</f>
        <v>25886</v>
      </c>
      <c r="F2426" s="41">
        <f>[3]flow_raw!L2426</f>
        <v>6255.6988139999994</v>
      </c>
    </row>
    <row r="2427" spans="5:6" x14ac:dyDescent="0.25">
      <c r="E2427">
        <f>[3]flow_raw!I2427</f>
        <v>25887</v>
      </c>
      <c r="F2427" s="41">
        <f>[3]flow_raw!L2427</f>
        <v>43026.740722999995</v>
      </c>
    </row>
    <row r="2428" spans="5:6" x14ac:dyDescent="0.25">
      <c r="E2428">
        <f>[3]flow_raw!I2428</f>
        <v>25889</v>
      </c>
      <c r="F2428" s="41">
        <f>[3]flow_raw!L2428</f>
        <v>43026.740722999995</v>
      </c>
    </row>
    <row r="2429" spans="5:6" x14ac:dyDescent="0.25">
      <c r="E2429">
        <f>[3]flow_raw!I2429</f>
        <v>25890</v>
      </c>
      <c r="F2429" s="41">
        <f>[3]flow_raw!L2429</f>
        <v>43799.091675999996</v>
      </c>
    </row>
    <row r="2430" spans="5:6" x14ac:dyDescent="0.25">
      <c r="E2430">
        <f>[3]flow_raw!I2430</f>
        <v>25891</v>
      </c>
      <c r="F2430" s="41">
        <f>[3]flow_raw!L2430</f>
        <v>43799.091675999996</v>
      </c>
    </row>
    <row r="2431" spans="5:6" x14ac:dyDescent="0.25">
      <c r="E2431">
        <f>[3]flow_raw!I2431</f>
        <v>25938</v>
      </c>
      <c r="F2431" s="41">
        <f>[3]flow_raw!L2431</f>
        <v>68804.772949999999</v>
      </c>
    </row>
    <row r="2432" spans="5:6" x14ac:dyDescent="0.25">
      <c r="E2432">
        <f>[3]flow_raw!I2432</f>
        <v>25985</v>
      </c>
      <c r="F2432" s="41" t="e">
        <f>[3]flow_raw!L2432</f>
        <v>#N/A</v>
      </c>
    </row>
    <row r="2433" spans="5:6" x14ac:dyDescent="0.25">
      <c r="E2433">
        <f>[3]flow_raw!I2433</f>
        <v>26013</v>
      </c>
      <c r="F2433" s="41">
        <f>[3]flow_raw!L2433</f>
        <v>4887.0400230000005</v>
      </c>
    </row>
    <row r="2434" spans="5:6" x14ac:dyDescent="0.25">
      <c r="E2434">
        <f>[3]flow_raw!I2434</f>
        <v>26014</v>
      </c>
      <c r="F2434" s="41">
        <f>[3]flow_raw!L2434</f>
        <v>87387.312988999998</v>
      </c>
    </row>
    <row r="2435" spans="5:6" x14ac:dyDescent="0.25">
      <c r="E2435">
        <f>[3]flow_raw!I2435</f>
        <v>26017</v>
      </c>
      <c r="F2435" s="41">
        <f>[3]flow_raw!L2435</f>
        <v>93138.640137000009</v>
      </c>
    </row>
    <row r="2436" spans="5:6" x14ac:dyDescent="0.25">
      <c r="E2436">
        <f>[3]flow_raw!I2436</f>
        <v>26064</v>
      </c>
      <c r="F2436" s="41">
        <f>[3]flow_raw!L2436</f>
        <v>87387.312988999998</v>
      </c>
    </row>
    <row r="2437" spans="5:6" x14ac:dyDescent="0.25">
      <c r="E2437">
        <f>[3]flow_raw!I2437</f>
        <v>26065</v>
      </c>
      <c r="F2437" s="41">
        <f>[3]flow_raw!L2437</f>
        <v>93138.640137000009</v>
      </c>
    </row>
    <row r="2438" spans="5:6" x14ac:dyDescent="0.25">
      <c r="E2438">
        <f>[3]flow_raw!I2438</f>
        <v>26117</v>
      </c>
      <c r="F2438" s="41">
        <f>[3]flow_raw!L2438</f>
        <v>14372.068604</v>
      </c>
    </row>
    <row r="2439" spans="5:6" x14ac:dyDescent="0.25">
      <c r="E2439">
        <f>[3]flow_raw!I2439</f>
        <v>26190</v>
      </c>
      <c r="F2439" s="41" t="e">
        <f>[3]flow_raw!L2439</f>
        <v>#N/A</v>
      </c>
    </row>
    <row r="2440" spans="5:6" x14ac:dyDescent="0.25">
      <c r="E2440">
        <f>[3]flow_raw!I2440</f>
        <v>26279</v>
      </c>
      <c r="F2440" s="41">
        <f>[3]flow_raw!L2440</f>
        <v>110480.172852</v>
      </c>
    </row>
    <row r="2441" spans="5:6" x14ac:dyDescent="0.25">
      <c r="E2441">
        <f>[3]flow_raw!I2441</f>
        <v>26293</v>
      </c>
      <c r="F2441" s="41">
        <f>[3]flow_raw!L2441</f>
        <v>102506.099122</v>
      </c>
    </row>
    <row r="2442" spans="5:6" x14ac:dyDescent="0.25">
      <c r="E2442">
        <f>[3]flow_raw!I2442</f>
        <v>26294</v>
      </c>
      <c r="F2442" s="41">
        <f>[3]flow_raw!L2442</f>
        <v>114317.379883</v>
      </c>
    </row>
    <row r="2443" spans="5:6" x14ac:dyDescent="0.25">
      <c r="E2443">
        <f>[3]flow_raw!I2443</f>
        <v>26417</v>
      </c>
      <c r="F2443" s="41">
        <f>[3]flow_raw!L2443</f>
        <v>104345.700195</v>
      </c>
    </row>
    <row r="2444" spans="5:6" x14ac:dyDescent="0.25">
      <c r="E2444">
        <f>[3]flow_raw!I2444</f>
        <v>26419</v>
      </c>
      <c r="F2444" s="41">
        <f>[3]flow_raw!L2444</f>
        <v>2392.3008340000001</v>
      </c>
    </row>
    <row r="2445" spans="5:6" x14ac:dyDescent="0.25">
      <c r="E2445">
        <f>[3]flow_raw!I2445</f>
        <v>26523</v>
      </c>
      <c r="F2445" s="41">
        <f>[3]flow_raw!L2445</f>
        <v>98914.734375</v>
      </c>
    </row>
    <row r="2446" spans="5:6" x14ac:dyDescent="0.25">
      <c r="E2446">
        <f>[3]flow_raw!I2446</f>
        <v>26546</v>
      </c>
      <c r="F2446" s="41">
        <f>[3]flow_raw!L2446</f>
        <v>90248.988282000006</v>
      </c>
    </row>
    <row r="2447" spans="5:6" x14ac:dyDescent="0.25">
      <c r="E2447">
        <f>[3]flow_raw!I2447</f>
        <v>26547</v>
      </c>
      <c r="F2447" s="41">
        <f>[3]flow_raw!L2447</f>
        <v>95558.247558999996</v>
      </c>
    </row>
    <row r="2448" spans="5:6" x14ac:dyDescent="0.25">
      <c r="E2448">
        <f>[3]flow_raw!I2448</f>
        <v>26561</v>
      </c>
      <c r="F2448" s="41">
        <f>[3]flow_raw!L2448</f>
        <v>94547.620117999992</v>
      </c>
    </row>
    <row r="2449" spans="5:6" x14ac:dyDescent="0.25">
      <c r="E2449">
        <f>[3]flow_raw!I2449</f>
        <v>26562</v>
      </c>
      <c r="F2449" s="41">
        <f>[3]flow_raw!L2449</f>
        <v>91075.8125</v>
      </c>
    </row>
    <row r="2450" spans="5:6" x14ac:dyDescent="0.25">
      <c r="E2450">
        <f>[3]flow_raw!I2450</f>
        <v>26563</v>
      </c>
      <c r="F2450" s="41">
        <f>[3]flow_raw!L2450</f>
        <v>94304.983396999989</v>
      </c>
    </row>
    <row r="2451" spans="5:6" x14ac:dyDescent="0.25">
      <c r="E2451">
        <f>[3]flow_raw!I2451</f>
        <v>26564</v>
      </c>
      <c r="F2451" s="41">
        <f>[3]flow_raw!L2451</f>
        <v>90090.123045999993</v>
      </c>
    </row>
    <row r="2452" spans="5:6" x14ac:dyDescent="0.25">
      <c r="E2452">
        <f>[3]flow_raw!I2452</f>
        <v>26622</v>
      </c>
      <c r="F2452" s="41">
        <f>[3]flow_raw!L2452</f>
        <v>99577.021483999997</v>
      </c>
    </row>
    <row r="2453" spans="5:6" x14ac:dyDescent="0.25">
      <c r="E2453">
        <f>[3]flow_raw!I2453</f>
        <v>26623</v>
      </c>
      <c r="F2453" s="41">
        <f>[3]flow_raw!L2453</f>
        <v>60277.864259000002</v>
      </c>
    </row>
    <row r="2454" spans="5:6" x14ac:dyDescent="0.25">
      <c r="E2454">
        <f>[3]flow_raw!I2454</f>
        <v>26667</v>
      </c>
      <c r="F2454" s="41">
        <f>[3]flow_raw!L2454</f>
        <v>59719.736571999994</v>
      </c>
    </row>
    <row r="2455" spans="5:6" x14ac:dyDescent="0.25">
      <c r="E2455">
        <f>[3]flow_raw!I2455</f>
        <v>26675</v>
      </c>
      <c r="F2455" s="41">
        <f>[3]flow_raw!L2455</f>
        <v>59458.420899000004</v>
      </c>
    </row>
    <row r="2456" spans="5:6" x14ac:dyDescent="0.25">
      <c r="E2456">
        <f>[3]flow_raw!I2456</f>
        <v>26707</v>
      </c>
      <c r="F2456" s="41">
        <f>[3]flow_raw!L2456</f>
        <v>103039.417724</v>
      </c>
    </row>
    <row r="2457" spans="5:6" x14ac:dyDescent="0.25">
      <c r="E2457">
        <f>[3]flow_raw!I2457</f>
        <v>26708</v>
      </c>
      <c r="F2457" s="41">
        <f>[3]flow_raw!L2457</f>
        <v>95449.440430000002</v>
      </c>
    </row>
    <row r="2458" spans="5:6" x14ac:dyDescent="0.25">
      <c r="E2458">
        <f>[3]flow_raw!I2458</f>
        <v>26722</v>
      </c>
      <c r="F2458" s="41">
        <f>[3]flow_raw!L2458</f>
        <v>108557.426758</v>
      </c>
    </row>
    <row r="2459" spans="5:6" x14ac:dyDescent="0.25">
      <c r="E2459">
        <f>[3]flow_raw!I2459</f>
        <v>26788</v>
      </c>
      <c r="F2459" s="41">
        <f>[3]flow_raw!L2459</f>
        <v>98829.285155999998</v>
      </c>
    </row>
    <row r="2460" spans="5:6" x14ac:dyDescent="0.25">
      <c r="E2460">
        <f>[3]flow_raw!I2460</f>
        <v>26791</v>
      </c>
      <c r="F2460" s="41">
        <f>[3]flow_raw!L2460</f>
        <v>96312.503417999993</v>
      </c>
    </row>
    <row r="2461" spans="5:6" x14ac:dyDescent="0.25">
      <c r="E2461">
        <f>[3]flow_raw!I2461</f>
        <v>26865</v>
      </c>
      <c r="F2461" s="41">
        <f>[3]flow_raw!L2461</f>
        <v>21319.588591</v>
      </c>
    </row>
    <row r="2462" spans="5:6" x14ac:dyDescent="0.25">
      <c r="E2462">
        <f>[3]flow_raw!I2462</f>
        <v>26870</v>
      </c>
      <c r="F2462" s="41">
        <f>[3]flow_raw!L2462</f>
        <v>110784.33837900001</v>
      </c>
    </row>
    <row r="2463" spans="5:6" x14ac:dyDescent="0.25">
      <c r="E2463">
        <f>[3]flow_raw!I2463</f>
        <v>26879</v>
      </c>
      <c r="F2463" s="41">
        <f>[3]flow_raw!L2463</f>
        <v>118255.37207</v>
      </c>
    </row>
    <row r="2464" spans="5:6" x14ac:dyDescent="0.25">
      <c r="E2464">
        <f>[3]flow_raw!I2464</f>
        <v>26911</v>
      </c>
      <c r="F2464" s="41">
        <f>[3]flow_raw!L2464</f>
        <v>59838.676025000008</v>
      </c>
    </row>
    <row r="2465" spans="5:6" x14ac:dyDescent="0.25">
      <c r="E2465">
        <f>[3]flow_raw!I2465</f>
        <v>27014</v>
      </c>
      <c r="F2465" s="41">
        <f>[3]flow_raw!L2465</f>
        <v>32957.96875</v>
      </c>
    </row>
    <row r="2466" spans="5:6" x14ac:dyDescent="0.25">
      <c r="E2466">
        <f>[3]flow_raw!I2466</f>
        <v>27015</v>
      </c>
      <c r="F2466" s="41">
        <f>[3]flow_raw!L2466</f>
        <v>18846.714905000001</v>
      </c>
    </row>
    <row r="2467" spans="5:6" x14ac:dyDescent="0.25">
      <c r="E2467">
        <f>[3]flow_raw!I2467</f>
        <v>27112</v>
      </c>
      <c r="F2467" s="41">
        <f>[3]flow_raw!L2467</f>
        <v>29392.595046999999</v>
      </c>
    </row>
    <row r="2468" spans="5:6" x14ac:dyDescent="0.25">
      <c r="E2468">
        <f>[3]flow_raw!I2468</f>
        <v>27131</v>
      </c>
      <c r="F2468" s="41">
        <f>[3]flow_raw!L2468</f>
        <v>112435.571045</v>
      </c>
    </row>
    <row r="2469" spans="5:6" x14ac:dyDescent="0.25">
      <c r="E2469">
        <f>[3]flow_raw!I2469</f>
        <v>27139</v>
      </c>
      <c r="F2469" s="41">
        <f>[3]flow_raw!L2469</f>
        <v>10205.794981999999</v>
      </c>
    </row>
    <row r="2470" spans="5:6" x14ac:dyDescent="0.25">
      <c r="E2470">
        <f>[3]flow_raw!I2470</f>
        <v>27141</v>
      </c>
      <c r="F2470" s="41">
        <f>[3]flow_raw!L2470</f>
        <v>6385.7590319999999</v>
      </c>
    </row>
    <row r="2471" spans="5:6" x14ac:dyDescent="0.25">
      <c r="E2471">
        <f>[3]flow_raw!I2471</f>
        <v>27152</v>
      </c>
      <c r="F2471" s="41">
        <f>[3]flow_raw!L2471</f>
        <v>4395.8442070000001</v>
      </c>
    </row>
    <row r="2472" spans="5:6" x14ac:dyDescent="0.25">
      <c r="E2472">
        <f>[3]flow_raw!I2472</f>
        <v>27154</v>
      </c>
      <c r="F2472" s="41">
        <f>[3]flow_raw!L2472</f>
        <v>14483.251465000001</v>
      </c>
    </row>
    <row r="2473" spans="5:6" x14ac:dyDescent="0.25">
      <c r="E2473">
        <f>[3]flow_raw!I2473</f>
        <v>27155</v>
      </c>
      <c r="F2473" s="41">
        <f>[3]flow_raw!L2473</f>
        <v>13456.109299</v>
      </c>
    </row>
    <row r="2474" spans="5:6" x14ac:dyDescent="0.25">
      <c r="E2474">
        <f>[3]flow_raw!I2474</f>
        <v>27157</v>
      </c>
      <c r="F2474" s="41">
        <f>[3]flow_raw!L2474</f>
        <v>28270.834534000001</v>
      </c>
    </row>
    <row r="2475" spans="5:6" x14ac:dyDescent="0.25">
      <c r="E2475">
        <f>[3]flow_raw!I2475</f>
        <v>27161</v>
      </c>
      <c r="F2475" s="41">
        <f>[3]flow_raw!L2475</f>
        <v>18517.627806999997</v>
      </c>
    </row>
    <row r="2476" spans="5:6" x14ac:dyDescent="0.25">
      <c r="E2476">
        <f>[3]flow_raw!I2476</f>
        <v>27162</v>
      </c>
      <c r="F2476" s="41">
        <f>[3]flow_raw!L2476</f>
        <v>30956.868897000004</v>
      </c>
    </row>
    <row r="2477" spans="5:6" x14ac:dyDescent="0.25">
      <c r="E2477">
        <f>[3]flow_raw!I2477</f>
        <v>27165</v>
      </c>
      <c r="F2477" s="41">
        <f>[3]flow_raw!L2477</f>
        <v>55905.849365000002</v>
      </c>
    </row>
    <row r="2478" spans="5:6" x14ac:dyDescent="0.25">
      <c r="E2478">
        <f>[3]flow_raw!I2478</f>
        <v>27166</v>
      </c>
      <c r="F2478" s="41">
        <f>[3]flow_raw!L2478</f>
        <v>61964.208495999999</v>
      </c>
    </row>
    <row r="2479" spans="5:6" x14ac:dyDescent="0.25">
      <c r="E2479">
        <f>[3]flow_raw!I2479</f>
        <v>27167</v>
      </c>
      <c r="F2479" s="41">
        <f>[3]flow_raw!L2479</f>
        <v>64044.200684000003</v>
      </c>
    </row>
    <row r="2480" spans="5:6" x14ac:dyDescent="0.25">
      <c r="E2480">
        <f>[3]flow_raw!I2480</f>
        <v>27168</v>
      </c>
      <c r="F2480" s="41">
        <f>[3]flow_raw!L2480</f>
        <v>67071.010741999999</v>
      </c>
    </row>
    <row r="2481" spans="5:6" x14ac:dyDescent="0.25">
      <c r="E2481">
        <f>[3]flow_raw!I2481</f>
        <v>27169</v>
      </c>
      <c r="F2481" s="41">
        <f>[3]flow_raw!L2481</f>
        <v>66396.456055000002</v>
      </c>
    </row>
    <row r="2482" spans="5:6" x14ac:dyDescent="0.25">
      <c r="E2482">
        <f>[3]flow_raw!I2482</f>
        <v>27170</v>
      </c>
      <c r="F2482" s="41">
        <f>[3]flow_raw!L2482</f>
        <v>61334.170165999996</v>
      </c>
    </row>
    <row r="2483" spans="5:6" x14ac:dyDescent="0.25">
      <c r="E2483">
        <f>[3]flow_raw!I2483</f>
        <v>27171</v>
      </c>
      <c r="F2483" s="41">
        <f>[3]flow_raw!L2483</f>
        <v>65684.41943400001</v>
      </c>
    </row>
    <row r="2484" spans="5:6" x14ac:dyDescent="0.25">
      <c r="E2484">
        <f>[3]flow_raw!I2484</f>
        <v>27172</v>
      </c>
      <c r="F2484" s="41">
        <f>[3]flow_raw!L2484</f>
        <v>66187.962402000005</v>
      </c>
    </row>
    <row r="2485" spans="5:6" x14ac:dyDescent="0.25">
      <c r="E2485">
        <f>[3]flow_raw!I2485</f>
        <v>27173</v>
      </c>
      <c r="F2485" s="41">
        <f>[3]flow_raw!L2485</f>
        <v>62700.681641000003</v>
      </c>
    </row>
    <row r="2486" spans="5:6" x14ac:dyDescent="0.25">
      <c r="E2486">
        <f>[3]flow_raw!I2486</f>
        <v>27174</v>
      </c>
      <c r="F2486" s="41">
        <f>[3]flow_raw!L2486</f>
        <v>59719.736571999994</v>
      </c>
    </row>
    <row r="2487" spans="5:6" x14ac:dyDescent="0.25">
      <c r="E2487">
        <f>[3]flow_raw!I2487</f>
        <v>27175</v>
      </c>
      <c r="F2487" s="41">
        <f>[3]flow_raw!L2487</f>
        <v>59458.420899000004</v>
      </c>
    </row>
    <row r="2488" spans="5:6" x14ac:dyDescent="0.25">
      <c r="E2488">
        <f>[3]flow_raw!I2488</f>
        <v>27177</v>
      </c>
      <c r="F2488" s="41">
        <f>[3]flow_raw!L2488</f>
        <v>64222.132813000004</v>
      </c>
    </row>
    <row r="2489" spans="5:6" x14ac:dyDescent="0.25">
      <c r="E2489">
        <f>[3]flow_raw!I2489</f>
        <v>27178</v>
      </c>
      <c r="F2489" s="41">
        <f>[3]flow_raw!L2489</f>
        <v>63646.070189999999</v>
      </c>
    </row>
    <row r="2490" spans="5:6" x14ac:dyDescent="0.25">
      <c r="E2490">
        <f>[3]flow_raw!I2490</f>
        <v>27179</v>
      </c>
      <c r="F2490" s="41">
        <f>[3]flow_raw!L2490</f>
        <v>65379.12793000001</v>
      </c>
    </row>
    <row r="2491" spans="5:6" x14ac:dyDescent="0.25">
      <c r="E2491">
        <f>[3]flow_raw!I2491</f>
        <v>27180</v>
      </c>
      <c r="F2491" s="41">
        <f>[3]flow_raw!L2491</f>
        <v>67285.085936999996</v>
      </c>
    </row>
    <row r="2492" spans="5:6" x14ac:dyDescent="0.25">
      <c r="E2492">
        <f>[3]flow_raw!I2492</f>
        <v>27181</v>
      </c>
      <c r="F2492" s="41">
        <f>[3]flow_raw!L2492</f>
        <v>64972.454834999997</v>
      </c>
    </row>
    <row r="2493" spans="5:6" x14ac:dyDescent="0.25">
      <c r="E2493">
        <f>[3]flow_raw!I2493</f>
        <v>27182</v>
      </c>
      <c r="F2493" s="41">
        <f>[3]flow_raw!L2493</f>
        <v>60012.528319999998</v>
      </c>
    </row>
    <row r="2494" spans="5:6" x14ac:dyDescent="0.25">
      <c r="E2494">
        <f>[3]flow_raw!I2494</f>
        <v>27183</v>
      </c>
      <c r="F2494" s="41">
        <f>[3]flow_raw!L2494</f>
        <v>59078.984375000007</v>
      </c>
    </row>
    <row r="2495" spans="5:6" x14ac:dyDescent="0.25">
      <c r="E2495">
        <f>[3]flow_raw!I2495</f>
        <v>27184</v>
      </c>
      <c r="F2495" s="41">
        <f>[3]flow_raw!L2495</f>
        <v>58137.002686000007</v>
      </c>
    </row>
    <row r="2496" spans="5:6" x14ac:dyDescent="0.25">
      <c r="E2496">
        <f>[3]flow_raw!I2496</f>
        <v>27185</v>
      </c>
      <c r="F2496" s="41">
        <f>[3]flow_raw!L2496</f>
        <v>13245.135742999999</v>
      </c>
    </row>
    <row r="2497" spans="5:6" x14ac:dyDescent="0.25">
      <c r="E2497">
        <f>[3]flow_raw!I2497</f>
        <v>27187</v>
      </c>
      <c r="F2497" s="41">
        <f>[3]flow_raw!L2497</f>
        <v>61201.234863999998</v>
      </c>
    </row>
    <row r="2498" spans="5:6" x14ac:dyDescent="0.25">
      <c r="E2498">
        <f>[3]flow_raw!I2498</f>
        <v>27188</v>
      </c>
      <c r="F2498" s="41">
        <f>[3]flow_raw!L2498</f>
        <v>59779.564940000004</v>
      </c>
    </row>
    <row r="2499" spans="5:6" x14ac:dyDescent="0.25">
      <c r="E2499">
        <f>[3]flow_raw!I2499</f>
        <v>27189</v>
      </c>
      <c r="F2499" s="41">
        <f>[3]flow_raw!L2499</f>
        <v>68881.910157000006</v>
      </c>
    </row>
    <row r="2500" spans="5:6" x14ac:dyDescent="0.25">
      <c r="E2500">
        <f>[3]flow_raw!I2500</f>
        <v>27190</v>
      </c>
      <c r="F2500" s="41">
        <f>[3]flow_raw!L2500</f>
        <v>68881.910157000006</v>
      </c>
    </row>
    <row r="2501" spans="5:6" x14ac:dyDescent="0.25">
      <c r="E2501">
        <f>[3]flow_raw!I2501</f>
        <v>27191</v>
      </c>
      <c r="F2501" s="41">
        <f>[3]flow_raw!L2501</f>
        <v>68182.239623999994</v>
      </c>
    </row>
    <row r="2502" spans="5:6" x14ac:dyDescent="0.25">
      <c r="E2502">
        <f>[3]flow_raw!I2502</f>
        <v>27192</v>
      </c>
      <c r="F2502" s="41">
        <f>[3]flow_raw!L2502</f>
        <v>68182.239623999994</v>
      </c>
    </row>
    <row r="2503" spans="5:6" x14ac:dyDescent="0.25">
      <c r="E2503">
        <f>[3]flow_raw!I2503</f>
        <v>27193</v>
      </c>
      <c r="F2503" s="41">
        <f>[3]flow_raw!L2503</f>
        <v>68182.239623999994</v>
      </c>
    </row>
    <row r="2504" spans="5:6" x14ac:dyDescent="0.25">
      <c r="E2504">
        <f>[3]flow_raw!I2504</f>
        <v>27194</v>
      </c>
      <c r="F2504" s="41">
        <f>[3]flow_raw!L2504</f>
        <v>68881.910157000006</v>
      </c>
    </row>
    <row r="2505" spans="5:6" x14ac:dyDescent="0.25">
      <c r="E2505">
        <f>[3]flow_raw!I2505</f>
        <v>27195</v>
      </c>
      <c r="F2505" s="41">
        <f>[3]flow_raw!L2505</f>
        <v>67213.894409</v>
      </c>
    </row>
    <row r="2506" spans="5:6" x14ac:dyDescent="0.25">
      <c r="E2506">
        <f>[3]flow_raw!I2506</f>
        <v>27196</v>
      </c>
      <c r="F2506" s="41">
        <f>[3]flow_raw!L2506</f>
        <v>67858.091797000001</v>
      </c>
    </row>
    <row r="2507" spans="5:6" x14ac:dyDescent="0.25">
      <c r="E2507">
        <f>[3]flow_raw!I2507</f>
        <v>27204</v>
      </c>
      <c r="F2507" s="41">
        <f>[3]flow_raw!L2507</f>
        <v>5616.7401120000004</v>
      </c>
    </row>
    <row r="2508" spans="5:6" x14ac:dyDescent="0.25">
      <c r="E2508">
        <f>[3]flow_raw!I2508</f>
        <v>27205</v>
      </c>
      <c r="F2508" s="41">
        <f>[3]flow_raw!L2508</f>
        <v>6914.0859990000008</v>
      </c>
    </row>
    <row r="2509" spans="5:6" x14ac:dyDescent="0.25">
      <c r="E2509">
        <f>[3]flow_raw!I2509</f>
        <v>27206</v>
      </c>
      <c r="F2509" s="41">
        <f>[3]flow_raw!L2509</f>
        <v>7077.9960950000004</v>
      </c>
    </row>
    <row r="2510" spans="5:6" x14ac:dyDescent="0.25">
      <c r="E2510">
        <f>[3]flow_raw!I2510</f>
        <v>27207</v>
      </c>
      <c r="F2510" s="41">
        <f>[3]flow_raw!L2510</f>
        <v>5976.1378169999998</v>
      </c>
    </row>
    <row r="2511" spans="5:6" x14ac:dyDescent="0.25">
      <c r="E2511">
        <f>[3]flow_raw!I2511</f>
        <v>27208</v>
      </c>
      <c r="F2511" s="41">
        <f>[3]flow_raw!L2511</f>
        <v>5338.1758420000006</v>
      </c>
    </row>
    <row r="2512" spans="5:6" x14ac:dyDescent="0.25">
      <c r="E2512">
        <f>[3]flow_raw!I2512</f>
        <v>27209</v>
      </c>
      <c r="F2512" s="41">
        <f>[3]flow_raw!L2512</f>
        <v>6592.8826289999997</v>
      </c>
    </row>
    <row r="2513" spans="5:6" x14ac:dyDescent="0.25">
      <c r="E2513">
        <f>[3]flow_raw!I2513</f>
        <v>27210</v>
      </c>
      <c r="F2513" s="41">
        <f>[3]flow_raw!L2513</f>
        <v>6775.4545889999999</v>
      </c>
    </row>
    <row r="2514" spans="5:6" x14ac:dyDescent="0.25">
      <c r="E2514">
        <f>[3]flow_raw!I2514</f>
        <v>27211</v>
      </c>
      <c r="F2514" s="41">
        <f>[3]flow_raw!L2514</f>
        <v>5814.5027769999997</v>
      </c>
    </row>
    <row r="2515" spans="5:6" x14ac:dyDescent="0.25">
      <c r="E2515">
        <f>[3]flow_raw!I2515</f>
        <v>27212</v>
      </c>
      <c r="F2515" s="41">
        <f>[3]flow_raw!L2515</f>
        <v>5124.519714</v>
      </c>
    </row>
    <row r="2516" spans="5:6" x14ac:dyDescent="0.25">
      <c r="E2516">
        <f>[3]flow_raw!I2516</f>
        <v>27213</v>
      </c>
      <c r="F2516" s="41">
        <f>[3]flow_raw!L2516</f>
        <v>5461.4886479999996</v>
      </c>
    </row>
    <row r="2517" spans="5:6" x14ac:dyDescent="0.25">
      <c r="E2517">
        <f>[3]flow_raw!I2517</f>
        <v>27214</v>
      </c>
      <c r="F2517" s="41">
        <f>[3]flow_raw!L2517</f>
        <v>5462.7904669999998</v>
      </c>
    </row>
    <row r="2518" spans="5:6" x14ac:dyDescent="0.25">
      <c r="E2518">
        <f>[3]flow_raw!I2518</f>
        <v>27218</v>
      </c>
      <c r="F2518" s="41">
        <f>[3]flow_raw!L2518</f>
        <v>46797.504881999994</v>
      </c>
    </row>
    <row r="2519" spans="5:6" x14ac:dyDescent="0.25">
      <c r="E2519">
        <f>[3]flow_raw!I2519</f>
        <v>27223</v>
      </c>
      <c r="F2519" s="41">
        <f>[3]flow_raw!L2519</f>
        <v>44789.526123999996</v>
      </c>
    </row>
    <row r="2520" spans="5:6" x14ac:dyDescent="0.25">
      <c r="E2520">
        <f>[3]flow_raw!I2520</f>
        <v>27224</v>
      </c>
      <c r="F2520" s="41">
        <f>[3]flow_raw!L2520</f>
        <v>40745.462401999997</v>
      </c>
    </row>
    <row r="2521" spans="5:6" x14ac:dyDescent="0.25">
      <c r="E2521">
        <f>[3]flow_raw!I2521</f>
        <v>27229</v>
      </c>
      <c r="F2521" s="41">
        <f>[3]flow_raw!L2521</f>
        <v>48545.562254999997</v>
      </c>
    </row>
    <row r="2522" spans="5:6" x14ac:dyDescent="0.25">
      <c r="E2522">
        <f>[3]flow_raw!I2522</f>
        <v>27230</v>
      </c>
      <c r="F2522" s="41">
        <f>[3]flow_raw!L2522</f>
        <v>41755.648681999999</v>
      </c>
    </row>
    <row r="2523" spans="5:6" x14ac:dyDescent="0.25">
      <c r="E2523">
        <f>[3]flow_raw!I2523</f>
        <v>27235</v>
      </c>
      <c r="F2523" s="41">
        <f>[3]flow_raw!L2523</f>
        <v>46309.335449999999</v>
      </c>
    </row>
    <row r="2524" spans="5:6" x14ac:dyDescent="0.25">
      <c r="E2524">
        <f>[3]flow_raw!I2524</f>
        <v>27236</v>
      </c>
      <c r="F2524" s="41">
        <f>[3]flow_raw!L2524</f>
        <v>40727.768799000005</v>
      </c>
    </row>
    <row r="2525" spans="5:6" x14ac:dyDescent="0.25">
      <c r="E2525">
        <f>[3]flow_raw!I2525</f>
        <v>27237</v>
      </c>
      <c r="F2525" s="41">
        <f>[3]flow_raw!L2525</f>
        <v>38991.434325999995</v>
      </c>
    </row>
    <row r="2526" spans="5:6" x14ac:dyDescent="0.25">
      <c r="E2526">
        <f>[3]flow_raw!I2526</f>
        <v>27238</v>
      </c>
      <c r="F2526" s="41">
        <f>[3]flow_raw!L2526</f>
        <v>40988.244871999996</v>
      </c>
    </row>
    <row r="2527" spans="5:6" x14ac:dyDescent="0.25">
      <c r="E2527">
        <f>[3]flow_raw!I2527</f>
        <v>27241</v>
      </c>
      <c r="F2527" s="41">
        <f>[3]flow_raw!L2527</f>
        <v>46253.482421000001</v>
      </c>
    </row>
    <row r="2528" spans="5:6" x14ac:dyDescent="0.25">
      <c r="E2528">
        <f>[3]flow_raw!I2528</f>
        <v>27245</v>
      </c>
      <c r="F2528" s="41">
        <f>[3]flow_raw!L2528</f>
        <v>50941.616211</v>
      </c>
    </row>
    <row r="2529" spans="5:6" x14ac:dyDescent="0.25">
      <c r="E2529">
        <f>[3]flow_raw!I2529</f>
        <v>27247</v>
      </c>
      <c r="F2529" s="41">
        <f>[3]flow_raw!L2529</f>
        <v>61706.901856000004</v>
      </c>
    </row>
    <row r="2530" spans="5:6" x14ac:dyDescent="0.25">
      <c r="E2530">
        <f>[3]flow_raw!I2530</f>
        <v>27248</v>
      </c>
      <c r="F2530" s="41">
        <f>[3]flow_raw!L2530</f>
        <v>53608.726562999997</v>
      </c>
    </row>
    <row r="2531" spans="5:6" x14ac:dyDescent="0.25">
      <c r="E2531">
        <f>[3]flow_raw!I2531</f>
        <v>27249</v>
      </c>
      <c r="F2531" s="41">
        <f>[3]flow_raw!L2531</f>
        <v>15341.908997</v>
      </c>
    </row>
    <row r="2532" spans="5:6" x14ac:dyDescent="0.25">
      <c r="E2532">
        <f>[3]flow_raw!I2532</f>
        <v>27251</v>
      </c>
      <c r="F2532" s="41">
        <f>[3]flow_raw!L2532</f>
        <v>8672.4657289999996</v>
      </c>
    </row>
    <row r="2533" spans="5:6" x14ac:dyDescent="0.25">
      <c r="E2533">
        <f>[3]flow_raw!I2533</f>
        <v>27253</v>
      </c>
      <c r="F2533" s="41">
        <f>[3]flow_raw!L2533</f>
        <v>4741.7476879999995</v>
      </c>
    </row>
    <row r="2534" spans="5:6" x14ac:dyDescent="0.25">
      <c r="E2534">
        <f>[3]flow_raw!I2534</f>
        <v>27254</v>
      </c>
      <c r="F2534" s="41">
        <f>[3]flow_raw!L2534</f>
        <v>5261.9412199999997</v>
      </c>
    </row>
    <row r="2535" spans="5:6" x14ac:dyDescent="0.25">
      <c r="E2535">
        <f>[3]flow_raw!I2535</f>
        <v>27255</v>
      </c>
      <c r="F2535" s="41">
        <f>[3]flow_raw!L2535</f>
        <v>6895.5158689999989</v>
      </c>
    </row>
    <row r="2536" spans="5:6" x14ac:dyDescent="0.25">
      <c r="E2536">
        <f>[3]flow_raw!I2536</f>
        <v>27262</v>
      </c>
      <c r="F2536" s="41">
        <f>[3]flow_raw!L2536</f>
        <v>87467.120115999991</v>
      </c>
    </row>
    <row r="2537" spans="5:6" x14ac:dyDescent="0.25">
      <c r="E2537">
        <f>[3]flow_raw!I2537</f>
        <v>27264</v>
      </c>
      <c r="F2537" s="41">
        <f>[3]flow_raw!L2537</f>
        <v>8259.0918569999994</v>
      </c>
    </row>
    <row r="2538" spans="5:6" x14ac:dyDescent="0.25">
      <c r="E2538">
        <f>[3]flow_raw!I2538</f>
        <v>27269</v>
      </c>
      <c r="F2538" s="41">
        <f>[3]flow_raw!L2538</f>
        <v>6589.3316649999997</v>
      </c>
    </row>
    <row r="2539" spans="5:6" x14ac:dyDescent="0.25">
      <c r="E2539">
        <f>[3]flow_raw!I2539</f>
        <v>27273</v>
      </c>
      <c r="F2539" s="41">
        <f>[3]flow_raw!L2539</f>
        <v>4158.7570340000002</v>
      </c>
    </row>
    <row r="2540" spans="5:6" x14ac:dyDescent="0.25">
      <c r="E2540">
        <f>[3]flow_raw!I2540</f>
        <v>27304</v>
      </c>
      <c r="F2540" s="41">
        <f>[3]flow_raw!L2540</f>
        <v>8885.5388789999997</v>
      </c>
    </row>
    <row r="2541" spans="5:6" x14ac:dyDescent="0.25">
      <c r="E2541">
        <f>[3]flow_raw!I2541</f>
        <v>27305</v>
      </c>
      <c r="F2541" s="41">
        <f>[3]flow_raw!L2541</f>
        <v>3373.9146730000002</v>
      </c>
    </row>
    <row r="2542" spans="5:6" x14ac:dyDescent="0.25">
      <c r="E2542">
        <f>[3]flow_raw!I2542</f>
        <v>27307</v>
      </c>
      <c r="F2542" s="41">
        <f>[3]flow_raw!L2542</f>
        <v>7209.9514620000009</v>
      </c>
    </row>
    <row r="2543" spans="5:6" x14ac:dyDescent="0.25">
      <c r="E2543">
        <f>[3]flow_raw!I2543</f>
        <v>27310</v>
      </c>
      <c r="F2543" s="41">
        <f>[3]flow_raw!L2543</f>
        <v>1875.5273729999999</v>
      </c>
    </row>
    <row r="2544" spans="5:6" x14ac:dyDescent="0.25">
      <c r="E2544">
        <f>[3]flow_raw!I2544</f>
        <v>27335</v>
      </c>
      <c r="F2544" s="41">
        <f>[3]flow_raw!L2544</f>
        <v>5617.8702389999999</v>
      </c>
    </row>
    <row r="2545" spans="5:6" x14ac:dyDescent="0.25">
      <c r="E2545">
        <f>[3]flow_raw!I2545</f>
        <v>27351</v>
      </c>
      <c r="F2545" s="41">
        <f>[3]flow_raw!L2545</f>
        <v>70078.812501000008</v>
      </c>
    </row>
    <row r="2546" spans="5:6" x14ac:dyDescent="0.25">
      <c r="E2546">
        <f>[3]flow_raw!I2546</f>
        <v>27352</v>
      </c>
      <c r="F2546" s="41">
        <f>[3]flow_raw!L2546</f>
        <v>68247.732178999999</v>
      </c>
    </row>
    <row r="2547" spans="5:6" x14ac:dyDescent="0.25">
      <c r="E2547">
        <f>[3]flow_raw!I2547</f>
        <v>27400</v>
      </c>
      <c r="F2547" s="41">
        <f>[3]flow_raw!L2547</f>
        <v>18628.247314</v>
      </c>
    </row>
    <row r="2548" spans="5:6" x14ac:dyDescent="0.25">
      <c r="E2548">
        <f>[3]flow_raw!I2548</f>
        <v>27412</v>
      </c>
      <c r="F2548" s="41">
        <f>[3]flow_raw!L2548</f>
        <v>26328.084778</v>
      </c>
    </row>
    <row r="2549" spans="5:6" x14ac:dyDescent="0.25">
      <c r="E2549">
        <f>[3]flow_raw!I2549</f>
        <v>27432</v>
      </c>
      <c r="F2549" s="41">
        <f>[3]flow_raw!L2549</f>
        <v>607.612482</v>
      </c>
    </row>
    <row r="2550" spans="5:6" x14ac:dyDescent="0.25">
      <c r="E2550">
        <f>[3]flow_raw!I2550</f>
        <v>27461</v>
      </c>
      <c r="F2550" s="41">
        <f>[3]flow_raw!L2550</f>
        <v>10823.585152</v>
      </c>
    </row>
    <row r="2551" spans="5:6" x14ac:dyDescent="0.25">
      <c r="E2551">
        <f>[3]flow_raw!I2551</f>
        <v>27502</v>
      </c>
      <c r="F2551" s="41">
        <f>[3]flow_raw!L2551</f>
        <v>9702.9906459999984</v>
      </c>
    </row>
    <row r="2552" spans="5:6" x14ac:dyDescent="0.25">
      <c r="E2552">
        <f>[3]flow_raw!I2552</f>
        <v>27504</v>
      </c>
      <c r="F2552" s="41">
        <f>[3]flow_raw!L2552</f>
        <v>38501.084961</v>
      </c>
    </row>
    <row r="2553" spans="5:6" x14ac:dyDescent="0.25">
      <c r="E2553">
        <f>[3]flow_raw!I2553</f>
        <v>27505</v>
      </c>
      <c r="F2553" s="41">
        <f>[3]flow_raw!L2553</f>
        <v>39451.684143999999</v>
      </c>
    </row>
    <row r="2554" spans="5:6" x14ac:dyDescent="0.25">
      <c r="E2554">
        <f>[3]flow_raw!I2554</f>
        <v>27506</v>
      </c>
      <c r="F2554" s="41">
        <f>[3]flow_raw!L2554</f>
        <v>2855.7050789999998</v>
      </c>
    </row>
    <row r="2555" spans="5:6" x14ac:dyDescent="0.25">
      <c r="E2555">
        <f>[3]flow_raw!I2555</f>
        <v>27507</v>
      </c>
      <c r="F2555" s="41">
        <f>[3]flow_raw!L2555</f>
        <v>42307.389099</v>
      </c>
    </row>
    <row r="2556" spans="5:6" x14ac:dyDescent="0.25">
      <c r="E2556">
        <f>[3]flow_raw!I2556</f>
        <v>27511</v>
      </c>
      <c r="F2556" s="41">
        <f>[3]flow_raw!L2556</f>
        <v>25295.360596000002</v>
      </c>
    </row>
    <row r="2557" spans="5:6" x14ac:dyDescent="0.25">
      <c r="E2557">
        <f>[3]flow_raw!I2557</f>
        <v>27512</v>
      </c>
      <c r="F2557" s="41">
        <f>[3]flow_raw!L2557</f>
        <v>33948.848266000001</v>
      </c>
    </row>
    <row r="2558" spans="5:6" x14ac:dyDescent="0.25">
      <c r="E2558">
        <f>[3]flow_raw!I2558</f>
        <v>27517</v>
      </c>
      <c r="F2558" s="41">
        <f>[3]flow_raw!L2558</f>
        <v>58439.135740999991</v>
      </c>
    </row>
    <row r="2559" spans="5:6" x14ac:dyDescent="0.25">
      <c r="E2559">
        <f>[3]flow_raw!I2559</f>
        <v>27518</v>
      </c>
      <c r="F2559" s="41">
        <f>[3]flow_raw!L2559</f>
        <v>57088.834229</v>
      </c>
    </row>
    <row r="2560" spans="5:6" x14ac:dyDescent="0.25">
      <c r="E2560">
        <f>[3]flow_raw!I2560</f>
        <v>27519</v>
      </c>
      <c r="F2560" s="41">
        <f>[3]flow_raw!L2560</f>
        <v>59869.426512999999</v>
      </c>
    </row>
    <row r="2561" spans="5:6" x14ac:dyDescent="0.25">
      <c r="E2561">
        <f>[3]flow_raw!I2561</f>
        <v>27520</v>
      </c>
      <c r="F2561" s="41">
        <f>[3]flow_raw!L2561</f>
        <v>61195.490723000003</v>
      </c>
    </row>
    <row r="2562" spans="5:6" x14ac:dyDescent="0.25">
      <c r="E2562">
        <f>[3]flow_raw!I2562</f>
        <v>27521</v>
      </c>
      <c r="F2562" s="41">
        <f>[3]flow_raw!L2562</f>
        <v>61192.651853999989</v>
      </c>
    </row>
    <row r="2563" spans="5:6" x14ac:dyDescent="0.25">
      <c r="E2563">
        <f>[3]flow_raw!I2563</f>
        <v>27522</v>
      </c>
      <c r="F2563" s="41">
        <f>[3]flow_raw!L2563</f>
        <v>59866.968995000003</v>
      </c>
    </row>
    <row r="2564" spans="5:6" x14ac:dyDescent="0.25">
      <c r="E2564">
        <f>[3]flow_raw!I2564</f>
        <v>27531</v>
      </c>
      <c r="F2564" s="41">
        <f>[3]flow_raw!L2564</f>
        <v>11291.814085999998</v>
      </c>
    </row>
    <row r="2565" spans="5:6" x14ac:dyDescent="0.25">
      <c r="E2565">
        <f>[3]flow_raw!I2565</f>
        <v>27534</v>
      </c>
      <c r="F2565" s="41">
        <f>[3]flow_raw!L2565</f>
        <v>8292.3859869999997</v>
      </c>
    </row>
    <row r="2566" spans="5:6" x14ac:dyDescent="0.25">
      <c r="E2566">
        <f>[3]flow_raw!I2566</f>
        <v>27535</v>
      </c>
      <c r="F2566" s="41">
        <f>[3]flow_raw!L2566</f>
        <v>6877.9569099999999</v>
      </c>
    </row>
    <row r="2567" spans="5:6" x14ac:dyDescent="0.25">
      <c r="E2567">
        <f>[3]flow_raw!I2567</f>
        <v>27536</v>
      </c>
      <c r="F2567" s="41">
        <f>[3]flow_raw!L2567</f>
        <v>6704.1066600000004</v>
      </c>
    </row>
    <row r="2568" spans="5:6" x14ac:dyDescent="0.25">
      <c r="E2568">
        <f>[3]flow_raw!I2568</f>
        <v>27537</v>
      </c>
      <c r="F2568" s="41">
        <f>[3]flow_raw!L2568</f>
        <v>5991.9162590000005</v>
      </c>
    </row>
    <row r="2569" spans="5:6" x14ac:dyDescent="0.25">
      <c r="E2569">
        <f>[3]flow_raw!I2569</f>
        <v>27538</v>
      </c>
      <c r="F2569" s="41">
        <f>[3]flow_raw!L2569</f>
        <v>5826.5855099999999</v>
      </c>
    </row>
    <row r="2570" spans="5:6" x14ac:dyDescent="0.25">
      <c r="E2570">
        <f>[3]flow_raw!I2570</f>
        <v>27539</v>
      </c>
      <c r="F2570" s="41">
        <f>[3]flow_raw!L2570</f>
        <v>5894.2195439999996</v>
      </c>
    </row>
    <row r="2571" spans="5:6" x14ac:dyDescent="0.25">
      <c r="E2571">
        <f>[3]flow_raw!I2571</f>
        <v>27540</v>
      </c>
      <c r="F2571" s="41">
        <f>[3]flow_raw!L2571</f>
        <v>5672.3826290000006</v>
      </c>
    </row>
    <row r="2572" spans="5:6" x14ac:dyDescent="0.25">
      <c r="E2572">
        <f>[3]flow_raw!I2572</f>
        <v>27541</v>
      </c>
      <c r="F2572" s="41">
        <f>[3]flow_raw!L2572</f>
        <v>5462.7904669999998</v>
      </c>
    </row>
    <row r="2573" spans="5:6" x14ac:dyDescent="0.25">
      <c r="E2573">
        <f>[3]flow_raw!I2573</f>
        <v>27542</v>
      </c>
      <c r="F2573" s="41">
        <f>[3]flow_raw!L2573</f>
        <v>5617.8702389999999</v>
      </c>
    </row>
    <row r="2574" spans="5:6" x14ac:dyDescent="0.25">
      <c r="E2574">
        <f>[3]flow_raw!I2574</f>
        <v>27543</v>
      </c>
      <c r="F2574" s="41">
        <f>[3]flow_raw!L2574</f>
        <v>58607.228516000003</v>
      </c>
    </row>
    <row r="2575" spans="5:6" x14ac:dyDescent="0.25">
      <c r="E2575">
        <f>[3]flow_raw!I2575</f>
        <v>27544</v>
      </c>
      <c r="F2575" s="41">
        <f>[3]flow_raw!L2575</f>
        <v>58454.567872000007</v>
      </c>
    </row>
    <row r="2576" spans="5:6" x14ac:dyDescent="0.25">
      <c r="E2576">
        <f>[3]flow_raw!I2576</f>
        <v>27545</v>
      </c>
      <c r="F2576" s="41">
        <f>[3]flow_raw!L2576</f>
        <v>60434.115967999998</v>
      </c>
    </row>
    <row r="2577" spans="5:6" x14ac:dyDescent="0.25">
      <c r="E2577">
        <f>[3]flow_raw!I2577</f>
        <v>27546</v>
      </c>
      <c r="F2577" s="41">
        <f>[3]flow_raw!L2577</f>
        <v>9635.532349000001</v>
      </c>
    </row>
    <row r="2578" spans="5:6" x14ac:dyDescent="0.25">
      <c r="E2578">
        <f>[3]flow_raw!I2578</f>
        <v>27547</v>
      </c>
      <c r="F2578" s="41">
        <f>[3]flow_raw!L2578</f>
        <v>5556.0380550000009</v>
      </c>
    </row>
    <row r="2579" spans="5:6" x14ac:dyDescent="0.25">
      <c r="E2579">
        <f>[3]flow_raw!I2579</f>
        <v>27548</v>
      </c>
      <c r="F2579" s="41">
        <f>[3]flow_raw!L2579</f>
        <v>4751.9341089999998</v>
      </c>
    </row>
    <row r="2580" spans="5:6" x14ac:dyDescent="0.25">
      <c r="E2580">
        <f>[3]flow_raw!I2580</f>
        <v>27551</v>
      </c>
      <c r="F2580" s="41">
        <f>[3]flow_raw!L2580</f>
        <v>90671.521240000002</v>
      </c>
    </row>
    <row r="2581" spans="5:6" x14ac:dyDescent="0.25">
      <c r="E2581">
        <f>[3]flow_raw!I2581</f>
        <v>27552</v>
      </c>
      <c r="F2581" s="41">
        <f>[3]flow_raw!L2581</f>
        <v>59478.474119999999</v>
      </c>
    </row>
    <row r="2582" spans="5:6" x14ac:dyDescent="0.25">
      <c r="E2582">
        <f>[3]flow_raw!I2582</f>
        <v>27554</v>
      </c>
      <c r="F2582" s="41">
        <f>[3]flow_raw!L2582</f>
        <v>99486.899170999997</v>
      </c>
    </row>
    <row r="2583" spans="5:6" x14ac:dyDescent="0.25">
      <c r="E2583">
        <f>[3]flow_raw!I2583</f>
        <v>27555</v>
      </c>
      <c r="F2583" s="41">
        <f>[3]flow_raw!L2583</f>
        <v>98641.967774999997</v>
      </c>
    </row>
    <row r="2584" spans="5:6" x14ac:dyDescent="0.25">
      <c r="E2584">
        <f>[3]flow_raw!I2584</f>
        <v>27563</v>
      </c>
      <c r="F2584" s="41">
        <f>[3]flow_raw!L2584</f>
        <v>5581.4666750000006</v>
      </c>
    </row>
    <row r="2585" spans="5:6" x14ac:dyDescent="0.25">
      <c r="E2585">
        <f>[3]flow_raw!I2585</f>
        <v>27571</v>
      </c>
      <c r="F2585" s="41">
        <f>[3]flow_raw!L2585</f>
        <v>251.94029199999997</v>
      </c>
    </row>
    <row r="2586" spans="5:6" x14ac:dyDescent="0.25">
      <c r="E2586">
        <f>[3]flow_raw!I2586</f>
        <v>27576</v>
      </c>
      <c r="F2586" s="41">
        <f>[3]flow_raw!L2586</f>
        <v>16085.133422999999</v>
      </c>
    </row>
    <row r="2587" spans="5:6" x14ac:dyDescent="0.25">
      <c r="E2587">
        <f>[3]flow_raw!I2587</f>
        <v>27577</v>
      </c>
      <c r="F2587" s="41">
        <f>[3]flow_raw!L2587</f>
        <v>87309.205323999995</v>
      </c>
    </row>
    <row r="2588" spans="5:6" x14ac:dyDescent="0.25">
      <c r="E2588">
        <f>[3]flow_raw!I2588</f>
        <v>27578</v>
      </c>
      <c r="F2588" s="41">
        <f>[3]flow_raw!L2588</f>
        <v>94474.618164999993</v>
      </c>
    </row>
    <row r="2589" spans="5:6" x14ac:dyDescent="0.25">
      <c r="E2589">
        <f>[3]flow_raw!I2589</f>
        <v>27580</v>
      </c>
      <c r="F2589" s="41">
        <f>[3]flow_raw!L2589</f>
        <v>9586.1229860000003</v>
      </c>
    </row>
    <row r="2590" spans="5:6" x14ac:dyDescent="0.25">
      <c r="E2590">
        <f>[3]flow_raw!I2590</f>
        <v>27585</v>
      </c>
      <c r="F2590" s="41">
        <f>[3]flow_raw!L2590</f>
        <v>14116.334412</v>
      </c>
    </row>
    <row r="2591" spans="5:6" x14ac:dyDescent="0.25">
      <c r="E2591">
        <f>[3]flow_raw!I2591</f>
        <v>27588</v>
      </c>
      <c r="F2591" s="41">
        <f>[3]flow_raw!L2591</f>
        <v>4879.5943449999995</v>
      </c>
    </row>
    <row r="2592" spans="5:6" x14ac:dyDescent="0.25">
      <c r="E2592">
        <f>[3]flow_raw!I2592</f>
        <v>27589</v>
      </c>
      <c r="F2592" s="41">
        <f>[3]flow_raw!L2592</f>
        <v>72964.951660999999</v>
      </c>
    </row>
    <row r="2593" spans="5:6" x14ac:dyDescent="0.25">
      <c r="E2593">
        <f>[3]flow_raw!I2593</f>
        <v>27594</v>
      </c>
      <c r="F2593" s="41">
        <f>[3]flow_raw!L2593</f>
        <v>78321.966797000001</v>
      </c>
    </row>
    <row r="2594" spans="5:6" x14ac:dyDescent="0.25">
      <c r="E2594">
        <f>[3]flow_raw!I2594</f>
        <v>27597</v>
      </c>
      <c r="F2594" s="41">
        <f>[3]flow_raw!L2594</f>
        <v>59866.968995000003</v>
      </c>
    </row>
    <row r="2595" spans="5:6" x14ac:dyDescent="0.25">
      <c r="E2595">
        <f>[3]flow_raw!I2595</f>
        <v>27598</v>
      </c>
      <c r="F2595" s="41">
        <f>[3]flow_raw!L2595</f>
        <v>61192.651853999989</v>
      </c>
    </row>
    <row r="2596" spans="5:6" x14ac:dyDescent="0.25">
      <c r="E2596">
        <f>[3]flow_raw!I2596</f>
        <v>27599</v>
      </c>
      <c r="F2596" s="41">
        <f>[3]flow_raw!L2596</f>
        <v>60277.864259000002</v>
      </c>
    </row>
    <row r="2597" spans="5:6" x14ac:dyDescent="0.25">
      <c r="E2597">
        <f>[3]flow_raw!I2597</f>
        <v>27600</v>
      </c>
      <c r="F2597" s="41">
        <f>[3]flow_raw!L2597</f>
        <v>84684.650878</v>
      </c>
    </row>
    <row r="2598" spans="5:6" x14ac:dyDescent="0.25">
      <c r="E2598">
        <f>[3]flow_raw!I2598</f>
        <v>27601</v>
      </c>
      <c r="F2598" s="41">
        <f>[3]flow_raw!L2598</f>
        <v>60280.554199999999</v>
      </c>
    </row>
    <row r="2599" spans="5:6" x14ac:dyDescent="0.25">
      <c r="E2599">
        <f>[3]flow_raw!I2599</f>
        <v>27602</v>
      </c>
      <c r="F2599" s="41">
        <f>[3]flow_raw!L2599</f>
        <v>76790.926026000001</v>
      </c>
    </row>
    <row r="2600" spans="5:6" x14ac:dyDescent="0.25">
      <c r="E2600">
        <f>[3]flow_raw!I2600</f>
        <v>27603</v>
      </c>
      <c r="F2600" s="41">
        <f>[3]flow_raw!L2600</f>
        <v>94377.211425999994</v>
      </c>
    </row>
    <row r="2601" spans="5:6" x14ac:dyDescent="0.25">
      <c r="E2601">
        <f>[3]flow_raw!I2601</f>
        <v>27605</v>
      </c>
      <c r="F2601" s="41">
        <f>[3]flow_raw!L2601</f>
        <v>98641.967774999997</v>
      </c>
    </row>
    <row r="2602" spans="5:6" x14ac:dyDescent="0.25">
      <c r="E2602">
        <f>[3]flow_raw!I2602</f>
        <v>27606</v>
      </c>
      <c r="F2602" s="41">
        <f>[3]flow_raw!L2602</f>
        <v>60322.235962000006</v>
      </c>
    </row>
    <row r="2603" spans="5:6" x14ac:dyDescent="0.25">
      <c r="E2603">
        <f>[3]flow_raw!I2603</f>
        <v>27607</v>
      </c>
      <c r="F2603" s="41">
        <f>[3]flow_raw!L2603</f>
        <v>61888.104980999997</v>
      </c>
    </row>
    <row r="2604" spans="5:6" x14ac:dyDescent="0.25">
      <c r="E2604">
        <f>[3]flow_raw!I2604</f>
        <v>27611</v>
      </c>
      <c r="F2604" s="41">
        <f>[3]flow_raw!L2604</f>
        <v>10358.512054000001</v>
      </c>
    </row>
    <row r="2605" spans="5:6" x14ac:dyDescent="0.25">
      <c r="E2605">
        <f>[3]flow_raw!I2605</f>
        <v>27613</v>
      </c>
      <c r="F2605" s="41">
        <f>[3]flow_raw!L2605</f>
        <v>66758.652830999999</v>
      </c>
    </row>
    <row r="2606" spans="5:6" x14ac:dyDescent="0.25">
      <c r="E2606">
        <f>[3]flow_raw!I2606</f>
        <v>27614</v>
      </c>
      <c r="F2606" s="41">
        <f>[3]flow_raw!L2606</f>
        <v>92043.354980000004</v>
      </c>
    </row>
    <row r="2607" spans="5:6" x14ac:dyDescent="0.25">
      <c r="E2607">
        <f>[3]flow_raw!I2607</f>
        <v>27615</v>
      </c>
      <c r="F2607" s="41">
        <f>[3]flow_raw!L2607</f>
        <v>3320.1020509999998</v>
      </c>
    </row>
    <row r="2608" spans="5:6" x14ac:dyDescent="0.25">
      <c r="E2608">
        <f>[3]flow_raw!I2608</f>
        <v>27637</v>
      </c>
      <c r="F2608" s="41">
        <f>[3]flow_raw!L2608</f>
        <v>6667.4310150000001</v>
      </c>
    </row>
    <row r="2609" spans="5:6" x14ac:dyDescent="0.25">
      <c r="E2609">
        <f>[3]flow_raw!I2609</f>
        <v>27658</v>
      </c>
      <c r="F2609" s="41">
        <f>[3]flow_raw!L2609</f>
        <v>64842.929931999992</v>
      </c>
    </row>
    <row r="2610" spans="5:6" x14ac:dyDescent="0.25">
      <c r="E2610">
        <f>[3]flow_raw!I2610</f>
        <v>27659</v>
      </c>
      <c r="F2610" s="41">
        <f>[3]flow_raw!L2610</f>
        <v>65206.293701000002</v>
      </c>
    </row>
    <row r="2611" spans="5:6" x14ac:dyDescent="0.25">
      <c r="E2611">
        <f>[3]flow_raw!I2611</f>
        <v>27694</v>
      </c>
      <c r="F2611" s="41">
        <f>[3]flow_raw!L2611</f>
        <v>15189.066527999999</v>
      </c>
    </row>
    <row r="2612" spans="5:6" x14ac:dyDescent="0.25">
      <c r="E2612">
        <f>[3]flow_raw!I2612</f>
        <v>27706</v>
      </c>
      <c r="F2612" s="41">
        <f>[3]flow_raw!L2612</f>
        <v>31143.916747000003</v>
      </c>
    </row>
    <row r="2613" spans="5:6" x14ac:dyDescent="0.25">
      <c r="E2613">
        <f>[3]flow_raw!I2613</f>
        <v>27716</v>
      </c>
      <c r="F2613" s="41">
        <f>[3]flow_raw!L2613</f>
        <v>36830.992432999999</v>
      </c>
    </row>
    <row r="2614" spans="5:6" x14ac:dyDescent="0.25">
      <c r="E2614">
        <f>[3]flow_raw!I2614</f>
        <v>27717</v>
      </c>
      <c r="F2614" s="41">
        <f>[3]flow_raw!L2614</f>
        <v>40661.714233000006</v>
      </c>
    </row>
    <row r="2615" spans="5:6" x14ac:dyDescent="0.25">
      <c r="E2615">
        <f>[3]flow_raw!I2615</f>
        <v>27718</v>
      </c>
      <c r="F2615" s="41">
        <f>[3]flow_raw!L2615</f>
        <v>48341.449462999997</v>
      </c>
    </row>
    <row r="2616" spans="5:6" x14ac:dyDescent="0.25">
      <c r="E2616">
        <f>[3]flow_raw!I2616</f>
        <v>27719</v>
      </c>
      <c r="F2616" s="41">
        <f>[3]flow_raw!L2616</f>
        <v>44290.231444999998</v>
      </c>
    </row>
    <row r="2617" spans="5:6" x14ac:dyDescent="0.25">
      <c r="E2617">
        <f>[3]flow_raw!I2617</f>
        <v>27720</v>
      </c>
      <c r="F2617" s="41">
        <f>[3]flow_raw!L2617</f>
        <v>42740.978515000003</v>
      </c>
    </row>
    <row r="2618" spans="5:6" x14ac:dyDescent="0.25">
      <c r="E2618">
        <f>[3]flow_raw!I2618</f>
        <v>27721</v>
      </c>
      <c r="F2618" s="41">
        <f>[3]flow_raw!L2618</f>
        <v>39238.195557000006</v>
      </c>
    </row>
    <row r="2619" spans="5:6" x14ac:dyDescent="0.25">
      <c r="E2619">
        <f>[3]flow_raw!I2619</f>
        <v>27722</v>
      </c>
      <c r="F2619" s="41">
        <f>[3]flow_raw!L2619</f>
        <v>31981.162841999998</v>
      </c>
    </row>
    <row r="2620" spans="5:6" x14ac:dyDescent="0.25">
      <c r="E2620">
        <f>[3]flow_raw!I2620</f>
        <v>27724</v>
      </c>
      <c r="F2620" s="41">
        <f>[3]flow_raw!L2620</f>
        <v>34312.578613999998</v>
      </c>
    </row>
    <row r="2621" spans="5:6" x14ac:dyDescent="0.25">
      <c r="E2621">
        <f>[3]flow_raw!I2621</f>
        <v>27737</v>
      </c>
      <c r="F2621" s="41">
        <f>[3]flow_raw!L2621</f>
        <v>48341.449462999997</v>
      </c>
    </row>
    <row r="2622" spans="5:6" x14ac:dyDescent="0.25">
      <c r="E2622">
        <f>[3]flow_raw!I2622</f>
        <v>27738</v>
      </c>
      <c r="F2622" s="41">
        <f>[3]flow_raw!L2622</f>
        <v>47039.982176999998</v>
      </c>
    </row>
    <row r="2623" spans="5:6" x14ac:dyDescent="0.25">
      <c r="E2623">
        <f>[3]flow_raw!I2623</f>
        <v>27739</v>
      </c>
      <c r="F2623" s="41">
        <f>[3]flow_raw!L2623</f>
        <v>48341.449462999997</v>
      </c>
    </row>
    <row r="2624" spans="5:6" x14ac:dyDescent="0.25">
      <c r="E2624">
        <f>[3]flow_raw!I2624</f>
        <v>27740</v>
      </c>
      <c r="F2624" s="41">
        <f>[3]flow_raw!L2624</f>
        <v>44290.231444999998</v>
      </c>
    </row>
    <row r="2625" spans="5:6" x14ac:dyDescent="0.25">
      <c r="E2625">
        <f>[3]flow_raw!I2625</f>
        <v>27741</v>
      </c>
      <c r="F2625" s="41">
        <f>[3]flow_raw!L2625</f>
        <v>44290.231444999998</v>
      </c>
    </row>
    <row r="2626" spans="5:6" x14ac:dyDescent="0.25">
      <c r="E2626">
        <f>[3]flow_raw!I2626</f>
        <v>27742</v>
      </c>
      <c r="F2626" s="41">
        <f>[3]flow_raw!L2626</f>
        <v>43291.919676999998</v>
      </c>
    </row>
    <row r="2627" spans="5:6" x14ac:dyDescent="0.25">
      <c r="E2627">
        <f>[3]flow_raw!I2627</f>
        <v>27743</v>
      </c>
      <c r="F2627" s="41">
        <f>[3]flow_raw!L2627</f>
        <v>11030.232360999998</v>
      </c>
    </row>
    <row r="2628" spans="5:6" x14ac:dyDescent="0.25">
      <c r="E2628">
        <f>[3]flow_raw!I2628</f>
        <v>27744</v>
      </c>
      <c r="F2628" s="41">
        <f>[3]flow_raw!L2628</f>
        <v>40348.681152999998</v>
      </c>
    </row>
    <row r="2629" spans="5:6" x14ac:dyDescent="0.25">
      <c r="E2629">
        <f>[3]flow_raw!I2629</f>
        <v>27754</v>
      </c>
      <c r="F2629" s="41">
        <f>[3]flow_raw!L2629</f>
        <v>10580.669006</v>
      </c>
    </row>
    <row r="2630" spans="5:6" x14ac:dyDescent="0.25">
      <c r="E2630">
        <f>[3]flow_raw!I2630</f>
        <v>27757</v>
      </c>
      <c r="F2630" s="41">
        <f>[3]flow_raw!L2630</f>
        <v>11282.167906999999</v>
      </c>
    </row>
    <row r="2631" spans="5:6" x14ac:dyDescent="0.25">
      <c r="E2631">
        <f>[3]flow_raw!I2631</f>
        <v>27763</v>
      </c>
      <c r="F2631" s="41">
        <f>[3]flow_raw!L2631</f>
        <v>5076.5623239999995</v>
      </c>
    </row>
    <row r="2632" spans="5:6" x14ac:dyDescent="0.25">
      <c r="E2632">
        <f>[3]flow_raw!I2632</f>
        <v>27764</v>
      </c>
      <c r="F2632" s="41">
        <f>[3]flow_raw!L2632</f>
        <v>17593.553099999997</v>
      </c>
    </row>
    <row r="2633" spans="5:6" x14ac:dyDescent="0.25">
      <c r="E2633">
        <f>[3]flow_raw!I2633</f>
        <v>27766</v>
      </c>
      <c r="F2633" s="41">
        <f>[3]flow_raw!L2633</f>
        <v>43338.114502999997</v>
      </c>
    </row>
    <row r="2634" spans="5:6" x14ac:dyDescent="0.25">
      <c r="E2634">
        <f>[3]flow_raw!I2634</f>
        <v>27774</v>
      </c>
      <c r="F2634" s="41">
        <f>[3]flow_raw!L2634</f>
        <v>27279.923338999997</v>
      </c>
    </row>
    <row r="2635" spans="5:6" x14ac:dyDescent="0.25">
      <c r="E2635">
        <f>[3]flow_raw!I2635</f>
        <v>27781</v>
      </c>
      <c r="F2635" s="41">
        <f>[3]flow_raw!L2635</f>
        <v>75228.366334000006</v>
      </c>
    </row>
    <row r="2636" spans="5:6" x14ac:dyDescent="0.25">
      <c r="E2636">
        <f>[3]flow_raw!I2636</f>
        <v>27789</v>
      </c>
      <c r="F2636" s="41">
        <f>[3]flow_raw!L2636</f>
        <v>83038.186034999992</v>
      </c>
    </row>
    <row r="2637" spans="5:6" x14ac:dyDescent="0.25">
      <c r="E2637">
        <f>[3]flow_raw!I2637</f>
        <v>27790</v>
      </c>
      <c r="F2637" s="41">
        <f>[3]flow_raw!L2637</f>
        <v>100465.43700999999</v>
      </c>
    </row>
    <row r="2638" spans="5:6" x14ac:dyDescent="0.25">
      <c r="E2638">
        <f>[3]flow_raw!I2638</f>
        <v>27791</v>
      </c>
      <c r="F2638" s="41">
        <f>[3]flow_raw!L2638</f>
        <v>106706.897461</v>
      </c>
    </row>
    <row r="2639" spans="5:6" x14ac:dyDescent="0.25">
      <c r="E2639">
        <f>[3]flow_raw!I2639</f>
        <v>27792</v>
      </c>
      <c r="F2639" s="41">
        <f>[3]flow_raw!L2639</f>
        <v>104842.307617</v>
      </c>
    </row>
    <row r="2640" spans="5:6" x14ac:dyDescent="0.25">
      <c r="E2640">
        <f>[3]flow_raw!I2640</f>
        <v>27795</v>
      </c>
      <c r="F2640" s="41">
        <f>[3]flow_raw!L2640</f>
        <v>97051.800050000005</v>
      </c>
    </row>
    <row r="2641" spans="5:6" x14ac:dyDescent="0.25">
      <c r="E2641">
        <f>[3]flow_raw!I2641</f>
        <v>27796</v>
      </c>
      <c r="F2641" s="41">
        <f>[3]flow_raw!L2641</f>
        <v>91827.395506999994</v>
      </c>
    </row>
    <row r="2642" spans="5:6" x14ac:dyDescent="0.25">
      <c r="E2642">
        <f>[3]flow_raw!I2642</f>
        <v>27800</v>
      </c>
      <c r="F2642" s="41">
        <f>[3]flow_raw!L2642</f>
        <v>4801.0085749999998</v>
      </c>
    </row>
    <row r="2643" spans="5:6" x14ac:dyDescent="0.25">
      <c r="E2643">
        <f>[3]flow_raw!I2643</f>
        <v>27802</v>
      </c>
      <c r="F2643" s="41">
        <f>[3]flow_raw!L2643</f>
        <v>9277.4094540000006</v>
      </c>
    </row>
    <row r="2644" spans="5:6" x14ac:dyDescent="0.25">
      <c r="E2644">
        <f>[3]flow_raw!I2644</f>
        <v>27804</v>
      </c>
      <c r="F2644" s="41">
        <f>[3]flow_raw!L2644</f>
        <v>1327.7514340000002</v>
      </c>
    </row>
    <row r="2645" spans="5:6" x14ac:dyDescent="0.25">
      <c r="E2645">
        <f>[3]flow_raw!I2645</f>
        <v>27806</v>
      </c>
      <c r="F2645" s="41">
        <f>[3]flow_raw!L2645</f>
        <v>106361.348144</v>
      </c>
    </row>
    <row r="2646" spans="5:6" x14ac:dyDescent="0.25">
      <c r="E2646">
        <f>[3]flow_raw!I2646</f>
        <v>27807</v>
      </c>
      <c r="F2646" s="41">
        <f>[3]flow_raw!L2646</f>
        <v>103349.12597699999</v>
      </c>
    </row>
    <row r="2647" spans="5:6" x14ac:dyDescent="0.25">
      <c r="E2647">
        <f>[3]flow_raw!I2647</f>
        <v>27812</v>
      </c>
      <c r="F2647" s="41">
        <f>[3]flow_raw!L2647</f>
        <v>46836.603759999998</v>
      </c>
    </row>
    <row r="2648" spans="5:6" x14ac:dyDescent="0.25">
      <c r="E2648">
        <f>[3]flow_raw!I2648</f>
        <v>27820</v>
      </c>
      <c r="F2648" s="41">
        <f>[3]flow_raw!L2648</f>
        <v>131254.50097699999</v>
      </c>
    </row>
    <row r="2649" spans="5:6" x14ac:dyDescent="0.25">
      <c r="E2649">
        <f>[3]flow_raw!I2649</f>
        <v>27824</v>
      </c>
      <c r="F2649" s="41">
        <f>[3]flow_raw!L2649</f>
        <v>100359.46118100001</v>
      </c>
    </row>
    <row r="2650" spans="5:6" x14ac:dyDescent="0.25">
      <c r="E2650">
        <f>[3]flow_raw!I2650</f>
        <v>27825</v>
      </c>
      <c r="F2650" s="41">
        <f>[3]flow_raw!L2650</f>
        <v>146493.18261799999</v>
      </c>
    </row>
    <row r="2651" spans="5:6" x14ac:dyDescent="0.25">
      <c r="E2651">
        <f>[3]flow_raw!I2651</f>
        <v>27827</v>
      </c>
      <c r="F2651" s="41">
        <f>[3]flow_raw!L2651</f>
        <v>35204.048888999998</v>
      </c>
    </row>
    <row r="2652" spans="5:6" x14ac:dyDescent="0.25">
      <c r="E2652">
        <f>[3]flow_raw!I2652</f>
        <v>27832</v>
      </c>
      <c r="F2652" s="41">
        <f>[3]flow_raw!L2652</f>
        <v>120517.23974599999</v>
      </c>
    </row>
    <row r="2653" spans="5:6" x14ac:dyDescent="0.25">
      <c r="E2653">
        <f>[3]flow_raw!I2653</f>
        <v>27834</v>
      </c>
      <c r="F2653" s="41">
        <f>[3]flow_raw!L2653</f>
        <v>108094.08544899999</v>
      </c>
    </row>
    <row r="2654" spans="5:6" x14ac:dyDescent="0.25">
      <c r="E2654">
        <f>[3]flow_raw!I2654</f>
        <v>27835</v>
      </c>
      <c r="F2654" s="41">
        <f>[3]flow_raw!L2654</f>
        <v>29127.754090000002</v>
      </c>
    </row>
    <row r="2655" spans="5:6" x14ac:dyDescent="0.25">
      <c r="E2655">
        <f>[3]flow_raw!I2655</f>
        <v>27843</v>
      </c>
      <c r="F2655" s="41">
        <f>[3]flow_raw!L2655</f>
        <v>51811.125854999998</v>
      </c>
    </row>
    <row r="2656" spans="5:6" x14ac:dyDescent="0.25">
      <c r="E2656">
        <f>[3]flow_raw!I2656</f>
        <v>27844</v>
      </c>
      <c r="F2656" s="41">
        <f>[3]flow_raw!L2656</f>
        <v>51432.074584999995</v>
      </c>
    </row>
    <row r="2657" spans="5:6" x14ac:dyDescent="0.25">
      <c r="E2657">
        <f>[3]flow_raw!I2657</f>
        <v>27845</v>
      </c>
      <c r="F2657" s="41">
        <f>[3]flow_raw!L2657</f>
        <v>69527.721558000005</v>
      </c>
    </row>
    <row r="2658" spans="5:6" x14ac:dyDescent="0.25">
      <c r="E2658">
        <f>[3]flow_raw!I2658</f>
        <v>27853</v>
      </c>
      <c r="F2658" s="41">
        <f>[3]flow_raw!L2658</f>
        <v>23037.229919999998</v>
      </c>
    </row>
    <row r="2659" spans="5:6" x14ac:dyDescent="0.25">
      <c r="E2659">
        <f>[3]flow_raw!I2659</f>
        <v>27855</v>
      </c>
      <c r="F2659" s="41">
        <f>[3]flow_raw!L2659</f>
        <v>27012.852721999996</v>
      </c>
    </row>
    <row r="2660" spans="5:6" x14ac:dyDescent="0.25">
      <c r="E2660">
        <f>[3]flow_raw!I2660</f>
        <v>27856</v>
      </c>
      <c r="F2660" s="41">
        <f>[3]flow_raw!L2660</f>
        <v>28104.758545999997</v>
      </c>
    </row>
    <row r="2661" spans="5:6" x14ac:dyDescent="0.25">
      <c r="E2661">
        <f>[3]flow_raw!I2661</f>
        <v>27857</v>
      </c>
      <c r="F2661" s="41">
        <f>[3]flow_raw!L2661</f>
        <v>5764.3624570000002</v>
      </c>
    </row>
    <row r="2662" spans="5:6" x14ac:dyDescent="0.25">
      <c r="E2662">
        <f>[3]flow_raw!I2662</f>
        <v>27858</v>
      </c>
      <c r="F2662" s="41">
        <f>[3]flow_raw!L2662</f>
        <v>5748.5657040000006</v>
      </c>
    </row>
    <row r="2663" spans="5:6" x14ac:dyDescent="0.25">
      <c r="E2663">
        <f>[3]flow_raw!I2663</f>
        <v>27860</v>
      </c>
      <c r="F2663" s="41">
        <f>[3]flow_raw!L2663</f>
        <v>23056.725128000002</v>
      </c>
    </row>
    <row r="2664" spans="5:6" x14ac:dyDescent="0.25">
      <c r="E2664">
        <f>[3]flow_raw!I2664</f>
        <v>27862</v>
      </c>
      <c r="F2664" s="41">
        <f>[3]flow_raw!L2664</f>
        <v>7041.0842899999998</v>
      </c>
    </row>
    <row r="2665" spans="5:6" x14ac:dyDescent="0.25">
      <c r="E2665">
        <f>[3]flow_raw!I2665</f>
        <v>27864</v>
      </c>
      <c r="F2665" s="41">
        <f>[3]flow_raw!L2665</f>
        <v>22322.036499000002</v>
      </c>
    </row>
    <row r="2666" spans="5:6" x14ac:dyDescent="0.25">
      <c r="E2666">
        <f>[3]flow_raw!I2666</f>
        <v>27866</v>
      </c>
      <c r="F2666" s="41">
        <f>[3]flow_raw!L2666</f>
        <v>7643.8927919999996</v>
      </c>
    </row>
    <row r="2667" spans="5:6" x14ac:dyDescent="0.25">
      <c r="E2667">
        <f>[3]flow_raw!I2667</f>
        <v>27868</v>
      </c>
      <c r="F2667" s="41">
        <f>[3]flow_raw!L2667</f>
        <v>7034.2506100000001</v>
      </c>
    </row>
    <row r="2668" spans="5:6" x14ac:dyDescent="0.25">
      <c r="E2668">
        <f>[3]flow_raw!I2668</f>
        <v>27869</v>
      </c>
      <c r="F2668" s="41">
        <f>[3]flow_raw!L2668</f>
        <v>12810.222656</v>
      </c>
    </row>
    <row r="2669" spans="5:6" x14ac:dyDescent="0.25">
      <c r="E2669">
        <f>[3]flow_raw!I2669</f>
        <v>27870</v>
      </c>
      <c r="F2669" s="41">
        <f>[3]flow_raw!L2669</f>
        <v>8378.5814210000008</v>
      </c>
    </row>
    <row r="2670" spans="5:6" x14ac:dyDescent="0.25">
      <c r="E2670">
        <f>[3]flow_raw!I2670</f>
        <v>27875</v>
      </c>
      <c r="F2670" s="41">
        <f>[3]flow_raw!L2670</f>
        <v>25831.031738999998</v>
      </c>
    </row>
    <row r="2671" spans="5:6" x14ac:dyDescent="0.25">
      <c r="E2671">
        <f>[3]flow_raw!I2671</f>
        <v>27877</v>
      </c>
      <c r="F2671" s="41">
        <f>[3]flow_raw!L2671</f>
        <v>27726.358153000005</v>
      </c>
    </row>
    <row r="2672" spans="5:6" x14ac:dyDescent="0.25">
      <c r="E2672">
        <f>[3]flow_raw!I2672</f>
        <v>27878</v>
      </c>
      <c r="F2672" s="41">
        <f>[3]flow_raw!L2672</f>
        <v>22315.203246999998</v>
      </c>
    </row>
    <row r="2673" spans="5:6" x14ac:dyDescent="0.25">
      <c r="E2673">
        <f>[3]flow_raw!I2673</f>
        <v>27880</v>
      </c>
      <c r="F2673" s="41">
        <f>[3]flow_raw!L2673</f>
        <v>26632.214355</v>
      </c>
    </row>
    <row r="2674" spans="5:6" x14ac:dyDescent="0.25">
      <c r="E2674">
        <f>[3]flow_raw!I2674</f>
        <v>27883</v>
      </c>
      <c r="F2674" s="41">
        <f>[3]flow_raw!L2674</f>
        <v>20222.242553</v>
      </c>
    </row>
    <row r="2675" spans="5:6" x14ac:dyDescent="0.25">
      <c r="E2675">
        <f>[3]flow_raw!I2675</f>
        <v>27884</v>
      </c>
      <c r="F2675" s="41">
        <f>[3]flow_raw!L2675</f>
        <v>21666.316162000003</v>
      </c>
    </row>
    <row r="2676" spans="5:6" x14ac:dyDescent="0.25">
      <c r="E2676">
        <f>[3]flow_raw!I2676</f>
        <v>27887</v>
      </c>
      <c r="F2676" s="41">
        <f>[3]flow_raw!L2676</f>
        <v>17459.413573999998</v>
      </c>
    </row>
    <row r="2677" spans="5:6" x14ac:dyDescent="0.25">
      <c r="E2677">
        <f>[3]flow_raw!I2677</f>
        <v>27888</v>
      </c>
      <c r="F2677" s="41">
        <f>[3]flow_raw!L2677</f>
        <v>18336.914825</v>
      </c>
    </row>
    <row r="2678" spans="5:6" x14ac:dyDescent="0.25">
      <c r="E2678">
        <f>[3]flow_raw!I2678</f>
        <v>27893</v>
      </c>
      <c r="F2678" s="41">
        <f>[3]flow_raw!L2678</f>
        <v>49575.423339000001</v>
      </c>
    </row>
    <row r="2679" spans="5:6" x14ac:dyDescent="0.25">
      <c r="E2679">
        <f>[3]flow_raw!I2679</f>
        <v>27894</v>
      </c>
      <c r="F2679" s="41">
        <f>[3]flow_raw!L2679</f>
        <v>45127.430175000001</v>
      </c>
    </row>
    <row r="2680" spans="5:6" x14ac:dyDescent="0.25">
      <c r="E2680">
        <f>[3]flow_raw!I2680</f>
        <v>27898</v>
      </c>
      <c r="F2680" s="41">
        <f>[3]flow_raw!L2680</f>
        <v>49339.664061999996</v>
      </c>
    </row>
    <row r="2681" spans="5:6" x14ac:dyDescent="0.25">
      <c r="E2681">
        <f>[3]flow_raw!I2681</f>
        <v>27901</v>
      </c>
      <c r="F2681" s="41">
        <f>[3]flow_raw!L2681</f>
        <v>57711.872071000005</v>
      </c>
    </row>
    <row r="2682" spans="5:6" x14ac:dyDescent="0.25">
      <c r="E2682">
        <f>[3]flow_raw!I2682</f>
        <v>27902</v>
      </c>
      <c r="F2682" s="41">
        <f>[3]flow_raw!L2682</f>
        <v>45037.395569</v>
      </c>
    </row>
    <row r="2683" spans="5:6" x14ac:dyDescent="0.25">
      <c r="E2683">
        <f>[3]flow_raw!I2683</f>
        <v>27903</v>
      </c>
      <c r="F2683" s="41">
        <f>[3]flow_raw!L2683</f>
        <v>48643.602537999999</v>
      </c>
    </row>
    <row r="2684" spans="5:6" x14ac:dyDescent="0.25">
      <c r="E2684">
        <f>[3]flow_raw!I2684</f>
        <v>27914</v>
      </c>
      <c r="F2684" s="41">
        <f>[3]flow_raw!L2684</f>
        <v>79393.606933999996</v>
      </c>
    </row>
    <row r="2685" spans="5:6" x14ac:dyDescent="0.25">
      <c r="E2685">
        <f>[3]flow_raw!I2685</f>
        <v>27915</v>
      </c>
      <c r="F2685" s="41">
        <f>[3]flow_raw!L2685</f>
        <v>68221.211790999994</v>
      </c>
    </row>
    <row r="2686" spans="5:6" x14ac:dyDescent="0.25">
      <c r="E2686">
        <f>[3]flow_raw!I2686</f>
        <v>27916</v>
      </c>
      <c r="F2686" s="41">
        <f>[3]flow_raw!L2686</f>
        <v>77707.596680000002</v>
      </c>
    </row>
    <row r="2687" spans="5:6" x14ac:dyDescent="0.25">
      <c r="E2687">
        <f>[3]flow_raw!I2687</f>
        <v>27918</v>
      </c>
      <c r="F2687" s="41">
        <f>[3]flow_raw!L2687</f>
        <v>75749.588136000006</v>
      </c>
    </row>
    <row r="2688" spans="5:6" x14ac:dyDescent="0.25">
      <c r="E2688">
        <f>[3]flow_raw!I2688</f>
        <v>27919</v>
      </c>
      <c r="F2688" s="41">
        <f>[3]flow_raw!L2688</f>
        <v>84617.391602000003</v>
      </c>
    </row>
    <row r="2689" spans="5:6" x14ac:dyDescent="0.25">
      <c r="E2689">
        <f>[3]flow_raw!I2689</f>
        <v>27921</v>
      </c>
      <c r="F2689" s="41">
        <f>[3]flow_raw!L2689</f>
        <v>78083.878419000001</v>
      </c>
    </row>
    <row r="2690" spans="5:6" x14ac:dyDescent="0.25">
      <c r="E2690">
        <f>[3]flow_raw!I2690</f>
        <v>27923</v>
      </c>
      <c r="F2690" s="41">
        <f>[3]flow_raw!L2690</f>
        <v>70729.323730000004</v>
      </c>
    </row>
    <row r="2691" spans="5:6" x14ac:dyDescent="0.25">
      <c r="E2691">
        <f>[3]flow_raw!I2691</f>
        <v>27924</v>
      </c>
      <c r="F2691" s="41">
        <f>[3]flow_raw!L2691</f>
        <v>80822.937378000002</v>
      </c>
    </row>
    <row r="2692" spans="5:6" x14ac:dyDescent="0.25">
      <c r="E2692">
        <f>[3]flow_raw!I2692</f>
        <v>27925</v>
      </c>
      <c r="F2692" s="41">
        <f>[3]flow_raw!L2692</f>
        <v>89506.399415000007</v>
      </c>
    </row>
    <row r="2693" spans="5:6" x14ac:dyDescent="0.25">
      <c r="E2693">
        <f>[3]flow_raw!I2693</f>
        <v>27928</v>
      </c>
      <c r="F2693" s="41">
        <f>[3]flow_raw!L2693</f>
        <v>77239.276488999996</v>
      </c>
    </row>
    <row r="2694" spans="5:6" x14ac:dyDescent="0.25">
      <c r="E2694">
        <f>[3]flow_raw!I2694</f>
        <v>27929</v>
      </c>
      <c r="F2694" s="41">
        <f>[3]flow_raw!L2694</f>
        <v>83554.545409999992</v>
      </c>
    </row>
    <row r="2695" spans="5:6" x14ac:dyDescent="0.25">
      <c r="E2695">
        <f>[3]flow_raw!I2695</f>
        <v>27930</v>
      </c>
      <c r="F2695" s="41">
        <f>[3]flow_raw!L2695</f>
        <v>86245.864258000001</v>
      </c>
    </row>
    <row r="2696" spans="5:6" x14ac:dyDescent="0.25">
      <c r="E2696">
        <f>[3]flow_raw!I2696</f>
        <v>27931</v>
      </c>
      <c r="F2696" s="41">
        <f>[3]flow_raw!L2696</f>
        <v>96832.112303999995</v>
      </c>
    </row>
    <row r="2697" spans="5:6" x14ac:dyDescent="0.25">
      <c r="E2697">
        <f>[3]flow_raw!I2697</f>
        <v>27933</v>
      </c>
      <c r="F2697" s="41">
        <f>[3]flow_raw!L2697</f>
        <v>91915.369139999995</v>
      </c>
    </row>
    <row r="2698" spans="5:6" x14ac:dyDescent="0.25">
      <c r="E2698">
        <f>[3]flow_raw!I2698</f>
        <v>27934</v>
      </c>
      <c r="F2698" s="41">
        <f>[3]flow_raw!L2698</f>
        <v>81308.573241999999</v>
      </c>
    </row>
    <row r="2699" spans="5:6" x14ac:dyDescent="0.25">
      <c r="E2699">
        <f>[3]flow_raw!I2699</f>
        <v>27936</v>
      </c>
      <c r="F2699" s="41">
        <f>[3]flow_raw!L2699</f>
        <v>101218.952148</v>
      </c>
    </row>
    <row r="2700" spans="5:6" x14ac:dyDescent="0.25">
      <c r="E2700">
        <f>[3]flow_raw!I2700</f>
        <v>27937</v>
      </c>
      <c r="F2700" s="41">
        <f>[3]flow_raw!L2700</f>
        <v>89977.278566000008</v>
      </c>
    </row>
    <row r="2701" spans="5:6" x14ac:dyDescent="0.25">
      <c r="E2701">
        <f>[3]flow_raw!I2701</f>
        <v>27940</v>
      </c>
      <c r="F2701" s="41">
        <f>[3]flow_raw!L2701</f>
        <v>83929.21875</v>
      </c>
    </row>
    <row r="2702" spans="5:6" x14ac:dyDescent="0.25">
      <c r="E2702">
        <f>[3]flow_raw!I2702</f>
        <v>27941</v>
      </c>
      <c r="F2702" s="41">
        <f>[3]flow_raw!L2702</f>
        <v>95211.194824000006</v>
      </c>
    </row>
    <row r="2703" spans="5:6" x14ac:dyDescent="0.25">
      <c r="E2703">
        <f>[3]flow_raw!I2703</f>
        <v>27942</v>
      </c>
      <c r="F2703" s="41">
        <f>[3]flow_raw!L2703</f>
        <v>93738.251708999989</v>
      </c>
    </row>
    <row r="2704" spans="5:6" x14ac:dyDescent="0.25">
      <c r="E2704">
        <f>[3]flow_raw!I2704</f>
        <v>27943</v>
      </c>
      <c r="F2704" s="41">
        <f>[3]flow_raw!L2704</f>
        <v>103635.41796799999</v>
      </c>
    </row>
    <row r="2705" spans="5:6" x14ac:dyDescent="0.25">
      <c r="E2705">
        <f>[3]flow_raw!I2705</f>
        <v>27945</v>
      </c>
      <c r="F2705" s="41">
        <f>[3]flow_raw!L2705</f>
        <v>93579.933105000004</v>
      </c>
    </row>
    <row r="2706" spans="5:6" x14ac:dyDescent="0.25">
      <c r="E2706">
        <f>[3]flow_raw!I2706</f>
        <v>27946</v>
      </c>
      <c r="F2706" s="41">
        <f>[3]flow_raw!L2706</f>
        <v>97849.979490999991</v>
      </c>
    </row>
    <row r="2707" spans="5:6" x14ac:dyDescent="0.25">
      <c r="E2707">
        <f>[3]flow_raw!I2707</f>
        <v>27948</v>
      </c>
      <c r="F2707" s="41">
        <f>[3]flow_raw!L2707</f>
        <v>79545.365234000012</v>
      </c>
    </row>
    <row r="2708" spans="5:6" x14ac:dyDescent="0.25">
      <c r="E2708">
        <f>[3]flow_raw!I2708</f>
        <v>27951</v>
      </c>
      <c r="F2708" s="41">
        <f>[3]flow_raw!L2708</f>
        <v>72268.324219000002</v>
      </c>
    </row>
    <row r="2709" spans="5:6" x14ac:dyDescent="0.25">
      <c r="E2709">
        <f>[3]flow_raw!I2709</f>
        <v>27952</v>
      </c>
      <c r="F2709" s="41">
        <f>[3]flow_raw!L2709</f>
        <v>89895.256592000005</v>
      </c>
    </row>
    <row r="2710" spans="5:6" x14ac:dyDescent="0.25">
      <c r="E2710">
        <f>[3]flow_raw!I2710</f>
        <v>27956</v>
      </c>
      <c r="F2710" s="41">
        <f>[3]flow_raw!L2710</f>
        <v>44762.160398999993</v>
      </c>
    </row>
    <row r="2711" spans="5:6" x14ac:dyDescent="0.25">
      <c r="E2711">
        <f>[3]flow_raw!I2711</f>
        <v>27957</v>
      </c>
      <c r="F2711" s="41">
        <f>[3]flow_raw!L2711</f>
        <v>55091.639159999999</v>
      </c>
    </row>
    <row r="2712" spans="5:6" x14ac:dyDescent="0.25">
      <c r="E2712">
        <f>[3]flow_raw!I2712</f>
        <v>27959</v>
      </c>
      <c r="F2712" s="41">
        <f>[3]flow_raw!L2712</f>
        <v>56645.648559000001</v>
      </c>
    </row>
    <row r="2713" spans="5:6" x14ac:dyDescent="0.25">
      <c r="E2713">
        <f>[3]flow_raw!I2713</f>
        <v>27962</v>
      </c>
      <c r="F2713" s="41">
        <f>[3]flow_raw!L2713</f>
        <v>45546.821534000002</v>
      </c>
    </row>
    <row r="2714" spans="5:6" x14ac:dyDescent="0.25">
      <c r="E2714">
        <f>[3]flow_raw!I2714</f>
        <v>27963</v>
      </c>
      <c r="F2714" s="41">
        <f>[3]flow_raw!L2714</f>
        <v>64192.699707</v>
      </c>
    </row>
    <row r="2715" spans="5:6" x14ac:dyDescent="0.25">
      <c r="E2715">
        <f>[3]flow_raw!I2715</f>
        <v>27964</v>
      </c>
      <c r="F2715" s="41">
        <f>[3]flow_raw!L2715</f>
        <v>56851.357177999998</v>
      </c>
    </row>
    <row r="2716" spans="5:6" x14ac:dyDescent="0.25">
      <c r="E2716">
        <f>[3]flow_raw!I2716</f>
        <v>27966</v>
      </c>
      <c r="F2716" s="41">
        <f>[3]flow_raw!L2716</f>
        <v>7355.5661010000003</v>
      </c>
    </row>
    <row r="2717" spans="5:6" x14ac:dyDescent="0.25">
      <c r="E2717">
        <f>[3]flow_raw!I2717</f>
        <v>27972</v>
      </c>
      <c r="F2717" s="41">
        <f>[3]flow_raw!L2717</f>
        <v>43357.428711</v>
      </c>
    </row>
    <row r="2718" spans="5:6" x14ac:dyDescent="0.25">
      <c r="E2718">
        <f>[3]flow_raw!I2718</f>
        <v>27974</v>
      </c>
      <c r="F2718" s="41">
        <f>[3]flow_raw!L2718</f>
        <v>33057.580870999998</v>
      </c>
    </row>
    <row r="2719" spans="5:6" x14ac:dyDescent="0.25">
      <c r="E2719">
        <f>[3]flow_raw!I2719</f>
        <v>27976</v>
      </c>
      <c r="F2719" s="41">
        <f>[3]flow_raw!L2719</f>
        <v>41674.779785999999</v>
      </c>
    </row>
    <row r="2720" spans="5:6" x14ac:dyDescent="0.25">
      <c r="E2720">
        <f>[3]flow_raw!I2720</f>
        <v>27979</v>
      </c>
      <c r="F2720" s="41">
        <f>[3]flow_raw!L2720</f>
        <v>33096.613160000001</v>
      </c>
    </row>
    <row r="2721" spans="5:6" x14ac:dyDescent="0.25">
      <c r="E2721">
        <f>[3]flow_raw!I2721</f>
        <v>27980</v>
      </c>
      <c r="F2721" s="41">
        <f>[3]flow_raw!L2721</f>
        <v>72096.049315000011</v>
      </c>
    </row>
    <row r="2722" spans="5:6" x14ac:dyDescent="0.25">
      <c r="E2722">
        <f>[3]flow_raw!I2722</f>
        <v>27981</v>
      </c>
      <c r="F2722" s="41">
        <f>[3]flow_raw!L2722</f>
        <v>77844.546875</v>
      </c>
    </row>
    <row r="2723" spans="5:6" x14ac:dyDescent="0.25">
      <c r="E2723">
        <f>[3]flow_raw!I2723</f>
        <v>27982</v>
      </c>
      <c r="F2723" s="41">
        <f>[3]flow_raw!L2723</f>
        <v>5748.4933059999994</v>
      </c>
    </row>
    <row r="2724" spans="5:6" x14ac:dyDescent="0.25">
      <c r="E2724">
        <f>[3]flow_raw!I2724</f>
        <v>27985</v>
      </c>
      <c r="F2724" s="41">
        <f>[3]flow_raw!L2724</f>
        <v>68425.235109000001</v>
      </c>
    </row>
    <row r="2725" spans="5:6" x14ac:dyDescent="0.25">
      <c r="E2725">
        <f>[3]flow_raw!I2725</f>
        <v>27987</v>
      </c>
      <c r="F2725" s="41">
        <f>[3]flow_raw!L2725</f>
        <v>77741.584961</v>
      </c>
    </row>
    <row r="2726" spans="5:6" x14ac:dyDescent="0.25">
      <c r="E2726">
        <f>[3]flow_raw!I2726</f>
        <v>27988</v>
      </c>
      <c r="F2726" s="41">
        <f>[3]flow_raw!L2726</f>
        <v>70754.963866999999</v>
      </c>
    </row>
    <row r="2727" spans="5:6" x14ac:dyDescent="0.25">
      <c r="E2727">
        <f>[3]flow_raw!I2727</f>
        <v>27989</v>
      </c>
      <c r="F2727" s="41">
        <f>[3]flow_raw!L2727</f>
        <v>65611.317383000001</v>
      </c>
    </row>
    <row r="2728" spans="5:6" x14ac:dyDescent="0.25">
      <c r="E2728">
        <f>[3]flow_raw!I2728</f>
        <v>27990</v>
      </c>
      <c r="F2728" s="41">
        <f>[3]flow_raw!L2728</f>
        <v>6787.7600700000003</v>
      </c>
    </row>
    <row r="2729" spans="5:6" x14ac:dyDescent="0.25">
      <c r="E2729">
        <f>[3]flow_raw!I2729</f>
        <v>27991</v>
      </c>
      <c r="F2729" s="41">
        <f>[3]flow_raw!L2729</f>
        <v>7391.5059209999999</v>
      </c>
    </row>
    <row r="2730" spans="5:6" x14ac:dyDescent="0.25">
      <c r="E2730">
        <f>[3]flow_raw!I2730</f>
        <v>27993</v>
      </c>
      <c r="F2730" s="41">
        <f>[3]flow_raw!L2730</f>
        <v>58823.560424999996</v>
      </c>
    </row>
    <row r="2731" spans="5:6" x14ac:dyDescent="0.25">
      <c r="E2731">
        <f>[3]flow_raw!I2731</f>
        <v>27996</v>
      </c>
      <c r="F2731" s="41">
        <f>[3]flow_raw!L2731</f>
        <v>13630.517639</v>
      </c>
    </row>
    <row r="2732" spans="5:6" x14ac:dyDescent="0.25">
      <c r="E2732">
        <f>[3]flow_raw!I2732</f>
        <v>27998</v>
      </c>
      <c r="F2732" s="41">
        <f>[3]flow_raw!L2732</f>
        <v>78146.478027000005</v>
      </c>
    </row>
    <row r="2733" spans="5:6" x14ac:dyDescent="0.25">
      <c r="E2733">
        <f>[3]flow_raw!I2733</f>
        <v>27999</v>
      </c>
      <c r="F2733" s="41">
        <f>[3]flow_raw!L2733</f>
        <v>4463.4938280000006</v>
      </c>
    </row>
    <row r="2734" spans="5:6" x14ac:dyDescent="0.25">
      <c r="E2734">
        <f>[3]flow_raw!I2734</f>
        <v>28000</v>
      </c>
      <c r="F2734" s="41">
        <f>[3]flow_raw!L2734</f>
        <v>73682.981445000012</v>
      </c>
    </row>
    <row r="2735" spans="5:6" x14ac:dyDescent="0.25">
      <c r="E2735">
        <f>[3]flow_raw!I2735</f>
        <v>28002</v>
      </c>
      <c r="F2735" s="41">
        <f>[3]flow_raw!L2735</f>
        <v>72454.075683999996</v>
      </c>
    </row>
    <row r="2736" spans="5:6" x14ac:dyDescent="0.25">
      <c r="E2736">
        <f>[3]flow_raw!I2736</f>
        <v>28004</v>
      </c>
      <c r="F2736" s="41">
        <f>[3]flow_raw!L2736</f>
        <v>5558.8687439999994</v>
      </c>
    </row>
    <row r="2737" spans="5:6" x14ac:dyDescent="0.25">
      <c r="E2737">
        <f>[3]flow_raw!I2737</f>
        <v>28005</v>
      </c>
      <c r="F2737" s="41">
        <f>[3]flow_raw!L2737</f>
        <v>9166.2849430000006</v>
      </c>
    </row>
    <row r="2738" spans="5:6" x14ac:dyDescent="0.25">
      <c r="E2738">
        <f>[3]flow_raw!I2738</f>
        <v>28007</v>
      </c>
      <c r="F2738" s="41">
        <f>[3]flow_raw!L2738</f>
        <v>68124.109620000003</v>
      </c>
    </row>
    <row r="2739" spans="5:6" x14ac:dyDescent="0.25">
      <c r="E2739">
        <f>[3]flow_raw!I2739</f>
        <v>28011</v>
      </c>
      <c r="F2739" s="41">
        <f>[3]flow_raw!L2739</f>
        <v>77290.395507000008</v>
      </c>
    </row>
    <row r="2740" spans="5:6" x14ac:dyDescent="0.25">
      <c r="E2740">
        <f>[3]flow_raw!I2740</f>
        <v>28012</v>
      </c>
      <c r="F2740" s="41">
        <f>[3]flow_raw!L2740</f>
        <v>74792.857300000003</v>
      </c>
    </row>
    <row r="2741" spans="5:6" x14ac:dyDescent="0.25">
      <c r="E2741">
        <f>[3]flow_raw!I2741</f>
        <v>28013</v>
      </c>
      <c r="F2741" s="41">
        <f>[3]flow_raw!L2741</f>
        <v>74792.857300000003</v>
      </c>
    </row>
    <row r="2742" spans="5:6" x14ac:dyDescent="0.25">
      <c r="E2742">
        <f>[3]flow_raw!I2742</f>
        <v>28016</v>
      </c>
      <c r="F2742" s="41">
        <f>[3]flow_raw!L2742</f>
        <v>66008.230469000002</v>
      </c>
    </row>
    <row r="2743" spans="5:6" x14ac:dyDescent="0.25">
      <c r="E2743">
        <f>[3]flow_raw!I2743</f>
        <v>28019</v>
      </c>
      <c r="F2743" s="41">
        <f>[3]flow_raw!L2743</f>
        <v>3805.0752429999993</v>
      </c>
    </row>
    <row r="2744" spans="5:6" x14ac:dyDescent="0.25">
      <c r="E2744">
        <f>[3]flow_raw!I2744</f>
        <v>28020</v>
      </c>
      <c r="F2744" s="41">
        <f>[3]flow_raw!L2744</f>
        <v>1098.7980419999999</v>
      </c>
    </row>
    <row r="2745" spans="5:6" x14ac:dyDescent="0.25">
      <c r="E2745">
        <f>[3]flow_raw!I2745</f>
        <v>28022</v>
      </c>
      <c r="F2745" s="41">
        <f>[3]flow_raw!L2745</f>
        <v>5640.632783</v>
      </c>
    </row>
    <row r="2746" spans="5:6" x14ac:dyDescent="0.25">
      <c r="E2746">
        <f>[3]flow_raw!I2746</f>
        <v>28023</v>
      </c>
      <c r="F2746" s="41">
        <f>[3]flow_raw!L2746</f>
        <v>8621.6484980000005</v>
      </c>
    </row>
    <row r="2747" spans="5:6" x14ac:dyDescent="0.25">
      <c r="E2747">
        <f>[3]flow_raw!I2747</f>
        <v>28030</v>
      </c>
      <c r="F2747" s="41">
        <f>[3]flow_raw!L2747</f>
        <v>5957.5836489999992</v>
      </c>
    </row>
    <row r="2748" spans="5:6" x14ac:dyDescent="0.25">
      <c r="E2748">
        <f>[3]flow_raw!I2748</f>
        <v>28032</v>
      </c>
      <c r="F2748" s="41">
        <f>[3]flow_raw!L2748</f>
        <v>12770.429321999998</v>
      </c>
    </row>
    <row r="2749" spans="5:6" x14ac:dyDescent="0.25">
      <c r="E2749">
        <f>[3]flow_raw!I2749</f>
        <v>28035</v>
      </c>
      <c r="F2749" s="41">
        <f>[3]flow_raw!L2749</f>
        <v>18478.311401999999</v>
      </c>
    </row>
    <row r="2750" spans="5:6" x14ac:dyDescent="0.25">
      <c r="E2750">
        <f>[3]flow_raw!I2750</f>
        <v>28038</v>
      </c>
      <c r="F2750" s="41">
        <f>[3]flow_raw!L2750</f>
        <v>13947.264161000001</v>
      </c>
    </row>
    <row r="2751" spans="5:6" x14ac:dyDescent="0.25">
      <c r="E2751">
        <f>[3]flow_raw!I2751</f>
        <v>28044</v>
      </c>
      <c r="F2751" s="41">
        <f>[3]flow_raw!L2751</f>
        <v>8140.5971230000005</v>
      </c>
    </row>
    <row r="2752" spans="5:6" x14ac:dyDescent="0.25">
      <c r="E2752">
        <f>[3]flow_raw!I2752</f>
        <v>28045</v>
      </c>
      <c r="F2752" s="41">
        <f>[3]flow_raw!L2752</f>
        <v>8356.6554859999997</v>
      </c>
    </row>
    <row r="2753" spans="5:6" x14ac:dyDescent="0.25">
      <c r="E2753">
        <f>[3]flow_raw!I2753</f>
        <v>28057</v>
      </c>
      <c r="F2753" s="41">
        <f>[3]flow_raw!L2753</f>
        <v>9471.2374159999999</v>
      </c>
    </row>
    <row r="2754" spans="5:6" x14ac:dyDescent="0.25">
      <c r="E2754">
        <f>[3]flow_raw!I2754</f>
        <v>28058</v>
      </c>
      <c r="F2754" s="41">
        <f>[3]flow_raw!L2754</f>
        <v>9415.2554330000003</v>
      </c>
    </row>
    <row r="2755" spans="5:6" x14ac:dyDescent="0.25">
      <c r="E2755">
        <f>[3]flow_raw!I2755</f>
        <v>28061</v>
      </c>
      <c r="F2755" s="41">
        <f>[3]flow_raw!L2755</f>
        <v>12361.731079000001</v>
      </c>
    </row>
    <row r="2756" spans="5:6" x14ac:dyDescent="0.25">
      <c r="E2756">
        <f>[3]flow_raw!I2756</f>
        <v>28066</v>
      </c>
      <c r="F2756" s="41">
        <f>[3]flow_raw!L2756</f>
        <v>5454.617851</v>
      </c>
    </row>
    <row r="2757" spans="5:6" x14ac:dyDescent="0.25">
      <c r="E2757">
        <f>[3]flow_raw!I2757</f>
        <v>28073</v>
      </c>
      <c r="F2757" s="41">
        <f>[3]flow_raw!L2757</f>
        <v>33761.564451999999</v>
      </c>
    </row>
    <row r="2758" spans="5:6" x14ac:dyDescent="0.25">
      <c r="E2758">
        <f>[3]flow_raw!I2758</f>
        <v>28075</v>
      </c>
      <c r="F2758" s="41">
        <f>[3]flow_raw!L2758</f>
        <v>26518.997315000001</v>
      </c>
    </row>
    <row r="2759" spans="5:6" x14ac:dyDescent="0.25">
      <c r="E2759">
        <f>[3]flow_raw!I2759</f>
        <v>28084</v>
      </c>
      <c r="F2759" s="41">
        <f>[3]flow_raw!L2759</f>
        <v>44662.246337999997</v>
      </c>
    </row>
    <row r="2760" spans="5:6" x14ac:dyDescent="0.25">
      <c r="E2760">
        <f>[3]flow_raw!I2760</f>
        <v>28085</v>
      </c>
      <c r="F2760" s="41">
        <f>[3]flow_raw!L2760</f>
        <v>50139.347412000003</v>
      </c>
    </row>
    <row r="2761" spans="5:6" x14ac:dyDescent="0.25">
      <c r="E2761">
        <f>[3]flow_raw!I2761</f>
        <v>28086</v>
      </c>
      <c r="F2761" s="41">
        <f>[3]flow_raw!L2761</f>
        <v>53807.094117000001</v>
      </c>
    </row>
    <row r="2762" spans="5:6" x14ac:dyDescent="0.25">
      <c r="E2762">
        <f>[3]flow_raw!I2762</f>
        <v>28087</v>
      </c>
      <c r="F2762" s="41">
        <f>[3]flow_raw!L2762</f>
        <v>34289.511842</v>
      </c>
    </row>
    <row r="2763" spans="5:6" x14ac:dyDescent="0.25">
      <c r="E2763">
        <f>[3]flow_raw!I2763</f>
        <v>28093</v>
      </c>
      <c r="F2763" s="41">
        <f>[3]flow_raw!L2763</f>
        <v>57267.574217999994</v>
      </c>
    </row>
    <row r="2764" spans="5:6" x14ac:dyDescent="0.25">
      <c r="E2764">
        <f>[3]flow_raw!I2764</f>
        <v>28096</v>
      </c>
      <c r="F2764" s="41">
        <f>[3]flow_raw!L2764</f>
        <v>85686.765258999993</v>
      </c>
    </row>
    <row r="2765" spans="5:6" x14ac:dyDescent="0.25">
      <c r="E2765">
        <f>[3]flow_raw!I2765</f>
        <v>28106</v>
      </c>
      <c r="F2765" s="41">
        <f>[3]flow_raw!L2765</f>
        <v>71486.612793000008</v>
      </c>
    </row>
    <row r="2766" spans="5:6" x14ac:dyDescent="0.25">
      <c r="E2766">
        <f>[3]flow_raw!I2766</f>
        <v>28110</v>
      </c>
      <c r="F2766" s="41">
        <f>[3]flow_raw!L2766</f>
        <v>7725.998779999999</v>
      </c>
    </row>
    <row r="2767" spans="5:6" x14ac:dyDescent="0.25">
      <c r="E2767">
        <f>[3]flow_raw!I2767</f>
        <v>28117</v>
      </c>
      <c r="F2767" s="41">
        <f>[3]flow_raw!L2767</f>
        <v>5617.2750020000003</v>
      </c>
    </row>
    <row r="2768" spans="5:6" x14ac:dyDescent="0.25">
      <c r="E2768">
        <f>[3]flow_raw!I2768</f>
        <v>28118</v>
      </c>
      <c r="F2768" s="41">
        <f>[3]flow_raw!L2768</f>
        <v>86576.372071000005</v>
      </c>
    </row>
    <row r="2769" spans="5:6" x14ac:dyDescent="0.25">
      <c r="E2769">
        <f>[3]flow_raw!I2769</f>
        <v>28119</v>
      </c>
      <c r="F2769" s="41">
        <f>[3]flow_raw!L2769</f>
        <v>99373.561768</v>
      </c>
    </row>
    <row r="2770" spans="5:6" x14ac:dyDescent="0.25">
      <c r="E2770">
        <f>[3]flow_raw!I2770</f>
        <v>28120</v>
      </c>
      <c r="F2770" s="41">
        <f>[3]flow_raw!L2770</f>
        <v>92193.649413000006</v>
      </c>
    </row>
    <row r="2771" spans="5:6" x14ac:dyDescent="0.25">
      <c r="E2771">
        <f>[3]flow_raw!I2771</f>
        <v>28123</v>
      </c>
      <c r="F2771" s="41">
        <f>[3]flow_raw!L2771</f>
        <v>86944.617675000001</v>
      </c>
    </row>
    <row r="2772" spans="5:6" x14ac:dyDescent="0.25">
      <c r="E2772">
        <f>[3]flow_raw!I2772</f>
        <v>28124</v>
      </c>
      <c r="F2772" s="41">
        <f>[3]flow_raw!L2772</f>
        <v>82290.473633000001</v>
      </c>
    </row>
    <row r="2773" spans="5:6" x14ac:dyDescent="0.25">
      <c r="E2773">
        <f>[3]flow_raw!I2773</f>
        <v>28126</v>
      </c>
      <c r="F2773" s="41">
        <f>[3]flow_raw!L2773</f>
        <v>85229.592774999997</v>
      </c>
    </row>
    <row r="2774" spans="5:6" x14ac:dyDescent="0.25">
      <c r="E2774">
        <f>[3]flow_raw!I2774</f>
        <v>28127</v>
      </c>
      <c r="F2774" s="41">
        <f>[3]flow_raw!L2774</f>
        <v>93629.122069999998</v>
      </c>
    </row>
    <row r="2775" spans="5:6" x14ac:dyDescent="0.25">
      <c r="E2775">
        <f>[3]flow_raw!I2775</f>
        <v>28131</v>
      </c>
      <c r="F2775" s="41">
        <f>[3]flow_raw!L2775</f>
        <v>13538.175781000002</v>
      </c>
    </row>
    <row r="2776" spans="5:6" x14ac:dyDescent="0.25">
      <c r="E2776">
        <f>[3]flow_raw!I2776</f>
        <v>28133</v>
      </c>
      <c r="F2776" s="41">
        <f>[3]flow_raw!L2776</f>
        <v>3577.3067190000002</v>
      </c>
    </row>
    <row r="2777" spans="5:6" x14ac:dyDescent="0.25">
      <c r="E2777">
        <f>[3]flow_raw!I2777</f>
        <v>28137</v>
      </c>
      <c r="F2777" s="41">
        <f>[3]flow_raw!L2777</f>
        <v>6572.1634979999999</v>
      </c>
    </row>
    <row r="2778" spans="5:6" x14ac:dyDescent="0.25">
      <c r="E2778">
        <f>[3]flow_raw!I2778</f>
        <v>28142</v>
      </c>
      <c r="F2778" s="41">
        <f>[3]flow_raw!L2778</f>
        <v>19709.379967000001</v>
      </c>
    </row>
    <row r="2779" spans="5:6" x14ac:dyDescent="0.25">
      <c r="E2779">
        <f>[3]flow_raw!I2779</f>
        <v>28143</v>
      </c>
      <c r="F2779" s="41">
        <f>[3]flow_raw!L2779</f>
        <v>87235.179687000011</v>
      </c>
    </row>
    <row r="2780" spans="5:6" x14ac:dyDescent="0.25">
      <c r="E2780">
        <f>[3]flow_raw!I2780</f>
        <v>28144</v>
      </c>
      <c r="F2780" s="41">
        <f>[3]flow_raw!L2780</f>
        <v>84280.736327999999</v>
      </c>
    </row>
    <row r="2781" spans="5:6" x14ac:dyDescent="0.25">
      <c r="E2781">
        <f>[3]flow_raw!I2781</f>
        <v>28146</v>
      </c>
      <c r="F2781" s="41">
        <f>[3]flow_raw!L2781</f>
        <v>2112.295795</v>
      </c>
    </row>
    <row r="2782" spans="5:6" x14ac:dyDescent="0.25">
      <c r="E2782">
        <f>[3]flow_raw!I2782</f>
        <v>28150</v>
      </c>
      <c r="F2782" s="41">
        <f>[3]flow_raw!L2782</f>
        <v>10113.432556</v>
      </c>
    </row>
    <row r="2783" spans="5:6" x14ac:dyDescent="0.25">
      <c r="E2783">
        <f>[3]flow_raw!I2783</f>
        <v>28153</v>
      </c>
      <c r="F2783" s="41">
        <f>[3]flow_raw!L2783</f>
        <v>9111.1872860000003</v>
      </c>
    </row>
    <row r="2784" spans="5:6" x14ac:dyDescent="0.25">
      <c r="E2784">
        <f>[3]flow_raw!I2784</f>
        <v>28158</v>
      </c>
      <c r="F2784" s="41">
        <f>[3]flow_raw!L2784</f>
        <v>6257.8192439999993</v>
      </c>
    </row>
    <row r="2785" spans="5:6" x14ac:dyDescent="0.25">
      <c r="E2785">
        <f>[3]flow_raw!I2785</f>
        <v>28162</v>
      </c>
      <c r="F2785" s="41">
        <f>[3]flow_raw!L2785</f>
        <v>2244.8705450000002</v>
      </c>
    </row>
    <row r="2786" spans="5:6" x14ac:dyDescent="0.25">
      <c r="E2786">
        <f>[3]flow_raw!I2786</f>
        <v>28164</v>
      </c>
      <c r="F2786" s="41">
        <f>[3]flow_raw!L2786</f>
        <v>3532.5065000000004</v>
      </c>
    </row>
    <row r="2787" spans="5:6" x14ac:dyDescent="0.25">
      <c r="E2787">
        <f>[3]flow_raw!I2787</f>
        <v>28167</v>
      </c>
      <c r="F2787" s="41">
        <f>[3]flow_raw!L2787</f>
        <v>37686.534911999996</v>
      </c>
    </row>
    <row r="2788" spans="5:6" x14ac:dyDescent="0.25">
      <c r="E2788">
        <f>[3]flow_raw!I2788</f>
        <v>28178</v>
      </c>
      <c r="F2788" s="41">
        <f>[3]flow_raw!L2788</f>
        <v>65225.379883000001</v>
      </c>
    </row>
    <row r="2789" spans="5:6" x14ac:dyDescent="0.25">
      <c r="E2789">
        <f>[3]flow_raw!I2789</f>
        <v>28179</v>
      </c>
      <c r="F2789" s="41">
        <f>[3]flow_raw!L2789</f>
        <v>56286.808106999997</v>
      </c>
    </row>
    <row r="2790" spans="5:6" x14ac:dyDescent="0.25">
      <c r="E2790">
        <f>[3]flow_raw!I2790</f>
        <v>28181</v>
      </c>
      <c r="F2790" s="41">
        <f>[3]flow_raw!L2790</f>
        <v>11257.765625</v>
      </c>
    </row>
    <row r="2791" spans="5:6" x14ac:dyDescent="0.25">
      <c r="E2791">
        <f>[3]flow_raw!I2791</f>
        <v>28182</v>
      </c>
      <c r="F2791" s="41">
        <f>[3]flow_raw!L2791</f>
        <v>53967.615234999997</v>
      </c>
    </row>
    <row r="2792" spans="5:6" x14ac:dyDescent="0.25">
      <c r="E2792">
        <f>[3]flow_raw!I2792</f>
        <v>28183</v>
      </c>
      <c r="F2792" s="41">
        <f>[3]flow_raw!L2792</f>
        <v>2460.6184079999998</v>
      </c>
    </row>
    <row r="2793" spans="5:6" x14ac:dyDescent="0.25">
      <c r="E2793">
        <f>[3]flow_raw!I2793</f>
        <v>28184</v>
      </c>
      <c r="F2793" s="41">
        <f>[3]flow_raw!L2793</f>
        <v>45584.899659000002</v>
      </c>
    </row>
    <row r="2794" spans="5:6" x14ac:dyDescent="0.25">
      <c r="E2794">
        <f>[3]flow_raw!I2794</f>
        <v>28186</v>
      </c>
      <c r="F2794" s="41">
        <f>[3]flow_raw!L2794</f>
        <v>48349.313232</v>
      </c>
    </row>
    <row r="2795" spans="5:6" x14ac:dyDescent="0.25">
      <c r="E2795">
        <f>[3]flow_raw!I2795</f>
        <v>28188</v>
      </c>
      <c r="F2795" s="41">
        <f>[3]flow_raw!L2795</f>
        <v>56428.235352000003</v>
      </c>
    </row>
    <row r="2796" spans="5:6" x14ac:dyDescent="0.25">
      <c r="E2796">
        <f>[3]flow_raw!I2796</f>
        <v>28189</v>
      </c>
      <c r="F2796" s="41">
        <f>[3]flow_raw!L2796</f>
        <v>18572.164063</v>
      </c>
    </row>
    <row r="2797" spans="5:6" x14ac:dyDescent="0.25">
      <c r="E2797">
        <f>[3]flow_raw!I2797</f>
        <v>28191</v>
      </c>
      <c r="F2797" s="41">
        <f>[3]flow_raw!L2797</f>
        <v>34939.703796000002</v>
      </c>
    </row>
    <row r="2798" spans="5:6" x14ac:dyDescent="0.25">
      <c r="E2798">
        <f>[3]flow_raw!I2798</f>
        <v>28193</v>
      </c>
      <c r="F2798" s="41">
        <f>[3]flow_raw!L2798</f>
        <v>37856.069823999998</v>
      </c>
    </row>
    <row r="2799" spans="5:6" x14ac:dyDescent="0.25">
      <c r="E2799">
        <f>[3]flow_raw!I2799</f>
        <v>28195</v>
      </c>
      <c r="F2799" s="41">
        <f>[3]flow_raw!L2799</f>
        <v>44173.334961</v>
      </c>
    </row>
    <row r="2800" spans="5:6" x14ac:dyDescent="0.25">
      <c r="E2800">
        <f>[3]flow_raw!I2800</f>
        <v>28197</v>
      </c>
      <c r="F2800" s="41">
        <f>[3]flow_raw!L2800</f>
        <v>44173.334961</v>
      </c>
    </row>
    <row r="2801" spans="5:6" x14ac:dyDescent="0.25">
      <c r="E2801">
        <f>[3]flow_raw!I2801</f>
        <v>28199</v>
      </c>
      <c r="F2801" s="41">
        <f>[3]flow_raw!L2801</f>
        <v>40479.989379999999</v>
      </c>
    </row>
    <row r="2802" spans="5:6" x14ac:dyDescent="0.25">
      <c r="E2802">
        <f>[3]flow_raw!I2802</f>
        <v>28200</v>
      </c>
      <c r="F2802" s="41">
        <f>[3]flow_raw!L2802</f>
        <v>34975.858154000001</v>
      </c>
    </row>
    <row r="2803" spans="5:6" x14ac:dyDescent="0.25">
      <c r="E2803">
        <f>[3]flow_raw!I2803</f>
        <v>28203</v>
      </c>
      <c r="F2803" s="41">
        <f>[3]flow_raw!L2803</f>
        <v>26883.938292000003</v>
      </c>
    </row>
    <row r="2804" spans="5:6" x14ac:dyDescent="0.25">
      <c r="E2804">
        <f>[3]flow_raw!I2804</f>
        <v>28204</v>
      </c>
      <c r="F2804" s="41">
        <f>[3]flow_raw!L2804</f>
        <v>729.318263</v>
      </c>
    </row>
    <row r="2805" spans="5:6" x14ac:dyDescent="0.25">
      <c r="E2805">
        <f>[3]flow_raw!I2805</f>
        <v>28205</v>
      </c>
      <c r="F2805" s="41">
        <f>[3]flow_raw!L2805</f>
        <v>24358.529417999998</v>
      </c>
    </row>
    <row r="2806" spans="5:6" x14ac:dyDescent="0.25">
      <c r="E2806">
        <f>[3]flow_raw!I2806</f>
        <v>28206</v>
      </c>
      <c r="F2806" s="41">
        <f>[3]flow_raw!L2806</f>
        <v>29259.247315000001</v>
      </c>
    </row>
    <row r="2807" spans="5:6" x14ac:dyDescent="0.25">
      <c r="E2807">
        <f>[3]flow_raw!I2807</f>
        <v>28207</v>
      </c>
      <c r="F2807" s="41">
        <f>[3]flow_raw!L2807</f>
        <v>4900.7172230000006</v>
      </c>
    </row>
    <row r="2808" spans="5:6" x14ac:dyDescent="0.25">
      <c r="E2808">
        <f>[3]flow_raw!I2808</f>
        <v>28208</v>
      </c>
      <c r="F2808" s="41">
        <f>[3]flow_raw!L2808</f>
        <v>27532.610169</v>
      </c>
    </row>
    <row r="2809" spans="5:6" x14ac:dyDescent="0.25">
      <c r="E2809">
        <f>[3]flow_raw!I2809</f>
        <v>28209</v>
      </c>
      <c r="F2809" s="41">
        <f>[3]flow_raw!L2809</f>
        <v>20709.442749000002</v>
      </c>
    </row>
    <row r="2810" spans="5:6" x14ac:dyDescent="0.25">
      <c r="E2810">
        <f>[3]flow_raw!I2810</f>
        <v>28211</v>
      </c>
      <c r="F2810" s="41">
        <f>[3]flow_raw!L2810</f>
        <v>21847.191284999997</v>
      </c>
    </row>
    <row r="2811" spans="5:6" x14ac:dyDescent="0.25">
      <c r="E2811">
        <f>[3]flow_raw!I2811</f>
        <v>28212</v>
      </c>
      <c r="F2811" s="41">
        <f>[3]flow_raw!L2811</f>
        <v>5518.8510129999995</v>
      </c>
    </row>
    <row r="2812" spans="5:6" x14ac:dyDescent="0.25">
      <c r="E2812">
        <f>[3]flow_raw!I2812</f>
        <v>28214</v>
      </c>
      <c r="F2812" s="41">
        <f>[3]flow_raw!L2812</f>
        <v>26826.903564000004</v>
      </c>
    </row>
    <row r="2813" spans="5:6" x14ac:dyDescent="0.25">
      <c r="E2813">
        <f>[3]flow_raw!I2813</f>
        <v>28215</v>
      </c>
      <c r="F2813" s="41">
        <f>[3]flow_raw!L2813</f>
        <v>27366.041749</v>
      </c>
    </row>
    <row r="2814" spans="5:6" x14ac:dyDescent="0.25">
      <c r="E2814">
        <f>[3]flow_raw!I2814</f>
        <v>28216</v>
      </c>
      <c r="F2814" s="41">
        <f>[3]flow_raw!L2814</f>
        <v>26998.320923000003</v>
      </c>
    </row>
    <row r="2815" spans="5:6" x14ac:dyDescent="0.25">
      <c r="E2815">
        <f>[3]flow_raw!I2815</f>
        <v>28219</v>
      </c>
      <c r="F2815" s="41">
        <f>[3]flow_raw!L2815</f>
        <v>23431.244874000004</v>
      </c>
    </row>
    <row r="2816" spans="5:6" x14ac:dyDescent="0.25">
      <c r="E2816">
        <f>[3]flow_raw!I2816</f>
        <v>28222</v>
      </c>
      <c r="F2816" s="41">
        <f>[3]flow_raw!L2816</f>
        <v>23137.260557999998</v>
      </c>
    </row>
    <row r="2817" spans="5:6" x14ac:dyDescent="0.25">
      <c r="E2817">
        <f>[3]flow_raw!I2817</f>
        <v>28223</v>
      </c>
      <c r="F2817" s="41">
        <f>[3]flow_raw!L2817</f>
        <v>24116.981933999999</v>
      </c>
    </row>
    <row r="2818" spans="5:6" x14ac:dyDescent="0.25">
      <c r="E2818">
        <f>[3]flow_raw!I2818</f>
        <v>28227</v>
      </c>
      <c r="F2818" s="41">
        <f>[3]flow_raw!L2818</f>
        <v>14660.814819000001</v>
      </c>
    </row>
    <row r="2819" spans="5:6" x14ac:dyDescent="0.25">
      <c r="E2819">
        <f>[3]flow_raw!I2819</f>
        <v>28229</v>
      </c>
      <c r="F2819" s="41">
        <f>[3]flow_raw!L2819</f>
        <v>14826.938111000001</v>
      </c>
    </row>
    <row r="2820" spans="5:6" x14ac:dyDescent="0.25">
      <c r="E2820">
        <f>[3]flow_raw!I2820</f>
        <v>28231</v>
      </c>
      <c r="F2820" s="41">
        <f>[3]flow_raw!L2820</f>
        <v>15257.702882000001</v>
      </c>
    </row>
    <row r="2821" spans="5:6" x14ac:dyDescent="0.25">
      <c r="E2821">
        <f>[3]flow_raw!I2821</f>
        <v>28232</v>
      </c>
      <c r="F2821" s="41">
        <f>[3]flow_raw!L2821</f>
        <v>15083.209594</v>
      </c>
    </row>
    <row r="2822" spans="5:6" x14ac:dyDescent="0.25">
      <c r="E2822">
        <f>[3]flow_raw!I2822</f>
        <v>28235</v>
      </c>
      <c r="F2822" s="41">
        <f>[3]flow_raw!L2822</f>
        <v>11961.683594000002</v>
      </c>
    </row>
    <row r="2823" spans="5:6" x14ac:dyDescent="0.25">
      <c r="E2823">
        <f>[3]flow_raw!I2823</f>
        <v>28237</v>
      </c>
      <c r="F2823" s="41">
        <f>[3]flow_raw!L2823</f>
        <v>11896.60608</v>
      </c>
    </row>
    <row r="2824" spans="5:6" x14ac:dyDescent="0.25">
      <c r="E2824">
        <f>[3]flow_raw!I2824</f>
        <v>28239</v>
      </c>
      <c r="F2824" s="41">
        <f>[3]flow_raw!L2824</f>
        <v>12674.143188</v>
      </c>
    </row>
    <row r="2825" spans="5:6" x14ac:dyDescent="0.25">
      <c r="E2825">
        <f>[3]flow_raw!I2825</f>
        <v>28240</v>
      </c>
      <c r="F2825" s="41">
        <f>[3]flow_raw!L2825</f>
        <v>12717.885925000002</v>
      </c>
    </row>
    <row r="2826" spans="5:6" x14ac:dyDescent="0.25">
      <c r="E2826">
        <f>[3]flow_raw!I2826</f>
        <v>28244</v>
      </c>
      <c r="F2826" s="41">
        <f>[3]flow_raw!L2826</f>
        <v>12674.143188</v>
      </c>
    </row>
    <row r="2827" spans="5:6" x14ac:dyDescent="0.25">
      <c r="E2827">
        <f>[3]flow_raw!I2827</f>
        <v>28245</v>
      </c>
      <c r="F2827" s="41">
        <f>[3]flow_raw!L2827</f>
        <v>12698.863831000002</v>
      </c>
    </row>
    <row r="2828" spans="5:6" x14ac:dyDescent="0.25">
      <c r="E2828">
        <f>[3]flow_raw!I2828</f>
        <v>28246</v>
      </c>
      <c r="F2828" s="41">
        <f>[3]flow_raw!L2828</f>
        <v>13463.432983000001</v>
      </c>
    </row>
    <row r="2829" spans="5:6" x14ac:dyDescent="0.25">
      <c r="E2829">
        <f>[3]flow_raw!I2829</f>
        <v>28247</v>
      </c>
      <c r="F2829" s="41">
        <f>[3]flow_raw!L2829</f>
        <v>13447.165771000002</v>
      </c>
    </row>
    <row r="2830" spans="5:6" x14ac:dyDescent="0.25">
      <c r="E2830">
        <f>[3]flow_raw!I2830</f>
        <v>28250</v>
      </c>
      <c r="F2830" s="41">
        <f>[3]flow_raw!L2830</f>
        <v>9313.7163079999991</v>
      </c>
    </row>
    <row r="2831" spans="5:6" x14ac:dyDescent="0.25">
      <c r="E2831">
        <f>[3]flow_raw!I2831</f>
        <v>28253</v>
      </c>
      <c r="F2831" s="41">
        <f>[3]flow_raw!L2831</f>
        <v>9372.032776</v>
      </c>
    </row>
    <row r="2832" spans="5:6" x14ac:dyDescent="0.25">
      <c r="E2832">
        <f>[3]flow_raw!I2832</f>
        <v>28254</v>
      </c>
      <c r="F2832" s="41">
        <f>[3]flow_raw!L2832</f>
        <v>9434.932189000001</v>
      </c>
    </row>
    <row r="2833" spans="5:6" x14ac:dyDescent="0.25">
      <c r="E2833">
        <f>[3]flow_raw!I2833</f>
        <v>28257</v>
      </c>
      <c r="F2833" s="41">
        <f>[3]flow_raw!L2833</f>
        <v>8382.1976319999994</v>
      </c>
    </row>
    <row r="2834" spans="5:6" x14ac:dyDescent="0.25">
      <c r="E2834">
        <f>[3]flow_raw!I2834</f>
        <v>28258</v>
      </c>
      <c r="F2834" s="41">
        <f>[3]flow_raw!L2834</f>
        <v>8415.8284290000011</v>
      </c>
    </row>
    <row r="2835" spans="5:6" x14ac:dyDescent="0.25">
      <c r="E2835">
        <f>[3]flow_raw!I2835</f>
        <v>28260</v>
      </c>
      <c r="F2835" s="41">
        <f>[3]flow_raw!L2835</f>
        <v>8485.7618399999992</v>
      </c>
    </row>
    <row r="2836" spans="5:6" x14ac:dyDescent="0.25">
      <c r="E2836">
        <f>[3]flow_raw!I2836</f>
        <v>28261</v>
      </c>
      <c r="F2836" s="41">
        <f>[3]flow_raw!L2836</f>
        <v>8689.0173949999989</v>
      </c>
    </row>
    <row r="2837" spans="5:6" x14ac:dyDescent="0.25">
      <c r="E2837">
        <f>[3]flow_raw!I2837</f>
        <v>28264</v>
      </c>
      <c r="F2837" s="41">
        <f>[3]flow_raw!L2837</f>
        <v>8452.4223010000005</v>
      </c>
    </row>
    <row r="2838" spans="5:6" x14ac:dyDescent="0.25">
      <c r="E2838">
        <f>[3]flow_raw!I2838</f>
        <v>28265</v>
      </c>
      <c r="F2838" s="41">
        <f>[3]flow_raw!L2838</f>
        <v>8366.6096180000004</v>
      </c>
    </row>
    <row r="2839" spans="5:6" x14ac:dyDescent="0.25">
      <c r="E2839">
        <f>[3]flow_raw!I2839</f>
        <v>28267</v>
      </c>
      <c r="F2839" s="41">
        <f>[3]flow_raw!L2839</f>
        <v>8156.7335199999998</v>
      </c>
    </row>
    <row r="2840" spans="5:6" x14ac:dyDescent="0.25">
      <c r="E2840">
        <f>[3]flow_raw!I2840</f>
        <v>28269</v>
      </c>
      <c r="F2840" s="41">
        <f>[3]flow_raw!L2840</f>
        <v>7189.8515020000004</v>
      </c>
    </row>
    <row r="2841" spans="5:6" x14ac:dyDescent="0.25">
      <c r="E2841">
        <f>[3]flow_raw!I2841</f>
        <v>28270</v>
      </c>
      <c r="F2841" s="41">
        <f>[3]flow_raw!L2841</f>
        <v>7030.3587029999999</v>
      </c>
    </row>
    <row r="2842" spans="5:6" x14ac:dyDescent="0.25">
      <c r="E2842">
        <f>[3]flow_raw!I2842</f>
        <v>28276</v>
      </c>
      <c r="F2842" s="41">
        <f>[3]flow_raw!L2842</f>
        <v>30754.473693999997</v>
      </c>
    </row>
    <row r="2843" spans="5:6" x14ac:dyDescent="0.25">
      <c r="E2843">
        <f>[3]flow_raw!I2843</f>
        <v>28279</v>
      </c>
      <c r="F2843" s="41">
        <f>[3]flow_raw!L2843</f>
        <v>34733.043335000002</v>
      </c>
    </row>
    <row r="2844" spans="5:6" x14ac:dyDescent="0.25">
      <c r="E2844">
        <f>[3]flow_raw!I2844</f>
        <v>28280</v>
      </c>
      <c r="F2844" s="41">
        <f>[3]flow_raw!L2844</f>
        <v>41379.889770000002</v>
      </c>
    </row>
    <row r="2845" spans="5:6" x14ac:dyDescent="0.25">
      <c r="E2845">
        <f>[3]flow_raw!I2845</f>
        <v>28281</v>
      </c>
      <c r="F2845" s="41">
        <f>[3]flow_raw!L2845</f>
        <v>38868.621827000003</v>
      </c>
    </row>
    <row r="2846" spans="5:6" x14ac:dyDescent="0.25">
      <c r="E2846">
        <f>[3]flow_raw!I2846</f>
        <v>28284</v>
      </c>
      <c r="F2846" s="41">
        <f>[3]flow_raw!L2846</f>
        <v>34644.494141000003</v>
      </c>
    </row>
    <row r="2847" spans="5:6" x14ac:dyDescent="0.25">
      <c r="E2847">
        <f>[3]flow_raw!I2847</f>
        <v>28292</v>
      </c>
      <c r="F2847" s="41">
        <f>[3]flow_raw!L2847</f>
        <v>29196.397217999998</v>
      </c>
    </row>
    <row r="2848" spans="5:6" x14ac:dyDescent="0.25">
      <c r="E2848">
        <f>[3]flow_raw!I2848</f>
        <v>28304</v>
      </c>
      <c r="F2848" s="41">
        <f>[3]flow_raw!L2848</f>
        <v>9559.3543250000002</v>
      </c>
    </row>
    <row r="2849" spans="5:6" x14ac:dyDescent="0.25">
      <c r="E2849">
        <f>[3]flow_raw!I2849</f>
        <v>28306</v>
      </c>
      <c r="F2849" s="41">
        <f>[3]flow_raw!L2849</f>
        <v>6642.343108</v>
      </c>
    </row>
    <row r="2850" spans="5:6" x14ac:dyDescent="0.25">
      <c r="E2850">
        <f>[3]flow_raw!I2850</f>
        <v>28307</v>
      </c>
      <c r="F2850" s="41">
        <f>[3]flow_raw!L2850</f>
        <v>4969.1030650000002</v>
      </c>
    </row>
    <row r="2851" spans="5:6" x14ac:dyDescent="0.25">
      <c r="E2851">
        <f>[3]flow_raw!I2851</f>
        <v>28309</v>
      </c>
      <c r="F2851" s="41">
        <f>[3]flow_raw!L2851</f>
        <v>9373.1029500000004</v>
      </c>
    </row>
    <row r="2852" spans="5:6" x14ac:dyDescent="0.25">
      <c r="E2852">
        <f>[3]flow_raw!I2852</f>
        <v>28318</v>
      </c>
      <c r="F2852" s="41">
        <f>[3]flow_raw!L2852</f>
        <v>4503.1595299999999</v>
      </c>
    </row>
    <row r="2853" spans="5:6" x14ac:dyDescent="0.25">
      <c r="E2853">
        <f>[3]flow_raw!I2853</f>
        <v>28319</v>
      </c>
      <c r="F2853" s="41">
        <f>[3]flow_raw!L2853</f>
        <v>4786.8938740000003</v>
      </c>
    </row>
    <row r="2854" spans="5:6" x14ac:dyDescent="0.25">
      <c r="E2854">
        <f>[3]flow_raw!I2854</f>
        <v>28323</v>
      </c>
      <c r="F2854" s="41">
        <f>[3]flow_raw!L2854</f>
        <v>5562.0118409999995</v>
      </c>
    </row>
    <row r="2855" spans="5:6" x14ac:dyDescent="0.25">
      <c r="E2855">
        <f>[3]flow_raw!I2855</f>
        <v>28326</v>
      </c>
      <c r="F2855" s="41">
        <f>[3]flow_raw!L2855</f>
        <v>10891.181931000001</v>
      </c>
    </row>
    <row r="2856" spans="5:6" x14ac:dyDescent="0.25">
      <c r="E2856">
        <f>[3]flow_raw!I2856</f>
        <v>28328</v>
      </c>
      <c r="F2856" s="41">
        <f>[3]flow_raw!L2856</f>
        <v>13330.713715</v>
      </c>
    </row>
    <row r="2857" spans="5:6" x14ac:dyDescent="0.25">
      <c r="E2857">
        <f>[3]flow_raw!I2857</f>
        <v>28335</v>
      </c>
      <c r="F2857" s="41">
        <f>[3]flow_raw!L2857</f>
        <v>8632.2579040000001</v>
      </c>
    </row>
    <row r="2858" spans="5:6" x14ac:dyDescent="0.25">
      <c r="E2858">
        <f>[3]flow_raw!I2858</f>
        <v>28345</v>
      </c>
      <c r="F2858" s="41">
        <f>[3]flow_raw!L2858</f>
        <v>15141.016846</v>
      </c>
    </row>
    <row r="2859" spans="5:6" x14ac:dyDescent="0.25">
      <c r="E2859">
        <f>[3]flow_raw!I2859</f>
        <v>28373</v>
      </c>
      <c r="F2859" s="41">
        <f>[3]flow_raw!L2859</f>
        <v>10614.738616999999</v>
      </c>
    </row>
    <row r="2860" spans="5:6" x14ac:dyDescent="0.25">
      <c r="E2860">
        <f>[3]flow_raw!I2860</f>
        <v>28379</v>
      </c>
      <c r="F2860" s="41">
        <f>[3]flow_raw!L2860</f>
        <v>39840.141601999996</v>
      </c>
    </row>
    <row r="2861" spans="5:6" x14ac:dyDescent="0.25">
      <c r="E2861">
        <f>[3]flow_raw!I2861</f>
        <v>28380</v>
      </c>
      <c r="F2861" s="41">
        <f>[3]flow_raw!L2861</f>
        <v>37418.336180999999</v>
      </c>
    </row>
    <row r="2862" spans="5:6" x14ac:dyDescent="0.25">
      <c r="E2862">
        <f>[3]flow_raw!I2862</f>
        <v>28381</v>
      </c>
      <c r="F2862" s="41">
        <f>[3]flow_raw!L2862</f>
        <v>37418.336180999999</v>
      </c>
    </row>
    <row r="2863" spans="5:6" x14ac:dyDescent="0.25">
      <c r="E2863">
        <f>[3]flow_raw!I2863</f>
        <v>28390</v>
      </c>
      <c r="F2863" s="41">
        <f>[3]flow_raw!L2863</f>
        <v>83740.163331000003</v>
      </c>
    </row>
    <row r="2864" spans="5:6" x14ac:dyDescent="0.25">
      <c r="E2864">
        <f>[3]flow_raw!I2864</f>
        <v>28395</v>
      </c>
      <c r="F2864" s="41">
        <f>[3]flow_raw!L2864</f>
        <v>5697.8489009999994</v>
      </c>
    </row>
    <row r="2865" spans="5:6" x14ac:dyDescent="0.25">
      <c r="E2865">
        <f>[3]flow_raw!I2865</f>
        <v>28396</v>
      </c>
      <c r="F2865" s="41">
        <f>[3]flow_raw!L2865</f>
        <v>53854.957519000003</v>
      </c>
    </row>
    <row r="2866" spans="5:6" x14ac:dyDescent="0.25">
      <c r="E2866">
        <f>[3]flow_raw!I2866</f>
        <v>28397</v>
      </c>
      <c r="F2866" s="41">
        <f>[3]flow_raw!L2866</f>
        <v>80480.568849000003</v>
      </c>
    </row>
    <row r="2867" spans="5:6" x14ac:dyDescent="0.25">
      <c r="E2867">
        <f>[3]flow_raw!I2867</f>
        <v>28417</v>
      </c>
      <c r="F2867" s="41">
        <f>[3]flow_raw!L2867</f>
        <v>71087.661376000004</v>
      </c>
    </row>
    <row r="2868" spans="5:6" x14ac:dyDescent="0.25">
      <c r="E2868">
        <f>[3]flow_raw!I2868</f>
        <v>28418</v>
      </c>
      <c r="F2868" s="41">
        <f>[3]flow_raw!L2868</f>
        <v>71087.661376000004</v>
      </c>
    </row>
    <row r="2869" spans="5:6" x14ac:dyDescent="0.25">
      <c r="E2869">
        <f>[3]flow_raw!I2869</f>
        <v>28441</v>
      </c>
      <c r="F2869" s="41">
        <f>[3]flow_raw!L2869</f>
        <v>14867.319579999999</v>
      </c>
    </row>
    <row r="2870" spans="5:6" x14ac:dyDescent="0.25">
      <c r="E2870">
        <f>[3]flow_raw!I2870</f>
        <v>28444</v>
      </c>
      <c r="F2870" s="41">
        <f>[3]flow_raw!L2870</f>
        <v>14324.437195</v>
      </c>
    </row>
    <row r="2871" spans="5:6" x14ac:dyDescent="0.25">
      <c r="E2871">
        <f>[3]flow_raw!I2871</f>
        <v>28448</v>
      </c>
      <c r="F2871" s="41">
        <f>[3]flow_raw!L2871</f>
        <v>12033.235457999999</v>
      </c>
    </row>
    <row r="2872" spans="5:6" x14ac:dyDescent="0.25">
      <c r="E2872">
        <f>[3]flow_raw!I2872</f>
        <v>28453</v>
      </c>
      <c r="F2872" s="41">
        <f>[3]flow_raw!L2872</f>
        <v>35185.529602000002</v>
      </c>
    </row>
    <row r="2873" spans="5:6" x14ac:dyDescent="0.25">
      <c r="E2873">
        <f>[3]flow_raw!I2873</f>
        <v>28455</v>
      </c>
      <c r="F2873" s="41">
        <f>[3]flow_raw!L2873</f>
        <v>26756.490478000003</v>
      </c>
    </row>
    <row r="2874" spans="5:6" x14ac:dyDescent="0.25">
      <c r="E2874">
        <f>[3]flow_raw!I2874</f>
        <v>28465</v>
      </c>
      <c r="F2874" s="41">
        <f>[3]flow_raw!L2874</f>
        <v>39133.556639999995</v>
      </c>
    </row>
    <row r="2875" spans="5:6" x14ac:dyDescent="0.25">
      <c r="E2875">
        <f>[3]flow_raw!I2875</f>
        <v>28466</v>
      </c>
      <c r="F2875" s="41">
        <f>[3]flow_raw!L2875</f>
        <v>31927.505736999999</v>
      </c>
    </row>
    <row r="2876" spans="5:6" x14ac:dyDescent="0.25">
      <c r="E2876">
        <f>[3]flow_raw!I2876</f>
        <v>28472</v>
      </c>
      <c r="F2876" s="41">
        <f>[3]flow_raw!L2876</f>
        <v>18268.790710999998</v>
      </c>
    </row>
    <row r="2877" spans="5:6" x14ac:dyDescent="0.25">
      <c r="E2877">
        <f>[3]flow_raw!I2877</f>
        <v>28473</v>
      </c>
      <c r="F2877" s="41">
        <f>[3]flow_raw!L2877</f>
        <v>44425.488158</v>
      </c>
    </row>
    <row r="2878" spans="5:6" x14ac:dyDescent="0.25">
      <c r="E2878">
        <f>[3]flow_raw!I2878</f>
        <v>28475</v>
      </c>
      <c r="F2878" s="41">
        <f>[3]flow_raw!L2878</f>
        <v>10737.340544000001</v>
      </c>
    </row>
    <row r="2879" spans="5:6" x14ac:dyDescent="0.25">
      <c r="E2879">
        <f>[3]flow_raw!I2879</f>
        <v>28477</v>
      </c>
      <c r="F2879" s="41">
        <f>[3]flow_raw!L2879</f>
        <v>17267.160339999999</v>
      </c>
    </row>
    <row r="2880" spans="5:6" x14ac:dyDescent="0.25">
      <c r="E2880">
        <f>[3]flow_raw!I2880</f>
        <v>28479</v>
      </c>
      <c r="F2880" s="41">
        <f>[3]flow_raw!L2880</f>
        <v>96312.503417999993</v>
      </c>
    </row>
    <row r="2881" spans="5:6" x14ac:dyDescent="0.25">
      <c r="E2881">
        <f>[3]flow_raw!I2881</f>
        <v>28482</v>
      </c>
      <c r="F2881" s="41">
        <f>[3]flow_raw!L2881</f>
        <v>5280.0659319999995</v>
      </c>
    </row>
    <row r="2882" spans="5:6" x14ac:dyDescent="0.25">
      <c r="E2882">
        <f>[3]flow_raw!I2882</f>
        <v>28483</v>
      </c>
      <c r="F2882" s="41">
        <f>[3]flow_raw!L2882</f>
        <v>7156.1896360000001</v>
      </c>
    </row>
    <row r="2883" spans="5:6" x14ac:dyDescent="0.25">
      <c r="E2883">
        <f>[3]flow_raw!I2883</f>
        <v>28486</v>
      </c>
      <c r="F2883" s="41">
        <f>[3]flow_raw!L2883</f>
        <v>59012.345948000002</v>
      </c>
    </row>
    <row r="2884" spans="5:6" x14ac:dyDescent="0.25">
      <c r="E2884">
        <f>[3]flow_raw!I2884</f>
        <v>28489</v>
      </c>
      <c r="F2884" s="41">
        <f>[3]flow_raw!L2884</f>
        <v>3008.000106</v>
      </c>
    </row>
    <row r="2885" spans="5:6" x14ac:dyDescent="0.25">
      <c r="E2885">
        <f>[3]flow_raw!I2885</f>
        <v>28490</v>
      </c>
      <c r="F2885" s="41">
        <f>[3]flow_raw!L2885</f>
        <v>85059.228514999995</v>
      </c>
    </row>
    <row r="2886" spans="5:6" x14ac:dyDescent="0.25">
      <c r="E2886">
        <f>[3]flow_raw!I2886</f>
        <v>28492</v>
      </c>
      <c r="F2886" s="41">
        <f>[3]flow_raw!L2886</f>
        <v>89357.561522999997</v>
      </c>
    </row>
    <row r="2887" spans="5:6" x14ac:dyDescent="0.25">
      <c r="E2887">
        <f>[3]flow_raw!I2887</f>
        <v>28493</v>
      </c>
      <c r="F2887" s="41">
        <f>[3]flow_raw!L2887</f>
        <v>82051.222657000006</v>
      </c>
    </row>
    <row r="2888" spans="5:6" x14ac:dyDescent="0.25">
      <c r="E2888">
        <f>[3]flow_raw!I2888</f>
        <v>28495</v>
      </c>
      <c r="F2888" s="41">
        <f>[3]flow_raw!L2888</f>
        <v>77191.425292999993</v>
      </c>
    </row>
    <row r="2889" spans="5:6" x14ac:dyDescent="0.25">
      <c r="E2889">
        <f>[3]flow_raw!I2889</f>
        <v>28497</v>
      </c>
      <c r="F2889" s="41">
        <f>[3]flow_raw!L2889</f>
        <v>7579.6730960000004</v>
      </c>
    </row>
    <row r="2890" spans="5:6" x14ac:dyDescent="0.25">
      <c r="E2890">
        <f>[3]flow_raw!I2890</f>
        <v>28498</v>
      </c>
      <c r="F2890" s="41">
        <f>[3]flow_raw!L2890</f>
        <v>3549.8660740000005</v>
      </c>
    </row>
    <row r="2891" spans="5:6" x14ac:dyDescent="0.25">
      <c r="E2891">
        <f>[3]flow_raw!I2891</f>
        <v>28506</v>
      </c>
      <c r="F2891" s="41">
        <f>[3]flow_raw!L2891</f>
        <v>1601.1005719999998</v>
      </c>
    </row>
    <row r="2892" spans="5:6" x14ac:dyDescent="0.25">
      <c r="E2892">
        <f>[3]flow_raw!I2892</f>
        <v>28507</v>
      </c>
      <c r="F2892" s="41">
        <f>[3]flow_raw!L2892</f>
        <v>4231.6031190000003</v>
      </c>
    </row>
    <row r="2893" spans="5:6" x14ac:dyDescent="0.25">
      <c r="E2893">
        <f>[3]flow_raw!I2893</f>
        <v>28511</v>
      </c>
      <c r="F2893" s="41">
        <f>[3]flow_raw!L2893</f>
        <v>79065.366211999994</v>
      </c>
    </row>
    <row r="2894" spans="5:6" x14ac:dyDescent="0.25">
      <c r="E2894">
        <f>[3]flow_raw!I2894</f>
        <v>28512</v>
      </c>
      <c r="F2894" s="41">
        <f>[3]flow_raw!L2894</f>
        <v>70509.198730999997</v>
      </c>
    </row>
    <row r="2895" spans="5:6" x14ac:dyDescent="0.25">
      <c r="E2895">
        <f>[3]flow_raw!I2895</f>
        <v>28515</v>
      </c>
      <c r="F2895" s="41">
        <f>[3]flow_raw!L2895</f>
        <v>73643.76806599999</v>
      </c>
    </row>
    <row r="2896" spans="5:6" x14ac:dyDescent="0.25">
      <c r="E2896">
        <f>[3]flow_raw!I2896</f>
        <v>28516</v>
      </c>
      <c r="F2896" s="41">
        <f>[3]flow_raw!L2896</f>
        <v>6946.6022040000007</v>
      </c>
    </row>
    <row r="2897" spans="5:6" x14ac:dyDescent="0.25">
      <c r="E2897">
        <f>[3]flow_raw!I2897</f>
        <v>28529</v>
      </c>
      <c r="F2897" s="41">
        <f>[3]flow_raw!L2897</f>
        <v>9070.3490289999991</v>
      </c>
    </row>
    <row r="2898" spans="5:6" x14ac:dyDescent="0.25">
      <c r="E2898">
        <f>[3]flow_raw!I2898</f>
        <v>28530</v>
      </c>
      <c r="F2898" s="41">
        <f>[3]flow_raw!L2898</f>
        <v>6337.7119410000005</v>
      </c>
    </row>
    <row r="2899" spans="5:6" x14ac:dyDescent="0.25">
      <c r="E2899">
        <f>[3]flow_raw!I2899</f>
        <v>28531</v>
      </c>
      <c r="F2899" s="41">
        <f>[3]flow_raw!L2899</f>
        <v>6781.207152</v>
      </c>
    </row>
    <row r="2900" spans="5:6" x14ac:dyDescent="0.25">
      <c r="E2900">
        <f>[3]flow_raw!I2900</f>
        <v>28532</v>
      </c>
      <c r="F2900" s="41">
        <f>[3]flow_raw!L2900</f>
        <v>13362.408936</v>
      </c>
    </row>
    <row r="2901" spans="5:6" x14ac:dyDescent="0.25">
      <c r="E2901">
        <f>[3]flow_raw!I2901</f>
        <v>28533</v>
      </c>
      <c r="F2901" s="41">
        <f>[3]flow_raw!L2901</f>
        <v>6146.5213020000001</v>
      </c>
    </row>
    <row r="2902" spans="5:6" x14ac:dyDescent="0.25">
      <c r="E2902">
        <f>[3]flow_raw!I2902</f>
        <v>28534</v>
      </c>
      <c r="F2902" s="41">
        <f>[3]flow_raw!L2902</f>
        <v>53578.282714000008</v>
      </c>
    </row>
    <row r="2903" spans="5:6" x14ac:dyDescent="0.25">
      <c r="E2903">
        <f>[3]flow_raw!I2903</f>
        <v>28535</v>
      </c>
      <c r="F2903" s="41">
        <f>[3]flow_raw!L2903</f>
        <v>54338.020019000003</v>
      </c>
    </row>
    <row r="2904" spans="5:6" x14ac:dyDescent="0.25">
      <c r="E2904">
        <f>[3]flow_raw!I2904</f>
        <v>28536</v>
      </c>
      <c r="F2904" s="41">
        <f>[3]flow_raw!L2904</f>
        <v>5028.9466560000001</v>
      </c>
    </row>
    <row r="2905" spans="5:6" x14ac:dyDescent="0.25">
      <c r="E2905">
        <f>[3]flow_raw!I2905</f>
        <v>28537</v>
      </c>
      <c r="F2905" s="41">
        <f>[3]flow_raw!L2905</f>
        <v>4116.5433110000004</v>
      </c>
    </row>
    <row r="2906" spans="5:6" x14ac:dyDescent="0.25">
      <c r="E2906">
        <f>[3]flow_raw!I2906</f>
        <v>28538</v>
      </c>
      <c r="F2906" s="41">
        <f>[3]flow_raw!L2906</f>
        <v>7512.9480910000002</v>
      </c>
    </row>
    <row r="2907" spans="5:6" x14ac:dyDescent="0.25">
      <c r="E2907">
        <f>[3]flow_raw!I2907</f>
        <v>28539</v>
      </c>
      <c r="F2907" s="41">
        <f>[3]flow_raw!L2907</f>
        <v>6654.6758410000002</v>
      </c>
    </row>
    <row r="2908" spans="5:6" x14ac:dyDescent="0.25">
      <c r="E2908">
        <f>[3]flow_raw!I2908</f>
        <v>28540</v>
      </c>
      <c r="F2908" s="41">
        <f>[3]flow_raw!L2908</f>
        <v>51952.552979</v>
      </c>
    </row>
    <row r="2909" spans="5:6" x14ac:dyDescent="0.25">
      <c r="E2909">
        <f>[3]flow_raw!I2909</f>
        <v>28544</v>
      </c>
      <c r="F2909" s="41">
        <f>[3]flow_raw!L2909</f>
        <v>5193.2725379999993</v>
      </c>
    </row>
    <row r="2910" spans="5:6" x14ac:dyDescent="0.25">
      <c r="E2910">
        <f>[3]flow_raw!I2910</f>
        <v>28548</v>
      </c>
      <c r="F2910" s="41">
        <f>[3]flow_raw!L2910</f>
        <v>6678.9286810000012</v>
      </c>
    </row>
    <row r="2911" spans="5:6" x14ac:dyDescent="0.25">
      <c r="E2911">
        <f>[3]flow_raw!I2911</f>
        <v>28550</v>
      </c>
      <c r="F2911" s="41">
        <f>[3]flow_raw!L2911</f>
        <v>3348.7659769999996</v>
      </c>
    </row>
    <row r="2912" spans="5:6" x14ac:dyDescent="0.25">
      <c r="E2912">
        <f>[3]flow_raw!I2912</f>
        <v>28554</v>
      </c>
      <c r="F2912" s="41">
        <f>[3]flow_raw!L2912</f>
        <v>2461.6707919999999</v>
      </c>
    </row>
    <row r="2913" spans="5:6" x14ac:dyDescent="0.25">
      <c r="E2913">
        <f>[3]flow_raw!I2913</f>
        <v>28564</v>
      </c>
      <c r="F2913" s="41">
        <f>[3]flow_raw!L2913</f>
        <v>67832.542967999994</v>
      </c>
    </row>
    <row r="2914" spans="5:6" x14ac:dyDescent="0.25">
      <c r="E2914">
        <f>[3]flow_raw!I2914</f>
        <v>28565</v>
      </c>
      <c r="F2914" s="41">
        <f>[3]flow_raw!L2914</f>
        <v>67169.822996999996</v>
      </c>
    </row>
    <row r="2915" spans="5:6" x14ac:dyDescent="0.25">
      <c r="E2915">
        <f>[3]flow_raw!I2915</f>
        <v>28568</v>
      </c>
      <c r="F2915" s="41">
        <f>[3]flow_raw!L2915</f>
        <v>62446.343017999992</v>
      </c>
    </row>
    <row r="2916" spans="5:6" x14ac:dyDescent="0.25">
      <c r="E2916">
        <f>[3]flow_raw!I2916</f>
        <v>28569</v>
      </c>
      <c r="F2916" s="41">
        <f>[3]flow_raw!L2916</f>
        <v>59943.415040000007</v>
      </c>
    </row>
    <row r="2917" spans="5:6" x14ac:dyDescent="0.25">
      <c r="E2917">
        <f>[3]flow_raw!I2917</f>
        <v>28570</v>
      </c>
      <c r="F2917" s="41">
        <f>[3]flow_raw!L2917</f>
        <v>4588.8899240000001</v>
      </c>
    </row>
    <row r="2918" spans="5:6" x14ac:dyDescent="0.25">
      <c r="E2918">
        <f>[3]flow_raw!I2918</f>
        <v>28583</v>
      </c>
      <c r="F2918" s="41">
        <f>[3]flow_raw!L2918</f>
        <v>8517.9220889999997</v>
      </c>
    </row>
    <row r="2919" spans="5:6" x14ac:dyDescent="0.25">
      <c r="E2919">
        <f>[3]flow_raw!I2919</f>
        <v>28587</v>
      </c>
      <c r="F2919" s="41">
        <f>[3]flow_raw!L2919</f>
        <v>103381.331055</v>
      </c>
    </row>
    <row r="2920" spans="5:6" x14ac:dyDescent="0.25">
      <c r="E2920">
        <f>[3]flow_raw!I2920</f>
        <v>28588</v>
      </c>
      <c r="F2920" s="41">
        <f>[3]flow_raw!L2920</f>
        <v>93934.854003</v>
      </c>
    </row>
    <row r="2921" spans="5:6" x14ac:dyDescent="0.25">
      <c r="E2921">
        <f>[3]flow_raw!I2921</f>
        <v>28590</v>
      </c>
      <c r="F2921" s="41">
        <f>[3]flow_raw!L2921</f>
        <v>5019.187316999999</v>
      </c>
    </row>
    <row r="2922" spans="5:6" x14ac:dyDescent="0.25">
      <c r="E2922">
        <f>[3]flow_raw!I2922</f>
        <v>28591</v>
      </c>
      <c r="F2922" s="41">
        <f>[3]flow_raw!L2922</f>
        <v>6574.0712129999993</v>
      </c>
    </row>
    <row r="2923" spans="5:6" x14ac:dyDescent="0.25">
      <c r="E2923">
        <f>[3]flow_raw!I2923</f>
        <v>28601</v>
      </c>
      <c r="F2923" s="41">
        <f>[3]flow_raw!L2923</f>
        <v>25865.979003</v>
      </c>
    </row>
    <row r="2924" spans="5:6" x14ac:dyDescent="0.25">
      <c r="E2924">
        <f>[3]flow_raw!I2924</f>
        <v>28604</v>
      </c>
      <c r="F2924" s="41">
        <f>[3]flow_raw!L2924</f>
        <v>3338.4772719999996</v>
      </c>
    </row>
    <row r="2925" spans="5:6" x14ac:dyDescent="0.25">
      <c r="E2925">
        <f>[3]flow_raw!I2925</f>
        <v>28611</v>
      </c>
      <c r="F2925" s="41">
        <f>[3]flow_raw!L2925</f>
        <v>34550.491760999997</v>
      </c>
    </row>
    <row r="2926" spans="5:6" x14ac:dyDescent="0.25">
      <c r="E2926">
        <f>[3]flow_raw!I2926</f>
        <v>28613</v>
      </c>
      <c r="F2926" s="41">
        <f>[3]flow_raw!L2926</f>
        <v>36760.996886999994</v>
      </c>
    </row>
    <row r="2927" spans="5:6" x14ac:dyDescent="0.25">
      <c r="E2927">
        <f>[3]flow_raw!I2927</f>
        <v>28615</v>
      </c>
      <c r="F2927" s="41">
        <f>[3]flow_raw!L2927</f>
        <v>28227.38391</v>
      </c>
    </row>
    <row r="2928" spans="5:6" x14ac:dyDescent="0.25">
      <c r="E2928">
        <f>[3]flow_raw!I2928</f>
        <v>28619</v>
      </c>
      <c r="F2928" s="41">
        <f>[3]flow_raw!L2928</f>
        <v>29607.183899</v>
      </c>
    </row>
    <row r="2929" spans="5:6" x14ac:dyDescent="0.25">
      <c r="E2929">
        <f>[3]flow_raw!I2929</f>
        <v>28623</v>
      </c>
      <c r="F2929" s="41">
        <f>[3]flow_raw!L2929</f>
        <v>27043.245178999998</v>
      </c>
    </row>
    <row r="2930" spans="5:6" x14ac:dyDescent="0.25">
      <c r="E2930">
        <f>[3]flow_raw!I2930</f>
        <v>28632</v>
      </c>
      <c r="F2930" s="41">
        <f>[3]flow_raw!L2930</f>
        <v>9197.4782099999993</v>
      </c>
    </row>
    <row r="2931" spans="5:6" x14ac:dyDescent="0.25">
      <c r="E2931">
        <f>[3]flow_raw!I2931</f>
        <v>28633</v>
      </c>
      <c r="F2931" s="41">
        <f>[3]flow_raw!L2931</f>
        <v>1644.723182</v>
      </c>
    </row>
    <row r="2932" spans="5:6" x14ac:dyDescent="0.25">
      <c r="E2932">
        <f>[3]flow_raw!I2932</f>
        <v>28634</v>
      </c>
      <c r="F2932" s="41">
        <f>[3]flow_raw!L2932</f>
        <v>39840.141601999996</v>
      </c>
    </row>
    <row r="2933" spans="5:6" x14ac:dyDescent="0.25">
      <c r="E2933">
        <f>[3]flow_raw!I2933</f>
        <v>28635</v>
      </c>
      <c r="F2933" s="41">
        <f>[3]flow_raw!L2933</f>
        <v>31811.605530999997</v>
      </c>
    </row>
    <row r="2934" spans="5:6" x14ac:dyDescent="0.25">
      <c r="E2934">
        <f>[3]flow_raw!I2934</f>
        <v>28636</v>
      </c>
      <c r="F2934" s="41">
        <f>[3]flow_raw!L2934</f>
        <v>33941.855896000001</v>
      </c>
    </row>
    <row r="2935" spans="5:6" x14ac:dyDescent="0.25">
      <c r="E2935">
        <f>[3]flow_raw!I2935</f>
        <v>28637</v>
      </c>
      <c r="F2935" s="41">
        <f>[3]flow_raw!L2935</f>
        <v>36620.582030999998</v>
      </c>
    </row>
    <row r="2936" spans="5:6" x14ac:dyDescent="0.25">
      <c r="E2936">
        <f>[3]flow_raw!I2936</f>
        <v>28638</v>
      </c>
      <c r="F2936" s="41">
        <f>[3]flow_raw!L2936</f>
        <v>28529.928467000002</v>
      </c>
    </row>
    <row r="2937" spans="5:6" x14ac:dyDescent="0.25">
      <c r="E2937">
        <f>[3]flow_raw!I2937</f>
        <v>28642</v>
      </c>
      <c r="F2937" s="41">
        <f>[3]flow_raw!L2937</f>
        <v>8643.6006310000012</v>
      </c>
    </row>
    <row r="2938" spans="5:6" x14ac:dyDescent="0.25">
      <c r="E2938">
        <f>[3]flow_raw!I2938</f>
        <v>28653</v>
      </c>
      <c r="F2938" s="41">
        <f>[3]flow_raw!L2938</f>
        <v>3714.2465739999998</v>
      </c>
    </row>
    <row r="2939" spans="5:6" x14ac:dyDescent="0.25">
      <c r="E2939">
        <f>[3]flow_raw!I2939</f>
        <v>28659</v>
      </c>
      <c r="F2939" s="41">
        <f>[3]flow_raw!L2939</f>
        <v>2129.5307359999997</v>
      </c>
    </row>
    <row r="2940" spans="5:6" x14ac:dyDescent="0.25">
      <c r="E2940">
        <f>[3]flow_raw!I2940</f>
        <v>28673</v>
      </c>
      <c r="F2940" s="41">
        <f>[3]flow_raw!L2940</f>
        <v>81468.671386000002</v>
      </c>
    </row>
    <row r="2941" spans="5:6" x14ac:dyDescent="0.25">
      <c r="E2941">
        <f>[3]flow_raw!I2941</f>
        <v>28674</v>
      </c>
      <c r="F2941" s="41">
        <f>[3]flow_raw!L2941</f>
        <v>7274.2698659999996</v>
      </c>
    </row>
    <row r="2942" spans="5:6" x14ac:dyDescent="0.25">
      <c r="E2942">
        <f>[3]flow_raw!I2942</f>
        <v>28675</v>
      </c>
      <c r="F2942" s="41">
        <f>[3]flow_raw!L2942</f>
        <v>54854.111815999997</v>
      </c>
    </row>
    <row r="2943" spans="5:6" x14ac:dyDescent="0.25">
      <c r="E2943">
        <f>[3]flow_raw!I2943</f>
        <v>28676</v>
      </c>
      <c r="F2943" s="41">
        <f>[3]flow_raw!L2943</f>
        <v>60622.053954999996</v>
      </c>
    </row>
    <row r="2944" spans="5:6" x14ac:dyDescent="0.25">
      <c r="E2944">
        <f>[3]flow_raw!I2944</f>
        <v>28677</v>
      </c>
      <c r="F2944" s="41">
        <f>[3]flow_raw!L2944</f>
        <v>62128.381346999988</v>
      </c>
    </row>
    <row r="2945" spans="5:6" x14ac:dyDescent="0.25">
      <c r="E2945">
        <f>[3]flow_raw!I2945</f>
        <v>28678</v>
      </c>
      <c r="F2945" s="41">
        <f>[3]flow_raw!L2945</f>
        <v>53067.735718000004</v>
      </c>
    </row>
    <row r="2946" spans="5:6" x14ac:dyDescent="0.25">
      <c r="E2946">
        <f>[3]flow_raw!I2946</f>
        <v>28684</v>
      </c>
      <c r="F2946" s="41">
        <f>[3]flow_raw!L2946</f>
        <v>2317.997754</v>
      </c>
    </row>
    <row r="2947" spans="5:6" x14ac:dyDescent="0.25">
      <c r="E2947">
        <f>[3]flow_raw!I2947</f>
        <v>28685</v>
      </c>
      <c r="F2947" s="41">
        <f>[3]flow_raw!L2947</f>
        <v>2410.9590109999999</v>
      </c>
    </row>
    <row r="2948" spans="5:6" x14ac:dyDescent="0.25">
      <c r="E2948">
        <f>[3]flow_raw!I2948</f>
        <v>28689</v>
      </c>
      <c r="F2948" s="41">
        <f>[3]flow_raw!L2948</f>
        <v>7351.7303460000003</v>
      </c>
    </row>
    <row r="2949" spans="5:6" x14ac:dyDescent="0.25">
      <c r="E2949">
        <f>[3]flow_raw!I2949</f>
        <v>28691</v>
      </c>
      <c r="F2949" s="41">
        <f>[3]flow_raw!L2949</f>
        <v>9939.0017700000008</v>
      </c>
    </row>
    <row r="2950" spans="5:6" x14ac:dyDescent="0.25">
      <c r="E2950">
        <f>[3]flow_raw!I2950</f>
        <v>28692</v>
      </c>
      <c r="F2950" s="41">
        <f>[3]flow_raw!L2950</f>
        <v>9939.0017700000008</v>
      </c>
    </row>
    <row r="2951" spans="5:6" x14ac:dyDescent="0.25">
      <c r="E2951">
        <f>[3]flow_raw!I2951</f>
        <v>28695</v>
      </c>
      <c r="F2951" s="41">
        <f>[3]flow_raw!L2951</f>
        <v>105608.805664</v>
      </c>
    </row>
    <row r="2952" spans="5:6" x14ac:dyDescent="0.25">
      <c r="E2952">
        <f>[3]flow_raw!I2952</f>
        <v>28696</v>
      </c>
      <c r="F2952" s="41">
        <f>[3]flow_raw!L2952</f>
        <v>114533.09033200001</v>
      </c>
    </row>
    <row r="2953" spans="5:6" x14ac:dyDescent="0.25">
      <c r="E2953">
        <f>[3]flow_raw!I2953</f>
        <v>28698</v>
      </c>
      <c r="F2953" s="41">
        <f>[3]flow_raw!L2953</f>
        <v>89556.390137000009</v>
      </c>
    </row>
    <row r="2954" spans="5:6" x14ac:dyDescent="0.25">
      <c r="E2954">
        <f>[3]flow_raw!I2954</f>
        <v>28700</v>
      </c>
      <c r="F2954" s="41">
        <f>[3]flow_raw!L2954</f>
        <v>80208.961914</v>
      </c>
    </row>
    <row r="2955" spans="5:6" x14ac:dyDescent="0.25">
      <c r="E2955">
        <f>[3]flow_raw!I2955</f>
        <v>28701</v>
      </c>
      <c r="F2955" s="41">
        <f>[3]flow_raw!L2955</f>
        <v>104332.582276</v>
      </c>
    </row>
    <row r="2956" spans="5:6" x14ac:dyDescent="0.25">
      <c r="E2956">
        <f>[3]flow_raw!I2956</f>
        <v>28705</v>
      </c>
      <c r="F2956" s="41">
        <f>[3]flow_raw!L2956</f>
        <v>100769.21337899999</v>
      </c>
    </row>
    <row r="2957" spans="5:6" x14ac:dyDescent="0.25">
      <c r="E2957">
        <f>[3]flow_raw!I2957</f>
        <v>28706</v>
      </c>
      <c r="F2957" s="41">
        <f>[3]flow_raw!L2957</f>
        <v>93525.450194999998</v>
      </c>
    </row>
    <row r="2958" spans="5:6" x14ac:dyDescent="0.25">
      <c r="E2958">
        <f>[3]flow_raw!I2958</f>
        <v>28708</v>
      </c>
      <c r="F2958" s="41">
        <f>[3]flow_raw!L2958</f>
        <v>113958.16162100001</v>
      </c>
    </row>
    <row r="2959" spans="5:6" x14ac:dyDescent="0.25">
      <c r="E2959">
        <f>[3]flow_raw!I2959</f>
        <v>28710</v>
      </c>
      <c r="F2959" s="41">
        <f>[3]flow_raw!L2959</f>
        <v>101732.985839</v>
      </c>
    </row>
    <row r="2960" spans="5:6" x14ac:dyDescent="0.25">
      <c r="E2960">
        <f>[3]flow_raw!I2960</f>
        <v>28716</v>
      </c>
      <c r="F2960" s="41">
        <f>[3]flow_raw!L2960</f>
        <v>94546.249022999997</v>
      </c>
    </row>
    <row r="2961" spans="5:6" x14ac:dyDescent="0.25">
      <c r="E2961">
        <f>[3]flow_raw!I2961</f>
        <v>28717</v>
      </c>
      <c r="F2961" s="41">
        <f>[3]flow_raw!L2961</f>
        <v>100105.693848</v>
      </c>
    </row>
    <row r="2962" spans="5:6" x14ac:dyDescent="0.25">
      <c r="E2962">
        <f>[3]flow_raw!I2962</f>
        <v>28718</v>
      </c>
      <c r="F2962" s="41">
        <f>[3]flow_raw!L2962</f>
        <v>96212.413084999993</v>
      </c>
    </row>
    <row r="2963" spans="5:6" x14ac:dyDescent="0.25">
      <c r="E2963">
        <f>[3]flow_raw!I2963</f>
        <v>28722</v>
      </c>
      <c r="F2963" s="41">
        <f>[3]flow_raw!L2963</f>
        <v>95779.102295000004</v>
      </c>
    </row>
    <row r="2964" spans="5:6" x14ac:dyDescent="0.25">
      <c r="E2964">
        <f>[3]flow_raw!I2964</f>
        <v>28725</v>
      </c>
      <c r="F2964" s="41">
        <f>[3]flow_raw!L2964</f>
        <v>105193.97265499999</v>
      </c>
    </row>
    <row r="2965" spans="5:6" x14ac:dyDescent="0.25">
      <c r="E2965">
        <f>[3]flow_raw!I2965</f>
        <v>28726</v>
      </c>
      <c r="F2965" s="41">
        <f>[3]flow_raw!L2965</f>
        <v>110533.895263</v>
      </c>
    </row>
    <row r="2966" spans="5:6" x14ac:dyDescent="0.25">
      <c r="E2966">
        <f>[3]flow_raw!I2966</f>
        <v>28727</v>
      </c>
      <c r="F2966" s="41">
        <f>[3]flow_raw!L2966</f>
        <v>120748.767578</v>
      </c>
    </row>
    <row r="2967" spans="5:6" x14ac:dyDescent="0.25">
      <c r="E2967">
        <f>[3]flow_raw!I2967</f>
        <v>28730</v>
      </c>
      <c r="F2967" s="41">
        <f>[3]flow_raw!L2967</f>
        <v>114588.860351</v>
      </c>
    </row>
    <row r="2968" spans="5:6" x14ac:dyDescent="0.25">
      <c r="E2968">
        <f>[3]flow_raw!I2968</f>
        <v>28735</v>
      </c>
      <c r="F2968" s="41">
        <f>[3]flow_raw!L2968</f>
        <v>96759.058592999994</v>
      </c>
    </row>
    <row r="2969" spans="5:6" x14ac:dyDescent="0.25">
      <c r="E2969">
        <f>[3]flow_raw!I2969</f>
        <v>28736</v>
      </c>
      <c r="F2969" s="41">
        <f>[3]flow_raw!L2969</f>
        <v>94272.992066000006</v>
      </c>
    </row>
    <row r="2970" spans="5:6" x14ac:dyDescent="0.25">
      <c r="E2970">
        <f>[3]flow_raw!I2970</f>
        <v>28739</v>
      </c>
      <c r="F2970" s="41">
        <f>[3]flow_raw!L2970</f>
        <v>5550.6719060000005</v>
      </c>
    </row>
    <row r="2971" spans="5:6" x14ac:dyDescent="0.25">
      <c r="E2971">
        <f>[3]flow_raw!I2971</f>
        <v>28745</v>
      </c>
      <c r="F2971" s="41">
        <f>[3]flow_raw!L2971</f>
        <v>102976.635131</v>
      </c>
    </row>
    <row r="2972" spans="5:6" x14ac:dyDescent="0.25">
      <c r="E2972">
        <f>[3]flow_raw!I2972</f>
        <v>28746</v>
      </c>
      <c r="F2972" s="41">
        <f>[3]flow_raw!L2972</f>
        <v>98242.662597999995</v>
      </c>
    </row>
    <row r="2973" spans="5:6" x14ac:dyDescent="0.25">
      <c r="E2973">
        <f>[3]flow_raw!I2973</f>
        <v>28747</v>
      </c>
      <c r="F2973" s="41">
        <f>[3]flow_raw!L2973</f>
        <v>106458.479981</v>
      </c>
    </row>
    <row r="2974" spans="5:6" x14ac:dyDescent="0.25">
      <c r="E2974">
        <f>[3]flow_raw!I2974</f>
        <v>28752</v>
      </c>
      <c r="F2974" s="41">
        <f>[3]flow_raw!L2974</f>
        <v>47531.688292999999</v>
      </c>
    </row>
    <row r="2975" spans="5:6" x14ac:dyDescent="0.25">
      <c r="E2975">
        <f>[3]flow_raw!I2975</f>
        <v>28762</v>
      </c>
      <c r="F2975" s="41">
        <f>[3]flow_raw!L2975</f>
        <v>14529.368957999999</v>
      </c>
    </row>
    <row r="2976" spans="5:6" x14ac:dyDescent="0.25">
      <c r="E2976">
        <f>[3]flow_raw!I2976</f>
        <v>28773</v>
      </c>
      <c r="F2976" s="41">
        <f>[3]flow_raw!L2976</f>
        <v>10433.679748</v>
      </c>
    </row>
    <row r="2977" spans="5:6" x14ac:dyDescent="0.25">
      <c r="E2977">
        <f>[3]flow_raw!I2977</f>
        <v>28779</v>
      </c>
      <c r="F2977" s="41">
        <f>[3]flow_raw!L2977</f>
        <v>8215.4687200000008</v>
      </c>
    </row>
    <row r="2978" spans="5:6" x14ac:dyDescent="0.25">
      <c r="E2978">
        <f>[3]flow_raw!I2978</f>
        <v>28780</v>
      </c>
      <c r="F2978" s="41">
        <f>[3]flow_raw!L2978</f>
        <v>35225.145385999997</v>
      </c>
    </row>
    <row r="2979" spans="5:6" x14ac:dyDescent="0.25">
      <c r="E2979">
        <f>[3]flow_raw!I2979</f>
        <v>28781</v>
      </c>
      <c r="F2979" s="41">
        <f>[3]flow_raw!L2979</f>
        <v>12337.464295000002</v>
      </c>
    </row>
    <row r="2980" spans="5:6" x14ac:dyDescent="0.25">
      <c r="E2980">
        <f>[3]flow_raw!I2980</f>
        <v>28784</v>
      </c>
      <c r="F2980" s="41">
        <f>[3]flow_raw!L2980</f>
        <v>11736.287842</v>
      </c>
    </row>
    <row r="2981" spans="5:6" x14ac:dyDescent="0.25">
      <c r="E2981">
        <f>[3]flow_raw!I2981</f>
        <v>28786</v>
      </c>
      <c r="F2981" s="41">
        <f>[3]flow_raw!L2981</f>
        <v>10969.741638</v>
      </c>
    </row>
    <row r="2982" spans="5:6" x14ac:dyDescent="0.25">
      <c r="E2982">
        <f>[3]flow_raw!I2982</f>
        <v>28787</v>
      </c>
      <c r="F2982" s="41">
        <f>[3]flow_raw!L2982</f>
        <v>44677.649658000002</v>
      </c>
    </row>
    <row r="2983" spans="5:6" x14ac:dyDescent="0.25">
      <c r="E2983">
        <f>[3]flow_raw!I2983</f>
        <v>28788</v>
      </c>
      <c r="F2983" s="41">
        <f>[3]flow_raw!L2983</f>
        <v>11033.880188000001</v>
      </c>
    </row>
    <row r="2984" spans="5:6" x14ac:dyDescent="0.25">
      <c r="E2984">
        <f>[3]flow_raw!I2984</f>
        <v>28789</v>
      </c>
      <c r="F2984" s="41">
        <f>[3]flow_raw!L2984</f>
        <v>43440.612486999999</v>
      </c>
    </row>
    <row r="2985" spans="5:6" x14ac:dyDescent="0.25">
      <c r="E2985">
        <f>[3]flow_raw!I2985</f>
        <v>28790</v>
      </c>
      <c r="F2985" s="41">
        <f>[3]flow_raw!L2985</f>
        <v>32406.731749999999</v>
      </c>
    </row>
    <row r="2986" spans="5:6" x14ac:dyDescent="0.25">
      <c r="E2986">
        <f>[3]flow_raw!I2986</f>
        <v>28791</v>
      </c>
      <c r="F2986" s="41">
        <f>[3]flow_raw!L2986</f>
        <v>33707.909546000003</v>
      </c>
    </row>
    <row r="2987" spans="5:6" x14ac:dyDescent="0.25">
      <c r="E2987">
        <f>[3]flow_raw!I2987</f>
        <v>28792</v>
      </c>
      <c r="F2987" s="41">
        <f>[3]flow_raw!L2987</f>
        <v>45321.050293</v>
      </c>
    </row>
    <row r="2988" spans="5:6" x14ac:dyDescent="0.25">
      <c r="E2988">
        <f>[3]flow_raw!I2988</f>
        <v>28793</v>
      </c>
      <c r="F2988" s="41">
        <f>[3]flow_raw!L2988</f>
        <v>59678.969236999998</v>
      </c>
    </row>
    <row r="2989" spans="5:6" x14ac:dyDescent="0.25">
      <c r="E2989">
        <f>[3]flow_raw!I2989</f>
        <v>28794</v>
      </c>
      <c r="F2989" s="41">
        <f>[3]flow_raw!L2989</f>
        <v>24323.662841999998</v>
      </c>
    </row>
    <row r="2990" spans="5:6" x14ac:dyDescent="0.25">
      <c r="E2990">
        <f>[3]flow_raw!I2990</f>
        <v>28795</v>
      </c>
      <c r="F2990" s="41">
        <f>[3]flow_raw!L2990</f>
        <v>44143.022948999998</v>
      </c>
    </row>
    <row r="2991" spans="5:6" x14ac:dyDescent="0.25">
      <c r="E2991">
        <f>[3]flow_raw!I2991</f>
        <v>28796</v>
      </c>
      <c r="F2991" s="41">
        <f>[3]flow_raw!L2991</f>
        <v>62734.365722000002</v>
      </c>
    </row>
    <row r="2992" spans="5:6" x14ac:dyDescent="0.25">
      <c r="E2992">
        <f>[3]flow_raw!I2992</f>
        <v>28797</v>
      </c>
      <c r="F2992" s="41">
        <f>[3]flow_raw!L2992</f>
        <v>19819.360169</v>
      </c>
    </row>
    <row r="2993" spans="5:6" x14ac:dyDescent="0.25">
      <c r="E2993">
        <f>[3]flow_raw!I2993</f>
        <v>28798</v>
      </c>
      <c r="F2993" s="41">
        <f>[3]flow_raw!L2993</f>
        <v>66983.400878999993</v>
      </c>
    </row>
    <row r="2994" spans="5:6" x14ac:dyDescent="0.25">
      <c r="E2994">
        <f>[3]flow_raw!I2994</f>
        <v>28805</v>
      </c>
      <c r="F2994" s="41">
        <f>[3]flow_raw!L2994</f>
        <v>85174.099122</v>
      </c>
    </row>
    <row r="2995" spans="5:6" x14ac:dyDescent="0.25">
      <c r="E2995">
        <f>[3]flow_raw!I2995</f>
        <v>28806</v>
      </c>
      <c r="F2995" s="41">
        <f>[3]flow_raw!L2995</f>
        <v>68660.273436999996</v>
      </c>
    </row>
    <row r="2996" spans="5:6" x14ac:dyDescent="0.25">
      <c r="E2996">
        <f>[3]flow_raw!I2996</f>
        <v>28809</v>
      </c>
      <c r="F2996" s="41">
        <f>[3]flow_raw!L2996</f>
        <v>124537.912109</v>
      </c>
    </row>
    <row r="2997" spans="5:6" x14ac:dyDescent="0.25">
      <c r="E2997">
        <f>[3]flow_raw!I2997</f>
        <v>28810</v>
      </c>
      <c r="F2997" s="41">
        <f>[3]flow_raw!L2997</f>
        <v>125237.45605499999</v>
      </c>
    </row>
    <row r="2998" spans="5:6" x14ac:dyDescent="0.25">
      <c r="E2998">
        <f>[3]flow_raw!I2998</f>
        <v>28811</v>
      </c>
      <c r="F2998" s="41">
        <f>[3]flow_raw!L2998</f>
        <v>6523.724792</v>
      </c>
    </row>
    <row r="2999" spans="5:6" x14ac:dyDescent="0.25">
      <c r="E2999">
        <f>[3]flow_raw!I2999</f>
        <v>28812</v>
      </c>
      <c r="F2999" s="41">
        <f>[3]flow_raw!L2999</f>
        <v>10270.451050000001</v>
      </c>
    </row>
    <row r="3000" spans="5:6" x14ac:dyDescent="0.25">
      <c r="E3000">
        <f>[3]flow_raw!I3000</f>
        <v>28813</v>
      </c>
      <c r="F3000" s="41">
        <f>[3]flow_raw!L3000</f>
        <v>10501.664491</v>
      </c>
    </row>
    <row r="3001" spans="5:6" x14ac:dyDescent="0.25">
      <c r="E3001">
        <f>[3]flow_raw!I3001</f>
        <v>28817</v>
      </c>
      <c r="F3001" s="41">
        <f>[3]flow_raw!L3001</f>
        <v>6959.029098</v>
      </c>
    </row>
    <row r="3002" spans="5:6" x14ac:dyDescent="0.25">
      <c r="E3002">
        <f>[3]flow_raw!I3002</f>
        <v>28819</v>
      </c>
      <c r="F3002" s="41">
        <f>[3]flow_raw!L3002</f>
        <v>1620.0098660000001</v>
      </c>
    </row>
    <row r="3003" spans="5:6" x14ac:dyDescent="0.25">
      <c r="E3003">
        <f>[3]flow_raw!I3003</f>
        <v>28827</v>
      </c>
      <c r="F3003" s="41">
        <f>[3]flow_raw!L3003</f>
        <v>30651.888062000002</v>
      </c>
    </row>
    <row r="3004" spans="5:6" x14ac:dyDescent="0.25">
      <c r="E3004">
        <f>[3]flow_raw!I3004</f>
        <v>28834</v>
      </c>
      <c r="F3004" s="41">
        <f>[3]flow_raw!L3004</f>
        <v>1689.847184</v>
      </c>
    </row>
    <row r="3005" spans="5:6" x14ac:dyDescent="0.25">
      <c r="E3005">
        <f>[3]flow_raw!I3005</f>
        <v>28836</v>
      </c>
      <c r="F3005" s="41">
        <f>[3]flow_raw!L3005</f>
        <v>12715.814331</v>
      </c>
    </row>
    <row r="3006" spans="5:6" x14ac:dyDescent="0.25">
      <c r="E3006">
        <f>[3]flow_raw!I3006</f>
        <v>28839</v>
      </c>
      <c r="F3006" s="41">
        <f>[3]flow_raw!L3006</f>
        <v>67853.424804999988</v>
      </c>
    </row>
    <row r="3007" spans="5:6" x14ac:dyDescent="0.25">
      <c r="E3007">
        <f>[3]flow_raw!I3007</f>
        <v>28840</v>
      </c>
      <c r="F3007" s="41">
        <f>[3]flow_raw!L3007</f>
        <v>14601.530885000002</v>
      </c>
    </row>
    <row r="3008" spans="5:6" x14ac:dyDescent="0.25">
      <c r="E3008">
        <f>[3]flow_raw!I3008</f>
        <v>28844</v>
      </c>
      <c r="F3008" s="41">
        <f>[3]flow_raw!L3008</f>
        <v>12066.514617999999</v>
      </c>
    </row>
    <row r="3009" spans="5:6" x14ac:dyDescent="0.25">
      <c r="E3009">
        <f>[3]flow_raw!I3009</f>
        <v>28845</v>
      </c>
      <c r="F3009" s="41">
        <f>[3]flow_raw!L3009</f>
        <v>6153.7963870000003</v>
      </c>
    </row>
    <row r="3010" spans="5:6" x14ac:dyDescent="0.25">
      <c r="E3010">
        <f>[3]flow_raw!I3010</f>
        <v>28846</v>
      </c>
      <c r="F3010" s="41">
        <f>[3]flow_raw!L3010</f>
        <v>7182.2254570000005</v>
      </c>
    </row>
    <row r="3011" spans="5:6" x14ac:dyDescent="0.25">
      <c r="E3011">
        <f>[3]flow_raw!I3011</f>
        <v>28849</v>
      </c>
      <c r="F3011" s="41">
        <f>[3]flow_raw!L3011</f>
        <v>59762.524902999998</v>
      </c>
    </row>
    <row r="3012" spans="5:6" x14ac:dyDescent="0.25">
      <c r="E3012">
        <f>[3]flow_raw!I3012</f>
        <v>28850</v>
      </c>
      <c r="F3012" s="41">
        <f>[3]flow_raw!L3012</f>
        <v>60434.115967999998</v>
      </c>
    </row>
    <row r="3013" spans="5:6" x14ac:dyDescent="0.25">
      <c r="E3013">
        <f>[3]flow_raw!I3013</f>
        <v>28851</v>
      </c>
      <c r="F3013" s="41">
        <f>[3]flow_raw!L3013</f>
        <v>8194.6177989999996</v>
      </c>
    </row>
    <row r="3014" spans="5:6" x14ac:dyDescent="0.25">
      <c r="E3014">
        <f>[3]flow_raw!I3014</f>
        <v>28852</v>
      </c>
      <c r="F3014" s="41">
        <f>[3]flow_raw!L3014</f>
        <v>15459.157227</v>
      </c>
    </row>
    <row r="3015" spans="5:6" x14ac:dyDescent="0.25">
      <c r="E3015">
        <f>[3]flow_raw!I3015</f>
        <v>28853</v>
      </c>
      <c r="F3015" s="41">
        <f>[3]flow_raw!L3015</f>
        <v>14822.858123</v>
      </c>
    </row>
    <row r="3016" spans="5:6" x14ac:dyDescent="0.25">
      <c r="E3016">
        <f>[3]flow_raw!I3016</f>
        <v>28855</v>
      </c>
      <c r="F3016" s="41">
        <f>[3]flow_raw!L3016</f>
        <v>2173.9574109999999</v>
      </c>
    </row>
    <row r="3017" spans="5:6" x14ac:dyDescent="0.25">
      <c r="E3017">
        <f>[3]flow_raw!I3017</f>
        <v>28857</v>
      </c>
      <c r="F3017" s="41">
        <f>[3]flow_raw!L3017</f>
        <v>8644.9131479999996</v>
      </c>
    </row>
    <row r="3018" spans="5:6" x14ac:dyDescent="0.25">
      <c r="E3018">
        <f>[3]flow_raw!I3018</f>
        <v>28860</v>
      </c>
      <c r="F3018" s="41">
        <f>[3]flow_raw!L3018</f>
        <v>8766.1867680000014</v>
      </c>
    </row>
    <row r="3019" spans="5:6" x14ac:dyDescent="0.25">
      <c r="E3019">
        <f>[3]flow_raw!I3019</f>
        <v>28862</v>
      </c>
      <c r="F3019" s="41">
        <f>[3]flow_raw!L3019</f>
        <v>3637.9917679999999</v>
      </c>
    </row>
    <row r="3020" spans="5:6" x14ac:dyDescent="0.25">
      <c r="E3020">
        <f>[3]flow_raw!I3020</f>
        <v>28865</v>
      </c>
      <c r="F3020" s="41">
        <f>[3]flow_raw!L3020</f>
        <v>12884.60814</v>
      </c>
    </row>
    <row r="3021" spans="5:6" x14ac:dyDescent="0.25">
      <c r="E3021">
        <f>[3]flow_raw!I3021</f>
        <v>28868</v>
      </c>
      <c r="F3021" s="41">
        <f>[3]flow_raw!L3021</f>
        <v>34338.786865999995</v>
      </c>
    </row>
    <row r="3022" spans="5:6" x14ac:dyDescent="0.25">
      <c r="E3022">
        <f>[3]flow_raw!I3022</f>
        <v>28883</v>
      </c>
      <c r="F3022" s="41">
        <f>[3]flow_raw!L3022</f>
        <v>10887.169129</v>
      </c>
    </row>
    <row r="3023" spans="5:6" x14ac:dyDescent="0.25">
      <c r="E3023">
        <f>[3]flow_raw!I3023</f>
        <v>28899</v>
      </c>
      <c r="F3023" s="41">
        <f>[3]flow_raw!L3023</f>
        <v>80880.865722000002</v>
      </c>
    </row>
    <row r="3024" spans="5:6" x14ac:dyDescent="0.25">
      <c r="E3024">
        <f>[3]flow_raw!I3024</f>
        <v>28902</v>
      </c>
      <c r="F3024" s="41">
        <f>[3]flow_raw!L3024</f>
        <v>27903.319947000004</v>
      </c>
    </row>
    <row r="3025" spans="5:6" x14ac:dyDescent="0.25">
      <c r="E3025">
        <f>[3]flow_raw!I3025</f>
        <v>28904</v>
      </c>
      <c r="F3025" s="41">
        <f>[3]flow_raw!L3025</f>
        <v>37874.629151000001</v>
      </c>
    </row>
    <row r="3026" spans="5:6" x14ac:dyDescent="0.25">
      <c r="E3026">
        <f>[3]flow_raw!I3026</f>
        <v>28916</v>
      </c>
      <c r="F3026" s="41">
        <f>[3]flow_raw!L3026</f>
        <v>39116.538817000001</v>
      </c>
    </row>
    <row r="3027" spans="5:6" x14ac:dyDescent="0.25">
      <c r="E3027">
        <f>[3]flow_raw!I3027</f>
        <v>28917</v>
      </c>
      <c r="F3027" s="41">
        <f>[3]flow_raw!L3027</f>
        <v>2657.262131</v>
      </c>
    </row>
    <row r="3028" spans="5:6" x14ac:dyDescent="0.25">
      <c r="E3028">
        <f>[3]flow_raw!I3028</f>
        <v>28918</v>
      </c>
      <c r="F3028" s="41">
        <f>[3]flow_raw!L3028</f>
        <v>2964.5742410000003</v>
      </c>
    </row>
    <row r="3029" spans="5:6" x14ac:dyDescent="0.25">
      <c r="E3029">
        <f>[3]flow_raw!I3029</f>
        <v>28920</v>
      </c>
      <c r="F3029" s="41">
        <f>[3]flow_raw!L3029</f>
        <v>17844.124238</v>
      </c>
    </row>
    <row r="3030" spans="5:6" x14ac:dyDescent="0.25">
      <c r="E3030">
        <f>[3]flow_raw!I3030</f>
        <v>28923</v>
      </c>
      <c r="F3030" s="41">
        <f>[3]flow_raw!L3030</f>
        <v>17781.193909000001</v>
      </c>
    </row>
    <row r="3031" spans="5:6" x14ac:dyDescent="0.25">
      <c r="E3031">
        <f>[3]flow_raw!I3031</f>
        <v>28924</v>
      </c>
      <c r="F3031" s="41">
        <f>[3]flow_raw!L3031</f>
        <v>36606.112061</v>
      </c>
    </row>
    <row r="3032" spans="5:6" x14ac:dyDescent="0.25">
      <c r="E3032">
        <f>[3]flow_raw!I3032</f>
        <v>28925</v>
      </c>
      <c r="F3032" s="41">
        <f>[3]flow_raw!L3032</f>
        <v>19715.830383</v>
      </c>
    </row>
    <row r="3033" spans="5:6" x14ac:dyDescent="0.25">
      <c r="E3033">
        <f>[3]flow_raw!I3033</f>
        <v>28929</v>
      </c>
      <c r="F3033" s="41">
        <f>[3]flow_raw!L3033</f>
        <v>50154.671630999997</v>
      </c>
    </row>
    <row r="3034" spans="5:6" x14ac:dyDescent="0.25">
      <c r="E3034">
        <f>[3]flow_raw!I3034</f>
        <v>28937</v>
      </c>
      <c r="F3034" s="41">
        <f>[3]flow_raw!L3034</f>
        <v>2519.8082850000001</v>
      </c>
    </row>
    <row r="3035" spans="5:6" x14ac:dyDescent="0.25">
      <c r="E3035">
        <f>[3]flow_raw!I3035</f>
        <v>28938</v>
      </c>
      <c r="F3035" s="41">
        <f>[3]flow_raw!L3035</f>
        <v>38433.295897999997</v>
      </c>
    </row>
    <row r="3036" spans="5:6" x14ac:dyDescent="0.25">
      <c r="E3036">
        <f>[3]flow_raw!I3036</f>
        <v>28939</v>
      </c>
      <c r="F3036" s="41">
        <f>[3]flow_raw!L3036</f>
        <v>39392.169311999998</v>
      </c>
    </row>
    <row r="3037" spans="5:6" x14ac:dyDescent="0.25">
      <c r="E3037">
        <f>[3]flow_raw!I3037</f>
        <v>28940</v>
      </c>
      <c r="F3037" s="41">
        <f>[3]flow_raw!L3037</f>
        <v>42203.840820000005</v>
      </c>
    </row>
    <row r="3038" spans="5:6" x14ac:dyDescent="0.25">
      <c r="E3038">
        <f>[3]flow_raw!I3038</f>
        <v>28941</v>
      </c>
      <c r="F3038" s="41">
        <f>[3]flow_raw!L3038</f>
        <v>40953.102417000002</v>
      </c>
    </row>
    <row r="3039" spans="5:6" x14ac:dyDescent="0.25">
      <c r="E3039">
        <f>[3]flow_raw!I3039</f>
        <v>28942</v>
      </c>
      <c r="F3039" s="41">
        <f>[3]flow_raw!L3039</f>
        <v>9245.8732909999999</v>
      </c>
    </row>
    <row r="3040" spans="5:6" x14ac:dyDescent="0.25">
      <c r="E3040">
        <f>[3]flow_raw!I3040</f>
        <v>28943</v>
      </c>
      <c r="F3040" s="41">
        <f>[3]flow_raw!L3040</f>
        <v>13625.483855999999</v>
      </c>
    </row>
    <row r="3041" spans="5:6" x14ac:dyDescent="0.25">
      <c r="E3041">
        <f>[3]flow_raw!I3041</f>
        <v>28944</v>
      </c>
      <c r="F3041" s="41">
        <f>[3]flow_raw!L3041</f>
        <v>10732.460632</v>
      </c>
    </row>
    <row r="3042" spans="5:6" x14ac:dyDescent="0.25">
      <c r="E3042">
        <f>[3]flow_raw!I3042</f>
        <v>28945</v>
      </c>
      <c r="F3042" s="41">
        <f>[3]flow_raw!L3042</f>
        <v>24655.691590000002</v>
      </c>
    </row>
    <row r="3043" spans="5:6" x14ac:dyDescent="0.25">
      <c r="E3043">
        <f>[3]flow_raw!I3043</f>
        <v>28946</v>
      </c>
      <c r="F3043" s="41">
        <f>[3]flow_raw!L3043</f>
        <v>7460.9321290000007</v>
      </c>
    </row>
    <row r="3044" spans="5:6" x14ac:dyDescent="0.25">
      <c r="E3044">
        <f>[3]flow_raw!I3044</f>
        <v>28947</v>
      </c>
      <c r="F3044" s="41">
        <f>[3]flow_raw!L3044</f>
        <v>3496.1044900000002</v>
      </c>
    </row>
    <row r="3045" spans="5:6" x14ac:dyDescent="0.25">
      <c r="E3045">
        <f>[3]flow_raw!I3045</f>
        <v>28948</v>
      </c>
      <c r="F3045" s="41">
        <f>[3]flow_raw!L3045</f>
        <v>24655.691590000002</v>
      </c>
    </row>
    <row r="3046" spans="5:6" x14ac:dyDescent="0.25">
      <c r="E3046">
        <f>[3]flow_raw!I3046</f>
        <v>28949</v>
      </c>
      <c r="F3046" s="41">
        <f>[3]flow_raw!L3046</f>
        <v>18846.714905000001</v>
      </c>
    </row>
    <row r="3047" spans="5:6" x14ac:dyDescent="0.25">
      <c r="E3047">
        <f>[3]flow_raw!I3047</f>
        <v>28950</v>
      </c>
      <c r="F3047" s="41">
        <f>[3]flow_raw!L3047</f>
        <v>28259.933471999997</v>
      </c>
    </row>
    <row r="3048" spans="5:6" x14ac:dyDescent="0.25">
      <c r="E3048">
        <f>[3]flow_raw!I3048</f>
        <v>28953</v>
      </c>
      <c r="F3048" s="41">
        <f>[3]flow_raw!L3048</f>
        <v>7985.7306520000002</v>
      </c>
    </row>
    <row r="3049" spans="5:6" x14ac:dyDescent="0.25">
      <c r="E3049">
        <f>[3]flow_raw!I3049</f>
        <v>28955</v>
      </c>
      <c r="F3049" s="41">
        <f>[3]flow_raw!L3049</f>
        <v>13893.453522</v>
      </c>
    </row>
    <row r="3050" spans="5:6" x14ac:dyDescent="0.25">
      <c r="E3050">
        <f>[3]flow_raw!I3050</f>
        <v>28957</v>
      </c>
      <c r="F3050" s="41">
        <f>[3]flow_raw!L3050</f>
        <v>4557.9035330000006</v>
      </c>
    </row>
    <row r="3051" spans="5:6" x14ac:dyDescent="0.25">
      <c r="E3051">
        <f>[3]flow_raw!I3051</f>
        <v>28966</v>
      </c>
      <c r="F3051" s="41">
        <f>[3]flow_raw!L3051</f>
        <v>3348.3060150000001</v>
      </c>
    </row>
    <row r="3052" spans="5:6" x14ac:dyDescent="0.25">
      <c r="E3052">
        <f>[3]flow_raw!I3052</f>
        <v>28978</v>
      </c>
      <c r="F3052" s="41">
        <f>[3]flow_raw!L3052</f>
        <v>26754.791930000003</v>
      </c>
    </row>
    <row r="3053" spans="5:6" x14ac:dyDescent="0.25">
      <c r="E3053">
        <f>[3]flow_raw!I3053</f>
        <v>28984</v>
      </c>
      <c r="F3053" s="41">
        <f>[3]flow_raw!L3053</f>
        <v>4483.0726619999996</v>
      </c>
    </row>
    <row r="3054" spans="5:6" x14ac:dyDescent="0.25">
      <c r="E3054">
        <f>[3]flow_raw!I3054</f>
        <v>28987</v>
      </c>
      <c r="F3054" s="41">
        <f>[3]flow_raw!L3054</f>
        <v>6299.521737</v>
      </c>
    </row>
    <row r="3055" spans="5:6" x14ac:dyDescent="0.25">
      <c r="E3055">
        <f>[3]flow_raw!I3055</f>
        <v>28989</v>
      </c>
      <c r="F3055" s="41">
        <f>[3]flow_raw!L3055</f>
        <v>6770.3629080000001</v>
      </c>
    </row>
    <row r="3056" spans="5:6" x14ac:dyDescent="0.25">
      <c r="E3056">
        <f>[3]flow_raw!I3056</f>
        <v>29008</v>
      </c>
      <c r="F3056" s="41">
        <f>[3]flow_raw!L3056</f>
        <v>10318.225586</v>
      </c>
    </row>
    <row r="3057" spans="5:6" x14ac:dyDescent="0.25">
      <c r="E3057">
        <f>[3]flow_raw!I3057</f>
        <v>29011</v>
      </c>
      <c r="F3057" s="41">
        <f>[3]flow_raw!L3057</f>
        <v>9848.078614</v>
      </c>
    </row>
    <row r="3058" spans="5:6" x14ac:dyDescent="0.25">
      <c r="E3058">
        <f>[3]flow_raw!I3058</f>
        <v>29016</v>
      </c>
      <c r="F3058" s="41">
        <f>[3]flow_raw!L3058</f>
        <v>77013.278320000012</v>
      </c>
    </row>
    <row r="3059" spans="5:6" x14ac:dyDescent="0.25">
      <c r="E3059">
        <f>[3]flow_raw!I3059</f>
        <v>29018</v>
      </c>
      <c r="F3059" s="41">
        <f>[3]flow_raw!L3059</f>
        <v>91708.852539</v>
      </c>
    </row>
    <row r="3060" spans="5:6" x14ac:dyDescent="0.25">
      <c r="E3060">
        <f>[3]flow_raw!I3060</f>
        <v>29019</v>
      </c>
      <c r="F3060" s="41">
        <f>[3]flow_raw!L3060</f>
        <v>91344.603271</v>
      </c>
    </row>
    <row r="3061" spans="5:6" x14ac:dyDescent="0.25">
      <c r="E3061">
        <f>[3]flow_raw!I3061</f>
        <v>29020</v>
      </c>
      <c r="F3061" s="41">
        <f>[3]flow_raw!L3061</f>
        <v>3871.2636029999999</v>
      </c>
    </row>
    <row r="3062" spans="5:6" x14ac:dyDescent="0.25">
      <c r="E3062">
        <f>[3]flow_raw!I3062</f>
        <v>29023</v>
      </c>
      <c r="F3062" s="41">
        <f>[3]flow_raw!L3062</f>
        <v>87473.343750999993</v>
      </c>
    </row>
    <row r="3063" spans="5:6" x14ac:dyDescent="0.25">
      <c r="E3063">
        <f>[3]flow_raw!I3063</f>
        <v>29024</v>
      </c>
      <c r="F3063" s="41">
        <f>[3]flow_raw!L3063</f>
        <v>86175.765136000002</v>
      </c>
    </row>
    <row r="3064" spans="5:6" x14ac:dyDescent="0.25">
      <c r="E3064">
        <f>[3]flow_raw!I3064</f>
        <v>29025</v>
      </c>
      <c r="F3064" s="41">
        <f>[3]flow_raw!L3064</f>
        <v>78189.810303999999</v>
      </c>
    </row>
    <row r="3065" spans="5:6" x14ac:dyDescent="0.25">
      <c r="E3065">
        <f>[3]flow_raw!I3065</f>
        <v>29027</v>
      </c>
      <c r="F3065" s="41">
        <f>[3]flow_raw!L3065</f>
        <v>92664.511597000004</v>
      </c>
    </row>
    <row r="3066" spans="5:6" x14ac:dyDescent="0.25">
      <c r="E3066">
        <f>[3]flow_raw!I3066</f>
        <v>29028</v>
      </c>
      <c r="F3066" s="41">
        <f>[3]flow_raw!L3066</f>
        <v>89354.499022000004</v>
      </c>
    </row>
    <row r="3067" spans="5:6" x14ac:dyDescent="0.25">
      <c r="E3067">
        <f>[3]flow_raw!I3067</f>
        <v>29029</v>
      </c>
      <c r="F3067" s="41">
        <f>[3]flow_raw!L3067</f>
        <v>5819.7842109999992</v>
      </c>
    </row>
    <row r="3068" spans="5:6" x14ac:dyDescent="0.25">
      <c r="E3068">
        <f>[3]flow_raw!I3068</f>
        <v>29030</v>
      </c>
      <c r="F3068" s="41">
        <f>[3]flow_raw!L3068</f>
        <v>11517.214233999999</v>
      </c>
    </row>
    <row r="3069" spans="5:6" x14ac:dyDescent="0.25">
      <c r="E3069">
        <f>[3]flow_raw!I3069</f>
        <v>29032</v>
      </c>
      <c r="F3069" s="41">
        <f>[3]flow_raw!L3069</f>
        <v>3175.0451650000005</v>
      </c>
    </row>
    <row r="3070" spans="5:6" x14ac:dyDescent="0.25">
      <c r="E3070">
        <f>[3]flow_raw!I3070</f>
        <v>29033</v>
      </c>
      <c r="F3070" s="41">
        <f>[3]flow_raw!L3070</f>
        <v>83534.725097000002</v>
      </c>
    </row>
    <row r="3071" spans="5:6" x14ac:dyDescent="0.25">
      <c r="E3071">
        <f>[3]flow_raw!I3071</f>
        <v>29034</v>
      </c>
      <c r="F3071" s="41">
        <f>[3]flow_raw!L3071</f>
        <v>4278.6708069999995</v>
      </c>
    </row>
    <row r="3072" spans="5:6" x14ac:dyDescent="0.25">
      <c r="E3072">
        <f>[3]flow_raw!I3072</f>
        <v>29035</v>
      </c>
      <c r="F3072" s="41">
        <f>[3]flow_raw!L3072</f>
        <v>88385.838134000005</v>
      </c>
    </row>
    <row r="3073" spans="5:6" x14ac:dyDescent="0.25">
      <c r="E3073">
        <f>[3]flow_raw!I3073</f>
        <v>29037</v>
      </c>
      <c r="F3073" s="41">
        <f>[3]flow_raw!L3073</f>
        <v>86709.765136000002</v>
      </c>
    </row>
    <row r="3074" spans="5:6" x14ac:dyDescent="0.25">
      <c r="E3074">
        <f>[3]flow_raw!I3074</f>
        <v>29039</v>
      </c>
      <c r="F3074" s="41">
        <f>[3]flow_raw!L3074</f>
        <v>105576.33422799999</v>
      </c>
    </row>
    <row r="3075" spans="5:6" x14ac:dyDescent="0.25">
      <c r="E3075">
        <f>[3]flow_raw!I3075</f>
        <v>29041</v>
      </c>
      <c r="F3075" s="41">
        <f>[3]flow_raw!L3075</f>
        <v>98226.981933000003</v>
      </c>
    </row>
    <row r="3076" spans="5:6" x14ac:dyDescent="0.25">
      <c r="E3076">
        <f>[3]flow_raw!I3076</f>
        <v>29042</v>
      </c>
      <c r="F3076" s="41">
        <f>[3]flow_raw!L3076</f>
        <v>104874.13037099999</v>
      </c>
    </row>
    <row r="3077" spans="5:6" x14ac:dyDescent="0.25">
      <c r="E3077">
        <f>[3]flow_raw!I3077</f>
        <v>29045</v>
      </c>
      <c r="F3077" s="41">
        <f>[3]flow_raw!L3077</f>
        <v>100791.23425199999</v>
      </c>
    </row>
    <row r="3078" spans="5:6" x14ac:dyDescent="0.25">
      <c r="E3078">
        <f>[3]flow_raw!I3078</f>
        <v>29046</v>
      </c>
      <c r="F3078" s="41">
        <f>[3]flow_raw!L3078</f>
        <v>64839.009276999997</v>
      </c>
    </row>
    <row r="3079" spans="5:6" x14ac:dyDescent="0.25">
      <c r="E3079">
        <f>[3]flow_raw!I3079</f>
        <v>29047</v>
      </c>
      <c r="F3079" s="41">
        <f>[3]flow_raw!L3079</f>
        <v>58094.402587000004</v>
      </c>
    </row>
    <row r="3080" spans="5:6" x14ac:dyDescent="0.25">
      <c r="E3080">
        <f>[3]flow_raw!I3080</f>
        <v>29049</v>
      </c>
      <c r="F3080" s="41">
        <f>[3]flow_raw!L3080</f>
        <v>83411.103027000005</v>
      </c>
    </row>
    <row r="3081" spans="5:6" x14ac:dyDescent="0.25">
      <c r="E3081">
        <f>[3]flow_raw!I3081</f>
        <v>29050</v>
      </c>
      <c r="F3081" s="41">
        <f>[3]flow_raw!L3081</f>
        <v>79342.339599999992</v>
      </c>
    </row>
    <row r="3082" spans="5:6" x14ac:dyDescent="0.25">
      <c r="E3082">
        <f>[3]flow_raw!I3082</f>
        <v>29051</v>
      </c>
      <c r="F3082" s="41">
        <f>[3]flow_raw!L3082</f>
        <v>76210.167969000002</v>
      </c>
    </row>
    <row r="3083" spans="5:6" x14ac:dyDescent="0.25">
      <c r="E3083">
        <f>[3]flow_raw!I3083</f>
        <v>29052</v>
      </c>
      <c r="F3083" s="41">
        <f>[3]flow_raw!L3083</f>
        <v>63427.707031999998</v>
      </c>
    </row>
    <row r="3084" spans="5:6" x14ac:dyDescent="0.25">
      <c r="E3084">
        <f>[3]flow_raw!I3084</f>
        <v>29059</v>
      </c>
      <c r="F3084" s="41">
        <f>[3]flow_raw!L3084</f>
        <v>8683.4540399999987</v>
      </c>
    </row>
    <row r="3085" spans="5:6" x14ac:dyDescent="0.25">
      <c r="E3085">
        <f>[3]flow_raw!I3085</f>
        <v>29060</v>
      </c>
      <c r="F3085" s="41">
        <f>[3]flow_raw!L3085</f>
        <v>42708.128907000006</v>
      </c>
    </row>
    <row r="3086" spans="5:6" x14ac:dyDescent="0.25">
      <c r="E3086">
        <f>[3]flow_raw!I3086</f>
        <v>29080</v>
      </c>
      <c r="F3086" s="41">
        <f>[3]flow_raw!L3086</f>
        <v>99486.899170999997</v>
      </c>
    </row>
    <row r="3087" spans="5:6" x14ac:dyDescent="0.25">
      <c r="E3087">
        <f>[3]flow_raw!I3087</f>
        <v>29082</v>
      </c>
      <c r="F3087" s="41">
        <f>[3]flow_raw!L3087</f>
        <v>92323.269532000006</v>
      </c>
    </row>
    <row r="3088" spans="5:6" x14ac:dyDescent="0.25">
      <c r="E3088">
        <f>[3]flow_raw!I3088</f>
        <v>29086</v>
      </c>
      <c r="F3088" s="41">
        <f>[3]flow_raw!L3088</f>
        <v>89786.500977000003</v>
      </c>
    </row>
    <row r="3089" spans="5:6" x14ac:dyDescent="0.25">
      <c r="E3089">
        <f>[3]flow_raw!I3089</f>
        <v>29088</v>
      </c>
      <c r="F3089" s="41">
        <f>[3]flow_raw!L3089</f>
        <v>98641.967774999997</v>
      </c>
    </row>
    <row r="3090" spans="5:6" x14ac:dyDescent="0.25">
      <c r="E3090">
        <f>[3]flow_raw!I3090</f>
        <v>29089</v>
      </c>
      <c r="F3090" s="41">
        <f>[3]flow_raw!L3090</f>
        <v>90279.428954000003</v>
      </c>
    </row>
    <row r="3091" spans="5:6" x14ac:dyDescent="0.25">
      <c r="E3091">
        <f>[3]flow_raw!I3091</f>
        <v>29090</v>
      </c>
      <c r="F3091" s="41">
        <f>[3]flow_raw!L3091</f>
        <v>99486.899170999997</v>
      </c>
    </row>
    <row r="3092" spans="5:6" x14ac:dyDescent="0.25">
      <c r="E3092">
        <f>[3]flow_raw!I3092</f>
        <v>29095</v>
      </c>
      <c r="F3092" s="41">
        <f>[3]flow_raw!L3092</f>
        <v>94014.860350999996</v>
      </c>
    </row>
    <row r="3093" spans="5:6" x14ac:dyDescent="0.25">
      <c r="E3093">
        <f>[3]flow_raw!I3093</f>
        <v>29097</v>
      </c>
      <c r="F3093" s="41">
        <f>[3]flow_raw!L3093</f>
        <v>56074.587159000002</v>
      </c>
    </row>
    <row r="3094" spans="5:6" x14ac:dyDescent="0.25">
      <c r="E3094">
        <f>[3]flow_raw!I3094</f>
        <v>29105</v>
      </c>
      <c r="F3094" s="41">
        <f>[3]flow_raw!L3094</f>
        <v>89113.604858999999</v>
      </c>
    </row>
    <row r="3095" spans="5:6" x14ac:dyDescent="0.25">
      <c r="E3095">
        <f>[3]flow_raw!I3095</f>
        <v>29108</v>
      </c>
      <c r="F3095" s="41">
        <f>[3]flow_raw!L3095</f>
        <v>100200.139037</v>
      </c>
    </row>
    <row r="3096" spans="5:6" x14ac:dyDescent="0.25">
      <c r="E3096">
        <f>[3]flow_raw!I3096</f>
        <v>29109</v>
      </c>
      <c r="F3096" s="41">
        <f>[3]flow_raw!L3096</f>
        <v>72995.832519999996</v>
      </c>
    </row>
    <row r="3097" spans="5:6" x14ac:dyDescent="0.25">
      <c r="E3097">
        <f>[3]flow_raw!I3097</f>
        <v>29111</v>
      </c>
      <c r="F3097" s="41">
        <f>[3]flow_raw!L3097</f>
        <v>74563.037110000005</v>
      </c>
    </row>
    <row r="3098" spans="5:6" x14ac:dyDescent="0.25">
      <c r="E3098">
        <f>[3]flow_raw!I3098</f>
        <v>29129</v>
      </c>
      <c r="F3098" s="41">
        <f>[3]flow_raw!L3098</f>
        <v>24390.560792</v>
      </c>
    </row>
    <row r="3099" spans="5:6" x14ac:dyDescent="0.25">
      <c r="E3099">
        <f>[3]flow_raw!I3099</f>
        <v>29130</v>
      </c>
      <c r="F3099" s="41">
        <f>[3]flow_raw!L3099</f>
        <v>20930.489440999998</v>
      </c>
    </row>
    <row r="3100" spans="5:6" x14ac:dyDescent="0.25">
      <c r="E3100">
        <f>[3]flow_raw!I3100</f>
        <v>29136</v>
      </c>
      <c r="F3100" s="41">
        <f>[3]flow_raw!L3100</f>
        <v>10395.793518</v>
      </c>
    </row>
    <row r="3101" spans="5:6" x14ac:dyDescent="0.25">
      <c r="E3101">
        <f>[3]flow_raw!I3101</f>
        <v>29146</v>
      </c>
      <c r="F3101" s="41">
        <f>[3]flow_raw!L3101</f>
        <v>3653.5550070000004</v>
      </c>
    </row>
    <row r="3102" spans="5:6" x14ac:dyDescent="0.25">
      <c r="E3102">
        <f>[3]flow_raw!I3102</f>
        <v>29148</v>
      </c>
      <c r="F3102" s="41">
        <f>[3]flow_raw!L3102</f>
        <v>3653.5550070000004</v>
      </c>
    </row>
    <row r="3103" spans="5:6" x14ac:dyDescent="0.25">
      <c r="E3103">
        <f>[3]flow_raw!I3103</f>
        <v>29150</v>
      </c>
      <c r="F3103" s="41">
        <f>[3]flow_raw!L3103</f>
        <v>4778.4044309999999</v>
      </c>
    </row>
    <row r="3104" spans="5:6" x14ac:dyDescent="0.25">
      <c r="E3104">
        <f>[3]flow_raw!I3104</f>
        <v>29157</v>
      </c>
      <c r="F3104" s="41">
        <f>[3]flow_raw!L3104</f>
        <v>30916.601562</v>
      </c>
    </row>
    <row r="3105" spans="5:6" x14ac:dyDescent="0.25">
      <c r="E3105">
        <f>[3]flow_raw!I3105</f>
        <v>29158</v>
      </c>
      <c r="F3105" s="41">
        <f>[3]flow_raw!L3105</f>
        <v>29534.175049000001</v>
      </c>
    </row>
    <row r="3106" spans="5:6" x14ac:dyDescent="0.25">
      <c r="E3106">
        <f>[3]flow_raw!I3106</f>
        <v>29159</v>
      </c>
      <c r="F3106" s="41">
        <f>[3]flow_raw!L3106</f>
        <v>34312.578613999998</v>
      </c>
    </row>
    <row r="3107" spans="5:6" x14ac:dyDescent="0.25">
      <c r="E3107">
        <f>[3]flow_raw!I3107</f>
        <v>29160</v>
      </c>
      <c r="F3107" s="41">
        <f>[3]flow_raw!L3107</f>
        <v>31981.162841999998</v>
      </c>
    </row>
    <row r="3108" spans="5:6" x14ac:dyDescent="0.25">
      <c r="E3108">
        <f>[3]flow_raw!I3108</f>
        <v>29161</v>
      </c>
      <c r="F3108" s="41">
        <f>[3]flow_raw!L3108</f>
        <v>31981.162841999998</v>
      </c>
    </row>
    <row r="3109" spans="5:6" x14ac:dyDescent="0.25">
      <c r="E3109">
        <f>[3]flow_raw!I3109</f>
        <v>29163</v>
      </c>
      <c r="F3109" s="41">
        <f>[3]flow_raw!L3109</f>
        <v>13124.97705</v>
      </c>
    </row>
    <row r="3110" spans="5:6" x14ac:dyDescent="0.25">
      <c r="E3110">
        <f>[3]flow_raw!I3110</f>
        <v>29166</v>
      </c>
      <c r="F3110" s="41">
        <f>[3]flow_raw!L3110</f>
        <v>5248.8706519999996</v>
      </c>
    </row>
    <row r="3111" spans="5:6" x14ac:dyDescent="0.25">
      <c r="E3111">
        <f>[3]flow_raw!I3111</f>
        <v>29167</v>
      </c>
      <c r="F3111" s="41">
        <f>[3]flow_raw!L3111</f>
        <v>35309.215086999997</v>
      </c>
    </row>
    <row r="3112" spans="5:6" x14ac:dyDescent="0.25">
      <c r="E3112">
        <f>[3]flow_raw!I3112</f>
        <v>29168</v>
      </c>
      <c r="F3112" s="41">
        <f>[3]flow_raw!L3112</f>
        <v>35265.848938999996</v>
      </c>
    </row>
    <row r="3113" spans="5:6" x14ac:dyDescent="0.25">
      <c r="E3113">
        <f>[3]flow_raw!I3113</f>
        <v>29169</v>
      </c>
      <c r="F3113" s="41">
        <f>[3]flow_raw!L3113</f>
        <v>33328.720641999993</v>
      </c>
    </row>
    <row r="3114" spans="5:6" x14ac:dyDescent="0.25">
      <c r="E3114">
        <f>[3]flow_raw!I3114</f>
        <v>29170</v>
      </c>
      <c r="F3114" s="41">
        <f>[3]flow_raw!L3114</f>
        <v>31087.118224999995</v>
      </c>
    </row>
    <row r="3115" spans="5:6" x14ac:dyDescent="0.25">
      <c r="E3115">
        <f>[3]flow_raw!I3115</f>
        <v>29171</v>
      </c>
      <c r="F3115" s="41">
        <f>[3]flow_raw!L3115</f>
        <v>32677.409669000001</v>
      </c>
    </row>
    <row r="3116" spans="5:6" x14ac:dyDescent="0.25">
      <c r="E3116">
        <f>[3]flow_raw!I3116</f>
        <v>29172</v>
      </c>
      <c r="F3116" s="41">
        <f>[3]flow_raw!L3116</f>
        <v>32677.409669000001</v>
      </c>
    </row>
    <row r="3117" spans="5:6" x14ac:dyDescent="0.25">
      <c r="E3117">
        <f>[3]flow_raw!I3117</f>
        <v>29173</v>
      </c>
      <c r="F3117" s="41">
        <f>[3]flow_raw!L3117</f>
        <v>31087.118224999995</v>
      </c>
    </row>
    <row r="3118" spans="5:6" x14ac:dyDescent="0.25">
      <c r="E3118">
        <f>[3]flow_raw!I3118</f>
        <v>29176</v>
      </c>
      <c r="F3118" s="41">
        <f>[3]flow_raw!L3118</f>
        <v>8175.1719509999994</v>
      </c>
    </row>
    <row r="3119" spans="5:6" x14ac:dyDescent="0.25">
      <c r="E3119">
        <f>[3]flow_raw!I3119</f>
        <v>29177</v>
      </c>
      <c r="F3119" s="41">
        <f>[3]flow_raw!L3119</f>
        <v>10645.826689</v>
      </c>
    </row>
    <row r="3120" spans="5:6" x14ac:dyDescent="0.25">
      <c r="E3120">
        <f>[3]flow_raw!I3120</f>
        <v>29178</v>
      </c>
      <c r="F3120" s="41">
        <f>[3]flow_raw!L3120</f>
        <v>11581.445892</v>
      </c>
    </row>
    <row r="3121" spans="5:6" x14ac:dyDescent="0.25">
      <c r="E3121">
        <f>[3]flow_raw!I3121</f>
        <v>29181</v>
      </c>
      <c r="F3121" s="41">
        <f>[3]flow_raw!L3121</f>
        <v>11600.951599</v>
      </c>
    </row>
    <row r="3122" spans="5:6" x14ac:dyDescent="0.25">
      <c r="E3122">
        <f>[3]flow_raw!I3122</f>
        <v>29182</v>
      </c>
      <c r="F3122" s="41">
        <f>[3]flow_raw!L3122</f>
        <v>70921.72119099999</v>
      </c>
    </row>
    <row r="3123" spans="5:6" x14ac:dyDescent="0.25">
      <c r="E3123">
        <f>[3]flow_raw!I3123</f>
        <v>29183</v>
      </c>
      <c r="F3123" s="41">
        <f>[3]flow_raw!L3123</f>
        <v>71167.927977999992</v>
      </c>
    </row>
    <row r="3124" spans="5:6" x14ac:dyDescent="0.25">
      <c r="E3124">
        <f>[3]flow_raw!I3124</f>
        <v>29184</v>
      </c>
      <c r="F3124" s="41">
        <f>[3]flow_raw!L3124</f>
        <v>10138.949646000001</v>
      </c>
    </row>
    <row r="3125" spans="5:6" x14ac:dyDescent="0.25">
      <c r="E3125">
        <f>[3]flow_raw!I3125</f>
        <v>29188</v>
      </c>
      <c r="F3125" s="41">
        <f>[3]flow_raw!L3125</f>
        <v>7983.4798280000005</v>
      </c>
    </row>
    <row r="3126" spans="5:6" x14ac:dyDescent="0.25">
      <c r="E3126">
        <f>[3]flow_raw!I3126</f>
        <v>29189</v>
      </c>
      <c r="F3126" s="41">
        <f>[3]flow_raw!L3126</f>
        <v>13688.506346999999</v>
      </c>
    </row>
    <row r="3127" spans="5:6" x14ac:dyDescent="0.25">
      <c r="E3127">
        <f>[3]flow_raw!I3127</f>
        <v>29215</v>
      </c>
      <c r="F3127" s="41">
        <f>[3]flow_raw!L3127</f>
        <v>9459.9804079999994</v>
      </c>
    </row>
    <row r="3128" spans="5:6" x14ac:dyDescent="0.25">
      <c r="E3128">
        <f>[3]flow_raw!I3128</f>
        <v>29218</v>
      </c>
      <c r="F3128" s="41">
        <f>[3]flow_raw!L3128</f>
        <v>4364.0243909999999</v>
      </c>
    </row>
    <row r="3129" spans="5:6" x14ac:dyDescent="0.25">
      <c r="E3129">
        <f>[3]flow_raw!I3129</f>
        <v>29224</v>
      </c>
      <c r="F3129" s="41">
        <f>[3]flow_raw!L3129</f>
        <v>85629.893066000004</v>
      </c>
    </row>
    <row r="3130" spans="5:6" x14ac:dyDescent="0.25">
      <c r="E3130">
        <f>[3]flow_raw!I3130</f>
        <v>29232</v>
      </c>
      <c r="F3130" s="41">
        <f>[3]flow_raw!L3130</f>
        <v>98222.367186999996</v>
      </c>
    </row>
    <row r="3131" spans="5:6" x14ac:dyDescent="0.25">
      <c r="E3131">
        <f>[3]flow_raw!I3131</f>
        <v>29235</v>
      </c>
      <c r="F3131" s="41">
        <f>[3]flow_raw!L3131</f>
        <v>3358.1239619999997</v>
      </c>
    </row>
    <row r="3132" spans="5:6" x14ac:dyDescent="0.25">
      <c r="E3132">
        <f>[3]flow_raw!I3132</f>
        <v>29252</v>
      </c>
      <c r="F3132" s="41">
        <f>[3]flow_raw!L3132</f>
        <v>4128.4749449999999</v>
      </c>
    </row>
    <row r="3133" spans="5:6" x14ac:dyDescent="0.25">
      <c r="E3133">
        <f>[3]flow_raw!I3133</f>
        <v>29368</v>
      </c>
      <c r="F3133" s="41">
        <f>[3]flow_raw!L3133</f>
        <v>16863.139678999996</v>
      </c>
    </row>
    <row r="3134" spans="5:6" x14ac:dyDescent="0.25">
      <c r="E3134">
        <f>[3]flow_raw!I3134</f>
        <v>29407</v>
      </c>
      <c r="F3134" s="41">
        <f>[3]flow_raw!L3134</f>
        <v>6072.7422739999993</v>
      </c>
    </row>
    <row r="3135" spans="5:6" x14ac:dyDescent="0.25">
      <c r="E3135">
        <f>[3]flow_raw!I3135</f>
        <v>29409</v>
      </c>
      <c r="F3135" s="41">
        <f>[3]flow_raw!L3135</f>
        <v>17671.231957</v>
      </c>
    </row>
    <row r="3136" spans="5:6" x14ac:dyDescent="0.25">
      <c r="E3136">
        <f>[3]flow_raw!I3136</f>
        <v>29410</v>
      </c>
      <c r="F3136" s="41">
        <f>[3]flow_raw!L3136</f>
        <v>16057.740921999999</v>
      </c>
    </row>
    <row r="3137" spans="5:6" x14ac:dyDescent="0.25">
      <c r="E3137">
        <f>[3]flow_raw!I3137</f>
        <v>29415</v>
      </c>
      <c r="F3137" s="41">
        <f>[3]flow_raw!L3137</f>
        <v>19906.074665</v>
      </c>
    </row>
    <row r="3138" spans="5:6" x14ac:dyDescent="0.25">
      <c r="E3138">
        <f>[3]flow_raw!I3138</f>
        <v>29442</v>
      </c>
      <c r="F3138" s="41">
        <f>[3]flow_raw!L3138</f>
        <v>17911.429366999997</v>
      </c>
    </row>
    <row r="3139" spans="5:6" x14ac:dyDescent="0.25">
      <c r="E3139">
        <f>[3]flow_raw!I3139</f>
        <v>29488</v>
      </c>
      <c r="F3139" s="41">
        <f>[3]flow_raw!L3139</f>
        <v>12649.312621999999</v>
      </c>
    </row>
    <row r="3140" spans="5:6" x14ac:dyDescent="0.25">
      <c r="E3140">
        <f>[3]flow_raw!I3140</f>
        <v>29490</v>
      </c>
      <c r="F3140" s="41">
        <f>[3]flow_raw!L3140</f>
        <v>13026.308594</v>
      </c>
    </row>
    <row r="3141" spans="5:6" x14ac:dyDescent="0.25">
      <c r="E3141">
        <f>[3]flow_raw!I3141</f>
        <v>29492</v>
      </c>
      <c r="F3141" s="41">
        <f>[3]flow_raw!L3141</f>
        <v>13547.961914</v>
      </c>
    </row>
    <row r="3142" spans="5:6" x14ac:dyDescent="0.25">
      <c r="E3142">
        <f>[3]flow_raw!I3142</f>
        <v>29533</v>
      </c>
      <c r="F3142" s="41">
        <f>[3]flow_raw!L3142</f>
        <v>10979.915756</v>
      </c>
    </row>
    <row r="3143" spans="5:6" x14ac:dyDescent="0.25">
      <c r="E3143">
        <f>[3]flow_raw!I3143</f>
        <v>29547</v>
      </c>
      <c r="F3143" s="41">
        <f>[3]flow_raw!L3143</f>
        <v>11064.571824000001</v>
      </c>
    </row>
    <row r="3144" spans="5:6" x14ac:dyDescent="0.25">
      <c r="E3144">
        <f>[3]flow_raw!I3144</f>
        <v>29548</v>
      </c>
      <c r="F3144" s="41">
        <f>[3]flow_raw!L3144</f>
        <v>11092.756836</v>
      </c>
    </row>
    <row r="3145" spans="5:6" x14ac:dyDescent="0.25">
      <c r="E3145">
        <f>[3]flow_raw!I3145</f>
        <v>29550</v>
      </c>
      <c r="F3145" s="41">
        <f>[3]flow_raw!L3145</f>
        <v>13970.035644999998</v>
      </c>
    </row>
    <row r="3146" spans="5:6" x14ac:dyDescent="0.25">
      <c r="E3146">
        <f>[3]flow_raw!I3146</f>
        <v>29551</v>
      </c>
      <c r="F3146" s="41">
        <f>[3]flow_raw!L3146</f>
        <v>13970.035644999998</v>
      </c>
    </row>
    <row r="3147" spans="5:6" x14ac:dyDescent="0.25">
      <c r="E3147">
        <f>[3]flow_raw!I3147</f>
        <v>29553</v>
      </c>
      <c r="F3147" s="41">
        <f>[3]flow_raw!L3147</f>
        <v>11064.571824000001</v>
      </c>
    </row>
    <row r="3148" spans="5:6" x14ac:dyDescent="0.25">
      <c r="E3148">
        <f>[3]flow_raw!I3148</f>
        <v>29559</v>
      </c>
      <c r="F3148" s="41">
        <f>[3]flow_raw!L3148</f>
        <v>14284.691407</v>
      </c>
    </row>
    <row r="3149" spans="5:6" x14ac:dyDescent="0.25">
      <c r="E3149">
        <f>[3]flow_raw!I3149</f>
        <v>29565</v>
      </c>
      <c r="F3149" s="41">
        <f>[3]flow_raw!L3149</f>
        <v>13547.961914</v>
      </c>
    </row>
    <row r="3150" spans="5:6" x14ac:dyDescent="0.25">
      <c r="E3150">
        <f>[3]flow_raw!I3150</f>
        <v>29570</v>
      </c>
      <c r="F3150" s="41">
        <f>[3]flow_raw!L3150</f>
        <v>14372.068604</v>
      </c>
    </row>
    <row r="3151" spans="5:6" x14ac:dyDescent="0.25">
      <c r="E3151">
        <f>[3]flow_raw!I3151</f>
        <v>29571</v>
      </c>
      <c r="F3151" s="41">
        <f>[3]flow_raw!L3151</f>
        <v>13547.961914</v>
      </c>
    </row>
    <row r="3152" spans="5:6" x14ac:dyDescent="0.25">
      <c r="E3152">
        <f>[3]flow_raw!I3152</f>
        <v>29573</v>
      </c>
      <c r="F3152" s="41">
        <f>[3]flow_raw!L3152</f>
        <v>14372.068604</v>
      </c>
    </row>
    <row r="3153" spans="5:6" x14ac:dyDescent="0.25">
      <c r="E3153">
        <f>[3]flow_raw!I3153</f>
        <v>29575</v>
      </c>
      <c r="F3153" s="41">
        <f>[3]flow_raw!L3153</f>
        <v>14372.068604</v>
      </c>
    </row>
    <row r="3154" spans="5:6" x14ac:dyDescent="0.25">
      <c r="E3154">
        <f>[3]flow_raw!I3154</f>
        <v>29577</v>
      </c>
      <c r="F3154" s="41">
        <f>[3]flow_raw!L3154</f>
        <v>14372.068604</v>
      </c>
    </row>
    <row r="3155" spans="5:6" x14ac:dyDescent="0.25">
      <c r="E3155">
        <f>[3]flow_raw!I3155</f>
        <v>29587</v>
      </c>
      <c r="F3155" s="41">
        <f>[3]flow_raw!L3155</f>
        <v>14619.549071999998</v>
      </c>
    </row>
    <row r="3156" spans="5:6" x14ac:dyDescent="0.25">
      <c r="E3156">
        <f>[3]flow_raw!I3156</f>
        <v>29716</v>
      </c>
      <c r="F3156" s="41">
        <f>[3]flow_raw!L3156</f>
        <v>14288.818236999999</v>
      </c>
    </row>
    <row r="3157" spans="5:6" x14ac:dyDescent="0.25">
      <c r="E3157">
        <f>[3]flow_raw!I3157</f>
        <v>29750</v>
      </c>
      <c r="F3157" s="41">
        <f>[3]flow_raw!L3157</f>
        <v>14328.058105999999</v>
      </c>
    </row>
    <row r="3158" spans="5:6" x14ac:dyDescent="0.25">
      <c r="E3158">
        <f>[3]flow_raw!I3158</f>
        <v>29752</v>
      </c>
      <c r="F3158" s="41">
        <f>[3]flow_raw!L3158</f>
        <v>17267.160339999999</v>
      </c>
    </row>
    <row r="3159" spans="5:6" x14ac:dyDescent="0.25">
      <c r="E3159">
        <f>[3]flow_raw!I3159</f>
        <v>29753</v>
      </c>
      <c r="F3159" s="41">
        <f>[3]flow_raw!L3159</f>
        <v>14328.058105999999</v>
      </c>
    </row>
    <row r="3160" spans="5:6" x14ac:dyDescent="0.25">
      <c r="E3160">
        <f>[3]flow_raw!I3160</f>
        <v>29756</v>
      </c>
      <c r="F3160" s="41">
        <f>[3]flow_raw!L3160</f>
        <v>85629.893066000004</v>
      </c>
    </row>
    <row r="3161" spans="5:6" x14ac:dyDescent="0.25">
      <c r="E3161">
        <f>[3]flow_raw!I3161</f>
        <v>29758</v>
      </c>
      <c r="F3161" s="41">
        <f>[3]flow_raw!L3161</f>
        <v>29590.229491999999</v>
      </c>
    </row>
    <row r="3162" spans="5:6" x14ac:dyDescent="0.25">
      <c r="E3162">
        <f>[3]flow_raw!I3162</f>
        <v>29761</v>
      </c>
      <c r="F3162" s="41">
        <f>[3]flow_raw!L3162</f>
        <v>29246.889404000001</v>
      </c>
    </row>
    <row r="3163" spans="5:6" x14ac:dyDescent="0.25">
      <c r="E3163">
        <f>[3]flow_raw!I3163</f>
        <v>29772</v>
      </c>
      <c r="F3163" s="41">
        <f>[3]flow_raw!L3163</f>
        <v>30902.489135</v>
      </c>
    </row>
    <row r="3164" spans="5:6" x14ac:dyDescent="0.25">
      <c r="E3164">
        <f>[3]flow_raw!I3164</f>
        <v>29794</v>
      </c>
      <c r="F3164" s="41">
        <f>[3]flow_raw!L3164</f>
        <v>784.20619799999997</v>
      </c>
    </row>
    <row r="3165" spans="5:6" x14ac:dyDescent="0.25">
      <c r="E3165">
        <f>[3]flow_raw!I3165</f>
        <v>29816</v>
      </c>
      <c r="F3165" s="41">
        <f>[3]flow_raw!L3165</f>
        <v>103534.216308</v>
      </c>
    </row>
    <row r="3166" spans="5:6" x14ac:dyDescent="0.25">
      <c r="E3166">
        <f>[3]flow_raw!I3166</f>
        <v>29827</v>
      </c>
      <c r="F3166" s="41">
        <f>[3]flow_raw!L3166</f>
        <v>1075.043455</v>
      </c>
    </row>
    <row r="3167" spans="5:6" x14ac:dyDescent="0.25">
      <c r="E3167">
        <f>[3]flow_raw!I3167</f>
        <v>29835</v>
      </c>
      <c r="F3167" s="41">
        <f>[3]flow_raw!L3167</f>
        <v>7169.0173340000001</v>
      </c>
    </row>
    <row r="3168" spans="5:6" x14ac:dyDescent="0.25">
      <c r="E3168">
        <f>[3]flow_raw!I3168</f>
        <v>29884</v>
      </c>
      <c r="F3168" s="41">
        <f>[3]flow_raw!L3168</f>
        <v>4003.2499589999998</v>
      </c>
    </row>
    <row r="3169" spans="5:6" x14ac:dyDescent="0.25">
      <c r="E3169">
        <f>[3]flow_raw!I3169</f>
        <v>30057</v>
      </c>
      <c r="F3169" s="41">
        <f>[3]flow_raw!L3169</f>
        <v>1050.196655</v>
      </c>
    </row>
    <row r="3170" spans="5:6" x14ac:dyDescent="0.25">
      <c r="E3170">
        <f>[3]flow_raw!I3170</f>
        <v>30058</v>
      </c>
      <c r="F3170" s="41">
        <f>[3]flow_raw!L3170</f>
        <v>8545.9891360000001</v>
      </c>
    </row>
    <row r="3171" spans="5:6" x14ac:dyDescent="0.25">
      <c r="E3171">
        <f>[3]flow_raw!I3171</f>
        <v>30080</v>
      </c>
      <c r="F3171" s="41">
        <f>[3]flow_raw!L3171</f>
        <v>83328.525391000003</v>
      </c>
    </row>
    <row r="3172" spans="5:6" x14ac:dyDescent="0.25">
      <c r="E3172">
        <f>[3]flow_raw!I3172</f>
        <v>30437</v>
      </c>
      <c r="F3172" s="41">
        <f>[3]flow_raw!L3172</f>
        <v>3080.1542169999998</v>
      </c>
    </row>
    <row r="3173" spans="5:6" x14ac:dyDescent="0.25">
      <c r="E3173">
        <f>[3]flow_raw!I3173</f>
        <v>30706</v>
      </c>
      <c r="F3173" s="41">
        <f>[3]flow_raw!L3173</f>
        <v>103039.417724</v>
      </c>
    </row>
    <row r="3174" spans="5:6" x14ac:dyDescent="0.25">
      <c r="E3174">
        <f>[3]flow_raw!I3174</f>
        <v>30711</v>
      </c>
      <c r="F3174" s="41">
        <f>[3]flow_raw!L3174</f>
        <v>20706.797255999998</v>
      </c>
    </row>
    <row r="3175" spans="5:6" x14ac:dyDescent="0.25">
      <c r="E3175">
        <f>[3]flow_raw!I3175</f>
        <v>30725</v>
      </c>
      <c r="F3175" s="41">
        <f>[3]flow_raw!L3175</f>
        <v>46491.006408000001</v>
      </c>
    </row>
    <row r="3176" spans="5:6" x14ac:dyDescent="0.25">
      <c r="E3176">
        <f>[3]flow_raw!I3176</f>
        <v>30729</v>
      </c>
      <c r="F3176" s="41">
        <f>[3]flow_raw!L3176</f>
        <v>13470.154693</v>
      </c>
    </row>
    <row r="3177" spans="5:6" x14ac:dyDescent="0.25">
      <c r="E3177">
        <f>[3]flow_raw!I3177</f>
        <v>30747</v>
      </c>
      <c r="F3177" s="41">
        <f>[3]flow_raw!L3177</f>
        <v>1300.9732819999999</v>
      </c>
    </row>
    <row r="3178" spans="5:6" x14ac:dyDescent="0.25">
      <c r="E3178">
        <f>[3]flow_raw!I3178</f>
        <v>30751</v>
      </c>
      <c r="F3178" s="41">
        <f>[3]flow_raw!L3178</f>
        <v>11564.111815</v>
      </c>
    </row>
    <row r="3179" spans="5:6" x14ac:dyDescent="0.25">
      <c r="E3179">
        <f>[3]flow_raw!I3179</f>
        <v>30752</v>
      </c>
      <c r="F3179" s="41">
        <f>[3]flow_raw!L3179</f>
        <v>17477.633910999997</v>
      </c>
    </row>
    <row r="3180" spans="5:6" x14ac:dyDescent="0.25">
      <c r="E3180">
        <f>[3]flow_raw!I3180</f>
        <v>30776</v>
      </c>
      <c r="F3180" s="41">
        <f>[3]flow_raw!L3180</f>
        <v>104433.079101</v>
      </c>
    </row>
    <row r="3181" spans="5:6" x14ac:dyDescent="0.25">
      <c r="E3181">
        <f>[3]flow_raw!I3181</f>
        <v>30782</v>
      </c>
      <c r="F3181" s="41">
        <f>[3]flow_raw!L3181</f>
        <v>16023.942765</v>
      </c>
    </row>
    <row r="3182" spans="5:6" x14ac:dyDescent="0.25">
      <c r="E3182">
        <f>[3]flow_raw!I3182</f>
        <v>30784</v>
      </c>
      <c r="F3182" s="41">
        <f>[3]flow_raw!L3182</f>
        <v>22334.152464999999</v>
      </c>
    </row>
    <row r="3183" spans="5:6" x14ac:dyDescent="0.25">
      <c r="E3183">
        <f>[3]flow_raw!I3183</f>
        <v>30791</v>
      </c>
      <c r="F3183" s="41">
        <f>[3]flow_raw!L3183</f>
        <v>72595.742677000002</v>
      </c>
    </row>
    <row r="3184" spans="5:6" x14ac:dyDescent="0.25">
      <c r="E3184">
        <f>[3]flow_raw!I3184</f>
        <v>30792</v>
      </c>
      <c r="F3184" s="41">
        <f>[3]flow_raw!L3184</f>
        <v>75163.379883000001</v>
      </c>
    </row>
    <row r="3185" spans="5:6" x14ac:dyDescent="0.25">
      <c r="E3185">
        <f>[3]flow_raw!I3185</f>
        <v>30797</v>
      </c>
      <c r="F3185" s="41">
        <f>[3]flow_raw!L3185</f>
        <v>491.84024199999999</v>
      </c>
    </row>
    <row r="3186" spans="5:6" x14ac:dyDescent="0.25">
      <c r="E3186">
        <f>[3]flow_raw!I3186</f>
        <v>30804</v>
      </c>
      <c r="F3186" s="41">
        <f>[3]flow_raw!L3186</f>
        <v>1339.455211</v>
      </c>
    </row>
    <row r="3187" spans="5:6" x14ac:dyDescent="0.25">
      <c r="E3187">
        <f>[3]flow_raw!I3187</f>
        <v>30805</v>
      </c>
      <c r="F3187" s="41">
        <f>[3]flow_raw!L3187</f>
        <v>13547.961914</v>
      </c>
    </row>
    <row r="3188" spans="5:6" x14ac:dyDescent="0.25">
      <c r="E3188">
        <f>[3]flow_raw!I3188</f>
        <v>30813</v>
      </c>
      <c r="F3188" s="41">
        <f>[3]flow_raw!L3188</f>
        <v>85314.962159000002</v>
      </c>
    </row>
    <row r="3189" spans="5:6" x14ac:dyDescent="0.25">
      <c r="E3189">
        <f>[3]flow_raw!I3189</f>
        <v>30814</v>
      </c>
      <c r="F3189" s="41">
        <f>[3]flow_raw!L3189</f>
        <v>85314.962159000002</v>
      </c>
    </row>
    <row r="3190" spans="5:6" x14ac:dyDescent="0.25">
      <c r="E3190">
        <f>[3]flow_raw!I3190</f>
        <v>30815</v>
      </c>
      <c r="F3190" s="41">
        <f>[3]flow_raw!L3190</f>
        <v>108557.426758</v>
      </c>
    </row>
    <row r="3191" spans="5:6" x14ac:dyDescent="0.25">
      <c r="E3191">
        <f>[3]flow_raw!I3191</f>
        <v>30816</v>
      </c>
      <c r="F3191" s="41">
        <f>[3]flow_raw!L3191</f>
        <v>101326.182128</v>
      </c>
    </row>
    <row r="3192" spans="5:6" x14ac:dyDescent="0.25">
      <c r="E3192">
        <f>[3]flow_raw!I3192</f>
        <v>30817</v>
      </c>
      <c r="F3192" s="41">
        <f>[3]flow_raw!L3192</f>
        <v>86249.348631999994</v>
      </c>
    </row>
    <row r="3193" spans="5:6" x14ac:dyDescent="0.25">
      <c r="E3193">
        <f>[3]flow_raw!I3193</f>
        <v>30818</v>
      </c>
      <c r="F3193" s="41">
        <f>[3]flow_raw!L3193</f>
        <v>92445.914795000004</v>
      </c>
    </row>
    <row r="3194" spans="5:6" x14ac:dyDescent="0.25">
      <c r="E3194">
        <f>[3]flow_raw!I3194</f>
        <v>30820</v>
      </c>
      <c r="F3194" s="41">
        <f>[3]flow_raw!L3194</f>
        <v>50139.347412000003</v>
      </c>
    </row>
    <row r="3195" spans="5:6" x14ac:dyDescent="0.25">
      <c r="E3195">
        <f>[3]flow_raw!I3195</f>
        <v>30835</v>
      </c>
      <c r="F3195" s="41">
        <f>[3]flow_raw!L3195</f>
        <v>6611.9829339999997</v>
      </c>
    </row>
    <row r="3196" spans="5:6" x14ac:dyDescent="0.25">
      <c r="E3196">
        <f>[3]flow_raw!I3196</f>
        <v>30841</v>
      </c>
      <c r="F3196" s="41">
        <f>[3]flow_raw!L3196</f>
        <v>91827.395506999994</v>
      </c>
    </row>
    <row r="3197" spans="5:6" x14ac:dyDescent="0.25">
      <c r="E3197">
        <f>[3]flow_raw!I3197</f>
        <v>30842</v>
      </c>
      <c r="F3197" s="41">
        <f>[3]flow_raw!L3197</f>
        <v>100465.43700999999</v>
      </c>
    </row>
    <row r="3198" spans="5:6" x14ac:dyDescent="0.25">
      <c r="E3198">
        <f>[3]flow_raw!I3198</f>
        <v>30860</v>
      </c>
      <c r="F3198" s="41">
        <f>[3]flow_raw!L3198</f>
        <v>83038.186034999992</v>
      </c>
    </row>
    <row r="3199" spans="5:6" x14ac:dyDescent="0.25">
      <c r="E3199">
        <f>[3]flow_raw!I3199</f>
        <v>30862</v>
      </c>
      <c r="F3199" s="41">
        <f>[3]flow_raw!L3199</f>
        <v>131254.50097699999</v>
      </c>
    </row>
    <row r="3200" spans="5:6" x14ac:dyDescent="0.25">
      <c r="E3200">
        <f>[3]flow_raw!I3200</f>
        <v>30863</v>
      </c>
      <c r="F3200" s="41">
        <f>[3]flow_raw!L3200</f>
        <v>146493.18261799999</v>
      </c>
    </row>
    <row r="3201" spans="5:6" x14ac:dyDescent="0.25">
      <c r="E3201">
        <f>[3]flow_raw!I3201</f>
        <v>30864</v>
      </c>
      <c r="F3201" s="41">
        <f>[3]flow_raw!L3201</f>
        <v>101244.10498</v>
      </c>
    </row>
    <row r="3202" spans="5:6" x14ac:dyDescent="0.25">
      <c r="E3202">
        <f>[3]flow_raw!I3202</f>
        <v>30865</v>
      </c>
      <c r="F3202" s="41">
        <f>[3]flow_raw!L3202</f>
        <v>79108.114379999999</v>
      </c>
    </row>
    <row r="3203" spans="5:6" x14ac:dyDescent="0.25">
      <c r="E3203">
        <f>[3]flow_raw!I3203</f>
        <v>30899</v>
      </c>
      <c r="F3203" s="41">
        <f>[3]flow_raw!L3203</f>
        <v>6196.5582079999995</v>
      </c>
    </row>
    <row r="3204" spans="5:6" x14ac:dyDescent="0.25">
      <c r="E3204">
        <f>[3]flow_raw!I3204</f>
        <v>30903</v>
      </c>
      <c r="F3204" s="41">
        <f>[3]flow_raw!L3204</f>
        <v>63815.966306999995</v>
      </c>
    </row>
    <row r="3205" spans="5:6" x14ac:dyDescent="0.25">
      <c r="E3205">
        <f>[3]flow_raw!I3205</f>
        <v>30904</v>
      </c>
      <c r="F3205" s="41">
        <f>[3]flow_raw!L3205</f>
        <v>73445.380615999995</v>
      </c>
    </row>
    <row r="3206" spans="5:6" x14ac:dyDescent="0.25">
      <c r="E3206">
        <f>[3]flow_raw!I3206</f>
        <v>30923</v>
      </c>
      <c r="F3206" s="41">
        <f>[3]flow_raw!L3206</f>
        <v>10407.064865</v>
      </c>
    </row>
    <row r="3207" spans="5:6" x14ac:dyDescent="0.25">
      <c r="E3207">
        <f>[3]flow_raw!I3207</f>
        <v>30944</v>
      </c>
      <c r="F3207" s="41">
        <f>[3]flow_raw!L3207</f>
        <v>535.63734799999997</v>
      </c>
    </row>
    <row r="3208" spans="5:6" x14ac:dyDescent="0.25">
      <c r="E3208">
        <f>[3]flow_raw!I3208</f>
        <v>30981</v>
      </c>
      <c r="F3208" s="41">
        <f>[3]flow_raw!L3208</f>
        <v>4818.6818970000004</v>
      </c>
    </row>
    <row r="3209" spans="5:6" x14ac:dyDescent="0.25">
      <c r="E3209">
        <f>[3]flow_raw!I3209</f>
        <v>30995</v>
      </c>
      <c r="F3209" s="41">
        <f>[3]flow_raw!L3209</f>
        <v>11764.802143000001</v>
      </c>
    </row>
    <row r="3210" spans="5:6" x14ac:dyDescent="0.25">
      <c r="E3210">
        <f>[3]flow_raw!I3210</f>
        <v>31013</v>
      </c>
      <c r="F3210" s="41">
        <f>[3]flow_raw!L3210</f>
        <v>6891.1660460000003</v>
      </c>
    </row>
    <row r="3211" spans="5:6" x14ac:dyDescent="0.25">
      <c r="E3211">
        <f>[3]flow_raw!I3211</f>
        <v>31014</v>
      </c>
      <c r="F3211" s="41">
        <f>[3]flow_raw!L3211</f>
        <v>5249.9406740000004</v>
      </c>
    </row>
    <row r="3212" spans="5:6" x14ac:dyDescent="0.25">
      <c r="E3212">
        <f>[3]flow_raw!I3212</f>
        <v>31021</v>
      </c>
      <c r="F3212" s="41">
        <f>[3]flow_raw!L3212</f>
        <v>28533.019194</v>
      </c>
    </row>
    <row r="3213" spans="5:6" x14ac:dyDescent="0.25">
      <c r="E3213">
        <f>[3]flow_raw!I3213</f>
        <v>31029</v>
      </c>
      <c r="F3213" s="41">
        <f>[3]flow_raw!L3213</f>
        <v>5530.2869719999999</v>
      </c>
    </row>
    <row r="3214" spans="5:6" x14ac:dyDescent="0.25">
      <c r="E3214">
        <f>[3]flow_raw!I3214</f>
        <v>31033</v>
      </c>
      <c r="F3214" s="41">
        <f>[3]flow_raw!L3214</f>
        <v>874.90020099999992</v>
      </c>
    </row>
    <row r="3215" spans="5:6" x14ac:dyDescent="0.25">
      <c r="E3215">
        <f>[3]flow_raw!I3215</f>
        <v>31042</v>
      </c>
      <c r="F3215" s="41">
        <f>[3]flow_raw!L3215</f>
        <v>28879.832306000004</v>
      </c>
    </row>
    <row r="3216" spans="5:6" x14ac:dyDescent="0.25">
      <c r="E3216">
        <f>[3]flow_raw!I3216</f>
        <v>31045</v>
      </c>
      <c r="F3216" s="41">
        <f>[3]flow_raw!L3216</f>
        <v>27062.019073000003</v>
      </c>
    </row>
    <row r="3217" spans="5:6" x14ac:dyDescent="0.25">
      <c r="E3217">
        <f>[3]flow_raw!I3217</f>
        <v>31105</v>
      </c>
      <c r="F3217" s="41">
        <f>[3]flow_raw!L3217</f>
        <v>28891.207763000002</v>
      </c>
    </row>
    <row r="3218" spans="5:6" x14ac:dyDescent="0.25">
      <c r="E3218">
        <f>[3]flow_raw!I3218</f>
        <v>31108</v>
      </c>
      <c r="F3218" s="41">
        <f>[3]flow_raw!L3218</f>
        <v>27216.033691000001</v>
      </c>
    </row>
    <row r="3219" spans="5:6" x14ac:dyDescent="0.25">
      <c r="E3219">
        <f>[3]flow_raw!I3219</f>
        <v>31144</v>
      </c>
      <c r="F3219" s="41">
        <f>[3]flow_raw!L3219</f>
        <v>13979.755037000001</v>
      </c>
    </row>
    <row r="3220" spans="5:6" x14ac:dyDescent="0.25">
      <c r="E3220">
        <f>[3]flow_raw!I3220</f>
        <v>31167</v>
      </c>
      <c r="F3220" s="41">
        <f>[3]flow_raw!L3220</f>
        <v>8970.7749029999995</v>
      </c>
    </row>
    <row r="3221" spans="5:6" x14ac:dyDescent="0.25">
      <c r="E3221">
        <f>[3]flow_raw!I3221</f>
        <v>31171</v>
      </c>
      <c r="F3221" s="41">
        <f>[3]flow_raw!L3221</f>
        <v>60128.536376999997</v>
      </c>
    </row>
    <row r="3222" spans="5:6" x14ac:dyDescent="0.25">
      <c r="E3222">
        <f>[3]flow_raw!I3222</f>
        <v>31172</v>
      </c>
      <c r="F3222" s="41">
        <f>[3]flow_raw!L3222</f>
        <v>62771.333251999997</v>
      </c>
    </row>
    <row r="3223" spans="5:6" x14ac:dyDescent="0.25">
      <c r="E3223">
        <f>[3]flow_raw!I3223</f>
        <v>31183</v>
      </c>
      <c r="F3223" s="41">
        <f>[3]flow_raw!L3223</f>
        <v>98751.049316000004</v>
      </c>
    </row>
    <row r="3224" spans="5:6" x14ac:dyDescent="0.25">
      <c r="E3224">
        <f>[3]flow_raw!I3224</f>
        <v>31184</v>
      </c>
      <c r="F3224" s="41">
        <f>[3]flow_raw!L3224</f>
        <v>89179.755858999997</v>
      </c>
    </row>
    <row r="3225" spans="5:6" x14ac:dyDescent="0.25">
      <c r="E3225">
        <f>[3]flow_raw!I3225</f>
        <v>31192</v>
      </c>
      <c r="F3225" s="41">
        <f>[3]flow_raw!L3225</f>
        <v>43632.089111000001</v>
      </c>
    </row>
    <row r="3226" spans="5:6" x14ac:dyDescent="0.25">
      <c r="E3226">
        <f>[3]flow_raw!I3226</f>
        <v>31193</v>
      </c>
      <c r="F3226" s="41">
        <f>[3]flow_raw!L3226</f>
        <v>70089.463378999993</v>
      </c>
    </row>
    <row r="3227" spans="5:6" x14ac:dyDescent="0.25">
      <c r="E3227">
        <f>[3]flow_raw!I3227</f>
        <v>31198</v>
      </c>
      <c r="F3227" s="41">
        <f>[3]flow_raw!L3227</f>
        <v>82553.732420999993</v>
      </c>
    </row>
    <row r="3228" spans="5:6" x14ac:dyDescent="0.25">
      <c r="E3228">
        <f>[3]flow_raw!I3228</f>
        <v>31204</v>
      </c>
      <c r="F3228" s="41">
        <f>[3]flow_raw!L3228</f>
        <v>19562.676930000001</v>
      </c>
    </row>
    <row r="3229" spans="5:6" x14ac:dyDescent="0.25">
      <c r="E3229">
        <f>[3]flow_raw!I3229</f>
        <v>31205</v>
      </c>
      <c r="F3229" s="41">
        <f>[3]flow_raw!L3229</f>
        <v>112042.604492</v>
      </c>
    </row>
    <row r="3230" spans="5:6" x14ac:dyDescent="0.25">
      <c r="E3230">
        <f>[3]flow_raw!I3230</f>
        <v>31206</v>
      </c>
      <c r="F3230" s="41">
        <f>[3]flow_raw!L3230</f>
        <v>115506.758789</v>
      </c>
    </row>
    <row r="3231" spans="5:6" x14ac:dyDescent="0.25">
      <c r="E3231">
        <f>[3]flow_raw!I3231</f>
        <v>31207</v>
      </c>
      <c r="F3231" s="41">
        <f>[3]flow_raw!L3231</f>
        <v>115617.495117</v>
      </c>
    </row>
    <row r="3232" spans="5:6" x14ac:dyDescent="0.25">
      <c r="E3232">
        <f>[3]flow_raw!I3232</f>
        <v>31208</v>
      </c>
      <c r="F3232" s="41">
        <f>[3]flow_raw!L3232</f>
        <v>102389.11816399998</v>
      </c>
    </row>
    <row r="3233" spans="5:6" x14ac:dyDescent="0.25">
      <c r="E3233">
        <f>[3]flow_raw!I3233</f>
        <v>31210</v>
      </c>
      <c r="F3233" s="41">
        <f>[3]flow_raw!L3233</f>
        <v>90024.43994099999</v>
      </c>
    </row>
    <row r="3234" spans="5:6" x14ac:dyDescent="0.25">
      <c r="E3234">
        <f>[3]flow_raw!I3234</f>
        <v>31211</v>
      </c>
      <c r="F3234" s="41">
        <f>[3]flow_raw!L3234</f>
        <v>31325.550902999999</v>
      </c>
    </row>
    <row r="3235" spans="5:6" x14ac:dyDescent="0.25">
      <c r="E3235">
        <f>[3]flow_raw!I3235</f>
        <v>31212</v>
      </c>
      <c r="F3235" s="41">
        <f>[3]flow_raw!L3235</f>
        <v>86233.886352999994</v>
      </c>
    </row>
    <row r="3236" spans="5:6" x14ac:dyDescent="0.25">
      <c r="E3236">
        <f>[3]flow_raw!I3236</f>
        <v>31213</v>
      </c>
      <c r="F3236" s="41">
        <f>[3]flow_raw!L3236</f>
        <v>86318.728516000003</v>
      </c>
    </row>
    <row r="3237" spans="5:6" x14ac:dyDescent="0.25">
      <c r="E3237">
        <f>[3]flow_raw!I3237</f>
        <v>31221</v>
      </c>
      <c r="F3237" s="41">
        <f>[3]flow_raw!L3237</f>
        <v>24652.304321</v>
      </c>
    </row>
    <row r="3238" spans="5:6" x14ac:dyDescent="0.25">
      <c r="E3238">
        <f>[3]flow_raw!I3238</f>
        <v>31272</v>
      </c>
      <c r="F3238" s="41">
        <f>[3]flow_raw!L3238</f>
        <v>34648.221862999999</v>
      </c>
    </row>
    <row r="3239" spans="5:6" x14ac:dyDescent="0.25">
      <c r="E3239">
        <f>[3]flow_raw!I3239</f>
        <v>31274</v>
      </c>
      <c r="F3239" s="41">
        <f>[3]flow_raw!L3239</f>
        <v>7964.9572549999993</v>
      </c>
    </row>
    <row r="3240" spans="5:6" x14ac:dyDescent="0.25">
      <c r="E3240">
        <f>[3]flow_raw!I3240</f>
        <v>31277</v>
      </c>
      <c r="F3240" s="41">
        <f>[3]flow_raw!L3240</f>
        <v>14329.934723999999</v>
      </c>
    </row>
    <row r="3241" spans="5:6" x14ac:dyDescent="0.25">
      <c r="E3241">
        <f>[3]flow_raw!I3241</f>
        <v>31287</v>
      </c>
      <c r="F3241" s="41">
        <f>[3]flow_raw!L3241</f>
        <v>12263.712667</v>
      </c>
    </row>
    <row r="3242" spans="5:6" x14ac:dyDescent="0.25">
      <c r="E3242">
        <f>[3]flow_raw!I3242</f>
        <v>31308</v>
      </c>
      <c r="F3242" s="41">
        <f>[3]flow_raw!L3242</f>
        <v>79684.667235999994</v>
      </c>
    </row>
    <row r="3243" spans="5:6" x14ac:dyDescent="0.25">
      <c r="E3243">
        <f>[3]flow_raw!I3243</f>
        <v>31310</v>
      </c>
      <c r="F3243" s="41">
        <f>[3]flow_raw!L3243</f>
        <v>34312.578613999998</v>
      </c>
    </row>
    <row r="3244" spans="5:6" x14ac:dyDescent="0.25">
      <c r="E3244">
        <f>[3]flow_raw!I3244</f>
        <v>31311</v>
      </c>
      <c r="F3244" s="41">
        <f>[3]flow_raw!L3244</f>
        <v>91707.798340999987</v>
      </c>
    </row>
    <row r="3245" spans="5:6" x14ac:dyDescent="0.25">
      <c r="E3245">
        <f>[3]flow_raw!I3245</f>
        <v>31312</v>
      </c>
      <c r="F3245" s="41">
        <f>[3]flow_raw!L3245</f>
        <v>36140.441284</v>
      </c>
    </row>
    <row r="3246" spans="5:6" x14ac:dyDescent="0.25">
      <c r="E3246">
        <f>[3]flow_raw!I3246</f>
        <v>36079</v>
      </c>
      <c r="F3246" s="41">
        <f>[3]flow_raw!L3246</f>
        <v>22615.388672000001</v>
      </c>
    </row>
    <row r="3247" spans="5:6" x14ac:dyDescent="0.25">
      <c r="E3247">
        <f>[3]flow_raw!I3247</f>
        <v>37212</v>
      </c>
      <c r="F3247" s="41">
        <f>[3]flow_raw!L3247</f>
        <v>6870.3962869999996</v>
      </c>
    </row>
    <row r="3248" spans="5:6" x14ac:dyDescent="0.25">
      <c r="E3248">
        <f>[3]flow_raw!I3248</f>
        <v>37248</v>
      </c>
      <c r="F3248" s="41">
        <f>[3]flow_raw!L3248</f>
        <v>12704.079071</v>
      </c>
    </row>
    <row r="3249" spans="5:6" x14ac:dyDescent="0.25">
      <c r="E3249">
        <f>[3]flow_raw!I3249</f>
        <v>37251</v>
      </c>
      <c r="F3249" s="41">
        <f>[3]flow_raw!L3249</f>
        <v>5360.6714840000004</v>
      </c>
    </row>
    <row r="3250" spans="5:6" x14ac:dyDescent="0.25">
      <c r="E3250">
        <f>[3]flow_raw!I3250</f>
        <v>37404</v>
      </c>
      <c r="F3250" s="41">
        <f>[3]flow_raw!L3250</f>
        <v>2553.6941139999999</v>
      </c>
    </row>
    <row r="3251" spans="5:6" x14ac:dyDescent="0.25">
      <c r="E3251">
        <f>[3]flow_raw!I3251</f>
        <v>37892</v>
      </c>
      <c r="F3251" s="41">
        <f>[3]flow_raw!L3251</f>
        <v>12204.235557</v>
      </c>
    </row>
    <row r="3252" spans="5:6" x14ac:dyDescent="0.25">
      <c r="E3252">
        <f>[3]flow_raw!I3252</f>
        <v>40147</v>
      </c>
      <c r="F3252" s="41">
        <f>[3]flow_raw!L3252</f>
        <v>2159.1010550000001</v>
      </c>
    </row>
    <row r="3253" spans="5:6" x14ac:dyDescent="0.25">
      <c r="E3253">
        <f>[3]flow_raw!I3253</f>
        <v>40257</v>
      </c>
      <c r="F3253" s="41">
        <f>[3]flow_raw!L3253</f>
        <v>4003.2499589999998</v>
      </c>
    </row>
    <row r="3254" spans="5:6" x14ac:dyDescent="0.25">
      <c r="E3254">
        <f>[3]flow_raw!I3254</f>
        <v>40311</v>
      </c>
      <c r="F3254" s="41">
        <f>[3]flow_raw!L3254</f>
        <v>3361.128017</v>
      </c>
    </row>
    <row r="3255" spans="5:6" x14ac:dyDescent="0.25">
      <c r="E3255">
        <f>[3]flow_raw!I3255</f>
        <v>40388</v>
      </c>
      <c r="F3255" s="41">
        <f>[3]flow_raw!L3255</f>
        <v>3180.7328819999998</v>
      </c>
    </row>
    <row r="3256" spans="5:6" x14ac:dyDescent="0.25">
      <c r="E3256">
        <f>[3]flow_raw!I3256</f>
        <v>45606</v>
      </c>
      <c r="F3256" s="41">
        <f>[3]flow_raw!L3256</f>
        <v>9252.875320000001</v>
      </c>
    </row>
    <row r="3257" spans="5:6" x14ac:dyDescent="0.25">
      <c r="E3257">
        <f>[3]flow_raw!I3257</f>
        <v>48918</v>
      </c>
      <c r="F3257" s="41">
        <f>[3]flow_raw!L3257</f>
        <v>7215.6411690000004</v>
      </c>
    </row>
    <row r="3258" spans="5:6" x14ac:dyDescent="0.25">
      <c r="E3258">
        <f>[3]flow_raw!I3258</f>
        <v>49124</v>
      </c>
      <c r="F3258" s="41">
        <f>[3]flow_raw!L3258</f>
        <v>6827.9639659999993</v>
      </c>
    </row>
    <row r="3259" spans="5:6" x14ac:dyDescent="0.25">
      <c r="E3259">
        <f>[3]flow_raw!I3259</f>
        <v>49233</v>
      </c>
      <c r="F3259" s="41">
        <f>[3]flow_raw!L3259</f>
        <v>1536.214827</v>
      </c>
    </row>
    <row r="3260" spans="5:6" x14ac:dyDescent="0.25">
      <c r="E3260">
        <f>[3]flow_raw!I3260</f>
        <v>49571</v>
      </c>
      <c r="F3260" s="41">
        <f>[3]flow_raw!L3260</f>
        <v>920.14795300000014</v>
      </c>
    </row>
    <row r="3261" spans="5:6" x14ac:dyDescent="0.25">
      <c r="E3261">
        <f>[3]flow_raw!I3261</f>
        <v>50272</v>
      </c>
      <c r="F3261" s="41">
        <f>[3]flow_raw!L3261</f>
        <v>1694.7526200000002</v>
      </c>
    </row>
    <row r="3262" spans="5:6" x14ac:dyDescent="0.25">
      <c r="E3262">
        <f>[3]flow_raw!I3262</f>
        <v>51053</v>
      </c>
      <c r="F3262" s="41">
        <f>[3]flow_raw!L3262</f>
        <v>17754.947022</v>
      </c>
    </row>
    <row r="3263" spans="5:6" x14ac:dyDescent="0.25">
      <c r="E3263">
        <f>[3]flow_raw!I3263</f>
        <v>51054</v>
      </c>
      <c r="F3263" s="41">
        <f>[3]flow_raw!L3263</f>
        <v>17939.006348999999</v>
      </c>
    </row>
    <row r="3264" spans="5:6" x14ac:dyDescent="0.25">
      <c r="E3264">
        <f>[3]flow_raw!I3264</f>
        <v>51182</v>
      </c>
      <c r="F3264" s="41">
        <f>[3]flow_raw!L3264</f>
        <v>23508.888182999999</v>
      </c>
    </row>
    <row r="3265" spans="5:6" x14ac:dyDescent="0.25">
      <c r="E3265">
        <f>[3]flow_raw!I3265</f>
        <v>51183</v>
      </c>
      <c r="F3265" s="41">
        <f>[3]flow_raw!L3265</f>
        <v>23489.090332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376"/>
  <sheetViews>
    <sheetView showGridLines="0" workbookViewId="0">
      <pane ySplit="1" topLeftCell="A80" activePane="bottomLeft" state="frozen"/>
      <selection activeCell="O26" sqref="O26"/>
      <selection pane="bottomLeft" activeCell="K80" sqref="K80"/>
    </sheetView>
  </sheetViews>
  <sheetFormatPr defaultRowHeight="15" x14ac:dyDescent="0.25"/>
  <cols>
    <col min="1" max="1" width="12.85546875" bestFit="1" customWidth="1"/>
    <col min="2" max="2" width="5.5703125" bestFit="1" customWidth="1"/>
    <col min="3" max="3" width="7.28515625" bestFit="1" customWidth="1"/>
    <col min="4" max="4" width="7.5703125" style="56" bestFit="1" customWidth="1"/>
    <col min="5" max="5" width="10.28515625" bestFit="1" customWidth="1"/>
    <col min="6" max="6" width="7.5703125" bestFit="1" customWidth="1"/>
    <col min="7" max="7" width="10.85546875" customWidth="1"/>
    <col min="8" max="8" width="7" style="30" bestFit="1" customWidth="1"/>
    <col min="9" max="9" width="5.85546875" style="30" bestFit="1" customWidth="1"/>
    <col min="10" max="11" width="8.42578125" style="1" bestFit="1" customWidth="1"/>
    <col min="12" max="13" width="8.42578125" bestFit="1" customWidth="1"/>
    <col min="14" max="14" width="11.140625" bestFit="1" customWidth="1"/>
    <col min="15" max="16" width="9.28515625" customWidth="1"/>
    <col min="17" max="17" width="11.42578125" customWidth="1"/>
    <col min="18" max="19" width="9.140625" style="41"/>
    <col min="22" max="22" width="15.140625" bestFit="1" customWidth="1"/>
    <col min="23" max="24" width="12" bestFit="1" customWidth="1"/>
    <col min="25" max="25" width="22.28515625" bestFit="1" customWidth="1"/>
    <col min="26" max="26" width="17.7109375" bestFit="1" customWidth="1"/>
    <col min="27" max="27" width="16.5703125" bestFit="1" customWidth="1"/>
  </cols>
  <sheetData>
    <row r="1" spans="1:20" x14ac:dyDescent="0.25">
      <c r="A1" s="67" t="s">
        <v>0</v>
      </c>
      <c r="B1" s="67" t="s">
        <v>1</v>
      </c>
      <c r="C1" s="1" t="s">
        <v>2</v>
      </c>
      <c r="D1" s="29" t="s">
        <v>3</v>
      </c>
      <c r="E1" s="67" t="s">
        <v>4</v>
      </c>
      <c r="F1" s="1" t="s">
        <v>7</v>
      </c>
      <c r="G1" s="1" t="s">
        <v>8</v>
      </c>
      <c r="H1" s="30" t="s">
        <v>129</v>
      </c>
      <c r="I1" s="30" t="s">
        <v>6</v>
      </c>
      <c r="J1" s="67" t="s">
        <v>9</v>
      </c>
      <c r="K1" s="1" t="s">
        <v>12</v>
      </c>
      <c r="L1" s="1" t="s">
        <v>13</v>
      </c>
      <c r="M1" s="1" t="s">
        <v>14</v>
      </c>
      <c r="N1" s="4" t="s">
        <v>15</v>
      </c>
      <c r="O1" s="1" t="s">
        <v>100</v>
      </c>
      <c r="P1" s="1" t="s">
        <v>101</v>
      </c>
      <c r="Q1" s="46" t="s">
        <v>106</v>
      </c>
      <c r="R1" s="59" t="s">
        <v>107</v>
      </c>
      <c r="S1" s="59" t="s">
        <v>108</v>
      </c>
      <c r="T1" s="1" t="s">
        <v>99</v>
      </c>
    </row>
    <row r="2" spans="1:20" x14ac:dyDescent="0.25">
      <c r="A2" s="61">
        <f>'[4]All Counts'!E2</f>
        <v>9041</v>
      </c>
      <c r="B2" s="61">
        <f>'[4]All Counts'!F2</f>
        <v>1</v>
      </c>
      <c r="C2" s="61">
        <f>'[4]All Counts'!G2</f>
        <v>1</v>
      </c>
      <c r="D2" s="29">
        <v>1</v>
      </c>
      <c r="E2" s="61" t="str">
        <f>'[4]All Counts'!P2</f>
        <v>PeMS2016</v>
      </c>
      <c r="F2" s="1">
        <v>1</v>
      </c>
      <c r="G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2" s="30">
        <f>'[4]All Counts'!R2</f>
        <v>5</v>
      </c>
      <c r="I2" s="30">
        <f>'[4]All Counts'!S2</f>
        <v>10</v>
      </c>
      <c r="J2" s="61">
        <f>'[4]All Counts'!M2</f>
        <v>32509</v>
      </c>
      <c r="K2" s="4">
        <f>VLOOKUP(class[[#This Row],[hwycov_id]],readme!E:F,2,FALSE)</f>
        <v>43338.114502999997</v>
      </c>
      <c r="L2" s="32">
        <f t="shared" ref="L2:L65" si="0">K2/J2-1</f>
        <v>0.33311127696945442</v>
      </c>
      <c r="M2" s="31">
        <f t="shared" ref="M2:M65" si="1">K2-J2</f>
        <v>10829.114502999997</v>
      </c>
      <c r="N2" s="31">
        <f t="shared" ref="N2:N65" si="2">POWER(M2,2)</f>
        <v>117269720.91908488</v>
      </c>
      <c r="O2" s="1" t="e">
        <v>#N/A</v>
      </c>
      <c r="P2" s="1">
        <v>1</v>
      </c>
      <c r="Q2" s="46">
        <f>ROUND(class[[#This Row],[count]],-3)</f>
        <v>33000</v>
      </c>
      <c r="R2" s="59">
        <f>VLOOKUP(class[[#This Row],[count_rd]],caltran!$J$2:$P$182,7,FALSE)</f>
        <v>25245</v>
      </c>
      <c r="S2" s="59">
        <f>VLOOKUP(class[[#This Row],[count_rd]],caltran!$J$2:$P$182,6,FALSE)</f>
        <v>40754.999999999993</v>
      </c>
      <c r="T2" s="1">
        <f>IF(AND(class[[#This Row],[flow]]&gt;=class[[#This Row],[low]], class[[#This Row],[flow]]&lt;=class[[#This Row],[high]]),1,0)</f>
        <v>0</v>
      </c>
    </row>
    <row r="3" spans="1:20" x14ac:dyDescent="0.25">
      <c r="A3" s="61">
        <f>'[4]All Counts'!E3</f>
        <v>28016</v>
      </c>
      <c r="B3" s="61">
        <f>'[4]All Counts'!F3</f>
        <v>1</v>
      </c>
      <c r="C3" s="61">
        <f>'[4]All Counts'!G3</f>
        <v>1</v>
      </c>
      <c r="D3" s="29">
        <v>1</v>
      </c>
      <c r="E3" s="61" t="str">
        <f>'[4]All Counts'!P3</f>
        <v>PeMS2016</v>
      </c>
      <c r="F3" s="1">
        <v>1</v>
      </c>
      <c r="G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3" s="30">
        <f>'[4]All Counts'!R3</f>
        <v>5</v>
      </c>
      <c r="I3" s="30">
        <f>'[4]All Counts'!S3</f>
        <v>10</v>
      </c>
      <c r="J3" s="61">
        <f>'[4]All Counts'!M3</f>
        <v>56995</v>
      </c>
      <c r="K3" s="4">
        <f>VLOOKUP(class[[#This Row],[hwycov_id]],readme!E:F,2,FALSE)</f>
        <v>66008.230469000002</v>
      </c>
      <c r="L3" s="32">
        <f t="shared" si="0"/>
        <v>0.15814072232651988</v>
      </c>
      <c r="M3" s="31">
        <f t="shared" si="1"/>
        <v>9013.2304690000019</v>
      </c>
      <c r="N3" s="31">
        <f t="shared" si="2"/>
        <v>81238323.487309992</v>
      </c>
      <c r="O3" s="1" t="e">
        <v>#N/A</v>
      </c>
      <c r="P3" s="1">
        <v>2</v>
      </c>
      <c r="Q3" s="46">
        <f>ROUND(class[[#This Row],[count]],-3)</f>
        <v>57000</v>
      </c>
      <c r="R3" s="59">
        <f>VLOOKUP(class[[#This Row],[count_rd]],caltran!$J$2:$P$182,7,FALSE)</f>
        <v>46375.833333333328</v>
      </c>
      <c r="S3" s="59">
        <f>VLOOKUP(class[[#This Row],[count_rd]],caltran!$J$2:$P$182,6,FALSE)</f>
        <v>67624.166666666672</v>
      </c>
      <c r="T3" s="1">
        <f>IF(AND(class[[#This Row],[flow]]&gt;=class[[#This Row],[low]], class[[#This Row],[flow]]&lt;=class[[#This Row],[high]]),1,0)</f>
        <v>1</v>
      </c>
    </row>
    <row r="4" spans="1:20" x14ac:dyDescent="0.25">
      <c r="A4" s="61">
        <f>'[4]All Counts'!E4</f>
        <v>28011</v>
      </c>
      <c r="B4" s="61">
        <f>'[4]All Counts'!F4</f>
        <v>1</v>
      </c>
      <c r="C4" s="61">
        <f>'[4]All Counts'!G4</f>
        <v>1</v>
      </c>
      <c r="D4" s="29">
        <v>1</v>
      </c>
      <c r="E4" s="61" t="str">
        <f>'[4]All Counts'!P4</f>
        <v>PeMS2016</v>
      </c>
      <c r="F4" s="1">
        <v>1</v>
      </c>
      <c r="G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4" s="30">
        <f>'[4]All Counts'!R4</f>
        <v>5</v>
      </c>
      <c r="I4" s="30">
        <f>'[4]All Counts'!S4</f>
        <v>10</v>
      </c>
      <c r="J4" s="61">
        <f>'[4]All Counts'!M4</f>
        <v>56995</v>
      </c>
      <c r="K4" s="4">
        <f>VLOOKUP(class[[#This Row],[hwycov_id]],readme!E:F,2,FALSE)</f>
        <v>77290.395507000008</v>
      </c>
      <c r="L4" s="32">
        <f t="shared" si="0"/>
        <v>0.35609080633388901</v>
      </c>
      <c r="M4" s="31">
        <f t="shared" si="1"/>
        <v>20295.395507000008</v>
      </c>
      <c r="N4" s="31">
        <f t="shared" si="2"/>
        <v>411903078.78555614</v>
      </c>
      <c r="O4" s="1" t="e">
        <v>#N/A</v>
      </c>
      <c r="P4" s="1">
        <v>3</v>
      </c>
      <c r="Q4" s="46">
        <f>ROUND(class[[#This Row],[count]],-3)</f>
        <v>57000</v>
      </c>
      <c r="R4" s="59">
        <f>VLOOKUP(class[[#This Row],[count_rd]],caltran!$J$2:$P$182,7,FALSE)</f>
        <v>46375.833333333328</v>
      </c>
      <c r="S4" s="59">
        <f>VLOOKUP(class[[#This Row],[count_rd]],caltran!$J$2:$P$182,6,FALSE)</f>
        <v>67624.166666666672</v>
      </c>
      <c r="T4" s="1">
        <f>IF(AND(class[[#This Row],[flow]]&gt;=class[[#This Row],[low]], class[[#This Row],[flow]]&lt;=class[[#This Row],[high]]),1,0)</f>
        <v>0</v>
      </c>
    </row>
    <row r="5" spans="1:20" x14ac:dyDescent="0.25">
      <c r="A5" s="61">
        <f>'[4]All Counts'!E5</f>
        <v>28007</v>
      </c>
      <c r="B5" s="61">
        <f>'[4]All Counts'!F5</f>
        <v>1</v>
      </c>
      <c r="C5" s="61">
        <f>'[4]All Counts'!G5</f>
        <v>1</v>
      </c>
      <c r="D5" s="29">
        <v>1</v>
      </c>
      <c r="E5" s="61" t="str">
        <f>'[4]All Counts'!P5</f>
        <v>PeMS2016</v>
      </c>
      <c r="F5" s="1">
        <v>1</v>
      </c>
      <c r="G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5" s="30">
        <f>'[4]All Counts'!R5</f>
        <v>5</v>
      </c>
      <c r="I5" s="30">
        <f>'[4]All Counts'!S5</f>
        <v>10</v>
      </c>
      <c r="J5" s="61">
        <f>'[4]All Counts'!M5</f>
        <v>70327</v>
      </c>
      <c r="K5" s="4">
        <f>VLOOKUP(class[[#This Row],[hwycov_id]],readme!E:F,2,FALSE)</f>
        <v>68124.109620000003</v>
      </c>
      <c r="L5" s="32">
        <f t="shared" si="0"/>
        <v>-3.1323536906166849E-2</v>
      </c>
      <c r="M5" s="31">
        <f t="shared" si="1"/>
        <v>-2202.8903799999971</v>
      </c>
      <c r="N5" s="31">
        <f t="shared" si="2"/>
        <v>4852726.0262965318</v>
      </c>
      <c r="O5" s="1" t="e">
        <v>#N/A</v>
      </c>
      <c r="P5" s="1">
        <v>4</v>
      </c>
      <c r="Q5" s="46">
        <f>ROUND(class[[#This Row],[count]],-3)</f>
        <v>70000</v>
      </c>
      <c r="R5" s="59">
        <f>VLOOKUP(class[[#This Row],[count_rd]],caltran!$J$2:$P$182,7,FALSE)</f>
        <v>58660</v>
      </c>
      <c r="S5" s="59">
        <f>VLOOKUP(class[[#This Row],[count_rd]],caltran!$J$2:$P$182,6,FALSE)</f>
        <v>81340</v>
      </c>
      <c r="T5" s="1">
        <f>IF(AND(class[[#This Row],[flow]]&gt;=class[[#This Row],[low]], class[[#This Row],[flow]]&lt;=class[[#This Row],[high]]),1,0)</f>
        <v>1</v>
      </c>
    </row>
    <row r="6" spans="1:20" x14ac:dyDescent="0.25">
      <c r="A6" s="61">
        <f>'[4]All Counts'!E6</f>
        <v>28000</v>
      </c>
      <c r="B6" s="61">
        <f>'[4]All Counts'!F6</f>
        <v>1</v>
      </c>
      <c r="C6" s="61">
        <f>'[4]All Counts'!G6</f>
        <v>1</v>
      </c>
      <c r="D6" s="29">
        <v>1</v>
      </c>
      <c r="E6" s="61" t="str">
        <f>'[4]All Counts'!P6</f>
        <v>Caltran</v>
      </c>
      <c r="F6" s="1">
        <v>1</v>
      </c>
      <c r="G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6" s="30">
        <f>'[4]All Counts'!R6</f>
        <v>5</v>
      </c>
      <c r="I6" s="30">
        <f>'[4]All Counts'!S6</f>
        <v>10</v>
      </c>
      <c r="J6" s="61">
        <f>'[4]All Counts'!M6</f>
        <v>78513</v>
      </c>
      <c r="K6" s="4">
        <f>VLOOKUP(class[[#This Row],[hwycov_id]],readme!E:F,2,FALSE)</f>
        <v>73682.981445000012</v>
      </c>
      <c r="L6" s="32">
        <f t="shared" si="0"/>
        <v>-6.1518710977799707E-2</v>
      </c>
      <c r="M6" s="31">
        <f t="shared" si="1"/>
        <v>-4830.0185549999878</v>
      </c>
      <c r="N6" s="31">
        <f t="shared" si="2"/>
        <v>23329079.24164417</v>
      </c>
      <c r="O6" s="1" t="e">
        <v>#N/A</v>
      </c>
      <c r="P6" s="1">
        <v>5</v>
      </c>
      <c r="Q6" s="46">
        <f>ROUND(class[[#This Row],[count]],-3)</f>
        <v>79000</v>
      </c>
      <c r="R6" s="59">
        <f>VLOOKUP(class[[#This Row],[count_rd]],caltran!$J$2:$P$182,7,FALSE)</f>
        <v>67268.5</v>
      </c>
      <c r="S6" s="59">
        <f>VLOOKUP(class[[#This Row],[count_rd]],caltran!$J$2:$P$182,6,FALSE)</f>
        <v>90731.5</v>
      </c>
      <c r="T6" s="1">
        <f>IF(AND(class[[#This Row],[flow]]&gt;=class[[#This Row],[low]], class[[#This Row],[flow]]&lt;=class[[#This Row],[high]]),1,0)</f>
        <v>1</v>
      </c>
    </row>
    <row r="7" spans="1:20" x14ac:dyDescent="0.25">
      <c r="A7" s="61">
        <f>'[4]All Counts'!E7</f>
        <v>27988</v>
      </c>
      <c r="B7" s="61">
        <f>'[4]All Counts'!F7</f>
        <v>1</v>
      </c>
      <c r="C7" s="61">
        <f>'[4]All Counts'!G7</f>
        <v>1</v>
      </c>
      <c r="D7" s="29">
        <v>1</v>
      </c>
      <c r="E7" s="61" t="str">
        <f>'[4]All Counts'!P7</f>
        <v>PeMS2016</v>
      </c>
      <c r="F7" s="1">
        <v>1</v>
      </c>
      <c r="G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7" s="30">
        <f>'[4]All Counts'!R7</f>
        <v>5</v>
      </c>
      <c r="I7" s="30">
        <f>'[4]All Counts'!S7</f>
        <v>10</v>
      </c>
      <c r="J7" s="61">
        <f>'[4]All Counts'!M7</f>
        <v>77212</v>
      </c>
      <c r="K7" s="4">
        <f>VLOOKUP(class[[#This Row],[hwycov_id]],readme!E:F,2,FALSE)</f>
        <v>70754.963866999999</v>
      </c>
      <c r="L7" s="32">
        <f t="shared" si="0"/>
        <v>-8.3627365344765114E-2</v>
      </c>
      <c r="M7" s="31">
        <f t="shared" si="1"/>
        <v>-6457.0361330000014</v>
      </c>
      <c r="N7" s="31">
        <f t="shared" si="2"/>
        <v>41693315.622867614</v>
      </c>
      <c r="O7" s="1" t="e">
        <v>#N/A</v>
      </c>
      <c r="P7" s="1">
        <v>6</v>
      </c>
      <c r="Q7" s="46">
        <f>ROUND(class[[#This Row],[count]],-3)</f>
        <v>77000</v>
      </c>
      <c r="R7" s="59">
        <f>VLOOKUP(class[[#This Row],[count_rd]],caltran!$J$2:$P$182,7,FALSE)</f>
        <v>65351.611111111109</v>
      </c>
      <c r="S7" s="59">
        <f>VLOOKUP(class[[#This Row],[count_rd]],caltran!$J$2:$P$182,6,FALSE)</f>
        <v>88648.388888888891</v>
      </c>
      <c r="T7" s="1">
        <f>IF(AND(class[[#This Row],[flow]]&gt;=class[[#This Row],[low]], class[[#This Row],[flow]]&lt;=class[[#This Row],[high]]),1,0)</f>
        <v>1</v>
      </c>
    </row>
    <row r="8" spans="1:20" x14ac:dyDescent="0.25">
      <c r="A8" s="61">
        <f>'[4]All Counts'!E8</f>
        <v>27987</v>
      </c>
      <c r="B8" s="61">
        <f>'[4]All Counts'!F8</f>
        <v>1</v>
      </c>
      <c r="C8" s="61">
        <f>'[4]All Counts'!G8</f>
        <v>1</v>
      </c>
      <c r="D8" s="29">
        <v>1</v>
      </c>
      <c r="E8" s="61" t="str">
        <f>'[4]All Counts'!P8</f>
        <v>PeMS2016</v>
      </c>
      <c r="F8" s="1">
        <v>1</v>
      </c>
      <c r="G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8" s="30">
        <f>'[4]All Counts'!R8</f>
        <v>5</v>
      </c>
      <c r="I8" s="30">
        <f>'[4]All Counts'!S8</f>
        <v>10</v>
      </c>
      <c r="J8" s="61">
        <f>'[4]All Counts'!M8</f>
        <v>72788</v>
      </c>
      <c r="K8" s="4">
        <f>VLOOKUP(class[[#This Row],[hwycov_id]],readme!E:F,2,FALSE)</f>
        <v>77741.584961</v>
      </c>
      <c r="L8" s="32">
        <f t="shared" si="0"/>
        <v>6.8054967316041104E-2</v>
      </c>
      <c r="M8" s="31">
        <f t="shared" si="1"/>
        <v>4953.5849610000005</v>
      </c>
      <c r="N8" s="31">
        <f t="shared" si="2"/>
        <v>24538003.965845376</v>
      </c>
      <c r="O8" s="1" t="e">
        <v>#N/A</v>
      </c>
      <c r="P8" s="1">
        <v>7</v>
      </c>
      <c r="Q8" s="46">
        <f>ROUND(class[[#This Row],[count]],-3)</f>
        <v>73000</v>
      </c>
      <c r="R8" s="59">
        <f>VLOOKUP(class[[#This Row],[count_rd]],caltran!$J$2:$P$182,7,FALSE)</f>
        <v>61466</v>
      </c>
      <c r="S8" s="59">
        <f>VLOOKUP(class[[#This Row],[count_rd]],caltran!$J$2:$P$182,6,FALSE)</f>
        <v>84534</v>
      </c>
      <c r="T8" s="1">
        <f>IF(AND(class[[#This Row],[flow]]&gt;=class[[#This Row],[low]], class[[#This Row],[flow]]&lt;=class[[#This Row],[high]]),1,0)</f>
        <v>1</v>
      </c>
    </row>
    <row r="9" spans="1:20" x14ac:dyDescent="0.25">
      <c r="A9" s="61">
        <f>'[4]All Counts'!E9</f>
        <v>29016</v>
      </c>
      <c r="B9" s="61">
        <f>'[4]All Counts'!F9</f>
        <v>1</v>
      </c>
      <c r="C9" s="61">
        <f>'[4]All Counts'!G9</f>
        <v>1</v>
      </c>
      <c r="D9" s="29">
        <v>1</v>
      </c>
      <c r="E9" s="61" t="str">
        <f>'[4]All Counts'!P9</f>
        <v>PeMS2016</v>
      </c>
      <c r="F9" s="1">
        <v>1</v>
      </c>
      <c r="G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9" s="30">
        <f>'[4]All Counts'!R9</f>
        <v>2</v>
      </c>
      <c r="I9" s="30">
        <f>'[4]All Counts'!S9</f>
        <v>14</v>
      </c>
      <c r="J9" s="61">
        <f>'[4]All Counts'!M9</f>
        <v>78697</v>
      </c>
      <c r="K9" s="4">
        <f>VLOOKUP(class[[#This Row],[hwycov_id]],readme!E:F,2,FALSE)</f>
        <v>77013.278320000012</v>
      </c>
      <c r="L9" s="32">
        <f t="shared" si="0"/>
        <v>-2.1394991931077301E-2</v>
      </c>
      <c r="M9" s="31">
        <f t="shared" si="1"/>
        <v>-1683.7216799999878</v>
      </c>
      <c r="N9" s="31">
        <f t="shared" si="2"/>
        <v>2834918.6957019814</v>
      </c>
      <c r="O9" s="1" t="e">
        <v>#N/A</v>
      </c>
      <c r="P9" s="1">
        <v>8</v>
      </c>
      <c r="Q9" s="46">
        <f>ROUND(class[[#This Row],[count]],-3)</f>
        <v>79000</v>
      </c>
      <c r="R9" s="59">
        <f>VLOOKUP(class[[#This Row],[count_rd]],caltran!$J$2:$P$182,7,FALSE)</f>
        <v>67268.5</v>
      </c>
      <c r="S9" s="59">
        <f>VLOOKUP(class[[#This Row],[count_rd]],caltran!$J$2:$P$182,6,FALSE)</f>
        <v>90731.5</v>
      </c>
      <c r="T9" s="1">
        <f>IF(AND(class[[#This Row],[flow]]&gt;=class[[#This Row],[low]], class[[#This Row],[flow]]&lt;=class[[#This Row],[high]]),1,0)</f>
        <v>1</v>
      </c>
    </row>
    <row r="10" spans="1:20" x14ac:dyDescent="0.25">
      <c r="A10" s="61">
        <f>'[4]All Counts'!E10</f>
        <v>29028</v>
      </c>
      <c r="B10" s="61">
        <f>'[4]All Counts'!F10</f>
        <v>1</v>
      </c>
      <c r="C10" s="61">
        <f>'[4]All Counts'!G10</f>
        <v>1</v>
      </c>
      <c r="D10" s="29">
        <v>1</v>
      </c>
      <c r="E10" s="61" t="str">
        <f>'[4]All Counts'!P10</f>
        <v>PeMS2016</v>
      </c>
      <c r="F10" s="1">
        <v>1</v>
      </c>
      <c r="G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10" s="30">
        <f>'[4]All Counts'!R10</f>
        <v>2</v>
      </c>
      <c r="I10" s="30">
        <f>'[4]All Counts'!S10</f>
        <v>14</v>
      </c>
      <c r="J10" s="61">
        <f>'[4]All Counts'!M10</f>
        <v>86599</v>
      </c>
      <c r="K10" s="4">
        <f>VLOOKUP(class[[#This Row],[hwycov_id]],readme!E:F,2,FALSE)</f>
        <v>89354.499022000004</v>
      </c>
      <c r="L10" s="32">
        <f t="shared" si="0"/>
        <v>3.181906282982494E-2</v>
      </c>
      <c r="M10" s="31">
        <f t="shared" si="1"/>
        <v>2755.4990220000036</v>
      </c>
      <c r="N10" s="31">
        <f t="shared" si="2"/>
        <v>7592774.8602429768</v>
      </c>
      <c r="O10" s="1" t="e">
        <v>#N/A</v>
      </c>
      <c r="P10" s="1">
        <v>9</v>
      </c>
      <c r="Q10" s="46">
        <f>ROUND(class[[#This Row],[count]],-3)</f>
        <v>87000</v>
      </c>
      <c r="R10" s="59">
        <f>VLOOKUP(class[[#This Row],[count_rd]],caltran!$J$2:$P$182,7,FALSE)</f>
        <v>74844.166666666672</v>
      </c>
      <c r="S10" s="59">
        <f>VLOOKUP(class[[#This Row],[count_rd]],caltran!$J$2:$P$182,6,FALSE)</f>
        <v>99155.833333333343</v>
      </c>
      <c r="T10" s="1">
        <f>IF(AND(class[[#This Row],[flow]]&gt;=class[[#This Row],[low]], class[[#This Row],[flow]]&lt;=class[[#This Row],[high]]),1,0)</f>
        <v>1</v>
      </c>
    </row>
    <row r="11" spans="1:20" x14ac:dyDescent="0.25">
      <c r="A11" s="61">
        <f>'[4]All Counts'!E11</f>
        <v>29037</v>
      </c>
      <c r="B11" s="61">
        <f>'[4]All Counts'!F11</f>
        <v>1</v>
      </c>
      <c r="C11" s="61">
        <f>'[4]All Counts'!G11</f>
        <v>1</v>
      </c>
      <c r="D11" s="29">
        <v>1</v>
      </c>
      <c r="E11" s="61" t="str">
        <f>'[4]All Counts'!P11</f>
        <v>PeMS2016</v>
      </c>
      <c r="F11" s="1">
        <v>1</v>
      </c>
      <c r="G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11" s="30">
        <f>'[4]All Counts'!R11</f>
        <v>2</v>
      </c>
      <c r="I11" s="30">
        <f>'[4]All Counts'!S11</f>
        <v>14</v>
      </c>
      <c r="J11" s="61">
        <f>'[4]All Counts'!M11</f>
        <v>83801</v>
      </c>
      <c r="K11" s="4">
        <f>VLOOKUP(class[[#This Row],[hwycov_id]],readme!E:F,2,FALSE)</f>
        <v>86709.765136000002</v>
      </c>
      <c r="L11" s="32">
        <f t="shared" si="0"/>
        <v>3.471038694048989E-2</v>
      </c>
      <c r="M11" s="31">
        <f t="shared" si="1"/>
        <v>2908.7651360000018</v>
      </c>
      <c r="N11" s="31">
        <f t="shared" si="2"/>
        <v>8460914.6164091099</v>
      </c>
      <c r="O11" s="1" t="e">
        <v>#N/A</v>
      </c>
      <c r="P11" s="1">
        <v>10</v>
      </c>
      <c r="Q11" s="46">
        <f>ROUND(class[[#This Row],[count]],-3)</f>
        <v>84000</v>
      </c>
      <c r="R11" s="59">
        <f>VLOOKUP(class[[#This Row],[count_rd]],caltran!$J$2:$P$182,7,FALSE)</f>
        <v>72072</v>
      </c>
      <c r="S11" s="59">
        <f>VLOOKUP(class[[#This Row],[count_rd]],caltran!$J$2:$P$182,6,FALSE)</f>
        <v>95927.999999999985</v>
      </c>
      <c r="T11" s="1">
        <f>IF(AND(class[[#This Row],[flow]]&gt;=class[[#This Row],[low]], class[[#This Row],[flow]]&lt;=class[[#This Row],[high]]),1,0)</f>
        <v>1</v>
      </c>
    </row>
    <row r="12" spans="1:20" x14ac:dyDescent="0.25">
      <c r="A12" s="61">
        <f>'[4]All Counts'!E12</f>
        <v>29041</v>
      </c>
      <c r="B12" s="61">
        <f>'[4]All Counts'!F12</f>
        <v>1</v>
      </c>
      <c r="C12" s="61">
        <f>'[4]All Counts'!G12</f>
        <v>1</v>
      </c>
      <c r="D12" s="29">
        <v>1</v>
      </c>
      <c r="E12" s="61" t="str">
        <f>'[4]All Counts'!P12</f>
        <v>PeMS2016</v>
      </c>
      <c r="F12" s="1">
        <v>1</v>
      </c>
      <c r="G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12" s="30">
        <f>'[4]All Counts'!R12</f>
        <v>2</v>
      </c>
      <c r="I12" s="30">
        <f>'[4]All Counts'!S12</f>
        <v>14</v>
      </c>
      <c r="J12" s="61">
        <f>'[4]All Counts'!M12</f>
        <v>100179</v>
      </c>
      <c r="K12" s="4">
        <f>VLOOKUP(class[[#This Row],[hwycov_id]],readme!E:F,2,FALSE)</f>
        <v>98226.981933000003</v>
      </c>
      <c r="L12" s="32">
        <f t="shared" si="0"/>
        <v>-1.9485301979456748E-2</v>
      </c>
      <c r="M12" s="31">
        <f t="shared" si="1"/>
        <v>-1952.0180669999972</v>
      </c>
      <c r="N12" s="31">
        <f t="shared" si="2"/>
        <v>3810374.5338944057</v>
      </c>
      <c r="O12" s="1" t="e">
        <v>#N/A</v>
      </c>
      <c r="P12" s="1">
        <v>11</v>
      </c>
      <c r="Q12" s="46">
        <f>ROUND(class[[#This Row],[count]],-3)</f>
        <v>100000</v>
      </c>
      <c r="R12" s="59">
        <f>VLOOKUP(class[[#This Row],[count_rd]],caltran!$J$2:$P$182,7,FALSE)</f>
        <v>86400</v>
      </c>
      <c r="S12" s="59">
        <f>VLOOKUP(class[[#This Row],[count_rd]],caltran!$J$2:$P$182,6,FALSE)</f>
        <v>113600.00000000001</v>
      </c>
      <c r="T12" s="1">
        <f>IF(AND(class[[#This Row],[flow]]&gt;=class[[#This Row],[low]], class[[#This Row],[flow]]&lt;=class[[#This Row],[high]]),1,0)</f>
        <v>1</v>
      </c>
    </row>
    <row r="13" spans="1:20" x14ac:dyDescent="0.25">
      <c r="A13" s="61">
        <f>'[4]All Counts'!E13</f>
        <v>29046</v>
      </c>
      <c r="B13" s="61">
        <f>'[4]All Counts'!F13</f>
        <v>1</v>
      </c>
      <c r="C13" s="61">
        <f>'[4]All Counts'!G13</f>
        <v>1</v>
      </c>
      <c r="D13" s="29">
        <v>1</v>
      </c>
      <c r="E13" s="61" t="str">
        <f>'[4]All Counts'!P13</f>
        <v>PeMS2016</v>
      </c>
      <c r="F13" s="1">
        <v>1</v>
      </c>
      <c r="G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3" s="30">
        <f>'[4]All Counts'!R13</f>
        <v>2</v>
      </c>
      <c r="I13" s="30">
        <f>'[4]All Counts'!S13</f>
        <v>14</v>
      </c>
      <c r="J13" s="61">
        <f>'[4]All Counts'!M13</f>
        <v>58078</v>
      </c>
      <c r="K13" s="4">
        <f>VLOOKUP(class[[#This Row],[hwycov_id]],readme!E:F,2,FALSE)</f>
        <v>64839.009276999997</v>
      </c>
      <c r="L13" s="32">
        <f t="shared" si="0"/>
        <v>0.11641257062915389</v>
      </c>
      <c r="M13" s="31">
        <f t="shared" si="1"/>
        <v>6761.0092769999974</v>
      </c>
      <c r="N13" s="31">
        <f t="shared" si="2"/>
        <v>45711246.443680026</v>
      </c>
      <c r="O13" s="1" t="e">
        <v>#N/A</v>
      </c>
      <c r="P13" s="1">
        <v>12</v>
      </c>
      <c r="Q13" s="46">
        <f>ROUND(class[[#This Row],[count]],-3)</f>
        <v>58000</v>
      </c>
      <c r="R13" s="59">
        <f>VLOOKUP(class[[#This Row],[count_rd]],caltran!$J$2:$P$182,7,FALSE)</f>
        <v>47270</v>
      </c>
      <c r="S13" s="59">
        <f>VLOOKUP(class[[#This Row],[count_rd]],caltran!$J$2:$P$182,6,FALSE)</f>
        <v>68730</v>
      </c>
      <c r="T13" s="1">
        <f>IF(AND(class[[#This Row],[flow]]&gt;=class[[#This Row],[low]], class[[#This Row],[flow]]&lt;=class[[#This Row],[high]]),1,0)</f>
        <v>1</v>
      </c>
    </row>
    <row r="14" spans="1:20" x14ac:dyDescent="0.25">
      <c r="A14" s="61">
        <f>'[4]All Counts'!E14</f>
        <v>29049</v>
      </c>
      <c r="B14" s="61">
        <f>'[4]All Counts'!F14</f>
        <v>1</v>
      </c>
      <c r="C14" s="61">
        <f>'[4]All Counts'!G14</f>
        <v>1</v>
      </c>
      <c r="D14" s="29">
        <v>1</v>
      </c>
      <c r="E14" s="61" t="str">
        <f>'[4]All Counts'!P14</f>
        <v>PeMS2016</v>
      </c>
      <c r="F14" s="1">
        <v>1</v>
      </c>
      <c r="G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14" s="30">
        <f>'[4]All Counts'!R14</f>
        <v>2</v>
      </c>
      <c r="I14" s="30">
        <f>'[4]All Counts'!S14</f>
        <v>14</v>
      </c>
      <c r="J14" s="61">
        <f>'[4]All Counts'!M14</f>
        <v>76826</v>
      </c>
      <c r="K14" s="4">
        <f>VLOOKUP(class[[#This Row],[hwycov_id]],readme!E:F,2,FALSE)</f>
        <v>83411.103027000005</v>
      </c>
      <c r="L14" s="32">
        <f t="shared" si="0"/>
        <v>8.5714511063962773E-2</v>
      </c>
      <c r="M14" s="31">
        <f t="shared" si="1"/>
        <v>6585.1030270000047</v>
      </c>
      <c r="N14" s="31">
        <f t="shared" si="2"/>
        <v>43363581.876204625</v>
      </c>
      <c r="O14" s="1" t="e">
        <v>#N/A</v>
      </c>
      <c r="P14" s="1">
        <v>13</v>
      </c>
      <c r="Q14" s="46">
        <f>ROUND(class[[#This Row],[count]],-3)</f>
        <v>77000</v>
      </c>
      <c r="R14" s="59">
        <f>VLOOKUP(class[[#This Row],[count_rd]],caltran!$J$2:$P$182,7,FALSE)</f>
        <v>65351.611111111109</v>
      </c>
      <c r="S14" s="59">
        <f>VLOOKUP(class[[#This Row],[count_rd]],caltran!$J$2:$P$182,6,FALSE)</f>
        <v>88648.388888888891</v>
      </c>
      <c r="T14" s="1">
        <f>IF(AND(class[[#This Row],[flow]]&gt;=class[[#This Row],[low]], class[[#This Row],[flow]]&lt;=class[[#This Row],[high]]),1,0)</f>
        <v>1</v>
      </c>
    </row>
    <row r="15" spans="1:20" x14ac:dyDescent="0.25">
      <c r="A15" s="61">
        <f>'[4]All Counts'!E15</f>
        <v>27614</v>
      </c>
      <c r="B15" s="61">
        <f>'[4]All Counts'!F15</f>
        <v>1</v>
      </c>
      <c r="C15" s="61">
        <f>'[4]All Counts'!G15</f>
        <v>1</v>
      </c>
      <c r="D15" s="29">
        <v>1</v>
      </c>
      <c r="E15" s="61" t="str">
        <f>'[4]All Counts'!P15</f>
        <v>PeMS2016</v>
      </c>
      <c r="F15" s="1">
        <v>1</v>
      </c>
      <c r="G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15" s="30">
        <f>'[4]All Counts'!R15</f>
        <v>2</v>
      </c>
      <c r="I15" s="30">
        <f>'[4]All Counts'!S15</f>
        <v>14</v>
      </c>
      <c r="J15" s="61">
        <f>'[4]All Counts'!M15</f>
        <v>85967</v>
      </c>
      <c r="K15" s="4">
        <f>VLOOKUP(class[[#This Row],[hwycov_id]],readme!E:F,2,FALSE)</f>
        <v>92043.354980000004</v>
      </c>
      <c r="L15" s="32">
        <f t="shared" si="0"/>
        <v>7.0682412786301718E-2</v>
      </c>
      <c r="M15" s="31">
        <f t="shared" si="1"/>
        <v>6076.3549800000037</v>
      </c>
      <c r="N15" s="31">
        <f t="shared" si="2"/>
        <v>36922089.842970848</v>
      </c>
      <c r="O15" s="1" t="e">
        <v>#N/A</v>
      </c>
      <c r="P15" s="1">
        <v>14</v>
      </c>
      <c r="Q15" s="46">
        <f>ROUND(class[[#This Row],[count]],-3)</f>
        <v>86000</v>
      </c>
      <c r="R15" s="59">
        <f>VLOOKUP(class[[#This Row],[count_rd]],caltran!$J$2:$P$182,7,FALSE)</f>
        <v>73931.333333333328</v>
      </c>
      <c r="S15" s="59">
        <f>VLOOKUP(class[[#This Row],[count_rd]],caltran!$J$2:$P$182,6,FALSE)</f>
        <v>98068.666666666672</v>
      </c>
      <c r="T15" s="1">
        <f>IF(AND(class[[#This Row],[flow]]&gt;=class[[#This Row],[low]], class[[#This Row],[flow]]&lt;=class[[#This Row],[high]]),1,0)</f>
        <v>1</v>
      </c>
    </row>
    <row r="16" spans="1:20" x14ac:dyDescent="0.25">
      <c r="A16" s="61">
        <f>'[4]All Counts'!E16</f>
        <v>29051</v>
      </c>
      <c r="B16" s="61">
        <f>'[4]All Counts'!F16</f>
        <v>1</v>
      </c>
      <c r="C16" s="61">
        <f>'[4]All Counts'!G16</f>
        <v>1</v>
      </c>
      <c r="D16" s="29">
        <v>1</v>
      </c>
      <c r="E16" s="61" t="str">
        <f>'[4]All Counts'!P16</f>
        <v>PeMS2016</v>
      </c>
      <c r="F16" s="1">
        <v>1</v>
      </c>
      <c r="G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6" s="30">
        <f>'[4]All Counts'!R16</f>
        <v>2</v>
      </c>
      <c r="I16" s="30">
        <f>'[4]All Counts'!S16</f>
        <v>14</v>
      </c>
      <c r="J16" s="61">
        <f>'[4]All Counts'!M16</f>
        <v>69267</v>
      </c>
      <c r="K16" s="4">
        <f>VLOOKUP(class[[#This Row],[hwycov_id]],readme!E:F,2,FALSE)</f>
        <v>76210.167969000002</v>
      </c>
      <c r="L16" s="32">
        <f t="shared" si="0"/>
        <v>0.10023774624279969</v>
      </c>
      <c r="M16" s="31">
        <f t="shared" si="1"/>
        <v>6943.1679690000019</v>
      </c>
      <c r="N16" s="31">
        <f t="shared" si="2"/>
        <v>48207581.445747614</v>
      </c>
      <c r="O16" s="1" t="e">
        <v>#N/A</v>
      </c>
      <c r="P16" s="1">
        <v>15</v>
      </c>
      <c r="Q16" s="46">
        <f>ROUND(class[[#This Row],[count]],-3)</f>
        <v>69000</v>
      </c>
      <c r="R16" s="59">
        <f>VLOOKUP(class[[#This Row],[count_rd]],caltran!$J$2:$P$182,7,FALSE)</f>
        <v>57684</v>
      </c>
      <c r="S16" s="59">
        <f>VLOOKUP(class[[#This Row],[count_rd]],caltran!$J$2:$P$182,6,FALSE)</f>
        <v>80316</v>
      </c>
      <c r="T16" s="1">
        <f>IF(AND(class[[#This Row],[flow]]&gt;=class[[#This Row],[low]], class[[#This Row],[flow]]&lt;=class[[#This Row],[high]]),1,0)</f>
        <v>1</v>
      </c>
    </row>
    <row r="17" spans="1:20" x14ac:dyDescent="0.25">
      <c r="A17" s="61">
        <f>'[4]All Counts'!E17</f>
        <v>15854</v>
      </c>
      <c r="B17" s="61">
        <f>'[4]All Counts'!F17</f>
        <v>1</v>
      </c>
      <c r="C17" s="61">
        <f>'[4]All Counts'!G17</f>
        <v>1</v>
      </c>
      <c r="D17" s="29">
        <v>1</v>
      </c>
      <c r="E17" s="61" t="str">
        <f>'[4]All Counts'!P17</f>
        <v>PeMS2016</v>
      </c>
      <c r="F17" s="1">
        <v>1</v>
      </c>
      <c r="G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17" s="30">
        <f>'[4]All Counts'!R17</f>
        <v>2</v>
      </c>
      <c r="I17" s="30">
        <f>'[4]All Counts'!S17</f>
        <v>14</v>
      </c>
      <c r="J17" s="61">
        <f>'[4]All Counts'!M17</f>
        <v>77626</v>
      </c>
      <c r="K17" s="4">
        <f>VLOOKUP(class[[#This Row],[hwycov_id]],readme!E:F,2,FALSE)</f>
        <v>86318.728516000003</v>
      </c>
      <c r="L17" s="32">
        <f t="shared" si="0"/>
        <v>0.11198217756937123</v>
      </c>
      <c r="M17" s="31">
        <f t="shared" si="1"/>
        <v>8692.7285160000029</v>
      </c>
      <c r="N17" s="31">
        <f t="shared" si="2"/>
        <v>75563529.052879617</v>
      </c>
      <c r="O17" s="1" t="e">
        <v>#N/A</v>
      </c>
      <c r="P17" s="1">
        <v>16</v>
      </c>
      <c r="Q17" s="46">
        <f>ROUND(class[[#This Row],[count]],-3)</f>
        <v>78000</v>
      </c>
      <c r="R17" s="59">
        <f>VLOOKUP(class[[#This Row],[count_rd]],caltran!$J$2:$P$182,7,FALSE)</f>
        <v>66300</v>
      </c>
      <c r="S17" s="59">
        <f>VLOOKUP(class[[#This Row],[count_rd]],caltran!$J$2:$P$182,6,FALSE)</f>
        <v>89700</v>
      </c>
      <c r="T17" s="1">
        <f>IF(AND(class[[#This Row],[flow]]&gt;=class[[#This Row],[low]], class[[#This Row],[flow]]&lt;=class[[#This Row],[high]]),1,0)</f>
        <v>1</v>
      </c>
    </row>
    <row r="18" spans="1:20" x14ac:dyDescent="0.25">
      <c r="A18" s="61">
        <f>'[4]All Counts'!E18</f>
        <v>15856</v>
      </c>
      <c r="B18" s="61">
        <f>'[4]All Counts'!F18</f>
        <v>1</v>
      </c>
      <c r="C18" s="61">
        <f>'[4]All Counts'!G18</f>
        <v>1</v>
      </c>
      <c r="D18" s="29">
        <v>1</v>
      </c>
      <c r="E18" s="61" t="str">
        <f>'[4]All Counts'!P18</f>
        <v>PeMS2016</v>
      </c>
      <c r="F18" s="1">
        <v>1</v>
      </c>
      <c r="G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8" s="30">
        <f>'[4]All Counts'!R18</f>
        <v>2</v>
      </c>
      <c r="I18" s="30">
        <f>'[4]All Counts'!S18</f>
        <v>14</v>
      </c>
      <c r="J18" s="61">
        <f>'[4]All Counts'!M18</f>
        <v>68770</v>
      </c>
      <c r="K18" s="4">
        <f>VLOOKUP(class[[#This Row],[hwycov_id]],readme!E:F,2,FALSE)</f>
        <v>77635.268066999997</v>
      </c>
      <c r="L18" s="32">
        <f t="shared" si="0"/>
        <v>0.12891185207212441</v>
      </c>
      <c r="M18" s="31">
        <f t="shared" si="1"/>
        <v>8865.2680669999972</v>
      </c>
      <c r="N18" s="31">
        <f t="shared" si="2"/>
        <v>78592977.899769872</v>
      </c>
      <c r="O18" s="1" t="e">
        <v>#N/A</v>
      </c>
      <c r="P18" s="1">
        <v>17</v>
      </c>
      <c r="Q18" s="46">
        <f>ROUND(class[[#This Row],[count]],-3)</f>
        <v>69000</v>
      </c>
      <c r="R18" s="59">
        <f>VLOOKUP(class[[#This Row],[count_rd]],caltran!$J$2:$P$182,7,FALSE)</f>
        <v>57684</v>
      </c>
      <c r="S18" s="59">
        <f>VLOOKUP(class[[#This Row],[count_rd]],caltran!$J$2:$P$182,6,FALSE)</f>
        <v>80316</v>
      </c>
      <c r="T18" s="1">
        <f>IF(AND(class[[#This Row],[flow]]&gt;=class[[#This Row],[low]], class[[#This Row],[flow]]&lt;=class[[#This Row],[high]]),1,0)</f>
        <v>1</v>
      </c>
    </row>
    <row r="19" spans="1:20" x14ac:dyDescent="0.25">
      <c r="A19" s="61">
        <f>'[4]All Counts'!E19</f>
        <v>15857</v>
      </c>
      <c r="B19" s="61">
        <f>'[4]All Counts'!F19</f>
        <v>1</v>
      </c>
      <c r="C19" s="61">
        <f>'[4]All Counts'!G19</f>
        <v>1</v>
      </c>
      <c r="D19" s="29">
        <v>1</v>
      </c>
      <c r="E19" s="61" t="str">
        <f>'[4]All Counts'!P19</f>
        <v>PeMS2016</v>
      </c>
      <c r="F19" s="1">
        <v>1</v>
      </c>
      <c r="G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9" s="30">
        <f>'[4]All Counts'!R19</f>
        <v>2</v>
      </c>
      <c r="I19" s="30">
        <f>'[4]All Counts'!S19</f>
        <v>14</v>
      </c>
      <c r="J19" s="61">
        <f>'[4]All Counts'!M19</f>
        <v>68770</v>
      </c>
      <c r="K19" s="4">
        <f>VLOOKUP(class[[#This Row],[hwycov_id]],readme!E:F,2,FALSE)</f>
        <v>78963.024414999993</v>
      </c>
      <c r="L19" s="32">
        <f t="shared" si="0"/>
        <v>0.14821905503853405</v>
      </c>
      <c r="M19" s="31">
        <f t="shared" si="1"/>
        <v>10193.024414999993</v>
      </c>
      <c r="N19" s="31">
        <f t="shared" si="2"/>
        <v>103897746.72478594</v>
      </c>
      <c r="O19" s="1" t="e">
        <v>#N/A</v>
      </c>
      <c r="P19" s="1">
        <v>18</v>
      </c>
      <c r="Q19" s="46">
        <f>ROUND(class[[#This Row],[count]],-3)</f>
        <v>69000</v>
      </c>
      <c r="R19" s="59">
        <f>VLOOKUP(class[[#This Row],[count_rd]],caltran!$J$2:$P$182,7,FALSE)</f>
        <v>57684</v>
      </c>
      <c r="S19" s="59">
        <f>VLOOKUP(class[[#This Row],[count_rd]],caltran!$J$2:$P$182,6,FALSE)</f>
        <v>80316</v>
      </c>
      <c r="T19" s="1">
        <f>IF(AND(class[[#This Row],[flow]]&gt;=class[[#This Row],[low]], class[[#This Row],[flow]]&lt;=class[[#This Row],[high]]),1,0)</f>
        <v>1</v>
      </c>
    </row>
    <row r="20" spans="1:20" x14ac:dyDescent="0.25">
      <c r="A20" s="61">
        <f>'[4]All Counts'!E20</f>
        <v>15862</v>
      </c>
      <c r="B20" s="61">
        <f>'[4]All Counts'!F20</f>
        <v>1</v>
      </c>
      <c r="C20" s="61">
        <f>'[4]All Counts'!G20</f>
        <v>1</v>
      </c>
      <c r="D20" s="29">
        <v>1</v>
      </c>
      <c r="E20" s="61" t="str">
        <f>'[4]All Counts'!P20</f>
        <v>PeMS2016</v>
      </c>
      <c r="F20" s="1">
        <v>1</v>
      </c>
      <c r="G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0" s="30">
        <f>'[4]All Counts'!R20</f>
        <v>2</v>
      </c>
      <c r="I20" s="30">
        <f>'[4]All Counts'!S20</f>
        <v>14</v>
      </c>
      <c r="J20" s="61">
        <f>'[4]All Counts'!M20</f>
        <v>65667</v>
      </c>
      <c r="K20" s="4">
        <f>VLOOKUP(class[[#This Row],[hwycov_id]],readme!E:F,2,FALSE)</f>
        <v>74033.680176000009</v>
      </c>
      <c r="L20" s="32">
        <f t="shared" si="0"/>
        <v>0.12741072648362195</v>
      </c>
      <c r="M20" s="31">
        <f t="shared" si="1"/>
        <v>8366.6801760000089</v>
      </c>
      <c r="N20" s="31">
        <f t="shared" si="2"/>
        <v>70001337.167471543</v>
      </c>
      <c r="O20" s="1" t="e">
        <v>#N/A</v>
      </c>
      <c r="P20" s="1">
        <v>19</v>
      </c>
      <c r="Q20" s="46">
        <f>ROUND(class[[#This Row],[count]],-3)</f>
        <v>66000</v>
      </c>
      <c r="R20" s="59">
        <f>VLOOKUP(class[[#This Row],[count_rd]],caltran!$J$2:$P$182,7,FALSE)</f>
        <v>54867.999999999993</v>
      </c>
      <c r="S20" s="59">
        <f>VLOOKUP(class[[#This Row],[count_rd]],caltran!$J$2:$P$182,6,FALSE)</f>
        <v>77132</v>
      </c>
      <c r="T20" s="1">
        <f>IF(AND(class[[#This Row],[flow]]&gt;=class[[#This Row],[low]], class[[#This Row],[flow]]&lt;=class[[#This Row],[high]]),1,0)</f>
        <v>1</v>
      </c>
    </row>
    <row r="21" spans="1:20" x14ac:dyDescent="0.25">
      <c r="A21" s="61">
        <f>'[4]All Counts'!E21</f>
        <v>15863</v>
      </c>
      <c r="B21" s="61">
        <f>'[4]All Counts'!F21</f>
        <v>1</v>
      </c>
      <c r="C21" s="61">
        <f>'[4]All Counts'!G21</f>
        <v>1</v>
      </c>
      <c r="D21" s="29">
        <v>1</v>
      </c>
      <c r="E21" s="61" t="str">
        <f>'[4]All Counts'!P21</f>
        <v>PeMS2016</v>
      </c>
      <c r="F21" s="1">
        <v>1</v>
      </c>
      <c r="G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21" s="30">
        <f>'[4]All Counts'!R21</f>
        <v>2</v>
      </c>
      <c r="I21" s="30">
        <f>'[4]All Counts'!S21</f>
        <v>14</v>
      </c>
      <c r="J21" s="61">
        <f>'[4]All Counts'!M21</f>
        <v>28853</v>
      </c>
      <c r="K21" s="4">
        <f>VLOOKUP(class[[#This Row],[hwycov_id]],readme!E:F,2,FALSE)</f>
        <v>31325.550902999999</v>
      </c>
      <c r="L21" s="32">
        <f t="shared" si="0"/>
        <v>8.5694759747686478E-2</v>
      </c>
      <c r="M21" s="31">
        <f t="shared" si="1"/>
        <v>2472.5509029999994</v>
      </c>
      <c r="N21" s="31">
        <f t="shared" si="2"/>
        <v>6113507.967926112</v>
      </c>
      <c r="O21" s="1" t="e">
        <v>#N/A</v>
      </c>
      <c r="P21" s="1">
        <v>20</v>
      </c>
      <c r="Q21" s="46">
        <f>ROUND(class[[#This Row],[count]],-3)</f>
        <v>29000</v>
      </c>
      <c r="R21" s="59">
        <f>VLOOKUP(class[[#This Row],[count_rd]],caltran!$J$2:$P$182,7,FALSE)</f>
        <v>21924</v>
      </c>
      <c r="S21" s="59">
        <f>VLOOKUP(class[[#This Row],[count_rd]],caltran!$J$2:$P$182,6,FALSE)</f>
        <v>36076</v>
      </c>
      <c r="T21" s="1">
        <f>IF(AND(class[[#This Row],[flow]]&gt;=class[[#This Row],[low]], class[[#This Row],[flow]]&lt;=class[[#This Row],[high]]),1,0)</f>
        <v>1</v>
      </c>
    </row>
    <row r="22" spans="1:20" x14ac:dyDescent="0.25">
      <c r="A22" s="61">
        <f>'[4]All Counts'!E22</f>
        <v>10015</v>
      </c>
      <c r="B22" s="61">
        <f>'[4]All Counts'!F22</f>
        <v>1</v>
      </c>
      <c r="C22" s="61">
        <f>'[4]All Counts'!G22</f>
        <v>1</v>
      </c>
      <c r="D22" s="29">
        <v>1</v>
      </c>
      <c r="E22" s="61" t="str">
        <f>'[4]All Counts'!P22</f>
        <v>Caltran</v>
      </c>
      <c r="F22" s="1">
        <v>1</v>
      </c>
      <c r="G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2" s="30">
        <f>'[4]All Counts'!R22</f>
        <v>4</v>
      </c>
      <c r="I22" s="30">
        <f>'[4]All Counts'!S22</f>
        <v>14</v>
      </c>
      <c r="J22" s="61">
        <f>'[4]All Counts'!M22</f>
        <v>21531</v>
      </c>
      <c r="K22" s="4">
        <f>VLOOKUP(class[[#This Row],[hwycov_id]],readme!E:F,2,FALSE)</f>
        <v>29188.676605000001</v>
      </c>
      <c r="L22" s="32">
        <f t="shared" si="0"/>
        <v>0.35565819539268961</v>
      </c>
      <c r="M22" s="31">
        <f t="shared" si="1"/>
        <v>7657.6766050000006</v>
      </c>
      <c r="N22" s="31">
        <f t="shared" si="2"/>
        <v>58640010.986764334</v>
      </c>
      <c r="O22" s="1" t="e">
        <v>#N/A</v>
      </c>
      <c r="P22" s="1">
        <v>21</v>
      </c>
      <c r="Q22" s="46">
        <f>ROUND(class[[#This Row],[count]],-3)</f>
        <v>22000</v>
      </c>
      <c r="R22" s="59">
        <f>VLOOKUP(class[[#This Row],[count_rd]],caltran!$J$2:$P$182,7,FALSE)</f>
        <v>16114.999999999998</v>
      </c>
      <c r="S22" s="59">
        <f>VLOOKUP(class[[#This Row],[count_rd]],caltran!$J$2:$P$182,6,FALSE)</f>
        <v>27885</v>
      </c>
      <c r="T22" s="1">
        <f>IF(AND(class[[#This Row],[flow]]&gt;=class[[#This Row],[low]], class[[#This Row],[flow]]&lt;=class[[#This Row],[high]]),1,0)</f>
        <v>0</v>
      </c>
    </row>
    <row r="23" spans="1:20" x14ac:dyDescent="0.25">
      <c r="A23" s="61">
        <f>'[4]All Counts'!E23</f>
        <v>8185</v>
      </c>
      <c r="B23" s="61">
        <f>'[4]All Counts'!F23</f>
        <v>1</v>
      </c>
      <c r="C23" s="61">
        <f>'[4]All Counts'!G23</f>
        <v>1</v>
      </c>
      <c r="D23" s="29">
        <v>1</v>
      </c>
      <c r="E23" s="61" t="str">
        <f>'[4]All Counts'!P23</f>
        <v>PeMS2016</v>
      </c>
      <c r="F23" s="1">
        <v>1</v>
      </c>
      <c r="G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3" s="30">
        <f>'[4]All Counts'!R23</f>
        <v>4</v>
      </c>
      <c r="I23" s="30">
        <f>'[4]All Counts'!S23</f>
        <v>14</v>
      </c>
      <c r="J23" s="61">
        <f>'[4]All Counts'!M23</f>
        <v>23716</v>
      </c>
      <c r="K23" s="4">
        <f>VLOOKUP(class[[#This Row],[hwycov_id]],readme!E:F,2,FALSE)</f>
        <v>21419.794281000002</v>
      </c>
      <c r="L23" s="32">
        <f t="shared" si="0"/>
        <v>-9.6820952900995016E-2</v>
      </c>
      <c r="M23" s="31">
        <f t="shared" si="1"/>
        <v>-2296.2057189999978</v>
      </c>
      <c r="N23" s="31">
        <f t="shared" si="2"/>
        <v>5272560.7039682968</v>
      </c>
      <c r="O23" s="1" t="e">
        <v>#N/A</v>
      </c>
      <c r="P23" s="1">
        <v>22</v>
      </c>
      <c r="Q23" s="46">
        <f>ROUND(class[[#This Row],[count]],-3)</f>
        <v>24000</v>
      </c>
      <c r="R23" s="59">
        <f>VLOOKUP(class[[#This Row],[count_rd]],caltran!$J$2:$P$182,7,FALSE)</f>
        <v>17760</v>
      </c>
      <c r="S23" s="59">
        <f>VLOOKUP(class[[#This Row],[count_rd]],caltran!$J$2:$P$182,6,FALSE)</f>
        <v>30240</v>
      </c>
      <c r="T23" s="1">
        <f>IF(AND(class[[#This Row],[flow]]&gt;=class[[#This Row],[low]], class[[#This Row],[flow]]&lt;=class[[#This Row],[high]]),1,0)</f>
        <v>1</v>
      </c>
    </row>
    <row r="24" spans="1:20" x14ac:dyDescent="0.25">
      <c r="A24" s="61">
        <f>'[4]All Counts'!E24</f>
        <v>10002</v>
      </c>
      <c r="B24" s="61">
        <f>'[4]All Counts'!F24</f>
        <v>1</v>
      </c>
      <c r="C24" s="61">
        <f>'[4]All Counts'!G24</f>
        <v>1</v>
      </c>
      <c r="D24" s="29">
        <v>1</v>
      </c>
      <c r="E24" s="61" t="str">
        <f>'[4]All Counts'!P24</f>
        <v>PeMS2016</v>
      </c>
      <c r="F24" s="1">
        <v>1</v>
      </c>
      <c r="G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24" s="30">
        <f>'[4]All Counts'!R24</f>
        <v>4</v>
      </c>
      <c r="I24" s="30">
        <f>'[4]All Counts'!S24</f>
        <v>14</v>
      </c>
      <c r="J24" s="61">
        <f>'[4]All Counts'!M24</f>
        <v>30153</v>
      </c>
      <c r="K24" s="4">
        <f>VLOOKUP(class[[#This Row],[hwycov_id]],readme!E:F,2,FALSE)</f>
        <v>30916.601562</v>
      </c>
      <c r="L24" s="32">
        <f t="shared" si="0"/>
        <v>2.5324231817729581E-2</v>
      </c>
      <c r="M24" s="31">
        <f t="shared" si="1"/>
        <v>763.60156199999983</v>
      </c>
      <c r="N24" s="31">
        <f t="shared" si="2"/>
        <v>583087.34548883955</v>
      </c>
      <c r="O24" s="1" t="e">
        <v>#N/A</v>
      </c>
      <c r="P24" s="1">
        <v>23</v>
      </c>
      <c r="Q24" s="46">
        <f>ROUND(class[[#This Row],[count]],-3)</f>
        <v>30000</v>
      </c>
      <c r="R24" s="59">
        <f>VLOOKUP(class[[#This Row],[count_rd]],caltran!$J$2:$P$182,7,FALSE)</f>
        <v>22770</v>
      </c>
      <c r="S24" s="59">
        <f>VLOOKUP(class[[#This Row],[count_rd]],caltran!$J$2:$P$182,6,FALSE)</f>
        <v>37230</v>
      </c>
      <c r="T24" s="1">
        <f>IF(AND(class[[#This Row],[flow]]&gt;=class[[#This Row],[low]], class[[#This Row],[flow]]&lt;=class[[#This Row],[high]]),1,0)</f>
        <v>1</v>
      </c>
    </row>
    <row r="25" spans="1:20" x14ac:dyDescent="0.25">
      <c r="A25" s="61">
        <f>'[4]All Counts'!E25</f>
        <v>29158</v>
      </c>
      <c r="B25" s="61">
        <f>'[4]All Counts'!F25</f>
        <v>1</v>
      </c>
      <c r="C25" s="61">
        <f>'[4]All Counts'!G25</f>
        <v>1</v>
      </c>
      <c r="D25" s="29">
        <v>1</v>
      </c>
      <c r="E25" s="61" t="str">
        <f>'[4]All Counts'!P25</f>
        <v>PeMS2016</v>
      </c>
      <c r="F25" s="1">
        <v>1</v>
      </c>
      <c r="G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5" s="30">
        <f>'[4]All Counts'!R25</f>
        <v>4</v>
      </c>
      <c r="I25" s="30">
        <f>'[4]All Counts'!S25</f>
        <v>14</v>
      </c>
      <c r="J25" s="61">
        <f>'[4]All Counts'!M25</f>
        <v>25714</v>
      </c>
      <c r="K25" s="4">
        <f>VLOOKUP(class[[#This Row],[hwycov_id]],readme!E:F,2,FALSE)</f>
        <v>29534.175049000001</v>
      </c>
      <c r="L25" s="32">
        <f t="shared" si="0"/>
        <v>0.14856401372793027</v>
      </c>
      <c r="M25" s="31">
        <f t="shared" si="1"/>
        <v>3820.1750490000013</v>
      </c>
      <c r="N25" s="31">
        <f t="shared" si="2"/>
        <v>14593737.405002162</v>
      </c>
      <c r="O25" s="1" t="e">
        <v>#N/A</v>
      </c>
      <c r="P25" s="1">
        <v>24</v>
      </c>
      <c r="Q25" s="46">
        <f>ROUND(class[[#This Row],[count]],-3)</f>
        <v>26000</v>
      </c>
      <c r="R25" s="59">
        <f>VLOOKUP(class[[#This Row],[count_rd]],caltran!$J$2:$P$182,7,FALSE)</f>
        <v>19448</v>
      </c>
      <c r="S25" s="59">
        <f>VLOOKUP(class[[#This Row],[count_rd]],caltran!$J$2:$P$182,6,FALSE)</f>
        <v>32552</v>
      </c>
      <c r="T25" s="1">
        <f>IF(AND(class[[#This Row],[flow]]&gt;=class[[#This Row],[low]], class[[#This Row],[flow]]&lt;=class[[#This Row],[high]]),1,0)</f>
        <v>1</v>
      </c>
    </row>
    <row r="26" spans="1:20" x14ac:dyDescent="0.25">
      <c r="A26" s="61">
        <f>'[4]All Counts'!E26</f>
        <v>27724</v>
      </c>
      <c r="B26" s="61">
        <f>'[4]All Counts'!F26</f>
        <v>1</v>
      </c>
      <c r="C26" s="61">
        <f>'[4]All Counts'!G26</f>
        <v>1</v>
      </c>
      <c r="D26" s="29">
        <v>1</v>
      </c>
      <c r="E26" s="61" t="str">
        <f>'[4]All Counts'!P26</f>
        <v>PeMS2016</v>
      </c>
      <c r="F26" s="1">
        <v>1</v>
      </c>
      <c r="G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26" s="30">
        <f>'[4]All Counts'!R26</f>
        <v>4</v>
      </c>
      <c r="I26" s="30">
        <f>'[4]All Counts'!S26</f>
        <v>14</v>
      </c>
      <c r="J26" s="61">
        <f>'[4]All Counts'!M26</f>
        <v>28713</v>
      </c>
      <c r="K26" s="4">
        <f>VLOOKUP(class[[#This Row],[hwycov_id]],readme!E:F,2,FALSE)</f>
        <v>34312.578613999998</v>
      </c>
      <c r="L26" s="32">
        <f t="shared" si="0"/>
        <v>0.19501893267857762</v>
      </c>
      <c r="M26" s="31">
        <f t="shared" si="1"/>
        <v>5599.5786139999982</v>
      </c>
      <c r="N26" s="31">
        <f t="shared" si="2"/>
        <v>31355280.654366139</v>
      </c>
      <c r="O26" s="1" t="e">
        <v>#N/A</v>
      </c>
      <c r="P26" s="1">
        <v>25</v>
      </c>
      <c r="Q26" s="46">
        <f>ROUND(class[[#This Row],[count]],-3)</f>
        <v>29000</v>
      </c>
      <c r="R26" s="59">
        <f>VLOOKUP(class[[#This Row],[count_rd]],caltran!$J$2:$P$182,7,FALSE)</f>
        <v>21924</v>
      </c>
      <c r="S26" s="59">
        <f>VLOOKUP(class[[#This Row],[count_rd]],caltran!$J$2:$P$182,6,FALSE)</f>
        <v>36076</v>
      </c>
      <c r="T26" s="1">
        <f>IF(AND(class[[#This Row],[flow]]&gt;=class[[#This Row],[low]], class[[#This Row],[flow]]&lt;=class[[#This Row],[high]]),1,0)</f>
        <v>1</v>
      </c>
    </row>
    <row r="27" spans="1:20" x14ac:dyDescent="0.25">
      <c r="A27" s="61">
        <f>'[4]All Counts'!E27</f>
        <v>27721</v>
      </c>
      <c r="B27" s="61">
        <f>'[4]All Counts'!F27</f>
        <v>1</v>
      </c>
      <c r="C27" s="61">
        <f>'[4]All Counts'!G27</f>
        <v>1</v>
      </c>
      <c r="D27" s="29">
        <v>1</v>
      </c>
      <c r="E27" s="61" t="str">
        <f>'[4]All Counts'!P27</f>
        <v>PeMS2016</v>
      </c>
      <c r="F27" s="1">
        <v>1</v>
      </c>
      <c r="G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27" s="30">
        <f>'[4]All Counts'!R27</f>
        <v>4</v>
      </c>
      <c r="I27" s="30">
        <f>'[4]All Counts'!S27</f>
        <v>14</v>
      </c>
      <c r="J27" s="61">
        <f>'[4]All Counts'!M27</f>
        <v>37842</v>
      </c>
      <c r="K27" s="4">
        <f>VLOOKUP(class[[#This Row],[hwycov_id]],readme!E:F,2,FALSE)</f>
        <v>39238.195557000006</v>
      </c>
      <c r="L27" s="32">
        <f t="shared" si="0"/>
        <v>3.6895395512922313E-2</v>
      </c>
      <c r="M27" s="31">
        <f t="shared" si="1"/>
        <v>1396.1955570000064</v>
      </c>
      <c r="N27" s="31">
        <f t="shared" si="2"/>
        <v>1949362.0333865581</v>
      </c>
      <c r="O27" s="1" t="e">
        <v>#N/A</v>
      </c>
      <c r="P27" s="1">
        <v>26</v>
      </c>
      <c r="Q27" s="46">
        <f>ROUND(class[[#This Row],[count]],-3)</f>
        <v>38000</v>
      </c>
      <c r="R27" s="59">
        <f>VLOOKUP(class[[#This Row],[count_rd]],caltran!$J$2:$P$182,7,FALSE)</f>
        <v>29488</v>
      </c>
      <c r="S27" s="59">
        <f>VLOOKUP(class[[#This Row],[count_rd]],caltran!$J$2:$P$182,6,FALSE)</f>
        <v>46512</v>
      </c>
      <c r="T27" s="1">
        <f>IF(AND(class[[#This Row],[flow]]&gt;=class[[#This Row],[low]], class[[#This Row],[flow]]&lt;=class[[#This Row],[high]]),1,0)</f>
        <v>1</v>
      </c>
    </row>
    <row r="28" spans="1:20" x14ac:dyDescent="0.25">
      <c r="A28" s="61">
        <f>'[4]All Counts'!E28</f>
        <v>27716</v>
      </c>
      <c r="B28" s="61">
        <f>'[4]All Counts'!F28</f>
        <v>1</v>
      </c>
      <c r="C28" s="61">
        <f>'[4]All Counts'!G28</f>
        <v>1</v>
      </c>
      <c r="D28" s="29">
        <v>1</v>
      </c>
      <c r="E28" s="61" t="str">
        <f>'[4]All Counts'!P28</f>
        <v>PeMS2016</v>
      </c>
      <c r="F28" s="1">
        <v>1</v>
      </c>
      <c r="G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28" s="30">
        <f>'[4]All Counts'!R28</f>
        <v>4</v>
      </c>
      <c r="I28" s="30">
        <f>'[4]All Counts'!S28</f>
        <v>14</v>
      </c>
      <c r="J28" s="61">
        <f>'[4]All Counts'!M28</f>
        <v>31877</v>
      </c>
      <c r="K28" s="4">
        <f>VLOOKUP(class[[#This Row],[hwycov_id]],readme!E:F,2,FALSE)</f>
        <v>36830.992432999999</v>
      </c>
      <c r="L28" s="32">
        <f t="shared" si="0"/>
        <v>0.15540961925526231</v>
      </c>
      <c r="M28" s="31">
        <f t="shared" si="1"/>
        <v>4953.9924329999994</v>
      </c>
      <c r="N28" s="31">
        <f t="shared" si="2"/>
        <v>24542041.026221253</v>
      </c>
      <c r="O28" s="1" t="e">
        <v>#N/A</v>
      </c>
      <c r="P28" s="1">
        <v>27</v>
      </c>
      <c r="Q28" s="46">
        <f>ROUND(class[[#This Row],[count]],-3)</f>
        <v>32000</v>
      </c>
      <c r="R28" s="59">
        <f>VLOOKUP(class[[#This Row],[count_rd]],caltran!$J$2:$P$182,7,FALSE)</f>
        <v>24426.666666666664</v>
      </c>
      <c r="S28" s="59">
        <f>VLOOKUP(class[[#This Row],[count_rd]],caltran!$J$2:$P$182,6,FALSE)</f>
        <v>39573.333333333328</v>
      </c>
      <c r="T28" s="1">
        <f>IF(AND(class[[#This Row],[flow]]&gt;=class[[#This Row],[low]], class[[#This Row],[flow]]&lt;=class[[#This Row],[high]]),1,0)</f>
        <v>1</v>
      </c>
    </row>
    <row r="29" spans="1:20" x14ac:dyDescent="0.25">
      <c r="A29" s="61">
        <f>'[4]All Counts'!E29</f>
        <v>27719</v>
      </c>
      <c r="B29" s="61">
        <f>'[4]All Counts'!F29</f>
        <v>1</v>
      </c>
      <c r="C29" s="61">
        <f>'[4]All Counts'!G29</f>
        <v>1</v>
      </c>
      <c r="D29" s="29">
        <v>1</v>
      </c>
      <c r="E29" s="61" t="str">
        <f>'[4]All Counts'!P29</f>
        <v>PeMS2016</v>
      </c>
      <c r="F29" s="1">
        <v>1</v>
      </c>
      <c r="G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29" s="30">
        <f>'[4]All Counts'!R29</f>
        <v>4</v>
      </c>
      <c r="I29" s="30">
        <f>'[4]All Counts'!S29</f>
        <v>14</v>
      </c>
      <c r="J29" s="61">
        <f>'[4]All Counts'!M29</f>
        <v>53469</v>
      </c>
      <c r="K29" s="4">
        <f>VLOOKUP(class[[#This Row],[hwycov_id]],readme!E:F,2,FALSE)</f>
        <v>44290.231444999998</v>
      </c>
      <c r="L29" s="32">
        <f t="shared" si="0"/>
        <v>-0.17166523695973368</v>
      </c>
      <c r="M29" s="31">
        <f t="shared" si="1"/>
        <v>-9178.7685550000024</v>
      </c>
      <c r="N29" s="31">
        <f t="shared" si="2"/>
        <v>84249792.186256826</v>
      </c>
      <c r="O29" s="1" t="e">
        <v>#N/A</v>
      </c>
      <c r="P29" s="1">
        <v>28</v>
      </c>
      <c r="Q29" s="46">
        <f>ROUND(class[[#This Row],[count]],-3)</f>
        <v>53000</v>
      </c>
      <c r="R29" s="59">
        <f>VLOOKUP(class[[#This Row],[count_rd]],caltran!$J$2:$P$182,7,FALSE)</f>
        <v>42665</v>
      </c>
      <c r="S29" s="59">
        <f>VLOOKUP(class[[#This Row],[count_rd]],caltran!$J$2:$P$182,6,FALSE)</f>
        <v>63335</v>
      </c>
      <c r="T29" s="1">
        <f>IF(AND(class[[#This Row],[flow]]&gt;=class[[#This Row],[low]], class[[#This Row],[flow]]&lt;=class[[#This Row],[high]]),1,0)</f>
        <v>1</v>
      </c>
    </row>
    <row r="30" spans="1:20" x14ac:dyDescent="0.25">
      <c r="A30" s="61">
        <f>'[4]All Counts'!E30</f>
        <v>27741</v>
      </c>
      <c r="B30" s="61">
        <f>'[4]All Counts'!F30</f>
        <v>1</v>
      </c>
      <c r="C30" s="61">
        <f>'[4]All Counts'!G30</f>
        <v>1</v>
      </c>
      <c r="D30" s="29">
        <v>1</v>
      </c>
      <c r="E30" s="61" t="str">
        <f>'[4]All Counts'!P30</f>
        <v>PeMS2016</v>
      </c>
      <c r="F30" s="1">
        <v>1</v>
      </c>
      <c r="G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30" s="30">
        <f>'[4]All Counts'!R30</f>
        <v>4</v>
      </c>
      <c r="I30" s="30">
        <f>'[4]All Counts'!S30</f>
        <v>14</v>
      </c>
      <c r="J30" s="61">
        <f>'[4]All Counts'!M30</f>
        <v>39613</v>
      </c>
      <c r="K30" s="4">
        <f>VLOOKUP(class[[#This Row],[hwycov_id]],readme!E:F,2,FALSE)</f>
        <v>44290.231444999998</v>
      </c>
      <c r="L30" s="32">
        <f t="shared" si="0"/>
        <v>0.1180731437911795</v>
      </c>
      <c r="M30" s="31">
        <f t="shared" si="1"/>
        <v>4677.2314449999976</v>
      </c>
      <c r="N30" s="31">
        <f t="shared" si="2"/>
        <v>21876493.990096767</v>
      </c>
      <c r="O30" s="1" t="e">
        <v>#N/A</v>
      </c>
      <c r="P30" s="1">
        <v>29</v>
      </c>
      <c r="Q30" s="46">
        <f>ROUND(class[[#This Row],[count]],-3)</f>
        <v>40000</v>
      </c>
      <c r="R30" s="59">
        <f>VLOOKUP(class[[#This Row],[count_rd]],caltran!$J$2:$P$182,7,FALSE)</f>
        <v>31240</v>
      </c>
      <c r="S30" s="59">
        <f>VLOOKUP(class[[#This Row],[count_rd]],caltran!$J$2:$P$182,6,FALSE)</f>
        <v>48760</v>
      </c>
      <c r="T30" s="1">
        <f>IF(AND(class[[#This Row],[flow]]&gt;=class[[#This Row],[low]], class[[#This Row],[flow]]&lt;=class[[#This Row],[high]]),1,0)</f>
        <v>1</v>
      </c>
    </row>
    <row r="31" spans="1:20" x14ac:dyDescent="0.25">
      <c r="A31" s="61">
        <f>'[4]All Counts'!E31</f>
        <v>27742</v>
      </c>
      <c r="B31" s="61">
        <f>'[4]All Counts'!F31</f>
        <v>1</v>
      </c>
      <c r="C31" s="61">
        <f>'[4]All Counts'!G31</f>
        <v>1</v>
      </c>
      <c r="D31" s="29">
        <v>1</v>
      </c>
      <c r="E31" s="61" t="str">
        <f>'[4]All Counts'!P31</f>
        <v>PeMS2016</v>
      </c>
      <c r="F31" s="1">
        <v>1</v>
      </c>
      <c r="G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31" s="30">
        <f>'[4]All Counts'!R31</f>
        <v>4</v>
      </c>
      <c r="I31" s="30">
        <f>'[4]All Counts'!S31</f>
        <v>14</v>
      </c>
      <c r="J31" s="61">
        <f>'[4]All Counts'!M31</f>
        <v>42725</v>
      </c>
      <c r="K31" s="4">
        <f>VLOOKUP(class[[#This Row],[hwycov_id]],readme!E:F,2,FALSE)</f>
        <v>43291.919676999998</v>
      </c>
      <c r="L31" s="32">
        <f t="shared" si="0"/>
        <v>1.3269038665886468E-2</v>
      </c>
      <c r="M31" s="31">
        <f t="shared" si="1"/>
        <v>566.91967699999805</v>
      </c>
      <c r="N31" s="31">
        <f t="shared" si="2"/>
        <v>321397.92016978213</v>
      </c>
      <c r="O31" s="1" t="e">
        <v>#N/A</v>
      </c>
      <c r="P31" s="1">
        <v>30</v>
      </c>
      <c r="Q31" s="46">
        <f>ROUND(class[[#This Row],[count]],-3)</f>
        <v>43000</v>
      </c>
      <c r="R31" s="59">
        <f>VLOOKUP(class[[#This Row],[count_rd]],caltran!$J$2:$P$182,7,FALSE)</f>
        <v>33798</v>
      </c>
      <c r="S31" s="59">
        <f>VLOOKUP(class[[#This Row],[count_rd]],caltran!$J$2:$P$182,6,FALSE)</f>
        <v>52202</v>
      </c>
      <c r="T31" s="1">
        <f>IF(AND(class[[#This Row],[flow]]&gt;=class[[#This Row],[low]], class[[#This Row],[flow]]&lt;=class[[#This Row],[high]]),1,0)</f>
        <v>1</v>
      </c>
    </row>
    <row r="32" spans="1:20" x14ac:dyDescent="0.25">
      <c r="A32" s="61">
        <f>'[4]All Counts'!E32</f>
        <v>9904</v>
      </c>
      <c r="B32" s="61">
        <f>'[4]All Counts'!F32</f>
        <v>1</v>
      </c>
      <c r="C32" s="61">
        <f>'[4]All Counts'!G32</f>
        <v>1</v>
      </c>
      <c r="D32" s="29">
        <v>1</v>
      </c>
      <c r="E32" s="61" t="str">
        <f>'[4]All Counts'!P32</f>
        <v>PeMS2016</v>
      </c>
      <c r="F32" s="1">
        <v>1</v>
      </c>
      <c r="G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32" s="30">
        <f>'[4]All Counts'!R32</f>
        <v>4</v>
      </c>
      <c r="I32" s="30">
        <f>'[4]All Counts'!S32</f>
        <v>14</v>
      </c>
      <c r="J32" s="61">
        <f>'[4]All Counts'!M32</f>
        <v>38339</v>
      </c>
      <c r="K32" s="4">
        <f>VLOOKUP(class[[#This Row],[hwycov_id]],readme!E:F,2,FALSE)</f>
        <v>48282.488770000004</v>
      </c>
      <c r="L32" s="32">
        <f t="shared" si="0"/>
        <v>0.25935701948407641</v>
      </c>
      <c r="M32" s="31">
        <f t="shared" si="1"/>
        <v>9943.4887700000036</v>
      </c>
      <c r="N32" s="31">
        <f t="shared" si="2"/>
        <v>98872968.919116184</v>
      </c>
      <c r="O32" s="1" t="e">
        <v>#N/A</v>
      </c>
      <c r="P32" s="1">
        <v>31</v>
      </c>
      <c r="Q32" s="46">
        <f>ROUND(class[[#This Row],[count]],-3)</f>
        <v>38000</v>
      </c>
      <c r="R32" s="59">
        <f>VLOOKUP(class[[#This Row],[count_rd]],caltran!$J$2:$P$182,7,FALSE)</f>
        <v>29488</v>
      </c>
      <c r="S32" s="59">
        <f>VLOOKUP(class[[#This Row],[count_rd]],caltran!$J$2:$P$182,6,FALSE)</f>
        <v>46512</v>
      </c>
      <c r="T32" s="1">
        <f>IF(AND(class[[#This Row],[flow]]&gt;=class[[#This Row],[low]], class[[#This Row],[flow]]&lt;=class[[#This Row],[high]]),1,0)</f>
        <v>0</v>
      </c>
    </row>
    <row r="33" spans="1:20" x14ac:dyDescent="0.25">
      <c r="A33" s="61">
        <f>'[4]All Counts'!E33</f>
        <v>23435</v>
      </c>
      <c r="B33" s="61">
        <f>'[4]All Counts'!F33</f>
        <v>1</v>
      </c>
      <c r="C33" s="61">
        <f>'[4]All Counts'!G33</f>
        <v>1</v>
      </c>
      <c r="D33" s="29">
        <v>1</v>
      </c>
      <c r="E33" s="61" t="str">
        <f>'[4]All Counts'!P33</f>
        <v>PeMS2016</v>
      </c>
      <c r="F33" s="1">
        <v>1</v>
      </c>
      <c r="G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33" s="30">
        <f>'[4]All Counts'!R33</f>
        <v>4</v>
      </c>
      <c r="I33" s="30">
        <f>'[4]All Counts'!S33</f>
        <v>14</v>
      </c>
      <c r="J33" s="61">
        <f>'[4]All Counts'!M33</f>
        <v>17480</v>
      </c>
      <c r="K33" s="4">
        <f>VLOOKUP(class[[#This Row],[hwycov_id]],readme!E:F,2,FALSE)</f>
        <v>22557.289672000003</v>
      </c>
      <c r="L33" s="32">
        <f t="shared" si="0"/>
        <v>0.2904627958810071</v>
      </c>
      <c r="M33" s="31">
        <f t="shared" si="1"/>
        <v>5077.2896720000026</v>
      </c>
      <c r="N33" s="31">
        <f t="shared" si="2"/>
        <v>25778870.413397893</v>
      </c>
      <c r="O33" s="1" t="e">
        <v>#N/A</v>
      </c>
      <c r="P33" s="1">
        <v>32</v>
      </c>
      <c r="Q33" s="46">
        <f>ROUND(class[[#This Row],[count]],-3)</f>
        <v>17000</v>
      </c>
      <c r="R33" s="59">
        <f>VLOOKUP(class[[#This Row],[count_rd]],caltran!$J$2:$P$182,7,FALSE)</f>
        <v>12070</v>
      </c>
      <c r="S33" s="59">
        <f>VLOOKUP(class[[#This Row],[count_rd]],caltran!$J$2:$P$182,6,FALSE)</f>
        <v>21930</v>
      </c>
      <c r="T33" s="1">
        <f>IF(AND(class[[#This Row],[flow]]&gt;=class[[#This Row],[low]], class[[#This Row],[flow]]&lt;=class[[#This Row],[high]]),1,0)</f>
        <v>0</v>
      </c>
    </row>
    <row r="34" spans="1:20" x14ac:dyDescent="0.25">
      <c r="A34" s="61">
        <f>'[4]All Counts'!E34</f>
        <v>27856</v>
      </c>
      <c r="B34" s="61">
        <f>'[4]All Counts'!F34</f>
        <v>1</v>
      </c>
      <c r="C34" s="61">
        <f>'[4]All Counts'!G34</f>
        <v>1</v>
      </c>
      <c r="D34" s="29">
        <v>1</v>
      </c>
      <c r="E34" s="61" t="str">
        <f>'[4]All Counts'!P34</f>
        <v>Caltran</v>
      </c>
      <c r="F34" s="1">
        <v>1</v>
      </c>
      <c r="G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34" s="30">
        <f>'[4]All Counts'!R34</f>
        <v>4</v>
      </c>
      <c r="I34" s="30">
        <f>'[4]All Counts'!S34</f>
        <v>14</v>
      </c>
      <c r="J34" s="61">
        <f>'[4]All Counts'!M34</f>
        <v>32272</v>
      </c>
      <c r="K34" s="4">
        <f>VLOOKUP(class[[#This Row],[hwycov_id]],readme!E:F,2,FALSE)</f>
        <v>28104.758545999997</v>
      </c>
      <c r="L34" s="32">
        <f t="shared" si="0"/>
        <v>-0.12912870147496291</v>
      </c>
      <c r="M34" s="31">
        <f t="shared" si="1"/>
        <v>-4167.2414540000027</v>
      </c>
      <c r="N34" s="31">
        <f t="shared" si="2"/>
        <v>17365901.335936058</v>
      </c>
      <c r="O34" s="1" t="e">
        <v>#N/A</v>
      </c>
      <c r="P34" s="1">
        <v>33</v>
      </c>
      <c r="Q34" s="46">
        <f>ROUND(class[[#This Row],[count]],-3)</f>
        <v>32000</v>
      </c>
      <c r="R34" s="59">
        <f>VLOOKUP(class[[#This Row],[count_rd]],caltran!$J$2:$P$182,7,FALSE)</f>
        <v>24426.666666666664</v>
      </c>
      <c r="S34" s="59">
        <f>VLOOKUP(class[[#This Row],[count_rd]],caltran!$J$2:$P$182,6,FALSE)</f>
        <v>39573.333333333328</v>
      </c>
      <c r="T34" s="1">
        <f>IF(AND(class[[#This Row],[flow]]&gt;=class[[#This Row],[low]], class[[#This Row],[flow]]&lt;=class[[#This Row],[high]]),1,0)</f>
        <v>1</v>
      </c>
    </row>
    <row r="35" spans="1:20" x14ac:dyDescent="0.25">
      <c r="A35" s="61">
        <f>'[4]All Counts'!E35</f>
        <v>12823</v>
      </c>
      <c r="B35" s="61">
        <f>'[4]All Counts'!F35</f>
        <v>1</v>
      </c>
      <c r="C35" s="61">
        <f>'[4]All Counts'!G35</f>
        <v>1</v>
      </c>
      <c r="D35" s="29">
        <v>1</v>
      </c>
      <c r="E35" s="61" t="str">
        <f>'[4]All Counts'!P35</f>
        <v>PeMS2016</v>
      </c>
      <c r="F35" s="1">
        <v>1</v>
      </c>
      <c r="G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35" s="30">
        <f>'[4]All Counts'!R35</f>
        <v>7</v>
      </c>
      <c r="I35" s="30">
        <f>'[4]All Counts'!S35</f>
        <v>7</v>
      </c>
      <c r="J35" s="61">
        <f>'[4]All Counts'!M35</f>
        <v>39222</v>
      </c>
      <c r="K35" s="4">
        <f>VLOOKUP(class[[#This Row],[hwycov_id]],readme!E:F,2,FALSE)</f>
        <v>42594.265380000004</v>
      </c>
      <c r="L35" s="32">
        <f t="shared" si="0"/>
        <v>8.5978924583142158E-2</v>
      </c>
      <c r="M35" s="31">
        <f t="shared" si="1"/>
        <v>3372.2653800000044</v>
      </c>
      <c r="N35" s="31">
        <f t="shared" si="2"/>
        <v>11372173.793146573</v>
      </c>
      <c r="O35" s="1" t="e">
        <v>#N/A</v>
      </c>
      <c r="P35" s="1">
        <v>34</v>
      </c>
      <c r="Q35" s="46">
        <f>ROUND(class[[#This Row],[count]],-3)</f>
        <v>39000</v>
      </c>
      <c r="R35" s="59">
        <f>VLOOKUP(class[[#This Row],[count_rd]],caltran!$J$2:$P$182,7,FALSE)</f>
        <v>30361.5</v>
      </c>
      <c r="S35" s="59">
        <f>VLOOKUP(class[[#This Row],[count_rd]],caltran!$J$2:$P$182,6,FALSE)</f>
        <v>47638.5</v>
      </c>
      <c r="T35" s="1">
        <f>IF(AND(class[[#This Row],[flow]]&gt;=class[[#This Row],[low]], class[[#This Row],[flow]]&lt;=class[[#This Row],[high]]),1,0)</f>
        <v>1</v>
      </c>
    </row>
    <row r="36" spans="1:20" x14ac:dyDescent="0.25">
      <c r="A36" s="61">
        <f>'[4]All Counts'!E36</f>
        <v>21942</v>
      </c>
      <c r="B36" s="61">
        <f>'[4]All Counts'!F36</f>
        <v>1</v>
      </c>
      <c r="C36" s="61">
        <f>'[4]All Counts'!G36</f>
        <v>1</v>
      </c>
      <c r="D36" s="29">
        <v>1</v>
      </c>
      <c r="E36" s="61" t="str">
        <f>'[4]All Counts'!P36</f>
        <v>PeMS2016</v>
      </c>
      <c r="F36" s="1">
        <v>1</v>
      </c>
      <c r="G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36" s="30">
        <f>'[4]All Counts'!R36</f>
        <v>7</v>
      </c>
      <c r="I36" s="30">
        <f>'[4]All Counts'!S36</f>
        <v>7</v>
      </c>
      <c r="J36" s="61">
        <f>'[4]All Counts'!M36</f>
        <v>28638</v>
      </c>
      <c r="K36" s="4">
        <f>VLOOKUP(class[[#This Row],[hwycov_id]],readme!E:F,2,FALSE)</f>
        <v>35792.005126000004</v>
      </c>
      <c r="L36" s="32">
        <f t="shared" si="0"/>
        <v>0.2498081264753127</v>
      </c>
      <c r="M36" s="31">
        <f t="shared" si="1"/>
        <v>7154.0051260000037</v>
      </c>
      <c r="N36" s="31">
        <f t="shared" si="2"/>
        <v>51179789.342834331</v>
      </c>
      <c r="O36" s="1" t="e">
        <v>#N/A</v>
      </c>
      <c r="P36" s="1">
        <v>35</v>
      </c>
      <c r="Q36" s="46">
        <f>ROUND(class[[#This Row],[count]],-3)</f>
        <v>29000</v>
      </c>
      <c r="R36" s="59">
        <f>VLOOKUP(class[[#This Row],[count_rd]],caltran!$J$2:$P$182,7,FALSE)</f>
        <v>21924</v>
      </c>
      <c r="S36" s="59">
        <f>VLOOKUP(class[[#This Row],[count_rd]],caltran!$J$2:$P$182,6,FALSE)</f>
        <v>36076</v>
      </c>
      <c r="T36" s="1">
        <f>IF(AND(class[[#This Row],[flow]]&gt;=class[[#This Row],[low]], class[[#This Row],[flow]]&lt;=class[[#This Row],[high]]),1,0)</f>
        <v>1</v>
      </c>
    </row>
    <row r="37" spans="1:20" x14ac:dyDescent="0.25">
      <c r="A37" s="61">
        <f>'[4]All Counts'!E37</f>
        <v>12837</v>
      </c>
      <c r="B37" s="61">
        <f>'[4]All Counts'!F37</f>
        <v>1</v>
      </c>
      <c r="C37" s="61">
        <f>'[4]All Counts'!G37</f>
        <v>1</v>
      </c>
      <c r="D37" s="29">
        <v>1</v>
      </c>
      <c r="E37" s="61" t="str">
        <f>'[4]All Counts'!P37</f>
        <v>PeMS2016</v>
      </c>
      <c r="F37" s="1">
        <v>1</v>
      </c>
      <c r="G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7" s="30">
        <f>'[4]All Counts'!R37</f>
        <v>7</v>
      </c>
      <c r="I37" s="30">
        <f>'[4]All Counts'!S37</f>
        <v>15</v>
      </c>
      <c r="J37" s="61">
        <f>'[4]All Counts'!M37</f>
        <v>90467</v>
      </c>
      <c r="K37" s="4">
        <f>VLOOKUP(class[[#This Row],[hwycov_id]],readme!E:F,2,FALSE)</f>
        <v>92878.752928999995</v>
      </c>
      <c r="L37" s="32">
        <f t="shared" si="0"/>
        <v>2.6658924569179954E-2</v>
      </c>
      <c r="M37" s="31">
        <f t="shared" si="1"/>
        <v>2411.7529289999948</v>
      </c>
      <c r="N37" s="31">
        <f t="shared" si="2"/>
        <v>5816552.1905400539</v>
      </c>
      <c r="O37" s="1" t="e">
        <v>#N/A</v>
      </c>
      <c r="P37" s="1">
        <v>36</v>
      </c>
      <c r="Q37" s="46">
        <f>ROUND(class[[#This Row],[count]],-3)</f>
        <v>90000</v>
      </c>
      <c r="R37" s="59">
        <f>VLOOKUP(class[[#This Row],[count_rd]],caltran!$J$2:$P$182,7,FALSE)</f>
        <v>77580</v>
      </c>
      <c r="S37" s="59">
        <f>VLOOKUP(class[[#This Row],[count_rd]],caltran!$J$2:$P$182,6,FALSE)</f>
        <v>102419.99999999999</v>
      </c>
      <c r="T37" s="1">
        <f>IF(AND(class[[#This Row],[flow]]&gt;=class[[#This Row],[low]], class[[#This Row],[flow]]&lt;=class[[#This Row],[high]]),1,0)</f>
        <v>1</v>
      </c>
    </row>
    <row r="38" spans="1:20" x14ac:dyDescent="0.25">
      <c r="A38" s="61">
        <f>'[4]All Counts'!E38</f>
        <v>8054</v>
      </c>
      <c r="B38" s="61">
        <f>'[4]All Counts'!F38</f>
        <v>1</v>
      </c>
      <c r="C38" s="61">
        <f>'[4]All Counts'!G38</f>
        <v>1</v>
      </c>
      <c r="D38" s="29">
        <v>1</v>
      </c>
      <c r="E38" s="61" t="str">
        <f>'[4]All Counts'!P38</f>
        <v>PeMS2016</v>
      </c>
      <c r="F38" s="1">
        <v>1</v>
      </c>
      <c r="G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38" s="30">
        <f>'[4]All Counts'!R38</f>
        <v>7</v>
      </c>
      <c r="I38" s="30">
        <f>'[4]All Counts'!S38</f>
        <v>15</v>
      </c>
      <c r="J38" s="61">
        <f>'[4]All Counts'!M38</f>
        <v>76370</v>
      </c>
      <c r="K38" s="4">
        <f>VLOOKUP(class[[#This Row],[hwycov_id]],readme!E:F,2,FALSE)</f>
        <v>82144.660644999996</v>
      </c>
      <c r="L38" s="32">
        <f t="shared" si="0"/>
        <v>7.5614254877569786E-2</v>
      </c>
      <c r="M38" s="31">
        <f t="shared" si="1"/>
        <v>5774.6606449999963</v>
      </c>
      <c r="N38" s="31">
        <f t="shared" si="2"/>
        <v>33346705.564911772</v>
      </c>
      <c r="O38" s="1" t="e">
        <v>#N/A</v>
      </c>
      <c r="P38" s="1">
        <v>37</v>
      </c>
      <c r="Q38" s="46">
        <f>ROUND(class[[#This Row],[count]],-3)</f>
        <v>76000</v>
      </c>
      <c r="R38" s="59">
        <f>VLOOKUP(class[[#This Row],[count_rd]],caltran!$J$2:$P$182,7,FALSE)</f>
        <v>64397.333333333328</v>
      </c>
      <c r="S38" s="59">
        <f>VLOOKUP(class[[#This Row],[count_rd]],caltran!$J$2:$P$182,6,FALSE)</f>
        <v>87602.666666666672</v>
      </c>
      <c r="T38" s="1">
        <f>IF(AND(class[[#This Row],[flow]]&gt;=class[[#This Row],[low]], class[[#This Row],[flow]]&lt;=class[[#This Row],[high]]),1,0)</f>
        <v>1</v>
      </c>
    </row>
    <row r="39" spans="1:20" x14ac:dyDescent="0.25">
      <c r="A39" s="61">
        <f>'[4]All Counts'!E39</f>
        <v>23557</v>
      </c>
      <c r="B39" s="61">
        <f>'[4]All Counts'!F39</f>
        <v>1</v>
      </c>
      <c r="C39" s="61">
        <f>'[4]All Counts'!G39</f>
        <v>1</v>
      </c>
      <c r="D39" s="29">
        <v>1</v>
      </c>
      <c r="E39" s="61" t="str">
        <f>'[4]All Counts'!P39</f>
        <v>PeMS2016</v>
      </c>
      <c r="F39" s="1">
        <v>1</v>
      </c>
      <c r="G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9" s="30">
        <f>'[4]All Counts'!R39</f>
        <v>7</v>
      </c>
      <c r="I39" s="30">
        <f>'[4]All Counts'!S39</f>
        <v>15</v>
      </c>
      <c r="J39" s="61">
        <f>'[4]All Counts'!M39</f>
        <v>72027</v>
      </c>
      <c r="K39" s="4">
        <f>VLOOKUP(class[[#This Row],[hwycov_id]],readme!E:F,2,FALSE)</f>
        <v>95475.370604999989</v>
      </c>
      <c r="L39" s="32">
        <f t="shared" si="0"/>
        <v>0.32554973280852995</v>
      </c>
      <c r="M39" s="31">
        <f t="shared" si="1"/>
        <v>23448.370604999989</v>
      </c>
      <c r="N39" s="31">
        <f t="shared" si="2"/>
        <v>549826084.02942753</v>
      </c>
      <c r="O39" s="1" t="e">
        <v>#N/A</v>
      </c>
      <c r="P39" s="1">
        <v>38</v>
      </c>
      <c r="Q39" s="46">
        <f>ROUND(class[[#This Row],[count]],-3)</f>
        <v>72000</v>
      </c>
      <c r="R39" s="59">
        <f>VLOOKUP(class[[#This Row],[count_rd]],caltran!$J$2:$P$182,7,FALSE)</f>
        <v>60544</v>
      </c>
      <c r="S39" s="59">
        <f>VLOOKUP(class[[#This Row],[count_rd]],caltran!$J$2:$P$182,6,FALSE)</f>
        <v>83456</v>
      </c>
      <c r="T39" s="1">
        <f>IF(AND(class[[#This Row],[flow]]&gt;=class[[#This Row],[low]], class[[#This Row],[flow]]&lt;=class[[#This Row],[high]]),1,0)</f>
        <v>0</v>
      </c>
    </row>
    <row r="40" spans="1:20" x14ac:dyDescent="0.25">
      <c r="A40" s="61">
        <f>'[4]All Counts'!E40</f>
        <v>8056</v>
      </c>
      <c r="B40" s="61">
        <f>'[4]All Counts'!F40</f>
        <v>1</v>
      </c>
      <c r="C40" s="61">
        <f>'[4]All Counts'!G40</f>
        <v>1</v>
      </c>
      <c r="D40" s="29">
        <v>1</v>
      </c>
      <c r="E40" s="61" t="str">
        <f>'[4]All Counts'!P40</f>
        <v>PeMS2016</v>
      </c>
      <c r="F40" s="1">
        <v>1</v>
      </c>
      <c r="G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40" s="30">
        <f>'[4]All Counts'!R40</f>
        <v>7</v>
      </c>
      <c r="I40" s="30">
        <f>'[4]All Counts'!S40</f>
        <v>15</v>
      </c>
      <c r="J40" s="61">
        <f>'[4]All Counts'!M40</f>
        <v>84102</v>
      </c>
      <c r="K40" s="4">
        <f>VLOOKUP(class[[#This Row],[hwycov_id]],readme!E:F,2,FALSE)</f>
        <v>87905.460449999999</v>
      </c>
      <c r="L40" s="32">
        <f t="shared" si="0"/>
        <v>4.5224375758008195E-2</v>
      </c>
      <c r="M40" s="31">
        <f t="shared" si="1"/>
        <v>3803.4604499999987</v>
      </c>
      <c r="N40" s="31">
        <f t="shared" si="2"/>
        <v>14466311.394714192</v>
      </c>
      <c r="O40" s="1" t="e">
        <v>#N/A</v>
      </c>
      <c r="P40" s="1">
        <v>39</v>
      </c>
      <c r="Q40" s="46">
        <f>ROUND(class[[#This Row],[count]],-3)</f>
        <v>84000</v>
      </c>
      <c r="R40" s="59">
        <f>VLOOKUP(class[[#This Row],[count_rd]],caltran!$J$2:$P$182,7,FALSE)</f>
        <v>72072</v>
      </c>
      <c r="S40" s="59">
        <f>VLOOKUP(class[[#This Row],[count_rd]],caltran!$J$2:$P$182,6,FALSE)</f>
        <v>95927.999999999985</v>
      </c>
      <c r="T40" s="1">
        <f>IF(AND(class[[#This Row],[flow]]&gt;=class[[#This Row],[low]], class[[#This Row],[flow]]&lt;=class[[#This Row],[high]]),1,0)</f>
        <v>1</v>
      </c>
    </row>
    <row r="41" spans="1:20" x14ac:dyDescent="0.25">
      <c r="A41" s="61">
        <f>'[4]All Counts'!E41</f>
        <v>30080</v>
      </c>
      <c r="B41" s="61">
        <f>'[4]All Counts'!F41</f>
        <v>1</v>
      </c>
      <c r="C41" s="61">
        <f>'[4]All Counts'!G41</f>
        <v>1</v>
      </c>
      <c r="D41" s="29">
        <v>1</v>
      </c>
      <c r="E41" s="61" t="str">
        <f>'[4]All Counts'!P41</f>
        <v>PeMS2016</v>
      </c>
      <c r="F41" s="1">
        <v>1</v>
      </c>
      <c r="G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41" s="30">
        <f>'[4]All Counts'!R41</f>
        <v>7</v>
      </c>
      <c r="I41" s="30">
        <f>'[4]All Counts'!S41</f>
        <v>15</v>
      </c>
      <c r="J41" s="61">
        <f>'[4]All Counts'!M41</f>
        <v>77112</v>
      </c>
      <c r="K41" s="4">
        <f>VLOOKUP(class[[#This Row],[hwycov_id]],readme!E:F,2,FALSE)</f>
        <v>83328.525391000003</v>
      </c>
      <c r="L41" s="32">
        <f t="shared" si="0"/>
        <v>8.0616835135906229E-2</v>
      </c>
      <c r="M41" s="31">
        <f t="shared" si="1"/>
        <v>6216.5253910000029</v>
      </c>
      <c r="N41" s="31">
        <f t="shared" si="2"/>
        <v>38645187.936947741</v>
      </c>
      <c r="O41" s="1" t="e">
        <v>#N/A</v>
      </c>
      <c r="P41" s="1">
        <v>40</v>
      </c>
      <c r="Q41" s="46">
        <f>ROUND(class[[#This Row],[count]],-3)</f>
        <v>77000</v>
      </c>
      <c r="R41" s="59">
        <f>VLOOKUP(class[[#This Row],[count_rd]],caltran!$J$2:$P$182,7,FALSE)</f>
        <v>65351.611111111109</v>
      </c>
      <c r="S41" s="59">
        <f>VLOOKUP(class[[#This Row],[count_rd]],caltran!$J$2:$P$182,6,FALSE)</f>
        <v>88648.388888888891</v>
      </c>
      <c r="T41" s="1">
        <f>IF(AND(class[[#This Row],[flow]]&gt;=class[[#This Row],[low]], class[[#This Row],[flow]]&lt;=class[[#This Row],[high]]),1,0)</f>
        <v>1</v>
      </c>
    </row>
    <row r="42" spans="1:20" x14ac:dyDescent="0.25">
      <c r="A42" s="61">
        <f>'[4]All Counts'!E42</f>
        <v>474</v>
      </c>
      <c r="B42" s="61">
        <f>'[4]All Counts'!F42</f>
        <v>1</v>
      </c>
      <c r="C42" s="61">
        <f>'[4]All Counts'!G42</f>
        <v>1</v>
      </c>
      <c r="D42" s="29">
        <v>1</v>
      </c>
      <c r="E42" s="61" t="str">
        <f>'[4]All Counts'!P42</f>
        <v>PeMS2016</v>
      </c>
      <c r="F42" s="1">
        <v>1</v>
      </c>
      <c r="G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42" s="30">
        <f>'[4]All Counts'!R42</f>
        <v>7</v>
      </c>
      <c r="I42" s="30">
        <f>'[4]All Counts'!S42</f>
        <v>15</v>
      </c>
      <c r="J42" s="61">
        <f>'[4]All Counts'!M42</f>
        <v>71505</v>
      </c>
      <c r="K42" s="4">
        <f>VLOOKUP(class[[#This Row],[hwycov_id]],readme!E:F,2,FALSE)</f>
        <v>77749.018066999997</v>
      </c>
      <c r="L42" s="32">
        <f t="shared" si="0"/>
        <v>8.7322817523250107E-2</v>
      </c>
      <c r="M42" s="31">
        <f t="shared" si="1"/>
        <v>6244.0180669999972</v>
      </c>
      <c r="N42" s="31">
        <f t="shared" si="2"/>
        <v>38987761.621022381</v>
      </c>
      <c r="O42" s="1" t="e">
        <v>#N/A</v>
      </c>
      <c r="P42" s="1">
        <v>41</v>
      </c>
      <c r="Q42" s="46">
        <f>ROUND(class[[#This Row],[count]],-3)</f>
        <v>72000</v>
      </c>
      <c r="R42" s="59">
        <f>VLOOKUP(class[[#This Row],[count_rd]],caltran!$J$2:$P$182,7,FALSE)</f>
        <v>60544</v>
      </c>
      <c r="S42" s="59">
        <f>VLOOKUP(class[[#This Row],[count_rd]],caltran!$J$2:$P$182,6,FALSE)</f>
        <v>83456</v>
      </c>
      <c r="T42" s="1">
        <f>IF(AND(class[[#This Row],[flow]]&gt;=class[[#This Row],[low]], class[[#This Row],[flow]]&lt;=class[[#This Row],[high]]),1,0)</f>
        <v>1</v>
      </c>
    </row>
    <row r="43" spans="1:20" x14ac:dyDescent="0.25">
      <c r="A43" s="61">
        <f>'[4]All Counts'!E43</f>
        <v>8057</v>
      </c>
      <c r="B43" s="61">
        <f>'[4]All Counts'!F43</f>
        <v>1</v>
      </c>
      <c r="C43" s="61">
        <f>'[4]All Counts'!G43</f>
        <v>1</v>
      </c>
      <c r="D43" s="29">
        <v>1</v>
      </c>
      <c r="E43" s="61" t="str">
        <f>'[4]All Counts'!P43</f>
        <v>PeMS2016</v>
      </c>
      <c r="F43" s="1">
        <v>1</v>
      </c>
      <c r="G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43" s="30">
        <f>'[4]All Counts'!R43</f>
        <v>7</v>
      </c>
      <c r="I43" s="30">
        <f>'[4]All Counts'!S43</f>
        <v>15</v>
      </c>
      <c r="J43" s="61">
        <f>'[4]All Counts'!M43</f>
        <v>73181</v>
      </c>
      <c r="K43" s="4">
        <f>VLOOKUP(class[[#This Row],[hwycov_id]],readme!E:F,2,FALSE)</f>
        <v>78937.121094000002</v>
      </c>
      <c r="L43" s="32">
        <f t="shared" si="0"/>
        <v>7.8655950232983995E-2</v>
      </c>
      <c r="M43" s="31">
        <f t="shared" si="1"/>
        <v>5756.1210940000019</v>
      </c>
      <c r="N43" s="31">
        <f t="shared" si="2"/>
        <v>33132930.048791777</v>
      </c>
      <c r="O43" s="1" t="e">
        <v>#N/A</v>
      </c>
      <c r="P43" s="1">
        <v>42</v>
      </c>
      <c r="Q43" s="46">
        <f>ROUND(class[[#This Row],[count]],-3)</f>
        <v>73000</v>
      </c>
      <c r="R43" s="59">
        <f>VLOOKUP(class[[#This Row],[count_rd]],caltran!$J$2:$P$182,7,FALSE)</f>
        <v>61466</v>
      </c>
      <c r="S43" s="59">
        <f>VLOOKUP(class[[#This Row],[count_rd]],caltran!$J$2:$P$182,6,FALSE)</f>
        <v>84534</v>
      </c>
      <c r="T43" s="1">
        <f>IF(AND(class[[#This Row],[flow]]&gt;=class[[#This Row],[low]], class[[#This Row],[flow]]&lt;=class[[#This Row],[high]]),1,0)</f>
        <v>1</v>
      </c>
    </row>
    <row r="44" spans="1:20" x14ac:dyDescent="0.25">
      <c r="A44" s="61">
        <f>'[4]All Counts'!E44</f>
        <v>16430</v>
      </c>
      <c r="B44" s="61">
        <f>'[4]All Counts'!F44</f>
        <v>1</v>
      </c>
      <c r="C44" s="61">
        <f>'[4]All Counts'!G44</f>
        <v>1</v>
      </c>
      <c r="D44" s="29">
        <v>1</v>
      </c>
      <c r="E44" s="61" t="str">
        <f>'[4]All Counts'!P44</f>
        <v>PeMS2016</v>
      </c>
      <c r="F44" s="1">
        <v>1</v>
      </c>
      <c r="G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44" s="30">
        <f>'[4]All Counts'!R44</f>
        <v>7</v>
      </c>
      <c r="I44" s="30">
        <f>'[4]All Counts'!S44</f>
        <v>15</v>
      </c>
      <c r="J44" s="61">
        <f>'[4]All Counts'!M44</f>
        <v>57701</v>
      </c>
      <c r="K44" s="4">
        <f>VLOOKUP(class[[#This Row],[hwycov_id]],readme!E:F,2,FALSE)</f>
        <v>59838.676025000008</v>
      </c>
      <c r="L44" s="32">
        <f t="shared" si="0"/>
        <v>3.7047469281294987E-2</v>
      </c>
      <c r="M44" s="31">
        <f t="shared" si="1"/>
        <v>2137.6760250000079</v>
      </c>
      <c r="N44" s="31">
        <f t="shared" si="2"/>
        <v>4569658.7878598347</v>
      </c>
      <c r="O44" s="1" t="e">
        <v>#N/A</v>
      </c>
      <c r="P44" s="1">
        <v>43</v>
      </c>
      <c r="Q44" s="46">
        <f>ROUND(class[[#This Row],[count]],-3)</f>
        <v>58000</v>
      </c>
      <c r="R44" s="59">
        <f>VLOOKUP(class[[#This Row],[count_rd]],caltran!$J$2:$P$182,7,FALSE)</f>
        <v>47270</v>
      </c>
      <c r="S44" s="59">
        <f>VLOOKUP(class[[#This Row],[count_rd]],caltran!$J$2:$P$182,6,FALSE)</f>
        <v>68730</v>
      </c>
      <c r="T44" s="1">
        <f>IF(AND(class[[#This Row],[flow]]&gt;=class[[#This Row],[low]], class[[#This Row],[flow]]&lt;=class[[#This Row],[high]]),1,0)</f>
        <v>1</v>
      </c>
    </row>
    <row r="45" spans="1:20" x14ac:dyDescent="0.25">
      <c r="A45" s="61">
        <f>'[4]All Counts'!E45</f>
        <v>16427</v>
      </c>
      <c r="B45" s="61">
        <f>'[4]All Counts'!F45</f>
        <v>1</v>
      </c>
      <c r="C45" s="61">
        <f>'[4]All Counts'!G45</f>
        <v>1</v>
      </c>
      <c r="D45" s="29">
        <v>1</v>
      </c>
      <c r="E45" s="61" t="str">
        <f>'[4]All Counts'!P45</f>
        <v>Caltran</v>
      </c>
      <c r="F45" s="1">
        <v>1</v>
      </c>
      <c r="G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45" s="30">
        <f>'[4]All Counts'!R45</f>
        <v>7</v>
      </c>
      <c r="I45" s="30">
        <f>'[4]All Counts'!S45</f>
        <v>15</v>
      </c>
      <c r="J45" s="61">
        <f>'[4]All Counts'!M45</f>
        <v>75199</v>
      </c>
      <c r="K45" s="4">
        <f>VLOOKUP(class[[#This Row],[hwycov_id]],readme!E:F,2,FALSE)</f>
        <v>59838.676025000008</v>
      </c>
      <c r="L45" s="32">
        <f t="shared" si="0"/>
        <v>-0.20426234358169648</v>
      </c>
      <c r="M45" s="31">
        <f t="shared" si="1"/>
        <v>-15360.323974999992</v>
      </c>
      <c r="N45" s="31">
        <f t="shared" si="2"/>
        <v>235939552.61695954</v>
      </c>
      <c r="O45" s="1" t="e">
        <v>#N/A</v>
      </c>
      <c r="P45" s="1">
        <v>44</v>
      </c>
      <c r="Q45" s="46">
        <f>ROUND(class[[#This Row],[count]],-3)</f>
        <v>75000</v>
      </c>
      <c r="R45" s="59">
        <f>VLOOKUP(class[[#This Row],[count_rd]],caltran!$J$2:$P$182,7,FALSE)</f>
        <v>63450</v>
      </c>
      <c r="S45" s="59">
        <f>VLOOKUP(class[[#This Row],[count_rd]],caltran!$J$2:$P$182,6,FALSE)</f>
        <v>86550</v>
      </c>
      <c r="T45" s="1">
        <f>IF(AND(class[[#This Row],[flow]]&gt;=class[[#This Row],[low]], class[[#This Row],[flow]]&lt;=class[[#This Row],[high]]),1,0)</f>
        <v>0</v>
      </c>
    </row>
    <row r="46" spans="1:20" x14ac:dyDescent="0.25">
      <c r="A46" s="61">
        <f>'[4]All Counts'!E46</f>
        <v>29183</v>
      </c>
      <c r="B46" s="61">
        <f>'[4]All Counts'!F46</f>
        <v>1</v>
      </c>
      <c r="C46" s="61">
        <f>'[4]All Counts'!G46</f>
        <v>1</v>
      </c>
      <c r="D46" s="29">
        <v>1</v>
      </c>
      <c r="E46" s="61" t="str">
        <f>'[4]All Counts'!P46</f>
        <v>PeMS2016</v>
      </c>
      <c r="F46" s="1">
        <v>1</v>
      </c>
      <c r="G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46" s="30">
        <f>'[4]All Counts'!R46</f>
        <v>7</v>
      </c>
      <c r="I46" s="30">
        <f>'[4]All Counts'!S46</f>
        <v>15</v>
      </c>
      <c r="J46" s="61">
        <f>'[4]All Counts'!M46</f>
        <v>67026</v>
      </c>
      <c r="K46" s="4">
        <f>VLOOKUP(class[[#This Row],[hwycov_id]],readme!E:F,2,FALSE)</f>
        <v>71167.927977999992</v>
      </c>
      <c r="L46" s="32">
        <f t="shared" si="0"/>
        <v>6.179584009190453E-2</v>
      </c>
      <c r="M46" s="31">
        <f t="shared" si="1"/>
        <v>4141.9279779999924</v>
      </c>
      <c r="N46" s="31">
        <f t="shared" si="2"/>
        <v>17155567.374939106</v>
      </c>
      <c r="O46" s="1" t="e">
        <v>#N/A</v>
      </c>
      <c r="P46" s="1">
        <v>45</v>
      </c>
      <c r="Q46" s="46">
        <f>ROUND(class[[#This Row],[count]],-3)</f>
        <v>67000</v>
      </c>
      <c r="R46" s="59">
        <f>VLOOKUP(class[[#This Row],[count_rd]],caltran!$J$2:$P$182,7,FALSE)</f>
        <v>55803.555555555555</v>
      </c>
      <c r="S46" s="59">
        <f>VLOOKUP(class[[#This Row],[count_rd]],caltran!$J$2:$P$182,6,FALSE)</f>
        <v>78196.444444444453</v>
      </c>
      <c r="T46" s="1">
        <f>IF(AND(class[[#This Row],[flow]]&gt;=class[[#This Row],[low]], class[[#This Row],[flow]]&lt;=class[[#This Row],[high]]),1,0)</f>
        <v>1</v>
      </c>
    </row>
    <row r="47" spans="1:20" x14ac:dyDescent="0.25">
      <c r="A47" s="61">
        <f>'[4]All Counts'!E47</f>
        <v>3207</v>
      </c>
      <c r="B47" s="61">
        <f>'[4]All Counts'!F47</f>
        <v>1</v>
      </c>
      <c r="C47" s="61">
        <f>'[4]All Counts'!G47</f>
        <v>1</v>
      </c>
      <c r="D47" s="29">
        <v>1</v>
      </c>
      <c r="E47" s="61" t="str">
        <f>'[4]All Counts'!P47</f>
        <v>Caltran</v>
      </c>
      <c r="F47" s="1">
        <v>1</v>
      </c>
      <c r="G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47" s="30">
        <f>'[4]All Counts'!R47</f>
        <v>7</v>
      </c>
      <c r="I47" s="30">
        <f>'[4]All Counts'!S47</f>
        <v>15</v>
      </c>
      <c r="J47" s="61">
        <f>'[4]All Counts'!M47</f>
        <v>75792</v>
      </c>
      <c r="K47" s="4">
        <f>VLOOKUP(class[[#This Row],[hwycov_id]],readme!E:F,2,FALSE)</f>
        <v>79684.667235999994</v>
      </c>
      <c r="L47" s="32">
        <f t="shared" si="0"/>
        <v>5.1359869590458018E-2</v>
      </c>
      <c r="M47" s="31">
        <f t="shared" si="1"/>
        <v>3892.6672359999939</v>
      </c>
      <c r="N47" s="31">
        <f t="shared" si="2"/>
        <v>15152858.210227832</v>
      </c>
      <c r="O47" s="1" t="e">
        <v>#N/A</v>
      </c>
      <c r="P47" s="1">
        <v>46</v>
      </c>
      <c r="Q47" s="46">
        <f>ROUND(class[[#This Row],[count]],-3)</f>
        <v>76000</v>
      </c>
      <c r="R47" s="59">
        <f>VLOOKUP(class[[#This Row],[count_rd]],caltran!$J$2:$P$182,7,FALSE)</f>
        <v>64397.333333333328</v>
      </c>
      <c r="S47" s="59">
        <f>VLOOKUP(class[[#This Row],[count_rd]],caltran!$J$2:$P$182,6,FALSE)</f>
        <v>87602.666666666672</v>
      </c>
      <c r="T47" s="1">
        <f>IF(AND(class[[#This Row],[flow]]&gt;=class[[#This Row],[low]], class[[#This Row],[flow]]&lt;=class[[#This Row],[high]]),1,0)</f>
        <v>1</v>
      </c>
    </row>
    <row r="48" spans="1:20" x14ac:dyDescent="0.25">
      <c r="A48" s="61">
        <f>'[4]All Counts'!E48</f>
        <v>8839</v>
      </c>
      <c r="B48" s="61">
        <f>'[4]All Counts'!F48</f>
        <v>1</v>
      </c>
      <c r="C48" s="61">
        <f>'[4]All Counts'!G48</f>
        <v>1</v>
      </c>
      <c r="D48" s="29">
        <v>1</v>
      </c>
      <c r="E48" s="61" t="str">
        <f>'[4]All Counts'!P48</f>
        <v>PeMS2016</v>
      </c>
      <c r="F48" s="1">
        <v>1</v>
      </c>
      <c r="G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48" s="30">
        <f>'[4]All Counts'!R48</f>
        <v>7</v>
      </c>
      <c r="I48" s="30">
        <f>'[4]All Counts'!S48</f>
        <v>18</v>
      </c>
      <c r="J48" s="61">
        <f>'[4]All Counts'!M48</f>
        <v>59377</v>
      </c>
      <c r="K48" s="4">
        <f>VLOOKUP(class[[#This Row],[hwycov_id]],readme!E:F,2,FALSE)</f>
        <v>64342.757568000001</v>
      </c>
      <c r="L48" s="32">
        <f t="shared" si="0"/>
        <v>8.3630994627549304E-2</v>
      </c>
      <c r="M48" s="31">
        <f t="shared" si="1"/>
        <v>4965.7575680000009</v>
      </c>
      <c r="N48" s="31">
        <f t="shared" si="2"/>
        <v>24658748.224149283</v>
      </c>
      <c r="O48" s="1" t="e">
        <v>#N/A</v>
      </c>
      <c r="P48" s="1">
        <v>47</v>
      </c>
      <c r="Q48" s="46">
        <f>ROUND(class[[#This Row],[count]],-3)</f>
        <v>59000</v>
      </c>
      <c r="R48" s="59">
        <f>VLOOKUP(class[[#This Row],[count_rd]],caltran!$J$2:$P$182,7,FALSE)</f>
        <v>48232.5</v>
      </c>
      <c r="S48" s="59">
        <f>VLOOKUP(class[[#This Row],[count_rd]],caltran!$J$2:$P$182,6,FALSE)</f>
        <v>69767.5</v>
      </c>
      <c r="T48" s="1">
        <f>IF(AND(class[[#This Row],[flow]]&gt;=class[[#This Row],[low]], class[[#This Row],[flow]]&lt;=class[[#This Row],[high]]),1,0)</f>
        <v>1</v>
      </c>
    </row>
    <row r="49" spans="1:20" x14ac:dyDescent="0.25">
      <c r="A49" s="61">
        <f>'[4]All Counts'!E49</f>
        <v>8058</v>
      </c>
      <c r="B49" s="61">
        <f>'[4]All Counts'!F49</f>
        <v>1</v>
      </c>
      <c r="C49" s="61">
        <f>'[4]All Counts'!G49</f>
        <v>1</v>
      </c>
      <c r="D49" s="29">
        <v>1</v>
      </c>
      <c r="E49" s="61" t="str">
        <f>'[4]All Counts'!P49</f>
        <v>PeMS2016</v>
      </c>
      <c r="F49" s="1">
        <v>1</v>
      </c>
      <c r="G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49" s="30">
        <f>'[4]All Counts'!R49</f>
        <v>7</v>
      </c>
      <c r="I49" s="30">
        <f>'[4]All Counts'!S49</f>
        <v>18</v>
      </c>
      <c r="J49" s="61">
        <f>'[4]All Counts'!M49</f>
        <v>69572</v>
      </c>
      <c r="K49" s="4">
        <f>VLOOKUP(class[[#This Row],[hwycov_id]],readme!E:F,2,FALSE)</f>
        <v>67753.282472000006</v>
      </c>
      <c r="L49" s="32">
        <f t="shared" si="0"/>
        <v>-2.6141515667222337E-2</v>
      </c>
      <c r="M49" s="31">
        <f t="shared" si="1"/>
        <v>-1818.7175279999938</v>
      </c>
      <c r="N49" s="31">
        <f t="shared" si="2"/>
        <v>3307733.4466544082</v>
      </c>
      <c r="O49" s="1" t="e">
        <v>#N/A</v>
      </c>
      <c r="P49" s="1">
        <v>48</v>
      </c>
      <c r="Q49" s="46">
        <f>ROUND(class[[#This Row],[count]],-3)</f>
        <v>70000</v>
      </c>
      <c r="R49" s="59">
        <f>VLOOKUP(class[[#This Row],[count_rd]],caltran!$J$2:$P$182,7,FALSE)</f>
        <v>58660</v>
      </c>
      <c r="S49" s="59">
        <f>VLOOKUP(class[[#This Row],[count_rd]],caltran!$J$2:$P$182,6,FALSE)</f>
        <v>81340</v>
      </c>
      <c r="T49" s="1">
        <f>IF(AND(class[[#This Row],[flow]]&gt;=class[[#This Row],[low]], class[[#This Row],[flow]]&lt;=class[[#This Row],[high]]),1,0)</f>
        <v>1</v>
      </c>
    </row>
    <row r="50" spans="1:20" x14ac:dyDescent="0.25">
      <c r="A50" s="61">
        <f>'[4]All Counts'!E50</f>
        <v>8059</v>
      </c>
      <c r="B50" s="61">
        <f>'[4]All Counts'!F50</f>
        <v>1</v>
      </c>
      <c r="C50" s="61">
        <f>'[4]All Counts'!G50</f>
        <v>1</v>
      </c>
      <c r="D50" s="29">
        <v>1</v>
      </c>
      <c r="E50" s="61" t="str">
        <f>'[4]All Counts'!P50</f>
        <v>PeMS2016</v>
      </c>
      <c r="F50" s="1">
        <v>1</v>
      </c>
      <c r="G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50" s="30">
        <f>'[4]All Counts'!R50</f>
        <v>7</v>
      </c>
      <c r="I50" s="30">
        <f>'[4]All Counts'!S50</f>
        <v>18</v>
      </c>
      <c r="J50" s="61">
        <f>'[4]All Counts'!M50</f>
        <v>63451</v>
      </c>
      <c r="K50" s="4">
        <f>VLOOKUP(class[[#This Row],[hwycov_id]],readme!E:F,2,FALSE)</f>
        <v>58894.033933999992</v>
      </c>
      <c r="L50" s="32">
        <f t="shared" si="0"/>
        <v>-7.1818664260610676E-2</v>
      </c>
      <c r="M50" s="31">
        <f t="shared" si="1"/>
        <v>-4556.9660660000081</v>
      </c>
      <c r="N50" s="31">
        <f t="shared" si="2"/>
        <v>20765939.726675592</v>
      </c>
      <c r="O50" s="1" t="e">
        <v>#N/A</v>
      </c>
      <c r="P50" s="1">
        <v>49</v>
      </c>
      <c r="Q50" s="46">
        <f>ROUND(class[[#This Row],[count]],-3)</f>
        <v>63000</v>
      </c>
      <c r="R50" s="59">
        <f>VLOOKUP(class[[#This Row],[count_rd]],caltran!$J$2:$P$182,7,FALSE)</f>
        <v>51975</v>
      </c>
      <c r="S50" s="59">
        <f>VLOOKUP(class[[#This Row],[count_rd]],caltran!$J$2:$P$182,6,FALSE)</f>
        <v>74025</v>
      </c>
      <c r="T50" s="1">
        <f>IF(AND(class[[#This Row],[flow]]&gt;=class[[#This Row],[low]], class[[#This Row],[flow]]&lt;=class[[#This Row],[high]]),1,0)</f>
        <v>1</v>
      </c>
    </row>
    <row r="51" spans="1:20" x14ac:dyDescent="0.25">
      <c r="A51" s="61">
        <f>'[4]All Counts'!E51</f>
        <v>8834</v>
      </c>
      <c r="B51" s="61">
        <f>'[4]All Counts'!F51</f>
        <v>1</v>
      </c>
      <c r="C51" s="61">
        <f>'[4]All Counts'!G51</f>
        <v>1</v>
      </c>
      <c r="D51" s="29">
        <v>1</v>
      </c>
      <c r="E51" s="61" t="str">
        <f>'[4]All Counts'!P51</f>
        <v>PeMS2016</v>
      </c>
      <c r="F51" s="1">
        <v>1</v>
      </c>
      <c r="G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51" s="30">
        <f>'[4]All Counts'!R51</f>
        <v>7</v>
      </c>
      <c r="I51" s="30">
        <f>'[4]All Counts'!S51</f>
        <v>18</v>
      </c>
      <c r="J51" s="61">
        <f>'[4]All Counts'!M51</f>
        <v>52703</v>
      </c>
      <c r="K51" s="4">
        <f>VLOOKUP(class[[#This Row],[hwycov_id]],readme!E:F,2,FALSE)</f>
        <v>53608.726562999997</v>
      </c>
      <c r="L51" s="32">
        <f t="shared" si="0"/>
        <v>1.7185483995218354E-2</v>
      </c>
      <c r="M51" s="31">
        <f t="shared" si="1"/>
        <v>905.72656299999653</v>
      </c>
      <c r="N51" s="31">
        <f t="shared" si="2"/>
        <v>820340.60692378669</v>
      </c>
      <c r="O51" s="1" t="e">
        <v>#N/A</v>
      </c>
      <c r="P51" s="1">
        <v>50</v>
      </c>
      <c r="Q51" s="46">
        <f>ROUND(class[[#This Row],[count]],-3)</f>
        <v>53000</v>
      </c>
      <c r="R51" s="59">
        <f>VLOOKUP(class[[#This Row],[count_rd]],caltran!$J$2:$P$182,7,FALSE)</f>
        <v>42665</v>
      </c>
      <c r="S51" s="59">
        <f>VLOOKUP(class[[#This Row],[count_rd]],caltran!$J$2:$P$182,6,FALSE)</f>
        <v>63335</v>
      </c>
      <c r="T51" s="1">
        <f>IF(AND(class[[#This Row],[flow]]&gt;=class[[#This Row],[low]], class[[#This Row],[flow]]&lt;=class[[#This Row],[high]]),1,0)</f>
        <v>1</v>
      </c>
    </row>
    <row r="52" spans="1:20" x14ac:dyDescent="0.25">
      <c r="A52" s="61">
        <f>'[4]All Counts'!E52</f>
        <v>27248</v>
      </c>
      <c r="B52" s="61">
        <f>'[4]All Counts'!F52</f>
        <v>1</v>
      </c>
      <c r="C52" s="61">
        <f>'[4]All Counts'!G52</f>
        <v>1</v>
      </c>
      <c r="D52" s="29">
        <v>1</v>
      </c>
      <c r="E52" s="61" t="str">
        <f>'[4]All Counts'!P52</f>
        <v>PeMS2016</v>
      </c>
      <c r="F52" s="1">
        <v>1</v>
      </c>
      <c r="G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52" s="30">
        <f>'[4]All Counts'!R52</f>
        <v>7</v>
      </c>
      <c r="I52" s="30">
        <f>'[4]All Counts'!S52</f>
        <v>18</v>
      </c>
      <c r="J52" s="61">
        <f>'[4]All Counts'!M52</f>
        <v>52703</v>
      </c>
      <c r="K52" s="4">
        <f>VLOOKUP(class[[#This Row],[hwycov_id]],readme!E:F,2,FALSE)</f>
        <v>53608.726562999997</v>
      </c>
      <c r="L52" s="32">
        <f t="shared" si="0"/>
        <v>1.7185483995218354E-2</v>
      </c>
      <c r="M52" s="31">
        <f t="shared" si="1"/>
        <v>905.72656299999653</v>
      </c>
      <c r="N52" s="31">
        <f t="shared" si="2"/>
        <v>820340.60692378669</v>
      </c>
      <c r="O52" s="1" t="e">
        <v>#N/A</v>
      </c>
      <c r="P52" s="1">
        <v>51</v>
      </c>
      <c r="Q52" s="46">
        <f>ROUND(class[[#This Row],[count]],-3)</f>
        <v>53000</v>
      </c>
      <c r="R52" s="59">
        <f>VLOOKUP(class[[#This Row],[count_rd]],caltran!$J$2:$P$182,7,FALSE)</f>
        <v>42665</v>
      </c>
      <c r="S52" s="59">
        <f>VLOOKUP(class[[#This Row],[count_rd]],caltran!$J$2:$P$182,6,FALSE)</f>
        <v>63335</v>
      </c>
      <c r="T52" s="1">
        <f>IF(AND(class[[#This Row],[flow]]&gt;=class[[#This Row],[low]], class[[#This Row],[flow]]&lt;=class[[#This Row],[high]]),1,0)</f>
        <v>1</v>
      </c>
    </row>
    <row r="53" spans="1:20" x14ac:dyDescent="0.25">
      <c r="A53" s="61">
        <f>'[4]All Counts'!E53</f>
        <v>28849</v>
      </c>
      <c r="B53" s="61">
        <f>'[4]All Counts'!F53</f>
        <v>1</v>
      </c>
      <c r="C53" s="61">
        <f>'[4]All Counts'!G53</f>
        <v>1</v>
      </c>
      <c r="D53" s="29">
        <v>1</v>
      </c>
      <c r="E53" s="61" t="str">
        <f>'[4]All Counts'!P53</f>
        <v>PeMS2016</v>
      </c>
      <c r="F53" s="1">
        <v>1</v>
      </c>
      <c r="G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53" s="30">
        <f>'[4]All Counts'!R53</f>
        <v>7</v>
      </c>
      <c r="I53" s="30">
        <f>'[4]All Counts'!S53</f>
        <v>18</v>
      </c>
      <c r="J53" s="61">
        <f>'[4]All Counts'!M53</f>
        <v>62492</v>
      </c>
      <c r="K53" s="4">
        <f>VLOOKUP(class[[#This Row],[hwycov_id]],readme!E:F,2,FALSE)</f>
        <v>59762.524902999998</v>
      </c>
      <c r="L53" s="32">
        <f t="shared" si="0"/>
        <v>-4.3677192232605799E-2</v>
      </c>
      <c r="M53" s="31">
        <f t="shared" si="1"/>
        <v>-2729.4750970000023</v>
      </c>
      <c r="N53" s="31">
        <f t="shared" si="2"/>
        <v>7450034.3051431719</v>
      </c>
      <c r="O53" s="1" t="e">
        <v>#N/A</v>
      </c>
      <c r="P53" s="1">
        <v>52</v>
      </c>
      <c r="Q53" s="46">
        <f>ROUND(class[[#This Row],[count]],-3)</f>
        <v>62000</v>
      </c>
      <c r="R53" s="59">
        <f>VLOOKUP(class[[#This Row],[count_rd]],caltran!$J$2:$P$182,7,FALSE)</f>
        <v>51063.888888888883</v>
      </c>
      <c r="S53" s="59">
        <f>VLOOKUP(class[[#This Row],[count_rd]],caltran!$J$2:$P$182,6,FALSE)</f>
        <v>72936.111111111109</v>
      </c>
      <c r="T53" s="1">
        <f>IF(AND(class[[#This Row],[flow]]&gt;=class[[#This Row],[low]], class[[#This Row],[flow]]&lt;=class[[#This Row],[high]]),1,0)</f>
        <v>1</v>
      </c>
    </row>
    <row r="54" spans="1:20" x14ac:dyDescent="0.25">
      <c r="A54" s="61">
        <f>'[4]All Counts'!E54</f>
        <v>16564</v>
      </c>
      <c r="B54" s="61">
        <f>'[4]All Counts'!F54</f>
        <v>1</v>
      </c>
      <c r="C54" s="61">
        <f>'[4]All Counts'!G54</f>
        <v>1</v>
      </c>
      <c r="D54" s="29">
        <v>1</v>
      </c>
      <c r="E54" s="61" t="str">
        <f>'[4]All Counts'!P54</f>
        <v>PeMS2016</v>
      </c>
      <c r="F54" s="1">
        <v>1</v>
      </c>
      <c r="G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54" s="30">
        <f>'[4]All Counts'!R54</f>
        <v>7</v>
      </c>
      <c r="I54" s="30">
        <f>'[4]All Counts'!S54</f>
        <v>18</v>
      </c>
      <c r="J54" s="61">
        <f>'[4]All Counts'!M54</f>
        <v>57525</v>
      </c>
      <c r="K54" s="4">
        <f>VLOOKUP(class[[#This Row],[hwycov_id]],readme!E:F,2,FALSE)</f>
        <v>52545.099365000002</v>
      </c>
      <c r="L54" s="32">
        <f t="shared" si="0"/>
        <v>-8.6569328726640582E-2</v>
      </c>
      <c r="M54" s="31">
        <f t="shared" si="1"/>
        <v>-4979.9006349999981</v>
      </c>
      <c r="N54" s="31">
        <f t="shared" si="2"/>
        <v>24799410.334473386</v>
      </c>
      <c r="O54" s="1" t="e">
        <v>#N/A</v>
      </c>
      <c r="P54" s="1">
        <v>53</v>
      </c>
      <c r="Q54" s="46">
        <f>ROUND(class[[#This Row],[count]],-3)</f>
        <v>58000</v>
      </c>
      <c r="R54" s="59">
        <f>VLOOKUP(class[[#This Row],[count_rd]],caltran!$J$2:$P$182,7,FALSE)</f>
        <v>47270</v>
      </c>
      <c r="S54" s="59">
        <f>VLOOKUP(class[[#This Row],[count_rd]],caltran!$J$2:$P$182,6,FALSE)</f>
        <v>68730</v>
      </c>
      <c r="T54" s="1">
        <f>IF(AND(class[[#This Row],[flow]]&gt;=class[[#This Row],[low]], class[[#This Row],[flow]]&lt;=class[[#This Row],[high]]),1,0)</f>
        <v>1</v>
      </c>
    </row>
    <row r="55" spans="1:20" x14ac:dyDescent="0.25">
      <c r="A55" s="61">
        <f>'[4]All Counts'!E55</f>
        <v>12578</v>
      </c>
      <c r="B55" s="61">
        <f>'[4]All Counts'!F55</f>
        <v>1</v>
      </c>
      <c r="C55" s="61">
        <f>'[4]All Counts'!G55</f>
        <v>1</v>
      </c>
      <c r="D55" s="29">
        <v>1</v>
      </c>
      <c r="E55" s="61" t="str">
        <f>'[4]All Counts'!P55</f>
        <v>PeMS2016</v>
      </c>
      <c r="F55" s="1">
        <v>1</v>
      </c>
      <c r="G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55" s="30">
        <f>'[4]All Counts'!R55</f>
        <v>6</v>
      </c>
      <c r="I55" s="30">
        <f>'[4]All Counts'!S55</f>
        <v>12</v>
      </c>
      <c r="J55" s="61">
        <f>'[4]All Counts'!M55</f>
        <v>54623</v>
      </c>
      <c r="K55" s="4">
        <f>VLOOKUP(class[[#This Row],[hwycov_id]],readme!E:F,2,FALSE)</f>
        <v>50143.667969000002</v>
      </c>
      <c r="L55" s="32">
        <f t="shared" si="0"/>
        <v>-8.2004504164912229E-2</v>
      </c>
      <c r="M55" s="31">
        <f t="shared" si="1"/>
        <v>-4479.3320309999981</v>
      </c>
      <c r="N55" s="31">
        <f t="shared" si="2"/>
        <v>20064415.443942569</v>
      </c>
      <c r="O55" s="1" t="e">
        <v>#N/A</v>
      </c>
      <c r="P55" s="1">
        <v>54</v>
      </c>
      <c r="Q55" s="46">
        <f>ROUND(class[[#This Row],[count]],-3)</f>
        <v>55000</v>
      </c>
      <c r="R55" s="59">
        <f>VLOOKUP(class[[#This Row],[count_rd]],caltran!$J$2:$P$182,7,FALSE)</f>
        <v>44550</v>
      </c>
      <c r="S55" s="59">
        <f>VLOOKUP(class[[#This Row],[count_rd]],caltran!$J$2:$P$182,6,FALSE)</f>
        <v>65450</v>
      </c>
      <c r="T55" s="1">
        <f>IF(AND(class[[#This Row],[flow]]&gt;=class[[#This Row],[low]], class[[#This Row],[flow]]&lt;=class[[#This Row],[high]]),1,0)</f>
        <v>1</v>
      </c>
    </row>
    <row r="56" spans="1:20" x14ac:dyDescent="0.25">
      <c r="A56" s="61">
        <f>'[4]All Counts'!E56</f>
        <v>12579</v>
      </c>
      <c r="B56" s="61">
        <f>'[4]All Counts'!F56</f>
        <v>1</v>
      </c>
      <c r="C56" s="61">
        <f>'[4]All Counts'!G56</f>
        <v>1</v>
      </c>
      <c r="D56" s="29">
        <v>1</v>
      </c>
      <c r="E56" s="61" t="str">
        <f>'[4]All Counts'!P56</f>
        <v>PeMS2016</v>
      </c>
      <c r="F56" s="1">
        <v>1</v>
      </c>
      <c r="G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56" s="30">
        <f>'[4]All Counts'!R56</f>
        <v>6</v>
      </c>
      <c r="I56" s="30">
        <f>'[4]All Counts'!S56</f>
        <v>12</v>
      </c>
      <c r="J56" s="61">
        <f>'[4]All Counts'!M56</f>
        <v>62787</v>
      </c>
      <c r="K56" s="4">
        <f>VLOOKUP(class[[#This Row],[hwycov_id]],readme!E:F,2,FALSE)</f>
        <v>55336.939940999997</v>
      </c>
      <c r="L56" s="32">
        <f t="shared" si="0"/>
        <v>-0.11865609216876105</v>
      </c>
      <c r="M56" s="31">
        <f t="shared" si="1"/>
        <v>-7450.0600590000031</v>
      </c>
      <c r="N56" s="31">
        <f t="shared" si="2"/>
        <v>55503394.882707126</v>
      </c>
      <c r="O56" s="1" t="e">
        <v>#N/A</v>
      </c>
      <c r="P56" s="1">
        <v>55</v>
      </c>
      <c r="Q56" s="46">
        <f>ROUND(class[[#This Row],[count]],-3)</f>
        <v>63000</v>
      </c>
      <c r="R56" s="59">
        <f>VLOOKUP(class[[#This Row],[count_rd]],caltran!$J$2:$P$182,7,FALSE)</f>
        <v>51975</v>
      </c>
      <c r="S56" s="59">
        <f>VLOOKUP(class[[#This Row],[count_rd]],caltran!$J$2:$P$182,6,FALSE)</f>
        <v>74025</v>
      </c>
      <c r="T56" s="1">
        <f>IF(AND(class[[#This Row],[flow]]&gt;=class[[#This Row],[low]], class[[#This Row],[flow]]&lt;=class[[#This Row],[high]]),1,0)</f>
        <v>1</v>
      </c>
    </row>
    <row r="57" spans="1:20" x14ac:dyDescent="0.25">
      <c r="A57" s="61">
        <f>'[4]All Counts'!E57</f>
        <v>12571</v>
      </c>
      <c r="B57" s="61">
        <f>'[4]All Counts'!F57</f>
        <v>1</v>
      </c>
      <c r="C57" s="61">
        <f>'[4]All Counts'!G57</f>
        <v>1</v>
      </c>
      <c r="D57" s="29">
        <v>1</v>
      </c>
      <c r="E57" s="61" t="str">
        <f>'[4]All Counts'!P57</f>
        <v>Caltran</v>
      </c>
      <c r="F57" s="1">
        <v>1</v>
      </c>
      <c r="G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57" s="30">
        <f>'[4]All Counts'!R57</f>
        <v>6</v>
      </c>
      <c r="I57" s="30">
        <f>'[4]All Counts'!S57</f>
        <v>12</v>
      </c>
      <c r="J57" s="61">
        <f>'[4]All Counts'!M57</f>
        <v>71153</v>
      </c>
      <c r="K57" s="4">
        <f>VLOOKUP(class[[#This Row],[hwycov_id]],readme!E:F,2,FALSE)</f>
        <v>64289.620848999999</v>
      </c>
      <c r="L57" s="32">
        <f t="shared" si="0"/>
        <v>-9.6459448666957104E-2</v>
      </c>
      <c r="M57" s="31">
        <f t="shared" si="1"/>
        <v>-6863.379151000001</v>
      </c>
      <c r="N57" s="31">
        <f t="shared" si="2"/>
        <v>47105973.370381497</v>
      </c>
      <c r="O57" s="1" t="e">
        <v>#N/A</v>
      </c>
      <c r="P57" s="1">
        <v>56</v>
      </c>
      <c r="Q57" s="46">
        <f>ROUND(class[[#This Row],[count]],-3)</f>
        <v>71000</v>
      </c>
      <c r="R57" s="59">
        <f>VLOOKUP(class[[#This Row],[count_rd]],caltran!$J$2:$P$182,7,FALSE)</f>
        <v>59592.666666666664</v>
      </c>
      <c r="S57" s="59">
        <f>VLOOKUP(class[[#This Row],[count_rd]],caltran!$J$2:$P$182,6,FALSE)</f>
        <v>82407.333333333343</v>
      </c>
      <c r="T57" s="1">
        <f>IF(AND(class[[#This Row],[flow]]&gt;=class[[#This Row],[low]], class[[#This Row],[flow]]&lt;=class[[#This Row],[high]]),1,0)</f>
        <v>1</v>
      </c>
    </row>
    <row r="58" spans="1:20" x14ac:dyDescent="0.25">
      <c r="A58" s="61">
        <f>'[4]All Counts'!E58</f>
        <v>28540</v>
      </c>
      <c r="B58" s="61">
        <f>'[4]All Counts'!F58</f>
        <v>1</v>
      </c>
      <c r="C58" s="61">
        <f>'[4]All Counts'!G58</f>
        <v>1</v>
      </c>
      <c r="D58" s="29">
        <v>1</v>
      </c>
      <c r="E58" s="61" t="str">
        <f>'[4]All Counts'!P58</f>
        <v>PeMS2016</v>
      </c>
      <c r="F58" s="1">
        <v>1</v>
      </c>
      <c r="G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58" s="30">
        <f>'[4]All Counts'!R58</f>
        <v>6</v>
      </c>
      <c r="I58" s="30">
        <f>'[4]All Counts'!S58</f>
        <v>12</v>
      </c>
      <c r="J58" s="61">
        <f>'[4]All Counts'!M58</f>
        <v>55363</v>
      </c>
      <c r="K58" s="4">
        <f>VLOOKUP(class[[#This Row],[hwycov_id]],readme!E:F,2,FALSE)</f>
        <v>51952.552979</v>
      </c>
      <c r="L58" s="32">
        <f t="shared" si="0"/>
        <v>-6.1601557375864702E-2</v>
      </c>
      <c r="M58" s="31">
        <f t="shared" si="1"/>
        <v>-3410.4470209999999</v>
      </c>
      <c r="N58" s="31">
        <f t="shared" si="2"/>
        <v>11631148.883047774</v>
      </c>
      <c r="O58" s="1" t="e">
        <v>#N/A</v>
      </c>
      <c r="P58" s="1">
        <v>57</v>
      </c>
      <c r="Q58" s="46">
        <f>ROUND(class[[#This Row],[count]],-3)</f>
        <v>55000</v>
      </c>
      <c r="R58" s="59">
        <f>VLOOKUP(class[[#This Row],[count_rd]],caltran!$J$2:$P$182,7,FALSE)</f>
        <v>44550</v>
      </c>
      <c r="S58" s="59">
        <f>VLOOKUP(class[[#This Row],[count_rd]],caltran!$J$2:$P$182,6,FALSE)</f>
        <v>65450</v>
      </c>
      <c r="T58" s="1">
        <f>IF(AND(class[[#This Row],[flow]]&gt;=class[[#This Row],[low]], class[[#This Row],[flow]]&lt;=class[[#This Row],[high]]),1,0)</f>
        <v>1</v>
      </c>
    </row>
    <row r="59" spans="1:20" x14ac:dyDescent="0.25">
      <c r="A59" s="61">
        <f>'[4]All Counts'!E59</f>
        <v>27543</v>
      </c>
      <c r="B59" s="61">
        <f>'[4]All Counts'!F59</f>
        <v>1</v>
      </c>
      <c r="C59" s="61">
        <f>'[4]All Counts'!G59</f>
        <v>1</v>
      </c>
      <c r="D59" s="29">
        <v>1</v>
      </c>
      <c r="E59" s="61" t="str">
        <f>'[4]All Counts'!P59</f>
        <v>Caltran</v>
      </c>
      <c r="F59" s="1">
        <v>1</v>
      </c>
      <c r="G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59" s="30">
        <f>'[4]All Counts'!R59</f>
        <v>6</v>
      </c>
      <c r="I59" s="30">
        <f>'[4]All Counts'!S59</f>
        <v>12</v>
      </c>
      <c r="J59" s="61">
        <f>'[4]All Counts'!M59</f>
        <v>65262</v>
      </c>
      <c r="K59" s="4">
        <f>VLOOKUP(class[[#This Row],[hwycov_id]],readme!E:F,2,FALSE)</f>
        <v>58607.228516000003</v>
      </c>
      <c r="L59" s="32">
        <f t="shared" si="0"/>
        <v>-0.10197008188532375</v>
      </c>
      <c r="M59" s="31">
        <f t="shared" si="1"/>
        <v>-6654.7714839999971</v>
      </c>
      <c r="N59" s="31">
        <f t="shared" si="2"/>
        <v>44285983.504259527</v>
      </c>
      <c r="O59" s="1" t="e">
        <v>#N/A</v>
      </c>
      <c r="P59" s="1">
        <v>58</v>
      </c>
      <c r="Q59" s="46">
        <f>ROUND(class[[#This Row],[count]],-3)</f>
        <v>65000</v>
      </c>
      <c r="R59" s="59">
        <f>VLOOKUP(class[[#This Row],[count_rd]],caltran!$J$2:$P$182,7,FALSE)</f>
        <v>53950</v>
      </c>
      <c r="S59" s="59">
        <f>VLOOKUP(class[[#This Row],[count_rd]],caltran!$J$2:$P$182,6,FALSE)</f>
        <v>76050</v>
      </c>
      <c r="T59" s="1">
        <f>IF(AND(class[[#This Row],[flow]]&gt;=class[[#This Row],[low]], class[[#This Row],[flow]]&lt;=class[[#This Row],[high]]),1,0)</f>
        <v>1</v>
      </c>
    </row>
    <row r="60" spans="1:20" x14ac:dyDescent="0.25">
      <c r="A60" s="61">
        <f>'[4]All Counts'!E60</f>
        <v>28534</v>
      </c>
      <c r="B60" s="61">
        <f>'[4]All Counts'!F60</f>
        <v>1</v>
      </c>
      <c r="C60" s="61">
        <f>'[4]All Counts'!G60</f>
        <v>1</v>
      </c>
      <c r="D60" s="29">
        <v>1</v>
      </c>
      <c r="E60" s="61" t="str">
        <f>'[4]All Counts'!P60</f>
        <v>PeMS2016</v>
      </c>
      <c r="F60" s="1">
        <v>1</v>
      </c>
      <c r="G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0" s="30">
        <f>'[4]All Counts'!R60</f>
        <v>6</v>
      </c>
      <c r="I60" s="30">
        <f>'[4]All Counts'!S60</f>
        <v>12</v>
      </c>
      <c r="J60" s="61">
        <f>'[4]All Counts'!M60</f>
        <v>57358</v>
      </c>
      <c r="K60" s="4">
        <f>VLOOKUP(class[[#This Row],[hwycov_id]],readme!E:F,2,FALSE)</f>
        <v>53578.282714000008</v>
      </c>
      <c r="L60" s="32">
        <f t="shared" si="0"/>
        <v>-6.5896950486418526E-2</v>
      </c>
      <c r="M60" s="31">
        <f t="shared" si="1"/>
        <v>-3779.7172859999919</v>
      </c>
      <c r="N60" s="31">
        <f t="shared" si="2"/>
        <v>14286262.762087144</v>
      </c>
      <c r="O60" s="1" t="e">
        <v>#N/A</v>
      </c>
      <c r="P60" s="1">
        <v>59</v>
      </c>
      <c r="Q60" s="46">
        <f>ROUND(class[[#This Row],[count]],-3)</f>
        <v>57000</v>
      </c>
      <c r="R60" s="59">
        <f>VLOOKUP(class[[#This Row],[count_rd]],caltran!$J$2:$P$182,7,FALSE)</f>
        <v>46375.833333333328</v>
      </c>
      <c r="S60" s="59">
        <f>VLOOKUP(class[[#This Row],[count_rd]],caltran!$J$2:$P$182,6,FALSE)</f>
        <v>67624.166666666672</v>
      </c>
      <c r="T60" s="1">
        <f>IF(AND(class[[#This Row],[flow]]&gt;=class[[#This Row],[low]], class[[#This Row],[flow]]&lt;=class[[#This Row],[high]]),1,0)</f>
        <v>1</v>
      </c>
    </row>
    <row r="61" spans="1:20" x14ac:dyDescent="0.25">
      <c r="A61" s="61">
        <f>'[4]All Counts'!E61</f>
        <v>12547</v>
      </c>
      <c r="B61" s="61">
        <f>'[4]All Counts'!F61</f>
        <v>1</v>
      </c>
      <c r="C61" s="61">
        <f>'[4]All Counts'!G61</f>
        <v>1</v>
      </c>
      <c r="D61" s="29">
        <v>1</v>
      </c>
      <c r="E61" s="61" t="str">
        <f>'[4]All Counts'!P61</f>
        <v>PeMS2016</v>
      </c>
      <c r="F61" s="1">
        <v>1</v>
      </c>
      <c r="G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1" s="30">
        <f>'[4]All Counts'!R61</f>
        <v>6</v>
      </c>
      <c r="I61" s="30">
        <f>'[4]All Counts'!S61</f>
        <v>12</v>
      </c>
      <c r="J61" s="61">
        <f>'[4]All Counts'!M61</f>
        <v>53689</v>
      </c>
      <c r="K61" s="4">
        <f>VLOOKUP(class[[#This Row],[hwycov_id]],readme!E:F,2,FALSE)</f>
        <v>56855.946776999997</v>
      </c>
      <c r="L61" s="32">
        <f t="shared" si="0"/>
        <v>5.8986883290804482E-2</v>
      </c>
      <c r="M61" s="31">
        <f t="shared" si="1"/>
        <v>3166.9467769999974</v>
      </c>
      <c r="N61" s="31">
        <f t="shared" si="2"/>
        <v>10029551.888350671</v>
      </c>
      <c r="O61" s="1" t="e">
        <v>#N/A</v>
      </c>
      <c r="P61" s="1">
        <v>60</v>
      </c>
      <c r="Q61" s="46">
        <f>ROUND(class[[#This Row],[count]],-3)</f>
        <v>54000</v>
      </c>
      <c r="R61" s="59">
        <f>VLOOKUP(class[[#This Row],[count_rd]],caltran!$J$2:$P$182,7,FALSE)</f>
        <v>43605</v>
      </c>
      <c r="S61" s="59">
        <f>VLOOKUP(class[[#This Row],[count_rd]],caltran!$J$2:$P$182,6,FALSE)</f>
        <v>64394.999999999993</v>
      </c>
      <c r="T61" s="1">
        <f>IF(AND(class[[#This Row],[flow]]&gt;=class[[#This Row],[low]], class[[#This Row],[flow]]&lt;=class[[#This Row],[high]]),1,0)</f>
        <v>1</v>
      </c>
    </row>
    <row r="62" spans="1:20" x14ac:dyDescent="0.25">
      <c r="A62" s="61">
        <f>'[4]All Counts'!E62</f>
        <v>14232</v>
      </c>
      <c r="B62" s="61">
        <f>'[4]All Counts'!F62</f>
        <v>1</v>
      </c>
      <c r="C62" s="61">
        <f>'[4]All Counts'!G62</f>
        <v>1</v>
      </c>
      <c r="D62" s="29">
        <v>1</v>
      </c>
      <c r="E62" s="61" t="str">
        <f>'[4]All Counts'!P62</f>
        <v>Caltran</v>
      </c>
      <c r="F62" s="1">
        <v>1</v>
      </c>
      <c r="G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62" s="30">
        <f>'[4]All Counts'!R62</f>
        <v>2</v>
      </c>
      <c r="I62" s="30">
        <f>'[4]All Counts'!S62</f>
        <v>14</v>
      </c>
      <c r="J62" s="61">
        <f>'[4]All Counts'!M62</f>
        <v>42674</v>
      </c>
      <c r="K62" s="4">
        <f>VLOOKUP(class[[#This Row],[hwycov_id]],readme!E:F,2,FALSE)</f>
        <v>43026.740722999995</v>
      </c>
      <c r="L62" s="32">
        <f t="shared" si="0"/>
        <v>8.265939986877191E-3</v>
      </c>
      <c r="M62" s="31">
        <f t="shared" si="1"/>
        <v>352.74072299999534</v>
      </c>
      <c r="N62" s="31">
        <f t="shared" si="2"/>
        <v>124426.01766255945</v>
      </c>
      <c r="O62" s="1" t="e">
        <v>#N/A</v>
      </c>
      <c r="P62" s="1">
        <v>61</v>
      </c>
      <c r="Q62" s="46">
        <f>ROUND(class[[#This Row],[count]],-3)</f>
        <v>43000</v>
      </c>
      <c r="R62" s="59">
        <f>VLOOKUP(class[[#This Row],[count_rd]],caltran!$J$2:$P$182,7,FALSE)</f>
        <v>33798</v>
      </c>
      <c r="S62" s="59">
        <f>VLOOKUP(class[[#This Row],[count_rd]],caltran!$J$2:$P$182,6,FALSE)</f>
        <v>52202</v>
      </c>
      <c r="T62" s="1">
        <f>IF(AND(class[[#This Row],[flow]]&gt;=class[[#This Row],[low]], class[[#This Row],[flow]]&lt;=class[[#This Row],[high]]),1,0)</f>
        <v>1</v>
      </c>
    </row>
    <row r="63" spans="1:20" x14ac:dyDescent="0.25">
      <c r="A63" s="61">
        <f>'[4]All Counts'!E63</f>
        <v>13046</v>
      </c>
      <c r="B63" s="61">
        <f>'[4]All Counts'!F63</f>
        <v>1</v>
      </c>
      <c r="C63" s="61">
        <f>'[4]All Counts'!G63</f>
        <v>1</v>
      </c>
      <c r="D63" s="29">
        <v>1</v>
      </c>
      <c r="E63" s="61" t="str">
        <f>'[4]All Counts'!P63</f>
        <v>Caltran</v>
      </c>
      <c r="F63" s="1">
        <v>1</v>
      </c>
      <c r="G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3" s="30">
        <f>'[4]All Counts'!R63</f>
        <v>5</v>
      </c>
      <c r="I63" s="30">
        <f>'[4]All Counts'!S63</f>
        <v>19</v>
      </c>
      <c r="J63" s="61">
        <f>'[4]All Counts'!M63</f>
        <v>56222</v>
      </c>
      <c r="K63" s="4">
        <f>VLOOKUP(class[[#This Row],[hwycov_id]],readme!E:F,2,FALSE)</f>
        <v>52806.280028000001</v>
      </c>
      <c r="L63" s="32">
        <f t="shared" si="0"/>
        <v>-6.0754152680445372E-2</v>
      </c>
      <c r="M63" s="31">
        <f t="shared" si="1"/>
        <v>-3415.719971999999</v>
      </c>
      <c r="N63" s="31">
        <f t="shared" si="2"/>
        <v>11667142.927119674</v>
      </c>
      <c r="O63" s="1" t="e">
        <v>#N/A</v>
      </c>
      <c r="P63" s="1">
        <v>62</v>
      </c>
      <c r="Q63" s="46">
        <f>ROUND(class[[#This Row],[count]],-3)</f>
        <v>56000</v>
      </c>
      <c r="R63" s="59">
        <f>VLOOKUP(class[[#This Row],[count_rd]],caltran!$J$2:$P$182,7,FALSE)</f>
        <v>45453.333333333336</v>
      </c>
      <c r="S63" s="59">
        <f>VLOOKUP(class[[#This Row],[count_rd]],caltran!$J$2:$P$182,6,FALSE)</f>
        <v>66546.666666666657</v>
      </c>
      <c r="T63" s="1">
        <f>IF(AND(class[[#This Row],[flow]]&gt;=class[[#This Row],[low]], class[[#This Row],[flow]]&lt;=class[[#This Row],[high]]),1,0)</f>
        <v>1</v>
      </c>
    </row>
    <row r="64" spans="1:20" x14ac:dyDescent="0.25">
      <c r="A64" s="61">
        <f>'[4]All Counts'!E64</f>
        <v>13037</v>
      </c>
      <c r="B64" s="61">
        <f>'[4]All Counts'!F64</f>
        <v>1</v>
      </c>
      <c r="C64" s="61">
        <f>'[4]All Counts'!G64</f>
        <v>1</v>
      </c>
      <c r="D64" s="29">
        <v>1</v>
      </c>
      <c r="E64" s="61" t="str">
        <f>'[4]All Counts'!P64</f>
        <v>Caltran</v>
      </c>
      <c r="F64" s="1">
        <v>1</v>
      </c>
      <c r="G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64" s="30">
        <f>'[4]All Counts'!R64</f>
        <v>5</v>
      </c>
      <c r="I64" s="30">
        <f>'[4]All Counts'!S64</f>
        <v>19</v>
      </c>
      <c r="J64" s="61">
        <f>'[4]All Counts'!M64</f>
        <v>53712</v>
      </c>
      <c r="K64" s="4">
        <f>VLOOKUP(class[[#This Row],[hwycov_id]],readme!E:F,2,FALSE)</f>
        <v>63557.515380000004</v>
      </c>
      <c r="L64" s="32">
        <f t="shared" si="0"/>
        <v>0.18330196939231458</v>
      </c>
      <c r="M64" s="31">
        <f t="shared" si="1"/>
        <v>9845.5153800000044</v>
      </c>
      <c r="N64" s="31">
        <f t="shared" si="2"/>
        <v>96934173.097816631</v>
      </c>
      <c r="O64" s="1" t="e">
        <v>#N/A</v>
      </c>
      <c r="P64" s="1">
        <v>63</v>
      </c>
      <c r="Q64" s="46">
        <f>ROUND(class[[#This Row],[count]],-3)</f>
        <v>54000</v>
      </c>
      <c r="R64" s="59">
        <f>VLOOKUP(class[[#This Row],[count_rd]],caltran!$J$2:$P$182,7,FALSE)</f>
        <v>43605</v>
      </c>
      <c r="S64" s="59">
        <f>VLOOKUP(class[[#This Row],[count_rd]],caltran!$J$2:$P$182,6,FALSE)</f>
        <v>64394.999999999993</v>
      </c>
      <c r="T64" s="1">
        <f>IF(AND(class[[#This Row],[flow]]&gt;=class[[#This Row],[low]], class[[#This Row],[flow]]&lt;=class[[#This Row],[high]]),1,0)</f>
        <v>1</v>
      </c>
    </row>
    <row r="65" spans="1:20" x14ac:dyDescent="0.25">
      <c r="A65" s="61">
        <f>'[4]All Counts'!E65</f>
        <v>9036</v>
      </c>
      <c r="B65" s="61">
        <f>'[4]All Counts'!F65</f>
        <v>1</v>
      </c>
      <c r="C65" s="61">
        <f>'[4]All Counts'!G65</f>
        <v>1</v>
      </c>
      <c r="D65" s="29">
        <v>1</v>
      </c>
      <c r="E65" s="61" t="str">
        <f>'[4]All Counts'!P65</f>
        <v>Caltran</v>
      </c>
      <c r="F65" s="1">
        <v>1</v>
      </c>
      <c r="G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65" s="30">
        <f>'[4]All Counts'!R65</f>
        <v>5</v>
      </c>
      <c r="I65" s="30">
        <f>'[4]All Counts'!S65</f>
        <v>16</v>
      </c>
      <c r="J65" s="61">
        <f>'[4]All Counts'!M65</f>
        <v>37734</v>
      </c>
      <c r="K65" s="4">
        <f>VLOOKUP(class[[#This Row],[hwycov_id]],readme!E:F,2,FALSE)</f>
        <v>40873.199219000002</v>
      </c>
      <c r="L65" s="32">
        <f t="shared" si="0"/>
        <v>8.3192855753432049E-2</v>
      </c>
      <c r="M65" s="31">
        <f t="shared" si="1"/>
        <v>3139.1992190000019</v>
      </c>
      <c r="N65" s="31">
        <f t="shared" si="2"/>
        <v>9854571.7365702223</v>
      </c>
      <c r="O65" s="1" t="e">
        <v>#N/A</v>
      </c>
      <c r="P65" s="1">
        <v>64</v>
      </c>
      <c r="Q65" s="46">
        <f>ROUND(class[[#This Row],[count]],-3)</f>
        <v>38000</v>
      </c>
      <c r="R65" s="59">
        <f>VLOOKUP(class[[#This Row],[count_rd]],caltran!$J$2:$P$182,7,FALSE)</f>
        <v>29488</v>
      </c>
      <c r="S65" s="59">
        <f>VLOOKUP(class[[#This Row],[count_rd]],caltran!$J$2:$P$182,6,FALSE)</f>
        <v>46512</v>
      </c>
      <c r="T65" s="1">
        <f>IF(AND(class[[#This Row],[flow]]&gt;=class[[#This Row],[low]], class[[#This Row],[flow]]&lt;=class[[#This Row],[high]]),1,0)</f>
        <v>1</v>
      </c>
    </row>
    <row r="66" spans="1:20" x14ac:dyDescent="0.25">
      <c r="A66" s="61">
        <f>'[4]All Counts'!E66</f>
        <v>7664</v>
      </c>
      <c r="B66" s="61">
        <f>'[4]All Counts'!F66</f>
        <v>1</v>
      </c>
      <c r="C66" s="61">
        <f>'[4]All Counts'!G66</f>
        <v>1</v>
      </c>
      <c r="D66" s="29">
        <v>1</v>
      </c>
      <c r="E66" s="61" t="str">
        <f>'[4]All Counts'!P66</f>
        <v>PeMS2016</v>
      </c>
      <c r="F66" s="1">
        <v>1</v>
      </c>
      <c r="G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66" s="30">
        <f>'[4]All Counts'!R66</f>
        <v>3</v>
      </c>
      <c r="I66" s="30">
        <f>'[4]All Counts'!S66</f>
        <v>14</v>
      </c>
      <c r="J66" s="61">
        <f>'[4]All Counts'!M66</f>
        <v>37337</v>
      </c>
      <c r="K66" s="4">
        <f>VLOOKUP(class[[#This Row],[hwycov_id]],readme!E:F,2,FALSE)</f>
        <v>37509.911375999996</v>
      </c>
      <c r="L66" s="32">
        <f t="shared" ref="L66:L129" si="3">K66/J66-1</f>
        <v>4.6310998741194709E-3</v>
      </c>
      <c r="M66" s="31">
        <f t="shared" ref="M66:M129" si="4">K66-J66</f>
        <v>172.91137599999638</v>
      </c>
      <c r="N66" s="31">
        <f t="shared" ref="N66:N129" si="5">POWER(M66,2)</f>
        <v>29898.343950212125</v>
      </c>
      <c r="O66" s="1" t="e">
        <v>#N/A</v>
      </c>
      <c r="P66" s="1">
        <v>65</v>
      </c>
      <c r="Q66" s="46">
        <f>ROUND(class[[#This Row],[count]],-3)</f>
        <v>37000</v>
      </c>
      <c r="R66" s="59">
        <f>VLOOKUP(class[[#This Row],[count_rd]],caltran!$J$2:$P$182,7,FALSE)</f>
        <v>28660.611111111113</v>
      </c>
      <c r="S66" s="59">
        <f>VLOOKUP(class[[#This Row],[count_rd]],caltran!$J$2:$P$182,6,FALSE)</f>
        <v>45339.388888888891</v>
      </c>
      <c r="T66" s="1">
        <f>IF(AND(class[[#This Row],[flow]]&gt;=class[[#This Row],[low]], class[[#This Row],[flow]]&lt;=class[[#This Row],[high]]),1,0)</f>
        <v>1</v>
      </c>
    </row>
    <row r="67" spans="1:20" x14ac:dyDescent="0.25">
      <c r="A67" s="61">
        <f>'[4]All Counts'!E67</f>
        <v>7665</v>
      </c>
      <c r="B67" s="61">
        <f>'[4]All Counts'!F67</f>
        <v>1</v>
      </c>
      <c r="C67" s="61">
        <f>'[4]All Counts'!G67</f>
        <v>1</v>
      </c>
      <c r="D67" s="29">
        <v>1</v>
      </c>
      <c r="E67" s="61" t="str">
        <f>'[4]All Counts'!P67</f>
        <v>PeMS2016</v>
      </c>
      <c r="F67" s="1">
        <v>1</v>
      </c>
      <c r="G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67" s="30">
        <f>'[4]All Counts'!R67</f>
        <v>3</v>
      </c>
      <c r="I67" s="30">
        <f>'[4]All Counts'!S67</f>
        <v>14</v>
      </c>
      <c r="J67" s="61">
        <f>'[4]All Counts'!M67</f>
        <v>32510</v>
      </c>
      <c r="K67" s="4">
        <f>VLOOKUP(class[[#This Row],[hwycov_id]],readme!E:F,2,FALSE)</f>
        <v>31383.527466</v>
      </c>
      <c r="L67" s="32">
        <f t="shared" si="3"/>
        <v>-3.4650031805598336E-2</v>
      </c>
      <c r="M67" s="31">
        <f t="shared" si="4"/>
        <v>-1126.4725340000005</v>
      </c>
      <c r="N67" s="31">
        <f t="shared" si="5"/>
        <v>1268940.3698563823</v>
      </c>
      <c r="O67" s="1" t="e">
        <v>#N/A</v>
      </c>
      <c r="P67" s="1">
        <v>66</v>
      </c>
      <c r="Q67" s="46">
        <f>ROUND(class[[#This Row],[count]],-3)</f>
        <v>33000</v>
      </c>
      <c r="R67" s="59">
        <f>VLOOKUP(class[[#This Row],[count_rd]],caltran!$J$2:$P$182,7,FALSE)</f>
        <v>25245</v>
      </c>
      <c r="S67" s="59">
        <f>VLOOKUP(class[[#This Row],[count_rd]],caltran!$J$2:$P$182,6,FALSE)</f>
        <v>40754.999999999993</v>
      </c>
      <c r="T67" s="1">
        <f>IF(AND(class[[#This Row],[flow]]&gt;=class[[#This Row],[low]], class[[#This Row],[flow]]&lt;=class[[#This Row],[high]]),1,0)</f>
        <v>1</v>
      </c>
    </row>
    <row r="68" spans="1:20" x14ac:dyDescent="0.25">
      <c r="A68" s="61">
        <f>'[4]All Counts'!E68</f>
        <v>11382</v>
      </c>
      <c r="B68" s="61">
        <f>'[4]All Counts'!F68</f>
        <v>1</v>
      </c>
      <c r="C68" s="61">
        <f>'[4]All Counts'!G68</f>
        <v>1</v>
      </c>
      <c r="D68" s="29">
        <v>1</v>
      </c>
      <c r="E68" s="61" t="str">
        <f>'[4]All Counts'!P68</f>
        <v>Caltran</v>
      </c>
      <c r="F68" s="1">
        <v>1</v>
      </c>
      <c r="G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68" s="30">
        <f>'[4]All Counts'!R68</f>
        <v>3</v>
      </c>
      <c r="I68" s="30">
        <f>'[4]All Counts'!S68</f>
        <v>14</v>
      </c>
      <c r="J68" s="61">
        <f>'[4]All Counts'!M68</f>
        <v>39215</v>
      </c>
      <c r="K68" s="4">
        <f>VLOOKUP(class[[#This Row],[hwycov_id]],readme!E:F,2,FALSE)</f>
        <v>37115.869628</v>
      </c>
      <c r="L68" s="32">
        <f t="shared" si="3"/>
        <v>-5.3528761239321709E-2</v>
      </c>
      <c r="M68" s="31">
        <f t="shared" si="4"/>
        <v>-2099.1303719999996</v>
      </c>
      <c r="N68" s="31">
        <f t="shared" si="5"/>
        <v>4406348.3186528571</v>
      </c>
      <c r="O68" s="1" t="e">
        <v>#N/A</v>
      </c>
      <c r="P68" s="1">
        <v>67</v>
      </c>
      <c r="Q68" s="46">
        <f>ROUND(class[[#This Row],[count]],-3)</f>
        <v>39000</v>
      </c>
      <c r="R68" s="59">
        <f>VLOOKUP(class[[#This Row],[count_rd]],caltran!$J$2:$P$182,7,FALSE)</f>
        <v>30361.5</v>
      </c>
      <c r="S68" s="59">
        <f>VLOOKUP(class[[#This Row],[count_rd]],caltran!$J$2:$P$182,6,FALSE)</f>
        <v>47638.5</v>
      </c>
      <c r="T68" s="1">
        <f>IF(AND(class[[#This Row],[flow]]&gt;=class[[#This Row],[low]], class[[#This Row],[flow]]&lt;=class[[#This Row],[high]]),1,0)</f>
        <v>1</v>
      </c>
    </row>
    <row r="69" spans="1:20" x14ac:dyDescent="0.25">
      <c r="A69" s="61">
        <f>'[4]All Counts'!E69</f>
        <v>16354</v>
      </c>
      <c r="B69" s="61">
        <f>'[4]All Counts'!F69</f>
        <v>1</v>
      </c>
      <c r="C69" s="61">
        <f>'[4]All Counts'!G69</f>
        <v>1</v>
      </c>
      <c r="D69" s="29">
        <v>1</v>
      </c>
      <c r="E69" s="61" t="str">
        <f>'[4]All Counts'!P69</f>
        <v>PeMS2016</v>
      </c>
      <c r="F69" s="1">
        <v>1</v>
      </c>
      <c r="G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69" s="30">
        <f>'[4]All Counts'!R69</f>
        <v>3</v>
      </c>
      <c r="I69" s="30">
        <f>'[4]All Counts'!S69</f>
        <v>14</v>
      </c>
      <c r="J69" s="61">
        <f>'[4]All Counts'!M69</f>
        <v>30319</v>
      </c>
      <c r="K69" s="4">
        <f>VLOOKUP(class[[#This Row],[hwycov_id]],readme!E:F,2,FALSE)</f>
        <v>30360.235107</v>
      </c>
      <c r="L69" s="32">
        <f t="shared" si="3"/>
        <v>1.3600417889771954E-3</v>
      </c>
      <c r="M69" s="31">
        <f t="shared" si="4"/>
        <v>41.235107000000426</v>
      </c>
      <c r="N69" s="31">
        <f t="shared" si="5"/>
        <v>1700.3340493014841</v>
      </c>
      <c r="O69" s="1" t="e">
        <v>#N/A</v>
      </c>
      <c r="P69" s="1">
        <v>68</v>
      </c>
      <c r="Q69" s="46">
        <f>ROUND(class[[#This Row],[count]],-3)</f>
        <v>30000</v>
      </c>
      <c r="R69" s="59">
        <f>VLOOKUP(class[[#This Row],[count_rd]],caltran!$J$2:$P$182,7,FALSE)</f>
        <v>22770</v>
      </c>
      <c r="S69" s="59">
        <f>VLOOKUP(class[[#This Row],[count_rd]],caltran!$J$2:$P$182,6,FALSE)</f>
        <v>37230</v>
      </c>
      <c r="T69" s="1">
        <f>IF(AND(class[[#This Row],[flow]]&gt;=class[[#This Row],[low]], class[[#This Row],[flow]]&lt;=class[[#This Row],[high]]),1,0)</f>
        <v>1</v>
      </c>
    </row>
    <row r="70" spans="1:20" x14ac:dyDescent="0.25">
      <c r="A70" s="61">
        <f>'[4]All Counts'!E70</f>
        <v>16352</v>
      </c>
      <c r="B70" s="61">
        <f>'[4]All Counts'!F70</f>
        <v>1</v>
      </c>
      <c r="C70" s="61">
        <f>'[4]All Counts'!G70</f>
        <v>1</v>
      </c>
      <c r="D70" s="29">
        <v>1</v>
      </c>
      <c r="E70" s="61" t="str">
        <f>'[4]All Counts'!P70</f>
        <v>Caltran</v>
      </c>
      <c r="F70" s="1">
        <v>1</v>
      </c>
      <c r="G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70" s="30">
        <f>'[4]All Counts'!R70</f>
        <v>3</v>
      </c>
      <c r="I70" s="30">
        <f>'[4]All Counts'!S70</f>
        <v>14</v>
      </c>
      <c r="J70" s="61">
        <f>'[4]All Counts'!M70</f>
        <v>39527</v>
      </c>
      <c r="K70" s="4">
        <f>VLOOKUP(class[[#This Row],[hwycov_id]],readme!E:F,2,FALSE)</f>
        <v>42968.357908999998</v>
      </c>
      <c r="L70" s="32">
        <f t="shared" si="3"/>
        <v>8.7063473296733918E-2</v>
      </c>
      <c r="M70" s="31">
        <f t="shared" si="4"/>
        <v>3441.3579089999985</v>
      </c>
      <c r="N70" s="31">
        <f t="shared" si="5"/>
        <v>11842944.257836841</v>
      </c>
      <c r="O70" s="1" t="e">
        <v>#N/A</v>
      </c>
      <c r="P70" s="1">
        <v>69</v>
      </c>
      <c r="Q70" s="46">
        <f>ROUND(class[[#This Row],[count]],-3)</f>
        <v>40000</v>
      </c>
      <c r="R70" s="59">
        <f>VLOOKUP(class[[#This Row],[count_rd]],caltran!$J$2:$P$182,7,FALSE)</f>
        <v>31240</v>
      </c>
      <c r="S70" s="59">
        <f>VLOOKUP(class[[#This Row],[count_rd]],caltran!$J$2:$P$182,6,FALSE)</f>
        <v>48760</v>
      </c>
      <c r="T70" s="1">
        <f>IF(AND(class[[#This Row],[flow]]&gt;=class[[#This Row],[low]], class[[#This Row],[flow]]&lt;=class[[#This Row],[high]]),1,0)</f>
        <v>1</v>
      </c>
    </row>
    <row r="71" spans="1:20" x14ac:dyDescent="0.25">
      <c r="A71" s="61">
        <f>'[4]All Counts'!E71</f>
        <v>29171</v>
      </c>
      <c r="B71" s="61">
        <f>'[4]All Counts'!F71</f>
        <v>1</v>
      </c>
      <c r="C71" s="61">
        <f>'[4]All Counts'!G71</f>
        <v>1</v>
      </c>
      <c r="D71" s="29">
        <v>1</v>
      </c>
      <c r="E71" s="61" t="str">
        <f>'[4]All Counts'!P71</f>
        <v>PeMS2016</v>
      </c>
      <c r="F71" s="1">
        <v>1</v>
      </c>
      <c r="G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1" s="30">
        <f>'[4]All Counts'!R71</f>
        <v>3</v>
      </c>
      <c r="I71" s="30">
        <f>'[4]All Counts'!S71</f>
        <v>14</v>
      </c>
      <c r="J71" s="61">
        <f>'[4]All Counts'!M71</f>
        <v>30212</v>
      </c>
      <c r="K71" s="4">
        <f>VLOOKUP(class[[#This Row],[hwycov_id]],readme!E:F,2,FALSE)</f>
        <v>32677.409669000001</v>
      </c>
      <c r="L71" s="32">
        <f t="shared" si="3"/>
        <v>8.1603656461008978E-2</v>
      </c>
      <c r="M71" s="31">
        <f t="shared" si="4"/>
        <v>2465.4096690000006</v>
      </c>
      <c r="N71" s="31">
        <f t="shared" si="5"/>
        <v>6078244.8359986925</v>
      </c>
      <c r="O71" s="1" t="e">
        <v>#N/A</v>
      </c>
      <c r="P71" s="1">
        <v>70</v>
      </c>
      <c r="Q71" s="46">
        <f>ROUND(class[[#This Row],[count]],-3)</f>
        <v>30000</v>
      </c>
      <c r="R71" s="59">
        <f>VLOOKUP(class[[#This Row],[count_rd]],caltran!$J$2:$P$182,7,FALSE)</f>
        <v>22770</v>
      </c>
      <c r="S71" s="59">
        <f>VLOOKUP(class[[#This Row],[count_rd]],caltran!$J$2:$P$182,6,FALSE)</f>
        <v>37230</v>
      </c>
      <c r="T71" s="1">
        <f>IF(AND(class[[#This Row],[flow]]&gt;=class[[#This Row],[low]], class[[#This Row],[flow]]&lt;=class[[#This Row],[high]]),1,0)</f>
        <v>1</v>
      </c>
    </row>
    <row r="72" spans="1:20" x14ac:dyDescent="0.25">
      <c r="A72" s="61">
        <f>'[4]All Counts'!E72</f>
        <v>29172</v>
      </c>
      <c r="B72" s="61">
        <f>'[4]All Counts'!F72</f>
        <v>1</v>
      </c>
      <c r="C72" s="61">
        <f>'[4]All Counts'!G72</f>
        <v>1</v>
      </c>
      <c r="D72" s="29">
        <v>1</v>
      </c>
      <c r="E72" s="61" t="str">
        <f>'[4]All Counts'!P72</f>
        <v>PeMS2016</v>
      </c>
      <c r="F72" s="1">
        <v>1</v>
      </c>
      <c r="G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2" s="30">
        <f>'[4]All Counts'!R72</f>
        <v>3</v>
      </c>
      <c r="I72" s="30">
        <f>'[4]All Counts'!S72</f>
        <v>14</v>
      </c>
      <c r="J72" s="61">
        <f>'[4]All Counts'!M72</f>
        <v>30345</v>
      </c>
      <c r="K72" s="4">
        <f>VLOOKUP(class[[#This Row],[hwycov_id]],readme!E:F,2,FALSE)</f>
        <v>32677.409669000001</v>
      </c>
      <c r="L72" s="32">
        <f t="shared" si="3"/>
        <v>7.6863063733728865E-2</v>
      </c>
      <c r="M72" s="31">
        <f t="shared" si="4"/>
        <v>2332.4096690000006</v>
      </c>
      <c r="N72" s="31">
        <f t="shared" si="5"/>
        <v>5440134.8640446924</v>
      </c>
      <c r="O72" s="1" t="e">
        <v>#N/A</v>
      </c>
      <c r="P72" s="1">
        <v>71</v>
      </c>
      <c r="Q72" s="46">
        <f>ROUND(class[[#This Row],[count]],-3)</f>
        <v>30000</v>
      </c>
      <c r="R72" s="59">
        <f>VLOOKUP(class[[#This Row],[count_rd]],caltran!$J$2:$P$182,7,FALSE)</f>
        <v>22770</v>
      </c>
      <c r="S72" s="59">
        <f>VLOOKUP(class[[#This Row],[count_rd]],caltran!$J$2:$P$182,6,FALSE)</f>
        <v>37230</v>
      </c>
      <c r="T72" s="1">
        <f>IF(AND(class[[#This Row],[flow]]&gt;=class[[#This Row],[low]], class[[#This Row],[flow]]&lt;=class[[#This Row],[high]]),1,0)</f>
        <v>1</v>
      </c>
    </row>
    <row r="73" spans="1:20" x14ac:dyDescent="0.25">
      <c r="A73" s="61">
        <f>'[4]All Counts'!E73</f>
        <v>16351</v>
      </c>
      <c r="B73" s="61">
        <f>'[4]All Counts'!F73</f>
        <v>1</v>
      </c>
      <c r="C73" s="61">
        <f>'[4]All Counts'!G73</f>
        <v>1</v>
      </c>
      <c r="D73" s="29">
        <v>1</v>
      </c>
      <c r="E73" s="61" t="str">
        <f>'[4]All Counts'!P73</f>
        <v>PeMS2016</v>
      </c>
      <c r="F73" s="1">
        <v>1</v>
      </c>
      <c r="G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3" s="30">
        <f>'[4]All Counts'!R73</f>
        <v>3</v>
      </c>
      <c r="I73" s="30">
        <f>'[4]All Counts'!S73</f>
        <v>14</v>
      </c>
      <c r="J73" s="61">
        <f>'[4]All Counts'!M73</f>
        <v>36142</v>
      </c>
      <c r="K73" s="4">
        <f>VLOOKUP(class[[#This Row],[hwycov_id]],readme!E:F,2,FALSE)</f>
        <v>37044.159912000003</v>
      </c>
      <c r="L73" s="32">
        <f t="shared" si="3"/>
        <v>2.4961538155055196E-2</v>
      </c>
      <c r="M73" s="31">
        <f t="shared" si="4"/>
        <v>902.15991200000281</v>
      </c>
      <c r="N73" s="31">
        <f t="shared" si="5"/>
        <v>813892.50681985286</v>
      </c>
      <c r="O73" s="1" t="e">
        <v>#N/A</v>
      </c>
      <c r="P73" s="1">
        <v>72</v>
      </c>
      <c r="Q73" s="46">
        <f>ROUND(class[[#This Row],[count]],-3)</f>
        <v>36000</v>
      </c>
      <c r="R73" s="59">
        <f>VLOOKUP(class[[#This Row],[count_rd]],caltran!$J$2:$P$182,7,FALSE)</f>
        <v>27815.999999999996</v>
      </c>
      <c r="S73" s="59">
        <f>VLOOKUP(class[[#This Row],[count_rd]],caltran!$J$2:$P$182,6,FALSE)</f>
        <v>44184</v>
      </c>
      <c r="T73" s="1">
        <f>IF(AND(class[[#This Row],[flow]]&gt;=class[[#This Row],[low]], class[[#This Row],[flow]]&lt;=class[[#This Row],[high]]),1,0)</f>
        <v>1</v>
      </c>
    </row>
    <row r="74" spans="1:20" x14ac:dyDescent="0.25">
      <c r="A74" s="61">
        <f>'[4]All Counts'!E74</f>
        <v>16358</v>
      </c>
      <c r="B74" s="61">
        <f>'[4]All Counts'!F74</f>
        <v>1</v>
      </c>
      <c r="C74" s="61">
        <f>'[4]All Counts'!G74</f>
        <v>1</v>
      </c>
      <c r="D74" s="29">
        <v>1</v>
      </c>
      <c r="E74" s="61" t="str">
        <f>'[4]All Counts'!P74</f>
        <v>Caltran</v>
      </c>
      <c r="F74" s="1">
        <v>1</v>
      </c>
      <c r="G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4" s="30">
        <f>'[4]All Counts'!R74</f>
        <v>3</v>
      </c>
      <c r="I74" s="30">
        <f>'[4]All Counts'!S74</f>
        <v>14</v>
      </c>
      <c r="J74" s="61">
        <f>'[4]All Counts'!M74</f>
        <v>32989</v>
      </c>
      <c r="K74" s="4">
        <f>VLOOKUP(class[[#This Row],[hwycov_id]],readme!E:F,2,FALSE)</f>
        <v>37044.159912000003</v>
      </c>
      <c r="L74" s="32">
        <f t="shared" si="3"/>
        <v>0.1229246085664919</v>
      </c>
      <c r="M74" s="31">
        <f t="shared" si="4"/>
        <v>4055.1599120000028</v>
      </c>
      <c r="N74" s="31">
        <f t="shared" si="5"/>
        <v>16444321.91189187</v>
      </c>
      <c r="O74" s="1" t="e">
        <v>#N/A</v>
      </c>
      <c r="P74" s="1">
        <v>73</v>
      </c>
      <c r="Q74" s="46">
        <f>ROUND(class[[#This Row],[count]],-3)</f>
        <v>33000</v>
      </c>
      <c r="R74" s="59">
        <f>VLOOKUP(class[[#This Row],[count_rd]],caltran!$J$2:$P$182,7,FALSE)</f>
        <v>25245</v>
      </c>
      <c r="S74" s="59">
        <f>VLOOKUP(class[[#This Row],[count_rd]],caltran!$J$2:$P$182,6,FALSE)</f>
        <v>40754.999999999993</v>
      </c>
      <c r="T74" s="1">
        <f>IF(AND(class[[#This Row],[flow]]&gt;=class[[#This Row],[low]], class[[#This Row],[flow]]&lt;=class[[#This Row],[high]]),1,0)</f>
        <v>1</v>
      </c>
    </row>
    <row r="75" spans="1:20" x14ac:dyDescent="0.25">
      <c r="A75" s="61">
        <f>'[4]All Counts'!E75</f>
        <v>16359</v>
      </c>
      <c r="B75" s="61">
        <f>'[4]All Counts'!F75</f>
        <v>1</v>
      </c>
      <c r="C75" s="61">
        <f>'[4]All Counts'!G75</f>
        <v>1</v>
      </c>
      <c r="D75" s="29">
        <v>1</v>
      </c>
      <c r="E75" s="61" t="str">
        <f>'[4]All Counts'!P75</f>
        <v>PeMS2016</v>
      </c>
      <c r="F75" s="1">
        <v>1</v>
      </c>
      <c r="G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5" s="30">
        <f>'[4]All Counts'!R75</f>
        <v>3</v>
      </c>
      <c r="I75" s="30">
        <f>'[4]All Counts'!S75</f>
        <v>14</v>
      </c>
      <c r="J75" s="61">
        <f>'[4]All Counts'!M75</f>
        <v>35767</v>
      </c>
      <c r="K75" s="4">
        <f>VLOOKUP(class[[#This Row],[hwycov_id]],readme!E:F,2,FALSE)</f>
        <v>33323.1875</v>
      </c>
      <c r="L75" s="32">
        <f t="shared" si="3"/>
        <v>-6.8325900970167996E-2</v>
      </c>
      <c r="M75" s="31">
        <f t="shared" si="4"/>
        <v>-2443.8125</v>
      </c>
      <c r="N75" s="31">
        <f t="shared" si="5"/>
        <v>5972219.53515625</v>
      </c>
      <c r="O75" s="1" t="e">
        <v>#N/A</v>
      </c>
      <c r="P75" s="1">
        <v>74</v>
      </c>
      <c r="Q75" s="46">
        <f>ROUND(class[[#This Row],[count]],-3)</f>
        <v>36000</v>
      </c>
      <c r="R75" s="59">
        <f>VLOOKUP(class[[#This Row],[count_rd]],caltran!$J$2:$P$182,7,FALSE)</f>
        <v>27815.999999999996</v>
      </c>
      <c r="S75" s="59">
        <f>VLOOKUP(class[[#This Row],[count_rd]],caltran!$J$2:$P$182,6,FALSE)</f>
        <v>44184</v>
      </c>
      <c r="T75" s="1">
        <f>IF(AND(class[[#This Row],[flow]]&gt;=class[[#This Row],[low]], class[[#This Row],[flow]]&lt;=class[[#This Row],[high]]),1,0)</f>
        <v>1</v>
      </c>
    </row>
    <row r="76" spans="1:20" x14ac:dyDescent="0.25">
      <c r="A76" s="61">
        <f>'[4]All Counts'!E76</f>
        <v>16357</v>
      </c>
      <c r="B76" s="61">
        <f>'[4]All Counts'!F76</f>
        <v>1</v>
      </c>
      <c r="C76" s="61">
        <f>'[4]All Counts'!G76</f>
        <v>1</v>
      </c>
      <c r="D76" s="29">
        <v>1</v>
      </c>
      <c r="E76" s="61" t="str">
        <f>'[4]All Counts'!P76</f>
        <v>Caltran</v>
      </c>
      <c r="F76" s="1">
        <v>1</v>
      </c>
      <c r="G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76" s="30">
        <f>'[4]All Counts'!R76</f>
        <v>3</v>
      </c>
      <c r="I76" s="30">
        <f>'[4]All Counts'!S76</f>
        <v>14</v>
      </c>
      <c r="J76" s="61">
        <f>'[4]All Counts'!M76</f>
        <v>37504</v>
      </c>
      <c r="K76" s="4">
        <f>VLOOKUP(class[[#This Row],[hwycov_id]],readme!E:F,2,FALSE)</f>
        <v>41904.077147999997</v>
      </c>
      <c r="L76" s="32">
        <f t="shared" si="3"/>
        <v>0.11732287617320813</v>
      </c>
      <c r="M76" s="31">
        <f t="shared" si="4"/>
        <v>4400.0771479999967</v>
      </c>
      <c r="N76" s="31">
        <f t="shared" si="5"/>
        <v>19360678.908351786</v>
      </c>
      <c r="O76" s="1" t="e">
        <v>#N/A</v>
      </c>
      <c r="P76" s="1">
        <v>75</v>
      </c>
      <c r="Q76" s="46">
        <f>ROUND(class[[#This Row],[count]],-3)</f>
        <v>38000</v>
      </c>
      <c r="R76" s="59">
        <f>VLOOKUP(class[[#This Row],[count_rd]],caltran!$J$2:$P$182,7,FALSE)</f>
        <v>29488</v>
      </c>
      <c r="S76" s="59">
        <f>VLOOKUP(class[[#This Row],[count_rd]],caltran!$J$2:$P$182,6,FALSE)</f>
        <v>46512</v>
      </c>
      <c r="T76" s="1">
        <f>IF(AND(class[[#This Row],[flow]]&gt;=class[[#This Row],[low]], class[[#This Row],[flow]]&lt;=class[[#This Row],[high]]),1,0)</f>
        <v>1</v>
      </c>
    </row>
    <row r="77" spans="1:20" x14ac:dyDescent="0.25">
      <c r="A77" s="61">
        <f>'[4]All Counts'!E77</f>
        <v>29167</v>
      </c>
      <c r="B77" s="61">
        <f>'[4]All Counts'!F77</f>
        <v>1</v>
      </c>
      <c r="C77" s="61">
        <f>'[4]All Counts'!G77</f>
        <v>1</v>
      </c>
      <c r="D77" s="29">
        <v>1</v>
      </c>
      <c r="E77" s="61" t="str">
        <f>'[4]All Counts'!P77</f>
        <v>PeMS2016</v>
      </c>
      <c r="F77" s="1">
        <v>1</v>
      </c>
      <c r="G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7" s="30">
        <f>'[4]All Counts'!R77</f>
        <v>3</v>
      </c>
      <c r="I77" s="30">
        <f>'[4]All Counts'!S77</f>
        <v>14</v>
      </c>
      <c r="J77" s="61">
        <f>'[4]All Counts'!M77</f>
        <v>36023</v>
      </c>
      <c r="K77" s="4">
        <f>VLOOKUP(class[[#This Row],[hwycov_id]],readme!E:F,2,FALSE)</f>
        <v>35309.215086999997</v>
      </c>
      <c r="L77" s="32">
        <f t="shared" si="3"/>
        <v>-1.9814699303222993E-2</v>
      </c>
      <c r="M77" s="31">
        <f t="shared" si="4"/>
        <v>-713.78491300000314</v>
      </c>
      <c r="N77" s="31">
        <f t="shared" si="5"/>
        <v>509488.90202642203</v>
      </c>
      <c r="O77" s="1" t="e">
        <v>#N/A</v>
      </c>
      <c r="P77" s="1">
        <v>76</v>
      </c>
      <c r="Q77" s="46">
        <f>ROUND(class[[#This Row],[count]],-3)</f>
        <v>36000</v>
      </c>
      <c r="R77" s="59">
        <f>VLOOKUP(class[[#This Row],[count_rd]],caltran!$J$2:$P$182,7,FALSE)</f>
        <v>27815.999999999996</v>
      </c>
      <c r="S77" s="59">
        <f>VLOOKUP(class[[#This Row],[count_rd]],caltran!$J$2:$P$182,6,FALSE)</f>
        <v>44184</v>
      </c>
      <c r="T77" s="1">
        <f>IF(AND(class[[#This Row],[flow]]&gt;=class[[#This Row],[low]], class[[#This Row],[flow]]&lt;=class[[#This Row],[high]]),1,0)</f>
        <v>1</v>
      </c>
    </row>
    <row r="78" spans="1:20" x14ac:dyDescent="0.25">
      <c r="A78" s="61">
        <f>'[4]All Counts'!E78</f>
        <v>8647</v>
      </c>
      <c r="B78" s="61">
        <f>'[4]All Counts'!F78</f>
        <v>1</v>
      </c>
      <c r="C78" s="61">
        <f>'[4]All Counts'!G78</f>
        <v>1</v>
      </c>
      <c r="D78" s="29">
        <v>1</v>
      </c>
      <c r="E78" s="61" t="str">
        <f>'[4]All Counts'!P78</f>
        <v>Caltran</v>
      </c>
      <c r="F78" s="1">
        <v>1</v>
      </c>
      <c r="G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78" s="30">
        <f>'[4]All Counts'!R78</f>
        <v>3</v>
      </c>
      <c r="I78" s="30">
        <f>'[4]All Counts'!S78</f>
        <v>14</v>
      </c>
      <c r="J78" s="61">
        <f>'[4]All Counts'!M78</f>
        <v>43256</v>
      </c>
      <c r="K78" s="4">
        <f>VLOOKUP(class[[#This Row],[hwycov_id]],readme!E:F,2,FALSE)</f>
        <v>41651.864746000007</v>
      </c>
      <c r="L78" s="32">
        <f t="shared" si="3"/>
        <v>-3.7084687765858937E-2</v>
      </c>
      <c r="M78" s="31">
        <f t="shared" si="4"/>
        <v>-1604.1352539999934</v>
      </c>
      <c r="N78" s="31">
        <f t="shared" si="5"/>
        <v>2573249.9131256235</v>
      </c>
      <c r="O78" s="1" t="e">
        <v>#N/A</v>
      </c>
      <c r="P78" s="1">
        <v>77</v>
      </c>
      <c r="Q78" s="46">
        <f>ROUND(class[[#This Row],[count]],-3)</f>
        <v>43000</v>
      </c>
      <c r="R78" s="59">
        <f>VLOOKUP(class[[#This Row],[count_rd]],caltran!$J$2:$P$182,7,FALSE)</f>
        <v>33798</v>
      </c>
      <c r="S78" s="59">
        <f>VLOOKUP(class[[#This Row],[count_rd]],caltran!$J$2:$P$182,6,FALSE)</f>
        <v>52202</v>
      </c>
      <c r="T78" s="1">
        <f>IF(AND(class[[#This Row],[flow]]&gt;=class[[#This Row],[low]], class[[#This Row],[flow]]&lt;=class[[#This Row],[high]]),1,0)</f>
        <v>1</v>
      </c>
    </row>
    <row r="79" spans="1:20" x14ac:dyDescent="0.25">
      <c r="A79" s="61">
        <f>'[4]All Counts'!E79</f>
        <v>457</v>
      </c>
      <c r="B79" s="61">
        <f>'[4]All Counts'!F79</f>
        <v>1</v>
      </c>
      <c r="C79" s="61">
        <f>'[4]All Counts'!G79</f>
        <v>1</v>
      </c>
      <c r="D79" s="29">
        <v>1</v>
      </c>
      <c r="E79" s="61" t="str">
        <f>'[4]All Counts'!P79</f>
        <v>PeMS2016</v>
      </c>
      <c r="F79" s="1">
        <v>1</v>
      </c>
      <c r="G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9" s="30">
        <f>'[4]All Counts'!R79</f>
        <v>3</v>
      </c>
      <c r="I79" s="30">
        <f>'[4]All Counts'!S79</f>
        <v>14</v>
      </c>
      <c r="J79" s="61">
        <f>'[4]All Counts'!M79</f>
        <v>40336</v>
      </c>
      <c r="K79" s="4">
        <f>VLOOKUP(class[[#This Row],[hwycov_id]],readme!E:F,2,FALSE)</f>
        <v>38501.084961</v>
      </c>
      <c r="L79" s="32">
        <f t="shared" si="3"/>
        <v>-4.549075364438715E-2</v>
      </c>
      <c r="M79" s="31">
        <f t="shared" si="4"/>
        <v>-1834.9150389999995</v>
      </c>
      <c r="N79" s="31">
        <f t="shared" si="5"/>
        <v>3366913.2003483698</v>
      </c>
      <c r="O79" s="1" t="e">
        <v>#N/A</v>
      </c>
      <c r="P79" s="1">
        <v>78</v>
      </c>
      <c r="Q79" s="46">
        <f>ROUND(class[[#This Row],[count]],-3)</f>
        <v>40000</v>
      </c>
      <c r="R79" s="59">
        <f>VLOOKUP(class[[#This Row],[count_rd]],caltran!$J$2:$P$182,7,FALSE)</f>
        <v>31240</v>
      </c>
      <c r="S79" s="59">
        <f>VLOOKUP(class[[#This Row],[count_rd]],caltran!$J$2:$P$182,6,FALSE)</f>
        <v>48760</v>
      </c>
      <c r="T79" s="1">
        <f>IF(AND(class[[#This Row],[flow]]&gt;=class[[#This Row],[low]], class[[#This Row],[flow]]&lt;=class[[#This Row],[high]]),1,0)</f>
        <v>1</v>
      </c>
    </row>
    <row r="80" spans="1:20" x14ac:dyDescent="0.25">
      <c r="A80" s="61">
        <f>'[4]All Counts'!E80</f>
        <v>7666</v>
      </c>
      <c r="B80" s="61">
        <f>'[4]All Counts'!F80</f>
        <v>1</v>
      </c>
      <c r="C80" s="61">
        <f>'[4]All Counts'!G80</f>
        <v>1</v>
      </c>
      <c r="D80" s="29">
        <v>1</v>
      </c>
      <c r="E80" s="61" t="str">
        <f>'[4]All Counts'!P80</f>
        <v>Caltran</v>
      </c>
      <c r="F80" s="1">
        <v>1</v>
      </c>
      <c r="G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80" s="30">
        <f>'[4]All Counts'!R80</f>
        <v>3</v>
      </c>
      <c r="I80" s="30">
        <f>'[4]All Counts'!S80</f>
        <v>14</v>
      </c>
      <c r="J80" s="61">
        <f>'[4]All Counts'!M80</f>
        <v>46982</v>
      </c>
      <c r="K80" s="4">
        <f>VLOOKUP(class[[#This Row],[hwycov_id]],readme!E:F,2,FALSE)</f>
        <v>45716.105224999999</v>
      </c>
      <c r="L80" s="32">
        <f t="shared" si="3"/>
        <v>-2.6944250457622054E-2</v>
      </c>
      <c r="M80" s="31">
        <f t="shared" si="4"/>
        <v>-1265.8947750000007</v>
      </c>
      <c r="N80" s="31">
        <f t="shared" si="5"/>
        <v>1602489.5813723023</v>
      </c>
      <c r="O80" s="1" t="e">
        <v>#N/A</v>
      </c>
      <c r="P80" s="1">
        <v>79</v>
      </c>
      <c r="Q80" s="46">
        <f>ROUND(class[[#This Row],[count]],-3)</f>
        <v>47000</v>
      </c>
      <c r="R80" s="59">
        <f>VLOOKUP(class[[#This Row],[count_rd]],caltran!$J$2:$P$182,7,FALSE)</f>
        <v>37346.722222222226</v>
      </c>
      <c r="S80" s="59">
        <f>VLOOKUP(class[[#This Row],[count_rd]],caltran!$J$2:$P$182,6,FALSE)</f>
        <v>56653.277777777774</v>
      </c>
      <c r="T80" s="1">
        <f>IF(AND(class[[#This Row],[flow]]&gt;=class[[#This Row],[low]], class[[#This Row],[flow]]&lt;=class[[#This Row],[high]]),1,0)</f>
        <v>1</v>
      </c>
    </row>
    <row r="81" spans="1:20" x14ac:dyDescent="0.25">
      <c r="A81" s="61">
        <f>'[4]All Counts'!E81</f>
        <v>14176</v>
      </c>
      <c r="B81" s="61">
        <f>'[4]All Counts'!F81</f>
        <v>1</v>
      </c>
      <c r="C81" s="61">
        <f>'[4]All Counts'!G81</f>
        <v>1</v>
      </c>
      <c r="D81" s="29">
        <v>1</v>
      </c>
      <c r="E81" s="61" t="str">
        <f>'[4]All Counts'!P81</f>
        <v>Caltran</v>
      </c>
      <c r="F81" s="1">
        <v>1</v>
      </c>
      <c r="G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81" s="30">
        <f>'[4]All Counts'!R81</f>
        <v>2</v>
      </c>
      <c r="I81" s="30">
        <f>'[4]All Counts'!S81</f>
        <v>19</v>
      </c>
      <c r="J81" s="61">
        <f>'[4]All Counts'!M81</f>
        <v>57418</v>
      </c>
      <c r="K81" s="4">
        <f>VLOOKUP(class[[#This Row],[hwycov_id]],readme!E:F,2,FALSE)</f>
        <v>54182.286620999999</v>
      </c>
      <c r="L81" s="32">
        <f t="shared" si="3"/>
        <v>-5.6353641349402683E-2</v>
      </c>
      <c r="M81" s="31">
        <f t="shared" si="4"/>
        <v>-3235.7133790000007</v>
      </c>
      <c r="N81" s="31">
        <f t="shared" si="5"/>
        <v>10469841.071039602</v>
      </c>
      <c r="O81" s="1" t="e">
        <v>#N/A</v>
      </c>
      <c r="P81" s="1">
        <v>80</v>
      </c>
      <c r="Q81" s="46">
        <f>ROUND(class[[#This Row],[count]],-3)</f>
        <v>57000</v>
      </c>
      <c r="R81" s="59">
        <f>VLOOKUP(class[[#This Row],[count_rd]],caltran!$J$2:$P$182,7,FALSE)</f>
        <v>46375.833333333328</v>
      </c>
      <c r="S81" s="59">
        <f>VLOOKUP(class[[#This Row],[count_rd]],caltran!$J$2:$P$182,6,FALSE)</f>
        <v>67624.166666666672</v>
      </c>
      <c r="T81" s="1">
        <f>IF(AND(class[[#This Row],[flow]]&gt;=class[[#This Row],[low]], class[[#This Row],[flow]]&lt;=class[[#This Row],[high]]),1,0)</f>
        <v>1</v>
      </c>
    </row>
    <row r="82" spans="1:20" x14ac:dyDescent="0.25">
      <c r="A82" s="61">
        <f>'[4]All Counts'!E82</f>
        <v>14155</v>
      </c>
      <c r="B82" s="61">
        <f>'[4]All Counts'!F82</f>
        <v>1</v>
      </c>
      <c r="C82" s="61">
        <f>'[4]All Counts'!G82</f>
        <v>1</v>
      </c>
      <c r="D82" s="29">
        <v>1</v>
      </c>
      <c r="E82" s="61" t="str">
        <f>'[4]All Counts'!P82</f>
        <v>PeMS2016</v>
      </c>
      <c r="F82" s="1">
        <v>1</v>
      </c>
      <c r="G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82" s="30">
        <f>'[4]All Counts'!R82</f>
        <v>2</v>
      </c>
      <c r="I82" s="30">
        <f>'[4]All Counts'!S82</f>
        <v>19</v>
      </c>
      <c r="J82" s="61">
        <f>'[4]All Counts'!M82</f>
        <v>53861</v>
      </c>
      <c r="K82" s="4">
        <f>VLOOKUP(class[[#This Row],[hwycov_id]],readme!E:F,2,FALSE)</f>
        <v>46425.361815999997</v>
      </c>
      <c r="L82" s="32">
        <f t="shared" si="3"/>
        <v>-0.13805236040920155</v>
      </c>
      <c r="M82" s="31">
        <f t="shared" si="4"/>
        <v>-7435.6381840000031</v>
      </c>
      <c r="N82" s="31">
        <f t="shared" si="5"/>
        <v>55288715.203358866</v>
      </c>
      <c r="O82" s="1" t="e">
        <v>#N/A</v>
      </c>
      <c r="P82" s="1">
        <v>81</v>
      </c>
      <c r="Q82" s="46">
        <f>ROUND(class[[#This Row],[count]],-3)</f>
        <v>54000</v>
      </c>
      <c r="R82" s="59">
        <f>VLOOKUP(class[[#This Row],[count_rd]],caltran!$J$2:$P$182,7,FALSE)</f>
        <v>43605</v>
      </c>
      <c r="S82" s="59">
        <f>VLOOKUP(class[[#This Row],[count_rd]],caltran!$J$2:$P$182,6,FALSE)</f>
        <v>64394.999999999993</v>
      </c>
      <c r="T82" s="1">
        <f>IF(AND(class[[#This Row],[flow]]&gt;=class[[#This Row],[low]], class[[#This Row],[flow]]&lt;=class[[#This Row],[high]]),1,0)</f>
        <v>1</v>
      </c>
    </row>
    <row r="83" spans="1:20" x14ac:dyDescent="0.25">
      <c r="A83" s="61">
        <f>'[4]All Counts'!E83</f>
        <v>14144</v>
      </c>
      <c r="B83" s="61">
        <f>'[4]All Counts'!F83</f>
        <v>1</v>
      </c>
      <c r="C83" s="61">
        <f>'[4]All Counts'!G83</f>
        <v>1</v>
      </c>
      <c r="D83" s="29">
        <v>1</v>
      </c>
      <c r="E83" s="61" t="str">
        <f>'[4]All Counts'!P83</f>
        <v>PeMS2016</v>
      </c>
      <c r="F83" s="1">
        <v>1</v>
      </c>
      <c r="G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83" s="30">
        <f>'[4]All Counts'!R83</f>
        <v>2</v>
      </c>
      <c r="I83" s="30">
        <f>'[4]All Counts'!S83</f>
        <v>19</v>
      </c>
      <c r="J83" s="61">
        <f>'[4]All Counts'!M83</f>
        <v>60968</v>
      </c>
      <c r="K83" s="4">
        <f>VLOOKUP(class[[#This Row],[hwycov_id]],readme!E:F,2,FALSE)</f>
        <v>51366.133301999995</v>
      </c>
      <c r="L83" s="32">
        <f t="shared" si="3"/>
        <v>-0.15749026863272542</v>
      </c>
      <c r="M83" s="31">
        <f t="shared" si="4"/>
        <v>-9601.8666980000053</v>
      </c>
      <c r="N83" s="31">
        <f t="shared" si="5"/>
        <v>92195844.086161524</v>
      </c>
      <c r="O83" s="1" t="e">
        <v>#N/A</v>
      </c>
      <c r="P83" s="1">
        <v>82</v>
      </c>
      <c r="Q83" s="46">
        <f>ROUND(class[[#This Row],[count]],-3)</f>
        <v>61000</v>
      </c>
      <c r="R83" s="59">
        <f>VLOOKUP(class[[#This Row],[count_rd]],caltran!$J$2:$P$182,7,FALSE)</f>
        <v>50121.666666666664</v>
      </c>
      <c r="S83" s="59">
        <f>VLOOKUP(class[[#This Row],[count_rd]],caltran!$J$2:$P$182,6,FALSE)</f>
        <v>71878.333333333328</v>
      </c>
      <c r="T83" s="1">
        <f>IF(AND(class[[#This Row],[flow]]&gt;=class[[#This Row],[low]], class[[#This Row],[flow]]&lt;=class[[#This Row],[high]]),1,0)</f>
        <v>1</v>
      </c>
    </row>
    <row r="84" spans="1:20" x14ac:dyDescent="0.25">
      <c r="A84" s="61">
        <f>'[4]All Counts'!E84</f>
        <v>14142</v>
      </c>
      <c r="B84" s="61">
        <f>'[4]All Counts'!F84</f>
        <v>1</v>
      </c>
      <c r="C84" s="61">
        <f>'[4]All Counts'!G84</f>
        <v>1</v>
      </c>
      <c r="D84" s="29">
        <v>1</v>
      </c>
      <c r="E84" s="61" t="str">
        <f>'[4]All Counts'!P84</f>
        <v>Caltran</v>
      </c>
      <c r="F84" s="1">
        <v>1</v>
      </c>
      <c r="G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84" s="30">
        <f>'[4]All Counts'!R84</f>
        <v>2</v>
      </c>
      <c r="I84" s="30">
        <f>'[4]All Counts'!S84</f>
        <v>19</v>
      </c>
      <c r="J84" s="61">
        <f>'[4]All Counts'!M84</f>
        <v>68659</v>
      </c>
      <c r="K84" s="4">
        <f>VLOOKUP(class[[#This Row],[hwycov_id]],readme!E:F,2,FALSE)</f>
        <v>59101.780274000004</v>
      </c>
      <c r="L84" s="32">
        <f t="shared" si="3"/>
        <v>-0.13919835310738571</v>
      </c>
      <c r="M84" s="31">
        <f t="shared" si="4"/>
        <v>-9557.2197259999957</v>
      </c>
      <c r="N84" s="31">
        <f t="shared" si="5"/>
        <v>91340448.89104344</v>
      </c>
      <c r="O84" s="1" t="e">
        <v>#N/A</v>
      </c>
      <c r="P84" s="1">
        <v>83</v>
      </c>
      <c r="Q84" s="46">
        <f>ROUND(class[[#This Row],[count]],-3)</f>
        <v>69000</v>
      </c>
      <c r="R84" s="59">
        <f>VLOOKUP(class[[#This Row],[count_rd]],caltran!$J$2:$P$182,7,FALSE)</f>
        <v>57684</v>
      </c>
      <c r="S84" s="59">
        <f>VLOOKUP(class[[#This Row],[count_rd]],caltran!$J$2:$P$182,6,FALSE)</f>
        <v>80316</v>
      </c>
      <c r="T84" s="1">
        <f>IF(AND(class[[#This Row],[flow]]&gt;=class[[#This Row],[low]], class[[#This Row],[flow]]&lt;=class[[#This Row],[high]]),1,0)</f>
        <v>1</v>
      </c>
    </row>
    <row r="85" spans="1:20" x14ac:dyDescent="0.25">
      <c r="A85" s="61">
        <f>'[4]All Counts'!E85</f>
        <v>28675</v>
      </c>
      <c r="B85" s="61">
        <f>'[4]All Counts'!F85</f>
        <v>1</v>
      </c>
      <c r="C85" s="61">
        <f>'[4]All Counts'!G85</f>
        <v>1</v>
      </c>
      <c r="D85" s="29">
        <v>1</v>
      </c>
      <c r="E85" s="61" t="str">
        <f>'[4]All Counts'!P85</f>
        <v>PeMS2016</v>
      </c>
      <c r="F85" s="1">
        <v>1</v>
      </c>
      <c r="G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85" s="30">
        <f>'[4]All Counts'!R85</f>
        <v>2</v>
      </c>
      <c r="I85" s="30">
        <f>'[4]All Counts'!S85</f>
        <v>11</v>
      </c>
      <c r="J85" s="61">
        <f>'[4]All Counts'!M85</f>
        <v>64676</v>
      </c>
      <c r="K85" s="4">
        <f>VLOOKUP(class[[#This Row],[hwycov_id]],readme!E:F,2,FALSE)</f>
        <v>54854.111815999997</v>
      </c>
      <c r="L85" s="32">
        <f t="shared" si="3"/>
        <v>-0.15186295046075826</v>
      </c>
      <c r="M85" s="31">
        <f t="shared" si="4"/>
        <v>-9821.8881840000031</v>
      </c>
      <c r="N85" s="31">
        <f t="shared" si="5"/>
        <v>96469487.49899888</v>
      </c>
      <c r="O85" s="1" t="e">
        <v>#N/A</v>
      </c>
      <c r="P85" s="1">
        <v>84</v>
      </c>
      <c r="Q85" s="46">
        <f>ROUND(class[[#This Row],[count]],-3)</f>
        <v>65000</v>
      </c>
      <c r="R85" s="59">
        <f>VLOOKUP(class[[#This Row],[count_rd]],caltran!$J$2:$P$182,7,FALSE)</f>
        <v>53950</v>
      </c>
      <c r="S85" s="59">
        <f>VLOOKUP(class[[#This Row],[count_rd]],caltran!$J$2:$P$182,6,FALSE)</f>
        <v>76050</v>
      </c>
      <c r="T85" s="1">
        <f>IF(AND(class[[#This Row],[flow]]&gt;=class[[#This Row],[low]], class[[#This Row],[flow]]&lt;=class[[#This Row],[high]]),1,0)</f>
        <v>1</v>
      </c>
    </row>
    <row r="86" spans="1:20" x14ac:dyDescent="0.25">
      <c r="A86" s="61">
        <f>'[4]All Counts'!E86</f>
        <v>28677</v>
      </c>
      <c r="B86" s="61">
        <f>'[4]All Counts'!F86</f>
        <v>1</v>
      </c>
      <c r="C86" s="61">
        <f>'[4]All Counts'!G86</f>
        <v>1</v>
      </c>
      <c r="D86" s="29">
        <v>1</v>
      </c>
      <c r="E86" s="61" t="str">
        <f>'[4]All Counts'!P86</f>
        <v>Caltran</v>
      </c>
      <c r="F86" s="1">
        <v>1</v>
      </c>
      <c r="G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86" s="30">
        <f>'[4]All Counts'!R86</f>
        <v>2</v>
      </c>
      <c r="I86" s="30">
        <f>'[4]All Counts'!S86</f>
        <v>11</v>
      </c>
      <c r="J86" s="61">
        <f>'[4]All Counts'!M86</f>
        <v>73385</v>
      </c>
      <c r="K86" s="4">
        <f>VLOOKUP(class[[#This Row],[hwycov_id]],readme!E:F,2,FALSE)</f>
        <v>62128.381346999988</v>
      </c>
      <c r="L86" s="32">
        <f t="shared" si="3"/>
        <v>-0.1533912741432174</v>
      </c>
      <c r="M86" s="31">
        <f t="shared" si="4"/>
        <v>-11256.618653000012</v>
      </c>
      <c r="N86" s="31">
        <f t="shared" si="5"/>
        <v>126711463.49906781</v>
      </c>
      <c r="O86" s="1" t="e">
        <v>#N/A</v>
      </c>
      <c r="P86" s="1">
        <v>85</v>
      </c>
      <c r="Q86" s="46">
        <f>ROUND(class[[#This Row],[count]],-3)</f>
        <v>73000</v>
      </c>
      <c r="R86" s="59">
        <f>VLOOKUP(class[[#This Row],[count_rd]],caltran!$J$2:$P$182,7,FALSE)</f>
        <v>61466</v>
      </c>
      <c r="S86" s="59">
        <f>VLOOKUP(class[[#This Row],[count_rd]],caltran!$J$2:$P$182,6,FALSE)</f>
        <v>84534</v>
      </c>
      <c r="T86" s="1">
        <f>IF(AND(class[[#This Row],[flow]]&gt;=class[[#This Row],[low]], class[[#This Row],[flow]]&lt;=class[[#This Row],[high]]),1,0)</f>
        <v>1</v>
      </c>
    </row>
    <row r="87" spans="1:20" x14ac:dyDescent="0.25">
      <c r="A87" s="61">
        <f>'[4]All Counts'!E87</f>
        <v>27956</v>
      </c>
      <c r="B87" s="61">
        <f>'[4]All Counts'!F87</f>
        <v>1</v>
      </c>
      <c r="C87" s="61">
        <f>'[4]All Counts'!G87</f>
        <v>1</v>
      </c>
      <c r="D87" s="29">
        <v>1</v>
      </c>
      <c r="E87" s="61" t="str">
        <f>'[4]All Counts'!P87</f>
        <v>Caltran</v>
      </c>
      <c r="F87" s="1">
        <v>1</v>
      </c>
      <c r="G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87" s="30">
        <f>'[4]All Counts'!R87</f>
        <v>2</v>
      </c>
      <c r="I87" s="30">
        <f>'[4]All Counts'!S87</f>
        <v>2</v>
      </c>
      <c r="J87" s="61">
        <f>'[4]All Counts'!M87</f>
        <v>54044</v>
      </c>
      <c r="K87" s="4">
        <f>VLOOKUP(class[[#This Row],[hwycov_id]],readme!E:F,2,FALSE)</f>
        <v>44762.160398999993</v>
      </c>
      <c r="L87" s="32">
        <f t="shared" si="3"/>
        <v>-0.17174597737029096</v>
      </c>
      <c r="M87" s="31">
        <f t="shared" si="4"/>
        <v>-9281.839601000007</v>
      </c>
      <c r="N87" s="31">
        <f t="shared" si="5"/>
        <v>86152546.378691971</v>
      </c>
      <c r="O87" s="1" t="e">
        <v>#N/A</v>
      </c>
      <c r="P87" s="1">
        <v>86</v>
      </c>
      <c r="Q87" s="46">
        <f>ROUND(class[[#This Row],[count]],-3)</f>
        <v>54000</v>
      </c>
      <c r="R87" s="59">
        <f>VLOOKUP(class[[#This Row],[count_rd]],caltran!$J$2:$P$182,7,FALSE)</f>
        <v>43605</v>
      </c>
      <c r="S87" s="59">
        <f>VLOOKUP(class[[#This Row],[count_rd]],caltran!$J$2:$P$182,6,FALSE)</f>
        <v>64394.999999999993</v>
      </c>
      <c r="T87" s="1">
        <f>IF(AND(class[[#This Row],[flow]]&gt;=class[[#This Row],[low]], class[[#This Row],[flow]]&lt;=class[[#This Row],[high]]),1,0)</f>
        <v>1</v>
      </c>
    </row>
    <row r="88" spans="1:20" x14ac:dyDescent="0.25">
      <c r="A88" s="61">
        <f>'[4]All Counts'!E88</f>
        <v>27223</v>
      </c>
      <c r="B88" s="61">
        <f>'[4]All Counts'!F88</f>
        <v>1</v>
      </c>
      <c r="C88" s="61">
        <f>'[4]All Counts'!G88</f>
        <v>1</v>
      </c>
      <c r="D88" s="29">
        <v>1</v>
      </c>
      <c r="E88" s="61" t="str">
        <f>'[4]All Counts'!P88</f>
        <v>Caltran</v>
      </c>
      <c r="F88" s="1">
        <v>1</v>
      </c>
      <c r="G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88" s="30">
        <f>'[4]All Counts'!R88</f>
        <v>5</v>
      </c>
      <c r="I88" s="30">
        <f>'[4]All Counts'!S88</f>
        <v>16</v>
      </c>
      <c r="J88" s="61">
        <f>'[4]All Counts'!M88</f>
        <v>40655</v>
      </c>
      <c r="K88" s="4">
        <f>VLOOKUP(class[[#This Row],[hwycov_id]],readme!E:F,2,FALSE)</f>
        <v>44789.526123999996</v>
      </c>
      <c r="L88" s="32">
        <f t="shared" si="3"/>
        <v>0.10169785079326021</v>
      </c>
      <c r="M88" s="31">
        <f t="shared" si="4"/>
        <v>4134.5261239999963</v>
      </c>
      <c r="N88" s="31">
        <f t="shared" si="5"/>
        <v>17094306.270038433</v>
      </c>
      <c r="O88" s="1" t="e">
        <v>#N/A</v>
      </c>
      <c r="P88" s="1">
        <v>87</v>
      </c>
      <c r="Q88" s="46">
        <f>ROUND(class[[#This Row],[count]],-3)</f>
        <v>41000</v>
      </c>
      <c r="R88" s="59">
        <f>VLOOKUP(class[[#This Row],[count_rd]],caltran!$J$2:$P$182,7,FALSE)</f>
        <v>32089.333333333332</v>
      </c>
      <c r="S88" s="59">
        <f>VLOOKUP(class[[#This Row],[count_rd]],caltran!$J$2:$P$182,6,FALSE)</f>
        <v>49910.666666666672</v>
      </c>
      <c r="T88" s="1">
        <f>IF(AND(class[[#This Row],[flow]]&gt;=class[[#This Row],[low]], class[[#This Row],[flow]]&lt;=class[[#This Row],[high]]),1,0)</f>
        <v>1</v>
      </c>
    </row>
    <row r="89" spans="1:20" x14ac:dyDescent="0.25">
      <c r="A89" s="61">
        <f>'[4]All Counts'!E89</f>
        <v>27241</v>
      </c>
      <c r="B89" s="61">
        <f>'[4]All Counts'!F89</f>
        <v>1</v>
      </c>
      <c r="C89" s="61">
        <f>'[4]All Counts'!G89</f>
        <v>1</v>
      </c>
      <c r="D89" s="29">
        <v>1</v>
      </c>
      <c r="E89" s="61" t="str">
        <f>'[4]All Counts'!P89</f>
        <v>Caltran</v>
      </c>
      <c r="F89" s="1">
        <v>1</v>
      </c>
      <c r="G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89" s="30">
        <f>'[4]All Counts'!R89</f>
        <v>5</v>
      </c>
      <c r="I89" s="30">
        <f>'[4]All Counts'!S89</f>
        <v>16</v>
      </c>
      <c r="J89" s="61">
        <f>'[4]All Counts'!M89</f>
        <v>41819</v>
      </c>
      <c r="K89" s="4">
        <f>VLOOKUP(class[[#This Row],[hwycov_id]],readme!E:F,2,FALSE)</f>
        <v>46253.482421000001</v>
      </c>
      <c r="L89" s="32">
        <f t="shared" si="3"/>
        <v>0.10603989624333443</v>
      </c>
      <c r="M89" s="31">
        <f t="shared" si="4"/>
        <v>4434.4824210000006</v>
      </c>
      <c r="N89" s="31">
        <f t="shared" si="5"/>
        <v>19664634.342158027</v>
      </c>
      <c r="O89" s="1" t="e">
        <v>#N/A</v>
      </c>
      <c r="P89" s="1">
        <v>88</v>
      </c>
      <c r="Q89" s="46">
        <f>ROUND(class[[#This Row],[count]],-3)</f>
        <v>42000</v>
      </c>
      <c r="R89" s="59">
        <f>VLOOKUP(class[[#This Row],[count_rd]],caltran!$J$2:$P$182,7,FALSE)</f>
        <v>32953.666666666672</v>
      </c>
      <c r="S89" s="59">
        <f>VLOOKUP(class[[#This Row],[count_rd]],caltran!$J$2:$P$182,6,FALSE)</f>
        <v>51046.333333333328</v>
      </c>
      <c r="T89" s="1">
        <f>IF(AND(class[[#This Row],[flow]]&gt;=class[[#This Row],[low]], class[[#This Row],[flow]]&lt;=class[[#This Row],[high]]),1,0)</f>
        <v>1</v>
      </c>
    </row>
    <row r="90" spans="1:20" x14ac:dyDescent="0.25">
      <c r="A90" s="61">
        <f>'[4]All Counts'!E90</f>
        <v>15277</v>
      </c>
      <c r="B90" s="61">
        <f>'[4]All Counts'!F90</f>
        <v>1</v>
      </c>
      <c r="C90" s="61">
        <f>'[4]All Counts'!G90</f>
        <v>1</v>
      </c>
      <c r="D90" s="29">
        <v>1</v>
      </c>
      <c r="E90" s="61" t="str">
        <f>'[4]All Counts'!P90</f>
        <v>Caltran</v>
      </c>
      <c r="F90" s="1">
        <v>1</v>
      </c>
      <c r="G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90" s="30">
        <f>'[4]All Counts'!R90</f>
        <v>5</v>
      </c>
      <c r="I90" s="30">
        <f>'[4]All Counts'!S90</f>
        <v>14</v>
      </c>
      <c r="J90" s="61">
        <f>'[4]All Counts'!M90</f>
        <v>44548</v>
      </c>
      <c r="K90" s="4">
        <f>VLOOKUP(class[[#This Row],[hwycov_id]],readme!E:F,2,FALSE)</f>
        <v>54889.263184000003</v>
      </c>
      <c r="L90" s="32">
        <f t="shared" si="3"/>
        <v>0.23213754116907603</v>
      </c>
      <c r="M90" s="31">
        <f t="shared" si="4"/>
        <v>10341.263184000003</v>
      </c>
      <c r="N90" s="31">
        <f t="shared" si="5"/>
        <v>106941724.24075389</v>
      </c>
      <c r="O90" s="1" t="e">
        <v>#N/A</v>
      </c>
      <c r="P90" s="1">
        <v>89</v>
      </c>
      <c r="Q90" s="46">
        <f>ROUND(class[[#This Row],[count]],-3)</f>
        <v>45000</v>
      </c>
      <c r="R90" s="59">
        <f>VLOOKUP(class[[#This Row],[count_rd]],caltran!$J$2:$P$182,7,FALSE)</f>
        <v>35595</v>
      </c>
      <c r="S90" s="59">
        <f>VLOOKUP(class[[#This Row],[count_rd]],caltran!$J$2:$P$182,6,FALSE)</f>
        <v>54405</v>
      </c>
      <c r="T90" s="1">
        <f>IF(AND(class[[#This Row],[flow]]&gt;=class[[#This Row],[low]], class[[#This Row],[flow]]&lt;=class[[#This Row],[high]]),1,0)</f>
        <v>0</v>
      </c>
    </row>
    <row r="91" spans="1:20" x14ac:dyDescent="0.25">
      <c r="A91" s="61">
        <f>'[4]All Counts'!E91</f>
        <v>11123</v>
      </c>
      <c r="B91" s="61">
        <f>'[4]All Counts'!F91</f>
        <v>1</v>
      </c>
      <c r="C91" s="61">
        <f>'[4]All Counts'!G91</f>
        <v>1</v>
      </c>
      <c r="D91" s="29">
        <v>1</v>
      </c>
      <c r="E91" s="61" t="str">
        <f>'[4]All Counts'!P91</f>
        <v>Caltran</v>
      </c>
      <c r="F91" s="1">
        <v>1</v>
      </c>
      <c r="G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91" s="30">
        <f>'[4]All Counts'!R91</f>
        <v>5</v>
      </c>
      <c r="I91" s="30">
        <f>'[4]All Counts'!S91</f>
        <v>16</v>
      </c>
      <c r="J91" s="61">
        <f>'[4]All Counts'!M91</f>
        <v>44181</v>
      </c>
      <c r="K91" s="4">
        <f>VLOOKUP(class[[#This Row],[hwycov_id]],readme!E:F,2,FALSE)</f>
        <v>54889.263184000003</v>
      </c>
      <c r="L91" s="32">
        <f t="shared" si="3"/>
        <v>0.24237258513840798</v>
      </c>
      <c r="M91" s="31">
        <f t="shared" si="4"/>
        <v>10708.263184000003</v>
      </c>
      <c r="N91" s="31">
        <f t="shared" si="5"/>
        <v>114666900.41780989</v>
      </c>
      <c r="O91" s="1" t="e">
        <v>#N/A</v>
      </c>
      <c r="P91" s="1">
        <v>90</v>
      </c>
      <c r="Q91" s="46">
        <f>ROUND(class[[#This Row],[count]],-3)</f>
        <v>44000</v>
      </c>
      <c r="R91" s="59">
        <f>VLOOKUP(class[[#This Row],[count_rd]],caltran!$J$2:$P$182,7,FALSE)</f>
        <v>34694</v>
      </c>
      <c r="S91" s="59">
        <f>VLOOKUP(class[[#This Row],[count_rd]],caltran!$J$2:$P$182,6,FALSE)</f>
        <v>53306</v>
      </c>
      <c r="T91" s="1">
        <f>IF(AND(class[[#This Row],[flow]]&gt;=class[[#This Row],[low]], class[[#This Row],[flow]]&lt;=class[[#This Row],[high]]),1,0)</f>
        <v>0</v>
      </c>
    </row>
    <row r="92" spans="1:20" x14ac:dyDescent="0.25">
      <c r="A92" s="61">
        <f>'[4]All Counts'!E92</f>
        <v>7501</v>
      </c>
      <c r="B92" s="61">
        <f>'[4]All Counts'!F92</f>
        <v>1</v>
      </c>
      <c r="C92" s="61">
        <f>'[4]All Counts'!G92</f>
        <v>1</v>
      </c>
      <c r="D92" s="29">
        <v>1</v>
      </c>
      <c r="E92" s="61" t="str">
        <f>'[4]All Counts'!P92</f>
        <v>PeMS2016</v>
      </c>
      <c r="F92" s="1">
        <v>1</v>
      </c>
      <c r="G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92" s="30">
        <f>'[4]All Counts'!R92</f>
        <v>3</v>
      </c>
      <c r="I92" s="30">
        <f>'[4]All Counts'!S92</f>
        <v>14</v>
      </c>
      <c r="J92" s="61">
        <f>'[4]All Counts'!M92</f>
        <v>41779</v>
      </c>
      <c r="K92" s="4">
        <f>VLOOKUP(class[[#This Row],[hwycov_id]],readme!E:F,2,FALSE)</f>
        <v>53140.517088999994</v>
      </c>
      <c r="L92" s="32">
        <f t="shared" si="3"/>
        <v>0.27194325113095075</v>
      </c>
      <c r="M92" s="31">
        <f t="shared" si="4"/>
        <v>11361.517088999994</v>
      </c>
      <c r="N92" s="31">
        <f t="shared" si="5"/>
        <v>129084070.56363888</v>
      </c>
      <c r="O92" s="1" t="e">
        <v>#N/A</v>
      </c>
      <c r="P92" s="1">
        <v>91</v>
      </c>
      <c r="Q92" s="46">
        <f>ROUND(class[[#This Row],[count]],-3)</f>
        <v>42000</v>
      </c>
      <c r="R92" s="59">
        <f>VLOOKUP(class[[#This Row],[count_rd]],caltran!$J$2:$P$182,7,FALSE)</f>
        <v>32953.666666666672</v>
      </c>
      <c r="S92" s="59">
        <f>VLOOKUP(class[[#This Row],[count_rd]],caltran!$J$2:$P$182,6,FALSE)</f>
        <v>51046.333333333328</v>
      </c>
      <c r="T92" s="1">
        <f>IF(AND(class[[#This Row],[flow]]&gt;=class[[#This Row],[low]], class[[#This Row],[flow]]&lt;=class[[#This Row],[high]]),1,0)</f>
        <v>0</v>
      </c>
    </row>
    <row r="93" spans="1:20" x14ac:dyDescent="0.25">
      <c r="A93" s="61">
        <f>'[4]All Counts'!E93</f>
        <v>15238</v>
      </c>
      <c r="B93" s="61">
        <f>'[4]All Counts'!F93</f>
        <v>1</v>
      </c>
      <c r="C93" s="61">
        <f>'[4]All Counts'!G93</f>
        <v>1</v>
      </c>
      <c r="D93" s="29">
        <v>1</v>
      </c>
      <c r="E93" s="61" t="str">
        <f>'[4]All Counts'!P93</f>
        <v>Caltran</v>
      </c>
      <c r="F93" s="1">
        <v>1</v>
      </c>
      <c r="G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93" s="30">
        <f>'[4]All Counts'!R93</f>
        <v>3</v>
      </c>
      <c r="I93" s="30">
        <f>'[4]All Counts'!S93</f>
        <v>14</v>
      </c>
      <c r="J93" s="61">
        <f>'[4]All Counts'!M93</f>
        <v>52580</v>
      </c>
      <c r="K93" s="4">
        <f>VLOOKUP(class[[#This Row],[hwycov_id]],readme!E:F,2,FALSE)</f>
        <v>66244.214842999994</v>
      </c>
      <c r="L93" s="32">
        <f t="shared" si="3"/>
        <v>0.25987475928109527</v>
      </c>
      <c r="M93" s="31">
        <f t="shared" si="4"/>
        <v>13664.214842999994</v>
      </c>
      <c r="N93" s="31">
        <f t="shared" si="5"/>
        <v>186710767.27566135</v>
      </c>
      <c r="O93" s="1" t="e">
        <v>#N/A</v>
      </c>
      <c r="P93" s="1">
        <v>92</v>
      </c>
      <c r="Q93" s="46">
        <f>ROUND(class[[#This Row],[count]],-3)</f>
        <v>53000</v>
      </c>
      <c r="R93" s="59">
        <f>VLOOKUP(class[[#This Row],[count_rd]],caltran!$J$2:$P$182,7,FALSE)</f>
        <v>42665</v>
      </c>
      <c r="S93" s="59">
        <f>VLOOKUP(class[[#This Row],[count_rd]],caltran!$J$2:$P$182,6,FALSE)</f>
        <v>63335</v>
      </c>
      <c r="T93" s="1">
        <f>IF(AND(class[[#This Row],[flow]]&gt;=class[[#This Row],[low]], class[[#This Row],[flow]]&lt;=class[[#This Row],[high]]),1,0)</f>
        <v>0</v>
      </c>
    </row>
    <row r="94" spans="1:20" x14ac:dyDescent="0.25">
      <c r="A94" s="61">
        <f>'[4]All Counts'!E94</f>
        <v>8103</v>
      </c>
      <c r="B94" s="61">
        <f>'[4]All Counts'!F94</f>
        <v>1</v>
      </c>
      <c r="C94" s="61">
        <f>'[4]All Counts'!G94</f>
        <v>1</v>
      </c>
      <c r="D94" s="29">
        <v>1</v>
      </c>
      <c r="E94" s="61" t="str">
        <f>'[4]All Counts'!P94</f>
        <v>Caltran</v>
      </c>
      <c r="F94" s="1">
        <v>1</v>
      </c>
      <c r="G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94" s="30">
        <f>'[4]All Counts'!R94</f>
        <v>3</v>
      </c>
      <c r="I94" s="30">
        <f>'[4]All Counts'!S94</f>
        <v>14</v>
      </c>
      <c r="J94" s="61">
        <f>'[4]All Counts'!M94</f>
        <v>52138</v>
      </c>
      <c r="K94" s="4">
        <f>VLOOKUP(class[[#This Row],[hwycov_id]],readme!E:F,2,FALSE)</f>
        <v>66244.214842999994</v>
      </c>
      <c r="L94" s="32">
        <f t="shared" si="3"/>
        <v>0.2705553500901452</v>
      </c>
      <c r="M94" s="31">
        <f t="shared" si="4"/>
        <v>14106.214842999994</v>
      </c>
      <c r="N94" s="31">
        <f t="shared" si="5"/>
        <v>198985297.19687337</v>
      </c>
      <c r="O94" s="1" t="e">
        <v>#N/A</v>
      </c>
      <c r="P94" s="1">
        <v>93</v>
      </c>
      <c r="Q94" s="46">
        <f>ROUND(class[[#This Row],[count]],-3)</f>
        <v>52000</v>
      </c>
      <c r="R94" s="59">
        <f>VLOOKUP(class[[#This Row],[count_rd]],caltran!$J$2:$P$182,7,FALSE)</f>
        <v>41810.888888888891</v>
      </c>
      <c r="S94" s="59">
        <f>VLOOKUP(class[[#This Row],[count_rd]],caltran!$J$2:$P$182,6,FALSE)</f>
        <v>62189.111111111109</v>
      </c>
      <c r="T94" s="1">
        <f>IF(AND(class[[#This Row],[flow]]&gt;=class[[#This Row],[low]], class[[#This Row],[flow]]&lt;=class[[#This Row],[high]]),1,0)</f>
        <v>0</v>
      </c>
    </row>
    <row r="95" spans="1:20" x14ac:dyDescent="0.25">
      <c r="A95" s="61">
        <f>'[4]All Counts'!E95</f>
        <v>25938</v>
      </c>
      <c r="B95" s="61">
        <f>'[4]All Counts'!F95</f>
        <v>1</v>
      </c>
      <c r="C95" s="61">
        <f>'[4]All Counts'!G95</f>
        <v>1</v>
      </c>
      <c r="D95" s="29">
        <v>1</v>
      </c>
      <c r="E95" s="61" t="str">
        <f>'[4]All Counts'!P95</f>
        <v>Caltran</v>
      </c>
      <c r="F95" s="1">
        <v>1</v>
      </c>
      <c r="G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95" s="30">
        <f>'[4]All Counts'!R95</f>
        <v>3</v>
      </c>
      <c r="I95" s="30">
        <f>'[4]All Counts'!S95</f>
        <v>14</v>
      </c>
      <c r="J95" s="61">
        <f>'[4]All Counts'!M95</f>
        <v>55889</v>
      </c>
      <c r="K95" s="4">
        <f>VLOOKUP(class[[#This Row],[hwycov_id]],readme!E:F,2,FALSE)</f>
        <v>68804.772949999999</v>
      </c>
      <c r="L95" s="32">
        <f t="shared" si="3"/>
        <v>0.2310968696881317</v>
      </c>
      <c r="M95" s="31">
        <f t="shared" si="4"/>
        <v>12915.772949999999</v>
      </c>
      <c r="N95" s="31">
        <f t="shared" si="5"/>
        <v>166817190.89595166</v>
      </c>
      <c r="O95" s="1" t="e">
        <v>#N/A</v>
      </c>
      <c r="P95" s="1">
        <v>94</v>
      </c>
      <c r="Q95" s="46">
        <f>ROUND(class[[#This Row],[count]],-3)</f>
        <v>56000</v>
      </c>
      <c r="R95" s="59">
        <f>VLOOKUP(class[[#This Row],[count_rd]],caltran!$J$2:$P$182,7,FALSE)</f>
        <v>45453.333333333336</v>
      </c>
      <c r="S95" s="59">
        <f>VLOOKUP(class[[#This Row],[count_rd]],caltran!$J$2:$P$182,6,FALSE)</f>
        <v>66546.666666666657</v>
      </c>
      <c r="T95" s="1">
        <f>IF(AND(class[[#This Row],[flow]]&gt;=class[[#This Row],[low]], class[[#This Row],[flow]]&lt;=class[[#This Row],[high]]),1,0)</f>
        <v>0</v>
      </c>
    </row>
    <row r="96" spans="1:20" x14ac:dyDescent="0.25">
      <c r="A96" s="61">
        <f>'[4]All Counts'!E96</f>
        <v>9029</v>
      </c>
      <c r="B96" s="61">
        <f>'[4]All Counts'!F96</f>
        <v>1</v>
      </c>
      <c r="C96" s="61">
        <f>'[4]All Counts'!G96</f>
        <v>1</v>
      </c>
      <c r="D96" s="29">
        <v>1</v>
      </c>
      <c r="E96" s="61" t="str">
        <f>'[4]All Counts'!P96</f>
        <v>PeMS2016</v>
      </c>
      <c r="F96" s="1">
        <v>1</v>
      </c>
      <c r="G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96" s="30">
        <f>'[4]All Counts'!R96</f>
        <v>3</v>
      </c>
      <c r="I96" s="30">
        <f>'[4]All Counts'!S96</f>
        <v>14</v>
      </c>
      <c r="J96" s="61">
        <f>'[4]All Counts'!M96</f>
        <v>55839</v>
      </c>
      <c r="K96" s="4">
        <f>VLOOKUP(class[[#This Row],[hwycov_id]],readme!E:F,2,FALSE)</f>
        <v>68804.772949999999</v>
      </c>
      <c r="L96" s="32">
        <f t="shared" si="3"/>
        <v>0.23219923261519715</v>
      </c>
      <c r="M96" s="31">
        <f t="shared" si="4"/>
        <v>12965.772949999999</v>
      </c>
      <c r="N96" s="31">
        <f t="shared" si="5"/>
        <v>168111268.19095168</v>
      </c>
      <c r="O96" s="1" t="e">
        <v>#N/A</v>
      </c>
      <c r="P96" s="1">
        <v>95</v>
      </c>
      <c r="Q96" s="46">
        <f>ROUND(class[[#This Row],[count]],-3)</f>
        <v>56000</v>
      </c>
      <c r="R96" s="59">
        <f>VLOOKUP(class[[#This Row],[count_rd]],caltran!$J$2:$P$182,7,FALSE)</f>
        <v>45453.333333333336</v>
      </c>
      <c r="S96" s="59">
        <f>VLOOKUP(class[[#This Row],[count_rd]],caltran!$J$2:$P$182,6,FALSE)</f>
        <v>66546.666666666657</v>
      </c>
      <c r="T96" s="1">
        <f>IF(AND(class[[#This Row],[flow]]&gt;=class[[#This Row],[low]], class[[#This Row],[flow]]&lt;=class[[#This Row],[high]]),1,0)</f>
        <v>0</v>
      </c>
    </row>
    <row r="97" spans="1:20" x14ac:dyDescent="0.25">
      <c r="A97" s="61">
        <f>'[4]All Counts'!E97</f>
        <v>23867</v>
      </c>
      <c r="B97" s="61">
        <f>'[4]All Counts'!F97</f>
        <v>1</v>
      </c>
      <c r="C97" s="61">
        <f>'[4]All Counts'!G97</f>
        <v>1</v>
      </c>
      <c r="D97" s="29">
        <v>1</v>
      </c>
      <c r="E97" s="61" t="str">
        <f>'[4]All Counts'!P97</f>
        <v>PeMS2016</v>
      </c>
      <c r="F97" s="1">
        <v>1</v>
      </c>
      <c r="G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97" s="30">
        <f>'[4]All Counts'!R97</f>
        <v>3</v>
      </c>
      <c r="I97" s="30">
        <f>'[4]All Counts'!S97</f>
        <v>14</v>
      </c>
      <c r="J97" s="61">
        <f>'[4]All Counts'!M97</f>
        <v>44323</v>
      </c>
      <c r="K97" s="4">
        <f>VLOOKUP(class[[#This Row],[hwycov_id]],readme!E:F,2,FALSE)</f>
        <v>40157.910155999998</v>
      </c>
      <c r="L97" s="32">
        <f t="shared" si="3"/>
        <v>-9.3971298061954367E-2</v>
      </c>
      <c r="M97" s="31">
        <f t="shared" si="4"/>
        <v>-4165.0898440000019</v>
      </c>
      <c r="N97" s="31">
        <f t="shared" si="5"/>
        <v>17347973.40859196</v>
      </c>
      <c r="O97" s="1" t="e">
        <v>#N/A</v>
      </c>
      <c r="P97" s="1">
        <v>96</v>
      </c>
      <c r="Q97" s="46">
        <f>ROUND(class[[#This Row],[count]],-3)</f>
        <v>44000</v>
      </c>
      <c r="R97" s="59">
        <f>VLOOKUP(class[[#This Row],[count_rd]],caltran!$J$2:$P$182,7,FALSE)</f>
        <v>34694</v>
      </c>
      <c r="S97" s="59">
        <f>VLOOKUP(class[[#This Row],[count_rd]],caltran!$J$2:$P$182,6,FALSE)</f>
        <v>53306</v>
      </c>
      <c r="T97" s="1">
        <f>IF(AND(class[[#This Row],[flow]]&gt;=class[[#This Row],[low]], class[[#This Row],[flow]]&lt;=class[[#This Row],[high]]),1,0)</f>
        <v>1</v>
      </c>
    </row>
    <row r="98" spans="1:20" x14ac:dyDescent="0.25">
      <c r="A98" s="61">
        <f>'[4]All Counts'!E98</f>
        <v>24091</v>
      </c>
      <c r="B98" s="61">
        <f>'[4]All Counts'!F98</f>
        <v>1</v>
      </c>
      <c r="C98" s="61">
        <f>'[4]All Counts'!G98</f>
        <v>1</v>
      </c>
      <c r="D98" s="29">
        <v>1</v>
      </c>
      <c r="E98" s="61" t="str">
        <f>'[4]All Counts'!P98</f>
        <v>Caltran</v>
      </c>
      <c r="F98" s="1">
        <v>1</v>
      </c>
      <c r="G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98" s="30">
        <f>'[4]All Counts'!R98</f>
        <v>3</v>
      </c>
      <c r="I98" s="30">
        <f>'[4]All Counts'!S98</f>
        <v>14</v>
      </c>
      <c r="J98" s="61">
        <f>'[4]All Counts'!M98</f>
        <v>56148</v>
      </c>
      <c r="K98" s="4">
        <f>VLOOKUP(class[[#This Row],[hwycov_id]],readme!E:F,2,FALSE)</f>
        <v>61263.683593000002</v>
      </c>
      <c r="L98" s="32">
        <f t="shared" si="3"/>
        <v>9.1110700167414738E-2</v>
      </c>
      <c r="M98" s="31">
        <f t="shared" si="4"/>
        <v>5115.6835930000016</v>
      </c>
      <c r="N98" s="31">
        <f t="shared" si="5"/>
        <v>26170218.623689406</v>
      </c>
      <c r="O98" s="1" t="e">
        <v>#N/A</v>
      </c>
      <c r="P98" s="1">
        <v>97</v>
      </c>
      <c r="Q98" s="46">
        <f>ROUND(class[[#This Row],[count]],-3)</f>
        <v>56000</v>
      </c>
      <c r="R98" s="59">
        <f>VLOOKUP(class[[#This Row],[count_rd]],caltran!$J$2:$P$182,7,FALSE)</f>
        <v>45453.333333333336</v>
      </c>
      <c r="S98" s="59">
        <f>VLOOKUP(class[[#This Row],[count_rd]],caltran!$J$2:$P$182,6,FALSE)</f>
        <v>66546.666666666657</v>
      </c>
      <c r="T98" s="1">
        <f>IF(AND(class[[#This Row],[flow]]&gt;=class[[#This Row],[low]], class[[#This Row],[flow]]&lt;=class[[#This Row],[high]]),1,0)</f>
        <v>1</v>
      </c>
    </row>
    <row r="99" spans="1:20" x14ac:dyDescent="0.25">
      <c r="A99" s="61">
        <f>'[4]All Counts'!E99</f>
        <v>11106</v>
      </c>
      <c r="B99" s="61">
        <f>'[4]All Counts'!F99</f>
        <v>1</v>
      </c>
      <c r="C99" s="61">
        <f>'[4]All Counts'!G99</f>
        <v>1</v>
      </c>
      <c r="D99" s="29">
        <v>1</v>
      </c>
      <c r="E99" s="61" t="str">
        <f>'[4]All Counts'!P99</f>
        <v>Caltran</v>
      </c>
      <c r="F99" s="1">
        <v>1</v>
      </c>
      <c r="G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99" s="30">
        <f>'[4]All Counts'!R99</f>
        <v>3</v>
      </c>
      <c r="I99" s="30">
        <f>'[4]All Counts'!S99</f>
        <v>14</v>
      </c>
      <c r="J99" s="61">
        <f>'[4]All Counts'!M99</f>
        <v>59604</v>
      </c>
      <c r="K99" s="4">
        <f>VLOOKUP(class[[#This Row],[hwycov_id]],readme!E:F,2,FALSE)</f>
        <v>61263.683593000002</v>
      </c>
      <c r="L99" s="32">
        <f t="shared" si="3"/>
        <v>2.7845171347560482E-2</v>
      </c>
      <c r="M99" s="31">
        <f t="shared" si="4"/>
        <v>1659.6835930000016</v>
      </c>
      <c r="N99" s="31">
        <f t="shared" si="5"/>
        <v>2754549.6288733948</v>
      </c>
      <c r="O99" s="1" t="e">
        <v>#N/A</v>
      </c>
      <c r="P99" s="1">
        <v>98</v>
      </c>
      <c r="Q99" s="46">
        <f>ROUND(class[[#This Row],[count]],-3)</f>
        <v>60000</v>
      </c>
      <c r="R99" s="59">
        <f>VLOOKUP(class[[#This Row],[count_rd]],caltran!$J$2:$P$182,7,FALSE)</f>
        <v>49200.000000000007</v>
      </c>
      <c r="S99" s="59">
        <f>VLOOKUP(class[[#This Row],[count_rd]],caltran!$J$2:$P$182,6,FALSE)</f>
        <v>70800</v>
      </c>
      <c r="T99" s="1">
        <f>IF(AND(class[[#This Row],[flow]]&gt;=class[[#This Row],[low]], class[[#This Row],[flow]]&lt;=class[[#This Row],[high]]),1,0)</f>
        <v>1</v>
      </c>
    </row>
    <row r="100" spans="1:20" x14ac:dyDescent="0.25">
      <c r="A100" s="61">
        <f>'[4]All Counts'!E100</f>
        <v>11102</v>
      </c>
      <c r="B100" s="61">
        <f>'[4]All Counts'!F100</f>
        <v>1</v>
      </c>
      <c r="C100" s="61">
        <f>'[4]All Counts'!G100</f>
        <v>1</v>
      </c>
      <c r="D100" s="29">
        <v>1</v>
      </c>
      <c r="E100" s="61" t="str">
        <f>'[4]All Counts'!P100</f>
        <v>PeMS2016</v>
      </c>
      <c r="F100" s="1">
        <v>1</v>
      </c>
      <c r="G1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00" s="30">
        <f>'[4]All Counts'!R100</f>
        <v>3</v>
      </c>
      <c r="I100" s="30">
        <f>'[4]All Counts'!S100</f>
        <v>14</v>
      </c>
      <c r="J100" s="61">
        <f>'[4]All Counts'!M100</f>
        <v>66386</v>
      </c>
      <c r="K100" s="4">
        <f>VLOOKUP(class[[#This Row],[hwycov_id]],readme!E:F,2,FALSE)</f>
        <v>68262.208008000001</v>
      </c>
      <c r="L100" s="32">
        <f t="shared" si="3"/>
        <v>2.8262103576055297E-2</v>
      </c>
      <c r="M100" s="31">
        <f t="shared" si="4"/>
        <v>1876.2080080000014</v>
      </c>
      <c r="N100" s="31">
        <f t="shared" si="5"/>
        <v>3520156.4892833335</v>
      </c>
      <c r="O100" s="1" t="e">
        <v>#N/A</v>
      </c>
      <c r="P100" s="1">
        <v>99</v>
      </c>
      <c r="Q100" s="46">
        <f>ROUND(class[[#This Row],[count]],-3)</f>
        <v>66000</v>
      </c>
      <c r="R100" s="59">
        <f>VLOOKUP(class[[#This Row],[count_rd]],caltran!$J$2:$P$182,7,FALSE)</f>
        <v>54867.999999999993</v>
      </c>
      <c r="S100" s="59">
        <f>VLOOKUP(class[[#This Row],[count_rd]],caltran!$J$2:$P$182,6,FALSE)</f>
        <v>77132</v>
      </c>
      <c r="T100" s="1">
        <f>IF(AND(class[[#This Row],[flow]]&gt;=class[[#This Row],[low]], class[[#This Row],[flow]]&lt;=class[[#This Row],[high]]),1,0)</f>
        <v>1</v>
      </c>
    </row>
    <row r="101" spans="1:20" x14ac:dyDescent="0.25">
      <c r="A101" s="61">
        <f>'[4]All Counts'!E101</f>
        <v>11100</v>
      </c>
      <c r="B101" s="61">
        <f>'[4]All Counts'!F101</f>
        <v>1</v>
      </c>
      <c r="C101" s="61">
        <f>'[4]All Counts'!G101</f>
        <v>1</v>
      </c>
      <c r="D101" s="29">
        <v>1</v>
      </c>
      <c r="E101" s="61" t="str">
        <f>'[4]All Counts'!P101</f>
        <v>PeMS2016</v>
      </c>
      <c r="F101" s="1">
        <v>1</v>
      </c>
      <c r="G1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01" s="30">
        <f>'[4]All Counts'!R101</f>
        <v>3</v>
      </c>
      <c r="I101" s="30">
        <f>'[4]All Counts'!S101</f>
        <v>14</v>
      </c>
      <c r="J101" s="61">
        <f>'[4]All Counts'!M101</f>
        <v>26878</v>
      </c>
      <c r="K101" s="4">
        <f>VLOOKUP(class[[#This Row],[hwycov_id]],readme!E:F,2,FALSE)</f>
        <v>29674.674072000005</v>
      </c>
      <c r="L101" s="32">
        <f t="shared" si="3"/>
        <v>0.10405067609197127</v>
      </c>
      <c r="M101" s="31">
        <f t="shared" si="4"/>
        <v>2796.6740720000053</v>
      </c>
      <c r="N101" s="31">
        <f t="shared" si="5"/>
        <v>7821385.8649970908</v>
      </c>
      <c r="O101" s="1" t="e">
        <v>#N/A</v>
      </c>
      <c r="P101" s="1">
        <v>100</v>
      </c>
      <c r="Q101" s="46">
        <f>ROUND(class[[#This Row],[count]],-3)</f>
        <v>27000</v>
      </c>
      <c r="R101" s="59">
        <f>VLOOKUP(class[[#This Row],[count_rd]],caltran!$J$2:$P$182,7,FALSE)</f>
        <v>20250</v>
      </c>
      <c r="S101" s="59">
        <f>VLOOKUP(class[[#This Row],[count_rd]],caltran!$J$2:$P$182,6,FALSE)</f>
        <v>33750</v>
      </c>
      <c r="T101" s="1">
        <f>IF(AND(class[[#This Row],[flow]]&gt;=class[[#This Row],[low]], class[[#This Row],[flow]]&lt;=class[[#This Row],[high]]),1,0)</f>
        <v>1</v>
      </c>
    </row>
    <row r="102" spans="1:20" x14ac:dyDescent="0.25">
      <c r="A102" s="61">
        <f>'[4]All Counts'!E102</f>
        <v>15157</v>
      </c>
      <c r="B102" s="61">
        <f>'[4]All Counts'!F102</f>
        <v>1</v>
      </c>
      <c r="C102" s="61">
        <f>'[4]All Counts'!G102</f>
        <v>1</v>
      </c>
      <c r="D102" s="29">
        <v>1</v>
      </c>
      <c r="E102" s="61" t="str">
        <f>'[4]All Counts'!P102</f>
        <v>PeMS2016</v>
      </c>
      <c r="F102" s="1">
        <v>1</v>
      </c>
      <c r="G1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02" s="30">
        <f>'[4]All Counts'!R102</f>
        <v>3</v>
      </c>
      <c r="I102" s="30">
        <f>'[4]All Counts'!S102</f>
        <v>14</v>
      </c>
      <c r="J102" s="61">
        <f>'[4]All Counts'!M102</f>
        <v>44593</v>
      </c>
      <c r="K102" s="4">
        <f>VLOOKUP(class[[#This Row],[hwycov_id]],readme!E:F,2,FALSE)</f>
        <v>49271.727293999997</v>
      </c>
      <c r="L102" s="32">
        <f t="shared" si="3"/>
        <v>0.10492066678626677</v>
      </c>
      <c r="M102" s="31">
        <f t="shared" si="4"/>
        <v>4678.7272939999966</v>
      </c>
      <c r="N102" s="31">
        <f t="shared" si="5"/>
        <v>21890489.091620531</v>
      </c>
      <c r="O102" s="1" t="e">
        <v>#N/A</v>
      </c>
      <c r="P102" s="1">
        <v>101</v>
      </c>
      <c r="Q102" s="46">
        <f>ROUND(class[[#This Row],[count]],-3)</f>
        <v>45000</v>
      </c>
      <c r="R102" s="59">
        <f>VLOOKUP(class[[#This Row],[count_rd]],caltran!$J$2:$P$182,7,FALSE)</f>
        <v>35595</v>
      </c>
      <c r="S102" s="59">
        <f>VLOOKUP(class[[#This Row],[count_rd]],caltran!$J$2:$P$182,6,FALSE)</f>
        <v>54405</v>
      </c>
      <c r="T102" s="1">
        <f>IF(AND(class[[#This Row],[flow]]&gt;=class[[#This Row],[low]], class[[#This Row],[flow]]&lt;=class[[#This Row],[high]]),1,0)</f>
        <v>1</v>
      </c>
    </row>
    <row r="103" spans="1:20" x14ac:dyDescent="0.25">
      <c r="A103" s="61">
        <f>'[4]All Counts'!E103</f>
        <v>28868</v>
      </c>
      <c r="B103" s="61">
        <f>'[4]All Counts'!F103</f>
        <v>1</v>
      </c>
      <c r="C103" s="61">
        <f>'[4]All Counts'!G103</f>
        <v>1</v>
      </c>
      <c r="D103" s="29">
        <v>1</v>
      </c>
      <c r="E103" s="61" t="str">
        <f>'[4]All Counts'!P103</f>
        <v>PeMS2016</v>
      </c>
      <c r="F103" s="1">
        <v>1</v>
      </c>
      <c r="G1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03" s="30">
        <f>'[4]All Counts'!R103</f>
        <v>3</v>
      </c>
      <c r="I103" s="30">
        <f>'[4]All Counts'!S103</f>
        <v>14</v>
      </c>
      <c r="J103" s="61">
        <f>'[4]All Counts'!M103</f>
        <v>37175</v>
      </c>
      <c r="K103" s="4">
        <f>VLOOKUP(class[[#This Row],[hwycov_id]],readme!E:F,2,FALSE)</f>
        <v>34338.786865999995</v>
      </c>
      <c r="L103" s="32">
        <f t="shared" si="3"/>
        <v>-7.6293561102891871E-2</v>
      </c>
      <c r="M103" s="31">
        <f t="shared" si="4"/>
        <v>-2836.2131340000051</v>
      </c>
      <c r="N103" s="31">
        <f t="shared" si="5"/>
        <v>8044104.9414741304</v>
      </c>
      <c r="O103" s="1" t="e">
        <v>#N/A</v>
      </c>
      <c r="P103" s="1">
        <v>102</v>
      </c>
      <c r="Q103" s="46">
        <f>ROUND(class[[#This Row],[count]],-3)</f>
        <v>37000</v>
      </c>
      <c r="R103" s="59">
        <f>VLOOKUP(class[[#This Row],[count_rd]],caltran!$J$2:$P$182,7,FALSE)</f>
        <v>28660.611111111113</v>
      </c>
      <c r="S103" s="59">
        <f>VLOOKUP(class[[#This Row],[count_rd]],caltran!$J$2:$P$182,6,FALSE)</f>
        <v>45339.388888888891</v>
      </c>
      <c r="T103" s="1">
        <f>IF(AND(class[[#This Row],[flow]]&gt;=class[[#This Row],[low]], class[[#This Row],[flow]]&lt;=class[[#This Row],[high]]),1,0)</f>
        <v>1</v>
      </c>
    </row>
    <row r="104" spans="1:20" x14ac:dyDescent="0.25">
      <c r="A104" s="61">
        <f>'[4]All Counts'!E104</f>
        <v>28280</v>
      </c>
      <c r="B104" s="61">
        <f>'[4]All Counts'!F104</f>
        <v>1</v>
      </c>
      <c r="C104" s="61">
        <f>'[4]All Counts'!G104</f>
        <v>1</v>
      </c>
      <c r="D104" s="29">
        <v>1</v>
      </c>
      <c r="E104" s="61" t="str">
        <f>'[4]All Counts'!P104</f>
        <v>PeMS2016</v>
      </c>
      <c r="F104" s="1">
        <v>1</v>
      </c>
      <c r="G1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04" s="30">
        <f>'[4]All Counts'!R104</f>
        <v>3</v>
      </c>
      <c r="I104" s="30">
        <f>'[4]All Counts'!S104</f>
        <v>14</v>
      </c>
      <c r="J104" s="61">
        <f>'[4]All Counts'!M104</f>
        <v>43400</v>
      </c>
      <c r="K104" s="4">
        <f>VLOOKUP(class[[#This Row],[hwycov_id]],readme!E:F,2,FALSE)</f>
        <v>41379.889770000002</v>
      </c>
      <c r="L104" s="32">
        <f t="shared" si="3"/>
        <v>-4.6546318663594488E-2</v>
      </c>
      <c r="M104" s="31">
        <f t="shared" si="4"/>
        <v>-2020.1102299999984</v>
      </c>
      <c r="N104" s="31">
        <f t="shared" si="5"/>
        <v>4080845.3413506467</v>
      </c>
      <c r="O104" s="1" t="e">
        <v>#N/A</v>
      </c>
      <c r="P104" s="1">
        <v>103</v>
      </c>
      <c r="Q104" s="46">
        <f>ROUND(class[[#This Row],[count]],-3)</f>
        <v>43000</v>
      </c>
      <c r="R104" s="59">
        <f>VLOOKUP(class[[#This Row],[count_rd]],caltran!$J$2:$P$182,7,FALSE)</f>
        <v>33798</v>
      </c>
      <c r="S104" s="59">
        <f>VLOOKUP(class[[#This Row],[count_rd]],caltran!$J$2:$P$182,6,FALSE)</f>
        <v>52202</v>
      </c>
      <c r="T104" s="1">
        <f>IF(AND(class[[#This Row],[flow]]&gt;=class[[#This Row],[low]], class[[#This Row],[flow]]&lt;=class[[#This Row],[high]]),1,0)</f>
        <v>1</v>
      </c>
    </row>
    <row r="105" spans="1:20" x14ac:dyDescent="0.25">
      <c r="A105" s="61">
        <f>'[4]All Counts'!E105</f>
        <v>28279</v>
      </c>
      <c r="B105" s="61">
        <f>'[4]All Counts'!F105</f>
        <v>1</v>
      </c>
      <c r="C105" s="61">
        <f>'[4]All Counts'!G105</f>
        <v>1</v>
      </c>
      <c r="D105" s="29">
        <v>1</v>
      </c>
      <c r="E105" s="61" t="str">
        <f>'[4]All Counts'!P105</f>
        <v>PeMS2016</v>
      </c>
      <c r="F105" s="1">
        <v>1</v>
      </c>
      <c r="G1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05" s="30">
        <f>'[4]All Counts'!R105</f>
        <v>3</v>
      </c>
      <c r="I105" s="30">
        <f>'[4]All Counts'!S105</f>
        <v>14</v>
      </c>
      <c r="J105" s="61">
        <f>'[4]All Counts'!M105</f>
        <v>36501</v>
      </c>
      <c r="K105" s="4">
        <f>VLOOKUP(class[[#This Row],[hwycov_id]],readme!E:F,2,FALSE)</f>
        <v>34733.043335000002</v>
      </c>
      <c r="L105" s="32">
        <f t="shared" si="3"/>
        <v>-4.8435841894742593E-2</v>
      </c>
      <c r="M105" s="31">
        <f t="shared" si="4"/>
        <v>-1767.9566649999979</v>
      </c>
      <c r="N105" s="31">
        <f t="shared" si="5"/>
        <v>3125670.7693179147</v>
      </c>
      <c r="O105" s="1" t="e">
        <v>#N/A</v>
      </c>
      <c r="P105" s="1">
        <v>104</v>
      </c>
      <c r="Q105" s="46">
        <f>ROUND(class[[#This Row],[count]],-3)</f>
        <v>37000</v>
      </c>
      <c r="R105" s="59">
        <f>VLOOKUP(class[[#This Row],[count_rd]],caltran!$J$2:$P$182,7,FALSE)</f>
        <v>28660.611111111113</v>
      </c>
      <c r="S105" s="59">
        <f>VLOOKUP(class[[#This Row],[count_rd]],caltran!$J$2:$P$182,6,FALSE)</f>
        <v>45339.388888888891</v>
      </c>
      <c r="T105" s="1">
        <f>IF(AND(class[[#This Row],[flow]]&gt;=class[[#This Row],[low]], class[[#This Row],[flow]]&lt;=class[[#This Row],[high]]),1,0)</f>
        <v>1</v>
      </c>
    </row>
    <row r="106" spans="1:20" x14ac:dyDescent="0.25">
      <c r="A106" s="61">
        <f>'[4]All Counts'!E106</f>
        <v>13438</v>
      </c>
      <c r="B106" s="61">
        <f>'[4]All Counts'!F106</f>
        <v>1</v>
      </c>
      <c r="C106" s="61">
        <f>'[4]All Counts'!G106</f>
        <v>1</v>
      </c>
      <c r="D106" s="29">
        <v>1</v>
      </c>
      <c r="E106" s="61" t="str">
        <f>'[4]All Counts'!P106</f>
        <v>PeMS2016</v>
      </c>
      <c r="F106" s="1">
        <v>1</v>
      </c>
      <c r="G1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106" s="30">
        <f>'[4]All Counts'!R106</f>
        <v>2</v>
      </c>
      <c r="I106" s="30">
        <f>'[4]All Counts'!S106</f>
        <v>14</v>
      </c>
      <c r="J106" s="61">
        <f>'[4]All Counts'!M106</f>
        <v>55871</v>
      </c>
      <c r="K106" s="4">
        <f>VLOOKUP(class[[#This Row],[hwycov_id]],readme!E:F,2,FALSE)</f>
        <v>52177.149414</v>
      </c>
      <c r="L106" s="32">
        <f t="shared" si="3"/>
        <v>-6.6113915734459794E-2</v>
      </c>
      <c r="M106" s="31">
        <f t="shared" si="4"/>
        <v>-3693.8505860000005</v>
      </c>
      <c r="N106" s="31">
        <f t="shared" si="5"/>
        <v>13644532.151692547</v>
      </c>
      <c r="O106" s="1" t="e">
        <v>#N/A</v>
      </c>
      <c r="P106" s="1">
        <v>105</v>
      </c>
      <c r="Q106" s="46">
        <f>ROUND(class[[#This Row],[count]],-3)</f>
        <v>56000</v>
      </c>
      <c r="R106" s="59">
        <f>VLOOKUP(class[[#This Row],[count_rd]],caltran!$J$2:$P$182,7,FALSE)</f>
        <v>45453.333333333336</v>
      </c>
      <c r="S106" s="59">
        <f>VLOOKUP(class[[#This Row],[count_rd]],caltran!$J$2:$P$182,6,FALSE)</f>
        <v>66546.666666666657</v>
      </c>
      <c r="T106" s="1">
        <f>IF(AND(class[[#This Row],[flow]]&gt;=class[[#This Row],[low]], class[[#This Row],[flow]]&lt;=class[[#This Row],[high]]),1,0)</f>
        <v>1</v>
      </c>
    </row>
    <row r="107" spans="1:20" x14ac:dyDescent="0.25">
      <c r="A107" s="61">
        <f>'[4]All Counts'!E107</f>
        <v>16046</v>
      </c>
      <c r="B107" s="61">
        <f>'[4]All Counts'!F107</f>
        <v>1</v>
      </c>
      <c r="C107" s="61">
        <f>'[4]All Counts'!G107</f>
        <v>1</v>
      </c>
      <c r="D107" s="29">
        <v>1</v>
      </c>
      <c r="E107" s="61" t="str">
        <f>'[4]All Counts'!P107</f>
        <v>PeMS2016</v>
      </c>
      <c r="F107" s="1">
        <v>1</v>
      </c>
      <c r="G1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07" s="30">
        <f>'[4]All Counts'!R107</f>
        <v>2</v>
      </c>
      <c r="I107" s="30">
        <f>'[4]All Counts'!S107</f>
        <v>14</v>
      </c>
      <c r="J107" s="61">
        <f>'[4]All Counts'!M107</f>
        <v>56453</v>
      </c>
      <c r="K107" s="4">
        <f>VLOOKUP(class[[#This Row],[hwycov_id]],readme!E:F,2,FALSE)</f>
        <v>60498.271729</v>
      </c>
      <c r="L107" s="32">
        <f t="shared" si="3"/>
        <v>7.1657338476254662E-2</v>
      </c>
      <c r="M107" s="31">
        <f t="shared" si="4"/>
        <v>4045.2717290000001</v>
      </c>
      <c r="N107" s="31">
        <f t="shared" si="5"/>
        <v>16364223.361446651</v>
      </c>
      <c r="O107" s="1" t="e">
        <v>#N/A</v>
      </c>
      <c r="P107" s="1">
        <v>106</v>
      </c>
      <c r="Q107" s="46">
        <f>ROUND(class[[#This Row],[count]],-3)</f>
        <v>56000</v>
      </c>
      <c r="R107" s="59">
        <f>VLOOKUP(class[[#This Row],[count_rd]],caltran!$J$2:$P$182,7,FALSE)</f>
        <v>45453.333333333336</v>
      </c>
      <c r="S107" s="59">
        <f>VLOOKUP(class[[#This Row],[count_rd]],caltran!$J$2:$P$182,6,FALSE)</f>
        <v>66546.666666666657</v>
      </c>
      <c r="T107" s="1">
        <f>IF(AND(class[[#This Row],[flow]]&gt;=class[[#This Row],[low]], class[[#This Row],[flow]]&lt;=class[[#This Row],[high]]),1,0)</f>
        <v>1</v>
      </c>
    </row>
    <row r="108" spans="1:20" x14ac:dyDescent="0.25">
      <c r="A108" s="61">
        <f>'[4]All Counts'!E108</f>
        <v>16038</v>
      </c>
      <c r="B108" s="61">
        <f>'[4]All Counts'!F108</f>
        <v>1</v>
      </c>
      <c r="C108" s="61">
        <f>'[4]All Counts'!G108</f>
        <v>1</v>
      </c>
      <c r="D108" s="29">
        <v>1</v>
      </c>
      <c r="E108" s="61" t="str">
        <f>'[4]All Counts'!P108</f>
        <v>PeMS2016</v>
      </c>
      <c r="F108" s="1">
        <v>1</v>
      </c>
      <c r="G1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108" s="30">
        <f>'[4]All Counts'!R108</f>
        <v>3</v>
      </c>
      <c r="I108" s="30">
        <f>'[4]All Counts'!S108</f>
        <v>14</v>
      </c>
      <c r="J108" s="61">
        <f>'[4]All Counts'!M108</f>
        <v>93311</v>
      </c>
      <c r="K108" s="4">
        <f>VLOOKUP(class[[#This Row],[hwycov_id]],readme!E:F,2,FALSE)</f>
        <v>97528.432373000003</v>
      </c>
      <c r="L108" s="32">
        <f t="shared" si="3"/>
        <v>4.5197590562741752E-2</v>
      </c>
      <c r="M108" s="31">
        <f t="shared" si="4"/>
        <v>4217.4323730000033</v>
      </c>
      <c r="N108" s="31">
        <f t="shared" si="5"/>
        <v>17786735.820828438</v>
      </c>
      <c r="O108" s="1" t="e">
        <v>#N/A</v>
      </c>
      <c r="P108" s="1">
        <v>107</v>
      </c>
      <c r="Q108" s="46">
        <f>ROUND(class[[#This Row],[count]],-3)</f>
        <v>93000</v>
      </c>
      <c r="R108" s="59">
        <f>VLOOKUP(class[[#This Row],[count_rd]],caltran!$J$2:$P$182,7,FALSE)</f>
        <v>80259</v>
      </c>
      <c r="S108" s="59">
        <f>VLOOKUP(class[[#This Row],[count_rd]],caltran!$J$2:$P$182,6,FALSE)</f>
        <v>105741</v>
      </c>
      <c r="T108" s="1">
        <f>IF(AND(class[[#This Row],[flow]]&gt;=class[[#This Row],[low]], class[[#This Row],[flow]]&lt;=class[[#This Row],[high]]),1,0)</f>
        <v>1</v>
      </c>
    </row>
    <row r="109" spans="1:20" x14ac:dyDescent="0.25">
      <c r="A109" s="61">
        <f>'[4]All Counts'!E109</f>
        <v>15714</v>
      </c>
      <c r="B109" s="61">
        <f>'[4]All Counts'!F109</f>
        <v>1</v>
      </c>
      <c r="C109" s="61">
        <f>'[4]All Counts'!G109</f>
        <v>1</v>
      </c>
      <c r="D109" s="29">
        <v>1</v>
      </c>
      <c r="E109" s="61" t="str">
        <f>'[4]All Counts'!P109</f>
        <v>PeMS2016</v>
      </c>
      <c r="F109" s="1">
        <v>1</v>
      </c>
      <c r="G1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09" s="30">
        <f>'[4]All Counts'!R109</f>
        <v>3</v>
      </c>
      <c r="I109" s="30">
        <f>'[4]All Counts'!S109</f>
        <v>14</v>
      </c>
      <c r="J109" s="61">
        <f>'[4]All Counts'!M109</f>
        <v>103793</v>
      </c>
      <c r="K109" s="4">
        <f>VLOOKUP(class[[#This Row],[hwycov_id]],readme!E:F,2,FALSE)</f>
        <v>109237.30957000001</v>
      </c>
      <c r="L109" s="32">
        <f t="shared" si="3"/>
        <v>5.2453533186245904E-2</v>
      </c>
      <c r="M109" s="31">
        <f t="shared" si="4"/>
        <v>5444.3095700000122</v>
      </c>
      <c r="N109" s="31">
        <f t="shared" si="5"/>
        <v>29640506.693993717</v>
      </c>
      <c r="O109" s="1" t="e">
        <v>#N/A</v>
      </c>
      <c r="P109" s="1">
        <v>108</v>
      </c>
      <c r="Q109" s="46">
        <f>ROUND(class[[#This Row],[count]],-3)</f>
        <v>104000</v>
      </c>
      <c r="R109" s="59">
        <f>VLOOKUP(class[[#This Row],[count_rd]],caltran!$J$2:$P$182,7,FALSE)</f>
        <v>90066.476190476198</v>
      </c>
      <c r="S109" s="59">
        <f>VLOOKUP(class[[#This Row],[count_rd]],caltran!$J$2:$P$182,6,FALSE)</f>
        <v>117933.5238095238</v>
      </c>
      <c r="T109" s="1">
        <f>IF(AND(class[[#This Row],[flow]]&gt;=class[[#This Row],[low]], class[[#This Row],[flow]]&lt;=class[[#This Row],[high]]),1,0)</f>
        <v>1</v>
      </c>
    </row>
    <row r="110" spans="1:20" x14ac:dyDescent="0.25">
      <c r="A110" s="61">
        <f>'[4]All Counts'!E110</f>
        <v>15690</v>
      </c>
      <c r="B110" s="61">
        <f>'[4]All Counts'!F110</f>
        <v>1</v>
      </c>
      <c r="C110" s="61">
        <f>'[4]All Counts'!G110</f>
        <v>1</v>
      </c>
      <c r="D110" s="29">
        <v>1</v>
      </c>
      <c r="E110" s="61" t="str">
        <f>'[4]All Counts'!P110</f>
        <v>PeMS2016</v>
      </c>
      <c r="F110" s="1">
        <v>1</v>
      </c>
      <c r="G1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10" s="30">
        <f>'[4]All Counts'!R110</f>
        <v>3</v>
      </c>
      <c r="I110" s="30">
        <f>'[4]All Counts'!S110</f>
        <v>14</v>
      </c>
      <c r="J110" s="61">
        <f>'[4]All Counts'!M110</f>
        <v>65122</v>
      </c>
      <c r="K110" s="4">
        <f>VLOOKUP(class[[#This Row],[hwycov_id]],readme!E:F,2,FALSE)</f>
        <v>65099.466308000003</v>
      </c>
      <c r="L110" s="32">
        <f t="shared" si="3"/>
        <v>-3.4602272657469069E-4</v>
      </c>
      <c r="M110" s="31">
        <f t="shared" si="4"/>
        <v>-22.533691999997245</v>
      </c>
      <c r="N110" s="31">
        <f t="shared" si="5"/>
        <v>507.76727515073986</v>
      </c>
      <c r="O110" s="1" t="e">
        <v>#N/A</v>
      </c>
      <c r="P110" s="1">
        <v>109</v>
      </c>
      <c r="Q110" s="46">
        <f>ROUND(class[[#This Row],[count]],-3)</f>
        <v>65000</v>
      </c>
      <c r="R110" s="59">
        <f>VLOOKUP(class[[#This Row],[count_rd]],caltran!$J$2:$P$182,7,FALSE)</f>
        <v>53950</v>
      </c>
      <c r="S110" s="59">
        <f>VLOOKUP(class[[#This Row],[count_rd]],caltran!$J$2:$P$182,6,FALSE)</f>
        <v>76050</v>
      </c>
      <c r="T110" s="1">
        <f>IF(AND(class[[#This Row],[flow]]&gt;=class[[#This Row],[low]], class[[#This Row],[flow]]&lt;=class[[#This Row],[high]]),1,0)</f>
        <v>1</v>
      </c>
    </row>
    <row r="111" spans="1:20" x14ac:dyDescent="0.25">
      <c r="A111" s="61">
        <f>'[4]All Counts'!E111</f>
        <v>8821</v>
      </c>
      <c r="B111" s="61">
        <f>'[4]All Counts'!F111</f>
        <v>1</v>
      </c>
      <c r="C111" s="61">
        <f>'[4]All Counts'!G111</f>
        <v>1</v>
      </c>
      <c r="D111" s="29">
        <v>1</v>
      </c>
      <c r="E111" s="61" t="str">
        <f>'[4]All Counts'!P111</f>
        <v>PeMS2016</v>
      </c>
      <c r="F111" s="1">
        <v>1</v>
      </c>
      <c r="G1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111" s="30">
        <f>'[4]All Counts'!R111</f>
        <v>3</v>
      </c>
      <c r="I111" s="30">
        <f>'[4]All Counts'!S111</f>
        <v>14</v>
      </c>
      <c r="J111" s="61">
        <f>'[4]All Counts'!M111</f>
        <v>80552</v>
      </c>
      <c r="K111" s="4">
        <f>VLOOKUP(class[[#This Row],[hwycov_id]],readme!E:F,2,FALSE)</f>
        <v>89780.255858999997</v>
      </c>
      <c r="L111" s="32">
        <f t="shared" si="3"/>
        <v>0.1145627155005462</v>
      </c>
      <c r="M111" s="31">
        <f t="shared" si="4"/>
        <v>9228.2558589999971</v>
      </c>
      <c r="N111" s="31">
        <f t="shared" si="5"/>
        <v>85160706.199167773</v>
      </c>
      <c r="O111" s="1" t="e">
        <v>#N/A</v>
      </c>
      <c r="P111" s="1">
        <v>110</v>
      </c>
      <c r="Q111" s="46">
        <f>ROUND(class[[#This Row],[count]],-3)</f>
        <v>81000</v>
      </c>
      <c r="R111" s="59">
        <f>VLOOKUP(class[[#This Row],[count_rd]],caltran!$J$2:$P$182,7,FALSE)</f>
        <v>69201</v>
      </c>
      <c r="S111" s="59">
        <f>VLOOKUP(class[[#This Row],[count_rd]],caltran!$J$2:$P$182,6,FALSE)</f>
        <v>92799</v>
      </c>
      <c r="T111" s="1">
        <f>IF(AND(class[[#This Row],[flow]]&gt;=class[[#This Row],[low]], class[[#This Row],[flow]]&lt;=class[[#This Row],[high]]),1,0)</f>
        <v>1</v>
      </c>
    </row>
    <row r="112" spans="1:20" x14ac:dyDescent="0.25">
      <c r="A112" s="61">
        <f>'[4]All Counts'!E112</f>
        <v>8825</v>
      </c>
      <c r="B112" s="61">
        <f>'[4]All Counts'!F112</f>
        <v>1</v>
      </c>
      <c r="C112" s="61">
        <f>'[4]All Counts'!G112</f>
        <v>1</v>
      </c>
      <c r="D112" s="29">
        <v>1</v>
      </c>
      <c r="E112" s="61" t="str">
        <f>'[4]All Counts'!P112</f>
        <v>PeMS2016</v>
      </c>
      <c r="F112" s="1">
        <v>1</v>
      </c>
      <c r="G1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12" s="30">
        <f>'[4]All Counts'!R112</f>
        <v>3</v>
      </c>
      <c r="I112" s="30">
        <f>'[4]All Counts'!S112</f>
        <v>14</v>
      </c>
      <c r="J112" s="61">
        <f>'[4]All Counts'!M112</f>
        <v>73380</v>
      </c>
      <c r="K112" s="4">
        <f>VLOOKUP(class[[#This Row],[hwycov_id]],readme!E:F,2,FALSE)</f>
        <v>71079.908934999999</v>
      </c>
      <c r="L112" s="32">
        <f t="shared" si="3"/>
        <v>-3.1344931384573504E-2</v>
      </c>
      <c r="M112" s="31">
        <f t="shared" si="4"/>
        <v>-2300.0910650000005</v>
      </c>
      <c r="N112" s="31">
        <f t="shared" si="5"/>
        <v>5290418.9072928363</v>
      </c>
      <c r="O112" s="1" t="e">
        <v>#N/A</v>
      </c>
      <c r="P112" s="1">
        <v>111</v>
      </c>
      <c r="Q112" s="46">
        <f>ROUND(class[[#This Row],[count]],-3)</f>
        <v>73000</v>
      </c>
      <c r="R112" s="59">
        <f>VLOOKUP(class[[#This Row],[count_rd]],caltran!$J$2:$P$182,7,FALSE)</f>
        <v>61466</v>
      </c>
      <c r="S112" s="59">
        <f>VLOOKUP(class[[#This Row],[count_rd]],caltran!$J$2:$P$182,6,FALSE)</f>
        <v>84534</v>
      </c>
      <c r="T112" s="1">
        <f>IF(AND(class[[#This Row],[flow]]&gt;=class[[#This Row],[low]], class[[#This Row],[flow]]&lt;=class[[#This Row],[high]]),1,0)</f>
        <v>1</v>
      </c>
    </row>
    <row r="113" spans="1:20" x14ac:dyDescent="0.25">
      <c r="A113" s="61">
        <f>'[4]All Counts'!E113</f>
        <v>15317</v>
      </c>
      <c r="B113" s="61">
        <f>'[4]All Counts'!F113</f>
        <v>1</v>
      </c>
      <c r="C113" s="61">
        <f>'[4]All Counts'!G113</f>
        <v>1</v>
      </c>
      <c r="D113" s="29">
        <v>1</v>
      </c>
      <c r="E113" s="61" t="str">
        <f>'[4]All Counts'!P113</f>
        <v>PeMS2016</v>
      </c>
      <c r="F113" s="1">
        <v>1</v>
      </c>
      <c r="G1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13" s="30">
        <f>'[4]All Counts'!R113</f>
        <v>3</v>
      </c>
      <c r="I113" s="30">
        <f>'[4]All Counts'!S113</f>
        <v>14</v>
      </c>
      <c r="J113" s="61">
        <f>'[4]All Counts'!M113</f>
        <v>74450</v>
      </c>
      <c r="K113" s="4">
        <f>VLOOKUP(class[[#This Row],[hwycov_id]],readme!E:F,2,FALSE)</f>
        <v>70983.138185000003</v>
      </c>
      <c r="L113" s="32">
        <f t="shared" si="3"/>
        <v>-4.656631047683002E-2</v>
      </c>
      <c r="M113" s="31">
        <f t="shared" si="4"/>
        <v>-3466.8618149999966</v>
      </c>
      <c r="N113" s="31">
        <f t="shared" si="5"/>
        <v>12019130.84430507</v>
      </c>
      <c r="O113" s="1" t="e">
        <v>#N/A</v>
      </c>
      <c r="P113" s="1">
        <v>112</v>
      </c>
      <c r="Q113" s="46">
        <f>ROUND(class[[#This Row],[count]],-3)</f>
        <v>74000</v>
      </c>
      <c r="R113" s="59">
        <f>VLOOKUP(class[[#This Row],[count_rd]],caltran!$J$2:$P$182,7,FALSE)</f>
        <v>62456</v>
      </c>
      <c r="S113" s="59">
        <f>VLOOKUP(class[[#This Row],[count_rd]],caltran!$J$2:$P$182,6,FALSE)</f>
        <v>85544</v>
      </c>
      <c r="T113" s="1">
        <f>IF(AND(class[[#This Row],[flow]]&gt;=class[[#This Row],[low]], class[[#This Row],[flow]]&lt;=class[[#This Row],[high]]),1,0)</f>
        <v>1</v>
      </c>
    </row>
    <row r="114" spans="1:20" x14ac:dyDescent="0.25">
      <c r="A114" s="61">
        <f>'[4]All Counts'!E114</f>
        <v>15206</v>
      </c>
      <c r="B114" s="61">
        <f>'[4]All Counts'!F114</f>
        <v>1</v>
      </c>
      <c r="C114" s="61">
        <f>'[4]All Counts'!G114</f>
        <v>1</v>
      </c>
      <c r="D114" s="29">
        <v>1</v>
      </c>
      <c r="E114" s="61" t="str">
        <f>'[4]All Counts'!P114</f>
        <v>PeMS2016</v>
      </c>
      <c r="F114" s="1">
        <v>1</v>
      </c>
      <c r="G1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14" s="30">
        <f>'[4]All Counts'!R114</f>
        <v>3</v>
      </c>
      <c r="I114" s="30">
        <f>'[4]All Counts'!S114</f>
        <v>14</v>
      </c>
      <c r="J114" s="61">
        <f>'[4]All Counts'!M114</f>
        <v>64571</v>
      </c>
      <c r="K114" s="4">
        <f>VLOOKUP(class[[#This Row],[hwycov_id]],readme!E:F,2,FALSE)</f>
        <v>65203.155273999997</v>
      </c>
      <c r="L114" s="32">
        <f t="shared" si="3"/>
        <v>9.7900802837187495E-3</v>
      </c>
      <c r="M114" s="31">
        <f t="shared" si="4"/>
        <v>632.15527399999701</v>
      </c>
      <c r="N114" s="31">
        <f t="shared" si="5"/>
        <v>399620.29044601129</v>
      </c>
      <c r="O114" s="1" t="e">
        <v>#N/A</v>
      </c>
      <c r="P114" s="1">
        <v>113</v>
      </c>
      <c r="Q114" s="46">
        <f>ROUND(class[[#This Row],[count]],-3)</f>
        <v>65000</v>
      </c>
      <c r="R114" s="59">
        <f>VLOOKUP(class[[#This Row],[count_rd]],caltran!$J$2:$P$182,7,FALSE)</f>
        <v>53950</v>
      </c>
      <c r="S114" s="59">
        <f>VLOOKUP(class[[#This Row],[count_rd]],caltran!$J$2:$P$182,6,FALSE)</f>
        <v>76050</v>
      </c>
      <c r="T114" s="1">
        <f>IF(AND(class[[#This Row],[flow]]&gt;=class[[#This Row],[low]], class[[#This Row],[flow]]&lt;=class[[#This Row],[high]]),1,0)</f>
        <v>1</v>
      </c>
    </row>
    <row r="115" spans="1:20" x14ac:dyDescent="0.25">
      <c r="A115" s="61">
        <f>'[4]All Counts'!E115</f>
        <v>11483</v>
      </c>
      <c r="B115" s="61">
        <f>'[4]All Counts'!F115</f>
        <v>1</v>
      </c>
      <c r="C115" s="61">
        <f>'[4]All Counts'!G115</f>
        <v>1</v>
      </c>
      <c r="D115" s="29">
        <v>1</v>
      </c>
      <c r="E115" s="61" t="str">
        <f>'[4]All Counts'!P115</f>
        <v>Caltran</v>
      </c>
      <c r="F115" s="1">
        <v>1</v>
      </c>
      <c r="G1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15" s="30">
        <f>'[4]All Counts'!R115</f>
        <v>3</v>
      </c>
      <c r="I115" s="30">
        <f>'[4]All Counts'!S115</f>
        <v>14</v>
      </c>
      <c r="J115" s="61">
        <f>'[4]All Counts'!M115</f>
        <v>62798</v>
      </c>
      <c r="K115" s="4">
        <f>VLOOKUP(class[[#This Row],[hwycov_id]],readme!E:F,2,FALSE)</f>
        <v>72327.478027999998</v>
      </c>
      <c r="L115" s="32">
        <f t="shared" si="3"/>
        <v>0.15174811344310335</v>
      </c>
      <c r="M115" s="31">
        <f t="shared" si="4"/>
        <v>9529.4780279999977</v>
      </c>
      <c r="N115" s="31">
        <f t="shared" si="5"/>
        <v>90810951.486134723</v>
      </c>
      <c r="O115" s="1" t="e">
        <v>#N/A</v>
      </c>
      <c r="P115" s="1">
        <v>114</v>
      </c>
      <c r="Q115" s="46">
        <f>ROUND(class[[#This Row],[count]],-3)</f>
        <v>63000</v>
      </c>
      <c r="R115" s="59">
        <f>VLOOKUP(class[[#This Row],[count_rd]],caltran!$J$2:$P$182,7,FALSE)</f>
        <v>51975</v>
      </c>
      <c r="S115" s="59">
        <f>VLOOKUP(class[[#This Row],[count_rd]],caltran!$J$2:$P$182,6,FALSE)</f>
        <v>74025</v>
      </c>
      <c r="T115" s="1">
        <f>IF(AND(class[[#This Row],[flow]]&gt;=class[[#This Row],[low]], class[[#This Row],[flow]]&lt;=class[[#This Row],[high]]),1,0)</f>
        <v>1</v>
      </c>
    </row>
    <row r="116" spans="1:20" x14ac:dyDescent="0.25">
      <c r="A116" s="61">
        <f>'[4]All Counts'!E116</f>
        <v>9483</v>
      </c>
      <c r="B116" s="61">
        <f>'[4]All Counts'!F116</f>
        <v>1</v>
      </c>
      <c r="C116" s="61">
        <f>'[4]All Counts'!G116</f>
        <v>4</v>
      </c>
      <c r="D116" s="29">
        <v>1</v>
      </c>
      <c r="E116" s="61" t="str">
        <f>'[4]All Counts'!P116</f>
        <v>SANDAG</v>
      </c>
      <c r="F116" s="1">
        <v>1</v>
      </c>
      <c r="G1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6" s="30">
        <f>'[4]All Counts'!R116</f>
        <v>4</v>
      </c>
      <c r="I116" s="30">
        <f>'[4]All Counts'!S116</f>
        <v>2</v>
      </c>
      <c r="J116" s="61">
        <f>'[4]All Counts'!M116</f>
        <v>4818</v>
      </c>
      <c r="K116" s="4">
        <f>VLOOKUP(class[[#This Row],[hwycov_id]],readme!E:F,2,FALSE)</f>
        <v>6891.1660460000003</v>
      </c>
      <c r="L116" s="32">
        <f t="shared" si="3"/>
        <v>0.43029598298048999</v>
      </c>
      <c r="M116" s="31">
        <f t="shared" si="4"/>
        <v>2073.1660460000003</v>
      </c>
      <c r="N116" s="31">
        <f t="shared" si="5"/>
        <v>4298017.4542872757</v>
      </c>
      <c r="O116" s="1" t="e">
        <v>#N/A</v>
      </c>
      <c r="P116" s="1">
        <v>115</v>
      </c>
      <c r="Q116" s="46">
        <f>ROUND(class[[#This Row],[count]],-3)</f>
        <v>5000</v>
      </c>
      <c r="R116" s="59">
        <f>VLOOKUP(class[[#This Row],[count_rd]],caltran!$J$2:$P$182,7,FALSE)</f>
        <v>2625</v>
      </c>
      <c r="S116" s="59">
        <f>VLOOKUP(class[[#This Row],[count_rd]],caltran!$J$2:$P$182,6,FALSE)</f>
        <v>7375</v>
      </c>
      <c r="T116" s="1">
        <f>IF(AND(class[[#This Row],[flow]]&gt;=class[[#This Row],[low]], class[[#This Row],[flow]]&lt;=class[[#This Row],[high]]),1,0)</f>
        <v>1</v>
      </c>
    </row>
    <row r="117" spans="1:20" x14ac:dyDescent="0.25">
      <c r="A117" s="61">
        <f>'[4]All Counts'!E117</f>
        <v>9509</v>
      </c>
      <c r="B117" s="61">
        <f>'[4]All Counts'!F117</f>
        <v>1</v>
      </c>
      <c r="C117" s="61">
        <f>'[4]All Counts'!G117</f>
        <v>4</v>
      </c>
      <c r="D117" s="29">
        <v>1</v>
      </c>
      <c r="E117" s="61" t="str">
        <f>'[4]All Counts'!P117</f>
        <v>SANDAG</v>
      </c>
      <c r="F117" s="1">
        <v>1</v>
      </c>
      <c r="G1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7" s="30">
        <f>'[4]All Counts'!R117</f>
        <v>4</v>
      </c>
      <c r="I117" s="30">
        <f>'[4]All Counts'!S117</f>
        <v>2</v>
      </c>
      <c r="J117" s="61">
        <f>'[4]All Counts'!M117</f>
        <v>6412</v>
      </c>
      <c r="K117" s="4">
        <f>VLOOKUP(class[[#This Row],[hwycov_id]],readme!E:F,2,FALSE)</f>
        <v>7365.8328850000007</v>
      </c>
      <c r="L117" s="32">
        <f t="shared" si="3"/>
        <v>0.14875746802869627</v>
      </c>
      <c r="M117" s="31">
        <f t="shared" si="4"/>
        <v>953.83288500000072</v>
      </c>
      <c r="N117" s="31">
        <f t="shared" si="5"/>
        <v>909797.17250742461</v>
      </c>
      <c r="O117" s="1" t="e">
        <v>#N/A</v>
      </c>
      <c r="P117" s="1">
        <v>116</v>
      </c>
      <c r="Q117" s="46">
        <f>ROUND(class[[#This Row],[count]],-3)</f>
        <v>6000</v>
      </c>
      <c r="R117" s="59">
        <f>VLOOKUP(class[[#This Row],[count_rd]],caltran!$J$2:$P$182,7,FALSE)</f>
        <v>3360.0000000000005</v>
      </c>
      <c r="S117" s="59">
        <f>VLOOKUP(class[[#This Row],[count_rd]],caltran!$J$2:$P$182,6,FALSE)</f>
        <v>8640</v>
      </c>
      <c r="T117" s="1">
        <f>IF(AND(class[[#This Row],[flow]]&gt;=class[[#This Row],[low]], class[[#This Row],[flow]]&lt;=class[[#This Row],[high]]),1,0)</f>
        <v>1</v>
      </c>
    </row>
    <row r="118" spans="1:20" x14ac:dyDescent="0.25">
      <c r="A118" s="61">
        <f>'[4]All Counts'!E118</f>
        <v>9519</v>
      </c>
      <c r="B118" s="61">
        <f>'[4]All Counts'!F118</f>
        <v>1</v>
      </c>
      <c r="C118" s="61">
        <f>'[4]All Counts'!G118</f>
        <v>4</v>
      </c>
      <c r="D118" s="29">
        <v>1</v>
      </c>
      <c r="E118" s="61" t="str">
        <f>'[4]All Counts'!P118</f>
        <v>SANDAG</v>
      </c>
      <c r="F118" s="1">
        <v>1</v>
      </c>
      <c r="G1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8" s="30">
        <f>'[4]All Counts'!R118</f>
        <v>4</v>
      </c>
      <c r="I118" s="30">
        <f>'[4]All Counts'!S118</f>
        <v>2</v>
      </c>
      <c r="J118" s="61">
        <f>'[4]All Counts'!M118</f>
        <v>10237</v>
      </c>
      <c r="K118" s="4">
        <f>VLOOKUP(class[[#This Row],[hwycov_id]],readme!E:F,2,FALSE)</f>
        <v>8935.8795170000012</v>
      </c>
      <c r="L118" s="32">
        <f t="shared" si="3"/>
        <v>-0.12709978343264616</v>
      </c>
      <c r="M118" s="31">
        <f t="shared" si="4"/>
        <v>-1301.1204829999988</v>
      </c>
      <c r="N118" s="31">
        <f t="shared" si="5"/>
        <v>1692914.5112821502</v>
      </c>
      <c r="O118" s="1" t="e">
        <v>#N/A</v>
      </c>
      <c r="P118" s="1">
        <v>117</v>
      </c>
      <c r="Q118" s="46">
        <f>ROUND(class[[#This Row],[count]],-3)</f>
        <v>10000</v>
      </c>
      <c r="R118" s="59">
        <f>VLOOKUP(class[[#This Row],[count_rd]],caltran!$J$2:$P$182,7,FALSE)</f>
        <v>6410</v>
      </c>
      <c r="S118" s="59">
        <f>VLOOKUP(class[[#This Row],[count_rd]],caltran!$J$2:$P$182,6,FALSE)</f>
        <v>13590</v>
      </c>
      <c r="T118" s="1">
        <f>IF(AND(class[[#This Row],[flow]]&gt;=class[[#This Row],[low]], class[[#This Row],[flow]]&lt;=class[[#This Row],[high]]),1,0)</f>
        <v>1</v>
      </c>
    </row>
    <row r="119" spans="1:20" x14ac:dyDescent="0.25">
      <c r="A119" s="61">
        <f>'[4]All Counts'!E119</f>
        <v>9143</v>
      </c>
      <c r="B119" s="61">
        <f>'[4]All Counts'!F119</f>
        <v>1</v>
      </c>
      <c r="C119" s="61">
        <f>'[4]All Counts'!G119</f>
        <v>4</v>
      </c>
      <c r="D119" s="29">
        <v>1</v>
      </c>
      <c r="E119" s="61" t="str">
        <f>'[4]All Counts'!P119</f>
        <v>SANDAG</v>
      </c>
      <c r="F119" s="1">
        <v>1</v>
      </c>
      <c r="G1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9" s="30">
        <f>'[4]All Counts'!R119</f>
        <v>4</v>
      </c>
      <c r="I119" s="30">
        <f>'[4]All Counts'!S119</f>
        <v>2</v>
      </c>
      <c r="J119" s="61">
        <f>'[4]All Counts'!M119</f>
        <v>14591</v>
      </c>
      <c r="K119" s="4">
        <f>VLOOKUP(class[[#This Row],[hwycov_id]],readme!E:F,2,FALSE)</f>
        <v>12226.755187000001</v>
      </c>
      <c r="L119" s="32">
        <f t="shared" si="3"/>
        <v>-0.16203446048934267</v>
      </c>
      <c r="M119" s="31">
        <f t="shared" si="4"/>
        <v>-2364.2448129999993</v>
      </c>
      <c r="N119" s="31">
        <f t="shared" si="5"/>
        <v>5589653.5357974023</v>
      </c>
      <c r="O119" s="1" t="e">
        <v>#N/A</v>
      </c>
      <c r="P119" s="1">
        <v>118</v>
      </c>
      <c r="Q119" s="46">
        <f>ROUND(class[[#This Row],[count]],-3)</f>
        <v>15000</v>
      </c>
      <c r="R119" s="59">
        <f>VLOOKUP(class[[#This Row],[count_rd]],caltran!$J$2:$P$182,7,FALSE)</f>
        <v>10455.000000000002</v>
      </c>
      <c r="S119" s="59">
        <f>VLOOKUP(class[[#This Row],[count_rd]],caltran!$J$2:$P$182,6,FALSE)</f>
        <v>19545</v>
      </c>
      <c r="T119" s="1">
        <f>IF(AND(class[[#This Row],[flow]]&gt;=class[[#This Row],[low]], class[[#This Row],[flow]]&lt;=class[[#This Row],[high]]),1,0)</f>
        <v>1</v>
      </c>
    </row>
    <row r="120" spans="1:20" x14ac:dyDescent="0.25">
      <c r="A120" s="61">
        <f>'[4]All Counts'!E120</f>
        <v>10255</v>
      </c>
      <c r="B120" s="61">
        <f>'[4]All Counts'!F120</f>
        <v>1</v>
      </c>
      <c r="C120" s="61">
        <f>'[4]All Counts'!G120</f>
        <v>4</v>
      </c>
      <c r="D120" s="29">
        <v>1</v>
      </c>
      <c r="E120" s="61" t="str">
        <f>'[4]All Counts'!P120</f>
        <v>SANDAG</v>
      </c>
      <c r="F120" s="1">
        <v>1</v>
      </c>
      <c r="G1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0" s="30">
        <f>'[4]All Counts'!R120</f>
        <v>4</v>
      </c>
      <c r="I120" s="30">
        <f>'[4]All Counts'!S120</f>
        <v>19</v>
      </c>
      <c r="J120" s="61">
        <f>'[4]All Counts'!M120</f>
        <v>17200</v>
      </c>
      <c r="K120" s="4">
        <f>VLOOKUP(class[[#This Row],[hwycov_id]],readme!E:F,2,FALSE)</f>
        <v>14132.415283999999</v>
      </c>
      <c r="L120" s="32">
        <f t="shared" si="3"/>
        <v>-0.1783479486046512</v>
      </c>
      <c r="M120" s="31">
        <f t="shared" si="4"/>
        <v>-3067.5847160000012</v>
      </c>
      <c r="N120" s="31">
        <f t="shared" si="5"/>
        <v>9410075.9898368083</v>
      </c>
      <c r="O120" s="1" t="e">
        <v>#N/A</v>
      </c>
      <c r="P120" s="1">
        <v>119</v>
      </c>
      <c r="Q120" s="46">
        <f>ROUND(class[[#This Row],[count]],-3)</f>
        <v>17000</v>
      </c>
      <c r="R120" s="59">
        <f>VLOOKUP(class[[#This Row],[count_rd]],caltran!$J$2:$P$182,7,FALSE)</f>
        <v>12070</v>
      </c>
      <c r="S120" s="59">
        <f>VLOOKUP(class[[#This Row],[count_rd]],caltran!$J$2:$P$182,6,FALSE)</f>
        <v>21930</v>
      </c>
      <c r="T120" s="1">
        <f>IF(AND(class[[#This Row],[flow]]&gt;=class[[#This Row],[low]], class[[#This Row],[flow]]&lt;=class[[#This Row],[high]]),1,0)</f>
        <v>1</v>
      </c>
    </row>
    <row r="121" spans="1:20" x14ac:dyDescent="0.25">
      <c r="A121" s="61">
        <f>'[4]All Counts'!E121</f>
        <v>10257</v>
      </c>
      <c r="B121" s="61">
        <f>'[4]All Counts'!F121</f>
        <v>1</v>
      </c>
      <c r="C121" s="61">
        <f>'[4]All Counts'!G121</f>
        <v>4</v>
      </c>
      <c r="D121" s="29">
        <v>1</v>
      </c>
      <c r="E121" s="61" t="str">
        <f>'[4]All Counts'!P121</f>
        <v>SANDAG</v>
      </c>
      <c r="F121" s="1">
        <v>1</v>
      </c>
      <c r="G1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1" s="30">
        <f>'[4]All Counts'!R121</f>
        <v>4</v>
      </c>
      <c r="I121" s="30">
        <f>'[4]All Counts'!S121</f>
        <v>19</v>
      </c>
      <c r="J121" s="61">
        <f>'[4]All Counts'!M121</f>
        <v>19075</v>
      </c>
      <c r="K121" s="4">
        <f>VLOOKUP(class[[#This Row],[hwycov_id]],readme!E:F,2,FALSE)</f>
        <v>17268.315063000002</v>
      </c>
      <c r="L121" s="32">
        <f t="shared" si="3"/>
        <v>-9.4714806657929085E-2</v>
      </c>
      <c r="M121" s="31">
        <f t="shared" si="4"/>
        <v>-1806.6849369999982</v>
      </c>
      <c r="N121" s="31">
        <f t="shared" si="5"/>
        <v>3264110.4615826872</v>
      </c>
      <c r="O121" s="1" t="e">
        <v>#N/A</v>
      </c>
      <c r="P121" s="1">
        <v>120</v>
      </c>
      <c r="Q121" s="46">
        <f>ROUND(class[[#This Row],[count]],-3)</f>
        <v>19000</v>
      </c>
      <c r="R121" s="59">
        <f>VLOOKUP(class[[#This Row],[count_rd]],caltran!$J$2:$P$182,7,FALSE)</f>
        <v>13680</v>
      </c>
      <c r="S121" s="59">
        <f>VLOOKUP(class[[#This Row],[count_rd]],caltran!$J$2:$P$182,6,FALSE)</f>
        <v>24320</v>
      </c>
      <c r="T121" s="1">
        <f>IF(AND(class[[#This Row],[flow]]&gt;=class[[#This Row],[low]], class[[#This Row],[flow]]&lt;=class[[#This Row],[high]]),1,0)</f>
        <v>1</v>
      </c>
    </row>
    <row r="122" spans="1:20" x14ac:dyDescent="0.25">
      <c r="A122" s="61">
        <f>'[4]All Counts'!E122</f>
        <v>7190</v>
      </c>
      <c r="B122" s="61">
        <f>'[4]All Counts'!F122</f>
        <v>1</v>
      </c>
      <c r="C122" s="61">
        <f>'[4]All Counts'!G122</f>
        <v>1</v>
      </c>
      <c r="D122" s="29">
        <v>1</v>
      </c>
      <c r="E122" s="61" t="str">
        <f>'[4]All Counts'!P122</f>
        <v>Caltran</v>
      </c>
      <c r="F122" s="1">
        <v>1</v>
      </c>
      <c r="G1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122" s="30">
        <f>'[4]All Counts'!R122</f>
        <v>2</v>
      </c>
      <c r="I122" s="30">
        <f>'[4]All Counts'!S122</f>
        <v>19</v>
      </c>
      <c r="J122" s="61">
        <f>'[4]All Counts'!M122</f>
        <v>55161</v>
      </c>
      <c r="K122" s="4">
        <f>VLOOKUP(class[[#This Row],[hwycov_id]],readme!E:F,2,FALSE)</f>
        <v>56192.870849999999</v>
      </c>
      <c r="L122" s="32">
        <f t="shared" si="3"/>
        <v>1.870652906945125E-2</v>
      </c>
      <c r="M122" s="31">
        <f t="shared" si="4"/>
        <v>1031.8708499999993</v>
      </c>
      <c r="N122" s="31">
        <f t="shared" si="5"/>
        <v>1064757.4510797211</v>
      </c>
      <c r="O122" s="1" t="e">
        <v>#N/A</v>
      </c>
      <c r="P122" s="1">
        <v>121</v>
      </c>
      <c r="Q122" s="46">
        <f>ROUND(class[[#This Row],[count]],-3)</f>
        <v>55000</v>
      </c>
      <c r="R122" s="59">
        <f>VLOOKUP(class[[#This Row],[count_rd]],caltran!$J$2:$P$182,7,FALSE)</f>
        <v>44550</v>
      </c>
      <c r="S122" s="59">
        <f>VLOOKUP(class[[#This Row],[count_rd]],caltran!$J$2:$P$182,6,FALSE)</f>
        <v>65450</v>
      </c>
      <c r="T122" s="1">
        <f>IF(AND(class[[#This Row],[flow]]&gt;=class[[#This Row],[low]], class[[#This Row],[flow]]&lt;=class[[#This Row],[high]]),1,0)</f>
        <v>1</v>
      </c>
    </row>
    <row r="123" spans="1:20" x14ac:dyDescent="0.25">
      <c r="A123" s="61">
        <f>'[4]All Counts'!E123</f>
        <v>7215</v>
      </c>
      <c r="B123" s="61">
        <f>'[4]All Counts'!F123</f>
        <v>1</v>
      </c>
      <c r="C123" s="61">
        <f>'[4]All Counts'!G123</f>
        <v>1</v>
      </c>
      <c r="D123" s="29">
        <v>1</v>
      </c>
      <c r="E123" s="61" t="str">
        <f>'[4]All Counts'!P123</f>
        <v>PeMS2016</v>
      </c>
      <c r="F123" s="1">
        <v>1</v>
      </c>
      <c r="G1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3" s="30">
        <f>'[4]All Counts'!R123</f>
        <v>2</v>
      </c>
      <c r="I123" s="30">
        <f>'[4]All Counts'!S123</f>
        <v>19</v>
      </c>
      <c r="J123" s="61">
        <f>'[4]All Counts'!M123</f>
        <v>47179</v>
      </c>
      <c r="K123" s="4">
        <f>VLOOKUP(class[[#This Row],[hwycov_id]],readme!E:F,2,FALSE)</f>
        <v>47331.456787999996</v>
      </c>
      <c r="L123" s="32">
        <f t="shared" si="3"/>
        <v>3.2314544182792115E-3</v>
      </c>
      <c r="M123" s="31">
        <f t="shared" si="4"/>
        <v>152.45678799999587</v>
      </c>
      <c r="N123" s="31">
        <f t="shared" si="5"/>
        <v>23243.072207275683</v>
      </c>
      <c r="O123" s="1" t="e">
        <v>#N/A</v>
      </c>
      <c r="P123" s="1">
        <v>122</v>
      </c>
      <c r="Q123" s="46">
        <f>ROUND(class[[#This Row],[count]],-3)</f>
        <v>47000</v>
      </c>
      <c r="R123" s="59">
        <f>VLOOKUP(class[[#This Row],[count_rd]],caltran!$J$2:$P$182,7,FALSE)</f>
        <v>37346.722222222226</v>
      </c>
      <c r="S123" s="59">
        <f>VLOOKUP(class[[#This Row],[count_rd]],caltran!$J$2:$P$182,6,FALSE)</f>
        <v>56653.277777777774</v>
      </c>
      <c r="T123" s="1">
        <f>IF(AND(class[[#This Row],[flow]]&gt;=class[[#This Row],[low]], class[[#This Row],[flow]]&lt;=class[[#This Row],[high]]),1,0)</f>
        <v>1</v>
      </c>
    </row>
    <row r="124" spans="1:20" x14ac:dyDescent="0.25">
      <c r="A124" s="61">
        <f>'[4]All Counts'!E124</f>
        <v>7222</v>
      </c>
      <c r="B124" s="61">
        <f>'[4]All Counts'!F124</f>
        <v>1</v>
      </c>
      <c r="C124" s="61">
        <f>'[4]All Counts'!G124</f>
        <v>1</v>
      </c>
      <c r="D124" s="29">
        <v>1</v>
      </c>
      <c r="E124" s="61" t="str">
        <f>'[4]All Counts'!P124</f>
        <v>PeMS2016</v>
      </c>
      <c r="F124" s="1">
        <v>1</v>
      </c>
      <c r="G1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4" s="30">
        <f>'[4]All Counts'!R124</f>
        <v>2</v>
      </c>
      <c r="I124" s="30">
        <f>'[4]All Counts'!S124</f>
        <v>19</v>
      </c>
      <c r="J124" s="61">
        <f>'[4]All Counts'!M124</f>
        <v>49064</v>
      </c>
      <c r="K124" s="4">
        <f>VLOOKUP(class[[#This Row],[hwycov_id]],readme!E:F,2,FALSE)</f>
        <v>46543.025634999998</v>
      </c>
      <c r="L124" s="32">
        <f t="shared" si="3"/>
        <v>-5.1381346098972824E-2</v>
      </c>
      <c r="M124" s="31">
        <f t="shared" si="4"/>
        <v>-2520.9743650000019</v>
      </c>
      <c r="N124" s="31">
        <f t="shared" si="5"/>
        <v>6355311.7489871625</v>
      </c>
      <c r="O124" s="1" t="e">
        <v>#N/A</v>
      </c>
      <c r="P124" s="1">
        <v>123</v>
      </c>
      <c r="Q124" s="46">
        <f>ROUND(class[[#This Row],[count]],-3)</f>
        <v>49000</v>
      </c>
      <c r="R124" s="59">
        <f>VLOOKUP(class[[#This Row],[count_rd]],caltran!$J$2:$P$182,7,FALSE)</f>
        <v>39126.5</v>
      </c>
      <c r="S124" s="59">
        <f>VLOOKUP(class[[#This Row],[count_rd]],caltran!$J$2:$P$182,6,FALSE)</f>
        <v>58873.5</v>
      </c>
      <c r="T124" s="1">
        <f>IF(AND(class[[#This Row],[flow]]&gt;=class[[#This Row],[low]], class[[#This Row],[flow]]&lt;=class[[#This Row],[high]]),1,0)</f>
        <v>1</v>
      </c>
    </row>
    <row r="125" spans="1:20" x14ac:dyDescent="0.25">
      <c r="A125" s="61">
        <f>'[4]All Counts'!E125</f>
        <v>10793</v>
      </c>
      <c r="B125" s="61">
        <f>'[4]All Counts'!F125</f>
        <v>1</v>
      </c>
      <c r="C125" s="61">
        <f>'[4]All Counts'!G125</f>
        <v>1</v>
      </c>
      <c r="D125" s="29">
        <v>1</v>
      </c>
      <c r="E125" s="61" t="str">
        <f>'[4]All Counts'!P125</f>
        <v>PeMS2016</v>
      </c>
      <c r="F125" s="1">
        <v>1</v>
      </c>
      <c r="G1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25" s="30">
        <f>'[4]All Counts'!R125</f>
        <v>5</v>
      </c>
      <c r="I125" s="30">
        <f>'[4]All Counts'!S125</f>
        <v>10</v>
      </c>
      <c r="J125" s="61">
        <f>'[4]All Counts'!M125</f>
        <v>54401</v>
      </c>
      <c r="K125" s="4">
        <f>VLOOKUP(class[[#This Row],[hwycov_id]],readme!E:F,2,FALSE)</f>
        <v>60128.536376999997</v>
      </c>
      <c r="L125" s="32">
        <f t="shared" si="3"/>
        <v>0.10528365980404764</v>
      </c>
      <c r="M125" s="31">
        <f t="shared" si="4"/>
        <v>5727.5363769999967</v>
      </c>
      <c r="N125" s="31">
        <f t="shared" si="5"/>
        <v>32804672.949858248</v>
      </c>
      <c r="O125" s="1" t="e">
        <v>#N/A</v>
      </c>
      <c r="P125" s="1">
        <v>124</v>
      </c>
      <c r="Q125" s="46">
        <f>ROUND(class[[#This Row],[count]],-3)</f>
        <v>54000</v>
      </c>
      <c r="R125" s="59">
        <f>VLOOKUP(class[[#This Row],[count_rd]],caltran!$J$2:$P$182,7,FALSE)</f>
        <v>43605</v>
      </c>
      <c r="S125" s="59">
        <f>VLOOKUP(class[[#This Row],[count_rd]],caltran!$J$2:$P$182,6,FALSE)</f>
        <v>64394.999999999993</v>
      </c>
      <c r="T125" s="1">
        <f>IF(AND(class[[#This Row],[flow]]&gt;=class[[#This Row],[low]], class[[#This Row],[flow]]&lt;=class[[#This Row],[high]]),1,0)</f>
        <v>1</v>
      </c>
    </row>
    <row r="126" spans="1:20" x14ac:dyDescent="0.25">
      <c r="A126" s="61">
        <f>'[4]All Counts'!E126</f>
        <v>31171</v>
      </c>
      <c r="B126" s="61">
        <f>'[4]All Counts'!F126</f>
        <v>1</v>
      </c>
      <c r="C126" s="61">
        <f>'[4]All Counts'!G126</f>
        <v>1</v>
      </c>
      <c r="D126" s="29">
        <v>1</v>
      </c>
      <c r="E126" s="61" t="str">
        <f>'[4]All Counts'!P126</f>
        <v>PeMS2016</v>
      </c>
      <c r="F126" s="1">
        <v>1</v>
      </c>
      <c r="G1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26" s="30">
        <f>'[4]All Counts'!R126</f>
        <v>5</v>
      </c>
      <c r="I126" s="30">
        <f>'[4]All Counts'!S126</f>
        <v>10</v>
      </c>
      <c r="J126" s="61">
        <f>'[4]All Counts'!M126</f>
        <v>67253</v>
      </c>
      <c r="K126" s="4">
        <f>VLOOKUP(class[[#This Row],[hwycov_id]],readme!E:F,2,FALSE)</f>
        <v>60128.536376999997</v>
      </c>
      <c r="L126" s="32">
        <f t="shared" si="3"/>
        <v>-0.10593525378793511</v>
      </c>
      <c r="M126" s="31">
        <f t="shared" si="4"/>
        <v>-7124.4636230000033</v>
      </c>
      <c r="N126" s="31">
        <f t="shared" si="5"/>
        <v>50757981.915450335</v>
      </c>
      <c r="O126" s="1" t="e">
        <v>#N/A</v>
      </c>
      <c r="P126" s="1">
        <v>125</v>
      </c>
      <c r="Q126" s="46">
        <f>ROUND(class[[#This Row],[count]],-3)</f>
        <v>67000</v>
      </c>
      <c r="R126" s="59">
        <f>VLOOKUP(class[[#This Row],[count_rd]],caltran!$J$2:$P$182,7,FALSE)</f>
        <v>55803.555555555555</v>
      </c>
      <c r="S126" s="59">
        <f>VLOOKUP(class[[#This Row],[count_rd]],caltran!$J$2:$P$182,6,FALSE)</f>
        <v>78196.444444444453</v>
      </c>
      <c r="T126" s="1">
        <f>IF(AND(class[[#This Row],[flow]]&gt;=class[[#This Row],[low]], class[[#This Row],[flow]]&lt;=class[[#This Row],[high]]),1,0)</f>
        <v>1</v>
      </c>
    </row>
    <row r="127" spans="1:20" x14ac:dyDescent="0.25">
      <c r="A127" s="61">
        <f>'[4]All Counts'!E127</f>
        <v>10158</v>
      </c>
      <c r="B127" s="61">
        <f>'[4]All Counts'!F127</f>
        <v>1</v>
      </c>
      <c r="C127" s="61">
        <f>'[4]All Counts'!G127</f>
        <v>1</v>
      </c>
      <c r="D127" s="29">
        <v>1</v>
      </c>
      <c r="E127" s="61" t="str">
        <f>'[4]All Counts'!P127</f>
        <v>PeMS2016</v>
      </c>
      <c r="F127" s="1">
        <v>1</v>
      </c>
      <c r="G1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27" s="30">
        <f>'[4]All Counts'!R127</f>
        <v>5</v>
      </c>
      <c r="I127" s="30">
        <f>'[4]All Counts'!S127</f>
        <v>19</v>
      </c>
      <c r="J127" s="61">
        <f>'[4]All Counts'!M127</f>
        <v>68140</v>
      </c>
      <c r="K127" s="4">
        <f>VLOOKUP(class[[#This Row],[hwycov_id]],readme!E:F,2,FALSE)</f>
        <v>73767.939209000004</v>
      </c>
      <c r="L127" s="32">
        <f t="shared" si="3"/>
        <v>8.2593765908423933E-2</v>
      </c>
      <c r="M127" s="31">
        <f t="shared" si="4"/>
        <v>5627.9392090000038</v>
      </c>
      <c r="N127" s="31">
        <f t="shared" si="5"/>
        <v>31673699.740199588</v>
      </c>
      <c r="O127" s="1" t="e">
        <v>#N/A</v>
      </c>
      <c r="P127" s="1">
        <v>126</v>
      </c>
      <c r="Q127" s="46">
        <f>ROUND(class[[#This Row],[count]],-3)</f>
        <v>68000</v>
      </c>
      <c r="R127" s="59">
        <f>VLOOKUP(class[[#This Row],[count_rd]],caltran!$J$2:$P$182,7,FALSE)</f>
        <v>56712</v>
      </c>
      <c r="S127" s="59">
        <f>VLOOKUP(class[[#This Row],[count_rd]],caltran!$J$2:$P$182,6,FALSE)</f>
        <v>79288</v>
      </c>
      <c r="T127" s="1">
        <f>IF(AND(class[[#This Row],[flow]]&gt;=class[[#This Row],[low]], class[[#This Row],[flow]]&lt;=class[[#This Row],[high]]),1,0)</f>
        <v>1</v>
      </c>
    </row>
    <row r="128" spans="1:20" x14ac:dyDescent="0.25">
      <c r="A128" s="61">
        <f>'[4]All Counts'!E128</f>
        <v>11296</v>
      </c>
      <c r="B128" s="61">
        <f>'[4]All Counts'!F128</f>
        <v>1</v>
      </c>
      <c r="C128" s="61">
        <f>'[4]All Counts'!G128</f>
        <v>1</v>
      </c>
      <c r="D128" s="29">
        <v>1</v>
      </c>
      <c r="E128" s="61" t="str">
        <f>'[4]All Counts'!P128</f>
        <v>Caltran</v>
      </c>
      <c r="F128" s="1">
        <v>1</v>
      </c>
      <c r="G1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128" s="30">
        <f>'[4]All Counts'!R128</f>
        <v>5</v>
      </c>
      <c r="I128" s="30">
        <f>'[4]All Counts'!S128</f>
        <v>9</v>
      </c>
      <c r="J128" s="61">
        <f>'[4]All Counts'!M128</f>
        <v>91937</v>
      </c>
      <c r="K128" s="4">
        <f>VLOOKUP(class[[#This Row],[hwycov_id]],readme!E:F,2,FALSE)</f>
        <v>98270.107910000006</v>
      </c>
      <c r="L128" s="32">
        <f t="shared" si="3"/>
        <v>6.8885300912581604E-2</v>
      </c>
      <c r="M128" s="31">
        <f t="shared" si="4"/>
        <v>6333.1079100000061</v>
      </c>
      <c r="N128" s="31">
        <f t="shared" si="5"/>
        <v>40108255.799704649</v>
      </c>
      <c r="O128" s="1" t="e">
        <v>#N/A</v>
      </c>
      <c r="P128" s="1">
        <v>127</v>
      </c>
      <c r="Q128" s="46">
        <f>ROUND(class[[#This Row],[count]],-3)</f>
        <v>92000</v>
      </c>
      <c r="R128" s="59">
        <f>VLOOKUP(class[[#This Row],[count_rd]],caltran!$J$2:$P$182,7,FALSE)</f>
        <v>79355.111111111109</v>
      </c>
      <c r="S128" s="59">
        <f>VLOOKUP(class[[#This Row],[count_rd]],caltran!$J$2:$P$182,6,FALSE)</f>
        <v>104644.88888888889</v>
      </c>
      <c r="T128" s="1">
        <f>IF(AND(class[[#This Row],[flow]]&gt;=class[[#This Row],[low]], class[[#This Row],[flow]]&lt;=class[[#This Row],[high]]),1,0)</f>
        <v>1</v>
      </c>
    </row>
    <row r="129" spans="1:20" x14ac:dyDescent="0.25">
      <c r="A129" s="61">
        <f>'[4]All Counts'!E129</f>
        <v>11291</v>
      </c>
      <c r="B129" s="61">
        <f>'[4]All Counts'!F129</f>
        <v>1</v>
      </c>
      <c r="C129" s="61">
        <f>'[4]All Counts'!G129</f>
        <v>1</v>
      </c>
      <c r="D129" s="29">
        <v>1</v>
      </c>
      <c r="E129" s="61" t="str">
        <f>'[4]All Counts'!P129</f>
        <v>PeMS2016</v>
      </c>
      <c r="F129" s="1">
        <v>1</v>
      </c>
      <c r="G1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9" s="30">
        <f>'[4]All Counts'!R129</f>
        <v>5</v>
      </c>
      <c r="I129" s="30">
        <f>'[4]All Counts'!S129</f>
        <v>9</v>
      </c>
      <c r="J129" s="61">
        <f>'[4]All Counts'!M129</f>
        <v>40172</v>
      </c>
      <c r="K129" s="4">
        <f>VLOOKUP(class[[#This Row],[hwycov_id]],readme!E:F,2,FALSE)</f>
        <v>37996.839598999999</v>
      </c>
      <c r="L129" s="32">
        <f t="shared" si="3"/>
        <v>-5.4146181444787445E-2</v>
      </c>
      <c r="M129" s="31">
        <f t="shared" si="4"/>
        <v>-2175.160401000001</v>
      </c>
      <c r="N129" s="31">
        <f t="shared" si="5"/>
        <v>4731322.7700784849</v>
      </c>
      <c r="O129" s="1" t="e">
        <v>#N/A</v>
      </c>
      <c r="P129" s="1">
        <v>128</v>
      </c>
      <c r="Q129" s="46">
        <f>ROUND(class[[#This Row],[count]],-3)</f>
        <v>40000</v>
      </c>
      <c r="R129" s="59">
        <f>VLOOKUP(class[[#This Row],[count_rd]],caltran!$J$2:$P$182,7,FALSE)</f>
        <v>31240</v>
      </c>
      <c r="S129" s="59">
        <f>VLOOKUP(class[[#This Row],[count_rd]],caltran!$J$2:$P$182,6,FALSE)</f>
        <v>48760</v>
      </c>
      <c r="T129" s="1">
        <f>IF(AND(class[[#This Row],[flow]]&gt;=class[[#This Row],[low]], class[[#This Row],[flow]]&lt;=class[[#This Row],[high]]),1,0)</f>
        <v>1</v>
      </c>
    </row>
    <row r="130" spans="1:20" x14ac:dyDescent="0.25">
      <c r="A130" s="61">
        <f>'[4]All Counts'!E130</f>
        <v>28939</v>
      </c>
      <c r="B130" s="61">
        <f>'[4]All Counts'!F130</f>
        <v>1</v>
      </c>
      <c r="C130" s="61">
        <f>'[4]All Counts'!G130</f>
        <v>1</v>
      </c>
      <c r="D130" s="29">
        <v>1</v>
      </c>
      <c r="E130" s="61" t="str">
        <f>'[4]All Counts'!P130</f>
        <v>PeMS2016</v>
      </c>
      <c r="F130" s="1">
        <v>1</v>
      </c>
      <c r="G1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30" s="30">
        <f>'[4]All Counts'!R130</f>
        <v>5</v>
      </c>
      <c r="I130" s="30">
        <f>'[4]All Counts'!S130</f>
        <v>9</v>
      </c>
      <c r="J130" s="61">
        <f>'[4]All Counts'!M130</f>
        <v>40704</v>
      </c>
      <c r="K130" s="4">
        <f>VLOOKUP(class[[#This Row],[hwycov_id]],readme!E:F,2,FALSE)</f>
        <v>39392.169311999998</v>
      </c>
      <c r="L130" s="32">
        <f t="shared" ref="L130:L193" si="6">K130/J130-1</f>
        <v>-3.2228544811320758E-2</v>
      </c>
      <c r="M130" s="31">
        <f t="shared" ref="M130:M193" si="7">K130-J130</f>
        <v>-1311.8306880000018</v>
      </c>
      <c r="N130" s="31">
        <f t="shared" ref="N130:N193" si="8">POWER(M130,2)</f>
        <v>1720899.7539785581</v>
      </c>
      <c r="O130" s="1" t="e">
        <v>#N/A</v>
      </c>
      <c r="P130" s="1">
        <v>129</v>
      </c>
      <c r="Q130" s="46">
        <f>ROUND(class[[#This Row],[count]],-3)</f>
        <v>41000</v>
      </c>
      <c r="R130" s="59">
        <f>VLOOKUP(class[[#This Row],[count_rd]],caltran!$J$2:$P$182,7,FALSE)</f>
        <v>32089.333333333332</v>
      </c>
      <c r="S130" s="59">
        <f>VLOOKUP(class[[#This Row],[count_rd]],caltran!$J$2:$P$182,6,FALSE)</f>
        <v>49910.666666666672</v>
      </c>
      <c r="T130" s="1">
        <f>IF(AND(class[[#This Row],[flow]]&gt;=class[[#This Row],[low]], class[[#This Row],[flow]]&lt;=class[[#This Row],[high]]),1,0)</f>
        <v>1</v>
      </c>
    </row>
    <row r="131" spans="1:20" x14ac:dyDescent="0.25">
      <c r="A131" s="61">
        <f>'[4]All Counts'!E131</f>
        <v>28940</v>
      </c>
      <c r="B131" s="61">
        <f>'[4]All Counts'!F131</f>
        <v>1</v>
      </c>
      <c r="C131" s="61">
        <f>'[4]All Counts'!G131</f>
        <v>1</v>
      </c>
      <c r="D131" s="29">
        <v>1</v>
      </c>
      <c r="E131" s="61" t="str">
        <f>'[4]All Counts'!P131</f>
        <v>PeMS2016</v>
      </c>
      <c r="F131" s="1">
        <v>1</v>
      </c>
      <c r="G1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31" s="30">
        <f>'[4]All Counts'!R131</f>
        <v>5</v>
      </c>
      <c r="I131" s="30">
        <f>'[4]All Counts'!S131</f>
        <v>9</v>
      </c>
      <c r="J131" s="61">
        <f>'[4]All Counts'!M131</f>
        <v>50320</v>
      </c>
      <c r="K131" s="4">
        <f>VLOOKUP(class[[#This Row],[hwycov_id]],readme!E:F,2,FALSE)</f>
        <v>42203.840820000005</v>
      </c>
      <c r="L131" s="32">
        <f t="shared" si="6"/>
        <v>-0.16129092170111281</v>
      </c>
      <c r="M131" s="31">
        <f t="shared" si="7"/>
        <v>-8116.1591799999951</v>
      </c>
      <c r="N131" s="31">
        <f t="shared" si="8"/>
        <v>65872039.835098192</v>
      </c>
      <c r="O131" s="1" t="e">
        <v>#N/A</v>
      </c>
      <c r="P131" s="1">
        <v>130</v>
      </c>
      <c r="Q131" s="46">
        <f>ROUND(class[[#This Row],[count]],-3)</f>
        <v>50000</v>
      </c>
      <c r="R131" s="59">
        <f>VLOOKUP(class[[#This Row],[count_rd]],caltran!$J$2:$P$182,7,FALSE)</f>
        <v>40050</v>
      </c>
      <c r="S131" s="59">
        <f>VLOOKUP(class[[#This Row],[count_rd]],caltran!$J$2:$P$182,6,FALSE)</f>
        <v>59950</v>
      </c>
      <c r="T131" s="1">
        <f>IF(AND(class[[#This Row],[flow]]&gt;=class[[#This Row],[low]], class[[#This Row],[flow]]&lt;=class[[#This Row],[high]]),1,0)</f>
        <v>1</v>
      </c>
    </row>
    <row r="132" spans="1:20" x14ac:dyDescent="0.25">
      <c r="A132" s="61">
        <f>'[4]All Counts'!E132</f>
        <v>28945</v>
      </c>
      <c r="B132" s="61">
        <f>'[4]All Counts'!F132</f>
        <v>1</v>
      </c>
      <c r="C132" s="61">
        <f>'[4]All Counts'!G132</f>
        <v>1</v>
      </c>
      <c r="D132" s="29">
        <v>1</v>
      </c>
      <c r="E132" s="61" t="str">
        <f>'[4]All Counts'!P132</f>
        <v>PeMS2016</v>
      </c>
      <c r="F132" s="1">
        <v>1</v>
      </c>
      <c r="G1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32" s="30">
        <f>'[4]All Counts'!R132</f>
        <v>5</v>
      </c>
      <c r="I132" s="30">
        <f>'[4]All Counts'!S132</f>
        <v>5</v>
      </c>
      <c r="J132" s="61">
        <f>'[4]All Counts'!M132</f>
        <v>30546</v>
      </c>
      <c r="K132" s="4">
        <f>VLOOKUP(class[[#This Row],[hwycov_id]],readme!E:F,2,FALSE)</f>
        <v>24655.691590000002</v>
      </c>
      <c r="L132" s="32">
        <f t="shared" si="6"/>
        <v>-0.19283403424343604</v>
      </c>
      <c r="M132" s="31">
        <f t="shared" si="7"/>
        <v>-5890.3084099999978</v>
      </c>
      <c r="N132" s="31">
        <f t="shared" si="8"/>
        <v>34695733.164916702</v>
      </c>
      <c r="O132" s="1" t="e">
        <v>#N/A</v>
      </c>
      <c r="P132" s="1">
        <v>131</v>
      </c>
      <c r="Q132" s="46">
        <f>ROUND(class[[#This Row],[count]],-3)</f>
        <v>31000</v>
      </c>
      <c r="R132" s="59">
        <f>VLOOKUP(class[[#This Row],[count_rd]],caltran!$J$2:$P$182,7,FALSE)</f>
        <v>23591</v>
      </c>
      <c r="S132" s="59">
        <f>VLOOKUP(class[[#This Row],[count_rd]],caltran!$J$2:$P$182,6,FALSE)</f>
        <v>38408.999999999993</v>
      </c>
      <c r="T132" s="1">
        <f>IF(AND(class[[#This Row],[flow]]&gt;=class[[#This Row],[low]], class[[#This Row],[flow]]&lt;=class[[#This Row],[high]]),1,0)</f>
        <v>1</v>
      </c>
    </row>
    <row r="133" spans="1:20" x14ac:dyDescent="0.25">
      <c r="A133" s="61">
        <f>'[4]All Counts'!E133</f>
        <v>28948</v>
      </c>
      <c r="B133" s="61">
        <f>'[4]All Counts'!F133</f>
        <v>1</v>
      </c>
      <c r="C133" s="61">
        <f>'[4]All Counts'!G133</f>
        <v>1</v>
      </c>
      <c r="D133" s="29">
        <v>1</v>
      </c>
      <c r="E133" s="61" t="str">
        <f>'[4]All Counts'!P133</f>
        <v>PeMS2016</v>
      </c>
      <c r="F133" s="1">
        <v>1</v>
      </c>
      <c r="G1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33" s="30">
        <f>'[4]All Counts'!R133</f>
        <v>5</v>
      </c>
      <c r="I133" s="30">
        <f>'[4]All Counts'!S133</f>
        <v>5</v>
      </c>
      <c r="J133" s="61">
        <f>'[4]All Counts'!M133</f>
        <v>30397</v>
      </c>
      <c r="K133" s="4">
        <f>VLOOKUP(class[[#This Row],[hwycov_id]],readme!E:F,2,FALSE)</f>
        <v>24655.691590000002</v>
      </c>
      <c r="L133" s="32">
        <f t="shared" si="6"/>
        <v>-0.18887746850018083</v>
      </c>
      <c r="M133" s="31">
        <f t="shared" si="7"/>
        <v>-5741.3084099999978</v>
      </c>
      <c r="N133" s="31">
        <f t="shared" si="8"/>
        <v>32962622.258736704</v>
      </c>
      <c r="O133" s="1" t="e">
        <v>#N/A</v>
      </c>
      <c r="P133" s="1">
        <v>132</v>
      </c>
      <c r="Q133" s="46">
        <f>ROUND(class[[#This Row],[count]],-3)</f>
        <v>30000</v>
      </c>
      <c r="R133" s="59">
        <f>VLOOKUP(class[[#This Row],[count_rd]],caltran!$J$2:$P$182,7,FALSE)</f>
        <v>22770</v>
      </c>
      <c r="S133" s="59">
        <f>VLOOKUP(class[[#This Row],[count_rd]],caltran!$J$2:$P$182,6,FALSE)</f>
        <v>37230</v>
      </c>
      <c r="T133" s="1">
        <f>IF(AND(class[[#This Row],[flow]]&gt;=class[[#This Row],[low]], class[[#This Row],[flow]]&lt;=class[[#This Row],[high]]),1,0)</f>
        <v>1</v>
      </c>
    </row>
    <row r="134" spans="1:20" x14ac:dyDescent="0.25">
      <c r="A134" s="61">
        <f>'[4]All Counts'!E134</f>
        <v>28924</v>
      </c>
      <c r="B134" s="61">
        <f>'[4]All Counts'!F134</f>
        <v>1</v>
      </c>
      <c r="C134" s="61">
        <f>'[4]All Counts'!G134</f>
        <v>1</v>
      </c>
      <c r="D134" s="29">
        <v>1</v>
      </c>
      <c r="E134" s="61" t="str">
        <f>'[4]All Counts'!P134</f>
        <v>Caltran</v>
      </c>
      <c r="F134" s="1">
        <v>1</v>
      </c>
      <c r="G1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34" s="30">
        <f>'[4]All Counts'!R134</f>
        <v>5</v>
      </c>
      <c r="I134" s="30">
        <f>'[4]All Counts'!S134</f>
        <v>16</v>
      </c>
      <c r="J134" s="61">
        <f>'[4]All Counts'!M134</f>
        <v>38996</v>
      </c>
      <c r="K134" s="4">
        <f>VLOOKUP(class[[#This Row],[hwycov_id]],readme!E:F,2,FALSE)</f>
        <v>36606.112061</v>
      </c>
      <c r="L134" s="32">
        <f t="shared" si="6"/>
        <v>-6.1285463611652435E-2</v>
      </c>
      <c r="M134" s="31">
        <f t="shared" si="7"/>
        <v>-2389.8879390000002</v>
      </c>
      <c r="N134" s="31">
        <f t="shared" si="8"/>
        <v>5711564.3609776683</v>
      </c>
      <c r="O134" s="1" t="e">
        <v>#N/A</v>
      </c>
      <c r="P134" s="1">
        <v>133</v>
      </c>
      <c r="Q134" s="46">
        <f>ROUND(class[[#This Row],[count]],-3)</f>
        <v>39000</v>
      </c>
      <c r="R134" s="59">
        <f>VLOOKUP(class[[#This Row],[count_rd]],caltran!$J$2:$P$182,7,FALSE)</f>
        <v>30361.5</v>
      </c>
      <c r="S134" s="59">
        <f>VLOOKUP(class[[#This Row],[count_rd]],caltran!$J$2:$P$182,6,FALSE)</f>
        <v>47638.5</v>
      </c>
      <c r="T134" s="1">
        <f>IF(AND(class[[#This Row],[flow]]&gt;=class[[#This Row],[low]], class[[#This Row],[flow]]&lt;=class[[#This Row],[high]]),1,0)</f>
        <v>1</v>
      </c>
    </row>
    <row r="135" spans="1:20" x14ac:dyDescent="0.25">
      <c r="A135" s="61">
        <f>'[4]All Counts'!E135</f>
        <v>28923</v>
      </c>
      <c r="B135" s="61">
        <f>'[4]All Counts'!F135</f>
        <v>1</v>
      </c>
      <c r="C135" s="61">
        <f>'[4]All Counts'!G135</f>
        <v>1</v>
      </c>
      <c r="D135" s="29">
        <v>1</v>
      </c>
      <c r="E135" s="61" t="str">
        <f>'[4]All Counts'!P135</f>
        <v>PeMS2016</v>
      </c>
      <c r="F135" s="1">
        <v>1</v>
      </c>
      <c r="G1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5" s="30">
        <f>'[4]All Counts'!R135</f>
        <v>5</v>
      </c>
      <c r="I135" s="30">
        <f>'[4]All Counts'!S135</f>
        <v>16</v>
      </c>
      <c r="J135" s="61">
        <f>'[4]All Counts'!M135</f>
        <v>14192</v>
      </c>
      <c r="K135" s="4">
        <f>VLOOKUP(class[[#This Row],[hwycov_id]],readme!E:F,2,FALSE)</f>
        <v>17781.193909000001</v>
      </c>
      <c r="L135" s="32">
        <f t="shared" si="6"/>
        <v>0.25290261478297649</v>
      </c>
      <c r="M135" s="31">
        <f t="shared" si="7"/>
        <v>3589.1939090000014</v>
      </c>
      <c r="N135" s="31">
        <f t="shared" si="8"/>
        <v>12882312.916402711</v>
      </c>
      <c r="O135" s="1" t="e">
        <v>#N/A</v>
      </c>
      <c r="P135" s="1">
        <v>134</v>
      </c>
      <c r="Q135" s="46">
        <f>ROUND(class[[#This Row],[count]],-3)</f>
        <v>14000</v>
      </c>
      <c r="R135" s="59">
        <f>VLOOKUP(class[[#This Row],[count_rd]],caltran!$J$2:$P$182,7,FALSE)</f>
        <v>9618</v>
      </c>
      <c r="S135" s="59">
        <f>VLOOKUP(class[[#This Row],[count_rd]],caltran!$J$2:$P$182,6,FALSE)</f>
        <v>18382</v>
      </c>
      <c r="T135" s="1">
        <f>IF(AND(class[[#This Row],[flow]]&gt;=class[[#This Row],[low]], class[[#This Row],[flow]]&lt;=class[[#This Row],[high]]),1,0)</f>
        <v>1</v>
      </c>
    </row>
    <row r="136" spans="1:20" x14ac:dyDescent="0.25">
      <c r="A136" s="61">
        <f>'[4]All Counts'!E136</f>
        <v>685</v>
      </c>
      <c r="B136" s="61">
        <f>'[4]All Counts'!F136</f>
        <v>1</v>
      </c>
      <c r="C136" s="61">
        <f>'[4]All Counts'!G136</f>
        <v>1</v>
      </c>
      <c r="D136" s="29">
        <v>1</v>
      </c>
      <c r="E136" s="61" t="str">
        <f>'[4]All Counts'!P136</f>
        <v>PeMS2016</v>
      </c>
      <c r="F136" s="1">
        <v>1</v>
      </c>
      <c r="G1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36" s="30">
        <f>'[4]All Counts'!R136</f>
        <v>4</v>
      </c>
      <c r="I136" s="30">
        <f>'[4]All Counts'!S136</f>
        <v>14</v>
      </c>
      <c r="J136" s="61">
        <f>'[4]All Counts'!M136</f>
        <v>19230</v>
      </c>
      <c r="K136" s="4">
        <f>VLOOKUP(class[[#This Row],[hwycov_id]],readme!E:F,2,FALSE)</f>
        <v>23355.613279999998</v>
      </c>
      <c r="L136" s="32">
        <f t="shared" si="6"/>
        <v>0.21454047217888705</v>
      </c>
      <c r="M136" s="31">
        <f t="shared" si="7"/>
        <v>4125.6132799999978</v>
      </c>
      <c r="N136" s="31">
        <f t="shared" si="8"/>
        <v>17020684.936112341</v>
      </c>
      <c r="O136" s="1" t="e">
        <v>#N/A</v>
      </c>
      <c r="P136" s="1">
        <v>135</v>
      </c>
      <c r="Q136" s="46">
        <f>ROUND(class[[#This Row],[count]],-3)</f>
        <v>19000</v>
      </c>
      <c r="R136" s="59">
        <f>VLOOKUP(class[[#This Row],[count_rd]],caltran!$J$2:$P$182,7,FALSE)</f>
        <v>13680</v>
      </c>
      <c r="S136" s="59">
        <f>VLOOKUP(class[[#This Row],[count_rd]],caltran!$J$2:$P$182,6,FALSE)</f>
        <v>24320</v>
      </c>
      <c r="T136" s="1">
        <f>IF(AND(class[[#This Row],[flow]]&gt;=class[[#This Row],[low]], class[[#This Row],[flow]]&lt;=class[[#This Row],[high]]),1,0)</f>
        <v>1</v>
      </c>
    </row>
    <row r="137" spans="1:20" x14ac:dyDescent="0.25">
      <c r="A137" s="61">
        <f>'[4]All Counts'!E137</f>
        <v>686</v>
      </c>
      <c r="B137" s="61">
        <f>'[4]All Counts'!F137</f>
        <v>1</v>
      </c>
      <c r="C137" s="61">
        <f>'[4]All Counts'!G137</f>
        <v>1</v>
      </c>
      <c r="D137" s="29">
        <v>1</v>
      </c>
      <c r="E137" s="61" t="str">
        <f>'[4]All Counts'!P137</f>
        <v>PeMS2016</v>
      </c>
      <c r="F137" s="1">
        <v>1</v>
      </c>
      <c r="G1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37" s="30">
        <f>'[4]All Counts'!R137</f>
        <v>4</v>
      </c>
      <c r="I137" s="30">
        <f>'[4]All Counts'!S137</f>
        <v>14</v>
      </c>
      <c r="J137" s="61">
        <f>'[4]All Counts'!M137</f>
        <v>34407</v>
      </c>
      <c r="K137" s="4">
        <f>VLOOKUP(class[[#This Row],[hwycov_id]],readme!E:F,2,FALSE)</f>
        <v>33285.762940000001</v>
      </c>
      <c r="L137" s="32">
        <f t="shared" si="6"/>
        <v>-3.2587469410294445E-2</v>
      </c>
      <c r="M137" s="31">
        <f t="shared" si="7"/>
        <v>-1121.2370599999995</v>
      </c>
      <c r="N137" s="31">
        <f t="shared" si="8"/>
        <v>1257172.5447174425</v>
      </c>
      <c r="O137" s="1" t="e">
        <v>#N/A</v>
      </c>
      <c r="P137" s="1">
        <v>136</v>
      </c>
      <c r="Q137" s="46">
        <f>ROUND(class[[#This Row],[count]],-3)</f>
        <v>34000</v>
      </c>
      <c r="R137" s="59">
        <f>VLOOKUP(class[[#This Row],[count_rd]],caltran!$J$2:$P$182,7,FALSE)</f>
        <v>26112</v>
      </c>
      <c r="S137" s="59">
        <f>VLOOKUP(class[[#This Row],[count_rd]],caltran!$J$2:$P$182,6,FALSE)</f>
        <v>41888</v>
      </c>
      <c r="T137" s="1">
        <f>IF(AND(class[[#This Row],[flow]]&gt;=class[[#This Row],[low]], class[[#This Row],[flow]]&lt;=class[[#This Row],[high]]),1,0)</f>
        <v>1</v>
      </c>
    </row>
    <row r="138" spans="1:20" x14ac:dyDescent="0.25">
      <c r="A138" s="61">
        <f>'[4]All Counts'!E138</f>
        <v>687</v>
      </c>
      <c r="B138" s="61">
        <f>'[4]All Counts'!F138</f>
        <v>1</v>
      </c>
      <c r="C138" s="61">
        <f>'[4]All Counts'!G138</f>
        <v>1</v>
      </c>
      <c r="D138" s="29">
        <v>1</v>
      </c>
      <c r="E138" s="61" t="str">
        <f>'[4]All Counts'!P138</f>
        <v>PeMS2016</v>
      </c>
      <c r="F138" s="1">
        <v>1</v>
      </c>
      <c r="G1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38" s="30">
        <f>'[4]All Counts'!R138</f>
        <v>4</v>
      </c>
      <c r="I138" s="30">
        <f>'[4]All Counts'!S138</f>
        <v>14</v>
      </c>
      <c r="J138" s="61">
        <f>'[4]All Counts'!M138</f>
        <v>45996</v>
      </c>
      <c r="K138" s="4">
        <f>VLOOKUP(class[[#This Row],[hwycov_id]],readme!E:F,2,FALSE)</f>
        <v>29246.889404000001</v>
      </c>
      <c r="L138" s="32">
        <f t="shared" si="6"/>
        <v>-0.36414276450126093</v>
      </c>
      <c r="M138" s="31">
        <f t="shared" si="7"/>
        <v>-16749.110595999999</v>
      </c>
      <c r="N138" s="31">
        <f t="shared" si="8"/>
        <v>280532705.75703943</v>
      </c>
      <c r="O138" s="1" t="e">
        <v>#N/A</v>
      </c>
      <c r="P138" s="1">
        <v>137</v>
      </c>
      <c r="Q138" s="46">
        <f>ROUND(class[[#This Row],[count]],-3)</f>
        <v>46000</v>
      </c>
      <c r="R138" s="59">
        <f>VLOOKUP(class[[#This Row],[count_rd]],caltran!$J$2:$P$182,7,FALSE)</f>
        <v>36462.666666666664</v>
      </c>
      <c r="S138" s="59">
        <f>VLOOKUP(class[[#This Row],[count_rd]],caltran!$J$2:$P$182,6,FALSE)</f>
        <v>55537.333333333336</v>
      </c>
      <c r="T138" s="1">
        <f>IF(AND(class[[#This Row],[flow]]&gt;=class[[#This Row],[low]], class[[#This Row],[flow]]&lt;=class[[#This Row],[high]]),1,0)</f>
        <v>0</v>
      </c>
    </row>
    <row r="139" spans="1:20" x14ac:dyDescent="0.25">
      <c r="A139" s="61">
        <f>'[4]All Counts'!E139</f>
        <v>688</v>
      </c>
      <c r="B139" s="61">
        <f>'[4]All Counts'!F139</f>
        <v>1</v>
      </c>
      <c r="C139" s="61">
        <f>'[4]All Counts'!G139</f>
        <v>1</v>
      </c>
      <c r="D139" s="29">
        <v>1</v>
      </c>
      <c r="E139" s="61" t="str">
        <f>'[4]All Counts'!P139</f>
        <v>PeMS2016</v>
      </c>
      <c r="F139" s="1">
        <v>1</v>
      </c>
      <c r="G1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39" s="30">
        <f>'[4]All Counts'!R139</f>
        <v>4</v>
      </c>
      <c r="I139" s="30">
        <f>'[4]All Counts'!S139</f>
        <v>14</v>
      </c>
      <c r="J139" s="61">
        <f>'[4]All Counts'!M139</f>
        <v>69020</v>
      </c>
      <c r="K139" s="4">
        <f>VLOOKUP(class[[#This Row],[hwycov_id]],readme!E:F,2,FALSE)</f>
        <v>63478.188964000001</v>
      </c>
      <c r="L139" s="32">
        <f t="shared" si="6"/>
        <v>-8.0292828687337003E-2</v>
      </c>
      <c r="M139" s="31">
        <f t="shared" si="7"/>
        <v>-5541.8110359999991</v>
      </c>
      <c r="N139" s="31">
        <f t="shared" si="8"/>
        <v>30711669.558731385</v>
      </c>
      <c r="O139" s="1" t="e">
        <v>#N/A</v>
      </c>
      <c r="P139" s="1">
        <v>138</v>
      </c>
      <c r="Q139" s="46">
        <f>ROUND(class[[#This Row],[count]],-3)</f>
        <v>69000</v>
      </c>
      <c r="R139" s="59">
        <f>VLOOKUP(class[[#This Row],[count_rd]],caltran!$J$2:$P$182,7,FALSE)</f>
        <v>57684</v>
      </c>
      <c r="S139" s="59">
        <f>VLOOKUP(class[[#This Row],[count_rd]],caltran!$J$2:$P$182,6,FALSE)</f>
        <v>80316</v>
      </c>
      <c r="T139" s="1">
        <f>IF(AND(class[[#This Row],[flow]]&gt;=class[[#This Row],[low]], class[[#This Row],[flow]]&lt;=class[[#This Row],[high]]),1,0)</f>
        <v>1</v>
      </c>
    </row>
    <row r="140" spans="1:20" x14ac:dyDescent="0.25">
      <c r="A140" s="61">
        <f>'[4]All Counts'!E140</f>
        <v>689</v>
      </c>
      <c r="B140" s="61">
        <f>'[4]All Counts'!F140</f>
        <v>1</v>
      </c>
      <c r="C140" s="61">
        <f>'[4]All Counts'!G140</f>
        <v>1</v>
      </c>
      <c r="D140" s="29">
        <v>1</v>
      </c>
      <c r="E140" s="61" t="str">
        <f>'[4]All Counts'!P140</f>
        <v>PeMS2016</v>
      </c>
      <c r="F140" s="1">
        <v>1</v>
      </c>
      <c r="G1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140" s="30">
        <f>'[4]All Counts'!R140</f>
        <v>4</v>
      </c>
      <c r="I140" s="30">
        <f>'[4]All Counts'!S140</f>
        <v>14</v>
      </c>
      <c r="J140" s="61">
        <f>'[4]All Counts'!M140</f>
        <v>55376</v>
      </c>
      <c r="K140" s="4">
        <f>VLOOKUP(class[[#This Row],[hwycov_id]],readme!E:F,2,FALSE)</f>
        <v>56309.528318999997</v>
      </c>
      <c r="L140" s="32">
        <f t="shared" si="6"/>
        <v>1.6857994781132479E-2</v>
      </c>
      <c r="M140" s="31">
        <f t="shared" si="7"/>
        <v>933.52831899999728</v>
      </c>
      <c r="N140" s="31">
        <f t="shared" si="8"/>
        <v>871475.12237496069</v>
      </c>
      <c r="O140" s="1" t="e">
        <v>#N/A</v>
      </c>
      <c r="P140" s="1">
        <v>139</v>
      </c>
      <c r="Q140" s="46">
        <f>ROUND(class[[#This Row],[count]],-3)</f>
        <v>55000</v>
      </c>
      <c r="R140" s="59">
        <f>VLOOKUP(class[[#This Row],[count_rd]],caltran!$J$2:$P$182,7,FALSE)</f>
        <v>44550</v>
      </c>
      <c r="S140" s="59">
        <f>VLOOKUP(class[[#This Row],[count_rd]],caltran!$J$2:$P$182,6,FALSE)</f>
        <v>65450</v>
      </c>
      <c r="T140" s="1">
        <f>IF(AND(class[[#This Row],[flow]]&gt;=class[[#This Row],[low]], class[[#This Row],[flow]]&lt;=class[[#This Row],[high]]),1,0)</f>
        <v>1</v>
      </c>
    </row>
    <row r="141" spans="1:20" x14ac:dyDescent="0.25">
      <c r="A141" s="61">
        <f>'[4]All Counts'!E141</f>
        <v>16183</v>
      </c>
      <c r="B141" s="61">
        <f>'[4]All Counts'!F141</f>
        <v>1</v>
      </c>
      <c r="C141" s="61">
        <f>'[4]All Counts'!G141</f>
        <v>1</v>
      </c>
      <c r="D141" s="29">
        <v>1</v>
      </c>
      <c r="E141" s="61" t="str">
        <f>'[4]All Counts'!P141</f>
        <v>PeMS2016</v>
      </c>
      <c r="F141" s="1">
        <v>1</v>
      </c>
      <c r="G1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41" s="30">
        <f>'[4]All Counts'!R141</f>
        <v>4</v>
      </c>
      <c r="I141" s="30">
        <f>'[4]All Counts'!S141</f>
        <v>2</v>
      </c>
      <c r="J141" s="61">
        <f>'[4]All Counts'!M141</f>
        <v>72820</v>
      </c>
      <c r="K141" s="4">
        <f>VLOOKUP(class[[#This Row],[hwycov_id]],readme!E:F,2,FALSE)</f>
        <v>67227.285157000006</v>
      </c>
      <c r="L141" s="32">
        <f t="shared" si="6"/>
        <v>-7.6801906660258101E-2</v>
      </c>
      <c r="M141" s="31">
        <f t="shared" si="7"/>
        <v>-5592.7148429999943</v>
      </c>
      <c r="N141" s="31">
        <f t="shared" si="8"/>
        <v>31278459.315112449</v>
      </c>
      <c r="O141" s="1" t="e">
        <v>#N/A</v>
      </c>
      <c r="P141" s="1">
        <v>140</v>
      </c>
      <c r="Q141" s="46">
        <f>ROUND(class[[#This Row],[count]],-3)</f>
        <v>73000</v>
      </c>
      <c r="R141" s="59">
        <f>VLOOKUP(class[[#This Row],[count_rd]],caltran!$J$2:$P$182,7,FALSE)</f>
        <v>61466</v>
      </c>
      <c r="S141" s="59">
        <f>VLOOKUP(class[[#This Row],[count_rd]],caltran!$J$2:$P$182,6,FALSE)</f>
        <v>84534</v>
      </c>
      <c r="T141" s="1">
        <f>IF(AND(class[[#This Row],[flow]]&gt;=class[[#This Row],[low]], class[[#This Row],[flow]]&lt;=class[[#This Row],[high]]),1,0)</f>
        <v>1</v>
      </c>
    </row>
    <row r="142" spans="1:20" x14ac:dyDescent="0.25">
      <c r="A142" s="61">
        <f>'[4]All Counts'!E142</f>
        <v>699</v>
      </c>
      <c r="B142" s="61">
        <f>'[4]All Counts'!F142</f>
        <v>1</v>
      </c>
      <c r="C142" s="61">
        <f>'[4]All Counts'!G142</f>
        <v>1</v>
      </c>
      <c r="D142" s="29">
        <v>1</v>
      </c>
      <c r="E142" s="61" t="str">
        <f>'[4]All Counts'!P142</f>
        <v>PeMS2016</v>
      </c>
      <c r="F142" s="1">
        <v>1</v>
      </c>
      <c r="G1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42" s="30">
        <f>'[4]All Counts'!R142</f>
        <v>4</v>
      </c>
      <c r="I142" s="30">
        <f>'[4]All Counts'!S142</f>
        <v>2</v>
      </c>
      <c r="J142" s="61">
        <f>'[4]All Counts'!M142</f>
        <v>70589</v>
      </c>
      <c r="K142" s="4">
        <f>VLOOKUP(class[[#This Row],[hwycov_id]],readme!E:F,2,FALSE)</f>
        <v>64460.819578999995</v>
      </c>
      <c r="L142" s="32">
        <f t="shared" si="6"/>
        <v>-8.6814948802221403E-2</v>
      </c>
      <c r="M142" s="31">
        <f t="shared" si="7"/>
        <v>-6128.1804210000046</v>
      </c>
      <c r="N142" s="31">
        <f t="shared" si="8"/>
        <v>37554595.272327796</v>
      </c>
      <c r="O142" s="1" t="e">
        <v>#N/A</v>
      </c>
      <c r="P142" s="1">
        <v>141</v>
      </c>
      <c r="Q142" s="46">
        <f>ROUND(class[[#This Row],[count]],-3)</f>
        <v>71000</v>
      </c>
      <c r="R142" s="59">
        <f>VLOOKUP(class[[#This Row],[count_rd]],caltran!$J$2:$P$182,7,FALSE)</f>
        <v>59592.666666666664</v>
      </c>
      <c r="S142" s="59">
        <f>VLOOKUP(class[[#This Row],[count_rd]],caltran!$J$2:$P$182,6,FALSE)</f>
        <v>82407.333333333343</v>
      </c>
      <c r="T142" s="1">
        <f>IF(AND(class[[#This Row],[flow]]&gt;=class[[#This Row],[low]], class[[#This Row],[flow]]&lt;=class[[#This Row],[high]]),1,0)</f>
        <v>1</v>
      </c>
    </row>
    <row r="143" spans="1:20" x14ac:dyDescent="0.25">
      <c r="A143" s="61">
        <f>'[4]All Counts'!E143</f>
        <v>702</v>
      </c>
      <c r="B143" s="61">
        <f>'[4]All Counts'!F143</f>
        <v>1</v>
      </c>
      <c r="C143" s="61">
        <f>'[4]All Counts'!G143</f>
        <v>1</v>
      </c>
      <c r="D143" s="29">
        <v>1</v>
      </c>
      <c r="E143" s="61" t="str">
        <f>'[4]All Counts'!P143</f>
        <v>PeMS2016</v>
      </c>
      <c r="F143" s="1">
        <v>1</v>
      </c>
      <c r="G1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43" s="30">
        <f>'[4]All Counts'!R143</f>
        <v>4</v>
      </c>
      <c r="I143" s="30">
        <f>'[4]All Counts'!S143</f>
        <v>2</v>
      </c>
      <c r="J143" s="61">
        <f>'[4]All Counts'!M143</f>
        <v>84734</v>
      </c>
      <c r="K143" s="4">
        <f>VLOOKUP(class[[#This Row],[hwycov_id]],readme!E:F,2,FALSE)</f>
        <v>78078.392090000008</v>
      </c>
      <c r="L143" s="32">
        <f t="shared" si="6"/>
        <v>-7.8547075672103173E-2</v>
      </c>
      <c r="M143" s="31">
        <f t="shared" si="7"/>
        <v>-6655.6079099999915</v>
      </c>
      <c r="N143" s="31">
        <f t="shared" si="8"/>
        <v>44297116.651654452</v>
      </c>
      <c r="O143" s="1" t="e">
        <v>#N/A</v>
      </c>
      <c r="P143" s="1">
        <v>142</v>
      </c>
      <c r="Q143" s="46">
        <f>ROUND(class[[#This Row],[count]],-3)</f>
        <v>85000</v>
      </c>
      <c r="R143" s="59">
        <f>VLOOKUP(class[[#This Row],[count_rd]],caltran!$J$2:$P$182,7,FALSE)</f>
        <v>73015</v>
      </c>
      <c r="S143" s="59">
        <f>VLOOKUP(class[[#This Row],[count_rd]],caltran!$J$2:$P$182,6,FALSE)</f>
        <v>96985</v>
      </c>
      <c r="T143" s="1">
        <f>IF(AND(class[[#This Row],[flow]]&gt;=class[[#This Row],[low]], class[[#This Row],[flow]]&lt;=class[[#This Row],[high]]),1,0)</f>
        <v>1</v>
      </c>
    </row>
    <row r="144" spans="1:20" x14ac:dyDescent="0.25">
      <c r="A144" s="61">
        <f>'[4]All Counts'!E144</f>
        <v>22146</v>
      </c>
      <c r="B144" s="61">
        <f>'[4]All Counts'!F144</f>
        <v>1</v>
      </c>
      <c r="C144" s="61">
        <f>'[4]All Counts'!G144</f>
        <v>1</v>
      </c>
      <c r="D144" s="29">
        <v>1</v>
      </c>
      <c r="E144" s="61" t="str">
        <f>'[4]All Counts'!P144</f>
        <v>PeMS2016</v>
      </c>
      <c r="F144" s="1">
        <v>1</v>
      </c>
      <c r="G1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144" s="30">
        <f>'[4]All Counts'!R144</f>
        <v>4</v>
      </c>
      <c r="I144" s="30">
        <f>'[4]All Counts'!S144</f>
        <v>2</v>
      </c>
      <c r="J144" s="61">
        <f>'[4]All Counts'!M144</f>
        <v>71063</v>
      </c>
      <c r="K144" s="4">
        <f>VLOOKUP(class[[#This Row],[hwycov_id]],readme!E:F,2,FALSE)</f>
        <v>81468.671386000002</v>
      </c>
      <c r="L144" s="32">
        <f t="shared" si="6"/>
        <v>0.14642882211558761</v>
      </c>
      <c r="M144" s="31">
        <f t="shared" si="7"/>
        <v>10405.671386000002</v>
      </c>
      <c r="N144" s="31">
        <f t="shared" si="8"/>
        <v>108277996.9934192</v>
      </c>
      <c r="O144" s="1" t="e">
        <v>#N/A</v>
      </c>
      <c r="P144" s="1">
        <v>143</v>
      </c>
      <c r="Q144" s="46">
        <f>ROUND(class[[#This Row],[count]],-3)</f>
        <v>71000</v>
      </c>
      <c r="R144" s="59">
        <f>VLOOKUP(class[[#This Row],[count_rd]],caltran!$J$2:$P$182,7,FALSE)</f>
        <v>59592.666666666664</v>
      </c>
      <c r="S144" s="59">
        <f>VLOOKUP(class[[#This Row],[count_rd]],caltran!$J$2:$P$182,6,FALSE)</f>
        <v>82407.333333333343</v>
      </c>
      <c r="T144" s="1">
        <f>IF(AND(class[[#This Row],[flow]]&gt;=class[[#This Row],[low]], class[[#This Row],[flow]]&lt;=class[[#This Row],[high]]),1,0)</f>
        <v>1</v>
      </c>
    </row>
    <row r="145" spans="1:20" x14ac:dyDescent="0.25">
      <c r="A145" s="61">
        <f>'[4]All Counts'!E145</f>
        <v>705</v>
      </c>
      <c r="B145" s="61">
        <f>'[4]All Counts'!F145</f>
        <v>1</v>
      </c>
      <c r="C145" s="61">
        <f>'[4]All Counts'!G145</f>
        <v>1</v>
      </c>
      <c r="D145" s="29">
        <v>1</v>
      </c>
      <c r="E145" s="61" t="str">
        <f>'[4]All Counts'!P145</f>
        <v>PeMS2016</v>
      </c>
      <c r="F145" s="1">
        <v>1</v>
      </c>
      <c r="G1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45" s="30">
        <f>'[4]All Counts'!R145</f>
        <v>4</v>
      </c>
      <c r="I145" s="30">
        <f>'[4]All Counts'!S145</f>
        <v>2</v>
      </c>
      <c r="J145" s="61">
        <f>'[4]All Counts'!M145</f>
        <v>112336</v>
      </c>
      <c r="K145" s="4">
        <f>VLOOKUP(class[[#This Row],[hwycov_id]],readme!E:F,2,FALSE)</f>
        <v>103793.88671799999</v>
      </c>
      <c r="L145" s="32">
        <f t="shared" si="6"/>
        <v>-7.6040746350235056E-2</v>
      </c>
      <c r="M145" s="31">
        <f t="shared" si="7"/>
        <v>-8542.1132820000057</v>
      </c>
      <c r="N145" s="31">
        <f t="shared" si="8"/>
        <v>72967699.322520912</v>
      </c>
      <c r="O145" s="1" t="e">
        <v>#N/A</v>
      </c>
      <c r="P145" s="1">
        <v>144</v>
      </c>
      <c r="Q145" s="46">
        <f>ROUND(class[[#This Row],[count]],-3)</f>
        <v>112000</v>
      </c>
      <c r="R145" s="59">
        <f>VLOOKUP(class[[#This Row],[count_rd]],caltran!$J$2:$P$182,7,FALSE)</f>
        <v>97321.185185185153</v>
      </c>
      <c r="S145" s="59">
        <f>VLOOKUP(class[[#This Row],[count_rd]],caltran!$J$2:$P$182,6,FALSE)</f>
        <v>126678.81481481483</v>
      </c>
      <c r="T145" s="1">
        <f>IF(AND(class[[#This Row],[flow]]&gt;=class[[#This Row],[low]], class[[#This Row],[flow]]&lt;=class[[#This Row],[high]]),1,0)</f>
        <v>1</v>
      </c>
    </row>
    <row r="146" spans="1:20" x14ac:dyDescent="0.25">
      <c r="A146" s="61">
        <f>'[4]All Counts'!E146</f>
        <v>706</v>
      </c>
      <c r="B146" s="61">
        <f>'[4]All Counts'!F146</f>
        <v>1</v>
      </c>
      <c r="C146" s="61">
        <f>'[4]All Counts'!G146</f>
        <v>1</v>
      </c>
      <c r="D146" s="29">
        <v>1</v>
      </c>
      <c r="E146" s="61" t="str">
        <f>'[4]All Counts'!P146</f>
        <v>Caltran</v>
      </c>
      <c r="F146" s="1">
        <v>1</v>
      </c>
      <c r="G1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46" s="30">
        <f>'[4]All Counts'!R146</f>
        <v>4</v>
      </c>
      <c r="I146" s="30">
        <f>'[4]All Counts'!S146</f>
        <v>2</v>
      </c>
      <c r="J146" s="61">
        <f>'[4]All Counts'!M146</f>
        <v>125375</v>
      </c>
      <c r="K146" s="4">
        <f>VLOOKUP(class[[#This Row],[hwycov_id]],readme!E:F,2,FALSE)</f>
        <v>112043.30468799999</v>
      </c>
      <c r="L146" s="32">
        <f t="shared" si="6"/>
        <v>-0.10633455881954146</v>
      </c>
      <c r="M146" s="31">
        <f t="shared" si="7"/>
        <v>-13331.695312000011</v>
      </c>
      <c r="N146" s="31">
        <f t="shared" si="8"/>
        <v>177734099.89200306</v>
      </c>
      <c r="O146" s="1" t="e">
        <v>#N/A</v>
      </c>
      <c r="P146" s="1">
        <v>145</v>
      </c>
      <c r="Q146" s="46">
        <f>ROUND(class[[#This Row],[count]],-3)</f>
        <v>125000</v>
      </c>
      <c r="R146" s="59">
        <f>VLOOKUP(class[[#This Row],[count_rd]],caltran!$J$2:$P$182,7,FALSE)</f>
        <v>109214.28571428575</v>
      </c>
      <c r="S146" s="59">
        <f>VLOOKUP(class[[#This Row],[count_rd]],caltran!$J$2:$P$182,6,FALSE)</f>
        <v>140785.71428571423</v>
      </c>
      <c r="T146" s="1">
        <f>IF(AND(class[[#This Row],[flow]]&gt;=class[[#This Row],[low]], class[[#This Row],[flow]]&lt;=class[[#This Row],[high]]),1,0)</f>
        <v>1</v>
      </c>
    </row>
    <row r="147" spans="1:20" x14ac:dyDescent="0.25">
      <c r="A147" s="61">
        <f>'[4]All Counts'!E147</f>
        <v>708</v>
      </c>
      <c r="B147" s="61">
        <f>'[4]All Counts'!F147</f>
        <v>1</v>
      </c>
      <c r="C147" s="61">
        <f>'[4]All Counts'!G147</f>
        <v>1</v>
      </c>
      <c r="D147" s="29">
        <v>1</v>
      </c>
      <c r="E147" s="61" t="str">
        <f>'[4]All Counts'!P147</f>
        <v>PeMS2016</v>
      </c>
      <c r="F147" s="1">
        <v>1</v>
      </c>
      <c r="G1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47" s="30">
        <f>'[4]All Counts'!R147</f>
        <v>2</v>
      </c>
      <c r="I147" s="30">
        <f>'[4]All Counts'!S147</f>
        <v>11</v>
      </c>
      <c r="J147" s="61">
        <f>'[4]All Counts'!M147</f>
        <v>69228</v>
      </c>
      <c r="K147" s="4">
        <f>VLOOKUP(class[[#This Row],[hwycov_id]],readme!E:F,2,FALSE)</f>
        <v>76611.419433000003</v>
      </c>
      <c r="L147" s="32">
        <f t="shared" si="6"/>
        <v>0.1066536579563182</v>
      </c>
      <c r="M147" s="31">
        <f t="shared" si="7"/>
        <v>7383.4194330000028</v>
      </c>
      <c r="N147" s="31">
        <f t="shared" si="8"/>
        <v>54514882.523602083</v>
      </c>
      <c r="O147" s="1" t="e">
        <v>#N/A</v>
      </c>
      <c r="P147" s="1">
        <v>146</v>
      </c>
      <c r="Q147" s="46">
        <f>ROUND(class[[#This Row],[count]],-3)</f>
        <v>69000</v>
      </c>
      <c r="R147" s="59">
        <f>VLOOKUP(class[[#This Row],[count_rd]],caltran!$J$2:$P$182,7,FALSE)</f>
        <v>57684</v>
      </c>
      <c r="S147" s="59">
        <f>VLOOKUP(class[[#This Row],[count_rd]],caltran!$J$2:$P$182,6,FALSE)</f>
        <v>80316</v>
      </c>
      <c r="T147" s="1">
        <f>IF(AND(class[[#This Row],[flow]]&gt;=class[[#This Row],[low]], class[[#This Row],[flow]]&lt;=class[[#This Row],[high]]),1,0)</f>
        <v>1</v>
      </c>
    </row>
    <row r="148" spans="1:20" x14ac:dyDescent="0.25">
      <c r="A148" s="61">
        <f>'[4]All Counts'!E148</f>
        <v>20741</v>
      </c>
      <c r="B148" s="61">
        <f>'[4]All Counts'!F148</f>
        <v>1</v>
      </c>
      <c r="C148" s="61">
        <f>'[4]All Counts'!G148</f>
        <v>1</v>
      </c>
      <c r="D148" s="29">
        <v>1</v>
      </c>
      <c r="E148" s="61" t="str">
        <f>'[4]All Counts'!P148</f>
        <v>PeMS2016</v>
      </c>
      <c r="F148" s="1">
        <v>1</v>
      </c>
      <c r="G1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48" s="30">
        <f>'[4]All Counts'!R148</f>
        <v>2</v>
      </c>
      <c r="I148" s="30">
        <f>'[4]All Counts'!S148</f>
        <v>11</v>
      </c>
      <c r="J148" s="61">
        <f>'[4]All Counts'!M148</f>
        <v>98590</v>
      </c>
      <c r="K148" s="4">
        <f>VLOOKUP(class[[#This Row],[hwycov_id]],readme!E:F,2,FALSE)</f>
        <v>110719.53808700001</v>
      </c>
      <c r="L148" s="32">
        <f t="shared" si="6"/>
        <v>0.12303010535551273</v>
      </c>
      <c r="M148" s="31">
        <f t="shared" si="7"/>
        <v>12129.538087000008</v>
      </c>
      <c r="N148" s="31">
        <f t="shared" si="8"/>
        <v>147125694.20398381</v>
      </c>
      <c r="O148" s="1" t="e">
        <v>#N/A</v>
      </c>
      <c r="P148" s="1">
        <v>147</v>
      </c>
      <c r="Q148" s="46">
        <f>ROUND(class[[#This Row],[count]],-3)</f>
        <v>99000</v>
      </c>
      <c r="R148" s="59">
        <f>VLOOKUP(class[[#This Row],[count_rd]],caltran!$J$2:$P$182,7,FALSE)</f>
        <v>85486.5</v>
      </c>
      <c r="S148" s="59">
        <f>VLOOKUP(class[[#This Row],[count_rd]],caltran!$J$2:$P$182,6,FALSE)</f>
        <v>112513.5</v>
      </c>
      <c r="T148" s="1">
        <f>IF(AND(class[[#This Row],[flow]]&gt;=class[[#This Row],[low]], class[[#This Row],[flow]]&lt;=class[[#This Row],[high]]),1,0)</f>
        <v>1</v>
      </c>
    </row>
    <row r="149" spans="1:20" x14ac:dyDescent="0.25">
      <c r="A149" s="61">
        <f>'[4]All Counts'!E149</f>
        <v>20743</v>
      </c>
      <c r="B149" s="61">
        <f>'[4]All Counts'!F149</f>
        <v>1</v>
      </c>
      <c r="C149" s="61">
        <f>'[4]All Counts'!G149</f>
        <v>1</v>
      </c>
      <c r="D149" s="29">
        <v>1</v>
      </c>
      <c r="E149" s="61" t="str">
        <f>'[4]All Counts'!P149</f>
        <v>PeMS2016</v>
      </c>
      <c r="F149" s="1">
        <v>1</v>
      </c>
      <c r="G1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149" s="30">
        <f>'[4]All Counts'!R149</f>
        <v>2</v>
      </c>
      <c r="I149" s="30">
        <f>'[4]All Counts'!S149</f>
        <v>11</v>
      </c>
      <c r="J149" s="61">
        <f>'[4]All Counts'!M149</f>
        <v>91644</v>
      </c>
      <c r="K149" s="4">
        <f>VLOOKUP(class[[#This Row],[hwycov_id]],readme!E:F,2,FALSE)</f>
        <v>98801.037108999997</v>
      </c>
      <c r="L149" s="32">
        <f t="shared" si="6"/>
        <v>7.8096079492383508E-2</v>
      </c>
      <c r="M149" s="31">
        <f t="shared" si="7"/>
        <v>7157.0371089999971</v>
      </c>
      <c r="N149" s="31">
        <f t="shared" si="8"/>
        <v>51223180.17960304</v>
      </c>
      <c r="O149" s="1" t="e">
        <v>#N/A</v>
      </c>
      <c r="P149" s="1">
        <v>148</v>
      </c>
      <c r="Q149" s="46">
        <f>ROUND(class[[#This Row],[count]],-3)</f>
        <v>92000</v>
      </c>
      <c r="R149" s="59">
        <f>VLOOKUP(class[[#This Row],[count_rd]],caltran!$J$2:$P$182,7,FALSE)</f>
        <v>79355.111111111109</v>
      </c>
      <c r="S149" s="59">
        <f>VLOOKUP(class[[#This Row],[count_rd]],caltran!$J$2:$P$182,6,FALSE)</f>
        <v>104644.88888888889</v>
      </c>
      <c r="T149" s="1">
        <f>IF(AND(class[[#This Row],[flow]]&gt;=class[[#This Row],[low]], class[[#This Row],[flow]]&lt;=class[[#This Row],[high]]),1,0)</f>
        <v>1</v>
      </c>
    </row>
    <row r="150" spans="1:20" x14ac:dyDescent="0.25">
      <c r="A150" s="61">
        <f>'[4]All Counts'!E150</f>
        <v>716</v>
      </c>
      <c r="B150" s="61">
        <f>'[4]All Counts'!F150</f>
        <v>1</v>
      </c>
      <c r="C150" s="61">
        <f>'[4]All Counts'!G150</f>
        <v>1</v>
      </c>
      <c r="D150" s="29">
        <v>1</v>
      </c>
      <c r="E150" s="61" t="str">
        <f>'[4]All Counts'!P150</f>
        <v>Caltran</v>
      </c>
      <c r="F150" s="1">
        <v>1</v>
      </c>
      <c r="G1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50" s="30">
        <f>'[4]All Counts'!R150</f>
        <v>2</v>
      </c>
      <c r="I150" s="30">
        <f>'[4]All Counts'!S150</f>
        <v>11</v>
      </c>
      <c r="J150" s="61">
        <f>'[4]All Counts'!M150</f>
        <v>125971</v>
      </c>
      <c r="K150" s="4">
        <f>VLOOKUP(class[[#This Row],[hwycov_id]],readme!E:F,2,FALSE)</f>
        <v>113330.40625</v>
      </c>
      <c r="L150" s="32">
        <f t="shared" si="6"/>
        <v>-0.10034526795849841</v>
      </c>
      <c r="M150" s="31">
        <f t="shared" si="7"/>
        <v>-12640.59375</v>
      </c>
      <c r="N150" s="31">
        <f t="shared" si="8"/>
        <v>159784610.35253906</v>
      </c>
      <c r="O150" s="1" t="e">
        <v>#N/A</v>
      </c>
      <c r="P150" s="1">
        <v>149</v>
      </c>
      <c r="Q150" s="46">
        <f>ROUND(class[[#This Row],[count]],-3)</f>
        <v>126000</v>
      </c>
      <c r="R150" s="59">
        <f>VLOOKUP(class[[#This Row],[count_rd]],caltran!$J$2:$P$182,7,FALSE)</f>
        <v>110126.00000000004</v>
      </c>
      <c r="S150" s="59">
        <f>VLOOKUP(class[[#This Row],[count_rd]],caltran!$J$2:$P$182,6,FALSE)</f>
        <v>141873.99999999997</v>
      </c>
      <c r="T150" s="1">
        <f>IF(AND(class[[#This Row],[flow]]&gt;=class[[#This Row],[low]], class[[#This Row],[flow]]&lt;=class[[#This Row],[high]]),1,0)</f>
        <v>1</v>
      </c>
    </row>
    <row r="151" spans="1:20" x14ac:dyDescent="0.25">
      <c r="A151" s="61">
        <f>'[4]All Counts'!E151</f>
        <v>717</v>
      </c>
      <c r="B151" s="61">
        <f>'[4]All Counts'!F151</f>
        <v>1</v>
      </c>
      <c r="C151" s="61">
        <f>'[4]All Counts'!G151</f>
        <v>1</v>
      </c>
      <c r="D151" s="29">
        <v>1</v>
      </c>
      <c r="E151" s="61" t="str">
        <f>'[4]All Counts'!P151</f>
        <v>PeMS2016</v>
      </c>
      <c r="F151" s="1">
        <v>1</v>
      </c>
      <c r="G1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51" s="30">
        <f>'[4]All Counts'!R151</f>
        <v>2</v>
      </c>
      <c r="I151" s="30">
        <f>'[4]All Counts'!S151</f>
        <v>11</v>
      </c>
      <c r="J151" s="61">
        <f>'[4]All Counts'!M151</f>
        <v>104989</v>
      </c>
      <c r="K151" s="4">
        <f>VLOOKUP(class[[#This Row],[hwycov_id]],readme!E:F,2,FALSE)</f>
        <v>109693.649414</v>
      </c>
      <c r="L151" s="32">
        <f t="shared" si="6"/>
        <v>4.4810879368314849E-2</v>
      </c>
      <c r="M151" s="31">
        <f t="shared" si="7"/>
        <v>4704.6494139999995</v>
      </c>
      <c r="N151" s="31">
        <f t="shared" si="8"/>
        <v>22133726.108650539</v>
      </c>
      <c r="O151" s="1" t="e">
        <v>#N/A</v>
      </c>
      <c r="P151" s="1">
        <v>150</v>
      </c>
      <c r="Q151" s="46">
        <f>ROUND(class[[#This Row],[count]],-3)</f>
        <v>105000</v>
      </c>
      <c r="R151" s="59">
        <f>VLOOKUP(class[[#This Row],[count_rd]],caltran!$J$2:$P$182,7,FALSE)</f>
        <v>90979.999999999942</v>
      </c>
      <c r="S151" s="59">
        <f>VLOOKUP(class[[#This Row],[count_rd]],caltran!$J$2:$P$182,6,FALSE)</f>
        <v>119020.00000000006</v>
      </c>
      <c r="T151" s="1">
        <f>IF(AND(class[[#This Row],[flow]]&gt;=class[[#This Row],[low]], class[[#This Row],[flow]]&lt;=class[[#This Row],[high]]),1,0)</f>
        <v>1</v>
      </c>
    </row>
    <row r="152" spans="1:20" x14ac:dyDescent="0.25">
      <c r="A152" s="61">
        <f>'[4]All Counts'!E152</f>
        <v>20747</v>
      </c>
      <c r="B152" s="61">
        <f>'[4]All Counts'!F152</f>
        <v>1</v>
      </c>
      <c r="C152" s="61">
        <f>'[4]All Counts'!G152</f>
        <v>1</v>
      </c>
      <c r="D152" s="29">
        <v>1</v>
      </c>
      <c r="E152" s="61" t="str">
        <f>'[4]All Counts'!P152</f>
        <v>PeMS2016</v>
      </c>
      <c r="F152" s="1">
        <v>1</v>
      </c>
      <c r="G1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52" s="30">
        <f>'[4]All Counts'!R152</f>
        <v>2</v>
      </c>
      <c r="I152" s="30">
        <f>'[4]All Counts'!S152</f>
        <v>14</v>
      </c>
      <c r="J152" s="61">
        <f>'[4]All Counts'!M152</f>
        <v>77722</v>
      </c>
      <c r="K152" s="4">
        <f>VLOOKUP(class[[#This Row],[hwycov_id]],readme!E:F,2,FALSE)</f>
        <v>104192.07421799999</v>
      </c>
      <c r="L152" s="32">
        <f t="shared" si="6"/>
        <v>0.34057376570340447</v>
      </c>
      <c r="M152" s="31">
        <f t="shared" si="7"/>
        <v>26470.074217999994</v>
      </c>
      <c r="N152" s="31">
        <f t="shared" si="8"/>
        <v>700664829.10642803</v>
      </c>
      <c r="O152" s="1" t="e">
        <v>#N/A</v>
      </c>
      <c r="P152" s="1">
        <v>151</v>
      </c>
      <c r="Q152" s="46">
        <f>ROUND(class[[#This Row],[count]],-3)</f>
        <v>78000</v>
      </c>
      <c r="R152" s="59">
        <f>VLOOKUP(class[[#This Row],[count_rd]],caltran!$J$2:$P$182,7,FALSE)</f>
        <v>66300</v>
      </c>
      <c r="S152" s="59">
        <f>VLOOKUP(class[[#This Row],[count_rd]],caltran!$J$2:$P$182,6,FALSE)</f>
        <v>89700</v>
      </c>
      <c r="T152" s="1">
        <f>IF(AND(class[[#This Row],[flow]]&gt;=class[[#This Row],[low]], class[[#This Row],[flow]]&lt;=class[[#This Row],[high]]),1,0)</f>
        <v>0</v>
      </c>
    </row>
    <row r="153" spans="1:20" x14ac:dyDescent="0.25">
      <c r="A153" s="61">
        <f>'[4]All Counts'!E153</f>
        <v>726</v>
      </c>
      <c r="B153" s="61">
        <f>'[4]All Counts'!F153</f>
        <v>1</v>
      </c>
      <c r="C153" s="61">
        <f>'[4]All Counts'!G153</f>
        <v>1</v>
      </c>
      <c r="D153" s="29">
        <v>1</v>
      </c>
      <c r="E153" s="61" t="str">
        <f>'[4]All Counts'!P153</f>
        <v>PeMS2016</v>
      </c>
      <c r="F153" s="1">
        <v>1</v>
      </c>
      <c r="G1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53" s="30">
        <f>'[4]All Counts'!R153</f>
        <v>2</v>
      </c>
      <c r="I153" s="30">
        <f>'[4]All Counts'!S153</f>
        <v>14</v>
      </c>
      <c r="J153" s="61">
        <f>'[4]All Counts'!M153</f>
        <v>97203</v>
      </c>
      <c r="K153" s="4">
        <f>VLOOKUP(class[[#This Row],[hwycov_id]],readme!E:F,2,FALSE)</f>
        <v>115141.61914000001</v>
      </c>
      <c r="L153" s="32">
        <f t="shared" si="6"/>
        <v>0.18454799893007423</v>
      </c>
      <c r="M153" s="31">
        <f t="shared" si="7"/>
        <v>17938.61914000001</v>
      </c>
      <c r="N153" s="31">
        <f t="shared" si="8"/>
        <v>321794056.6499747</v>
      </c>
      <c r="O153" s="1" t="e">
        <v>#N/A</v>
      </c>
      <c r="P153" s="1">
        <v>152</v>
      </c>
      <c r="Q153" s="46">
        <f>ROUND(class[[#This Row],[count]],-3)</f>
        <v>97000</v>
      </c>
      <c r="R153" s="59">
        <f>VLOOKUP(class[[#This Row],[count_rd]],caltran!$J$2:$P$182,7,FALSE)</f>
        <v>83727.166666666657</v>
      </c>
      <c r="S153" s="59">
        <f>VLOOKUP(class[[#This Row],[count_rd]],caltran!$J$2:$P$182,6,FALSE)</f>
        <v>110272.83333333334</v>
      </c>
      <c r="T153" s="1">
        <f>IF(AND(class[[#This Row],[flow]]&gt;=class[[#This Row],[low]], class[[#This Row],[flow]]&lt;=class[[#This Row],[high]]),1,0)</f>
        <v>0</v>
      </c>
    </row>
    <row r="154" spans="1:20" x14ac:dyDescent="0.25">
      <c r="A154" s="61">
        <f>'[4]All Counts'!E154</f>
        <v>728</v>
      </c>
      <c r="B154" s="61">
        <f>'[4]All Counts'!F154</f>
        <v>1</v>
      </c>
      <c r="C154" s="61">
        <f>'[4]All Counts'!G154</f>
        <v>1</v>
      </c>
      <c r="D154" s="29">
        <v>1</v>
      </c>
      <c r="E154" s="61" t="str">
        <f>'[4]All Counts'!P154</f>
        <v>Caltran</v>
      </c>
      <c r="F154" s="1">
        <v>1</v>
      </c>
      <c r="G1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54" s="30">
        <f>'[4]All Counts'!R154</f>
        <v>2</v>
      </c>
      <c r="I154" s="30">
        <f>'[4]All Counts'!S154</f>
        <v>14</v>
      </c>
      <c r="J154" s="61">
        <f>'[4]All Counts'!M154</f>
        <v>117680</v>
      </c>
      <c r="K154" s="4">
        <f>VLOOKUP(class[[#This Row],[hwycov_id]],readme!E:F,2,FALSE)</f>
        <v>121344.80761800001</v>
      </c>
      <c r="L154" s="32">
        <f t="shared" si="6"/>
        <v>3.1142144952413409E-2</v>
      </c>
      <c r="M154" s="31">
        <f t="shared" si="7"/>
        <v>3664.8076180000062</v>
      </c>
      <c r="N154" s="31">
        <f t="shared" si="8"/>
        <v>13430814.876950879</v>
      </c>
      <c r="O154" s="1" t="e">
        <v>#N/A</v>
      </c>
      <c r="P154" s="1">
        <v>153</v>
      </c>
      <c r="Q154" s="46">
        <f>ROUND(class[[#This Row],[count]],-3)</f>
        <v>118000</v>
      </c>
      <c r="R154" s="59">
        <f>VLOOKUP(class[[#This Row],[count_rd]],caltran!$J$2:$P$182,7,FALSE)</f>
        <v>102778</v>
      </c>
      <c r="S154" s="59">
        <f>VLOOKUP(class[[#This Row],[count_rd]],caltran!$J$2:$P$182,6,FALSE)</f>
        <v>133222</v>
      </c>
      <c r="T154" s="1">
        <f>IF(AND(class[[#This Row],[flow]]&gt;=class[[#This Row],[low]], class[[#This Row],[flow]]&lt;=class[[#This Row],[high]]),1,0)</f>
        <v>1</v>
      </c>
    </row>
    <row r="155" spans="1:20" x14ac:dyDescent="0.25">
      <c r="A155" s="61">
        <f>'[4]All Counts'!E155</f>
        <v>3206</v>
      </c>
      <c r="B155" s="61">
        <f>'[4]All Counts'!F155</f>
        <v>1</v>
      </c>
      <c r="C155" s="61">
        <f>'[4]All Counts'!G155</f>
        <v>1</v>
      </c>
      <c r="D155" s="29">
        <v>1</v>
      </c>
      <c r="E155" s="61" t="str">
        <f>'[4]All Counts'!P155</f>
        <v>PeMS2016</v>
      </c>
      <c r="F155" s="1">
        <v>1</v>
      </c>
      <c r="G1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155" s="30">
        <f>'[4]All Counts'!R155</f>
        <v>2</v>
      </c>
      <c r="I155" s="30">
        <f>'[4]All Counts'!S155</f>
        <v>14</v>
      </c>
      <c r="J155" s="61">
        <f>'[4]All Counts'!M155</f>
        <v>91163</v>
      </c>
      <c r="K155" s="4">
        <f>VLOOKUP(class[[#This Row],[hwycov_id]],readme!E:F,2,FALSE)</f>
        <v>91091.12255900001</v>
      </c>
      <c r="L155" s="32">
        <f t="shared" si="6"/>
        <v>-7.8844971095715088E-4</v>
      </c>
      <c r="M155" s="31">
        <f t="shared" si="7"/>
        <v>-71.877440999989631</v>
      </c>
      <c r="N155" s="31">
        <f t="shared" si="8"/>
        <v>5166.3665247069903</v>
      </c>
      <c r="O155" s="1" t="e">
        <v>#N/A</v>
      </c>
      <c r="P155" s="1">
        <v>154</v>
      </c>
      <c r="Q155" s="46">
        <f>ROUND(class[[#This Row],[count]],-3)</f>
        <v>91000</v>
      </c>
      <c r="R155" s="59">
        <f>VLOOKUP(class[[#This Row],[count_rd]],caltran!$J$2:$P$182,7,FALSE)</f>
        <v>78472.333333333328</v>
      </c>
      <c r="S155" s="59">
        <f>VLOOKUP(class[[#This Row],[count_rd]],caltran!$J$2:$P$182,6,FALSE)</f>
        <v>103527.66666666666</v>
      </c>
      <c r="T155" s="1">
        <f>IF(AND(class[[#This Row],[flow]]&gt;=class[[#This Row],[low]], class[[#This Row],[flow]]&lt;=class[[#This Row],[high]]),1,0)</f>
        <v>1</v>
      </c>
    </row>
    <row r="156" spans="1:20" x14ac:dyDescent="0.25">
      <c r="A156" s="61">
        <f>'[4]All Counts'!E156</f>
        <v>733</v>
      </c>
      <c r="B156" s="61">
        <f>'[4]All Counts'!F156</f>
        <v>1</v>
      </c>
      <c r="C156" s="61">
        <f>'[4]All Counts'!G156</f>
        <v>1</v>
      </c>
      <c r="D156" s="29">
        <v>1</v>
      </c>
      <c r="E156" s="61" t="str">
        <f>'[4]All Counts'!P156</f>
        <v>PeMS2016</v>
      </c>
      <c r="F156" s="1">
        <v>1</v>
      </c>
      <c r="G1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156" s="30">
        <f>'[4]All Counts'!R156</f>
        <v>2</v>
      </c>
      <c r="I156" s="30">
        <f>'[4]All Counts'!S156</f>
        <v>14</v>
      </c>
      <c r="J156" s="61">
        <f>'[4]All Counts'!M156</f>
        <v>89463</v>
      </c>
      <c r="K156" s="4">
        <f>VLOOKUP(class[[#This Row],[hwycov_id]],readme!E:F,2,FALSE)</f>
        <v>91431.995116999984</v>
      </c>
      <c r="L156" s="32">
        <f t="shared" si="6"/>
        <v>2.2009044152330848E-2</v>
      </c>
      <c r="M156" s="31">
        <f t="shared" si="7"/>
        <v>1968.995116999984</v>
      </c>
      <c r="N156" s="31">
        <f t="shared" si="8"/>
        <v>3876941.770769781</v>
      </c>
      <c r="O156" s="1" t="e">
        <v>#N/A</v>
      </c>
      <c r="P156" s="1">
        <v>155</v>
      </c>
      <c r="Q156" s="46">
        <f>ROUND(class[[#This Row],[count]],-3)</f>
        <v>89000</v>
      </c>
      <c r="R156" s="59">
        <f>VLOOKUP(class[[#This Row],[count_rd]],caltran!$J$2:$P$182,7,FALSE)</f>
        <v>76673.5</v>
      </c>
      <c r="S156" s="59">
        <f>VLOOKUP(class[[#This Row],[count_rd]],caltran!$J$2:$P$182,6,FALSE)</f>
        <v>101326.5</v>
      </c>
      <c r="T156" s="1">
        <f>IF(AND(class[[#This Row],[flow]]&gt;=class[[#This Row],[low]], class[[#This Row],[flow]]&lt;=class[[#This Row],[high]]),1,0)</f>
        <v>1</v>
      </c>
    </row>
    <row r="157" spans="1:20" x14ac:dyDescent="0.25">
      <c r="A157" s="61">
        <f>'[4]All Counts'!E157</f>
        <v>20749</v>
      </c>
      <c r="B157" s="61">
        <f>'[4]All Counts'!F157</f>
        <v>1</v>
      </c>
      <c r="C157" s="61">
        <f>'[4]All Counts'!G157</f>
        <v>1</v>
      </c>
      <c r="D157" s="29">
        <v>1</v>
      </c>
      <c r="E157" s="61" t="str">
        <f>'[4]All Counts'!P157</f>
        <v>PeMS2016</v>
      </c>
      <c r="F157" s="1">
        <v>1</v>
      </c>
      <c r="G1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57" s="30">
        <f>'[4]All Counts'!R157</f>
        <v>2</v>
      </c>
      <c r="I157" s="30">
        <f>'[4]All Counts'!S157</f>
        <v>14</v>
      </c>
      <c r="J157" s="61">
        <f>'[4]All Counts'!M157</f>
        <v>124792</v>
      </c>
      <c r="K157" s="4">
        <f>VLOOKUP(class[[#This Row],[hwycov_id]],readme!E:F,2,FALSE)</f>
        <v>125591.12109300001</v>
      </c>
      <c r="L157" s="32">
        <f t="shared" si="6"/>
        <v>6.4036243749598931E-3</v>
      </c>
      <c r="M157" s="31">
        <f t="shared" si="7"/>
        <v>799.12109300000884</v>
      </c>
      <c r="N157" s="31">
        <f t="shared" si="8"/>
        <v>638594.52127752872</v>
      </c>
      <c r="O157" s="1" t="e">
        <v>#N/A</v>
      </c>
      <c r="P157" s="1">
        <v>156</v>
      </c>
      <c r="Q157" s="46">
        <f>ROUND(class[[#This Row],[count]],-3)</f>
        <v>125000</v>
      </c>
      <c r="R157" s="59">
        <f>VLOOKUP(class[[#This Row],[count_rd]],caltran!$J$2:$P$182,7,FALSE)</f>
        <v>109214.28571428575</v>
      </c>
      <c r="S157" s="59">
        <f>VLOOKUP(class[[#This Row],[count_rd]],caltran!$J$2:$P$182,6,FALSE)</f>
        <v>140785.71428571423</v>
      </c>
      <c r="T157" s="1">
        <f>IF(AND(class[[#This Row],[flow]]&gt;=class[[#This Row],[low]], class[[#This Row],[flow]]&lt;=class[[#This Row],[high]]),1,0)</f>
        <v>1</v>
      </c>
    </row>
    <row r="158" spans="1:20" x14ac:dyDescent="0.25">
      <c r="A158" s="61">
        <f>'[4]All Counts'!E158</f>
        <v>15870</v>
      </c>
      <c r="B158" s="61">
        <f>'[4]All Counts'!F158</f>
        <v>1</v>
      </c>
      <c r="C158" s="61">
        <f>'[4]All Counts'!G158</f>
        <v>1</v>
      </c>
      <c r="D158" s="29">
        <v>1</v>
      </c>
      <c r="E158" s="61" t="str">
        <f>'[4]All Counts'!P158</f>
        <v>PeMS2016</v>
      </c>
      <c r="F158" s="1">
        <v>1</v>
      </c>
      <c r="G1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58" s="30">
        <f>'[4]All Counts'!R158</f>
        <v>2</v>
      </c>
      <c r="I158" s="30">
        <f>'[4]All Counts'!S158</f>
        <v>14</v>
      </c>
      <c r="J158" s="61">
        <f>'[4]All Counts'!M158</f>
        <v>75494</v>
      </c>
      <c r="K158" s="4">
        <f>VLOOKUP(class[[#This Row],[hwycov_id]],readme!E:F,2,FALSE)</f>
        <v>74621.187987999991</v>
      </c>
      <c r="L158" s="32">
        <f t="shared" si="6"/>
        <v>-1.1561342782207995E-2</v>
      </c>
      <c r="M158" s="31">
        <f t="shared" si="7"/>
        <v>-872.81201200000942</v>
      </c>
      <c r="N158" s="31">
        <f t="shared" si="8"/>
        <v>761800.80829150463</v>
      </c>
      <c r="O158" s="1" t="e">
        <v>#N/A</v>
      </c>
      <c r="P158" s="1">
        <v>157</v>
      </c>
      <c r="Q158" s="46">
        <f>ROUND(class[[#This Row],[count]],-3)</f>
        <v>75000</v>
      </c>
      <c r="R158" s="59">
        <f>VLOOKUP(class[[#This Row],[count_rd]],caltran!$J$2:$P$182,7,FALSE)</f>
        <v>63450</v>
      </c>
      <c r="S158" s="59">
        <f>VLOOKUP(class[[#This Row],[count_rd]],caltran!$J$2:$P$182,6,FALSE)</f>
        <v>86550</v>
      </c>
      <c r="T158" s="1">
        <f>IF(AND(class[[#This Row],[flow]]&gt;=class[[#This Row],[low]], class[[#This Row],[flow]]&lt;=class[[#This Row],[high]]),1,0)</f>
        <v>1</v>
      </c>
    </row>
    <row r="159" spans="1:20" x14ac:dyDescent="0.25">
      <c r="A159" s="61">
        <f>'[4]All Counts'!E159</f>
        <v>738</v>
      </c>
      <c r="B159" s="61">
        <f>'[4]All Counts'!F159</f>
        <v>1</v>
      </c>
      <c r="C159" s="61">
        <f>'[4]All Counts'!G159</f>
        <v>1</v>
      </c>
      <c r="D159" s="29">
        <v>1</v>
      </c>
      <c r="E159" s="61" t="str">
        <f>'[4]All Counts'!P159</f>
        <v>PeMS2016</v>
      </c>
      <c r="F159" s="1">
        <v>1</v>
      </c>
      <c r="G1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59" s="30">
        <f>'[4]All Counts'!R159</f>
        <v>2</v>
      </c>
      <c r="I159" s="30">
        <f>'[4]All Counts'!S159</f>
        <v>14</v>
      </c>
      <c r="J159" s="61">
        <f>'[4]All Counts'!M159</f>
        <v>76629</v>
      </c>
      <c r="K159" s="4">
        <f>VLOOKUP(class[[#This Row],[hwycov_id]],readme!E:F,2,FALSE)</f>
        <v>74621.187987999991</v>
      </c>
      <c r="L159" s="32">
        <f t="shared" si="6"/>
        <v>-2.6201725352020921E-2</v>
      </c>
      <c r="M159" s="31">
        <f t="shared" si="7"/>
        <v>-2007.8120120000094</v>
      </c>
      <c r="N159" s="31">
        <f t="shared" si="8"/>
        <v>4031309.075531526</v>
      </c>
      <c r="O159" s="1" t="e">
        <v>#N/A</v>
      </c>
      <c r="P159" s="1">
        <v>158</v>
      </c>
      <c r="Q159" s="46">
        <f>ROUND(class[[#This Row],[count]],-3)</f>
        <v>77000</v>
      </c>
      <c r="R159" s="59">
        <f>VLOOKUP(class[[#This Row],[count_rd]],caltran!$J$2:$P$182,7,FALSE)</f>
        <v>65351.611111111109</v>
      </c>
      <c r="S159" s="59">
        <f>VLOOKUP(class[[#This Row],[count_rd]],caltran!$J$2:$P$182,6,FALSE)</f>
        <v>88648.388888888891</v>
      </c>
      <c r="T159" s="1">
        <f>IF(AND(class[[#This Row],[flow]]&gt;=class[[#This Row],[low]], class[[#This Row],[flow]]&lt;=class[[#This Row],[high]]),1,0)</f>
        <v>1</v>
      </c>
    </row>
    <row r="160" spans="1:20" x14ac:dyDescent="0.25">
      <c r="A160" s="61">
        <f>'[4]All Counts'!E160</f>
        <v>744</v>
      </c>
      <c r="B160" s="61">
        <f>'[4]All Counts'!F160</f>
        <v>1</v>
      </c>
      <c r="C160" s="61">
        <f>'[4]All Counts'!G160</f>
        <v>1</v>
      </c>
      <c r="D160" s="29">
        <v>1</v>
      </c>
      <c r="E160" s="61" t="str">
        <f>'[4]All Counts'!P160</f>
        <v>PeMS2016</v>
      </c>
      <c r="F160" s="1">
        <v>1</v>
      </c>
      <c r="G1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160" s="30">
        <f>'[4]All Counts'!R160</f>
        <v>2</v>
      </c>
      <c r="I160" s="30">
        <f>'[4]All Counts'!S160</f>
        <v>14</v>
      </c>
      <c r="J160" s="61">
        <f>'[4]All Counts'!M160</f>
        <v>86295</v>
      </c>
      <c r="K160" s="4">
        <f>VLOOKUP(class[[#This Row],[hwycov_id]],readme!E:F,2,FALSE)</f>
        <v>87791.646483000004</v>
      </c>
      <c r="L160" s="32">
        <f t="shared" si="6"/>
        <v>1.7343374274291667E-2</v>
      </c>
      <c r="M160" s="31">
        <f t="shared" si="7"/>
        <v>1496.6464830000041</v>
      </c>
      <c r="N160" s="31">
        <f t="shared" si="8"/>
        <v>2239950.6950762817</v>
      </c>
      <c r="O160" s="1" t="e">
        <v>#N/A</v>
      </c>
      <c r="P160" s="1">
        <v>159</v>
      </c>
      <c r="Q160" s="46">
        <f>ROUND(class[[#This Row],[count]],-3)</f>
        <v>86000</v>
      </c>
      <c r="R160" s="59">
        <f>VLOOKUP(class[[#This Row],[count_rd]],caltran!$J$2:$P$182,7,FALSE)</f>
        <v>73931.333333333328</v>
      </c>
      <c r="S160" s="59">
        <f>VLOOKUP(class[[#This Row],[count_rd]],caltran!$J$2:$P$182,6,FALSE)</f>
        <v>98068.666666666672</v>
      </c>
      <c r="T160" s="1">
        <f>IF(AND(class[[#This Row],[flow]]&gt;=class[[#This Row],[low]], class[[#This Row],[flow]]&lt;=class[[#This Row],[high]]),1,0)</f>
        <v>1</v>
      </c>
    </row>
    <row r="161" spans="1:20" x14ac:dyDescent="0.25">
      <c r="A161" s="61">
        <f>'[4]All Counts'!E161</f>
        <v>746</v>
      </c>
      <c r="B161" s="61">
        <f>'[4]All Counts'!F161</f>
        <v>1</v>
      </c>
      <c r="C161" s="61">
        <f>'[4]All Counts'!G161</f>
        <v>1</v>
      </c>
      <c r="D161" s="29">
        <v>1</v>
      </c>
      <c r="E161" s="61" t="str">
        <f>'[4]All Counts'!P161</f>
        <v>PeMS2016</v>
      </c>
      <c r="F161" s="1">
        <v>1</v>
      </c>
      <c r="G1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161" s="30">
        <f>'[4]All Counts'!R161</f>
        <v>2</v>
      </c>
      <c r="I161" s="30">
        <f>'[4]All Counts'!S161</f>
        <v>14</v>
      </c>
      <c r="J161" s="61">
        <f>'[4]All Counts'!M161</f>
        <v>99899</v>
      </c>
      <c r="K161" s="4">
        <f>VLOOKUP(class[[#This Row],[hwycov_id]],readme!E:F,2,FALSE)</f>
        <v>98109.87402399999</v>
      </c>
      <c r="L161" s="32">
        <f t="shared" si="6"/>
        <v>-1.7909348201683772E-2</v>
      </c>
      <c r="M161" s="31">
        <f t="shared" si="7"/>
        <v>-1789.1259760000103</v>
      </c>
      <c r="N161" s="31">
        <f t="shared" si="8"/>
        <v>3200971.7579979892</v>
      </c>
      <c r="O161" s="1" t="e">
        <v>#N/A</v>
      </c>
      <c r="P161" s="1">
        <v>160</v>
      </c>
      <c r="Q161" s="46">
        <f>ROUND(class[[#This Row],[count]],-3)</f>
        <v>100000</v>
      </c>
      <c r="R161" s="59">
        <f>VLOOKUP(class[[#This Row],[count_rd]],caltran!$J$2:$P$182,7,FALSE)</f>
        <v>86400</v>
      </c>
      <c r="S161" s="59">
        <f>VLOOKUP(class[[#This Row],[count_rd]],caltran!$J$2:$P$182,6,FALSE)</f>
        <v>113600.00000000001</v>
      </c>
      <c r="T161" s="1">
        <f>IF(AND(class[[#This Row],[flow]]&gt;=class[[#This Row],[low]], class[[#This Row],[flow]]&lt;=class[[#This Row],[high]]),1,0)</f>
        <v>1</v>
      </c>
    </row>
    <row r="162" spans="1:20" x14ac:dyDescent="0.25">
      <c r="A162" s="61">
        <f>'[4]All Counts'!E162</f>
        <v>20755</v>
      </c>
      <c r="B162" s="61">
        <f>'[4]All Counts'!F162</f>
        <v>1</v>
      </c>
      <c r="C162" s="61">
        <f>'[4]All Counts'!G162</f>
        <v>1</v>
      </c>
      <c r="D162" s="29">
        <v>1</v>
      </c>
      <c r="E162" s="61" t="str">
        <f>'[4]All Counts'!P162</f>
        <v>PeMS2016</v>
      </c>
      <c r="F162" s="1">
        <v>1</v>
      </c>
      <c r="G1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162" s="30">
        <f>'[4]All Counts'!R162</f>
        <v>3</v>
      </c>
      <c r="I162" s="30">
        <f>'[4]All Counts'!S162</f>
        <v>14</v>
      </c>
      <c r="J162" s="61">
        <f>'[4]All Counts'!M162</f>
        <v>78240</v>
      </c>
      <c r="K162" s="4">
        <f>VLOOKUP(class[[#This Row],[hwycov_id]],readme!E:F,2,FALSE)</f>
        <v>82837.830077999999</v>
      </c>
      <c r="L162" s="32">
        <f t="shared" si="6"/>
        <v>5.8765721855828179E-2</v>
      </c>
      <c r="M162" s="31">
        <f t="shared" si="7"/>
        <v>4597.830077999999</v>
      </c>
      <c r="N162" s="31">
        <f t="shared" si="8"/>
        <v>21140041.426161475</v>
      </c>
      <c r="O162" s="1" t="e">
        <v>#N/A</v>
      </c>
      <c r="P162" s="1">
        <v>161</v>
      </c>
      <c r="Q162" s="46">
        <f>ROUND(class[[#This Row],[count]],-3)</f>
        <v>78000</v>
      </c>
      <c r="R162" s="59">
        <f>VLOOKUP(class[[#This Row],[count_rd]],caltran!$J$2:$P$182,7,FALSE)</f>
        <v>66300</v>
      </c>
      <c r="S162" s="59">
        <f>VLOOKUP(class[[#This Row],[count_rd]],caltran!$J$2:$P$182,6,FALSE)</f>
        <v>89700</v>
      </c>
      <c r="T162" s="1">
        <f>IF(AND(class[[#This Row],[flow]]&gt;=class[[#This Row],[low]], class[[#This Row],[flow]]&lt;=class[[#This Row],[high]]),1,0)</f>
        <v>1</v>
      </c>
    </row>
    <row r="163" spans="1:20" x14ac:dyDescent="0.25">
      <c r="A163" s="61">
        <f>'[4]All Counts'!E163</f>
        <v>751</v>
      </c>
      <c r="B163" s="61">
        <f>'[4]All Counts'!F163</f>
        <v>1</v>
      </c>
      <c r="C163" s="61">
        <f>'[4]All Counts'!G163</f>
        <v>1</v>
      </c>
      <c r="D163" s="29">
        <v>1</v>
      </c>
      <c r="E163" s="61" t="str">
        <f>'[4]All Counts'!P163</f>
        <v>PeMS2016</v>
      </c>
      <c r="F163" s="1">
        <v>1</v>
      </c>
      <c r="G1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63" s="30">
        <f>'[4]All Counts'!R163</f>
        <v>3</v>
      </c>
      <c r="I163" s="30">
        <f>'[4]All Counts'!S163</f>
        <v>14</v>
      </c>
      <c r="J163" s="61">
        <f>'[4]All Counts'!M163</f>
        <v>111172</v>
      </c>
      <c r="K163" s="4">
        <f>VLOOKUP(class[[#This Row],[hwycov_id]],readme!E:F,2,FALSE)</f>
        <v>118978.48632900001</v>
      </c>
      <c r="L163" s="32">
        <f t="shared" si="6"/>
        <v>7.0219896457741182E-2</v>
      </c>
      <c r="M163" s="31">
        <f t="shared" si="7"/>
        <v>7806.4863290000067</v>
      </c>
      <c r="N163" s="31">
        <f t="shared" si="8"/>
        <v>60941228.804863997</v>
      </c>
      <c r="O163" s="1" t="e">
        <v>#N/A</v>
      </c>
      <c r="P163" s="1">
        <v>162</v>
      </c>
      <c r="Q163" s="46">
        <f>ROUND(class[[#This Row],[count]],-3)</f>
        <v>111000</v>
      </c>
      <c r="R163" s="59">
        <f>VLOOKUP(class[[#This Row],[count_rd]],caltran!$J$2:$P$182,7,FALSE)</f>
        <v>96413.190476190444</v>
      </c>
      <c r="S163" s="59">
        <f>VLOOKUP(class[[#This Row],[count_rd]],caltran!$J$2:$P$182,6,FALSE)</f>
        <v>125586.80952380956</v>
      </c>
      <c r="T163" s="1">
        <f>IF(AND(class[[#This Row],[flow]]&gt;=class[[#This Row],[low]], class[[#This Row],[flow]]&lt;=class[[#This Row],[high]]),1,0)</f>
        <v>1</v>
      </c>
    </row>
    <row r="164" spans="1:20" x14ac:dyDescent="0.25">
      <c r="A164" s="61">
        <f>'[4]All Counts'!E164</f>
        <v>752</v>
      </c>
      <c r="B164" s="61">
        <f>'[4]All Counts'!F164</f>
        <v>1</v>
      </c>
      <c r="C164" s="61">
        <f>'[4]All Counts'!G164</f>
        <v>1</v>
      </c>
      <c r="D164" s="29">
        <v>1</v>
      </c>
      <c r="E164" s="61" t="str">
        <f>'[4]All Counts'!P164</f>
        <v>PeMS2016</v>
      </c>
      <c r="F164" s="1">
        <v>1</v>
      </c>
      <c r="G1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64" s="30">
        <f>'[4]All Counts'!R164</f>
        <v>3</v>
      </c>
      <c r="I164" s="30">
        <f>'[4]All Counts'!S164</f>
        <v>14</v>
      </c>
      <c r="J164" s="61">
        <f>'[4]All Counts'!M164</f>
        <v>105349</v>
      </c>
      <c r="K164" s="4">
        <f>VLOOKUP(class[[#This Row],[hwycov_id]],readme!E:F,2,FALSE)</f>
        <v>112208.13085799999</v>
      </c>
      <c r="L164" s="32">
        <f t="shared" si="6"/>
        <v>6.510864704933117E-2</v>
      </c>
      <c r="M164" s="31">
        <f t="shared" si="7"/>
        <v>6859.1308579999895</v>
      </c>
      <c r="N164" s="31">
        <f t="shared" si="8"/>
        <v>47047676.127167672</v>
      </c>
      <c r="O164" s="1" t="e">
        <v>#N/A</v>
      </c>
      <c r="P164" s="1">
        <v>163</v>
      </c>
      <c r="Q164" s="46">
        <f>ROUND(class[[#This Row],[count]],-3)</f>
        <v>105000</v>
      </c>
      <c r="R164" s="59">
        <f>VLOOKUP(class[[#This Row],[count_rd]],caltran!$J$2:$P$182,7,FALSE)</f>
        <v>90979.999999999942</v>
      </c>
      <c r="S164" s="59">
        <f>VLOOKUP(class[[#This Row],[count_rd]],caltran!$J$2:$P$182,6,FALSE)</f>
        <v>119020.00000000006</v>
      </c>
      <c r="T164" s="1">
        <f>IF(AND(class[[#This Row],[flow]]&gt;=class[[#This Row],[low]], class[[#This Row],[flow]]&lt;=class[[#This Row],[high]]),1,0)</f>
        <v>1</v>
      </c>
    </row>
    <row r="165" spans="1:20" x14ac:dyDescent="0.25">
      <c r="A165" s="61">
        <f>'[4]All Counts'!E165</f>
        <v>754</v>
      </c>
      <c r="B165" s="61">
        <f>'[4]All Counts'!F165</f>
        <v>1</v>
      </c>
      <c r="C165" s="61">
        <f>'[4]All Counts'!G165</f>
        <v>1</v>
      </c>
      <c r="D165" s="29">
        <v>1</v>
      </c>
      <c r="E165" s="61" t="str">
        <f>'[4]All Counts'!P165</f>
        <v>PeMS2016</v>
      </c>
      <c r="F165" s="1">
        <v>1</v>
      </c>
      <c r="G1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65" s="30">
        <f>'[4]All Counts'!R165</f>
        <v>3</v>
      </c>
      <c r="I165" s="30">
        <f>'[4]All Counts'!S165</f>
        <v>14</v>
      </c>
      <c r="J165" s="61">
        <f>'[4]All Counts'!M165</f>
        <v>96581</v>
      </c>
      <c r="K165" s="4">
        <f>VLOOKUP(class[[#This Row],[hwycov_id]],readme!E:F,2,FALSE)</f>
        <v>104067.132812</v>
      </c>
      <c r="L165" s="32">
        <f t="shared" si="6"/>
        <v>7.7511444404178897E-2</v>
      </c>
      <c r="M165" s="31">
        <f t="shared" si="7"/>
        <v>7486.1328119999962</v>
      </c>
      <c r="N165" s="31">
        <f t="shared" si="8"/>
        <v>56042184.478902973</v>
      </c>
      <c r="O165" s="1" t="e">
        <v>#N/A</v>
      </c>
      <c r="P165" s="1">
        <v>164</v>
      </c>
      <c r="Q165" s="46">
        <f>ROUND(class[[#This Row],[count]],-3)</f>
        <v>97000</v>
      </c>
      <c r="R165" s="59">
        <f>VLOOKUP(class[[#This Row],[count_rd]],caltran!$J$2:$P$182,7,FALSE)</f>
        <v>83727.166666666657</v>
      </c>
      <c r="S165" s="59">
        <f>VLOOKUP(class[[#This Row],[count_rd]],caltran!$J$2:$P$182,6,FALSE)</f>
        <v>110272.83333333334</v>
      </c>
      <c r="T165" s="1">
        <f>IF(AND(class[[#This Row],[flow]]&gt;=class[[#This Row],[low]], class[[#This Row],[flow]]&lt;=class[[#This Row],[high]]),1,0)</f>
        <v>1</v>
      </c>
    </row>
    <row r="166" spans="1:20" x14ac:dyDescent="0.25">
      <c r="A166" s="61">
        <f>'[4]All Counts'!E166</f>
        <v>22715</v>
      </c>
      <c r="B166" s="61">
        <f>'[4]All Counts'!F166</f>
        <v>1</v>
      </c>
      <c r="C166" s="61">
        <f>'[4]All Counts'!G166</f>
        <v>1</v>
      </c>
      <c r="D166" s="29">
        <v>1</v>
      </c>
      <c r="E166" s="61" t="str">
        <f>'[4]All Counts'!P166</f>
        <v>PeMS2016</v>
      </c>
      <c r="F166" s="1">
        <v>1</v>
      </c>
      <c r="G1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166" s="30">
        <f>'[4]All Counts'!R166</f>
        <v>3</v>
      </c>
      <c r="I166" s="30">
        <f>'[4]All Counts'!S166</f>
        <v>14</v>
      </c>
      <c r="J166" s="61">
        <f>'[4]All Counts'!M166</f>
        <v>77507</v>
      </c>
      <c r="K166" s="4">
        <f>VLOOKUP(class[[#This Row],[hwycov_id]],readme!E:F,2,FALSE)</f>
        <v>83091.062988000005</v>
      </c>
      <c r="L166" s="32">
        <f t="shared" si="6"/>
        <v>7.2045918278349053E-2</v>
      </c>
      <c r="M166" s="31">
        <f t="shared" si="7"/>
        <v>5584.0629880000051</v>
      </c>
      <c r="N166" s="31">
        <f t="shared" si="8"/>
        <v>31181759.453951545</v>
      </c>
      <c r="O166" s="1" t="e">
        <v>#N/A</v>
      </c>
      <c r="P166" s="1">
        <v>165</v>
      </c>
      <c r="Q166" s="46">
        <f>ROUND(class[[#This Row],[count]],-3)</f>
        <v>78000</v>
      </c>
      <c r="R166" s="59">
        <f>VLOOKUP(class[[#This Row],[count_rd]],caltran!$J$2:$P$182,7,FALSE)</f>
        <v>66300</v>
      </c>
      <c r="S166" s="59">
        <f>VLOOKUP(class[[#This Row],[count_rd]],caltran!$J$2:$P$182,6,FALSE)</f>
        <v>89700</v>
      </c>
      <c r="T166" s="1">
        <f>IF(AND(class[[#This Row],[flow]]&gt;=class[[#This Row],[low]], class[[#This Row],[flow]]&lt;=class[[#This Row],[high]]),1,0)</f>
        <v>1</v>
      </c>
    </row>
    <row r="167" spans="1:20" x14ac:dyDescent="0.25">
      <c r="A167" s="61">
        <f>'[4]All Counts'!E167</f>
        <v>757</v>
      </c>
      <c r="B167" s="61">
        <f>'[4]All Counts'!F167</f>
        <v>1</v>
      </c>
      <c r="C167" s="61">
        <f>'[4]All Counts'!G167</f>
        <v>1</v>
      </c>
      <c r="D167" s="29">
        <v>1</v>
      </c>
      <c r="E167" s="61" t="str">
        <f>'[4]All Counts'!P167</f>
        <v>PeMS2016</v>
      </c>
      <c r="F167" s="1">
        <v>1</v>
      </c>
      <c r="G1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167" s="30">
        <f>'[4]All Counts'!R167</f>
        <v>3</v>
      </c>
      <c r="I167" s="30">
        <f>'[4]All Counts'!S167</f>
        <v>14</v>
      </c>
      <c r="J167" s="61">
        <f>'[4]All Counts'!M167</f>
        <v>85157</v>
      </c>
      <c r="K167" s="4">
        <f>VLOOKUP(class[[#This Row],[hwycov_id]],readme!E:F,2,FALSE)</f>
        <v>97408.075194999998</v>
      </c>
      <c r="L167" s="32">
        <f t="shared" si="6"/>
        <v>0.14386457008818998</v>
      </c>
      <c r="M167" s="31">
        <f t="shared" si="7"/>
        <v>12251.075194999998</v>
      </c>
      <c r="N167" s="31">
        <f t="shared" si="8"/>
        <v>150088843.43354422</v>
      </c>
      <c r="O167" s="1" t="e">
        <v>#N/A</v>
      </c>
      <c r="P167" s="1">
        <v>166</v>
      </c>
      <c r="Q167" s="46">
        <f>ROUND(class[[#This Row],[count]],-3)</f>
        <v>85000</v>
      </c>
      <c r="R167" s="59">
        <f>VLOOKUP(class[[#This Row],[count_rd]],caltran!$J$2:$P$182,7,FALSE)</f>
        <v>73015</v>
      </c>
      <c r="S167" s="59">
        <f>VLOOKUP(class[[#This Row],[count_rd]],caltran!$J$2:$P$182,6,FALSE)</f>
        <v>96985</v>
      </c>
      <c r="T167" s="1">
        <f>IF(AND(class[[#This Row],[flow]]&gt;=class[[#This Row],[low]], class[[#This Row],[flow]]&lt;=class[[#This Row],[high]]),1,0)</f>
        <v>0</v>
      </c>
    </row>
    <row r="168" spans="1:20" x14ac:dyDescent="0.25">
      <c r="A168" s="61">
        <f>'[4]All Counts'!E168</f>
        <v>760</v>
      </c>
      <c r="B168" s="61">
        <f>'[4]All Counts'!F168</f>
        <v>1</v>
      </c>
      <c r="C168" s="61">
        <f>'[4]All Counts'!G168</f>
        <v>1</v>
      </c>
      <c r="D168" s="29">
        <v>1</v>
      </c>
      <c r="E168" s="61" t="str">
        <f>'[4]All Counts'!P168</f>
        <v>Caltran</v>
      </c>
      <c r="F168" s="1">
        <v>1</v>
      </c>
      <c r="G1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68" s="30">
        <f>'[4]All Counts'!R168</f>
        <v>3</v>
      </c>
      <c r="I168" s="30">
        <f>'[4]All Counts'!S168</f>
        <v>14</v>
      </c>
      <c r="J168" s="61">
        <f>'[4]All Counts'!M168</f>
        <v>94619</v>
      </c>
      <c r="K168" s="4">
        <f>VLOOKUP(class[[#This Row],[hwycov_id]],readme!E:F,2,FALSE)</f>
        <v>111958.31836</v>
      </c>
      <c r="L168" s="32">
        <f t="shared" si="6"/>
        <v>0.18325408596582093</v>
      </c>
      <c r="M168" s="31">
        <f t="shared" si="7"/>
        <v>17339.318360000005</v>
      </c>
      <c r="N168" s="31">
        <f t="shared" si="8"/>
        <v>300651961.18943328</v>
      </c>
      <c r="O168" s="1" t="e">
        <v>#N/A</v>
      </c>
      <c r="P168" s="1">
        <v>167</v>
      </c>
      <c r="Q168" s="46">
        <f>ROUND(class[[#This Row],[count]],-3)</f>
        <v>95000</v>
      </c>
      <c r="R168" s="59">
        <f>VLOOKUP(class[[#This Row],[count_rd]],caltran!$J$2:$P$182,7,FALSE)</f>
        <v>81985</v>
      </c>
      <c r="S168" s="59">
        <f>VLOOKUP(class[[#This Row],[count_rd]],caltran!$J$2:$P$182,6,FALSE)</f>
        <v>108015</v>
      </c>
      <c r="T168" s="1">
        <f>IF(AND(class[[#This Row],[flow]]&gt;=class[[#This Row],[low]], class[[#This Row],[flow]]&lt;=class[[#This Row],[high]]),1,0)</f>
        <v>0</v>
      </c>
    </row>
    <row r="169" spans="1:20" x14ac:dyDescent="0.25">
      <c r="A169" s="61">
        <f>'[4]All Counts'!E169</f>
        <v>762</v>
      </c>
      <c r="B169" s="61">
        <f>'[4]All Counts'!F169</f>
        <v>1</v>
      </c>
      <c r="C169" s="61">
        <f>'[4]All Counts'!G169</f>
        <v>1</v>
      </c>
      <c r="D169" s="29">
        <v>1</v>
      </c>
      <c r="E169" s="61" t="str">
        <f>'[4]All Counts'!P169</f>
        <v>PeMS2016</v>
      </c>
      <c r="F169" s="1">
        <v>1</v>
      </c>
      <c r="G1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169" s="30">
        <f>'[4]All Counts'!R169</f>
        <v>3</v>
      </c>
      <c r="I169" s="30">
        <f>'[4]All Counts'!S169</f>
        <v>14</v>
      </c>
      <c r="J169" s="61">
        <f>'[4]All Counts'!M169</f>
        <v>102772</v>
      </c>
      <c r="K169" s="4">
        <f>VLOOKUP(class[[#This Row],[hwycov_id]],readme!E:F,2,FALSE)</f>
        <v>95514.772461</v>
      </c>
      <c r="L169" s="32">
        <f t="shared" si="6"/>
        <v>-7.0614832240298964E-2</v>
      </c>
      <c r="M169" s="31">
        <f t="shared" si="7"/>
        <v>-7257.2275389999995</v>
      </c>
      <c r="N169" s="31">
        <f t="shared" si="8"/>
        <v>52667351.55281999</v>
      </c>
      <c r="O169" s="1" t="e">
        <v>#N/A</v>
      </c>
      <c r="P169" s="1">
        <v>168</v>
      </c>
      <c r="Q169" s="46">
        <f>ROUND(class[[#This Row],[count]],-3)</f>
        <v>103000</v>
      </c>
      <c r="R169" s="59">
        <f>VLOOKUP(class[[#This Row],[count_rd]],caltran!$J$2:$P$182,7,FALSE)</f>
        <v>89153.857142857189</v>
      </c>
      <c r="S169" s="59">
        <f>VLOOKUP(class[[#This Row],[count_rd]],caltran!$J$2:$P$182,6,FALSE)</f>
        <v>116846.1428571428</v>
      </c>
      <c r="T169" s="1">
        <f>IF(AND(class[[#This Row],[flow]]&gt;=class[[#This Row],[low]], class[[#This Row],[flow]]&lt;=class[[#This Row],[high]]),1,0)</f>
        <v>1</v>
      </c>
    </row>
    <row r="170" spans="1:20" x14ac:dyDescent="0.25">
      <c r="A170" s="61">
        <f>'[4]All Counts'!E170</f>
        <v>59</v>
      </c>
      <c r="B170" s="61">
        <f>'[4]All Counts'!F170</f>
        <v>1</v>
      </c>
      <c r="C170" s="61">
        <f>'[4]All Counts'!G170</f>
        <v>1</v>
      </c>
      <c r="D170" s="29">
        <v>1</v>
      </c>
      <c r="E170" s="61" t="str">
        <f>'[4]All Counts'!P170</f>
        <v>PeMS2016</v>
      </c>
      <c r="F170" s="1">
        <v>1</v>
      </c>
      <c r="G1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170" s="30">
        <f>'[4]All Counts'!R170</f>
        <v>3</v>
      </c>
      <c r="I170" s="30">
        <f>'[4]All Counts'!S170</f>
        <v>14</v>
      </c>
      <c r="J170" s="61">
        <f>'[4]All Counts'!M170</f>
        <v>90563</v>
      </c>
      <c r="K170" s="4">
        <f>VLOOKUP(class[[#This Row],[hwycov_id]],readme!E:F,2,FALSE)</f>
        <v>99079.569336</v>
      </c>
      <c r="L170" s="32">
        <f t="shared" si="6"/>
        <v>9.4040274019191017E-2</v>
      </c>
      <c r="M170" s="31">
        <f t="shared" si="7"/>
        <v>8516.5693360000005</v>
      </c>
      <c r="N170" s="31">
        <f t="shared" si="8"/>
        <v>72531953.254895493</v>
      </c>
      <c r="O170" s="1" t="e">
        <v>#N/A</v>
      </c>
      <c r="P170" s="1">
        <v>169</v>
      </c>
      <c r="Q170" s="46">
        <f>ROUND(class[[#This Row],[count]],-3)</f>
        <v>91000</v>
      </c>
      <c r="R170" s="59">
        <f>VLOOKUP(class[[#This Row],[count_rd]],caltran!$J$2:$P$182,7,FALSE)</f>
        <v>78472.333333333328</v>
      </c>
      <c r="S170" s="59">
        <f>VLOOKUP(class[[#This Row],[count_rd]],caltran!$J$2:$P$182,6,FALSE)</f>
        <v>103527.66666666666</v>
      </c>
      <c r="T170" s="1">
        <f>IF(AND(class[[#This Row],[flow]]&gt;=class[[#This Row],[low]], class[[#This Row],[flow]]&lt;=class[[#This Row],[high]]),1,0)</f>
        <v>1</v>
      </c>
    </row>
    <row r="171" spans="1:20" x14ac:dyDescent="0.25">
      <c r="A171" s="61">
        <f>'[4]All Counts'!E171</f>
        <v>15081</v>
      </c>
      <c r="B171" s="61">
        <f>'[4]All Counts'!F171</f>
        <v>1</v>
      </c>
      <c r="C171" s="61">
        <f>'[4]All Counts'!G171</f>
        <v>1</v>
      </c>
      <c r="D171" s="29">
        <v>1</v>
      </c>
      <c r="E171" s="61" t="str">
        <f>'[4]All Counts'!P171</f>
        <v>PeMS2016</v>
      </c>
      <c r="F171" s="1">
        <v>1</v>
      </c>
      <c r="G1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71" s="30">
        <f>'[4]All Counts'!R171</f>
        <v>3</v>
      </c>
      <c r="I171" s="30">
        <f>'[4]All Counts'!S171</f>
        <v>14</v>
      </c>
      <c r="J171" s="61">
        <f>'[4]All Counts'!M171</f>
        <v>98047</v>
      </c>
      <c r="K171" s="4">
        <f>VLOOKUP(class[[#This Row],[hwycov_id]],readme!E:F,2,FALSE)</f>
        <v>116859.00683500001</v>
      </c>
      <c r="L171" s="32">
        <f t="shared" si="6"/>
        <v>0.1918672354585047</v>
      </c>
      <c r="M171" s="31">
        <f t="shared" si="7"/>
        <v>18812.006835000007</v>
      </c>
      <c r="N171" s="31">
        <f t="shared" si="8"/>
        <v>353891601.16008699</v>
      </c>
      <c r="O171" s="1" t="e">
        <v>#N/A</v>
      </c>
      <c r="P171" s="1">
        <v>170</v>
      </c>
      <c r="Q171" s="46">
        <f>ROUND(class[[#This Row],[count]],-3)</f>
        <v>98000</v>
      </c>
      <c r="R171" s="59">
        <f>VLOOKUP(class[[#This Row],[count_rd]],caltran!$J$2:$P$182,7,FALSE)</f>
        <v>84574</v>
      </c>
      <c r="S171" s="59">
        <f>VLOOKUP(class[[#This Row],[count_rd]],caltran!$J$2:$P$182,6,FALSE)</f>
        <v>111426</v>
      </c>
      <c r="T171" s="1">
        <f>IF(AND(class[[#This Row],[flow]]&gt;=class[[#This Row],[low]], class[[#This Row],[flow]]&lt;=class[[#This Row],[high]]),1,0)</f>
        <v>0</v>
      </c>
    </row>
    <row r="172" spans="1:20" x14ac:dyDescent="0.25">
      <c r="A172" s="61">
        <f>'[4]All Counts'!E172</f>
        <v>15064</v>
      </c>
      <c r="B172" s="61">
        <f>'[4]All Counts'!F172</f>
        <v>1</v>
      </c>
      <c r="C172" s="61">
        <f>'[4]All Counts'!G172</f>
        <v>1</v>
      </c>
      <c r="D172" s="29">
        <v>1</v>
      </c>
      <c r="E172" s="61" t="str">
        <f>'[4]All Counts'!P172</f>
        <v>PeMS2016</v>
      </c>
      <c r="F172" s="1">
        <v>1</v>
      </c>
      <c r="G1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172" s="30">
        <f>'[4]All Counts'!R172</f>
        <v>3</v>
      </c>
      <c r="I172" s="30">
        <f>'[4]All Counts'!S172</f>
        <v>14</v>
      </c>
      <c r="J172" s="61">
        <f>'[4]All Counts'!M172</f>
        <v>82822</v>
      </c>
      <c r="K172" s="4">
        <f>VLOOKUP(class[[#This Row],[hwycov_id]],readme!E:F,2,FALSE)</f>
        <v>103811.31933499999</v>
      </c>
      <c r="L172" s="32">
        <f t="shared" si="6"/>
        <v>0.25342685922822428</v>
      </c>
      <c r="M172" s="31">
        <f t="shared" si="7"/>
        <v>20989.319334999993</v>
      </c>
      <c r="N172" s="31">
        <f t="shared" si="8"/>
        <v>440551526.14660454</v>
      </c>
      <c r="O172" s="1" t="e">
        <v>#N/A</v>
      </c>
      <c r="P172" s="1">
        <v>171</v>
      </c>
      <c r="Q172" s="46">
        <f>ROUND(class[[#This Row],[count]],-3)</f>
        <v>83000</v>
      </c>
      <c r="R172" s="59">
        <f>VLOOKUP(class[[#This Row],[count_rd]],caltran!$J$2:$P$182,7,FALSE)</f>
        <v>71131</v>
      </c>
      <c r="S172" s="59">
        <f>VLOOKUP(class[[#This Row],[count_rd]],caltran!$J$2:$P$182,6,FALSE)</f>
        <v>94869</v>
      </c>
      <c r="T172" s="1">
        <f>IF(AND(class[[#This Row],[flow]]&gt;=class[[#This Row],[low]], class[[#This Row],[flow]]&lt;=class[[#This Row],[high]]),1,0)</f>
        <v>0</v>
      </c>
    </row>
    <row r="173" spans="1:20" x14ac:dyDescent="0.25">
      <c r="A173" s="61">
        <f>'[4]All Counts'!E173</f>
        <v>23851</v>
      </c>
      <c r="B173" s="61">
        <f>'[4]All Counts'!F173</f>
        <v>1</v>
      </c>
      <c r="C173" s="61">
        <f>'[4]All Counts'!G173</f>
        <v>1</v>
      </c>
      <c r="D173" s="29">
        <v>1</v>
      </c>
      <c r="E173" s="61" t="str">
        <f>'[4]All Counts'!P173</f>
        <v>PeMS2016</v>
      </c>
      <c r="F173" s="1">
        <v>1</v>
      </c>
      <c r="G1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173" s="30">
        <f>'[4]All Counts'!R173</f>
        <v>3</v>
      </c>
      <c r="I173" s="30">
        <f>'[4]All Counts'!S173</f>
        <v>14</v>
      </c>
      <c r="J173" s="61">
        <f>'[4]All Counts'!M173</f>
        <v>71532</v>
      </c>
      <c r="K173" s="4">
        <f>VLOOKUP(class[[#This Row],[hwycov_id]],readme!E:F,2,FALSE)</f>
        <v>83835.271972999995</v>
      </c>
      <c r="L173" s="32">
        <f t="shared" si="6"/>
        <v>0.17199675631885025</v>
      </c>
      <c r="M173" s="31">
        <f t="shared" si="7"/>
        <v>12303.271972999995</v>
      </c>
      <c r="N173" s="31">
        <f t="shared" si="8"/>
        <v>151370501.24160719</v>
      </c>
      <c r="O173" s="1" t="e">
        <v>#N/A</v>
      </c>
      <c r="P173" s="1">
        <v>172</v>
      </c>
      <c r="Q173" s="46">
        <f>ROUND(class[[#This Row],[count]],-3)</f>
        <v>72000</v>
      </c>
      <c r="R173" s="59">
        <f>VLOOKUP(class[[#This Row],[count_rd]],caltran!$J$2:$P$182,7,FALSE)</f>
        <v>60544</v>
      </c>
      <c r="S173" s="59">
        <f>VLOOKUP(class[[#This Row],[count_rd]],caltran!$J$2:$P$182,6,FALSE)</f>
        <v>83456</v>
      </c>
      <c r="T173" s="1">
        <f>IF(AND(class[[#This Row],[flow]]&gt;=class[[#This Row],[low]], class[[#This Row],[flow]]&lt;=class[[#This Row],[high]]),1,0)</f>
        <v>0</v>
      </c>
    </row>
    <row r="174" spans="1:20" x14ac:dyDescent="0.25">
      <c r="A174" s="61">
        <f>'[4]All Counts'!E174</f>
        <v>26788</v>
      </c>
      <c r="B174" s="61">
        <f>'[4]All Counts'!F174</f>
        <v>1</v>
      </c>
      <c r="C174" s="61">
        <f>'[4]All Counts'!G174</f>
        <v>1</v>
      </c>
      <c r="D174" s="29">
        <v>1</v>
      </c>
      <c r="E174" s="61" t="str">
        <f>'[4]All Counts'!P174</f>
        <v>PeMS2016</v>
      </c>
      <c r="F174" s="1">
        <v>1</v>
      </c>
      <c r="G1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174" s="30">
        <f>'[4]All Counts'!R174</f>
        <v>3</v>
      </c>
      <c r="I174" s="30">
        <f>'[4]All Counts'!S174</f>
        <v>14</v>
      </c>
      <c r="J174" s="61">
        <f>'[4]All Counts'!M174</f>
        <v>87549</v>
      </c>
      <c r="K174" s="4">
        <f>VLOOKUP(class[[#This Row],[hwycov_id]],readme!E:F,2,FALSE)</f>
        <v>98829.285155999998</v>
      </c>
      <c r="L174" s="32">
        <f t="shared" si="6"/>
        <v>0.12884539122091621</v>
      </c>
      <c r="M174" s="31">
        <f t="shared" si="7"/>
        <v>11280.285155999998</v>
      </c>
      <c r="N174" s="31">
        <f t="shared" si="8"/>
        <v>127244833.20067391</v>
      </c>
      <c r="O174" s="1" t="e">
        <v>#N/A</v>
      </c>
      <c r="P174" s="1">
        <v>173</v>
      </c>
      <c r="Q174" s="46">
        <f>ROUND(class[[#This Row],[count]],-3)</f>
        <v>88000</v>
      </c>
      <c r="R174" s="59">
        <f>VLOOKUP(class[[#This Row],[count_rd]],caltran!$J$2:$P$182,7,FALSE)</f>
        <v>75768</v>
      </c>
      <c r="S174" s="59">
        <f>VLOOKUP(class[[#This Row],[count_rd]],caltran!$J$2:$P$182,6,FALSE)</f>
        <v>100232</v>
      </c>
      <c r="T174" s="1">
        <f>IF(AND(class[[#This Row],[flow]]&gt;=class[[#This Row],[low]], class[[#This Row],[flow]]&lt;=class[[#This Row],[high]]),1,0)</f>
        <v>1</v>
      </c>
    </row>
    <row r="175" spans="1:20" x14ac:dyDescent="0.25">
      <c r="A175" s="61">
        <f>'[4]All Counts'!E175</f>
        <v>589</v>
      </c>
      <c r="B175" s="61">
        <f>'[4]All Counts'!F175</f>
        <v>1</v>
      </c>
      <c r="C175" s="61">
        <f>'[4]All Counts'!G175</f>
        <v>1</v>
      </c>
      <c r="D175" s="29">
        <v>1</v>
      </c>
      <c r="E175" s="61" t="str">
        <f>'[4]All Counts'!P175</f>
        <v>PeMS2016</v>
      </c>
      <c r="F175" s="1">
        <v>1</v>
      </c>
      <c r="G1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75" s="30">
        <f>'[4]All Counts'!R175</f>
        <v>3</v>
      </c>
      <c r="I175" s="30">
        <f>'[4]All Counts'!S175</f>
        <v>14</v>
      </c>
      <c r="J175" s="61">
        <f>'[4]All Counts'!M175</f>
        <v>55874</v>
      </c>
      <c r="K175" s="4">
        <f>VLOOKUP(class[[#This Row],[hwycov_id]],readme!E:F,2,FALSE)</f>
        <v>68660.273436999996</v>
      </c>
      <c r="L175" s="32">
        <f t="shared" si="6"/>
        <v>0.2288412040841894</v>
      </c>
      <c r="M175" s="31">
        <f t="shared" si="7"/>
        <v>12786.273436999996</v>
      </c>
      <c r="N175" s="31">
        <f t="shared" si="8"/>
        <v>163488788.40573171</v>
      </c>
      <c r="O175" s="1" t="e">
        <v>#N/A</v>
      </c>
      <c r="P175" s="1">
        <v>174</v>
      </c>
      <c r="Q175" s="46">
        <f>ROUND(class[[#This Row],[count]],-3)</f>
        <v>56000</v>
      </c>
      <c r="R175" s="59">
        <f>VLOOKUP(class[[#This Row],[count_rd]],caltran!$J$2:$P$182,7,FALSE)</f>
        <v>45453.333333333336</v>
      </c>
      <c r="S175" s="59">
        <f>VLOOKUP(class[[#This Row],[count_rd]],caltran!$J$2:$P$182,6,FALSE)</f>
        <v>66546.666666666657</v>
      </c>
      <c r="T175" s="1">
        <f>IF(AND(class[[#This Row],[flow]]&gt;=class[[#This Row],[low]], class[[#This Row],[flow]]&lt;=class[[#This Row],[high]]),1,0)</f>
        <v>0</v>
      </c>
    </row>
    <row r="176" spans="1:20" x14ac:dyDescent="0.25">
      <c r="A176" s="61">
        <f>'[4]All Counts'!E176</f>
        <v>31198</v>
      </c>
      <c r="B176" s="61">
        <f>'[4]All Counts'!F176</f>
        <v>1</v>
      </c>
      <c r="C176" s="61">
        <f>'[4]All Counts'!G176</f>
        <v>1</v>
      </c>
      <c r="D176" s="29">
        <v>1</v>
      </c>
      <c r="E176" s="61" t="str">
        <f>'[4]All Counts'!P176</f>
        <v>Caltran</v>
      </c>
      <c r="F176" s="1">
        <v>1</v>
      </c>
      <c r="G1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176" s="30">
        <f>'[4]All Counts'!R176</f>
        <v>3</v>
      </c>
      <c r="I176" s="30">
        <f>'[4]All Counts'!S176</f>
        <v>14</v>
      </c>
      <c r="J176" s="61">
        <f>'[4]All Counts'!M176</f>
        <v>83328</v>
      </c>
      <c r="K176" s="4">
        <f>VLOOKUP(class[[#This Row],[hwycov_id]],readme!E:F,2,FALSE)</f>
        <v>82553.732420999993</v>
      </c>
      <c r="L176" s="32">
        <f t="shared" si="6"/>
        <v>-9.2918056235600233E-3</v>
      </c>
      <c r="M176" s="31">
        <f t="shared" si="7"/>
        <v>-774.26757900000666</v>
      </c>
      <c r="N176" s="31">
        <f t="shared" si="8"/>
        <v>599490.28389053151</v>
      </c>
      <c r="O176" s="1" t="e">
        <v>#N/A</v>
      </c>
      <c r="P176" s="1">
        <v>175</v>
      </c>
      <c r="Q176" s="46">
        <f>ROUND(class[[#This Row],[count]],-3)</f>
        <v>83000</v>
      </c>
      <c r="R176" s="59">
        <f>VLOOKUP(class[[#This Row],[count_rd]],caltran!$J$2:$P$182,7,FALSE)</f>
        <v>71131</v>
      </c>
      <c r="S176" s="59">
        <f>VLOOKUP(class[[#This Row],[count_rd]],caltran!$J$2:$P$182,6,FALSE)</f>
        <v>94869</v>
      </c>
      <c r="T176" s="1">
        <f>IF(AND(class[[#This Row],[flow]]&gt;=class[[#This Row],[low]], class[[#This Row],[flow]]&lt;=class[[#This Row],[high]]),1,0)</f>
        <v>1</v>
      </c>
    </row>
    <row r="177" spans="1:20" x14ac:dyDescent="0.25">
      <c r="A177" s="61">
        <f>'[4]All Counts'!E177</f>
        <v>28796</v>
      </c>
      <c r="B177" s="61">
        <f>'[4]All Counts'!F177</f>
        <v>1</v>
      </c>
      <c r="C177" s="61">
        <f>'[4]All Counts'!G177</f>
        <v>1</v>
      </c>
      <c r="D177" s="29">
        <v>1</v>
      </c>
      <c r="E177" s="61" t="str">
        <f>'[4]All Counts'!P177</f>
        <v>PeMS2016</v>
      </c>
      <c r="F177" s="1">
        <v>1</v>
      </c>
      <c r="G1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77" s="30">
        <f>'[4]All Counts'!R177</f>
        <v>3</v>
      </c>
      <c r="I177" s="30">
        <f>'[4]All Counts'!S177</f>
        <v>14</v>
      </c>
      <c r="J177" s="61">
        <f>'[4]All Counts'!M177</f>
        <v>50818</v>
      </c>
      <c r="K177" s="4">
        <f>VLOOKUP(class[[#This Row],[hwycov_id]],readme!E:F,2,FALSE)</f>
        <v>62734.365722000002</v>
      </c>
      <c r="L177" s="32">
        <f t="shared" si="6"/>
        <v>0.23449104100909124</v>
      </c>
      <c r="M177" s="31">
        <f t="shared" si="7"/>
        <v>11916.365722000002</v>
      </c>
      <c r="N177" s="31">
        <f t="shared" si="8"/>
        <v>141999772.02045664</v>
      </c>
      <c r="O177" s="1" t="e">
        <v>#N/A</v>
      </c>
      <c r="P177" s="1">
        <v>176</v>
      </c>
      <c r="Q177" s="46">
        <f>ROUND(class[[#This Row],[count]],-3)</f>
        <v>51000</v>
      </c>
      <c r="R177" s="59">
        <f>VLOOKUP(class[[#This Row],[count_rd]],caltran!$J$2:$P$182,7,FALSE)</f>
        <v>40919</v>
      </c>
      <c r="S177" s="59">
        <f>VLOOKUP(class[[#This Row],[count_rd]],caltran!$J$2:$P$182,6,FALSE)</f>
        <v>61081</v>
      </c>
      <c r="T177" s="1">
        <f>IF(AND(class[[#This Row],[flow]]&gt;=class[[#This Row],[low]], class[[#This Row],[flow]]&lt;=class[[#This Row],[high]]),1,0)</f>
        <v>0</v>
      </c>
    </row>
    <row r="178" spans="1:20" x14ac:dyDescent="0.25">
      <c r="A178" s="61">
        <f>'[4]All Counts'!E178</f>
        <v>29533</v>
      </c>
      <c r="B178" s="61">
        <f>'[4]All Counts'!F178</f>
        <v>1</v>
      </c>
      <c r="C178" s="61">
        <f>'[4]All Counts'!G178</f>
        <v>2</v>
      </c>
      <c r="D178" s="29">
        <v>1</v>
      </c>
      <c r="E178" s="61" t="str">
        <f>'[4]All Counts'!P178</f>
        <v>PeMS2016</v>
      </c>
      <c r="F178" s="1">
        <v>1</v>
      </c>
      <c r="G1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8" s="30">
        <f>'[4]All Counts'!R178</f>
        <v>3</v>
      </c>
      <c r="I178" s="30">
        <f>'[4]All Counts'!S178</f>
        <v>14</v>
      </c>
      <c r="J178" s="61">
        <f>'[4]All Counts'!M178</f>
        <v>17020</v>
      </c>
      <c r="K178" s="4">
        <f>VLOOKUP(class[[#This Row],[hwycov_id]],readme!E:F,2,FALSE)</f>
        <v>10979.915756</v>
      </c>
      <c r="L178" s="32">
        <f t="shared" si="6"/>
        <v>-0.3548815654524089</v>
      </c>
      <c r="M178" s="31">
        <f t="shared" si="7"/>
        <v>-6040.0842439999997</v>
      </c>
      <c r="N178" s="31">
        <f t="shared" si="8"/>
        <v>36482617.674617045</v>
      </c>
      <c r="O178" s="1" t="e">
        <v>#N/A</v>
      </c>
      <c r="P178" s="1">
        <v>177</v>
      </c>
      <c r="Q178" s="46">
        <f>ROUND(class[[#This Row],[count]],-3)</f>
        <v>17000</v>
      </c>
      <c r="R178" s="59">
        <f>VLOOKUP(class[[#This Row],[count_rd]],caltran!$J$2:$P$182,7,FALSE)</f>
        <v>12070</v>
      </c>
      <c r="S178" s="59">
        <f>VLOOKUP(class[[#This Row],[count_rd]],caltran!$J$2:$P$182,6,FALSE)</f>
        <v>21930</v>
      </c>
      <c r="T178" s="1">
        <f>IF(AND(class[[#This Row],[flow]]&gt;=class[[#This Row],[low]], class[[#This Row],[flow]]&lt;=class[[#This Row],[high]]),1,0)</f>
        <v>0</v>
      </c>
    </row>
    <row r="179" spans="1:20" x14ac:dyDescent="0.25">
      <c r="A179" s="61">
        <f>'[4]All Counts'!E179</f>
        <v>24750</v>
      </c>
      <c r="B179" s="61">
        <f>'[4]All Counts'!F179</f>
        <v>1</v>
      </c>
      <c r="C179" s="61">
        <f>'[4]All Counts'!G179</f>
        <v>2</v>
      </c>
      <c r="D179" s="29">
        <v>1</v>
      </c>
      <c r="E179" s="61" t="str">
        <f>'[4]All Counts'!P179</f>
        <v>PeMS2016</v>
      </c>
      <c r="F179" s="1">
        <v>1</v>
      </c>
      <c r="G1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9" s="30">
        <f>'[4]All Counts'!R179</f>
        <v>3</v>
      </c>
      <c r="I179" s="30">
        <f>'[4]All Counts'!S179</f>
        <v>14</v>
      </c>
      <c r="J179" s="61">
        <f>'[4]All Counts'!M179</f>
        <v>21196</v>
      </c>
      <c r="K179" s="4">
        <f>VLOOKUP(class[[#This Row],[hwycov_id]],readme!E:F,2,FALSE)</f>
        <v>14328.058105999999</v>
      </c>
      <c r="L179" s="32">
        <f t="shared" si="6"/>
        <v>-0.32402065927533508</v>
      </c>
      <c r="M179" s="31">
        <f t="shared" si="7"/>
        <v>-6867.9418940000014</v>
      </c>
      <c r="N179" s="31">
        <f t="shared" si="8"/>
        <v>47168625.85936033</v>
      </c>
      <c r="O179" s="1" t="e">
        <v>#N/A</v>
      </c>
      <c r="P179" s="1">
        <v>178</v>
      </c>
      <c r="Q179" s="46">
        <f>ROUND(class[[#This Row],[count]],-3)</f>
        <v>21000</v>
      </c>
      <c r="R179" s="59">
        <f>VLOOKUP(class[[#This Row],[count_rd]],caltran!$J$2:$P$182,7,FALSE)</f>
        <v>15330</v>
      </c>
      <c r="S179" s="59">
        <f>VLOOKUP(class[[#This Row],[count_rd]],caltran!$J$2:$P$182,6,FALSE)</f>
        <v>26670</v>
      </c>
      <c r="T179" s="1">
        <f>IF(AND(class[[#This Row],[flow]]&gt;=class[[#This Row],[low]], class[[#This Row],[flow]]&lt;=class[[#This Row],[high]]),1,0)</f>
        <v>0</v>
      </c>
    </row>
    <row r="180" spans="1:20" x14ac:dyDescent="0.25">
      <c r="A180" s="61">
        <f>'[4]All Counts'!E180</f>
        <v>663</v>
      </c>
      <c r="B180" s="61">
        <f>'[4]All Counts'!F180</f>
        <v>1</v>
      </c>
      <c r="C180" s="61">
        <f>'[4]All Counts'!G180</f>
        <v>2</v>
      </c>
      <c r="D180" s="29">
        <v>1</v>
      </c>
      <c r="E180" s="61" t="str">
        <f>'[4]All Counts'!P180</f>
        <v>PeMS2016</v>
      </c>
      <c r="F180" s="1">
        <v>1</v>
      </c>
      <c r="G1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80" s="30">
        <f>'[4]All Counts'!R180</f>
        <v>3</v>
      </c>
      <c r="I180" s="30">
        <f>'[4]All Counts'!S180</f>
        <v>14</v>
      </c>
      <c r="J180" s="61">
        <f>'[4]All Counts'!M180</f>
        <v>20291</v>
      </c>
      <c r="K180" s="4">
        <f>VLOOKUP(class[[#This Row],[hwycov_id]],readme!E:F,2,FALSE)</f>
        <v>14328.058105999999</v>
      </c>
      <c r="L180" s="32">
        <f t="shared" si="6"/>
        <v>-0.29387126775417682</v>
      </c>
      <c r="M180" s="31">
        <f t="shared" si="7"/>
        <v>-5962.9418940000014</v>
      </c>
      <c r="N180" s="31">
        <f t="shared" si="8"/>
        <v>35556676.031220324</v>
      </c>
      <c r="O180" s="1" t="e">
        <v>#N/A</v>
      </c>
      <c r="P180" s="1">
        <v>179</v>
      </c>
      <c r="Q180" s="46">
        <f>ROUND(class[[#This Row],[count]],-3)</f>
        <v>20000</v>
      </c>
      <c r="R180" s="59">
        <f>VLOOKUP(class[[#This Row],[count_rd]],caltran!$J$2:$P$182,7,FALSE)</f>
        <v>14500</v>
      </c>
      <c r="S180" s="59">
        <f>VLOOKUP(class[[#This Row],[count_rd]],caltran!$J$2:$P$182,6,FALSE)</f>
        <v>25500</v>
      </c>
      <c r="T180" s="1">
        <f>IF(AND(class[[#This Row],[flow]]&gt;=class[[#This Row],[low]], class[[#This Row],[flow]]&lt;=class[[#This Row],[high]]),1,0)</f>
        <v>0</v>
      </c>
    </row>
    <row r="181" spans="1:20" x14ac:dyDescent="0.25">
      <c r="A181" s="61">
        <f>'[4]All Counts'!E181</f>
        <v>29553</v>
      </c>
      <c r="B181" s="61">
        <f>'[4]All Counts'!F181</f>
        <v>1</v>
      </c>
      <c r="C181" s="61">
        <f>'[4]All Counts'!G181</f>
        <v>2</v>
      </c>
      <c r="D181" s="29">
        <v>1</v>
      </c>
      <c r="E181" s="61" t="str">
        <f>'[4]All Counts'!P181</f>
        <v>PeMS2016</v>
      </c>
      <c r="F181" s="1">
        <v>1</v>
      </c>
      <c r="G1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81" s="30">
        <f>'[4]All Counts'!R181</f>
        <v>3</v>
      </c>
      <c r="I181" s="30">
        <f>'[4]All Counts'!S181</f>
        <v>14</v>
      </c>
      <c r="J181" s="61">
        <f>'[4]All Counts'!M181</f>
        <v>8183</v>
      </c>
      <c r="K181" s="4">
        <f>VLOOKUP(class[[#This Row],[hwycov_id]],readme!E:F,2,FALSE)</f>
        <v>11064.571824000001</v>
      </c>
      <c r="L181" s="32">
        <f t="shared" si="6"/>
        <v>0.35214124697543703</v>
      </c>
      <c r="M181" s="31">
        <f t="shared" si="7"/>
        <v>2881.5718240000006</v>
      </c>
      <c r="N181" s="31">
        <f t="shared" si="8"/>
        <v>8303456.1768706907</v>
      </c>
      <c r="O181" s="1" t="e">
        <v>#N/A</v>
      </c>
      <c r="P181" s="1">
        <v>180</v>
      </c>
      <c r="Q181" s="46">
        <f>ROUND(class[[#This Row],[count]],-3)</f>
        <v>8000</v>
      </c>
      <c r="R181" s="59">
        <f>VLOOKUP(class[[#This Row],[count_rd]],caltran!$J$2:$P$182,7,FALSE)</f>
        <v>4720.0000000000009</v>
      </c>
      <c r="S181" s="59">
        <f>VLOOKUP(class[[#This Row],[count_rd]],caltran!$J$2:$P$182,6,FALSE)</f>
        <v>11280</v>
      </c>
      <c r="T181" s="1">
        <f>IF(AND(class[[#This Row],[flow]]&gt;=class[[#This Row],[low]], class[[#This Row],[flow]]&lt;=class[[#This Row],[high]]),1,0)</f>
        <v>1</v>
      </c>
    </row>
    <row r="182" spans="1:20" x14ac:dyDescent="0.25">
      <c r="A182" s="61">
        <f>'[4]All Counts'!E182</f>
        <v>27540</v>
      </c>
      <c r="B182" s="61">
        <f>'[4]All Counts'!F182</f>
        <v>1</v>
      </c>
      <c r="C182" s="61">
        <f>'[4]All Counts'!G182</f>
        <v>1</v>
      </c>
      <c r="D182" s="29">
        <v>1</v>
      </c>
      <c r="E182" s="61" t="str">
        <f>'[4]All Counts'!P182</f>
        <v>Caltran</v>
      </c>
      <c r="F182" s="1">
        <v>1</v>
      </c>
      <c r="G1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2" s="30">
        <f>'[4]All Counts'!R182</f>
        <v>8</v>
      </c>
      <c r="I182" s="30">
        <f>'[4]All Counts'!S182</f>
        <v>19</v>
      </c>
      <c r="J182" s="61">
        <f>'[4]All Counts'!M182</f>
        <v>7157</v>
      </c>
      <c r="K182" s="4">
        <f>VLOOKUP(class[[#This Row],[hwycov_id]],readme!E:F,2,FALSE)</f>
        <v>5672.3826290000006</v>
      </c>
      <c r="L182" s="32">
        <f t="shared" si="6"/>
        <v>-0.20743570923571319</v>
      </c>
      <c r="M182" s="31">
        <f t="shared" si="7"/>
        <v>-1484.6173709999994</v>
      </c>
      <c r="N182" s="31">
        <f t="shared" si="8"/>
        <v>2204088.7382749496</v>
      </c>
      <c r="O182" s="1" t="e">
        <v>#N/A</v>
      </c>
      <c r="P182" s="1">
        <v>181</v>
      </c>
      <c r="Q182" s="46">
        <f>ROUND(class[[#This Row],[count]],-3)</f>
        <v>7000</v>
      </c>
      <c r="R182" s="59">
        <f>VLOOKUP(class[[#This Row],[count_rd]],caltran!$J$2:$P$182,7,FALSE)</f>
        <v>4024.9999999999995</v>
      </c>
      <c r="S182" s="59">
        <f>VLOOKUP(class[[#This Row],[count_rd]],caltran!$J$2:$P$182,6,FALSE)</f>
        <v>9975</v>
      </c>
      <c r="T182" s="1">
        <f>IF(AND(class[[#This Row],[flow]]&gt;=class[[#This Row],[low]], class[[#This Row],[flow]]&lt;=class[[#This Row],[high]]),1,0)</f>
        <v>1</v>
      </c>
    </row>
    <row r="183" spans="1:20" x14ac:dyDescent="0.25">
      <c r="A183" s="61">
        <f>'[4]All Counts'!E183</f>
        <v>28270</v>
      </c>
      <c r="B183" s="61">
        <f>'[4]All Counts'!F183</f>
        <v>1</v>
      </c>
      <c r="C183" s="61">
        <f>'[4]All Counts'!G183</f>
        <v>1</v>
      </c>
      <c r="D183" s="29">
        <v>1</v>
      </c>
      <c r="E183" s="61" t="str">
        <f>'[4]All Counts'!P183</f>
        <v>Caltran</v>
      </c>
      <c r="F183" s="1">
        <v>1</v>
      </c>
      <c r="G1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3" s="30">
        <f>'[4]All Counts'!R183</f>
        <v>8</v>
      </c>
      <c r="I183" s="30">
        <f>'[4]All Counts'!S183</f>
        <v>19</v>
      </c>
      <c r="J183" s="61">
        <f>'[4]All Counts'!M183</f>
        <v>8138</v>
      </c>
      <c r="K183" s="4">
        <f>VLOOKUP(class[[#This Row],[hwycov_id]],readme!E:F,2,FALSE)</f>
        <v>7030.3587029999999</v>
      </c>
      <c r="L183" s="32">
        <f t="shared" si="6"/>
        <v>-0.13610731101007623</v>
      </c>
      <c r="M183" s="31">
        <f t="shared" si="7"/>
        <v>-1107.6412970000001</v>
      </c>
      <c r="N183" s="31">
        <f t="shared" si="8"/>
        <v>1226869.2428198424</v>
      </c>
      <c r="O183" s="1" t="e">
        <v>#N/A</v>
      </c>
      <c r="P183" s="1">
        <v>182</v>
      </c>
      <c r="Q183" s="46">
        <f>ROUND(class[[#This Row],[count]],-3)</f>
        <v>8000</v>
      </c>
      <c r="R183" s="59">
        <f>VLOOKUP(class[[#This Row],[count_rd]],caltran!$J$2:$P$182,7,FALSE)</f>
        <v>4720.0000000000009</v>
      </c>
      <c r="S183" s="59">
        <f>VLOOKUP(class[[#This Row],[count_rd]],caltran!$J$2:$P$182,6,FALSE)</f>
        <v>11280</v>
      </c>
      <c r="T183" s="1">
        <f>IF(AND(class[[#This Row],[flow]]&gt;=class[[#This Row],[low]], class[[#This Row],[flow]]&lt;=class[[#This Row],[high]]),1,0)</f>
        <v>1</v>
      </c>
    </row>
    <row r="184" spans="1:20" x14ac:dyDescent="0.25">
      <c r="A184" s="61">
        <f>'[4]All Counts'!E184</f>
        <v>28254</v>
      </c>
      <c r="B184" s="61">
        <f>'[4]All Counts'!F184</f>
        <v>1</v>
      </c>
      <c r="C184" s="61">
        <f>'[4]All Counts'!G184</f>
        <v>1</v>
      </c>
      <c r="D184" s="29">
        <v>1</v>
      </c>
      <c r="E184" s="61" t="str">
        <f>'[4]All Counts'!P184</f>
        <v>Caltran</v>
      </c>
      <c r="F184" s="1">
        <v>1</v>
      </c>
      <c r="G1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4" s="30">
        <f>'[4]All Counts'!R184</f>
        <v>8</v>
      </c>
      <c r="I184" s="30">
        <f>'[4]All Counts'!S184</f>
        <v>19</v>
      </c>
      <c r="J184" s="61">
        <f>'[4]All Counts'!M184</f>
        <v>10533</v>
      </c>
      <c r="K184" s="4">
        <f>VLOOKUP(class[[#This Row],[hwycov_id]],readme!E:F,2,FALSE)</f>
        <v>9434.932189000001</v>
      </c>
      <c r="L184" s="32">
        <f t="shared" si="6"/>
        <v>-0.1042502431406056</v>
      </c>
      <c r="M184" s="31">
        <f t="shared" si="7"/>
        <v>-1098.067810999999</v>
      </c>
      <c r="N184" s="31">
        <f t="shared" si="8"/>
        <v>1205752.9175543294</v>
      </c>
      <c r="O184" s="1" t="e">
        <v>#N/A</v>
      </c>
      <c r="P184" s="1">
        <v>183</v>
      </c>
      <c r="Q184" s="46">
        <f>ROUND(class[[#This Row],[count]],-3)</f>
        <v>11000</v>
      </c>
      <c r="R184" s="59">
        <f>VLOOKUP(class[[#This Row],[count_rd]],caltran!$J$2:$P$182,7,FALSE)</f>
        <v>7259.9999999999991</v>
      </c>
      <c r="S184" s="59">
        <f>VLOOKUP(class[[#This Row],[count_rd]],caltran!$J$2:$P$182,6,FALSE)</f>
        <v>14740</v>
      </c>
      <c r="T184" s="1">
        <f>IF(AND(class[[#This Row],[flow]]&gt;=class[[#This Row],[low]], class[[#This Row],[flow]]&lt;=class[[#This Row],[high]]),1,0)</f>
        <v>1</v>
      </c>
    </row>
    <row r="185" spans="1:20" x14ac:dyDescent="0.25">
      <c r="A185" s="61">
        <f>'[4]All Counts'!E185</f>
        <v>28215</v>
      </c>
      <c r="B185" s="61">
        <f>'[4]All Counts'!F185</f>
        <v>1</v>
      </c>
      <c r="C185" s="61">
        <f>'[4]All Counts'!G185</f>
        <v>1</v>
      </c>
      <c r="D185" s="29">
        <v>1</v>
      </c>
      <c r="E185" s="61" t="str">
        <f>'[4]All Counts'!P185</f>
        <v>Caltran</v>
      </c>
      <c r="F185" s="1">
        <v>1</v>
      </c>
      <c r="G1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85" s="30">
        <f>'[4]All Counts'!R185</f>
        <v>5</v>
      </c>
      <c r="I185" s="30">
        <f>'[4]All Counts'!S185</f>
        <v>19</v>
      </c>
      <c r="J185" s="61">
        <f>'[4]All Counts'!M185</f>
        <v>29297</v>
      </c>
      <c r="K185" s="4">
        <f>VLOOKUP(class[[#This Row],[hwycov_id]],readme!E:F,2,FALSE)</f>
        <v>27366.041749</v>
      </c>
      <c r="L185" s="32">
        <f t="shared" si="6"/>
        <v>-6.5909760419155528E-2</v>
      </c>
      <c r="M185" s="31">
        <f t="shared" si="7"/>
        <v>-1930.958251</v>
      </c>
      <c r="N185" s="31">
        <f t="shared" si="8"/>
        <v>3728599.7671049791</v>
      </c>
      <c r="O185" s="1" t="e">
        <v>#N/A</v>
      </c>
      <c r="P185" s="1">
        <v>184</v>
      </c>
      <c r="Q185" s="46">
        <f>ROUND(class[[#This Row],[count]],-3)</f>
        <v>29000</v>
      </c>
      <c r="R185" s="59">
        <f>VLOOKUP(class[[#This Row],[count_rd]],caltran!$J$2:$P$182,7,FALSE)</f>
        <v>21924</v>
      </c>
      <c r="S185" s="59">
        <f>VLOOKUP(class[[#This Row],[count_rd]],caltran!$J$2:$P$182,6,FALSE)</f>
        <v>36076</v>
      </c>
      <c r="T185" s="1">
        <f>IF(AND(class[[#This Row],[flow]]&gt;=class[[#This Row],[low]], class[[#This Row],[flow]]&lt;=class[[#This Row],[high]]),1,0)</f>
        <v>1</v>
      </c>
    </row>
    <row r="186" spans="1:20" x14ac:dyDescent="0.25">
      <c r="A186" s="61">
        <f>'[4]All Counts'!E186</f>
        <v>28211</v>
      </c>
      <c r="B186" s="61">
        <f>'[4]All Counts'!F186</f>
        <v>1</v>
      </c>
      <c r="C186" s="61">
        <f>'[4]All Counts'!G186</f>
        <v>1</v>
      </c>
      <c r="D186" s="29">
        <v>1</v>
      </c>
      <c r="E186" s="61" t="str">
        <f>'[4]All Counts'!P186</f>
        <v>PeMS2016</v>
      </c>
      <c r="F186" s="1">
        <v>1</v>
      </c>
      <c r="G1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86" s="30">
        <f>'[4]All Counts'!R186</f>
        <v>5</v>
      </c>
      <c r="I186" s="30">
        <f>'[4]All Counts'!S186</f>
        <v>19</v>
      </c>
      <c r="J186" s="61">
        <f>'[4]All Counts'!M186</f>
        <v>25195</v>
      </c>
      <c r="K186" s="4">
        <f>VLOOKUP(class[[#This Row],[hwycov_id]],readme!E:F,2,FALSE)</f>
        <v>21847.191284999997</v>
      </c>
      <c r="L186" s="32">
        <f t="shared" si="6"/>
        <v>-0.13287591645167707</v>
      </c>
      <c r="M186" s="31">
        <f t="shared" si="7"/>
        <v>-3347.8087150000028</v>
      </c>
      <c r="N186" s="31">
        <f t="shared" si="8"/>
        <v>11207823.192229969</v>
      </c>
      <c r="O186" s="1" t="e">
        <v>#N/A</v>
      </c>
      <c r="P186" s="1">
        <v>185</v>
      </c>
      <c r="Q186" s="46">
        <f>ROUND(class[[#This Row],[count]],-3)</f>
        <v>25000</v>
      </c>
      <c r="R186" s="59">
        <f>VLOOKUP(class[[#This Row],[count_rd]],caltran!$J$2:$P$182,7,FALSE)</f>
        <v>18625</v>
      </c>
      <c r="S186" s="59">
        <f>VLOOKUP(class[[#This Row],[count_rd]],caltran!$J$2:$P$182,6,FALSE)</f>
        <v>31374.999999999996</v>
      </c>
      <c r="T186" s="1">
        <f>IF(AND(class[[#This Row],[flow]]&gt;=class[[#This Row],[low]], class[[#This Row],[flow]]&lt;=class[[#This Row],[high]]),1,0)</f>
        <v>1</v>
      </c>
    </row>
    <row r="187" spans="1:20" x14ac:dyDescent="0.25">
      <c r="A187" s="61">
        <f>'[4]All Counts'!E187</f>
        <v>28206</v>
      </c>
      <c r="B187" s="61">
        <f>'[4]All Counts'!F187</f>
        <v>1</v>
      </c>
      <c r="C187" s="61">
        <f>'[4]All Counts'!G187</f>
        <v>1</v>
      </c>
      <c r="D187" s="29">
        <v>1</v>
      </c>
      <c r="E187" s="61" t="str">
        <f>'[4]All Counts'!P187</f>
        <v>PeMS2016</v>
      </c>
      <c r="F187" s="1">
        <v>1</v>
      </c>
      <c r="G1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87" s="30">
        <f>'[4]All Counts'!R187</f>
        <v>5</v>
      </c>
      <c r="I187" s="30">
        <f>'[4]All Counts'!S187</f>
        <v>19</v>
      </c>
      <c r="J187" s="61">
        <f>'[4]All Counts'!M187</f>
        <v>36597</v>
      </c>
      <c r="K187" s="4">
        <f>VLOOKUP(class[[#This Row],[hwycov_id]],readme!E:F,2,FALSE)</f>
        <v>29259.247315000001</v>
      </c>
      <c r="L187" s="32">
        <f t="shared" si="6"/>
        <v>-0.20050148058584039</v>
      </c>
      <c r="M187" s="31">
        <f t="shared" si="7"/>
        <v>-7337.7526849999995</v>
      </c>
      <c r="N187" s="31">
        <f t="shared" si="8"/>
        <v>53842614.4662247</v>
      </c>
      <c r="O187" s="1" t="e">
        <v>#N/A</v>
      </c>
      <c r="P187" s="1">
        <v>186</v>
      </c>
      <c r="Q187" s="46">
        <f>ROUND(class[[#This Row],[count]],-3)</f>
        <v>37000</v>
      </c>
      <c r="R187" s="59">
        <f>VLOOKUP(class[[#This Row],[count_rd]],caltran!$J$2:$P$182,7,FALSE)</f>
        <v>28660.611111111113</v>
      </c>
      <c r="S187" s="59">
        <f>VLOOKUP(class[[#This Row],[count_rd]],caltran!$J$2:$P$182,6,FALSE)</f>
        <v>45339.388888888891</v>
      </c>
      <c r="T187" s="1">
        <f>IF(AND(class[[#This Row],[flow]]&gt;=class[[#This Row],[low]], class[[#This Row],[flow]]&lt;=class[[#This Row],[high]]),1,0)</f>
        <v>1</v>
      </c>
    </row>
    <row r="188" spans="1:20" x14ac:dyDescent="0.25">
      <c r="A188" s="61">
        <f>'[4]All Counts'!E188</f>
        <v>28638</v>
      </c>
      <c r="B188" s="61">
        <f>'[4]All Counts'!F188</f>
        <v>1</v>
      </c>
      <c r="C188" s="61">
        <f>'[4]All Counts'!G188</f>
        <v>1</v>
      </c>
      <c r="D188" s="29">
        <v>1</v>
      </c>
      <c r="E188" s="61" t="str">
        <f>'[4]All Counts'!P188</f>
        <v>PeMS2016</v>
      </c>
      <c r="F188" s="1">
        <v>1</v>
      </c>
      <c r="G1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88" s="30">
        <f>'[4]All Counts'!R188</f>
        <v>5</v>
      </c>
      <c r="I188" s="30">
        <f>'[4]All Counts'!S188</f>
        <v>19</v>
      </c>
      <c r="J188" s="61">
        <f>'[4]All Counts'!M188</f>
        <v>33860</v>
      </c>
      <c r="K188" s="4">
        <f>VLOOKUP(class[[#This Row],[hwycov_id]],readme!E:F,2,FALSE)</f>
        <v>28529.928467000002</v>
      </c>
      <c r="L188" s="32">
        <f t="shared" si="6"/>
        <v>-0.15741498916125218</v>
      </c>
      <c r="M188" s="31">
        <f t="shared" si="7"/>
        <v>-5330.0715329999985</v>
      </c>
      <c r="N188" s="31">
        <f t="shared" si="8"/>
        <v>28409662.546896953</v>
      </c>
      <c r="O188" s="1" t="e">
        <v>#N/A</v>
      </c>
      <c r="P188" s="1">
        <v>187</v>
      </c>
      <c r="Q188" s="46">
        <f>ROUND(class[[#This Row],[count]],-3)</f>
        <v>34000</v>
      </c>
      <c r="R188" s="59">
        <f>VLOOKUP(class[[#This Row],[count_rd]],caltran!$J$2:$P$182,7,FALSE)</f>
        <v>26112</v>
      </c>
      <c r="S188" s="59">
        <f>VLOOKUP(class[[#This Row],[count_rd]],caltran!$J$2:$P$182,6,FALSE)</f>
        <v>41888</v>
      </c>
      <c r="T188" s="1">
        <f>IF(AND(class[[#This Row],[flow]]&gt;=class[[#This Row],[low]], class[[#This Row],[flow]]&lt;=class[[#This Row],[high]]),1,0)</f>
        <v>1</v>
      </c>
    </row>
    <row r="189" spans="1:20" x14ac:dyDescent="0.25">
      <c r="A189" s="61">
        <f>'[4]All Counts'!E189</f>
        <v>28637</v>
      </c>
      <c r="B189" s="61">
        <f>'[4]All Counts'!F189</f>
        <v>1</v>
      </c>
      <c r="C189" s="61">
        <f>'[4]All Counts'!G189</f>
        <v>1</v>
      </c>
      <c r="D189" s="29">
        <v>1</v>
      </c>
      <c r="E189" s="61" t="str">
        <f>'[4]All Counts'!P189</f>
        <v>PeMS2016</v>
      </c>
      <c r="F189" s="1">
        <v>1</v>
      </c>
      <c r="G1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89" s="30">
        <f>'[4]All Counts'!R189</f>
        <v>5</v>
      </c>
      <c r="I189" s="30">
        <f>'[4]All Counts'!S189</f>
        <v>5</v>
      </c>
      <c r="J189" s="61">
        <f>'[4]All Counts'!M189</f>
        <v>43206</v>
      </c>
      <c r="K189" s="4">
        <f>VLOOKUP(class[[#This Row],[hwycov_id]],readme!E:F,2,FALSE)</f>
        <v>36620.582030999998</v>
      </c>
      <c r="L189" s="32">
        <f t="shared" si="6"/>
        <v>-0.15241906144979867</v>
      </c>
      <c r="M189" s="31">
        <f t="shared" si="7"/>
        <v>-6585.4179690000019</v>
      </c>
      <c r="N189" s="31">
        <f t="shared" si="8"/>
        <v>43367729.826428108</v>
      </c>
      <c r="O189" s="1" t="e">
        <v>#N/A</v>
      </c>
      <c r="P189" s="1">
        <v>188</v>
      </c>
      <c r="Q189" s="46">
        <f>ROUND(class[[#This Row],[count]],-3)</f>
        <v>43000</v>
      </c>
      <c r="R189" s="59">
        <f>VLOOKUP(class[[#This Row],[count_rd]],caltran!$J$2:$P$182,7,FALSE)</f>
        <v>33798</v>
      </c>
      <c r="S189" s="59">
        <f>VLOOKUP(class[[#This Row],[count_rd]],caltran!$J$2:$P$182,6,FALSE)</f>
        <v>52202</v>
      </c>
      <c r="T189" s="1">
        <f>IF(AND(class[[#This Row],[flow]]&gt;=class[[#This Row],[low]], class[[#This Row],[flow]]&lt;=class[[#This Row],[high]]),1,0)</f>
        <v>1</v>
      </c>
    </row>
    <row r="190" spans="1:20" x14ac:dyDescent="0.25">
      <c r="A190" s="61">
        <f>'[4]All Counts'!E190</f>
        <v>28200</v>
      </c>
      <c r="B190" s="61">
        <f>'[4]All Counts'!F190</f>
        <v>1</v>
      </c>
      <c r="C190" s="61">
        <f>'[4]All Counts'!G190</f>
        <v>1</v>
      </c>
      <c r="D190" s="29">
        <v>1</v>
      </c>
      <c r="E190" s="61" t="str">
        <f>'[4]All Counts'!P190</f>
        <v>PeMS2016</v>
      </c>
      <c r="F190" s="1">
        <v>1</v>
      </c>
      <c r="G1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90" s="30">
        <f>'[4]All Counts'!R190</f>
        <v>5</v>
      </c>
      <c r="I190" s="30">
        <f>'[4]All Counts'!S190</f>
        <v>5</v>
      </c>
      <c r="J190" s="61">
        <f>'[4]All Counts'!M190</f>
        <v>39155</v>
      </c>
      <c r="K190" s="4">
        <f>VLOOKUP(class[[#This Row],[hwycov_id]],readme!E:F,2,FALSE)</f>
        <v>34975.858154000001</v>
      </c>
      <c r="L190" s="32">
        <f t="shared" si="6"/>
        <v>-0.10673328683437611</v>
      </c>
      <c r="M190" s="31">
        <f t="shared" si="7"/>
        <v>-4179.1418459999986</v>
      </c>
      <c r="N190" s="31">
        <f t="shared" si="8"/>
        <v>17465226.568988275</v>
      </c>
      <c r="O190" s="1" t="e">
        <v>#N/A</v>
      </c>
      <c r="P190" s="1">
        <v>189</v>
      </c>
      <c r="Q190" s="46">
        <f>ROUND(class[[#This Row],[count]],-3)</f>
        <v>39000</v>
      </c>
      <c r="R190" s="59">
        <f>VLOOKUP(class[[#This Row],[count_rd]],caltran!$J$2:$P$182,7,FALSE)</f>
        <v>30361.5</v>
      </c>
      <c r="S190" s="59">
        <f>VLOOKUP(class[[#This Row],[count_rd]],caltran!$J$2:$P$182,6,FALSE)</f>
        <v>47638.5</v>
      </c>
      <c r="T190" s="1">
        <f>IF(AND(class[[#This Row],[flow]]&gt;=class[[#This Row],[low]], class[[#This Row],[flow]]&lt;=class[[#This Row],[high]]),1,0)</f>
        <v>1</v>
      </c>
    </row>
    <row r="191" spans="1:20" x14ac:dyDescent="0.25">
      <c r="A191" s="61">
        <f>'[4]All Counts'!E191</f>
        <v>28197</v>
      </c>
      <c r="B191" s="61">
        <f>'[4]All Counts'!F191</f>
        <v>1</v>
      </c>
      <c r="C191" s="61">
        <f>'[4]All Counts'!G191</f>
        <v>1</v>
      </c>
      <c r="D191" s="29">
        <v>1</v>
      </c>
      <c r="E191" s="61" t="str">
        <f>'[4]All Counts'!P191</f>
        <v>PeMS2016</v>
      </c>
      <c r="F191" s="1">
        <v>1</v>
      </c>
      <c r="G1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91" s="30">
        <f>'[4]All Counts'!R191</f>
        <v>5</v>
      </c>
      <c r="I191" s="30">
        <f>'[4]All Counts'!S191</f>
        <v>5</v>
      </c>
      <c r="J191" s="61">
        <f>'[4]All Counts'!M191</f>
        <v>50634</v>
      </c>
      <c r="K191" s="4">
        <f>VLOOKUP(class[[#This Row],[hwycov_id]],readme!E:F,2,FALSE)</f>
        <v>44173.334961</v>
      </c>
      <c r="L191" s="32">
        <f t="shared" si="6"/>
        <v>-0.12759539121933883</v>
      </c>
      <c r="M191" s="31">
        <f t="shared" si="7"/>
        <v>-6460.6650389999995</v>
      </c>
      <c r="N191" s="31">
        <f t="shared" si="8"/>
        <v>41740192.746156864</v>
      </c>
      <c r="O191" s="1" t="e">
        <v>#N/A</v>
      </c>
      <c r="P191" s="1">
        <v>190</v>
      </c>
      <c r="Q191" s="46">
        <f>ROUND(class[[#This Row],[count]],-3)</f>
        <v>51000</v>
      </c>
      <c r="R191" s="59">
        <f>VLOOKUP(class[[#This Row],[count_rd]],caltran!$J$2:$P$182,7,FALSE)</f>
        <v>40919</v>
      </c>
      <c r="S191" s="59">
        <f>VLOOKUP(class[[#This Row],[count_rd]],caltran!$J$2:$P$182,6,FALSE)</f>
        <v>61081</v>
      </c>
      <c r="T191" s="1">
        <f>IF(AND(class[[#This Row],[flow]]&gt;=class[[#This Row],[low]], class[[#This Row],[flow]]&lt;=class[[#This Row],[high]]),1,0)</f>
        <v>1</v>
      </c>
    </row>
    <row r="192" spans="1:20" x14ac:dyDescent="0.25">
      <c r="A192" s="61">
        <f>'[4]All Counts'!E192</f>
        <v>28195</v>
      </c>
      <c r="B192" s="61">
        <f>'[4]All Counts'!F192</f>
        <v>1</v>
      </c>
      <c r="C192" s="61">
        <f>'[4]All Counts'!G192</f>
        <v>1</v>
      </c>
      <c r="D192" s="29">
        <v>1</v>
      </c>
      <c r="E192" s="61" t="str">
        <f>'[4]All Counts'!P192</f>
        <v>PeMS2016</v>
      </c>
      <c r="F192" s="1">
        <v>1</v>
      </c>
      <c r="G1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92" s="30">
        <f>'[4]All Counts'!R192</f>
        <v>5</v>
      </c>
      <c r="I192" s="30">
        <f>'[4]All Counts'!S192</f>
        <v>5</v>
      </c>
      <c r="J192" s="61">
        <f>'[4]All Counts'!M192</f>
        <v>50634</v>
      </c>
      <c r="K192" s="4">
        <f>VLOOKUP(class[[#This Row],[hwycov_id]],readme!E:F,2,FALSE)</f>
        <v>44173.334961</v>
      </c>
      <c r="L192" s="32">
        <f t="shared" si="6"/>
        <v>-0.12759539121933883</v>
      </c>
      <c r="M192" s="31">
        <f t="shared" si="7"/>
        <v>-6460.6650389999995</v>
      </c>
      <c r="N192" s="31">
        <f t="shared" si="8"/>
        <v>41740192.746156864</v>
      </c>
      <c r="O192" s="1" t="e">
        <v>#N/A</v>
      </c>
      <c r="P192" s="1">
        <v>191</v>
      </c>
      <c r="Q192" s="46">
        <f>ROUND(class[[#This Row],[count]],-3)</f>
        <v>51000</v>
      </c>
      <c r="R192" s="59">
        <f>VLOOKUP(class[[#This Row],[count_rd]],caltran!$J$2:$P$182,7,FALSE)</f>
        <v>40919</v>
      </c>
      <c r="S192" s="59">
        <f>VLOOKUP(class[[#This Row],[count_rd]],caltran!$J$2:$P$182,6,FALSE)</f>
        <v>61081</v>
      </c>
      <c r="T192" s="1">
        <f>IF(AND(class[[#This Row],[flow]]&gt;=class[[#This Row],[low]], class[[#This Row],[flow]]&lt;=class[[#This Row],[high]]),1,0)</f>
        <v>1</v>
      </c>
    </row>
    <row r="193" spans="1:20" x14ac:dyDescent="0.25">
      <c r="A193" s="61">
        <f>'[4]All Counts'!E193</f>
        <v>28634</v>
      </c>
      <c r="B193" s="61">
        <f>'[4]All Counts'!F193</f>
        <v>1</v>
      </c>
      <c r="C193" s="61">
        <f>'[4]All Counts'!G193</f>
        <v>1</v>
      </c>
      <c r="D193" s="29">
        <v>1</v>
      </c>
      <c r="E193" s="61" t="str">
        <f>'[4]All Counts'!P193</f>
        <v>PeMS2016</v>
      </c>
      <c r="F193" s="1">
        <v>1</v>
      </c>
      <c r="G1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93" s="30">
        <f>'[4]All Counts'!R193</f>
        <v>5</v>
      </c>
      <c r="I193" s="30">
        <f>'[4]All Counts'!S193</f>
        <v>5</v>
      </c>
      <c r="J193" s="61">
        <f>'[4]All Counts'!M193</f>
        <v>46366</v>
      </c>
      <c r="K193" s="4">
        <f>VLOOKUP(class[[#This Row],[hwycov_id]],readme!E:F,2,FALSE)</f>
        <v>39840.141601999996</v>
      </c>
      <c r="L193" s="32">
        <f t="shared" si="6"/>
        <v>-0.14074663326575521</v>
      </c>
      <c r="M193" s="31">
        <f t="shared" si="7"/>
        <v>-6525.8583980000039</v>
      </c>
      <c r="N193" s="31">
        <f t="shared" si="8"/>
        <v>42586827.83074718</v>
      </c>
      <c r="O193" s="1" t="e">
        <v>#N/A</v>
      </c>
      <c r="P193" s="1">
        <v>192</v>
      </c>
      <c r="Q193" s="46">
        <f>ROUND(class[[#This Row],[count]],-3)</f>
        <v>46000</v>
      </c>
      <c r="R193" s="59">
        <f>VLOOKUP(class[[#This Row],[count_rd]],caltran!$J$2:$P$182,7,FALSE)</f>
        <v>36462.666666666664</v>
      </c>
      <c r="S193" s="59">
        <f>VLOOKUP(class[[#This Row],[count_rd]],caltran!$J$2:$P$182,6,FALSE)</f>
        <v>55537.333333333336</v>
      </c>
      <c r="T193" s="1">
        <f>IF(AND(class[[#This Row],[flow]]&gt;=class[[#This Row],[low]], class[[#This Row],[flow]]&lt;=class[[#This Row],[high]]),1,0)</f>
        <v>1</v>
      </c>
    </row>
    <row r="194" spans="1:20" x14ac:dyDescent="0.25">
      <c r="A194" s="61">
        <f>'[4]All Counts'!E194</f>
        <v>28379</v>
      </c>
      <c r="B194" s="61">
        <f>'[4]All Counts'!F194</f>
        <v>1</v>
      </c>
      <c r="C194" s="61">
        <f>'[4]All Counts'!G194</f>
        <v>1</v>
      </c>
      <c r="D194" s="29">
        <v>1</v>
      </c>
      <c r="E194" s="61" t="str">
        <f>'[4]All Counts'!P194</f>
        <v>PeMS2016</v>
      </c>
      <c r="F194" s="1">
        <v>1</v>
      </c>
      <c r="G1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94" s="30">
        <f>'[4]All Counts'!R194</f>
        <v>5</v>
      </c>
      <c r="I194" s="30">
        <f>'[4]All Counts'!S194</f>
        <v>5</v>
      </c>
      <c r="J194" s="61">
        <f>'[4]All Counts'!M194</f>
        <v>46366</v>
      </c>
      <c r="K194" s="4">
        <f>VLOOKUP(class[[#This Row],[hwycov_id]],readme!E:F,2,FALSE)</f>
        <v>39840.141601999996</v>
      </c>
      <c r="L194" s="32">
        <f t="shared" ref="L194:L257" si="9">K194/J194-1</f>
        <v>-0.14074663326575521</v>
      </c>
      <c r="M194" s="31">
        <f t="shared" ref="M194:M257" si="10">K194-J194</f>
        <v>-6525.8583980000039</v>
      </c>
      <c r="N194" s="31">
        <f t="shared" ref="N194:N257" si="11">POWER(M194,2)</f>
        <v>42586827.83074718</v>
      </c>
      <c r="O194" s="1" t="e">
        <v>#N/A</v>
      </c>
      <c r="P194" s="1">
        <v>193</v>
      </c>
      <c r="Q194" s="46">
        <f>ROUND(class[[#This Row],[count]],-3)</f>
        <v>46000</v>
      </c>
      <c r="R194" s="59">
        <f>VLOOKUP(class[[#This Row],[count_rd]],caltran!$J$2:$P$182,7,FALSE)</f>
        <v>36462.666666666664</v>
      </c>
      <c r="S194" s="59">
        <f>VLOOKUP(class[[#This Row],[count_rd]],caltran!$J$2:$P$182,6,FALSE)</f>
        <v>55537.333333333336</v>
      </c>
      <c r="T194" s="1">
        <f>IF(AND(class[[#This Row],[flow]]&gt;=class[[#This Row],[low]], class[[#This Row],[flow]]&lt;=class[[#This Row],[high]]),1,0)</f>
        <v>1</v>
      </c>
    </row>
    <row r="195" spans="1:20" x14ac:dyDescent="0.25">
      <c r="A195" s="61">
        <f>'[4]All Counts'!E195</f>
        <v>28193</v>
      </c>
      <c r="B195" s="61">
        <f>'[4]All Counts'!F195</f>
        <v>1</v>
      </c>
      <c r="C195" s="61">
        <f>'[4]All Counts'!G195</f>
        <v>1</v>
      </c>
      <c r="D195" s="29">
        <v>1</v>
      </c>
      <c r="E195" s="61" t="str">
        <f>'[4]All Counts'!P195</f>
        <v>PeMS2016</v>
      </c>
      <c r="F195" s="1">
        <v>1</v>
      </c>
      <c r="G1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95" s="30">
        <f>'[4]All Counts'!R195</f>
        <v>5</v>
      </c>
      <c r="I195" s="30">
        <f>'[4]All Counts'!S195</f>
        <v>5</v>
      </c>
      <c r="J195" s="61">
        <f>'[4]All Counts'!M195</f>
        <v>44272</v>
      </c>
      <c r="K195" s="4">
        <f>VLOOKUP(class[[#This Row],[hwycov_id]],readme!E:F,2,FALSE)</f>
        <v>37856.069823999998</v>
      </c>
      <c r="L195" s="32">
        <f t="shared" si="9"/>
        <v>-0.14492072135887246</v>
      </c>
      <c r="M195" s="31">
        <f t="shared" si="10"/>
        <v>-6415.9301760000017</v>
      </c>
      <c r="N195" s="31">
        <f t="shared" si="11"/>
        <v>41164160.023307413</v>
      </c>
      <c r="O195" s="1" t="e">
        <v>#N/A</v>
      </c>
      <c r="P195" s="1">
        <v>194</v>
      </c>
      <c r="Q195" s="46">
        <f>ROUND(class[[#This Row],[count]],-3)</f>
        <v>44000</v>
      </c>
      <c r="R195" s="59">
        <f>VLOOKUP(class[[#This Row],[count_rd]],caltran!$J$2:$P$182,7,FALSE)</f>
        <v>34694</v>
      </c>
      <c r="S195" s="59">
        <f>VLOOKUP(class[[#This Row],[count_rd]],caltran!$J$2:$P$182,6,FALSE)</f>
        <v>53306</v>
      </c>
      <c r="T195" s="1">
        <f>IF(AND(class[[#This Row],[flow]]&gt;=class[[#This Row],[low]], class[[#This Row],[flow]]&lt;=class[[#This Row],[high]]),1,0)</f>
        <v>1</v>
      </c>
    </row>
    <row r="196" spans="1:20" x14ac:dyDescent="0.25">
      <c r="A196" s="61">
        <f>'[4]All Counts'!E196</f>
        <v>28188</v>
      </c>
      <c r="B196" s="61">
        <f>'[4]All Counts'!F196</f>
        <v>1</v>
      </c>
      <c r="C196" s="61">
        <f>'[4]All Counts'!G196</f>
        <v>1</v>
      </c>
      <c r="D196" s="29">
        <v>1</v>
      </c>
      <c r="E196" s="61" t="str">
        <f>'[4]All Counts'!P196</f>
        <v>PeMS2016</v>
      </c>
      <c r="F196" s="1">
        <v>1</v>
      </c>
      <c r="G1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196" s="30">
        <f>'[4]All Counts'!R196</f>
        <v>5</v>
      </c>
      <c r="I196" s="30">
        <f>'[4]All Counts'!S196</f>
        <v>5</v>
      </c>
      <c r="J196" s="61">
        <f>'[4]All Counts'!M196</f>
        <v>66615</v>
      </c>
      <c r="K196" s="4">
        <f>VLOOKUP(class[[#This Row],[hwycov_id]],readme!E:F,2,FALSE)</f>
        <v>56428.235352000003</v>
      </c>
      <c r="L196" s="32">
        <f t="shared" si="9"/>
        <v>-0.15291998270659757</v>
      </c>
      <c r="M196" s="31">
        <f t="shared" si="10"/>
        <v>-10186.764647999997</v>
      </c>
      <c r="N196" s="31">
        <f t="shared" si="11"/>
        <v>103770173.9937425</v>
      </c>
      <c r="O196" s="1" t="e">
        <v>#N/A</v>
      </c>
      <c r="P196" s="1">
        <v>195</v>
      </c>
      <c r="Q196" s="46">
        <f>ROUND(class[[#This Row],[count]],-3)</f>
        <v>67000</v>
      </c>
      <c r="R196" s="59">
        <f>VLOOKUP(class[[#This Row],[count_rd]],caltran!$J$2:$P$182,7,FALSE)</f>
        <v>55803.555555555555</v>
      </c>
      <c r="S196" s="59">
        <f>VLOOKUP(class[[#This Row],[count_rd]],caltran!$J$2:$P$182,6,FALSE)</f>
        <v>78196.444444444453</v>
      </c>
      <c r="T196" s="1">
        <f>IF(AND(class[[#This Row],[flow]]&gt;=class[[#This Row],[low]], class[[#This Row],[flow]]&lt;=class[[#This Row],[high]]),1,0)</f>
        <v>1</v>
      </c>
    </row>
    <row r="197" spans="1:20" x14ac:dyDescent="0.25">
      <c r="A197" s="61">
        <f>'[4]All Counts'!E197</f>
        <v>28182</v>
      </c>
      <c r="B197" s="61">
        <f>'[4]All Counts'!F197</f>
        <v>1</v>
      </c>
      <c r="C197" s="61">
        <f>'[4]All Counts'!G197</f>
        <v>1</v>
      </c>
      <c r="D197" s="29">
        <v>1</v>
      </c>
      <c r="E197" s="61" t="str">
        <f>'[4]All Counts'!P197</f>
        <v>PeMS2016</v>
      </c>
      <c r="F197" s="1">
        <v>1</v>
      </c>
      <c r="G1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197" s="30">
        <f>'[4]All Counts'!R197</f>
        <v>5</v>
      </c>
      <c r="I197" s="30">
        <f>'[4]All Counts'!S197</f>
        <v>5</v>
      </c>
      <c r="J197" s="61">
        <f>'[4]All Counts'!M197</f>
        <v>63692</v>
      </c>
      <c r="K197" s="4">
        <f>VLOOKUP(class[[#This Row],[hwycov_id]],readme!E:F,2,FALSE)</f>
        <v>53967.615234999997</v>
      </c>
      <c r="L197" s="32">
        <f t="shared" si="9"/>
        <v>-0.15267827615713125</v>
      </c>
      <c r="M197" s="31">
        <f t="shared" si="10"/>
        <v>-9724.3847650000025</v>
      </c>
      <c r="N197" s="31">
        <f t="shared" si="11"/>
        <v>94563659.057764158</v>
      </c>
      <c r="O197" s="1" t="e">
        <v>#N/A</v>
      </c>
      <c r="P197" s="1">
        <v>196</v>
      </c>
      <c r="Q197" s="46">
        <f>ROUND(class[[#This Row],[count]],-3)</f>
        <v>64000</v>
      </c>
      <c r="R197" s="59">
        <f>VLOOKUP(class[[#This Row],[count_rd]],caltran!$J$2:$P$182,7,FALSE)</f>
        <v>52960</v>
      </c>
      <c r="S197" s="59">
        <f>VLOOKUP(class[[#This Row],[count_rd]],caltran!$J$2:$P$182,6,FALSE)</f>
        <v>75039.999999999985</v>
      </c>
      <c r="T197" s="1">
        <f>IF(AND(class[[#This Row],[flow]]&gt;=class[[#This Row],[low]], class[[#This Row],[flow]]&lt;=class[[#This Row],[high]]),1,0)</f>
        <v>1</v>
      </c>
    </row>
    <row r="198" spans="1:20" x14ac:dyDescent="0.25">
      <c r="A198" s="61">
        <f>'[4]All Counts'!E198</f>
        <v>28178</v>
      </c>
      <c r="B198" s="61">
        <f>'[4]All Counts'!F198</f>
        <v>1</v>
      </c>
      <c r="C198" s="61">
        <f>'[4]All Counts'!G198</f>
        <v>1</v>
      </c>
      <c r="D198" s="29">
        <v>1</v>
      </c>
      <c r="E198" s="61" t="str">
        <f>'[4]All Counts'!P198</f>
        <v>PeMS2016</v>
      </c>
      <c r="F198" s="1">
        <v>1</v>
      </c>
      <c r="G1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98" s="30">
        <f>'[4]All Counts'!R198</f>
        <v>5</v>
      </c>
      <c r="I198" s="30">
        <f>'[4]All Counts'!S198</f>
        <v>5</v>
      </c>
      <c r="J198" s="61">
        <f>'[4]All Counts'!M198</f>
        <v>52433</v>
      </c>
      <c r="K198" s="4">
        <f>VLOOKUP(class[[#This Row],[hwycov_id]],readme!E:F,2,FALSE)</f>
        <v>65225.379883000001</v>
      </c>
      <c r="L198" s="32">
        <f t="shared" si="9"/>
        <v>0.24397573823736973</v>
      </c>
      <c r="M198" s="31">
        <f t="shared" si="10"/>
        <v>12792.379883000001</v>
      </c>
      <c r="N198" s="31">
        <f t="shared" si="11"/>
        <v>163644983.07098314</v>
      </c>
      <c r="O198" s="1" t="e">
        <v>#N/A</v>
      </c>
      <c r="P198" s="1">
        <v>197</v>
      </c>
      <c r="Q198" s="46">
        <f>ROUND(class[[#This Row],[count]],-3)</f>
        <v>52000</v>
      </c>
      <c r="R198" s="59">
        <f>VLOOKUP(class[[#This Row],[count_rd]],caltran!$J$2:$P$182,7,FALSE)</f>
        <v>41810.888888888891</v>
      </c>
      <c r="S198" s="59">
        <f>VLOOKUP(class[[#This Row],[count_rd]],caltran!$J$2:$P$182,6,FALSE)</f>
        <v>62189.111111111109</v>
      </c>
      <c r="T198" s="1">
        <f>IF(AND(class[[#This Row],[flow]]&gt;=class[[#This Row],[low]], class[[#This Row],[flow]]&lt;=class[[#This Row],[high]]),1,0)</f>
        <v>0</v>
      </c>
    </row>
    <row r="199" spans="1:20" x14ac:dyDescent="0.25">
      <c r="A199" s="61">
        <f>'[4]All Counts'!E199</f>
        <v>20727</v>
      </c>
      <c r="B199" s="61">
        <f>'[4]All Counts'!F199</f>
        <v>1</v>
      </c>
      <c r="C199" s="61">
        <f>'[4]All Counts'!G199</f>
        <v>1</v>
      </c>
      <c r="D199" s="29">
        <v>1</v>
      </c>
      <c r="E199" s="61" t="str">
        <f>'[4]All Counts'!P199</f>
        <v>PeMS2016</v>
      </c>
      <c r="F199" s="1">
        <v>1</v>
      </c>
      <c r="G1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99" s="30">
        <f>'[4]All Counts'!R199</f>
        <v>5</v>
      </c>
      <c r="I199" s="30">
        <f>'[4]All Counts'!S199</f>
        <v>5</v>
      </c>
      <c r="J199" s="61">
        <f>'[4]All Counts'!M199</f>
        <v>52427</v>
      </c>
      <c r="K199" s="4">
        <f>VLOOKUP(class[[#This Row],[hwycov_id]],readme!E:F,2,FALSE)</f>
        <v>43811.605468999995</v>
      </c>
      <c r="L199" s="32">
        <f t="shared" si="9"/>
        <v>-0.16433125166421891</v>
      </c>
      <c r="M199" s="31">
        <f t="shared" si="10"/>
        <v>-8615.3945310000054</v>
      </c>
      <c r="N199" s="31">
        <f t="shared" si="11"/>
        <v>74225022.924784809</v>
      </c>
      <c r="O199" s="1" t="e">
        <v>#N/A</v>
      </c>
      <c r="P199" s="1">
        <v>198</v>
      </c>
      <c r="Q199" s="46">
        <f>ROUND(class[[#This Row],[count]],-3)</f>
        <v>52000</v>
      </c>
      <c r="R199" s="59">
        <f>VLOOKUP(class[[#This Row],[count_rd]],caltran!$J$2:$P$182,7,FALSE)</f>
        <v>41810.888888888891</v>
      </c>
      <c r="S199" s="59">
        <f>VLOOKUP(class[[#This Row],[count_rd]],caltran!$J$2:$P$182,6,FALSE)</f>
        <v>62189.111111111109</v>
      </c>
      <c r="T199" s="1">
        <f>IF(AND(class[[#This Row],[flow]]&gt;=class[[#This Row],[low]], class[[#This Row],[flow]]&lt;=class[[#This Row],[high]]),1,0)</f>
        <v>1</v>
      </c>
    </row>
    <row r="200" spans="1:20" x14ac:dyDescent="0.25">
      <c r="A200" s="61">
        <f>'[4]All Counts'!E200</f>
        <v>20730</v>
      </c>
      <c r="B200" s="61">
        <f>'[4]All Counts'!F200</f>
        <v>1</v>
      </c>
      <c r="C200" s="61">
        <f>'[4]All Counts'!G200</f>
        <v>1</v>
      </c>
      <c r="D200" s="29">
        <v>1</v>
      </c>
      <c r="E200" s="61" t="str">
        <f>'[4]All Counts'!P200</f>
        <v>PeMS2016</v>
      </c>
      <c r="F200" s="1">
        <v>1</v>
      </c>
      <c r="G2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00" s="30">
        <f>'[4]All Counts'!R200</f>
        <v>5</v>
      </c>
      <c r="I200" s="30">
        <f>'[4]All Counts'!S200</f>
        <v>5</v>
      </c>
      <c r="J200" s="61">
        <f>'[4]All Counts'!M200</f>
        <v>87450</v>
      </c>
      <c r="K200" s="4">
        <f>VLOOKUP(class[[#This Row],[hwycov_id]],readme!E:F,2,FALSE)</f>
        <v>81490.567871999985</v>
      </c>
      <c r="L200" s="32">
        <f t="shared" si="9"/>
        <v>-6.8146736740995029E-2</v>
      </c>
      <c r="M200" s="31">
        <f t="shared" si="10"/>
        <v>-5959.4321280000149</v>
      </c>
      <c r="N200" s="31">
        <f t="shared" si="11"/>
        <v>35514831.288238786</v>
      </c>
      <c r="O200" s="1" t="e">
        <v>#N/A</v>
      </c>
      <c r="P200" s="1">
        <v>199</v>
      </c>
      <c r="Q200" s="46">
        <f>ROUND(class[[#This Row],[count]],-3)</f>
        <v>87000</v>
      </c>
      <c r="R200" s="59">
        <f>VLOOKUP(class[[#This Row],[count_rd]],caltran!$J$2:$P$182,7,FALSE)</f>
        <v>74844.166666666672</v>
      </c>
      <c r="S200" s="59">
        <f>VLOOKUP(class[[#This Row],[count_rd]],caltran!$J$2:$P$182,6,FALSE)</f>
        <v>99155.833333333343</v>
      </c>
      <c r="T200" s="1">
        <f>IF(AND(class[[#This Row],[flow]]&gt;=class[[#This Row],[low]], class[[#This Row],[flow]]&lt;=class[[#This Row],[high]]),1,0)</f>
        <v>1</v>
      </c>
    </row>
    <row r="201" spans="1:20" x14ac:dyDescent="0.25">
      <c r="A201" s="61">
        <f>'[4]All Counts'!E201</f>
        <v>11056</v>
      </c>
      <c r="B201" s="61">
        <f>'[4]All Counts'!F201</f>
        <v>1</v>
      </c>
      <c r="C201" s="61">
        <f>'[4]All Counts'!G201</f>
        <v>1</v>
      </c>
      <c r="D201" s="29">
        <v>1</v>
      </c>
      <c r="E201" s="61" t="str">
        <f>'[4]All Counts'!P201</f>
        <v>PeMS2016</v>
      </c>
      <c r="F201" s="1">
        <v>1</v>
      </c>
      <c r="G2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01" s="30">
        <f>'[4]All Counts'!R201</f>
        <v>5</v>
      </c>
      <c r="I201" s="30">
        <f>'[4]All Counts'!S201</f>
        <v>5</v>
      </c>
      <c r="J201" s="61">
        <f>'[4]All Counts'!M201</f>
        <v>88709</v>
      </c>
      <c r="K201" s="4">
        <f>VLOOKUP(class[[#This Row],[hwycov_id]],readme!E:F,2,FALSE)</f>
        <v>84432.899902000005</v>
      </c>
      <c r="L201" s="32">
        <f t="shared" si="9"/>
        <v>-4.8203678296452446E-2</v>
      </c>
      <c r="M201" s="31">
        <f t="shared" si="10"/>
        <v>-4276.1000979999953</v>
      </c>
      <c r="N201" s="31">
        <f t="shared" si="11"/>
        <v>18285032.04811557</v>
      </c>
      <c r="O201" s="1" t="e">
        <v>#N/A</v>
      </c>
      <c r="P201" s="1">
        <v>200</v>
      </c>
      <c r="Q201" s="46">
        <f>ROUND(class[[#This Row],[count]],-3)</f>
        <v>89000</v>
      </c>
      <c r="R201" s="59">
        <f>VLOOKUP(class[[#This Row],[count_rd]],caltran!$J$2:$P$182,7,FALSE)</f>
        <v>76673.5</v>
      </c>
      <c r="S201" s="59">
        <f>VLOOKUP(class[[#This Row],[count_rd]],caltran!$J$2:$P$182,6,FALSE)</f>
        <v>101326.5</v>
      </c>
      <c r="T201" s="1">
        <f>IF(AND(class[[#This Row],[flow]]&gt;=class[[#This Row],[low]], class[[#This Row],[flow]]&lt;=class[[#This Row],[high]]),1,0)</f>
        <v>1</v>
      </c>
    </row>
    <row r="202" spans="1:20" x14ac:dyDescent="0.25">
      <c r="A202" s="61">
        <f>'[4]All Counts'!E202</f>
        <v>11263</v>
      </c>
      <c r="B202" s="61">
        <f>'[4]All Counts'!F202</f>
        <v>1</v>
      </c>
      <c r="C202" s="61">
        <f>'[4]All Counts'!G202</f>
        <v>1</v>
      </c>
      <c r="D202" s="29">
        <v>1</v>
      </c>
      <c r="E202" s="61" t="str">
        <f>'[4]All Counts'!P202</f>
        <v>PeMS2016</v>
      </c>
      <c r="F202" s="1">
        <v>1</v>
      </c>
      <c r="G2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02" s="30">
        <f>'[4]All Counts'!R202</f>
        <v>5</v>
      </c>
      <c r="I202" s="30">
        <f>'[4]All Counts'!S202</f>
        <v>5</v>
      </c>
      <c r="J202" s="61">
        <f>'[4]All Counts'!M202</f>
        <v>98312</v>
      </c>
      <c r="K202" s="4">
        <f>VLOOKUP(class[[#This Row],[hwycov_id]],readme!E:F,2,FALSE)</f>
        <v>93544.090821000005</v>
      </c>
      <c r="L202" s="32">
        <f t="shared" si="9"/>
        <v>-4.8497733532020471E-2</v>
      </c>
      <c r="M202" s="31">
        <f t="shared" si="10"/>
        <v>-4767.9091789999948</v>
      </c>
      <c r="N202" s="31">
        <f t="shared" si="11"/>
        <v>22732957.939192403</v>
      </c>
      <c r="O202" s="1" t="e">
        <v>#N/A</v>
      </c>
      <c r="P202" s="1">
        <v>201</v>
      </c>
      <c r="Q202" s="46">
        <f>ROUND(class[[#This Row],[count]],-3)</f>
        <v>98000</v>
      </c>
      <c r="R202" s="59">
        <f>VLOOKUP(class[[#This Row],[count_rd]],caltran!$J$2:$P$182,7,FALSE)</f>
        <v>84574</v>
      </c>
      <c r="S202" s="59">
        <f>VLOOKUP(class[[#This Row],[count_rd]],caltran!$J$2:$P$182,6,FALSE)</f>
        <v>111426</v>
      </c>
      <c r="T202" s="1">
        <f>IF(AND(class[[#This Row],[flow]]&gt;=class[[#This Row],[low]], class[[#This Row],[flow]]&lt;=class[[#This Row],[high]]),1,0)</f>
        <v>1</v>
      </c>
    </row>
    <row r="203" spans="1:20" x14ac:dyDescent="0.25">
      <c r="A203" s="61">
        <f>'[4]All Counts'!E203</f>
        <v>11266</v>
      </c>
      <c r="B203" s="61">
        <f>'[4]All Counts'!F203</f>
        <v>1</v>
      </c>
      <c r="C203" s="61">
        <f>'[4]All Counts'!G203</f>
        <v>1</v>
      </c>
      <c r="D203" s="29">
        <v>1</v>
      </c>
      <c r="E203" s="61" t="str">
        <f>'[4]All Counts'!P203</f>
        <v>PeMS2016</v>
      </c>
      <c r="F203" s="1">
        <v>1</v>
      </c>
      <c r="G2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03" s="30">
        <f>'[4]All Counts'!R203</f>
        <v>5</v>
      </c>
      <c r="I203" s="30">
        <f>'[4]All Counts'!S203</f>
        <v>5</v>
      </c>
      <c r="J203" s="61">
        <f>'[4]All Counts'!M203</f>
        <v>126005</v>
      </c>
      <c r="K203" s="4">
        <f>VLOOKUP(class[[#This Row],[hwycov_id]],readme!E:F,2,FALSE)</f>
        <v>112818.246094</v>
      </c>
      <c r="L203" s="32">
        <f t="shared" si="9"/>
        <v>-0.10465262414983534</v>
      </c>
      <c r="M203" s="31">
        <f t="shared" si="10"/>
        <v>-13186.753905999998</v>
      </c>
      <c r="N203" s="31">
        <f t="shared" si="11"/>
        <v>173890478.5774062</v>
      </c>
      <c r="O203" s="1" t="e">
        <v>#N/A</v>
      </c>
      <c r="P203" s="1">
        <v>202</v>
      </c>
      <c r="Q203" s="46">
        <f>ROUND(class[[#This Row],[count]],-3)</f>
        <v>126000</v>
      </c>
      <c r="R203" s="59">
        <f>VLOOKUP(class[[#This Row],[count_rd]],caltran!$J$2:$P$182,7,FALSE)</f>
        <v>110126.00000000004</v>
      </c>
      <c r="S203" s="59">
        <f>VLOOKUP(class[[#This Row],[count_rd]],caltran!$J$2:$P$182,6,FALSE)</f>
        <v>141873.99999999997</v>
      </c>
      <c r="T203" s="1">
        <f>IF(AND(class[[#This Row],[flow]]&gt;=class[[#This Row],[low]], class[[#This Row],[flow]]&lt;=class[[#This Row],[high]]),1,0)</f>
        <v>1</v>
      </c>
    </row>
    <row r="204" spans="1:20" x14ac:dyDescent="0.25">
      <c r="A204" s="61">
        <f>'[4]All Counts'!E204</f>
        <v>11290</v>
      </c>
      <c r="B204" s="61">
        <f>'[4]All Counts'!F204</f>
        <v>1</v>
      </c>
      <c r="C204" s="61">
        <f>'[4]All Counts'!G204</f>
        <v>1</v>
      </c>
      <c r="D204" s="29">
        <v>1</v>
      </c>
      <c r="E204" s="61" t="str">
        <f>'[4]All Counts'!P204</f>
        <v>PeMS2016</v>
      </c>
      <c r="F204" s="1">
        <v>1</v>
      </c>
      <c r="G2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204" s="30">
        <f>'[4]All Counts'!R204</f>
        <v>5</v>
      </c>
      <c r="I204" s="30">
        <f>'[4]All Counts'!S204</f>
        <v>9</v>
      </c>
      <c r="J204" s="61">
        <f>'[4]All Counts'!M204</f>
        <v>57748</v>
      </c>
      <c r="K204" s="4">
        <f>VLOOKUP(class[[#This Row],[hwycov_id]],readme!E:F,2,FALSE)</f>
        <v>58213.771727999992</v>
      </c>
      <c r="L204" s="32">
        <f t="shared" si="9"/>
        <v>8.0655906351734252E-3</v>
      </c>
      <c r="M204" s="31">
        <f t="shared" si="10"/>
        <v>465.77172799999244</v>
      </c>
      <c r="N204" s="31">
        <f t="shared" si="11"/>
        <v>216943.30260409895</v>
      </c>
      <c r="O204" s="1" t="e">
        <v>#N/A</v>
      </c>
      <c r="P204" s="1">
        <v>203</v>
      </c>
      <c r="Q204" s="46">
        <f>ROUND(class[[#This Row],[count]],-3)</f>
        <v>58000</v>
      </c>
      <c r="R204" s="59">
        <f>VLOOKUP(class[[#This Row],[count_rd]],caltran!$J$2:$P$182,7,FALSE)</f>
        <v>47270</v>
      </c>
      <c r="S204" s="59">
        <f>VLOOKUP(class[[#This Row],[count_rd]],caltran!$J$2:$P$182,6,FALSE)</f>
        <v>68730</v>
      </c>
      <c r="T204" s="1">
        <f>IF(AND(class[[#This Row],[flow]]&gt;=class[[#This Row],[low]], class[[#This Row],[flow]]&lt;=class[[#This Row],[high]]),1,0)</f>
        <v>1</v>
      </c>
    </row>
    <row r="205" spans="1:20" x14ac:dyDescent="0.25">
      <c r="A205" s="61">
        <f>'[4]All Counts'!E205</f>
        <v>28396</v>
      </c>
      <c r="B205" s="61">
        <f>'[4]All Counts'!F205</f>
        <v>1</v>
      </c>
      <c r="C205" s="61">
        <f>'[4]All Counts'!G205</f>
        <v>1</v>
      </c>
      <c r="D205" s="29">
        <v>1</v>
      </c>
      <c r="E205" s="61" t="str">
        <f>'[4]All Counts'!P205</f>
        <v>PeMS2016</v>
      </c>
      <c r="F205" s="1">
        <v>1</v>
      </c>
      <c r="G2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205" s="30">
        <f>'[4]All Counts'!R205</f>
        <v>5</v>
      </c>
      <c r="I205" s="30">
        <f>'[4]All Counts'!S205</f>
        <v>9</v>
      </c>
      <c r="J205" s="61">
        <f>'[4]All Counts'!M205</f>
        <v>57307</v>
      </c>
      <c r="K205" s="4">
        <f>VLOOKUP(class[[#This Row],[hwycov_id]],readme!E:F,2,FALSE)</f>
        <v>53854.957519000003</v>
      </c>
      <c r="L205" s="32">
        <f t="shared" si="9"/>
        <v>-6.0237710593819216E-2</v>
      </c>
      <c r="M205" s="31">
        <f t="shared" si="10"/>
        <v>-3452.0424809999968</v>
      </c>
      <c r="N205" s="31">
        <f t="shared" si="11"/>
        <v>11916597.290628614</v>
      </c>
      <c r="O205" s="1" t="e">
        <v>#N/A</v>
      </c>
      <c r="P205" s="1">
        <v>204</v>
      </c>
      <c r="Q205" s="46">
        <f>ROUND(class[[#This Row],[count]],-3)</f>
        <v>57000</v>
      </c>
      <c r="R205" s="59">
        <f>VLOOKUP(class[[#This Row],[count_rd]],caltran!$J$2:$P$182,7,FALSE)</f>
        <v>46375.833333333328</v>
      </c>
      <c r="S205" s="59">
        <f>VLOOKUP(class[[#This Row],[count_rd]],caltran!$J$2:$P$182,6,FALSE)</f>
        <v>67624.166666666672</v>
      </c>
      <c r="T205" s="1">
        <f>IF(AND(class[[#This Row],[flow]]&gt;=class[[#This Row],[low]], class[[#This Row],[flow]]&lt;=class[[#This Row],[high]]),1,0)</f>
        <v>1</v>
      </c>
    </row>
    <row r="206" spans="1:20" x14ac:dyDescent="0.25">
      <c r="A206" s="61">
        <f>'[4]All Counts'!E206</f>
        <v>28397</v>
      </c>
      <c r="B206" s="61">
        <f>'[4]All Counts'!F206</f>
        <v>1</v>
      </c>
      <c r="C206" s="61">
        <f>'[4]All Counts'!G206</f>
        <v>1</v>
      </c>
      <c r="D206" s="29">
        <v>1</v>
      </c>
      <c r="E206" s="61" t="str">
        <f>'[4]All Counts'!P206</f>
        <v>PeMS2016</v>
      </c>
      <c r="F206" s="1">
        <v>1</v>
      </c>
      <c r="G2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06" s="30">
        <f>'[4]All Counts'!R206</f>
        <v>5</v>
      </c>
      <c r="I206" s="30">
        <f>'[4]All Counts'!S206</f>
        <v>9</v>
      </c>
      <c r="J206" s="61">
        <f>'[4]All Counts'!M206</f>
        <v>90731</v>
      </c>
      <c r="K206" s="4">
        <f>VLOOKUP(class[[#This Row],[hwycov_id]],readme!E:F,2,FALSE)</f>
        <v>80480.568849000003</v>
      </c>
      <c r="L206" s="32">
        <f t="shared" si="9"/>
        <v>-0.11297606276796246</v>
      </c>
      <c r="M206" s="31">
        <f t="shared" si="10"/>
        <v>-10250.431150999997</v>
      </c>
      <c r="N206" s="31">
        <f t="shared" si="11"/>
        <v>105071338.78139113</v>
      </c>
      <c r="O206" s="1" t="e">
        <v>#N/A</v>
      </c>
      <c r="P206" s="1">
        <v>205</v>
      </c>
      <c r="Q206" s="46">
        <f>ROUND(class[[#This Row],[count]],-3)</f>
        <v>91000</v>
      </c>
      <c r="R206" s="59">
        <f>VLOOKUP(class[[#This Row],[count_rd]],caltran!$J$2:$P$182,7,FALSE)</f>
        <v>78472.333333333328</v>
      </c>
      <c r="S206" s="59">
        <f>VLOOKUP(class[[#This Row],[count_rd]],caltran!$J$2:$P$182,6,FALSE)</f>
        <v>103527.66666666666</v>
      </c>
      <c r="T206" s="1">
        <f>IF(AND(class[[#This Row],[flow]]&gt;=class[[#This Row],[low]], class[[#This Row],[flow]]&lt;=class[[#This Row],[high]]),1,0)</f>
        <v>1</v>
      </c>
    </row>
    <row r="207" spans="1:20" x14ac:dyDescent="0.25">
      <c r="A207" s="61">
        <f>'[4]All Counts'!E207</f>
        <v>28144</v>
      </c>
      <c r="B207" s="61">
        <f>'[4]All Counts'!F207</f>
        <v>1</v>
      </c>
      <c r="C207" s="61">
        <f>'[4]All Counts'!G207</f>
        <v>1</v>
      </c>
      <c r="D207" s="29">
        <v>1</v>
      </c>
      <c r="E207" s="61" t="str">
        <f>'[4]All Counts'!P207</f>
        <v>Caltran</v>
      </c>
      <c r="F207" s="1">
        <v>1</v>
      </c>
      <c r="G2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07" s="30">
        <f>'[4]All Counts'!R207</f>
        <v>5</v>
      </c>
      <c r="I207" s="30">
        <f>'[4]All Counts'!S207</f>
        <v>9</v>
      </c>
      <c r="J207" s="61">
        <f>'[4]All Counts'!M207</f>
        <v>96859</v>
      </c>
      <c r="K207" s="4">
        <f>VLOOKUP(class[[#This Row],[hwycov_id]],readme!E:F,2,FALSE)</f>
        <v>84280.736327999999</v>
      </c>
      <c r="L207" s="32">
        <f t="shared" si="9"/>
        <v>-0.12986158923796443</v>
      </c>
      <c r="M207" s="31">
        <f t="shared" si="10"/>
        <v>-12578.263672000001</v>
      </c>
      <c r="N207" s="31">
        <f t="shared" si="11"/>
        <v>158212717.00235495</v>
      </c>
      <c r="O207" s="1" t="e">
        <v>#N/A</v>
      </c>
      <c r="P207" s="1">
        <v>206</v>
      </c>
      <c r="Q207" s="46">
        <f>ROUND(class[[#This Row],[count]],-3)</f>
        <v>97000</v>
      </c>
      <c r="R207" s="59">
        <f>VLOOKUP(class[[#This Row],[count_rd]],caltran!$J$2:$P$182,7,FALSE)</f>
        <v>83727.166666666657</v>
      </c>
      <c r="S207" s="59">
        <f>VLOOKUP(class[[#This Row],[count_rd]],caltran!$J$2:$P$182,6,FALSE)</f>
        <v>110272.83333333334</v>
      </c>
      <c r="T207" s="1">
        <f>IF(AND(class[[#This Row],[flow]]&gt;=class[[#This Row],[low]], class[[#This Row],[flow]]&lt;=class[[#This Row],[high]]),1,0)</f>
        <v>1</v>
      </c>
    </row>
    <row r="208" spans="1:20" x14ac:dyDescent="0.25">
      <c r="A208" s="61">
        <f>'[4]All Counts'!E208</f>
        <v>20731</v>
      </c>
      <c r="B208" s="61">
        <f>'[4]All Counts'!F208</f>
        <v>1</v>
      </c>
      <c r="C208" s="61">
        <f>'[4]All Counts'!G208</f>
        <v>1</v>
      </c>
      <c r="D208" s="29">
        <v>1</v>
      </c>
      <c r="E208" s="61" t="str">
        <f>'[4]All Counts'!P208</f>
        <v>PeMS2016</v>
      </c>
      <c r="F208" s="1">
        <v>1</v>
      </c>
      <c r="G2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08" s="30">
        <f>'[4]All Counts'!R208</f>
        <v>5</v>
      </c>
      <c r="I208" s="30">
        <f>'[4]All Counts'!S208</f>
        <v>9</v>
      </c>
      <c r="J208" s="61">
        <f>'[4]All Counts'!M208</f>
        <v>79966</v>
      </c>
      <c r="K208" s="4">
        <f>VLOOKUP(class[[#This Row],[hwycov_id]],readme!E:F,2,FALSE)</f>
        <v>71691.417969000002</v>
      </c>
      <c r="L208" s="32">
        <f t="shared" si="9"/>
        <v>-0.10347625279493777</v>
      </c>
      <c r="M208" s="31">
        <f t="shared" si="10"/>
        <v>-8274.5820309999981</v>
      </c>
      <c r="N208" s="31">
        <f t="shared" si="11"/>
        <v>68468707.787748054</v>
      </c>
      <c r="O208" s="1" t="e">
        <v>#N/A</v>
      </c>
      <c r="P208" s="1">
        <v>207</v>
      </c>
      <c r="Q208" s="46">
        <f>ROUND(class[[#This Row],[count]],-3)</f>
        <v>80000</v>
      </c>
      <c r="R208" s="59">
        <f>VLOOKUP(class[[#This Row],[count_rd]],caltran!$J$2:$P$182,7,FALSE)</f>
        <v>68240</v>
      </c>
      <c r="S208" s="59">
        <f>VLOOKUP(class[[#This Row],[count_rd]],caltran!$J$2:$P$182,6,FALSE)</f>
        <v>91760</v>
      </c>
      <c r="T208" s="1">
        <f>IF(AND(class[[#This Row],[flow]]&gt;=class[[#This Row],[low]], class[[#This Row],[flow]]&lt;=class[[#This Row],[high]]),1,0)</f>
        <v>1</v>
      </c>
    </row>
    <row r="209" spans="1:20" x14ac:dyDescent="0.25">
      <c r="A209" s="61">
        <f>'[4]All Counts'!E209</f>
        <v>28124</v>
      </c>
      <c r="B209" s="61">
        <f>'[4]All Counts'!F209</f>
        <v>1</v>
      </c>
      <c r="C209" s="61">
        <f>'[4]All Counts'!G209</f>
        <v>1</v>
      </c>
      <c r="D209" s="29">
        <v>1</v>
      </c>
      <c r="E209" s="61" t="str">
        <f>'[4]All Counts'!P209</f>
        <v>PeMS2016</v>
      </c>
      <c r="F209" s="1">
        <v>1</v>
      </c>
      <c r="G2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09" s="30">
        <f>'[4]All Counts'!R209</f>
        <v>5</v>
      </c>
      <c r="I209" s="30">
        <f>'[4]All Counts'!S209</f>
        <v>9</v>
      </c>
      <c r="J209" s="61">
        <f>'[4]All Counts'!M209</f>
        <v>83618</v>
      </c>
      <c r="K209" s="4">
        <f>VLOOKUP(class[[#This Row],[hwycov_id]],readme!E:F,2,FALSE)</f>
        <v>82290.473633000001</v>
      </c>
      <c r="L209" s="32">
        <f t="shared" si="9"/>
        <v>-1.5876083702073718E-2</v>
      </c>
      <c r="M209" s="31">
        <f t="shared" si="10"/>
        <v>-1327.5263669999986</v>
      </c>
      <c r="N209" s="31">
        <f t="shared" si="11"/>
        <v>1762326.2550802149</v>
      </c>
      <c r="O209" s="1" t="e">
        <v>#N/A</v>
      </c>
      <c r="P209" s="1">
        <v>208</v>
      </c>
      <c r="Q209" s="46">
        <f>ROUND(class[[#This Row],[count]],-3)</f>
        <v>84000</v>
      </c>
      <c r="R209" s="59">
        <f>VLOOKUP(class[[#This Row],[count_rd]],caltran!$J$2:$P$182,7,FALSE)</f>
        <v>72072</v>
      </c>
      <c r="S209" s="59">
        <f>VLOOKUP(class[[#This Row],[count_rd]],caltran!$J$2:$P$182,6,FALSE)</f>
        <v>95927.999999999985</v>
      </c>
      <c r="T209" s="1">
        <f>IF(AND(class[[#This Row],[flow]]&gt;=class[[#This Row],[low]], class[[#This Row],[flow]]&lt;=class[[#This Row],[high]]),1,0)</f>
        <v>1</v>
      </c>
    </row>
    <row r="210" spans="1:20" x14ac:dyDescent="0.25">
      <c r="A210" s="61">
        <f>'[4]All Counts'!E210</f>
        <v>28120</v>
      </c>
      <c r="B210" s="61">
        <f>'[4]All Counts'!F210</f>
        <v>1</v>
      </c>
      <c r="C210" s="61">
        <f>'[4]All Counts'!G210</f>
        <v>1</v>
      </c>
      <c r="D210" s="29">
        <v>1</v>
      </c>
      <c r="E210" s="61" t="str">
        <f>'[4]All Counts'!P210</f>
        <v>PeMS2016</v>
      </c>
      <c r="F210" s="1">
        <v>1</v>
      </c>
      <c r="G2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10" s="30">
        <f>'[4]All Counts'!R210</f>
        <v>5</v>
      </c>
      <c r="I210" s="30">
        <f>'[4]All Counts'!S210</f>
        <v>9</v>
      </c>
      <c r="J210" s="61">
        <f>'[4]All Counts'!M210</f>
        <v>96581</v>
      </c>
      <c r="K210" s="4">
        <f>VLOOKUP(class[[#This Row],[hwycov_id]],readme!E:F,2,FALSE)</f>
        <v>92193.649413000006</v>
      </c>
      <c r="L210" s="32">
        <f t="shared" si="9"/>
        <v>-4.5426642786883464E-2</v>
      </c>
      <c r="M210" s="31">
        <f t="shared" si="10"/>
        <v>-4387.3505869999935</v>
      </c>
      <c r="N210" s="31">
        <f t="shared" si="11"/>
        <v>19248845.173249189</v>
      </c>
      <c r="O210" s="1" t="e">
        <v>#N/A</v>
      </c>
      <c r="P210" s="1">
        <v>209</v>
      </c>
      <c r="Q210" s="46">
        <f>ROUND(class[[#This Row],[count]],-3)</f>
        <v>97000</v>
      </c>
      <c r="R210" s="59">
        <f>VLOOKUP(class[[#This Row],[count_rd]],caltran!$J$2:$P$182,7,FALSE)</f>
        <v>83727.166666666657</v>
      </c>
      <c r="S210" s="59">
        <f>VLOOKUP(class[[#This Row],[count_rd]],caltran!$J$2:$P$182,6,FALSE)</f>
        <v>110272.83333333334</v>
      </c>
      <c r="T210" s="1">
        <f>IF(AND(class[[#This Row],[flow]]&gt;=class[[#This Row],[low]], class[[#This Row],[flow]]&lt;=class[[#This Row],[high]]),1,0)</f>
        <v>1</v>
      </c>
    </row>
    <row r="211" spans="1:20" x14ac:dyDescent="0.25">
      <c r="A211" s="61">
        <f>'[4]All Counts'!E211</f>
        <v>28118</v>
      </c>
      <c r="B211" s="61">
        <f>'[4]All Counts'!F211</f>
        <v>1</v>
      </c>
      <c r="C211" s="61">
        <f>'[4]All Counts'!G211</f>
        <v>1</v>
      </c>
      <c r="D211" s="29">
        <v>1</v>
      </c>
      <c r="E211" s="61" t="str">
        <f>'[4]All Counts'!P211</f>
        <v>PeMS2016</v>
      </c>
      <c r="F211" s="1">
        <v>1</v>
      </c>
      <c r="G2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11" s="30">
        <f>'[4]All Counts'!R211</f>
        <v>5</v>
      </c>
      <c r="I211" s="30">
        <f>'[4]All Counts'!S211</f>
        <v>9</v>
      </c>
      <c r="J211" s="61">
        <f>'[4]All Counts'!M211</f>
        <v>88696</v>
      </c>
      <c r="K211" s="4">
        <f>VLOOKUP(class[[#This Row],[hwycov_id]],readme!E:F,2,FALSE)</f>
        <v>86576.372071000005</v>
      </c>
      <c r="L211" s="32">
        <f t="shared" si="9"/>
        <v>-2.3897672149815086E-2</v>
      </c>
      <c r="M211" s="31">
        <f t="shared" si="10"/>
        <v>-2119.6279289999948</v>
      </c>
      <c r="N211" s="31">
        <f t="shared" si="11"/>
        <v>4492822.5573968068</v>
      </c>
      <c r="O211" s="1" t="e">
        <v>#N/A</v>
      </c>
      <c r="P211" s="1">
        <v>210</v>
      </c>
      <c r="Q211" s="46">
        <f>ROUND(class[[#This Row],[count]],-3)</f>
        <v>89000</v>
      </c>
      <c r="R211" s="59">
        <f>VLOOKUP(class[[#This Row],[count_rd]],caltran!$J$2:$P$182,7,FALSE)</f>
        <v>76673.5</v>
      </c>
      <c r="S211" s="59">
        <f>VLOOKUP(class[[#This Row],[count_rd]],caltran!$J$2:$P$182,6,FALSE)</f>
        <v>101326.5</v>
      </c>
      <c r="T211" s="1">
        <f>IF(AND(class[[#This Row],[flow]]&gt;=class[[#This Row],[low]], class[[#This Row],[flow]]&lt;=class[[#This Row],[high]]),1,0)</f>
        <v>1</v>
      </c>
    </row>
    <row r="212" spans="1:20" x14ac:dyDescent="0.25">
      <c r="A212" s="61">
        <f>'[4]All Counts'!E212</f>
        <v>15458</v>
      </c>
      <c r="B212" s="61">
        <f>'[4]All Counts'!F212</f>
        <v>1</v>
      </c>
      <c r="C212" s="61">
        <f>'[4]All Counts'!G212</f>
        <v>1</v>
      </c>
      <c r="D212" s="29">
        <v>1</v>
      </c>
      <c r="E212" s="61" t="str">
        <f>'[4]All Counts'!P212</f>
        <v>Caltran</v>
      </c>
      <c r="F212" s="1">
        <v>1</v>
      </c>
      <c r="G2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12" s="30">
        <f>'[4]All Counts'!R212</f>
        <v>3</v>
      </c>
      <c r="I212" s="30">
        <f>'[4]All Counts'!S212</f>
        <v>14</v>
      </c>
      <c r="J212" s="61">
        <f>'[4]All Counts'!M212</f>
        <v>97668</v>
      </c>
      <c r="K212" s="4">
        <f>VLOOKUP(class[[#This Row],[hwycov_id]],readme!E:F,2,FALSE)</f>
        <v>109592.65332</v>
      </c>
      <c r="L212" s="32">
        <f t="shared" si="9"/>
        <v>0.12209375967563574</v>
      </c>
      <c r="M212" s="31">
        <f t="shared" si="10"/>
        <v>11924.653319999998</v>
      </c>
      <c r="N212" s="31">
        <f t="shared" si="11"/>
        <v>142197356.80218697</v>
      </c>
      <c r="O212" s="1" t="e">
        <v>#N/A</v>
      </c>
      <c r="P212" s="1">
        <v>211</v>
      </c>
      <c r="Q212" s="46">
        <f>ROUND(class[[#This Row],[count]],-3)</f>
        <v>98000</v>
      </c>
      <c r="R212" s="59">
        <f>VLOOKUP(class[[#This Row],[count_rd]],caltran!$J$2:$P$182,7,FALSE)</f>
        <v>84574</v>
      </c>
      <c r="S212" s="59">
        <f>VLOOKUP(class[[#This Row],[count_rd]],caltran!$J$2:$P$182,6,FALSE)</f>
        <v>111426</v>
      </c>
      <c r="T212" s="1">
        <f>IF(AND(class[[#This Row],[flow]]&gt;=class[[#This Row],[low]], class[[#This Row],[flow]]&lt;=class[[#This Row],[high]]),1,0)</f>
        <v>1</v>
      </c>
    </row>
    <row r="213" spans="1:20" x14ac:dyDescent="0.25">
      <c r="A213" s="61">
        <f>'[4]All Counts'!E213</f>
        <v>15456</v>
      </c>
      <c r="B213" s="61">
        <f>'[4]All Counts'!F213</f>
        <v>1</v>
      </c>
      <c r="C213" s="61">
        <f>'[4]All Counts'!G213</f>
        <v>1</v>
      </c>
      <c r="D213" s="29">
        <v>1</v>
      </c>
      <c r="E213" s="61" t="str">
        <f>'[4]All Counts'!P213</f>
        <v>PeMS2016</v>
      </c>
      <c r="F213" s="1">
        <v>1</v>
      </c>
      <c r="G2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13" s="30">
        <f>'[4]All Counts'!R213</f>
        <v>3</v>
      </c>
      <c r="I213" s="30">
        <f>'[4]All Counts'!S213</f>
        <v>14</v>
      </c>
      <c r="J213" s="61">
        <f>'[4]All Counts'!M213</f>
        <v>98040</v>
      </c>
      <c r="K213" s="4">
        <f>VLOOKUP(class[[#This Row],[hwycov_id]],readme!E:F,2,FALSE)</f>
        <v>98293.822755000001</v>
      </c>
      <c r="L213" s="32">
        <f t="shared" si="9"/>
        <v>2.5889713892288668E-3</v>
      </c>
      <c r="M213" s="31">
        <f t="shared" si="10"/>
        <v>253.82275500000105</v>
      </c>
      <c r="N213" s="31">
        <f t="shared" si="11"/>
        <v>64425.990955790556</v>
      </c>
      <c r="O213" s="1" t="e">
        <v>#N/A</v>
      </c>
      <c r="P213" s="1">
        <v>212</v>
      </c>
      <c r="Q213" s="46">
        <f>ROUND(class[[#This Row],[count]],-3)</f>
        <v>98000</v>
      </c>
      <c r="R213" s="59">
        <f>VLOOKUP(class[[#This Row],[count_rd]],caltran!$J$2:$P$182,7,FALSE)</f>
        <v>84574</v>
      </c>
      <c r="S213" s="59">
        <f>VLOOKUP(class[[#This Row],[count_rd]],caltran!$J$2:$P$182,6,FALSE)</f>
        <v>111426</v>
      </c>
      <c r="T213" s="1">
        <f>IF(AND(class[[#This Row],[flow]]&gt;=class[[#This Row],[low]], class[[#This Row],[flow]]&lt;=class[[#This Row],[high]]),1,0)</f>
        <v>1</v>
      </c>
    </row>
    <row r="214" spans="1:20" x14ac:dyDescent="0.25">
      <c r="A214" s="61">
        <f>'[4]All Counts'!E214</f>
        <v>15442</v>
      </c>
      <c r="B214" s="61">
        <f>'[4]All Counts'!F214</f>
        <v>1</v>
      </c>
      <c r="C214" s="61">
        <f>'[4]All Counts'!G214</f>
        <v>1</v>
      </c>
      <c r="D214" s="29">
        <v>1</v>
      </c>
      <c r="E214" s="61" t="str">
        <f>'[4]All Counts'!P214</f>
        <v>Caltran</v>
      </c>
      <c r="F214" s="1">
        <v>1</v>
      </c>
      <c r="G2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14" s="30">
        <f>'[4]All Counts'!R214</f>
        <v>3</v>
      </c>
      <c r="I214" s="30">
        <f>'[4]All Counts'!S214</f>
        <v>14</v>
      </c>
      <c r="J214" s="61">
        <f>'[4]All Counts'!M214</f>
        <v>116873</v>
      </c>
      <c r="K214" s="4">
        <f>VLOOKUP(class[[#This Row],[hwycov_id]],readme!E:F,2,FALSE)</f>
        <v>114843.82324099999</v>
      </c>
      <c r="L214" s="32">
        <f t="shared" si="9"/>
        <v>-1.7362237291761229E-2</v>
      </c>
      <c r="M214" s="31">
        <f t="shared" si="10"/>
        <v>-2029.176759000009</v>
      </c>
      <c r="N214" s="31">
        <f t="shared" si="11"/>
        <v>4117558.319265781</v>
      </c>
      <c r="O214" s="1" t="e">
        <v>#N/A</v>
      </c>
      <c r="P214" s="1">
        <v>213</v>
      </c>
      <c r="Q214" s="46">
        <f>ROUND(class[[#This Row],[count]],-3)</f>
        <v>117000</v>
      </c>
      <c r="R214" s="59">
        <f>VLOOKUP(class[[#This Row],[count_rd]],caltran!$J$2:$P$182,7,FALSE)</f>
        <v>101877.59523809524</v>
      </c>
      <c r="S214" s="59">
        <f>VLOOKUP(class[[#This Row],[count_rd]],caltran!$J$2:$P$182,6,FALSE)</f>
        <v>132122.40476190476</v>
      </c>
      <c r="T214" s="1">
        <f>IF(AND(class[[#This Row],[flow]]&gt;=class[[#This Row],[low]], class[[#This Row],[flow]]&lt;=class[[#This Row],[high]]),1,0)</f>
        <v>1</v>
      </c>
    </row>
    <row r="215" spans="1:20" x14ac:dyDescent="0.25">
      <c r="A215" s="61">
        <f>'[4]All Counts'!E215</f>
        <v>15439</v>
      </c>
      <c r="B215" s="61">
        <f>'[4]All Counts'!F215</f>
        <v>1</v>
      </c>
      <c r="C215" s="61">
        <f>'[4]All Counts'!G215</f>
        <v>1</v>
      </c>
      <c r="D215" s="29">
        <v>1</v>
      </c>
      <c r="E215" s="61" t="str">
        <f>'[4]All Counts'!P215</f>
        <v>PeMS2016</v>
      </c>
      <c r="F215" s="1">
        <v>1</v>
      </c>
      <c r="G2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15" s="30">
        <f>'[4]All Counts'!R215</f>
        <v>3</v>
      </c>
      <c r="I215" s="30">
        <f>'[4]All Counts'!S215</f>
        <v>14</v>
      </c>
      <c r="J215" s="61">
        <f>'[4]All Counts'!M215</f>
        <v>115726</v>
      </c>
      <c r="K215" s="4">
        <f>VLOOKUP(class[[#This Row],[hwycov_id]],readme!E:F,2,FALSE)</f>
        <v>109780.574219</v>
      </c>
      <c r="L215" s="32">
        <f t="shared" si="9"/>
        <v>-5.1375021870625481E-2</v>
      </c>
      <c r="M215" s="31">
        <f t="shared" si="10"/>
        <v>-5945.4257809999981</v>
      </c>
      <c r="N215" s="31">
        <f t="shared" si="11"/>
        <v>35348087.717379436</v>
      </c>
      <c r="O215" s="1" t="e">
        <v>#N/A</v>
      </c>
      <c r="P215" s="1">
        <v>214</v>
      </c>
      <c r="Q215" s="46">
        <f>ROUND(class[[#This Row],[count]],-3)</f>
        <v>116000</v>
      </c>
      <c r="R215" s="59">
        <f>VLOOKUP(class[[#This Row],[count_rd]],caltran!$J$2:$P$182,7,FALSE)</f>
        <v>100966.03174603173</v>
      </c>
      <c r="S215" s="59">
        <f>VLOOKUP(class[[#This Row],[count_rd]],caltran!$J$2:$P$182,6,FALSE)</f>
        <v>131033.96825396827</v>
      </c>
      <c r="T215" s="1">
        <f>IF(AND(class[[#This Row],[flow]]&gt;=class[[#This Row],[low]], class[[#This Row],[flow]]&lt;=class[[#This Row],[high]]),1,0)</f>
        <v>1</v>
      </c>
    </row>
    <row r="216" spans="1:20" x14ac:dyDescent="0.25">
      <c r="A216" s="61">
        <f>'[4]All Counts'!E216</f>
        <v>15430</v>
      </c>
      <c r="B216" s="61">
        <f>'[4]All Counts'!F216</f>
        <v>1</v>
      </c>
      <c r="C216" s="61">
        <f>'[4]All Counts'!G216</f>
        <v>1</v>
      </c>
      <c r="D216" s="29">
        <v>1</v>
      </c>
      <c r="E216" s="61" t="str">
        <f>'[4]All Counts'!P216</f>
        <v>PeMS2016</v>
      </c>
      <c r="F216" s="1">
        <v>1</v>
      </c>
      <c r="G2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16" s="30">
        <f>'[4]All Counts'!R216</f>
        <v>3</v>
      </c>
      <c r="I216" s="30">
        <f>'[4]All Counts'!S216</f>
        <v>14</v>
      </c>
      <c r="J216" s="61">
        <f>'[4]All Counts'!M216</f>
        <v>125614</v>
      </c>
      <c r="K216" s="4">
        <f>VLOOKUP(class[[#This Row],[hwycov_id]],readme!E:F,2,FALSE)</f>
        <v>119693.70996200001</v>
      </c>
      <c r="L216" s="32">
        <f t="shared" si="9"/>
        <v>-4.7130813746875333E-2</v>
      </c>
      <c r="M216" s="31">
        <f t="shared" si="10"/>
        <v>-5920.2900379999919</v>
      </c>
      <c r="N216" s="31">
        <f t="shared" si="11"/>
        <v>35049834.134041943</v>
      </c>
      <c r="O216" s="1" t="e">
        <v>#N/A</v>
      </c>
      <c r="P216" s="1">
        <v>215</v>
      </c>
      <c r="Q216" s="46">
        <f>ROUND(class[[#This Row],[count]],-3)</f>
        <v>126000</v>
      </c>
      <c r="R216" s="59">
        <f>VLOOKUP(class[[#This Row],[count_rd]],caltran!$J$2:$P$182,7,FALSE)</f>
        <v>110126.00000000004</v>
      </c>
      <c r="S216" s="59">
        <f>VLOOKUP(class[[#This Row],[count_rd]],caltran!$J$2:$P$182,6,FALSE)</f>
        <v>141873.99999999997</v>
      </c>
      <c r="T216" s="1">
        <f>IF(AND(class[[#This Row],[flow]]&gt;=class[[#This Row],[low]], class[[#This Row],[flow]]&lt;=class[[#This Row],[high]]),1,0)</f>
        <v>1</v>
      </c>
    </row>
    <row r="217" spans="1:20" x14ac:dyDescent="0.25">
      <c r="A217" s="61">
        <f>'[4]All Counts'!E217</f>
        <v>15425</v>
      </c>
      <c r="B217" s="61">
        <f>'[4]All Counts'!F217</f>
        <v>1</v>
      </c>
      <c r="C217" s="61">
        <f>'[4]All Counts'!G217</f>
        <v>1</v>
      </c>
      <c r="D217" s="29">
        <v>1</v>
      </c>
      <c r="E217" s="61" t="str">
        <f>'[4]All Counts'!P217</f>
        <v>PeMS2016</v>
      </c>
      <c r="F217" s="1">
        <v>1</v>
      </c>
      <c r="G2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17" s="30">
        <f>'[4]All Counts'!R217</f>
        <v>3</v>
      </c>
      <c r="I217" s="30">
        <f>'[4]All Counts'!S217</f>
        <v>14</v>
      </c>
      <c r="J217" s="61">
        <f>'[4]All Counts'!M217</f>
        <v>120341</v>
      </c>
      <c r="K217" s="4">
        <f>VLOOKUP(class[[#This Row],[hwycov_id]],readme!E:F,2,FALSE)</f>
        <v>107972.553711</v>
      </c>
      <c r="L217" s="32">
        <f t="shared" si="9"/>
        <v>-0.10277832400428777</v>
      </c>
      <c r="M217" s="31">
        <f t="shared" si="10"/>
        <v>-12368.446289</v>
      </c>
      <c r="N217" s="31">
        <f t="shared" si="11"/>
        <v>152978463.60387787</v>
      </c>
      <c r="O217" s="1" t="e">
        <v>#N/A</v>
      </c>
      <c r="P217" s="1">
        <v>216</v>
      </c>
      <c r="Q217" s="46">
        <f>ROUND(class[[#This Row],[count]],-3)</f>
        <v>120000</v>
      </c>
      <c r="R217" s="59">
        <f>VLOOKUP(class[[#This Row],[count_rd]],caltran!$J$2:$P$182,7,FALSE)</f>
        <v>104628.57142857143</v>
      </c>
      <c r="S217" s="59">
        <f>VLOOKUP(class[[#This Row],[count_rd]],caltran!$J$2:$P$182,6,FALSE)</f>
        <v>135371.42857142855</v>
      </c>
      <c r="T217" s="1">
        <f>IF(AND(class[[#This Row],[flow]]&gt;=class[[#This Row],[low]], class[[#This Row],[flow]]&lt;=class[[#This Row],[high]]),1,0)</f>
        <v>1</v>
      </c>
    </row>
    <row r="218" spans="1:20" x14ac:dyDescent="0.25">
      <c r="A218" s="61">
        <f>'[4]All Counts'!E218</f>
        <v>16533</v>
      </c>
      <c r="B218" s="61">
        <f>'[4]All Counts'!F218</f>
        <v>1</v>
      </c>
      <c r="C218" s="61">
        <f>'[4]All Counts'!G218</f>
        <v>1</v>
      </c>
      <c r="D218" s="29">
        <v>1</v>
      </c>
      <c r="E218" s="61" t="str">
        <f>'[4]All Counts'!P218</f>
        <v>PeMS2016</v>
      </c>
      <c r="F218" s="1">
        <v>1</v>
      </c>
      <c r="G2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18" s="30">
        <f>'[4]All Counts'!R218</f>
        <v>3</v>
      </c>
      <c r="I218" s="30">
        <f>'[4]All Counts'!S218</f>
        <v>14</v>
      </c>
      <c r="J218" s="61">
        <f>'[4]All Counts'!M218</f>
        <v>77622</v>
      </c>
      <c r="K218" s="4">
        <f>VLOOKUP(class[[#This Row],[hwycov_id]],readme!E:F,2,FALSE)</f>
        <v>71614.246580999999</v>
      </c>
      <c r="L218" s="32">
        <f t="shared" si="9"/>
        <v>-7.7397560214887529E-2</v>
      </c>
      <c r="M218" s="31">
        <f t="shared" si="10"/>
        <v>-6007.7534190000006</v>
      </c>
      <c r="N218" s="31">
        <f t="shared" si="11"/>
        <v>36093101.143506199</v>
      </c>
      <c r="O218" s="1" t="e">
        <v>#N/A</v>
      </c>
      <c r="P218" s="1">
        <v>217</v>
      </c>
      <c r="Q218" s="46">
        <f>ROUND(class[[#This Row],[count]],-3)</f>
        <v>78000</v>
      </c>
      <c r="R218" s="59">
        <f>VLOOKUP(class[[#This Row],[count_rd]],caltran!$J$2:$P$182,7,FALSE)</f>
        <v>66300</v>
      </c>
      <c r="S218" s="59">
        <f>VLOOKUP(class[[#This Row],[count_rd]],caltran!$J$2:$P$182,6,FALSE)</f>
        <v>89700</v>
      </c>
      <c r="T218" s="1">
        <f>IF(AND(class[[#This Row],[flow]]&gt;=class[[#This Row],[low]], class[[#This Row],[flow]]&lt;=class[[#This Row],[high]]),1,0)</f>
        <v>1</v>
      </c>
    </row>
    <row r="219" spans="1:20" x14ac:dyDescent="0.25">
      <c r="A219" s="61">
        <f>'[4]All Counts'!E219</f>
        <v>10998</v>
      </c>
      <c r="B219" s="61">
        <f>'[4]All Counts'!F219</f>
        <v>1</v>
      </c>
      <c r="C219" s="61">
        <f>'[4]All Counts'!G219</f>
        <v>1</v>
      </c>
      <c r="D219" s="29">
        <v>1</v>
      </c>
      <c r="E219" s="61" t="str">
        <f>'[4]All Counts'!P219</f>
        <v>PeMS2016</v>
      </c>
      <c r="F219" s="1">
        <v>1</v>
      </c>
      <c r="G2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19" s="30">
        <f>'[4]All Counts'!R219</f>
        <v>3</v>
      </c>
      <c r="I219" s="30">
        <f>'[4]All Counts'!S219</f>
        <v>14</v>
      </c>
      <c r="J219" s="61">
        <f>'[4]All Counts'!M219</f>
        <v>111690</v>
      </c>
      <c r="K219" s="4">
        <f>VLOOKUP(class[[#This Row],[hwycov_id]],readme!E:F,2,FALSE)</f>
        <v>125515.99804800001</v>
      </c>
      <c r="L219" s="32">
        <f t="shared" si="9"/>
        <v>0.12378904152565151</v>
      </c>
      <c r="M219" s="31">
        <f t="shared" si="10"/>
        <v>13825.998048000009</v>
      </c>
      <c r="N219" s="31">
        <f t="shared" si="11"/>
        <v>191158222.02330005</v>
      </c>
      <c r="O219" s="1" t="e">
        <v>#N/A</v>
      </c>
      <c r="P219" s="1">
        <v>218</v>
      </c>
      <c r="Q219" s="46">
        <f>ROUND(class[[#This Row],[count]],-3)</f>
        <v>112000</v>
      </c>
      <c r="R219" s="59">
        <f>VLOOKUP(class[[#This Row],[count_rd]],caltran!$J$2:$P$182,7,FALSE)</f>
        <v>97321.185185185153</v>
      </c>
      <c r="S219" s="59">
        <f>VLOOKUP(class[[#This Row],[count_rd]],caltran!$J$2:$P$182,6,FALSE)</f>
        <v>126678.81481481483</v>
      </c>
      <c r="T219" s="1">
        <f>IF(AND(class[[#This Row],[flow]]&gt;=class[[#This Row],[low]], class[[#This Row],[flow]]&lt;=class[[#This Row],[high]]),1,0)</f>
        <v>1</v>
      </c>
    </row>
    <row r="220" spans="1:20" x14ac:dyDescent="0.25">
      <c r="A220" s="61">
        <f>'[4]All Counts'!E220</f>
        <v>10994</v>
      </c>
      <c r="B220" s="61">
        <f>'[4]All Counts'!F220</f>
        <v>1</v>
      </c>
      <c r="C220" s="61">
        <f>'[4]All Counts'!G220</f>
        <v>1</v>
      </c>
      <c r="D220" s="29">
        <v>1</v>
      </c>
      <c r="E220" s="61" t="str">
        <f>'[4]All Counts'!P220</f>
        <v>PeMS2016</v>
      </c>
      <c r="F220" s="1">
        <v>1</v>
      </c>
      <c r="G2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20" s="30">
        <f>'[4]All Counts'!R220</f>
        <v>3</v>
      </c>
      <c r="I220" s="30">
        <f>'[4]All Counts'!S220</f>
        <v>14</v>
      </c>
      <c r="J220" s="61">
        <f>'[4]All Counts'!M220</f>
        <v>86219</v>
      </c>
      <c r="K220" s="4">
        <f>VLOOKUP(class[[#This Row],[hwycov_id]],readme!E:F,2,FALSE)</f>
        <v>78573.751464000001</v>
      </c>
      <c r="L220" s="32">
        <f t="shared" si="9"/>
        <v>-8.8672433407949502E-2</v>
      </c>
      <c r="M220" s="31">
        <f t="shared" si="10"/>
        <v>-7645.2485359999991</v>
      </c>
      <c r="N220" s="31">
        <f t="shared" si="11"/>
        <v>58449825.17721013</v>
      </c>
      <c r="O220" s="1" t="e">
        <v>#N/A</v>
      </c>
      <c r="P220" s="1">
        <v>219</v>
      </c>
      <c r="Q220" s="46">
        <f>ROUND(class[[#This Row],[count]],-3)</f>
        <v>86000</v>
      </c>
      <c r="R220" s="59">
        <f>VLOOKUP(class[[#This Row],[count_rd]],caltran!$J$2:$P$182,7,FALSE)</f>
        <v>73931.333333333328</v>
      </c>
      <c r="S220" s="59">
        <f>VLOOKUP(class[[#This Row],[count_rd]],caltran!$J$2:$P$182,6,FALSE)</f>
        <v>98068.666666666672</v>
      </c>
      <c r="T220" s="1">
        <f>IF(AND(class[[#This Row],[flow]]&gt;=class[[#This Row],[low]], class[[#This Row],[flow]]&lt;=class[[#This Row],[high]]),1,0)</f>
        <v>1</v>
      </c>
    </row>
    <row r="221" spans="1:20" x14ac:dyDescent="0.25">
      <c r="A221" s="61">
        <f>'[4]All Counts'!E221</f>
        <v>10991</v>
      </c>
      <c r="B221" s="61">
        <f>'[4]All Counts'!F221</f>
        <v>1</v>
      </c>
      <c r="C221" s="61">
        <f>'[4]All Counts'!G221</f>
        <v>1</v>
      </c>
      <c r="D221" s="29">
        <v>1</v>
      </c>
      <c r="E221" s="61" t="str">
        <f>'[4]All Counts'!P221</f>
        <v>PeMS2016</v>
      </c>
      <c r="F221" s="1">
        <v>1</v>
      </c>
      <c r="G2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221" s="30">
        <f>'[4]All Counts'!R221</f>
        <v>3</v>
      </c>
      <c r="I221" s="30">
        <f>'[4]All Counts'!S221</f>
        <v>14</v>
      </c>
      <c r="J221" s="61">
        <f>'[4]All Counts'!M221</f>
        <v>77133</v>
      </c>
      <c r="K221" s="4">
        <f>VLOOKUP(class[[#This Row],[hwycov_id]],readme!E:F,2,FALSE)</f>
        <v>66487.554686000003</v>
      </c>
      <c r="L221" s="32">
        <f t="shared" si="9"/>
        <v>-0.13801414847082305</v>
      </c>
      <c r="M221" s="31">
        <f t="shared" si="10"/>
        <v>-10645.445313999997</v>
      </c>
      <c r="N221" s="31">
        <f t="shared" si="11"/>
        <v>113325505.9333645</v>
      </c>
      <c r="O221" s="1" t="e">
        <v>#N/A</v>
      </c>
      <c r="P221" s="1">
        <v>220</v>
      </c>
      <c r="Q221" s="46">
        <f>ROUND(class[[#This Row],[count]],-3)</f>
        <v>77000</v>
      </c>
      <c r="R221" s="59">
        <f>VLOOKUP(class[[#This Row],[count_rd]],caltran!$J$2:$P$182,7,FALSE)</f>
        <v>65351.611111111109</v>
      </c>
      <c r="S221" s="59">
        <f>VLOOKUP(class[[#This Row],[count_rd]],caltran!$J$2:$P$182,6,FALSE)</f>
        <v>88648.388888888891</v>
      </c>
      <c r="T221" s="1">
        <f>IF(AND(class[[#This Row],[flow]]&gt;=class[[#This Row],[low]], class[[#This Row],[flow]]&lt;=class[[#This Row],[high]]),1,0)</f>
        <v>1</v>
      </c>
    </row>
    <row r="222" spans="1:20" x14ac:dyDescent="0.25">
      <c r="A222" s="61">
        <f>'[4]All Counts'!E222</f>
        <v>16085</v>
      </c>
      <c r="B222" s="61">
        <f>'[4]All Counts'!F222</f>
        <v>1</v>
      </c>
      <c r="C222" s="61">
        <f>'[4]All Counts'!G222</f>
        <v>1</v>
      </c>
      <c r="D222" s="29">
        <v>1</v>
      </c>
      <c r="E222" s="61" t="str">
        <f>'[4]All Counts'!P222</f>
        <v>PeMS2016</v>
      </c>
      <c r="F222" s="1">
        <v>1</v>
      </c>
      <c r="G2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22" s="30">
        <f>'[4]All Counts'!R222</f>
        <v>3</v>
      </c>
      <c r="I222" s="30">
        <f>'[4]All Counts'!S222</f>
        <v>14</v>
      </c>
      <c r="J222" s="61">
        <f>'[4]All Counts'!M222</f>
        <v>121927</v>
      </c>
      <c r="K222" s="4">
        <f>VLOOKUP(class[[#This Row],[hwycov_id]],readme!E:F,2,FALSE)</f>
        <v>105749.79296799999</v>
      </c>
      <c r="L222" s="32">
        <f t="shared" si="9"/>
        <v>-0.13267944780073326</v>
      </c>
      <c r="M222" s="31">
        <f t="shared" si="10"/>
        <v>-16177.207032000006</v>
      </c>
      <c r="N222" s="31">
        <f t="shared" si="11"/>
        <v>261702027.35619044</v>
      </c>
      <c r="O222" s="1" t="e">
        <v>#N/A</v>
      </c>
      <c r="P222" s="1">
        <v>221</v>
      </c>
      <c r="Q222" s="46">
        <f>ROUND(class[[#This Row],[count]],-3)</f>
        <v>122000</v>
      </c>
      <c r="R222" s="59">
        <f>VLOOKUP(class[[#This Row],[count_rd]],caltran!$J$2:$P$182,7,FALSE)</f>
        <v>106452.10052910056</v>
      </c>
      <c r="S222" s="59">
        <f>VLOOKUP(class[[#This Row],[count_rd]],caltran!$J$2:$P$182,6,FALSE)</f>
        <v>137547.89947089946</v>
      </c>
      <c r="T222" s="1">
        <f>IF(AND(class[[#This Row],[flow]]&gt;=class[[#This Row],[low]], class[[#This Row],[flow]]&lt;=class[[#This Row],[high]]),1,0)</f>
        <v>0</v>
      </c>
    </row>
    <row r="223" spans="1:20" x14ac:dyDescent="0.25">
      <c r="A223" s="61">
        <f>'[4]All Counts'!E223</f>
        <v>10982</v>
      </c>
      <c r="B223" s="61">
        <f>'[4]All Counts'!F223</f>
        <v>1</v>
      </c>
      <c r="C223" s="61">
        <f>'[4]All Counts'!G223</f>
        <v>1</v>
      </c>
      <c r="D223" s="29">
        <v>1</v>
      </c>
      <c r="E223" s="61" t="str">
        <f>'[4]All Counts'!P223</f>
        <v>PeMS2016</v>
      </c>
      <c r="F223" s="1">
        <v>1</v>
      </c>
      <c r="G2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23" s="30">
        <f>'[4]All Counts'!R223</f>
        <v>3</v>
      </c>
      <c r="I223" s="30">
        <f>'[4]All Counts'!S223</f>
        <v>14</v>
      </c>
      <c r="J223" s="61">
        <f>'[4]All Counts'!M223</f>
        <v>114485</v>
      </c>
      <c r="K223" s="4">
        <f>VLOOKUP(class[[#This Row],[hwycov_id]],readme!E:F,2,FALSE)</f>
        <v>91655.474610000005</v>
      </c>
      <c r="L223" s="32">
        <f t="shared" si="9"/>
        <v>-0.1994106248853561</v>
      </c>
      <c r="M223" s="31">
        <f t="shared" si="10"/>
        <v>-22829.525389999995</v>
      </c>
      <c r="N223" s="31">
        <f t="shared" si="11"/>
        <v>521187229.53265446</v>
      </c>
      <c r="O223" s="1" t="e">
        <v>#N/A</v>
      </c>
      <c r="P223" s="1">
        <v>222</v>
      </c>
      <c r="Q223" s="46">
        <f>ROUND(class[[#This Row],[count]],-3)</f>
        <v>114000</v>
      </c>
      <c r="R223" s="59">
        <f>VLOOKUP(class[[#This Row],[count_rd]],caltran!$J$2:$P$182,7,FALSE)</f>
        <v>99139.285714285696</v>
      </c>
      <c r="S223" s="59">
        <f>VLOOKUP(class[[#This Row],[count_rd]],caltran!$J$2:$P$182,6,FALSE)</f>
        <v>128860.7142857143</v>
      </c>
      <c r="T223" s="1">
        <f>IF(AND(class[[#This Row],[flow]]&gt;=class[[#This Row],[low]], class[[#This Row],[flow]]&lt;=class[[#This Row],[high]]),1,0)</f>
        <v>0</v>
      </c>
    </row>
    <row r="224" spans="1:20" x14ac:dyDescent="0.25">
      <c r="A224" s="61">
        <f>'[4]All Counts'!E224</f>
        <v>10981</v>
      </c>
      <c r="B224" s="61">
        <f>'[4]All Counts'!F224</f>
        <v>1</v>
      </c>
      <c r="C224" s="61">
        <f>'[4]All Counts'!G224</f>
        <v>1</v>
      </c>
      <c r="D224" s="29">
        <v>1</v>
      </c>
      <c r="E224" s="61" t="str">
        <f>'[4]All Counts'!P224</f>
        <v>PeMS2016</v>
      </c>
      <c r="F224" s="1">
        <v>1</v>
      </c>
      <c r="G2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24" s="30">
        <f>'[4]All Counts'!R224</f>
        <v>3</v>
      </c>
      <c r="I224" s="30">
        <f>'[4]All Counts'!S224</f>
        <v>14</v>
      </c>
      <c r="J224" s="61">
        <f>'[4]All Counts'!M224</f>
        <v>114485</v>
      </c>
      <c r="K224" s="4">
        <f>VLOOKUP(class[[#This Row],[hwycov_id]],readme!E:F,2,FALSE)</f>
        <v>102396.30419900001</v>
      </c>
      <c r="L224" s="32">
        <f t="shared" si="9"/>
        <v>-0.10559196227453371</v>
      </c>
      <c r="M224" s="31">
        <f t="shared" si="10"/>
        <v>-12088.695800999994</v>
      </c>
      <c r="N224" s="31">
        <f t="shared" si="11"/>
        <v>146136566.16911489</v>
      </c>
      <c r="O224" s="1" t="e">
        <v>#N/A</v>
      </c>
      <c r="P224" s="1">
        <v>223</v>
      </c>
      <c r="Q224" s="46">
        <f>ROUND(class[[#This Row],[count]],-3)</f>
        <v>114000</v>
      </c>
      <c r="R224" s="59">
        <f>VLOOKUP(class[[#This Row],[count_rd]],caltran!$J$2:$P$182,7,FALSE)</f>
        <v>99139.285714285696</v>
      </c>
      <c r="S224" s="59">
        <f>VLOOKUP(class[[#This Row],[count_rd]],caltran!$J$2:$P$182,6,FALSE)</f>
        <v>128860.7142857143</v>
      </c>
      <c r="T224" s="1">
        <f>IF(AND(class[[#This Row],[flow]]&gt;=class[[#This Row],[low]], class[[#This Row],[flow]]&lt;=class[[#This Row],[high]]),1,0)</f>
        <v>1</v>
      </c>
    </row>
    <row r="225" spans="1:20" x14ac:dyDescent="0.25">
      <c r="A225" s="61">
        <f>'[4]All Counts'!E225</f>
        <v>10979</v>
      </c>
      <c r="B225" s="61">
        <f>'[4]All Counts'!F225</f>
        <v>1</v>
      </c>
      <c r="C225" s="61">
        <f>'[4]All Counts'!G225</f>
        <v>1</v>
      </c>
      <c r="D225" s="29">
        <v>1</v>
      </c>
      <c r="E225" s="61" t="str">
        <f>'[4]All Counts'!P225</f>
        <v>PeMS2016</v>
      </c>
      <c r="F225" s="1">
        <v>1</v>
      </c>
      <c r="G2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25" s="30">
        <f>'[4]All Counts'!R225</f>
        <v>3</v>
      </c>
      <c r="I225" s="30">
        <f>'[4]All Counts'!S225</f>
        <v>14</v>
      </c>
      <c r="J225" s="61">
        <f>'[4]All Counts'!M225</f>
        <v>96104</v>
      </c>
      <c r="K225" s="4">
        <f>VLOOKUP(class[[#This Row],[hwycov_id]],readme!E:F,2,FALSE)</f>
        <v>77841.061035999999</v>
      </c>
      <c r="L225" s="32">
        <f t="shared" si="9"/>
        <v>-0.19003307837342875</v>
      </c>
      <c r="M225" s="31">
        <f t="shared" si="10"/>
        <v>-18262.938964000001</v>
      </c>
      <c r="N225" s="31">
        <f t="shared" si="11"/>
        <v>333534939.6027894</v>
      </c>
      <c r="O225" s="1" t="e">
        <v>#N/A</v>
      </c>
      <c r="P225" s="1">
        <v>224</v>
      </c>
      <c r="Q225" s="46">
        <f>ROUND(class[[#This Row],[count]],-3)</f>
        <v>96000</v>
      </c>
      <c r="R225" s="59">
        <f>VLOOKUP(class[[#This Row],[count_rd]],caltran!$J$2:$P$182,7,FALSE)</f>
        <v>82848</v>
      </c>
      <c r="S225" s="59">
        <f>VLOOKUP(class[[#This Row],[count_rd]],caltran!$J$2:$P$182,6,FALSE)</f>
        <v>109152</v>
      </c>
      <c r="T225" s="1">
        <f>IF(AND(class[[#This Row],[flow]]&gt;=class[[#This Row],[low]], class[[#This Row],[flow]]&lt;=class[[#This Row],[high]]),1,0)</f>
        <v>0</v>
      </c>
    </row>
    <row r="226" spans="1:20" x14ac:dyDescent="0.25">
      <c r="A226" s="61">
        <f>'[4]All Counts'!E226</f>
        <v>29097</v>
      </c>
      <c r="B226" s="61">
        <f>'[4]All Counts'!F226</f>
        <v>1</v>
      </c>
      <c r="C226" s="61">
        <f>'[4]All Counts'!G226</f>
        <v>1</v>
      </c>
      <c r="D226" s="29">
        <v>1</v>
      </c>
      <c r="E226" s="61" t="str">
        <f>'[4]All Counts'!P226</f>
        <v>PeMS2016</v>
      </c>
      <c r="F226" s="1">
        <v>1</v>
      </c>
      <c r="G2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226" s="30">
        <f>'[4]All Counts'!R226</f>
        <v>3</v>
      </c>
      <c r="I226" s="30">
        <f>'[4]All Counts'!S226</f>
        <v>14</v>
      </c>
      <c r="J226" s="61">
        <f>'[4]All Counts'!M226</f>
        <v>86198</v>
      </c>
      <c r="K226" s="4">
        <f>VLOOKUP(class[[#This Row],[hwycov_id]],readme!E:F,2,FALSE)</f>
        <v>56074.587159000002</v>
      </c>
      <c r="L226" s="32">
        <f t="shared" si="9"/>
        <v>-0.34946765401749458</v>
      </c>
      <c r="M226" s="31">
        <f t="shared" si="10"/>
        <v>-30123.412840999998</v>
      </c>
      <c r="N226" s="31">
        <f t="shared" si="11"/>
        <v>907420001.18932354</v>
      </c>
      <c r="O226" s="1" t="e">
        <v>#N/A</v>
      </c>
      <c r="P226" s="1">
        <v>225</v>
      </c>
      <c r="Q226" s="46">
        <f>ROUND(class[[#This Row],[count]],-3)</f>
        <v>86000</v>
      </c>
      <c r="R226" s="59">
        <f>VLOOKUP(class[[#This Row],[count_rd]],caltran!$J$2:$P$182,7,FALSE)</f>
        <v>73931.333333333328</v>
      </c>
      <c r="S226" s="59">
        <f>VLOOKUP(class[[#This Row],[count_rd]],caltran!$J$2:$P$182,6,FALSE)</f>
        <v>98068.666666666672</v>
      </c>
      <c r="T226" s="1">
        <f>IF(AND(class[[#This Row],[flow]]&gt;=class[[#This Row],[low]], class[[#This Row],[flow]]&lt;=class[[#This Row],[high]]),1,0)</f>
        <v>0</v>
      </c>
    </row>
    <row r="227" spans="1:20" x14ac:dyDescent="0.25">
      <c r="A227" s="61">
        <f>'[4]All Counts'!E227</f>
        <v>29095</v>
      </c>
      <c r="B227" s="61">
        <f>'[4]All Counts'!F227</f>
        <v>1</v>
      </c>
      <c r="C227" s="61">
        <f>'[4]All Counts'!G227</f>
        <v>1</v>
      </c>
      <c r="D227" s="29">
        <v>1</v>
      </c>
      <c r="E227" s="61" t="str">
        <f>'[4]All Counts'!P227</f>
        <v>PeMS2016</v>
      </c>
      <c r="F227" s="1">
        <v>1</v>
      </c>
      <c r="G2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27" s="30">
        <f>'[4]All Counts'!R227</f>
        <v>3</v>
      </c>
      <c r="I227" s="30">
        <f>'[4]All Counts'!S227</f>
        <v>14</v>
      </c>
      <c r="J227" s="61">
        <f>'[4]All Counts'!M227</f>
        <v>102633</v>
      </c>
      <c r="K227" s="4">
        <f>VLOOKUP(class[[#This Row],[hwycov_id]],readme!E:F,2,FALSE)</f>
        <v>94014.860350999996</v>
      </c>
      <c r="L227" s="32">
        <f t="shared" si="9"/>
        <v>-8.3970454424990071E-2</v>
      </c>
      <c r="M227" s="31">
        <f t="shared" si="10"/>
        <v>-8618.1396490000043</v>
      </c>
      <c r="N227" s="31">
        <f t="shared" si="11"/>
        <v>74272331.009665921</v>
      </c>
      <c r="O227" s="1" t="e">
        <v>#N/A</v>
      </c>
      <c r="P227" s="1">
        <v>226</v>
      </c>
      <c r="Q227" s="46">
        <f>ROUND(class[[#This Row],[count]],-3)</f>
        <v>103000</v>
      </c>
      <c r="R227" s="59">
        <f>VLOOKUP(class[[#This Row],[count_rd]],caltran!$J$2:$P$182,7,FALSE)</f>
        <v>89153.857142857189</v>
      </c>
      <c r="S227" s="59">
        <f>VLOOKUP(class[[#This Row],[count_rd]],caltran!$J$2:$P$182,6,FALSE)</f>
        <v>116846.1428571428</v>
      </c>
      <c r="T227" s="1">
        <f>IF(AND(class[[#This Row],[flow]]&gt;=class[[#This Row],[low]], class[[#This Row],[flow]]&lt;=class[[#This Row],[high]]),1,0)</f>
        <v>1</v>
      </c>
    </row>
    <row r="228" spans="1:20" x14ac:dyDescent="0.25">
      <c r="A228" s="61">
        <f>'[4]All Counts'!E228</f>
        <v>29090</v>
      </c>
      <c r="B228" s="61">
        <f>'[4]All Counts'!F228</f>
        <v>1</v>
      </c>
      <c r="C228" s="61">
        <f>'[4]All Counts'!G228</f>
        <v>1</v>
      </c>
      <c r="D228" s="29">
        <v>1</v>
      </c>
      <c r="E228" s="61" t="str">
        <f>'[4]All Counts'!P228</f>
        <v>PeMS2016</v>
      </c>
      <c r="F228" s="1">
        <v>1</v>
      </c>
      <c r="G2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28" s="30">
        <f>'[4]All Counts'!R228</f>
        <v>3</v>
      </c>
      <c r="I228" s="30">
        <f>'[4]All Counts'!S228</f>
        <v>14</v>
      </c>
      <c r="J228" s="61">
        <f>'[4]All Counts'!M228</f>
        <v>105465</v>
      </c>
      <c r="K228" s="4">
        <f>VLOOKUP(class[[#This Row],[hwycov_id]],readme!E:F,2,FALSE)</f>
        <v>99486.899170999997</v>
      </c>
      <c r="L228" s="32">
        <f t="shared" si="9"/>
        <v>-5.6683267709666696E-2</v>
      </c>
      <c r="M228" s="31">
        <f t="shared" si="10"/>
        <v>-5978.1008290000027</v>
      </c>
      <c r="N228" s="31">
        <f t="shared" si="11"/>
        <v>35737689.521690518</v>
      </c>
      <c r="O228" s="1" t="e">
        <v>#N/A</v>
      </c>
      <c r="P228" s="1">
        <v>227</v>
      </c>
      <c r="Q228" s="46">
        <f>ROUND(class[[#This Row],[count]],-3)</f>
        <v>105000</v>
      </c>
      <c r="R228" s="59">
        <f>VLOOKUP(class[[#This Row],[count_rd]],caltran!$J$2:$P$182,7,FALSE)</f>
        <v>90979.999999999942</v>
      </c>
      <c r="S228" s="59">
        <f>VLOOKUP(class[[#This Row],[count_rd]],caltran!$J$2:$P$182,6,FALSE)</f>
        <v>119020.00000000006</v>
      </c>
      <c r="T228" s="1">
        <f>IF(AND(class[[#This Row],[flow]]&gt;=class[[#This Row],[low]], class[[#This Row],[flow]]&lt;=class[[#This Row],[high]]),1,0)</f>
        <v>1</v>
      </c>
    </row>
    <row r="229" spans="1:20" x14ac:dyDescent="0.25">
      <c r="A229" s="61">
        <f>'[4]All Counts'!E229</f>
        <v>29086</v>
      </c>
      <c r="B229" s="61">
        <f>'[4]All Counts'!F229</f>
        <v>1</v>
      </c>
      <c r="C229" s="61">
        <f>'[4]All Counts'!G229</f>
        <v>1</v>
      </c>
      <c r="D229" s="29">
        <v>1</v>
      </c>
      <c r="E229" s="61" t="str">
        <f>'[4]All Counts'!P229</f>
        <v>PeMS2016</v>
      </c>
      <c r="F229" s="1">
        <v>1</v>
      </c>
      <c r="G2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29" s="30">
        <f>'[4]All Counts'!R229</f>
        <v>3</v>
      </c>
      <c r="I229" s="30">
        <f>'[4]All Counts'!S229</f>
        <v>14</v>
      </c>
      <c r="J229" s="61">
        <f>'[4]All Counts'!M229</f>
        <v>103309</v>
      </c>
      <c r="K229" s="4">
        <f>VLOOKUP(class[[#This Row],[hwycov_id]],readme!E:F,2,FALSE)</f>
        <v>89786.500977000003</v>
      </c>
      <c r="L229" s="32">
        <f t="shared" si="9"/>
        <v>-0.13089371713016285</v>
      </c>
      <c r="M229" s="31">
        <f t="shared" si="10"/>
        <v>-13522.499022999997</v>
      </c>
      <c r="N229" s="31">
        <f t="shared" si="11"/>
        <v>182857979.82703587</v>
      </c>
      <c r="O229" s="1" t="e">
        <v>#N/A</v>
      </c>
      <c r="P229" s="1">
        <v>228</v>
      </c>
      <c r="Q229" s="46">
        <f>ROUND(class[[#This Row],[count]],-3)</f>
        <v>103000</v>
      </c>
      <c r="R229" s="59">
        <f>VLOOKUP(class[[#This Row],[count_rd]],caltran!$J$2:$P$182,7,FALSE)</f>
        <v>89153.857142857189</v>
      </c>
      <c r="S229" s="59">
        <f>VLOOKUP(class[[#This Row],[count_rd]],caltran!$J$2:$P$182,6,FALSE)</f>
        <v>116846.1428571428</v>
      </c>
      <c r="T229" s="1">
        <f>IF(AND(class[[#This Row],[flow]]&gt;=class[[#This Row],[low]], class[[#This Row],[flow]]&lt;=class[[#This Row],[high]]),1,0)</f>
        <v>1</v>
      </c>
    </row>
    <row r="230" spans="1:20" x14ac:dyDescent="0.25">
      <c r="A230" s="61">
        <f>'[4]All Counts'!E230</f>
        <v>29082</v>
      </c>
      <c r="B230" s="61">
        <f>'[4]All Counts'!F230</f>
        <v>1</v>
      </c>
      <c r="C230" s="61">
        <f>'[4]All Counts'!G230</f>
        <v>1</v>
      </c>
      <c r="D230" s="29">
        <v>1</v>
      </c>
      <c r="E230" s="61" t="str">
        <f>'[4]All Counts'!P230</f>
        <v>PeMS2016</v>
      </c>
      <c r="F230" s="1">
        <v>1</v>
      </c>
      <c r="G2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30" s="30">
        <f>'[4]All Counts'!R230</f>
        <v>3</v>
      </c>
      <c r="I230" s="30">
        <f>'[4]All Counts'!S230</f>
        <v>14</v>
      </c>
      <c r="J230" s="61">
        <f>'[4]All Counts'!M230</f>
        <v>103309</v>
      </c>
      <c r="K230" s="4">
        <f>VLOOKUP(class[[#This Row],[hwycov_id]],readme!E:F,2,FALSE)</f>
        <v>92323.269532000006</v>
      </c>
      <c r="L230" s="32">
        <f t="shared" si="9"/>
        <v>-0.10633856167420064</v>
      </c>
      <c r="M230" s="31">
        <f t="shared" si="10"/>
        <v>-10985.730467999994</v>
      </c>
      <c r="N230" s="31">
        <f t="shared" si="11"/>
        <v>120686273.91554338</v>
      </c>
      <c r="O230" s="1" t="e">
        <v>#N/A</v>
      </c>
      <c r="P230" s="1">
        <v>229</v>
      </c>
      <c r="Q230" s="46">
        <f>ROUND(class[[#This Row],[count]],-3)</f>
        <v>103000</v>
      </c>
      <c r="R230" s="59">
        <f>VLOOKUP(class[[#This Row],[count_rd]],caltran!$J$2:$P$182,7,FALSE)</f>
        <v>89153.857142857189</v>
      </c>
      <c r="S230" s="59">
        <f>VLOOKUP(class[[#This Row],[count_rd]],caltran!$J$2:$P$182,6,FALSE)</f>
        <v>116846.1428571428</v>
      </c>
      <c r="T230" s="1">
        <f>IF(AND(class[[#This Row],[flow]]&gt;=class[[#This Row],[low]], class[[#This Row],[flow]]&lt;=class[[#This Row],[high]]),1,0)</f>
        <v>1</v>
      </c>
    </row>
    <row r="231" spans="1:20" x14ac:dyDescent="0.25">
      <c r="A231" s="61">
        <f>'[4]All Counts'!E231</f>
        <v>27600</v>
      </c>
      <c r="B231" s="61">
        <f>'[4]All Counts'!F231</f>
        <v>1</v>
      </c>
      <c r="C231" s="61">
        <f>'[4]All Counts'!G231</f>
        <v>1</v>
      </c>
      <c r="D231" s="29">
        <v>1</v>
      </c>
      <c r="E231" s="61" t="str">
        <f>'[4]All Counts'!P231</f>
        <v>PeMS2016</v>
      </c>
      <c r="F231" s="1">
        <v>1</v>
      </c>
      <c r="G2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31" s="30">
        <f>'[4]All Counts'!R231</f>
        <v>3</v>
      </c>
      <c r="I231" s="30">
        <f>'[4]All Counts'!S231</f>
        <v>14</v>
      </c>
      <c r="J231" s="61">
        <f>'[4]All Counts'!M231</f>
        <v>93303</v>
      </c>
      <c r="K231" s="4">
        <f>VLOOKUP(class[[#This Row],[hwycov_id]],readme!E:F,2,FALSE)</f>
        <v>84684.650878</v>
      </c>
      <c r="L231" s="32">
        <f t="shared" si="9"/>
        <v>-9.2369474957932796E-2</v>
      </c>
      <c r="M231" s="31">
        <f t="shared" si="10"/>
        <v>-8618.3491219999996</v>
      </c>
      <c r="N231" s="31">
        <f t="shared" si="11"/>
        <v>74275941.588678166</v>
      </c>
      <c r="O231" s="1" t="e">
        <v>#N/A</v>
      </c>
      <c r="P231" s="1">
        <v>230</v>
      </c>
      <c r="Q231" s="46">
        <f>ROUND(class[[#This Row],[count]],-3)</f>
        <v>93000</v>
      </c>
      <c r="R231" s="59">
        <f>VLOOKUP(class[[#This Row],[count_rd]],caltran!$J$2:$P$182,7,FALSE)</f>
        <v>80259</v>
      </c>
      <c r="S231" s="59">
        <f>VLOOKUP(class[[#This Row],[count_rd]],caltran!$J$2:$P$182,6,FALSE)</f>
        <v>105741</v>
      </c>
      <c r="T231" s="1">
        <f>IF(AND(class[[#This Row],[flow]]&gt;=class[[#This Row],[low]], class[[#This Row],[flow]]&lt;=class[[#This Row],[high]]),1,0)</f>
        <v>1</v>
      </c>
    </row>
    <row r="232" spans="1:20" x14ac:dyDescent="0.25">
      <c r="A232" s="61">
        <f>'[4]All Counts'!E232</f>
        <v>28085</v>
      </c>
      <c r="B232" s="61">
        <f>'[4]All Counts'!F232</f>
        <v>1</v>
      </c>
      <c r="C232" s="61">
        <f>'[4]All Counts'!G232</f>
        <v>1</v>
      </c>
      <c r="D232" s="29">
        <v>1</v>
      </c>
      <c r="E232" s="61" t="str">
        <f>'[4]All Counts'!P232</f>
        <v>PeMS2016</v>
      </c>
      <c r="F232" s="1">
        <v>1</v>
      </c>
      <c r="G2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232" s="30">
        <f>'[4]All Counts'!R232</f>
        <v>2</v>
      </c>
      <c r="I232" s="30">
        <f>'[4]All Counts'!S232</f>
        <v>14</v>
      </c>
      <c r="J232" s="61">
        <f>'[4]All Counts'!M232</f>
        <v>53947</v>
      </c>
      <c r="K232" s="4">
        <f>VLOOKUP(class[[#This Row],[hwycov_id]],readme!E:F,2,FALSE)</f>
        <v>50139.347412000003</v>
      </c>
      <c r="L232" s="32">
        <f t="shared" si="9"/>
        <v>-7.0581359260014409E-2</v>
      </c>
      <c r="M232" s="31">
        <f t="shared" si="10"/>
        <v>-3807.6525879999972</v>
      </c>
      <c r="N232" s="31">
        <f t="shared" si="11"/>
        <v>14498218.230903076</v>
      </c>
      <c r="O232" s="1" t="e">
        <v>#N/A</v>
      </c>
      <c r="P232" s="1">
        <v>231</v>
      </c>
      <c r="Q232" s="46">
        <f>ROUND(class[[#This Row],[count]],-3)</f>
        <v>54000</v>
      </c>
      <c r="R232" s="59">
        <f>VLOOKUP(class[[#This Row],[count_rd]],caltran!$J$2:$P$182,7,FALSE)</f>
        <v>43605</v>
      </c>
      <c r="S232" s="59">
        <f>VLOOKUP(class[[#This Row],[count_rd]],caltran!$J$2:$P$182,6,FALSE)</f>
        <v>64394.999999999993</v>
      </c>
      <c r="T232" s="1">
        <f>IF(AND(class[[#This Row],[flow]]&gt;=class[[#This Row],[low]], class[[#This Row],[flow]]&lt;=class[[#This Row],[high]]),1,0)</f>
        <v>1</v>
      </c>
    </row>
    <row r="233" spans="1:20" x14ac:dyDescent="0.25">
      <c r="A233" s="61">
        <f>'[4]All Counts'!E233</f>
        <v>1042</v>
      </c>
      <c r="B233" s="61">
        <f>'[4]All Counts'!F233</f>
        <v>1</v>
      </c>
      <c r="C233" s="61">
        <f>'[4]All Counts'!G233</f>
        <v>1</v>
      </c>
      <c r="D233" s="29">
        <v>1</v>
      </c>
      <c r="E233" s="61" t="str">
        <f>'[4]All Counts'!P233</f>
        <v>PeMS2016</v>
      </c>
      <c r="F233" s="1">
        <v>1</v>
      </c>
      <c r="G2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33" s="30">
        <f>'[4]All Counts'!R233</f>
        <v>3</v>
      </c>
      <c r="I233" s="30">
        <f>'[4]All Counts'!S233</f>
        <v>14</v>
      </c>
      <c r="J233" s="61">
        <f>'[4]All Counts'!M233</f>
        <v>17492</v>
      </c>
      <c r="K233" s="4">
        <f>VLOOKUP(class[[#This Row],[hwycov_id]],readme!E:F,2,FALSE)</f>
        <v>24323.662841999998</v>
      </c>
      <c r="L233" s="32">
        <f t="shared" si="9"/>
        <v>0.39055927521152523</v>
      </c>
      <c r="M233" s="31">
        <f t="shared" si="10"/>
        <v>6831.6628419999979</v>
      </c>
      <c r="N233" s="31">
        <f t="shared" si="11"/>
        <v>46671617.186763488</v>
      </c>
      <c r="O233" s="1" t="e">
        <v>#N/A</v>
      </c>
      <c r="P233" s="1">
        <v>232</v>
      </c>
      <c r="Q233" s="46">
        <f>ROUND(class[[#This Row],[count]],-3)</f>
        <v>17000</v>
      </c>
      <c r="R233" s="59">
        <f>VLOOKUP(class[[#This Row],[count_rd]],caltran!$J$2:$P$182,7,FALSE)</f>
        <v>12070</v>
      </c>
      <c r="S233" s="59">
        <f>VLOOKUP(class[[#This Row],[count_rd]],caltran!$J$2:$P$182,6,FALSE)</f>
        <v>21930</v>
      </c>
      <c r="T233" s="1">
        <f>IF(AND(class[[#This Row],[flow]]&gt;=class[[#This Row],[low]], class[[#This Row],[flow]]&lt;=class[[#This Row],[high]]),1,0)</f>
        <v>0</v>
      </c>
    </row>
    <row r="234" spans="1:20" x14ac:dyDescent="0.25">
      <c r="A234" s="61">
        <f>'[4]All Counts'!E234</f>
        <v>9919</v>
      </c>
      <c r="B234" s="61">
        <f>'[4]All Counts'!F234</f>
        <v>1</v>
      </c>
      <c r="C234" s="61">
        <f>'[4]All Counts'!G234</f>
        <v>1</v>
      </c>
      <c r="D234" s="29">
        <v>1</v>
      </c>
      <c r="E234" s="61" t="str">
        <f>'[4]All Counts'!P234</f>
        <v>PeMS2016</v>
      </c>
      <c r="F234" s="1">
        <v>1</v>
      </c>
      <c r="G2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234" s="30">
        <f>'[4]All Counts'!R234</f>
        <v>4</v>
      </c>
      <c r="I234" s="30">
        <f>'[4]All Counts'!S234</f>
        <v>14</v>
      </c>
      <c r="J234" s="61">
        <f>'[4]All Counts'!M234</f>
        <v>40602</v>
      </c>
      <c r="K234" s="4">
        <f>VLOOKUP(class[[#This Row],[hwycov_id]],readme!E:F,2,FALSE)</f>
        <v>37854.897461</v>
      </c>
      <c r="L234" s="32">
        <f t="shared" si="9"/>
        <v>-6.7659291143293387E-2</v>
      </c>
      <c r="M234" s="31">
        <f t="shared" si="10"/>
        <v>-2747.1025389999995</v>
      </c>
      <c r="N234" s="31">
        <f t="shared" si="11"/>
        <v>7546572.3597802436</v>
      </c>
      <c r="O234" s="1" t="e">
        <v>#N/A</v>
      </c>
      <c r="P234" s="1">
        <v>233</v>
      </c>
      <c r="Q234" s="46">
        <f>ROUND(class[[#This Row],[count]],-3)</f>
        <v>41000</v>
      </c>
      <c r="R234" s="59">
        <f>VLOOKUP(class[[#This Row],[count_rd]],caltran!$J$2:$P$182,7,FALSE)</f>
        <v>32089.333333333332</v>
      </c>
      <c r="S234" s="59">
        <f>VLOOKUP(class[[#This Row],[count_rd]],caltran!$J$2:$P$182,6,FALSE)</f>
        <v>49910.666666666672</v>
      </c>
      <c r="T234" s="1">
        <f>IF(AND(class[[#This Row],[flow]]&gt;=class[[#This Row],[low]], class[[#This Row],[flow]]&lt;=class[[#This Row],[high]]),1,0)</f>
        <v>1</v>
      </c>
    </row>
    <row r="235" spans="1:20" x14ac:dyDescent="0.25">
      <c r="A235" s="61">
        <f>'[4]All Counts'!E235</f>
        <v>27694</v>
      </c>
      <c r="B235" s="61">
        <f>'[4]All Counts'!F235</f>
        <v>1</v>
      </c>
      <c r="C235" s="61">
        <f>'[4]All Counts'!G235</f>
        <v>1</v>
      </c>
      <c r="D235" s="29">
        <v>1</v>
      </c>
      <c r="E235" s="61" t="str">
        <f>'[4]All Counts'!P235</f>
        <v>Caltran</v>
      </c>
      <c r="F235" s="1">
        <v>1</v>
      </c>
      <c r="G2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35" s="30">
        <f>'[4]All Counts'!R235</f>
        <v>4</v>
      </c>
      <c r="I235" s="30">
        <f>'[4]All Counts'!S235</f>
        <v>14</v>
      </c>
      <c r="J235" s="61">
        <f>'[4]All Counts'!M235</f>
        <v>21018</v>
      </c>
      <c r="K235" s="4">
        <f>VLOOKUP(class[[#This Row],[hwycov_id]],readme!E:F,2,FALSE)</f>
        <v>15189.066527999999</v>
      </c>
      <c r="L235" s="32">
        <f t="shared" si="9"/>
        <v>-0.27733054867256635</v>
      </c>
      <c r="M235" s="31">
        <f t="shared" si="10"/>
        <v>-5828.9334720000006</v>
      </c>
      <c r="N235" s="31">
        <f t="shared" si="11"/>
        <v>33976465.421001986</v>
      </c>
      <c r="O235" s="1" t="e">
        <v>#N/A</v>
      </c>
      <c r="P235" s="1">
        <v>234</v>
      </c>
      <c r="Q235" s="46">
        <f>ROUND(class[[#This Row],[count]],-3)</f>
        <v>21000</v>
      </c>
      <c r="R235" s="59">
        <f>VLOOKUP(class[[#This Row],[count_rd]],caltran!$J$2:$P$182,7,FALSE)</f>
        <v>15330</v>
      </c>
      <c r="S235" s="59">
        <f>VLOOKUP(class[[#This Row],[count_rd]],caltran!$J$2:$P$182,6,FALSE)</f>
        <v>26670</v>
      </c>
      <c r="T235" s="1">
        <f>IF(AND(class[[#This Row],[flow]]&gt;=class[[#This Row],[low]], class[[#This Row],[flow]]&lt;=class[[#This Row],[high]]),1,0)</f>
        <v>0</v>
      </c>
    </row>
    <row r="236" spans="1:20" x14ac:dyDescent="0.25">
      <c r="A236" s="61">
        <f>'[4]All Counts'!E236</f>
        <v>27154</v>
      </c>
      <c r="B236" s="61">
        <f>'[4]All Counts'!F236</f>
        <v>1</v>
      </c>
      <c r="C236" s="61">
        <f>'[4]All Counts'!G236</f>
        <v>1</v>
      </c>
      <c r="D236" s="29">
        <v>1</v>
      </c>
      <c r="E236" s="61" t="str">
        <f>'[4]All Counts'!P236</f>
        <v>PeMS2016</v>
      </c>
      <c r="F236" s="1">
        <v>1</v>
      </c>
      <c r="G2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36" s="30">
        <f>'[4]All Counts'!R236</f>
        <v>4</v>
      </c>
      <c r="I236" s="30">
        <f>'[4]All Counts'!S236</f>
        <v>14</v>
      </c>
      <c r="J236" s="61">
        <f>'[4]All Counts'!M236</f>
        <v>20387</v>
      </c>
      <c r="K236" s="4">
        <f>VLOOKUP(class[[#This Row],[hwycov_id]],readme!E:F,2,FALSE)</f>
        <v>14483.251465000001</v>
      </c>
      <c r="L236" s="32">
        <f t="shared" si="9"/>
        <v>-0.28958397679894043</v>
      </c>
      <c r="M236" s="31">
        <f t="shared" si="10"/>
        <v>-5903.7485349999988</v>
      </c>
      <c r="N236" s="31">
        <f t="shared" si="11"/>
        <v>34854246.764514633</v>
      </c>
      <c r="O236" s="1" t="e">
        <v>#N/A</v>
      </c>
      <c r="P236" s="1">
        <v>235</v>
      </c>
      <c r="Q236" s="46">
        <f>ROUND(class[[#This Row],[count]],-3)</f>
        <v>20000</v>
      </c>
      <c r="R236" s="59">
        <f>VLOOKUP(class[[#This Row],[count_rd]],caltran!$J$2:$P$182,7,FALSE)</f>
        <v>14500</v>
      </c>
      <c r="S236" s="59">
        <f>VLOOKUP(class[[#This Row],[count_rd]],caltran!$J$2:$P$182,6,FALSE)</f>
        <v>25500</v>
      </c>
      <c r="T236" s="1">
        <f>IF(AND(class[[#This Row],[flow]]&gt;=class[[#This Row],[low]], class[[#This Row],[flow]]&lt;=class[[#This Row],[high]]),1,0)</f>
        <v>0</v>
      </c>
    </row>
    <row r="237" spans="1:20" x14ac:dyDescent="0.25">
      <c r="A237" s="61">
        <f>'[4]All Counts'!E237</f>
        <v>27884</v>
      </c>
      <c r="B237" s="61">
        <f>'[4]All Counts'!F237</f>
        <v>1</v>
      </c>
      <c r="C237" s="61">
        <f>'[4]All Counts'!G237</f>
        <v>1</v>
      </c>
      <c r="D237" s="29">
        <v>1</v>
      </c>
      <c r="E237" s="61" t="str">
        <f>'[4]All Counts'!P237</f>
        <v>PeMS2016</v>
      </c>
      <c r="F237" s="1">
        <v>1</v>
      </c>
      <c r="G2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37" s="30">
        <f>'[4]All Counts'!R237</f>
        <v>4</v>
      </c>
      <c r="I237" s="30">
        <f>'[4]All Counts'!S237</f>
        <v>14</v>
      </c>
      <c r="J237" s="61">
        <f>'[4]All Counts'!M237</f>
        <v>29223</v>
      </c>
      <c r="K237" s="4">
        <f>VLOOKUP(class[[#This Row],[hwycov_id]],readme!E:F,2,FALSE)</f>
        <v>21666.316162000003</v>
      </c>
      <c r="L237" s="32">
        <f t="shared" si="9"/>
        <v>-0.25858686096567762</v>
      </c>
      <c r="M237" s="31">
        <f t="shared" si="10"/>
        <v>-7556.6838379999972</v>
      </c>
      <c r="N237" s="31">
        <f t="shared" si="11"/>
        <v>57103470.627490371</v>
      </c>
      <c r="O237" s="1" t="e">
        <v>#N/A</v>
      </c>
      <c r="P237" s="1">
        <v>236</v>
      </c>
      <c r="Q237" s="46">
        <f>ROUND(class[[#This Row],[count]],-3)</f>
        <v>29000</v>
      </c>
      <c r="R237" s="59">
        <f>VLOOKUP(class[[#This Row],[count_rd]],caltran!$J$2:$P$182,7,FALSE)</f>
        <v>21924</v>
      </c>
      <c r="S237" s="59">
        <f>VLOOKUP(class[[#This Row],[count_rd]],caltran!$J$2:$P$182,6,FALSE)</f>
        <v>36076</v>
      </c>
      <c r="T237" s="1">
        <f>IF(AND(class[[#This Row],[flow]]&gt;=class[[#This Row],[low]], class[[#This Row],[flow]]&lt;=class[[#This Row],[high]]),1,0)</f>
        <v>0</v>
      </c>
    </row>
    <row r="238" spans="1:20" x14ac:dyDescent="0.25">
      <c r="A238" s="61">
        <f>'[4]All Counts'!E238</f>
        <v>27883</v>
      </c>
      <c r="B238" s="61">
        <f>'[4]All Counts'!F238</f>
        <v>1</v>
      </c>
      <c r="C238" s="61">
        <f>'[4]All Counts'!G238</f>
        <v>1</v>
      </c>
      <c r="D238" s="29">
        <v>1</v>
      </c>
      <c r="E238" s="61" t="str">
        <f>'[4]All Counts'!P238</f>
        <v>PeMS2016</v>
      </c>
      <c r="F238" s="1">
        <v>1</v>
      </c>
      <c r="G2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38" s="30">
        <f>'[4]All Counts'!R238</f>
        <v>4</v>
      </c>
      <c r="I238" s="30">
        <f>'[4]All Counts'!S238</f>
        <v>14</v>
      </c>
      <c r="J238" s="61">
        <f>'[4]All Counts'!M238</f>
        <v>24429</v>
      </c>
      <c r="K238" s="4">
        <f>VLOOKUP(class[[#This Row],[hwycov_id]],readme!E:F,2,FALSE)</f>
        <v>20222.242553</v>
      </c>
      <c r="L238" s="32">
        <f t="shared" si="9"/>
        <v>-0.1722034240861271</v>
      </c>
      <c r="M238" s="31">
        <f t="shared" si="10"/>
        <v>-4206.757447</v>
      </c>
      <c r="N238" s="31">
        <f t="shared" si="11"/>
        <v>17696808.217889957</v>
      </c>
      <c r="O238" s="1" t="e">
        <v>#N/A</v>
      </c>
      <c r="P238" s="1">
        <v>237</v>
      </c>
      <c r="Q238" s="46">
        <f>ROUND(class[[#This Row],[count]],-3)</f>
        <v>24000</v>
      </c>
      <c r="R238" s="59">
        <f>VLOOKUP(class[[#This Row],[count_rd]],caltran!$J$2:$P$182,7,FALSE)</f>
        <v>17760</v>
      </c>
      <c r="S238" s="59">
        <f>VLOOKUP(class[[#This Row],[count_rd]],caltran!$J$2:$P$182,6,FALSE)</f>
        <v>30240</v>
      </c>
      <c r="T238" s="1">
        <f>IF(AND(class[[#This Row],[flow]]&gt;=class[[#This Row],[low]], class[[#This Row],[flow]]&lt;=class[[#This Row],[high]]),1,0)</f>
        <v>1</v>
      </c>
    </row>
    <row r="239" spans="1:20" x14ac:dyDescent="0.25">
      <c r="A239" s="61">
        <f>'[4]All Counts'!E239</f>
        <v>27875</v>
      </c>
      <c r="B239" s="61">
        <f>'[4]All Counts'!F239</f>
        <v>1</v>
      </c>
      <c r="C239" s="61">
        <f>'[4]All Counts'!G239</f>
        <v>1</v>
      </c>
      <c r="D239" s="29">
        <v>1</v>
      </c>
      <c r="E239" s="61" t="str">
        <f>'[4]All Counts'!P239</f>
        <v>PeMS2016</v>
      </c>
      <c r="F239" s="1">
        <v>1</v>
      </c>
      <c r="G2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39" s="30">
        <f>'[4]All Counts'!R239</f>
        <v>4</v>
      </c>
      <c r="I239" s="30">
        <f>'[4]All Counts'!S239</f>
        <v>14</v>
      </c>
      <c r="J239" s="61">
        <f>'[4]All Counts'!M239</f>
        <v>36316</v>
      </c>
      <c r="K239" s="4">
        <f>VLOOKUP(class[[#This Row],[hwycov_id]],readme!E:F,2,FALSE)</f>
        <v>25831.031738999998</v>
      </c>
      <c r="L239" s="32">
        <f t="shared" si="9"/>
        <v>-0.28871484362264577</v>
      </c>
      <c r="M239" s="31">
        <f t="shared" si="10"/>
        <v>-10484.968261000002</v>
      </c>
      <c r="N239" s="31">
        <f t="shared" si="11"/>
        <v>109934559.4341774</v>
      </c>
      <c r="O239" s="1" t="e">
        <v>#N/A</v>
      </c>
      <c r="P239" s="1">
        <v>238</v>
      </c>
      <c r="Q239" s="46">
        <f>ROUND(class[[#This Row],[count]],-3)</f>
        <v>36000</v>
      </c>
      <c r="R239" s="59">
        <f>VLOOKUP(class[[#This Row],[count_rd]],caltran!$J$2:$P$182,7,FALSE)</f>
        <v>27815.999999999996</v>
      </c>
      <c r="S239" s="59">
        <f>VLOOKUP(class[[#This Row],[count_rd]],caltran!$J$2:$P$182,6,FALSE)</f>
        <v>44184</v>
      </c>
      <c r="T239" s="1">
        <f>IF(AND(class[[#This Row],[flow]]&gt;=class[[#This Row],[low]], class[[#This Row],[flow]]&lt;=class[[#This Row],[high]]),1,0)</f>
        <v>0</v>
      </c>
    </row>
    <row r="240" spans="1:20" x14ac:dyDescent="0.25">
      <c r="A240" s="61">
        <f>'[4]All Counts'!E240</f>
        <v>27877</v>
      </c>
      <c r="B240" s="61">
        <f>'[4]All Counts'!F240</f>
        <v>1</v>
      </c>
      <c r="C240" s="61">
        <f>'[4]All Counts'!G240</f>
        <v>1</v>
      </c>
      <c r="D240" s="29">
        <v>1</v>
      </c>
      <c r="E240" s="61" t="str">
        <f>'[4]All Counts'!P240</f>
        <v>PeMS2016</v>
      </c>
      <c r="F240" s="1">
        <v>1</v>
      </c>
      <c r="G2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40" s="30">
        <f>'[4]All Counts'!R240</f>
        <v>4</v>
      </c>
      <c r="I240" s="30">
        <f>'[4]All Counts'!S240</f>
        <v>14</v>
      </c>
      <c r="J240" s="61">
        <f>'[4]All Counts'!M240</f>
        <v>37012</v>
      </c>
      <c r="K240" s="4">
        <f>VLOOKUP(class[[#This Row],[hwycov_id]],readme!E:F,2,FALSE)</f>
        <v>27726.358153000005</v>
      </c>
      <c r="L240" s="32">
        <f t="shared" si="9"/>
        <v>-0.25088192605101034</v>
      </c>
      <c r="M240" s="31">
        <f t="shared" si="10"/>
        <v>-9285.6418469999953</v>
      </c>
      <c r="N240" s="31">
        <f t="shared" si="11"/>
        <v>86223144.510757491</v>
      </c>
      <c r="O240" s="1" t="e">
        <v>#N/A</v>
      </c>
      <c r="P240" s="1">
        <v>239</v>
      </c>
      <c r="Q240" s="46">
        <f>ROUND(class[[#This Row],[count]],-3)</f>
        <v>37000</v>
      </c>
      <c r="R240" s="59">
        <f>VLOOKUP(class[[#This Row],[count_rd]],caltran!$J$2:$P$182,7,FALSE)</f>
        <v>28660.611111111113</v>
      </c>
      <c r="S240" s="59">
        <f>VLOOKUP(class[[#This Row],[count_rd]],caltran!$J$2:$P$182,6,FALSE)</f>
        <v>45339.388888888891</v>
      </c>
      <c r="T240" s="1">
        <f>IF(AND(class[[#This Row],[flow]]&gt;=class[[#This Row],[low]], class[[#This Row],[flow]]&lt;=class[[#This Row],[high]]),1,0)</f>
        <v>0</v>
      </c>
    </row>
    <row r="241" spans="1:20" x14ac:dyDescent="0.25">
      <c r="A241" s="61">
        <f>'[4]All Counts'!E241</f>
        <v>20464</v>
      </c>
      <c r="B241" s="61">
        <f>'[4]All Counts'!F241</f>
        <v>1</v>
      </c>
      <c r="C241" s="61">
        <f>'[4]All Counts'!G241</f>
        <v>1</v>
      </c>
      <c r="D241" s="29">
        <v>1</v>
      </c>
      <c r="E241" s="61" t="str">
        <f>'[4]All Counts'!P241</f>
        <v>PeMS2016</v>
      </c>
      <c r="F241" s="1">
        <v>1</v>
      </c>
      <c r="G2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241" s="30">
        <f>'[4]All Counts'!R241</f>
        <v>4</v>
      </c>
      <c r="I241" s="30">
        <f>'[4]All Counts'!S241</f>
        <v>14</v>
      </c>
      <c r="J241" s="61">
        <f>'[4]All Counts'!M241</f>
        <v>75530</v>
      </c>
      <c r="K241" s="4">
        <f>VLOOKUP(class[[#This Row],[hwycov_id]],readme!E:F,2,FALSE)</f>
        <v>57042.065430000002</v>
      </c>
      <c r="L241" s="32">
        <f t="shared" si="9"/>
        <v>-0.24477604355885074</v>
      </c>
      <c r="M241" s="31">
        <f t="shared" si="10"/>
        <v>-18487.934569999998</v>
      </c>
      <c r="N241" s="31">
        <f t="shared" si="11"/>
        <v>341803724.66460097</v>
      </c>
      <c r="O241" s="1" t="e">
        <v>#N/A</v>
      </c>
      <c r="P241" s="1">
        <v>240</v>
      </c>
      <c r="Q241" s="46">
        <f>ROUND(class[[#This Row],[count]],-3)</f>
        <v>76000</v>
      </c>
      <c r="R241" s="59">
        <f>VLOOKUP(class[[#This Row],[count_rd]],caltran!$J$2:$P$182,7,FALSE)</f>
        <v>64397.333333333328</v>
      </c>
      <c r="S241" s="59">
        <f>VLOOKUP(class[[#This Row],[count_rd]],caltran!$J$2:$P$182,6,FALSE)</f>
        <v>87602.666666666672</v>
      </c>
      <c r="T241" s="1">
        <f>IF(AND(class[[#This Row],[flow]]&gt;=class[[#This Row],[low]], class[[#This Row],[flow]]&lt;=class[[#This Row],[high]]),1,0)</f>
        <v>0</v>
      </c>
    </row>
    <row r="242" spans="1:20" x14ac:dyDescent="0.25">
      <c r="A242" s="61">
        <f>'[4]All Counts'!E242</f>
        <v>27903</v>
      </c>
      <c r="B242" s="61">
        <f>'[4]All Counts'!F242</f>
        <v>1</v>
      </c>
      <c r="C242" s="61">
        <f>'[4]All Counts'!G242</f>
        <v>1</v>
      </c>
      <c r="D242" s="29">
        <v>1</v>
      </c>
      <c r="E242" s="61" t="str">
        <f>'[4]All Counts'!P242</f>
        <v>PeMS2016</v>
      </c>
      <c r="F242" s="1">
        <v>1</v>
      </c>
      <c r="G2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242" s="30">
        <f>'[4]All Counts'!R242</f>
        <v>4</v>
      </c>
      <c r="I242" s="30">
        <f>'[4]All Counts'!S242</f>
        <v>14</v>
      </c>
      <c r="J242" s="61">
        <f>'[4]All Counts'!M242</f>
        <v>52054</v>
      </c>
      <c r="K242" s="4">
        <f>VLOOKUP(class[[#This Row],[hwycov_id]],readme!E:F,2,FALSE)</f>
        <v>48643.602537999999</v>
      </c>
      <c r="L242" s="32">
        <f t="shared" si="9"/>
        <v>-6.5516530180197541E-2</v>
      </c>
      <c r="M242" s="31">
        <f t="shared" si="10"/>
        <v>-3410.3974620000008</v>
      </c>
      <c r="N242" s="31">
        <f t="shared" si="11"/>
        <v>11630810.848816046</v>
      </c>
      <c r="O242" s="1" t="e">
        <v>#N/A</v>
      </c>
      <c r="P242" s="1">
        <v>241</v>
      </c>
      <c r="Q242" s="46">
        <f>ROUND(class[[#This Row],[count]],-3)</f>
        <v>52000</v>
      </c>
      <c r="R242" s="59">
        <f>VLOOKUP(class[[#This Row],[count_rd]],caltran!$J$2:$P$182,7,FALSE)</f>
        <v>41810.888888888891</v>
      </c>
      <c r="S242" s="59">
        <f>VLOOKUP(class[[#This Row],[count_rd]],caltran!$J$2:$P$182,6,FALSE)</f>
        <v>62189.111111111109</v>
      </c>
      <c r="T242" s="1">
        <f>IF(AND(class[[#This Row],[flow]]&gt;=class[[#This Row],[low]], class[[#This Row],[flow]]&lt;=class[[#This Row],[high]]),1,0)</f>
        <v>1</v>
      </c>
    </row>
    <row r="243" spans="1:20" x14ac:dyDescent="0.25">
      <c r="A243" s="61">
        <f>'[4]All Counts'!E243</f>
        <v>27914</v>
      </c>
      <c r="B243" s="61">
        <f>'[4]All Counts'!F243</f>
        <v>1</v>
      </c>
      <c r="C243" s="61">
        <f>'[4]All Counts'!G243</f>
        <v>1</v>
      </c>
      <c r="D243" s="29">
        <v>1</v>
      </c>
      <c r="E243" s="61" t="str">
        <f>'[4]All Counts'!P243</f>
        <v>Caltran</v>
      </c>
      <c r="F243" s="1">
        <v>1</v>
      </c>
      <c r="G2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43" s="30">
        <f>'[4]All Counts'!R243</f>
        <v>4</v>
      </c>
      <c r="I243" s="30">
        <f>'[4]All Counts'!S243</f>
        <v>14</v>
      </c>
      <c r="J243" s="61">
        <f>'[4]All Counts'!M243</f>
        <v>82885</v>
      </c>
      <c r="K243" s="4">
        <f>VLOOKUP(class[[#This Row],[hwycov_id]],readme!E:F,2,FALSE)</f>
        <v>79393.606933999996</v>
      </c>
      <c r="L243" s="32">
        <f t="shared" si="9"/>
        <v>-4.2123340363153794E-2</v>
      </c>
      <c r="M243" s="31">
        <f t="shared" si="10"/>
        <v>-3491.3930660000042</v>
      </c>
      <c r="N243" s="31">
        <f t="shared" si="11"/>
        <v>12189825.541312909</v>
      </c>
      <c r="O243" s="1" t="e">
        <v>#N/A</v>
      </c>
      <c r="P243" s="1">
        <v>242</v>
      </c>
      <c r="Q243" s="46">
        <f>ROUND(class[[#This Row],[count]],-3)</f>
        <v>83000</v>
      </c>
      <c r="R243" s="59">
        <f>VLOOKUP(class[[#This Row],[count_rd]],caltran!$J$2:$P$182,7,FALSE)</f>
        <v>71131</v>
      </c>
      <c r="S243" s="59">
        <f>VLOOKUP(class[[#This Row],[count_rd]],caltran!$J$2:$P$182,6,FALSE)</f>
        <v>94869</v>
      </c>
      <c r="T243" s="1">
        <f>IF(AND(class[[#This Row],[flow]]&gt;=class[[#This Row],[low]], class[[#This Row],[flow]]&lt;=class[[#This Row],[high]]),1,0)</f>
        <v>1</v>
      </c>
    </row>
    <row r="244" spans="1:20" x14ac:dyDescent="0.25">
      <c r="A244" s="61">
        <f>'[4]All Counts'!E244</f>
        <v>27916</v>
      </c>
      <c r="B244" s="61">
        <f>'[4]All Counts'!F244</f>
        <v>1</v>
      </c>
      <c r="C244" s="61">
        <f>'[4]All Counts'!G244</f>
        <v>1</v>
      </c>
      <c r="D244" s="29">
        <v>1</v>
      </c>
      <c r="E244" s="61" t="str">
        <f>'[4]All Counts'!P244</f>
        <v>PeMS2016</v>
      </c>
      <c r="F244" s="1">
        <v>1</v>
      </c>
      <c r="G2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44" s="30">
        <f>'[4]All Counts'!R244</f>
        <v>4</v>
      </c>
      <c r="I244" s="30">
        <f>'[4]All Counts'!S244</f>
        <v>2</v>
      </c>
      <c r="J244" s="61">
        <f>'[4]All Counts'!M244</f>
        <v>80105</v>
      </c>
      <c r="K244" s="4">
        <f>VLOOKUP(class[[#This Row],[hwycov_id]],readme!E:F,2,FALSE)</f>
        <v>77707.596680000002</v>
      </c>
      <c r="L244" s="32">
        <f t="shared" si="9"/>
        <v>-2.9928260657886452E-2</v>
      </c>
      <c r="M244" s="31">
        <f t="shared" si="10"/>
        <v>-2397.4033199999976</v>
      </c>
      <c r="N244" s="31">
        <f t="shared" si="11"/>
        <v>5747542.6787470113</v>
      </c>
      <c r="O244" s="1" t="e">
        <v>#N/A</v>
      </c>
      <c r="P244" s="1">
        <v>243</v>
      </c>
      <c r="Q244" s="46">
        <f>ROUND(class[[#This Row],[count]],-3)</f>
        <v>80000</v>
      </c>
      <c r="R244" s="59">
        <f>VLOOKUP(class[[#This Row],[count_rd]],caltran!$J$2:$P$182,7,FALSE)</f>
        <v>68240</v>
      </c>
      <c r="S244" s="59">
        <f>VLOOKUP(class[[#This Row],[count_rd]],caltran!$J$2:$P$182,6,FALSE)</f>
        <v>91760</v>
      </c>
      <c r="T244" s="1">
        <f>IF(AND(class[[#This Row],[flow]]&gt;=class[[#This Row],[low]], class[[#This Row],[flow]]&lt;=class[[#This Row],[high]]),1,0)</f>
        <v>1</v>
      </c>
    </row>
    <row r="245" spans="1:20" x14ac:dyDescent="0.25">
      <c r="A245" s="61">
        <f>'[4]All Counts'!E245</f>
        <v>27921</v>
      </c>
      <c r="B245" s="61">
        <f>'[4]All Counts'!F245</f>
        <v>1</v>
      </c>
      <c r="C245" s="61">
        <f>'[4]All Counts'!G245</f>
        <v>1</v>
      </c>
      <c r="D245" s="29">
        <v>1</v>
      </c>
      <c r="E245" s="61" t="str">
        <f>'[4]All Counts'!P245</f>
        <v>PeMS2016</v>
      </c>
      <c r="F245" s="1">
        <v>1</v>
      </c>
      <c r="G2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45" s="30">
        <f>'[4]All Counts'!R245</f>
        <v>4</v>
      </c>
      <c r="I245" s="30">
        <f>'[4]All Counts'!S245</f>
        <v>2</v>
      </c>
      <c r="J245" s="61">
        <f>'[4]All Counts'!M245</f>
        <v>71820</v>
      </c>
      <c r="K245" s="4">
        <f>VLOOKUP(class[[#This Row],[hwycov_id]],readme!E:F,2,FALSE)</f>
        <v>78083.878419000001</v>
      </c>
      <c r="L245" s="32">
        <f t="shared" si="9"/>
        <v>8.7216352255639062E-2</v>
      </c>
      <c r="M245" s="31">
        <f t="shared" si="10"/>
        <v>6263.8784190000006</v>
      </c>
      <c r="N245" s="31">
        <f t="shared" si="11"/>
        <v>39236172.848013945</v>
      </c>
      <c r="O245" s="1" t="e">
        <v>#N/A</v>
      </c>
      <c r="P245" s="1">
        <v>244</v>
      </c>
      <c r="Q245" s="46">
        <f>ROUND(class[[#This Row],[count]],-3)</f>
        <v>72000</v>
      </c>
      <c r="R245" s="59">
        <f>VLOOKUP(class[[#This Row],[count_rd]],caltran!$J$2:$P$182,7,FALSE)</f>
        <v>60544</v>
      </c>
      <c r="S245" s="59">
        <f>VLOOKUP(class[[#This Row],[count_rd]],caltran!$J$2:$P$182,6,FALSE)</f>
        <v>83456</v>
      </c>
      <c r="T245" s="1">
        <f>IF(AND(class[[#This Row],[flow]]&gt;=class[[#This Row],[low]], class[[#This Row],[flow]]&lt;=class[[#This Row],[high]]),1,0)</f>
        <v>1</v>
      </c>
    </row>
    <row r="246" spans="1:20" x14ac:dyDescent="0.25">
      <c r="A246" s="61">
        <f>'[4]All Counts'!E246</f>
        <v>27925</v>
      </c>
      <c r="B246" s="61">
        <f>'[4]All Counts'!F246</f>
        <v>1</v>
      </c>
      <c r="C246" s="61">
        <f>'[4]All Counts'!G246</f>
        <v>1</v>
      </c>
      <c r="D246" s="29">
        <v>1</v>
      </c>
      <c r="E246" s="61" t="str">
        <f>'[4]All Counts'!P246</f>
        <v>PeMS2016</v>
      </c>
      <c r="F246" s="1">
        <v>1</v>
      </c>
      <c r="G2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46" s="30">
        <f>'[4]All Counts'!R246</f>
        <v>4</v>
      </c>
      <c r="I246" s="30">
        <f>'[4]All Counts'!S246</f>
        <v>2</v>
      </c>
      <c r="J246" s="61">
        <f>'[4]All Counts'!M246</f>
        <v>85760</v>
      </c>
      <c r="K246" s="4">
        <f>VLOOKUP(class[[#This Row],[hwycov_id]],readme!E:F,2,FALSE)</f>
        <v>89506.399415000007</v>
      </c>
      <c r="L246" s="32">
        <f t="shared" si="9"/>
        <v>4.3684694671175528E-2</v>
      </c>
      <c r="M246" s="31">
        <f t="shared" si="10"/>
        <v>3746.3994150000071</v>
      </c>
      <c r="N246" s="31">
        <f t="shared" si="11"/>
        <v>14035508.576712396</v>
      </c>
      <c r="O246" s="1" t="e">
        <v>#N/A</v>
      </c>
      <c r="P246" s="1">
        <v>245</v>
      </c>
      <c r="Q246" s="46">
        <f>ROUND(class[[#This Row],[count]],-3)</f>
        <v>86000</v>
      </c>
      <c r="R246" s="59">
        <f>VLOOKUP(class[[#This Row],[count_rd]],caltran!$J$2:$P$182,7,FALSE)</f>
        <v>73931.333333333328</v>
      </c>
      <c r="S246" s="59">
        <f>VLOOKUP(class[[#This Row],[count_rd]],caltran!$J$2:$P$182,6,FALSE)</f>
        <v>98068.666666666672</v>
      </c>
      <c r="T246" s="1">
        <f>IF(AND(class[[#This Row],[flow]]&gt;=class[[#This Row],[low]], class[[#This Row],[flow]]&lt;=class[[#This Row],[high]]),1,0)</f>
        <v>1</v>
      </c>
    </row>
    <row r="247" spans="1:20" x14ac:dyDescent="0.25">
      <c r="A247" s="61">
        <f>'[4]All Counts'!E247</f>
        <v>27929</v>
      </c>
      <c r="B247" s="61">
        <f>'[4]All Counts'!F247</f>
        <v>1</v>
      </c>
      <c r="C247" s="61">
        <f>'[4]All Counts'!G247</f>
        <v>1</v>
      </c>
      <c r="D247" s="29">
        <v>1</v>
      </c>
      <c r="E247" s="61" t="str">
        <f>'[4]All Counts'!P247</f>
        <v>PeMS2016</v>
      </c>
      <c r="F247" s="1">
        <v>1</v>
      </c>
      <c r="G2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47" s="30">
        <f>'[4]All Counts'!R247</f>
        <v>4</v>
      </c>
      <c r="I247" s="30">
        <f>'[4]All Counts'!S247</f>
        <v>2</v>
      </c>
      <c r="J247" s="61">
        <f>'[4]All Counts'!M247</f>
        <v>74878</v>
      </c>
      <c r="K247" s="4">
        <f>VLOOKUP(class[[#This Row],[hwycov_id]],readme!E:F,2,FALSE)</f>
        <v>83554.545409999992</v>
      </c>
      <c r="L247" s="32">
        <f t="shared" si="9"/>
        <v>0.11587576337508998</v>
      </c>
      <c r="M247" s="31">
        <f t="shared" si="10"/>
        <v>8676.5454099999915</v>
      </c>
      <c r="N247" s="31">
        <f t="shared" si="11"/>
        <v>75282440.251791924</v>
      </c>
      <c r="O247" s="1" t="e">
        <v>#N/A</v>
      </c>
      <c r="P247" s="1">
        <v>246</v>
      </c>
      <c r="Q247" s="46">
        <f>ROUND(class[[#This Row],[count]],-3)</f>
        <v>75000</v>
      </c>
      <c r="R247" s="59">
        <f>VLOOKUP(class[[#This Row],[count_rd]],caltran!$J$2:$P$182,7,FALSE)</f>
        <v>63450</v>
      </c>
      <c r="S247" s="59">
        <f>VLOOKUP(class[[#This Row],[count_rd]],caltran!$J$2:$P$182,6,FALSE)</f>
        <v>86550</v>
      </c>
      <c r="T247" s="1">
        <f>IF(AND(class[[#This Row],[flow]]&gt;=class[[#This Row],[low]], class[[#This Row],[flow]]&lt;=class[[#This Row],[high]]),1,0)</f>
        <v>1</v>
      </c>
    </row>
    <row r="248" spans="1:20" x14ac:dyDescent="0.25">
      <c r="A248" s="61">
        <f>'[4]All Counts'!E248</f>
        <v>27933</v>
      </c>
      <c r="B248" s="61">
        <f>'[4]All Counts'!F248</f>
        <v>1</v>
      </c>
      <c r="C248" s="61">
        <f>'[4]All Counts'!G248</f>
        <v>1</v>
      </c>
      <c r="D248" s="29">
        <v>1</v>
      </c>
      <c r="E248" s="61" t="str">
        <f>'[4]All Counts'!P248</f>
        <v>PeMS2016</v>
      </c>
      <c r="F248" s="1">
        <v>1</v>
      </c>
      <c r="G2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48" s="30">
        <f>'[4]All Counts'!R248</f>
        <v>4</v>
      </c>
      <c r="I248" s="30">
        <f>'[4]All Counts'!S248</f>
        <v>2</v>
      </c>
      <c r="J248" s="61">
        <f>'[4]All Counts'!M248</f>
        <v>87099</v>
      </c>
      <c r="K248" s="4">
        <f>VLOOKUP(class[[#This Row],[hwycov_id]],readme!E:F,2,FALSE)</f>
        <v>91915.369139999995</v>
      </c>
      <c r="L248" s="32">
        <f t="shared" si="9"/>
        <v>5.5297639926979558E-2</v>
      </c>
      <c r="M248" s="31">
        <f t="shared" si="10"/>
        <v>4816.3691399999952</v>
      </c>
      <c r="N248" s="31">
        <f t="shared" si="11"/>
        <v>23197411.692744292</v>
      </c>
      <c r="O248" s="1" t="e">
        <v>#N/A</v>
      </c>
      <c r="P248" s="1">
        <v>247</v>
      </c>
      <c r="Q248" s="46">
        <f>ROUND(class[[#This Row],[count]],-3)</f>
        <v>87000</v>
      </c>
      <c r="R248" s="59">
        <f>VLOOKUP(class[[#This Row],[count_rd]],caltran!$J$2:$P$182,7,FALSE)</f>
        <v>74844.166666666672</v>
      </c>
      <c r="S248" s="59">
        <f>VLOOKUP(class[[#This Row],[count_rd]],caltran!$J$2:$P$182,6,FALSE)</f>
        <v>99155.833333333343</v>
      </c>
      <c r="T248" s="1">
        <f>IF(AND(class[[#This Row],[flow]]&gt;=class[[#This Row],[low]], class[[#This Row],[flow]]&lt;=class[[#This Row],[high]]),1,0)</f>
        <v>1</v>
      </c>
    </row>
    <row r="249" spans="1:20" x14ac:dyDescent="0.25">
      <c r="A249" s="61">
        <f>'[4]All Counts'!E249</f>
        <v>27941</v>
      </c>
      <c r="B249" s="61">
        <f>'[4]All Counts'!F249</f>
        <v>1</v>
      </c>
      <c r="C249" s="61">
        <f>'[4]All Counts'!G249</f>
        <v>1</v>
      </c>
      <c r="D249" s="29">
        <v>1</v>
      </c>
      <c r="E249" s="61" t="str">
        <f>'[4]All Counts'!P249</f>
        <v>PeMS2016</v>
      </c>
      <c r="F249" s="1">
        <v>1</v>
      </c>
      <c r="G2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49" s="30">
        <f>'[4]All Counts'!R249</f>
        <v>4</v>
      </c>
      <c r="I249" s="30">
        <f>'[4]All Counts'!S249</f>
        <v>2</v>
      </c>
      <c r="J249" s="61">
        <f>'[4]All Counts'!M249</f>
        <v>87065</v>
      </c>
      <c r="K249" s="4">
        <f>VLOOKUP(class[[#This Row],[hwycov_id]],readme!E:F,2,FALSE)</f>
        <v>95211.194824000006</v>
      </c>
      <c r="L249" s="32">
        <f t="shared" si="9"/>
        <v>9.3564518738873392E-2</v>
      </c>
      <c r="M249" s="31">
        <f t="shared" si="10"/>
        <v>8146.1948240000056</v>
      </c>
      <c r="N249" s="31">
        <f t="shared" si="11"/>
        <v>66360490.110564485</v>
      </c>
      <c r="O249" s="1" t="e">
        <v>#N/A</v>
      </c>
      <c r="P249" s="1">
        <v>248</v>
      </c>
      <c r="Q249" s="46">
        <f>ROUND(class[[#This Row],[count]],-3)</f>
        <v>87000</v>
      </c>
      <c r="R249" s="59">
        <f>VLOOKUP(class[[#This Row],[count_rd]],caltran!$J$2:$P$182,7,FALSE)</f>
        <v>74844.166666666672</v>
      </c>
      <c r="S249" s="59">
        <f>VLOOKUP(class[[#This Row],[count_rd]],caltran!$J$2:$P$182,6,FALSE)</f>
        <v>99155.833333333343</v>
      </c>
      <c r="T249" s="1">
        <f>IF(AND(class[[#This Row],[flow]]&gt;=class[[#This Row],[low]], class[[#This Row],[flow]]&lt;=class[[#This Row],[high]]),1,0)</f>
        <v>1</v>
      </c>
    </row>
    <row r="250" spans="1:20" x14ac:dyDescent="0.25">
      <c r="A250" s="61">
        <f>'[4]All Counts'!E250</f>
        <v>27946</v>
      </c>
      <c r="B250" s="61">
        <f>'[4]All Counts'!F250</f>
        <v>1</v>
      </c>
      <c r="C250" s="61">
        <f>'[4]All Counts'!G250</f>
        <v>1</v>
      </c>
      <c r="D250" s="29">
        <v>1</v>
      </c>
      <c r="E250" s="61" t="str">
        <f>'[4]All Counts'!P250</f>
        <v>PeMS2016</v>
      </c>
      <c r="F250" s="1">
        <v>1</v>
      </c>
      <c r="G2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50" s="30">
        <f>'[4]All Counts'!R250</f>
        <v>4</v>
      </c>
      <c r="I250" s="30">
        <f>'[4]All Counts'!S250</f>
        <v>2</v>
      </c>
      <c r="J250" s="61">
        <f>'[4]All Counts'!M250</f>
        <v>88046</v>
      </c>
      <c r="K250" s="4">
        <f>VLOOKUP(class[[#This Row],[hwycov_id]],readme!E:F,2,FALSE)</f>
        <v>97849.979490999991</v>
      </c>
      <c r="L250" s="32">
        <f t="shared" si="9"/>
        <v>0.11135065182972537</v>
      </c>
      <c r="M250" s="31">
        <f t="shared" si="10"/>
        <v>9803.979490999991</v>
      </c>
      <c r="N250" s="31">
        <f t="shared" si="11"/>
        <v>96118013.859948441</v>
      </c>
      <c r="O250" s="1" t="e">
        <v>#N/A</v>
      </c>
      <c r="P250" s="1">
        <v>249</v>
      </c>
      <c r="Q250" s="46">
        <f>ROUND(class[[#This Row],[count]],-3)</f>
        <v>88000</v>
      </c>
      <c r="R250" s="59">
        <f>VLOOKUP(class[[#This Row],[count_rd]],caltran!$J$2:$P$182,7,FALSE)</f>
        <v>75768</v>
      </c>
      <c r="S250" s="59">
        <f>VLOOKUP(class[[#This Row],[count_rd]],caltran!$J$2:$P$182,6,FALSE)</f>
        <v>100232</v>
      </c>
      <c r="T250" s="1">
        <f>IF(AND(class[[#This Row],[flow]]&gt;=class[[#This Row],[low]], class[[#This Row],[flow]]&lt;=class[[#This Row],[high]]),1,0)</f>
        <v>1</v>
      </c>
    </row>
    <row r="251" spans="1:20" x14ac:dyDescent="0.25">
      <c r="A251" s="61">
        <f>'[4]All Counts'!E251</f>
        <v>27948</v>
      </c>
      <c r="B251" s="61">
        <f>'[4]All Counts'!F251</f>
        <v>1</v>
      </c>
      <c r="C251" s="61">
        <f>'[4]All Counts'!G251</f>
        <v>1</v>
      </c>
      <c r="D251" s="29">
        <v>1</v>
      </c>
      <c r="E251" s="61" t="str">
        <f>'[4]All Counts'!P251</f>
        <v>PeMS2016</v>
      </c>
      <c r="F251" s="1">
        <v>1</v>
      </c>
      <c r="G2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51" s="30">
        <f>'[4]All Counts'!R251</f>
        <v>4</v>
      </c>
      <c r="I251" s="30">
        <f>'[4]All Counts'!S251</f>
        <v>2</v>
      </c>
      <c r="J251" s="61">
        <f>'[4]All Counts'!M251</f>
        <v>87276</v>
      </c>
      <c r="K251" s="4">
        <f>VLOOKUP(class[[#This Row],[hwycov_id]],readme!E:F,2,FALSE)</f>
        <v>79545.365234000012</v>
      </c>
      <c r="L251" s="32">
        <f t="shared" si="9"/>
        <v>-8.8576868394518393E-2</v>
      </c>
      <c r="M251" s="31">
        <f t="shared" si="10"/>
        <v>-7730.6347659999883</v>
      </c>
      <c r="N251" s="31">
        <f t="shared" si="11"/>
        <v>59762713.885287695</v>
      </c>
      <c r="O251" s="1" t="e">
        <v>#N/A</v>
      </c>
      <c r="P251" s="1">
        <v>250</v>
      </c>
      <c r="Q251" s="46">
        <f>ROUND(class[[#This Row],[count]],-3)</f>
        <v>87000</v>
      </c>
      <c r="R251" s="59">
        <f>VLOOKUP(class[[#This Row],[count_rd]],caltran!$J$2:$P$182,7,FALSE)</f>
        <v>74844.166666666672</v>
      </c>
      <c r="S251" s="59">
        <f>VLOOKUP(class[[#This Row],[count_rd]],caltran!$J$2:$P$182,6,FALSE)</f>
        <v>99155.833333333343</v>
      </c>
      <c r="T251" s="1">
        <f>IF(AND(class[[#This Row],[flow]]&gt;=class[[#This Row],[low]], class[[#This Row],[flow]]&lt;=class[[#This Row],[high]]),1,0)</f>
        <v>1</v>
      </c>
    </row>
    <row r="252" spans="1:20" x14ac:dyDescent="0.25">
      <c r="A252" s="61">
        <f>'[4]All Counts'!E252</f>
        <v>28695</v>
      </c>
      <c r="B252" s="61">
        <f>'[4]All Counts'!F252</f>
        <v>1</v>
      </c>
      <c r="C252" s="61">
        <f>'[4]All Counts'!G252</f>
        <v>1</v>
      </c>
      <c r="D252" s="29">
        <v>1</v>
      </c>
      <c r="E252" s="61" t="str">
        <f>'[4]All Counts'!P252</f>
        <v>PeMS2016</v>
      </c>
      <c r="F252" s="1">
        <v>1</v>
      </c>
      <c r="G2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52" s="30">
        <f>'[4]All Counts'!R252</f>
        <v>2</v>
      </c>
      <c r="I252" s="30">
        <f>'[4]All Counts'!S252</f>
        <v>11</v>
      </c>
      <c r="J252" s="61">
        <f>'[4]All Counts'!M252</f>
        <v>81715</v>
      </c>
      <c r="K252" s="4">
        <f>VLOOKUP(class[[#This Row],[hwycov_id]],readme!E:F,2,FALSE)</f>
        <v>105608.805664</v>
      </c>
      <c r="L252" s="32">
        <f t="shared" si="9"/>
        <v>0.29240415669093811</v>
      </c>
      <c r="M252" s="31">
        <f t="shared" si="10"/>
        <v>23893.805664</v>
      </c>
      <c r="N252" s="31">
        <f t="shared" si="11"/>
        <v>570913949.10899842</v>
      </c>
      <c r="O252" s="1" t="e">
        <v>#N/A</v>
      </c>
      <c r="P252" s="1">
        <v>251</v>
      </c>
      <c r="Q252" s="46">
        <f>ROUND(class[[#This Row],[count]],-3)</f>
        <v>82000</v>
      </c>
      <c r="R252" s="59">
        <f>VLOOKUP(class[[#This Row],[count_rd]],caltran!$J$2:$P$182,7,FALSE)</f>
        <v>70155.555555555562</v>
      </c>
      <c r="S252" s="59">
        <f>VLOOKUP(class[[#This Row],[count_rd]],caltran!$J$2:$P$182,6,FALSE)</f>
        <v>93844.444444444438</v>
      </c>
      <c r="T252" s="1">
        <f>IF(AND(class[[#This Row],[flow]]&gt;=class[[#This Row],[low]], class[[#This Row],[flow]]&lt;=class[[#This Row],[high]]),1,0)</f>
        <v>0</v>
      </c>
    </row>
    <row r="253" spans="1:20" x14ac:dyDescent="0.25">
      <c r="A253" s="61">
        <f>'[4]All Counts'!E253</f>
        <v>28718</v>
      </c>
      <c r="B253" s="61">
        <f>'[4]All Counts'!F253</f>
        <v>1</v>
      </c>
      <c r="C253" s="61">
        <f>'[4]All Counts'!G253</f>
        <v>1</v>
      </c>
      <c r="D253" s="29">
        <v>1</v>
      </c>
      <c r="E253" s="61" t="str">
        <f>'[4]All Counts'!P253</f>
        <v>PeMS2016</v>
      </c>
      <c r="F253" s="1">
        <v>1</v>
      </c>
      <c r="G2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53" s="30">
        <f>'[4]All Counts'!R253</f>
        <v>2</v>
      </c>
      <c r="I253" s="30">
        <f>'[4]All Counts'!S253</f>
        <v>11</v>
      </c>
      <c r="J253" s="61">
        <f>'[4]All Counts'!M253</f>
        <v>86505</v>
      </c>
      <c r="K253" s="4">
        <f>VLOOKUP(class[[#This Row],[hwycov_id]],readme!E:F,2,FALSE)</f>
        <v>96212.413084999993</v>
      </c>
      <c r="L253" s="32">
        <f t="shared" si="9"/>
        <v>0.11221794214207259</v>
      </c>
      <c r="M253" s="31">
        <f t="shared" si="10"/>
        <v>9707.4130849999929</v>
      </c>
      <c r="N253" s="31">
        <f t="shared" si="11"/>
        <v>94233868.802829072</v>
      </c>
      <c r="O253" s="1" t="e">
        <v>#N/A</v>
      </c>
      <c r="P253" s="1">
        <v>252</v>
      </c>
      <c r="Q253" s="46">
        <f>ROUND(class[[#This Row],[count]],-3)</f>
        <v>87000</v>
      </c>
      <c r="R253" s="59">
        <f>VLOOKUP(class[[#This Row],[count_rd]],caltran!$J$2:$P$182,7,FALSE)</f>
        <v>74844.166666666672</v>
      </c>
      <c r="S253" s="59">
        <f>VLOOKUP(class[[#This Row],[count_rd]],caltran!$J$2:$P$182,6,FALSE)</f>
        <v>99155.833333333343</v>
      </c>
      <c r="T253" s="1">
        <f>IF(AND(class[[#This Row],[flow]]&gt;=class[[#This Row],[low]], class[[#This Row],[flow]]&lt;=class[[#This Row],[high]]),1,0)</f>
        <v>1</v>
      </c>
    </row>
    <row r="254" spans="1:20" x14ac:dyDescent="0.25">
      <c r="A254" s="61">
        <f>'[4]All Counts'!E254</f>
        <v>28725</v>
      </c>
      <c r="B254" s="61">
        <f>'[4]All Counts'!F254</f>
        <v>1</v>
      </c>
      <c r="C254" s="61">
        <f>'[4]All Counts'!G254</f>
        <v>1</v>
      </c>
      <c r="D254" s="29">
        <v>1</v>
      </c>
      <c r="E254" s="61" t="str">
        <f>'[4]All Counts'!P254</f>
        <v>PeMS2016</v>
      </c>
      <c r="F254" s="1">
        <v>1</v>
      </c>
      <c r="G2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54" s="30">
        <f>'[4]All Counts'!R254</f>
        <v>2</v>
      </c>
      <c r="I254" s="30">
        <f>'[4]All Counts'!S254</f>
        <v>11</v>
      </c>
      <c r="J254" s="61">
        <f>'[4]All Counts'!M254</f>
        <v>75884</v>
      </c>
      <c r="K254" s="4">
        <f>VLOOKUP(class[[#This Row],[hwycov_id]],readme!E:F,2,FALSE)</f>
        <v>105193.97265499999</v>
      </c>
      <c r="L254" s="32">
        <f t="shared" si="9"/>
        <v>0.38624706993569125</v>
      </c>
      <c r="M254" s="31">
        <f t="shared" si="10"/>
        <v>29309.97265499999</v>
      </c>
      <c r="N254" s="31">
        <f t="shared" si="11"/>
        <v>859074497.03684723</v>
      </c>
      <c r="O254" s="1" t="e">
        <v>#N/A</v>
      </c>
      <c r="P254" s="1">
        <v>253</v>
      </c>
      <c r="Q254" s="46">
        <f>ROUND(class[[#This Row],[count]],-3)</f>
        <v>76000</v>
      </c>
      <c r="R254" s="59">
        <f>VLOOKUP(class[[#This Row],[count_rd]],caltran!$J$2:$P$182,7,FALSE)</f>
        <v>64397.333333333328</v>
      </c>
      <c r="S254" s="59">
        <f>VLOOKUP(class[[#This Row],[count_rd]],caltran!$J$2:$P$182,6,FALSE)</f>
        <v>87602.666666666672</v>
      </c>
      <c r="T254" s="1">
        <f>IF(AND(class[[#This Row],[flow]]&gt;=class[[#This Row],[low]], class[[#This Row],[flow]]&lt;=class[[#This Row],[high]]),1,0)</f>
        <v>0</v>
      </c>
    </row>
    <row r="255" spans="1:20" x14ac:dyDescent="0.25">
      <c r="A255" s="61">
        <f>'[4]All Counts'!E255</f>
        <v>28727</v>
      </c>
      <c r="B255" s="61">
        <f>'[4]All Counts'!F255</f>
        <v>1</v>
      </c>
      <c r="C255" s="61">
        <f>'[4]All Counts'!G255</f>
        <v>1</v>
      </c>
      <c r="D255" s="29">
        <v>1</v>
      </c>
      <c r="E255" s="61" t="str">
        <f>'[4]All Counts'!P255</f>
        <v>Caltran</v>
      </c>
      <c r="F255" s="1">
        <v>1</v>
      </c>
      <c r="G2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55" s="30">
        <f>'[4]All Counts'!R255</f>
        <v>2</v>
      </c>
      <c r="I255" s="30">
        <f>'[4]All Counts'!S255</f>
        <v>11</v>
      </c>
      <c r="J255" s="61">
        <f>'[4]All Counts'!M255</f>
        <v>102763</v>
      </c>
      <c r="K255" s="4">
        <f>VLOOKUP(class[[#This Row],[hwycov_id]],readme!E:F,2,FALSE)</f>
        <v>120748.767578</v>
      </c>
      <c r="L255" s="32">
        <f t="shared" si="9"/>
        <v>0.17502182281560485</v>
      </c>
      <c r="M255" s="31">
        <f t="shared" si="10"/>
        <v>17985.767577999999</v>
      </c>
      <c r="N255" s="31">
        <f t="shared" si="11"/>
        <v>323487835.36983597</v>
      </c>
      <c r="O255" s="1" t="e">
        <v>#N/A</v>
      </c>
      <c r="P255" s="1">
        <v>254</v>
      </c>
      <c r="Q255" s="46">
        <f>ROUND(class[[#This Row],[count]],-3)</f>
        <v>103000</v>
      </c>
      <c r="R255" s="59">
        <f>VLOOKUP(class[[#This Row],[count_rd]],caltran!$J$2:$P$182,7,FALSE)</f>
        <v>89153.857142857189</v>
      </c>
      <c r="S255" s="59">
        <f>VLOOKUP(class[[#This Row],[count_rd]],caltran!$J$2:$P$182,6,FALSE)</f>
        <v>116846.1428571428</v>
      </c>
      <c r="T255" s="1">
        <f>IF(AND(class[[#This Row],[flow]]&gt;=class[[#This Row],[low]], class[[#This Row],[flow]]&lt;=class[[#This Row],[high]]),1,0)</f>
        <v>0</v>
      </c>
    </row>
    <row r="256" spans="1:20" x14ac:dyDescent="0.25">
      <c r="A256" s="61">
        <f>'[4]All Counts'!E256</f>
        <v>20465</v>
      </c>
      <c r="B256" s="61">
        <f>'[4]All Counts'!F256</f>
        <v>1</v>
      </c>
      <c r="C256" s="61">
        <f>'[4]All Counts'!G256</f>
        <v>1</v>
      </c>
      <c r="D256" s="29">
        <v>1</v>
      </c>
      <c r="E256" s="61" t="str">
        <f>'[4]All Counts'!P256</f>
        <v>PeMS2016</v>
      </c>
      <c r="F256" s="1">
        <v>1</v>
      </c>
      <c r="G2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56" s="30">
        <f>'[4]All Counts'!R256</f>
        <v>2</v>
      </c>
      <c r="I256" s="30">
        <f>'[4]All Counts'!S256</f>
        <v>14</v>
      </c>
      <c r="J256" s="61">
        <f>'[4]All Counts'!M256</f>
        <v>110167</v>
      </c>
      <c r="K256" s="4">
        <f>VLOOKUP(class[[#This Row],[hwycov_id]],readme!E:F,2,FALSE)</f>
        <v>125469.050781</v>
      </c>
      <c r="L256" s="32">
        <f t="shared" si="9"/>
        <v>0.13889867910535814</v>
      </c>
      <c r="M256" s="31">
        <f t="shared" si="10"/>
        <v>15302.050780999998</v>
      </c>
      <c r="N256" s="31">
        <f t="shared" si="11"/>
        <v>234152758.10430264</v>
      </c>
      <c r="O256" s="1" t="e">
        <v>#N/A</v>
      </c>
      <c r="P256" s="1">
        <v>255</v>
      </c>
      <c r="Q256" s="46">
        <f>ROUND(class[[#This Row],[count]],-3)</f>
        <v>110000</v>
      </c>
      <c r="R256" s="59">
        <f>VLOOKUP(class[[#This Row],[count_rd]],caltran!$J$2:$P$182,7,FALSE)</f>
        <v>95511.428571428536</v>
      </c>
      <c r="S256" s="59">
        <f>VLOOKUP(class[[#This Row],[count_rd]],caltran!$J$2:$P$182,6,FALSE)</f>
        <v>124488.57142857148</v>
      </c>
      <c r="T256" s="1">
        <f>IF(AND(class[[#This Row],[flow]]&gt;=class[[#This Row],[low]], class[[#This Row],[flow]]&lt;=class[[#This Row],[high]]),1,0)</f>
        <v>0</v>
      </c>
    </row>
    <row r="257" spans="1:20" x14ac:dyDescent="0.25">
      <c r="A257" s="61">
        <f>'[4]All Counts'!E257</f>
        <v>20466</v>
      </c>
      <c r="B257" s="61">
        <f>'[4]All Counts'!F257</f>
        <v>1</v>
      </c>
      <c r="C257" s="61">
        <f>'[4]All Counts'!G257</f>
        <v>1</v>
      </c>
      <c r="D257" s="29">
        <v>1</v>
      </c>
      <c r="E257" s="61" t="str">
        <f>'[4]All Counts'!P257</f>
        <v>PeMS2016</v>
      </c>
      <c r="F257" s="1">
        <v>1</v>
      </c>
      <c r="G2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57" s="30">
        <f>'[4]All Counts'!R257</f>
        <v>2</v>
      </c>
      <c r="I257" s="30">
        <f>'[4]All Counts'!S257</f>
        <v>14</v>
      </c>
      <c r="J257" s="61">
        <f>'[4]All Counts'!M257</f>
        <v>79969</v>
      </c>
      <c r="K257" s="4">
        <f>VLOOKUP(class[[#This Row],[hwycov_id]],readme!E:F,2,FALSE)</f>
        <v>85171.169921999986</v>
      </c>
      <c r="L257" s="32">
        <f t="shared" si="9"/>
        <v>6.5052331803573615E-2</v>
      </c>
      <c r="M257" s="31">
        <f t="shared" si="10"/>
        <v>5202.1699219999864</v>
      </c>
      <c r="N257" s="31">
        <f t="shared" si="11"/>
        <v>27062571.897361346</v>
      </c>
      <c r="O257" s="1" t="e">
        <v>#N/A</v>
      </c>
      <c r="P257" s="1">
        <v>256</v>
      </c>
      <c r="Q257" s="46">
        <f>ROUND(class[[#This Row],[count]],-3)</f>
        <v>80000</v>
      </c>
      <c r="R257" s="59">
        <f>VLOOKUP(class[[#This Row],[count_rd]],caltran!$J$2:$P$182,7,FALSE)</f>
        <v>68240</v>
      </c>
      <c r="S257" s="59">
        <f>VLOOKUP(class[[#This Row],[count_rd]],caltran!$J$2:$P$182,6,FALSE)</f>
        <v>91760</v>
      </c>
      <c r="T257" s="1">
        <f>IF(AND(class[[#This Row],[flow]]&gt;=class[[#This Row],[low]], class[[#This Row],[flow]]&lt;=class[[#This Row],[high]]),1,0)</f>
        <v>1</v>
      </c>
    </row>
    <row r="258" spans="1:20" x14ac:dyDescent="0.25">
      <c r="A258" s="61">
        <f>'[4]All Counts'!E258</f>
        <v>28735</v>
      </c>
      <c r="B258" s="61">
        <f>'[4]All Counts'!F258</f>
        <v>1</v>
      </c>
      <c r="C258" s="61">
        <f>'[4]All Counts'!G258</f>
        <v>1</v>
      </c>
      <c r="D258" s="29">
        <v>1</v>
      </c>
      <c r="E258" s="61" t="str">
        <f>'[4]All Counts'!P258</f>
        <v>PeMS2016</v>
      </c>
      <c r="F258" s="1">
        <v>1</v>
      </c>
      <c r="G2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58" s="30">
        <f>'[4]All Counts'!R258</f>
        <v>2</v>
      </c>
      <c r="I258" s="30">
        <f>'[4]All Counts'!S258</f>
        <v>14</v>
      </c>
      <c r="J258" s="61">
        <f>'[4]All Counts'!M258</f>
        <v>83561</v>
      </c>
      <c r="K258" s="4">
        <f>VLOOKUP(class[[#This Row],[hwycov_id]],readme!E:F,2,FALSE)</f>
        <v>96759.058592999994</v>
      </c>
      <c r="L258" s="32">
        <f t="shared" ref="L258:L321" si="12">K258/J258-1</f>
        <v>0.15794519683823793</v>
      </c>
      <c r="M258" s="31">
        <f t="shared" ref="M258:M321" si="13">K258-J258</f>
        <v>13198.058592999994</v>
      </c>
      <c r="N258" s="31">
        <f t="shared" ref="N258:N321" si="14">POWER(M258,2)</f>
        <v>174188750.62426099</v>
      </c>
      <c r="O258" s="1" t="e">
        <v>#N/A</v>
      </c>
      <c r="P258" s="1">
        <v>257</v>
      </c>
      <c r="Q258" s="46">
        <f>ROUND(class[[#This Row],[count]],-3)</f>
        <v>84000</v>
      </c>
      <c r="R258" s="59">
        <f>VLOOKUP(class[[#This Row],[count_rd]],caltran!$J$2:$P$182,7,FALSE)</f>
        <v>72072</v>
      </c>
      <c r="S258" s="59">
        <f>VLOOKUP(class[[#This Row],[count_rd]],caltran!$J$2:$P$182,6,FALSE)</f>
        <v>95927.999999999985</v>
      </c>
      <c r="T258" s="1">
        <f>IF(AND(class[[#This Row],[flow]]&gt;=class[[#This Row],[low]], class[[#This Row],[flow]]&lt;=class[[#This Row],[high]]),1,0)</f>
        <v>0</v>
      </c>
    </row>
    <row r="259" spans="1:20" x14ac:dyDescent="0.25">
      <c r="A259" s="61">
        <f>'[4]All Counts'!E259</f>
        <v>20467</v>
      </c>
      <c r="B259" s="61">
        <f>'[4]All Counts'!F259</f>
        <v>1</v>
      </c>
      <c r="C259" s="61">
        <f>'[4]All Counts'!G259</f>
        <v>1</v>
      </c>
      <c r="D259" s="29">
        <v>1</v>
      </c>
      <c r="E259" s="61" t="str">
        <f>'[4]All Counts'!P259</f>
        <v>PeMS2016</v>
      </c>
      <c r="F259" s="1">
        <v>1</v>
      </c>
      <c r="G2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59" s="30">
        <f>'[4]All Counts'!R259</f>
        <v>2</v>
      </c>
      <c r="I259" s="30">
        <f>'[4]All Counts'!S259</f>
        <v>14</v>
      </c>
      <c r="J259" s="61">
        <f>'[4]All Counts'!M259</f>
        <v>97423</v>
      </c>
      <c r="K259" s="4">
        <f>VLOOKUP(class[[#This Row],[hwycov_id]],readme!E:F,2,FALSE)</f>
        <v>91208.391111999998</v>
      </c>
      <c r="L259" s="32">
        <f t="shared" si="12"/>
        <v>-6.3789956047339946E-2</v>
      </c>
      <c r="M259" s="31">
        <f t="shared" si="13"/>
        <v>-6214.6088880000025</v>
      </c>
      <c r="N259" s="31">
        <f t="shared" si="14"/>
        <v>38621363.630808629</v>
      </c>
      <c r="O259" s="1" t="e">
        <v>#N/A</v>
      </c>
      <c r="P259" s="1">
        <v>258</v>
      </c>
      <c r="Q259" s="46">
        <f>ROUND(class[[#This Row],[count]],-3)</f>
        <v>97000</v>
      </c>
      <c r="R259" s="59">
        <f>VLOOKUP(class[[#This Row],[count_rd]],caltran!$J$2:$P$182,7,FALSE)</f>
        <v>83727.166666666657</v>
      </c>
      <c r="S259" s="59">
        <f>VLOOKUP(class[[#This Row],[count_rd]],caltran!$J$2:$P$182,6,FALSE)</f>
        <v>110272.83333333334</v>
      </c>
      <c r="T259" s="1">
        <f>IF(AND(class[[#This Row],[flow]]&gt;=class[[#This Row],[low]], class[[#This Row],[flow]]&lt;=class[[#This Row],[high]]),1,0)</f>
        <v>1</v>
      </c>
    </row>
    <row r="260" spans="1:20" x14ac:dyDescent="0.25">
      <c r="A260" s="61">
        <f>'[4]All Counts'!E260</f>
        <v>27792</v>
      </c>
      <c r="B260" s="61">
        <f>'[4]All Counts'!F260</f>
        <v>1</v>
      </c>
      <c r="C260" s="61">
        <f>'[4]All Counts'!G260</f>
        <v>1</v>
      </c>
      <c r="D260" s="29">
        <v>1</v>
      </c>
      <c r="E260" s="61" t="str">
        <f>'[4]All Counts'!P260</f>
        <v>PeMS2016</v>
      </c>
      <c r="F260" s="1">
        <v>1</v>
      </c>
      <c r="G2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60" s="30">
        <f>'[4]All Counts'!R260</f>
        <v>2</v>
      </c>
      <c r="I260" s="30">
        <f>'[4]All Counts'!S260</f>
        <v>14</v>
      </c>
      <c r="J260" s="61">
        <f>'[4]All Counts'!M260</f>
        <v>91951</v>
      </c>
      <c r="K260" s="4">
        <f>VLOOKUP(class[[#This Row],[hwycov_id]],readme!E:F,2,FALSE)</f>
        <v>104842.307617</v>
      </c>
      <c r="L260" s="32">
        <f t="shared" si="12"/>
        <v>0.14019757933029542</v>
      </c>
      <c r="M260" s="31">
        <f t="shared" si="13"/>
        <v>12891.307616999999</v>
      </c>
      <c r="N260" s="31">
        <f t="shared" si="14"/>
        <v>166185812.07612219</v>
      </c>
      <c r="O260" s="1" t="e">
        <v>#N/A</v>
      </c>
      <c r="P260" s="1">
        <v>259</v>
      </c>
      <c r="Q260" s="46">
        <f>ROUND(class[[#This Row],[count]],-3)</f>
        <v>92000</v>
      </c>
      <c r="R260" s="59">
        <f>VLOOKUP(class[[#This Row],[count_rd]],caltran!$J$2:$P$182,7,FALSE)</f>
        <v>79355.111111111109</v>
      </c>
      <c r="S260" s="59">
        <f>VLOOKUP(class[[#This Row],[count_rd]],caltran!$J$2:$P$182,6,FALSE)</f>
        <v>104644.88888888889</v>
      </c>
      <c r="T260" s="1">
        <f>IF(AND(class[[#This Row],[flow]]&gt;=class[[#This Row],[low]], class[[#This Row],[flow]]&lt;=class[[#This Row],[high]]),1,0)</f>
        <v>0</v>
      </c>
    </row>
    <row r="261" spans="1:20" x14ac:dyDescent="0.25">
      <c r="A261" s="61">
        <f>'[4]All Counts'!E261</f>
        <v>27807</v>
      </c>
      <c r="B261" s="61">
        <f>'[4]All Counts'!F261</f>
        <v>1</v>
      </c>
      <c r="C261" s="61">
        <f>'[4]All Counts'!G261</f>
        <v>1</v>
      </c>
      <c r="D261" s="29">
        <v>1</v>
      </c>
      <c r="E261" s="61" t="str">
        <f>'[4]All Counts'!P261</f>
        <v>Caltran</v>
      </c>
      <c r="F261" s="1">
        <v>1</v>
      </c>
      <c r="G2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61" s="30">
        <f>'[4]All Counts'!R261</f>
        <v>2</v>
      </c>
      <c r="I261" s="30">
        <f>'[4]All Counts'!S261</f>
        <v>14</v>
      </c>
      <c r="J261" s="61">
        <f>'[4]All Counts'!M261</f>
        <v>93934</v>
      </c>
      <c r="K261" s="4">
        <f>VLOOKUP(class[[#This Row],[hwycov_id]],readme!E:F,2,FALSE)</f>
        <v>103349.12597699999</v>
      </c>
      <c r="L261" s="32">
        <f t="shared" si="12"/>
        <v>0.10023128980986629</v>
      </c>
      <c r="M261" s="31">
        <f t="shared" si="13"/>
        <v>9415.1259769999888</v>
      </c>
      <c r="N261" s="31">
        <f t="shared" si="14"/>
        <v>88644597.162779987</v>
      </c>
      <c r="O261" s="1" t="e">
        <v>#N/A</v>
      </c>
      <c r="P261" s="1">
        <v>260</v>
      </c>
      <c r="Q261" s="46">
        <f>ROUND(class[[#This Row],[count]],-3)</f>
        <v>94000</v>
      </c>
      <c r="R261" s="59">
        <f>VLOOKUP(class[[#This Row],[count_rd]],caltran!$J$2:$P$182,7,FALSE)</f>
        <v>81122</v>
      </c>
      <c r="S261" s="59">
        <f>VLOOKUP(class[[#This Row],[count_rd]],caltran!$J$2:$P$182,6,FALSE)</f>
        <v>106878</v>
      </c>
      <c r="T261" s="1">
        <f>IF(AND(class[[#This Row],[flow]]&gt;=class[[#This Row],[low]], class[[#This Row],[flow]]&lt;=class[[#This Row],[high]]),1,0)</f>
        <v>1</v>
      </c>
    </row>
    <row r="262" spans="1:20" x14ac:dyDescent="0.25">
      <c r="A262" s="61">
        <f>'[4]All Counts'!E262</f>
        <v>30862</v>
      </c>
      <c r="B262" s="61">
        <f>'[4]All Counts'!F262</f>
        <v>1</v>
      </c>
      <c r="C262" s="61">
        <f>'[4]All Counts'!G262</f>
        <v>1</v>
      </c>
      <c r="D262" s="29">
        <v>1</v>
      </c>
      <c r="E262" s="61" t="str">
        <f>'[4]All Counts'!P262</f>
        <v>PeMS2016</v>
      </c>
      <c r="F262" s="1">
        <v>1</v>
      </c>
      <c r="G2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62" s="30">
        <f>'[4]All Counts'!R262</f>
        <v>2</v>
      </c>
      <c r="I262" s="30">
        <f>'[4]All Counts'!S262</f>
        <v>14</v>
      </c>
      <c r="J262" s="61">
        <f>'[4]All Counts'!M262</f>
        <v>90053</v>
      </c>
      <c r="K262" s="4">
        <f>VLOOKUP(class[[#This Row],[hwycov_id]],readme!E:F,2,FALSE)</f>
        <v>131254.50097699999</v>
      </c>
      <c r="L262" s="32">
        <f t="shared" si="12"/>
        <v>0.45752502389703831</v>
      </c>
      <c r="M262" s="31">
        <f t="shared" si="13"/>
        <v>41201.500976999989</v>
      </c>
      <c r="N262" s="31">
        <f t="shared" si="14"/>
        <v>1697563682.757731</v>
      </c>
      <c r="O262" s="1" t="e">
        <v>#N/A</v>
      </c>
      <c r="P262" s="1">
        <v>261</v>
      </c>
      <c r="Q262" s="46">
        <f>ROUND(class[[#This Row],[count]],-3)</f>
        <v>90000</v>
      </c>
      <c r="R262" s="59">
        <f>VLOOKUP(class[[#This Row],[count_rd]],caltran!$J$2:$P$182,7,FALSE)</f>
        <v>77580</v>
      </c>
      <c r="S262" s="59">
        <f>VLOOKUP(class[[#This Row],[count_rd]],caltran!$J$2:$P$182,6,FALSE)</f>
        <v>102419.99999999999</v>
      </c>
      <c r="T262" s="1">
        <f>IF(AND(class[[#This Row],[flow]]&gt;=class[[#This Row],[low]], class[[#This Row],[flow]]&lt;=class[[#This Row],[high]]),1,0)</f>
        <v>0</v>
      </c>
    </row>
    <row r="263" spans="1:20" x14ac:dyDescent="0.25">
      <c r="A263" s="61">
        <f>'[4]All Counts'!E263</f>
        <v>27825</v>
      </c>
      <c r="B263" s="61">
        <f>'[4]All Counts'!F263</f>
        <v>1</v>
      </c>
      <c r="C263" s="61">
        <f>'[4]All Counts'!G263</f>
        <v>1</v>
      </c>
      <c r="D263" s="29">
        <v>1</v>
      </c>
      <c r="E263" s="61" t="str">
        <f>'[4]All Counts'!P263</f>
        <v>PeMS2016</v>
      </c>
      <c r="F263" s="1">
        <v>1</v>
      </c>
      <c r="G2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63" s="30">
        <f>'[4]All Counts'!R263</f>
        <v>2</v>
      </c>
      <c r="I263" s="30">
        <f>'[4]All Counts'!S263</f>
        <v>14</v>
      </c>
      <c r="J263" s="61">
        <f>'[4]All Counts'!M263</f>
        <v>138920</v>
      </c>
      <c r="K263" s="4">
        <f>VLOOKUP(class[[#This Row],[hwycov_id]],readme!E:F,2,FALSE)</f>
        <v>146493.18261799999</v>
      </c>
      <c r="L263" s="32">
        <f t="shared" si="12"/>
        <v>5.4514703556003408E-2</v>
      </c>
      <c r="M263" s="31">
        <f t="shared" si="13"/>
        <v>7573.1826179999916</v>
      </c>
      <c r="N263" s="31">
        <f t="shared" si="14"/>
        <v>57353094.965577208</v>
      </c>
      <c r="O263" s="1" t="e">
        <v>#N/A</v>
      </c>
      <c r="P263" s="1">
        <v>262</v>
      </c>
      <c r="Q263" s="46">
        <f>ROUND(class[[#This Row],[count]],-3)</f>
        <v>139000</v>
      </c>
      <c r="R263" s="59">
        <f>VLOOKUP(class[[#This Row],[count_rd]],caltran!$J$2:$P$182,7,FALSE)</f>
        <v>122137.97619047617</v>
      </c>
      <c r="S263" s="59">
        <f>VLOOKUP(class[[#This Row],[count_rd]],caltran!$J$2:$P$182,6,FALSE)</f>
        <v>155862.02380952385</v>
      </c>
      <c r="T263" s="1">
        <f>IF(AND(class[[#This Row],[flow]]&gt;=class[[#This Row],[low]], class[[#This Row],[flow]]&lt;=class[[#This Row],[high]]),1,0)</f>
        <v>1</v>
      </c>
    </row>
    <row r="264" spans="1:20" x14ac:dyDescent="0.25">
      <c r="A264" s="61">
        <f>'[4]All Counts'!E264</f>
        <v>27832</v>
      </c>
      <c r="B264" s="61">
        <f>'[4]All Counts'!F264</f>
        <v>1</v>
      </c>
      <c r="C264" s="61">
        <f>'[4]All Counts'!G264</f>
        <v>1</v>
      </c>
      <c r="D264" s="29">
        <v>1</v>
      </c>
      <c r="E264" s="61" t="str">
        <f>'[4]All Counts'!P264</f>
        <v>PeMS2016</v>
      </c>
      <c r="F264" s="1">
        <v>1</v>
      </c>
      <c r="G2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64" s="30">
        <f>'[4]All Counts'!R264</f>
        <v>2</v>
      </c>
      <c r="I264" s="30">
        <f>'[4]All Counts'!S264</f>
        <v>14</v>
      </c>
      <c r="J264" s="61">
        <f>'[4]All Counts'!M264</f>
        <v>133613</v>
      </c>
      <c r="K264" s="4">
        <f>VLOOKUP(class[[#This Row],[hwycov_id]],readme!E:F,2,FALSE)</f>
        <v>120517.23974599999</v>
      </c>
      <c r="L264" s="32">
        <f t="shared" si="12"/>
        <v>-9.8012620433640452E-2</v>
      </c>
      <c r="M264" s="31">
        <f t="shared" si="13"/>
        <v>-13095.760254000008</v>
      </c>
      <c r="N264" s="31">
        <f t="shared" si="14"/>
        <v>171498936.63024634</v>
      </c>
      <c r="O264" s="1" t="e">
        <v>#N/A</v>
      </c>
      <c r="P264" s="1">
        <v>263</v>
      </c>
      <c r="Q264" s="46">
        <f>ROUND(class[[#This Row],[count]],-3)</f>
        <v>134000</v>
      </c>
      <c r="R264" s="59">
        <f>VLOOKUP(class[[#This Row],[count_rd]],caltran!$J$2:$P$182,7,FALSE)</f>
        <v>117502.04761904756</v>
      </c>
      <c r="S264" s="59">
        <f>VLOOKUP(class[[#This Row],[count_rd]],caltran!$J$2:$P$182,6,FALSE)</f>
        <v>150497.95238095243</v>
      </c>
      <c r="T264" s="1">
        <f>IF(AND(class[[#This Row],[flow]]&gt;=class[[#This Row],[low]], class[[#This Row],[flow]]&lt;=class[[#This Row],[high]]),1,0)</f>
        <v>1</v>
      </c>
    </row>
    <row r="265" spans="1:20" x14ac:dyDescent="0.25">
      <c r="A265" s="61">
        <f>'[4]All Counts'!E265</f>
        <v>29232</v>
      </c>
      <c r="B265" s="61">
        <f>'[4]All Counts'!F265</f>
        <v>1</v>
      </c>
      <c r="C265" s="61">
        <f>'[4]All Counts'!G265</f>
        <v>1</v>
      </c>
      <c r="D265" s="29">
        <v>1</v>
      </c>
      <c r="E265" s="61" t="str">
        <f>'[4]All Counts'!P265</f>
        <v>PeMS2016</v>
      </c>
      <c r="F265" s="1">
        <v>1</v>
      </c>
      <c r="G2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65" s="30">
        <f>'[4]All Counts'!R265</f>
        <v>2</v>
      </c>
      <c r="I265" s="30">
        <f>'[4]All Counts'!S265</f>
        <v>14</v>
      </c>
      <c r="J265" s="61">
        <f>'[4]All Counts'!M265</f>
        <v>91829</v>
      </c>
      <c r="K265" s="4">
        <f>VLOOKUP(class[[#This Row],[hwycov_id]],readme!E:F,2,FALSE)</f>
        <v>98222.367186999996</v>
      </c>
      <c r="L265" s="32">
        <f t="shared" si="12"/>
        <v>6.9622528689194052E-2</v>
      </c>
      <c r="M265" s="31">
        <f t="shared" si="13"/>
        <v>6393.3671869999962</v>
      </c>
      <c r="N265" s="31">
        <f t="shared" si="14"/>
        <v>40875143.987808242</v>
      </c>
      <c r="O265" s="1" t="e">
        <v>#N/A</v>
      </c>
      <c r="P265" s="1">
        <v>264</v>
      </c>
      <c r="Q265" s="46">
        <f>ROUND(class[[#This Row],[count]],-3)</f>
        <v>92000</v>
      </c>
      <c r="R265" s="59">
        <f>VLOOKUP(class[[#This Row],[count_rd]],caltran!$J$2:$P$182,7,FALSE)</f>
        <v>79355.111111111109</v>
      </c>
      <c r="S265" s="59">
        <f>VLOOKUP(class[[#This Row],[count_rd]],caltran!$J$2:$P$182,6,FALSE)</f>
        <v>104644.88888888889</v>
      </c>
      <c r="T265" s="1">
        <f>IF(AND(class[[#This Row],[flow]]&gt;=class[[#This Row],[low]], class[[#This Row],[flow]]&lt;=class[[#This Row],[high]]),1,0)</f>
        <v>1</v>
      </c>
    </row>
    <row r="266" spans="1:20" x14ac:dyDescent="0.25">
      <c r="A266" s="61">
        <f>'[4]All Counts'!E266</f>
        <v>29756</v>
      </c>
      <c r="B266" s="61">
        <f>'[4]All Counts'!F266</f>
        <v>1</v>
      </c>
      <c r="C266" s="61">
        <f>'[4]All Counts'!G266</f>
        <v>1</v>
      </c>
      <c r="D266" s="29">
        <v>1</v>
      </c>
      <c r="E266" s="61" t="str">
        <f>'[4]All Counts'!P266</f>
        <v>PeMS2016</v>
      </c>
      <c r="F266" s="1">
        <v>1</v>
      </c>
      <c r="G2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66" s="30">
        <f>'[4]All Counts'!R266</f>
        <v>2</v>
      </c>
      <c r="I266" s="30">
        <f>'[4]All Counts'!S266</f>
        <v>14</v>
      </c>
      <c r="J266" s="61">
        <f>'[4]All Counts'!M266</f>
        <v>86914</v>
      </c>
      <c r="K266" s="4">
        <f>VLOOKUP(class[[#This Row],[hwycov_id]],readme!E:F,2,FALSE)</f>
        <v>85629.893066000004</v>
      </c>
      <c r="L266" s="32">
        <f t="shared" si="12"/>
        <v>-1.4774454449225649E-2</v>
      </c>
      <c r="M266" s="31">
        <f t="shared" si="13"/>
        <v>-1284.1069339999958</v>
      </c>
      <c r="N266" s="31">
        <f t="shared" si="14"/>
        <v>1648930.6179468697</v>
      </c>
      <c r="O266" s="1" t="e">
        <v>#N/A</v>
      </c>
      <c r="P266" s="1">
        <v>265</v>
      </c>
      <c r="Q266" s="46">
        <f>ROUND(class[[#This Row],[count]],-3)</f>
        <v>87000</v>
      </c>
      <c r="R266" s="59">
        <f>VLOOKUP(class[[#This Row],[count_rd]],caltran!$J$2:$P$182,7,FALSE)</f>
        <v>74844.166666666672</v>
      </c>
      <c r="S266" s="59">
        <f>VLOOKUP(class[[#This Row],[count_rd]],caltran!$J$2:$P$182,6,FALSE)</f>
        <v>99155.833333333343</v>
      </c>
      <c r="T266" s="1">
        <f>IF(AND(class[[#This Row],[flow]]&gt;=class[[#This Row],[low]], class[[#This Row],[flow]]&lt;=class[[#This Row],[high]]),1,0)</f>
        <v>1</v>
      </c>
    </row>
    <row r="267" spans="1:20" x14ac:dyDescent="0.25">
      <c r="A267" s="61">
        <f>'[4]All Counts'!E267</f>
        <v>30864</v>
      </c>
      <c r="B267" s="61">
        <f>'[4]All Counts'!F267</f>
        <v>1</v>
      </c>
      <c r="C267" s="61">
        <f>'[4]All Counts'!G267</f>
        <v>1</v>
      </c>
      <c r="D267" s="29">
        <v>1</v>
      </c>
      <c r="E267" s="61" t="str">
        <f>'[4]All Counts'!P267</f>
        <v>PeMS2016</v>
      </c>
      <c r="F267" s="1">
        <v>1</v>
      </c>
      <c r="G2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67" s="30">
        <f>'[4]All Counts'!R267</f>
        <v>2</v>
      </c>
      <c r="I267" s="30">
        <f>'[4]All Counts'!S267</f>
        <v>14</v>
      </c>
      <c r="J267" s="61">
        <f>'[4]All Counts'!M267</f>
        <v>106984</v>
      </c>
      <c r="K267" s="4">
        <f>VLOOKUP(class[[#This Row],[hwycov_id]],readme!E:F,2,FALSE)</f>
        <v>101244.10498</v>
      </c>
      <c r="L267" s="32">
        <f t="shared" si="12"/>
        <v>-5.3651901405817659E-2</v>
      </c>
      <c r="M267" s="31">
        <f t="shared" si="13"/>
        <v>-5739.8950199999963</v>
      </c>
      <c r="N267" s="31">
        <f t="shared" si="14"/>
        <v>32946394.840620756</v>
      </c>
      <c r="O267" s="1" t="e">
        <v>#N/A</v>
      </c>
      <c r="P267" s="1">
        <v>266</v>
      </c>
      <c r="Q267" s="46">
        <f>ROUND(class[[#This Row],[count]],-3)</f>
        <v>107000</v>
      </c>
      <c r="R267" s="59">
        <f>VLOOKUP(class[[#This Row],[count_rd]],caltran!$J$2:$P$182,7,FALSE)</f>
        <v>92782.870370370336</v>
      </c>
      <c r="S267" s="59">
        <f>VLOOKUP(class[[#This Row],[count_rd]],caltran!$J$2:$P$182,6,FALSE)</f>
        <v>121217.12962962968</v>
      </c>
      <c r="T267" s="1">
        <f>IF(AND(class[[#This Row],[flow]]&gt;=class[[#This Row],[low]], class[[#This Row],[flow]]&lt;=class[[#This Row],[high]]),1,0)</f>
        <v>1</v>
      </c>
    </row>
    <row r="268" spans="1:20" x14ac:dyDescent="0.25">
      <c r="A268" s="61">
        <f>'[4]All Counts'!E268</f>
        <v>20529</v>
      </c>
      <c r="B268" s="61">
        <f>'[4]All Counts'!F268</f>
        <v>1</v>
      </c>
      <c r="C268" s="61">
        <f>'[4]All Counts'!G268</f>
        <v>1</v>
      </c>
      <c r="D268" s="29">
        <v>1</v>
      </c>
      <c r="E268" s="61" t="str">
        <f>'[4]All Counts'!P268</f>
        <v>PeMS2016</v>
      </c>
      <c r="F268" s="1">
        <v>1</v>
      </c>
      <c r="G2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68" s="30">
        <f>'[4]All Counts'!R268</f>
        <v>2</v>
      </c>
      <c r="I268" s="30">
        <f>'[4]All Counts'!S268</f>
        <v>14</v>
      </c>
      <c r="J268" s="61">
        <f>'[4]All Counts'!M268</f>
        <v>86274</v>
      </c>
      <c r="K268" s="4">
        <f>VLOOKUP(class[[#This Row],[hwycov_id]],readme!E:F,2,FALSE)</f>
        <v>107795.118164</v>
      </c>
      <c r="L268" s="32">
        <f t="shared" si="12"/>
        <v>0.24945079820108029</v>
      </c>
      <c r="M268" s="31">
        <f t="shared" si="13"/>
        <v>21521.118164</v>
      </c>
      <c r="N268" s="31">
        <f t="shared" si="14"/>
        <v>463158527.02885073</v>
      </c>
      <c r="O268" s="1" t="e">
        <v>#N/A</v>
      </c>
      <c r="P268" s="1">
        <v>267</v>
      </c>
      <c r="Q268" s="46">
        <f>ROUND(class[[#This Row],[count]],-3)</f>
        <v>86000</v>
      </c>
      <c r="R268" s="59">
        <f>VLOOKUP(class[[#This Row],[count_rd]],caltran!$J$2:$P$182,7,FALSE)</f>
        <v>73931.333333333328</v>
      </c>
      <c r="S268" s="59">
        <f>VLOOKUP(class[[#This Row],[count_rd]],caltran!$J$2:$P$182,6,FALSE)</f>
        <v>98068.666666666672</v>
      </c>
      <c r="T268" s="1">
        <f>IF(AND(class[[#This Row],[flow]]&gt;=class[[#This Row],[low]], class[[#This Row],[flow]]&lt;=class[[#This Row],[high]]),1,0)</f>
        <v>0</v>
      </c>
    </row>
    <row r="269" spans="1:20" x14ac:dyDescent="0.25">
      <c r="A269" s="61">
        <f>'[4]All Counts'!E269</f>
        <v>20549</v>
      </c>
      <c r="B269" s="61">
        <f>'[4]All Counts'!F269</f>
        <v>1</v>
      </c>
      <c r="C269" s="61">
        <f>'[4]All Counts'!G269</f>
        <v>1</v>
      </c>
      <c r="D269" s="29">
        <v>1</v>
      </c>
      <c r="E269" s="61" t="str">
        <f>'[4]All Counts'!P269</f>
        <v>PeMS2016</v>
      </c>
      <c r="F269" s="1">
        <v>1</v>
      </c>
      <c r="G2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69" s="30">
        <f>'[4]All Counts'!R269</f>
        <v>2</v>
      </c>
      <c r="I269" s="30">
        <f>'[4]All Counts'!S269</f>
        <v>14</v>
      </c>
      <c r="J269" s="61">
        <f>'[4]All Counts'!M269</f>
        <v>84873</v>
      </c>
      <c r="K269" s="4">
        <f>VLOOKUP(class[[#This Row],[hwycov_id]],readme!E:F,2,FALSE)</f>
        <v>83410.932862000001</v>
      </c>
      <c r="L269" s="32">
        <f t="shared" si="12"/>
        <v>-1.7226528318782131E-2</v>
      </c>
      <c r="M269" s="31">
        <f t="shared" si="13"/>
        <v>-1462.0671379999985</v>
      </c>
      <c r="N269" s="31">
        <f t="shared" si="14"/>
        <v>2137640.3160195067</v>
      </c>
      <c r="O269" s="1" t="e">
        <v>#N/A</v>
      </c>
      <c r="P269" s="1">
        <v>268</v>
      </c>
      <c r="Q269" s="46">
        <f>ROUND(class[[#This Row],[count]],-3)</f>
        <v>85000</v>
      </c>
      <c r="R269" s="59">
        <f>VLOOKUP(class[[#This Row],[count_rd]],caltran!$J$2:$P$182,7,FALSE)</f>
        <v>73015</v>
      </c>
      <c r="S269" s="59">
        <f>VLOOKUP(class[[#This Row],[count_rd]],caltran!$J$2:$P$182,6,FALSE)</f>
        <v>96985</v>
      </c>
      <c r="T269" s="1">
        <f>IF(AND(class[[#This Row],[flow]]&gt;=class[[#This Row],[low]], class[[#This Row],[flow]]&lt;=class[[#This Row],[high]]),1,0)</f>
        <v>1</v>
      </c>
    </row>
    <row r="270" spans="1:20" x14ac:dyDescent="0.25">
      <c r="A270" s="61">
        <f>'[4]All Counts'!E270</f>
        <v>20588</v>
      </c>
      <c r="B270" s="61">
        <f>'[4]All Counts'!F270</f>
        <v>1</v>
      </c>
      <c r="C270" s="61">
        <f>'[4]All Counts'!G270</f>
        <v>1</v>
      </c>
      <c r="D270" s="29">
        <v>1</v>
      </c>
      <c r="E270" s="61" t="str">
        <f>'[4]All Counts'!P270</f>
        <v>PeMS2016</v>
      </c>
      <c r="F270" s="1">
        <v>1</v>
      </c>
      <c r="G2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70" s="30">
        <f>'[4]All Counts'!R270</f>
        <v>2</v>
      </c>
      <c r="I270" s="30">
        <f>'[4]All Counts'!S270</f>
        <v>14</v>
      </c>
      <c r="J270" s="61">
        <f>'[4]All Counts'!M270</f>
        <v>79267</v>
      </c>
      <c r="K270" s="4">
        <f>VLOOKUP(class[[#This Row],[hwycov_id]],readme!E:F,2,FALSE)</f>
        <v>76190.536620000013</v>
      </c>
      <c r="L270" s="32">
        <f t="shared" si="12"/>
        <v>-3.8811401718243266E-2</v>
      </c>
      <c r="M270" s="31">
        <f t="shared" si="13"/>
        <v>-3076.4633799999865</v>
      </c>
      <c r="N270" s="31">
        <f t="shared" si="14"/>
        <v>9464626.9284809418</v>
      </c>
      <c r="O270" s="1" t="e">
        <v>#N/A</v>
      </c>
      <c r="P270" s="1">
        <v>269</v>
      </c>
      <c r="Q270" s="46">
        <f>ROUND(class[[#This Row],[count]],-3)</f>
        <v>79000</v>
      </c>
      <c r="R270" s="59">
        <f>VLOOKUP(class[[#This Row],[count_rd]],caltran!$J$2:$P$182,7,FALSE)</f>
        <v>67268.5</v>
      </c>
      <c r="S270" s="59">
        <f>VLOOKUP(class[[#This Row],[count_rd]],caltran!$J$2:$P$182,6,FALSE)</f>
        <v>90731.5</v>
      </c>
      <c r="T270" s="1">
        <f>IF(AND(class[[#This Row],[flow]]&gt;=class[[#This Row],[low]], class[[#This Row],[flow]]&lt;=class[[#This Row],[high]]),1,0)</f>
        <v>1</v>
      </c>
    </row>
    <row r="271" spans="1:20" x14ac:dyDescent="0.25">
      <c r="A271" s="61">
        <f>'[4]All Counts'!E271</f>
        <v>10969</v>
      </c>
      <c r="B271" s="61">
        <f>'[4]All Counts'!F271</f>
        <v>1</v>
      </c>
      <c r="C271" s="61">
        <f>'[4]All Counts'!G271</f>
        <v>1</v>
      </c>
      <c r="D271" s="29">
        <v>1</v>
      </c>
      <c r="E271" s="61" t="str">
        <f>'[4]All Counts'!P271</f>
        <v>PeMS2016</v>
      </c>
      <c r="F271" s="1">
        <v>1</v>
      </c>
      <c r="G2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71" s="30">
        <f>'[4]All Counts'!R271</f>
        <v>2</v>
      </c>
      <c r="I271" s="30">
        <f>'[4]All Counts'!S271</f>
        <v>14</v>
      </c>
      <c r="J271" s="61">
        <f>'[4]All Counts'!M271</f>
        <v>90210</v>
      </c>
      <c r="K271" s="4">
        <f>VLOOKUP(class[[#This Row],[hwycov_id]],readme!E:F,2,FALSE)</f>
        <v>81159.642090000008</v>
      </c>
      <c r="L271" s="32">
        <f t="shared" si="12"/>
        <v>-0.10032543964083795</v>
      </c>
      <c r="M271" s="31">
        <f t="shared" si="13"/>
        <v>-9050.3579099999915</v>
      </c>
      <c r="N271" s="31">
        <f t="shared" si="14"/>
        <v>81908978.299099416</v>
      </c>
      <c r="O271" s="1" t="e">
        <v>#N/A</v>
      </c>
      <c r="P271" s="1">
        <v>270</v>
      </c>
      <c r="Q271" s="46">
        <f>ROUND(class[[#This Row],[count]],-3)</f>
        <v>90000</v>
      </c>
      <c r="R271" s="59">
        <f>VLOOKUP(class[[#This Row],[count_rd]],caltran!$J$2:$P$182,7,FALSE)</f>
        <v>77580</v>
      </c>
      <c r="S271" s="59">
        <f>VLOOKUP(class[[#This Row],[count_rd]],caltran!$J$2:$P$182,6,FALSE)</f>
        <v>102419.99999999999</v>
      </c>
      <c r="T271" s="1">
        <f>IF(AND(class[[#This Row],[flow]]&gt;=class[[#This Row],[low]], class[[#This Row],[flow]]&lt;=class[[#This Row],[high]]),1,0)</f>
        <v>1</v>
      </c>
    </row>
    <row r="272" spans="1:20" x14ac:dyDescent="0.25">
      <c r="A272" s="61">
        <f>'[4]All Counts'!E272</f>
        <v>30813</v>
      </c>
      <c r="B272" s="61">
        <f>'[4]All Counts'!F272</f>
        <v>1</v>
      </c>
      <c r="C272" s="61">
        <f>'[4]All Counts'!G272</f>
        <v>1</v>
      </c>
      <c r="D272" s="29">
        <v>1</v>
      </c>
      <c r="E272" s="61" t="str">
        <f>'[4]All Counts'!P272</f>
        <v>PeMS2016</v>
      </c>
      <c r="F272" s="1">
        <v>1</v>
      </c>
      <c r="G2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72" s="30">
        <f>'[4]All Counts'!R272</f>
        <v>2</v>
      </c>
      <c r="I272" s="30">
        <f>'[4]All Counts'!S272</f>
        <v>14</v>
      </c>
      <c r="J272" s="61">
        <f>'[4]All Counts'!M272</f>
        <v>101171</v>
      </c>
      <c r="K272" s="4">
        <f>VLOOKUP(class[[#This Row],[hwycov_id]],readme!E:F,2,FALSE)</f>
        <v>85314.962159000002</v>
      </c>
      <c r="L272" s="32">
        <f t="shared" si="12"/>
        <v>-0.15672512717082954</v>
      </c>
      <c r="M272" s="31">
        <f t="shared" si="13"/>
        <v>-15856.037840999998</v>
      </c>
      <c r="N272" s="31">
        <f t="shared" si="14"/>
        <v>251413936.01522386</v>
      </c>
      <c r="O272" s="1" t="e">
        <v>#N/A</v>
      </c>
      <c r="P272" s="1">
        <v>271</v>
      </c>
      <c r="Q272" s="46">
        <f>ROUND(class[[#This Row],[count]],-3)</f>
        <v>101000</v>
      </c>
      <c r="R272" s="59">
        <f>VLOOKUP(class[[#This Row],[count_rd]],caltran!$J$2:$P$182,7,FALSE)</f>
        <v>87316.904761904778</v>
      </c>
      <c r="S272" s="59">
        <f>VLOOKUP(class[[#This Row],[count_rd]],caltran!$J$2:$P$182,6,FALSE)</f>
        <v>114683.09523809522</v>
      </c>
      <c r="T272" s="1">
        <f>IF(AND(class[[#This Row],[flow]]&gt;=class[[#This Row],[low]], class[[#This Row],[flow]]&lt;=class[[#This Row],[high]]),1,0)</f>
        <v>0</v>
      </c>
    </row>
    <row r="273" spans="1:20" x14ac:dyDescent="0.25">
      <c r="A273" s="61">
        <f>'[4]All Counts'!E273</f>
        <v>10966</v>
      </c>
      <c r="B273" s="61">
        <f>'[4]All Counts'!F273</f>
        <v>1</v>
      </c>
      <c r="C273" s="61">
        <f>'[4]All Counts'!G273</f>
        <v>1</v>
      </c>
      <c r="D273" s="29">
        <v>1</v>
      </c>
      <c r="E273" s="61" t="str">
        <f>'[4]All Counts'!P273</f>
        <v>PeMS2016</v>
      </c>
      <c r="F273" s="1">
        <v>1</v>
      </c>
      <c r="G2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73" s="30">
        <f>'[4]All Counts'!R273</f>
        <v>2</v>
      </c>
      <c r="I273" s="30">
        <f>'[4]All Counts'!S273</f>
        <v>14</v>
      </c>
      <c r="J273" s="61">
        <f>'[4]All Counts'!M273</f>
        <v>101498</v>
      </c>
      <c r="K273" s="4">
        <f>VLOOKUP(class[[#This Row],[hwycov_id]],readme!E:F,2,FALSE)</f>
        <v>85314.962159000002</v>
      </c>
      <c r="L273" s="32">
        <f t="shared" si="12"/>
        <v>-0.15944193817612162</v>
      </c>
      <c r="M273" s="31">
        <f t="shared" si="13"/>
        <v>-16183.037840999998</v>
      </c>
      <c r="N273" s="31">
        <f t="shared" si="14"/>
        <v>261890713.76323786</v>
      </c>
      <c r="O273" s="1" t="e">
        <v>#N/A</v>
      </c>
      <c r="P273" s="1">
        <v>272</v>
      </c>
      <c r="Q273" s="46">
        <f>ROUND(class[[#This Row],[count]],-3)</f>
        <v>101000</v>
      </c>
      <c r="R273" s="59">
        <f>VLOOKUP(class[[#This Row],[count_rd]],caltran!$J$2:$P$182,7,FALSE)</f>
        <v>87316.904761904778</v>
      </c>
      <c r="S273" s="59">
        <f>VLOOKUP(class[[#This Row],[count_rd]],caltran!$J$2:$P$182,6,FALSE)</f>
        <v>114683.09523809522</v>
      </c>
      <c r="T273" s="1">
        <f>IF(AND(class[[#This Row],[flow]]&gt;=class[[#This Row],[low]], class[[#This Row],[flow]]&lt;=class[[#This Row],[high]]),1,0)</f>
        <v>0</v>
      </c>
    </row>
    <row r="274" spans="1:20" x14ac:dyDescent="0.25">
      <c r="A274" s="61">
        <f>'[4]All Counts'!E274</f>
        <v>20600</v>
      </c>
      <c r="B274" s="61">
        <f>'[4]All Counts'!F274</f>
        <v>1</v>
      </c>
      <c r="C274" s="61">
        <f>'[4]All Counts'!G274</f>
        <v>1</v>
      </c>
      <c r="D274" s="29">
        <v>1</v>
      </c>
      <c r="E274" s="61" t="str">
        <f>'[4]All Counts'!P274</f>
        <v>PeMS2016</v>
      </c>
      <c r="F274" s="1">
        <v>1</v>
      </c>
      <c r="G2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274" s="30">
        <f>'[4]All Counts'!R274</f>
        <v>2</v>
      </c>
      <c r="I274" s="30">
        <f>'[4]All Counts'!S274</f>
        <v>14</v>
      </c>
      <c r="J274" s="61">
        <f>'[4]All Counts'!M274</f>
        <v>76443</v>
      </c>
      <c r="K274" s="4">
        <f>VLOOKUP(class[[#This Row],[hwycov_id]],readme!E:F,2,FALSE)</f>
        <v>63622.935301999998</v>
      </c>
      <c r="L274" s="32">
        <f t="shared" si="12"/>
        <v>-0.16770750360399256</v>
      </c>
      <c r="M274" s="31">
        <f t="shared" si="13"/>
        <v>-12820.064698000002</v>
      </c>
      <c r="N274" s="31">
        <f t="shared" si="14"/>
        <v>164354058.86090589</v>
      </c>
      <c r="O274" s="1" t="e">
        <v>#N/A</v>
      </c>
      <c r="P274" s="1">
        <v>273</v>
      </c>
      <c r="Q274" s="46">
        <f>ROUND(class[[#This Row],[count]],-3)</f>
        <v>76000</v>
      </c>
      <c r="R274" s="59">
        <f>VLOOKUP(class[[#This Row],[count_rd]],caltran!$J$2:$P$182,7,FALSE)</f>
        <v>64397.333333333328</v>
      </c>
      <c r="S274" s="59">
        <f>VLOOKUP(class[[#This Row],[count_rd]],caltran!$J$2:$P$182,6,FALSE)</f>
        <v>87602.666666666672</v>
      </c>
      <c r="T274" s="1">
        <f>IF(AND(class[[#This Row],[flow]]&gt;=class[[#This Row],[low]], class[[#This Row],[flow]]&lt;=class[[#This Row],[high]]),1,0)</f>
        <v>0</v>
      </c>
    </row>
    <row r="275" spans="1:20" x14ac:dyDescent="0.25">
      <c r="A275" s="61">
        <f>'[4]All Counts'!E275</f>
        <v>26708</v>
      </c>
      <c r="B275" s="61">
        <f>'[4]All Counts'!F275</f>
        <v>1</v>
      </c>
      <c r="C275" s="61">
        <f>'[4]All Counts'!G275</f>
        <v>1</v>
      </c>
      <c r="D275" s="29">
        <v>1</v>
      </c>
      <c r="E275" s="61" t="str">
        <f>'[4]All Counts'!P275</f>
        <v>PeMS2016</v>
      </c>
      <c r="F275" s="1">
        <v>1</v>
      </c>
      <c r="G2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275" s="30">
        <f>'[4]All Counts'!R275</f>
        <v>3</v>
      </c>
      <c r="I275" s="30">
        <f>'[4]All Counts'!S275</f>
        <v>14</v>
      </c>
      <c r="J275" s="61">
        <f>'[4]All Counts'!M275</f>
        <v>95084</v>
      </c>
      <c r="K275" s="4">
        <f>VLOOKUP(class[[#This Row],[hwycov_id]],readme!E:F,2,FALSE)</f>
        <v>95449.440430000002</v>
      </c>
      <c r="L275" s="32">
        <f t="shared" si="12"/>
        <v>3.843343044045211E-3</v>
      </c>
      <c r="M275" s="31">
        <f t="shared" si="13"/>
        <v>365.44043000000238</v>
      </c>
      <c r="N275" s="31">
        <f t="shared" si="14"/>
        <v>133546.70787858663</v>
      </c>
      <c r="O275" s="1" t="e">
        <v>#N/A</v>
      </c>
      <c r="P275" s="1">
        <v>274</v>
      </c>
      <c r="Q275" s="46">
        <f>ROUND(class[[#This Row],[count]],-3)</f>
        <v>95000</v>
      </c>
      <c r="R275" s="59">
        <f>VLOOKUP(class[[#This Row],[count_rd]],caltran!$J$2:$P$182,7,FALSE)</f>
        <v>81985</v>
      </c>
      <c r="S275" s="59">
        <f>VLOOKUP(class[[#This Row],[count_rd]],caltran!$J$2:$P$182,6,FALSE)</f>
        <v>108015</v>
      </c>
      <c r="T275" s="1">
        <f>IF(AND(class[[#This Row],[flow]]&gt;=class[[#This Row],[low]], class[[#This Row],[flow]]&lt;=class[[#This Row],[high]]),1,0)</f>
        <v>1</v>
      </c>
    </row>
    <row r="276" spans="1:20" x14ac:dyDescent="0.25">
      <c r="A276" s="61">
        <f>'[4]All Counts'!E276</f>
        <v>8790</v>
      </c>
      <c r="B276" s="61">
        <f>'[4]All Counts'!F276</f>
        <v>1</v>
      </c>
      <c r="C276" s="61">
        <f>'[4]All Counts'!G276</f>
        <v>1</v>
      </c>
      <c r="D276" s="29">
        <v>1</v>
      </c>
      <c r="E276" s="61" t="str">
        <f>'[4]All Counts'!P276</f>
        <v>PeMS2016</v>
      </c>
      <c r="F276" s="1">
        <v>1</v>
      </c>
      <c r="G2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76" s="30">
        <f>'[4]All Counts'!R276</f>
        <v>3</v>
      </c>
      <c r="I276" s="30">
        <f>'[4]All Counts'!S276</f>
        <v>14</v>
      </c>
      <c r="J276" s="61">
        <f>'[4]All Counts'!M276</f>
        <v>89930</v>
      </c>
      <c r="K276" s="4">
        <f>VLOOKUP(class[[#This Row],[hwycov_id]],readme!E:F,2,FALSE)</f>
        <v>108557.426758</v>
      </c>
      <c r="L276" s="32">
        <f t="shared" si="12"/>
        <v>0.20713251148671197</v>
      </c>
      <c r="M276" s="31">
        <f t="shared" si="13"/>
        <v>18627.426758000001</v>
      </c>
      <c r="N276" s="31">
        <f t="shared" si="14"/>
        <v>346981027.62465447</v>
      </c>
      <c r="O276" s="1" t="e">
        <v>#N/A</v>
      </c>
      <c r="P276" s="1">
        <v>275</v>
      </c>
      <c r="Q276" s="46">
        <f>ROUND(class[[#This Row],[count]],-3)</f>
        <v>90000</v>
      </c>
      <c r="R276" s="59">
        <f>VLOOKUP(class[[#This Row],[count_rd]],caltran!$J$2:$P$182,7,FALSE)</f>
        <v>77580</v>
      </c>
      <c r="S276" s="59">
        <f>VLOOKUP(class[[#This Row],[count_rd]],caltran!$J$2:$P$182,6,FALSE)</f>
        <v>102419.99999999999</v>
      </c>
      <c r="T276" s="1">
        <f>IF(AND(class[[#This Row],[flow]]&gt;=class[[#This Row],[low]], class[[#This Row],[flow]]&lt;=class[[#This Row],[high]]),1,0)</f>
        <v>0</v>
      </c>
    </row>
    <row r="277" spans="1:20" x14ac:dyDescent="0.25">
      <c r="A277" s="61">
        <f>'[4]All Counts'!E277</f>
        <v>8784</v>
      </c>
      <c r="B277" s="61">
        <f>'[4]All Counts'!F277</f>
        <v>1</v>
      </c>
      <c r="C277" s="61">
        <f>'[4]All Counts'!G277</f>
        <v>1</v>
      </c>
      <c r="D277" s="29">
        <v>1</v>
      </c>
      <c r="E277" s="61" t="str">
        <f>'[4]All Counts'!P277</f>
        <v>PeMS2016</v>
      </c>
      <c r="F277" s="1">
        <v>1</v>
      </c>
      <c r="G2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77" s="30">
        <f>'[4]All Counts'!R277</f>
        <v>3</v>
      </c>
      <c r="I277" s="30">
        <f>'[4]All Counts'!S277</f>
        <v>14</v>
      </c>
      <c r="J277" s="61">
        <f>'[4]All Counts'!M277</f>
        <v>106296</v>
      </c>
      <c r="K277" s="4">
        <f>VLOOKUP(class[[#This Row],[hwycov_id]],readme!E:F,2,FALSE)</f>
        <v>100403.31982400001</v>
      </c>
      <c r="L277" s="32">
        <f t="shared" si="12"/>
        <v>-5.5436518551968073E-2</v>
      </c>
      <c r="M277" s="31">
        <f t="shared" si="13"/>
        <v>-5892.6801759999944</v>
      </c>
      <c r="N277" s="31">
        <f t="shared" si="14"/>
        <v>34723679.656623326</v>
      </c>
      <c r="O277" s="1" t="e">
        <v>#N/A</v>
      </c>
      <c r="P277" s="1">
        <v>276</v>
      </c>
      <c r="Q277" s="46">
        <f>ROUND(class[[#This Row],[count]],-3)</f>
        <v>106000</v>
      </c>
      <c r="R277" s="59">
        <f>VLOOKUP(class[[#This Row],[count_rd]],caltran!$J$2:$P$182,7,FALSE)</f>
        <v>91878.444444444394</v>
      </c>
      <c r="S277" s="59">
        <f>VLOOKUP(class[[#This Row],[count_rd]],caltran!$J$2:$P$182,6,FALSE)</f>
        <v>120121.55555555559</v>
      </c>
      <c r="T277" s="1">
        <f>IF(AND(class[[#This Row],[flow]]&gt;=class[[#This Row],[low]], class[[#This Row],[flow]]&lt;=class[[#This Row],[high]]),1,0)</f>
        <v>1</v>
      </c>
    </row>
    <row r="278" spans="1:20" x14ac:dyDescent="0.25">
      <c r="A278" s="61">
        <f>'[4]All Counts'!E278</f>
        <v>20640</v>
      </c>
      <c r="B278" s="61">
        <f>'[4]All Counts'!F278</f>
        <v>1</v>
      </c>
      <c r="C278" s="61">
        <f>'[4]All Counts'!G278</f>
        <v>1</v>
      </c>
      <c r="D278" s="29">
        <v>1</v>
      </c>
      <c r="E278" s="61" t="str">
        <f>'[4]All Counts'!P278</f>
        <v>PeMS2016</v>
      </c>
      <c r="F278" s="1">
        <v>1</v>
      </c>
      <c r="G2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78" s="30">
        <f>'[4]All Counts'!R278</f>
        <v>3</v>
      </c>
      <c r="I278" s="30">
        <f>'[4]All Counts'!S278</f>
        <v>14</v>
      </c>
      <c r="J278" s="61">
        <f>'[4]All Counts'!M278</f>
        <v>87309</v>
      </c>
      <c r="K278" s="4">
        <f>VLOOKUP(class[[#This Row],[hwycov_id]],readme!E:F,2,FALSE)</f>
        <v>82476.882322999998</v>
      </c>
      <c r="L278" s="32">
        <f t="shared" si="12"/>
        <v>-5.5345012278230188E-2</v>
      </c>
      <c r="M278" s="31">
        <f t="shared" si="13"/>
        <v>-4832.117677000002</v>
      </c>
      <c r="N278" s="31">
        <f t="shared" si="14"/>
        <v>23349361.244375896</v>
      </c>
      <c r="O278" s="1" t="e">
        <v>#N/A</v>
      </c>
      <c r="P278" s="1">
        <v>277</v>
      </c>
      <c r="Q278" s="46">
        <f>ROUND(class[[#This Row],[count]],-3)</f>
        <v>87000</v>
      </c>
      <c r="R278" s="59">
        <f>VLOOKUP(class[[#This Row],[count_rd]],caltran!$J$2:$P$182,7,FALSE)</f>
        <v>74844.166666666672</v>
      </c>
      <c r="S278" s="59">
        <f>VLOOKUP(class[[#This Row],[count_rd]],caltran!$J$2:$P$182,6,FALSE)</f>
        <v>99155.833333333343</v>
      </c>
      <c r="T278" s="1">
        <f>IF(AND(class[[#This Row],[flow]]&gt;=class[[#This Row],[low]], class[[#This Row],[flow]]&lt;=class[[#This Row],[high]]),1,0)</f>
        <v>1</v>
      </c>
    </row>
    <row r="279" spans="1:20" x14ac:dyDescent="0.25">
      <c r="A279" s="61">
        <f>'[4]All Counts'!E279</f>
        <v>8781</v>
      </c>
      <c r="B279" s="61">
        <f>'[4]All Counts'!F279</f>
        <v>1</v>
      </c>
      <c r="C279" s="61">
        <f>'[4]All Counts'!G279</f>
        <v>1</v>
      </c>
      <c r="D279" s="29">
        <v>1</v>
      </c>
      <c r="E279" s="61" t="str">
        <f>'[4]All Counts'!P279</f>
        <v>PeMS2016</v>
      </c>
      <c r="F279" s="1">
        <v>1</v>
      </c>
      <c r="G2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279" s="30">
        <f>'[4]All Counts'!R279</f>
        <v>3</v>
      </c>
      <c r="I279" s="30">
        <f>'[4]All Counts'!S279</f>
        <v>14</v>
      </c>
      <c r="J279" s="61">
        <f>'[4]All Counts'!M279</f>
        <v>81568</v>
      </c>
      <c r="K279" s="4">
        <f>VLOOKUP(class[[#This Row],[hwycov_id]],readme!E:F,2,FALSE)</f>
        <v>68909.008300999994</v>
      </c>
      <c r="L279" s="32">
        <f t="shared" si="12"/>
        <v>-0.15519556319880357</v>
      </c>
      <c r="M279" s="31">
        <f t="shared" si="13"/>
        <v>-12658.991699000006</v>
      </c>
      <c r="N279" s="31">
        <f t="shared" si="14"/>
        <v>160250070.83535105</v>
      </c>
      <c r="O279" s="1" t="e">
        <v>#N/A</v>
      </c>
      <c r="P279" s="1">
        <v>278</v>
      </c>
      <c r="Q279" s="46">
        <f>ROUND(class[[#This Row],[count]],-3)</f>
        <v>82000</v>
      </c>
      <c r="R279" s="59">
        <f>VLOOKUP(class[[#This Row],[count_rd]],caltran!$J$2:$P$182,7,FALSE)</f>
        <v>70155.555555555562</v>
      </c>
      <c r="S279" s="59">
        <f>VLOOKUP(class[[#This Row],[count_rd]],caltran!$J$2:$P$182,6,FALSE)</f>
        <v>93844.444444444438</v>
      </c>
      <c r="T279" s="1">
        <f>IF(AND(class[[#This Row],[flow]]&gt;=class[[#This Row],[low]], class[[#This Row],[flow]]&lt;=class[[#This Row],[high]]),1,0)</f>
        <v>0</v>
      </c>
    </row>
    <row r="280" spans="1:20" x14ac:dyDescent="0.25">
      <c r="A280" s="61">
        <f>'[4]All Counts'!E280</f>
        <v>26014</v>
      </c>
      <c r="B280" s="61">
        <f>'[4]All Counts'!F280</f>
        <v>1</v>
      </c>
      <c r="C280" s="61">
        <f>'[4]All Counts'!G280</f>
        <v>1</v>
      </c>
      <c r="D280" s="29">
        <v>1</v>
      </c>
      <c r="E280" s="61" t="str">
        <f>'[4]All Counts'!P280</f>
        <v>Caltran</v>
      </c>
      <c r="F280" s="1">
        <v>1</v>
      </c>
      <c r="G2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280" s="30">
        <f>'[4]All Counts'!R280</f>
        <v>3</v>
      </c>
      <c r="I280" s="30">
        <f>'[4]All Counts'!S280</f>
        <v>14</v>
      </c>
      <c r="J280" s="61">
        <f>'[4]All Counts'!M280</f>
        <v>102271</v>
      </c>
      <c r="K280" s="4">
        <f>VLOOKUP(class[[#This Row],[hwycov_id]],readme!E:F,2,FALSE)</f>
        <v>87387.312988999998</v>
      </c>
      <c r="L280" s="32">
        <f t="shared" si="12"/>
        <v>-0.14553184197866453</v>
      </c>
      <c r="M280" s="31">
        <f t="shared" si="13"/>
        <v>-14883.687011000002</v>
      </c>
      <c r="N280" s="31">
        <f t="shared" si="14"/>
        <v>221524139.04141018</v>
      </c>
      <c r="O280" s="1" t="e">
        <v>#N/A</v>
      </c>
      <c r="P280" s="1">
        <v>279</v>
      </c>
      <c r="Q280" s="46">
        <f>ROUND(class[[#This Row],[count]],-3)</f>
        <v>102000</v>
      </c>
      <c r="R280" s="59">
        <f>VLOOKUP(class[[#This Row],[count_rd]],caltran!$J$2:$P$182,7,FALSE)</f>
        <v>88232.42857142858</v>
      </c>
      <c r="S280" s="59">
        <f>VLOOKUP(class[[#This Row],[count_rd]],caltran!$J$2:$P$182,6,FALSE)</f>
        <v>115767.57142857142</v>
      </c>
      <c r="T280" s="1">
        <f>IF(AND(class[[#This Row],[flow]]&gt;=class[[#This Row],[low]], class[[#This Row],[flow]]&lt;=class[[#This Row],[high]]),1,0)</f>
        <v>0</v>
      </c>
    </row>
    <row r="281" spans="1:20" x14ac:dyDescent="0.25">
      <c r="A281" s="61">
        <f>'[4]All Counts'!E281</f>
        <v>12010</v>
      </c>
      <c r="B281" s="61">
        <f>'[4]All Counts'!F281</f>
        <v>1</v>
      </c>
      <c r="C281" s="61">
        <f>'[4]All Counts'!G281</f>
        <v>1</v>
      </c>
      <c r="D281" s="29">
        <v>1</v>
      </c>
      <c r="E281" s="61" t="str">
        <f>'[4]All Counts'!P281</f>
        <v>PeMS2016</v>
      </c>
      <c r="F281" s="1">
        <v>1</v>
      </c>
      <c r="G2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81" s="30">
        <f>'[4]All Counts'!R281</f>
        <v>3</v>
      </c>
      <c r="I281" s="30">
        <f>'[4]All Counts'!S281</f>
        <v>14</v>
      </c>
      <c r="J281" s="61">
        <f>'[4]All Counts'!M281</f>
        <v>79231</v>
      </c>
      <c r="K281" s="4">
        <f>VLOOKUP(class[[#This Row],[hwycov_id]],readme!E:F,2,FALSE)</f>
        <v>77742.973633000001</v>
      </c>
      <c r="L281" s="32">
        <f t="shared" si="12"/>
        <v>-1.8780860610114747E-2</v>
      </c>
      <c r="M281" s="31">
        <f t="shared" si="13"/>
        <v>-1488.0263669999986</v>
      </c>
      <c r="N281" s="31">
        <f t="shared" si="14"/>
        <v>2214222.4688872145</v>
      </c>
      <c r="O281" s="1" t="e">
        <v>#N/A</v>
      </c>
      <c r="P281" s="1">
        <v>280</v>
      </c>
      <c r="Q281" s="46">
        <f>ROUND(class[[#This Row],[count]],-3)</f>
        <v>79000</v>
      </c>
      <c r="R281" s="59">
        <f>VLOOKUP(class[[#This Row],[count_rd]],caltran!$J$2:$P$182,7,FALSE)</f>
        <v>67268.5</v>
      </c>
      <c r="S281" s="59">
        <f>VLOOKUP(class[[#This Row],[count_rd]],caltran!$J$2:$P$182,6,FALSE)</f>
        <v>90731.5</v>
      </c>
      <c r="T281" s="1">
        <f>IF(AND(class[[#This Row],[flow]]&gt;=class[[#This Row],[low]], class[[#This Row],[flow]]&lt;=class[[#This Row],[high]]),1,0)</f>
        <v>1</v>
      </c>
    </row>
    <row r="282" spans="1:20" x14ac:dyDescent="0.25">
      <c r="A282" s="61">
        <f>'[4]All Counts'!E282</f>
        <v>12007</v>
      </c>
      <c r="B282" s="61">
        <f>'[4]All Counts'!F282</f>
        <v>1</v>
      </c>
      <c r="C282" s="61">
        <f>'[4]All Counts'!G282</f>
        <v>1</v>
      </c>
      <c r="D282" s="29">
        <v>1</v>
      </c>
      <c r="E282" s="61" t="str">
        <f>'[4]All Counts'!P282</f>
        <v>PeMS2016</v>
      </c>
      <c r="F282" s="1">
        <v>1</v>
      </c>
      <c r="G2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82" s="30">
        <f>'[4]All Counts'!R282</f>
        <v>3</v>
      </c>
      <c r="I282" s="30">
        <f>'[4]All Counts'!S282</f>
        <v>14</v>
      </c>
      <c r="J282" s="61">
        <f>'[4]All Counts'!M282</f>
        <v>72538</v>
      </c>
      <c r="K282" s="4">
        <f>VLOOKUP(class[[#This Row],[hwycov_id]],readme!E:F,2,FALSE)</f>
        <v>70536.924316000004</v>
      </c>
      <c r="L282" s="32">
        <f t="shared" si="12"/>
        <v>-2.7586584741790432E-2</v>
      </c>
      <c r="M282" s="31">
        <f t="shared" si="13"/>
        <v>-2001.0756839999958</v>
      </c>
      <c r="N282" s="31">
        <f t="shared" si="14"/>
        <v>4004303.8930960512</v>
      </c>
      <c r="O282" s="1" t="e">
        <v>#N/A</v>
      </c>
      <c r="P282" s="1">
        <v>281</v>
      </c>
      <c r="Q282" s="46">
        <f>ROUND(class[[#This Row],[count]],-3)</f>
        <v>73000</v>
      </c>
      <c r="R282" s="59">
        <f>VLOOKUP(class[[#This Row],[count_rd]],caltran!$J$2:$P$182,7,FALSE)</f>
        <v>61466</v>
      </c>
      <c r="S282" s="59">
        <f>VLOOKUP(class[[#This Row],[count_rd]],caltran!$J$2:$P$182,6,FALSE)</f>
        <v>84534</v>
      </c>
      <c r="T282" s="1">
        <f>IF(AND(class[[#This Row],[flow]]&gt;=class[[#This Row],[low]], class[[#This Row],[flow]]&lt;=class[[#This Row],[high]]),1,0)</f>
        <v>1</v>
      </c>
    </row>
    <row r="283" spans="1:20" x14ac:dyDescent="0.25">
      <c r="A283" s="61">
        <f>'[4]All Counts'!E283</f>
        <v>15020</v>
      </c>
      <c r="B283" s="61">
        <f>'[4]All Counts'!F283</f>
        <v>1</v>
      </c>
      <c r="C283" s="61">
        <f>'[4]All Counts'!G283</f>
        <v>1</v>
      </c>
      <c r="D283" s="29">
        <v>1</v>
      </c>
      <c r="E283" s="61" t="str">
        <f>'[4]All Counts'!P283</f>
        <v>PeMS2016</v>
      </c>
      <c r="F283" s="1">
        <v>1</v>
      </c>
      <c r="G2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83" s="30">
        <f>'[4]All Counts'!R283</f>
        <v>3</v>
      </c>
      <c r="I283" s="30">
        <f>'[4]All Counts'!S283</f>
        <v>14</v>
      </c>
      <c r="J283" s="61">
        <f>'[4]All Counts'!M283</f>
        <v>87299</v>
      </c>
      <c r="K283" s="4">
        <f>VLOOKUP(class[[#This Row],[hwycov_id]],readme!E:F,2,FALSE)</f>
        <v>74799.414551000009</v>
      </c>
      <c r="L283" s="32">
        <f t="shared" si="12"/>
        <v>-0.14318131306200521</v>
      </c>
      <c r="M283" s="31">
        <f t="shared" si="13"/>
        <v>-12499.585448999991</v>
      </c>
      <c r="N283" s="31">
        <f t="shared" si="14"/>
        <v>156239636.39685231</v>
      </c>
      <c r="O283" s="1" t="e">
        <v>#N/A</v>
      </c>
      <c r="P283" s="1">
        <v>282</v>
      </c>
      <c r="Q283" s="46">
        <f>ROUND(class[[#This Row],[count]],-3)</f>
        <v>87000</v>
      </c>
      <c r="R283" s="59">
        <f>VLOOKUP(class[[#This Row],[count_rd]],caltran!$J$2:$P$182,7,FALSE)</f>
        <v>74844.166666666672</v>
      </c>
      <c r="S283" s="59">
        <f>VLOOKUP(class[[#This Row],[count_rd]],caltran!$J$2:$P$182,6,FALSE)</f>
        <v>99155.833333333343</v>
      </c>
      <c r="T283" s="1">
        <f>IF(AND(class[[#This Row],[flow]]&gt;=class[[#This Row],[low]], class[[#This Row],[flow]]&lt;=class[[#This Row],[high]]),1,0)</f>
        <v>0</v>
      </c>
    </row>
    <row r="284" spans="1:20" x14ac:dyDescent="0.25">
      <c r="A284" s="61">
        <f>'[4]All Counts'!E284</f>
        <v>15036</v>
      </c>
      <c r="B284" s="61">
        <f>'[4]All Counts'!F284</f>
        <v>1</v>
      </c>
      <c r="C284" s="61">
        <f>'[4]All Counts'!G284</f>
        <v>1</v>
      </c>
      <c r="D284" s="29">
        <v>1</v>
      </c>
      <c r="E284" s="61" t="str">
        <f>'[4]All Counts'!P284</f>
        <v>PeMS2016</v>
      </c>
      <c r="F284" s="1">
        <v>1</v>
      </c>
      <c r="G2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84" s="30">
        <f>'[4]All Counts'!R284</f>
        <v>3</v>
      </c>
      <c r="I284" s="30">
        <f>'[4]All Counts'!S284</f>
        <v>14</v>
      </c>
      <c r="J284" s="61">
        <f>'[4]All Counts'!M284</f>
        <v>79302</v>
      </c>
      <c r="K284" s="4">
        <f>VLOOKUP(class[[#This Row],[hwycov_id]],readme!E:F,2,FALSE)</f>
        <v>76085.940185999993</v>
      </c>
      <c r="L284" s="32">
        <f t="shared" si="12"/>
        <v>-4.0554586441703955E-2</v>
      </c>
      <c r="M284" s="31">
        <f t="shared" si="13"/>
        <v>-3216.0598140000075</v>
      </c>
      <c r="N284" s="31">
        <f t="shared" si="14"/>
        <v>10343040.727225762</v>
      </c>
      <c r="O284" s="1" t="e">
        <v>#N/A</v>
      </c>
      <c r="P284" s="1">
        <v>283</v>
      </c>
      <c r="Q284" s="46">
        <f>ROUND(class[[#This Row],[count]],-3)</f>
        <v>79000</v>
      </c>
      <c r="R284" s="59">
        <f>VLOOKUP(class[[#This Row],[count_rd]],caltran!$J$2:$P$182,7,FALSE)</f>
        <v>67268.5</v>
      </c>
      <c r="S284" s="59">
        <f>VLOOKUP(class[[#This Row],[count_rd]],caltran!$J$2:$P$182,6,FALSE)</f>
        <v>90731.5</v>
      </c>
      <c r="T284" s="1">
        <f>IF(AND(class[[#This Row],[flow]]&gt;=class[[#This Row],[low]], class[[#This Row],[flow]]&lt;=class[[#This Row],[high]]),1,0)</f>
        <v>1</v>
      </c>
    </row>
    <row r="285" spans="1:20" x14ac:dyDescent="0.25">
      <c r="A285" s="61">
        <f>'[4]All Counts'!E285</f>
        <v>15038</v>
      </c>
      <c r="B285" s="61">
        <f>'[4]All Counts'!F285</f>
        <v>1</v>
      </c>
      <c r="C285" s="61">
        <f>'[4]All Counts'!G285</f>
        <v>1</v>
      </c>
      <c r="D285" s="29">
        <v>1</v>
      </c>
      <c r="E285" s="61" t="str">
        <f>'[4]All Counts'!P285</f>
        <v>PeMS2016</v>
      </c>
      <c r="F285" s="1">
        <v>1</v>
      </c>
      <c r="G2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285" s="30">
        <f>'[4]All Counts'!R285</f>
        <v>3</v>
      </c>
      <c r="I285" s="30">
        <f>'[4]All Counts'!S285</f>
        <v>14</v>
      </c>
      <c r="J285" s="61">
        <f>'[4]All Counts'!M285</f>
        <v>84222</v>
      </c>
      <c r="K285" s="4">
        <f>VLOOKUP(class[[#This Row],[hwycov_id]],readme!E:F,2,FALSE)</f>
        <v>59456.793701000002</v>
      </c>
      <c r="L285" s="32">
        <f t="shared" si="12"/>
        <v>-0.29404676092944837</v>
      </c>
      <c r="M285" s="31">
        <f t="shared" si="13"/>
        <v>-24765.206298999998</v>
      </c>
      <c r="N285" s="31">
        <f t="shared" si="14"/>
        <v>613315443.03202915</v>
      </c>
      <c r="O285" s="1" t="e">
        <v>#N/A</v>
      </c>
      <c r="P285" s="1">
        <v>284</v>
      </c>
      <c r="Q285" s="46">
        <f>ROUND(class[[#This Row],[count]],-3)</f>
        <v>84000</v>
      </c>
      <c r="R285" s="59">
        <f>VLOOKUP(class[[#This Row],[count_rd]],caltran!$J$2:$P$182,7,FALSE)</f>
        <v>72072</v>
      </c>
      <c r="S285" s="59">
        <f>VLOOKUP(class[[#This Row],[count_rd]],caltran!$J$2:$P$182,6,FALSE)</f>
        <v>95927.999999999985</v>
      </c>
      <c r="T285" s="1">
        <f>IF(AND(class[[#This Row],[flow]]&gt;=class[[#This Row],[low]], class[[#This Row],[flow]]&lt;=class[[#This Row],[high]]),1,0)</f>
        <v>0</v>
      </c>
    </row>
    <row r="286" spans="1:20" x14ac:dyDescent="0.25">
      <c r="A286" s="61">
        <f>'[4]All Counts'!E286</f>
        <v>14290</v>
      </c>
      <c r="B286" s="61">
        <f>'[4]All Counts'!F286</f>
        <v>1</v>
      </c>
      <c r="C286" s="61">
        <f>'[4]All Counts'!G286</f>
        <v>1</v>
      </c>
      <c r="D286" s="29">
        <v>1</v>
      </c>
      <c r="E286" s="61" t="str">
        <f>'[4]All Counts'!P286</f>
        <v>PeMS2016</v>
      </c>
      <c r="F286" s="1">
        <v>1</v>
      </c>
      <c r="G2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286" s="30">
        <f>'[4]All Counts'!R286</f>
        <v>3</v>
      </c>
      <c r="I286" s="30">
        <f>'[4]All Counts'!S286</f>
        <v>14</v>
      </c>
      <c r="J286" s="61">
        <f>'[4]All Counts'!M286</f>
        <v>77963</v>
      </c>
      <c r="K286" s="4">
        <f>VLOOKUP(class[[#This Row],[hwycov_id]],readme!E:F,2,FALSE)</f>
        <v>68282.215576000002</v>
      </c>
      <c r="L286" s="32">
        <f t="shared" si="12"/>
        <v>-0.12417152269666376</v>
      </c>
      <c r="M286" s="31">
        <f t="shared" si="13"/>
        <v>-9680.7844239999977</v>
      </c>
      <c r="N286" s="31">
        <f t="shared" si="14"/>
        <v>93717587.063960969</v>
      </c>
      <c r="O286" s="1" t="e">
        <v>#N/A</v>
      </c>
      <c r="P286" s="1">
        <v>285</v>
      </c>
      <c r="Q286" s="46">
        <f>ROUND(class[[#This Row],[count]],-3)</f>
        <v>78000</v>
      </c>
      <c r="R286" s="59">
        <f>VLOOKUP(class[[#This Row],[count_rd]],caltran!$J$2:$P$182,7,FALSE)</f>
        <v>66300</v>
      </c>
      <c r="S286" s="59">
        <f>VLOOKUP(class[[#This Row],[count_rd]],caltran!$J$2:$P$182,6,FALSE)</f>
        <v>89700</v>
      </c>
      <c r="T286" s="1">
        <f>IF(AND(class[[#This Row],[flow]]&gt;=class[[#This Row],[low]], class[[#This Row],[flow]]&lt;=class[[#This Row],[high]]),1,0)</f>
        <v>1</v>
      </c>
    </row>
    <row r="287" spans="1:20" x14ac:dyDescent="0.25">
      <c r="A287" s="61">
        <f>'[4]All Counts'!E287</f>
        <v>8896</v>
      </c>
      <c r="B287" s="61">
        <f>'[4]All Counts'!F287</f>
        <v>1</v>
      </c>
      <c r="C287" s="61">
        <f>'[4]All Counts'!G287</f>
        <v>1</v>
      </c>
      <c r="D287" s="29">
        <v>1</v>
      </c>
      <c r="E287" s="61" t="str">
        <f>'[4]All Counts'!P287</f>
        <v>Caltran</v>
      </c>
      <c r="F287" s="1">
        <v>1</v>
      </c>
      <c r="G2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287" s="30">
        <f>'[4]All Counts'!R287</f>
        <v>3</v>
      </c>
      <c r="I287" s="30">
        <f>'[4]All Counts'!S287</f>
        <v>14</v>
      </c>
      <c r="J287" s="61">
        <f>'[4]All Counts'!M287</f>
        <v>77611</v>
      </c>
      <c r="K287" s="4">
        <f>VLOOKUP(class[[#This Row],[hwycov_id]],readme!E:F,2,FALSE)</f>
        <v>72069.465576000002</v>
      </c>
      <c r="L287" s="32">
        <f t="shared" si="12"/>
        <v>-7.1401404749326769E-2</v>
      </c>
      <c r="M287" s="31">
        <f t="shared" si="13"/>
        <v>-5541.5344239999977</v>
      </c>
      <c r="N287" s="31">
        <f t="shared" si="14"/>
        <v>30708603.772376984</v>
      </c>
      <c r="O287" s="1" t="e">
        <v>#N/A</v>
      </c>
      <c r="P287" s="1">
        <v>286</v>
      </c>
      <c r="Q287" s="46">
        <f>ROUND(class[[#This Row],[count]],-3)</f>
        <v>78000</v>
      </c>
      <c r="R287" s="59">
        <f>VLOOKUP(class[[#This Row],[count_rd]],caltran!$J$2:$P$182,7,FALSE)</f>
        <v>66300</v>
      </c>
      <c r="S287" s="59">
        <f>VLOOKUP(class[[#This Row],[count_rd]],caltran!$J$2:$P$182,6,FALSE)</f>
        <v>89700</v>
      </c>
      <c r="T287" s="1">
        <f>IF(AND(class[[#This Row],[flow]]&gt;=class[[#This Row],[low]], class[[#This Row],[flow]]&lt;=class[[#This Row],[high]]),1,0)</f>
        <v>1</v>
      </c>
    </row>
    <row r="288" spans="1:20" x14ac:dyDescent="0.25">
      <c r="A288" s="61">
        <f>'[4]All Counts'!E288</f>
        <v>14265</v>
      </c>
      <c r="B288" s="61">
        <f>'[4]All Counts'!F288</f>
        <v>1</v>
      </c>
      <c r="C288" s="61">
        <f>'[4]All Counts'!G288</f>
        <v>1</v>
      </c>
      <c r="D288" s="29">
        <v>1</v>
      </c>
      <c r="E288" s="61" t="str">
        <f>'[4]All Counts'!P288</f>
        <v>PeMS2016</v>
      </c>
      <c r="F288" s="1">
        <v>1</v>
      </c>
      <c r="G2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288" s="30">
        <f>'[4]All Counts'!R288</f>
        <v>3</v>
      </c>
      <c r="I288" s="30">
        <f>'[4]All Counts'!S288</f>
        <v>14</v>
      </c>
      <c r="J288" s="61">
        <f>'[4]All Counts'!M288</f>
        <v>40004</v>
      </c>
      <c r="K288" s="4">
        <f>VLOOKUP(class[[#This Row],[hwycov_id]],readme!E:F,2,FALSE)</f>
        <v>47745.805907999995</v>
      </c>
      <c r="L288" s="32">
        <f t="shared" si="12"/>
        <v>0.19352579512048784</v>
      </c>
      <c r="M288" s="31">
        <f t="shared" si="13"/>
        <v>7741.8059079999948</v>
      </c>
      <c r="N288" s="31">
        <f t="shared" si="14"/>
        <v>59935558.717143625</v>
      </c>
      <c r="O288" s="1" t="e">
        <v>#N/A</v>
      </c>
      <c r="P288" s="1">
        <v>287</v>
      </c>
      <c r="Q288" s="46">
        <f>ROUND(class[[#This Row],[count]],-3)</f>
        <v>40000</v>
      </c>
      <c r="R288" s="59">
        <f>VLOOKUP(class[[#This Row],[count_rd]],caltran!$J$2:$P$182,7,FALSE)</f>
        <v>31240</v>
      </c>
      <c r="S288" s="59">
        <f>VLOOKUP(class[[#This Row],[count_rd]],caltran!$J$2:$P$182,6,FALSE)</f>
        <v>48760</v>
      </c>
      <c r="T288" s="1">
        <f>IF(AND(class[[#This Row],[flow]]&gt;=class[[#This Row],[low]], class[[#This Row],[flow]]&lt;=class[[#This Row],[high]]),1,0)</f>
        <v>1</v>
      </c>
    </row>
    <row r="289" spans="1:20" x14ac:dyDescent="0.25">
      <c r="A289" s="61">
        <f>'[4]All Counts'!E289</f>
        <v>4887</v>
      </c>
      <c r="B289" s="61">
        <f>'[4]All Counts'!F289</f>
        <v>1</v>
      </c>
      <c r="C289" s="61">
        <f>'[4]All Counts'!G289</f>
        <v>1</v>
      </c>
      <c r="D289" s="29">
        <v>1</v>
      </c>
      <c r="E289" s="61" t="str">
        <f>'[4]All Counts'!P289</f>
        <v>Caltran</v>
      </c>
      <c r="F289" s="1">
        <v>1</v>
      </c>
      <c r="G2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89" s="30">
        <f>'[4]All Counts'!R289</f>
        <v>3</v>
      </c>
      <c r="I289" s="30">
        <f>'[4]All Counts'!S289</f>
        <v>14</v>
      </c>
      <c r="J289" s="61">
        <f>'[4]All Counts'!M289</f>
        <v>110380</v>
      </c>
      <c r="K289" s="4">
        <f>VLOOKUP(class[[#This Row],[hwycov_id]],readme!E:F,2,FALSE)</f>
        <v>110480.172852</v>
      </c>
      <c r="L289" s="32">
        <f t="shared" si="12"/>
        <v>9.0752719695608164E-4</v>
      </c>
      <c r="M289" s="31">
        <f t="shared" si="13"/>
        <v>100.17285200000333</v>
      </c>
      <c r="N289" s="31">
        <f t="shared" si="14"/>
        <v>10034.600277814572</v>
      </c>
      <c r="O289" s="1" t="e">
        <v>#N/A</v>
      </c>
      <c r="P289" s="1">
        <v>288</v>
      </c>
      <c r="Q289" s="46">
        <f>ROUND(class[[#This Row],[count]],-3)</f>
        <v>110000</v>
      </c>
      <c r="R289" s="59">
        <f>VLOOKUP(class[[#This Row],[count_rd]],caltran!$J$2:$P$182,7,FALSE)</f>
        <v>95511.428571428536</v>
      </c>
      <c r="S289" s="59">
        <f>VLOOKUP(class[[#This Row],[count_rd]],caltran!$J$2:$P$182,6,FALSE)</f>
        <v>124488.57142857148</v>
      </c>
      <c r="T289" s="1">
        <f>IF(AND(class[[#This Row],[flow]]&gt;=class[[#This Row],[low]], class[[#This Row],[flow]]&lt;=class[[#This Row],[high]]),1,0)</f>
        <v>1</v>
      </c>
    </row>
    <row r="290" spans="1:20" x14ac:dyDescent="0.25">
      <c r="A290" s="61">
        <f>'[4]All Counts'!E290</f>
        <v>26279</v>
      </c>
      <c r="B290" s="61">
        <f>'[4]All Counts'!F290</f>
        <v>1</v>
      </c>
      <c r="C290" s="61">
        <f>'[4]All Counts'!G290</f>
        <v>1</v>
      </c>
      <c r="D290" s="29">
        <v>1</v>
      </c>
      <c r="E290" s="61" t="str">
        <f>'[4]All Counts'!P290</f>
        <v>PeMS2016</v>
      </c>
      <c r="F290" s="1">
        <v>1</v>
      </c>
      <c r="G2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90" s="30">
        <f>'[4]All Counts'!R290</f>
        <v>3</v>
      </c>
      <c r="I290" s="30">
        <f>'[4]All Counts'!S290</f>
        <v>14</v>
      </c>
      <c r="J290" s="61">
        <f>'[4]All Counts'!M290</f>
        <v>104108</v>
      </c>
      <c r="K290" s="4">
        <f>VLOOKUP(class[[#This Row],[hwycov_id]],readme!E:F,2,FALSE)</f>
        <v>110480.172852</v>
      </c>
      <c r="L290" s="32">
        <f t="shared" si="12"/>
        <v>6.1207331348215321E-2</v>
      </c>
      <c r="M290" s="31">
        <f t="shared" si="13"/>
        <v>6372.1728520000033</v>
      </c>
      <c r="N290" s="31">
        <f t="shared" si="14"/>
        <v>40604586.855765857</v>
      </c>
      <c r="O290" s="1" t="e">
        <v>#N/A</v>
      </c>
      <c r="P290" s="1">
        <v>289</v>
      </c>
      <c r="Q290" s="46">
        <f>ROUND(class[[#This Row],[count]],-3)</f>
        <v>104000</v>
      </c>
      <c r="R290" s="59">
        <f>VLOOKUP(class[[#This Row],[count_rd]],caltran!$J$2:$P$182,7,FALSE)</f>
        <v>90066.476190476198</v>
      </c>
      <c r="S290" s="59">
        <f>VLOOKUP(class[[#This Row],[count_rd]],caltran!$J$2:$P$182,6,FALSE)</f>
        <v>117933.5238095238</v>
      </c>
      <c r="T290" s="1">
        <f>IF(AND(class[[#This Row],[flow]]&gt;=class[[#This Row],[low]], class[[#This Row],[flow]]&lt;=class[[#This Row],[high]]),1,0)</f>
        <v>1</v>
      </c>
    </row>
    <row r="291" spans="1:20" x14ac:dyDescent="0.25">
      <c r="A291" s="61">
        <f>'[4]All Counts'!E291</f>
        <v>14262</v>
      </c>
      <c r="B291" s="61">
        <f>'[4]All Counts'!F291</f>
        <v>1</v>
      </c>
      <c r="C291" s="61">
        <f>'[4]All Counts'!G291</f>
        <v>1</v>
      </c>
      <c r="D291" s="29">
        <v>1</v>
      </c>
      <c r="E291" s="61" t="str">
        <f>'[4]All Counts'!P291</f>
        <v>PeMS2016</v>
      </c>
      <c r="F291" s="1">
        <v>1</v>
      </c>
      <c r="G2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91" s="30">
        <f>'[4]All Counts'!R291</f>
        <v>3</v>
      </c>
      <c r="I291" s="30">
        <f>'[4]All Counts'!S291</f>
        <v>14</v>
      </c>
      <c r="J291" s="61">
        <f>'[4]All Counts'!M291</f>
        <v>100409</v>
      </c>
      <c r="K291" s="4">
        <f>VLOOKUP(class[[#This Row],[hwycov_id]],readme!E:F,2,FALSE)</f>
        <v>107996.785644</v>
      </c>
      <c r="L291" s="32">
        <f t="shared" si="12"/>
        <v>7.5568780129271262E-2</v>
      </c>
      <c r="M291" s="31">
        <f t="shared" si="13"/>
        <v>7587.7856440000032</v>
      </c>
      <c r="N291" s="31">
        <f t="shared" si="14"/>
        <v>57574490.979292542</v>
      </c>
      <c r="O291" s="1" t="e">
        <v>#N/A</v>
      </c>
      <c r="P291" s="1">
        <v>290</v>
      </c>
      <c r="Q291" s="46">
        <f>ROUND(class[[#This Row],[count]],-3)</f>
        <v>100000</v>
      </c>
      <c r="R291" s="59">
        <f>VLOOKUP(class[[#This Row],[count_rd]],caltran!$J$2:$P$182,7,FALSE)</f>
        <v>86400</v>
      </c>
      <c r="S291" s="59">
        <f>VLOOKUP(class[[#This Row],[count_rd]],caltran!$J$2:$P$182,6,FALSE)</f>
        <v>113600.00000000001</v>
      </c>
      <c r="T291" s="1">
        <f>IF(AND(class[[#This Row],[flow]]&gt;=class[[#This Row],[low]], class[[#This Row],[flow]]&lt;=class[[#This Row],[high]]),1,0)</f>
        <v>1</v>
      </c>
    </row>
    <row r="292" spans="1:20" x14ac:dyDescent="0.25">
      <c r="A292" s="61">
        <f>'[4]All Counts'!E292</f>
        <v>22603</v>
      </c>
      <c r="B292" s="61">
        <f>'[4]All Counts'!F292</f>
        <v>1</v>
      </c>
      <c r="C292" s="61">
        <f>'[4]All Counts'!G292</f>
        <v>1</v>
      </c>
      <c r="D292" s="29">
        <v>1</v>
      </c>
      <c r="E292" s="61" t="str">
        <f>'[4]All Counts'!P292</f>
        <v>PeMS2016</v>
      </c>
      <c r="F292" s="1">
        <v>1</v>
      </c>
      <c r="G2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92" s="30">
        <f>'[4]All Counts'!R292</f>
        <v>3</v>
      </c>
      <c r="I292" s="30">
        <f>'[4]All Counts'!S292</f>
        <v>14</v>
      </c>
      <c r="J292" s="61">
        <f>'[4]All Counts'!M292</f>
        <v>87923</v>
      </c>
      <c r="K292" s="4">
        <f>VLOOKUP(class[[#This Row],[hwycov_id]],readme!E:F,2,FALSE)</f>
        <v>102734.513184</v>
      </c>
      <c r="L292" s="32">
        <f t="shared" si="12"/>
        <v>0.1684600523640003</v>
      </c>
      <c r="M292" s="31">
        <f t="shared" si="13"/>
        <v>14811.513183999996</v>
      </c>
      <c r="N292" s="31">
        <f t="shared" si="14"/>
        <v>219380922.7998057</v>
      </c>
      <c r="O292" s="1" t="e">
        <v>#N/A</v>
      </c>
      <c r="P292" s="1">
        <v>291</v>
      </c>
      <c r="Q292" s="46">
        <f>ROUND(class[[#This Row],[count]],-3)</f>
        <v>88000</v>
      </c>
      <c r="R292" s="59">
        <f>VLOOKUP(class[[#This Row],[count_rd]],caltran!$J$2:$P$182,7,FALSE)</f>
        <v>75768</v>
      </c>
      <c r="S292" s="59">
        <f>VLOOKUP(class[[#This Row],[count_rd]],caltran!$J$2:$P$182,6,FALSE)</f>
        <v>100232</v>
      </c>
      <c r="T292" s="1">
        <f>IF(AND(class[[#This Row],[flow]]&gt;=class[[#This Row],[low]], class[[#This Row],[flow]]&lt;=class[[#This Row],[high]]),1,0)</f>
        <v>0</v>
      </c>
    </row>
    <row r="293" spans="1:20" x14ac:dyDescent="0.25">
      <c r="A293" s="61">
        <f>'[4]All Counts'!E293</f>
        <v>14248</v>
      </c>
      <c r="B293" s="61">
        <f>'[4]All Counts'!F293</f>
        <v>1</v>
      </c>
      <c r="C293" s="61">
        <f>'[4]All Counts'!G293</f>
        <v>1</v>
      </c>
      <c r="D293" s="29">
        <v>1</v>
      </c>
      <c r="E293" s="61" t="str">
        <f>'[4]All Counts'!P293</f>
        <v>PeMS2016</v>
      </c>
      <c r="F293" s="1">
        <v>1</v>
      </c>
      <c r="G2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93" s="30">
        <f>'[4]All Counts'!R293</f>
        <v>3</v>
      </c>
      <c r="I293" s="30">
        <f>'[4]All Counts'!S293</f>
        <v>14</v>
      </c>
      <c r="J293" s="61">
        <f>'[4]All Counts'!M293</f>
        <v>87822</v>
      </c>
      <c r="K293" s="4">
        <f>VLOOKUP(class[[#This Row],[hwycov_id]],readme!E:F,2,FALSE)</f>
        <v>119226.45703200001</v>
      </c>
      <c r="L293" s="32">
        <f t="shared" si="12"/>
        <v>0.35759214128578276</v>
      </c>
      <c r="M293" s="31">
        <f t="shared" si="13"/>
        <v>31404.457032000006</v>
      </c>
      <c r="N293" s="31">
        <f t="shared" si="14"/>
        <v>986239921.47473466</v>
      </c>
      <c r="O293" s="1" t="e">
        <v>#N/A</v>
      </c>
      <c r="P293" s="1">
        <v>292</v>
      </c>
      <c r="Q293" s="46">
        <f>ROUND(class[[#This Row],[count]],-3)</f>
        <v>88000</v>
      </c>
      <c r="R293" s="59">
        <f>VLOOKUP(class[[#This Row],[count_rd]],caltran!$J$2:$P$182,7,FALSE)</f>
        <v>75768</v>
      </c>
      <c r="S293" s="59">
        <f>VLOOKUP(class[[#This Row],[count_rd]],caltran!$J$2:$P$182,6,FALSE)</f>
        <v>100232</v>
      </c>
      <c r="T293" s="1">
        <f>IF(AND(class[[#This Row],[flow]]&gt;=class[[#This Row],[low]], class[[#This Row],[flow]]&lt;=class[[#This Row],[high]]),1,0)</f>
        <v>0</v>
      </c>
    </row>
    <row r="294" spans="1:20" x14ac:dyDescent="0.25">
      <c r="A294" s="61">
        <f>'[4]All Counts'!E294</f>
        <v>13861</v>
      </c>
      <c r="B294" s="61">
        <f>'[4]All Counts'!F294</f>
        <v>1</v>
      </c>
      <c r="C294" s="61">
        <f>'[4]All Counts'!G294</f>
        <v>1</v>
      </c>
      <c r="D294" s="29">
        <v>1</v>
      </c>
      <c r="E294" s="61" t="str">
        <f>'[4]All Counts'!P294</f>
        <v>PeMS2016</v>
      </c>
      <c r="F294" s="1">
        <v>1</v>
      </c>
      <c r="G2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94" s="30">
        <f>'[4]All Counts'!R294</f>
        <v>3</v>
      </c>
      <c r="I294" s="30">
        <f>'[4]All Counts'!S294</f>
        <v>14</v>
      </c>
      <c r="J294" s="61">
        <f>'[4]All Counts'!M294</f>
        <v>102812</v>
      </c>
      <c r="K294" s="4">
        <f>VLOOKUP(class[[#This Row],[hwycov_id]],readme!E:F,2,FALSE)</f>
        <v>105390.141602</v>
      </c>
      <c r="L294" s="32">
        <f t="shared" si="12"/>
        <v>2.5076271271835981E-2</v>
      </c>
      <c r="M294" s="31">
        <f t="shared" si="13"/>
        <v>2578.1416020000033</v>
      </c>
      <c r="N294" s="31">
        <f t="shared" si="14"/>
        <v>6646814.119963144</v>
      </c>
      <c r="O294" s="1" t="e">
        <v>#N/A</v>
      </c>
      <c r="P294" s="1">
        <v>293</v>
      </c>
      <c r="Q294" s="46">
        <f>ROUND(class[[#This Row],[count]],-3)</f>
        <v>103000</v>
      </c>
      <c r="R294" s="59">
        <f>VLOOKUP(class[[#This Row],[count_rd]],caltran!$J$2:$P$182,7,FALSE)</f>
        <v>89153.857142857189</v>
      </c>
      <c r="S294" s="59">
        <f>VLOOKUP(class[[#This Row],[count_rd]],caltran!$J$2:$P$182,6,FALSE)</f>
        <v>116846.1428571428</v>
      </c>
      <c r="T294" s="1">
        <f>IF(AND(class[[#This Row],[flow]]&gt;=class[[#This Row],[low]], class[[#This Row],[flow]]&lt;=class[[#This Row],[high]]),1,0)</f>
        <v>1</v>
      </c>
    </row>
    <row r="295" spans="1:20" x14ac:dyDescent="0.25">
      <c r="A295" s="61">
        <f>'[4]All Counts'!E295</f>
        <v>25387</v>
      </c>
      <c r="B295" s="61">
        <f>'[4]All Counts'!F295</f>
        <v>1</v>
      </c>
      <c r="C295" s="61">
        <f>'[4]All Counts'!G295</f>
        <v>1</v>
      </c>
      <c r="D295" s="29">
        <v>1</v>
      </c>
      <c r="E295" s="61" t="str">
        <f>'[4]All Counts'!P295</f>
        <v>PeMS2016</v>
      </c>
      <c r="F295" s="1">
        <v>1</v>
      </c>
      <c r="G2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95" s="30">
        <f>'[4]All Counts'!R295</f>
        <v>3</v>
      </c>
      <c r="I295" s="30">
        <f>'[4]All Counts'!S295</f>
        <v>14</v>
      </c>
      <c r="J295" s="61">
        <f>'[4]All Counts'!M295</f>
        <v>97434</v>
      </c>
      <c r="K295" s="4">
        <f>VLOOKUP(class[[#This Row],[hwycov_id]],readme!E:F,2,FALSE)</f>
        <v>119337.416015</v>
      </c>
      <c r="L295" s="32">
        <f t="shared" si="12"/>
        <v>0.22480259473079212</v>
      </c>
      <c r="M295" s="31">
        <f t="shared" si="13"/>
        <v>21903.416014999995</v>
      </c>
      <c r="N295" s="31">
        <f t="shared" si="14"/>
        <v>479759633.1261583</v>
      </c>
      <c r="O295" s="1" t="e">
        <v>#N/A</v>
      </c>
      <c r="P295" s="1">
        <v>294</v>
      </c>
      <c r="Q295" s="46">
        <f>ROUND(class[[#This Row],[count]],-3)</f>
        <v>97000</v>
      </c>
      <c r="R295" s="59">
        <f>VLOOKUP(class[[#This Row],[count_rd]],caltran!$J$2:$P$182,7,FALSE)</f>
        <v>83727.166666666657</v>
      </c>
      <c r="S295" s="59">
        <f>VLOOKUP(class[[#This Row],[count_rd]],caltran!$J$2:$P$182,6,FALSE)</f>
        <v>110272.83333333334</v>
      </c>
      <c r="T295" s="1">
        <f>IF(AND(class[[#This Row],[flow]]&gt;=class[[#This Row],[low]], class[[#This Row],[flow]]&lt;=class[[#This Row],[high]]),1,0)</f>
        <v>0</v>
      </c>
    </row>
    <row r="296" spans="1:20" x14ac:dyDescent="0.25">
      <c r="A296" s="61">
        <f>'[4]All Counts'!E296</f>
        <v>13869</v>
      </c>
      <c r="B296" s="61">
        <f>'[4]All Counts'!F296</f>
        <v>1</v>
      </c>
      <c r="C296" s="61">
        <f>'[4]All Counts'!G296</f>
        <v>1</v>
      </c>
      <c r="D296" s="29">
        <v>1</v>
      </c>
      <c r="E296" s="61" t="str">
        <f>'[4]All Counts'!P296</f>
        <v>PeMS2016</v>
      </c>
      <c r="F296" s="1">
        <v>1</v>
      </c>
      <c r="G2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96" s="30">
        <f>'[4]All Counts'!R296</f>
        <v>3</v>
      </c>
      <c r="I296" s="30">
        <f>'[4]All Counts'!S296</f>
        <v>14</v>
      </c>
      <c r="J296" s="61">
        <f>'[4]All Counts'!M296</f>
        <v>99175</v>
      </c>
      <c r="K296" s="4">
        <f>VLOOKUP(class[[#This Row],[hwycov_id]],readme!E:F,2,FALSE)</f>
        <v>104508.120606</v>
      </c>
      <c r="L296" s="32">
        <f t="shared" si="12"/>
        <v>5.3774848560625088E-2</v>
      </c>
      <c r="M296" s="31">
        <f t="shared" si="13"/>
        <v>5333.1206059999968</v>
      </c>
      <c r="N296" s="31">
        <f t="shared" si="14"/>
        <v>28442175.398141772</v>
      </c>
      <c r="O296" s="1" t="e">
        <v>#N/A</v>
      </c>
      <c r="P296" s="1">
        <v>295</v>
      </c>
      <c r="Q296" s="46">
        <f>ROUND(class[[#This Row],[count]],-3)</f>
        <v>99000</v>
      </c>
      <c r="R296" s="59">
        <f>VLOOKUP(class[[#This Row],[count_rd]],caltran!$J$2:$P$182,7,FALSE)</f>
        <v>85486.5</v>
      </c>
      <c r="S296" s="59">
        <f>VLOOKUP(class[[#This Row],[count_rd]],caltran!$J$2:$P$182,6,FALSE)</f>
        <v>112513.5</v>
      </c>
      <c r="T296" s="1">
        <f>IF(AND(class[[#This Row],[flow]]&gt;=class[[#This Row],[low]], class[[#This Row],[flow]]&lt;=class[[#This Row],[high]]),1,0)</f>
        <v>1</v>
      </c>
    </row>
    <row r="297" spans="1:20" x14ac:dyDescent="0.25">
      <c r="A297" s="61">
        <f>'[4]All Counts'!E297</f>
        <v>13600</v>
      </c>
      <c r="B297" s="61">
        <f>'[4]All Counts'!F297</f>
        <v>1</v>
      </c>
      <c r="C297" s="61">
        <f>'[4]All Counts'!G297</f>
        <v>1</v>
      </c>
      <c r="D297" s="29">
        <v>1</v>
      </c>
      <c r="E297" s="61" t="str">
        <f>'[4]All Counts'!P297</f>
        <v>Caltran</v>
      </c>
      <c r="F297" s="1">
        <v>1</v>
      </c>
      <c r="G2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97" s="30">
        <f>'[4]All Counts'!R297</f>
        <v>6</v>
      </c>
      <c r="I297" s="30">
        <f>'[4]All Counts'!S297</f>
        <v>17</v>
      </c>
      <c r="J297" s="61">
        <f>'[4]All Counts'!M297</f>
        <v>118363</v>
      </c>
      <c r="K297" s="4">
        <f>VLOOKUP(class[[#This Row],[hwycov_id]],readme!E:F,2,FALSE)</f>
        <v>111052.08642600001</v>
      </c>
      <c r="L297" s="32">
        <f t="shared" si="12"/>
        <v>-6.1766883012427831E-2</v>
      </c>
      <c r="M297" s="31">
        <f t="shared" si="13"/>
        <v>-7310.9135739999911</v>
      </c>
      <c r="N297" s="31">
        <f t="shared" si="14"/>
        <v>53449457.286497325</v>
      </c>
      <c r="O297" s="1" t="e">
        <v>#N/A</v>
      </c>
      <c r="P297" s="1">
        <v>296</v>
      </c>
      <c r="Q297" s="46">
        <f>ROUND(class[[#This Row],[count]],-3)</f>
        <v>118000</v>
      </c>
      <c r="R297" s="59">
        <f>VLOOKUP(class[[#This Row],[count_rd]],caltran!$J$2:$P$182,7,FALSE)</f>
        <v>102778</v>
      </c>
      <c r="S297" s="59">
        <f>VLOOKUP(class[[#This Row],[count_rd]],caltran!$J$2:$P$182,6,FALSE)</f>
        <v>133222</v>
      </c>
      <c r="T297" s="1">
        <f>IF(AND(class[[#This Row],[flow]]&gt;=class[[#This Row],[low]], class[[#This Row],[flow]]&lt;=class[[#This Row],[high]]),1,0)</f>
        <v>1</v>
      </c>
    </row>
    <row r="298" spans="1:20" x14ac:dyDescent="0.25">
      <c r="A298" s="61">
        <f>'[4]All Counts'!E298</f>
        <v>26293</v>
      </c>
      <c r="B298" s="61">
        <f>'[4]All Counts'!F298</f>
        <v>1</v>
      </c>
      <c r="C298" s="61">
        <f>'[4]All Counts'!G298</f>
        <v>1</v>
      </c>
      <c r="D298" s="29">
        <v>1</v>
      </c>
      <c r="E298" s="61" t="str">
        <f>'[4]All Counts'!P298</f>
        <v>PeMS2016</v>
      </c>
      <c r="F298" s="1">
        <v>1</v>
      </c>
      <c r="G2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98" s="30">
        <f>'[4]All Counts'!R298</f>
        <v>6</v>
      </c>
      <c r="I298" s="30">
        <f>'[4]All Counts'!S298</f>
        <v>17</v>
      </c>
      <c r="J298" s="61">
        <f>'[4]All Counts'!M298</f>
        <v>98447</v>
      </c>
      <c r="K298" s="4">
        <f>VLOOKUP(class[[#This Row],[hwycov_id]],readme!E:F,2,FALSE)</f>
        <v>102506.099122</v>
      </c>
      <c r="L298" s="32">
        <f t="shared" si="12"/>
        <v>4.1231313518949264E-2</v>
      </c>
      <c r="M298" s="31">
        <f t="shared" si="13"/>
        <v>4059.0991219999996</v>
      </c>
      <c r="N298" s="31">
        <f t="shared" si="14"/>
        <v>16476285.682221169</v>
      </c>
      <c r="O298" s="1" t="e">
        <v>#N/A</v>
      </c>
      <c r="P298" s="1">
        <v>297</v>
      </c>
      <c r="Q298" s="46">
        <f>ROUND(class[[#This Row],[count]],-3)</f>
        <v>98000</v>
      </c>
      <c r="R298" s="59">
        <f>VLOOKUP(class[[#This Row],[count_rd]],caltran!$J$2:$P$182,7,FALSE)</f>
        <v>84574</v>
      </c>
      <c r="S298" s="59">
        <f>VLOOKUP(class[[#This Row],[count_rd]],caltran!$J$2:$P$182,6,FALSE)</f>
        <v>111426</v>
      </c>
      <c r="T298" s="1">
        <f>IF(AND(class[[#This Row],[flow]]&gt;=class[[#This Row],[low]], class[[#This Row],[flow]]&lt;=class[[#This Row],[high]]),1,0)</f>
        <v>1</v>
      </c>
    </row>
    <row r="299" spans="1:20" x14ac:dyDescent="0.25">
      <c r="A299" s="61">
        <f>'[4]All Counts'!E299</f>
        <v>9872</v>
      </c>
      <c r="B299" s="61">
        <f>'[4]All Counts'!F299</f>
        <v>1</v>
      </c>
      <c r="C299" s="61">
        <f>'[4]All Counts'!G299</f>
        <v>1</v>
      </c>
      <c r="D299" s="29">
        <v>1</v>
      </c>
      <c r="E299" s="61" t="str">
        <f>'[4]All Counts'!P299</f>
        <v>PeMS2016</v>
      </c>
      <c r="F299" s="1">
        <v>1</v>
      </c>
      <c r="G2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299" s="30">
        <f>'[4]All Counts'!R299</f>
        <v>6</v>
      </c>
      <c r="I299" s="30">
        <f>'[4]All Counts'!S299</f>
        <v>17</v>
      </c>
      <c r="J299" s="61">
        <f>'[4]All Counts'!M299</f>
        <v>104595</v>
      </c>
      <c r="K299" s="4">
        <f>VLOOKUP(class[[#This Row],[hwycov_id]],readme!E:F,2,FALSE)</f>
        <v>124591.485839</v>
      </c>
      <c r="L299" s="32">
        <f t="shared" si="12"/>
        <v>0.19118013135427114</v>
      </c>
      <c r="M299" s="31">
        <f t="shared" si="13"/>
        <v>19996.485839000001</v>
      </c>
      <c r="N299" s="31">
        <f t="shared" si="14"/>
        <v>399859445.90932757</v>
      </c>
      <c r="O299" s="1" t="e">
        <v>#N/A</v>
      </c>
      <c r="P299" s="1">
        <v>298</v>
      </c>
      <c r="Q299" s="46">
        <f>ROUND(class[[#This Row],[count]],-3)</f>
        <v>105000</v>
      </c>
      <c r="R299" s="59">
        <f>VLOOKUP(class[[#This Row],[count_rd]],caltran!$J$2:$P$182,7,FALSE)</f>
        <v>90979.999999999942</v>
      </c>
      <c r="S299" s="59">
        <f>VLOOKUP(class[[#This Row],[count_rd]],caltran!$J$2:$P$182,6,FALSE)</f>
        <v>119020.00000000006</v>
      </c>
      <c r="T299" s="1">
        <f>IF(AND(class[[#This Row],[flow]]&gt;=class[[#This Row],[low]], class[[#This Row],[flow]]&lt;=class[[#This Row],[high]]),1,0)</f>
        <v>0</v>
      </c>
    </row>
    <row r="300" spans="1:20" x14ac:dyDescent="0.25">
      <c r="A300" s="61">
        <f>'[4]All Counts'!E300</f>
        <v>13527</v>
      </c>
      <c r="B300" s="61">
        <f>'[4]All Counts'!F300</f>
        <v>1</v>
      </c>
      <c r="C300" s="61">
        <f>'[4]All Counts'!G300</f>
        <v>1</v>
      </c>
      <c r="D300" s="29">
        <v>1</v>
      </c>
      <c r="E300" s="61" t="str">
        <f>'[4]All Counts'!P300</f>
        <v>PeMS2016</v>
      </c>
      <c r="F300" s="1">
        <v>1</v>
      </c>
      <c r="G3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00" s="30">
        <f>'[4]All Counts'!R300</f>
        <v>6</v>
      </c>
      <c r="I300" s="30">
        <f>'[4]All Counts'!S300</f>
        <v>6</v>
      </c>
      <c r="J300" s="61">
        <f>'[4]All Counts'!M300</f>
        <v>107825</v>
      </c>
      <c r="K300" s="4">
        <f>VLOOKUP(class[[#This Row],[hwycov_id]],readme!E:F,2,FALSE)</f>
        <v>109676.666992</v>
      </c>
      <c r="L300" s="32">
        <f t="shared" si="12"/>
        <v>1.7172891184790151E-2</v>
      </c>
      <c r="M300" s="31">
        <f t="shared" si="13"/>
        <v>1851.6669919999986</v>
      </c>
      <c r="N300" s="31">
        <f t="shared" si="14"/>
        <v>3428670.6492623226</v>
      </c>
      <c r="O300" s="1" t="e">
        <v>#N/A</v>
      </c>
      <c r="P300" s="1">
        <v>299</v>
      </c>
      <c r="Q300" s="46">
        <f>ROUND(class[[#This Row],[count]],-3)</f>
        <v>108000</v>
      </c>
      <c r="R300" s="59">
        <f>VLOOKUP(class[[#This Row],[count_rd]],caltran!$J$2:$P$182,7,FALSE)</f>
        <v>93677.142857142826</v>
      </c>
      <c r="S300" s="59">
        <f>VLOOKUP(class[[#This Row],[count_rd]],caltran!$J$2:$P$182,6,FALSE)</f>
        <v>122322.85714285719</v>
      </c>
      <c r="T300" s="1">
        <f>IF(AND(class[[#This Row],[flow]]&gt;=class[[#This Row],[low]], class[[#This Row],[flow]]&lt;=class[[#This Row],[high]]),1,0)</f>
        <v>1</v>
      </c>
    </row>
    <row r="301" spans="1:20" x14ac:dyDescent="0.25">
      <c r="A301" s="61">
        <f>'[4]All Counts'!E301</f>
        <v>13593</v>
      </c>
      <c r="B301" s="61">
        <f>'[4]All Counts'!F301</f>
        <v>1</v>
      </c>
      <c r="C301" s="61">
        <f>'[4]All Counts'!G301</f>
        <v>1</v>
      </c>
      <c r="D301" s="29">
        <v>1</v>
      </c>
      <c r="E301" s="61" t="str">
        <f>'[4]All Counts'!P301</f>
        <v>PeMS2016</v>
      </c>
      <c r="F301" s="1">
        <v>1</v>
      </c>
      <c r="G3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01" s="30">
        <f>'[4]All Counts'!R301</f>
        <v>6</v>
      </c>
      <c r="I301" s="30">
        <f>'[4]All Counts'!S301</f>
        <v>6</v>
      </c>
      <c r="J301" s="61">
        <f>'[4]All Counts'!M301</f>
        <v>98736</v>
      </c>
      <c r="K301" s="4">
        <f>VLOOKUP(class[[#This Row],[hwycov_id]],readme!E:F,2,FALSE)</f>
        <v>109816.90332100001</v>
      </c>
      <c r="L301" s="32">
        <f t="shared" si="12"/>
        <v>0.11222758994692916</v>
      </c>
      <c r="M301" s="31">
        <f t="shared" si="13"/>
        <v>11080.903321000005</v>
      </c>
      <c r="N301" s="31">
        <f t="shared" si="14"/>
        <v>122786418.40934895</v>
      </c>
      <c r="O301" s="1" t="e">
        <v>#N/A</v>
      </c>
      <c r="P301" s="1">
        <v>300</v>
      </c>
      <c r="Q301" s="46">
        <f>ROUND(class[[#This Row],[count]],-3)</f>
        <v>99000</v>
      </c>
      <c r="R301" s="59">
        <f>VLOOKUP(class[[#This Row],[count_rd]],caltran!$J$2:$P$182,7,FALSE)</f>
        <v>85486.5</v>
      </c>
      <c r="S301" s="59">
        <f>VLOOKUP(class[[#This Row],[count_rd]],caltran!$J$2:$P$182,6,FALSE)</f>
        <v>112513.5</v>
      </c>
      <c r="T301" s="1">
        <f>IF(AND(class[[#This Row],[flow]]&gt;=class[[#This Row],[low]], class[[#This Row],[flow]]&lt;=class[[#This Row],[high]]),1,0)</f>
        <v>1</v>
      </c>
    </row>
    <row r="302" spans="1:20" x14ac:dyDescent="0.25">
      <c r="A302" s="61">
        <f>'[4]All Counts'!E302</f>
        <v>25842</v>
      </c>
      <c r="B302" s="61">
        <f>'[4]All Counts'!F302</f>
        <v>1</v>
      </c>
      <c r="C302" s="61">
        <f>'[4]All Counts'!G302</f>
        <v>1</v>
      </c>
      <c r="D302" s="29">
        <v>1</v>
      </c>
      <c r="E302" s="61" t="str">
        <f>'[4]All Counts'!P302</f>
        <v>PeMS2016</v>
      </c>
      <c r="F302" s="1">
        <v>1</v>
      </c>
      <c r="G3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02" s="30">
        <f>'[4]All Counts'!R302</f>
        <v>6</v>
      </c>
      <c r="I302" s="30">
        <f>'[4]All Counts'!S302</f>
        <v>6</v>
      </c>
      <c r="J302" s="61">
        <f>'[4]All Counts'!M302</f>
        <v>104203</v>
      </c>
      <c r="K302" s="4">
        <f>VLOOKUP(class[[#This Row],[hwycov_id]],readme!E:F,2,FALSE)</f>
        <v>101788.471191</v>
      </c>
      <c r="L302" s="32">
        <f t="shared" si="12"/>
        <v>-2.3171394384038813E-2</v>
      </c>
      <c r="M302" s="31">
        <f t="shared" si="13"/>
        <v>-2414.5288089999958</v>
      </c>
      <c r="N302" s="31">
        <f t="shared" si="14"/>
        <v>5829949.3694909383</v>
      </c>
      <c r="O302" s="1" t="e">
        <v>#N/A</v>
      </c>
      <c r="P302" s="1">
        <v>301</v>
      </c>
      <c r="Q302" s="46">
        <f>ROUND(class[[#This Row],[count]],-3)</f>
        <v>104000</v>
      </c>
      <c r="R302" s="59">
        <f>VLOOKUP(class[[#This Row],[count_rd]],caltran!$J$2:$P$182,7,FALSE)</f>
        <v>90066.476190476198</v>
      </c>
      <c r="S302" s="59">
        <f>VLOOKUP(class[[#This Row],[count_rd]],caltran!$J$2:$P$182,6,FALSE)</f>
        <v>117933.5238095238</v>
      </c>
      <c r="T302" s="1">
        <f>IF(AND(class[[#This Row],[flow]]&gt;=class[[#This Row],[low]], class[[#This Row],[flow]]&lt;=class[[#This Row],[high]]),1,0)</f>
        <v>1</v>
      </c>
    </row>
    <row r="303" spans="1:20" x14ac:dyDescent="0.25">
      <c r="A303" s="61">
        <f>'[4]All Counts'!E303</f>
        <v>26523</v>
      </c>
      <c r="B303" s="61">
        <f>'[4]All Counts'!F303</f>
        <v>1</v>
      </c>
      <c r="C303" s="61">
        <f>'[4]All Counts'!G303</f>
        <v>1</v>
      </c>
      <c r="D303" s="29">
        <v>1</v>
      </c>
      <c r="E303" s="61" t="str">
        <f>'[4]All Counts'!P303</f>
        <v>PeMS2016</v>
      </c>
      <c r="F303" s="1">
        <v>1</v>
      </c>
      <c r="G3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03" s="30">
        <f>'[4]All Counts'!R303</f>
        <v>6</v>
      </c>
      <c r="I303" s="30">
        <f>'[4]All Counts'!S303</f>
        <v>6</v>
      </c>
      <c r="J303" s="61">
        <f>'[4]All Counts'!M303</f>
        <v>100921</v>
      </c>
      <c r="K303" s="4">
        <f>VLOOKUP(class[[#This Row],[hwycov_id]],readme!E:F,2,FALSE)</f>
        <v>98914.734375</v>
      </c>
      <c r="L303" s="32">
        <f t="shared" si="12"/>
        <v>-1.9879565452185388E-2</v>
      </c>
      <c r="M303" s="31">
        <f t="shared" si="13"/>
        <v>-2006.265625</v>
      </c>
      <c r="N303" s="31">
        <f t="shared" si="14"/>
        <v>4025101.7580566406</v>
      </c>
      <c r="O303" s="1" t="e">
        <v>#N/A</v>
      </c>
      <c r="P303" s="1">
        <v>302</v>
      </c>
      <c r="Q303" s="46">
        <f>ROUND(class[[#This Row],[count]],-3)</f>
        <v>101000</v>
      </c>
      <c r="R303" s="59">
        <f>VLOOKUP(class[[#This Row],[count_rd]],caltran!$J$2:$P$182,7,FALSE)</f>
        <v>87316.904761904778</v>
      </c>
      <c r="S303" s="59">
        <f>VLOOKUP(class[[#This Row],[count_rd]],caltran!$J$2:$P$182,6,FALSE)</f>
        <v>114683.09523809522</v>
      </c>
      <c r="T303" s="1">
        <f>IF(AND(class[[#This Row],[flow]]&gt;=class[[#This Row],[low]], class[[#This Row],[flow]]&lt;=class[[#This Row],[high]]),1,0)</f>
        <v>1</v>
      </c>
    </row>
    <row r="304" spans="1:20" x14ac:dyDescent="0.25">
      <c r="A304" s="61">
        <f>'[4]All Counts'!E304</f>
        <v>13581</v>
      </c>
      <c r="B304" s="61">
        <f>'[4]All Counts'!F304</f>
        <v>1</v>
      </c>
      <c r="C304" s="61">
        <f>'[4]All Counts'!G304</f>
        <v>1</v>
      </c>
      <c r="D304" s="29">
        <v>1</v>
      </c>
      <c r="E304" s="61" t="str">
        <f>'[4]All Counts'!P304</f>
        <v>PeMS2016</v>
      </c>
      <c r="F304" s="1">
        <v>1</v>
      </c>
      <c r="G3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04" s="30">
        <f>'[4]All Counts'!R304</f>
        <v>6</v>
      </c>
      <c r="I304" s="30">
        <f>'[4]All Counts'!S304</f>
        <v>6</v>
      </c>
      <c r="J304" s="61">
        <f>'[4]All Counts'!M304</f>
        <v>104032</v>
      </c>
      <c r="K304" s="4">
        <f>VLOOKUP(class[[#This Row],[hwycov_id]],readme!E:F,2,FALSE)</f>
        <v>98914.734375</v>
      </c>
      <c r="L304" s="32">
        <f t="shared" si="12"/>
        <v>-4.9189341981313417E-2</v>
      </c>
      <c r="M304" s="31">
        <f t="shared" si="13"/>
        <v>-5117.265625</v>
      </c>
      <c r="N304" s="31">
        <f t="shared" si="14"/>
        <v>26186407.476806641</v>
      </c>
      <c r="O304" s="1" t="e">
        <v>#N/A</v>
      </c>
      <c r="P304" s="1">
        <v>303</v>
      </c>
      <c r="Q304" s="46">
        <f>ROUND(class[[#This Row],[count]],-3)</f>
        <v>104000</v>
      </c>
      <c r="R304" s="59">
        <f>VLOOKUP(class[[#This Row],[count_rd]],caltran!$J$2:$P$182,7,FALSE)</f>
        <v>90066.476190476198</v>
      </c>
      <c r="S304" s="59">
        <f>VLOOKUP(class[[#This Row],[count_rd]],caltran!$J$2:$P$182,6,FALSE)</f>
        <v>117933.5238095238</v>
      </c>
      <c r="T304" s="1">
        <f>IF(AND(class[[#This Row],[flow]]&gt;=class[[#This Row],[low]], class[[#This Row],[flow]]&lt;=class[[#This Row],[high]]),1,0)</f>
        <v>1</v>
      </c>
    </row>
    <row r="305" spans="1:20" x14ac:dyDescent="0.25">
      <c r="A305" s="61">
        <f>'[4]All Counts'!E305</f>
        <v>13579</v>
      </c>
      <c r="B305" s="61">
        <f>'[4]All Counts'!F305</f>
        <v>1</v>
      </c>
      <c r="C305" s="61">
        <f>'[4]All Counts'!G305</f>
        <v>1</v>
      </c>
      <c r="D305" s="29">
        <v>1</v>
      </c>
      <c r="E305" s="61" t="str">
        <f>'[4]All Counts'!P305</f>
        <v>PeMS2016</v>
      </c>
      <c r="F305" s="1">
        <v>1</v>
      </c>
      <c r="G3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05" s="30">
        <f>'[4]All Counts'!R305</f>
        <v>6</v>
      </c>
      <c r="I305" s="30">
        <f>'[4]All Counts'!S305</f>
        <v>6</v>
      </c>
      <c r="J305" s="61">
        <f>'[4]All Counts'!M305</f>
        <v>95273</v>
      </c>
      <c r="K305" s="4">
        <f>VLOOKUP(class[[#This Row],[hwycov_id]],readme!E:F,2,FALSE)</f>
        <v>102997.212403</v>
      </c>
      <c r="L305" s="32">
        <f t="shared" si="12"/>
        <v>8.1074516421231646E-2</v>
      </c>
      <c r="M305" s="31">
        <f t="shared" si="13"/>
        <v>7724.2124029999977</v>
      </c>
      <c r="N305" s="31">
        <f t="shared" si="14"/>
        <v>59663457.246658996</v>
      </c>
      <c r="O305" s="1" t="e">
        <v>#N/A</v>
      </c>
      <c r="P305" s="1">
        <v>304</v>
      </c>
      <c r="Q305" s="46">
        <f>ROUND(class[[#This Row],[count]],-3)</f>
        <v>95000</v>
      </c>
      <c r="R305" s="59">
        <f>VLOOKUP(class[[#This Row],[count_rd]],caltran!$J$2:$P$182,7,FALSE)</f>
        <v>81985</v>
      </c>
      <c r="S305" s="59">
        <f>VLOOKUP(class[[#This Row],[count_rd]],caltran!$J$2:$P$182,6,FALSE)</f>
        <v>108015</v>
      </c>
      <c r="T305" s="1">
        <f>IF(AND(class[[#This Row],[flow]]&gt;=class[[#This Row],[low]], class[[#This Row],[flow]]&lt;=class[[#This Row],[high]]),1,0)</f>
        <v>1</v>
      </c>
    </row>
    <row r="306" spans="1:20" x14ac:dyDescent="0.25">
      <c r="A306" s="61">
        <f>'[4]All Counts'!E306</f>
        <v>615</v>
      </c>
      <c r="B306" s="61">
        <f>'[4]All Counts'!F306</f>
        <v>1</v>
      </c>
      <c r="C306" s="61">
        <f>'[4]All Counts'!G306</f>
        <v>1</v>
      </c>
      <c r="D306" s="29">
        <v>1</v>
      </c>
      <c r="E306" s="61" t="str">
        <f>'[4]All Counts'!P306</f>
        <v>PeMS2016</v>
      </c>
      <c r="F306" s="1">
        <v>1</v>
      </c>
      <c r="G3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06" s="30">
        <f>'[4]All Counts'!R306</f>
        <v>6</v>
      </c>
      <c r="I306" s="30">
        <f>'[4]All Counts'!S306</f>
        <v>6</v>
      </c>
      <c r="J306" s="61">
        <f>'[4]All Counts'!M306</f>
        <v>100358</v>
      </c>
      <c r="K306" s="4">
        <f>VLOOKUP(class[[#This Row],[hwycov_id]],readme!E:F,2,FALSE)</f>
        <v>95828.199706999992</v>
      </c>
      <c r="L306" s="32">
        <f t="shared" si="12"/>
        <v>-4.5136414565854266E-2</v>
      </c>
      <c r="M306" s="31">
        <f t="shared" si="13"/>
        <v>-4529.8002930000075</v>
      </c>
      <c r="N306" s="31">
        <f t="shared" si="14"/>
        <v>20519090.694462955</v>
      </c>
      <c r="O306" s="1" t="e">
        <v>#N/A</v>
      </c>
      <c r="P306" s="1">
        <v>305</v>
      </c>
      <c r="Q306" s="46">
        <f>ROUND(class[[#This Row],[count]],-3)</f>
        <v>100000</v>
      </c>
      <c r="R306" s="59">
        <f>VLOOKUP(class[[#This Row],[count_rd]],caltran!$J$2:$P$182,7,FALSE)</f>
        <v>86400</v>
      </c>
      <c r="S306" s="59">
        <f>VLOOKUP(class[[#This Row],[count_rd]],caltran!$J$2:$P$182,6,FALSE)</f>
        <v>113600.00000000001</v>
      </c>
      <c r="T306" s="1">
        <f>IF(AND(class[[#This Row],[flow]]&gt;=class[[#This Row],[low]], class[[#This Row],[flow]]&lt;=class[[#This Row],[high]]),1,0)</f>
        <v>1</v>
      </c>
    </row>
    <row r="307" spans="1:20" x14ac:dyDescent="0.25">
      <c r="A307" s="61">
        <f>'[4]All Counts'!E307</f>
        <v>16275</v>
      </c>
      <c r="B307" s="61">
        <f>'[4]All Counts'!F307</f>
        <v>1</v>
      </c>
      <c r="C307" s="61">
        <f>'[4]All Counts'!G307</f>
        <v>1</v>
      </c>
      <c r="D307" s="29">
        <v>1</v>
      </c>
      <c r="E307" s="61" t="str">
        <f>'[4]All Counts'!P307</f>
        <v>PeMS2016</v>
      </c>
      <c r="F307" s="1">
        <v>1</v>
      </c>
      <c r="G3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07" s="30">
        <f>'[4]All Counts'!R307</f>
        <v>6</v>
      </c>
      <c r="I307" s="30">
        <f>'[4]All Counts'!S307</f>
        <v>6</v>
      </c>
      <c r="J307" s="61">
        <f>'[4]All Counts'!M307</f>
        <v>101403</v>
      </c>
      <c r="K307" s="4">
        <f>VLOOKUP(class[[#This Row],[hwycov_id]],readme!E:F,2,FALSE)</f>
        <v>103534.216308</v>
      </c>
      <c r="L307" s="32">
        <f t="shared" si="12"/>
        <v>2.1017290494364183E-2</v>
      </c>
      <c r="M307" s="31">
        <f t="shared" si="13"/>
        <v>2131.2163080000028</v>
      </c>
      <c r="N307" s="31">
        <f t="shared" si="14"/>
        <v>4542082.9514851626</v>
      </c>
      <c r="O307" s="1" t="e">
        <v>#N/A</v>
      </c>
      <c r="P307" s="1">
        <v>306</v>
      </c>
      <c r="Q307" s="46">
        <f>ROUND(class[[#This Row],[count]],-3)</f>
        <v>101000</v>
      </c>
      <c r="R307" s="59">
        <f>VLOOKUP(class[[#This Row],[count_rd]],caltran!$J$2:$P$182,7,FALSE)</f>
        <v>87316.904761904778</v>
      </c>
      <c r="S307" s="59">
        <f>VLOOKUP(class[[#This Row],[count_rd]],caltran!$J$2:$P$182,6,FALSE)</f>
        <v>114683.09523809522</v>
      </c>
      <c r="T307" s="1">
        <f>IF(AND(class[[#This Row],[flow]]&gt;=class[[#This Row],[low]], class[[#This Row],[flow]]&lt;=class[[#This Row],[high]]),1,0)</f>
        <v>1</v>
      </c>
    </row>
    <row r="308" spans="1:20" x14ac:dyDescent="0.25">
      <c r="A308" s="61">
        <f>'[4]All Counts'!E308</f>
        <v>16290</v>
      </c>
      <c r="B308" s="61">
        <f>'[4]All Counts'!F308</f>
        <v>1</v>
      </c>
      <c r="C308" s="61">
        <f>'[4]All Counts'!G308</f>
        <v>1</v>
      </c>
      <c r="D308" s="29">
        <v>1</v>
      </c>
      <c r="E308" s="61" t="str">
        <f>'[4]All Counts'!P308</f>
        <v>PeMS2016</v>
      </c>
      <c r="F308" s="1">
        <v>1</v>
      </c>
      <c r="G3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08" s="30">
        <f>'[4]All Counts'!R308</f>
        <v>6</v>
      </c>
      <c r="I308" s="30">
        <f>'[4]All Counts'!S308</f>
        <v>6</v>
      </c>
      <c r="J308" s="61">
        <f>'[4]All Counts'!M308</f>
        <v>99469</v>
      </c>
      <c r="K308" s="4">
        <f>VLOOKUP(class[[#This Row],[hwycov_id]],readme!E:F,2,FALSE)</f>
        <v>96944.878417999993</v>
      </c>
      <c r="L308" s="32">
        <f t="shared" si="12"/>
        <v>-2.5375962179171485E-2</v>
      </c>
      <c r="M308" s="31">
        <f t="shared" si="13"/>
        <v>-2524.121582000007</v>
      </c>
      <c r="N308" s="31">
        <f t="shared" si="14"/>
        <v>6371189.7607182181</v>
      </c>
      <c r="O308" s="1" t="e">
        <v>#N/A</v>
      </c>
      <c r="P308" s="1">
        <v>307</v>
      </c>
      <c r="Q308" s="46">
        <f>ROUND(class[[#This Row],[count]],-3)</f>
        <v>99000</v>
      </c>
      <c r="R308" s="59">
        <f>VLOOKUP(class[[#This Row],[count_rd]],caltran!$J$2:$P$182,7,FALSE)</f>
        <v>85486.5</v>
      </c>
      <c r="S308" s="59">
        <f>VLOOKUP(class[[#This Row],[count_rd]],caltran!$J$2:$P$182,6,FALSE)</f>
        <v>112513.5</v>
      </c>
      <c r="T308" s="1">
        <f>IF(AND(class[[#This Row],[flow]]&gt;=class[[#This Row],[low]], class[[#This Row],[flow]]&lt;=class[[#This Row],[high]]),1,0)</f>
        <v>1</v>
      </c>
    </row>
    <row r="309" spans="1:20" x14ac:dyDescent="0.25">
      <c r="A309" s="61">
        <f>'[4]All Counts'!E309</f>
        <v>16291</v>
      </c>
      <c r="B309" s="61">
        <f>'[4]All Counts'!F309</f>
        <v>1</v>
      </c>
      <c r="C309" s="61">
        <f>'[4]All Counts'!G309</f>
        <v>1</v>
      </c>
      <c r="D309" s="29">
        <v>1</v>
      </c>
      <c r="E309" s="61" t="str">
        <f>'[4]All Counts'!P309</f>
        <v>PeMS2016</v>
      </c>
      <c r="F309" s="1">
        <v>1</v>
      </c>
      <c r="G3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09" s="30">
        <f>'[4]All Counts'!R309</f>
        <v>6</v>
      </c>
      <c r="I309" s="30">
        <f>'[4]All Counts'!S309</f>
        <v>6</v>
      </c>
      <c r="J309" s="61">
        <f>'[4]All Counts'!M309</f>
        <v>104108</v>
      </c>
      <c r="K309" s="4">
        <f>VLOOKUP(class[[#This Row],[hwycov_id]],readme!E:F,2,FALSE)</f>
        <v>102193.75683599999</v>
      </c>
      <c r="L309" s="32">
        <f t="shared" si="12"/>
        <v>-1.8387089983478822E-2</v>
      </c>
      <c r="M309" s="31">
        <f t="shared" si="13"/>
        <v>-1914.2431640000141</v>
      </c>
      <c r="N309" s="31">
        <f t="shared" si="14"/>
        <v>3664326.8909207848</v>
      </c>
      <c r="O309" s="1" t="e">
        <v>#N/A</v>
      </c>
      <c r="P309" s="1">
        <v>308</v>
      </c>
      <c r="Q309" s="46">
        <f>ROUND(class[[#This Row],[count]],-3)</f>
        <v>104000</v>
      </c>
      <c r="R309" s="59">
        <f>VLOOKUP(class[[#This Row],[count_rd]],caltran!$J$2:$P$182,7,FALSE)</f>
        <v>90066.476190476198</v>
      </c>
      <c r="S309" s="59">
        <f>VLOOKUP(class[[#This Row],[count_rd]],caltran!$J$2:$P$182,6,FALSE)</f>
        <v>117933.5238095238</v>
      </c>
      <c r="T309" s="1">
        <f>IF(AND(class[[#This Row],[flow]]&gt;=class[[#This Row],[low]], class[[#This Row],[flow]]&lt;=class[[#This Row],[high]]),1,0)</f>
        <v>1</v>
      </c>
    </row>
    <row r="310" spans="1:20" x14ac:dyDescent="0.25">
      <c r="A310" s="61">
        <f>'[4]All Counts'!E310</f>
        <v>671</v>
      </c>
      <c r="B310" s="61">
        <f>'[4]All Counts'!F310</f>
        <v>1</v>
      </c>
      <c r="C310" s="61">
        <f>'[4]All Counts'!G310</f>
        <v>1</v>
      </c>
      <c r="D310" s="29">
        <v>1</v>
      </c>
      <c r="E310" s="61" t="str">
        <f>'[4]All Counts'!P310</f>
        <v>PeMS2016</v>
      </c>
      <c r="F310" s="1">
        <v>1</v>
      </c>
      <c r="G3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10" s="30">
        <f>'[4]All Counts'!R310</f>
        <v>6</v>
      </c>
      <c r="I310" s="30">
        <f>'[4]All Counts'!S310</f>
        <v>1</v>
      </c>
      <c r="J310" s="61">
        <f>'[4]All Counts'!M310</f>
        <v>95533</v>
      </c>
      <c r="K310" s="4">
        <f>VLOOKUP(class[[#This Row],[hwycov_id]],readme!E:F,2,FALSE)</f>
        <v>93664.69384800001</v>
      </c>
      <c r="L310" s="32">
        <f t="shared" si="12"/>
        <v>-1.955665740634116E-2</v>
      </c>
      <c r="M310" s="31">
        <f t="shared" si="13"/>
        <v>-1868.3061519999901</v>
      </c>
      <c r="N310" s="31">
        <f t="shared" si="14"/>
        <v>3490567.8776010103</v>
      </c>
      <c r="O310" s="1" t="e">
        <v>#N/A</v>
      </c>
      <c r="P310" s="1">
        <v>309</v>
      </c>
      <c r="Q310" s="46">
        <f>ROUND(class[[#This Row],[count]],-3)</f>
        <v>96000</v>
      </c>
      <c r="R310" s="59">
        <f>VLOOKUP(class[[#This Row],[count_rd]],caltran!$J$2:$P$182,7,FALSE)</f>
        <v>82848</v>
      </c>
      <c r="S310" s="59">
        <f>VLOOKUP(class[[#This Row],[count_rd]],caltran!$J$2:$P$182,6,FALSE)</f>
        <v>109152</v>
      </c>
      <c r="T310" s="1">
        <f>IF(AND(class[[#This Row],[flow]]&gt;=class[[#This Row],[low]], class[[#This Row],[flow]]&lt;=class[[#This Row],[high]]),1,0)</f>
        <v>1</v>
      </c>
    </row>
    <row r="311" spans="1:20" x14ac:dyDescent="0.25">
      <c r="A311" s="61">
        <f>'[4]All Counts'!E311</f>
        <v>8770</v>
      </c>
      <c r="B311" s="61">
        <f>'[4]All Counts'!F311</f>
        <v>1</v>
      </c>
      <c r="C311" s="61">
        <f>'[4]All Counts'!G311</f>
        <v>1</v>
      </c>
      <c r="D311" s="29">
        <v>1</v>
      </c>
      <c r="E311" s="61" t="str">
        <f>'[4]All Counts'!P311</f>
        <v>PeMS2016</v>
      </c>
      <c r="F311" s="1">
        <v>1</v>
      </c>
      <c r="G3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11" s="30">
        <f>'[4]All Counts'!R311</f>
        <v>6</v>
      </c>
      <c r="I311" s="30">
        <f>'[4]All Counts'!S311</f>
        <v>1</v>
      </c>
      <c r="J311" s="61">
        <f>'[4]All Counts'!M311</f>
        <v>88873</v>
      </c>
      <c r="K311" s="4">
        <f>VLOOKUP(class[[#This Row],[hwycov_id]],readme!E:F,2,FALSE)</f>
        <v>101223.592284</v>
      </c>
      <c r="L311" s="32">
        <f t="shared" si="12"/>
        <v>0.138969003904448</v>
      </c>
      <c r="M311" s="31">
        <f t="shared" si="13"/>
        <v>12350.592283999998</v>
      </c>
      <c r="N311" s="31">
        <f t="shared" si="14"/>
        <v>152537129.76560029</v>
      </c>
      <c r="O311" s="1" t="e">
        <v>#N/A</v>
      </c>
      <c r="P311" s="1">
        <v>310</v>
      </c>
      <c r="Q311" s="46">
        <f>ROUND(class[[#This Row],[count]],-3)</f>
        <v>89000</v>
      </c>
      <c r="R311" s="59">
        <f>VLOOKUP(class[[#This Row],[count_rd]],caltran!$J$2:$P$182,7,FALSE)</f>
        <v>76673.5</v>
      </c>
      <c r="S311" s="59">
        <f>VLOOKUP(class[[#This Row],[count_rd]],caltran!$J$2:$P$182,6,FALSE)</f>
        <v>101326.5</v>
      </c>
      <c r="T311" s="1">
        <f>IF(AND(class[[#This Row],[flow]]&gt;=class[[#This Row],[low]], class[[#This Row],[flow]]&lt;=class[[#This Row],[high]]),1,0)</f>
        <v>1</v>
      </c>
    </row>
    <row r="312" spans="1:20" x14ac:dyDescent="0.25">
      <c r="A312" s="61">
        <f>'[4]All Counts'!E312</f>
        <v>26546</v>
      </c>
      <c r="B312" s="61">
        <f>'[4]All Counts'!F312</f>
        <v>1</v>
      </c>
      <c r="C312" s="61">
        <f>'[4]All Counts'!G312</f>
        <v>1</v>
      </c>
      <c r="D312" s="29">
        <v>1</v>
      </c>
      <c r="E312" s="61" t="str">
        <f>'[4]All Counts'!P312</f>
        <v>PeMS2016</v>
      </c>
      <c r="F312" s="1">
        <v>1</v>
      </c>
      <c r="G3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12" s="30">
        <f>'[4]All Counts'!R312</f>
        <v>6</v>
      </c>
      <c r="I312" s="30">
        <f>'[4]All Counts'!S312</f>
        <v>1</v>
      </c>
      <c r="J312" s="61">
        <f>'[4]All Counts'!M312</f>
        <v>94176</v>
      </c>
      <c r="K312" s="4">
        <f>VLOOKUP(class[[#This Row],[hwycov_id]],readme!E:F,2,FALSE)</f>
        <v>90248.988282000006</v>
      </c>
      <c r="L312" s="32">
        <f t="shared" si="12"/>
        <v>-4.1698646343017232E-2</v>
      </c>
      <c r="M312" s="31">
        <f t="shared" si="13"/>
        <v>-3927.0117179999943</v>
      </c>
      <c r="N312" s="31">
        <f t="shared" si="14"/>
        <v>15421421.033309266</v>
      </c>
      <c r="O312" s="1" t="e">
        <v>#N/A</v>
      </c>
      <c r="P312" s="1">
        <v>311</v>
      </c>
      <c r="Q312" s="46">
        <f>ROUND(class[[#This Row],[count]],-3)</f>
        <v>94000</v>
      </c>
      <c r="R312" s="59">
        <f>VLOOKUP(class[[#This Row],[count_rd]],caltran!$J$2:$P$182,7,FALSE)</f>
        <v>81122</v>
      </c>
      <c r="S312" s="59">
        <f>VLOOKUP(class[[#This Row],[count_rd]],caltran!$J$2:$P$182,6,FALSE)</f>
        <v>106878</v>
      </c>
      <c r="T312" s="1">
        <f>IF(AND(class[[#This Row],[flow]]&gt;=class[[#This Row],[low]], class[[#This Row],[flow]]&lt;=class[[#This Row],[high]]),1,0)</f>
        <v>1</v>
      </c>
    </row>
    <row r="313" spans="1:20" x14ac:dyDescent="0.25">
      <c r="A313" s="61">
        <f>'[4]All Counts'!E313</f>
        <v>13279</v>
      </c>
      <c r="B313" s="61">
        <f>'[4]All Counts'!F313</f>
        <v>1</v>
      </c>
      <c r="C313" s="61">
        <f>'[4]All Counts'!G313</f>
        <v>1</v>
      </c>
      <c r="D313" s="29">
        <v>1</v>
      </c>
      <c r="E313" s="61" t="str">
        <f>'[4]All Counts'!P313</f>
        <v>PeMS2016</v>
      </c>
      <c r="F313" s="1">
        <v>1</v>
      </c>
      <c r="G3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13" s="30">
        <f>'[4]All Counts'!R313</f>
        <v>6</v>
      </c>
      <c r="I313" s="30">
        <f>'[4]All Counts'!S313</f>
        <v>1</v>
      </c>
      <c r="J313" s="61">
        <f>'[4]All Counts'!M313</f>
        <v>98062</v>
      </c>
      <c r="K313" s="4">
        <f>VLOOKUP(class[[#This Row],[hwycov_id]],readme!E:F,2,FALSE)</f>
        <v>95912.235840000008</v>
      </c>
      <c r="L313" s="32">
        <f t="shared" si="12"/>
        <v>-2.1922499643082904E-2</v>
      </c>
      <c r="M313" s="31">
        <f t="shared" si="13"/>
        <v>-2149.7641599999915</v>
      </c>
      <c r="N313" s="31">
        <f t="shared" si="14"/>
        <v>4621485.9436204694</v>
      </c>
      <c r="O313" s="1" t="e">
        <v>#N/A</v>
      </c>
      <c r="P313" s="1">
        <v>312</v>
      </c>
      <c r="Q313" s="46">
        <f>ROUND(class[[#This Row],[count]],-3)</f>
        <v>98000</v>
      </c>
      <c r="R313" s="59">
        <f>VLOOKUP(class[[#This Row],[count_rd]],caltran!$J$2:$P$182,7,FALSE)</f>
        <v>84574</v>
      </c>
      <c r="S313" s="59">
        <f>VLOOKUP(class[[#This Row],[count_rd]],caltran!$J$2:$P$182,6,FALSE)</f>
        <v>111426</v>
      </c>
      <c r="T313" s="1">
        <f>IF(AND(class[[#This Row],[flow]]&gt;=class[[#This Row],[low]], class[[#This Row],[flow]]&lt;=class[[#This Row],[high]]),1,0)</f>
        <v>1</v>
      </c>
    </row>
    <row r="314" spans="1:20" x14ac:dyDescent="0.25">
      <c r="A314" s="61">
        <f>'[4]All Counts'!E314</f>
        <v>13277</v>
      </c>
      <c r="B314" s="61">
        <f>'[4]All Counts'!F314</f>
        <v>1</v>
      </c>
      <c r="C314" s="61">
        <f>'[4]All Counts'!G314</f>
        <v>1</v>
      </c>
      <c r="D314" s="29">
        <v>1</v>
      </c>
      <c r="E314" s="61" t="str">
        <f>'[4]All Counts'!P314</f>
        <v>PeMS2016</v>
      </c>
      <c r="F314" s="1">
        <v>1</v>
      </c>
      <c r="G3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314" s="30">
        <f>'[4]All Counts'!R314</f>
        <v>6</v>
      </c>
      <c r="I314" s="30">
        <f>'[4]All Counts'!S314</f>
        <v>1</v>
      </c>
      <c r="J314" s="61">
        <f>'[4]All Counts'!M314</f>
        <v>86290</v>
      </c>
      <c r="K314" s="4">
        <f>VLOOKUP(class[[#This Row],[hwycov_id]],readme!E:F,2,FALSE)</f>
        <v>84636.968261999995</v>
      </c>
      <c r="L314" s="32">
        <f t="shared" si="12"/>
        <v>-1.91567011009387E-2</v>
      </c>
      <c r="M314" s="31">
        <f t="shared" si="13"/>
        <v>-1653.0317380000051</v>
      </c>
      <c r="N314" s="31">
        <f t="shared" si="14"/>
        <v>2732513.9268353176</v>
      </c>
      <c r="O314" s="1" t="e">
        <v>#N/A</v>
      </c>
      <c r="P314" s="1">
        <v>313</v>
      </c>
      <c r="Q314" s="46">
        <f>ROUND(class[[#This Row],[count]],-3)</f>
        <v>86000</v>
      </c>
      <c r="R314" s="59">
        <f>VLOOKUP(class[[#This Row],[count_rd]],caltran!$J$2:$P$182,7,FALSE)</f>
        <v>73931.333333333328</v>
      </c>
      <c r="S314" s="59">
        <f>VLOOKUP(class[[#This Row],[count_rd]],caltran!$J$2:$P$182,6,FALSE)</f>
        <v>98068.666666666672</v>
      </c>
      <c r="T314" s="1">
        <f>IF(AND(class[[#This Row],[flow]]&gt;=class[[#This Row],[low]], class[[#This Row],[flow]]&lt;=class[[#This Row],[high]]),1,0)</f>
        <v>1</v>
      </c>
    </row>
    <row r="315" spans="1:20" x14ac:dyDescent="0.25">
      <c r="A315" s="61">
        <f>'[4]All Counts'!E315</f>
        <v>673</v>
      </c>
      <c r="B315" s="61">
        <f>'[4]All Counts'!F315</f>
        <v>1</v>
      </c>
      <c r="C315" s="61">
        <f>'[4]All Counts'!G315</f>
        <v>1</v>
      </c>
      <c r="D315" s="29">
        <v>1</v>
      </c>
      <c r="E315" s="61" t="str">
        <f>'[4]All Counts'!P315</f>
        <v>PeMS2016</v>
      </c>
      <c r="F315" s="1">
        <v>1</v>
      </c>
      <c r="G3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315" s="30">
        <f>'[4]All Counts'!R315</f>
        <v>6</v>
      </c>
      <c r="I315" s="30">
        <f>'[4]All Counts'!S315</f>
        <v>1</v>
      </c>
      <c r="J315" s="61">
        <f>'[4]All Counts'!M315</f>
        <v>93015</v>
      </c>
      <c r="K315" s="4">
        <f>VLOOKUP(class[[#This Row],[hwycov_id]],readme!E:F,2,FALSE)</f>
        <v>88528.632812999989</v>
      </c>
      <c r="L315" s="32">
        <f t="shared" si="12"/>
        <v>-4.8232727914852558E-2</v>
      </c>
      <c r="M315" s="31">
        <f t="shared" si="13"/>
        <v>-4486.3671870000107</v>
      </c>
      <c r="N315" s="31">
        <f t="shared" si="14"/>
        <v>20127490.53659039</v>
      </c>
      <c r="O315" s="1" t="e">
        <v>#N/A</v>
      </c>
      <c r="P315" s="1">
        <v>314</v>
      </c>
      <c r="Q315" s="46">
        <f>ROUND(class[[#This Row],[count]],-3)</f>
        <v>93000</v>
      </c>
      <c r="R315" s="59">
        <f>VLOOKUP(class[[#This Row],[count_rd]],caltran!$J$2:$P$182,7,FALSE)</f>
        <v>80259</v>
      </c>
      <c r="S315" s="59">
        <f>VLOOKUP(class[[#This Row],[count_rd]],caltran!$J$2:$P$182,6,FALSE)</f>
        <v>105741</v>
      </c>
      <c r="T315" s="1">
        <f>IF(AND(class[[#This Row],[flow]]&gt;=class[[#This Row],[low]], class[[#This Row],[flow]]&lt;=class[[#This Row],[high]]),1,0)</f>
        <v>1</v>
      </c>
    </row>
    <row r="316" spans="1:20" x14ac:dyDescent="0.25">
      <c r="A316" s="61">
        <f>'[4]All Counts'!E316</f>
        <v>8768</v>
      </c>
      <c r="B316" s="61">
        <f>'[4]All Counts'!F316</f>
        <v>1</v>
      </c>
      <c r="C316" s="61">
        <f>'[4]All Counts'!G316</f>
        <v>1</v>
      </c>
      <c r="D316" s="29">
        <v>1</v>
      </c>
      <c r="E316" s="61" t="str">
        <f>'[4]All Counts'!P316</f>
        <v>PeMS2016</v>
      </c>
      <c r="F316" s="1">
        <v>1</v>
      </c>
      <c r="G3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16" s="30">
        <f>'[4]All Counts'!R316</f>
        <v>6</v>
      </c>
      <c r="I316" s="30">
        <f>'[4]All Counts'!S316</f>
        <v>1</v>
      </c>
      <c r="J316" s="61">
        <f>'[4]All Counts'!M316</f>
        <v>100711</v>
      </c>
      <c r="K316" s="4">
        <f>VLOOKUP(class[[#This Row],[hwycov_id]],readme!E:F,2,FALSE)</f>
        <v>102279.754395</v>
      </c>
      <c r="L316" s="32">
        <f t="shared" si="12"/>
        <v>1.5576792952110452E-2</v>
      </c>
      <c r="M316" s="31">
        <f t="shared" si="13"/>
        <v>1568.7543949999963</v>
      </c>
      <c r="N316" s="31">
        <f t="shared" si="14"/>
        <v>2460990.3518318045</v>
      </c>
      <c r="O316" s="1" t="e">
        <v>#N/A</v>
      </c>
      <c r="P316" s="1">
        <v>315</v>
      </c>
      <c r="Q316" s="46">
        <f>ROUND(class[[#This Row],[count]],-3)</f>
        <v>101000</v>
      </c>
      <c r="R316" s="59">
        <f>VLOOKUP(class[[#This Row],[count_rd]],caltran!$J$2:$P$182,7,FALSE)</f>
        <v>87316.904761904778</v>
      </c>
      <c r="S316" s="59">
        <f>VLOOKUP(class[[#This Row],[count_rd]],caltran!$J$2:$P$182,6,FALSE)</f>
        <v>114683.09523809522</v>
      </c>
      <c r="T316" s="1">
        <f>IF(AND(class[[#This Row],[flow]]&gt;=class[[#This Row],[low]], class[[#This Row],[flow]]&lt;=class[[#This Row],[high]]),1,0)</f>
        <v>1</v>
      </c>
    </row>
    <row r="317" spans="1:20" x14ac:dyDescent="0.25">
      <c r="A317" s="61">
        <f>'[4]All Counts'!E317</f>
        <v>26547</v>
      </c>
      <c r="B317" s="61">
        <f>'[4]All Counts'!F317</f>
        <v>1</v>
      </c>
      <c r="C317" s="61">
        <f>'[4]All Counts'!G317</f>
        <v>1</v>
      </c>
      <c r="D317" s="29">
        <v>1</v>
      </c>
      <c r="E317" s="61" t="str">
        <f>'[4]All Counts'!P317</f>
        <v>Caltran</v>
      </c>
      <c r="F317" s="1">
        <v>1</v>
      </c>
      <c r="G3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17" s="30">
        <f>'[4]All Counts'!R317</f>
        <v>6</v>
      </c>
      <c r="I317" s="30">
        <f>'[4]All Counts'!S317</f>
        <v>1</v>
      </c>
      <c r="J317" s="61">
        <f>'[4]All Counts'!M317</f>
        <v>99712</v>
      </c>
      <c r="K317" s="4">
        <f>VLOOKUP(class[[#This Row],[hwycov_id]],readme!E:F,2,FALSE)</f>
        <v>95558.247558999996</v>
      </c>
      <c r="L317" s="32">
        <f t="shared" si="12"/>
        <v>-4.1657498004252336E-2</v>
      </c>
      <c r="M317" s="31">
        <f t="shared" si="13"/>
        <v>-4153.7524410000042</v>
      </c>
      <c r="N317" s="31">
        <f t="shared" si="14"/>
        <v>17253659.341113493</v>
      </c>
      <c r="O317" s="1" t="e">
        <v>#N/A</v>
      </c>
      <c r="P317" s="1">
        <v>316</v>
      </c>
      <c r="Q317" s="46">
        <f>ROUND(class[[#This Row],[count]],-3)</f>
        <v>100000</v>
      </c>
      <c r="R317" s="59">
        <f>VLOOKUP(class[[#This Row],[count_rd]],caltran!$J$2:$P$182,7,FALSE)</f>
        <v>86400</v>
      </c>
      <c r="S317" s="59">
        <f>VLOOKUP(class[[#This Row],[count_rd]],caltran!$J$2:$P$182,6,FALSE)</f>
        <v>113600.00000000001</v>
      </c>
      <c r="T317" s="1">
        <f>IF(AND(class[[#This Row],[flow]]&gt;=class[[#This Row],[low]], class[[#This Row],[flow]]&lt;=class[[#This Row],[high]]),1,0)</f>
        <v>1</v>
      </c>
    </row>
    <row r="318" spans="1:20" x14ac:dyDescent="0.25">
      <c r="A318" s="61">
        <f>'[4]All Counts'!E318</f>
        <v>12592</v>
      </c>
      <c r="B318" s="61">
        <f>'[4]All Counts'!F318</f>
        <v>1</v>
      </c>
      <c r="C318" s="61">
        <f>'[4]All Counts'!G318</f>
        <v>1</v>
      </c>
      <c r="D318" s="29">
        <v>1</v>
      </c>
      <c r="E318" s="61" t="str">
        <f>'[4]All Counts'!P318</f>
        <v>PeMS2016</v>
      </c>
      <c r="F318" s="1">
        <v>1</v>
      </c>
      <c r="G3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18" s="30">
        <f>'[4]All Counts'!R318</f>
        <v>6</v>
      </c>
      <c r="I318" s="30">
        <f>'[4]All Counts'!S318</f>
        <v>1</v>
      </c>
      <c r="J318" s="61">
        <f>'[4]All Counts'!M318</f>
        <v>100241</v>
      </c>
      <c r="K318" s="4">
        <f>VLOOKUP(class[[#This Row],[hwycov_id]],readme!E:F,2,FALSE)</f>
        <v>95558.247558999996</v>
      </c>
      <c r="L318" s="32">
        <f t="shared" si="12"/>
        <v>-4.671494140122312E-2</v>
      </c>
      <c r="M318" s="31">
        <f t="shared" si="13"/>
        <v>-4682.7524410000042</v>
      </c>
      <c r="N318" s="31">
        <f t="shared" si="14"/>
        <v>21928170.423691496</v>
      </c>
      <c r="O318" s="1" t="e">
        <v>#N/A</v>
      </c>
      <c r="P318" s="1">
        <v>317</v>
      </c>
      <c r="Q318" s="46">
        <f>ROUND(class[[#This Row],[count]],-3)</f>
        <v>100000</v>
      </c>
      <c r="R318" s="59">
        <f>VLOOKUP(class[[#This Row],[count_rd]],caltran!$J$2:$P$182,7,FALSE)</f>
        <v>86400</v>
      </c>
      <c r="S318" s="59">
        <f>VLOOKUP(class[[#This Row],[count_rd]],caltran!$J$2:$P$182,6,FALSE)</f>
        <v>113600.00000000001</v>
      </c>
      <c r="T318" s="1">
        <f>IF(AND(class[[#This Row],[flow]]&gt;=class[[#This Row],[low]], class[[#This Row],[flow]]&lt;=class[[#This Row],[high]]),1,0)</f>
        <v>1</v>
      </c>
    </row>
    <row r="319" spans="1:20" x14ac:dyDescent="0.25">
      <c r="A319" s="61">
        <f>'[4]All Counts'!E319</f>
        <v>16125</v>
      </c>
      <c r="B319" s="61">
        <f>'[4]All Counts'!F319</f>
        <v>1</v>
      </c>
      <c r="C319" s="61">
        <f>'[4]All Counts'!G319</f>
        <v>1</v>
      </c>
      <c r="D319" s="29">
        <v>1</v>
      </c>
      <c r="E319" s="61" t="str">
        <f>'[4]All Counts'!P319</f>
        <v>PeMS2016</v>
      </c>
      <c r="F319" s="1">
        <v>1</v>
      </c>
      <c r="G3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19" s="30">
        <f>'[4]All Counts'!R319</f>
        <v>6</v>
      </c>
      <c r="I319" s="30">
        <f>'[4]All Counts'!S319</f>
        <v>1</v>
      </c>
      <c r="J319" s="61">
        <f>'[4]All Counts'!M319</f>
        <v>91626</v>
      </c>
      <c r="K319" s="4">
        <f>VLOOKUP(class[[#This Row],[hwycov_id]],readme!E:F,2,FALSE)</f>
        <v>104916.87451199999</v>
      </c>
      <c r="L319" s="32">
        <f t="shared" si="12"/>
        <v>0.14505571030056963</v>
      </c>
      <c r="M319" s="31">
        <f t="shared" si="13"/>
        <v>13290.874511999995</v>
      </c>
      <c r="N319" s="31">
        <f t="shared" si="14"/>
        <v>176647345.29373109</v>
      </c>
      <c r="O319" s="1" t="e">
        <v>#N/A</v>
      </c>
      <c r="P319" s="1">
        <v>318</v>
      </c>
      <c r="Q319" s="46">
        <f>ROUND(class[[#This Row],[count]],-3)</f>
        <v>92000</v>
      </c>
      <c r="R319" s="59">
        <f>VLOOKUP(class[[#This Row],[count_rd]],caltran!$J$2:$P$182,7,FALSE)</f>
        <v>79355.111111111109</v>
      </c>
      <c r="S319" s="59">
        <f>VLOOKUP(class[[#This Row],[count_rd]],caltran!$J$2:$P$182,6,FALSE)</f>
        <v>104644.88888888889</v>
      </c>
      <c r="T319" s="1">
        <f>IF(AND(class[[#This Row],[flow]]&gt;=class[[#This Row],[low]], class[[#This Row],[flow]]&lt;=class[[#This Row],[high]]),1,0)</f>
        <v>0</v>
      </c>
    </row>
    <row r="320" spans="1:20" x14ac:dyDescent="0.25">
      <c r="A320" s="61">
        <f>'[4]All Counts'!E320</f>
        <v>12253</v>
      </c>
      <c r="B320" s="61">
        <f>'[4]All Counts'!F320</f>
        <v>1</v>
      </c>
      <c r="C320" s="61">
        <f>'[4]All Counts'!G320</f>
        <v>1</v>
      </c>
      <c r="D320" s="29">
        <v>1</v>
      </c>
      <c r="E320" s="61" t="str">
        <f>'[4]All Counts'!P320</f>
        <v>PeMS2016</v>
      </c>
      <c r="F320" s="1">
        <v>1</v>
      </c>
      <c r="G3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20" s="30">
        <f>'[4]All Counts'!R320</f>
        <v>6</v>
      </c>
      <c r="I320" s="30">
        <f>'[4]All Counts'!S320</f>
        <v>12</v>
      </c>
      <c r="J320" s="61">
        <f>'[4]All Counts'!M320</f>
        <v>104473</v>
      </c>
      <c r="K320" s="4">
        <f>VLOOKUP(class[[#This Row],[hwycov_id]],readme!E:F,2,FALSE)</f>
        <v>100722.992186</v>
      </c>
      <c r="L320" s="32">
        <f t="shared" si="12"/>
        <v>-3.5894516420510558E-2</v>
      </c>
      <c r="M320" s="31">
        <f t="shared" si="13"/>
        <v>-3750.0078139999969</v>
      </c>
      <c r="N320" s="31">
        <f t="shared" si="14"/>
        <v>14062558.605061036</v>
      </c>
      <c r="O320" s="1" t="e">
        <v>#N/A</v>
      </c>
      <c r="P320" s="1">
        <v>319</v>
      </c>
      <c r="Q320" s="46">
        <f>ROUND(class[[#This Row],[count]],-3)</f>
        <v>104000</v>
      </c>
      <c r="R320" s="59">
        <f>VLOOKUP(class[[#This Row],[count_rd]],caltran!$J$2:$P$182,7,FALSE)</f>
        <v>90066.476190476198</v>
      </c>
      <c r="S320" s="59">
        <f>VLOOKUP(class[[#This Row],[count_rd]],caltran!$J$2:$P$182,6,FALSE)</f>
        <v>117933.5238095238</v>
      </c>
      <c r="T320" s="1">
        <f>IF(AND(class[[#This Row],[flow]]&gt;=class[[#This Row],[low]], class[[#This Row],[flow]]&lt;=class[[#This Row],[high]]),1,0)</f>
        <v>1</v>
      </c>
    </row>
    <row r="321" spans="1:20" x14ac:dyDescent="0.25">
      <c r="A321" s="61">
        <f>'[4]All Counts'!E321</f>
        <v>12242</v>
      </c>
      <c r="B321" s="61">
        <f>'[4]All Counts'!F321</f>
        <v>1</v>
      </c>
      <c r="C321" s="61">
        <f>'[4]All Counts'!G321</f>
        <v>1</v>
      </c>
      <c r="D321" s="29">
        <v>1</v>
      </c>
      <c r="E321" s="61" t="str">
        <f>'[4]All Counts'!P321</f>
        <v>PeMS2016</v>
      </c>
      <c r="F321" s="1">
        <v>1</v>
      </c>
      <c r="G3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21" s="30">
        <f>'[4]All Counts'!R321</f>
        <v>6</v>
      </c>
      <c r="I321" s="30">
        <f>'[4]All Counts'!S321</f>
        <v>12</v>
      </c>
      <c r="J321" s="61">
        <f>'[4]All Counts'!M321</f>
        <v>90844</v>
      </c>
      <c r="K321" s="4">
        <f>VLOOKUP(class[[#This Row],[hwycov_id]],readme!E:F,2,FALSE)</f>
        <v>94547.620117999992</v>
      </c>
      <c r="L321" s="32">
        <f t="shared" si="12"/>
        <v>4.0769011910527952E-2</v>
      </c>
      <c r="M321" s="31">
        <f t="shared" si="13"/>
        <v>3703.6201179999916</v>
      </c>
      <c r="N321" s="31">
        <f t="shared" si="14"/>
        <v>13716801.978454271</v>
      </c>
      <c r="O321" s="1" t="e">
        <v>#N/A</v>
      </c>
      <c r="P321" s="1">
        <v>320</v>
      </c>
      <c r="Q321" s="46">
        <f>ROUND(class[[#This Row],[count]],-3)</f>
        <v>91000</v>
      </c>
      <c r="R321" s="59">
        <f>VLOOKUP(class[[#This Row],[count_rd]],caltran!$J$2:$P$182,7,FALSE)</f>
        <v>78472.333333333328</v>
      </c>
      <c r="S321" s="59">
        <f>VLOOKUP(class[[#This Row],[count_rd]],caltran!$J$2:$P$182,6,FALSE)</f>
        <v>103527.66666666666</v>
      </c>
      <c r="T321" s="1">
        <f>IF(AND(class[[#This Row],[flow]]&gt;=class[[#This Row],[low]], class[[#This Row],[flow]]&lt;=class[[#This Row],[high]]),1,0)</f>
        <v>1</v>
      </c>
    </row>
    <row r="322" spans="1:20" x14ac:dyDescent="0.25">
      <c r="A322" s="61">
        <f>'[4]All Counts'!E322</f>
        <v>28495</v>
      </c>
      <c r="B322" s="61">
        <f>'[4]All Counts'!F322</f>
        <v>1</v>
      </c>
      <c r="C322" s="61">
        <f>'[4]All Counts'!G322</f>
        <v>1</v>
      </c>
      <c r="D322" s="29">
        <v>1</v>
      </c>
      <c r="E322" s="61" t="str">
        <f>'[4]All Counts'!P322</f>
        <v>PeMS2016</v>
      </c>
      <c r="F322" s="1">
        <v>1</v>
      </c>
      <c r="G3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322" s="30">
        <f>'[4]All Counts'!R322</f>
        <v>6</v>
      </c>
      <c r="I322" s="30">
        <f>'[4]All Counts'!S322</f>
        <v>12</v>
      </c>
      <c r="J322" s="61">
        <f>'[4]All Counts'!M322</f>
        <v>78485</v>
      </c>
      <c r="K322" s="4">
        <f>VLOOKUP(class[[#This Row],[hwycov_id]],readme!E:F,2,FALSE)</f>
        <v>77191.425292999993</v>
      </c>
      <c r="L322" s="32">
        <f t="shared" ref="L322:L385" si="15">K322/J322-1</f>
        <v>-1.6481808077976723E-2</v>
      </c>
      <c r="M322" s="31">
        <f t="shared" ref="M322:M385" si="16">K322-J322</f>
        <v>-1293.574707000007</v>
      </c>
      <c r="N322" s="31">
        <f t="shared" ref="N322:N385" si="17">POWER(M322,2)</f>
        <v>1673335.5225901541</v>
      </c>
      <c r="O322" s="1" t="e">
        <v>#N/A</v>
      </c>
      <c r="P322" s="1">
        <v>321</v>
      </c>
      <c r="Q322" s="46">
        <f>ROUND(class[[#This Row],[count]],-3)</f>
        <v>78000</v>
      </c>
      <c r="R322" s="59">
        <f>VLOOKUP(class[[#This Row],[count_rd]],caltran!$J$2:$P$182,7,FALSE)</f>
        <v>66300</v>
      </c>
      <c r="S322" s="59">
        <f>VLOOKUP(class[[#This Row],[count_rd]],caltran!$J$2:$P$182,6,FALSE)</f>
        <v>89700</v>
      </c>
      <c r="T322" s="1">
        <f>IF(AND(class[[#This Row],[flow]]&gt;=class[[#This Row],[low]], class[[#This Row],[flow]]&lt;=class[[#This Row],[high]]),1,0)</f>
        <v>1</v>
      </c>
    </row>
    <row r="323" spans="1:20" x14ac:dyDescent="0.25">
      <c r="A323" s="61">
        <f>'[4]All Counts'!E323</f>
        <v>28511</v>
      </c>
      <c r="B323" s="61">
        <f>'[4]All Counts'!F323</f>
        <v>1</v>
      </c>
      <c r="C323" s="61">
        <f>'[4]All Counts'!G323</f>
        <v>1</v>
      </c>
      <c r="D323" s="29">
        <v>1</v>
      </c>
      <c r="E323" s="61" t="str">
        <f>'[4]All Counts'!P323</f>
        <v>Caltran</v>
      </c>
      <c r="F323" s="1">
        <v>1</v>
      </c>
      <c r="G3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323" s="30">
        <f>'[4]All Counts'!R323</f>
        <v>6</v>
      </c>
      <c r="I323" s="30">
        <f>'[4]All Counts'!S323</f>
        <v>12</v>
      </c>
      <c r="J323" s="61">
        <f>'[4]All Counts'!M323</f>
        <v>82332</v>
      </c>
      <c r="K323" s="4">
        <f>VLOOKUP(class[[#This Row],[hwycov_id]],readme!E:F,2,FALSE)</f>
        <v>79065.366211999994</v>
      </c>
      <c r="L323" s="32">
        <f t="shared" si="15"/>
        <v>-3.9676356556381576E-2</v>
      </c>
      <c r="M323" s="31">
        <f t="shared" si="16"/>
        <v>-3266.6337880000065</v>
      </c>
      <c r="N323" s="31">
        <f t="shared" si="17"/>
        <v>10670896.304903271</v>
      </c>
      <c r="O323" s="1" t="e">
        <v>#N/A</v>
      </c>
      <c r="P323" s="1">
        <v>322</v>
      </c>
      <c r="Q323" s="46">
        <f>ROUND(class[[#This Row],[count]],-3)</f>
        <v>82000</v>
      </c>
      <c r="R323" s="59">
        <f>VLOOKUP(class[[#This Row],[count_rd]],caltran!$J$2:$P$182,7,FALSE)</f>
        <v>70155.555555555562</v>
      </c>
      <c r="S323" s="59">
        <f>VLOOKUP(class[[#This Row],[count_rd]],caltran!$J$2:$P$182,6,FALSE)</f>
        <v>93844.444444444438</v>
      </c>
      <c r="T323" s="1">
        <f>IF(AND(class[[#This Row],[flow]]&gt;=class[[#This Row],[low]], class[[#This Row],[flow]]&lt;=class[[#This Row],[high]]),1,0)</f>
        <v>1</v>
      </c>
    </row>
    <row r="324" spans="1:20" x14ac:dyDescent="0.25">
      <c r="A324" s="61">
        <f>'[4]All Counts'!E324</f>
        <v>28512</v>
      </c>
      <c r="B324" s="61">
        <f>'[4]All Counts'!F324</f>
        <v>1</v>
      </c>
      <c r="C324" s="61">
        <f>'[4]All Counts'!G324</f>
        <v>1</v>
      </c>
      <c r="D324" s="29">
        <v>1</v>
      </c>
      <c r="E324" s="61" t="str">
        <f>'[4]All Counts'!P324</f>
        <v>PeMS2016</v>
      </c>
      <c r="F324" s="1">
        <v>1</v>
      </c>
      <c r="G3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324" s="30">
        <f>'[4]All Counts'!R324</f>
        <v>6</v>
      </c>
      <c r="I324" s="30">
        <f>'[4]All Counts'!S324</f>
        <v>12</v>
      </c>
      <c r="J324" s="61">
        <f>'[4]All Counts'!M324</f>
        <v>71465</v>
      </c>
      <c r="K324" s="4">
        <f>VLOOKUP(class[[#This Row],[hwycov_id]],readme!E:F,2,FALSE)</f>
        <v>70509.198730999997</v>
      </c>
      <c r="L324" s="32">
        <f t="shared" si="15"/>
        <v>-1.3374396823619961E-2</v>
      </c>
      <c r="M324" s="31">
        <f t="shared" si="16"/>
        <v>-955.80126900000323</v>
      </c>
      <c r="N324" s="31">
        <f t="shared" si="17"/>
        <v>913556.06582201656</v>
      </c>
      <c r="O324" s="1" t="e">
        <v>#N/A</v>
      </c>
      <c r="P324" s="1">
        <v>323</v>
      </c>
      <c r="Q324" s="46">
        <f>ROUND(class[[#This Row],[count]],-3)</f>
        <v>71000</v>
      </c>
      <c r="R324" s="59">
        <f>VLOOKUP(class[[#This Row],[count_rd]],caltran!$J$2:$P$182,7,FALSE)</f>
        <v>59592.666666666664</v>
      </c>
      <c r="S324" s="59">
        <f>VLOOKUP(class[[#This Row],[count_rd]],caltran!$J$2:$P$182,6,FALSE)</f>
        <v>82407.333333333343</v>
      </c>
      <c r="T324" s="1">
        <f>IF(AND(class[[#This Row],[flow]]&gt;=class[[#This Row],[low]], class[[#This Row],[flow]]&lt;=class[[#This Row],[high]]),1,0)</f>
        <v>1</v>
      </c>
    </row>
    <row r="325" spans="1:20" x14ac:dyDescent="0.25">
      <c r="A325" s="61">
        <f>'[4]All Counts'!E325</f>
        <v>28486</v>
      </c>
      <c r="B325" s="61">
        <f>'[4]All Counts'!F325</f>
        <v>1</v>
      </c>
      <c r="C325" s="61">
        <f>'[4]All Counts'!G325</f>
        <v>1</v>
      </c>
      <c r="D325" s="29">
        <v>1</v>
      </c>
      <c r="E325" s="61" t="str">
        <f>'[4]All Counts'!P325</f>
        <v>PeMS2016</v>
      </c>
      <c r="F325" s="1">
        <v>1</v>
      </c>
      <c r="G3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325" s="30">
        <f>'[4]All Counts'!R325</f>
        <v>6</v>
      </c>
      <c r="I325" s="30">
        <f>'[4]All Counts'!S325</f>
        <v>19</v>
      </c>
      <c r="J325" s="61">
        <f>'[4]All Counts'!M325</f>
        <v>62454</v>
      </c>
      <c r="K325" s="4">
        <f>VLOOKUP(class[[#This Row],[hwycov_id]],readme!E:F,2,FALSE)</f>
        <v>59012.345948000002</v>
      </c>
      <c r="L325" s="32">
        <f t="shared" si="15"/>
        <v>-5.5107023601370542E-2</v>
      </c>
      <c r="M325" s="31">
        <f t="shared" si="16"/>
        <v>-3441.654051999998</v>
      </c>
      <c r="N325" s="31">
        <f t="shared" si="17"/>
        <v>11844982.613648005</v>
      </c>
      <c r="O325" s="1" t="e">
        <v>#N/A</v>
      </c>
      <c r="P325" s="1">
        <v>324</v>
      </c>
      <c r="Q325" s="46">
        <f>ROUND(class[[#This Row],[count]],-3)</f>
        <v>62000</v>
      </c>
      <c r="R325" s="59">
        <f>VLOOKUP(class[[#This Row],[count_rd]],caltran!$J$2:$P$182,7,FALSE)</f>
        <v>51063.888888888883</v>
      </c>
      <c r="S325" s="59">
        <f>VLOOKUP(class[[#This Row],[count_rd]],caltran!$J$2:$P$182,6,FALSE)</f>
        <v>72936.111111111109</v>
      </c>
      <c r="T325" s="1">
        <f>IF(AND(class[[#This Row],[flow]]&gt;=class[[#This Row],[low]], class[[#This Row],[flow]]&lt;=class[[#This Row],[high]]),1,0)</f>
        <v>1</v>
      </c>
    </row>
    <row r="326" spans="1:20" x14ac:dyDescent="0.25">
      <c r="A326" s="61">
        <f>'[4]All Counts'!E326</f>
        <v>27597</v>
      </c>
      <c r="B326" s="61">
        <f>'[4]All Counts'!F326</f>
        <v>1</v>
      </c>
      <c r="C326" s="61">
        <f>'[4]All Counts'!G326</f>
        <v>1</v>
      </c>
      <c r="D326" s="29">
        <v>1</v>
      </c>
      <c r="E326" s="61" t="str">
        <f>'[4]All Counts'!P326</f>
        <v>PeMS2016</v>
      </c>
      <c r="F326" s="1">
        <v>1</v>
      </c>
      <c r="G3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326" s="30">
        <f>'[4]All Counts'!R326</f>
        <v>6</v>
      </c>
      <c r="I326" s="30">
        <f>'[4]All Counts'!S326</f>
        <v>19</v>
      </c>
      <c r="J326" s="61">
        <f>'[4]All Counts'!M326</f>
        <v>63067</v>
      </c>
      <c r="K326" s="4">
        <f>VLOOKUP(class[[#This Row],[hwycov_id]],readme!E:F,2,FALSE)</f>
        <v>59866.968995000003</v>
      </c>
      <c r="L326" s="32">
        <f t="shared" si="15"/>
        <v>-5.074018115654777E-2</v>
      </c>
      <c r="M326" s="31">
        <f t="shared" si="16"/>
        <v>-3200.0310049999971</v>
      </c>
      <c r="N326" s="31">
        <f t="shared" si="17"/>
        <v>10240198.432961291</v>
      </c>
      <c r="O326" s="1" t="e">
        <v>#N/A</v>
      </c>
      <c r="P326" s="1">
        <v>325</v>
      </c>
      <c r="Q326" s="46">
        <f>ROUND(class[[#This Row],[count]],-3)</f>
        <v>63000</v>
      </c>
      <c r="R326" s="59">
        <f>VLOOKUP(class[[#This Row],[count_rd]],caltran!$J$2:$P$182,7,FALSE)</f>
        <v>51975</v>
      </c>
      <c r="S326" s="59">
        <f>VLOOKUP(class[[#This Row],[count_rd]],caltran!$J$2:$P$182,6,FALSE)</f>
        <v>74025</v>
      </c>
      <c r="T326" s="1">
        <f>IF(AND(class[[#This Row],[flow]]&gt;=class[[#This Row],[low]], class[[#This Row],[flow]]&lt;=class[[#This Row],[high]]),1,0)</f>
        <v>1</v>
      </c>
    </row>
    <row r="327" spans="1:20" x14ac:dyDescent="0.25">
      <c r="A327" s="61">
        <f>'[4]All Counts'!E327</f>
        <v>27519</v>
      </c>
      <c r="B327" s="61">
        <f>'[4]All Counts'!F327</f>
        <v>1</v>
      </c>
      <c r="C327" s="61">
        <f>'[4]All Counts'!G327</f>
        <v>1</v>
      </c>
      <c r="D327" s="29">
        <v>1</v>
      </c>
      <c r="E327" s="61" t="str">
        <f>'[4]All Counts'!P327</f>
        <v>PeMS2016</v>
      </c>
      <c r="F327" s="1">
        <v>1</v>
      </c>
      <c r="G3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327" s="30">
        <f>'[4]All Counts'!R327</f>
        <v>6</v>
      </c>
      <c r="I327" s="30">
        <f>'[4]All Counts'!S327</f>
        <v>19</v>
      </c>
      <c r="J327" s="61">
        <f>'[4]All Counts'!M327</f>
        <v>66076</v>
      </c>
      <c r="K327" s="4">
        <f>VLOOKUP(class[[#This Row],[hwycov_id]],readme!E:F,2,FALSE)</f>
        <v>59869.426512999999</v>
      </c>
      <c r="L327" s="32">
        <f t="shared" si="15"/>
        <v>-9.3930829453962139E-2</v>
      </c>
      <c r="M327" s="31">
        <f t="shared" si="16"/>
        <v>-6206.5734870000015</v>
      </c>
      <c r="N327" s="31">
        <f t="shared" si="17"/>
        <v>38521554.449531354</v>
      </c>
      <c r="O327" s="1" t="e">
        <v>#N/A</v>
      </c>
      <c r="P327" s="1">
        <v>326</v>
      </c>
      <c r="Q327" s="46">
        <f>ROUND(class[[#This Row],[count]],-3)</f>
        <v>66000</v>
      </c>
      <c r="R327" s="59">
        <f>VLOOKUP(class[[#This Row],[count_rd]],caltran!$J$2:$P$182,7,FALSE)</f>
        <v>54867.999999999993</v>
      </c>
      <c r="S327" s="59">
        <f>VLOOKUP(class[[#This Row],[count_rd]],caltran!$J$2:$P$182,6,FALSE)</f>
        <v>77132</v>
      </c>
      <c r="T327" s="1">
        <f>IF(AND(class[[#This Row],[flow]]&gt;=class[[#This Row],[low]], class[[#This Row],[flow]]&lt;=class[[#This Row],[high]]),1,0)</f>
        <v>1</v>
      </c>
    </row>
    <row r="328" spans="1:20" x14ac:dyDescent="0.25">
      <c r="A328" s="61">
        <f>'[4]All Counts'!E328</f>
        <v>25386</v>
      </c>
      <c r="B328" s="61">
        <f>'[4]All Counts'!F328</f>
        <v>1</v>
      </c>
      <c r="C328" s="61">
        <f>'[4]All Counts'!G328</f>
        <v>2</v>
      </c>
      <c r="D328" s="29">
        <v>1</v>
      </c>
      <c r="E328" s="61" t="str">
        <f>'[4]All Counts'!P328</f>
        <v>PeMS2016</v>
      </c>
      <c r="F328" s="1">
        <v>1</v>
      </c>
      <c r="G3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328" s="30">
        <f>'[4]All Counts'!R328</f>
        <v>3</v>
      </c>
      <c r="I328" s="30">
        <f>'[4]All Counts'!S328</f>
        <v>14</v>
      </c>
      <c r="J328" s="61">
        <f>'[4]All Counts'!M328</f>
        <v>7950</v>
      </c>
      <c r="K328" s="4">
        <f>VLOOKUP(class[[#This Row],[hwycov_id]],readme!E:F,2,FALSE)</f>
        <v>11064.571824000001</v>
      </c>
      <c r="L328" s="32">
        <f t="shared" si="15"/>
        <v>0.39177004075471711</v>
      </c>
      <c r="M328" s="31">
        <f t="shared" si="16"/>
        <v>3114.5718240000006</v>
      </c>
      <c r="N328" s="31">
        <f t="shared" si="17"/>
        <v>9700557.6468546912</v>
      </c>
      <c r="O328" s="1" t="e">
        <v>#N/A</v>
      </c>
      <c r="P328" s="1">
        <v>327</v>
      </c>
      <c r="Q328" s="46">
        <f>ROUND(class[[#This Row],[count]],-3)</f>
        <v>8000</v>
      </c>
      <c r="R328" s="59">
        <f>VLOOKUP(class[[#This Row],[count_rd]],caltran!$J$2:$P$182,7,FALSE)</f>
        <v>4720.0000000000009</v>
      </c>
      <c r="S328" s="59">
        <f>VLOOKUP(class[[#This Row],[count_rd]],caltran!$J$2:$P$182,6,FALSE)</f>
        <v>11280</v>
      </c>
      <c r="T328" s="1">
        <f>IF(AND(class[[#This Row],[flow]]&gt;=class[[#This Row],[low]], class[[#This Row],[flow]]&lt;=class[[#This Row],[high]]),1,0)</f>
        <v>1</v>
      </c>
    </row>
    <row r="329" spans="1:20" x14ac:dyDescent="0.25">
      <c r="A329" s="61">
        <f>'[4]All Counts'!E329</f>
        <v>22077</v>
      </c>
      <c r="B329" s="61">
        <f>'[4]All Counts'!F329</f>
        <v>1</v>
      </c>
      <c r="C329" s="61">
        <f>'[4]All Counts'!G329</f>
        <v>2</v>
      </c>
      <c r="D329" s="29">
        <v>1</v>
      </c>
      <c r="E329" s="61" t="str">
        <f>'[4]All Counts'!P329</f>
        <v>PeMS2016</v>
      </c>
      <c r="F329" s="1">
        <v>1</v>
      </c>
      <c r="G3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329" s="30">
        <f>'[4]All Counts'!R329</f>
        <v>3</v>
      </c>
      <c r="I329" s="30">
        <f>'[4]All Counts'!S329</f>
        <v>14</v>
      </c>
      <c r="J329" s="61">
        <f>'[4]All Counts'!M329</f>
        <v>10185</v>
      </c>
      <c r="K329" s="4">
        <f>VLOOKUP(class[[#This Row],[hwycov_id]],readme!E:F,2,FALSE)</f>
        <v>13547.961914</v>
      </c>
      <c r="L329" s="32">
        <f t="shared" si="15"/>
        <v>0.33018771860579288</v>
      </c>
      <c r="M329" s="31">
        <f t="shared" si="16"/>
        <v>3362.9619139999995</v>
      </c>
      <c r="N329" s="31">
        <f t="shared" si="17"/>
        <v>11309512.835014541</v>
      </c>
      <c r="O329" s="1" t="e">
        <v>#N/A</v>
      </c>
      <c r="P329" s="1">
        <v>328</v>
      </c>
      <c r="Q329" s="46">
        <f>ROUND(class[[#This Row],[count]],-3)</f>
        <v>10000</v>
      </c>
      <c r="R329" s="59">
        <f>VLOOKUP(class[[#This Row],[count_rd]],caltran!$J$2:$P$182,7,FALSE)</f>
        <v>6410</v>
      </c>
      <c r="S329" s="59">
        <f>VLOOKUP(class[[#This Row],[count_rd]],caltran!$J$2:$P$182,6,FALSE)</f>
        <v>13590</v>
      </c>
      <c r="T329" s="1">
        <f>IF(AND(class[[#This Row],[flow]]&gt;=class[[#This Row],[low]], class[[#This Row],[flow]]&lt;=class[[#This Row],[high]]),1,0)</f>
        <v>1</v>
      </c>
    </row>
    <row r="330" spans="1:20" x14ac:dyDescent="0.25">
      <c r="A330" s="61">
        <f>'[4]All Counts'!E330</f>
        <v>29571</v>
      </c>
      <c r="B330" s="61">
        <f>'[4]All Counts'!F330</f>
        <v>1</v>
      </c>
      <c r="C330" s="61">
        <f>'[4]All Counts'!G330</f>
        <v>2</v>
      </c>
      <c r="D330" s="29">
        <v>1</v>
      </c>
      <c r="E330" s="61" t="str">
        <f>'[4]All Counts'!P330</f>
        <v>PeMS2016</v>
      </c>
      <c r="F330" s="1">
        <v>1</v>
      </c>
      <c r="G3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330" s="30">
        <f>'[4]All Counts'!R330</f>
        <v>3</v>
      </c>
      <c r="I330" s="30">
        <f>'[4]All Counts'!S330</f>
        <v>14</v>
      </c>
      <c r="J330" s="61">
        <f>'[4]All Counts'!M330</f>
        <v>9792</v>
      </c>
      <c r="K330" s="4">
        <f>VLOOKUP(class[[#This Row],[hwycov_id]],readme!E:F,2,FALSE)</f>
        <v>13547.961914</v>
      </c>
      <c r="L330" s="32">
        <f t="shared" si="15"/>
        <v>0.38357454187091489</v>
      </c>
      <c r="M330" s="31">
        <f t="shared" si="16"/>
        <v>3755.9619139999995</v>
      </c>
      <c r="N330" s="31">
        <f t="shared" si="17"/>
        <v>14107249.89941854</v>
      </c>
      <c r="O330" s="1" t="e">
        <v>#N/A</v>
      </c>
      <c r="P330" s="1">
        <v>329</v>
      </c>
      <c r="Q330" s="46">
        <f>ROUND(class[[#This Row],[count]],-3)</f>
        <v>10000</v>
      </c>
      <c r="R330" s="59">
        <f>VLOOKUP(class[[#This Row],[count_rd]],caltran!$J$2:$P$182,7,FALSE)</f>
        <v>6410</v>
      </c>
      <c r="S330" s="59">
        <f>VLOOKUP(class[[#This Row],[count_rd]],caltran!$J$2:$P$182,6,FALSE)</f>
        <v>13590</v>
      </c>
      <c r="T330" s="1">
        <f>IF(AND(class[[#This Row],[flow]]&gt;=class[[#This Row],[low]], class[[#This Row],[flow]]&lt;=class[[#This Row],[high]]),1,0)</f>
        <v>1</v>
      </c>
    </row>
    <row r="331" spans="1:20" x14ac:dyDescent="0.25">
      <c r="A331" s="61">
        <f>'[4]All Counts'!E331</f>
        <v>25381</v>
      </c>
      <c r="B331" s="61">
        <f>'[4]All Counts'!F331</f>
        <v>1</v>
      </c>
      <c r="C331" s="61">
        <f>'[4]All Counts'!G331</f>
        <v>2</v>
      </c>
      <c r="D331" s="29">
        <v>1</v>
      </c>
      <c r="E331" s="61" t="str">
        <f>'[4]All Counts'!P331</f>
        <v>PeMS2016</v>
      </c>
      <c r="F331" s="1">
        <v>1</v>
      </c>
      <c r="G3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331" s="30">
        <f>'[4]All Counts'!R331</f>
        <v>3</v>
      </c>
      <c r="I331" s="30">
        <f>'[4]All Counts'!S331</f>
        <v>14</v>
      </c>
      <c r="J331" s="61">
        <f>'[4]All Counts'!M331</f>
        <v>9379</v>
      </c>
      <c r="K331" s="4">
        <f>VLOOKUP(class[[#This Row],[hwycov_id]],readme!E:F,2,FALSE)</f>
        <v>13547.961914</v>
      </c>
      <c r="L331" s="32">
        <f t="shared" si="15"/>
        <v>0.44449961765646662</v>
      </c>
      <c r="M331" s="31">
        <f t="shared" si="16"/>
        <v>4168.9619139999995</v>
      </c>
      <c r="N331" s="31">
        <f t="shared" si="17"/>
        <v>17380243.44038254</v>
      </c>
      <c r="O331" s="1" t="e">
        <v>#N/A</v>
      </c>
      <c r="P331" s="1">
        <v>330</v>
      </c>
      <c r="Q331" s="46">
        <f>ROUND(class[[#This Row],[count]],-3)</f>
        <v>9000</v>
      </c>
      <c r="R331" s="59">
        <f>VLOOKUP(class[[#This Row],[count_rd]],caltran!$J$2:$P$182,7,FALSE)</f>
        <v>5580</v>
      </c>
      <c r="S331" s="59">
        <f>VLOOKUP(class[[#This Row],[count_rd]],caltran!$J$2:$P$182,6,FALSE)</f>
        <v>12419.999999999998</v>
      </c>
      <c r="T331" s="1">
        <f>IF(AND(class[[#This Row],[flow]]&gt;=class[[#This Row],[low]], class[[#This Row],[flow]]&lt;=class[[#This Row],[high]]),1,0)</f>
        <v>0</v>
      </c>
    </row>
    <row r="332" spans="1:20" x14ac:dyDescent="0.25">
      <c r="A332" s="61">
        <f>'[4]All Counts'!E332</f>
        <v>29490</v>
      </c>
      <c r="B332" s="61">
        <f>'[4]All Counts'!F332</f>
        <v>1</v>
      </c>
      <c r="C332" s="61">
        <f>'[4]All Counts'!G332</f>
        <v>2</v>
      </c>
      <c r="D332" s="29">
        <v>1</v>
      </c>
      <c r="E332" s="61" t="str">
        <f>'[4]All Counts'!P332</f>
        <v>PeMS2016</v>
      </c>
      <c r="F332" s="1">
        <v>1</v>
      </c>
      <c r="G3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332" s="30">
        <f>'[4]All Counts'!R332</f>
        <v>6</v>
      </c>
      <c r="I332" s="30">
        <f>'[4]All Counts'!S332</f>
        <v>17</v>
      </c>
      <c r="J332" s="61">
        <f>'[4]All Counts'!M332</f>
        <v>11953</v>
      </c>
      <c r="K332" s="4">
        <f>VLOOKUP(class[[#This Row],[hwycov_id]],readme!E:F,2,FALSE)</f>
        <v>13026.308594</v>
      </c>
      <c r="L332" s="32">
        <f t="shared" si="15"/>
        <v>8.9794076298837178E-2</v>
      </c>
      <c r="M332" s="31">
        <f t="shared" si="16"/>
        <v>1073.3085940000001</v>
      </c>
      <c r="N332" s="31">
        <f t="shared" si="17"/>
        <v>1151991.3379542569</v>
      </c>
      <c r="O332" s="1" t="e">
        <v>#N/A</v>
      </c>
      <c r="P332" s="1">
        <v>331</v>
      </c>
      <c r="Q332" s="46">
        <f>ROUND(class[[#This Row],[count]],-3)</f>
        <v>12000</v>
      </c>
      <c r="R332" s="59">
        <f>VLOOKUP(class[[#This Row],[count_rd]],caltran!$J$2:$P$182,7,FALSE)</f>
        <v>8010</v>
      </c>
      <c r="S332" s="59">
        <f>VLOOKUP(class[[#This Row],[count_rd]],caltran!$J$2:$P$182,6,FALSE)</f>
        <v>15990</v>
      </c>
      <c r="T332" s="1">
        <f>IF(AND(class[[#This Row],[flow]]&gt;=class[[#This Row],[low]], class[[#This Row],[flow]]&lt;=class[[#This Row],[high]]),1,0)</f>
        <v>1</v>
      </c>
    </row>
    <row r="333" spans="1:20" x14ac:dyDescent="0.25">
      <c r="A333" s="61">
        <f>'[4]All Counts'!E333</f>
        <v>16127</v>
      </c>
      <c r="B333" s="61">
        <f>'[4]All Counts'!F333</f>
        <v>1</v>
      </c>
      <c r="C333" s="61">
        <f>'[4]All Counts'!G333</f>
        <v>1</v>
      </c>
      <c r="D333" s="29">
        <v>1</v>
      </c>
      <c r="E333" s="61" t="str">
        <f>'[4]All Counts'!P333</f>
        <v>Caltran</v>
      </c>
      <c r="F333" s="1">
        <v>1</v>
      </c>
      <c r="G3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333" s="30">
        <f>'[4]All Counts'!R333</f>
        <v>2</v>
      </c>
      <c r="I333" s="30">
        <f>'[4]All Counts'!S333</f>
        <v>14</v>
      </c>
      <c r="J333" s="61">
        <f>'[4]All Counts'!M333</f>
        <v>56592</v>
      </c>
      <c r="K333" s="4">
        <f>VLOOKUP(class[[#This Row],[hwycov_id]],readme!E:F,2,FALSE)</f>
        <v>71263.434814999986</v>
      </c>
      <c r="L333" s="32">
        <f t="shared" si="15"/>
        <v>0.25924927224696037</v>
      </c>
      <c r="M333" s="31">
        <f t="shared" si="16"/>
        <v>14671.434814999986</v>
      </c>
      <c r="N333" s="31">
        <f t="shared" si="17"/>
        <v>215250999.53079367</v>
      </c>
      <c r="O333" s="1" t="e">
        <v>#N/A</v>
      </c>
      <c r="P333" s="1">
        <v>332</v>
      </c>
      <c r="Q333" s="46">
        <f>ROUND(class[[#This Row],[count]],-3)</f>
        <v>57000</v>
      </c>
      <c r="R333" s="59">
        <f>VLOOKUP(class[[#This Row],[count_rd]],caltran!$J$2:$P$182,7,FALSE)</f>
        <v>46375.833333333328</v>
      </c>
      <c r="S333" s="59">
        <f>VLOOKUP(class[[#This Row],[count_rd]],caltran!$J$2:$P$182,6,FALSE)</f>
        <v>67624.166666666672</v>
      </c>
      <c r="T333" s="1">
        <f>IF(AND(class[[#This Row],[flow]]&gt;=class[[#This Row],[low]], class[[#This Row],[flow]]&lt;=class[[#This Row],[high]]),1,0)</f>
        <v>0</v>
      </c>
    </row>
    <row r="334" spans="1:20" x14ac:dyDescent="0.25">
      <c r="A334" s="61">
        <f>'[4]All Counts'!E334</f>
        <v>16128</v>
      </c>
      <c r="B334" s="61">
        <f>'[4]All Counts'!F334</f>
        <v>1</v>
      </c>
      <c r="C334" s="61">
        <f>'[4]All Counts'!G334</f>
        <v>1</v>
      </c>
      <c r="D334" s="29">
        <v>1</v>
      </c>
      <c r="E334" s="61" t="str">
        <f>'[4]All Counts'!P334</f>
        <v>PeMS2016</v>
      </c>
      <c r="F334" s="1">
        <v>1</v>
      </c>
      <c r="G3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334" s="30">
        <f>'[4]All Counts'!R334</f>
        <v>2</v>
      </c>
      <c r="I334" s="30">
        <f>'[4]All Counts'!S334</f>
        <v>14</v>
      </c>
      <c r="J334" s="61">
        <f>'[4]All Counts'!M334</f>
        <v>59710</v>
      </c>
      <c r="K334" s="4">
        <f>VLOOKUP(class[[#This Row],[hwycov_id]],readme!E:F,2,FALSE)</f>
        <v>68503.46557700001</v>
      </c>
      <c r="L334" s="32">
        <f t="shared" si="15"/>
        <v>0.14726956250209366</v>
      </c>
      <c r="M334" s="31">
        <f t="shared" si="16"/>
        <v>8793.4655770000099</v>
      </c>
      <c r="N334" s="31">
        <f t="shared" si="17"/>
        <v>77325036.853884116</v>
      </c>
      <c r="O334" s="1" t="e">
        <v>#N/A</v>
      </c>
      <c r="P334" s="1">
        <v>333</v>
      </c>
      <c r="Q334" s="46">
        <f>ROUND(class[[#This Row],[count]],-3)</f>
        <v>60000</v>
      </c>
      <c r="R334" s="59">
        <f>VLOOKUP(class[[#This Row],[count_rd]],caltran!$J$2:$P$182,7,FALSE)</f>
        <v>49200.000000000007</v>
      </c>
      <c r="S334" s="59">
        <f>VLOOKUP(class[[#This Row],[count_rd]],caltran!$J$2:$P$182,6,FALSE)</f>
        <v>70800</v>
      </c>
      <c r="T334" s="1">
        <f>IF(AND(class[[#This Row],[flow]]&gt;=class[[#This Row],[low]], class[[#This Row],[flow]]&lt;=class[[#This Row],[high]]),1,0)</f>
        <v>1</v>
      </c>
    </row>
    <row r="335" spans="1:20" x14ac:dyDescent="0.25">
      <c r="A335" s="61">
        <f>'[4]All Counts'!E335</f>
        <v>11327</v>
      </c>
      <c r="B335" s="61">
        <f>'[4]All Counts'!F335</f>
        <v>1</v>
      </c>
      <c r="C335" s="61">
        <f>'[4]All Counts'!G335</f>
        <v>1</v>
      </c>
      <c r="D335" s="29">
        <v>1</v>
      </c>
      <c r="E335" s="61" t="str">
        <f>'[4]All Counts'!P335</f>
        <v>PeMS2016</v>
      </c>
      <c r="F335" s="1">
        <v>1</v>
      </c>
      <c r="G3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335" s="30">
        <f>'[4]All Counts'!R335</f>
        <v>2</v>
      </c>
      <c r="I335" s="30">
        <f>'[4]All Counts'!S335</f>
        <v>14</v>
      </c>
      <c r="J335" s="61">
        <f>'[4]All Counts'!M335</f>
        <v>66365</v>
      </c>
      <c r="K335" s="4">
        <f>VLOOKUP(class[[#This Row],[hwycov_id]],readme!E:F,2,FALSE)</f>
        <v>75592.974121000007</v>
      </c>
      <c r="L335" s="32">
        <f t="shared" si="15"/>
        <v>0.13904880766970562</v>
      </c>
      <c r="M335" s="31">
        <f t="shared" si="16"/>
        <v>9227.9741210000066</v>
      </c>
      <c r="N335" s="31">
        <f t="shared" si="17"/>
        <v>85155506.377845839</v>
      </c>
      <c r="O335" s="1" t="e">
        <v>#N/A</v>
      </c>
      <c r="P335" s="1">
        <v>334</v>
      </c>
      <c r="Q335" s="46">
        <f>ROUND(class[[#This Row],[count]],-3)</f>
        <v>66000</v>
      </c>
      <c r="R335" s="59">
        <f>VLOOKUP(class[[#This Row],[count_rd]],caltran!$J$2:$P$182,7,FALSE)</f>
        <v>54867.999999999993</v>
      </c>
      <c r="S335" s="59">
        <f>VLOOKUP(class[[#This Row],[count_rd]],caltran!$J$2:$P$182,6,FALSE)</f>
        <v>77132</v>
      </c>
      <c r="T335" s="1">
        <f>IF(AND(class[[#This Row],[flow]]&gt;=class[[#This Row],[low]], class[[#This Row],[flow]]&lt;=class[[#This Row],[high]]),1,0)</f>
        <v>1</v>
      </c>
    </row>
    <row r="336" spans="1:20" x14ac:dyDescent="0.25">
      <c r="A336" s="61">
        <f>'[4]All Counts'!E336</f>
        <v>16136</v>
      </c>
      <c r="B336" s="61">
        <f>'[4]All Counts'!F336</f>
        <v>1</v>
      </c>
      <c r="C336" s="61">
        <f>'[4]All Counts'!G336</f>
        <v>1</v>
      </c>
      <c r="D336" s="29">
        <v>1</v>
      </c>
      <c r="E336" s="61" t="str">
        <f>'[4]All Counts'!P336</f>
        <v>Caltran</v>
      </c>
      <c r="F336" s="1">
        <v>1</v>
      </c>
      <c r="G3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336" s="30">
        <f>'[4]All Counts'!R336</f>
        <v>2</v>
      </c>
      <c r="I336" s="30">
        <f>'[4]All Counts'!S336</f>
        <v>14</v>
      </c>
      <c r="J336" s="61">
        <f>'[4]All Counts'!M336</f>
        <v>70159</v>
      </c>
      <c r="K336" s="4">
        <f>VLOOKUP(class[[#This Row],[hwycov_id]],readme!E:F,2,FALSE)</f>
        <v>77775.528078000003</v>
      </c>
      <c r="L336" s="32">
        <f t="shared" si="15"/>
        <v>0.10856095551532952</v>
      </c>
      <c r="M336" s="31">
        <f t="shared" si="16"/>
        <v>7616.528078000003</v>
      </c>
      <c r="N336" s="31">
        <f t="shared" si="17"/>
        <v>58011499.962962419</v>
      </c>
      <c r="O336" s="1" t="e">
        <v>#N/A</v>
      </c>
      <c r="P336" s="1">
        <v>335</v>
      </c>
      <c r="Q336" s="46">
        <f>ROUND(class[[#This Row],[count]],-3)</f>
        <v>70000</v>
      </c>
      <c r="R336" s="59">
        <f>VLOOKUP(class[[#This Row],[count_rd]],caltran!$J$2:$P$182,7,FALSE)</f>
        <v>58660</v>
      </c>
      <c r="S336" s="59">
        <f>VLOOKUP(class[[#This Row],[count_rd]],caltran!$J$2:$P$182,6,FALSE)</f>
        <v>81340</v>
      </c>
      <c r="T336" s="1">
        <f>IF(AND(class[[#This Row],[flow]]&gt;=class[[#This Row],[low]], class[[#This Row],[flow]]&lt;=class[[#This Row],[high]]),1,0)</f>
        <v>1</v>
      </c>
    </row>
    <row r="337" spans="1:20" x14ac:dyDescent="0.25">
      <c r="A337" s="61">
        <f>'[4]All Counts'!E337</f>
        <v>8921</v>
      </c>
      <c r="B337" s="61">
        <f>'[4]All Counts'!F337</f>
        <v>1</v>
      </c>
      <c r="C337" s="61">
        <f>'[4]All Counts'!G337</f>
        <v>1</v>
      </c>
      <c r="D337" s="29">
        <v>1</v>
      </c>
      <c r="E337" s="61" t="str">
        <f>'[4]All Counts'!P337</f>
        <v>PeMS2016</v>
      </c>
      <c r="F337" s="1">
        <v>1</v>
      </c>
      <c r="G3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337" s="30">
        <f>'[4]All Counts'!R337</f>
        <v>2</v>
      </c>
      <c r="I337" s="30">
        <f>'[4]All Counts'!S337</f>
        <v>14</v>
      </c>
      <c r="J337" s="61">
        <f>'[4]All Counts'!M337</f>
        <v>64827</v>
      </c>
      <c r="K337" s="4">
        <f>VLOOKUP(class[[#This Row],[hwycov_id]],readme!E:F,2,FALSE)</f>
        <v>75729.483886999995</v>
      </c>
      <c r="L337" s="32">
        <f t="shared" si="15"/>
        <v>0.16817813391025327</v>
      </c>
      <c r="M337" s="31">
        <f t="shared" si="16"/>
        <v>10902.483886999995</v>
      </c>
      <c r="N337" s="31">
        <f t="shared" si="17"/>
        <v>118864154.90629451</v>
      </c>
      <c r="O337" s="1" t="e">
        <v>#N/A</v>
      </c>
      <c r="P337" s="1">
        <v>336</v>
      </c>
      <c r="Q337" s="46">
        <f>ROUND(class[[#This Row],[count]],-3)</f>
        <v>65000</v>
      </c>
      <c r="R337" s="59">
        <f>VLOOKUP(class[[#This Row],[count_rd]],caltran!$J$2:$P$182,7,FALSE)</f>
        <v>53950</v>
      </c>
      <c r="S337" s="59">
        <f>VLOOKUP(class[[#This Row],[count_rd]],caltran!$J$2:$P$182,6,FALSE)</f>
        <v>76050</v>
      </c>
      <c r="T337" s="1">
        <f>IF(AND(class[[#This Row],[flow]]&gt;=class[[#This Row],[low]], class[[#This Row],[flow]]&lt;=class[[#This Row],[high]]),1,0)</f>
        <v>1</v>
      </c>
    </row>
    <row r="338" spans="1:20" x14ac:dyDescent="0.25">
      <c r="A338" s="61">
        <f>'[4]All Counts'!E338</f>
        <v>8939</v>
      </c>
      <c r="B338" s="61">
        <f>'[4]All Counts'!F338</f>
        <v>1</v>
      </c>
      <c r="C338" s="61">
        <f>'[4]All Counts'!G338</f>
        <v>1</v>
      </c>
      <c r="D338" s="29">
        <v>1</v>
      </c>
      <c r="E338" s="61" t="str">
        <f>'[4]All Counts'!P338</f>
        <v>PeMS2016</v>
      </c>
      <c r="F338" s="1">
        <v>1</v>
      </c>
      <c r="G3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38" s="30">
        <f>'[4]All Counts'!R338</f>
        <v>2</v>
      </c>
      <c r="I338" s="30">
        <f>'[4]All Counts'!S338</f>
        <v>14</v>
      </c>
      <c r="J338" s="61">
        <f>'[4]All Counts'!M338</f>
        <v>96155</v>
      </c>
      <c r="K338" s="4">
        <f>VLOOKUP(class[[#This Row],[hwycov_id]],readme!E:F,2,FALSE)</f>
        <v>103680.882813</v>
      </c>
      <c r="L338" s="32">
        <f t="shared" si="15"/>
        <v>7.8268242036295677E-2</v>
      </c>
      <c r="M338" s="31">
        <f t="shared" si="16"/>
        <v>7525.8828130000038</v>
      </c>
      <c r="N338" s="31">
        <f t="shared" si="17"/>
        <v>56638912.115008853</v>
      </c>
      <c r="O338" s="1" t="e">
        <v>#N/A</v>
      </c>
      <c r="P338" s="1">
        <v>337</v>
      </c>
      <c r="Q338" s="46">
        <f>ROUND(class[[#This Row],[count]],-3)</f>
        <v>96000</v>
      </c>
      <c r="R338" s="59">
        <f>VLOOKUP(class[[#This Row],[count_rd]],caltran!$J$2:$P$182,7,FALSE)</f>
        <v>82848</v>
      </c>
      <c r="S338" s="59">
        <f>VLOOKUP(class[[#This Row],[count_rd]],caltran!$J$2:$P$182,6,FALSE)</f>
        <v>109152</v>
      </c>
      <c r="T338" s="1">
        <f>IF(AND(class[[#This Row],[flow]]&gt;=class[[#This Row],[low]], class[[#This Row],[flow]]&lt;=class[[#This Row],[high]]),1,0)</f>
        <v>1</v>
      </c>
    </row>
    <row r="339" spans="1:20" x14ac:dyDescent="0.25">
      <c r="A339" s="61">
        <f>'[4]All Counts'!E339</f>
        <v>27578</v>
      </c>
      <c r="B339" s="61">
        <f>'[4]All Counts'!F339</f>
        <v>1</v>
      </c>
      <c r="C339" s="61">
        <f>'[4]All Counts'!G339</f>
        <v>1</v>
      </c>
      <c r="D339" s="29">
        <v>1</v>
      </c>
      <c r="E339" s="61" t="str">
        <f>'[4]All Counts'!P339</f>
        <v>PeMS2016</v>
      </c>
      <c r="F339" s="1">
        <v>1</v>
      </c>
      <c r="G3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39" s="30">
        <f>'[4]All Counts'!R339</f>
        <v>2</v>
      </c>
      <c r="I339" s="30">
        <f>'[4]All Counts'!S339</f>
        <v>14</v>
      </c>
      <c r="J339" s="61">
        <f>'[4]All Counts'!M339</f>
        <v>80382</v>
      </c>
      <c r="K339" s="4">
        <f>VLOOKUP(class[[#This Row],[hwycov_id]],readme!E:F,2,FALSE)</f>
        <v>94474.618164999993</v>
      </c>
      <c r="L339" s="32">
        <f t="shared" si="15"/>
        <v>0.17532057133437817</v>
      </c>
      <c r="M339" s="31">
        <f t="shared" si="16"/>
        <v>14092.618164999993</v>
      </c>
      <c r="N339" s="31">
        <f t="shared" si="17"/>
        <v>198601886.74448776</v>
      </c>
      <c r="O339" s="1" t="e">
        <v>#N/A</v>
      </c>
      <c r="P339" s="1">
        <v>338</v>
      </c>
      <c r="Q339" s="46">
        <f>ROUND(class[[#This Row],[count]],-3)</f>
        <v>80000</v>
      </c>
      <c r="R339" s="59">
        <f>VLOOKUP(class[[#This Row],[count_rd]],caltran!$J$2:$P$182,7,FALSE)</f>
        <v>68240</v>
      </c>
      <c r="S339" s="59">
        <f>VLOOKUP(class[[#This Row],[count_rd]],caltran!$J$2:$P$182,6,FALSE)</f>
        <v>91760</v>
      </c>
      <c r="T339" s="1">
        <f>IF(AND(class[[#This Row],[flow]]&gt;=class[[#This Row],[low]], class[[#This Row],[flow]]&lt;=class[[#This Row],[high]]),1,0)</f>
        <v>0</v>
      </c>
    </row>
    <row r="340" spans="1:20" x14ac:dyDescent="0.25">
      <c r="A340" s="61">
        <f>'[4]All Counts'!E340</f>
        <v>8977</v>
      </c>
      <c r="B340" s="61">
        <f>'[4]All Counts'!F340</f>
        <v>1</v>
      </c>
      <c r="C340" s="61">
        <f>'[4]All Counts'!G340</f>
        <v>1</v>
      </c>
      <c r="D340" s="29">
        <v>1</v>
      </c>
      <c r="E340" s="61" t="str">
        <f>'[4]All Counts'!P340</f>
        <v>PeMS2016</v>
      </c>
      <c r="F340" s="1">
        <v>1</v>
      </c>
      <c r="G3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40" s="30">
        <f>'[4]All Counts'!R340</f>
        <v>2</v>
      </c>
      <c r="I340" s="30">
        <f>'[4]All Counts'!S340</f>
        <v>14</v>
      </c>
      <c r="J340" s="61">
        <f>'[4]All Counts'!M340</f>
        <v>91226</v>
      </c>
      <c r="K340" s="4">
        <f>VLOOKUP(class[[#This Row],[hwycov_id]],readme!E:F,2,FALSE)</f>
        <v>96828.778810000003</v>
      </c>
      <c r="L340" s="32">
        <f t="shared" si="15"/>
        <v>6.1416469098722004E-2</v>
      </c>
      <c r="M340" s="31">
        <f t="shared" si="16"/>
        <v>5602.7788100000034</v>
      </c>
      <c r="N340" s="31">
        <f t="shared" si="17"/>
        <v>31391130.393785056</v>
      </c>
      <c r="O340" s="1" t="e">
        <v>#N/A</v>
      </c>
      <c r="P340" s="1">
        <v>339</v>
      </c>
      <c r="Q340" s="46">
        <f>ROUND(class[[#This Row],[count]],-3)</f>
        <v>91000</v>
      </c>
      <c r="R340" s="59">
        <f>VLOOKUP(class[[#This Row],[count_rd]],caltran!$J$2:$P$182,7,FALSE)</f>
        <v>78472.333333333328</v>
      </c>
      <c r="S340" s="59">
        <f>VLOOKUP(class[[#This Row],[count_rd]],caltran!$J$2:$P$182,6,FALSE)</f>
        <v>103527.66666666666</v>
      </c>
      <c r="T340" s="1">
        <f>IF(AND(class[[#This Row],[flow]]&gt;=class[[#This Row],[low]], class[[#This Row],[flow]]&lt;=class[[#This Row],[high]]),1,0)</f>
        <v>1</v>
      </c>
    </row>
    <row r="341" spans="1:20" x14ac:dyDescent="0.25">
      <c r="A341" s="61">
        <f>'[4]All Counts'!E341</f>
        <v>6852</v>
      </c>
      <c r="B341" s="61">
        <f>'[4]All Counts'!F341</f>
        <v>1</v>
      </c>
      <c r="C341" s="61">
        <f>'[4]All Counts'!G341</f>
        <v>1</v>
      </c>
      <c r="D341" s="29">
        <v>1</v>
      </c>
      <c r="E341" s="61" t="str">
        <f>'[4]All Counts'!P341</f>
        <v>PeMS2016</v>
      </c>
      <c r="F341" s="1">
        <v>1</v>
      </c>
      <c r="G3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341" s="30">
        <f>'[4]All Counts'!R341</f>
        <v>2</v>
      </c>
      <c r="I341" s="30">
        <f>'[4]All Counts'!S341</f>
        <v>14</v>
      </c>
      <c r="J341" s="61">
        <f>'[4]All Counts'!M341</f>
        <v>86796</v>
      </c>
      <c r="K341" s="4">
        <f>VLOOKUP(class[[#This Row],[hwycov_id]],readme!E:F,2,FALSE)</f>
        <v>73773.267579000007</v>
      </c>
      <c r="L341" s="32">
        <f t="shared" si="15"/>
        <v>-0.15003839371630023</v>
      </c>
      <c r="M341" s="31">
        <f t="shared" si="16"/>
        <v>-13022.732420999993</v>
      </c>
      <c r="N341" s="31">
        <f t="shared" si="17"/>
        <v>169591559.70896435</v>
      </c>
      <c r="O341" s="1" t="e">
        <v>#N/A</v>
      </c>
      <c r="P341" s="1">
        <v>340</v>
      </c>
      <c r="Q341" s="46">
        <f>ROUND(class[[#This Row],[count]],-3)</f>
        <v>87000</v>
      </c>
      <c r="R341" s="59">
        <f>VLOOKUP(class[[#This Row],[count_rd]],caltran!$J$2:$P$182,7,FALSE)</f>
        <v>74844.166666666672</v>
      </c>
      <c r="S341" s="59">
        <f>VLOOKUP(class[[#This Row],[count_rd]],caltran!$J$2:$P$182,6,FALSE)</f>
        <v>99155.833333333343</v>
      </c>
      <c r="T341" s="1">
        <f>IF(AND(class[[#This Row],[flow]]&gt;=class[[#This Row],[low]], class[[#This Row],[flow]]&lt;=class[[#This Row],[high]]),1,0)</f>
        <v>0</v>
      </c>
    </row>
    <row r="342" spans="1:20" x14ac:dyDescent="0.25">
      <c r="A342" s="61">
        <f>'[4]All Counts'!E342</f>
        <v>16760</v>
      </c>
      <c r="B342" s="61">
        <f>'[4]All Counts'!F342</f>
        <v>1</v>
      </c>
      <c r="C342" s="61">
        <f>'[4]All Counts'!G342</f>
        <v>1</v>
      </c>
      <c r="D342" s="29">
        <v>1</v>
      </c>
      <c r="E342" s="61" t="str">
        <f>'[4]All Counts'!P342</f>
        <v>PeMS2016</v>
      </c>
      <c r="F342" s="1">
        <v>1</v>
      </c>
      <c r="G3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342" s="30">
        <f>'[4]All Counts'!R342</f>
        <v>3</v>
      </c>
      <c r="I342" s="30">
        <f>'[4]All Counts'!S342</f>
        <v>14</v>
      </c>
      <c r="J342" s="61">
        <f>'[4]All Counts'!M342</f>
        <v>79946</v>
      </c>
      <c r="K342" s="4">
        <f>VLOOKUP(class[[#This Row],[hwycov_id]],readme!E:F,2,FALSE)</f>
        <v>89963.902343000009</v>
      </c>
      <c r="L342" s="32">
        <f t="shared" si="15"/>
        <v>0.12530836243214183</v>
      </c>
      <c r="M342" s="31">
        <f t="shared" si="16"/>
        <v>10017.902343000009</v>
      </c>
      <c r="N342" s="31">
        <f t="shared" si="17"/>
        <v>100358367.35388507</v>
      </c>
      <c r="O342" s="1" t="e">
        <v>#N/A</v>
      </c>
      <c r="P342" s="1">
        <v>341</v>
      </c>
      <c r="Q342" s="46">
        <f>ROUND(class[[#This Row],[count]],-3)</f>
        <v>80000</v>
      </c>
      <c r="R342" s="59">
        <f>VLOOKUP(class[[#This Row],[count_rd]],caltran!$J$2:$P$182,7,FALSE)</f>
        <v>68240</v>
      </c>
      <c r="S342" s="59">
        <f>VLOOKUP(class[[#This Row],[count_rd]],caltran!$J$2:$P$182,6,FALSE)</f>
        <v>91760</v>
      </c>
      <c r="T342" s="1">
        <f>IF(AND(class[[#This Row],[flow]]&gt;=class[[#This Row],[low]], class[[#This Row],[flow]]&lt;=class[[#This Row],[high]]),1,0)</f>
        <v>1</v>
      </c>
    </row>
    <row r="343" spans="1:20" x14ac:dyDescent="0.25">
      <c r="A343" s="61">
        <f>'[4]All Counts'!E343</f>
        <v>15776</v>
      </c>
      <c r="B343" s="61">
        <f>'[4]All Counts'!F343</f>
        <v>1</v>
      </c>
      <c r="C343" s="61">
        <f>'[4]All Counts'!G343</f>
        <v>1</v>
      </c>
      <c r="D343" s="29">
        <v>1</v>
      </c>
      <c r="E343" s="61" t="str">
        <f>'[4]All Counts'!P343</f>
        <v>Caltran</v>
      </c>
      <c r="F343" s="1">
        <v>1</v>
      </c>
      <c r="G3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43" s="30">
        <f>'[4]All Counts'!R343</f>
        <v>3</v>
      </c>
      <c r="I343" s="30">
        <f>'[4]All Counts'!S343</f>
        <v>14</v>
      </c>
      <c r="J343" s="61">
        <f>'[4]All Counts'!M343</f>
        <v>114510</v>
      </c>
      <c r="K343" s="4">
        <f>VLOOKUP(class[[#This Row],[hwycov_id]],readme!E:F,2,FALSE)</f>
        <v>134657.20410100001</v>
      </c>
      <c r="L343" s="32">
        <f t="shared" si="15"/>
        <v>0.17594274824032841</v>
      </c>
      <c r="M343" s="31">
        <f t="shared" si="16"/>
        <v>20147.20410100001</v>
      </c>
      <c r="N343" s="31">
        <f t="shared" si="17"/>
        <v>405909833.08735162</v>
      </c>
      <c r="O343" s="1" t="e">
        <v>#N/A</v>
      </c>
      <c r="P343" s="1">
        <v>342</v>
      </c>
      <c r="Q343" s="46">
        <f>ROUND(class[[#This Row],[count]],-3)</f>
        <v>115000</v>
      </c>
      <c r="R343" s="59">
        <f>VLOOKUP(class[[#This Row],[count_rd]],caltran!$J$2:$P$182,7,FALSE)</f>
        <v>100060.95238095237</v>
      </c>
      <c r="S343" s="59">
        <f>VLOOKUP(class[[#This Row],[count_rd]],caltran!$J$2:$P$182,6,FALSE)</f>
        <v>129939.04761904763</v>
      </c>
      <c r="T343" s="1">
        <f>IF(AND(class[[#This Row],[flow]]&gt;=class[[#This Row],[low]], class[[#This Row],[flow]]&lt;=class[[#This Row],[high]]),1,0)</f>
        <v>0</v>
      </c>
    </row>
    <row r="344" spans="1:20" x14ac:dyDescent="0.25">
      <c r="A344" s="61">
        <f>'[4]All Counts'!E344</f>
        <v>20457</v>
      </c>
      <c r="B344" s="61">
        <f>'[4]All Counts'!F344</f>
        <v>1</v>
      </c>
      <c r="C344" s="61">
        <f>'[4]All Counts'!G344</f>
        <v>1</v>
      </c>
      <c r="D344" s="29">
        <v>1</v>
      </c>
      <c r="E344" s="61" t="str">
        <f>'[4]All Counts'!P344</f>
        <v>PeMS2016</v>
      </c>
      <c r="F344" s="1">
        <v>1</v>
      </c>
      <c r="G3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44" s="30">
        <f>'[4]All Counts'!R344</f>
        <v>3</v>
      </c>
      <c r="I344" s="30">
        <f>'[4]All Counts'!S344</f>
        <v>14</v>
      </c>
      <c r="J344" s="61">
        <f>'[4]All Counts'!M344</f>
        <v>97366</v>
      </c>
      <c r="K344" s="4">
        <f>VLOOKUP(class[[#This Row],[hwycov_id]],readme!E:F,2,FALSE)</f>
        <v>107795.107911</v>
      </c>
      <c r="L344" s="32">
        <f t="shared" si="15"/>
        <v>0.10711242025963896</v>
      </c>
      <c r="M344" s="31">
        <f t="shared" si="16"/>
        <v>10429.107910999999</v>
      </c>
      <c r="N344" s="31">
        <f t="shared" si="17"/>
        <v>108766291.81928277</v>
      </c>
      <c r="O344" s="1" t="e">
        <v>#N/A</v>
      </c>
      <c r="P344" s="1">
        <v>343</v>
      </c>
      <c r="Q344" s="46">
        <f>ROUND(class[[#This Row],[count]],-3)</f>
        <v>97000</v>
      </c>
      <c r="R344" s="59">
        <f>VLOOKUP(class[[#This Row],[count_rd]],caltran!$J$2:$P$182,7,FALSE)</f>
        <v>83727.166666666657</v>
      </c>
      <c r="S344" s="59">
        <f>VLOOKUP(class[[#This Row],[count_rd]],caltran!$J$2:$P$182,6,FALSE)</f>
        <v>110272.83333333334</v>
      </c>
      <c r="T344" s="1">
        <f>IF(AND(class[[#This Row],[flow]]&gt;=class[[#This Row],[low]], class[[#This Row],[flow]]&lt;=class[[#This Row],[high]]),1,0)</f>
        <v>1</v>
      </c>
    </row>
    <row r="345" spans="1:20" x14ac:dyDescent="0.25">
      <c r="A345" s="61">
        <f>'[4]All Counts'!E345</f>
        <v>9328</v>
      </c>
      <c r="B345" s="61">
        <f>'[4]All Counts'!F345</f>
        <v>1</v>
      </c>
      <c r="C345" s="61">
        <f>'[4]All Counts'!G345</f>
        <v>1</v>
      </c>
      <c r="D345" s="29">
        <v>1</v>
      </c>
      <c r="E345" s="61" t="str">
        <f>'[4]All Counts'!P345</f>
        <v>PeMS2016</v>
      </c>
      <c r="F345" s="1">
        <v>1</v>
      </c>
      <c r="G3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45" s="30">
        <f>'[4]All Counts'!R345</f>
        <v>3</v>
      </c>
      <c r="I345" s="30">
        <f>'[4]All Counts'!S345</f>
        <v>14</v>
      </c>
      <c r="J345" s="61">
        <f>'[4]All Counts'!M345</f>
        <v>117227</v>
      </c>
      <c r="K345" s="4">
        <f>VLOOKUP(class[[#This Row],[hwycov_id]],readme!E:F,2,FALSE)</f>
        <v>125018.224609</v>
      </c>
      <c r="L345" s="32">
        <f t="shared" si="15"/>
        <v>6.6462714297900627E-2</v>
      </c>
      <c r="M345" s="31">
        <f t="shared" si="16"/>
        <v>7791.2246089999971</v>
      </c>
      <c r="N345" s="31">
        <f t="shared" si="17"/>
        <v>60703180.907887161</v>
      </c>
      <c r="O345" s="1" t="e">
        <v>#N/A</v>
      </c>
      <c r="P345" s="1">
        <v>344</v>
      </c>
      <c r="Q345" s="46">
        <f>ROUND(class[[#This Row],[count]],-3)</f>
        <v>117000</v>
      </c>
      <c r="R345" s="59">
        <f>VLOOKUP(class[[#This Row],[count_rd]],caltran!$J$2:$P$182,7,FALSE)</f>
        <v>101877.59523809524</v>
      </c>
      <c r="S345" s="59">
        <f>VLOOKUP(class[[#This Row],[count_rd]],caltran!$J$2:$P$182,6,FALSE)</f>
        <v>132122.40476190476</v>
      </c>
      <c r="T345" s="1">
        <f>IF(AND(class[[#This Row],[flow]]&gt;=class[[#This Row],[low]], class[[#This Row],[flow]]&lt;=class[[#This Row],[high]]),1,0)</f>
        <v>1</v>
      </c>
    </row>
    <row r="346" spans="1:20" x14ac:dyDescent="0.25">
      <c r="A346" s="61">
        <f>'[4]All Counts'!E346</f>
        <v>9333</v>
      </c>
      <c r="B346" s="61">
        <f>'[4]All Counts'!F346</f>
        <v>1</v>
      </c>
      <c r="C346" s="61">
        <f>'[4]All Counts'!G346</f>
        <v>1</v>
      </c>
      <c r="D346" s="29">
        <v>1</v>
      </c>
      <c r="E346" s="61" t="str">
        <f>'[4]All Counts'!P346</f>
        <v>PeMS2016</v>
      </c>
      <c r="F346" s="1">
        <v>1</v>
      </c>
      <c r="G3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46" s="30">
        <f>'[4]All Counts'!R346</f>
        <v>3</v>
      </c>
      <c r="I346" s="30">
        <f>'[4]All Counts'!S346</f>
        <v>14</v>
      </c>
      <c r="J346" s="61">
        <f>'[4]All Counts'!M346</f>
        <v>95636</v>
      </c>
      <c r="K346" s="4">
        <f>VLOOKUP(class[[#This Row],[hwycov_id]],readme!E:F,2,FALSE)</f>
        <v>108129.165039</v>
      </c>
      <c r="L346" s="32">
        <f t="shared" si="15"/>
        <v>0.13063245053118067</v>
      </c>
      <c r="M346" s="31">
        <f t="shared" si="16"/>
        <v>12493.165039</v>
      </c>
      <c r="N346" s="31">
        <f t="shared" si="17"/>
        <v>156079172.69169185</v>
      </c>
      <c r="O346" s="1" t="e">
        <v>#N/A</v>
      </c>
      <c r="P346" s="1">
        <v>345</v>
      </c>
      <c r="Q346" s="46">
        <f>ROUND(class[[#This Row],[count]],-3)</f>
        <v>96000</v>
      </c>
      <c r="R346" s="59">
        <f>VLOOKUP(class[[#This Row],[count_rd]],caltran!$J$2:$P$182,7,FALSE)</f>
        <v>82848</v>
      </c>
      <c r="S346" s="59">
        <f>VLOOKUP(class[[#This Row],[count_rd]],caltran!$J$2:$P$182,6,FALSE)</f>
        <v>109152</v>
      </c>
      <c r="T346" s="1">
        <f>IF(AND(class[[#This Row],[flow]]&gt;=class[[#This Row],[low]], class[[#This Row],[flow]]&lt;=class[[#This Row],[high]]),1,0)</f>
        <v>1</v>
      </c>
    </row>
    <row r="347" spans="1:20" x14ac:dyDescent="0.25">
      <c r="A347" s="61">
        <f>'[4]All Counts'!E347</f>
        <v>9336</v>
      </c>
      <c r="B347" s="61">
        <f>'[4]All Counts'!F347</f>
        <v>1</v>
      </c>
      <c r="C347" s="61">
        <f>'[4]All Counts'!G347</f>
        <v>1</v>
      </c>
      <c r="D347" s="29">
        <v>1</v>
      </c>
      <c r="E347" s="61" t="str">
        <f>'[4]All Counts'!P347</f>
        <v>PeMS2016</v>
      </c>
      <c r="F347" s="1">
        <v>1</v>
      </c>
      <c r="G3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47" s="30">
        <f>'[4]All Counts'!R347</f>
        <v>3</v>
      </c>
      <c r="I347" s="30">
        <f>'[4]All Counts'!S347</f>
        <v>14</v>
      </c>
      <c r="J347" s="61">
        <f>'[4]All Counts'!M347</f>
        <v>103652</v>
      </c>
      <c r="K347" s="4">
        <f>VLOOKUP(class[[#This Row],[hwycov_id]],readme!E:F,2,FALSE)</f>
        <v>114796.592773</v>
      </c>
      <c r="L347" s="32">
        <f t="shared" si="15"/>
        <v>0.10751932208736914</v>
      </c>
      <c r="M347" s="31">
        <f t="shared" si="16"/>
        <v>11144.592772999997</v>
      </c>
      <c r="N347" s="31">
        <f t="shared" si="17"/>
        <v>124201948.07600376</v>
      </c>
      <c r="O347" s="1" t="e">
        <v>#N/A</v>
      </c>
      <c r="P347" s="1">
        <v>346</v>
      </c>
      <c r="Q347" s="46">
        <f>ROUND(class[[#This Row],[count]],-3)</f>
        <v>104000</v>
      </c>
      <c r="R347" s="59">
        <f>VLOOKUP(class[[#This Row],[count_rd]],caltran!$J$2:$P$182,7,FALSE)</f>
        <v>90066.476190476198</v>
      </c>
      <c r="S347" s="59">
        <f>VLOOKUP(class[[#This Row],[count_rd]],caltran!$J$2:$P$182,6,FALSE)</f>
        <v>117933.5238095238</v>
      </c>
      <c r="T347" s="1">
        <f>IF(AND(class[[#This Row],[flow]]&gt;=class[[#This Row],[low]], class[[#This Row],[flow]]&lt;=class[[#This Row],[high]]),1,0)</f>
        <v>1</v>
      </c>
    </row>
    <row r="348" spans="1:20" x14ac:dyDescent="0.25">
      <c r="A348" s="61">
        <f>'[4]All Counts'!E348</f>
        <v>9337</v>
      </c>
      <c r="B348" s="61">
        <f>'[4]All Counts'!F348</f>
        <v>1</v>
      </c>
      <c r="C348" s="61">
        <f>'[4]All Counts'!G348</f>
        <v>1</v>
      </c>
      <c r="D348" s="29">
        <v>1</v>
      </c>
      <c r="E348" s="61" t="str">
        <f>'[4]All Counts'!P348</f>
        <v>PeMS2016</v>
      </c>
      <c r="F348" s="1">
        <v>1</v>
      </c>
      <c r="G3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348" s="30">
        <f>'[4]All Counts'!R348</f>
        <v>3</v>
      </c>
      <c r="I348" s="30">
        <f>'[4]All Counts'!S348</f>
        <v>14</v>
      </c>
      <c r="J348" s="61">
        <f>'[4]All Counts'!M348</f>
        <v>88650</v>
      </c>
      <c r="K348" s="4">
        <f>VLOOKUP(class[[#This Row],[hwycov_id]],readme!E:F,2,FALSE)</f>
        <v>88902.955077999999</v>
      </c>
      <c r="L348" s="32">
        <f t="shared" si="15"/>
        <v>2.853413175408992E-3</v>
      </c>
      <c r="M348" s="31">
        <f t="shared" si="16"/>
        <v>252.95507799999905</v>
      </c>
      <c r="N348" s="31">
        <f t="shared" si="17"/>
        <v>63986.271485985606</v>
      </c>
      <c r="O348" s="1" t="e">
        <v>#N/A</v>
      </c>
      <c r="P348" s="1">
        <v>347</v>
      </c>
      <c r="Q348" s="46">
        <f>ROUND(class[[#This Row],[count]],-3)</f>
        <v>89000</v>
      </c>
      <c r="R348" s="59">
        <f>VLOOKUP(class[[#This Row],[count_rd]],caltran!$J$2:$P$182,7,FALSE)</f>
        <v>76673.5</v>
      </c>
      <c r="S348" s="59">
        <f>VLOOKUP(class[[#This Row],[count_rd]],caltran!$J$2:$P$182,6,FALSE)</f>
        <v>101326.5</v>
      </c>
      <c r="T348" s="1">
        <f>IF(AND(class[[#This Row],[flow]]&gt;=class[[#This Row],[low]], class[[#This Row],[flow]]&lt;=class[[#This Row],[high]]),1,0)</f>
        <v>1</v>
      </c>
    </row>
    <row r="349" spans="1:20" x14ac:dyDescent="0.25">
      <c r="A349" s="61">
        <f>'[4]All Counts'!E349</f>
        <v>9342</v>
      </c>
      <c r="B349" s="61">
        <f>'[4]All Counts'!F349</f>
        <v>1</v>
      </c>
      <c r="C349" s="61">
        <f>'[4]All Counts'!G349</f>
        <v>1</v>
      </c>
      <c r="D349" s="29">
        <v>1</v>
      </c>
      <c r="E349" s="61" t="str">
        <f>'[4]All Counts'!P349</f>
        <v>PeMS2016</v>
      </c>
      <c r="F349" s="1">
        <v>1</v>
      </c>
      <c r="G3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49" s="30">
        <f>'[4]All Counts'!R349</f>
        <v>3</v>
      </c>
      <c r="I349" s="30">
        <f>'[4]All Counts'!S349</f>
        <v>14</v>
      </c>
      <c r="J349" s="61">
        <f>'[4]All Counts'!M349</f>
        <v>96703</v>
      </c>
      <c r="K349" s="4">
        <f>VLOOKUP(class[[#This Row],[hwycov_id]],readme!E:F,2,FALSE)</f>
        <v>95951.9375</v>
      </c>
      <c r="L349" s="32">
        <f t="shared" si="15"/>
        <v>-7.7666928637167842E-3</v>
      </c>
      <c r="M349" s="31">
        <f t="shared" si="16"/>
        <v>-751.0625</v>
      </c>
      <c r="N349" s="31">
        <f t="shared" si="17"/>
        <v>564094.87890625</v>
      </c>
      <c r="O349" s="1" t="e">
        <v>#N/A</v>
      </c>
      <c r="P349" s="1">
        <v>348</v>
      </c>
      <c r="Q349" s="46">
        <f>ROUND(class[[#This Row],[count]],-3)</f>
        <v>97000</v>
      </c>
      <c r="R349" s="59">
        <f>VLOOKUP(class[[#This Row],[count_rd]],caltran!$J$2:$P$182,7,FALSE)</f>
        <v>83727.166666666657</v>
      </c>
      <c r="S349" s="59">
        <f>VLOOKUP(class[[#This Row],[count_rd]],caltran!$J$2:$P$182,6,FALSE)</f>
        <v>110272.83333333334</v>
      </c>
      <c r="T349" s="1">
        <f>IF(AND(class[[#This Row],[flow]]&gt;=class[[#This Row],[low]], class[[#This Row],[flow]]&lt;=class[[#This Row],[high]]),1,0)</f>
        <v>1</v>
      </c>
    </row>
    <row r="350" spans="1:20" x14ac:dyDescent="0.25">
      <c r="A350" s="61">
        <f>'[4]All Counts'!E350</f>
        <v>15230</v>
      </c>
      <c r="B350" s="61">
        <f>'[4]All Counts'!F350</f>
        <v>1</v>
      </c>
      <c r="C350" s="61">
        <f>'[4]All Counts'!G350</f>
        <v>1</v>
      </c>
      <c r="D350" s="29">
        <v>1</v>
      </c>
      <c r="E350" s="61" t="str">
        <f>'[4]All Counts'!P350</f>
        <v>PeMS2016</v>
      </c>
      <c r="F350" s="1">
        <v>1</v>
      </c>
      <c r="G3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350" s="30">
        <f>'[4]All Counts'!R350</f>
        <v>3</v>
      </c>
      <c r="I350" s="30">
        <f>'[4]All Counts'!S350</f>
        <v>14</v>
      </c>
      <c r="J350" s="61">
        <f>'[4]All Counts'!M350</f>
        <v>73735</v>
      </c>
      <c r="K350" s="4">
        <f>VLOOKUP(class[[#This Row],[hwycov_id]],readme!E:F,2,FALSE)</f>
        <v>83393.964355999997</v>
      </c>
      <c r="L350" s="32">
        <f t="shared" si="15"/>
        <v>0.1309956514002848</v>
      </c>
      <c r="M350" s="31">
        <f t="shared" si="16"/>
        <v>9658.9643559999968</v>
      </c>
      <c r="N350" s="31">
        <f t="shared" si="17"/>
        <v>93295592.430478439</v>
      </c>
      <c r="O350" s="1" t="e">
        <v>#N/A</v>
      </c>
      <c r="P350" s="1">
        <v>349</v>
      </c>
      <c r="Q350" s="46">
        <f>ROUND(class[[#This Row],[count]],-3)</f>
        <v>74000</v>
      </c>
      <c r="R350" s="59">
        <f>VLOOKUP(class[[#This Row],[count_rd]],caltran!$J$2:$P$182,7,FALSE)</f>
        <v>62456</v>
      </c>
      <c r="S350" s="59">
        <f>VLOOKUP(class[[#This Row],[count_rd]],caltran!$J$2:$P$182,6,FALSE)</f>
        <v>85544</v>
      </c>
      <c r="T350" s="1">
        <f>IF(AND(class[[#This Row],[flow]]&gt;=class[[#This Row],[low]], class[[#This Row],[flow]]&lt;=class[[#This Row],[high]]),1,0)</f>
        <v>1</v>
      </c>
    </row>
    <row r="351" spans="1:20" x14ac:dyDescent="0.25">
      <c r="A351" s="61">
        <f>'[4]All Counts'!E351</f>
        <v>22743</v>
      </c>
      <c r="B351" s="61">
        <f>'[4]All Counts'!F351</f>
        <v>1</v>
      </c>
      <c r="C351" s="61">
        <f>'[4]All Counts'!G351</f>
        <v>1</v>
      </c>
      <c r="D351" s="29">
        <v>1</v>
      </c>
      <c r="E351" s="61" t="str">
        <f>'[4]All Counts'!P351</f>
        <v>PeMS2016</v>
      </c>
      <c r="F351" s="1">
        <v>1</v>
      </c>
      <c r="G3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351" s="30">
        <f>'[4]All Counts'!R351</f>
        <v>3</v>
      </c>
      <c r="I351" s="30">
        <f>'[4]All Counts'!S351</f>
        <v>14</v>
      </c>
      <c r="J351" s="61">
        <f>'[4]All Counts'!M351</f>
        <v>81360</v>
      </c>
      <c r="K351" s="4">
        <f>VLOOKUP(class[[#This Row],[hwycov_id]],readme!E:F,2,FALSE)</f>
        <v>73383.968261999995</v>
      </c>
      <c r="L351" s="32">
        <f t="shared" si="15"/>
        <v>-9.8033821755162287E-2</v>
      </c>
      <c r="M351" s="31">
        <f t="shared" si="16"/>
        <v>-7976.0317380000051</v>
      </c>
      <c r="N351" s="31">
        <f t="shared" si="17"/>
        <v>63617082.285583384</v>
      </c>
      <c r="O351" s="1" t="e">
        <v>#N/A</v>
      </c>
      <c r="P351" s="1">
        <v>350</v>
      </c>
      <c r="Q351" s="46">
        <f>ROUND(class[[#This Row],[count]],-3)</f>
        <v>81000</v>
      </c>
      <c r="R351" s="59">
        <f>VLOOKUP(class[[#This Row],[count_rd]],caltran!$J$2:$P$182,7,FALSE)</f>
        <v>69201</v>
      </c>
      <c r="S351" s="59">
        <f>VLOOKUP(class[[#This Row],[count_rd]],caltran!$J$2:$P$182,6,FALSE)</f>
        <v>92799</v>
      </c>
      <c r="T351" s="1">
        <f>IF(AND(class[[#This Row],[flow]]&gt;=class[[#This Row],[low]], class[[#This Row],[flow]]&lt;=class[[#This Row],[high]]),1,0)</f>
        <v>1</v>
      </c>
    </row>
    <row r="352" spans="1:20" x14ac:dyDescent="0.25">
      <c r="A352" s="61">
        <f>'[4]All Counts'!E352</f>
        <v>15188</v>
      </c>
      <c r="B352" s="61">
        <f>'[4]All Counts'!F352</f>
        <v>1</v>
      </c>
      <c r="C352" s="61">
        <f>'[4]All Counts'!G352</f>
        <v>1</v>
      </c>
      <c r="D352" s="29">
        <v>1</v>
      </c>
      <c r="E352" s="61" t="str">
        <f>'[4]All Counts'!P352</f>
        <v>PeMS2016</v>
      </c>
      <c r="F352" s="1">
        <v>1</v>
      </c>
      <c r="G3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52" s="30">
        <f>'[4]All Counts'!R352</f>
        <v>3</v>
      </c>
      <c r="I352" s="30">
        <f>'[4]All Counts'!S352</f>
        <v>14</v>
      </c>
      <c r="J352" s="61">
        <f>'[4]All Counts'!M352</f>
        <v>111087</v>
      </c>
      <c r="K352" s="4">
        <f>VLOOKUP(class[[#This Row],[hwycov_id]],readme!E:F,2,FALSE)</f>
        <v>115209.22070199999</v>
      </c>
      <c r="L352" s="32">
        <f t="shared" si="15"/>
        <v>3.7108038762411422E-2</v>
      </c>
      <c r="M352" s="31">
        <f t="shared" si="16"/>
        <v>4122.2207019999914</v>
      </c>
      <c r="N352" s="31">
        <f t="shared" si="17"/>
        <v>16992703.515997302</v>
      </c>
      <c r="O352" s="1" t="e">
        <v>#N/A</v>
      </c>
      <c r="P352" s="1">
        <v>351</v>
      </c>
      <c r="Q352" s="46">
        <f>ROUND(class[[#This Row],[count]],-3)</f>
        <v>111000</v>
      </c>
      <c r="R352" s="59">
        <f>VLOOKUP(class[[#This Row],[count_rd]],caltran!$J$2:$P$182,7,FALSE)</f>
        <v>96413.190476190444</v>
      </c>
      <c r="S352" s="59">
        <f>VLOOKUP(class[[#This Row],[count_rd]],caltran!$J$2:$P$182,6,FALSE)</f>
        <v>125586.80952380956</v>
      </c>
      <c r="T352" s="1">
        <f>IF(AND(class[[#This Row],[flow]]&gt;=class[[#This Row],[low]], class[[#This Row],[flow]]&lt;=class[[#This Row],[high]]),1,0)</f>
        <v>1</v>
      </c>
    </row>
    <row r="353" spans="1:20" x14ac:dyDescent="0.25">
      <c r="A353" s="61">
        <f>'[4]All Counts'!E353</f>
        <v>15187</v>
      </c>
      <c r="B353" s="61">
        <f>'[4]All Counts'!F353</f>
        <v>1</v>
      </c>
      <c r="C353" s="61">
        <f>'[4]All Counts'!G353</f>
        <v>1</v>
      </c>
      <c r="D353" s="29">
        <v>1</v>
      </c>
      <c r="E353" s="61" t="str">
        <f>'[4]All Counts'!P353</f>
        <v>PeMS2016</v>
      </c>
      <c r="F353" s="1">
        <v>1</v>
      </c>
      <c r="G3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53" s="30">
        <f>'[4]All Counts'!R353</f>
        <v>3</v>
      </c>
      <c r="I353" s="30">
        <f>'[4]All Counts'!S353</f>
        <v>14</v>
      </c>
      <c r="J353" s="61">
        <f>'[4]All Counts'!M353</f>
        <v>126261</v>
      </c>
      <c r="K353" s="4">
        <f>VLOOKUP(class[[#This Row],[hwycov_id]],readme!E:F,2,FALSE)</f>
        <v>100920.398436</v>
      </c>
      <c r="L353" s="32">
        <f t="shared" si="15"/>
        <v>-0.2007001494048043</v>
      </c>
      <c r="M353" s="31">
        <f t="shared" si="16"/>
        <v>-25340.601563999997</v>
      </c>
      <c r="N353" s="31">
        <f t="shared" si="17"/>
        <v>642146087.62539911</v>
      </c>
      <c r="O353" s="1" t="e">
        <v>#N/A</v>
      </c>
      <c r="P353" s="1">
        <v>352</v>
      </c>
      <c r="Q353" s="46">
        <f>ROUND(class[[#This Row],[count]],-3)</f>
        <v>126000</v>
      </c>
      <c r="R353" s="59">
        <f>VLOOKUP(class[[#This Row],[count_rd]],caltran!$J$2:$P$182,7,FALSE)</f>
        <v>110126.00000000004</v>
      </c>
      <c r="S353" s="59">
        <f>VLOOKUP(class[[#This Row],[count_rd]],caltran!$J$2:$P$182,6,FALSE)</f>
        <v>141873.99999999997</v>
      </c>
      <c r="T353" s="1">
        <f>IF(AND(class[[#This Row],[flow]]&gt;=class[[#This Row],[low]], class[[#This Row],[flow]]&lt;=class[[#This Row],[high]]),1,0)</f>
        <v>0</v>
      </c>
    </row>
    <row r="354" spans="1:20" x14ac:dyDescent="0.25">
      <c r="A354" s="61">
        <f>'[4]All Counts'!E354</f>
        <v>574</v>
      </c>
      <c r="B354" s="61">
        <f>'[4]All Counts'!F354</f>
        <v>1</v>
      </c>
      <c r="C354" s="61">
        <f>'[4]All Counts'!G354</f>
        <v>1</v>
      </c>
      <c r="D354" s="29">
        <v>1</v>
      </c>
      <c r="E354" s="61" t="str">
        <f>'[4]All Counts'!P354</f>
        <v>PeMS2016</v>
      </c>
      <c r="F354" s="1">
        <v>1</v>
      </c>
      <c r="G3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54" s="30">
        <f>'[4]All Counts'!R354</f>
        <v>3</v>
      </c>
      <c r="I354" s="30">
        <f>'[4]All Counts'!S354</f>
        <v>14</v>
      </c>
      <c r="J354" s="61">
        <f>'[4]All Counts'!M354</f>
        <v>161762</v>
      </c>
      <c r="K354" s="4">
        <f>VLOOKUP(class[[#This Row],[hwycov_id]],readme!E:F,2,FALSE)</f>
        <v>165472.37890700001</v>
      </c>
      <c r="L354" s="32">
        <f t="shared" si="15"/>
        <v>2.2937271466722642E-2</v>
      </c>
      <c r="M354" s="31">
        <f t="shared" si="16"/>
        <v>3710.3789070000057</v>
      </c>
      <c r="N354" s="31">
        <f t="shared" si="17"/>
        <v>13766911.633510558</v>
      </c>
      <c r="O354" s="1" t="e">
        <v>#N/A</v>
      </c>
      <c r="P354" s="1">
        <v>353</v>
      </c>
      <c r="Q354" s="46">
        <f>ROUND(class[[#This Row],[count]],-3)</f>
        <v>162000</v>
      </c>
      <c r="R354" s="59">
        <f>VLOOKUP(class[[#This Row],[count_rd]],caltran!$J$2:$P$182,7,FALSE)</f>
        <v>143699.57142857139</v>
      </c>
      <c r="S354" s="59">
        <f>VLOOKUP(class[[#This Row],[count_rd]],caltran!$J$2:$P$182,6,FALSE)</f>
        <v>180300.42857142861</v>
      </c>
      <c r="T354" s="1">
        <f>IF(AND(class[[#This Row],[flow]]&gt;=class[[#This Row],[low]], class[[#This Row],[flow]]&lt;=class[[#This Row],[high]]),1,0)</f>
        <v>1</v>
      </c>
    </row>
    <row r="355" spans="1:20" x14ac:dyDescent="0.25">
      <c r="A355" s="61">
        <f>'[4]All Counts'!E355</f>
        <v>14682</v>
      </c>
      <c r="B355" s="61">
        <f>'[4]All Counts'!F355</f>
        <v>1</v>
      </c>
      <c r="C355" s="61">
        <f>'[4]All Counts'!G355</f>
        <v>1</v>
      </c>
      <c r="D355" s="29">
        <v>1</v>
      </c>
      <c r="E355" s="61" t="str">
        <f>'[4]All Counts'!P355</f>
        <v>PeMS2016</v>
      </c>
      <c r="F355" s="1">
        <v>1</v>
      </c>
      <c r="G3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55" s="30">
        <f>'[4]All Counts'!R355</f>
        <v>3</v>
      </c>
      <c r="I355" s="30">
        <f>'[4]All Counts'!S355</f>
        <v>14</v>
      </c>
      <c r="J355" s="61">
        <f>'[4]All Counts'!M355</f>
        <v>152836</v>
      </c>
      <c r="K355" s="4">
        <f>VLOOKUP(class[[#This Row],[hwycov_id]],readme!E:F,2,FALSE)</f>
        <v>157958.20410199999</v>
      </c>
      <c r="L355" s="32">
        <f t="shared" si="15"/>
        <v>3.3514382095841233E-2</v>
      </c>
      <c r="M355" s="31">
        <f t="shared" si="16"/>
        <v>5122.2041019999888</v>
      </c>
      <c r="N355" s="31">
        <f t="shared" si="17"/>
        <v>26236974.862545513</v>
      </c>
      <c r="O355" s="1" t="e">
        <v>#N/A</v>
      </c>
      <c r="P355" s="1">
        <v>354</v>
      </c>
      <c r="Q355" s="46">
        <f>ROUND(class[[#This Row],[count]],-3)</f>
        <v>153000</v>
      </c>
      <c r="R355" s="59">
        <f>VLOOKUP(class[[#This Row],[count_rd]],caltran!$J$2:$P$182,7,FALSE)</f>
        <v>135201.00000000006</v>
      </c>
      <c r="S355" s="59">
        <f>VLOOKUP(class[[#This Row],[count_rd]],caltran!$J$2:$P$182,6,FALSE)</f>
        <v>170798.99999999994</v>
      </c>
      <c r="T355" s="1">
        <f>IF(AND(class[[#This Row],[flow]]&gt;=class[[#This Row],[low]], class[[#This Row],[flow]]&lt;=class[[#This Row],[high]]),1,0)</f>
        <v>1</v>
      </c>
    </row>
    <row r="356" spans="1:20" x14ac:dyDescent="0.25">
      <c r="A356" s="61">
        <f>'[4]All Counts'!E356</f>
        <v>14410</v>
      </c>
      <c r="B356" s="61">
        <f>'[4]All Counts'!F356</f>
        <v>1</v>
      </c>
      <c r="C356" s="61">
        <f>'[4]All Counts'!G356</f>
        <v>1</v>
      </c>
      <c r="D356" s="29">
        <v>1</v>
      </c>
      <c r="E356" s="61" t="str">
        <f>'[4]All Counts'!P356</f>
        <v>PeMS2016</v>
      </c>
      <c r="F356" s="1">
        <v>1</v>
      </c>
      <c r="G3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56" s="30">
        <f>'[4]All Counts'!R356</f>
        <v>3</v>
      </c>
      <c r="I356" s="30">
        <f>'[4]All Counts'!S356</f>
        <v>14</v>
      </c>
      <c r="J356" s="61">
        <f>'[4]All Counts'!M356</f>
        <v>135106</v>
      </c>
      <c r="K356" s="4">
        <f>VLOOKUP(class[[#This Row],[hwycov_id]],readme!E:F,2,FALSE)</f>
        <v>159578.21386600001</v>
      </c>
      <c r="L356" s="32">
        <f t="shared" si="15"/>
        <v>0.18113343497698109</v>
      </c>
      <c r="M356" s="31">
        <f t="shared" si="16"/>
        <v>24472.213866000006</v>
      </c>
      <c r="N356" s="31">
        <f t="shared" si="17"/>
        <v>598889251.50324297</v>
      </c>
      <c r="O356" s="1" t="e">
        <v>#N/A</v>
      </c>
      <c r="P356" s="1">
        <v>355</v>
      </c>
      <c r="Q356" s="46">
        <f>ROUND(class[[#This Row],[count]],-3)</f>
        <v>135000</v>
      </c>
      <c r="R356" s="59">
        <f>VLOOKUP(class[[#This Row],[count_rd]],caltran!$J$2:$P$182,7,FALSE)</f>
        <v>118439.99999999996</v>
      </c>
      <c r="S356" s="59">
        <f>VLOOKUP(class[[#This Row],[count_rd]],caltran!$J$2:$P$182,6,FALSE)</f>
        <v>151560.00000000003</v>
      </c>
      <c r="T356" s="1">
        <f>IF(AND(class[[#This Row],[flow]]&gt;=class[[#This Row],[low]], class[[#This Row],[flow]]&lt;=class[[#This Row],[high]]),1,0)</f>
        <v>0</v>
      </c>
    </row>
    <row r="357" spans="1:20" x14ac:dyDescent="0.25">
      <c r="A357" s="61">
        <f>'[4]All Counts'!E357</f>
        <v>14409</v>
      </c>
      <c r="B357" s="61">
        <f>'[4]All Counts'!F357</f>
        <v>1</v>
      </c>
      <c r="C357" s="61">
        <f>'[4]All Counts'!G357</f>
        <v>1</v>
      </c>
      <c r="D357" s="29">
        <v>1</v>
      </c>
      <c r="E357" s="61" t="str">
        <f>'[4]All Counts'!P357</f>
        <v>PeMS2016</v>
      </c>
      <c r="F357" s="1">
        <v>1</v>
      </c>
      <c r="G3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57" s="30">
        <f>'[4]All Counts'!R357</f>
        <v>3</v>
      </c>
      <c r="I357" s="30">
        <f>'[4]All Counts'!S357</f>
        <v>14</v>
      </c>
      <c r="J357" s="61">
        <f>'[4]All Counts'!M357</f>
        <v>138236</v>
      </c>
      <c r="K357" s="4">
        <f>VLOOKUP(class[[#This Row],[hwycov_id]],readme!E:F,2,FALSE)</f>
        <v>135622.93017499999</v>
      </c>
      <c r="L357" s="32">
        <f t="shared" si="15"/>
        <v>-1.8902961782748418E-2</v>
      </c>
      <c r="M357" s="31">
        <f t="shared" si="16"/>
        <v>-2613.0698250000132</v>
      </c>
      <c r="N357" s="31">
        <f t="shared" si="17"/>
        <v>6828133.9103255998</v>
      </c>
      <c r="O357" s="1" t="e">
        <v>#N/A</v>
      </c>
      <c r="P357" s="1">
        <v>356</v>
      </c>
      <c r="Q357" s="46">
        <f>ROUND(class[[#This Row],[count]],-3)</f>
        <v>138000</v>
      </c>
      <c r="R357" s="59">
        <f>VLOOKUP(class[[#This Row],[count_rd]],caltran!$J$2:$P$182,7,FALSE)</f>
        <v>121196.85714285712</v>
      </c>
      <c r="S357" s="59">
        <f>VLOOKUP(class[[#This Row],[count_rd]],caltran!$J$2:$P$182,6,FALSE)</f>
        <v>154803.1428571429</v>
      </c>
      <c r="T357" s="1">
        <f>IF(AND(class[[#This Row],[flow]]&gt;=class[[#This Row],[low]], class[[#This Row],[flow]]&lt;=class[[#This Row],[high]]),1,0)</f>
        <v>1</v>
      </c>
    </row>
    <row r="358" spans="1:20" x14ac:dyDescent="0.25">
      <c r="A358" s="61">
        <f>'[4]All Counts'!E358</f>
        <v>14402</v>
      </c>
      <c r="B358" s="61">
        <f>'[4]All Counts'!F358</f>
        <v>1</v>
      </c>
      <c r="C358" s="61">
        <f>'[4]All Counts'!G358</f>
        <v>1</v>
      </c>
      <c r="D358" s="29">
        <v>1</v>
      </c>
      <c r="E358" s="61" t="str">
        <f>'[4]All Counts'!P358</f>
        <v>PeMS2016</v>
      </c>
      <c r="F358" s="1">
        <v>1</v>
      </c>
      <c r="G3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58" s="30">
        <f>'[4]All Counts'!R358</f>
        <v>3</v>
      </c>
      <c r="I358" s="30">
        <f>'[4]All Counts'!S358</f>
        <v>14</v>
      </c>
      <c r="J358" s="61">
        <f>'[4]All Counts'!M358</f>
        <v>137784</v>
      </c>
      <c r="K358" s="4">
        <f>VLOOKUP(class[[#This Row],[hwycov_id]],readme!E:F,2,FALSE)</f>
        <v>133544.388183</v>
      </c>
      <c r="L358" s="32">
        <f t="shared" si="15"/>
        <v>-3.0769986478836442E-2</v>
      </c>
      <c r="M358" s="31">
        <f t="shared" si="16"/>
        <v>-4239.6118169999972</v>
      </c>
      <c r="N358" s="31">
        <f t="shared" si="17"/>
        <v>17974308.35884602</v>
      </c>
      <c r="O358" s="1" t="e">
        <v>#N/A</v>
      </c>
      <c r="P358" s="1">
        <v>357</v>
      </c>
      <c r="Q358" s="46">
        <f>ROUND(class[[#This Row],[count]],-3)</f>
        <v>138000</v>
      </c>
      <c r="R358" s="59">
        <f>VLOOKUP(class[[#This Row],[count_rd]],caltran!$J$2:$P$182,7,FALSE)</f>
        <v>121196.85714285712</v>
      </c>
      <c r="S358" s="59">
        <f>VLOOKUP(class[[#This Row],[count_rd]],caltran!$J$2:$P$182,6,FALSE)</f>
        <v>154803.1428571429</v>
      </c>
      <c r="T358" s="1">
        <f>IF(AND(class[[#This Row],[flow]]&gt;=class[[#This Row],[low]], class[[#This Row],[flow]]&lt;=class[[#This Row],[high]]),1,0)</f>
        <v>1</v>
      </c>
    </row>
    <row r="359" spans="1:20" x14ac:dyDescent="0.25">
      <c r="A359" s="61">
        <f>'[4]All Counts'!E359</f>
        <v>14397</v>
      </c>
      <c r="B359" s="61">
        <f>'[4]All Counts'!F359</f>
        <v>1</v>
      </c>
      <c r="C359" s="61">
        <f>'[4]All Counts'!G359</f>
        <v>1</v>
      </c>
      <c r="D359" s="29">
        <v>1</v>
      </c>
      <c r="E359" s="61" t="str">
        <f>'[4]All Counts'!P359</f>
        <v>PeMS2016</v>
      </c>
      <c r="F359" s="1">
        <v>1</v>
      </c>
      <c r="G3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59" s="30">
        <f>'[4]All Counts'!R359</f>
        <v>3</v>
      </c>
      <c r="I359" s="30">
        <f>'[4]All Counts'!S359</f>
        <v>14</v>
      </c>
      <c r="J359" s="61">
        <f>'[4]All Counts'!M359</f>
        <v>148340</v>
      </c>
      <c r="K359" s="4">
        <f>VLOOKUP(class[[#This Row],[hwycov_id]],readme!E:F,2,FALSE)</f>
        <v>140068.11669900001</v>
      </c>
      <c r="L359" s="32">
        <f t="shared" si="15"/>
        <v>-5.5762999197788821E-2</v>
      </c>
      <c r="M359" s="31">
        <f t="shared" si="16"/>
        <v>-8271.8833009999944</v>
      </c>
      <c r="N359" s="31">
        <f t="shared" si="17"/>
        <v>68424053.345362559</v>
      </c>
      <c r="O359" s="1" t="e">
        <v>#N/A</v>
      </c>
      <c r="P359" s="1">
        <v>358</v>
      </c>
      <c r="Q359" s="46">
        <f>ROUND(class[[#This Row],[count]],-3)</f>
        <v>148000</v>
      </c>
      <c r="R359" s="59">
        <f>VLOOKUP(class[[#This Row],[count_rd]],caltran!$J$2:$P$182,7,FALSE)</f>
        <v>130514.85714285716</v>
      </c>
      <c r="S359" s="59">
        <f>VLOOKUP(class[[#This Row],[count_rd]],caltran!$J$2:$P$182,6,FALSE)</f>
        <v>165485.14285714281</v>
      </c>
      <c r="T359" s="1">
        <f>IF(AND(class[[#This Row],[flow]]&gt;=class[[#This Row],[low]], class[[#This Row],[flow]]&lt;=class[[#This Row],[high]]),1,0)</f>
        <v>1</v>
      </c>
    </row>
    <row r="360" spans="1:20" x14ac:dyDescent="0.25">
      <c r="A360" s="61">
        <f>'[4]All Counts'!E360</f>
        <v>25099</v>
      </c>
      <c r="B360" s="61">
        <f>'[4]All Counts'!F360</f>
        <v>1</v>
      </c>
      <c r="C360" s="61">
        <f>'[4]All Counts'!G360</f>
        <v>1</v>
      </c>
      <c r="D360" s="29">
        <v>1</v>
      </c>
      <c r="E360" s="61" t="str">
        <f>'[4]All Counts'!P360</f>
        <v>SANDAG</v>
      </c>
      <c r="F360" s="1">
        <v>1</v>
      </c>
      <c r="G3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60" s="30">
        <f>'[4]All Counts'!R360</f>
        <v>3</v>
      </c>
      <c r="I360" s="30">
        <f>'[4]All Counts'!S360</f>
        <v>14</v>
      </c>
      <c r="J360" s="61">
        <f>'[4]All Counts'!M360</f>
        <v>122325</v>
      </c>
      <c r="K360" s="4">
        <f>VLOOKUP(class[[#This Row],[hwycov_id]],readme!E:F,2,FALSE)</f>
        <v>125727.16503999999</v>
      </c>
      <c r="L360" s="32">
        <f t="shared" si="15"/>
        <v>2.7812507991007429E-2</v>
      </c>
      <c r="M360" s="31">
        <f t="shared" si="16"/>
        <v>3402.1650399999926</v>
      </c>
      <c r="N360" s="31">
        <f t="shared" si="17"/>
        <v>11574726.95939815</v>
      </c>
      <c r="O360" s="1" t="e">
        <v>#N/A</v>
      </c>
      <c r="P360" s="1">
        <v>359</v>
      </c>
      <c r="Q360" s="46">
        <f>ROUND(class[[#This Row],[count]],-3)</f>
        <v>122000</v>
      </c>
      <c r="R360" s="59">
        <f>VLOOKUP(class[[#This Row],[count_rd]],caltran!$J$2:$P$182,7,FALSE)</f>
        <v>106452.10052910056</v>
      </c>
      <c r="S360" s="59">
        <f>VLOOKUP(class[[#This Row],[count_rd]],caltran!$J$2:$P$182,6,FALSE)</f>
        <v>137547.89947089946</v>
      </c>
      <c r="T360" s="1">
        <f>IF(AND(class[[#This Row],[flow]]&gt;=class[[#This Row],[low]], class[[#This Row],[flow]]&lt;=class[[#This Row],[high]]),1,0)</f>
        <v>1</v>
      </c>
    </row>
    <row r="361" spans="1:20" x14ac:dyDescent="0.25">
      <c r="A361" s="61">
        <f>'[4]All Counts'!E361</f>
        <v>28810</v>
      </c>
      <c r="B361" s="61">
        <f>'[4]All Counts'!F361</f>
        <v>1</v>
      </c>
      <c r="C361" s="61">
        <f>'[4]All Counts'!G361</f>
        <v>1</v>
      </c>
      <c r="D361" s="29">
        <v>1</v>
      </c>
      <c r="E361" s="61" t="str">
        <f>'[4]All Counts'!P361</f>
        <v>PeMS2016</v>
      </c>
      <c r="F361" s="1">
        <v>1</v>
      </c>
      <c r="G3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61" s="30">
        <f>'[4]All Counts'!R361</f>
        <v>3</v>
      </c>
      <c r="I361" s="30">
        <f>'[4]All Counts'!S361</f>
        <v>14</v>
      </c>
      <c r="J361" s="61">
        <f>'[4]All Counts'!M361</f>
        <v>122794</v>
      </c>
      <c r="K361" s="4">
        <f>VLOOKUP(class[[#This Row],[hwycov_id]],readme!E:F,2,FALSE)</f>
        <v>125237.45605499999</v>
      </c>
      <c r="L361" s="32">
        <f t="shared" si="15"/>
        <v>1.9898822865938026E-2</v>
      </c>
      <c r="M361" s="31">
        <f t="shared" si="16"/>
        <v>2443.4560549999878</v>
      </c>
      <c r="N361" s="31">
        <f t="shared" si="17"/>
        <v>5970477.4927161038</v>
      </c>
      <c r="O361" s="1" t="e">
        <v>#N/A</v>
      </c>
      <c r="P361" s="1">
        <v>360</v>
      </c>
      <c r="Q361" s="46">
        <f>ROUND(class[[#This Row],[count]],-3)</f>
        <v>123000</v>
      </c>
      <c r="R361" s="59">
        <f>VLOOKUP(class[[#This Row],[count_rd]],caltran!$J$2:$P$182,7,FALSE)</f>
        <v>107355.57142857145</v>
      </c>
      <c r="S361" s="59">
        <f>VLOOKUP(class[[#This Row],[count_rd]],caltran!$J$2:$P$182,6,FALSE)</f>
        <v>138644.42857142855</v>
      </c>
      <c r="T361" s="1">
        <f>IF(AND(class[[#This Row],[flow]]&gt;=class[[#This Row],[low]], class[[#This Row],[flow]]&lt;=class[[#This Row],[high]]),1,0)</f>
        <v>1</v>
      </c>
    </row>
    <row r="362" spans="1:20" x14ac:dyDescent="0.25">
      <c r="A362" s="61">
        <f>'[4]All Counts'!E362</f>
        <v>14384</v>
      </c>
      <c r="B362" s="61">
        <f>'[4]All Counts'!F362</f>
        <v>1</v>
      </c>
      <c r="C362" s="61">
        <f>'[4]All Counts'!G362</f>
        <v>1</v>
      </c>
      <c r="D362" s="29">
        <v>1</v>
      </c>
      <c r="E362" s="61" t="str">
        <f>'[4]All Counts'!P362</f>
        <v>PeMS2016</v>
      </c>
      <c r="F362" s="1">
        <v>1</v>
      </c>
      <c r="G3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62" s="30">
        <f>'[4]All Counts'!R362</f>
        <v>3</v>
      </c>
      <c r="I362" s="30">
        <f>'[4]All Counts'!S362</f>
        <v>14</v>
      </c>
      <c r="J362" s="61">
        <f>'[4]All Counts'!M362</f>
        <v>130140</v>
      </c>
      <c r="K362" s="4">
        <f>VLOOKUP(class[[#This Row],[hwycov_id]],readme!E:F,2,FALSE)</f>
        <v>144656.63037</v>
      </c>
      <c r="L362" s="32">
        <f t="shared" si="15"/>
        <v>0.11154626071922547</v>
      </c>
      <c r="M362" s="31">
        <f t="shared" si="16"/>
        <v>14516.630369999999</v>
      </c>
      <c r="N362" s="31">
        <f t="shared" si="17"/>
        <v>210732557.29920632</v>
      </c>
      <c r="O362" s="1" t="e">
        <v>#N/A</v>
      </c>
      <c r="P362" s="1">
        <v>361</v>
      </c>
      <c r="Q362" s="46">
        <f>ROUND(class[[#This Row],[count]],-3)</f>
        <v>130000</v>
      </c>
      <c r="R362" s="59">
        <f>VLOOKUP(class[[#This Row],[count_rd]],caltran!$J$2:$P$182,7,FALSE)</f>
        <v>113818.09523809518</v>
      </c>
      <c r="S362" s="59">
        <f>VLOOKUP(class[[#This Row],[count_rd]],caltran!$J$2:$P$182,6,FALSE)</f>
        <v>146181.90476190485</v>
      </c>
      <c r="T362" s="1">
        <f>IF(AND(class[[#This Row],[flow]]&gt;=class[[#This Row],[low]], class[[#This Row],[flow]]&lt;=class[[#This Row],[high]]),1,0)</f>
        <v>1</v>
      </c>
    </row>
    <row r="363" spans="1:20" x14ac:dyDescent="0.25">
      <c r="A363" s="61">
        <f>'[4]All Counts'!E363</f>
        <v>14386</v>
      </c>
      <c r="B363" s="61">
        <f>'[4]All Counts'!F363</f>
        <v>1</v>
      </c>
      <c r="C363" s="61">
        <f>'[4]All Counts'!G363</f>
        <v>1</v>
      </c>
      <c r="D363" s="29">
        <v>1</v>
      </c>
      <c r="E363" s="61" t="str">
        <f>'[4]All Counts'!P363</f>
        <v>PeMS2016</v>
      </c>
      <c r="F363" s="1">
        <v>1</v>
      </c>
      <c r="G3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63" s="30">
        <f>'[4]All Counts'!R363</f>
        <v>3</v>
      </c>
      <c r="I363" s="30">
        <f>'[4]All Counts'!S363</f>
        <v>14</v>
      </c>
      <c r="J363" s="61">
        <f>'[4]All Counts'!M363</f>
        <v>126253</v>
      </c>
      <c r="K363" s="4">
        <f>VLOOKUP(class[[#This Row],[hwycov_id]],readme!E:F,2,FALSE)</f>
        <v>130197.726563</v>
      </c>
      <c r="L363" s="32">
        <f t="shared" si="15"/>
        <v>3.1244616468519615E-2</v>
      </c>
      <c r="M363" s="31">
        <f t="shared" si="16"/>
        <v>3944.7265630000038</v>
      </c>
      <c r="N363" s="31">
        <f t="shared" si="17"/>
        <v>15560867.656837823</v>
      </c>
      <c r="O363" s="1" t="e">
        <v>#N/A</v>
      </c>
      <c r="P363" s="1">
        <v>362</v>
      </c>
      <c r="Q363" s="46">
        <f>ROUND(class[[#This Row],[count]],-3)</f>
        <v>126000</v>
      </c>
      <c r="R363" s="59">
        <f>VLOOKUP(class[[#This Row],[count_rd]],caltran!$J$2:$P$182,7,FALSE)</f>
        <v>110126.00000000004</v>
      </c>
      <c r="S363" s="59">
        <f>VLOOKUP(class[[#This Row],[count_rd]],caltran!$J$2:$P$182,6,FALSE)</f>
        <v>141873.99999999997</v>
      </c>
      <c r="T363" s="1">
        <f>IF(AND(class[[#This Row],[flow]]&gt;=class[[#This Row],[low]], class[[#This Row],[flow]]&lt;=class[[#This Row],[high]]),1,0)</f>
        <v>1</v>
      </c>
    </row>
    <row r="364" spans="1:20" x14ac:dyDescent="0.25">
      <c r="A364" s="61">
        <f>'[4]All Counts'!E364</f>
        <v>10859</v>
      </c>
      <c r="B364" s="61">
        <f>'[4]All Counts'!F364</f>
        <v>1</v>
      </c>
      <c r="C364" s="61">
        <f>'[4]All Counts'!G364</f>
        <v>1</v>
      </c>
      <c r="D364" s="29">
        <v>1</v>
      </c>
      <c r="E364" s="61" t="str">
        <f>'[4]All Counts'!P364</f>
        <v>PeMS2016</v>
      </c>
      <c r="F364" s="1">
        <v>1</v>
      </c>
      <c r="G3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64" s="30">
        <f>'[4]All Counts'!R364</f>
        <v>3</v>
      </c>
      <c r="I364" s="30">
        <f>'[4]All Counts'!S364</f>
        <v>14</v>
      </c>
      <c r="J364" s="61">
        <f>'[4]All Counts'!M364</f>
        <v>116386</v>
      </c>
      <c r="K364" s="4">
        <f>VLOOKUP(class[[#This Row],[hwycov_id]],readme!E:F,2,FALSE)</f>
        <v>109574.31689500001</v>
      </c>
      <c r="L364" s="32">
        <f t="shared" si="15"/>
        <v>-5.8526653592356426E-2</v>
      </c>
      <c r="M364" s="31">
        <f t="shared" si="16"/>
        <v>-6811.6831049999892</v>
      </c>
      <c r="N364" s="31">
        <f t="shared" si="17"/>
        <v>46399026.722942293</v>
      </c>
      <c r="O364" s="1" t="e">
        <v>#N/A</v>
      </c>
      <c r="P364" s="1">
        <v>363</v>
      </c>
      <c r="Q364" s="46">
        <f>ROUND(class[[#This Row],[count]],-3)</f>
        <v>116000</v>
      </c>
      <c r="R364" s="59">
        <f>VLOOKUP(class[[#This Row],[count_rd]],caltran!$J$2:$P$182,7,FALSE)</f>
        <v>100966.03174603173</v>
      </c>
      <c r="S364" s="59">
        <f>VLOOKUP(class[[#This Row],[count_rd]],caltran!$J$2:$P$182,6,FALSE)</f>
        <v>131033.96825396827</v>
      </c>
      <c r="T364" s="1">
        <f>IF(AND(class[[#This Row],[flow]]&gt;=class[[#This Row],[low]], class[[#This Row],[flow]]&lt;=class[[#This Row],[high]]),1,0)</f>
        <v>1</v>
      </c>
    </row>
    <row r="365" spans="1:20" x14ac:dyDescent="0.25">
      <c r="A365" s="61">
        <f>'[4]All Counts'!E365</f>
        <v>14639</v>
      </c>
      <c r="B365" s="61">
        <f>'[4]All Counts'!F365</f>
        <v>1</v>
      </c>
      <c r="C365" s="61">
        <f>'[4]All Counts'!G365</f>
        <v>1</v>
      </c>
      <c r="D365" s="29">
        <v>1</v>
      </c>
      <c r="E365" s="61" t="str">
        <f>'[4]All Counts'!P365</f>
        <v>SANDAG</v>
      </c>
      <c r="F365" s="1">
        <v>1</v>
      </c>
      <c r="G3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65" s="30">
        <f>'[4]All Counts'!R365</f>
        <v>3</v>
      </c>
      <c r="I365" s="30">
        <f>'[4]All Counts'!S365</f>
        <v>14</v>
      </c>
      <c r="J365" s="61">
        <f>'[4]All Counts'!M365</f>
        <v>121306</v>
      </c>
      <c r="K365" s="4">
        <f>VLOOKUP(class[[#This Row],[hwycov_id]],readme!E:F,2,FALSE)</f>
        <v>113329.181641</v>
      </c>
      <c r="L365" s="32">
        <f t="shared" si="15"/>
        <v>-6.5757822028588819E-2</v>
      </c>
      <c r="M365" s="31">
        <f t="shared" si="16"/>
        <v>-7976.8183589999971</v>
      </c>
      <c r="N365" s="31">
        <f t="shared" si="17"/>
        <v>63629631.132479407</v>
      </c>
      <c r="O365" s="1" t="e">
        <v>#N/A</v>
      </c>
      <c r="P365" s="1">
        <v>364</v>
      </c>
      <c r="Q365" s="46">
        <f>ROUND(class[[#This Row],[count]],-3)</f>
        <v>121000</v>
      </c>
      <c r="R365" s="59">
        <f>VLOOKUP(class[[#This Row],[count_rd]],caltran!$J$2:$P$182,7,FALSE)</f>
        <v>105536.96825396827</v>
      </c>
      <c r="S365" s="59">
        <f>VLOOKUP(class[[#This Row],[count_rd]],caltran!$J$2:$P$182,6,FALSE)</f>
        <v>136463.03174603172</v>
      </c>
      <c r="T365" s="1">
        <f>IF(AND(class[[#This Row],[flow]]&gt;=class[[#This Row],[low]], class[[#This Row],[flow]]&lt;=class[[#This Row],[high]]),1,0)</f>
        <v>1</v>
      </c>
    </row>
    <row r="366" spans="1:20" x14ac:dyDescent="0.25">
      <c r="A366" s="61">
        <f>'[4]All Counts'!E366</f>
        <v>3968</v>
      </c>
      <c r="B366" s="61">
        <f>'[4]All Counts'!F366</f>
        <v>1</v>
      </c>
      <c r="C366" s="61">
        <f>'[4]All Counts'!G366</f>
        <v>1</v>
      </c>
      <c r="D366" s="29">
        <v>1</v>
      </c>
      <c r="E366" s="61" t="str">
        <f>'[4]All Counts'!P366</f>
        <v>PeMS2016</v>
      </c>
      <c r="F366" s="1">
        <v>1</v>
      </c>
      <c r="G3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66" s="30">
        <f>'[4]All Counts'!R366</f>
        <v>3</v>
      </c>
      <c r="I366" s="30">
        <f>'[4]All Counts'!S366</f>
        <v>14</v>
      </c>
      <c r="J366" s="61">
        <f>'[4]All Counts'!M366</f>
        <v>110823</v>
      </c>
      <c r="K366" s="4">
        <f>VLOOKUP(class[[#This Row],[hwycov_id]],readme!E:F,2,FALSE)</f>
        <v>103154.953125</v>
      </c>
      <c r="L366" s="32">
        <f t="shared" si="15"/>
        <v>-6.9191836306542909E-2</v>
      </c>
      <c r="M366" s="31">
        <f t="shared" si="16"/>
        <v>-7668.046875</v>
      </c>
      <c r="N366" s="31">
        <f t="shared" si="17"/>
        <v>58798942.877197266</v>
      </c>
      <c r="O366" s="1" t="e">
        <v>#N/A</v>
      </c>
      <c r="P366" s="1">
        <v>365</v>
      </c>
      <c r="Q366" s="46">
        <f>ROUND(class[[#This Row],[count]],-3)</f>
        <v>111000</v>
      </c>
      <c r="R366" s="59">
        <f>VLOOKUP(class[[#This Row],[count_rd]],caltran!$J$2:$P$182,7,FALSE)</f>
        <v>96413.190476190444</v>
      </c>
      <c r="S366" s="59">
        <f>VLOOKUP(class[[#This Row],[count_rd]],caltran!$J$2:$P$182,6,FALSE)</f>
        <v>125586.80952380956</v>
      </c>
      <c r="T366" s="1">
        <f>IF(AND(class[[#This Row],[flow]]&gt;=class[[#This Row],[low]], class[[#This Row],[flow]]&lt;=class[[#This Row],[high]]),1,0)</f>
        <v>1</v>
      </c>
    </row>
    <row r="367" spans="1:20" x14ac:dyDescent="0.25">
      <c r="A367" s="61">
        <f>'[4]All Counts'!E367</f>
        <v>13672</v>
      </c>
      <c r="B367" s="61">
        <f>'[4]All Counts'!F367</f>
        <v>1</v>
      </c>
      <c r="C367" s="61">
        <f>'[4]All Counts'!G367</f>
        <v>1</v>
      </c>
      <c r="D367" s="29">
        <v>1</v>
      </c>
      <c r="E367" s="61" t="str">
        <f>'[4]All Counts'!P367</f>
        <v>PeMS2016</v>
      </c>
      <c r="F367" s="1">
        <v>1</v>
      </c>
      <c r="G3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67" s="30">
        <f>'[4]All Counts'!R367</f>
        <v>3</v>
      </c>
      <c r="I367" s="30">
        <f>'[4]All Counts'!S367</f>
        <v>14</v>
      </c>
      <c r="J367" s="61">
        <f>'[4]All Counts'!M367</f>
        <v>111705</v>
      </c>
      <c r="K367" s="4">
        <f>VLOOKUP(class[[#This Row],[hwycov_id]],readme!E:F,2,FALSE)</f>
        <v>104901.986817</v>
      </c>
      <c r="L367" s="32">
        <f t="shared" si="15"/>
        <v>-6.0901599597153244E-2</v>
      </c>
      <c r="M367" s="31">
        <f t="shared" si="16"/>
        <v>-6803.0131830000028</v>
      </c>
      <c r="N367" s="31">
        <f t="shared" si="17"/>
        <v>46280988.368071832</v>
      </c>
      <c r="O367" s="1" t="e">
        <v>#N/A</v>
      </c>
      <c r="P367" s="1">
        <v>366</v>
      </c>
      <c r="Q367" s="46">
        <f>ROUND(class[[#This Row],[count]],-3)</f>
        <v>112000</v>
      </c>
      <c r="R367" s="59">
        <f>VLOOKUP(class[[#This Row],[count_rd]],caltran!$J$2:$P$182,7,FALSE)</f>
        <v>97321.185185185153</v>
      </c>
      <c r="S367" s="59">
        <f>VLOOKUP(class[[#This Row],[count_rd]],caltran!$J$2:$P$182,6,FALSE)</f>
        <v>126678.81481481483</v>
      </c>
      <c r="T367" s="1">
        <f>IF(AND(class[[#This Row],[flow]]&gt;=class[[#This Row],[low]], class[[#This Row],[flow]]&lt;=class[[#This Row],[high]]),1,0)</f>
        <v>1</v>
      </c>
    </row>
    <row r="368" spans="1:20" x14ac:dyDescent="0.25">
      <c r="A368" s="61">
        <f>'[4]All Counts'!E368</f>
        <v>13662</v>
      </c>
      <c r="B368" s="61">
        <f>'[4]All Counts'!F368</f>
        <v>1</v>
      </c>
      <c r="C368" s="61">
        <f>'[4]All Counts'!G368</f>
        <v>1</v>
      </c>
      <c r="D368" s="29">
        <v>1</v>
      </c>
      <c r="E368" s="61" t="str">
        <f>'[4]All Counts'!P368</f>
        <v>PeMS2016</v>
      </c>
      <c r="F368" s="1">
        <v>1</v>
      </c>
      <c r="G3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68" s="30">
        <f>'[4]All Counts'!R368</f>
        <v>3</v>
      </c>
      <c r="I368" s="30">
        <f>'[4]All Counts'!S368</f>
        <v>14</v>
      </c>
      <c r="J368" s="61">
        <f>'[4]All Counts'!M368</f>
        <v>120162</v>
      </c>
      <c r="K368" s="4">
        <f>VLOOKUP(class[[#This Row],[hwycov_id]],readme!E:F,2,FALSE)</f>
        <v>113713.866211</v>
      </c>
      <c r="L368" s="32">
        <f t="shared" si="15"/>
        <v>-5.3662004535543706E-2</v>
      </c>
      <c r="M368" s="31">
        <f t="shared" si="16"/>
        <v>-6448.1337889999995</v>
      </c>
      <c r="N368" s="31">
        <f t="shared" si="17"/>
        <v>41578429.360843487</v>
      </c>
      <c r="O368" s="1" t="e">
        <v>#N/A</v>
      </c>
      <c r="P368" s="1">
        <v>367</v>
      </c>
      <c r="Q368" s="46">
        <f>ROUND(class[[#This Row],[count]],-3)</f>
        <v>120000</v>
      </c>
      <c r="R368" s="59">
        <f>VLOOKUP(class[[#This Row],[count_rd]],caltran!$J$2:$P$182,7,FALSE)</f>
        <v>104628.57142857143</v>
      </c>
      <c r="S368" s="59">
        <f>VLOOKUP(class[[#This Row],[count_rd]],caltran!$J$2:$P$182,6,FALSE)</f>
        <v>135371.42857142855</v>
      </c>
      <c r="T368" s="1">
        <f>IF(AND(class[[#This Row],[flow]]&gt;=class[[#This Row],[low]], class[[#This Row],[flow]]&lt;=class[[#This Row],[high]]),1,0)</f>
        <v>1</v>
      </c>
    </row>
    <row r="369" spans="1:20" x14ac:dyDescent="0.25">
      <c r="A369" s="61">
        <f>'[4]All Counts'!E369</f>
        <v>516</v>
      </c>
      <c r="B369" s="61">
        <f>'[4]All Counts'!F369</f>
        <v>1</v>
      </c>
      <c r="C369" s="61">
        <f>'[4]All Counts'!G369</f>
        <v>1</v>
      </c>
      <c r="D369" s="29">
        <v>1</v>
      </c>
      <c r="E369" s="61" t="str">
        <f>'[4]All Counts'!P369</f>
        <v>PeMS2016</v>
      </c>
      <c r="F369" s="1">
        <v>1</v>
      </c>
      <c r="G3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69" s="30">
        <f>'[4]All Counts'!R369</f>
        <v>3</v>
      </c>
      <c r="I369" s="30">
        <f>'[4]All Counts'!S369</f>
        <v>14</v>
      </c>
      <c r="J369" s="61">
        <f>'[4]All Counts'!M369</f>
        <v>103598</v>
      </c>
      <c r="K369" s="4">
        <f>VLOOKUP(class[[#This Row],[hwycov_id]],readme!E:F,2,FALSE)</f>
        <v>99059.642577999999</v>
      </c>
      <c r="L369" s="32">
        <f t="shared" si="15"/>
        <v>-4.3807384524797821E-2</v>
      </c>
      <c r="M369" s="31">
        <f t="shared" si="16"/>
        <v>-4538.357422000001</v>
      </c>
      <c r="N369" s="31">
        <f t="shared" si="17"/>
        <v>20596688.089822493</v>
      </c>
      <c r="O369" s="1" t="e">
        <v>#N/A</v>
      </c>
      <c r="P369" s="1">
        <v>368</v>
      </c>
      <c r="Q369" s="46">
        <f>ROUND(class[[#This Row],[count]],-3)</f>
        <v>104000</v>
      </c>
      <c r="R369" s="59">
        <f>VLOOKUP(class[[#This Row],[count_rd]],caltran!$J$2:$P$182,7,FALSE)</f>
        <v>90066.476190476198</v>
      </c>
      <c r="S369" s="59">
        <f>VLOOKUP(class[[#This Row],[count_rd]],caltran!$J$2:$P$182,6,FALSE)</f>
        <v>117933.5238095238</v>
      </c>
      <c r="T369" s="1">
        <f>IF(AND(class[[#This Row],[flow]]&gt;=class[[#This Row],[low]], class[[#This Row],[flow]]&lt;=class[[#This Row],[high]]),1,0)</f>
        <v>1</v>
      </c>
    </row>
    <row r="370" spans="1:20" x14ac:dyDescent="0.25">
      <c r="A370" s="61">
        <f>'[4]All Counts'!E370</f>
        <v>31205</v>
      </c>
      <c r="B370" s="61">
        <f>'[4]All Counts'!F370</f>
        <v>1</v>
      </c>
      <c r="C370" s="61">
        <f>'[4]All Counts'!G370</f>
        <v>1</v>
      </c>
      <c r="D370" s="29">
        <v>1</v>
      </c>
      <c r="E370" s="61" t="str">
        <f>'[4]All Counts'!P370</f>
        <v>PeMS2016</v>
      </c>
      <c r="F370" s="1">
        <v>1</v>
      </c>
      <c r="G3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70" s="30">
        <f>'[4]All Counts'!R370</f>
        <v>3</v>
      </c>
      <c r="I370" s="30">
        <f>'[4]All Counts'!S370</f>
        <v>14</v>
      </c>
      <c r="J370" s="61">
        <f>'[4]All Counts'!M370</f>
        <v>121528</v>
      </c>
      <c r="K370" s="4">
        <f>VLOOKUP(class[[#This Row],[hwycov_id]],readme!E:F,2,FALSE)</f>
        <v>112042.604492</v>
      </c>
      <c r="L370" s="32">
        <f t="shared" si="15"/>
        <v>-7.8051111743795643E-2</v>
      </c>
      <c r="M370" s="31">
        <f t="shared" si="16"/>
        <v>-9485.3955080000014</v>
      </c>
      <c r="N370" s="31">
        <f t="shared" si="17"/>
        <v>89972727.943186611</v>
      </c>
      <c r="O370" s="1" t="e">
        <v>#N/A</v>
      </c>
      <c r="P370" s="1">
        <v>369</v>
      </c>
      <c r="Q370" s="46">
        <f>ROUND(class[[#This Row],[count]],-3)</f>
        <v>122000</v>
      </c>
      <c r="R370" s="59">
        <f>VLOOKUP(class[[#This Row],[count_rd]],caltran!$J$2:$P$182,7,FALSE)</f>
        <v>106452.10052910056</v>
      </c>
      <c r="S370" s="59">
        <f>VLOOKUP(class[[#This Row],[count_rd]],caltran!$J$2:$P$182,6,FALSE)</f>
        <v>137547.89947089946</v>
      </c>
      <c r="T370" s="1">
        <f>IF(AND(class[[#This Row],[flow]]&gt;=class[[#This Row],[low]], class[[#This Row],[flow]]&lt;=class[[#This Row],[high]]),1,0)</f>
        <v>1</v>
      </c>
    </row>
    <row r="371" spans="1:20" x14ac:dyDescent="0.25">
      <c r="A371" s="61">
        <f>'[4]All Counts'!E371</f>
        <v>13648</v>
      </c>
      <c r="B371" s="61">
        <f>'[4]All Counts'!F371</f>
        <v>1</v>
      </c>
      <c r="C371" s="61">
        <f>'[4]All Counts'!G371</f>
        <v>1</v>
      </c>
      <c r="D371" s="29">
        <v>1</v>
      </c>
      <c r="E371" s="61" t="str">
        <f>'[4]All Counts'!P371</f>
        <v>PeMS2016</v>
      </c>
      <c r="F371" s="1">
        <v>1</v>
      </c>
      <c r="G3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71" s="30">
        <f>'[4]All Counts'!R371</f>
        <v>3</v>
      </c>
      <c r="I371" s="30">
        <f>'[4]All Counts'!S371</f>
        <v>14</v>
      </c>
      <c r="J371" s="61">
        <f>'[4]All Counts'!M371</f>
        <v>101967</v>
      </c>
      <c r="K371" s="4">
        <f>VLOOKUP(class[[#This Row],[hwycov_id]],readme!E:F,2,FALSE)</f>
        <v>102612.864747</v>
      </c>
      <c r="L371" s="32">
        <f t="shared" si="15"/>
        <v>6.3340565771279334E-3</v>
      </c>
      <c r="M371" s="31">
        <f t="shared" si="16"/>
        <v>645.86474699999962</v>
      </c>
      <c r="N371" s="31">
        <f t="shared" si="17"/>
        <v>417141.2714173735</v>
      </c>
      <c r="O371" s="1" t="e">
        <v>#N/A</v>
      </c>
      <c r="P371" s="1">
        <v>370</v>
      </c>
      <c r="Q371" s="46">
        <f>ROUND(class[[#This Row],[count]],-3)</f>
        <v>102000</v>
      </c>
      <c r="R371" s="59">
        <f>VLOOKUP(class[[#This Row],[count_rd]],caltran!$J$2:$P$182,7,FALSE)</f>
        <v>88232.42857142858</v>
      </c>
      <c r="S371" s="59">
        <f>VLOOKUP(class[[#This Row],[count_rd]],caltran!$J$2:$P$182,6,FALSE)</f>
        <v>115767.57142857142</v>
      </c>
      <c r="T371" s="1">
        <f>IF(AND(class[[#This Row],[flow]]&gt;=class[[#This Row],[low]], class[[#This Row],[flow]]&lt;=class[[#This Row],[high]]),1,0)</f>
        <v>1</v>
      </c>
    </row>
    <row r="372" spans="1:20" x14ac:dyDescent="0.25">
      <c r="A372" s="61">
        <f>'[4]All Counts'!E372</f>
        <v>13637</v>
      </c>
      <c r="B372" s="61">
        <f>'[4]All Counts'!F372</f>
        <v>1</v>
      </c>
      <c r="C372" s="61">
        <f>'[4]All Counts'!G372</f>
        <v>1</v>
      </c>
      <c r="D372" s="29">
        <v>1</v>
      </c>
      <c r="E372" s="61" t="str">
        <f>'[4]All Counts'!P372</f>
        <v>PeMS2016</v>
      </c>
      <c r="F372" s="1">
        <v>1</v>
      </c>
      <c r="G3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72" s="30">
        <f>'[4]All Counts'!R372</f>
        <v>3</v>
      </c>
      <c r="I372" s="30">
        <f>'[4]All Counts'!S372</f>
        <v>14</v>
      </c>
      <c r="J372" s="61">
        <f>'[4]All Counts'!M372</f>
        <v>111320</v>
      </c>
      <c r="K372" s="4">
        <f>VLOOKUP(class[[#This Row],[hwycov_id]],readme!E:F,2,FALSE)</f>
        <v>109877.17871199999</v>
      </c>
      <c r="L372" s="32">
        <f t="shared" si="15"/>
        <v>-1.2961024865253412E-2</v>
      </c>
      <c r="M372" s="31">
        <f t="shared" si="16"/>
        <v>-1442.8212880000065</v>
      </c>
      <c r="N372" s="31">
        <f t="shared" si="17"/>
        <v>2081733.2691059976</v>
      </c>
      <c r="O372" s="1" t="e">
        <v>#N/A</v>
      </c>
      <c r="P372" s="1">
        <v>371</v>
      </c>
      <c r="Q372" s="46">
        <f>ROUND(class[[#This Row],[count]],-3)</f>
        <v>111000</v>
      </c>
      <c r="R372" s="59">
        <f>VLOOKUP(class[[#This Row],[count_rd]],caltran!$J$2:$P$182,7,FALSE)</f>
        <v>96413.190476190444</v>
      </c>
      <c r="S372" s="59">
        <f>VLOOKUP(class[[#This Row],[count_rd]],caltran!$J$2:$P$182,6,FALSE)</f>
        <v>125586.80952380956</v>
      </c>
      <c r="T372" s="1">
        <f>IF(AND(class[[#This Row],[flow]]&gt;=class[[#This Row],[low]], class[[#This Row],[flow]]&lt;=class[[#This Row],[high]]),1,0)</f>
        <v>1</v>
      </c>
    </row>
    <row r="373" spans="1:20" x14ac:dyDescent="0.25">
      <c r="A373" s="61">
        <f>'[4]All Counts'!E373</f>
        <v>13639</v>
      </c>
      <c r="B373" s="61">
        <f>'[4]All Counts'!F373</f>
        <v>1</v>
      </c>
      <c r="C373" s="61">
        <f>'[4]All Counts'!G373</f>
        <v>1</v>
      </c>
      <c r="D373" s="29">
        <v>1</v>
      </c>
      <c r="E373" s="61" t="str">
        <f>'[4]All Counts'!P373</f>
        <v>SANDAG</v>
      </c>
      <c r="F373" s="1">
        <v>1</v>
      </c>
      <c r="G3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73" s="30">
        <f>'[4]All Counts'!R373</f>
        <v>3</v>
      </c>
      <c r="I373" s="30">
        <f>'[4]All Counts'!S373</f>
        <v>14</v>
      </c>
      <c r="J373" s="61">
        <f>'[4]All Counts'!M373</f>
        <v>105046</v>
      </c>
      <c r="K373" s="4">
        <f>VLOOKUP(class[[#This Row],[hwycov_id]],readme!E:F,2,FALSE)</f>
        <v>99262.482910000006</v>
      </c>
      <c r="L373" s="32">
        <f t="shared" si="15"/>
        <v>-5.5056994935551939E-2</v>
      </c>
      <c r="M373" s="31">
        <f t="shared" si="16"/>
        <v>-5783.5170899999939</v>
      </c>
      <c r="N373" s="31">
        <f t="shared" si="17"/>
        <v>33449069.930321999</v>
      </c>
      <c r="O373" s="1" t="e">
        <v>#N/A</v>
      </c>
      <c r="P373" s="1">
        <v>372</v>
      </c>
      <c r="Q373" s="46">
        <f>ROUND(class[[#This Row],[count]],-3)</f>
        <v>105000</v>
      </c>
      <c r="R373" s="59">
        <f>VLOOKUP(class[[#This Row],[count_rd]],caltran!$J$2:$P$182,7,FALSE)</f>
        <v>90979.999999999942</v>
      </c>
      <c r="S373" s="59">
        <f>VLOOKUP(class[[#This Row],[count_rd]],caltran!$J$2:$P$182,6,FALSE)</f>
        <v>119020.00000000006</v>
      </c>
      <c r="T373" s="1">
        <f>IF(AND(class[[#This Row],[flow]]&gt;=class[[#This Row],[low]], class[[#This Row],[flow]]&lt;=class[[#This Row],[high]]),1,0)</f>
        <v>1</v>
      </c>
    </row>
    <row r="374" spans="1:20" x14ac:dyDescent="0.25">
      <c r="A374" s="61">
        <f>'[4]All Counts'!E374</f>
        <v>13640</v>
      </c>
      <c r="B374" s="61">
        <f>'[4]All Counts'!F374</f>
        <v>1</v>
      </c>
      <c r="C374" s="61">
        <f>'[4]All Counts'!G374</f>
        <v>1</v>
      </c>
      <c r="D374" s="29">
        <v>1</v>
      </c>
      <c r="E374" s="61" t="str">
        <f>'[4]All Counts'!P374</f>
        <v>PeMS2016</v>
      </c>
      <c r="F374" s="1">
        <v>1</v>
      </c>
      <c r="G3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74" s="30">
        <f>'[4]All Counts'!R374</f>
        <v>3</v>
      </c>
      <c r="I374" s="30">
        <f>'[4]All Counts'!S374</f>
        <v>14</v>
      </c>
      <c r="J374" s="61">
        <f>'[4]All Counts'!M374</f>
        <v>105117</v>
      </c>
      <c r="K374" s="4">
        <f>VLOOKUP(class[[#This Row],[hwycov_id]],readme!E:F,2,FALSE)</f>
        <v>109334.555177</v>
      </c>
      <c r="L374" s="32">
        <f t="shared" si="15"/>
        <v>4.0122484250882273E-2</v>
      </c>
      <c r="M374" s="31">
        <f t="shared" si="16"/>
        <v>4217.555177000002</v>
      </c>
      <c r="N374" s="31">
        <f t="shared" si="17"/>
        <v>17787771.671039518</v>
      </c>
      <c r="O374" s="1" t="e">
        <v>#N/A</v>
      </c>
      <c r="P374" s="1">
        <v>373</v>
      </c>
      <c r="Q374" s="46">
        <f>ROUND(class[[#This Row],[count]],-3)</f>
        <v>105000</v>
      </c>
      <c r="R374" s="59">
        <f>VLOOKUP(class[[#This Row],[count_rd]],caltran!$J$2:$P$182,7,FALSE)</f>
        <v>90979.999999999942</v>
      </c>
      <c r="S374" s="59">
        <f>VLOOKUP(class[[#This Row],[count_rd]],caltran!$J$2:$P$182,6,FALSE)</f>
        <v>119020.00000000006</v>
      </c>
      <c r="T374" s="1">
        <f>IF(AND(class[[#This Row],[flow]]&gt;=class[[#This Row],[low]], class[[#This Row],[flow]]&lt;=class[[#This Row],[high]]),1,0)</f>
        <v>1</v>
      </c>
    </row>
    <row r="375" spans="1:20" x14ac:dyDescent="0.25">
      <c r="A375" s="61">
        <f>'[4]All Counts'!E375</f>
        <v>31206</v>
      </c>
      <c r="B375" s="61">
        <f>'[4]All Counts'!F375</f>
        <v>1</v>
      </c>
      <c r="C375" s="61">
        <f>'[4]All Counts'!G375</f>
        <v>1</v>
      </c>
      <c r="D375" s="29">
        <v>1</v>
      </c>
      <c r="E375" s="61" t="str">
        <f>'[4]All Counts'!P375</f>
        <v>PeMS2016</v>
      </c>
      <c r="F375" s="1">
        <v>1</v>
      </c>
      <c r="G3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75" s="30">
        <f>'[4]All Counts'!R375</f>
        <v>3</v>
      </c>
      <c r="I375" s="30">
        <f>'[4]All Counts'!S375</f>
        <v>14</v>
      </c>
      <c r="J375" s="61">
        <f>'[4]All Counts'!M375</f>
        <v>113853</v>
      </c>
      <c r="K375" s="4">
        <f>VLOOKUP(class[[#This Row],[hwycov_id]],readme!E:F,2,FALSE)</f>
        <v>115506.758789</v>
      </c>
      <c r="L375" s="32">
        <f t="shared" si="15"/>
        <v>1.4525386147049346E-2</v>
      </c>
      <c r="M375" s="31">
        <f t="shared" si="16"/>
        <v>1653.7587889999995</v>
      </c>
      <c r="N375" s="31">
        <f t="shared" si="17"/>
        <v>2734918.1321947449</v>
      </c>
      <c r="O375" s="1" t="e">
        <v>#N/A</v>
      </c>
      <c r="P375" s="1">
        <v>374</v>
      </c>
      <c r="Q375" s="46">
        <f>ROUND(class[[#This Row],[count]],-3)</f>
        <v>114000</v>
      </c>
      <c r="R375" s="59">
        <f>VLOOKUP(class[[#This Row],[count_rd]],caltran!$J$2:$P$182,7,FALSE)</f>
        <v>99139.285714285696</v>
      </c>
      <c r="S375" s="59">
        <f>VLOOKUP(class[[#This Row],[count_rd]],caltran!$J$2:$P$182,6,FALSE)</f>
        <v>128860.7142857143</v>
      </c>
      <c r="T375" s="1">
        <f>IF(AND(class[[#This Row],[flow]]&gt;=class[[#This Row],[low]], class[[#This Row],[flow]]&lt;=class[[#This Row],[high]]),1,0)</f>
        <v>1</v>
      </c>
    </row>
    <row r="376" spans="1:20" x14ac:dyDescent="0.25">
      <c r="A376" s="61">
        <f>'[4]All Counts'!E376</f>
        <v>554</v>
      </c>
      <c r="B376" s="61">
        <f>'[4]All Counts'!F376</f>
        <v>1</v>
      </c>
      <c r="C376" s="61">
        <f>'[4]All Counts'!G376</f>
        <v>1</v>
      </c>
      <c r="D376" s="29">
        <v>1</v>
      </c>
      <c r="E376" s="61" t="str">
        <f>'[4]All Counts'!P376</f>
        <v>PeMS2016</v>
      </c>
      <c r="F376" s="1">
        <v>1</v>
      </c>
      <c r="G3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76" s="30">
        <f>'[4]All Counts'!R376</f>
        <v>3</v>
      </c>
      <c r="I376" s="30">
        <f>'[4]All Counts'!S376</f>
        <v>14</v>
      </c>
      <c r="J376" s="61">
        <f>'[4]All Counts'!M376</f>
        <v>110651</v>
      </c>
      <c r="K376" s="4">
        <f>VLOOKUP(class[[#This Row],[hwycov_id]],readme!E:F,2,FALSE)</f>
        <v>116504.724609</v>
      </c>
      <c r="L376" s="32">
        <f t="shared" si="15"/>
        <v>5.2902591110789654E-2</v>
      </c>
      <c r="M376" s="31">
        <f t="shared" si="16"/>
        <v>5853.7246089999971</v>
      </c>
      <c r="N376" s="31">
        <f t="shared" si="17"/>
        <v>34266091.798012167</v>
      </c>
      <c r="O376" s="1" t="e">
        <v>#N/A</v>
      </c>
      <c r="P376" s="1">
        <v>375</v>
      </c>
      <c r="Q376" s="46">
        <f>ROUND(class[[#This Row],[count]],-3)</f>
        <v>111000</v>
      </c>
      <c r="R376" s="59">
        <f>VLOOKUP(class[[#This Row],[count_rd]],caltran!$J$2:$P$182,7,FALSE)</f>
        <v>96413.190476190444</v>
      </c>
      <c r="S376" s="59">
        <f>VLOOKUP(class[[#This Row],[count_rd]],caltran!$J$2:$P$182,6,FALSE)</f>
        <v>125586.80952380956</v>
      </c>
      <c r="T376" s="1">
        <f>IF(AND(class[[#This Row],[flow]]&gt;=class[[#This Row],[low]], class[[#This Row],[flow]]&lt;=class[[#This Row],[high]]),1,0)</f>
        <v>1</v>
      </c>
    </row>
    <row r="377" spans="1:20" x14ac:dyDescent="0.25">
      <c r="A377" s="61">
        <f>'[4]All Counts'!E377</f>
        <v>8809</v>
      </c>
      <c r="B377" s="61">
        <f>'[4]All Counts'!F377</f>
        <v>1</v>
      </c>
      <c r="C377" s="61">
        <f>'[4]All Counts'!G377</f>
        <v>1</v>
      </c>
      <c r="D377" s="29">
        <v>1</v>
      </c>
      <c r="E377" s="61" t="str">
        <f>'[4]All Counts'!P377</f>
        <v>PeMS2016</v>
      </c>
      <c r="F377" s="1">
        <v>1</v>
      </c>
      <c r="G3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77" s="30">
        <f>'[4]All Counts'!R377</f>
        <v>3</v>
      </c>
      <c r="I377" s="30">
        <f>'[4]All Counts'!S377</f>
        <v>14</v>
      </c>
      <c r="J377" s="61">
        <f>'[4]All Counts'!M377</f>
        <v>109036</v>
      </c>
      <c r="K377" s="4">
        <f>VLOOKUP(class[[#This Row],[hwycov_id]],readme!E:F,2,FALSE)</f>
        <v>113130.807128</v>
      </c>
      <c r="L377" s="32">
        <f t="shared" si="15"/>
        <v>3.755463450603469E-2</v>
      </c>
      <c r="M377" s="31">
        <f t="shared" si="16"/>
        <v>4094.8071280000004</v>
      </c>
      <c r="N377" s="31">
        <f t="shared" si="17"/>
        <v>16767445.415519612</v>
      </c>
      <c r="O377" s="1" t="e">
        <v>#N/A</v>
      </c>
      <c r="P377" s="1">
        <v>376</v>
      </c>
      <c r="Q377" s="46">
        <f>ROUND(class[[#This Row],[count]],-3)</f>
        <v>109000</v>
      </c>
      <c r="R377" s="59">
        <f>VLOOKUP(class[[#This Row],[count_rd]],caltran!$J$2:$P$182,7,FALSE)</f>
        <v>94593.833333333299</v>
      </c>
      <c r="S377" s="59">
        <f>VLOOKUP(class[[#This Row],[count_rd]],caltran!$J$2:$P$182,6,FALSE)</f>
        <v>123406.1666666667</v>
      </c>
      <c r="T377" s="1">
        <f>IF(AND(class[[#This Row],[flow]]&gt;=class[[#This Row],[low]], class[[#This Row],[flow]]&lt;=class[[#This Row],[high]]),1,0)</f>
        <v>1</v>
      </c>
    </row>
    <row r="378" spans="1:20" x14ac:dyDescent="0.25">
      <c r="A378" s="61">
        <f>'[4]All Counts'!E378</f>
        <v>8807</v>
      </c>
      <c r="B378" s="61">
        <f>'[4]All Counts'!F378</f>
        <v>1</v>
      </c>
      <c r="C378" s="61">
        <f>'[4]All Counts'!G378</f>
        <v>1</v>
      </c>
      <c r="D378" s="29">
        <v>1</v>
      </c>
      <c r="E378" s="61" t="str">
        <f>'[4]All Counts'!P378</f>
        <v>PeMS2016</v>
      </c>
      <c r="F378" s="1">
        <v>1</v>
      </c>
      <c r="G3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78" s="30">
        <f>'[4]All Counts'!R378</f>
        <v>7</v>
      </c>
      <c r="I378" s="30">
        <f>'[4]All Counts'!S378</f>
        <v>14</v>
      </c>
      <c r="J378" s="61">
        <f>'[4]All Counts'!M378</f>
        <v>119031</v>
      </c>
      <c r="K378" s="4">
        <f>VLOOKUP(class[[#This Row],[hwycov_id]],readme!E:F,2,FALSE)</f>
        <v>125671.129395</v>
      </c>
      <c r="L378" s="32">
        <f t="shared" si="15"/>
        <v>5.5784874486478175E-2</v>
      </c>
      <c r="M378" s="31">
        <f t="shared" si="16"/>
        <v>6640.1293949999963</v>
      </c>
      <c r="N378" s="31">
        <f t="shared" si="17"/>
        <v>44091318.382343017</v>
      </c>
      <c r="O378" s="1" t="e">
        <v>#N/A</v>
      </c>
      <c r="P378" s="1">
        <v>377</v>
      </c>
      <c r="Q378" s="46">
        <f>ROUND(class[[#This Row],[count]],-3)</f>
        <v>119000</v>
      </c>
      <c r="R378" s="59">
        <f>VLOOKUP(class[[#This Row],[count_rd]],caltran!$J$2:$P$182,7,FALSE)</f>
        <v>103702.83333333334</v>
      </c>
      <c r="S378" s="59">
        <f>VLOOKUP(class[[#This Row],[count_rd]],caltran!$J$2:$P$182,6,FALSE)</f>
        <v>134297.16666666669</v>
      </c>
      <c r="T378" s="1">
        <f>IF(AND(class[[#This Row],[flow]]&gt;=class[[#This Row],[low]], class[[#This Row],[flow]]&lt;=class[[#This Row],[high]]),1,0)</f>
        <v>1</v>
      </c>
    </row>
    <row r="379" spans="1:20" x14ac:dyDescent="0.25">
      <c r="A379" s="61">
        <f>'[4]All Counts'!E379</f>
        <v>721</v>
      </c>
      <c r="B379" s="61">
        <f>'[4]All Counts'!F379</f>
        <v>1</v>
      </c>
      <c r="C379" s="61">
        <f>'[4]All Counts'!G379</f>
        <v>1</v>
      </c>
      <c r="D379" s="29">
        <v>1</v>
      </c>
      <c r="E379" s="61" t="str">
        <f>'[4]All Counts'!P379</f>
        <v>PeMS2016</v>
      </c>
      <c r="F379" s="1">
        <v>1</v>
      </c>
      <c r="G3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79" s="30">
        <f>'[4]All Counts'!R379</f>
        <v>7</v>
      </c>
      <c r="I379" s="30">
        <f>'[4]All Counts'!S379</f>
        <v>7</v>
      </c>
      <c r="J379" s="61">
        <f>'[4]All Counts'!M379</f>
        <v>101764</v>
      </c>
      <c r="K379" s="4">
        <f>VLOOKUP(class[[#This Row],[hwycov_id]],readme!E:F,2,FALSE)</f>
        <v>110784.33837900001</v>
      </c>
      <c r="L379" s="32">
        <f t="shared" si="15"/>
        <v>8.8639778104241174E-2</v>
      </c>
      <c r="M379" s="31">
        <f t="shared" si="16"/>
        <v>9020.338379000008</v>
      </c>
      <c r="N379" s="31">
        <f t="shared" si="17"/>
        <v>81366504.471660495</v>
      </c>
      <c r="O379" s="1" t="e">
        <v>#N/A</v>
      </c>
      <c r="P379" s="1">
        <v>378</v>
      </c>
      <c r="Q379" s="46">
        <f>ROUND(class[[#This Row],[count]],-3)</f>
        <v>102000</v>
      </c>
      <c r="R379" s="59">
        <f>VLOOKUP(class[[#This Row],[count_rd]],caltran!$J$2:$P$182,7,FALSE)</f>
        <v>88232.42857142858</v>
      </c>
      <c r="S379" s="59">
        <f>VLOOKUP(class[[#This Row],[count_rd]],caltran!$J$2:$P$182,6,FALSE)</f>
        <v>115767.57142857142</v>
      </c>
      <c r="T379" s="1">
        <f>IF(AND(class[[#This Row],[flow]]&gt;=class[[#This Row],[low]], class[[#This Row],[flow]]&lt;=class[[#This Row],[high]]),1,0)</f>
        <v>1</v>
      </c>
    </row>
    <row r="380" spans="1:20" x14ac:dyDescent="0.25">
      <c r="A380" s="61">
        <f>'[4]All Counts'!E380</f>
        <v>12955</v>
      </c>
      <c r="B380" s="61">
        <f>'[4]All Counts'!F380</f>
        <v>1</v>
      </c>
      <c r="C380" s="61">
        <f>'[4]All Counts'!G380</f>
        <v>1</v>
      </c>
      <c r="D380" s="29">
        <v>1</v>
      </c>
      <c r="E380" s="61" t="str">
        <f>'[4]All Counts'!P380</f>
        <v>PeMS2016</v>
      </c>
      <c r="F380" s="1">
        <v>1</v>
      </c>
      <c r="G3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80" s="30">
        <f>'[4]All Counts'!R380</f>
        <v>7</v>
      </c>
      <c r="I380" s="30">
        <f>'[4]All Counts'!S380</f>
        <v>19</v>
      </c>
      <c r="J380" s="61">
        <f>'[4]All Counts'!M380</f>
        <v>92209</v>
      </c>
      <c r="K380" s="4">
        <f>VLOOKUP(class[[#This Row],[hwycov_id]],readme!E:F,2,FALSE)</f>
        <v>94714.805664</v>
      </c>
      <c r="L380" s="32">
        <f t="shared" si="15"/>
        <v>2.7175282933336264E-2</v>
      </c>
      <c r="M380" s="31">
        <f t="shared" si="16"/>
        <v>2505.8056639999995</v>
      </c>
      <c r="N380" s="31">
        <f t="shared" si="17"/>
        <v>6279062.0257344786</v>
      </c>
      <c r="O380" s="1" t="e">
        <v>#N/A</v>
      </c>
      <c r="P380" s="1">
        <v>379</v>
      </c>
      <c r="Q380" s="46">
        <f>ROUND(class[[#This Row],[count]],-3)</f>
        <v>92000</v>
      </c>
      <c r="R380" s="59">
        <f>VLOOKUP(class[[#This Row],[count_rd]],caltran!$J$2:$P$182,7,FALSE)</f>
        <v>79355.111111111109</v>
      </c>
      <c r="S380" s="59">
        <f>VLOOKUP(class[[#This Row],[count_rd]],caltran!$J$2:$P$182,6,FALSE)</f>
        <v>104644.88888888889</v>
      </c>
      <c r="T380" s="1">
        <f>IF(AND(class[[#This Row],[flow]]&gt;=class[[#This Row],[low]], class[[#This Row],[flow]]&lt;=class[[#This Row],[high]]),1,0)</f>
        <v>1</v>
      </c>
    </row>
    <row r="381" spans="1:20" x14ac:dyDescent="0.25">
      <c r="A381" s="61">
        <f>'[4]All Counts'!E381</f>
        <v>12957</v>
      </c>
      <c r="B381" s="61">
        <f>'[4]All Counts'!F381</f>
        <v>1</v>
      </c>
      <c r="C381" s="61">
        <f>'[4]All Counts'!G381</f>
        <v>1</v>
      </c>
      <c r="D381" s="29">
        <v>1</v>
      </c>
      <c r="E381" s="61" t="str">
        <f>'[4]All Counts'!P381</f>
        <v>SANDAG</v>
      </c>
      <c r="F381" s="1">
        <v>1</v>
      </c>
      <c r="G3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81" s="30">
        <f>'[4]All Counts'!R381</f>
        <v>7</v>
      </c>
      <c r="I381" s="30">
        <f>'[4]All Counts'!S381</f>
        <v>7</v>
      </c>
      <c r="J381" s="61">
        <f>'[4]All Counts'!M381</f>
        <v>101544</v>
      </c>
      <c r="K381" s="4">
        <f>VLOOKUP(class[[#This Row],[hwycov_id]],readme!E:F,2,FALSE)</f>
        <v>99640.453125</v>
      </c>
      <c r="L381" s="32">
        <f t="shared" si="15"/>
        <v>-1.8746030046088435E-2</v>
      </c>
      <c r="M381" s="31">
        <f t="shared" si="16"/>
        <v>-1903.546875</v>
      </c>
      <c r="N381" s="31">
        <f t="shared" si="17"/>
        <v>3623490.7053222656</v>
      </c>
      <c r="O381" s="1" t="e">
        <v>#N/A</v>
      </c>
      <c r="P381" s="1">
        <v>380</v>
      </c>
      <c r="Q381" s="46">
        <f>ROUND(class[[#This Row],[count]],-3)</f>
        <v>102000</v>
      </c>
      <c r="R381" s="59">
        <f>VLOOKUP(class[[#This Row],[count_rd]],caltran!$J$2:$P$182,7,FALSE)</f>
        <v>88232.42857142858</v>
      </c>
      <c r="S381" s="59">
        <f>VLOOKUP(class[[#This Row],[count_rd]],caltran!$J$2:$P$182,6,FALSE)</f>
        <v>115767.57142857142</v>
      </c>
      <c r="T381" s="1">
        <f>IF(AND(class[[#This Row],[flow]]&gt;=class[[#This Row],[low]], class[[#This Row],[flow]]&lt;=class[[#This Row],[high]]),1,0)</f>
        <v>1</v>
      </c>
    </row>
    <row r="382" spans="1:20" x14ac:dyDescent="0.25">
      <c r="A382" s="61">
        <f>'[4]All Counts'!E382</f>
        <v>556</v>
      </c>
      <c r="B382" s="61">
        <f>'[4]All Counts'!F382</f>
        <v>1</v>
      </c>
      <c r="C382" s="61">
        <f>'[4]All Counts'!G382</f>
        <v>1</v>
      </c>
      <c r="D382" s="29">
        <v>1</v>
      </c>
      <c r="E382" s="61" t="str">
        <f>'[4]All Counts'!P382</f>
        <v>PeMS2016</v>
      </c>
      <c r="F382" s="1">
        <v>1</v>
      </c>
      <c r="G3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82" s="30">
        <f>'[4]All Counts'!R382</f>
        <v>7</v>
      </c>
      <c r="I382" s="30">
        <f>'[4]All Counts'!S382</f>
        <v>7</v>
      </c>
      <c r="J382" s="61">
        <f>'[4]All Counts'!M382</f>
        <v>97834</v>
      </c>
      <c r="K382" s="4">
        <f>VLOOKUP(class[[#This Row],[hwycov_id]],readme!E:F,2,FALSE)</f>
        <v>103337.96044900001</v>
      </c>
      <c r="L382" s="32">
        <f t="shared" si="15"/>
        <v>5.6258156152257932E-2</v>
      </c>
      <c r="M382" s="31">
        <f t="shared" si="16"/>
        <v>5503.9604490000056</v>
      </c>
      <c r="N382" s="31">
        <f t="shared" si="17"/>
        <v>30293580.624156345</v>
      </c>
      <c r="O382" s="1" t="e">
        <v>#N/A</v>
      </c>
      <c r="P382" s="1">
        <v>381</v>
      </c>
      <c r="Q382" s="46">
        <f>ROUND(class[[#This Row],[count]],-3)</f>
        <v>98000</v>
      </c>
      <c r="R382" s="59">
        <f>VLOOKUP(class[[#This Row],[count_rd]],caltran!$J$2:$P$182,7,FALSE)</f>
        <v>84574</v>
      </c>
      <c r="S382" s="59">
        <f>VLOOKUP(class[[#This Row],[count_rd]],caltran!$J$2:$P$182,6,FALSE)</f>
        <v>111426</v>
      </c>
      <c r="T382" s="1">
        <f>IF(AND(class[[#This Row],[flow]]&gt;=class[[#This Row],[low]], class[[#This Row],[flow]]&lt;=class[[#This Row],[high]]),1,0)</f>
        <v>1</v>
      </c>
    </row>
    <row r="383" spans="1:20" x14ac:dyDescent="0.25">
      <c r="A383" s="61">
        <f>'[4]All Counts'!E383</f>
        <v>669</v>
      </c>
      <c r="B383" s="61">
        <f>'[4]All Counts'!F383</f>
        <v>1</v>
      </c>
      <c r="C383" s="61">
        <f>'[4]All Counts'!G383</f>
        <v>1</v>
      </c>
      <c r="D383" s="29">
        <v>1</v>
      </c>
      <c r="E383" s="61" t="str">
        <f>'[4]All Counts'!P383</f>
        <v>PeMS2016</v>
      </c>
      <c r="F383" s="1">
        <v>1</v>
      </c>
      <c r="G3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83" s="30">
        <f>'[4]All Counts'!R383</f>
        <v>7</v>
      </c>
      <c r="I383" s="30">
        <f>'[4]All Counts'!S383</f>
        <v>7</v>
      </c>
      <c r="J383" s="61">
        <f>'[4]All Counts'!M383</f>
        <v>98636</v>
      </c>
      <c r="K383" s="4">
        <f>VLOOKUP(class[[#This Row],[hwycov_id]],readme!E:F,2,FALSE)</f>
        <v>96128.014647999997</v>
      </c>
      <c r="L383" s="32">
        <f t="shared" si="15"/>
        <v>-2.5426673344417838E-2</v>
      </c>
      <c r="M383" s="31">
        <f t="shared" si="16"/>
        <v>-2507.9853520000033</v>
      </c>
      <c r="N383" s="31">
        <f t="shared" si="17"/>
        <v>6289990.525846581</v>
      </c>
      <c r="O383" s="1" t="e">
        <v>#N/A</v>
      </c>
      <c r="P383" s="1">
        <v>382</v>
      </c>
      <c r="Q383" s="46">
        <f>ROUND(class[[#This Row],[count]],-3)</f>
        <v>99000</v>
      </c>
      <c r="R383" s="59">
        <f>VLOOKUP(class[[#This Row],[count_rd]],caltran!$J$2:$P$182,7,FALSE)</f>
        <v>85486.5</v>
      </c>
      <c r="S383" s="59">
        <f>VLOOKUP(class[[#This Row],[count_rd]],caltran!$J$2:$P$182,6,FALSE)</f>
        <v>112513.5</v>
      </c>
      <c r="T383" s="1">
        <f>IF(AND(class[[#This Row],[flow]]&gt;=class[[#This Row],[low]], class[[#This Row],[flow]]&lt;=class[[#This Row],[high]]),1,0)</f>
        <v>1</v>
      </c>
    </row>
    <row r="384" spans="1:20" x14ac:dyDescent="0.25">
      <c r="A384" s="61">
        <f>'[4]All Counts'!E384</f>
        <v>12929</v>
      </c>
      <c r="B384" s="61">
        <f>'[4]All Counts'!F384</f>
        <v>1</v>
      </c>
      <c r="C384" s="61">
        <f>'[4]All Counts'!G384</f>
        <v>1</v>
      </c>
      <c r="D384" s="29">
        <v>1</v>
      </c>
      <c r="E384" s="61" t="str">
        <f>'[4]All Counts'!P384</f>
        <v>Caltran</v>
      </c>
      <c r="F384" s="1">
        <v>1</v>
      </c>
      <c r="G3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384" s="30">
        <f>'[4]All Counts'!R384</f>
        <v>7</v>
      </c>
      <c r="I384" s="30">
        <f>'[4]All Counts'!S384</f>
        <v>7</v>
      </c>
      <c r="J384" s="61">
        <f>'[4]All Counts'!M384</f>
        <v>86241</v>
      </c>
      <c r="K384" s="4">
        <f>VLOOKUP(class[[#This Row],[hwycov_id]],readme!E:F,2,FALSE)</f>
        <v>101768.646485</v>
      </c>
      <c r="L384" s="32">
        <f t="shared" si="15"/>
        <v>0.18004947165501339</v>
      </c>
      <c r="M384" s="31">
        <f t="shared" si="16"/>
        <v>15527.646485000005</v>
      </c>
      <c r="N384" s="31">
        <f t="shared" si="17"/>
        <v>241107805.36313301</v>
      </c>
      <c r="O384" s="1" t="e">
        <v>#N/A</v>
      </c>
      <c r="P384" s="1">
        <v>383</v>
      </c>
      <c r="Q384" s="46">
        <f>ROUND(class[[#This Row],[count]],-3)</f>
        <v>86000</v>
      </c>
      <c r="R384" s="59">
        <f>VLOOKUP(class[[#This Row],[count_rd]],caltran!$J$2:$P$182,7,FALSE)</f>
        <v>73931.333333333328</v>
      </c>
      <c r="S384" s="59">
        <f>VLOOKUP(class[[#This Row],[count_rd]],caltran!$J$2:$P$182,6,FALSE)</f>
        <v>98068.666666666672</v>
      </c>
      <c r="T384" s="1">
        <f>IF(AND(class[[#This Row],[flow]]&gt;=class[[#This Row],[low]], class[[#This Row],[flow]]&lt;=class[[#This Row],[high]]),1,0)</f>
        <v>0</v>
      </c>
    </row>
    <row r="385" spans="1:20" x14ac:dyDescent="0.25">
      <c r="A385" s="61">
        <f>'[4]All Counts'!E385</f>
        <v>28588</v>
      </c>
      <c r="B385" s="61">
        <f>'[4]All Counts'!F385</f>
        <v>1</v>
      </c>
      <c r="C385" s="61">
        <f>'[4]All Counts'!G385</f>
        <v>1</v>
      </c>
      <c r="D385" s="29">
        <v>1</v>
      </c>
      <c r="E385" s="61" t="str">
        <f>'[4]All Counts'!P385</f>
        <v>PeMS2016</v>
      </c>
      <c r="F385" s="1">
        <v>1</v>
      </c>
      <c r="G3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385" s="30">
        <f>'[4]All Counts'!R385</f>
        <v>7</v>
      </c>
      <c r="I385" s="30">
        <f>'[4]All Counts'!S385</f>
        <v>7</v>
      </c>
      <c r="J385" s="61">
        <f>'[4]All Counts'!M385</f>
        <v>100208</v>
      </c>
      <c r="K385" s="4">
        <f>VLOOKUP(class[[#This Row],[hwycov_id]],readme!E:F,2,FALSE)</f>
        <v>93934.854003</v>
      </c>
      <c r="L385" s="32">
        <f t="shared" si="15"/>
        <v>-6.2601249371307621E-2</v>
      </c>
      <c r="M385" s="31">
        <f t="shared" si="16"/>
        <v>-6273.1459969999996</v>
      </c>
      <c r="N385" s="31">
        <f t="shared" si="17"/>
        <v>39352360.699677117</v>
      </c>
      <c r="O385" s="1" t="e">
        <v>#N/A</v>
      </c>
      <c r="P385" s="1">
        <v>384</v>
      </c>
      <c r="Q385" s="46">
        <f>ROUND(class[[#This Row],[count]],-3)</f>
        <v>100000</v>
      </c>
      <c r="R385" s="59">
        <f>VLOOKUP(class[[#This Row],[count_rd]],caltran!$J$2:$P$182,7,FALSE)</f>
        <v>86400</v>
      </c>
      <c r="S385" s="59">
        <f>VLOOKUP(class[[#This Row],[count_rd]],caltran!$J$2:$P$182,6,FALSE)</f>
        <v>113600.00000000001</v>
      </c>
      <c r="T385" s="1">
        <f>IF(AND(class[[#This Row],[flow]]&gt;=class[[#This Row],[low]], class[[#This Row],[flow]]&lt;=class[[#This Row],[high]]),1,0)</f>
        <v>1</v>
      </c>
    </row>
    <row r="386" spans="1:20" x14ac:dyDescent="0.25">
      <c r="A386" s="61">
        <f>'[4]All Counts'!E386</f>
        <v>558</v>
      </c>
      <c r="B386" s="61">
        <f>'[4]All Counts'!F386</f>
        <v>1</v>
      </c>
      <c r="C386" s="61">
        <f>'[4]All Counts'!G386</f>
        <v>1</v>
      </c>
      <c r="D386" s="29">
        <v>1</v>
      </c>
      <c r="E386" s="61" t="str">
        <f>'[4]All Counts'!P386</f>
        <v>PeMS2016</v>
      </c>
      <c r="F386" s="1">
        <v>1</v>
      </c>
      <c r="G3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386" s="30">
        <f>'[4]All Counts'!R386</f>
        <v>7</v>
      </c>
      <c r="I386" s="30">
        <f>'[4]All Counts'!S386</f>
        <v>7</v>
      </c>
      <c r="J386" s="61">
        <f>'[4]All Counts'!M386</f>
        <v>62116</v>
      </c>
      <c r="K386" s="4">
        <f>VLOOKUP(class[[#This Row],[hwycov_id]],readme!E:F,2,FALSE)</f>
        <v>56741.877928999995</v>
      </c>
      <c r="L386" s="32">
        <f t="shared" ref="L386:L449" si="18">K386/J386-1</f>
        <v>-8.6517516758967128E-2</v>
      </c>
      <c r="M386" s="31">
        <f t="shared" ref="M386:M449" si="19">K386-J386</f>
        <v>-5374.1220710000052</v>
      </c>
      <c r="N386" s="31">
        <f t="shared" ref="N386:N449" si="20">POWER(M386,2)</f>
        <v>28881188.034009386</v>
      </c>
      <c r="O386" s="1" t="e">
        <v>#N/A</v>
      </c>
      <c r="P386" s="1">
        <v>385</v>
      </c>
      <c r="Q386" s="46">
        <f>ROUND(class[[#This Row],[count]],-3)</f>
        <v>62000</v>
      </c>
      <c r="R386" s="59">
        <f>VLOOKUP(class[[#This Row],[count_rd]],caltran!$J$2:$P$182,7,FALSE)</f>
        <v>51063.888888888883</v>
      </c>
      <c r="S386" s="59">
        <f>VLOOKUP(class[[#This Row],[count_rd]],caltran!$J$2:$P$182,6,FALSE)</f>
        <v>72936.111111111109</v>
      </c>
      <c r="T386" s="1">
        <f>IF(AND(class[[#This Row],[flow]]&gt;=class[[#This Row],[low]], class[[#This Row],[flow]]&lt;=class[[#This Row],[high]]),1,0)</f>
        <v>1</v>
      </c>
    </row>
    <row r="387" spans="1:20" x14ac:dyDescent="0.25">
      <c r="A387" s="61">
        <f>'[4]All Counts'!E387</f>
        <v>27165</v>
      </c>
      <c r="B387" s="61">
        <f>'[4]All Counts'!F387</f>
        <v>1</v>
      </c>
      <c r="C387" s="61">
        <f>'[4]All Counts'!G387</f>
        <v>1</v>
      </c>
      <c r="D387" s="29">
        <v>1</v>
      </c>
      <c r="E387" s="61" t="str">
        <f>'[4]All Counts'!P387</f>
        <v>PeMS2016</v>
      </c>
      <c r="F387" s="1">
        <v>1</v>
      </c>
      <c r="G3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387" s="30">
        <f>'[4]All Counts'!R387</f>
        <v>7</v>
      </c>
      <c r="I387" s="30">
        <f>'[4]All Counts'!S387</f>
        <v>7</v>
      </c>
      <c r="J387" s="61">
        <f>'[4]All Counts'!M387</f>
        <v>57639</v>
      </c>
      <c r="K387" s="4">
        <f>VLOOKUP(class[[#This Row],[hwycov_id]],readme!E:F,2,FALSE)</f>
        <v>55905.849365000002</v>
      </c>
      <c r="L387" s="32">
        <f t="shared" si="18"/>
        <v>-3.006906148614652E-2</v>
      </c>
      <c r="M387" s="31">
        <f t="shared" si="19"/>
        <v>-1733.1506349999981</v>
      </c>
      <c r="N387" s="31">
        <f t="shared" si="20"/>
        <v>3003811.1236008969</v>
      </c>
      <c r="O387" s="1" t="e">
        <v>#N/A</v>
      </c>
      <c r="P387" s="1">
        <v>386</v>
      </c>
      <c r="Q387" s="46">
        <f>ROUND(class[[#This Row],[count]],-3)</f>
        <v>58000</v>
      </c>
      <c r="R387" s="59">
        <f>VLOOKUP(class[[#This Row],[count_rd]],caltran!$J$2:$P$182,7,FALSE)</f>
        <v>47270</v>
      </c>
      <c r="S387" s="59">
        <f>VLOOKUP(class[[#This Row],[count_rd]],caltran!$J$2:$P$182,6,FALSE)</f>
        <v>68730</v>
      </c>
      <c r="T387" s="1">
        <f>IF(AND(class[[#This Row],[flow]]&gt;=class[[#This Row],[low]], class[[#This Row],[flow]]&lt;=class[[#This Row],[high]]),1,0)</f>
        <v>1</v>
      </c>
    </row>
    <row r="388" spans="1:20" x14ac:dyDescent="0.25">
      <c r="A388" s="61">
        <f>'[4]All Counts'!E388</f>
        <v>27183</v>
      </c>
      <c r="B388" s="61">
        <f>'[4]All Counts'!F388</f>
        <v>1</v>
      </c>
      <c r="C388" s="61">
        <f>'[4]All Counts'!G388</f>
        <v>1</v>
      </c>
      <c r="D388" s="29">
        <v>1</v>
      </c>
      <c r="E388" s="61" t="str">
        <f>'[4]All Counts'!P388</f>
        <v>PeMS2016</v>
      </c>
      <c r="F388" s="1">
        <v>1</v>
      </c>
      <c r="G3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388" s="30">
        <f>'[4]All Counts'!R388</f>
        <v>7</v>
      </c>
      <c r="I388" s="30">
        <f>'[4]All Counts'!S388</f>
        <v>7</v>
      </c>
      <c r="J388" s="61">
        <f>'[4]All Counts'!M388</f>
        <v>65635</v>
      </c>
      <c r="K388" s="4">
        <f>VLOOKUP(class[[#This Row],[hwycov_id]],readme!E:F,2,FALSE)</f>
        <v>59078.984375000007</v>
      </c>
      <c r="L388" s="32">
        <f t="shared" si="18"/>
        <v>-9.9885969756989268E-2</v>
      </c>
      <c r="M388" s="31">
        <f t="shared" si="19"/>
        <v>-6556.0156249999927</v>
      </c>
      <c r="N388" s="31">
        <f t="shared" si="20"/>
        <v>42981340.875244044</v>
      </c>
      <c r="O388" s="1" t="e">
        <v>#N/A</v>
      </c>
      <c r="P388" s="1">
        <v>387</v>
      </c>
      <c r="Q388" s="46">
        <f>ROUND(class[[#This Row],[count]],-3)</f>
        <v>66000</v>
      </c>
      <c r="R388" s="59">
        <f>VLOOKUP(class[[#This Row],[count_rd]],caltran!$J$2:$P$182,7,FALSE)</f>
        <v>54867.999999999993</v>
      </c>
      <c r="S388" s="59">
        <f>VLOOKUP(class[[#This Row],[count_rd]],caltran!$J$2:$P$182,6,FALSE)</f>
        <v>77132</v>
      </c>
      <c r="T388" s="1">
        <f>IF(AND(class[[#This Row],[flow]]&gt;=class[[#This Row],[low]], class[[#This Row],[flow]]&lt;=class[[#This Row],[high]]),1,0)</f>
        <v>1</v>
      </c>
    </row>
    <row r="389" spans="1:20" x14ac:dyDescent="0.25">
      <c r="A389" s="61">
        <f>'[4]All Counts'!E389</f>
        <v>27181</v>
      </c>
      <c r="B389" s="61">
        <f>'[4]All Counts'!F389</f>
        <v>1</v>
      </c>
      <c r="C389" s="61">
        <f>'[4]All Counts'!G389</f>
        <v>1</v>
      </c>
      <c r="D389" s="29">
        <v>1</v>
      </c>
      <c r="E389" s="61" t="str">
        <f>'[4]All Counts'!P389</f>
        <v>PeMS2016</v>
      </c>
      <c r="F389" s="1">
        <v>1</v>
      </c>
      <c r="G3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389" s="30">
        <f>'[4]All Counts'!R389</f>
        <v>7</v>
      </c>
      <c r="I389" s="30">
        <f>'[4]All Counts'!S389</f>
        <v>19</v>
      </c>
      <c r="J389" s="61">
        <f>'[4]All Counts'!M389</f>
        <v>68942</v>
      </c>
      <c r="K389" s="4">
        <f>VLOOKUP(class[[#This Row],[hwycov_id]],readme!E:F,2,FALSE)</f>
        <v>64972.454834999997</v>
      </c>
      <c r="L389" s="32">
        <f t="shared" si="18"/>
        <v>-5.7578039003800319E-2</v>
      </c>
      <c r="M389" s="31">
        <f t="shared" si="19"/>
        <v>-3969.5451650000032</v>
      </c>
      <c r="N389" s="31">
        <f t="shared" si="20"/>
        <v>15757288.816974903</v>
      </c>
      <c r="O389" s="1" t="e">
        <v>#N/A</v>
      </c>
      <c r="P389" s="1">
        <v>388</v>
      </c>
      <c r="Q389" s="46">
        <f>ROUND(class[[#This Row],[count]],-3)</f>
        <v>69000</v>
      </c>
      <c r="R389" s="59">
        <f>VLOOKUP(class[[#This Row],[count_rd]],caltran!$J$2:$P$182,7,FALSE)</f>
        <v>57684</v>
      </c>
      <c r="S389" s="59">
        <f>VLOOKUP(class[[#This Row],[count_rd]],caltran!$J$2:$P$182,6,FALSE)</f>
        <v>80316</v>
      </c>
      <c r="T389" s="1">
        <f>IF(AND(class[[#This Row],[flow]]&gt;=class[[#This Row],[low]], class[[#This Row],[flow]]&lt;=class[[#This Row],[high]]),1,0)</f>
        <v>1</v>
      </c>
    </row>
    <row r="390" spans="1:20" x14ac:dyDescent="0.25">
      <c r="A390" s="61">
        <f>'[4]All Counts'!E390</f>
        <v>27166</v>
      </c>
      <c r="B390" s="61">
        <f>'[4]All Counts'!F390</f>
        <v>1</v>
      </c>
      <c r="C390" s="61">
        <f>'[4]All Counts'!G390</f>
        <v>1</v>
      </c>
      <c r="D390" s="29">
        <v>1</v>
      </c>
      <c r="E390" s="61" t="str">
        <f>'[4]All Counts'!P390</f>
        <v>PeMS2016</v>
      </c>
      <c r="F390" s="1">
        <v>1</v>
      </c>
      <c r="G3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390" s="30">
        <f>'[4]All Counts'!R390</f>
        <v>7</v>
      </c>
      <c r="I390" s="30">
        <f>'[4]All Counts'!S390</f>
        <v>19</v>
      </c>
      <c r="J390" s="61">
        <f>'[4]All Counts'!M390</f>
        <v>54788</v>
      </c>
      <c r="K390" s="4">
        <f>VLOOKUP(class[[#This Row],[hwycov_id]],readme!E:F,2,FALSE)</f>
        <v>61964.208495999999</v>
      </c>
      <c r="L390" s="32">
        <f t="shared" si="18"/>
        <v>0.13098139183762858</v>
      </c>
      <c r="M390" s="31">
        <f t="shared" si="19"/>
        <v>7176.2084959999993</v>
      </c>
      <c r="N390" s="31">
        <f t="shared" si="20"/>
        <v>51497968.378062569</v>
      </c>
      <c r="O390" s="1" t="e">
        <v>#N/A</v>
      </c>
      <c r="P390" s="1">
        <v>389</v>
      </c>
      <c r="Q390" s="46">
        <f>ROUND(class[[#This Row],[count]],-3)</f>
        <v>55000</v>
      </c>
      <c r="R390" s="59">
        <f>VLOOKUP(class[[#This Row],[count_rd]],caltran!$J$2:$P$182,7,FALSE)</f>
        <v>44550</v>
      </c>
      <c r="S390" s="59">
        <f>VLOOKUP(class[[#This Row],[count_rd]],caltran!$J$2:$P$182,6,FALSE)</f>
        <v>65450</v>
      </c>
      <c r="T390" s="1">
        <f>IF(AND(class[[#This Row],[flow]]&gt;=class[[#This Row],[low]], class[[#This Row],[flow]]&lt;=class[[#This Row],[high]]),1,0)</f>
        <v>1</v>
      </c>
    </row>
    <row r="391" spans="1:20" x14ac:dyDescent="0.25">
      <c r="A391" s="61">
        <f>'[4]All Counts'!E391</f>
        <v>27352</v>
      </c>
      <c r="B391" s="61">
        <f>'[4]All Counts'!F391</f>
        <v>1</v>
      </c>
      <c r="C391" s="61">
        <f>'[4]All Counts'!G391</f>
        <v>1</v>
      </c>
      <c r="D391" s="29">
        <v>1</v>
      </c>
      <c r="E391" s="61" t="str">
        <f>'[4]All Counts'!P391</f>
        <v>Caltran</v>
      </c>
      <c r="F391" s="1">
        <v>1</v>
      </c>
      <c r="G3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391" s="30">
        <f>'[4]All Counts'!R391</f>
        <v>7</v>
      </c>
      <c r="I391" s="30">
        <f>'[4]All Counts'!S391</f>
        <v>19</v>
      </c>
      <c r="J391" s="61">
        <f>'[4]All Counts'!M391</f>
        <v>69280</v>
      </c>
      <c r="K391" s="4">
        <f>VLOOKUP(class[[#This Row],[hwycov_id]],readme!E:F,2,FALSE)</f>
        <v>68247.732178999999</v>
      </c>
      <c r="L391" s="32">
        <f t="shared" si="18"/>
        <v>-1.4899939679561269E-2</v>
      </c>
      <c r="M391" s="31">
        <f t="shared" si="19"/>
        <v>-1032.2678210000013</v>
      </c>
      <c r="N391" s="31">
        <f t="shared" si="20"/>
        <v>1065576.8542720906</v>
      </c>
      <c r="O391" s="1" t="e">
        <v>#N/A</v>
      </c>
      <c r="P391" s="1">
        <v>390</v>
      </c>
      <c r="Q391" s="46">
        <f>ROUND(class[[#This Row],[count]],-3)</f>
        <v>69000</v>
      </c>
      <c r="R391" s="59">
        <f>VLOOKUP(class[[#This Row],[count_rd]],caltran!$J$2:$P$182,7,FALSE)</f>
        <v>57684</v>
      </c>
      <c r="S391" s="59">
        <f>VLOOKUP(class[[#This Row],[count_rd]],caltran!$J$2:$P$182,6,FALSE)</f>
        <v>80316</v>
      </c>
      <c r="T391" s="1">
        <f>IF(AND(class[[#This Row],[flow]]&gt;=class[[#This Row],[low]], class[[#This Row],[flow]]&lt;=class[[#This Row],[high]]),1,0)</f>
        <v>1</v>
      </c>
    </row>
    <row r="392" spans="1:20" x14ac:dyDescent="0.25">
      <c r="A392" s="61">
        <f>'[4]All Counts'!E392</f>
        <v>26667</v>
      </c>
      <c r="B392" s="61">
        <f>'[4]All Counts'!F392</f>
        <v>1</v>
      </c>
      <c r="C392" s="61">
        <f>'[4]All Counts'!G392</f>
        <v>1</v>
      </c>
      <c r="D392" s="29">
        <v>1</v>
      </c>
      <c r="E392" s="61" t="str">
        <f>'[4]All Counts'!P392</f>
        <v>Caltran</v>
      </c>
      <c r="F392" s="1">
        <v>1</v>
      </c>
      <c r="G3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392" s="30">
        <f>'[4]All Counts'!R392</f>
        <v>7</v>
      </c>
      <c r="I392" s="30">
        <f>'[4]All Counts'!S392</f>
        <v>19</v>
      </c>
      <c r="J392" s="61">
        <f>'[4]All Counts'!M392</f>
        <v>65973</v>
      </c>
      <c r="K392" s="4">
        <f>VLOOKUP(class[[#This Row],[hwycov_id]],readme!E:F,2,FALSE)</f>
        <v>59719.736571999994</v>
      </c>
      <c r="L392" s="32">
        <f t="shared" si="18"/>
        <v>-9.4785191335849617E-2</v>
      </c>
      <c r="M392" s="31">
        <f t="shared" si="19"/>
        <v>-6253.2634280000057</v>
      </c>
      <c r="N392" s="31">
        <f t="shared" si="20"/>
        <v>39103303.499962382</v>
      </c>
      <c r="O392" s="1" t="e">
        <v>#N/A</v>
      </c>
      <c r="P392" s="1">
        <v>391</v>
      </c>
      <c r="Q392" s="46">
        <f>ROUND(class[[#This Row],[count]],-3)</f>
        <v>66000</v>
      </c>
      <c r="R392" s="59">
        <f>VLOOKUP(class[[#This Row],[count_rd]],caltran!$J$2:$P$182,7,FALSE)</f>
        <v>54867.999999999993</v>
      </c>
      <c r="S392" s="59">
        <f>VLOOKUP(class[[#This Row],[count_rd]],caltran!$J$2:$P$182,6,FALSE)</f>
        <v>77132</v>
      </c>
      <c r="T392" s="1">
        <f>IF(AND(class[[#This Row],[flow]]&gt;=class[[#This Row],[low]], class[[#This Row],[flow]]&lt;=class[[#This Row],[high]]),1,0)</f>
        <v>1</v>
      </c>
    </row>
    <row r="393" spans="1:20" x14ac:dyDescent="0.25">
      <c r="A393" s="61">
        <f>'[4]All Counts'!E393</f>
        <v>27193</v>
      </c>
      <c r="B393" s="61">
        <f>'[4]All Counts'!F393</f>
        <v>1</v>
      </c>
      <c r="C393" s="61">
        <f>'[4]All Counts'!G393</f>
        <v>1</v>
      </c>
      <c r="D393" s="29">
        <v>1</v>
      </c>
      <c r="E393" s="61" t="str">
        <f>'[4]All Counts'!P393</f>
        <v>PeMS2016</v>
      </c>
      <c r="F393" s="1">
        <v>1</v>
      </c>
      <c r="G3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393" s="30">
        <f>'[4]All Counts'!R393</f>
        <v>7</v>
      </c>
      <c r="I393" s="30">
        <f>'[4]All Counts'!S393</f>
        <v>19</v>
      </c>
      <c r="J393" s="61">
        <f>'[4]All Counts'!M393</f>
        <v>58031</v>
      </c>
      <c r="K393" s="4">
        <f>VLOOKUP(class[[#This Row],[hwycov_id]],readme!E:F,2,FALSE)</f>
        <v>68182.239623999994</v>
      </c>
      <c r="L393" s="32">
        <f t="shared" si="18"/>
        <v>0.1749278768933844</v>
      </c>
      <c r="M393" s="31">
        <f t="shared" si="19"/>
        <v>10151.239623999994</v>
      </c>
      <c r="N393" s="31">
        <f t="shared" si="20"/>
        <v>103047665.90386754</v>
      </c>
      <c r="O393" s="1" t="e">
        <v>#N/A</v>
      </c>
      <c r="P393" s="1">
        <v>392</v>
      </c>
      <c r="Q393" s="46">
        <f>ROUND(class[[#This Row],[count]],-3)</f>
        <v>58000</v>
      </c>
      <c r="R393" s="59">
        <f>VLOOKUP(class[[#This Row],[count_rd]],caltran!$J$2:$P$182,7,FALSE)</f>
        <v>47270</v>
      </c>
      <c r="S393" s="59">
        <f>VLOOKUP(class[[#This Row],[count_rd]],caltran!$J$2:$P$182,6,FALSE)</f>
        <v>68730</v>
      </c>
      <c r="T393" s="1">
        <f>IF(AND(class[[#This Row],[flow]]&gt;=class[[#This Row],[low]], class[[#This Row],[flow]]&lt;=class[[#This Row],[high]]),1,0)</f>
        <v>1</v>
      </c>
    </row>
    <row r="394" spans="1:20" x14ac:dyDescent="0.25">
      <c r="A394" s="61">
        <f>'[4]All Counts'!E394</f>
        <v>27195</v>
      </c>
      <c r="B394" s="61">
        <f>'[4]All Counts'!F394</f>
        <v>1</v>
      </c>
      <c r="C394" s="61">
        <f>'[4]All Counts'!G394</f>
        <v>1</v>
      </c>
      <c r="D394" s="29">
        <v>1</v>
      </c>
      <c r="E394" s="61" t="str">
        <f>'[4]All Counts'!P394</f>
        <v>PeMS2016</v>
      </c>
      <c r="F394" s="1">
        <v>1</v>
      </c>
      <c r="G3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394" s="30">
        <f>'[4]All Counts'!R394</f>
        <v>7</v>
      </c>
      <c r="I394" s="30">
        <f>'[4]All Counts'!S394</f>
        <v>19</v>
      </c>
      <c r="J394" s="61">
        <f>'[4]All Counts'!M394</f>
        <v>67337</v>
      </c>
      <c r="K394" s="4">
        <f>VLOOKUP(class[[#This Row],[hwycov_id]],readme!E:F,2,FALSE)</f>
        <v>67213.894409</v>
      </c>
      <c r="L394" s="32">
        <f t="shared" si="18"/>
        <v>-1.8282013009192077E-3</v>
      </c>
      <c r="M394" s="31">
        <f t="shared" si="19"/>
        <v>-123.10559099999955</v>
      </c>
      <c r="N394" s="31">
        <f t="shared" si="20"/>
        <v>15154.986535459169</v>
      </c>
      <c r="O394" s="1" t="e">
        <v>#N/A</v>
      </c>
      <c r="P394" s="1">
        <v>393</v>
      </c>
      <c r="Q394" s="46">
        <f>ROUND(class[[#This Row],[count]],-3)</f>
        <v>67000</v>
      </c>
      <c r="R394" s="59">
        <f>VLOOKUP(class[[#This Row],[count_rd]],caltran!$J$2:$P$182,7,FALSE)</f>
        <v>55803.555555555555</v>
      </c>
      <c r="S394" s="59">
        <f>VLOOKUP(class[[#This Row],[count_rd]],caltran!$J$2:$P$182,6,FALSE)</f>
        <v>78196.444444444453</v>
      </c>
      <c r="T394" s="1">
        <f>IF(AND(class[[#This Row],[flow]]&gt;=class[[#This Row],[low]], class[[#This Row],[flow]]&lt;=class[[#This Row],[high]]),1,0)</f>
        <v>1</v>
      </c>
    </row>
    <row r="395" spans="1:20" x14ac:dyDescent="0.25">
      <c r="A395" s="61">
        <f>'[4]All Counts'!E395</f>
        <v>460</v>
      </c>
      <c r="B395" s="61">
        <f>'[4]All Counts'!F395</f>
        <v>1</v>
      </c>
      <c r="C395" s="61">
        <f>'[4]All Counts'!G395</f>
        <v>2</v>
      </c>
      <c r="D395" s="29">
        <v>1</v>
      </c>
      <c r="E395" s="61" t="str">
        <f>'[4]All Counts'!P395</f>
        <v>PeMS2016</v>
      </c>
      <c r="F395" s="1">
        <v>1</v>
      </c>
      <c r="G3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395" s="30">
        <f>'[4]All Counts'!R395</f>
        <v>3</v>
      </c>
      <c r="I395" s="30">
        <f>'[4]All Counts'!S395</f>
        <v>14</v>
      </c>
      <c r="J395" s="61">
        <f>'[4]All Counts'!M395</f>
        <v>17291</v>
      </c>
      <c r="K395" s="4">
        <f>VLOOKUP(class[[#This Row],[hwycov_id]],readme!E:F,2,FALSE)</f>
        <v>22064.320259</v>
      </c>
      <c r="L395" s="32">
        <f t="shared" si="18"/>
        <v>0.27605807986813957</v>
      </c>
      <c r="M395" s="31">
        <f t="shared" si="19"/>
        <v>4773.3202590000001</v>
      </c>
      <c r="N395" s="31">
        <f t="shared" si="20"/>
        <v>22784586.294979829</v>
      </c>
      <c r="O395" s="1" t="e">
        <v>#N/A</v>
      </c>
      <c r="P395" s="1">
        <v>394</v>
      </c>
      <c r="Q395" s="46">
        <f>ROUND(class[[#This Row],[count]],-3)</f>
        <v>17000</v>
      </c>
      <c r="R395" s="59">
        <f>VLOOKUP(class[[#This Row],[count_rd]],caltran!$J$2:$P$182,7,FALSE)</f>
        <v>12070</v>
      </c>
      <c r="S395" s="59">
        <f>VLOOKUP(class[[#This Row],[count_rd]],caltran!$J$2:$P$182,6,FALSE)</f>
        <v>21930</v>
      </c>
      <c r="T395" s="1">
        <f>IF(AND(class[[#This Row],[flow]]&gt;=class[[#This Row],[low]], class[[#This Row],[flow]]&lt;=class[[#This Row],[high]]),1,0)</f>
        <v>0</v>
      </c>
    </row>
    <row r="396" spans="1:20" x14ac:dyDescent="0.25">
      <c r="A396" s="61">
        <f>'[4]All Counts'!E396</f>
        <v>526</v>
      </c>
      <c r="B396" s="61">
        <f>'[4]All Counts'!F396</f>
        <v>1</v>
      </c>
      <c r="C396" s="61">
        <f>'[4]All Counts'!G396</f>
        <v>2</v>
      </c>
      <c r="D396" s="29">
        <v>1</v>
      </c>
      <c r="E396" s="61" t="str">
        <f>'[4]All Counts'!P396</f>
        <v>SANDAG</v>
      </c>
      <c r="F396" s="1">
        <v>1</v>
      </c>
      <c r="G3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396" s="30">
        <f>'[4]All Counts'!R396</f>
        <v>3</v>
      </c>
      <c r="I396" s="30">
        <f>'[4]All Counts'!S396</f>
        <v>14</v>
      </c>
      <c r="J396" s="61">
        <f>'[4]All Counts'!M396</f>
        <v>23285</v>
      </c>
      <c r="K396" s="4">
        <f>VLOOKUP(class[[#This Row],[hwycov_id]],readme!E:F,2,FALSE)</f>
        <v>22619.467886999999</v>
      </c>
      <c r="L396" s="32">
        <f t="shared" si="18"/>
        <v>-2.8582010435903027E-2</v>
      </c>
      <c r="M396" s="31">
        <f t="shared" si="19"/>
        <v>-665.53211300000112</v>
      </c>
      <c r="N396" s="31">
        <f t="shared" si="20"/>
        <v>442932.99343424628</v>
      </c>
      <c r="O396" s="1" t="e">
        <v>#N/A</v>
      </c>
      <c r="P396" s="1">
        <v>395</v>
      </c>
      <c r="Q396" s="46">
        <f>ROUND(class[[#This Row],[count]],-3)</f>
        <v>23000</v>
      </c>
      <c r="R396" s="59">
        <f>VLOOKUP(class[[#This Row],[count_rd]],caltran!$J$2:$P$182,7,FALSE)</f>
        <v>16905</v>
      </c>
      <c r="S396" s="59">
        <f>VLOOKUP(class[[#This Row],[count_rd]],caltran!$J$2:$P$182,6,FALSE)</f>
        <v>29095.000000000004</v>
      </c>
      <c r="T396" s="1">
        <f>IF(AND(class[[#This Row],[flow]]&gt;=class[[#This Row],[low]], class[[#This Row],[flow]]&lt;=class[[#This Row],[high]]),1,0)</f>
        <v>1</v>
      </c>
    </row>
    <row r="397" spans="1:20" x14ac:dyDescent="0.25">
      <c r="A397" s="61">
        <f>'[4]All Counts'!E397</f>
        <v>23044</v>
      </c>
      <c r="B397" s="61">
        <f>'[4]All Counts'!F397</f>
        <v>1</v>
      </c>
      <c r="C397" s="61">
        <f>'[4]All Counts'!G397</f>
        <v>2</v>
      </c>
      <c r="D397" s="29">
        <v>1</v>
      </c>
      <c r="E397" s="61" t="str">
        <f>'[4]All Counts'!P397</f>
        <v>PeMS2016</v>
      </c>
      <c r="F397" s="1">
        <v>1</v>
      </c>
      <c r="G3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397" s="30">
        <f>'[4]All Counts'!R397</f>
        <v>3</v>
      </c>
      <c r="I397" s="30">
        <f>'[4]All Counts'!S397</f>
        <v>14</v>
      </c>
      <c r="J397" s="61">
        <f>'[4]All Counts'!M397</f>
        <v>21419</v>
      </c>
      <c r="K397" s="4">
        <f>VLOOKUP(class[[#This Row],[hwycov_id]],readme!E:F,2,FALSE)</f>
        <v>22570.076187999999</v>
      </c>
      <c r="L397" s="32">
        <f t="shared" si="18"/>
        <v>5.3740893038890736E-2</v>
      </c>
      <c r="M397" s="31">
        <f t="shared" si="19"/>
        <v>1151.0761879999991</v>
      </c>
      <c r="N397" s="31">
        <f t="shared" si="20"/>
        <v>1324976.3905806092</v>
      </c>
      <c r="O397" s="1" t="e">
        <v>#N/A</v>
      </c>
      <c r="P397" s="1">
        <v>396</v>
      </c>
      <c r="Q397" s="46">
        <f>ROUND(class[[#This Row],[count]],-3)</f>
        <v>21000</v>
      </c>
      <c r="R397" s="59">
        <f>VLOOKUP(class[[#This Row],[count_rd]],caltran!$J$2:$P$182,7,FALSE)</f>
        <v>15330</v>
      </c>
      <c r="S397" s="59">
        <f>VLOOKUP(class[[#This Row],[count_rd]],caltran!$J$2:$P$182,6,FALSE)</f>
        <v>26670</v>
      </c>
      <c r="T397" s="1">
        <f>IF(AND(class[[#This Row],[flow]]&gt;=class[[#This Row],[low]], class[[#This Row],[flow]]&lt;=class[[#This Row],[high]]),1,0)</f>
        <v>1</v>
      </c>
    </row>
    <row r="398" spans="1:20" x14ac:dyDescent="0.25">
      <c r="A398" s="61">
        <f>'[4]All Counts'!E398</f>
        <v>459</v>
      </c>
      <c r="B398" s="61">
        <f>'[4]All Counts'!F398</f>
        <v>1</v>
      </c>
      <c r="C398" s="61">
        <f>'[4]All Counts'!G398</f>
        <v>2</v>
      </c>
      <c r="D398" s="29">
        <v>1</v>
      </c>
      <c r="E398" s="61" t="str">
        <f>'[4]All Counts'!P398</f>
        <v>PeMS2016</v>
      </c>
      <c r="F398" s="1">
        <v>1</v>
      </c>
      <c r="G3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398" s="30">
        <f>'[4]All Counts'!R398</f>
        <v>3</v>
      </c>
      <c r="I398" s="30">
        <f>'[4]All Counts'!S398</f>
        <v>14</v>
      </c>
      <c r="J398" s="61">
        <f>'[4]All Counts'!M398</f>
        <v>21448</v>
      </c>
      <c r="K398" s="4">
        <f>VLOOKUP(class[[#This Row],[hwycov_id]],readme!E:F,2,FALSE)</f>
        <v>20916.753867999996</v>
      </c>
      <c r="L398" s="32">
        <f t="shared" si="18"/>
        <v>-2.4769028907124402E-2</v>
      </c>
      <c r="M398" s="31">
        <f t="shared" si="19"/>
        <v>-531.24613200000385</v>
      </c>
      <c r="N398" s="31">
        <f t="shared" si="20"/>
        <v>282222.45276496554</v>
      </c>
      <c r="O398" s="1" t="e">
        <v>#N/A</v>
      </c>
      <c r="P398" s="1">
        <v>397</v>
      </c>
      <c r="Q398" s="46">
        <f>ROUND(class[[#This Row],[count]],-3)</f>
        <v>21000</v>
      </c>
      <c r="R398" s="59">
        <f>VLOOKUP(class[[#This Row],[count_rd]],caltran!$J$2:$P$182,7,FALSE)</f>
        <v>15330</v>
      </c>
      <c r="S398" s="59">
        <f>VLOOKUP(class[[#This Row],[count_rd]],caltran!$J$2:$P$182,6,FALSE)</f>
        <v>26670</v>
      </c>
      <c r="T398" s="1">
        <f>IF(AND(class[[#This Row],[flow]]&gt;=class[[#This Row],[low]], class[[#This Row],[flow]]&lt;=class[[#This Row],[high]]),1,0)</f>
        <v>1</v>
      </c>
    </row>
    <row r="399" spans="1:20" x14ac:dyDescent="0.25">
      <c r="A399" s="61">
        <f>'[4]All Counts'!E399</f>
        <v>461</v>
      </c>
      <c r="B399" s="61">
        <f>'[4]All Counts'!F399</f>
        <v>1</v>
      </c>
      <c r="C399" s="61">
        <f>'[4]All Counts'!G399</f>
        <v>2</v>
      </c>
      <c r="D399" s="29">
        <v>1</v>
      </c>
      <c r="E399" s="61" t="str">
        <f>'[4]All Counts'!P399</f>
        <v>PeMS2016</v>
      </c>
      <c r="F399" s="1">
        <v>1</v>
      </c>
      <c r="G3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399" s="30">
        <f>'[4]All Counts'!R399</f>
        <v>3</v>
      </c>
      <c r="I399" s="30">
        <f>'[4]All Counts'!S399</f>
        <v>14</v>
      </c>
      <c r="J399" s="61">
        <f>'[4]All Counts'!M399</f>
        <v>22226</v>
      </c>
      <c r="K399" s="4">
        <f>VLOOKUP(class[[#This Row],[hwycov_id]],readme!E:F,2,FALSE)</f>
        <v>20916.753867999996</v>
      </c>
      <c r="L399" s="32">
        <f t="shared" si="18"/>
        <v>-5.890606190947556E-2</v>
      </c>
      <c r="M399" s="31">
        <f t="shared" si="19"/>
        <v>-1309.2461320000039</v>
      </c>
      <c r="N399" s="31">
        <f t="shared" si="20"/>
        <v>1714125.4341569715</v>
      </c>
      <c r="O399" s="1" t="e">
        <v>#N/A</v>
      </c>
      <c r="P399" s="1">
        <v>398</v>
      </c>
      <c r="Q399" s="46">
        <f>ROUND(class[[#This Row],[count]],-3)</f>
        <v>22000</v>
      </c>
      <c r="R399" s="59">
        <f>VLOOKUP(class[[#This Row],[count_rd]],caltran!$J$2:$P$182,7,FALSE)</f>
        <v>16114.999999999998</v>
      </c>
      <c r="S399" s="59">
        <f>VLOOKUP(class[[#This Row],[count_rd]],caltran!$J$2:$P$182,6,FALSE)</f>
        <v>27885</v>
      </c>
      <c r="T399" s="1">
        <f>IF(AND(class[[#This Row],[flow]]&gt;=class[[#This Row],[low]], class[[#This Row],[flow]]&lt;=class[[#This Row],[high]]),1,0)</f>
        <v>1</v>
      </c>
    </row>
    <row r="400" spans="1:20" x14ac:dyDescent="0.25">
      <c r="A400" s="61">
        <f>'[4]All Counts'!E400</f>
        <v>512</v>
      </c>
      <c r="B400" s="61">
        <f>'[4]All Counts'!F400</f>
        <v>1</v>
      </c>
      <c r="C400" s="61">
        <f>'[4]All Counts'!G400</f>
        <v>2</v>
      </c>
      <c r="D400" s="29">
        <v>1</v>
      </c>
      <c r="E400" s="61" t="str">
        <f>'[4]All Counts'!P400</f>
        <v>PeMS2016</v>
      </c>
      <c r="F400" s="1">
        <v>1</v>
      </c>
      <c r="G4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400" s="30">
        <f>'[4]All Counts'!R400</f>
        <v>3</v>
      </c>
      <c r="I400" s="30">
        <f>'[4]All Counts'!S400</f>
        <v>14</v>
      </c>
      <c r="J400" s="61">
        <f>'[4]All Counts'!M400</f>
        <v>21169</v>
      </c>
      <c r="K400" s="4">
        <f>VLOOKUP(class[[#This Row],[hwycov_id]],readme!E:F,2,FALSE)</f>
        <v>20344.507533</v>
      </c>
      <c r="L400" s="32">
        <f t="shared" si="18"/>
        <v>-3.8948106523690296E-2</v>
      </c>
      <c r="M400" s="31">
        <f t="shared" si="19"/>
        <v>-824.49246700000003</v>
      </c>
      <c r="N400" s="31">
        <f t="shared" si="20"/>
        <v>679787.8281397461</v>
      </c>
      <c r="O400" s="1" t="e">
        <v>#N/A</v>
      </c>
      <c r="P400" s="1">
        <v>399</v>
      </c>
      <c r="Q400" s="46">
        <f>ROUND(class[[#This Row],[count]],-3)</f>
        <v>21000</v>
      </c>
      <c r="R400" s="59">
        <f>VLOOKUP(class[[#This Row],[count_rd]],caltran!$J$2:$P$182,7,FALSE)</f>
        <v>15330</v>
      </c>
      <c r="S400" s="59">
        <f>VLOOKUP(class[[#This Row],[count_rd]],caltran!$J$2:$P$182,6,FALSE)</f>
        <v>26670</v>
      </c>
      <c r="T400" s="1">
        <f>IF(AND(class[[#This Row],[flow]]&gt;=class[[#This Row],[low]], class[[#This Row],[flow]]&lt;=class[[#This Row],[high]]),1,0)</f>
        <v>1</v>
      </c>
    </row>
    <row r="401" spans="1:20" x14ac:dyDescent="0.25">
      <c r="A401" s="61">
        <f>'[4]All Counts'!E401</f>
        <v>464</v>
      </c>
      <c r="B401" s="61">
        <f>'[4]All Counts'!F401</f>
        <v>1</v>
      </c>
      <c r="C401" s="61">
        <f>'[4]All Counts'!G401</f>
        <v>2</v>
      </c>
      <c r="D401" s="29">
        <v>1</v>
      </c>
      <c r="E401" s="61" t="str">
        <f>'[4]All Counts'!P401</f>
        <v>PeMS2016</v>
      </c>
      <c r="F401" s="1">
        <v>1</v>
      </c>
      <c r="G4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401" s="30">
        <f>'[4]All Counts'!R401</f>
        <v>3</v>
      </c>
      <c r="I401" s="30">
        <f>'[4]All Counts'!S401</f>
        <v>14</v>
      </c>
      <c r="J401" s="61">
        <f>'[4]All Counts'!M401</f>
        <v>21004</v>
      </c>
      <c r="K401" s="4">
        <f>VLOOKUP(class[[#This Row],[hwycov_id]],readme!E:F,2,FALSE)</f>
        <v>20937.111541000002</v>
      </c>
      <c r="L401" s="32">
        <f t="shared" si="18"/>
        <v>-3.1845581317843097E-3</v>
      </c>
      <c r="M401" s="31">
        <f t="shared" si="19"/>
        <v>-66.888458999997965</v>
      </c>
      <c r="N401" s="31">
        <f t="shared" si="20"/>
        <v>4474.0659473944088</v>
      </c>
      <c r="O401" s="1" t="e">
        <v>#N/A</v>
      </c>
      <c r="P401" s="1">
        <v>400</v>
      </c>
      <c r="Q401" s="46">
        <f>ROUND(class[[#This Row],[count]],-3)</f>
        <v>21000</v>
      </c>
      <c r="R401" s="59">
        <f>VLOOKUP(class[[#This Row],[count_rd]],caltran!$J$2:$P$182,7,FALSE)</f>
        <v>15330</v>
      </c>
      <c r="S401" s="59">
        <f>VLOOKUP(class[[#This Row],[count_rd]],caltran!$J$2:$P$182,6,FALSE)</f>
        <v>26670</v>
      </c>
      <c r="T401" s="1">
        <f>IF(AND(class[[#This Row],[flow]]&gt;=class[[#This Row],[low]], class[[#This Row],[flow]]&lt;=class[[#This Row],[high]]),1,0)</f>
        <v>1</v>
      </c>
    </row>
    <row r="402" spans="1:20" x14ac:dyDescent="0.25">
      <c r="A402" s="61">
        <f>'[4]All Counts'!E402</f>
        <v>468</v>
      </c>
      <c r="B402" s="61">
        <f>'[4]All Counts'!F402</f>
        <v>1</v>
      </c>
      <c r="C402" s="61">
        <f>'[4]All Counts'!G402</f>
        <v>2</v>
      </c>
      <c r="D402" s="29">
        <v>1</v>
      </c>
      <c r="E402" s="61" t="str">
        <f>'[4]All Counts'!P402</f>
        <v>PeMS2016</v>
      </c>
      <c r="F402" s="1">
        <v>1</v>
      </c>
      <c r="G4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402" s="30">
        <f>'[4]All Counts'!R402</f>
        <v>3</v>
      </c>
      <c r="I402" s="30">
        <f>'[4]All Counts'!S402</f>
        <v>14</v>
      </c>
      <c r="J402" s="61">
        <f>'[4]All Counts'!M402</f>
        <v>20580</v>
      </c>
      <c r="K402" s="4">
        <f>VLOOKUP(class[[#This Row],[hwycov_id]],readme!E:F,2,FALSE)</f>
        <v>18627.984171000004</v>
      </c>
      <c r="L402" s="32">
        <f t="shared" si="18"/>
        <v>-9.4850137463556639E-2</v>
      </c>
      <c r="M402" s="31">
        <f t="shared" si="19"/>
        <v>-1952.0158289999963</v>
      </c>
      <c r="N402" s="31">
        <f t="shared" si="20"/>
        <v>3810365.796666543</v>
      </c>
      <c r="O402" s="1" t="e">
        <v>#N/A</v>
      </c>
      <c r="P402" s="1">
        <v>401</v>
      </c>
      <c r="Q402" s="46">
        <f>ROUND(class[[#This Row],[count]],-3)</f>
        <v>21000</v>
      </c>
      <c r="R402" s="59">
        <f>VLOOKUP(class[[#This Row],[count_rd]],caltran!$J$2:$P$182,7,FALSE)</f>
        <v>15330</v>
      </c>
      <c r="S402" s="59">
        <f>VLOOKUP(class[[#This Row],[count_rd]],caltran!$J$2:$P$182,6,FALSE)</f>
        <v>26670</v>
      </c>
      <c r="T402" s="1">
        <f>IF(AND(class[[#This Row],[flow]]&gt;=class[[#This Row],[low]], class[[#This Row],[flow]]&lt;=class[[#This Row],[high]]),1,0)</f>
        <v>1</v>
      </c>
    </row>
    <row r="403" spans="1:20" x14ac:dyDescent="0.25">
      <c r="A403" s="61">
        <f>'[4]All Counts'!E403</f>
        <v>469</v>
      </c>
      <c r="B403" s="61">
        <f>'[4]All Counts'!F403</f>
        <v>1</v>
      </c>
      <c r="C403" s="61">
        <f>'[4]All Counts'!G403</f>
        <v>2</v>
      </c>
      <c r="D403" s="29">
        <v>1</v>
      </c>
      <c r="E403" s="61" t="str">
        <f>'[4]All Counts'!P403</f>
        <v>PeMS2016</v>
      </c>
      <c r="F403" s="1">
        <v>1</v>
      </c>
      <c r="G4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403" s="30">
        <f>'[4]All Counts'!R403</f>
        <v>3</v>
      </c>
      <c r="I403" s="30">
        <f>'[4]All Counts'!S403</f>
        <v>14</v>
      </c>
      <c r="J403" s="61">
        <f>'[4]All Counts'!M403</f>
        <v>20717</v>
      </c>
      <c r="K403" s="4">
        <f>VLOOKUP(class[[#This Row],[hwycov_id]],readme!E:F,2,FALSE)</f>
        <v>23946.688805000002</v>
      </c>
      <c r="L403" s="32">
        <f t="shared" si="18"/>
        <v>0.15589558357870348</v>
      </c>
      <c r="M403" s="31">
        <f t="shared" si="19"/>
        <v>3229.6888050000016</v>
      </c>
      <c r="N403" s="31">
        <f t="shared" si="20"/>
        <v>10430889.777142338</v>
      </c>
      <c r="O403" s="1" t="e">
        <v>#N/A</v>
      </c>
      <c r="P403" s="1">
        <v>402</v>
      </c>
      <c r="Q403" s="46">
        <f>ROUND(class[[#This Row],[count]],-3)</f>
        <v>21000</v>
      </c>
      <c r="R403" s="59">
        <f>VLOOKUP(class[[#This Row],[count_rd]],caltran!$J$2:$P$182,7,FALSE)</f>
        <v>15330</v>
      </c>
      <c r="S403" s="59">
        <f>VLOOKUP(class[[#This Row],[count_rd]],caltran!$J$2:$P$182,6,FALSE)</f>
        <v>26670</v>
      </c>
      <c r="T403" s="1">
        <f>IF(AND(class[[#This Row],[flow]]&gt;=class[[#This Row],[low]], class[[#This Row],[flow]]&lt;=class[[#This Row],[high]]),1,0)</f>
        <v>1</v>
      </c>
    </row>
    <row r="404" spans="1:20" x14ac:dyDescent="0.25">
      <c r="A404" s="61">
        <f>'[4]All Counts'!E404</f>
        <v>470</v>
      </c>
      <c r="B404" s="61">
        <f>'[4]All Counts'!F404</f>
        <v>1</v>
      </c>
      <c r="C404" s="61">
        <f>'[4]All Counts'!G404</f>
        <v>2</v>
      </c>
      <c r="D404" s="29">
        <v>1</v>
      </c>
      <c r="E404" s="61" t="str">
        <f>'[4]All Counts'!P404</f>
        <v>PeMS2016</v>
      </c>
      <c r="F404" s="1">
        <v>1</v>
      </c>
      <c r="G4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404" s="30">
        <f>'[4]All Counts'!R404</f>
        <v>3</v>
      </c>
      <c r="I404" s="30">
        <f>'[4]All Counts'!S404</f>
        <v>14</v>
      </c>
      <c r="J404" s="61">
        <f>'[4]All Counts'!M404</f>
        <v>21575</v>
      </c>
      <c r="K404" s="4">
        <f>VLOOKUP(class[[#This Row],[hwycov_id]],readme!E:F,2,FALSE)</f>
        <v>22948.723755999999</v>
      </c>
      <c r="L404" s="32">
        <f t="shared" si="18"/>
        <v>6.3672016500579298E-2</v>
      </c>
      <c r="M404" s="31">
        <f t="shared" si="19"/>
        <v>1373.7237559999994</v>
      </c>
      <c r="N404" s="31">
        <f t="shared" si="20"/>
        <v>1887116.9577987459</v>
      </c>
      <c r="O404" s="1" t="e">
        <v>#N/A</v>
      </c>
      <c r="P404" s="1">
        <v>403</v>
      </c>
      <c r="Q404" s="46">
        <f>ROUND(class[[#This Row],[count]],-3)</f>
        <v>22000</v>
      </c>
      <c r="R404" s="59">
        <f>VLOOKUP(class[[#This Row],[count_rd]],caltran!$J$2:$P$182,7,FALSE)</f>
        <v>16114.999999999998</v>
      </c>
      <c r="S404" s="59">
        <f>VLOOKUP(class[[#This Row],[count_rd]],caltran!$J$2:$P$182,6,FALSE)</f>
        <v>27885</v>
      </c>
      <c r="T404" s="1">
        <f>IF(AND(class[[#This Row],[flow]]&gt;=class[[#This Row],[low]], class[[#This Row],[flow]]&lt;=class[[#This Row],[high]]),1,0)</f>
        <v>1</v>
      </c>
    </row>
    <row r="405" spans="1:20" x14ac:dyDescent="0.25">
      <c r="A405" s="61">
        <f>'[4]All Counts'!E405</f>
        <v>23053</v>
      </c>
      <c r="B405" s="61">
        <f>'[4]All Counts'!F405</f>
        <v>1</v>
      </c>
      <c r="C405" s="61">
        <f>'[4]All Counts'!G405</f>
        <v>2</v>
      </c>
      <c r="D405" s="29">
        <v>1</v>
      </c>
      <c r="E405" s="61" t="str">
        <f>'[4]All Counts'!P405</f>
        <v>PeMS2016</v>
      </c>
      <c r="F405" s="1">
        <v>1</v>
      </c>
      <c r="G4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405" s="30">
        <f>'[4]All Counts'!R405</f>
        <v>7</v>
      </c>
      <c r="I405" s="30">
        <f>'[4]All Counts'!S405</f>
        <v>14</v>
      </c>
      <c r="J405" s="61">
        <f>'[4]All Counts'!M405</f>
        <v>21577</v>
      </c>
      <c r="K405" s="4">
        <f>VLOOKUP(class[[#This Row],[hwycov_id]],readme!E:F,2,FALSE)</f>
        <v>22948.723755999999</v>
      </c>
      <c r="L405" s="32">
        <f t="shared" si="18"/>
        <v>6.3573423367474513E-2</v>
      </c>
      <c r="M405" s="31">
        <f t="shared" si="19"/>
        <v>1371.7237559999994</v>
      </c>
      <c r="N405" s="31">
        <f t="shared" si="20"/>
        <v>1881626.062774746</v>
      </c>
      <c r="O405" s="1" t="e">
        <v>#N/A</v>
      </c>
      <c r="P405" s="1">
        <v>404</v>
      </c>
      <c r="Q405" s="46">
        <f>ROUND(class[[#This Row],[count]],-3)</f>
        <v>22000</v>
      </c>
      <c r="R405" s="59">
        <f>VLOOKUP(class[[#This Row],[count_rd]],caltran!$J$2:$P$182,7,FALSE)</f>
        <v>16114.999999999998</v>
      </c>
      <c r="S405" s="59">
        <f>VLOOKUP(class[[#This Row],[count_rd]],caltran!$J$2:$P$182,6,FALSE)</f>
        <v>27885</v>
      </c>
      <c r="T405" s="1">
        <f>IF(AND(class[[#This Row],[flow]]&gt;=class[[#This Row],[low]], class[[#This Row],[flow]]&lt;=class[[#This Row],[high]]),1,0)</f>
        <v>1</v>
      </c>
    </row>
    <row r="406" spans="1:20" x14ac:dyDescent="0.25">
      <c r="A406" s="61">
        <f>'[4]All Counts'!E406</f>
        <v>473</v>
      </c>
      <c r="B406" s="61">
        <f>'[4]All Counts'!F406</f>
        <v>1</v>
      </c>
      <c r="C406" s="61">
        <f>'[4]All Counts'!G406</f>
        <v>2</v>
      </c>
      <c r="D406" s="29">
        <v>1</v>
      </c>
      <c r="E406" s="61" t="str">
        <f>'[4]All Counts'!P406</f>
        <v>PeMS2016</v>
      </c>
      <c r="F406" s="1">
        <v>1</v>
      </c>
      <c r="G4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406" s="30">
        <f>'[4]All Counts'!R406</f>
        <v>7</v>
      </c>
      <c r="I406" s="30">
        <f>'[4]All Counts'!S406</f>
        <v>7</v>
      </c>
      <c r="J406" s="61">
        <f>'[4]All Counts'!M406</f>
        <v>20638</v>
      </c>
      <c r="K406" s="4">
        <f>VLOOKUP(class[[#This Row],[hwycov_id]],readme!E:F,2,FALSE)</f>
        <v>20853.126743999997</v>
      </c>
      <c r="L406" s="32">
        <f t="shared" si="18"/>
        <v>1.0423817424168869E-2</v>
      </c>
      <c r="M406" s="31">
        <f t="shared" si="19"/>
        <v>215.12674399999742</v>
      </c>
      <c r="N406" s="31">
        <f t="shared" si="20"/>
        <v>46279.515984040423</v>
      </c>
      <c r="O406" s="1" t="e">
        <v>#N/A</v>
      </c>
      <c r="P406" s="1">
        <v>405</v>
      </c>
      <c r="Q406" s="46">
        <f>ROUND(class[[#This Row],[count]],-3)</f>
        <v>21000</v>
      </c>
      <c r="R406" s="59">
        <f>VLOOKUP(class[[#This Row],[count_rd]],caltran!$J$2:$P$182,7,FALSE)</f>
        <v>15330</v>
      </c>
      <c r="S406" s="59">
        <f>VLOOKUP(class[[#This Row],[count_rd]],caltran!$J$2:$P$182,6,FALSE)</f>
        <v>26670</v>
      </c>
      <c r="T406" s="1">
        <f>IF(AND(class[[#This Row],[flow]]&gt;=class[[#This Row],[low]], class[[#This Row],[flow]]&lt;=class[[#This Row],[high]]),1,0)</f>
        <v>1</v>
      </c>
    </row>
    <row r="407" spans="1:20" x14ac:dyDescent="0.25">
      <c r="A407" s="61">
        <f>'[4]All Counts'!E407</f>
        <v>510</v>
      </c>
      <c r="B407" s="61">
        <f>'[4]All Counts'!F407</f>
        <v>1</v>
      </c>
      <c r="C407" s="61">
        <f>'[4]All Counts'!G407</f>
        <v>2</v>
      </c>
      <c r="D407" s="29">
        <v>1</v>
      </c>
      <c r="E407" s="61" t="str">
        <f>'[4]All Counts'!P407</f>
        <v>PeMS2016</v>
      </c>
      <c r="F407" s="1">
        <v>1</v>
      </c>
      <c r="G4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407" s="30">
        <f>'[4]All Counts'!R407</f>
        <v>7</v>
      </c>
      <c r="I407" s="30">
        <f>'[4]All Counts'!S407</f>
        <v>19</v>
      </c>
      <c r="J407" s="61">
        <f>'[4]All Counts'!M407</f>
        <v>21019</v>
      </c>
      <c r="K407" s="4">
        <f>VLOOKUP(class[[#This Row],[hwycov_id]],readme!E:F,2,FALSE)</f>
        <v>23420.203555999997</v>
      </c>
      <c r="L407" s="32">
        <f t="shared" si="18"/>
        <v>0.11423966677767727</v>
      </c>
      <c r="M407" s="31">
        <f t="shared" si="19"/>
        <v>2401.2035559999968</v>
      </c>
      <c r="N407" s="31">
        <f t="shared" si="20"/>
        <v>5765778.5173470294</v>
      </c>
      <c r="O407" s="1" t="e">
        <v>#N/A</v>
      </c>
      <c r="P407" s="1">
        <v>406</v>
      </c>
      <c r="Q407" s="46">
        <f>ROUND(class[[#This Row],[count]],-3)</f>
        <v>21000</v>
      </c>
      <c r="R407" s="59">
        <f>VLOOKUP(class[[#This Row],[count_rd]],caltran!$J$2:$P$182,7,FALSE)</f>
        <v>15330</v>
      </c>
      <c r="S407" s="59">
        <f>VLOOKUP(class[[#This Row],[count_rd]],caltran!$J$2:$P$182,6,FALSE)</f>
        <v>26670</v>
      </c>
      <c r="T407" s="1">
        <f>IF(AND(class[[#This Row],[flow]]&gt;=class[[#This Row],[low]], class[[#This Row],[flow]]&lt;=class[[#This Row],[high]]),1,0)</f>
        <v>1</v>
      </c>
    </row>
    <row r="408" spans="1:20" x14ac:dyDescent="0.25">
      <c r="A408" s="61">
        <f>'[4]All Counts'!E408</f>
        <v>29368</v>
      </c>
      <c r="B408" s="61">
        <f>'[4]All Counts'!F408</f>
        <v>1</v>
      </c>
      <c r="C408" s="61">
        <f>'[4]All Counts'!G408</f>
        <v>2</v>
      </c>
      <c r="D408" s="29">
        <v>1</v>
      </c>
      <c r="E408" s="61" t="str">
        <f>'[4]All Counts'!P408</f>
        <v>PeMS2016</v>
      </c>
      <c r="F408" s="1">
        <v>1</v>
      </c>
      <c r="G4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408" s="30">
        <f>'[4]All Counts'!R408</f>
        <v>7</v>
      </c>
      <c r="I408" s="30">
        <f>'[4]All Counts'!S408</f>
        <v>7</v>
      </c>
      <c r="J408" s="61">
        <f>'[4]All Counts'!M408</f>
        <v>14723</v>
      </c>
      <c r="K408" s="4">
        <f>VLOOKUP(class[[#This Row],[hwycov_id]],readme!E:F,2,FALSE)</f>
        <v>16863.139678999996</v>
      </c>
      <c r="L408" s="32">
        <f t="shared" si="18"/>
        <v>0.14536029878421486</v>
      </c>
      <c r="M408" s="31">
        <f t="shared" si="19"/>
        <v>2140.1396789999962</v>
      </c>
      <c r="N408" s="31">
        <f t="shared" si="20"/>
        <v>4580197.8456302071</v>
      </c>
      <c r="O408" s="1" t="e">
        <v>#N/A</v>
      </c>
      <c r="P408" s="1">
        <v>407</v>
      </c>
      <c r="Q408" s="46">
        <f>ROUND(class[[#This Row],[count]],-3)</f>
        <v>15000</v>
      </c>
      <c r="R408" s="59">
        <f>VLOOKUP(class[[#This Row],[count_rd]],caltran!$J$2:$P$182,7,FALSE)</f>
        <v>10455.000000000002</v>
      </c>
      <c r="S408" s="59">
        <f>VLOOKUP(class[[#This Row],[count_rd]],caltran!$J$2:$P$182,6,FALSE)</f>
        <v>19545</v>
      </c>
      <c r="T408" s="1">
        <f>IF(AND(class[[#This Row],[flow]]&gt;=class[[#This Row],[low]], class[[#This Row],[flow]]&lt;=class[[#This Row],[high]]),1,0)</f>
        <v>1</v>
      </c>
    </row>
    <row r="409" spans="1:20" x14ac:dyDescent="0.25">
      <c r="A409" s="61">
        <f>'[4]All Counts'!E409</f>
        <v>9808</v>
      </c>
      <c r="B409" s="61">
        <f>'[4]All Counts'!F409</f>
        <v>1</v>
      </c>
      <c r="C409" s="61">
        <f>'[4]All Counts'!G409</f>
        <v>2</v>
      </c>
      <c r="D409" s="29">
        <v>1</v>
      </c>
      <c r="E409" s="61" t="str">
        <f>'[4]All Counts'!P409</f>
        <v>PeMS2016</v>
      </c>
      <c r="F409" s="1">
        <v>1</v>
      </c>
      <c r="G4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409" s="30">
        <f>'[4]All Counts'!R409</f>
        <v>7</v>
      </c>
      <c r="I409" s="30">
        <f>'[4]All Counts'!S409</f>
        <v>7</v>
      </c>
      <c r="J409" s="61">
        <f>'[4]All Counts'!M409</f>
        <v>11805</v>
      </c>
      <c r="K409" s="4">
        <f>VLOOKUP(class[[#This Row],[hwycov_id]],readme!E:F,2,FALSE)</f>
        <v>13109.784408</v>
      </c>
      <c r="L409" s="32">
        <f t="shared" si="18"/>
        <v>0.11052811588310041</v>
      </c>
      <c r="M409" s="31">
        <f t="shared" si="19"/>
        <v>1304.7844079999995</v>
      </c>
      <c r="N409" s="31">
        <f t="shared" si="20"/>
        <v>1702462.3513599092</v>
      </c>
      <c r="O409" s="1" t="e">
        <v>#N/A</v>
      </c>
      <c r="P409" s="1">
        <v>408</v>
      </c>
      <c r="Q409" s="46">
        <f>ROUND(class[[#This Row],[count]],-3)</f>
        <v>12000</v>
      </c>
      <c r="R409" s="59">
        <f>VLOOKUP(class[[#This Row],[count_rd]],caltran!$J$2:$P$182,7,FALSE)</f>
        <v>8010</v>
      </c>
      <c r="S409" s="59">
        <f>VLOOKUP(class[[#This Row],[count_rd]],caltran!$J$2:$P$182,6,FALSE)</f>
        <v>15990</v>
      </c>
      <c r="T409" s="1">
        <f>IF(AND(class[[#This Row],[flow]]&gt;=class[[#This Row],[low]], class[[#This Row],[flow]]&lt;=class[[#This Row],[high]]),1,0)</f>
        <v>1</v>
      </c>
    </row>
    <row r="410" spans="1:20" x14ac:dyDescent="0.25">
      <c r="A410" s="61">
        <f>'[4]All Counts'!E410</f>
        <v>25749</v>
      </c>
      <c r="B410" s="61">
        <f>'[4]All Counts'!F410</f>
        <v>1</v>
      </c>
      <c r="C410" s="61">
        <f>'[4]All Counts'!G410</f>
        <v>2</v>
      </c>
      <c r="D410" s="29">
        <v>1</v>
      </c>
      <c r="E410" s="61" t="str">
        <f>'[4]All Counts'!P410</f>
        <v>PeMS2016</v>
      </c>
      <c r="F410" s="1">
        <v>1</v>
      </c>
      <c r="G4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410" s="30">
        <f>'[4]All Counts'!R410</f>
        <v>7</v>
      </c>
      <c r="I410" s="30">
        <f>'[4]All Counts'!S410</f>
        <v>7</v>
      </c>
      <c r="J410" s="61">
        <f>'[4]All Counts'!M410</f>
        <v>19239</v>
      </c>
      <c r="K410" s="4">
        <f>VLOOKUP(class[[#This Row],[hwycov_id]],readme!E:F,2,FALSE)</f>
        <v>15697.252960000002</v>
      </c>
      <c r="L410" s="32">
        <f t="shared" si="18"/>
        <v>-0.18409205468059664</v>
      </c>
      <c r="M410" s="31">
        <f t="shared" si="19"/>
        <v>-3541.7470399999984</v>
      </c>
      <c r="N410" s="31">
        <f t="shared" si="20"/>
        <v>12543972.095348749</v>
      </c>
      <c r="O410" s="1" t="e">
        <v>#N/A</v>
      </c>
      <c r="P410" s="1">
        <v>409</v>
      </c>
      <c r="Q410" s="46">
        <f>ROUND(class[[#This Row],[count]],-3)</f>
        <v>19000</v>
      </c>
      <c r="R410" s="59">
        <f>VLOOKUP(class[[#This Row],[count_rd]],caltran!$J$2:$P$182,7,FALSE)</f>
        <v>13680</v>
      </c>
      <c r="S410" s="59">
        <f>VLOOKUP(class[[#This Row],[count_rd]],caltran!$J$2:$P$182,6,FALSE)</f>
        <v>24320</v>
      </c>
      <c r="T410" s="1">
        <f>IF(AND(class[[#This Row],[flow]]&gt;=class[[#This Row],[low]], class[[#This Row],[flow]]&lt;=class[[#This Row],[high]]),1,0)</f>
        <v>1</v>
      </c>
    </row>
    <row r="411" spans="1:20" x14ac:dyDescent="0.25">
      <c r="A411" s="61">
        <f>'[4]All Counts'!E411</f>
        <v>29442</v>
      </c>
      <c r="B411" s="61">
        <f>'[4]All Counts'!F411</f>
        <v>1</v>
      </c>
      <c r="C411" s="61">
        <f>'[4]All Counts'!G411</f>
        <v>2</v>
      </c>
      <c r="D411" s="29">
        <v>1</v>
      </c>
      <c r="E411" s="61" t="str">
        <f>'[4]All Counts'!P411</f>
        <v>PeMS2016</v>
      </c>
      <c r="F411" s="1">
        <v>1</v>
      </c>
      <c r="G4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411" s="30">
        <f>'[4]All Counts'!R411</f>
        <v>7</v>
      </c>
      <c r="I411" s="30">
        <f>'[4]All Counts'!S411</f>
        <v>19</v>
      </c>
      <c r="J411" s="61">
        <f>'[4]All Counts'!M411</f>
        <v>21830</v>
      </c>
      <c r="K411" s="4">
        <f>VLOOKUP(class[[#This Row],[hwycov_id]],readme!E:F,2,FALSE)</f>
        <v>17911.429366999997</v>
      </c>
      <c r="L411" s="32">
        <f t="shared" si="18"/>
        <v>-0.17950392272102622</v>
      </c>
      <c r="M411" s="31">
        <f t="shared" si="19"/>
        <v>-3918.570633000003</v>
      </c>
      <c r="N411" s="31">
        <f t="shared" si="20"/>
        <v>15355195.805810044</v>
      </c>
      <c r="O411" s="1" t="e">
        <v>#N/A</v>
      </c>
      <c r="P411" s="1">
        <v>410</v>
      </c>
      <c r="Q411" s="46">
        <f>ROUND(class[[#This Row],[count]],-3)</f>
        <v>22000</v>
      </c>
      <c r="R411" s="59">
        <f>VLOOKUP(class[[#This Row],[count_rd]],caltran!$J$2:$P$182,7,FALSE)</f>
        <v>16114.999999999998</v>
      </c>
      <c r="S411" s="59">
        <f>VLOOKUP(class[[#This Row],[count_rd]],caltran!$J$2:$P$182,6,FALSE)</f>
        <v>27885</v>
      </c>
      <c r="T411" s="1">
        <f>IF(AND(class[[#This Row],[flow]]&gt;=class[[#This Row],[low]], class[[#This Row],[flow]]&lt;=class[[#This Row],[high]]),1,0)</f>
        <v>1</v>
      </c>
    </row>
    <row r="412" spans="1:20" x14ac:dyDescent="0.25">
      <c r="A412" s="61">
        <f>'[4]All Counts'!E412</f>
        <v>513</v>
      </c>
      <c r="B412" s="61">
        <f>'[4]All Counts'!F412</f>
        <v>1</v>
      </c>
      <c r="C412" s="61">
        <f>'[4]All Counts'!G412</f>
        <v>2</v>
      </c>
      <c r="D412" s="29">
        <v>1</v>
      </c>
      <c r="E412" s="61" t="str">
        <f>'[4]All Counts'!P412</f>
        <v>PeMS2016</v>
      </c>
      <c r="F412" s="1">
        <v>1</v>
      </c>
      <c r="G4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412" s="30">
        <f>'[4]All Counts'!R412</f>
        <v>7</v>
      </c>
      <c r="I412" s="30">
        <f>'[4]All Counts'!S412</f>
        <v>7</v>
      </c>
      <c r="J412" s="61">
        <f>'[4]All Counts'!M412</f>
        <v>20191</v>
      </c>
      <c r="K412" s="4">
        <f>VLOOKUP(class[[#This Row],[hwycov_id]],readme!E:F,2,FALSE)</f>
        <v>15725.298050000001</v>
      </c>
      <c r="L412" s="32">
        <f t="shared" si="18"/>
        <v>-0.22117289633995341</v>
      </c>
      <c r="M412" s="31">
        <f t="shared" si="19"/>
        <v>-4465.7019499999988</v>
      </c>
      <c r="N412" s="31">
        <f t="shared" si="20"/>
        <v>19942493.906233791</v>
      </c>
      <c r="O412" s="1" t="e">
        <v>#N/A</v>
      </c>
      <c r="P412" s="1">
        <v>411</v>
      </c>
      <c r="Q412" s="46">
        <f>ROUND(class[[#This Row],[count]],-3)</f>
        <v>20000</v>
      </c>
      <c r="R412" s="59">
        <f>VLOOKUP(class[[#This Row],[count_rd]],caltran!$J$2:$P$182,7,FALSE)</f>
        <v>14500</v>
      </c>
      <c r="S412" s="59">
        <f>VLOOKUP(class[[#This Row],[count_rd]],caltran!$J$2:$P$182,6,FALSE)</f>
        <v>25500</v>
      </c>
      <c r="T412" s="1">
        <f>IF(AND(class[[#This Row],[flow]]&gt;=class[[#This Row],[low]], class[[#This Row],[flow]]&lt;=class[[#This Row],[high]]),1,0)</f>
        <v>1</v>
      </c>
    </row>
    <row r="413" spans="1:20" x14ac:dyDescent="0.25">
      <c r="A413" s="61">
        <f>'[4]All Counts'!E413</f>
        <v>23128</v>
      </c>
      <c r="B413" s="61">
        <f>'[4]All Counts'!F413</f>
        <v>1</v>
      </c>
      <c r="C413" s="61">
        <f>'[4]All Counts'!G413</f>
        <v>2</v>
      </c>
      <c r="D413" s="29">
        <v>1</v>
      </c>
      <c r="E413" s="61" t="str">
        <f>'[4]All Counts'!P413</f>
        <v>PeMS2016</v>
      </c>
      <c r="F413" s="1">
        <v>1</v>
      </c>
      <c r="G4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413" s="30">
        <f>'[4]All Counts'!R413</f>
        <v>3</v>
      </c>
      <c r="I413" s="30">
        <f>'[4]All Counts'!S413</f>
        <v>14</v>
      </c>
      <c r="J413" s="61">
        <f>'[4]All Counts'!M413</f>
        <v>23149</v>
      </c>
      <c r="K413" s="4">
        <f>VLOOKUP(class[[#This Row],[hwycov_id]],readme!E:F,2,FALSE)</f>
        <v>20060.137237999999</v>
      </c>
      <c r="L413" s="32">
        <f t="shared" si="18"/>
        <v>-0.13343396094863713</v>
      </c>
      <c r="M413" s="31">
        <f t="shared" si="19"/>
        <v>-3088.8627620000007</v>
      </c>
      <c r="N413" s="31">
        <f t="shared" si="20"/>
        <v>9541073.1624702718</v>
      </c>
      <c r="O413" s="1" t="e">
        <v>#N/A</v>
      </c>
      <c r="P413" s="1">
        <v>412</v>
      </c>
      <c r="Q413" s="46">
        <f>ROUND(class[[#This Row],[count]],-3)</f>
        <v>23000</v>
      </c>
      <c r="R413" s="59">
        <f>VLOOKUP(class[[#This Row],[count_rd]],caltran!$J$2:$P$182,7,FALSE)</f>
        <v>16905</v>
      </c>
      <c r="S413" s="59">
        <f>VLOOKUP(class[[#This Row],[count_rd]],caltran!$J$2:$P$182,6,FALSE)</f>
        <v>29095.000000000004</v>
      </c>
      <c r="T413" s="1">
        <f>IF(AND(class[[#This Row],[flow]]&gt;=class[[#This Row],[low]], class[[#This Row],[flow]]&lt;=class[[#This Row],[high]]),1,0)</f>
        <v>1</v>
      </c>
    </row>
    <row r="414" spans="1:20" x14ac:dyDescent="0.25">
      <c r="A414" s="61">
        <f>'[4]All Counts'!E414</f>
        <v>31204</v>
      </c>
      <c r="B414" s="61">
        <f>'[4]All Counts'!F414</f>
        <v>1</v>
      </c>
      <c r="C414" s="61">
        <f>'[4]All Counts'!G414</f>
        <v>2</v>
      </c>
      <c r="D414" s="29">
        <v>1</v>
      </c>
      <c r="E414" s="61" t="str">
        <f>'[4]All Counts'!P414</f>
        <v>PeMS2016</v>
      </c>
      <c r="F414" s="1">
        <v>1</v>
      </c>
      <c r="G4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414" s="30">
        <f>'[4]All Counts'!R414</f>
        <v>3</v>
      </c>
      <c r="I414" s="30">
        <f>'[4]All Counts'!S414</f>
        <v>14</v>
      </c>
      <c r="J414" s="61">
        <f>'[4]All Counts'!M414</f>
        <v>22225</v>
      </c>
      <c r="K414" s="4">
        <f>VLOOKUP(class[[#This Row],[hwycov_id]],readme!E:F,2,FALSE)</f>
        <v>19562.676930000001</v>
      </c>
      <c r="L414" s="32">
        <f t="shared" si="18"/>
        <v>-0.11978956445444311</v>
      </c>
      <c r="M414" s="31">
        <f t="shared" si="19"/>
        <v>-2662.3230699999986</v>
      </c>
      <c r="N414" s="31">
        <f t="shared" si="20"/>
        <v>7087964.1290542176</v>
      </c>
      <c r="O414" s="1" t="e">
        <v>#N/A</v>
      </c>
      <c r="P414" s="1">
        <v>413</v>
      </c>
      <c r="Q414" s="46">
        <f>ROUND(class[[#This Row],[count]],-3)</f>
        <v>22000</v>
      </c>
      <c r="R414" s="59">
        <f>VLOOKUP(class[[#This Row],[count_rd]],caltran!$J$2:$P$182,7,FALSE)</f>
        <v>16114.999999999998</v>
      </c>
      <c r="S414" s="59">
        <f>VLOOKUP(class[[#This Row],[count_rd]],caltran!$J$2:$P$182,6,FALSE)</f>
        <v>27885</v>
      </c>
      <c r="T414" s="1">
        <f>IF(AND(class[[#This Row],[flow]]&gt;=class[[#This Row],[low]], class[[#This Row],[flow]]&lt;=class[[#This Row],[high]]),1,0)</f>
        <v>1</v>
      </c>
    </row>
    <row r="415" spans="1:20" x14ac:dyDescent="0.25">
      <c r="A415" s="61">
        <f>'[4]All Counts'!E415</f>
        <v>525</v>
      </c>
      <c r="B415" s="61">
        <f>'[4]All Counts'!F415</f>
        <v>1</v>
      </c>
      <c r="C415" s="61">
        <f>'[4]All Counts'!G415</f>
        <v>2</v>
      </c>
      <c r="D415" s="29">
        <v>1</v>
      </c>
      <c r="E415" s="61" t="str">
        <f>'[4]All Counts'!P415</f>
        <v>PeMS2016</v>
      </c>
      <c r="F415" s="1">
        <v>1</v>
      </c>
      <c r="G4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415" s="30">
        <f>'[4]All Counts'!R415</f>
        <v>3</v>
      </c>
      <c r="I415" s="30">
        <f>'[4]All Counts'!S415</f>
        <v>14</v>
      </c>
      <c r="J415" s="61">
        <f>'[4]All Counts'!M415</f>
        <v>24604</v>
      </c>
      <c r="K415" s="4">
        <f>VLOOKUP(class[[#This Row],[hwycov_id]],readme!E:F,2,FALSE)</f>
        <v>22651.178650999995</v>
      </c>
      <c r="L415" s="32">
        <f t="shared" si="18"/>
        <v>-7.937007596325818E-2</v>
      </c>
      <c r="M415" s="31">
        <f t="shared" si="19"/>
        <v>-1952.8213490000053</v>
      </c>
      <c r="N415" s="31">
        <f t="shared" si="20"/>
        <v>3813511.2211102005</v>
      </c>
      <c r="O415" s="1" t="e">
        <v>#N/A</v>
      </c>
      <c r="P415" s="1">
        <v>414</v>
      </c>
      <c r="Q415" s="46">
        <f>ROUND(class[[#This Row],[count]],-3)</f>
        <v>25000</v>
      </c>
      <c r="R415" s="59">
        <f>VLOOKUP(class[[#This Row],[count_rd]],caltran!$J$2:$P$182,7,FALSE)</f>
        <v>18625</v>
      </c>
      <c r="S415" s="59">
        <f>VLOOKUP(class[[#This Row],[count_rd]],caltran!$J$2:$P$182,6,FALSE)</f>
        <v>31374.999999999996</v>
      </c>
      <c r="T415" s="1">
        <f>IF(AND(class[[#This Row],[flow]]&gt;=class[[#This Row],[low]], class[[#This Row],[flow]]&lt;=class[[#This Row],[high]]),1,0)</f>
        <v>1</v>
      </c>
    </row>
    <row r="416" spans="1:20" x14ac:dyDescent="0.25">
      <c r="A416" s="61">
        <f>'[4]All Counts'!E416</f>
        <v>553</v>
      </c>
      <c r="B416" s="61">
        <f>'[4]All Counts'!F416</f>
        <v>1</v>
      </c>
      <c r="C416" s="61">
        <f>'[4]All Counts'!G416</f>
        <v>2</v>
      </c>
      <c r="D416" s="29">
        <v>1</v>
      </c>
      <c r="E416" s="61" t="str">
        <f>'[4]All Counts'!P416</f>
        <v>PeMS2016</v>
      </c>
      <c r="F416" s="1">
        <v>1</v>
      </c>
      <c r="G4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416" s="30">
        <f>'[4]All Counts'!R416</f>
        <v>3</v>
      </c>
      <c r="I416" s="30">
        <f>'[4]All Counts'!S416</f>
        <v>14</v>
      </c>
      <c r="J416" s="61">
        <f>'[4]All Counts'!M416</f>
        <v>23856</v>
      </c>
      <c r="K416" s="4">
        <f>VLOOKUP(class[[#This Row],[hwycov_id]],readme!E:F,2,FALSE)</f>
        <v>20981.255256</v>
      </c>
      <c r="L416" s="32">
        <f t="shared" si="18"/>
        <v>-0.12050405533199193</v>
      </c>
      <c r="M416" s="31">
        <f t="shared" si="19"/>
        <v>-2874.7447439999996</v>
      </c>
      <c r="N416" s="31">
        <f t="shared" si="20"/>
        <v>8264157.3431556234</v>
      </c>
      <c r="O416" s="1" t="e">
        <v>#N/A</v>
      </c>
      <c r="P416" s="1">
        <v>415</v>
      </c>
      <c r="Q416" s="46">
        <f>ROUND(class[[#This Row],[count]],-3)</f>
        <v>24000</v>
      </c>
      <c r="R416" s="59">
        <f>VLOOKUP(class[[#This Row],[count_rd]],caltran!$J$2:$P$182,7,FALSE)</f>
        <v>17760</v>
      </c>
      <c r="S416" s="59">
        <f>VLOOKUP(class[[#This Row],[count_rd]],caltran!$J$2:$P$182,6,FALSE)</f>
        <v>30240</v>
      </c>
      <c r="T416" s="1">
        <f>IF(AND(class[[#This Row],[flow]]&gt;=class[[#This Row],[low]], class[[#This Row],[flow]]&lt;=class[[#This Row],[high]]),1,0)</f>
        <v>1</v>
      </c>
    </row>
    <row r="417" spans="1:20" x14ac:dyDescent="0.25">
      <c r="A417" s="61">
        <f>'[4]All Counts'!E417</f>
        <v>23142</v>
      </c>
      <c r="B417" s="61">
        <f>'[4]All Counts'!F417</f>
        <v>1</v>
      </c>
      <c r="C417" s="61">
        <f>'[4]All Counts'!G417</f>
        <v>2</v>
      </c>
      <c r="D417" s="29">
        <v>1</v>
      </c>
      <c r="E417" s="61" t="str">
        <f>'[4]All Counts'!P417</f>
        <v>PeMS2016</v>
      </c>
      <c r="F417" s="1">
        <v>1</v>
      </c>
      <c r="G4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417" s="30">
        <f>'[4]All Counts'!R417</f>
        <v>3</v>
      </c>
      <c r="I417" s="30">
        <f>'[4]All Counts'!S417</f>
        <v>14</v>
      </c>
      <c r="J417" s="61">
        <f>'[4]All Counts'!M417</f>
        <v>22992</v>
      </c>
      <c r="K417" s="4">
        <f>VLOOKUP(class[[#This Row],[hwycov_id]],readme!E:F,2,FALSE)</f>
        <v>23252.484629999999</v>
      </c>
      <c r="L417" s="32">
        <f t="shared" si="18"/>
        <v>1.1329359342379997E-2</v>
      </c>
      <c r="M417" s="31">
        <f t="shared" si="19"/>
        <v>260.48462999999902</v>
      </c>
      <c r="N417" s="31">
        <f t="shared" si="20"/>
        <v>67852.242466236392</v>
      </c>
      <c r="O417" s="1" t="e">
        <v>#N/A</v>
      </c>
      <c r="P417" s="1">
        <v>416</v>
      </c>
      <c r="Q417" s="46">
        <f>ROUND(class[[#This Row],[count]],-3)</f>
        <v>23000</v>
      </c>
      <c r="R417" s="59">
        <f>VLOOKUP(class[[#This Row],[count_rd]],caltran!$J$2:$P$182,7,FALSE)</f>
        <v>16905</v>
      </c>
      <c r="S417" s="59">
        <f>VLOOKUP(class[[#This Row],[count_rd]],caltran!$J$2:$P$182,6,FALSE)</f>
        <v>29095.000000000004</v>
      </c>
      <c r="T417" s="1">
        <f>IF(AND(class[[#This Row],[flow]]&gt;=class[[#This Row],[low]], class[[#This Row],[flow]]&lt;=class[[#This Row],[high]]),1,0)</f>
        <v>1</v>
      </c>
    </row>
    <row r="418" spans="1:20" x14ac:dyDescent="0.25">
      <c r="A418" s="61">
        <f>'[4]All Counts'!E418</f>
        <v>27196</v>
      </c>
      <c r="B418" s="61">
        <f>'[4]All Counts'!F418</f>
        <v>1</v>
      </c>
      <c r="C418" s="61">
        <f>'[4]All Counts'!G418</f>
        <v>1</v>
      </c>
      <c r="D418" s="29">
        <v>1</v>
      </c>
      <c r="E418" s="61" t="str">
        <f>'[4]All Counts'!P418</f>
        <v>PeMS2016</v>
      </c>
      <c r="F418" s="1">
        <v>1</v>
      </c>
      <c r="G4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418" s="30">
        <f>'[4]All Counts'!R418</f>
        <v>7</v>
      </c>
      <c r="I418" s="30">
        <f>'[4]All Counts'!S418</f>
        <v>19</v>
      </c>
      <c r="J418" s="61">
        <f>'[4]All Counts'!M418</f>
        <v>59677</v>
      </c>
      <c r="K418" s="4">
        <f>VLOOKUP(class[[#This Row],[hwycov_id]],readme!E:F,2,FALSE)</f>
        <v>67858.091797000001</v>
      </c>
      <c r="L418" s="32">
        <f t="shared" si="18"/>
        <v>0.1370895285788496</v>
      </c>
      <c r="M418" s="31">
        <f t="shared" si="19"/>
        <v>8181.091797000001</v>
      </c>
      <c r="N418" s="31">
        <f t="shared" si="20"/>
        <v>66930262.990940705</v>
      </c>
      <c r="O418" s="1" t="e">
        <v>#N/A</v>
      </c>
      <c r="P418" s="1">
        <v>417</v>
      </c>
      <c r="Q418" s="46">
        <f>ROUND(class[[#This Row],[count]],-3)</f>
        <v>60000</v>
      </c>
      <c r="R418" s="59">
        <f>VLOOKUP(class[[#This Row],[count_rd]],caltran!$J$2:$P$182,7,FALSE)</f>
        <v>49200.000000000007</v>
      </c>
      <c r="S418" s="59">
        <f>VLOOKUP(class[[#This Row],[count_rd]],caltran!$J$2:$P$182,6,FALSE)</f>
        <v>70800</v>
      </c>
      <c r="T418" s="1">
        <f>IF(AND(class[[#This Row],[flow]]&gt;=class[[#This Row],[low]], class[[#This Row],[flow]]&lt;=class[[#This Row],[high]]),1,0)</f>
        <v>1</v>
      </c>
    </row>
    <row r="419" spans="1:20" x14ac:dyDescent="0.25">
      <c r="A419" s="61">
        <f>'[4]All Counts'!E419</f>
        <v>27194</v>
      </c>
      <c r="B419" s="61">
        <f>'[4]All Counts'!F419</f>
        <v>1</v>
      </c>
      <c r="C419" s="61">
        <f>'[4]All Counts'!G419</f>
        <v>1</v>
      </c>
      <c r="D419" s="29">
        <v>1</v>
      </c>
      <c r="E419" s="61" t="str">
        <f>'[4]All Counts'!P419</f>
        <v>PeMS2016</v>
      </c>
      <c r="F419" s="1">
        <v>1</v>
      </c>
      <c r="G4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419" s="30">
        <f>'[4]All Counts'!R419</f>
        <v>7</v>
      </c>
      <c r="I419" s="30">
        <f>'[4]All Counts'!S419</f>
        <v>19</v>
      </c>
      <c r="J419" s="61">
        <f>'[4]All Counts'!M419</f>
        <v>58241</v>
      </c>
      <c r="K419" s="4">
        <f>VLOOKUP(class[[#This Row],[hwycov_id]],readme!E:F,2,FALSE)</f>
        <v>68881.910157000006</v>
      </c>
      <c r="L419" s="32">
        <f t="shared" si="18"/>
        <v>0.18270479828643071</v>
      </c>
      <c r="M419" s="31">
        <f t="shared" si="19"/>
        <v>10640.910157000006</v>
      </c>
      <c r="N419" s="31">
        <f t="shared" si="20"/>
        <v>113228968.96934588</v>
      </c>
      <c r="O419" s="1" t="e">
        <v>#N/A</v>
      </c>
      <c r="P419" s="1">
        <v>418</v>
      </c>
      <c r="Q419" s="46">
        <f>ROUND(class[[#This Row],[count]],-3)</f>
        <v>58000</v>
      </c>
      <c r="R419" s="59">
        <f>VLOOKUP(class[[#This Row],[count_rd]],caltran!$J$2:$P$182,7,FALSE)</f>
        <v>47270</v>
      </c>
      <c r="S419" s="59">
        <f>VLOOKUP(class[[#This Row],[count_rd]],caltran!$J$2:$P$182,6,FALSE)</f>
        <v>68730</v>
      </c>
      <c r="T419" s="1">
        <f>IF(AND(class[[#This Row],[flow]]&gt;=class[[#This Row],[low]], class[[#This Row],[flow]]&lt;=class[[#This Row],[high]]),1,0)</f>
        <v>0</v>
      </c>
    </row>
    <row r="420" spans="1:20" x14ac:dyDescent="0.25">
      <c r="A420" s="61">
        <f>'[4]All Counts'!E420</f>
        <v>26675</v>
      </c>
      <c r="B420" s="61">
        <f>'[4]All Counts'!F420</f>
        <v>1</v>
      </c>
      <c r="C420" s="61">
        <f>'[4]All Counts'!G420</f>
        <v>1</v>
      </c>
      <c r="D420" s="29">
        <v>1</v>
      </c>
      <c r="E420" s="61" t="str">
        <f>'[4]All Counts'!P420</f>
        <v>Caltran</v>
      </c>
      <c r="F420" s="1">
        <v>1</v>
      </c>
      <c r="G4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420" s="30">
        <f>'[4]All Counts'!R420</f>
        <v>7</v>
      </c>
      <c r="I420" s="30">
        <f>'[4]All Counts'!S420</f>
        <v>19</v>
      </c>
      <c r="J420" s="61">
        <f>'[4]All Counts'!M420</f>
        <v>72017</v>
      </c>
      <c r="K420" s="4">
        <f>VLOOKUP(class[[#This Row],[hwycov_id]],readme!E:F,2,FALSE)</f>
        <v>59458.420899000004</v>
      </c>
      <c r="L420" s="32">
        <f t="shared" si="18"/>
        <v>-0.17438353584570299</v>
      </c>
      <c r="M420" s="31">
        <f t="shared" si="19"/>
        <v>-12558.579100999996</v>
      </c>
      <c r="N420" s="31">
        <f t="shared" si="20"/>
        <v>157717909.03607386</v>
      </c>
      <c r="O420" s="1" t="e">
        <v>#N/A</v>
      </c>
      <c r="P420" s="1">
        <v>419</v>
      </c>
      <c r="Q420" s="46">
        <f>ROUND(class[[#This Row],[count]],-3)</f>
        <v>72000</v>
      </c>
      <c r="R420" s="59">
        <f>VLOOKUP(class[[#This Row],[count_rd]],caltran!$J$2:$P$182,7,FALSE)</f>
        <v>60544</v>
      </c>
      <c r="S420" s="59">
        <f>VLOOKUP(class[[#This Row],[count_rd]],caltran!$J$2:$P$182,6,FALSE)</f>
        <v>83456</v>
      </c>
      <c r="T420" s="1">
        <f>IF(AND(class[[#This Row],[flow]]&gt;=class[[#This Row],[low]], class[[#This Row],[flow]]&lt;=class[[#This Row],[high]]),1,0)</f>
        <v>0</v>
      </c>
    </row>
    <row r="421" spans="1:20" x14ac:dyDescent="0.25">
      <c r="A421" s="61">
        <f>'[4]All Counts'!E421</f>
        <v>27172</v>
      </c>
      <c r="B421" s="61">
        <f>'[4]All Counts'!F421</f>
        <v>1</v>
      </c>
      <c r="C421" s="61">
        <f>'[4]All Counts'!G421</f>
        <v>1</v>
      </c>
      <c r="D421" s="29">
        <v>1</v>
      </c>
      <c r="E421" s="61" t="str">
        <f>'[4]All Counts'!P421</f>
        <v>Caltran</v>
      </c>
      <c r="F421" s="1">
        <v>1</v>
      </c>
      <c r="G4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421" s="30">
        <f>'[4]All Counts'!R421</f>
        <v>7</v>
      </c>
      <c r="I421" s="30">
        <f>'[4]All Counts'!S421</f>
        <v>19</v>
      </c>
      <c r="J421" s="61">
        <f>'[4]All Counts'!M421</f>
        <v>67916</v>
      </c>
      <c r="K421" s="4">
        <f>VLOOKUP(class[[#This Row],[hwycov_id]],readme!E:F,2,FALSE)</f>
        <v>66187.962402000005</v>
      </c>
      <c r="L421" s="32">
        <f t="shared" si="18"/>
        <v>-2.5443748130042909E-2</v>
      </c>
      <c r="M421" s="31">
        <f t="shared" si="19"/>
        <v>-1728.0375979999953</v>
      </c>
      <c r="N421" s="31">
        <f t="shared" si="20"/>
        <v>2986113.9401015937</v>
      </c>
      <c r="O421" s="1" t="e">
        <v>#N/A</v>
      </c>
      <c r="P421" s="1">
        <v>420</v>
      </c>
      <c r="Q421" s="46">
        <f>ROUND(class[[#This Row],[count]],-3)</f>
        <v>68000</v>
      </c>
      <c r="R421" s="59">
        <f>VLOOKUP(class[[#This Row],[count_rd]],caltran!$J$2:$P$182,7,FALSE)</f>
        <v>56712</v>
      </c>
      <c r="S421" s="59">
        <f>VLOOKUP(class[[#This Row],[count_rd]],caltran!$J$2:$P$182,6,FALSE)</f>
        <v>79288</v>
      </c>
      <c r="T421" s="1">
        <f>IF(AND(class[[#This Row],[flow]]&gt;=class[[#This Row],[low]], class[[#This Row],[flow]]&lt;=class[[#This Row],[high]]),1,0)</f>
        <v>1</v>
      </c>
    </row>
    <row r="422" spans="1:20" x14ac:dyDescent="0.25">
      <c r="A422" s="61">
        <f>'[4]All Counts'!E422</f>
        <v>27351</v>
      </c>
      <c r="B422" s="61">
        <f>'[4]All Counts'!F422</f>
        <v>1</v>
      </c>
      <c r="C422" s="61">
        <f>'[4]All Counts'!G422</f>
        <v>1</v>
      </c>
      <c r="D422" s="29">
        <v>1</v>
      </c>
      <c r="E422" s="61" t="str">
        <f>'[4]All Counts'!P422</f>
        <v>PeMS2016</v>
      </c>
      <c r="F422" s="1">
        <v>1</v>
      </c>
      <c r="G4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422" s="30">
        <f>'[4]All Counts'!R422</f>
        <v>7</v>
      </c>
      <c r="I422" s="30">
        <f>'[4]All Counts'!S422</f>
        <v>19</v>
      </c>
      <c r="J422" s="61">
        <f>'[4]All Counts'!M422</f>
        <v>71370</v>
      </c>
      <c r="K422" s="4">
        <f>VLOOKUP(class[[#This Row],[hwycov_id]],readme!E:F,2,FALSE)</f>
        <v>70078.812501000008</v>
      </c>
      <c r="L422" s="32">
        <f t="shared" si="18"/>
        <v>-1.8091459983186065E-2</v>
      </c>
      <c r="M422" s="31">
        <f t="shared" si="19"/>
        <v>-1291.1874989999924</v>
      </c>
      <c r="N422" s="31">
        <f t="shared" si="20"/>
        <v>1667165.1575738552</v>
      </c>
      <c r="O422" s="1" t="e">
        <v>#N/A</v>
      </c>
      <c r="P422" s="1">
        <v>421</v>
      </c>
      <c r="Q422" s="46">
        <f>ROUND(class[[#This Row],[count]],-3)</f>
        <v>71000</v>
      </c>
      <c r="R422" s="59">
        <f>VLOOKUP(class[[#This Row],[count_rd]],caltran!$J$2:$P$182,7,FALSE)</f>
        <v>59592.666666666664</v>
      </c>
      <c r="S422" s="59">
        <f>VLOOKUP(class[[#This Row],[count_rd]],caltran!$J$2:$P$182,6,FALSE)</f>
        <v>82407.333333333343</v>
      </c>
      <c r="T422" s="1">
        <f>IF(AND(class[[#This Row],[flow]]&gt;=class[[#This Row],[low]], class[[#This Row],[flow]]&lt;=class[[#This Row],[high]]),1,0)</f>
        <v>1</v>
      </c>
    </row>
    <row r="423" spans="1:20" x14ac:dyDescent="0.25">
      <c r="A423" s="61">
        <f>'[4]All Counts'!E423</f>
        <v>14782</v>
      </c>
      <c r="B423" s="61">
        <f>'[4]All Counts'!F423</f>
        <v>1</v>
      </c>
      <c r="C423" s="61">
        <f>'[4]All Counts'!G423</f>
        <v>1</v>
      </c>
      <c r="D423" s="29">
        <v>1</v>
      </c>
      <c r="E423" s="61" t="str">
        <f>'[4]All Counts'!P423</f>
        <v>PeMS2016</v>
      </c>
      <c r="F423" s="1">
        <v>1</v>
      </c>
      <c r="G4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423" s="30">
        <f>'[4]All Counts'!R423</f>
        <v>7</v>
      </c>
      <c r="I423" s="30">
        <f>'[4]All Counts'!S423</f>
        <v>19</v>
      </c>
      <c r="J423" s="61">
        <f>'[4]All Counts'!M423</f>
        <v>69040</v>
      </c>
      <c r="K423" s="4">
        <f>VLOOKUP(class[[#This Row],[hwycov_id]],readme!E:F,2,FALSE)</f>
        <v>67071.010741999999</v>
      </c>
      <c r="L423" s="32">
        <f t="shared" si="18"/>
        <v>-2.8519543134414849E-2</v>
      </c>
      <c r="M423" s="31">
        <f t="shared" si="19"/>
        <v>-1968.9892580000014</v>
      </c>
      <c r="N423" s="31">
        <f t="shared" si="20"/>
        <v>3876918.6981193963</v>
      </c>
      <c r="O423" s="1" t="e">
        <v>#N/A</v>
      </c>
      <c r="P423" s="1">
        <v>422</v>
      </c>
      <c r="Q423" s="46">
        <f>ROUND(class[[#This Row],[count]],-3)</f>
        <v>69000</v>
      </c>
      <c r="R423" s="59">
        <f>VLOOKUP(class[[#This Row],[count_rd]],caltran!$J$2:$P$182,7,FALSE)</f>
        <v>57684</v>
      </c>
      <c r="S423" s="59">
        <f>VLOOKUP(class[[#This Row],[count_rd]],caltran!$J$2:$P$182,6,FALSE)</f>
        <v>80316</v>
      </c>
      <c r="T423" s="1">
        <f>IF(AND(class[[#This Row],[flow]]&gt;=class[[#This Row],[low]], class[[#This Row],[flow]]&lt;=class[[#This Row],[high]]),1,0)</f>
        <v>1</v>
      </c>
    </row>
    <row r="424" spans="1:20" x14ac:dyDescent="0.25">
      <c r="A424" s="61">
        <f>'[4]All Counts'!E424</f>
        <v>27182</v>
      </c>
      <c r="B424" s="61">
        <f>'[4]All Counts'!F424</f>
        <v>1</v>
      </c>
      <c r="C424" s="61">
        <f>'[4]All Counts'!G424</f>
        <v>1</v>
      </c>
      <c r="D424" s="29">
        <v>1</v>
      </c>
      <c r="E424" s="61" t="str">
        <f>'[4]All Counts'!P424</f>
        <v>PeMS2016</v>
      </c>
      <c r="F424" s="1">
        <v>1</v>
      </c>
      <c r="G4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424" s="30">
        <f>'[4]All Counts'!R424</f>
        <v>7</v>
      </c>
      <c r="I424" s="30">
        <f>'[4]All Counts'!S424</f>
        <v>7</v>
      </c>
      <c r="J424" s="61">
        <f>'[4]All Counts'!M424</f>
        <v>57792</v>
      </c>
      <c r="K424" s="4">
        <f>VLOOKUP(class[[#This Row],[hwycov_id]],readme!E:F,2,FALSE)</f>
        <v>60012.528319999998</v>
      </c>
      <c r="L424" s="32">
        <f t="shared" si="18"/>
        <v>3.8422763012181615E-2</v>
      </c>
      <c r="M424" s="31">
        <f t="shared" si="19"/>
        <v>2220.5283199999976</v>
      </c>
      <c r="N424" s="31">
        <f t="shared" si="20"/>
        <v>4930746.0199220115</v>
      </c>
      <c r="O424" s="1" t="e">
        <v>#N/A</v>
      </c>
      <c r="P424" s="1">
        <v>423</v>
      </c>
      <c r="Q424" s="46">
        <f>ROUND(class[[#This Row],[count]],-3)</f>
        <v>58000</v>
      </c>
      <c r="R424" s="59">
        <f>VLOOKUP(class[[#This Row],[count_rd]],caltran!$J$2:$P$182,7,FALSE)</f>
        <v>47270</v>
      </c>
      <c r="S424" s="59">
        <f>VLOOKUP(class[[#This Row],[count_rd]],caltran!$J$2:$P$182,6,FALSE)</f>
        <v>68730</v>
      </c>
      <c r="T424" s="1">
        <f>IF(AND(class[[#This Row],[flow]]&gt;=class[[#This Row],[low]], class[[#This Row],[flow]]&lt;=class[[#This Row],[high]]),1,0)</f>
        <v>1</v>
      </c>
    </row>
    <row r="425" spans="1:20" x14ac:dyDescent="0.25">
      <c r="A425" s="61">
        <f>'[4]All Counts'!E425</f>
        <v>27184</v>
      </c>
      <c r="B425" s="61">
        <f>'[4]All Counts'!F425</f>
        <v>1</v>
      </c>
      <c r="C425" s="61">
        <f>'[4]All Counts'!G425</f>
        <v>1</v>
      </c>
      <c r="D425" s="29">
        <v>1</v>
      </c>
      <c r="E425" s="61" t="str">
        <f>'[4]All Counts'!P425</f>
        <v>PeMS2016</v>
      </c>
      <c r="F425" s="1">
        <v>1</v>
      </c>
      <c r="G4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425" s="30">
        <f>'[4]All Counts'!R425</f>
        <v>7</v>
      </c>
      <c r="I425" s="30">
        <f>'[4]All Counts'!S425</f>
        <v>7</v>
      </c>
      <c r="J425" s="61">
        <f>'[4]All Counts'!M425</f>
        <v>60866</v>
      </c>
      <c r="K425" s="4">
        <f>VLOOKUP(class[[#This Row],[hwycov_id]],readme!E:F,2,FALSE)</f>
        <v>58137.002686000007</v>
      </c>
      <c r="L425" s="32">
        <f t="shared" si="18"/>
        <v>-4.4836153418985836E-2</v>
      </c>
      <c r="M425" s="31">
        <f t="shared" si="19"/>
        <v>-2728.9973139999929</v>
      </c>
      <c r="N425" s="31">
        <f t="shared" si="20"/>
        <v>7447426.3398191761</v>
      </c>
      <c r="O425" s="1" t="e">
        <v>#N/A</v>
      </c>
      <c r="P425" s="1">
        <v>424</v>
      </c>
      <c r="Q425" s="46">
        <f>ROUND(class[[#This Row],[count]],-3)</f>
        <v>61000</v>
      </c>
      <c r="R425" s="59">
        <f>VLOOKUP(class[[#This Row],[count_rd]],caltran!$J$2:$P$182,7,FALSE)</f>
        <v>50121.666666666664</v>
      </c>
      <c r="S425" s="59">
        <f>VLOOKUP(class[[#This Row],[count_rd]],caltran!$J$2:$P$182,6,FALSE)</f>
        <v>71878.333333333328</v>
      </c>
      <c r="T425" s="1">
        <f>IF(AND(class[[#This Row],[flow]]&gt;=class[[#This Row],[low]], class[[#This Row],[flow]]&lt;=class[[#This Row],[high]]),1,0)</f>
        <v>1</v>
      </c>
    </row>
    <row r="426" spans="1:20" x14ac:dyDescent="0.25">
      <c r="A426" s="61">
        <f>'[4]All Counts'!E426</f>
        <v>28569</v>
      </c>
      <c r="B426" s="61">
        <f>'[4]All Counts'!F426</f>
        <v>1</v>
      </c>
      <c r="C426" s="61">
        <f>'[4]All Counts'!G426</f>
        <v>1</v>
      </c>
      <c r="D426" s="29">
        <v>1</v>
      </c>
      <c r="E426" s="61" t="str">
        <f>'[4]All Counts'!P426</f>
        <v>PeMS2016</v>
      </c>
      <c r="F426" s="1">
        <v>1</v>
      </c>
      <c r="G4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426" s="30">
        <f>'[4]All Counts'!R426</f>
        <v>7</v>
      </c>
      <c r="I426" s="30">
        <f>'[4]All Counts'!S426</f>
        <v>19</v>
      </c>
      <c r="J426" s="61">
        <f>'[4]All Counts'!M426</f>
        <v>73264</v>
      </c>
      <c r="K426" s="4">
        <f>VLOOKUP(class[[#This Row],[hwycov_id]],readme!E:F,2,FALSE)</f>
        <v>59943.415040000007</v>
      </c>
      <c r="L426" s="32">
        <f t="shared" si="18"/>
        <v>-0.1818162393535705</v>
      </c>
      <c r="M426" s="31">
        <f t="shared" si="19"/>
        <v>-13320.584959999993</v>
      </c>
      <c r="N426" s="31">
        <f t="shared" si="20"/>
        <v>177437983.67657802</v>
      </c>
      <c r="O426" s="1" t="e">
        <v>#N/A</v>
      </c>
      <c r="P426" s="1">
        <v>425</v>
      </c>
      <c r="Q426" s="46">
        <f>ROUND(class[[#This Row],[count]],-3)</f>
        <v>73000</v>
      </c>
      <c r="R426" s="59">
        <f>VLOOKUP(class[[#This Row],[count_rd]],caltran!$J$2:$P$182,7,FALSE)</f>
        <v>61466</v>
      </c>
      <c r="S426" s="59">
        <f>VLOOKUP(class[[#This Row],[count_rd]],caltran!$J$2:$P$182,6,FALSE)</f>
        <v>84534</v>
      </c>
      <c r="T426" s="1">
        <f>IF(AND(class[[#This Row],[flow]]&gt;=class[[#This Row],[low]], class[[#This Row],[flow]]&lt;=class[[#This Row],[high]]),1,0)</f>
        <v>0</v>
      </c>
    </row>
    <row r="427" spans="1:20" x14ac:dyDescent="0.25">
      <c r="A427" s="61">
        <f>'[4]All Counts'!E427</f>
        <v>31193</v>
      </c>
      <c r="B427" s="61">
        <f>'[4]All Counts'!F427</f>
        <v>1</v>
      </c>
      <c r="C427" s="61">
        <f>'[4]All Counts'!G427</f>
        <v>1</v>
      </c>
      <c r="D427" s="29">
        <v>1</v>
      </c>
      <c r="E427" s="61" t="str">
        <f>'[4]All Counts'!P427</f>
        <v>SANDAG</v>
      </c>
      <c r="F427" s="1">
        <v>1</v>
      </c>
      <c r="G4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427" s="30">
        <f>'[4]All Counts'!R427</f>
        <v>7</v>
      </c>
      <c r="I427" s="30">
        <f>'[4]All Counts'!S427</f>
        <v>7</v>
      </c>
      <c r="J427" s="61">
        <f>'[4]All Counts'!M427</f>
        <v>73452</v>
      </c>
      <c r="K427" s="4">
        <f>VLOOKUP(class[[#This Row],[hwycov_id]],readme!E:F,2,FALSE)</f>
        <v>70089.463378999993</v>
      </c>
      <c r="L427" s="32">
        <f t="shared" si="18"/>
        <v>-4.5778693854490071E-2</v>
      </c>
      <c r="M427" s="31">
        <f t="shared" si="19"/>
        <v>-3362.5366210000066</v>
      </c>
      <c r="N427" s="31">
        <f t="shared" si="20"/>
        <v>11306652.527566142</v>
      </c>
      <c r="O427" s="1" t="e">
        <v>#N/A</v>
      </c>
      <c r="P427" s="1">
        <v>426</v>
      </c>
      <c r="Q427" s="46">
        <f>ROUND(class[[#This Row],[count]],-3)</f>
        <v>73000</v>
      </c>
      <c r="R427" s="59">
        <f>VLOOKUP(class[[#This Row],[count_rd]],caltran!$J$2:$P$182,7,FALSE)</f>
        <v>61466</v>
      </c>
      <c r="S427" s="59">
        <f>VLOOKUP(class[[#This Row],[count_rd]],caltran!$J$2:$P$182,6,FALSE)</f>
        <v>84534</v>
      </c>
      <c r="T427" s="1">
        <f>IF(AND(class[[#This Row],[flow]]&gt;=class[[#This Row],[low]], class[[#This Row],[flow]]&lt;=class[[#This Row],[high]]),1,0)</f>
        <v>1</v>
      </c>
    </row>
    <row r="428" spans="1:20" x14ac:dyDescent="0.25">
      <c r="A428" s="61">
        <f>'[4]All Counts'!E428</f>
        <v>28587</v>
      </c>
      <c r="B428" s="61">
        <f>'[4]All Counts'!F428</f>
        <v>1</v>
      </c>
      <c r="C428" s="61">
        <f>'[4]All Counts'!G428</f>
        <v>1</v>
      </c>
      <c r="D428" s="29">
        <v>1</v>
      </c>
      <c r="E428" s="61" t="str">
        <f>'[4]All Counts'!P428</f>
        <v>PeMS2016</v>
      </c>
      <c r="F428" s="1">
        <v>1</v>
      </c>
      <c r="G4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28" s="30">
        <f>'[4]All Counts'!R428</f>
        <v>7</v>
      </c>
      <c r="I428" s="30">
        <f>'[4]All Counts'!S428</f>
        <v>7</v>
      </c>
      <c r="J428" s="61">
        <f>'[4]All Counts'!M428</f>
        <v>94388</v>
      </c>
      <c r="K428" s="4">
        <f>VLOOKUP(class[[#This Row],[hwycov_id]],readme!E:F,2,FALSE)</f>
        <v>103381.331055</v>
      </c>
      <c r="L428" s="32">
        <f t="shared" si="18"/>
        <v>9.5280449368563724E-2</v>
      </c>
      <c r="M428" s="31">
        <f t="shared" si="19"/>
        <v>8993.3310550000024</v>
      </c>
      <c r="N428" s="31">
        <f t="shared" si="20"/>
        <v>80880003.464827463</v>
      </c>
      <c r="O428" s="1" t="e">
        <v>#N/A</v>
      </c>
      <c r="P428" s="1">
        <v>427</v>
      </c>
      <c r="Q428" s="46">
        <f>ROUND(class[[#This Row],[count]],-3)</f>
        <v>94000</v>
      </c>
      <c r="R428" s="59">
        <f>VLOOKUP(class[[#This Row],[count_rd]],caltran!$J$2:$P$182,7,FALSE)</f>
        <v>81122</v>
      </c>
      <c r="S428" s="59">
        <f>VLOOKUP(class[[#This Row],[count_rd]],caltran!$J$2:$P$182,6,FALSE)</f>
        <v>106878</v>
      </c>
      <c r="T428" s="1">
        <f>IF(AND(class[[#This Row],[flow]]&gt;=class[[#This Row],[low]], class[[#This Row],[flow]]&lt;=class[[#This Row],[high]]),1,0)</f>
        <v>1</v>
      </c>
    </row>
    <row r="429" spans="1:20" x14ac:dyDescent="0.25">
      <c r="A429" s="61">
        <f>'[4]All Counts'!E429</f>
        <v>12943</v>
      </c>
      <c r="B429" s="61">
        <f>'[4]All Counts'!F429</f>
        <v>1</v>
      </c>
      <c r="C429" s="61">
        <f>'[4]All Counts'!G429</f>
        <v>1</v>
      </c>
      <c r="D429" s="29">
        <v>1</v>
      </c>
      <c r="E429" s="61" t="str">
        <f>'[4]All Counts'!P429</f>
        <v>Caltran</v>
      </c>
      <c r="F429" s="1">
        <v>1</v>
      </c>
      <c r="G4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29" s="30">
        <f>'[4]All Counts'!R429</f>
        <v>7</v>
      </c>
      <c r="I429" s="30">
        <f>'[4]All Counts'!S429</f>
        <v>7</v>
      </c>
      <c r="J429" s="61">
        <f>'[4]All Counts'!M429</f>
        <v>95765</v>
      </c>
      <c r="K429" s="4">
        <f>VLOOKUP(class[[#This Row],[hwycov_id]],readme!E:F,2,FALSE)</f>
        <v>107482.219727</v>
      </c>
      <c r="L429" s="32">
        <f t="shared" si="18"/>
        <v>0.12235388426878302</v>
      </c>
      <c r="M429" s="31">
        <f t="shared" si="19"/>
        <v>11717.219727000003</v>
      </c>
      <c r="N429" s="31">
        <f t="shared" si="20"/>
        <v>137293238.13079804</v>
      </c>
      <c r="O429" s="1" t="e">
        <v>#N/A</v>
      </c>
      <c r="P429" s="1">
        <v>428</v>
      </c>
      <c r="Q429" s="46">
        <f>ROUND(class[[#This Row],[count]],-3)</f>
        <v>96000</v>
      </c>
      <c r="R429" s="59">
        <f>VLOOKUP(class[[#This Row],[count_rd]],caltran!$J$2:$P$182,7,FALSE)</f>
        <v>82848</v>
      </c>
      <c r="S429" s="59">
        <f>VLOOKUP(class[[#This Row],[count_rd]],caltran!$J$2:$P$182,6,FALSE)</f>
        <v>109152</v>
      </c>
      <c r="T429" s="1">
        <f>IF(AND(class[[#This Row],[flow]]&gt;=class[[#This Row],[low]], class[[#This Row],[flow]]&lt;=class[[#This Row],[high]]),1,0)</f>
        <v>1</v>
      </c>
    </row>
    <row r="430" spans="1:20" x14ac:dyDescent="0.25">
      <c r="A430" s="61">
        <f>'[4]All Counts'!E430</f>
        <v>12944</v>
      </c>
      <c r="B430" s="61">
        <f>'[4]All Counts'!F430</f>
        <v>1</v>
      </c>
      <c r="C430" s="61">
        <f>'[4]All Counts'!G430</f>
        <v>1</v>
      </c>
      <c r="D430" s="29">
        <v>1</v>
      </c>
      <c r="E430" s="61" t="str">
        <f>'[4]All Counts'!P430</f>
        <v>PeMS2016</v>
      </c>
      <c r="F430" s="1">
        <v>1</v>
      </c>
      <c r="G4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30" s="30">
        <f>'[4]All Counts'!R430</f>
        <v>7</v>
      </c>
      <c r="I430" s="30">
        <f>'[4]All Counts'!S430</f>
        <v>7</v>
      </c>
      <c r="J430" s="61">
        <f>'[4]All Counts'!M430</f>
        <v>84314</v>
      </c>
      <c r="K430" s="4">
        <f>VLOOKUP(class[[#This Row],[hwycov_id]],readme!E:F,2,FALSE)</f>
        <v>102463.02636799999</v>
      </c>
      <c r="L430" s="32">
        <f t="shared" si="18"/>
        <v>0.215255193301231</v>
      </c>
      <c r="M430" s="31">
        <f t="shared" si="19"/>
        <v>18149.026367999992</v>
      </c>
      <c r="N430" s="31">
        <f t="shared" si="20"/>
        <v>329387158.10635895</v>
      </c>
      <c r="O430" s="1" t="e">
        <v>#N/A</v>
      </c>
      <c r="P430" s="1">
        <v>429</v>
      </c>
      <c r="Q430" s="46">
        <f>ROUND(class[[#This Row],[count]],-3)</f>
        <v>84000</v>
      </c>
      <c r="R430" s="59">
        <f>VLOOKUP(class[[#This Row],[count_rd]],caltran!$J$2:$P$182,7,FALSE)</f>
        <v>72072</v>
      </c>
      <c r="S430" s="59">
        <f>VLOOKUP(class[[#This Row],[count_rd]],caltran!$J$2:$P$182,6,FALSE)</f>
        <v>95927.999999999985</v>
      </c>
      <c r="T430" s="1">
        <f>IF(AND(class[[#This Row],[flow]]&gt;=class[[#This Row],[low]], class[[#This Row],[flow]]&lt;=class[[#This Row],[high]]),1,0)</f>
        <v>0</v>
      </c>
    </row>
    <row r="431" spans="1:20" x14ac:dyDescent="0.25">
      <c r="A431" s="61">
        <f>'[4]All Counts'!E431</f>
        <v>12946</v>
      </c>
      <c r="B431" s="61">
        <f>'[4]All Counts'!F431</f>
        <v>1</v>
      </c>
      <c r="C431" s="61">
        <f>'[4]All Counts'!G431</f>
        <v>1</v>
      </c>
      <c r="D431" s="29">
        <v>1</v>
      </c>
      <c r="E431" s="61" t="str">
        <f>'[4]All Counts'!P431</f>
        <v>PeMS2016</v>
      </c>
      <c r="F431" s="1">
        <v>1</v>
      </c>
      <c r="G4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31" s="30">
        <f>'[4]All Counts'!R431</f>
        <v>7</v>
      </c>
      <c r="I431" s="30">
        <f>'[4]All Counts'!S431</f>
        <v>7</v>
      </c>
      <c r="J431" s="61">
        <f>'[4]All Counts'!M431</f>
        <v>94828</v>
      </c>
      <c r="K431" s="4">
        <f>VLOOKUP(class[[#This Row],[hwycov_id]],readme!E:F,2,FALSE)</f>
        <v>102674.81054599999</v>
      </c>
      <c r="L431" s="32">
        <f t="shared" si="18"/>
        <v>8.274782285822746E-2</v>
      </c>
      <c r="M431" s="31">
        <f t="shared" si="19"/>
        <v>7846.8105459999933</v>
      </c>
      <c r="N431" s="31">
        <f t="shared" si="20"/>
        <v>61572435.744816713</v>
      </c>
      <c r="O431" s="1" t="e">
        <v>#N/A</v>
      </c>
      <c r="P431" s="1">
        <v>430</v>
      </c>
      <c r="Q431" s="46">
        <f>ROUND(class[[#This Row],[count]],-3)</f>
        <v>95000</v>
      </c>
      <c r="R431" s="59">
        <f>VLOOKUP(class[[#This Row],[count_rd]],caltran!$J$2:$P$182,7,FALSE)</f>
        <v>81985</v>
      </c>
      <c r="S431" s="59">
        <f>VLOOKUP(class[[#This Row],[count_rd]],caltran!$J$2:$P$182,6,FALSE)</f>
        <v>108015</v>
      </c>
      <c r="T431" s="1">
        <f>IF(AND(class[[#This Row],[flow]]&gt;=class[[#This Row],[low]], class[[#This Row],[flow]]&lt;=class[[#This Row],[high]]),1,0)</f>
        <v>1</v>
      </c>
    </row>
    <row r="432" spans="1:20" x14ac:dyDescent="0.25">
      <c r="A432" s="61">
        <f>'[4]All Counts'!E432</f>
        <v>12952</v>
      </c>
      <c r="B432" s="61">
        <f>'[4]All Counts'!F432</f>
        <v>1</v>
      </c>
      <c r="C432" s="61">
        <f>'[4]All Counts'!G432</f>
        <v>1</v>
      </c>
      <c r="D432" s="29">
        <v>1</v>
      </c>
      <c r="E432" s="61" t="str">
        <f>'[4]All Counts'!P432</f>
        <v>PeMS2016</v>
      </c>
      <c r="F432" s="1">
        <v>1</v>
      </c>
      <c r="G4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32" s="30">
        <f>'[4]All Counts'!R432</f>
        <v>7</v>
      </c>
      <c r="I432" s="30">
        <f>'[4]All Counts'!S432</f>
        <v>19</v>
      </c>
      <c r="J432" s="61">
        <f>'[4]All Counts'!M432</f>
        <v>98610</v>
      </c>
      <c r="K432" s="4">
        <f>VLOOKUP(class[[#This Row],[hwycov_id]],readme!E:F,2,FALSE)</f>
        <v>104296.42773499999</v>
      </c>
      <c r="L432" s="32">
        <f t="shared" si="18"/>
        <v>5.7665832420646934E-2</v>
      </c>
      <c r="M432" s="31">
        <f t="shared" si="19"/>
        <v>5686.4277349999902</v>
      </c>
      <c r="N432" s="31">
        <f t="shared" si="20"/>
        <v>32335460.38537712</v>
      </c>
      <c r="O432" s="1" t="e">
        <v>#N/A</v>
      </c>
      <c r="P432" s="1">
        <v>431</v>
      </c>
      <c r="Q432" s="46">
        <f>ROUND(class[[#This Row],[count]],-3)</f>
        <v>99000</v>
      </c>
      <c r="R432" s="59">
        <f>VLOOKUP(class[[#This Row],[count_rd]],caltran!$J$2:$P$182,7,FALSE)</f>
        <v>85486.5</v>
      </c>
      <c r="S432" s="59">
        <f>VLOOKUP(class[[#This Row],[count_rd]],caltran!$J$2:$P$182,6,FALSE)</f>
        <v>112513.5</v>
      </c>
      <c r="T432" s="1">
        <f>IF(AND(class[[#This Row],[flow]]&gt;=class[[#This Row],[low]], class[[#This Row],[flow]]&lt;=class[[#This Row],[high]]),1,0)</f>
        <v>1</v>
      </c>
    </row>
    <row r="433" spans="1:20" x14ac:dyDescent="0.25">
      <c r="A433" s="61">
        <f>'[4]All Counts'!E433</f>
        <v>12950</v>
      </c>
      <c r="B433" s="61">
        <f>'[4]All Counts'!F433</f>
        <v>1</v>
      </c>
      <c r="C433" s="61">
        <f>'[4]All Counts'!G433</f>
        <v>1</v>
      </c>
      <c r="D433" s="29">
        <v>1</v>
      </c>
      <c r="E433" s="61" t="str">
        <f>'[4]All Counts'!P433</f>
        <v>PeMS2016</v>
      </c>
      <c r="F433" s="1">
        <v>1</v>
      </c>
      <c r="G4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33" s="30">
        <f>'[4]All Counts'!R433</f>
        <v>7</v>
      </c>
      <c r="I433" s="30">
        <f>'[4]All Counts'!S433</f>
        <v>7</v>
      </c>
      <c r="J433" s="61">
        <f>'[4]All Counts'!M433</f>
        <v>110633</v>
      </c>
      <c r="K433" s="4">
        <f>VLOOKUP(class[[#This Row],[hwycov_id]],readme!E:F,2,FALSE)</f>
        <v>122361.115234</v>
      </c>
      <c r="L433" s="32">
        <f t="shared" si="18"/>
        <v>0.10600919467066783</v>
      </c>
      <c r="M433" s="31">
        <f t="shared" si="19"/>
        <v>11728.115233999997</v>
      </c>
      <c r="N433" s="31">
        <f t="shared" si="20"/>
        <v>137548686.94198281</v>
      </c>
      <c r="O433" s="1" t="e">
        <v>#N/A</v>
      </c>
      <c r="P433" s="1">
        <v>432</v>
      </c>
      <c r="Q433" s="46">
        <f>ROUND(class[[#This Row],[count]],-3)</f>
        <v>111000</v>
      </c>
      <c r="R433" s="59">
        <f>VLOOKUP(class[[#This Row],[count_rd]],caltran!$J$2:$P$182,7,FALSE)</f>
        <v>96413.190476190444</v>
      </c>
      <c r="S433" s="59">
        <f>VLOOKUP(class[[#This Row],[count_rd]],caltran!$J$2:$P$182,6,FALSE)</f>
        <v>125586.80952380956</v>
      </c>
      <c r="T433" s="1">
        <f>IF(AND(class[[#This Row],[flow]]&gt;=class[[#This Row],[low]], class[[#This Row],[flow]]&lt;=class[[#This Row],[high]]),1,0)</f>
        <v>1</v>
      </c>
    </row>
    <row r="434" spans="1:20" x14ac:dyDescent="0.25">
      <c r="A434" s="61">
        <f>'[4]All Counts'!E434</f>
        <v>26879</v>
      </c>
      <c r="B434" s="61">
        <f>'[4]All Counts'!F434</f>
        <v>1</v>
      </c>
      <c r="C434" s="61">
        <f>'[4]All Counts'!G434</f>
        <v>1</v>
      </c>
      <c r="D434" s="29">
        <v>1</v>
      </c>
      <c r="E434" s="61" t="str">
        <f>'[4]All Counts'!P434</f>
        <v>PeMS2016</v>
      </c>
      <c r="F434" s="1">
        <v>1</v>
      </c>
      <c r="G4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34" s="30">
        <f>'[4]All Counts'!R434</f>
        <v>7</v>
      </c>
      <c r="I434" s="30">
        <f>'[4]All Counts'!S434</f>
        <v>7</v>
      </c>
      <c r="J434" s="61">
        <f>'[4]All Counts'!M434</f>
        <v>101214</v>
      </c>
      <c r="K434" s="4">
        <f>VLOOKUP(class[[#This Row],[hwycov_id]],readme!E:F,2,FALSE)</f>
        <v>118255.37207</v>
      </c>
      <c r="L434" s="32">
        <f t="shared" si="18"/>
        <v>0.1683697123915664</v>
      </c>
      <c r="M434" s="31">
        <f t="shared" si="19"/>
        <v>17041.372069999998</v>
      </c>
      <c r="N434" s="31">
        <f t="shared" si="20"/>
        <v>290408362.02817601</v>
      </c>
      <c r="O434" s="1" t="e">
        <v>#N/A</v>
      </c>
      <c r="P434" s="1">
        <v>433</v>
      </c>
      <c r="Q434" s="46">
        <f>ROUND(class[[#This Row],[count]],-3)</f>
        <v>101000</v>
      </c>
      <c r="R434" s="59">
        <f>VLOOKUP(class[[#This Row],[count_rd]],caltran!$J$2:$P$182,7,FALSE)</f>
        <v>87316.904761904778</v>
      </c>
      <c r="S434" s="59">
        <f>VLOOKUP(class[[#This Row],[count_rd]],caltran!$J$2:$P$182,6,FALSE)</f>
        <v>114683.09523809522</v>
      </c>
      <c r="T434" s="1">
        <f>IF(AND(class[[#This Row],[flow]]&gt;=class[[#This Row],[low]], class[[#This Row],[flow]]&lt;=class[[#This Row],[high]]),1,0)</f>
        <v>0</v>
      </c>
    </row>
    <row r="435" spans="1:20" x14ac:dyDescent="0.25">
      <c r="A435" s="61">
        <f>'[4]All Counts'!E435</f>
        <v>8808</v>
      </c>
      <c r="B435" s="61">
        <f>'[4]All Counts'!F435</f>
        <v>1</v>
      </c>
      <c r="C435" s="61">
        <f>'[4]All Counts'!G435</f>
        <v>1</v>
      </c>
      <c r="D435" s="29">
        <v>1</v>
      </c>
      <c r="E435" s="61" t="str">
        <f>'[4]All Counts'!P435</f>
        <v>PeMS2016</v>
      </c>
      <c r="F435" s="1">
        <v>1</v>
      </c>
      <c r="G4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35" s="30">
        <f>'[4]All Counts'!R435</f>
        <v>7</v>
      </c>
      <c r="I435" s="30">
        <f>'[4]All Counts'!S435</f>
        <v>14</v>
      </c>
      <c r="J435" s="61">
        <f>'[4]All Counts'!M435</f>
        <v>119652</v>
      </c>
      <c r="K435" s="4">
        <f>VLOOKUP(class[[#This Row],[hwycov_id]],readme!E:F,2,FALSE)</f>
        <v>133302.59863200001</v>
      </c>
      <c r="L435" s="32">
        <f t="shared" si="18"/>
        <v>0.11408583752883361</v>
      </c>
      <c r="M435" s="31">
        <f t="shared" si="19"/>
        <v>13650.598632000008</v>
      </c>
      <c r="N435" s="31">
        <f t="shared" si="20"/>
        <v>186338843.01196051</v>
      </c>
      <c r="O435" s="1" t="e">
        <v>#N/A</v>
      </c>
      <c r="P435" s="1">
        <v>434</v>
      </c>
      <c r="Q435" s="46">
        <f>ROUND(class[[#This Row],[count]],-3)</f>
        <v>120000</v>
      </c>
      <c r="R435" s="59">
        <f>VLOOKUP(class[[#This Row],[count_rd]],caltran!$J$2:$P$182,7,FALSE)</f>
        <v>104628.57142857143</v>
      </c>
      <c r="S435" s="59">
        <f>VLOOKUP(class[[#This Row],[count_rd]],caltran!$J$2:$P$182,6,FALSE)</f>
        <v>135371.42857142855</v>
      </c>
      <c r="T435" s="1">
        <f>IF(AND(class[[#This Row],[flow]]&gt;=class[[#This Row],[low]], class[[#This Row],[flow]]&lt;=class[[#This Row],[high]]),1,0)</f>
        <v>1</v>
      </c>
    </row>
    <row r="436" spans="1:20" x14ac:dyDescent="0.25">
      <c r="A436" s="61">
        <f>'[4]All Counts'!E436</f>
        <v>8810</v>
      </c>
      <c r="B436" s="61">
        <f>'[4]All Counts'!F436</f>
        <v>1</v>
      </c>
      <c r="C436" s="61">
        <f>'[4]All Counts'!G436</f>
        <v>1</v>
      </c>
      <c r="D436" s="29">
        <v>1</v>
      </c>
      <c r="E436" s="61" t="str">
        <f>'[4]All Counts'!P436</f>
        <v>PeMS2016</v>
      </c>
      <c r="F436" s="1">
        <v>1</v>
      </c>
      <c r="G4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36" s="30">
        <f>'[4]All Counts'!R436</f>
        <v>3</v>
      </c>
      <c r="I436" s="30">
        <f>'[4]All Counts'!S436</f>
        <v>14</v>
      </c>
      <c r="J436" s="61">
        <f>'[4]All Counts'!M436</f>
        <v>110753</v>
      </c>
      <c r="K436" s="4">
        <f>VLOOKUP(class[[#This Row],[hwycov_id]],readme!E:F,2,FALSE)</f>
        <v>113927.64648500002</v>
      </c>
      <c r="L436" s="32">
        <f t="shared" si="18"/>
        <v>2.8664203091564255E-2</v>
      </c>
      <c r="M436" s="31">
        <f t="shared" si="19"/>
        <v>3174.6464850000193</v>
      </c>
      <c r="N436" s="31">
        <f t="shared" si="20"/>
        <v>10078380.304722978</v>
      </c>
      <c r="O436" s="1" t="e">
        <v>#N/A</v>
      </c>
      <c r="P436" s="1">
        <v>435</v>
      </c>
      <c r="Q436" s="46">
        <f>ROUND(class[[#This Row],[count]],-3)</f>
        <v>111000</v>
      </c>
      <c r="R436" s="59">
        <f>VLOOKUP(class[[#This Row],[count_rd]],caltran!$J$2:$P$182,7,FALSE)</f>
        <v>96413.190476190444</v>
      </c>
      <c r="S436" s="59">
        <f>VLOOKUP(class[[#This Row],[count_rd]],caltran!$J$2:$P$182,6,FALSE)</f>
        <v>125586.80952380956</v>
      </c>
      <c r="T436" s="1">
        <f>IF(AND(class[[#This Row],[flow]]&gt;=class[[#This Row],[low]], class[[#This Row],[flow]]&lt;=class[[#This Row],[high]]),1,0)</f>
        <v>1</v>
      </c>
    </row>
    <row r="437" spans="1:20" x14ac:dyDescent="0.25">
      <c r="A437" s="61">
        <f>'[4]All Counts'!E437</f>
        <v>31207</v>
      </c>
      <c r="B437" s="61">
        <f>'[4]All Counts'!F437</f>
        <v>1</v>
      </c>
      <c r="C437" s="61">
        <f>'[4]All Counts'!G437</f>
        <v>1</v>
      </c>
      <c r="D437" s="29">
        <v>1</v>
      </c>
      <c r="E437" s="61" t="str">
        <f>'[4]All Counts'!P437</f>
        <v>PeMS2016</v>
      </c>
      <c r="F437" s="1">
        <v>1</v>
      </c>
      <c r="G4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37" s="30">
        <f>'[4]All Counts'!R437</f>
        <v>3</v>
      </c>
      <c r="I437" s="30">
        <f>'[4]All Counts'!S437</f>
        <v>14</v>
      </c>
      <c r="J437" s="61">
        <f>'[4]All Counts'!M437</f>
        <v>113729</v>
      </c>
      <c r="K437" s="4">
        <f>VLOOKUP(class[[#This Row],[hwycov_id]],readme!E:F,2,FALSE)</f>
        <v>115617.495117</v>
      </c>
      <c r="L437" s="32">
        <f t="shared" si="18"/>
        <v>1.6605220453886016E-2</v>
      </c>
      <c r="M437" s="31">
        <f t="shared" si="19"/>
        <v>1888.4951169999986</v>
      </c>
      <c r="N437" s="31">
        <f t="shared" si="20"/>
        <v>3566413.8069328382</v>
      </c>
      <c r="O437" s="1" t="e">
        <v>#N/A</v>
      </c>
      <c r="P437" s="1">
        <v>436</v>
      </c>
      <c r="Q437" s="46">
        <f>ROUND(class[[#This Row],[count]],-3)</f>
        <v>114000</v>
      </c>
      <c r="R437" s="59">
        <f>VLOOKUP(class[[#This Row],[count_rd]],caltran!$J$2:$P$182,7,FALSE)</f>
        <v>99139.285714285696</v>
      </c>
      <c r="S437" s="59">
        <f>VLOOKUP(class[[#This Row],[count_rd]],caltran!$J$2:$P$182,6,FALSE)</f>
        <v>128860.7142857143</v>
      </c>
      <c r="T437" s="1">
        <f>IF(AND(class[[#This Row],[flow]]&gt;=class[[#This Row],[low]], class[[#This Row],[flow]]&lt;=class[[#This Row],[high]]),1,0)</f>
        <v>1</v>
      </c>
    </row>
    <row r="438" spans="1:20" x14ac:dyDescent="0.25">
      <c r="A438" s="61">
        <f>'[4]All Counts'!E438</f>
        <v>568</v>
      </c>
      <c r="B438" s="61">
        <f>'[4]All Counts'!F438</f>
        <v>1</v>
      </c>
      <c r="C438" s="61">
        <f>'[4]All Counts'!G438</f>
        <v>1</v>
      </c>
      <c r="D438" s="29">
        <v>1</v>
      </c>
      <c r="E438" s="61" t="str">
        <f>'[4]All Counts'!P438</f>
        <v>PeMS2016</v>
      </c>
      <c r="F438" s="1">
        <v>1</v>
      </c>
      <c r="G4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38" s="30">
        <f>'[4]All Counts'!R438</f>
        <v>3</v>
      </c>
      <c r="I438" s="30">
        <f>'[4]All Counts'!S438</f>
        <v>14</v>
      </c>
      <c r="J438" s="61">
        <f>'[4]All Counts'!M438</f>
        <v>99390</v>
      </c>
      <c r="K438" s="4">
        <f>VLOOKUP(class[[#This Row],[hwycov_id]],readme!E:F,2,FALSE)</f>
        <v>104962.455078</v>
      </c>
      <c r="L438" s="32">
        <f t="shared" si="18"/>
        <v>5.6066556776335652E-2</v>
      </c>
      <c r="M438" s="31">
        <f t="shared" si="19"/>
        <v>5572.455077999999</v>
      </c>
      <c r="N438" s="31">
        <f t="shared" si="20"/>
        <v>31052255.596327975</v>
      </c>
      <c r="O438" s="1" t="e">
        <v>#N/A</v>
      </c>
      <c r="P438" s="1">
        <v>437</v>
      </c>
      <c r="Q438" s="46">
        <f>ROUND(class[[#This Row],[count]],-3)</f>
        <v>99000</v>
      </c>
      <c r="R438" s="59">
        <f>VLOOKUP(class[[#This Row],[count_rd]],caltran!$J$2:$P$182,7,FALSE)</f>
        <v>85486.5</v>
      </c>
      <c r="S438" s="59">
        <f>VLOOKUP(class[[#This Row],[count_rd]],caltran!$J$2:$P$182,6,FALSE)</f>
        <v>112513.5</v>
      </c>
      <c r="T438" s="1">
        <f>IF(AND(class[[#This Row],[flow]]&gt;=class[[#This Row],[low]], class[[#This Row],[flow]]&lt;=class[[#This Row],[high]]),1,0)</f>
        <v>1</v>
      </c>
    </row>
    <row r="439" spans="1:20" x14ac:dyDescent="0.25">
      <c r="A439" s="61">
        <f>'[4]All Counts'!E439</f>
        <v>13646</v>
      </c>
      <c r="B439" s="61">
        <f>'[4]All Counts'!F439</f>
        <v>1</v>
      </c>
      <c r="C439" s="61">
        <f>'[4]All Counts'!G439</f>
        <v>1</v>
      </c>
      <c r="D439" s="29">
        <v>1</v>
      </c>
      <c r="E439" s="61" t="str">
        <f>'[4]All Counts'!P439</f>
        <v>SANDAG</v>
      </c>
      <c r="F439" s="1">
        <v>1</v>
      </c>
      <c r="G4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39" s="30">
        <f>'[4]All Counts'!R439</f>
        <v>3</v>
      </c>
      <c r="I439" s="30">
        <f>'[4]All Counts'!S439</f>
        <v>14</v>
      </c>
      <c r="J439" s="61">
        <f>'[4]All Counts'!M439</f>
        <v>115070</v>
      </c>
      <c r="K439" s="4">
        <f>VLOOKUP(class[[#This Row],[hwycov_id]],readme!E:F,2,FALSE)</f>
        <v>116811.021484</v>
      </c>
      <c r="L439" s="32">
        <f t="shared" si="18"/>
        <v>1.5130107621447841E-2</v>
      </c>
      <c r="M439" s="31">
        <f t="shared" si="19"/>
        <v>1741.0214839999971</v>
      </c>
      <c r="N439" s="31">
        <f t="shared" si="20"/>
        <v>3031155.8077495522</v>
      </c>
      <c r="O439" s="1" t="e">
        <v>#N/A</v>
      </c>
      <c r="P439" s="1">
        <v>438</v>
      </c>
      <c r="Q439" s="46">
        <f>ROUND(class[[#This Row],[count]],-3)</f>
        <v>115000</v>
      </c>
      <c r="R439" s="59">
        <f>VLOOKUP(class[[#This Row],[count_rd]],caltran!$J$2:$P$182,7,FALSE)</f>
        <v>100060.95238095237</v>
      </c>
      <c r="S439" s="59">
        <f>VLOOKUP(class[[#This Row],[count_rd]],caltran!$J$2:$P$182,6,FALSE)</f>
        <v>129939.04761904763</v>
      </c>
      <c r="T439" s="1">
        <f>IF(AND(class[[#This Row],[flow]]&gt;=class[[#This Row],[low]], class[[#This Row],[flow]]&lt;=class[[#This Row],[high]]),1,0)</f>
        <v>1</v>
      </c>
    </row>
    <row r="440" spans="1:20" x14ac:dyDescent="0.25">
      <c r="A440" s="61">
        <f>'[4]All Counts'!E440</f>
        <v>13649</v>
      </c>
      <c r="B440" s="61">
        <f>'[4]All Counts'!F440</f>
        <v>1</v>
      </c>
      <c r="C440" s="61">
        <f>'[4]All Counts'!G440</f>
        <v>1</v>
      </c>
      <c r="D440" s="29">
        <v>1</v>
      </c>
      <c r="E440" s="61" t="str">
        <f>'[4]All Counts'!P440</f>
        <v>PeMS2016</v>
      </c>
      <c r="F440" s="1">
        <v>1</v>
      </c>
      <c r="G4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40" s="30">
        <f>'[4]All Counts'!R440</f>
        <v>3</v>
      </c>
      <c r="I440" s="30">
        <f>'[4]All Counts'!S440</f>
        <v>14</v>
      </c>
      <c r="J440" s="61">
        <f>'[4]All Counts'!M440</f>
        <v>109363</v>
      </c>
      <c r="K440" s="4">
        <f>VLOOKUP(class[[#This Row],[hwycov_id]],readme!E:F,2,FALSE)</f>
        <v>107769.430664</v>
      </c>
      <c r="L440" s="32">
        <f t="shared" si="18"/>
        <v>-1.4571375474337733E-2</v>
      </c>
      <c r="M440" s="31">
        <f t="shared" si="19"/>
        <v>-1593.5693360000005</v>
      </c>
      <c r="N440" s="31">
        <f t="shared" si="20"/>
        <v>2539463.2286394825</v>
      </c>
      <c r="O440" s="1" t="e">
        <v>#N/A</v>
      </c>
      <c r="P440" s="1">
        <v>439</v>
      </c>
      <c r="Q440" s="46">
        <f>ROUND(class[[#This Row],[count]],-3)</f>
        <v>109000</v>
      </c>
      <c r="R440" s="59">
        <f>VLOOKUP(class[[#This Row],[count_rd]],caltran!$J$2:$P$182,7,FALSE)</f>
        <v>94593.833333333299</v>
      </c>
      <c r="S440" s="59">
        <f>VLOOKUP(class[[#This Row],[count_rd]],caltran!$J$2:$P$182,6,FALSE)</f>
        <v>123406.1666666667</v>
      </c>
      <c r="T440" s="1">
        <f>IF(AND(class[[#This Row],[flow]]&gt;=class[[#This Row],[low]], class[[#This Row],[flow]]&lt;=class[[#This Row],[high]]),1,0)</f>
        <v>1</v>
      </c>
    </row>
    <row r="441" spans="1:20" x14ac:dyDescent="0.25">
      <c r="A441" s="61">
        <f>'[4]All Counts'!E441</f>
        <v>13653</v>
      </c>
      <c r="B441" s="61">
        <f>'[4]All Counts'!F441</f>
        <v>1</v>
      </c>
      <c r="C441" s="61">
        <f>'[4]All Counts'!G441</f>
        <v>1</v>
      </c>
      <c r="D441" s="29">
        <v>1</v>
      </c>
      <c r="E441" s="61" t="str">
        <f>'[4]All Counts'!P441</f>
        <v>PeMS2016</v>
      </c>
      <c r="F441" s="1">
        <v>1</v>
      </c>
      <c r="G4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41" s="30">
        <f>'[4]All Counts'!R441</f>
        <v>3</v>
      </c>
      <c r="I441" s="30">
        <f>'[4]All Counts'!S441</f>
        <v>14</v>
      </c>
      <c r="J441" s="61">
        <f>'[4]All Counts'!M441</f>
        <v>119729</v>
      </c>
      <c r="K441" s="4">
        <f>VLOOKUP(class[[#This Row],[hwycov_id]],readme!E:F,2,FALSE)</f>
        <v>114854.942383</v>
      </c>
      <c r="L441" s="32">
        <f t="shared" si="18"/>
        <v>-4.0709081484018084E-2</v>
      </c>
      <c r="M441" s="31">
        <f t="shared" si="19"/>
        <v>-4874.0576169999986</v>
      </c>
      <c r="N441" s="31">
        <f t="shared" si="20"/>
        <v>23756437.653835706</v>
      </c>
      <c r="O441" s="1" t="e">
        <v>#N/A</v>
      </c>
      <c r="P441" s="1">
        <v>440</v>
      </c>
      <c r="Q441" s="46">
        <f>ROUND(class[[#This Row],[count]],-3)</f>
        <v>120000</v>
      </c>
      <c r="R441" s="59">
        <f>VLOOKUP(class[[#This Row],[count_rd]],caltran!$J$2:$P$182,7,FALSE)</f>
        <v>104628.57142857143</v>
      </c>
      <c r="S441" s="59">
        <f>VLOOKUP(class[[#This Row],[count_rd]],caltran!$J$2:$P$182,6,FALSE)</f>
        <v>135371.42857142855</v>
      </c>
      <c r="T441" s="1">
        <f>IF(AND(class[[#This Row],[flow]]&gt;=class[[#This Row],[low]], class[[#This Row],[flow]]&lt;=class[[#This Row],[high]]),1,0)</f>
        <v>1</v>
      </c>
    </row>
    <row r="442" spans="1:20" x14ac:dyDescent="0.25">
      <c r="A442" s="61">
        <f>'[4]All Counts'!E442</f>
        <v>31208</v>
      </c>
      <c r="B442" s="61">
        <f>'[4]All Counts'!F442</f>
        <v>1</v>
      </c>
      <c r="C442" s="61">
        <f>'[4]All Counts'!G442</f>
        <v>1</v>
      </c>
      <c r="D442" s="29">
        <v>1</v>
      </c>
      <c r="E442" s="61" t="str">
        <f>'[4]All Counts'!P442</f>
        <v>PeMS2016</v>
      </c>
      <c r="F442" s="1">
        <v>1</v>
      </c>
      <c r="G4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42" s="30">
        <f>'[4]All Counts'!R442</f>
        <v>3</v>
      </c>
      <c r="I442" s="30">
        <f>'[4]All Counts'!S442</f>
        <v>14</v>
      </c>
      <c r="J442" s="61">
        <f>'[4]All Counts'!M442</f>
        <v>105051</v>
      </c>
      <c r="K442" s="4">
        <f>VLOOKUP(class[[#This Row],[hwycov_id]],readme!E:F,2,FALSE)</f>
        <v>102389.11816399998</v>
      </c>
      <c r="L442" s="32">
        <f t="shared" si="18"/>
        <v>-2.533894809187931E-2</v>
      </c>
      <c r="M442" s="31">
        <f t="shared" si="19"/>
        <v>-2661.881836000015</v>
      </c>
      <c r="N442" s="31">
        <f t="shared" si="20"/>
        <v>7085614.9088268112</v>
      </c>
      <c r="O442" s="1" t="e">
        <v>#N/A</v>
      </c>
      <c r="P442" s="1">
        <v>441</v>
      </c>
      <c r="Q442" s="46">
        <f>ROUND(class[[#This Row],[count]],-3)</f>
        <v>105000</v>
      </c>
      <c r="R442" s="59">
        <f>VLOOKUP(class[[#This Row],[count_rd]],caltran!$J$2:$P$182,7,FALSE)</f>
        <v>90979.999999999942</v>
      </c>
      <c r="S442" s="59">
        <f>VLOOKUP(class[[#This Row],[count_rd]],caltran!$J$2:$P$182,6,FALSE)</f>
        <v>119020.00000000006</v>
      </c>
      <c r="T442" s="1">
        <f>IF(AND(class[[#This Row],[flow]]&gt;=class[[#This Row],[low]], class[[#This Row],[flow]]&lt;=class[[#This Row],[high]]),1,0)</f>
        <v>1</v>
      </c>
    </row>
    <row r="443" spans="1:20" x14ac:dyDescent="0.25">
      <c r="A443" s="61">
        <f>'[4]All Counts'!E443</f>
        <v>13661</v>
      </c>
      <c r="B443" s="61">
        <f>'[4]All Counts'!F443</f>
        <v>1</v>
      </c>
      <c r="C443" s="61">
        <f>'[4]All Counts'!G443</f>
        <v>1</v>
      </c>
      <c r="D443" s="29">
        <v>1</v>
      </c>
      <c r="E443" s="61" t="str">
        <f>'[4]All Counts'!P443</f>
        <v>SANDAG</v>
      </c>
      <c r="F443" s="1">
        <v>1</v>
      </c>
      <c r="G4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43" s="30">
        <f>'[4]All Counts'!R443</f>
        <v>3</v>
      </c>
      <c r="I443" s="30">
        <f>'[4]All Counts'!S443</f>
        <v>14</v>
      </c>
      <c r="J443" s="61">
        <f>'[4]All Counts'!M443</f>
        <v>104746</v>
      </c>
      <c r="K443" s="4">
        <f>VLOOKUP(class[[#This Row],[hwycov_id]],readme!E:F,2,FALSE)</f>
        <v>105776.12890699999</v>
      </c>
      <c r="L443" s="32">
        <f t="shared" si="18"/>
        <v>9.8345417199701135E-3</v>
      </c>
      <c r="M443" s="31">
        <f t="shared" si="19"/>
        <v>1030.1289069999912</v>
      </c>
      <c r="N443" s="31">
        <f t="shared" si="20"/>
        <v>1061165.5650369965</v>
      </c>
      <c r="O443" s="1" t="e">
        <v>#N/A</v>
      </c>
      <c r="P443" s="1">
        <v>442</v>
      </c>
      <c r="Q443" s="46">
        <f>ROUND(class[[#This Row],[count]],-3)</f>
        <v>105000</v>
      </c>
      <c r="R443" s="59">
        <f>VLOOKUP(class[[#This Row],[count_rd]],caltran!$J$2:$P$182,7,FALSE)</f>
        <v>90979.999999999942</v>
      </c>
      <c r="S443" s="59">
        <f>VLOOKUP(class[[#This Row],[count_rd]],caltran!$J$2:$P$182,6,FALSE)</f>
        <v>119020.00000000006</v>
      </c>
      <c r="T443" s="1">
        <f>IF(AND(class[[#This Row],[flow]]&gt;=class[[#This Row],[low]], class[[#This Row],[flow]]&lt;=class[[#This Row],[high]]),1,0)</f>
        <v>1</v>
      </c>
    </row>
    <row r="444" spans="1:20" x14ac:dyDescent="0.25">
      <c r="A444" s="61">
        <f>'[4]All Counts'!E444</f>
        <v>13664</v>
      </c>
      <c r="B444" s="61">
        <f>'[4]All Counts'!F444</f>
        <v>1</v>
      </c>
      <c r="C444" s="61">
        <f>'[4]All Counts'!G444</f>
        <v>1</v>
      </c>
      <c r="D444" s="29">
        <v>1</v>
      </c>
      <c r="E444" s="61" t="str">
        <f>'[4]All Counts'!P444</f>
        <v>PeMS2016</v>
      </c>
      <c r="F444" s="1">
        <v>1</v>
      </c>
      <c r="G4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44" s="30">
        <f>'[4]All Counts'!R444</f>
        <v>3</v>
      </c>
      <c r="I444" s="30">
        <f>'[4]All Counts'!S444</f>
        <v>14</v>
      </c>
      <c r="J444" s="61">
        <f>'[4]All Counts'!M444</f>
        <v>130370</v>
      </c>
      <c r="K444" s="4">
        <f>VLOOKUP(class[[#This Row],[hwycov_id]],readme!E:F,2,FALSE)</f>
        <v>120321.925781</v>
      </c>
      <c r="L444" s="32">
        <f t="shared" si="18"/>
        <v>-7.7073515525044156E-2</v>
      </c>
      <c r="M444" s="31">
        <f t="shared" si="19"/>
        <v>-10048.074219000002</v>
      </c>
      <c r="N444" s="31">
        <f t="shared" si="20"/>
        <v>100963795.5105325</v>
      </c>
      <c r="O444" s="1" t="e">
        <v>#N/A</v>
      </c>
      <c r="P444" s="1">
        <v>443</v>
      </c>
      <c r="Q444" s="46">
        <f>ROUND(class[[#This Row],[count]],-3)</f>
        <v>130000</v>
      </c>
      <c r="R444" s="59">
        <f>VLOOKUP(class[[#This Row],[count_rd]],caltran!$J$2:$P$182,7,FALSE)</f>
        <v>113818.09523809518</v>
      </c>
      <c r="S444" s="59">
        <f>VLOOKUP(class[[#This Row],[count_rd]],caltran!$J$2:$P$182,6,FALSE)</f>
        <v>146181.90476190485</v>
      </c>
      <c r="T444" s="1">
        <f>IF(AND(class[[#This Row],[flow]]&gt;=class[[#This Row],[low]], class[[#This Row],[flow]]&lt;=class[[#This Row],[high]]),1,0)</f>
        <v>1</v>
      </c>
    </row>
    <row r="445" spans="1:20" x14ac:dyDescent="0.25">
      <c r="A445" s="61">
        <f>'[4]All Counts'!E445</f>
        <v>13673</v>
      </c>
      <c r="B445" s="61">
        <f>'[4]All Counts'!F445</f>
        <v>1</v>
      </c>
      <c r="C445" s="61">
        <f>'[4]All Counts'!G445</f>
        <v>1</v>
      </c>
      <c r="D445" s="29">
        <v>1</v>
      </c>
      <c r="E445" s="61" t="str">
        <f>'[4]All Counts'!P445</f>
        <v>PeMS2016</v>
      </c>
      <c r="F445" s="1">
        <v>1</v>
      </c>
      <c r="G4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45" s="30">
        <f>'[4]All Counts'!R445</f>
        <v>3</v>
      </c>
      <c r="I445" s="30">
        <f>'[4]All Counts'!S445</f>
        <v>14</v>
      </c>
      <c r="J445" s="61">
        <f>'[4]All Counts'!M445</f>
        <v>115177</v>
      </c>
      <c r="K445" s="4">
        <f>VLOOKUP(class[[#This Row],[hwycov_id]],readme!E:F,2,FALSE)</f>
        <v>111731.280273</v>
      </c>
      <c r="L445" s="32">
        <f t="shared" si="18"/>
        <v>-2.9916734478237839E-2</v>
      </c>
      <c r="M445" s="31">
        <f t="shared" si="19"/>
        <v>-3445.7197270000033</v>
      </c>
      <c r="N445" s="31">
        <f t="shared" si="20"/>
        <v>11872984.437036978</v>
      </c>
      <c r="O445" s="1" t="e">
        <v>#N/A</v>
      </c>
      <c r="P445" s="1">
        <v>444</v>
      </c>
      <c r="Q445" s="46">
        <f>ROUND(class[[#This Row],[count]],-3)</f>
        <v>115000</v>
      </c>
      <c r="R445" s="59">
        <f>VLOOKUP(class[[#This Row],[count_rd]],caltran!$J$2:$P$182,7,FALSE)</f>
        <v>100060.95238095237</v>
      </c>
      <c r="S445" s="59">
        <f>VLOOKUP(class[[#This Row],[count_rd]],caltran!$J$2:$P$182,6,FALSE)</f>
        <v>129939.04761904763</v>
      </c>
      <c r="T445" s="1">
        <f>IF(AND(class[[#This Row],[flow]]&gt;=class[[#This Row],[low]], class[[#This Row],[flow]]&lt;=class[[#This Row],[high]]),1,0)</f>
        <v>1</v>
      </c>
    </row>
    <row r="446" spans="1:20" x14ac:dyDescent="0.25">
      <c r="A446" s="61">
        <f>'[4]All Counts'!E446</f>
        <v>14644</v>
      </c>
      <c r="B446" s="61">
        <f>'[4]All Counts'!F446</f>
        <v>1</v>
      </c>
      <c r="C446" s="61">
        <f>'[4]All Counts'!G446</f>
        <v>1</v>
      </c>
      <c r="D446" s="29">
        <v>1</v>
      </c>
      <c r="E446" s="61" t="str">
        <f>'[4]All Counts'!P446</f>
        <v>SANDAG</v>
      </c>
      <c r="F446" s="1">
        <v>1</v>
      </c>
      <c r="G4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46" s="30">
        <f>'[4]All Counts'!R446</f>
        <v>3</v>
      </c>
      <c r="I446" s="30">
        <f>'[4]All Counts'!S446</f>
        <v>14</v>
      </c>
      <c r="J446" s="61">
        <f>'[4]All Counts'!M446</f>
        <v>153552</v>
      </c>
      <c r="K446" s="4">
        <f>VLOOKUP(class[[#This Row],[hwycov_id]],readme!E:F,2,FALSE)</f>
        <v>125285.97265499999</v>
      </c>
      <c r="L446" s="32">
        <f t="shared" si="18"/>
        <v>-0.18408114088387006</v>
      </c>
      <c r="M446" s="31">
        <f t="shared" si="19"/>
        <v>-28266.02734500001</v>
      </c>
      <c r="N446" s="31">
        <f t="shared" si="20"/>
        <v>798968301.86828828</v>
      </c>
      <c r="O446" s="1" t="e">
        <v>#N/A</v>
      </c>
      <c r="P446" s="1">
        <v>445</v>
      </c>
      <c r="Q446" s="46">
        <f>ROUND(class[[#This Row],[count]],-3)</f>
        <v>154000</v>
      </c>
      <c r="R446" s="59">
        <f>VLOOKUP(class[[#This Row],[count_rd]],caltran!$J$2:$P$182,7,FALSE)</f>
        <v>136154.33333333331</v>
      </c>
      <c r="S446" s="59">
        <f>VLOOKUP(class[[#This Row],[count_rd]],caltran!$J$2:$P$182,6,FALSE)</f>
        <v>171845.66666666669</v>
      </c>
      <c r="T446" s="1">
        <f>IF(AND(class[[#This Row],[flow]]&gt;=class[[#This Row],[low]], class[[#This Row],[flow]]&lt;=class[[#This Row],[high]]),1,0)</f>
        <v>0</v>
      </c>
    </row>
    <row r="447" spans="1:20" x14ac:dyDescent="0.25">
      <c r="A447" s="61">
        <f>'[4]All Counts'!E447</f>
        <v>570</v>
      </c>
      <c r="B447" s="61">
        <f>'[4]All Counts'!F447</f>
        <v>1</v>
      </c>
      <c r="C447" s="61">
        <f>'[4]All Counts'!G447</f>
        <v>1</v>
      </c>
      <c r="D447" s="29">
        <v>1</v>
      </c>
      <c r="E447" s="61" t="str">
        <f>'[4]All Counts'!P447</f>
        <v>PeMS2016</v>
      </c>
      <c r="F447" s="1">
        <v>1</v>
      </c>
      <c r="G4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47" s="30">
        <f>'[4]All Counts'!R447</f>
        <v>3</v>
      </c>
      <c r="I447" s="30">
        <f>'[4]All Counts'!S447</f>
        <v>14</v>
      </c>
      <c r="J447" s="61">
        <f>'[4]All Counts'!M447</f>
        <v>108205</v>
      </c>
      <c r="K447" s="4">
        <f>VLOOKUP(class[[#This Row],[hwycov_id]],readme!E:F,2,FALSE)</f>
        <v>105989.027344</v>
      </c>
      <c r="L447" s="32">
        <f t="shared" si="18"/>
        <v>-2.0479392412550257E-2</v>
      </c>
      <c r="M447" s="31">
        <f t="shared" si="19"/>
        <v>-2215.9726559999981</v>
      </c>
      <c r="N447" s="31">
        <f t="shared" si="20"/>
        <v>4910534.8121396862</v>
      </c>
      <c r="O447" s="1" t="e">
        <v>#N/A</v>
      </c>
      <c r="P447" s="1">
        <v>446</v>
      </c>
      <c r="Q447" s="46">
        <f>ROUND(class[[#This Row],[count]],-3)</f>
        <v>108000</v>
      </c>
      <c r="R447" s="59">
        <f>VLOOKUP(class[[#This Row],[count_rd]],caltran!$J$2:$P$182,7,FALSE)</f>
        <v>93677.142857142826</v>
      </c>
      <c r="S447" s="59">
        <f>VLOOKUP(class[[#This Row],[count_rd]],caltran!$J$2:$P$182,6,FALSE)</f>
        <v>122322.85714285719</v>
      </c>
      <c r="T447" s="1">
        <f>IF(AND(class[[#This Row],[flow]]&gt;=class[[#This Row],[low]], class[[#This Row],[flow]]&lt;=class[[#This Row],[high]]),1,0)</f>
        <v>1</v>
      </c>
    </row>
    <row r="448" spans="1:20" x14ac:dyDescent="0.25">
      <c r="A448" s="61">
        <f>'[4]All Counts'!E448</f>
        <v>14637</v>
      </c>
      <c r="B448" s="61">
        <f>'[4]All Counts'!F448</f>
        <v>1</v>
      </c>
      <c r="C448" s="61">
        <f>'[4]All Counts'!G448</f>
        <v>1</v>
      </c>
      <c r="D448" s="29">
        <v>1</v>
      </c>
      <c r="E448" s="61" t="str">
        <f>'[4]All Counts'!P448</f>
        <v>PeMS2016</v>
      </c>
      <c r="F448" s="1">
        <v>1</v>
      </c>
      <c r="G4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48" s="30">
        <f>'[4]All Counts'!R448</f>
        <v>3</v>
      </c>
      <c r="I448" s="30">
        <f>'[4]All Counts'!S448</f>
        <v>14</v>
      </c>
      <c r="J448" s="61">
        <f>'[4]All Counts'!M448</f>
        <v>103965</v>
      </c>
      <c r="K448" s="4">
        <f>VLOOKUP(class[[#This Row],[hwycov_id]],readme!E:F,2,FALSE)</f>
        <v>115365.708008</v>
      </c>
      <c r="L448" s="32">
        <f t="shared" si="18"/>
        <v>0.10965909688837594</v>
      </c>
      <c r="M448" s="31">
        <f t="shared" si="19"/>
        <v>11400.708008000001</v>
      </c>
      <c r="N448" s="31">
        <f t="shared" si="20"/>
        <v>129976143.08367535</v>
      </c>
      <c r="O448" s="1" t="e">
        <v>#N/A</v>
      </c>
      <c r="P448" s="1">
        <v>447</v>
      </c>
      <c r="Q448" s="46">
        <f>ROUND(class[[#This Row],[count]],-3)</f>
        <v>104000</v>
      </c>
      <c r="R448" s="59">
        <f>VLOOKUP(class[[#This Row],[count_rd]],caltran!$J$2:$P$182,7,FALSE)</f>
        <v>90066.476190476198</v>
      </c>
      <c r="S448" s="59">
        <f>VLOOKUP(class[[#This Row],[count_rd]],caltran!$J$2:$P$182,6,FALSE)</f>
        <v>117933.5238095238</v>
      </c>
      <c r="T448" s="1">
        <f>IF(AND(class[[#This Row],[flow]]&gt;=class[[#This Row],[low]], class[[#This Row],[flow]]&lt;=class[[#This Row],[high]]),1,0)</f>
        <v>1</v>
      </c>
    </row>
    <row r="449" spans="1:20" x14ac:dyDescent="0.25">
      <c r="A449" s="61">
        <f>'[4]All Counts'!E449</f>
        <v>14660</v>
      </c>
      <c r="B449" s="61">
        <f>'[4]All Counts'!F449</f>
        <v>1</v>
      </c>
      <c r="C449" s="61">
        <f>'[4]All Counts'!G449</f>
        <v>1</v>
      </c>
      <c r="D449" s="29">
        <v>1</v>
      </c>
      <c r="E449" s="61" t="str">
        <f>'[4]All Counts'!P449</f>
        <v>PeMS2016</v>
      </c>
      <c r="F449" s="1">
        <v>1</v>
      </c>
      <c r="G4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49" s="30">
        <f>'[4]All Counts'!R449</f>
        <v>3</v>
      </c>
      <c r="I449" s="30">
        <f>'[4]All Counts'!S449</f>
        <v>14</v>
      </c>
      <c r="J449" s="61">
        <f>'[4]All Counts'!M449</f>
        <v>113937</v>
      </c>
      <c r="K449" s="4">
        <f>VLOOKUP(class[[#This Row],[hwycov_id]],readme!E:F,2,FALSE)</f>
        <v>112659.34668</v>
      </c>
      <c r="L449" s="32">
        <f t="shared" si="18"/>
        <v>-1.1213682298112149E-2</v>
      </c>
      <c r="M449" s="31">
        <f t="shared" si="19"/>
        <v>-1277.6533199999976</v>
      </c>
      <c r="N449" s="31">
        <f t="shared" si="20"/>
        <v>1632398.0061070162</v>
      </c>
      <c r="O449" s="1" t="e">
        <v>#N/A</v>
      </c>
      <c r="P449" s="1">
        <v>448</v>
      </c>
      <c r="Q449" s="46">
        <f>ROUND(class[[#This Row],[count]],-3)</f>
        <v>114000</v>
      </c>
      <c r="R449" s="59">
        <f>VLOOKUP(class[[#This Row],[count_rd]],caltran!$J$2:$P$182,7,FALSE)</f>
        <v>99139.285714285696</v>
      </c>
      <c r="S449" s="59">
        <f>VLOOKUP(class[[#This Row],[count_rd]],caltran!$J$2:$P$182,6,FALSE)</f>
        <v>128860.7142857143</v>
      </c>
      <c r="T449" s="1">
        <f>IF(AND(class[[#This Row],[flow]]&gt;=class[[#This Row],[low]], class[[#This Row],[flow]]&lt;=class[[#This Row],[high]]),1,0)</f>
        <v>1</v>
      </c>
    </row>
    <row r="450" spans="1:20" x14ac:dyDescent="0.25">
      <c r="A450" s="61">
        <f>'[4]All Counts'!E450</f>
        <v>789</v>
      </c>
      <c r="B450" s="61">
        <f>'[4]All Counts'!F450</f>
        <v>1</v>
      </c>
      <c r="C450" s="61">
        <f>'[4]All Counts'!G450</f>
        <v>1</v>
      </c>
      <c r="D450" s="29">
        <v>1</v>
      </c>
      <c r="E450" s="61" t="str">
        <f>'[4]All Counts'!P450</f>
        <v>PeMS2016</v>
      </c>
      <c r="F450" s="1">
        <v>1</v>
      </c>
      <c r="G4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50" s="30">
        <f>'[4]All Counts'!R450</f>
        <v>3</v>
      </c>
      <c r="I450" s="30">
        <f>'[4]All Counts'!S450</f>
        <v>14</v>
      </c>
      <c r="J450" s="61">
        <f>'[4]All Counts'!M450</f>
        <v>128485</v>
      </c>
      <c r="K450" s="4">
        <f>VLOOKUP(class[[#This Row],[hwycov_id]],readme!E:F,2,FALSE)</f>
        <v>128234.360352</v>
      </c>
      <c r="L450" s="32">
        <f t="shared" ref="L450:L513" si="21">K450/J450-1</f>
        <v>-1.9507308090438435E-3</v>
      </c>
      <c r="M450" s="31">
        <f t="shared" ref="M450:M513" si="22">K450-J450</f>
        <v>-250.63964799999667</v>
      </c>
      <c r="N450" s="31">
        <f t="shared" ref="N450:N513" si="23">POWER(M450,2)</f>
        <v>62820.233149562235</v>
      </c>
      <c r="O450" s="1" t="e">
        <v>#N/A</v>
      </c>
      <c r="P450" s="1">
        <v>449</v>
      </c>
      <c r="Q450" s="46">
        <f>ROUND(class[[#This Row],[count]],-3)</f>
        <v>128000</v>
      </c>
      <c r="R450" s="59">
        <f>VLOOKUP(class[[#This Row],[count_rd]],caltran!$J$2:$P$182,7,FALSE)</f>
        <v>111951.23809523814</v>
      </c>
      <c r="S450" s="59">
        <f>VLOOKUP(class[[#This Row],[count_rd]],caltran!$J$2:$P$182,6,FALSE)</f>
        <v>144048.76190476184</v>
      </c>
      <c r="T450" s="1">
        <f>IF(AND(class[[#This Row],[flow]]&gt;=class[[#This Row],[low]], class[[#This Row],[flow]]&lt;=class[[#This Row],[high]]),1,0)</f>
        <v>1</v>
      </c>
    </row>
    <row r="451" spans="1:20" x14ac:dyDescent="0.25">
      <c r="A451" s="61">
        <f>'[4]All Counts'!E451</f>
        <v>14383</v>
      </c>
      <c r="B451" s="61">
        <f>'[4]All Counts'!F451</f>
        <v>1</v>
      </c>
      <c r="C451" s="61">
        <f>'[4]All Counts'!G451</f>
        <v>1</v>
      </c>
      <c r="D451" s="29">
        <v>1</v>
      </c>
      <c r="E451" s="61" t="str">
        <f>'[4]All Counts'!P451</f>
        <v>PeMS2016</v>
      </c>
      <c r="F451" s="1">
        <v>1</v>
      </c>
      <c r="G4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51" s="30">
        <f>'[4]All Counts'!R451</f>
        <v>3</v>
      </c>
      <c r="I451" s="30">
        <f>'[4]All Counts'!S451</f>
        <v>14</v>
      </c>
      <c r="J451" s="61">
        <f>'[4]All Counts'!M451</f>
        <v>148338</v>
      </c>
      <c r="K451" s="4">
        <f>VLOOKUP(class[[#This Row],[hwycov_id]],readme!E:F,2,FALSE)</f>
        <v>141657.884765</v>
      </c>
      <c r="L451" s="32">
        <f t="shared" si="21"/>
        <v>-4.5033067959659778E-2</v>
      </c>
      <c r="M451" s="31">
        <f t="shared" si="22"/>
        <v>-6680.1152350000048</v>
      </c>
      <c r="N451" s="31">
        <f t="shared" si="23"/>
        <v>44623939.55287917</v>
      </c>
      <c r="O451" s="1" t="e">
        <v>#N/A</v>
      </c>
      <c r="P451" s="1">
        <v>450</v>
      </c>
      <c r="Q451" s="46">
        <f>ROUND(class[[#This Row],[count]],-3)</f>
        <v>148000</v>
      </c>
      <c r="R451" s="59">
        <f>VLOOKUP(class[[#This Row],[count_rd]],caltran!$J$2:$P$182,7,FALSE)</f>
        <v>130514.85714285716</v>
      </c>
      <c r="S451" s="59">
        <f>VLOOKUP(class[[#This Row],[count_rd]],caltran!$J$2:$P$182,6,FALSE)</f>
        <v>165485.14285714281</v>
      </c>
      <c r="T451" s="1">
        <f>IF(AND(class[[#This Row],[flow]]&gt;=class[[#This Row],[low]], class[[#This Row],[flow]]&lt;=class[[#This Row],[high]]),1,0)</f>
        <v>1</v>
      </c>
    </row>
    <row r="452" spans="1:20" x14ac:dyDescent="0.25">
      <c r="A452" s="61">
        <f>'[4]All Counts'!E452</f>
        <v>28809</v>
      </c>
      <c r="B452" s="61">
        <f>'[4]All Counts'!F452</f>
        <v>1</v>
      </c>
      <c r="C452" s="61">
        <f>'[4]All Counts'!G452</f>
        <v>1</v>
      </c>
      <c r="D452" s="29">
        <v>1</v>
      </c>
      <c r="E452" s="61" t="str">
        <f>'[4]All Counts'!P452</f>
        <v>PeMS2016</v>
      </c>
      <c r="F452" s="1">
        <v>1</v>
      </c>
      <c r="G4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52" s="30">
        <f>'[4]All Counts'!R452</f>
        <v>3</v>
      </c>
      <c r="I452" s="30">
        <f>'[4]All Counts'!S452</f>
        <v>14</v>
      </c>
      <c r="J452" s="61">
        <f>'[4]All Counts'!M452</f>
        <v>121450</v>
      </c>
      <c r="K452" s="4">
        <f>VLOOKUP(class[[#This Row],[hwycov_id]],readme!E:F,2,FALSE)</f>
        <v>124537.912109</v>
      </c>
      <c r="L452" s="32">
        <f t="shared" si="21"/>
        <v>2.5425377595718279E-2</v>
      </c>
      <c r="M452" s="31">
        <f t="shared" si="22"/>
        <v>3087.9121089999971</v>
      </c>
      <c r="N452" s="31">
        <f t="shared" si="23"/>
        <v>9535201.1929088105</v>
      </c>
      <c r="O452" s="1" t="e">
        <v>#N/A</v>
      </c>
      <c r="P452" s="1">
        <v>451</v>
      </c>
      <c r="Q452" s="46">
        <f>ROUND(class[[#This Row],[count]],-3)</f>
        <v>121000</v>
      </c>
      <c r="R452" s="59">
        <f>VLOOKUP(class[[#This Row],[count_rd]],caltran!$J$2:$P$182,7,FALSE)</f>
        <v>105536.96825396827</v>
      </c>
      <c r="S452" s="59">
        <f>VLOOKUP(class[[#This Row],[count_rd]],caltran!$J$2:$P$182,6,FALSE)</f>
        <v>136463.03174603172</v>
      </c>
      <c r="T452" s="1">
        <f>IF(AND(class[[#This Row],[flow]]&gt;=class[[#This Row],[low]], class[[#This Row],[flow]]&lt;=class[[#This Row],[high]]),1,0)</f>
        <v>1</v>
      </c>
    </row>
    <row r="453" spans="1:20" x14ac:dyDescent="0.25">
      <c r="A453" s="61">
        <f>'[4]All Counts'!E453</f>
        <v>8814</v>
      </c>
      <c r="B453" s="61">
        <f>'[4]All Counts'!F453</f>
        <v>1</v>
      </c>
      <c r="C453" s="61">
        <f>'[4]All Counts'!G453</f>
        <v>1</v>
      </c>
      <c r="D453" s="29">
        <v>1</v>
      </c>
      <c r="E453" s="61" t="str">
        <f>'[4]All Counts'!P453</f>
        <v>PeMS2016</v>
      </c>
      <c r="F453" s="1">
        <v>1</v>
      </c>
      <c r="G4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53" s="30">
        <f>'[4]All Counts'!R453</f>
        <v>3</v>
      </c>
      <c r="I453" s="30">
        <f>'[4]All Counts'!S453</f>
        <v>14</v>
      </c>
      <c r="J453" s="61">
        <f>'[4]All Counts'!M453</f>
        <v>144522</v>
      </c>
      <c r="K453" s="4">
        <f>VLOOKUP(class[[#This Row],[hwycov_id]],readme!E:F,2,FALSE)</f>
        <v>148360.76660100001</v>
      </c>
      <c r="L453" s="32">
        <f t="shared" si="21"/>
        <v>2.6561814817121387E-2</v>
      </c>
      <c r="M453" s="31">
        <f t="shared" si="22"/>
        <v>3838.7666010000103</v>
      </c>
      <c r="N453" s="31">
        <f t="shared" si="23"/>
        <v>14736129.016953172</v>
      </c>
      <c r="O453" s="1" t="e">
        <v>#N/A</v>
      </c>
      <c r="P453" s="1">
        <v>452</v>
      </c>
      <c r="Q453" s="46">
        <f>ROUND(class[[#This Row],[count]],-3)</f>
        <v>145000</v>
      </c>
      <c r="R453" s="59">
        <f>VLOOKUP(class[[#This Row],[count_rd]],caltran!$J$2:$P$182,7,FALSE)</f>
        <v>127738.09523809525</v>
      </c>
      <c r="S453" s="59">
        <f>VLOOKUP(class[[#This Row],[count_rd]],caltran!$J$2:$P$182,6,FALSE)</f>
        <v>162261.90476190476</v>
      </c>
      <c r="T453" s="1">
        <f>IF(AND(class[[#This Row],[flow]]&gt;=class[[#This Row],[low]], class[[#This Row],[flow]]&lt;=class[[#This Row],[high]]),1,0)</f>
        <v>1</v>
      </c>
    </row>
    <row r="454" spans="1:20" x14ac:dyDescent="0.25">
      <c r="A454" s="61">
        <f>'[4]All Counts'!E454</f>
        <v>14400</v>
      </c>
      <c r="B454" s="61">
        <f>'[4]All Counts'!F454</f>
        <v>1</v>
      </c>
      <c r="C454" s="61">
        <f>'[4]All Counts'!G454</f>
        <v>1</v>
      </c>
      <c r="D454" s="29">
        <v>1</v>
      </c>
      <c r="E454" s="61" t="str">
        <f>'[4]All Counts'!P454</f>
        <v>PeMS2016</v>
      </c>
      <c r="F454" s="1">
        <v>1</v>
      </c>
      <c r="G4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54" s="30">
        <f>'[4]All Counts'!R454</f>
        <v>3</v>
      </c>
      <c r="I454" s="30">
        <f>'[4]All Counts'!S454</f>
        <v>14</v>
      </c>
      <c r="J454" s="61">
        <f>'[4]All Counts'!M454</f>
        <v>137103</v>
      </c>
      <c r="K454" s="4">
        <f>VLOOKUP(class[[#This Row],[hwycov_id]],readme!E:F,2,FALSE)</f>
        <v>139475.22753899998</v>
      </c>
      <c r="L454" s="32">
        <f t="shared" si="21"/>
        <v>1.7302521017045436E-2</v>
      </c>
      <c r="M454" s="31">
        <f t="shared" si="22"/>
        <v>2372.227538999985</v>
      </c>
      <c r="N454" s="31">
        <f t="shared" si="23"/>
        <v>5627463.4967899248</v>
      </c>
      <c r="O454" s="1" t="e">
        <v>#N/A</v>
      </c>
      <c r="P454" s="1">
        <v>453</v>
      </c>
      <c r="Q454" s="46">
        <f>ROUND(class[[#This Row],[count]],-3)</f>
        <v>137000</v>
      </c>
      <c r="R454" s="59">
        <f>VLOOKUP(class[[#This Row],[count_rd]],caltran!$J$2:$P$182,7,FALSE)</f>
        <v>120284.18783068781</v>
      </c>
      <c r="S454" s="59">
        <f>VLOOKUP(class[[#This Row],[count_rd]],caltran!$J$2:$P$182,6,FALSE)</f>
        <v>153715.81216931221</v>
      </c>
      <c r="T454" s="1">
        <f>IF(AND(class[[#This Row],[flow]]&gt;=class[[#This Row],[low]], class[[#This Row],[flow]]&lt;=class[[#This Row],[high]]),1,0)</f>
        <v>1</v>
      </c>
    </row>
    <row r="455" spans="1:20" x14ac:dyDescent="0.25">
      <c r="A455" s="61">
        <f>'[4]All Counts'!E455</f>
        <v>14407</v>
      </c>
      <c r="B455" s="61">
        <f>'[4]All Counts'!F455</f>
        <v>1</v>
      </c>
      <c r="C455" s="61">
        <f>'[4]All Counts'!G455</f>
        <v>1</v>
      </c>
      <c r="D455" s="29">
        <v>1</v>
      </c>
      <c r="E455" s="61" t="str">
        <f>'[4]All Counts'!P455</f>
        <v>PeMS2016</v>
      </c>
      <c r="F455" s="1">
        <v>1</v>
      </c>
      <c r="G4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55" s="30">
        <f>'[4]All Counts'!R455</f>
        <v>3</v>
      </c>
      <c r="I455" s="30">
        <f>'[4]All Counts'!S455</f>
        <v>19</v>
      </c>
      <c r="J455" s="61">
        <f>'[4]All Counts'!M455</f>
        <v>138163</v>
      </c>
      <c r="K455" s="4">
        <f>VLOOKUP(class[[#This Row],[hwycov_id]],readme!E:F,2,FALSE)</f>
        <v>140503.24902400002</v>
      </c>
      <c r="L455" s="32">
        <f t="shared" si="21"/>
        <v>1.6938319405340296E-2</v>
      </c>
      <c r="M455" s="31">
        <f t="shared" si="22"/>
        <v>2340.2490240000188</v>
      </c>
      <c r="N455" s="31">
        <f t="shared" si="23"/>
        <v>5476765.4943330409</v>
      </c>
      <c r="O455" s="1" t="e">
        <v>#N/A</v>
      </c>
      <c r="P455" s="1">
        <v>454</v>
      </c>
      <c r="Q455" s="46">
        <f>ROUND(class[[#This Row],[count]],-3)</f>
        <v>138000</v>
      </c>
      <c r="R455" s="59">
        <f>VLOOKUP(class[[#This Row],[count_rd]],caltran!$J$2:$P$182,7,FALSE)</f>
        <v>121196.85714285712</v>
      </c>
      <c r="S455" s="59">
        <f>VLOOKUP(class[[#This Row],[count_rd]],caltran!$J$2:$P$182,6,FALSE)</f>
        <v>154803.1428571429</v>
      </c>
      <c r="T455" s="1">
        <f>IF(AND(class[[#This Row],[flow]]&gt;=class[[#This Row],[low]], class[[#This Row],[flow]]&lt;=class[[#This Row],[high]]),1,0)</f>
        <v>1</v>
      </c>
    </row>
    <row r="456" spans="1:20" x14ac:dyDescent="0.25">
      <c r="A456" s="61">
        <f>'[4]All Counts'!E456</f>
        <v>14411</v>
      </c>
      <c r="B456" s="61">
        <f>'[4]All Counts'!F456</f>
        <v>1</v>
      </c>
      <c r="C456" s="61">
        <f>'[4]All Counts'!G456</f>
        <v>1</v>
      </c>
      <c r="D456" s="29">
        <v>1</v>
      </c>
      <c r="E456" s="61" t="str">
        <f>'[4]All Counts'!P456</f>
        <v>PeMS2016</v>
      </c>
      <c r="F456" s="1">
        <v>1</v>
      </c>
      <c r="G4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56" s="30">
        <f>'[4]All Counts'!R456</f>
        <v>3</v>
      </c>
      <c r="I456" s="30">
        <f>'[4]All Counts'!S456</f>
        <v>14</v>
      </c>
      <c r="J456" s="61">
        <f>'[4]All Counts'!M456</f>
        <v>137099</v>
      </c>
      <c r="K456" s="4">
        <f>VLOOKUP(class[[#This Row],[hwycov_id]],readme!E:F,2,FALSE)</f>
        <v>151004.91796799999</v>
      </c>
      <c r="L456" s="32">
        <f t="shared" si="21"/>
        <v>0.10142975490703798</v>
      </c>
      <c r="M456" s="31">
        <f t="shared" si="22"/>
        <v>13905.917967999994</v>
      </c>
      <c r="N456" s="31">
        <f t="shared" si="23"/>
        <v>193374554.53274509</v>
      </c>
      <c r="O456" s="1" t="e">
        <v>#N/A</v>
      </c>
      <c r="P456" s="1">
        <v>455</v>
      </c>
      <c r="Q456" s="46">
        <f>ROUND(class[[#This Row],[count]],-3)</f>
        <v>137000</v>
      </c>
      <c r="R456" s="59">
        <f>VLOOKUP(class[[#This Row],[count_rd]],caltran!$J$2:$P$182,7,FALSE)</f>
        <v>120284.18783068781</v>
      </c>
      <c r="S456" s="59">
        <f>VLOOKUP(class[[#This Row],[count_rd]],caltran!$J$2:$P$182,6,FALSE)</f>
        <v>153715.81216931221</v>
      </c>
      <c r="T456" s="1">
        <f>IF(AND(class[[#This Row],[flow]]&gt;=class[[#This Row],[low]], class[[#This Row],[flow]]&lt;=class[[#This Row],[high]]),1,0)</f>
        <v>1</v>
      </c>
    </row>
    <row r="457" spans="1:20" x14ac:dyDescent="0.25">
      <c r="A457" s="61">
        <f>'[4]All Counts'!E457</f>
        <v>14412</v>
      </c>
      <c r="B457" s="61">
        <f>'[4]All Counts'!F457</f>
        <v>1</v>
      </c>
      <c r="C457" s="61">
        <f>'[4]All Counts'!G457</f>
        <v>1</v>
      </c>
      <c r="D457" s="29">
        <v>1</v>
      </c>
      <c r="E457" s="61" t="str">
        <f>'[4]All Counts'!P457</f>
        <v>PeMS2016</v>
      </c>
      <c r="F457" s="1">
        <v>1</v>
      </c>
      <c r="G4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57" s="30">
        <f>'[4]All Counts'!R457</f>
        <v>3</v>
      </c>
      <c r="I457" s="30">
        <f>'[4]All Counts'!S457</f>
        <v>14</v>
      </c>
      <c r="J457" s="61">
        <f>'[4]All Counts'!M457</f>
        <v>134942</v>
      </c>
      <c r="K457" s="4">
        <f>VLOOKUP(class[[#This Row],[hwycov_id]],readme!E:F,2,FALSE)</f>
        <v>161836.73339800001</v>
      </c>
      <c r="L457" s="32">
        <f t="shared" si="21"/>
        <v>0.19930587510189568</v>
      </c>
      <c r="M457" s="31">
        <f t="shared" si="22"/>
        <v>26894.733398000011</v>
      </c>
      <c r="N457" s="31">
        <f t="shared" si="23"/>
        <v>723326684.54949725</v>
      </c>
      <c r="O457" s="1" t="e">
        <v>#N/A</v>
      </c>
      <c r="P457" s="1">
        <v>456</v>
      </c>
      <c r="Q457" s="46">
        <f>ROUND(class[[#This Row],[count]],-3)</f>
        <v>135000</v>
      </c>
      <c r="R457" s="59">
        <f>VLOOKUP(class[[#This Row],[count_rd]],caltran!$J$2:$P$182,7,FALSE)</f>
        <v>118439.99999999996</v>
      </c>
      <c r="S457" s="59">
        <f>VLOOKUP(class[[#This Row],[count_rd]],caltran!$J$2:$P$182,6,FALSE)</f>
        <v>151560.00000000003</v>
      </c>
      <c r="T457" s="1">
        <f>IF(AND(class[[#This Row],[flow]]&gt;=class[[#This Row],[low]], class[[#This Row],[flow]]&lt;=class[[#This Row],[high]]),1,0)</f>
        <v>0</v>
      </c>
    </row>
    <row r="458" spans="1:20" x14ac:dyDescent="0.25">
      <c r="A458" s="61">
        <f>'[4]All Counts'!E458</f>
        <v>14418</v>
      </c>
      <c r="B458" s="61">
        <f>'[4]All Counts'!F458</f>
        <v>1</v>
      </c>
      <c r="C458" s="61">
        <f>'[4]All Counts'!G458</f>
        <v>1</v>
      </c>
      <c r="D458" s="29">
        <v>1</v>
      </c>
      <c r="E458" s="61" t="str">
        <f>'[4]All Counts'!P458</f>
        <v>PeMS2016</v>
      </c>
      <c r="F458" s="1">
        <v>1</v>
      </c>
      <c r="G4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58" s="30">
        <f>'[4]All Counts'!R458</f>
        <v>3</v>
      </c>
      <c r="I458" s="30">
        <f>'[4]All Counts'!S458</f>
        <v>14</v>
      </c>
      <c r="J458" s="61">
        <f>'[4]All Counts'!M458</f>
        <v>142219</v>
      </c>
      <c r="K458" s="4">
        <f>VLOOKUP(class[[#This Row],[hwycov_id]],readme!E:F,2,FALSE)</f>
        <v>163049.44433599999</v>
      </c>
      <c r="L458" s="32">
        <f t="shared" si="21"/>
        <v>0.14646738013908123</v>
      </c>
      <c r="M458" s="31">
        <f t="shared" si="22"/>
        <v>20830.444335999986</v>
      </c>
      <c r="N458" s="31">
        <f t="shared" si="23"/>
        <v>433907411.23519391</v>
      </c>
      <c r="O458" s="1" t="e">
        <v>#N/A</v>
      </c>
      <c r="P458" s="1">
        <v>457</v>
      </c>
      <c r="Q458" s="46">
        <f>ROUND(class[[#This Row],[count]],-3)</f>
        <v>142000</v>
      </c>
      <c r="R458" s="59">
        <f>VLOOKUP(class[[#This Row],[count_rd]],caltran!$J$2:$P$182,7,FALSE)</f>
        <v>124931.07407407406</v>
      </c>
      <c r="S458" s="59">
        <f>VLOOKUP(class[[#This Row],[count_rd]],caltran!$J$2:$P$182,6,FALSE)</f>
        <v>159068.92592592593</v>
      </c>
      <c r="T458" s="1">
        <f>IF(AND(class[[#This Row],[flow]]&gt;=class[[#This Row],[low]], class[[#This Row],[flow]]&lt;=class[[#This Row],[high]]),1,0)</f>
        <v>0</v>
      </c>
    </row>
    <row r="459" spans="1:20" x14ac:dyDescent="0.25">
      <c r="A459" s="61">
        <f>'[4]All Counts'!E459</f>
        <v>14419</v>
      </c>
      <c r="B459" s="61">
        <f>'[4]All Counts'!F459</f>
        <v>1</v>
      </c>
      <c r="C459" s="61">
        <f>'[4]All Counts'!G459</f>
        <v>1</v>
      </c>
      <c r="D459" s="29">
        <v>1</v>
      </c>
      <c r="E459" s="61" t="str">
        <f>'[4]All Counts'!P459</f>
        <v>PeMS2016</v>
      </c>
      <c r="F459" s="1">
        <v>1</v>
      </c>
      <c r="G4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59" s="30">
        <f>'[4]All Counts'!R459</f>
        <v>3</v>
      </c>
      <c r="I459" s="30">
        <f>'[4]All Counts'!S459</f>
        <v>14</v>
      </c>
      <c r="J459" s="61">
        <f>'[4]All Counts'!M459</f>
        <v>138713</v>
      </c>
      <c r="K459" s="4">
        <f>VLOOKUP(class[[#This Row],[hwycov_id]],readme!E:F,2,FALSE)</f>
        <v>164622.349609</v>
      </c>
      <c r="L459" s="32">
        <f t="shared" si="21"/>
        <v>0.18678386026544014</v>
      </c>
      <c r="M459" s="31">
        <f t="shared" si="22"/>
        <v>25909.349608999997</v>
      </c>
      <c r="N459" s="31">
        <f t="shared" si="23"/>
        <v>671294397.16138828</v>
      </c>
      <c r="O459" s="1" t="e">
        <v>#N/A</v>
      </c>
      <c r="P459" s="1">
        <v>458</v>
      </c>
      <c r="Q459" s="46">
        <f>ROUND(class[[#This Row],[count]],-3)</f>
        <v>139000</v>
      </c>
      <c r="R459" s="59">
        <f>VLOOKUP(class[[#This Row],[count_rd]],caltran!$J$2:$P$182,7,FALSE)</f>
        <v>122137.97619047617</v>
      </c>
      <c r="S459" s="59">
        <f>VLOOKUP(class[[#This Row],[count_rd]],caltran!$J$2:$P$182,6,FALSE)</f>
        <v>155862.02380952385</v>
      </c>
      <c r="T459" s="1">
        <f>IF(AND(class[[#This Row],[flow]]&gt;=class[[#This Row],[low]], class[[#This Row],[flow]]&lt;=class[[#This Row],[high]]),1,0)</f>
        <v>0</v>
      </c>
    </row>
    <row r="460" spans="1:20" x14ac:dyDescent="0.25">
      <c r="A460" s="61">
        <f>'[4]All Counts'!E460</f>
        <v>8816</v>
      </c>
      <c r="B460" s="61">
        <f>'[4]All Counts'!F460</f>
        <v>1</v>
      </c>
      <c r="C460" s="61">
        <f>'[4]All Counts'!G460</f>
        <v>1</v>
      </c>
      <c r="D460" s="29">
        <v>1</v>
      </c>
      <c r="E460" s="61" t="str">
        <f>'[4]All Counts'!P460</f>
        <v>PeMS2016</v>
      </c>
      <c r="F460" s="1">
        <v>1</v>
      </c>
      <c r="G4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60" s="30">
        <f>'[4]All Counts'!R460</f>
        <v>3</v>
      </c>
      <c r="I460" s="30">
        <f>'[4]All Counts'!S460</f>
        <v>14</v>
      </c>
      <c r="J460" s="61">
        <f>'[4]All Counts'!M460</f>
        <v>88348</v>
      </c>
      <c r="K460" s="4">
        <f>VLOOKUP(class[[#This Row],[hwycov_id]],readme!E:F,2,FALSE)</f>
        <v>105065.45361400001</v>
      </c>
      <c r="L460" s="32">
        <f t="shared" si="21"/>
        <v>0.18922277373568175</v>
      </c>
      <c r="M460" s="31">
        <f t="shared" si="22"/>
        <v>16717.453614000013</v>
      </c>
      <c r="N460" s="31">
        <f t="shared" si="23"/>
        <v>279473255.33624208</v>
      </c>
      <c r="O460" s="1" t="e">
        <v>#N/A</v>
      </c>
      <c r="P460" s="1">
        <v>459</v>
      </c>
      <c r="Q460" s="46">
        <f>ROUND(class[[#This Row],[count]],-3)</f>
        <v>88000</v>
      </c>
      <c r="R460" s="59">
        <f>VLOOKUP(class[[#This Row],[count_rd]],caltran!$J$2:$P$182,7,FALSE)</f>
        <v>75768</v>
      </c>
      <c r="S460" s="59">
        <f>VLOOKUP(class[[#This Row],[count_rd]],caltran!$J$2:$P$182,6,FALSE)</f>
        <v>100232</v>
      </c>
      <c r="T460" s="1">
        <f>IF(AND(class[[#This Row],[flow]]&gt;=class[[#This Row],[low]], class[[#This Row],[flow]]&lt;=class[[#This Row],[high]]),1,0)</f>
        <v>0</v>
      </c>
    </row>
    <row r="461" spans="1:20" x14ac:dyDescent="0.25">
      <c r="A461" s="61">
        <f>'[4]All Counts'!E461</f>
        <v>28899</v>
      </c>
      <c r="B461" s="61">
        <f>'[4]All Counts'!F461</f>
        <v>1</v>
      </c>
      <c r="C461" s="61">
        <f>'[4]All Counts'!G461</f>
        <v>1</v>
      </c>
      <c r="D461" s="29">
        <v>1</v>
      </c>
      <c r="E461" s="61" t="str">
        <f>'[4]All Counts'!P461</f>
        <v>PeMS2016</v>
      </c>
      <c r="F461" s="1">
        <v>1</v>
      </c>
      <c r="G4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461" s="30">
        <f>'[4]All Counts'!R461</f>
        <v>3</v>
      </c>
      <c r="I461" s="30">
        <f>'[4]All Counts'!S461</f>
        <v>14</v>
      </c>
      <c r="J461" s="61">
        <f>'[4]All Counts'!M461</f>
        <v>57195</v>
      </c>
      <c r="K461" s="4">
        <f>VLOOKUP(class[[#This Row],[hwycov_id]],readme!E:F,2,FALSE)</f>
        <v>80880.865722000002</v>
      </c>
      <c r="L461" s="32">
        <f t="shared" si="21"/>
        <v>0.41412476129032272</v>
      </c>
      <c r="M461" s="31">
        <f t="shared" si="22"/>
        <v>23685.865722000002</v>
      </c>
      <c r="N461" s="31">
        <f t="shared" si="23"/>
        <v>561020235.00061464</v>
      </c>
      <c r="O461" s="1" t="e">
        <v>#N/A</v>
      </c>
      <c r="P461" s="1">
        <v>460</v>
      </c>
      <c r="Q461" s="46">
        <f>ROUND(class[[#This Row],[count]],-3)</f>
        <v>57000</v>
      </c>
      <c r="R461" s="59">
        <f>VLOOKUP(class[[#This Row],[count_rd]],caltran!$J$2:$P$182,7,FALSE)</f>
        <v>46375.833333333328</v>
      </c>
      <c r="S461" s="59">
        <f>VLOOKUP(class[[#This Row],[count_rd]],caltran!$J$2:$P$182,6,FALSE)</f>
        <v>67624.166666666672</v>
      </c>
      <c r="T461" s="1">
        <f>IF(AND(class[[#This Row],[flow]]&gt;=class[[#This Row],[low]], class[[#This Row],[flow]]&lt;=class[[#This Row],[high]]),1,0)</f>
        <v>0</v>
      </c>
    </row>
    <row r="462" spans="1:20" x14ac:dyDescent="0.25">
      <c r="A462" s="61">
        <f>'[4]All Counts'!E462</f>
        <v>15196</v>
      </c>
      <c r="B462" s="61">
        <f>'[4]All Counts'!F462</f>
        <v>1</v>
      </c>
      <c r="C462" s="61">
        <f>'[4]All Counts'!G462</f>
        <v>1</v>
      </c>
      <c r="D462" s="29">
        <v>1</v>
      </c>
      <c r="E462" s="61" t="str">
        <f>'[4]All Counts'!P462</f>
        <v>PeMS2016</v>
      </c>
      <c r="F462" s="1">
        <v>1</v>
      </c>
      <c r="G4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462" s="30">
        <f>'[4]All Counts'!R462</f>
        <v>3</v>
      </c>
      <c r="I462" s="30">
        <f>'[4]All Counts'!S462</f>
        <v>14</v>
      </c>
      <c r="J462" s="61">
        <f>'[4]All Counts'!M462</f>
        <v>137544</v>
      </c>
      <c r="K462" s="4">
        <f>VLOOKUP(class[[#This Row],[hwycov_id]],readme!E:F,2,FALSE)</f>
        <v>96895.338379000008</v>
      </c>
      <c r="L462" s="32">
        <f t="shared" si="21"/>
        <v>-0.2955320597118013</v>
      </c>
      <c r="M462" s="31">
        <f t="shared" si="22"/>
        <v>-40648.661620999992</v>
      </c>
      <c r="N462" s="31">
        <f t="shared" si="23"/>
        <v>1652313691.5785577</v>
      </c>
      <c r="O462" s="1" t="e">
        <v>#N/A</v>
      </c>
      <c r="P462" s="1">
        <v>461</v>
      </c>
      <c r="Q462" s="46">
        <f>ROUND(class[[#This Row],[count]],-3)</f>
        <v>138000</v>
      </c>
      <c r="R462" s="59">
        <f>VLOOKUP(class[[#This Row],[count_rd]],caltran!$J$2:$P$182,7,FALSE)</f>
        <v>121196.85714285712</v>
      </c>
      <c r="S462" s="59">
        <f>VLOOKUP(class[[#This Row],[count_rd]],caltran!$J$2:$P$182,6,FALSE)</f>
        <v>154803.1428571429</v>
      </c>
      <c r="T462" s="1">
        <f>IF(AND(class[[#This Row],[flow]]&gt;=class[[#This Row],[low]], class[[#This Row],[flow]]&lt;=class[[#This Row],[high]]),1,0)</f>
        <v>0</v>
      </c>
    </row>
    <row r="463" spans="1:20" x14ac:dyDescent="0.25">
      <c r="A463" s="61">
        <f>'[4]All Counts'!E463</f>
        <v>15191</v>
      </c>
      <c r="B463" s="61">
        <f>'[4]All Counts'!F463</f>
        <v>1</v>
      </c>
      <c r="C463" s="61">
        <f>'[4]All Counts'!G463</f>
        <v>1</v>
      </c>
      <c r="D463" s="29">
        <v>1</v>
      </c>
      <c r="E463" s="61" t="str">
        <f>'[4]All Counts'!P463</f>
        <v>PeMS2016</v>
      </c>
      <c r="F463" s="1">
        <v>1</v>
      </c>
      <c r="G4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63" s="30">
        <f>'[4]All Counts'!R463</f>
        <v>3</v>
      </c>
      <c r="I463" s="30">
        <f>'[4]All Counts'!S463</f>
        <v>14</v>
      </c>
      <c r="J463" s="61">
        <f>'[4]All Counts'!M463</f>
        <v>96872</v>
      </c>
      <c r="K463" s="4">
        <f>VLOOKUP(class[[#This Row],[hwycov_id]],readme!E:F,2,FALSE)</f>
        <v>111298.34228499999</v>
      </c>
      <c r="L463" s="32">
        <f t="shared" si="21"/>
        <v>0.14892169342018335</v>
      </c>
      <c r="M463" s="31">
        <f t="shared" si="22"/>
        <v>14426.342284999992</v>
      </c>
      <c r="N463" s="31">
        <f t="shared" si="23"/>
        <v>208119351.72397879</v>
      </c>
      <c r="O463" s="1" t="e">
        <v>#N/A</v>
      </c>
      <c r="P463" s="1">
        <v>462</v>
      </c>
      <c r="Q463" s="46">
        <f>ROUND(class[[#This Row],[count]],-3)</f>
        <v>97000</v>
      </c>
      <c r="R463" s="59">
        <f>VLOOKUP(class[[#This Row],[count_rd]],caltran!$J$2:$P$182,7,FALSE)</f>
        <v>83727.166666666657</v>
      </c>
      <c r="S463" s="59">
        <f>VLOOKUP(class[[#This Row],[count_rd]],caltran!$J$2:$P$182,6,FALSE)</f>
        <v>110272.83333333334</v>
      </c>
      <c r="T463" s="1">
        <f>IF(AND(class[[#This Row],[flow]]&gt;=class[[#This Row],[low]], class[[#This Row],[flow]]&lt;=class[[#This Row],[high]]),1,0)</f>
        <v>0</v>
      </c>
    </row>
    <row r="464" spans="1:20" x14ac:dyDescent="0.25">
      <c r="A464" s="61">
        <f>'[4]All Counts'!E464</f>
        <v>9338</v>
      </c>
      <c r="B464" s="61">
        <f>'[4]All Counts'!F464</f>
        <v>1</v>
      </c>
      <c r="C464" s="61">
        <f>'[4]All Counts'!G464</f>
        <v>1</v>
      </c>
      <c r="D464" s="29">
        <v>1</v>
      </c>
      <c r="E464" s="61" t="str">
        <f>'[4]All Counts'!P464</f>
        <v>PeMS2016</v>
      </c>
      <c r="F464" s="1">
        <v>1</v>
      </c>
      <c r="G4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64" s="30">
        <f>'[4]All Counts'!R464</f>
        <v>3</v>
      </c>
      <c r="I464" s="30">
        <f>'[4]All Counts'!S464</f>
        <v>14</v>
      </c>
      <c r="J464" s="61">
        <f>'[4]All Counts'!M464</f>
        <v>105713</v>
      </c>
      <c r="K464" s="4">
        <f>VLOOKUP(class[[#This Row],[hwycov_id]],readme!E:F,2,FALSE)</f>
        <v>122764.02832</v>
      </c>
      <c r="L464" s="32">
        <f t="shared" si="21"/>
        <v>0.16129547283683188</v>
      </c>
      <c r="M464" s="31">
        <f t="shared" si="22"/>
        <v>17051.028319999998</v>
      </c>
      <c r="N464" s="31">
        <f t="shared" si="23"/>
        <v>290737566.76944196</v>
      </c>
      <c r="O464" s="1" t="e">
        <v>#N/A</v>
      </c>
      <c r="P464" s="1">
        <v>463</v>
      </c>
      <c r="Q464" s="46">
        <f>ROUND(class[[#This Row],[count]],-3)</f>
        <v>106000</v>
      </c>
      <c r="R464" s="59">
        <f>VLOOKUP(class[[#This Row],[count_rd]],caltran!$J$2:$P$182,7,FALSE)</f>
        <v>91878.444444444394</v>
      </c>
      <c r="S464" s="59">
        <f>VLOOKUP(class[[#This Row],[count_rd]],caltran!$J$2:$P$182,6,FALSE)</f>
        <v>120121.55555555559</v>
      </c>
      <c r="T464" s="1">
        <f>IF(AND(class[[#This Row],[flow]]&gt;=class[[#This Row],[low]], class[[#This Row],[flow]]&lt;=class[[#This Row],[high]]),1,0)</f>
        <v>0</v>
      </c>
    </row>
    <row r="465" spans="1:20" x14ac:dyDescent="0.25">
      <c r="A465" s="61">
        <f>'[4]All Counts'!E465</f>
        <v>9335</v>
      </c>
      <c r="B465" s="61">
        <f>'[4]All Counts'!F465</f>
        <v>1</v>
      </c>
      <c r="C465" s="61">
        <f>'[4]All Counts'!G465</f>
        <v>1</v>
      </c>
      <c r="D465" s="29">
        <v>1</v>
      </c>
      <c r="E465" s="61" t="str">
        <f>'[4]All Counts'!P465</f>
        <v>PeMS2016</v>
      </c>
      <c r="F465" s="1">
        <v>1</v>
      </c>
      <c r="G4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65" s="30">
        <f>'[4]All Counts'!R465</f>
        <v>3</v>
      </c>
      <c r="I465" s="30">
        <f>'[4]All Counts'!S465</f>
        <v>14</v>
      </c>
      <c r="J465" s="61">
        <f>'[4]All Counts'!M465</f>
        <v>99221</v>
      </c>
      <c r="K465" s="4">
        <f>VLOOKUP(class[[#This Row],[hwycov_id]],readme!E:F,2,FALSE)</f>
        <v>114010.627442</v>
      </c>
      <c r="L465" s="32">
        <f t="shared" si="21"/>
        <v>0.1490574318138298</v>
      </c>
      <c r="M465" s="31">
        <f t="shared" si="22"/>
        <v>14789.627441999997</v>
      </c>
      <c r="N465" s="31">
        <f t="shared" si="23"/>
        <v>218733079.87315938</v>
      </c>
      <c r="O465" s="1" t="e">
        <v>#N/A</v>
      </c>
      <c r="P465" s="1">
        <v>464</v>
      </c>
      <c r="Q465" s="46">
        <f>ROUND(class[[#This Row],[count]],-3)</f>
        <v>99000</v>
      </c>
      <c r="R465" s="59">
        <f>VLOOKUP(class[[#This Row],[count_rd]],caltran!$J$2:$P$182,7,FALSE)</f>
        <v>85486.5</v>
      </c>
      <c r="S465" s="59">
        <f>VLOOKUP(class[[#This Row],[count_rd]],caltran!$J$2:$P$182,6,FALSE)</f>
        <v>112513.5</v>
      </c>
      <c r="T465" s="1">
        <f>IF(AND(class[[#This Row],[flow]]&gt;=class[[#This Row],[low]], class[[#This Row],[flow]]&lt;=class[[#This Row],[high]]),1,0)</f>
        <v>0</v>
      </c>
    </row>
    <row r="466" spans="1:20" x14ac:dyDescent="0.25">
      <c r="A466" s="61">
        <f>'[4]All Counts'!E466</f>
        <v>9330</v>
      </c>
      <c r="B466" s="61">
        <f>'[4]All Counts'!F466</f>
        <v>1</v>
      </c>
      <c r="C466" s="61">
        <f>'[4]All Counts'!G466</f>
        <v>1</v>
      </c>
      <c r="D466" s="29">
        <v>1</v>
      </c>
      <c r="E466" s="61" t="str">
        <f>'[4]All Counts'!P466</f>
        <v>PeMS2016</v>
      </c>
      <c r="F466" s="1">
        <v>1</v>
      </c>
      <c r="G4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66" s="30">
        <f>'[4]All Counts'!R466</f>
        <v>3</v>
      </c>
      <c r="I466" s="30">
        <f>'[4]All Counts'!S466</f>
        <v>14</v>
      </c>
      <c r="J466" s="61">
        <f>'[4]All Counts'!M466</f>
        <v>111869</v>
      </c>
      <c r="K466" s="4">
        <f>VLOOKUP(class[[#This Row],[hwycov_id]],readme!E:F,2,FALSE)</f>
        <v>129512.195313</v>
      </c>
      <c r="L466" s="32">
        <f t="shared" si="21"/>
        <v>0.15771299746131628</v>
      </c>
      <c r="M466" s="31">
        <f t="shared" si="22"/>
        <v>17643.195313000004</v>
      </c>
      <c r="N466" s="31">
        <f t="shared" si="23"/>
        <v>311282340.85266531</v>
      </c>
      <c r="O466" s="1" t="e">
        <v>#N/A</v>
      </c>
      <c r="P466" s="1">
        <v>465</v>
      </c>
      <c r="Q466" s="46">
        <f>ROUND(class[[#This Row],[count]],-3)</f>
        <v>112000</v>
      </c>
      <c r="R466" s="59">
        <f>VLOOKUP(class[[#This Row],[count_rd]],caltran!$J$2:$P$182,7,FALSE)</f>
        <v>97321.185185185153</v>
      </c>
      <c r="S466" s="59">
        <f>VLOOKUP(class[[#This Row],[count_rd]],caltran!$J$2:$P$182,6,FALSE)</f>
        <v>126678.81481481483</v>
      </c>
      <c r="T466" s="1">
        <f>IF(AND(class[[#This Row],[flow]]&gt;=class[[#This Row],[low]], class[[#This Row],[flow]]&lt;=class[[#This Row],[high]]),1,0)</f>
        <v>0</v>
      </c>
    </row>
    <row r="467" spans="1:20" x14ac:dyDescent="0.25">
      <c r="A467" s="61">
        <f>'[4]All Counts'!E467</f>
        <v>15768</v>
      </c>
      <c r="B467" s="61">
        <f>'[4]All Counts'!F467</f>
        <v>1</v>
      </c>
      <c r="C467" s="61">
        <f>'[4]All Counts'!G467</f>
        <v>1</v>
      </c>
      <c r="D467" s="29">
        <v>1</v>
      </c>
      <c r="E467" s="61" t="str">
        <f>'[4]All Counts'!P467</f>
        <v>PeMS2016</v>
      </c>
      <c r="F467" s="1">
        <v>1</v>
      </c>
      <c r="G4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67" s="30">
        <f>'[4]All Counts'!R467</f>
        <v>3</v>
      </c>
      <c r="I467" s="30">
        <f>'[4]All Counts'!S467</f>
        <v>14</v>
      </c>
      <c r="J467" s="61">
        <f>'[4]All Counts'!M467</f>
        <v>102926</v>
      </c>
      <c r="K467" s="4">
        <f>VLOOKUP(class[[#This Row],[hwycov_id]],readme!E:F,2,FALSE)</f>
        <v>116403.64209000001</v>
      </c>
      <c r="L467" s="32">
        <f t="shared" si="21"/>
        <v>0.13094497104716019</v>
      </c>
      <c r="M467" s="31">
        <f t="shared" si="22"/>
        <v>13477.642090000008</v>
      </c>
      <c r="N467" s="31">
        <f t="shared" si="23"/>
        <v>181646836.3061398</v>
      </c>
      <c r="O467" s="1" t="e">
        <v>#N/A</v>
      </c>
      <c r="P467" s="1">
        <v>466</v>
      </c>
      <c r="Q467" s="46">
        <f>ROUND(class[[#This Row],[count]],-3)</f>
        <v>103000</v>
      </c>
      <c r="R467" s="59">
        <f>VLOOKUP(class[[#This Row],[count_rd]],caltran!$J$2:$P$182,7,FALSE)</f>
        <v>89153.857142857189</v>
      </c>
      <c r="S467" s="59">
        <f>VLOOKUP(class[[#This Row],[count_rd]],caltran!$J$2:$P$182,6,FALSE)</f>
        <v>116846.1428571428</v>
      </c>
      <c r="T467" s="1">
        <f>IF(AND(class[[#This Row],[flow]]&gt;=class[[#This Row],[low]], class[[#This Row],[flow]]&lt;=class[[#This Row],[high]]),1,0)</f>
        <v>1</v>
      </c>
    </row>
    <row r="468" spans="1:20" x14ac:dyDescent="0.25">
      <c r="A468" s="61">
        <f>'[4]All Counts'!E468</f>
        <v>16570</v>
      </c>
      <c r="B468" s="61">
        <f>'[4]All Counts'!F468</f>
        <v>1</v>
      </c>
      <c r="C468" s="61">
        <f>'[4]All Counts'!G468</f>
        <v>1</v>
      </c>
      <c r="D468" s="29">
        <v>1</v>
      </c>
      <c r="E468" s="61" t="str">
        <f>'[4]All Counts'!P468</f>
        <v>Caltran</v>
      </c>
      <c r="F468" s="1">
        <v>1</v>
      </c>
      <c r="G4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68" s="30">
        <f>'[4]All Counts'!R468</f>
        <v>3</v>
      </c>
      <c r="I468" s="30">
        <f>'[4]All Counts'!S468</f>
        <v>14</v>
      </c>
      <c r="J468" s="61">
        <f>'[4]All Counts'!M468</f>
        <v>116277</v>
      </c>
      <c r="K468" s="4">
        <f>VLOOKUP(class[[#This Row],[hwycov_id]],readme!E:F,2,FALSE)</f>
        <v>129325.28027300001</v>
      </c>
      <c r="L468" s="32">
        <f t="shared" si="21"/>
        <v>0.11221720781409927</v>
      </c>
      <c r="M468" s="31">
        <f t="shared" si="22"/>
        <v>13048.280273000011</v>
      </c>
      <c r="N468" s="31">
        <f t="shared" si="23"/>
        <v>170257618.08276126</v>
      </c>
      <c r="O468" s="1" t="e">
        <v>#N/A</v>
      </c>
      <c r="P468" s="1">
        <v>467</v>
      </c>
      <c r="Q468" s="46">
        <f>ROUND(class[[#This Row],[count]],-3)</f>
        <v>116000</v>
      </c>
      <c r="R468" s="59">
        <f>VLOOKUP(class[[#This Row],[count_rd]],caltran!$J$2:$P$182,7,FALSE)</f>
        <v>100966.03174603173</v>
      </c>
      <c r="S468" s="59">
        <f>VLOOKUP(class[[#This Row],[count_rd]],caltran!$J$2:$P$182,6,FALSE)</f>
        <v>131033.96825396827</v>
      </c>
      <c r="T468" s="1">
        <f>IF(AND(class[[#This Row],[flow]]&gt;=class[[#This Row],[low]], class[[#This Row],[flow]]&lt;=class[[#This Row],[high]]),1,0)</f>
        <v>1</v>
      </c>
    </row>
    <row r="469" spans="1:20" x14ac:dyDescent="0.25">
      <c r="A469" s="61">
        <f>'[4]All Counts'!E469</f>
        <v>16761</v>
      </c>
      <c r="B469" s="61">
        <f>'[4]All Counts'!F469</f>
        <v>1</v>
      </c>
      <c r="C469" s="61">
        <f>'[4]All Counts'!G469</f>
        <v>1</v>
      </c>
      <c r="D469" s="29">
        <v>1</v>
      </c>
      <c r="E469" s="61" t="str">
        <f>'[4]All Counts'!P469</f>
        <v>PeMS2016</v>
      </c>
      <c r="F469" s="1">
        <v>1</v>
      </c>
      <c r="G4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469" s="30">
        <f>'[4]All Counts'!R469</f>
        <v>3</v>
      </c>
      <c r="I469" s="30">
        <f>'[4]All Counts'!S469</f>
        <v>14</v>
      </c>
      <c r="J469" s="61">
        <f>'[4]All Counts'!M469</f>
        <v>68086</v>
      </c>
      <c r="K469" s="4">
        <f>VLOOKUP(class[[#This Row],[hwycov_id]],readme!E:F,2,FALSE)</f>
        <v>73745.183349999992</v>
      </c>
      <c r="L469" s="32">
        <f t="shared" si="21"/>
        <v>8.3118164527215432E-2</v>
      </c>
      <c r="M469" s="31">
        <f t="shared" si="22"/>
        <v>5659.1833499999921</v>
      </c>
      <c r="N469" s="31">
        <f t="shared" si="23"/>
        <v>32026356.188917134</v>
      </c>
      <c r="O469" s="1" t="e">
        <v>#N/A</v>
      </c>
      <c r="P469" s="1">
        <v>468</v>
      </c>
      <c r="Q469" s="46">
        <f>ROUND(class[[#This Row],[count]],-3)</f>
        <v>68000</v>
      </c>
      <c r="R469" s="59">
        <f>VLOOKUP(class[[#This Row],[count_rd]],caltran!$J$2:$P$182,7,FALSE)</f>
        <v>56712</v>
      </c>
      <c r="S469" s="59">
        <f>VLOOKUP(class[[#This Row],[count_rd]],caltran!$J$2:$P$182,6,FALSE)</f>
        <v>79288</v>
      </c>
      <c r="T469" s="1">
        <f>IF(AND(class[[#This Row],[flow]]&gt;=class[[#This Row],[low]], class[[#This Row],[flow]]&lt;=class[[#This Row],[high]]),1,0)</f>
        <v>1</v>
      </c>
    </row>
    <row r="470" spans="1:20" x14ac:dyDescent="0.25">
      <c r="A470" s="61">
        <f>'[4]All Counts'!E470</f>
        <v>8933</v>
      </c>
      <c r="B470" s="61">
        <f>'[4]All Counts'!F470</f>
        <v>1</v>
      </c>
      <c r="C470" s="61">
        <f>'[4]All Counts'!G470</f>
        <v>1</v>
      </c>
      <c r="D470" s="29">
        <v>1</v>
      </c>
      <c r="E470" s="61" t="str">
        <f>'[4]All Counts'!P470</f>
        <v>Caltran</v>
      </c>
      <c r="F470" s="1">
        <v>1</v>
      </c>
      <c r="G4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70" s="30">
        <f>'[4]All Counts'!R470</f>
        <v>2</v>
      </c>
      <c r="I470" s="30">
        <f>'[4]All Counts'!S470</f>
        <v>14</v>
      </c>
      <c r="J470" s="61">
        <f>'[4]All Counts'!M470</f>
        <v>94969</v>
      </c>
      <c r="K470" s="4">
        <f>VLOOKUP(class[[#This Row],[hwycov_id]],readme!E:F,2,FALSE)</f>
        <v>106104.312256</v>
      </c>
      <c r="L470" s="32">
        <f t="shared" si="21"/>
        <v>0.11725207442428598</v>
      </c>
      <c r="M470" s="31">
        <f t="shared" si="22"/>
        <v>11135.312256000005</v>
      </c>
      <c r="N470" s="31">
        <f t="shared" si="23"/>
        <v>123995179.03862391</v>
      </c>
      <c r="O470" s="1" t="e">
        <v>#N/A</v>
      </c>
      <c r="P470" s="1">
        <v>469</v>
      </c>
      <c r="Q470" s="46">
        <f>ROUND(class[[#This Row],[count]],-3)</f>
        <v>95000</v>
      </c>
      <c r="R470" s="59">
        <f>VLOOKUP(class[[#This Row],[count_rd]],caltran!$J$2:$P$182,7,FALSE)</f>
        <v>81985</v>
      </c>
      <c r="S470" s="59">
        <f>VLOOKUP(class[[#This Row],[count_rd]],caltran!$J$2:$P$182,6,FALSE)</f>
        <v>108015</v>
      </c>
      <c r="T470" s="1">
        <f>IF(AND(class[[#This Row],[flow]]&gt;=class[[#This Row],[low]], class[[#This Row],[flow]]&lt;=class[[#This Row],[high]]),1,0)</f>
        <v>1</v>
      </c>
    </row>
    <row r="471" spans="1:20" x14ac:dyDescent="0.25">
      <c r="A471" s="61">
        <f>'[4]All Counts'!E471</f>
        <v>8968</v>
      </c>
      <c r="B471" s="61">
        <f>'[4]All Counts'!F471</f>
        <v>1</v>
      </c>
      <c r="C471" s="61">
        <f>'[4]All Counts'!G471</f>
        <v>1</v>
      </c>
      <c r="D471" s="29">
        <v>1</v>
      </c>
      <c r="E471" s="61" t="str">
        <f>'[4]All Counts'!P471</f>
        <v>PeMS2016</v>
      </c>
      <c r="F471" s="1">
        <v>1</v>
      </c>
      <c r="G4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471" s="30">
        <f>'[4]All Counts'!R471</f>
        <v>2</v>
      </c>
      <c r="I471" s="30">
        <f>'[4]All Counts'!S471</f>
        <v>14</v>
      </c>
      <c r="J471" s="61">
        <f>'[4]All Counts'!M471</f>
        <v>83293</v>
      </c>
      <c r="K471" s="4">
        <f>VLOOKUP(class[[#This Row],[hwycov_id]],readme!E:F,2,FALSE)</f>
        <v>91987.979980999997</v>
      </c>
      <c r="L471" s="32">
        <f t="shared" si="21"/>
        <v>0.10439028466978018</v>
      </c>
      <c r="M471" s="31">
        <f t="shared" si="22"/>
        <v>8694.9799809999968</v>
      </c>
      <c r="N471" s="31">
        <f t="shared" si="23"/>
        <v>75602676.869990706</v>
      </c>
      <c r="O471" s="1" t="e">
        <v>#N/A</v>
      </c>
      <c r="P471" s="1">
        <v>470</v>
      </c>
      <c r="Q471" s="46">
        <f>ROUND(class[[#This Row],[count]],-3)</f>
        <v>83000</v>
      </c>
      <c r="R471" s="59">
        <f>VLOOKUP(class[[#This Row],[count_rd]],caltran!$J$2:$P$182,7,FALSE)</f>
        <v>71131</v>
      </c>
      <c r="S471" s="59">
        <f>VLOOKUP(class[[#This Row],[count_rd]],caltran!$J$2:$P$182,6,FALSE)</f>
        <v>94869</v>
      </c>
      <c r="T471" s="1">
        <f>IF(AND(class[[#This Row],[flow]]&gt;=class[[#This Row],[low]], class[[#This Row],[flow]]&lt;=class[[#This Row],[high]]),1,0)</f>
        <v>1</v>
      </c>
    </row>
    <row r="472" spans="1:20" x14ac:dyDescent="0.25">
      <c r="A472" s="61">
        <f>'[4]All Counts'!E472</f>
        <v>20463</v>
      </c>
      <c r="B472" s="61">
        <f>'[4]All Counts'!F472</f>
        <v>1</v>
      </c>
      <c r="C472" s="61">
        <f>'[4]All Counts'!G472</f>
        <v>1</v>
      </c>
      <c r="D472" s="29">
        <v>1</v>
      </c>
      <c r="E472" s="61" t="str">
        <f>'[4]All Counts'!P472</f>
        <v>PeMS2016</v>
      </c>
      <c r="F472" s="1">
        <v>1</v>
      </c>
      <c r="G4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472" s="30">
        <f>'[4]All Counts'!R472</f>
        <v>2</v>
      </c>
      <c r="I472" s="30">
        <f>'[4]All Counts'!S472</f>
        <v>14</v>
      </c>
      <c r="J472" s="61">
        <f>'[4]All Counts'!M472</f>
        <v>81259</v>
      </c>
      <c r="K472" s="4">
        <f>VLOOKUP(class[[#This Row],[hwycov_id]],readme!E:F,2,FALSE)</f>
        <v>76885.875732</v>
      </c>
      <c r="L472" s="32">
        <f t="shared" si="21"/>
        <v>-5.3817106634342027E-2</v>
      </c>
      <c r="M472" s="31">
        <f t="shared" si="22"/>
        <v>-4373.1242679999996</v>
      </c>
      <c r="N472" s="31">
        <f t="shared" si="23"/>
        <v>19124215.86337053</v>
      </c>
      <c r="O472" s="1" t="e">
        <v>#N/A</v>
      </c>
      <c r="P472" s="1">
        <v>471</v>
      </c>
      <c r="Q472" s="46">
        <f>ROUND(class[[#This Row],[count]],-3)</f>
        <v>81000</v>
      </c>
      <c r="R472" s="59">
        <f>VLOOKUP(class[[#This Row],[count_rd]],caltran!$J$2:$P$182,7,FALSE)</f>
        <v>69201</v>
      </c>
      <c r="S472" s="59">
        <f>VLOOKUP(class[[#This Row],[count_rd]],caltran!$J$2:$P$182,6,FALSE)</f>
        <v>92799</v>
      </c>
      <c r="T472" s="1">
        <f>IF(AND(class[[#This Row],[flow]]&gt;=class[[#This Row],[low]], class[[#This Row],[flow]]&lt;=class[[#This Row],[high]]),1,0)</f>
        <v>1</v>
      </c>
    </row>
    <row r="473" spans="1:20" x14ac:dyDescent="0.25">
      <c r="A473" s="61">
        <f>'[4]All Counts'!E473</f>
        <v>8955</v>
      </c>
      <c r="B473" s="61">
        <f>'[4]All Counts'!F473</f>
        <v>1</v>
      </c>
      <c r="C473" s="61">
        <f>'[4]All Counts'!G473</f>
        <v>1</v>
      </c>
      <c r="D473" s="29">
        <v>1</v>
      </c>
      <c r="E473" s="61" t="str">
        <f>'[4]All Counts'!P473</f>
        <v>PeMS2016</v>
      </c>
      <c r="F473" s="1">
        <v>1</v>
      </c>
      <c r="G4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473" s="30">
        <f>'[4]All Counts'!R473</f>
        <v>2</v>
      </c>
      <c r="I473" s="30">
        <f>'[4]All Counts'!S473</f>
        <v>14</v>
      </c>
      <c r="J473" s="61">
        <f>'[4]All Counts'!M473</f>
        <v>77054</v>
      </c>
      <c r="K473" s="4">
        <f>VLOOKUP(class[[#This Row],[hwycov_id]],readme!E:F,2,FALSE)</f>
        <v>85512.690430999995</v>
      </c>
      <c r="L473" s="32">
        <f t="shared" si="21"/>
        <v>0.1097761366184753</v>
      </c>
      <c r="M473" s="31">
        <f t="shared" si="22"/>
        <v>8458.6904309999954</v>
      </c>
      <c r="N473" s="31">
        <f t="shared" si="23"/>
        <v>71549443.807490885</v>
      </c>
      <c r="O473" s="1" t="e">
        <v>#N/A</v>
      </c>
      <c r="P473" s="1">
        <v>472</v>
      </c>
      <c r="Q473" s="46">
        <f>ROUND(class[[#This Row],[count]],-3)</f>
        <v>77000</v>
      </c>
      <c r="R473" s="59">
        <f>VLOOKUP(class[[#This Row],[count_rd]],caltran!$J$2:$P$182,7,FALSE)</f>
        <v>65351.611111111109</v>
      </c>
      <c r="S473" s="59">
        <f>VLOOKUP(class[[#This Row],[count_rd]],caltran!$J$2:$P$182,6,FALSE)</f>
        <v>88648.388888888891</v>
      </c>
      <c r="T473" s="1">
        <f>IF(AND(class[[#This Row],[flow]]&gt;=class[[#This Row],[low]], class[[#This Row],[flow]]&lt;=class[[#This Row],[high]]),1,0)</f>
        <v>1</v>
      </c>
    </row>
    <row r="474" spans="1:20" x14ac:dyDescent="0.25">
      <c r="A474" s="61">
        <f>'[4]All Counts'!E474</f>
        <v>8938</v>
      </c>
      <c r="B474" s="61">
        <f>'[4]All Counts'!F474</f>
        <v>1</v>
      </c>
      <c r="C474" s="61">
        <f>'[4]All Counts'!G474</f>
        <v>1</v>
      </c>
      <c r="D474" s="29">
        <v>1</v>
      </c>
      <c r="E474" s="61" t="str">
        <f>'[4]All Counts'!P474</f>
        <v>PeMS2016</v>
      </c>
      <c r="F474" s="1">
        <v>1</v>
      </c>
      <c r="G4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474" s="30">
        <f>'[4]All Counts'!R474</f>
        <v>2</v>
      </c>
      <c r="I474" s="30">
        <f>'[4]All Counts'!S474</f>
        <v>14</v>
      </c>
      <c r="J474" s="61">
        <f>'[4]All Counts'!M474</f>
        <v>88930</v>
      </c>
      <c r="K474" s="4">
        <f>VLOOKUP(class[[#This Row],[hwycov_id]],readme!E:F,2,FALSE)</f>
        <v>94485.972167</v>
      </c>
      <c r="L474" s="32">
        <f t="shared" si="21"/>
        <v>6.2475791825030935E-2</v>
      </c>
      <c r="M474" s="31">
        <f t="shared" si="22"/>
        <v>5555.9721669999999</v>
      </c>
      <c r="N474" s="31">
        <f t="shared" si="23"/>
        <v>30868826.720478676</v>
      </c>
      <c r="O474" s="1" t="e">
        <v>#N/A</v>
      </c>
      <c r="P474" s="1">
        <v>473</v>
      </c>
      <c r="Q474" s="46">
        <f>ROUND(class[[#This Row],[count]],-3)</f>
        <v>89000</v>
      </c>
      <c r="R474" s="59">
        <f>VLOOKUP(class[[#This Row],[count_rd]],caltran!$J$2:$P$182,7,FALSE)</f>
        <v>76673.5</v>
      </c>
      <c r="S474" s="59">
        <f>VLOOKUP(class[[#This Row],[count_rd]],caltran!$J$2:$P$182,6,FALSE)</f>
        <v>101326.5</v>
      </c>
      <c r="T474" s="1">
        <f>IF(AND(class[[#This Row],[flow]]&gt;=class[[#This Row],[low]], class[[#This Row],[flow]]&lt;=class[[#This Row],[high]]),1,0)</f>
        <v>1</v>
      </c>
    </row>
    <row r="475" spans="1:20" x14ac:dyDescent="0.25">
      <c r="A475" s="61">
        <f>'[4]All Counts'!E475</f>
        <v>22757</v>
      </c>
      <c r="B475" s="61">
        <f>'[4]All Counts'!F475</f>
        <v>1</v>
      </c>
      <c r="C475" s="61">
        <f>'[4]All Counts'!G475</f>
        <v>1</v>
      </c>
      <c r="D475" s="29">
        <v>1</v>
      </c>
      <c r="E475" s="61" t="str">
        <f>'[4]All Counts'!P475</f>
        <v>PeMS2016</v>
      </c>
      <c r="F475" s="1">
        <v>1</v>
      </c>
      <c r="G4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475" s="30">
        <f>'[4]All Counts'!R475</f>
        <v>2</v>
      </c>
      <c r="I475" s="30">
        <f>'[4]All Counts'!S475</f>
        <v>14</v>
      </c>
      <c r="J475" s="61">
        <f>'[4]All Counts'!M475</f>
        <v>48179</v>
      </c>
      <c r="K475" s="4">
        <f>VLOOKUP(class[[#This Row],[hwycov_id]],readme!E:F,2,FALSE)</f>
        <v>44373.544677999998</v>
      </c>
      <c r="L475" s="32">
        <f t="shared" si="21"/>
        <v>-7.8985768114738786E-2</v>
      </c>
      <c r="M475" s="31">
        <f t="shared" si="22"/>
        <v>-3805.4553220000016</v>
      </c>
      <c r="N475" s="31">
        <f t="shared" si="23"/>
        <v>14481490.207738137</v>
      </c>
      <c r="O475" s="1" t="e">
        <v>#N/A</v>
      </c>
      <c r="P475" s="1">
        <v>474</v>
      </c>
      <c r="Q475" s="46">
        <f>ROUND(class[[#This Row],[count]],-3)</f>
        <v>48000</v>
      </c>
      <c r="R475" s="59">
        <f>VLOOKUP(class[[#This Row],[count_rd]],caltran!$J$2:$P$182,7,FALSE)</f>
        <v>38208</v>
      </c>
      <c r="S475" s="59">
        <f>VLOOKUP(class[[#This Row],[count_rd]],caltran!$J$2:$P$182,6,FALSE)</f>
        <v>57792</v>
      </c>
      <c r="T475" s="1">
        <f>IF(AND(class[[#This Row],[flow]]&gt;=class[[#This Row],[low]], class[[#This Row],[flow]]&lt;=class[[#This Row],[high]]),1,0)</f>
        <v>1</v>
      </c>
    </row>
    <row r="476" spans="1:20" x14ac:dyDescent="0.25">
      <c r="A476" s="61">
        <f>'[4]All Counts'!E476</f>
        <v>15917</v>
      </c>
      <c r="B476" s="61">
        <f>'[4]All Counts'!F476</f>
        <v>1</v>
      </c>
      <c r="C476" s="61">
        <f>'[4]All Counts'!G476</f>
        <v>1</v>
      </c>
      <c r="D476" s="29">
        <v>1</v>
      </c>
      <c r="E476" s="61" t="str">
        <f>'[4]All Counts'!P476</f>
        <v>PeMS2016</v>
      </c>
      <c r="F476" s="1">
        <v>1</v>
      </c>
      <c r="G4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476" s="30">
        <f>'[4]All Counts'!R476</f>
        <v>2</v>
      </c>
      <c r="I476" s="30">
        <f>'[4]All Counts'!S476</f>
        <v>14</v>
      </c>
      <c r="J476" s="61">
        <f>'[4]All Counts'!M476</f>
        <v>48179</v>
      </c>
      <c r="K476" s="4">
        <f>VLOOKUP(class[[#This Row],[hwycov_id]],readme!E:F,2,FALSE)</f>
        <v>44373.544677999998</v>
      </c>
      <c r="L476" s="32">
        <f t="shared" si="21"/>
        <v>-7.8985768114738786E-2</v>
      </c>
      <c r="M476" s="31">
        <f t="shared" si="22"/>
        <v>-3805.4553220000016</v>
      </c>
      <c r="N476" s="31">
        <f t="shared" si="23"/>
        <v>14481490.207738137</v>
      </c>
      <c r="O476" s="1" t="e">
        <v>#N/A</v>
      </c>
      <c r="P476" s="1">
        <v>475</v>
      </c>
      <c r="Q476" s="46">
        <f>ROUND(class[[#This Row],[count]],-3)</f>
        <v>48000</v>
      </c>
      <c r="R476" s="59">
        <f>VLOOKUP(class[[#This Row],[count_rd]],caltran!$J$2:$P$182,7,FALSE)</f>
        <v>38208</v>
      </c>
      <c r="S476" s="59">
        <f>VLOOKUP(class[[#This Row],[count_rd]],caltran!$J$2:$P$182,6,FALSE)</f>
        <v>57792</v>
      </c>
      <c r="T476" s="1">
        <f>IF(AND(class[[#This Row],[flow]]&gt;=class[[#This Row],[low]], class[[#This Row],[flow]]&lt;=class[[#This Row],[high]]),1,0)</f>
        <v>1</v>
      </c>
    </row>
    <row r="477" spans="1:20" x14ac:dyDescent="0.25">
      <c r="A477" s="61">
        <f>'[4]All Counts'!E477</f>
        <v>15914</v>
      </c>
      <c r="B477" s="61">
        <f>'[4]All Counts'!F477</f>
        <v>1</v>
      </c>
      <c r="C477" s="61">
        <f>'[4]All Counts'!G477</f>
        <v>1</v>
      </c>
      <c r="D477" s="29">
        <v>1</v>
      </c>
      <c r="E477" s="61" t="str">
        <f>'[4]All Counts'!P477</f>
        <v>PeMS2016</v>
      </c>
      <c r="F477" s="1">
        <v>1</v>
      </c>
      <c r="G4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477" s="30">
        <f>'[4]All Counts'!R477</f>
        <v>2</v>
      </c>
      <c r="I477" s="30">
        <f>'[4]All Counts'!S477</f>
        <v>14</v>
      </c>
      <c r="J477" s="61">
        <f>'[4]All Counts'!M477</f>
        <v>66181</v>
      </c>
      <c r="K477" s="4">
        <f>VLOOKUP(class[[#This Row],[hwycov_id]],readme!E:F,2,FALSE)</f>
        <v>68139.271727999992</v>
      </c>
      <c r="L477" s="32">
        <f t="shared" si="21"/>
        <v>2.958963642132928E-2</v>
      </c>
      <c r="M477" s="31">
        <f t="shared" si="22"/>
        <v>1958.2717279999924</v>
      </c>
      <c r="N477" s="31">
        <f t="shared" si="23"/>
        <v>3834828.1606840761</v>
      </c>
      <c r="O477" s="1" t="e">
        <v>#N/A</v>
      </c>
      <c r="P477" s="1">
        <v>476</v>
      </c>
      <c r="Q477" s="46">
        <f>ROUND(class[[#This Row],[count]],-3)</f>
        <v>66000</v>
      </c>
      <c r="R477" s="59">
        <f>VLOOKUP(class[[#This Row],[count_rd]],caltran!$J$2:$P$182,7,FALSE)</f>
        <v>54867.999999999993</v>
      </c>
      <c r="S477" s="59">
        <f>VLOOKUP(class[[#This Row],[count_rd]],caltran!$J$2:$P$182,6,FALSE)</f>
        <v>77132</v>
      </c>
      <c r="T477" s="1">
        <f>IF(AND(class[[#This Row],[flow]]&gt;=class[[#This Row],[low]], class[[#This Row],[flow]]&lt;=class[[#This Row],[high]]),1,0)</f>
        <v>1</v>
      </c>
    </row>
    <row r="478" spans="1:20" x14ac:dyDescent="0.25">
      <c r="A478" s="61">
        <f>'[4]All Counts'!E478</f>
        <v>1173</v>
      </c>
      <c r="B478" s="61">
        <f>'[4]All Counts'!F478</f>
        <v>1</v>
      </c>
      <c r="C478" s="61">
        <f>'[4]All Counts'!G478</f>
        <v>1</v>
      </c>
      <c r="D478" s="29">
        <v>1</v>
      </c>
      <c r="E478" s="61" t="str">
        <f>'[4]All Counts'!P478</f>
        <v>Caltran</v>
      </c>
      <c r="F478" s="1">
        <v>1</v>
      </c>
      <c r="G4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478" s="30">
        <f>'[4]All Counts'!R478</f>
        <v>2</v>
      </c>
      <c r="I478" s="30">
        <f>'[4]All Counts'!S478</f>
        <v>14</v>
      </c>
      <c r="J478" s="61">
        <f>'[4]All Counts'!M478</f>
        <v>72413</v>
      </c>
      <c r="K478" s="4">
        <f>VLOOKUP(class[[#This Row],[hwycov_id]],readme!E:F,2,FALSE)</f>
        <v>72059.512207000007</v>
      </c>
      <c r="L478" s="32">
        <f t="shared" si="21"/>
        <v>-4.8815515584217373E-3</v>
      </c>
      <c r="M478" s="31">
        <f t="shared" si="22"/>
        <v>-353.48779299999296</v>
      </c>
      <c r="N478" s="31">
        <f t="shared" si="23"/>
        <v>124953.61980000588</v>
      </c>
      <c r="O478" s="1" t="e">
        <v>#N/A</v>
      </c>
      <c r="P478" s="1">
        <v>477</v>
      </c>
      <c r="Q478" s="46">
        <f>ROUND(class[[#This Row],[count]],-3)</f>
        <v>72000</v>
      </c>
      <c r="R478" s="59">
        <f>VLOOKUP(class[[#This Row],[count_rd]],caltran!$J$2:$P$182,7,FALSE)</f>
        <v>60544</v>
      </c>
      <c r="S478" s="59">
        <f>VLOOKUP(class[[#This Row],[count_rd]],caltran!$J$2:$P$182,6,FALSE)</f>
        <v>83456</v>
      </c>
      <c r="T478" s="1">
        <f>IF(AND(class[[#This Row],[flow]]&gt;=class[[#This Row],[low]], class[[#This Row],[flow]]&lt;=class[[#This Row],[high]]),1,0)</f>
        <v>1</v>
      </c>
    </row>
    <row r="479" spans="1:20" x14ac:dyDescent="0.25">
      <c r="A479" s="61">
        <f>'[4]All Counts'!E479</f>
        <v>28417</v>
      </c>
      <c r="B479" s="61">
        <f>'[4]All Counts'!F479</f>
        <v>1</v>
      </c>
      <c r="C479" s="61">
        <f>'[4]All Counts'!G479</f>
        <v>1</v>
      </c>
      <c r="D479" s="29">
        <v>1</v>
      </c>
      <c r="E479" s="61" t="str">
        <f>'[4]All Counts'!P479</f>
        <v>PeMS2016</v>
      </c>
      <c r="F479" s="1">
        <v>1</v>
      </c>
      <c r="G4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479" s="30">
        <f>'[4]All Counts'!R479</f>
        <v>2</v>
      </c>
      <c r="I479" s="30">
        <f>'[4]All Counts'!S479</f>
        <v>14</v>
      </c>
      <c r="J479" s="61">
        <f>'[4]All Counts'!M479</f>
        <v>69122</v>
      </c>
      <c r="K479" s="4">
        <f>VLOOKUP(class[[#This Row],[hwycov_id]],readme!E:F,2,FALSE)</f>
        <v>71087.661376000004</v>
      </c>
      <c r="L479" s="32">
        <f t="shared" si="21"/>
        <v>2.8437565116750108E-2</v>
      </c>
      <c r="M479" s="31">
        <f t="shared" si="22"/>
        <v>1965.6613760000037</v>
      </c>
      <c r="N479" s="31">
        <f t="shared" si="23"/>
        <v>3863824.6450982275</v>
      </c>
      <c r="O479" s="1" t="e">
        <v>#N/A</v>
      </c>
      <c r="P479" s="1">
        <v>478</v>
      </c>
      <c r="Q479" s="46">
        <f>ROUND(class[[#This Row],[count]],-3)</f>
        <v>69000</v>
      </c>
      <c r="R479" s="59">
        <f>VLOOKUP(class[[#This Row],[count_rd]],caltran!$J$2:$P$182,7,FALSE)</f>
        <v>57684</v>
      </c>
      <c r="S479" s="59">
        <f>VLOOKUP(class[[#This Row],[count_rd]],caltran!$J$2:$P$182,6,FALSE)</f>
        <v>80316</v>
      </c>
      <c r="T479" s="1">
        <f>IF(AND(class[[#This Row],[flow]]&gt;=class[[#This Row],[low]], class[[#This Row],[flow]]&lt;=class[[#This Row],[high]]),1,0)</f>
        <v>1</v>
      </c>
    </row>
    <row r="480" spans="1:20" x14ac:dyDescent="0.25">
      <c r="A480" s="61">
        <f>'[4]All Counts'!E480</f>
        <v>579</v>
      </c>
      <c r="B480" s="61">
        <f>'[4]All Counts'!F480</f>
        <v>1</v>
      </c>
      <c r="C480" s="61">
        <f>'[4]All Counts'!G480</f>
        <v>1</v>
      </c>
      <c r="D480" s="29">
        <v>1</v>
      </c>
      <c r="E480" s="61" t="str">
        <f>'[4]All Counts'!P480</f>
        <v>Caltran</v>
      </c>
      <c r="F480" s="1">
        <v>1</v>
      </c>
      <c r="G4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480" s="30">
        <f>'[4]All Counts'!R480</f>
        <v>2</v>
      </c>
      <c r="I480" s="30">
        <f>'[4]All Counts'!S480</f>
        <v>14</v>
      </c>
      <c r="J480" s="61">
        <f>'[4]All Counts'!M480</f>
        <v>60014</v>
      </c>
      <c r="K480" s="4">
        <f>VLOOKUP(class[[#This Row],[hwycov_id]],readme!E:F,2,FALSE)</f>
        <v>66906.283204000007</v>
      </c>
      <c r="L480" s="32">
        <f t="shared" si="21"/>
        <v>0.11484458966241218</v>
      </c>
      <c r="M480" s="31">
        <f t="shared" si="22"/>
        <v>6892.2832040000067</v>
      </c>
      <c r="N480" s="31">
        <f t="shared" si="23"/>
        <v>47503567.764140598</v>
      </c>
      <c r="O480" s="1" t="e">
        <v>#N/A</v>
      </c>
      <c r="P480" s="1">
        <v>479</v>
      </c>
      <c r="Q480" s="46">
        <f>ROUND(class[[#This Row],[count]],-3)</f>
        <v>60000</v>
      </c>
      <c r="R480" s="59">
        <f>VLOOKUP(class[[#This Row],[count_rd]],caltran!$J$2:$P$182,7,FALSE)</f>
        <v>49200.000000000007</v>
      </c>
      <c r="S480" s="59">
        <f>VLOOKUP(class[[#This Row],[count_rd]],caltran!$J$2:$P$182,6,FALSE)</f>
        <v>70800</v>
      </c>
      <c r="T480" s="1">
        <f>IF(AND(class[[#This Row],[flow]]&gt;=class[[#This Row],[low]], class[[#This Row],[flow]]&lt;=class[[#This Row],[high]]),1,0)</f>
        <v>1</v>
      </c>
    </row>
    <row r="481" spans="1:20" x14ac:dyDescent="0.25">
      <c r="A481" s="61">
        <f>'[4]All Counts'!E481</f>
        <v>29587</v>
      </c>
      <c r="B481" s="61">
        <f>'[4]All Counts'!F481</f>
        <v>1</v>
      </c>
      <c r="C481" s="61">
        <f>'[4]All Counts'!G481</f>
        <v>2</v>
      </c>
      <c r="D481" s="29">
        <v>1</v>
      </c>
      <c r="E481" s="61" t="str">
        <f>'[4]All Counts'!P481</f>
        <v>PeMS2016</v>
      </c>
      <c r="F481" s="1">
        <v>1</v>
      </c>
      <c r="G4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481" s="30">
        <f>'[4]All Counts'!R481</f>
        <v>6</v>
      </c>
      <c r="I481" s="30">
        <f>'[4]All Counts'!S481</f>
        <v>17</v>
      </c>
      <c r="J481" s="61">
        <f>'[4]All Counts'!M481</f>
        <v>8922</v>
      </c>
      <c r="K481" s="4">
        <f>VLOOKUP(class[[#This Row],[hwycov_id]],readme!E:F,2,FALSE)</f>
        <v>14619.549071999998</v>
      </c>
      <c r="L481" s="32">
        <f t="shared" si="21"/>
        <v>0.63859550235373219</v>
      </c>
      <c r="M481" s="31">
        <f t="shared" si="22"/>
        <v>5697.549071999998</v>
      </c>
      <c r="N481" s="31">
        <f t="shared" si="23"/>
        <v>32462065.427848037</v>
      </c>
      <c r="O481" s="1" t="e">
        <v>#N/A</v>
      </c>
      <c r="P481" s="1">
        <v>480</v>
      </c>
      <c r="Q481" s="46">
        <f>ROUND(class[[#This Row],[count]],-3)</f>
        <v>9000</v>
      </c>
      <c r="R481" s="59">
        <f>VLOOKUP(class[[#This Row],[count_rd]],caltran!$J$2:$P$182,7,FALSE)</f>
        <v>5580</v>
      </c>
      <c r="S481" s="59">
        <f>VLOOKUP(class[[#This Row],[count_rd]],caltran!$J$2:$P$182,6,FALSE)</f>
        <v>12419.999999999998</v>
      </c>
      <c r="T481" s="1">
        <f>IF(AND(class[[#This Row],[flow]]&gt;=class[[#This Row],[low]], class[[#This Row],[flow]]&lt;=class[[#This Row],[high]]),1,0)</f>
        <v>0</v>
      </c>
    </row>
    <row r="482" spans="1:20" x14ac:dyDescent="0.25">
      <c r="A482" s="61">
        <f>'[4]All Counts'!E482</f>
        <v>29575</v>
      </c>
      <c r="B482" s="61">
        <f>'[4]All Counts'!F482</f>
        <v>1</v>
      </c>
      <c r="C482" s="61">
        <f>'[4]All Counts'!G482</f>
        <v>2</v>
      </c>
      <c r="D482" s="29">
        <v>1</v>
      </c>
      <c r="E482" s="61" t="str">
        <f>'[4]All Counts'!P482</f>
        <v>PeMS2016</v>
      </c>
      <c r="F482" s="1">
        <v>1</v>
      </c>
      <c r="G4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482" s="30">
        <f>'[4]All Counts'!R482</f>
        <v>3</v>
      </c>
      <c r="I482" s="30">
        <f>'[4]All Counts'!S482</f>
        <v>14</v>
      </c>
      <c r="J482" s="61">
        <f>'[4]All Counts'!M482</f>
        <v>10075</v>
      </c>
      <c r="K482" s="4">
        <f>VLOOKUP(class[[#This Row],[hwycov_id]],readme!E:F,2,FALSE)</f>
        <v>14372.068604</v>
      </c>
      <c r="L482" s="32">
        <f t="shared" si="21"/>
        <v>0.42650805002481396</v>
      </c>
      <c r="M482" s="31">
        <f t="shared" si="22"/>
        <v>4297.0686040000001</v>
      </c>
      <c r="N482" s="31">
        <f t="shared" si="23"/>
        <v>18464798.587482508</v>
      </c>
      <c r="O482" s="1" t="e">
        <v>#N/A</v>
      </c>
      <c r="P482" s="1">
        <v>481</v>
      </c>
      <c r="Q482" s="46">
        <f>ROUND(class[[#This Row],[count]],-3)</f>
        <v>10000</v>
      </c>
      <c r="R482" s="59">
        <f>VLOOKUP(class[[#This Row],[count_rd]],caltran!$J$2:$P$182,7,FALSE)</f>
        <v>6410</v>
      </c>
      <c r="S482" s="59">
        <f>VLOOKUP(class[[#This Row],[count_rd]],caltran!$J$2:$P$182,6,FALSE)</f>
        <v>13590</v>
      </c>
      <c r="T482" s="1">
        <f>IF(AND(class[[#This Row],[flow]]&gt;=class[[#This Row],[low]], class[[#This Row],[flow]]&lt;=class[[#This Row],[high]]),1,0)</f>
        <v>0</v>
      </c>
    </row>
    <row r="483" spans="1:20" x14ac:dyDescent="0.25">
      <c r="A483" s="61">
        <f>'[4]All Counts'!E483</f>
        <v>29577</v>
      </c>
      <c r="B483" s="61">
        <f>'[4]All Counts'!F483</f>
        <v>1</v>
      </c>
      <c r="C483" s="61">
        <f>'[4]All Counts'!G483</f>
        <v>2</v>
      </c>
      <c r="D483" s="29">
        <v>1</v>
      </c>
      <c r="E483" s="61" t="str">
        <f>'[4]All Counts'!P483</f>
        <v>PeMS2016</v>
      </c>
      <c r="F483" s="1">
        <v>1</v>
      </c>
      <c r="G4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483" s="30">
        <f>'[4]All Counts'!R483</f>
        <v>3</v>
      </c>
      <c r="I483" s="30">
        <f>'[4]All Counts'!S483</f>
        <v>14</v>
      </c>
      <c r="J483" s="61">
        <f>'[4]All Counts'!M483</f>
        <v>9294</v>
      </c>
      <c r="K483" s="4">
        <f>VLOOKUP(class[[#This Row],[hwycov_id]],readme!E:F,2,FALSE)</f>
        <v>14372.068604</v>
      </c>
      <c r="L483" s="32">
        <f t="shared" si="21"/>
        <v>0.54638138627071231</v>
      </c>
      <c r="M483" s="31">
        <f t="shared" si="22"/>
        <v>5078.0686040000001</v>
      </c>
      <c r="N483" s="31">
        <f t="shared" si="23"/>
        <v>25786780.74693051</v>
      </c>
      <c r="O483" s="1" t="e">
        <v>#N/A</v>
      </c>
      <c r="P483" s="1">
        <v>482</v>
      </c>
      <c r="Q483" s="46">
        <f>ROUND(class[[#This Row],[count]],-3)</f>
        <v>9000</v>
      </c>
      <c r="R483" s="59">
        <f>VLOOKUP(class[[#This Row],[count_rd]],caltran!$J$2:$P$182,7,FALSE)</f>
        <v>5580</v>
      </c>
      <c r="S483" s="59">
        <f>VLOOKUP(class[[#This Row],[count_rd]],caltran!$J$2:$P$182,6,FALSE)</f>
        <v>12419.999999999998</v>
      </c>
      <c r="T483" s="1">
        <f>IF(AND(class[[#This Row],[flow]]&gt;=class[[#This Row],[low]], class[[#This Row],[flow]]&lt;=class[[#This Row],[high]]),1,0)</f>
        <v>0</v>
      </c>
    </row>
    <row r="484" spans="1:20" x14ac:dyDescent="0.25">
      <c r="A484" s="61">
        <f>'[4]All Counts'!E484</f>
        <v>29573</v>
      </c>
      <c r="B484" s="61">
        <f>'[4]All Counts'!F484</f>
        <v>1</v>
      </c>
      <c r="C484" s="61">
        <f>'[4]All Counts'!G484</f>
        <v>2</v>
      </c>
      <c r="D484" s="29">
        <v>1</v>
      </c>
      <c r="E484" s="61" t="str">
        <f>'[4]All Counts'!P484</f>
        <v>PeMS2016</v>
      </c>
      <c r="F484" s="1">
        <v>1</v>
      </c>
      <c r="G4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484" s="30">
        <f>'[4]All Counts'!R484</f>
        <v>3</v>
      </c>
      <c r="I484" s="30">
        <f>'[4]All Counts'!S484</f>
        <v>14</v>
      </c>
      <c r="J484" s="61">
        <f>'[4]All Counts'!M484</f>
        <v>11704</v>
      </c>
      <c r="K484" s="4">
        <f>VLOOKUP(class[[#This Row],[hwycov_id]],readme!E:F,2,FALSE)</f>
        <v>14372.068604</v>
      </c>
      <c r="L484" s="32">
        <f t="shared" si="21"/>
        <v>0.22796211585782644</v>
      </c>
      <c r="M484" s="31">
        <f t="shared" si="22"/>
        <v>2668.0686040000001</v>
      </c>
      <c r="N484" s="31">
        <f t="shared" si="23"/>
        <v>7118590.0756505094</v>
      </c>
      <c r="O484" s="1" t="e">
        <v>#N/A</v>
      </c>
      <c r="P484" s="1">
        <v>483</v>
      </c>
      <c r="Q484" s="46">
        <f>ROUND(class[[#This Row],[count]],-3)</f>
        <v>12000</v>
      </c>
      <c r="R484" s="59">
        <f>VLOOKUP(class[[#This Row],[count_rd]],caltran!$J$2:$P$182,7,FALSE)</f>
        <v>8010</v>
      </c>
      <c r="S484" s="59">
        <f>VLOOKUP(class[[#This Row],[count_rd]],caltran!$J$2:$P$182,6,FALSE)</f>
        <v>15990</v>
      </c>
      <c r="T484" s="1">
        <f>IF(AND(class[[#This Row],[flow]]&gt;=class[[#This Row],[low]], class[[#This Row],[flow]]&lt;=class[[#This Row],[high]]),1,0)</f>
        <v>1</v>
      </c>
    </row>
    <row r="485" spans="1:20" x14ac:dyDescent="0.25">
      <c r="A485" s="61">
        <f>'[4]All Counts'!E485</f>
        <v>27520</v>
      </c>
      <c r="B485" s="61">
        <f>'[4]All Counts'!F485</f>
        <v>1</v>
      </c>
      <c r="C485" s="61">
        <f>'[4]All Counts'!G485</f>
        <v>1</v>
      </c>
      <c r="D485" s="29">
        <v>1</v>
      </c>
      <c r="E485" s="61" t="str">
        <f>'[4]All Counts'!P485</f>
        <v>PeMS2016</v>
      </c>
      <c r="F485" s="1">
        <v>1</v>
      </c>
      <c r="G4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485" s="30">
        <f>'[4]All Counts'!R485</f>
        <v>6</v>
      </c>
      <c r="I485" s="30">
        <f>'[4]All Counts'!S485</f>
        <v>19</v>
      </c>
      <c r="J485" s="61">
        <f>'[4]All Counts'!M485</f>
        <v>70400</v>
      </c>
      <c r="K485" s="4">
        <f>VLOOKUP(class[[#This Row],[hwycov_id]],readme!E:F,2,FALSE)</f>
        <v>61195.490723000003</v>
      </c>
      <c r="L485" s="32">
        <f t="shared" si="21"/>
        <v>-0.13074587041193175</v>
      </c>
      <c r="M485" s="31">
        <f t="shared" si="22"/>
        <v>-9204.5092769999974</v>
      </c>
      <c r="N485" s="31">
        <f t="shared" si="23"/>
        <v>84722991.030379012</v>
      </c>
      <c r="O485" s="1" t="e">
        <v>#N/A</v>
      </c>
      <c r="P485" s="1">
        <v>484</v>
      </c>
      <c r="Q485" s="46">
        <f>ROUND(class[[#This Row],[count]],-3)</f>
        <v>70000</v>
      </c>
      <c r="R485" s="59">
        <f>VLOOKUP(class[[#This Row],[count_rd]],caltran!$J$2:$P$182,7,FALSE)</f>
        <v>58660</v>
      </c>
      <c r="S485" s="59">
        <f>VLOOKUP(class[[#This Row],[count_rd]],caltran!$J$2:$P$182,6,FALSE)</f>
        <v>81340</v>
      </c>
      <c r="T485" s="1">
        <f>IF(AND(class[[#This Row],[flow]]&gt;=class[[#This Row],[low]], class[[#This Row],[flow]]&lt;=class[[#This Row],[high]]),1,0)</f>
        <v>1</v>
      </c>
    </row>
    <row r="486" spans="1:20" x14ac:dyDescent="0.25">
      <c r="A486" s="61">
        <f>'[4]All Counts'!E486</f>
        <v>27598</v>
      </c>
      <c r="B486" s="61">
        <f>'[4]All Counts'!F486</f>
        <v>1</v>
      </c>
      <c r="C486" s="61">
        <f>'[4]All Counts'!G486</f>
        <v>1</v>
      </c>
      <c r="D486" s="29">
        <v>1</v>
      </c>
      <c r="E486" s="61" t="str">
        <f>'[4]All Counts'!P486</f>
        <v>PeMS2016</v>
      </c>
      <c r="F486" s="1">
        <v>1</v>
      </c>
      <c r="G4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486" s="30">
        <f>'[4]All Counts'!R486</f>
        <v>6</v>
      </c>
      <c r="I486" s="30">
        <f>'[4]All Counts'!S486</f>
        <v>19</v>
      </c>
      <c r="J486" s="61">
        <f>'[4]All Counts'!M486</f>
        <v>54384</v>
      </c>
      <c r="K486" s="4">
        <f>VLOOKUP(class[[#This Row],[hwycov_id]],readme!E:F,2,FALSE)</f>
        <v>61192.651853999989</v>
      </c>
      <c r="L486" s="32">
        <f t="shared" si="21"/>
        <v>0.12519586374668989</v>
      </c>
      <c r="M486" s="31">
        <f t="shared" si="22"/>
        <v>6808.6518539999888</v>
      </c>
      <c r="N486" s="31">
        <f t="shared" si="23"/>
        <v>46357740.068977483</v>
      </c>
      <c r="O486" s="1" t="e">
        <v>#N/A</v>
      </c>
      <c r="P486" s="1">
        <v>485</v>
      </c>
      <c r="Q486" s="46">
        <f>ROUND(class[[#This Row],[count]],-3)</f>
        <v>54000</v>
      </c>
      <c r="R486" s="59">
        <f>VLOOKUP(class[[#This Row],[count_rd]],caltran!$J$2:$P$182,7,FALSE)</f>
        <v>43605</v>
      </c>
      <c r="S486" s="59">
        <f>VLOOKUP(class[[#This Row],[count_rd]],caltran!$J$2:$P$182,6,FALSE)</f>
        <v>64394.999999999993</v>
      </c>
      <c r="T486" s="1">
        <f>IF(AND(class[[#This Row],[flow]]&gt;=class[[#This Row],[low]], class[[#This Row],[flow]]&lt;=class[[#This Row],[high]]),1,0)</f>
        <v>1</v>
      </c>
    </row>
    <row r="487" spans="1:20" x14ac:dyDescent="0.25">
      <c r="A487" s="61">
        <f>'[4]All Counts'!E487</f>
        <v>26623</v>
      </c>
      <c r="B487" s="61">
        <f>'[4]All Counts'!F487</f>
        <v>1</v>
      </c>
      <c r="C487" s="61">
        <f>'[4]All Counts'!G487</f>
        <v>1</v>
      </c>
      <c r="D487" s="29">
        <v>1</v>
      </c>
      <c r="E487" s="61" t="str">
        <f>'[4]All Counts'!P487</f>
        <v>PeMS2016</v>
      </c>
      <c r="F487" s="1">
        <v>1</v>
      </c>
      <c r="G4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487" s="30">
        <f>'[4]All Counts'!R487</f>
        <v>6</v>
      </c>
      <c r="I487" s="30">
        <f>'[4]All Counts'!S487</f>
        <v>19</v>
      </c>
      <c r="J487" s="61">
        <f>'[4]All Counts'!M487</f>
        <v>63309</v>
      </c>
      <c r="K487" s="4">
        <f>VLOOKUP(class[[#This Row],[hwycov_id]],readme!E:F,2,FALSE)</f>
        <v>60277.864259000002</v>
      </c>
      <c r="L487" s="32">
        <f t="shared" si="21"/>
        <v>-4.7878433413890531E-2</v>
      </c>
      <c r="M487" s="31">
        <f t="shared" si="22"/>
        <v>-3031.1357409999982</v>
      </c>
      <c r="N487" s="31">
        <f t="shared" si="23"/>
        <v>9187783.8803676087</v>
      </c>
      <c r="O487" s="1" t="e">
        <v>#N/A</v>
      </c>
      <c r="P487" s="1">
        <v>486</v>
      </c>
      <c r="Q487" s="46">
        <f>ROUND(class[[#This Row],[count]],-3)</f>
        <v>63000</v>
      </c>
      <c r="R487" s="59">
        <f>VLOOKUP(class[[#This Row],[count_rd]],caltran!$J$2:$P$182,7,FALSE)</f>
        <v>51975</v>
      </c>
      <c r="S487" s="59">
        <f>VLOOKUP(class[[#This Row],[count_rd]],caltran!$J$2:$P$182,6,FALSE)</f>
        <v>74025</v>
      </c>
      <c r="T487" s="1">
        <f>IF(AND(class[[#This Row],[flow]]&gt;=class[[#This Row],[low]], class[[#This Row],[flow]]&lt;=class[[#This Row],[high]]),1,0)</f>
        <v>1</v>
      </c>
    </row>
    <row r="488" spans="1:20" x14ac:dyDescent="0.25">
      <c r="A488" s="61">
        <f>'[4]All Counts'!E488</f>
        <v>28515</v>
      </c>
      <c r="B488" s="61">
        <f>'[4]All Counts'!F488</f>
        <v>1</v>
      </c>
      <c r="C488" s="61">
        <f>'[4]All Counts'!G488</f>
        <v>1</v>
      </c>
      <c r="D488" s="29">
        <v>1</v>
      </c>
      <c r="E488" s="61" t="str">
        <f>'[4]All Counts'!P488</f>
        <v>PeMS2016</v>
      </c>
      <c r="F488" s="1">
        <v>1</v>
      </c>
      <c r="G4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488" s="30">
        <f>'[4]All Counts'!R488</f>
        <v>6</v>
      </c>
      <c r="I488" s="30">
        <f>'[4]All Counts'!S488</f>
        <v>12</v>
      </c>
      <c r="J488" s="61">
        <f>'[4]All Counts'!M488</f>
        <v>68617</v>
      </c>
      <c r="K488" s="4">
        <f>VLOOKUP(class[[#This Row],[hwycov_id]],readme!E:F,2,FALSE)</f>
        <v>73643.76806599999</v>
      </c>
      <c r="L488" s="32">
        <f t="shared" si="21"/>
        <v>7.3258348018712338E-2</v>
      </c>
      <c r="M488" s="31">
        <f t="shared" si="22"/>
        <v>5026.7680659999896</v>
      </c>
      <c r="N488" s="31">
        <f t="shared" si="23"/>
        <v>25268397.189357277</v>
      </c>
      <c r="O488" s="1" t="e">
        <v>#N/A</v>
      </c>
      <c r="P488" s="1">
        <v>487</v>
      </c>
      <c r="Q488" s="46">
        <f>ROUND(class[[#This Row],[count]],-3)</f>
        <v>69000</v>
      </c>
      <c r="R488" s="59">
        <f>VLOOKUP(class[[#This Row],[count_rd]],caltran!$J$2:$P$182,7,FALSE)</f>
        <v>57684</v>
      </c>
      <c r="S488" s="59">
        <f>VLOOKUP(class[[#This Row],[count_rd]],caltran!$J$2:$P$182,6,FALSE)</f>
        <v>80316</v>
      </c>
      <c r="T488" s="1">
        <f>IF(AND(class[[#This Row],[flow]]&gt;=class[[#This Row],[low]], class[[#This Row],[flow]]&lt;=class[[#This Row],[high]]),1,0)</f>
        <v>1</v>
      </c>
    </row>
    <row r="489" spans="1:20" x14ac:dyDescent="0.25">
      <c r="A489" s="61">
        <f>'[4]All Counts'!E489</f>
        <v>28490</v>
      </c>
      <c r="B489" s="61">
        <f>'[4]All Counts'!F489</f>
        <v>1</v>
      </c>
      <c r="C489" s="61">
        <f>'[4]All Counts'!G489</f>
        <v>1</v>
      </c>
      <c r="D489" s="29">
        <v>1</v>
      </c>
      <c r="E489" s="61" t="str">
        <f>'[4]All Counts'!P489</f>
        <v>Caltran</v>
      </c>
      <c r="F489" s="1">
        <v>1</v>
      </c>
      <c r="G4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489" s="30">
        <f>'[4]All Counts'!R489</f>
        <v>6</v>
      </c>
      <c r="I489" s="30">
        <f>'[4]All Counts'!S489</f>
        <v>12</v>
      </c>
      <c r="J489" s="61">
        <f>'[4]All Counts'!M489</f>
        <v>86225</v>
      </c>
      <c r="K489" s="4">
        <f>VLOOKUP(class[[#This Row],[hwycov_id]],readme!E:F,2,FALSE)</f>
        <v>85059.228514999995</v>
      </c>
      <c r="L489" s="32">
        <f t="shared" si="21"/>
        <v>-1.3520110002899433E-2</v>
      </c>
      <c r="M489" s="31">
        <f t="shared" si="22"/>
        <v>-1165.7714850000048</v>
      </c>
      <c r="N489" s="31">
        <f t="shared" si="23"/>
        <v>1359023.1552391164</v>
      </c>
      <c r="O489" s="1" t="e">
        <v>#N/A</v>
      </c>
      <c r="P489" s="1">
        <v>488</v>
      </c>
      <c r="Q489" s="46">
        <f>ROUND(class[[#This Row],[count]],-3)</f>
        <v>86000</v>
      </c>
      <c r="R489" s="59">
        <f>VLOOKUP(class[[#This Row],[count_rd]],caltran!$J$2:$P$182,7,FALSE)</f>
        <v>73931.333333333328</v>
      </c>
      <c r="S489" s="59">
        <f>VLOOKUP(class[[#This Row],[count_rd]],caltran!$J$2:$P$182,6,FALSE)</f>
        <v>98068.666666666672</v>
      </c>
      <c r="T489" s="1">
        <f>IF(AND(class[[#This Row],[flow]]&gt;=class[[#This Row],[low]], class[[#This Row],[flow]]&lt;=class[[#This Row],[high]]),1,0)</f>
        <v>1</v>
      </c>
    </row>
    <row r="490" spans="1:20" x14ac:dyDescent="0.25">
      <c r="A490" s="61">
        <f>'[4]All Counts'!E490</f>
        <v>28493</v>
      </c>
      <c r="B490" s="61">
        <f>'[4]All Counts'!F490</f>
        <v>1</v>
      </c>
      <c r="C490" s="61">
        <f>'[4]All Counts'!G490</f>
        <v>1</v>
      </c>
      <c r="D490" s="29">
        <v>1</v>
      </c>
      <c r="E490" s="61" t="str">
        <f>'[4]All Counts'!P490</f>
        <v>PeMS2016</v>
      </c>
      <c r="F490" s="1">
        <v>1</v>
      </c>
      <c r="G4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490" s="30">
        <f>'[4]All Counts'!R490</f>
        <v>6</v>
      </c>
      <c r="I490" s="30">
        <f>'[4]All Counts'!S490</f>
        <v>12</v>
      </c>
      <c r="J490" s="61">
        <f>'[4]All Counts'!M490</f>
        <v>81917</v>
      </c>
      <c r="K490" s="4">
        <f>VLOOKUP(class[[#This Row],[hwycov_id]],readme!E:F,2,FALSE)</f>
        <v>82051.222657000006</v>
      </c>
      <c r="L490" s="32">
        <f t="shared" si="21"/>
        <v>1.6385201728579268E-3</v>
      </c>
      <c r="M490" s="31">
        <f t="shared" si="22"/>
        <v>134.22265700000571</v>
      </c>
      <c r="N490" s="31">
        <f t="shared" si="23"/>
        <v>18015.721652141183</v>
      </c>
      <c r="O490" s="1" t="e">
        <v>#N/A</v>
      </c>
      <c r="P490" s="1">
        <v>489</v>
      </c>
      <c r="Q490" s="46">
        <f>ROUND(class[[#This Row],[count]],-3)</f>
        <v>82000</v>
      </c>
      <c r="R490" s="59">
        <f>VLOOKUP(class[[#This Row],[count_rd]],caltran!$J$2:$P$182,7,FALSE)</f>
        <v>70155.555555555562</v>
      </c>
      <c r="S490" s="59">
        <f>VLOOKUP(class[[#This Row],[count_rd]],caltran!$J$2:$P$182,6,FALSE)</f>
        <v>93844.444444444438</v>
      </c>
      <c r="T490" s="1">
        <f>IF(AND(class[[#This Row],[flow]]&gt;=class[[#This Row],[low]], class[[#This Row],[flow]]&lt;=class[[#This Row],[high]]),1,0)</f>
        <v>1</v>
      </c>
    </row>
    <row r="491" spans="1:20" x14ac:dyDescent="0.25">
      <c r="A491" s="61">
        <f>'[4]All Counts'!E491</f>
        <v>26562</v>
      </c>
      <c r="B491" s="61">
        <f>'[4]All Counts'!F491</f>
        <v>1</v>
      </c>
      <c r="C491" s="61">
        <f>'[4]All Counts'!G491</f>
        <v>1</v>
      </c>
      <c r="D491" s="29">
        <v>1</v>
      </c>
      <c r="E491" s="61" t="str">
        <f>'[4]All Counts'!P491</f>
        <v>PeMS2016</v>
      </c>
      <c r="F491" s="1">
        <v>1</v>
      </c>
      <c r="G4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491" s="30">
        <f>'[4]All Counts'!R491</f>
        <v>6</v>
      </c>
      <c r="I491" s="30">
        <f>'[4]All Counts'!S491</f>
        <v>12</v>
      </c>
      <c r="J491" s="61">
        <f>'[4]All Counts'!M491</f>
        <v>88515</v>
      </c>
      <c r="K491" s="4">
        <f>VLOOKUP(class[[#This Row],[hwycov_id]],readme!E:F,2,FALSE)</f>
        <v>91075.8125</v>
      </c>
      <c r="L491" s="32">
        <f t="shared" si="21"/>
        <v>2.8930830932610396E-2</v>
      </c>
      <c r="M491" s="31">
        <f t="shared" si="22"/>
        <v>2560.8125</v>
      </c>
      <c r="N491" s="31">
        <f t="shared" si="23"/>
        <v>6557760.66015625</v>
      </c>
      <c r="O491" s="1" t="e">
        <v>#N/A</v>
      </c>
      <c r="P491" s="1">
        <v>490</v>
      </c>
      <c r="Q491" s="46">
        <f>ROUND(class[[#This Row],[count]],-3)</f>
        <v>89000</v>
      </c>
      <c r="R491" s="59">
        <f>VLOOKUP(class[[#This Row],[count_rd]],caltran!$J$2:$P$182,7,FALSE)</f>
        <v>76673.5</v>
      </c>
      <c r="S491" s="59">
        <f>VLOOKUP(class[[#This Row],[count_rd]],caltran!$J$2:$P$182,6,FALSE)</f>
        <v>101326.5</v>
      </c>
      <c r="T491" s="1">
        <f>IF(AND(class[[#This Row],[flow]]&gt;=class[[#This Row],[low]], class[[#This Row],[flow]]&lt;=class[[#This Row],[high]]),1,0)</f>
        <v>1</v>
      </c>
    </row>
    <row r="492" spans="1:20" x14ac:dyDescent="0.25">
      <c r="A492" s="61">
        <f>'[4]All Counts'!E492</f>
        <v>12247</v>
      </c>
      <c r="B492" s="61">
        <f>'[4]All Counts'!F492</f>
        <v>1</v>
      </c>
      <c r="C492" s="61">
        <f>'[4]All Counts'!G492</f>
        <v>1</v>
      </c>
      <c r="D492" s="29">
        <v>1</v>
      </c>
      <c r="E492" s="61" t="str">
        <f>'[4]All Counts'!P492</f>
        <v>PeMS2016</v>
      </c>
      <c r="F492" s="1">
        <v>1</v>
      </c>
      <c r="G4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492" s="30">
        <f>'[4]All Counts'!R492</f>
        <v>6</v>
      </c>
      <c r="I492" s="30">
        <f>'[4]All Counts'!S492</f>
        <v>12</v>
      </c>
      <c r="J492" s="61">
        <f>'[4]All Counts'!M492</f>
        <v>98586</v>
      </c>
      <c r="K492" s="4">
        <f>VLOOKUP(class[[#This Row],[hwycov_id]],readme!E:F,2,FALSE)</f>
        <v>97054.380858999997</v>
      </c>
      <c r="L492" s="32">
        <f t="shared" si="21"/>
        <v>-1.5535868591889379E-2</v>
      </c>
      <c r="M492" s="31">
        <f t="shared" si="22"/>
        <v>-1531.6191410000029</v>
      </c>
      <c r="N492" s="31">
        <f t="shared" si="23"/>
        <v>2345857.1930775866</v>
      </c>
      <c r="O492" s="1" t="e">
        <v>#N/A</v>
      </c>
      <c r="P492" s="1">
        <v>491</v>
      </c>
      <c r="Q492" s="46">
        <f>ROUND(class[[#This Row],[count]],-3)</f>
        <v>99000</v>
      </c>
      <c r="R492" s="59">
        <f>VLOOKUP(class[[#This Row],[count_rd]],caltran!$J$2:$P$182,7,FALSE)</f>
        <v>85486.5</v>
      </c>
      <c r="S492" s="59">
        <f>VLOOKUP(class[[#This Row],[count_rd]],caltran!$J$2:$P$182,6,FALSE)</f>
        <v>112513.5</v>
      </c>
      <c r="T492" s="1">
        <f>IF(AND(class[[#This Row],[flow]]&gt;=class[[#This Row],[low]], class[[#This Row],[flow]]&lt;=class[[#This Row],[high]]),1,0)</f>
        <v>1</v>
      </c>
    </row>
    <row r="493" spans="1:20" x14ac:dyDescent="0.25">
      <c r="A493" s="61">
        <f>'[4]All Counts'!E493</f>
        <v>9025</v>
      </c>
      <c r="B493" s="61">
        <f>'[4]All Counts'!F493</f>
        <v>1</v>
      </c>
      <c r="C493" s="61">
        <f>'[4]All Counts'!G493</f>
        <v>1</v>
      </c>
      <c r="D493" s="29">
        <v>1</v>
      </c>
      <c r="E493" s="61" t="str">
        <f>'[4]All Counts'!P493</f>
        <v>Caltran</v>
      </c>
      <c r="F493" s="1">
        <v>1</v>
      </c>
      <c r="G4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493" s="30">
        <f>'[4]All Counts'!R493</f>
        <v>6</v>
      </c>
      <c r="I493" s="30">
        <f>'[4]All Counts'!S493</f>
        <v>12</v>
      </c>
      <c r="J493" s="61">
        <f>'[4]All Counts'!M493</f>
        <v>102699</v>
      </c>
      <c r="K493" s="4">
        <f>VLOOKUP(class[[#This Row],[hwycov_id]],readme!E:F,2,FALSE)</f>
        <v>101285.988281</v>
      </c>
      <c r="L493" s="32">
        <f t="shared" si="21"/>
        <v>-1.3758768040584624E-2</v>
      </c>
      <c r="M493" s="31">
        <f t="shared" si="22"/>
        <v>-1413.0117190000019</v>
      </c>
      <c r="N493" s="31">
        <f t="shared" si="23"/>
        <v>1996602.1180313404</v>
      </c>
      <c r="O493" s="1" t="e">
        <v>#N/A</v>
      </c>
      <c r="P493" s="1">
        <v>492</v>
      </c>
      <c r="Q493" s="46">
        <f>ROUND(class[[#This Row],[count]],-3)</f>
        <v>103000</v>
      </c>
      <c r="R493" s="59">
        <f>VLOOKUP(class[[#This Row],[count_rd]],caltran!$J$2:$P$182,7,FALSE)</f>
        <v>89153.857142857189</v>
      </c>
      <c r="S493" s="59">
        <f>VLOOKUP(class[[#This Row],[count_rd]],caltran!$J$2:$P$182,6,FALSE)</f>
        <v>116846.1428571428</v>
      </c>
      <c r="T493" s="1">
        <f>IF(AND(class[[#This Row],[flow]]&gt;=class[[#This Row],[low]], class[[#This Row],[flow]]&lt;=class[[#This Row],[high]]),1,0)</f>
        <v>1</v>
      </c>
    </row>
    <row r="494" spans="1:20" x14ac:dyDescent="0.25">
      <c r="A494" s="61">
        <f>'[4]All Counts'!E494</f>
        <v>12589</v>
      </c>
      <c r="B494" s="61">
        <f>'[4]All Counts'!F494</f>
        <v>1</v>
      </c>
      <c r="C494" s="61">
        <f>'[4]All Counts'!G494</f>
        <v>1</v>
      </c>
      <c r="D494" s="29">
        <v>1</v>
      </c>
      <c r="E494" s="61" t="str">
        <f>'[4]All Counts'!P494</f>
        <v>PeMS2016</v>
      </c>
      <c r="F494" s="1">
        <v>1</v>
      </c>
      <c r="G4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494" s="30">
        <f>'[4]All Counts'!R494</f>
        <v>6</v>
      </c>
      <c r="I494" s="30">
        <f>'[4]All Counts'!S494</f>
        <v>1</v>
      </c>
      <c r="J494" s="61">
        <f>'[4]All Counts'!M494</f>
        <v>96391</v>
      </c>
      <c r="K494" s="4">
        <f>VLOOKUP(class[[#This Row],[hwycov_id]],readme!E:F,2,FALSE)</f>
        <v>96212.436522999997</v>
      </c>
      <c r="L494" s="32">
        <f t="shared" si="21"/>
        <v>-1.8524911765621654E-3</v>
      </c>
      <c r="M494" s="31">
        <f t="shared" si="22"/>
        <v>-178.56347700000333</v>
      </c>
      <c r="N494" s="31">
        <f t="shared" si="23"/>
        <v>31884.915318330717</v>
      </c>
      <c r="O494" s="1" t="e">
        <v>#N/A</v>
      </c>
      <c r="P494" s="1">
        <v>493</v>
      </c>
      <c r="Q494" s="46">
        <f>ROUND(class[[#This Row],[count]],-3)</f>
        <v>96000</v>
      </c>
      <c r="R494" s="59">
        <f>VLOOKUP(class[[#This Row],[count_rd]],caltran!$J$2:$P$182,7,FALSE)</f>
        <v>82848</v>
      </c>
      <c r="S494" s="59">
        <f>VLOOKUP(class[[#This Row],[count_rd]],caltran!$J$2:$P$182,6,FALSE)</f>
        <v>109152</v>
      </c>
      <c r="T494" s="1">
        <f>IF(AND(class[[#This Row],[flow]]&gt;=class[[#This Row],[low]], class[[#This Row],[flow]]&lt;=class[[#This Row],[high]]),1,0)</f>
        <v>1</v>
      </c>
    </row>
    <row r="495" spans="1:20" x14ac:dyDescent="0.25">
      <c r="A495" s="61">
        <f>'[4]All Counts'!E495</f>
        <v>12583</v>
      </c>
      <c r="B495" s="61">
        <f>'[4]All Counts'!F495</f>
        <v>1</v>
      </c>
      <c r="C495" s="61">
        <f>'[4]All Counts'!G495</f>
        <v>1</v>
      </c>
      <c r="D495" s="29">
        <v>1</v>
      </c>
      <c r="E495" s="61" t="str">
        <f>'[4]All Counts'!P495</f>
        <v>PeMS2016</v>
      </c>
      <c r="F495" s="1">
        <v>1</v>
      </c>
      <c r="G4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495" s="30">
        <f>'[4]All Counts'!R495</f>
        <v>6</v>
      </c>
      <c r="I495" s="30">
        <f>'[4]All Counts'!S495</f>
        <v>1</v>
      </c>
      <c r="J495" s="61">
        <f>'[4]All Counts'!M495</f>
        <v>90080</v>
      </c>
      <c r="K495" s="4">
        <f>VLOOKUP(class[[#This Row],[hwycov_id]],readme!E:F,2,FALSE)</f>
        <v>92882.272950000013</v>
      </c>
      <c r="L495" s="32">
        <f t="shared" si="21"/>
        <v>3.1108713920959374E-2</v>
      </c>
      <c r="M495" s="31">
        <f t="shared" si="22"/>
        <v>2802.2729500000132</v>
      </c>
      <c r="N495" s="31">
        <f t="shared" si="23"/>
        <v>7852733.6863017762</v>
      </c>
      <c r="O495" s="1" t="e">
        <v>#N/A</v>
      </c>
      <c r="P495" s="1">
        <v>494</v>
      </c>
      <c r="Q495" s="46">
        <f>ROUND(class[[#This Row],[count]],-3)</f>
        <v>90000</v>
      </c>
      <c r="R495" s="59">
        <f>VLOOKUP(class[[#This Row],[count_rd]],caltran!$J$2:$P$182,7,FALSE)</f>
        <v>77580</v>
      </c>
      <c r="S495" s="59">
        <f>VLOOKUP(class[[#This Row],[count_rd]],caltran!$J$2:$P$182,6,FALSE)</f>
        <v>102419.99999999999</v>
      </c>
      <c r="T495" s="1">
        <f>IF(AND(class[[#This Row],[flow]]&gt;=class[[#This Row],[low]], class[[#This Row],[flow]]&lt;=class[[#This Row],[high]]),1,0)</f>
        <v>1</v>
      </c>
    </row>
    <row r="496" spans="1:20" x14ac:dyDescent="0.25">
      <c r="A496" s="61">
        <f>'[4]All Counts'!E496</f>
        <v>26563</v>
      </c>
      <c r="B496" s="61">
        <f>'[4]All Counts'!F496</f>
        <v>1</v>
      </c>
      <c r="C496" s="61">
        <f>'[4]All Counts'!G496</f>
        <v>1</v>
      </c>
      <c r="D496" s="29">
        <v>1</v>
      </c>
      <c r="E496" s="61" t="str">
        <f>'[4]All Counts'!P496</f>
        <v>PeMS2016</v>
      </c>
      <c r="F496" s="1">
        <v>1</v>
      </c>
      <c r="G4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496" s="30">
        <f>'[4]All Counts'!R496</f>
        <v>6</v>
      </c>
      <c r="I496" s="30">
        <f>'[4]All Counts'!S496</f>
        <v>1</v>
      </c>
      <c r="J496" s="61">
        <f>'[4]All Counts'!M496</f>
        <v>94615</v>
      </c>
      <c r="K496" s="4">
        <f>VLOOKUP(class[[#This Row],[hwycov_id]],readme!E:F,2,FALSE)</f>
        <v>94304.983396999989</v>
      </c>
      <c r="L496" s="32">
        <f t="shared" si="21"/>
        <v>-3.2766115626486902E-3</v>
      </c>
      <c r="M496" s="31">
        <f t="shared" si="22"/>
        <v>-310.01660300001095</v>
      </c>
      <c r="N496" s="31">
        <f t="shared" si="23"/>
        <v>96110.294135666394</v>
      </c>
      <c r="O496" s="1" t="e">
        <v>#N/A</v>
      </c>
      <c r="P496" s="1">
        <v>495</v>
      </c>
      <c r="Q496" s="46">
        <f>ROUND(class[[#This Row],[count]],-3)</f>
        <v>95000</v>
      </c>
      <c r="R496" s="59">
        <f>VLOOKUP(class[[#This Row],[count_rd]],caltran!$J$2:$P$182,7,FALSE)</f>
        <v>81985</v>
      </c>
      <c r="S496" s="59">
        <f>VLOOKUP(class[[#This Row],[count_rd]],caltran!$J$2:$P$182,6,FALSE)</f>
        <v>108015</v>
      </c>
      <c r="T496" s="1">
        <f>IF(AND(class[[#This Row],[flow]]&gt;=class[[#This Row],[low]], class[[#This Row],[flow]]&lt;=class[[#This Row],[high]]),1,0)</f>
        <v>1</v>
      </c>
    </row>
    <row r="497" spans="1:20" x14ac:dyDescent="0.25">
      <c r="A497" s="61">
        <f>'[4]All Counts'!E497</f>
        <v>675</v>
      </c>
      <c r="B497" s="61">
        <f>'[4]All Counts'!F497</f>
        <v>1</v>
      </c>
      <c r="C497" s="61">
        <f>'[4]All Counts'!G497</f>
        <v>1</v>
      </c>
      <c r="D497" s="29">
        <v>1</v>
      </c>
      <c r="E497" s="61" t="str">
        <f>'[4]All Counts'!P497</f>
        <v>Caltran</v>
      </c>
      <c r="F497" s="1">
        <v>1</v>
      </c>
      <c r="G4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497" s="30">
        <f>'[4]All Counts'!R497</f>
        <v>6</v>
      </c>
      <c r="I497" s="30">
        <f>'[4]All Counts'!S497</f>
        <v>1</v>
      </c>
      <c r="J497" s="61">
        <f>'[4]All Counts'!M497</f>
        <v>99844</v>
      </c>
      <c r="K497" s="4">
        <f>VLOOKUP(class[[#This Row],[hwycov_id]],readme!E:F,2,FALSE)</f>
        <v>94304.983396999989</v>
      </c>
      <c r="L497" s="32">
        <f t="shared" si="21"/>
        <v>-5.5476709697127591E-2</v>
      </c>
      <c r="M497" s="31">
        <f t="shared" si="22"/>
        <v>-5539.0166030000109</v>
      </c>
      <c r="N497" s="31">
        <f t="shared" si="23"/>
        <v>30680704.92830978</v>
      </c>
      <c r="O497" s="1" t="e">
        <v>#N/A</v>
      </c>
      <c r="P497" s="1">
        <v>496</v>
      </c>
      <c r="Q497" s="46">
        <f>ROUND(class[[#This Row],[count]],-3)</f>
        <v>100000</v>
      </c>
      <c r="R497" s="59">
        <f>VLOOKUP(class[[#This Row],[count_rd]],caltran!$J$2:$P$182,7,FALSE)</f>
        <v>86400</v>
      </c>
      <c r="S497" s="59">
        <f>VLOOKUP(class[[#This Row],[count_rd]],caltran!$J$2:$P$182,6,FALSE)</f>
        <v>113600.00000000001</v>
      </c>
      <c r="T497" s="1">
        <f>IF(AND(class[[#This Row],[flow]]&gt;=class[[#This Row],[low]], class[[#This Row],[flow]]&lt;=class[[#This Row],[high]]),1,0)</f>
        <v>1</v>
      </c>
    </row>
    <row r="498" spans="1:20" x14ac:dyDescent="0.25">
      <c r="A498" s="61">
        <f>'[4]All Counts'!E498</f>
        <v>674</v>
      </c>
      <c r="B498" s="61">
        <f>'[4]All Counts'!F498</f>
        <v>1</v>
      </c>
      <c r="C498" s="61">
        <f>'[4]All Counts'!G498</f>
        <v>1</v>
      </c>
      <c r="D498" s="29">
        <v>1</v>
      </c>
      <c r="E498" s="61" t="str">
        <f>'[4]All Counts'!P498</f>
        <v>PeMS2016</v>
      </c>
      <c r="F498" s="1">
        <v>1</v>
      </c>
      <c r="G4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498" s="30">
        <f>'[4]All Counts'!R498</f>
        <v>6</v>
      </c>
      <c r="I498" s="30">
        <f>'[4]All Counts'!S498</f>
        <v>1</v>
      </c>
      <c r="J498" s="61">
        <f>'[4]All Counts'!M498</f>
        <v>92809</v>
      </c>
      <c r="K498" s="4">
        <f>VLOOKUP(class[[#This Row],[hwycov_id]],readme!E:F,2,FALSE)</f>
        <v>88440.536622</v>
      </c>
      <c r="L498" s="32">
        <f t="shared" si="21"/>
        <v>-4.7069393894988654E-2</v>
      </c>
      <c r="M498" s="31">
        <f t="shared" si="22"/>
        <v>-4368.4633780000004</v>
      </c>
      <c r="N498" s="31">
        <f t="shared" si="23"/>
        <v>19083472.284927174</v>
      </c>
      <c r="O498" s="1" t="e">
        <v>#N/A</v>
      </c>
      <c r="P498" s="1">
        <v>497</v>
      </c>
      <c r="Q498" s="46">
        <f>ROUND(class[[#This Row],[count]],-3)</f>
        <v>93000</v>
      </c>
      <c r="R498" s="59">
        <f>VLOOKUP(class[[#This Row],[count_rd]],caltran!$J$2:$P$182,7,FALSE)</f>
        <v>80259</v>
      </c>
      <c r="S498" s="59">
        <f>VLOOKUP(class[[#This Row],[count_rd]],caltran!$J$2:$P$182,6,FALSE)</f>
        <v>105741</v>
      </c>
      <c r="T498" s="1">
        <f>IF(AND(class[[#This Row],[flow]]&gt;=class[[#This Row],[low]], class[[#This Row],[flow]]&lt;=class[[#This Row],[high]]),1,0)</f>
        <v>1</v>
      </c>
    </row>
    <row r="499" spans="1:20" x14ac:dyDescent="0.25">
      <c r="A499" s="61">
        <f>'[4]All Counts'!E499</f>
        <v>13273</v>
      </c>
      <c r="B499" s="61">
        <f>'[4]All Counts'!F499</f>
        <v>1</v>
      </c>
      <c r="C499" s="61">
        <f>'[4]All Counts'!G499</f>
        <v>1</v>
      </c>
      <c r="D499" s="29">
        <v>1</v>
      </c>
      <c r="E499" s="61" t="str">
        <f>'[4]All Counts'!P499</f>
        <v>PeMS2016</v>
      </c>
      <c r="F499" s="1">
        <v>1</v>
      </c>
      <c r="G4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499" s="30">
        <f>'[4]All Counts'!R499</f>
        <v>6</v>
      </c>
      <c r="I499" s="30">
        <f>'[4]All Counts'!S499</f>
        <v>1</v>
      </c>
      <c r="J499" s="61">
        <f>'[4]All Counts'!M499</f>
        <v>84304</v>
      </c>
      <c r="K499" s="4">
        <f>VLOOKUP(class[[#This Row],[hwycov_id]],readme!E:F,2,FALSE)</f>
        <v>86057.715821000005</v>
      </c>
      <c r="L499" s="32">
        <f t="shared" si="21"/>
        <v>2.0802284838204566E-2</v>
      </c>
      <c r="M499" s="31">
        <f t="shared" si="22"/>
        <v>1753.7158210000052</v>
      </c>
      <c r="N499" s="31">
        <f t="shared" si="23"/>
        <v>3075519.1808257224</v>
      </c>
      <c r="O499" s="1" t="e">
        <v>#N/A</v>
      </c>
      <c r="P499" s="1">
        <v>498</v>
      </c>
      <c r="Q499" s="46">
        <f>ROUND(class[[#This Row],[count]],-3)</f>
        <v>84000</v>
      </c>
      <c r="R499" s="59">
        <f>VLOOKUP(class[[#This Row],[count_rd]],caltran!$J$2:$P$182,7,FALSE)</f>
        <v>72072</v>
      </c>
      <c r="S499" s="59">
        <f>VLOOKUP(class[[#This Row],[count_rd]],caltran!$J$2:$P$182,6,FALSE)</f>
        <v>95927.999999999985</v>
      </c>
      <c r="T499" s="1">
        <f>IF(AND(class[[#This Row],[flow]]&gt;=class[[#This Row],[low]], class[[#This Row],[flow]]&lt;=class[[#This Row],[high]]),1,0)</f>
        <v>1</v>
      </c>
    </row>
    <row r="500" spans="1:20" x14ac:dyDescent="0.25">
      <c r="A500" s="61">
        <f>'[4]All Counts'!E500</f>
        <v>13282</v>
      </c>
      <c r="B500" s="61">
        <f>'[4]All Counts'!F500</f>
        <v>1</v>
      </c>
      <c r="C500" s="61">
        <f>'[4]All Counts'!G500</f>
        <v>1</v>
      </c>
      <c r="D500" s="29">
        <v>1</v>
      </c>
      <c r="E500" s="61" t="str">
        <f>'[4]All Counts'!P500</f>
        <v>PeMS2016</v>
      </c>
      <c r="F500" s="1">
        <v>1</v>
      </c>
      <c r="G5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00" s="30">
        <f>'[4]All Counts'!R500</f>
        <v>6</v>
      </c>
      <c r="I500" s="30">
        <f>'[4]All Counts'!S500</f>
        <v>1</v>
      </c>
      <c r="J500" s="61">
        <f>'[4]All Counts'!M500</f>
        <v>95358</v>
      </c>
      <c r="K500" s="4">
        <f>VLOOKUP(class[[#This Row],[hwycov_id]],readme!E:F,2,FALSE)</f>
        <v>95590.143555999995</v>
      </c>
      <c r="L500" s="32">
        <f t="shared" si="21"/>
        <v>2.4344423750497501E-3</v>
      </c>
      <c r="M500" s="31">
        <f t="shared" si="22"/>
        <v>232.14355599999544</v>
      </c>
      <c r="N500" s="31">
        <f t="shared" si="23"/>
        <v>53890.630592323017</v>
      </c>
      <c r="O500" s="1" t="e">
        <v>#N/A</v>
      </c>
      <c r="P500" s="1">
        <v>499</v>
      </c>
      <c r="Q500" s="46">
        <f>ROUND(class[[#This Row],[count]],-3)</f>
        <v>95000</v>
      </c>
      <c r="R500" s="59">
        <f>VLOOKUP(class[[#This Row],[count_rd]],caltran!$J$2:$P$182,7,FALSE)</f>
        <v>81985</v>
      </c>
      <c r="S500" s="59">
        <f>VLOOKUP(class[[#This Row],[count_rd]],caltran!$J$2:$P$182,6,FALSE)</f>
        <v>108015</v>
      </c>
      <c r="T500" s="1">
        <f>IF(AND(class[[#This Row],[flow]]&gt;=class[[#This Row],[low]], class[[#This Row],[flow]]&lt;=class[[#This Row],[high]]),1,0)</f>
        <v>1</v>
      </c>
    </row>
    <row r="501" spans="1:20" x14ac:dyDescent="0.25">
      <c r="A501" s="61">
        <f>'[4]All Counts'!E501</f>
        <v>8771</v>
      </c>
      <c r="B501" s="61">
        <f>'[4]All Counts'!F501</f>
        <v>1</v>
      </c>
      <c r="C501" s="61">
        <f>'[4]All Counts'!G501</f>
        <v>1</v>
      </c>
      <c r="D501" s="29">
        <v>1</v>
      </c>
      <c r="E501" s="61" t="str">
        <f>'[4]All Counts'!P501</f>
        <v>PeMS2016</v>
      </c>
      <c r="F501" s="1">
        <v>1</v>
      </c>
      <c r="G5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01" s="30">
        <f>'[4]All Counts'!R501</f>
        <v>6</v>
      </c>
      <c r="I501" s="30">
        <f>'[4]All Counts'!S501</f>
        <v>1</v>
      </c>
      <c r="J501" s="61">
        <f>'[4]All Counts'!M501</f>
        <v>92586</v>
      </c>
      <c r="K501" s="4">
        <f>VLOOKUP(class[[#This Row],[hwycov_id]],readme!E:F,2,FALSE)</f>
        <v>101676.856445</v>
      </c>
      <c r="L501" s="32">
        <f t="shared" si="21"/>
        <v>9.8188240608731325E-2</v>
      </c>
      <c r="M501" s="31">
        <f t="shared" si="22"/>
        <v>9090.8564449999976</v>
      </c>
      <c r="N501" s="31">
        <f t="shared" si="23"/>
        <v>82643670.903597996</v>
      </c>
      <c r="O501" s="1" t="e">
        <v>#N/A</v>
      </c>
      <c r="P501" s="1">
        <v>500</v>
      </c>
      <c r="Q501" s="46">
        <f>ROUND(class[[#This Row],[count]],-3)</f>
        <v>93000</v>
      </c>
      <c r="R501" s="59">
        <f>VLOOKUP(class[[#This Row],[count_rd]],caltran!$J$2:$P$182,7,FALSE)</f>
        <v>80259</v>
      </c>
      <c r="S501" s="59">
        <f>VLOOKUP(class[[#This Row],[count_rd]],caltran!$J$2:$P$182,6,FALSE)</f>
        <v>105741</v>
      </c>
      <c r="T501" s="1">
        <f>IF(AND(class[[#This Row],[flow]]&gt;=class[[#This Row],[low]], class[[#This Row],[flow]]&lt;=class[[#This Row],[high]]),1,0)</f>
        <v>1</v>
      </c>
    </row>
    <row r="502" spans="1:20" x14ac:dyDescent="0.25">
      <c r="A502" s="61">
        <f>'[4]All Counts'!E502</f>
        <v>1250</v>
      </c>
      <c r="B502" s="61">
        <f>'[4]All Counts'!F502</f>
        <v>1</v>
      </c>
      <c r="C502" s="61">
        <f>'[4]All Counts'!G502</f>
        <v>1</v>
      </c>
      <c r="D502" s="29">
        <v>1</v>
      </c>
      <c r="E502" s="61" t="str">
        <f>'[4]All Counts'!P502</f>
        <v>PeMS2016</v>
      </c>
      <c r="F502" s="1">
        <v>1</v>
      </c>
      <c r="G5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02" s="30">
        <f>'[4]All Counts'!R502</f>
        <v>6</v>
      </c>
      <c r="I502" s="30">
        <f>'[4]All Counts'!S502</f>
        <v>6</v>
      </c>
      <c r="J502" s="61">
        <f>'[4]All Counts'!M502</f>
        <v>89683</v>
      </c>
      <c r="K502" s="4">
        <f>VLOOKUP(class[[#This Row],[hwycov_id]],readme!E:F,2,FALSE)</f>
        <v>102188.646484</v>
      </c>
      <c r="L502" s="32">
        <f t="shared" si="21"/>
        <v>0.13944277604451227</v>
      </c>
      <c r="M502" s="31">
        <f t="shared" si="22"/>
        <v>12505.646483999997</v>
      </c>
      <c r="N502" s="31">
        <f t="shared" si="23"/>
        <v>156391193.9827815</v>
      </c>
      <c r="O502" s="1" t="e">
        <v>#N/A</v>
      </c>
      <c r="P502" s="1">
        <v>501</v>
      </c>
      <c r="Q502" s="46">
        <f>ROUND(class[[#This Row],[count]],-3)</f>
        <v>90000</v>
      </c>
      <c r="R502" s="59">
        <f>VLOOKUP(class[[#This Row],[count_rd]],caltran!$J$2:$P$182,7,FALSE)</f>
        <v>77580</v>
      </c>
      <c r="S502" s="59">
        <f>VLOOKUP(class[[#This Row],[count_rd]],caltran!$J$2:$P$182,6,FALSE)</f>
        <v>102419.99999999999</v>
      </c>
      <c r="T502" s="1">
        <f>IF(AND(class[[#This Row],[flow]]&gt;=class[[#This Row],[low]], class[[#This Row],[flow]]&lt;=class[[#This Row],[high]]),1,0)</f>
        <v>1</v>
      </c>
    </row>
    <row r="503" spans="1:20" x14ac:dyDescent="0.25">
      <c r="A503" s="61">
        <f>'[4]All Counts'!E503</f>
        <v>8772</v>
      </c>
      <c r="B503" s="61">
        <f>'[4]All Counts'!F503</f>
        <v>1</v>
      </c>
      <c r="C503" s="61">
        <f>'[4]All Counts'!G503</f>
        <v>1</v>
      </c>
      <c r="D503" s="29">
        <v>1</v>
      </c>
      <c r="E503" s="61" t="str">
        <f>'[4]All Counts'!P503</f>
        <v>PeMS2016</v>
      </c>
      <c r="F503" s="1">
        <v>1</v>
      </c>
      <c r="G5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03" s="30">
        <f>'[4]All Counts'!R503</f>
        <v>6</v>
      </c>
      <c r="I503" s="30">
        <f>'[4]All Counts'!S503</f>
        <v>6</v>
      </c>
      <c r="J503" s="61">
        <f>'[4]All Counts'!M503</f>
        <v>80705</v>
      </c>
      <c r="K503" s="4">
        <f>VLOOKUP(class[[#This Row],[hwycov_id]],readme!E:F,2,FALSE)</f>
        <v>102188.646484</v>
      </c>
      <c r="L503" s="32">
        <f t="shared" si="21"/>
        <v>0.26619969622699946</v>
      </c>
      <c r="M503" s="31">
        <f t="shared" si="22"/>
        <v>21483.646483999997</v>
      </c>
      <c r="N503" s="31">
        <f t="shared" si="23"/>
        <v>461547066.24948543</v>
      </c>
      <c r="O503" s="1" t="e">
        <v>#N/A</v>
      </c>
      <c r="P503" s="1">
        <v>502</v>
      </c>
      <c r="Q503" s="46">
        <f>ROUND(class[[#This Row],[count]],-3)</f>
        <v>81000</v>
      </c>
      <c r="R503" s="59">
        <f>VLOOKUP(class[[#This Row],[count_rd]],caltran!$J$2:$P$182,7,FALSE)</f>
        <v>69201</v>
      </c>
      <c r="S503" s="59">
        <f>VLOOKUP(class[[#This Row],[count_rd]],caltran!$J$2:$P$182,6,FALSE)</f>
        <v>92799</v>
      </c>
      <c r="T503" s="1">
        <f>IF(AND(class[[#This Row],[flow]]&gt;=class[[#This Row],[low]], class[[#This Row],[flow]]&lt;=class[[#This Row],[high]]),1,0)</f>
        <v>0</v>
      </c>
    </row>
    <row r="504" spans="1:20" x14ac:dyDescent="0.25">
      <c r="A504" s="61">
        <f>'[4]All Counts'!E504</f>
        <v>8773</v>
      </c>
      <c r="B504" s="61">
        <f>'[4]All Counts'!F504</f>
        <v>1</v>
      </c>
      <c r="C504" s="61">
        <f>'[4]All Counts'!G504</f>
        <v>1</v>
      </c>
      <c r="D504" s="29">
        <v>1</v>
      </c>
      <c r="E504" s="61" t="str">
        <f>'[4]All Counts'!P504</f>
        <v>PeMS2016</v>
      </c>
      <c r="F504" s="1">
        <v>1</v>
      </c>
      <c r="G5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04" s="30">
        <f>'[4]All Counts'!R504</f>
        <v>6</v>
      </c>
      <c r="I504" s="30">
        <f>'[4]All Counts'!S504</f>
        <v>6</v>
      </c>
      <c r="J504" s="61">
        <f>'[4]All Counts'!M504</f>
        <v>94564</v>
      </c>
      <c r="K504" s="4">
        <f>VLOOKUP(class[[#This Row],[hwycov_id]],readme!E:F,2,FALSE)</f>
        <v>96908.57714899999</v>
      </c>
      <c r="L504" s="32">
        <f t="shared" si="21"/>
        <v>2.4793548802926946E-2</v>
      </c>
      <c r="M504" s="31">
        <f t="shared" si="22"/>
        <v>2344.5771489999897</v>
      </c>
      <c r="N504" s="31">
        <f t="shared" si="23"/>
        <v>5497042.0076129204</v>
      </c>
      <c r="O504" s="1" t="e">
        <v>#N/A</v>
      </c>
      <c r="P504" s="1">
        <v>503</v>
      </c>
      <c r="Q504" s="46">
        <f>ROUND(class[[#This Row],[count]],-3)</f>
        <v>95000</v>
      </c>
      <c r="R504" s="59">
        <f>VLOOKUP(class[[#This Row],[count_rd]],caltran!$J$2:$P$182,7,FALSE)</f>
        <v>81985</v>
      </c>
      <c r="S504" s="59">
        <f>VLOOKUP(class[[#This Row],[count_rd]],caltran!$J$2:$P$182,6,FALSE)</f>
        <v>108015</v>
      </c>
      <c r="T504" s="1">
        <f>IF(AND(class[[#This Row],[flow]]&gt;=class[[#This Row],[low]], class[[#This Row],[flow]]&lt;=class[[#This Row],[high]]),1,0)</f>
        <v>1</v>
      </c>
    </row>
    <row r="505" spans="1:20" x14ac:dyDescent="0.25">
      <c r="A505" s="61">
        <f>'[4]All Counts'!E505</f>
        <v>16272</v>
      </c>
      <c r="B505" s="61">
        <f>'[4]All Counts'!F505</f>
        <v>1</v>
      </c>
      <c r="C505" s="61">
        <f>'[4]All Counts'!G505</f>
        <v>1</v>
      </c>
      <c r="D505" s="29">
        <v>1</v>
      </c>
      <c r="E505" s="61" t="str">
        <f>'[4]All Counts'!P505</f>
        <v>PeMS2016</v>
      </c>
      <c r="F505" s="1">
        <v>1</v>
      </c>
      <c r="G5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05" s="30">
        <f>'[4]All Counts'!R505</f>
        <v>6</v>
      </c>
      <c r="I505" s="30">
        <f>'[4]All Counts'!S505</f>
        <v>6</v>
      </c>
      <c r="J505" s="61">
        <f>'[4]All Counts'!M505</f>
        <v>98571</v>
      </c>
      <c r="K505" s="4">
        <f>VLOOKUP(class[[#This Row],[hwycov_id]],readme!E:F,2,FALSE)</f>
        <v>104064.771485</v>
      </c>
      <c r="L505" s="32">
        <f t="shared" si="21"/>
        <v>5.5734155938359287E-2</v>
      </c>
      <c r="M505" s="31">
        <f t="shared" si="22"/>
        <v>5493.7714850000048</v>
      </c>
      <c r="N505" s="31">
        <f t="shared" si="23"/>
        <v>30181525.129399158</v>
      </c>
      <c r="O505" s="1" t="e">
        <v>#N/A</v>
      </c>
      <c r="P505" s="1">
        <v>504</v>
      </c>
      <c r="Q505" s="46">
        <f>ROUND(class[[#This Row],[count]],-3)</f>
        <v>99000</v>
      </c>
      <c r="R505" s="59">
        <f>VLOOKUP(class[[#This Row],[count_rd]],caltran!$J$2:$P$182,7,FALSE)</f>
        <v>85486.5</v>
      </c>
      <c r="S505" s="59">
        <f>VLOOKUP(class[[#This Row],[count_rd]],caltran!$J$2:$P$182,6,FALSE)</f>
        <v>112513.5</v>
      </c>
      <c r="T505" s="1">
        <f>IF(AND(class[[#This Row],[flow]]&gt;=class[[#This Row],[low]], class[[#This Row],[flow]]&lt;=class[[#This Row],[high]]),1,0)</f>
        <v>1</v>
      </c>
    </row>
    <row r="506" spans="1:20" x14ac:dyDescent="0.25">
      <c r="A506" s="61">
        <f>'[4]All Counts'!E506</f>
        <v>621</v>
      </c>
      <c r="B506" s="61">
        <f>'[4]All Counts'!F506</f>
        <v>1</v>
      </c>
      <c r="C506" s="61">
        <f>'[4]All Counts'!G506</f>
        <v>1</v>
      </c>
      <c r="D506" s="29">
        <v>1</v>
      </c>
      <c r="E506" s="61" t="str">
        <f>'[4]All Counts'!P506</f>
        <v>PeMS2016</v>
      </c>
      <c r="F506" s="1">
        <v>1</v>
      </c>
      <c r="G5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06" s="30">
        <f>'[4]All Counts'!R506</f>
        <v>6</v>
      </c>
      <c r="I506" s="30">
        <f>'[4]All Counts'!S506</f>
        <v>6</v>
      </c>
      <c r="J506" s="61">
        <f>'[4]All Counts'!M506</f>
        <v>95566</v>
      </c>
      <c r="K506" s="4">
        <f>VLOOKUP(class[[#This Row],[hwycov_id]],readme!E:F,2,FALSE)</f>
        <v>96256.835938000004</v>
      </c>
      <c r="L506" s="32">
        <f t="shared" si="21"/>
        <v>7.2288882866291537E-3</v>
      </c>
      <c r="M506" s="31">
        <f t="shared" si="22"/>
        <v>690.83593800000381</v>
      </c>
      <c r="N506" s="31">
        <f t="shared" si="23"/>
        <v>477254.29323234508</v>
      </c>
      <c r="O506" s="1" t="e">
        <v>#N/A</v>
      </c>
      <c r="P506" s="1">
        <v>505</v>
      </c>
      <c r="Q506" s="46">
        <f>ROUND(class[[#This Row],[count]],-3)</f>
        <v>96000</v>
      </c>
      <c r="R506" s="59">
        <f>VLOOKUP(class[[#This Row],[count_rd]],caltran!$J$2:$P$182,7,FALSE)</f>
        <v>82848</v>
      </c>
      <c r="S506" s="59">
        <f>VLOOKUP(class[[#This Row],[count_rd]],caltran!$J$2:$P$182,6,FALSE)</f>
        <v>109152</v>
      </c>
      <c r="T506" s="1">
        <f>IF(AND(class[[#This Row],[flow]]&gt;=class[[#This Row],[low]], class[[#This Row],[flow]]&lt;=class[[#This Row],[high]]),1,0)</f>
        <v>1</v>
      </c>
    </row>
    <row r="507" spans="1:20" x14ac:dyDescent="0.25">
      <c r="A507" s="61">
        <f>'[4]All Counts'!E507</f>
        <v>13580</v>
      </c>
      <c r="B507" s="61">
        <f>'[4]All Counts'!F507</f>
        <v>1</v>
      </c>
      <c r="C507" s="61">
        <f>'[4]All Counts'!G507</f>
        <v>1</v>
      </c>
      <c r="D507" s="29">
        <v>1</v>
      </c>
      <c r="E507" s="61" t="str">
        <f>'[4]All Counts'!P507</f>
        <v>Caltran</v>
      </c>
      <c r="F507" s="1">
        <v>1</v>
      </c>
      <c r="G5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07" s="30">
        <f>'[4]All Counts'!R507</f>
        <v>6</v>
      </c>
      <c r="I507" s="30">
        <f>'[4]All Counts'!S507</f>
        <v>6</v>
      </c>
      <c r="J507" s="61">
        <f>'[4]All Counts'!M507</f>
        <v>104739</v>
      </c>
      <c r="K507" s="4">
        <f>VLOOKUP(class[[#This Row],[hwycov_id]],readme!E:F,2,FALSE)</f>
        <v>103291.27441399998</v>
      </c>
      <c r="L507" s="32">
        <f t="shared" si="21"/>
        <v>-1.3822220815551178E-2</v>
      </c>
      <c r="M507" s="31">
        <f t="shared" si="22"/>
        <v>-1447.725586000015</v>
      </c>
      <c r="N507" s="31">
        <f t="shared" si="23"/>
        <v>2095909.372359087</v>
      </c>
      <c r="O507" s="1" t="e">
        <v>#N/A</v>
      </c>
      <c r="P507" s="1">
        <v>506</v>
      </c>
      <c r="Q507" s="46">
        <f>ROUND(class[[#This Row],[count]],-3)</f>
        <v>105000</v>
      </c>
      <c r="R507" s="59">
        <f>VLOOKUP(class[[#This Row],[count_rd]],caltran!$J$2:$P$182,7,FALSE)</f>
        <v>90979.999999999942</v>
      </c>
      <c r="S507" s="59">
        <f>VLOOKUP(class[[#This Row],[count_rd]],caltran!$J$2:$P$182,6,FALSE)</f>
        <v>119020.00000000006</v>
      </c>
      <c r="T507" s="1">
        <f>IF(AND(class[[#This Row],[flow]]&gt;=class[[#This Row],[low]], class[[#This Row],[flow]]&lt;=class[[#This Row],[high]]),1,0)</f>
        <v>1</v>
      </c>
    </row>
    <row r="508" spans="1:20" x14ac:dyDescent="0.25">
      <c r="A508" s="61">
        <f>'[4]All Counts'!E508</f>
        <v>13582</v>
      </c>
      <c r="B508" s="61">
        <f>'[4]All Counts'!F508</f>
        <v>1</v>
      </c>
      <c r="C508" s="61">
        <f>'[4]All Counts'!G508</f>
        <v>1</v>
      </c>
      <c r="D508" s="29">
        <v>1</v>
      </c>
      <c r="E508" s="61" t="str">
        <f>'[4]All Counts'!P508</f>
        <v>PeMS2016</v>
      </c>
      <c r="F508" s="1">
        <v>1</v>
      </c>
      <c r="G5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08" s="30">
        <f>'[4]All Counts'!R508</f>
        <v>6</v>
      </c>
      <c r="I508" s="30">
        <f>'[4]All Counts'!S508</f>
        <v>6</v>
      </c>
      <c r="J508" s="61">
        <f>'[4]All Counts'!M508</f>
        <v>100592</v>
      </c>
      <c r="K508" s="4">
        <f>VLOOKUP(class[[#This Row],[hwycov_id]],readme!E:F,2,FALSE)</f>
        <v>99577.021483999997</v>
      </c>
      <c r="L508" s="32">
        <f t="shared" si="21"/>
        <v>-1.0090052051853093E-2</v>
      </c>
      <c r="M508" s="31">
        <f t="shared" si="22"/>
        <v>-1014.9785160000029</v>
      </c>
      <c r="N508" s="31">
        <f t="shared" si="23"/>
        <v>1030181.387941568</v>
      </c>
      <c r="O508" s="1" t="e">
        <v>#N/A</v>
      </c>
      <c r="P508" s="1">
        <v>507</v>
      </c>
      <c r="Q508" s="46">
        <f>ROUND(class[[#This Row],[count]],-3)</f>
        <v>101000</v>
      </c>
      <c r="R508" s="59">
        <f>VLOOKUP(class[[#This Row],[count_rd]],caltran!$J$2:$P$182,7,FALSE)</f>
        <v>87316.904761904778</v>
      </c>
      <c r="S508" s="59">
        <f>VLOOKUP(class[[#This Row],[count_rd]],caltran!$J$2:$P$182,6,FALSE)</f>
        <v>114683.09523809522</v>
      </c>
      <c r="T508" s="1">
        <f>IF(AND(class[[#This Row],[flow]]&gt;=class[[#This Row],[low]], class[[#This Row],[flow]]&lt;=class[[#This Row],[high]]),1,0)</f>
        <v>1</v>
      </c>
    </row>
    <row r="509" spans="1:20" x14ac:dyDescent="0.25">
      <c r="A509" s="61">
        <f>'[4]All Counts'!E509</f>
        <v>13589</v>
      </c>
      <c r="B509" s="61">
        <f>'[4]All Counts'!F509</f>
        <v>1</v>
      </c>
      <c r="C509" s="61">
        <f>'[4]All Counts'!G509</f>
        <v>1</v>
      </c>
      <c r="D509" s="29">
        <v>1</v>
      </c>
      <c r="E509" s="61" t="str">
        <f>'[4]All Counts'!P509</f>
        <v>PeMS2016</v>
      </c>
      <c r="F509" s="1">
        <v>1</v>
      </c>
      <c r="G5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09" s="30">
        <f>'[4]All Counts'!R509</f>
        <v>6</v>
      </c>
      <c r="I509" s="30">
        <f>'[4]All Counts'!S509</f>
        <v>6</v>
      </c>
      <c r="J509" s="61">
        <f>'[4]All Counts'!M509</f>
        <v>101738</v>
      </c>
      <c r="K509" s="4">
        <f>VLOOKUP(class[[#This Row],[hwycov_id]],readme!E:F,2,FALSE)</f>
        <v>101499.545899</v>
      </c>
      <c r="L509" s="32">
        <f t="shared" si="21"/>
        <v>-2.3438056674988106E-3</v>
      </c>
      <c r="M509" s="31">
        <f t="shared" si="22"/>
        <v>-238.45410099999572</v>
      </c>
      <c r="N509" s="31">
        <f t="shared" si="23"/>
        <v>56860.358283716159</v>
      </c>
      <c r="O509" s="1" t="e">
        <v>#N/A</v>
      </c>
      <c r="P509" s="1">
        <v>508</v>
      </c>
      <c r="Q509" s="46">
        <f>ROUND(class[[#This Row],[count]],-3)</f>
        <v>102000</v>
      </c>
      <c r="R509" s="59">
        <f>VLOOKUP(class[[#This Row],[count_rd]],caltran!$J$2:$P$182,7,FALSE)</f>
        <v>88232.42857142858</v>
      </c>
      <c r="S509" s="59">
        <f>VLOOKUP(class[[#This Row],[count_rd]],caltran!$J$2:$P$182,6,FALSE)</f>
        <v>115767.57142857142</v>
      </c>
      <c r="T509" s="1">
        <f>IF(AND(class[[#This Row],[flow]]&gt;=class[[#This Row],[low]], class[[#This Row],[flow]]&lt;=class[[#This Row],[high]]),1,0)</f>
        <v>1</v>
      </c>
    </row>
    <row r="510" spans="1:20" x14ac:dyDescent="0.25">
      <c r="A510" s="61">
        <f>'[4]All Counts'!E510</f>
        <v>13590</v>
      </c>
      <c r="B510" s="61">
        <f>'[4]All Counts'!F510</f>
        <v>1</v>
      </c>
      <c r="C510" s="61">
        <f>'[4]All Counts'!G510</f>
        <v>1</v>
      </c>
      <c r="D510" s="29">
        <v>1</v>
      </c>
      <c r="E510" s="61" t="str">
        <f>'[4]All Counts'!P510</f>
        <v>PeMS2016</v>
      </c>
      <c r="F510" s="1">
        <v>1</v>
      </c>
      <c r="G5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10" s="30">
        <f>'[4]All Counts'!R510</f>
        <v>6</v>
      </c>
      <c r="I510" s="30">
        <f>'[4]All Counts'!S510</f>
        <v>6</v>
      </c>
      <c r="J510" s="61">
        <f>'[4]All Counts'!M510</f>
        <v>97387</v>
      </c>
      <c r="K510" s="4">
        <f>VLOOKUP(class[[#This Row],[hwycov_id]],readme!E:F,2,FALSE)</f>
        <v>107139.283203</v>
      </c>
      <c r="L510" s="32">
        <f t="shared" si="21"/>
        <v>0.10013947655231181</v>
      </c>
      <c r="M510" s="31">
        <f t="shared" si="22"/>
        <v>9752.283202999999</v>
      </c>
      <c r="N510" s="31">
        <f t="shared" si="23"/>
        <v>95107027.671515927</v>
      </c>
      <c r="O510" s="1" t="e">
        <v>#N/A</v>
      </c>
      <c r="P510" s="1">
        <v>509</v>
      </c>
      <c r="Q510" s="46">
        <f>ROUND(class[[#This Row],[count]],-3)</f>
        <v>97000</v>
      </c>
      <c r="R510" s="59">
        <f>VLOOKUP(class[[#This Row],[count_rd]],caltran!$J$2:$P$182,7,FALSE)</f>
        <v>83727.166666666657</v>
      </c>
      <c r="S510" s="59">
        <f>VLOOKUP(class[[#This Row],[count_rd]],caltran!$J$2:$P$182,6,FALSE)</f>
        <v>110272.83333333334</v>
      </c>
      <c r="T510" s="1">
        <f>IF(AND(class[[#This Row],[flow]]&gt;=class[[#This Row],[low]], class[[#This Row],[flow]]&lt;=class[[#This Row],[high]]),1,0)</f>
        <v>1</v>
      </c>
    </row>
    <row r="511" spans="1:20" x14ac:dyDescent="0.25">
      <c r="A511" s="61">
        <f>'[4]All Counts'!E511</f>
        <v>643</v>
      </c>
      <c r="B511" s="61">
        <f>'[4]All Counts'!F511</f>
        <v>1</v>
      </c>
      <c r="C511" s="61">
        <f>'[4]All Counts'!G511</f>
        <v>1</v>
      </c>
      <c r="D511" s="29">
        <v>1</v>
      </c>
      <c r="E511" s="61" t="str">
        <f>'[4]All Counts'!P511</f>
        <v>PeMS2016</v>
      </c>
      <c r="F511" s="1">
        <v>1</v>
      </c>
      <c r="G5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11" s="30">
        <f>'[4]All Counts'!R511</f>
        <v>6</v>
      </c>
      <c r="I511" s="30">
        <f>'[4]All Counts'!S511</f>
        <v>6</v>
      </c>
      <c r="J511" s="61">
        <f>'[4]All Counts'!M511</f>
        <v>105824</v>
      </c>
      <c r="K511" s="4">
        <f>VLOOKUP(class[[#This Row],[hwycov_id]],readme!E:F,2,FALSE)</f>
        <v>106887.13769600001</v>
      </c>
      <c r="L511" s="32">
        <f t="shared" si="21"/>
        <v>1.0046281524039857E-2</v>
      </c>
      <c r="M511" s="31">
        <f t="shared" si="22"/>
        <v>1063.1376960000052</v>
      </c>
      <c r="N511" s="31">
        <f t="shared" si="23"/>
        <v>1130261.7606561997</v>
      </c>
      <c r="O511" s="1" t="e">
        <v>#N/A</v>
      </c>
      <c r="P511" s="1">
        <v>510</v>
      </c>
      <c r="Q511" s="46">
        <f>ROUND(class[[#This Row],[count]],-3)</f>
        <v>106000</v>
      </c>
      <c r="R511" s="59">
        <f>VLOOKUP(class[[#This Row],[count_rd]],caltran!$J$2:$P$182,7,FALSE)</f>
        <v>91878.444444444394</v>
      </c>
      <c r="S511" s="59">
        <f>VLOOKUP(class[[#This Row],[count_rd]],caltran!$J$2:$P$182,6,FALSE)</f>
        <v>120121.55555555559</v>
      </c>
      <c r="T511" s="1">
        <f>IF(AND(class[[#This Row],[flow]]&gt;=class[[#This Row],[low]], class[[#This Row],[flow]]&lt;=class[[#This Row],[high]]),1,0)</f>
        <v>1</v>
      </c>
    </row>
    <row r="512" spans="1:20" x14ac:dyDescent="0.25">
      <c r="A512" s="61">
        <f>'[4]All Counts'!E512</f>
        <v>13594</v>
      </c>
      <c r="B512" s="61">
        <f>'[4]All Counts'!F512</f>
        <v>1</v>
      </c>
      <c r="C512" s="61">
        <f>'[4]All Counts'!G512</f>
        <v>1</v>
      </c>
      <c r="D512" s="29">
        <v>1</v>
      </c>
      <c r="E512" s="61" t="str">
        <f>'[4]All Counts'!P512</f>
        <v>PeMS2016</v>
      </c>
      <c r="F512" s="1">
        <v>1</v>
      </c>
      <c r="G5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12" s="30">
        <f>'[4]All Counts'!R512</f>
        <v>6</v>
      </c>
      <c r="I512" s="30">
        <f>'[4]All Counts'!S512</f>
        <v>17</v>
      </c>
      <c r="J512" s="61">
        <f>'[4]All Counts'!M512</f>
        <v>116241</v>
      </c>
      <c r="K512" s="4">
        <f>VLOOKUP(class[[#This Row],[hwycov_id]],readme!E:F,2,FALSE)</f>
        <v>122521.512694</v>
      </c>
      <c r="L512" s="32">
        <f t="shared" si="21"/>
        <v>5.4030098622689149E-2</v>
      </c>
      <c r="M512" s="31">
        <f t="shared" si="22"/>
        <v>6280.5126940000046</v>
      </c>
      <c r="N512" s="31">
        <f t="shared" si="23"/>
        <v>39444839.699495196</v>
      </c>
      <c r="O512" s="1" t="e">
        <v>#N/A</v>
      </c>
      <c r="P512" s="1">
        <v>511</v>
      </c>
      <c r="Q512" s="46">
        <f>ROUND(class[[#This Row],[count]],-3)</f>
        <v>116000</v>
      </c>
      <c r="R512" s="59">
        <f>VLOOKUP(class[[#This Row],[count_rd]],caltran!$J$2:$P$182,7,FALSE)</f>
        <v>100966.03174603173</v>
      </c>
      <c r="S512" s="59">
        <f>VLOOKUP(class[[#This Row],[count_rd]],caltran!$J$2:$P$182,6,FALSE)</f>
        <v>131033.96825396827</v>
      </c>
      <c r="T512" s="1">
        <f>IF(AND(class[[#This Row],[flow]]&gt;=class[[#This Row],[low]], class[[#This Row],[flow]]&lt;=class[[#This Row],[high]]),1,0)</f>
        <v>1</v>
      </c>
    </row>
    <row r="513" spans="1:20" x14ac:dyDescent="0.25">
      <c r="A513" s="61">
        <f>'[4]All Counts'!E513</f>
        <v>13598</v>
      </c>
      <c r="B513" s="61">
        <f>'[4]All Counts'!F513</f>
        <v>1</v>
      </c>
      <c r="C513" s="61">
        <f>'[4]All Counts'!G513</f>
        <v>1</v>
      </c>
      <c r="D513" s="29">
        <v>1</v>
      </c>
      <c r="E513" s="61" t="str">
        <f>'[4]All Counts'!P513</f>
        <v>PeMS2016</v>
      </c>
      <c r="F513" s="1">
        <v>1</v>
      </c>
      <c r="G5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13" s="30">
        <f>'[4]All Counts'!R513</f>
        <v>6</v>
      </c>
      <c r="I513" s="30">
        <f>'[4]All Counts'!S513</f>
        <v>17</v>
      </c>
      <c r="J513" s="61">
        <f>'[4]All Counts'!M513</f>
        <v>111400</v>
      </c>
      <c r="K513" s="4">
        <f>VLOOKUP(class[[#This Row],[hwycov_id]],readme!E:F,2,FALSE)</f>
        <v>99697.825194999998</v>
      </c>
      <c r="L513" s="32">
        <f t="shared" si="21"/>
        <v>-0.10504645246858169</v>
      </c>
      <c r="M513" s="31">
        <f t="shared" si="22"/>
        <v>-11702.174805000002</v>
      </c>
      <c r="N513" s="31">
        <f t="shared" si="23"/>
        <v>136940895.16677684</v>
      </c>
      <c r="O513" s="1" t="e">
        <v>#N/A</v>
      </c>
      <c r="P513" s="1">
        <v>512</v>
      </c>
      <c r="Q513" s="46">
        <f>ROUND(class[[#This Row],[count]],-3)</f>
        <v>111000</v>
      </c>
      <c r="R513" s="59">
        <f>VLOOKUP(class[[#This Row],[count_rd]],caltran!$J$2:$P$182,7,FALSE)</f>
        <v>96413.190476190444</v>
      </c>
      <c r="S513" s="59">
        <f>VLOOKUP(class[[#This Row],[count_rd]],caltran!$J$2:$P$182,6,FALSE)</f>
        <v>125586.80952380956</v>
      </c>
      <c r="T513" s="1">
        <f>IF(AND(class[[#This Row],[flow]]&gt;=class[[#This Row],[low]], class[[#This Row],[flow]]&lt;=class[[#This Row],[high]]),1,0)</f>
        <v>1</v>
      </c>
    </row>
    <row r="514" spans="1:20" x14ac:dyDescent="0.25">
      <c r="A514" s="61">
        <f>'[4]All Counts'!E514</f>
        <v>13597</v>
      </c>
      <c r="B514" s="61">
        <f>'[4]All Counts'!F514</f>
        <v>1</v>
      </c>
      <c r="C514" s="61">
        <f>'[4]All Counts'!G514</f>
        <v>1</v>
      </c>
      <c r="D514" s="29">
        <v>1</v>
      </c>
      <c r="E514" s="61" t="str">
        <f>'[4]All Counts'!P514</f>
        <v>Caltran</v>
      </c>
      <c r="F514" s="1">
        <v>1</v>
      </c>
      <c r="G5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14" s="30">
        <f>'[4]All Counts'!R514</f>
        <v>6</v>
      </c>
      <c r="I514" s="30">
        <f>'[4]All Counts'!S514</f>
        <v>17</v>
      </c>
      <c r="J514" s="61">
        <f>'[4]All Counts'!M514</f>
        <v>122507</v>
      </c>
      <c r="K514" s="4">
        <f>VLOOKUP(class[[#This Row],[hwycov_id]],readme!E:F,2,FALSE)</f>
        <v>107730.947267</v>
      </c>
      <c r="L514" s="32">
        <f t="shared" ref="L514:L577" si="24">K514/J514-1</f>
        <v>-0.12061394641122547</v>
      </c>
      <c r="M514" s="31">
        <f t="shared" ref="M514:M577" si="25">K514-J514</f>
        <v>-14776.052733000004</v>
      </c>
      <c r="N514" s="31">
        <f t="shared" ref="N514:N577" si="26">POWER(M514,2)</f>
        <v>218331734.36839688</v>
      </c>
      <c r="O514" s="1" t="e">
        <v>#N/A</v>
      </c>
      <c r="P514" s="1">
        <v>513</v>
      </c>
      <c r="Q514" s="46">
        <f>ROUND(class[[#This Row],[count]],-3)</f>
        <v>123000</v>
      </c>
      <c r="R514" s="59">
        <f>VLOOKUP(class[[#This Row],[count_rd]],caltran!$J$2:$P$182,7,FALSE)</f>
        <v>107355.57142857145</v>
      </c>
      <c r="S514" s="59">
        <f>VLOOKUP(class[[#This Row],[count_rd]],caltran!$J$2:$P$182,6,FALSE)</f>
        <v>138644.42857142855</v>
      </c>
      <c r="T514" s="1">
        <f>IF(AND(class[[#This Row],[flow]]&gt;=class[[#This Row],[low]], class[[#This Row],[flow]]&lt;=class[[#This Row],[high]]),1,0)</f>
        <v>1</v>
      </c>
    </row>
    <row r="515" spans="1:20" x14ac:dyDescent="0.25">
      <c r="A515" s="61">
        <f>'[4]All Counts'!E515</f>
        <v>14247</v>
      </c>
      <c r="B515" s="61">
        <f>'[4]All Counts'!F515</f>
        <v>1</v>
      </c>
      <c r="C515" s="61">
        <f>'[4]All Counts'!G515</f>
        <v>1</v>
      </c>
      <c r="D515" s="29">
        <v>1</v>
      </c>
      <c r="E515" s="61" t="str">
        <f>'[4]All Counts'!P515</f>
        <v>PeMS2016</v>
      </c>
      <c r="F515" s="1">
        <v>1</v>
      </c>
      <c r="G5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15" s="30">
        <f>'[4]All Counts'!R515</f>
        <v>3</v>
      </c>
      <c r="I515" s="30">
        <f>'[4]All Counts'!S515</f>
        <v>14</v>
      </c>
      <c r="J515" s="61">
        <f>'[4]All Counts'!M515</f>
        <v>100343</v>
      </c>
      <c r="K515" s="4">
        <f>VLOOKUP(class[[#This Row],[hwycov_id]],readme!E:F,2,FALSE)</f>
        <v>107157.80566500001</v>
      </c>
      <c r="L515" s="32">
        <f t="shared" si="24"/>
        <v>6.7915107830142762E-2</v>
      </c>
      <c r="M515" s="31">
        <f t="shared" si="25"/>
        <v>6814.8056650000071</v>
      </c>
      <c r="N515" s="31">
        <f t="shared" si="26"/>
        <v>46441576.251716189</v>
      </c>
      <c r="O515" s="1" t="e">
        <v>#N/A</v>
      </c>
      <c r="P515" s="1">
        <v>514</v>
      </c>
      <c r="Q515" s="46">
        <f>ROUND(class[[#This Row],[count]],-3)</f>
        <v>100000</v>
      </c>
      <c r="R515" s="59">
        <f>VLOOKUP(class[[#This Row],[count_rd]],caltran!$J$2:$P$182,7,FALSE)</f>
        <v>86400</v>
      </c>
      <c r="S515" s="59">
        <f>VLOOKUP(class[[#This Row],[count_rd]],caltran!$J$2:$P$182,6,FALSE)</f>
        <v>113600.00000000001</v>
      </c>
      <c r="T515" s="1">
        <f>IF(AND(class[[#This Row],[flow]]&gt;=class[[#This Row],[low]], class[[#This Row],[flow]]&lt;=class[[#This Row],[high]]),1,0)</f>
        <v>1</v>
      </c>
    </row>
    <row r="516" spans="1:20" x14ac:dyDescent="0.25">
      <c r="A516" s="61">
        <f>'[4]All Counts'!E516</f>
        <v>14246</v>
      </c>
      <c r="B516" s="61">
        <f>'[4]All Counts'!F516</f>
        <v>1</v>
      </c>
      <c r="C516" s="61">
        <f>'[4]All Counts'!G516</f>
        <v>1</v>
      </c>
      <c r="D516" s="29">
        <v>1</v>
      </c>
      <c r="E516" s="61" t="str">
        <f>'[4]All Counts'!P516</f>
        <v>PeMS2016</v>
      </c>
      <c r="F516" s="1">
        <v>1</v>
      </c>
      <c r="G5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16" s="30">
        <f>'[4]All Counts'!R516</f>
        <v>3</v>
      </c>
      <c r="I516" s="30">
        <f>'[4]All Counts'!S516</f>
        <v>14</v>
      </c>
      <c r="J516" s="61">
        <f>'[4]All Counts'!M516</f>
        <v>118688</v>
      </c>
      <c r="K516" s="4">
        <f>VLOOKUP(class[[#This Row],[hwycov_id]],readme!E:F,2,FALSE)</f>
        <v>118191.672852</v>
      </c>
      <c r="L516" s="32">
        <f t="shared" si="24"/>
        <v>-4.1817803653275698E-3</v>
      </c>
      <c r="M516" s="31">
        <f t="shared" si="25"/>
        <v>-496.32714799999667</v>
      </c>
      <c r="N516" s="31">
        <f t="shared" si="26"/>
        <v>246340.63784181059</v>
      </c>
      <c r="O516" s="1" t="e">
        <v>#N/A</v>
      </c>
      <c r="P516" s="1">
        <v>515</v>
      </c>
      <c r="Q516" s="46">
        <f>ROUND(class[[#This Row],[count]],-3)</f>
        <v>119000</v>
      </c>
      <c r="R516" s="59">
        <f>VLOOKUP(class[[#This Row],[count_rd]],caltran!$J$2:$P$182,7,FALSE)</f>
        <v>103702.83333333334</v>
      </c>
      <c r="S516" s="59">
        <f>VLOOKUP(class[[#This Row],[count_rd]],caltran!$J$2:$P$182,6,FALSE)</f>
        <v>134297.16666666669</v>
      </c>
      <c r="T516" s="1">
        <f>IF(AND(class[[#This Row],[flow]]&gt;=class[[#This Row],[low]], class[[#This Row],[flow]]&lt;=class[[#This Row],[high]]),1,0)</f>
        <v>1</v>
      </c>
    </row>
    <row r="517" spans="1:20" x14ac:dyDescent="0.25">
      <c r="A517" s="61">
        <f>'[4]All Counts'!E517</f>
        <v>9022</v>
      </c>
      <c r="B517" s="61">
        <f>'[4]All Counts'!F517</f>
        <v>1</v>
      </c>
      <c r="C517" s="61">
        <f>'[4]All Counts'!G517</f>
        <v>1</v>
      </c>
      <c r="D517" s="29">
        <v>1</v>
      </c>
      <c r="E517" s="61" t="str">
        <f>'[4]All Counts'!P517</f>
        <v>PeMS2016</v>
      </c>
      <c r="F517" s="1">
        <v>1</v>
      </c>
      <c r="G5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17" s="30">
        <f>'[4]All Counts'!R517</f>
        <v>3</v>
      </c>
      <c r="I517" s="30">
        <f>'[4]All Counts'!S517</f>
        <v>14</v>
      </c>
      <c r="J517" s="61">
        <f>'[4]All Counts'!M517</f>
        <v>107214</v>
      </c>
      <c r="K517" s="4">
        <f>VLOOKUP(class[[#This Row],[hwycov_id]],readme!E:F,2,FALSE)</f>
        <v>105421.25</v>
      </c>
      <c r="L517" s="32">
        <f t="shared" si="24"/>
        <v>-1.6721230436323564E-2</v>
      </c>
      <c r="M517" s="31">
        <f t="shared" si="25"/>
        <v>-1792.75</v>
      </c>
      <c r="N517" s="31">
        <f t="shared" si="26"/>
        <v>3213952.5625</v>
      </c>
      <c r="O517" s="1" t="e">
        <v>#N/A</v>
      </c>
      <c r="P517" s="1">
        <v>516</v>
      </c>
      <c r="Q517" s="46">
        <f>ROUND(class[[#This Row],[count]],-3)</f>
        <v>107000</v>
      </c>
      <c r="R517" s="59">
        <f>VLOOKUP(class[[#This Row],[count_rd]],caltran!$J$2:$P$182,7,FALSE)</f>
        <v>92782.870370370336</v>
      </c>
      <c r="S517" s="59">
        <f>VLOOKUP(class[[#This Row],[count_rd]],caltran!$J$2:$P$182,6,FALSE)</f>
        <v>121217.12962962968</v>
      </c>
      <c r="T517" s="1">
        <f>IF(AND(class[[#This Row],[flow]]&gt;=class[[#This Row],[low]], class[[#This Row],[flow]]&lt;=class[[#This Row],[high]]),1,0)</f>
        <v>1</v>
      </c>
    </row>
    <row r="518" spans="1:20" x14ac:dyDescent="0.25">
      <c r="A518" s="61">
        <f>'[4]All Counts'!E518</f>
        <v>8774</v>
      </c>
      <c r="B518" s="61">
        <f>'[4]All Counts'!F518</f>
        <v>1</v>
      </c>
      <c r="C518" s="61">
        <f>'[4]All Counts'!G518</f>
        <v>1</v>
      </c>
      <c r="D518" s="29">
        <v>1</v>
      </c>
      <c r="E518" s="61" t="str">
        <f>'[4]All Counts'!P518</f>
        <v>PeMS2016</v>
      </c>
      <c r="F518" s="1">
        <v>1</v>
      </c>
      <c r="G5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18" s="30">
        <f>'[4]All Counts'!R518</f>
        <v>3</v>
      </c>
      <c r="I518" s="30">
        <f>'[4]All Counts'!S518</f>
        <v>14</v>
      </c>
      <c r="J518" s="61">
        <f>'[4]All Counts'!M518</f>
        <v>107214</v>
      </c>
      <c r="K518" s="4">
        <f>VLOOKUP(class[[#This Row],[hwycov_id]],readme!E:F,2,FALSE)</f>
        <v>105421.25</v>
      </c>
      <c r="L518" s="32">
        <f t="shared" si="24"/>
        <v>-1.6721230436323564E-2</v>
      </c>
      <c r="M518" s="31">
        <f t="shared" si="25"/>
        <v>-1792.75</v>
      </c>
      <c r="N518" s="31">
        <f t="shared" si="26"/>
        <v>3213952.5625</v>
      </c>
      <c r="O518" s="1" t="e">
        <v>#N/A</v>
      </c>
      <c r="P518" s="1">
        <v>517</v>
      </c>
      <c r="Q518" s="46">
        <f>ROUND(class[[#This Row],[count]],-3)</f>
        <v>107000</v>
      </c>
      <c r="R518" s="59">
        <f>VLOOKUP(class[[#This Row],[count_rd]],caltran!$J$2:$P$182,7,FALSE)</f>
        <v>92782.870370370336</v>
      </c>
      <c r="S518" s="59">
        <f>VLOOKUP(class[[#This Row],[count_rd]],caltran!$J$2:$P$182,6,FALSE)</f>
        <v>121217.12962962968</v>
      </c>
      <c r="T518" s="1">
        <f>IF(AND(class[[#This Row],[flow]]&gt;=class[[#This Row],[low]], class[[#This Row],[flow]]&lt;=class[[#This Row],[high]]),1,0)</f>
        <v>1</v>
      </c>
    </row>
    <row r="519" spans="1:20" x14ac:dyDescent="0.25">
      <c r="A519" s="61">
        <f>'[4]All Counts'!E519</f>
        <v>8899</v>
      </c>
      <c r="B519" s="61">
        <f>'[4]All Counts'!F519</f>
        <v>1</v>
      </c>
      <c r="C519" s="61">
        <f>'[4]All Counts'!G519</f>
        <v>1</v>
      </c>
      <c r="D519" s="29">
        <v>1</v>
      </c>
      <c r="E519" s="61" t="str">
        <f>'[4]All Counts'!P519</f>
        <v>PeMS2016</v>
      </c>
      <c r="F519" s="1">
        <v>1</v>
      </c>
      <c r="G5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19" s="30">
        <f>'[4]All Counts'!R519</f>
        <v>3</v>
      </c>
      <c r="I519" s="30">
        <f>'[4]All Counts'!S519</f>
        <v>14</v>
      </c>
      <c r="J519" s="61">
        <f>'[4]All Counts'!M519</f>
        <v>86844</v>
      </c>
      <c r="K519" s="4">
        <f>VLOOKUP(class[[#This Row],[hwycov_id]],readme!E:F,2,FALSE)</f>
        <v>119408.774414</v>
      </c>
      <c r="L519" s="32">
        <f t="shared" si="24"/>
        <v>0.37498013004928388</v>
      </c>
      <c r="M519" s="31">
        <f t="shared" si="25"/>
        <v>32564.774414</v>
      </c>
      <c r="N519" s="31">
        <f t="shared" si="26"/>
        <v>1060464532.634709</v>
      </c>
      <c r="O519" s="1" t="e">
        <v>#N/A</v>
      </c>
      <c r="P519" s="1">
        <v>518</v>
      </c>
      <c r="Q519" s="46">
        <f>ROUND(class[[#This Row],[count]],-3)</f>
        <v>87000</v>
      </c>
      <c r="R519" s="59">
        <f>VLOOKUP(class[[#This Row],[count_rd]],caltran!$J$2:$P$182,7,FALSE)</f>
        <v>74844.166666666672</v>
      </c>
      <c r="S519" s="59">
        <f>VLOOKUP(class[[#This Row],[count_rd]],caltran!$J$2:$P$182,6,FALSE)</f>
        <v>99155.833333333343</v>
      </c>
      <c r="T519" s="1">
        <f>IF(AND(class[[#This Row],[flow]]&gt;=class[[#This Row],[low]], class[[#This Row],[flow]]&lt;=class[[#This Row],[high]]),1,0)</f>
        <v>0</v>
      </c>
    </row>
    <row r="520" spans="1:20" x14ac:dyDescent="0.25">
      <c r="A520" s="61">
        <f>'[4]All Counts'!E520</f>
        <v>14255</v>
      </c>
      <c r="B520" s="61">
        <f>'[4]All Counts'!F520</f>
        <v>1</v>
      </c>
      <c r="C520" s="61">
        <f>'[4]All Counts'!G520</f>
        <v>1</v>
      </c>
      <c r="D520" s="29">
        <v>1</v>
      </c>
      <c r="E520" s="61" t="str">
        <f>'[4]All Counts'!P520</f>
        <v>PeMS2016</v>
      </c>
      <c r="F520" s="1">
        <v>1</v>
      </c>
      <c r="G5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20" s="30">
        <f>'[4]All Counts'!R520</f>
        <v>3</v>
      </c>
      <c r="I520" s="30">
        <f>'[4]All Counts'!S520</f>
        <v>14</v>
      </c>
      <c r="J520" s="61">
        <f>'[4]All Counts'!M520</f>
        <v>85924</v>
      </c>
      <c r="K520" s="4">
        <f>VLOOKUP(class[[#This Row],[hwycov_id]],readme!E:F,2,FALSE)</f>
        <v>97859.224608999997</v>
      </c>
      <c r="L520" s="32">
        <f t="shared" si="24"/>
        <v>0.13890443425585408</v>
      </c>
      <c r="M520" s="31">
        <f t="shared" si="25"/>
        <v>11935.224608999997</v>
      </c>
      <c r="N520" s="31">
        <f t="shared" si="26"/>
        <v>142449586.46727914</v>
      </c>
      <c r="O520" s="1" t="e">
        <v>#N/A</v>
      </c>
      <c r="P520" s="1">
        <v>519</v>
      </c>
      <c r="Q520" s="46">
        <f>ROUND(class[[#This Row],[count]],-3)</f>
        <v>86000</v>
      </c>
      <c r="R520" s="59">
        <f>VLOOKUP(class[[#This Row],[count_rd]],caltran!$J$2:$P$182,7,FALSE)</f>
        <v>73931.333333333328</v>
      </c>
      <c r="S520" s="59">
        <f>VLOOKUP(class[[#This Row],[count_rd]],caltran!$J$2:$P$182,6,FALSE)</f>
        <v>98068.666666666672</v>
      </c>
      <c r="T520" s="1">
        <f>IF(AND(class[[#This Row],[flow]]&gt;=class[[#This Row],[low]], class[[#This Row],[flow]]&lt;=class[[#This Row],[high]]),1,0)</f>
        <v>1</v>
      </c>
    </row>
    <row r="521" spans="1:20" x14ac:dyDescent="0.25">
      <c r="A521" s="61">
        <f>'[4]All Counts'!E521</f>
        <v>30776</v>
      </c>
      <c r="B521" s="61">
        <f>'[4]All Counts'!F521</f>
        <v>1</v>
      </c>
      <c r="C521" s="61">
        <f>'[4]All Counts'!G521</f>
        <v>1</v>
      </c>
      <c r="D521" s="29">
        <v>1</v>
      </c>
      <c r="E521" s="61" t="str">
        <f>'[4]All Counts'!P521</f>
        <v>Caltran</v>
      </c>
      <c r="F521" s="1">
        <v>1</v>
      </c>
      <c r="G5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21" s="30">
        <f>'[4]All Counts'!R521</f>
        <v>3</v>
      </c>
      <c r="I521" s="30">
        <f>'[4]All Counts'!S521</f>
        <v>14</v>
      </c>
      <c r="J521" s="61">
        <f>'[4]All Counts'!M521</f>
        <v>102978</v>
      </c>
      <c r="K521" s="4">
        <f>VLOOKUP(class[[#This Row],[hwycov_id]],readme!E:F,2,FALSE)</f>
        <v>104433.079101</v>
      </c>
      <c r="L521" s="32">
        <f t="shared" si="24"/>
        <v>1.4129999621278255E-2</v>
      </c>
      <c r="M521" s="31">
        <f t="shared" si="25"/>
        <v>1455.0791009999957</v>
      </c>
      <c r="N521" s="31">
        <f t="shared" si="26"/>
        <v>2117255.1901669558</v>
      </c>
      <c r="O521" s="1" t="e">
        <v>#N/A</v>
      </c>
      <c r="P521" s="1">
        <v>520</v>
      </c>
      <c r="Q521" s="46">
        <f>ROUND(class[[#This Row],[count]],-3)</f>
        <v>103000</v>
      </c>
      <c r="R521" s="59">
        <f>VLOOKUP(class[[#This Row],[count_rd]],caltran!$J$2:$P$182,7,FALSE)</f>
        <v>89153.857142857189</v>
      </c>
      <c r="S521" s="59">
        <f>VLOOKUP(class[[#This Row],[count_rd]],caltran!$J$2:$P$182,6,FALSE)</f>
        <v>116846.1428571428</v>
      </c>
      <c r="T521" s="1">
        <f>IF(AND(class[[#This Row],[flow]]&gt;=class[[#This Row],[low]], class[[#This Row],[flow]]&lt;=class[[#This Row],[high]]),1,0)</f>
        <v>1</v>
      </c>
    </row>
    <row r="522" spans="1:20" x14ac:dyDescent="0.25">
      <c r="A522" s="61">
        <f>'[4]All Counts'!E522</f>
        <v>14263</v>
      </c>
      <c r="B522" s="61">
        <f>'[4]All Counts'!F522</f>
        <v>1</v>
      </c>
      <c r="C522" s="61">
        <f>'[4]All Counts'!G522</f>
        <v>1</v>
      </c>
      <c r="D522" s="29">
        <v>1</v>
      </c>
      <c r="E522" s="61" t="str">
        <f>'[4]All Counts'!P522</f>
        <v>Caltran</v>
      </c>
      <c r="F522" s="1">
        <v>1</v>
      </c>
      <c r="G5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522" s="30">
        <f>'[4]All Counts'!R522</f>
        <v>3</v>
      </c>
      <c r="I522" s="30">
        <f>'[4]All Counts'!S522</f>
        <v>14</v>
      </c>
      <c r="J522" s="61">
        <f>'[4]All Counts'!M522</f>
        <v>72660</v>
      </c>
      <c r="K522" s="4">
        <f>VLOOKUP(class[[#This Row],[hwycov_id]],readme!E:F,2,FALSE)</f>
        <v>69459.320311999996</v>
      </c>
      <c r="L522" s="32">
        <f t="shared" si="24"/>
        <v>-4.4050092045141764E-2</v>
      </c>
      <c r="M522" s="31">
        <f t="shared" si="25"/>
        <v>-3200.6796880000038</v>
      </c>
      <c r="N522" s="31">
        <f t="shared" si="26"/>
        <v>10244350.465175802</v>
      </c>
      <c r="O522" s="1" t="e">
        <v>#N/A</v>
      </c>
      <c r="P522" s="1">
        <v>521</v>
      </c>
      <c r="Q522" s="46">
        <f>ROUND(class[[#This Row],[count]],-3)</f>
        <v>73000</v>
      </c>
      <c r="R522" s="59">
        <f>VLOOKUP(class[[#This Row],[count_rd]],caltran!$J$2:$P$182,7,FALSE)</f>
        <v>61466</v>
      </c>
      <c r="S522" s="59">
        <f>VLOOKUP(class[[#This Row],[count_rd]],caltran!$J$2:$P$182,6,FALSE)</f>
        <v>84534</v>
      </c>
      <c r="T522" s="1">
        <f>IF(AND(class[[#This Row],[flow]]&gt;=class[[#This Row],[low]], class[[#This Row],[flow]]&lt;=class[[#This Row],[high]]),1,0)</f>
        <v>1</v>
      </c>
    </row>
    <row r="523" spans="1:20" x14ac:dyDescent="0.25">
      <c r="A523" s="61">
        <f>'[4]All Counts'!E523</f>
        <v>14286</v>
      </c>
      <c r="B523" s="61">
        <f>'[4]All Counts'!F523</f>
        <v>1</v>
      </c>
      <c r="C523" s="61">
        <f>'[4]All Counts'!G523</f>
        <v>1</v>
      </c>
      <c r="D523" s="29">
        <v>1</v>
      </c>
      <c r="E523" s="61" t="str">
        <f>'[4]All Counts'!P523</f>
        <v>PeMS2016</v>
      </c>
      <c r="F523" s="1">
        <v>1</v>
      </c>
      <c r="G5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523" s="30">
        <f>'[4]All Counts'!R523</f>
        <v>3</v>
      </c>
      <c r="I523" s="30">
        <f>'[4]All Counts'!S523</f>
        <v>14</v>
      </c>
      <c r="J523" s="61">
        <f>'[4]All Counts'!M523</f>
        <v>64818</v>
      </c>
      <c r="K523" s="4">
        <f>VLOOKUP(class[[#This Row],[hwycov_id]],readme!E:F,2,FALSE)</f>
        <v>64043.228514999995</v>
      </c>
      <c r="L523" s="32">
        <f t="shared" si="24"/>
        <v>-1.1953029791107461E-2</v>
      </c>
      <c r="M523" s="31">
        <f t="shared" si="25"/>
        <v>-774.77148500000476</v>
      </c>
      <c r="N523" s="31">
        <f t="shared" si="26"/>
        <v>600270.85396911262</v>
      </c>
      <c r="O523" s="1" t="e">
        <v>#N/A</v>
      </c>
      <c r="P523" s="1">
        <v>522</v>
      </c>
      <c r="Q523" s="46">
        <f>ROUND(class[[#This Row],[count]],-3)</f>
        <v>65000</v>
      </c>
      <c r="R523" s="59">
        <f>VLOOKUP(class[[#This Row],[count_rd]],caltran!$J$2:$P$182,7,FALSE)</f>
        <v>53950</v>
      </c>
      <c r="S523" s="59">
        <f>VLOOKUP(class[[#This Row],[count_rd]],caltran!$J$2:$P$182,6,FALSE)</f>
        <v>76050</v>
      </c>
      <c r="T523" s="1">
        <f>IF(AND(class[[#This Row],[flow]]&gt;=class[[#This Row],[low]], class[[#This Row],[flow]]&lt;=class[[#This Row],[high]]),1,0)</f>
        <v>1</v>
      </c>
    </row>
    <row r="524" spans="1:20" x14ac:dyDescent="0.25">
      <c r="A524" s="61">
        <f>'[4]All Counts'!E524</f>
        <v>9252</v>
      </c>
      <c r="B524" s="61">
        <f>'[4]All Counts'!F524</f>
        <v>1</v>
      </c>
      <c r="C524" s="61">
        <f>'[4]All Counts'!G524</f>
        <v>1</v>
      </c>
      <c r="D524" s="29">
        <v>1</v>
      </c>
      <c r="E524" s="61" t="str">
        <f>'[4]All Counts'!P524</f>
        <v>PeMS2016</v>
      </c>
      <c r="F524" s="1">
        <v>1</v>
      </c>
      <c r="G5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524" s="30">
        <f>'[4]All Counts'!R524</f>
        <v>3</v>
      </c>
      <c r="I524" s="30">
        <f>'[4]All Counts'!S524</f>
        <v>14</v>
      </c>
      <c r="J524" s="61">
        <f>'[4]All Counts'!M524</f>
        <v>59572</v>
      </c>
      <c r="K524" s="4">
        <f>VLOOKUP(class[[#This Row],[hwycov_id]],readme!E:F,2,FALSE)</f>
        <v>60085.470459999997</v>
      </c>
      <c r="L524" s="32">
        <f t="shared" si="24"/>
        <v>8.6193255220572418E-3</v>
      </c>
      <c r="M524" s="31">
        <f t="shared" si="25"/>
        <v>513.47045999999682</v>
      </c>
      <c r="N524" s="31">
        <f t="shared" si="26"/>
        <v>263651.91329260834</v>
      </c>
      <c r="O524" s="1" t="e">
        <v>#N/A</v>
      </c>
      <c r="P524" s="1">
        <v>523</v>
      </c>
      <c r="Q524" s="46">
        <f>ROUND(class[[#This Row],[count]],-3)</f>
        <v>60000</v>
      </c>
      <c r="R524" s="59">
        <f>VLOOKUP(class[[#This Row],[count_rd]],caltran!$J$2:$P$182,7,FALSE)</f>
        <v>49200.000000000007</v>
      </c>
      <c r="S524" s="59">
        <f>VLOOKUP(class[[#This Row],[count_rd]],caltran!$J$2:$P$182,6,FALSE)</f>
        <v>70800</v>
      </c>
      <c r="T524" s="1">
        <f>IF(AND(class[[#This Row],[flow]]&gt;=class[[#This Row],[low]], class[[#This Row],[flow]]&lt;=class[[#This Row],[high]]),1,0)</f>
        <v>1</v>
      </c>
    </row>
    <row r="525" spans="1:20" x14ac:dyDescent="0.25">
      <c r="A525" s="61">
        <f>'[4]All Counts'!E525</f>
        <v>15039</v>
      </c>
      <c r="B525" s="61">
        <f>'[4]All Counts'!F525</f>
        <v>1</v>
      </c>
      <c r="C525" s="61">
        <f>'[4]All Counts'!G525</f>
        <v>1</v>
      </c>
      <c r="D525" s="29">
        <v>1</v>
      </c>
      <c r="E525" s="61" t="str">
        <f>'[4]All Counts'!P525</f>
        <v>PeMS2016</v>
      </c>
      <c r="F525" s="1">
        <v>1</v>
      </c>
      <c r="G5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525" s="30">
        <f>'[4]All Counts'!R525</f>
        <v>3</v>
      </c>
      <c r="I525" s="30">
        <f>'[4]All Counts'!S525</f>
        <v>14</v>
      </c>
      <c r="J525" s="61">
        <f>'[4]All Counts'!M525</f>
        <v>72760</v>
      </c>
      <c r="K525" s="4">
        <f>VLOOKUP(class[[#This Row],[hwycov_id]],readme!E:F,2,FALSE)</f>
        <v>70889.292480000004</v>
      </c>
      <c r="L525" s="32">
        <f t="shared" si="24"/>
        <v>-2.5710658603628311E-2</v>
      </c>
      <c r="M525" s="31">
        <f t="shared" si="25"/>
        <v>-1870.7075199999963</v>
      </c>
      <c r="N525" s="31">
        <f t="shared" si="26"/>
        <v>3499546.6253845366</v>
      </c>
      <c r="O525" s="1" t="e">
        <v>#N/A</v>
      </c>
      <c r="P525" s="1">
        <v>524</v>
      </c>
      <c r="Q525" s="46">
        <f>ROUND(class[[#This Row],[count]],-3)</f>
        <v>73000</v>
      </c>
      <c r="R525" s="59">
        <f>VLOOKUP(class[[#This Row],[count_rd]],caltran!$J$2:$P$182,7,FALSE)</f>
        <v>61466</v>
      </c>
      <c r="S525" s="59">
        <f>VLOOKUP(class[[#This Row],[count_rd]],caltran!$J$2:$P$182,6,FALSE)</f>
        <v>84534</v>
      </c>
      <c r="T525" s="1">
        <f>IF(AND(class[[#This Row],[flow]]&gt;=class[[#This Row],[low]], class[[#This Row],[flow]]&lt;=class[[#This Row],[high]]),1,0)</f>
        <v>1</v>
      </c>
    </row>
    <row r="526" spans="1:20" x14ac:dyDescent="0.25">
      <c r="A526" s="61">
        <f>'[4]All Counts'!E526</f>
        <v>15035</v>
      </c>
      <c r="B526" s="61">
        <f>'[4]All Counts'!F526</f>
        <v>1</v>
      </c>
      <c r="C526" s="61">
        <f>'[4]All Counts'!G526</f>
        <v>1</v>
      </c>
      <c r="D526" s="29">
        <v>1</v>
      </c>
      <c r="E526" s="61" t="str">
        <f>'[4]All Counts'!P526</f>
        <v>PeMS2016</v>
      </c>
      <c r="F526" s="1">
        <v>1</v>
      </c>
      <c r="G5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526" s="30">
        <f>'[4]All Counts'!R526</f>
        <v>3</v>
      </c>
      <c r="I526" s="30">
        <f>'[4]All Counts'!S526</f>
        <v>14</v>
      </c>
      <c r="J526" s="61">
        <f>'[4]All Counts'!M526</f>
        <v>72760</v>
      </c>
      <c r="K526" s="4">
        <f>VLOOKUP(class[[#This Row],[hwycov_id]],readme!E:F,2,FALSE)</f>
        <v>76633.459229</v>
      </c>
      <c r="L526" s="32">
        <f t="shared" si="24"/>
        <v>5.3236108150082506E-2</v>
      </c>
      <c r="M526" s="31">
        <f t="shared" si="25"/>
        <v>3873.4592290000001</v>
      </c>
      <c r="N526" s="31">
        <f t="shared" si="26"/>
        <v>15003686.398725275</v>
      </c>
      <c r="O526" s="1" t="e">
        <v>#N/A</v>
      </c>
      <c r="P526" s="1">
        <v>525</v>
      </c>
      <c r="Q526" s="46">
        <f>ROUND(class[[#This Row],[count]],-3)</f>
        <v>73000</v>
      </c>
      <c r="R526" s="59">
        <f>VLOOKUP(class[[#This Row],[count_rd]],caltran!$J$2:$P$182,7,FALSE)</f>
        <v>61466</v>
      </c>
      <c r="S526" s="59">
        <f>VLOOKUP(class[[#This Row],[count_rd]],caltran!$J$2:$P$182,6,FALSE)</f>
        <v>84534</v>
      </c>
      <c r="T526" s="1">
        <f>IF(AND(class[[#This Row],[flow]]&gt;=class[[#This Row],[low]], class[[#This Row],[flow]]&lt;=class[[#This Row],[high]]),1,0)</f>
        <v>1</v>
      </c>
    </row>
    <row r="527" spans="1:20" x14ac:dyDescent="0.25">
      <c r="A527" s="61">
        <f>'[4]All Counts'!E527</f>
        <v>8777</v>
      </c>
      <c r="B527" s="61">
        <f>'[4]All Counts'!F527</f>
        <v>1</v>
      </c>
      <c r="C527" s="61">
        <f>'[4]All Counts'!G527</f>
        <v>1</v>
      </c>
      <c r="D527" s="29">
        <v>1</v>
      </c>
      <c r="E527" s="61" t="str">
        <f>'[4]All Counts'!P527</f>
        <v>PeMS2016</v>
      </c>
      <c r="F527" s="1">
        <v>1</v>
      </c>
      <c r="G5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527" s="30">
        <f>'[4]All Counts'!R527</f>
        <v>3</v>
      </c>
      <c r="I527" s="30">
        <f>'[4]All Counts'!S527</f>
        <v>14</v>
      </c>
      <c r="J527" s="61">
        <f>'[4]All Counts'!M527</f>
        <v>80789</v>
      </c>
      <c r="K527" s="4">
        <f>VLOOKUP(class[[#This Row],[hwycov_id]],readme!E:F,2,FALSE)</f>
        <v>74459.50024400001</v>
      </c>
      <c r="L527" s="32">
        <f t="shared" si="24"/>
        <v>-7.8346058943667973E-2</v>
      </c>
      <c r="M527" s="31">
        <f t="shared" si="25"/>
        <v>-6329.4997559999902</v>
      </c>
      <c r="N527" s="31">
        <f t="shared" si="26"/>
        <v>40062567.161203936</v>
      </c>
      <c r="O527" s="1" t="e">
        <v>#N/A</v>
      </c>
      <c r="P527" s="1">
        <v>526</v>
      </c>
      <c r="Q527" s="46">
        <f>ROUND(class[[#This Row],[count]],-3)</f>
        <v>81000</v>
      </c>
      <c r="R527" s="59">
        <f>VLOOKUP(class[[#This Row],[count_rd]],caltran!$J$2:$P$182,7,FALSE)</f>
        <v>69201</v>
      </c>
      <c r="S527" s="59">
        <f>VLOOKUP(class[[#This Row],[count_rd]],caltran!$J$2:$P$182,6,FALSE)</f>
        <v>92799</v>
      </c>
      <c r="T527" s="1">
        <f>IF(AND(class[[#This Row],[flow]]&gt;=class[[#This Row],[low]], class[[#This Row],[flow]]&lt;=class[[#This Row],[high]]),1,0)</f>
        <v>1</v>
      </c>
    </row>
    <row r="528" spans="1:20" x14ac:dyDescent="0.25">
      <c r="A528" s="61">
        <f>'[4]All Counts'!E528</f>
        <v>12009</v>
      </c>
      <c r="B528" s="61">
        <f>'[4]All Counts'!F528</f>
        <v>1</v>
      </c>
      <c r="C528" s="61">
        <f>'[4]All Counts'!G528</f>
        <v>1</v>
      </c>
      <c r="D528" s="29">
        <v>1</v>
      </c>
      <c r="E528" s="61" t="str">
        <f>'[4]All Counts'!P528</f>
        <v>PeMS2016</v>
      </c>
      <c r="F528" s="1">
        <v>1</v>
      </c>
      <c r="G5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528" s="30">
        <f>'[4]All Counts'!R528</f>
        <v>3</v>
      </c>
      <c r="I528" s="30">
        <f>'[4]All Counts'!S528</f>
        <v>14</v>
      </c>
      <c r="J528" s="61">
        <f>'[4]All Counts'!M528</f>
        <v>83645</v>
      </c>
      <c r="K528" s="4">
        <f>VLOOKUP(class[[#This Row],[hwycov_id]],readme!E:F,2,FALSE)</f>
        <v>72450.113770000011</v>
      </c>
      <c r="L528" s="32">
        <f t="shared" si="24"/>
        <v>-0.13383808033953004</v>
      </c>
      <c r="M528" s="31">
        <f t="shared" si="25"/>
        <v>-11194.886229999989</v>
      </c>
      <c r="N528" s="31">
        <f t="shared" si="26"/>
        <v>125325477.70264336</v>
      </c>
      <c r="O528" s="1" t="e">
        <v>#N/A</v>
      </c>
      <c r="P528" s="1">
        <v>527</v>
      </c>
      <c r="Q528" s="46">
        <f>ROUND(class[[#This Row],[count]],-3)</f>
        <v>84000</v>
      </c>
      <c r="R528" s="59">
        <f>VLOOKUP(class[[#This Row],[count_rd]],caltran!$J$2:$P$182,7,FALSE)</f>
        <v>72072</v>
      </c>
      <c r="S528" s="59">
        <f>VLOOKUP(class[[#This Row],[count_rd]],caltran!$J$2:$P$182,6,FALSE)</f>
        <v>95927.999999999985</v>
      </c>
      <c r="T528" s="1">
        <f>IF(AND(class[[#This Row],[flow]]&gt;=class[[#This Row],[low]], class[[#This Row],[flow]]&lt;=class[[#This Row],[high]]),1,0)</f>
        <v>1</v>
      </c>
    </row>
    <row r="529" spans="1:20" x14ac:dyDescent="0.25">
      <c r="A529" s="61">
        <f>'[4]All Counts'!E529</f>
        <v>26065</v>
      </c>
      <c r="B529" s="61">
        <f>'[4]All Counts'!F529</f>
        <v>1</v>
      </c>
      <c r="C529" s="61">
        <f>'[4]All Counts'!G529</f>
        <v>1</v>
      </c>
      <c r="D529" s="29">
        <v>1</v>
      </c>
      <c r="E529" s="61" t="str">
        <f>'[4]All Counts'!P529</f>
        <v>Caltran</v>
      </c>
      <c r="F529" s="1">
        <v>1</v>
      </c>
      <c r="G5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29" s="30">
        <f>'[4]All Counts'!R529</f>
        <v>3</v>
      </c>
      <c r="I529" s="30">
        <f>'[4]All Counts'!S529</f>
        <v>14</v>
      </c>
      <c r="J529" s="61">
        <f>'[4]All Counts'!M529</f>
        <v>105583</v>
      </c>
      <c r="K529" s="4">
        <f>VLOOKUP(class[[#This Row],[hwycov_id]],readme!E:F,2,FALSE)</f>
        <v>93138.640137000009</v>
      </c>
      <c r="L529" s="32">
        <f t="shared" si="24"/>
        <v>-0.11786329108852744</v>
      </c>
      <c r="M529" s="31">
        <f t="shared" si="25"/>
        <v>-12444.359862999991</v>
      </c>
      <c r="N529" s="31">
        <f t="shared" si="26"/>
        <v>154862092.39984515</v>
      </c>
      <c r="O529" s="1" t="e">
        <v>#N/A</v>
      </c>
      <c r="P529" s="1">
        <v>528</v>
      </c>
      <c r="Q529" s="46">
        <f>ROUND(class[[#This Row],[count]],-3)</f>
        <v>106000</v>
      </c>
      <c r="R529" s="59">
        <f>VLOOKUP(class[[#This Row],[count_rd]],caltran!$J$2:$P$182,7,FALSE)</f>
        <v>91878.444444444394</v>
      </c>
      <c r="S529" s="59">
        <f>VLOOKUP(class[[#This Row],[count_rd]],caltran!$J$2:$P$182,6,FALSE)</f>
        <v>120121.55555555559</v>
      </c>
      <c r="T529" s="1">
        <f>IF(AND(class[[#This Row],[flow]]&gt;=class[[#This Row],[low]], class[[#This Row],[flow]]&lt;=class[[#This Row],[high]]),1,0)</f>
        <v>1</v>
      </c>
    </row>
    <row r="530" spans="1:20" x14ac:dyDescent="0.25">
      <c r="A530" s="61">
        <f>'[4]All Counts'!E530</f>
        <v>26017</v>
      </c>
      <c r="B530" s="61">
        <f>'[4]All Counts'!F530</f>
        <v>1</v>
      </c>
      <c r="C530" s="61">
        <f>'[4]All Counts'!G530</f>
        <v>1</v>
      </c>
      <c r="D530" s="29">
        <v>1</v>
      </c>
      <c r="E530" s="61" t="str">
        <f>'[4]All Counts'!P530</f>
        <v>PeMS2016</v>
      </c>
      <c r="F530" s="1">
        <v>1</v>
      </c>
      <c r="G5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30" s="30">
        <f>'[4]All Counts'!R530</f>
        <v>3</v>
      </c>
      <c r="I530" s="30">
        <f>'[4]All Counts'!S530</f>
        <v>14</v>
      </c>
      <c r="J530" s="61">
        <f>'[4]All Counts'!M530</f>
        <v>98559</v>
      </c>
      <c r="K530" s="4">
        <f>VLOOKUP(class[[#This Row],[hwycov_id]],readme!E:F,2,FALSE)</f>
        <v>93138.640137000009</v>
      </c>
      <c r="L530" s="32">
        <f t="shared" si="24"/>
        <v>-5.4996092320335976E-2</v>
      </c>
      <c r="M530" s="31">
        <f t="shared" si="25"/>
        <v>-5420.3598629999906</v>
      </c>
      <c r="N530" s="31">
        <f t="shared" si="26"/>
        <v>29380301.044421278</v>
      </c>
      <c r="O530" s="1" t="e">
        <v>#N/A</v>
      </c>
      <c r="P530" s="1">
        <v>529</v>
      </c>
      <c r="Q530" s="46">
        <f>ROUND(class[[#This Row],[count]],-3)</f>
        <v>99000</v>
      </c>
      <c r="R530" s="59">
        <f>VLOOKUP(class[[#This Row],[count_rd]],caltran!$J$2:$P$182,7,FALSE)</f>
        <v>85486.5</v>
      </c>
      <c r="S530" s="59">
        <f>VLOOKUP(class[[#This Row],[count_rd]],caltran!$J$2:$P$182,6,FALSE)</f>
        <v>112513.5</v>
      </c>
      <c r="T530" s="1">
        <f>IF(AND(class[[#This Row],[flow]]&gt;=class[[#This Row],[low]], class[[#This Row],[flow]]&lt;=class[[#This Row],[high]]),1,0)</f>
        <v>1</v>
      </c>
    </row>
    <row r="531" spans="1:20" x14ac:dyDescent="0.25">
      <c r="A531" s="61">
        <f>'[4]All Counts'!E531</f>
        <v>8780</v>
      </c>
      <c r="B531" s="61">
        <f>'[4]All Counts'!F531</f>
        <v>1</v>
      </c>
      <c r="C531" s="61">
        <f>'[4]All Counts'!G531</f>
        <v>1</v>
      </c>
      <c r="D531" s="29">
        <v>1</v>
      </c>
      <c r="E531" s="61" t="str">
        <f>'[4]All Counts'!P531</f>
        <v>PeMS2016</v>
      </c>
      <c r="F531" s="1">
        <v>1</v>
      </c>
      <c r="G5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531" s="30">
        <f>'[4]All Counts'!R531</f>
        <v>3</v>
      </c>
      <c r="I531" s="30">
        <f>'[4]All Counts'!S531</f>
        <v>14</v>
      </c>
      <c r="J531" s="61">
        <f>'[4]All Counts'!M531</f>
        <v>77304</v>
      </c>
      <c r="K531" s="4">
        <f>VLOOKUP(class[[#This Row],[hwycov_id]],readme!E:F,2,FALSE)</f>
        <v>70417.758789</v>
      </c>
      <c r="L531" s="32">
        <f t="shared" si="24"/>
        <v>-8.9080011525923597E-2</v>
      </c>
      <c r="M531" s="31">
        <f t="shared" si="25"/>
        <v>-6886.2412110000005</v>
      </c>
      <c r="N531" s="31">
        <f t="shared" si="26"/>
        <v>47420318.016074754</v>
      </c>
      <c r="O531" s="1" t="e">
        <v>#N/A</v>
      </c>
      <c r="P531" s="1">
        <v>530</v>
      </c>
      <c r="Q531" s="46">
        <f>ROUND(class[[#This Row],[count]],-3)</f>
        <v>77000</v>
      </c>
      <c r="R531" s="59">
        <f>VLOOKUP(class[[#This Row],[count_rd]],caltran!$J$2:$P$182,7,FALSE)</f>
        <v>65351.611111111109</v>
      </c>
      <c r="S531" s="59">
        <f>VLOOKUP(class[[#This Row],[count_rd]],caltran!$J$2:$P$182,6,FALSE)</f>
        <v>88648.388888888891</v>
      </c>
      <c r="T531" s="1">
        <f>IF(AND(class[[#This Row],[flow]]&gt;=class[[#This Row],[low]], class[[#This Row],[flow]]&lt;=class[[#This Row],[high]]),1,0)</f>
        <v>1</v>
      </c>
    </row>
    <row r="532" spans="1:20" x14ac:dyDescent="0.25">
      <c r="A532" s="61">
        <f>'[4]All Counts'!E532</f>
        <v>20684</v>
      </c>
      <c r="B532" s="61">
        <f>'[4]All Counts'!F532</f>
        <v>1</v>
      </c>
      <c r="C532" s="61">
        <f>'[4]All Counts'!G532</f>
        <v>1</v>
      </c>
      <c r="D532" s="29">
        <v>1</v>
      </c>
      <c r="E532" s="61" t="str">
        <f>'[4]All Counts'!P532</f>
        <v>PeMS2016</v>
      </c>
      <c r="F532" s="1">
        <v>1</v>
      </c>
      <c r="G5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532" s="30">
        <f>'[4]All Counts'!R532</f>
        <v>3</v>
      </c>
      <c r="I532" s="30">
        <f>'[4]All Counts'!S532</f>
        <v>14</v>
      </c>
      <c r="J532" s="61">
        <f>'[4]All Counts'!M532</f>
        <v>86925</v>
      </c>
      <c r="K532" s="4">
        <f>VLOOKUP(class[[#This Row],[hwycov_id]],readme!E:F,2,FALSE)</f>
        <v>85323.487793000008</v>
      </c>
      <c r="L532" s="32">
        <f t="shared" si="24"/>
        <v>-1.8424069105550722E-2</v>
      </c>
      <c r="M532" s="31">
        <f t="shared" si="25"/>
        <v>-1601.5122069999925</v>
      </c>
      <c r="N532" s="31">
        <f t="shared" si="26"/>
        <v>2564841.3491699868</v>
      </c>
      <c r="O532" s="1" t="e">
        <v>#N/A</v>
      </c>
      <c r="P532" s="1">
        <v>531</v>
      </c>
      <c r="Q532" s="46">
        <f>ROUND(class[[#This Row],[count]],-3)</f>
        <v>87000</v>
      </c>
      <c r="R532" s="59">
        <f>VLOOKUP(class[[#This Row],[count_rd]],caltran!$J$2:$P$182,7,FALSE)</f>
        <v>74844.166666666672</v>
      </c>
      <c r="S532" s="59">
        <f>VLOOKUP(class[[#This Row],[count_rd]],caltran!$J$2:$P$182,6,FALSE)</f>
        <v>99155.833333333343</v>
      </c>
      <c r="T532" s="1">
        <f>IF(AND(class[[#This Row],[flow]]&gt;=class[[#This Row],[low]], class[[#This Row],[flow]]&lt;=class[[#This Row],[high]]),1,0)</f>
        <v>1</v>
      </c>
    </row>
    <row r="533" spans="1:20" x14ac:dyDescent="0.25">
      <c r="A533" s="61">
        <f>'[4]All Counts'!E533</f>
        <v>8787</v>
      </c>
      <c r="B533" s="61">
        <f>'[4]All Counts'!F533</f>
        <v>1</v>
      </c>
      <c r="C533" s="61">
        <f>'[4]All Counts'!G533</f>
        <v>1</v>
      </c>
      <c r="D533" s="29">
        <v>1</v>
      </c>
      <c r="E533" s="61" t="str">
        <f>'[4]All Counts'!P533</f>
        <v>PeMS2016</v>
      </c>
      <c r="F533" s="1">
        <v>1</v>
      </c>
      <c r="G5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33" s="30">
        <f>'[4]All Counts'!R533</f>
        <v>3</v>
      </c>
      <c r="I533" s="30">
        <f>'[4]All Counts'!S533</f>
        <v>14</v>
      </c>
      <c r="J533" s="61">
        <f>'[4]All Counts'!M533</f>
        <v>115020</v>
      </c>
      <c r="K533" s="4">
        <f>VLOOKUP(class[[#This Row],[hwycov_id]],readme!E:F,2,FALSE)</f>
        <v>92216.070800000001</v>
      </c>
      <c r="L533" s="32">
        <f t="shared" si="24"/>
        <v>-0.19826055642496954</v>
      </c>
      <c r="M533" s="31">
        <f t="shared" si="25"/>
        <v>-22803.929199999999</v>
      </c>
      <c r="N533" s="31">
        <f t="shared" si="26"/>
        <v>520019186.95861256</v>
      </c>
      <c r="O533" s="1" t="e">
        <v>#N/A</v>
      </c>
      <c r="P533" s="1">
        <v>532</v>
      </c>
      <c r="Q533" s="46">
        <f>ROUND(class[[#This Row],[count]],-3)</f>
        <v>115000</v>
      </c>
      <c r="R533" s="59">
        <f>VLOOKUP(class[[#This Row],[count_rd]],caltran!$J$2:$P$182,7,FALSE)</f>
        <v>100060.95238095237</v>
      </c>
      <c r="S533" s="59">
        <f>VLOOKUP(class[[#This Row],[count_rd]],caltran!$J$2:$P$182,6,FALSE)</f>
        <v>129939.04761904763</v>
      </c>
      <c r="T533" s="1">
        <f>IF(AND(class[[#This Row],[flow]]&gt;=class[[#This Row],[low]], class[[#This Row],[flow]]&lt;=class[[#This Row],[high]]),1,0)</f>
        <v>0</v>
      </c>
    </row>
    <row r="534" spans="1:20" x14ac:dyDescent="0.25">
      <c r="A534" s="61">
        <f>'[4]All Counts'!E534</f>
        <v>30816</v>
      </c>
      <c r="B534" s="61">
        <f>'[4]All Counts'!F534</f>
        <v>1</v>
      </c>
      <c r="C534" s="61">
        <f>'[4]All Counts'!G534</f>
        <v>1</v>
      </c>
      <c r="D534" s="29">
        <v>1</v>
      </c>
      <c r="E534" s="61" t="str">
        <f>'[4]All Counts'!P534</f>
        <v>PeMS2016</v>
      </c>
      <c r="F534" s="1">
        <v>1</v>
      </c>
      <c r="G5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34" s="30">
        <f>'[4]All Counts'!R534</f>
        <v>3</v>
      </c>
      <c r="I534" s="30">
        <f>'[4]All Counts'!S534</f>
        <v>14</v>
      </c>
      <c r="J534" s="61">
        <f>'[4]All Counts'!M534</f>
        <v>110995</v>
      </c>
      <c r="K534" s="4">
        <f>VLOOKUP(class[[#This Row],[hwycov_id]],readme!E:F,2,FALSE)</f>
        <v>101326.182128</v>
      </c>
      <c r="L534" s="32">
        <f t="shared" si="24"/>
        <v>-8.7110391206811078E-2</v>
      </c>
      <c r="M534" s="31">
        <f t="shared" si="25"/>
        <v>-9668.8178719999996</v>
      </c>
      <c r="N534" s="31">
        <f t="shared" si="26"/>
        <v>93486039.041906595</v>
      </c>
      <c r="O534" s="1" t="e">
        <v>#N/A</v>
      </c>
      <c r="P534" s="1">
        <v>533</v>
      </c>
      <c r="Q534" s="46">
        <f>ROUND(class[[#This Row],[count]],-3)</f>
        <v>111000</v>
      </c>
      <c r="R534" s="59">
        <f>VLOOKUP(class[[#This Row],[count_rd]],caltran!$J$2:$P$182,7,FALSE)</f>
        <v>96413.190476190444</v>
      </c>
      <c r="S534" s="59">
        <f>VLOOKUP(class[[#This Row],[count_rd]],caltran!$J$2:$P$182,6,FALSE)</f>
        <v>125586.80952380956</v>
      </c>
      <c r="T534" s="1">
        <f>IF(AND(class[[#This Row],[flow]]&gt;=class[[#This Row],[low]], class[[#This Row],[flow]]&lt;=class[[#This Row],[high]]),1,0)</f>
        <v>1</v>
      </c>
    </row>
    <row r="535" spans="1:20" x14ac:dyDescent="0.25">
      <c r="A535" s="61">
        <f>'[4]All Counts'!E535</f>
        <v>8791</v>
      </c>
      <c r="B535" s="61">
        <f>'[4]All Counts'!F535</f>
        <v>1</v>
      </c>
      <c r="C535" s="61">
        <f>'[4]All Counts'!G535</f>
        <v>1</v>
      </c>
      <c r="D535" s="29">
        <v>1</v>
      </c>
      <c r="E535" s="61" t="str">
        <f>'[4]All Counts'!P535</f>
        <v>PeMS2016</v>
      </c>
      <c r="F535" s="1">
        <v>1</v>
      </c>
      <c r="G5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35" s="30">
        <f>'[4]All Counts'!R535</f>
        <v>3</v>
      </c>
      <c r="I535" s="30">
        <f>'[4]All Counts'!S535</f>
        <v>14</v>
      </c>
      <c r="J535" s="61">
        <f>'[4]All Counts'!M535</f>
        <v>101566</v>
      </c>
      <c r="K535" s="4">
        <f>VLOOKUP(class[[#This Row],[hwycov_id]],readme!E:F,2,FALSE)</f>
        <v>91428.67822300001</v>
      </c>
      <c r="L535" s="32">
        <f t="shared" si="24"/>
        <v>-9.9810190191599424E-2</v>
      </c>
      <c r="M535" s="31">
        <f t="shared" si="25"/>
        <v>-10137.32177699999</v>
      </c>
      <c r="N535" s="31">
        <f t="shared" si="26"/>
        <v>102765292.81043823</v>
      </c>
      <c r="O535" s="1" t="e">
        <v>#N/A</v>
      </c>
      <c r="P535" s="1">
        <v>534</v>
      </c>
      <c r="Q535" s="46">
        <f>ROUND(class[[#This Row],[count]],-3)</f>
        <v>102000</v>
      </c>
      <c r="R535" s="59">
        <f>VLOOKUP(class[[#This Row],[count_rd]],caltran!$J$2:$P$182,7,FALSE)</f>
        <v>88232.42857142858</v>
      </c>
      <c r="S535" s="59">
        <f>VLOOKUP(class[[#This Row],[count_rd]],caltran!$J$2:$P$182,6,FALSE)</f>
        <v>115767.57142857142</v>
      </c>
      <c r="T535" s="1">
        <f>IF(AND(class[[#This Row],[flow]]&gt;=class[[#This Row],[low]], class[[#This Row],[flow]]&lt;=class[[#This Row],[high]]),1,0)</f>
        <v>1</v>
      </c>
    </row>
    <row r="536" spans="1:20" x14ac:dyDescent="0.25">
      <c r="A536" s="61">
        <f>'[4]All Counts'!E536</f>
        <v>20689</v>
      </c>
      <c r="B536" s="61">
        <f>'[4]All Counts'!F536</f>
        <v>1</v>
      </c>
      <c r="C536" s="61">
        <f>'[4]All Counts'!G536</f>
        <v>1</v>
      </c>
      <c r="D536" s="29">
        <v>1</v>
      </c>
      <c r="E536" s="61" t="str">
        <f>'[4]All Counts'!P536</f>
        <v>PeMS2016</v>
      </c>
      <c r="F536" s="1">
        <v>1</v>
      </c>
      <c r="G5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36" s="30">
        <f>'[4]All Counts'!R536</f>
        <v>2</v>
      </c>
      <c r="I536" s="30">
        <f>'[4]All Counts'!S536</f>
        <v>14</v>
      </c>
      <c r="J536" s="61">
        <f>'[4]All Counts'!M536</f>
        <v>107543</v>
      </c>
      <c r="K536" s="4">
        <f>VLOOKUP(class[[#This Row],[hwycov_id]],readme!E:F,2,FALSE)</f>
        <v>94508.444824000006</v>
      </c>
      <c r="L536" s="32">
        <f t="shared" si="24"/>
        <v>-0.12120319477790276</v>
      </c>
      <c r="M536" s="31">
        <f t="shared" si="25"/>
        <v>-13034.555175999994</v>
      </c>
      <c r="N536" s="31">
        <f t="shared" si="26"/>
        <v>169899628.63618824</v>
      </c>
      <c r="O536" s="1" t="e">
        <v>#N/A</v>
      </c>
      <c r="P536" s="1">
        <v>535</v>
      </c>
      <c r="Q536" s="46">
        <f>ROUND(class[[#This Row],[count]],-3)</f>
        <v>108000</v>
      </c>
      <c r="R536" s="59">
        <f>VLOOKUP(class[[#This Row],[count_rd]],caltran!$J$2:$P$182,7,FALSE)</f>
        <v>93677.142857142826</v>
      </c>
      <c r="S536" s="59">
        <f>VLOOKUP(class[[#This Row],[count_rd]],caltran!$J$2:$P$182,6,FALSE)</f>
        <v>122322.85714285719</v>
      </c>
      <c r="T536" s="1">
        <f>IF(AND(class[[#This Row],[flow]]&gt;=class[[#This Row],[low]], class[[#This Row],[flow]]&lt;=class[[#This Row],[high]]),1,0)</f>
        <v>1</v>
      </c>
    </row>
    <row r="537" spans="1:20" x14ac:dyDescent="0.25">
      <c r="A537" s="61">
        <f>'[4]All Counts'!E537</f>
        <v>10965</v>
      </c>
      <c r="B537" s="61">
        <f>'[4]All Counts'!F537</f>
        <v>1</v>
      </c>
      <c r="C537" s="61">
        <f>'[4]All Counts'!G537</f>
        <v>1</v>
      </c>
      <c r="D537" s="29">
        <v>1</v>
      </c>
      <c r="E537" s="61" t="str">
        <f>'[4]All Counts'!P537</f>
        <v>PeMS2016</v>
      </c>
      <c r="F537" s="1">
        <v>1</v>
      </c>
      <c r="G5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537" s="30">
        <f>'[4]All Counts'!R537</f>
        <v>2</v>
      </c>
      <c r="I537" s="30">
        <f>'[4]All Counts'!S537</f>
        <v>14</v>
      </c>
      <c r="J537" s="61">
        <f>'[4]All Counts'!M537</f>
        <v>97702</v>
      </c>
      <c r="K537" s="4">
        <f>VLOOKUP(class[[#This Row],[hwycov_id]],readme!E:F,2,FALSE)</f>
        <v>86249.348631999994</v>
      </c>
      <c r="L537" s="32">
        <f t="shared" si="24"/>
        <v>-0.11722023467278053</v>
      </c>
      <c r="M537" s="31">
        <f t="shared" si="25"/>
        <v>-11452.651368000006</v>
      </c>
      <c r="N537" s="31">
        <f t="shared" si="26"/>
        <v>131163223.35695241</v>
      </c>
      <c r="O537" s="1" t="e">
        <v>#N/A</v>
      </c>
      <c r="P537" s="1">
        <v>536</v>
      </c>
      <c r="Q537" s="46">
        <f>ROUND(class[[#This Row],[count]],-3)</f>
        <v>98000</v>
      </c>
      <c r="R537" s="59">
        <f>VLOOKUP(class[[#This Row],[count_rd]],caltran!$J$2:$P$182,7,FALSE)</f>
        <v>84574</v>
      </c>
      <c r="S537" s="59">
        <f>VLOOKUP(class[[#This Row],[count_rd]],caltran!$J$2:$P$182,6,FALSE)</f>
        <v>111426</v>
      </c>
      <c r="T537" s="1">
        <f>IF(AND(class[[#This Row],[flow]]&gt;=class[[#This Row],[low]], class[[#This Row],[flow]]&lt;=class[[#This Row],[high]]),1,0)</f>
        <v>1</v>
      </c>
    </row>
    <row r="538" spans="1:20" x14ac:dyDescent="0.25">
      <c r="A538" s="61">
        <f>'[4]All Counts'!E538</f>
        <v>10968</v>
      </c>
      <c r="B538" s="61">
        <f>'[4]All Counts'!F538</f>
        <v>1</v>
      </c>
      <c r="C538" s="61">
        <f>'[4]All Counts'!G538</f>
        <v>1</v>
      </c>
      <c r="D538" s="29">
        <v>1</v>
      </c>
      <c r="E538" s="61" t="str">
        <f>'[4]All Counts'!P538</f>
        <v>PeMS2016</v>
      </c>
      <c r="F538" s="1">
        <v>1</v>
      </c>
      <c r="G5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538" s="30">
        <f>'[4]All Counts'!R538</f>
        <v>2</v>
      </c>
      <c r="I538" s="30">
        <f>'[4]All Counts'!S538</f>
        <v>14</v>
      </c>
      <c r="J538" s="61">
        <f>'[4]All Counts'!M538</f>
        <v>97802</v>
      </c>
      <c r="K538" s="4">
        <f>VLOOKUP(class[[#This Row],[hwycov_id]],readme!E:F,2,FALSE)</f>
        <v>86918.596191000004</v>
      </c>
      <c r="L538" s="32">
        <f t="shared" si="24"/>
        <v>-0.11127997187174077</v>
      </c>
      <c r="M538" s="31">
        <f t="shared" si="25"/>
        <v>-10883.403808999996</v>
      </c>
      <c r="N538" s="31">
        <f t="shared" si="26"/>
        <v>118448478.46975562</v>
      </c>
      <c r="O538" s="1" t="e">
        <v>#N/A</v>
      </c>
      <c r="P538" s="1">
        <v>537</v>
      </c>
      <c r="Q538" s="46">
        <f>ROUND(class[[#This Row],[count]],-3)</f>
        <v>98000</v>
      </c>
      <c r="R538" s="59">
        <f>VLOOKUP(class[[#This Row],[count_rd]],caltran!$J$2:$P$182,7,FALSE)</f>
        <v>84574</v>
      </c>
      <c r="S538" s="59">
        <f>VLOOKUP(class[[#This Row],[count_rd]],caltran!$J$2:$P$182,6,FALSE)</f>
        <v>111426</v>
      </c>
      <c r="T538" s="1">
        <f>IF(AND(class[[#This Row],[flow]]&gt;=class[[#This Row],[low]], class[[#This Row],[flow]]&lt;=class[[#This Row],[high]]),1,0)</f>
        <v>1</v>
      </c>
    </row>
    <row r="539" spans="1:20" x14ac:dyDescent="0.25">
      <c r="A539" s="61">
        <f>'[4]All Counts'!E539</f>
        <v>20693</v>
      </c>
      <c r="B539" s="61">
        <f>'[4]All Counts'!F539</f>
        <v>1</v>
      </c>
      <c r="C539" s="61">
        <f>'[4]All Counts'!G539</f>
        <v>1</v>
      </c>
      <c r="D539" s="29">
        <v>1</v>
      </c>
      <c r="E539" s="61" t="str">
        <f>'[4]All Counts'!P539</f>
        <v>PeMS2016</v>
      </c>
      <c r="F539" s="1">
        <v>1</v>
      </c>
      <c r="G5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539" s="30">
        <f>'[4]All Counts'!R539</f>
        <v>2</v>
      </c>
      <c r="I539" s="30">
        <f>'[4]All Counts'!S539</f>
        <v>14</v>
      </c>
      <c r="J539" s="61">
        <f>'[4]All Counts'!M539</f>
        <v>68584</v>
      </c>
      <c r="K539" s="4">
        <f>VLOOKUP(class[[#This Row],[hwycov_id]],readme!E:F,2,FALSE)</f>
        <v>69568.827393</v>
      </c>
      <c r="L539" s="32">
        <f t="shared" si="24"/>
        <v>1.4359433585092729E-2</v>
      </c>
      <c r="M539" s="31">
        <f t="shared" si="25"/>
        <v>984.82739299999957</v>
      </c>
      <c r="N539" s="31">
        <f t="shared" si="26"/>
        <v>969884.99400317564</v>
      </c>
      <c r="O539" s="1" t="e">
        <v>#N/A</v>
      </c>
      <c r="P539" s="1">
        <v>538</v>
      </c>
      <c r="Q539" s="46">
        <f>ROUND(class[[#This Row],[count]],-3)</f>
        <v>69000</v>
      </c>
      <c r="R539" s="59">
        <f>VLOOKUP(class[[#This Row],[count_rd]],caltran!$J$2:$P$182,7,FALSE)</f>
        <v>57684</v>
      </c>
      <c r="S539" s="59">
        <f>VLOOKUP(class[[#This Row],[count_rd]],caltran!$J$2:$P$182,6,FALSE)</f>
        <v>80316</v>
      </c>
      <c r="T539" s="1">
        <f>IF(AND(class[[#This Row],[flow]]&gt;=class[[#This Row],[low]], class[[#This Row],[flow]]&lt;=class[[#This Row],[high]]),1,0)</f>
        <v>1</v>
      </c>
    </row>
    <row r="540" spans="1:20" x14ac:dyDescent="0.25">
      <c r="A540" s="61">
        <f>'[4]All Counts'!E540</f>
        <v>20694</v>
      </c>
      <c r="B540" s="61">
        <f>'[4]All Counts'!F540</f>
        <v>1</v>
      </c>
      <c r="C540" s="61">
        <f>'[4]All Counts'!G540</f>
        <v>1</v>
      </c>
      <c r="D540" s="29">
        <v>1</v>
      </c>
      <c r="E540" s="61" t="str">
        <f>'[4]All Counts'!P540</f>
        <v>PeMS2016</v>
      </c>
      <c r="F540" s="1">
        <v>1</v>
      </c>
      <c r="G5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540" s="30">
        <f>'[4]All Counts'!R540</f>
        <v>2</v>
      </c>
      <c r="I540" s="30">
        <f>'[4]All Counts'!S540</f>
        <v>14</v>
      </c>
      <c r="J540" s="61">
        <f>'[4]All Counts'!M540</f>
        <v>98644</v>
      </c>
      <c r="K540" s="4">
        <f>VLOOKUP(class[[#This Row],[hwycov_id]],readme!E:F,2,FALSE)</f>
        <v>76211.167724999992</v>
      </c>
      <c r="L540" s="32">
        <f t="shared" si="24"/>
        <v>-0.22741202987510656</v>
      </c>
      <c r="M540" s="31">
        <f t="shared" si="25"/>
        <v>-22432.832275000008</v>
      </c>
      <c r="N540" s="31">
        <f t="shared" si="26"/>
        <v>503231963.87828201</v>
      </c>
      <c r="O540" s="1" t="e">
        <v>#N/A</v>
      </c>
      <c r="P540" s="1">
        <v>539</v>
      </c>
      <c r="Q540" s="46">
        <f>ROUND(class[[#This Row],[count]],-3)</f>
        <v>99000</v>
      </c>
      <c r="R540" s="59">
        <f>VLOOKUP(class[[#This Row],[count_rd]],caltran!$J$2:$P$182,7,FALSE)</f>
        <v>85486.5</v>
      </c>
      <c r="S540" s="59">
        <f>VLOOKUP(class[[#This Row],[count_rd]],caltran!$J$2:$P$182,6,FALSE)</f>
        <v>112513.5</v>
      </c>
      <c r="T540" s="1">
        <f>IF(AND(class[[#This Row],[flow]]&gt;=class[[#This Row],[low]], class[[#This Row],[flow]]&lt;=class[[#This Row],[high]]),1,0)</f>
        <v>0</v>
      </c>
    </row>
    <row r="541" spans="1:20" x14ac:dyDescent="0.25">
      <c r="A541" s="61">
        <f>'[4]All Counts'!E541</f>
        <v>16578</v>
      </c>
      <c r="B541" s="61">
        <f>'[4]All Counts'!F541</f>
        <v>1</v>
      </c>
      <c r="C541" s="61">
        <f>'[4]All Counts'!G541</f>
        <v>1</v>
      </c>
      <c r="D541" s="29">
        <v>1</v>
      </c>
      <c r="E541" s="61" t="str">
        <f>'[4]All Counts'!P541</f>
        <v>PeMS2016</v>
      </c>
      <c r="F541" s="1">
        <v>1</v>
      </c>
      <c r="G5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41" s="30">
        <f>'[4]All Counts'!R541</f>
        <v>2</v>
      </c>
      <c r="I541" s="30">
        <f>'[4]All Counts'!S541</f>
        <v>14</v>
      </c>
      <c r="J541" s="61">
        <f>'[4]All Counts'!M541</f>
        <v>98694</v>
      </c>
      <c r="K541" s="4">
        <f>VLOOKUP(class[[#This Row],[hwycov_id]],readme!E:F,2,FALSE)</f>
        <v>98143.375243999995</v>
      </c>
      <c r="L541" s="32">
        <f t="shared" si="24"/>
        <v>-5.5791107463473155E-3</v>
      </c>
      <c r="M541" s="31">
        <f t="shared" si="25"/>
        <v>-550.62475600000471</v>
      </c>
      <c r="N541" s="31">
        <f t="shared" si="26"/>
        <v>303187.62192006473</v>
      </c>
      <c r="O541" s="1" t="e">
        <v>#N/A</v>
      </c>
      <c r="P541" s="1">
        <v>540</v>
      </c>
      <c r="Q541" s="46">
        <f>ROUND(class[[#This Row],[count]],-3)</f>
        <v>99000</v>
      </c>
      <c r="R541" s="59">
        <f>VLOOKUP(class[[#This Row],[count_rd]],caltran!$J$2:$P$182,7,FALSE)</f>
        <v>85486.5</v>
      </c>
      <c r="S541" s="59">
        <f>VLOOKUP(class[[#This Row],[count_rd]],caltran!$J$2:$P$182,6,FALSE)</f>
        <v>112513.5</v>
      </c>
      <c r="T541" s="1">
        <f>IF(AND(class[[#This Row],[flow]]&gt;=class[[#This Row],[low]], class[[#This Row],[flow]]&lt;=class[[#This Row],[high]]),1,0)</f>
        <v>1</v>
      </c>
    </row>
    <row r="542" spans="1:20" x14ac:dyDescent="0.25">
      <c r="A542" s="61">
        <f>'[4]All Counts'!E542</f>
        <v>20700</v>
      </c>
      <c r="B542" s="61">
        <f>'[4]All Counts'!F542</f>
        <v>1</v>
      </c>
      <c r="C542" s="61">
        <f>'[4]All Counts'!G542</f>
        <v>1</v>
      </c>
      <c r="D542" s="29">
        <v>1</v>
      </c>
      <c r="E542" s="61" t="str">
        <f>'[4]All Counts'!P542</f>
        <v>PeMS2016</v>
      </c>
      <c r="F542" s="1">
        <v>1</v>
      </c>
      <c r="G5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542" s="30">
        <f>'[4]All Counts'!R542</f>
        <v>1</v>
      </c>
      <c r="I542" s="30">
        <f>'[4]All Counts'!S542</f>
        <v>14</v>
      </c>
      <c r="J542" s="61">
        <f>'[4]All Counts'!M542</f>
        <v>80685</v>
      </c>
      <c r="K542" s="4">
        <f>VLOOKUP(class[[#This Row],[hwycov_id]],readme!E:F,2,FALSE)</f>
        <v>86556.853759000005</v>
      </c>
      <c r="L542" s="32">
        <f t="shared" si="24"/>
        <v>7.2775035743942507E-2</v>
      </c>
      <c r="M542" s="31">
        <f t="shared" si="25"/>
        <v>5871.8537590000051</v>
      </c>
      <c r="N542" s="31">
        <f t="shared" si="26"/>
        <v>34478666.567082487</v>
      </c>
      <c r="O542" s="1" t="e">
        <v>#N/A</v>
      </c>
      <c r="P542" s="1">
        <v>541</v>
      </c>
      <c r="Q542" s="46">
        <f>ROUND(class[[#This Row],[count]],-3)</f>
        <v>81000</v>
      </c>
      <c r="R542" s="59">
        <f>VLOOKUP(class[[#This Row],[count_rd]],caltran!$J$2:$P$182,7,FALSE)</f>
        <v>69201</v>
      </c>
      <c r="S542" s="59">
        <f>VLOOKUP(class[[#This Row],[count_rd]],caltran!$J$2:$P$182,6,FALSE)</f>
        <v>92799</v>
      </c>
      <c r="T542" s="1">
        <f>IF(AND(class[[#This Row],[flow]]&gt;=class[[#This Row],[low]], class[[#This Row],[flow]]&lt;=class[[#This Row],[high]]),1,0)</f>
        <v>1</v>
      </c>
    </row>
    <row r="543" spans="1:20" x14ac:dyDescent="0.25">
      <c r="A543" s="61">
        <f>'[4]All Counts'!E543</f>
        <v>27834</v>
      </c>
      <c r="B543" s="61">
        <f>'[4]All Counts'!F543</f>
        <v>1</v>
      </c>
      <c r="C543" s="61">
        <f>'[4]All Counts'!G543</f>
        <v>1</v>
      </c>
      <c r="D543" s="29">
        <v>1</v>
      </c>
      <c r="E543" s="61" t="str">
        <f>'[4]All Counts'!P543</f>
        <v>PeMS2016</v>
      </c>
      <c r="F543" s="1">
        <v>1</v>
      </c>
      <c r="G5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43" s="30">
        <f>'[4]All Counts'!R543</f>
        <v>2</v>
      </c>
      <c r="I543" s="30">
        <f>'[4]All Counts'!S543</f>
        <v>14</v>
      </c>
      <c r="J543" s="61">
        <f>'[4]All Counts'!M543</f>
        <v>99080</v>
      </c>
      <c r="K543" s="4">
        <f>VLOOKUP(class[[#This Row],[hwycov_id]],readme!E:F,2,FALSE)</f>
        <v>108094.08544899999</v>
      </c>
      <c r="L543" s="32">
        <f t="shared" si="24"/>
        <v>9.097785071659259E-2</v>
      </c>
      <c r="M543" s="31">
        <f t="shared" si="25"/>
        <v>9014.0854489999911</v>
      </c>
      <c r="N543" s="31">
        <f t="shared" si="26"/>
        <v>81253736.481873363</v>
      </c>
      <c r="O543" s="1" t="e">
        <v>#N/A</v>
      </c>
      <c r="P543" s="1">
        <v>542</v>
      </c>
      <c r="Q543" s="46">
        <f>ROUND(class[[#This Row],[count]],-3)</f>
        <v>99000</v>
      </c>
      <c r="R543" s="59">
        <f>VLOOKUP(class[[#This Row],[count_rd]],caltran!$J$2:$P$182,7,FALSE)</f>
        <v>85486.5</v>
      </c>
      <c r="S543" s="59">
        <f>VLOOKUP(class[[#This Row],[count_rd]],caltran!$J$2:$P$182,6,FALSE)</f>
        <v>112513.5</v>
      </c>
      <c r="T543" s="1">
        <f>IF(AND(class[[#This Row],[flow]]&gt;=class[[#This Row],[low]], class[[#This Row],[flow]]&lt;=class[[#This Row],[high]]),1,0)</f>
        <v>1</v>
      </c>
    </row>
    <row r="544" spans="1:20" x14ac:dyDescent="0.25">
      <c r="A544" s="61">
        <f>'[4]All Counts'!E544</f>
        <v>27824</v>
      </c>
      <c r="B544" s="61">
        <f>'[4]All Counts'!F544</f>
        <v>1</v>
      </c>
      <c r="C544" s="61">
        <f>'[4]All Counts'!G544</f>
        <v>1</v>
      </c>
      <c r="D544" s="29">
        <v>1</v>
      </c>
      <c r="E544" s="61" t="str">
        <f>'[4]All Counts'!P544</f>
        <v>PeMS2016</v>
      </c>
      <c r="F544" s="1">
        <v>1</v>
      </c>
      <c r="G5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44" s="30">
        <f>'[4]All Counts'!R544</f>
        <v>1</v>
      </c>
      <c r="I544" s="30">
        <f>'[4]All Counts'!S544</f>
        <v>14</v>
      </c>
      <c r="J544" s="61">
        <f>'[4]All Counts'!M544</f>
        <v>99726</v>
      </c>
      <c r="K544" s="4">
        <f>VLOOKUP(class[[#This Row],[hwycov_id]],readme!E:F,2,FALSE)</f>
        <v>100359.46118100001</v>
      </c>
      <c r="L544" s="32">
        <f t="shared" si="24"/>
        <v>6.3520163347572378E-3</v>
      </c>
      <c r="M544" s="31">
        <f t="shared" si="25"/>
        <v>633.46118100000604</v>
      </c>
      <c r="N544" s="31">
        <f t="shared" si="26"/>
        <v>401273.0678339224</v>
      </c>
      <c r="O544" s="1" t="e">
        <v>#N/A</v>
      </c>
      <c r="P544" s="1">
        <v>543</v>
      </c>
      <c r="Q544" s="46">
        <f>ROUND(class[[#This Row],[count]],-3)</f>
        <v>100000</v>
      </c>
      <c r="R544" s="59">
        <f>VLOOKUP(class[[#This Row],[count_rd]],caltran!$J$2:$P$182,7,FALSE)</f>
        <v>86400</v>
      </c>
      <c r="S544" s="59">
        <f>VLOOKUP(class[[#This Row],[count_rd]],caltran!$J$2:$P$182,6,FALSE)</f>
        <v>113600.00000000001</v>
      </c>
      <c r="T544" s="1">
        <f>IF(AND(class[[#This Row],[flow]]&gt;=class[[#This Row],[low]], class[[#This Row],[flow]]&lt;=class[[#This Row],[high]]),1,0)</f>
        <v>1</v>
      </c>
    </row>
    <row r="545" spans="1:20" x14ac:dyDescent="0.25">
      <c r="A545" s="61">
        <f>'[4]All Counts'!E545</f>
        <v>20709</v>
      </c>
      <c r="B545" s="61">
        <f>'[4]All Counts'!F545</f>
        <v>1</v>
      </c>
      <c r="C545" s="61">
        <f>'[4]All Counts'!G545</f>
        <v>1</v>
      </c>
      <c r="D545" s="29">
        <v>1</v>
      </c>
      <c r="E545" s="61" t="str">
        <f>'[4]All Counts'!P545</f>
        <v>PeMS2016</v>
      </c>
      <c r="F545" s="1">
        <v>1</v>
      </c>
      <c r="G5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45" s="30">
        <f>'[4]All Counts'!R545</f>
        <v>1</v>
      </c>
      <c r="I545" s="30">
        <f>'[4]All Counts'!S545</f>
        <v>14</v>
      </c>
      <c r="J545" s="61">
        <f>'[4]All Counts'!M545</f>
        <v>94097</v>
      </c>
      <c r="K545" s="4">
        <f>VLOOKUP(class[[#This Row],[hwycov_id]],readme!E:F,2,FALSE)</f>
        <v>100148.005859</v>
      </c>
      <c r="L545" s="32">
        <f t="shared" si="24"/>
        <v>6.4306044390363137E-2</v>
      </c>
      <c r="M545" s="31">
        <f t="shared" si="25"/>
        <v>6051.0058589999971</v>
      </c>
      <c r="N545" s="31">
        <f t="shared" si="26"/>
        <v>36614671.905652292</v>
      </c>
      <c r="O545" s="1" t="e">
        <v>#N/A</v>
      </c>
      <c r="P545" s="1">
        <v>544</v>
      </c>
      <c r="Q545" s="46">
        <f>ROUND(class[[#This Row],[count]],-3)</f>
        <v>94000</v>
      </c>
      <c r="R545" s="59">
        <f>VLOOKUP(class[[#This Row],[count_rd]],caltran!$J$2:$P$182,7,FALSE)</f>
        <v>81122</v>
      </c>
      <c r="S545" s="59">
        <f>VLOOKUP(class[[#This Row],[count_rd]],caltran!$J$2:$P$182,6,FALSE)</f>
        <v>106878</v>
      </c>
      <c r="T545" s="1">
        <f>IF(AND(class[[#This Row],[flow]]&gt;=class[[#This Row],[low]], class[[#This Row],[flow]]&lt;=class[[#This Row],[high]]),1,0)</f>
        <v>1</v>
      </c>
    </row>
    <row r="546" spans="1:20" x14ac:dyDescent="0.25">
      <c r="A546" s="61">
        <f>'[4]All Counts'!E546</f>
        <v>27806</v>
      </c>
      <c r="B546" s="61">
        <f>'[4]All Counts'!F546</f>
        <v>1</v>
      </c>
      <c r="C546" s="61">
        <f>'[4]All Counts'!G546</f>
        <v>1</v>
      </c>
      <c r="D546" s="29">
        <v>1</v>
      </c>
      <c r="E546" s="61" t="str">
        <f>'[4]All Counts'!P546</f>
        <v>PeMS2016</v>
      </c>
      <c r="F546" s="1">
        <v>1</v>
      </c>
      <c r="G5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46" s="30">
        <f>'[4]All Counts'!R546</f>
        <v>1</v>
      </c>
      <c r="I546" s="30">
        <f>'[4]All Counts'!S546</f>
        <v>14</v>
      </c>
      <c r="J546" s="61">
        <f>'[4]All Counts'!M546</f>
        <v>81733</v>
      </c>
      <c r="K546" s="4">
        <f>VLOOKUP(class[[#This Row],[hwycov_id]],readme!E:F,2,FALSE)</f>
        <v>106361.348144</v>
      </c>
      <c r="L546" s="32">
        <f t="shared" si="24"/>
        <v>0.30132685872291498</v>
      </c>
      <c r="M546" s="31">
        <f t="shared" si="25"/>
        <v>24628.348144000003</v>
      </c>
      <c r="N546" s="31">
        <f t="shared" si="26"/>
        <v>606555532.30206835</v>
      </c>
      <c r="O546" s="1" t="e">
        <v>#N/A</v>
      </c>
      <c r="P546" s="1">
        <v>545</v>
      </c>
      <c r="Q546" s="46">
        <f>ROUND(class[[#This Row],[count]],-3)</f>
        <v>82000</v>
      </c>
      <c r="R546" s="59">
        <f>VLOOKUP(class[[#This Row],[count_rd]],caltran!$J$2:$P$182,7,FALSE)</f>
        <v>70155.555555555562</v>
      </c>
      <c r="S546" s="59">
        <f>VLOOKUP(class[[#This Row],[count_rd]],caltran!$J$2:$P$182,6,FALSE)</f>
        <v>93844.444444444438</v>
      </c>
      <c r="T546" s="1">
        <f>IF(AND(class[[#This Row],[flow]]&gt;=class[[#This Row],[low]], class[[#This Row],[flow]]&lt;=class[[#This Row],[high]]),1,0)</f>
        <v>0</v>
      </c>
    </row>
    <row r="547" spans="1:20" x14ac:dyDescent="0.25">
      <c r="A547" s="61">
        <f>'[4]All Counts'!E547</f>
        <v>20711</v>
      </c>
      <c r="B547" s="61">
        <f>'[4]All Counts'!F547</f>
        <v>1</v>
      </c>
      <c r="C547" s="61">
        <f>'[4]All Counts'!G547</f>
        <v>1</v>
      </c>
      <c r="D547" s="29">
        <v>1</v>
      </c>
      <c r="E547" s="61" t="str">
        <f>'[4]All Counts'!P547</f>
        <v>PeMS2016</v>
      </c>
      <c r="F547" s="1">
        <v>1</v>
      </c>
      <c r="G5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47" s="30">
        <f>'[4]All Counts'!R547</f>
        <v>2</v>
      </c>
      <c r="I547" s="30">
        <f>'[4]All Counts'!S547</f>
        <v>14</v>
      </c>
      <c r="J547" s="61">
        <f>'[4]All Counts'!M547</f>
        <v>75681</v>
      </c>
      <c r="K547" s="4">
        <f>VLOOKUP(class[[#This Row],[hwycov_id]],readme!E:F,2,FALSE)</f>
        <v>90106.084715999998</v>
      </c>
      <c r="L547" s="32">
        <f t="shared" si="24"/>
        <v>0.19060378055258242</v>
      </c>
      <c r="M547" s="31">
        <f t="shared" si="25"/>
        <v>14425.084715999998</v>
      </c>
      <c r="N547" s="31">
        <f t="shared" si="26"/>
        <v>208083069.06377673</v>
      </c>
      <c r="O547" s="1" t="e">
        <v>#N/A</v>
      </c>
      <c r="P547" s="1">
        <v>546</v>
      </c>
      <c r="Q547" s="46">
        <f>ROUND(class[[#This Row],[count]],-3)</f>
        <v>76000</v>
      </c>
      <c r="R547" s="59">
        <f>VLOOKUP(class[[#This Row],[count_rd]],caltran!$J$2:$P$182,7,FALSE)</f>
        <v>64397.333333333328</v>
      </c>
      <c r="S547" s="59">
        <f>VLOOKUP(class[[#This Row],[count_rd]],caltran!$J$2:$P$182,6,FALSE)</f>
        <v>87602.666666666672</v>
      </c>
      <c r="T547" s="1">
        <f>IF(AND(class[[#This Row],[flow]]&gt;=class[[#This Row],[low]], class[[#This Row],[flow]]&lt;=class[[#This Row],[high]]),1,0)</f>
        <v>0</v>
      </c>
    </row>
    <row r="548" spans="1:20" x14ac:dyDescent="0.25">
      <c r="A548" s="61">
        <f>'[4]All Counts'!E548</f>
        <v>28736</v>
      </c>
      <c r="B548" s="61">
        <f>'[4]All Counts'!F548</f>
        <v>1</v>
      </c>
      <c r="C548" s="61">
        <f>'[4]All Counts'!G548</f>
        <v>1</v>
      </c>
      <c r="D548" s="29">
        <v>1</v>
      </c>
      <c r="E548" s="61" t="str">
        <f>'[4]All Counts'!P548</f>
        <v>PeMS2016</v>
      </c>
      <c r="F548" s="1">
        <v>1</v>
      </c>
      <c r="G5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48" s="30">
        <f>'[4]All Counts'!R548</f>
        <v>2</v>
      </c>
      <c r="I548" s="30">
        <f>'[4]All Counts'!S548</f>
        <v>14</v>
      </c>
      <c r="J548" s="61">
        <f>'[4]All Counts'!M548</f>
        <v>79004</v>
      </c>
      <c r="K548" s="4">
        <f>VLOOKUP(class[[#This Row],[hwycov_id]],readme!E:F,2,FALSE)</f>
        <v>94272.992066000006</v>
      </c>
      <c r="L548" s="32">
        <f t="shared" si="24"/>
        <v>0.19326859483064163</v>
      </c>
      <c r="M548" s="31">
        <f t="shared" si="25"/>
        <v>15268.992066000006</v>
      </c>
      <c r="N548" s="31">
        <f t="shared" si="26"/>
        <v>233142118.71157113</v>
      </c>
      <c r="O548" s="1" t="e">
        <v>#N/A</v>
      </c>
      <c r="P548" s="1">
        <v>547</v>
      </c>
      <c r="Q548" s="46">
        <f>ROUND(class[[#This Row],[count]],-3)</f>
        <v>79000</v>
      </c>
      <c r="R548" s="59">
        <f>VLOOKUP(class[[#This Row],[count_rd]],caltran!$J$2:$P$182,7,FALSE)</f>
        <v>67268.5</v>
      </c>
      <c r="S548" s="59">
        <f>VLOOKUP(class[[#This Row],[count_rd]],caltran!$J$2:$P$182,6,FALSE)</f>
        <v>90731.5</v>
      </c>
      <c r="T548" s="1">
        <f>IF(AND(class[[#This Row],[flow]]&gt;=class[[#This Row],[low]], class[[#This Row],[flow]]&lt;=class[[#This Row],[high]]),1,0)</f>
        <v>0</v>
      </c>
    </row>
    <row r="549" spans="1:20" x14ac:dyDescent="0.25">
      <c r="A549" s="61">
        <f>'[4]All Counts'!E549</f>
        <v>27781</v>
      </c>
      <c r="B549" s="61">
        <f>'[4]All Counts'!F549</f>
        <v>1</v>
      </c>
      <c r="C549" s="61">
        <f>'[4]All Counts'!G549</f>
        <v>1</v>
      </c>
      <c r="D549" s="29">
        <v>1</v>
      </c>
      <c r="E549" s="61" t="str">
        <f>'[4]All Counts'!P549</f>
        <v>PeMS2016</v>
      </c>
      <c r="F549" s="1">
        <v>1</v>
      </c>
      <c r="G5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549" s="30">
        <f>'[4]All Counts'!R549</f>
        <v>2</v>
      </c>
      <c r="I549" s="30">
        <f>'[4]All Counts'!S549</f>
        <v>14</v>
      </c>
      <c r="J549" s="61">
        <f>'[4]All Counts'!M549</f>
        <v>67128</v>
      </c>
      <c r="K549" s="4">
        <f>VLOOKUP(class[[#This Row],[hwycov_id]],readme!E:F,2,FALSE)</f>
        <v>75228.366334000006</v>
      </c>
      <c r="L549" s="32">
        <f t="shared" si="24"/>
        <v>0.12067045545822919</v>
      </c>
      <c r="M549" s="31">
        <f t="shared" si="25"/>
        <v>8100.3663340000057</v>
      </c>
      <c r="N549" s="31">
        <f t="shared" si="26"/>
        <v>65615934.74500069</v>
      </c>
      <c r="O549" s="1" t="e">
        <v>#N/A</v>
      </c>
      <c r="P549" s="1">
        <v>548</v>
      </c>
      <c r="Q549" s="46">
        <f>ROUND(class[[#This Row],[count]],-3)</f>
        <v>67000</v>
      </c>
      <c r="R549" s="59">
        <f>VLOOKUP(class[[#This Row],[count_rd]],caltran!$J$2:$P$182,7,FALSE)</f>
        <v>55803.555555555555</v>
      </c>
      <c r="S549" s="59">
        <f>VLOOKUP(class[[#This Row],[count_rd]],caltran!$J$2:$P$182,6,FALSE)</f>
        <v>78196.444444444453</v>
      </c>
      <c r="T549" s="1">
        <f>IF(AND(class[[#This Row],[flow]]&gt;=class[[#This Row],[low]], class[[#This Row],[flow]]&lt;=class[[#This Row],[high]]),1,0)</f>
        <v>1</v>
      </c>
    </row>
    <row r="550" spans="1:20" x14ac:dyDescent="0.25">
      <c r="A550" s="61">
        <f>'[4]All Counts'!E550</f>
        <v>28726</v>
      </c>
      <c r="B550" s="61">
        <f>'[4]All Counts'!F550</f>
        <v>1</v>
      </c>
      <c r="C550" s="61">
        <f>'[4]All Counts'!G550</f>
        <v>1</v>
      </c>
      <c r="D550" s="29">
        <v>1</v>
      </c>
      <c r="E550" s="61" t="str">
        <f>'[4]All Counts'!P550</f>
        <v>PeMS2016</v>
      </c>
      <c r="F550" s="1">
        <v>1</v>
      </c>
      <c r="G5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50" s="30">
        <f>'[4]All Counts'!R550</f>
        <v>2</v>
      </c>
      <c r="I550" s="30">
        <f>'[4]All Counts'!S550</f>
        <v>11</v>
      </c>
      <c r="J550" s="61">
        <f>'[4]All Counts'!M550</f>
        <v>88978</v>
      </c>
      <c r="K550" s="4">
        <f>VLOOKUP(class[[#This Row],[hwycov_id]],readme!E:F,2,FALSE)</f>
        <v>110533.895263</v>
      </c>
      <c r="L550" s="32">
        <f t="shared" si="24"/>
        <v>0.24226095510126089</v>
      </c>
      <c r="M550" s="31">
        <f t="shared" si="25"/>
        <v>21555.895262999999</v>
      </c>
      <c r="N550" s="31">
        <f t="shared" si="26"/>
        <v>464656620.5894258</v>
      </c>
      <c r="O550" s="1" t="e">
        <v>#N/A</v>
      </c>
      <c r="P550" s="1">
        <v>549</v>
      </c>
      <c r="Q550" s="46">
        <f>ROUND(class[[#This Row],[count]],-3)</f>
        <v>89000</v>
      </c>
      <c r="R550" s="59">
        <f>VLOOKUP(class[[#This Row],[count_rd]],caltran!$J$2:$P$182,7,FALSE)</f>
        <v>76673.5</v>
      </c>
      <c r="S550" s="59">
        <f>VLOOKUP(class[[#This Row],[count_rd]],caltran!$J$2:$P$182,6,FALSE)</f>
        <v>101326.5</v>
      </c>
      <c r="T550" s="1">
        <f>IF(AND(class[[#This Row],[flow]]&gt;=class[[#This Row],[low]], class[[#This Row],[flow]]&lt;=class[[#This Row],[high]]),1,0)</f>
        <v>0</v>
      </c>
    </row>
    <row r="551" spans="1:20" x14ac:dyDescent="0.25">
      <c r="A551" s="61">
        <f>'[4]All Counts'!E551</f>
        <v>28717</v>
      </c>
      <c r="B551" s="61">
        <f>'[4]All Counts'!F551</f>
        <v>1</v>
      </c>
      <c r="C551" s="61">
        <f>'[4]All Counts'!G551</f>
        <v>1</v>
      </c>
      <c r="D551" s="29">
        <v>1</v>
      </c>
      <c r="E551" s="61" t="str">
        <f>'[4]All Counts'!P551</f>
        <v>PeMS2016</v>
      </c>
      <c r="F551" s="1">
        <v>1</v>
      </c>
      <c r="G5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51" s="30">
        <f>'[4]All Counts'!R551</f>
        <v>2</v>
      </c>
      <c r="I551" s="30">
        <f>'[4]All Counts'!S551</f>
        <v>11</v>
      </c>
      <c r="J551" s="61">
        <f>'[4]All Counts'!M551</f>
        <v>97561</v>
      </c>
      <c r="K551" s="4">
        <f>VLOOKUP(class[[#This Row],[hwycov_id]],readme!E:F,2,FALSE)</f>
        <v>100105.693848</v>
      </c>
      <c r="L551" s="32">
        <f t="shared" si="24"/>
        <v>2.6083105421223607E-2</v>
      </c>
      <c r="M551" s="31">
        <f t="shared" si="25"/>
        <v>2544.6938479999953</v>
      </c>
      <c r="N551" s="31">
        <f t="shared" si="26"/>
        <v>6475466.7800490232</v>
      </c>
      <c r="O551" s="1" t="e">
        <v>#N/A</v>
      </c>
      <c r="P551" s="1">
        <v>550</v>
      </c>
      <c r="Q551" s="46">
        <f>ROUND(class[[#This Row],[count]],-3)</f>
        <v>98000</v>
      </c>
      <c r="R551" s="59">
        <f>VLOOKUP(class[[#This Row],[count_rd]],caltran!$J$2:$P$182,7,FALSE)</f>
        <v>84574</v>
      </c>
      <c r="S551" s="59">
        <f>VLOOKUP(class[[#This Row],[count_rd]],caltran!$J$2:$P$182,6,FALSE)</f>
        <v>111426</v>
      </c>
      <c r="T551" s="1">
        <f>IF(AND(class[[#This Row],[flow]]&gt;=class[[#This Row],[low]], class[[#This Row],[flow]]&lt;=class[[#This Row],[high]]),1,0)</f>
        <v>1</v>
      </c>
    </row>
    <row r="552" spans="1:20" x14ac:dyDescent="0.25">
      <c r="A552" s="61">
        <f>'[4]All Counts'!E552</f>
        <v>28706</v>
      </c>
      <c r="B552" s="61">
        <f>'[4]All Counts'!F552</f>
        <v>1</v>
      </c>
      <c r="C552" s="61">
        <f>'[4]All Counts'!G552</f>
        <v>1</v>
      </c>
      <c r="D552" s="29">
        <v>1</v>
      </c>
      <c r="E552" s="61" t="str">
        <f>'[4]All Counts'!P552</f>
        <v>PeMS2016</v>
      </c>
      <c r="F552" s="1">
        <v>1</v>
      </c>
      <c r="G5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52" s="30">
        <f>'[4]All Counts'!R552</f>
        <v>2</v>
      </c>
      <c r="I552" s="30">
        <f>'[4]All Counts'!S552</f>
        <v>11</v>
      </c>
      <c r="J552" s="61">
        <f>'[4]All Counts'!M552</f>
        <v>78531</v>
      </c>
      <c r="K552" s="4">
        <f>VLOOKUP(class[[#This Row],[hwycov_id]],readme!E:F,2,FALSE)</f>
        <v>93525.450194999998</v>
      </c>
      <c r="L552" s="32">
        <f t="shared" si="24"/>
        <v>0.19093670263972196</v>
      </c>
      <c r="M552" s="31">
        <f t="shared" si="25"/>
        <v>14994.450194999998</v>
      </c>
      <c r="N552" s="31">
        <f t="shared" si="26"/>
        <v>224833536.65033546</v>
      </c>
      <c r="O552" s="1" t="e">
        <v>#N/A</v>
      </c>
      <c r="P552" s="1">
        <v>551</v>
      </c>
      <c r="Q552" s="46">
        <f>ROUND(class[[#This Row],[count]],-3)</f>
        <v>79000</v>
      </c>
      <c r="R552" s="59">
        <f>VLOOKUP(class[[#This Row],[count_rd]],caltran!$J$2:$P$182,7,FALSE)</f>
        <v>67268.5</v>
      </c>
      <c r="S552" s="59">
        <f>VLOOKUP(class[[#This Row],[count_rd]],caltran!$J$2:$P$182,6,FALSE)</f>
        <v>90731.5</v>
      </c>
      <c r="T552" s="1">
        <f>IF(AND(class[[#This Row],[flow]]&gt;=class[[#This Row],[low]], class[[#This Row],[flow]]&lt;=class[[#This Row],[high]]),1,0)</f>
        <v>0</v>
      </c>
    </row>
    <row r="553" spans="1:20" x14ac:dyDescent="0.25">
      <c r="A553" s="61">
        <f>'[4]All Counts'!E553</f>
        <v>27934</v>
      </c>
      <c r="B553" s="61">
        <f>'[4]All Counts'!F553</f>
        <v>1</v>
      </c>
      <c r="C553" s="61">
        <f>'[4]All Counts'!G553</f>
        <v>1</v>
      </c>
      <c r="D553" s="29">
        <v>1</v>
      </c>
      <c r="E553" s="61" t="str">
        <f>'[4]All Counts'!P553</f>
        <v>PeMS2016</v>
      </c>
      <c r="F553" s="1">
        <v>1</v>
      </c>
      <c r="G5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553" s="30">
        <f>'[4]All Counts'!R553</f>
        <v>4</v>
      </c>
      <c r="I553" s="30">
        <f>'[4]All Counts'!S553</f>
        <v>2</v>
      </c>
      <c r="J553" s="61">
        <f>'[4]All Counts'!M553</f>
        <v>76063</v>
      </c>
      <c r="K553" s="4">
        <f>VLOOKUP(class[[#This Row],[hwycov_id]],readme!E:F,2,FALSE)</f>
        <v>81308.573241999999</v>
      </c>
      <c r="L553" s="32">
        <f t="shared" si="24"/>
        <v>6.8963533413091804E-2</v>
      </c>
      <c r="M553" s="31">
        <f t="shared" si="25"/>
        <v>5245.5732419999986</v>
      </c>
      <c r="N553" s="31">
        <f t="shared" si="26"/>
        <v>27516038.637186375</v>
      </c>
      <c r="O553" s="1" t="e">
        <v>#N/A</v>
      </c>
      <c r="P553" s="1">
        <v>552</v>
      </c>
      <c r="Q553" s="46">
        <f>ROUND(class[[#This Row],[count]],-3)</f>
        <v>76000</v>
      </c>
      <c r="R553" s="59">
        <f>VLOOKUP(class[[#This Row],[count_rd]],caltran!$J$2:$P$182,7,FALSE)</f>
        <v>64397.333333333328</v>
      </c>
      <c r="S553" s="59">
        <f>VLOOKUP(class[[#This Row],[count_rd]],caltran!$J$2:$P$182,6,FALSE)</f>
        <v>87602.666666666672</v>
      </c>
      <c r="T553" s="1">
        <f>IF(AND(class[[#This Row],[flow]]&gt;=class[[#This Row],[low]], class[[#This Row],[flow]]&lt;=class[[#This Row],[high]]),1,0)</f>
        <v>1</v>
      </c>
    </row>
    <row r="554" spans="1:20" x14ac:dyDescent="0.25">
      <c r="A554" s="61">
        <f>'[4]All Counts'!E554</f>
        <v>27915</v>
      </c>
      <c r="B554" s="61">
        <f>'[4]All Counts'!F554</f>
        <v>1</v>
      </c>
      <c r="C554" s="61">
        <f>'[4]All Counts'!G554</f>
        <v>1</v>
      </c>
      <c r="D554" s="29">
        <v>1</v>
      </c>
      <c r="E554" s="61" t="str">
        <f>'[4]All Counts'!P554</f>
        <v>Caltran</v>
      </c>
      <c r="F554" s="1">
        <v>1</v>
      </c>
      <c r="G5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554" s="30">
        <f>'[4]All Counts'!R554</f>
        <v>4</v>
      </c>
      <c r="I554" s="30">
        <f>'[4]All Counts'!S554</f>
        <v>2</v>
      </c>
      <c r="J554" s="61">
        <f>'[4]All Counts'!M554</f>
        <v>82654</v>
      </c>
      <c r="K554" s="4">
        <f>VLOOKUP(class[[#This Row],[hwycov_id]],readme!E:F,2,FALSE)</f>
        <v>68221.211790999994</v>
      </c>
      <c r="L554" s="32">
        <f t="shared" si="24"/>
        <v>-0.17461693576838389</v>
      </c>
      <c r="M554" s="31">
        <f t="shared" si="25"/>
        <v>-14432.788209000006</v>
      </c>
      <c r="N554" s="31">
        <f t="shared" si="26"/>
        <v>208305375.48584959</v>
      </c>
      <c r="O554" s="1" t="e">
        <v>#N/A</v>
      </c>
      <c r="P554" s="1">
        <v>553</v>
      </c>
      <c r="Q554" s="46">
        <f>ROUND(class[[#This Row],[count]],-3)</f>
        <v>83000</v>
      </c>
      <c r="R554" s="59">
        <f>VLOOKUP(class[[#This Row],[count_rd]],caltran!$J$2:$P$182,7,FALSE)</f>
        <v>71131</v>
      </c>
      <c r="S554" s="59">
        <f>VLOOKUP(class[[#This Row],[count_rd]],caltran!$J$2:$P$182,6,FALSE)</f>
        <v>94869</v>
      </c>
      <c r="T554" s="1">
        <f>IF(AND(class[[#This Row],[flow]]&gt;=class[[#This Row],[low]], class[[#This Row],[flow]]&lt;=class[[#This Row],[high]]),1,0)</f>
        <v>0</v>
      </c>
    </row>
    <row r="555" spans="1:20" x14ac:dyDescent="0.25">
      <c r="A555" s="61">
        <f>'[4]All Counts'!E555</f>
        <v>27902</v>
      </c>
      <c r="B555" s="61">
        <f>'[4]All Counts'!F555</f>
        <v>1</v>
      </c>
      <c r="C555" s="61">
        <f>'[4]All Counts'!G555</f>
        <v>1</v>
      </c>
      <c r="D555" s="29">
        <v>1</v>
      </c>
      <c r="E555" s="61" t="str">
        <f>'[4]All Counts'!P555</f>
        <v>PeMS2016</v>
      </c>
      <c r="F555" s="1">
        <v>1</v>
      </c>
      <c r="G5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555" s="30">
        <f>'[4]All Counts'!R555</f>
        <v>4</v>
      </c>
      <c r="I555" s="30">
        <f>'[4]All Counts'!S555</f>
        <v>14</v>
      </c>
      <c r="J555" s="61">
        <f>'[4]All Counts'!M555</f>
        <v>53560</v>
      </c>
      <c r="K555" s="4">
        <f>VLOOKUP(class[[#This Row],[hwycov_id]],readme!E:F,2,FALSE)</f>
        <v>45037.395569</v>
      </c>
      <c r="L555" s="32">
        <f t="shared" si="24"/>
        <v>-0.15912256219193432</v>
      </c>
      <c r="M555" s="31">
        <f t="shared" si="25"/>
        <v>-8522.6044309999997</v>
      </c>
      <c r="N555" s="31">
        <f t="shared" si="26"/>
        <v>72634786.287300825</v>
      </c>
      <c r="O555" s="1" t="e">
        <v>#N/A</v>
      </c>
      <c r="P555" s="1">
        <v>554</v>
      </c>
      <c r="Q555" s="46">
        <f>ROUND(class[[#This Row],[count]],-3)</f>
        <v>54000</v>
      </c>
      <c r="R555" s="59">
        <f>VLOOKUP(class[[#This Row],[count_rd]],caltran!$J$2:$P$182,7,FALSE)</f>
        <v>43605</v>
      </c>
      <c r="S555" s="59">
        <f>VLOOKUP(class[[#This Row],[count_rd]],caltran!$J$2:$P$182,6,FALSE)</f>
        <v>64394.999999999993</v>
      </c>
      <c r="T555" s="1">
        <f>IF(AND(class[[#This Row],[flow]]&gt;=class[[#This Row],[low]], class[[#This Row],[flow]]&lt;=class[[#This Row],[high]]),1,0)</f>
        <v>1</v>
      </c>
    </row>
    <row r="556" spans="1:20" x14ac:dyDescent="0.25">
      <c r="A556" s="61">
        <f>'[4]All Counts'!E556</f>
        <v>27878</v>
      </c>
      <c r="B556" s="61">
        <f>'[4]All Counts'!F556</f>
        <v>1</v>
      </c>
      <c r="C556" s="61">
        <f>'[4]All Counts'!G556</f>
        <v>1</v>
      </c>
      <c r="D556" s="29">
        <v>1</v>
      </c>
      <c r="E556" s="61" t="str">
        <f>'[4]All Counts'!P556</f>
        <v>PeMS2016</v>
      </c>
      <c r="F556" s="1">
        <v>1</v>
      </c>
      <c r="G5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556" s="30">
        <f>'[4]All Counts'!R556</f>
        <v>4</v>
      </c>
      <c r="I556" s="30">
        <f>'[4]All Counts'!S556</f>
        <v>14</v>
      </c>
      <c r="J556" s="61">
        <f>'[4]All Counts'!M556</f>
        <v>34852</v>
      </c>
      <c r="K556" s="4">
        <f>VLOOKUP(class[[#This Row],[hwycov_id]],readme!E:F,2,FALSE)</f>
        <v>22315.203246999998</v>
      </c>
      <c r="L556" s="32">
        <f t="shared" si="24"/>
        <v>-0.35971527467577191</v>
      </c>
      <c r="M556" s="31">
        <f t="shared" si="25"/>
        <v>-12536.796753000002</v>
      </c>
      <c r="N556" s="31">
        <f t="shared" si="26"/>
        <v>157171272.82603142</v>
      </c>
      <c r="O556" s="1" t="e">
        <v>#N/A</v>
      </c>
      <c r="P556" s="1">
        <v>555</v>
      </c>
      <c r="Q556" s="46">
        <f>ROUND(class[[#This Row],[count]],-3)</f>
        <v>35000</v>
      </c>
      <c r="R556" s="59">
        <f>VLOOKUP(class[[#This Row],[count_rd]],caltran!$J$2:$P$182,7,FALSE)</f>
        <v>26985</v>
      </c>
      <c r="S556" s="59">
        <f>VLOOKUP(class[[#This Row],[count_rd]],caltran!$J$2:$P$182,6,FALSE)</f>
        <v>43015</v>
      </c>
      <c r="T556" s="1">
        <f>IF(AND(class[[#This Row],[flow]]&gt;=class[[#This Row],[low]], class[[#This Row],[flow]]&lt;=class[[#This Row],[high]]),1,0)</f>
        <v>0</v>
      </c>
    </row>
    <row r="557" spans="1:20" x14ac:dyDescent="0.25">
      <c r="A557" s="61">
        <f>'[4]All Counts'!E557</f>
        <v>27860</v>
      </c>
      <c r="B557" s="61">
        <f>'[4]All Counts'!F557</f>
        <v>1</v>
      </c>
      <c r="C557" s="61">
        <f>'[4]All Counts'!G557</f>
        <v>1</v>
      </c>
      <c r="D557" s="29">
        <v>1</v>
      </c>
      <c r="E557" s="61" t="str">
        <f>'[4]All Counts'!P557</f>
        <v>PeMS2016</v>
      </c>
      <c r="F557" s="1">
        <v>1</v>
      </c>
      <c r="G5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557" s="30">
        <f>'[4]All Counts'!R557</f>
        <v>4</v>
      </c>
      <c r="I557" s="30">
        <f>'[4]All Counts'!S557</f>
        <v>14</v>
      </c>
      <c r="J557" s="61">
        <f>'[4]All Counts'!M557</f>
        <v>37045</v>
      </c>
      <c r="K557" s="4">
        <f>VLOOKUP(class[[#This Row],[hwycov_id]],readme!E:F,2,FALSE)</f>
        <v>23056.725128000002</v>
      </c>
      <c r="L557" s="32">
        <f t="shared" si="24"/>
        <v>-0.37760223706303142</v>
      </c>
      <c r="M557" s="31">
        <f t="shared" si="25"/>
        <v>-13988.274871999998</v>
      </c>
      <c r="N557" s="31">
        <f t="shared" si="26"/>
        <v>195671833.89462656</v>
      </c>
      <c r="O557" s="1" t="e">
        <v>#N/A</v>
      </c>
      <c r="P557" s="1">
        <v>556</v>
      </c>
      <c r="Q557" s="46">
        <f>ROUND(class[[#This Row],[count]],-3)</f>
        <v>37000</v>
      </c>
      <c r="R557" s="59">
        <f>VLOOKUP(class[[#This Row],[count_rd]],caltran!$J$2:$P$182,7,FALSE)</f>
        <v>28660.611111111113</v>
      </c>
      <c r="S557" s="59">
        <f>VLOOKUP(class[[#This Row],[count_rd]],caltran!$J$2:$P$182,6,FALSE)</f>
        <v>45339.388888888891</v>
      </c>
      <c r="T557" s="1">
        <f>IF(AND(class[[#This Row],[flow]]&gt;=class[[#This Row],[low]], class[[#This Row],[flow]]&lt;=class[[#This Row],[high]]),1,0)</f>
        <v>0</v>
      </c>
    </row>
    <row r="558" spans="1:20" x14ac:dyDescent="0.25">
      <c r="A558" s="61">
        <f>'[4]All Counts'!E558</f>
        <v>27887</v>
      </c>
      <c r="B558" s="61">
        <f>'[4]All Counts'!F558</f>
        <v>1</v>
      </c>
      <c r="C558" s="61">
        <f>'[4]All Counts'!G558</f>
        <v>1</v>
      </c>
      <c r="D558" s="29">
        <v>1</v>
      </c>
      <c r="E558" s="61" t="str">
        <f>'[4]All Counts'!P558</f>
        <v>PeMS2016</v>
      </c>
      <c r="F558" s="1">
        <v>1</v>
      </c>
      <c r="G5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558" s="30">
        <f>'[4]All Counts'!R558</f>
        <v>4</v>
      </c>
      <c r="I558" s="30">
        <f>'[4]All Counts'!S558</f>
        <v>14</v>
      </c>
      <c r="J558" s="61">
        <f>'[4]All Counts'!M558</f>
        <v>27793</v>
      </c>
      <c r="K558" s="4">
        <f>VLOOKUP(class[[#This Row],[hwycov_id]],readme!E:F,2,FALSE)</f>
        <v>17459.413573999998</v>
      </c>
      <c r="L558" s="32">
        <f t="shared" si="24"/>
        <v>-0.37180536199762537</v>
      </c>
      <c r="M558" s="31">
        <f t="shared" si="25"/>
        <v>-10333.586426000002</v>
      </c>
      <c r="N558" s="31">
        <f t="shared" si="26"/>
        <v>106783008.42361149</v>
      </c>
      <c r="O558" s="1" t="e">
        <v>#N/A</v>
      </c>
      <c r="P558" s="1">
        <v>557</v>
      </c>
      <c r="Q558" s="46">
        <f>ROUND(class[[#This Row],[count]],-3)</f>
        <v>28000</v>
      </c>
      <c r="R558" s="59">
        <f>VLOOKUP(class[[#This Row],[count_rd]],caltran!$J$2:$P$182,7,FALSE)</f>
        <v>21056</v>
      </c>
      <c r="S558" s="59">
        <f>VLOOKUP(class[[#This Row],[count_rd]],caltran!$J$2:$P$182,6,FALSE)</f>
        <v>34944</v>
      </c>
      <c r="T558" s="1">
        <f>IF(AND(class[[#This Row],[flow]]&gt;=class[[#This Row],[low]], class[[#This Row],[flow]]&lt;=class[[#This Row],[high]]),1,0)</f>
        <v>0</v>
      </c>
    </row>
    <row r="559" spans="1:20" x14ac:dyDescent="0.25">
      <c r="A559" s="61">
        <f>'[4]All Counts'!E559</f>
        <v>28455</v>
      </c>
      <c r="B559" s="61">
        <f>'[4]All Counts'!F559</f>
        <v>1</v>
      </c>
      <c r="C559" s="61">
        <f>'[4]All Counts'!G559</f>
        <v>1</v>
      </c>
      <c r="D559" s="29">
        <v>1</v>
      </c>
      <c r="E559" s="61" t="str">
        <f>'[4]All Counts'!P559</f>
        <v>PeMS2016</v>
      </c>
      <c r="F559" s="1">
        <v>1</v>
      </c>
      <c r="G5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559" s="30">
        <f>'[4]All Counts'!R559</f>
        <v>2</v>
      </c>
      <c r="I559" s="30">
        <f>'[4]All Counts'!S559</f>
        <v>14</v>
      </c>
      <c r="J559" s="61">
        <f>'[4]All Counts'!M559</f>
        <v>25624</v>
      </c>
      <c r="K559" s="4">
        <f>VLOOKUP(class[[#This Row],[hwycov_id]],readme!E:F,2,FALSE)</f>
        <v>26756.490478000003</v>
      </c>
      <c r="L559" s="32">
        <f t="shared" si="24"/>
        <v>4.4196475101467403E-2</v>
      </c>
      <c r="M559" s="31">
        <f t="shared" si="25"/>
        <v>1132.4904780000033</v>
      </c>
      <c r="N559" s="31">
        <f t="shared" si="26"/>
        <v>1282534.6827606761</v>
      </c>
      <c r="O559" s="1" t="e">
        <v>#N/A</v>
      </c>
      <c r="P559" s="1">
        <v>558</v>
      </c>
      <c r="Q559" s="46">
        <f>ROUND(class[[#This Row],[count]],-3)</f>
        <v>26000</v>
      </c>
      <c r="R559" s="59">
        <f>VLOOKUP(class[[#This Row],[count_rd]],caltran!$J$2:$P$182,7,FALSE)</f>
        <v>19448</v>
      </c>
      <c r="S559" s="59">
        <f>VLOOKUP(class[[#This Row],[count_rd]],caltran!$J$2:$P$182,6,FALSE)</f>
        <v>32552</v>
      </c>
      <c r="T559" s="1">
        <f>IF(AND(class[[#This Row],[flow]]&gt;=class[[#This Row],[low]], class[[#This Row],[flow]]&lt;=class[[#This Row],[high]]),1,0)</f>
        <v>1</v>
      </c>
    </row>
    <row r="560" spans="1:20" x14ac:dyDescent="0.25">
      <c r="A560" s="61">
        <f>'[4]All Counts'!E560</f>
        <v>28086</v>
      </c>
      <c r="B560" s="61">
        <f>'[4]All Counts'!F560</f>
        <v>1</v>
      </c>
      <c r="C560" s="61">
        <f>'[4]All Counts'!G560</f>
        <v>1</v>
      </c>
      <c r="D560" s="29">
        <v>1</v>
      </c>
      <c r="E560" s="61" t="str">
        <f>'[4]All Counts'!P560</f>
        <v>PeMS2016</v>
      </c>
      <c r="F560" s="1">
        <v>1</v>
      </c>
      <c r="G5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560" s="30">
        <f>'[4]All Counts'!R560</f>
        <v>2</v>
      </c>
      <c r="I560" s="30">
        <f>'[4]All Counts'!S560</f>
        <v>14</v>
      </c>
      <c r="J560" s="61">
        <f>'[4]All Counts'!M560</f>
        <v>55004</v>
      </c>
      <c r="K560" s="4">
        <f>VLOOKUP(class[[#This Row],[hwycov_id]],readme!E:F,2,FALSE)</f>
        <v>53807.094117000001</v>
      </c>
      <c r="L560" s="32">
        <f t="shared" si="24"/>
        <v>-2.1760342575085412E-2</v>
      </c>
      <c r="M560" s="31">
        <f t="shared" si="25"/>
        <v>-1196.9058829999994</v>
      </c>
      <c r="N560" s="31">
        <f t="shared" si="26"/>
        <v>1432583.6927600084</v>
      </c>
      <c r="O560" s="1" t="e">
        <v>#N/A</v>
      </c>
      <c r="P560" s="1">
        <v>559</v>
      </c>
      <c r="Q560" s="46">
        <f>ROUND(class[[#This Row],[count]],-3)</f>
        <v>55000</v>
      </c>
      <c r="R560" s="59">
        <f>VLOOKUP(class[[#This Row],[count_rd]],caltran!$J$2:$P$182,7,FALSE)</f>
        <v>44550</v>
      </c>
      <c r="S560" s="59">
        <f>VLOOKUP(class[[#This Row],[count_rd]],caltran!$J$2:$P$182,6,FALSE)</f>
        <v>65450</v>
      </c>
      <c r="T560" s="1">
        <f>IF(AND(class[[#This Row],[flow]]&gt;=class[[#This Row],[low]], class[[#This Row],[flow]]&lt;=class[[#This Row],[high]]),1,0)</f>
        <v>1</v>
      </c>
    </row>
    <row r="561" spans="1:20" x14ac:dyDescent="0.25">
      <c r="A561" s="61">
        <f>'[4]All Counts'!E561</f>
        <v>27603</v>
      </c>
      <c r="B561" s="61">
        <f>'[4]All Counts'!F561</f>
        <v>1</v>
      </c>
      <c r="C561" s="61">
        <f>'[4]All Counts'!G561</f>
        <v>1</v>
      </c>
      <c r="D561" s="29">
        <v>1</v>
      </c>
      <c r="E561" s="61" t="str">
        <f>'[4]All Counts'!P561</f>
        <v>PeMS2016</v>
      </c>
      <c r="F561" s="1">
        <v>1</v>
      </c>
      <c r="G5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61" s="30">
        <f>'[4]All Counts'!R561</f>
        <v>2</v>
      </c>
      <c r="I561" s="30">
        <f>'[4]All Counts'!S561</f>
        <v>14</v>
      </c>
      <c r="J561" s="61">
        <f>'[4]All Counts'!M561</f>
        <v>100852</v>
      </c>
      <c r="K561" s="4">
        <f>VLOOKUP(class[[#This Row],[hwycov_id]],readme!E:F,2,FALSE)</f>
        <v>94377.211425999994</v>
      </c>
      <c r="L561" s="32">
        <f t="shared" si="24"/>
        <v>-6.4200894122079966E-2</v>
      </c>
      <c r="M561" s="31">
        <f t="shared" si="25"/>
        <v>-6474.7885740000056</v>
      </c>
      <c r="N561" s="31">
        <f t="shared" si="26"/>
        <v>41922887.07800103</v>
      </c>
      <c r="O561" s="1" t="e">
        <v>#N/A</v>
      </c>
      <c r="P561" s="1">
        <v>560</v>
      </c>
      <c r="Q561" s="46">
        <f>ROUND(class[[#This Row],[count]],-3)</f>
        <v>101000</v>
      </c>
      <c r="R561" s="59">
        <f>VLOOKUP(class[[#This Row],[count_rd]],caltran!$J$2:$P$182,7,FALSE)</f>
        <v>87316.904761904778</v>
      </c>
      <c r="S561" s="59">
        <f>VLOOKUP(class[[#This Row],[count_rd]],caltran!$J$2:$P$182,6,FALSE)</f>
        <v>114683.09523809522</v>
      </c>
      <c r="T561" s="1">
        <f>IF(AND(class[[#This Row],[flow]]&gt;=class[[#This Row],[low]], class[[#This Row],[flow]]&lt;=class[[#This Row],[high]]),1,0)</f>
        <v>1</v>
      </c>
    </row>
    <row r="562" spans="1:20" x14ac:dyDescent="0.25">
      <c r="A562" s="61">
        <f>'[4]All Counts'!E562</f>
        <v>27551</v>
      </c>
      <c r="B562" s="61">
        <f>'[4]All Counts'!F562</f>
        <v>1</v>
      </c>
      <c r="C562" s="61">
        <f>'[4]All Counts'!G562</f>
        <v>1</v>
      </c>
      <c r="D562" s="29">
        <v>1</v>
      </c>
      <c r="E562" s="61" t="str">
        <f>'[4]All Counts'!P562</f>
        <v>PeMS2016</v>
      </c>
      <c r="F562" s="1">
        <v>1</v>
      </c>
      <c r="G5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62" s="30">
        <f>'[4]All Counts'!R562</f>
        <v>3</v>
      </c>
      <c r="I562" s="30">
        <f>'[4]All Counts'!S562</f>
        <v>14</v>
      </c>
      <c r="J562" s="61">
        <f>'[4]All Counts'!M562</f>
        <v>102178</v>
      </c>
      <c r="K562" s="4">
        <f>VLOOKUP(class[[#This Row],[hwycov_id]],readme!E:F,2,FALSE)</f>
        <v>90671.521240000002</v>
      </c>
      <c r="L562" s="32">
        <f t="shared" si="24"/>
        <v>-0.11261209614594136</v>
      </c>
      <c r="M562" s="31">
        <f t="shared" si="25"/>
        <v>-11506.478759999998</v>
      </c>
      <c r="N562" s="31">
        <f t="shared" si="26"/>
        <v>132399053.4543311</v>
      </c>
      <c r="O562" s="1" t="e">
        <v>#N/A</v>
      </c>
      <c r="P562" s="1">
        <v>561</v>
      </c>
      <c r="Q562" s="46">
        <f>ROUND(class[[#This Row],[count]],-3)</f>
        <v>102000</v>
      </c>
      <c r="R562" s="59">
        <f>VLOOKUP(class[[#This Row],[count_rd]],caltran!$J$2:$P$182,7,FALSE)</f>
        <v>88232.42857142858</v>
      </c>
      <c r="S562" s="59">
        <f>VLOOKUP(class[[#This Row],[count_rd]],caltran!$J$2:$P$182,6,FALSE)</f>
        <v>115767.57142857142</v>
      </c>
      <c r="T562" s="1">
        <f>IF(AND(class[[#This Row],[flow]]&gt;=class[[#This Row],[low]], class[[#This Row],[flow]]&lt;=class[[#This Row],[high]]),1,0)</f>
        <v>1</v>
      </c>
    </row>
    <row r="563" spans="1:20" x14ac:dyDescent="0.25">
      <c r="A563" s="61">
        <f>'[4]All Counts'!E563</f>
        <v>27605</v>
      </c>
      <c r="B563" s="61">
        <f>'[4]All Counts'!F563</f>
        <v>1</v>
      </c>
      <c r="C563" s="61">
        <f>'[4]All Counts'!G563</f>
        <v>1</v>
      </c>
      <c r="D563" s="29">
        <v>1</v>
      </c>
      <c r="E563" s="61" t="str">
        <f>'[4]All Counts'!P563</f>
        <v>PeMS2016</v>
      </c>
      <c r="F563" s="1">
        <v>1</v>
      </c>
      <c r="G5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63" s="30">
        <f>'[4]All Counts'!R563</f>
        <v>3</v>
      </c>
      <c r="I563" s="30">
        <f>'[4]All Counts'!S563</f>
        <v>14</v>
      </c>
      <c r="J563" s="61">
        <f>'[4]All Counts'!M563</f>
        <v>102178</v>
      </c>
      <c r="K563" s="4">
        <f>VLOOKUP(class[[#This Row],[hwycov_id]],readme!E:F,2,FALSE)</f>
        <v>98641.967774999997</v>
      </c>
      <c r="L563" s="32">
        <f t="shared" si="24"/>
        <v>-3.460659070445693E-2</v>
      </c>
      <c r="M563" s="31">
        <f t="shared" si="25"/>
        <v>-3536.0322250000027</v>
      </c>
      <c r="N563" s="31">
        <f t="shared" si="26"/>
        <v>12503523.896238469</v>
      </c>
      <c r="O563" s="1" t="e">
        <v>#N/A</v>
      </c>
      <c r="P563" s="1">
        <v>562</v>
      </c>
      <c r="Q563" s="46">
        <f>ROUND(class[[#This Row],[count]],-3)</f>
        <v>102000</v>
      </c>
      <c r="R563" s="59">
        <f>VLOOKUP(class[[#This Row],[count_rd]],caltran!$J$2:$P$182,7,FALSE)</f>
        <v>88232.42857142858</v>
      </c>
      <c r="S563" s="59">
        <f>VLOOKUP(class[[#This Row],[count_rd]],caltran!$J$2:$P$182,6,FALSE)</f>
        <v>115767.57142857142</v>
      </c>
      <c r="T563" s="1">
        <f>IF(AND(class[[#This Row],[flow]]&gt;=class[[#This Row],[low]], class[[#This Row],[flow]]&lt;=class[[#This Row],[high]]),1,0)</f>
        <v>1</v>
      </c>
    </row>
    <row r="564" spans="1:20" x14ac:dyDescent="0.25">
      <c r="A564" s="61">
        <f>'[4]All Counts'!E564</f>
        <v>27555</v>
      </c>
      <c r="B564" s="61">
        <f>'[4]All Counts'!F564</f>
        <v>1</v>
      </c>
      <c r="C564" s="61">
        <f>'[4]All Counts'!G564</f>
        <v>1</v>
      </c>
      <c r="D564" s="29">
        <v>1</v>
      </c>
      <c r="E564" s="61" t="str">
        <f>'[4]All Counts'!P564</f>
        <v>PeMS2016</v>
      </c>
      <c r="F564" s="1">
        <v>1</v>
      </c>
      <c r="G5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64" s="30">
        <f>'[4]All Counts'!R564</f>
        <v>3</v>
      </c>
      <c r="I564" s="30">
        <f>'[4]All Counts'!S564</f>
        <v>14</v>
      </c>
      <c r="J564" s="61">
        <f>'[4]All Counts'!M564</f>
        <v>102480</v>
      </c>
      <c r="K564" s="4">
        <f>VLOOKUP(class[[#This Row],[hwycov_id]],readme!E:F,2,FALSE)</f>
        <v>98641.967774999997</v>
      </c>
      <c r="L564" s="32">
        <f t="shared" si="24"/>
        <v>-3.745152444379396E-2</v>
      </c>
      <c r="M564" s="31">
        <f t="shared" si="25"/>
        <v>-3838.0322250000027</v>
      </c>
      <c r="N564" s="31">
        <f t="shared" si="26"/>
        <v>14730491.36013847</v>
      </c>
      <c r="O564" s="1" t="e">
        <v>#N/A</v>
      </c>
      <c r="P564" s="1">
        <v>563</v>
      </c>
      <c r="Q564" s="46">
        <f>ROUND(class[[#This Row],[count]],-3)</f>
        <v>102000</v>
      </c>
      <c r="R564" s="59">
        <f>VLOOKUP(class[[#This Row],[count_rd]],caltran!$J$2:$P$182,7,FALSE)</f>
        <v>88232.42857142858</v>
      </c>
      <c r="S564" s="59">
        <f>VLOOKUP(class[[#This Row],[count_rd]],caltran!$J$2:$P$182,6,FALSE)</f>
        <v>115767.57142857142</v>
      </c>
      <c r="T564" s="1">
        <f>IF(AND(class[[#This Row],[flow]]&gt;=class[[#This Row],[low]], class[[#This Row],[flow]]&lt;=class[[#This Row],[high]]),1,0)</f>
        <v>1</v>
      </c>
    </row>
    <row r="565" spans="1:20" x14ac:dyDescent="0.25">
      <c r="A565" s="61">
        <f>'[4]All Counts'!E565</f>
        <v>29089</v>
      </c>
      <c r="B565" s="61">
        <f>'[4]All Counts'!F565</f>
        <v>1</v>
      </c>
      <c r="C565" s="61">
        <f>'[4]All Counts'!G565</f>
        <v>1</v>
      </c>
      <c r="D565" s="29">
        <v>1</v>
      </c>
      <c r="E565" s="61" t="str">
        <f>'[4]All Counts'!P565</f>
        <v>PeMS2016</v>
      </c>
      <c r="F565" s="1">
        <v>1</v>
      </c>
      <c r="G5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65" s="30">
        <f>'[4]All Counts'!R565</f>
        <v>3</v>
      </c>
      <c r="I565" s="30">
        <f>'[4]All Counts'!S565</f>
        <v>14</v>
      </c>
      <c r="J565" s="61">
        <f>'[4]All Counts'!M565</f>
        <v>99377</v>
      </c>
      <c r="K565" s="4">
        <f>VLOOKUP(class[[#This Row],[hwycov_id]],readme!E:F,2,FALSE)</f>
        <v>90279.428954000003</v>
      </c>
      <c r="L565" s="32">
        <f t="shared" si="24"/>
        <v>-9.1546042303551123E-2</v>
      </c>
      <c r="M565" s="31">
        <f t="shared" si="25"/>
        <v>-9097.5710459999973</v>
      </c>
      <c r="N565" s="31">
        <f t="shared" si="26"/>
        <v>82765798.937017485</v>
      </c>
      <c r="O565" s="1" t="e">
        <v>#N/A</v>
      </c>
      <c r="P565" s="1">
        <v>564</v>
      </c>
      <c r="Q565" s="46">
        <f>ROUND(class[[#This Row],[count]],-3)</f>
        <v>99000</v>
      </c>
      <c r="R565" s="59">
        <f>VLOOKUP(class[[#This Row],[count_rd]],caltran!$J$2:$P$182,7,FALSE)</f>
        <v>85486.5</v>
      </c>
      <c r="S565" s="59">
        <f>VLOOKUP(class[[#This Row],[count_rd]],caltran!$J$2:$P$182,6,FALSE)</f>
        <v>112513.5</v>
      </c>
      <c r="T565" s="1">
        <f>IF(AND(class[[#This Row],[flow]]&gt;=class[[#This Row],[low]], class[[#This Row],[flow]]&lt;=class[[#This Row],[high]]),1,0)</f>
        <v>1</v>
      </c>
    </row>
    <row r="566" spans="1:20" x14ac:dyDescent="0.25">
      <c r="A566" s="61">
        <f>'[4]All Counts'!E566</f>
        <v>29108</v>
      </c>
      <c r="B566" s="61">
        <f>'[4]All Counts'!F566</f>
        <v>1</v>
      </c>
      <c r="C566" s="61">
        <f>'[4]All Counts'!G566</f>
        <v>1</v>
      </c>
      <c r="D566" s="29">
        <v>1</v>
      </c>
      <c r="E566" s="61" t="str">
        <f>'[4]All Counts'!P566</f>
        <v>PeMS2016</v>
      </c>
      <c r="F566" s="1">
        <v>1</v>
      </c>
      <c r="G5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66" s="30">
        <f>'[4]All Counts'!R566</f>
        <v>3</v>
      </c>
      <c r="I566" s="30">
        <f>'[4]All Counts'!S566</f>
        <v>14</v>
      </c>
      <c r="J566" s="61">
        <f>'[4]All Counts'!M566</f>
        <v>110584</v>
      </c>
      <c r="K566" s="4">
        <f>VLOOKUP(class[[#This Row],[hwycov_id]],readme!E:F,2,FALSE)</f>
        <v>100200.139037</v>
      </c>
      <c r="L566" s="32">
        <f t="shared" si="24"/>
        <v>-9.3900211269261402E-2</v>
      </c>
      <c r="M566" s="31">
        <f t="shared" si="25"/>
        <v>-10383.860962999999</v>
      </c>
      <c r="N566" s="31">
        <f t="shared" si="26"/>
        <v>107824568.49891527</v>
      </c>
      <c r="O566" s="1" t="e">
        <v>#N/A</v>
      </c>
      <c r="P566" s="1">
        <v>565</v>
      </c>
      <c r="Q566" s="46">
        <f>ROUND(class[[#This Row],[count]],-3)</f>
        <v>111000</v>
      </c>
      <c r="R566" s="59">
        <f>VLOOKUP(class[[#This Row],[count_rd]],caltran!$J$2:$P$182,7,FALSE)</f>
        <v>96413.190476190444</v>
      </c>
      <c r="S566" s="59">
        <f>VLOOKUP(class[[#This Row],[count_rd]],caltran!$J$2:$P$182,6,FALSE)</f>
        <v>125586.80952380956</v>
      </c>
      <c r="T566" s="1">
        <f>IF(AND(class[[#This Row],[flow]]&gt;=class[[#This Row],[low]], class[[#This Row],[flow]]&lt;=class[[#This Row],[high]]),1,0)</f>
        <v>1</v>
      </c>
    </row>
    <row r="567" spans="1:20" x14ac:dyDescent="0.25">
      <c r="A567" s="61">
        <f>'[4]All Counts'!E567</f>
        <v>27607</v>
      </c>
      <c r="B567" s="61">
        <f>'[4]All Counts'!F567</f>
        <v>1</v>
      </c>
      <c r="C567" s="61">
        <f>'[4]All Counts'!G567</f>
        <v>1</v>
      </c>
      <c r="D567" s="29">
        <v>1</v>
      </c>
      <c r="E567" s="61" t="str">
        <f>'[4]All Counts'!P567</f>
        <v>PeMS2016</v>
      </c>
      <c r="F567" s="1">
        <v>1</v>
      </c>
      <c r="G5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567" s="30">
        <f>'[4]All Counts'!R567</f>
        <v>3</v>
      </c>
      <c r="I567" s="30">
        <f>'[4]All Counts'!S567</f>
        <v>14</v>
      </c>
      <c r="J567" s="61">
        <f>'[4]All Counts'!M567</f>
        <v>69995</v>
      </c>
      <c r="K567" s="4">
        <f>VLOOKUP(class[[#This Row],[hwycov_id]],readme!E:F,2,FALSE)</f>
        <v>61888.104980999997</v>
      </c>
      <c r="L567" s="32">
        <f t="shared" si="24"/>
        <v>-0.11582105891849426</v>
      </c>
      <c r="M567" s="31">
        <f t="shared" si="25"/>
        <v>-8106.8950190000032</v>
      </c>
      <c r="N567" s="31">
        <f t="shared" si="26"/>
        <v>65721746.849087059</v>
      </c>
      <c r="O567" s="1" t="e">
        <v>#N/A</v>
      </c>
      <c r="P567" s="1">
        <v>566</v>
      </c>
      <c r="Q567" s="46">
        <f>ROUND(class[[#This Row],[count]],-3)</f>
        <v>70000</v>
      </c>
      <c r="R567" s="59">
        <f>VLOOKUP(class[[#This Row],[count_rd]],caltran!$J$2:$P$182,7,FALSE)</f>
        <v>58660</v>
      </c>
      <c r="S567" s="59">
        <f>VLOOKUP(class[[#This Row],[count_rd]],caltran!$J$2:$P$182,6,FALSE)</f>
        <v>81340</v>
      </c>
      <c r="T567" s="1">
        <f>IF(AND(class[[#This Row],[flow]]&gt;=class[[#This Row],[low]], class[[#This Row],[flow]]&lt;=class[[#This Row],[high]]),1,0)</f>
        <v>1</v>
      </c>
    </row>
    <row r="568" spans="1:20" x14ac:dyDescent="0.25">
      <c r="A568" s="61">
        <f>'[4]All Counts'!E568</f>
        <v>28106</v>
      </c>
      <c r="B568" s="61">
        <f>'[4]All Counts'!F568</f>
        <v>1</v>
      </c>
      <c r="C568" s="61">
        <f>'[4]All Counts'!G568</f>
        <v>1</v>
      </c>
      <c r="D568" s="29">
        <v>1</v>
      </c>
      <c r="E568" s="61" t="str">
        <f>'[4]All Counts'!P568</f>
        <v>PeMS2016</v>
      </c>
      <c r="F568" s="1">
        <v>1</v>
      </c>
      <c r="G5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568" s="30">
        <f>'[4]All Counts'!R568</f>
        <v>3</v>
      </c>
      <c r="I568" s="30">
        <f>'[4]All Counts'!S568</f>
        <v>14</v>
      </c>
      <c r="J568" s="61">
        <f>'[4]All Counts'!M568</f>
        <v>89518</v>
      </c>
      <c r="K568" s="4">
        <f>VLOOKUP(class[[#This Row],[hwycov_id]],readme!E:F,2,FALSE)</f>
        <v>71486.612793000008</v>
      </c>
      <c r="L568" s="32">
        <f t="shared" si="24"/>
        <v>-0.20142750292678557</v>
      </c>
      <c r="M568" s="31">
        <f t="shared" si="25"/>
        <v>-18031.387206999992</v>
      </c>
      <c r="N568" s="31">
        <f t="shared" si="26"/>
        <v>325130924.60876298</v>
      </c>
      <c r="O568" s="1" t="e">
        <v>#N/A</v>
      </c>
      <c r="P568" s="1">
        <v>567</v>
      </c>
      <c r="Q568" s="46">
        <f>ROUND(class[[#This Row],[count]],-3)</f>
        <v>90000</v>
      </c>
      <c r="R568" s="59">
        <f>VLOOKUP(class[[#This Row],[count_rd]],caltran!$J$2:$P$182,7,FALSE)</f>
        <v>77580</v>
      </c>
      <c r="S568" s="59">
        <f>VLOOKUP(class[[#This Row],[count_rd]],caltran!$J$2:$P$182,6,FALSE)</f>
        <v>102419.99999999999</v>
      </c>
      <c r="T568" s="1">
        <f>IF(AND(class[[#This Row],[flow]]&gt;=class[[#This Row],[low]], class[[#This Row],[flow]]&lt;=class[[#This Row],[high]]),1,0)</f>
        <v>0</v>
      </c>
    </row>
    <row r="569" spans="1:20" x14ac:dyDescent="0.25">
      <c r="A569" s="61">
        <f>'[4]All Counts'!E569</f>
        <v>10996</v>
      </c>
      <c r="B569" s="61">
        <f>'[4]All Counts'!F569</f>
        <v>1</v>
      </c>
      <c r="C569" s="61">
        <f>'[4]All Counts'!G569</f>
        <v>1</v>
      </c>
      <c r="D569" s="29">
        <v>1</v>
      </c>
      <c r="E569" s="61" t="str">
        <f>'[4]All Counts'!P569</f>
        <v>Caltran</v>
      </c>
      <c r="F569" s="1">
        <v>1</v>
      </c>
      <c r="G5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69" s="30">
        <f>'[4]All Counts'!R569</f>
        <v>3</v>
      </c>
      <c r="I569" s="30">
        <f>'[4]All Counts'!S569</f>
        <v>14</v>
      </c>
      <c r="J569" s="61">
        <f>'[4]All Counts'!M569</f>
        <v>125503</v>
      </c>
      <c r="K569" s="4">
        <f>VLOOKUP(class[[#This Row],[hwycov_id]],readme!E:F,2,FALSE)</f>
        <v>115821.92187399999</v>
      </c>
      <c r="L569" s="32">
        <f t="shared" si="24"/>
        <v>-7.7138220807470792E-2</v>
      </c>
      <c r="M569" s="31">
        <f t="shared" si="25"/>
        <v>-9681.0781260000076</v>
      </c>
      <c r="N569" s="31">
        <f t="shared" si="26"/>
        <v>93723273.681715816</v>
      </c>
      <c r="O569" s="1" t="e">
        <v>#N/A</v>
      </c>
      <c r="P569" s="1">
        <v>568</v>
      </c>
      <c r="Q569" s="46">
        <f>ROUND(class[[#This Row],[count]],-3)</f>
        <v>126000</v>
      </c>
      <c r="R569" s="59">
        <f>VLOOKUP(class[[#This Row],[count_rd]],caltran!$J$2:$P$182,7,FALSE)</f>
        <v>110126.00000000004</v>
      </c>
      <c r="S569" s="59">
        <f>VLOOKUP(class[[#This Row],[count_rd]],caltran!$J$2:$P$182,6,FALSE)</f>
        <v>141873.99999999997</v>
      </c>
      <c r="T569" s="1">
        <f>IF(AND(class[[#This Row],[flow]]&gt;=class[[#This Row],[low]], class[[#This Row],[flow]]&lt;=class[[#This Row],[high]]),1,0)</f>
        <v>1</v>
      </c>
    </row>
    <row r="570" spans="1:20" x14ac:dyDescent="0.25">
      <c r="A570" s="61">
        <f>'[4]All Counts'!E570</f>
        <v>16096</v>
      </c>
      <c r="B570" s="61">
        <f>'[4]All Counts'!F570</f>
        <v>1</v>
      </c>
      <c r="C570" s="61">
        <f>'[4]All Counts'!G570</f>
        <v>1</v>
      </c>
      <c r="D570" s="29">
        <v>1</v>
      </c>
      <c r="E570" s="61" t="str">
        <f>'[4]All Counts'!P570</f>
        <v>PeMS2016</v>
      </c>
      <c r="F570" s="1">
        <v>1</v>
      </c>
      <c r="G5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570" s="30">
        <f>'[4]All Counts'!R570</f>
        <v>2</v>
      </c>
      <c r="I570" s="30">
        <f>'[4]All Counts'!S570</f>
        <v>14</v>
      </c>
      <c r="J570" s="61">
        <f>'[4]All Counts'!M570</f>
        <v>82283</v>
      </c>
      <c r="K570" s="4">
        <f>VLOOKUP(class[[#This Row],[hwycov_id]],readme!E:F,2,FALSE)</f>
        <v>77976.014160000006</v>
      </c>
      <c r="L570" s="32">
        <f t="shared" si="24"/>
        <v>-5.2343568416319264E-2</v>
      </c>
      <c r="M570" s="31">
        <f t="shared" si="25"/>
        <v>-4306.9858399999939</v>
      </c>
      <c r="N570" s="31">
        <f t="shared" si="26"/>
        <v>18550127.025960453</v>
      </c>
      <c r="O570" s="1" t="e">
        <v>#N/A</v>
      </c>
      <c r="P570" s="1">
        <v>569</v>
      </c>
      <c r="Q570" s="46">
        <f>ROUND(class[[#This Row],[count]],-3)</f>
        <v>82000</v>
      </c>
      <c r="R570" s="59">
        <f>VLOOKUP(class[[#This Row],[count_rd]],caltran!$J$2:$P$182,7,FALSE)</f>
        <v>70155.555555555562</v>
      </c>
      <c r="S570" s="59">
        <f>VLOOKUP(class[[#This Row],[count_rd]],caltran!$J$2:$P$182,6,FALSE)</f>
        <v>93844.444444444438</v>
      </c>
      <c r="T570" s="1">
        <f>IF(AND(class[[#This Row],[flow]]&gt;=class[[#This Row],[low]], class[[#This Row],[flow]]&lt;=class[[#This Row],[high]]),1,0)</f>
        <v>1</v>
      </c>
    </row>
    <row r="571" spans="1:20" x14ac:dyDescent="0.25">
      <c r="A571" s="61">
        <f>'[4]All Counts'!E571</f>
        <v>15432</v>
      </c>
      <c r="B571" s="61">
        <f>'[4]All Counts'!F571</f>
        <v>1</v>
      </c>
      <c r="C571" s="61">
        <f>'[4]All Counts'!G571</f>
        <v>1</v>
      </c>
      <c r="D571" s="29">
        <v>1</v>
      </c>
      <c r="E571" s="61" t="str">
        <f>'[4]All Counts'!P571</f>
        <v>PeMS2016</v>
      </c>
      <c r="F571" s="1">
        <v>1</v>
      </c>
      <c r="G5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71" s="30">
        <f>'[4]All Counts'!R571</f>
        <v>2</v>
      </c>
      <c r="I571" s="30">
        <f>'[4]All Counts'!S571</f>
        <v>14</v>
      </c>
      <c r="J571" s="61">
        <f>'[4]All Counts'!M571</f>
        <v>123160</v>
      </c>
      <c r="K571" s="4">
        <f>VLOOKUP(class[[#This Row],[hwycov_id]],readme!E:F,2,FALSE)</f>
        <v>134723.90161199999</v>
      </c>
      <c r="L571" s="32">
        <f t="shared" si="24"/>
        <v>9.3893322604741591E-2</v>
      </c>
      <c r="M571" s="31">
        <f t="shared" si="25"/>
        <v>11563.901611999987</v>
      </c>
      <c r="N571" s="31">
        <f t="shared" si="26"/>
        <v>133723820.4920159</v>
      </c>
      <c r="O571" s="1" t="e">
        <v>#N/A</v>
      </c>
      <c r="P571" s="1">
        <v>570</v>
      </c>
      <c r="Q571" s="46">
        <f>ROUND(class[[#This Row],[count]],-3)</f>
        <v>123000</v>
      </c>
      <c r="R571" s="59">
        <f>VLOOKUP(class[[#This Row],[count_rd]],caltran!$J$2:$P$182,7,FALSE)</f>
        <v>107355.57142857145</v>
      </c>
      <c r="S571" s="59">
        <f>VLOOKUP(class[[#This Row],[count_rd]],caltran!$J$2:$P$182,6,FALSE)</f>
        <v>138644.42857142855</v>
      </c>
      <c r="T571" s="1">
        <f>IF(AND(class[[#This Row],[flow]]&gt;=class[[#This Row],[low]], class[[#This Row],[flow]]&lt;=class[[#This Row],[high]]),1,0)</f>
        <v>1</v>
      </c>
    </row>
    <row r="572" spans="1:20" x14ac:dyDescent="0.25">
      <c r="A572" s="61">
        <f>'[4]All Counts'!E572</f>
        <v>14953</v>
      </c>
      <c r="B572" s="61">
        <f>'[4]All Counts'!F572</f>
        <v>1</v>
      </c>
      <c r="C572" s="61">
        <f>'[4]All Counts'!G572</f>
        <v>1</v>
      </c>
      <c r="D572" s="29">
        <v>1</v>
      </c>
      <c r="E572" s="61" t="str">
        <f>'[4]All Counts'!P572</f>
        <v>PeMS2016</v>
      </c>
      <c r="F572" s="1">
        <v>1</v>
      </c>
      <c r="G5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72" s="30">
        <f>'[4]All Counts'!R572</f>
        <v>2</v>
      </c>
      <c r="I572" s="30">
        <f>'[4]All Counts'!S572</f>
        <v>14</v>
      </c>
      <c r="J572" s="61">
        <f>'[4]All Counts'!M572</f>
        <v>119243</v>
      </c>
      <c r="K572" s="4">
        <f>VLOOKUP(class[[#This Row],[hwycov_id]],readme!E:F,2,FALSE)</f>
        <v>125526.35937600001</v>
      </c>
      <c r="L572" s="32">
        <f t="shared" si="24"/>
        <v>5.2693737795929341E-2</v>
      </c>
      <c r="M572" s="31">
        <f t="shared" si="25"/>
        <v>6283.3593760000076</v>
      </c>
      <c r="N572" s="31">
        <f t="shared" si="26"/>
        <v>39480605.047967203</v>
      </c>
      <c r="O572" s="1" t="e">
        <v>#N/A</v>
      </c>
      <c r="P572" s="1">
        <v>571</v>
      </c>
      <c r="Q572" s="46">
        <f>ROUND(class[[#This Row],[count]],-3)</f>
        <v>119000</v>
      </c>
      <c r="R572" s="59">
        <f>VLOOKUP(class[[#This Row],[count_rd]],caltran!$J$2:$P$182,7,FALSE)</f>
        <v>103702.83333333334</v>
      </c>
      <c r="S572" s="59">
        <f>VLOOKUP(class[[#This Row],[count_rd]],caltran!$J$2:$P$182,6,FALSE)</f>
        <v>134297.16666666669</v>
      </c>
      <c r="T572" s="1">
        <f>IF(AND(class[[#This Row],[flow]]&gt;=class[[#This Row],[low]], class[[#This Row],[flow]]&lt;=class[[#This Row],[high]]),1,0)</f>
        <v>1</v>
      </c>
    </row>
    <row r="573" spans="1:20" x14ac:dyDescent="0.25">
      <c r="A573" s="61">
        <f>'[4]All Counts'!E573</f>
        <v>15443</v>
      </c>
      <c r="B573" s="61">
        <f>'[4]All Counts'!F573</f>
        <v>1</v>
      </c>
      <c r="C573" s="61">
        <f>'[4]All Counts'!G573</f>
        <v>1</v>
      </c>
      <c r="D573" s="29">
        <v>1</v>
      </c>
      <c r="E573" s="61" t="str">
        <f>'[4]All Counts'!P573</f>
        <v>PeMS2016</v>
      </c>
      <c r="F573" s="1">
        <v>1</v>
      </c>
      <c r="G5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73" s="30">
        <f>'[4]All Counts'!R573</f>
        <v>2</v>
      </c>
      <c r="I573" s="30">
        <f>'[4]All Counts'!S573</f>
        <v>14</v>
      </c>
      <c r="J573" s="61">
        <f>'[4]All Counts'!M573</f>
        <v>113934</v>
      </c>
      <c r="K573" s="4">
        <f>VLOOKUP(class[[#This Row],[hwycov_id]],readme!E:F,2,FALSE)</f>
        <v>130413.414795</v>
      </c>
      <c r="L573" s="32">
        <f t="shared" si="24"/>
        <v>0.1446400090842066</v>
      </c>
      <c r="M573" s="31">
        <f t="shared" si="25"/>
        <v>16479.414795000004</v>
      </c>
      <c r="N573" s="31">
        <f t="shared" si="26"/>
        <v>271571111.98566502</v>
      </c>
      <c r="O573" s="1" t="e">
        <v>#N/A</v>
      </c>
      <c r="P573" s="1">
        <v>572</v>
      </c>
      <c r="Q573" s="46">
        <f>ROUND(class[[#This Row],[count]],-3)</f>
        <v>114000</v>
      </c>
      <c r="R573" s="59">
        <f>VLOOKUP(class[[#This Row],[count_rd]],caltran!$J$2:$P$182,7,FALSE)</f>
        <v>99139.285714285696</v>
      </c>
      <c r="S573" s="59">
        <f>VLOOKUP(class[[#This Row],[count_rd]],caltran!$J$2:$P$182,6,FALSE)</f>
        <v>128860.7142857143</v>
      </c>
      <c r="T573" s="1">
        <f>IF(AND(class[[#This Row],[flow]]&gt;=class[[#This Row],[low]], class[[#This Row],[flow]]&lt;=class[[#This Row],[high]]),1,0)</f>
        <v>0</v>
      </c>
    </row>
    <row r="574" spans="1:20" x14ac:dyDescent="0.25">
      <c r="A574" s="61">
        <f>'[4]All Counts'!E574</f>
        <v>15457</v>
      </c>
      <c r="B574" s="61">
        <f>'[4]All Counts'!F574</f>
        <v>1</v>
      </c>
      <c r="C574" s="61">
        <f>'[4]All Counts'!G574</f>
        <v>1</v>
      </c>
      <c r="D574" s="29">
        <v>1</v>
      </c>
      <c r="E574" s="61" t="str">
        <f>'[4]All Counts'!P574</f>
        <v>PeMS2016</v>
      </c>
      <c r="F574" s="1">
        <v>1</v>
      </c>
      <c r="G5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574" s="30">
        <f>'[4]All Counts'!R574</f>
        <v>2</v>
      </c>
      <c r="I574" s="30">
        <f>'[4]All Counts'!S574</f>
        <v>14</v>
      </c>
      <c r="J574" s="61">
        <f>'[4]All Counts'!M574</f>
        <v>103006</v>
      </c>
      <c r="K574" s="4">
        <f>VLOOKUP(class[[#This Row],[hwycov_id]],readme!E:F,2,FALSE)</f>
        <v>99758.154053000006</v>
      </c>
      <c r="L574" s="32">
        <f t="shared" si="24"/>
        <v>-3.153064818554252E-2</v>
      </c>
      <c r="M574" s="31">
        <f t="shared" si="25"/>
        <v>-3247.8459469999943</v>
      </c>
      <c r="N574" s="31">
        <f t="shared" si="26"/>
        <v>10548503.295444289</v>
      </c>
      <c r="O574" s="1" t="e">
        <v>#N/A</v>
      </c>
      <c r="P574" s="1">
        <v>573</v>
      </c>
      <c r="Q574" s="46">
        <f>ROUND(class[[#This Row],[count]],-3)</f>
        <v>103000</v>
      </c>
      <c r="R574" s="59">
        <f>VLOOKUP(class[[#This Row],[count_rd]],caltran!$J$2:$P$182,7,FALSE)</f>
        <v>89153.857142857189</v>
      </c>
      <c r="S574" s="59">
        <f>VLOOKUP(class[[#This Row],[count_rd]],caltran!$J$2:$P$182,6,FALSE)</f>
        <v>116846.1428571428</v>
      </c>
      <c r="T574" s="1">
        <f>IF(AND(class[[#This Row],[flow]]&gt;=class[[#This Row],[low]], class[[#This Row],[flow]]&lt;=class[[#This Row],[high]]),1,0)</f>
        <v>1</v>
      </c>
    </row>
    <row r="575" spans="1:20" x14ac:dyDescent="0.25">
      <c r="A575" s="61">
        <f>'[4]All Counts'!E575</f>
        <v>15459</v>
      </c>
      <c r="B575" s="61">
        <f>'[4]All Counts'!F575</f>
        <v>1</v>
      </c>
      <c r="C575" s="61">
        <f>'[4]All Counts'!G575</f>
        <v>1</v>
      </c>
      <c r="D575" s="29">
        <v>1</v>
      </c>
      <c r="E575" s="61" t="str">
        <f>'[4]All Counts'!P575</f>
        <v>Caltran</v>
      </c>
      <c r="F575" s="1">
        <v>1</v>
      </c>
      <c r="G5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75" s="30">
        <f>'[4]All Counts'!R575</f>
        <v>2</v>
      </c>
      <c r="I575" s="30">
        <f>'[4]All Counts'!S575</f>
        <v>14</v>
      </c>
      <c r="J575" s="61">
        <f>'[4]All Counts'!M575</f>
        <v>100757</v>
      </c>
      <c r="K575" s="4">
        <f>VLOOKUP(class[[#This Row],[hwycov_id]],readme!E:F,2,FALSE)</f>
        <v>110905.085937</v>
      </c>
      <c r="L575" s="32">
        <f t="shared" si="24"/>
        <v>0.10071842092360828</v>
      </c>
      <c r="M575" s="31">
        <f t="shared" si="25"/>
        <v>10148.085936999996</v>
      </c>
      <c r="N575" s="31">
        <f t="shared" si="26"/>
        <v>102983648.18473709</v>
      </c>
      <c r="O575" s="1" t="e">
        <v>#N/A</v>
      </c>
      <c r="P575" s="1">
        <v>574</v>
      </c>
      <c r="Q575" s="46">
        <f>ROUND(class[[#This Row],[count]],-3)</f>
        <v>101000</v>
      </c>
      <c r="R575" s="59">
        <f>VLOOKUP(class[[#This Row],[count_rd]],caltran!$J$2:$P$182,7,FALSE)</f>
        <v>87316.904761904778</v>
      </c>
      <c r="S575" s="59">
        <f>VLOOKUP(class[[#This Row],[count_rd]],caltran!$J$2:$P$182,6,FALSE)</f>
        <v>114683.09523809522</v>
      </c>
      <c r="T575" s="1">
        <f>IF(AND(class[[#This Row],[flow]]&gt;=class[[#This Row],[low]], class[[#This Row],[flow]]&lt;=class[[#This Row],[high]]),1,0)</f>
        <v>1</v>
      </c>
    </row>
    <row r="576" spans="1:20" x14ac:dyDescent="0.25">
      <c r="A576" s="61">
        <f>'[4]All Counts'!E576</f>
        <v>11035</v>
      </c>
      <c r="B576" s="61">
        <f>'[4]All Counts'!F576</f>
        <v>1</v>
      </c>
      <c r="C576" s="61">
        <f>'[4]All Counts'!G576</f>
        <v>1</v>
      </c>
      <c r="D576" s="29">
        <v>1</v>
      </c>
      <c r="E576" s="61" t="str">
        <f>'[4]All Counts'!P576</f>
        <v>PeMS2016</v>
      </c>
      <c r="F576" s="1">
        <v>1</v>
      </c>
      <c r="G5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76" s="30">
        <f>'[4]All Counts'!R576</f>
        <v>5</v>
      </c>
      <c r="I576" s="30">
        <f>'[4]All Counts'!S576</f>
        <v>9</v>
      </c>
      <c r="J576" s="61">
        <f>'[4]All Counts'!M576</f>
        <v>101417</v>
      </c>
      <c r="K576" s="4">
        <f>VLOOKUP(class[[#This Row],[hwycov_id]],readme!E:F,2,FALSE)</f>
        <v>109716.44311600001</v>
      </c>
      <c r="L576" s="32">
        <f t="shared" si="24"/>
        <v>8.1834831596280688E-2</v>
      </c>
      <c r="M576" s="31">
        <f t="shared" si="25"/>
        <v>8299.4431160000095</v>
      </c>
      <c r="N576" s="31">
        <f t="shared" si="26"/>
        <v>68880756.035719946</v>
      </c>
      <c r="O576" s="1" t="e">
        <v>#N/A</v>
      </c>
      <c r="P576" s="1">
        <v>575</v>
      </c>
      <c r="Q576" s="46">
        <f>ROUND(class[[#This Row],[count]],-3)</f>
        <v>101000</v>
      </c>
      <c r="R576" s="59">
        <f>VLOOKUP(class[[#This Row],[count_rd]],caltran!$J$2:$P$182,7,FALSE)</f>
        <v>87316.904761904778</v>
      </c>
      <c r="S576" s="59">
        <f>VLOOKUP(class[[#This Row],[count_rd]],caltran!$J$2:$P$182,6,FALSE)</f>
        <v>114683.09523809522</v>
      </c>
      <c r="T576" s="1">
        <f>IF(AND(class[[#This Row],[flow]]&gt;=class[[#This Row],[low]], class[[#This Row],[flow]]&lt;=class[[#This Row],[high]]),1,0)</f>
        <v>1</v>
      </c>
    </row>
    <row r="577" spans="1:20" x14ac:dyDescent="0.25">
      <c r="A577" s="61">
        <f>'[4]All Counts'!E577</f>
        <v>28123</v>
      </c>
      <c r="B577" s="61">
        <f>'[4]All Counts'!F577</f>
        <v>1</v>
      </c>
      <c r="C577" s="61">
        <f>'[4]All Counts'!G577</f>
        <v>1</v>
      </c>
      <c r="D577" s="29">
        <v>1</v>
      </c>
      <c r="E577" s="61" t="str">
        <f>'[4]All Counts'!P577</f>
        <v>PeMS2016</v>
      </c>
      <c r="F577" s="1">
        <v>1</v>
      </c>
      <c r="G5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577" s="30">
        <f>'[4]All Counts'!R577</f>
        <v>5</v>
      </c>
      <c r="I577" s="30">
        <f>'[4]All Counts'!S577</f>
        <v>9</v>
      </c>
      <c r="J577" s="61">
        <f>'[4]All Counts'!M577</f>
        <v>86552</v>
      </c>
      <c r="K577" s="4">
        <f>VLOOKUP(class[[#This Row],[hwycov_id]],readme!E:F,2,FALSE)</f>
        <v>86944.617675000001</v>
      </c>
      <c r="L577" s="32">
        <f t="shared" si="24"/>
        <v>4.5362056913762494E-3</v>
      </c>
      <c r="M577" s="31">
        <f t="shared" si="25"/>
        <v>392.61767500000133</v>
      </c>
      <c r="N577" s="31">
        <f t="shared" si="26"/>
        <v>154148.63872240667</v>
      </c>
      <c r="O577" s="1" t="e">
        <v>#N/A</v>
      </c>
      <c r="P577" s="1">
        <v>576</v>
      </c>
      <c r="Q577" s="46">
        <f>ROUND(class[[#This Row],[count]],-3)</f>
        <v>87000</v>
      </c>
      <c r="R577" s="59">
        <f>VLOOKUP(class[[#This Row],[count_rd]],caltran!$J$2:$P$182,7,FALSE)</f>
        <v>74844.166666666672</v>
      </c>
      <c r="S577" s="59">
        <f>VLOOKUP(class[[#This Row],[count_rd]],caltran!$J$2:$P$182,6,FALSE)</f>
        <v>99155.833333333343</v>
      </c>
      <c r="T577" s="1">
        <f>IF(AND(class[[#This Row],[flow]]&gt;=class[[#This Row],[low]], class[[#This Row],[flow]]&lt;=class[[#This Row],[high]]),1,0)</f>
        <v>1</v>
      </c>
    </row>
    <row r="578" spans="1:20" x14ac:dyDescent="0.25">
      <c r="A578" s="61">
        <f>'[4]All Counts'!E578</f>
        <v>20719</v>
      </c>
      <c r="B578" s="61">
        <f>'[4]All Counts'!F578</f>
        <v>1</v>
      </c>
      <c r="C578" s="61">
        <f>'[4]All Counts'!G578</f>
        <v>1</v>
      </c>
      <c r="D578" s="29">
        <v>1</v>
      </c>
      <c r="E578" s="61" t="str">
        <f>'[4]All Counts'!P578</f>
        <v>PeMS2016</v>
      </c>
      <c r="F578" s="1">
        <v>1</v>
      </c>
      <c r="G5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578" s="30">
        <f>'[4]All Counts'!R578</f>
        <v>5</v>
      </c>
      <c r="I578" s="30">
        <f>'[4]All Counts'!S578</f>
        <v>9</v>
      </c>
      <c r="J578" s="61">
        <f>'[4]All Counts'!M578</f>
        <v>84789</v>
      </c>
      <c r="K578" s="4">
        <f>VLOOKUP(class[[#This Row],[hwycov_id]],readme!E:F,2,FALSE)</f>
        <v>77085.708251999997</v>
      </c>
      <c r="L578" s="32">
        <f t="shared" ref="L578:L641" si="27">K578/J578-1</f>
        <v>-9.0852489686162108E-2</v>
      </c>
      <c r="M578" s="31">
        <f t="shared" ref="M578:M641" si="28">K578-J578</f>
        <v>-7703.2917480000033</v>
      </c>
      <c r="N578" s="31">
        <f t="shared" ref="N578:N641" si="29">POWER(M578,2)</f>
        <v>59340703.754804946</v>
      </c>
      <c r="O578" s="1" t="e">
        <v>#N/A</v>
      </c>
      <c r="P578" s="1">
        <v>577</v>
      </c>
      <c r="Q578" s="46">
        <f>ROUND(class[[#This Row],[count]],-3)</f>
        <v>85000</v>
      </c>
      <c r="R578" s="59">
        <f>VLOOKUP(class[[#This Row],[count_rd]],caltran!$J$2:$P$182,7,FALSE)</f>
        <v>73015</v>
      </c>
      <c r="S578" s="59">
        <f>VLOOKUP(class[[#This Row],[count_rd]],caltran!$J$2:$P$182,6,FALSE)</f>
        <v>96985</v>
      </c>
      <c r="T578" s="1">
        <f>IF(AND(class[[#This Row],[flow]]&gt;=class[[#This Row],[low]], class[[#This Row],[flow]]&lt;=class[[#This Row],[high]]),1,0)</f>
        <v>1</v>
      </c>
    </row>
    <row r="579" spans="1:20" x14ac:dyDescent="0.25">
      <c r="A579" s="61">
        <f>'[4]All Counts'!E579</f>
        <v>28143</v>
      </c>
      <c r="B579" s="61">
        <f>'[4]All Counts'!F579</f>
        <v>1</v>
      </c>
      <c r="C579" s="61">
        <f>'[4]All Counts'!G579</f>
        <v>1</v>
      </c>
      <c r="D579" s="29">
        <v>1</v>
      </c>
      <c r="E579" s="61" t="str">
        <f>'[4]All Counts'!P579</f>
        <v>Caltran</v>
      </c>
      <c r="F579" s="1">
        <v>1</v>
      </c>
      <c r="G5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579" s="30">
        <f>'[4]All Counts'!R579</f>
        <v>5</v>
      </c>
      <c r="I579" s="30">
        <f>'[4]All Counts'!S579</f>
        <v>9</v>
      </c>
      <c r="J579" s="61">
        <f>'[4]All Counts'!M579</f>
        <v>99542</v>
      </c>
      <c r="K579" s="4">
        <f>VLOOKUP(class[[#This Row],[hwycov_id]],readme!E:F,2,FALSE)</f>
        <v>87235.179687000011</v>
      </c>
      <c r="L579" s="32">
        <f t="shared" si="27"/>
        <v>-0.12363444890598929</v>
      </c>
      <c r="M579" s="31">
        <f t="shared" si="28"/>
        <v>-12306.820312999989</v>
      </c>
      <c r="N579" s="31">
        <f t="shared" si="29"/>
        <v>151457826.21646914</v>
      </c>
      <c r="O579" s="1" t="e">
        <v>#N/A</v>
      </c>
      <c r="P579" s="1">
        <v>578</v>
      </c>
      <c r="Q579" s="46">
        <f>ROUND(class[[#This Row],[count]],-3)</f>
        <v>100000</v>
      </c>
      <c r="R579" s="59">
        <f>VLOOKUP(class[[#This Row],[count_rd]],caltran!$J$2:$P$182,7,FALSE)</f>
        <v>86400</v>
      </c>
      <c r="S579" s="59">
        <f>VLOOKUP(class[[#This Row],[count_rd]],caltran!$J$2:$P$182,6,FALSE)</f>
        <v>113600.00000000001</v>
      </c>
      <c r="T579" s="1">
        <f>IF(AND(class[[#This Row],[flow]]&gt;=class[[#This Row],[low]], class[[#This Row],[flow]]&lt;=class[[#This Row],[high]]),1,0)</f>
        <v>1</v>
      </c>
    </row>
    <row r="580" spans="1:20" x14ac:dyDescent="0.25">
      <c r="A580" s="61">
        <f>'[4]All Counts'!E580</f>
        <v>28390</v>
      </c>
      <c r="B580" s="61">
        <f>'[4]All Counts'!F580</f>
        <v>1</v>
      </c>
      <c r="C580" s="61">
        <f>'[4]All Counts'!G580</f>
        <v>1</v>
      </c>
      <c r="D580" s="29">
        <v>1</v>
      </c>
      <c r="E580" s="61" t="str">
        <f>'[4]All Counts'!P580</f>
        <v>PeMS2016</v>
      </c>
      <c r="F580" s="1">
        <v>1</v>
      </c>
      <c r="G5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580" s="30">
        <f>'[4]All Counts'!R580</f>
        <v>5</v>
      </c>
      <c r="I580" s="30">
        <f>'[4]All Counts'!S580</f>
        <v>9</v>
      </c>
      <c r="J580" s="61">
        <f>'[4]All Counts'!M580</f>
        <v>78729</v>
      </c>
      <c r="K580" s="4">
        <f>VLOOKUP(class[[#This Row],[hwycov_id]],readme!E:F,2,FALSE)</f>
        <v>83740.163331000003</v>
      </c>
      <c r="L580" s="32">
        <f t="shared" si="27"/>
        <v>6.365079362115611E-2</v>
      </c>
      <c r="M580" s="31">
        <f t="shared" si="28"/>
        <v>5011.1633310000034</v>
      </c>
      <c r="N580" s="31">
        <f t="shared" si="29"/>
        <v>25111757.929959051</v>
      </c>
      <c r="O580" s="1" t="e">
        <v>#N/A</v>
      </c>
      <c r="P580" s="1">
        <v>579</v>
      </c>
      <c r="Q580" s="46">
        <f>ROUND(class[[#This Row],[count]],-3)</f>
        <v>79000</v>
      </c>
      <c r="R580" s="59">
        <f>VLOOKUP(class[[#This Row],[count_rd]],caltran!$J$2:$P$182,7,FALSE)</f>
        <v>67268.5</v>
      </c>
      <c r="S580" s="59">
        <f>VLOOKUP(class[[#This Row],[count_rd]],caltran!$J$2:$P$182,6,FALSE)</f>
        <v>90731.5</v>
      </c>
      <c r="T580" s="1">
        <f>IF(AND(class[[#This Row],[flow]]&gt;=class[[#This Row],[low]], class[[#This Row],[flow]]&lt;=class[[#This Row],[high]]),1,0)</f>
        <v>1</v>
      </c>
    </row>
    <row r="581" spans="1:20" x14ac:dyDescent="0.25">
      <c r="A581" s="61">
        <f>'[4]All Counts'!E581</f>
        <v>11268</v>
      </c>
      <c r="B581" s="61">
        <f>'[4]All Counts'!F581</f>
        <v>1</v>
      </c>
      <c r="C581" s="61">
        <f>'[4]All Counts'!G581</f>
        <v>1</v>
      </c>
      <c r="D581" s="29">
        <v>1</v>
      </c>
      <c r="E581" s="61" t="str">
        <f>'[4]All Counts'!P581</f>
        <v>PeMS2016</v>
      </c>
      <c r="F581" s="1">
        <v>1</v>
      </c>
      <c r="G5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581" s="30">
        <f>'[4]All Counts'!R581</f>
        <v>5</v>
      </c>
      <c r="I581" s="30">
        <f>'[4]All Counts'!S581</f>
        <v>5</v>
      </c>
      <c r="J581" s="61">
        <f>'[4]All Counts'!M581</f>
        <v>124107</v>
      </c>
      <c r="K581" s="4">
        <f>VLOOKUP(class[[#This Row],[hwycov_id]],readme!E:F,2,FALSE)</f>
        <v>115377.34496999999</v>
      </c>
      <c r="L581" s="32">
        <f t="shared" si="27"/>
        <v>-7.0339747395392727E-2</v>
      </c>
      <c r="M581" s="31">
        <f t="shared" si="28"/>
        <v>-8729.655030000009</v>
      </c>
      <c r="N581" s="31">
        <f t="shared" si="29"/>
        <v>76206876.942804456</v>
      </c>
      <c r="O581" s="1" t="e">
        <v>#N/A</v>
      </c>
      <c r="P581" s="1">
        <v>580</v>
      </c>
      <c r="Q581" s="46">
        <f>ROUND(class[[#This Row],[count]],-3)</f>
        <v>124000</v>
      </c>
      <c r="R581" s="59">
        <f>VLOOKUP(class[[#This Row],[count_rd]],caltran!$J$2:$P$182,7,FALSE)</f>
        <v>108284.47619047623</v>
      </c>
      <c r="S581" s="59">
        <f>VLOOKUP(class[[#This Row],[count_rd]],caltran!$J$2:$P$182,6,FALSE)</f>
        <v>139715.52380952379</v>
      </c>
      <c r="T581" s="1">
        <f>IF(AND(class[[#This Row],[flow]]&gt;=class[[#This Row],[low]], class[[#This Row],[flow]]&lt;=class[[#This Row],[high]]),1,0)</f>
        <v>1</v>
      </c>
    </row>
    <row r="582" spans="1:20" x14ac:dyDescent="0.25">
      <c r="A582" s="61">
        <f>'[4]All Counts'!E582</f>
        <v>11054</v>
      </c>
      <c r="B582" s="61">
        <f>'[4]All Counts'!F582</f>
        <v>1</v>
      </c>
      <c r="C582" s="61">
        <f>'[4]All Counts'!G582</f>
        <v>1</v>
      </c>
      <c r="D582" s="29">
        <v>1</v>
      </c>
      <c r="E582" s="61" t="str">
        <f>'[4]All Counts'!P582</f>
        <v>PeMS2016</v>
      </c>
      <c r="F582" s="1">
        <v>1</v>
      </c>
      <c r="G5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582" s="30">
        <f>'[4]All Counts'!R582</f>
        <v>5</v>
      </c>
      <c r="I582" s="30">
        <f>'[4]All Counts'!S582</f>
        <v>5</v>
      </c>
      <c r="J582" s="61">
        <f>'[4]All Counts'!M582</f>
        <v>100339</v>
      </c>
      <c r="K582" s="4">
        <f>VLOOKUP(class[[#This Row],[hwycov_id]],readme!E:F,2,FALSE)</f>
        <v>83458.795897999997</v>
      </c>
      <c r="L582" s="32">
        <f t="shared" si="27"/>
        <v>-0.16823173543686909</v>
      </c>
      <c r="M582" s="31">
        <f t="shared" si="28"/>
        <v>-16880.204102000003</v>
      </c>
      <c r="N582" s="31">
        <f t="shared" si="29"/>
        <v>284941290.52517772</v>
      </c>
      <c r="O582" s="1" t="e">
        <v>#N/A</v>
      </c>
      <c r="P582" s="1">
        <v>581</v>
      </c>
      <c r="Q582" s="46">
        <f>ROUND(class[[#This Row],[count]],-3)</f>
        <v>100000</v>
      </c>
      <c r="R582" s="59">
        <f>VLOOKUP(class[[#This Row],[count_rd]],caltran!$J$2:$P$182,7,FALSE)</f>
        <v>86400</v>
      </c>
      <c r="S582" s="59">
        <f>VLOOKUP(class[[#This Row],[count_rd]],caltran!$J$2:$P$182,6,FALSE)</f>
        <v>113600.00000000001</v>
      </c>
      <c r="T582" s="1">
        <f>IF(AND(class[[#This Row],[flow]]&gt;=class[[#This Row],[low]], class[[#This Row],[flow]]&lt;=class[[#This Row],[high]]),1,0)</f>
        <v>0</v>
      </c>
    </row>
    <row r="583" spans="1:20" x14ac:dyDescent="0.25">
      <c r="A583" s="61">
        <f>'[4]All Counts'!E583</f>
        <v>11055</v>
      </c>
      <c r="B583" s="61">
        <f>'[4]All Counts'!F583</f>
        <v>1</v>
      </c>
      <c r="C583" s="61">
        <f>'[4]All Counts'!G583</f>
        <v>1</v>
      </c>
      <c r="D583" s="29">
        <v>1</v>
      </c>
      <c r="E583" s="61" t="str">
        <f>'[4]All Counts'!P583</f>
        <v>PeMS2016</v>
      </c>
      <c r="F583" s="1">
        <v>1</v>
      </c>
      <c r="G5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583" s="30">
        <f>'[4]All Counts'!R583</f>
        <v>5</v>
      </c>
      <c r="I583" s="30">
        <f>'[4]All Counts'!S583</f>
        <v>5</v>
      </c>
      <c r="J583" s="61">
        <f>'[4]All Counts'!M583</f>
        <v>83545</v>
      </c>
      <c r="K583" s="4">
        <f>VLOOKUP(class[[#This Row],[hwycov_id]],readme!E:F,2,FALSE)</f>
        <v>76902.867675999994</v>
      </c>
      <c r="L583" s="32">
        <f t="shared" si="27"/>
        <v>-7.9503648620503964E-2</v>
      </c>
      <c r="M583" s="31">
        <f t="shared" si="28"/>
        <v>-6642.1323240000056</v>
      </c>
      <c r="N583" s="31">
        <f t="shared" si="29"/>
        <v>44117921.809525713</v>
      </c>
      <c r="O583" s="1" t="e">
        <v>#N/A</v>
      </c>
      <c r="P583" s="1">
        <v>582</v>
      </c>
      <c r="Q583" s="46">
        <f>ROUND(class[[#This Row],[count]],-3)</f>
        <v>84000</v>
      </c>
      <c r="R583" s="59">
        <f>VLOOKUP(class[[#This Row],[count_rd]],caltran!$J$2:$P$182,7,FALSE)</f>
        <v>72072</v>
      </c>
      <c r="S583" s="59">
        <f>VLOOKUP(class[[#This Row],[count_rd]],caltran!$J$2:$P$182,6,FALSE)</f>
        <v>95927.999999999985</v>
      </c>
      <c r="T583" s="1">
        <f>IF(AND(class[[#This Row],[flow]]&gt;=class[[#This Row],[low]], class[[#This Row],[flow]]&lt;=class[[#This Row],[high]]),1,0)</f>
        <v>1</v>
      </c>
    </row>
    <row r="584" spans="1:20" x14ac:dyDescent="0.25">
      <c r="A584" s="61">
        <f>'[4]All Counts'!E584</f>
        <v>14949</v>
      </c>
      <c r="B584" s="61">
        <f>'[4]All Counts'!F584</f>
        <v>1</v>
      </c>
      <c r="C584" s="61">
        <f>'[4]All Counts'!G584</f>
        <v>1</v>
      </c>
      <c r="D584" s="29">
        <v>1</v>
      </c>
      <c r="E584" s="61" t="str">
        <f>'[4]All Counts'!P584</f>
        <v>PeMS2016</v>
      </c>
      <c r="F584" s="1">
        <v>1</v>
      </c>
      <c r="G5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584" s="30">
        <f>'[4]All Counts'!R584</f>
        <v>5</v>
      </c>
      <c r="I584" s="30">
        <f>'[4]All Counts'!S584</f>
        <v>5</v>
      </c>
      <c r="J584" s="61">
        <f>'[4]All Counts'!M584</f>
        <v>78886</v>
      </c>
      <c r="K584" s="4">
        <f>VLOOKUP(class[[#This Row],[hwycov_id]],readme!E:F,2,FALSE)</f>
        <v>71601.594970999999</v>
      </c>
      <c r="L584" s="32">
        <f t="shared" si="27"/>
        <v>-9.2340910034733659E-2</v>
      </c>
      <c r="M584" s="31">
        <f t="shared" si="28"/>
        <v>-7284.4050290000014</v>
      </c>
      <c r="N584" s="31">
        <f t="shared" si="29"/>
        <v>53062556.626520514</v>
      </c>
      <c r="O584" s="1" t="e">
        <v>#N/A</v>
      </c>
      <c r="P584" s="1">
        <v>583</v>
      </c>
      <c r="Q584" s="46">
        <f>ROUND(class[[#This Row],[count]],-3)</f>
        <v>79000</v>
      </c>
      <c r="R584" s="59">
        <f>VLOOKUP(class[[#This Row],[count_rd]],caltran!$J$2:$P$182,7,FALSE)</f>
        <v>67268.5</v>
      </c>
      <c r="S584" s="59">
        <f>VLOOKUP(class[[#This Row],[count_rd]],caltran!$J$2:$P$182,6,FALSE)</f>
        <v>90731.5</v>
      </c>
      <c r="T584" s="1">
        <f>IF(AND(class[[#This Row],[flow]]&gt;=class[[#This Row],[low]], class[[#This Row],[flow]]&lt;=class[[#This Row],[high]]),1,0)</f>
        <v>1</v>
      </c>
    </row>
    <row r="585" spans="1:20" x14ac:dyDescent="0.25">
      <c r="A585" s="61">
        <f>'[4]All Counts'!E585</f>
        <v>28179</v>
      </c>
      <c r="B585" s="61">
        <f>'[4]All Counts'!F585</f>
        <v>1</v>
      </c>
      <c r="C585" s="61">
        <f>'[4]All Counts'!G585</f>
        <v>1</v>
      </c>
      <c r="D585" s="29">
        <v>1</v>
      </c>
      <c r="E585" s="61" t="str">
        <f>'[4]All Counts'!P585</f>
        <v>PeMS2016</v>
      </c>
      <c r="F585" s="1">
        <v>1</v>
      </c>
      <c r="G5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585" s="30">
        <f>'[4]All Counts'!R585</f>
        <v>5</v>
      </c>
      <c r="I585" s="30">
        <f>'[4]All Counts'!S585</f>
        <v>5</v>
      </c>
      <c r="J585" s="61">
        <f>'[4]All Counts'!M585</f>
        <v>59645</v>
      </c>
      <c r="K585" s="4">
        <f>VLOOKUP(class[[#This Row],[hwycov_id]],readme!E:F,2,FALSE)</f>
        <v>56286.808106999997</v>
      </c>
      <c r="L585" s="32">
        <f t="shared" si="27"/>
        <v>-5.6302990912901363E-2</v>
      </c>
      <c r="M585" s="31">
        <f t="shared" si="28"/>
        <v>-3358.1918930000029</v>
      </c>
      <c r="N585" s="31">
        <f t="shared" si="29"/>
        <v>11277452.790210944</v>
      </c>
      <c r="O585" s="1" t="e">
        <v>#N/A</v>
      </c>
      <c r="P585" s="1">
        <v>584</v>
      </c>
      <c r="Q585" s="46">
        <f>ROUND(class[[#This Row],[count]],-3)</f>
        <v>60000</v>
      </c>
      <c r="R585" s="59">
        <f>VLOOKUP(class[[#This Row],[count_rd]],caltran!$J$2:$P$182,7,FALSE)</f>
        <v>49200.000000000007</v>
      </c>
      <c r="S585" s="59">
        <f>VLOOKUP(class[[#This Row],[count_rd]],caltran!$J$2:$P$182,6,FALSE)</f>
        <v>70800</v>
      </c>
      <c r="T585" s="1">
        <f>IF(AND(class[[#This Row],[flow]]&gt;=class[[#This Row],[low]], class[[#This Row],[flow]]&lt;=class[[#This Row],[high]]),1,0)</f>
        <v>1</v>
      </c>
    </row>
    <row r="586" spans="1:20" x14ac:dyDescent="0.25">
      <c r="A586" s="61">
        <f>'[4]All Counts'!E586</f>
        <v>28184</v>
      </c>
      <c r="B586" s="61">
        <f>'[4]All Counts'!F586</f>
        <v>1</v>
      </c>
      <c r="C586" s="61">
        <f>'[4]All Counts'!G586</f>
        <v>1</v>
      </c>
      <c r="D586" s="29">
        <v>1</v>
      </c>
      <c r="E586" s="61" t="str">
        <f>'[4]All Counts'!P586</f>
        <v>PeMS2016</v>
      </c>
      <c r="F586" s="1">
        <v>1</v>
      </c>
      <c r="G5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586" s="30">
        <f>'[4]All Counts'!R586</f>
        <v>5</v>
      </c>
      <c r="I586" s="30">
        <f>'[4]All Counts'!S586</f>
        <v>5</v>
      </c>
      <c r="J586" s="61">
        <f>'[4]All Counts'!M586</f>
        <v>58421</v>
      </c>
      <c r="K586" s="4">
        <f>VLOOKUP(class[[#This Row],[hwycov_id]],readme!E:F,2,FALSE)</f>
        <v>45584.899659000002</v>
      </c>
      <c r="L586" s="32">
        <f t="shared" si="27"/>
        <v>-0.21971723080741512</v>
      </c>
      <c r="M586" s="31">
        <f t="shared" si="28"/>
        <v>-12836.100340999998</v>
      </c>
      <c r="N586" s="31">
        <f t="shared" si="29"/>
        <v>164765471.96422026</v>
      </c>
      <c r="O586" s="1" t="e">
        <v>#N/A</v>
      </c>
      <c r="P586" s="1">
        <v>585</v>
      </c>
      <c r="Q586" s="46">
        <f>ROUND(class[[#This Row],[count]],-3)</f>
        <v>58000</v>
      </c>
      <c r="R586" s="59">
        <f>VLOOKUP(class[[#This Row],[count_rd]],caltran!$J$2:$P$182,7,FALSE)</f>
        <v>47270</v>
      </c>
      <c r="S586" s="59">
        <f>VLOOKUP(class[[#This Row],[count_rd]],caltran!$J$2:$P$182,6,FALSE)</f>
        <v>68730</v>
      </c>
      <c r="T586" s="1">
        <f>IF(AND(class[[#This Row],[flow]]&gt;=class[[#This Row],[low]], class[[#This Row],[flow]]&lt;=class[[#This Row],[high]]),1,0)</f>
        <v>0</v>
      </c>
    </row>
    <row r="587" spans="1:20" x14ac:dyDescent="0.25">
      <c r="A587" s="61">
        <f>'[4]All Counts'!E587</f>
        <v>28186</v>
      </c>
      <c r="B587" s="61">
        <f>'[4]All Counts'!F587</f>
        <v>1</v>
      </c>
      <c r="C587" s="61">
        <f>'[4]All Counts'!G587</f>
        <v>1</v>
      </c>
      <c r="D587" s="29">
        <v>1</v>
      </c>
      <c r="E587" s="61" t="str">
        <f>'[4]All Counts'!P587</f>
        <v>PeMS2016</v>
      </c>
      <c r="F587" s="1">
        <v>1</v>
      </c>
      <c r="G5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587" s="30">
        <f>'[4]All Counts'!R587</f>
        <v>5</v>
      </c>
      <c r="I587" s="30">
        <f>'[4]All Counts'!S587</f>
        <v>5</v>
      </c>
      <c r="J587" s="61">
        <f>'[4]All Counts'!M587</f>
        <v>61008</v>
      </c>
      <c r="K587" s="4">
        <f>VLOOKUP(class[[#This Row],[hwycov_id]],readme!E:F,2,FALSE)</f>
        <v>48349.313232</v>
      </c>
      <c r="L587" s="32">
        <f t="shared" si="27"/>
        <v>-0.20749224311565695</v>
      </c>
      <c r="M587" s="31">
        <f t="shared" si="28"/>
        <v>-12658.686768</v>
      </c>
      <c r="N587" s="31">
        <f t="shared" si="29"/>
        <v>160242350.69033828</v>
      </c>
      <c r="O587" s="1" t="e">
        <v>#N/A</v>
      </c>
      <c r="P587" s="1">
        <v>586</v>
      </c>
      <c r="Q587" s="46">
        <f>ROUND(class[[#This Row],[count]],-3)</f>
        <v>61000</v>
      </c>
      <c r="R587" s="59">
        <f>VLOOKUP(class[[#This Row],[count_rd]],caltran!$J$2:$P$182,7,FALSE)</f>
        <v>50121.666666666664</v>
      </c>
      <c r="S587" s="59">
        <f>VLOOKUP(class[[#This Row],[count_rd]],caltran!$J$2:$P$182,6,FALSE)</f>
        <v>71878.333333333328</v>
      </c>
      <c r="T587" s="1">
        <f>IF(AND(class[[#This Row],[flow]]&gt;=class[[#This Row],[low]], class[[#This Row],[flow]]&lt;=class[[#This Row],[high]]),1,0)</f>
        <v>0</v>
      </c>
    </row>
    <row r="588" spans="1:20" x14ac:dyDescent="0.25">
      <c r="A588" s="61">
        <f>'[4]All Counts'!E588</f>
        <v>28380</v>
      </c>
      <c r="B588" s="61">
        <f>'[4]All Counts'!F588</f>
        <v>1</v>
      </c>
      <c r="C588" s="61">
        <f>'[4]All Counts'!G588</f>
        <v>1</v>
      </c>
      <c r="D588" s="29">
        <v>1</v>
      </c>
      <c r="E588" s="61" t="str">
        <f>'[4]All Counts'!P588</f>
        <v>PeMS2016</v>
      </c>
      <c r="F588" s="1">
        <v>1</v>
      </c>
      <c r="G5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588" s="30">
        <f>'[4]All Counts'!R588</f>
        <v>5</v>
      </c>
      <c r="I588" s="30">
        <f>'[4]All Counts'!S588</f>
        <v>5</v>
      </c>
      <c r="J588" s="61">
        <f>'[4]All Counts'!M588</f>
        <v>40350</v>
      </c>
      <c r="K588" s="4">
        <f>VLOOKUP(class[[#This Row],[hwycov_id]],readme!E:F,2,FALSE)</f>
        <v>37418.336180999999</v>
      </c>
      <c r="L588" s="32">
        <f t="shared" si="27"/>
        <v>-7.2655856728624513E-2</v>
      </c>
      <c r="M588" s="31">
        <f t="shared" si="28"/>
        <v>-2931.6638190000012</v>
      </c>
      <c r="N588" s="31">
        <f t="shared" si="29"/>
        <v>8594652.7476336714</v>
      </c>
      <c r="O588" s="1" t="e">
        <v>#N/A</v>
      </c>
      <c r="P588" s="1">
        <v>587</v>
      </c>
      <c r="Q588" s="46">
        <f>ROUND(class[[#This Row],[count]],-3)</f>
        <v>40000</v>
      </c>
      <c r="R588" s="59">
        <f>VLOOKUP(class[[#This Row],[count_rd]],caltran!$J$2:$P$182,7,FALSE)</f>
        <v>31240</v>
      </c>
      <c r="S588" s="59">
        <f>VLOOKUP(class[[#This Row],[count_rd]],caltran!$J$2:$P$182,6,FALSE)</f>
        <v>48760</v>
      </c>
      <c r="T588" s="1">
        <f>IF(AND(class[[#This Row],[flow]]&gt;=class[[#This Row],[low]], class[[#This Row],[flow]]&lt;=class[[#This Row],[high]]),1,0)</f>
        <v>1</v>
      </c>
    </row>
    <row r="589" spans="1:20" x14ac:dyDescent="0.25">
      <c r="A589" s="61">
        <f>'[4]All Counts'!E589</f>
        <v>28199</v>
      </c>
      <c r="B589" s="61">
        <f>'[4]All Counts'!F589</f>
        <v>1</v>
      </c>
      <c r="C589" s="61">
        <f>'[4]All Counts'!G589</f>
        <v>1</v>
      </c>
      <c r="D589" s="29">
        <v>1</v>
      </c>
      <c r="E589" s="61" t="str">
        <f>'[4]All Counts'!P589</f>
        <v>PeMS2016</v>
      </c>
      <c r="F589" s="1">
        <v>1</v>
      </c>
      <c r="G5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589" s="30">
        <f>'[4]All Counts'!R589</f>
        <v>5</v>
      </c>
      <c r="I589" s="30">
        <f>'[4]All Counts'!S589</f>
        <v>5</v>
      </c>
      <c r="J589" s="61">
        <f>'[4]All Counts'!M589</f>
        <v>48429</v>
      </c>
      <c r="K589" s="4">
        <f>VLOOKUP(class[[#This Row],[hwycov_id]],readme!E:F,2,FALSE)</f>
        <v>40479.989379999999</v>
      </c>
      <c r="L589" s="32">
        <f t="shared" si="27"/>
        <v>-0.16413740981643232</v>
      </c>
      <c r="M589" s="31">
        <f t="shared" si="28"/>
        <v>-7949.0106200000009</v>
      </c>
      <c r="N589" s="31">
        <f t="shared" si="29"/>
        <v>63186769.836872801</v>
      </c>
      <c r="O589" s="1" t="e">
        <v>#N/A</v>
      </c>
      <c r="P589" s="1">
        <v>588</v>
      </c>
      <c r="Q589" s="46">
        <f>ROUND(class[[#This Row],[count]],-3)</f>
        <v>48000</v>
      </c>
      <c r="R589" s="59">
        <f>VLOOKUP(class[[#This Row],[count_rd]],caltran!$J$2:$P$182,7,FALSE)</f>
        <v>38208</v>
      </c>
      <c r="S589" s="59">
        <f>VLOOKUP(class[[#This Row],[count_rd]],caltran!$J$2:$P$182,6,FALSE)</f>
        <v>57792</v>
      </c>
      <c r="T589" s="1">
        <f>IF(AND(class[[#This Row],[flow]]&gt;=class[[#This Row],[low]], class[[#This Row],[flow]]&lt;=class[[#This Row],[high]]),1,0)</f>
        <v>1</v>
      </c>
    </row>
    <row r="590" spans="1:20" x14ac:dyDescent="0.25">
      <c r="A590" s="61">
        <f>'[4]All Counts'!E590</f>
        <v>28635</v>
      </c>
      <c r="B590" s="61">
        <f>'[4]All Counts'!F590</f>
        <v>1</v>
      </c>
      <c r="C590" s="61">
        <f>'[4]All Counts'!G590</f>
        <v>1</v>
      </c>
      <c r="D590" s="29">
        <v>1</v>
      </c>
      <c r="E590" s="61" t="str">
        <f>'[4]All Counts'!P590</f>
        <v>PeMS2016</v>
      </c>
      <c r="F590" s="1">
        <v>1</v>
      </c>
      <c r="G5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590" s="30">
        <f>'[4]All Counts'!R590</f>
        <v>5</v>
      </c>
      <c r="I590" s="30">
        <f>'[4]All Counts'!S590</f>
        <v>5</v>
      </c>
      <c r="J590" s="61">
        <f>'[4]All Counts'!M590</f>
        <v>39284</v>
      </c>
      <c r="K590" s="4">
        <f>VLOOKUP(class[[#This Row],[hwycov_id]],readme!E:F,2,FALSE)</f>
        <v>31811.605530999997</v>
      </c>
      <c r="L590" s="32">
        <f t="shared" si="27"/>
        <v>-0.19021470494348847</v>
      </c>
      <c r="M590" s="31">
        <f t="shared" si="28"/>
        <v>-7472.3944690000026</v>
      </c>
      <c r="N590" s="31">
        <f t="shared" si="29"/>
        <v>55836679.100341834</v>
      </c>
      <c r="O590" s="1" t="e">
        <v>#N/A</v>
      </c>
      <c r="P590" s="1">
        <v>589</v>
      </c>
      <c r="Q590" s="46">
        <f>ROUND(class[[#This Row],[count]],-3)</f>
        <v>39000</v>
      </c>
      <c r="R590" s="59">
        <f>VLOOKUP(class[[#This Row],[count_rd]],caltran!$J$2:$P$182,7,FALSE)</f>
        <v>30361.5</v>
      </c>
      <c r="S590" s="59">
        <f>VLOOKUP(class[[#This Row],[count_rd]],caltran!$J$2:$P$182,6,FALSE)</f>
        <v>47638.5</v>
      </c>
      <c r="T590" s="1">
        <f>IF(AND(class[[#This Row],[flow]]&gt;=class[[#This Row],[low]], class[[#This Row],[flow]]&lt;=class[[#This Row],[high]]),1,0)</f>
        <v>1</v>
      </c>
    </row>
    <row r="591" spans="1:20" x14ac:dyDescent="0.25">
      <c r="A591" s="61">
        <f>'[4]All Counts'!E591</f>
        <v>28636</v>
      </c>
      <c r="B591" s="61">
        <f>'[4]All Counts'!F591</f>
        <v>1</v>
      </c>
      <c r="C591" s="61">
        <f>'[4]All Counts'!G591</f>
        <v>1</v>
      </c>
      <c r="D591" s="29">
        <v>1</v>
      </c>
      <c r="E591" s="61" t="str">
        <f>'[4]All Counts'!P591</f>
        <v>PeMS2016</v>
      </c>
      <c r="F591" s="1">
        <v>1</v>
      </c>
      <c r="G5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591" s="30">
        <f>'[4]All Counts'!R591</f>
        <v>5</v>
      </c>
      <c r="I591" s="30">
        <f>'[4]All Counts'!S591</f>
        <v>5</v>
      </c>
      <c r="J591" s="61">
        <f>'[4]All Counts'!M591</f>
        <v>43277</v>
      </c>
      <c r="K591" s="4">
        <f>VLOOKUP(class[[#This Row],[hwycov_id]],readme!E:F,2,FALSE)</f>
        <v>33941.855896000001</v>
      </c>
      <c r="L591" s="32">
        <f t="shared" si="27"/>
        <v>-0.21570682126764795</v>
      </c>
      <c r="M591" s="31">
        <f t="shared" si="28"/>
        <v>-9335.1441039999991</v>
      </c>
      <c r="N591" s="31">
        <f t="shared" si="29"/>
        <v>87144915.442445949</v>
      </c>
      <c r="O591" s="1" t="e">
        <v>#N/A</v>
      </c>
      <c r="P591" s="1">
        <v>590</v>
      </c>
      <c r="Q591" s="46">
        <f>ROUND(class[[#This Row],[count]],-3)</f>
        <v>43000</v>
      </c>
      <c r="R591" s="59">
        <f>VLOOKUP(class[[#This Row],[count_rd]],caltran!$J$2:$P$182,7,FALSE)</f>
        <v>33798</v>
      </c>
      <c r="S591" s="59">
        <f>VLOOKUP(class[[#This Row],[count_rd]],caltran!$J$2:$P$182,6,FALSE)</f>
        <v>52202</v>
      </c>
      <c r="T591" s="1">
        <f>IF(AND(class[[#This Row],[flow]]&gt;=class[[#This Row],[low]], class[[#This Row],[flow]]&lt;=class[[#This Row],[high]]),1,0)</f>
        <v>1</v>
      </c>
    </row>
    <row r="592" spans="1:20" x14ac:dyDescent="0.25">
      <c r="A592" s="61">
        <f>'[4]All Counts'!E592</f>
        <v>28203</v>
      </c>
      <c r="B592" s="61">
        <f>'[4]All Counts'!F592</f>
        <v>1</v>
      </c>
      <c r="C592" s="61">
        <f>'[4]All Counts'!G592</f>
        <v>1</v>
      </c>
      <c r="D592" s="29">
        <v>1</v>
      </c>
      <c r="E592" s="61" t="str">
        <f>'[4]All Counts'!P592</f>
        <v>PeMS2016</v>
      </c>
      <c r="F592" s="1">
        <v>1</v>
      </c>
      <c r="G5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592" s="30">
        <f>'[4]All Counts'!R592</f>
        <v>5</v>
      </c>
      <c r="I592" s="30">
        <f>'[4]All Counts'!S592</f>
        <v>19</v>
      </c>
      <c r="J592" s="61">
        <f>'[4]All Counts'!M592</f>
        <v>30683</v>
      </c>
      <c r="K592" s="4">
        <f>VLOOKUP(class[[#This Row],[hwycov_id]],readme!E:F,2,FALSE)</f>
        <v>26883.938292000003</v>
      </c>
      <c r="L592" s="32">
        <f t="shared" si="27"/>
        <v>-0.1238165012547664</v>
      </c>
      <c r="M592" s="31">
        <f t="shared" si="28"/>
        <v>-3799.0617079999975</v>
      </c>
      <c r="N592" s="31">
        <f t="shared" si="29"/>
        <v>14432869.861191858</v>
      </c>
      <c r="O592" s="1" t="e">
        <v>#N/A</v>
      </c>
      <c r="P592" s="1">
        <v>591</v>
      </c>
      <c r="Q592" s="46">
        <f>ROUND(class[[#This Row],[count]],-3)</f>
        <v>31000</v>
      </c>
      <c r="R592" s="59">
        <f>VLOOKUP(class[[#This Row],[count_rd]],caltran!$J$2:$P$182,7,FALSE)</f>
        <v>23591</v>
      </c>
      <c r="S592" s="59">
        <f>VLOOKUP(class[[#This Row],[count_rd]],caltran!$J$2:$P$182,6,FALSE)</f>
        <v>38408.999999999993</v>
      </c>
      <c r="T592" s="1">
        <f>IF(AND(class[[#This Row],[flow]]&gt;=class[[#This Row],[low]], class[[#This Row],[flow]]&lt;=class[[#This Row],[high]]),1,0)</f>
        <v>1</v>
      </c>
    </row>
    <row r="593" spans="1:20" x14ac:dyDescent="0.25">
      <c r="A593" s="61">
        <f>'[4]All Counts'!E593</f>
        <v>28208</v>
      </c>
      <c r="B593" s="61">
        <f>'[4]All Counts'!F593</f>
        <v>1</v>
      </c>
      <c r="C593" s="61">
        <f>'[4]All Counts'!G593</f>
        <v>1</v>
      </c>
      <c r="D593" s="29">
        <v>1</v>
      </c>
      <c r="E593" s="61" t="str">
        <f>'[4]All Counts'!P593</f>
        <v>PeMS2016</v>
      </c>
      <c r="F593" s="1">
        <v>1</v>
      </c>
      <c r="G5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593" s="30">
        <f>'[4]All Counts'!R593</f>
        <v>5</v>
      </c>
      <c r="I593" s="30">
        <f>'[4]All Counts'!S593</f>
        <v>19</v>
      </c>
      <c r="J593" s="61">
        <f>'[4]All Counts'!M593</f>
        <v>37191</v>
      </c>
      <c r="K593" s="4">
        <f>VLOOKUP(class[[#This Row],[hwycov_id]],readme!E:F,2,FALSE)</f>
        <v>27532.610169</v>
      </c>
      <c r="L593" s="32">
        <f t="shared" si="27"/>
        <v>-0.25969696515285956</v>
      </c>
      <c r="M593" s="31">
        <f t="shared" si="28"/>
        <v>-9658.3898310000004</v>
      </c>
      <c r="N593" s="31">
        <f t="shared" si="29"/>
        <v>93284494.127564222</v>
      </c>
      <c r="O593" s="1" t="e">
        <v>#N/A</v>
      </c>
      <c r="P593" s="1">
        <v>592</v>
      </c>
      <c r="Q593" s="46">
        <f>ROUND(class[[#This Row],[count]],-3)</f>
        <v>37000</v>
      </c>
      <c r="R593" s="59">
        <f>VLOOKUP(class[[#This Row],[count_rd]],caltran!$J$2:$P$182,7,FALSE)</f>
        <v>28660.611111111113</v>
      </c>
      <c r="S593" s="59">
        <f>VLOOKUP(class[[#This Row],[count_rd]],caltran!$J$2:$P$182,6,FALSE)</f>
        <v>45339.388888888891</v>
      </c>
      <c r="T593" s="1">
        <f>IF(AND(class[[#This Row],[flow]]&gt;=class[[#This Row],[low]], class[[#This Row],[flow]]&lt;=class[[#This Row],[high]]),1,0)</f>
        <v>0</v>
      </c>
    </row>
    <row r="594" spans="1:20" x14ac:dyDescent="0.25">
      <c r="A594" s="61">
        <f>'[4]All Counts'!E594</f>
        <v>28214</v>
      </c>
      <c r="B594" s="61">
        <f>'[4]All Counts'!F594</f>
        <v>1</v>
      </c>
      <c r="C594" s="61">
        <f>'[4]All Counts'!G594</f>
        <v>1</v>
      </c>
      <c r="D594" s="29">
        <v>1</v>
      </c>
      <c r="E594" s="61" t="str">
        <f>'[4]All Counts'!P594</f>
        <v>PeMS2016</v>
      </c>
      <c r="F594" s="1">
        <v>1</v>
      </c>
      <c r="G5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594" s="30">
        <f>'[4]All Counts'!R594</f>
        <v>5</v>
      </c>
      <c r="I594" s="30">
        <f>'[4]All Counts'!S594</f>
        <v>19</v>
      </c>
      <c r="J594" s="61">
        <f>'[4]All Counts'!M594</f>
        <v>27524</v>
      </c>
      <c r="K594" s="4">
        <f>VLOOKUP(class[[#This Row],[hwycov_id]],readme!E:F,2,FALSE)</f>
        <v>26826.903564000004</v>
      </c>
      <c r="L594" s="32">
        <f t="shared" si="27"/>
        <v>-2.5326857869495623E-2</v>
      </c>
      <c r="M594" s="31">
        <f t="shared" si="28"/>
        <v>-697.09643599999617</v>
      </c>
      <c r="N594" s="31">
        <f t="shared" si="29"/>
        <v>485943.44108389679</v>
      </c>
      <c r="O594" s="1" t="e">
        <v>#N/A</v>
      </c>
      <c r="P594" s="1">
        <v>593</v>
      </c>
      <c r="Q594" s="46">
        <f>ROUND(class[[#This Row],[count]],-3)</f>
        <v>28000</v>
      </c>
      <c r="R594" s="59">
        <f>VLOOKUP(class[[#This Row],[count_rd]],caltran!$J$2:$P$182,7,FALSE)</f>
        <v>21056</v>
      </c>
      <c r="S594" s="59">
        <f>VLOOKUP(class[[#This Row],[count_rd]],caltran!$J$2:$P$182,6,FALSE)</f>
        <v>34944</v>
      </c>
      <c r="T594" s="1">
        <f>IF(AND(class[[#This Row],[flow]]&gt;=class[[#This Row],[low]], class[[#This Row],[flow]]&lt;=class[[#This Row],[high]]),1,0)</f>
        <v>1</v>
      </c>
    </row>
    <row r="595" spans="1:20" x14ac:dyDescent="0.25">
      <c r="A595" s="61">
        <f>'[4]All Counts'!E595</f>
        <v>28216</v>
      </c>
      <c r="B595" s="61">
        <f>'[4]All Counts'!F595</f>
        <v>1</v>
      </c>
      <c r="C595" s="61">
        <f>'[4]All Counts'!G595</f>
        <v>1</v>
      </c>
      <c r="D595" s="29">
        <v>1</v>
      </c>
      <c r="E595" s="61" t="str">
        <f>'[4]All Counts'!P595</f>
        <v>Caltran</v>
      </c>
      <c r="F595" s="1">
        <v>1</v>
      </c>
      <c r="G5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595" s="30">
        <f>'[4]All Counts'!R595</f>
        <v>5</v>
      </c>
      <c r="I595" s="30">
        <f>'[4]All Counts'!S595</f>
        <v>19</v>
      </c>
      <c r="J595" s="61">
        <f>'[4]All Counts'!M595</f>
        <v>29209</v>
      </c>
      <c r="K595" s="4">
        <f>VLOOKUP(class[[#This Row],[hwycov_id]],readme!E:F,2,FALSE)</f>
        <v>26998.320923000003</v>
      </c>
      <c r="L595" s="32">
        <f t="shared" si="27"/>
        <v>-7.5684860043137236E-2</v>
      </c>
      <c r="M595" s="31">
        <f t="shared" si="28"/>
        <v>-2210.6790769999971</v>
      </c>
      <c r="N595" s="31">
        <f t="shared" si="29"/>
        <v>4887101.9814855587</v>
      </c>
      <c r="O595" s="1" t="e">
        <v>#N/A</v>
      </c>
      <c r="P595" s="1">
        <v>594</v>
      </c>
      <c r="Q595" s="46">
        <f>ROUND(class[[#This Row],[count]],-3)</f>
        <v>29000</v>
      </c>
      <c r="R595" s="59">
        <f>VLOOKUP(class[[#This Row],[count_rd]],caltran!$J$2:$P$182,7,FALSE)</f>
        <v>21924</v>
      </c>
      <c r="S595" s="59">
        <f>VLOOKUP(class[[#This Row],[count_rd]],caltran!$J$2:$P$182,6,FALSE)</f>
        <v>36076</v>
      </c>
      <c r="T595" s="1">
        <f>IF(AND(class[[#This Row],[flow]]&gt;=class[[#This Row],[low]], class[[#This Row],[flow]]&lt;=class[[#This Row],[high]]),1,0)</f>
        <v>1</v>
      </c>
    </row>
    <row r="596" spans="1:20" x14ac:dyDescent="0.25">
      <c r="A596" s="61">
        <f>'[4]All Counts'!E596</f>
        <v>29215</v>
      </c>
      <c r="B596" s="61">
        <f>'[4]All Counts'!F596</f>
        <v>1</v>
      </c>
      <c r="C596" s="61">
        <f>'[4]All Counts'!G596</f>
        <v>1</v>
      </c>
      <c r="D596" s="29">
        <v>1</v>
      </c>
      <c r="E596" s="61" t="str">
        <f>'[4]All Counts'!P596</f>
        <v>Caltran</v>
      </c>
      <c r="F596" s="1">
        <v>1</v>
      </c>
      <c r="G5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596" s="30">
        <f>'[4]All Counts'!R596</f>
        <v>8</v>
      </c>
      <c r="I596" s="30">
        <f>'[4]All Counts'!S596</f>
        <v>19</v>
      </c>
      <c r="J596" s="61">
        <f>'[4]All Counts'!M596</f>
        <v>10818</v>
      </c>
      <c r="K596" s="4">
        <f>VLOOKUP(class[[#This Row],[hwycov_id]],readme!E:F,2,FALSE)</f>
        <v>9459.9804079999994</v>
      </c>
      <c r="L596" s="32">
        <f t="shared" si="27"/>
        <v>-0.12553333259382515</v>
      </c>
      <c r="M596" s="31">
        <f t="shared" si="28"/>
        <v>-1358.0195920000006</v>
      </c>
      <c r="N596" s="31">
        <f t="shared" si="29"/>
        <v>1844217.2122558479</v>
      </c>
      <c r="O596" s="1" t="e">
        <v>#N/A</v>
      </c>
      <c r="P596" s="1">
        <v>595</v>
      </c>
      <c r="Q596" s="46">
        <f>ROUND(class[[#This Row],[count]],-3)</f>
        <v>11000</v>
      </c>
      <c r="R596" s="59">
        <f>VLOOKUP(class[[#This Row],[count_rd]],caltran!$J$2:$P$182,7,FALSE)</f>
        <v>7259.9999999999991</v>
      </c>
      <c r="S596" s="59">
        <f>VLOOKUP(class[[#This Row],[count_rd]],caltran!$J$2:$P$182,6,FALSE)</f>
        <v>14740</v>
      </c>
      <c r="T596" s="1">
        <f>IF(AND(class[[#This Row],[flow]]&gt;=class[[#This Row],[low]], class[[#This Row],[flow]]&lt;=class[[#This Row],[high]]),1,0)</f>
        <v>1</v>
      </c>
    </row>
    <row r="597" spans="1:20" x14ac:dyDescent="0.25">
      <c r="A597" s="61">
        <f>'[4]All Counts'!E597</f>
        <v>28269</v>
      </c>
      <c r="B597" s="61">
        <f>'[4]All Counts'!F597</f>
        <v>1</v>
      </c>
      <c r="C597" s="61">
        <f>'[4]All Counts'!G597</f>
        <v>1</v>
      </c>
      <c r="D597" s="29">
        <v>1</v>
      </c>
      <c r="E597" s="61" t="str">
        <f>'[4]All Counts'!P597</f>
        <v>Caltran</v>
      </c>
      <c r="F597" s="1">
        <v>1</v>
      </c>
      <c r="G5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597" s="30">
        <f>'[4]All Counts'!R597</f>
        <v>8</v>
      </c>
      <c r="I597" s="30">
        <f>'[4]All Counts'!S597</f>
        <v>19</v>
      </c>
      <c r="J597" s="61">
        <f>'[4]All Counts'!M597</f>
        <v>8499</v>
      </c>
      <c r="K597" s="4">
        <f>VLOOKUP(class[[#This Row],[hwycov_id]],readme!E:F,2,FALSE)</f>
        <v>7189.8515020000004</v>
      </c>
      <c r="L597" s="32">
        <f t="shared" si="27"/>
        <v>-0.15403559218731611</v>
      </c>
      <c r="M597" s="31">
        <f t="shared" si="28"/>
        <v>-1309.1484979999996</v>
      </c>
      <c r="N597" s="31">
        <f t="shared" si="29"/>
        <v>1713869.7898156547</v>
      </c>
      <c r="O597" s="1" t="e">
        <v>#N/A</v>
      </c>
      <c r="P597" s="1">
        <v>596</v>
      </c>
      <c r="Q597" s="46">
        <f>ROUND(class[[#This Row],[count]],-3)</f>
        <v>8000</v>
      </c>
      <c r="R597" s="59">
        <f>VLOOKUP(class[[#This Row],[count_rd]],caltran!$J$2:$P$182,7,FALSE)</f>
        <v>4720.0000000000009</v>
      </c>
      <c r="S597" s="59">
        <f>VLOOKUP(class[[#This Row],[count_rd]],caltran!$J$2:$P$182,6,FALSE)</f>
        <v>11280</v>
      </c>
      <c r="T597" s="1">
        <f>IF(AND(class[[#This Row],[flow]]&gt;=class[[#This Row],[low]], class[[#This Row],[flow]]&lt;=class[[#This Row],[high]]),1,0)</f>
        <v>1</v>
      </c>
    </row>
    <row r="598" spans="1:20" x14ac:dyDescent="0.25">
      <c r="A598" s="61">
        <f>'[4]All Counts'!E598</f>
        <v>27539</v>
      </c>
      <c r="B598" s="61">
        <f>'[4]All Counts'!F598</f>
        <v>1</v>
      </c>
      <c r="C598" s="61">
        <f>'[4]All Counts'!G598</f>
        <v>1</v>
      </c>
      <c r="D598" s="29">
        <v>1</v>
      </c>
      <c r="E598" s="61" t="str">
        <f>'[4]All Counts'!P598</f>
        <v>Caltran</v>
      </c>
      <c r="F598" s="1">
        <v>1</v>
      </c>
      <c r="G5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598" s="30">
        <f>'[4]All Counts'!R598</f>
        <v>8</v>
      </c>
      <c r="I598" s="30">
        <f>'[4]All Counts'!S598</f>
        <v>19</v>
      </c>
      <c r="J598" s="61">
        <f>'[4]All Counts'!M598</f>
        <v>7355</v>
      </c>
      <c r="K598" s="4">
        <f>VLOOKUP(class[[#This Row],[hwycov_id]],readme!E:F,2,FALSE)</f>
        <v>5894.2195439999996</v>
      </c>
      <c r="L598" s="32">
        <f t="shared" si="27"/>
        <v>-0.1986105310673012</v>
      </c>
      <c r="M598" s="31">
        <f t="shared" si="28"/>
        <v>-1460.7804560000004</v>
      </c>
      <c r="N598" s="31">
        <f t="shared" si="29"/>
        <v>2133879.540631569</v>
      </c>
      <c r="O598" s="1" t="e">
        <v>#N/A</v>
      </c>
      <c r="P598" s="1">
        <v>597</v>
      </c>
      <c r="Q598" s="46">
        <f>ROUND(class[[#This Row],[count]],-3)</f>
        <v>7000</v>
      </c>
      <c r="R598" s="59">
        <f>VLOOKUP(class[[#This Row],[count_rd]],caltran!$J$2:$P$182,7,FALSE)</f>
        <v>4024.9999999999995</v>
      </c>
      <c r="S598" s="59">
        <f>VLOOKUP(class[[#This Row],[count_rd]],caltran!$J$2:$P$182,6,FALSE)</f>
        <v>9975</v>
      </c>
      <c r="T598" s="1">
        <f>IF(AND(class[[#This Row],[flow]]&gt;=class[[#This Row],[low]], class[[#This Row],[flow]]&lt;=class[[#This Row],[high]]),1,0)</f>
        <v>1</v>
      </c>
    </row>
    <row r="599" spans="1:20" x14ac:dyDescent="0.25">
      <c r="A599" s="61">
        <f>'[4]All Counts'!E599</f>
        <v>29548</v>
      </c>
      <c r="B599" s="61">
        <f>'[4]All Counts'!F599</f>
        <v>1</v>
      </c>
      <c r="C599" s="61">
        <f>'[4]All Counts'!G599</f>
        <v>2</v>
      </c>
      <c r="D599" s="29">
        <v>1</v>
      </c>
      <c r="E599" s="61" t="str">
        <f>'[4]All Counts'!P599</f>
        <v>PeMS2016</v>
      </c>
      <c r="F599" s="1">
        <v>1</v>
      </c>
      <c r="G5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599" s="30">
        <f>'[4]All Counts'!R599</f>
        <v>3</v>
      </c>
      <c r="I599" s="30">
        <f>'[4]All Counts'!S599</f>
        <v>14</v>
      </c>
      <c r="J599" s="61">
        <f>'[4]All Counts'!M599</f>
        <v>7422</v>
      </c>
      <c r="K599" s="4">
        <f>VLOOKUP(class[[#This Row],[hwycov_id]],readme!E:F,2,FALSE)</f>
        <v>11092.756836</v>
      </c>
      <c r="L599" s="32">
        <f t="shared" si="27"/>
        <v>0.49457785448666125</v>
      </c>
      <c r="M599" s="31">
        <f t="shared" si="28"/>
        <v>3670.7568360000005</v>
      </c>
      <c r="N599" s="31">
        <f t="shared" si="29"/>
        <v>13474455.749040734</v>
      </c>
      <c r="O599" s="1" t="e">
        <v>#N/A</v>
      </c>
      <c r="P599" s="1">
        <v>598</v>
      </c>
      <c r="Q599" s="46">
        <f>ROUND(class[[#This Row],[count]],-3)</f>
        <v>7000</v>
      </c>
      <c r="R599" s="59">
        <f>VLOOKUP(class[[#This Row],[count_rd]],caltran!$J$2:$P$182,7,FALSE)</f>
        <v>4024.9999999999995</v>
      </c>
      <c r="S599" s="59">
        <f>VLOOKUP(class[[#This Row],[count_rd]],caltran!$J$2:$P$182,6,FALSE)</f>
        <v>9975</v>
      </c>
      <c r="T599" s="1">
        <f>IF(AND(class[[#This Row],[flow]]&gt;=class[[#This Row],[low]], class[[#This Row],[flow]]&lt;=class[[#This Row],[high]]),1,0)</f>
        <v>0</v>
      </c>
    </row>
    <row r="600" spans="1:20" x14ac:dyDescent="0.25">
      <c r="A600" s="61">
        <f>'[4]All Counts'!E600</f>
        <v>28793</v>
      </c>
      <c r="B600" s="61">
        <f>'[4]All Counts'!F600</f>
        <v>1</v>
      </c>
      <c r="C600" s="61">
        <f>'[4]All Counts'!G600</f>
        <v>1</v>
      </c>
      <c r="D600" s="29">
        <v>1</v>
      </c>
      <c r="E600" s="61" t="str">
        <f>'[4]All Counts'!P600</f>
        <v>PeMS2016</v>
      </c>
      <c r="F600" s="1">
        <v>1</v>
      </c>
      <c r="G6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00" s="30">
        <f>'[4]All Counts'!R600</f>
        <v>3</v>
      </c>
      <c r="I600" s="30">
        <f>'[4]All Counts'!S600</f>
        <v>14</v>
      </c>
      <c r="J600" s="61">
        <f>'[4]All Counts'!M600</f>
        <v>59194</v>
      </c>
      <c r="K600" s="4">
        <f>VLOOKUP(class[[#This Row],[hwycov_id]],readme!E:F,2,FALSE)</f>
        <v>59678.969236999998</v>
      </c>
      <c r="L600" s="32">
        <f t="shared" si="27"/>
        <v>8.1928782815825496E-3</v>
      </c>
      <c r="M600" s="31">
        <f t="shared" si="28"/>
        <v>484.96923699999752</v>
      </c>
      <c r="N600" s="31">
        <f t="shared" si="29"/>
        <v>235195.16083635978</v>
      </c>
      <c r="O600" s="1" t="e">
        <v>#N/A</v>
      </c>
      <c r="P600" s="1">
        <v>599</v>
      </c>
      <c r="Q600" s="46">
        <f>ROUND(class[[#This Row],[count]],-3)</f>
        <v>59000</v>
      </c>
      <c r="R600" s="59">
        <f>VLOOKUP(class[[#This Row],[count_rd]],caltran!$J$2:$P$182,7,FALSE)</f>
        <v>48232.5</v>
      </c>
      <c r="S600" s="59">
        <f>VLOOKUP(class[[#This Row],[count_rd]],caltran!$J$2:$P$182,6,FALSE)</f>
        <v>69767.5</v>
      </c>
      <c r="T600" s="1">
        <f>IF(AND(class[[#This Row],[flow]]&gt;=class[[#This Row],[low]], class[[#This Row],[flow]]&lt;=class[[#This Row],[high]]),1,0)</f>
        <v>1</v>
      </c>
    </row>
    <row r="601" spans="1:20" x14ac:dyDescent="0.25">
      <c r="A601" s="61">
        <f>'[4]All Counts'!E601</f>
        <v>20781</v>
      </c>
      <c r="B601" s="61">
        <f>'[4]All Counts'!F601</f>
        <v>1</v>
      </c>
      <c r="C601" s="61">
        <f>'[4]All Counts'!G601</f>
        <v>1</v>
      </c>
      <c r="D601" s="29">
        <v>1</v>
      </c>
      <c r="E601" s="61" t="str">
        <f>'[4]All Counts'!P601</f>
        <v>Caltran</v>
      </c>
      <c r="F601" s="1">
        <v>1</v>
      </c>
      <c r="G6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01" s="30">
        <f>'[4]All Counts'!R601</f>
        <v>3</v>
      </c>
      <c r="I601" s="30">
        <f>'[4]All Counts'!S601</f>
        <v>14</v>
      </c>
      <c r="J601" s="61">
        <f>'[4]All Counts'!M601</f>
        <v>87684</v>
      </c>
      <c r="K601" s="4">
        <f>VLOOKUP(class[[#This Row],[hwycov_id]],readme!E:F,2,FALSE)</f>
        <v>80609.461914</v>
      </c>
      <c r="L601" s="32">
        <f t="shared" si="27"/>
        <v>-8.0682200697960837E-2</v>
      </c>
      <c r="M601" s="31">
        <f t="shared" si="28"/>
        <v>-7074.5380860000005</v>
      </c>
      <c r="N601" s="31">
        <f t="shared" si="29"/>
        <v>50049089.13026455</v>
      </c>
      <c r="O601" s="1" t="e">
        <v>#N/A</v>
      </c>
      <c r="P601" s="1">
        <v>600</v>
      </c>
      <c r="Q601" s="46">
        <f>ROUND(class[[#This Row],[count]],-3)</f>
        <v>88000</v>
      </c>
      <c r="R601" s="59">
        <f>VLOOKUP(class[[#This Row],[count_rd]],caltran!$J$2:$P$182,7,FALSE)</f>
        <v>75768</v>
      </c>
      <c r="S601" s="59">
        <f>VLOOKUP(class[[#This Row],[count_rd]],caltran!$J$2:$P$182,6,FALSE)</f>
        <v>100232</v>
      </c>
      <c r="T601" s="1">
        <f>IF(AND(class[[#This Row],[flow]]&gt;=class[[#This Row],[low]], class[[#This Row],[flow]]&lt;=class[[#This Row],[high]]),1,0)</f>
        <v>1</v>
      </c>
    </row>
    <row r="602" spans="1:20" x14ac:dyDescent="0.25">
      <c r="A602" s="61">
        <f>'[4]All Counts'!E602</f>
        <v>28798</v>
      </c>
      <c r="B602" s="61">
        <f>'[4]All Counts'!F602</f>
        <v>1</v>
      </c>
      <c r="C602" s="61">
        <f>'[4]All Counts'!G602</f>
        <v>1</v>
      </c>
      <c r="D602" s="29">
        <v>1</v>
      </c>
      <c r="E602" s="61" t="str">
        <f>'[4]All Counts'!P602</f>
        <v>PeMS2016</v>
      </c>
      <c r="F602" s="1">
        <v>1</v>
      </c>
      <c r="G6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602" s="30">
        <f>'[4]All Counts'!R602</f>
        <v>3</v>
      </c>
      <c r="I602" s="30">
        <f>'[4]All Counts'!S602</f>
        <v>14</v>
      </c>
      <c r="J602" s="61">
        <f>'[4]All Counts'!M602</f>
        <v>77974</v>
      </c>
      <c r="K602" s="4">
        <f>VLOOKUP(class[[#This Row],[hwycov_id]],readme!E:F,2,FALSE)</f>
        <v>66983.400878999993</v>
      </c>
      <c r="L602" s="32">
        <f t="shared" si="27"/>
        <v>-0.14095210096955402</v>
      </c>
      <c r="M602" s="31">
        <f t="shared" si="28"/>
        <v>-10990.599121000007</v>
      </c>
      <c r="N602" s="31">
        <f t="shared" si="29"/>
        <v>120793269.03852612</v>
      </c>
      <c r="O602" s="1" t="e">
        <v>#N/A</v>
      </c>
      <c r="P602" s="1">
        <v>601</v>
      </c>
      <c r="Q602" s="46">
        <f>ROUND(class[[#This Row],[count]],-3)</f>
        <v>78000</v>
      </c>
      <c r="R602" s="59">
        <f>VLOOKUP(class[[#This Row],[count_rd]],caltran!$J$2:$P$182,7,FALSE)</f>
        <v>66300</v>
      </c>
      <c r="S602" s="59">
        <f>VLOOKUP(class[[#This Row],[count_rd]],caltran!$J$2:$P$182,6,FALSE)</f>
        <v>89700</v>
      </c>
      <c r="T602" s="1">
        <f>IF(AND(class[[#This Row],[flow]]&gt;=class[[#This Row],[low]], class[[#This Row],[flow]]&lt;=class[[#This Row],[high]]),1,0)</f>
        <v>1</v>
      </c>
    </row>
    <row r="603" spans="1:20" x14ac:dyDescent="0.25">
      <c r="A603" s="61">
        <f>'[4]All Counts'!E603</f>
        <v>8802</v>
      </c>
      <c r="B603" s="61">
        <f>'[4]All Counts'!F603</f>
        <v>1</v>
      </c>
      <c r="C603" s="61">
        <f>'[4]All Counts'!G603</f>
        <v>1</v>
      </c>
      <c r="D603" s="29">
        <v>1</v>
      </c>
      <c r="E603" s="61" t="str">
        <f>'[4]All Counts'!P603</f>
        <v>PeMS2016</v>
      </c>
      <c r="F603" s="1">
        <v>1</v>
      </c>
      <c r="G6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03" s="30">
        <f>'[4]All Counts'!R603</f>
        <v>3</v>
      </c>
      <c r="I603" s="30">
        <f>'[4]All Counts'!S603</f>
        <v>14</v>
      </c>
      <c r="J603" s="61">
        <f>'[4]All Counts'!M603</f>
        <v>80219</v>
      </c>
      <c r="K603" s="4">
        <f>VLOOKUP(class[[#This Row],[hwycov_id]],readme!E:F,2,FALSE)</f>
        <v>82819.527832000007</v>
      </c>
      <c r="L603" s="32">
        <f t="shared" si="27"/>
        <v>3.2417854024607617E-2</v>
      </c>
      <c r="M603" s="31">
        <f t="shared" si="28"/>
        <v>2600.527832000007</v>
      </c>
      <c r="N603" s="31">
        <f t="shared" si="29"/>
        <v>6762745.005006657</v>
      </c>
      <c r="O603" s="1" t="e">
        <v>#N/A</v>
      </c>
      <c r="P603" s="1">
        <v>602</v>
      </c>
      <c r="Q603" s="46">
        <f>ROUND(class[[#This Row],[count]],-3)</f>
        <v>80000</v>
      </c>
      <c r="R603" s="59">
        <f>VLOOKUP(class[[#This Row],[count_rd]],caltran!$J$2:$P$182,7,FALSE)</f>
        <v>68240</v>
      </c>
      <c r="S603" s="59">
        <f>VLOOKUP(class[[#This Row],[count_rd]],caltran!$J$2:$P$182,6,FALSE)</f>
        <v>91760</v>
      </c>
      <c r="T603" s="1">
        <f>IF(AND(class[[#This Row],[flow]]&gt;=class[[#This Row],[low]], class[[#This Row],[flow]]&lt;=class[[#This Row],[high]]),1,0)</f>
        <v>1</v>
      </c>
    </row>
    <row r="604" spans="1:20" x14ac:dyDescent="0.25">
      <c r="A604" s="61">
        <f>'[4]All Counts'!E604</f>
        <v>26791</v>
      </c>
      <c r="B604" s="61">
        <f>'[4]All Counts'!F604</f>
        <v>1</v>
      </c>
      <c r="C604" s="61">
        <f>'[4]All Counts'!G604</f>
        <v>1</v>
      </c>
      <c r="D604" s="29">
        <v>1</v>
      </c>
      <c r="E604" s="61" t="str">
        <f>'[4]All Counts'!P604</f>
        <v>PeMS2016</v>
      </c>
      <c r="F604" s="1">
        <v>1</v>
      </c>
      <c r="G6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604" s="30">
        <f>'[4]All Counts'!R604</f>
        <v>3</v>
      </c>
      <c r="I604" s="30">
        <f>'[4]All Counts'!S604</f>
        <v>14</v>
      </c>
      <c r="J604" s="61">
        <f>'[4]All Counts'!M604</f>
        <v>84108</v>
      </c>
      <c r="K604" s="4">
        <f>VLOOKUP(class[[#This Row],[hwycov_id]],readme!E:F,2,FALSE)</f>
        <v>96312.503417999993</v>
      </c>
      <c r="L604" s="32">
        <f t="shared" si="27"/>
        <v>0.14510514360108417</v>
      </c>
      <c r="M604" s="31">
        <f t="shared" si="28"/>
        <v>12204.503417999993</v>
      </c>
      <c r="N604" s="31">
        <f t="shared" si="29"/>
        <v>148949903.67997351</v>
      </c>
      <c r="O604" s="1" t="e">
        <v>#N/A</v>
      </c>
      <c r="P604" s="1">
        <v>603</v>
      </c>
      <c r="Q604" s="46">
        <f>ROUND(class[[#This Row],[count]],-3)</f>
        <v>84000</v>
      </c>
      <c r="R604" s="59">
        <f>VLOOKUP(class[[#This Row],[count_rd]],caltran!$J$2:$P$182,7,FALSE)</f>
        <v>72072</v>
      </c>
      <c r="S604" s="59">
        <f>VLOOKUP(class[[#This Row],[count_rd]],caltran!$J$2:$P$182,6,FALSE)</f>
        <v>95927.999999999985</v>
      </c>
      <c r="T604" s="1">
        <f>IF(AND(class[[#This Row],[flow]]&gt;=class[[#This Row],[low]], class[[#This Row],[flow]]&lt;=class[[#This Row],[high]]),1,0)</f>
        <v>0</v>
      </c>
    </row>
    <row r="605" spans="1:20" x14ac:dyDescent="0.25">
      <c r="A605" s="61">
        <f>'[4]All Counts'!E605</f>
        <v>24703</v>
      </c>
      <c r="B605" s="61">
        <f>'[4]All Counts'!F605</f>
        <v>1</v>
      </c>
      <c r="C605" s="61">
        <f>'[4]All Counts'!G605</f>
        <v>1</v>
      </c>
      <c r="D605" s="29">
        <v>1</v>
      </c>
      <c r="E605" s="61" t="str">
        <f>'[4]All Counts'!P605</f>
        <v>PeMS2016</v>
      </c>
      <c r="F605" s="1">
        <v>1</v>
      </c>
      <c r="G6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05" s="30">
        <f>'[4]All Counts'!R605</f>
        <v>3</v>
      </c>
      <c r="I605" s="30">
        <f>'[4]All Counts'!S605</f>
        <v>14</v>
      </c>
      <c r="J605" s="61">
        <f>'[4]All Counts'!M605</f>
        <v>69774</v>
      </c>
      <c r="K605" s="4">
        <f>VLOOKUP(class[[#This Row],[hwycov_id]],readme!E:F,2,FALSE)</f>
        <v>80498.100097000002</v>
      </c>
      <c r="L605" s="32">
        <f t="shared" si="27"/>
        <v>0.15369765381087519</v>
      </c>
      <c r="M605" s="31">
        <f t="shared" si="28"/>
        <v>10724.100097000002</v>
      </c>
      <c r="N605" s="31">
        <f t="shared" si="29"/>
        <v>115006322.89047545</v>
      </c>
      <c r="O605" s="1" t="e">
        <v>#N/A</v>
      </c>
      <c r="P605" s="1">
        <v>604</v>
      </c>
      <c r="Q605" s="46">
        <f>ROUND(class[[#This Row],[count]],-3)</f>
        <v>70000</v>
      </c>
      <c r="R605" s="59">
        <f>VLOOKUP(class[[#This Row],[count_rd]],caltran!$J$2:$P$182,7,FALSE)</f>
        <v>58660</v>
      </c>
      <c r="S605" s="59">
        <f>VLOOKUP(class[[#This Row],[count_rd]],caltran!$J$2:$P$182,6,FALSE)</f>
        <v>81340</v>
      </c>
      <c r="T605" s="1">
        <f>IF(AND(class[[#This Row],[flow]]&gt;=class[[#This Row],[low]], class[[#This Row],[flow]]&lt;=class[[#This Row],[high]]),1,0)</f>
        <v>1</v>
      </c>
    </row>
    <row r="606" spans="1:20" x14ac:dyDescent="0.25">
      <c r="A606" s="61">
        <f>'[4]All Counts'!E606</f>
        <v>15065</v>
      </c>
      <c r="B606" s="61">
        <f>'[4]All Counts'!F606</f>
        <v>1</v>
      </c>
      <c r="C606" s="61">
        <f>'[4]All Counts'!G606</f>
        <v>1</v>
      </c>
      <c r="D606" s="29">
        <v>1</v>
      </c>
      <c r="E606" s="61" t="str">
        <f>'[4]All Counts'!P606</f>
        <v>PeMS2016</v>
      </c>
      <c r="F606" s="1">
        <v>1</v>
      </c>
      <c r="G6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606" s="30">
        <f>'[4]All Counts'!R606</f>
        <v>3</v>
      </c>
      <c r="I606" s="30">
        <f>'[4]All Counts'!S606</f>
        <v>14</v>
      </c>
      <c r="J606" s="61">
        <f>'[4]All Counts'!M606</f>
        <v>83493</v>
      </c>
      <c r="K606" s="4">
        <f>VLOOKUP(class[[#This Row],[hwycov_id]],readme!E:F,2,FALSE)</f>
        <v>99870.664550000001</v>
      </c>
      <c r="L606" s="32">
        <f t="shared" si="27"/>
        <v>0.19615613943683896</v>
      </c>
      <c r="M606" s="31">
        <f t="shared" si="28"/>
        <v>16377.664550000001</v>
      </c>
      <c r="N606" s="31">
        <f t="shared" si="29"/>
        <v>268227896.11232674</v>
      </c>
      <c r="O606" s="1" t="e">
        <v>#N/A</v>
      </c>
      <c r="P606" s="1">
        <v>605</v>
      </c>
      <c r="Q606" s="46">
        <f>ROUND(class[[#This Row],[count]],-3)</f>
        <v>83000</v>
      </c>
      <c r="R606" s="59">
        <f>VLOOKUP(class[[#This Row],[count_rd]],caltran!$J$2:$P$182,7,FALSE)</f>
        <v>71131</v>
      </c>
      <c r="S606" s="59">
        <f>VLOOKUP(class[[#This Row],[count_rd]],caltran!$J$2:$P$182,6,FALSE)</f>
        <v>94869</v>
      </c>
      <c r="T606" s="1">
        <f>IF(AND(class[[#This Row],[flow]]&gt;=class[[#This Row],[low]], class[[#This Row],[flow]]&lt;=class[[#This Row],[high]]),1,0)</f>
        <v>0</v>
      </c>
    </row>
    <row r="607" spans="1:20" x14ac:dyDescent="0.25">
      <c r="A607" s="61">
        <f>'[4]All Counts'!E607</f>
        <v>24704</v>
      </c>
      <c r="B607" s="61">
        <f>'[4]All Counts'!F607</f>
        <v>1</v>
      </c>
      <c r="C607" s="61">
        <f>'[4]All Counts'!G607</f>
        <v>1</v>
      </c>
      <c r="D607" s="29">
        <v>1</v>
      </c>
      <c r="E607" s="61" t="str">
        <f>'[4]All Counts'!P607</f>
        <v>PeMS2016</v>
      </c>
      <c r="F607" s="1">
        <v>1</v>
      </c>
      <c r="G6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07" s="30">
        <f>'[4]All Counts'!R607</f>
        <v>3</v>
      </c>
      <c r="I607" s="30">
        <f>'[4]All Counts'!S607</f>
        <v>14</v>
      </c>
      <c r="J607" s="61">
        <f>'[4]All Counts'!M607</f>
        <v>90898</v>
      </c>
      <c r="K607" s="4">
        <f>VLOOKUP(class[[#This Row],[hwycov_id]],readme!E:F,2,FALSE)</f>
        <v>118720.908692</v>
      </c>
      <c r="L607" s="32">
        <f t="shared" si="27"/>
        <v>0.30608933851129838</v>
      </c>
      <c r="M607" s="31">
        <f t="shared" si="28"/>
        <v>27822.908691999997</v>
      </c>
      <c r="N607" s="31">
        <f t="shared" si="29"/>
        <v>774114248.08336902</v>
      </c>
      <c r="O607" s="1" t="e">
        <v>#N/A</v>
      </c>
      <c r="P607" s="1">
        <v>606</v>
      </c>
      <c r="Q607" s="46">
        <f>ROUND(class[[#This Row],[count]],-3)</f>
        <v>91000</v>
      </c>
      <c r="R607" s="59">
        <f>VLOOKUP(class[[#This Row],[count_rd]],caltran!$J$2:$P$182,7,FALSE)</f>
        <v>78472.333333333328</v>
      </c>
      <c r="S607" s="59">
        <f>VLOOKUP(class[[#This Row],[count_rd]],caltran!$J$2:$P$182,6,FALSE)</f>
        <v>103527.66666666666</v>
      </c>
      <c r="T607" s="1">
        <f>IF(AND(class[[#This Row],[flow]]&gt;=class[[#This Row],[low]], class[[#This Row],[flow]]&lt;=class[[#This Row],[high]]),1,0)</f>
        <v>0</v>
      </c>
    </row>
    <row r="608" spans="1:20" x14ac:dyDescent="0.25">
      <c r="A608" s="61">
        <f>'[4]All Counts'!E608</f>
        <v>770</v>
      </c>
      <c r="B608" s="61">
        <f>'[4]All Counts'!F608</f>
        <v>1</v>
      </c>
      <c r="C608" s="61">
        <f>'[4]All Counts'!G608</f>
        <v>1</v>
      </c>
      <c r="D608" s="29">
        <v>1</v>
      </c>
      <c r="E608" s="61" t="str">
        <f>'[4]All Counts'!P608</f>
        <v>PeMS2016</v>
      </c>
      <c r="F608" s="1">
        <v>1</v>
      </c>
      <c r="G6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608" s="30">
        <f>'[4]All Counts'!R608</f>
        <v>3</v>
      </c>
      <c r="I608" s="30">
        <f>'[4]All Counts'!S608</f>
        <v>14</v>
      </c>
      <c r="J608" s="61">
        <f>'[4]All Counts'!M608</f>
        <v>89607</v>
      </c>
      <c r="K608" s="4">
        <f>VLOOKUP(class[[#This Row],[hwycov_id]],readme!E:F,2,FALSE)</f>
        <v>97499.236327999999</v>
      </c>
      <c r="L608" s="32">
        <f t="shared" si="27"/>
        <v>8.8076113785753307E-2</v>
      </c>
      <c r="M608" s="31">
        <f t="shared" si="28"/>
        <v>7892.236327999999</v>
      </c>
      <c r="N608" s="31">
        <f t="shared" si="29"/>
        <v>62287394.257002905</v>
      </c>
      <c r="O608" s="1" t="e">
        <v>#N/A</v>
      </c>
      <c r="P608" s="1">
        <v>607</v>
      </c>
      <c r="Q608" s="46">
        <f>ROUND(class[[#This Row],[count]],-3)</f>
        <v>90000</v>
      </c>
      <c r="R608" s="59">
        <f>VLOOKUP(class[[#This Row],[count_rd]],caltran!$J$2:$P$182,7,FALSE)</f>
        <v>77580</v>
      </c>
      <c r="S608" s="59">
        <f>VLOOKUP(class[[#This Row],[count_rd]],caltran!$J$2:$P$182,6,FALSE)</f>
        <v>102419.99999999999</v>
      </c>
      <c r="T608" s="1">
        <f>IF(AND(class[[#This Row],[flow]]&gt;=class[[#This Row],[low]], class[[#This Row],[flow]]&lt;=class[[#This Row],[high]]),1,0)</f>
        <v>1</v>
      </c>
    </row>
    <row r="609" spans="1:20" x14ac:dyDescent="0.25">
      <c r="A609" s="61">
        <f>'[4]All Counts'!E609</f>
        <v>771</v>
      </c>
      <c r="B609" s="61">
        <f>'[4]All Counts'!F609</f>
        <v>1</v>
      </c>
      <c r="C609" s="61">
        <f>'[4]All Counts'!G609</f>
        <v>1</v>
      </c>
      <c r="D609" s="29">
        <v>1</v>
      </c>
      <c r="E609" s="61" t="str">
        <f>'[4]All Counts'!P609</f>
        <v>PeMS2016</v>
      </c>
      <c r="F609" s="1">
        <v>1</v>
      </c>
      <c r="G6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09" s="30">
        <f>'[4]All Counts'!R609</f>
        <v>3</v>
      </c>
      <c r="I609" s="30">
        <f>'[4]All Counts'!S609</f>
        <v>14</v>
      </c>
      <c r="J609" s="61">
        <f>'[4]All Counts'!M609</f>
        <v>97841</v>
      </c>
      <c r="K609" s="4">
        <f>VLOOKUP(class[[#This Row],[hwycov_id]],readme!E:F,2,FALSE)</f>
        <v>112154.85449300001</v>
      </c>
      <c r="L609" s="32">
        <f t="shared" si="27"/>
        <v>0.14629709930397294</v>
      </c>
      <c r="M609" s="31">
        <f t="shared" si="28"/>
        <v>14313.854493000006</v>
      </c>
      <c r="N609" s="31">
        <f t="shared" si="29"/>
        <v>204886430.44677645</v>
      </c>
      <c r="O609" s="1" t="e">
        <v>#N/A</v>
      </c>
      <c r="P609" s="1">
        <v>608</v>
      </c>
      <c r="Q609" s="46">
        <f>ROUND(class[[#This Row],[count]],-3)</f>
        <v>98000</v>
      </c>
      <c r="R609" s="59">
        <f>VLOOKUP(class[[#This Row],[count_rd]],caltran!$J$2:$P$182,7,FALSE)</f>
        <v>84574</v>
      </c>
      <c r="S609" s="59">
        <f>VLOOKUP(class[[#This Row],[count_rd]],caltran!$J$2:$P$182,6,FALSE)</f>
        <v>111426</v>
      </c>
      <c r="T609" s="1">
        <f>IF(AND(class[[#This Row],[flow]]&gt;=class[[#This Row],[low]], class[[#This Row],[flow]]&lt;=class[[#This Row],[high]]),1,0)</f>
        <v>0</v>
      </c>
    </row>
    <row r="610" spans="1:20" x14ac:dyDescent="0.25">
      <c r="A610" s="61">
        <f>'[4]All Counts'!E610</f>
        <v>772</v>
      </c>
      <c r="B610" s="61">
        <f>'[4]All Counts'!F610</f>
        <v>1</v>
      </c>
      <c r="C610" s="61">
        <f>'[4]All Counts'!G610</f>
        <v>1</v>
      </c>
      <c r="D610" s="29">
        <v>1</v>
      </c>
      <c r="E610" s="61" t="str">
        <f>'[4]All Counts'!P610</f>
        <v>PeMS2016</v>
      </c>
      <c r="F610" s="1">
        <v>1</v>
      </c>
      <c r="G6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610" s="30">
        <f>'[4]All Counts'!R610</f>
        <v>3</v>
      </c>
      <c r="I610" s="30">
        <f>'[4]All Counts'!S610</f>
        <v>14</v>
      </c>
      <c r="J610" s="61">
        <f>'[4]All Counts'!M610</f>
        <v>93083</v>
      </c>
      <c r="K610" s="4">
        <f>VLOOKUP(class[[#This Row],[hwycov_id]],readme!E:F,2,FALSE)</f>
        <v>94202.918944999998</v>
      </c>
      <c r="L610" s="32">
        <f t="shared" si="27"/>
        <v>1.2031401491142235E-2</v>
      </c>
      <c r="M610" s="31">
        <f t="shared" si="28"/>
        <v>1119.9189449999976</v>
      </c>
      <c r="N610" s="31">
        <f t="shared" si="29"/>
        <v>1254218.4433699078</v>
      </c>
      <c r="O610" s="1" t="e">
        <v>#N/A</v>
      </c>
      <c r="P610" s="1">
        <v>609</v>
      </c>
      <c r="Q610" s="46">
        <f>ROUND(class[[#This Row],[count]],-3)</f>
        <v>93000</v>
      </c>
      <c r="R610" s="59">
        <f>VLOOKUP(class[[#This Row],[count_rd]],caltran!$J$2:$P$182,7,FALSE)</f>
        <v>80259</v>
      </c>
      <c r="S610" s="59">
        <f>VLOOKUP(class[[#This Row],[count_rd]],caltran!$J$2:$P$182,6,FALSE)</f>
        <v>105741</v>
      </c>
      <c r="T610" s="1">
        <f>IF(AND(class[[#This Row],[flow]]&gt;=class[[#This Row],[low]], class[[#This Row],[flow]]&lt;=class[[#This Row],[high]]),1,0)</f>
        <v>1</v>
      </c>
    </row>
    <row r="611" spans="1:20" x14ac:dyDescent="0.25">
      <c r="A611" s="61">
        <f>'[4]All Counts'!E611</f>
        <v>777</v>
      </c>
      <c r="B611" s="61">
        <f>'[4]All Counts'!F611</f>
        <v>1</v>
      </c>
      <c r="C611" s="61">
        <f>'[4]All Counts'!G611</f>
        <v>1</v>
      </c>
      <c r="D611" s="29">
        <v>1</v>
      </c>
      <c r="E611" s="61" t="str">
        <f>'[4]All Counts'!P611</f>
        <v>PeMS2016</v>
      </c>
      <c r="F611" s="1">
        <v>1</v>
      </c>
      <c r="G6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11" s="30">
        <f>'[4]All Counts'!R611</f>
        <v>3</v>
      </c>
      <c r="I611" s="30">
        <f>'[4]All Counts'!S611</f>
        <v>14</v>
      </c>
      <c r="J611" s="61">
        <f>'[4]All Counts'!M611</f>
        <v>106367</v>
      </c>
      <c r="K611" s="4">
        <f>VLOOKUP(class[[#This Row],[hwycov_id]],readme!E:F,2,FALSE)</f>
        <v>106646.81054599999</v>
      </c>
      <c r="L611" s="32">
        <f t="shared" si="27"/>
        <v>2.6306142506604679E-3</v>
      </c>
      <c r="M611" s="31">
        <f t="shared" si="28"/>
        <v>279.81054599999334</v>
      </c>
      <c r="N611" s="31">
        <f t="shared" si="29"/>
        <v>78293.941652814392</v>
      </c>
      <c r="O611" s="1" t="e">
        <v>#N/A</v>
      </c>
      <c r="P611" s="1">
        <v>610</v>
      </c>
      <c r="Q611" s="46">
        <f>ROUND(class[[#This Row],[count]],-3)</f>
        <v>106000</v>
      </c>
      <c r="R611" s="59">
        <f>VLOOKUP(class[[#This Row],[count_rd]],caltran!$J$2:$P$182,7,FALSE)</f>
        <v>91878.444444444394</v>
      </c>
      <c r="S611" s="59">
        <f>VLOOKUP(class[[#This Row],[count_rd]],caltran!$J$2:$P$182,6,FALSE)</f>
        <v>120121.55555555559</v>
      </c>
      <c r="T611" s="1">
        <f>IF(AND(class[[#This Row],[flow]]&gt;=class[[#This Row],[low]], class[[#This Row],[flow]]&lt;=class[[#This Row],[high]]),1,0)</f>
        <v>1</v>
      </c>
    </row>
    <row r="612" spans="1:20" x14ac:dyDescent="0.25">
      <c r="A612" s="61">
        <f>'[4]All Counts'!E612</f>
        <v>22716</v>
      </c>
      <c r="B612" s="61">
        <f>'[4]All Counts'!F612</f>
        <v>1</v>
      </c>
      <c r="C612" s="61">
        <f>'[4]All Counts'!G612</f>
        <v>1</v>
      </c>
      <c r="D612" s="29">
        <v>1</v>
      </c>
      <c r="E612" s="61" t="str">
        <f>'[4]All Counts'!P612</f>
        <v>PeMS2016</v>
      </c>
      <c r="F612" s="1">
        <v>1</v>
      </c>
      <c r="G6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12" s="30">
        <f>'[4]All Counts'!R612</f>
        <v>3</v>
      </c>
      <c r="I612" s="30">
        <f>'[4]All Counts'!S612</f>
        <v>14</v>
      </c>
      <c r="J612" s="61">
        <f>'[4]All Counts'!M612</f>
        <v>74869</v>
      </c>
      <c r="K612" s="4">
        <f>VLOOKUP(class[[#This Row],[hwycov_id]],readme!E:F,2,FALSE)</f>
        <v>81576.473876999997</v>
      </c>
      <c r="L612" s="32">
        <f t="shared" si="27"/>
        <v>8.9589467964043878E-2</v>
      </c>
      <c r="M612" s="31">
        <f t="shared" si="28"/>
        <v>6707.4738769999967</v>
      </c>
      <c r="N612" s="31">
        <f t="shared" si="29"/>
        <v>44990205.81063737</v>
      </c>
      <c r="O612" s="1" t="e">
        <v>#N/A</v>
      </c>
      <c r="P612" s="1">
        <v>611</v>
      </c>
      <c r="Q612" s="46">
        <f>ROUND(class[[#This Row],[count]],-3)</f>
        <v>75000</v>
      </c>
      <c r="R612" s="59">
        <f>VLOOKUP(class[[#This Row],[count_rd]],caltran!$J$2:$P$182,7,FALSE)</f>
        <v>63450</v>
      </c>
      <c r="S612" s="59">
        <f>VLOOKUP(class[[#This Row],[count_rd]],caltran!$J$2:$P$182,6,FALSE)</f>
        <v>86550</v>
      </c>
      <c r="T612" s="1">
        <f>IF(AND(class[[#This Row],[flow]]&gt;=class[[#This Row],[low]], class[[#This Row],[flow]]&lt;=class[[#This Row],[high]]),1,0)</f>
        <v>1</v>
      </c>
    </row>
    <row r="613" spans="1:20" x14ac:dyDescent="0.25">
      <c r="A613" s="61">
        <f>'[4]All Counts'!E613</f>
        <v>778</v>
      </c>
      <c r="B613" s="61">
        <f>'[4]All Counts'!F613</f>
        <v>1</v>
      </c>
      <c r="C613" s="61">
        <f>'[4]All Counts'!G613</f>
        <v>1</v>
      </c>
      <c r="D613" s="29">
        <v>1</v>
      </c>
      <c r="E613" s="61" t="str">
        <f>'[4]All Counts'!P613</f>
        <v>PeMS2016</v>
      </c>
      <c r="F613" s="1">
        <v>1</v>
      </c>
      <c r="G6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13" s="30">
        <f>'[4]All Counts'!R613</f>
        <v>3</v>
      </c>
      <c r="I613" s="30">
        <f>'[4]All Counts'!S613</f>
        <v>14</v>
      </c>
      <c r="J613" s="61">
        <f>'[4]All Counts'!M613</f>
        <v>83231</v>
      </c>
      <c r="K613" s="4">
        <f>VLOOKUP(class[[#This Row],[hwycov_id]],readme!E:F,2,FALSE)</f>
        <v>81576.473876999997</v>
      </c>
      <c r="L613" s="32">
        <f t="shared" si="27"/>
        <v>-1.9878724549747151E-2</v>
      </c>
      <c r="M613" s="31">
        <f t="shared" si="28"/>
        <v>-1654.5261230000033</v>
      </c>
      <c r="N613" s="31">
        <f t="shared" si="29"/>
        <v>2737456.6916894219</v>
      </c>
      <c r="O613" s="1" t="e">
        <v>#N/A</v>
      </c>
      <c r="P613" s="1">
        <v>612</v>
      </c>
      <c r="Q613" s="46">
        <f>ROUND(class[[#This Row],[count]],-3)</f>
        <v>83000</v>
      </c>
      <c r="R613" s="59">
        <f>VLOOKUP(class[[#This Row],[count_rd]],caltran!$J$2:$P$182,7,FALSE)</f>
        <v>71131</v>
      </c>
      <c r="S613" s="59">
        <f>VLOOKUP(class[[#This Row],[count_rd]],caltran!$J$2:$P$182,6,FALSE)</f>
        <v>94869</v>
      </c>
      <c r="T613" s="1">
        <f>IF(AND(class[[#This Row],[flow]]&gt;=class[[#This Row],[low]], class[[#This Row],[flow]]&lt;=class[[#This Row],[high]]),1,0)</f>
        <v>1</v>
      </c>
    </row>
    <row r="614" spans="1:20" x14ac:dyDescent="0.25">
      <c r="A614" s="61">
        <f>'[4]All Counts'!E614</f>
        <v>779</v>
      </c>
      <c r="B614" s="61">
        <f>'[4]All Counts'!F614</f>
        <v>1</v>
      </c>
      <c r="C614" s="61">
        <f>'[4]All Counts'!G614</f>
        <v>1</v>
      </c>
      <c r="D614" s="29">
        <v>1</v>
      </c>
      <c r="E614" s="61" t="str">
        <f>'[4]All Counts'!P614</f>
        <v>PeMS2016</v>
      </c>
      <c r="F614" s="1">
        <v>1</v>
      </c>
      <c r="G6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14" s="30">
        <f>'[4]All Counts'!R614</f>
        <v>3</v>
      </c>
      <c r="I614" s="30">
        <f>'[4]All Counts'!S614</f>
        <v>14</v>
      </c>
      <c r="J614" s="61">
        <f>'[4]All Counts'!M614</f>
        <v>77230</v>
      </c>
      <c r="K614" s="4">
        <f>VLOOKUP(class[[#This Row],[hwycov_id]],readme!E:F,2,FALSE)</f>
        <v>108331.272705</v>
      </c>
      <c r="L614" s="32">
        <f t="shared" si="27"/>
        <v>0.40270973332901727</v>
      </c>
      <c r="M614" s="31">
        <f t="shared" si="28"/>
        <v>31101.272704999996</v>
      </c>
      <c r="N614" s="31">
        <f t="shared" si="29"/>
        <v>967289163.87077773</v>
      </c>
      <c r="O614" s="1" t="e">
        <v>#N/A</v>
      </c>
      <c r="P614" s="1">
        <v>613</v>
      </c>
      <c r="Q614" s="46">
        <f>ROUND(class[[#This Row],[count]],-3)</f>
        <v>77000</v>
      </c>
      <c r="R614" s="59">
        <f>VLOOKUP(class[[#This Row],[count_rd]],caltran!$J$2:$P$182,7,FALSE)</f>
        <v>65351.611111111109</v>
      </c>
      <c r="S614" s="59">
        <f>VLOOKUP(class[[#This Row],[count_rd]],caltran!$J$2:$P$182,6,FALSE)</f>
        <v>88648.388888888891</v>
      </c>
      <c r="T614" s="1">
        <f>IF(AND(class[[#This Row],[flow]]&gt;=class[[#This Row],[low]], class[[#This Row],[flow]]&lt;=class[[#This Row],[high]]),1,0)</f>
        <v>0</v>
      </c>
    </row>
    <row r="615" spans="1:20" x14ac:dyDescent="0.25">
      <c r="A615" s="61">
        <f>'[4]All Counts'!E615</f>
        <v>786</v>
      </c>
      <c r="B615" s="61">
        <f>'[4]All Counts'!F615</f>
        <v>1</v>
      </c>
      <c r="C615" s="61">
        <f>'[4]All Counts'!G615</f>
        <v>1</v>
      </c>
      <c r="D615" s="29">
        <v>1</v>
      </c>
      <c r="E615" s="61" t="str">
        <f>'[4]All Counts'!P615</f>
        <v>PeMS2016</v>
      </c>
      <c r="F615" s="1">
        <v>1</v>
      </c>
      <c r="G6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15" s="30">
        <f>'[4]All Counts'!R615</f>
        <v>3</v>
      </c>
      <c r="I615" s="30">
        <f>'[4]All Counts'!S615</f>
        <v>14</v>
      </c>
      <c r="J615" s="61">
        <f>'[4]All Counts'!M615</f>
        <v>113284</v>
      </c>
      <c r="K615" s="4">
        <f>VLOOKUP(class[[#This Row],[hwycov_id]],readme!E:F,2,FALSE)</f>
        <v>121847.098877</v>
      </c>
      <c r="L615" s="32">
        <f t="shared" si="27"/>
        <v>7.5589658530772263E-2</v>
      </c>
      <c r="M615" s="31">
        <f t="shared" si="28"/>
        <v>8563.0988769999967</v>
      </c>
      <c r="N615" s="31">
        <f t="shared" si="29"/>
        <v>73326662.377278611</v>
      </c>
      <c r="O615" s="1" t="e">
        <v>#N/A</v>
      </c>
      <c r="P615" s="1">
        <v>614</v>
      </c>
      <c r="Q615" s="46">
        <f>ROUND(class[[#This Row],[count]],-3)</f>
        <v>113000</v>
      </c>
      <c r="R615" s="59">
        <f>VLOOKUP(class[[#This Row],[count_rd]],caltran!$J$2:$P$182,7,FALSE)</f>
        <v>98218.523809523802</v>
      </c>
      <c r="S615" s="59">
        <f>VLOOKUP(class[[#This Row],[count_rd]],caltran!$J$2:$P$182,6,FALSE)</f>
        <v>127781.4761904762</v>
      </c>
      <c r="T615" s="1">
        <f>IF(AND(class[[#This Row],[flow]]&gt;=class[[#This Row],[low]], class[[#This Row],[flow]]&lt;=class[[#This Row],[high]]),1,0)</f>
        <v>1</v>
      </c>
    </row>
    <row r="616" spans="1:20" x14ac:dyDescent="0.25">
      <c r="A616" s="61">
        <f>'[4]All Counts'!E616</f>
        <v>787</v>
      </c>
      <c r="B616" s="61">
        <f>'[4]All Counts'!F616</f>
        <v>1</v>
      </c>
      <c r="C616" s="61">
        <f>'[4]All Counts'!G616</f>
        <v>1</v>
      </c>
      <c r="D616" s="29">
        <v>1</v>
      </c>
      <c r="E616" s="61" t="str">
        <f>'[4]All Counts'!P616</f>
        <v>PeMS2016</v>
      </c>
      <c r="F616" s="1">
        <v>1</v>
      </c>
      <c r="G6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16" s="30">
        <f>'[4]All Counts'!R616</f>
        <v>3</v>
      </c>
      <c r="I616" s="30">
        <f>'[4]All Counts'!S616</f>
        <v>14</v>
      </c>
      <c r="J616" s="61">
        <f>'[4]All Counts'!M616</f>
        <v>109946</v>
      </c>
      <c r="K616" s="4">
        <f>VLOOKUP(class[[#This Row],[hwycov_id]],readme!E:F,2,FALSE)</f>
        <v>115547.582031</v>
      </c>
      <c r="L616" s="32">
        <f t="shared" si="27"/>
        <v>5.094848408309538E-2</v>
      </c>
      <c r="M616" s="31">
        <f t="shared" si="28"/>
        <v>5601.5820309999981</v>
      </c>
      <c r="N616" s="31">
        <f t="shared" si="29"/>
        <v>31377721.250022065</v>
      </c>
      <c r="O616" s="1" t="e">
        <v>#N/A</v>
      </c>
      <c r="P616" s="1">
        <v>615</v>
      </c>
      <c r="Q616" s="46">
        <f>ROUND(class[[#This Row],[count]],-3)</f>
        <v>110000</v>
      </c>
      <c r="R616" s="59">
        <f>VLOOKUP(class[[#This Row],[count_rd]],caltran!$J$2:$P$182,7,FALSE)</f>
        <v>95511.428571428536</v>
      </c>
      <c r="S616" s="59">
        <f>VLOOKUP(class[[#This Row],[count_rd]],caltran!$J$2:$P$182,6,FALSE)</f>
        <v>124488.57142857148</v>
      </c>
      <c r="T616" s="1">
        <f>IF(AND(class[[#This Row],[flow]]&gt;=class[[#This Row],[low]], class[[#This Row],[flow]]&lt;=class[[#This Row],[high]]),1,0)</f>
        <v>1</v>
      </c>
    </row>
    <row r="617" spans="1:20" x14ac:dyDescent="0.25">
      <c r="A617" s="61">
        <f>'[4]All Counts'!E617</f>
        <v>788</v>
      </c>
      <c r="B617" s="61">
        <f>'[4]All Counts'!F617</f>
        <v>1</v>
      </c>
      <c r="C617" s="61">
        <f>'[4]All Counts'!G617</f>
        <v>1</v>
      </c>
      <c r="D617" s="29">
        <v>1</v>
      </c>
      <c r="E617" s="61" t="str">
        <f>'[4]All Counts'!P617</f>
        <v>PeMS2016</v>
      </c>
      <c r="F617" s="1">
        <v>1</v>
      </c>
      <c r="G6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17" s="30">
        <f>'[4]All Counts'!R617</f>
        <v>3</v>
      </c>
      <c r="I617" s="30">
        <f>'[4]All Counts'!S617</f>
        <v>14</v>
      </c>
      <c r="J617" s="61">
        <f>'[4]All Counts'!M617</f>
        <v>115284</v>
      </c>
      <c r="K617" s="4">
        <f>VLOOKUP(class[[#This Row],[hwycov_id]],readme!E:F,2,FALSE)</f>
        <v>122057.172118</v>
      </c>
      <c r="L617" s="32">
        <f t="shared" si="27"/>
        <v>5.8752056816210319E-2</v>
      </c>
      <c r="M617" s="31">
        <f t="shared" si="28"/>
        <v>6773.1721180000022</v>
      </c>
      <c r="N617" s="31">
        <f t="shared" si="29"/>
        <v>45875860.540052637</v>
      </c>
      <c r="O617" s="1" t="e">
        <v>#N/A</v>
      </c>
      <c r="P617" s="1">
        <v>616</v>
      </c>
      <c r="Q617" s="46">
        <f>ROUND(class[[#This Row],[count]],-3)</f>
        <v>115000</v>
      </c>
      <c r="R617" s="59">
        <f>VLOOKUP(class[[#This Row],[count_rd]],caltran!$J$2:$P$182,7,FALSE)</f>
        <v>100060.95238095237</v>
      </c>
      <c r="S617" s="59">
        <f>VLOOKUP(class[[#This Row],[count_rd]],caltran!$J$2:$P$182,6,FALSE)</f>
        <v>129939.04761904763</v>
      </c>
      <c r="T617" s="1">
        <f>IF(AND(class[[#This Row],[flow]]&gt;=class[[#This Row],[low]], class[[#This Row],[flow]]&lt;=class[[#This Row],[high]]),1,0)</f>
        <v>1</v>
      </c>
    </row>
    <row r="618" spans="1:20" x14ac:dyDescent="0.25">
      <c r="A618" s="61">
        <f>'[4]All Counts'!E618</f>
        <v>20782</v>
      </c>
      <c r="B618" s="61">
        <f>'[4]All Counts'!F618</f>
        <v>1</v>
      </c>
      <c r="C618" s="61">
        <f>'[4]All Counts'!G618</f>
        <v>1</v>
      </c>
      <c r="D618" s="29">
        <v>1</v>
      </c>
      <c r="E618" s="61" t="str">
        <f>'[4]All Counts'!P618</f>
        <v>PeMS2016</v>
      </c>
      <c r="F618" s="1">
        <v>1</v>
      </c>
      <c r="G6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18" s="30">
        <f>'[4]All Counts'!R618</f>
        <v>3</v>
      </c>
      <c r="I618" s="30">
        <f>'[4]All Counts'!S618</f>
        <v>14</v>
      </c>
      <c r="J618" s="61">
        <f>'[4]All Counts'!M618</f>
        <v>77538</v>
      </c>
      <c r="K618" s="4">
        <f>VLOOKUP(class[[#This Row],[hwycov_id]],readme!E:F,2,FALSE)</f>
        <v>82609.129394000003</v>
      </c>
      <c r="L618" s="32">
        <f t="shared" si="27"/>
        <v>6.5401859655910721E-2</v>
      </c>
      <c r="M618" s="31">
        <f t="shared" si="28"/>
        <v>5071.1293940000032</v>
      </c>
      <c r="N618" s="31">
        <f t="shared" si="29"/>
        <v>25716353.330690838</v>
      </c>
      <c r="O618" s="1" t="e">
        <v>#N/A</v>
      </c>
      <c r="P618" s="1">
        <v>617</v>
      </c>
      <c r="Q618" s="46">
        <f>ROUND(class[[#This Row],[count]],-3)</f>
        <v>78000</v>
      </c>
      <c r="R618" s="59">
        <f>VLOOKUP(class[[#This Row],[count_rd]],caltran!$J$2:$P$182,7,FALSE)</f>
        <v>66300</v>
      </c>
      <c r="S618" s="59">
        <f>VLOOKUP(class[[#This Row],[count_rd]],caltran!$J$2:$P$182,6,FALSE)</f>
        <v>89700</v>
      </c>
      <c r="T618" s="1">
        <f>IF(AND(class[[#This Row],[flow]]&gt;=class[[#This Row],[low]], class[[#This Row],[flow]]&lt;=class[[#This Row],[high]]),1,0)</f>
        <v>1</v>
      </c>
    </row>
    <row r="619" spans="1:20" x14ac:dyDescent="0.25">
      <c r="A619" s="61">
        <f>'[4]All Counts'!E619</f>
        <v>792</v>
      </c>
      <c r="B619" s="61">
        <f>'[4]All Counts'!F619</f>
        <v>1</v>
      </c>
      <c r="C619" s="61">
        <f>'[4]All Counts'!G619</f>
        <v>1</v>
      </c>
      <c r="D619" s="29">
        <v>1</v>
      </c>
      <c r="E619" s="61" t="str">
        <f>'[4]All Counts'!P619</f>
        <v>PeMS2016</v>
      </c>
      <c r="F619" s="1">
        <v>1</v>
      </c>
      <c r="G6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19" s="30">
        <f>'[4]All Counts'!R619</f>
        <v>2</v>
      </c>
      <c r="I619" s="30">
        <f>'[4]All Counts'!S619</f>
        <v>14</v>
      </c>
      <c r="J619" s="61">
        <f>'[4]All Counts'!M619</f>
        <v>103770</v>
      </c>
      <c r="K619" s="4">
        <f>VLOOKUP(class[[#This Row],[hwycov_id]],readme!E:F,2,FALSE)</f>
        <v>104902.76000899999</v>
      </c>
      <c r="L619" s="32">
        <f t="shared" si="27"/>
        <v>1.0916064459863151E-2</v>
      </c>
      <c r="M619" s="31">
        <f t="shared" si="28"/>
        <v>1132.7600089999905</v>
      </c>
      <c r="N619" s="31">
        <f t="shared" si="29"/>
        <v>1283145.2379896587</v>
      </c>
      <c r="O619" s="1" t="e">
        <v>#N/A</v>
      </c>
      <c r="P619" s="1">
        <v>618</v>
      </c>
      <c r="Q619" s="46">
        <f>ROUND(class[[#This Row],[count]],-3)</f>
        <v>104000</v>
      </c>
      <c r="R619" s="59">
        <f>VLOOKUP(class[[#This Row],[count_rd]],caltran!$J$2:$P$182,7,FALSE)</f>
        <v>90066.476190476198</v>
      </c>
      <c r="S619" s="59">
        <f>VLOOKUP(class[[#This Row],[count_rd]],caltran!$J$2:$P$182,6,FALSE)</f>
        <v>117933.5238095238</v>
      </c>
      <c r="T619" s="1">
        <f>IF(AND(class[[#This Row],[flow]]&gt;=class[[#This Row],[low]], class[[#This Row],[flow]]&lt;=class[[#This Row],[high]]),1,0)</f>
        <v>1</v>
      </c>
    </row>
    <row r="620" spans="1:20" x14ac:dyDescent="0.25">
      <c r="A620" s="61">
        <f>'[4]All Counts'!E620</f>
        <v>797</v>
      </c>
      <c r="B620" s="61">
        <f>'[4]All Counts'!F620</f>
        <v>1</v>
      </c>
      <c r="C620" s="61">
        <f>'[4]All Counts'!G620</f>
        <v>1</v>
      </c>
      <c r="D620" s="29">
        <v>1</v>
      </c>
      <c r="E620" s="61" t="str">
        <f>'[4]All Counts'!P620</f>
        <v>Caltran</v>
      </c>
      <c r="F620" s="1">
        <v>1</v>
      </c>
      <c r="G6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20" s="30">
        <f>'[4]All Counts'!R620</f>
        <v>2</v>
      </c>
      <c r="I620" s="30">
        <f>'[4]All Counts'!S620</f>
        <v>14</v>
      </c>
      <c r="J620" s="61">
        <f>'[4]All Counts'!M620</f>
        <v>100286</v>
      </c>
      <c r="K620" s="4">
        <f>VLOOKUP(class[[#This Row],[hwycov_id]],readme!E:F,2,FALSE)</f>
        <v>106299.744385</v>
      </c>
      <c r="L620" s="32">
        <f t="shared" si="27"/>
        <v>5.9965941258002031E-2</v>
      </c>
      <c r="M620" s="31">
        <f t="shared" si="28"/>
        <v>6013.7443849999981</v>
      </c>
      <c r="N620" s="31">
        <f t="shared" si="29"/>
        <v>36165121.528119005</v>
      </c>
      <c r="O620" s="1" t="e">
        <v>#N/A</v>
      </c>
      <c r="P620" s="1">
        <v>619</v>
      </c>
      <c r="Q620" s="46">
        <f>ROUND(class[[#This Row],[count]],-3)</f>
        <v>100000</v>
      </c>
      <c r="R620" s="59">
        <f>VLOOKUP(class[[#This Row],[count_rd]],caltran!$J$2:$P$182,7,FALSE)</f>
        <v>86400</v>
      </c>
      <c r="S620" s="59">
        <f>VLOOKUP(class[[#This Row],[count_rd]],caltran!$J$2:$P$182,6,FALSE)</f>
        <v>113600.00000000001</v>
      </c>
      <c r="T620" s="1">
        <f>IF(AND(class[[#This Row],[flow]]&gt;=class[[#This Row],[low]], class[[#This Row],[flow]]&lt;=class[[#This Row],[high]]),1,0)</f>
        <v>1</v>
      </c>
    </row>
    <row r="621" spans="1:20" x14ac:dyDescent="0.25">
      <c r="A621" s="61">
        <f>'[4]All Counts'!E621</f>
        <v>801</v>
      </c>
      <c r="B621" s="61">
        <f>'[4]All Counts'!F621</f>
        <v>1</v>
      </c>
      <c r="C621" s="61">
        <f>'[4]All Counts'!G621</f>
        <v>1</v>
      </c>
      <c r="D621" s="29">
        <v>1</v>
      </c>
      <c r="E621" s="61" t="str">
        <f>'[4]All Counts'!P621</f>
        <v>PeMS2016</v>
      </c>
      <c r="F621" s="1">
        <v>1</v>
      </c>
      <c r="G6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21" s="30">
        <f>'[4]All Counts'!R621</f>
        <v>2</v>
      </c>
      <c r="I621" s="30">
        <f>'[4]All Counts'!S621</f>
        <v>14</v>
      </c>
      <c r="J621" s="61">
        <f>'[4]All Counts'!M621</f>
        <v>80553</v>
      </c>
      <c r="K621" s="4">
        <f>VLOOKUP(class[[#This Row],[hwycov_id]],readme!E:F,2,FALSE)</f>
        <v>81186.712159000002</v>
      </c>
      <c r="L621" s="32">
        <f t="shared" si="27"/>
        <v>7.8670212034313014E-3</v>
      </c>
      <c r="M621" s="31">
        <f t="shared" si="28"/>
        <v>633.71215900000243</v>
      </c>
      <c r="N621" s="31">
        <f t="shared" si="29"/>
        <v>401591.10046444437</v>
      </c>
      <c r="O621" s="1" t="e">
        <v>#N/A</v>
      </c>
      <c r="P621" s="1">
        <v>620</v>
      </c>
      <c r="Q621" s="46">
        <f>ROUND(class[[#This Row],[count]],-3)</f>
        <v>81000</v>
      </c>
      <c r="R621" s="59">
        <f>VLOOKUP(class[[#This Row],[count_rd]],caltran!$J$2:$P$182,7,FALSE)</f>
        <v>69201</v>
      </c>
      <c r="S621" s="59">
        <f>VLOOKUP(class[[#This Row],[count_rd]],caltran!$J$2:$P$182,6,FALSE)</f>
        <v>92799</v>
      </c>
      <c r="T621" s="1">
        <f>IF(AND(class[[#This Row],[flow]]&gt;=class[[#This Row],[low]], class[[#This Row],[flow]]&lt;=class[[#This Row],[high]]),1,0)</f>
        <v>1</v>
      </c>
    </row>
    <row r="622" spans="1:20" x14ac:dyDescent="0.25">
      <c r="A622" s="61">
        <f>'[4]All Counts'!E622</f>
        <v>802</v>
      </c>
      <c r="B622" s="61">
        <f>'[4]All Counts'!F622</f>
        <v>1</v>
      </c>
      <c r="C622" s="61">
        <f>'[4]All Counts'!G622</f>
        <v>1</v>
      </c>
      <c r="D622" s="29">
        <v>1</v>
      </c>
      <c r="E622" s="61" t="str">
        <f>'[4]All Counts'!P622</f>
        <v>PeMS2016</v>
      </c>
      <c r="F622" s="1">
        <v>1</v>
      </c>
      <c r="G6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22" s="30">
        <f>'[4]All Counts'!R622</f>
        <v>2</v>
      </c>
      <c r="I622" s="30">
        <f>'[4]All Counts'!S622</f>
        <v>14</v>
      </c>
      <c r="J622" s="61">
        <f>'[4]All Counts'!M622</f>
        <v>124522</v>
      </c>
      <c r="K622" s="4">
        <f>VLOOKUP(class[[#This Row],[hwycov_id]],readme!E:F,2,FALSE)</f>
        <v>131299.13964899999</v>
      </c>
      <c r="L622" s="32">
        <f t="shared" si="27"/>
        <v>5.4425239307110296E-2</v>
      </c>
      <c r="M622" s="31">
        <f t="shared" si="28"/>
        <v>6777.1396489999897</v>
      </c>
      <c r="N622" s="31">
        <f t="shared" si="29"/>
        <v>45929621.822047703</v>
      </c>
      <c r="O622" s="1" t="e">
        <v>#N/A</v>
      </c>
      <c r="P622" s="1">
        <v>621</v>
      </c>
      <c r="Q622" s="46">
        <f>ROUND(class[[#This Row],[count]],-3)</f>
        <v>125000</v>
      </c>
      <c r="R622" s="59">
        <f>VLOOKUP(class[[#This Row],[count_rd]],caltran!$J$2:$P$182,7,FALSE)</f>
        <v>109214.28571428575</v>
      </c>
      <c r="S622" s="59">
        <f>VLOOKUP(class[[#This Row],[count_rd]],caltran!$J$2:$P$182,6,FALSE)</f>
        <v>140785.71428571423</v>
      </c>
      <c r="T622" s="1">
        <f>IF(AND(class[[#This Row],[flow]]&gt;=class[[#This Row],[low]], class[[#This Row],[flow]]&lt;=class[[#This Row],[high]]),1,0)</f>
        <v>1</v>
      </c>
    </row>
    <row r="623" spans="1:20" x14ac:dyDescent="0.25">
      <c r="A623" s="61">
        <f>'[4]All Counts'!E623</f>
        <v>804</v>
      </c>
      <c r="B623" s="61">
        <f>'[4]All Counts'!F623</f>
        <v>1</v>
      </c>
      <c r="C623" s="61">
        <f>'[4]All Counts'!G623</f>
        <v>1</v>
      </c>
      <c r="D623" s="29">
        <v>1</v>
      </c>
      <c r="E623" s="61" t="str">
        <f>'[4]All Counts'!P623</f>
        <v>PeMS2016</v>
      </c>
      <c r="F623" s="1">
        <v>1</v>
      </c>
      <c r="G6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623" s="30">
        <f>'[4]All Counts'!R623</f>
        <v>2</v>
      </c>
      <c r="I623" s="30">
        <f>'[4]All Counts'!S623</f>
        <v>14</v>
      </c>
      <c r="J623" s="61">
        <f>'[4]All Counts'!M623</f>
        <v>86516</v>
      </c>
      <c r="K623" s="4">
        <f>VLOOKUP(class[[#This Row],[hwycov_id]],readme!E:F,2,FALSE)</f>
        <v>93997.247803000006</v>
      </c>
      <c r="L623" s="32">
        <f t="shared" si="27"/>
        <v>8.6472419009200774E-2</v>
      </c>
      <c r="M623" s="31">
        <f t="shared" si="28"/>
        <v>7481.2478030000057</v>
      </c>
      <c r="N623" s="31">
        <f t="shared" si="29"/>
        <v>55969068.689892411</v>
      </c>
      <c r="O623" s="1" t="e">
        <v>#N/A</v>
      </c>
      <c r="P623" s="1">
        <v>622</v>
      </c>
      <c r="Q623" s="46">
        <f>ROUND(class[[#This Row],[count]],-3)</f>
        <v>87000</v>
      </c>
      <c r="R623" s="59">
        <f>VLOOKUP(class[[#This Row],[count_rd]],caltran!$J$2:$P$182,7,FALSE)</f>
        <v>74844.166666666672</v>
      </c>
      <c r="S623" s="59">
        <f>VLOOKUP(class[[#This Row],[count_rd]],caltran!$J$2:$P$182,6,FALSE)</f>
        <v>99155.833333333343</v>
      </c>
      <c r="T623" s="1">
        <f>IF(AND(class[[#This Row],[flow]]&gt;=class[[#This Row],[low]], class[[#This Row],[flow]]&lt;=class[[#This Row],[high]]),1,0)</f>
        <v>1</v>
      </c>
    </row>
    <row r="624" spans="1:20" x14ac:dyDescent="0.25">
      <c r="A624" s="61">
        <f>'[4]All Counts'!E624</f>
        <v>806</v>
      </c>
      <c r="B624" s="61">
        <f>'[4]All Counts'!F624</f>
        <v>1</v>
      </c>
      <c r="C624" s="61">
        <f>'[4]All Counts'!G624</f>
        <v>1</v>
      </c>
      <c r="D624" s="29">
        <v>1</v>
      </c>
      <c r="E624" s="61" t="str">
        <f>'[4]All Counts'!P624</f>
        <v>PeMS2016</v>
      </c>
      <c r="F624" s="1">
        <v>1</v>
      </c>
      <c r="G6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624" s="30">
        <f>'[4]All Counts'!R624</f>
        <v>2</v>
      </c>
      <c r="I624" s="30">
        <f>'[4]All Counts'!S624</f>
        <v>14</v>
      </c>
      <c r="J624" s="61">
        <f>'[4]All Counts'!M624</f>
        <v>70389</v>
      </c>
      <c r="K624" s="4">
        <f>VLOOKUP(class[[#This Row],[hwycov_id]],readme!E:F,2,FALSE)</f>
        <v>95917.024414000014</v>
      </c>
      <c r="L624" s="32">
        <f t="shared" si="27"/>
        <v>0.36267065044254099</v>
      </c>
      <c r="M624" s="31">
        <f t="shared" si="28"/>
        <v>25528.024414000014</v>
      </c>
      <c r="N624" s="31">
        <f t="shared" si="29"/>
        <v>651680030.48178077</v>
      </c>
      <c r="O624" s="1" t="e">
        <v>#N/A</v>
      </c>
      <c r="P624" s="1">
        <v>623</v>
      </c>
      <c r="Q624" s="46">
        <f>ROUND(class[[#This Row],[count]],-3)</f>
        <v>70000</v>
      </c>
      <c r="R624" s="59">
        <f>VLOOKUP(class[[#This Row],[count_rd]],caltran!$J$2:$P$182,7,FALSE)</f>
        <v>58660</v>
      </c>
      <c r="S624" s="59">
        <f>VLOOKUP(class[[#This Row],[count_rd]],caltran!$J$2:$P$182,6,FALSE)</f>
        <v>81340</v>
      </c>
      <c r="T624" s="1">
        <f>IF(AND(class[[#This Row],[flow]]&gt;=class[[#This Row],[low]], class[[#This Row],[flow]]&lt;=class[[#This Row],[high]]),1,0)</f>
        <v>0</v>
      </c>
    </row>
    <row r="625" spans="1:20" x14ac:dyDescent="0.25">
      <c r="A625" s="61">
        <f>'[4]All Counts'!E625</f>
        <v>807</v>
      </c>
      <c r="B625" s="61">
        <f>'[4]All Counts'!F625</f>
        <v>1</v>
      </c>
      <c r="C625" s="61">
        <f>'[4]All Counts'!G625</f>
        <v>1</v>
      </c>
      <c r="D625" s="29">
        <v>1</v>
      </c>
      <c r="E625" s="61" t="str">
        <f>'[4]All Counts'!P625</f>
        <v>Caltran</v>
      </c>
      <c r="F625" s="1">
        <v>1</v>
      </c>
      <c r="G6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25" s="30">
        <f>'[4]All Counts'!R625</f>
        <v>2</v>
      </c>
      <c r="I625" s="30">
        <f>'[4]All Counts'!S625</f>
        <v>14</v>
      </c>
      <c r="J625" s="61">
        <f>'[4]All Counts'!M625</f>
        <v>116555</v>
      </c>
      <c r="K625" s="4">
        <f>VLOOKUP(class[[#This Row],[hwycov_id]],readme!E:F,2,FALSE)</f>
        <v>129147.26025399999</v>
      </c>
      <c r="L625" s="32">
        <f t="shared" si="27"/>
        <v>0.10803706622624509</v>
      </c>
      <c r="M625" s="31">
        <f t="shared" si="28"/>
        <v>12592.260253999993</v>
      </c>
      <c r="N625" s="31">
        <f t="shared" si="29"/>
        <v>158565018.30446798</v>
      </c>
      <c r="O625" s="1" t="e">
        <v>#N/A</v>
      </c>
      <c r="P625" s="1">
        <v>624</v>
      </c>
      <c r="Q625" s="46">
        <f>ROUND(class[[#This Row],[count]],-3)</f>
        <v>117000</v>
      </c>
      <c r="R625" s="59">
        <f>VLOOKUP(class[[#This Row],[count_rd]],caltran!$J$2:$P$182,7,FALSE)</f>
        <v>101877.59523809524</v>
      </c>
      <c r="S625" s="59">
        <f>VLOOKUP(class[[#This Row],[count_rd]],caltran!$J$2:$P$182,6,FALSE)</f>
        <v>132122.40476190476</v>
      </c>
      <c r="T625" s="1">
        <f>IF(AND(class[[#This Row],[flow]]&gt;=class[[#This Row],[low]], class[[#This Row],[flow]]&lt;=class[[#This Row],[high]]),1,0)</f>
        <v>1</v>
      </c>
    </row>
    <row r="626" spans="1:20" x14ac:dyDescent="0.25">
      <c r="A626" s="61">
        <f>'[4]All Counts'!E626</f>
        <v>3222</v>
      </c>
      <c r="B626" s="61">
        <f>'[4]All Counts'!F626</f>
        <v>1</v>
      </c>
      <c r="C626" s="61">
        <f>'[4]All Counts'!G626</f>
        <v>1</v>
      </c>
      <c r="D626" s="29">
        <v>1</v>
      </c>
      <c r="E626" s="61" t="str">
        <f>'[4]All Counts'!P626</f>
        <v>PeMS2016</v>
      </c>
      <c r="F626" s="1">
        <v>1</v>
      </c>
      <c r="G6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26" s="30">
        <f>'[4]All Counts'!R626</f>
        <v>2</v>
      </c>
      <c r="I626" s="30">
        <f>'[4]All Counts'!S626</f>
        <v>14</v>
      </c>
      <c r="J626" s="61">
        <f>'[4]All Counts'!M626</f>
        <v>73195</v>
      </c>
      <c r="K626" s="4">
        <f>VLOOKUP(class[[#This Row],[hwycov_id]],readme!E:F,2,FALSE)</f>
        <v>108289.97461100001</v>
      </c>
      <c r="L626" s="32">
        <f t="shared" si="27"/>
        <v>0.47947229470592267</v>
      </c>
      <c r="M626" s="31">
        <f t="shared" si="28"/>
        <v>35094.974611000012</v>
      </c>
      <c r="N626" s="31">
        <f t="shared" si="29"/>
        <v>1231657242.9467354</v>
      </c>
      <c r="O626" s="1" t="e">
        <v>#N/A</v>
      </c>
      <c r="P626" s="1">
        <v>625</v>
      </c>
      <c r="Q626" s="46">
        <f>ROUND(class[[#This Row],[count]],-3)</f>
        <v>73000</v>
      </c>
      <c r="R626" s="59">
        <f>VLOOKUP(class[[#This Row],[count_rd]],caltran!$J$2:$P$182,7,FALSE)</f>
        <v>61466</v>
      </c>
      <c r="S626" s="59">
        <f>VLOOKUP(class[[#This Row],[count_rd]],caltran!$J$2:$P$182,6,FALSE)</f>
        <v>84534</v>
      </c>
      <c r="T626" s="1">
        <f>IF(AND(class[[#This Row],[flow]]&gt;=class[[#This Row],[low]], class[[#This Row],[flow]]&lt;=class[[#This Row],[high]]),1,0)</f>
        <v>0</v>
      </c>
    </row>
    <row r="627" spans="1:20" x14ac:dyDescent="0.25">
      <c r="A627" s="61">
        <f>'[4]All Counts'!E627</f>
        <v>813</v>
      </c>
      <c r="B627" s="61">
        <f>'[4]All Counts'!F627</f>
        <v>1</v>
      </c>
      <c r="C627" s="61">
        <f>'[4]All Counts'!G627</f>
        <v>1</v>
      </c>
      <c r="D627" s="29">
        <v>1</v>
      </c>
      <c r="E627" s="61" t="str">
        <f>'[4]All Counts'!P627</f>
        <v>PeMS2016</v>
      </c>
      <c r="F627" s="1">
        <v>1</v>
      </c>
      <c r="G6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27" s="30">
        <f>'[4]All Counts'!R627</f>
        <v>2</v>
      </c>
      <c r="I627" s="30">
        <f>'[4]All Counts'!S627</f>
        <v>11</v>
      </c>
      <c r="J627" s="61">
        <f>'[4]All Counts'!M627</f>
        <v>103150</v>
      </c>
      <c r="K627" s="4">
        <f>VLOOKUP(class[[#This Row],[hwycov_id]],readme!E:F,2,FALSE)</f>
        <v>113904.539063</v>
      </c>
      <c r="L627" s="32">
        <f t="shared" si="27"/>
        <v>0.10426116396509943</v>
      </c>
      <c r="M627" s="31">
        <f t="shared" si="28"/>
        <v>10754.539063000004</v>
      </c>
      <c r="N627" s="31">
        <f t="shared" si="29"/>
        <v>115660110.45759299</v>
      </c>
      <c r="O627" s="1" t="e">
        <v>#N/A</v>
      </c>
      <c r="P627" s="1">
        <v>626</v>
      </c>
      <c r="Q627" s="46">
        <f>ROUND(class[[#This Row],[count]],-3)</f>
        <v>103000</v>
      </c>
      <c r="R627" s="59">
        <f>VLOOKUP(class[[#This Row],[count_rd]],caltran!$J$2:$P$182,7,FALSE)</f>
        <v>89153.857142857189</v>
      </c>
      <c r="S627" s="59">
        <f>VLOOKUP(class[[#This Row],[count_rd]],caltran!$J$2:$P$182,6,FALSE)</f>
        <v>116846.1428571428</v>
      </c>
      <c r="T627" s="1">
        <f>IF(AND(class[[#This Row],[flow]]&gt;=class[[#This Row],[low]], class[[#This Row],[flow]]&lt;=class[[#This Row],[high]]),1,0)</f>
        <v>1</v>
      </c>
    </row>
    <row r="628" spans="1:20" x14ac:dyDescent="0.25">
      <c r="A628" s="61">
        <f>'[4]All Counts'!E628</f>
        <v>815</v>
      </c>
      <c r="B628" s="61">
        <f>'[4]All Counts'!F628</f>
        <v>1</v>
      </c>
      <c r="C628" s="61">
        <f>'[4]All Counts'!G628</f>
        <v>1</v>
      </c>
      <c r="D628" s="29">
        <v>1</v>
      </c>
      <c r="E628" s="61" t="str">
        <f>'[4]All Counts'!P628</f>
        <v>Caltran</v>
      </c>
      <c r="F628" s="1">
        <v>1</v>
      </c>
      <c r="G6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28" s="30">
        <f>'[4]All Counts'!R628</f>
        <v>2</v>
      </c>
      <c r="I628" s="30">
        <f>'[4]All Counts'!S628</f>
        <v>11</v>
      </c>
      <c r="J628" s="61">
        <f>'[4]All Counts'!M628</f>
        <v>111954</v>
      </c>
      <c r="K628" s="4">
        <f>VLOOKUP(class[[#This Row],[hwycov_id]],readme!E:F,2,FALSE)</f>
        <v>119839.133789</v>
      </c>
      <c r="L628" s="32">
        <f t="shared" si="27"/>
        <v>7.0431907649570302E-2</v>
      </c>
      <c r="M628" s="31">
        <f t="shared" si="28"/>
        <v>7885.1337889999995</v>
      </c>
      <c r="N628" s="31">
        <f t="shared" si="29"/>
        <v>62175334.870429486</v>
      </c>
      <c r="O628" s="1" t="e">
        <v>#N/A</v>
      </c>
      <c r="P628" s="1">
        <v>627</v>
      </c>
      <c r="Q628" s="46">
        <f>ROUND(class[[#This Row],[count]],-3)</f>
        <v>112000</v>
      </c>
      <c r="R628" s="59">
        <f>VLOOKUP(class[[#This Row],[count_rd]],caltran!$J$2:$P$182,7,FALSE)</f>
        <v>97321.185185185153</v>
      </c>
      <c r="S628" s="59">
        <f>VLOOKUP(class[[#This Row],[count_rd]],caltran!$J$2:$P$182,6,FALSE)</f>
        <v>126678.81481481483</v>
      </c>
      <c r="T628" s="1">
        <f>IF(AND(class[[#This Row],[flow]]&gt;=class[[#This Row],[low]], class[[#This Row],[flow]]&lt;=class[[#This Row],[high]]),1,0)</f>
        <v>1</v>
      </c>
    </row>
    <row r="629" spans="1:20" x14ac:dyDescent="0.25">
      <c r="A629" s="61">
        <f>'[4]All Counts'!E629</f>
        <v>20789</v>
      </c>
      <c r="B629" s="61">
        <f>'[4]All Counts'!F629</f>
        <v>1</v>
      </c>
      <c r="C629" s="61">
        <f>'[4]All Counts'!G629</f>
        <v>1</v>
      </c>
      <c r="D629" s="29">
        <v>1</v>
      </c>
      <c r="E629" s="61" t="str">
        <f>'[4]All Counts'!P629</f>
        <v>PeMS2016</v>
      </c>
      <c r="F629" s="1">
        <v>1</v>
      </c>
      <c r="G6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29" s="30">
        <f>'[4]All Counts'!R629</f>
        <v>2</v>
      </c>
      <c r="I629" s="30">
        <f>'[4]All Counts'!S629</f>
        <v>11</v>
      </c>
      <c r="J629" s="61">
        <f>'[4]All Counts'!M629</f>
        <v>96705</v>
      </c>
      <c r="K629" s="4">
        <f>VLOOKUP(class[[#This Row],[hwycov_id]],readme!E:F,2,FALSE)</f>
        <v>104018.279297</v>
      </c>
      <c r="L629" s="32">
        <f t="shared" si="27"/>
        <v>7.5624624342071289E-2</v>
      </c>
      <c r="M629" s="31">
        <f t="shared" si="28"/>
        <v>7313.279297000001</v>
      </c>
      <c r="N629" s="31">
        <f t="shared" si="29"/>
        <v>53484054.07592883</v>
      </c>
      <c r="O629" s="1" t="e">
        <v>#N/A</v>
      </c>
      <c r="P629" s="1">
        <v>628</v>
      </c>
      <c r="Q629" s="46">
        <f>ROUND(class[[#This Row],[count]],-3)</f>
        <v>97000</v>
      </c>
      <c r="R629" s="59">
        <f>VLOOKUP(class[[#This Row],[count_rd]],caltran!$J$2:$P$182,7,FALSE)</f>
        <v>83727.166666666657</v>
      </c>
      <c r="S629" s="59">
        <f>VLOOKUP(class[[#This Row],[count_rd]],caltran!$J$2:$P$182,6,FALSE)</f>
        <v>110272.83333333334</v>
      </c>
      <c r="T629" s="1">
        <f>IF(AND(class[[#This Row],[flow]]&gt;=class[[#This Row],[low]], class[[#This Row],[flow]]&lt;=class[[#This Row],[high]]),1,0)</f>
        <v>1</v>
      </c>
    </row>
    <row r="630" spans="1:20" x14ac:dyDescent="0.25">
      <c r="A630" s="61">
        <f>'[4]All Counts'!E630</f>
        <v>20790</v>
      </c>
      <c r="B630" s="61">
        <f>'[4]All Counts'!F630</f>
        <v>1</v>
      </c>
      <c r="C630" s="61">
        <f>'[4]All Counts'!G630</f>
        <v>1</v>
      </c>
      <c r="D630" s="29">
        <v>1</v>
      </c>
      <c r="E630" s="61" t="str">
        <f>'[4]All Counts'!P630</f>
        <v>PeMS2016</v>
      </c>
      <c r="F630" s="1">
        <v>1</v>
      </c>
      <c r="G6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30" s="30">
        <f>'[4]All Counts'!R630</f>
        <v>2</v>
      </c>
      <c r="I630" s="30">
        <f>'[4]All Counts'!S630</f>
        <v>11</v>
      </c>
      <c r="J630" s="61">
        <f>'[4]All Counts'!M630</f>
        <v>106659</v>
      </c>
      <c r="K630" s="4">
        <f>VLOOKUP(class[[#This Row],[hwycov_id]],readme!E:F,2,FALSE)</f>
        <v>116356.201172</v>
      </c>
      <c r="L630" s="32">
        <f t="shared" si="27"/>
        <v>9.0917795704066329E-2</v>
      </c>
      <c r="M630" s="31">
        <f t="shared" si="28"/>
        <v>9697.201172000001</v>
      </c>
      <c r="N630" s="31">
        <f t="shared" si="29"/>
        <v>94035710.570238188</v>
      </c>
      <c r="O630" s="1" t="e">
        <v>#N/A</v>
      </c>
      <c r="P630" s="1">
        <v>629</v>
      </c>
      <c r="Q630" s="46">
        <f>ROUND(class[[#This Row],[count]],-3)</f>
        <v>107000</v>
      </c>
      <c r="R630" s="59">
        <f>VLOOKUP(class[[#This Row],[count_rd]],caltran!$J$2:$P$182,7,FALSE)</f>
        <v>92782.870370370336</v>
      </c>
      <c r="S630" s="59">
        <f>VLOOKUP(class[[#This Row],[count_rd]],caltran!$J$2:$P$182,6,FALSE)</f>
        <v>121217.12962962968</v>
      </c>
      <c r="T630" s="1">
        <f>IF(AND(class[[#This Row],[flow]]&gt;=class[[#This Row],[low]], class[[#This Row],[flow]]&lt;=class[[#This Row],[high]]),1,0)</f>
        <v>1</v>
      </c>
    </row>
    <row r="631" spans="1:20" x14ac:dyDescent="0.25">
      <c r="A631" s="61">
        <f>'[4]All Counts'!E631</f>
        <v>835</v>
      </c>
      <c r="B631" s="61">
        <f>'[4]All Counts'!F631</f>
        <v>1</v>
      </c>
      <c r="C631" s="61">
        <f>'[4]All Counts'!G631</f>
        <v>1</v>
      </c>
      <c r="D631" s="29">
        <v>1</v>
      </c>
      <c r="E631" s="61" t="str">
        <f>'[4]All Counts'!P631</f>
        <v>Caltran</v>
      </c>
      <c r="F631" s="1">
        <v>1</v>
      </c>
      <c r="G6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31" s="30">
        <f>'[4]All Counts'!R631</f>
        <v>4</v>
      </c>
      <c r="I631" s="30">
        <f>'[4]All Counts'!S631</f>
        <v>2</v>
      </c>
      <c r="J631" s="61">
        <f>'[4]All Counts'!M631</f>
        <v>131719</v>
      </c>
      <c r="K631" s="4">
        <f>VLOOKUP(class[[#This Row],[hwycov_id]],readme!E:F,2,FALSE)</f>
        <v>127883.344727</v>
      </c>
      <c r="L631" s="32">
        <f t="shared" si="27"/>
        <v>-2.9119984763018247E-2</v>
      </c>
      <c r="M631" s="31">
        <f t="shared" si="28"/>
        <v>-3835.6552729999967</v>
      </c>
      <c r="N631" s="31">
        <f t="shared" si="29"/>
        <v>14712251.373292679</v>
      </c>
      <c r="O631" s="1" t="e">
        <v>#N/A</v>
      </c>
      <c r="P631" s="1">
        <v>630</v>
      </c>
      <c r="Q631" s="46">
        <f>ROUND(class[[#This Row],[count]],-3)</f>
        <v>132000</v>
      </c>
      <c r="R631" s="59">
        <f>VLOOKUP(class[[#This Row],[count_rd]],caltran!$J$2:$P$182,7,FALSE)</f>
        <v>115655.39682539676</v>
      </c>
      <c r="S631" s="59">
        <f>VLOOKUP(class[[#This Row],[count_rd]],caltran!$J$2:$P$182,6,FALSE)</f>
        <v>148344.60317460322</v>
      </c>
      <c r="T631" s="1">
        <f>IF(AND(class[[#This Row],[flow]]&gt;=class[[#This Row],[low]], class[[#This Row],[flow]]&lt;=class[[#This Row],[high]]),1,0)</f>
        <v>1</v>
      </c>
    </row>
    <row r="632" spans="1:20" x14ac:dyDescent="0.25">
      <c r="A632" s="61">
        <f>'[4]All Counts'!E632</f>
        <v>836</v>
      </c>
      <c r="B632" s="61">
        <f>'[4]All Counts'!F632</f>
        <v>1</v>
      </c>
      <c r="C632" s="61"/>
      <c r="D632" s="68"/>
      <c r="E632" s="61" t="str">
        <f>'[4]All Counts'!P632</f>
        <v>PeMS2016</v>
      </c>
      <c r="F632" s="1">
        <v>1</v>
      </c>
      <c r="G6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32" s="30">
        <f>'[4]All Counts'!R632</f>
        <v>4</v>
      </c>
      <c r="I632" s="30">
        <f>'[4]All Counts'!S632</f>
        <v>2</v>
      </c>
      <c r="J632" s="61">
        <f>'[4]All Counts'!M632</f>
        <v>116348</v>
      </c>
      <c r="K632" s="4">
        <f>VLOOKUP(class[[#This Row],[hwycov_id]],readme!E:F,2,FALSE)</f>
        <v>117957.67431599999</v>
      </c>
      <c r="L632" s="32">
        <f t="shared" si="27"/>
        <v>1.3834997730945098E-2</v>
      </c>
      <c r="M632" s="31">
        <f t="shared" si="28"/>
        <v>1609.6743159999896</v>
      </c>
      <c r="N632" s="31">
        <f t="shared" si="29"/>
        <v>2591051.4035900347</v>
      </c>
      <c r="O632" s="1" t="e">
        <v>#N/A</v>
      </c>
      <c r="P632" s="1">
        <v>631</v>
      </c>
      <c r="Q632" s="46">
        <f>ROUND(class[[#This Row],[count]],-3)</f>
        <v>116000</v>
      </c>
      <c r="R632" s="59">
        <f>VLOOKUP(class[[#This Row],[count_rd]],caltran!$J$2:$P$182,7,FALSE)</f>
        <v>100966.03174603173</v>
      </c>
      <c r="S632" s="59">
        <f>VLOOKUP(class[[#This Row],[count_rd]],caltran!$J$2:$P$182,6,FALSE)</f>
        <v>131033.96825396827</v>
      </c>
      <c r="T632" s="1">
        <f>IF(AND(class[[#This Row],[flow]]&gt;=class[[#This Row],[low]], class[[#This Row],[flow]]&lt;=class[[#This Row],[high]]),1,0)</f>
        <v>1</v>
      </c>
    </row>
    <row r="633" spans="1:20" x14ac:dyDescent="0.25">
      <c r="A633" s="61">
        <f>'[4]All Counts'!E633</f>
        <v>22157</v>
      </c>
      <c r="B633" s="61">
        <f>'[4]All Counts'!F633</f>
        <v>1</v>
      </c>
      <c r="C633" s="61"/>
      <c r="D633" s="68"/>
      <c r="E633" s="61" t="str">
        <f>'[4]All Counts'!P633</f>
        <v>PeMS2016</v>
      </c>
      <c r="F633" s="1">
        <v>1</v>
      </c>
      <c r="G6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633" s="30">
        <f>'[4]All Counts'!R633</f>
        <v>4</v>
      </c>
      <c r="I633" s="30">
        <f>'[4]All Counts'!S633</f>
        <v>2</v>
      </c>
      <c r="J633" s="61">
        <f>'[4]All Counts'!M633</f>
        <v>102842</v>
      </c>
      <c r="K633" s="4">
        <f>VLOOKUP(class[[#This Row],[hwycov_id]],readme!E:F,2,FALSE)</f>
        <v>95676.079590000008</v>
      </c>
      <c r="L633" s="32">
        <f t="shared" si="27"/>
        <v>-6.9678928939538198E-2</v>
      </c>
      <c r="M633" s="31">
        <f t="shared" si="28"/>
        <v>-7165.9204099999915</v>
      </c>
      <c r="N633" s="31">
        <f t="shared" si="29"/>
        <v>51350415.322454445</v>
      </c>
      <c r="O633" s="1" t="e">
        <v>#N/A</v>
      </c>
      <c r="P633" s="1">
        <v>632</v>
      </c>
      <c r="Q633" s="46">
        <f>ROUND(class[[#This Row],[count]],-3)</f>
        <v>103000</v>
      </c>
      <c r="R633" s="59">
        <f>VLOOKUP(class[[#This Row],[count_rd]],caltran!$J$2:$P$182,7,FALSE)</f>
        <v>89153.857142857189</v>
      </c>
      <c r="S633" s="59">
        <f>VLOOKUP(class[[#This Row],[count_rd]],caltran!$J$2:$P$182,6,FALSE)</f>
        <v>116846.1428571428</v>
      </c>
      <c r="T633" s="1">
        <f>IF(AND(class[[#This Row],[flow]]&gt;=class[[#This Row],[low]], class[[#This Row],[flow]]&lt;=class[[#This Row],[high]]),1,0)</f>
        <v>1</v>
      </c>
    </row>
    <row r="634" spans="1:20" x14ac:dyDescent="0.25">
      <c r="A634" s="61">
        <f>'[4]All Counts'!E634</f>
        <v>841</v>
      </c>
      <c r="B634" s="61">
        <f>'[4]All Counts'!F634</f>
        <v>1</v>
      </c>
      <c r="C634" s="61"/>
      <c r="D634" s="68"/>
      <c r="E634" s="61" t="str">
        <f>'[4]All Counts'!P634</f>
        <v>PeMS2016</v>
      </c>
      <c r="F634" s="1">
        <v>1</v>
      </c>
      <c r="G6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634" s="30">
        <f>'[4]All Counts'!R634</f>
        <v>4</v>
      </c>
      <c r="I634" s="30">
        <f>'[4]All Counts'!S634</f>
        <v>2</v>
      </c>
      <c r="J634" s="61">
        <f>'[4]All Counts'!M634</f>
        <v>108504</v>
      </c>
      <c r="K634" s="4">
        <f>VLOOKUP(class[[#This Row],[hwycov_id]],readme!E:F,2,FALSE)</f>
        <v>103119.029786</v>
      </c>
      <c r="L634" s="32">
        <f t="shared" si="27"/>
        <v>-4.9629232231069853E-2</v>
      </c>
      <c r="M634" s="31">
        <f t="shared" si="28"/>
        <v>-5384.9702140000009</v>
      </c>
      <c r="N634" s="31">
        <f t="shared" si="29"/>
        <v>28997904.205667216</v>
      </c>
      <c r="O634" s="1" t="e">
        <v>#N/A</v>
      </c>
      <c r="P634" s="1">
        <v>633</v>
      </c>
      <c r="Q634" s="46">
        <f>ROUND(class[[#This Row],[count]],-3)</f>
        <v>109000</v>
      </c>
      <c r="R634" s="59">
        <f>VLOOKUP(class[[#This Row],[count_rd]],caltran!$J$2:$P$182,7,FALSE)</f>
        <v>94593.833333333299</v>
      </c>
      <c r="S634" s="59">
        <f>VLOOKUP(class[[#This Row],[count_rd]],caltran!$J$2:$P$182,6,FALSE)</f>
        <v>123406.1666666667</v>
      </c>
      <c r="T634" s="1">
        <f>IF(AND(class[[#This Row],[flow]]&gt;=class[[#This Row],[low]], class[[#This Row],[flow]]&lt;=class[[#This Row],[high]]),1,0)</f>
        <v>1</v>
      </c>
    </row>
    <row r="635" spans="1:20" x14ac:dyDescent="0.25">
      <c r="A635" s="61">
        <f>'[4]All Counts'!E635</f>
        <v>10633</v>
      </c>
      <c r="B635" s="61">
        <f>'[4]All Counts'!F635</f>
        <v>1</v>
      </c>
      <c r="C635" s="61"/>
      <c r="D635" s="68"/>
      <c r="E635" s="61" t="str">
        <f>'[4]All Counts'!P635</f>
        <v>PeMS2016</v>
      </c>
      <c r="F635" s="1">
        <v>1</v>
      </c>
      <c r="G6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635" s="30">
        <f>'[4]All Counts'!R635</f>
        <v>4</v>
      </c>
      <c r="I635" s="30">
        <f>'[4]All Counts'!S635</f>
        <v>2</v>
      </c>
      <c r="J635" s="61">
        <f>'[4]All Counts'!M635</f>
        <v>61865</v>
      </c>
      <c r="K635" s="4">
        <f>VLOOKUP(class[[#This Row],[hwycov_id]],readme!E:F,2,FALSE)</f>
        <v>68941.083008000001</v>
      </c>
      <c r="L635" s="32">
        <f t="shared" si="27"/>
        <v>0.11437942306635418</v>
      </c>
      <c r="M635" s="31">
        <f t="shared" si="28"/>
        <v>7076.0830080000014</v>
      </c>
      <c r="N635" s="31">
        <f t="shared" si="29"/>
        <v>50070950.736106351</v>
      </c>
      <c r="O635" s="1" t="e">
        <v>#N/A</v>
      </c>
      <c r="P635" s="1">
        <v>634</v>
      </c>
      <c r="Q635" s="46">
        <f>ROUND(class[[#This Row],[count]],-3)</f>
        <v>62000</v>
      </c>
      <c r="R635" s="59">
        <f>VLOOKUP(class[[#This Row],[count_rd]],caltran!$J$2:$P$182,7,FALSE)</f>
        <v>51063.888888888883</v>
      </c>
      <c r="S635" s="59">
        <f>VLOOKUP(class[[#This Row],[count_rd]],caltran!$J$2:$P$182,6,FALSE)</f>
        <v>72936.111111111109</v>
      </c>
      <c r="T635" s="1">
        <f>IF(AND(class[[#This Row],[flow]]&gt;=class[[#This Row],[low]], class[[#This Row],[flow]]&lt;=class[[#This Row],[high]]),1,0)</f>
        <v>1</v>
      </c>
    </row>
    <row r="636" spans="1:20" x14ac:dyDescent="0.25">
      <c r="A636" s="61">
        <f>'[4]All Counts'!E636</f>
        <v>843</v>
      </c>
      <c r="B636" s="61">
        <f>'[4]All Counts'!F636</f>
        <v>1</v>
      </c>
      <c r="C636" s="61"/>
      <c r="D636" s="68"/>
      <c r="E636" s="61" t="str">
        <f>'[4]All Counts'!P636</f>
        <v>PeMS2016</v>
      </c>
      <c r="F636" s="1">
        <v>1</v>
      </c>
      <c r="G6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636" s="30">
        <f>'[4]All Counts'!R636</f>
        <v>4</v>
      </c>
      <c r="I636" s="30">
        <f>'[4]All Counts'!S636</f>
        <v>2</v>
      </c>
      <c r="J636" s="61">
        <f>'[4]All Counts'!M636</f>
        <v>67552</v>
      </c>
      <c r="K636" s="4">
        <f>VLOOKUP(class[[#This Row],[hwycov_id]],readme!E:F,2,FALSE)</f>
        <v>76493.030272999997</v>
      </c>
      <c r="L636" s="32">
        <f t="shared" si="27"/>
        <v>0.13235774326444805</v>
      </c>
      <c r="M636" s="31">
        <f t="shared" si="28"/>
        <v>8941.0302729999967</v>
      </c>
      <c r="N636" s="31">
        <f t="shared" si="29"/>
        <v>79942022.342702389</v>
      </c>
      <c r="O636" s="1" t="e">
        <v>#N/A</v>
      </c>
      <c r="P636" s="1">
        <v>635</v>
      </c>
      <c r="Q636" s="46">
        <f>ROUND(class[[#This Row],[count]],-3)</f>
        <v>68000</v>
      </c>
      <c r="R636" s="59">
        <f>VLOOKUP(class[[#This Row],[count_rd]],caltran!$J$2:$P$182,7,FALSE)</f>
        <v>56712</v>
      </c>
      <c r="S636" s="59">
        <f>VLOOKUP(class[[#This Row],[count_rd]],caltran!$J$2:$P$182,6,FALSE)</f>
        <v>79288</v>
      </c>
      <c r="T636" s="1">
        <f>IF(AND(class[[#This Row],[flow]]&gt;=class[[#This Row],[low]], class[[#This Row],[flow]]&lt;=class[[#This Row],[high]]),1,0)</f>
        <v>1</v>
      </c>
    </row>
    <row r="637" spans="1:20" x14ac:dyDescent="0.25">
      <c r="A637" s="61">
        <f>'[4]All Counts'!E637</f>
        <v>851</v>
      </c>
      <c r="B637" s="61">
        <f>'[4]All Counts'!F637</f>
        <v>1</v>
      </c>
      <c r="C637" s="61"/>
      <c r="D637" s="68"/>
      <c r="E637" s="61" t="str">
        <f>'[4]All Counts'!P637</f>
        <v>PeMS2016</v>
      </c>
      <c r="F637" s="1">
        <v>1</v>
      </c>
      <c r="G6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637" s="30">
        <f>'[4]All Counts'!R637</f>
        <v>4</v>
      </c>
      <c r="I637" s="30">
        <f>'[4]All Counts'!S637</f>
        <v>2</v>
      </c>
      <c r="J637" s="61">
        <f>'[4]All Counts'!M637</f>
        <v>73646</v>
      </c>
      <c r="K637" s="4">
        <f>VLOOKUP(class[[#This Row],[hwycov_id]],readme!E:F,2,FALSE)</f>
        <v>76713.596678000002</v>
      </c>
      <c r="L637" s="32">
        <f t="shared" si="27"/>
        <v>4.1653269396844328E-2</v>
      </c>
      <c r="M637" s="31">
        <f t="shared" si="28"/>
        <v>3067.5966780000017</v>
      </c>
      <c r="N637" s="31">
        <f t="shared" si="29"/>
        <v>9410149.378876647</v>
      </c>
      <c r="O637" s="1" t="e">
        <v>#N/A</v>
      </c>
      <c r="P637" s="1">
        <v>636</v>
      </c>
      <c r="Q637" s="46">
        <f>ROUND(class[[#This Row],[count]],-3)</f>
        <v>74000</v>
      </c>
      <c r="R637" s="59">
        <f>VLOOKUP(class[[#This Row],[count_rd]],caltran!$J$2:$P$182,7,FALSE)</f>
        <v>62456</v>
      </c>
      <c r="S637" s="59">
        <f>VLOOKUP(class[[#This Row],[count_rd]],caltran!$J$2:$P$182,6,FALSE)</f>
        <v>85544</v>
      </c>
      <c r="T637" s="1">
        <f>IF(AND(class[[#This Row],[flow]]&gt;=class[[#This Row],[low]], class[[#This Row],[flow]]&lt;=class[[#This Row],[high]]),1,0)</f>
        <v>1</v>
      </c>
    </row>
    <row r="638" spans="1:20" x14ac:dyDescent="0.25">
      <c r="A638" s="61">
        <f>'[4]All Counts'!E638</f>
        <v>853</v>
      </c>
      <c r="B638" s="61">
        <f>'[4]All Counts'!F638</f>
        <v>1</v>
      </c>
      <c r="C638" s="61"/>
      <c r="D638" s="68"/>
      <c r="E638" s="61" t="str">
        <f>'[4]All Counts'!P638</f>
        <v>PeMS2016</v>
      </c>
      <c r="F638" s="1">
        <v>1</v>
      </c>
      <c r="G6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638" s="30">
        <f>'[4]All Counts'!R638</f>
        <v>4</v>
      </c>
      <c r="I638" s="30">
        <f>'[4]All Counts'!S638</f>
        <v>14</v>
      </c>
      <c r="J638" s="61">
        <f>'[4]All Counts'!M638</f>
        <v>56541</v>
      </c>
      <c r="K638" s="4">
        <f>VLOOKUP(class[[#This Row],[hwycov_id]],readme!E:F,2,FALSE)</f>
        <v>68732.042237000001</v>
      </c>
      <c r="L638" s="32">
        <f t="shared" si="27"/>
        <v>0.21561419566332396</v>
      </c>
      <c r="M638" s="31">
        <f t="shared" si="28"/>
        <v>12191.042237000001</v>
      </c>
      <c r="N638" s="31">
        <f t="shared" si="29"/>
        <v>148621510.82431799</v>
      </c>
      <c r="O638" s="1" t="e">
        <v>#N/A</v>
      </c>
      <c r="P638" s="1">
        <v>637</v>
      </c>
      <c r="Q638" s="46">
        <f>ROUND(class[[#This Row],[count]],-3)</f>
        <v>57000</v>
      </c>
      <c r="R638" s="59">
        <f>VLOOKUP(class[[#This Row],[count_rd]],caltran!$J$2:$P$182,7,FALSE)</f>
        <v>46375.833333333328</v>
      </c>
      <c r="S638" s="59">
        <f>VLOOKUP(class[[#This Row],[count_rd]],caltran!$J$2:$P$182,6,FALSE)</f>
        <v>67624.166666666672</v>
      </c>
      <c r="T638" s="1">
        <f>IF(AND(class[[#This Row],[flow]]&gt;=class[[#This Row],[low]], class[[#This Row],[flow]]&lt;=class[[#This Row],[high]]),1,0)</f>
        <v>0</v>
      </c>
    </row>
    <row r="639" spans="1:20" x14ac:dyDescent="0.25">
      <c r="A639" s="61">
        <f>'[4]All Counts'!E639</f>
        <v>854</v>
      </c>
      <c r="B639" s="61">
        <f>'[4]All Counts'!F639</f>
        <v>1</v>
      </c>
      <c r="C639" s="61"/>
      <c r="D639" s="68"/>
      <c r="E639" s="61" t="str">
        <f>'[4]All Counts'!P639</f>
        <v>PeMS2016</v>
      </c>
      <c r="F639" s="1">
        <v>1</v>
      </c>
      <c r="G6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639" s="30">
        <f>'[4]All Counts'!R639</f>
        <v>4</v>
      </c>
      <c r="I639" s="30">
        <f>'[4]All Counts'!S639</f>
        <v>14</v>
      </c>
      <c r="J639" s="61">
        <f>'[4]All Counts'!M639</f>
        <v>64667</v>
      </c>
      <c r="K639" s="4">
        <f>VLOOKUP(class[[#This Row],[hwycov_id]],readme!E:F,2,FALSE)</f>
        <v>76451.837159000002</v>
      </c>
      <c r="L639" s="32">
        <f t="shared" si="27"/>
        <v>0.18223881050613144</v>
      </c>
      <c r="M639" s="31">
        <f t="shared" si="28"/>
        <v>11784.837159000002</v>
      </c>
      <c r="N639" s="31">
        <f t="shared" si="29"/>
        <v>138882386.86414725</v>
      </c>
      <c r="O639" s="1" t="e">
        <v>#N/A</v>
      </c>
      <c r="P639" s="1">
        <v>638</v>
      </c>
      <c r="Q639" s="46">
        <f>ROUND(class[[#This Row],[count]],-3)</f>
        <v>65000</v>
      </c>
      <c r="R639" s="59">
        <f>VLOOKUP(class[[#This Row],[count_rd]],caltran!$J$2:$P$182,7,FALSE)</f>
        <v>53950</v>
      </c>
      <c r="S639" s="59">
        <f>VLOOKUP(class[[#This Row],[count_rd]],caltran!$J$2:$P$182,6,FALSE)</f>
        <v>76050</v>
      </c>
      <c r="T639" s="1">
        <f>IF(AND(class[[#This Row],[flow]]&gt;=class[[#This Row],[low]], class[[#This Row],[flow]]&lt;=class[[#This Row],[high]]),1,0)</f>
        <v>0</v>
      </c>
    </row>
    <row r="640" spans="1:20" x14ac:dyDescent="0.25">
      <c r="A640" s="61">
        <f>'[4]All Counts'!E640</f>
        <v>25533</v>
      </c>
      <c r="B640" s="61">
        <f>'[4]All Counts'!F640</f>
        <v>1</v>
      </c>
      <c r="C640" s="61"/>
      <c r="D640" s="68"/>
      <c r="E640" s="61" t="str">
        <f>'[4]All Counts'!P640</f>
        <v>PeMS2016</v>
      </c>
      <c r="F640" s="1">
        <v>1</v>
      </c>
      <c r="G6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640" s="30">
        <f>'[4]All Counts'!R640</f>
        <v>4</v>
      </c>
      <c r="I640" s="30">
        <f>'[4]All Counts'!S640</f>
        <v>14</v>
      </c>
      <c r="J640" s="61">
        <f>'[4]All Counts'!M640</f>
        <v>30465</v>
      </c>
      <c r="K640" s="4">
        <f>VLOOKUP(class[[#This Row],[hwycov_id]],readme!E:F,2,FALSE)</f>
        <v>30902.489135</v>
      </c>
      <c r="L640" s="32">
        <f t="shared" si="27"/>
        <v>1.4360385196126702E-2</v>
      </c>
      <c r="M640" s="31">
        <f t="shared" si="28"/>
        <v>437.48913499999981</v>
      </c>
      <c r="N640" s="31">
        <f t="shared" si="29"/>
        <v>191396.74324304805</v>
      </c>
      <c r="O640" s="1" t="e">
        <v>#N/A</v>
      </c>
      <c r="P640" s="1">
        <v>639</v>
      </c>
      <c r="Q640" s="46">
        <f>ROUND(class[[#This Row],[count]],-3)</f>
        <v>30000</v>
      </c>
      <c r="R640" s="59">
        <f>VLOOKUP(class[[#This Row],[count_rd]],caltran!$J$2:$P$182,7,FALSE)</f>
        <v>22770</v>
      </c>
      <c r="S640" s="59">
        <f>VLOOKUP(class[[#This Row],[count_rd]],caltran!$J$2:$P$182,6,FALSE)</f>
        <v>37230</v>
      </c>
      <c r="T640" s="1">
        <f>IF(AND(class[[#This Row],[flow]]&gt;=class[[#This Row],[low]], class[[#This Row],[flow]]&lt;=class[[#This Row],[high]]),1,0)</f>
        <v>1</v>
      </c>
    </row>
    <row r="641" spans="1:20" x14ac:dyDescent="0.25">
      <c r="A641" s="61">
        <f>'[4]All Counts'!E641</f>
        <v>857</v>
      </c>
      <c r="B641" s="61">
        <f>'[4]All Counts'!F641</f>
        <v>1</v>
      </c>
      <c r="C641" s="61"/>
      <c r="D641" s="68"/>
      <c r="E641" s="61" t="str">
        <f>'[4]All Counts'!P641</f>
        <v>PeMS2016</v>
      </c>
      <c r="F641" s="1">
        <v>1</v>
      </c>
      <c r="G6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641" s="30">
        <f>'[4]All Counts'!R641</f>
        <v>4</v>
      </c>
      <c r="I641" s="30">
        <f>'[4]All Counts'!S641</f>
        <v>14</v>
      </c>
      <c r="J641" s="61">
        <f>'[4]All Counts'!M641</f>
        <v>44431</v>
      </c>
      <c r="K641" s="4">
        <f>VLOOKUP(class[[#This Row],[hwycov_id]],readme!E:F,2,FALSE)</f>
        <v>35198.173095999999</v>
      </c>
      <c r="L641" s="32">
        <f t="shared" si="27"/>
        <v>-0.20780146528324817</v>
      </c>
      <c r="M641" s="31">
        <f t="shared" si="28"/>
        <v>-9232.8269040000014</v>
      </c>
      <c r="N641" s="31">
        <f t="shared" si="29"/>
        <v>85245092.639226258</v>
      </c>
      <c r="O641" s="1" t="e">
        <v>#N/A</v>
      </c>
      <c r="P641" s="1">
        <v>640</v>
      </c>
      <c r="Q641" s="46">
        <f>ROUND(class[[#This Row],[count]],-3)</f>
        <v>44000</v>
      </c>
      <c r="R641" s="59">
        <f>VLOOKUP(class[[#This Row],[count_rd]],caltran!$J$2:$P$182,7,FALSE)</f>
        <v>34694</v>
      </c>
      <c r="S641" s="59">
        <f>VLOOKUP(class[[#This Row],[count_rd]],caltran!$J$2:$P$182,6,FALSE)</f>
        <v>53306</v>
      </c>
      <c r="T641" s="1">
        <f>IF(AND(class[[#This Row],[flow]]&gt;=class[[#This Row],[low]], class[[#This Row],[flow]]&lt;=class[[#This Row],[high]]),1,0)</f>
        <v>1</v>
      </c>
    </row>
    <row r="642" spans="1:20" x14ac:dyDescent="0.25">
      <c r="A642" s="61">
        <f>'[4]All Counts'!E642</f>
        <v>858</v>
      </c>
      <c r="B642" s="61">
        <f>'[4]All Counts'!F642</f>
        <v>1</v>
      </c>
      <c r="C642" s="61"/>
      <c r="D642" s="68"/>
      <c r="E642" s="61" t="str">
        <f>'[4]All Counts'!P642</f>
        <v>PeMS2016</v>
      </c>
      <c r="F642" s="1">
        <v>1</v>
      </c>
      <c r="G6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642" s="30">
        <f>'[4]All Counts'!R642</f>
        <v>4</v>
      </c>
      <c r="I642" s="30">
        <f>'[4]All Counts'!S642</f>
        <v>14</v>
      </c>
      <c r="J642" s="61">
        <f>'[4]All Counts'!M642</f>
        <v>23695</v>
      </c>
      <c r="K642" s="4">
        <f>VLOOKUP(class[[#This Row],[hwycov_id]],readme!E:F,2,FALSE)</f>
        <v>27291.640380000001</v>
      </c>
      <c r="L642" s="32">
        <f t="shared" ref="L642:L705" si="30">K642/J642-1</f>
        <v>0.15178900105507487</v>
      </c>
      <c r="M642" s="31">
        <f t="shared" ref="M642:M705" si="31">K642-J642</f>
        <v>3596.6403800000007</v>
      </c>
      <c r="N642" s="31">
        <f t="shared" ref="N642:N705" si="32">POWER(M642,2)</f>
        <v>12935822.023046549</v>
      </c>
      <c r="O642" s="1" t="e">
        <v>#N/A</v>
      </c>
      <c r="P642" s="1">
        <v>641</v>
      </c>
      <c r="Q642" s="46">
        <f>ROUND(class[[#This Row],[count]],-3)</f>
        <v>24000</v>
      </c>
      <c r="R642" s="59">
        <f>VLOOKUP(class[[#This Row],[count_rd]],caltran!$J$2:$P$182,7,FALSE)</f>
        <v>17760</v>
      </c>
      <c r="S642" s="59">
        <f>VLOOKUP(class[[#This Row],[count_rd]],caltran!$J$2:$P$182,6,FALSE)</f>
        <v>30240</v>
      </c>
      <c r="T642" s="1">
        <f>IF(AND(class[[#This Row],[flow]]&gt;=class[[#This Row],[low]], class[[#This Row],[flow]]&lt;=class[[#This Row],[high]]),1,0)</f>
        <v>1</v>
      </c>
    </row>
    <row r="643" spans="1:20" x14ac:dyDescent="0.25">
      <c r="A643" s="61">
        <f>'[4]All Counts'!E643</f>
        <v>28925</v>
      </c>
      <c r="B643" s="61">
        <f>'[4]All Counts'!F643</f>
        <v>1</v>
      </c>
      <c r="C643" s="61"/>
      <c r="D643" s="68"/>
      <c r="E643" s="61" t="str">
        <f>'[4]All Counts'!P643</f>
        <v>PeMS2016</v>
      </c>
      <c r="F643" s="1">
        <v>1</v>
      </c>
      <c r="G6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643" s="30">
        <f>'[4]All Counts'!R643</f>
        <v>5</v>
      </c>
      <c r="I643" s="30">
        <f>'[4]All Counts'!S643</f>
        <v>16</v>
      </c>
      <c r="J643" s="61">
        <f>'[4]All Counts'!M643</f>
        <v>21874</v>
      </c>
      <c r="K643" s="4">
        <f>VLOOKUP(class[[#This Row],[hwycov_id]],readme!E:F,2,FALSE)</f>
        <v>19715.830383</v>
      </c>
      <c r="L643" s="32">
        <f t="shared" si="30"/>
        <v>-9.8663692831672312E-2</v>
      </c>
      <c r="M643" s="31">
        <f t="shared" si="31"/>
        <v>-2158.1696169999996</v>
      </c>
      <c r="N643" s="31">
        <f t="shared" si="32"/>
        <v>4657696.0957419248</v>
      </c>
      <c r="O643" s="1" t="e">
        <v>#N/A</v>
      </c>
      <c r="P643" s="1">
        <v>642</v>
      </c>
      <c r="Q643" s="46">
        <f>ROUND(class[[#This Row],[count]],-3)</f>
        <v>22000</v>
      </c>
      <c r="R643" s="59">
        <f>VLOOKUP(class[[#This Row],[count_rd]],caltran!$J$2:$P$182,7,FALSE)</f>
        <v>16114.999999999998</v>
      </c>
      <c r="S643" s="59">
        <f>VLOOKUP(class[[#This Row],[count_rd]],caltran!$J$2:$P$182,6,FALSE)</f>
        <v>27885</v>
      </c>
      <c r="T643" s="1">
        <f>IF(AND(class[[#This Row],[flow]]&gt;=class[[#This Row],[low]], class[[#This Row],[flow]]&lt;=class[[#This Row],[high]]),1,0)</f>
        <v>1</v>
      </c>
    </row>
    <row r="644" spans="1:20" x14ac:dyDescent="0.25">
      <c r="A644" s="61">
        <f>'[4]All Counts'!E644</f>
        <v>28950</v>
      </c>
      <c r="B644" s="61">
        <f>'[4]All Counts'!F644</f>
        <v>1</v>
      </c>
      <c r="C644" s="61"/>
      <c r="D644" s="68"/>
      <c r="E644" s="61" t="str">
        <f>'[4]All Counts'!P644</f>
        <v>Caltran</v>
      </c>
      <c r="F644" s="1">
        <v>1</v>
      </c>
      <c r="G6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644" s="30">
        <f>'[4]All Counts'!R644</f>
        <v>5</v>
      </c>
      <c r="I644" s="30">
        <f>'[4]All Counts'!S644</f>
        <v>5</v>
      </c>
      <c r="J644" s="61">
        <f>'[4]All Counts'!M644</f>
        <v>35263</v>
      </c>
      <c r="K644" s="4">
        <f>VLOOKUP(class[[#This Row],[hwycov_id]],readme!E:F,2,FALSE)</f>
        <v>28259.933471999997</v>
      </c>
      <c r="L644" s="32">
        <f t="shared" si="30"/>
        <v>-0.19859531316110379</v>
      </c>
      <c r="M644" s="31">
        <f t="shared" si="31"/>
        <v>-7003.066528000003</v>
      </c>
      <c r="N644" s="31">
        <f t="shared" si="32"/>
        <v>49042940.795594014</v>
      </c>
      <c r="O644" s="1" t="e">
        <v>#N/A</v>
      </c>
      <c r="P644" s="1">
        <v>643</v>
      </c>
      <c r="Q644" s="46">
        <f>ROUND(class[[#This Row],[count]],-3)</f>
        <v>35000</v>
      </c>
      <c r="R644" s="59">
        <f>VLOOKUP(class[[#This Row],[count_rd]],caltran!$J$2:$P$182,7,FALSE)</f>
        <v>26985</v>
      </c>
      <c r="S644" s="59">
        <f>VLOOKUP(class[[#This Row],[count_rd]],caltran!$J$2:$P$182,6,FALSE)</f>
        <v>43015</v>
      </c>
      <c r="T644" s="1">
        <f>IF(AND(class[[#This Row],[flow]]&gt;=class[[#This Row],[low]], class[[#This Row],[flow]]&lt;=class[[#This Row],[high]]),1,0)</f>
        <v>1</v>
      </c>
    </row>
    <row r="645" spans="1:20" x14ac:dyDescent="0.25">
      <c r="A645" s="61">
        <f>'[4]All Counts'!E645</f>
        <v>28949</v>
      </c>
      <c r="B645" s="61">
        <f>'[4]All Counts'!F645</f>
        <v>1</v>
      </c>
      <c r="C645" s="61"/>
      <c r="D645" s="68"/>
      <c r="E645" s="61" t="str">
        <f>'[4]All Counts'!P645</f>
        <v>PeMS2016</v>
      </c>
      <c r="F645" s="1">
        <v>1</v>
      </c>
      <c r="G6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645" s="30">
        <f>'[4]All Counts'!R645</f>
        <v>5</v>
      </c>
      <c r="I645" s="30">
        <f>'[4]All Counts'!S645</f>
        <v>5</v>
      </c>
      <c r="J645" s="61">
        <f>'[4]All Counts'!M645</f>
        <v>25845</v>
      </c>
      <c r="K645" s="4">
        <f>VLOOKUP(class[[#This Row],[hwycov_id]],readme!E:F,2,FALSE)</f>
        <v>18846.714905000001</v>
      </c>
      <c r="L645" s="32">
        <f t="shared" si="30"/>
        <v>-0.27077907119365441</v>
      </c>
      <c r="M645" s="31">
        <f t="shared" si="31"/>
        <v>-6998.2850949999993</v>
      </c>
      <c r="N645" s="31">
        <f t="shared" si="32"/>
        <v>48975994.270899147</v>
      </c>
      <c r="O645" s="1" t="e">
        <v>#N/A</v>
      </c>
      <c r="P645" s="1">
        <v>644</v>
      </c>
      <c r="Q645" s="46">
        <f>ROUND(class[[#This Row],[count]],-3)</f>
        <v>26000</v>
      </c>
      <c r="R645" s="59">
        <f>VLOOKUP(class[[#This Row],[count_rd]],caltran!$J$2:$P$182,7,FALSE)</f>
        <v>19448</v>
      </c>
      <c r="S645" s="59">
        <f>VLOOKUP(class[[#This Row],[count_rd]],caltran!$J$2:$P$182,6,FALSE)</f>
        <v>32552</v>
      </c>
      <c r="T645" s="1">
        <f>IF(AND(class[[#This Row],[flow]]&gt;=class[[#This Row],[low]], class[[#This Row],[flow]]&lt;=class[[#This Row],[high]]),1,0)</f>
        <v>0</v>
      </c>
    </row>
    <row r="646" spans="1:20" x14ac:dyDescent="0.25">
      <c r="A646" s="61">
        <f>'[4]All Counts'!E646</f>
        <v>12065</v>
      </c>
      <c r="B646" s="61">
        <f>'[4]All Counts'!F646</f>
        <v>1</v>
      </c>
      <c r="C646" s="61"/>
      <c r="D646" s="68"/>
      <c r="E646" s="61" t="str">
        <f>'[4]All Counts'!P646</f>
        <v>PeMS2016</v>
      </c>
      <c r="F646" s="1">
        <v>1</v>
      </c>
      <c r="G6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646" s="30">
        <f>'[4]All Counts'!R646</f>
        <v>5</v>
      </c>
      <c r="I646" s="30">
        <f>'[4]All Counts'!S646</f>
        <v>5</v>
      </c>
      <c r="J646" s="61">
        <f>'[4]All Counts'!M646</f>
        <v>33296</v>
      </c>
      <c r="K646" s="4">
        <f>VLOOKUP(class[[#This Row],[hwycov_id]],readme!E:F,2,FALSE)</f>
        <v>27327.619750000002</v>
      </c>
      <c r="L646" s="32">
        <f t="shared" si="30"/>
        <v>-0.17925216993032189</v>
      </c>
      <c r="M646" s="31">
        <f t="shared" si="31"/>
        <v>-5968.3802499999983</v>
      </c>
      <c r="N646" s="31">
        <f t="shared" si="32"/>
        <v>35621562.80859004</v>
      </c>
      <c r="O646" s="1" t="e">
        <v>#N/A</v>
      </c>
      <c r="P646" s="1">
        <v>645</v>
      </c>
      <c r="Q646" s="46">
        <f>ROUND(class[[#This Row],[count]],-3)</f>
        <v>33000</v>
      </c>
      <c r="R646" s="59">
        <f>VLOOKUP(class[[#This Row],[count_rd]],caltran!$J$2:$P$182,7,FALSE)</f>
        <v>25245</v>
      </c>
      <c r="S646" s="59">
        <f>VLOOKUP(class[[#This Row],[count_rd]],caltran!$J$2:$P$182,6,FALSE)</f>
        <v>40754.999999999993</v>
      </c>
      <c r="T646" s="1">
        <f>IF(AND(class[[#This Row],[flow]]&gt;=class[[#This Row],[low]], class[[#This Row],[flow]]&lt;=class[[#This Row],[high]]),1,0)</f>
        <v>1</v>
      </c>
    </row>
    <row r="647" spans="1:20" x14ac:dyDescent="0.25">
      <c r="A647" s="61">
        <f>'[4]All Counts'!E647</f>
        <v>28941</v>
      </c>
      <c r="B647" s="61">
        <f>'[4]All Counts'!F647</f>
        <v>1</v>
      </c>
      <c r="C647" s="61"/>
      <c r="D647" s="68"/>
      <c r="E647" s="61" t="str">
        <f>'[4]All Counts'!P647</f>
        <v>PeMS2016</v>
      </c>
      <c r="F647" s="1">
        <v>1</v>
      </c>
      <c r="G6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647" s="30">
        <f>'[4]All Counts'!R647</f>
        <v>5</v>
      </c>
      <c r="I647" s="30">
        <f>'[4]All Counts'!S647</f>
        <v>5</v>
      </c>
      <c r="J647" s="61">
        <f>'[4]All Counts'!M647</f>
        <v>45940</v>
      </c>
      <c r="K647" s="4">
        <f>VLOOKUP(class[[#This Row],[hwycov_id]],readme!E:F,2,FALSE)</f>
        <v>40953.102417000002</v>
      </c>
      <c r="L647" s="32">
        <f t="shared" si="30"/>
        <v>-0.10855240711797998</v>
      </c>
      <c r="M647" s="31">
        <f t="shared" si="31"/>
        <v>-4986.8975829999981</v>
      </c>
      <c r="N647" s="31">
        <f t="shared" si="32"/>
        <v>24869147.503331222</v>
      </c>
      <c r="O647" s="1" t="e">
        <v>#N/A</v>
      </c>
      <c r="P647" s="1">
        <v>646</v>
      </c>
      <c r="Q647" s="46">
        <f>ROUND(class[[#This Row],[count]],-3)</f>
        <v>46000</v>
      </c>
      <c r="R647" s="59">
        <f>VLOOKUP(class[[#This Row],[count_rd]],caltran!$J$2:$P$182,7,FALSE)</f>
        <v>36462.666666666664</v>
      </c>
      <c r="S647" s="59">
        <f>VLOOKUP(class[[#This Row],[count_rd]],caltran!$J$2:$P$182,6,FALSE)</f>
        <v>55537.333333333336</v>
      </c>
      <c r="T647" s="1">
        <f>IF(AND(class[[#This Row],[flow]]&gt;=class[[#This Row],[low]], class[[#This Row],[flow]]&lt;=class[[#This Row],[high]]),1,0)</f>
        <v>1</v>
      </c>
    </row>
    <row r="648" spans="1:20" x14ac:dyDescent="0.25">
      <c r="A648" s="61">
        <f>'[4]All Counts'!E648</f>
        <v>28938</v>
      </c>
      <c r="B648" s="61">
        <f>'[4]All Counts'!F648</f>
        <v>1</v>
      </c>
      <c r="C648" s="61"/>
      <c r="D648" s="68"/>
      <c r="E648" s="61" t="str">
        <f>'[4]All Counts'!P648</f>
        <v>PeMS2016</v>
      </c>
      <c r="F648" s="1">
        <v>1</v>
      </c>
      <c r="G6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648" s="30">
        <f>'[4]All Counts'!R648</f>
        <v>5</v>
      </c>
      <c r="I648" s="30">
        <f>'[4]All Counts'!S648</f>
        <v>9</v>
      </c>
      <c r="J648" s="61">
        <f>'[4]All Counts'!M648</f>
        <v>40547</v>
      </c>
      <c r="K648" s="4">
        <f>VLOOKUP(class[[#This Row],[hwycov_id]],readme!E:F,2,FALSE)</f>
        <v>38433.295897999997</v>
      </c>
      <c r="L648" s="32">
        <f t="shared" si="30"/>
        <v>-5.2129728512590456E-2</v>
      </c>
      <c r="M648" s="31">
        <f t="shared" si="31"/>
        <v>-2113.7041020000033</v>
      </c>
      <c r="N648" s="31">
        <f t="shared" si="32"/>
        <v>4467745.0308116404</v>
      </c>
      <c r="O648" s="1" t="e">
        <v>#N/A</v>
      </c>
      <c r="P648" s="1">
        <v>647</v>
      </c>
      <c r="Q648" s="46">
        <f>ROUND(class[[#This Row],[count]],-3)</f>
        <v>41000</v>
      </c>
      <c r="R648" s="59">
        <f>VLOOKUP(class[[#This Row],[count_rd]],caltran!$J$2:$P$182,7,FALSE)</f>
        <v>32089.333333333332</v>
      </c>
      <c r="S648" s="59">
        <f>VLOOKUP(class[[#This Row],[count_rd]],caltran!$J$2:$P$182,6,FALSE)</f>
        <v>49910.666666666672</v>
      </c>
      <c r="T648" s="1">
        <f>IF(AND(class[[#This Row],[flow]]&gt;=class[[#This Row],[low]], class[[#This Row],[flow]]&lt;=class[[#This Row],[high]]),1,0)</f>
        <v>1</v>
      </c>
    </row>
    <row r="649" spans="1:20" x14ac:dyDescent="0.25">
      <c r="A649" s="61">
        <f>'[4]All Counts'!E649</f>
        <v>9043</v>
      </c>
      <c r="B649" s="61">
        <f>'[4]All Counts'!F649</f>
        <v>1</v>
      </c>
      <c r="C649" s="61"/>
      <c r="D649" s="68"/>
      <c r="E649" s="61" t="str">
        <f>'[4]All Counts'!P649</f>
        <v>PeMS2016</v>
      </c>
      <c r="F649" s="1">
        <v>1</v>
      </c>
      <c r="G6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49" s="30">
        <f>'[4]All Counts'!R649</f>
        <v>5</v>
      </c>
      <c r="I649" s="30">
        <f>'[4]All Counts'!S649</f>
        <v>19</v>
      </c>
      <c r="J649" s="61">
        <f>'[4]All Counts'!M649</f>
        <v>80248</v>
      </c>
      <c r="K649" s="4">
        <f>VLOOKUP(class[[#This Row],[hwycov_id]],readme!E:F,2,FALSE)</f>
        <v>83782.305664</v>
      </c>
      <c r="L649" s="32">
        <f t="shared" si="30"/>
        <v>4.404228970192392E-2</v>
      </c>
      <c r="M649" s="31">
        <f t="shared" si="31"/>
        <v>3534.3056639999995</v>
      </c>
      <c r="N649" s="31">
        <f t="shared" si="32"/>
        <v>12491316.526582478</v>
      </c>
      <c r="O649" s="1" t="e">
        <v>#N/A</v>
      </c>
      <c r="P649" s="1">
        <v>648</v>
      </c>
      <c r="Q649" s="46">
        <f>ROUND(class[[#This Row],[count]],-3)</f>
        <v>80000</v>
      </c>
      <c r="R649" s="59">
        <f>VLOOKUP(class[[#This Row],[count_rd]],caltran!$J$2:$P$182,7,FALSE)</f>
        <v>68240</v>
      </c>
      <c r="S649" s="59">
        <f>VLOOKUP(class[[#This Row],[count_rd]],caltran!$J$2:$P$182,6,FALSE)</f>
        <v>91760</v>
      </c>
      <c r="T649" s="1">
        <f>IF(AND(class[[#This Row],[flow]]&gt;=class[[#This Row],[low]], class[[#This Row],[flow]]&lt;=class[[#This Row],[high]]),1,0)</f>
        <v>1</v>
      </c>
    </row>
    <row r="650" spans="1:20" x14ac:dyDescent="0.25">
      <c r="A650" s="61">
        <f>'[4]All Counts'!E650</f>
        <v>10177</v>
      </c>
      <c r="B650" s="61">
        <f>'[4]All Counts'!F650</f>
        <v>1</v>
      </c>
      <c r="C650" s="61"/>
      <c r="D650" s="68"/>
      <c r="E650" s="61" t="str">
        <f>'[4]All Counts'!P650</f>
        <v>PeMS2016</v>
      </c>
      <c r="F650" s="1">
        <v>1</v>
      </c>
      <c r="G6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50" s="30">
        <f>'[4]All Counts'!R650</f>
        <v>5</v>
      </c>
      <c r="I650" s="30">
        <f>'[4]All Counts'!S650</f>
        <v>19</v>
      </c>
      <c r="J650" s="61">
        <f>'[4]All Counts'!M650</f>
        <v>69560</v>
      </c>
      <c r="K650" s="4">
        <f>VLOOKUP(class[[#This Row],[hwycov_id]],readme!E:F,2,FALSE)</f>
        <v>83782.305664</v>
      </c>
      <c r="L650" s="32">
        <f t="shared" si="30"/>
        <v>0.20446097849338707</v>
      </c>
      <c r="M650" s="31">
        <f t="shared" si="31"/>
        <v>14222.305664</v>
      </c>
      <c r="N650" s="31">
        <f t="shared" si="32"/>
        <v>202273978.40024647</v>
      </c>
      <c r="O650" s="1" t="e">
        <v>#N/A</v>
      </c>
      <c r="P650" s="1">
        <v>649</v>
      </c>
      <c r="Q650" s="46">
        <f>ROUND(class[[#This Row],[count]],-3)</f>
        <v>70000</v>
      </c>
      <c r="R650" s="59">
        <f>VLOOKUP(class[[#This Row],[count_rd]],caltran!$J$2:$P$182,7,FALSE)</f>
        <v>58660</v>
      </c>
      <c r="S650" s="59">
        <f>VLOOKUP(class[[#This Row],[count_rd]],caltran!$J$2:$P$182,6,FALSE)</f>
        <v>81340</v>
      </c>
      <c r="T650" s="1">
        <f>IF(AND(class[[#This Row],[flow]]&gt;=class[[#This Row],[low]], class[[#This Row],[flow]]&lt;=class[[#This Row],[high]]),1,0)</f>
        <v>0</v>
      </c>
    </row>
    <row r="651" spans="1:20" x14ac:dyDescent="0.25">
      <c r="A651" s="61">
        <f>'[4]All Counts'!E651</f>
        <v>10791</v>
      </c>
      <c r="B651" s="61">
        <f>'[4]All Counts'!F651</f>
        <v>1</v>
      </c>
      <c r="C651" s="61"/>
      <c r="D651" s="68"/>
      <c r="E651" s="61" t="str">
        <f>'[4]All Counts'!P651</f>
        <v>PeMS2016</v>
      </c>
      <c r="F651" s="1">
        <v>1</v>
      </c>
      <c r="G6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651" s="30">
        <f>'[4]All Counts'!R651</f>
        <v>5</v>
      </c>
      <c r="I651" s="30">
        <f>'[4]All Counts'!S651</f>
        <v>10</v>
      </c>
      <c r="J651" s="61">
        <f>'[4]All Counts'!M651</f>
        <v>69503</v>
      </c>
      <c r="K651" s="4">
        <f>VLOOKUP(class[[#This Row],[hwycov_id]],readme!E:F,2,FALSE)</f>
        <v>62771.333251999997</v>
      </c>
      <c r="L651" s="32">
        <f t="shared" si="30"/>
        <v>-9.6854333597110931E-2</v>
      </c>
      <c r="M651" s="31">
        <f t="shared" si="31"/>
        <v>-6731.6667480000033</v>
      </c>
      <c r="N651" s="31">
        <f t="shared" si="32"/>
        <v>45315337.20612894</v>
      </c>
      <c r="O651" s="1" t="e">
        <v>#N/A</v>
      </c>
      <c r="P651" s="1">
        <v>650</v>
      </c>
      <c r="Q651" s="46">
        <f>ROUND(class[[#This Row],[count]],-3)</f>
        <v>70000</v>
      </c>
      <c r="R651" s="59">
        <f>VLOOKUP(class[[#This Row],[count_rd]],caltran!$J$2:$P$182,7,FALSE)</f>
        <v>58660</v>
      </c>
      <c r="S651" s="59">
        <f>VLOOKUP(class[[#This Row],[count_rd]],caltran!$J$2:$P$182,6,FALSE)</f>
        <v>81340</v>
      </c>
      <c r="T651" s="1">
        <f>IF(AND(class[[#This Row],[flow]]&gt;=class[[#This Row],[low]], class[[#This Row],[flow]]&lt;=class[[#This Row],[high]]),1,0)</f>
        <v>1</v>
      </c>
    </row>
    <row r="652" spans="1:20" x14ac:dyDescent="0.25">
      <c r="A652" s="61">
        <f>'[4]All Counts'!E652</f>
        <v>7258</v>
      </c>
      <c r="B652" s="61">
        <f>'[4]All Counts'!F652</f>
        <v>1</v>
      </c>
      <c r="C652" s="61"/>
      <c r="D652" s="68"/>
      <c r="E652" s="61" t="str">
        <f>'[4]All Counts'!P652</f>
        <v>PeMS2016</v>
      </c>
      <c r="F652" s="1">
        <v>1</v>
      </c>
      <c r="G6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52" s="30">
        <f>'[4]All Counts'!R652</f>
        <v>2</v>
      </c>
      <c r="I652" s="30">
        <f>'[4]All Counts'!S652</f>
        <v>19</v>
      </c>
      <c r="J652" s="61">
        <f>'[4]All Counts'!M652</f>
        <v>50766</v>
      </c>
      <c r="K652" s="4">
        <f>VLOOKUP(class[[#This Row],[hwycov_id]],readme!E:F,2,FALSE)</f>
        <v>55118.654296000001</v>
      </c>
      <c r="L652" s="32">
        <f t="shared" si="30"/>
        <v>8.5739555923255661E-2</v>
      </c>
      <c r="M652" s="31">
        <f t="shared" si="31"/>
        <v>4352.6542960000006</v>
      </c>
      <c r="N652" s="31">
        <f t="shared" si="32"/>
        <v>18945599.420487262</v>
      </c>
      <c r="O652" s="1" t="e">
        <v>#N/A</v>
      </c>
      <c r="P652" s="1">
        <v>651</v>
      </c>
      <c r="Q652" s="46">
        <f>ROUND(class[[#This Row],[count]],-3)</f>
        <v>51000</v>
      </c>
      <c r="R652" s="59">
        <f>VLOOKUP(class[[#This Row],[count_rd]],caltran!$J$2:$P$182,7,FALSE)</f>
        <v>40919</v>
      </c>
      <c r="S652" s="59">
        <f>VLOOKUP(class[[#This Row],[count_rd]],caltran!$J$2:$P$182,6,FALSE)</f>
        <v>61081</v>
      </c>
      <c r="T652" s="1">
        <f>IF(AND(class[[#This Row],[flow]]&gt;=class[[#This Row],[low]], class[[#This Row],[flow]]&lt;=class[[#This Row],[high]]),1,0)</f>
        <v>1</v>
      </c>
    </row>
    <row r="653" spans="1:20" x14ac:dyDescent="0.25">
      <c r="A653" s="61">
        <f>'[4]All Counts'!E653</f>
        <v>7259</v>
      </c>
      <c r="B653" s="61">
        <f>'[4]All Counts'!F653</f>
        <v>1</v>
      </c>
      <c r="C653" s="61"/>
      <c r="D653" s="68"/>
      <c r="E653" s="61" t="str">
        <f>'[4]All Counts'!P653</f>
        <v>PeMS2016</v>
      </c>
      <c r="F653" s="1">
        <v>1</v>
      </c>
      <c r="G6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653" s="30">
        <f>'[4]All Counts'!R653</f>
        <v>2</v>
      </c>
      <c r="I653" s="30">
        <f>'[4]All Counts'!S653</f>
        <v>19</v>
      </c>
      <c r="J653" s="61">
        <f>'[4]All Counts'!M653</f>
        <v>49880</v>
      </c>
      <c r="K653" s="4">
        <f>VLOOKUP(class[[#This Row],[hwycov_id]],readme!E:F,2,FALSE)</f>
        <v>46980.354613999996</v>
      </c>
      <c r="L653" s="32">
        <f t="shared" si="30"/>
        <v>-5.813242554129916E-2</v>
      </c>
      <c r="M653" s="31">
        <f t="shared" si="31"/>
        <v>-2899.6453860000038</v>
      </c>
      <c r="N653" s="31">
        <f t="shared" si="32"/>
        <v>8407943.3645511102</v>
      </c>
      <c r="O653" s="1" t="e">
        <v>#N/A</v>
      </c>
      <c r="P653" s="1">
        <v>652</v>
      </c>
      <c r="Q653" s="46">
        <f>ROUND(class[[#This Row],[count]],-3)</f>
        <v>50000</v>
      </c>
      <c r="R653" s="59">
        <f>VLOOKUP(class[[#This Row],[count_rd]],caltran!$J$2:$P$182,7,FALSE)</f>
        <v>40050</v>
      </c>
      <c r="S653" s="59">
        <f>VLOOKUP(class[[#This Row],[count_rd]],caltran!$J$2:$P$182,6,FALSE)</f>
        <v>59950</v>
      </c>
      <c r="T653" s="1">
        <f>IF(AND(class[[#This Row],[flow]]&gt;=class[[#This Row],[low]], class[[#This Row],[flow]]&lt;=class[[#This Row],[high]]),1,0)</f>
        <v>1</v>
      </c>
    </row>
    <row r="654" spans="1:20" x14ac:dyDescent="0.25">
      <c r="A654" s="61">
        <f>'[4]All Counts'!E654</f>
        <v>9012</v>
      </c>
      <c r="B654" s="61">
        <f>'[4]All Counts'!F654</f>
        <v>1</v>
      </c>
      <c r="C654" s="61"/>
      <c r="D654" s="68"/>
      <c r="E654" s="61" t="str">
        <f>'[4]All Counts'!P654</f>
        <v>SANDAG</v>
      </c>
      <c r="F654" s="1">
        <v>1</v>
      </c>
      <c r="G6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654" s="30">
        <f>'[4]All Counts'!R654</f>
        <v>4</v>
      </c>
      <c r="I654" s="30">
        <f>'[4]All Counts'!S654</f>
        <v>19</v>
      </c>
      <c r="J654" s="61">
        <f>'[4]All Counts'!M654</f>
        <v>17181</v>
      </c>
      <c r="K654" s="4">
        <f>VLOOKUP(class[[#This Row],[hwycov_id]],readme!E:F,2,FALSE)</f>
        <v>17210.658797999997</v>
      </c>
      <c r="L654" s="32">
        <f t="shared" si="30"/>
        <v>1.7262556312203081E-3</v>
      </c>
      <c r="M654" s="31">
        <f t="shared" si="31"/>
        <v>29.65879799999675</v>
      </c>
      <c r="N654" s="31">
        <f t="shared" si="32"/>
        <v>879.64429880461125</v>
      </c>
      <c r="O654" s="1" t="e">
        <v>#N/A</v>
      </c>
      <c r="P654" s="1">
        <v>653</v>
      </c>
      <c r="Q654" s="46">
        <f>ROUND(class[[#This Row],[count]],-3)</f>
        <v>17000</v>
      </c>
      <c r="R654" s="59">
        <f>VLOOKUP(class[[#This Row],[count_rd]],caltran!$J$2:$P$182,7,FALSE)</f>
        <v>12070</v>
      </c>
      <c r="S654" s="59">
        <f>VLOOKUP(class[[#This Row],[count_rd]],caltran!$J$2:$P$182,6,FALSE)</f>
        <v>21930</v>
      </c>
      <c r="T654" s="1">
        <f>IF(AND(class[[#This Row],[flow]]&gt;=class[[#This Row],[low]], class[[#This Row],[flow]]&lt;=class[[#This Row],[high]]),1,0)</f>
        <v>1</v>
      </c>
    </row>
    <row r="655" spans="1:20" x14ac:dyDescent="0.25">
      <c r="A655" s="61">
        <f>'[4]All Counts'!E655</f>
        <v>30782</v>
      </c>
      <c r="B655" s="61">
        <f>'[4]All Counts'!F655</f>
        <v>1</v>
      </c>
      <c r="C655" s="61"/>
      <c r="D655" s="68"/>
      <c r="E655" s="61" t="str">
        <f>'[4]All Counts'!P655</f>
        <v>SANDAG</v>
      </c>
      <c r="F655" s="1">
        <v>1</v>
      </c>
      <c r="G6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655" s="30">
        <f>'[4]All Counts'!R655</f>
        <v>4</v>
      </c>
      <c r="I655" s="30">
        <f>'[4]All Counts'!S655</f>
        <v>2</v>
      </c>
      <c r="J655" s="61">
        <f>'[4]All Counts'!M655</f>
        <v>15613</v>
      </c>
      <c r="K655" s="4">
        <f>VLOOKUP(class[[#This Row],[hwycov_id]],readme!E:F,2,FALSE)</f>
        <v>16023.942765</v>
      </c>
      <c r="L655" s="32">
        <f t="shared" si="30"/>
        <v>2.6320551143278026E-2</v>
      </c>
      <c r="M655" s="31">
        <f t="shared" si="31"/>
        <v>410.94276499999978</v>
      </c>
      <c r="N655" s="31">
        <f t="shared" si="32"/>
        <v>168873.95610584505</v>
      </c>
      <c r="O655" s="1" t="e">
        <v>#N/A</v>
      </c>
      <c r="P655" s="1">
        <v>654</v>
      </c>
      <c r="Q655" s="46">
        <f>ROUND(class[[#This Row],[count]],-3)</f>
        <v>16000</v>
      </c>
      <c r="R655" s="59">
        <f>VLOOKUP(class[[#This Row],[count_rd]],caltran!$J$2:$P$182,7,FALSE)</f>
        <v>11296</v>
      </c>
      <c r="S655" s="59">
        <f>VLOOKUP(class[[#This Row],[count_rd]],caltran!$J$2:$P$182,6,FALSE)</f>
        <v>20704</v>
      </c>
      <c r="T655" s="1">
        <f>IF(AND(class[[#This Row],[flow]]&gt;=class[[#This Row],[low]], class[[#This Row],[flow]]&lt;=class[[#This Row],[high]]),1,0)</f>
        <v>1</v>
      </c>
    </row>
    <row r="656" spans="1:20" x14ac:dyDescent="0.25">
      <c r="A656" s="61">
        <f>'[4]All Counts'!E656</f>
        <v>9142</v>
      </c>
      <c r="B656" s="61">
        <f>'[4]All Counts'!F656</f>
        <v>1</v>
      </c>
      <c r="C656" s="61"/>
      <c r="D656" s="68"/>
      <c r="E656" s="61" t="str">
        <f>'[4]All Counts'!P656</f>
        <v>SANDAG</v>
      </c>
      <c r="F656" s="1">
        <v>1</v>
      </c>
      <c r="G6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656" s="30">
        <f>'[4]All Counts'!R656</f>
        <v>4</v>
      </c>
      <c r="I656" s="30">
        <f>'[4]All Counts'!S656</f>
        <v>2</v>
      </c>
      <c r="J656" s="61">
        <f>'[4]All Counts'!M656</f>
        <v>12993</v>
      </c>
      <c r="K656" s="4">
        <f>VLOOKUP(class[[#This Row],[hwycov_id]],readme!E:F,2,FALSE)</f>
        <v>12533.752121</v>
      </c>
      <c r="L656" s="32">
        <f t="shared" si="30"/>
        <v>-3.5345792272762244E-2</v>
      </c>
      <c r="M656" s="31">
        <f t="shared" si="31"/>
        <v>-459.24787900000047</v>
      </c>
      <c r="N656" s="31">
        <f t="shared" si="32"/>
        <v>210908.61436599906</v>
      </c>
      <c r="O656" s="1" t="e">
        <v>#N/A</v>
      </c>
      <c r="P656" s="1">
        <v>655</v>
      </c>
      <c r="Q656" s="46">
        <f>ROUND(class[[#This Row],[count]],-3)</f>
        <v>13000</v>
      </c>
      <c r="R656" s="59">
        <f>VLOOKUP(class[[#This Row],[count_rd]],caltran!$J$2:$P$182,7,FALSE)</f>
        <v>8775</v>
      </c>
      <c r="S656" s="59">
        <f>VLOOKUP(class[[#This Row],[count_rd]],caltran!$J$2:$P$182,6,FALSE)</f>
        <v>17225</v>
      </c>
      <c r="T656" s="1">
        <f>IF(AND(class[[#This Row],[flow]]&gt;=class[[#This Row],[low]], class[[#This Row],[flow]]&lt;=class[[#This Row],[high]]),1,0)</f>
        <v>1</v>
      </c>
    </row>
    <row r="657" spans="1:20" x14ac:dyDescent="0.25">
      <c r="A657" s="61">
        <f>'[4]All Counts'!E657</f>
        <v>9516</v>
      </c>
      <c r="B657" s="61">
        <f>'[4]All Counts'!F657</f>
        <v>1</v>
      </c>
      <c r="C657" s="61"/>
      <c r="D657" s="68"/>
      <c r="E657" s="61" t="str">
        <f>'[4]All Counts'!P657</f>
        <v>SANDAG</v>
      </c>
      <c r="F657" s="1">
        <v>1</v>
      </c>
      <c r="G6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657" s="30">
        <f>'[4]All Counts'!R657</f>
        <v>4</v>
      </c>
      <c r="I657" s="30">
        <f>'[4]All Counts'!S657</f>
        <v>2</v>
      </c>
      <c r="J657" s="61">
        <f>'[4]All Counts'!M657</f>
        <v>9252</v>
      </c>
      <c r="K657" s="4">
        <f>VLOOKUP(class[[#This Row],[hwycov_id]],readme!E:F,2,FALSE)</f>
        <v>8747.2023919999992</v>
      </c>
      <c r="L657" s="32">
        <f t="shared" si="30"/>
        <v>-5.4560917423259969E-2</v>
      </c>
      <c r="M657" s="31">
        <f t="shared" si="31"/>
        <v>-504.79760800000076</v>
      </c>
      <c r="N657" s="31">
        <f t="shared" si="32"/>
        <v>254820.62504252244</v>
      </c>
      <c r="O657" s="1" t="e">
        <v>#N/A</v>
      </c>
      <c r="P657" s="1">
        <v>656</v>
      </c>
      <c r="Q657" s="46">
        <f>ROUND(class[[#This Row],[count]],-3)</f>
        <v>9000</v>
      </c>
      <c r="R657" s="59">
        <f>VLOOKUP(class[[#This Row],[count_rd]],caltran!$J$2:$P$182,7,FALSE)</f>
        <v>5580</v>
      </c>
      <c r="S657" s="59">
        <f>VLOOKUP(class[[#This Row],[count_rd]],caltran!$J$2:$P$182,6,FALSE)</f>
        <v>12419.999999999998</v>
      </c>
      <c r="T657" s="1">
        <f>IF(AND(class[[#This Row],[flow]]&gt;=class[[#This Row],[low]], class[[#This Row],[flow]]&lt;=class[[#This Row],[high]]),1,0)</f>
        <v>1</v>
      </c>
    </row>
    <row r="658" spans="1:20" x14ac:dyDescent="0.25">
      <c r="A658" s="61">
        <f>'[4]All Counts'!E658</f>
        <v>9510</v>
      </c>
      <c r="B658" s="61">
        <f>'[4]All Counts'!F658</f>
        <v>1</v>
      </c>
      <c r="C658" s="61"/>
      <c r="D658" s="68"/>
      <c r="E658" s="61" t="str">
        <f>'[4]All Counts'!P658</f>
        <v>SANDAG</v>
      </c>
      <c r="F658" s="1">
        <v>1</v>
      </c>
      <c r="G6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658" s="30">
        <f>'[4]All Counts'!R658</f>
        <v>4</v>
      </c>
      <c r="I658" s="30">
        <f>'[4]All Counts'!S658</f>
        <v>2</v>
      </c>
      <c r="J658" s="61">
        <f>'[4]All Counts'!M658</f>
        <v>6601</v>
      </c>
      <c r="K658" s="4">
        <f>VLOOKUP(class[[#This Row],[hwycov_id]],readme!E:F,2,FALSE)</f>
        <v>5929.4661559999995</v>
      </c>
      <c r="L658" s="32">
        <f t="shared" si="30"/>
        <v>-0.10173213816088478</v>
      </c>
      <c r="M658" s="31">
        <f t="shared" si="31"/>
        <v>-671.5338440000005</v>
      </c>
      <c r="N658" s="31">
        <f t="shared" si="32"/>
        <v>450957.703637417</v>
      </c>
      <c r="O658" s="1" t="e">
        <v>#N/A</v>
      </c>
      <c r="P658" s="1">
        <v>657</v>
      </c>
      <c r="Q658" s="46">
        <f>ROUND(class[[#This Row],[count]],-3)</f>
        <v>7000</v>
      </c>
      <c r="R658" s="59">
        <f>VLOOKUP(class[[#This Row],[count_rd]],caltran!$J$2:$P$182,7,FALSE)</f>
        <v>4024.9999999999995</v>
      </c>
      <c r="S658" s="59">
        <f>VLOOKUP(class[[#This Row],[count_rd]],caltran!$J$2:$P$182,6,FALSE)</f>
        <v>9975</v>
      </c>
      <c r="T658" s="1">
        <f>IF(AND(class[[#This Row],[flow]]&gt;=class[[#This Row],[low]], class[[#This Row],[flow]]&lt;=class[[#This Row],[high]]),1,0)</f>
        <v>1</v>
      </c>
    </row>
    <row r="659" spans="1:20" x14ac:dyDescent="0.25">
      <c r="A659" s="61">
        <f>'[4]All Counts'!E659</f>
        <v>9488</v>
      </c>
      <c r="B659" s="61">
        <f>'[4]All Counts'!F659</f>
        <v>1</v>
      </c>
      <c r="C659" s="61"/>
      <c r="D659" s="68"/>
      <c r="E659" s="61" t="str">
        <f>'[4]All Counts'!P659</f>
        <v>SANDAG</v>
      </c>
      <c r="F659" s="1">
        <v>1</v>
      </c>
      <c r="G6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659" s="30">
        <f>'[4]All Counts'!R659</f>
        <v>4</v>
      </c>
      <c r="I659" s="30">
        <f>'[4]All Counts'!S659</f>
        <v>2</v>
      </c>
      <c r="J659" s="61">
        <f>'[4]All Counts'!M659</f>
        <v>4893</v>
      </c>
      <c r="K659" s="4">
        <f>VLOOKUP(class[[#This Row],[hwycov_id]],readme!E:F,2,FALSE)</f>
        <v>5249.9406740000004</v>
      </c>
      <c r="L659" s="32">
        <f t="shared" si="30"/>
        <v>7.2949248722665061E-2</v>
      </c>
      <c r="M659" s="31">
        <f t="shared" si="31"/>
        <v>356.9406740000004</v>
      </c>
      <c r="N659" s="31">
        <f t="shared" si="32"/>
        <v>127406.64475557455</v>
      </c>
      <c r="O659" s="1" t="e">
        <v>#N/A</v>
      </c>
      <c r="P659" s="1">
        <v>658</v>
      </c>
      <c r="Q659" s="46">
        <f>ROUND(class[[#This Row],[count]],-3)</f>
        <v>5000</v>
      </c>
      <c r="R659" s="59">
        <f>VLOOKUP(class[[#This Row],[count_rd]],caltran!$J$2:$P$182,7,FALSE)</f>
        <v>2625</v>
      </c>
      <c r="S659" s="59">
        <f>VLOOKUP(class[[#This Row],[count_rd]],caltran!$J$2:$P$182,6,FALSE)</f>
        <v>7375</v>
      </c>
      <c r="T659" s="1">
        <f>IF(AND(class[[#This Row],[flow]]&gt;=class[[#This Row],[low]], class[[#This Row],[flow]]&lt;=class[[#This Row],[high]]),1,0)</f>
        <v>1</v>
      </c>
    </row>
    <row r="660" spans="1:20" x14ac:dyDescent="0.25">
      <c r="A660" s="61">
        <f>'[4]All Counts'!E660</f>
        <v>7374</v>
      </c>
      <c r="B660" s="61">
        <f>'[4]All Counts'!F660</f>
        <v>1</v>
      </c>
      <c r="C660" s="61"/>
      <c r="D660" s="68"/>
      <c r="E660" s="61" t="str">
        <f>'[4]All Counts'!P660</f>
        <v>PeMS2016</v>
      </c>
      <c r="F660" s="1">
        <v>1</v>
      </c>
      <c r="G6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660" s="30">
        <f>'[4]All Counts'!R660</f>
        <v>3</v>
      </c>
      <c r="I660" s="30">
        <f>'[4]All Counts'!S660</f>
        <v>14</v>
      </c>
      <c r="J660" s="61">
        <f>'[4]All Counts'!M660</f>
        <v>69598</v>
      </c>
      <c r="K660" s="4">
        <f>VLOOKUP(class[[#This Row],[hwycov_id]],readme!E:F,2,FALSE)</f>
        <v>73536.651856000011</v>
      </c>
      <c r="L660" s="32">
        <f t="shared" si="30"/>
        <v>5.6591451708382534E-2</v>
      </c>
      <c r="M660" s="31">
        <f t="shared" si="31"/>
        <v>3938.6518560000113</v>
      </c>
      <c r="N660" s="31">
        <f t="shared" si="32"/>
        <v>15512978.442772334</v>
      </c>
      <c r="O660" s="1" t="e">
        <v>#N/A</v>
      </c>
      <c r="P660" s="1">
        <v>659</v>
      </c>
      <c r="Q660" s="46">
        <f>ROUND(class[[#This Row],[count]],-3)</f>
        <v>70000</v>
      </c>
      <c r="R660" s="59">
        <f>VLOOKUP(class[[#This Row],[count_rd]],caltran!$J$2:$P$182,7,FALSE)</f>
        <v>58660</v>
      </c>
      <c r="S660" s="59">
        <f>VLOOKUP(class[[#This Row],[count_rd]],caltran!$J$2:$P$182,6,FALSE)</f>
        <v>81340</v>
      </c>
      <c r="T660" s="1">
        <f>IF(AND(class[[#This Row],[flow]]&gt;=class[[#This Row],[low]], class[[#This Row],[flow]]&lt;=class[[#This Row],[high]]),1,0)</f>
        <v>1</v>
      </c>
    </row>
    <row r="661" spans="1:20" x14ac:dyDescent="0.25">
      <c r="A661" s="61">
        <f>'[4]All Counts'!E661</f>
        <v>16162</v>
      </c>
      <c r="B661" s="61">
        <f>'[4]All Counts'!F661</f>
        <v>1</v>
      </c>
      <c r="C661" s="61"/>
      <c r="D661" s="68"/>
      <c r="E661" s="61" t="str">
        <f>'[4]All Counts'!P661</f>
        <v>PeMS2016</v>
      </c>
      <c r="F661" s="1">
        <v>1</v>
      </c>
      <c r="G6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661" s="30">
        <f>'[4]All Counts'!R661</f>
        <v>3</v>
      </c>
      <c r="I661" s="30">
        <f>'[4]All Counts'!S661</f>
        <v>14</v>
      </c>
      <c r="J661" s="61">
        <f>'[4]All Counts'!M661</f>
        <v>84632</v>
      </c>
      <c r="K661" s="4">
        <f>VLOOKUP(class[[#This Row],[hwycov_id]],readme!E:F,2,FALSE)</f>
        <v>79462.97119099999</v>
      </c>
      <c r="L661" s="32">
        <f t="shared" si="30"/>
        <v>-6.107652907883554E-2</v>
      </c>
      <c r="M661" s="31">
        <f t="shared" si="31"/>
        <v>-5169.0288090000104</v>
      </c>
      <c r="N661" s="31">
        <f t="shared" si="32"/>
        <v>26718858.828272067</v>
      </c>
      <c r="O661" s="1" t="e">
        <v>#N/A</v>
      </c>
      <c r="P661" s="1">
        <v>660</v>
      </c>
      <c r="Q661" s="46">
        <f>ROUND(class[[#This Row],[count]],-3)</f>
        <v>85000</v>
      </c>
      <c r="R661" s="59">
        <f>VLOOKUP(class[[#This Row],[count_rd]],caltran!$J$2:$P$182,7,FALSE)</f>
        <v>73015</v>
      </c>
      <c r="S661" s="59">
        <f>VLOOKUP(class[[#This Row],[count_rd]],caltran!$J$2:$P$182,6,FALSE)</f>
        <v>96985</v>
      </c>
      <c r="T661" s="1">
        <f>IF(AND(class[[#This Row],[flow]]&gt;=class[[#This Row],[low]], class[[#This Row],[flow]]&lt;=class[[#This Row],[high]]),1,0)</f>
        <v>1</v>
      </c>
    </row>
    <row r="662" spans="1:20" x14ac:dyDescent="0.25">
      <c r="A662" s="61">
        <f>'[4]All Counts'!E662</f>
        <v>16163</v>
      </c>
      <c r="B662" s="61">
        <f>'[4]All Counts'!F662</f>
        <v>1</v>
      </c>
      <c r="C662" s="61"/>
      <c r="D662" s="68"/>
      <c r="E662" s="61" t="str">
        <f>'[4]All Counts'!P662</f>
        <v>PeMS2016</v>
      </c>
      <c r="F662" s="1">
        <v>1</v>
      </c>
      <c r="G6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62" s="30">
        <f>'[4]All Counts'!R662</f>
        <v>3</v>
      </c>
      <c r="I662" s="30">
        <f>'[4]All Counts'!S662</f>
        <v>14</v>
      </c>
      <c r="J662" s="61">
        <f>'[4]All Counts'!M662</f>
        <v>95405</v>
      </c>
      <c r="K662" s="4">
        <f>VLOOKUP(class[[#This Row],[hwycov_id]],readme!E:F,2,FALSE)</f>
        <v>82266.702636999995</v>
      </c>
      <c r="L662" s="32">
        <f t="shared" si="30"/>
        <v>-0.13771078416225568</v>
      </c>
      <c r="M662" s="31">
        <f t="shared" si="31"/>
        <v>-13138.297363000005</v>
      </c>
      <c r="N662" s="31">
        <f t="shared" si="32"/>
        <v>172614857.59861287</v>
      </c>
      <c r="O662" s="1" t="e">
        <v>#N/A</v>
      </c>
      <c r="P662" s="1">
        <v>661</v>
      </c>
      <c r="Q662" s="46">
        <f>ROUND(class[[#This Row],[count]],-3)</f>
        <v>95000</v>
      </c>
      <c r="R662" s="59">
        <f>VLOOKUP(class[[#This Row],[count_rd]],caltran!$J$2:$P$182,7,FALSE)</f>
        <v>81985</v>
      </c>
      <c r="S662" s="59">
        <f>VLOOKUP(class[[#This Row],[count_rd]],caltran!$J$2:$P$182,6,FALSE)</f>
        <v>108015</v>
      </c>
      <c r="T662" s="1">
        <f>IF(AND(class[[#This Row],[flow]]&gt;=class[[#This Row],[low]], class[[#This Row],[flow]]&lt;=class[[#This Row],[high]]),1,0)</f>
        <v>1</v>
      </c>
    </row>
    <row r="663" spans="1:20" x14ac:dyDescent="0.25">
      <c r="A663" s="61">
        <f>'[4]All Counts'!E663</f>
        <v>8820</v>
      </c>
      <c r="B663" s="61">
        <f>'[4]All Counts'!F663</f>
        <v>1</v>
      </c>
      <c r="C663" s="61"/>
      <c r="D663" s="68"/>
      <c r="E663" s="61" t="str">
        <f>'[4]All Counts'!P663</f>
        <v>PeMS2016</v>
      </c>
      <c r="F663" s="1">
        <v>1</v>
      </c>
      <c r="G6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63" s="30">
        <f>'[4]All Counts'!R663</f>
        <v>3</v>
      </c>
      <c r="I663" s="30">
        <f>'[4]All Counts'!S663</f>
        <v>14</v>
      </c>
      <c r="J663" s="61">
        <f>'[4]All Counts'!M663</f>
        <v>93098</v>
      </c>
      <c r="K663" s="4">
        <f>VLOOKUP(class[[#This Row],[hwycov_id]],readme!E:F,2,FALSE)</f>
        <v>84191.245116999999</v>
      </c>
      <c r="L663" s="32">
        <f t="shared" si="30"/>
        <v>-9.5670743549807757E-2</v>
      </c>
      <c r="M663" s="31">
        <f t="shared" si="31"/>
        <v>-8906.7548830000014</v>
      </c>
      <c r="N663" s="31">
        <f t="shared" si="32"/>
        <v>79330282.545844376</v>
      </c>
      <c r="O663" s="1" t="e">
        <v>#N/A</v>
      </c>
      <c r="P663" s="1">
        <v>662</v>
      </c>
      <c r="Q663" s="46">
        <f>ROUND(class[[#This Row],[count]],-3)</f>
        <v>93000</v>
      </c>
      <c r="R663" s="59">
        <f>VLOOKUP(class[[#This Row],[count_rd]],caltran!$J$2:$P$182,7,FALSE)</f>
        <v>80259</v>
      </c>
      <c r="S663" s="59">
        <f>VLOOKUP(class[[#This Row],[count_rd]],caltran!$J$2:$P$182,6,FALSE)</f>
        <v>105741</v>
      </c>
      <c r="T663" s="1">
        <f>IF(AND(class[[#This Row],[flow]]&gt;=class[[#This Row],[low]], class[[#This Row],[flow]]&lt;=class[[#This Row],[high]]),1,0)</f>
        <v>1</v>
      </c>
    </row>
    <row r="664" spans="1:20" x14ac:dyDescent="0.25">
      <c r="A664" s="61">
        <f>'[4]All Counts'!E664</f>
        <v>8823</v>
      </c>
      <c r="B664" s="61">
        <f>'[4]All Counts'!F664</f>
        <v>1</v>
      </c>
      <c r="C664" s="61"/>
      <c r="D664" s="68"/>
      <c r="E664" s="61" t="str">
        <f>'[4]All Counts'!P664</f>
        <v>PeMS2016</v>
      </c>
      <c r="F664" s="1">
        <v>1</v>
      </c>
      <c r="G6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664" s="30">
        <f>'[4]All Counts'!R664</f>
        <v>3</v>
      </c>
      <c r="I664" s="30">
        <f>'[4]All Counts'!S664</f>
        <v>14</v>
      </c>
      <c r="J664" s="61">
        <f>'[4]All Counts'!M664</f>
        <v>72199</v>
      </c>
      <c r="K664" s="4">
        <f>VLOOKUP(class[[#This Row],[hwycov_id]],readme!E:F,2,FALSE)</f>
        <v>62414.257811999996</v>
      </c>
      <c r="L664" s="32">
        <f t="shared" si="30"/>
        <v>-0.13552462205847726</v>
      </c>
      <c r="M664" s="31">
        <f t="shared" si="31"/>
        <v>-9784.7421880000038</v>
      </c>
      <c r="N664" s="31">
        <f t="shared" si="32"/>
        <v>95741179.685627103</v>
      </c>
      <c r="O664" s="1" t="e">
        <v>#N/A</v>
      </c>
      <c r="P664" s="1">
        <v>663</v>
      </c>
      <c r="Q664" s="46">
        <f>ROUND(class[[#This Row],[count]],-3)</f>
        <v>72000</v>
      </c>
      <c r="R664" s="59">
        <f>VLOOKUP(class[[#This Row],[count_rd]],caltran!$J$2:$P$182,7,FALSE)</f>
        <v>60544</v>
      </c>
      <c r="S664" s="59">
        <f>VLOOKUP(class[[#This Row],[count_rd]],caltran!$J$2:$P$182,6,FALSE)</f>
        <v>83456</v>
      </c>
      <c r="T664" s="1">
        <f>IF(AND(class[[#This Row],[flow]]&gt;=class[[#This Row],[low]], class[[#This Row],[flow]]&lt;=class[[#This Row],[high]]),1,0)</f>
        <v>1</v>
      </c>
    </row>
    <row r="665" spans="1:20" x14ac:dyDescent="0.25">
      <c r="A665" s="61">
        <f>'[4]All Counts'!E665</f>
        <v>15688</v>
      </c>
      <c r="B665" s="61">
        <f>'[4]All Counts'!F665</f>
        <v>1</v>
      </c>
      <c r="C665" s="61"/>
      <c r="D665" s="68"/>
      <c r="E665" s="61" t="str">
        <f>'[4]All Counts'!P665</f>
        <v>PeMS2016</v>
      </c>
      <c r="F665" s="1">
        <v>1</v>
      </c>
      <c r="G6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665" s="30">
        <f>'[4]All Counts'!R665</f>
        <v>3</v>
      </c>
      <c r="I665" s="30">
        <f>'[4]All Counts'!S665</f>
        <v>14</v>
      </c>
      <c r="J665" s="61">
        <f>'[4]All Counts'!M665</f>
        <v>89583</v>
      </c>
      <c r="K665" s="4">
        <f>VLOOKUP(class[[#This Row],[hwycov_id]],readme!E:F,2,FALSE)</f>
        <v>90864.208007000008</v>
      </c>
      <c r="L665" s="32">
        <f t="shared" si="30"/>
        <v>1.4301910038735155E-2</v>
      </c>
      <c r="M665" s="31">
        <f t="shared" si="31"/>
        <v>1281.2080070000084</v>
      </c>
      <c r="N665" s="31">
        <f t="shared" si="32"/>
        <v>1641493.9572009335</v>
      </c>
      <c r="O665" s="1" t="e">
        <v>#N/A</v>
      </c>
      <c r="P665" s="1">
        <v>664</v>
      </c>
      <c r="Q665" s="46">
        <f>ROUND(class[[#This Row],[count]],-3)</f>
        <v>90000</v>
      </c>
      <c r="R665" s="59">
        <f>VLOOKUP(class[[#This Row],[count_rd]],caltran!$J$2:$P$182,7,FALSE)</f>
        <v>77580</v>
      </c>
      <c r="S665" s="59">
        <f>VLOOKUP(class[[#This Row],[count_rd]],caltran!$J$2:$P$182,6,FALSE)</f>
        <v>102419.99999999999</v>
      </c>
      <c r="T665" s="1">
        <f>IF(AND(class[[#This Row],[flow]]&gt;=class[[#This Row],[low]], class[[#This Row],[flow]]&lt;=class[[#This Row],[high]]),1,0)</f>
        <v>1</v>
      </c>
    </row>
    <row r="666" spans="1:20" x14ac:dyDescent="0.25">
      <c r="A666" s="61">
        <f>'[4]All Counts'!E666</f>
        <v>31184</v>
      </c>
      <c r="B666" s="61">
        <f>'[4]All Counts'!F666</f>
        <v>1</v>
      </c>
      <c r="C666" s="61"/>
      <c r="D666" s="68"/>
      <c r="E666" s="61" t="str">
        <f>'[4]All Counts'!P666</f>
        <v>PeMS2016</v>
      </c>
      <c r="F666" s="1">
        <v>1</v>
      </c>
      <c r="G6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66" s="30">
        <f>'[4]All Counts'!R666</f>
        <v>3</v>
      </c>
      <c r="I666" s="30">
        <f>'[4]All Counts'!S666</f>
        <v>14</v>
      </c>
      <c r="J666" s="61">
        <f>'[4]All Counts'!M666</f>
        <v>96691</v>
      </c>
      <c r="K666" s="4">
        <f>VLOOKUP(class[[#This Row],[hwycov_id]],readme!E:F,2,FALSE)</f>
        <v>89179.755858999997</v>
      </c>
      <c r="L666" s="32">
        <f t="shared" si="30"/>
        <v>-7.7682970917665628E-2</v>
      </c>
      <c r="M666" s="31">
        <f t="shared" si="31"/>
        <v>-7511.2441410000029</v>
      </c>
      <c r="N666" s="31">
        <f t="shared" si="32"/>
        <v>56418788.545706868</v>
      </c>
      <c r="O666" s="1" t="e">
        <v>#N/A</v>
      </c>
      <c r="P666" s="1">
        <v>665</v>
      </c>
      <c r="Q666" s="46">
        <f>ROUND(class[[#This Row],[count]],-3)</f>
        <v>97000</v>
      </c>
      <c r="R666" s="59">
        <f>VLOOKUP(class[[#This Row],[count_rd]],caltran!$J$2:$P$182,7,FALSE)</f>
        <v>83727.166666666657</v>
      </c>
      <c r="S666" s="59">
        <f>VLOOKUP(class[[#This Row],[count_rd]],caltran!$J$2:$P$182,6,FALSE)</f>
        <v>110272.83333333334</v>
      </c>
      <c r="T666" s="1">
        <f>IF(AND(class[[#This Row],[flow]]&gt;=class[[#This Row],[low]], class[[#This Row],[flow]]&lt;=class[[#This Row],[high]]),1,0)</f>
        <v>1</v>
      </c>
    </row>
    <row r="667" spans="1:20" x14ac:dyDescent="0.25">
      <c r="A667" s="61">
        <f>'[4]All Counts'!E667</f>
        <v>15705</v>
      </c>
      <c r="B667" s="61">
        <f>'[4]All Counts'!F667</f>
        <v>1</v>
      </c>
      <c r="C667" s="61"/>
      <c r="D667" s="68"/>
      <c r="E667" s="61" t="str">
        <f>'[4]All Counts'!P667</f>
        <v>PeMS2016</v>
      </c>
      <c r="F667" s="1">
        <v>1</v>
      </c>
      <c r="G6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67" s="30">
        <f>'[4]All Counts'!R667</f>
        <v>3</v>
      </c>
      <c r="I667" s="30">
        <f>'[4]All Counts'!S667</f>
        <v>14</v>
      </c>
      <c r="J667" s="61">
        <f>'[4]All Counts'!M667</f>
        <v>74548</v>
      </c>
      <c r="K667" s="4">
        <f>VLOOKUP(class[[#This Row],[hwycov_id]],readme!E:F,2,FALSE)</f>
        <v>86097.863282000006</v>
      </c>
      <c r="L667" s="32">
        <f t="shared" si="30"/>
        <v>0.15493190001073143</v>
      </c>
      <c r="M667" s="31">
        <f t="shared" si="31"/>
        <v>11549.863282000006</v>
      </c>
      <c r="N667" s="31">
        <f t="shared" si="32"/>
        <v>133399341.83289194</v>
      </c>
      <c r="O667" s="1" t="e">
        <v>#N/A</v>
      </c>
      <c r="P667" s="1">
        <v>666</v>
      </c>
      <c r="Q667" s="46">
        <f>ROUND(class[[#This Row],[count]],-3)</f>
        <v>75000</v>
      </c>
      <c r="R667" s="59">
        <f>VLOOKUP(class[[#This Row],[count_rd]],caltran!$J$2:$P$182,7,FALSE)</f>
        <v>63450</v>
      </c>
      <c r="S667" s="59">
        <f>VLOOKUP(class[[#This Row],[count_rd]],caltran!$J$2:$P$182,6,FALSE)</f>
        <v>86550</v>
      </c>
      <c r="T667" s="1">
        <f>IF(AND(class[[#This Row],[flow]]&gt;=class[[#This Row],[low]], class[[#This Row],[flow]]&lt;=class[[#This Row],[high]]),1,0)</f>
        <v>1</v>
      </c>
    </row>
    <row r="668" spans="1:20" x14ac:dyDescent="0.25">
      <c r="A668" s="61">
        <f>'[4]All Counts'!E668</f>
        <v>25142</v>
      </c>
      <c r="B668" s="61">
        <f>'[4]All Counts'!F668</f>
        <v>1</v>
      </c>
      <c r="C668" s="61"/>
      <c r="D668" s="68"/>
      <c r="E668" s="61" t="str">
        <f>'[4]All Counts'!P668</f>
        <v>PeMS2016</v>
      </c>
      <c r="F668" s="1">
        <v>1</v>
      </c>
      <c r="G6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668" s="30">
        <f>'[4]All Counts'!R668</f>
        <v>3</v>
      </c>
      <c r="I668" s="30">
        <f>'[4]All Counts'!S668</f>
        <v>14</v>
      </c>
      <c r="J668" s="61">
        <f>'[4]All Counts'!M668</f>
        <v>91467</v>
      </c>
      <c r="K668" s="4">
        <f>VLOOKUP(class[[#This Row],[hwycov_id]],readme!E:F,2,FALSE)</f>
        <v>96001.756834999993</v>
      </c>
      <c r="L668" s="32">
        <f t="shared" si="30"/>
        <v>4.9578064602534111E-2</v>
      </c>
      <c r="M668" s="31">
        <f t="shared" si="31"/>
        <v>4534.7568349999929</v>
      </c>
      <c r="N668" s="31">
        <f t="shared" si="32"/>
        <v>20564019.552579153</v>
      </c>
      <c r="O668" s="1" t="e">
        <v>#N/A</v>
      </c>
      <c r="P668" s="1">
        <v>667</v>
      </c>
      <c r="Q668" s="46">
        <f>ROUND(class[[#This Row],[count]],-3)</f>
        <v>91000</v>
      </c>
      <c r="R668" s="59">
        <f>VLOOKUP(class[[#This Row],[count_rd]],caltran!$J$2:$P$182,7,FALSE)</f>
        <v>78472.333333333328</v>
      </c>
      <c r="S668" s="59">
        <f>VLOOKUP(class[[#This Row],[count_rd]],caltran!$J$2:$P$182,6,FALSE)</f>
        <v>103527.66666666666</v>
      </c>
      <c r="T668" s="1">
        <f>IF(AND(class[[#This Row],[flow]]&gt;=class[[#This Row],[low]], class[[#This Row],[flow]]&lt;=class[[#This Row],[high]]),1,0)</f>
        <v>1</v>
      </c>
    </row>
    <row r="669" spans="1:20" x14ac:dyDescent="0.25">
      <c r="A669" s="61">
        <f>'[4]All Counts'!E669</f>
        <v>15722</v>
      </c>
      <c r="B669" s="61">
        <f>'[4]All Counts'!F669</f>
        <v>1</v>
      </c>
      <c r="C669" s="61"/>
      <c r="D669" s="68"/>
      <c r="E669" s="61" t="str">
        <f>'[4]All Counts'!P669</f>
        <v>PeMS2016</v>
      </c>
      <c r="F669" s="1">
        <v>1</v>
      </c>
      <c r="G6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669" s="30">
        <f>'[4]All Counts'!R669</f>
        <v>3</v>
      </c>
      <c r="I669" s="30">
        <f>'[4]All Counts'!S669</f>
        <v>14</v>
      </c>
      <c r="J669" s="61">
        <f>'[4]All Counts'!M669</f>
        <v>90440</v>
      </c>
      <c r="K669" s="4">
        <f>VLOOKUP(class[[#This Row],[hwycov_id]],readme!E:F,2,FALSE)</f>
        <v>84182.224608999997</v>
      </c>
      <c r="L669" s="32">
        <f t="shared" si="30"/>
        <v>-6.9192562925696643E-2</v>
      </c>
      <c r="M669" s="31">
        <f t="shared" si="31"/>
        <v>-6257.7753910000029</v>
      </c>
      <c r="N669" s="31">
        <f t="shared" si="32"/>
        <v>39159752.844205238</v>
      </c>
      <c r="O669" s="1" t="e">
        <v>#N/A</v>
      </c>
      <c r="P669" s="1">
        <v>668</v>
      </c>
      <c r="Q669" s="46">
        <f>ROUND(class[[#This Row],[count]],-3)</f>
        <v>90000</v>
      </c>
      <c r="R669" s="59">
        <f>VLOOKUP(class[[#This Row],[count_rd]],caltran!$J$2:$P$182,7,FALSE)</f>
        <v>77580</v>
      </c>
      <c r="S669" s="59">
        <f>VLOOKUP(class[[#This Row],[count_rd]],caltran!$J$2:$P$182,6,FALSE)</f>
        <v>102419.99999999999</v>
      </c>
      <c r="T669" s="1">
        <f>IF(AND(class[[#This Row],[flow]]&gt;=class[[#This Row],[low]], class[[#This Row],[flow]]&lt;=class[[#This Row],[high]]),1,0)</f>
        <v>1</v>
      </c>
    </row>
    <row r="670" spans="1:20" x14ac:dyDescent="0.25">
      <c r="A670" s="61">
        <f>'[4]All Counts'!E670</f>
        <v>8887</v>
      </c>
      <c r="B670" s="61">
        <f>'[4]All Counts'!F670</f>
        <v>1</v>
      </c>
      <c r="C670" s="61"/>
      <c r="D670" s="68"/>
      <c r="E670" s="61" t="str">
        <f>'[4]All Counts'!P670</f>
        <v>PeMS2016</v>
      </c>
      <c r="F670" s="1">
        <v>1</v>
      </c>
      <c r="G6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670" s="30">
        <f>'[4]All Counts'!R670</f>
        <v>2</v>
      </c>
      <c r="I670" s="30">
        <f>'[4]All Counts'!S670</f>
        <v>14</v>
      </c>
      <c r="J670" s="61">
        <f>'[4]All Counts'!M670</f>
        <v>99194</v>
      </c>
      <c r="K670" s="4">
        <f>VLOOKUP(class[[#This Row],[hwycov_id]],readme!E:F,2,FALSE)</f>
        <v>93662.934083</v>
      </c>
      <c r="L670" s="32">
        <f t="shared" si="30"/>
        <v>-5.5760085458797959E-2</v>
      </c>
      <c r="M670" s="31">
        <f t="shared" si="31"/>
        <v>-5531.0659169999999</v>
      </c>
      <c r="N670" s="31">
        <f t="shared" si="32"/>
        <v>30592690.178199049</v>
      </c>
      <c r="O670" s="1" t="e">
        <v>#N/A</v>
      </c>
      <c r="P670" s="1">
        <v>669</v>
      </c>
      <c r="Q670" s="46">
        <f>ROUND(class[[#This Row],[count]],-3)</f>
        <v>99000</v>
      </c>
      <c r="R670" s="59">
        <f>VLOOKUP(class[[#This Row],[count_rd]],caltran!$J$2:$P$182,7,FALSE)</f>
        <v>85486.5</v>
      </c>
      <c r="S670" s="59">
        <f>VLOOKUP(class[[#This Row],[count_rd]],caltran!$J$2:$P$182,6,FALSE)</f>
        <v>112513.5</v>
      </c>
      <c r="T670" s="1">
        <f>IF(AND(class[[#This Row],[flow]]&gt;=class[[#This Row],[low]], class[[#This Row],[flow]]&lt;=class[[#This Row],[high]]),1,0)</f>
        <v>1</v>
      </c>
    </row>
    <row r="671" spans="1:20" x14ac:dyDescent="0.25">
      <c r="A671" s="61">
        <f>'[4]All Counts'!E671</f>
        <v>16045</v>
      </c>
      <c r="B671" s="61">
        <f>'[4]All Counts'!F671</f>
        <v>1</v>
      </c>
      <c r="C671" s="61"/>
      <c r="D671" s="68"/>
      <c r="E671" s="61" t="str">
        <f>'[4]All Counts'!P671</f>
        <v>PeMS2016</v>
      </c>
      <c r="F671" s="1">
        <v>1</v>
      </c>
      <c r="G6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71" s="30">
        <f>'[4]All Counts'!R671</f>
        <v>2</v>
      </c>
      <c r="I671" s="30">
        <f>'[4]All Counts'!S671</f>
        <v>14</v>
      </c>
      <c r="J671" s="61">
        <f>'[4]All Counts'!M671</f>
        <v>51020</v>
      </c>
      <c r="K671" s="4">
        <f>VLOOKUP(class[[#This Row],[hwycov_id]],readme!E:F,2,FALSE)</f>
        <v>51317.916749000004</v>
      </c>
      <c r="L671" s="32">
        <f t="shared" si="30"/>
        <v>5.83921499411999E-3</v>
      </c>
      <c r="M671" s="31">
        <f t="shared" si="31"/>
        <v>297.91674900000362</v>
      </c>
      <c r="N671" s="31">
        <f t="shared" si="32"/>
        <v>88754.389334731153</v>
      </c>
      <c r="O671" s="1" t="e">
        <v>#N/A</v>
      </c>
      <c r="P671" s="1">
        <v>670</v>
      </c>
      <c r="Q671" s="46">
        <f>ROUND(class[[#This Row],[count]],-3)</f>
        <v>51000</v>
      </c>
      <c r="R671" s="59">
        <f>VLOOKUP(class[[#This Row],[count_rd]],caltran!$J$2:$P$182,7,FALSE)</f>
        <v>40919</v>
      </c>
      <c r="S671" s="59">
        <f>VLOOKUP(class[[#This Row],[count_rd]],caltran!$J$2:$P$182,6,FALSE)</f>
        <v>61081</v>
      </c>
      <c r="T671" s="1">
        <f>IF(AND(class[[#This Row],[flow]]&gt;=class[[#This Row],[low]], class[[#This Row],[flow]]&lt;=class[[#This Row],[high]]),1,0)</f>
        <v>1</v>
      </c>
    </row>
    <row r="672" spans="1:20" x14ac:dyDescent="0.25">
      <c r="A672" s="61">
        <f>'[4]All Counts'!E672</f>
        <v>21848</v>
      </c>
      <c r="B672" s="61">
        <f>'[4]All Counts'!F672</f>
        <v>1</v>
      </c>
      <c r="C672" s="61"/>
      <c r="D672" s="68"/>
      <c r="E672" s="61" t="str">
        <f>'[4]All Counts'!P672</f>
        <v>Caltran</v>
      </c>
      <c r="F672" s="1">
        <v>1</v>
      </c>
      <c r="G6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72" s="30">
        <f>'[4]All Counts'!R672</f>
        <v>2</v>
      </c>
      <c r="I672" s="30">
        <f>'[4]All Counts'!S672</f>
        <v>14</v>
      </c>
      <c r="J672" s="61">
        <f>'[4]All Counts'!M672</f>
        <v>53153</v>
      </c>
      <c r="K672" s="4">
        <f>VLOOKUP(class[[#This Row],[hwycov_id]],readme!E:F,2,FALSE)</f>
        <v>54855.059327000003</v>
      </c>
      <c r="L672" s="32">
        <f t="shared" si="30"/>
        <v>3.2021886384588027E-2</v>
      </c>
      <c r="M672" s="31">
        <f t="shared" si="31"/>
        <v>1702.0593270000027</v>
      </c>
      <c r="N672" s="31">
        <f t="shared" si="32"/>
        <v>2897005.9526277022</v>
      </c>
      <c r="O672" s="1" t="e">
        <v>#N/A</v>
      </c>
      <c r="P672" s="1">
        <v>671</v>
      </c>
      <c r="Q672" s="46">
        <f>ROUND(class[[#This Row],[count]],-3)</f>
        <v>53000</v>
      </c>
      <c r="R672" s="59">
        <f>VLOOKUP(class[[#This Row],[count_rd]],caltran!$J$2:$P$182,7,FALSE)</f>
        <v>42665</v>
      </c>
      <c r="S672" s="59">
        <f>VLOOKUP(class[[#This Row],[count_rd]],caltran!$J$2:$P$182,6,FALSE)</f>
        <v>63335</v>
      </c>
      <c r="T672" s="1">
        <f>IF(AND(class[[#This Row],[flow]]&gt;=class[[#This Row],[low]], class[[#This Row],[flow]]&lt;=class[[#This Row],[high]]),1,0)</f>
        <v>1</v>
      </c>
    </row>
    <row r="673" spans="1:20" x14ac:dyDescent="0.25">
      <c r="A673" s="61">
        <f>'[4]All Counts'!E673</f>
        <v>28466</v>
      </c>
      <c r="B673" s="61">
        <f>'[4]All Counts'!F673</f>
        <v>1</v>
      </c>
      <c r="C673" s="61"/>
      <c r="D673" s="68"/>
      <c r="E673" s="61" t="str">
        <f>'[4]All Counts'!P673</f>
        <v>PeMS2016</v>
      </c>
      <c r="F673" s="1">
        <v>1</v>
      </c>
      <c r="G6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673" s="30">
        <f>'[4]All Counts'!R673</f>
        <v>3</v>
      </c>
      <c r="I673" s="30">
        <f>'[4]All Counts'!S673</f>
        <v>14</v>
      </c>
      <c r="J673" s="61">
        <f>'[4]All Counts'!M673</f>
        <v>45772</v>
      </c>
      <c r="K673" s="4">
        <f>VLOOKUP(class[[#This Row],[hwycov_id]],readme!E:F,2,FALSE)</f>
        <v>31927.505736999999</v>
      </c>
      <c r="L673" s="32">
        <f t="shared" si="30"/>
        <v>-0.3024664481123831</v>
      </c>
      <c r="M673" s="31">
        <f t="shared" si="31"/>
        <v>-13844.494263000001</v>
      </c>
      <c r="N673" s="31">
        <f t="shared" si="32"/>
        <v>191670021.39823994</v>
      </c>
      <c r="O673" s="1" t="e">
        <v>#N/A</v>
      </c>
      <c r="P673" s="1">
        <v>672</v>
      </c>
      <c r="Q673" s="46">
        <f>ROUND(class[[#This Row],[count]],-3)</f>
        <v>46000</v>
      </c>
      <c r="R673" s="59">
        <f>VLOOKUP(class[[#This Row],[count_rd]],caltran!$J$2:$P$182,7,FALSE)</f>
        <v>36462.666666666664</v>
      </c>
      <c r="S673" s="59">
        <f>VLOOKUP(class[[#This Row],[count_rd]],caltran!$J$2:$P$182,6,FALSE)</f>
        <v>55537.333333333336</v>
      </c>
      <c r="T673" s="1">
        <f>IF(AND(class[[#This Row],[flow]]&gt;=class[[#This Row],[low]], class[[#This Row],[flow]]&lt;=class[[#This Row],[high]]),1,0)</f>
        <v>0</v>
      </c>
    </row>
    <row r="674" spans="1:20" x14ac:dyDescent="0.25">
      <c r="A674" s="61">
        <f>'[4]All Counts'!E674</f>
        <v>28276</v>
      </c>
      <c r="B674" s="61">
        <f>'[4]All Counts'!F674</f>
        <v>1</v>
      </c>
      <c r="C674" s="61"/>
      <c r="D674" s="68"/>
      <c r="E674" s="61" t="str">
        <f>'[4]All Counts'!P674</f>
        <v>PeMS2016</v>
      </c>
      <c r="F674" s="1">
        <v>1</v>
      </c>
      <c r="G6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674" s="30">
        <f>'[4]All Counts'!R674</f>
        <v>3</v>
      </c>
      <c r="I674" s="30">
        <f>'[4]All Counts'!S674</f>
        <v>14</v>
      </c>
      <c r="J674" s="61">
        <f>'[4]All Counts'!M674</f>
        <v>37442</v>
      </c>
      <c r="K674" s="4">
        <f>VLOOKUP(class[[#This Row],[hwycov_id]],readme!E:F,2,FALSE)</f>
        <v>30754.473693999997</v>
      </c>
      <c r="L674" s="32">
        <f t="shared" si="30"/>
        <v>-0.17861028540142099</v>
      </c>
      <c r="M674" s="31">
        <f t="shared" si="31"/>
        <v>-6687.5263060000034</v>
      </c>
      <c r="N674" s="31">
        <f t="shared" si="32"/>
        <v>44723008.093442053</v>
      </c>
      <c r="O674" s="1" t="e">
        <v>#N/A</v>
      </c>
      <c r="P674" s="1">
        <v>673</v>
      </c>
      <c r="Q674" s="46">
        <f>ROUND(class[[#This Row],[count]],-3)</f>
        <v>37000</v>
      </c>
      <c r="R674" s="59">
        <f>VLOOKUP(class[[#This Row],[count_rd]],caltran!$J$2:$P$182,7,FALSE)</f>
        <v>28660.611111111113</v>
      </c>
      <c r="S674" s="59">
        <f>VLOOKUP(class[[#This Row],[count_rd]],caltran!$J$2:$P$182,6,FALSE)</f>
        <v>45339.388888888891</v>
      </c>
      <c r="T674" s="1">
        <f>IF(AND(class[[#This Row],[flow]]&gt;=class[[#This Row],[low]], class[[#This Row],[flow]]&lt;=class[[#This Row],[high]]),1,0)</f>
        <v>1</v>
      </c>
    </row>
    <row r="675" spans="1:20" x14ac:dyDescent="0.25">
      <c r="A675" s="61">
        <f>'[4]All Counts'!E675</f>
        <v>28281</v>
      </c>
      <c r="B675" s="61">
        <f>'[4]All Counts'!F675</f>
        <v>1</v>
      </c>
      <c r="C675" s="61"/>
      <c r="D675" s="68"/>
      <c r="E675" s="61" t="str">
        <f>'[4]All Counts'!P675</f>
        <v>PeMS2016</v>
      </c>
      <c r="F675" s="1">
        <v>1</v>
      </c>
      <c r="G6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675" s="30">
        <f>'[4]All Counts'!R675</f>
        <v>3</v>
      </c>
      <c r="I675" s="30">
        <f>'[4]All Counts'!S675</f>
        <v>14</v>
      </c>
      <c r="J675" s="61">
        <f>'[4]All Counts'!M675</f>
        <v>44693</v>
      </c>
      <c r="K675" s="4">
        <f>VLOOKUP(class[[#This Row],[hwycov_id]],readme!E:F,2,FALSE)</f>
        <v>38868.621827000003</v>
      </c>
      <c r="L675" s="32">
        <f t="shared" si="30"/>
        <v>-0.13031969599266102</v>
      </c>
      <c r="M675" s="31">
        <f t="shared" si="31"/>
        <v>-5824.3781729999973</v>
      </c>
      <c r="N675" s="31">
        <f t="shared" si="32"/>
        <v>33923381.10211879</v>
      </c>
      <c r="O675" s="1" t="e">
        <v>#N/A</v>
      </c>
      <c r="P675" s="1">
        <v>674</v>
      </c>
      <c r="Q675" s="46">
        <f>ROUND(class[[#This Row],[count]],-3)</f>
        <v>45000</v>
      </c>
      <c r="R675" s="59">
        <f>VLOOKUP(class[[#This Row],[count_rd]],caltran!$J$2:$P$182,7,FALSE)</f>
        <v>35595</v>
      </c>
      <c r="S675" s="59">
        <f>VLOOKUP(class[[#This Row],[count_rd]],caltran!$J$2:$P$182,6,FALSE)</f>
        <v>54405</v>
      </c>
      <c r="T675" s="1">
        <f>IF(AND(class[[#This Row],[flow]]&gt;=class[[#This Row],[low]], class[[#This Row],[flow]]&lt;=class[[#This Row],[high]]),1,0)</f>
        <v>1</v>
      </c>
    </row>
    <row r="676" spans="1:20" x14ac:dyDescent="0.25">
      <c r="A676" s="61">
        <f>'[4]All Counts'!E676</f>
        <v>11095</v>
      </c>
      <c r="B676" s="61">
        <f>'[4]All Counts'!F676</f>
        <v>1</v>
      </c>
      <c r="C676" s="61"/>
      <c r="D676" s="68"/>
      <c r="E676" s="61" t="str">
        <f>'[4]All Counts'!P676</f>
        <v>Caltran</v>
      </c>
      <c r="F676" s="1">
        <v>1</v>
      </c>
      <c r="G6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676" s="30">
        <f>'[4]All Counts'!R676</f>
        <v>3</v>
      </c>
      <c r="I676" s="30">
        <f>'[4]All Counts'!S676</f>
        <v>14</v>
      </c>
      <c r="J676" s="61">
        <f>'[4]All Counts'!M676</f>
        <v>48677</v>
      </c>
      <c r="K676" s="4">
        <f>VLOOKUP(class[[#This Row],[hwycov_id]],readme!E:F,2,FALSE)</f>
        <v>48597.989867999997</v>
      </c>
      <c r="L676" s="32">
        <f t="shared" si="30"/>
        <v>-1.6231512213160659E-3</v>
      </c>
      <c r="M676" s="31">
        <f t="shared" si="31"/>
        <v>-79.010132000003068</v>
      </c>
      <c r="N676" s="31">
        <f t="shared" si="32"/>
        <v>6242.6009586579084</v>
      </c>
      <c r="O676" s="1" t="e">
        <v>#N/A</v>
      </c>
      <c r="P676" s="1">
        <v>675</v>
      </c>
      <c r="Q676" s="46">
        <f>ROUND(class[[#This Row],[count]],-3)</f>
        <v>49000</v>
      </c>
      <c r="R676" s="59">
        <f>VLOOKUP(class[[#This Row],[count_rd]],caltran!$J$2:$P$182,7,FALSE)</f>
        <v>39126.5</v>
      </c>
      <c r="S676" s="59">
        <f>VLOOKUP(class[[#This Row],[count_rd]],caltran!$J$2:$P$182,6,FALSE)</f>
        <v>58873.5</v>
      </c>
      <c r="T676" s="1">
        <f>IF(AND(class[[#This Row],[flow]]&gt;=class[[#This Row],[low]], class[[#This Row],[flow]]&lt;=class[[#This Row],[high]]),1,0)</f>
        <v>1</v>
      </c>
    </row>
    <row r="677" spans="1:20" x14ac:dyDescent="0.25">
      <c r="A677" s="61">
        <f>'[4]All Counts'!E677</f>
        <v>11103</v>
      </c>
      <c r="B677" s="61">
        <f>'[4]All Counts'!F677</f>
        <v>1</v>
      </c>
      <c r="C677" s="61"/>
      <c r="D677" s="68"/>
      <c r="E677" s="61" t="str">
        <f>'[4]All Counts'!P677</f>
        <v>PeMS2016</v>
      </c>
      <c r="F677" s="1">
        <v>1</v>
      </c>
      <c r="G6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677" s="30">
        <f>'[4]All Counts'!R677</f>
        <v>3</v>
      </c>
      <c r="I677" s="30">
        <f>'[4]All Counts'!S677</f>
        <v>14</v>
      </c>
      <c r="J677" s="61">
        <f>'[4]All Counts'!M677</f>
        <v>57136</v>
      </c>
      <c r="K677" s="4">
        <f>VLOOKUP(class[[#This Row],[hwycov_id]],readme!E:F,2,FALSE)</f>
        <v>70297.652344999995</v>
      </c>
      <c r="L677" s="32">
        <f t="shared" si="30"/>
        <v>0.23035655882455885</v>
      </c>
      <c r="M677" s="31">
        <f t="shared" si="31"/>
        <v>13161.652344999995</v>
      </c>
      <c r="N677" s="31">
        <f t="shared" si="32"/>
        <v>173229092.45064387</v>
      </c>
      <c r="O677" s="1" t="e">
        <v>#N/A</v>
      </c>
      <c r="P677" s="1">
        <v>676</v>
      </c>
      <c r="Q677" s="46">
        <f>ROUND(class[[#This Row],[count]],-3)</f>
        <v>57000</v>
      </c>
      <c r="R677" s="59">
        <f>VLOOKUP(class[[#This Row],[count_rd]],caltran!$J$2:$P$182,7,FALSE)</f>
        <v>46375.833333333328</v>
      </c>
      <c r="S677" s="59">
        <f>VLOOKUP(class[[#This Row],[count_rd]],caltran!$J$2:$P$182,6,FALSE)</f>
        <v>67624.166666666672</v>
      </c>
      <c r="T677" s="1">
        <f>IF(AND(class[[#This Row],[flow]]&gt;=class[[#This Row],[low]], class[[#This Row],[flow]]&lt;=class[[#This Row],[high]]),1,0)</f>
        <v>0</v>
      </c>
    </row>
    <row r="678" spans="1:20" x14ac:dyDescent="0.25">
      <c r="A678" s="61">
        <f>'[4]All Counts'!E678</f>
        <v>7430</v>
      </c>
      <c r="B678" s="61">
        <f>'[4]All Counts'!F678</f>
        <v>1</v>
      </c>
      <c r="C678" s="61"/>
      <c r="D678" s="68"/>
      <c r="E678" s="61" t="str">
        <f>'[4]All Counts'!P678</f>
        <v>Caltran</v>
      </c>
      <c r="F678" s="1">
        <v>1</v>
      </c>
      <c r="G6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678" s="30">
        <f>'[4]All Counts'!R678</f>
        <v>3</v>
      </c>
      <c r="I678" s="30">
        <f>'[4]All Counts'!S678</f>
        <v>14</v>
      </c>
      <c r="J678" s="61">
        <f>'[4]All Counts'!M678</f>
        <v>57059</v>
      </c>
      <c r="K678" s="4">
        <f>VLOOKUP(class[[#This Row],[hwycov_id]],readme!E:F,2,FALSE)</f>
        <v>63308.564207999996</v>
      </c>
      <c r="L678" s="32">
        <f t="shared" si="30"/>
        <v>0.10952810613575426</v>
      </c>
      <c r="M678" s="31">
        <f t="shared" si="31"/>
        <v>6249.5642079999961</v>
      </c>
      <c r="N678" s="31">
        <f t="shared" si="32"/>
        <v>39057052.789914615</v>
      </c>
      <c r="O678" s="1" t="e">
        <v>#N/A</v>
      </c>
      <c r="P678" s="1">
        <v>677</v>
      </c>
      <c r="Q678" s="46">
        <f>ROUND(class[[#This Row],[count]],-3)</f>
        <v>57000</v>
      </c>
      <c r="R678" s="59">
        <f>VLOOKUP(class[[#This Row],[count_rd]],caltran!$J$2:$P$182,7,FALSE)</f>
        <v>46375.833333333328</v>
      </c>
      <c r="S678" s="59">
        <f>VLOOKUP(class[[#This Row],[count_rd]],caltran!$J$2:$P$182,6,FALSE)</f>
        <v>67624.166666666672</v>
      </c>
      <c r="T678" s="1">
        <f>IF(AND(class[[#This Row],[flow]]&gt;=class[[#This Row],[low]], class[[#This Row],[flow]]&lt;=class[[#This Row],[high]]),1,0)</f>
        <v>1</v>
      </c>
    </row>
    <row r="679" spans="1:20" x14ac:dyDescent="0.25">
      <c r="A679" s="61">
        <f>'[4]All Counts'!E679</f>
        <v>7497</v>
      </c>
      <c r="B679" s="61">
        <f>'[4]All Counts'!F679</f>
        <v>1</v>
      </c>
      <c r="C679" s="61"/>
      <c r="D679" s="68"/>
      <c r="E679" s="61" t="str">
        <f>'[4]All Counts'!P679</f>
        <v>Caltran</v>
      </c>
      <c r="F679" s="1">
        <v>1</v>
      </c>
      <c r="G6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679" s="30">
        <f>'[4]All Counts'!R679</f>
        <v>3</v>
      </c>
      <c r="I679" s="30">
        <f>'[4]All Counts'!S679</f>
        <v>14</v>
      </c>
      <c r="J679" s="61">
        <f>'[4]All Counts'!M679</f>
        <v>60316</v>
      </c>
      <c r="K679" s="4">
        <f>VLOOKUP(class[[#This Row],[hwycov_id]],readme!E:F,2,FALSE)</f>
        <v>63308.564207999996</v>
      </c>
      <c r="L679" s="32">
        <f t="shared" si="30"/>
        <v>4.961476570064316E-2</v>
      </c>
      <c r="M679" s="31">
        <f t="shared" si="31"/>
        <v>2992.5642079999961</v>
      </c>
      <c r="N679" s="31">
        <f t="shared" si="32"/>
        <v>8955440.5390026439</v>
      </c>
      <c r="O679" s="1" t="e">
        <v>#N/A</v>
      </c>
      <c r="P679" s="1">
        <v>678</v>
      </c>
      <c r="Q679" s="46">
        <f>ROUND(class[[#This Row],[count]],-3)</f>
        <v>60000</v>
      </c>
      <c r="R679" s="59">
        <f>VLOOKUP(class[[#This Row],[count_rd]],caltran!$J$2:$P$182,7,FALSE)</f>
        <v>49200.000000000007</v>
      </c>
      <c r="S679" s="59">
        <f>VLOOKUP(class[[#This Row],[count_rd]],caltran!$J$2:$P$182,6,FALSE)</f>
        <v>70800</v>
      </c>
      <c r="T679" s="1">
        <f>IF(AND(class[[#This Row],[flow]]&gt;=class[[#This Row],[low]], class[[#This Row],[flow]]&lt;=class[[#This Row],[high]]),1,0)</f>
        <v>1</v>
      </c>
    </row>
    <row r="680" spans="1:20" x14ac:dyDescent="0.25">
      <c r="A680" s="61">
        <f>'[4]All Counts'!E680</f>
        <v>28904</v>
      </c>
      <c r="B680" s="61">
        <f>'[4]All Counts'!F680</f>
        <v>1</v>
      </c>
      <c r="C680" s="61"/>
      <c r="D680" s="68"/>
      <c r="E680" s="61" t="str">
        <f>'[4]All Counts'!P680</f>
        <v>PeMS2016</v>
      </c>
      <c r="F680" s="1">
        <v>1</v>
      </c>
      <c r="G6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680" s="30">
        <f>'[4]All Counts'!R680</f>
        <v>3</v>
      </c>
      <c r="I680" s="30">
        <f>'[4]All Counts'!S680</f>
        <v>14</v>
      </c>
      <c r="J680" s="61">
        <f>'[4]All Counts'!M680</f>
        <v>29818</v>
      </c>
      <c r="K680" s="4">
        <f>VLOOKUP(class[[#This Row],[hwycov_id]],readme!E:F,2,FALSE)</f>
        <v>37874.629151000001</v>
      </c>
      <c r="L680" s="32">
        <f t="shared" si="30"/>
        <v>0.27019347880474887</v>
      </c>
      <c r="M680" s="31">
        <f t="shared" si="31"/>
        <v>8056.629151000001</v>
      </c>
      <c r="N680" s="31">
        <f t="shared" si="32"/>
        <v>64909273.276742995</v>
      </c>
      <c r="O680" s="1" t="e">
        <v>#N/A</v>
      </c>
      <c r="P680" s="1">
        <v>679</v>
      </c>
      <c r="Q680" s="46">
        <f>ROUND(class[[#This Row],[count]],-3)</f>
        <v>30000</v>
      </c>
      <c r="R680" s="59">
        <f>VLOOKUP(class[[#This Row],[count_rd]],caltran!$J$2:$P$182,7,FALSE)</f>
        <v>22770</v>
      </c>
      <c r="S680" s="59">
        <f>VLOOKUP(class[[#This Row],[count_rd]],caltran!$J$2:$P$182,6,FALSE)</f>
        <v>37230</v>
      </c>
      <c r="T680" s="1">
        <f>IF(AND(class[[#This Row],[flow]]&gt;=class[[#This Row],[low]], class[[#This Row],[flow]]&lt;=class[[#This Row],[high]]),1,0)</f>
        <v>0</v>
      </c>
    </row>
    <row r="681" spans="1:20" x14ac:dyDescent="0.25">
      <c r="A681" s="61">
        <f>'[4]All Counts'!E681</f>
        <v>9028</v>
      </c>
      <c r="B681" s="61">
        <f>'[4]All Counts'!F681</f>
        <v>1</v>
      </c>
      <c r="C681" s="61"/>
      <c r="D681" s="68"/>
      <c r="E681" s="61" t="str">
        <f>'[4]All Counts'!P681</f>
        <v>Caltran</v>
      </c>
      <c r="F681" s="1">
        <v>1</v>
      </c>
      <c r="G6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681" s="30">
        <f>'[4]All Counts'!R681</f>
        <v>3</v>
      </c>
      <c r="I681" s="30">
        <f>'[4]All Counts'!S681</f>
        <v>14</v>
      </c>
      <c r="J681" s="61">
        <f>'[4]All Counts'!M681</f>
        <v>52885</v>
      </c>
      <c r="K681" s="4">
        <f>VLOOKUP(class[[#This Row],[hwycov_id]],readme!E:F,2,FALSE)</f>
        <v>64177.479491999991</v>
      </c>
      <c r="L681" s="32">
        <f t="shared" si="30"/>
        <v>0.21352896836532076</v>
      </c>
      <c r="M681" s="31">
        <f t="shared" si="31"/>
        <v>11292.479491999991</v>
      </c>
      <c r="N681" s="31">
        <f t="shared" si="32"/>
        <v>127520093.07724038</v>
      </c>
      <c r="O681" s="1" t="e">
        <v>#N/A</v>
      </c>
      <c r="P681" s="1">
        <v>680</v>
      </c>
      <c r="Q681" s="46">
        <f>ROUND(class[[#This Row],[count]],-3)</f>
        <v>53000</v>
      </c>
      <c r="R681" s="59">
        <f>VLOOKUP(class[[#This Row],[count_rd]],caltran!$J$2:$P$182,7,FALSE)</f>
        <v>42665</v>
      </c>
      <c r="S681" s="59">
        <f>VLOOKUP(class[[#This Row],[count_rd]],caltran!$J$2:$P$182,6,FALSE)</f>
        <v>63335</v>
      </c>
      <c r="T681" s="1">
        <f>IF(AND(class[[#This Row],[flow]]&gt;=class[[#This Row],[low]], class[[#This Row],[flow]]&lt;=class[[#This Row],[high]]),1,0)</f>
        <v>0</v>
      </c>
    </row>
    <row r="682" spans="1:20" x14ac:dyDescent="0.25">
      <c r="A682" s="61">
        <f>'[4]All Counts'!E682</f>
        <v>7772</v>
      </c>
      <c r="B682" s="61">
        <f>'[4]All Counts'!F682</f>
        <v>1</v>
      </c>
      <c r="C682" s="61"/>
      <c r="D682" s="68"/>
      <c r="E682" s="61" t="str">
        <f>'[4]All Counts'!P682</f>
        <v>Caltran</v>
      </c>
      <c r="F682" s="1">
        <v>1</v>
      </c>
      <c r="G6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682" s="30">
        <f>'[4]All Counts'!R682</f>
        <v>3</v>
      </c>
      <c r="I682" s="30">
        <f>'[4]All Counts'!S682</f>
        <v>14</v>
      </c>
      <c r="J682" s="61">
        <f>'[4]All Counts'!M682</f>
        <v>51824</v>
      </c>
      <c r="K682" s="4">
        <f>VLOOKUP(class[[#This Row],[hwycov_id]],readme!E:F,2,FALSE)</f>
        <v>61621.090087999997</v>
      </c>
      <c r="L682" s="32">
        <f t="shared" si="30"/>
        <v>0.18904542466810748</v>
      </c>
      <c r="M682" s="31">
        <f t="shared" si="31"/>
        <v>9797.0900879999972</v>
      </c>
      <c r="N682" s="31">
        <f t="shared" si="32"/>
        <v>95982974.192387789</v>
      </c>
      <c r="O682" s="1" t="e">
        <v>#N/A</v>
      </c>
      <c r="P682" s="1">
        <v>681</v>
      </c>
      <c r="Q682" s="46">
        <f>ROUND(class[[#This Row],[count]],-3)</f>
        <v>52000</v>
      </c>
      <c r="R682" s="59">
        <f>VLOOKUP(class[[#This Row],[count_rd]],caltran!$J$2:$P$182,7,FALSE)</f>
        <v>41810.888888888891</v>
      </c>
      <c r="S682" s="59">
        <f>VLOOKUP(class[[#This Row],[count_rd]],caltran!$J$2:$P$182,6,FALSE)</f>
        <v>62189.111111111109</v>
      </c>
      <c r="T682" s="1">
        <f>IF(AND(class[[#This Row],[flow]]&gt;=class[[#This Row],[low]], class[[#This Row],[flow]]&lt;=class[[#This Row],[high]]),1,0)</f>
        <v>1</v>
      </c>
    </row>
    <row r="683" spans="1:20" x14ac:dyDescent="0.25">
      <c r="A683" s="61">
        <f>'[4]All Counts'!E683</f>
        <v>7375</v>
      </c>
      <c r="B683" s="61">
        <f>'[4]All Counts'!F683</f>
        <v>1</v>
      </c>
      <c r="C683" s="61"/>
      <c r="D683" s="68"/>
      <c r="E683" s="61" t="str">
        <f>'[4]All Counts'!P683</f>
        <v>Caltran</v>
      </c>
      <c r="F683" s="1">
        <v>1</v>
      </c>
      <c r="G6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683" s="30">
        <f>'[4]All Counts'!R683</f>
        <v>3</v>
      </c>
      <c r="I683" s="30">
        <f>'[4]All Counts'!S683</f>
        <v>14</v>
      </c>
      <c r="J683" s="61">
        <f>'[4]All Counts'!M683</f>
        <v>51626</v>
      </c>
      <c r="K683" s="4">
        <f>VLOOKUP(class[[#This Row],[hwycov_id]],readme!E:F,2,FALSE)</f>
        <v>61621.090087999997</v>
      </c>
      <c r="L683" s="32">
        <f t="shared" si="30"/>
        <v>0.19360574299771427</v>
      </c>
      <c r="M683" s="31">
        <f t="shared" si="31"/>
        <v>9995.0900879999972</v>
      </c>
      <c r="N683" s="31">
        <f t="shared" si="32"/>
        <v>99901825.867235795</v>
      </c>
      <c r="O683" s="1" t="e">
        <v>#N/A</v>
      </c>
      <c r="P683" s="1">
        <v>682</v>
      </c>
      <c r="Q683" s="46">
        <f>ROUND(class[[#This Row],[count]],-3)</f>
        <v>52000</v>
      </c>
      <c r="R683" s="59">
        <f>VLOOKUP(class[[#This Row],[count_rd]],caltran!$J$2:$P$182,7,FALSE)</f>
        <v>41810.888888888891</v>
      </c>
      <c r="S683" s="59">
        <f>VLOOKUP(class[[#This Row],[count_rd]],caltran!$J$2:$P$182,6,FALSE)</f>
        <v>62189.111111111109</v>
      </c>
      <c r="T683" s="1">
        <f>IF(AND(class[[#This Row],[flow]]&gt;=class[[#This Row],[low]], class[[#This Row],[flow]]&lt;=class[[#This Row],[high]]),1,0)</f>
        <v>1</v>
      </c>
    </row>
    <row r="684" spans="1:20" x14ac:dyDescent="0.25">
      <c r="A684" s="61">
        <f>'[4]All Counts'!E684</f>
        <v>15239</v>
      </c>
      <c r="B684" s="61">
        <f>'[4]All Counts'!F684</f>
        <v>1</v>
      </c>
      <c r="C684" s="61"/>
      <c r="D684" s="68"/>
      <c r="E684" s="61" t="str">
        <f>'[4]All Counts'!P684</f>
        <v>PeMS2016</v>
      </c>
      <c r="F684" s="1">
        <v>1</v>
      </c>
      <c r="G6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84" s="30">
        <f>'[4]All Counts'!R684</f>
        <v>3</v>
      </c>
      <c r="I684" s="30">
        <f>'[4]All Counts'!S684</f>
        <v>14</v>
      </c>
      <c r="J684" s="61">
        <f>'[4]All Counts'!M684</f>
        <v>43172</v>
      </c>
      <c r="K684" s="4">
        <f>VLOOKUP(class[[#This Row],[hwycov_id]],readme!E:F,2,FALSE)</f>
        <v>51397.245117999999</v>
      </c>
      <c r="L684" s="32">
        <f t="shared" si="30"/>
        <v>0.19052267946817381</v>
      </c>
      <c r="M684" s="31">
        <f t="shared" si="31"/>
        <v>8225.2451179999989</v>
      </c>
      <c r="N684" s="31">
        <f t="shared" si="32"/>
        <v>67654657.251182809</v>
      </c>
      <c r="O684" s="1" t="e">
        <v>#N/A</v>
      </c>
      <c r="P684" s="1">
        <v>683</v>
      </c>
      <c r="Q684" s="46">
        <f>ROUND(class[[#This Row],[count]],-3)</f>
        <v>43000</v>
      </c>
      <c r="R684" s="59">
        <f>VLOOKUP(class[[#This Row],[count_rd]],caltran!$J$2:$P$182,7,FALSE)</f>
        <v>33798</v>
      </c>
      <c r="S684" s="59">
        <f>VLOOKUP(class[[#This Row],[count_rd]],caltran!$J$2:$P$182,6,FALSE)</f>
        <v>52202</v>
      </c>
      <c r="T684" s="1">
        <f>IF(AND(class[[#This Row],[flow]]&gt;=class[[#This Row],[low]], class[[#This Row],[flow]]&lt;=class[[#This Row],[high]]),1,0)</f>
        <v>1</v>
      </c>
    </row>
    <row r="685" spans="1:20" x14ac:dyDescent="0.25">
      <c r="A685" s="61">
        <f>'[4]All Counts'!E685</f>
        <v>11124</v>
      </c>
      <c r="B685" s="61">
        <f>'[4]All Counts'!F685</f>
        <v>1</v>
      </c>
      <c r="C685" s="61"/>
      <c r="D685" s="68"/>
      <c r="E685" s="61" t="str">
        <f>'[4]All Counts'!P685</f>
        <v>Caltran</v>
      </c>
      <c r="F685" s="1">
        <v>1</v>
      </c>
      <c r="G6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85" s="30">
        <f>'[4]All Counts'!R685</f>
        <v>5</v>
      </c>
      <c r="I685" s="30">
        <f>'[4]All Counts'!S685</f>
        <v>16</v>
      </c>
      <c r="J685" s="61">
        <f>'[4]All Counts'!M685</f>
        <v>45213</v>
      </c>
      <c r="K685" s="4">
        <f>VLOOKUP(class[[#This Row],[hwycov_id]],readme!E:F,2,FALSE)</f>
        <v>53542.108643000007</v>
      </c>
      <c r="L685" s="32">
        <f t="shared" si="30"/>
        <v>0.18421933167451865</v>
      </c>
      <c r="M685" s="31">
        <f t="shared" si="31"/>
        <v>8329.1086430000069</v>
      </c>
      <c r="N685" s="31">
        <f t="shared" si="32"/>
        <v>69374050.786897421</v>
      </c>
      <c r="O685" s="1" t="e">
        <v>#N/A</v>
      </c>
      <c r="P685" s="1">
        <v>684</v>
      </c>
      <c r="Q685" s="46">
        <f>ROUND(class[[#This Row],[count]],-3)</f>
        <v>45000</v>
      </c>
      <c r="R685" s="59">
        <f>VLOOKUP(class[[#This Row],[count_rd]],caltran!$J$2:$P$182,7,FALSE)</f>
        <v>35595</v>
      </c>
      <c r="S685" s="59">
        <f>VLOOKUP(class[[#This Row],[count_rd]],caltran!$J$2:$P$182,6,FALSE)</f>
        <v>54405</v>
      </c>
      <c r="T685" s="1">
        <f>IF(AND(class[[#This Row],[flow]]&gt;=class[[#This Row],[low]], class[[#This Row],[flow]]&lt;=class[[#This Row],[high]]),1,0)</f>
        <v>1</v>
      </c>
    </row>
    <row r="686" spans="1:20" x14ac:dyDescent="0.25">
      <c r="A686" s="61">
        <f>'[4]All Counts'!E686</f>
        <v>19481</v>
      </c>
      <c r="B686" s="61">
        <f>'[4]All Counts'!F686</f>
        <v>1</v>
      </c>
      <c r="C686" s="61"/>
      <c r="D686" s="68"/>
      <c r="E686" s="61" t="str">
        <f>'[4]All Counts'!P686</f>
        <v>PeMS2016</v>
      </c>
      <c r="F686" s="1">
        <v>1</v>
      </c>
      <c r="G6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86" s="30">
        <f>'[4]All Counts'!R686</f>
        <v>5</v>
      </c>
      <c r="I686" s="30">
        <f>'[4]All Counts'!S686</f>
        <v>16</v>
      </c>
      <c r="J686" s="61">
        <f>'[4]All Counts'!M686</f>
        <v>46785</v>
      </c>
      <c r="K686" s="4">
        <f>VLOOKUP(class[[#This Row],[hwycov_id]],readme!E:F,2,FALSE)</f>
        <v>53542.108643000007</v>
      </c>
      <c r="L686" s="32">
        <f t="shared" si="30"/>
        <v>0.14442895464358241</v>
      </c>
      <c r="M686" s="31">
        <f t="shared" si="31"/>
        <v>6757.1086430000069</v>
      </c>
      <c r="N686" s="31">
        <f t="shared" si="32"/>
        <v>45658517.213305391</v>
      </c>
      <c r="O686" s="1" t="e">
        <v>#N/A</v>
      </c>
      <c r="P686" s="1">
        <v>685</v>
      </c>
      <c r="Q686" s="46">
        <f>ROUND(class[[#This Row],[count]],-3)</f>
        <v>47000</v>
      </c>
      <c r="R686" s="59">
        <f>VLOOKUP(class[[#This Row],[count_rd]],caltran!$J$2:$P$182,7,FALSE)</f>
        <v>37346.722222222226</v>
      </c>
      <c r="S686" s="59">
        <f>VLOOKUP(class[[#This Row],[count_rd]],caltran!$J$2:$P$182,6,FALSE)</f>
        <v>56653.277777777774</v>
      </c>
      <c r="T686" s="1">
        <f>IF(AND(class[[#This Row],[flow]]&gt;=class[[#This Row],[low]], class[[#This Row],[flow]]&lt;=class[[#This Row],[high]]),1,0)</f>
        <v>1</v>
      </c>
    </row>
    <row r="687" spans="1:20" x14ac:dyDescent="0.25">
      <c r="A687" s="61">
        <f>'[4]All Counts'!E687</f>
        <v>7377</v>
      </c>
      <c r="B687" s="61">
        <f>'[4]All Counts'!F687</f>
        <v>1</v>
      </c>
      <c r="C687" s="61"/>
      <c r="D687" s="68"/>
      <c r="E687" s="61" t="str">
        <f>'[4]All Counts'!P687</f>
        <v>Caltran</v>
      </c>
      <c r="F687" s="1">
        <v>1</v>
      </c>
      <c r="G6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87" s="30">
        <f>'[4]All Counts'!R687</f>
        <v>5</v>
      </c>
      <c r="I687" s="30">
        <f>'[4]All Counts'!S687</f>
        <v>16</v>
      </c>
      <c r="J687" s="61">
        <f>'[4]All Counts'!M687</f>
        <v>45188</v>
      </c>
      <c r="K687" s="4">
        <f>VLOOKUP(class[[#This Row],[hwycov_id]],readme!E:F,2,FALSE)</f>
        <v>51353.289552000002</v>
      </c>
      <c r="L687" s="32">
        <f t="shared" si="30"/>
        <v>0.13643643338939548</v>
      </c>
      <c r="M687" s="31">
        <f t="shared" si="31"/>
        <v>6165.289552000002</v>
      </c>
      <c r="N687" s="31">
        <f t="shared" si="32"/>
        <v>38010795.260000385</v>
      </c>
      <c r="O687" s="1" t="e">
        <v>#N/A</v>
      </c>
      <c r="P687" s="1">
        <v>686</v>
      </c>
      <c r="Q687" s="46">
        <f>ROUND(class[[#This Row],[count]],-3)</f>
        <v>45000</v>
      </c>
      <c r="R687" s="59">
        <f>VLOOKUP(class[[#This Row],[count_rd]],caltran!$J$2:$P$182,7,FALSE)</f>
        <v>35595</v>
      </c>
      <c r="S687" s="59">
        <f>VLOOKUP(class[[#This Row],[count_rd]],caltran!$J$2:$P$182,6,FALSE)</f>
        <v>54405</v>
      </c>
      <c r="T687" s="1">
        <f>IF(AND(class[[#This Row],[flow]]&gt;=class[[#This Row],[low]], class[[#This Row],[flow]]&lt;=class[[#This Row],[high]]),1,0)</f>
        <v>1</v>
      </c>
    </row>
    <row r="688" spans="1:20" x14ac:dyDescent="0.25">
      <c r="A688" s="61">
        <f>'[4]All Counts'!E688</f>
        <v>27229</v>
      </c>
      <c r="B688" s="61">
        <f>'[4]All Counts'!F688</f>
        <v>1</v>
      </c>
      <c r="C688" s="61"/>
      <c r="D688" s="68"/>
      <c r="E688" s="61" t="str">
        <f>'[4]All Counts'!P688</f>
        <v>Caltran</v>
      </c>
      <c r="F688" s="1">
        <v>1</v>
      </c>
      <c r="G6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688" s="30">
        <f>'[4]All Counts'!R688</f>
        <v>5</v>
      </c>
      <c r="I688" s="30">
        <f>'[4]All Counts'!S688</f>
        <v>16</v>
      </c>
      <c r="J688" s="61">
        <f>'[4]All Counts'!M688</f>
        <v>42647</v>
      </c>
      <c r="K688" s="4">
        <f>VLOOKUP(class[[#This Row],[hwycov_id]],readme!E:F,2,FALSE)</f>
        <v>48545.562254999997</v>
      </c>
      <c r="L688" s="32">
        <f t="shared" si="30"/>
        <v>0.13831130571904238</v>
      </c>
      <c r="M688" s="31">
        <f t="shared" si="31"/>
        <v>5898.5622549999971</v>
      </c>
      <c r="N688" s="31">
        <f t="shared" si="32"/>
        <v>34793036.676110648</v>
      </c>
      <c r="O688" s="1" t="e">
        <v>#N/A</v>
      </c>
      <c r="P688" s="1">
        <v>687</v>
      </c>
      <c r="Q688" s="46">
        <f>ROUND(class[[#This Row],[count]],-3)</f>
        <v>43000</v>
      </c>
      <c r="R688" s="59">
        <f>VLOOKUP(class[[#This Row],[count_rd]],caltran!$J$2:$P$182,7,FALSE)</f>
        <v>33798</v>
      </c>
      <c r="S688" s="59">
        <f>VLOOKUP(class[[#This Row],[count_rd]],caltran!$J$2:$P$182,6,FALSE)</f>
        <v>52202</v>
      </c>
      <c r="T688" s="1">
        <f>IF(AND(class[[#This Row],[flow]]&gt;=class[[#This Row],[low]], class[[#This Row],[flow]]&lt;=class[[#This Row],[high]]),1,0)</f>
        <v>1</v>
      </c>
    </row>
    <row r="689" spans="1:20" x14ac:dyDescent="0.25">
      <c r="A689" s="61">
        <f>'[4]All Counts'!E689</f>
        <v>27959</v>
      </c>
      <c r="B689" s="61">
        <f>'[4]All Counts'!F689</f>
        <v>1</v>
      </c>
      <c r="C689" s="61"/>
      <c r="D689" s="68"/>
      <c r="E689" s="61" t="str">
        <f>'[4]All Counts'!P689</f>
        <v>Caltran</v>
      </c>
      <c r="F689" s="1">
        <v>1</v>
      </c>
      <c r="G6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89" s="30">
        <f>'[4]All Counts'!R689</f>
        <v>4</v>
      </c>
      <c r="I689" s="30">
        <f>'[4]All Counts'!S689</f>
        <v>2</v>
      </c>
      <c r="J689" s="61">
        <f>'[4]All Counts'!M689</f>
        <v>57110</v>
      </c>
      <c r="K689" s="4">
        <f>VLOOKUP(class[[#This Row],[hwycov_id]],readme!E:F,2,FALSE)</f>
        <v>56645.648559000001</v>
      </c>
      <c r="L689" s="32">
        <f t="shared" si="30"/>
        <v>-8.1308254421291748E-3</v>
      </c>
      <c r="M689" s="31">
        <f t="shared" si="31"/>
        <v>-464.35144099999889</v>
      </c>
      <c r="N689" s="31">
        <f t="shared" si="32"/>
        <v>215622.26075877543</v>
      </c>
      <c r="O689" s="1" t="e">
        <v>#N/A</v>
      </c>
      <c r="P689" s="1">
        <v>688</v>
      </c>
      <c r="Q689" s="46">
        <f>ROUND(class[[#This Row],[count]],-3)</f>
        <v>57000</v>
      </c>
      <c r="R689" s="59">
        <f>VLOOKUP(class[[#This Row],[count_rd]],caltran!$J$2:$P$182,7,FALSE)</f>
        <v>46375.833333333328</v>
      </c>
      <c r="S689" s="59">
        <f>VLOOKUP(class[[#This Row],[count_rd]],caltran!$J$2:$P$182,6,FALSE)</f>
        <v>67624.166666666672</v>
      </c>
      <c r="T689" s="1">
        <f>IF(AND(class[[#This Row],[flow]]&gt;=class[[#This Row],[low]], class[[#This Row],[flow]]&lt;=class[[#This Row],[high]]),1,0)</f>
        <v>1</v>
      </c>
    </row>
    <row r="690" spans="1:20" x14ac:dyDescent="0.25">
      <c r="A690" s="61">
        <f>'[4]All Counts'!E690</f>
        <v>28676</v>
      </c>
      <c r="B690" s="61">
        <f>'[4]All Counts'!F690</f>
        <v>1</v>
      </c>
      <c r="C690" s="61"/>
      <c r="D690" s="68"/>
      <c r="E690" s="61" t="str">
        <f>'[4]All Counts'!P690</f>
        <v>Caltran</v>
      </c>
      <c r="F690" s="1">
        <v>1</v>
      </c>
      <c r="G6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690" s="30">
        <f>'[4]All Counts'!R690</f>
        <v>4</v>
      </c>
      <c r="I690" s="30">
        <f>'[4]All Counts'!S690</f>
        <v>11</v>
      </c>
      <c r="J690" s="61">
        <f>'[4]All Counts'!M690</f>
        <v>70212</v>
      </c>
      <c r="K690" s="4">
        <f>VLOOKUP(class[[#This Row],[hwycov_id]],readme!E:F,2,FALSE)</f>
        <v>60622.053954999996</v>
      </c>
      <c r="L690" s="32">
        <f t="shared" si="30"/>
        <v>-0.13658557005924921</v>
      </c>
      <c r="M690" s="31">
        <f t="shared" si="31"/>
        <v>-9589.9460450000042</v>
      </c>
      <c r="N690" s="31">
        <f t="shared" si="32"/>
        <v>91967065.146011218</v>
      </c>
      <c r="O690" s="1" t="e">
        <v>#N/A</v>
      </c>
      <c r="P690" s="1">
        <v>689</v>
      </c>
      <c r="Q690" s="46">
        <f>ROUND(class[[#This Row],[count]],-3)</f>
        <v>70000</v>
      </c>
      <c r="R690" s="59">
        <f>VLOOKUP(class[[#This Row],[count_rd]],caltran!$J$2:$P$182,7,FALSE)</f>
        <v>58660</v>
      </c>
      <c r="S690" s="59">
        <f>VLOOKUP(class[[#This Row],[count_rd]],caltran!$J$2:$P$182,6,FALSE)</f>
        <v>81340</v>
      </c>
      <c r="T690" s="1">
        <f>IF(AND(class[[#This Row],[flow]]&gt;=class[[#This Row],[low]], class[[#This Row],[flow]]&lt;=class[[#This Row],[high]]),1,0)</f>
        <v>1</v>
      </c>
    </row>
    <row r="691" spans="1:20" x14ac:dyDescent="0.25">
      <c r="A691" s="61">
        <f>'[4]All Counts'!E691</f>
        <v>28678</v>
      </c>
      <c r="B691" s="61">
        <f>'[4]All Counts'!F691</f>
        <v>1</v>
      </c>
      <c r="C691" s="61"/>
      <c r="D691" s="68"/>
      <c r="E691" s="61" t="str">
        <f>'[4]All Counts'!P691</f>
        <v>PeMS2016</v>
      </c>
      <c r="F691" s="1">
        <v>1</v>
      </c>
      <c r="G6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91" s="30">
        <f>'[4]All Counts'!R691</f>
        <v>4</v>
      </c>
      <c r="I691" s="30">
        <f>'[4]All Counts'!S691</f>
        <v>11</v>
      </c>
      <c r="J691" s="61">
        <f>'[4]All Counts'!M691</f>
        <v>60476</v>
      </c>
      <c r="K691" s="4">
        <f>VLOOKUP(class[[#This Row],[hwycov_id]],readme!E:F,2,FALSE)</f>
        <v>53067.735718000004</v>
      </c>
      <c r="L691" s="32">
        <f t="shared" si="30"/>
        <v>-0.12249924403068979</v>
      </c>
      <c r="M691" s="31">
        <f t="shared" si="31"/>
        <v>-7408.2642819999965</v>
      </c>
      <c r="N691" s="31">
        <f t="shared" si="32"/>
        <v>54882379.671956927</v>
      </c>
      <c r="O691" s="1" t="e">
        <v>#N/A</v>
      </c>
      <c r="P691" s="1">
        <v>690</v>
      </c>
      <c r="Q691" s="46">
        <f>ROUND(class[[#This Row],[count]],-3)</f>
        <v>60000</v>
      </c>
      <c r="R691" s="59">
        <f>VLOOKUP(class[[#This Row],[count_rd]],caltran!$J$2:$P$182,7,FALSE)</f>
        <v>49200.000000000007</v>
      </c>
      <c r="S691" s="59">
        <f>VLOOKUP(class[[#This Row],[count_rd]],caltran!$J$2:$P$182,6,FALSE)</f>
        <v>70800</v>
      </c>
      <c r="T691" s="1">
        <f>IF(AND(class[[#This Row],[flow]]&gt;=class[[#This Row],[low]], class[[#This Row],[flow]]&lt;=class[[#This Row],[high]]),1,0)</f>
        <v>1</v>
      </c>
    </row>
    <row r="692" spans="1:20" x14ac:dyDescent="0.25">
      <c r="A692" s="61">
        <f>'[4]All Counts'!E692</f>
        <v>14143</v>
      </c>
      <c r="B692" s="61">
        <f>'[4]All Counts'!F692</f>
        <v>1</v>
      </c>
      <c r="C692" s="61"/>
      <c r="D692" s="68"/>
      <c r="E692" s="61" t="str">
        <f>'[4]All Counts'!P692</f>
        <v>Caltran</v>
      </c>
      <c r="F692" s="1">
        <v>1</v>
      </c>
      <c r="G6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92" s="30">
        <f>'[4]All Counts'!R692</f>
        <v>2</v>
      </c>
      <c r="I692" s="30">
        <f>'[4]All Counts'!S692</f>
        <v>19</v>
      </c>
      <c r="J692" s="61">
        <f>'[4]All Counts'!M692</f>
        <v>64932</v>
      </c>
      <c r="K692" s="4">
        <f>VLOOKUP(class[[#This Row],[hwycov_id]],readme!E:F,2,FALSE)</f>
        <v>57261.552857000002</v>
      </c>
      <c r="L692" s="32">
        <f t="shared" si="30"/>
        <v>-0.11813046175999509</v>
      </c>
      <c r="M692" s="31">
        <f t="shared" si="31"/>
        <v>-7670.4471429999976</v>
      </c>
      <c r="N692" s="31">
        <f t="shared" si="32"/>
        <v>58835759.373556823</v>
      </c>
      <c r="O692" s="1" t="e">
        <v>#N/A</v>
      </c>
      <c r="P692" s="1">
        <v>691</v>
      </c>
      <c r="Q692" s="46">
        <f>ROUND(class[[#This Row],[count]],-3)</f>
        <v>65000</v>
      </c>
      <c r="R692" s="59">
        <f>VLOOKUP(class[[#This Row],[count_rd]],caltran!$J$2:$P$182,7,FALSE)</f>
        <v>53950</v>
      </c>
      <c r="S692" s="59">
        <f>VLOOKUP(class[[#This Row],[count_rd]],caltran!$J$2:$P$182,6,FALSE)</f>
        <v>76050</v>
      </c>
      <c r="T692" s="1">
        <f>IF(AND(class[[#This Row],[flow]]&gt;=class[[#This Row],[low]], class[[#This Row],[flow]]&lt;=class[[#This Row],[high]]),1,0)</f>
        <v>1</v>
      </c>
    </row>
    <row r="693" spans="1:20" x14ac:dyDescent="0.25">
      <c r="A693" s="61">
        <f>'[4]All Counts'!E693</f>
        <v>14151</v>
      </c>
      <c r="B693" s="61">
        <f>'[4]All Counts'!F693</f>
        <v>1</v>
      </c>
      <c r="C693" s="61"/>
      <c r="D693" s="68"/>
      <c r="E693" s="61" t="str">
        <f>'[4]All Counts'!P693</f>
        <v>PeMS2016</v>
      </c>
      <c r="F693" s="1">
        <v>1</v>
      </c>
      <c r="G6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693" s="30">
        <f>'[4]All Counts'!R693</f>
        <v>2</v>
      </c>
      <c r="I693" s="30">
        <f>'[4]All Counts'!S693</f>
        <v>19</v>
      </c>
      <c r="J693" s="61">
        <f>'[4]All Counts'!M693</f>
        <v>56930</v>
      </c>
      <c r="K693" s="4">
        <f>VLOOKUP(class[[#This Row],[hwycov_id]],readme!E:F,2,FALSE)</f>
        <v>49771.000001000008</v>
      </c>
      <c r="L693" s="32">
        <f t="shared" si="30"/>
        <v>-0.12575092216757411</v>
      </c>
      <c r="M693" s="31">
        <f t="shared" si="31"/>
        <v>-7158.9999989999924</v>
      </c>
      <c r="N693" s="31">
        <f t="shared" si="32"/>
        <v>51251280.985681891</v>
      </c>
      <c r="O693" s="1" t="e">
        <v>#N/A</v>
      </c>
      <c r="P693" s="1">
        <v>692</v>
      </c>
      <c r="Q693" s="46">
        <f>ROUND(class[[#This Row],[count]],-3)</f>
        <v>57000</v>
      </c>
      <c r="R693" s="59">
        <f>VLOOKUP(class[[#This Row],[count_rd]],caltran!$J$2:$P$182,7,FALSE)</f>
        <v>46375.833333333328</v>
      </c>
      <c r="S693" s="59">
        <f>VLOOKUP(class[[#This Row],[count_rd]],caltran!$J$2:$P$182,6,FALSE)</f>
        <v>67624.166666666672</v>
      </c>
      <c r="T693" s="1">
        <f>IF(AND(class[[#This Row],[flow]]&gt;=class[[#This Row],[low]], class[[#This Row],[flow]]&lt;=class[[#This Row],[high]]),1,0)</f>
        <v>1</v>
      </c>
    </row>
    <row r="694" spans="1:20" x14ac:dyDescent="0.25">
      <c r="A694" s="61">
        <f>'[4]All Counts'!E694</f>
        <v>14153</v>
      </c>
      <c r="B694" s="61">
        <f>'[4]All Counts'!F694</f>
        <v>1</v>
      </c>
      <c r="C694" s="61"/>
      <c r="D694" s="68"/>
      <c r="E694" s="61" t="str">
        <f>'[4]All Counts'!P694</f>
        <v>Caltran</v>
      </c>
      <c r="F694" s="1">
        <v>1</v>
      </c>
      <c r="G6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94" s="30">
        <f>'[4]All Counts'!R694</f>
        <v>2</v>
      </c>
      <c r="I694" s="30">
        <f>'[4]All Counts'!S694</f>
        <v>19</v>
      </c>
      <c r="J694" s="61">
        <f>'[4]All Counts'!M694</f>
        <v>59399</v>
      </c>
      <c r="K694" s="4">
        <f>VLOOKUP(class[[#This Row],[hwycov_id]],readme!E:F,2,FALSE)</f>
        <v>52088.999147000002</v>
      </c>
      <c r="L694" s="32">
        <f t="shared" si="30"/>
        <v>-0.12306605924342162</v>
      </c>
      <c r="M694" s="31">
        <f t="shared" si="31"/>
        <v>-7310.0008529999977</v>
      </c>
      <c r="N694" s="31">
        <f t="shared" si="32"/>
        <v>53436112.470860697</v>
      </c>
      <c r="O694" s="1" t="e">
        <v>#N/A</v>
      </c>
      <c r="P694" s="1">
        <v>693</v>
      </c>
      <c r="Q694" s="46">
        <f>ROUND(class[[#This Row],[count]],-3)</f>
        <v>59000</v>
      </c>
      <c r="R694" s="59">
        <f>VLOOKUP(class[[#This Row],[count_rd]],caltran!$J$2:$P$182,7,FALSE)</f>
        <v>48232.5</v>
      </c>
      <c r="S694" s="59">
        <f>VLOOKUP(class[[#This Row],[count_rd]],caltran!$J$2:$P$182,6,FALSE)</f>
        <v>69767.5</v>
      </c>
      <c r="T694" s="1">
        <f>IF(AND(class[[#This Row],[flow]]&gt;=class[[#This Row],[low]], class[[#This Row],[flow]]&lt;=class[[#This Row],[high]]),1,0)</f>
        <v>1</v>
      </c>
    </row>
    <row r="695" spans="1:20" x14ac:dyDescent="0.25">
      <c r="A695" s="61">
        <f>'[4]All Counts'!E695</f>
        <v>7514</v>
      </c>
      <c r="B695" s="61">
        <f>'[4]All Counts'!F695</f>
        <v>1</v>
      </c>
      <c r="C695" s="61"/>
      <c r="D695" s="68"/>
      <c r="E695" s="61" t="str">
        <f>'[4]All Counts'!P695</f>
        <v>PeMS2016</v>
      </c>
      <c r="F695" s="1">
        <v>1</v>
      </c>
      <c r="G6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695" s="30">
        <f>'[4]All Counts'!R695</f>
        <v>2</v>
      </c>
      <c r="I695" s="30">
        <f>'[4]All Counts'!S695</f>
        <v>19</v>
      </c>
      <c r="J695" s="61">
        <f>'[4]All Counts'!M695</f>
        <v>49729</v>
      </c>
      <c r="K695" s="4">
        <f>VLOOKUP(class[[#This Row],[hwycov_id]],readme!E:F,2,FALSE)</f>
        <v>43192.355591</v>
      </c>
      <c r="L695" s="32">
        <f t="shared" si="30"/>
        <v>-0.1314453218242877</v>
      </c>
      <c r="M695" s="31">
        <f t="shared" si="31"/>
        <v>-6536.6444090000005</v>
      </c>
      <c r="N695" s="31">
        <f t="shared" si="32"/>
        <v>42727720.129710965</v>
      </c>
      <c r="O695" s="1" t="e">
        <v>#N/A</v>
      </c>
      <c r="P695" s="1">
        <v>694</v>
      </c>
      <c r="Q695" s="46">
        <f>ROUND(class[[#This Row],[count]],-3)</f>
        <v>50000</v>
      </c>
      <c r="R695" s="59">
        <f>VLOOKUP(class[[#This Row],[count_rd]],caltran!$J$2:$P$182,7,FALSE)</f>
        <v>40050</v>
      </c>
      <c r="S695" s="59">
        <f>VLOOKUP(class[[#This Row],[count_rd]],caltran!$J$2:$P$182,6,FALSE)</f>
        <v>59950</v>
      </c>
      <c r="T695" s="1">
        <f>IF(AND(class[[#This Row],[flow]]&gt;=class[[#This Row],[low]], class[[#This Row],[flow]]&lt;=class[[#This Row],[high]]),1,0)</f>
        <v>1</v>
      </c>
    </row>
    <row r="696" spans="1:20" x14ac:dyDescent="0.25">
      <c r="A696" s="61">
        <f>'[4]All Counts'!E696</f>
        <v>7525</v>
      </c>
      <c r="B696" s="61">
        <f>'[4]All Counts'!F696</f>
        <v>1</v>
      </c>
      <c r="C696" s="61"/>
      <c r="D696" s="68"/>
      <c r="E696" s="61" t="str">
        <f>'[4]All Counts'!P696</f>
        <v>Caltran</v>
      </c>
      <c r="F696" s="1">
        <v>1</v>
      </c>
      <c r="G6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696" s="30">
        <f>'[4]All Counts'!R696</f>
        <v>2</v>
      </c>
      <c r="I696" s="30">
        <f>'[4]All Counts'!S696</f>
        <v>19</v>
      </c>
      <c r="J696" s="61">
        <f>'[4]All Counts'!M696</f>
        <v>55066</v>
      </c>
      <c r="K696" s="4">
        <f>VLOOKUP(class[[#This Row],[hwycov_id]],readme!E:F,2,FALSE)</f>
        <v>53131.356688999993</v>
      </c>
      <c r="L696" s="32">
        <f t="shared" si="30"/>
        <v>-3.5133173119529459E-2</v>
      </c>
      <c r="M696" s="31">
        <f t="shared" si="31"/>
        <v>-1934.6433110000071</v>
      </c>
      <c r="N696" s="31">
        <f t="shared" si="32"/>
        <v>3742844.7407970703</v>
      </c>
      <c r="O696" s="1" t="e">
        <v>#N/A</v>
      </c>
      <c r="P696" s="1">
        <v>695</v>
      </c>
      <c r="Q696" s="46">
        <f>ROUND(class[[#This Row],[count]],-3)</f>
        <v>55000</v>
      </c>
      <c r="R696" s="59">
        <f>VLOOKUP(class[[#This Row],[count_rd]],caltran!$J$2:$P$182,7,FALSE)</f>
        <v>44550</v>
      </c>
      <c r="S696" s="59">
        <f>VLOOKUP(class[[#This Row],[count_rd]],caltran!$J$2:$P$182,6,FALSE)</f>
        <v>65450</v>
      </c>
      <c r="T696" s="1">
        <f>IF(AND(class[[#This Row],[flow]]&gt;=class[[#This Row],[low]], class[[#This Row],[flow]]&lt;=class[[#This Row],[high]]),1,0)</f>
        <v>1</v>
      </c>
    </row>
    <row r="697" spans="1:20" x14ac:dyDescent="0.25">
      <c r="A697" s="61">
        <f>'[4]All Counts'!E697</f>
        <v>7636</v>
      </c>
      <c r="B697" s="61">
        <f>'[4]All Counts'!F697</f>
        <v>1</v>
      </c>
      <c r="C697" s="61"/>
      <c r="D697" s="68"/>
      <c r="E697" s="61" t="str">
        <f>'[4]All Counts'!P697</f>
        <v>PeMS2016</v>
      </c>
      <c r="F697" s="1">
        <v>1</v>
      </c>
      <c r="G6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697" s="30">
        <f>'[4]All Counts'!R697</f>
        <v>3</v>
      </c>
      <c r="I697" s="30">
        <f>'[4]All Counts'!S697</f>
        <v>14</v>
      </c>
      <c r="J697" s="61">
        <f>'[4]All Counts'!M697</f>
        <v>32687</v>
      </c>
      <c r="K697" s="4">
        <f>VLOOKUP(class[[#This Row],[hwycov_id]],readme!E:F,2,FALSE)</f>
        <v>26328.084778</v>
      </c>
      <c r="L697" s="32">
        <f t="shared" si="30"/>
        <v>-0.19453957909872421</v>
      </c>
      <c r="M697" s="31">
        <f t="shared" si="31"/>
        <v>-6358.9152219999996</v>
      </c>
      <c r="N697" s="31">
        <f t="shared" si="32"/>
        <v>40435802.800583303</v>
      </c>
      <c r="O697" s="1" t="e">
        <v>#N/A</v>
      </c>
      <c r="P697" s="1">
        <v>696</v>
      </c>
      <c r="Q697" s="46">
        <f>ROUND(class[[#This Row],[count]],-3)</f>
        <v>33000</v>
      </c>
      <c r="R697" s="59">
        <f>VLOOKUP(class[[#This Row],[count_rd]],caltran!$J$2:$P$182,7,FALSE)</f>
        <v>25245</v>
      </c>
      <c r="S697" s="59">
        <f>VLOOKUP(class[[#This Row],[count_rd]],caltran!$J$2:$P$182,6,FALSE)</f>
        <v>40754.999999999993</v>
      </c>
      <c r="T697" s="1">
        <f>IF(AND(class[[#This Row],[flow]]&gt;=class[[#This Row],[low]], class[[#This Row],[flow]]&lt;=class[[#This Row],[high]]),1,0)</f>
        <v>1</v>
      </c>
    </row>
    <row r="698" spans="1:20" x14ac:dyDescent="0.25">
      <c r="A698" s="61">
        <f>'[4]All Counts'!E698</f>
        <v>27505</v>
      </c>
      <c r="B698" s="61">
        <f>'[4]All Counts'!F698</f>
        <v>1</v>
      </c>
      <c r="C698" s="61"/>
      <c r="D698" s="68"/>
      <c r="E698" s="61" t="str">
        <f>'[4]All Counts'!P698</f>
        <v>PeMS2016</v>
      </c>
      <c r="F698" s="1">
        <v>1</v>
      </c>
      <c r="G6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698" s="30">
        <f>'[4]All Counts'!R698</f>
        <v>3</v>
      </c>
      <c r="I698" s="30">
        <f>'[4]All Counts'!S698</f>
        <v>14</v>
      </c>
      <c r="J698" s="61">
        <f>'[4]All Counts'!M698</f>
        <v>39891</v>
      </c>
      <c r="K698" s="4">
        <f>VLOOKUP(class[[#This Row],[hwycov_id]],readme!E:F,2,FALSE)</f>
        <v>39451.684143999999</v>
      </c>
      <c r="L698" s="32">
        <f t="shared" si="30"/>
        <v>-1.1012906570404324E-2</v>
      </c>
      <c r="M698" s="31">
        <f t="shared" si="31"/>
        <v>-439.31585600000108</v>
      </c>
      <c r="N698" s="31">
        <f t="shared" si="32"/>
        <v>192998.42133301368</v>
      </c>
      <c r="O698" s="1" t="e">
        <v>#N/A</v>
      </c>
      <c r="P698" s="1">
        <v>697</v>
      </c>
      <c r="Q698" s="46">
        <f>ROUND(class[[#This Row],[count]],-3)</f>
        <v>40000</v>
      </c>
      <c r="R698" s="59">
        <f>VLOOKUP(class[[#This Row],[count_rd]],caltran!$J$2:$P$182,7,FALSE)</f>
        <v>31240</v>
      </c>
      <c r="S698" s="59">
        <f>VLOOKUP(class[[#This Row],[count_rd]],caltran!$J$2:$P$182,6,FALSE)</f>
        <v>48760</v>
      </c>
      <c r="T698" s="1">
        <f>IF(AND(class[[#This Row],[flow]]&gt;=class[[#This Row],[low]], class[[#This Row],[flow]]&lt;=class[[#This Row],[high]]),1,0)</f>
        <v>1</v>
      </c>
    </row>
    <row r="699" spans="1:20" x14ac:dyDescent="0.25">
      <c r="A699" s="61">
        <f>'[4]All Counts'!E699</f>
        <v>27507</v>
      </c>
      <c r="B699" s="61">
        <f>'[4]All Counts'!F699</f>
        <v>1</v>
      </c>
      <c r="C699" s="61"/>
      <c r="D699" s="68"/>
      <c r="E699" s="61" t="str">
        <f>'[4]All Counts'!P699</f>
        <v>Caltran</v>
      </c>
      <c r="F699" s="1">
        <v>1</v>
      </c>
      <c r="G6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699" s="30">
        <f>'[4]All Counts'!R699</f>
        <v>3</v>
      </c>
      <c r="I699" s="30">
        <f>'[4]All Counts'!S699</f>
        <v>14</v>
      </c>
      <c r="J699" s="61">
        <f>'[4]All Counts'!M699</f>
        <v>44209</v>
      </c>
      <c r="K699" s="4">
        <f>VLOOKUP(class[[#This Row],[hwycov_id]],readme!E:F,2,FALSE)</f>
        <v>42307.389099</v>
      </c>
      <c r="L699" s="32">
        <f t="shared" si="30"/>
        <v>-4.3014112533646953E-2</v>
      </c>
      <c r="M699" s="31">
        <f t="shared" si="31"/>
        <v>-1901.610901</v>
      </c>
      <c r="N699" s="31">
        <f t="shared" si="32"/>
        <v>3616124.0188020319</v>
      </c>
      <c r="O699" s="1" t="e">
        <v>#N/A</v>
      </c>
      <c r="P699" s="1">
        <v>698</v>
      </c>
      <c r="Q699" s="46">
        <f>ROUND(class[[#This Row],[count]],-3)</f>
        <v>44000</v>
      </c>
      <c r="R699" s="59">
        <f>VLOOKUP(class[[#This Row],[count_rd]],caltran!$J$2:$P$182,7,FALSE)</f>
        <v>34694</v>
      </c>
      <c r="S699" s="59">
        <f>VLOOKUP(class[[#This Row],[count_rd]],caltran!$J$2:$P$182,6,FALSE)</f>
        <v>53306</v>
      </c>
      <c r="T699" s="1">
        <f>IF(AND(class[[#This Row],[flow]]&gt;=class[[#This Row],[low]], class[[#This Row],[flow]]&lt;=class[[#This Row],[high]]),1,0)</f>
        <v>1</v>
      </c>
    </row>
    <row r="700" spans="1:20" x14ac:dyDescent="0.25">
      <c r="A700" s="61">
        <f>'[4]All Counts'!E700</f>
        <v>29168</v>
      </c>
      <c r="B700" s="61">
        <f>'[4]All Counts'!F700</f>
        <v>1</v>
      </c>
      <c r="C700" s="61"/>
      <c r="D700" s="68"/>
      <c r="E700" s="61" t="str">
        <f>'[4]All Counts'!P700</f>
        <v>PeMS2016</v>
      </c>
      <c r="F700" s="1">
        <v>1</v>
      </c>
      <c r="G7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00" s="30">
        <f>'[4]All Counts'!R700</f>
        <v>3</v>
      </c>
      <c r="I700" s="30">
        <f>'[4]All Counts'!S700</f>
        <v>14</v>
      </c>
      <c r="J700" s="61">
        <f>'[4]All Counts'!M700</f>
        <v>35357</v>
      </c>
      <c r="K700" s="4">
        <f>VLOOKUP(class[[#This Row],[hwycov_id]],readme!E:F,2,FALSE)</f>
        <v>35265.848938999996</v>
      </c>
      <c r="L700" s="32">
        <f t="shared" si="30"/>
        <v>-2.5780202223040227E-3</v>
      </c>
      <c r="M700" s="31">
        <f t="shared" si="31"/>
        <v>-91.15106100000412</v>
      </c>
      <c r="N700" s="31">
        <f t="shared" si="32"/>
        <v>8308.5159214264713</v>
      </c>
      <c r="O700" s="1" t="e">
        <v>#N/A</v>
      </c>
      <c r="P700" s="1">
        <v>699</v>
      </c>
      <c r="Q700" s="46">
        <f>ROUND(class[[#This Row],[count]],-3)</f>
        <v>35000</v>
      </c>
      <c r="R700" s="59">
        <f>VLOOKUP(class[[#This Row],[count_rd]],caltran!$J$2:$P$182,7,FALSE)</f>
        <v>26985</v>
      </c>
      <c r="S700" s="59">
        <f>VLOOKUP(class[[#This Row],[count_rd]],caltran!$J$2:$P$182,6,FALSE)</f>
        <v>43015</v>
      </c>
      <c r="T700" s="1">
        <f>IF(AND(class[[#This Row],[flow]]&gt;=class[[#This Row],[low]], class[[#This Row],[flow]]&lt;=class[[#This Row],[high]]),1,0)</f>
        <v>1</v>
      </c>
    </row>
    <row r="701" spans="1:20" x14ac:dyDescent="0.25">
      <c r="A701" s="61">
        <f>'[4]All Counts'!E701</f>
        <v>16356</v>
      </c>
      <c r="B701" s="61">
        <f>'[4]All Counts'!F701</f>
        <v>1</v>
      </c>
      <c r="C701" s="61"/>
      <c r="D701" s="68"/>
      <c r="E701" s="61" t="str">
        <f>'[4]All Counts'!P701</f>
        <v>Caltran</v>
      </c>
      <c r="F701" s="1">
        <v>1</v>
      </c>
      <c r="G7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701" s="30">
        <f>'[4]All Counts'!R701</f>
        <v>3</v>
      </c>
      <c r="I701" s="30">
        <f>'[4]All Counts'!S701</f>
        <v>14</v>
      </c>
      <c r="J701" s="61">
        <f>'[4]All Counts'!M701</f>
        <v>41638</v>
      </c>
      <c r="K701" s="4">
        <f>VLOOKUP(class[[#This Row],[hwycov_id]],readme!E:F,2,FALSE)</f>
        <v>42504.120238999996</v>
      </c>
      <c r="L701" s="32">
        <f t="shared" si="30"/>
        <v>2.0801196959508106E-2</v>
      </c>
      <c r="M701" s="31">
        <f t="shared" si="31"/>
        <v>866.12023899999622</v>
      </c>
      <c r="N701" s="31">
        <f t="shared" si="32"/>
        <v>750164.26840541058</v>
      </c>
      <c r="O701" s="1" t="e">
        <v>#N/A</v>
      </c>
      <c r="P701" s="1">
        <v>700</v>
      </c>
      <c r="Q701" s="46">
        <f>ROUND(class[[#This Row],[count]],-3)</f>
        <v>42000</v>
      </c>
      <c r="R701" s="59">
        <f>VLOOKUP(class[[#This Row],[count_rd]],caltran!$J$2:$P$182,7,FALSE)</f>
        <v>32953.666666666672</v>
      </c>
      <c r="S701" s="59">
        <f>VLOOKUP(class[[#This Row],[count_rd]],caltran!$J$2:$P$182,6,FALSE)</f>
        <v>51046.333333333328</v>
      </c>
      <c r="T701" s="1">
        <f>IF(AND(class[[#This Row],[flow]]&gt;=class[[#This Row],[low]], class[[#This Row],[flow]]&lt;=class[[#This Row],[high]]),1,0)</f>
        <v>1</v>
      </c>
    </row>
    <row r="702" spans="1:20" x14ac:dyDescent="0.25">
      <c r="A702" s="61">
        <f>'[4]All Counts'!E702</f>
        <v>29169</v>
      </c>
      <c r="B702" s="61">
        <f>'[4]All Counts'!F702</f>
        <v>1</v>
      </c>
      <c r="C702" s="61"/>
      <c r="D702" s="68"/>
      <c r="E702" s="61" t="str">
        <f>'[4]All Counts'!P702</f>
        <v>PeMS2016</v>
      </c>
      <c r="F702" s="1">
        <v>1</v>
      </c>
      <c r="G7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02" s="30">
        <f>'[4]All Counts'!R702</f>
        <v>3</v>
      </c>
      <c r="I702" s="30">
        <f>'[4]All Counts'!S702</f>
        <v>14</v>
      </c>
      <c r="J702" s="61">
        <f>'[4]All Counts'!M702</f>
        <v>34373</v>
      </c>
      <c r="K702" s="4">
        <f>VLOOKUP(class[[#This Row],[hwycov_id]],readme!E:F,2,FALSE)</f>
        <v>33328.720641999993</v>
      </c>
      <c r="L702" s="32">
        <f t="shared" si="30"/>
        <v>-3.038080347947536E-2</v>
      </c>
      <c r="M702" s="31">
        <f t="shared" si="31"/>
        <v>-1044.2793580000071</v>
      </c>
      <c r="N702" s="31">
        <f t="shared" si="32"/>
        <v>1090519.3775449069</v>
      </c>
      <c r="O702" s="1" t="e">
        <v>#N/A</v>
      </c>
      <c r="P702" s="1">
        <v>701</v>
      </c>
      <c r="Q702" s="46">
        <f>ROUND(class[[#This Row],[count]],-3)</f>
        <v>34000</v>
      </c>
      <c r="R702" s="59">
        <f>VLOOKUP(class[[#This Row],[count_rd]],caltran!$J$2:$P$182,7,FALSE)</f>
        <v>26112</v>
      </c>
      <c r="S702" s="59">
        <f>VLOOKUP(class[[#This Row],[count_rd]],caltran!$J$2:$P$182,6,FALSE)</f>
        <v>41888</v>
      </c>
      <c r="T702" s="1">
        <f>IF(AND(class[[#This Row],[flow]]&gt;=class[[#This Row],[low]], class[[#This Row],[flow]]&lt;=class[[#This Row],[high]]),1,0)</f>
        <v>1</v>
      </c>
    </row>
    <row r="703" spans="1:20" x14ac:dyDescent="0.25">
      <c r="A703" s="61">
        <f>'[4]All Counts'!E703</f>
        <v>16360</v>
      </c>
      <c r="B703" s="61">
        <f>'[4]All Counts'!F703</f>
        <v>1</v>
      </c>
      <c r="C703" s="61"/>
      <c r="D703" s="68"/>
      <c r="E703" s="61" t="str">
        <f>'[4]All Counts'!P703</f>
        <v>Caltran</v>
      </c>
      <c r="F703" s="1">
        <v>1</v>
      </c>
      <c r="G7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03" s="30">
        <f>'[4]All Counts'!R703</f>
        <v>3</v>
      </c>
      <c r="I703" s="30">
        <f>'[4]All Counts'!S703</f>
        <v>14</v>
      </c>
      <c r="J703" s="61">
        <f>'[4]All Counts'!M703</f>
        <v>37676</v>
      </c>
      <c r="K703" s="4">
        <f>VLOOKUP(class[[#This Row],[hwycov_id]],readme!E:F,2,FALSE)</f>
        <v>36382.117858999998</v>
      </c>
      <c r="L703" s="32">
        <f t="shared" si="30"/>
        <v>-3.4342343693598121E-2</v>
      </c>
      <c r="M703" s="31">
        <f t="shared" si="31"/>
        <v>-1293.8821410000019</v>
      </c>
      <c r="N703" s="31">
        <f t="shared" si="32"/>
        <v>1674130.9947987488</v>
      </c>
      <c r="O703" s="1" t="e">
        <v>#N/A</v>
      </c>
      <c r="P703" s="1">
        <v>702</v>
      </c>
      <c r="Q703" s="46">
        <f>ROUND(class[[#This Row],[count]],-3)</f>
        <v>38000</v>
      </c>
      <c r="R703" s="59">
        <f>VLOOKUP(class[[#This Row],[count_rd]],caltran!$J$2:$P$182,7,FALSE)</f>
        <v>29488</v>
      </c>
      <c r="S703" s="59">
        <f>VLOOKUP(class[[#This Row],[count_rd]],caltran!$J$2:$P$182,6,FALSE)</f>
        <v>46512</v>
      </c>
      <c r="T703" s="1">
        <f>IF(AND(class[[#This Row],[flow]]&gt;=class[[#This Row],[low]], class[[#This Row],[flow]]&lt;=class[[#This Row],[high]]),1,0)</f>
        <v>1</v>
      </c>
    </row>
    <row r="704" spans="1:20" x14ac:dyDescent="0.25">
      <c r="A704" s="61">
        <f>'[4]All Counts'!E704</f>
        <v>16350</v>
      </c>
      <c r="B704" s="61">
        <f>'[4]All Counts'!F704</f>
        <v>1</v>
      </c>
      <c r="C704" s="61"/>
      <c r="D704" s="68"/>
      <c r="E704" s="61" t="str">
        <f>'[4]All Counts'!P704</f>
        <v>PeMS2016</v>
      </c>
      <c r="F704" s="1">
        <v>1</v>
      </c>
      <c r="G7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04" s="30">
        <f>'[4]All Counts'!R704</f>
        <v>3</v>
      </c>
      <c r="I704" s="30">
        <f>'[4]All Counts'!S704</f>
        <v>14</v>
      </c>
      <c r="J704" s="61">
        <f>'[4]All Counts'!M704</f>
        <v>38813</v>
      </c>
      <c r="K704" s="4">
        <f>VLOOKUP(class[[#This Row],[hwycov_id]],readme!E:F,2,FALSE)</f>
        <v>36382.117858999998</v>
      </c>
      <c r="L704" s="32">
        <f t="shared" si="30"/>
        <v>-6.2630617087058527E-2</v>
      </c>
      <c r="M704" s="31">
        <f t="shared" si="31"/>
        <v>-2430.8821410000019</v>
      </c>
      <c r="N704" s="31">
        <f t="shared" si="32"/>
        <v>5909187.983432753</v>
      </c>
      <c r="O704" s="1" t="e">
        <v>#N/A</v>
      </c>
      <c r="P704" s="1">
        <v>703</v>
      </c>
      <c r="Q704" s="46">
        <f>ROUND(class[[#This Row],[count]],-3)</f>
        <v>39000</v>
      </c>
      <c r="R704" s="59">
        <f>VLOOKUP(class[[#This Row],[count_rd]],caltran!$J$2:$P$182,7,FALSE)</f>
        <v>30361.5</v>
      </c>
      <c r="S704" s="59">
        <f>VLOOKUP(class[[#This Row],[count_rd]],caltran!$J$2:$P$182,6,FALSE)</f>
        <v>47638.5</v>
      </c>
      <c r="T704" s="1">
        <f>IF(AND(class[[#This Row],[flow]]&gt;=class[[#This Row],[low]], class[[#This Row],[flow]]&lt;=class[[#This Row],[high]]),1,0)</f>
        <v>1</v>
      </c>
    </row>
    <row r="705" spans="1:20" x14ac:dyDescent="0.25">
      <c r="A705" s="61">
        <f>'[4]All Counts'!E705</f>
        <v>29173</v>
      </c>
      <c r="B705" s="61">
        <f>'[4]All Counts'!F705</f>
        <v>1</v>
      </c>
      <c r="C705" s="61"/>
      <c r="D705" s="68"/>
      <c r="E705" s="61" t="str">
        <f>'[4]All Counts'!P705</f>
        <v>PeMS2016</v>
      </c>
      <c r="F705" s="1">
        <v>1</v>
      </c>
      <c r="G7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05" s="30">
        <f>'[4]All Counts'!R705</f>
        <v>3</v>
      </c>
      <c r="I705" s="30">
        <f>'[4]All Counts'!S705</f>
        <v>14</v>
      </c>
      <c r="J705" s="61">
        <f>'[4]All Counts'!M705</f>
        <v>32308</v>
      </c>
      <c r="K705" s="4">
        <f>VLOOKUP(class[[#This Row],[hwycov_id]],readme!E:F,2,FALSE)</f>
        <v>31087.118224999995</v>
      </c>
      <c r="L705" s="32">
        <f t="shared" si="30"/>
        <v>-3.7788837903924843E-2</v>
      </c>
      <c r="M705" s="31">
        <f t="shared" si="31"/>
        <v>-1220.8817750000053</v>
      </c>
      <c r="N705" s="31">
        <f t="shared" si="32"/>
        <v>1490552.3085271635</v>
      </c>
      <c r="O705" s="1" t="e">
        <v>#N/A</v>
      </c>
      <c r="P705" s="1">
        <v>704</v>
      </c>
      <c r="Q705" s="46">
        <f>ROUND(class[[#This Row],[count]],-3)</f>
        <v>32000</v>
      </c>
      <c r="R705" s="59">
        <f>VLOOKUP(class[[#This Row],[count_rd]],caltran!$J$2:$P$182,7,FALSE)</f>
        <v>24426.666666666664</v>
      </c>
      <c r="S705" s="59">
        <f>VLOOKUP(class[[#This Row],[count_rd]],caltran!$J$2:$P$182,6,FALSE)</f>
        <v>39573.333333333328</v>
      </c>
      <c r="T705" s="1">
        <f>IF(AND(class[[#This Row],[flow]]&gt;=class[[#This Row],[low]], class[[#This Row],[flow]]&lt;=class[[#This Row],[high]]),1,0)</f>
        <v>1</v>
      </c>
    </row>
    <row r="706" spans="1:20" x14ac:dyDescent="0.25">
      <c r="A706" s="61">
        <f>'[4]All Counts'!E706</f>
        <v>16353</v>
      </c>
      <c r="B706" s="61">
        <f>'[4]All Counts'!F706</f>
        <v>1</v>
      </c>
      <c r="C706" s="61"/>
      <c r="D706" s="68"/>
      <c r="E706" s="61" t="str">
        <f>'[4]All Counts'!P706</f>
        <v>Caltran</v>
      </c>
      <c r="F706" s="1">
        <v>1</v>
      </c>
      <c r="G7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706" s="30">
        <f>'[4]All Counts'!R706</f>
        <v>3</v>
      </c>
      <c r="I706" s="30">
        <f>'[4]All Counts'!S706</f>
        <v>14</v>
      </c>
      <c r="J706" s="61">
        <f>'[4]All Counts'!M706</f>
        <v>38278</v>
      </c>
      <c r="K706" s="4">
        <f>VLOOKUP(class[[#This Row],[hwycov_id]],readme!E:F,2,FALSE)</f>
        <v>41523.233887000002</v>
      </c>
      <c r="L706" s="32">
        <f t="shared" ref="L706:L758" si="33">K706/J706-1</f>
        <v>8.4780654344532191E-2</v>
      </c>
      <c r="M706" s="31">
        <f t="shared" ref="M706:M758" si="34">K706-J706</f>
        <v>3245.2338870000021</v>
      </c>
      <c r="N706" s="31">
        <f t="shared" ref="N706:N758" si="35">POWER(M706,2)</f>
        <v>10531542.981333142</v>
      </c>
      <c r="O706" s="1" t="e">
        <v>#N/A</v>
      </c>
      <c r="P706" s="1">
        <v>705</v>
      </c>
      <c r="Q706" s="46">
        <f>ROUND(class[[#This Row],[count]],-3)</f>
        <v>38000</v>
      </c>
      <c r="R706" s="59">
        <f>VLOOKUP(class[[#This Row],[count_rd]],caltran!$J$2:$P$182,7,FALSE)</f>
        <v>29488</v>
      </c>
      <c r="S706" s="59">
        <f>VLOOKUP(class[[#This Row],[count_rd]],caltran!$J$2:$P$182,6,FALSE)</f>
        <v>46512</v>
      </c>
      <c r="T706" s="1">
        <f>IF(AND(class[[#This Row],[flow]]&gt;=class[[#This Row],[low]], class[[#This Row],[flow]]&lt;=class[[#This Row],[high]]),1,0)</f>
        <v>1</v>
      </c>
    </row>
    <row r="707" spans="1:20" x14ac:dyDescent="0.25">
      <c r="A707" s="61">
        <f>'[4]All Counts'!E707</f>
        <v>16144</v>
      </c>
      <c r="B707" s="61">
        <f>'[4]All Counts'!F707</f>
        <v>1</v>
      </c>
      <c r="C707" s="61"/>
      <c r="D707" s="68"/>
      <c r="E707" s="61" t="str">
        <f>'[4]All Counts'!P707</f>
        <v>PeMS2016</v>
      </c>
      <c r="F707" s="1">
        <v>1</v>
      </c>
      <c r="G7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07" s="30">
        <f>'[4]All Counts'!R707</f>
        <v>3</v>
      </c>
      <c r="I707" s="30">
        <f>'[4]All Counts'!S707</f>
        <v>14</v>
      </c>
      <c r="J707" s="61">
        <f>'[4]All Counts'!M707</f>
        <v>32157</v>
      </c>
      <c r="K707" s="4">
        <f>VLOOKUP(class[[#This Row],[hwycov_id]],readme!E:F,2,FALSE)</f>
        <v>36346.167847000004</v>
      </c>
      <c r="L707" s="32">
        <f t="shared" si="33"/>
        <v>0.13027234651864306</v>
      </c>
      <c r="M707" s="31">
        <f t="shared" si="34"/>
        <v>4189.1678470000043</v>
      </c>
      <c r="N707" s="31">
        <f t="shared" si="35"/>
        <v>17549127.250338651</v>
      </c>
      <c r="O707" s="1" t="e">
        <v>#N/A</v>
      </c>
      <c r="P707" s="1">
        <v>706</v>
      </c>
      <c r="Q707" s="46">
        <f>ROUND(class[[#This Row],[count]],-3)</f>
        <v>32000</v>
      </c>
      <c r="R707" s="59">
        <f>VLOOKUP(class[[#This Row],[count_rd]],caltran!$J$2:$P$182,7,FALSE)</f>
        <v>24426.666666666664</v>
      </c>
      <c r="S707" s="59">
        <f>VLOOKUP(class[[#This Row],[count_rd]],caltran!$J$2:$P$182,6,FALSE)</f>
        <v>39573.333333333328</v>
      </c>
      <c r="T707" s="1">
        <f>IF(AND(class[[#This Row],[flow]]&gt;=class[[#This Row],[low]], class[[#This Row],[flow]]&lt;=class[[#This Row],[high]]),1,0)</f>
        <v>1</v>
      </c>
    </row>
    <row r="708" spans="1:20" x14ac:dyDescent="0.25">
      <c r="A708" s="61">
        <f>'[4]All Counts'!E708</f>
        <v>11379</v>
      </c>
      <c r="B708" s="61">
        <f>'[4]All Counts'!F708</f>
        <v>1</v>
      </c>
      <c r="C708" s="61"/>
      <c r="D708" s="68"/>
      <c r="E708" s="61" t="str">
        <f>'[4]All Counts'!P708</f>
        <v>PeMS2016</v>
      </c>
      <c r="F708" s="1">
        <v>1</v>
      </c>
      <c r="G7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708" s="30">
        <f>'[4]All Counts'!R708</f>
        <v>3</v>
      </c>
      <c r="I708" s="30">
        <f>'[4]All Counts'!S708</f>
        <v>14</v>
      </c>
      <c r="J708" s="61">
        <f>'[4]All Counts'!M708</f>
        <v>31454</v>
      </c>
      <c r="K708" s="4">
        <f>VLOOKUP(class[[#This Row],[hwycov_id]],readme!E:F,2,FALSE)</f>
        <v>28646.955994000004</v>
      </c>
      <c r="L708" s="32">
        <f t="shared" si="33"/>
        <v>-8.9242830991288713E-2</v>
      </c>
      <c r="M708" s="31">
        <f t="shared" si="34"/>
        <v>-2807.0440059999964</v>
      </c>
      <c r="N708" s="31">
        <f t="shared" si="35"/>
        <v>7879496.0516205076</v>
      </c>
      <c r="O708" s="1" t="e">
        <v>#N/A</v>
      </c>
      <c r="P708" s="1">
        <v>707</v>
      </c>
      <c r="Q708" s="46">
        <f>ROUND(class[[#This Row],[count]],-3)</f>
        <v>31000</v>
      </c>
      <c r="R708" s="59">
        <f>VLOOKUP(class[[#This Row],[count_rd]],caltran!$J$2:$P$182,7,FALSE)</f>
        <v>23591</v>
      </c>
      <c r="S708" s="59">
        <f>VLOOKUP(class[[#This Row],[count_rd]],caltran!$J$2:$P$182,6,FALSE)</f>
        <v>38408.999999999993</v>
      </c>
      <c r="T708" s="1">
        <f>IF(AND(class[[#This Row],[flow]]&gt;=class[[#This Row],[low]], class[[#This Row],[flow]]&lt;=class[[#This Row],[high]]),1,0)</f>
        <v>1</v>
      </c>
    </row>
    <row r="709" spans="1:20" x14ac:dyDescent="0.25">
      <c r="A709" s="61">
        <f>'[4]All Counts'!E709</f>
        <v>16523</v>
      </c>
      <c r="B709" s="61">
        <f>'[4]All Counts'!F709</f>
        <v>1</v>
      </c>
      <c r="C709" s="61"/>
      <c r="D709" s="68"/>
      <c r="E709" s="61" t="str">
        <f>'[4]All Counts'!P709</f>
        <v>PeMS2016</v>
      </c>
      <c r="F709" s="1">
        <v>1</v>
      </c>
      <c r="G7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09" s="30">
        <f>'[4]All Counts'!R709</f>
        <v>3</v>
      </c>
      <c r="I709" s="30">
        <f>'[4]All Counts'!S709</f>
        <v>14</v>
      </c>
      <c r="J709" s="61">
        <f>'[4]All Counts'!M709</f>
        <v>34858</v>
      </c>
      <c r="K709" s="4">
        <f>VLOOKUP(class[[#This Row],[hwycov_id]],readme!E:F,2,FALSE)</f>
        <v>32963.433532000003</v>
      </c>
      <c r="L709" s="32">
        <f t="shared" si="33"/>
        <v>-5.4350980205404742E-2</v>
      </c>
      <c r="M709" s="31">
        <f t="shared" si="34"/>
        <v>-1894.5664679999973</v>
      </c>
      <c r="N709" s="31">
        <f t="shared" si="35"/>
        <v>3589382.1016699844</v>
      </c>
      <c r="O709" s="1" t="e">
        <v>#N/A</v>
      </c>
      <c r="P709" s="1">
        <v>708</v>
      </c>
      <c r="Q709" s="46">
        <f>ROUND(class[[#This Row],[count]],-3)</f>
        <v>35000</v>
      </c>
      <c r="R709" s="59">
        <f>VLOOKUP(class[[#This Row],[count_rd]],caltran!$J$2:$P$182,7,FALSE)</f>
        <v>26985</v>
      </c>
      <c r="S709" s="59">
        <f>VLOOKUP(class[[#This Row],[count_rd]],caltran!$J$2:$P$182,6,FALSE)</f>
        <v>43015</v>
      </c>
      <c r="T709" s="1">
        <f>IF(AND(class[[#This Row],[flow]]&gt;=class[[#This Row],[low]], class[[#This Row],[flow]]&lt;=class[[#This Row],[high]]),1,0)</f>
        <v>1</v>
      </c>
    </row>
    <row r="710" spans="1:20" x14ac:dyDescent="0.25">
      <c r="A710" s="61">
        <f>'[4]All Counts'!E710</f>
        <v>9033</v>
      </c>
      <c r="B710" s="61">
        <f>'[4]All Counts'!F710</f>
        <v>1</v>
      </c>
      <c r="C710" s="61"/>
      <c r="D710" s="68"/>
      <c r="E710" s="61" t="str">
        <f>'[4]All Counts'!P710</f>
        <v>Caltran</v>
      </c>
      <c r="F710" s="1">
        <v>1</v>
      </c>
      <c r="G7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10" s="30">
        <f>'[4]All Counts'!R710</f>
        <v>5</v>
      </c>
      <c r="I710" s="30">
        <f>'[4]All Counts'!S710</f>
        <v>16</v>
      </c>
      <c r="J710" s="61">
        <f>'[4]All Counts'!M710</f>
        <v>37462</v>
      </c>
      <c r="K710" s="4">
        <f>VLOOKUP(class[[#This Row],[hwycov_id]],readme!E:F,2,FALSE)</f>
        <v>38902.456787000003</v>
      </c>
      <c r="L710" s="32">
        <f t="shared" si="33"/>
        <v>3.8451144813411053E-2</v>
      </c>
      <c r="M710" s="31">
        <f t="shared" si="34"/>
        <v>1440.4567870000028</v>
      </c>
      <c r="N710" s="31">
        <f t="shared" si="35"/>
        <v>2074915.7552143715</v>
      </c>
      <c r="O710" s="1" t="e">
        <v>#N/A</v>
      </c>
      <c r="P710" s="1">
        <v>709</v>
      </c>
      <c r="Q710" s="46">
        <f>ROUND(class[[#This Row],[count]],-3)</f>
        <v>37000</v>
      </c>
      <c r="R710" s="59">
        <f>VLOOKUP(class[[#This Row],[count_rd]],caltran!$J$2:$P$182,7,FALSE)</f>
        <v>28660.611111111113</v>
      </c>
      <c r="S710" s="59">
        <f>VLOOKUP(class[[#This Row],[count_rd]],caltran!$J$2:$P$182,6,FALSE)</f>
        <v>45339.388888888891</v>
      </c>
      <c r="T710" s="1">
        <f>IF(AND(class[[#This Row],[flow]]&gt;=class[[#This Row],[low]], class[[#This Row],[flow]]&lt;=class[[#This Row],[high]]),1,0)</f>
        <v>1</v>
      </c>
    </row>
    <row r="711" spans="1:20" x14ac:dyDescent="0.25">
      <c r="A711" s="61">
        <f>'[4]All Counts'!E711</f>
        <v>13035</v>
      </c>
      <c r="B711" s="61">
        <f>'[4]All Counts'!F711</f>
        <v>1</v>
      </c>
      <c r="C711" s="61"/>
      <c r="D711" s="68"/>
      <c r="E711" s="61" t="str">
        <f>'[4]All Counts'!P711</f>
        <v>Caltran</v>
      </c>
      <c r="F711" s="1">
        <v>1</v>
      </c>
      <c r="G7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711" s="30">
        <f>'[4]All Counts'!R711</f>
        <v>5</v>
      </c>
      <c r="I711" s="30">
        <f>'[4]All Counts'!S711</f>
        <v>16</v>
      </c>
      <c r="J711" s="61">
        <f>'[4]All Counts'!M711</f>
        <v>53462</v>
      </c>
      <c r="K711" s="4">
        <f>VLOOKUP(class[[#This Row],[hwycov_id]],readme!E:F,2,FALSE)</f>
        <v>64972.508055999999</v>
      </c>
      <c r="L711" s="32">
        <f t="shared" si="33"/>
        <v>0.21530260850697691</v>
      </c>
      <c r="M711" s="31">
        <f t="shared" si="34"/>
        <v>11510.508055999999</v>
      </c>
      <c r="N711" s="31">
        <f t="shared" si="35"/>
        <v>132491795.70724086</v>
      </c>
      <c r="O711" s="1" t="e">
        <v>#N/A</v>
      </c>
      <c r="P711" s="1">
        <v>710</v>
      </c>
      <c r="Q711" s="46">
        <f>ROUND(class[[#This Row],[count]],-3)</f>
        <v>53000</v>
      </c>
      <c r="R711" s="59">
        <f>VLOOKUP(class[[#This Row],[count_rd]],caltran!$J$2:$P$182,7,FALSE)</f>
        <v>42665</v>
      </c>
      <c r="S711" s="59">
        <f>VLOOKUP(class[[#This Row],[count_rd]],caltran!$J$2:$P$182,6,FALSE)</f>
        <v>63335</v>
      </c>
      <c r="T711" s="1">
        <f>IF(AND(class[[#This Row],[flow]]&gt;=class[[#This Row],[low]], class[[#This Row],[flow]]&lt;=class[[#This Row],[high]]),1,0)</f>
        <v>0</v>
      </c>
    </row>
    <row r="712" spans="1:20" x14ac:dyDescent="0.25">
      <c r="A712" s="61">
        <f>'[4]All Counts'!E712</f>
        <v>7724</v>
      </c>
      <c r="B712" s="61">
        <f>'[4]All Counts'!F712</f>
        <v>1</v>
      </c>
      <c r="C712" s="61"/>
      <c r="D712" s="68"/>
      <c r="E712" s="61" t="str">
        <f>'[4]All Counts'!P712</f>
        <v>Caltran</v>
      </c>
      <c r="F712" s="1">
        <v>1</v>
      </c>
      <c r="G7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712" s="30">
        <f>'[4]All Counts'!R712</f>
        <v>2</v>
      </c>
      <c r="I712" s="30">
        <f>'[4]All Counts'!S712</f>
        <v>3</v>
      </c>
      <c r="J712" s="61">
        <f>'[4]All Counts'!M712</f>
        <v>42960</v>
      </c>
      <c r="K712" s="4">
        <f>VLOOKUP(class[[#This Row],[hwycov_id]],readme!E:F,2,FALSE)</f>
        <v>43799.091675999996</v>
      </c>
      <c r="L712" s="32">
        <f t="shared" si="33"/>
        <v>1.9531929143389082E-2</v>
      </c>
      <c r="M712" s="31">
        <f t="shared" si="34"/>
        <v>839.09167599999637</v>
      </c>
      <c r="N712" s="31">
        <f t="shared" si="35"/>
        <v>704074.84073248284</v>
      </c>
      <c r="O712" s="1" t="e">
        <v>#N/A</v>
      </c>
      <c r="P712" s="1">
        <v>711</v>
      </c>
      <c r="Q712" s="46">
        <f>ROUND(class[[#This Row],[count]],-3)</f>
        <v>43000</v>
      </c>
      <c r="R712" s="59">
        <f>VLOOKUP(class[[#This Row],[count_rd]],caltran!$J$2:$P$182,7,FALSE)</f>
        <v>33798</v>
      </c>
      <c r="S712" s="59">
        <f>VLOOKUP(class[[#This Row],[count_rd]],caltran!$J$2:$P$182,6,FALSE)</f>
        <v>52202</v>
      </c>
      <c r="T712" s="1">
        <f>IF(AND(class[[#This Row],[flow]]&gt;=class[[#This Row],[low]], class[[#This Row],[flow]]&lt;=class[[#This Row],[high]]),1,0)</f>
        <v>1</v>
      </c>
    </row>
    <row r="713" spans="1:20" x14ac:dyDescent="0.25">
      <c r="A713" s="61">
        <f>'[4]All Counts'!E713</f>
        <v>16489</v>
      </c>
      <c r="B713" s="61">
        <f>'[4]All Counts'!F713</f>
        <v>1</v>
      </c>
      <c r="C713" s="61"/>
      <c r="D713" s="68"/>
      <c r="E713" s="61" t="str">
        <f>'[4]All Counts'!P713</f>
        <v>PeMS2016</v>
      </c>
      <c r="F713" s="1">
        <v>1</v>
      </c>
      <c r="G7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713" s="30">
        <f>'[4]All Counts'!R713</f>
        <v>6</v>
      </c>
      <c r="I713" s="30">
        <f>'[4]All Counts'!S713</f>
        <v>12</v>
      </c>
      <c r="J713" s="61">
        <f>'[4]All Counts'!M713</f>
        <v>69579</v>
      </c>
      <c r="K713" s="4">
        <f>VLOOKUP(class[[#This Row],[hwycov_id]],readme!E:F,2,FALSE)</f>
        <v>60616.046143</v>
      </c>
      <c r="L713" s="32">
        <f t="shared" si="33"/>
        <v>-0.12881693983816955</v>
      </c>
      <c r="M713" s="31">
        <f t="shared" si="34"/>
        <v>-8962.9538570000004</v>
      </c>
      <c r="N713" s="31">
        <f t="shared" si="35"/>
        <v>80334541.84271118</v>
      </c>
      <c r="O713" s="1" t="e">
        <v>#N/A</v>
      </c>
      <c r="P713" s="1">
        <v>712</v>
      </c>
      <c r="Q713" s="46">
        <f>ROUND(class[[#This Row],[count]],-3)</f>
        <v>70000</v>
      </c>
      <c r="R713" s="59">
        <f>VLOOKUP(class[[#This Row],[count_rd]],caltran!$J$2:$P$182,7,FALSE)</f>
        <v>58660</v>
      </c>
      <c r="S713" s="59">
        <f>VLOOKUP(class[[#This Row],[count_rd]],caltran!$J$2:$P$182,6,FALSE)</f>
        <v>81340</v>
      </c>
      <c r="T713" s="1">
        <f>IF(AND(class[[#This Row],[flow]]&gt;=class[[#This Row],[low]], class[[#This Row],[flow]]&lt;=class[[#This Row],[high]]),1,0)</f>
        <v>1</v>
      </c>
    </row>
    <row r="714" spans="1:20" x14ac:dyDescent="0.25">
      <c r="A714" s="61">
        <f>'[4]All Counts'!E714</f>
        <v>28535</v>
      </c>
      <c r="B714" s="61">
        <f>'[4]All Counts'!F714</f>
        <v>1</v>
      </c>
      <c r="C714" s="61"/>
      <c r="D714" s="68"/>
      <c r="E714" s="61" t="str">
        <f>'[4]All Counts'!P714</f>
        <v>PeMS2016</v>
      </c>
      <c r="F714" s="1">
        <v>1</v>
      </c>
      <c r="G7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714" s="30">
        <f>'[4]All Counts'!R714</f>
        <v>6</v>
      </c>
      <c r="I714" s="30">
        <f>'[4]All Counts'!S714</f>
        <v>12</v>
      </c>
      <c r="J714" s="61">
        <f>'[4]All Counts'!M714</f>
        <v>55866</v>
      </c>
      <c r="K714" s="4">
        <f>VLOOKUP(class[[#This Row],[hwycov_id]],readme!E:F,2,FALSE)</f>
        <v>54338.020019000003</v>
      </c>
      <c r="L714" s="32">
        <f t="shared" si="33"/>
        <v>-2.7350803368775267E-2</v>
      </c>
      <c r="M714" s="31">
        <f t="shared" si="34"/>
        <v>-1527.9799809999968</v>
      </c>
      <c r="N714" s="31">
        <f t="shared" si="35"/>
        <v>2334722.8223367506</v>
      </c>
      <c r="O714" s="1" t="e">
        <v>#N/A</v>
      </c>
      <c r="P714" s="1">
        <v>713</v>
      </c>
      <c r="Q714" s="46">
        <f>ROUND(class[[#This Row],[count]],-3)</f>
        <v>56000</v>
      </c>
      <c r="R714" s="59">
        <f>VLOOKUP(class[[#This Row],[count_rd]],caltran!$J$2:$P$182,7,FALSE)</f>
        <v>45453.333333333336</v>
      </c>
      <c r="S714" s="59">
        <f>VLOOKUP(class[[#This Row],[count_rd]],caltran!$J$2:$P$182,6,FALSE)</f>
        <v>66546.666666666657</v>
      </c>
      <c r="T714" s="1">
        <f>IF(AND(class[[#This Row],[flow]]&gt;=class[[#This Row],[low]], class[[#This Row],[flow]]&lt;=class[[#This Row],[high]]),1,0)</f>
        <v>1</v>
      </c>
    </row>
    <row r="715" spans="1:20" x14ac:dyDescent="0.25">
      <c r="A715" s="61">
        <f>'[4]All Counts'!E715</f>
        <v>27544</v>
      </c>
      <c r="B715" s="61">
        <f>'[4]All Counts'!F715</f>
        <v>1</v>
      </c>
      <c r="C715" s="61"/>
      <c r="D715" s="68"/>
      <c r="E715" s="61" t="str">
        <f>'[4]All Counts'!P715</f>
        <v>Caltran</v>
      </c>
      <c r="F715" s="1">
        <v>1</v>
      </c>
      <c r="G7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715" s="30">
        <f>'[4]All Counts'!R715</f>
        <v>6</v>
      </c>
      <c r="I715" s="30">
        <f>'[4]All Counts'!S715</f>
        <v>12</v>
      </c>
      <c r="J715" s="61">
        <f>'[4]All Counts'!M715</f>
        <v>63736</v>
      </c>
      <c r="K715" s="4">
        <f>VLOOKUP(class[[#This Row],[hwycov_id]],readme!E:F,2,FALSE)</f>
        <v>58454.567872000007</v>
      </c>
      <c r="L715" s="32">
        <f t="shared" si="33"/>
        <v>-8.2864191791138353E-2</v>
      </c>
      <c r="M715" s="31">
        <f t="shared" si="34"/>
        <v>-5281.4321279999931</v>
      </c>
      <c r="N715" s="31">
        <f t="shared" si="35"/>
        <v>27893525.322670534</v>
      </c>
      <c r="O715" s="1" t="e">
        <v>#N/A</v>
      </c>
      <c r="P715" s="1">
        <v>714</v>
      </c>
      <c r="Q715" s="46">
        <f>ROUND(class[[#This Row],[count]],-3)</f>
        <v>64000</v>
      </c>
      <c r="R715" s="59">
        <f>VLOOKUP(class[[#This Row],[count_rd]],caltran!$J$2:$P$182,7,FALSE)</f>
        <v>52960</v>
      </c>
      <c r="S715" s="59">
        <f>VLOOKUP(class[[#This Row],[count_rd]],caltran!$J$2:$P$182,6,FALSE)</f>
        <v>75039.999999999985</v>
      </c>
      <c r="T715" s="1">
        <f>IF(AND(class[[#This Row],[flow]]&gt;=class[[#This Row],[low]], class[[#This Row],[flow]]&lt;=class[[#This Row],[high]]),1,0)</f>
        <v>1</v>
      </c>
    </row>
    <row r="716" spans="1:20" x14ac:dyDescent="0.25">
      <c r="A716" s="61">
        <f>'[4]All Counts'!E716</f>
        <v>27245</v>
      </c>
      <c r="B716" s="61">
        <f>'[4]All Counts'!F716</f>
        <v>1</v>
      </c>
      <c r="C716" s="61"/>
      <c r="D716" s="68"/>
      <c r="E716" s="61" t="str">
        <f>'[4]All Counts'!P716</f>
        <v>PeMS2016</v>
      </c>
      <c r="F716" s="1">
        <v>1</v>
      </c>
      <c r="G7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716" s="30">
        <f>'[4]All Counts'!R716</f>
        <v>6</v>
      </c>
      <c r="I716" s="30">
        <f>'[4]All Counts'!S716</f>
        <v>12</v>
      </c>
      <c r="J716" s="61">
        <f>'[4]All Counts'!M716</f>
        <v>54153</v>
      </c>
      <c r="K716" s="4">
        <f>VLOOKUP(class[[#This Row],[hwycov_id]],readme!E:F,2,FALSE)</f>
        <v>50941.616211</v>
      </c>
      <c r="L716" s="32">
        <f t="shared" si="33"/>
        <v>-5.9302047698188476E-2</v>
      </c>
      <c r="M716" s="31">
        <f t="shared" si="34"/>
        <v>-3211.3837889999995</v>
      </c>
      <c r="N716" s="31">
        <f t="shared" si="35"/>
        <v>10312985.840251993</v>
      </c>
      <c r="O716" s="1" t="e">
        <v>#N/A</v>
      </c>
      <c r="P716" s="1">
        <v>715</v>
      </c>
      <c r="Q716" s="46">
        <f>ROUND(class[[#This Row],[count]],-3)</f>
        <v>54000</v>
      </c>
      <c r="R716" s="59">
        <f>VLOOKUP(class[[#This Row],[count_rd]],caltran!$J$2:$P$182,7,FALSE)</f>
        <v>43605</v>
      </c>
      <c r="S716" s="59">
        <f>VLOOKUP(class[[#This Row],[count_rd]],caltran!$J$2:$P$182,6,FALSE)</f>
        <v>64394.999999999993</v>
      </c>
      <c r="T716" s="1">
        <f>IF(AND(class[[#This Row],[flow]]&gt;=class[[#This Row],[low]], class[[#This Row],[flow]]&lt;=class[[#This Row],[high]]),1,0)</f>
        <v>1</v>
      </c>
    </row>
    <row r="717" spans="1:20" x14ac:dyDescent="0.25">
      <c r="A717" s="61">
        <f>'[4]All Counts'!E717</f>
        <v>8829</v>
      </c>
      <c r="B717" s="61">
        <f>'[4]All Counts'!F717</f>
        <v>1</v>
      </c>
      <c r="C717" s="61"/>
      <c r="D717" s="68"/>
      <c r="E717" s="61" t="str">
        <f>'[4]All Counts'!P717</f>
        <v>Caltran</v>
      </c>
      <c r="F717" s="1">
        <v>1</v>
      </c>
      <c r="G7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717" s="30">
        <f>'[4]All Counts'!R717</f>
        <v>6</v>
      </c>
      <c r="I717" s="30">
        <f>'[4]All Counts'!S717</f>
        <v>12</v>
      </c>
      <c r="J717" s="61">
        <f>'[4]All Counts'!M717</f>
        <v>72382</v>
      </c>
      <c r="K717" s="4">
        <f>VLOOKUP(class[[#This Row],[hwycov_id]],readme!E:F,2,FALSE)</f>
        <v>63573.535155999998</v>
      </c>
      <c r="L717" s="32">
        <f t="shared" si="33"/>
        <v>-0.12169413450857947</v>
      </c>
      <c r="M717" s="31">
        <f t="shared" si="34"/>
        <v>-8808.4648440000019</v>
      </c>
      <c r="N717" s="31">
        <f t="shared" si="35"/>
        <v>77589052.907983974</v>
      </c>
      <c r="O717" s="1" t="e">
        <v>#N/A</v>
      </c>
      <c r="P717" s="1">
        <v>716</v>
      </c>
      <c r="Q717" s="46">
        <f>ROUND(class[[#This Row],[count]],-3)</f>
        <v>72000</v>
      </c>
      <c r="R717" s="59">
        <f>VLOOKUP(class[[#This Row],[count_rd]],caltran!$J$2:$P$182,7,FALSE)</f>
        <v>60544</v>
      </c>
      <c r="S717" s="59">
        <f>VLOOKUP(class[[#This Row],[count_rd]],caltran!$J$2:$P$182,6,FALSE)</f>
        <v>83456</v>
      </c>
      <c r="T717" s="1">
        <f>IF(AND(class[[#This Row],[flow]]&gt;=class[[#This Row],[low]], class[[#This Row],[flow]]&lt;=class[[#This Row],[high]]),1,0)</f>
        <v>1</v>
      </c>
    </row>
    <row r="718" spans="1:20" x14ac:dyDescent="0.25">
      <c r="A718" s="61">
        <f>'[4]All Counts'!E718</f>
        <v>8831</v>
      </c>
      <c r="B718" s="61">
        <f>'[4]All Counts'!F718</f>
        <v>1</v>
      </c>
      <c r="C718" s="61"/>
      <c r="D718" s="68"/>
      <c r="E718" s="61" t="str">
        <f>'[4]All Counts'!P718</f>
        <v>PeMS2016</v>
      </c>
      <c r="F718" s="1">
        <v>1</v>
      </c>
      <c r="G7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718" s="30">
        <f>'[4]All Counts'!R718</f>
        <v>6</v>
      </c>
      <c r="I718" s="30">
        <f>'[4]All Counts'!S718</f>
        <v>12</v>
      </c>
      <c r="J718" s="61">
        <f>'[4]All Counts'!M718</f>
        <v>55236</v>
      </c>
      <c r="K718" s="4">
        <f>VLOOKUP(class[[#This Row],[hwycov_id]],readme!E:F,2,FALSE)</f>
        <v>56250.961427000002</v>
      </c>
      <c r="L718" s="32">
        <f t="shared" si="33"/>
        <v>1.8374998678398091E-2</v>
      </c>
      <c r="M718" s="31">
        <f t="shared" si="34"/>
        <v>1014.961427000002</v>
      </c>
      <c r="N718" s="31">
        <f t="shared" si="35"/>
        <v>1030146.6982978804</v>
      </c>
      <c r="O718" s="1" t="e">
        <v>#N/A</v>
      </c>
      <c r="P718" s="1">
        <v>717</v>
      </c>
      <c r="Q718" s="46">
        <f>ROUND(class[[#This Row],[count]],-3)</f>
        <v>55000</v>
      </c>
      <c r="R718" s="59">
        <f>VLOOKUP(class[[#This Row],[count_rd]],caltran!$J$2:$P$182,7,FALSE)</f>
        <v>44550</v>
      </c>
      <c r="S718" s="59">
        <f>VLOOKUP(class[[#This Row],[count_rd]],caltran!$J$2:$P$182,6,FALSE)</f>
        <v>65450</v>
      </c>
      <c r="T718" s="1">
        <f>IF(AND(class[[#This Row],[flow]]&gt;=class[[#This Row],[low]], class[[#This Row],[flow]]&lt;=class[[#This Row],[high]]),1,0)</f>
        <v>1</v>
      </c>
    </row>
    <row r="719" spans="1:20" x14ac:dyDescent="0.25">
      <c r="A719" s="61">
        <f>'[4]All Counts'!E719</f>
        <v>8830</v>
      </c>
      <c r="B719" s="61">
        <f>'[4]All Counts'!F719</f>
        <v>1</v>
      </c>
      <c r="C719" s="61"/>
      <c r="D719" s="68"/>
      <c r="E719" s="61" t="str">
        <f>'[4]All Counts'!P719</f>
        <v>PeMS2016</v>
      </c>
      <c r="F719" s="1">
        <v>1</v>
      </c>
      <c r="G7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719" s="30">
        <f>'[4]All Counts'!R719</f>
        <v>6</v>
      </c>
      <c r="I719" s="30">
        <f>'[4]All Counts'!S719</f>
        <v>12</v>
      </c>
      <c r="J719" s="61">
        <f>'[4]All Counts'!M719</f>
        <v>53613</v>
      </c>
      <c r="K719" s="4">
        <f>VLOOKUP(class[[#This Row],[hwycov_id]],readme!E:F,2,FALSE)</f>
        <v>49913.253905999998</v>
      </c>
      <c r="L719" s="32">
        <f t="shared" si="33"/>
        <v>-6.9008376587767928E-2</v>
      </c>
      <c r="M719" s="31">
        <f t="shared" si="34"/>
        <v>-3699.7460940000019</v>
      </c>
      <c r="N719" s="31">
        <f t="shared" si="35"/>
        <v>13688121.160068272</v>
      </c>
      <c r="O719" s="1" t="e">
        <v>#N/A</v>
      </c>
      <c r="P719" s="1">
        <v>718</v>
      </c>
      <c r="Q719" s="46">
        <f>ROUND(class[[#This Row],[count]],-3)</f>
        <v>54000</v>
      </c>
      <c r="R719" s="59">
        <f>VLOOKUP(class[[#This Row],[count_rd]],caltran!$J$2:$P$182,7,FALSE)</f>
        <v>43605</v>
      </c>
      <c r="S719" s="59">
        <f>VLOOKUP(class[[#This Row],[count_rd]],caltran!$J$2:$P$182,6,FALSE)</f>
        <v>64394.999999999993</v>
      </c>
      <c r="T719" s="1">
        <f>IF(AND(class[[#This Row],[flow]]&gt;=class[[#This Row],[low]], class[[#This Row],[flow]]&lt;=class[[#This Row],[high]]),1,0)</f>
        <v>1</v>
      </c>
    </row>
    <row r="720" spans="1:20" x14ac:dyDescent="0.25">
      <c r="A720" s="61">
        <f>'[4]All Counts'!E720</f>
        <v>16566</v>
      </c>
      <c r="B720" s="61">
        <f>'[4]All Counts'!F720</f>
        <v>1</v>
      </c>
      <c r="C720" s="61"/>
      <c r="D720" s="68"/>
      <c r="E720" s="61" t="str">
        <f>'[4]All Counts'!P720</f>
        <v>PeMS2016</v>
      </c>
      <c r="F720" s="1">
        <v>1</v>
      </c>
      <c r="G7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720" s="30">
        <f>'[4]All Counts'!R720</f>
        <v>6</v>
      </c>
      <c r="I720" s="30">
        <f>'[4]All Counts'!S720</f>
        <v>18</v>
      </c>
      <c r="J720" s="61">
        <f>'[4]All Counts'!M720</f>
        <v>54939</v>
      </c>
      <c r="K720" s="4">
        <f>VLOOKUP(class[[#This Row],[hwycov_id]],readme!E:F,2,FALSE)</f>
        <v>52036.995116999999</v>
      </c>
      <c r="L720" s="32">
        <f t="shared" si="33"/>
        <v>-5.2822309889149821E-2</v>
      </c>
      <c r="M720" s="31">
        <f t="shared" si="34"/>
        <v>-2902.0048830000014</v>
      </c>
      <c r="N720" s="31">
        <f t="shared" si="35"/>
        <v>8421632.3409558516</v>
      </c>
      <c r="O720" s="1" t="e">
        <v>#N/A</v>
      </c>
      <c r="P720" s="1">
        <v>719</v>
      </c>
      <c r="Q720" s="46">
        <f>ROUND(class[[#This Row],[count]],-3)</f>
        <v>55000</v>
      </c>
      <c r="R720" s="59">
        <f>VLOOKUP(class[[#This Row],[count_rd]],caltran!$J$2:$P$182,7,FALSE)</f>
        <v>44550</v>
      </c>
      <c r="S720" s="59">
        <f>VLOOKUP(class[[#This Row],[count_rd]],caltran!$J$2:$P$182,6,FALSE)</f>
        <v>65450</v>
      </c>
      <c r="T720" s="1">
        <f>IF(AND(class[[#This Row],[flow]]&gt;=class[[#This Row],[low]], class[[#This Row],[flow]]&lt;=class[[#This Row],[high]]),1,0)</f>
        <v>1</v>
      </c>
    </row>
    <row r="721" spans="1:20" x14ac:dyDescent="0.25">
      <c r="A721" s="61">
        <f>'[4]All Counts'!E721</f>
        <v>16565</v>
      </c>
      <c r="B721" s="61">
        <f>'[4]All Counts'!F721</f>
        <v>1</v>
      </c>
      <c r="C721" s="61"/>
      <c r="D721" s="68"/>
      <c r="E721" s="61" t="str">
        <f>'[4]All Counts'!P721</f>
        <v>Caltran</v>
      </c>
      <c r="F721" s="1">
        <v>1</v>
      </c>
      <c r="G7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721" s="30">
        <f>'[4]All Counts'!R721</f>
        <v>7</v>
      </c>
      <c r="I721" s="30">
        <f>'[4]All Counts'!S721</f>
        <v>18</v>
      </c>
      <c r="J721" s="61">
        <f>'[4]All Counts'!M721</f>
        <v>69059</v>
      </c>
      <c r="K721" s="4">
        <f>VLOOKUP(class[[#This Row],[hwycov_id]],readme!E:F,2,FALSE)</f>
        <v>65155.948730000004</v>
      </c>
      <c r="L721" s="32">
        <f t="shared" si="33"/>
        <v>-5.6517633762435016E-2</v>
      </c>
      <c r="M721" s="31">
        <f t="shared" si="34"/>
        <v>-3903.0512699999963</v>
      </c>
      <c r="N721" s="31">
        <f t="shared" si="35"/>
        <v>15233809.216248583</v>
      </c>
      <c r="O721" s="1" t="e">
        <v>#N/A</v>
      </c>
      <c r="P721" s="1">
        <v>720</v>
      </c>
      <c r="Q721" s="46">
        <f>ROUND(class[[#This Row],[count]],-3)</f>
        <v>69000</v>
      </c>
      <c r="R721" s="59">
        <f>VLOOKUP(class[[#This Row],[count_rd]],caltran!$J$2:$P$182,7,FALSE)</f>
        <v>57684</v>
      </c>
      <c r="S721" s="59">
        <f>VLOOKUP(class[[#This Row],[count_rd]],caltran!$J$2:$P$182,6,FALSE)</f>
        <v>80316</v>
      </c>
      <c r="T721" s="1">
        <f>IF(AND(class[[#This Row],[flow]]&gt;=class[[#This Row],[low]], class[[#This Row],[flow]]&lt;=class[[#This Row],[high]]),1,0)</f>
        <v>1</v>
      </c>
    </row>
    <row r="722" spans="1:20" x14ac:dyDescent="0.25">
      <c r="A722" s="61">
        <f>'[4]All Counts'!E722</f>
        <v>7872</v>
      </c>
      <c r="B722" s="61">
        <f>'[4]All Counts'!F722</f>
        <v>1</v>
      </c>
      <c r="C722" s="61"/>
      <c r="D722" s="68"/>
      <c r="E722" s="61" t="str">
        <f>'[4]All Counts'!P722</f>
        <v>PeMS2016</v>
      </c>
      <c r="F722" s="1">
        <v>1</v>
      </c>
      <c r="G7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722" s="30">
        <f>'[4]All Counts'!R722</f>
        <v>7</v>
      </c>
      <c r="I722" s="30">
        <f>'[4]All Counts'!S722</f>
        <v>18</v>
      </c>
      <c r="J722" s="61">
        <f>'[4]All Counts'!M722</f>
        <v>50628</v>
      </c>
      <c r="K722" s="4">
        <f>VLOOKUP(class[[#This Row],[hwycov_id]],readme!E:F,2,FALSE)</f>
        <v>53251.890138000002</v>
      </c>
      <c r="L722" s="32">
        <f t="shared" si="33"/>
        <v>5.1826857430670836E-2</v>
      </c>
      <c r="M722" s="31">
        <f t="shared" si="34"/>
        <v>2623.8901380000025</v>
      </c>
      <c r="N722" s="31">
        <f t="shared" si="35"/>
        <v>6884799.4562936723</v>
      </c>
      <c r="O722" s="1" t="e">
        <v>#N/A</v>
      </c>
      <c r="P722" s="1">
        <v>721</v>
      </c>
      <c r="Q722" s="46">
        <f>ROUND(class[[#This Row],[count]],-3)</f>
        <v>51000</v>
      </c>
      <c r="R722" s="59">
        <f>VLOOKUP(class[[#This Row],[count_rd]],caltran!$J$2:$P$182,7,FALSE)</f>
        <v>40919</v>
      </c>
      <c r="S722" s="59">
        <f>VLOOKUP(class[[#This Row],[count_rd]],caltran!$J$2:$P$182,6,FALSE)</f>
        <v>61081</v>
      </c>
      <c r="T722" s="1">
        <f>IF(AND(class[[#This Row],[flow]]&gt;=class[[#This Row],[low]], class[[#This Row],[flow]]&lt;=class[[#This Row],[high]]),1,0)</f>
        <v>1</v>
      </c>
    </row>
    <row r="723" spans="1:20" x14ac:dyDescent="0.25">
      <c r="A723" s="61">
        <f>'[4]All Counts'!E723</f>
        <v>27247</v>
      </c>
      <c r="B723" s="61">
        <f>'[4]All Counts'!F723</f>
        <v>1</v>
      </c>
      <c r="C723" s="61"/>
      <c r="D723" s="68"/>
      <c r="E723" s="61" t="str">
        <f>'[4]All Counts'!P723</f>
        <v>PeMS2016</v>
      </c>
      <c r="F723" s="1">
        <v>1</v>
      </c>
      <c r="G7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723" s="30">
        <f>'[4]All Counts'!R723</f>
        <v>7</v>
      </c>
      <c r="I723" s="30">
        <f>'[4]All Counts'!S723</f>
        <v>18</v>
      </c>
      <c r="J723" s="61">
        <f>'[4]All Counts'!M723</f>
        <v>57274</v>
      </c>
      <c r="K723" s="4">
        <f>VLOOKUP(class[[#This Row],[hwycov_id]],readme!E:F,2,FALSE)</f>
        <v>61706.901856000004</v>
      </c>
      <c r="L723" s="32">
        <f t="shared" si="33"/>
        <v>7.7398153717219031E-2</v>
      </c>
      <c r="M723" s="31">
        <f t="shared" si="34"/>
        <v>4432.901856000004</v>
      </c>
      <c r="N723" s="31">
        <f t="shared" si="35"/>
        <v>19650618.864928279</v>
      </c>
      <c r="O723" s="1" t="e">
        <v>#N/A</v>
      </c>
      <c r="P723" s="1">
        <v>722</v>
      </c>
      <c r="Q723" s="46">
        <f>ROUND(class[[#This Row],[count]],-3)</f>
        <v>57000</v>
      </c>
      <c r="R723" s="59">
        <f>VLOOKUP(class[[#This Row],[count_rd]],caltran!$J$2:$P$182,7,FALSE)</f>
        <v>46375.833333333328</v>
      </c>
      <c r="S723" s="59">
        <f>VLOOKUP(class[[#This Row],[count_rd]],caltran!$J$2:$P$182,6,FALSE)</f>
        <v>67624.166666666672</v>
      </c>
      <c r="T723" s="1">
        <f>IF(AND(class[[#This Row],[flow]]&gt;=class[[#This Row],[low]], class[[#This Row],[flow]]&lt;=class[[#This Row],[high]]),1,0)</f>
        <v>1</v>
      </c>
    </row>
    <row r="724" spans="1:20" x14ac:dyDescent="0.25">
      <c r="A724" s="61">
        <f>'[4]All Counts'!E724</f>
        <v>7873</v>
      </c>
      <c r="B724" s="61">
        <f>'[4]All Counts'!F724</f>
        <v>1</v>
      </c>
      <c r="C724" s="61"/>
      <c r="D724" s="68"/>
      <c r="E724" s="61" t="str">
        <f>'[4]All Counts'!P724</f>
        <v>PeMS2016</v>
      </c>
      <c r="F724" s="1">
        <v>1</v>
      </c>
      <c r="G7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724" s="30">
        <f>'[4]All Counts'!R724</f>
        <v>7</v>
      </c>
      <c r="I724" s="30">
        <f>'[4]All Counts'!S724</f>
        <v>18</v>
      </c>
      <c r="J724" s="61">
        <f>'[4]All Counts'!M724</f>
        <v>68789</v>
      </c>
      <c r="K724" s="4">
        <f>VLOOKUP(class[[#This Row],[hwycov_id]],readme!E:F,2,FALSE)</f>
        <v>66143.333495999992</v>
      </c>
      <c r="L724" s="32">
        <f t="shared" si="33"/>
        <v>-3.8460604224512807E-2</v>
      </c>
      <c r="M724" s="31">
        <f t="shared" si="34"/>
        <v>-2645.666504000008</v>
      </c>
      <c r="N724" s="31">
        <f t="shared" si="35"/>
        <v>6999551.2503876239</v>
      </c>
      <c r="O724" s="1" t="e">
        <v>#N/A</v>
      </c>
      <c r="P724" s="1">
        <v>723</v>
      </c>
      <c r="Q724" s="46">
        <f>ROUND(class[[#This Row],[count]],-3)</f>
        <v>69000</v>
      </c>
      <c r="R724" s="59">
        <f>VLOOKUP(class[[#This Row],[count_rd]],caltran!$J$2:$P$182,7,FALSE)</f>
        <v>57684</v>
      </c>
      <c r="S724" s="59">
        <f>VLOOKUP(class[[#This Row],[count_rd]],caltran!$J$2:$P$182,6,FALSE)</f>
        <v>80316</v>
      </c>
      <c r="T724" s="1">
        <f>IF(AND(class[[#This Row],[flow]]&gt;=class[[#This Row],[low]], class[[#This Row],[flow]]&lt;=class[[#This Row],[high]]),1,0)</f>
        <v>1</v>
      </c>
    </row>
    <row r="725" spans="1:20" x14ac:dyDescent="0.25">
      <c r="A725" s="61">
        <f>'[4]All Counts'!E725</f>
        <v>8840</v>
      </c>
      <c r="B725" s="61">
        <f>'[4]All Counts'!F725</f>
        <v>1</v>
      </c>
      <c r="C725" s="61"/>
      <c r="D725" s="68"/>
      <c r="E725" s="61" t="str">
        <f>'[4]All Counts'!P725</f>
        <v>PeMS2016</v>
      </c>
      <c r="F725" s="1">
        <v>1</v>
      </c>
      <c r="G7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725" s="30">
        <f>'[4]All Counts'!R725</f>
        <v>7</v>
      </c>
      <c r="I725" s="30">
        <f>'[4]All Counts'!S725</f>
        <v>18</v>
      </c>
      <c r="J725" s="61">
        <f>'[4]All Counts'!M725</f>
        <v>58203</v>
      </c>
      <c r="K725" s="4">
        <f>VLOOKUP(class[[#This Row],[hwycov_id]],readme!E:F,2,FALSE)</f>
        <v>62684.971191999997</v>
      </c>
      <c r="L725" s="32">
        <f t="shared" si="33"/>
        <v>7.7005844922082956E-2</v>
      </c>
      <c r="M725" s="31">
        <f t="shared" si="34"/>
        <v>4481.9711919999972</v>
      </c>
      <c r="N725" s="31">
        <f t="shared" si="35"/>
        <v>20088065.765917875</v>
      </c>
      <c r="O725" s="1" t="e">
        <v>#N/A</v>
      </c>
      <c r="P725" s="1">
        <v>724</v>
      </c>
      <c r="Q725" s="46">
        <f>ROUND(class[[#This Row],[count]],-3)</f>
        <v>58000</v>
      </c>
      <c r="R725" s="59">
        <f>VLOOKUP(class[[#This Row],[count_rd]],caltran!$J$2:$P$182,7,FALSE)</f>
        <v>47270</v>
      </c>
      <c r="S725" s="59">
        <f>VLOOKUP(class[[#This Row],[count_rd]],caltran!$J$2:$P$182,6,FALSE)</f>
        <v>68730</v>
      </c>
      <c r="T725" s="1">
        <f>IF(AND(class[[#This Row],[flow]]&gt;=class[[#This Row],[low]], class[[#This Row],[flow]]&lt;=class[[#This Row],[high]]),1,0)</f>
        <v>1</v>
      </c>
    </row>
    <row r="726" spans="1:20" x14ac:dyDescent="0.25">
      <c r="A726" s="61">
        <f>'[4]All Counts'!E726</f>
        <v>8841</v>
      </c>
      <c r="B726" s="61">
        <f>'[4]All Counts'!F726</f>
        <v>1</v>
      </c>
      <c r="C726" s="61"/>
      <c r="D726" s="68"/>
      <c r="E726" s="61" t="str">
        <f>'[4]All Counts'!P726</f>
        <v>Caltran</v>
      </c>
      <c r="F726" s="1">
        <v>1</v>
      </c>
      <c r="G7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726" s="30">
        <f>'[4]All Counts'!R726</f>
        <v>7</v>
      </c>
      <c r="I726" s="30">
        <f>'[4]All Counts'!S726</f>
        <v>15</v>
      </c>
      <c r="J726" s="61">
        <f>'[4]All Counts'!M726</f>
        <v>67828</v>
      </c>
      <c r="K726" s="4">
        <f>VLOOKUP(class[[#This Row],[hwycov_id]],readme!E:F,2,FALSE)</f>
        <v>79864.221191000004</v>
      </c>
      <c r="L726" s="32">
        <f t="shared" si="33"/>
        <v>0.17745210224391106</v>
      </c>
      <c r="M726" s="31">
        <f t="shared" si="34"/>
        <v>12036.221191000004</v>
      </c>
      <c r="N726" s="31">
        <f t="shared" si="35"/>
        <v>144870620.55867755</v>
      </c>
      <c r="O726" s="1" t="e">
        <v>#N/A</v>
      </c>
      <c r="P726" s="1">
        <v>725</v>
      </c>
      <c r="Q726" s="46">
        <f>ROUND(class[[#This Row],[count]],-3)</f>
        <v>68000</v>
      </c>
      <c r="R726" s="59">
        <f>VLOOKUP(class[[#This Row],[count_rd]],caltran!$J$2:$P$182,7,FALSE)</f>
        <v>56712</v>
      </c>
      <c r="S726" s="59">
        <f>VLOOKUP(class[[#This Row],[count_rd]],caltran!$J$2:$P$182,6,FALSE)</f>
        <v>79288</v>
      </c>
      <c r="T726" s="1">
        <f>IF(AND(class[[#This Row],[flow]]&gt;=class[[#This Row],[low]], class[[#This Row],[flow]]&lt;=class[[#This Row],[high]]),1,0)</f>
        <v>0</v>
      </c>
    </row>
    <row r="727" spans="1:20" x14ac:dyDescent="0.25">
      <c r="A727" s="61">
        <f>'[4]All Counts'!E727</f>
        <v>29182</v>
      </c>
      <c r="B727" s="61">
        <f>'[4]All Counts'!F727</f>
        <v>1</v>
      </c>
      <c r="C727" s="61"/>
      <c r="D727" s="68"/>
      <c r="E727" s="61" t="str">
        <f>'[4]All Counts'!P727</f>
        <v>PeMS2016</v>
      </c>
      <c r="F727" s="1">
        <v>1</v>
      </c>
      <c r="G7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727" s="30">
        <f>'[4]All Counts'!R727</f>
        <v>7</v>
      </c>
      <c r="I727" s="30">
        <f>'[4]All Counts'!S727</f>
        <v>15</v>
      </c>
      <c r="J727" s="61">
        <f>'[4]All Counts'!M727</f>
        <v>63050</v>
      </c>
      <c r="K727" s="4">
        <f>VLOOKUP(class[[#This Row],[hwycov_id]],readme!E:F,2,FALSE)</f>
        <v>70921.72119099999</v>
      </c>
      <c r="L727" s="32">
        <f t="shared" si="33"/>
        <v>0.12484886900872305</v>
      </c>
      <c r="M727" s="31">
        <f t="shared" si="34"/>
        <v>7871.7211909999896</v>
      </c>
      <c r="N727" s="31">
        <f t="shared" si="35"/>
        <v>61963994.508838296</v>
      </c>
      <c r="O727" s="1" t="e">
        <v>#N/A</v>
      </c>
      <c r="P727" s="1">
        <v>726</v>
      </c>
      <c r="Q727" s="46">
        <f>ROUND(class[[#This Row],[count]],-3)</f>
        <v>63000</v>
      </c>
      <c r="R727" s="59">
        <f>VLOOKUP(class[[#This Row],[count_rd]],caltran!$J$2:$P$182,7,FALSE)</f>
        <v>51975</v>
      </c>
      <c r="S727" s="59">
        <f>VLOOKUP(class[[#This Row],[count_rd]],caltran!$J$2:$P$182,6,FALSE)</f>
        <v>74025</v>
      </c>
      <c r="T727" s="1">
        <f>IF(AND(class[[#This Row],[flow]]&gt;=class[[#This Row],[low]], class[[#This Row],[flow]]&lt;=class[[#This Row],[high]]),1,0)</f>
        <v>1</v>
      </c>
    </row>
    <row r="728" spans="1:20" x14ac:dyDescent="0.25">
      <c r="A728" s="61">
        <f>'[4]All Counts'!E728</f>
        <v>16428</v>
      </c>
      <c r="B728" s="61">
        <f>'[4]All Counts'!F728</f>
        <v>1</v>
      </c>
      <c r="C728" s="61"/>
      <c r="D728" s="68"/>
      <c r="E728" s="61" t="str">
        <f>'[4]All Counts'!P728</f>
        <v>Caltran</v>
      </c>
      <c r="F728" s="1">
        <v>1</v>
      </c>
      <c r="G7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728" s="30">
        <f>'[4]All Counts'!R728</f>
        <v>7</v>
      </c>
      <c r="I728" s="30">
        <f>'[4]All Counts'!S728</f>
        <v>15</v>
      </c>
      <c r="J728" s="61">
        <f>'[4]All Counts'!M728</f>
        <v>72061</v>
      </c>
      <c r="K728" s="4">
        <f>VLOOKUP(class[[#This Row],[hwycov_id]],readme!E:F,2,FALSE)</f>
        <v>83241.574705999999</v>
      </c>
      <c r="L728" s="32">
        <f t="shared" si="33"/>
        <v>0.1551543096265664</v>
      </c>
      <c r="M728" s="31">
        <f t="shared" si="34"/>
        <v>11180.574705999999</v>
      </c>
      <c r="N728" s="31">
        <f t="shared" si="35"/>
        <v>125005250.75644697</v>
      </c>
      <c r="O728" s="1" t="e">
        <v>#N/A</v>
      </c>
      <c r="P728" s="1">
        <v>727</v>
      </c>
      <c r="Q728" s="46">
        <f>ROUND(class[[#This Row],[count]],-3)</f>
        <v>72000</v>
      </c>
      <c r="R728" s="59">
        <f>VLOOKUP(class[[#This Row],[count_rd]],caltran!$J$2:$P$182,7,FALSE)</f>
        <v>60544</v>
      </c>
      <c r="S728" s="59">
        <f>VLOOKUP(class[[#This Row],[count_rd]],caltran!$J$2:$P$182,6,FALSE)</f>
        <v>83456</v>
      </c>
      <c r="T728" s="1">
        <f>IF(AND(class[[#This Row],[flow]]&gt;=class[[#This Row],[low]], class[[#This Row],[flow]]&lt;=class[[#This Row],[high]]),1,0)</f>
        <v>1</v>
      </c>
    </row>
    <row r="729" spans="1:20" x14ac:dyDescent="0.25">
      <c r="A729" s="61">
        <f>'[4]All Counts'!E729</f>
        <v>19571</v>
      </c>
      <c r="B729" s="61">
        <f>'[4]All Counts'!F729</f>
        <v>1</v>
      </c>
      <c r="C729" s="61"/>
      <c r="D729" s="68"/>
      <c r="E729" s="61" t="str">
        <f>'[4]All Counts'!P729</f>
        <v>PeMS2016</v>
      </c>
      <c r="F729" s="1">
        <v>1</v>
      </c>
      <c r="G7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729" s="30">
        <f>'[4]All Counts'!R729</f>
        <v>7</v>
      </c>
      <c r="I729" s="30">
        <f>'[4]All Counts'!S729</f>
        <v>15</v>
      </c>
      <c r="J729" s="61">
        <f>'[4]All Counts'!M729</f>
        <v>61707</v>
      </c>
      <c r="K729" s="4">
        <f>VLOOKUP(class[[#This Row],[hwycov_id]],readme!E:F,2,FALSE)</f>
        <v>72595.742677000002</v>
      </c>
      <c r="L729" s="32">
        <f t="shared" si="33"/>
        <v>0.17645879198470182</v>
      </c>
      <c r="M729" s="31">
        <f t="shared" si="34"/>
        <v>10888.742677000002</v>
      </c>
      <c r="N729" s="31">
        <f t="shared" si="35"/>
        <v>118564717.08592117</v>
      </c>
      <c r="O729" s="1" t="e">
        <v>#N/A</v>
      </c>
      <c r="P729" s="1">
        <v>728</v>
      </c>
      <c r="Q729" s="46">
        <f>ROUND(class[[#This Row],[count]],-3)</f>
        <v>62000</v>
      </c>
      <c r="R729" s="59">
        <f>VLOOKUP(class[[#This Row],[count_rd]],caltran!$J$2:$P$182,7,FALSE)</f>
        <v>51063.888888888883</v>
      </c>
      <c r="S729" s="59">
        <f>VLOOKUP(class[[#This Row],[count_rd]],caltran!$J$2:$P$182,6,FALSE)</f>
        <v>72936.111111111109</v>
      </c>
      <c r="T729" s="1">
        <f>IF(AND(class[[#This Row],[flow]]&gt;=class[[#This Row],[low]], class[[#This Row],[flow]]&lt;=class[[#This Row],[high]]),1,0)</f>
        <v>1</v>
      </c>
    </row>
    <row r="730" spans="1:20" x14ac:dyDescent="0.25">
      <c r="A730" s="61">
        <f>'[4]All Counts'!E730</f>
        <v>30792</v>
      </c>
      <c r="B730" s="61">
        <f>'[4]All Counts'!F730</f>
        <v>1</v>
      </c>
      <c r="C730" s="61"/>
      <c r="D730" s="68"/>
      <c r="E730" s="61" t="str">
        <f>'[4]All Counts'!P730</f>
        <v>PeMS2016</v>
      </c>
      <c r="F730" s="1">
        <v>1</v>
      </c>
      <c r="G7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730" s="30">
        <f>'[4]All Counts'!R730</f>
        <v>7</v>
      </c>
      <c r="I730" s="30">
        <f>'[4]All Counts'!S730</f>
        <v>15</v>
      </c>
      <c r="J730" s="61">
        <f>'[4]All Counts'!M730</f>
        <v>70277</v>
      </c>
      <c r="K730" s="4">
        <f>VLOOKUP(class[[#This Row],[hwycov_id]],readme!E:F,2,FALSE)</f>
        <v>75163.379883000001</v>
      </c>
      <c r="L730" s="32">
        <f t="shared" si="33"/>
        <v>6.9530285626876465E-2</v>
      </c>
      <c r="M730" s="31">
        <f t="shared" si="34"/>
        <v>4886.3798830000014</v>
      </c>
      <c r="N730" s="31">
        <f t="shared" si="35"/>
        <v>23876708.360987108</v>
      </c>
      <c r="O730" s="1" t="e">
        <v>#N/A</v>
      </c>
      <c r="P730" s="1">
        <v>729</v>
      </c>
      <c r="Q730" s="46">
        <f>ROUND(class[[#This Row],[count]],-3)</f>
        <v>70000</v>
      </c>
      <c r="R730" s="59">
        <f>VLOOKUP(class[[#This Row],[count_rd]],caltran!$J$2:$P$182,7,FALSE)</f>
        <v>58660</v>
      </c>
      <c r="S730" s="59">
        <f>VLOOKUP(class[[#This Row],[count_rd]],caltran!$J$2:$P$182,6,FALSE)</f>
        <v>81340</v>
      </c>
      <c r="T730" s="1">
        <f>IF(AND(class[[#This Row],[flow]]&gt;=class[[#This Row],[low]], class[[#This Row],[flow]]&lt;=class[[#This Row],[high]]),1,0)</f>
        <v>1</v>
      </c>
    </row>
    <row r="731" spans="1:20" x14ac:dyDescent="0.25">
      <c r="A731" s="61">
        <f>'[4]All Counts'!E731</f>
        <v>16446</v>
      </c>
      <c r="B731" s="61">
        <f>'[4]All Counts'!F731</f>
        <v>1</v>
      </c>
      <c r="C731" s="61"/>
      <c r="D731" s="68"/>
      <c r="E731" s="61" t="str">
        <f>'[4]All Counts'!P731</f>
        <v>PeMS2016</v>
      </c>
      <c r="F731" s="1">
        <v>1</v>
      </c>
      <c r="G7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731" s="30">
        <f>'[4]All Counts'!R731</f>
        <v>7</v>
      </c>
      <c r="I731" s="30">
        <f>'[4]All Counts'!S731</f>
        <v>15</v>
      </c>
      <c r="J731" s="61">
        <f>'[4]All Counts'!M731</f>
        <v>73188</v>
      </c>
      <c r="K731" s="4">
        <f>VLOOKUP(class[[#This Row],[hwycov_id]],readme!E:F,2,FALSE)</f>
        <v>81504.338379000008</v>
      </c>
      <c r="L731" s="32">
        <f t="shared" si="33"/>
        <v>0.11362980787834087</v>
      </c>
      <c r="M731" s="31">
        <f t="shared" si="34"/>
        <v>8316.338379000008</v>
      </c>
      <c r="N731" s="31">
        <f t="shared" si="35"/>
        <v>69161484.034028485</v>
      </c>
      <c r="O731" s="1" t="e">
        <v>#N/A</v>
      </c>
      <c r="P731" s="1">
        <v>730</v>
      </c>
      <c r="Q731" s="46">
        <f>ROUND(class[[#This Row],[count]],-3)</f>
        <v>73000</v>
      </c>
      <c r="R731" s="59">
        <f>VLOOKUP(class[[#This Row],[count_rd]],caltran!$J$2:$P$182,7,FALSE)</f>
        <v>61466</v>
      </c>
      <c r="S731" s="59">
        <f>VLOOKUP(class[[#This Row],[count_rd]],caltran!$J$2:$P$182,6,FALSE)</f>
        <v>84534</v>
      </c>
      <c r="T731" s="1">
        <f>IF(AND(class[[#This Row],[flow]]&gt;=class[[#This Row],[low]], class[[#This Row],[flow]]&lt;=class[[#This Row],[high]]),1,0)</f>
        <v>1</v>
      </c>
    </row>
    <row r="732" spans="1:20" x14ac:dyDescent="0.25">
      <c r="A732" s="61">
        <f>'[4]All Counts'!E732</f>
        <v>8846</v>
      </c>
      <c r="B732" s="61">
        <f>'[4]All Counts'!F732</f>
        <v>1</v>
      </c>
      <c r="C732" s="61"/>
      <c r="D732" s="68"/>
      <c r="E732" s="61" t="str">
        <f>'[4]All Counts'!P732</f>
        <v>PeMS2016</v>
      </c>
      <c r="F732" s="1">
        <v>1</v>
      </c>
      <c r="G7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732" s="30">
        <f>'[4]All Counts'!R732</f>
        <v>7</v>
      </c>
      <c r="I732" s="30">
        <f>'[4]All Counts'!S732</f>
        <v>15</v>
      </c>
      <c r="J732" s="61">
        <f>'[4]All Counts'!M732</f>
        <v>70985</v>
      </c>
      <c r="K732" s="4">
        <f>VLOOKUP(class[[#This Row],[hwycov_id]],readme!E:F,2,FALSE)</f>
        <v>89242.548340000008</v>
      </c>
      <c r="L732" s="32">
        <f t="shared" si="33"/>
        <v>0.2572029068112982</v>
      </c>
      <c r="M732" s="31">
        <f t="shared" si="34"/>
        <v>18257.548340000008</v>
      </c>
      <c r="N732" s="31">
        <f t="shared" si="35"/>
        <v>333338071.38743705</v>
      </c>
      <c r="O732" s="1" t="e">
        <v>#N/A</v>
      </c>
      <c r="P732" s="1">
        <v>731</v>
      </c>
      <c r="Q732" s="46">
        <f>ROUND(class[[#This Row],[count]],-3)</f>
        <v>71000</v>
      </c>
      <c r="R732" s="59">
        <f>VLOOKUP(class[[#This Row],[count_rd]],caltran!$J$2:$P$182,7,FALSE)</f>
        <v>59592.666666666664</v>
      </c>
      <c r="S732" s="59">
        <f>VLOOKUP(class[[#This Row],[count_rd]],caltran!$J$2:$P$182,6,FALSE)</f>
        <v>82407.333333333343</v>
      </c>
      <c r="T732" s="1">
        <f>IF(AND(class[[#This Row],[flow]]&gt;=class[[#This Row],[low]], class[[#This Row],[flow]]&lt;=class[[#This Row],[high]]),1,0)</f>
        <v>0</v>
      </c>
    </row>
    <row r="733" spans="1:20" x14ac:dyDescent="0.25">
      <c r="A733" s="61">
        <f>'[4]All Counts'!E733</f>
        <v>8042</v>
      </c>
      <c r="B733" s="61">
        <f>'[4]All Counts'!F733</f>
        <v>1</v>
      </c>
      <c r="C733" s="61"/>
      <c r="D733" s="68"/>
      <c r="E733" s="61" t="str">
        <f>'[4]All Counts'!P733</f>
        <v>PeMS2016</v>
      </c>
      <c r="F733" s="1">
        <v>1</v>
      </c>
      <c r="G7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733" s="30">
        <f>'[4]All Counts'!R733</f>
        <v>7</v>
      </c>
      <c r="I733" s="30">
        <f>'[4]All Counts'!S733</f>
        <v>15</v>
      </c>
      <c r="J733" s="61">
        <f>'[4]All Counts'!M733</f>
        <v>76592</v>
      </c>
      <c r="K733" s="4">
        <f>VLOOKUP(class[[#This Row],[hwycov_id]],readme!E:F,2,FALSE)</f>
        <v>84515.330077999999</v>
      </c>
      <c r="L733" s="32">
        <f t="shared" si="33"/>
        <v>0.10344853350219352</v>
      </c>
      <c r="M733" s="31">
        <f t="shared" si="34"/>
        <v>7923.330077999999</v>
      </c>
      <c r="N733" s="31">
        <f t="shared" si="35"/>
        <v>62779159.52493947</v>
      </c>
      <c r="O733" s="1" t="e">
        <v>#N/A</v>
      </c>
      <c r="P733" s="1">
        <v>732</v>
      </c>
      <c r="Q733" s="46">
        <f>ROUND(class[[#This Row],[count]],-3)</f>
        <v>77000</v>
      </c>
      <c r="R733" s="59">
        <f>VLOOKUP(class[[#This Row],[count_rd]],caltran!$J$2:$P$182,7,FALSE)</f>
        <v>65351.611111111109</v>
      </c>
      <c r="S733" s="59">
        <f>VLOOKUP(class[[#This Row],[count_rd]],caltran!$J$2:$P$182,6,FALSE)</f>
        <v>88648.388888888891</v>
      </c>
      <c r="T733" s="1">
        <f>IF(AND(class[[#This Row],[flow]]&gt;=class[[#This Row],[low]], class[[#This Row],[flow]]&lt;=class[[#This Row],[high]]),1,0)</f>
        <v>1</v>
      </c>
    </row>
    <row r="734" spans="1:20" x14ac:dyDescent="0.25">
      <c r="A734" s="61">
        <f>'[4]All Counts'!E734</f>
        <v>12838</v>
      </c>
      <c r="B734" s="61">
        <f>'[4]All Counts'!F734</f>
        <v>1</v>
      </c>
      <c r="C734" s="61"/>
      <c r="D734" s="68"/>
      <c r="E734" s="61" t="str">
        <f>'[4]All Counts'!P734</f>
        <v>PeMS2016</v>
      </c>
      <c r="F734" s="1">
        <v>1</v>
      </c>
      <c r="G7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734" s="30">
        <f>'[4]All Counts'!R734</f>
        <v>7</v>
      </c>
      <c r="I734" s="30">
        <f>'[4]All Counts'!S734</f>
        <v>15</v>
      </c>
      <c r="J734" s="61">
        <f>'[4]All Counts'!M734</f>
        <v>91699</v>
      </c>
      <c r="K734" s="4">
        <f>VLOOKUP(class[[#This Row],[hwycov_id]],readme!E:F,2,FALSE)</f>
        <v>95406.507812000011</v>
      </c>
      <c r="L734" s="32">
        <f t="shared" si="33"/>
        <v>4.0431278552656158E-2</v>
      </c>
      <c r="M734" s="31">
        <f t="shared" si="34"/>
        <v>3707.5078120000107</v>
      </c>
      <c r="N734" s="31">
        <f t="shared" si="35"/>
        <v>13745614.176041108</v>
      </c>
      <c r="O734" s="1" t="e">
        <v>#N/A</v>
      </c>
      <c r="P734" s="1">
        <v>733</v>
      </c>
      <c r="Q734" s="46">
        <f>ROUND(class[[#This Row],[count]],-3)</f>
        <v>92000</v>
      </c>
      <c r="R734" s="59">
        <f>VLOOKUP(class[[#This Row],[count_rd]],caltran!$J$2:$P$182,7,FALSE)</f>
        <v>79355.111111111109</v>
      </c>
      <c r="S734" s="59">
        <f>VLOOKUP(class[[#This Row],[count_rd]],caltran!$J$2:$P$182,6,FALSE)</f>
        <v>104644.88888888889</v>
      </c>
      <c r="T734" s="1">
        <f>IF(AND(class[[#This Row],[flow]]&gt;=class[[#This Row],[low]], class[[#This Row],[flow]]&lt;=class[[#This Row],[high]]),1,0)</f>
        <v>1</v>
      </c>
    </row>
    <row r="735" spans="1:20" x14ac:dyDescent="0.25">
      <c r="A735" s="61">
        <f>'[4]All Counts'!E735</f>
        <v>12841</v>
      </c>
      <c r="B735" s="61">
        <f>'[4]All Counts'!F735</f>
        <v>1</v>
      </c>
      <c r="C735" s="61"/>
      <c r="D735" s="68"/>
      <c r="E735" s="61" t="str">
        <f>'[4]All Counts'!P735</f>
        <v>PeMS2016</v>
      </c>
      <c r="F735" s="1">
        <v>1</v>
      </c>
      <c r="G7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735" s="30">
        <f>'[4]All Counts'!R735</f>
        <v>7</v>
      </c>
      <c r="I735" s="30">
        <f>'[4]All Counts'!S735</f>
        <v>7</v>
      </c>
      <c r="J735" s="61">
        <f>'[4]All Counts'!M735</f>
        <v>40304</v>
      </c>
      <c r="K735" s="4">
        <f>VLOOKUP(class[[#This Row],[hwycov_id]],readme!E:F,2,FALSE)</f>
        <v>41508.326173000001</v>
      </c>
      <c r="L735" s="32">
        <f t="shared" si="33"/>
        <v>2.9881058282056339E-2</v>
      </c>
      <c r="M735" s="31">
        <f t="shared" si="34"/>
        <v>1204.3261730000013</v>
      </c>
      <c r="N735" s="31">
        <f t="shared" si="35"/>
        <v>1450401.5309728291</v>
      </c>
      <c r="O735" s="1" t="e">
        <v>#N/A</v>
      </c>
      <c r="P735" s="1">
        <v>734</v>
      </c>
      <c r="Q735" s="46">
        <f>ROUND(class[[#This Row],[count]],-3)</f>
        <v>40000</v>
      </c>
      <c r="R735" s="59">
        <f>VLOOKUP(class[[#This Row],[count_rd]],caltran!$J$2:$P$182,7,FALSE)</f>
        <v>31240</v>
      </c>
      <c r="S735" s="59">
        <f>VLOOKUP(class[[#This Row],[count_rd]],caltran!$J$2:$P$182,6,FALSE)</f>
        <v>48760</v>
      </c>
      <c r="T735" s="1">
        <f>IF(AND(class[[#This Row],[flow]]&gt;=class[[#This Row],[low]], class[[#This Row],[flow]]&lt;=class[[#This Row],[high]]),1,0)</f>
        <v>1</v>
      </c>
    </row>
    <row r="736" spans="1:20" x14ac:dyDescent="0.25">
      <c r="A736" s="61">
        <f>'[4]All Counts'!E736</f>
        <v>27855</v>
      </c>
      <c r="B736" s="61">
        <f>'[4]All Counts'!F736</f>
        <v>1</v>
      </c>
      <c r="C736" s="61"/>
      <c r="D736" s="68"/>
      <c r="E736" s="61" t="str">
        <f>'[4]All Counts'!P736</f>
        <v>Caltran</v>
      </c>
      <c r="F736" s="1">
        <v>1</v>
      </c>
      <c r="G7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736" s="30">
        <f>'[4]All Counts'!R736</f>
        <v>4</v>
      </c>
      <c r="I736" s="30">
        <f>'[4]All Counts'!S736</f>
        <v>14</v>
      </c>
      <c r="J736" s="61">
        <f>'[4]All Counts'!M736</f>
        <v>29656</v>
      </c>
      <c r="K736" s="4">
        <f>VLOOKUP(class[[#This Row],[hwycov_id]],readme!E:F,2,FALSE)</f>
        <v>27012.852721999996</v>
      </c>
      <c r="L736" s="32">
        <f t="shared" si="33"/>
        <v>-8.9126897693552865E-2</v>
      </c>
      <c r="M736" s="31">
        <f t="shared" si="34"/>
        <v>-2643.147278000004</v>
      </c>
      <c r="N736" s="31">
        <f t="shared" si="35"/>
        <v>6986227.5331988307</v>
      </c>
      <c r="O736" s="1" t="e">
        <v>#N/A</v>
      </c>
      <c r="P736" s="1">
        <v>735</v>
      </c>
      <c r="Q736" s="46">
        <f>ROUND(class[[#This Row],[count]],-3)</f>
        <v>30000</v>
      </c>
      <c r="R736" s="59">
        <f>VLOOKUP(class[[#This Row],[count_rd]],caltran!$J$2:$P$182,7,FALSE)</f>
        <v>22770</v>
      </c>
      <c r="S736" s="59">
        <f>VLOOKUP(class[[#This Row],[count_rd]],caltran!$J$2:$P$182,6,FALSE)</f>
        <v>37230</v>
      </c>
      <c r="T736" s="1">
        <f>IF(AND(class[[#This Row],[flow]]&gt;=class[[#This Row],[low]], class[[#This Row],[flow]]&lt;=class[[#This Row],[high]]),1,0)</f>
        <v>1</v>
      </c>
    </row>
    <row r="737" spans="1:20" x14ac:dyDescent="0.25">
      <c r="A737" s="61">
        <f>'[4]All Counts'!E737</f>
        <v>9914</v>
      </c>
      <c r="B737" s="61">
        <f>'[4]All Counts'!F737</f>
        <v>1</v>
      </c>
      <c r="C737" s="61"/>
      <c r="D737" s="68"/>
      <c r="E737" s="61" t="str">
        <f>'[4]All Counts'!P737</f>
        <v>PeMS2016</v>
      </c>
      <c r="F737" s="1">
        <v>1</v>
      </c>
      <c r="G7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737" s="30">
        <f>'[4]All Counts'!R737</f>
        <v>4</v>
      </c>
      <c r="I737" s="30">
        <f>'[4]All Counts'!S737</f>
        <v>14</v>
      </c>
      <c r="J737" s="61">
        <f>'[4]All Counts'!M737</f>
        <v>14989</v>
      </c>
      <c r="K737" s="4">
        <f>VLOOKUP(class[[#This Row],[hwycov_id]],readme!E:F,2,FALSE)</f>
        <v>19265.899047999999</v>
      </c>
      <c r="L737" s="32">
        <f t="shared" si="33"/>
        <v>0.28533584948962565</v>
      </c>
      <c r="M737" s="31">
        <f t="shared" si="34"/>
        <v>4276.8990479999993</v>
      </c>
      <c r="N737" s="31">
        <f t="shared" si="35"/>
        <v>18291865.4667833</v>
      </c>
      <c r="O737" s="1" t="e">
        <v>#N/A</v>
      </c>
      <c r="P737" s="1">
        <v>736</v>
      </c>
      <c r="Q737" s="46">
        <f>ROUND(class[[#This Row],[count]],-3)</f>
        <v>15000</v>
      </c>
      <c r="R737" s="59">
        <f>VLOOKUP(class[[#This Row],[count_rd]],caltran!$J$2:$P$182,7,FALSE)</f>
        <v>10455.000000000002</v>
      </c>
      <c r="S737" s="59">
        <f>VLOOKUP(class[[#This Row],[count_rd]],caltran!$J$2:$P$182,6,FALSE)</f>
        <v>19545</v>
      </c>
      <c r="T737" s="1">
        <f>IF(AND(class[[#This Row],[flow]]&gt;=class[[#This Row],[low]], class[[#This Row],[flow]]&lt;=class[[#This Row],[high]]),1,0)</f>
        <v>1</v>
      </c>
    </row>
    <row r="738" spans="1:20" x14ac:dyDescent="0.25">
      <c r="A738" s="61">
        <f>'[4]All Counts'!E738</f>
        <v>9903</v>
      </c>
      <c r="B738" s="61">
        <f>'[4]All Counts'!F738</f>
        <v>1</v>
      </c>
      <c r="C738" s="61"/>
      <c r="D738" s="68"/>
      <c r="E738" s="61" t="str">
        <f>'[4]All Counts'!P738</f>
        <v>Caltran</v>
      </c>
      <c r="F738" s="1">
        <v>1</v>
      </c>
      <c r="G7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738" s="30">
        <f>'[4]All Counts'!R738</f>
        <v>4</v>
      </c>
      <c r="I738" s="30">
        <f>'[4]All Counts'!S738</f>
        <v>14</v>
      </c>
      <c r="J738" s="61">
        <f>'[4]All Counts'!M738</f>
        <v>40484</v>
      </c>
      <c r="K738" s="4">
        <f>VLOOKUP(class[[#This Row],[hwycov_id]],readme!E:F,2,FALSE)</f>
        <v>53012.694581000003</v>
      </c>
      <c r="L738" s="32">
        <f t="shared" si="33"/>
        <v>0.30947274431874328</v>
      </c>
      <c r="M738" s="31">
        <f t="shared" si="34"/>
        <v>12528.694581000003</v>
      </c>
      <c r="N738" s="31">
        <f t="shared" si="35"/>
        <v>156968187.90397885</v>
      </c>
      <c r="O738" s="1" t="e">
        <v>#N/A</v>
      </c>
      <c r="P738" s="1">
        <v>737</v>
      </c>
      <c r="Q738" s="46">
        <f>ROUND(class[[#This Row],[count]],-3)</f>
        <v>40000</v>
      </c>
      <c r="R738" s="59">
        <f>VLOOKUP(class[[#This Row],[count_rd]],caltran!$J$2:$P$182,7,FALSE)</f>
        <v>31240</v>
      </c>
      <c r="S738" s="59">
        <f>VLOOKUP(class[[#This Row],[count_rd]],caltran!$J$2:$P$182,6,FALSE)</f>
        <v>48760</v>
      </c>
      <c r="T738" s="1">
        <f>IF(AND(class[[#This Row],[flow]]&gt;=class[[#This Row],[low]], class[[#This Row],[flow]]&lt;=class[[#This Row],[high]]),1,0)</f>
        <v>0</v>
      </c>
    </row>
    <row r="739" spans="1:20" x14ac:dyDescent="0.25">
      <c r="A739" s="61">
        <f>'[4]All Counts'!E739</f>
        <v>27737</v>
      </c>
      <c r="B739" s="61">
        <f>'[4]All Counts'!F739</f>
        <v>1</v>
      </c>
      <c r="C739" s="61"/>
      <c r="D739" s="68"/>
      <c r="E739" s="61" t="str">
        <f>'[4]All Counts'!P739</f>
        <v>PeMS2016</v>
      </c>
      <c r="F739" s="1">
        <v>1</v>
      </c>
      <c r="G7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739" s="30">
        <f>'[4]All Counts'!R739</f>
        <v>4</v>
      </c>
      <c r="I739" s="30">
        <f>'[4]All Counts'!S739</f>
        <v>14</v>
      </c>
      <c r="J739" s="61">
        <f>'[4]All Counts'!M739</f>
        <v>40671</v>
      </c>
      <c r="K739" s="4">
        <f>VLOOKUP(class[[#This Row],[hwycov_id]],readme!E:F,2,FALSE)</f>
        <v>48341.449462999997</v>
      </c>
      <c r="L739" s="32">
        <f t="shared" si="33"/>
        <v>0.18859751328956742</v>
      </c>
      <c r="M739" s="31">
        <f t="shared" si="34"/>
        <v>7670.4494629999972</v>
      </c>
      <c r="N739" s="31">
        <f t="shared" si="35"/>
        <v>58835794.964436948</v>
      </c>
      <c r="O739" s="1" t="e">
        <v>#N/A</v>
      </c>
      <c r="P739" s="1">
        <v>738</v>
      </c>
      <c r="Q739" s="46">
        <f>ROUND(class[[#This Row],[count]],-3)</f>
        <v>41000</v>
      </c>
      <c r="R739" s="59">
        <f>VLOOKUP(class[[#This Row],[count_rd]],caltran!$J$2:$P$182,7,FALSE)</f>
        <v>32089.333333333332</v>
      </c>
      <c r="S739" s="59">
        <f>VLOOKUP(class[[#This Row],[count_rd]],caltran!$J$2:$P$182,6,FALSE)</f>
        <v>49910.666666666672</v>
      </c>
      <c r="T739" s="1">
        <f>IF(AND(class[[#This Row],[flow]]&gt;=class[[#This Row],[low]], class[[#This Row],[flow]]&lt;=class[[#This Row],[high]]),1,0)</f>
        <v>1</v>
      </c>
    </row>
    <row r="740" spans="1:20" x14ac:dyDescent="0.25">
      <c r="A740" s="61">
        <f>'[4]All Counts'!E740</f>
        <v>27720</v>
      </c>
      <c r="B740" s="61">
        <f>'[4]All Counts'!F740</f>
        <v>1</v>
      </c>
      <c r="C740" s="61"/>
      <c r="D740" s="68"/>
      <c r="E740" s="61" t="str">
        <f>'[4]All Counts'!P740</f>
        <v>PeMS2016</v>
      </c>
      <c r="F740" s="1">
        <v>1</v>
      </c>
      <c r="G7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740" s="30">
        <f>'[4]All Counts'!R740</f>
        <v>4</v>
      </c>
      <c r="I740" s="30">
        <f>'[4]All Counts'!S740</f>
        <v>14</v>
      </c>
      <c r="J740" s="61">
        <f>'[4]All Counts'!M740</f>
        <v>31643</v>
      </c>
      <c r="K740" s="4">
        <f>VLOOKUP(class[[#This Row],[hwycov_id]],readme!E:F,2,FALSE)</f>
        <v>42740.978515000003</v>
      </c>
      <c r="L740" s="32">
        <f t="shared" si="33"/>
        <v>0.35072459991151295</v>
      </c>
      <c r="M740" s="31">
        <f t="shared" si="34"/>
        <v>11097.978515000003</v>
      </c>
      <c r="N740" s="31">
        <f t="shared" si="35"/>
        <v>123165127.11940166</v>
      </c>
      <c r="O740" s="1" t="e">
        <v>#N/A</v>
      </c>
      <c r="P740" s="1">
        <v>739</v>
      </c>
      <c r="Q740" s="46">
        <f>ROUND(class[[#This Row],[count]],-3)</f>
        <v>32000</v>
      </c>
      <c r="R740" s="59">
        <f>VLOOKUP(class[[#This Row],[count_rd]],caltran!$J$2:$P$182,7,FALSE)</f>
        <v>24426.666666666664</v>
      </c>
      <c r="S740" s="59">
        <f>VLOOKUP(class[[#This Row],[count_rd]],caltran!$J$2:$P$182,6,FALSE)</f>
        <v>39573.333333333328</v>
      </c>
      <c r="T740" s="1">
        <f>IF(AND(class[[#This Row],[flow]]&gt;=class[[#This Row],[low]], class[[#This Row],[flow]]&lt;=class[[#This Row],[high]]),1,0)</f>
        <v>0</v>
      </c>
    </row>
    <row r="741" spans="1:20" x14ac:dyDescent="0.25">
      <c r="A741" s="61">
        <f>'[4]All Counts'!E741</f>
        <v>9953</v>
      </c>
      <c r="B741" s="61">
        <f>'[4]All Counts'!F741</f>
        <v>1</v>
      </c>
      <c r="C741" s="61"/>
      <c r="D741" s="68"/>
      <c r="E741" s="61" t="str">
        <f>'[4]All Counts'!P741</f>
        <v>PeMS2016</v>
      </c>
      <c r="F741" s="1">
        <v>1</v>
      </c>
      <c r="G7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41" s="30">
        <f>'[4]All Counts'!R741</f>
        <v>4</v>
      </c>
      <c r="I741" s="30">
        <f>'[4]All Counts'!S741</f>
        <v>14</v>
      </c>
      <c r="J741" s="61">
        <f>'[4]All Counts'!M741</f>
        <v>29381</v>
      </c>
      <c r="K741" s="4">
        <f>VLOOKUP(class[[#This Row],[hwycov_id]],readme!E:F,2,FALSE)</f>
        <v>34610.914427999996</v>
      </c>
      <c r="L741" s="32">
        <f t="shared" si="33"/>
        <v>0.17800328198495619</v>
      </c>
      <c r="M741" s="31">
        <f t="shared" si="34"/>
        <v>5229.9144279999964</v>
      </c>
      <c r="N741" s="31">
        <f t="shared" si="35"/>
        <v>27352004.924202528</v>
      </c>
      <c r="O741" s="1" t="e">
        <v>#N/A</v>
      </c>
      <c r="P741" s="1">
        <v>740</v>
      </c>
      <c r="Q741" s="46">
        <f>ROUND(class[[#This Row],[count]],-3)</f>
        <v>29000</v>
      </c>
      <c r="R741" s="59">
        <f>VLOOKUP(class[[#This Row],[count_rd]],caltran!$J$2:$P$182,7,FALSE)</f>
        <v>21924</v>
      </c>
      <c r="S741" s="59">
        <f>VLOOKUP(class[[#This Row],[count_rd]],caltran!$J$2:$P$182,6,FALSE)</f>
        <v>36076</v>
      </c>
      <c r="T741" s="1">
        <f>IF(AND(class[[#This Row],[flow]]&gt;=class[[#This Row],[low]], class[[#This Row],[flow]]&lt;=class[[#This Row],[high]]),1,0)</f>
        <v>1</v>
      </c>
    </row>
    <row r="742" spans="1:20" x14ac:dyDescent="0.25">
      <c r="A742" s="61">
        <f>'[4]All Counts'!E742</f>
        <v>15859</v>
      </c>
      <c r="B742" s="61">
        <f>'[4]All Counts'!F742</f>
        <v>1</v>
      </c>
      <c r="C742" s="61"/>
      <c r="D742" s="68"/>
      <c r="E742" s="61" t="str">
        <f>'[4]All Counts'!P742</f>
        <v>PeMS2016</v>
      </c>
      <c r="F742" s="1">
        <v>1</v>
      </c>
      <c r="G7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742" s="30">
        <f>'[4]All Counts'!R742</f>
        <v>2</v>
      </c>
      <c r="I742" s="30">
        <f>'[4]All Counts'!S742</f>
        <v>14</v>
      </c>
      <c r="J742" s="61">
        <f>'[4]All Counts'!M742</f>
        <v>67832</v>
      </c>
      <c r="K742" s="4">
        <f>VLOOKUP(class[[#This Row],[hwycov_id]],readme!E:F,2,FALSE)</f>
        <v>73445.380615999995</v>
      </c>
      <c r="L742" s="32">
        <f t="shared" si="33"/>
        <v>8.2754166411133312E-2</v>
      </c>
      <c r="M742" s="31">
        <f t="shared" si="34"/>
        <v>5613.3806159999949</v>
      </c>
      <c r="N742" s="31">
        <f t="shared" si="35"/>
        <v>31510041.940084483</v>
      </c>
      <c r="O742" s="1" t="e">
        <v>#N/A</v>
      </c>
      <c r="P742" s="1">
        <v>741</v>
      </c>
      <c r="Q742" s="46">
        <f>ROUND(class[[#This Row],[count]],-3)</f>
        <v>68000</v>
      </c>
      <c r="R742" s="59">
        <f>VLOOKUP(class[[#This Row],[count_rd]],caltran!$J$2:$P$182,7,FALSE)</f>
        <v>56712</v>
      </c>
      <c r="S742" s="59">
        <f>VLOOKUP(class[[#This Row],[count_rd]],caltran!$J$2:$P$182,6,FALSE)</f>
        <v>79288</v>
      </c>
      <c r="T742" s="1">
        <f>IF(AND(class[[#This Row],[flow]]&gt;=class[[#This Row],[low]], class[[#This Row],[flow]]&lt;=class[[#This Row],[high]]),1,0)</f>
        <v>1</v>
      </c>
    </row>
    <row r="743" spans="1:20" x14ac:dyDescent="0.25">
      <c r="A743" s="61">
        <f>'[4]All Counts'!E743</f>
        <v>15855</v>
      </c>
      <c r="B743" s="61">
        <f>'[4]All Counts'!F743</f>
        <v>1</v>
      </c>
      <c r="C743" s="61"/>
      <c r="D743" s="68"/>
      <c r="E743" s="61" t="str">
        <f>'[4]All Counts'!P743</f>
        <v>PeMS2016</v>
      </c>
      <c r="F743" s="1">
        <v>1</v>
      </c>
      <c r="G7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743" s="30">
        <f>'[4]All Counts'!R743</f>
        <v>2</v>
      </c>
      <c r="I743" s="30">
        <f>'[4]All Counts'!S743</f>
        <v>14</v>
      </c>
      <c r="J743" s="61">
        <f>'[4]All Counts'!M743</f>
        <v>72071</v>
      </c>
      <c r="K743" s="4">
        <f>VLOOKUP(class[[#This Row],[hwycov_id]],readme!E:F,2,FALSE)</f>
        <v>76956.469727000003</v>
      </c>
      <c r="L743" s="32">
        <f t="shared" si="33"/>
        <v>6.7786900792274229E-2</v>
      </c>
      <c r="M743" s="31">
        <f t="shared" si="34"/>
        <v>4885.4697270000033</v>
      </c>
      <c r="N743" s="31">
        <f t="shared" si="35"/>
        <v>23867814.453433488</v>
      </c>
      <c r="O743" s="1" t="e">
        <v>#N/A</v>
      </c>
      <c r="P743" s="1">
        <v>742</v>
      </c>
      <c r="Q743" s="46">
        <f>ROUND(class[[#This Row],[count]],-3)</f>
        <v>72000</v>
      </c>
      <c r="R743" s="59">
        <f>VLOOKUP(class[[#This Row],[count_rd]],caltran!$J$2:$P$182,7,FALSE)</f>
        <v>60544</v>
      </c>
      <c r="S743" s="59">
        <f>VLOOKUP(class[[#This Row],[count_rd]],caltran!$J$2:$P$182,6,FALSE)</f>
        <v>83456</v>
      </c>
      <c r="T743" s="1">
        <f>IF(AND(class[[#This Row],[flow]]&gt;=class[[#This Row],[low]], class[[#This Row],[flow]]&lt;=class[[#This Row],[high]]),1,0)</f>
        <v>1</v>
      </c>
    </row>
    <row r="744" spans="1:20" x14ac:dyDescent="0.25">
      <c r="A744" s="61">
        <f>'[4]All Counts'!E744</f>
        <v>31212</v>
      </c>
      <c r="B744" s="61">
        <f>'[4]All Counts'!F744</f>
        <v>1</v>
      </c>
      <c r="C744" s="61"/>
      <c r="D744" s="68"/>
      <c r="E744" s="61" t="str">
        <f>'[4]All Counts'!P744</f>
        <v>PeMS2016</v>
      </c>
      <c r="F744" s="1">
        <v>1</v>
      </c>
      <c r="G7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744" s="30">
        <f>'[4]All Counts'!R744</f>
        <v>2</v>
      </c>
      <c r="I744" s="30">
        <f>'[4]All Counts'!S744</f>
        <v>14</v>
      </c>
      <c r="J744" s="61">
        <f>'[4]All Counts'!M744</f>
        <v>80711</v>
      </c>
      <c r="K744" s="4">
        <f>VLOOKUP(class[[#This Row],[hwycov_id]],readme!E:F,2,FALSE)</f>
        <v>86233.886352999994</v>
      </c>
      <c r="L744" s="32">
        <f t="shared" si="33"/>
        <v>6.8427926218235458E-2</v>
      </c>
      <c r="M744" s="31">
        <f t="shared" si="34"/>
        <v>5522.8863529999944</v>
      </c>
      <c r="N744" s="31">
        <f t="shared" si="35"/>
        <v>30502273.66815358</v>
      </c>
      <c r="O744" s="1" t="e">
        <v>#N/A</v>
      </c>
      <c r="P744" s="1">
        <v>743</v>
      </c>
      <c r="Q744" s="46">
        <f>ROUND(class[[#This Row],[count]],-3)</f>
        <v>81000</v>
      </c>
      <c r="R744" s="59">
        <f>VLOOKUP(class[[#This Row],[count_rd]],caltran!$J$2:$P$182,7,FALSE)</f>
        <v>69201</v>
      </c>
      <c r="S744" s="59">
        <f>VLOOKUP(class[[#This Row],[count_rd]],caltran!$J$2:$P$182,6,FALSE)</f>
        <v>92799</v>
      </c>
      <c r="T744" s="1">
        <f>IF(AND(class[[#This Row],[flow]]&gt;=class[[#This Row],[low]], class[[#This Row],[flow]]&lt;=class[[#This Row],[high]]),1,0)</f>
        <v>1</v>
      </c>
    </row>
    <row r="745" spans="1:20" x14ac:dyDescent="0.25">
      <c r="A745" s="61">
        <f>'[4]All Counts'!E745</f>
        <v>15853</v>
      </c>
      <c r="B745" s="61">
        <f>'[4]All Counts'!F745</f>
        <v>1</v>
      </c>
      <c r="C745" s="61"/>
      <c r="D745" s="68"/>
      <c r="E745" s="61" t="str">
        <f>'[4]All Counts'!P745</f>
        <v>PeMS2016</v>
      </c>
      <c r="F745" s="1">
        <v>1</v>
      </c>
      <c r="G7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745" s="30">
        <f>'[4]All Counts'!R745</f>
        <v>2</v>
      </c>
      <c r="I745" s="30">
        <f>'[4]All Counts'!S745</f>
        <v>14</v>
      </c>
      <c r="J745" s="61">
        <f>'[4]All Counts'!M745</f>
        <v>80376</v>
      </c>
      <c r="K745" s="4">
        <f>VLOOKUP(class[[#This Row],[hwycov_id]],readme!E:F,2,FALSE)</f>
        <v>86233.886352999994</v>
      </c>
      <c r="L745" s="32">
        <f t="shared" si="33"/>
        <v>7.2881038531402265E-2</v>
      </c>
      <c r="M745" s="31">
        <f t="shared" si="34"/>
        <v>5857.8863529999944</v>
      </c>
      <c r="N745" s="31">
        <f t="shared" si="35"/>
        <v>34314832.524663575</v>
      </c>
      <c r="O745" s="1" t="e">
        <v>#N/A</v>
      </c>
      <c r="P745" s="1">
        <v>744</v>
      </c>
      <c r="Q745" s="46">
        <f>ROUND(class[[#This Row],[count]],-3)</f>
        <v>80000</v>
      </c>
      <c r="R745" s="59">
        <f>VLOOKUP(class[[#This Row],[count_rd]],caltran!$J$2:$P$182,7,FALSE)</f>
        <v>68240</v>
      </c>
      <c r="S745" s="59">
        <f>VLOOKUP(class[[#This Row],[count_rd]],caltran!$J$2:$P$182,6,FALSE)</f>
        <v>91760</v>
      </c>
      <c r="T745" s="1">
        <f>IF(AND(class[[#This Row],[flow]]&gt;=class[[#This Row],[low]], class[[#This Row],[flow]]&lt;=class[[#This Row],[high]]),1,0)</f>
        <v>1</v>
      </c>
    </row>
    <row r="746" spans="1:20" x14ac:dyDescent="0.25">
      <c r="A746" s="61">
        <f>'[4]All Counts'!E746</f>
        <v>29052</v>
      </c>
      <c r="B746" s="61">
        <f>'[4]All Counts'!F746</f>
        <v>1</v>
      </c>
      <c r="C746" s="61"/>
      <c r="D746" s="68"/>
      <c r="E746" s="61" t="str">
        <f>'[4]All Counts'!P746</f>
        <v>PeMS2016</v>
      </c>
      <c r="F746" s="1">
        <v>1</v>
      </c>
      <c r="G7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746" s="30">
        <f>'[4]All Counts'!R746</f>
        <v>2</v>
      </c>
      <c r="I746" s="30">
        <f>'[4]All Counts'!S746</f>
        <v>14</v>
      </c>
      <c r="J746" s="61">
        <f>'[4]All Counts'!M746</f>
        <v>60594</v>
      </c>
      <c r="K746" s="4">
        <f>VLOOKUP(class[[#This Row],[hwycov_id]],readme!E:F,2,FALSE)</f>
        <v>63427.707031999998</v>
      </c>
      <c r="L746" s="32">
        <f t="shared" si="33"/>
        <v>4.6765472356999016E-2</v>
      </c>
      <c r="M746" s="31">
        <f t="shared" si="34"/>
        <v>2833.7070319999984</v>
      </c>
      <c r="N746" s="31">
        <f t="shared" si="35"/>
        <v>8029895.5432062401</v>
      </c>
      <c r="O746" s="1" t="e">
        <v>#N/A</v>
      </c>
      <c r="P746" s="1">
        <v>745</v>
      </c>
      <c r="Q746" s="46">
        <f>ROUND(class[[#This Row],[count]],-3)</f>
        <v>61000</v>
      </c>
      <c r="R746" s="59">
        <f>VLOOKUP(class[[#This Row],[count_rd]],caltran!$J$2:$P$182,7,FALSE)</f>
        <v>50121.666666666664</v>
      </c>
      <c r="S746" s="59">
        <f>VLOOKUP(class[[#This Row],[count_rd]],caltran!$J$2:$P$182,6,FALSE)</f>
        <v>71878.333333333328</v>
      </c>
      <c r="T746" s="1">
        <f>IF(AND(class[[#This Row],[flow]]&gt;=class[[#This Row],[low]], class[[#This Row],[flow]]&lt;=class[[#This Row],[high]]),1,0)</f>
        <v>1</v>
      </c>
    </row>
    <row r="747" spans="1:20" x14ac:dyDescent="0.25">
      <c r="A747" s="61">
        <f>'[4]All Counts'!E747</f>
        <v>29047</v>
      </c>
      <c r="B747" s="61">
        <f>'[4]All Counts'!F747</f>
        <v>1</v>
      </c>
      <c r="C747" s="61"/>
      <c r="D747" s="68"/>
      <c r="E747" s="61" t="str">
        <f>'[4]All Counts'!P747</f>
        <v>PeMS2016</v>
      </c>
      <c r="F747" s="1">
        <v>1</v>
      </c>
      <c r="G7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747" s="30">
        <f>'[4]All Counts'!R747</f>
        <v>2</v>
      </c>
      <c r="I747" s="30">
        <f>'[4]All Counts'!S747</f>
        <v>14</v>
      </c>
      <c r="J747" s="61">
        <f>'[4]All Counts'!M747</f>
        <v>65558</v>
      </c>
      <c r="K747" s="4">
        <f>VLOOKUP(class[[#This Row],[hwycov_id]],readme!E:F,2,FALSE)</f>
        <v>58094.402587000004</v>
      </c>
      <c r="L747" s="32">
        <f t="shared" si="33"/>
        <v>-0.11384724080966468</v>
      </c>
      <c r="M747" s="31">
        <f t="shared" si="34"/>
        <v>-7463.5974129999959</v>
      </c>
      <c r="N747" s="31">
        <f t="shared" si="35"/>
        <v>55705286.343340233</v>
      </c>
      <c r="O747" s="1" t="e">
        <v>#N/A</v>
      </c>
      <c r="P747" s="1">
        <v>746</v>
      </c>
      <c r="Q747" s="46">
        <f>ROUND(class[[#This Row],[count]],-3)</f>
        <v>66000</v>
      </c>
      <c r="R747" s="59">
        <f>VLOOKUP(class[[#This Row],[count_rd]],caltran!$J$2:$P$182,7,FALSE)</f>
        <v>54867.999999999993</v>
      </c>
      <c r="S747" s="59">
        <f>VLOOKUP(class[[#This Row],[count_rd]],caltran!$J$2:$P$182,6,FALSE)</f>
        <v>77132</v>
      </c>
      <c r="T747" s="1">
        <f>IF(AND(class[[#This Row],[flow]]&gt;=class[[#This Row],[low]], class[[#This Row],[flow]]&lt;=class[[#This Row],[high]]),1,0)</f>
        <v>1</v>
      </c>
    </row>
    <row r="748" spans="1:20" x14ac:dyDescent="0.25">
      <c r="A748" s="61">
        <f>'[4]All Counts'!E748</f>
        <v>29039</v>
      </c>
      <c r="B748" s="61">
        <f>'[4]All Counts'!F748</f>
        <v>1</v>
      </c>
      <c r="C748" s="61"/>
      <c r="D748" s="68"/>
      <c r="E748" s="61" t="str">
        <f>'[4]All Counts'!P748</f>
        <v>PeMS2016</v>
      </c>
      <c r="F748" s="1">
        <v>1</v>
      </c>
      <c r="G7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10</v>
      </c>
      <c r="H748" s="30">
        <f>'[4]All Counts'!R748</f>
        <v>2</v>
      </c>
      <c r="I748" s="30">
        <f>'[4]All Counts'!S748</f>
        <v>14</v>
      </c>
      <c r="J748" s="61">
        <f>'[4]All Counts'!M748</f>
        <v>103032</v>
      </c>
      <c r="K748" s="4">
        <f>VLOOKUP(class[[#This Row],[hwycov_id]],readme!E:F,2,FALSE)</f>
        <v>105576.33422799999</v>
      </c>
      <c r="L748" s="32">
        <f t="shared" si="33"/>
        <v>2.4694601948908934E-2</v>
      </c>
      <c r="M748" s="31">
        <f t="shared" si="34"/>
        <v>2544.3342279999924</v>
      </c>
      <c r="N748" s="31">
        <f t="shared" si="35"/>
        <v>6473636.6637723176</v>
      </c>
      <c r="O748" s="1" t="e">
        <v>#N/A</v>
      </c>
      <c r="P748" s="1">
        <v>747</v>
      </c>
      <c r="Q748" s="46">
        <f>ROUND(class[[#This Row],[count]],-3)</f>
        <v>103000</v>
      </c>
      <c r="R748" s="59">
        <f>VLOOKUP(class[[#This Row],[count_rd]],caltran!$J$2:$P$182,7,FALSE)</f>
        <v>89153.857142857189</v>
      </c>
      <c r="S748" s="59">
        <f>VLOOKUP(class[[#This Row],[count_rd]],caltran!$J$2:$P$182,6,FALSE)</f>
        <v>116846.1428571428</v>
      </c>
      <c r="T748" s="1">
        <f>IF(AND(class[[#This Row],[flow]]&gt;=class[[#This Row],[low]], class[[#This Row],[flow]]&lt;=class[[#This Row],[high]]),1,0)</f>
        <v>1</v>
      </c>
    </row>
    <row r="749" spans="1:20" x14ac:dyDescent="0.25">
      <c r="A749" s="61">
        <f>'[4]All Counts'!E749</f>
        <v>29035</v>
      </c>
      <c r="B749" s="61">
        <f>'[4]All Counts'!F749</f>
        <v>1</v>
      </c>
      <c r="C749" s="61"/>
      <c r="D749" s="68"/>
      <c r="E749" s="61" t="str">
        <f>'[4]All Counts'!P749</f>
        <v>PeMS2016</v>
      </c>
      <c r="F749" s="1">
        <v>1</v>
      </c>
      <c r="G7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749" s="30">
        <f>'[4]All Counts'!R749</f>
        <v>2</v>
      </c>
      <c r="I749" s="30">
        <f>'[4]All Counts'!S749</f>
        <v>14</v>
      </c>
      <c r="J749" s="61">
        <f>'[4]All Counts'!M749</f>
        <v>87766</v>
      </c>
      <c r="K749" s="4">
        <f>VLOOKUP(class[[#This Row],[hwycov_id]],readme!E:F,2,FALSE)</f>
        <v>88385.838134000005</v>
      </c>
      <c r="L749" s="32">
        <f t="shared" si="33"/>
        <v>7.0623947086572159E-3</v>
      </c>
      <c r="M749" s="31">
        <f t="shared" si="34"/>
        <v>619.83813400000508</v>
      </c>
      <c r="N749" s="31">
        <f t="shared" si="35"/>
        <v>384199.31236060825</v>
      </c>
      <c r="O749" s="1" t="e">
        <v>#N/A</v>
      </c>
      <c r="P749" s="1">
        <v>748</v>
      </c>
      <c r="Q749" s="46">
        <f>ROUND(class[[#This Row],[count]],-3)</f>
        <v>88000</v>
      </c>
      <c r="R749" s="59">
        <f>VLOOKUP(class[[#This Row],[count_rd]],caltran!$J$2:$P$182,7,FALSE)</f>
        <v>75768</v>
      </c>
      <c r="S749" s="59">
        <f>VLOOKUP(class[[#This Row],[count_rd]],caltran!$J$2:$P$182,6,FALSE)</f>
        <v>100232</v>
      </c>
      <c r="T749" s="1">
        <f>IF(AND(class[[#This Row],[flow]]&gt;=class[[#This Row],[low]], class[[#This Row],[flow]]&lt;=class[[#This Row],[high]]),1,0)</f>
        <v>1</v>
      </c>
    </row>
    <row r="750" spans="1:20" x14ac:dyDescent="0.25">
      <c r="A750" s="61">
        <f>'[4]All Counts'!E750</f>
        <v>29027</v>
      </c>
      <c r="B750" s="61">
        <f>'[4]All Counts'!F750</f>
        <v>1</v>
      </c>
      <c r="C750" s="61"/>
      <c r="D750" s="68"/>
      <c r="E750" s="61" t="str">
        <f>'[4]All Counts'!P750</f>
        <v>Caltran</v>
      </c>
      <c r="F750" s="1">
        <v>1</v>
      </c>
      <c r="G7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9</v>
      </c>
      <c r="H750" s="30">
        <f>'[4]All Counts'!R750</f>
        <v>2</v>
      </c>
      <c r="I750" s="30">
        <f>'[4]All Counts'!S750</f>
        <v>14</v>
      </c>
      <c r="J750" s="61">
        <f>'[4]All Counts'!M750</f>
        <v>92082</v>
      </c>
      <c r="K750" s="4">
        <f>VLOOKUP(class[[#This Row],[hwycov_id]],readme!E:F,2,FALSE)</f>
        <v>92664.511597000004</v>
      </c>
      <c r="L750" s="32">
        <f t="shared" si="33"/>
        <v>6.3260093938011241E-3</v>
      </c>
      <c r="M750" s="31">
        <f t="shared" si="34"/>
        <v>582.51159700000426</v>
      </c>
      <c r="N750" s="31">
        <f t="shared" si="35"/>
        <v>339319.76063949539</v>
      </c>
      <c r="O750" s="1" t="e">
        <v>#N/A</v>
      </c>
      <c r="P750" s="1">
        <v>749</v>
      </c>
      <c r="Q750" s="46">
        <f>ROUND(class[[#This Row],[count]],-3)</f>
        <v>92000</v>
      </c>
      <c r="R750" s="59">
        <f>VLOOKUP(class[[#This Row],[count_rd]],caltran!$J$2:$P$182,7,FALSE)</f>
        <v>79355.111111111109</v>
      </c>
      <c r="S750" s="59">
        <f>VLOOKUP(class[[#This Row],[count_rd]],caltran!$J$2:$P$182,6,FALSE)</f>
        <v>104644.88888888889</v>
      </c>
      <c r="T750" s="1">
        <f>IF(AND(class[[#This Row],[flow]]&gt;=class[[#This Row],[low]], class[[#This Row],[flow]]&lt;=class[[#This Row],[high]]),1,0)</f>
        <v>1</v>
      </c>
    </row>
    <row r="751" spans="1:20" x14ac:dyDescent="0.25">
      <c r="A751" s="61">
        <f>'[4]All Counts'!E751</f>
        <v>29023</v>
      </c>
      <c r="B751" s="61">
        <f>'[4]All Counts'!F751</f>
        <v>1</v>
      </c>
      <c r="C751" s="61"/>
      <c r="D751" s="68"/>
      <c r="E751" s="61" t="str">
        <f>'[4]All Counts'!P751</f>
        <v>PeMS2016</v>
      </c>
      <c r="F751" s="1">
        <v>1</v>
      </c>
      <c r="G7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8</v>
      </c>
      <c r="H751" s="30">
        <f>'[4]All Counts'!R751</f>
        <v>2</v>
      </c>
      <c r="I751" s="30">
        <f>'[4]All Counts'!S751</f>
        <v>14</v>
      </c>
      <c r="J751" s="61">
        <f>'[4]All Counts'!M751</f>
        <v>90365</v>
      </c>
      <c r="K751" s="4">
        <f>VLOOKUP(class[[#This Row],[hwycov_id]],readme!E:F,2,FALSE)</f>
        <v>87473.343750999993</v>
      </c>
      <c r="L751" s="32">
        <f t="shared" si="33"/>
        <v>-3.199973716593818E-2</v>
      </c>
      <c r="M751" s="31">
        <f t="shared" si="34"/>
        <v>-2891.6562490000069</v>
      </c>
      <c r="N751" s="31">
        <f t="shared" si="35"/>
        <v>8361675.8623807905</v>
      </c>
      <c r="O751" s="1" t="e">
        <v>#N/A</v>
      </c>
      <c r="P751" s="1">
        <v>750</v>
      </c>
      <c r="Q751" s="46">
        <f>ROUND(class[[#This Row],[count]],-3)</f>
        <v>90000</v>
      </c>
      <c r="R751" s="59">
        <f>VLOOKUP(class[[#This Row],[count_rd]],caltran!$J$2:$P$182,7,FALSE)</f>
        <v>77580</v>
      </c>
      <c r="S751" s="59">
        <f>VLOOKUP(class[[#This Row],[count_rd]],caltran!$J$2:$P$182,6,FALSE)</f>
        <v>102419.99999999999</v>
      </c>
      <c r="T751" s="1">
        <f>IF(AND(class[[#This Row],[flow]]&gt;=class[[#This Row],[low]], class[[#This Row],[flow]]&lt;=class[[#This Row],[high]]),1,0)</f>
        <v>1</v>
      </c>
    </row>
    <row r="752" spans="1:20" x14ac:dyDescent="0.25">
      <c r="A752" s="61">
        <f>'[4]All Counts'!E752</f>
        <v>29025</v>
      </c>
      <c r="B752" s="61">
        <f>'[4]All Counts'!F752</f>
        <v>1</v>
      </c>
      <c r="C752" s="61"/>
      <c r="D752" s="68"/>
      <c r="E752" s="61" t="str">
        <f>'[4]All Counts'!P752</f>
        <v>PeMS2016</v>
      </c>
      <c r="F752" s="1">
        <v>1</v>
      </c>
      <c r="G7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752" s="30">
        <f>'[4]All Counts'!R752</f>
        <v>2</v>
      </c>
      <c r="I752" s="30">
        <f>'[4]All Counts'!S752</f>
        <v>14</v>
      </c>
      <c r="J752" s="61">
        <f>'[4]All Counts'!M752</f>
        <v>71673</v>
      </c>
      <c r="K752" s="4">
        <f>VLOOKUP(class[[#This Row],[hwycov_id]],readme!E:F,2,FALSE)</f>
        <v>78189.810303999999</v>
      </c>
      <c r="L752" s="32">
        <f t="shared" si="33"/>
        <v>9.092420163799475E-2</v>
      </c>
      <c r="M752" s="31">
        <f t="shared" si="34"/>
        <v>6516.8103039999987</v>
      </c>
      <c r="N752" s="31">
        <f t="shared" si="35"/>
        <v>42468816.538320556</v>
      </c>
      <c r="O752" s="1" t="e">
        <v>#N/A</v>
      </c>
      <c r="P752" s="1">
        <v>751</v>
      </c>
      <c r="Q752" s="46">
        <f>ROUND(class[[#This Row],[count]],-3)</f>
        <v>72000</v>
      </c>
      <c r="R752" s="59">
        <f>VLOOKUP(class[[#This Row],[count_rd]],caltran!$J$2:$P$182,7,FALSE)</f>
        <v>60544</v>
      </c>
      <c r="S752" s="59">
        <f>VLOOKUP(class[[#This Row],[count_rd]],caltran!$J$2:$P$182,6,FALSE)</f>
        <v>83456</v>
      </c>
      <c r="T752" s="1">
        <f>IF(AND(class[[#This Row],[flow]]&gt;=class[[#This Row],[low]], class[[#This Row],[flow]]&lt;=class[[#This Row],[high]]),1,0)</f>
        <v>1</v>
      </c>
    </row>
    <row r="753" spans="1:20" x14ac:dyDescent="0.25">
      <c r="A753" s="61">
        <f>'[4]All Counts'!E753</f>
        <v>27993</v>
      </c>
      <c r="B753" s="61">
        <f>'[4]All Counts'!F753</f>
        <v>1</v>
      </c>
      <c r="C753" s="61"/>
      <c r="D753" s="68"/>
      <c r="E753" s="61" t="str">
        <f>'[4]All Counts'!P753</f>
        <v>PeMS2016</v>
      </c>
      <c r="F753" s="1">
        <v>1</v>
      </c>
      <c r="G7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753" s="30">
        <f>'[4]All Counts'!R753</f>
        <v>5</v>
      </c>
      <c r="I753" s="30">
        <f>'[4]All Counts'!S753</f>
        <v>10</v>
      </c>
      <c r="J753" s="61">
        <f>'[4]All Counts'!M753</f>
        <v>61102</v>
      </c>
      <c r="K753" s="4">
        <f>VLOOKUP(class[[#This Row],[hwycov_id]],readme!E:F,2,FALSE)</f>
        <v>58823.560424999996</v>
      </c>
      <c r="L753" s="32">
        <f t="shared" si="33"/>
        <v>-3.7289116150044266E-2</v>
      </c>
      <c r="M753" s="31">
        <f t="shared" si="34"/>
        <v>-2278.439575000004</v>
      </c>
      <c r="N753" s="31">
        <f t="shared" si="35"/>
        <v>5191286.8969261991</v>
      </c>
      <c r="O753" s="1" t="e">
        <v>#N/A</v>
      </c>
      <c r="P753" s="1">
        <v>752</v>
      </c>
      <c r="Q753" s="46">
        <f>ROUND(class[[#This Row],[count]],-3)</f>
        <v>61000</v>
      </c>
      <c r="R753" s="59">
        <f>VLOOKUP(class[[#This Row],[count_rd]],caltran!$J$2:$P$182,7,FALSE)</f>
        <v>50121.666666666664</v>
      </c>
      <c r="S753" s="59">
        <f>VLOOKUP(class[[#This Row],[count_rd]],caltran!$J$2:$P$182,6,FALSE)</f>
        <v>71878.333333333328</v>
      </c>
      <c r="T753" s="1">
        <f>IF(AND(class[[#This Row],[flow]]&gt;=class[[#This Row],[low]], class[[#This Row],[flow]]&lt;=class[[#This Row],[high]]),1,0)</f>
        <v>1</v>
      </c>
    </row>
    <row r="754" spans="1:20" x14ac:dyDescent="0.25">
      <c r="A754" s="61">
        <f>'[4]All Counts'!E754</f>
        <v>28002</v>
      </c>
      <c r="B754" s="61">
        <f>'[4]All Counts'!F754</f>
        <v>1</v>
      </c>
      <c r="C754" s="61"/>
      <c r="D754" s="68"/>
      <c r="E754" s="61" t="str">
        <f>'[4]All Counts'!P754</f>
        <v>Caltran</v>
      </c>
      <c r="F754" s="1">
        <v>1</v>
      </c>
      <c r="G7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754" s="30">
        <f>'[4]All Counts'!R754</f>
        <v>5</v>
      </c>
      <c r="I754" s="30">
        <f>'[4]All Counts'!S754</f>
        <v>10</v>
      </c>
      <c r="J754" s="61">
        <f>'[4]All Counts'!M754</f>
        <v>72360</v>
      </c>
      <c r="K754" s="4">
        <f>VLOOKUP(class[[#This Row],[hwycov_id]],readme!E:F,2,FALSE)</f>
        <v>72454.075683999996</v>
      </c>
      <c r="L754" s="32">
        <f t="shared" si="33"/>
        <v>1.3001061912658596E-3</v>
      </c>
      <c r="M754" s="31">
        <f t="shared" si="34"/>
        <v>94.075683999995817</v>
      </c>
      <c r="N754" s="31">
        <f t="shared" si="35"/>
        <v>8850.2343200670693</v>
      </c>
      <c r="O754" s="1" t="e">
        <v>#N/A</v>
      </c>
      <c r="P754" s="1">
        <v>753</v>
      </c>
      <c r="Q754" s="46">
        <f>ROUND(class[[#This Row],[count]],-3)</f>
        <v>72000</v>
      </c>
      <c r="R754" s="59">
        <f>VLOOKUP(class[[#This Row],[count_rd]],caltran!$J$2:$P$182,7,FALSE)</f>
        <v>60544</v>
      </c>
      <c r="S754" s="59">
        <f>VLOOKUP(class[[#This Row],[count_rd]],caltran!$J$2:$P$182,6,FALSE)</f>
        <v>83456</v>
      </c>
      <c r="T754" s="1">
        <f>IF(AND(class[[#This Row],[flow]]&gt;=class[[#This Row],[low]], class[[#This Row],[flow]]&lt;=class[[#This Row],[high]]),1,0)</f>
        <v>1</v>
      </c>
    </row>
    <row r="755" spans="1:20" x14ac:dyDescent="0.25">
      <c r="A755" s="61">
        <f>'[4]All Counts'!E755</f>
        <v>10252</v>
      </c>
      <c r="B755" s="61">
        <f>'[4]All Counts'!F755</f>
        <v>1</v>
      </c>
      <c r="C755" s="61"/>
      <c r="D755" s="68"/>
      <c r="E755" s="61" t="str">
        <f>'[4]All Counts'!P755</f>
        <v>PeMS2016</v>
      </c>
      <c r="F755" s="1">
        <v>1</v>
      </c>
      <c r="G7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755" s="30">
        <f>'[4]All Counts'!R755</f>
        <v>5</v>
      </c>
      <c r="I755" s="30">
        <f>'[4]All Counts'!S755</f>
        <v>10</v>
      </c>
      <c r="J755" s="61">
        <f>'[4]All Counts'!M755</f>
        <v>67837</v>
      </c>
      <c r="K755" s="4">
        <f>VLOOKUP(class[[#This Row],[hwycov_id]],readme!E:F,2,FALSE)</f>
        <v>65157.327027000007</v>
      </c>
      <c r="L755" s="32">
        <f t="shared" si="33"/>
        <v>-3.9501643247785045E-2</v>
      </c>
      <c r="M755" s="31">
        <f t="shared" si="34"/>
        <v>-2679.6729729999934</v>
      </c>
      <c r="N755" s="31">
        <f t="shared" si="35"/>
        <v>7180647.242226623</v>
      </c>
      <c r="O755" s="1" t="e">
        <v>#N/A</v>
      </c>
      <c r="P755" s="1">
        <v>754</v>
      </c>
      <c r="Q755" s="46">
        <f>ROUND(class[[#This Row],[count]],-3)</f>
        <v>68000</v>
      </c>
      <c r="R755" s="59">
        <f>VLOOKUP(class[[#This Row],[count_rd]],caltran!$J$2:$P$182,7,FALSE)</f>
        <v>56712</v>
      </c>
      <c r="S755" s="59">
        <f>VLOOKUP(class[[#This Row],[count_rd]],caltran!$J$2:$P$182,6,FALSE)</f>
        <v>79288</v>
      </c>
      <c r="T755" s="1">
        <f>IF(AND(class[[#This Row],[flow]]&gt;=class[[#This Row],[low]], class[[#This Row],[flow]]&lt;=class[[#This Row],[high]]),1,0)</f>
        <v>1</v>
      </c>
    </row>
    <row r="756" spans="1:20" x14ac:dyDescent="0.25">
      <c r="A756" s="61">
        <f>'[4]All Counts'!E756</f>
        <v>28012</v>
      </c>
      <c r="B756" s="61">
        <f>'[4]All Counts'!F756</f>
        <v>1</v>
      </c>
      <c r="C756" s="61"/>
      <c r="D756" s="68"/>
      <c r="E756" s="61" t="str">
        <f>'[4]All Counts'!P756</f>
        <v>Caltran</v>
      </c>
      <c r="F756" s="1">
        <v>1</v>
      </c>
      <c r="G7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756" s="30">
        <f>'[4]All Counts'!R756</f>
        <v>5</v>
      </c>
      <c r="I756" s="30">
        <f>'[4]All Counts'!S756</f>
        <v>10</v>
      </c>
      <c r="J756" s="61">
        <f>'[4]All Counts'!M756</f>
        <v>74942</v>
      </c>
      <c r="K756" s="4">
        <f>VLOOKUP(class[[#This Row],[hwycov_id]],readme!E:F,2,FALSE)</f>
        <v>74792.857300000003</v>
      </c>
      <c r="L756" s="32">
        <f t="shared" si="33"/>
        <v>-1.9901083504576533E-3</v>
      </c>
      <c r="M756" s="31">
        <f t="shared" si="34"/>
        <v>-149.14269999999669</v>
      </c>
      <c r="N756" s="31">
        <f t="shared" si="35"/>
        <v>22243.544963289012</v>
      </c>
      <c r="O756" s="1" t="e">
        <v>#N/A</v>
      </c>
      <c r="P756" s="1">
        <v>755</v>
      </c>
      <c r="Q756" s="46">
        <f>ROUND(class[[#This Row],[count]],-3)</f>
        <v>75000</v>
      </c>
      <c r="R756" s="59">
        <f>VLOOKUP(class[[#This Row],[count_rd]],caltran!$J$2:$P$182,7,FALSE)</f>
        <v>63450</v>
      </c>
      <c r="S756" s="59">
        <f>VLOOKUP(class[[#This Row],[count_rd]],caltran!$J$2:$P$182,6,FALSE)</f>
        <v>86550</v>
      </c>
      <c r="T756" s="1">
        <f>IF(AND(class[[#This Row],[flow]]&gt;=class[[#This Row],[low]], class[[#This Row],[flow]]&lt;=class[[#This Row],[high]]),1,0)</f>
        <v>1</v>
      </c>
    </row>
    <row r="757" spans="1:20" x14ac:dyDescent="0.25">
      <c r="A757" s="61">
        <f>'[4]All Counts'!E757</f>
        <v>10159</v>
      </c>
      <c r="B757" s="61">
        <f>'[4]All Counts'!F757</f>
        <v>1</v>
      </c>
      <c r="C757" s="61"/>
      <c r="D757" s="68"/>
      <c r="E757" s="61" t="str">
        <f>'[4]All Counts'!P757</f>
        <v>PeMS2016</v>
      </c>
      <c r="F757" s="1">
        <v>1</v>
      </c>
      <c r="G7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57" s="30">
        <f>'[4]All Counts'!R757</f>
        <v>5</v>
      </c>
      <c r="I757" s="30">
        <f>'[4]All Counts'!S757</f>
        <v>10</v>
      </c>
      <c r="J757" s="61">
        <f>'[4]All Counts'!M757</f>
        <v>31928</v>
      </c>
      <c r="K757" s="4">
        <f>VLOOKUP(class[[#This Row],[hwycov_id]],readme!E:F,2,FALSE)</f>
        <v>36970.429687000003</v>
      </c>
      <c r="L757" s="32">
        <f t="shared" si="33"/>
        <v>0.15793127308318722</v>
      </c>
      <c r="M757" s="31">
        <f t="shared" si="34"/>
        <v>5042.4296870000035</v>
      </c>
      <c r="N757" s="31">
        <f t="shared" si="35"/>
        <v>25426097.148338951</v>
      </c>
      <c r="O757" s="1" t="e">
        <v>#N/A</v>
      </c>
      <c r="P757" s="1">
        <v>756</v>
      </c>
      <c r="Q757" s="46">
        <f>ROUND(class[[#This Row],[count]],-3)</f>
        <v>32000</v>
      </c>
      <c r="R757" s="59">
        <f>VLOOKUP(class[[#This Row],[count_rd]],caltran!$J$2:$P$182,7,FALSE)</f>
        <v>24426.666666666664</v>
      </c>
      <c r="S757" s="59">
        <f>VLOOKUP(class[[#This Row],[count_rd]],caltran!$J$2:$P$182,6,FALSE)</f>
        <v>39573.333333333328</v>
      </c>
      <c r="T757" s="1">
        <f>IF(AND(class[[#This Row],[flow]]&gt;=class[[#This Row],[low]], class[[#This Row],[flow]]&lt;=class[[#This Row],[high]]),1,0)</f>
        <v>1</v>
      </c>
    </row>
    <row r="758" spans="1:20" x14ac:dyDescent="0.25">
      <c r="A758" s="61">
        <f>'[4]All Counts'!E758</f>
        <v>28623</v>
      </c>
      <c r="B758" s="61">
        <f>'[4]All Counts'!F758</f>
        <v>1</v>
      </c>
      <c r="C758" s="61"/>
      <c r="D758" s="68"/>
      <c r="E758" s="61" t="str">
        <f>'[4]All Counts'!P758</f>
        <v>Caltran</v>
      </c>
      <c r="F758" s="1">
        <v>1</v>
      </c>
      <c r="G7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758" s="30">
        <f>'[4]All Counts'!R758</f>
        <v>5</v>
      </c>
      <c r="I758" s="30">
        <f>'[4]All Counts'!S758</f>
        <v>19</v>
      </c>
      <c r="J758" s="61">
        <f>'[4]All Counts'!M758</f>
        <v>30556</v>
      </c>
      <c r="K758" s="4">
        <f>VLOOKUP(class[[#This Row],[hwycov_id]],readme!E:F,2,FALSE)</f>
        <v>27043.245178999998</v>
      </c>
      <c r="L758" s="32">
        <f t="shared" si="33"/>
        <v>-0.11496121288781258</v>
      </c>
      <c r="M758" s="31">
        <f t="shared" si="34"/>
        <v>-3512.7548210000023</v>
      </c>
      <c r="N758" s="31">
        <f t="shared" si="35"/>
        <v>12339446.432458758</v>
      </c>
      <c r="O758" s="1" t="e">
        <v>#N/A</v>
      </c>
      <c r="P758" s="1">
        <v>757</v>
      </c>
      <c r="Q758" s="46">
        <f>ROUND(class[[#This Row],[count]],-3)</f>
        <v>31000</v>
      </c>
      <c r="R758" s="59">
        <f>VLOOKUP(class[[#This Row],[count_rd]],caltran!$J$2:$P$182,7,FALSE)</f>
        <v>23591</v>
      </c>
      <c r="S758" s="59">
        <f>VLOOKUP(class[[#This Row],[count_rd]],caltran!$J$2:$P$182,6,FALSE)</f>
        <v>38408.999999999993</v>
      </c>
      <c r="T758" s="1">
        <f>IF(AND(class[[#This Row],[flow]]&gt;=class[[#This Row],[low]], class[[#This Row],[flow]]&lt;=class[[#This Row],[high]]),1,0)</f>
        <v>1</v>
      </c>
    </row>
    <row r="759" spans="1:20" x14ac:dyDescent="0.25">
      <c r="A759" s="61">
        <v>28110</v>
      </c>
      <c r="B759" s="61">
        <v>8</v>
      </c>
      <c r="C759" s="61">
        <v>1</v>
      </c>
      <c r="D759" s="68">
        <v>1</v>
      </c>
      <c r="E759" s="61" t="s">
        <v>77</v>
      </c>
      <c r="F759" s="61">
        <v>2</v>
      </c>
      <c r="G7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59" s="62">
        <v>2</v>
      </c>
      <c r="I759" s="62">
        <v>14</v>
      </c>
      <c r="J759" s="61">
        <v>11163</v>
      </c>
      <c r="K759" s="4">
        <f>VLOOKUP(class[[#This Row],[hwycov_id]],readme!E:F,2,FALSE)</f>
        <v>7725.998779999999</v>
      </c>
      <c r="L759" s="64">
        <f t="shared" ref="L759:L821" si="36">K759/J759-1</f>
        <v>-0.30789225297859013</v>
      </c>
      <c r="M759" s="65">
        <f t="shared" ref="M759:M821" si="37">K759-J759</f>
        <v>-3437.001220000001</v>
      </c>
      <c r="N759" s="65">
        <f t="shared" ref="N759:N821" si="38">POWER(M759,2)</f>
        <v>11812977.386281496</v>
      </c>
      <c r="O759" s="66" t="e">
        <v>#N/A</v>
      </c>
      <c r="P759" s="1">
        <v>759</v>
      </c>
      <c r="Q759" s="46">
        <f>ROUND(class[[#This Row],[count]],-3)</f>
        <v>11000</v>
      </c>
      <c r="R759" s="59">
        <f>VLOOKUP(class[[#This Row],[count_rd]],caltran!$J$2:$P$182,7,FALSE)</f>
        <v>7259.9999999999991</v>
      </c>
      <c r="S759" s="63">
        <f>VLOOKUP(class[[#This Row],[count_rd]],caltran!$J$2:$P$182,6,FALSE)</f>
        <v>14740</v>
      </c>
      <c r="T759" s="1">
        <f>IF(AND(class[[#This Row],[flow]]&gt;=class[[#This Row],[low]], class[[#This Row],[flow]]&lt;=class[[#This Row],[high]]),1,0)</f>
        <v>1</v>
      </c>
    </row>
    <row r="760" spans="1:20" x14ac:dyDescent="0.25">
      <c r="A760" s="61">
        <v>28853</v>
      </c>
      <c r="B760" s="61">
        <v>8</v>
      </c>
      <c r="C760" s="61">
        <v>1</v>
      </c>
      <c r="D760" s="68">
        <v>1</v>
      </c>
      <c r="E760" s="61" t="s">
        <v>77</v>
      </c>
      <c r="F760" s="61">
        <v>2</v>
      </c>
      <c r="G7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760" s="62">
        <v>3</v>
      </c>
      <c r="I760" s="62">
        <v>14</v>
      </c>
      <c r="J760" s="61">
        <v>13090</v>
      </c>
      <c r="K760" s="4">
        <f>VLOOKUP(class[[#This Row],[hwycov_id]],readme!E:F,2,FALSE)</f>
        <v>14822.858123</v>
      </c>
      <c r="L760" s="64">
        <f t="shared" si="36"/>
        <v>0.13238029969442322</v>
      </c>
      <c r="M760" s="65">
        <f t="shared" si="37"/>
        <v>1732.858123</v>
      </c>
      <c r="N760" s="65">
        <f t="shared" si="38"/>
        <v>3002797.274447083</v>
      </c>
      <c r="O760" s="66" t="e">
        <v>#N/A</v>
      </c>
      <c r="P760" s="1">
        <v>760</v>
      </c>
      <c r="Q760" s="46">
        <f>ROUND(class[[#This Row],[count]],-3)</f>
        <v>13000</v>
      </c>
      <c r="R760" s="59">
        <f>VLOOKUP(class[[#This Row],[count_rd]],caltran!$J$2:$P$182,7,FALSE)</f>
        <v>8775</v>
      </c>
      <c r="S760" s="63">
        <f>VLOOKUP(class[[#This Row],[count_rd]],caltran!$J$2:$P$182,6,FALSE)</f>
        <v>17225</v>
      </c>
      <c r="T760" s="1">
        <f>IF(AND(class[[#This Row],[flow]]&gt;=class[[#This Row],[low]], class[[#This Row],[flow]]&lt;=class[[#This Row],[high]]),1,0)</f>
        <v>1</v>
      </c>
    </row>
    <row r="761" spans="1:20" x14ac:dyDescent="0.25">
      <c r="A761" s="61">
        <v>28978</v>
      </c>
      <c r="B761" s="61">
        <v>8</v>
      </c>
      <c r="C761" s="61">
        <v>1</v>
      </c>
      <c r="D761" s="68">
        <v>1</v>
      </c>
      <c r="E761" s="61" t="s">
        <v>77</v>
      </c>
      <c r="F761" s="61">
        <v>2</v>
      </c>
      <c r="G7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761" s="62">
        <v>3</v>
      </c>
      <c r="I761" s="62">
        <v>14</v>
      </c>
      <c r="J761" s="61">
        <v>13259</v>
      </c>
      <c r="K761" s="4">
        <f>VLOOKUP(class[[#This Row],[hwycov_id]],readme!E:F,2,FALSE)</f>
        <v>26754.791930000003</v>
      </c>
      <c r="L761" s="64">
        <f t="shared" si="36"/>
        <v>1.0178589584433215</v>
      </c>
      <c r="M761" s="65">
        <f t="shared" si="37"/>
        <v>13495.791930000003</v>
      </c>
      <c r="N761" s="65">
        <f t="shared" si="38"/>
        <v>182136399.81785321</v>
      </c>
      <c r="O761" s="66" t="e">
        <v>#N/A</v>
      </c>
      <c r="P761" s="1">
        <v>761</v>
      </c>
      <c r="Q761" s="46">
        <f>ROUND(class[[#This Row],[count]],-3)</f>
        <v>13000</v>
      </c>
      <c r="R761" s="59">
        <f>VLOOKUP(class[[#This Row],[count_rd]],caltran!$J$2:$P$182,7,FALSE)</f>
        <v>8775</v>
      </c>
      <c r="S761" s="63">
        <f>VLOOKUP(class[[#This Row],[count_rd]],caltran!$J$2:$P$182,6,FALSE)</f>
        <v>17225</v>
      </c>
      <c r="T761" s="1">
        <f>IF(AND(class[[#This Row],[flow]]&gt;=class[[#This Row],[low]], class[[#This Row],[flow]]&lt;=class[[#This Row],[high]]),1,0)</f>
        <v>0</v>
      </c>
    </row>
    <row r="762" spans="1:20" x14ac:dyDescent="0.25">
      <c r="A762" s="61">
        <v>28475</v>
      </c>
      <c r="B762" s="61">
        <v>8</v>
      </c>
      <c r="C762" s="61">
        <v>1</v>
      </c>
      <c r="D762" s="68">
        <v>1</v>
      </c>
      <c r="E762" s="61" t="s">
        <v>77</v>
      </c>
      <c r="F762" s="61">
        <v>2</v>
      </c>
      <c r="G7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762" s="62">
        <v>3</v>
      </c>
      <c r="I762" s="62">
        <v>14</v>
      </c>
      <c r="J762" s="61">
        <v>14551</v>
      </c>
      <c r="K762" s="4">
        <f>VLOOKUP(class[[#This Row],[hwycov_id]],readme!E:F,2,FALSE)</f>
        <v>10737.340544000001</v>
      </c>
      <c r="L762" s="64">
        <f t="shared" si="36"/>
        <v>-0.26208916610542232</v>
      </c>
      <c r="M762" s="65">
        <f t="shared" si="37"/>
        <v>-3813.6594559999994</v>
      </c>
      <c r="N762" s="65">
        <f t="shared" si="38"/>
        <v>14543998.446338212</v>
      </c>
      <c r="O762" s="66" t="e">
        <v>#N/A</v>
      </c>
      <c r="P762" s="1">
        <v>762</v>
      </c>
      <c r="Q762" s="46">
        <f>ROUND(class[[#This Row],[count]],-3)</f>
        <v>15000</v>
      </c>
      <c r="R762" s="59">
        <f>VLOOKUP(class[[#This Row],[count_rd]],caltran!$J$2:$P$182,7,FALSE)</f>
        <v>10455.000000000002</v>
      </c>
      <c r="S762" s="63">
        <f>VLOOKUP(class[[#This Row],[count_rd]],caltran!$J$2:$P$182,6,FALSE)</f>
        <v>19545</v>
      </c>
      <c r="T762" s="1">
        <f>IF(AND(class[[#This Row],[flow]]&gt;=class[[#This Row],[low]], class[[#This Row],[flow]]&lt;=class[[#This Row],[high]]),1,0)</f>
        <v>1</v>
      </c>
    </row>
    <row r="763" spans="1:20" x14ac:dyDescent="0.25">
      <c r="A763" s="61">
        <v>28150</v>
      </c>
      <c r="B763" s="61">
        <v>8</v>
      </c>
      <c r="C763" s="61">
        <v>1</v>
      </c>
      <c r="D763" s="68">
        <v>1</v>
      </c>
      <c r="E763" s="61" t="s">
        <v>77</v>
      </c>
      <c r="F763" s="61">
        <v>2</v>
      </c>
      <c r="G7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763" s="62">
        <v>5</v>
      </c>
      <c r="I763" s="62">
        <v>9</v>
      </c>
      <c r="J763" s="61">
        <v>14571</v>
      </c>
      <c r="K763" s="4">
        <f>VLOOKUP(class[[#This Row],[hwycov_id]],readme!E:F,2,FALSE)</f>
        <v>10113.432556</v>
      </c>
      <c r="L763" s="64">
        <f t="shared" si="36"/>
        <v>-0.30592048891634072</v>
      </c>
      <c r="M763" s="65">
        <f t="shared" si="37"/>
        <v>-4457.5674440000003</v>
      </c>
      <c r="N763" s="65">
        <f t="shared" si="38"/>
        <v>19869907.517808694</v>
      </c>
      <c r="O763" s="66" t="e">
        <v>#N/A</v>
      </c>
      <c r="P763" s="1">
        <v>763</v>
      </c>
      <c r="Q763" s="46">
        <f>ROUND(class[[#This Row],[count]],-3)</f>
        <v>15000</v>
      </c>
      <c r="R763" s="59">
        <f>VLOOKUP(class[[#This Row],[count_rd]],caltran!$J$2:$P$182,7,FALSE)</f>
        <v>10455.000000000002</v>
      </c>
      <c r="S763" s="63">
        <f>VLOOKUP(class[[#This Row],[count_rd]],caltran!$J$2:$P$182,6,FALSE)</f>
        <v>19545</v>
      </c>
      <c r="T763" s="1">
        <f>IF(AND(class[[#This Row],[flow]]&gt;=class[[#This Row],[low]], class[[#This Row],[flow]]&lt;=class[[#This Row],[high]]),1,0)</f>
        <v>0</v>
      </c>
    </row>
    <row r="764" spans="1:20" x14ac:dyDescent="0.25">
      <c r="A764" s="61">
        <v>15732</v>
      </c>
      <c r="B764" s="61">
        <v>8</v>
      </c>
      <c r="C764" s="61">
        <v>1</v>
      </c>
      <c r="D764" s="68">
        <v>1</v>
      </c>
      <c r="E764" s="61" t="s">
        <v>77</v>
      </c>
      <c r="F764" s="61">
        <v>2</v>
      </c>
      <c r="G7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64" s="62">
        <v>2</v>
      </c>
      <c r="I764" s="62">
        <v>14</v>
      </c>
      <c r="J764" s="61">
        <v>15800</v>
      </c>
      <c r="K764" s="4">
        <f>VLOOKUP(class[[#This Row],[hwycov_id]],readme!E:F,2,FALSE)</f>
        <v>32013.720704000003</v>
      </c>
      <c r="L764" s="64">
        <f t="shared" si="36"/>
        <v>1.0261848546835446</v>
      </c>
      <c r="M764" s="65">
        <f t="shared" si="37"/>
        <v>16213.720704000003</v>
      </c>
      <c r="N764" s="65">
        <f t="shared" si="38"/>
        <v>262884739.06731835</v>
      </c>
      <c r="O764" s="66" t="e">
        <v>#N/A</v>
      </c>
      <c r="P764" s="1">
        <v>764</v>
      </c>
      <c r="Q764" s="46">
        <f>ROUND(class[[#This Row],[count]],-3)</f>
        <v>16000</v>
      </c>
      <c r="R764" s="59">
        <f>VLOOKUP(class[[#This Row],[count_rd]],caltran!$J$2:$P$182,7,FALSE)</f>
        <v>11296</v>
      </c>
      <c r="S764" s="63">
        <f>VLOOKUP(class[[#This Row],[count_rd]],caltran!$J$2:$P$182,6,FALSE)</f>
        <v>20704</v>
      </c>
      <c r="T764" s="1">
        <f>IF(AND(class[[#This Row],[flow]]&gt;=class[[#This Row],[low]], class[[#This Row],[flow]]&lt;=class[[#This Row],[high]]),1,0)</f>
        <v>0</v>
      </c>
    </row>
    <row r="765" spans="1:20" x14ac:dyDescent="0.25">
      <c r="A765" s="61">
        <v>15848</v>
      </c>
      <c r="B765" s="61">
        <v>8</v>
      </c>
      <c r="C765" s="61">
        <v>1</v>
      </c>
      <c r="D765" s="68">
        <v>1</v>
      </c>
      <c r="E765" s="61" t="s">
        <v>77</v>
      </c>
      <c r="F765" s="61">
        <v>2</v>
      </c>
      <c r="G7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765" s="62">
        <v>2</v>
      </c>
      <c r="I765" s="62">
        <v>14</v>
      </c>
      <c r="J765" s="61">
        <v>16072</v>
      </c>
      <c r="K765" s="4">
        <f>VLOOKUP(class[[#This Row],[hwycov_id]],readme!E:F,2,FALSE)</f>
        <v>15313.106781000002</v>
      </c>
      <c r="L765" s="64">
        <f t="shared" si="36"/>
        <v>-4.7218343641114879E-2</v>
      </c>
      <c r="M765" s="65">
        <f t="shared" si="37"/>
        <v>-758.89321899999777</v>
      </c>
      <c r="N765" s="65">
        <f t="shared" si="38"/>
        <v>575918.91784417862</v>
      </c>
      <c r="O765" s="66" t="e">
        <v>#N/A</v>
      </c>
      <c r="P765" s="1">
        <v>765</v>
      </c>
      <c r="Q765" s="46">
        <f>ROUND(class[[#This Row],[count]],-3)</f>
        <v>16000</v>
      </c>
      <c r="R765" s="59">
        <f>VLOOKUP(class[[#This Row],[count_rd]],caltran!$J$2:$P$182,7,FALSE)</f>
        <v>11296</v>
      </c>
      <c r="S765" s="63">
        <f>VLOOKUP(class[[#This Row],[count_rd]],caltran!$J$2:$P$182,6,FALSE)</f>
        <v>20704</v>
      </c>
      <c r="T765" s="1">
        <f>IF(AND(class[[#This Row],[flow]]&gt;=class[[#This Row],[low]], class[[#This Row],[flow]]&lt;=class[[#This Row],[high]]),1,0)</f>
        <v>1</v>
      </c>
    </row>
    <row r="766" spans="1:20" x14ac:dyDescent="0.25">
      <c r="A766" s="61">
        <v>27754</v>
      </c>
      <c r="B766" s="61">
        <v>8</v>
      </c>
      <c r="C766" s="61">
        <v>1</v>
      </c>
      <c r="D766" s="68">
        <v>1</v>
      </c>
      <c r="E766" s="61" t="s">
        <v>77</v>
      </c>
      <c r="F766" s="61">
        <v>2</v>
      </c>
      <c r="G7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766" s="62">
        <v>5</v>
      </c>
      <c r="I766" s="62">
        <v>10</v>
      </c>
      <c r="J766" s="61">
        <v>17273</v>
      </c>
      <c r="K766" s="4">
        <f>VLOOKUP(class[[#This Row],[hwycov_id]],readme!E:F,2,FALSE)</f>
        <v>10580.669006</v>
      </c>
      <c r="L766" s="64">
        <f t="shared" si="36"/>
        <v>-0.38744462421119663</v>
      </c>
      <c r="M766" s="65">
        <f t="shared" si="37"/>
        <v>-6692.3309939999999</v>
      </c>
      <c r="N766" s="65">
        <f t="shared" si="38"/>
        <v>44787294.13325303</v>
      </c>
      <c r="O766" s="66" t="e">
        <v>#N/A</v>
      </c>
      <c r="P766" s="1">
        <v>766</v>
      </c>
      <c r="Q766" s="46">
        <f>ROUND(class[[#This Row],[count]],-3)</f>
        <v>17000</v>
      </c>
      <c r="R766" s="59">
        <f>VLOOKUP(class[[#This Row],[count_rd]],caltran!$J$2:$P$182,7,FALSE)</f>
        <v>12070</v>
      </c>
      <c r="S766" s="63">
        <f>VLOOKUP(class[[#This Row],[count_rd]],caltran!$J$2:$P$182,6,FALSE)</f>
        <v>21930</v>
      </c>
      <c r="T766" s="1">
        <f>IF(AND(class[[#This Row],[flow]]&gt;=class[[#This Row],[low]], class[[#This Row],[flow]]&lt;=class[[#This Row],[high]]),1,0)</f>
        <v>0</v>
      </c>
    </row>
    <row r="767" spans="1:20" x14ac:dyDescent="0.25">
      <c r="A767" s="61">
        <v>4081</v>
      </c>
      <c r="B767" s="61">
        <v>8</v>
      </c>
      <c r="C767" s="61">
        <v>1</v>
      </c>
      <c r="D767" s="68">
        <v>1</v>
      </c>
      <c r="E767" s="61" t="s">
        <v>77</v>
      </c>
      <c r="F767" s="61">
        <v>2</v>
      </c>
      <c r="G7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767" s="62">
        <v>2</v>
      </c>
      <c r="I767" s="62">
        <v>14</v>
      </c>
      <c r="J767" s="61">
        <v>18051</v>
      </c>
      <c r="K767" s="4">
        <f>VLOOKUP(class[[#This Row],[hwycov_id]],readme!E:F,2,FALSE)</f>
        <v>18572.090088999998</v>
      </c>
      <c r="L767" s="64">
        <f t="shared" si="36"/>
        <v>2.8867657692094539E-2</v>
      </c>
      <c r="M767" s="65">
        <f t="shared" si="37"/>
        <v>521.09008899999753</v>
      </c>
      <c r="N767" s="65">
        <f t="shared" si="38"/>
        <v>271534.88085402537</v>
      </c>
      <c r="O767" s="66" t="e">
        <v>#N/A</v>
      </c>
      <c r="P767" s="1">
        <v>767</v>
      </c>
      <c r="Q767" s="46">
        <f>ROUND(class[[#This Row],[count]],-3)</f>
        <v>18000</v>
      </c>
      <c r="R767" s="59">
        <f>VLOOKUP(class[[#This Row],[count_rd]],caltran!$J$2:$P$182,7,FALSE)</f>
        <v>12852</v>
      </c>
      <c r="S767" s="63">
        <f>VLOOKUP(class[[#This Row],[count_rd]],caltran!$J$2:$P$182,6,FALSE)</f>
        <v>23148</v>
      </c>
      <c r="T767" s="1">
        <f>IF(AND(class[[#This Row],[flow]]&gt;=class[[#This Row],[low]], class[[#This Row],[flow]]&lt;=class[[#This Row],[high]]),1,0)</f>
        <v>1</v>
      </c>
    </row>
    <row r="768" spans="1:20" x14ac:dyDescent="0.25">
      <c r="A768" s="61">
        <v>27757</v>
      </c>
      <c r="B768" s="61">
        <v>8</v>
      </c>
      <c r="C768" s="61">
        <v>1</v>
      </c>
      <c r="D768" s="68">
        <v>1</v>
      </c>
      <c r="E768" s="61" t="s">
        <v>77</v>
      </c>
      <c r="F768" s="61">
        <v>2</v>
      </c>
      <c r="G7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768" s="62">
        <v>5</v>
      </c>
      <c r="I768" s="62">
        <v>10</v>
      </c>
      <c r="J768" s="61">
        <v>19519</v>
      </c>
      <c r="K768" s="4">
        <f>VLOOKUP(class[[#This Row],[hwycov_id]],readme!E:F,2,FALSE)</f>
        <v>11282.167906999999</v>
      </c>
      <c r="L768" s="64">
        <f t="shared" si="36"/>
        <v>-0.42199047558788882</v>
      </c>
      <c r="M768" s="65">
        <f t="shared" si="37"/>
        <v>-8236.8320930000009</v>
      </c>
      <c r="N768" s="65">
        <f t="shared" si="38"/>
        <v>67845402.928274781</v>
      </c>
      <c r="O768" s="66" t="e">
        <v>#N/A</v>
      </c>
      <c r="P768" s="1">
        <v>768</v>
      </c>
      <c r="Q768" s="46">
        <f>ROUND(class[[#This Row],[count]],-3)</f>
        <v>20000</v>
      </c>
      <c r="R768" s="59">
        <f>VLOOKUP(class[[#This Row],[count_rd]],caltran!$J$2:$P$182,7,FALSE)</f>
        <v>14500</v>
      </c>
      <c r="S768" s="63">
        <f>VLOOKUP(class[[#This Row],[count_rd]],caltran!$J$2:$P$182,6,FALSE)</f>
        <v>25500</v>
      </c>
      <c r="T768" s="1">
        <f>IF(AND(class[[#This Row],[flow]]&gt;=class[[#This Row],[low]], class[[#This Row],[flow]]&lt;=class[[#This Row],[high]]),1,0)</f>
        <v>0</v>
      </c>
    </row>
    <row r="769" spans="1:20" x14ac:dyDescent="0.25">
      <c r="A769" s="61">
        <v>29060</v>
      </c>
      <c r="B769" s="61">
        <v>8</v>
      </c>
      <c r="C769" s="61">
        <v>1</v>
      </c>
      <c r="D769" s="68">
        <v>1</v>
      </c>
      <c r="E769" s="61" t="s">
        <v>77</v>
      </c>
      <c r="F769" s="61">
        <v>2</v>
      </c>
      <c r="G7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769" s="62">
        <v>2</v>
      </c>
      <c r="I769" s="62">
        <v>14</v>
      </c>
      <c r="J769" s="61">
        <v>19688</v>
      </c>
      <c r="K769" s="4">
        <f>VLOOKUP(class[[#This Row],[hwycov_id]],readme!E:F,2,FALSE)</f>
        <v>42708.128907000006</v>
      </c>
      <c r="L769" s="64">
        <f t="shared" si="36"/>
        <v>1.1692466937728567</v>
      </c>
      <c r="M769" s="65">
        <f t="shared" si="37"/>
        <v>23020.128907000006</v>
      </c>
      <c r="N769" s="65">
        <f t="shared" si="38"/>
        <v>529926334.89489728</v>
      </c>
      <c r="O769" s="66" t="e">
        <v>#N/A</v>
      </c>
      <c r="P769" s="1">
        <v>769</v>
      </c>
      <c r="Q769" s="46">
        <f>ROUND(class[[#This Row],[count]],-3)</f>
        <v>20000</v>
      </c>
      <c r="R769" s="59">
        <f>VLOOKUP(class[[#This Row],[count_rd]],caltran!$J$2:$P$182,7,FALSE)</f>
        <v>14500</v>
      </c>
      <c r="S769" s="63">
        <f>VLOOKUP(class[[#This Row],[count_rd]],caltran!$J$2:$P$182,6,FALSE)</f>
        <v>25500</v>
      </c>
      <c r="T769" s="1">
        <f>IF(AND(class[[#This Row],[flow]]&gt;=class[[#This Row],[low]], class[[#This Row],[flow]]&lt;=class[[#This Row],[high]]),1,0)</f>
        <v>0</v>
      </c>
    </row>
    <row r="770" spans="1:20" x14ac:dyDescent="0.25">
      <c r="A770" s="61">
        <v>28075</v>
      </c>
      <c r="B770" s="61">
        <v>8</v>
      </c>
      <c r="C770" s="61">
        <v>1</v>
      </c>
      <c r="D770" s="68">
        <v>1</v>
      </c>
      <c r="E770" s="61" t="s">
        <v>77</v>
      </c>
      <c r="F770" s="61">
        <v>2</v>
      </c>
      <c r="G7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770" s="62">
        <v>3</v>
      </c>
      <c r="I770" s="62">
        <v>14</v>
      </c>
      <c r="J770" s="61">
        <v>19874</v>
      </c>
      <c r="K770" s="4">
        <f>VLOOKUP(class[[#This Row],[hwycov_id]],readme!E:F,2,FALSE)</f>
        <v>26518.997315000001</v>
      </c>
      <c r="L770" s="64">
        <f t="shared" si="36"/>
        <v>0.33435631050618908</v>
      </c>
      <c r="M770" s="65">
        <f t="shared" si="37"/>
        <v>6644.9973150000005</v>
      </c>
      <c r="N770" s="65">
        <f t="shared" si="38"/>
        <v>44155989.316357218</v>
      </c>
      <c r="O770" s="66" t="e">
        <v>#N/A</v>
      </c>
      <c r="P770" s="1">
        <v>770</v>
      </c>
      <c r="Q770" s="46">
        <f>ROUND(class[[#This Row],[count]],-3)</f>
        <v>20000</v>
      </c>
      <c r="R770" s="59">
        <f>VLOOKUP(class[[#This Row],[count_rd]],caltran!$J$2:$P$182,7,FALSE)</f>
        <v>14500</v>
      </c>
      <c r="S770" s="63">
        <f>VLOOKUP(class[[#This Row],[count_rd]],caltran!$J$2:$P$182,6,FALSE)</f>
        <v>25500</v>
      </c>
      <c r="T770" s="1">
        <f>IF(AND(class[[#This Row],[flow]]&gt;=class[[#This Row],[low]], class[[#This Row],[flow]]&lt;=class[[#This Row],[high]]),1,0)</f>
        <v>0</v>
      </c>
    </row>
    <row r="771" spans="1:20" x14ac:dyDescent="0.25">
      <c r="A771" s="61">
        <v>11068</v>
      </c>
      <c r="B771" s="61">
        <v>8</v>
      </c>
      <c r="C771" s="61">
        <v>1</v>
      </c>
      <c r="D771" s="68">
        <v>1</v>
      </c>
      <c r="E771" s="61" t="s">
        <v>77</v>
      </c>
      <c r="F771" s="61">
        <v>2</v>
      </c>
      <c r="G7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771" s="62">
        <v>5</v>
      </c>
      <c r="I771" s="62">
        <v>5</v>
      </c>
      <c r="J771" s="61">
        <v>20183</v>
      </c>
      <c r="K771" s="4">
        <f>VLOOKUP(class[[#This Row],[hwycov_id]],readme!E:F,2,FALSE)</f>
        <v>27888.634886999997</v>
      </c>
      <c r="L771" s="64">
        <f t="shared" si="36"/>
        <v>0.3817883806668978</v>
      </c>
      <c r="M771" s="65">
        <f t="shared" si="37"/>
        <v>7705.6348869999965</v>
      </c>
      <c r="N771" s="65">
        <f t="shared" si="38"/>
        <v>59376809.011751451</v>
      </c>
      <c r="O771" s="66" t="e">
        <v>#N/A</v>
      </c>
      <c r="P771" s="1">
        <v>771</v>
      </c>
      <c r="Q771" s="46">
        <f>ROUND(class[[#This Row],[count]],-3)</f>
        <v>20000</v>
      </c>
      <c r="R771" s="59">
        <f>VLOOKUP(class[[#This Row],[count_rd]],caltran!$J$2:$P$182,7,FALSE)</f>
        <v>14500</v>
      </c>
      <c r="S771" s="63">
        <f>VLOOKUP(class[[#This Row],[count_rd]],caltran!$J$2:$P$182,6,FALSE)</f>
        <v>25500</v>
      </c>
      <c r="T771" s="1">
        <f>IF(AND(class[[#This Row],[flow]]&gt;=class[[#This Row],[low]], class[[#This Row],[flow]]&lt;=class[[#This Row],[high]]),1,0)</f>
        <v>0</v>
      </c>
    </row>
    <row r="772" spans="1:20" x14ac:dyDescent="0.25">
      <c r="A772" s="61">
        <v>27764</v>
      </c>
      <c r="B772" s="61">
        <v>8</v>
      </c>
      <c r="C772" s="61">
        <v>1</v>
      </c>
      <c r="D772" s="68">
        <v>1</v>
      </c>
      <c r="E772" s="61" t="s">
        <v>77</v>
      </c>
      <c r="F772" s="61">
        <v>2</v>
      </c>
      <c r="G7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772" s="62">
        <v>5</v>
      </c>
      <c r="I772" s="62">
        <v>9</v>
      </c>
      <c r="J772" s="61">
        <v>21490</v>
      </c>
      <c r="K772" s="4">
        <f>VLOOKUP(class[[#This Row],[hwycov_id]],readme!E:F,2,FALSE)</f>
        <v>17593.553099999997</v>
      </c>
      <c r="L772" s="64">
        <f t="shared" si="36"/>
        <v>-0.18131442066077252</v>
      </c>
      <c r="M772" s="65">
        <f t="shared" si="37"/>
        <v>-3896.4469000000026</v>
      </c>
      <c r="N772" s="65">
        <f t="shared" si="38"/>
        <v>15182298.44451963</v>
      </c>
      <c r="O772" s="66" t="e">
        <v>#N/A</v>
      </c>
      <c r="P772" s="1">
        <v>772</v>
      </c>
      <c r="Q772" s="46">
        <f>ROUND(class[[#This Row],[count]],-3)</f>
        <v>21000</v>
      </c>
      <c r="R772" s="59">
        <f>VLOOKUP(class[[#This Row],[count_rd]],caltran!$J$2:$P$182,7,FALSE)</f>
        <v>15330</v>
      </c>
      <c r="S772" s="63">
        <f>VLOOKUP(class[[#This Row],[count_rd]],caltran!$J$2:$P$182,6,FALSE)</f>
        <v>26670</v>
      </c>
      <c r="T772" s="1">
        <f>IF(AND(class[[#This Row],[flow]]&gt;=class[[#This Row],[low]], class[[#This Row],[flow]]&lt;=class[[#This Row],[high]]),1,0)</f>
        <v>1</v>
      </c>
    </row>
    <row r="773" spans="1:20" x14ac:dyDescent="0.25">
      <c r="A773" s="61">
        <v>28827</v>
      </c>
      <c r="B773" s="61">
        <v>8</v>
      </c>
      <c r="C773" s="61">
        <v>1</v>
      </c>
      <c r="D773" s="68">
        <v>1</v>
      </c>
      <c r="E773" s="61" t="s">
        <v>77</v>
      </c>
      <c r="F773" s="61">
        <v>2</v>
      </c>
      <c r="G7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73" s="62">
        <v>3</v>
      </c>
      <c r="I773" s="62">
        <v>14</v>
      </c>
      <c r="J773" s="61">
        <v>23927</v>
      </c>
      <c r="K773" s="4">
        <f>VLOOKUP(class[[#This Row],[hwycov_id]],readme!E:F,2,FALSE)</f>
        <v>30651.888062000002</v>
      </c>
      <c r="L773" s="64">
        <f t="shared" si="36"/>
        <v>0.28105855569022453</v>
      </c>
      <c r="M773" s="65">
        <f t="shared" si="37"/>
        <v>6724.8880620000018</v>
      </c>
      <c r="N773" s="65">
        <f t="shared" si="38"/>
        <v>45224119.446430139</v>
      </c>
      <c r="O773" s="66" t="e">
        <v>#N/A</v>
      </c>
      <c r="P773" s="1">
        <v>773</v>
      </c>
      <c r="Q773" s="46">
        <f>ROUND(class[[#This Row],[count]],-3)</f>
        <v>24000</v>
      </c>
      <c r="R773" s="59">
        <f>VLOOKUP(class[[#This Row],[count_rd]],caltran!$J$2:$P$182,7,FALSE)</f>
        <v>17760</v>
      </c>
      <c r="S773" s="63">
        <f>VLOOKUP(class[[#This Row],[count_rd]],caltran!$J$2:$P$182,6,FALSE)</f>
        <v>30240</v>
      </c>
      <c r="T773" s="1">
        <f>IF(AND(class[[#This Row],[flow]]&gt;=class[[#This Row],[low]], class[[#This Row],[flow]]&lt;=class[[#This Row],[high]]),1,0)</f>
        <v>0</v>
      </c>
    </row>
    <row r="774" spans="1:20" x14ac:dyDescent="0.25">
      <c r="A774" s="61">
        <v>27835</v>
      </c>
      <c r="B774" s="61">
        <v>8</v>
      </c>
      <c r="C774" s="61">
        <v>1</v>
      </c>
      <c r="D774" s="68">
        <v>1</v>
      </c>
      <c r="E774" s="61" t="s">
        <v>77</v>
      </c>
      <c r="F774" s="61">
        <v>2</v>
      </c>
      <c r="G7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774" s="62">
        <v>1</v>
      </c>
      <c r="I774" s="62">
        <v>14</v>
      </c>
      <c r="J774" s="61">
        <v>24767</v>
      </c>
      <c r="K774" s="4">
        <f>VLOOKUP(class[[#This Row],[hwycov_id]],readme!E:F,2,FALSE)</f>
        <v>29127.754090000002</v>
      </c>
      <c r="L774" s="64">
        <f t="shared" si="36"/>
        <v>0.17607114668712409</v>
      </c>
      <c r="M774" s="65">
        <f t="shared" si="37"/>
        <v>4360.7540900000022</v>
      </c>
      <c r="N774" s="65">
        <f t="shared" si="38"/>
        <v>19016176.233451746</v>
      </c>
      <c r="O774" s="66" t="e">
        <v>#N/A</v>
      </c>
      <c r="P774" s="1">
        <v>774</v>
      </c>
      <c r="Q774" s="46">
        <f>ROUND(class[[#This Row],[count]],-3)</f>
        <v>25000</v>
      </c>
      <c r="R774" s="59">
        <f>VLOOKUP(class[[#This Row],[count_rd]],caltran!$J$2:$P$182,7,FALSE)</f>
        <v>18625</v>
      </c>
      <c r="S774" s="63">
        <f>VLOOKUP(class[[#This Row],[count_rd]],caltran!$J$2:$P$182,6,FALSE)</f>
        <v>31374.999999999996</v>
      </c>
      <c r="T774" s="1">
        <f>IF(AND(class[[#This Row],[flow]]&gt;=class[[#This Row],[low]], class[[#This Row],[flow]]&lt;=class[[#This Row],[high]]),1,0)</f>
        <v>1</v>
      </c>
    </row>
    <row r="775" spans="1:20" x14ac:dyDescent="0.25">
      <c r="A775" s="61">
        <v>14233</v>
      </c>
      <c r="B775" s="61">
        <v>8</v>
      </c>
      <c r="C775" s="61">
        <v>1</v>
      </c>
      <c r="D775" s="68">
        <v>1</v>
      </c>
      <c r="E775" s="61" t="s">
        <v>77</v>
      </c>
      <c r="F775" s="61">
        <v>2</v>
      </c>
      <c r="G7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775" s="62">
        <v>5</v>
      </c>
      <c r="I775" s="62">
        <v>9</v>
      </c>
      <c r="J775" s="61">
        <v>25329</v>
      </c>
      <c r="K775" s="4">
        <f>VLOOKUP(class[[#This Row],[hwycov_id]],readme!E:F,2,FALSE)</f>
        <v>23649.089478999998</v>
      </c>
      <c r="L775" s="64">
        <f t="shared" si="36"/>
        <v>-6.6323602234592771E-2</v>
      </c>
      <c r="M775" s="65">
        <f t="shared" si="37"/>
        <v>-1679.9105210000016</v>
      </c>
      <c r="N775" s="65">
        <f t="shared" si="38"/>
        <v>2822099.358566497</v>
      </c>
      <c r="O775" s="66" t="e">
        <v>#N/A</v>
      </c>
      <c r="P775" s="1">
        <v>775</v>
      </c>
      <c r="Q775" s="46">
        <f>ROUND(class[[#This Row],[count]],-3)</f>
        <v>25000</v>
      </c>
      <c r="R775" s="59">
        <f>VLOOKUP(class[[#This Row],[count_rd]],caltran!$J$2:$P$182,7,FALSE)</f>
        <v>18625</v>
      </c>
      <c r="S775" s="63">
        <f>VLOOKUP(class[[#This Row],[count_rd]],caltran!$J$2:$P$182,6,FALSE)</f>
        <v>31374.999999999996</v>
      </c>
      <c r="T775" s="1">
        <f>IF(AND(class[[#This Row],[flow]]&gt;=class[[#This Row],[low]], class[[#This Row],[flow]]&lt;=class[[#This Row],[high]]),1,0)</f>
        <v>1</v>
      </c>
    </row>
    <row r="776" spans="1:20" x14ac:dyDescent="0.25">
      <c r="A776" s="61">
        <v>10980</v>
      </c>
      <c r="B776" s="61">
        <v>8</v>
      </c>
      <c r="C776" s="61">
        <v>1</v>
      </c>
      <c r="D776" s="68">
        <v>1</v>
      </c>
      <c r="E776" s="61" t="s">
        <v>77</v>
      </c>
      <c r="F776" s="61">
        <v>2</v>
      </c>
      <c r="G7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776" s="62">
        <v>3</v>
      </c>
      <c r="I776" s="62">
        <v>14</v>
      </c>
      <c r="J776" s="61">
        <v>26078</v>
      </c>
      <c r="K776" s="4">
        <f>VLOOKUP(class[[#This Row],[hwycov_id]],readme!E:F,2,FALSE)</f>
        <v>21766.472960999999</v>
      </c>
      <c r="L776" s="64">
        <f t="shared" si="36"/>
        <v>-0.16533196713705045</v>
      </c>
      <c r="M776" s="65">
        <f t="shared" si="37"/>
        <v>-4311.5270390000005</v>
      </c>
      <c r="N776" s="65">
        <f t="shared" si="38"/>
        <v>18589265.408028111</v>
      </c>
      <c r="O776" s="66" t="e">
        <v>#N/A</v>
      </c>
      <c r="P776" s="1">
        <v>776</v>
      </c>
      <c r="Q776" s="46">
        <f>ROUND(class[[#This Row],[count]],-3)</f>
        <v>26000</v>
      </c>
      <c r="R776" s="59">
        <f>VLOOKUP(class[[#This Row],[count_rd]],caltran!$J$2:$P$182,7,FALSE)</f>
        <v>19448</v>
      </c>
      <c r="S776" s="63">
        <f>VLOOKUP(class[[#This Row],[count_rd]],caltran!$J$2:$P$182,6,FALSE)</f>
        <v>32552</v>
      </c>
      <c r="T776" s="1">
        <f>IF(AND(class[[#This Row],[flow]]&gt;=class[[#This Row],[low]], class[[#This Row],[flow]]&lt;=class[[#This Row],[high]]),1,0)</f>
        <v>1</v>
      </c>
    </row>
    <row r="777" spans="1:20" x14ac:dyDescent="0.25">
      <c r="A777" s="61">
        <v>27827</v>
      </c>
      <c r="B777" s="61">
        <v>8</v>
      </c>
      <c r="C777" s="61">
        <v>1</v>
      </c>
      <c r="D777" s="68">
        <v>1</v>
      </c>
      <c r="E777" s="61" t="s">
        <v>77</v>
      </c>
      <c r="F777" s="61">
        <v>2</v>
      </c>
      <c r="G7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77" s="62">
        <v>1</v>
      </c>
      <c r="I777" s="62">
        <v>14</v>
      </c>
      <c r="J777" s="61">
        <v>26229</v>
      </c>
      <c r="K777" s="4">
        <f>VLOOKUP(class[[#This Row],[hwycov_id]],readme!E:F,2,FALSE)</f>
        <v>35204.048888999998</v>
      </c>
      <c r="L777" s="64">
        <f t="shared" si="36"/>
        <v>0.34218036863776735</v>
      </c>
      <c r="M777" s="65">
        <f t="shared" si="37"/>
        <v>8975.0488889999979</v>
      </c>
      <c r="N777" s="65">
        <f t="shared" si="38"/>
        <v>80551502.5599401</v>
      </c>
      <c r="O777" s="66" t="e">
        <v>#N/A</v>
      </c>
      <c r="P777" s="1">
        <v>777</v>
      </c>
      <c r="Q777" s="46">
        <f>ROUND(class[[#This Row],[count]],-3)</f>
        <v>26000</v>
      </c>
      <c r="R777" s="59">
        <f>VLOOKUP(class[[#This Row],[count_rd]],caltran!$J$2:$P$182,7,FALSE)</f>
        <v>19448</v>
      </c>
      <c r="S777" s="63">
        <f>VLOOKUP(class[[#This Row],[count_rd]],caltran!$J$2:$P$182,6,FALSE)</f>
        <v>32552</v>
      </c>
      <c r="T777" s="1">
        <f>IF(AND(class[[#This Row],[flow]]&gt;=class[[#This Row],[low]], class[[#This Row],[flow]]&lt;=class[[#This Row],[high]]),1,0)</f>
        <v>0</v>
      </c>
    </row>
    <row r="778" spans="1:20" x14ac:dyDescent="0.25">
      <c r="A778" s="61">
        <v>28780</v>
      </c>
      <c r="B778" s="61">
        <v>8</v>
      </c>
      <c r="C778" s="61">
        <v>1</v>
      </c>
      <c r="D778" s="68">
        <v>1</v>
      </c>
      <c r="E778" s="61" t="s">
        <v>77</v>
      </c>
      <c r="F778" s="61">
        <v>2</v>
      </c>
      <c r="G7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78" s="62">
        <v>3</v>
      </c>
      <c r="I778" s="62">
        <v>14</v>
      </c>
      <c r="J778" s="61">
        <v>31420</v>
      </c>
      <c r="K778" s="4">
        <f>VLOOKUP(class[[#This Row],[hwycov_id]],readme!E:F,2,FALSE)</f>
        <v>35225.145385999997</v>
      </c>
      <c r="L778" s="64">
        <f t="shared" si="36"/>
        <v>0.12110583660089103</v>
      </c>
      <c r="M778" s="65">
        <f t="shared" si="37"/>
        <v>3805.1453859999965</v>
      </c>
      <c r="N778" s="65">
        <f t="shared" si="38"/>
        <v>14479131.408597063</v>
      </c>
      <c r="O778" s="66" t="e">
        <v>#N/A</v>
      </c>
      <c r="P778" s="1">
        <v>778</v>
      </c>
      <c r="Q778" s="46">
        <f>ROUND(class[[#This Row],[count]],-3)</f>
        <v>31000</v>
      </c>
      <c r="R778" s="59">
        <f>VLOOKUP(class[[#This Row],[count_rd]],caltran!$J$2:$P$182,7,FALSE)</f>
        <v>23591</v>
      </c>
      <c r="S778" s="63">
        <f>VLOOKUP(class[[#This Row],[count_rd]],caltran!$J$2:$P$182,6,FALSE)</f>
        <v>38408.999999999993</v>
      </c>
      <c r="T778" s="1">
        <f>IF(AND(class[[#This Row],[flow]]&gt;=class[[#This Row],[low]], class[[#This Row],[flow]]&lt;=class[[#This Row],[high]]),1,0)</f>
        <v>1</v>
      </c>
    </row>
    <row r="779" spans="1:20" x14ac:dyDescent="0.25">
      <c r="A779" s="61">
        <v>10326</v>
      </c>
      <c r="B779" s="61">
        <v>8</v>
      </c>
      <c r="C779" s="61">
        <v>1</v>
      </c>
      <c r="D779" s="68">
        <v>1</v>
      </c>
      <c r="E779" s="61" t="s">
        <v>77</v>
      </c>
      <c r="F779" s="61">
        <v>2</v>
      </c>
      <c r="G7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779" s="62">
        <v>2</v>
      </c>
      <c r="I779" s="62">
        <v>14</v>
      </c>
      <c r="J779" s="61">
        <v>34715</v>
      </c>
      <c r="K779" s="4">
        <f>VLOOKUP(class[[#This Row],[hwycov_id]],readme!E:F,2,FALSE)</f>
        <v>28941.553466999998</v>
      </c>
      <c r="L779" s="64">
        <f t="shared" si="36"/>
        <v>-0.16630985259974085</v>
      </c>
      <c r="M779" s="65">
        <f t="shared" si="37"/>
        <v>-5773.4465330000021</v>
      </c>
      <c r="N779" s="65">
        <f t="shared" si="38"/>
        <v>33332684.869409744</v>
      </c>
      <c r="O779" s="66" t="e">
        <v>#N/A</v>
      </c>
      <c r="P779" s="1">
        <v>779</v>
      </c>
      <c r="Q779" s="46">
        <f>ROUND(class[[#This Row],[count]],-3)</f>
        <v>35000</v>
      </c>
      <c r="R779" s="59">
        <f>VLOOKUP(class[[#This Row],[count_rd]],caltran!$J$2:$P$182,7,FALSE)</f>
        <v>26985</v>
      </c>
      <c r="S779" s="63">
        <f>VLOOKUP(class[[#This Row],[count_rd]],caltran!$J$2:$P$182,6,FALSE)</f>
        <v>43015</v>
      </c>
      <c r="T779" s="1">
        <f>IF(AND(class[[#This Row],[flow]]&gt;=class[[#This Row],[low]], class[[#This Row],[flow]]&lt;=class[[#This Row],[high]]),1,0)</f>
        <v>1</v>
      </c>
    </row>
    <row r="780" spans="1:20" x14ac:dyDescent="0.25">
      <c r="A780" s="61">
        <v>15730</v>
      </c>
      <c r="B780" s="61">
        <v>8</v>
      </c>
      <c r="C780" s="61">
        <v>1</v>
      </c>
      <c r="D780" s="68">
        <v>1</v>
      </c>
      <c r="E780" s="61" t="s">
        <v>77</v>
      </c>
      <c r="F780" s="61">
        <v>2</v>
      </c>
      <c r="G7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780" s="62">
        <v>2</v>
      </c>
      <c r="I780" s="62">
        <v>14</v>
      </c>
      <c r="J780" s="61">
        <v>36709</v>
      </c>
      <c r="K780" s="4">
        <f>VLOOKUP(class[[#This Row],[hwycov_id]],readme!E:F,2,FALSE)</f>
        <v>38027.076051000004</v>
      </c>
      <c r="L780" s="64">
        <f t="shared" si="36"/>
        <v>3.5906073469721411E-2</v>
      </c>
      <c r="M780" s="65">
        <f t="shared" si="37"/>
        <v>1318.0760510000036</v>
      </c>
      <c r="N780" s="65">
        <f t="shared" si="38"/>
        <v>1737324.4762197642</v>
      </c>
      <c r="O780" s="66" t="e">
        <v>#N/A</v>
      </c>
      <c r="P780" s="1">
        <v>780</v>
      </c>
      <c r="Q780" s="46">
        <f>ROUND(class[[#This Row],[count]],-3)</f>
        <v>37000</v>
      </c>
      <c r="R780" s="59">
        <f>VLOOKUP(class[[#This Row],[count_rd]],caltran!$J$2:$P$182,7,FALSE)</f>
        <v>28660.611111111113</v>
      </c>
      <c r="S780" s="63">
        <f>VLOOKUP(class[[#This Row],[count_rd]],caltran!$J$2:$P$182,6,FALSE)</f>
        <v>45339.388888888891</v>
      </c>
      <c r="T780" s="1">
        <f>IF(AND(class[[#This Row],[flow]]&gt;=class[[#This Row],[low]], class[[#This Row],[flow]]&lt;=class[[#This Row],[high]]),1,0)</f>
        <v>1</v>
      </c>
    </row>
    <row r="781" spans="1:20" x14ac:dyDescent="0.25">
      <c r="A781" s="61">
        <v>27812</v>
      </c>
      <c r="B781" s="61">
        <v>8</v>
      </c>
      <c r="C781" s="61">
        <v>1</v>
      </c>
      <c r="D781" s="68">
        <v>1</v>
      </c>
      <c r="E781" s="61" t="s">
        <v>77</v>
      </c>
      <c r="F781" s="61">
        <v>2</v>
      </c>
      <c r="G7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781" s="62">
        <v>2</v>
      </c>
      <c r="I781" s="62">
        <v>14</v>
      </c>
      <c r="J781" s="61">
        <v>37270</v>
      </c>
      <c r="K781" s="4">
        <f>VLOOKUP(class[[#This Row],[hwycov_id]],readme!E:F,2,FALSE)</f>
        <v>46836.603759999998</v>
      </c>
      <c r="L781" s="64">
        <f t="shared" si="36"/>
        <v>0.25668376066541443</v>
      </c>
      <c r="M781" s="65">
        <f t="shared" si="37"/>
        <v>9566.6037599999981</v>
      </c>
      <c r="N781" s="65">
        <f t="shared" si="38"/>
        <v>91519907.500846103</v>
      </c>
      <c r="O781" s="66" t="e">
        <v>#N/A</v>
      </c>
      <c r="P781" s="1">
        <v>781</v>
      </c>
      <c r="Q781" s="46">
        <f>ROUND(class[[#This Row],[count]],-3)</f>
        <v>37000</v>
      </c>
      <c r="R781" s="59">
        <f>VLOOKUP(class[[#This Row],[count_rd]],caltran!$J$2:$P$182,7,FALSE)</f>
        <v>28660.611111111113</v>
      </c>
      <c r="S781" s="63">
        <f>VLOOKUP(class[[#This Row],[count_rd]],caltran!$J$2:$P$182,6,FALSE)</f>
        <v>45339.388888888891</v>
      </c>
      <c r="T781" s="1">
        <f>IF(AND(class[[#This Row],[flow]]&gt;=class[[#This Row],[low]], class[[#This Row],[flow]]&lt;=class[[#This Row],[high]]),1,0)</f>
        <v>0</v>
      </c>
    </row>
    <row r="782" spans="1:20" x14ac:dyDescent="0.25">
      <c r="A782" s="61">
        <v>10174</v>
      </c>
      <c r="B782" s="61">
        <v>8</v>
      </c>
      <c r="C782" s="61">
        <v>1</v>
      </c>
      <c r="D782" s="68">
        <v>1</v>
      </c>
      <c r="E782" s="61" t="s">
        <v>77</v>
      </c>
      <c r="F782" s="61">
        <v>2</v>
      </c>
      <c r="G7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782" s="62">
        <v>5</v>
      </c>
      <c r="I782" s="62">
        <v>19</v>
      </c>
      <c r="J782" s="61">
        <v>39701</v>
      </c>
      <c r="K782" s="4">
        <f>VLOOKUP(class[[#This Row],[hwycov_id]],readme!E:F,2,FALSE)</f>
        <v>40444.193603</v>
      </c>
      <c r="L782" s="64">
        <f t="shared" si="36"/>
        <v>1.87197703584292E-2</v>
      </c>
      <c r="M782" s="65">
        <f t="shared" si="37"/>
        <v>743.19360299999971</v>
      </c>
      <c r="N782" s="65">
        <f t="shared" si="38"/>
        <v>552336.73154012114</v>
      </c>
      <c r="O782" s="66" t="e">
        <v>#N/A</v>
      </c>
      <c r="P782" s="1">
        <v>782</v>
      </c>
      <c r="Q782" s="46">
        <f>ROUND(class[[#This Row],[count]],-3)</f>
        <v>40000</v>
      </c>
      <c r="R782" s="59">
        <f>VLOOKUP(class[[#This Row],[count_rd]],caltran!$J$2:$P$182,7,FALSE)</f>
        <v>31240</v>
      </c>
      <c r="S782" s="63">
        <f>VLOOKUP(class[[#This Row],[count_rd]],caltran!$J$2:$P$182,6,FALSE)</f>
        <v>48760</v>
      </c>
      <c r="T782" s="1">
        <f>IF(AND(class[[#This Row],[flow]]&gt;=class[[#This Row],[low]], class[[#This Row],[flow]]&lt;=class[[#This Row],[high]]),1,0)</f>
        <v>1</v>
      </c>
    </row>
    <row r="783" spans="1:20" x14ac:dyDescent="0.25">
      <c r="A783" s="61">
        <v>29407</v>
      </c>
      <c r="B783" s="61">
        <v>8</v>
      </c>
      <c r="C783" s="61">
        <v>2</v>
      </c>
      <c r="D783" s="68">
        <v>1</v>
      </c>
      <c r="E783" s="61" t="s">
        <v>77</v>
      </c>
      <c r="F783" s="61">
        <v>2</v>
      </c>
      <c r="G7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83" s="62">
        <v>3</v>
      </c>
      <c r="I783" s="62">
        <v>14</v>
      </c>
      <c r="J783" s="61">
        <v>6775</v>
      </c>
      <c r="K783" s="4">
        <f>VLOOKUP(class[[#This Row],[hwycov_id]],readme!E:F,2,FALSE)</f>
        <v>6072.7422739999993</v>
      </c>
      <c r="L783" s="64">
        <f t="shared" si="36"/>
        <v>-0.1036542769003691</v>
      </c>
      <c r="M783" s="65">
        <f t="shared" si="37"/>
        <v>-702.25772600000073</v>
      </c>
      <c r="N783" s="65">
        <f t="shared" si="38"/>
        <v>493165.91372669209</v>
      </c>
      <c r="O783" s="66" t="e">
        <v>#N/A</v>
      </c>
      <c r="P783" s="1">
        <v>783</v>
      </c>
      <c r="Q783" s="46">
        <f>ROUND(class[[#This Row],[count]],-3)</f>
        <v>7000</v>
      </c>
      <c r="R783" s="59">
        <f>VLOOKUP(class[[#This Row],[count_rd]],caltran!$J$2:$P$182,7,FALSE)</f>
        <v>4024.9999999999995</v>
      </c>
      <c r="S783" s="63">
        <f>VLOOKUP(class[[#This Row],[count_rd]],caltran!$J$2:$P$182,6,FALSE)</f>
        <v>9975</v>
      </c>
      <c r="T783" s="1">
        <f>IF(AND(class[[#This Row],[flow]]&gt;=class[[#This Row],[low]], class[[#This Row],[flow]]&lt;=class[[#This Row],[high]]),1,0)</f>
        <v>1</v>
      </c>
    </row>
    <row r="784" spans="1:20" x14ac:dyDescent="0.25">
      <c r="A784" s="61">
        <v>16158</v>
      </c>
      <c r="B784" s="61">
        <v>9</v>
      </c>
      <c r="C784" s="61">
        <v>1</v>
      </c>
      <c r="D784" s="68">
        <v>1</v>
      </c>
      <c r="E784" s="61" t="s">
        <v>77</v>
      </c>
      <c r="F784" s="61">
        <v>2</v>
      </c>
      <c r="G7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84" s="62">
        <v>3</v>
      </c>
      <c r="I784" s="62">
        <v>14</v>
      </c>
      <c r="J784" s="61">
        <v>737</v>
      </c>
      <c r="K784" s="4">
        <f>VLOOKUP(class[[#This Row],[hwycov_id]],readme!E:F,2,FALSE)</f>
        <v>3720.9709590000002</v>
      </c>
      <c r="L784" s="64">
        <f t="shared" si="36"/>
        <v>4.0488072713704213</v>
      </c>
      <c r="M784" s="65">
        <f t="shared" si="37"/>
        <v>2983.9709590000002</v>
      </c>
      <c r="N784" s="65">
        <f t="shared" si="38"/>
        <v>8904082.6841553804</v>
      </c>
      <c r="O784" s="66" t="e">
        <v>#N/A</v>
      </c>
      <c r="P784" s="1">
        <v>784</v>
      </c>
      <c r="Q784" s="46">
        <f>ROUND(class[[#This Row],[count]],-3)</f>
        <v>1000</v>
      </c>
      <c r="R784" s="59">
        <f>VLOOKUP(class[[#This Row],[count_rd]],caltran!$J$2:$P$182,7,FALSE)</f>
        <v>370</v>
      </c>
      <c r="S784" s="63">
        <f>VLOOKUP(class[[#This Row],[count_rd]],caltran!$J$2:$P$182,6,FALSE)</f>
        <v>1630</v>
      </c>
      <c r="T784" s="1">
        <f>IF(AND(class[[#This Row],[flow]]&gt;=class[[#This Row],[low]], class[[#This Row],[flow]]&lt;=class[[#This Row],[high]]),1,0)</f>
        <v>0</v>
      </c>
    </row>
    <row r="785" spans="1:20" x14ac:dyDescent="0.25">
      <c r="A785" s="61">
        <v>28989</v>
      </c>
      <c r="B785" s="61">
        <v>9</v>
      </c>
      <c r="C785" s="61">
        <v>1</v>
      </c>
      <c r="D785" s="68">
        <v>1</v>
      </c>
      <c r="E785" s="61" t="s">
        <v>77</v>
      </c>
      <c r="F785" s="61">
        <v>2</v>
      </c>
      <c r="G7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85" s="62">
        <v>3</v>
      </c>
      <c r="I785" s="62">
        <v>14</v>
      </c>
      <c r="J785" s="61">
        <v>780</v>
      </c>
      <c r="K785" s="4">
        <f>VLOOKUP(class[[#This Row],[hwycov_id]],readme!E:F,2,FALSE)</f>
        <v>6770.3629080000001</v>
      </c>
      <c r="L785" s="64">
        <f t="shared" si="36"/>
        <v>7.6799524461538464</v>
      </c>
      <c r="M785" s="65">
        <f t="shared" si="37"/>
        <v>5990.3629080000001</v>
      </c>
      <c r="N785" s="65">
        <f t="shared" si="38"/>
        <v>35884447.769542217</v>
      </c>
      <c r="O785" s="66" t="e">
        <v>#N/A</v>
      </c>
      <c r="P785" s="1">
        <v>785</v>
      </c>
      <c r="Q785" s="46">
        <f>ROUND(class[[#This Row],[count]],-3)</f>
        <v>1000</v>
      </c>
      <c r="R785" s="59">
        <f>VLOOKUP(class[[#This Row],[count_rd]],caltran!$J$2:$P$182,7,FALSE)</f>
        <v>370</v>
      </c>
      <c r="S785" s="63">
        <f>VLOOKUP(class[[#This Row],[count_rd]],caltran!$J$2:$P$182,6,FALSE)</f>
        <v>1630</v>
      </c>
      <c r="T785" s="1">
        <f>IF(AND(class[[#This Row],[flow]]&gt;=class[[#This Row],[low]], class[[#This Row],[flow]]&lt;=class[[#This Row],[high]]),1,0)</f>
        <v>0</v>
      </c>
    </row>
    <row r="786" spans="1:20" x14ac:dyDescent="0.25">
      <c r="A786" s="61">
        <v>28855</v>
      </c>
      <c r="B786" s="61">
        <v>9</v>
      </c>
      <c r="C786" s="61">
        <v>1</v>
      </c>
      <c r="D786" s="68">
        <v>1</v>
      </c>
      <c r="E786" s="61" t="s">
        <v>77</v>
      </c>
      <c r="F786" s="61">
        <v>2</v>
      </c>
      <c r="G7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86" s="62">
        <v>3</v>
      </c>
      <c r="I786" s="62">
        <v>14</v>
      </c>
      <c r="J786" s="61">
        <v>977</v>
      </c>
      <c r="K786" s="4">
        <f>VLOOKUP(class[[#This Row],[hwycov_id]],readme!E:F,2,FALSE)</f>
        <v>2173.9574109999999</v>
      </c>
      <c r="L786" s="64">
        <f t="shared" si="36"/>
        <v>1.2251355281473897</v>
      </c>
      <c r="M786" s="65">
        <f t="shared" si="37"/>
        <v>1196.9574109999999</v>
      </c>
      <c r="N786" s="65">
        <f t="shared" si="38"/>
        <v>1432707.0437478225</v>
      </c>
      <c r="O786" s="66" t="e">
        <v>#N/A</v>
      </c>
      <c r="P786" s="1">
        <v>786</v>
      </c>
      <c r="Q786" s="46">
        <f>ROUND(class[[#This Row],[count]],-3)</f>
        <v>1000</v>
      </c>
      <c r="R786" s="59">
        <f>VLOOKUP(class[[#This Row],[count_rd]],caltran!$J$2:$P$182,7,FALSE)</f>
        <v>370</v>
      </c>
      <c r="S786" s="63">
        <f>VLOOKUP(class[[#This Row],[count_rd]],caltran!$J$2:$P$182,6,FALSE)</f>
        <v>1630</v>
      </c>
      <c r="T786" s="1">
        <f>IF(AND(class[[#This Row],[flow]]&gt;=class[[#This Row],[low]], class[[#This Row],[flow]]&lt;=class[[#This Row],[high]]),1,0)</f>
        <v>0</v>
      </c>
    </row>
    <row r="787" spans="1:20" x14ac:dyDescent="0.25">
      <c r="A787" s="61">
        <v>13522</v>
      </c>
      <c r="B787" s="61">
        <v>9</v>
      </c>
      <c r="C787" s="61">
        <v>1</v>
      </c>
      <c r="D787" s="68">
        <v>1</v>
      </c>
      <c r="E787" s="61" t="s">
        <v>77</v>
      </c>
      <c r="F787" s="61">
        <v>2</v>
      </c>
      <c r="G7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87" s="62">
        <v>6</v>
      </c>
      <c r="I787" s="62">
        <v>6</v>
      </c>
      <c r="J787" s="61">
        <v>1169</v>
      </c>
      <c r="K787" s="4">
        <f>VLOOKUP(class[[#This Row],[hwycov_id]],readme!E:F,2,FALSE)</f>
        <v>252.15150499999999</v>
      </c>
      <c r="L787" s="64">
        <f t="shared" si="36"/>
        <v>-0.78430153550042769</v>
      </c>
      <c r="M787" s="65">
        <f t="shared" si="37"/>
        <v>-916.84849499999996</v>
      </c>
      <c r="N787" s="65">
        <f t="shared" si="38"/>
        <v>840611.162783765</v>
      </c>
      <c r="O787" s="66" t="e">
        <v>#N/A</v>
      </c>
      <c r="P787" s="1">
        <v>787</v>
      </c>
      <c r="Q787" s="46">
        <f>ROUND(class[[#This Row],[count]],-3)</f>
        <v>1000</v>
      </c>
      <c r="R787" s="59">
        <f>VLOOKUP(class[[#This Row],[count_rd]],caltran!$J$2:$P$182,7,FALSE)</f>
        <v>370</v>
      </c>
      <c r="S787" s="63">
        <f>VLOOKUP(class[[#This Row],[count_rd]],caltran!$J$2:$P$182,6,FALSE)</f>
        <v>1630</v>
      </c>
      <c r="T787" s="1">
        <f>IF(AND(class[[#This Row],[flow]]&gt;=class[[#This Row],[low]], class[[#This Row],[flow]]&lt;=class[[#This Row],[high]]),1,0)</f>
        <v>0</v>
      </c>
    </row>
    <row r="788" spans="1:20" x14ac:dyDescent="0.25">
      <c r="A788" s="61">
        <v>13524</v>
      </c>
      <c r="B788" s="61">
        <v>9</v>
      </c>
      <c r="C788" s="61">
        <v>1</v>
      </c>
      <c r="D788" s="68">
        <v>1</v>
      </c>
      <c r="E788" s="61" t="s">
        <v>77</v>
      </c>
      <c r="F788" s="61">
        <v>2</v>
      </c>
      <c r="G7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88" s="62">
        <v>6</v>
      </c>
      <c r="I788" s="62">
        <v>6</v>
      </c>
      <c r="J788" s="61">
        <v>1340</v>
      </c>
      <c r="K788" s="4">
        <f>VLOOKUP(class[[#This Row],[hwycov_id]],readme!E:F,2,FALSE)</f>
        <v>140.23381900000001</v>
      </c>
      <c r="L788" s="64">
        <f t="shared" si="36"/>
        <v>-0.89534789626865674</v>
      </c>
      <c r="M788" s="65">
        <f t="shared" si="37"/>
        <v>-1199.766181</v>
      </c>
      <c r="N788" s="65">
        <f t="shared" si="38"/>
        <v>1439438.8890713246</v>
      </c>
      <c r="O788" s="66" t="e">
        <v>#N/A</v>
      </c>
      <c r="P788" s="1">
        <v>788</v>
      </c>
      <c r="Q788" s="46">
        <f>ROUND(class[[#This Row],[count]],-3)</f>
        <v>1000</v>
      </c>
      <c r="R788" s="59">
        <f>VLOOKUP(class[[#This Row],[count_rd]],caltran!$J$2:$P$182,7,FALSE)</f>
        <v>370</v>
      </c>
      <c r="S788" s="63">
        <f>VLOOKUP(class[[#This Row],[count_rd]],caltran!$J$2:$P$182,6,FALSE)</f>
        <v>1630</v>
      </c>
      <c r="T788" s="1">
        <f>IF(AND(class[[#This Row],[flow]]&gt;=class[[#This Row],[low]], class[[#This Row],[flow]]&lt;=class[[#This Row],[high]]),1,0)</f>
        <v>0</v>
      </c>
    </row>
    <row r="789" spans="1:20" x14ac:dyDescent="0.25">
      <c r="A789" s="61">
        <v>10893</v>
      </c>
      <c r="B789" s="61">
        <v>9</v>
      </c>
      <c r="C789" s="61">
        <v>1</v>
      </c>
      <c r="D789" s="68">
        <v>1</v>
      </c>
      <c r="E789" s="61" t="s">
        <v>77</v>
      </c>
      <c r="F789" s="61">
        <v>2</v>
      </c>
      <c r="G7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89" s="62">
        <v>3</v>
      </c>
      <c r="I789" s="62">
        <v>14</v>
      </c>
      <c r="J789" s="61">
        <v>1429</v>
      </c>
      <c r="K789" s="4">
        <f>VLOOKUP(class[[#This Row],[hwycov_id]],readme!E:F,2,FALSE)</f>
        <v>2109.5643529999998</v>
      </c>
      <c r="L789" s="64">
        <f t="shared" si="36"/>
        <v>0.47625217144856524</v>
      </c>
      <c r="M789" s="65">
        <f t="shared" si="37"/>
        <v>680.56435299999976</v>
      </c>
      <c r="N789" s="65">
        <f t="shared" si="38"/>
        <v>463167.83857430826</v>
      </c>
      <c r="O789" s="66" t="e">
        <v>#N/A</v>
      </c>
      <c r="P789" s="1">
        <v>789</v>
      </c>
      <c r="Q789" s="46">
        <f>ROUND(class[[#This Row],[count]],-3)</f>
        <v>1000</v>
      </c>
      <c r="R789" s="59">
        <f>VLOOKUP(class[[#This Row],[count_rd]],caltran!$J$2:$P$182,7,FALSE)</f>
        <v>370</v>
      </c>
      <c r="S789" s="63">
        <f>VLOOKUP(class[[#This Row],[count_rd]],caltran!$J$2:$P$182,6,FALSE)</f>
        <v>1630</v>
      </c>
      <c r="T789" s="1">
        <f>IF(AND(class[[#This Row],[flow]]&gt;=class[[#This Row],[low]], class[[#This Row],[flow]]&lt;=class[[#This Row],[high]]),1,0)</f>
        <v>0</v>
      </c>
    </row>
    <row r="790" spans="1:20" x14ac:dyDescent="0.25">
      <c r="A790" s="61">
        <v>14254</v>
      </c>
      <c r="B790" s="61">
        <v>9</v>
      </c>
      <c r="C790" s="61">
        <v>1</v>
      </c>
      <c r="D790" s="68">
        <v>1</v>
      </c>
      <c r="E790" s="61" t="s">
        <v>77</v>
      </c>
      <c r="F790" s="61">
        <v>2</v>
      </c>
      <c r="G7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90" s="62">
        <v>3</v>
      </c>
      <c r="I790" s="62">
        <v>14</v>
      </c>
      <c r="J790" s="61">
        <v>1454</v>
      </c>
      <c r="K790" s="4">
        <f>VLOOKUP(class[[#This Row],[hwycov_id]],readme!E:F,2,FALSE)</f>
        <v>5262.2736970000005</v>
      </c>
      <c r="L790" s="64">
        <f t="shared" si="36"/>
        <v>2.6191703555708394</v>
      </c>
      <c r="M790" s="65">
        <f t="shared" si="37"/>
        <v>3808.2736970000005</v>
      </c>
      <c r="N790" s="65">
        <f t="shared" si="38"/>
        <v>14502948.551262053</v>
      </c>
      <c r="O790" s="66" t="e">
        <v>#N/A</v>
      </c>
      <c r="P790" s="1">
        <v>790</v>
      </c>
      <c r="Q790" s="46">
        <f>ROUND(class[[#This Row],[count]],-3)</f>
        <v>1000</v>
      </c>
      <c r="R790" s="59">
        <f>VLOOKUP(class[[#This Row],[count_rd]],caltran!$J$2:$P$182,7,FALSE)</f>
        <v>370</v>
      </c>
      <c r="S790" s="63">
        <f>VLOOKUP(class[[#This Row],[count_rd]],caltran!$J$2:$P$182,6,FALSE)</f>
        <v>1630</v>
      </c>
      <c r="T790" s="1">
        <f>IF(AND(class[[#This Row],[flow]]&gt;=class[[#This Row],[low]], class[[#This Row],[flow]]&lt;=class[[#This Row],[high]]),1,0)</f>
        <v>0</v>
      </c>
    </row>
    <row r="791" spans="1:20" x14ac:dyDescent="0.25">
      <c r="A791" s="61">
        <v>28020</v>
      </c>
      <c r="B791" s="61">
        <v>9</v>
      </c>
      <c r="C791" s="61">
        <v>1</v>
      </c>
      <c r="D791" s="68">
        <v>1</v>
      </c>
      <c r="E791" s="61" t="s">
        <v>77</v>
      </c>
      <c r="F791" s="61">
        <v>2</v>
      </c>
      <c r="G7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91" s="62">
        <v>3</v>
      </c>
      <c r="I791" s="62">
        <v>19</v>
      </c>
      <c r="J791" s="61">
        <v>1543</v>
      </c>
      <c r="K791" s="4">
        <f>VLOOKUP(class[[#This Row],[hwycov_id]],readme!E:F,2,FALSE)</f>
        <v>1098.7980419999999</v>
      </c>
      <c r="L791" s="64">
        <f t="shared" si="36"/>
        <v>-0.28788202073882052</v>
      </c>
      <c r="M791" s="65">
        <f t="shared" si="37"/>
        <v>-444.2019580000001</v>
      </c>
      <c r="N791" s="65">
        <f t="shared" si="38"/>
        <v>197315.37949103385</v>
      </c>
      <c r="O791" s="66" t="e">
        <v>#N/A</v>
      </c>
      <c r="P791" s="1">
        <v>791</v>
      </c>
      <c r="Q791" s="46">
        <f>ROUND(class[[#This Row],[count]],-3)</f>
        <v>2000</v>
      </c>
      <c r="R791" s="59">
        <f>VLOOKUP(class[[#This Row],[count_rd]],caltran!$J$2:$P$182,7,FALSE)</f>
        <v>794.99999999999989</v>
      </c>
      <c r="S791" s="63">
        <f>VLOOKUP(class[[#This Row],[count_rd]],caltran!$J$2:$P$182,6,FALSE)</f>
        <v>3205</v>
      </c>
      <c r="T791" s="1">
        <f>IF(AND(class[[#This Row],[flow]]&gt;=class[[#This Row],[low]], class[[#This Row],[flow]]&lt;=class[[#This Row],[high]]),1,0)</f>
        <v>1</v>
      </c>
    </row>
    <row r="792" spans="1:20" x14ac:dyDescent="0.25">
      <c r="A792" s="61">
        <v>11484</v>
      </c>
      <c r="B792" s="61">
        <v>9</v>
      </c>
      <c r="C792" s="61">
        <v>1</v>
      </c>
      <c r="D792" s="68">
        <v>1</v>
      </c>
      <c r="E792" s="61" t="s">
        <v>77</v>
      </c>
      <c r="F792" s="61">
        <v>2</v>
      </c>
      <c r="G7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92" s="62">
        <v>3</v>
      </c>
      <c r="I792" s="62">
        <v>14</v>
      </c>
      <c r="J792" s="61">
        <v>1588</v>
      </c>
      <c r="K792" s="4">
        <f>VLOOKUP(class[[#This Row],[hwycov_id]],readme!E:F,2,FALSE)</f>
        <v>3220.6386430000002</v>
      </c>
      <c r="L792" s="64">
        <f t="shared" si="36"/>
        <v>1.0281099767002519</v>
      </c>
      <c r="M792" s="65">
        <f t="shared" si="37"/>
        <v>1632.6386430000002</v>
      </c>
      <c r="N792" s="65">
        <f t="shared" si="38"/>
        <v>2665508.9386168821</v>
      </c>
      <c r="O792" s="66" t="e">
        <v>#N/A</v>
      </c>
      <c r="P792" s="1">
        <v>792</v>
      </c>
      <c r="Q792" s="46">
        <f>ROUND(class[[#This Row],[count]],-3)</f>
        <v>2000</v>
      </c>
      <c r="R792" s="59">
        <f>VLOOKUP(class[[#This Row],[count_rd]],caltran!$J$2:$P$182,7,FALSE)</f>
        <v>794.99999999999989</v>
      </c>
      <c r="S792" s="63">
        <f>VLOOKUP(class[[#This Row],[count_rd]],caltran!$J$2:$P$182,6,FALSE)</f>
        <v>3205</v>
      </c>
      <c r="T792" s="1">
        <f>IF(AND(class[[#This Row],[flow]]&gt;=class[[#This Row],[low]], class[[#This Row],[flow]]&lt;=class[[#This Row],[high]]),1,0)</f>
        <v>0</v>
      </c>
    </row>
    <row r="793" spans="1:20" x14ac:dyDescent="0.25">
      <c r="A793" s="61">
        <v>10860</v>
      </c>
      <c r="B793" s="61">
        <v>9</v>
      </c>
      <c r="C793" s="61">
        <v>1</v>
      </c>
      <c r="D793" s="68">
        <v>1</v>
      </c>
      <c r="E793" s="61" t="s">
        <v>77</v>
      </c>
      <c r="F793" s="61">
        <v>2</v>
      </c>
      <c r="G7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93" s="62">
        <v>3</v>
      </c>
      <c r="I793" s="62">
        <v>14</v>
      </c>
      <c r="J793" s="61">
        <v>1704</v>
      </c>
      <c r="K793" s="4">
        <f>VLOOKUP(class[[#This Row],[hwycov_id]],readme!E:F,2,FALSE)</f>
        <v>1127.5974309999999</v>
      </c>
      <c r="L793" s="64">
        <f t="shared" si="36"/>
        <v>-0.3382644184272301</v>
      </c>
      <c r="M793" s="65">
        <f t="shared" si="37"/>
        <v>-576.40256900000008</v>
      </c>
      <c r="N793" s="65">
        <f t="shared" si="38"/>
        <v>332239.92154979985</v>
      </c>
      <c r="O793" s="66" t="e">
        <v>#N/A</v>
      </c>
      <c r="P793" s="1">
        <v>793</v>
      </c>
      <c r="Q793" s="46">
        <f>ROUND(class[[#This Row],[count]],-3)</f>
        <v>2000</v>
      </c>
      <c r="R793" s="59">
        <f>VLOOKUP(class[[#This Row],[count_rd]],caltran!$J$2:$P$182,7,FALSE)</f>
        <v>794.99999999999989</v>
      </c>
      <c r="S793" s="63">
        <f>VLOOKUP(class[[#This Row],[count_rd]],caltran!$J$2:$P$182,6,FALSE)</f>
        <v>3205</v>
      </c>
      <c r="T793" s="1">
        <f>IF(AND(class[[#This Row],[flow]]&gt;=class[[#This Row],[low]], class[[#This Row],[flow]]&lt;=class[[#This Row],[high]]),1,0)</f>
        <v>1</v>
      </c>
    </row>
    <row r="794" spans="1:20" x14ac:dyDescent="0.25">
      <c r="A794" s="61">
        <v>27804</v>
      </c>
      <c r="B794" s="61">
        <v>9</v>
      </c>
      <c r="C794" s="61">
        <v>1</v>
      </c>
      <c r="D794" s="68">
        <v>1</v>
      </c>
      <c r="E794" s="61" t="s">
        <v>77</v>
      </c>
      <c r="F794" s="61">
        <v>2</v>
      </c>
      <c r="G7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94" s="62">
        <v>2</v>
      </c>
      <c r="I794" s="62">
        <v>14</v>
      </c>
      <c r="J794" s="61">
        <v>1837</v>
      </c>
      <c r="K794" s="4">
        <f>VLOOKUP(class[[#This Row],[hwycov_id]],readme!E:F,2,FALSE)</f>
        <v>1327.7514340000002</v>
      </c>
      <c r="L794" s="64">
        <f t="shared" si="36"/>
        <v>-0.27721751007076745</v>
      </c>
      <c r="M794" s="65">
        <f t="shared" si="37"/>
        <v>-509.24856599999976</v>
      </c>
      <c r="N794" s="65">
        <f t="shared" si="38"/>
        <v>259334.10197305609</v>
      </c>
      <c r="O794" s="66" t="e">
        <v>#N/A</v>
      </c>
      <c r="P794" s="1">
        <v>794</v>
      </c>
      <c r="Q794" s="46">
        <f>ROUND(class[[#This Row],[count]],-3)</f>
        <v>2000</v>
      </c>
      <c r="R794" s="59">
        <f>VLOOKUP(class[[#This Row],[count_rd]],caltran!$J$2:$P$182,7,FALSE)</f>
        <v>794.99999999999989</v>
      </c>
      <c r="S794" s="63">
        <f>VLOOKUP(class[[#This Row],[count_rd]],caltran!$J$2:$P$182,6,FALSE)</f>
        <v>3205</v>
      </c>
      <c r="T794" s="1">
        <f>IF(AND(class[[#This Row],[flow]]&gt;=class[[#This Row],[low]], class[[#This Row],[flow]]&lt;=class[[#This Row],[high]]),1,0)</f>
        <v>1</v>
      </c>
    </row>
    <row r="795" spans="1:20" x14ac:dyDescent="0.25">
      <c r="A795" s="61">
        <v>29235</v>
      </c>
      <c r="B795" s="61">
        <v>9</v>
      </c>
      <c r="C795" s="61">
        <v>1</v>
      </c>
      <c r="D795" s="68">
        <v>1</v>
      </c>
      <c r="E795" s="61" t="s">
        <v>77</v>
      </c>
      <c r="F795" s="61">
        <v>2</v>
      </c>
      <c r="G7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95" s="62">
        <v>2</v>
      </c>
      <c r="I795" s="62">
        <v>14</v>
      </c>
      <c r="J795" s="61">
        <v>1847</v>
      </c>
      <c r="K795" s="4">
        <f>VLOOKUP(class[[#This Row],[hwycov_id]],readme!E:F,2,FALSE)</f>
        <v>3358.1239619999997</v>
      </c>
      <c r="L795" s="64">
        <f t="shared" si="36"/>
        <v>0.81815049377368698</v>
      </c>
      <c r="M795" s="65">
        <f t="shared" si="37"/>
        <v>1511.1239619999997</v>
      </c>
      <c r="N795" s="65">
        <f t="shared" si="38"/>
        <v>2283495.6285305764</v>
      </c>
      <c r="O795" s="66" t="e">
        <v>#N/A</v>
      </c>
      <c r="P795" s="1">
        <v>795</v>
      </c>
      <c r="Q795" s="46">
        <f>ROUND(class[[#This Row],[count]],-3)</f>
        <v>2000</v>
      </c>
      <c r="R795" s="59">
        <f>VLOOKUP(class[[#This Row],[count_rd]],caltran!$J$2:$P$182,7,FALSE)</f>
        <v>794.99999999999989</v>
      </c>
      <c r="S795" s="63">
        <f>VLOOKUP(class[[#This Row],[count_rd]],caltran!$J$2:$P$182,6,FALSE)</f>
        <v>3205</v>
      </c>
      <c r="T795" s="1">
        <f>IF(AND(class[[#This Row],[flow]]&gt;=class[[#This Row],[low]], class[[#This Row],[flow]]&lt;=class[[#This Row],[high]]),1,0)</f>
        <v>0</v>
      </c>
    </row>
    <row r="796" spans="1:20" x14ac:dyDescent="0.25">
      <c r="A796" s="61">
        <v>28506</v>
      </c>
      <c r="B796" s="61">
        <v>9</v>
      </c>
      <c r="C796" s="61">
        <v>1</v>
      </c>
      <c r="D796" s="68">
        <v>1</v>
      </c>
      <c r="E796" s="61" t="s">
        <v>77</v>
      </c>
      <c r="F796" s="61">
        <v>2</v>
      </c>
      <c r="G7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96" s="62">
        <v>6</v>
      </c>
      <c r="I796" s="62">
        <v>12</v>
      </c>
      <c r="J796" s="61">
        <v>1923</v>
      </c>
      <c r="K796" s="4">
        <f>VLOOKUP(class[[#This Row],[hwycov_id]],readme!E:F,2,FALSE)</f>
        <v>1601.1005719999998</v>
      </c>
      <c r="L796" s="64">
        <f t="shared" si="36"/>
        <v>-0.1673943983359335</v>
      </c>
      <c r="M796" s="65">
        <f t="shared" si="37"/>
        <v>-321.89942800000017</v>
      </c>
      <c r="N796" s="65">
        <f t="shared" si="38"/>
        <v>103619.24174672729</v>
      </c>
      <c r="O796" s="66" t="e">
        <v>#N/A</v>
      </c>
      <c r="P796" s="1">
        <v>796</v>
      </c>
      <c r="Q796" s="46">
        <f>ROUND(class[[#This Row],[count]],-3)</f>
        <v>2000</v>
      </c>
      <c r="R796" s="59">
        <f>VLOOKUP(class[[#This Row],[count_rd]],caltran!$J$2:$P$182,7,FALSE)</f>
        <v>794.99999999999989</v>
      </c>
      <c r="S796" s="63">
        <f>VLOOKUP(class[[#This Row],[count_rd]],caltran!$J$2:$P$182,6,FALSE)</f>
        <v>3205</v>
      </c>
      <c r="T796" s="1">
        <f>IF(AND(class[[#This Row],[flow]]&gt;=class[[#This Row],[low]], class[[#This Row],[flow]]&lt;=class[[#This Row],[high]]),1,0)</f>
        <v>1</v>
      </c>
    </row>
    <row r="797" spans="1:20" x14ac:dyDescent="0.25">
      <c r="A797" s="61">
        <v>28819</v>
      </c>
      <c r="B797" s="61">
        <v>9</v>
      </c>
      <c r="C797" s="61">
        <v>1</v>
      </c>
      <c r="D797" s="68">
        <v>1</v>
      </c>
      <c r="E797" s="61" t="s">
        <v>77</v>
      </c>
      <c r="F797" s="61">
        <v>2</v>
      </c>
      <c r="G7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97" s="62">
        <v>3</v>
      </c>
      <c r="I797" s="62">
        <v>14</v>
      </c>
      <c r="J797" s="61">
        <v>2228</v>
      </c>
      <c r="K797" s="4">
        <f>VLOOKUP(class[[#This Row],[hwycov_id]],readme!E:F,2,FALSE)</f>
        <v>1620.0098660000001</v>
      </c>
      <c r="L797" s="64">
        <f t="shared" si="36"/>
        <v>-0.27288605655296228</v>
      </c>
      <c r="M797" s="65">
        <f t="shared" si="37"/>
        <v>-607.9901339999999</v>
      </c>
      <c r="N797" s="65">
        <f t="shared" si="38"/>
        <v>369652.00304133783</v>
      </c>
      <c r="O797" s="66" t="e">
        <v>#N/A</v>
      </c>
      <c r="P797" s="1">
        <v>797</v>
      </c>
      <c r="Q797" s="46">
        <f>ROUND(class[[#This Row],[count]],-3)</f>
        <v>2000</v>
      </c>
      <c r="R797" s="59">
        <f>VLOOKUP(class[[#This Row],[count_rd]],caltran!$J$2:$P$182,7,FALSE)</f>
        <v>794.99999999999989</v>
      </c>
      <c r="S797" s="63">
        <f>VLOOKUP(class[[#This Row],[count_rd]],caltran!$J$2:$P$182,6,FALSE)</f>
        <v>3205</v>
      </c>
      <c r="T797" s="1">
        <f>IF(AND(class[[#This Row],[flow]]&gt;=class[[#This Row],[low]], class[[#This Row],[flow]]&lt;=class[[#This Row],[high]]),1,0)</f>
        <v>1</v>
      </c>
    </row>
    <row r="798" spans="1:20" x14ac:dyDescent="0.25">
      <c r="A798" s="61">
        <v>9881</v>
      </c>
      <c r="B798" s="61">
        <v>9</v>
      </c>
      <c r="C798" s="61">
        <v>1</v>
      </c>
      <c r="D798" s="68">
        <v>1</v>
      </c>
      <c r="E798" s="61" t="s">
        <v>77</v>
      </c>
      <c r="F798" s="61">
        <v>2</v>
      </c>
      <c r="G7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98" s="62">
        <v>4</v>
      </c>
      <c r="I798" s="62">
        <v>14</v>
      </c>
      <c r="J798" s="61">
        <v>2311</v>
      </c>
      <c r="K798" s="4">
        <f>VLOOKUP(class[[#This Row],[hwycov_id]],readme!E:F,2,FALSE)</f>
        <v>7768.8827190000002</v>
      </c>
      <c r="L798" s="64">
        <f t="shared" si="36"/>
        <v>2.361697411942882</v>
      </c>
      <c r="M798" s="65">
        <f t="shared" si="37"/>
        <v>5457.8827190000002</v>
      </c>
      <c r="N798" s="65">
        <f t="shared" si="38"/>
        <v>29788483.774358835</v>
      </c>
      <c r="O798" s="66" t="e">
        <v>#N/A</v>
      </c>
      <c r="P798" s="1">
        <v>798</v>
      </c>
      <c r="Q798" s="46">
        <f>ROUND(class[[#This Row],[count]],-3)</f>
        <v>2000</v>
      </c>
      <c r="R798" s="59">
        <f>VLOOKUP(class[[#This Row],[count_rd]],caltran!$J$2:$P$182,7,FALSE)</f>
        <v>794.99999999999989</v>
      </c>
      <c r="S798" s="63">
        <f>VLOOKUP(class[[#This Row],[count_rd]],caltran!$J$2:$P$182,6,FALSE)</f>
        <v>3205</v>
      </c>
      <c r="T798" s="1">
        <f>IF(AND(class[[#This Row],[flow]]&gt;=class[[#This Row],[low]], class[[#This Row],[flow]]&lt;=class[[#This Row],[high]]),1,0)</f>
        <v>0</v>
      </c>
    </row>
    <row r="799" spans="1:20" x14ac:dyDescent="0.25">
      <c r="A799" s="61">
        <v>13271</v>
      </c>
      <c r="B799" s="61">
        <v>9</v>
      </c>
      <c r="C799" s="61">
        <v>1</v>
      </c>
      <c r="D799" s="68">
        <v>1</v>
      </c>
      <c r="E799" s="61" t="s">
        <v>77</v>
      </c>
      <c r="F799" s="61">
        <v>2</v>
      </c>
      <c r="G7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799" s="62">
        <v>6</v>
      </c>
      <c r="I799" s="62">
        <v>1</v>
      </c>
      <c r="J799" s="61">
        <v>2468</v>
      </c>
      <c r="K799" s="4">
        <f>VLOOKUP(class[[#This Row],[hwycov_id]],readme!E:F,2,FALSE)</f>
        <v>2774.4426350000003</v>
      </c>
      <c r="L799" s="64">
        <f t="shared" si="36"/>
        <v>0.12416638371150746</v>
      </c>
      <c r="M799" s="65">
        <f t="shared" si="37"/>
        <v>306.44263500000034</v>
      </c>
      <c r="N799" s="65">
        <f t="shared" si="38"/>
        <v>93907.088545743434</v>
      </c>
      <c r="O799" s="66" t="e">
        <v>#N/A</v>
      </c>
      <c r="P799" s="1">
        <v>799</v>
      </c>
      <c r="Q799" s="46">
        <f>ROUND(class[[#This Row],[count]],-3)</f>
        <v>2000</v>
      </c>
      <c r="R799" s="59">
        <f>VLOOKUP(class[[#This Row],[count_rd]],caltran!$J$2:$P$182,7,FALSE)</f>
        <v>794.99999999999989</v>
      </c>
      <c r="S799" s="63">
        <f>VLOOKUP(class[[#This Row],[count_rd]],caltran!$J$2:$P$182,6,FALSE)</f>
        <v>3205</v>
      </c>
      <c r="T799" s="1">
        <f>IF(AND(class[[#This Row],[flow]]&gt;=class[[#This Row],[low]], class[[#This Row],[flow]]&lt;=class[[#This Row],[high]]),1,0)</f>
        <v>1</v>
      </c>
    </row>
    <row r="800" spans="1:20" x14ac:dyDescent="0.25">
      <c r="A800" s="61">
        <v>28550</v>
      </c>
      <c r="B800" s="61">
        <v>9</v>
      </c>
      <c r="C800" s="61">
        <v>1</v>
      </c>
      <c r="D800" s="68">
        <v>1</v>
      </c>
      <c r="E800" s="61" t="s">
        <v>77</v>
      </c>
      <c r="F800" s="61">
        <v>2</v>
      </c>
      <c r="G8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00" s="62">
        <v>6</v>
      </c>
      <c r="I800" s="62">
        <v>1</v>
      </c>
      <c r="J800" s="61">
        <v>2565</v>
      </c>
      <c r="K800" s="4">
        <f>VLOOKUP(class[[#This Row],[hwycov_id]],readme!E:F,2,FALSE)</f>
        <v>3348.7659769999996</v>
      </c>
      <c r="L800" s="64">
        <f t="shared" si="36"/>
        <v>0.30556178440545789</v>
      </c>
      <c r="M800" s="65">
        <f t="shared" si="37"/>
        <v>783.76597699999957</v>
      </c>
      <c r="N800" s="65">
        <f t="shared" si="38"/>
        <v>614289.10670276382</v>
      </c>
      <c r="O800" s="66" t="e">
        <v>#N/A</v>
      </c>
      <c r="P800" s="1">
        <v>800</v>
      </c>
      <c r="Q800" s="46">
        <f>ROUND(class[[#This Row],[count]],-3)</f>
        <v>3000</v>
      </c>
      <c r="R800" s="59">
        <f>VLOOKUP(class[[#This Row],[count_rd]],caltran!$J$2:$P$182,7,FALSE)</f>
        <v>1275.0000000000002</v>
      </c>
      <c r="S800" s="63">
        <f>VLOOKUP(class[[#This Row],[count_rd]],caltran!$J$2:$P$182,6,FALSE)</f>
        <v>4725</v>
      </c>
      <c r="T800" s="1">
        <f>IF(AND(class[[#This Row],[flow]]&gt;=class[[#This Row],[low]], class[[#This Row],[flow]]&lt;=class[[#This Row],[high]]),1,0)</f>
        <v>1</v>
      </c>
    </row>
    <row r="801" spans="1:20" x14ac:dyDescent="0.25">
      <c r="A801" s="61">
        <v>14414</v>
      </c>
      <c r="B801" s="61">
        <v>9</v>
      </c>
      <c r="C801" s="61">
        <v>1</v>
      </c>
      <c r="D801" s="68">
        <v>1</v>
      </c>
      <c r="E801" s="61" t="s">
        <v>77</v>
      </c>
      <c r="F801" s="61">
        <v>2</v>
      </c>
      <c r="G8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01" s="62">
        <v>3</v>
      </c>
      <c r="I801" s="62">
        <v>14</v>
      </c>
      <c r="J801" s="61">
        <v>2587</v>
      </c>
      <c r="K801" s="4">
        <f>VLOOKUP(class[[#This Row],[hwycov_id]],readme!E:F,2,FALSE)</f>
        <v>2133.706185</v>
      </c>
      <c r="L801" s="64">
        <f t="shared" si="36"/>
        <v>-0.17521987437185926</v>
      </c>
      <c r="M801" s="65">
        <f t="shared" si="37"/>
        <v>-453.293815</v>
      </c>
      <c r="N801" s="65">
        <f t="shared" si="38"/>
        <v>205475.28271725422</v>
      </c>
      <c r="O801" s="66" t="e">
        <v>#N/A</v>
      </c>
      <c r="P801" s="1">
        <v>801</v>
      </c>
      <c r="Q801" s="46">
        <f>ROUND(class[[#This Row],[count]],-3)</f>
        <v>3000</v>
      </c>
      <c r="R801" s="59">
        <f>VLOOKUP(class[[#This Row],[count_rd]],caltran!$J$2:$P$182,7,FALSE)</f>
        <v>1275.0000000000002</v>
      </c>
      <c r="S801" s="63">
        <f>VLOOKUP(class[[#This Row],[count_rd]],caltran!$J$2:$P$182,6,FALSE)</f>
        <v>4725</v>
      </c>
      <c r="T801" s="1">
        <f>IF(AND(class[[#This Row],[flow]]&gt;=class[[#This Row],[low]], class[[#This Row],[flow]]&lt;=class[[#This Row],[high]]),1,0)</f>
        <v>1</v>
      </c>
    </row>
    <row r="802" spans="1:20" x14ac:dyDescent="0.25">
      <c r="A802" s="61">
        <v>3705</v>
      </c>
      <c r="B802" s="61">
        <v>9</v>
      </c>
      <c r="C802" s="61">
        <v>1</v>
      </c>
      <c r="D802" s="68">
        <v>1</v>
      </c>
      <c r="E802" s="61" t="s">
        <v>77</v>
      </c>
      <c r="F802" s="61">
        <v>2</v>
      </c>
      <c r="G8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02" s="62">
        <v>3</v>
      </c>
      <c r="I802" s="62">
        <v>14</v>
      </c>
      <c r="J802" s="61">
        <v>2652</v>
      </c>
      <c r="K802" s="4">
        <f>VLOOKUP(class[[#This Row],[hwycov_id]],readme!E:F,2,FALSE)</f>
        <v>7124.3170390000005</v>
      </c>
      <c r="L802" s="64">
        <f t="shared" si="36"/>
        <v>1.6863940569381599</v>
      </c>
      <c r="M802" s="65">
        <f t="shared" si="37"/>
        <v>4472.3170390000005</v>
      </c>
      <c r="N802" s="65">
        <f t="shared" si="38"/>
        <v>20001619.697329734</v>
      </c>
      <c r="O802" s="66" t="e">
        <v>#N/A</v>
      </c>
      <c r="P802" s="1">
        <v>802</v>
      </c>
      <c r="Q802" s="46">
        <f>ROUND(class[[#This Row],[count]],-3)</f>
        <v>3000</v>
      </c>
      <c r="R802" s="59">
        <f>VLOOKUP(class[[#This Row],[count_rd]],caltran!$J$2:$P$182,7,FALSE)</f>
        <v>1275.0000000000002</v>
      </c>
      <c r="S802" s="63">
        <f>VLOOKUP(class[[#This Row],[count_rd]],caltran!$J$2:$P$182,6,FALSE)</f>
        <v>4725</v>
      </c>
      <c r="T802" s="1">
        <f>IF(AND(class[[#This Row],[flow]]&gt;=class[[#This Row],[low]], class[[#This Row],[flow]]&lt;=class[[#This Row],[high]]),1,0)</f>
        <v>0</v>
      </c>
    </row>
    <row r="803" spans="1:20" x14ac:dyDescent="0.25">
      <c r="A803" s="61">
        <v>11114</v>
      </c>
      <c r="B803" s="61">
        <v>9</v>
      </c>
      <c r="C803" s="61">
        <v>1</v>
      </c>
      <c r="D803" s="68">
        <v>1</v>
      </c>
      <c r="E803" s="61" t="s">
        <v>77</v>
      </c>
      <c r="F803" s="61">
        <v>2</v>
      </c>
      <c r="G8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03" s="62">
        <v>3</v>
      </c>
      <c r="I803" s="62">
        <v>14</v>
      </c>
      <c r="J803" s="61">
        <v>2708</v>
      </c>
      <c r="K803" s="4">
        <f>VLOOKUP(class[[#This Row],[hwycov_id]],readme!E:F,2,FALSE)</f>
        <v>3095.4267580000001</v>
      </c>
      <c r="L803" s="64">
        <f t="shared" si="36"/>
        <v>0.14306748818316106</v>
      </c>
      <c r="M803" s="65">
        <f t="shared" si="37"/>
        <v>387.42675800000006</v>
      </c>
      <c r="N803" s="65">
        <f t="shared" si="38"/>
        <v>150099.4928143906</v>
      </c>
      <c r="O803" s="66" t="e">
        <v>#N/A</v>
      </c>
      <c r="P803" s="1">
        <v>803</v>
      </c>
      <c r="Q803" s="46">
        <f>ROUND(class[[#This Row],[count]],-3)</f>
        <v>3000</v>
      </c>
      <c r="R803" s="59">
        <f>VLOOKUP(class[[#This Row],[count_rd]],caltran!$J$2:$P$182,7,FALSE)</f>
        <v>1275.0000000000002</v>
      </c>
      <c r="S803" s="63">
        <f>VLOOKUP(class[[#This Row],[count_rd]],caltran!$J$2:$P$182,6,FALSE)</f>
        <v>4725</v>
      </c>
      <c r="T803" s="1">
        <f>IF(AND(class[[#This Row],[flow]]&gt;=class[[#This Row],[low]], class[[#This Row],[flow]]&lt;=class[[#This Row],[high]]),1,0)</f>
        <v>1</v>
      </c>
    </row>
    <row r="804" spans="1:20" x14ac:dyDescent="0.25">
      <c r="A804" s="61">
        <v>28604</v>
      </c>
      <c r="B804" s="61">
        <v>9</v>
      </c>
      <c r="C804" s="61">
        <v>1</v>
      </c>
      <c r="D804" s="68">
        <v>1</v>
      </c>
      <c r="E804" s="61" t="s">
        <v>77</v>
      </c>
      <c r="F804" s="61">
        <v>2</v>
      </c>
      <c r="G8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04" s="62">
        <v>5</v>
      </c>
      <c r="I804" s="62">
        <v>9</v>
      </c>
      <c r="J804" s="61">
        <v>2716</v>
      </c>
      <c r="K804" s="4">
        <f>VLOOKUP(class[[#This Row],[hwycov_id]],readme!E:F,2,FALSE)</f>
        <v>3338.4772719999996</v>
      </c>
      <c r="L804" s="64">
        <f t="shared" si="36"/>
        <v>0.22918898085419714</v>
      </c>
      <c r="M804" s="65">
        <f t="shared" si="37"/>
        <v>622.47727199999963</v>
      </c>
      <c r="N804" s="65">
        <f t="shared" si="38"/>
        <v>387477.95415656152</v>
      </c>
      <c r="O804" s="66" t="e">
        <v>#N/A</v>
      </c>
      <c r="P804" s="1">
        <v>804</v>
      </c>
      <c r="Q804" s="46">
        <f>ROUND(class[[#This Row],[count]],-3)</f>
        <v>3000</v>
      </c>
      <c r="R804" s="59">
        <f>VLOOKUP(class[[#This Row],[count_rd]],caltran!$J$2:$P$182,7,FALSE)</f>
        <v>1275.0000000000002</v>
      </c>
      <c r="S804" s="63">
        <f>VLOOKUP(class[[#This Row],[count_rd]],caltran!$J$2:$P$182,6,FALSE)</f>
        <v>4725</v>
      </c>
      <c r="T804" s="1">
        <f>IF(AND(class[[#This Row],[flow]]&gt;=class[[#This Row],[low]], class[[#This Row],[flow]]&lt;=class[[#This Row],[high]]),1,0)</f>
        <v>1</v>
      </c>
    </row>
    <row r="805" spans="1:20" x14ac:dyDescent="0.25">
      <c r="A805" s="61">
        <v>16349</v>
      </c>
      <c r="B805" s="61">
        <v>9</v>
      </c>
      <c r="C805" s="61">
        <v>1</v>
      </c>
      <c r="D805" s="68">
        <v>1</v>
      </c>
      <c r="E805" s="61" t="s">
        <v>77</v>
      </c>
      <c r="F805" s="61">
        <v>2</v>
      </c>
      <c r="G8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05" s="62">
        <v>3</v>
      </c>
      <c r="I805" s="62">
        <v>14</v>
      </c>
      <c r="J805" s="61">
        <v>2754</v>
      </c>
      <c r="K805" s="4">
        <f>VLOOKUP(class[[#This Row],[hwycov_id]],readme!E:F,2,FALSE)</f>
        <v>6594.8595740000001</v>
      </c>
      <c r="L805" s="64">
        <f t="shared" si="36"/>
        <v>1.3946476303558462</v>
      </c>
      <c r="M805" s="65">
        <f t="shared" si="37"/>
        <v>3840.8595740000001</v>
      </c>
      <c r="N805" s="65">
        <f t="shared" si="38"/>
        <v>14752202.267187461</v>
      </c>
      <c r="O805" s="66" t="e">
        <v>#N/A</v>
      </c>
      <c r="P805" s="1">
        <v>805</v>
      </c>
      <c r="Q805" s="46">
        <f>ROUND(class[[#This Row],[count]],-3)</f>
        <v>3000</v>
      </c>
      <c r="R805" s="59">
        <f>VLOOKUP(class[[#This Row],[count_rd]],caltran!$J$2:$P$182,7,FALSE)</f>
        <v>1275.0000000000002</v>
      </c>
      <c r="S805" s="63">
        <f>VLOOKUP(class[[#This Row],[count_rd]],caltran!$J$2:$P$182,6,FALSE)</f>
        <v>4725</v>
      </c>
      <c r="T805" s="1">
        <f>IF(AND(class[[#This Row],[flow]]&gt;=class[[#This Row],[low]], class[[#This Row],[flow]]&lt;=class[[#This Row],[high]]),1,0)</f>
        <v>0</v>
      </c>
    </row>
    <row r="806" spans="1:20" x14ac:dyDescent="0.25">
      <c r="A806" s="61">
        <v>28066</v>
      </c>
      <c r="B806" s="61">
        <v>9</v>
      </c>
      <c r="C806" s="61">
        <v>1</v>
      </c>
      <c r="D806" s="68">
        <v>1</v>
      </c>
      <c r="E806" s="61" t="s">
        <v>77</v>
      </c>
      <c r="F806" s="61">
        <v>2</v>
      </c>
      <c r="G8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06" s="62">
        <v>3</v>
      </c>
      <c r="I806" s="62">
        <v>14</v>
      </c>
      <c r="J806" s="61">
        <v>2786</v>
      </c>
      <c r="K806" s="4">
        <f>VLOOKUP(class[[#This Row],[hwycov_id]],readme!E:F,2,FALSE)</f>
        <v>5454.617851</v>
      </c>
      <c r="L806" s="64">
        <f t="shared" si="36"/>
        <v>0.95786713962670489</v>
      </c>
      <c r="M806" s="65">
        <f t="shared" si="37"/>
        <v>2668.617851</v>
      </c>
      <c r="N806" s="65">
        <f t="shared" si="38"/>
        <v>7121521.2346758582</v>
      </c>
      <c r="O806" s="66" t="e">
        <v>#N/A</v>
      </c>
      <c r="P806" s="1">
        <v>806</v>
      </c>
      <c r="Q806" s="46">
        <f>ROUND(class[[#This Row],[count]],-3)</f>
        <v>3000</v>
      </c>
      <c r="R806" s="59">
        <f>VLOOKUP(class[[#This Row],[count_rd]],caltran!$J$2:$P$182,7,FALSE)</f>
        <v>1275.0000000000002</v>
      </c>
      <c r="S806" s="63">
        <f>VLOOKUP(class[[#This Row],[count_rd]],caltran!$J$2:$P$182,6,FALSE)</f>
        <v>4725</v>
      </c>
      <c r="T806" s="1">
        <f>IF(AND(class[[#This Row],[flow]]&gt;=class[[#This Row],[low]], class[[#This Row],[flow]]&lt;=class[[#This Row],[high]]),1,0)</f>
        <v>0</v>
      </c>
    </row>
    <row r="807" spans="1:20" x14ac:dyDescent="0.25">
      <c r="A807" s="61">
        <v>27305</v>
      </c>
      <c r="B807" s="61">
        <v>9</v>
      </c>
      <c r="C807" s="61">
        <v>1</v>
      </c>
      <c r="D807" s="68">
        <v>1</v>
      </c>
      <c r="E807" s="61" t="s">
        <v>77</v>
      </c>
      <c r="F807" s="61">
        <v>2</v>
      </c>
      <c r="G8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07" s="62">
        <v>3</v>
      </c>
      <c r="I807" s="62">
        <v>14</v>
      </c>
      <c r="J807" s="61">
        <v>2793</v>
      </c>
      <c r="K807" s="4">
        <f>VLOOKUP(class[[#This Row],[hwycov_id]],readme!E:F,2,FALSE)</f>
        <v>3373.9146730000002</v>
      </c>
      <c r="L807" s="64">
        <f t="shared" si="36"/>
        <v>0.20798949982098103</v>
      </c>
      <c r="M807" s="65">
        <f t="shared" si="37"/>
        <v>580.91467300000022</v>
      </c>
      <c r="N807" s="65">
        <f t="shared" si="38"/>
        <v>337461.85730669717</v>
      </c>
      <c r="O807" s="66" t="e">
        <v>#N/A</v>
      </c>
      <c r="P807" s="1">
        <v>807</v>
      </c>
      <c r="Q807" s="46">
        <f>ROUND(class[[#This Row],[count]],-3)</f>
        <v>3000</v>
      </c>
      <c r="R807" s="59">
        <f>VLOOKUP(class[[#This Row],[count_rd]],caltran!$J$2:$P$182,7,FALSE)</f>
        <v>1275.0000000000002</v>
      </c>
      <c r="S807" s="63">
        <f>VLOOKUP(class[[#This Row],[count_rd]],caltran!$J$2:$P$182,6,FALSE)</f>
        <v>4725</v>
      </c>
      <c r="T807" s="1">
        <f>IF(AND(class[[#This Row],[flow]]&gt;=class[[#This Row],[low]], class[[#This Row],[flow]]&lt;=class[[#This Row],[high]]),1,0)</f>
        <v>1</v>
      </c>
    </row>
    <row r="808" spans="1:20" x14ac:dyDescent="0.25">
      <c r="A808" s="61">
        <v>14616</v>
      </c>
      <c r="B808" s="61">
        <v>9</v>
      </c>
      <c r="C808" s="61">
        <v>1</v>
      </c>
      <c r="D808" s="68">
        <v>1</v>
      </c>
      <c r="E808" s="61" t="s">
        <v>77</v>
      </c>
      <c r="F808" s="61">
        <v>2</v>
      </c>
      <c r="G8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08" s="62">
        <v>7</v>
      </c>
      <c r="I808" s="62">
        <v>7</v>
      </c>
      <c r="J808" s="61">
        <v>2802</v>
      </c>
      <c r="K808" s="4">
        <f>VLOOKUP(class[[#This Row],[hwycov_id]],readme!E:F,2,FALSE)</f>
        <v>1621.6177909999999</v>
      </c>
      <c r="L808" s="64">
        <f t="shared" si="36"/>
        <v>-0.42126417166309782</v>
      </c>
      <c r="M808" s="65">
        <f t="shared" si="37"/>
        <v>-1180.3822090000001</v>
      </c>
      <c r="N808" s="65">
        <f t="shared" si="38"/>
        <v>1393302.15932372</v>
      </c>
      <c r="O808" s="66" t="e">
        <v>#N/A</v>
      </c>
      <c r="P808" s="1">
        <v>808</v>
      </c>
      <c r="Q808" s="46">
        <f>ROUND(class[[#This Row],[count]],-3)</f>
        <v>3000</v>
      </c>
      <c r="R808" s="59">
        <f>VLOOKUP(class[[#This Row],[count_rd]],caltran!$J$2:$P$182,7,FALSE)</f>
        <v>1275.0000000000002</v>
      </c>
      <c r="S808" s="63">
        <f>VLOOKUP(class[[#This Row],[count_rd]],caltran!$J$2:$P$182,6,FALSE)</f>
        <v>4725</v>
      </c>
      <c r="T808" s="1">
        <f>IF(AND(class[[#This Row],[flow]]&gt;=class[[#This Row],[low]], class[[#This Row],[flow]]&lt;=class[[#This Row],[high]]),1,0)</f>
        <v>1</v>
      </c>
    </row>
    <row r="809" spans="1:20" x14ac:dyDescent="0.25">
      <c r="A809" s="61">
        <v>28834</v>
      </c>
      <c r="B809" s="61">
        <v>9</v>
      </c>
      <c r="C809" s="61">
        <v>1</v>
      </c>
      <c r="D809" s="68">
        <v>1</v>
      </c>
      <c r="E809" s="61" t="s">
        <v>77</v>
      </c>
      <c r="F809" s="61">
        <v>2</v>
      </c>
      <c r="G8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09" s="62">
        <v>3</v>
      </c>
      <c r="I809" s="62">
        <v>14</v>
      </c>
      <c r="J809" s="61">
        <v>2825</v>
      </c>
      <c r="K809" s="4">
        <f>VLOOKUP(class[[#This Row],[hwycov_id]],readme!E:F,2,FALSE)</f>
        <v>1689.847184</v>
      </c>
      <c r="L809" s="64">
        <f t="shared" si="36"/>
        <v>-0.40182400566371679</v>
      </c>
      <c r="M809" s="65">
        <f t="shared" si="37"/>
        <v>-1135.152816</v>
      </c>
      <c r="N809" s="65">
        <f t="shared" si="38"/>
        <v>1288571.91567273</v>
      </c>
      <c r="O809" s="66" t="e">
        <v>#N/A</v>
      </c>
      <c r="P809" s="1">
        <v>809</v>
      </c>
      <c r="Q809" s="46">
        <f>ROUND(class[[#This Row],[count]],-3)</f>
        <v>3000</v>
      </c>
      <c r="R809" s="59">
        <f>VLOOKUP(class[[#This Row],[count_rd]],caltran!$J$2:$P$182,7,FALSE)</f>
        <v>1275.0000000000002</v>
      </c>
      <c r="S809" s="63">
        <f>VLOOKUP(class[[#This Row],[count_rd]],caltran!$J$2:$P$182,6,FALSE)</f>
        <v>4725</v>
      </c>
      <c r="T809" s="1">
        <f>IF(AND(class[[#This Row],[flow]]&gt;=class[[#This Row],[low]], class[[#This Row],[flow]]&lt;=class[[#This Row],[high]]),1,0)</f>
        <v>1</v>
      </c>
    </row>
    <row r="810" spans="1:20" x14ac:dyDescent="0.25">
      <c r="A810" s="61">
        <v>28530</v>
      </c>
      <c r="B810" s="61">
        <v>9</v>
      </c>
      <c r="C810" s="61">
        <v>1</v>
      </c>
      <c r="D810" s="68">
        <v>1</v>
      </c>
      <c r="E810" s="61" t="s">
        <v>77</v>
      </c>
      <c r="F810" s="61">
        <v>2</v>
      </c>
      <c r="G8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10" s="62">
        <v>6</v>
      </c>
      <c r="I810" s="62">
        <v>12</v>
      </c>
      <c r="J810" s="61">
        <v>2931</v>
      </c>
      <c r="K810" s="4">
        <f>VLOOKUP(class[[#This Row],[hwycov_id]],readme!E:F,2,FALSE)</f>
        <v>6337.7119410000005</v>
      </c>
      <c r="L810" s="64">
        <f t="shared" si="36"/>
        <v>1.1623036305015355</v>
      </c>
      <c r="M810" s="65">
        <f t="shared" si="37"/>
        <v>3406.7119410000005</v>
      </c>
      <c r="N810" s="65">
        <f t="shared" si="38"/>
        <v>11605686.24895199</v>
      </c>
      <c r="O810" s="66" t="e">
        <v>#N/A</v>
      </c>
      <c r="P810" s="1">
        <v>810</v>
      </c>
      <c r="Q810" s="46">
        <f>ROUND(class[[#This Row],[count]],-3)</f>
        <v>3000</v>
      </c>
      <c r="R810" s="59">
        <f>VLOOKUP(class[[#This Row],[count_rd]],caltran!$J$2:$P$182,7,FALSE)</f>
        <v>1275.0000000000002</v>
      </c>
      <c r="S810" s="63">
        <f>VLOOKUP(class[[#This Row],[count_rd]],caltran!$J$2:$P$182,6,FALSE)</f>
        <v>4725</v>
      </c>
      <c r="T810" s="1">
        <f>IF(AND(class[[#This Row],[flow]]&gt;=class[[#This Row],[low]], class[[#This Row],[flow]]&lt;=class[[#This Row],[high]]),1,0)</f>
        <v>0</v>
      </c>
    </row>
    <row r="811" spans="1:20" x14ac:dyDescent="0.25">
      <c r="A811" s="61">
        <v>28685</v>
      </c>
      <c r="B811" s="61">
        <v>9</v>
      </c>
      <c r="C811" s="61">
        <v>1</v>
      </c>
      <c r="D811" s="68">
        <v>1</v>
      </c>
      <c r="E811" s="61" t="s">
        <v>77</v>
      </c>
      <c r="F811" s="61">
        <v>2</v>
      </c>
      <c r="G8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11" s="62">
        <v>2</v>
      </c>
      <c r="I811" s="62">
        <v>14</v>
      </c>
      <c r="J811" s="61">
        <v>2958</v>
      </c>
      <c r="K811" s="4">
        <f>VLOOKUP(class[[#This Row],[hwycov_id]],readme!E:F,2,FALSE)</f>
        <v>2410.9590109999999</v>
      </c>
      <c r="L811" s="64">
        <f t="shared" si="36"/>
        <v>-0.18493610175794462</v>
      </c>
      <c r="M811" s="65">
        <f t="shared" si="37"/>
        <v>-547.04098900000008</v>
      </c>
      <c r="N811" s="65">
        <f t="shared" si="38"/>
        <v>299253.84364609822</v>
      </c>
      <c r="O811" s="66" t="e">
        <v>#N/A</v>
      </c>
      <c r="P811" s="1">
        <v>811</v>
      </c>
      <c r="Q811" s="46">
        <f>ROUND(class[[#This Row],[count]],-3)</f>
        <v>3000</v>
      </c>
      <c r="R811" s="59">
        <f>VLOOKUP(class[[#This Row],[count_rd]],caltran!$J$2:$P$182,7,FALSE)</f>
        <v>1275.0000000000002</v>
      </c>
      <c r="S811" s="63">
        <f>VLOOKUP(class[[#This Row],[count_rd]],caltran!$J$2:$P$182,6,FALSE)</f>
        <v>4725</v>
      </c>
      <c r="T811" s="1">
        <f>IF(AND(class[[#This Row],[flow]]&gt;=class[[#This Row],[low]], class[[#This Row],[flow]]&lt;=class[[#This Row],[high]]),1,0)</f>
        <v>1</v>
      </c>
    </row>
    <row r="812" spans="1:20" x14ac:dyDescent="0.25">
      <c r="A812" s="61">
        <v>14648</v>
      </c>
      <c r="B812" s="61">
        <v>9</v>
      </c>
      <c r="C812" s="61">
        <v>1</v>
      </c>
      <c r="D812" s="68">
        <v>1</v>
      </c>
      <c r="E812" s="61" t="s">
        <v>77</v>
      </c>
      <c r="F812" s="61">
        <v>2</v>
      </c>
      <c r="G8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12" s="62">
        <v>3</v>
      </c>
      <c r="I812" s="62">
        <v>14</v>
      </c>
      <c r="J812" s="61">
        <v>2985</v>
      </c>
      <c r="K812" s="4">
        <f>VLOOKUP(class[[#This Row],[hwycov_id]],readme!E:F,2,FALSE)</f>
        <v>9937.5879510000013</v>
      </c>
      <c r="L812" s="64">
        <f t="shared" si="36"/>
        <v>2.3291751929648248</v>
      </c>
      <c r="M812" s="65">
        <f t="shared" si="37"/>
        <v>6952.5879510000013</v>
      </c>
      <c r="N812" s="65">
        <f t="shared" si="38"/>
        <v>48338479.216390394</v>
      </c>
      <c r="O812" s="66" t="e">
        <v>#N/A</v>
      </c>
      <c r="P812" s="1">
        <v>812</v>
      </c>
      <c r="Q812" s="46">
        <f>ROUND(class[[#This Row],[count]],-3)</f>
        <v>3000</v>
      </c>
      <c r="R812" s="59">
        <f>VLOOKUP(class[[#This Row],[count_rd]],caltran!$J$2:$P$182,7,FALSE)</f>
        <v>1275.0000000000002</v>
      </c>
      <c r="S812" s="63">
        <f>VLOOKUP(class[[#This Row],[count_rd]],caltran!$J$2:$P$182,6,FALSE)</f>
        <v>4725</v>
      </c>
      <c r="T812" s="1">
        <f>IF(AND(class[[#This Row],[flow]]&gt;=class[[#This Row],[low]], class[[#This Row],[flow]]&lt;=class[[#This Row],[high]]),1,0)</f>
        <v>0</v>
      </c>
    </row>
    <row r="813" spans="1:20" x14ac:dyDescent="0.25">
      <c r="A813" s="61">
        <v>14684</v>
      </c>
      <c r="B813" s="61">
        <v>9</v>
      </c>
      <c r="C813" s="61">
        <v>1</v>
      </c>
      <c r="D813" s="68">
        <v>1</v>
      </c>
      <c r="E813" s="61" t="s">
        <v>77</v>
      </c>
      <c r="F813" s="61">
        <v>2</v>
      </c>
      <c r="G8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13" s="62">
        <v>3</v>
      </c>
      <c r="I813" s="62">
        <v>14</v>
      </c>
      <c r="J813" s="61">
        <v>2997</v>
      </c>
      <c r="K813" s="4">
        <f>VLOOKUP(class[[#This Row],[hwycov_id]],readme!E:F,2,FALSE)</f>
        <v>1572.9154640000002</v>
      </c>
      <c r="L813" s="64">
        <f t="shared" si="36"/>
        <v>-0.47517001534868197</v>
      </c>
      <c r="M813" s="65">
        <f t="shared" si="37"/>
        <v>-1424.0845359999998</v>
      </c>
      <c r="N813" s="65">
        <f t="shared" si="38"/>
        <v>2028016.765674335</v>
      </c>
      <c r="O813" s="66" t="e">
        <v>#N/A</v>
      </c>
      <c r="P813" s="1">
        <v>813</v>
      </c>
      <c r="Q813" s="46">
        <f>ROUND(class[[#This Row],[count]],-3)</f>
        <v>3000</v>
      </c>
      <c r="R813" s="59">
        <f>VLOOKUP(class[[#This Row],[count_rd]],caltran!$J$2:$P$182,7,FALSE)</f>
        <v>1275.0000000000002</v>
      </c>
      <c r="S813" s="63">
        <f>VLOOKUP(class[[#This Row],[count_rd]],caltran!$J$2:$P$182,6,FALSE)</f>
        <v>4725</v>
      </c>
      <c r="T813" s="1">
        <f>IF(AND(class[[#This Row],[flow]]&gt;=class[[#This Row],[low]], class[[#This Row],[flow]]&lt;=class[[#This Row],[high]]),1,0)</f>
        <v>1</v>
      </c>
    </row>
    <row r="814" spans="1:20" x14ac:dyDescent="0.25">
      <c r="A814" s="61">
        <v>28022</v>
      </c>
      <c r="B814" s="61">
        <v>9</v>
      </c>
      <c r="C814" s="61">
        <v>1</v>
      </c>
      <c r="D814" s="68">
        <v>1</v>
      </c>
      <c r="E814" s="61" t="s">
        <v>77</v>
      </c>
      <c r="F814" s="61">
        <v>2</v>
      </c>
      <c r="G8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14" s="62">
        <v>7</v>
      </c>
      <c r="I814" s="62">
        <v>7</v>
      </c>
      <c r="J814" s="61">
        <v>3007</v>
      </c>
      <c r="K814" s="4">
        <f>VLOOKUP(class[[#This Row],[hwycov_id]],readme!E:F,2,FALSE)</f>
        <v>5640.632783</v>
      </c>
      <c r="L814" s="64">
        <f t="shared" si="36"/>
        <v>0.87583398170934479</v>
      </c>
      <c r="M814" s="65">
        <f t="shared" si="37"/>
        <v>2633.632783</v>
      </c>
      <c r="N814" s="65">
        <f t="shared" si="38"/>
        <v>6936021.6356923254</v>
      </c>
      <c r="O814" s="66" t="e">
        <v>#N/A</v>
      </c>
      <c r="P814" s="1">
        <v>814</v>
      </c>
      <c r="Q814" s="46">
        <f>ROUND(class[[#This Row],[count]],-3)</f>
        <v>3000</v>
      </c>
      <c r="R814" s="59">
        <f>VLOOKUP(class[[#This Row],[count_rd]],caltran!$J$2:$P$182,7,FALSE)</f>
        <v>1275.0000000000002</v>
      </c>
      <c r="S814" s="63">
        <f>VLOOKUP(class[[#This Row],[count_rd]],caltran!$J$2:$P$182,6,FALSE)</f>
        <v>4725</v>
      </c>
      <c r="T814" s="1">
        <f>IF(AND(class[[#This Row],[flow]]&gt;=class[[#This Row],[low]], class[[#This Row],[flow]]&lt;=class[[#This Row],[high]]),1,0)</f>
        <v>0</v>
      </c>
    </row>
    <row r="815" spans="1:20" x14ac:dyDescent="0.25">
      <c r="A815" s="61">
        <v>2476</v>
      </c>
      <c r="B815" s="61">
        <v>9</v>
      </c>
      <c r="C815" s="61">
        <v>1</v>
      </c>
      <c r="D815" s="68">
        <v>1</v>
      </c>
      <c r="E815" s="61" t="s">
        <v>77</v>
      </c>
      <c r="F815" s="61">
        <v>2</v>
      </c>
      <c r="G8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15" s="62">
        <v>2</v>
      </c>
      <c r="I815" s="62">
        <v>14</v>
      </c>
      <c r="J815" s="61">
        <v>3036</v>
      </c>
      <c r="K815" s="4">
        <f>VLOOKUP(class[[#This Row],[hwycov_id]],readme!E:F,2,FALSE)</f>
        <v>3178.735565</v>
      </c>
      <c r="L815" s="64">
        <f t="shared" si="36"/>
        <v>4.7014349472990657E-2</v>
      </c>
      <c r="M815" s="65">
        <f t="shared" si="37"/>
        <v>142.73556499999995</v>
      </c>
      <c r="N815" s="65">
        <f t="shared" si="38"/>
        <v>20373.44151586921</v>
      </c>
      <c r="O815" s="66" t="e">
        <v>#N/A</v>
      </c>
      <c r="P815" s="1">
        <v>815</v>
      </c>
      <c r="Q815" s="46">
        <f>ROUND(class[[#This Row],[count]],-3)</f>
        <v>3000</v>
      </c>
      <c r="R815" s="59">
        <f>VLOOKUP(class[[#This Row],[count_rd]],caltran!$J$2:$P$182,7,FALSE)</f>
        <v>1275.0000000000002</v>
      </c>
      <c r="S815" s="63">
        <f>VLOOKUP(class[[#This Row],[count_rd]],caltran!$J$2:$P$182,6,FALSE)</f>
        <v>4725</v>
      </c>
      <c r="T815" s="1">
        <f>IF(AND(class[[#This Row],[flow]]&gt;=class[[#This Row],[low]], class[[#This Row],[flow]]&lt;=class[[#This Row],[high]]),1,0)</f>
        <v>1</v>
      </c>
    </row>
    <row r="816" spans="1:20" x14ac:dyDescent="0.25">
      <c r="A816" s="61">
        <v>27254</v>
      </c>
      <c r="B816" s="61">
        <v>9</v>
      </c>
      <c r="C816" s="61">
        <v>1</v>
      </c>
      <c r="D816" s="68">
        <v>1</v>
      </c>
      <c r="E816" s="61" t="s">
        <v>77</v>
      </c>
      <c r="F816" s="61">
        <v>2</v>
      </c>
      <c r="G8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16" s="62">
        <v>7</v>
      </c>
      <c r="I816" s="62">
        <v>18</v>
      </c>
      <c r="J816" s="61">
        <v>3053</v>
      </c>
      <c r="K816" s="4">
        <f>VLOOKUP(class[[#This Row],[hwycov_id]],readme!E:F,2,FALSE)</f>
        <v>5261.9412199999997</v>
      </c>
      <c r="L816" s="64">
        <f t="shared" si="36"/>
        <v>0.72353135276776936</v>
      </c>
      <c r="M816" s="65">
        <f t="shared" si="37"/>
        <v>2208.9412199999997</v>
      </c>
      <c r="N816" s="65">
        <f t="shared" si="38"/>
        <v>4879421.3134150868</v>
      </c>
      <c r="O816" s="66" t="e">
        <v>#N/A</v>
      </c>
      <c r="P816" s="1">
        <v>816</v>
      </c>
      <c r="Q816" s="46">
        <f>ROUND(class[[#This Row],[count]],-3)</f>
        <v>3000</v>
      </c>
      <c r="R816" s="59">
        <f>VLOOKUP(class[[#This Row],[count_rd]],caltran!$J$2:$P$182,7,FALSE)</f>
        <v>1275.0000000000002</v>
      </c>
      <c r="S816" s="63">
        <f>VLOOKUP(class[[#This Row],[count_rd]],caltran!$J$2:$P$182,6,FALSE)</f>
        <v>4725</v>
      </c>
      <c r="T816" s="1">
        <f>IF(AND(class[[#This Row],[flow]]&gt;=class[[#This Row],[low]], class[[#This Row],[flow]]&lt;=class[[#This Row],[high]]),1,0)</f>
        <v>0</v>
      </c>
    </row>
    <row r="817" spans="1:20" x14ac:dyDescent="0.25">
      <c r="A817" s="61">
        <v>28057</v>
      </c>
      <c r="B817" s="61">
        <v>9</v>
      </c>
      <c r="C817" s="61">
        <v>1</v>
      </c>
      <c r="D817" s="68">
        <v>1</v>
      </c>
      <c r="E817" s="61" t="s">
        <v>77</v>
      </c>
      <c r="F817" s="61">
        <v>2</v>
      </c>
      <c r="G8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17" s="62">
        <v>3</v>
      </c>
      <c r="I817" s="62">
        <v>14</v>
      </c>
      <c r="J817" s="61">
        <v>3092</v>
      </c>
      <c r="K817" s="4">
        <f>VLOOKUP(class[[#This Row],[hwycov_id]],readme!E:F,2,FALSE)</f>
        <v>9471.2374159999999</v>
      </c>
      <c r="L817" s="64">
        <f t="shared" si="36"/>
        <v>2.0631427606727035</v>
      </c>
      <c r="M817" s="65">
        <f t="shared" si="37"/>
        <v>6379.2374159999999</v>
      </c>
      <c r="N817" s="65">
        <f t="shared" si="38"/>
        <v>40694670.009694353</v>
      </c>
      <c r="O817" s="66" t="e">
        <v>#N/A</v>
      </c>
      <c r="P817" s="1">
        <v>817</v>
      </c>
      <c r="Q817" s="46">
        <f>ROUND(class[[#This Row],[count]],-3)</f>
        <v>3000</v>
      </c>
      <c r="R817" s="59">
        <f>VLOOKUP(class[[#This Row],[count_rd]],caltran!$J$2:$P$182,7,FALSE)</f>
        <v>1275.0000000000002</v>
      </c>
      <c r="S817" s="63">
        <f>VLOOKUP(class[[#This Row],[count_rd]],caltran!$J$2:$P$182,6,FALSE)</f>
        <v>4725</v>
      </c>
      <c r="T817" s="1">
        <f>IF(AND(class[[#This Row],[flow]]&gt;=class[[#This Row],[low]], class[[#This Row],[flow]]&lt;=class[[#This Row],[high]]),1,0)</f>
        <v>0</v>
      </c>
    </row>
    <row r="818" spans="1:20" x14ac:dyDescent="0.25">
      <c r="A818" s="61">
        <v>28653</v>
      </c>
      <c r="B818" s="61">
        <v>9</v>
      </c>
      <c r="C818" s="61">
        <v>1</v>
      </c>
      <c r="D818" s="68">
        <v>1</v>
      </c>
      <c r="E818" s="61" t="s">
        <v>77</v>
      </c>
      <c r="F818" s="61">
        <v>2</v>
      </c>
      <c r="G8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18" s="62">
        <v>6</v>
      </c>
      <c r="I818" s="62">
        <v>6</v>
      </c>
      <c r="J818" s="61">
        <v>3116</v>
      </c>
      <c r="K818" s="4">
        <f>VLOOKUP(class[[#This Row],[hwycov_id]],readme!E:F,2,FALSE)</f>
        <v>3714.2465739999998</v>
      </c>
      <c r="L818" s="64">
        <f t="shared" si="36"/>
        <v>0.1919918401797176</v>
      </c>
      <c r="M818" s="65">
        <f t="shared" si="37"/>
        <v>598.24657399999978</v>
      </c>
      <c r="N818" s="65">
        <f t="shared" si="38"/>
        <v>357898.96330273722</v>
      </c>
      <c r="O818" s="66" t="e">
        <v>#N/A</v>
      </c>
      <c r="P818" s="1">
        <v>818</v>
      </c>
      <c r="Q818" s="46">
        <f>ROUND(class[[#This Row],[count]],-3)</f>
        <v>3000</v>
      </c>
      <c r="R818" s="59">
        <f>VLOOKUP(class[[#This Row],[count_rd]],caltran!$J$2:$P$182,7,FALSE)</f>
        <v>1275.0000000000002</v>
      </c>
      <c r="S818" s="63">
        <f>VLOOKUP(class[[#This Row],[count_rd]],caltran!$J$2:$P$182,6,FALSE)</f>
        <v>4725</v>
      </c>
      <c r="T818" s="1">
        <f>IF(AND(class[[#This Row],[flow]]&gt;=class[[#This Row],[low]], class[[#This Row],[flow]]&lt;=class[[#This Row],[high]]),1,0)</f>
        <v>1</v>
      </c>
    </row>
    <row r="819" spans="1:20" x14ac:dyDescent="0.25">
      <c r="A819" s="61">
        <v>28319</v>
      </c>
      <c r="B819" s="61">
        <v>9</v>
      </c>
      <c r="C819" s="61">
        <v>1</v>
      </c>
      <c r="D819" s="68">
        <v>1</v>
      </c>
      <c r="E819" s="61" t="s">
        <v>77</v>
      </c>
      <c r="F819" s="61">
        <v>2</v>
      </c>
      <c r="G8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19" s="62">
        <v>7</v>
      </c>
      <c r="I819" s="62">
        <v>18</v>
      </c>
      <c r="J819" s="61">
        <v>3117</v>
      </c>
      <c r="K819" s="4">
        <f>VLOOKUP(class[[#This Row],[hwycov_id]],readme!E:F,2,FALSE)</f>
        <v>4786.8938740000003</v>
      </c>
      <c r="L819" s="64">
        <f t="shared" si="36"/>
        <v>0.53573752775104277</v>
      </c>
      <c r="M819" s="65">
        <f t="shared" si="37"/>
        <v>1669.8938740000003</v>
      </c>
      <c r="N819" s="65">
        <f t="shared" si="38"/>
        <v>2788545.550422729</v>
      </c>
      <c r="O819" s="66" t="e">
        <v>#N/A</v>
      </c>
      <c r="P819" s="1">
        <v>819</v>
      </c>
      <c r="Q819" s="46">
        <f>ROUND(class[[#This Row],[count]],-3)</f>
        <v>3000</v>
      </c>
      <c r="R819" s="59">
        <f>VLOOKUP(class[[#This Row],[count_rd]],caltran!$J$2:$P$182,7,FALSE)</f>
        <v>1275.0000000000002</v>
      </c>
      <c r="S819" s="63">
        <f>VLOOKUP(class[[#This Row],[count_rd]],caltran!$J$2:$P$182,6,FALSE)</f>
        <v>4725</v>
      </c>
      <c r="T819" s="1">
        <f>IF(AND(class[[#This Row],[flow]]&gt;=class[[#This Row],[low]], class[[#This Row],[flow]]&lt;=class[[#This Row],[high]]),1,0)</f>
        <v>0</v>
      </c>
    </row>
    <row r="820" spans="1:20" x14ac:dyDescent="0.25">
      <c r="A820" s="61">
        <v>16343</v>
      </c>
      <c r="B820" s="61">
        <v>9</v>
      </c>
      <c r="C820" s="61">
        <v>1</v>
      </c>
      <c r="D820" s="68">
        <v>1</v>
      </c>
      <c r="E820" s="61" t="s">
        <v>77</v>
      </c>
      <c r="F820" s="61">
        <v>2</v>
      </c>
      <c r="G8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20" s="62">
        <v>3</v>
      </c>
      <c r="I820" s="62">
        <v>14</v>
      </c>
      <c r="J820" s="61">
        <v>3235</v>
      </c>
      <c r="K820" s="4">
        <f>VLOOKUP(class[[#This Row],[hwycov_id]],readme!E:F,2,FALSE)</f>
        <v>4366.7510990000001</v>
      </c>
      <c r="L820" s="64">
        <f t="shared" si="36"/>
        <v>0.34984578021638324</v>
      </c>
      <c r="M820" s="65">
        <f t="shared" si="37"/>
        <v>1131.7510990000001</v>
      </c>
      <c r="N820" s="65">
        <f t="shared" si="38"/>
        <v>1280860.550087708</v>
      </c>
      <c r="O820" s="66" t="e">
        <v>#N/A</v>
      </c>
      <c r="P820" s="1">
        <v>820</v>
      </c>
      <c r="Q820" s="46">
        <f>ROUND(class[[#This Row],[count]],-3)</f>
        <v>3000</v>
      </c>
      <c r="R820" s="59">
        <f>VLOOKUP(class[[#This Row],[count_rd]],caltran!$J$2:$P$182,7,FALSE)</f>
        <v>1275.0000000000002</v>
      </c>
      <c r="S820" s="63">
        <f>VLOOKUP(class[[#This Row],[count_rd]],caltran!$J$2:$P$182,6,FALSE)</f>
        <v>4725</v>
      </c>
      <c r="T820" s="1">
        <f>IF(AND(class[[#This Row],[flow]]&gt;=class[[#This Row],[low]], class[[#This Row],[flow]]&lt;=class[[#This Row],[high]]),1,0)</f>
        <v>1</v>
      </c>
    </row>
    <row r="821" spans="1:20" x14ac:dyDescent="0.25">
      <c r="A821" s="61">
        <v>28554</v>
      </c>
      <c r="B821" s="61">
        <v>9</v>
      </c>
      <c r="C821" s="61">
        <v>1</v>
      </c>
      <c r="D821" s="68">
        <v>1</v>
      </c>
      <c r="E821" s="61" t="s">
        <v>77</v>
      </c>
      <c r="F821" s="61">
        <v>2</v>
      </c>
      <c r="G8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21" s="62">
        <v>6</v>
      </c>
      <c r="I821" s="62">
        <v>1</v>
      </c>
      <c r="J821" s="61">
        <v>3272</v>
      </c>
      <c r="K821" s="4">
        <f>VLOOKUP(class[[#This Row],[hwycov_id]],readme!E:F,2,FALSE)</f>
        <v>2461.6707919999999</v>
      </c>
      <c r="L821" s="64">
        <f t="shared" si="36"/>
        <v>-0.2476556259168704</v>
      </c>
      <c r="M821" s="65">
        <f t="shared" si="37"/>
        <v>-810.32920800000011</v>
      </c>
      <c r="N821" s="65">
        <f t="shared" si="38"/>
        <v>656633.42533790739</v>
      </c>
      <c r="O821" s="66" t="e">
        <v>#N/A</v>
      </c>
      <c r="P821" s="1">
        <v>821</v>
      </c>
      <c r="Q821" s="46">
        <f>ROUND(class[[#This Row],[count]],-3)</f>
        <v>3000</v>
      </c>
      <c r="R821" s="59">
        <f>VLOOKUP(class[[#This Row],[count_rd]],caltran!$J$2:$P$182,7,FALSE)</f>
        <v>1275.0000000000002</v>
      </c>
      <c r="S821" s="63">
        <f>VLOOKUP(class[[#This Row],[count_rd]],caltran!$J$2:$P$182,6,FALSE)</f>
        <v>4725</v>
      </c>
      <c r="T821" s="1">
        <f>IF(AND(class[[#This Row],[flow]]&gt;=class[[#This Row],[low]], class[[#This Row],[flow]]&lt;=class[[#This Row],[high]]),1,0)</f>
        <v>1</v>
      </c>
    </row>
    <row r="822" spans="1:20" x14ac:dyDescent="0.25">
      <c r="A822" s="61">
        <v>27571</v>
      </c>
      <c r="B822" s="61">
        <v>9</v>
      </c>
      <c r="C822" s="61">
        <v>1</v>
      </c>
      <c r="D822" s="68">
        <v>1</v>
      </c>
      <c r="E822" s="61" t="s">
        <v>77</v>
      </c>
      <c r="F822" s="61">
        <v>2</v>
      </c>
      <c r="G8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22" s="62">
        <v>2</v>
      </c>
      <c r="I822" s="62">
        <v>14</v>
      </c>
      <c r="J822" s="61">
        <v>3281</v>
      </c>
      <c r="K822" s="4">
        <f>VLOOKUP(class[[#This Row],[hwycov_id]],readme!E:F,2,FALSE)</f>
        <v>251.94029199999997</v>
      </c>
      <c r="L822" s="64">
        <f t="shared" ref="L822:L885" si="39">K822/J822-1</f>
        <v>-0.92321234623590365</v>
      </c>
      <c r="M822" s="65">
        <f t="shared" ref="M822:M885" si="40">K822-J822</f>
        <v>-3029.0597080000002</v>
      </c>
      <c r="N822" s="65">
        <f t="shared" ref="N822:N885" si="41">POWER(M822,2)</f>
        <v>9175202.7146290466</v>
      </c>
      <c r="O822" s="66" t="e">
        <v>#N/A</v>
      </c>
      <c r="P822" s="1">
        <v>822</v>
      </c>
      <c r="Q822" s="46">
        <f>ROUND(class[[#This Row],[count]],-3)</f>
        <v>3000</v>
      </c>
      <c r="R822" s="59">
        <f>VLOOKUP(class[[#This Row],[count_rd]],caltran!$J$2:$P$182,7,FALSE)</f>
        <v>1275.0000000000002</v>
      </c>
      <c r="S822" s="63">
        <f>VLOOKUP(class[[#This Row],[count_rd]],caltran!$J$2:$P$182,6,FALSE)</f>
        <v>4725</v>
      </c>
      <c r="T822" s="1">
        <f>IF(AND(class[[#This Row],[flow]]&gt;=class[[#This Row],[low]], class[[#This Row],[flow]]&lt;=class[[#This Row],[high]]),1,0)</f>
        <v>0</v>
      </c>
    </row>
    <row r="823" spans="1:20" x14ac:dyDescent="0.25">
      <c r="A823" s="61">
        <v>27310</v>
      </c>
      <c r="B823" s="61">
        <v>9</v>
      </c>
      <c r="C823" s="61">
        <v>1</v>
      </c>
      <c r="D823" s="68">
        <v>1</v>
      </c>
      <c r="E823" s="61" t="s">
        <v>77</v>
      </c>
      <c r="F823" s="61">
        <v>2</v>
      </c>
      <c r="G8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23" s="62">
        <v>7</v>
      </c>
      <c r="I823" s="62">
        <v>7</v>
      </c>
      <c r="J823" s="61">
        <v>3286</v>
      </c>
      <c r="K823" s="4">
        <f>VLOOKUP(class[[#This Row],[hwycov_id]],readme!E:F,2,FALSE)</f>
        <v>1875.5273729999999</v>
      </c>
      <c r="L823" s="64">
        <f t="shared" si="39"/>
        <v>-0.4292369528301887</v>
      </c>
      <c r="M823" s="65">
        <f t="shared" si="40"/>
        <v>-1410.4726270000001</v>
      </c>
      <c r="N823" s="65">
        <f t="shared" si="41"/>
        <v>1989433.0315162814</v>
      </c>
      <c r="O823" s="66" t="e">
        <v>#N/A</v>
      </c>
      <c r="P823" s="1">
        <v>823</v>
      </c>
      <c r="Q823" s="46">
        <f>ROUND(class[[#This Row],[count]],-3)</f>
        <v>3000</v>
      </c>
      <c r="R823" s="59">
        <f>VLOOKUP(class[[#This Row],[count_rd]],caltran!$J$2:$P$182,7,FALSE)</f>
        <v>1275.0000000000002</v>
      </c>
      <c r="S823" s="63">
        <f>VLOOKUP(class[[#This Row],[count_rd]],caltran!$J$2:$P$182,6,FALSE)</f>
        <v>4725</v>
      </c>
      <c r="T823" s="1">
        <f>IF(AND(class[[#This Row],[flow]]&gt;=class[[#This Row],[low]], class[[#This Row],[flow]]&lt;=class[[#This Row],[high]]),1,0)</f>
        <v>1</v>
      </c>
    </row>
    <row r="824" spans="1:20" x14ac:dyDescent="0.25">
      <c r="A824" s="61">
        <v>28183</v>
      </c>
      <c r="B824" s="61">
        <v>9</v>
      </c>
      <c r="C824" s="61">
        <v>1</v>
      </c>
      <c r="D824" s="68">
        <v>1</v>
      </c>
      <c r="E824" s="61" t="s">
        <v>77</v>
      </c>
      <c r="F824" s="61">
        <v>2</v>
      </c>
      <c r="G8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24" s="62">
        <v>5</v>
      </c>
      <c r="I824" s="62">
        <v>5</v>
      </c>
      <c r="J824" s="61">
        <v>3300</v>
      </c>
      <c r="K824" s="4">
        <f>VLOOKUP(class[[#This Row],[hwycov_id]],readme!E:F,2,FALSE)</f>
        <v>2460.6184079999998</v>
      </c>
      <c r="L824" s="64">
        <f t="shared" si="39"/>
        <v>-0.25435805818181823</v>
      </c>
      <c r="M824" s="65">
        <f t="shared" si="40"/>
        <v>-839.38159200000018</v>
      </c>
      <c r="N824" s="65">
        <f t="shared" si="41"/>
        <v>704561.4569884548</v>
      </c>
      <c r="O824" s="66" t="e">
        <v>#N/A</v>
      </c>
      <c r="P824" s="1">
        <v>824</v>
      </c>
      <c r="Q824" s="46">
        <f>ROUND(class[[#This Row],[count]],-3)</f>
        <v>3000</v>
      </c>
      <c r="R824" s="59">
        <f>VLOOKUP(class[[#This Row],[count_rd]],caltran!$J$2:$P$182,7,FALSE)</f>
        <v>1275.0000000000002</v>
      </c>
      <c r="S824" s="63">
        <f>VLOOKUP(class[[#This Row],[count_rd]],caltran!$J$2:$P$182,6,FALSE)</f>
        <v>4725</v>
      </c>
      <c r="T824" s="1">
        <f>IF(AND(class[[#This Row],[flow]]&gt;=class[[#This Row],[low]], class[[#This Row],[flow]]&lt;=class[[#This Row],[high]]),1,0)</f>
        <v>1</v>
      </c>
    </row>
    <row r="825" spans="1:20" x14ac:dyDescent="0.25">
      <c r="A825" s="61">
        <v>11485</v>
      </c>
      <c r="B825" s="61">
        <v>9</v>
      </c>
      <c r="C825" s="61">
        <v>1</v>
      </c>
      <c r="D825" s="68">
        <v>1</v>
      </c>
      <c r="E825" s="61" t="s">
        <v>77</v>
      </c>
      <c r="F825" s="61">
        <v>2</v>
      </c>
      <c r="G8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25" s="62">
        <v>3</v>
      </c>
      <c r="I825" s="62">
        <v>14</v>
      </c>
      <c r="J825" s="61">
        <v>3347</v>
      </c>
      <c r="K825" s="4">
        <f>VLOOKUP(class[[#This Row],[hwycov_id]],readme!E:F,2,FALSE)</f>
        <v>5779.9780280000004</v>
      </c>
      <c r="L825" s="64">
        <f t="shared" si="39"/>
        <v>0.72691306483417994</v>
      </c>
      <c r="M825" s="65">
        <f t="shared" si="40"/>
        <v>2432.9780280000004</v>
      </c>
      <c r="N825" s="65">
        <f t="shared" si="41"/>
        <v>5919382.0847307714</v>
      </c>
      <c r="O825" s="66" t="e">
        <v>#N/A</v>
      </c>
      <c r="P825" s="1">
        <v>825</v>
      </c>
      <c r="Q825" s="46">
        <f>ROUND(class[[#This Row],[count]],-3)</f>
        <v>3000</v>
      </c>
      <c r="R825" s="59">
        <f>VLOOKUP(class[[#This Row],[count_rd]],caltran!$J$2:$P$182,7,FALSE)</f>
        <v>1275.0000000000002</v>
      </c>
      <c r="S825" s="63">
        <f>VLOOKUP(class[[#This Row],[count_rd]],caltran!$J$2:$P$182,6,FALSE)</f>
        <v>4725</v>
      </c>
      <c r="T825" s="1">
        <f>IF(AND(class[[#This Row],[flow]]&gt;=class[[#This Row],[low]], class[[#This Row],[flow]]&lt;=class[[#This Row],[high]]),1,0)</f>
        <v>0</v>
      </c>
    </row>
    <row r="826" spans="1:20" x14ac:dyDescent="0.25">
      <c r="A826" s="61">
        <v>30899</v>
      </c>
      <c r="B826" s="61">
        <v>9</v>
      </c>
      <c r="C826" s="61">
        <v>1</v>
      </c>
      <c r="D826" s="68">
        <v>1</v>
      </c>
      <c r="E826" s="61" t="s">
        <v>77</v>
      </c>
      <c r="F826" s="61">
        <v>2</v>
      </c>
      <c r="G8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26" s="62">
        <v>2</v>
      </c>
      <c r="I826" s="62">
        <v>14</v>
      </c>
      <c r="J826" s="61">
        <v>3395</v>
      </c>
      <c r="K826" s="4">
        <f>VLOOKUP(class[[#This Row],[hwycov_id]],readme!E:F,2,FALSE)</f>
        <v>6196.5582079999995</v>
      </c>
      <c r="L826" s="64">
        <f t="shared" si="39"/>
        <v>0.82520123946980828</v>
      </c>
      <c r="M826" s="65">
        <f t="shared" si="40"/>
        <v>2801.5582079999995</v>
      </c>
      <c r="N826" s="65">
        <f t="shared" si="41"/>
        <v>7848728.3928121682</v>
      </c>
      <c r="O826" s="66" t="e">
        <v>#N/A</v>
      </c>
      <c r="P826" s="1">
        <v>826</v>
      </c>
      <c r="Q826" s="46">
        <f>ROUND(class[[#This Row],[count]],-3)</f>
        <v>3000</v>
      </c>
      <c r="R826" s="59">
        <f>VLOOKUP(class[[#This Row],[count_rd]],caltran!$J$2:$P$182,7,FALSE)</f>
        <v>1275.0000000000002</v>
      </c>
      <c r="S826" s="63">
        <f>VLOOKUP(class[[#This Row],[count_rd]],caltran!$J$2:$P$182,6,FALSE)</f>
        <v>4725</v>
      </c>
      <c r="T826" s="1">
        <f>IF(AND(class[[#This Row],[flow]]&gt;=class[[#This Row],[low]], class[[#This Row],[flow]]&lt;=class[[#This Row],[high]]),1,0)</f>
        <v>0</v>
      </c>
    </row>
    <row r="827" spans="1:20" x14ac:dyDescent="0.25">
      <c r="A827" s="61">
        <v>10931</v>
      </c>
      <c r="B827" s="61">
        <v>9</v>
      </c>
      <c r="C827" s="61">
        <v>1</v>
      </c>
      <c r="D827" s="68">
        <v>1</v>
      </c>
      <c r="E827" s="61" t="s">
        <v>77</v>
      </c>
      <c r="F827" s="61">
        <v>2</v>
      </c>
      <c r="G8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27" s="62">
        <v>3</v>
      </c>
      <c r="I827" s="62">
        <v>14</v>
      </c>
      <c r="J827" s="61">
        <v>3466</v>
      </c>
      <c r="K827" s="4">
        <f>VLOOKUP(class[[#This Row],[hwycov_id]],readme!E:F,2,FALSE)</f>
        <v>3798.0747299999998</v>
      </c>
      <c r="L827" s="64">
        <f t="shared" si="39"/>
        <v>9.5809212348528572E-2</v>
      </c>
      <c r="M827" s="65">
        <f t="shared" si="40"/>
        <v>332.07472999999982</v>
      </c>
      <c r="N827" s="65">
        <f t="shared" si="41"/>
        <v>110273.62630457278</v>
      </c>
      <c r="O827" s="66" t="e">
        <v>#N/A</v>
      </c>
      <c r="P827" s="1">
        <v>827</v>
      </c>
      <c r="Q827" s="46">
        <f>ROUND(class[[#This Row],[count]],-3)</f>
        <v>3000</v>
      </c>
      <c r="R827" s="59">
        <f>VLOOKUP(class[[#This Row],[count_rd]],caltran!$J$2:$P$182,7,FALSE)</f>
        <v>1275.0000000000002</v>
      </c>
      <c r="S827" s="63">
        <f>VLOOKUP(class[[#This Row],[count_rd]],caltran!$J$2:$P$182,6,FALSE)</f>
        <v>4725</v>
      </c>
      <c r="T827" s="1">
        <f>IF(AND(class[[#This Row],[flow]]&gt;=class[[#This Row],[low]], class[[#This Row],[flow]]&lt;=class[[#This Row],[high]]),1,0)</f>
        <v>1</v>
      </c>
    </row>
    <row r="828" spans="1:20" x14ac:dyDescent="0.25">
      <c r="A828" s="61">
        <v>28684</v>
      </c>
      <c r="B828" s="61">
        <v>9</v>
      </c>
      <c r="C828" s="61">
        <v>1</v>
      </c>
      <c r="D828" s="68">
        <v>1</v>
      </c>
      <c r="E828" s="61" t="s">
        <v>77</v>
      </c>
      <c r="F828" s="61">
        <v>2</v>
      </c>
      <c r="G8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28" s="62">
        <v>2</v>
      </c>
      <c r="I828" s="62">
        <v>2</v>
      </c>
      <c r="J828" s="61">
        <v>3597</v>
      </c>
      <c r="K828" s="4">
        <f>VLOOKUP(class[[#This Row],[hwycov_id]],readme!E:F,2,FALSE)</f>
        <v>2317.997754</v>
      </c>
      <c r="L828" s="64">
        <f t="shared" si="39"/>
        <v>-0.35557471392827356</v>
      </c>
      <c r="M828" s="65">
        <f t="shared" si="40"/>
        <v>-1279.002246</v>
      </c>
      <c r="N828" s="65">
        <f t="shared" si="41"/>
        <v>1635846.7452730446</v>
      </c>
      <c r="O828" s="66" t="e">
        <v>#N/A</v>
      </c>
      <c r="P828" s="1">
        <v>828</v>
      </c>
      <c r="Q828" s="46">
        <f>ROUND(class[[#This Row],[count]],-3)</f>
        <v>4000</v>
      </c>
      <c r="R828" s="59">
        <f>VLOOKUP(class[[#This Row],[count_rd]],caltran!$J$2:$P$182,7,FALSE)</f>
        <v>1920</v>
      </c>
      <c r="S828" s="63">
        <f>VLOOKUP(class[[#This Row],[count_rd]],caltran!$J$2:$P$182,6,FALSE)</f>
        <v>6080</v>
      </c>
      <c r="T828" s="1">
        <f>IF(AND(class[[#This Row],[flow]]&gt;=class[[#This Row],[low]], class[[#This Row],[flow]]&lt;=class[[#This Row],[high]]),1,0)</f>
        <v>1</v>
      </c>
    </row>
    <row r="829" spans="1:20" x14ac:dyDescent="0.25">
      <c r="A829" s="61">
        <v>27763</v>
      </c>
      <c r="B829" s="61">
        <v>9</v>
      </c>
      <c r="C829" s="61">
        <v>1</v>
      </c>
      <c r="D829" s="68">
        <v>1</v>
      </c>
      <c r="E829" s="61" t="s">
        <v>77</v>
      </c>
      <c r="F829" s="61">
        <v>2</v>
      </c>
      <c r="G8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29" s="62">
        <v>5</v>
      </c>
      <c r="I829" s="62">
        <v>9</v>
      </c>
      <c r="J829" s="61">
        <v>3615</v>
      </c>
      <c r="K829" s="4">
        <f>VLOOKUP(class[[#This Row],[hwycov_id]],readme!E:F,2,FALSE)</f>
        <v>5076.5623239999995</v>
      </c>
      <c r="L829" s="64">
        <f t="shared" si="39"/>
        <v>0.40430493056708139</v>
      </c>
      <c r="M829" s="65">
        <f t="shared" si="40"/>
        <v>1461.5623239999995</v>
      </c>
      <c r="N829" s="65">
        <f t="shared" si="41"/>
        <v>2136164.4269362795</v>
      </c>
      <c r="O829" s="66" t="e">
        <v>#N/A</v>
      </c>
      <c r="P829" s="1">
        <v>829</v>
      </c>
      <c r="Q829" s="46">
        <f>ROUND(class[[#This Row],[count]],-3)</f>
        <v>4000</v>
      </c>
      <c r="R829" s="59">
        <f>VLOOKUP(class[[#This Row],[count_rd]],caltran!$J$2:$P$182,7,FALSE)</f>
        <v>1920</v>
      </c>
      <c r="S829" s="63">
        <f>VLOOKUP(class[[#This Row],[count_rd]],caltran!$J$2:$P$182,6,FALSE)</f>
        <v>6080</v>
      </c>
      <c r="T829" s="1">
        <f>IF(AND(class[[#This Row],[flow]]&gt;=class[[#This Row],[low]], class[[#This Row],[flow]]&lt;=class[[#This Row],[high]]),1,0)</f>
        <v>1</v>
      </c>
    </row>
    <row r="830" spans="1:20" x14ac:dyDescent="0.25">
      <c r="A830" s="61">
        <v>11020</v>
      </c>
      <c r="B830" s="61">
        <v>9</v>
      </c>
      <c r="C830" s="61">
        <v>1</v>
      </c>
      <c r="D830" s="68">
        <v>1</v>
      </c>
      <c r="E830" s="61" t="s">
        <v>77</v>
      </c>
      <c r="F830" s="61">
        <v>2</v>
      </c>
      <c r="G8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30" s="62">
        <v>2</v>
      </c>
      <c r="I830" s="62">
        <v>14</v>
      </c>
      <c r="J830" s="61">
        <v>3702</v>
      </c>
      <c r="K830" s="4">
        <f>VLOOKUP(class[[#This Row],[hwycov_id]],readme!E:F,2,FALSE)</f>
        <v>1518.3981939999999</v>
      </c>
      <c r="L830" s="64">
        <f t="shared" si="39"/>
        <v>-0.58984381577525657</v>
      </c>
      <c r="M830" s="65">
        <f t="shared" si="40"/>
        <v>-2183.6018060000001</v>
      </c>
      <c r="N830" s="65">
        <f t="shared" si="41"/>
        <v>4768116.8471664619</v>
      </c>
      <c r="O830" s="66" t="e">
        <v>#N/A</v>
      </c>
      <c r="P830" s="1">
        <v>830</v>
      </c>
      <c r="Q830" s="46">
        <f>ROUND(class[[#This Row],[count]],-3)</f>
        <v>4000</v>
      </c>
      <c r="R830" s="59">
        <f>VLOOKUP(class[[#This Row],[count_rd]],caltran!$J$2:$P$182,7,FALSE)</f>
        <v>1920</v>
      </c>
      <c r="S830" s="63">
        <f>VLOOKUP(class[[#This Row],[count_rd]],caltran!$J$2:$P$182,6,FALSE)</f>
        <v>6080</v>
      </c>
      <c r="T830" s="1">
        <f>IF(AND(class[[#This Row],[flow]]&gt;=class[[#This Row],[low]], class[[#This Row],[flow]]&lt;=class[[#This Row],[high]]),1,0)</f>
        <v>0</v>
      </c>
    </row>
    <row r="831" spans="1:20" x14ac:dyDescent="0.25">
      <c r="A831" s="61">
        <v>28212</v>
      </c>
      <c r="B831" s="61">
        <v>9</v>
      </c>
      <c r="C831" s="61">
        <v>1</v>
      </c>
      <c r="D831" s="68">
        <v>1</v>
      </c>
      <c r="E831" s="61" t="s">
        <v>77</v>
      </c>
      <c r="F831" s="61">
        <v>2</v>
      </c>
      <c r="G8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31" s="62">
        <v>5</v>
      </c>
      <c r="I831" s="62">
        <v>19</v>
      </c>
      <c r="J831" s="61">
        <v>3711</v>
      </c>
      <c r="K831" s="4">
        <f>VLOOKUP(class[[#This Row],[hwycov_id]],readme!E:F,2,FALSE)</f>
        <v>5518.8510129999995</v>
      </c>
      <c r="L831" s="64">
        <f t="shared" si="39"/>
        <v>0.48716006817569379</v>
      </c>
      <c r="M831" s="65">
        <f t="shared" si="40"/>
        <v>1807.8510129999995</v>
      </c>
      <c r="N831" s="65">
        <f t="shared" si="41"/>
        <v>3268325.2852051244</v>
      </c>
      <c r="O831" s="66" t="e">
        <v>#N/A</v>
      </c>
      <c r="P831" s="1">
        <v>831</v>
      </c>
      <c r="Q831" s="46">
        <f>ROUND(class[[#This Row],[count]],-3)</f>
        <v>4000</v>
      </c>
      <c r="R831" s="59">
        <f>VLOOKUP(class[[#This Row],[count_rd]],caltran!$J$2:$P$182,7,FALSE)</f>
        <v>1920</v>
      </c>
      <c r="S831" s="63">
        <f>VLOOKUP(class[[#This Row],[count_rd]],caltran!$J$2:$P$182,6,FALSE)</f>
        <v>6080</v>
      </c>
      <c r="T831" s="1">
        <f>IF(AND(class[[#This Row],[flow]]&gt;=class[[#This Row],[low]], class[[#This Row],[flow]]&lt;=class[[#This Row],[high]]),1,0)</f>
        <v>1</v>
      </c>
    </row>
    <row r="832" spans="1:20" x14ac:dyDescent="0.25">
      <c r="A832" s="61">
        <v>11257</v>
      </c>
      <c r="B832" s="61">
        <v>9</v>
      </c>
      <c r="C832" s="61">
        <v>1</v>
      </c>
      <c r="D832" s="68">
        <v>1</v>
      </c>
      <c r="E832" s="61" t="s">
        <v>77</v>
      </c>
      <c r="F832" s="61">
        <v>2</v>
      </c>
      <c r="G8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32" s="62">
        <v>5</v>
      </c>
      <c r="I832" s="62">
        <v>9</v>
      </c>
      <c r="J832" s="61">
        <v>3719</v>
      </c>
      <c r="K832" s="4">
        <f>VLOOKUP(class[[#This Row],[hwycov_id]],readme!E:F,2,FALSE)</f>
        <v>5927.943268</v>
      </c>
      <c r="L832" s="64">
        <f t="shared" si="39"/>
        <v>0.59396162086582405</v>
      </c>
      <c r="M832" s="65">
        <f t="shared" si="40"/>
        <v>2208.943268</v>
      </c>
      <c r="N832" s="65">
        <f t="shared" si="41"/>
        <v>4879430.3612425197</v>
      </c>
      <c r="O832" s="66" t="e">
        <v>#N/A</v>
      </c>
      <c r="P832" s="1">
        <v>832</v>
      </c>
      <c r="Q832" s="46">
        <f>ROUND(class[[#This Row],[count]],-3)</f>
        <v>4000</v>
      </c>
      <c r="R832" s="59">
        <f>VLOOKUP(class[[#This Row],[count_rd]],caltran!$J$2:$P$182,7,FALSE)</f>
        <v>1920</v>
      </c>
      <c r="S832" s="63">
        <f>VLOOKUP(class[[#This Row],[count_rd]],caltran!$J$2:$P$182,6,FALSE)</f>
        <v>6080</v>
      </c>
      <c r="T832" s="1">
        <f>IF(AND(class[[#This Row],[flow]]&gt;=class[[#This Row],[low]], class[[#This Row],[flow]]&lt;=class[[#This Row],[high]]),1,0)</f>
        <v>1</v>
      </c>
    </row>
    <row r="833" spans="1:20" x14ac:dyDescent="0.25">
      <c r="A833" s="61">
        <v>3344</v>
      </c>
      <c r="B833" s="61">
        <v>9</v>
      </c>
      <c r="C833" s="61">
        <v>1</v>
      </c>
      <c r="D833" s="68">
        <v>1</v>
      </c>
      <c r="E833" s="61" t="s">
        <v>77</v>
      </c>
      <c r="F833" s="61">
        <v>2</v>
      </c>
      <c r="G8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33" s="62">
        <v>7</v>
      </c>
      <c r="I833" s="62">
        <v>15</v>
      </c>
      <c r="J833" s="61">
        <v>3720</v>
      </c>
      <c r="K833" s="4">
        <f>VLOOKUP(class[[#This Row],[hwycov_id]],readme!E:F,2,FALSE)</f>
        <v>2967.6026909999996</v>
      </c>
      <c r="L833" s="64">
        <f t="shared" si="39"/>
        <v>-0.20225734112903238</v>
      </c>
      <c r="M833" s="65">
        <f t="shared" si="40"/>
        <v>-752.3973090000004</v>
      </c>
      <c r="N833" s="65">
        <f t="shared" si="41"/>
        <v>566101.71059044206</v>
      </c>
      <c r="O833" s="66" t="e">
        <v>#N/A</v>
      </c>
      <c r="P833" s="1">
        <v>833</v>
      </c>
      <c r="Q833" s="46">
        <f>ROUND(class[[#This Row],[count]],-3)</f>
        <v>4000</v>
      </c>
      <c r="R833" s="59">
        <f>VLOOKUP(class[[#This Row],[count_rd]],caltran!$J$2:$P$182,7,FALSE)</f>
        <v>1920</v>
      </c>
      <c r="S833" s="63">
        <f>VLOOKUP(class[[#This Row],[count_rd]],caltran!$J$2:$P$182,6,FALSE)</f>
        <v>6080</v>
      </c>
      <c r="T833" s="1">
        <f>IF(AND(class[[#This Row],[flow]]&gt;=class[[#This Row],[low]], class[[#This Row],[flow]]&lt;=class[[#This Row],[high]]),1,0)</f>
        <v>1</v>
      </c>
    </row>
    <row r="834" spans="1:20" x14ac:dyDescent="0.25">
      <c r="A834" s="61">
        <v>27152</v>
      </c>
      <c r="B834" s="61">
        <v>9</v>
      </c>
      <c r="C834" s="61">
        <v>1</v>
      </c>
      <c r="D834" s="68">
        <v>1</v>
      </c>
      <c r="E834" s="61" t="s">
        <v>77</v>
      </c>
      <c r="F834" s="61">
        <v>2</v>
      </c>
      <c r="G8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34" s="62">
        <v>3</v>
      </c>
      <c r="I834" s="62">
        <v>14</v>
      </c>
      <c r="J834" s="61">
        <v>3765</v>
      </c>
      <c r="K834" s="4">
        <f>VLOOKUP(class[[#This Row],[hwycov_id]],readme!E:F,2,FALSE)</f>
        <v>4395.8442070000001</v>
      </c>
      <c r="L834" s="64">
        <f t="shared" si="39"/>
        <v>0.16755490225763614</v>
      </c>
      <c r="M834" s="65">
        <f t="shared" si="40"/>
        <v>630.8442070000001</v>
      </c>
      <c r="N834" s="65">
        <f t="shared" si="41"/>
        <v>397964.41350545897</v>
      </c>
      <c r="O834" s="66" t="e">
        <v>#N/A</v>
      </c>
      <c r="P834" s="1">
        <v>834</v>
      </c>
      <c r="Q834" s="46">
        <f>ROUND(class[[#This Row],[count]],-3)</f>
        <v>4000</v>
      </c>
      <c r="R834" s="59">
        <f>VLOOKUP(class[[#This Row],[count_rd]],caltran!$J$2:$P$182,7,FALSE)</f>
        <v>1920</v>
      </c>
      <c r="S834" s="63">
        <f>VLOOKUP(class[[#This Row],[count_rd]],caltran!$J$2:$P$182,6,FALSE)</f>
        <v>6080</v>
      </c>
      <c r="T834" s="1">
        <f>IF(AND(class[[#This Row],[flow]]&gt;=class[[#This Row],[low]], class[[#This Row],[flow]]&lt;=class[[#This Row],[high]]),1,0)</f>
        <v>1</v>
      </c>
    </row>
    <row r="835" spans="1:20" x14ac:dyDescent="0.25">
      <c r="A835" s="61">
        <v>28489</v>
      </c>
      <c r="B835" s="61">
        <v>9</v>
      </c>
      <c r="C835" s="61">
        <v>1</v>
      </c>
      <c r="D835" s="68">
        <v>1</v>
      </c>
      <c r="E835" s="61" t="s">
        <v>77</v>
      </c>
      <c r="F835" s="61">
        <v>2</v>
      </c>
      <c r="G8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35" s="62">
        <v>6</v>
      </c>
      <c r="I835" s="62">
        <v>12</v>
      </c>
      <c r="J835" s="61">
        <v>3776</v>
      </c>
      <c r="K835" s="4">
        <f>VLOOKUP(class[[#This Row],[hwycov_id]],readme!E:F,2,FALSE)</f>
        <v>3008.000106</v>
      </c>
      <c r="L835" s="64">
        <f t="shared" si="39"/>
        <v>-0.20338980243644067</v>
      </c>
      <c r="M835" s="65">
        <f t="shared" si="40"/>
        <v>-767.99989400000004</v>
      </c>
      <c r="N835" s="65">
        <f t="shared" si="41"/>
        <v>589823.83718401135</v>
      </c>
      <c r="O835" s="66" t="e">
        <v>#N/A</v>
      </c>
      <c r="P835" s="1">
        <v>835</v>
      </c>
      <c r="Q835" s="46">
        <f>ROUND(class[[#This Row],[count]],-3)</f>
        <v>4000</v>
      </c>
      <c r="R835" s="59">
        <f>VLOOKUP(class[[#This Row],[count_rd]],caltran!$J$2:$P$182,7,FALSE)</f>
        <v>1920</v>
      </c>
      <c r="S835" s="63">
        <f>VLOOKUP(class[[#This Row],[count_rd]],caltran!$J$2:$P$182,6,FALSE)</f>
        <v>6080</v>
      </c>
      <c r="T835" s="1">
        <f>IF(AND(class[[#This Row],[flow]]&gt;=class[[#This Row],[low]], class[[#This Row],[flow]]&lt;=class[[#This Row],[high]]),1,0)</f>
        <v>1</v>
      </c>
    </row>
    <row r="836" spans="1:20" x14ac:dyDescent="0.25">
      <c r="A836" s="61">
        <v>8646</v>
      </c>
      <c r="B836" s="61">
        <v>9</v>
      </c>
      <c r="C836" s="61">
        <v>1</v>
      </c>
      <c r="D836" s="68">
        <v>1</v>
      </c>
      <c r="E836" s="61" t="s">
        <v>77</v>
      </c>
      <c r="F836" s="61">
        <v>2</v>
      </c>
      <c r="G8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36" s="62">
        <v>3</v>
      </c>
      <c r="I836" s="62">
        <v>14</v>
      </c>
      <c r="J836" s="61">
        <v>3863</v>
      </c>
      <c r="K836" s="4">
        <f>VLOOKUP(class[[#This Row],[hwycov_id]],readme!E:F,2,FALSE)</f>
        <v>3150.7791599999996</v>
      </c>
      <c r="L836" s="64">
        <f t="shared" si="39"/>
        <v>-0.18436987833290197</v>
      </c>
      <c r="M836" s="65">
        <f t="shared" si="40"/>
        <v>-712.22084000000041</v>
      </c>
      <c r="N836" s="65">
        <f t="shared" si="41"/>
        <v>507258.52493030619</v>
      </c>
      <c r="O836" s="66" t="e">
        <v>#N/A</v>
      </c>
      <c r="P836" s="1">
        <v>836</v>
      </c>
      <c r="Q836" s="46">
        <f>ROUND(class[[#This Row],[count]],-3)</f>
        <v>4000</v>
      </c>
      <c r="R836" s="59">
        <f>VLOOKUP(class[[#This Row],[count_rd]],caltran!$J$2:$P$182,7,FALSE)</f>
        <v>1920</v>
      </c>
      <c r="S836" s="63">
        <f>VLOOKUP(class[[#This Row],[count_rd]],caltran!$J$2:$P$182,6,FALSE)</f>
        <v>6080</v>
      </c>
      <c r="T836" s="1">
        <f>IF(AND(class[[#This Row],[flow]]&gt;=class[[#This Row],[low]], class[[#This Row],[flow]]&lt;=class[[#This Row],[high]]),1,0)</f>
        <v>1</v>
      </c>
    </row>
    <row r="837" spans="1:20" x14ac:dyDescent="0.25">
      <c r="A837" s="61">
        <v>16159</v>
      </c>
      <c r="B837" s="61">
        <v>9</v>
      </c>
      <c r="C837" s="61">
        <v>1</v>
      </c>
      <c r="D837" s="68">
        <v>1</v>
      </c>
      <c r="E837" s="61" t="s">
        <v>77</v>
      </c>
      <c r="F837" s="61">
        <v>2</v>
      </c>
      <c r="G8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37" s="62">
        <v>3</v>
      </c>
      <c r="I837" s="62">
        <v>14</v>
      </c>
      <c r="J837" s="61">
        <v>3910</v>
      </c>
      <c r="K837" s="4">
        <f>VLOOKUP(class[[#This Row],[hwycov_id]],readme!E:F,2,FALSE)</f>
        <v>3053.3989560000005</v>
      </c>
      <c r="L837" s="64">
        <f t="shared" si="39"/>
        <v>-0.21907955089514053</v>
      </c>
      <c r="M837" s="65">
        <f t="shared" si="40"/>
        <v>-856.60104399999955</v>
      </c>
      <c r="N837" s="65">
        <f t="shared" si="41"/>
        <v>733765.34858188918</v>
      </c>
      <c r="O837" s="66" t="e">
        <v>#N/A</v>
      </c>
      <c r="P837" s="1">
        <v>837</v>
      </c>
      <c r="Q837" s="46">
        <f>ROUND(class[[#This Row],[count]],-3)</f>
        <v>4000</v>
      </c>
      <c r="R837" s="59">
        <f>VLOOKUP(class[[#This Row],[count_rd]],caltran!$J$2:$P$182,7,FALSE)</f>
        <v>1920</v>
      </c>
      <c r="S837" s="63">
        <f>VLOOKUP(class[[#This Row],[count_rd]],caltran!$J$2:$P$182,6,FALSE)</f>
        <v>6080</v>
      </c>
      <c r="T837" s="1">
        <f>IF(AND(class[[#This Row],[flow]]&gt;=class[[#This Row],[low]], class[[#This Row],[flow]]&lt;=class[[#This Row],[high]]),1,0)</f>
        <v>1</v>
      </c>
    </row>
    <row r="838" spans="1:20" x14ac:dyDescent="0.25">
      <c r="A838" s="61">
        <v>28862</v>
      </c>
      <c r="B838" s="61">
        <v>9</v>
      </c>
      <c r="C838" s="61">
        <v>1</v>
      </c>
      <c r="D838" s="68">
        <v>1</v>
      </c>
      <c r="E838" s="61" t="s">
        <v>77</v>
      </c>
      <c r="F838" s="61">
        <v>2</v>
      </c>
      <c r="G8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38" s="62">
        <v>3</v>
      </c>
      <c r="I838" s="62">
        <v>14</v>
      </c>
      <c r="J838" s="61">
        <v>3930</v>
      </c>
      <c r="K838" s="4">
        <f>VLOOKUP(class[[#This Row],[hwycov_id]],readme!E:F,2,FALSE)</f>
        <v>3637.9917679999999</v>
      </c>
      <c r="L838" s="64">
        <f t="shared" si="39"/>
        <v>-7.43023491094148E-2</v>
      </c>
      <c r="M838" s="65">
        <f t="shared" si="40"/>
        <v>-292.00823200000013</v>
      </c>
      <c r="N838" s="65">
        <f t="shared" si="41"/>
        <v>85268.807555765903</v>
      </c>
      <c r="O838" s="66" t="e">
        <v>#N/A</v>
      </c>
      <c r="P838" s="1">
        <v>838</v>
      </c>
      <c r="Q838" s="46">
        <f>ROUND(class[[#This Row],[count]],-3)</f>
        <v>4000</v>
      </c>
      <c r="R838" s="59">
        <f>VLOOKUP(class[[#This Row],[count_rd]],caltran!$J$2:$P$182,7,FALSE)</f>
        <v>1920</v>
      </c>
      <c r="S838" s="63">
        <f>VLOOKUP(class[[#This Row],[count_rd]],caltran!$J$2:$P$182,6,FALSE)</f>
        <v>6080</v>
      </c>
      <c r="T838" s="1">
        <f>IF(AND(class[[#This Row],[flow]]&gt;=class[[#This Row],[low]], class[[#This Row],[flow]]&lt;=class[[#This Row],[high]]),1,0)</f>
        <v>1</v>
      </c>
    </row>
    <row r="839" spans="1:20" x14ac:dyDescent="0.25">
      <c r="A839" s="61">
        <v>28164</v>
      </c>
      <c r="B839" s="61">
        <v>9</v>
      </c>
      <c r="C839" s="61">
        <v>1</v>
      </c>
      <c r="D839" s="68">
        <v>1</v>
      </c>
      <c r="E839" s="61" t="s">
        <v>77</v>
      </c>
      <c r="F839" s="61">
        <v>2</v>
      </c>
      <c r="G8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39" s="62">
        <v>5</v>
      </c>
      <c r="I839" s="62">
        <v>5</v>
      </c>
      <c r="J839" s="61">
        <v>3944</v>
      </c>
      <c r="K839" s="4">
        <f>VLOOKUP(class[[#This Row],[hwycov_id]],readme!E:F,2,FALSE)</f>
        <v>3532.5065000000004</v>
      </c>
      <c r="L839" s="64">
        <f t="shared" si="39"/>
        <v>-0.10433405172413779</v>
      </c>
      <c r="M839" s="65">
        <f t="shared" si="40"/>
        <v>-411.49349999999959</v>
      </c>
      <c r="N839" s="65">
        <f t="shared" si="41"/>
        <v>169326.90054224967</v>
      </c>
      <c r="O839" s="66" t="e">
        <v>#N/A</v>
      </c>
      <c r="P839" s="1">
        <v>839</v>
      </c>
      <c r="Q839" s="46">
        <f>ROUND(class[[#This Row],[count]],-3)</f>
        <v>4000</v>
      </c>
      <c r="R839" s="59">
        <f>VLOOKUP(class[[#This Row],[count_rd]],caltran!$J$2:$P$182,7,FALSE)</f>
        <v>1920</v>
      </c>
      <c r="S839" s="63">
        <f>VLOOKUP(class[[#This Row],[count_rd]],caltran!$J$2:$P$182,6,FALSE)</f>
        <v>6080</v>
      </c>
      <c r="T839" s="1">
        <f>IF(AND(class[[#This Row],[flow]]&gt;=class[[#This Row],[low]], class[[#This Row],[flow]]&lt;=class[[#This Row],[high]]),1,0)</f>
        <v>1</v>
      </c>
    </row>
    <row r="840" spans="1:20" x14ac:dyDescent="0.25">
      <c r="A840" s="61">
        <v>28146</v>
      </c>
      <c r="B840" s="61">
        <v>9</v>
      </c>
      <c r="C840" s="61">
        <v>1</v>
      </c>
      <c r="D840" s="68">
        <v>1</v>
      </c>
      <c r="E840" s="61" t="s">
        <v>77</v>
      </c>
      <c r="F840" s="61">
        <v>2</v>
      </c>
      <c r="G8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40" s="62">
        <v>5</v>
      </c>
      <c r="I840" s="62">
        <v>9</v>
      </c>
      <c r="J840" s="61">
        <v>3992</v>
      </c>
      <c r="K840" s="4">
        <f>VLOOKUP(class[[#This Row],[hwycov_id]],readme!E:F,2,FALSE)</f>
        <v>2112.295795</v>
      </c>
      <c r="L840" s="64">
        <f t="shared" si="39"/>
        <v>-0.47086778682364727</v>
      </c>
      <c r="M840" s="65">
        <f t="shared" si="40"/>
        <v>-1879.704205</v>
      </c>
      <c r="N840" s="65">
        <f t="shared" si="41"/>
        <v>3533287.8982946821</v>
      </c>
      <c r="O840" s="66" t="e">
        <v>#N/A</v>
      </c>
      <c r="P840" s="1">
        <v>840</v>
      </c>
      <c r="Q840" s="46">
        <f>ROUND(class[[#This Row],[count]],-3)</f>
        <v>4000</v>
      </c>
      <c r="R840" s="59">
        <f>VLOOKUP(class[[#This Row],[count_rd]],caltran!$J$2:$P$182,7,FALSE)</f>
        <v>1920</v>
      </c>
      <c r="S840" s="63">
        <f>VLOOKUP(class[[#This Row],[count_rd]],caltran!$J$2:$P$182,6,FALSE)</f>
        <v>6080</v>
      </c>
      <c r="T840" s="1">
        <f>IF(AND(class[[#This Row],[flow]]&gt;=class[[#This Row],[low]], class[[#This Row],[flow]]&lt;=class[[#This Row],[high]]),1,0)</f>
        <v>1</v>
      </c>
    </row>
    <row r="841" spans="1:20" x14ac:dyDescent="0.25">
      <c r="A841" s="61">
        <v>3353</v>
      </c>
      <c r="B841" s="61">
        <v>9</v>
      </c>
      <c r="C841" s="61">
        <v>1</v>
      </c>
      <c r="D841" s="68">
        <v>1</v>
      </c>
      <c r="E841" s="61" t="s">
        <v>77</v>
      </c>
      <c r="F841" s="61">
        <v>2</v>
      </c>
      <c r="G8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41" s="62">
        <v>6</v>
      </c>
      <c r="I841" s="62">
        <v>17</v>
      </c>
      <c r="J841" s="61">
        <v>4058</v>
      </c>
      <c r="K841" s="4">
        <f>VLOOKUP(class[[#This Row],[hwycov_id]],readme!E:F,2,FALSE)</f>
        <v>1617.3332519999999</v>
      </c>
      <c r="L841" s="64">
        <f t="shared" si="39"/>
        <v>-0.60144572400197149</v>
      </c>
      <c r="M841" s="65">
        <f t="shared" si="40"/>
        <v>-2440.6667480000001</v>
      </c>
      <c r="N841" s="65">
        <f t="shared" si="41"/>
        <v>5956854.174792896</v>
      </c>
      <c r="O841" s="66" t="e">
        <v>#N/A</v>
      </c>
      <c r="P841" s="1">
        <v>841</v>
      </c>
      <c r="Q841" s="46">
        <f>ROUND(class[[#This Row],[count]],-3)</f>
        <v>4000</v>
      </c>
      <c r="R841" s="59">
        <f>VLOOKUP(class[[#This Row],[count_rd]],caltran!$J$2:$P$182,7,FALSE)</f>
        <v>1920</v>
      </c>
      <c r="S841" s="63">
        <f>VLOOKUP(class[[#This Row],[count_rd]],caltran!$J$2:$P$182,6,FALSE)</f>
        <v>6080</v>
      </c>
      <c r="T841" s="1">
        <f>IF(AND(class[[#This Row],[flow]]&gt;=class[[#This Row],[low]], class[[#This Row],[flow]]&lt;=class[[#This Row],[high]]),1,0)</f>
        <v>0</v>
      </c>
    </row>
    <row r="842" spans="1:20" x14ac:dyDescent="0.25">
      <c r="A842" s="61">
        <v>28987</v>
      </c>
      <c r="B842" s="61">
        <v>9</v>
      </c>
      <c r="C842" s="61">
        <v>1</v>
      </c>
      <c r="D842" s="68">
        <v>1</v>
      </c>
      <c r="E842" s="61" t="s">
        <v>77</v>
      </c>
      <c r="F842" s="61">
        <v>2</v>
      </c>
      <c r="G8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42" s="62">
        <v>3</v>
      </c>
      <c r="I842" s="62">
        <v>14</v>
      </c>
      <c r="J842" s="61">
        <v>4059</v>
      </c>
      <c r="K842" s="4">
        <f>VLOOKUP(class[[#This Row],[hwycov_id]],readme!E:F,2,FALSE)</f>
        <v>6299.521737</v>
      </c>
      <c r="L842" s="64">
        <f t="shared" si="39"/>
        <v>0.5519886023651146</v>
      </c>
      <c r="M842" s="65">
        <f t="shared" si="40"/>
        <v>2240.521737</v>
      </c>
      <c r="N842" s="65">
        <f t="shared" si="41"/>
        <v>5019937.6539694974</v>
      </c>
      <c r="O842" s="66" t="e">
        <v>#N/A</v>
      </c>
      <c r="P842" s="1">
        <v>842</v>
      </c>
      <c r="Q842" s="46">
        <f>ROUND(class[[#This Row],[count]],-3)</f>
        <v>4000</v>
      </c>
      <c r="R842" s="59">
        <f>VLOOKUP(class[[#This Row],[count_rd]],caltran!$J$2:$P$182,7,FALSE)</f>
        <v>1920</v>
      </c>
      <c r="S842" s="63">
        <f>VLOOKUP(class[[#This Row],[count_rd]],caltran!$J$2:$P$182,6,FALSE)</f>
        <v>6080</v>
      </c>
      <c r="T842" s="1">
        <f>IF(AND(class[[#This Row],[flow]]&gt;=class[[#This Row],[low]], class[[#This Row],[flow]]&lt;=class[[#This Row],[high]]),1,0)</f>
        <v>0</v>
      </c>
    </row>
    <row r="843" spans="1:20" x14ac:dyDescent="0.25">
      <c r="A843" s="61">
        <v>28966</v>
      </c>
      <c r="B843" s="61">
        <v>9</v>
      </c>
      <c r="C843" s="61">
        <v>1</v>
      </c>
      <c r="D843" s="68">
        <v>1</v>
      </c>
      <c r="E843" s="61" t="s">
        <v>77</v>
      </c>
      <c r="F843" s="61">
        <v>2</v>
      </c>
      <c r="G8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43" s="62">
        <v>2</v>
      </c>
      <c r="I843" s="62">
        <v>14</v>
      </c>
      <c r="J843" s="61">
        <v>4076</v>
      </c>
      <c r="K843" s="4">
        <f>VLOOKUP(class[[#This Row],[hwycov_id]],readme!E:F,2,FALSE)</f>
        <v>3348.3060150000001</v>
      </c>
      <c r="L843" s="64">
        <f t="shared" si="39"/>
        <v>-0.17853139965652598</v>
      </c>
      <c r="M843" s="65">
        <f t="shared" si="40"/>
        <v>-727.69398499999988</v>
      </c>
      <c r="N843" s="65">
        <f t="shared" si="41"/>
        <v>529538.53580518009</v>
      </c>
      <c r="O843" s="66" t="e">
        <v>#N/A</v>
      </c>
      <c r="P843" s="1">
        <v>843</v>
      </c>
      <c r="Q843" s="46">
        <f>ROUND(class[[#This Row],[count]],-3)</f>
        <v>4000</v>
      </c>
      <c r="R843" s="59">
        <f>VLOOKUP(class[[#This Row],[count_rd]],caltran!$J$2:$P$182,7,FALSE)</f>
        <v>1920</v>
      </c>
      <c r="S843" s="63">
        <f>VLOOKUP(class[[#This Row],[count_rd]],caltran!$J$2:$P$182,6,FALSE)</f>
        <v>6080</v>
      </c>
      <c r="T843" s="1">
        <f>IF(AND(class[[#This Row],[flow]]&gt;=class[[#This Row],[low]], class[[#This Row],[flow]]&lt;=class[[#This Row],[high]]),1,0)</f>
        <v>1</v>
      </c>
    </row>
    <row r="844" spans="1:20" x14ac:dyDescent="0.25">
      <c r="A844" s="61">
        <v>29011</v>
      </c>
      <c r="B844" s="61">
        <v>9</v>
      </c>
      <c r="C844" s="61">
        <v>1</v>
      </c>
      <c r="D844" s="68">
        <v>1</v>
      </c>
      <c r="E844" s="61" t="s">
        <v>77</v>
      </c>
      <c r="F844" s="61">
        <v>2</v>
      </c>
      <c r="G8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44" s="62">
        <v>2</v>
      </c>
      <c r="I844" s="62">
        <v>14</v>
      </c>
      <c r="J844" s="61">
        <v>4168</v>
      </c>
      <c r="K844" s="4">
        <f>VLOOKUP(class[[#This Row],[hwycov_id]],readme!E:F,2,FALSE)</f>
        <v>9848.078614</v>
      </c>
      <c r="L844" s="64">
        <f t="shared" si="39"/>
        <v>1.3627827768714011</v>
      </c>
      <c r="M844" s="65">
        <f t="shared" si="40"/>
        <v>5680.078614</v>
      </c>
      <c r="N844" s="65">
        <f t="shared" si="41"/>
        <v>32263293.061220162</v>
      </c>
      <c r="O844" s="66" t="e">
        <v>#N/A</v>
      </c>
      <c r="P844" s="1">
        <v>844</v>
      </c>
      <c r="Q844" s="46">
        <f>ROUND(class[[#This Row],[count]],-3)</f>
        <v>4000</v>
      </c>
      <c r="R844" s="59">
        <f>VLOOKUP(class[[#This Row],[count_rd]],caltran!$J$2:$P$182,7,FALSE)</f>
        <v>1920</v>
      </c>
      <c r="S844" s="63">
        <f>VLOOKUP(class[[#This Row],[count_rd]],caltran!$J$2:$P$182,6,FALSE)</f>
        <v>6080</v>
      </c>
      <c r="T844" s="1">
        <f>IF(AND(class[[#This Row],[flow]]&gt;=class[[#This Row],[low]], class[[#This Row],[flow]]&lt;=class[[#This Row],[high]]),1,0)</f>
        <v>0</v>
      </c>
    </row>
    <row r="845" spans="1:20" x14ac:dyDescent="0.25">
      <c r="A845" s="61">
        <v>27253</v>
      </c>
      <c r="B845" s="61">
        <v>9</v>
      </c>
      <c r="C845" s="61">
        <v>1</v>
      </c>
      <c r="D845" s="68">
        <v>1</v>
      </c>
      <c r="E845" s="61" t="s">
        <v>77</v>
      </c>
      <c r="F845" s="61">
        <v>2</v>
      </c>
      <c r="G8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45" s="62">
        <v>7</v>
      </c>
      <c r="I845" s="62">
        <v>18</v>
      </c>
      <c r="J845" s="61">
        <v>4186</v>
      </c>
      <c r="K845" s="4">
        <f>VLOOKUP(class[[#This Row],[hwycov_id]],readme!E:F,2,FALSE)</f>
        <v>4741.7476879999995</v>
      </c>
      <c r="L845" s="64">
        <f t="shared" si="39"/>
        <v>0.13276342283803144</v>
      </c>
      <c r="M845" s="65">
        <f t="shared" si="40"/>
        <v>555.74768799999947</v>
      </c>
      <c r="N845" s="65">
        <f t="shared" si="41"/>
        <v>308855.49271734478</v>
      </c>
      <c r="O845" s="66" t="e">
        <v>#N/A</v>
      </c>
      <c r="P845" s="1">
        <v>845</v>
      </c>
      <c r="Q845" s="46">
        <f>ROUND(class[[#This Row],[count]],-3)</f>
        <v>4000</v>
      </c>
      <c r="R845" s="59">
        <f>VLOOKUP(class[[#This Row],[count_rd]],caltran!$J$2:$P$182,7,FALSE)</f>
        <v>1920</v>
      </c>
      <c r="S845" s="63">
        <f>VLOOKUP(class[[#This Row],[count_rd]],caltran!$J$2:$P$182,6,FALSE)</f>
        <v>6080</v>
      </c>
      <c r="T845" s="1">
        <f>IF(AND(class[[#This Row],[flow]]&gt;=class[[#This Row],[low]], class[[#This Row],[flow]]&lt;=class[[#This Row],[high]]),1,0)</f>
        <v>1</v>
      </c>
    </row>
    <row r="846" spans="1:20" x14ac:dyDescent="0.25">
      <c r="A846" s="61">
        <v>27307</v>
      </c>
      <c r="B846" s="61">
        <v>9</v>
      </c>
      <c r="C846" s="61">
        <v>1</v>
      </c>
      <c r="D846" s="68">
        <v>1</v>
      </c>
      <c r="E846" s="61" t="s">
        <v>77</v>
      </c>
      <c r="F846" s="61">
        <v>2</v>
      </c>
      <c r="G8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46" s="62">
        <v>7</v>
      </c>
      <c r="I846" s="62">
        <v>7</v>
      </c>
      <c r="J846" s="61">
        <v>4215</v>
      </c>
      <c r="K846" s="4">
        <f>VLOOKUP(class[[#This Row],[hwycov_id]],readme!E:F,2,FALSE)</f>
        <v>7209.9514620000009</v>
      </c>
      <c r="L846" s="64">
        <f t="shared" si="39"/>
        <v>0.71054601708185072</v>
      </c>
      <c r="M846" s="65">
        <f t="shared" si="40"/>
        <v>2994.9514620000009</v>
      </c>
      <c r="N846" s="65">
        <f t="shared" si="41"/>
        <v>8969734.2597359437</v>
      </c>
      <c r="O846" s="66" t="e">
        <v>#N/A</v>
      </c>
      <c r="P846" s="1">
        <v>846</v>
      </c>
      <c r="Q846" s="46">
        <f>ROUND(class[[#This Row],[count]],-3)</f>
        <v>4000</v>
      </c>
      <c r="R846" s="59">
        <f>VLOOKUP(class[[#This Row],[count_rd]],caltran!$J$2:$P$182,7,FALSE)</f>
        <v>1920</v>
      </c>
      <c r="S846" s="63">
        <f>VLOOKUP(class[[#This Row],[count_rd]],caltran!$J$2:$P$182,6,FALSE)</f>
        <v>6080</v>
      </c>
      <c r="T846" s="1">
        <f>IF(AND(class[[#This Row],[flow]]&gt;=class[[#This Row],[low]], class[[#This Row],[flow]]&lt;=class[[#This Row],[high]]),1,0)</f>
        <v>0</v>
      </c>
    </row>
    <row r="847" spans="1:20" x14ac:dyDescent="0.25">
      <c r="A847" s="61">
        <v>29252</v>
      </c>
      <c r="B847" s="61">
        <v>9</v>
      </c>
      <c r="C847" s="61">
        <v>1</v>
      </c>
      <c r="D847" s="68">
        <v>1</v>
      </c>
      <c r="E847" s="61" t="s">
        <v>77</v>
      </c>
      <c r="F847" s="61">
        <v>2</v>
      </c>
      <c r="G8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47" s="62">
        <v>2</v>
      </c>
      <c r="I847" s="62">
        <v>14</v>
      </c>
      <c r="J847" s="61">
        <v>4240</v>
      </c>
      <c r="K847" s="4">
        <f>VLOOKUP(class[[#This Row],[hwycov_id]],readme!E:F,2,FALSE)</f>
        <v>4128.4749449999999</v>
      </c>
      <c r="L847" s="64">
        <f t="shared" si="39"/>
        <v>-2.6303079009433961E-2</v>
      </c>
      <c r="M847" s="65">
        <f t="shared" si="40"/>
        <v>-111.52505500000007</v>
      </c>
      <c r="N847" s="65">
        <f t="shared" si="41"/>
        <v>12437.837892753039</v>
      </c>
      <c r="O847" s="66" t="e">
        <v>#N/A</v>
      </c>
      <c r="P847" s="1">
        <v>847</v>
      </c>
      <c r="Q847" s="46">
        <f>ROUND(class[[#This Row],[count]],-3)</f>
        <v>4000</v>
      </c>
      <c r="R847" s="59">
        <f>VLOOKUP(class[[#This Row],[count_rd]],caltran!$J$2:$P$182,7,FALSE)</f>
        <v>1920</v>
      </c>
      <c r="S847" s="63">
        <f>VLOOKUP(class[[#This Row],[count_rd]],caltran!$J$2:$P$182,6,FALSE)</f>
        <v>6080</v>
      </c>
      <c r="T847" s="1">
        <f>IF(AND(class[[#This Row],[flow]]&gt;=class[[#This Row],[low]], class[[#This Row],[flow]]&lt;=class[[#This Row],[high]]),1,0)</f>
        <v>1</v>
      </c>
    </row>
    <row r="848" spans="1:20" x14ac:dyDescent="0.25">
      <c r="A848" s="61">
        <v>26013</v>
      </c>
      <c r="B848" s="61">
        <v>9</v>
      </c>
      <c r="C848" s="61">
        <v>1</v>
      </c>
      <c r="D848" s="68">
        <v>1</v>
      </c>
      <c r="E848" s="61" t="s">
        <v>77</v>
      </c>
      <c r="F848" s="61">
        <v>2</v>
      </c>
      <c r="G8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48" s="62">
        <v>2</v>
      </c>
      <c r="I848" s="62">
        <v>14</v>
      </c>
      <c r="J848" s="61">
        <v>4245</v>
      </c>
      <c r="K848" s="4">
        <f>VLOOKUP(class[[#This Row],[hwycov_id]],readme!E:F,2,FALSE)</f>
        <v>4887.0400230000005</v>
      </c>
      <c r="L848" s="64">
        <f t="shared" si="39"/>
        <v>0.15124617738515922</v>
      </c>
      <c r="M848" s="65">
        <f t="shared" si="40"/>
        <v>642.04002300000047</v>
      </c>
      <c r="N848" s="65">
        <f t="shared" si="41"/>
        <v>412215.39113384113</v>
      </c>
      <c r="O848" s="66" t="e">
        <v>#N/A</v>
      </c>
      <c r="P848" s="1">
        <v>848</v>
      </c>
      <c r="Q848" s="46">
        <f>ROUND(class[[#This Row],[count]],-3)</f>
        <v>4000</v>
      </c>
      <c r="R848" s="59">
        <f>VLOOKUP(class[[#This Row],[count_rd]],caltran!$J$2:$P$182,7,FALSE)</f>
        <v>1920</v>
      </c>
      <c r="S848" s="63">
        <f>VLOOKUP(class[[#This Row],[count_rd]],caltran!$J$2:$P$182,6,FALSE)</f>
        <v>6080</v>
      </c>
      <c r="T848" s="1">
        <f>IF(AND(class[[#This Row],[flow]]&gt;=class[[#This Row],[low]], class[[#This Row],[flow]]&lt;=class[[#This Row],[high]]),1,0)</f>
        <v>1</v>
      </c>
    </row>
    <row r="849" spans="1:20" x14ac:dyDescent="0.25">
      <c r="A849" s="61">
        <v>4022</v>
      </c>
      <c r="B849" s="61">
        <v>9</v>
      </c>
      <c r="C849" s="61">
        <v>1</v>
      </c>
      <c r="D849" s="68">
        <v>1</v>
      </c>
      <c r="E849" s="61" t="s">
        <v>77</v>
      </c>
      <c r="F849" s="61">
        <v>2</v>
      </c>
      <c r="G8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49" s="62">
        <v>2</v>
      </c>
      <c r="I849" s="62">
        <v>14</v>
      </c>
      <c r="J849" s="61">
        <v>4318</v>
      </c>
      <c r="K849" s="4">
        <f>VLOOKUP(class[[#This Row],[hwycov_id]],readme!E:F,2,FALSE)</f>
        <v>6938.7714839999999</v>
      </c>
      <c r="L849" s="64">
        <f t="shared" si="39"/>
        <v>0.60694105697081979</v>
      </c>
      <c r="M849" s="65">
        <f t="shared" si="40"/>
        <v>2620.7714839999999</v>
      </c>
      <c r="N849" s="65">
        <f t="shared" si="41"/>
        <v>6868443.1713475613</v>
      </c>
      <c r="O849" s="66" t="e">
        <v>#N/A</v>
      </c>
      <c r="P849" s="1">
        <v>849</v>
      </c>
      <c r="Q849" s="46">
        <f>ROUND(class[[#This Row],[count]],-3)</f>
        <v>4000</v>
      </c>
      <c r="R849" s="59">
        <f>VLOOKUP(class[[#This Row],[count_rd]],caltran!$J$2:$P$182,7,FALSE)</f>
        <v>1920</v>
      </c>
      <c r="S849" s="63">
        <f>VLOOKUP(class[[#This Row],[count_rd]],caltran!$J$2:$P$182,6,FALSE)</f>
        <v>6080</v>
      </c>
      <c r="T849" s="1">
        <f>IF(AND(class[[#This Row],[flow]]&gt;=class[[#This Row],[low]], class[[#This Row],[flow]]&lt;=class[[#This Row],[high]]),1,0)</f>
        <v>0</v>
      </c>
    </row>
    <row r="850" spans="1:20" x14ac:dyDescent="0.25">
      <c r="A850" s="61">
        <v>28019</v>
      </c>
      <c r="B850" s="61">
        <v>9</v>
      </c>
      <c r="C850" s="61">
        <v>1</v>
      </c>
      <c r="D850" s="68">
        <v>1</v>
      </c>
      <c r="E850" s="61" t="s">
        <v>77</v>
      </c>
      <c r="F850" s="61">
        <v>2</v>
      </c>
      <c r="G8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50" s="62">
        <v>3</v>
      </c>
      <c r="I850" s="62">
        <v>14</v>
      </c>
      <c r="J850" s="61">
        <v>4339</v>
      </c>
      <c r="K850" s="4">
        <f>VLOOKUP(class[[#This Row],[hwycov_id]],readme!E:F,2,FALSE)</f>
        <v>3805.0752429999993</v>
      </c>
      <c r="L850" s="64">
        <f t="shared" si="39"/>
        <v>-0.12305249066605228</v>
      </c>
      <c r="M850" s="65">
        <f t="shared" si="40"/>
        <v>-533.92475700000068</v>
      </c>
      <c r="N850" s="65">
        <f t="shared" si="41"/>
        <v>285075.64613750979</v>
      </c>
      <c r="O850" s="66" t="e">
        <v>#N/A</v>
      </c>
      <c r="P850" s="1">
        <v>850</v>
      </c>
      <c r="Q850" s="46">
        <f>ROUND(class[[#This Row],[count]],-3)</f>
        <v>4000</v>
      </c>
      <c r="R850" s="59">
        <f>VLOOKUP(class[[#This Row],[count_rd]],caltran!$J$2:$P$182,7,FALSE)</f>
        <v>1920</v>
      </c>
      <c r="S850" s="63">
        <f>VLOOKUP(class[[#This Row],[count_rd]],caltran!$J$2:$P$182,6,FALSE)</f>
        <v>6080</v>
      </c>
      <c r="T850" s="1">
        <f>IF(AND(class[[#This Row],[flow]]&gt;=class[[#This Row],[low]], class[[#This Row],[flow]]&lt;=class[[#This Row],[high]]),1,0)</f>
        <v>1</v>
      </c>
    </row>
    <row r="851" spans="1:20" x14ac:dyDescent="0.25">
      <c r="A851" s="61">
        <v>10986</v>
      </c>
      <c r="B851" s="61">
        <v>9</v>
      </c>
      <c r="C851" s="61">
        <v>1</v>
      </c>
      <c r="D851" s="68">
        <v>1</v>
      </c>
      <c r="E851" s="61" t="s">
        <v>77</v>
      </c>
      <c r="F851" s="61">
        <v>2</v>
      </c>
      <c r="G8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51" s="62">
        <v>3</v>
      </c>
      <c r="I851" s="62">
        <v>14</v>
      </c>
      <c r="J851" s="61">
        <v>4343</v>
      </c>
      <c r="K851" s="4">
        <f>VLOOKUP(class[[#This Row],[hwycov_id]],readme!E:F,2,FALSE)</f>
        <v>4216.1379289999995</v>
      </c>
      <c r="L851" s="64">
        <f t="shared" si="39"/>
        <v>-2.9210700207230156E-2</v>
      </c>
      <c r="M851" s="65">
        <f t="shared" si="40"/>
        <v>-126.86207100000047</v>
      </c>
      <c r="N851" s="65">
        <f t="shared" si="41"/>
        <v>16093.98505840916</v>
      </c>
      <c r="O851" s="66" t="e">
        <v>#N/A</v>
      </c>
      <c r="P851" s="1">
        <v>851</v>
      </c>
      <c r="Q851" s="46">
        <f>ROUND(class[[#This Row],[count]],-3)</f>
        <v>4000</v>
      </c>
      <c r="R851" s="59">
        <f>VLOOKUP(class[[#This Row],[count_rd]],caltran!$J$2:$P$182,7,FALSE)</f>
        <v>1920</v>
      </c>
      <c r="S851" s="63">
        <f>VLOOKUP(class[[#This Row],[count_rd]],caltran!$J$2:$P$182,6,FALSE)</f>
        <v>6080</v>
      </c>
      <c r="T851" s="1">
        <f>IF(AND(class[[#This Row],[flow]]&gt;=class[[#This Row],[low]], class[[#This Row],[flow]]&lt;=class[[#This Row],[high]]),1,0)</f>
        <v>1</v>
      </c>
    </row>
    <row r="852" spans="1:20" x14ac:dyDescent="0.25">
      <c r="A852" s="61">
        <v>27999</v>
      </c>
      <c r="B852" s="61">
        <v>9</v>
      </c>
      <c r="C852" s="61">
        <v>1</v>
      </c>
      <c r="D852" s="68">
        <v>1</v>
      </c>
      <c r="E852" s="61" t="s">
        <v>77</v>
      </c>
      <c r="F852" s="61">
        <v>2</v>
      </c>
      <c r="G8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52" s="62">
        <v>5</v>
      </c>
      <c r="I852" s="62">
        <v>10</v>
      </c>
      <c r="J852" s="61">
        <v>4435</v>
      </c>
      <c r="K852" s="4">
        <f>VLOOKUP(class[[#This Row],[hwycov_id]],readme!E:F,2,FALSE)</f>
        <v>4463.4938280000006</v>
      </c>
      <c r="L852" s="64">
        <f t="shared" si="39"/>
        <v>6.42476392333724E-3</v>
      </c>
      <c r="M852" s="65">
        <f t="shared" si="40"/>
        <v>28.493828000000576</v>
      </c>
      <c r="N852" s="65">
        <f t="shared" si="41"/>
        <v>811.89823409361679</v>
      </c>
      <c r="O852" s="66" t="e">
        <v>#N/A</v>
      </c>
      <c r="P852" s="1">
        <v>852</v>
      </c>
      <c r="Q852" s="46">
        <f>ROUND(class[[#This Row],[count]],-3)</f>
        <v>4000</v>
      </c>
      <c r="R852" s="59">
        <f>VLOOKUP(class[[#This Row],[count_rd]],caltran!$J$2:$P$182,7,FALSE)</f>
        <v>1920</v>
      </c>
      <c r="S852" s="63">
        <f>VLOOKUP(class[[#This Row],[count_rd]],caltran!$J$2:$P$182,6,FALSE)</f>
        <v>6080</v>
      </c>
      <c r="T852" s="1">
        <f>IF(AND(class[[#This Row],[flow]]&gt;=class[[#This Row],[low]], class[[#This Row],[flow]]&lt;=class[[#This Row],[high]]),1,0)</f>
        <v>1</v>
      </c>
    </row>
    <row r="853" spans="1:20" x14ac:dyDescent="0.25">
      <c r="A853" s="61">
        <v>10928</v>
      </c>
      <c r="B853" s="61">
        <v>9</v>
      </c>
      <c r="C853" s="61">
        <v>1</v>
      </c>
      <c r="D853" s="68">
        <v>1</v>
      </c>
      <c r="E853" s="61" t="s">
        <v>77</v>
      </c>
      <c r="F853" s="61">
        <v>2</v>
      </c>
      <c r="G8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53" s="62">
        <v>3</v>
      </c>
      <c r="I853" s="62">
        <v>14</v>
      </c>
      <c r="J853" s="61">
        <v>4439</v>
      </c>
      <c r="K853" s="4">
        <f>VLOOKUP(class[[#This Row],[hwycov_id]],readme!E:F,2,FALSE)</f>
        <v>6053.3768629999995</v>
      </c>
      <c r="L853" s="64">
        <f t="shared" si="39"/>
        <v>0.36368030254561834</v>
      </c>
      <c r="M853" s="65">
        <f t="shared" si="40"/>
        <v>1614.3768629999995</v>
      </c>
      <c r="N853" s="65">
        <f t="shared" si="41"/>
        <v>2606212.655789719</v>
      </c>
      <c r="O853" s="66" t="e">
        <v>#N/A</v>
      </c>
      <c r="P853" s="1">
        <v>853</v>
      </c>
      <c r="Q853" s="46">
        <f>ROUND(class[[#This Row],[count]],-3)</f>
        <v>4000</v>
      </c>
      <c r="R853" s="59">
        <f>VLOOKUP(class[[#This Row],[count_rd]],caltran!$J$2:$P$182,7,FALSE)</f>
        <v>1920</v>
      </c>
      <c r="S853" s="63">
        <f>VLOOKUP(class[[#This Row],[count_rd]],caltran!$J$2:$P$182,6,FALSE)</f>
        <v>6080</v>
      </c>
      <c r="T853" s="1">
        <f>IF(AND(class[[#This Row],[flow]]&gt;=class[[#This Row],[low]], class[[#This Row],[flow]]&lt;=class[[#This Row],[high]]),1,0)</f>
        <v>1</v>
      </c>
    </row>
    <row r="854" spans="1:20" x14ac:dyDescent="0.25">
      <c r="A854" s="61">
        <v>28133</v>
      </c>
      <c r="B854" s="61">
        <v>9</v>
      </c>
      <c r="C854" s="61">
        <v>1</v>
      </c>
      <c r="D854" s="68">
        <v>1</v>
      </c>
      <c r="E854" s="61" t="s">
        <v>77</v>
      </c>
      <c r="F854" s="61">
        <v>2</v>
      </c>
      <c r="G8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54" s="62">
        <v>5</v>
      </c>
      <c r="I854" s="62">
        <v>9</v>
      </c>
      <c r="J854" s="61">
        <v>4440</v>
      </c>
      <c r="K854" s="4">
        <f>VLOOKUP(class[[#This Row],[hwycov_id]],readme!E:F,2,FALSE)</f>
        <v>3577.3067190000002</v>
      </c>
      <c r="L854" s="64">
        <f t="shared" si="39"/>
        <v>-0.19430028851351344</v>
      </c>
      <c r="M854" s="65">
        <f t="shared" si="40"/>
        <v>-862.69328099999984</v>
      </c>
      <c r="N854" s="65">
        <f t="shared" si="41"/>
        <v>744239.69708254468</v>
      </c>
      <c r="O854" s="66" t="e">
        <v>#N/A</v>
      </c>
      <c r="P854" s="1">
        <v>854</v>
      </c>
      <c r="Q854" s="46">
        <f>ROUND(class[[#This Row],[count]],-3)</f>
        <v>4000</v>
      </c>
      <c r="R854" s="59">
        <f>VLOOKUP(class[[#This Row],[count_rd]],caltran!$J$2:$P$182,7,FALSE)</f>
        <v>1920</v>
      </c>
      <c r="S854" s="63">
        <f>VLOOKUP(class[[#This Row],[count_rd]],caltran!$J$2:$P$182,6,FALSE)</f>
        <v>6080</v>
      </c>
      <c r="T854" s="1">
        <f>IF(AND(class[[#This Row],[flow]]&gt;=class[[#This Row],[low]], class[[#This Row],[flow]]&lt;=class[[#This Row],[high]]),1,0)</f>
        <v>1</v>
      </c>
    </row>
    <row r="855" spans="1:20" x14ac:dyDescent="0.25">
      <c r="A855" s="61">
        <v>10901</v>
      </c>
      <c r="B855" s="61">
        <v>9</v>
      </c>
      <c r="C855" s="61">
        <v>1</v>
      </c>
      <c r="D855" s="68">
        <v>1</v>
      </c>
      <c r="E855" s="61" t="s">
        <v>77</v>
      </c>
      <c r="F855" s="61">
        <v>2</v>
      </c>
      <c r="G8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55" s="62">
        <v>3</v>
      </c>
      <c r="I855" s="62">
        <v>14</v>
      </c>
      <c r="J855" s="61">
        <v>4496</v>
      </c>
      <c r="K855" s="4">
        <f>VLOOKUP(class[[#This Row],[hwycov_id]],readme!E:F,2,FALSE)</f>
        <v>3475.231636</v>
      </c>
      <c r="L855" s="64">
        <f t="shared" si="39"/>
        <v>-0.22703922686832745</v>
      </c>
      <c r="M855" s="65">
        <f t="shared" si="40"/>
        <v>-1020.768364</v>
      </c>
      <c r="N855" s="65">
        <f t="shared" si="41"/>
        <v>1041968.0529432365</v>
      </c>
      <c r="O855" s="66" t="e">
        <v>#N/A</v>
      </c>
      <c r="P855" s="1">
        <v>855</v>
      </c>
      <c r="Q855" s="46">
        <f>ROUND(class[[#This Row],[count]],-3)</f>
        <v>4000</v>
      </c>
      <c r="R855" s="59">
        <f>VLOOKUP(class[[#This Row],[count_rd]],caltran!$J$2:$P$182,7,FALSE)</f>
        <v>1920</v>
      </c>
      <c r="S855" s="63">
        <f>VLOOKUP(class[[#This Row],[count_rd]],caltran!$J$2:$P$182,6,FALSE)</f>
        <v>6080</v>
      </c>
      <c r="T855" s="1">
        <f>IF(AND(class[[#This Row],[flow]]&gt;=class[[#This Row],[low]], class[[#This Row],[flow]]&lt;=class[[#This Row],[high]]),1,0)</f>
        <v>1</v>
      </c>
    </row>
    <row r="856" spans="1:20" x14ac:dyDescent="0.25">
      <c r="A856" s="61">
        <v>10134</v>
      </c>
      <c r="B856" s="61">
        <v>9</v>
      </c>
      <c r="C856" s="61">
        <v>1</v>
      </c>
      <c r="D856" s="68">
        <v>1</v>
      </c>
      <c r="E856" s="61" t="s">
        <v>77</v>
      </c>
      <c r="F856" s="61">
        <v>2</v>
      </c>
      <c r="G8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56" s="62">
        <v>2</v>
      </c>
      <c r="I856" s="62">
        <v>14</v>
      </c>
      <c r="J856" s="61">
        <v>4500</v>
      </c>
      <c r="K856" s="4">
        <f>VLOOKUP(class[[#This Row],[hwycov_id]],readme!E:F,2,FALSE)</f>
        <v>3537.1391590000003</v>
      </c>
      <c r="L856" s="64">
        <f t="shared" si="39"/>
        <v>-0.21396907577777768</v>
      </c>
      <c r="M856" s="65">
        <f t="shared" si="40"/>
        <v>-962.86084099999971</v>
      </c>
      <c r="N856" s="65">
        <f t="shared" si="41"/>
        <v>927100.99913122668</v>
      </c>
      <c r="O856" s="66" t="e">
        <v>#N/A</v>
      </c>
      <c r="P856" s="1">
        <v>856</v>
      </c>
      <c r="Q856" s="46">
        <f>ROUND(class[[#This Row],[count]],-3)</f>
        <v>5000</v>
      </c>
      <c r="R856" s="59">
        <f>VLOOKUP(class[[#This Row],[count_rd]],caltran!$J$2:$P$182,7,FALSE)</f>
        <v>2625</v>
      </c>
      <c r="S856" s="63">
        <f>VLOOKUP(class[[#This Row],[count_rd]],caltran!$J$2:$P$182,6,FALSE)</f>
        <v>7375</v>
      </c>
      <c r="T856" s="1">
        <f>IF(AND(class[[#This Row],[flow]]&gt;=class[[#This Row],[low]], class[[#This Row],[flow]]&lt;=class[[#This Row],[high]]),1,0)</f>
        <v>1</v>
      </c>
    </row>
    <row r="857" spans="1:20" x14ac:dyDescent="0.25">
      <c r="A857" s="61">
        <v>28318</v>
      </c>
      <c r="B857" s="61">
        <v>9</v>
      </c>
      <c r="C857" s="61">
        <v>1</v>
      </c>
      <c r="D857" s="68">
        <v>1</v>
      </c>
      <c r="E857" s="61" t="s">
        <v>77</v>
      </c>
      <c r="F857" s="61">
        <v>2</v>
      </c>
      <c r="G8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57" s="62">
        <v>7</v>
      </c>
      <c r="I857" s="62">
        <v>18</v>
      </c>
      <c r="J857" s="61">
        <v>4501</v>
      </c>
      <c r="K857" s="4">
        <f>VLOOKUP(class[[#This Row],[hwycov_id]],readme!E:F,2,FALSE)</f>
        <v>4503.1595299999999</v>
      </c>
      <c r="L857" s="64">
        <f t="shared" si="39"/>
        <v>4.7978893579192494E-4</v>
      </c>
      <c r="M857" s="65">
        <f t="shared" si="40"/>
        <v>2.1595299999999042</v>
      </c>
      <c r="N857" s="65">
        <f t="shared" si="41"/>
        <v>4.6635698208995864</v>
      </c>
      <c r="O857" s="66" t="e">
        <v>#N/A</v>
      </c>
      <c r="P857" s="1">
        <v>857</v>
      </c>
      <c r="Q857" s="46">
        <f>ROUND(class[[#This Row],[count]],-3)</f>
        <v>5000</v>
      </c>
      <c r="R857" s="59">
        <f>VLOOKUP(class[[#This Row],[count_rd]],caltran!$J$2:$P$182,7,FALSE)</f>
        <v>2625</v>
      </c>
      <c r="S857" s="63">
        <f>VLOOKUP(class[[#This Row],[count_rd]],caltran!$J$2:$P$182,6,FALSE)</f>
        <v>7375</v>
      </c>
      <c r="T857" s="1">
        <f>IF(AND(class[[#This Row],[flow]]&gt;=class[[#This Row],[low]], class[[#This Row],[flow]]&lt;=class[[#This Row],[high]]),1,0)</f>
        <v>1</v>
      </c>
    </row>
    <row r="858" spans="1:20" x14ac:dyDescent="0.25">
      <c r="A858" s="61">
        <v>28507</v>
      </c>
      <c r="B858" s="61">
        <v>9</v>
      </c>
      <c r="C858" s="61">
        <v>1</v>
      </c>
      <c r="D858" s="68">
        <v>1</v>
      </c>
      <c r="E858" s="61" t="s">
        <v>77</v>
      </c>
      <c r="F858" s="61">
        <v>2</v>
      </c>
      <c r="G8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58" s="62">
        <v>6</v>
      </c>
      <c r="I858" s="62">
        <v>12</v>
      </c>
      <c r="J858" s="61">
        <v>4569</v>
      </c>
      <c r="K858" s="4">
        <f>VLOOKUP(class[[#This Row],[hwycov_id]],readme!E:F,2,FALSE)</f>
        <v>4231.6031190000003</v>
      </c>
      <c r="L858" s="64">
        <f t="shared" si="39"/>
        <v>-7.3844797767563919E-2</v>
      </c>
      <c r="M858" s="65">
        <f t="shared" si="40"/>
        <v>-337.39688099999967</v>
      </c>
      <c r="N858" s="65">
        <f t="shared" si="41"/>
        <v>113836.65530852793</v>
      </c>
      <c r="O858" s="66" t="e">
        <v>#N/A</v>
      </c>
      <c r="P858" s="1">
        <v>858</v>
      </c>
      <c r="Q858" s="46">
        <f>ROUND(class[[#This Row],[count]],-3)</f>
        <v>5000</v>
      </c>
      <c r="R858" s="59">
        <f>VLOOKUP(class[[#This Row],[count_rd]],caltran!$J$2:$P$182,7,FALSE)</f>
        <v>2625</v>
      </c>
      <c r="S858" s="63">
        <f>VLOOKUP(class[[#This Row],[count_rd]],caltran!$J$2:$P$182,6,FALSE)</f>
        <v>7375</v>
      </c>
      <c r="T858" s="1">
        <f>IF(AND(class[[#This Row],[flow]]&gt;=class[[#This Row],[low]], class[[#This Row],[flow]]&lt;=class[[#This Row],[high]]),1,0)</f>
        <v>1</v>
      </c>
    </row>
    <row r="859" spans="1:20" x14ac:dyDescent="0.25">
      <c r="A859" s="61">
        <v>27506</v>
      </c>
      <c r="B859" s="61">
        <v>9</v>
      </c>
      <c r="C859" s="61">
        <v>1</v>
      </c>
      <c r="D859" s="68">
        <v>1</v>
      </c>
      <c r="E859" s="61" t="s">
        <v>77</v>
      </c>
      <c r="F859" s="61">
        <v>2</v>
      </c>
      <c r="G8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59" s="62">
        <v>3</v>
      </c>
      <c r="I859" s="62">
        <v>14</v>
      </c>
      <c r="J859" s="61">
        <v>4577</v>
      </c>
      <c r="K859" s="4">
        <f>VLOOKUP(class[[#This Row],[hwycov_id]],readme!E:F,2,FALSE)</f>
        <v>2855.7050789999998</v>
      </c>
      <c r="L859" s="64">
        <f t="shared" si="39"/>
        <v>-0.37607492265676212</v>
      </c>
      <c r="M859" s="65">
        <f t="shared" si="40"/>
        <v>-1721.2949210000002</v>
      </c>
      <c r="N859" s="65">
        <f t="shared" si="41"/>
        <v>2962856.2050603968</v>
      </c>
      <c r="O859" s="66" t="e">
        <v>#N/A</v>
      </c>
      <c r="P859" s="1">
        <v>859</v>
      </c>
      <c r="Q859" s="46">
        <f>ROUND(class[[#This Row],[count]],-3)</f>
        <v>5000</v>
      </c>
      <c r="R859" s="59">
        <f>VLOOKUP(class[[#This Row],[count_rd]],caltran!$J$2:$P$182,7,FALSE)</f>
        <v>2625</v>
      </c>
      <c r="S859" s="63">
        <f>VLOOKUP(class[[#This Row],[count_rd]],caltran!$J$2:$P$182,6,FALSE)</f>
        <v>7375</v>
      </c>
      <c r="T859" s="1">
        <f>IF(AND(class[[#This Row],[flow]]&gt;=class[[#This Row],[low]], class[[#This Row],[flow]]&lt;=class[[#This Row],[high]]),1,0)</f>
        <v>1</v>
      </c>
    </row>
    <row r="860" spans="1:20" x14ac:dyDescent="0.25">
      <c r="A860" s="61">
        <v>28984</v>
      </c>
      <c r="B860" s="61">
        <v>9</v>
      </c>
      <c r="C860" s="61">
        <v>1</v>
      </c>
      <c r="D860" s="68">
        <v>1</v>
      </c>
      <c r="E860" s="61" t="s">
        <v>77</v>
      </c>
      <c r="F860" s="61">
        <v>2</v>
      </c>
      <c r="G8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60" s="62">
        <v>3</v>
      </c>
      <c r="I860" s="62">
        <v>14</v>
      </c>
      <c r="J860" s="61">
        <v>4614</v>
      </c>
      <c r="K860" s="4">
        <f>VLOOKUP(class[[#This Row],[hwycov_id]],readme!E:F,2,FALSE)</f>
        <v>4483.0726619999996</v>
      </c>
      <c r="L860" s="64">
        <f t="shared" si="39"/>
        <v>-2.8376102730819364E-2</v>
      </c>
      <c r="M860" s="65">
        <f t="shared" si="40"/>
        <v>-130.92733800000042</v>
      </c>
      <c r="N860" s="65">
        <f t="shared" si="41"/>
        <v>17141.967835766354</v>
      </c>
      <c r="O860" s="66" t="e">
        <v>#N/A</v>
      </c>
      <c r="P860" s="1">
        <v>860</v>
      </c>
      <c r="Q860" s="46">
        <f>ROUND(class[[#This Row],[count]],-3)</f>
        <v>5000</v>
      </c>
      <c r="R860" s="59">
        <f>VLOOKUP(class[[#This Row],[count_rd]],caltran!$J$2:$P$182,7,FALSE)</f>
        <v>2625</v>
      </c>
      <c r="S860" s="63">
        <f>VLOOKUP(class[[#This Row],[count_rd]],caltran!$J$2:$P$182,6,FALSE)</f>
        <v>7375</v>
      </c>
      <c r="T860" s="1">
        <f>IF(AND(class[[#This Row],[flow]]&gt;=class[[#This Row],[low]], class[[#This Row],[flow]]&lt;=class[[#This Row],[high]]),1,0)</f>
        <v>1</v>
      </c>
    </row>
    <row r="861" spans="1:20" x14ac:dyDescent="0.25">
      <c r="A861" s="61">
        <v>13596</v>
      </c>
      <c r="B861" s="61">
        <v>9</v>
      </c>
      <c r="C861" s="61">
        <v>1</v>
      </c>
      <c r="D861" s="68">
        <v>1</v>
      </c>
      <c r="E861" s="61" t="s">
        <v>77</v>
      </c>
      <c r="F861" s="61">
        <v>2</v>
      </c>
      <c r="G8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61" s="62">
        <v>6</v>
      </c>
      <c r="I861" s="62">
        <v>17</v>
      </c>
      <c r="J861" s="61">
        <v>4626</v>
      </c>
      <c r="K861" s="4">
        <f>VLOOKUP(class[[#This Row],[hwycov_id]],readme!E:F,2,FALSE)</f>
        <v>8008.8832710000006</v>
      </c>
      <c r="L861" s="64">
        <f t="shared" si="39"/>
        <v>0.73127610700389112</v>
      </c>
      <c r="M861" s="65">
        <f t="shared" si="40"/>
        <v>3382.8832710000006</v>
      </c>
      <c r="N861" s="65">
        <f t="shared" si="41"/>
        <v>11443899.225211663</v>
      </c>
      <c r="O861" s="66" t="e">
        <v>#N/A</v>
      </c>
      <c r="P861" s="1">
        <v>861</v>
      </c>
      <c r="Q861" s="46">
        <f>ROUND(class[[#This Row],[count]],-3)</f>
        <v>5000</v>
      </c>
      <c r="R861" s="59">
        <f>VLOOKUP(class[[#This Row],[count_rd]],caltran!$J$2:$P$182,7,FALSE)</f>
        <v>2625</v>
      </c>
      <c r="S861" s="63">
        <f>VLOOKUP(class[[#This Row],[count_rd]],caltran!$J$2:$P$182,6,FALSE)</f>
        <v>7375</v>
      </c>
      <c r="T861" s="1">
        <f>IF(AND(class[[#This Row],[flow]]&gt;=class[[#This Row],[low]], class[[#This Row],[flow]]&lt;=class[[#This Row],[high]]),1,0)</f>
        <v>0</v>
      </c>
    </row>
    <row r="862" spans="1:20" x14ac:dyDescent="0.25">
      <c r="A862" s="61">
        <v>27547</v>
      </c>
      <c r="B862" s="61">
        <v>9</v>
      </c>
      <c r="C862" s="61">
        <v>1</v>
      </c>
      <c r="D862" s="68">
        <v>1</v>
      </c>
      <c r="E862" s="61" t="s">
        <v>77</v>
      </c>
      <c r="F862" s="61">
        <v>2</v>
      </c>
      <c r="G8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62" s="62">
        <v>6</v>
      </c>
      <c r="I862" s="62">
        <v>1</v>
      </c>
      <c r="J862" s="61">
        <v>4689</v>
      </c>
      <c r="K862" s="4">
        <f>VLOOKUP(class[[#This Row],[hwycov_id]],readme!E:F,2,FALSE)</f>
        <v>5556.0380550000009</v>
      </c>
      <c r="L862" s="64">
        <f t="shared" si="39"/>
        <v>0.18490894753678844</v>
      </c>
      <c r="M862" s="65">
        <f t="shared" si="40"/>
        <v>867.0380550000009</v>
      </c>
      <c r="N862" s="65">
        <f t="shared" si="41"/>
        <v>751754.98881818459</v>
      </c>
      <c r="O862" s="66" t="e">
        <v>#N/A</v>
      </c>
      <c r="P862" s="1">
        <v>862</v>
      </c>
      <c r="Q862" s="46">
        <f>ROUND(class[[#This Row],[count]],-3)</f>
        <v>5000</v>
      </c>
      <c r="R862" s="59">
        <f>VLOOKUP(class[[#This Row],[count_rd]],caltran!$J$2:$P$182,7,FALSE)</f>
        <v>2625</v>
      </c>
      <c r="S862" s="63">
        <f>VLOOKUP(class[[#This Row],[count_rd]],caltran!$J$2:$P$182,6,FALSE)</f>
        <v>7375</v>
      </c>
      <c r="T862" s="1">
        <f>IF(AND(class[[#This Row],[flow]]&gt;=class[[#This Row],[low]], class[[#This Row],[flow]]&lt;=class[[#This Row],[high]]),1,0)</f>
        <v>1</v>
      </c>
    </row>
    <row r="863" spans="1:20" x14ac:dyDescent="0.25">
      <c r="A863" s="61">
        <v>16432</v>
      </c>
      <c r="B863" s="61">
        <v>9</v>
      </c>
      <c r="C863" s="61">
        <v>1</v>
      </c>
      <c r="D863" s="68">
        <v>1</v>
      </c>
      <c r="E863" s="61" t="s">
        <v>77</v>
      </c>
      <c r="F863" s="61">
        <v>2</v>
      </c>
      <c r="G8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63" s="62">
        <v>7</v>
      </c>
      <c r="I863" s="62">
        <v>15</v>
      </c>
      <c r="J863" s="61">
        <v>4787</v>
      </c>
      <c r="K863" s="4">
        <f>VLOOKUP(class[[#This Row],[hwycov_id]],readme!E:F,2,FALSE)</f>
        <v>8942.4983219999995</v>
      </c>
      <c r="L863" s="64">
        <f t="shared" si="39"/>
        <v>0.86807986672237303</v>
      </c>
      <c r="M863" s="65">
        <f t="shared" si="40"/>
        <v>4155.4983219999995</v>
      </c>
      <c r="N863" s="65">
        <f t="shared" si="41"/>
        <v>17268166.304144811</v>
      </c>
      <c r="O863" s="66" t="e">
        <v>#N/A</v>
      </c>
      <c r="P863" s="1">
        <v>863</v>
      </c>
      <c r="Q863" s="46">
        <f>ROUND(class[[#This Row],[count]],-3)</f>
        <v>5000</v>
      </c>
      <c r="R863" s="59">
        <f>VLOOKUP(class[[#This Row],[count_rd]],caltran!$J$2:$P$182,7,FALSE)</f>
        <v>2625</v>
      </c>
      <c r="S863" s="63">
        <f>VLOOKUP(class[[#This Row],[count_rd]],caltran!$J$2:$P$182,6,FALSE)</f>
        <v>7375</v>
      </c>
      <c r="T863" s="1">
        <f>IF(AND(class[[#This Row],[flow]]&gt;=class[[#This Row],[low]], class[[#This Row],[flow]]&lt;=class[[#This Row],[high]]),1,0)</f>
        <v>0</v>
      </c>
    </row>
    <row r="864" spans="1:20" x14ac:dyDescent="0.25">
      <c r="A864" s="61">
        <v>29020</v>
      </c>
      <c r="B864" s="61">
        <v>9</v>
      </c>
      <c r="C864" s="61">
        <v>1</v>
      </c>
      <c r="D864" s="68">
        <v>1</v>
      </c>
      <c r="E864" s="61" t="s">
        <v>77</v>
      </c>
      <c r="F864" s="61">
        <v>2</v>
      </c>
      <c r="G8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64" s="62">
        <v>2</v>
      </c>
      <c r="I864" s="62">
        <v>14</v>
      </c>
      <c r="J864" s="61">
        <v>4812</v>
      </c>
      <c r="K864" s="4">
        <f>VLOOKUP(class[[#This Row],[hwycov_id]],readme!E:F,2,FALSE)</f>
        <v>3871.2636029999999</v>
      </c>
      <c r="L864" s="64">
        <f t="shared" si="39"/>
        <v>-0.19549800436408982</v>
      </c>
      <c r="M864" s="65">
        <f t="shared" si="40"/>
        <v>-940.73639700000012</v>
      </c>
      <c r="N864" s="65">
        <f t="shared" si="41"/>
        <v>884984.96864054189</v>
      </c>
      <c r="O864" s="66" t="e">
        <v>#N/A</v>
      </c>
      <c r="P864" s="1">
        <v>864</v>
      </c>
      <c r="Q864" s="46">
        <f>ROUND(class[[#This Row],[count]],-3)</f>
        <v>5000</v>
      </c>
      <c r="R864" s="59">
        <f>VLOOKUP(class[[#This Row],[count_rd]],caltran!$J$2:$P$182,7,FALSE)</f>
        <v>2625</v>
      </c>
      <c r="S864" s="63">
        <f>VLOOKUP(class[[#This Row],[count_rd]],caltran!$J$2:$P$182,6,FALSE)</f>
        <v>7375</v>
      </c>
      <c r="T864" s="1">
        <f>IF(AND(class[[#This Row],[flow]]&gt;=class[[#This Row],[low]], class[[#This Row],[flow]]&lt;=class[[#This Row],[high]]),1,0)</f>
        <v>1</v>
      </c>
    </row>
    <row r="865" spans="1:20" x14ac:dyDescent="0.25">
      <c r="A865" s="61">
        <v>14625</v>
      </c>
      <c r="B865" s="61">
        <v>9</v>
      </c>
      <c r="C865" s="61">
        <v>1</v>
      </c>
      <c r="D865" s="68">
        <v>1</v>
      </c>
      <c r="E865" s="61" t="s">
        <v>77</v>
      </c>
      <c r="F865" s="61">
        <v>2</v>
      </c>
      <c r="G8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65" s="62">
        <v>3</v>
      </c>
      <c r="I865" s="62">
        <v>14</v>
      </c>
      <c r="J865" s="61">
        <v>4828</v>
      </c>
      <c r="K865" s="4">
        <f>VLOOKUP(class[[#This Row],[hwycov_id]],readme!E:F,2,FALSE)</f>
        <v>7085.5159609999992</v>
      </c>
      <c r="L865" s="64">
        <f t="shared" si="39"/>
        <v>0.46758822721623838</v>
      </c>
      <c r="M865" s="65">
        <f t="shared" si="40"/>
        <v>2257.5159609999992</v>
      </c>
      <c r="N865" s="65">
        <f t="shared" si="41"/>
        <v>5096378.3141697496</v>
      </c>
      <c r="O865" s="66" t="e">
        <v>#N/A</v>
      </c>
      <c r="P865" s="1">
        <v>865</v>
      </c>
      <c r="Q865" s="46">
        <f>ROUND(class[[#This Row],[count]],-3)</f>
        <v>5000</v>
      </c>
      <c r="R865" s="59">
        <f>VLOOKUP(class[[#This Row],[count_rd]],caltran!$J$2:$P$182,7,FALSE)</f>
        <v>2625</v>
      </c>
      <c r="S865" s="63">
        <f>VLOOKUP(class[[#This Row],[count_rd]],caltran!$J$2:$P$182,6,FALSE)</f>
        <v>7375</v>
      </c>
      <c r="T865" s="1">
        <f>IF(AND(class[[#This Row],[flow]]&gt;=class[[#This Row],[low]], class[[#This Row],[flow]]&lt;=class[[#This Row],[high]]),1,0)</f>
        <v>1</v>
      </c>
    </row>
    <row r="866" spans="1:20" x14ac:dyDescent="0.25">
      <c r="A866" s="61">
        <v>28937</v>
      </c>
      <c r="B866" s="61">
        <v>9</v>
      </c>
      <c r="C866" s="61">
        <v>1</v>
      </c>
      <c r="D866" s="68">
        <v>1</v>
      </c>
      <c r="E866" s="61" t="s">
        <v>77</v>
      </c>
      <c r="F866" s="61">
        <v>2</v>
      </c>
      <c r="G8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66" s="62">
        <v>3</v>
      </c>
      <c r="I866" s="62">
        <v>14</v>
      </c>
      <c r="J866" s="61">
        <v>4837</v>
      </c>
      <c r="K866" s="4">
        <f>VLOOKUP(class[[#This Row],[hwycov_id]],readme!E:F,2,FALSE)</f>
        <v>2519.8082850000001</v>
      </c>
      <c r="L866" s="64">
        <f t="shared" si="39"/>
        <v>-0.47905555406243538</v>
      </c>
      <c r="M866" s="65">
        <f t="shared" si="40"/>
        <v>-2317.1917149999999</v>
      </c>
      <c r="N866" s="65">
        <f t="shared" si="41"/>
        <v>5369377.4440646404</v>
      </c>
      <c r="O866" s="66" t="e">
        <v>#N/A</v>
      </c>
      <c r="P866" s="1">
        <v>866</v>
      </c>
      <c r="Q866" s="46">
        <f>ROUND(class[[#This Row],[count]],-3)</f>
        <v>5000</v>
      </c>
      <c r="R866" s="59">
        <f>VLOOKUP(class[[#This Row],[count_rd]],caltran!$J$2:$P$182,7,FALSE)</f>
        <v>2625</v>
      </c>
      <c r="S866" s="63">
        <f>VLOOKUP(class[[#This Row],[count_rd]],caltran!$J$2:$P$182,6,FALSE)</f>
        <v>7375</v>
      </c>
      <c r="T866" s="1">
        <f>IF(AND(class[[#This Row],[flow]]&gt;=class[[#This Row],[low]], class[[#This Row],[flow]]&lt;=class[[#This Row],[high]]),1,0)</f>
        <v>0</v>
      </c>
    </row>
    <row r="867" spans="1:20" x14ac:dyDescent="0.25">
      <c r="A867" s="61">
        <v>10861</v>
      </c>
      <c r="B867" s="61">
        <v>9</v>
      </c>
      <c r="C867" s="61">
        <v>1</v>
      </c>
      <c r="D867" s="68">
        <v>1</v>
      </c>
      <c r="E867" s="61" t="s">
        <v>77</v>
      </c>
      <c r="F867" s="61">
        <v>2</v>
      </c>
      <c r="G8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67" s="62">
        <v>3</v>
      </c>
      <c r="I867" s="62">
        <v>14</v>
      </c>
      <c r="J867" s="61">
        <v>4857</v>
      </c>
      <c r="K867" s="4">
        <f>VLOOKUP(class[[#This Row],[hwycov_id]],readme!E:F,2,FALSE)</f>
        <v>2627.2703859999997</v>
      </c>
      <c r="L867" s="64">
        <f t="shared" si="39"/>
        <v>-0.4590754815729875</v>
      </c>
      <c r="M867" s="65">
        <f t="shared" si="40"/>
        <v>-2229.7296140000003</v>
      </c>
      <c r="N867" s="65">
        <f t="shared" si="41"/>
        <v>4971694.1515485905</v>
      </c>
      <c r="O867" s="66" t="e">
        <v>#N/A</v>
      </c>
      <c r="P867" s="1">
        <v>867</v>
      </c>
      <c r="Q867" s="46">
        <f>ROUND(class[[#This Row],[count]],-3)</f>
        <v>5000</v>
      </c>
      <c r="R867" s="59">
        <f>VLOOKUP(class[[#This Row],[count_rd]],caltran!$J$2:$P$182,7,FALSE)</f>
        <v>2625</v>
      </c>
      <c r="S867" s="63">
        <f>VLOOKUP(class[[#This Row],[count_rd]],caltran!$J$2:$P$182,6,FALSE)</f>
        <v>7375</v>
      </c>
      <c r="T867" s="1">
        <f>IF(AND(class[[#This Row],[flow]]&gt;=class[[#This Row],[low]], class[[#This Row],[flow]]&lt;=class[[#This Row],[high]]),1,0)</f>
        <v>1</v>
      </c>
    </row>
    <row r="868" spans="1:20" x14ac:dyDescent="0.25">
      <c r="A868" s="61">
        <v>8967</v>
      </c>
      <c r="B868" s="61">
        <v>9</v>
      </c>
      <c r="C868" s="61">
        <v>1</v>
      </c>
      <c r="D868" s="68">
        <v>1</v>
      </c>
      <c r="E868" s="61" t="s">
        <v>77</v>
      </c>
      <c r="F868" s="61">
        <v>2</v>
      </c>
      <c r="G8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68" s="62">
        <v>2</v>
      </c>
      <c r="I868" s="62">
        <v>14</v>
      </c>
      <c r="J868" s="61">
        <v>4912</v>
      </c>
      <c r="K868" s="4">
        <f>VLOOKUP(class[[#This Row],[hwycov_id]],readme!E:F,2,FALSE)</f>
        <v>6006.5890040000004</v>
      </c>
      <c r="L868" s="64">
        <f t="shared" si="39"/>
        <v>0.22283978094462542</v>
      </c>
      <c r="M868" s="65">
        <f t="shared" si="40"/>
        <v>1094.5890040000004</v>
      </c>
      <c r="N868" s="65">
        <f t="shared" si="41"/>
        <v>1198125.0876777128</v>
      </c>
      <c r="O868" s="66" t="e">
        <v>#N/A</v>
      </c>
      <c r="P868" s="1">
        <v>868</v>
      </c>
      <c r="Q868" s="46">
        <f>ROUND(class[[#This Row],[count]],-3)</f>
        <v>5000</v>
      </c>
      <c r="R868" s="59">
        <f>VLOOKUP(class[[#This Row],[count_rd]],caltran!$J$2:$P$182,7,FALSE)</f>
        <v>2625</v>
      </c>
      <c r="S868" s="63">
        <f>VLOOKUP(class[[#This Row],[count_rd]],caltran!$J$2:$P$182,6,FALSE)</f>
        <v>7375</v>
      </c>
      <c r="T868" s="1">
        <f>IF(AND(class[[#This Row],[flow]]&gt;=class[[#This Row],[low]], class[[#This Row],[flow]]&lt;=class[[#This Row],[high]]),1,0)</f>
        <v>1</v>
      </c>
    </row>
    <row r="869" spans="1:20" x14ac:dyDescent="0.25">
      <c r="A869" s="61">
        <v>27548</v>
      </c>
      <c r="B869" s="61">
        <v>9</v>
      </c>
      <c r="C869" s="61">
        <v>1</v>
      </c>
      <c r="D869" s="68">
        <v>1</v>
      </c>
      <c r="E869" s="61" t="s">
        <v>77</v>
      </c>
      <c r="F869" s="61">
        <v>2</v>
      </c>
      <c r="G8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69" s="62">
        <v>6</v>
      </c>
      <c r="I869" s="62">
        <v>1</v>
      </c>
      <c r="J869" s="61">
        <v>5030</v>
      </c>
      <c r="K869" s="4">
        <f>VLOOKUP(class[[#This Row],[hwycov_id]],readme!E:F,2,FALSE)</f>
        <v>4751.9341089999998</v>
      </c>
      <c r="L869" s="64">
        <f t="shared" si="39"/>
        <v>-5.5281489264413564E-2</v>
      </c>
      <c r="M869" s="65">
        <f t="shared" si="40"/>
        <v>-278.06589100000019</v>
      </c>
      <c r="N869" s="65">
        <f t="shared" si="41"/>
        <v>77320.639737623991</v>
      </c>
      <c r="O869" s="66" t="e">
        <v>#N/A</v>
      </c>
      <c r="P869" s="1">
        <v>869</v>
      </c>
      <c r="Q869" s="46">
        <f>ROUND(class[[#This Row],[count]],-3)</f>
        <v>5000</v>
      </c>
      <c r="R869" s="59">
        <f>VLOOKUP(class[[#This Row],[count_rd]],caltran!$J$2:$P$182,7,FALSE)</f>
        <v>2625</v>
      </c>
      <c r="S869" s="63">
        <f>VLOOKUP(class[[#This Row],[count_rd]],caltran!$J$2:$P$182,6,FALSE)</f>
        <v>7375</v>
      </c>
      <c r="T869" s="1">
        <f>IF(AND(class[[#This Row],[flow]]&gt;=class[[#This Row],[low]], class[[#This Row],[flow]]&lt;=class[[#This Row],[high]]),1,0)</f>
        <v>1</v>
      </c>
    </row>
    <row r="870" spans="1:20" x14ac:dyDescent="0.25">
      <c r="A870" s="61">
        <v>27273</v>
      </c>
      <c r="B870" s="61">
        <v>9</v>
      </c>
      <c r="C870" s="61">
        <v>1</v>
      </c>
      <c r="D870" s="68">
        <v>1</v>
      </c>
      <c r="E870" s="61" t="s">
        <v>77</v>
      </c>
      <c r="F870" s="61">
        <v>2</v>
      </c>
      <c r="G8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70" s="62">
        <v>6</v>
      </c>
      <c r="I870" s="62">
        <v>1</v>
      </c>
      <c r="J870" s="61">
        <v>5050</v>
      </c>
      <c r="K870" s="4">
        <f>VLOOKUP(class[[#This Row],[hwycov_id]],readme!E:F,2,FALSE)</f>
        <v>4158.7570340000002</v>
      </c>
      <c r="L870" s="64">
        <f t="shared" si="39"/>
        <v>-0.17648375564356433</v>
      </c>
      <c r="M870" s="65">
        <f t="shared" si="40"/>
        <v>-891.2429659999998</v>
      </c>
      <c r="N870" s="65">
        <f t="shared" si="41"/>
        <v>794314.02444447682</v>
      </c>
      <c r="O870" s="66" t="e">
        <v>#N/A</v>
      </c>
      <c r="P870" s="1">
        <v>870</v>
      </c>
      <c r="Q870" s="46">
        <f>ROUND(class[[#This Row],[count]],-3)</f>
        <v>5000</v>
      </c>
      <c r="R870" s="59">
        <f>VLOOKUP(class[[#This Row],[count_rd]],caltran!$J$2:$P$182,7,FALSE)</f>
        <v>2625</v>
      </c>
      <c r="S870" s="63">
        <f>VLOOKUP(class[[#This Row],[count_rd]],caltran!$J$2:$P$182,6,FALSE)</f>
        <v>7375</v>
      </c>
      <c r="T870" s="1">
        <f>IF(AND(class[[#This Row],[flow]]&gt;=class[[#This Row],[low]], class[[#This Row],[flow]]&lt;=class[[#This Row],[high]]),1,0)</f>
        <v>1</v>
      </c>
    </row>
    <row r="871" spans="1:20" x14ac:dyDescent="0.25">
      <c r="A871" s="61">
        <v>28689</v>
      </c>
      <c r="B871" s="61">
        <v>9</v>
      </c>
      <c r="C871" s="61">
        <v>1</v>
      </c>
      <c r="D871" s="68">
        <v>1</v>
      </c>
      <c r="E871" s="61" t="s">
        <v>77</v>
      </c>
      <c r="F871" s="61">
        <v>2</v>
      </c>
      <c r="G8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71" s="62">
        <v>2</v>
      </c>
      <c r="I871" s="62">
        <v>14</v>
      </c>
      <c r="J871" s="61">
        <v>5071</v>
      </c>
      <c r="K871" s="4">
        <f>VLOOKUP(class[[#This Row],[hwycov_id]],readme!E:F,2,FALSE)</f>
        <v>7351.7303460000003</v>
      </c>
      <c r="L871" s="64">
        <f t="shared" si="39"/>
        <v>0.44975948451981873</v>
      </c>
      <c r="M871" s="65">
        <f t="shared" si="40"/>
        <v>2280.7303460000003</v>
      </c>
      <c r="N871" s="65">
        <f t="shared" si="41"/>
        <v>5201730.9111652812</v>
      </c>
      <c r="O871" s="66" t="e">
        <v>#N/A</v>
      </c>
      <c r="P871" s="1">
        <v>871</v>
      </c>
      <c r="Q871" s="46">
        <f>ROUND(class[[#This Row],[count]],-3)</f>
        <v>5000</v>
      </c>
      <c r="R871" s="59">
        <f>VLOOKUP(class[[#This Row],[count_rd]],caltran!$J$2:$P$182,7,FALSE)</f>
        <v>2625</v>
      </c>
      <c r="S871" s="63">
        <f>VLOOKUP(class[[#This Row],[count_rd]],caltran!$J$2:$P$182,6,FALSE)</f>
        <v>7375</v>
      </c>
      <c r="T871" s="1">
        <f>IF(AND(class[[#This Row],[flow]]&gt;=class[[#This Row],[low]], class[[#This Row],[flow]]&lt;=class[[#This Row],[high]]),1,0)</f>
        <v>1</v>
      </c>
    </row>
    <row r="872" spans="1:20" x14ac:dyDescent="0.25">
      <c r="A872" s="61">
        <v>2783</v>
      </c>
      <c r="B872" s="61">
        <v>9</v>
      </c>
      <c r="C872" s="61">
        <v>1</v>
      </c>
      <c r="D872" s="68">
        <v>1</v>
      </c>
      <c r="E872" s="61" t="s">
        <v>77</v>
      </c>
      <c r="F872" s="61">
        <v>2</v>
      </c>
      <c r="G8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72" s="62">
        <v>1</v>
      </c>
      <c r="I872" s="62">
        <v>14</v>
      </c>
      <c r="J872" s="61">
        <v>5079</v>
      </c>
      <c r="K872" s="4">
        <f>VLOOKUP(class[[#This Row],[hwycov_id]],readme!E:F,2,FALSE)</f>
        <v>6213.3496319999995</v>
      </c>
      <c r="L872" s="64">
        <f t="shared" si="39"/>
        <v>0.22334113644418174</v>
      </c>
      <c r="M872" s="65">
        <f t="shared" si="40"/>
        <v>1134.3496319999995</v>
      </c>
      <c r="N872" s="65">
        <f t="shared" si="41"/>
        <v>1286749.0876185342</v>
      </c>
      <c r="O872" s="66" t="e">
        <v>#N/A</v>
      </c>
      <c r="P872" s="1">
        <v>872</v>
      </c>
      <c r="Q872" s="46">
        <f>ROUND(class[[#This Row],[count]],-3)</f>
        <v>5000</v>
      </c>
      <c r="R872" s="59">
        <f>VLOOKUP(class[[#This Row],[count_rd]],caltran!$J$2:$P$182,7,FALSE)</f>
        <v>2625</v>
      </c>
      <c r="S872" s="63">
        <f>VLOOKUP(class[[#This Row],[count_rd]],caltran!$J$2:$P$182,6,FALSE)</f>
        <v>7375</v>
      </c>
      <c r="T872" s="1">
        <f>IF(AND(class[[#This Row],[flow]]&gt;=class[[#This Row],[low]], class[[#This Row],[flow]]&lt;=class[[#This Row],[high]]),1,0)</f>
        <v>1</v>
      </c>
    </row>
    <row r="873" spans="1:20" x14ac:dyDescent="0.25">
      <c r="A873" s="61">
        <v>11079</v>
      </c>
      <c r="B873" s="61">
        <v>9</v>
      </c>
      <c r="C873" s="61">
        <v>1</v>
      </c>
      <c r="D873" s="68">
        <v>1</v>
      </c>
      <c r="E873" s="61" t="s">
        <v>77</v>
      </c>
      <c r="F873" s="61">
        <v>2</v>
      </c>
      <c r="G8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73" s="62">
        <v>5</v>
      </c>
      <c r="I873" s="62">
        <v>19</v>
      </c>
      <c r="J873" s="61">
        <v>5092</v>
      </c>
      <c r="K873" s="4">
        <f>VLOOKUP(class[[#This Row],[hwycov_id]],readme!E:F,2,FALSE)</f>
        <v>2511.3383680000002</v>
      </c>
      <c r="L873" s="64">
        <f t="shared" si="39"/>
        <v>-0.50680707619795751</v>
      </c>
      <c r="M873" s="65">
        <f t="shared" si="40"/>
        <v>-2580.6616319999998</v>
      </c>
      <c r="N873" s="65">
        <f t="shared" si="41"/>
        <v>6659814.4588769022</v>
      </c>
      <c r="O873" s="66" t="e">
        <v>#N/A</v>
      </c>
      <c r="P873" s="1">
        <v>873</v>
      </c>
      <c r="Q873" s="46">
        <f>ROUND(class[[#This Row],[count]],-3)</f>
        <v>5000</v>
      </c>
      <c r="R873" s="59">
        <f>VLOOKUP(class[[#This Row],[count_rd]],caltran!$J$2:$P$182,7,FALSE)</f>
        <v>2625</v>
      </c>
      <c r="S873" s="63">
        <f>VLOOKUP(class[[#This Row],[count_rd]],caltran!$J$2:$P$182,6,FALSE)</f>
        <v>7375</v>
      </c>
      <c r="T873" s="1">
        <f>IF(AND(class[[#This Row],[flow]]&gt;=class[[#This Row],[low]], class[[#This Row],[flow]]&lt;=class[[#This Row],[high]]),1,0)</f>
        <v>0</v>
      </c>
    </row>
    <row r="874" spans="1:20" x14ac:dyDescent="0.25">
      <c r="A874" s="61">
        <v>27588</v>
      </c>
      <c r="B874" s="61">
        <v>9</v>
      </c>
      <c r="C874" s="61">
        <v>1</v>
      </c>
      <c r="D874" s="68">
        <v>1</v>
      </c>
      <c r="E874" s="61" t="s">
        <v>77</v>
      </c>
      <c r="F874" s="61">
        <v>2</v>
      </c>
      <c r="G8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74" s="62">
        <v>2</v>
      </c>
      <c r="I874" s="62">
        <v>10</v>
      </c>
      <c r="J874" s="61">
        <v>5129</v>
      </c>
      <c r="K874" s="4">
        <f>VLOOKUP(class[[#This Row],[hwycov_id]],readme!E:F,2,FALSE)</f>
        <v>4879.5943449999995</v>
      </c>
      <c r="L874" s="64">
        <f t="shared" si="39"/>
        <v>-4.8626565607330918E-2</v>
      </c>
      <c r="M874" s="65">
        <f t="shared" si="40"/>
        <v>-249.40565500000048</v>
      </c>
      <c r="N874" s="65">
        <f t="shared" si="41"/>
        <v>62203.180745979262</v>
      </c>
      <c r="O874" s="66" t="e">
        <v>#N/A</v>
      </c>
      <c r="P874" s="1">
        <v>874</v>
      </c>
      <c r="Q874" s="46">
        <f>ROUND(class[[#This Row],[count]],-3)</f>
        <v>5000</v>
      </c>
      <c r="R874" s="59">
        <f>VLOOKUP(class[[#This Row],[count_rd]],caltran!$J$2:$P$182,7,FALSE)</f>
        <v>2625</v>
      </c>
      <c r="S874" s="63">
        <f>VLOOKUP(class[[#This Row],[count_rd]],caltran!$J$2:$P$182,6,FALSE)</f>
        <v>7375</v>
      </c>
      <c r="T874" s="1">
        <f>IF(AND(class[[#This Row],[flow]]&gt;=class[[#This Row],[low]], class[[#This Row],[flow]]&lt;=class[[#This Row],[high]]),1,0)</f>
        <v>1</v>
      </c>
    </row>
    <row r="875" spans="1:20" x14ac:dyDescent="0.25">
      <c r="A875" s="61">
        <v>30057</v>
      </c>
      <c r="B875" s="61">
        <v>9</v>
      </c>
      <c r="C875" s="61">
        <v>1</v>
      </c>
      <c r="D875" s="68">
        <v>1</v>
      </c>
      <c r="E875" s="61" t="s">
        <v>77</v>
      </c>
      <c r="F875" s="61">
        <v>2</v>
      </c>
      <c r="G8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75" s="62">
        <v>6</v>
      </c>
      <c r="I875" s="62">
        <v>17</v>
      </c>
      <c r="J875" s="61">
        <v>5147</v>
      </c>
      <c r="K875" s="4">
        <f>VLOOKUP(class[[#This Row],[hwycov_id]],readme!E:F,2,FALSE)</f>
        <v>1050.196655</v>
      </c>
      <c r="L875" s="64">
        <f t="shared" si="39"/>
        <v>-0.79595946085098113</v>
      </c>
      <c r="M875" s="65">
        <f t="shared" si="40"/>
        <v>-4096.8033450000003</v>
      </c>
      <c r="N875" s="65">
        <f t="shared" si="41"/>
        <v>16783797.647603191</v>
      </c>
      <c r="O875" s="66" t="e">
        <v>#N/A</v>
      </c>
      <c r="P875" s="1">
        <v>875</v>
      </c>
      <c r="Q875" s="46">
        <f>ROUND(class[[#This Row],[count]],-3)</f>
        <v>5000</v>
      </c>
      <c r="R875" s="59">
        <f>VLOOKUP(class[[#This Row],[count_rd]],caltran!$J$2:$P$182,7,FALSE)</f>
        <v>2625</v>
      </c>
      <c r="S875" s="63">
        <f>VLOOKUP(class[[#This Row],[count_rd]],caltran!$J$2:$P$182,6,FALSE)</f>
        <v>7375</v>
      </c>
      <c r="T875" s="1">
        <f>IF(AND(class[[#This Row],[flow]]&gt;=class[[#This Row],[low]], class[[#This Row],[flow]]&lt;=class[[#This Row],[high]]),1,0)</f>
        <v>0</v>
      </c>
    </row>
    <row r="876" spans="1:20" x14ac:dyDescent="0.25">
      <c r="A876" s="61">
        <v>14674</v>
      </c>
      <c r="B876" s="61">
        <v>9</v>
      </c>
      <c r="C876" s="61">
        <v>1</v>
      </c>
      <c r="D876" s="68">
        <v>1</v>
      </c>
      <c r="E876" s="61" t="s">
        <v>77</v>
      </c>
      <c r="F876" s="61">
        <v>2</v>
      </c>
      <c r="G8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76" s="62">
        <v>3</v>
      </c>
      <c r="I876" s="62">
        <v>14</v>
      </c>
      <c r="J876" s="61">
        <v>5180</v>
      </c>
      <c r="K876" s="4">
        <f>VLOOKUP(class[[#This Row],[hwycov_id]],readme!E:F,2,FALSE)</f>
        <v>4124.0039900000002</v>
      </c>
      <c r="L876" s="64">
        <f t="shared" si="39"/>
        <v>-0.20386023359073357</v>
      </c>
      <c r="M876" s="65">
        <f t="shared" si="40"/>
        <v>-1055.9960099999998</v>
      </c>
      <c r="N876" s="65">
        <f t="shared" si="41"/>
        <v>1115127.5731359199</v>
      </c>
      <c r="O876" s="66" t="e">
        <v>#N/A</v>
      </c>
      <c r="P876" s="1">
        <v>876</v>
      </c>
      <c r="Q876" s="46">
        <f>ROUND(class[[#This Row],[count]],-3)</f>
        <v>5000</v>
      </c>
      <c r="R876" s="59">
        <f>VLOOKUP(class[[#This Row],[count_rd]],caltran!$J$2:$P$182,7,FALSE)</f>
        <v>2625</v>
      </c>
      <c r="S876" s="63">
        <f>VLOOKUP(class[[#This Row],[count_rd]],caltran!$J$2:$P$182,6,FALSE)</f>
        <v>7375</v>
      </c>
      <c r="T876" s="1">
        <f>IF(AND(class[[#This Row],[flow]]&gt;=class[[#This Row],[low]], class[[#This Row],[flow]]&lt;=class[[#This Row],[high]]),1,0)</f>
        <v>1</v>
      </c>
    </row>
    <row r="877" spans="1:20" x14ac:dyDescent="0.25">
      <c r="A877" s="61">
        <v>28817</v>
      </c>
      <c r="B877" s="61">
        <v>9</v>
      </c>
      <c r="C877" s="61">
        <v>1</v>
      </c>
      <c r="D877" s="68">
        <v>1</v>
      </c>
      <c r="E877" s="61" t="s">
        <v>77</v>
      </c>
      <c r="F877" s="61">
        <v>2</v>
      </c>
      <c r="G8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77" s="62">
        <v>3</v>
      </c>
      <c r="I877" s="62">
        <v>14</v>
      </c>
      <c r="J877" s="61">
        <v>5183</v>
      </c>
      <c r="K877" s="4">
        <f>VLOOKUP(class[[#This Row],[hwycov_id]],readme!E:F,2,FALSE)</f>
        <v>6959.029098</v>
      </c>
      <c r="L877" s="64">
        <f t="shared" si="39"/>
        <v>0.34266430600038578</v>
      </c>
      <c r="M877" s="65">
        <f t="shared" si="40"/>
        <v>1776.029098</v>
      </c>
      <c r="N877" s="65">
        <f t="shared" si="41"/>
        <v>3154279.3569426937</v>
      </c>
      <c r="O877" s="66" t="e">
        <v>#N/A</v>
      </c>
      <c r="P877" s="1">
        <v>877</v>
      </c>
      <c r="Q877" s="46">
        <f>ROUND(class[[#This Row],[count]],-3)</f>
        <v>5000</v>
      </c>
      <c r="R877" s="59">
        <f>VLOOKUP(class[[#This Row],[count_rd]],caltran!$J$2:$P$182,7,FALSE)</f>
        <v>2625</v>
      </c>
      <c r="S877" s="63">
        <f>VLOOKUP(class[[#This Row],[count_rd]],caltran!$J$2:$P$182,6,FALSE)</f>
        <v>7375</v>
      </c>
      <c r="T877" s="1">
        <f>IF(AND(class[[#This Row],[flow]]&gt;=class[[#This Row],[low]], class[[#This Row],[flow]]&lt;=class[[#This Row],[high]]),1,0)</f>
        <v>1</v>
      </c>
    </row>
    <row r="878" spans="1:20" x14ac:dyDescent="0.25">
      <c r="A878" s="61">
        <v>28498</v>
      </c>
      <c r="B878" s="61">
        <v>9</v>
      </c>
      <c r="C878" s="61">
        <v>1</v>
      </c>
      <c r="D878" s="68">
        <v>1</v>
      </c>
      <c r="E878" s="61" t="s">
        <v>77</v>
      </c>
      <c r="F878" s="61">
        <v>2</v>
      </c>
      <c r="G8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78" s="62">
        <v>6</v>
      </c>
      <c r="I878" s="62">
        <v>12</v>
      </c>
      <c r="J878" s="61">
        <v>5190</v>
      </c>
      <c r="K878" s="4">
        <f>VLOOKUP(class[[#This Row],[hwycov_id]],readme!E:F,2,FALSE)</f>
        <v>3549.8660740000005</v>
      </c>
      <c r="L878" s="64">
        <f t="shared" si="39"/>
        <v>-0.31601809749518295</v>
      </c>
      <c r="M878" s="65">
        <f t="shared" si="40"/>
        <v>-1640.1339259999995</v>
      </c>
      <c r="N878" s="65">
        <f t="shared" si="41"/>
        <v>2690039.295216172</v>
      </c>
      <c r="O878" s="66" t="e">
        <v>#N/A</v>
      </c>
      <c r="P878" s="1">
        <v>878</v>
      </c>
      <c r="Q878" s="46">
        <f>ROUND(class[[#This Row],[count]],-3)</f>
        <v>5000</v>
      </c>
      <c r="R878" s="59">
        <f>VLOOKUP(class[[#This Row],[count_rd]],caltran!$J$2:$P$182,7,FALSE)</f>
        <v>2625</v>
      </c>
      <c r="S878" s="63">
        <f>VLOOKUP(class[[#This Row],[count_rd]],caltran!$J$2:$P$182,6,FALSE)</f>
        <v>7375</v>
      </c>
      <c r="T878" s="1">
        <f>IF(AND(class[[#This Row],[flow]]&gt;=class[[#This Row],[low]], class[[#This Row],[flow]]&lt;=class[[#This Row],[high]]),1,0)</f>
        <v>1</v>
      </c>
    </row>
    <row r="879" spans="1:20" x14ac:dyDescent="0.25">
      <c r="A879" s="61">
        <v>10903</v>
      </c>
      <c r="B879" s="61">
        <v>9</v>
      </c>
      <c r="C879" s="61">
        <v>1</v>
      </c>
      <c r="D879" s="68">
        <v>1</v>
      </c>
      <c r="E879" s="61" t="s">
        <v>77</v>
      </c>
      <c r="F879" s="61">
        <v>2</v>
      </c>
      <c r="G8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79" s="62">
        <v>6</v>
      </c>
      <c r="I879" s="62">
        <v>6</v>
      </c>
      <c r="J879" s="61">
        <v>5190</v>
      </c>
      <c r="K879" s="4">
        <f>VLOOKUP(class[[#This Row],[hwycov_id]],readme!E:F,2,FALSE)</f>
        <v>4288.2205809999996</v>
      </c>
      <c r="L879" s="64">
        <f t="shared" si="39"/>
        <v>-0.17375325992292878</v>
      </c>
      <c r="M879" s="65">
        <f t="shared" si="40"/>
        <v>-901.77941900000042</v>
      </c>
      <c r="N879" s="65">
        <f t="shared" si="41"/>
        <v>813206.12053197832</v>
      </c>
      <c r="O879" s="66" t="e">
        <v>#N/A</v>
      </c>
      <c r="P879" s="1">
        <v>879</v>
      </c>
      <c r="Q879" s="46">
        <f>ROUND(class[[#This Row],[count]],-3)</f>
        <v>5000</v>
      </c>
      <c r="R879" s="59">
        <f>VLOOKUP(class[[#This Row],[count_rd]],caltran!$J$2:$P$182,7,FALSE)</f>
        <v>2625</v>
      </c>
      <c r="S879" s="63">
        <f>VLOOKUP(class[[#This Row],[count_rd]],caltran!$J$2:$P$182,6,FALSE)</f>
        <v>7375</v>
      </c>
      <c r="T879" s="1">
        <f>IF(AND(class[[#This Row],[flow]]&gt;=class[[#This Row],[low]], class[[#This Row],[flow]]&lt;=class[[#This Row],[high]]),1,0)</f>
        <v>1</v>
      </c>
    </row>
    <row r="880" spans="1:20" x14ac:dyDescent="0.25">
      <c r="A880" s="61">
        <v>13587</v>
      </c>
      <c r="B880" s="61">
        <v>9</v>
      </c>
      <c r="C880" s="61">
        <v>1</v>
      </c>
      <c r="D880" s="68">
        <v>1</v>
      </c>
      <c r="E880" s="61" t="s">
        <v>77</v>
      </c>
      <c r="F880" s="61">
        <v>2</v>
      </c>
      <c r="G8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80" s="62">
        <v>6</v>
      </c>
      <c r="I880" s="62">
        <v>6</v>
      </c>
      <c r="J880" s="61">
        <v>5247</v>
      </c>
      <c r="K880" s="4">
        <f>VLOOKUP(class[[#This Row],[hwycov_id]],readme!E:F,2,FALSE)</f>
        <v>8028.4359130000003</v>
      </c>
      <c r="L880" s="64">
        <f t="shared" si="39"/>
        <v>0.53010023117972183</v>
      </c>
      <c r="M880" s="65">
        <f t="shared" si="40"/>
        <v>2781.4359130000003</v>
      </c>
      <c r="N880" s="65">
        <f t="shared" si="41"/>
        <v>7736385.7381261447</v>
      </c>
      <c r="O880" s="66" t="e">
        <v>#N/A</v>
      </c>
      <c r="P880" s="1">
        <v>880</v>
      </c>
      <c r="Q880" s="46">
        <f>ROUND(class[[#This Row],[count]],-3)</f>
        <v>5000</v>
      </c>
      <c r="R880" s="59">
        <f>VLOOKUP(class[[#This Row],[count_rd]],caltran!$J$2:$P$182,7,FALSE)</f>
        <v>2625</v>
      </c>
      <c r="S880" s="63">
        <f>VLOOKUP(class[[#This Row],[count_rd]],caltran!$J$2:$P$182,6,FALSE)</f>
        <v>7375</v>
      </c>
      <c r="T880" s="1">
        <f>IF(AND(class[[#This Row],[flow]]&gt;=class[[#This Row],[low]], class[[#This Row],[flow]]&lt;=class[[#This Row],[high]]),1,0)</f>
        <v>0</v>
      </c>
    </row>
    <row r="881" spans="1:20" x14ac:dyDescent="0.25">
      <c r="A881" s="61">
        <v>26419</v>
      </c>
      <c r="B881" s="61">
        <v>9</v>
      </c>
      <c r="C881" s="61">
        <v>1</v>
      </c>
      <c r="D881" s="68">
        <v>1</v>
      </c>
      <c r="E881" s="61" t="s">
        <v>77</v>
      </c>
      <c r="F881" s="61">
        <v>2</v>
      </c>
      <c r="G8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81" s="62">
        <v>7</v>
      </c>
      <c r="I881" s="62">
        <v>15</v>
      </c>
      <c r="J881" s="61">
        <v>5247</v>
      </c>
      <c r="K881" s="4">
        <f>VLOOKUP(class[[#This Row],[hwycov_id]],readme!E:F,2,FALSE)</f>
        <v>2392.3008340000001</v>
      </c>
      <c r="L881" s="64">
        <f t="shared" si="39"/>
        <v>-0.54406311530398321</v>
      </c>
      <c r="M881" s="65">
        <f t="shared" si="40"/>
        <v>-2854.6991659999999</v>
      </c>
      <c r="N881" s="65">
        <f t="shared" si="41"/>
        <v>8149307.3283610949</v>
      </c>
      <c r="O881" s="66" t="e">
        <v>#N/A</v>
      </c>
      <c r="P881" s="1">
        <v>881</v>
      </c>
      <c r="Q881" s="46">
        <f>ROUND(class[[#This Row],[count]],-3)</f>
        <v>5000</v>
      </c>
      <c r="R881" s="59">
        <f>VLOOKUP(class[[#This Row],[count_rd]],caltran!$J$2:$P$182,7,FALSE)</f>
        <v>2625</v>
      </c>
      <c r="S881" s="63">
        <f>VLOOKUP(class[[#This Row],[count_rd]],caltran!$J$2:$P$182,6,FALSE)</f>
        <v>7375</v>
      </c>
      <c r="T881" s="1">
        <f>IF(AND(class[[#This Row],[flow]]&gt;=class[[#This Row],[low]], class[[#This Row],[flow]]&lt;=class[[#This Row],[high]]),1,0)</f>
        <v>0</v>
      </c>
    </row>
    <row r="882" spans="1:20" x14ac:dyDescent="0.25">
      <c r="A882" s="61">
        <v>27637</v>
      </c>
      <c r="B882" s="61">
        <v>9</v>
      </c>
      <c r="C882" s="61">
        <v>1</v>
      </c>
      <c r="D882" s="68">
        <v>1</v>
      </c>
      <c r="E882" s="61" t="s">
        <v>77</v>
      </c>
      <c r="F882" s="61">
        <v>2</v>
      </c>
      <c r="G8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82" s="62">
        <v>3</v>
      </c>
      <c r="I882" s="62">
        <v>14</v>
      </c>
      <c r="J882" s="61">
        <v>5303</v>
      </c>
      <c r="K882" s="4">
        <f>VLOOKUP(class[[#This Row],[hwycov_id]],readme!E:F,2,FALSE)</f>
        <v>6667.4310150000001</v>
      </c>
      <c r="L882" s="64">
        <f t="shared" si="39"/>
        <v>0.25729417593814818</v>
      </c>
      <c r="M882" s="65">
        <f t="shared" si="40"/>
        <v>1364.4310150000001</v>
      </c>
      <c r="N882" s="65">
        <f t="shared" si="41"/>
        <v>1861671.9946939305</v>
      </c>
      <c r="O882" s="66" t="e">
        <v>#N/A</v>
      </c>
      <c r="P882" s="1">
        <v>882</v>
      </c>
      <c r="Q882" s="46">
        <f>ROUND(class[[#This Row],[count]],-3)</f>
        <v>5000</v>
      </c>
      <c r="R882" s="59">
        <f>VLOOKUP(class[[#This Row],[count_rd]],caltran!$J$2:$P$182,7,FALSE)</f>
        <v>2625</v>
      </c>
      <c r="S882" s="63">
        <f>VLOOKUP(class[[#This Row],[count_rd]],caltran!$J$2:$P$182,6,FALSE)</f>
        <v>7375</v>
      </c>
      <c r="T882" s="1">
        <f>IF(AND(class[[#This Row],[flow]]&gt;=class[[#This Row],[low]], class[[#This Row],[flow]]&lt;=class[[#This Row],[high]]),1,0)</f>
        <v>1</v>
      </c>
    </row>
    <row r="883" spans="1:20" x14ac:dyDescent="0.25">
      <c r="A883" s="61">
        <v>28395</v>
      </c>
      <c r="B883" s="61">
        <v>9</v>
      </c>
      <c r="C883" s="61">
        <v>1</v>
      </c>
      <c r="D883" s="68">
        <v>1</v>
      </c>
      <c r="E883" s="61" t="s">
        <v>77</v>
      </c>
      <c r="F883" s="61">
        <v>2</v>
      </c>
      <c r="G8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83" s="62">
        <v>5</v>
      </c>
      <c r="I883" s="62">
        <v>9</v>
      </c>
      <c r="J883" s="61">
        <v>5315</v>
      </c>
      <c r="K883" s="4">
        <f>VLOOKUP(class[[#This Row],[hwycov_id]],readme!E:F,2,FALSE)</f>
        <v>5697.8489009999994</v>
      </c>
      <c r="L883" s="64">
        <f t="shared" si="39"/>
        <v>7.2031778174976413E-2</v>
      </c>
      <c r="M883" s="65">
        <f t="shared" si="40"/>
        <v>382.84890099999939</v>
      </c>
      <c r="N883" s="65">
        <f t="shared" si="41"/>
        <v>146573.28099690733</v>
      </c>
      <c r="O883" s="66" t="e">
        <v>#N/A</v>
      </c>
      <c r="P883" s="1">
        <v>883</v>
      </c>
      <c r="Q883" s="46">
        <f>ROUND(class[[#This Row],[count]],-3)</f>
        <v>5000</v>
      </c>
      <c r="R883" s="59">
        <f>VLOOKUP(class[[#This Row],[count_rd]],caltran!$J$2:$P$182,7,FALSE)</f>
        <v>2625</v>
      </c>
      <c r="S883" s="63">
        <f>VLOOKUP(class[[#This Row],[count_rd]],caltran!$J$2:$P$182,6,FALSE)</f>
        <v>7375</v>
      </c>
      <c r="T883" s="1">
        <f>IF(AND(class[[#This Row],[flow]]&gt;=class[[#This Row],[low]], class[[#This Row],[flow]]&lt;=class[[#This Row],[high]]),1,0)</f>
        <v>1</v>
      </c>
    </row>
    <row r="884" spans="1:20" x14ac:dyDescent="0.25">
      <c r="A884" s="61">
        <v>28537</v>
      </c>
      <c r="B884" s="61">
        <v>9</v>
      </c>
      <c r="C884" s="61">
        <v>1</v>
      </c>
      <c r="D884" s="68">
        <v>1</v>
      </c>
      <c r="E884" s="61" t="s">
        <v>77</v>
      </c>
      <c r="F884" s="61">
        <v>2</v>
      </c>
      <c r="G8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84" s="62">
        <v>6</v>
      </c>
      <c r="I884" s="62">
        <v>12</v>
      </c>
      <c r="J884" s="61">
        <v>5331</v>
      </c>
      <c r="K884" s="4">
        <f>VLOOKUP(class[[#This Row],[hwycov_id]],readme!E:F,2,FALSE)</f>
        <v>4116.5433110000004</v>
      </c>
      <c r="L884" s="64">
        <f t="shared" si="39"/>
        <v>-0.22781029619208393</v>
      </c>
      <c r="M884" s="65">
        <f t="shared" si="40"/>
        <v>-1214.4566889999996</v>
      </c>
      <c r="N884" s="65">
        <f t="shared" si="41"/>
        <v>1474905.0494568418</v>
      </c>
      <c r="O884" s="66" t="e">
        <v>#N/A</v>
      </c>
      <c r="P884" s="1">
        <v>884</v>
      </c>
      <c r="Q884" s="46">
        <f>ROUND(class[[#This Row],[count]],-3)</f>
        <v>5000</v>
      </c>
      <c r="R884" s="59">
        <f>VLOOKUP(class[[#This Row],[count_rd]],caltran!$J$2:$P$182,7,FALSE)</f>
        <v>2625</v>
      </c>
      <c r="S884" s="63">
        <f>VLOOKUP(class[[#This Row],[count_rd]],caltran!$J$2:$P$182,6,FALSE)</f>
        <v>7375</v>
      </c>
      <c r="T884" s="1">
        <f>IF(AND(class[[#This Row],[flow]]&gt;=class[[#This Row],[low]], class[[#This Row],[flow]]&lt;=class[[#This Row],[high]]),1,0)</f>
        <v>1</v>
      </c>
    </row>
    <row r="885" spans="1:20" x14ac:dyDescent="0.25">
      <c r="A885" s="61">
        <v>29218</v>
      </c>
      <c r="B885" s="61">
        <v>9</v>
      </c>
      <c r="C885" s="61">
        <v>1</v>
      </c>
      <c r="D885" s="68">
        <v>1</v>
      </c>
      <c r="E885" s="61" t="s">
        <v>77</v>
      </c>
      <c r="F885" s="61">
        <v>2</v>
      </c>
      <c r="G8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85" s="62">
        <v>2</v>
      </c>
      <c r="I885" s="62">
        <v>14</v>
      </c>
      <c r="J885" s="61">
        <v>5331</v>
      </c>
      <c r="K885" s="4">
        <f>VLOOKUP(class[[#This Row],[hwycov_id]],readme!E:F,2,FALSE)</f>
        <v>4364.0243909999999</v>
      </c>
      <c r="L885" s="64">
        <f t="shared" si="39"/>
        <v>-0.18138728362408552</v>
      </c>
      <c r="M885" s="65">
        <f t="shared" si="40"/>
        <v>-966.97560900000008</v>
      </c>
      <c r="N885" s="65">
        <f t="shared" si="41"/>
        <v>935041.82840092108</v>
      </c>
      <c r="O885" s="66" t="e">
        <v>#N/A</v>
      </c>
      <c r="P885" s="1">
        <v>885</v>
      </c>
      <c r="Q885" s="46">
        <f>ROUND(class[[#This Row],[count]],-3)</f>
        <v>5000</v>
      </c>
      <c r="R885" s="59">
        <f>VLOOKUP(class[[#This Row],[count_rd]],caltran!$J$2:$P$182,7,FALSE)</f>
        <v>2625</v>
      </c>
      <c r="S885" s="63">
        <f>VLOOKUP(class[[#This Row],[count_rd]],caltran!$J$2:$P$182,6,FALSE)</f>
        <v>7375</v>
      </c>
      <c r="T885" s="1">
        <f>IF(AND(class[[#This Row],[flow]]&gt;=class[[#This Row],[low]], class[[#This Row],[flow]]&lt;=class[[#This Row],[high]]),1,0)</f>
        <v>1</v>
      </c>
    </row>
    <row r="886" spans="1:20" x14ac:dyDescent="0.25">
      <c r="A886" s="61">
        <v>29032</v>
      </c>
      <c r="B886" s="61">
        <v>9</v>
      </c>
      <c r="C886" s="61">
        <v>1</v>
      </c>
      <c r="D886" s="68">
        <v>1</v>
      </c>
      <c r="E886" s="61" t="s">
        <v>77</v>
      </c>
      <c r="F886" s="61">
        <v>2</v>
      </c>
      <c r="G8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86" s="62">
        <v>2</v>
      </c>
      <c r="I886" s="62">
        <v>14</v>
      </c>
      <c r="J886" s="61">
        <v>5385</v>
      </c>
      <c r="K886" s="4">
        <f>VLOOKUP(class[[#This Row],[hwycov_id]],readme!E:F,2,FALSE)</f>
        <v>3175.0451650000005</v>
      </c>
      <c r="L886" s="64">
        <f t="shared" ref="L886:L949" si="42">K886/J886-1</f>
        <v>-0.41039087000928498</v>
      </c>
      <c r="M886" s="65">
        <f t="shared" ref="M886:M949" si="43">K886-J886</f>
        <v>-2209.9548349999995</v>
      </c>
      <c r="N886" s="65">
        <f t="shared" ref="N886:N949" si="44">POWER(M886,2)</f>
        <v>4883900.3727398757</v>
      </c>
      <c r="O886" s="66" t="e">
        <v>#N/A</v>
      </c>
      <c r="P886" s="1">
        <v>886</v>
      </c>
      <c r="Q886" s="46">
        <f>ROUND(class[[#This Row],[count]],-3)</f>
        <v>5000</v>
      </c>
      <c r="R886" s="59">
        <f>VLOOKUP(class[[#This Row],[count_rd]],caltran!$J$2:$P$182,7,FALSE)</f>
        <v>2625</v>
      </c>
      <c r="S886" s="63">
        <f>VLOOKUP(class[[#This Row],[count_rd]],caltran!$J$2:$P$182,6,FALSE)</f>
        <v>7375</v>
      </c>
      <c r="T886" s="1">
        <f>IF(AND(class[[#This Row],[flow]]&gt;=class[[#This Row],[low]], class[[#This Row],[flow]]&lt;=class[[#This Row],[high]]),1,0)</f>
        <v>1</v>
      </c>
    </row>
    <row r="887" spans="1:20" x14ac:dyDescent="0.25">
      <c r="A887" s="61">
        <v>29029</v>
      </c>
      <c r="B887" s="61">
        <v>9</v>
      </c>
      <c r="C887" s="61">
        <v>1</v>
      </c>
      <c r="D887" s="68">
        <v>1</v>
      </c>
      <c r="E887" s="61" t="s">
        <v>77</v>
      </c>
      <c r="F887" s="61">
        <v>2</v>
      </c>
      <c r="G8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87" s="62">
        <v>2</v>
      </c>
      <c r="I887" s="62">
        <v>14</v>
      </c>
      <c r="J887" s="61">
        <v>5461</v>
      </c>
      <c r="K887" s="4">
        <f>VLOOKUP(class[[#This Row],[hwycov_id]],readme!E:F,2,FALSE)</f>
        <v>5819.7842109999992</v>
      </c>
      <c r="L887" s="64">
        <f t="shared" si="42"/>
        <v>6.5699361106024368E-2</v>
      </c>
      <c r="M887" s="65">
        <f t="shared" si="43"/>
        <v>358.78421099999923</v>
      </c>
      <c r="N887" s="65">
        <f t="shared" si="44"/>
        <v>128726.11006289197</v>
      </c>
      <c r="O887" s="66" t="e">
        <v>#N/A</v>
      </c>
      <c r="P887" s="1">
        <v>887</v>
      </c>
      <c r="Q887" s="46">
        <f>ROUND(class[[#This Row],[count]],-3)</f>
        <v>5000</v>
      </c>
      <c r="R887" s="59">
        <f>VLOOKUP(class[[#This Row],[count_rd]],caltran!$J$2:$P$182,7,FALSE)</f>
        <v>2625</v>
      </c>
      <c r="S887" s="63">
        <f>VLOOKUP(class[[#This Row],[count_rd]],caltran!$J$2:$P$182,6,FALSE)</f>
        <v>7375</v>
      </c>
      <c r="T887" s="1">
        <f>IF(AND(class[[#This Row],[flow]]&gt;=class[[#This Row],[low]], class[[#This Row],[flow]]&lt;=class[[#This Row],[high]]),1,0)</f>
        <v>1</v>
      </c>
    </row>
    <row r="888" spans="1:20" x14ac:dyDescent="0.25">
      <c r="A888" s="61">
        <v>27982</v>
      </c>
      <c r="B888" s="61">
        <v>9</v>
      </c>
      <c r="C888" s="61">
        <v>1</v>
      </c>
      <c r="D888" s="68">
        <v>1</v>
      </c>
      <c r="E888" s="61" t="s">
        <v>77</v>
      </c>
      <c r="F888" s="61">
        <v>2</v>
      </c>
      <c r="G8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88" s="62">
        <v>2</v>
      </c>
      <c r="I888" s="62">
        <v>10</v>
      </c>
      <c r="J888" s="61">
        <v>5465</v>
      </c>
      <c r="K888" s="4">
        <f>VLOOKUP(class[[#This Row],[hwycov_id]],readme!E:F,2,FALSE)</f>
        <v>5748.4933059999994</v>
      </c>
      <c r="L888" s="64">
        <f t="shared" si="42"/>
        <v>5.1874346935041116E-2</v>
      </c>
      <c r="M888" s="65">
        <f t="shared" si="43"/>
        <v>283.49330599999939</v>
      </c>
      <c r="N888" s="65">
        <f t="shared" si="44"/>
        <v>80368.454546809298</v>
      </c>
      <c r="O888" s="66" t="e">
        <v>#N/A</v>
      </c>
      <c r="P888" s="1">
        <v>888</v>
      </c>
      <c r="Q888" s="46">
        <f>ROUND(class[[#This Row],[count]],-3)</f>
        <v>5000</v>
      </c>
      <c r="R888" s="59">
        <f>VLOOKUP(class[[#This Row],[count_rd]],caltran!$J$2:$P$182,7,FALSE)</f>
        <v>2625</v>
      </c>
      <c r="S888" s="63">
        <f>VLOOKUP(class[[#This Row],[count_rd]],caltran!$J$2:$P$182,6,FALSE)</f>
        <v>7375</v>
      </c>
      <c r="T888" s="1">
        <f>IF(AND(class[[#This Row],[flow]]&gt;=class[[#This Row],[low]], class[[#This Row],[flow]]&lt;=class[[#This Row],[high]]),1,0)</f>
        <v>1</v>
      </c>
    </row>
    <row r="889" spans="1:20" x14ac:dyDescent="0.25">
      <c r="A889" s="61">
        <v>28158</v>
      </c>
      <c r="B889" s="61">
        <v>9</v>
      </c>
      <c r="C889" s="61">
        <v>1</v>
      </c>
      <c r="D889" s="68">
        <v>1</v>
      </c>
      <c r="E889" s="61" t="s">
        <v>77</v>
      </c>
      <c r="F889" s="61">
        <v>2</v>
      </c>
      <c r="G8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89" s="62">
        <v>5</v>
      </c>
      <c r="I889" s="62">
        <v>5</v>
      </c>
      <c r="J889" s="61">
        <v>5513</v>
      </c>
      <c r="K889" s="4">
        <f>VLOOKUP(class[[#This Row],[hwycov_id]],readme!E:F,2,FALSE)</f>
        <v>6257.8192439999993</v>
      </c>
      <c r="L889" s="64">
        <f t="shared" si="42"/>
        <v>0.13510234790495179</v>
      </c>
      <c r="M889" s="65">
        <f t="shared" si="43"/>
        <v>744.81924399999934</v>
      </c>
      <c r="N889" s="65">
        <f t="shared" si="44"/>
        <v>554755.70623273053</v>
      </c>
      <c r="O889" s="66" t="e">
        <v>#N/A</v>
      </c>
      <c r="P889" s="1">
        <v>889</v>
      </c>
      <c r="Q889" s="46">
        <f>ROUND(class[[#This Row],[count]],-3)</f>
        <v>6000</v>
      </c>
      <c r="R889" s="59">
        <f>VLOOKUP(class[[#This Row],[count_rd]],caltran!$J$2:$P$182,7,FALSE)</f>
        <v>3360.0000000000005</v>
      </c>
      <c r="S889" s="63">
        <f>VLOOKUP(class[[#This Row],[count_rd]],caltran!$J$2:$P$182,6,FALSE)</f>
        <v>8640</v>
      </c>
      <c r="T889" s="1">
        <f>IF(AND(class[[#This Row],[flow]]&gt;=class[[#This Row],[low]], class[[#This Row],[flow]]&lt;=class[[#This Row],[high]]),1,0)</f>
        <v>1</v>
      </c>
    </row>
    <row r="890" spans="1:20" x14ac:dyDescent="0.25">
      <c r="A890" s="61">
        <v>28590</v>
      </c>
      <c r="B890" s="61">
        <v>9</v>
      </c>
      <c r="C890" s="61">
        <v>1</v>
      </c>
      <c r="D890" s="68">
        <v>1</v>
      </c>
      <c r="E890" s="61" t="s">
        <v>77</v>
      </c>
      <c r="F890" s="61">
        <v>2</v>
      </c>
      <c r="G8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90" s="62">
        <v>7</v>
      </c>
      <c r="I890" s="62">
        <v>7</v>
      </c>
      <c r="J890" s="61">
        <v>5518</v>
      </c>
      <c r="K890" s="4">
        <f>VLOOKUP(class[[#This Row],[hwycov_id]],readme!E:F,2,FALSE)</f>
        <v>5019.187316999999</v>
      </c>
      <c r="L890" s="64">
        <f t="shared" si="42"/>
        <v>-9.0397369155491347E-2</v>
      </c>
      <c r="M890" s="65">
        <f t="shared" si="43"/>
        <v>-498.81268300000102</v>
      </c>
      <c r="N890" s="65">
        <f t="shared" si="44"/>
        <v>248814.09272165952</v>
      </c>
      <c r="O890" s="66" t="e">
        <v>#N/A</v>
      </c>
      <c r="P890" s="1">
        <v>890</v>
      </c>
      <c r="Q890" s="46">
        <f>ROUND(class[[#This Row],[count]],-3)</f>
        <v>6000</v>
      </c>
      <c r="R890" s="59">
        <f>VLOOKUP(class[[#This Row],[count_rd]],caltran!$J$2:$P$182,7,FALSE)</f>
        <v>3360.0000000000005</v>
      </c>
      <c r="S890" s="63">
        <f>VLOOKUP(class[[#This Row],[count_rd]],caltran!$J$2:$P$182,6,FALSE)</f>
        <v>8640</v>
      </c>
      <c r="T890" s="1">
        <f>IF(AND(class[[#This Row],[flow]]&gt;=class[[#This Row],[low]], class[[#This Row],[flow]]&lt;=class[[#This Row],[high]]),1,0)</f>
        <v>1</v>
      </c>
    </row>
    <row r="891" spans="1:20" x14ac:dyDescent="0.25">
      <c r="A891" s="61">
        <v>618</v>
      </c>
      <c r="B891" s="61">
        <v>9</v>
      </c>
      <c r="C891" s="61">
        <v>1</v>
      </c>
      <c r="D891" s="68">
        <v>1</v>
      </c>
      <c r="E891" s="61" t="s">
        <v>77</v>
      </c>
      <c r="F891" s="61">
        <v>2</v>
      </c>
      <c r="G8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91" s="62">
        <v>2</v>
      </c>
      <c r="I891" s="62">
        <v>14</v>
      </c>
      <c r="J891" s="61">
        <v>5522</v>
      </c>
      <c r="K891" s="4">
        <f>VLOOKUP(class[[#This Row],[hwycov_id]],readme!E:F,2,FALSE)</f>
        <v>4930.3948199999995</v>
      </c>
      <c r="L891" s="64">
        <f t="shared" si="42"/>
        <v>-0.10713603404563576</v>
      </c>
      <c r="M891" s="65">
        <f t="shared" si="43"/>
        <v>-591.60518000000047</v>
      </c>
      <c r="N891" s="65">
        <f t="shared" si="44"/>
        <v>349996.68900283298</v>
      </c>
      <c r="O891" s="66" t="e">
        <v>#N/A</v>
      </c>
      <c r="P891" s="1">
        <v>891</v>
      </c>
      <c r="Q891" s="46">
        <f>ROUND(class[[#This Row],[count]],-3)</f>
        <v>6000</v>
      </c>
      <c r="R891" s="59">
        <f>VLOOKUP(class[[#This Row],[count_rd]],caltran!$J$2:$P$182,7,FALSE)</f>
        <v>3360.0000000000005</v>
      </c>
      <c r="S891" s="63">
        <f>VLOOKUP(class[[#This Row],[count_rd]],caltran!$J$2:$P$182,6,FALSE)</f>
        <v>8640</v>
      </c>
      <c r="T891" s="1">
        <f>IF(AND(class[[#This Row],[flow]]&gt;=class[[#This Row],[low]], class[[#This Row],[flow]]&lt;=class[[#This Row],[high]]),1,0)</f>
        <v>1</v>
      </c>
    </row>
    <row r="892" spans="1:20" x14ac:dyDescent="0.25">
      <c r="A892" s="61">
        <v>11021</v>
      </c>
      <c r="B892" s="61">
        <v>9</v>
      </c>
      <c r="C892" s="61">
        <v>1</v>
      </c>
      <c r="D892" s="68">
        <v>1</v>
      </c>
      <c r="E892" s="61" t="s">
        <v>77</v>
      </c>
      <c r="F892" s="61">
        <v>2</v>
      </c>
      <c r="G8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92" s="62">
        <v>2</v>
      </c>
      <c r="I892" s="62">
        <v>14</v>
      </c>
      <c r="J892" s="61">
        <v>5538</v>
      </c>
      <c r="K892" s="4">
        <f>VLOOKUP(class[[#This Row],[hwycov_id]],readme!E:F,2,FALSE)</f>
        <v>9628.5404979999985</v>
      </c>
      <c r="L892" s="64">
        <f t="shared" si="42"/>
        <v>0.73863136475261792</v>
      </c>
      <c r="M892" s="65">
        <f t="shared" si="43"/>
        <v>4090.5404979999985</v>
      </c>
      <c r="N892" s="65">
        <f t="shared" si="44"/>
        <v>16732521.565778075</v>
      </c>
      <c r="O892" s="66" t="e">
        <v>#N/A</v>
      </c>
      <c r="P892" s="1">
        <v>892</v>
      </c>
      <c r="Q892" s="46">
        <f>ROUND(class[[#This Row],[count]],-3)</f>
        <v>6000</v>
      </c>
      <c r="R892" s="59">
        <f>VLOOKUP(class[[#This Row],[count_rd]],caltran!$J$2:$P$182,7,FALSE)</f>
        <v>3360.0000000000005</v>
      </c>
      <c r="S892" s="63">
        <f>VLOOKUP(class[[#This Row],[count_rd]],caltran!$J$2:$P$182,6,FALSE)</f>
        <v>8640</v>
      </c>
      <c r="T892" s="1">
        <f>IF(AND(class[[#This Row],[flow]]&gt;=class[[#This Row],[low]], class[[#This Row],[flow]]&lt;=class[[#This Row],[high]]),1,0)</f>
        <v>0</v>
      </c>
    </row>
    <row r="893" spans="1:20" x14ac:dyDescent="0.25">
      <c r="A893" s="61">
        <v>25753</v>
      </c>
      <c r="B893" s="61">
        <v>9</v>
      </c>
      <c r="C893" s="61">
        <v>1</v>
      </c>
      <c r="D893" s="68">
        <v>1</v>
      </c>
      <c r="E893" s="61" t="s">
        <v>77</v>
      </c>
      <c r="F893" s="61">
        <v>2</v>
      </c>
      <c r="G8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93" s="62">
        <v>7</v>
      </c>
      <c r="I893" s="62">
        <v>15</v>
      </c>
      <c r="J893" s="61">
        <v>5571</v>
      </c>
      <c r="K893" s="4">
        <f>VLOOKUP(class[[#This Row],[hwycov_id]],readme!E:F,2,FALSE)</f>
        <v>7569.9132380000001</v>
      </c>
      <c r="L893" s="64">
        <f t="shared" si="42"/>
        <v>0.35880689965894819</v>
      </c>
      <c r="M893" s="65">
        <f t="shared" si="43"/>
        <v>1998.9132380000001</v>
      </c>
      <c r="N893" s="65">
        <f t="shared" si="44"/>
        <v>3995654.133051645</v>
      </c>
      <c r="O893" s="66" t="e">
        <v>#N/A</v>
      </c>
      <c r="P893" s="1">
        <v>893</v>
      </c>
      <c r="Q893" s="46">
        <f>ROUND(class[[#This Row],[count]],-3)</f>
        <v>6000</v>
      </c>
      <c r="R893" s="59">
        <f>VLOOKUP(class[[#This Row],[count_rd]],caltran!$J$2:$P$182,7,FALSE)</f>
        <v>3360.0000000000005</v>
      </c>
      <c r="S893" s="63">
        <f>VLOOKUP(class[[#This Row],[count_rd]],caltran!$J$2:$P$182,6,FALSE)</f>
        <v>8640</v>
      </c>
      <c r="T893" s="1">
        <f>IF(AND(class[[#This Row],[flow]]&gt;=class[[#This Row],[low]], class[[#This Row],[flow]]&lt;=class[[#This Row],[high]]),1,0)</f>
        <v>1</v>
      </c>
    </row>
    <row r="894" spans="1:20" x14ac:dyDescent="0.25">
      <c r="A894" s="61">
        <v>13583</v>
      </c>
      <c r="B894" s="61">
        <v>9</v>
      </c>
      <c r="C894" s="61">
        <v>1</v>
      </c>
      <c r="D894" s="68">
        <v>1</v>
      </c>
      <c r="E894" s="61" t="s">
        <v>77</v>
      </c>
      <c r="F894" s="61">
        <v>2</v>
      </c>
      <c r="G8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94" s="62">
        <v>6</v>
      </c>
      <c r="I894" s="62">
        <v>6</v>
      </c>
      <c r="J894" s="61">
        <v>5630</v>
      </c>
      <c r="K894" s="4">
        <f>VLOOKUP(class[[#This Row],[hwycov_id]],readme!E:F,2,FALSE)</f>
        <v>6687.1427620000013</v>
      </c>
      <c r="L894" s="64">
        <f t="shared" si="42"/>
        <v>0.18776958472468941</v>
      </c>
      <c r="M894" s="65">
        <f t="shared" si="43"/>
        <v>1057.1427620000013</v>
      </c>
      <c r="N894" s="65">
        <f t="shared" si="44"/>
        <v>1117550.8192489913</v>
      </c>
      <c r="O894" s="66" t="e">
        <v>#N/A</v>
      </c>
      <c r="P894" s="1">
        <v>894</v>
      </c>
      <c r="Q894" s="46">
        <f>ROUND(class[[#This Row],[count]],-3)</f>
        <v>6000</v>
      </c>
      <c r="R894" s="59">
        <f>VLOOKUP(class[[#This Row],[count_rd]],caltran!$J$2:$P$182,7,FALSE)</f>
        <v>3360.0000000000005</v>
      </c>
      <c r="S894" s="63">
        <f>VLOOKUP(class[[#This Row],[count_rd]],caltran!$J$2:$P$182,6,FALSE)</f>
        <v>8640</v>
      </c>
      <c r="T894" s="1">
        <f>IF(AND(class[[#This Row],[flow]]&gt;=class[[#This Row],[low]], class[[#This Row],[flow]]&lt;=class[[#This Row],[high]]),1,0)</f>
        <v>1</v>
      </c>
    </row>
    <row r="895" spans="1:20" x14ac:dyDescent="0.25">
      <c r="A895" s="61">
        <v>13559</v>
      </c>
      <c r="B895" s="61">
        <v>9</v>
      </c>
      <c r="C895" s="61">
        <v>1</v>
      </c>
      <c r="D895" s="68">
        <v>1</v>
      </c>
      <c r="E895" s="61" t="s">
        <v>77</v>
      </c>
      <c r="F895" s="61">
        <v>2</v>
      </c>
      <c r="G8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95" s="62">
        <v>6</v>
      </c>
      <c r="I895" s="62">
        <v>14</v>
      </c>
      <c r="J895" s="61">
        <v>5651</v>
      </c>
      <c r="K895" s="4">
        <f>VLOOKUP(class[[#This Row],[hwycov_id]],readme!E:F,2,FALSE)</f>
        <v>3068.7363350000001</v>
      </c>
      <c r="L895" s="64">
        <f t="shared" si="42"/>
        <v>-0.45695693947973814</v>
      </c>
      <c r="M895" s="65">
        <f t="shared" si="43"/>
        <v>-2582.2636649999999</v>
      </c>
      <c r="N895" s="65">
        <f t="shared" si="44"/>
        <v>6668085.6355792321</v>
      </c>
      <c r="O895" s="66" t="e">
        <v>#N/A</v>
      </c>
      <c r="P895" s="1">
        <v>895</v>
      </c>
      <c r="Q895" s="46">
        <f>ROUND(class[[#This Row],[count]],-3)</f>
        <v>6000</v>
      </c>
      <c r="R895" s="59">
        <f>VLOOKUP(class[[#This Row],[count_rd]],caltran!$J$2:$P$182,7,FALSE)</f>
        <v>3360.0000000000005</v>
      </c>
      <c r="S895" s="63">
        <f>VLOOKUP(class[[#This Row],[count_rd]],caltran!$J$2:$P$182,6,FALSE)</f>
        <v>8640</v>
      </c>
      <c r="T895" s="1">
        <f>IF(AND(class[[#This Row],[flow]]&gt;=class[[#This Row],[low]], class[[#This Row],[flow]]&lt;=class[[#This Row],[high]]),1,0)</f>
        <v>0</v>
      </c>
    </row>
    <row r="896" spans="1:20" x14ac:dyDescent="0.25">
      <c r="A896" s="61">
        <v>10990</v>
      </c>
      <c r="B896" s="61">
        <v>9</v>
      </c>
      <c r="C896" s="61">
        <v>1</v>
      </c>
      <c r="D896" s="68">
        <v>1</v>
      </c>
      <c r="E896" s="61" t="s">
        <v>77</v>
      </c>
      <c r="F896" s="61">
        <v>2</v>
      </c>
      <c r="G8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96" s="62">
        <v>3</v>
      </c>
      <c r="I896" s="62">
        <v>14</v>
      </c>
      <c r="J896" s="61">
        <v>5652</v>
      </c>
      <c r="K896" s="4">
        <f>VLOOKUP(class[[#This Row],[hwycov_id]],readme!E:F,2,FALSE)</f>
        <v>7064.9235840000001</v>
      </c>
      <c r="L896" s="64">
        <f t="shared" si="42"/>
        <v>0.24998647983014854</v>
      </c>
      <c r="M896" s="65">
        <f t="shared" si="43"/>
        <v>1412.9235840000001</v>
      </c>
      <c r="N896" s="65">
        <f t="shared" si="44"/>
        <v>1996353.0542234054</v>
      </c>
      <c r="O896" s="66" t="e">
        <v>#N/A</v>
      </c>
      <c r="P896" s="1">
        <v>896</v>
      </c>
      <c r="Q896" s="46">
        <f>ROUND(class[[#This Row],[count]],-3)</f>
        <v>6000</v>
      </c>
      <c r="R896" s="59">
        <f>VLOOKUP(class[[#This Row],[count_rd]],caltran!$J$2:$P$182,7,FALSE)</f>
        <v>3360.0000000000005</v>
      </c>
      <c r="S896" s="63">
        <f>VLOOKUP(class[[#This Row],[count_rd]],caltran!$J$2:$P$182,6,FALSE)</f>
        <v>8640</v>
      </c>
      <c r="T896" s="1">
        <f>IF(AND(class[[#This Row],[flow]]&gt;=class[[#This Row],[low]], class[[#This Row],[flow]]&lt;=class[[#This Row],[high]]),1,0)</f>
        <v>1</v>
      </c>
    </row>
    <row r="897" spans="1:20" x14ac:dyDescent="0.25">
      <c r="A897" s="61">
        <v>28957</v>
      </c>
      <c r="B897" s="61">
        <v>9</v>
      </c>
      <c r="C897" s="61">
        <v>1</v>
      </c>
      <c r="D897" s="68">
        <v>1</v>
      </c>
      <c r="E897" s="61" t="s">
        <v>77</v>
      </c>
      <c r="F897" s="61">
        <v>2</v>
      </c>
      <c r="G8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97" s="62">
        <v>2</v>
      </c>
      <c r="I897" s="62">
        <v>14</v>
      </c>
      <c r="J897" s="61">
        <v>5654</v>
      </c>
      <c r="K897" s="4">
        <f>VLOOKUP(class[[#This Row],[hwycov_id]],readme!E:F,2,FALSE)</f>
        <v>4557.9035330000006</v>
      </c>
      <c r="L897" s="64">
        <f t="shared" si="42"/>
        <v>-0.19386212716660756</v>
      </c>
      <c r="M897" s="65">
        <f t="shared" si="43"/>
        <v>-1096.0964669999994</v>
      </c>
      <c r="N897" s="65">
        <f t="shared" si="44"/>
        <v>1201427.4649698806</v>
      </c>
      <c r="O897" s="66" t="e">
        <v>#N/A</v>
      </c>
      <c r="P897" s="1">
        <v>897</v>
      </c>
      <c r="Q897" s="46">
        <f>ROUND(class[[#This Row],[count]],-3)</f>
        <v>6000</v>
      </c>
      <c r="R897" s="59">
        <f>VLOOKUP(class[[#This Row],[count_rd]],caltran!$J$2:$P$182,7,FALSE)</f>
        <v>3360.0000000000005</v>
      </c>
      <c r="S897" s="63">
        <f>VLOOKUP(class[[#This Row],[count_rd]],caltran!$J$2:$P$182,6,FALSE)</f>
        <v>8640</v>
      </c>
      <c r="T897" s="1">
        <f>IF(AND(class[[#This Row],[flow]]&gt;=class[[#This Row],[low]], class[[#This Row],[flow]]&lt;=class[[#This Row],[high]]),1,0)</f>
        <v>1</v>
      </c>
    </row>
    <row r="898" spans="1:20" x14ac:dyDescent="0.25">
      <c r="A898" s="61">
        <v>28207</v>
      </c>
      <c r="B898" s="61">
        <v>9</v>
      </c>
      <c r="C898" s="61">
        <v>1</v>
      </c>
      <c r="D898" s="68">
        <v>1</v>
      </c>
      <c r="E898" s="61" t="s">
        <v>77</v>
      </c>
      <c r="F898" s="61">
        <v>2</v>
      </c>
      <c r="G8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98" s="62">
        <v>5</v>
      </c>
      <c r="I898" s="62">
        <v>19</v>
      </c>
      <c r="J898" s="61">
        <v>5685</v>
      </c>
      <c r="K898" s="4">
        <f>VLOOKUP(class[[#This Row],[hwycov_id]],readme!E:F,2,FALSE)</f>
        <v>4900.7172230000006</v>
      </c>
      <c r="L898" s="64">
        <f t="shared" si="42"/>
        <v>-0.13795651310466128</v>
      </c>
      <c r="M898" s="65">
        <f t="shared" si="43"/>
        <v>-784.28277699999944</v>
      </c>
      <c r="N898" s="65">
        <f t="shared" si="44"/>
        <v>615099.47429883084</v>
      </c>
      <c r="O898" s="66" t="e">
        <v>#N/A</v>
      </c>
      <c r="P898" s="1">
        <v>898</v>
      </c>
      <c r="Q898" s="46">
        <f>ROUND(class[[#This Row],[count]],-3)</f>
        <v>6000</v>
      </c>
      <c r="R898" s="59">
        <f>VLOOKUP(class[[#This Row],[count_rd]],caltran!$J$2:$P$182,7,FALSE)</f>
        <v>3360.0000000000005</v>
      </c>
      <c r="S898" s="63">
        <f>VLOOKUP(class[[#This Row],[count_rd]],caltran!$J$2:$P$182,6,FALSE)</f>
        <v>8640</v>
      </c>
      <c r="T898" s="1">
        <f>IF(AND(class[[#This Row],[flow]]&gt;=class[[#This Row],[low]], class[[#This Row],[flow]]&lt;=class[[#This Row],[high]]),1,0)</f>
        <v>1</v>
      </c>
    </row>
    <row r="899" spans="1:20" x14ac:dyDescent="0.25">
      <c r="A899" s="61">
        <v>10934</v>
      </c>
      <c r="B899" s="61">
        <v>9</v>
      </c>
      <c r="C899" s="61">
        <v>1</v>
      </c>
      <c r="D899" s="68">
        <v>1</v>
      </c>
      <c r="E899" s="61" t="s">
        <v>77</v>
      </c>
      <c r="F899" s="61">
        <v>2</v>
      </c>
      <c r="G8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899" s="62">
        <v>3</v>
      </c>
      <c r="I899" s="62">
        <v>14</v>
      </c>
      <c r="J899" s="61">
        <v>5738</v>
      </c>
      <c r="K899" s="4">
        <f>VLOOKUP(class[[#This Row],[hwycov_id]],readme!E:F,2,FALSE)</f>
        <v>3920.7486210000002</v>
      </c>
      <c r="L899" s="64">
        <f t="shared" si="42"/>
        <v>-0.31670466695712784</v>
      </c>
      <c r="M899" s="65">
        <f t="shared" si="43"/>
        <v>-1817.2513789999998</v>
      </c>
      <c r="N899" s="65">
        <f t="shared" si="44"/>
        <v>3302402.5744774011</v>
      </c>
      <c r="O899" s="66" t="e">
        <v>#N/A</v>
      </c>
      <c r="P899" s="1">
        <v>899</v>
      </c>
      <c r="Q899" s="46">
        <f>ROUND(class[[#This Row],[count]],-3)</f>
        <v>6000</v>
      </c>
      <c r="R899" s="59">
        <f>VLOOKUP(class[[#This Row],[count_rd]],caltran!$J$2:$P$182,7,FALSE)</f>
        <v>3360.0000000000005</v>
      </c>
      <c r="S899" s="63">
        <f>VLOOKUP(class[[#This Row],[count_rd]],caltran!$J$2:$P$182,6,FALSE)</f>
        <v>8640</v>
      </c>
      <c r="T899" s="1">
        <f>IF(AND(class[[#This Row],[flow]]&gt;=class[[#This Row],[low]], class[[#This Row],[flow]]&lt;=class[[#This Row],[high]]),1,0)</f>
        <v>1</v>
      </c>
    </row>
    <row r="900" spans="1:20" x14ac:dyDescent="0.25">
      <c r="A900" s="61">
        <v>10880</v>
      </c>
      <c r="B900" s="61">
        <v>9</v>
      </c>
      <c r="C900" s="61">
        <v>1</v>
      </c>
      <c r="D900" s="68">
        <v>1</v>
      </c>
      <c r="E900" s="61" t="s">
        <v>77</v>
      </c>
      <c r="F900" s="61">
        <v>2</v>
      </c>
      <c r="G9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00" s="62">
        <v>3</v>
      </c>
      <c r="I900" s="62">
        <v>14</v>
      </c>
      <c r="J900" s="61">
        <v>5781</v>
      </c>
      <c r="K900" s="4">
        <f>VLOOKUP(class[[#This Row],[hwycov_id]],readme!E:F,2,FALSE)</f>
        <v>4513.443322000001</v>
      </c>
      <c r="L900" s="64">
        <f t="shared" si="42"/>
        <v>-0.21926252862826479</v>
      </c>
      <c r="M900" s="65">
        <f t="shared" si="43"/>
        <v>-1267.556677999999</v>
      </c>
      <c r="N900" s="65">
        <f t="shared" si="44"/>
        <v>1606699.9319423931</v>
      </c>
      <c r="O900" s="66" t="e">
        <v>#N/A</v>
      </c>
      <c r="P900" s="1">
        <v>900</v>
      </c>
      <c r="Q900" s="46">
        <f>ROUND(class[[#This Row],[count]],-3)</f>
        <v>6000</v>
      </c>
      <c r="R900" s="59">
        <f>VLOOKUP(class[[#This Row],[count_rd]],caltran!$J$2:$P$182,7,FALSE)</f>
        <v>3360.0000000000005</v>
      </c>
      <c r="S900" s="63">
        <f>VLOOKUP(class[[#This Row],[count_rd]],caltran!$J$2:$P$182,6,FALSE)</f>
        <v>8640</v>
      </c>
      <c r="T900" s="1">
        <f>IF(AND(class[[#This Row],[flow]]&gt;=class[[#This Row],[low]], class[[#This Row],[flow]]&lt;=class[[#This Row],[high]]),1,0)</f>
        <v>1</v>
      </c>
    </row>
    <row r="901" spans="1:20" x14ac:dyDescent="0.25">
      <c r="A901" s="61">
        <v>28860</v>
      </c>
      <c r="B901" s="61">
        <v>9</v>
      </c>
      <c r="C901" s="61">
        <v>1</v>
      </c>
      <c r="D901" s="68">
        <v>1</v>
      </c>
      <c r="E901" s="61" t="s">
        <v>77</v>
      </c>
      <c r="F901" s="61">
        <v>2</v>
      </c>
      <c r="G9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01" s="62">
        <v>3</v>
      </c>
      <c r="I901" s="62">
        <v>14</v>
      </c>
      <c r="J901" s="61">
        <v>5786</v>
      </c>
      <c r="K901" s="4">
        <f>VLOOKUP(class[[#This Row],[hwycov_id]],readme!E:F,2,FALSE)</f>
        <v>8766.1867680000014</v>
      </c>
      <c r="L901" s="64">
        <f t="shared" si="42"/>
        <v>0.51506857379882498</v>
      </c>
      <c r="M901" s="65">
        <f t="shared" si="43"/>
        <v>2980.1867680000014</v>
      </c>
      <c r="N901" s="65">
        <f t="shared" si="44"/>
        <v>8881513.1721622944</v>
      </c>
      <c r="O901" s="66" t="e">
        <v>#N/A</v>
      </c>
      <c r="P901" s="1">
        <v>901</v>
      </c>
      <c r="Q901" s="46">
        <f>ROUND(class[[#This Row],[count]],-3)</f>
        <v>6000</v>
      </c>
      <c r="R901" s="59">
        <f>VLOOKUP(class[[#This Row],[count_rd]],caltran!$J$2:$P$182,7,FALSE)</f>
        <v>3360.0000000000005</v>
      </c>
      <c r="S901" s="63">
        <f>VLOOKUP(class[[#This Row],[count_rd]],caltran!$J$2:$P$182,6,FALSE)</f>
        <v>8640</v>
      </c>
      <c r="T901" s="1">
        <f>IF(AND(class[[#This Row],[flow]]&gt;=class[[#This Row],[low]], class[[#This Row],[flow]]&lt;=class[[#This Row],[high]]),1,0)</f>
        <v>0</v>
      </c>
    </row>
    <row r="902" spans="1:20" x14ac:dyDescent="0.25">
      <c r="A902" s="61">
        <v>3305</v>
      </c>
      <c r="B902" s="61">
        <v>9</v>
      </c>
      <c r="C902" s="61">
        <v>1</v>
      </c>
      <c r="D902" s="68">
        <v>1</v>
      </c>
      <c r="E902" s="61" t="s">
        <v>77</v>
      </c>
      <c r="F902" s="61">
        <v>2</v>
      </c>
      <c r="G9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02" s="62">
        <v>2</v>
      </c>
      <c r="I902" s="62">
        <v>11</v>
      </c>
      <c r="J902" s="61">
        <v>5856</v>
      </c>
      <c r="K902" s="4">
        <f>VLOOKUP(class[[#This Row],[hwycov_id]],readme!E:F,2,FALSE)</f>
        <v>5934.5941999999995</v>
      </c>
      <c r="L902" s="64">
        <f t="shared" si="42"/>
        <v>1.3421140710382362E-2</v>
      </c>
      <c r="M902" s="65">
        <f t="shared" si="43"/>
        <v>78.594199999999546</v>
      </c>
      <c r="N902" s="65">
        <f t="shared" si="44"/>
        <v>6177.048273639929</v>
      </c>
      <c r="O902" s="66" t="e">
        <v>#N/A</v>
      </c>
      <c r="P902" s="1">
        <v>902</v>
      </c>
      <c r="Q902" s="46">
        <f>ROUND(class[[#This Row],[count]],-3)</f>
        <v>6000</v>
      </c>
      <c r="R902" s="59">
        <f>VLOOKUP(class[[#This Row],[count_rd]],caltran!$J$2:$P$182,7,FALSE)</f>
        <v>3360.0000000000005</v>
      </c>
      <c r="S902" s="63">
        <f>VLOOKUP(class[[#This Row],[count_rd]],caltran!$J$2:$P$182,6,FALSE)</f>
        <v>8640</v>
      </c>
      <c r="T902" s="1">
        <f>IF(AND(class[[#This Row],[flow]]&gt;=class[[#This Row],[low]], class[[#This Row],[flow]]&lt;=class[[#This Row],[high]]),1,0)</f>
        <v>1</v>
      </c>
    </row>
    <row r="903" spans="1:20" x14ac:dyDescent="0.25">
      <c r="A903" s="61">
        <v>14622</v>
      </c>
      <c r="B903" s="61">
        <v>9</v>
      </c>
      <c r="C903" s="61">
        <v>1</v>
      </c>
      <c r="D903" s="68">
        <v>1</v>
      </c>
      <c r="E903" s="61" t="s">
        <v>77</v>
      </c>
      <c r="F903" s="61">
        <v>2</v>
      </c>
      <c r="G9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03" s="62">
        <v>3</v>
      </c>
      <c r="I903" s="62">
        <v>14</v>
      </c>
      <c r="J903" s="61">
        <v>5880</v>
      </c>
      <c r="K903" s="4">
        <f>VLOOKUP(class[[#This Row],[hwycov_id]],readme!E:F,2,FALSE)</f>
        <v>5634.5953360000003</v>
      </c>
      <c r="L903" s="64">
        <f t="shared" si="42"/>
        <v>-4.173548707482988E-2</v>
      </c>
      <c r="M903" s="65">
        <f t="shared" si="43"/>
        <v>-245.40466399999968</v>
      </c>
      <c r="N903" s="65">
        <f t="shared" si="44"/>
        <v>60223.449112952738</v>
      </c>
      <c r="O903" s="66" t="e">
        <v>#N/A</v>
      </c>
      <c r="P903" s="1">
        <v>903</v>
      </c>
      <c r="Q903" s="46">
        <f>ROUND(class[[#This Row],[count]],-3)</f>
        <v>6000</v>
      </c>
      <c r="R903" s="59">
        <f>VLOOKUP(class[[#This Row],[count_rd]],caltran!$J$2:$P$182,7,FALSE)</f>
        <v>3360.0000000000005</v>
      </c>
      <c r="S903" s="63">
        <f>VLOOKUP(class[[#This Row],[count_rd]],caltran!$J$2:$P$182,6,FALSE)</f>
        <v>8640</v>
      </c>
      <c r="T903" s="1">
        <f>IF(AND(class[[#This Row],[flow]]&gt;=class[[#This Row],[low]], class[[#This Row],[flow]]&lt;=class[[#This Row],[high]]),1,0)</f>
        <v>1</v>
      </c>
    </row>
    <row r="904" spans="1:20" x14ac:dyDescent="0.25">
      <c r="A904" s="61">
        <v>11244</v>
      </c>
      <c r="B904" s="61">
        <v>9</v>
      </c>
      <c r="C904" s="61">
        <v>1</v>
      </c>
      <c r="D904" s="68">
        <v>1</v>
      </c>
      <c r="E904" s="61" t="s">
        <v>77</v>
      </c>
      <c r="F904" s="61">
        <v>2</v>
      </c>
      <c r="G9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04" s="62">
        <v>5</v>
      </c>
      <c r="I904" s="62">
        <v>9</v>
      </c>
      <c r="J904" s="61">
        <v>5881</v>
      </c>
      <c r="K904" s="4">
        <f>VLOOKUP(class[[#This Row],[hwycov_id]],readme!E:F,2,FALSE)</f>
        <v>7133.0893559999995</v>
      </c>
      <c r="L904" s="64">
        <f t="shared" si="42"/>
        <v>0.2129041584764495</v>
      </c>
      <c r="M904" s="65">
        <f t="shared" si="43"/>
        <v>1252.0893559999995</v>
      </c>
      <c r="N904" s="65">
        <f t="shared" si="44"/>
        <v>1567727.7554084936</v>
      </c>
      <c r="O904" s="66" t="e">
        <v>#N/A</v>
      </c>
      <c r="P904" s="1">
        <v>904</v>
      </c>
      <c r="Q904" s="46">
        <f>ROUND(class[[#This Row],[count]],-3)</f>
        <v>6000</v>
      </c>
      <c r="R904" s="59">
        <f>VLOOKUP(class[[#This Row],[count_rd]],caltran!$J$2:$P$182,7,FALSE)</f>
        <v>3360.0000000000005</v>
      </c>
      <c r="S904" s="63">
        <f>VLOOKUP(class[[#This Row],[count_rd]],caltran!$J$2:$P$182,6,FALSE)</f>
        <v>8640</v>
      </c>
      <c r="T904" s="1">
        <f>IF(AND(class[[#This Row],[flow]]&gt;=class[[#This Row],[low]], class[[#This Row],[flow]]&lt;=class[[#This Row],[high]]),1,0)</f>
        <v>1</v>
      </c>
    </row>
    <row r="905" spans="1:20" x14ac:dyDescent="0.25">
      <c r="A905" s="61">
        <v>14621</v>
      </c>
      <c r="B905" s="61">
        <v>9</v>
      </c>
      <c r="C905" s="61">
        <v>1</v>
      </c>
      <c r="D905" s="68">
        <v>1</v>
      </c>
      <c r="E905" s="61" t="s">
        <v>77</v>
      </c>
      <c r="F905" s="61">
        <v>2</v>
      </c>
      <c r="G9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05" s="62">
        <v>3</v>
      </c>
      <c r="I905" s="62">
        <v>14</v>
      </c>
      <c r="J905" s="61">
        <v>5910</v>
      </c>
      <c r="K905" s="4">
        <f>VLOOKUP(class[[#This Row],[hwycov_id]],readme!E:F,2,FALSE)</f>
        <v>6172.205903</v>
      </c>
      <c r="L905" s="64">
        <f t="shared" si="42"/>
        <v>4.4366481049069373E-2</v>
      </c>
      <c r="M905" s="65">
        <f t="shared" si="43"/>
        <v>262.20590300000003</v>
      </c>
      <c r="N905" s="65">
        <f t="shared" si="44"/>
        <v>68751.935568045432</v>
      </c>
      <c r="O905" s="66" t="e">
        <v>#N/A</v>
      </c>
      <c r="P905" s="1">
        <v>905</v>
      </c>
      <c r="Q905" s="46">
        <f>ROUND(class[[#This Row],[count]],-3)</f>
        <v>6000</v>
      </c>
      <c r="R905" s="59">
        <f>VLOOKUP(class[[#This Row],[count_rd]],caltran!$J$2:$P$182,7,FALSE)</f>
        <v>3360.0000000000005</v>
      </c>
      <c r="S905" s="63">
        <f>VLOOKUP(class[[#This Row],[count_rd]],caltran!$J$2:$P$182,6,FALSE)</f>
        <v>8640</v>
      </c>
      <c r="T905" s="1">
        <f>IF(AND(class[[#This Row],[flow]]&gt;=class[[#This Row],[low]], class[[#This Row],[flow]]&lt;=class[[#This Row],[high]]),1,0)</f>
        <v>1</v>
      </c>
    </row>
    <row r="906" spans="1:20" x14ac:dyDescent="0.25">
      <c r="A906" s="61">
        <v>14626</v>
      </c>
      <c r="B906" s="61">
        <v>9</v>
      </c>
      <c r="C906" s="61">
        <v>1</v>
      </c>
      <c r="D906" s="68">
        <v>1</v>
      </c>
      <c r="E906" s="61" t="s">
        <v>77</v>
      </c>
      <c r="F906" s="61">
        <v>2</v>
      </c>
      <c r="G9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06" s="62">
        <v>3</v>
      </c>
      <c r="I906" s="62">
        <v>14</v>
      </c>
      <c r="J906" s="61">
        <v>5936</v>
      </c>
      <c r="K906" s="4">
        <f>VLOOKUP(class[[#This Row],[hwycov_id]],readme!E:F,2,FALSE)</f>
        <v>9041.5843499999992</v>
      </c>
      <c r="L906" s="64">
        <f t="shared" si="42"/>
        <v>0.5231779565363881</v>
      </c>
      <c r="M906" s="65">
        <f t="shared" si="43"/>
        <v>3105.5843499999992</v>
      </c>
      <c r="N906" s="65">
        <f t="shared" si="44"/>
        <v>9644654.1549649183</v>
      </c>
      <c r="O906" s="66" t="e">
        <v>#N/A</v>
      </c>
      <c r="P906" s="1">
        <v>906</v>
      </c>
      <c r="Q906" s="46">
        <f>ROUND(class[[#This Row],[count]],-3)</f>
        <v>6000</v>
      </c>
      <c r="R906" s="59">
        <f>VLOOKUP(class[[#This Row],[count_rd]],caltran!$J$2:$P$182,7,FALSE)</f>
        <v>3360.0000000000005</v>
      </c>
      <c r="S906" s="63">
        <f>VLOOKUP(class[[#This Row],[count_rd]],caltran!$J$2:$P$182,6,FALSE)</f>
        <v>8640</v>
      </c>
      <c r="T906" s="1">
        <f>IF(AND(class[[#This Row],[flow]]&gt;=class[[#This Row],[low]], class[[#This Row],[flow]]&lt;=class[[#This Row],[high]]),1,0)</f>
        <v>0</v>
      </c>
    </row>
    <row r="907" spans="1:20" x14ac:dyDescent="0.25">
      <c r="A907" s="61">
        <v>14613</v>
      </c>
      <c r="B907" s="61">
        <v>9</v>
      </c>
      <c r="C907" s="61">
        <v>1</v>
      </c>
      <c r="D907" s="68">
        <v>1</v>
      </c>
      <c r="E907" s="61" t="s">
        <v>77</v>
      </c>
      <c r="F907" s="61">
        <v>2</v>
      </c>
      <c r="G9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07" s="62">
        <v>7</v>
      </c>
      <c r="I907" s="62">
        <v>7</v>
      </c>
      <c r="J907" s="61">
        <v>5954</v>
      </c>
      <c r="K907" s="4">
        <f>VLOOKUP(class[[#This Row],[hwycov_id]],readme!E:F,2,FALSE)</f>
        <v>4100.8858959999998</v>
      </c>
      <c r="L907" s="64">
        <f t="shared" si="42"/>
        <v>-0.31123851259657376</v>
      </c>
      <c r="M907" s="65">
        <f t="shared" si="43"/>
        <v>-1853.1141040000002</v>
      </c>
      <c r="N907" s="65">
        <f t="shared" si="44"/>
        <v>3434031.8824437237</v>
      </c>
      <c r="O907" s="66" t="e">
        <v>#N/A</v>
      </c>
      <c r="P907" s="1">
        <v>907</v>
      </c>
      <c r="Q907" s="46">
        <f>ROUND(class[[#This Row],[count]],-3)</f>
        <v>6000</v>
      </c>
      <c r="R907" s="59">
        <f>VLOOKUP(class[[#This Row],[count_rd]],caltran!$J$2:$P$182,7,FALSE)</f>
        <v>3360.0000000000005</v>
      </c>
      <c r="S907" s="63">
        <f>VLOOKUP(class[[#This Row],[count_rd]],caltran!$J$2:$P$182,6,FALSE)</f>
        <v>8640</v>
      </c>
      <c r="T907" s="1">
        <f>IF(AND(class[[#This Row],[flow]]&gt;=class[[#This Row],[low]], class[[#This Row],[flow]]&lt;=class[[#This Row],[high]]),1,0)</f>
        <v>1</v>
      </c>
    </row>
    <row r="908" spans="1:20" x14ac:dyDescent="0.25">
      <c r="A908" s="61">
        <v>27255</v>
      </c>
      <c r="B908" s="61">
        <v>9</v>
      </c>
      <c r="C908" s="61">
        <v>1</v>
      </c>
      <c r="D908" s="68">
        <v>1</v>
      </c>
      <c r="E908" s="61" t="s">
        <v>77</v>
      </c>
      <c r="F908" s="61">
        <v>2</v>
      </c>
      <c r="G9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08" s="62">
        <v>7</v>
      </c>
      <c r="I908" s="62">
        <v>15</v>
      </c>
      <c r="J908" s="61">
        <v>5956</v>
      </c>
      <c r="K908" s="4">
        <f>VLOOKUP(class[[#This Row],[hwycov_id]],readme!E:F,2,FALSE)</f>
        <v>6895.5158689999989</v>
      </c>
      <c r="L908" s="64">
        <f t="shared" si="42"/>
        <v>0.15774275839489582</v>
      </c>
      <c r="M908" s="65">
        <f t="shared" si="43"/>
        <v>939.51586899999893</v>
      </c>
      <c r="N908" s="65">
        <f t="shared" si="44"/>
        <v>882690.0681028231</v>
      </c>
      <c r="O908" s="66" t="e">
        <v>#N/A</v>
      </c>
      <c r="P908" s="1">
        <v>908</v>
      </c>
      <c r="Q908" s="46">
        <f>ROUND(class[[#This Row],[count]],-3)</f>
        <v>6000</v>
      </c>
      <c r="R908" s="59">
        <f>VLOOKUP(class[[#This Row],[count_rd]],caltran!$J$2:$P$182,7,FALSE)</f>
        <v>3360.0000000000005</v>
      </c>
      <c r="S908" s="63">
        <f>VLOOKUP(class[[#This Row],[count_rd]],caltran!$J$2:$P$182,6,FALSE)</f>
        <v>8640</v>
      </c>
      <c r="T908" s="1">
        <f>IF(AND(class[[#This Row],[flow]]&gt;=class[[#This Row],[low]], class[[#This Row],[flow]]&lt;=class[[#This Row],[high]]),1,0)</f>
        <v>1</v>
      </c>
    </row>
    <row r="909" spans="1:20" x14ac:dyDescent="0.25">
      <c r="A909" s="61">
        <v>28773</v>
      </c>
      <c r="B909" s="61">
        <v>9</v>
      </c>
      <c r="C909" s="61">
        <v>1</v>
      </c>
      <c r="D909" s="68">
        <v>1</v>
      </c>
      <c r="E909" s="61" t="s">
        <v>77</v>
      </c>
      <c r="F909" s="61">
        <v>2</v>
      </c>
      <c r="G9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909" s="62">
        <v>2</v>
      </c>
      <c r="I909" s="62">
        <v>14</v>
      </c>
      <c r="J909" s="61">
        <v>5995</v>
      </c>
      <c r="K909" s="4">
        <f>VLOOKUP(class[[#This Row],[hwycov_id]],readme!E:F,2,FALSE)</f>
        <v>10433.679748</v>
      </c>
      <c r="L909" s="64">
        <f t="shared" si="42"/>
        <v>0.74039695546288575</v>
      </c>
      <c r="M909" s="65">
        <f t="shared" si="43"/>
        <v>4438.6797480000005</v>
      </c>
      <c r="N909" s="65">
        <f t="shared" si="44"/>
        <v>19701877.905305348</v>
      </c>
      <c r="O909" s="66" t="e">
        <v>#N/A</v>
      </c>
      <c r="P909" s="1">
        <v>909</v>
      </c>
      <c r="Q909" s="46">
        <f>ROUND(class[[#This Row],[count]],-3)</f>
        <v>6000</v>
      </c>
      <c r="R909" s="59">
        <f>VLOOKUP(class[[#This Row],[count_rd]],caltran!$J$2:$P$182,7,FALSE)</f>
        <v>3360.0000000000005</v>
      </c>
      <c r="S909" s="63">
        <f>VLOOKUP(class[[#This Row],[count_rd]],caltran!$J$2:$P$182,6,FALSE)</f>
        <v>8640</v>
      </c>
      <c r="T909" s="1">
        <f>IF(AND(class[[#This Row],[flow]]&gt;=class[[#This Row],[low]], class[[#This Row],[flow]]&lt;=class[[#This Row],[high]]),1,0)</f>
        <v>0</v>
      </c>
    </row>
    <row r="910" spans="1:20" x14ac:dyDescent="0.25">
      <c r="A910" s="61">
        <v>28691</v>
      </c>
      <c r="B910" s="61">
        <v>9</v>
      </c>
      <c r="C910" s="61">
        <v>1</v>
      </c>
      <c r="D910" s="68">
        <v>1</v>
      </c>
      <c r="E910" s="61" t="s">
        <v>77</v>
      </c>
      <c r="F910" s="61">
        <v>2</v>
      </c>
      <c r="G9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10" s="62">
        <v>2</v>
      </c>
      <c r="I910" s="62">
        <v>2</v>
      </c>
      <c r="J910" s="61">
        <v>6026</v>
      </c>
      <c r="K910" s="4">
        <f>VLOOKUP(class[[#This Row],[hwycov_id]],readme!E:F,2,FALSE)</f>
        <v>9939.0017700000008</v>
      </c>
      <c r="L910" s="64">
        <f t="shared" si="42"/>
        <v>0.64935309824095588</v>
      </c>
      <c r="M910" s="65">
        <f t="shared" si="43"/>
        <v>3913.0017700000008</v>
      </c>
      <c r="N910" s="65">
        <f t="shared" si="44"/>
        <v>15311582.85202314</v>
      </c>
      <c r="O910" s="66" t="e">
        <v>#N/A</v>
      </c>
      <c r="P910" s="1">
        <v>910</v>
      </c>
      <c r="Q910" s="46">
        <f>ROUND(class[[#This Row],[count]],-3)</f>
        <v>6000</v>
      </c>
      <c r="R910" s="59">
        <f>VLOOKUP(class[[#This Row],[count_rd]],caltran!$J$2:$P$182,7,FALSE)</f>
        <v>3360.0000000000005</v>
      </c>
      <c r="S910" s="63">
        <f>VLOOKUP(class[[#This Row],[count_rd]],caltran!$J$2:$P$182,6,FALSE)</f>
        <v>8640</v>
      </c>
      <c r="T910" s="1">
        <f>IF(AND(class[[#This Row],[flow]]&gt;=class[[#This Row],[low]], class[[#This Row],[flow]]&lt;=class[[#This Row],[high]]),1,0)</f>
        <v>0</v>
      </c>
    </row>
    <row r="911" spans="1:20" x14ac:dyDescent="0.25">
      <c r="A911" s="61">
        <v>28692</v>
      </c>
      <c r="B911" s="61">
        <v>9</v>
      </c>
      <c r="C911" s="61">
        <v>1</v>
      </c>
      <c r="D911" s="68">
        <v>1</v>
      </c>
      <c r="E911" s="61" t="s">
        <v>77</v>
      </c>
      <c r="F911" s="61">
        <v>2</v>
      </c>
      <c r="G9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11" s="62">
        <v>2</v>
      </c>
      <c r="I911" s="62">
        <v>2</v>
      </c>
      <c r="J911" s="61">
        <v>6026</v>
      </c>
      <c r="K911" s="4">
        <f>VLOOKUP(class[[#This Row],[hwycov_id]],readme!E:F,2,FALSE)</f>
        <v>9939.0017700000008</v>
      </c>
      <c r="L911" s="64">
        <f t="shared" si="42"/>
        <v>0.64935309824095588</v>
      </c>
      <c r="M911" s="65">
        <f t="shared" si="43"/>
        <v>3913.0017700000008</v>
      </c>
      <c r="N911" s="65">
        <f t="shared" si="44"/>
        <v>15311582.85202314</v>
      </c>
      <c r="O911" s="66" t="e">
        <v>#N/A</v>
      </c>
      <c r="P911" s="1">
        <v>911</v>
      </c>
      <c r="Q911" s="46">
        <f>ROUND(class[[#This Row],[count]],-3)</f>
        <v>6000</v>
      </c>
      <c r="R911" s="59">
        <f>VLOOKUP(class[[#This Row],[count_rd]],caltran!$J$2:$P$182,7,FALSE)</f>
        <v>3360.0000000000005</v>
      </c>
      <c r="S911" s="63">
        <f>VLOOKUP(class[[#This Row],[count_rd]],caltran!$J$2:$P$182,6,FALSE)</f>
        <v>8640</v>
      </c>
      <c r="T911" s="1">
        <f>IF(AND(class[[#This Row],[flow]]&gt;=class[[#This Row],[low]], class[[#This Row],[flow]]&lt;=class[[#This Row],[high]]),1,0)</f>
        <v>0</v>
      </c>
    </row>
    <row r="912" spans="1:20" x14ac:dyDescent="0.25">
      <c r="A912" s="61">
        <v>10705</v>
      </c>
      <c r="B912" s="61">
        <v>9</v>
      </c>
      <c r="C912" s="61">
        <v>1</v>
      </c>
      <c r="D912" s="68">
        <v>1</v>
      </c>
      <c r="E912" s="61" t="s">
        <v>77</v>
      </c>
      <c r="F912" s="61">
        <v>2</v>
      </c>
      <c r="G9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12" s="62">
        <v>2</v>
      </c>
      <c r="I912" s="62">
        <v>14</v>
      </c>
      <c r="J912" s="61">
        <v>6035</v>
      </c>
      <c r="K912" s="4">
        <f>VLOOKUP(class[[#This Row],[hwycov_id]],readme!E:F,2,FALSE)</f>
        <v>4917.2303240000001</v>
      </c>
      <c r="L912" s="64">
        <f t="shared" si="42"/>
        <v>-0.18521452792046389</v>
      </c>
      <c r="M912" s="65">
        <f t="shared" si="43"/>
        <v>-1117.7696759999999</v>
      </c>
      <c r="N912" s="65">
        <f t="shared" si="44"/>
        <v>1249409.0485851448</v>
      </c>
      <c r="O912" s="66" t="e">
        <v>#N/A</v>
      </c>
      <c r="P912" s="1">
        <v>912</v>
      </c>
      <c r="Q912" s="46">
        <f>ROUND(class[[#This Row],[count]],-3)</f>
        <v>6000</v>
      </c>
      <c r="R912" s="59">
        <f>VLOOKUP(class[[#This Row],[count_rd]],caltran!$J$2:$P$182,7,FALSE)</f>
        <v>3360.0000000000005</v>
      </c>
      <c r="S912" s="63">
        <f>VLOOKUP(class[[#This Row],[count_rd]],caltran!$J$2:$P$182,6,FALSE)</f>
        <v>8640</v>
      </c>
      <c r="T912" s="1">
        <f>IF(AND(class[[#This Row],[flow]]&gt;=class[[#This Row],[low]], class[[#This Row],[flow]]&lt;=class[[#This Row],[high]]),1,0)</f>
        <v>1</v>
      </c>
    </row>
    <row r="913" spans="1:20" x14ac:dyDescent="0.25">
      <c r="A913" s="61">
        <v>11283</v>
      </c>
      <c r="B913" s="61">
        <v>9</v>
      </c>
      <c r="C913" s="61">
        <v>1</v>
      </c>
      <c r="D913" s="68">
        <v>1</v>
      </c>
      <c r="E913" s="61" t="s">
        <v>77</v>
      </c>
      <c r="F913" s="61">
        <v>2</v>
      </c>
      <c r="G9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13" s="62">
        <v>5</v>
      </c>
      <c r="I913" s="62">
        <v>9</v>
      </c>
      <c r="J913" s="61">
        <v>6062</v>
      </c>
      <c r="K913" s="4">
        <f>VLOOKUP(class[[#This Row],[hwycov_id]],readme!E:F,2,FALSE)</f>
        <v>4304.4923699999999</v>
      </c>
      <c r="L913" s="64">
        <f t="shared" si="42"/>
        <v>-0.28992207687231941</v>
      </c>
      <c r="M913" s="65">
        <f t="shared" si="43"/>
        <v>-1757.5076300000001</v>
      </c>
      <c r="N913" s="65">
        <f t="shared" si="44"/>
        <v>3088833.0695082173</v>
      </c>
      <c r="O913" s="66" t="e">
        <v>#N/A</v>
      </c>
      <c r="P913" s="1">
        <v>913</v>
      </c>
      <c r="Q913" s="46">
        <f>ROUND(class[[#This Row],[count]],-3)</f>
        <v>6000</v>
      </c>
      <c r="R913" s="59">
        <f>VLOOKUP(class[[#This Row],[count_rd]],caltran!$J$2:$P$182,7,FALSE)</f>
        <v>3360.0000000000005</v>
      </c>
      <c r="S913" s="63">
        <f>VLOOKUP(class[[#This Row],[count_rd]],caltran!$J$2:$P$182,6,FALSE)</f>
        <v>8640</v>
      </c>
      <c r="T913" s="1">
        <f>IF(AND(class[[#This Row],[flow]]&gt;=class[[#This Row],[low]], class[[#This Row],[flow]]&lt;=class[[#This Row],[high]]),1,0)</f>
        <v>1</v>
      </c>
    </row>
    <row r="914" spans="1:20" x14ac:dyDescent="0.25">
      <c r="A914" s="61">
        <v>10890</v>
      </c>
      <c r="B914" s="61">
        <v>9</v>
      </c>
      <c r="C914" s="61">
        <v>1</v>
      </c>
      <c r="D914" s="68">
        <v>1</v>
      </c>
      <c r="E914" s="61" t="s">
        <v>77</v>
      </c>
      <c r="F914" s="61">
        <v>2</v>
      </c>
      <c r="G9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14" s="62">
        <v>3</v>
      </c>
      <c r="I914" s="62">
        <v>14</v>
      </c>
      <c r="J914" s="61">
        <v>6115</v>
      </c>
      <c r="K914" s="4">
        <f>VLOOKUP(class[[#This Row],[hwycov_id]],readme!E:F,2,FALSE)</f>
        <v>4750.0735250000007</v>
      </c>
      <c r="L914" s="64">
        <f t="shared" si="42"/>
        <v>-0.22320956255110369</v>
      </c>
      <c r="M914" s="65">
        <f t="shared" si="43"/>
        <v>-1364.9264749999993</v>
      </c>
      <c r="N914" s="65">
        <f t="shared" si="44"/>
        <v>1863024.2821559238</v>
      </c>
      <c r="O914" s="66" t="e">
        <v>#N/A</v>
      </c>
      <c r="P914" s="1">
        <v>914</v>
      </c>
      <c r="Q914" s="46">
        <f>ROUND(class[[#This Row],[count]],-3)</f>
        <v>6000</v>
      </c>
      <c r="R914" s="59">
        <f>VLOOKUP(class[[#This Row],[count_rd]],caltran!$J$2:$P$182,7,FALSE)</f>
        <v>3360.0000000000005</v>
      </c>
      <c r="S914" s="63">
        <f>VLOOKUP(class[[#This Row],[count_rd]],caltran!$J$2:$P$182,6,FALSE)</f>
        <v>8640</v>
      </c>
      <c r="T914" s="1">
        <f>IF(AND(class[[#This Row],[flow]]&gt;=class[[#This Row],[low]], class[[#This Row],[flow]]&lt;=class[[#This Row],[high]]),1,0)</f>
        <v>1</v>
      </c>
    </row>
    <row r="915" spans="1:20" x14ac:dyDescent="0.25">
      <c r="A915" s="61">
        <v>3573</v>
      </c>
      <c r="B915" s="61">
        <v>9</v>
      </c>
      <c r="C915" s="61">
        <v>1</v>
      </c>
      <c r="D915" s="68">
        <v>1</v>
      </c>
      <c r="E915" s="61" t="s">
        <v>77</v>
      </c>
      <c r="F915" s="61">
        <v>2</v>
      </c>
      <c r="G9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15" s="62">
        <v>2</v>
      </c>
      <c r="I915" s="62">
        <v>19</v>
      </c>
      <c r="J915" s="61">
        <v>6136</v>
      </c>
      <c r="K915" s="4">
        <f>VLOOKUP(class[[#This Row],[hwycov_id]],readme!E:F,2,FALSE)</f>
        <v>7174.1894229999998</v>
      </c>
      <c r="L915" s="64">
        <f t="shared" si="42"/>
        <v>0.16919645094524127</v>
      </c>
      <c r="M915" s="65">
        <f t="shared" si="43"/>
        <v>1038.1894229999998</v>
      </c>
      <c r="N915" s="65">
        <f t="shared" si="44"/>
        <v>1077837.2780290726</v>
      </c>
      <c r="O915" s="66" t="e">
        <v>#N/A</v>
      </c>
      <c r="P915" s="1">
        <v>915</v>
      </c>
      <c r="Q915" s="46">
        <f>ROUND(class[[#This Row],[count]],-3)</f>
        <v>6000</v>
      </c>
      <c r="R915" s="59">
        <f>VLOOKUP(class[[#This Row],[count_rd]],caltran!$J$2:$P$182,7,FALSE)</f>
        <v>3360.0000000000005</v>
      </c>
      <c r="S915" s="63">
        <f>VLOOKUP(class[[#This Row],[count_rd]],caltran!$J$2:$P$182,6,FALSE)</f>
        <v>8640</v>
      </c>
      <c r="T915" s="1">
        <f>IF(AND(class[[#This Row],[flow]]&gt;=class[[#This Row],[low]], class[[#This Row],[flow]]&lt;=class[[#This Row],[high]]),1,0)</f>
        <v>1</v>
      </c>
    </row>
    <row r="916" spans="1:20" x14ac:dyDescent="0.25">
      <c r="A916" s="61">
        <v>37212</v>
      </c>
      <c r="B916" s="61">
        <v>9</v>
      </c>
      <c r="C916" s="61">
        <v>1</v>
      </c>
      <c r="D916" s="68">
        <v>1</v>
      </c>
      <c r="E916" s="61" t="s">
        <v>77</v>
      </c>
      <c r="F916" s="61">
        <v>2</v>
      </c>
      <c r="G9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16" s="62">
        <v>3</v>
      </c>
      <c r="I916" s="62">
        <v>14</v>
      </c>
      <c r="J916" s="61">
        <v>6172</v>
      </c>
      <c r="K916" s="4">
        <f>VLOOKUP(class[[#This Row],[hwycov_id]],readme!E:F,2,FALSE)</f>
        <v>6870.3962869999996</v>
      </c>
      <c r="L916" s="64">
        <f t="shared" si="42"/>
        <v>0.11315558765392097</v>
      </c>
      <c r="M916" s="65">
        <f t="shared" si="43"/>
        <v>698.39628699999957</v>
      </c>
      <c r="N916" s="65">
        <f t="shared" si="44"/>
        <v>487757.37369538576</v>
      </c>
      <c r="O916" s="66" t="e">
        <v>#N/A</v>
      </c>
      <c r="P916" s="1">
        <v>916</v>
      </c>
      <c r="Q916" s="46">
        <f>ROUND(class[[#This Row],[count]],-3)</f>
        <v>6000</v>
      </c>
      <c r="R916" s="59">
        <f>VLOOKUP(class[[#This Row],[count_rd]],caltran!$J$2:$P$182,7,FALSE)</f>
        <v>3360.0000000000005</v>
      </c>
      <c r="S916" s="63">
        <f>VLOOKUP(class[[#This Row],[count_rd]],caltran!$J$2:$P$182,6,FALSE)</f>
        <v>8640</v>
      </c>
      <c r="T916" s="1">
        <f>IF(AND(class[[#This Row],[flow]]&gt;=class[[#This Row],[low]], class[[#This Row],[flow]]&lt;=class[[#This Row],[high]]),1,0)</f>
        <v>1</v>
      </c>
    </row>
    <row r="917" spans="1:20" x14ac:dyDescent="0.25">
      <c r="A917" s="61">
        <v>13592</v>
      </c>
      <c r="B917" s="61">
        <v>9</v>
      </c>
      <c r="C917" s="61">
        <v>1</v>
      </c>
      <c r="D917" s="68">
        <v>1</v>
      </c>
      <c r="E917" s="61" t="s">
        <v>77</v>
      </c>
      <c r="F917" s="61">
        <v>2</v>
      </c>
      <c r="G9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17" s="62">
        <v>6</v>
      </c>
      <c r="I917" s="62">
        <v>6</v>
      </c>
      <c r="J917" s="61">
        <v>6201</v>
      </c>
      <c r="K917" s="4">
        <f>VLOOKUP(class[[#This Row],[hwycov_id]],readme!E:F,2,FALSE)</f>
        <v>5639.7422480000005</v>
      </c>
      <c r="L917" s="64">
        <f t="shared" si="42"/>
        <v>-9.0510845347524516E-2</v>
      </c>
      <c r="M917" s="65">
        <f t="shared" si="43"/>
        <v>-561.25775199999953</v>
      </c>
      <c r="N917" s="65">
        <f t="shared" si="44"/>
        <v>315010.26418009296</v>
      </c>
      <c r="O917" s="66" t="e">
        <v>#N/A</v>
      </c>
      <c r="P917" s="1">
        <v>917</v>
      </c>
      <c r="Q917" s="46">
        <f>ROUND(class[[#This Row],[count]],-3)</f>
        <v>6000</v>
      </c>
      <c r="R917" s="59">
        <f>VLOOKUP(class[[#This Row],[count_rd]],caltran!$J$2:$P$182,7,FALSE)</f>
        <v>3360.0000000000005</v>
      </c>
      <c r="S917" s="63">
        <f>VLOOKUP(class[[#This Row],[count_rd]],caltran!$J$2:$P$182,6,FALSE)</f>
        <v>8640</v>
      </c>
      <c r="T917" s="1">
        <f>IF(AND(class[[#This Row],[flow]]&gt;=class[[#This Row],[low]], class[[#This Row],[flow]]&lt;=class[[#This Row],[high]]),1,0)</f>
        <v>1</v>
      </c>
    </row>
    <row r="918" spans="1:20" x14ac:dyDescent="0.25">
      <c r="A918" s="61">
        <v>11147</v>
      </c>
      <c r="B918" s="61">
        <v>9</v>
      </c>
      <c r="C918" s="61">
        <v>1</v>
      </c>
      <c r="D918" s="68">
        <v>1</v>
      </c>
      <c r="E918" s="61" t="s">
        <v>77</v>
      </c>
      <c r="F918" s="61">
        <v>2</v>
      </c>
      <c r="G9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18" s="62">
        <v>4</v>
      </c>
      <c r="I918" s="62">
        <v>2</v>
      </c>
      <c r="J918" s="61">
        <v>6210</v>
      </c>
      <c r="K918" s="4">
        <f>VLOOKUP(class[[#This Row],[hwycov_id]],readme!E:F,2,FALSE)</f>
        <v>5679.7004239999997</v>
      </c>
      <c r="L918" s="64">
        <f t="shared" si="42"/>
        <v>-8.5394456682769793E-2</v>
      </c>
      <c r="M918" s="65">
        <f t="shared" si="43"/>
        <v>-530.29957600000034</v>
      </c>
      <c r="N918" s="65">
        <f t="shared" si="44"/>
        <v>281217.64030578017</v>
      </c>
      <c r="O918" s="66" t="e">
        <v>#N/A</v>
      </c>
      <c r="P918" s="1">
        <v>918</v>
      </c>
      <c r="Q918" s="46">
        <f>ROUND(class[[#This Row],[count]],-3)</f>
        <v>6000</v>
      </c>
      <c r="R918" s="59">
        <f>VLOOKUP(class[[#This Row],[count_rd]],caltran!$J$2:$P$182,7,FALSE)</f>
        <v>3360.0000000000005</v>
      </c>
      <c r="S918" s="63">
        <f>VLOOKUP(class[[#This Row],[count_rd]],caltran!$J$2:$P$182,6,FALSE)</f>
        <v>8640</v>
      </c>
      <c r="T918" s="1">
        <f>IF(AND(class[[#This Row],[flow]]&gt;=class[[#This Row],[low]], class[[#This Row],[flow]]&lt;=class[[#This Row],[high]]),1,0)</f>
        <v>1</v>
      </c>
    </row>
    <row r="919" spans="1:20" x14ac:dyDescent="0.25">
      <c r="A919" s="61">
        <v>10877</v>
      </c>
      <c r="B919" s="61">
        <v>9</v>
      </c>
      <c r="C919" s="61">
        <v>1</v>
      </c>
      <c r="D919" s="68">
        <v>1</v>
      </c>
      <c r="E919" s="61" t="s">
        <v>77</v>
      </c>
      <c r="F919" s="61">
        <v>2</v>
      </c>
      <c r="G9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19" s="62">
        <v>3</v>
      </c>
      <c r="I919" s="62">
        <v>14</v>
      </c>
      <c r="J919" s="61">
        <v>6229</v>
      </c>
      <c r="K919" s="4">
        <f>VLOOKUP(class[[#This Row],[hwycov_id]],readme!E:F,2,FALSE)</f>
        <v>5384.4477239999997</v>
      </c>
      <c r="L919" s="64">
        <f t="shared" si="42"/>
        <v>-0.13558392615187032</v>
      </c>
      <c r="M919" s="65">
        <f t="shared" si="43"/>
        <v>-844.55227600000035</v>
      </c>
      <c r="N919" s="65">
        <f t="shared" si="44"/>
        <v>713268.54689678072</v>
      </c>
      <c r="O919" s="66" t="e">
        <v>#N/A</v>
      </c>
      <c r="P919" s="1">
        <v>919</v>
      </c>
      <c r="Q919" s="46">
        <f>ROUND(class[[#This Row],[count]],-3)</f>
        <v>6000</v>
      </c>
      <c r="R919" s="59">
        <f>VLOOKUP(class[[#This Row],[count_rd]],caltran!$J$2:$P$182,7,FALSE)</f>
        <v>3360.0000000000005</v>
      </c>
      <c r="S919" s="63">
        <f>VLOOKUP(class[[#This Row],[count_rd]],caltran!$J$2:$P$182,6,FALSE)</f>
        <v>8640</v>
      </c>
      <c r="T919" s="1">
        <f>IF(AND(class[[#This Row],[flow]]&gt;=class[[#This Row],[low]], class[[#This Row],[flow]]&lt;=class[[#This Row],[high]]),1,0)</f>
        <v>1</v>
      </c>
    </row>
    <row r="920" spans="1:20" x14ac:dyDescent="0.25">
      <c r="A920" s="61">
        <v>13601</v>
      </c>
      <c r="B920" s="61">
        <v>9</v>
      </c>
      <c r="C920" s="61">
        <v>1</v>
      </c>
      <c r="D920" s="68">
        <v>1</v>
      </c>
      <c r="E920" s="61" t="s">
        <v>77</v>
      </c>
      <c r="F920" s="61">
        <v>2</v>
      </c>
      <c r="G9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20" s="62">
        <v>6</v>
      </c>
      <c r="I920" s="62">
        <v>17</v>
      </c>
      <c r="J920" s="61">
        <v>6238</v>
      </c>
      <c r="K920" s="4">
        <f>VLOOKUP(class[[#This Row],[hwycov_id]],readme!E:F,2,FALSE)</f>
        <v>6415.7859349999999</v>
      </c>
      <c r="L920" s="64">
        <f t="shared" si="42"/>
        <v>2.850047050336646E-2</v>
      </c>
      <c r="M920" s="65">
        <f t="shared" si="43"/>
        <v>177.78593499999988</v>
      </c>
      <c r="N920" s="65">
        <f t="shared" si="44"/>
        <v>31607.838683824182</v>
      </c>
      <c r="O920" s="66" t="e">
        <v>#N/A</v>
      </c>
      <c r="P920" s="1">
        <v>920</v>
      </c>
      <c r="Q920" s="46">
        <f>ROUND(class[[#This Row],[count]],-3)</f>
        <v>6000</v>
      </c>
      <c r="R920" s="59">
        <f>VLOOKUP(class[[#This Row],[count_rd]],caltran!$J$2:$P$182,7,FALSE)</f>
        <v>3360.0000000000005</v>
      </c>
      <c r="S920" s="63">
        <f>VLOOKUP(class[[#This Row],[count_rd]],caltran!$J$2:$P$182,6,FALSE)</f>
        <v>8640</v>
      </c>
      <c r="T920" s="1">
        <f>IF(AND(class[[#This Row],[flow]]&gt;=class[[#This Row],[low]], class[[#This Row],[flow]]&lt;=class[[#This Row],[high]]),1,0)</f>
        <v>1</v>
      </c>
    </row>
    <row r="921" spans="1:20" x14ac:dyDescent="0.25">
      <c r="A921" s="61">
        <v>28306</v>
      </c>
      <c r="B921" s="61">
        <v>9</v>
      </c>
      <c r="C921" s="61">
        <v>1</v>
      </c>
      <c r="D921" s="68">
        <v>1</v>
      </c>
      <c r="E921" s="61" t="s">
        <v>77</v>
      </c>
      <c r="F921" s="61">
        <v>2</v>
      </c>
      <c r="G9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21" s="62">
        <v>2</v>
      </c>
      <c r="I921" s="62">
        <v>14</v>
      </c>
      <c r="J921" s="61">
        <v>6286</v>
      </c>
      <c r="K921" s="4">
        <f>VLOOKUP(class[[#This Row],[hwycov_id]],readme!E:F,2,FALSE)</f>
        <v>6642.343108</v>
      </c>
      <c r="L921" s="64">
        <f t="shared" si="42"/>
        <v>5.6688372255806474E-2</v>
      </c>
      <c r="M921" s="65">
        <f t="shared" si="43"/>
        <v>356.34310800000003</v>
      </c>
      <c r="N921" s="65">
        <f t="shared" si="44"/>
        <v>126980.41061909968</v>
      </c>
      <c r="O921" s="66" t="e">
        <v>#N/A</v>
      </c>
      <c r="P921" s="1">
        <v>921</v>
      </c>
      <c r="Q921" s="46">
        <f>ROUND(class[[#This Row],[count]],-3)</f>
        <v>6000</v>
      </c>
      <c r="R921" s="59">
        <f>VLOOKUP(class[[#This Row],[count_rd]],caltran!$J$2:$P$182,7,FALSE)</f>
        <v>3360.0000000000005</v>
      </c>
      <c r="S921" s="63">
        <f>VLOOKUP(class[[#This Row],[count_rd]],caltran!$J$2:$P$182,6,FALSE)</f>
        <v>8640</v>
      </c>
      <c r="T921" s="1">
        <f>IF(AND(class[[#This Row],[flow]]&gt;=class[[#This Row],[low]], class[[#This Row],[flow]]&lt;=class[[#This Row],[high]]),1,0)</f>
        <v>1</v>
      </c>
    </row>
    <row r="922" spans="1:20" x14ac:dyDescent="0.25">
      <c r="A922" s="61">
        <v>10875</v>
      </c>
      <c r="B922" s="61">
        <v>9</v>
      </c>
      <c r="C922" s="61">
        <v>1</v>
      </c>
      <c r="D922" s="68">
        <v>1</v>
      </c>
      <c r="E922" s="61" t="s">
        <v>77</v>
      </c>
      <c r="F922" s="61">
        <v>2</v>
      </c>
      <c r="G9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22" s="62">
        <v>3</v>
      </c>
      <c r="I922" s="62">
        <v>14</v>
      </c>
      <c r="J922" s="61">
        <v>6322</v>
      </c>
      <c r="K922" s="4">
        <f>VLOOKUP(class[[#This Row],[hwycov_id]],readme!E:F,2,FALSE)</f>
        <v>9235.3457330000001</v>
      </c>
      <c r="L922" s="64">
        <f t="shared" si="42"/>
        <v>0.46082659490667521</v>
      </c>
      <c r="M922" s="65">
        <f t="shared" si="43"/>
        <v>2913.3457330000001</v>
      </c>
      <c r="N922" s="65">
        <f t="shared" si="44"/>
        <v>8487583.3599893078</v>
      </c>
      <c r="O922" s="66" t="e">
        <v>#N/A</v>
      </c>
      <c r="P922" s="1">
        <v>922</v>
      </c>
      <c r="Q922" s="46">
        <f>ROUND(class[[#This Row],[count]],-3)</f>
        <v>6000</v>
      </c>
      <c r="R922" s="59">
        <f>VLOOKUP(class[[#This Row],[count_rd]],caltran!$J$2:$P$182,7,FALSE)</f>
        <v>3360.0000000000005</v>
      </c>
      <c r="S922" s="63">
        <f>VLOOKUP(class[[#This Row],[count_rd]],caltran!$J$2:$P$182,6,FALSE)</f>
        <v>8640</v>
      </c>
      <c r="T922" s="1">
        <f>IF(AND(class[[#This Row],[flow]]&gt;=class[[#This Row],[low]], class[[#This Row],[flow]]&lt;=class[[#This Row],[high]]),1,0)</f>
        <v>0</v>
      </c>
    </row>
    <row r="923" spans="1:20" x14ac:dyDescent="0.25">
      <c r="A923" s="61">
        <v>10882</v>
      </c>
      <c r="B923" s="61">
        <v>9</v>
      </c>
      <c r="C923" s="61">
        <v>1</v>
      </c>
      <c r="D923" s="68">
        <v>1</v>
      </c>
      <c r="E923" s="61" t="s">
        <v>77</v>
      </c>
      <c r="F923" s="61">
        <v>2</v>
      </c>
      <c r="G9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23" s="62">
        <v>3</v>
      </c>
      <c r="I923" s="62">
        <v>14</v>
      </c>
      <c r="J923" s="61">
        <v>6359</v>
      </c>
      <c r="K923" s="4">
        <f>VLOOKUP(class[[#This Row],[hwycov_id]],readme!E:F,2,FALSE)</f>
        <v>8328.9588629999998</v>
      </c>
      <c r="L923" s="64">
        <f t="shared" si="42"/>
        <v>0.3097906688158516</v>
      </c>
      <c r="M923" s="65">
        <f t="shared" si="43"/>
        <v>1969.9588629999998</v>
      </c>
      <c r="N923" s="65">
        <f t="shared" si="44"/>
        <v>3880737.921912252</v>
      </c>
      <c r="O923" s="66" t="e">
        <v>#N/A</v>
      </c>
      <c r="P923" s="1">
        <v>923</v>
      </c>
      <c r="Q923" s="46">
        <f>ROUND(class[[#This Row],[count]],-3)</f>
        <v>6000</v>
      </c>
      <c r="R923" s="59">
        <f>VLOOKUP(class[[#This Row],[count_rd]],caltran!$J$2:$P$182,7,FALSE)</f>
        <v>3360.0000000000005</v>
      </c>
      <c r="S923" s="63">
        <f>VLOOKUP(class[[#This Row],[count_rd]],caltran!$J$2:$P$182,6,FALSE)</f>
        <v>8640</v>
      </c>
      <c r="T923" s="1">
        <f>IF(AND(class[[#This Row],[flow]]&gt;=class[[#This Row],[low]], class[[#This Row],[flow]]&lt;=class[[#This Row],[high]]),1,0)</f>
        <v>1</v>
      </c>
    </row>
    <row r="924" spans="1:20" x14ac:dyDescent="0.25">
      <c r="A924" s="61">
        <v>29034</v>
      </c>
      <c r="B924" s="61">
        <v>9</v>
      </c>
      <c r="C924" s="61">
        <v>1</v>
      </c>
      <c r="D924" s="68">
        <v>1</v>
      </c>
      <c r="E924" s="61" t="s">
        <v>77</v>
      </c>
      <c r="F924" s="61">
        <v>2</v>
      </c>
      <c r="G9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24" s="62">
        <v>2</v>
      </c>
      <c r="I924" s="62">
        <v>14</v>
      </c>
      <c r="J924" s="61">
        <v>6361</v>
      </c>
      <c r="K924" s="4">
        <f>VLOOKUP(class[[#This Row],[hwycov_id]],readme!E:F,2,FALSE)</f>
        <v>4278.6708069999995</v>
      </c>
      <c r="L924" s="64">
        <f t="shared" si="42"/>
        <v>-0.32735877896557153</v>
      </c>
      <c r="M924" s="65">
        <f t="shared" si="43"/>
        <v>-2082.3291930000005</v>
      </c>
      <c r="N924" s="65">
        <f t="shared" si="44"/>
        <v>4336094.8680200335</v>
      </c>
      <c r="O924" s="66" t="e">
        <v>#N/A</v>
      </c>
      <c r="P924" s="1">
        <v>924</v>
      </c>
      <c r="Q924" s="46">
        <f>ROUND(class[[#This Row],[count]],-3)</f>
        <v>6000</v>
      </c>
      <c r="R924" s="59">
        <f>VLOOKUP(class[[#This Row],[count_rd]],caltran!$J$2:$P$182,7,FALSE)</f>
        <v>3360.0000000000005</v>
      </c>
      <c r="S924" s="63">
        <f>VLOOKUP(class[[#This Row],[count_rd]],caltran!$J$2:$P$182,6,FALSE)</f>
        <v>8640</v>
      </c>
      <c r="T924" s="1">
        <f>IF(AND(class[[#This Row],[flow]]&gt;=class[[#This Row],[low]], class[[#This Row],[flow]]&lt;=class[[#This Row],[high]]),1,0)</f>
        <v>1</v>
      </c>
    </row>
    <row r="925" spans="1:20" x14ac:dyDescent="0.25">
      <c r="A925" s="61">
        <v>15687</v>
      </c>
      <c r="B925" s="61">
        <v>9</v>
      </c>
      <c r="C925" s="61">
        <v>1</v>
      </c>
      <c r="D925" s="68">
        <v>1</v>
      </c>
      <c r="E925" s="61" t="s">
        <v>77</v>
      </c>
      <c r="F925" s="61">
        <v>2</v>
      </c>
      <c r="G9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25" s="62">
        <v>3</v>
      </c>
      <c r="I925" s="62">
        <v>14</v>
      </c>
      <c r="J925" s="61">
        <v>6372</v>
      </c>
      <c r="K925" s="4">
        <f>VLOOKUP(class[[#This Row],[hwycov_id]],readme!E:F,2,FALSE)</f>
        <v>7146.6272879999997</v>
      </c>
      <c r="L925" s="64">
        <f t="shared" si="42"/>
        <v>0.12156737099811665</v>
      </c>
      <c r="M925" s="65">
        <f t="shared" si="43"/>
        <v>774.62728799999968</v>
      </c>
      <c r="N925" s="65">
        <f t="shared" si="44"/>
        <v>600047.43531423446</v>
      </c>
      <c r="O925" s="66" t="e">
        <v>#N/A</v>
      </c>
      <c r="P925" s="1">
        <v>925</v>
      </c>
      <c r="Q925" s="46">
        <f>ROUND(class[[#This Row],[count]],-3)</f>
        <v>6000</v>
      </c>
      <c r="R925" s="59">
        <f>VLOOKUP(class[[#This Row],[count_rd]],caltran!$J$2:$P$182,7,FALSE)</f>
        <v>3360.0000000000005</v>
      </c>
      <c r="S925" s="63">
        <f>VLOOKUP(class[[#This Row],[count_rd]],caltran!$J$2:$P$182,6,FALSE)</f>
        <v>8640</v>
      </c>
      <c r="T925" s="1">
        <f>IF(AND(class[[#This Row],[flow]]&gt;=class[[#This Row],[low]], class[[#This Row],[flow]]&lt;=class[[#This Row],[high]]),1,0)</f>
        <v>1</v>
      </c>
    </row>
    <row r="926" spans="1:20" x14ac:dyDescent="0.25">
      <c r="A926" s="61">
        <v>2500</v>
      </c>
      <c r="B926" s="61">
        <v>9</v>
      </c>
      <c r="C926" s="61">
        <v>1</v>
      </c>
      <c r="D926" s="68">
        <v>1</v>
      </c>
      <c r="E926" s="61" t="s">
        <v>77</v>
      </c>
      <c r="F926" s="61">
        <v>2</v>
      </c>
      <c r="G9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26" s="62">
        <v>6</v>
      </c>
      <c r="I926" s="62">
        <v>12</v>
      </c>
      <c r="J926" s="61">
        <v>6385</v>
      </c>
      <c r="K926" s="4">
        <f>VLOOKUP(class[[#This Row],[hwycov_id]],readme!E:F,2,FALSE)</f>
        <v>8952.6835339999998</v>
      </c>
      <c r="L926" s="64">
        <f t="shared" si="42"/>
        <v>0.40214307501957713</v>
      </c>
      <c r="M926" s="65">
        <f t="shared" si="43"/>
        <v>2567.6835339999998</v>
      </c>
      <c r="N926" s="65">
        <f t="shared" si="44"/>
        <v>6592998.7307747276</v>
      </c>
      <c r="O926" s="66" t="e">
        <v>#N/A</v>
      </c>
      <c r="P926" s="1">
        <v>926</v>
      </c>
      <c r="Q926" s="46">
        <f>ROUND(class[[#This Row],[count]],-3)</f>
        <v>6000</v>
      </c>
      <c r="R926" s="59">
        <f>VLOOKUP(class[[#This Row],[count_rd]],caltran!$J$2:$P$182,7,FALSE)</f>
        <v>3360.0000000000005</v>
      </c>
      <c r="S926" s="63">
        <f>VLOOKUP(class[[#This Row],[count_rd]],caltran!$J$2:$P$182,6,FALSE)</f>
        <v>8640</v>
      </c>
      <c r="T926" s="1">
        <f>IF(AND(class[[#This Row],[flow]]&gt;=class[[#This Row],[low]], class[[#This Row],[flow]]&lt;=class[[#This Row],[high]]),1,0)</f>
        <v>0</v>
      </c>
    </row>
    <row r="927" spans="1:20" x14ac:dyDescent="0.25">
      <c r="A927" s="61">
        <v>12223</v>
      </c>
      <c r="B927" s="61">
        <v>9</v>
      </c>
      <c r="C927" s="61">
        <v>1</v>
      </c>
      <c r="D927" s="68">
        <v>1</v>
      </c>
      <c r="E927" s="61" t="s">
        <v>77</v>
      </c>
      <c r="F927" s="61">
        <v>2</v>
      </c>
      <c r="G9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27" s="62">
        <v>6</v>
      </c>
      <c r="I927" s="62">
        <v>12</v>
      </c>
      <c r="J927" s="61">
        <v>6389</v>
      </c>
      <c r="K927" s="4">
        <f>VLOOKUP(class[[#This Row],[hwycov_id]],readme!E:F,2,FALSE)</f>
        <v>5268.1144560000002</v>
      </c>
      <c r="L927" s="64">
        <f t="shared" si="42"/>
        <v>-0.17543990358428541</v>
      </c>
      <c r="M927" s="65">
        <f t="shared" si="43"/>
        <v>-1120.8855439999998</v>
      </c>
      <c r="N927" s="65">
        <f t="shared" si="44"/>
        <v>1256384.4027481754</v>
      </c>
      <c r="O927" s="66" t="e">
        <v>#N/A</v>
      </c>
      <c r="P927" s="1">
        <v>927</v>
      </c>
      <c r="Q927" s="46">
        <f>ROUND(class[[#This Row],[count]],-3)</f>
        <v>6000</v>
      </c>
      <c r="R927" s="59">
        <f>VLOOKUP(class[[#This Row],[count_rd]],caltran!$J$2:$P$182,7,FALSE)</f>
        <v>3360.0000000000005</v>
      </c>
      <c r="S927" s="63">
        <f>VLOOKUP(class[[#This Row],[count_rd]],caltran!$J$2:$P$182,6,FALSE)</f>
        <v>8640</v>
      </c>
      <c r="T927" s="1">
        <f>IF(AND(class[[#This Row],[flow]]&gt;=class[[#This Row],[low]], class[[#This Row],[flow]]&lt;=class[[#This Row],[high]]),1,0)</f>
        <v>1</v>
      </c>
    </row>
    <row r="928" spans="1:20" x14ac:dyDescent="0.25">
      <c r="A928" s="61">
        <v>28373</v>
      </c>
      <c r="B928" s="61">
        <v>9</v>
      </c>
      <c r="C928" s="61">
        <v>1</v>
      </c>
      <c r="D928" s="68">
        <v>1</v>
      </c>
      <c r="E928" s="61" t="s">
        <v>77</v>
      </c>
      <c r="F928" s="61">
        <v>2</v>
      </c>
      <c r="G9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928" s="62">
        <v>2</v>
      </c>
      <c r="I928" s="62">
        <v>14</v>
      </c>
      <c r="J928" s="61">
        <v>6406</v>
      </c>
      <c r="K928" s="4">
        <f>VLOOKUP(class[[#This Row],[hwycov_id]],readme!E:F,2,FALSE)</f>
        <v>10614.738616999999</v>
      </c>
      <c r="L928" s="64">
        <f t="shared" si="42"/>
        <v>0.65699947190134234</v>
      </c>
      <c r="M928" s="65">
        <f t="shared" si="43"/>
        <v>4208.7386169999991</v>
      </c>
      <c r="N928" s="65">
        <f t="shared" si="44"/>
        <v>17713480.746227063</v>
      </c>
      <c r="O928" s="66" t="e">
        <v>#N/A</v>
      </c>
      <c r="P928" s="1">
        <v>928</v>
      </c>
      <c r="Q928" s="46">
        <f>ROUND(class[[#This Row],[count]],-3)</f>
        <v>6000</v>
      </c>
      <c r="R928" s="59">
        <f>VLOOKUP(class[[#This Row],[count_rd]],caltran!$J$2:$P$182,7,FALSE)</f>
        <v>3360.0000000000005</v>
      </c>
      <c r="S928" s="63">
        <f>VLOOKUP(class[[#This Row],[count_rd]],caltran!$J$2:$P$182,6,FALSE)</f>
        <v>8640</v>
      </c>
      <c r="T928" s="1">
        <f>IF(AND(class[[#This Row],[flow]]&gt;=class[[#This Row],[low]], class[[#This Row],[flow]]&lt;=class[[#This Row],[high]]),1,0)</f>
        <v>0</v>
      </c>
    </row>
    <row r="929" spans="1:20" x14ac:dyDescent="0.25">
      <c r="A929" s="61">
        <v>10936</v>
      </c>
      <c r="B929" s="61">
        <v>9</v>
      </c>
      <c r="C929" s="61">
        <v>1</v>
      </c>
      <c r="D929" s="68">
        <v>1</v>
      </c>
      <c r="E929" s="61" t="s">
        <v>77</v>
      </c>
      <c r="F929" s="61">
        <v>2</v>
      </c>
      <c r="G9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29" s="62">
        <v>3</v>
      </c>
      <c r="I929" s="62">
        <v>14</v>
      </c>
      <c r="J929" s="61">
        <v>6412</v>
      </c>
      <c r="K929" s="4">
        <f>VLOOKUP(class[[#This Row],[hwycov_id]],readme!E:F,2,FALSE)</f>
        <v>5903.2866519999998</v>
      </c>
      <c r="L929" s="64">
        <f t="shared" si="42"/>
        <v>-7.9337702432938251E-2</v>
      </c>
      <c r="M929" s="65">
        <f t="shared" si="43"/>
        <v>-508.71334800000022</v>
      </c>
      <c r="N929" s="65">
        <f t="shared" si="44"/>
        <v>258789.27043336933</v>
      </c>
      <c r="O929" s="66" t="e">
        <v>#N/A</v>
      </c>
      <c r="P929" s="1">
        <v>929</v>
      </c>
      <c r="Q929" s="46">
        <f>ROUND(class[[#This Row],[count]],-3)</f>
        <v>6000</v>
      </c>
      <c r="R929" s="59">
        <f>VLOOKUP(class[[#This Row],[count_rd]],caltran!$J$2:$P$182,7,FALSE)</f>
        <v>3360.0000000000005</v>
      </c>
      <c r="S929" s="63">
        <f>VLOOKUP(class[[#This Row],[count_rd]],caltran!$J$2:$P$182,6,FALSE)</f>
        <v>8640</v>
      </c>
      <c r="T929" s="1">
        <f>IF(AND(class[[#This Row],[flow]]&gt;=class[[#This Row],[low]], class[[#This Row],[flow]]&lt;=class[[#This Row],[high]]),1,0)</f>
        <v>1</v>
      </c>
    </row>
    <row r="930" spans="1:20" x14ac:dyDescent="0.25">
      <c r="A930" s="61">
        <v>2639</v>
      </c>
      <c r="B930" s="61">
        <v>9</v>
      </c>
      <c r="C930" s="61">
        <v>1</v>
      </c>
      <c r="D930" s="68">
        <v>1</v>
      </c>
      <c r="E930" s="61" t="s">
        <v>77</v>
      </c>
      <c r="F930" s="61">
        <v>2</v>
      </c>
      <c r="G9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30" s="62">
        <v>6</v>
      </c>
      <c r="I930" s="62">
        <v>6</v>
      </c>
      <c r="J930" s="61">
        <v>6458</v>
      </c>
      <c r="K930" s="4">
        <f>VLOOKUP(class[[#This Row],[hwycov_id]],readme!E:F,2,FALSE)</f>
        <v>7161.9486390000002</v>
      </c>
      <c r="L930" s="64">
        <f t="shared" si="42"/>
        <v>0.10900412496128831</v>
      </c>
      <c r="M930" s="65">
        <f t="shared" si="43"/>
        <v>703.94863900000018</v>
      </c>
      <c r="N930" s="65">
        <f t="shared" si="44"/>
        <v>495543.68634995259</v>
      </c>
      <c r="O930" s="66" t="e">
        <v>#N/A</v>
      </c>
      <c r="P930" s="1">
        <v>930</v>
      </c>
      <c r="Q930" s="46">
        <f>ROUND(class[[#This Row],[count]],-3)</f>
        <v>6000</v>
      </c>
      <c r="R930" s="59">
        <f>VLOOKUP(class[[#This Row],[count_rd]],caltran!$J$2:$P$182,7,FALSE)</f>
        <v>3360.0000000000005</v>
      </c>
      <c r="S930" s="63">
        <f>VLOOKUP(class[[#This Row],[count_rd]],caltran!$J$2:$P$182,6,FALSE)</f>
        <v>8640</v>
      </c>
      <c r="T930" s="1">
        <f>IF(AND(class[[#This Row],[flow]]&gt;=class[[#This Row],[low]], class[[#This Row],[flow]]&lt;=class[[#This Row],[high]]),1,0)</f>
        <v>1</v>
      </c>
    </row>
    <row r="931" spans="1:20" x14ac:dyDescent="0.25">
      <c r="A931" s="61">
        <v>28811</v>
      </c>
      <c r="B931" s="61">
        <v>9</v>
      </c>
      <c r="C931" s="61">
        <v>1</v>
      </c>
      <c r="D931" s="68">
        <v>1</v>
      </c>
      <c r="E931" s="61" t="s">
        <v>77</v>
      </c>
      <c r="F931" s="61">
        <v>2</v>
      </c>
      <c r="G9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31" s="62">
        <v>3</v>
      </c>
      <c r="I931" s="62">
        <v>14</v>
      </c>
      <c r="J931" s="61">
        <v>6494</v>
      </c>
      <c r="K931" s="4">
        <f>VLOOKUP(class[[#This Row],[hwycov_id]],readme!E:F,2,FALSE)</f>
        <v>6523.724792</v>
      </c>
      <c r="L931" s="64">
        <f t="shared" si="42"/>
        <v>4.5772700954727075E-3</v>
      </c>
      <c r="M931" s="65">
        <f t="shared" si="43"/>
        <v>29.724791999999979</v>
      </c>
      <c r="N931" s="65">
        <f t="shared" si="44"/>
        <v>883.56325944326272</v>
      </c>
      <c r="O931" s="66" t="e">
        <v>#N/A</v>
      </c>
      <c r="P931" s="1">
        <v>931</v>
      </c>
      <c r="Q931" s="46">
        <f>ROUND(class[[#This Row],[count]],-3)</f>
        <v>6000</v>
      </c>
      <c r="R931" s="59">
        <f>VLOOKUP(class[[#This Row],[count_rd]],caltran!$J$2:$P$182,7,FALSE)</f>
        <v>3360.0000000000005</v>
      </c>
      <c r="S931" s="63">
        <f>VLOOKUP(class[[#This Row],[count_rd]],caltran!$J$2:$P$182,6,FALSE)</f>
        <v>8640</v>
      </c>
      <c r="T931" s="1">
        <f>IF(AND(class[[#This Row],[flow]]&gt;=class[[#This Row],[low]], class[[#This Row],[flow]]&lt;=class[[#This Row],[high]]),1,0)</f>
        <v>1</v>
      </c>
    </row>
    <row r="932" spans="1:20" x14ac:dyDescent="0.25">
      <c r="A932" s="61">
        <v>28917</v>
      </c>
      <c r="B932" s="61">
        <v>9</v>
      </c>
      <c r="C932" s="61">
        <v>1</v>
      </c>
      <c r="D932" s="68">
        <v>1</v>
      </c>
      <c r="E932" s="61" t="s">
        <v>77</v>
      </c>
      <c r="F932" s="61">
        <v>2</v>
      </c>
      <c r="G9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32" s="62">
        <v>5</v>
      </c>
      <c r="I932" s="62">
        <v>5</v>
      </c>
      <c r="J932" s="61">
        <v>6547</v>
      </c>
      <c r="K932" s="4">
        <f>VLOOKUP(class[[#This Row],[hwycov_id]],readme!E:F,2,FALSE)</f>
        <v>2657.262131</v>
      </c>
      <c r="L932" s="64">
        <f t="shared" si="42"/>
        <v>-0.59412522819612035</v>
      </c>
      <c r="M932" s="65">
        <f t="shared" si="43"/>
        <v>-3889.737869</v>
      </c>
      <c r="N932" s="65">
        <f t="shared" si="44"/>
        <v>15130060.689532662</v>
      </c>
      <c r="O932" s="66" t="e">
        <v>#N/A</v>
      </c>
      <c r="P932" s="1">
        <v>932</v>
      </c>
      <c r="Q932" s="46">
        <f>ROUND(class[[#This Row],[count]],-3)</f>
        <v>7000</v>
      </c>
      <c r="R932" s="59">
        <f>VLOOKUP(class[[#This Row],[count_rd]],caltran!$J$2:$P$182,7,FALSE)</f>
        <v>4024.9999999999995</v>
      </c>
      <c r="S932" s="63">
        <f>VLOOKUP(class[[#This Row],[count_rd]],caltran!$J$2:$P$182,6,FALSE)</f>
        <v>9975</v>
      </c>
      <c r="T932" s="1">
        <f>IF(AND(class[[#This Row],[flow]]&gt;=class[[#This Row],[low]], class[[#This Row],[flow]]&lt;=class[[#This Row],[high]]),1,0)</f>
        <v>0</v>
      </c>
    </row>
    <row r="933" spans="1:20" x14ac:dyDescent="0.25">
      <c r="A933" s="61">
        <v>2580</v>
      </c>
      <c r="B933" s="61">
        <v>9</v>
      </c>
      <c r="C933" s="61">
        <v>1</v>
      </c>
      <c r="D933" s="68">
        <v>1</v>
      </c>
      <c r="E933" s="61" t="s">
        <v>77</v>
      </c>
      <c r="F933" s="61">
        <v>2</v>
      </c>
      <c r="G9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933" s="62">
        <v>3</v>
      </c>
      <c r="I933" s="62">
        <v>14</v>
      </c>
      <c r="J933" s="61">
        <v>6560</v>
      </c>
      <c r="K933" s="4">
        <f>VLOOKUP(class[[#This Row],[hwycov_id]],readme!E:F,2,FALSE)</f>
        <v>19374.951475999998</v>
      </c>
      <c r="L933" s="64">
        <f t="shared" si="42"/>
        <v>1.9534987006097557</v>
      </c>
      <c r="M933" s="65">
        <f t="shared" si="43"/>
        <v>12814.951475999998</v>
      </c>
      <c r="N933" s="65">
        <f t="shared" si="44"/>
        <v>164222981.33223453</v>
      </c>
      <c r="O933" s="66" t="e">
        <v>#N/A</v>
      </c>
      <c r="P933" s="1">
        <v>933</v>
      </c>
      <c r="Q933" s="46">
        <f>ROUND(class[[#This Row],[count]],-3)</f>
        <v>7000</v>
      </c>
      <c r="R933" s="59">
        <f>VLOOKUP(class[[#This Row],[count_rd]],caltran!$J$2:$P$182,7,FALSE)</f>
        <v>4024.9999999999995</v>
      </c>
      <c r="S933" s="63">
        <f>VLOOKUP(class[[#This Row],[count_rd]],caltran!$J$2:$P$182,6,FALSE)</f>
        <v>9975</v>
      </c>
      <c r="T933" s="1">
        <f>IF(AND(class[[#This Row],[flow]]&gt;=class[[#This Row],[low]], class[[#This Row],[flow]]&lt;=class[[#This Row],[high]]),1,0)</f>
        <v>0</v>
      </c>
    </row>
    <row r="934" spans="1:20" x14ac:dyDescent="0.25">
      <c r="A934" s="61">
        <v>28482</v>
      </c>
      <c r="B934" s="61">
        <v>9</v>
      </c>
      <c r="C934" s="61">
        <v>1</v>
      </c>
      <c r="D934" s="68">
        <v>1</v>
      </c>
      <c r="E934" s="61" t="s">
        <v>77</v>
      </c>
      <c r="F934" s="61">
        <v>2</v>
      </c>
      <c r="G9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34" s="62">
        <v>6</v>
      </c>
      <c r="I934" s="62">
        <v>6</v>
      </c>
      <c r="J934" s="61">
        <v>6572</v>
      </c>
      <c r="K934" s="4">
        <f>VLOOKUP(class[[#This Row],[hwycov_id]],readme!E:F,2,FALSE)</f>
        <v>5280.0659319999995</v>
      </c>
      <c r="L934" s="64">
        <f t="shared" si="42"/>
        <v>-0.19658156847230679</v>
      </c>
      <c r="M934" s="65">
        <f t="shared" si="43"/>
        <v>-1291.9340680000005</v>
      </c>
      <c r="N934" s="65">
        <f t="shared" si="44"/>
        <v>1669093.63605903</v>
      </c>
      <c r="O934" s="66" t="e">
        <v>#N/A</v>
      </c>
      <c r="P934" s="1">
        <v>934</v>
      </c>
      <c r="Q934" s="46">
        <f>ROUND(class[[#This Row],[count]],-3)</f>
        <v>7000</v>
      </c>
      <c r="R934" s="59">
        <f>VLOOKUP(class[[#This Row],[count_rd]],caltran!$J$2:$P$182,7,FALSE)</f>
        <v>4024.9999999999995</v>
      </c>
      <c r="S934" s="63">
        <f>VLOOKUP(class[[#This Row],[count_rd]],caltran!$J$2:$P$182,6,FALSE)</f>
        <v>9975</v>
      </c>
      <c r="T934" s="1">
        <f>IF(AND(class[[#This Row],[flow]]&gt;=class[[#This Row],[low]], class[[#This Row],[flow]]&lt;=class[[#This Row],[high]]),1,0)</f>
        <v>1</v>
      </c>
    </row>
    <row r="935" spans="1:20" x14ac:dyDescent="0.25">
      <c r="A935" s="61">
        <v>29059</v>
      </c>
      <c r="B935" s="61">
        <v>9</v>
      </c>
      <c r="C935" s="61">
        <v>1</v>
      </c>
      <c r="D935" s="68">
        <v>1</v>
      </c>
      <c r="E935" s="61" t="s">
        <v>77</v>
      </c>
      <c r="F935" s="61">
        <v>2</v>
      </c>
      <c r="G9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35" s="62">
        <v>2</v>
      </c>
      <c r="I935" s="62">
        <v>14</v>
      </c>
      <c r="J935" s="61">
        <v>6584</v>
      </c>
      <c r="K935" s="4">
        <f>VLOOKUP(class[[#This Row],[hwycov_id]],readme!E:F,2,FALSE)</f>
        <v>8683.4540399999987</v>
      </c>
      <c r="L935" s="64">
        <f t="shared" si="42"/>
        <v>0.31887212029161582</v>
      </c>
      <c r="M935" s="65">
        <f t="shared" si="43"/>
        <v>2099.4540399999987</v>
      </c>
      <c r="N935" s="65">
        <f t="shared" si="44"/>
        <v>4407707.2660723161</v>
      </c>
      <c r="O935" s="66" t="e">
        <v>#N/A</v>
      </c>
      <c r="P935" s="1">
        <v>935</v>
      </c>
      <c r="Q935" s="46">
        <f>ROUND(class[[#This Row],[count]],-3)</f>
        <v>7000</v>
      </c>
      <c r="R935" s="59">
        <f>VLOOKUP(class[[#This Row],[count_rd]],caltran!$J$2:$P$182,7,FALSE)</f>
        <v>4024.9999999999995</v>
      </c>
      <c r="S935" s="63">
        <f>VLOOKUP(class[[#This Row],[count_rd]],caltran!$J$2:$P$182,6,FALSE)</f>
        <v>9975</v>
      </c>
      <c r="T935" s="1">
        <f>IF(AND(class[[#This Row],[flow]]&gt;=class[[#This Row],[low]], class[[#This Row],[flow]]&lt;=class[[#This Row],[high]]),1,0)</f>
        <v>1</v>
      </c>
    </row>
    <row r="936" spans="1:20" x14ac:dyDescent="0.25">
      <c r="A936" s="61">
        <v>2611</v>
      </c>
      <c r="B936" s="61">
        <v>9</v>
      </c>
      <c r="C936" s="61">
        <v>1</v>
      </c>
      <c r="D936" s="68">
        <v>1</v>
      </c>
      <c r="E936" s="61" t="s">
        <v>77</v>
      </c>
      <c r="F936" s="61">
        <v>2</v>
      </c>
      <c r="G9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36" s="62">
        <v>6</v>
      </c>
      <c r="I936" s="62">
        <v>1</v>
      </c>
      <c r="J936" s="61">
        <v>6602</v>
      </c>
      <c r="K936" s="4">
        <f>VLOOKUP(class[[#This Row],[hwycov_id]],readme!E:F,2,FALSE)</f>
        <v>5663.251816</v>
      </c>
      <c r="L936" s="64">
        <f t="shared" si="42"/>
        <v>-0.14219148500454404</v>
      </c>
      <c r="M936" s="65">
        <f t="shared" si="43"/>
        <v>-938.74818400000004</v>
      </c>
      <c r="N936" s="65">
        <f t="shared" si="44"/>
        <v>881248.15296329791</v>
      </c>
      <c r="O936" s="66" t="e">
        <v>#N/A</v>
      </c>
      <c r="P936" s="1">
        <v>936</v>
      </c>
      <c r="Q936" s="46">
        <f>ROUND(class[[#This Row],[count]],-3)</f>
        <v>7000</v>
      </c>
      <c r="R936" s="59">
        <f>VLOOKUP(class[[#This Row],[count_rd]],caltran!$J$2:$P$182,7,FALSE)</f>
        <v>4024.9999999999995</v>
      </c>
      <c r="S936" s="63">
        <f>VLOOKUP(class[[#This Row],[count_rd]],caltran!$J$2:$P$182,6,FALSE)</f>
        <v>9975</v>
      </c>
      <c r="T936" s="1">
        <f>IF(AND(class[[#This Row],[flow]]&gt;=class[[#This Row],[low]], class[[#This Row],[flow]]&lt;=class[[#This Row],[high]]),1,0)</f>
        <v>1</v>
      </c>
    </row>
    <row r="937" spans="1:20" x14ac:dyDescent="0.25">
      <c r="A937" s="61">
        <v>2734</v>
      </c>
      <c r="B937" s="61">
        <v>9</v>
      </c>
      <c r="C937" s="61">
        <v>1</v>
      </c>
      <c r="D937" s="68">
        <v>1</v>
      </c>
      <c r="E937" s="61" t="s">
        <v>77</v>
      </c>
      <c r="F937" s="61">
        <v>2</v>
      </c>
      <c r="G9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37" s="62">
        <v>6</v>
      </c>
      <c r="I937" s="62">
        <v>1</v>
      </c>
      <c r="J937" s="61">
        <v>6656</v>
      </c>
      <c r="K937" s="4">
        <f>VLOOKUP(class[[#This Row],[hwycov_id]],readme!E:F,2,FALSE)</f>
        <v>5500.0285800000001</v>
      </c>
      <c r="L937" s="64">
        <f t="shared" si="42"/>
        <v>-0.17367359074519229</v>
      </c>
      <c r="M937" s="65">
        <f t="shared" si="43"/>
        <v>-1155.9714199999999</v>
      </c>
      <c r="N937" s="65">
        <f t="shared" si="44"/>
        <v>1336269.923856816</v>
      </c>
      <c r="O937" s="66" t="e">
        <v>#N/A</v>
      </c>
      <c r="P937" s="1">
        <v>937</v>
      </c>
      <c r="Q937" s="46">
        <f>ROUND(class[[#This Row],[count]],-3)</f>
        <v>7000</v>
      </c>
      <c r="R937" s="59">
        <f>VLOOKUP(class[[#This Row],[count_rd]],caltran!$J$2:$P$182,7,FALSE)</f>
        <v>4024.9999999999995</v>
      </c>
      <c r="S937" s="63">
        <f>VLOOKUP(class[[#This Row],[count_rd]],caltran!$J$2:$P$182,6,FALSE)</f>
        <v>9975</v>
      </c>
      <c r="T937" s="1">
        <f>IF(AND(class[[#This Row],[flow]]&gt;=class[[#This Row],[low]], class[[#This Row],[flow]]&lt;=class[[#This Row],[high]]),1,0)</f>
        <v>1</v>
      </c>
    </row>
    <row r="938" spans="1:20" x14ac:dyDescent="0.25">
      <c r="A938" s="61">
        <v>28536</v>
      </c>
      <c r="B938" s="61">
        <v>9</v>
      </c>
      <c r="C938" s="61">
        <v>1</v>
      </c>
      <c r="D938" s="68">
        <v>1</v>
      </c>
      <c r="E938" s="61" t="s">
        <v>77</v>
      </c>
      <c r="F938" s="61">
        <v>2</v>
      </c>
      <c r="G9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38" s="62">
        <v>6</v>
      </c>
      <c r="I938" s="62">
        <v>12</v>
      </c>
      <c r="J938" s="61">
        <v>6661</v>
      </c>
      <c r="K938" s="4">
        <f>VLOOKUP(class[[#This Row],[hwycov_id]],readme!E:F,2,FALSE)</f>
        <v>5028.9466560000001</v>
      </c>
      <c r="L938" s="64">
        <f t="shared" si="42"/>
        <v>-0.24501626542561172</v>
      </c>
      <c r="M938" s="65">
        <f t="shared" si="43"/>
        <v>-1632.0533439999999</v>
      </c>
      <c r="N938" s="65">
        <f t="shared" si="44"/>
        <v>2663598.1176615823</v>
      </c>
      <c r="O938" s="66" t="e">
        <v>#N/A</v>
      </c>
      <c r="P938" s="1">
        <v>938</v>
      </c>
      <c r="Q938" s="46">
        <f>ROUND(class[[#This Row],[count]],-3)</f>
        <v>7000</v>
      </c>
      <c r="R938" s="59">
        <f>VLOOKUP(class[[#This Row],[count_rd]],caltran!$J$2:$P$182,7,FALSE)</f>
        <v>4024.9999999999995</v>
      </c>
      <c r="S938" s="63">
        <f>VLOOKUP(class[[#This Row],[count_rd]],caltran!$J$2:$P$182,6,FALSE)</f>
        <v>9975</v>
      </c>
      <c r="T938" s="1">
        <f>IF(AND(class[[#This Row],[flow]]&gt;=class[[#This Row],[low]], class[[#This Row],[flow]]&lt;=class[[#This Row],[high]]),1,0)</f>
        <v>1</v>
      </c>
    </row>
    <row r="939" spans="1:20" x14ac:dyDescent="0.25">
      <c r="A939" s="61">
        <v>14947</v>
      </c>
      <c r="B939" s="61">
        <v>9</v>
      </c>
      <c r="C939" s="61">
        <v>1</v>
      </c>
      <c r="D939" s="68">
        <v>1</v>
      </c>
      <c r="E939" s="61" t="s">
        <v>77</v>
      </c>
      <c r="F939" s="61">
        <v>2</v>
      </c>
      <c r="G9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39" s="62">
        <v>3</v>
      </c>
      <c r="I939" s="62">
        <v>14</v>
      </c>
      <c r="J939" s="61">
        <v>6668</v>
      </c>
      <c r="K939" s="4">
        <f>VLOOKUP(class[[#This Row],[hwycov_id]],readme!E:F,2,FALSE)</f>
        <v>6290.3770420000001</v>
      </c>
      <c r="L939" s="64">
        <f t="shared" si="42"/>
        <v>-5.6632117276544713E-2</v>
      </c>
      <c r="M939" s="65">
        <f t="shared" si="43"/>
        <v>-377.62295799999993</v>
      </c>
      <c r="N939" s="65">
        <f t="shared" si="44"/>
        <v>142599.0984086697</v>
      </c>
      <c r="O939" s="66" t="e">
        <v>#N/A</v>
      </c>
      <c r="P939" s="1">
        <v>939</v>
      </c>
      <c r="Q939" s="46">
        <f>ROUND(class[[#This Row],[count]],-3)</f>
        <v>7000</v>
      </c>
      <c r="R939" s="59">
        <f>VLOOKUP(class[[#This Row],[count_rd]],caltran!$J$2:$P$182,7,FALSE)</f>
        <v>4024.9999999999995</v>
      </c>
      <c r="S939" s="63">
        <f>VLOOKUP(class[[#This Row],[count_rd]],caltran!$J$2:$P$182,6,FALSE)</f>
        <v>9975</v>
      </c>
      <c r="T939" s="1">
        <f>IF(AND(class[[#This Row],[flow]]&gt;=class[[#This Row],[low]], class[[#This Row],[flow]]&lt;=class[[#This Row],[high]]),1,0)</f>
        <v>1</v>
      </c>
    </row>
    <row r="940" spans="1:20" x14ac:dyDescent="0.25">
      <c r="A940" s="61">
        <v>15408</v>
      </c>
      <c r="B940" s="61">
        <v>9</v>
      </c>
      <c r="C940" s="61">
        <v>1</v>
      </c>
      <c r="D940" s="68">
        <v>1</v>
      </c>
      <c r="E940" s="61" t="s">
        <v>77</v>
      </c>
      <c r="F940" s="61">
        <v>2</v>
      </c>
      <c r="G9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40" s="62">
        <v>5</v>
      </c>
      <c r="I940" s="62">
        <v>9</v>
      </c>
      <c r="J940" s="61">
        <v>6676</v>
      </c>
      <c r="K940" s="4">
        <f>VLOOKUP(class[[#This Row],[hwycov_id]],readme!E:F,2,FALSE)</f>
        <v>4895.1150289999996</v>
      </c>
      <c r="L940" s="64">
        <f t="shared" si="42"/>
        <v>-0.26675928265428406</v>
      </c>
      <c r="M940" s="65">
        <f t="shared" si="43"/>
        <v>-1780.8849710000004</v>
      </c>
      <c r="N940" s="65">
        <f t="shared" si="44"/>
        <v>3171551.2799336724</v>
      </c>
      <c r="O940" s="66" t="e">
        <v>#N/A</v>
      </c>
      <c r="P940" s="1">
        <v>940</v>
      </c>
      <c r="Q940" s="46">
        <f>ROUND(class[[#This Row],[count]],-3)</f>
        <v>7000</v>
      </c>
      <c r="R940" s="59">
        <f>VLOOKUP(class[[#This Row],[count_rd]],caltran!$J$2:$P$182,7,FALSE)</f>
        <v>4024.9999999999995</v>
      </c>
      <c r="S940" s="63">
        <f>VLOOKUP(class[[#This Row],[count_rd]],caltran!$J$2:$P$182,6,FALSE)</f>
        <v>9975</v>
      </c>
      <c r="T940" s="1">
        <f>IF(AND(class[[#This Row],[flow]]&gt;=class[[#This Row],[low]], class[[#This Row],[flow]]&lt;=class[[#This Row],[high]]),1,0)</f>
        <v>1</v>
      </c>
    </row>
    <row r="941" spans="1:20" x14ac:dyDescent="0.25">
      <c r="A941" s="61">
        <v>27580</v>
      </c>
      <c r="B941" s="61">
        <v>9</v>
      </c>
      <c r="C941" s="61">
        <v>1</v>
      </c>
      <c r="D941" s="68">
        <v>1</v>
      </c>
      <c r="E941" s="61" t="s">
        <v>77</v>
      </c>
      <c r="F941" s="61">
        <v>2</v>
      </c>
      <c r="G9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41" s="62">
        <v>2</v>
      </c>
      <c r="I941" s="62">
        <v>14</v>
      </c>
      <c r="J941" s="61">
        <v>6731</v>
      </c>
      <c r="K941" s="4">
        <f>VLOOKUP(class[[#This Row],[hwycov_id]],readme!E:F,2,FALSE)</f>
        <v>9586.1229860000003</v>
      </c>
      <c r="L941" s="64">
        <f t="shared" si="42"/>
        <v>0.42417515762888125</v>
      </c>
      <c r="M941" s="65">
        <f t="shared" si="43"/>
        <v>2855.1229860000003</v>
      </c>
      <c r="N941" s="65">
        <f t="shared" si="44"/>
        <v>8151727.2651855582</v>
      </c>
      <c r="O941" s="66" t="e">
        <v>#N/A</v>
      </c>
      <c r="P941" s="1">
        <v>941</v>
      </c>
      <c r="Q941" s="46">
        <f>ROUND(class[[#This Row],[count]],-3)</f>
        <v>7000</v>
      </c>
      <c r="R941" s="59">
        <f>VLOOKUP(class[[#This Row],[count_rd]],caltran!$J$2:$P$182,7,FALSE)</f>
        <v>4024.9999999999995</v>
      </c>
      <c r="S941" s="63">
        <f>VLOOKUP(class[[#This Row],[count_rd]],caltran!$J$2:$P$182,6,FALSE)</f>
        <v>9975</v>
      </c>
      <c r="T941" s="1">
        <f>IF(AND(class[[#This Row],[flow]]&gt;=class[[#This Row],[low]], class[[#This Row],[flow]]&lt;=class[[#This Row],[high]]),1,0)</f>
        <v>1</v>
      </c>
    </row>
    <row r="942" spans="1:20" x14ac:dyDescent="0.25">
      <c r="A942" s="61">
        <v>28548</v>
      </c>
      <c r="B942" s="61">
        <v>9</v>
      </c>
      <c r="C942" s="61">
        <v>1</v>
      </c>
      <c r="D942" s="68">
        <v>1</v>
      </c>
      <c r="E942" s="61" t="s">
        <v>77</v>
      </c>
      <c r="F942" s="61">
        <v>2</v>
      </c>
      <c r="G9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42" s="62">
        <v>6</v>
      </c>
      <c r="I942" s="62">
        <v>1</v>
      </c>
      <c r="J942" s="61">
        <v>6766</v>
      </c>
      <c r="K942" s="4">
        <f>VLOOKUP(class[[#This Row],[hwycov_id]],readme!E:F,2,FALSE)</f>
        <v>6678.9286810000012</v>
      </c>
      <c r="L942" s="64">
        <f t="shared" si="42"/>
        <v>-1.2868950487732622E-2</v>
      </c>
      <c r="M942" s="65">
        <f t="shared" si="43"/>
        <v>-87.071318999998766</v>
      </c>
      <c r="N942" s="65">
        <f t="shared" si="44"/>
        <v>7581.4145923995466</v>
      </c>
      <c r="O942" s="66" t="e">
        <v>#N/A</v>
      </c>
      <c r="P942" s="1">
        <v>942</v>
      </c>
      <c r="Q942" s="46">
        <f>ROUND(class[[#This Row],[count]],-3)</f>
        <v>7000</v>
      </c>
      <c r="R942" s="59">
        <f>VLOOKUP(class[[#This Row],[count_rd]],caltran!$J$2:$P$182,7,FALSE)</f>
        <v>4024.9999999999995</v>
      </c>
      <c r="S942" s="63">
        <f>VLOOKUP(class[[#This Row],[count_rd]],caltran!$J$2:$P$182,6,FALSE)</f>
        <v>9975</v>
      </c>
      <c r="T942" s="1">
        <f>IF(AND(class[[#This Row],[flow]]&gt;=class[[#This Row],[low]], class[[#This Row],[flow]]&lt;=class[[#This Row],[high]]),1,0)</f>
        <v>1</v>
      </c>
    </row>
    <row r="943" spans="1:20" x14ac:dyDescent="0.25">
      <c r="A943" s="61">
        <v>28533</v>
      </c>
      <c r="B943" s="61">
        <v>9</v>
      </c>
      <c r="C943" s="61">
        <v>1</v>
      </c>
      <c r="D943" s="68">
        <v>1</v>
      </c>
      <c r="E943" s="61" t="s">
        <v>77</v>
      </c>
      <c r="F943" s="61">
        <v>2</v>
      </c>
      <c r="G9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43" s="62">
        <v>7</v>
      </c>
      <c r="I943" s="62">
        <v>18</v>
      </c>
      <c r="J943" s="61">
        <v>6772</v>
      </c>
      <c r="K943" s="4">
        <f>VLOOKUP(class[[#This Row],[hwycov_id]],readme!E:F,2,FALSE)</f>
        <v>6146.5213020000001</v>
      </c>
      <c r="L943" s="64">
        <f t="shared" si="42"/>
        <v>-9.2362477554636779E-2</v>
      </c>
      <c r="M943" s="65">
        <f t="shared" si="43"/>
        <v>-625.47869799999989</v>
      </c>
      <c r="N943" s="65">
        <f t="shared" si="44"/>
        <v>391223.60165177507</v>
      </c>
      <c r="O943" s="66" t="e">
        <v>#N/A</v>
      </c>
      <c r="P943" s="1">
        <v>943</v>
      </c>
      <c r="Q943" s="46">
        <f>ROUND(class[[#This Row],[count]],-3)</f>
        <v>7000</v>
      </c>
      <c r="R943" s="59">
        <f>VLOOKUP(class[[#This Row],[count_rd]],caltran!$J$2:$P$182,7,FALSE)</f>
        <v>4024.9999999999995</v>
      </c>
      <c r="S943" s="63">
        <f>VLOOKUP(class[[#This Row],[count_rd]],caltran!$J$2:$P$182,6,FALSE)</f>
        <v>9975</v>
      </c>
      <c r="T943" s="1">
        <f>IF(AND(class[[#This Row],[flow]]&gt;=class[[#This Row],[low]], class[[#This Row],[flow]]&lt;=class[[#This Row],[high]]),1,0)</f>
        <v>1</v>
      </c>
    </row>
    <row r="944" spans="1:20" x14ac:dyDescent="0.25">
      <c r="A944" s="61">
        <v>14125</v>
      </c>
      <c r="B944" s="61">
        <v>9</v>
      </c>
      <c r="C944" s="61">
        <v>1</v>
      </c>
      <c r="D944" s="68">
        <v>1</v>
      </c>
      <c r="E944" s="61" t="s">
        <v>77</v>
      </c>
      <c r="F944" s="61">
        <v>2</v>
      </c>
      <c r="G9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44" s="62">
        <v>2</v>
      </c>
      <c r="I944" s="62">
        <v>11</v>
      </c>
      <c r="J944" s="61">
        <v>6796</v>
      </c>
      <c r="K944" s="4">
        <f>VLOOKUP(class[[#This Row],[hwycov_id]],readme!E:F,2,FALSE)</f>
        <v>4193.8205419999995</v>
      </c>
      <c r="L944" s="64">
        <f t="shared" si="42"/>
        <v>-0.38289868422601536</v>
      </c>
      <c r="M944" s="65">
        <f t="shared" si="43"/>
        <v>-2602.1794580000005</v>
      </c>
      <c r="N944" s="65">
        <f t="shared" si="44"/>
        <v>6771337.9316371763</v>
      </c>
      <c r="O944" s="66" t="e">
        <v>#N/A</v>
      </c>
      <c r="P944" s="1">
        <v>944</v>
      </c>
      <c r="Q944" s="46">
        <f>ROUND(class[[#This Row],[count]],-3)</f>
        <v>7000</v>
      </c>
      <c r="R944" s="59">
        <f>VLOOKUP(class[[#This Row],[count_rd]],caltran!$J$2:$P$182,7,FALSE)</f>
        <v>4024.9999999999995</v>
      </c>
      <c r="S944" s="63">
        <f>VLOOKUP(class[[#This Row],[count_rd]],caltran!$J$2:$P$182,6,FALSE)</f>
        <v>9975</v>
      </c>
      <c r="T944" s="1">
        <f>IF(AND(class[[#This Row],[flow]]&gt;=class[[#This Row],[low]], class[[#This Row],[flow]]&lt;=class[[#This Row],[high]]),1,0)</f>
        <v>1</v>
      </c>
    </row>
    <row r="945" spans="1:20" x14ac:dyDescent="0.25">
      <c r="A945" s="61">
        <v>28044</v>
      </c>
      <c r="B945" s="61">
        <v>9</v>
      </c>
      <c r="C945" s="61">
        <v>1</v>
      </c>
      <c r="D945" s="68">
        <v>1</v>
      </c>
      <c r="E945" s="61" t="s">
        <v>77</v>
      </c>
      <c r="F945" s="61">
        <v>2</v>
      </c>
      <c r="G9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45" s="62">
        <v>3</v>
      </c>
      <c r="I945" s="62">
        <v>14</v>
      </c>
      <c r="J945" s="61">
        <v>6802</v>
      </c>
      <c r="K945" s="4">
        <f>VLOOKUP(class[[#This Row],[hwycov_id]],readme!E:F,2,FALSE)</f>
        <v>8140.5971230000005</v>
      </c>
      <c r="L945" s="64">
        <f t="shared" si="42"/>
        <v>0.19679463731255531</v>
      </c>
      <c r="M945" s="65">
        <f t="shared" si="43"/>
        <v>1338.5971230000005</v>
      </c>
      <c r="N945" s="65">
        <f t="shared" si="44"/>
        <v>1791842.2577038785</v>
      </c>
      <c r="O945" s="66" t="e">
        <v>#N/A</v>
      </c>
      <c r="P945" s="1">
        <v>945</v>
      </c>
      <c r="Q945" s="46">
        <f>ROUND(class[[#This Row],[count]],-3)</f>
        <v>7000</v>
      </c>
      <c r="R945" s="59">
        <f>VLOOKUP(class[[#This Row],[count_rd]],caltran!$J$2:$P$182,7,FALSE)</f>
        <v>4024.9999999999995</v>
      </c>
      <c r="S945" s="63">
        <f>VLOOKUP(class[[#This Row],[count_rd]],caltran!$J$2:$P$182,6,FALSE)</f>
        <v>9975</v>
      </c>
      <c r="T945" s="1">
        <f>IF(AND(class[[#This Row],[flow]]&gt;=class[[#This Row],[low]], class[[#This Row],[flow]]&lt;=class[[#This Row],[high]]),1,0)</f>
        <v>1</v>
      </c>
    </row>
    <row r="946" spans="1:20" x14ac:dyDescent="0.25">
      <c r="A946" s="61">
        <v>28583</v>
      </c>
      <c r="B946" s="61">
        <v>9</v>
      </c>
      <c r="C946" s="61">
        <v>1</v>
      </c>
      <c r="D946" s="68">
        <v>1</v>
      </c>
      <c r="E946" s="61" t="s">
        <v>77</v>
      </c>
      <c r="F946" s="61">
        <v>2</v>
      </c>
      <c r="G9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46" s="62">
        <v>7</v>
      </c>
      <c r="I946" s="62">
        <v>15</v>
      </c>
      <c r="J946" s="61">
        <v>6824</v>
      </c>
      <c r="K946" s="4">
        <f>VLOOKUP(class[[#This Row],[hwycov_id]],readme!E:F,2,FALSE)</f>
        <v>8517.9220889999997</v>
      </c>
      <c r="L946" s="64">
        <f t="shared" si="42"/>
        <v>0.24823008338218044</v>
      </c>
      <c r="M946" s="65">
        <f t="shared" si="43"/>
        <v>1693.9220889999997</v>
      </c>
      <c r="N946" s="65">
        <f t="shared" si="44"/>
        <v>2869372.0436021229</v>
      </c>
      <c r="O946" s="66" t="e">
        <v>#N/A</v>
      </c>
      <c r="P946" s="1">
        <v>946</v>
      </c>
      <c r="Q946" s="46">
        <f>ROUND(class[[#This Row],[count]],-3)</f>
        <v>7000</v>
      </c>
      <c r="R946" s="59">
        <f>VLOOKUP(class[[#This Row],[count_rd]],caltran!$J$2:$P$182,7,FALSE)</f>
        <v>4024.9999999999995</v>
      </c>
      <c r="S946" s="63">
        <f>VLOOKUP(class[[#This Row],[count_rd]],caltran!$J$2:$P$182,6,FALSE)</f>
        <v>9975</v>
      </c>
      <c r="T946" s="1">
        <f>IF(AND(class[[#This Row],[flow]]&gt;=class[[#This Row],[low]], class[[#This Row],[flow]]&lt;=class[[#This Row],[high]]),1,0)</f>
        <v>1</v>
      </c>
    </row>
    <row r="947" spans="1:20" x14ac:dyDescent="0.25">
      <c r="A947" s="61">
        <v>14627</v>
      </c>
      <c r="B947" s="61">
        <v>9</v>
      </c>
      <c r="C947" s="61">
        <v>1</v>
      </c>
      <c r="D947" s="68">
        <v>1</v>
      </c>
      <c r="E947" s="61" t="s">
        <v>77</v>
      </c>
      <c r="F947" s="61">
        <v>2</v>
      </c>
      <c r="G9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47" s="62">
        <v>3</v>
      </c>
      <c r="I947" s="62">
        <v>14</v>
      </c>
      <c r="J947" s="61">
        <v>6891</v>
      </c>
      <c r="K947" s="4">
        <f>VLOOKUP(class[[#This Row],[hwycov_id]],readme!E:F,2,FALSE)</f>
        <v>7264.3102719999997</v>
      </c>
      <c r="L947" s="64">
        <f t="shared" si="42"/>
        <v>5.4173599187345767E-2</v>
      </c>
      <c r="M947" s="65">
        <f t="shared" si="43"/>
        <v>373.31027199999971</v>
      </c>
      <c r="N947" s="65">
        <f t="shared" si="44"/>
        <v>139360.55918071378</v>
      </c>
      <c r="O947" s="66" t="e">
        <v>#N/A</v>
      </c>
      <c r="P947" s="1">
        <v>947</v>
      </c>
      <c r="Q947" s="46">
        <f>ROUND(class[[#This Row],[count]],-3)</f>
        <v>7000</v>
      </c>
      <c r="R947" s="59">
        <f>VLOOKUP(class[[#This Row],[count_rd]],caltran!$J$2:$P$182,7,FALSE)</f>
        <v>4024.9999999999995</v>
      </c>
      <c r="S947" s="63">
        <f>VLOOKUP(class[[#This Row],[count_rd]],caltran!$J$2:$P$182,6,FALSE)</f>
        <v>9975</v>
      </c>
      <c r="T947" s="1">
        <f>IF(AND(class[[#This Row],[flow]]&gt;=class[[#This Row],[low]], class[[#This Row],[flow]]&lt;=class[[#This Row],[high]]),1,0)</f>
        <v>1</v>
      </c>
    </row>
    <row r="948" spans="1:20" x14ac:dyDescent="0.25">
      <c r="A948" s="61">
        <v>25471</v>
      </c>
      <c r="B948" s="61">
        <v>9</v>
      </c>
      <c r="C948" s="61">
        <v>1</v>
      </c>
      <c r="D948" s="68">
        <v>1</v>
      </c>
      <c r="E948" s="61" t="s">
        <v>77</v>
      </c>
      <c r="F948" s="61">
        <v>2</v>
      </c>
      <c r="G9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48" s="62">
        <v>3</v>
      </c>
      <c r="I948" s="62">
        <v>14</v>
      </c>
      <c r="J948" s="61">
        <v>6941</v>
      </c>
      <c r="K948" s="4">
        <f>VLOOKUP(class[[#This Row],[hwycov_id]],readme!E:F,2,FALSE)</f>
        <v>9202.3041689999991</v>
      </c>
      <c r="L948" s="64">
        <f t="shared" si="42"/>
        <v>0.3257893918743695</v>
      </c>
      <c r="M948" s="65">
        <f t="shared" si="43"/>
        <v>2261.3041689999991</v>
      </c>
      <c r="N948" s="65">
        <f t="shared" si="44"/>
        <v>5113496.5447367765</v>
      </c>
      <c r="O948" s="66" t="e">
        <v>#N/A</v>
      </c>
      <c r="P948" s="1">
        <v>948</v>
      </c>
      <c r="Q948" s="46">
        <f>ROUND(class[[#This Row],[count]],-3)</f>
        <v>7000</v>
      </c>
      <c r="R948" s="59">
        <f>VLOOKUP(class[[#This Row],[count_rd]],caltran!$J$2:$P$182,7,FALSE)</f>
        <v>4024.9999999999995</v>
      </c>
      <c r="S948" s="63">
        <f>VLOOKUP(class[[#This Row],[count_rd]],caltran!$J$2:$P$182,6,FALSE)</f>
        <v>9975</v>
      </c>
      <c r="T948" s="1">
        <f>IF(AND(class[[#This Row],[flow]]&gt;=class[[#This Row],[low]], class[[#This Row],[flow]]&lt;=class[[#This Row],[high]]),1,0)</f>
        <v>1</v>
      </c>
    </row>
    <row r="949" spans="1:20" x14ac:dyDescent="0.25">
      <c r="A949" s="61">
        <v>13651</v>
      </c>
      <c r="B949" s="61">
        <v>9</v>
      </c>
      <c r="C949" s="61">
        <v>1</v>
      </c>
      <c r="D949" s="68">
        <v>1</v>
      </c>
      <c r="E949" s="61" t="s">
        <v>77</v>
      </c>
      <c r="F949" s="61">
        <v>2</v>
      </c>
      <c r="G9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949" s="62">
        <v>3</v>
      </c>
      <c r="I949" s="62">
        <v>14</v>
      </c>
      <c r="J949" s="61">
        <v>7008</v>
      </c>
      <c r="K949" s="4">
        <f>VLOOKUP(class[[#This Row],[hwycov_id]],readme!E:F,2,FALSE)</f>
        <v>13575.574829000001</v>
      </c>
      <c r="L949" s="64">
        <f t="shared" si="42"/>
        <v>0.93715394249429229</v>
      </c>
      <c r="M949" s="65">
        <f t="shared" si="43"/>
        <v>6567.574829000001</v>
      </c>
      <c r="N949" s="65">
        <f t="shared" si="44"/>
        <v>43133039.134514391</v>
      </c>
      <c r="O949" s="66" t="e">
        <v>#N/A</v>
      </c>
      <c r="P949" s="1">
        <v>949</v>
      </c>
      <c r="Q949" s="46">
        <f>ROUND(class[[#This Row],[count]],-3)</f>
        <v>7000</v>
      </c>
      <c r="R949" s="59">
        <f>VLOOKUP(class[[#This Row],[count_rd]],caltran!$J$2:$P$182,7,FALSE)</f>
        <v>4024.9999999999995</v>
      </c>
      <c r="S949" s="63">
        <f>VLOOKUP(class[[#This Row],[count_rd]],caltran!$J$2:$P$182,6,FALSE)</f>
        <v>9975</v>
      </c>
      <c r="T949" s="1">
        <f>IF(AND(class[[#This Row],[flow]]&gt;=class[[#This Row],[low]], class[[#This Row],[flow]]&lt;=class[[#This Row],[high]]),1,0)</f>
        <v>0</v>
      </c>
    </row>
    <row r="950" spans="1:20" x14ac:dyDescent="0.25">
      <c r="A950" s="61">
        <v>11046</v>
      </c>
      <c r="B950" s="61">
        <v>9</v>
      </c>
      <c r="C950" s="61">
        <v>1</v>
      </c>
      <c r="D950" s="68">
        <v>1</v>
      </c>
      <c r="E950" s="61" t="s">
        <v>77</v>
      </c>
      <c r="F950" s="61">
        <v>2</v>
      </c>
      <c r="G9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50" s="62">
        <v>5</v>
      </c>
      <c r="I950" s="62">
        <v>9</v>
      </c>
      <c r="J950" s="61">
        <v>7028</v>
      </c>
      <c r="K950" s="4">
        <f>VLOOKUP(class[[#This Row],[hwycov_id]],readme!E:F,2,FALSE)</f>
        <v>3800.1652760000002</v>
      </c>
      <c r="L950" s="64">
        <f t="shared" ref="L950:L1013" si="45">K950/J950-1</f>
        <v>-0.45928211781445638</v>
      </c>
      <c r="M950" s="65">
        <f t="shared" ref="M950:M1013" si="46">K950-J950</f>
        <v>-3227.8347239999998</v>
      </c>
      <c r="N950" s="65">
        <f t="shared" ref="N950:N1013" si="47">POWER(M950,2)</f>
        <v>10418917.005460154</v>
      </c>
      <c r="O950" s="66" t="e">
        <v>#N/A</v>
      </c>
      <c r="P950" s="1">
        <v>950</v>
      </c>
      <c r="Q950" s="46">
        <f>ROUND(class[[#This Row],[count]],-3)</f>
        <v>7000</v>
      </c>
      <c r="R950" s="59">
        <f>VLOOKUP(class[[#This Row],[count_rd]],caltran!$J$2:$P$182,7,FALSE)</f>
        <v>4024.9999999999995</v>
      </c>
      <c r="S950" s="63">
        <f>VLOOKUP(class[[#This Row],[count_rd]],caltran!$J$2:$P$182,6,FALSE)</f>
        <v>9975</v>
      </c>
      <c r="T950" s="1">
        <f>IF(AND(class[[#This Row],[flow]]&gt;=class[[#This Row],[low]], class[[#This Row],[flow]]&lt;=class[[#This Row],[high]]),1,0)</f>
        <v>0</v>
      </c>
    </row>
    <row r="951" spans="1:20" x14ac:dyDescent="0.25">
      <c r="A951" s="61">
        <v>10951</v>
      </c>
      <c r="B951" s="61">
        <v>9</v>
      </c>
      <c r="C951" s="61">
        <v>1</v>
      </c>
      <c r="D951" s="68">
        <v>1</v>
      </c>
      <c r="E951" s="61" t="s">
        <v>77</v>
      </c>
      <c r="F951" s="61">
        <v>2</v>
      </c>
      <c r="G9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51" s="62">
        <v>3</v>
      </c>
      <c r="I951" s="62">
        <v>14</v>
      </c>
      <c r="J951" s="61">
        <v>7170</v>
      </c>
      <c r="K951" s="4">
        <f>VLOOKUP(class[[#This Row],[hwycov_id]],readme!E:F,2,FALSE)</f>
        <v>6509.5874790000007</v>
      </c>
      <c r="L951" s="64">
        <f t="shared" si="45"/>
        <v>-9.2107743514644236E-2</v>
      </c>
      <c r="M951" s="65">
        <f t="shared" si="46"/>
        <v>-660.41252099999929</v>
      </c>
      <c r="N951" s="65">
        <f t="shared" si="47"/>
        <v>436144.69789357448</v>
      </c>
      <c r="O951" s="66" t="e">
        <v>#N/A</v>
      </c>
      <c r="P951" s="1">
        <v>951</v>
      </c>
      <c r="Q951" s="46">
        <f>ROUND(class[[#This Row],[count]],-3)</f>
        <v>7000</v>
      </c>
      <c r="R951" s="59">
        <f>VLOOKUP(class[[#This Row],[count_rd]],caltran!$J$2:$P$182,7,FALSE)</f>
        <v>4024.9999999999995</v>
      </c>
      <c r="S951" s="63">
        <f>VLOOKUP(class[[#This Row],[count_rd]],caltran!$J$2:$P$182,6,FALSE)</f>
        <v>9975</v>
      </c>
      <c r="T951" s="1">
        <f>IF(AND(class[[#This Row],[flow]]&gt;=class[[#This Row],[low]], class[[#This Row],[flow]]&lt;=class[[#This Row],[high]]),1,0)</f>
        <v>1</v>
      </c>
    </row>
    <row r="952" spans="1:20" x14ac:dyDescent="0.25">
      <c r="A952" s="61">
        <v>27990</v>
      </c>
      <c r="B952" s="61">
        <v>9</v>
      </c>
      <c r="C952" s="61">
        <v>1</v>
      </c>
      <c r="D952" s="68">
        <v>1</v>
      </c>
      <c r="E952" s="61" t="s">
        <v>77</v>
      </c>
      <c r="F952" s="61">
        <v>2</v>
      </c>
      <c r="G9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52" s="62">
        <v>5</v>
      </c>
      <c r="I952" s="62">
        <v>10</v>
      </c>
      <c r="J952" s="61">
        <v>7181</v>
      </c>
      <c r="K952" s="4">
        <f>VLOOKUP(class[[#This Row],[hwycov_id]],readme!E:F,2,FALSE)</f>
        <v>6787.7600700000003</v>
      </c>
      <c r="L952" s="64">
        <f t="shared" si="45"/>
        <v>-5.476116557582511E-2</v>
      </c>
      <c r="M952" s="65">
        <f t="shared" si="46"/>
        <v>-393.23992999999973</v>
      </c>
      <c r="N952" s="65">
        <f t="shared" si="47"/>
        <v>154637.64254640468</v>
      </c>
      <c r="O952" s="66" t="e">
        <v>#N/A</v>
      </c>
      <c r="P952" s="1">
        <v>952</v>
      </c>
      <c r="Q952" s="46">
        <f>ROUND(class[[#This Row],[count]],-3)</f>
        <v>7000</v>
      </c>
      <c r="R952" s="59">
        <f>VLOOKUP(class[[#This Row],[count_rd]],caltran!$J$2:$P$182,7,FALSE)</f>
        <v>4024.9999999999995</v>
      </c>
      <c r="S952" s="63">
        <f>VLOOKUP(class[[#This Row],[count_rd]],caltran!$J$2:$P$182,6,FALSE)</f>
        <v>9975</v>
      </c>
      <c r="T952" s="1">
        <f>IF(AND(class[[#This Row],[flow]]&gt;=class[[#This Row],[low]], class[[#This Row],[flow]]&lt;=class[[#This Row],[high]]),1,0)</f>
        <v>1</v>
      </c>
    </row>
    <row r="953" spans="1:20" x14ac:dyDescent="0.25">
      <c r="A953" s="61">
        <v>27304</v>
      </c>
      <c r="B953" s="61">
        <v>9</v>
      </c>
      <c r="C953" s="61">
        <v>1</v>
      </c>
      <c r="D953" s="68">
        <v>1</v>
      </c>
      <c r="E953" s="61" t="s">
        <v>77</v>
      </c>
      <c r="F953" s="61">
        <v>2</v>
      </c>
      <c r="G9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53" s="62">
        <v>3</v>
      </c>
      <c r="I953" s="62">
        <v>14</v>
      </c>
      <c r="J953" s="61">
        <v>7220</v>
      </c>
      <c r="K953" s="4">
        <f>VLOOKUP(class[[#This Row],[hwycov_id]],readme!E:F,2,FALSE)</f>
        <v>8885.5388789999997</v>
      </c>
      <c r="L953" s="64">
        <f t="shared" si="45"/>
        <v>0.23068405526315794</v>
      </c>
      <c r="M953" s="65">
        <f t="shared" si="46"/>
        <v>1665.5388789999997</v>
      </c>
      <c r="N953" s="65">
        <f t="shared" si="47"/>
        <v>2774019.7574605756</v>
      </c>
      <c r="O953" s="66" t="e">
        <v>#N/A</v>
      </c>
      <c r="P953" s="1">
        <v>953</v>
      </c>
      <c r="Q953" s="46">
        <f>ROUND(class[[#This Row],[count]],-3)</f>
        <v>7000</v>
      </c>
      <c r="R953" s="59">
        <f>VLOOKUP(class[[#This Row],[count_rd]],caltran!$J$2:$P$182,7,FALSE)</f>
        <v>4024.9999999999995</v>
      </c>
      <c r="S953" s="63">
        <f>VLOOKUP(class[[#This Row],[count_rd]],caltran!$J$2:$P$182,6,FALSE)</f>
        <v>9975</v>
      </c>
      <c r="T953" s="1">
        <f>IF(AND(class[[#This Row],[flow]]&gt;=class[[#This Row],[low]], class[[#This Row],[flow]]&lt;=class[[#This Row],[high]]),1,0)</f>
        <v>1</v>
      </c>
    </row>
    <row r="954" spans="1:20" x14ac:dyDescent="0.25">
      <c r="A954" s="61">
        <v>10894</v>
      </c>
      <c r="B954" s="61">
        <v>9</v>
      </c>
      <c r="C954" s="61">
        <v>1</v>
      </c>
      <c r="D954" s="68">
        <v>1</v>
      </c>
      <c r="E954" s="61" t="s">
        <v>77</v>
      </c>
      <c r="F954" s="61">
        <v>2</v>
      </c>
      <c r="G9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54" s="62">
        <v>3</v>
      </c>
      <c r="I954" s="62">
        <v>14</v>
      </c>
      <c r="J954" s="61">
        <v>7237</v>
      </c>
      <c r="K954" s="4">
        <f>VLOOKUP(class[[#This Row],[hwycov_id]],readme!E:F,2,FALSE)</f>
        <v>7000.5443720000003</v>
      </c>
      <c r="L954" s="64">
        <f t="shared" si="45"/>
        <v>-3.2673155727511394E-2</v>
      </c>
      <c r="M954" s="65">
        <f t="shared" si="46"/>
        <v>-236.45562799999971</v>
      </c>
      <c r="N954" s="65">
        <f t="shared" si="47"/>
        <v>55911.264012874242</v>
      </c>
      <c r="O954" s="66" t="e">
        <v>#N/A</v>
      </c>
      <c r="P954" s="1">
        <v>954</v>
      </c>
      <c r="Q954" s="46">
        <f>ROUND(class[[#This Row],[count]],-3)</f>
        <v>7000</v>
      </c>
      <c r="R954" s="59">
        <f>VLOOKUP(class[[#This Row],[count_rd]],caltran!$J$2:$P$182,7,FALSE)</f>
        <v>4024.9999999999995</v>
      </c>
      <c r="S954" s="63">
        <f>VLOOKUP(class[[#This Row],[count_rd]],caltran!$J$2:$P$182,6,FALSE)</f>
        <v>9975</v>
      </c>
      <c r="T954" s="1">
        <f>IF(AND(class[[#This Row],[flow]]&gt;=class[[#This Row],[low]], class[[#This Row],[flow]]&lt;=class[[#This Row],[high]]),1,0)</f>
        <v>1</v>
      </c>
    </row>
    <row r="955" spans="1:20" x14ac:dyDescent="0.25">
      <c r="A955" s="61">
        <v>11023</v>
      </c>
      <c r="B955" s="61">
        <v>9</v>
      </c>
      <c r="C955" s="61">
        <v>1</v>
      </c>
      <c r="D955" s="68">
        <v>1</v>
      </c>
      <c r="E955" s="61" t="s">
        <v>77</v>
      </c>
      <c r="F955" s="61">
        <v>2</v>
      </c>
      <c r="G9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55" s="62">
        <v>5</v>
      </c>
      <c r="I955" s="62">
        <v>9</v>
      </c>
      <c r="J955" s="61">
        <v>7255</v>
      </c>
      <c r="K955" s="4">
        <f>VLOOKUP(class[[#This Row],[hwycov_id]],readme!E:F,2,FALSE)</f>
        <v>7987.0164490000006</v>
      </c>
      <c r="L955" s="64">
        <f t="shared" si="45"/>
        <v>0.10089820110268799</v>
      </c>
      <c r="M955" s="65">
        <f t="shared" si="46"/>
        <v>732.01644900000065</v>
      </c>
      <c r="N955" s="65">
        <f t="shared" si="47"/>
        <v>535848.08160657051</v>
      </c>
      <c r="O955" s="66" t="e">
        <v>#N/A</v>
      </c>
      <c r="P955" s="1">
        <v>955</v>
      </c>
      <c r="Q955" s="46">
        <f>ROUND(class[[#This Row],[count]],-3)</f>
        <v>7000</v>
      </c>
      <c r="R955" s="59">
        <f>VLOOKUP(class[[#This Row],[count_rd]],caltran!$J$2:$P$182,7,FALSE)</f>
        <v>4024.9999999999995</v>
      </c>
      <c r="S955" s="63">
        <f>VLOOKUP(class[[#This Row],[count_rd]],caltran!$J$2:$P$182,6,FALSE)</f>
        <v>9975</v>
      </c>
      <c r="T955" s="1">
        <f>IF(AND(class[[#This Row],[flow]]&gt;=class[[#This Row],[low]], class[[#This Row],[flow]]&lt;=class[[#This Row],[high]]),1,0)</f>
        <v>1</v>
      </c>
    </row>
    <row r="956" spans="1:20" x14ac:dyDescent="0.25">
      <c r="A956" s="61">
        <v>4090</v>
      </c>
      <c r="B956" s="61">
        <v>9</v>
      </c>
      <c r="C956" s="61">
        <v>1</v>
      </c>
      <c r="D956" s="68">
        <v>1</v>
      </c>
      <c r="E956" s="61" t="s">
        <v>77</v>
      </c>
      <c r="F956" s="61">
        <v>2</v>
      </c>
      <c r="G9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56" s="62">
        <v>2</v>
      </c>
      <c r="I956" s="62">
        <v>10</v>
      </c>
      <c r="J956" s="61">
        <v>7272</v>
      </c>
      <c r="K956" s="4">
        <f>VLOOKUP(class[[#This Row],[hwycov_id]],readme!E:F,2,FALSE)</f>
        <v>4539.7155199999997</v>
      </c>
      <c r="L956" s="64">
        <f t="shared" si="45"/>
        <v>-0.37572668866886694</v>
      </c>
      <c r="M956" s="65">
        <f t="shared" si="46"/>
        <v>-2732.2844800000003</v>
      </c>
      <c r="N956" s="65">
        <f t="shared" si="47"/>
        <v>7465378.4796488713</v>
      </c>
      <c r="O956" s="66" t="e">
        <v>#N/A</v>
      </c>
      <c r="P956" s="1">
        <v>956</v>
      </c>
      <c r="Q956" s="46">
        <f>ROUND(class[[#This Row],[count]],-3)</f>
        <v>7000</v>
      </c>
      <c r="R956" s="59">
        <f>VLOOKUP(class[[#This Row],[count_rd]],caltran!$J$2:$P$182,7,FALSE)</f>
        <v>4024.9999999999995</v>
      </c>
      <c r="S956" s="63">
        <f>VLOOKUP(class[[#This Row],[count_rd]],caltran!$J$2:$P$182,6,FALSE)</f>
        <v>9975</v>
      </c>
      <c r="T956" s="1">
        <f>IF(AND(class[[#This Row],[flow]]&gt;=class[[#This Row],[low]], class[[#This Row],[flow]]&lt;=class[[#This Row],[high]]),1,0)</f>
        <v>1</v>
      </c>
    </row>
    <row r="957" spans="1:20" x14ac:dyDescent="0.25">
      <c r="A957" s="61">
        <v>28323</v>
      </c>
      <c r="B957" s="61">
        <v>9</v>
      </c>
      <c r="C957" s="61">
        <v>1</v>
      </c>
      <c r="D957" s="68">
        <v>1</v>
      </c>
      <c r="E957" s="61" t="s">
        <v>77</v>
      </c>
      <c r="F957" s="61">
        <v>2</v>
      </c>
      <c r="G9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57" s="62">
        <v>7</v>
      </c>
      <c r="I957" s="62">
        <v>15</v>
      </c>
      <c r="J957" s="61">
        <v>7283</v>
      </c>
      <c r="K957" s="4">
        <f>VLOOKUP(class[[#This Row],[hwycov_id]],readme!E:F,2,FALSE)</f>
        <v>5562.0118409999995</v>
      </c>
      <c r="L957" s="64">
        <f t="shared" si="45"/>
        <v>-0.2363020951530963</v>
      </c>
      <c r="M957" s="65">
        <f t="shared" si="46"/>
        <v>-1720.9881590000005</v>
      </c>
      <c r="N957" s="65">
        <f t="shared" si="47"/>
        <v>2961800.2434182107</v>
      </c>
      <c r="O957" s="66" t="e">
        <v>#N/A</v>
      </c>
      <c r="P957" s="1">
        <v>957</v>
      </c>
      <c r="Q957" s="46">
        <f>ROUND(class[[#This Row],[count]],-3)</f>
        <v>7000</v>
      </c>
      <c r="R957" s="59">
        <f>VLOOKUP(class[[#This Row],[count_rd]],caltran!$J$2:$P$182,7,FALSE)</f>
        <v>4024.9999999999995</v>
      </c>
      <c r="S957" s="63">
        <f>VLOOKUP(class[[#This Row],[count_rd]],caltran!$J$2:$P$182,6,FALSE)</f>
        <v>9975</v>
      </c>
      <c r="T957" s="1">
        <f>IF(AND(class[[#This Row],[flow]]&gt;=class[[#This Row],[low]], class[[#This Row],[flow]]&lt;=class[[#This Row],[high]]),1,0)</f>
        <v>1</v>
      </c>
    </row>
    <row r="958" spans="1:20" x14ac:dyDescent="0.25">
      <c r="A958" s="61">
        <v>28117</v>
      </c>
      <c r="B958" s="61">
        <v>9</v>
      </c>
      <c r="C958" s="61">
        <v>1</v>
      </c>
      <c r="D958" s="68">
        <v>1</v>
      </c>
      <c r="E958" s="61" t="s">
        <v>77</v>
      </c>
      <c r="F958" s="61">
        <v>2</v>
      </c>
      <c r="G9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58" s="62">
        <v>5</v>
      </c>
      <c r="I958" s="62">
        <v>9</v>
      </c>
      <c r="J958" s="61">
        <v>7319</v>
      </c>
      <c r="K958" s="4">
        <f>VLOOKUP(class[[#This Row],[hwycov_id]],readme!E:F,2,FALSE)</f>
        <v>5617.2750020000003</v>
      </c>
      <c r="L958" s="64">
        <f t="shared" si="45"/>
        <v>-0.23250785599125556</v>
      </c>
      <c r="M958" s="65">
        <f t="shared" si="46"/>
        <v>-1701.7249979999997</v>
      </c>
      <c r="N958" s="65">
        <f t="shared" si="47"/>
        <v>2895867.9688180988</v>
      </c>
      <c r="O958" s="66" t="e">
        <v>#N/A</v>
      </c>
      <c r="P958" s="1">
        <v>958</v>
      </c>
      <c r="Q958" s="46">
        <f>ROUND(class[[#This Row],[count]],-3)</f>
        <v>7000</v>
      </c>
      <c r="R958" s="59">
        <f>VLOOKUP(class[[#This Row],[count_rd]],caltran!$J$2:$P$182,7,FALSE)</f>
        <v>4024.9999999999995</v>
      </c>
      <c r="S958" s="63">
        <f>VLOOKUP(class[[#This Row],[count_rd]],caltran!$J$2:$P$182,6,FALSE)</f>
        <v>9975</v>
      </c>
      <c r="T958" s="1">
        <f>IF(AND(class[[#This Row],[flow]]&gt;=class[[#This Row],[low]], class[[#This Row],[flow]]&lt;=class[[#This Row],[high]]),1,0)</f>
        <v>1</v>
      </c>
    </row>
    <row r="959" spans="1:20" x14ac:dyDescent="0.25">
      <c r="A959" s="61">
        <v>29166</v>
      </c>
      <c r="B959" s="61">
        <v>9</v>
      </c>
      <c r="C959" s="61">
        <v>1</v>
      </c>
      <c r="D959" s="68">
        <v>1</v>
      </c>
      <c r="E959" s="61" t="s">
        <v>77</v>
      </c>
      <c r="F959" s="61">
        <v>2</v>
      </c>
      <c r="G9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59" s="62">
        <v>6</v>
      </c>
      <c r="I959" s="62">
        <v>6</v>
      </c>
      <c r="J959" s="61">
        <v>7334</v>
      </c>
      <c r="K959" s="4">
        <f>VLOOKUP(class[[#This Row],[hwycov_id]],readme!E:F,2,FALSE)</f>
        <v>5248.8706519999996</v>
      </c>
      <c r="L959" s="64">
        <f t="shared" si="45"/>
        <v>-0.28430997382056178</v>
      </c>
      <c r="M959" s="65">
        <f t="shared" si="46"/>
        <v>-2085.1293480000004</v>
      </c>
      <c r="N959" s="65">
        <f t="shared" si="47"/>
        <v>4347764.3978909068</v>
      </c>
      <c r="O959" s="66" t="e">
        <v>#N/A</v>
      </c>
      <c r="P959" s="1">
        <v>959</v>
      </c>
      <c r="Q959" s="46">
        <f>ROUND(class[[#This Row],[count]],-3)</f>
        <v>7000</v>
      </c>
      <c r="R959" s="59">
        <f>VLOOKUP(class[[#This Row],[count_rd]],caltran!$J$2:$P$182,7,FALSE)</f>
        <v>4024.9999999999995</v>
      </c>
      <c r="S959" s="63">
        <f>VLOOKUP(class[[#This Row],[count_rd]],caltran!$J$2:$P$182,6,FALSE)</f>
        <v>9975</v>
      </c>
      <c r="T959" s="1">
        <f>IF(AND(class[[#This Row],[flow]]&gt;=class[[#This Row],[low]], class[[#This Row],[flow]]&lt;=class[[#This Row],[high]]),1,0)</f>
        <v>1</v>
      </c>
    </row>
    <row r="960" spans="1:20" x14ac:dyDescent="0.25">
      <c r="A960" s="61">
        <v>14624</v>
      </c>
      <c r="B960" s="61">
        <v>9</v>
      </c>
      <c r="C960" s="61">
        <v>1</v>
      </c>
      <c r="D960" s="68">
        <v>1</v>
      </c>
      <c r="E960" s="61" t="s">
        <v>77</v>
      </c>
      <c r="F960" s="61">
        <v>2</v>
      </c>
      <c r="G9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960" s="62">
        <v>3</v>
      </c>
      <c r="I960" s="62">
        <v>14</v>
      </c>
      <c r="J960" s="61">
        <v>7338</v>
      </c>
      <c r="K960" s="4">
        <f>VLOOKUP(class[[#This Row],[hwycov_id]],readme!E:F,2,FALSE)</f>
        <v>10072.064697</v>
      </c>
      <c r="L960" s="64">
        <f t="shared" si="45"/>
        <v>0.37258990147179061</v>
      </c>
      <c r="M960" s="65">
        <f t="shared" si="46"/>
        <v>2734.0646969999998</v>
      </c>
      <c r="N960" s="65">
        <f t="shared" si="47"/>
        <v>7475109.7673817007</v>
      </c>
      <c r="O960" s="66" t="e">
        <v>#N/A</v>
      </c>
      <c r="P960" s="1">
        <v>960</v>
      </c>
      <c r="Q960" s="46">
        <f>ROUND(class[[#This Row],[count]],-3)</f>
        <v>7000</v>
      </c>
      <c r="R960" s="59">
        <f>VLOOKUP(class[[#This Row],[count_rd]],caltran!$J$2:$P$182,7,FALSE)</f>
        <v>4024.9999999999995</v>
      </c>
      <c r="S960" s="63">
        <f>VLOOKUP(class[[#This Row],[count_rd]],caltran!$J$2:$P$182,6,FALSE)</f>
        <v>9975</v>
      </c>
      <c r="T960" s="1">
        <f>IF(AND(class[[#This Row],[flow]]&gt;=class[[#This Row],[low]], class[[#This Row],[flow]]&lt;=class[[#This Row],[high]]),1,0)</f>
        <v>0</v>
      </c>
    </row>
    <row r="961" spans="1:20" x14ac:dyDescent="0.25">
      <c r="A961" s="61">
        <v>11276</v>
      </c>
      <c r="B961" s="61">
        <v>9</v>
      </c>
      <c r="C961" s="61">
        <v>1</v>
      </c>
      <c r="D961" s="68">
        <v>1</v>
      </c>
      <c r="E961" s="61" t="s">
        <v>77</v>
      </c>
      <c r="F961" s="61">
        <v>2</v>
      </c>
      <c r="G9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61" s="62">
        <v>5</v>
      </c>
      <c r="I961" s="62">
        <v>9</v>
      </c>
      <c r="J961" s="61">
        <v>7338</v>
      </c>
      <c r="K961" s="4">
        <f>VLOOKUP(class[[#This Row],[hwycov_id]],readme!E:F,2,FALSE)</f>
        <v>4358.8125300000002</v>
      </c>
      <c r="L961" s="64">
        <f t="shared" si="45"/>
        <v>-0.40599447669664757</v>
      </c>
      <c r="M961" s="65">
        <f t="shared" si="46"/>
        <v>-2979.1874699999998</v>
      </c>
      <c r="N961" s="65">
        <f t="shared" si="47"/>
        <v>8875557.9814049993</v>
      </c>
      <c r="O961" s="66" t="e">
        <v>#N/A</v>
      </c>
      <c r="P961" s="1">
        <v>961</v>
      </c>
      <c r="Q961" s="46">
        <f>ROUND(class[[#This Row],[count]],-3)</f>
        <v>7000</v>
      </c>
      <c r="R961" s="59">
        <f>VLOOKUP(class[[#This Row],[count_rd]],caltran!$J$2:$P$182,7,FALSE)</f>
        <v>4024.9999999999995</v>
      </c>
      <c r="S961" s="63">
        <f>VLOOKUP(class[[#This Row],[count_rd]],caltran!$J$2:$P$182,6,FALSE)</f>
        <v>9975</v>
      </c>
      <c r="T961" s="1">
        <f>IF(AND(class[[#This Row],[flow]]&gt;=class[[#This Row],[low]], class[[#This Row],[flow]]&lt;=class[[#This Row],[high]]),1,0)</f>
        <v>1</v>
      </c>
    </row>
    <row r="962" spans="1:20" x14ac:dyDescent="0.25">
      <c r="A962" s="61">
        <v>27802</v>
      </c>
      <c r="B962" s="61">
        <v>9</v>
      </c>
      <c r="C962" s="61">
        <v>1</v>
      </c>
      <c r="D962" s="68">
        <v>1</v>
      </c>
      <c r="E962" s="61" t="s">
        <v>77</v>
      </c>
      <c r="F962" s="61">
        <v>2</v>
      </c>
      <c r="G9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62" s="62">
        <v>2</v>
      </c>
      <c r="I962" s="62">
        <v>14</v>
      </c>
      <c r="J962" s="61">
        <v>7349</v>
      </c>
      <c r="K962" s="4">
        <f>VLOOKUP(class[[#This Row],[hwycov_id]],readme!E:F,2,FALSE)</f>
        <v>9277.4094540000006</v>
      </c>
      <c r="L962" s="64">
        <f t="shared" si="45"/>
        <v>0.26240433446727462</v>
      </c>
      <c r="M962" s="65">
        <f t="shared" si="46"/>
        <v>1928.4094540000006</v>
      </c>
      <c r="N962" s="65">
        <f t="shared" si="47"/>
        <v>3718763.0222765803</v>
      </c>
      <c r="O962" s="66" t="e">
        <v>#N/A</v>
      </c>
      <c r="P962" s="1">
        <v>962</v>
      </c>
      <c r="Q962" s="46">
        <f>ROUND(class[[#This Row],[count]],-3)</f>
        <v>7000</v>
      </c>
      <c r="R962" s="59">
        <f>VLOOKUP(class[[#This Row],[count_rd]],caltran!$J$2:$P$182,7,FALSE)</f>
        <v>4024.9999999999995</v>
      </c>
      <c r="S962" s="63">
        <f>VLOOKUP(class[[#This Row],[count_rd]],caltran!$J$2:$P$182,6,FALSE)</f>
        <v>9975</v>
      </c>
      <c r="T962" s="1">
        <f>IF(AND(class[[#This Row],[flow]]&gt;=class[[#This Row],[low]], class[[#This Row],[flow]]&lt;=class[[#This Row],[high]]),1,0)</f>
        <v>1</v>
      </c>
    </row>
    <row r="963" spans="1:20" x14ac:dyDescent="0.25">
      <c r="A963" s="61">
        <v>28591</v>
      </c>
      <c r="B963" s="61">
        <v>9</v>
      </c>
      <c r="C963" s="61">
        <v>1</v>
      </c>
      <c r="D963" s="68">
        <v>1</v>
      </c>
      <c r="E963" s="61" t="s">
        <v>77</v>
      </c>
      <c r="F963" s="61">
        <v>2</v>
      </c>
      <c r="G9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63" s="62">
        <v>7</v>
      </c>
      <c r="I963" s="62">
        <v>7</v>
      </c>
      <c r="J963" s="61">
        <v>7353</v>
      </c>
      <c r="K963" s="4">
        <f>VLOOKUP(class[[#This Row],[hwycov_id]],readme!E:F,2,FALSE)</f>
        <v>6574.0712129999993</v>
      </c>
      <c r="L963" s="64">
        <f t="shared" si="45"/>
        <v>-0.10593346756425959</v>
      </c>
      <c r="M963" s="65">
        <f t="shared" si="46"/>
        <v>-778.92878700000074</v>
      </c>
      <c r="N963" s="65">
        <f t="shared" si="47"/>
        <v>606730.05521729251</v>
      </c>
      <c r="O963" s="66" t="e">
        <v>#N/A</v>
      </c>
      <c r="P963" s="1">
        <v>963</v>
      </c>
      <c r="Q963" s="46">
        <f>ROUND(class[[#This Row],[count]],-3)</f>
        <v>7000</v>
      </c>
      <c r="R963" s="59">
        <f>VLOOKUP(class[[#This Row],[count_rd]],caltran!$J$2:$P$182,7,FALSE)</f>
        <v>4024.9999999999995</v>
      </c>
      <c r="S963" s="63">
        <f>VLOOKUP(class[[#This Row],[count_rd]],caltran!$J$2:$P$182,6,FALSE)</f>
        <v>9975</v>
      </c>
      <c r="T963" s="1">
        <f>IF(AND(class[[#This Row],[flow]]&gt;=class[[#This Row],[low]], class[[#This Row],[flow]]&lt;=class[[#This Row],[high]]),1,0)</f>
        <v>1</v>
      </c>
    </row>
    <row r="964" spans="1:20" x14ac:dyDescent="0.25">
      <c r="A964" s="61">
        <v>28531</v>
      </c>
      <c r="B964" s="61">
        <v>9</v>
      </c>
      <c r="C964" s="61">
        <v>1</v>
      </c>
      <c r="D964" s="68">
        <v>1</v>
      </c>
      <c r="E964" s="61" t="s">
        <v>77</v>
      </c>
      <c r="F964" s="61">
        <v>2</v>
      </c>
      <c r="G9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64" s="62">
        <v>7</v>
      </c>
      <c r="I964" s="62">
        <v>18</v>
      </c>
      <c r="J964" s="61">
        <v>7365</v>
      </c>
      <c r="K964" s="4">
        <f>VLOOKUP(class[[#This Row],[hwycov_id]],readme!E:F,2,FALSE)</f>
        <v>6781.207152</v>
      </c>
      <c r="L964" s="64">
        <f t="shared" si="45"/>
        <v>-7.9265831364562112E-2</v>
      </c>
      <c r="M964" s="65">
        <f t="shared" si="46"/>
        <v>-583.79284800000005</v>
      </c>
      <c r="N964" s="65">
        <f t="shared" si="47"/>
        <v>340814.08937595115</v>
      </c>
      <c r="O964" s="66" t="e">
        <v>#N/A</v>
      </c>
      <c r="P964" s="1">
        <v>964</v>
      </c>
      <c r="Q964" s="46">
        <f>ROUND(class[[#This Row],[count]],-3)</f>
        <v>7000</v>
      </c>
      <c r="R964" s="59">
        <f>VLOOKUP(class[[#This Row],[count_rd]],caltran!$J$2:$P$182,7,FALSE)</f>
        <v>4024.9999999999995</v>
      </c>
      <c r="S964" s="63">
        <f>VLOOKUP(class[[#This Row],[count_rd]],caltran!$J$2:$P$182,6,FALSE)</f>
        <v>9975</v>
      </c>
      <c r="T964" s="1">
        <f>IF(AND(class[[#This Row],[flow]]&gt;=class[[#This Row],[low]], class[[#This Row],[flow]]&lt;=class[[#This Row],[high]]),1,0)</f>
        <v>1</v>
      </c>
    </row>
    <row r="965" spans="1:20" x14ac:dyDescent="0.25">
      <c r="A965" s="61">
        <v>4121</v>
      </c>
      <c r="B965" s="61">
        <v>9</v>
      </c>
      <c r="C965" s="61">
        <v>1</v>
      </c>
      <c r="D965" s="68">
        <v>1</v>
      </c>
      <c r="E965" s="61" t="s">
        <v>77</v>
      </c>
      <c r="F965" s="61">
        <v>2</v>
      </c>
      <c r="G9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65" s="62">
        <v>3</v>
      </c>
      <c r="I965" s="62">
        <v>14</v>
      </c>
      <c r="J965" s="61">
        <v>7381</v>
      </c>
      <c r="K965" s="4">
        <f>VLOOKUP(class[[#This Row],[hwycov_id]],readme!E:F,2,FALSE)</f>
        <v>7215.0216069999997</v>
      </c>
      <c r="L965" s="64">
        <f t="shared" si="45"/>
        <v>-2.2487250101612344E-2</v>
      </c>
      <c r="M965" s="65">
        <f t="shared" si="46"/>
        <v>-165.97839300000032</v>
      </c>
      <c r="N965" s="65">
        <f t="shared" si="47"/>
        <v>27548.826942862557</v>
      </c>
      <c r="O965" s="66" t="e">
        <v>#N/A</v>
      </c>
      <c r="P965" s="1">
        <v>965</v>
      </c>
      <c r="Q965" s="46">
        <f>ROUND(class[[#This Row],[count]],-3)</f>
        <v>7000</v>
      </c>
      <c r="R965" s="59">
        <f>VLOOKUP(class[[#This Row],[count_rd]],caltran!$J$2:$P$182,7,FALSE)</f>
        <v>4024.9999999999995</v>
      </c>
      <c r="S965" s="63">
        <f>VLOOKUP(class[[#This Row],[count_rd]],caltran!$J$2:$P$182,6,FALSE)</f>
        <v>9975</v>
      </c>
      <c r="T965" s="1">
        <f>IF(AND(class[[#This Row],[flow]]&gt;=class[[#This Row],[low]], class[[#This Row],[flow]]&lt;=class[[#This Row],[high]]),1,0)</f>
        <v>1</v>
      </c>
    </row>
    <row r="966" spans="1:20" x14ac:dyDescent="0.25">
      <c r="A966" s="61">
        <v>28058</v>
      </c>
      <c r="B966" s="61">
        <v>9</v>
      </c>
      <c r="C966" s="61">
        <v>1</v>
      </c>
      <c r="D966" s="68">
        <v>1</v>
      </c>
      <c r="E966" s="61" t="s">
        <v>77</v>
      </c>
      <c r="F966" s="61">
        <v>2</v>
      </c>
      <c r="G9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66" s="62">
        <v>3</v>
      </c>
      <c r="I966" s="62">
        <v>14</v>
      </c>
      <c r="J966" s="61">
        <v>7406</v>
      </c>
      <c r="K966" s="4">
        <f>VLOOKUP(class[[#This Row],[hwycov_id]],readme!E:F,2,FALSE)</f>
        <v>9415.2554330000003</v>
      </c>
      <c r="L966" s="64">
        <f t="shared" si="45"/>
        <v>0.27130103065082367</v>
      </c>
      <c r="M966" s="65">
        <f t="shared" si="46"/>
        <v>2009.2554330000003</v>
      </c>
      <c r="N966" s="65">
        <f t="shared" si="47"/>
        <v>4037107.3950400185</v>
      </c>
      <c r="O966" s="66" t="e">
        <v>#N/A</v>
      </c>
      <c r="P966" s="1">
        <v>966</v>
      </c>
      <c r="Q966" s="46">
        <f>ROUND(class[[#This Row],[count]],-3)</f>
        <v>7000</v>
      </c>
      <c r="R966" s="59">
        <f>VLOOKUP(class[[#This Row],[count_rd]],caltran!$J$2:$P$182,7,FALSE)</f>
        <v>4024.9999999999995</v>
      </c>
      <c r="S966" s="63">
        <f>VLOOKUP(class[[#This Row],[count_rd]],caltran!$J$2:$P$182,6,FALSE)</f>
        <v>9975</v>
      </c>
      <c r="T966" s="1">
        <f>IF(AND(class[[#This Row],[flow]]&gt;=class[[#This Row],[low]], class[[#This Row],[flow]]&lt;=class[[#This Row],[high]]),1,0)</f>
        <v>1</v>
      </c>
    </row>
    <row r="967" spans="1:20" x14ac:dyDescent="0.25">
      <c r="A967" s="61">
        <v>2801</v>
      </c>
      <c r="B967" s="61">
        <v>9</v>
      </c>
      <c r="C967" s="61">
        <v>1</v>
      </c>
      <c r="D967" s="68">
        <v>1</v>
      </c>
      <c r="E967" s="61" t="s">
        <v>77</v>
      </c>
      <c r="F967" s="61">
        <v>2</v>
      </c>
      <c r="G9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967" s="62">
        <v>3</v>
      </c>
      <c r="I967" s="62">
        <v>14</v>
      </c>
      <c r="J967" s="61">
        <v>7486</v>
      </c>
      <c r="K967" s="4">
        <f>VLOOKUP(class[[#This Row],[hwycov_id]],readme!E:F,2,FALSE)</f>
        <v>11613.140259</v>
      </c>
      <c r="L967" s="64">
        <f t="shared" si="45"/>
        <v>0.5513144882447234</v>
      </c>
      <c r="M967" s="65">
        <f t="shared" si="46"/>
        <v>4127.1402589999998</v>
      </c>
      <c r="N967" s="65">
        <f t="shared" si="47"/>
        <v>17033286.717458587</v>
      </c>
      <c r="O967" s="66" t="e">
        <v>#N/A</v>
      </c>
      <c r="P967" s="1">
        <v>967</v>
      </c>
      <c r="Q967" s="46">
        <f>ROUND(class[[#This Row],[count]],-3)</f>
        <v>7000</v>
      </c>
      <c r="R967" s="59">
        <f>VLOOKUP(class[[#This Row],[count_rd]],caltran!$J$2:$P$182,7,FALSE)</f>
        <v>4024.9999999999995</v>
      </c>
      <c r="S967" s="63">
        <f>VLOOKUP(class[[#This Row],[count_rd]],caltran!$J$2:$P$182,6,FALSE)</f>
        <v>9975</v>
      </c>
      <c r="T967" s="1">
        <f>IF(AND(class[[#This Row],[flow]]&gt;=class[[#This Row],[low]], class[[#This Row],[flow]]&lt;=class[[#This Row],[high]]),1,0)</f>
        <v>0</v>
      </c>
    </row>
    <row r="968" spans="1:20" x14ac:dyDescent="0.25">
      <c r="A968" s="61">
        <v>10929</v>
      </c>
      <c r="B968" s="61">
        <v>9</v>
      </c>
      <c r="C968" s="61">
        <v>1</v>
      </c>
      <c r="D968" s="68">
        <v>1</v>
      </c>
      <c r="E968" s="61" t="s">
        <v>77</v>
      </c>
      <c r="F968" s="61">
        <v>2</v>
      </c>
      <c r="G9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68" s="62">
        <v>3</v>
      </c>
      <c r="I968" s="62">
        <v>14</v>
      </c>
      <c r="J968" s="61">
        <v>7539</v>
      </c>
      <c r="K968" s="4">
        <f>VLOOKUP(class[[#This Row],[hwycov_id]],readme!E:F,2,FALSE)</f>
        <v>7259.1492310000003</v>
      </c>
      <c r="L968" s="64">
        <f t="shared" si="45"/>
        <v>-3.712040973603925E-2</v>
      </c>
      <c r="M968" s="65">
        <f t="shared" si="46"/>
        <v>-279.85076899999967</v>
      </c>
      <c r="N968" s="65">
        <f t="shared" si="47"/>
        <v>78316.452909891173</v>
      </c>
      <c r="O968" s="66" t="e">
        <v>#N/A</v>
      </c>
      <c r="P968" s="1">
        <v>968</v>
      </c>
      <c r="Q968" s="46">
        <f>ROUND(class[[#This Row],[count]],-3)</f>
        <v>8000</v>
      </c>
      <c r="R968" s="59">
        <f>VLOOKUP(class[[#This Row],[count_rd]],caltran!$J$2:$P$182,7,FALSE)</f>
        <v>4720.0000000000009</v>
      </c>
      <c r="S968" s="63">
        <f>VLOOKUP(class[[#This Row],[count_rd]],caltran!$J$2:$P$182,6,FALSE)</f>
        <v>11280</v>
      </c>
      <c r="T968" s="1">
        <f>IF(AND(class[[#This Row],[flow]]&gt;=class[[#This Row],[low]], class[[#This Row],[flow]]&lt;=class[[#This Row],[high]]),1,0)</f>
        <v>1</v>
      </c>
    </row>
    <row r="969" spans="1:20" x14ac:dyDescent="0.25">
      <c r="A969" s="61">
        <v>28004</v>
      </c>
      <c r="B969" s="61">
        <v>9</v>
      </c>
      <c r="C969" s="61">
        <v>1</v>
      </c>
      <c r="D969" s="68">
        <v>1</v>
      </c>
      <c r="E969" s="61" t="s">
        <v>77</v>
      </c>
      <c r="F969" s="61">
        <v>2</v>
      </c>
      <c r="G9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69" s="62">
        <v>5</v>
      </c>
      <c r="I969" s="62">
        <v>9</v>
      </c>
      <c r="J969" s="61">
        <v>7585</v>
      </c>
      <c r="K969" s="4">
        <f>VLOOKUP(class[[#This Row],[hwycov_id]],readme!E:F,2,FALSE)</f>
        <v>5558.8687439999994</v>
      </c>
      <c r="L969" s="64">
        <f t="shared" si="45"/>
        <v>-0.26712343520105475</v>
      </c>
      <c r="M969" s="65">
        <f t="shared" si="46"/>
        <v>-2026.1312560000006</v>
      </c>
      <c r="N969" s="65">
        <f t="shared" si="47"/>
        <v>4105207.86654014</v>
      </c>
      <c r="O969" s="66" t="e">
        <v>#N/A</v>
      </c>
      <c r="P969" s="1">
        <v>969</v>
      </c>
      <c r="Q969" s="46">
        <f>ROUND(class[[#This Row],[count]],-3)</f>
        <v>8000</v>
      </c>
      <c r="R969" s="59">
        <f>VLOOKUP(class[[#This Row],[count_rd]],caltran!$J$2:$P$182,7,FALSE)</f>
        <v>4720.0000000000009</v>
      </c>
      <c r="S969" s="63">
        <f>VLOOKUP(class[[#This Row],[count_rd]],caltran!$J$2:$P$182,6,FALSE)</f>
        <v>11280</v>
      </c>
      <c r="T969" s="1">
        <f>IF(AND(class[[#This Row],[flow]]&gt;=class[[#This Row],[low]], class[[#This Row],[flow]]&lt;=class[[#This Row],[high]]),1,0)</f>
        <v>1</v>
      </c>
    </row>
    <row r="970" spans="1:20" x14ac:dyDescent="0.25">
      <c r="A970" s="61">
        <v>10878</v>
      </c>
      <c r="B970" s="61">
        <v>9</v>
      </c>
      <c r="C970" s="61">
        <v>1</v>
      </c>
      <c r="D970" s="68">
        <v>1</v>
      </c>
      <c r="E970" s="61" t="s">
        <v>77</v>
      </c>
      <c r="F970" s="61">
        <v>2</v>
      </c>
      <c r="G9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70" s="62">
        <v>3</v>
      </c>
      <c r="I970" s="62">
        <v>14</v>
      </c>
      <c r="J970" s="61">
        <v>7612</v>
      </c>
      <c r="K970" s="4">
        <f>VLOOKUP(class[[#This Row],[hwycov_id]],readme!E:F,2,FALSE)</f>
        <v>4785.2217949999995</v>
      </c>
      <c r="L970" s="64">
        <f t="shared" si="45"/>
        <v>-0.37135814569101422</v>
      </c>
      <c r="M970" s="65">
        <f t="shared" si="46"/>
        <v>-2826.7782050000005</v>
      </c>
      <c r="N970" s="65">
        <f t="shared" si="47"/>
        <v>7990675.0202630246</v>
      </c>
      <c r="O970" s="66" t="e">
        <v>#N/A</v>
      </c>
      <c r="P970" s="1">
        <v>970</v>
      </c>
      <c r="Q970" s="46">
        <f>ROUND(class[[#This Row],[count]],-3)</f>
        <v>8000</v>
      </c>
      <c r="R970" s="59">
        <f>VLOOKUP(class[[#This Row],[count_rd]],caltran!$J$2:$P$182,7,FALSE)</f>
        <v>4720.0000000000009</v>
      </c>
      <c r="S970" s="63">
        <f>VLOOKUP(class[[#This Row],[count_rd]],caltran!$J$2:$P$182,6,FALSE)</f>
        <v>11280</v>
      </c>
      <c r="T970" s="1">
        <f>IF(AND(class[[#This Row],[flow]]&gt;=class[[#This Row],[low]], class[[#This Row],[flow]]&lt;=class[[#This Row],[high]]),1,0)</f>
        <v>1</v>
      </c>
    </row>
    <row r="971" spans="1:20" x14ac:dyDescent="0.25">
      <c r="A971" s="61">
        <v>10896</v>
      </c>
      <c r="B971" s="61">
        <v>9</v>
      </c>
      <c r="C971" s="61">
        <v>1</v>
      </c>
      <c r="D971" s="68">
        <v>1</v>
      </c>
      <c r="E971" s="61" t="s">
        <v>77</v>
      </c>
      <c r="F971" s="61">
        <v>2</v>
      </c>
      <c r="G9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71" s="62">
        <v>3</v>
      </c>
      <c r="I971" s="62">
        <v>14</v>
      </c>
      <c r="J971" s="61">
        <v>7626</v>
      </c>
      <c r="K971" s="4">
        <f>VLOOKUP(class[[#This Row],[hwycov_id]],readme!E:F,2,FALSE)</f>
        <v>5633.2001189999992</v>
      </c>
      <c r="L971" s="64">
        <f t="shared" si="45"/>
        <v>-0.2613165330448467</v>
      </c>
      <c r="M971" s="65">
        <f t="shared" si="46"/>
        <v>-1992.7998810000008</v>
      </c>
      <c r="N971" s="65">
        <f t="shared" si="47"/>
        <v>3971251.3657136173</v>
      </c>
      <c r="O971" s="66" t="e">
        <v>#N/A</v>
      </c>
      <c r="P971" s="1">
        <v>971</v>
      </c>
      <c r="Q971" s="46">
        <f>ROUND(class[[#This Row],[count]],-3)</f>
        <v>8000</v>
      </c>
      <c r="R971" s="59">
        <f>VLOOKUP(class[[#This Row],[count_rd]],caltran!$J$2:$P$182,7,FALSE)</f>
        <v>4720.0000000000009</v>
      </c>
      <c r="S971" s="63">
        <f>VLOOKUP(class[[#This Row],[count_rd]],caltran!$J$2:$P$182,6,FALSE)</f>
        <v>11280</v>
      </c>
      <c r="T971" s="1">
        <f>IF(AND(class[[#This Row],[flow]]&gt;=class[[#This Row],[low]], class[[#This Row],[flow]]&lt;=class[[#This Row],[high]]),1,0)</f>
        <v>1</v>
      </c>
    </row>
    <row r="972" spans="1:20" x14ac:dyDescent="0.25">
      <c r="A972" s="61">
        <v>40257</v>
      </c>
      <c r="B972" s="61">
        <v>9</v>
      </c>
      <c r="C972" s="61">
        <v>1</v>
      </c>
      <c r="D972" s="68">
        <v>1</v>
      </c>
      <c r="E972" s="61" t="s">
        <v>77</v>
      </c>
      <c r="F972" s="61">
        <v>2</v>
      </c>
      <c r="G9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72" s="62">
        <v>3</v>
      </c>
      <c r="I972" s="62">
        <v>14</v>
      </c>
      <c r="J972" s="61">
        <v>7636</v>
      </c>
      <c r="K972" s="4">
        <f>VLOOKUP(class[[#This Row],[hwycov_id]],readme!E:F,2,FALSE)</f>
        <v>4003.2499589999998</v>
      </c>
      <c r="L972" s="64">
        <f t="shared" si="45"/>
        <v>-0.47573992155578837</v>
      </c>
      <c r="M972" s="65">
        <f t="shared" si="46"/>
        <v>-3632.7500410000002</v>
      </c>
      <c r="N972" s="65">
        <f t="shared" si="47"/>
        <v>13196872.860385504</v>
      </c>
      <c r="O972" s="66" t="e">
        <v>#N/A</v>
      </c>
      <c r="P972" s="1">
        <v>972</v>
      </c>
      <c r="Q972" s="46">
        <f>ROUND(class[[#This Row],[count]],-3)</f>
        <v>8000</v>
      </c>
      <c r="R972" s="59">
        <f>VLOOKUP(class[[#This Row],[count_rd]],caltran!$J$2:$P$182,7,FALSE)</f>
        <v>4720.0000000000009</v>
      </c>
      <c r="S972" s="63">
        <f>VLOOKUP(class[[#This Row],[count_rd]],caltran!$J$2:$P$182,6,FALSE)</f>
        <v>11280</v>
      </c>
      <c r="T972" s="1">
        <f>IF(AND(class[[#This Row],[flow]]&gt;=class[[#This Row],[low]], class[[#This Row],[flow]]&lt;=class[[#This Row],[high]]),1,0)</f>
        <v>0</v>
      </c>
    </row>
    <row r="973" spans="1:20" x14ac:dyDescent="0.25">
      <c r="A973" s="61">
        <v>11145</v>
      </c>
      <c r="B973" s="61">
        <v>9</v>
      </c>
      <c r="C973" s="61">
        <v>1</v>
      </c>
      <c r="D973" s="68">
        <v>1</v>
      </c>
      <c r="E973" s="61" t="s">
        <v>77</v>
      </c>
      <c r="F973" s="61">
        <v>2</v>
      </c>
      <c r="G9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73" s="62">
        <v>5</v>
      </c>
      <c r="I973" s="62">
        <v>10</v>
      </c>
      <c r="J973" s="61">
        <v>7664</v>
      </c>
      <c r="K973" s="4">
        <f>VLOOKUP(class[[#This Row],[hwycov_id]],readme!E:F,2,FALSE)</f>
        <v>6986.6165149999997</v>
      </c>
      <c r="L973" s="64">
        <f t="shared" si="45"/>
        <v>-8.8385110255741139E-2</v>
      </c>
      <c r="M973" s="65">
        <f t="shared" si="46"/>
        <v>-677.38348500000029</v>
      </c>
      <c r="N973" s="65">
        <f t="shared" si="47"/>
        <v>458848.3857507456</v>
      </c>
      <c r="O973" s="66" t="e">
        <v>#N/A</v>
      </c>
      <c r="P973" s="1">
        <v>973</v>
      </c>
      <c r="Q973" s="46">
        <f>ROUND(class[[#This Row],[count]],-3)</f>
        <v>8000</v>
      </c>
      <c r="R973" s="59">
        <f>VLOOKUP(class[[#This Row],[count_rd]],caltran!$J$2:$P$182,7,FALSE)</f>
        <v>4720.0000000000009</v>
      </c>
      <c r="S973" s="63">
        <f>VLOOKUP(class[[#This Row],[count_rd]],caltran!$J$2:$P$182,6,FALSE)</f>
        <v>11280</v>
      </c>
      <c r="T973" s="1">
        <f>IF(AND(class[[#This Row],[flow]]&gt;=class[[#This Row],[low]], class[[#This Row],[flow]]&lt;=class[[#This Row],[high]]),1,0)</f>
        <v>1</v>
      </c>
    </row>
    <row r="974" spans="1:20" x14ac:dyDescent="0.25">
      <c r="A974" s="61">
        <v>27563</v>
      </c>
      <c r="B974" s="61">
        <v>9</v>
      </c>
      <c r="C974" s="61">
        <v>1</v>
      </c>
      <c r="D974" s="68">
        <v>1</v>
      </c>
      <c r="E974" s="61" t="s">
        <v>77</v>
      </c>
      <c r="F974" s="61">
        <v>2</v>
      </c>
      <c r="G9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74" s="62">
        <v>6</v>
      </c>
      <c r="I974" s="62">
        <v>1</v>
      </c>
      <c r="J974" s="61">
        <v>7680</v>
      </c>
      <c r="K974" s="4">
        <f>VLOOKUP(class[[#This Row],[hwycov_id]],readme!E:F,2,FALSE)</f>
        <v>5581.4666750000006</v>
      </c>
      <c r="L974" s="64">
        <f t="shared" si="45"/>
        <v>-0.27324652669270821</v>
      </c>
      <c r="M974" s="65">
        <f t="shared" si="46"/>
        <v>-2098.5333249999994</v>
      </c>
      <c r="N974" s="65">
        <f t="shared" si="47"/>
        <v>4403842.1161355535</v>
      </c>
      <c r="O974" s="66" t="e">
        <v>#N/A</v>
      </c>
      <c r="P974" s="1">
        <v>974</v>
      </c>
      <c r="Q974" s="46">
        <f>ROUND(class[[#This Row],[count]],-3)</f>
        <v>8000</v>
      </c>
      <c r="R974" s="59">
        <f>VLOOKUP(class[[#This Row],[count_rd]],caltran!$J$2:$P$182,7,FALSE)</f>
        <v>4720.0000000000009</v>
      </c>
      <c r="S974" s="63">
        <f>VLOOKUP(class[[#This Row],[count_rd]],caltran!$J$2:$P$182,6,FALSE)</f>
        <v>11280</v>
      </c>
      <c r="T974" s="1">
        <f>IF(AND(class[[#This Row],[flow]]&gt;=class[[#This Row],[low]], class[[#This Row],[flow]]&lt;=class[[#This Row],[high]]),1,0)</f>
        <v>1</v>
      </c>
    </row>
    <row r="975" spans="1:20" x14ac:dyDescent="0.25">
      <c r="A975" s="61">
        <v>28030</v>
      </c>
      <c r="B975" s="61">
        <v>9</v>
      </c>
      <c r="C975" s="61">
        <v>1</v>
      </c>
      <c r="D975" s="68">
        <v>1</v>
      </c>
      <c r="E975" s="61" t="s">
        <v>77</v>
      </c>
      <c r="F975" s="61">
        <v>2</v>
      </c>
      <c r="G9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75" s="62">
        <v>6</v>
      </c>
      <c r="I975" s="62">
        <v>17</v>
      </c>
      <c r="J975" s="61">
        <v>7714</v>
      </c>
      <c r="K975" s="4">
        <f>VLOOKUP(class[[#This Row],[hwycov_id]],readme!E:F,2,FALSE)</f>
        <v>5957.5836489999992</v>
      </c>
      <c r="L975" s="64">
        <f t="shared" si="45"/>
        <v>-0.22769203409385541</v>
      </c>
      <c r="M975" s="65">
        <f t="shared" si="46"/>
        <v>-1756.4163510000008</v>
      </c>
      <c r="N975" s="65">
        <f t="shared" si="47"/>
        <v>3084998.3980601579</v>
      </c>
      <c r="O975" s="66" t="e">
        <v>#N/A</v>
      </c>
      <c r="P975" s="1">
        <v>975</v>
      </c>
      <c r="Q975" s="46">
        <f>ROUND(class[[#This Row],[count]],-3)</f>
        <v>8000</v>
      </c>
      <c r="R975" s="59">
        <f>VLOOKUP(class[[#This Row],[count_rd]],caltran!$J$2:$P$182,7,FALSE)</f>
        <v>4720.0000000000009</v>
      </c>
      <c r="S975" s="63">
        <f>VLOOKUP(class[[#This Row],[count_rd]],caltran!$J$2:$P$182,6,FALSE)</f>
        <v>11280</v>
      </c>
      <c r="T975" s="1">
        <f>IF(AND(class[[#This Row],[flow]]&gt;=class[[#This Row],[low]], class[[#This Row],[flow]]&lt;=class[[#This Row],[high]]),1,0)</f>
        <v>1</v>
      </c>
    </row>
    <row r="976" spans="1:20" x14ac:dyDescent="0.25">
      <c r="A976" s="61">
        <v>27800</v>
      </c>
      <c r="B976" s="61">
        <v>9</v>
      </c>
      <c r="C976" s="61">
        <v>1</v>
      </c>
      <c r="D976" s="68">
        <v>1</v>
      </c>
      <c r="E976" s="61" t="s">
        <v>77</v>
      </c>
      <c r="F976" s="61">
        <v>2</v>
      </c>
      <c r="G9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76" s="62">
        <v>2</v>
      </c>
      <c r="I976" s="62">
        <v>14</v>
      </c>
      <c r="J976" s="61">
        <v>7744</v>
      </c>
      <c r="K976" s="4">
        <f>VLOOKUP(class[[#This Row],[hwycov_id]],readme!E:F,2,FALSE)</f>
        <v>4801.0085749999998</v>
      </c>
      <c r="L976" s="64">
        <f t="shared" si="45"/>
        <v>-0.38003504971590907</v>
      </c>
      <c r="M976" s="65">
        <f t="shared" si="46"/>
        <v>-2942.9914250000002</v>
      </c>
      <c r="N976" s="65">
        <f t="shared" si="47"/>
        <v>8661198.5276235323</v>
      </c>
      <c r="O976" s="66" t="e">
        <v>#N/A</v>
      </c>
      <c r="P976" s="1">
        <v>976</v>
      </c>
      <c r="Q976" s="46">
        <f>ROUND(class[[#This Row],[count]],-3)</f>
        <v>8000</v>
      </c>
      <c r="R976" s="59">
        <f>VLOOKUP(class[[#This Row],[count_rd]],caltran!$J$2:$P$182,7,FALSE)</f>
        <v>4720.0000000000009</v>
      </c>
      <c r="S976" s="63">
        <f>VLOOKUP(class[[#This Row],[count_rd]],caltran!$J$2:$P$182,6,FALSE)</f>
        <v>11280</v>
      </c>
      <c r="T976" s="1">
        <f>IF(AND(class[[#This Row],[flow]]&gt;=class[[#This Row],[low]], class[[#This Row],[flow]]&lt;=class[[#This Row],[high]]),1,0)</f>
        <v>1</v>
      </c>
    </row>
    <row r="977" spans="1:20" x14ac:dyDescent="0.25">
      <c r="A977" s="61">
        <v>2721</v>
      </c>
      <c r="B977" s="61">
        <v>9</v>
      </c>
      <c r="C977" s="61">
        <v>1</v>
      </c>
      <c r="D977" s="68">
        <v>1</v>
      </c>
      <c r="E977" s="61" t="s">
        <v>77</v>
      </c>
      <c r="F977" s="61">
        <v>2</v>
      </c>
      <c r="G9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77" s="62">
        <v>6</v>
      </c>
      <c r="I977" s="62">
        <v>1</v>
      </c>
      <c r="J977" s="61">
        <v>7755</v>
      </c>
      <c r="K977" s="4">
        <f>VLOOKUP(class[[#This Row],[hwycov_id]],readme!E:F,2,FALSE)</f>
        <v>5712.0602410000001</v>
      </c>
      <c r="L977" s="64">
        <f t="shared" si="45"/>
        <v>-0.26343517201805289</v>
      </c>
      <c r="M977" s="65">
        <f t="shared" si="46"/>
        <v>-2042.9397589999999</v>
      </c>
      <c r="N977" s="65">
        <f t="shared" si="47"/>
        <v>4173602.8589029773</v>
      </c>
      <c r="O977" s="66" t="e">
        <v>#N/A</v>
      </c>
      <c r="P977" s="1">
        <v>977</v>
      </c>
      <c r="Q977" s="46">
        <f>ROUND(class[[#This Row],[count]],-3)</f>
        <v>8000</v>
      </c>
      <c r="R977" s="59">
        <f>VLOOKUP(class[[#This Row],[count_rd]],caltran!$J$2:$P$182,7,FALSE)</f>
        <v>4720.0000000000009</v>
      </c>
      <c r="S977" s="63">
        <f>VLOOKUP(class[[#This Row],[count_rd]],caltran!$J$2:$P$182,6,FALSE)</f>
        <v>11280</v>
      </c>
      <c r="T977" s="1">
        <f>IF(AND(class[[#This Row],[flow]]&gt;=class[[#This Row],[low]], class[[#This Row],[flow]]&lt;=class[[#This Row],[high]]),1,0)</f>
        <v>1</v>
      </c>
    </row>
    <row r="978" spans="1:20" x14ac:dyDescent="0.25">
      <c r="A978" s="61">
        <v>8950</v>
      </c>
      <c r="B978" s="61">
        <v>9</v>
      </c>
      <c r="C978" s="61">
        <v>1</v>
      </c>
      <c r="D978" s="68">
        <v>1</v>
      </c>
      <c r="E978" s="61" t="s">
        <v>77</v>
      </c>
      <c r="F978" s="61">
        <v>2</v>
      </c>
      <c r="G9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78" s="62">
        <v>2</v>
      </c>
      <c r="I978" s="62">
        <v>14</v>
      </c>
      <c r="J978" s="61">
        <v>7827</v>
      </c>
      <c r="K978" s="4">
        <f>VLOOKUP(class[[#This Row],[hwycov_id]],readme!E:F,2,FALSE)</f>
        <v>8875.6295170000012</v>
      </c>
      <c r="L978" s="64">
        <f t="shared" si="45"/>
        <v>0.13397591887057647</v>
      </c>
      <c r="M978" s="65">
        <f t="shared" si="46"/>
        <v>1048.6295170000012</v>
      </c>
      <c r="N978" s="65">
        <f t="shared" si="47"/>
        <v>1099623.8639236558</v>
      </c>
      <c r="O978" s="66" t="e">
        <v>#N/A</v>
      </c>
      <c r="P978" s="1">
        <v>978</v>
      </c>
      <c r="Q978" s="46">
        <f>ROUND(class[[#This Row],[count]],-3)</f>
        <v>8000</v>
      </c>
      <c r="R978" s="59">
        <f>VLOOKUP(class[[#This Row],[count_rd]],caltran!$J$2:$P$182,7,FALSE)</f>
        <v>4720.0000000000009</v>
      </c>
      <c r="S978" s="63">
        <f>VLOOKUP(class[[#This Row],[count_rd]],caltran!$J$2:$P$182,6,FALSE)</f>
        <v>11280</v>
      </c>
      <c r="T978" s="1">
        <f>IF(AND(class[[#This Row],[flow]]&gt;=class[[#This Row],[low]], class[[#This Row],[flow]]&lt;=class[[#This Row],[high]]),1,0)</f>
        <v>1</v>
      </c>
    </row>
    <row r="979" spans="1:20" x14ac:dyDescent="0.25">
      <c r="A979" s="61">
        <v>2810</v>
      </c>
      <c r="B979" s="61">
        <v>9</v>
      </c>
      <c r="C979" s="61">
        <v>1</v>
      </c>
      <c r="D979" s="68">
        <v>1</v>
      </c>
      <c r="E979" s="61" t="s">
        <v>77</v>
      </c>
      <c r="F979" s="61">
        <v>2</v>
      </c>
      <c r="G9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79" s="62">
        <v>6</v>
      </c>
      <c r="I979" s="62">
        <v>6</v>
      </c>
      <c r="J979" s="61">
        <v>7958</v>
      </c>
      <c r="K979" s="4">
        <f>VLOOKUP(class[[#This Row],[hwycov_id]],readme!E:F,2,FALSE)</f>
        <v>7807.9310000000005</v>
      </c>
      <c r="L979" s="64">
        <f t="shared" si="45"/>
        <v>-1.8857627544609179E-2</v>
      </c>
      <c r="M979" s="65">
        <f t="shared" si="46"/>
        <v>-150.06899999999951</v>
      </c>
      <c r="N979" s="65">
        <f t="shared" si="47"/>
        <v>22520.704760999852</v>
      </c>
      <c r="O979" s="66" t="e">
        <v>#N/A</v>
      </c>
      <c r="P979" s="1">
        <v>979</v>
      </c>
      <c r="Q979" s="46">
        <f>ROUND(class[[#This Row],[count]],-3)</f>
        <v>8000</v>
      </c>
      <c r="R979" s="59">
        <f>VLOOKUP(class[[#This Row],[count_rd]],caltran!$J$2:$P$182,7,FALSE)</f>
        <v>4720.0000000000009</v>
      </c>
      <c r="S979" s="63">
        <f>VLOOKUP(class[[#This Row],[count_rd]],caltran!$J$2:$P$182,6,FALSE)</f>
        <v>11280</v>
      </c>
      <c r="T979" s="1">
        <f>IF(AND(class[[#This Row],[flow]]&gt;=class[[#This Row],[low]], class[[#This Row],[flow]]&lt;=class[[#This Row],[high]]),1,0)</f>
        <v>1</v>
      </c>
    </row>
    <row r="980" spans="1:20" x14ac:dyDescent="0.25">
      <c r="A980" s="61">
        <v>8849</v>
      </c>
      <c r="B980" s="61">
        <v>9</v>
      </c>
      <c r="C980" s="61">
        <v>1</v>
      </c>
      <c r="D980" s="68">
        <v>1</v>
      </c>
      <c r="E980" s="61" t="s">
        <v>77</v>
      </c>
      <c r="F980" s="61">
        <v>2</v>
      </c>
      <c r="G9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80" s="62">
        <v>3</v>
      </c>
      <c r="I980" s="62">
        <v>14</v>
      </c>
      <c r="J980" s="61">
        <v>7962</v>
      </c>
      <c r="K980" s="4">
        <f>VLOOKUP(class[[#This Row],[hwycov_id]],readme!E:F,2,FALSE)</f>
        <v>6486.4771420000006</v>
      </c>
      <c r="L980" s="64">
        <f t="shared" si="45"/>
        <v>-0.1853206302436573</v>
      </c>
      <c r="M980" s="65">
        <f t="shared" si="46"/>
        <v>-1475.5228579999994</v>
      </c>
      <c r="N980" s="65">
        <f t="shared" si="47"/>
        <v>2177167.7044804865</v>
      </c>
      <c r="O980" s="66" t="e">
        <v>#N/A</v>
      </c>
      <c r="P980" s="1">
        <v>980</v>
      </c>
      <c r="Q980" s="46">
        <f>ROUND(class[[#This Row],[count]],-3)</f>
        <v>8000</v>
      </c>
      <c r="R980" s="59">
        <f>VLOOKUP(class[[#This Row],[count_rd]],caltran!$J$2:$P$182,7,FALSE)</f>
        <v>4720.0000000000009</v>
      </c>
      <c r="S980" s="63">
        <f>VLOOKUP(class[[#This Row],[count_rd]],caltran!$J$2:$P$182,6,FALSE)</f>
        <v>11280</v>
      </c>
      <c r="T980" s="1">
        <f>IF(AND(class[[#This Row],[flow]]&gt;=class[[#This Row],[low]], class[[#This Row],[flow]]&lt;=class[[#This Row],[high]]),1,0)</f>
        <v>1</v>
      </c>
    </row>
    <row r="981" spans="1:20" x14ac:dyDescent="0.25">
      <c r="A981" s="61">
        <v>16155</v>
      </c>
      <c r="B981" s="61">
        <v>9</v>
      </c>
      <c r="C981" s="61">
        <v>1</v>
      </c>
      <c r="D981" s="68">
        <v>1</v>
      </c>
      <c r="E981" s="61" t="s">
        <v>77</v>
      </c>
      <c r="F981" s="61">
        <v>2</v>
      </c>
      <c r="G9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81" s="62">
        <v>3</v>
      </c>
      <c r="I981" s="62">
        <v>14</v>
      </c>
      <c r="J981" s="61">
        <v>7975</v>
      </c>
      <c r="K981" s="4">
        <f>VLOOKUP(class[[#This Row],[hwycov_id]],readme!E:F,2,FALSE)</f>
        <v>9175.4007419999998</v>
      </c>
      <c r="L981" s="64">
        <f t="shared" si="45"/>
        <v>0.15052046921630091</v>
      </c>
      <c r="M981" s="65">
        <f t="shared" si="46"/>
        <v>1200.4007419999998</v>
      </c>
      <c r="N981" s="65">
        <f t="shared" si="47"/>
        <v>1440961.94139415</v>
      </c>
      <c r="O981" s="66" t="e">
        <v>#N/A</v>
      </c>
      <c r="P981" s="1">
        <v>981</v>
      </c>
      <c r="Q981" s="46">
        <f>ROUND(class[[#This Row],[count]],-3)</f>
        <v>8000</v>
      </c>
      <c r="R981" s="59">
        <f>VLOOKUP(class[[#This Row],[count_rd]],caltran!$J$2:$P$182,7,FALSE)</f>
        <v>4720.0000000000009</v>
      </c>
      <c r="S981" s="63">
        <f>VLOOKUP(class[[#This Row],[count_rd]],caltran!$J$2:$P$182,6,FALSE)</f>
        <v>11280</v>
      </c>
      <c r="T981" s="1">
        <f>IF(AND(class[[#This Row],[flow]]&gt;=class[[#This Row],[low]], class[[#This Row],[flow]]&lt;=class[[#This Row],[high]]),1,0)</f>
        <v>1</v>
      </c>
    </row>
    <row r="982" spans="1:20" x14ac:dyDescent="0.25">
      <c r="A982" s="61">
        <v>12225</v>
      </c>
      <c r="B982" s="61">
        <v>9</v>
      </c>
      <c r="C982" s="61">
        <v>1</v>
      </c>
      <c r="D982" s="68">
        <v>1</v>
      </c>
      <c r="E982" s="61" t="s">
        <v>77</v>
      </c>
      <c r="F982" s="61">
        <v>2</v>
      </c>
      <c r="G9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82" s="62">
        <v>6</v>
      </c>
      <c r="I982" s="62">
        <v>12</v>
      </c>
      <c r="J982" s="61">
        <v>8001</v>
      </c>
      <c r="K982" s="4">
        <f>VLOOKUP(class[[#This Row],[hwycov_id]],readme!E:F,2,FALSE)</f>
        <v>7306.3331920000001</v>
      </c>
      <c r="L982" s="64">
        <f t="shared" si="45"/>
        <v>-8.6822498187726582E-2</v>
      </c>
      <c r="M982" s="65">
        <f t="shared" si="46"/>
        <v>-694.66680799999995</v>
      </c>
      <c r="N982" s="65">
        <f t="shared" si="47"/>
        <v>482561.97413690877</v>
      </c>
      <c r="O982" s="66" t="e">
        <v>#N/A</v>
      </c>
      <c r="P982" s="1">
        <v>982</v>
      </c>
      <c r="Q982" s="46">
        <f>ROUND(class[[#This Row],[count]],-3)</f>
        <v>8000</v>
      </c>
      <c r="R982" s="59">
        <f>VLOOKUP(class[[#This Row],[count_rd]],caltran!$J$2:$P$182,7,FALSE)</f>
        <v>4720.0000000000009</v>
      </c>
      <c r="S982" s="63">
        <f>VLOOKUP(class[[#This Row],[count_rd]],caltran!$J$2:$P$182,6,FALSE)</f>
        <v>11280</v>
      </c>
      <c r="T982" s="1">
        <f>IF(AND(class[[#This Row],[flow]]&gt;=class[[#This Row],[low]], class[[#This Row],[flow]]&lt;=class[[#This Row],[high]]),1,0)</f>
        <v>1</v>
      </c>
    </row>
    <row r="983" spans="1:20" x14ac:dyDescent="0.25">
      <c r="A983" s="61">
        <v>27264</v>
      </c>
      <c r="B983" s="61">
        <v>9</v>
      </c>
      <c r="C983" s="61">
        <v>1</v>
      </c>
      <c r="D983" s="68">
        <v>1</v>
      </c>
      <c r="E983" s="61" t="s">
        <v>77</v>
      </c>
      <c r="F983" s="61">
        <v>2</v>
      </c>
      <c r="G9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83" s="62">
        <v>2</v>
      </c>
      <c r="I983" s="62">
        <v>14</v>
      </c>
      <c r="J983" s="61">
        <v>8004</v>
      </c>
      <c r="K983" s="4">
        <f>VLOOKUP(class[[#This Row],[hwycov_id]],readme!E:F,2,FALSE)</f>
        <v>8259.0918569999994</v>
      </c>
      <c r="L983" s="64">
        <f t="shared" si="45"/>
        <v>3.1870546851574089E-2</v>
      </c>
      <c r="M983" s="65">
        <f t="shared" si="46"/>
        <v>255.09185699999944</v>
      </c>
      <c r="N983" s="65">
        <f t="shared" si="47"/>
        <v>65071.855507708162</v>
      </c>
      <c r="O983" s="66" t="e">
        <v>#N/A</v>
      </c>
      <c r="P983" s="1">
        <v>983</v>
      </c>
      <c r="Q983" s="46">
        <f>ROUND(class[[#This Row],[count]],-3)</f>
        <v>8000</v>
      </c>
      <c r="R983" s="59">
        <f>VLOOKUP(class[[#This Row],[count_rd]],caltran!$J$2:$P$182,7,FALSE)</f>
        <v>4720.0000000000009</v>
      </c>
      <c r="S983" s="63">
        <f>VLOOKUP(class[[#This Row],[count_rd]],caltran!$J$2:$P$182,6,FALSE)</f>
        <v>11280</v>
      </c>
      <c r="T983" s="1">
        <f>IF(AND(class[[#This Row],[flow]]&gt;=class[[#This Row],[low]], class[[#This Row],[flow]]&lt;=class[[#This Row],[high]]),1,0)</f>
        <v>1</v>
      </c>
    </row>
    <row r="984" spans="1:20" x14ac:dyDescent="0.25">
      <c r="A984" s="61">
        <v>27269</v>
      </c>
      <c r="B984" s="61">
        <v>9</v>
      </c>
      <c r="C984" s="61">
        <v>1</v>
      </c>
      <c r="D984" s="68">
        <v>1</v>
      </c>
      <c r="E984" s="61" t="s">
        <v>77</v>
      </c>
      <c r="F984" s="61">
        <v>2</v>
      </c>
      <c r="G9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84" s="62">
        <v>6</v>
      </c>
      <c r="I984" s="62">
        <v>6</v>
      </c>
      <c r="J984" s="61">
        <v>8030</v>
      </c>
      <c r="K984" s="4">
        <f>VLOOKUP(class[[#This Row],[hwycov_id]],readme!E:F,2,FALSE)</f>
        <v>6589.3316649999997</v>
      </c>
      <c r="L984" s="64">
        <f t="shared" si="45"/>
        <v>-0.17941075155666253</v>
      </c>
      <c r="M984" s="65">
        <f t="shared" si="46"/>
        <v>-1440.6683350000003</v>
      </c>
      <c r="N984" s="65">
        <f t="shared" si="47"/>
        <v>2075525.2514716731</v>
      </c>
      <c r="O984" s="66" t="e">
        <v>#N/A</v>
      </c>
      <c r="P984" s="1">
        <v>984</v>
      </c>
      <c r="Q984" s="46">
        <f>ROUND(class[[#This Row],[count]],-3)</f>
        <v>8000</v>
      </c>
      <c r="R984" s="59">
        <f>VLOOKUP(class[[#This Row],[count_rd]],caltran!$J$2:$P$182,7,FALSE)</f>
        <v>4720.0000000000009</v>
      </c>
      <c r="S984" s="63">
        <f>VLOOKUP(class[[#This Row],[count_rd]],caltran!$J$2:$P$182,6,FALSE)</f>
        <v>11280</v>
      </c>
      <c r="T984" s="1">
        <f>IF(AND(class[[#This Row],[flow]]&gt;=class[[#This Row],[low]], class[[#This Row],[flow]]&lt;=class[[#This Row],[high]]),1,0)</f>
        <v>1</v>
      </c>
    </row>
    <row r="985" spans="1:20" x14ac:dyDescent="0.25">
      <c r="A985" s="61">
        <v>11062</v>
      </c>
      <c r="B985" s="61">
        <v>9</v>
      </c>
      <c r="C985" s="61">
        <v>1</v>
      </c>
      <c r="D985" s="68">
        <v>1</v>
      </c>
      <c r="E985" s="61" t="s">
        <v>77</v>
      </c>
      <c r="F985" s="61">
        <v>2</v>
      </c>
      <c r="G9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85" s="62">
        <v>5</v>
      </c>
      <c r="I985" s="62">
        <v>5</v>
      </c>
      <c r="J985" s="61">
        <v>8038</v>
      </c>
      <c r="K985" s="4">
        <f>VLOOKUP(class[[#This Row],[hwycov_id]],readme!E:F,2,FALSE)</f>
        <v>8113.294304</v>
      </c>
      <c r="L985" s="64">
        <f t="shared" si="45"/>
        <v>9.3672933565562833E-3</v>
      </c>
      <c r="M985" s="65">
        <f t="shared" si="46"/>
        <v>75.294304000000011</v>
      </c>
      <c r="N985" s="65">
        <f t="shared" si="47"/>
        <v>5669.2322148444173</v>
      </c>
      <c r="O985" s="66" t="e">
        <v>#N/A</v>
      </c>
      <c r="P985" s="1">
        <v>985</v>
      </c>
      <c r="Q985" s="46">
        <f>ROUND(class[[#This Row],[count]],-3)</f>
        <v>8000</v>
      </c>
      <c r="R985" s="59">
        <f>VLOOKUP(class[[#This Row],[count_rd]],caltran!$J$2:$P$182,7,FALSE)</f>
        <v>4720.0000000000009</v>
      </c>
      <c r="S985" s="63">
        <f>VLOOKUP(class[[#This Row],[count_rd]],caltran!$J$2:$P$182,6,FALSE)</f>
        <v>11280</v>
      </c>
      <c r="T985" s="1">
        <f>IF(AND(class[[#This Row],[flow]]&gt;=class[[#This Row],[low]], class[[#This Row],[flow]]&lt;=class[[#This Row],[high]]),1,0)</f>
        <v>1</v>
      </c>
    </row>
    <row r="986" spans="1:20" x14ac:dyDescent="0.25">
      <c r="A986" s="61">
        <v>2742</v>
      </c>
      <c r="B986" s="61">
        <v>9</v>
      </c>
      <c r="C986" s="61">
        <v>1</v>
      </c>
      <c r="D986" s="68">
        <v>1</v>
      </c>
      <c r="E986" s="61" t="s">
        <v>77</v>
      </c>
      <c r="F986" s="61">
        <v>2</v>
      </c>
      <c r="G9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86" s="62">
        <v>6</v>
      </c>
      <c r="I986" s="62">
        <v>1</v>
      </c>
      <c r="J986" s="61">
        <v>8082</v>
      </c>
      <c r="K986" s="4">
        <f>VLOOKUP(class[[#This Row],[hwycov_id]],readme!E:F,2,FALSE)</f>
        <v>7627.0831900000003</v>
      </c>
      <c r="L986" s="64">
        <f t="shared" si="45"/>
        <v>-5.6287652808710731E-2</v>
      </c>
      <c r="M986" s="65">
        <f t="shared" si="46"/>
        <v>-454.91680999999971</v>
      </c>
      <c r="N986" s="65">
        <f t="shared" si="47"/>
        <v>206949.30402057583</v>
      </c>
      <c r="O986" s="66" t="e">
        <v>#N/A</v>
      </c>
      <c r="P986" s="1">
        <v>986</v>
      </c>
      <c r="Q986" s="46">
        <f>ROUND(class[[#This Row],[count]],-3)</f>
        <v>8000</v>
      </c>
      <c r="R986" s="59">
        <f>VLOOKUP(class[[#This Row],[count_rd]],caltran!$J$2:$P$182,7,FALSE)</f>
        <v>4720.0000000000009</v>
      </c>
      <c r="S986" s="63">
        <f>VLOOKUP(class[[#This Row],[count_rd]],caltran!$J$2:$P$182,6,FALSE)</f>
        <v>11280</v>
      </c>
      <c r="T986" s="1">
        <f>IF(AND(class[[#This Row],[flow]]&gt;=class[[#This Row],[low]], class[[#This Row],[flow]]&lt;=class[[#This Row],[high]]),1,0)</f>
        <v>1</v>
      </c>
    </row>
    <row r="987" spans="1:20" x14ac:dyDescent="0.25">
      <c r="A987" s="61">
        <v>28335</v>
      </c>
      <c r="B987" s="61">
        <v>9</v>
      </c>
      <c r="C987" s="61">
        <v>1</v>
      </c>
      <c r="D987" s="68">
        <v>1</v>
      </c>
      <c r="E987" s="61" t="s">
        <v>77</v>
      </c>
      <c r="F987" s="61">
        <v>2</v>
      </c>
      <c r="G9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87" s="62">
        <v>2</v>
      </c>
      <c r="I987" s="62">
        <v>14</v>
      </c>
      <c r="J987" s="61">
        <v>8123</v>
      </c>
      <c r="K987" s="4">
        <f>VLOOKUP(class[[#This Row],[hwycov_id]],readme!E:F,2,FALSE)</f>
        <v>8632.2579040000001</v>
      </c>
      <c r="L987" s="64">
        <f t="shared" si="45"/>
        <v>6.2693328080758448E-2</v>
      </c>
      <c r="M987" s="65">
        <f t="shared" si="46"/>
        <v>509.25790400000005</v>
      </c>
      <c r="N987" s="65">
        <f t="shared" si="47"/>
        <v>259343.61278647327</v>
      </c>
      <c r="O987" s="66" t="e">
        <v>#N/A</v>
      </c>
      <c r="P987" s="1">
        <v>987</v>
      </c>
      <c r="Q987" s="46">
        <f>ROUND(class[[#This Row],[count]],-3)</f>
        <v>8000</v>
      </c>
      <c r="R987" s="59">
        <f>VLOOKUP(class[[#This Row],[count_rd]],caltran!$J$2:$P$182,7,FALSE)</f>
        <v>4720.0000000000009</v>
      </c>
      <c r="S987" s="63">
        <f>VLOOKUP(class[[#This Row],[count_rd]],caltran!$J$2:$P$182,6,FALSE)</f>
        <v>11280</v>
      </c>
      <c r="T987" s="1">
        <f>IF(AND(class[[#This Row],[flow]]&gt;=class[[#This Row],[low]], class[[#This Row],[flow]]&lt;=class[[#This Row],[high]]),1,0)</f>
        <v>1</v>
      </c>
    </row>
    <row r="988" spans="1:20" x14ac:dyDescent="0.25">
      <c r="A988" s="61">
        <v>3652</v>
      </c>
      <c r="B988" s="61">
        <v>9</v>
      </c>
      <c r="C988" s="61">
        <v>1</v>
      </c>
      <c r="D988" s="68">
        <v>1</v>
      </c>
      <c r="E988" s="61" t="s">
        <v>77</v>
      </c>
      <c r="F988" s="61">
        <v>2</v>
      </c>
      <c r="G9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88" s="62">
        <v>2</v>
      </c>
      <c r="I988" s="62">
        <v>19</v>
      </c>
      <c r="J988" s="61">
        <v>8129</v>
      </c>
      <c r="K988" s="4">
        <f>VLOOKUP(class[[#This Row],[hwycov_id]],readme!E:F,2,FALSE)</f>
        <v>7165.1435850000007</v>
      </c>
      <c r="L988" s="64">
        <f t="shared" si="45"/>
        <v>-0.11857010886947961</v>
      </c>
      <c r="M988" s="65">
        <f t="shared" si="46"/>
        <v>-963.85641499999929</v>
      </c>
      <c r="N988" s="65">
        <f t="shared" si="47"/>
        <v>929019.18873665086</v>
      </c>
      <c r="O988" s="66" t="e">
        <v>#N/A</v>
      </c>
      <c r="P988" s="1">
        <v>988</v>
      </c>
      <c r="Q988" s="46">
        <f>ROUND(class[[#This Row],[count]],-3)</f>
        <v>8000</v>
      </c>
      <c r="R988" s="59">
        <f>VLOOKUP(class[[#This Row],[count_rd]],caltran!$J$2:$P$182,7,FALSE)</f>
        <v>4720.0000000000009</v>
      </c>
      <c r="S988" s="63">
        <f>VLOOKUP(class[[#This Row],[count_rd]],caltran!$J$2:$P$182,6,FALSE)</f>
        <v>11280</v>
      </c>
      <c r="T988" s="1">
        <f>IF(AND(class[[#This Row],[flow]]&gt;=class[[#This Row],[low]], class[[#This Row],[flow]]&lt;=class[[#This Row],[high]]),1,0)</f>
        <v>1</v>
      </c>
    </row>
    <row r="989" spans="1:20" x14ac:dyDescent="0.25">
      <c r="A989" s="61">
        <v>8639</v>
      </c>
      <c r="B989" s="61">
        <v>9</v>
      </c>
      <c r="C989" s="61">
        <v>1</v>
      </c>
      <c r="D989" s="68">
        <v>1</v>
      </c>
      <c r="E989" s="61" t="s">
        <v>77</v>
      </c>
      <c r="F989" s="61">
        <v>2</v>
      </c>
      <c r="G9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89" s="62">
        <v>3</v>
      </c>
      <c r="I989" s="62">
        <v>14</v>
      </c>
      <c r="J989" s="61">
        <v>8152</v>
      </c>
      <c r="K989" s="4">
        <f>VLOOKUP(class[[#This Row],[hwycov_id]],readme!E:F,2,FALSE)</f>
        <v>6342.6466369999998</v>
      </c>
      <c r="L989" s="64">
        <f t="shared" si="45"/>
        <v>-0.22195208083905793</v>
      </c>
      <c r="M989" s="65">
        <f t="shared" si="46"/>
        <v>-1809.3533630000002</v>
      </c>
      <c r="N989" s="65">
        <f t="shared" si="47"/>
        <v>3273759.5921994103</v>
      </c>
      <c r="O989" s="66" t="e">
        <v>#N/A</v>
      </c>
      <c r="P989" s="1">
        <v>989</v>
      </c>
      <c r="Q989" s="46">
        <f>ROUND(class[[#This Row],[count]],-3)</f>
        <v>8000</v>
      </c>
      <c r="R989" s="59">
        <f>VLOOKUP(class[[#This Row],[count_rd]],caltran!$J$2:$P$182,7,FALSE)</f>
        <v>4720.0000000000009</v>
      </c>
      <c r="S989" s="63">
        <f>VLOOKUP(class[[#This Row],[count_rd]],caltran!$J$2:$P$182,6,FALSE)</f>
        <v>11280</v>
      </c>
      <c r="T989" s="1">
        <f>IF(AND(class[[#This Row],[flow]]&gt;=class[[#This Row],[low]], class[[#This Row],[flow]]&lt;=class[[#This Row],[high]]),1,0)</f>
        <v>1</v>
      </c>
    </row>
    <row r="990" spans="1:20" x14ac:dyDescent="0.25">
      <c r="A990" s="61">
        <v>2578</v>
      </c>
      <c r="B990" s="61">
        <v>9</v>
      </c>
      <c r="C990" s="61">
        <v>1</v>
      </c>
      <c r="D990" s="68">
        <v>1</v>
      </c>
      <c r="E990" s="61" t="s">
        <v>77</v>
      </c>
      <c r="F990" s="61">
        <v>2</v>
      </c>
      <c r="G9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90" s="62">
        <v>2</v>
      </c>
      <c r="I990" s="62">
        <v>14</v>
      </c>
      <c r="J990" s="61">
        <v>8196</v>
      </c>
      <c r="K990" s="4">
        <f>VLOOKUP(class[[#This Row],[hwycov_id]],readme!E:F,2,FALSE)</f>
        <v>8360.7384039999997</v>
      </c>
      <c r="L990" s="64">
        <f t="shared" si="45"/>
        <v>2.0099854075158685E-2</v>
      </c>
      <c r="M990" s="65">
        <f t="shared" si="46"/>
        <v>164.73840399999972</v>
      </c>
      <c r="N990" s="65">
        <f t="shared" si="47"/>
        <v>27138.741752467122</v>
      </c>
      <c r="O990" s="66" t="e">
        <v>#N/A</v>
      </c>
      <c r="P990" s="1">
        <v>990</v>
      </c>
      <c r="Q990" s="46">
        <f>ROUND(class[[#This Row],[count]],-3)</f>
        <v>8000</v>
      </c>
      <c r="R990" s="59">
        <f>VLOOKUP(class[[#This Row],[count_rd]],caltran!$J$2:$P$182,7,FALSE)</f>
        <v>4720.0000000000009</v>
      </c>
      <c r="S990" s="63">
        <f>VLOOKUP(class[[#This Row],[count_rd]],caltran!$J$2:$P$182,6,FALSE)</f>
        <v>11280</v>
      </c>
      <c r="T990" s="1">
        <f>IF(AND(class[[#This Row],[flow]]&gt;=class[[#This Row],[low]], class[[#This Row],[flow]]&lt;=class[[#This Row],[high]]),1,0)</f>
        <v>1</v>
      </c>
    </row>
    <row r="991" spans="1:20" x14ac:dyDescent="0.25">
      <c r="A991" s="61">
        <v>28883</v>
      </c>
      <c r="B991" s="61">
        <v>9</v>
      </c>
      <c r="C991" s="61">
        <v>1</v>
      </c>
      <c r="D991" s="68">
        <v>1</v>
      </c>
      <c r="E991" s="61" t="s">
        <v>77</v>
      </c>
      <c r="F991" s="61">
        <v>2</v>
      </c>
      <c r="G9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991" s="62">
        <v>3</v>
      </c>
      <c r="I991" s="62">
        <v>14</v>
      </c>
      <c r="J991" s="61">
        <v>8222</v>
      </c>
      <c r="K991" s="4">
        <f>VLOOKUP(class[[#This Row],[hwycov_id]],readme!E:F,2,FALSE)</f>
        <v>10887.169129</v>
      </c>
      <c r="L991" s="64">
        <f t="shared" si="45"/>
        <v>0.32415095220141077</v>
      </c>
      <c r="M991" s="65">
        <f t="shared" si="46"/>
        <v>2665.1691289999999</v>
      </c>
      <c r="N991" s="65">
        <f t="shared" si="47"/>
        <v>7103126.4861746179</v>
      </c>
      <c r="O991" s="66" t="e">
        <v>#N/A</v>
      </c>
      <c r="P991" s="1">
        <v>991</v>
      </c>
      <c r="Q991" s="46">
        <f>ROUND(class[[#This Row],[count]],-3)</f>
        <v>8000</v>
      </c>
      <c r="R991" s="59">
        <f>VLOOKUP(class[[#This Row],[count_rd]],caltran!$J$2:$P$182,7,FALSE)</f>
        <v>4720.0000000000009</v>
      </c>
      <c r="S991" s="63">
        <f>VLOOKUP(class[[#This Row],[count_rd]],caltran!$J$2:$P$182,6,FALSE)</f>
        <v>11280</v>
      </c>
      <c r="T991" s="1">
        <f>IF(AND(class[[#This Row],[flow]]&gt;=class[[#This Row],[low]], class[[#This Row],[flow]]&lt;=class[[#This Row],[high]]),1,0)</f>
        <v>1</v>
      </c>
    </row>
    <row r="992" spans="1:20" x14ac:dyDescent="0.25">
      <c r="A992" s="61">
        <v>28784</v>
      </c>
      <c r="B992" s="61">
        <v>9</v>
      </c>
      <c r="C992" s="61">
        <v>1</v>
      </c>
      <c r="D992" s="68">
        <v>1</v>
      </c>
      <c r="E992" s="61" t="s">
        <v>77</v>
      </c>
      <c r="F992" s="61">
        <v>2</v>
      </c>
      <c r="G9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992" s="62">
        <v>3</v>
      </c>
      <c r="I992" s="62">
        <v>14</v>
      </c>
      <c r="J992" s="61">
        <v>8226</v>
      </c>
      <c r="K992" s="4">
        <f>VLOOKUP(class[[#This Row],[hwycov_id]],readme!E:F,2,FALSE)</f>
        <v>11736.287842</v>
      </c>
      <c r="L992" s="64">
        <f t="shared" si="45"/>
        <v>0.42673083418429369</v>
      </c>
      <c r="M992" s="65">
        <f t="shared" si="46"/>
        <v>3510.2878419999997</v>
      </c>
      <c r="N992" s="65">
        <f t="shared" si="47"/>
        <v>12322120.733693015</v>
      </c>
      <c r="O992" s="66" t="e">
        <v>#N/A</v>
      </c>
      <c r="P992" s="1">
        <v>992</v>
      </c>
      <c r="Q992" s="46">
        <f>ROUND(class[[#This Row],[count]],-3)</f>
        <v>8000</v>
      </c>
      <c r="R992" s="59">
        <f>VLOOKUP(class[[#This Row],[count_rd]],caltran!$J$2:$P$182,7,FALSE)</f>
        <v>4720.0000000000009</v>
      </c>
      <c r="S992" s="63">
        <f>VLOOKUP(class[[#This Row],[count_rd]],caltran!$J$2:$P$182,6,FALSE)</f>
        <v>11280</v>
      </c>
      <c r="T992" s="1">
        <f>IF(AND(class[[#This Row],[flow]]&gt;=class[[#This Row],[low]], class[[#This Row],[flow]]&lt;=class[[#This Row],[high]]),1,0)</f>
        <v>0</v>
      </c>
    </row>
    <row r="993" spans="1:20" x14ac:dyDescent="0.25">
      <c r="A993" s="61">
        <v>10075</v>
      </c>
      <c r="B993" s="61">
        <v>9</v>
      </c>
      <c r="C993" s="61">
        <v>1</v>
      </c>
      <c r="D993" s="68">
        <v>1</v>
      </c>
      <c r="E993" s="61" t="s">
        <v>77</v>
      </c>
      <c r="F993" s="61">
        <v>2</v>
      </c>
      <c r="G9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93" s="62">
        <v>5</v>
      </c>
      <c r="I993" s="62">
        <v>9</v>
      </c>
      <c r="J993" s="61">
        <v>8241</v>
      </c>
      <c r="K993" s="4">
        <f>VLOOKUP(class[[#This Row],[hwycov_id]],readme!E:F,2,FALSE)</f>
        <v>4591.2187810000005</v>
      </c>
      <c r="L993" s="64">
        <f t="shared" si="45"/>
        <v>-0.4428808662783642</v>
      </c>
      <c r="M993" s="65">
        <f t="shared" si="46"/>
        <v>-3649.7812189999995</v>
      </c>
      <c r="N993" s="65">
        <f t="shared" si="47"/>
        <v>13320902.946565123</v>
      </c>
      <c r="O993" s="66" t="e">
        <v>#N/A</v>
      </c>
      <c r="P993" s="1">
        <v>993</v>
      </c>
      <c r="Q993" s="46">
        <f>ROUND(class[[#This Row],[count]],-3)</f>
        <v>8000</v>
      </c>
      <c r="R993" s="59">
        <f>VLOOKUP(class[[#This Row],[count_rd]],caltran!$J$2:$P$182,7,FALSE)</f>
        <v>4720.0000000000009</v>
      </c>
      <c r="S993" s="63">
        <f>VLOOKUP(class[[#This Row],[count_rd]],caltran!$J$2:$P$182,6,FALSE)</f>
        <v>11280</v>
      </c>
      <c r="T993" s="1">
        <f>IF(AND(class[[#This Row],[flow]]&gt;=class[[#This Row],[low]], class[[#This Row],[flow]]&lt;=class[[#This Row],[high]]),1,0)</f>
        <v>0</v>
      </c>
    </row>
    <row r="994" spans="1:20" x14ac:dyDescent="0.25">
      <c r="A994" s="61">
        <v>28153</v>
      </c>
      <c r="B994" s="61">
        <v>9</v>
      </c>
      <c r="C994" s="61">
        <v>1</v>
      </c>
      <c r="D994" s="68">
        <v>1</v>
      </c>
      <c r="E994" s="61" t="s">
        <v>77</v>
      </c>
      <c r="F994" s="61">
        <v>2</v>
      </c>
      <c r="G9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94" s="62">
        <v>5</v>
      </c>
      <c r="I994" s="62">
        <v>5</v>
      </c>
      <c r="J994" s="61">
        <v>8262</v>
      </c>
      <c r="K994" s="4">
        <f>VLOOKUP(class[[#This Row],[hwycov_id]],readme!E:F,2,FALSE)</f>
        <v>9111.1872860000003</v>
      </c>
      <c r="L994" s="64">
        <f t="shared" si="45"/>
        <v>0.10278229072863709</v>
      </c>
      <c r="M994" s="65">
        <f t="shared" si="46"/>
        <v>849.18728600000031</v>
      </c>
      <c r="N994" s="65">
        <f t="shared" si="47"/>
        <v>721119.04670404631</v>
      </c>
      <c r="O994" s="66" t="e">
        <v>#N/A</v>
      </c>
      <c r="P994" s="1">
        <v>994</v>
      </c>
      <c r="Q994" s="46">
        <f>ROUND(class[[#This Row],[count]],-3)</f>
        <v>8000</v>
      </c>
      <c r="R994" s="59">
        <f>VLOOKUP(class[[#This Row],[count_rd]],caltran!$J$2:$P$182,7,FALSE)</f>
        <v>4720.0000000000009</v>
      </c>
      <c r="S994" s="63">
        <f>VLOOKUP(class[[#This Row],[count_rd]],caltran!$J$2:$P$182,6,FALSE)</f>
        <v>11280</v>
      </c>
      <c r="T994" s="1">
        <f>IF(AND(class[[#This Row],[flow]]&gt;=class[[#This Row],[low]], class[[#This Row],[flow]]&lt;=class[[#This Row],[high]]),1,0)</f>
        <v>1</v>
      </c>
    </row>
    <row r="995" spans="1:20" x14ac:dyDescent="0.25">
      <c r="A995" s="61">
        <v>10906</v>
      </c>
      <c r="B995" s="61">
        <v>9</v>
      </c>
      <c r="C995" s="61">
        <v>1</v>
      </c>
      <c r="D995" s="68">
        <v>1</v>
      </c>
      <c r="E995" s="61" t="s">
        <v>77</v>
      </c>
      <c r="F995" s="61">
        <v>2</v>
      </c>
      <c r="G9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95" s="62">
        <v>6</v>
      </c>
      <c r="I995" s="62">
        <v>1</v>
      </c>
      <c r="J995" s="61">
        <v>8319</v>
      </c>
      <c r="K995" s="4">
        <f>VLOOKUP(class[[#This Row],[hwycov_id]],readme!E:F,2,FALSE)</f>
        <v>7558.9008169999997</v>
      </c>
      <c r="L995" s="64">
        <f t="shared" si="45"/>
        <v>-9.1369056737588661E-2</v>
      </c>
      <c r="M995" s="65">
        <f t="shared" si="46"/>
        <v>-760.09918300000027</v>
      </c>
      <c r="N995" s="65">
        <f t="shared" si="47"/>
        <v>577750.76799726789</v>
      </c>
      <c r="O995" s="66" t="e">
        <v>#N/A</v>
      </c>
      <c r="P995" s="1">
        <v>995</v>
      </c>
      <c r="Q995" s="46">
        <f>ROUND(class[[#This Row],[count]],-3)</f>
        <v>8000</v>
      </c>
      <c r="R995" s="59">
        <f>VLOOKUP(class[[#This Row],[count_rd]],caltran!$J$2:$P$182,7,FALSE)</f>
        <v>4720.0000000000009</v>
      </c>
      <c r="S995" s="63">
        <f>VLOOKUP(class[[#This Row],[count_rd]],caltran!$J$2:$P$182,6,FALSE)</f>
        <v>11280</v>
      </c>
      <c r="T995" s="1">
        <f>IF(AND(class[[#This Row],[flow]]&gt;=class[[#This Row],[low]], class[[#This Row],[flow]]&lt;=class[[#This Row],[high]]),1,0)</f>
        <v>1</v>
      </c>
    </row>
    <row r="996" spans="1:20" x14ac:dyDescent="0.25">
      <c r="A996" s="61">
        <v>28570</v>
      </c>
      <c r="B996" s="61">
        <v>9</v>
      </c>
      <c r="C996" s="61">
        <v>1</v>
      </c>
      <c r="D996" s="68">
        <v>1</v>
      </c>
      <c r="E996" s="61" t="s">
        <v>77</v>
      </c>
      <c r="F996" s="61">
        <v>2</v>
      </c>
      <c r="G9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96" s="62">
        <v>7</v>
      </c>
      <c r="I996" s="62">
        <v>7</v>
      </c>
      <c r="J996" s="61">
        <v>8332</v>
      </c>
      <c r="K996" s="4">
        <f>VLOOKUP(class[[#This Row],[hwycov_id]],readme!E:F,2,FALSE)</f>
        <v>4588.8899240000001</v>
      </c>
      <c r="L996" s="64">
        <f t="shared" si="45"/>
        <v>-0.44924508833413346</v>
      </c>
      <c r="M996" s="65">
        <f t="shared" si="46"/>
        <v>-3743.1100759999999</v>
      </c>
      <c r="N996" s="65">
        <f t="shared" si="47"/>
        <v>14010873.041052725</v>
      </c>
      <c r="O996" s="66" t="e">
        <v>#N/A</v>
      </c>
      <c r="P996" s="1">
        <v>996</v>
      </c>
      <c r="Q996" s="46">
        <f>ROUND(class[[#This Row],[count]],-3)</f>
        <v>8000</v>
      </c>
      <c r="R996" s="59">
        <f>VLOOKUP(class[[#This Row],[count_rd]],caltran!$J$2:$P$182,7,FALSE)</f>
        <v>4720.0000000000009</v>
      </c>
      <c r="S996" s="63">
        <f>VLOOKUP(class[[#This Row],[count_rd]],caltran!$J$2:$P$182,6,FALSE)</f>
        <v>11280</v>
      </c>
      <c r="T996" s="1">
        <f>IF(AND(class[[#This Row],[flow]]&gt;=class[[#This Row],[low]], class[[#This Row],[flow]]&lt;=class[[#This Row],[high]]),1,0)</f>
        <v>0</v>
      </c>
    </row>
    <row r="997" spans="1:20" x14ac:dyDescent="0.25">
      <c r="A997" s="61">
        <v>8949</v>
      </c>
      <c r="B997" s="61">
        <v>9</v>
      </c>
      <c r="C997" s="61">
        <v>1</v>
      </c>
      <c r="D997" s="68">
        <v>1</v>
      </c>
      <c r="E997" s="61" t="s">
        <v>77</v>
      </c>
      <c r="F997" s="61">
        <v>2</v>
      </c>
      <c r="G9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97" s="62">
        <v>2</v>
      </c>
      <c r="I997" s="62">
        <v>14</v>
      </c>
      <c r="J997" s="61">
        <v>8376</v>
      </c>
      <c r="K997" s="4">
        <f>VLOOKUP(class[[#This Row],[hwycov_id]],readme!E:F,2,FALSE)</f>
        <v>9609.1620010000006</v>
      </c>
      <c r="L997" s="64">
        <f t="shared" si="45"/>
        <v>0.14722564481852918</v>
      </c>
      <c r="M997" s="65">
        <f t="shared" si="46"/>
        <v>1233.1620010000006</v>
      </c>
      <c r="N997" s="65">
        <f t="shared" si="47"/>
        <v>1520688.5207103256</v>
      </c>
      <c r="O997" s="66" t="e">
        <v>#N/A</v>
      </c>
      <c r="P997" s="1">
        <v>997</v>
      </c>
      <c r="Q997" s="46">
        <f>ROUND(class[[#This Row],[count]],-3)</f>
        <v>8000</v>
      </c>
      <c r="R997" s="59">
        <f>VLOOKUP(class[[#This Row],[count_rd]],caltran!$J$2:$P$182,7,FALSE)</f>
        <v>4720.0000000000009</v>
      </c>
      <c r="S997" s="63">
        <f>VLOOKUP(class[[#This Row],[count_rd]],caltran!$J$2:$P$182,6,FALSE)</f>
        <v>11280</v>
      </c>
      <c r="T997" s="1">
        <f>IF(AND(class[[#This Row],[flow]]&gt;=class[[#This Row],[low]], class[[#This Row],[flow]]&lt;=class[[#This Row],[high]]),1,0)</f>
        <v>1</v>
      </c>
    </row>
    <row r="998" spans="1:20" x14ac:dyDescent="0.25">
      <c r="A998" s="61">
        <v>29176</v>
      </c>
      <c r="B998" s="61">
        <v>9</v>
      </c>
      <c r="C998" s="61">
        <v>1</v>
      </c>
      <c r="D998" s="68">
        <v>1</v>
      </c>
      <c r="E998" s="61" t="s">
        <v>77</v>
      </c>
      <c r="F998" s="61">
        <v>2</v>
      </c>
      <c r="G9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998" s="62">
        <v>7</v>
      </c>
      <c r="I998" s="62">
        <v>15</v>
      </c>
      <c r="J998" s="61">
        <v>8390</v>
      </c>
      <c r="K998" s="4">
        <f>VLOOKUP(class[[#This Row],[hwycov_id]],readme!E:F,2,FALSE)</f>
        <v>8175.1719509999994</v>
      </c>
      <c r="L998" s="64">
        <f t="shared" si="45"/>
        <v>-2.5605250178784345E-2</v>
      </c>
      <c r="M998" s="65">
        <f t="shared" si="46"/>
        <v>-214.82804900000065</v>
      </c>
      <c r="N998" s="65">
        <f t="shared" si="47"/>
        <v>46151.090637146677</v>
      </c>
      <c r="O998" s="66" t="e">
        <v>#N/A</v>
      </c>
      <c r="P998" s="1">
        <v>998</v>
      </c>
      <c r="Q998" s="46">
        <f>ROUND(class[[#This Row],[count]],-3)</f>
        <v>8000</v>
      </c>
      <c r="R998" s="59">
        <f>VLOOKUP(class[[#This Row],[count_rd]],caltran!$J$2:$P$182,7,FALSE)</f>
        <v>4720.0000000000009</v>
      </c>
      <c r="S998" s="63">
        <f>VLOOKUP(class[[#This Row],[count_rd]],caltran!$J$2:$P$182,6,FALSE)</f>
        <v>11280</v>
      </c>
      <c r="T998" s="1">
        <f>IF(AND(class[[#This Row],[flow]]&gt;=class[[#This Row],[low]], class[[#This Row],[flow]]&lt;=class[[#This Row],[high]]),1,0)</f>
        <v>1</v>
      </c>
    </row>
    <row r="999" spans="1:20" x14ac:dyDescent="0.25">
      <c r="A999" s="61">
        <v>28944</v>
      </c>
      <c r="B999" s="61">
        <v>9</v>
      </c>
      <c r="C999" s="61">
        <v>1</v>
      </c>
      <c r="D999" s="68">
        <v>1</v>
      </c>
      <c r="E999" s="61" t="s">
        <v>77</v>
      </c>
      <c r="F999" s="61">
        <v>2</v>
      </c>
      <c r="G9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999" s="62">
        <v>5</v>
      </c>
      <c r="I999" s="62">
        <v>5</v>
      </c>
      <c r="J999" s="61">
        <v>8400</v>
      </c>
      <c r="K999" s="4">
        <f>VLOOKUP(class[[#This Row],[hwycov_id]],readme!E:F,2,FALSE)</f>
        <v>10732.460632</v>
      </c>
      <c r="L999" s="64">
        <f t="shared" si="45"/>
        <v>0.27767388476190469</v>
      </c>
      <c r="M999" s="65">
        <f t="shared" si="46"/>
        <v>2332.4606320000003</v>
      </c>
      <c r="N999" s="65">
        <f t="shared" si="47"/>
        <v>5440372.5998298405</v>
      </c>
      <c r="O999" s="66" t="e">
        <v>#N/A</v>
      </c>
      <c r="P999" s="1">
        <v>999</v>
      </c>
      <c r="Q999" s="46">
        <f>ROUND(class[[#This Row],[count]],-3)</f>
        <v>8000</v>
      </c>
      <c r="R999" s="59">
        <f>VLOOKUP(class[[#This Row],[count_rd]],caltran!$J$2:$P$182,7,FALSE)</f>
        <v>4720.0000000000009</v>
      </c>
      <c r="S999" s="63">
        <f>VLOOKUP(class[[#This Row],[count_rd]],caltran!$J$2:$P$182,6,FALSE)</f>
        <v>11280</v>
      </c>
      <c r="T999" s="1">
        <f>IF(AND(class[[#This Row],[flow]]&gt;=class[[#This Row],[low]], class[[#This Row],[flow]]&lt;=class[[#This Row],[high]]),1,0)</f>
        <v>1</v>
      </c>
    </row>
    <row r="1000" spans="1:20" x14ac:dyDescent="0.25">
      <c r="A1000" s="61">
        <v>28846</v>
      </c>
      <c r="B1000" s="61">
        <v>9</v>
      </c>
      <c r="C1000" s="61">
        <v>1</v>
      </c>
      <c r="D1000" s="68">
        <v>1</v>
      </c>
      <c r="E1000" s="61" t="s">
        <v>77</v>
      </c>
      <c r="F1000" s="61">
        <v>2</v>
      </c>
      <c r="G10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00" s="62">
        <v>7</v>
      </c>
      <c r="I1000" s="62">
        <v>18</v>
      </c>
      <c r="J1000" s="61">
        <v>8414</v>
      </c>
      <c r="K1000" s="4">
        <f>VLOOKUP(class[[#This Row],[hwycov_id]],readme!E:F,2,FALSE)</f>
        <v>7182.2254570000005</v>
      </c>
      <c r="L1000" s="64">
        <f t="shared" si="45"/>
        <v>-0.1463958334917993</v>
      </c>
      <c r="M1000" s="65">
        <f t="shared" si="46"/>
        <v>-1231.7745429999995</v>
      </c>
      <c r="N1000" s="65">
        <f t="shared" si="47"/>
        <v>1517268.5247828576</v>
      </c>
      <c r="O1000" s="66" t="e">
        <v>#N/A</v>
      </c>
      <c r="P1000" s="1">
        <v>1000</v>
      </c>
      <c r="Q1000" s="46">
        <f>ROUND(class[[#This Row],[count]],-3)</f>
        <v>8000</v>
      </c>
      <c r="R1000" s="59">
        <f>VLOOKUP(class[[#This Row],[count_rd]],caltran!$J$2:$P$182,7,FALSE)</f>
        <v>4720.0000000000009</v>
      </c>
      <c r="S1000" s="63">
        <f>VLOOKUP(class[[#This Row],[count_rd]],caltran!$J$2:$P$182,6,FALSE)</f>
        <v>11280</v>
      </c>
      <c r="T1000" s="1">
        <f>IF(AND(class[[#This Row],[flow]]&gt;=class[[#This Row],[low]], class[[#This Row],[flow]]&lt;=class[[#This Row],[high]]),1,0)</f>
        <v>1</v>
      </c>
    </row>
    <row r="1001" spans="1:20" x14ac:dyDescent="0.25">
      <c r="A1001" s="61">
        <v>16434</v>
      </c>
      <c r="B1001" s="61">
        <v>9</v>
      </c>
      <c r="C1001" s="61">
        <v>1</v>
      </c>
      <c r="D1001" s="68">
        <v>1</v>
      </c>
      <c r="E1001" s="61" t="s">
        <v>77</v>
      </c>
      <c r="F1001" s="61">
        <v>2</v>
      </c>
      <c r="G10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01" s="62">
        <v>7</v>
      </c>
      <c r="I1001" s="62">
        <v>15</v>
      </c>
      <c r="J1001" s="61">
        <v>8466</v>
      </c>
      <c r="K1001" s="4">
        <f>VLOOKUP(class[[#This Row],[hwycov_id]],readme!E:F,2,FALSE)</f>
        <v>8516.7365119999995</v>
      </c>
      <c r="L1001" s="64">
        <f t="shared" si="45"/>
        <v>5.9929733049846057E-3</v>
      </c>
      <c r="M1001" s="65">
        <f t="shared" si="46"/>
        <v>50.736511999999493</v>
      </c>
      <c r="N1001" s="65">
        <f t="shared" si="47"/>
        <v>2574.1936499260923</v>
      </c>
      <c r="O1001" s="66" t="e">
        <v>#N/A</v>
      </c>
      <c r="P1001" s="1">
        <v>1001</v>
      </c>
      <c r="Q1001" s="46">
        <f>ROUND(class[[#This Row],[count]],-3)</f>
        <v>8000</v>
      </c>
      <c r="R1001" s="59">
        <f>VLOOKUP(class[[#This Row],[count_rd]],caltran!$J$2:$P$182,7,FALSE)</f>
        <v>4720.0000000000009</v>
      </c>
      <c r="S1001" s="63">
        <f>VLOOKUP(class[[#This Row],[count_rd]],caltran!$J$2:$P$182,6,FALSE)</f>
        <v>11280</v>
      </c>
      <c r="T1001" s="1">
        <f>IF(AND(class[[#This Row],[flow]]&gt;=class[[#This Row],[low]], class[[#This Row],[flow]]&lt;=class[[#This Row],[high]]),1,0)</f>
        <v>1</v>
      </c>
    </row>
    <row r="1002" spans="1:20" x14ac:dyDescent="0.25">
      <c r="A1002" s="61">
        <v>11017</v>
      </c>
      <c r="B1002" s="61">
        <v>9</v>
      </c>
      <c r="C1002" s="61">
        <v>1</v>
      </c>
      <c r="D1002" s="68">
        <v>1</v>
      </c>
      <c r="E1002" s="61" t="s">
        <v>77</v>
      </c>
      <c r="F1002" s="61">
        <v>2</v>
      </c>
      <c r="G10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02" s="62">
        <v>3</v>
      </c>
      <c r="I1002" s="62">
        <v>14</v>
      </c>
      <c r="J1002" s="61">
        <v>8476</v>
      </c>
      <c r="K1002" s="4">
        <f>VLOOKUP(class[[#This Row],[hwycov_id]],readme!E:F,2,FALSE)</f>
        <v>9913.1367800000007</v>
      </c>
      <c r="L1002" s="64">
        <f t="shared" si="45"/>
        <v>0.16955365502595576</v>
      </c>
      <c r="M1002" s="65">
        <f t="shared" si="46"/>
        <v>1437.1367800000007</v>
      </c>
      <c r="N1002" s="65">
        <f t="shared" si="47"/>
        <v>2065362.1244287705</v>
      </c>
      <c r="O1002" s="66" t="e">
        <v>#N/A</v>
      </c>
      <c r="P1002" s="1">
        <v>1002</v>
      </c>
      <c r="Q1002" s="46">
        <f>ROUND(class[[#This Row],[count]],-3)</f>
        <v>8000</v>
      </c>
      <c r="R1002" s="59">
        <f>VLOOKUP(class[[#This Row],[count_rd]],caltran!$J$2:$P$182,7,FALSE)</f>
        <v>4720.0000000000009</v>
      </c>
      <c r="S1002" s="63">
        <f>VLOOKUP(class[[#This Row],[count_rd]],caltran!$J$2:$P$182,6,FALSE)</f>
        <v>11280</v>
      </c>
      <c r="T1002" s="1">
        <f>IF(AND(class[[#This Row],[flow]]&gt;=class[[#This Row],[low]], class[[#This Row],[flow]]&lt;=class[[#This Row],[high]]),1,0)</f>
        <v>1</v>
      </c>
    </row>
    <row r="1003" spans="1:20" x14ac:dyDescent="0.25">
      <c r="A1003" s="61">
        <v>2739</v>
      </c>
      <c r="B1003" s="61">
        <v>9</v>
      </c>
      <c r="C1003" s="61">
        <v>1</v>
      </c>
      <c r="D1003" s="68">
        <v>1</v>
      </c>
      <c r="E1003" s="61" t="s">
        <v>77</v>
      </c>
      <c r="F1003" s="61">
        <v>2</v>
      </c>
      <c r="G10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03" s="62">
        <v>6</v>
      </c>
      <c r="I1003" s="62">
        <v>1</v>
      </c>
      <c r="J1003" s="61">
        <v>8479</v>
      </c>
      <c r="K1003" s="4">
        <f>VLOOKUP(class[[#This Row],[hwycov_id]],readme!E:F,2,FALSE)</f>
        <v>11586.742125999999</v>
      </c>
      <c r="L1003" s="64">
        <f t="shared" si="45"/>
        <v>0.36652224625545449</v>
      </c>
      <c r="M1003" s="65">
        <f t="shared" si="46"/>
        <v>3107.7421259999992</v>
      </c>
      <c r="N1003" s="65">
        <f t="shared" si="47"/>
        <v>9658061.1217149943</v>
      </c>
      <c r="O1003" s="66" t="e">
        <v>#N/A</v>
      </c>
      <c r="P1003" s="1">
        <v>1003</v>
      </c>
      <c r="Q1003" s="46">
        <f>ROUND(class[[#This Row],[count]],-3)</f>
        <v>8000</v>
      </c>
      <c r="R1003" s="59">
        <f>VLOOKUP(class[[#This Row],[count_rd]],caltran!$J$2:$P$182,7,FALSE)</f>
        <v>4720.0000000000009</v>
      </c>
      <c r="S1003" s="63">
        <f>VLOOKUP(class[[#This Row],[count_rd]],caltran!$J$2:$P$182,6,FALSE)</f>
        <v>11280</v>
      </c>
      <c r="T1003" s="1">
        <f>IF(AND(class[[#This Row],[flow]]&gt;=class[[#This Row],[low]], class[[#This Row],[flow]]&lt;=class[[#This Row],[high]]),1,0)</f>
        <v>0</v>
      </c>
    </row>
    <row r="1004" spans="1:20" x14ac:dyDescent="0.25">
      <c r="A1004" s="61">
        <v>12568</v>
      </c>
      <c r="B1004" s="61">
        <v>9</v>
      </c>
      <c r="C1004" s="61">
        <v>1</v>
      </c>
      <c r="D1004" s="68">
        <v>1</v>
      </c>
      <c r="E1004" s="61" t="s">
        <v>77</v>
      </c>
      <c r="F1004" s="61">
        <v>2</v>
      </c>
      <c r="G10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04" s="62">
        <v>6</v>
      </c>
      <c r="I1004" s="62">
        <v>12</v>
      </c>
      <c r="J1004" s="61">
        <v>8483</v>
      </c>
      <c r="K1004" s="4">
        <f>VLOOKUP(class[[#This Row],[hwycov_id]],readme!E:F,2,FALSE)</f>
        <v>12337.072174000001</v>
      </c>
      <c r="L1004" s="64">
        <f t="shared" si="45"/>
        <v>0.45432891359188976</v>
      </c>
      <c r="M1004" s="65">
        <f t="shared" si="46"/>
        <v>3854.0721740000008</v>
      </c>
      <c r="N1004" s="65">
        <f t="shared" si="47"/>
        <v>14853872.322401093</v>
      </c>
      <c r="O1004" s="66" t="e">
        <v>#N/A</v>
      </c>
      <c r="P1004" s="1">
        <v>1004</v>
      </c>
      <c r="Q1004" s="46">
        <f>ROUND(class[[#This Row],[count]],-3)</f>
        <v>8000</v>
      </c>
      <c r="R1004" s="59">
        <f>VLOOKUP(class[[#This Row],[count_rd]],caltran!$J$2:$P$182,7,FALSE)</f>
        <v>4720.0000000000009</v>
      </c>
      <c r="S1004" s="63">
        <f>VLOOKUP(class[[#This Row],[count_rd]],caltran!$J$2:$P$182,6,FALSE)</f>
        <v>11280</v>
      </c>
      <c r="T1004" s="1">
        <f>IF(AND(class[[#This Row],[flow]]&gt;=class[[#This Row],[low]], class[[#This Row],[flow]]&lt;=class[[#This Row],[high]]),1,0)</f>
        <v>0</v>
      </c>
    </row>
    <row r="1005" spans="1:20" x14ac:dyDescent="0.25">
      <c r="A1005" s="61">
        <v>28739</v>
      </c>
      <c r="B1005" s="61">
        <v>9</v>
      </c>
      <c r="C1005" s="61">
        <v>1</v>
      </c>
      <c r="D1005" s="68">
        <v>1</v>
      </c>
      <c r="E1005" s="61" t="s">
        <v>77</v>
      </c>
      <c r="F1005" s="61">
        <v>2</v>
      </c>
      <c r="G10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05" s="62">
        <v>2</v>
      </c>
      <c r="I1005" s="62">
        <v>14</v>
      </c>
      <c r="J1005" s="61">
        <v>8489</v>
      </c>
      <c r="K1005" s="4">
        <f>VLOOKUP(class[[#This Row],[hwycov_id]],readme!E:F,2,FALSE)</f>
        <v>5550.6719060000005</v>
      </c>
      <c r="L1005" s="64">
        <f t="shared" si="45"/>
        <v>-0.3461335957120979</v>
      </c>
      <c r="M1005" s="65">
        <f t="shared" si="46"/>
        <v>-2938.3280939999995</v>
      </c>
      <c r="N1005" s="65">
        <f t="shared" si="47"/>
        <v>8633771.9879896697</v>
      </c>
      <c r="O1005" s="66" t="e">
        <v>#N/A</v>
      </c>
      <c r="P1005" s="1">
        <v>1005</v>
      </c>
      <c r="Q1005" s="46">
        <f>ROUND(class[[#This Row],[count]],-3)</f>
        <v>8000</v>
      </c>
      <c r="R1005" s="59">
        <f>VLOOKUP(class[[#This Row],[count_rd]],caltran!$J$2:$P$182,7,FALSE)</f>
        <v>4720.0000000000009</v>
      </c>
      <c r="S1005" s="63">
        <f>VLOOKUP(class[[#This Row],[count_rd]],caltran!$J$2:$P$182,6,FALSE)</f>
        <v>11280</v>
      </c>
      <c r="T1005" s="1">
        <f>IF(AND(class[[#This Row],[flow]]&gt;=class[[#This Row],[low]], class[[#This Row],[flow]]&lt;=class[[#This Row],[high]]),1,0)</f>
        <v>1</v>
      </c>
    </row>
    <row r="1006" spans="1:20" x14ac:dyDescent="0.25">
      <c r="A1006" s="61">
        <v>28918</v>
      </c>
      <c r="B1006" s="61">
        <v>9</v>
      </c>
      <c r="C1006" s="61">
        <v>1</v>
      </c>
      <c r="D1006" s="68">
        <v>1</v>
      </c>
      <c r="E1006" s="61" t="s">
        <v>77</v>
      </c>
      <c r="F1006" s="61">
        <v>2</v>
      </c>
      <c r="G10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06" s="62">
        <v>5</v>
      </c>
      <c r="I1006" s="62">
        <v>5</v>
      </c>
      <c r="J1006" s="61">
        <v>8494</v>
      </c>
      <c r="K1006" s="4">
        <f>VLOOKUP(class[[#This Row],[hwycov_id]],readme!E:F,2,FALSE)</f>
        <v>2964.5742410000003</v>
      </c>
      <c r="L1006" s="64">
        <f t="shared" si="45"/>
        <v>-0.6509801929597363</v>
      </c>
      <c r="M1006" s="65">
        <f t="shared" si="46"/>
        <v>-5529.4257589999997</v>
      </c>
      <c r="N1006" s="65">
        <f t="shared" si="47"/>
        <v>30574549.224292722</v>
      </c>
      <c r="O1006" s="66" t="e">
        <v>#N/A</v>
      </c>
      <c r="P1006" s="1">
        <v>1006</v>
      </c>
      <c r="Q1006" s="46">
        <f>ROUND(class[[#This Row],[count]],-3)</f>
        <v>8000</v>
      </c>
      <c r="R1006" s="59">
        <f>VLOOKUP(class[[#This Row],[count_rd]],caltran!$J$2:$P$182,7,FALSE)</f>
        <v>4720.0000000000009</v>
      </c>
      <c r="S1006" s="63">
        <f>VLOOKUP(class[[#This Row],[count_rd]],caltran!$J$2:$P$182,6,FALSE)</f>
        <v>11280</v>
      </c>
      <c r="T1006" s="1">
        <f>IF(AND(class[[#This Row],[flow]]&gt;=class[[#This Row],[low]], class[[#This Row],[flow]]&lt;=class[[#This Row],[high]]),1,0)</f>
        <v>0</v>
      </c>
    </row>
    <row r="1007" spans="1:20" x14ac:dyDescent="0.25">
      <c r="A1007" s="61">
        <v>29030</v>
      </c>
      <c r="B1007" s="61">
        <v>9</v>
      </c>
      <c r="C1007" s="61">
        <v>1</v>
      </c>
      <c r="D1007" s="68">
        <v>1</v>
      </c>
      <c r="E1007" s="61" t="s">
        <v>77</v>
      </c>
      <c r="F1007" s="61">
        <v>2</v>
      </c>
      <c r="G10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07" s="62">
        <v>2</v>
      </c>
      <c r="I1007" s="62">
        <v>14</v>
      </c>
      <c r="J1007" s="61">
        <v>8522</v>
      </c>
      <c r="K1007" s="4">
        <f>VLOOKUP(class[[#This Row],[hwycov_id]],readme!E:F,2,FALSE)</f>
        <v>11517.214233999999</v>
      </c>
      <c r="L1007" s="64">
        <f t="shared" si="45"/>
        <v>0.35146846209809901</v>
      </c>
      <c r="M1007" s="65">
        <f t="shared" si="46"/>
        <v>2995.2142339999991</v>
      </c>
      <c r="N1007" s="65">
        <f t="shared" si="47"/>
        <v>8971308.3075562008</v>
      </c>
      <c r="O1007" s="66" t="e">
        <v>#N/A</v>
      </c>
      <c r="P1007" s="1">
        <v>1007</v>
      </c>
      <c r="Q1007" s="46">
        <f>ROUND(class[[#This Row],[count]],-3)</f>
        <v>9000</v>
      </c>
      <c r="R1007" s="59">
        <f>VLOOKUP(class[[#This Row],[count_rd]],caltran!$J$2:$P$182,7,FALSE)</f>
        <v>5580</v>
      </c>
      <c r="S1007" s="63">
        <f>VLOOKUP(class[[#This Row],[count_rd]],caltran!$J$2:$P$182,6,FALSE)</f>
        <v>12419.999999999998</v>
      </c>
      <c r="T1007" s="1">
        <f>IF(AND(class[[#This Row],[flow]]&gt;=class[[#This Row],[low]], class[[#This Row],[flow]]&lt;=class[[#This Row],[high]]),1,0)</f>
        <v>1</v>
      </c>
    </row>
    <row r="1008" spans="1:20" x14ac:dyDescent="0.25">
      <c r="A1008" s="61">
        <v>29177</v>
      </c>
      <c r="B1008" s="61">
        <v>9</v>
      </c>
      <c r="C1008" s="61">
        <v>1</v>
      </c>
      <c r="D1008" s="68">
        <v>1</v>
      </c>
      <c r="E1008" s="61" t="s">
        <v>77</v>
      </c>
      <c r="F1008" s="61">
        <v>2</v>
      </c>
      <c r="G10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08" s="62">
        <v>7</v>
      </c>
      <c r="I1008" s="62">
        <v>15</v>
      </c>
      <c r="J1008" s="61">
        <v>8535</v>
      </c>
      <c r="K1008" s="4">
        <f>VLOOKUP(class[[#This Row],[hwycov_id]],readme!E:F,2,FALSE)</f>
        <v>10645.826689</v>
      </c>
      <c r="L1008" s="64">
        <f t="shared" si="45"/>
        <v>0.24731419906268304</v>
      </c>
      <c r="M1008" s="65">
        <f t="shared" si="46"/>
        <v>2110.8266889999995</v>
      </c>
      <c r="N1008" s="65">
        <f t="shared" si="47"/>
        <v>4455589.3109947005</v>
      </c>
      <c r="O1008" s="66" t="e">
        <v>#N/A</v>
      </c>
      <c r="P1008" s="1">
        <v>1008</v>
      </c>
      <c r="Q1008" s="46">
        <f>ROUND(class[[#This Row],[count]],-3)</f>
        <v>9000</v>
      </c>
      <c r="R1008" s="59">
        <f>VLOOKUP(class[[#This Row],[count_rd]],caltran!$J$2:$P$182,7,FALSE)</f>
        <v>5580</v>
      </c>
      <c r="S1008" s="63">
        <f>VLOOKUP(class[[#This Row],[count_rd]],caltran!$J$2:$P$182,6,FALSE)</f>
        <v>12419.999999999998</v>
      </c>
      <c r="T1008" s="1">
        <f>IF(AND(class[[#This Row],[flow]]&gt;=class[[#This Row],[low]], class[[#This Row],[flow]]&lt;=class[[#This Row],[high]]),1,0)</f>
        <v>1</v>
      </c>
    </row>
    <row r="1009" spans="1:20" x14ac:dyDescent="0.25">
      <c r="A1009" s="61">
        <v>10853</v>
      </c>
      <c r="B1009" s="61">
        <v>9</v>
      </c>
      <c r="C1009" s="61">
        <v>1</v>
      </c>
      <c r="D1009" s="68">
        <v>1</v>
      </c>
      <c r="E1009" s="61" t="s">
        <v>77</v>
      </c>
      <c r="F1009" s="61">
        <v>2</v>
      </c>
      <c r="G10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09" s="62">
        <v>3</v>
      </c>
      <c r="I1009" s="62">
        <v>14</v>
      </c>
      <c r="J1009" s="61">
        <v>8538</v>
      </c>
      <c r="K1009" s="4">
        <f>VLOOKUP(class[[#This Row],[hwycov_id]],readme!E:F,2,FALSE)</f>
        <v>16694.792114</v>
      </c>
      <c r="L1009" s="64">
        <f t="shared" si="45"/>
        <v>0.95535161794331214</v>
      </c>
      <c r="M1009" s="65">
        <f t="shared" si="46"/>
        <v>8156.7921139999999</v>
      </c>
      <c r="N1009" s="65">
        <f t="shared" si="47"/>
        <v>66533257.59101259</v>
      </c>
      <c r="O1009" s="66" t="e">
        <v>#N/A</v>
      </c>
      <c r="P1009" s="1">
        <v>1009</v>
      </c>
      <c r="Q1009" s="46">
        <f>ROUND(class[[#This Row],[count]],-3)</f>
        <v>9000</v>
      </c>
      <c r="R1009" s="59">
        <f>VLOOKUP(class[[#This Row],[count_rd]],caltran!$J$2:$P$182,7,FALSE)</f>
        <v>5580</v>
      </c>
      <c r="S1009" s="63">
        <f>VLOOKUP(class[[#This Row],[count_rd]],caltran!$J$2:$P$182,6,FALSE)</f>
        <v>12419.999999999998</v>
      </c>
      <c r="T1009" s="1">
        <f>IF(AND(class[[#This Row],[flow]]&gt;=class[[#This Row],[low]], class[[#This Row],[flow]]&lt;=class[[#This Row],[high]]),1,0)</f>
        <v>0</v>
      </c>
    </row>
    <row r="1010" spans="1:20" x14ac:dyDescent="0.25">
      <c r="A1010" s="61">
        <v>27546</v>
      </c>
      <c r="B1010" s="61">
        <v>9</v>
      </c>
      <c r="C1010" s="61">
        <v>1</v>
      </c>
      <c r="D1010" s="68">
        <v>1</v>
      </c>
      <c r="E1010" s="61" t="s">
        <v>77</v>
      </c>
      <c r="F1010" s="61">
        <v>2</v>
      </c>
      <c r="G10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10" s="62">
        <v>5</v>
      </c>
      <c r="I1010" s="62">
        <v>10</v>
      </c>
      <c r="J1010" s="61">
        <v>8544</v>
      </c>
      <c r="K1010" s="4">
        <f>VLOOKUP(class[[#This Row],[hwycov_id]],readme!E:F,2,FALSE)</f>
        <v>9635.532349000001</v>
      </c>
      <c r="L1010" s="64">
        <f t="shared" si="45"/>
        <v>0.12775425433052456</v>
      </c>
      <c r="M1010" s="65">
        <f t="shared" si="46"/>
        <v>1091.532349000001</v>
      </c>
      <c r="N1010" s="65">
        <f t="shared" si="47"/>
        <v>1191442.8689134598</v>
      </c>
      <c r="O1010" s="66" t="e">
        <v>#N/A</v>
      </c>
      <c r="P1010" s="1">
        <v>1010</v>
      </c>
      <c r="Q1010" s="46">
        <f>ROUND(class[[#This Row],[count]],-3)</f>
        <v>9000</v>
      </c>
      <c r="R1010" s="59">
        <f>VLOOKUP(class[[#This Row],[count_rd]],caltran!$J$2:$P$182,7,FALSE)</f>
        <v>5580</v>
      </c>
      <c r="S1010" s="63">
        <f>VLOOKUP(class[[#This Row],[count_rd]],caltran!$J$2:$P$182,6,FALSE)</f>
        <v>12419.999999999998</v>
      </c>
      <c r="T1010" s="1">
        <f>IF(AND(class[[#This Row],[flow]]&gt;=class[[#This Row],[low]], class[[#This Row],[flow]]&lt;=class[[#This Row],[high]]),1,0)</f>
        <v>1</v>
      </c>
    </row>
    <row r="1011" spans="1:20" x14ac:dyDescent="0.25">
      <c r="A1011" s="61">
        <v>27141</v>
      </c>
      <c r="B1011" s="61">
        <v>9</v>
      </c>
      <c r="C1011" s="61">
        <v>1</v>
      </c>
      <c r="D1011" s="68">
        <v>1</v>
      </c>
      <c r="E1011" s="61" t="s">
        <v>77</v>
      </c>
      <c r="F1011" s="61">
        <v>2</v>
      </c>
      <c r="G10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11" s="62">
        <v>2</v>
      </c>
      <c r="I1011" s="62">
        <v>19</v>
      </c>
      <c r="J1011" s="61">
        <v>8547</v>
      </c>
      <c r="K1011" s="4">
        <f>VLOOKUP(class[[#This Row],[hwycov_id]],readme!E:F,2,FALSE)</f>
        <v>6385.7590319999999</v>
      </c>
      <c r="L1011" s="64">
        <f t="shared" si="45"/>
        <v>-0.25286544612144612</v>
      </c>
      <c r="M1011" s="65">
        <f t="shared" si="46"/>
        <v>-2161.2409680000001</v>
      </c>
      <c r="N1011" s="65">
        <f t="shared" si="47"/>
        <v>4670962.5217615776</v>
      </c>
      <c r="O1011" s="66" t="e">
        <v>#N/A</v>
      </c>
      <c r="P1011" s="1">
        <v>1011</v>
      </c>
      <c r="Q1011" s="46">
        <f>ROUND(class[[#This Row],[count]],-3)</f>
        <v>9000</v>
      </c>
      <c r="R1011" s="59">
        <f>VLOOKUP(class[[#This Row],[count_rd]],caltran!$J$2:$P$182,7,FALSE)</f>
        <v>5580</v>
      </c>
      <c r="S1011" s="63">
        <f>VLOOKUP(class[[#This Row],[count_rd]],caltran!$J$2:$P$182,6,FALSE)</f>
        <v>12419.999999999998</v>
      </c>
      <c r="T1011" s="1">
        <f>IF(AND(class[[#This Row],[flow]]&gt;=class[[#This Row],[low]], class[[#This Row],[flow]]&lt;=class[[#This Row],[high]]),1,0)</f>
        <v>1</v>
      </c>
    </row>
    <row r="1012" spans="1:20" x14ac:dyDescent="0.25">
      <c r="A1012" s="61">
        <v>15174</v>
      </c>
      <c r="B1012" s="61">
        <v>9</v>
      </c>
      <c r="C1012" s="61">
        <v>1</v>
      </c>
      <c r="D1012" s="68">
        <v>1</v>
      </c>
      <c r="E1012" s="61" t="s">
        <v>77</v>
      </c>
      <c r="F1012" s="61">
        <v>2</v>
      </c>
      <c r="G10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12" s="62">
        <v>3</v>
      </c>
      <c r="I1012" s="62">
        <v>14</v>
      </c>
      <c r="J1012" s="61">
        <v>8575</v>
      </c>
      <c r="K1012" s="4">
        <f>VLOOKUP(class[[#This Row],[hwycov_id]],readme!E:F,2,FALSE)</f>
        <v>9633.4465339999988</v>
      </c>
      <c r="L1012" s="64">
        <f t="shared" si="45"/>
        <v>0.1234339981341106</v>
      </c>
      <c r="M1012" s="65">
        <f t="shared" si="46"/>
        <v>1058.4465339999988</v>
      </c>
      <c r="N1012" s="65">
        <f t="shared" si="47"/>
        <v>1120309.0653366107</v>
      </c>
      <c r="O1012" s="66" t="e">
        <v>#N/A</v>
      </c>
      <c r="P1012" s="1">
        <v>1012</v>
      </c>
      <c r="Q1012" s="46">
        <f>ROUND(class[[#This Row],[count]],-3)</f>
        <v>9000</v>
      </c>
      <c r="R1012" s="59">
        <f>VLOOKUP(class[[#This Row],[count_rd]],caltran!$J$2:$P$182,7,FALSE)</f>
        <v>5580</v>
      </c>
      <c r="S1012" s="63">
        <f>VLOOKUP(class[[#This Row],[count_rd]],caltran!$J$2:$P$182,6,FALSE)</f>
        <v>12419.999999999998</v>
      </c>
      <c r="T1012" s="1">
        <f>IF(AND(class[[#This Row],[flow]]&gt;=class[[#This Row],[low]], class[[#This Row],[flow]]&lt;=class[[#This Row],[high]]),1,0)</f>
        <v>1</v>
      </c>
    </row>
    <row r="1013" spans="1:20" x14ac:dyDescent="0.25">
      <c r="A1013" s="61">
        <v>29181</v>
      </c>
      <c r="B1013" s="61">
        <v>9</v>
      </c>
      <c r="C1013" s="61">
        <v>1</v>
      </c>
      <c r="D1013" s="68">
        <v>1</v>
      </c>
      <c r="E1013" s="61" t="s">
        <v>77</v>
      </c>
      <c r="F1013" s="61">
        <v>2</v>
      </c>
      <c r="G10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13" s="62">
        <v>7</v>
      </c>
      <c r="I1013" s="62">
        <v>15</v>
      </c>
      <c r="J1013" s="61">
        <v>8637</v>
      </c>
      <c r="K1013" s="4">
        <f>VLOOKUP(class[[#This Row],[hwycov_id]],readme!E:F,2,FALSE)</f>
        <v>11600.951599</v>
      </c>
      <c r="L1013" s="64">
        <f t="shared" si="45"/>
        <v>0.34316910952877167</v>
      </c>
      <c r="M1013" s="65">
        <f t="shared" si="46"/>
        <v>2963.951599</v>
      </c>
      <c r="N1013" s="65">
        <f t="shared" si="47"/>
        <v>8785009.0812146571</v>
      </c>
      <c r="O1013" s="66" t="e">
        <v>#N/A</v>
      </c>
      <c r="P1013" s="1">
        <v>1013</v>
      </c>
      <c r="Q1013" s="46">
        <f>ROUND(class[[#This Row],[count]],-3)</f>
        <v>9000</v>
      </c>
      <c r="R1013" s="59">
        <f>VLOOKUP(class[[#This Row],[count_rd]],caltran!$J$2:$P$182,7,FALSE)</f>
        <v>5580</v>
      </c>
      <c r="S1013" s="63">
        <f>VLOOKUP(class[[#This Row],[count_rd]],caltran!$J$2:$P$182,6,FALSE)</f>
        <v>12419.999999999998</v>
      </c>
      <c r="T1013" s="1">
        <f>IF(AND(class[[#This Row],[flow]]&gt;=class[[#This Row],[low]], class[[#This Row],[flow]]&lt;=class[[#This Row],[high]]),1,0)</f>
        <v>1</v>
      </c>
    </row>
    <row r="1014" spans="1:20" x14ac:dyDescent="0.25">
      <c r="A1014" s="61">
        <v>28061</v>
      </c>
      <c r="B1014" s="61">
        <v>9</v>
      </c>
      <c r="C1014" s="61">
        <v>1</v>
      </c>
      <c r="D1014" s="68">
        <v>1</v>
      </c>
      <c r="E1014" s="61" t="s">
        <v>77</v>
      </c>
      <c r="F1014" s="61">
        <v>2</v>
      </c>
      <c r="G10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14" s="62">
        <v>3</v>
      </c>
      <c r="I1014" s="62">
        <v>14</v>
      </c>
      <c r="J1014" s="61">
        <v>8710</v>
      </c>
      <c r="K1014" s="4">
        <f>VLOOKUP(class[[#This Row],[hwycov_id]],readme!E:F,2,FALSE)</f>
        <v>12361.731079000001</v>
      </c>
      <c r="L1014" s="64">
        <f t="shared" ref="L1014:L1077" si="48">K1014/J1014-1</f>
        <v>0.41925729954075797</v>
      </c>
      <c r="M1014" s="65">
        <f t="shared" ref="M1014:M1077" si="49">K1014-J1014</f>
        <v>3651.731079000001</v>
      </c>
      <c r="N1014" s="65">
        <f t="shared" ref="N1014:N1077" si="50">POWER(M1014,2)</f>
        <v>13335139.873334512</v>
      </c>
      <c r="O1014" s="66" t="e">
        <v>#N/A</v>
      </c>
      <c r="P1014" s="1">
        <v>1014</v>
      </c>
      <c r="Q1014" s="46">
        <f>ROUND(class[[#This Row],[count]],-3)</f>
        <v>9000</v>
      </c>
      <c r="R1014" s="59">
        <f>VLOOKUP(class[[#This Row],[count_rd]],caltran!$J$2:$P$182,7,FALSE)</f>
        <v>5580</v>
      </c>
      <c r="S1014" s="63">
        <f>VLOOKUP(class[[#This Row],[count_rd]],caltran!$J$2:$P$182,6,FALSE)</f>
        <v>12419.999999999998</v>
      </c>
      <c r="T1014" s="1">
        <f>IF(AND(class[[#This Row],[flow]]&gt;=class[[#This Row],[low]], class[[#This Row],[flow]]&lt;=class[[#This Row],[high]]),1,0)</f>
        <v>1</v>
      </c>
    </row>
    <row r="1015" spans="1:20" x14ac:dyDescent="0.25">
      <c r="A1015" s="61">
        <v>10933</v>
      </c>
      <c r="B1015" s="61">
        <v>9</v>
      </c>
      <c r="C1015" s="61">
        <v>1</v>
      </c>
      <c r="D1015" s="68">
        <v>1</v>
      </c>
      <c r="E1015" s="61" t="s">
        <v>77</v>
      </c>
      <c r="F1015" s="61">
        <v>2</v>
      </c>
      <c r="G10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15" s="62">
        <v>3</v>
      </c>
      <c r="I1015" s="62">
        <v>14</v>
      </c>
      <c r="J1015" s="61">
        <v>8719</v>
      </c>
      <c r="K1015" s="4">
        <f>VLOOKUP(class[[#This Row],[hwycov_id]],readme!E:F,2,FALSE)</f>
        <v>5540.505204</v>
      </c>
      <c r="L1015" s="64">
        <f t="shared" si="48"/>
        <v>-0.36454808991856869</v>
      </c>
      <c r="M1015" s="65">
        <f t="shared" si="49"/>
        <v>-3178.494796</v>
      </c>
      <c r="N1015" s="65">
        <f t="shared" si="50"/>
        <v>10102829.168199081</v>
      </c>
      <c r="O1015" s="66" t="e">
        <v>#N/A</v>
      </c>
      <c r="P1015" s="1">
        <v>1015</v>
      </c>
      <c r="Q1015" s="46">
        <f>ROUND(class[[#This Row],[count]],-3)</f>
        <v>9000</v>
      </c>
      <c r="R1015" s="59">
        <f>VLOOKUP(class[[#This Row],[count_rd]],caltran!$J$2:$P$182,7,FALSE)</f>
        <v>5580</v>
      </c>
      <c r="S1015" s="63">
        <f>VLOOKUP(class[[#This Row],[count_rd]],caltran!$J$2:$P$182,6,FALSE)</f>
        <v>12419.999999999998</v>
      </c>
      <c r="T1015" s="1">
        <f>IF(AND(class[[#This Row],[flow]]&gt;=class[[#This Row],[low]], class[[#This Row],[flow]]&lt;=class[[#This Row],[high]]),1,0)</f>
        <v>0</v>
      </c>
    </row>
    <row r="1016" spans="1:20" x14ac:dyDescent="0.25">
      <c r="A1016" s="61">
        <v>13668</v>
      </c>
      <c r="B1016" s="61">
        <v>9</v>
      </c>
      <c r="C1016" s="61">
        <v>1</v>
      </c>
      <c r="D1016" s="68">
        <v>1</v>
      </c>
      <c r="E1016" s="61" t="s">
        <v>77</v>
      </c>
      <c r="F1016" s="61">
        <v>2</v>
      </c>
      <c r="G10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16" s="62">
        <v>3</v>
      </c>
      <c r="I1016" s="62">
        <v>14</v>
      </c>
      <c r="J1016" s="61">
        <v>8730</v>
      </c>
      <c r="K1016" s="4">
        <f>VLOOKUP(class[[#This Row],[hwycov_id]],readme!E:F,2,FALSE)</f>
        <v>8590.6321100000005</v>
      </c>
      <c r="L1016" s="64">
        <f t="shared" si="48"/>
        <v>-1.5964248568155703E-2</v>
      </c>
      <c r="M1016" s="65">
        <f t="shared" si="49"/>
        <v>-139.36788999999953</v>
      </c>
      <c r="N1016" s="65">
        <f t="shared" si="50"/>
        <v>19423.408763051972</v>
      </c>
      <c r="O1016" s="66" t="e">
        <v>#N/A</v>
      </c>
      <c r="P1016" s="1">
        <v>1016</v>
      </c>
      <c r="Q1016" s="46">
        <f>ROUND(class[[#This Row],[count]],-3)</f>
        <v>9000</v>
      </c>
      <c r="R1016" s="59">
        <f>VLOOKUP(class[[#This Row],[count_rd]],caltran!$J$2:$P$182,7,FALSE)</f>
        <v>5580</v>
      </c>
      <c r="S1016" s="63">
        <f>VLOOKUP(class[[#This Row],[count_rd]],caltran!$J$2:$P$182,6,FALSE)</f>
        <v>12419.999999999998</v>
      </c>
      <c r="T1016" s="1">
        <f>IF(AND(class[[#This Row],[flow]]&gt;=class[[#This Row],[low]], class[[#This Row],[flow]]&lt;=class[[#This Row],[high]]),1,0)</f>
        <v>1</v>
      </c>
    </row>
    <row r="1017" spans="1:20" x14ac:dyDescent="0.25">
      <c r="A1017" s="61">
        <v>28946</v>
      </c>
      <c r="B1017" s="61">
        <v>9</v>
      </c>
      <c r="C1017" s="61">
        <v>1</v>
      </c>
      <c r="D1017" s="68">
        <v>1</v>
      </c>
      <c r="E1017" s="61" t="s">
        <v>77</v>
      </c>
      <c r="F1017" s="61">
        <v>2</v>
      </c>
      <c r="G10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17" s="62">
        <v>3</v>
      </c>
      <c r="I1017" s="62">
        <v>5</v>
      </c>
      <c r="J1017" s="61">
        <v>8739</v>
      </c>
      <c r="K1017" s="4">
        <f>VLOOKUP(class[[#This Row],[hwycov_id]],readme!E:F,2,FALSE)</f>
        <v>7460.9321290000007</v>
      </c>
      <c r="L1017" s="64">
        <f t="shared" si="48"/>
        <v>-0.14624875512072311</v>
      </c>
      <c r="M1017" s="65">
        <f t="shared" si="49"/>
        <v>-1278.0678709999993</v>
      </c>
      <c r="N1017" s="65">
        <f t="shared" si="50"/>
        <v>1633457.4828824708</v>
      </c>
      <c r="O1017" s="66" t="e">
        <v>#N/A</v>
      </c>
      <c r="P1017" s="1">
        <v>1017</v>
      </c>
      <c r="Q1017" s="46">
        <f>ROUND(class[[#This Row],[count]],-3)</f>
        <v>9000</v>
      </c>
      <c r="R1017" s="59">
        <f>VLOOKUP(class[[#This Row],[count_rd]],caltran!$J$2:$P$182,7,FALSE)</f>
        <v>5580</v>
      </c>
      <c r="S1017" s="63">
        <f>VLOOKUP(class[[#This Row],[count_rd]],caltran!$J$2:$P$182,6,FALSE)</f>
        <v>12419.999999999998</v>
      </c>
      <c r="T1017" s="1">
        <f>IF(AND(class[[#This Row],[flow]]&gt;=class[[#This Row],[low]], class[[#This Row],[flow]]&lt;=class[[#This Row],[high]]),1,0)</f>
        <v>1</v>
      </c>
    </row>
    <row r="1018" spans="1:20" x14ac:dyDescent="0.25">
      <c r="A1018" s="61">
        <v>28516</v>
      </c>
      <c r="B1018" s="61">
        <v>9</v>
      </c>
      <c r="C1018" s="61">
        <v>1</v>
      </c>
      <c r="D1018" s="68">
        <v>1</v>
      </c>
      <c r="E1018" s="61" t="s">
        <v>77</v>
      </c>
      <c r="F1018" s="61">
        <v>2</v>
      </c>
      <c r="G10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18" s="62">
        <v>6</v>
      </c>
      <c r="I1018" s="62">
        <v>18</v>
      </c>
      <c r="J1018" s="61">
        <v>8764</v>
      </c>
      <c r="K1018" s="4">
        <f>VLOOKUP(class[[#This Row],[hwycov_id]],readme!E:F,2,FALSE)</f>
        <v>6946.6022040000007</v>
      </c>
      <c r="L1018" s="64">
        <f t="shared" si="48"/>
        <v>-0.20737081195800999</v>
      </c>
      <c r="M1018" s="65">
        <f t="shared" si="49"/>
        <v>-1817.3977959999993</v>
      </c>
      <c r="N1018" s="65">
        <f t="shared" si="50"/>
        <v>3302934.748905655</v>
      </c>
      <c r="O1018" s="66" t="e">
        <v>#N/A</v>
      </c>
      <c r="P1018" s="1">
        <v>1018</v>
      </c>
      <c r="Q1018" s="46">
        <f>ROUND(class[[#This Row],[count]],-3)</f>
        <v>9000</v>
      </c>
      <c r="R1018" s="59">
        <f>VLOOKUP(class[[#This Row],[count_rd]],caltran!$J$2:$P$182,7,FALSE)</f>
        <v>5580</v>
      </c>
      <c r="S1018" s="63">
        <f>VLOOKUP(class[[#This Row],[count_rd]],caltran!$J$2:$P$182,6,FALSE)</f>
        <v>12419.999999999998</v>
      </c>
      <c r="T1018" s="1">
        <f>IF(AND(class[[#This Row],[flow]]&gt;=class[[#This Row],[low]], class[[#This Row],[flow]]&lt;=class[[#This Row],[high]]),1,0)</f>
        <v>1</v>
      </c>
    </row>
    <row r="1019" spans="1:20" x14ac:dyDescent="0.25">
      <c r="A1019" s="61">
        <v>27502</v>
      </c>
      <c r="B1019" s="61">
        <v>9</v>
      </c>
      <c r="C1019" s="61">
        <v>1</v>
      </c>
      <c r="D1019" s="68">
        <v>1</v>
      </c>
      <c r="E1019" s="61" t="s">
        <v>77</v>
      </c>
      <c r="F1019" s="61">
        <v>2</v>
      </c>
      <c r="G10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19" s="62">
        <v>3</v>
      </c>
      <c r="I1019" s="62">
        <v>14</v>
      </c>
      <c r="J1019" s="61">
        <v>8894</v>
      </c>
      <c r="K1019" s="4">
        <f>VLOOKUP(class[[#This Row],[hwycov_id]],readme!E:F,2,FALSE)</f>
        <v>9702.9906459999984</v>
      </c>
      <c r="L1019" s="64">
        <f t="shared" si="48"/>
        <v>9.0959146165954463E-2</v>
      </c>
      <c r="M1019" s="65">
        <f t="shared" si="49"/>
        <v>808.99064599999838</v>
      </c>
      <c r="N1019" s="65">
        <f t="shared" si="50"/>
        <v>654465.86531549471</v>
      </c>
      <c r="O1019" s="66" t="e">
        <v>#N/A</v>
      </c>
      <c r="P1019" s="1">
        <v>1019</v>
      </c>
      <c r="Q1019" s="46">
        <f>ROUND(class[[#This Row],[count]],-3)</f>
        <v>9000</v>
      </c>
      <c r="R1019" s="59">
        <f>VLOOKUP(class[[#This Row],[count_rd]],caltran!$J$2:$P$182,7,FALSE)</f>
        <v>5580</v>
      </c>
      <c r="S1019" s="63">
        <f>VLOOKUP(class[[#This Row],[count_rd]],caltran!$J$2:$P$182,6,FALSE)</f>
        <v>12419.999999999998</v>
      </c>
      <c r="T1019" s="1">
        <f>IF(AND(class[[#This Row],[flow]]&gt;=class[[#This Row],[low]], class[[#This Row],[flow]]&lt;=class[[#This Row],[high]]),1,0)</f>
        <v>1</v>
      </c>
    </row>
    <row r="1020" spans="1:20" x14ac:dyDescent="0.25">
      <c r="A1020" s="61">
        <v>14623</v>
      </c>
      <c r="B1020" s="61">
        <v>9</v>
      </c>
      <c r="C1020" s="61">
        <v>1</v>
      </c>
      <c r="D1020" s="68">
        <v>1</v>
      </c>
      <c r="E1020" s="61" t="s">
        <v>77</v>
      </c>
      <c r="F1020" s="61">
        <v>2</v>
      </c>
      <c r="G10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20" s="62">
        <v>3</v>
      </c>
      <c r="I1020" s="62">
        <v>14</v>
      </c>
      <c r="J1020" s="61">
        <v>8914</v>
      </c>
      <c r="K1020" s="4">
        <f>VLOOKUP(class[[#This Row],[hwycov_id]],readme!E:F,2,FALSE)</f>
        <v>6213.9637459999994</v>
      </c>
      <c r="L1020" s="64">
        <f t="shared" si="48"/>
        <v>-0.30289839062149437</v>
      </c>
      <c r="M1020" s="65">
        <f t="shared" si="49"/>
        <v>-2700.0362540000006</v>
      </c>
      <c r="N1020" s="65">
        <f t="shared" si="50"/>
        <v>7290195.7729143556</v>
      </c>
      <c r="O1020" s="66" t="e">
        <v>#N/A</v>
      </c>
      <c r="P1020" s="1">
        <v>1020</v>
      </c>
      <c r="Q1020" s="46">
        <f>ROUND(class[[#This Row],[count]],-3)</f>
        <v>9000</v>
      </c>
      <c r="R1020" s="59">
        <f>VLOOKUP(class[[#This Row],[count_rd]],caltran!$J$2:$P$182,7,FALSE)</f>
        <v>5580</v>
      </c>
      <c r="S1020" s="63">
        <f>VLOOKUP(class[[#This Row],[count_rd]],caltran!$J$2:$P$182,6,FALSE)</f>
        <v>12419.999999999998</v>
      </c>
      <c r="T1020" s="1">
        <f>IF(AND(class[[#This Row],[flow]]&gt;=class[[#This Row],[low]], class[[#This Row],[flow]]&lt;=class[[#This Row],[high]]),1,0)</f>
        <v>1</v>
      </c>
    </row>
    <row r="1021" spans="1:20" x14ac:dyDescent="0.25">
      <c r="A1021" s="61">
        <v>12545</v>
      </c>
      <c r="B1021" s="61">
        <v>9</v>
      </c>
      <c r="C1021" s="61">
        <v>1</v>
      </c>
      <c r="D1021" s="68">
        <v>1</v>
      </c>
      <c r="E1021" s="61" t="s">
        <v>77</v>
      </c>
      <c r="F1021" s="61">
        <v>2</v>
      </c>
      <c r="G10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21" s="62">
        <v>6</v>
      </c>
      <c r="I1021" s="62">
        <v>12</v>
      </c>
      <c r="J1021" s="61">
        <v>8932</v>
      </c>
      <c r="K1021" s="4">
        <f>VLOOKUP(class[[#This Row],[hwycov_id]],readme!E:F,2,FALSE)</f>
        <v>3277.664628</v>
      </c>
      <c r="L1021" s="64">
        <f t="shared" si="48"/>
        <v>-0.63304247335423192</v>
      </c>
      <c r="M1021" s="65">
        <f t="shared" si="49"/>
        <v>-5654.3353719999996</v>
      </c>
      <c r="N1021" s="65">
        <f t="shared" si="50"/>
        <v>31971508.499050375</v>
      </c>
      <c r="O1021" s="66" t="e">
        <v>#N/A</v>
      </c>
      <c r="P1021" s="1">
        <v>1021</v>
      </c>
      <c r="Q1021" s="46">
        <f>ROUND(class[[#This Row],[count]],-3)</f>
        <v>9000</v>
      </c>
      <c r="R1021" s="59">
        <f>VLOOKUP(class[[#This Row],[count_rd]],caltran!$J$2:$P$182,7,FALSE)</f>
        <v>5580</v>
      </c>
      <c r="S1021" s="63">
        <f>VLOOKUP(class[[#This Row],[count_rd]],caltran!$J$2:$P$182,6,FALSE)</f>
        <v>12419.999999999998</v>
      </c>
      <c r="T1021" s="1">
        <f>IF(AND(class[[#This Row],[flow]]&gt;=class[[#This Row],[low]], class[[#This Row],[flow]]&lt;=class[[#This Row],[high]]),1,0)</f>
        <v>0</v>
      </c>
    </row>
    <row r="1022" spans="1:20" x14ac:dyDescent="0.25">
      <c r="A1022" s="61">
        <v>12821</v>
      </c>
      <c r="B1022" s="61">
        <v>9</v>
      </c>
      <c r="C1022" s="61">
        <v>1</v>
      </c>
      <c r="D1022" s="68">
        <v>1</v>
      </c>
      <c r="E1022" s="61" t="s">
        <v>77</v>
      </c>
      <c r="F1022" s="61">
        <v>2</v>
      </c>
      <c r="G10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22" s="62">
        <v>7</v>
      </c>
      <c r="I1022" s="62">
        <v>7</v>
      </c>
      <c r="J1022" s="61">
        <v>8943</v>
      </c>
      <c r="K1022" s="4">
        <f>VLOOKUP(class[[#This Row],[hwycov_id]],readme!E:F,2,FALSE)</f>
        <v>5272.9254940000001</v>
      </c>
      <c r="L1022" s="64">
        <f t="shared" si="48"/>
        <v>-0.41038516224980426</v>
      </c>
      <c r="M1022" s="65">
        <f t="shared" si="49"/>
        <v>-3670.0745059999999</v>
      </c>
      <c r="N1022" s="65">
        <f t="shared" si="50"/>
        <v>13469446.879591143</v>
      </c>
      <c r="O1022" s="66" t="e">
        <v>#N/A</v>
      </c>
      <c r="P1022" s="1">
        <v>1022</v>
      </c>
      <c r="Q1022" s="46">
        <f>ROUND(class[[#This Row],[count]],-3)</f>
        <v>9000</v>
      </c>
      <c r="R1022" s="59">
        <f>VLOOKUP(class[[#This Row],[count_rd]],caltran!$J$2:$P$182,7,FALSE)</f>
        <v>5580</v>
      </c>
      <c r="S1022" s="63">
        <f>VLOOKUP(class[[#This Row],[count_rd]],caltran!$J$2:$P$182,6,FALSE)</f>
        <v>12419.999999999998</v>
      </c>
      <c r="T1022" s="1">
        <f>IF(AND(class[[#This Row],[flow]]&gt;=class[[#This Row],[low]], class[[#This Row],[flow]]&lt;=class[[#This Row],[high]]),1,0)</f>
        <v>0</v>
      </c>
    </row>
    <row r="1023" spans="1:20" x14ac:dyDescent="0.25">
      <c r="A1023" s="61">
        <v>28448</v>
      </c>
      <c r="B1023" s="61">
        <v>9</v>
      </c>
      <c r="C1023" s="61">
        <v>1</v>
      </c>
      <c r="D1023" s="68">
        <v>1</v>
      </c>
      <c r="E1023" s="61" t="s">
        <v>77</v>
      </c>
      <c r="F1023" s="61">
        <v>2</v>
      </c>
      <c r="G10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23" s="62">
        <v>3</v>
      </c>
      <c r="I1023" s="62">
        <v>14</v>
      </c>
      <c r="J1023" s="61">
        <v>8953</v>
      </c>
      <c r="K1023" s="4">
        <f>VLOOKUP(class[[#This Row],[hwycov_id]],readme!E:F,2,FALSE)</f>
        <v>12033.235457999999</v>
      </c>
      <c r="L1023" s="64">
        <f t="shared" si="48"/>
        <v>0.34404506400089341</v>
      </c>
      <c r="M1023" s="65">
        <f t="shared" si="49"/>
        <v>3080.2354579999992</v>
      </c>
      <c r="N1023" s="65">
        <f t="shared" si="50"/>
        <v>9487850.4767204653</v>
      </c>
      <c r="O1023" s="66" t="e">
        <v>#N/A</v>
      </c>
      <c r="P1023" s="1">
        <v>1023</v>
      </c>
      <c r="Q1023" s="46">
        <f>ROUND(class[[#This Row],[count]],-3)</f>
        <v>9000</v>
      </c>
      <c r="R1023" s="59">
        <f>VLOOKUP(class[[#This Row],[count_rd]],caltran!$J$2:$P$182,7,FALSE)</f>
        <v>5580</v>
      </c>
      <c r="S1023" s="63">
        <f>VLOOKUP(class[[#This Row],[count_rd]],caltran!$J$2:$P$182,6,FALSE)</f>
        <v>12419.999999999998</v>
      </c>
      <c r="T1023" s="1">
        <f>IF(AND(class[[#This Row],[flow]]&gt;=class[[#This Row],[low]], class[[#This Row],[flow]]&lt;=class[[#This Row],[high]]),1,0)</f>
        <v>1</v>
      </c>
    </row>
    <row r="1024" spans="1:20" x14ac:dyDescent="0.25">
      <c r="A1024" s="61">
        <v>14215</v>
      </c>
      <c r="B1024" s="61">
        <v>9</v>
      </c>
      <c r="C1024" s="61">
        <v>1</v>
      </c>
      <c r="D1024" s="68">
        <v>1</v>
      </c>
      <c r="E1024" s="61" t="s">
        <v>77</v>
      </c>
      <c r="F1024" s="61">
        <v>2</v>
      </c>
      <c r="G10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24" s="62">
        <v>2</v>
      </c>
      <c r="I1024" s="62">
        <v>14</v>
      </c>
      <c r="J1024" s="61">
        <v>8974</v>
      </c>
      <c r="K1024" s="4">
        <f>VLOOKUP(class[[#This Row],[hwycov_id]],readme!E:F,2,FALSE)</f>
        <v>5073.7594599999993</v>
      </c>
      <c r="L1024" s="64">
        <f t="shared" si="48"/>
        <v>-0.43461561622464906</v>
      </c>
      <c r="M1024" s="65">
        <f t="shared" si="49"/>
        <v>-3900.2405400000007</v>
      </c>
      <c r="N1024" s="65">
        <f t="shared" si="50"/>
        <v>15211876.269859497</v>
      </c>
      <c r="O1024" s="66" t="e">
        <v>#N/A</v>
      </c>
      <c r="P1024" s="1">
        <v>1024</v>
      </c>
      <c r="Q1024" s="46">
        <f>ROUND(class[[#This Row],[count]],-3)</f>
        <v>9000</v>
      </c>
      <c r="R1024" s="59">
        <f>VLOOKUP(class[[#This Row],[count_rd]],caltran!$J$2:$P$182,7,FALSE)</f>
        <v>5580</v>
      </c>
      <c r="S1024" s="63">
        <f>VLOOKUP(class[[#This Row],[count_rd]],caltran!$J$2:$P$182,6,FALSE)</f>
        <v>12419.999999999998</v>
      </c>
      <c r="T1024" s="1">
        <f>IF(AND(class[[#This Row],[flow]]&gt;=class[[#This Row],[low]], class[[#This Row],[flow]]&lt;=class[[#This Row],[high]]),1,0)</f>
        <v>0</v>
      </c>
    </row>
    <row r="1025" spans="1:20" x14ac:dyDescent="0.25">
      <c r="A1025" s="61">
        <v>16270</v>
      </c>
      <c r="B1025" s="61">
        <v>9</v>
      </c>
      <c r="C1025" s="61">
        <v>1</v>
      </c>
      <c r="D1025" s="68">
        <v>1</v>
      </c>
      <c r="E1025" s="61" t="s">
        <v>77</v>
      </c>
      <c r="F1025" s="61">
        <v>2</v>
      </c>
      <c r="G10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25" s="62">
        <v>6</v>
      </c>
      <c r="I1025" s="62">
        <v>6</v>
      </c>
      <c r="J1025" s="61">
        <v>9005</v>
      </c>
      <c r="K1025" s="4">
        <f>VLOOKUP(class[[#This Row],[hwycov_id]],readme!E:F,2,FALSE)</f>
        <v>7706.0171499999997</v>
      </c>
      <c r="L1025" s="64">
        <f t="shared" si="48"/>
        <v>-0.14425128817323718</v>
      </c>
      <c r="M1025" s="65">
        <f t="shared" si="49"/>
        <v>-1298.9828500000003</v>
      </c>
      <c r="N1025" s="65">
        <f t="shared" si="50"/>
        <v>1687356.4445941234</v>
      </c>
      <c r="O1025" s="66" t="e">
        <v>#N/A</v>
      </c>
      <c r="P1025" s="1">
        <v>1025</v>
      </c>
      <c r="Q1025" s="46">
        <f>ROUND(class[[#This Row],[count]],-3)</f>
        <v>9000</v>
      </c>
      <c r="R1025" s="59">
        <f>VLOOKUP(class[[#This Row],[count_rd]],caltran!$J$2:$P$182,7,FALSE)</f>
        <v>5580</v>
      </c>
      <c r="S1025" s="63">
        <f>VLOOKUP(class[[#This Row],[count_rd]],caltran!$J$2:$P$182,6,FALSE)</f>
        <v>12419.999999999998</v>
      </c>
      <c r="T1025" s="1">
        <f>IF(AND(class[[#This Row],[flow]]&gt;=class[[#This Row],[low]], class[[#This Row],[flow]]&lt;=class[[#This Row],[high]]),1,0)</f>
        <v>1</v>
      </c>
    </row>
    <row r="1026" spans="1:20" x14ac:dyDescent="0.25">
      <c r="A1026" s="61">
        <v>14742</v>
      </c>
      <c r="B1026" s="61">
        <v>9</v>
      </c>
      <c r="C1026" s="61">
        <v>1</v>
      </c>
      <c r="D1026" s="68">
        <v>1</v>
      </c>
      <c r="E1026" s="61" t="s">
        <v>77</v>
      </c>
      <c r="F1026" s="61">
        <v>2</v>
      </c>
      <c r="G10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26" s="62">
        <v>7</v>
      </c>
      <c r="I1026" s="62">
        <v>18</v>
      </c>
      <c r="J1026" s="61">
        <v>9018</v>
      </c>
      <c r="K1026" s="4">
        <f>VLOOKUP(class[[#This Row],[hwycov_id]],readme!E:F,2,FALSE)</f>
        <v>3773.4999990000006</v>
      </c>
      <c r="L1026" s="64">
        <f t="shared" si="48"/>
        <v>-0.58155910412508316</v>
      </c>
      <c r="M1026" s="65">
        <f t="shared" si="49"/>
        <v>-5244.5000009999994</v>
      </c>
      <c r="N1026" s="65">
        <f t="shared" si="50"/>
        <v>27504780.260488994</v>
      </c>
      <c r="O1026" s="66" t="e">
        <v>#N/A</v>
      </c>
      <c r="P1026" s="1">
        <v>1026</v>
      </c>
      <c r="Q1026" s="46">
        <f>ROUND(class[[#This Row],[count]],-3)</f>
        <v>9000</v>
      </c>
      <c r="R1026" s="59">
        <f>VLOOKUP(class[[#This Row],[count_rd]],caltran!$J$2:$P$182,7,FALSE)</f>
        <v>5580</v>
      </c>
      <c r="S1026" s="63">
        <f>VLOOKUP(class[[#This Row],[count_rd]],caltran!$J$2:$P$182,6,FALSE)</f>
        <v>12419.999999999998</v>
      </c>
      <c r="T1026" s="1">
        <f>IF(AND(class[[#This Row],[flow]]&gt;=class[[#This Row],[low]], class[[#This Row],[flow]]&lt;=class[[#This Row],[high]]),1,0)</f>
        <v>0</v>
      </c>
    </row>
    <row r="1027" spans="1:20" x14ac:dyDescent="0.25">
      <c r="A1027" s="61">
        <v>8853</v>
      </c>
      <c r="B1027" s="61">
        <v>9</v>
      </c>
      <c r="C1027" s="61">
        <v>1</v>
      </c>
      <c r="D1027" s="68">
        <v>1</v>
      </c>
      <c r="E1027" s="61" t="s">
        <v>77</v>
      </c>
      <c r="F1027" s="61">
        <v>2</v>
      </c>
      <c r="G10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27" s="62">
        <v>6</v>
      </c>
      <c r="I1027" s="62">
        <v>1</v>
      </c>
      <c r="J1027" s="61">
        <v>9030</v>
      </c>
      <c r="K1027" s="4">
        <f>VLOOKUP(class[[#This Row],[hwycov_id]],readme!E:F,2,FALSE)</f>
        <v>11576.506958</v>
      </c>
      <c r="L1027" s="64">
        <f t="shared" si="48"/>
        <v>0.2820052002214839</v>
      </c>
      <c r="M1027" s="65">
        <f t="shared" si="49"/>
        <v>2546.5069579999999</v>
      </c>
      <c r="N1027" s="65">
        <f t="shared" si="50"/>
        <v>6484697.6871424131</v>
      </c>
      <c r="O1027" s="66" t="e">
        <v>#N/A</v>
      </c>
      <c r="P1027" s="1">
        <v>1027</v>
      </c>
      <c r="Q1027" s="46">
        <f>ROUND(class[[#This Row],[count]],-3)</f>
        <v>9000</v>
      </c>
      <c r="R1027" s="59">
        <f>VLOOKUP(class[[#This Row],[count_rd]],caltran!$J$2:$P$182,7,FALSE)</f>
        <v>5580</v>
      </c>
      <c r="S1027" s="63">
        <f>VLOOKUP(class[[#This Row],[count_rd]],caltran!$J$2:$P$182,6,FALSE)</f>
        <v>12419.999999999998</v>
      </c>
      <c r="T1027" s="1">
        <f>IF(AND(class[[#This Row],[flow]]&gt;=class[[#This Row],[low]], class[[#This Row],[flow]]&lt;=class[[#This Row],[high]]),1,0)</f>
        <v>1</v>
      </c>
    </row>
    <row r="1028" spans="1:20" x14ac:dyDescent="0.25">
      <c r="A1028" s="61">
        <v>14401</v>
      </c>
      <c r="B1028" s="61">
        <v>9</v>
      </c>
      <c r="C1028" s="61">
        <v>1</v>
      </c>
      <c r="D1028" s="68">
        <v>1</v>
      </c>
      <c r="E1028" s="61" t="s">
        <v>77</v>
      </c>
      <c r="F1028" s="61">
        <v>2</v>
      </c>
      <c r="G10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28" s="62">
        <v>3</v>
      </c>
      <c r="I1028" s="62">
        <v>14</v>
      </c>
      <c r="J1028" s="61">
        <v>9054</v>
      </c>
      <c r="K1028" s="4">
        <f>VLOOKUP(class[[#This Row],[hwycov_id]],readme!E:F,2,FALSE)</f>
        <v>11298.483184999999</v>
      </c>
      <c r="L1028" s="64">
        <f t="shared" si="48"/>
        <v>0.24789962281864364</v>
      </c>
      <c r="M1028" s="65">
        <f t="shared" si="49"/>
        <v>2244.4831849999991</v>
      </c>
      <c r="N1028" s="65">
        <f t="shared" si="50"/>
        <v>5037704.7677477403</v>
      </c>
      <c r="O1028" s="66" t="e">
        <v>#N/A</v>
      </c>
      <c r="P1028" s="1">
        <v>1028</v>
      </c>
      <c r="Q1028" s="46">
        <f>ROUND(class[[#This Row],[count]],-3)</f>
        <v>9000</v>
      </c>
      <c r="R1028" s="59">
        <f>VLOOKUP(class[[#This Row],[count_rd]],caltran!$J$2:$P$182,7,FALSE)</f>
        <v>5580</v>
      </c>
      <c r="S1028" s="63">
        <f>VLOOKUP(class[[#This Row],[count_rd]],caltran!$J$2:$P$182,6,FALSE)</f>
        <v>12419.999999999998</v>
      </c>
      <c r="T1028" s="1">
        <f>IF(AND(class[[#This Row],[flow]]&gt;=class[[#This Row],[low]], class[[#This Row],[flow]]&lt;=class[[#This Row],[high]]),1,0)</f>
        <v>1</v>
      </c>
    </row>
    <row r="1029" spans="1:20" x14ac:dyDescent="0.25">
      <c r="A1029" s="61">
        <v>8943</v>
      </c>
      <c r="B1029" s="61">
        <v>9</v>
      </c>
      <c r="C1029" s="61">
        <v>1</v>
      </c>
      <c r="D1029" s="68">
        <v>1</v>
      </c>
      <c r="E1029" s="61" t="s">
        <v>77</v>
      </c>
      <c r="F1029" s="61">
        <v>2</v>
      </c>
      <c r="G10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29" s="62">
        <v>2</v>
      </c>
      <c r="I1029" s="62">
        <v>14</v>
      </c>
      <c r="J1029" s="61">
        <v>9058</v>
      </c>
      <c r="K1029" s="4">
        <f>VLOOKUP(class[[#This Row],[hwycov_id]],readme!E:F,2,FALSE)</f>
        <v>10410.795257000002</v>
      </c>
      <c r="L1029" s="64">
        <f t="shared" si="48"/>
        <v>0.14934811845882101</v>
      </c>
      <c r="M1029" s="65">
        <f t="shared" si="49"/>
        <v>1352.7952570000016</v>
      </c>
      <c r="N1029" s="65">
        <f t="shared" si="50"/>
        <v>1830055.0073617003</v>
      </c>
      <c r="O1029" s="66" t="e">
        <v>#N/A</v>
      </c>
      <c r="P1029" s="1">
        <v>1029</v>
      </c>
      <c r="Q1029" s="46">
        <f>ROUND(class[[#This Row],[count]],-3)</f>
        <v>9000</v>
      </c>
      <c r="R1029" s="59">
        <f>VLOOKUP(class[[#This Row],[count_rd]],caltran!$J$2:$P$182,7,FALSE)</f>
        <v>5580</v>
      </c>
      <c r="S1029" s="63">
        <f>VLOOKUP(class[[#This Row],[count_rd]],caltran!$J$2:$P$182,6,FALSE)</f>
        <v>12419.999999999998</v>
      </c>
      <c r="T1029" s="1">
        <f>IF(AND(class[[#This Row],[flow]]&gt;=class[[#This Row],[low]], class[[#This Row],[flow]]&lt;=class[[#This Row],[high]]),1,0)</f>
        <v>1</v>
      </c>
    </row>
    <row r="1030" spans="1:20" x14ac:dyDescent="0.25">
      <c r="A1030" s="61">
        <v>11019</v>
      </c>
      <c r="B1030" s="61">
        <v>9</v>
      </c>
      <c r="C1030" s="61">
        <v>1</v>
      </c>
      <c r="D1030" s="68">
        <v>1</v>
      </c>
      <c r="E1030" s="61" t="s">
        <v>77</v>
      </c>
      <c r="F1030" s="61">
        <v>2</v>
      </c>
      <c r="G10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30" s="62">
        <v>3</v>
      </c>
      <c r="I1030" s="62">
        <v>14</v>
      </c>
      <c r="J1030" s="61">
        <v>9064</v>
      </c>
      <c r="K1030" s="4">
        <f>VLOOKUP(class[[#This Row],[hwycov_id]],readme!E:F,2,FALSE)</f>
        <v>8739.484437000001</v>
      </c>
      <c r="L1030" s="64">
        <f t="shared" si="48"/>
        <v>-3.5802687886142825E-2</v>
      </c>
      <c r="M1030" s="65">
        <f t="shared" si="49"/>
        <v>-324.51556299999902</v>
      </c>
      <c r="N1030" s="65">
        <f t="shared" si="50"/>
        <v>105310.35062920634</v>
      </c>
      <c r="O1030" s="66" t="e">
        <v>#N/A</v>
      </c>
      <c r="P1030" s="1">
        <v>1030</v>
      </c>
      <c r="Q1030" s="46">
        <f>ROUND(class[[#This Row],[count]],-3)</f>
        <v>9000</v>
      </c>
      <c r="R1030" s="59">
        <f>VLOOKUP(class[[#This Row],[count_rd]],caltran!$J$2:$P$182,7,FALSE)</f>
        <v>5580</v>
      </c>
      <c r="S1030" s="63">
        <f>VLOOKUP(class[[#This Row],[count_rd]],caltran!$J$2:$P$182,6,FALSE)</f>
        <v>12419.999999999998</v>
      </c>
      <c r="T1030" s="1">
        <f>IF(AND(class[[#This Row],[flow]]&gt;=class[[#This Row],[low]], class[[#This Row],[flow]]&lt;=class[[#This Row],[high]]),1,0)</f>
        <v>1</v>
      </c>
    </row>
    <row r="1031" spans="1:20" x14ac:dyDescent="0.25">
      <c r="A1031" s="61">
        <v>9240</v>
      </c>
      <c r="B1031" s="61">
        <v>9</v>
      </c>
      <c r="C1031" s="61">
        <v>1</v>
      </c>
      <c r="D1031" s="68">
        <v>1</v>
      </c>
      <c r="E1031" s="61" t="s">
        <v>77</v>
      </c>
      <c r="F1031" s="61">
        <v>2</v>
      </c>
      <c r="G10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31" s="62">
        <v>3</v>
      </c>
      <c r="I1031" s="62">
        <v>14</v>
      </c>
      <c r="J1031" s="61">
        <v>9136</v>
      </c>
      <c r="K1031" s="4">
        <f>VLOOKUP(class[[#This Row],[hwycov_id]],readme!E:F,2,FALSE)</f>
        <v>5744.1641310000005</v>
      </c>
      <c r="L1031" s="64">
        <f t="shared" si="48"/>
        <v>-0.3712604935420315</v>
      </c>
      <c r="M1031" s="65">
        <f t="shared" si="49"/>
        <v>-3391.8358689999995</v>
      </c>
      <c r="N1031" s="65">
        <f t="shared" si="50"/>
        <v>11504550.562234983</v>
      </c>
      <c r="O1031" s="66" t="e">
        <v>#N/A</v>
      </c>
      <c r="P1031" s="1">
        <v>1031</v>
      </c>
      <c r="Q1031" s="46">
        <f>ROUND(class[[#This Row],[count]],-3)</f>
        <v>9000</v>
      </c>
      <c r="R1031" s="59">
        <f>VLOOKUP(class[[#This Row],[count_rd]],caltran!$J$2:$P$182,7,FALSE)</f>
        <v>5580</v>
      </c>
      <c r="S1031" s="63">
        <f>VLOOKUP(class[[#This Row],[count_rd]],caltran!$J$2:$P$182,6,FALSE)</f>
        <v>12419.999999999998</v>
      </c>
      <c r="T1031" s="1">
        <f>IF(AND(class[[#This Row],[flow]]&gt;=class[[#This Row],[low]], class[[#This Row],[flow]]&lt;=class[[#This Row],[high]]),1,0)</f>
        <v>1</v>
      </c>
    </row>
    <row r="1032" spans="1:20" x14ac:dyDescent="0.25">
      <c r="A1032" s="61">
        <v>14245</v>
      </c>
      <c r="B1032" s="61">
        <v>9</v>
      </c>
      <c r="C1032" s="61">
        <v>1</v>
      </c>
      <c r="D1032" s="68">
        <v>1</v>
      </c>
      <c r="E1032" s="61" t="s">
        <v>77</v>
      </c>
      <c r="F1032" s="61">
        <v>2</v>
      </c>
      <c r="G10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32" s="62">
        <v>3</v>
      </c>
      <c r="I1032" s="62">
        <v>14</v>
      </c>
      <c r="J1032" s="61">
        <v>9191</v>
      </c>
      <c r="K1032" s="4">
        <f>VLOOKUP(class[[#This Row],[hwycov_id]],readme!E:F,2,FALSE)</f>
        <v>10786.386291999999</v>
      </c>
      <c r="L1032" s="64">
        <f t="shared" si="48"/>
        <v>0.1735813613317374</v>
      </c>
      <c r="M1032" s="65">
        <f t="shared" si="49"/>
        <v>1595.3862919999992</v>
      </c>
      <c r="N1032" s="65">
        <f t="shared" si="50"/>
        <v>2545257.420701507</v>
      </c>
      <c r="O1032" s="66" t="e">
        <v>#N/A</v>
      </c>
      <c r="P1032" s="1">
        <v>1032</v>
      </c>
      <c r="Q1032" s="46">
        <f>ROUND(class[[#This Row],[count]],-3)</f>
        <v>9000</v>
      </c>
      <c r="R1032" s="59">
        <f>VLOOKUP(class[[#This Row],[count_rd]],caltran!$J$2:$P$182,7,FALSE)</f>
        <v>5580</v>
      </c>
      <c r="S1032" s="63">
        <f>VLOOKUP(class[[#This Row],[count_rd]],caltran!$J$2:$P$182,6,FALSE)</f>
        <v>12419.999999999998</v>
      </c>
      <c r="T1032" s="1">
        <f>IF(AND(class[[#This Row],[flow]]&gt;=class[[#This Row],[low]], class[[#This Row],[flow]]&lt;=class[[#This Row],[high]]),1,0)</f>
        <v>1</v>
      </c>
    </row>
    <row r="1033" spans="1:20" x14ac:dyDescent="0.25">
      <c r="A1033" s="61">
        <v>28845</v>
      </c>
      <c r="B1033" s="61">
        <v>9</v>
      </c>
      <c r="C1033" s="61">
        <v>1</v>
      </c>
      <c r="D1033" s="68">
        <v>1</v>
      </c>
      <c r="E1033" s="61" t="s">
        <v>77</v>
      </c>
      <c r="F1033" s="61">
        <v>2</v>
      </c>
      <c r="G10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33" s="62">
        <v>7</v>
      </c>
      <c r="I1033" s="62">
        <v>18</v>
      </c>
      <c r="J1033" s="61">
        <v>9247</v>
      </c>
      <c r="K1033" s="4">
        <f>VLOOKUP(class[[#This Row],[hwycov_id]],readme!E:F,2,FALSE)</f>
        <v>6153.7963870000003</v>
      </c>
      <c r="L1033" s="64">
        <f t="shared" si="48"/>
        <v>-0.33450887996106837</v>
      </c>
      <c r="M1033" s="65">
        <f t="shared" si="49"/>
        <v>-3093.2036129999997</v>
      </c>
      <c r="N1033" s="65">
        <f t="shared" si="50"/>
        <v>9567908.5914762523</v>
      </c>
      <c r="O1033" s="66" t="e">
        <v>#N/A</v>
      </c>
      <c r="P1033" s="1">
        <v>1033</v>
      </c>
      <c r="Q1033" s="46">
        <f>ROUND(class[[#This Row],[count]],-3)</f>
        <v>9000</v>
      </c>
      <c r="R1033" s="59">
        <f>VLOOKUP(class[[#This Row],[count_rd]],caltran!$J$2:$P$182,7,FALSE)</f>
        <v>5580</v>
      </c>
      <c r="S1033" s="63">
        <f>VLOOKUP(class[[#This Row],[count_rd]],caltran!$J$2:$P$182,6,FALSE)</f>
        <v>12419.999999999998</v>
      </c>
      <c r="T1033" s="1">
        <f>IF(AND(class[[#This Row],[flow]]&gt;=class[[#This Row],[low]], class[[#This Row],[flow]]&lt;=class[[#This Row],[high]]),1,0)</f>
        <v>1</v>
      </c>
    </row>
    <row r="1034" spans="1:20" x14ac:dyDescent="0.25">
      <c r="A1034" s="61">
        <v>28788</v>
      </c>
      <c r="B1034" s="61">
        <v>9</v>
      </c>
      <c r="C1034" s="61">
        <v>1</v>
      </c>
      <c r="D1034" s="68">
        <v>1</v>
      </c>
      <c r="E1034" s="61" t="s">
        <v>77</v>
      </c>
      <c r="F1034" s="61">
        <v>2</v>
      </c>
      <c r="G10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34" s="62">
        <v>3</v>
      </c>
      <c r="I1034" s="62">
        <v>14</v>
      </c>
      <c r="J1034" s="61">
        <v>9260</v>
      </c>
      <c r="K1034" s="4">
        <f>VLOOKUP(class[[#This Row],[hwycov_id]],readme!E:F,2,FALSE)</f>
        <v>11033.880188000001</v>
      </c>
      <c r="L1034" s="64">
        <f t="shared" si="48"/>
        <v>0.19156373520518377</v>
      </c>
      <c r="M1034" s="65">
        <f t="shared" si="49"/>
        <v>1773.880188000001</v>
      </c>
      <c r="N1034" s="65">
        <f t="shared" si="50"/>
        <v>3146650.9213789189</v>
      </c>
      <c r="O1034" s="66" t="e">
        <v>#N/A</v>
      </c>
      <c r="P1034" s="1">
        <v>1034</v>
      </c>
      <c r="Q1034" s="46">
        <f>ROUND(class[[#This Row],[count]],-3)</f>
        <v>9000</v>
      </c>
      <c r="R1034" s="59">
        <f>VLOOKUP(class[[#This Row],[count_rd]],caltran!$J$2:$P$182,7,FALSE)</f>
        <v>5580</v>
      </c>
      <c r="S1034" s="63">
        <f>VLOOKUP(class[[#This Row],[count_rd]],caltran!$J$2:$P$182,6,FALSE)</f>
        <v>12419.999999999998</v>
      </c>
      <c r="T1034" s="1">
        <f>IF(AND(class[[#This Row],[flow]]&gt;=class[[#This Row],[low]], class[[#This Row],[flow]]&lt;=class[[#This Row],[high]]),1,0)</f>
        <v>1</v>
      </c>
    </row>
    <row r="1035" spans="1:20" x14ac:dyDescent="0.25">
      <c r="A1035" s="61">
        <v>9345</v>
      </c>
      <c r="B1035" s="61">
        <v>9</v>
      </c>
      <c r="C1035" s="61">
        <v>1</v>
      </c>
      <c r="D1035" s="68">
        <v>1</v>
      </c>
      <c r="E1035" s="61" t="s">
        <v>77</v>
      </c>
      <c r="F1035" s="61">
        <v>2</v>
      </c>
      <c r="G10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35" s="62">
        <v>3</v>
      </c>
      <c r="I1035" s="62">
        <v>14</v>
      </c>
      <c r="J1035" s="61">
        <v>9295</v>
      </c>
      <c r="K1035" s="4">
        <f>VLOOKUP(class[[#This Row],[hwycov_id]],readme!E:F,2,FALSE)</f>
        <v>12557.972777999998</v>
      </c>
      <c r="L1035" s="64">
        <f t="shared" si="48"/>
        <v>0.35104602237762217</v>
      </c>
      <c r="M1035" s="65">
        <f t="shared" si="49"/>
        <v>3262.9727779999976</v>
      </c>
      <c r="N1035" s="65">
        <f t="shared" si="50"/>
        <v>10646991.349969022</v>
      </c>
      <c r="O1035" s="66" t="e">
        <v>#N/A</v>
      </c>
      <c r="P1035" s="1">
        <v>1035</v>
      </c>
      <c r="Q1035" s="46">
        <f>ROUND(class[[#This Row],[count]],-3)</f>
        <v>9000</v>
      </c>
      <c r="R1035" s="59">
        <f>VLOOKUP(class[[#This Row],[count_rd]],caltran!$J$2:$P$182,7,FALSE)</f>
        <v>5580</v>
      </c>
      <c r="S1035" s="63">
        <f>VLOOKUP(class[[#This Row],[count_rd]],caltran!$J$2:$P$182,6,FALSE)</f>
        <v>12419.999999999998</v>
      </c>
      <c r="T1035" s="1">
        <f>IF(AND(class[[#This Row],[flow]]&gt;=class[[#This Row],[low]], class[[#This Row],[flow]]&lt;=class[[#This Row],[high]]),1,0)</f>
        <v>0</v>
      </c>
    </row>
    <row r="1036" spans="1:20" x14ac:dyDescent="0.25">
      <c r="A1036" s="61">
        <v>27585</v>
      </c>
      <c r="B1036" s="61">
        <v>9</v>
      </c>
      <c r="C1036" s="61">
        <v>1</v>
      </c>
      <c r="D1036" s="68">
        <v>1</v>
      </c>
      <c r="E1036" s="61" t="s">
        <v>77</v>
      </c>
      <c r="F1036" s="61">
        <v>2</v>
      </c>
      <c r="G10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36" s="62">
        <v>2</v>
      </c>
      <c r="I1036" s="62">
        <v>14</v>
      </c>
      <c r="J1036" s="61">
        <v>9301</v>
      </c>
      <c r="K1036" s="4">
        <f>VLOOKUP(class[[#This Row],[hwycov_id]],readme!E:F,2,FALSE)</f>
        <v>14116.334412</v>
      </c>
      <c r="L1036" s="64">
        <f t="shared" si="48"/>
        <v>0.51772222470702078</v>
      </c>
      <c r="M1036" s="65">
        <f t="shared" si="49"/>
        <v>4815.3344120000002</v>
      </c>
      <c r="N1036" s="65">
        <f t="shared" si="50"/>
        <v>23187445.499391388</v>
      </c>
      <c r="O1036" s="66" t="e">
        <v>#N/A</v>
      </c>
      <c r="P1036" s="1">
        <v>1036</v>
      </c>
      <c r="Q1036" s="46">
        <f>ROUND(class[[#This Row],[count]],-3)</f>
        <v>9000</v>
      </c>
      <c r="R1036" s="59">
        <f>VLOOKUP(class[[#This Row],[count_rd]],caltran!$J$2:$P$182,7,FALSE)</f>
        <v>5580</v>
      </c>
      <c r="S1036" s="63">
        <f>VLOOKUP(class[[#This Row],[count_rd]],caltran!$J$2:$P$182,6,FALSE)</f>
        <v>12419.999999999998</v>
      </c>
      <c r="T1036" s="1">
        <f>IF(AND(class[[#This Row],[flow]]&gt;=class[[#This Row],[low]], class[[#This Row],[flow]]&lt;=class[[#This Row],[high]]),1,0)</f>
        <v>0</v>
      </c>
    </row>
    <row r="1037" spans="1:20" x14ac:dyDescent="0.25">
      <c r="A1037" s="61">
        <v>28045</v>
      </c>
      <c r="B1037" s="61">
        <v>9</v>
      </c>
      <c r="C1037" s="61">
        <v>1</v>
      </c>
      <c r="D1037" s="68">
        <v>1</v>
      </c>
      <c r="E1037" s="61" t="s">
        <v>77</v>
      </c>
      <c r="F1037" s="61">
        <v>2</v>
      </c>
      <c r="G10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37" s="62">
        <v>3</v>
      </c>
      <c r="I1037" s="62">
        <v>14</v>
      </c>
      <c r="J1037" s="61">
        <v>9308</v>
      </c>
      <c r="K1037" s="4">
        <f>VLOOKUP(class[[#This Row],[hwycov_id]],readme!E:F,2,FALSE)</f>
        <v>8356.6554859999997</v>
      </c>
      <c r="L1037" s="64">
        <f t="shared" si="48"/>
        <v>-0.10220718886978941</v>
      </c>
      <c r="M1037" s="65">
        <f t="shared" si="49"/>
        <v>-951.34451400000034</v>
      </c>
      <c r="N1037" s="65">
        <f t="shared" si="50"/>
        <v>905056.38431789679</v>
      </c>
      <c r="O1037" s="66" t="e">
        <v>#N/A</v>
      </c>
      <c r="P1037" s="1">
        <v>1037</v>
      </c>
      <c r="Q1037" s="46">
        <f>ROUND(class[[#This Row],[count]],-3)</f>
        <v>9000</v>
      </c>
      <c r="R1037" s="59">
        <f>VLOOKUP(class[[#This Row],[count_rd]],caltran!$J$2:$P$182,7,FALSE)</f>
        <v>5580</v>
      </c>
      <c r="S1037" s="63">
        <f>VLOOKUP(class[[#This Row],[count_rd]],caltran!$J$2:$P$182,6,FALSE)</f>
        <v>12419.999999999998</v>
      </c>
      <c r="T1037" s="1">
        <f>IF(AND(class[[#This Row],[flow]]&gt;=class[[#This Row],[low]], class[[#This Row],[flow]]&lt;=class[[#This Row],[high]]),1,0)</f>
        <v>1</v>
      </c>
    </row>
    <row r="1038" spans="1:20" x14ac:dyDescent="0.25">
      <c r="A1038" s="61">
        <v>27991</v>
      </c>
      <c r="B1038" s="61">
        <v>9</v>
      </c>
      <c r="C1038" s="61">
        <v>1</v>
      </c>
      <c r="D1038" s="68">
        <v>1</v>
      </c>
      <c r="E1038" s="61" t="s">
        <v>77</v>
      </c>
      <c r="F1038" s="61">
        <v>2</v>
      </c>
      <c r="G10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38" s="62">
        <v>5</v>
      </c>
      <c r="I1038" s="62">
        <v>10</v>
      </c>
      <c r="J1038" s="61">
        <v>9328</v>
      </c>
      <c r="K1038" s="4">
        <f>VLOOKUP(class[[#This Row],[hwycov_id]],readme!E:F,2,FALSE)</f>
        <v>7391.5059209999999</v>
      </c>
      <c r="L1038" s="64">
        <f t="shared" si="48"/>
        <v>-0.20760013711406522</v>
      </c>
      <c r="M1038" s="65">
        <f t="shared" si="49"/>
        <v>-1936.4940790000001</v>
      </c>
      <c r="N1038" s="65">
        <f t="shared" si="50"/>
        <v>3750009.3180020587</v>
      </c>
      <c r="O1038" s="66" t="e">
        <v>#N/A</v>
      </c>
      <c r="P1038" s="1">
        <v>1038</v>
      </c>
      <c r="Q1038" s="46">
        <f>ROUND(class[[#This Row],[count]],-3)</f>
        <v>9000</v>
      </c>
      <c r="R1038" s="59">
        <f>VLOOKUP(class[[#This Row],[count_rd]],caltran!$J$2:$P$182,7,FALSE)</f>
        <v>5580</v>
      </c>
      <c r="S1038" s="63">
        <f>VLOOKUP(class[[#This Row],[count_rd]],caltran!$J$2:$P$182,6,FALSE)</f>
        <v>12419.999999999998</v>
      </c>
      <c r="T1038" s="1">
        <f>IF(AND(class[[#This Row],[flow]]&gt;=class[[#This Row],[low]], class[[#This Row],[flow]]&lt;=class[[#This Row],[high]]),1,0)</f>
        <v>1</v>
      </c>
    </row>
    <row r="1039" spans="1:20" x14ac:dyDescent="0.25">
      <c r="A1039" s="61">
        <v>12548</v>
      </c>
      <c r="B1039" s="61">
        <v>9</v>
      </c>
      <c r="C1039" s="61">
        <v>1</v>
      </c>
      <c r="D1039" s="68">
        <v>1</v>
      </c>
      <c r="E1039" s="61" t="s">
        <v>77</v>
      </c>
      <c r="F1039" s="61">
        <v>2</v>
      </c>
      <c r="G10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39" s="62">
        <v>6</v>
      </c>
      <c r="I1039" s="62">
        <v>12</v>
      </c>
      <c r="J1039" s="61">
        <v>9333</v>
      </c>
      <c r="K1039" s="4">
        <f>VLOOKUP(class[[#This Row],[hwycov_id]],readme!E:F,2,FALSE)</f>
        <v>6278.0195919999996</v>
      </c>
      <c r="L1039" s="64">
        <f t="shared" si="48"/>
        <v>-0.32733101982213653</v>
      </c>
      <c r="M1039" s="65">
        <f t="shared" si="49"/>
        <v>-3054.9804080000004</v>
      </c>
      <c r="N1039" s="65">
        <f t="shared" si="50"/>
        <v>9332905.2932638489</v>
      </c>
      <c r="O1039" s="66" t="e">
        <v>#N/A</v>
      </c>
      <c r="P1039" s="1">
        <v>1039</v>
      </c>
      <c r="Q1039" s="46">
        <f>ROUND(class[[#This Row],[count]],-3)</f>
        <v>9000</v>
      </c>
      <c r="R1039" s="59">
        <f>VLOOKUP(class[[#This Row],[count_rd]],caltran!$J$2:$P$182,7,FALSE)</f>
        <v>5580</v>
      </c>
      <c r="S1039" s="63">
        <f>VLOOKUP(class[[#This Row],[count_rd]],caltran!$J$2:$P$182,6,FALSE)</f>
        <v>12419.999999999998</v>
      </c>
      <c r="T1039" s="1">
        <f>IF(AND(class[[#This Row],[flow]]&gt;=class[[#This Row],[low]], class[[#This Row],[flow]]&lt;=class[[#This Row],[high]]),1,0)</f>
        <v>1</v>
      </c>
    </row>
    <row r="1040" spans="1:20" x14ac:dyDescent="0.25">
      <c r="A1040" s="61">
        <v>30058</v>
      </c>
      <c r="B1040" s="61">
        <v>9</v>
      </c>
      <c r="C1040" s="61">
        <v>1</v>
      </c>
      <c r="D1040" s="68">
        <v>1</v>
      </c>
      <c r="E1040" s="61" t="s">
        <v>77</v>
      </c>
      <c r="F1040" s="61">
        <v>2</v>
      </c>
      <c r="G10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40" s="62">
        <v>6</v>
      </c>
      <c r="I1040" s="62">
        <v>17</v>
      </c>
      <c r="J1040" s="61">
        <v>9353</v>
      </c>
      <c r="K1040" s="4">
        <f>VLOOKUP(class[[#This Row],[hwycov_id]],readme!E:F,2,FALSE)</f>
        <v>8545.9891360000001</v>
      </c>
      <c r="L1040" s="64">
        <f t="shared" si="48"/>
        <v>-8.6283637763284515E-2</v>
      </c>
      <c r="M1040" s="65">
        <f t="shared" si="49"/>
        <v>-807.01086399999986</v>
      </c>
      <c r="N1040" s="65">
        <f t="shared" si="50"/>
        <v>651266.53461402631</v>
      </c>
      <c r="O1040" s="66" t="e">
        <v>#N/A</v>
      </c>
      <c r="P1040" s="1">
        <v>1040</v>
      </c>
      <c r="Q1040" s="46">
        <f>ROUND(class[[#This Row],[count]],-3)</f>
        <v>9000</v>
      </c>
      <c r="R1040" s="59">
        <f>VLOOKUP(class[[#This Row],[count_rd]],caltran!$J$2:$P$182,7,FALSE)</f>
        <v>5580</v>
      </c>
      <c r="S1040" s="63">
        <f>VLOOKUP(class[[#This Row],[count_rd]],caltran!$J$2:$P$182,6,FALSE)</f>
        <v>12419.999999999998</v>
      </c>
      <c r="T1040" s="1">
        <f>IF(AND(class[[#This Row],[flow]]&gt;=class[[#This Row],[low]], class[[#This Row],[flow]]&lt;=class[[#This Row],[high]]),1,0)</f>
        <v>1</v>
      </c>
    </row>
    <row r="1041" spans="1:20" x14ac:dyDescent="0.25">
      <c r="A1041" s="61">
        <v>10871</v>
      </c>
      <c r="B1041" s="61">
        <v>9</v>
      </c>
      <c r="C1041" s="61">
        <v>1</v>
      </c>
      <c r="D1041" s="68">
        <v>1</v>
      </c>
      <c r="E1041" s="61" t="s">
        <v>77</v>
      </c>
      <c r="F1041" s="61">
        <v>2</v>
      </c>
      <c r="G10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41" s="62">
        <v>7</v>
      </c>
      <c r="I1041" s="62">
        <v>7</v>
      </c>
      <c r="J1041" s="61">
        <v>9371</v>
      </c>
      <c r="K1041" s="4">
        <f>VLOOKUP(class[[#This Row],[hwycov_id]],readme!E:F,2,FALSE)</f>
        <v>4817.3151860000007</v>
      </c>
      <c r="L1041" s="64">
        <f t="shared" si="48"/>
        <v>-0.48593371187706746</v>
      </c>
      <c r="M1041" s="65">
        <f t="shared" si="49"/>
        <v>-4553.6848139999993</v>
      </c>
      <c r="N1041" s="65">
        <f t="shared" si="50"/>
        <v>20736045.385254208</v>
      </c>
      <c r="O1041" s="66" t="e">
        <v>#N/A</v>
      </c>
      <c r="P1041" s="1">
        <v>1041</v>
      </c>
      <c r="Q1041" s="46">
        <f>ROUND(class[[#This Row],[count]],-3)</f>
        <v>9000</v>
      </c>
      <c r="R1041" s="59">
        <f>VLOOKUP(class[[#This Row],[count_rd]],caltran!$J$2:$P$182,7,FALSE)</f>
        <v>5580</v>
      </c>
      <c r="S1041" s="63">
        <f>VLOOKUP(class[[#This Row],[count_rd]],caltran!$J$2:$P$182,6,FALSE)</f>
        <v>12419.999999999998</v>
      </c>
      <c r="T1041" s="1">
        <f>IF(AND(class[[#This Row],[flow]]&gt;=class[[#This Row],[low]], class[[#This Row],[flow]]&lt;=class[[#This Row],[high]]),1,0)</f>
        <v>0</v>
      </c>
    </row>
    <row r="1042" spans="1:20" x14ac:dyDescent="0.25">
      <c r="A1042" s="61">
        <v>11193</v>
      </c>
      <c r="B1042" s="61">
        <v>9</v>
      </c>
      <c r="C1042" s="61">
        <v>1</v>
      </c>
      <c r="D1042" s="68">
        <v>1</v>
      </c>
      <c r="E1042" s="61" t="s">
        <v>77</v>
      </c>
      <c r="F1042" s="61">
        <v>2</v>
      </c>
      <c r="G10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42" s="62">
        <v>3</v>
      </c>
      <c r="I1042" s="62">
        <v>14</v>
      </c>
      <c r="J1042" s="61">
        <v>9380</v>
      </c>
      <c r="K1042" s="4">
        <f>VLOOKUP(class[[#This Row],[hwycov_id]],readme!E:F,2,FALSE)</f>
        <v>2533.586065</v>
      </c>
      <c r="L1042" s="64">
        <f t="shared" si="48"/>
        <v>-0.72989487579957357</v>
      </c>
      <c r="M1042" s="65">
        <f t="shared" si="49"/>
        <v>-6846.4139350000005</v>
      </c>
      <c r="N1042" s="65">
        <f t="shared" si="50"/>
        <v>46873383.769362189</v>
      </c>
      <c r="O1042" s="66" t="e">
        <v>#N/A</v>
      </c>
      <c r="P1042" s="1">
        <v>1042</v>
      </c>
      <c r="Q1042" s="46">
        <f>ROUND(class[[#This Row],[count]],-3)</f>
        <v>9000</v>
      </c>
      <c r="R1042" s="59">
        <f>VLOOKUP(class[[#This Row],[count_rd]],caltran!$J$2:$P$182,7,FALSE)</f>
        <v>5580</v>
      </c>
      <c r="S1042" s="63">
        <f>VLOOKUP(class[[#This Row],[count_rd]],caltran!$J$2:$P$182,6,FALSE)</f>
        <v>12419.999999999998</v>
      </c>
      <c r="T1042" s="1">
        <f>IF(AND(class[[#This Row],[flow]]&gt;=class[[#This Row],[low]], class[[#This Row],[flow]]&lt;=class[[#This Row],[high]]),1,0)</f>
        <v>0</v>
      </c>
    </row>
    <row r="1043" spans="1:20" x14ac:dyDescent="0.25">
      <c r="A1043" s="61">
        <v>28309</v>
      </c>
      <c r="B1043" s="61">
        <v>9</v>
      </c>
      <c r="C1043" s="61">
        <v>1</v>
      </c>
      <c r="D1043" s="68">
        <v>1</v>
      </c>
      <c r="E1043" s="61" t="s">
        <v>77</v>
      </c>
      <c r="F1043" s="61">
        <v>2</v>
      </c>
      <c r="G10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43" s="62">
        <v>2</v>
      </c>
      <c r="I1043" s="62">
        <v>14</v>
      </c>
      <c r="J1043" s="61">
        <v>9412</v>
      </c>
      <c r="K1043" s="4">
        <f>VLOOKUP(class[[#This Row],[hwycov_id]],readme!E:F,2,FALSE)</f>
        <v>9373.1029500000004</v>
      </c>
      <c r="L1043" s="64">
        <f t="shared" si="48"/>
        <v>-4.1327082447938368E-3</v>
      </c>
      <c r="M1043" s="65">
        <f t="shared" si="49"/>
        <v>-38.897049999999581</v>
      </c>
      <c r="N1043" s="65">
        <f t="shared" si="50"/>
        <v>1512.9804987024675</v>
      </c>
      <c r="O1043" s="66" t="e">
        <v>#N/A</v>
      </c>
      <c r="P1043" s="1">
        <v>1043</v>
      </c>
      <c r="Q1043" s="46">
        <f>ROUND(class[[#This Row],[count]],-3)</f>
        <v>9000</v>
      </c>
      <c r="R1043" s="59">
        <f>VLOOKUP(class[[#This Row],[count_rd]],caltran!$J$2:$P$182,7,FALSE)</f>
        <v>5580</v>
      </c>
      <c r="S1043" s="63">
        <f>VLOOKUP(class[[#This Row],[count_rd]],caltran!$J$2:$P$182,6,FALSE)</f>
        <v>12419.999999999998</v>
      </c>
      <c r="T1043" s="1">
        <f>IF(AND(class[[#This Row],[flow]]&gt;=class[[#This Row],[low]], class[[#This Row],[flow]]&lt;=class[[#This Row],[high]]),1,0)</f>
        <v>1</v>
      </c>
    </row>
    <row r="1044" spans="1:20" x14ac:dyDescent="0.25">
      <c r="A1044" s="61">
        <v>7005</v>
      </c>
      <c r="B1044" s="61">
        <v>9</v>
      </c>
      <c r="C1044" s="61">
        <v>1</v>
      </c>
      <c r="D1044" s="68">
        <v>1</v>
      </c>
      <c r="E1044" s="61" t="s">
        <v>77</v>
      </c>
      <c r="F1044" s="61">
        <v>2</v>
      </c>
      <c r="G10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44" s="62">
        <v>3</v>
      </c>
      <c r="I1044" s="62">
        <v>14</v>
      </c>
      <c r="J1044" s="61">
        <v>9423</v>
      </c>
      <c r="K1044" s="4">
        <f>VLOOKUP(class[[#This Row],[hwycov_id]],readme!E:F,2,FALSE)</f>
        <v>9951.1823430000004</v>
      </c>
      <c r="L1044" s="64">
        <f t="shared" si="48"/>
        <v>5.6052461318051527E-2</v>
      </c>
      <c r="M1044" s="65">
        <f t="shared" si="49"/>
        <v>528.1823430000004</v>
      </c>
      <c r="N1044" s="65">
        <f t="shared" si="50"/>
        <v>278976.58745697007</v>
      </c>
      <c r="O1044" s="66" t="e">
        <v>#N/A</v>
      </c>
      <c r="P1044" s="1">
        <v>1044</v>
      </c>
      <c r="Q1044" s="46">
        <f>ROUND(class[[#This Row],[count]],-3)</f>
        <v>9000</v>
      </c>
      <c r="R1044" s="59">
        <f>VLOOKUP(class[[#This Row],[count_rd]],caltran!$J$2:$P$182,7,FALSE)</f>
        <v>5580</v>
      </c>
      <c r="S1044" s="63">
        <f>VLOOKUP(class[[#This Row],[count_rd]],caltran!$J$2:$P$182,6,FALSE)</f>
        <v>12419.999999999998</v>
      </c>
      <c r="T1044" s="1">
        <f>IF(AND(class[[#This Row],[flow]]&gt;=class[[#This Row],[low]], class[[#This Row],[flow]]&lt;=class[[#This Row],[high]]),1,0)</f>
        <v>1</v>
      </c>
    </row>
    <row r="1045" spans="1:20" x14ac:dyDescent="0.25">
      <c r="A1045" s="61">
        <v>15455</v>
      </c>
      <c r="B1045" s="61">
        <v>9</v>
      </c>
      <c r="C1045" s="61">
        <v>1</v>
      </c>
      <c r="D1045" s="68">
        <v>1</v>
      </c>
      <c r="E1045" s="61" t="s">
        <v>77</v>
      </c>
      <c r="F1045" s="61">
        <v>2</v>
      </c>
      <c r="G10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45" s="62">
        <v>3</v>
      </c>
      <c r="I1045" s="62">
        <v>14</v>
      </c>
      <c r="J1045" s="61">
        <v>9428</v>
      </c>
      <c r="K1045" s="4">
        <f>VLOOKUP(class[[#This Row],[hwycov_id]],readme!E:F,2,FALSE)</f>
        <v>11298.828798</v>
      </c>
      <c r="L1045" s="64">
        <f t="shared" si="48"/>
        <v>0.19843326240984305</v>
      </c>
      <c r="M1045" s="65">
        <f t="shared" si="49"/>
        <v>1870.8287980000005</v>
      </c>
      <c r="N1045" s="65">
        <f t="shared" si="50"/>
        <v>3500000.3914261265</v>
      </c>
      <c r="O1045" s="66" t="e">
        <v>#N/A</v>
      </c>
      <c r="P1045" s="1">
        <v>1045</v>
      </c>
      <c r="Q1045" s="46">
        <f>ROUND(class[[#This Row],[count]],-3)</f>
        <v>9000</v>
      </c>
      <c r="R1045" s="59">
        <f>VLOOKUP(class[[#This Row],[count_rd]],caltran!$J$2:$P$182,7,FALSE)</f>
        <v>5580</v>
      </c>
      <c r="S1045" s="63">
        <f>VLOOKUP(class[[#This Row],[count_rd]],caltran!$J$2:$P$182,6,FALSE)</f>
        <v>12419.999999999998</v>
      </c>
      <c r="T1045" s="1">
        <f>IF(AND(class[[#This Row],[flow]]&gt;=class[[#This Row],[low]], class[[#This Row],[flow]]&lt;=class[[#This Row],[high]]),1,0)</f>
        <v>1</v>
      </c>
    </row>
    <row r="1046" spans="1:20" x14ac:dyDescent="0.25">
      <c r="A1046" s="61">
        <v>10885</v>
      </c>
      <c r="B1046" s="61">
        <v>9</v>
      </c>
      <c r="C1046" s="61">
        <v>1</v>
      </c>
      <c r="D1046" s="68">
        <v>1</v>
      </c>
      <c r="E1046" s="61" t="s">
        <v>77</v>
      </c>
      <c r="F1046" s="61">
        <v>2</v>
      </c>
      <c r="G10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46" s="62">
        <v>3</v>
      </c>
      <c r="I1046" s="62">
        <v>14</v>
      </c>
      <c r="J1046" s="61">
        <v>9470</v>
      </c>
      <c r="K1046" s="4">
        <f>VLOOKUP(class[[#This Row],[hwycov_id]],readme!E:F,2,FALSE)</f>
        <v>14905.724548999999</v>
      </c>
      <c r="L1046" s="64">
        <f t="shared" si="48"/>
        <v>0.57399414456177378</v>
      </c>
      <c r="M1046" s="65">
        <f t="shared" si="49"/>
        <v>5435.7245489999987</v>
      </c>
      <c r="N1046" s="65">
        <f t="shared" si="50"/>
        <v>29547101.372601237</v>
      </c>
      <c r="O1046" s="66" t="e">
        <v>#N/A</v>
      </c>
      <c r="P1046" s="1">
        <v>1046</v>
      </c>
      <c r="Q1046" s="46">
        <f>ROUND(class[[#This Row],[count]],-3)</f>
        <v>9000</v>
      </c>
      <c r="R1046" s="59">
        <f>VLOOKUP(class[[#This Row],[count_rd]],caltran!$J$2:$P$182,7,FALSE)</f>
        <v>5580</v>
      </c>
      <c r="S1046" s="63">
        <f>VLOOKUP(class[[#This Row],[count_rd]],caltran!$J$2:$P$182,6,FALSE)</f>
        <v>12419.999999999998</v>
      </c>
      <c r="T1046" s="1">
        <f>IF(AND(class[[#This Row],[flow]]&gt;=class[[#This Row],[low]], class[[#This Row],[flow]]&lt;=class[[#This Row],[high]]),1,0)</f>
        <v>0</v>
      </c>
    </row>
    <row r="1047" spans="1:20" x14ac:dyDescent="0.25">
      <c r="A1047" s="61">
        <v>27966</v>
      </c>
      <c r="B1047" s="61">
        <v>9</v>
      </c>
      <c r="C1047" s="61">
        <v>1</v>
      </c>
      <c r="D1047" s="68">
        <v>1</v>
      </c>
      <c r="E1047" s="61" t="s">
        <v>77</v>
      </c>
      <c r="F1047" s="61">
        <v>2</v>
      </c>
      <c r="G10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47" s="62">
        <v>4</v>
      </c>
      <c r="I1047" s="62">
        <v>2</v>
      </c>
      <c r="J1047" s="61">
        <v>9488</v>
      </c>
      <c r="K1047" s="4">
        <f>VLOOKUP(class[[#This Row],[hwycov_id]],readme!E:F,2,FALSE)</f>
        <v>7355.5661010000003</v>
      </c>
      <c r="L1047" s="64">
        <f t="shared" si="48"/>
        <v>-0.22475062173271498</v>
      </c>
      <c r="M1047" s="65">
        <f t="shared" si="49"/>
        <v>-2132.4338989999997</v>
      </c>
      <c r="N1047" s="65">
        <f t="shared" si="50"/>
        <v>4547274.3336043404</v>
      </c>
      <c r="O1047" s="66" t="e">
        <v>#N/A</v>
      </c>
      <c r="P1047" s="1">
        <v>1047</v>
      </c>
      <c r="Q1047" s="46">
        <f>ROUND(class[[#This Row],[count]],-3)</f>
        <v>9000</v>
      </c>
      <c r="R1047" s="59">
        <f>VLOOKUP(class[[#This Row],[count_rd]],caltran!$J$2:$P$182,7,FALSE)</f>
        <v>5580</v>
      </c>
      <c r="S1047" s="63">
        <f>VLOOKUP(class[[#This Row],[count_rd]],caltran!$J$2:$P$182,6,FALSE)</f>
        <v>12419.999999999998</v>
      </c>
      <c r="T1047" s="1">
        <f>IF(AND(class[[#This Row],[flow]]&gt;=class[[#This Row],[low]], class[[#This Row],[flow]]&lt;=class[[#This Row],[high]]),1,0)</f>
        <v>1</v>
      </c>
    </row>
    <row r="1048" spans="1:20" x14ac:dyDescent="0.25">
      <c r="A1048" s="61">
        <v>14620</v>
      </c>
      <c r="B1048" s="61">
        <v>9</v>
      </c>
      <c r="C1048" s="61">
        <v>1</v>
      </c>
      <c r="D1048" s="68">
        <v>1</v>
      </c>
      <c r="E1048" s="61" t="s">
        <v>77</v>
      </c>
      <c r="F1048" s="61">
        <v>2</v>
      </c>
      <c r="G10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48" s="62">
        <v>3</v>
      </c>
      <c r="I1048" s="62">
        <v>14</v>
      </c>
      <c r="J1048" s="61">
        <v>9524</v>
      </c>
      <c r="K1048" s="4">
        <f>VLOOKUP(class[[#This Row],[hwycov_id]],readme!E:F,2,FALSE)</f>
        <v>12540.315673000001</v>
      </c>
      <c r="L1048" s="64">
        <f t="shared" si="48"/>
        <v>0.31670681152876945</v>
      </c>
      <c r="M1048" s="65">
        <f t="shared" si="49"/>
        <v>3016.315673000001</v>
      </c>
      <c r="N1048" s="65">
        <f t="shared" si="50"/>
        <v>9098160.2391854487</v>
      </c>
      <c r="O1048" s="66" t="e">
        <v>#N/A</v>
      </c>
      <c r="P1048" s="1">
        <v>1048</v>
      </c>
      <c r="Q1048" s="46">
        <f>ROUND(class[[#This Row],[count]],-3)</f>
        <v>10000</v>
      </c>
      <c r="R1048" s="59">
        <f>VLOOKUP(class[[#This Row],[count_rd]],caltran!$J$2:$P$182,7,FALSE)</f>
        <v>6410</v>
      </c>
      <c r="S1048" s="63">
        <f>VLOOKUP(class[[#This Row],[count_rd]],caltran!$J$2:$P$182,6,FALSE)</f>
        <v>13590</v>
      </c>
      <c r="T1048" s="1">
        <f>IF(AND(class[[#This Row],[flow]]&gt;=class[[#This Row],[low]], class[[#This Row],[flow]]&lt;=class[[#This Row],[high]]),1,0)</f>
        <v>1</v>
      </c>
    </row>
    <row r="1049" spans="1:20" x14ac:dyDescent="0.25">
      <c r="A1049" s="61">
        <v>16436</v>
      </c>
      <c r="B1049" s="61">
        <v>9</v>
      </c>
      <c r="C1049" s="61">
        <v>1</v>
      </c>
      <c r="D1049" s="68">
        <v>1</v>
      </c>
      <c r="E1049" s="61" t="s">
        <v>77</v>
      </c>
      <c r="F1049" s="61">
        <v>2</v>
      </c>
      <c r="G10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49" s="62">
        <v>7</v>
      </c>
      <c r="I1049" s="62">
        <v>15</v>
      </c>
      <c r="J1049" s="61">
        <v>9529</v>
      </c>
      <c r="K1049" s="4">
        <f>VLOOKUP(class[[#This Row],[hwycov_id]],readme!E:F,2,FALSE)</f>
        <v>12319.845762999999</v>
      </c>
      <c r="L1049" s="64">
        <f t="shared" si="48"/>
        <v>0.29287918595865237</v>
      </c>
      <c r="M1049" s="65">
        <f t="shared" si="49"/>
        <v>2790.8457629999994</v>
      </c>
      <c r="N1049" s="65">
        <f t="shared" si="50"/>
        <v>7788820.0728550488</v>
      </c>
      <c r="O1049" s="66" t="e">
        <v>#N/A</v>
      </c>
      <c r="P1049" s="1">
        <v>1049</v>
      </c>
      <c r="Q1049" s="46">
        <f>ROUND(class[[#This Row],[count]],-3)</f>
        <v>10000</v>
      </c>
      <c r="R1049" s="59">
        <f>VLOOKUP(class[[#This Row],[count_rd]],caltran!$J$2:$P$182,7,FALSE)</f>
        <v>6410</v>
      </c>
      <c r="S1049" s="63">
        <f>VLOOKUP(class[[#This Row],[count_rd]],caltran!$J$2:$P$182,6,FALSE)</f>
        <v>13590</v>
      </c>
      <c r="T1049" s="1">
        <f>IF(AND(class[[#This Row],[flow]]&gt;=class[[#This Row],[low]], class[[#This Row],[flow]]&lt;=class[[#This Row],[high]]),1,0)</f>
        <v>1</v>
      </c>
    </row>
    <row r="1050" spans="1:20" x14ac:dyDescent="0.25">
      <c r="A1050" s="61">
        <v>28786</v>
      </c>
      <c r="B1050" s="61">
        <v>9</v>
      </c>
      <c r="C1050" s="61">
        <v>1</v>
      </c>
      <c r="D1050" s="68">
        <v>1</v>
      </c>
      <c r="E1050" s="61" t="s">
        <v>77</v>
      </c>
      <c r="F1050" s="61">
        <v>2</v>
      </c>
      <c r="G10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50" s="62">
        <v>3</v>
      </c>
      <c r="I1050" s="62">
        <v>14</v>
      </c>
      <c r="J1050" s="61">
        <v>9533</v>
      </c>
      <c r="K1050" s="4">
        <f>VLOOKUP(class[[#This Row],[hwycov_id]],readme!E:F,2,FALSE)</f>
        <v>10969.741638</v>
      </c>
      <c r="L1050" s="64">
        <f t="shared" si="48"/>
        <v>0.15071243449071647</v>
      </c>
      <c r="M1050" s="65">
        <f t="shared" si="49"/>
        <v>1436.7416379999995</v>
      </c>
      <c r="N1050" s="65">
        <f t="shared" si="50"/>
        <v>2064226.5343629217</v>
      </c>
      <c r="O1050" s="66" t="e">
        <v>#N/A</v>
      </c>
      <c r="P1050" s="1">
        <v>1050</v>
      </c>
      <c r="Q1050" s="46">
        <f>ROUND(class[[#This Row],[count]],-3)</f>
        <v>10000</v>
      </c>
      <c r="R1050" s="59">
        <f>VLOOKUP(class[[#This Row],[count_rd]],caltran!$J$2:$P$182,7,FALSE)</f>
        <v>6410</v>
      </c>
      <c r="S1050" s="63">
        <f>VLOOKUP(class[[#This Row],[count_rd]],caltran!$J$2:$P$182,6,FALSE)</f>
        <v>13590</v>
      </c>
      <c r="T1050" s="1">
        <f>IF(AND(class[[#This Row],[flow]]&gt;=class[[#This Row],[low]], class[[#This Row],[flow]]&lt;=class[[#This Row],[high]]),1,0)</f>
        <v>1</v>
      </c>
    </row>
    <row r="1051" spans="1:20" x14ac:dyDescent="0.25">
      <c r="A1051" s="61">
        <v>13272</v>
      </c>
      <c r="B1051" s="61">
        <v>9</v>
      </c>
      <c r="C1051" s="61">
        <v>1</v>
      </c>
      <c r="D1051" s="68">
        <v>1</v>
      </c>
      <c r="E1051" s="61" t="s">
        <v>77</v>
      </c>
      <c r="F1051" s="61">
        <v>2</v>
      </c>
      <c r="G10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51" s="62">
        <v>6</v>
      </c>
      <c r="I1051" s="62">
        <v>1</v>
      </c>
      <c r="J1051" s="61">
        <v>9550</v>
      </c>
      <c r="K1051" s="4">
        <f>VLOOKUP(class[[#This Row],[hwycov_id]],readme!E:F,2,FALSE)</f>
        <v>6757.983565999999</v>
      </c>
      <c r="L1051" s="64">
        <f t="shared" si="48"/>
        <v>-0.29235774178010487</v>
      </c>
      <c r="M1051" s="65">
        <f t="shared" si="49"/>
        <v>-2792.016434000001</v>
      </c>
      <c r="N1051" s="65">
        <f t="shared" si="50"/>
        <v>7795355.7677260824</v>
      </c>
      <c r="O1051" s="66" t="e">
        <v>#N/A</v>
      </c>
      <c r="P1051" s="1">
        <v>1051</v>
      </c>
      <c r="Q1051" s="46">
        <f>ROUND(class[[#This Row],[count]],-3)</f>
        <v>10000</v>
      </c>
      <c r="R1051" s="59">
        <f>VLOOKUP(class[[#This Row],[count_rd]],caltran!$J$2:$P$182,7,FALSE)</f>
        <v>6410</v>
      </c>
      <c r="S1051" s="63">
        <f>VLOOKUP(class[[#This Row],[count_rd]],caltran!$J$2:$P$182,6,FALSE)</f>
        <v>13590</v>
      </c>
      <c r="T1051" s="1">
        <f>IF(AND(class[[#This Row],[flow]]&gt;=class[[#This Row],[low]], class[[#This Row],[flow]]&lt;=class[[#This Row],[high]]),1,0)</f>
        <v>1</v>
      </c>
    </row>
    <row r="1052" spans="1:20" x14ac:dyDescent="0.25">
      <c r="A1052" s="61">
        <v>28865</v>
      </c>
      <c r="B1052" s="61">
        <v>9</v>
      </c>
      <c r="C1052" s="61">
        <v>1</v>
      </c>
      <c r="D1052" s="68">
        <v>1</v>
      </c>
      <c r="E1052" s="61" t="s">
        <v>77</v>
      </c>
      <c r="F1052" s="61">
        <v>2</v>
      </c>
      <c r="G10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52" s="62">
        <v>3</v>
      </c>
      <c r="I1052" s="62">
        <v>14</v>
      </c>
      <c r="J1052" s="61">
        <v>9620</v>
      </c>
      <c r="K1052" s="4">
        <f>VLOOKUP(class[[#This Row],[hwycov_id]],readme!E:F,2,FALSE)</f>
        <v>12884.60814</v>
      </c>
      <c r="L1052" s="64">
        <f t="shared" si="48"/>
        <v>0.3393563555093555</v>
      </c>
      <c r="M1052" s="65">
        <f t="shared" si="49"/>
        <v>3264.6081400000003</v>
      </c>
      <c r="N1052" s="65">
        <f t="shared" si="50"/>
        <v>10657666.307754261</v>
      </c>
      <c r="O1052" s="66" t="e">
        <v>#N/A</v>
      </c>
      <c r="P1052" s="1">
        <v>1052</v>
      </c>
      <c r="Q1052" s="46">
        <f>ROUND(class[[#This Row],[count]],-3)</f>
        <v>10000</v>
      </c>
      <c r="R1052" s="59">
        <f>VLOOKUP(class[[#This Row],[count_rd]],caltran!$J$2:$P$182,7,FALSE)</f>
        <v>6410</v>
      </c>
      <c r="S1052" s="63">
        <f>VLOOKUP(class[[#This Row],[count_rd]],caltran!$J$2:$P$182,6,FALSE)</f>
        <v>13590</v>
      </c>
      <c r="T1052" s="1">
        <f>IF(AND(class[[#This Row],[flow]]&gt;=class[[#This Row],[low]], class[[#This Row],[flow]]&lt;=class[[#This Row],[high]]),1,0)</f>
        <v>1</v>
      </c>
    </row>
    <row r="1053" spans="1:20" x14ac:dyDescent="0.25">
      <c r="A1053" s="61">
        <v>28544</v>
      </c>
      <c r="B1053" s="61">
        <v>9</v>
      </c>
      <c r="C1053" s="61">
        <v>1</v>
      </c>
      <c r="D1053" s="68">
        <v>1</v>
      </c>
      <c r="E1053" s="61" t="s">
        <v>77</v>
      </c>
      <c r="F1053" s="61">
        <v>2</v>
      </c>
      <c r="G10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53" s="62">
        <v>6</v>
      </c>
      <c r="I1053" s="62">
        <v>12</v>
      </c>
      <c r="J1053" s="61">
        <v>9636</v>
      </c>
      <c r="K1053" s="4">
        <f>VLOOKUP(class[[#This Row],[hwycov_id]],readme!E:F,2,FALSE)</f>
        <v>5193.2725379999993</v>
      </c>
      <c r="L1053" s="64">
        <f t="shared" si="48"/>
        <v>-0.46105515379825657</v>
      </c>
      <c r="M1053" s="65">
        <f t="shared" si="49"/>
        <v>-4442.7274620000007</v>
      </c>
      <c r="N1053" s="65">
        <f t="shared" si="50"/>
        <v>19737827.301608969</v>
      </c>
      <c r="O1053" s="66" t="e">
        <v>#N/A</v>
      </c>
      <c r="P1053" s="1">
        <v>1053</v>
      </c>
      <c r="Q1053" s="46">
        <f>ROUND(class[[#This Row],[count]],-3)</f>
        <v>10000</v>
      </c>
      <c r="R1053" s="59">
        <f>VLOOKUP(class[[#This Row],[count_rd]],caltran!$J$2:$P$182,7,FALSE)</f>
        <v>6410</v>
      </c>
      <c r="S1053" s="63">
        <f>VLOOKUP(class[[#This Row],[count_rd]],caltran!$J$2:$P$182,6,FALSE)</f>
        <v>13590</v>
      </c>
      <c r="T1053" s="1">
        <f>IF(AND(class[[#This Row],[flow]]&gt;=class[[#This Row],[low]], class[[#This Row],[flow]]&lt;=class[[#This Row],[high]]),1,0)</f>
        <v>0</v>
      </c>
    </row>
    <row r="1054" spans="1:20" x14ac:dyDescent="0.25">
      <c r="A1054" s="61">
        <v>15205</v>
      </c>
      <c r="B1054" s="61">
        <v>9</v>
      </c>
      <c r="C1054" s="61">
        <v>1</v>
      </c>
      <c r="D1054" s="68">
        <v>1</v>
      </c>
      <c r="E1054" s="61" t="s">
        <v>77</v>
      </c>
      <c r="F1054" s="61">
        <v>2</v>
      </c>
      <c r="G10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54" s="62">
        <v>3</v>
      </c>
      <c r="I1054" s="62">
        <v>14</v>
      </c>
      <c r="J1054" s="61">
        <v>9669</v>
      </c>
      <c r="K1054" s="4">
        <f>VLOOKUP(class[[#This Row],[hwycov_id]],readme!E:F,2,FALSE)</f>
        <v>6024.3687170000003</v>
      </c>
      <c r="L1054" s="64">
        <f t="shared" si="48"/>
        <v>-0.37693983690143751</v>
      </c>
      <c r="M1054" s="65">
        <f t="shared" si="49"/>
        <v>-3644.6312829999997</v>
      </c>
      <c r="N1054" s="65">
        <f t="shared" si="50"/>
        <v>13283337.189022224</v>
      </c>
      <c r="O1054" s="66" t="e">
        <v>#N/A</v>
      </c>
      <c r="P1054" s="1">
        <v>1054</v>
      </c>
      <c r="Q1054" s="46">
        <f>ROUND(class[[#This Row],[count]],-3)</f>
        <v>10000</v>
      </c>
      <c r="R1054" s="59">
        <f>VLOOKUP(class[[#This Row],[count_rd]],caltran!$J$2:$P$182,7,FALSE)</f>
        <v>6410</v>
      </c>
      <c r="S1054" s="63">
        <f>VLOOKUP(class[[#This Row],[count_rd]],caltran!$J$2:$P$182,6,FALSE)</f>
        <v>13590</v>
      </c>
      <c r="T1054" s="1">
        <f>IF(AND(class[[#This Row],[flow]]&gt;=class[[#This Row],[low]], class[[#This Row],[flow]]&lt;=class[[#This Row],[high]]),1,0)</f>
        <v>0</v>
      </c>
    </row>
    <row r="1055" spans="1:20" x14ac:dyDescent="0.25">
      <c r="A1055" s="61">
        <v>28005</v>
      </c>
      <c r="B1055" s="61">
        <v>9</v>
      </c>
      <c r="C1055" s="61">
        <v>1</v>
      </c>
      <c r="D1055" s="68">
        <v>1</v>
      </c>
      <c r="E1055" s="61" t="s">
        <v>77</v>
      </c>
      <c r="F1055" s="61">
        <v>2</v>
      </c>
      <c r="G10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55" s="62">
        <v>5</v>
      </c>
      <c r="I1055" s="62">
        <v>10</v>
      </c>
      <c r="J1055" s="61">
        <v>9694</v>
      </c>
      <c r="K1055" s="4">
        <f>VLOOKUP(class[[#This Row],[hwycov_id]],readme!E:F,2,FALSE)</f>
        <v>9166.2849430000006</v>
      </c>
      <c r="L1055" s="64">
        <f t="shared" si="48"/>
        <v>-5.4437286672168295E-2</v>
      </c>
      <c r="M1055" s="65">
        <f t="shared" si="49"/>
        <v>-527.71505699999943</v>
      </c>
      <c r="N1055" s="65">
        <f t="shared" si="50"/>
        <v>278483.18138451263</v>
      </c>
      <c r="O1055" s="66" t="e">
        <v>#N/A</v>
      </c>
      <c r="P1055" s="1">
        <v>1055</v>
      </c>
      <c r="Q1055" s="46">
        <f>ROUND(class[[#This Row],[count]],-3)</f>
        <v>10000</v>
      </c>
      <c r="R1055" s="59">
        <f>VLOOKUP(class[[#This Row],[count_rd]],caltran!$J$2:$P$182,7,FALSE)</f>
        <v>6410</v>
      </c>
      <c r="S1055" s="63">
        <f>VLOOKUP(class[[#This Row],[count_rd]],caltran!$J$2:$P$182,6,FALSE)</f>
        <v>13590</v>
      </c>
      <c r="T1055" s="1">
        <f>IF(AND(class[[#This Row],[flow]]&gt;=class[[#This Row],[low]], class[[#This Row],[flow]]&lt;=class[[#This Row],[high]]),1,0)</f>
        <v>1</v>
      </c>
    </row>
    <row r="1056" spans="1:20" x14ac:dyDescent="0.25">
      <c r="A1056" s="61">
        <v>28162</v>
      </c>
      <c r="B1056" s="61">
        <v>9</v>
      </c>
      <c r="C1056" s="61">
        <v>1</v>
      </c>
      <c r="D1056" s="68">
        <v>1</v>
      </c>
      <c r="E1056" s="61" t="s">
        <v>77</v>
      </c>
      <c r="F1056" s="61">
        <v>2</v>
      </c>
      <c r="G10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56" s="62">
        <v>5</v>
      </c>
      <c r="I1056" s="62">
        <v>5</v>
      </c>
      <c r="J1056" s="61">
        <v>9766</v>
      </c>
      <c r="K1056" s="4">
        <f>VLOOKUP(class[[#This Row],[hwycov_id]],readme!E:F,2,FALSE)</f>
        <v>2244.8705450000002</v>
      </c>
      <c r="L1056" s="64">
        <f t="shared" si="48"/>
        <v>-0.77013408304321107</v>
      </c>
      <c r="M1056" s="65">
        <f t="shared" si="49"/>
        <v>-7521.1294550000002</v>
      </c>
      <c r="N1056" s="65">
        <f t="shared" si="50"/>
        <v>56567388.278868601</v>
      </c>
      <c r="O1056" s="66" t="e">
        <v>#N/A</v>
      </c>
      <c r="P1056" s="1">
        <v>1056</v>
      </c>
      <c r="Q1056" s="46">
        <f>ROUND(class[[#This Row],[count]],-3)</f>
        <v>10000</v>
      </c>
      <c r="R1056" s="59">
        <f>VLOOKUP(class[[#This Row],[count_rd]],caltran!$J$2:$P$182,7,FALSE)</f>
        <v>6410</v>
      </c>
      <c r="S1056" s="63">
        <f>VLOOKUP(class[[#This Row],[count_rd]],caltran!$J$2:$P$182,6,FALSE)</f>
        <v>13590</v>
      </c>
      <c r="T1056" s="1">
        <f>IF(AND(class[[#This Row],[flow]]&gt;=class[[#This Row],[low]], class[[#This Row],[flow]]&lt;=class[[#This Row],[high]]),1,0)</f>
        <v>0</v>
      </c>
    </row>
    <row r="1057" spans="1:20" x14ac:dyDescent="0.25">
      <c r="A1057" s="61">
        <v>19568</v>
      </c>
      <c r="B1057" s="61">
        <v>9</v>
      </c>
      <c r="C1057" s="61">
        <v>1</v>
      </c>
      <c r="D1057" s="68">
        <v>1</v>
      </c>
      <c r="E1057" s="61" t="s">
        <v>77</v>
      </c>
      <c r="F1057" s="61">
        <v>2</v>
      </c>
      <c r="G10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57" s="62">
        <v>7</v>
      </c>
      <c r="I1057" s="62">
        <v>15</v>
      </c>
      <c r="J1057" s="61">
        <v>9766</v>
      </c>
      <c r="K1057" s="4">
        <f>VLOOKUP(class[[#This Row],[hwycov_id]],readme!E:F,2,FALSE)</f>
        <v>10717.285188</v>
      </c>
      <c r="L1057" s="64">
        <f t="shared" si="48"/>
        <v>9.740786278926894E-2</v>
      </c>
      <c r="M1057" s="65">
        <f t="shared" si="49"/>
        <v>951.28518799999983</v>
      </c>
      <c r="N1057" s="65">
        <f t="shared" si="50"/>
        <v>904943.50890819507</v>
      </c>
      <c r="O1057" s="66" t="e">
        <v>#N/A</v>
      </c>
      <c r="P1057" s="1">
        <v>1057</v>
      </c>
      <c r="Q1057" s="46">
        <f>ROUND(class[[#This Row],[count]],-3)</f>
        <v>10000</v>
      </c>
      <c r="R1057" s="59">
        <f>VLOOKUP(class[[#This Row],[count_rd]],caltran!$J$2:$P$182,7,FALSE)</f>
        <v>6410</v>
      </c>
      <c r="S1057" s="63">
        <f>VLOOKUP(class[[#This Row],[count_rd]],caltran!$J$2:$P$182,6,FALSE)</f>
        <v>13590</v>
      </c>
      <c r="T1057" s="1">
        <f>IF(AND(class[[#This Row],[flow]]&gt;=class[[#This Row],[low]], class[[#This Row],[flow]]&lt;=class[[#This Row],[high]]),1,0)</f>
        <v>1</v>
      </c>
    </row>
    <row r="1058" spans="1:20" x14ac:dyDescent="0.25">
      <c r="A1058" s="61">
        <v>2487</v>
      </c>
      <c r="B1058" s="61">
        <v>9</v>
      </c>
      <c r="C1058" s="61">
        <v>1</v>
      </c>
      <c r="D1058" s="68">
        <v>1</v>
      </c>
      <c r="E1058" s="61" t="s">
        <v>77</v>
      </c>
      <c r="F1058" s="61">
        <v>2</v>
      </c>
      <c r="G10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58" s="62">
        <v>5</v>
      </c>
      <c r="I1058" s="62">
        <v>19</v>
      </c>
      <c r="J1058" s="61">
        <v>9800</v>
      </c>
      <c r="K1058" s="4">
        <f>VLOOKUP(class[[#This Row],[hwycov_id]],readme!E:F,2,FALSE)</f>
        <v>8090.6528630000003</v>
      </c>
      <c r="L1058" s="64">
        <f t="shared" si="48"/>
        <v>-0.17442317724489798</v>
      </c>
      <c r="M1058" s="65">
        <f t="shared" si="49"/>
        <v>-1709.3471369999997</v>
      </c>
      <c r="N1058" s="65">
        <f t="shared" si="50"/>
        <v>2921867.6347700958</v>
      </c>
      <c r="O1058" s="66" t="e">
        <v>#N/A</v>
      </c>
      <c r="P1058" s="1">
        <v>1058</v>
      </c>
      <c r="Q1058" s="46">
        <f>ROUND(class[[#This Row],[count]],-3)</f>
        <v>10000</v>
      </c>
      <c r="R1058" s="59">
        <f>VLOOKUP(class[[#This Row],[count_rd]],caltran!$J$2:$P$182,7,FALSE)</f>
        <v>6410</v>
      </c>
      <c r="S1058" s="63">
        <f>VLOOKUP(class[[#This Row],[count_rd]],caltran!$J$2:$P$182,6,FALSE)</f>
        <v>13590</v>
      </c>
      <c r="T1058" s="1">
        <f>IF(AND(class[[#This Row],[flow]]&gt;=class[[#This Row],[low]], class[[#This Row],[flow]]&lt;=class[[#This Row],[high]]),1,0)</f>
        <v>1</v>
      </c>
    </row>
    <row r="1059" spans="1:20" x14ac:dyDescent="0.25">
      <c r="A1059" s="61">
        <v>29178</v>
      </c>
      <c r="B1059" s="61">
        <v>9</v>
      </c>
      <c r="C1059" s="61">
        <v>1</v>
      </c>
      <c r="D1059" s="68">
        <v>1</v>
      </c>
      <c r="E1059" s="61" t="s">
        <v>77</v>
      </c>
      <c r="F1059" s="61">
        <v>2</v>
      </c>
      <c r="G10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59" s="62">
        <v>7</v>
      </c>
      <c r="I1059" s="62">
        <v>15</v>
      </c>
      <c r="J1059" s="61">
        <v>9840</v>
      </c>
      <c r="K1059" s="4">
        <f>VLOOKUP(class[[#This Row],[hwycov_id]],readme!E:F,2,FALSE)</f>
        <v>11581.445892</v>
      </c>
      <c r="L1059" s="64">
        <f t="shared" si="48"/>
        <v>0.17697620853658536</v>
      </c>
      <c r="M1059" s="65">
        <f t="shared" si="49"/>
        <v>1741.4458919999997</v>
      </c>
      <c r="N1059" s="65">
        <f t="shared" si="50"/>
        <v>3032633.7947636745</v>
      </c>
      <c r="O1059" s="66" t="e">
        <v>#N/A</v>
      </c>
      <c r="P1059" s="1">
        <v>1059</v>
      </c>
      <c r="Q1059" s="46">
        <f>ROUND(class[[#This Row],[count]],-3)</f>
        <v>10000</v>
      </c>
      <c r="R1059" s="59">
        <f>VLOOKUP(class[[#This Row],[count_rd]],caltran!$J$2:$P$182,7,FALSE)</f>
        <v>6410</v>
      </c>
      <c r="S1059" s="63">
        <f>VLOOKUP(class[[#This Row],[count_rd]],caltran!$J$2:$P$182,6,FALSE)</f>
        <v>13590</v>
      </c>
      <c r="T1059" s="1">
        <f>IF(AND(class[[#This Row],[flow]]&gt;=class[[#This Row],[low]], class[[#This Row],[flow]]&lt;=class[[#This Row],[high]]),1,0)</f>
        <v>1</v>
      </c>
    </row>
    <row r="1060" spans="1:20" x14ac:dyDescent="0.25">
      <c r="A1060" s="61">
        <v>28539</v>
      </c>
      <c r="B1060" s="61">
        <v>9</v>
      </c>
      <c r="C1060" s="61">
        <v>1</v>
      </c>
      <c r="D1060" s="68">
        <v>1</v>
      </c>
      <c r="E1060" s="61" t="s">
        <v>77</v>
      </c>
      <c r="F1060" s="61">
        <v>2</v>
      </c>
      <c r="G10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60" s="62">
        <v>6</v>
      </c>
      <c r="I1060" s="62">
        <v>12</v>
      </c>
      <c r="J1060" s="61">
        <v>9849</v>
      </c>
      <c r="K1060" s="4">
        <f>VLOOKUP(class[[#This Row],[hwycov_id]],readme!E:F,2,FALSE)</f>
        <v>6654.6758410000002</v>
      </c>
      <c r="L1060" s="64">
        <f t="shared" si="48"/>
        <v>-0.32432979581683419</v>
      </c>
      <c r="M1060" s="65">
        <f t="shared" si="49"/>
        <v>-3194.3241589999998</v>
      </c>
      <c r="N1060" s="65">
        <f t="shared" si="50"/>
        <v>10203706.832771055</v>
      </c>
      <c r="O1060" s="66" t="e">
        <v>#N/A</v>
      </c>
      <c r="P1060" s="1">
        <v>1060</v>
      </c>
      <c r="Q1060" s="46">
        <f>ROUND(class[[#This Row],[count]],-3)</f>
        <v>10000</v>
      </c>
      <c r="R1060" s="59">
        <f>VLOOKUP(class[[#This Row],[count_rd]],caltran!$J$2:$P$182,7,FALSE)</f>
        <v>6410</v>
      </c>
      <c r="S1060" s="63">
        <f>VLOOKUP(class[[#This Row],[count_rd]],caltran!$J$2:$P$182,6,FALSE)</f>
        <v>13590</v>
      </c>
      <c r="T1060" s="1">
        <f>IF(AND(class[[#This Row],[flow]]&gt;=class[[#This Row],[low]], class[[#This Row],[flow]]&lt;=class[[#This Row],[high]]),1,0)</f>
        <v>1</v>
      </c>
    </row>
    <row r="1061" spans="1:20" x14ac:dyDescent="0.25">
      <c r="A1061" s="61">
        <v>2600</v>
      </c>
      <c r="B1061" s="61">
        <v>9</v>
      </c>
      <c r="C1061" s="61">
        <v>1</v>
      </c>
      <c r="D1061" s="68">
        <v>1</v>
      </c>
      <c r="E1061" s="61" t="s">
        <v>77</v>
      </c>
      <c r="F1061" s="61">
        <v>2</v>
      </c>
      <c r="G10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61" s="62">
        <v>6</v>
      </c>
      <c r="I1061" s="62">
        <v>1</v>
      </c>
      <c r="J1061" s="61">
        <v>9851</v>
      </c>
      <c r="K1061" s="4">
        <f>VLOOKUP(class[[#This Row],[hwycov_id]],readme!E:F,2,FALSE)</f>
        <v>10974.60852</v>
      </c>
      <c r="L1061" s="64">
        <f t="shared" si="48"/>
        <v>0.11406035123337732</v>
      </c>
      <c r="M1061" s="65">
        <f t="shared" si="49"/>
        <v>1123.6085199999998</v>
      </c>
      <c r="N1061" s="65">
        <f t="shared" si="50"/>
        <v>1262496.1062165899</v>
      </c>
      <c r="O1061" s="66" t="e">
        <v>#N/A</v>
      </c>
      <c r="P1061" s="1">
        <v>1061</v>
      </c>
      <c r="Q1061" s="46">
        <f>ROUND(class[[#This Row],[count]],-3)</f>
        <v>10000</v>
      </c>
      <c r="R1061" s="59">
        <f>VLOOKUP(class[[#This Row],[count_rd]],caltran!$J$2:$P$182,7,FALSE)</f>
        <v>6410</v>
      </c>
      <c r="S1061" s="63">
        <f>VLOOKUP(class[[#This Row],[count_rd]],caltran!$J$2:$P$182,6,FALSE)</f>
        <v>13590</v>
      </c>
      <c r="T1061" s="1">
        <f>IF(AND(class[[#This Row],[flow]]&gt;=class[[#This Row],[low]], class[[#This Row],[flow]]&lt;=class[[#This Row],[high]]),1,0)</f>
        <v>1</v>
      </c>
    </row>
    <row r="1062" spans="1:20" x14ac:dyDescent="0.25">
      <c r="A1062" s="61">
        <v>28538</v>
      </c>
      <c r="B1062" s="61">
        <v>9</v>
      </c>
      <c r="C1062" s="61">
        <v>1</v>
      </c>
      <c r="D1062" s="68">
        <v>1</v>
      </c>
      <c r="E1062" s="61" t="s">
        <v>77</v>
      </c>
      <c r="F1062" s="61">
        <v>2</v>
      </c>
      <c r="G10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62" s="62">
        <v>6</v>
      </c>
      <c r="I1062" s="62">
        <v>12</v>
      </c>
      <c r="J1062" s="61">
        <v>9863</v>
      </c>
      <c r="K1062" s="4">
        <f>VLOOKUP(class[[#This Row],[hwycov_id]],readme!E:F,2,FALSE)</f>
        <v>7512.9480910000002</v>
      </c>
      <c r="L1062" s="64">
        <f t="shared" si="48"/>
        <v>-0.2382694828145594</v>
      </c>
      <c r="M1062" s="65">
        <f t="shared" si="49"/>
        <v>-2350.0519089999998</v>
      </c>
      <c r="N1062" s="65">
        <f t="shared" si="50"/>
        <v>5522743.974994543</v>
      </c>
      <c r="O1062" s="66" t="e">
        <v>#N/A</v>
      </c>
      <c r="P1062" s="1">
        <v>1062</v>
      </c>
      <c r="Q1062" s="46">
        <f>ROUND(class[[#This Row],[count]],-3)</f>
        <v>10000</v>
      </c>
      <c r="R1062" s="59">
        <f>VLOOKUP(class[[#This Row],[count_rd]],caltran!$J$2:$P$182,7,FALSE)</f>
        <v>6410</v>
      </c>
      <c r="S1062" s="63">
        <f>VLOOKUP(class[[#This Row],[count_rd]],caltran!$J$2:$P$182,6,FALSE)</f>
        <v>13590</v>
      </c>
      <c r="T1062" s="1">
        <f>IF(AND(class[[#This Row],[flow]]&gt;=class[[#This Row],[low]], class[[#This Row],[flow]]&lt;=class[[#This Row],[high]]),1,0)</f>
        <v>1</v>
      </c>
    </row>
    <row r="1063" spans="1:20" x14ac:dyDescent="0.25">
      <c r="A1063" s="61">
        <v>28813</v>
      </c>
      <c r="B1063" s="61">
        <v>9</v>
      </c>
      <c r="C1063" s="61">
        <v>1</v>
      </c>
      <c r="D1063" s="68">
        <v>1</v>
      </c>
      <c r="E1063" s="61" t="s">
        <v>77</v>
      </c>
      <c r="F1063" s="61">
        <v>2</v>
      </c>
      <c r="G10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63" s="62">
        <v>3</v>
      </c>
      <c r="I1063" s="62">
        <v>14</v>
      </c>
      <c r="J1063" s="61">
        <v>9962</v>
      </c>
      <c r="K1063" s="4">
        <f>VLOOKUP(class[[#This Row],[hwycov_id]],readme!E:F,2,FALSE)</f>
        <v>10501.664491</v>
      </c>
      <c r="L1063" s="64">
        <f t="shared" si="48"/>
        <v>5.4172303854647552E-2</v>
      </c>
      <c r="M1063" s="65">
        <f t="shared" si="49"/>
        <v>539.66449099999954</v>
      </c>
      <c r="N1063" s="65">
        <f t="shared" si="50"/>
        <v>291237.76284628856</v>
      </c>
      <c r="O1063" s="66" t="e">
        <v>#N/A</v>
      </c>
      <c r="P1063" s="1">
        <v>1063</v>
      </c>
      <c r="Q1063" s="46">
        <f>ROUND(class[[#This Row],[count]],-3)</f>
        <v>10000</v>
      </c>
      <c r="R1063" s="59">
        <f>VLOOKUP(class[[#This Row],[count_rd]],caltran!$J$2:$P$182,7,FALSE)</f>
        <v>6410</v>
      </c>
      <c r="S1063" s="63">
        <f>VLOOKUP(class[[#This Row],[count_rd]],caltran!$J$2:$P$182,6,FALSE)</f>
        <v>13590</v>
      </c>
      <c r="T1063" s="1">
        <f>IF(AND(class[[#This Row],[flow]]&gt;=class[[#This Row],[low]], class[[#This Row],[flow]]&lt;=class[[#This Row],[high]]),1,0)</f>
        <v>1</v>
      </c>
    </row>
    <row r="1064" spans="1:20" x14ac:dyDescent="0.25">
      <c r="A1064" s="61">
        <v>4055</v>
      </c>
      <c r="B1064" s="61">
        <v>9</v>
      </c>
      <c r="C1064" s="61">
        <v>1</v>
      </c>
      <c r="D1064" s="68">
        <v>1</v>
      </c>
      <c r="E1064" s="61" t="s">
        <v>77</v>
      </c>
      <c r="F1064" s="61">
        <v>2</v>
      </c>
      <c r="G10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64" s="62">
        <v>2</v>
      </c>
      <c r="I1064" s="62">
        <v>14</v>
      </c>
      <c r="J1064" s="61">
        <v>9988</v>
      </c>
      <c r="K1064" s="4">
        <f>VLOOKUP(class[[#This Row],[hwycov_id]],readme!E:F,2,FALSE)</f>
        <v>8562.6737060000014</v>
      </c>
      <c r="L1064" s="64">
        <f t="shared" si="48"/>
        <v>-0.14270387404885854</v>
      </c>
      <c r="M1064" s="65">
        <f t="shared" si="49"/>
        <v>-1425.3262939999986</v>
      </c>
      <c r="N1064" s="65">
        <f t="shared" si="50"/>
        <v>2031555.0443677704</v>
      </c>
      <c r="O1064" s="66" t="e">
        <v>#N/A</v>
      </c>
      <c r="P1064" s="1">
        <v>1064</v>
      </c>
      <c r="Q1064" s="46">
        <f>ROUND(class[[#This Row],[count]],-3)</f>
        <v>10000</v>
      </c>
      <c r="R1064" s="59">
        <f>VLOOKUP(class[[#This Row],[count_rd]],caltran!$J$2:$P$182,7,FALSE)</f>
        <v>6410</v>
      </c>
      <c r="S1064" s="63">
        <f>VLOOKUP(class[[#This Row],[count_rd]],caltran!$J$2:$P$182,6,FALSE)</f>
        <v>13590</v>
      </c>
      <c r="T1064" s="1">
        <f>IF(AND(class[[#This Row],[flow]]&gt;=class[[#This Row],[low]], class[[#This Row],[flow]]&lt;=class[[#This Row],[high]]),1,0)</f>
        <v>1</v>
      </c>
    </row>
    <row r="1065" spans="1:20" x14ac:dyDescent="0.25">
      <c r="A1065" s="61">
        <v>10905</v>
      </c>
      <c r="B1065" s="61">
        <v>9</v>
      </c>
      <c r="C1065" s="61">
        <v>1</v>
      </c>
      <c r="D1065" s="68">
        <v>1</v>
      </c>
      <c r="E1065" s="61" t="s">
        <v>77</v>
      </c>
      <c r="F1065" s="61">
        <v>2</v>
      </c>
      <c r="G10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65" s="62">
        <v>6</v>
      </c>
      <c r="I1065" s="62">
        <v>1</v>
      </c>
      <c r="J1065" s="61">
        <v>9989</v>
      </c>
      <c r="K1065" s="4">
        <f>VLOOKUP(class[[#This Row],[hwycov_id]],readme!E:F,2,FALSE)</f>
        <v>8138.8684079999994</v>
      </c>
      <c r="L1065" s="64">
        <f t="shared" si="48"/>
        <v>-0.18521689778756634</v>
      </c>
      <c r="M1065" s="65">
        <f t="shared" si="49"/>
        <v>-1850.1315920000006</v>
      </c>
      <c r="N1065" s="65">
        <f t="shared" si="50"/>
        <v>3422986.9077164568</v>
      </c>
      <c r="O1065" s="66" t="e">
        <v>#N/A</v>
      </c>
      <c r="P1065" s="1">
        <v>1065</v>
      </c>
      <c r="Q1065" s="46">
        <f>ROUND(class[[#This Row],[count]],-3)</f>
        <v>10000</v>
      </c>
      <c r="R1065" s="59">
        <f>VLOOKUP(class[[#This Row],[count_rd]],caltran!$J$2:$P$182,7,FALSE)</f>
        <v>6410</v>
      </c>
      <c r="S1065" s="63">
        <f>VLOOKUP(class[[#This Row],[count_rd]],caltran!$J$2:$P$182,6,FALSE)</f>
        <v>13590</v>
      </c>
      <c r="T1065" s="1">
        <f>IF(AND(class[[#This Row],[flow]]&gt;=class[[#This Row],[low]], class[[#This Row],[flow]]&lt;=class[[#This Row],[high]]),1,0)</f>
        <v>1</v>
      </c>
    </row>
    <row r="1066" spans="1:20" x14ac:dyDescent="0.25">
      <c r="A1066" s="61">
        <v>8960</v>
      </c>
      <c r="B1066" s="61">
        <v>9</v>
      </c>
      <c r="C1066" s="61">
        <v>1</v>
      </c>
      <c r="D1066" s="68">
        <v>1</v>
      </c>
      <c r="E1066" s="61" t="s">
        <v>77</v>
      </c>
      <c r="F1066" s="61">
        <v>2</v>
      </c>
      <c r="G10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66" s="62">
        <v>2</v>
      </c>
      <c r="I1066" s="62">
        <v>14</v>
      </c>
      <c r="J1066" s="61">
        <v>10009</v>
      </c>
      <c r="K1066" s="4">
        <f>VLOOKUP(class[[#This Row],[hwycov_id]],readme!E:F,2,FALSE)</f>
        <v>19298.961671000001</v>
      </c>
      <c r="L1066" s="64">
        <f t="shared" si="48"/>
        <v>0.92816082235987629</v>
      </c>
      <c r="M1066" s="65">
        <f t="shared" si="49"/>
        <v>9289.9616710000009</v>
      </c>
      <c r="N1066" s="65">
        <f t="shared" si="50"/>
        <v>86303387.848649129</v>
      </c>
      <c r="O1066" s="66" t="e">
        <v>#N/A</v>
      </c>
      <c r="P1066" s="1">
        <v>1066</v>
      </c>
      <c r="Q1066" s="46">
        <f>ROUND(class[[#This Row],[count]],-3)</f>
        <v>10000</v>
      </c>
      <c r="R1066" s="59">
        <f>VLOOKUP(class[[#This Row],[count_rd]],caltran!$J$2:$P$182,7,FALSE)</f>
        <v>6410</v>
      </c>
      <c r="S1066" s="63">
        <f>VLOOKUP(class[[#This Row],[count_rd]],caltran!$J$2:$P$182,6,FALSE)</f>
        <v>13590</v>
      </c>
      <c r="T1066" s="1">
        <f>IF(AND(class[[#This Row],[flow]]&gt;=class[[#This Row],[low]], class[[#This Row],[flow]]&lt;=class[[#This Row],[high]]),1,0)</f>
        <v>0</v>
      </c>
    </row>
    <row r="1067" spans="1:20" x14ac:dyDescent="0.25">
      <c r="A1067" s="61">
        <v>29884</v>
      </c>
      <c r="B1067" s="61">
        <v>9</v>
      </c>
      <c r="C1067" s="61">
        <v>1</v>
      </c>
      <c r="D1067" s="68">
        <v>1</v>
      </c>
      <c r="E1067" s="61" t="s">
        <v>77</v>
      </c>
      <c r="F1067" s="61">
        <v>2</v>
      </c>
      <c r="G10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67" s="62">
        <v>3</v>
      </c>
      <c r="I1067" s="62">
        <v>14</v>
      </c>
      <c r="J1067" s="61">
        <v>10023</v>
      </c>
      <c r="K1067" s="4">
        <f>VLOOKUP(class[[#This Row],[hwycov_id]],readme!E:F,2,FALSE)</f>
        <v>4003.2499589999998</v>
      </c>
      <c r="L1067" s="64">
        <f t="shared" si="48"/>
        <v>-0.60059363873091898</v>
      </c>
      <c r="M1067" s="65">
        <f t="shared" si="49"/>
        <v>-6019.7500410000002</v>
      </c>
      <c r="N1067" s="65">
        <f t="shared" si="50"/>
        <v>36237390.556119502</v>
      </c>
      <c r="O1067" s="66" t="e">
        <v>#N/A</v>
      </c>
      <c r="P1067" s="1">
        <v>1067</v>
      </c>
      <c r="Q1067" s="46">
        <f>ROUND(class[[#This Row],[count]],-3)</f>
        <v>10000</v>
      </c>
      <c r="R1067" s="59">
        <f>VLOOKUP(class[[#This Row],[count_rd]],caltran!$J$2:$P$182,7,FALSE)</f>
        <v>6410</v>
      </c>
      <c r="S1067" s="63">
        <f>VLOOKUP(class[[#This Row],[count_rd]],caltran!$J$2:$P$182,6,FALSE)</f>
        <v>13590</v>
      </c>
      <c r="T1067" s="1">
        <f>IF(AND(class[[#This Row],[flow]]&gt;=class[[#This Row],[low]], class[[#This Row],[flow]]&lt;=class[[#This Row],[high]]),1,0)</f>
        <v>0</v>
      </c>
    </row>
    <row r="1068" spans="1:20" x14ac:dyDescent="0.25">
      <c r="A1068" s="61">
        <v>28953</v>
      </c>
      <c r="B1068" s="61">
        <v>9</v>
      </c>
      <c r="C1068" s="61">
        <v>1</v>
      </c>
      <c r="D1068" s="68">
        <v>1</v>
      </c>
      <c r="E1068" s="61" t="s">
        <v>77</v>
      </c>
      <c r="F1068" s="61">
        <v>2</v>
      </c>
      <c r="G10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68" s="62">
        <v>5</v>
      </c>
      <c r="I1068" s="62">
        <v>9</v>
      </c>
      <c r="J1068" s="61">
        <v>10047</v>
      </c>
      <c r="K1068" s="4">
        <f>VLOOKUP(class[[#This Row],[hwycov_id]],readme!E:F,2,FALSE)</f>
        <v>7985.7306520000002</v>
      </c>
      <c r="L1068" s="64">
        <f t="shared" si="48"/>
        <v>-0.20516267024982582</v>
      </c>
      <c r="M1068" s="65">
        <f t="shared" si="49"/>
        <v>-2061.2693479999998</v>
      </c>
      <c r="N1068" s="65">
        <f t="shared" si="50"/>
        <v>4248831.3250043439</v>
      </c>
      <c r="O1068" s="66" t="e">
        <v>#N/A</v>
      </c>
      <c r="P1068" s="1">
        <v>1068</v>
      </c>
      <c r="Q1068" s="46">
        <f>ROUND(class[[#This Row],[count]],-3)</f>
        <v>10000</v>
      </c>
      <c r="R1068" s="59">
        <f>VLOOKUP(class[[#This Row],[count_rd]],caltran!$J$2:$P$182,7,FALSE)</f>
        <v>6410</v>
      </c>
      <c r="S1068" s="63">
        <f>VLOOKUP(class[[#This Row],[count_rd]],caltran!$J$2:$P$182,6,FALSE)</f>
        <v>13590</v>
      </c>
      <c r="T1068" s="1">
        <f>IF(AND(class[[#This Row],[flow]]&gt;=class[[#This Row],[low]], class[[#This Row],[flow]]&lt;=class[[#This Row],[high]]),1,0)</f>
        <v>1</v>
      </c>
    </row>
    <row r="1069" spans="1:20" x14ac:dyDescent="0.25">
      <c r="A1069" s="61">
        <v>10874</v>
      </c>
      <c r="B1069" s="61">
        <v>9</v>
      </c>
      <c r="C1069" s="61">
        <v>1</v>
      </c>
      <c r="D1069" s="68">
        <v>1</v>
      </c>
      <c r="E1069" s="61" t="s">
        <v>77</v>
      </c>
      <c r="F1069" s="61">
        <v>2</v>
      </c>
      <c r="G10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69" s="62">
        <v>3</v>
      </c>
      <c r="I1069" s="62">
        <v>14</v>
      </c>
      <c r="J1069" s="61">
        <v>10096</v>
      </c>
      <c r="K1069" s="4">
        <f>VLOOKUP(class[[#This Row],[hwycov_id]],readme!E:F,2,FALSE)</f>
        <v>11067.494385</v>
      </c>
      <c r="L1069" s="64">
        <f t="shared" si="48"/>
        <v>9.6225672048335875E-2</v>
      </c>
      <c r="M1069" s="65">
        <f t="shared" si="49"/>
        <v>971.49438499999997</v>
      </c>
      <c r="N1069" s="65">
        <f t="shared" si="50"/>
        <v>943801.3400865281</v>
      </c>
      <c r="O1069" s="66" t="e">
        <v>#N/A</v>
      </c>
      <c r="P1069" s="1">
        <v>1069</v>
      </c>
      <c r="Q1069" s="46">
        <f>ROUND(class[[#This Row],[count]],-3)</f>
        <v>10000</v>
      </c>
      <c r="R1069" s="59">
        <f>VLOOKUP(class[[#This Row],[count_rd]],caltran!$J$2:$P$182,7,FALSE)</f>
        <v>6410</v>
      </c>
      <c r="S1069" s="63">
        <f>VLOOKUP(class[[#This Row],[count_rd]],caltran!$J$2:$P$182,6,FALSE)</f>
        <v>13590</v>
      </c>
      <c r="T1069" s="1">
        <f>IF(AND(class[[#This Row],[flow]]&gt;=class[[#This Row],[low]], class[[#This Row],[flow]]&lt;=class[[#This Row],[high]]),1,0)</f>
        <v>1</v>
      </c>
    </row>
    <row r="1070" spans="1:20" x14ac:dyDescent="0.25">
      <c r="A1070" s="61">
        <v>28529</v>
      </c>
      <c r="B1070" s="61">
        <v>9</v>
      </c>
      <c r="C1070" s="61">
        <v>1</v>
      </c>
      <c r="D1070" s="68">
        <v>1</v>
      </c>
      <c r="E1070" s="61" t="s">
        <v>77</v>
      </c>
      <c r="F1070" s="61">
        <v>2</v>
      </c>
      <c r="G10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70" s="62">
        <v>6</v>
      </c>
      <c r="I1070" s="62">
        <v>12</v>
      </c>
      <c r="J1070" s="61">
        <v>10099</v>
      </c>
      <c r="K1070" s="4">
        <f>VLOOKUP(class[[#This Row],[hwycov_id]],readme!E:F,2,FALSE)</f>
        <v>9070.3490289999991</v>
      </c>
      <c r="L1070" s="64">
        <f t="shared" si="48"/>
        <v>-0.10185671561540754</v>
      </c>
      <c r="M1070" s="65">
        <f t="shared" si="49"/>
        <v>-1028.6509710000009</v>
      </c>
      <c r="N1070" s="65">
        <f t="shared" si="50"/>
        <v>1058122.8201392447</v>
      </c>
      <c r="O1070" s="66" t="e">
        <v>#N/A</v>
      </c>
      <c r="P1070" s="1">
        <v>1070</v>
      </c>
      <c r="Q1070" s="46">
        <f>ROUND(class[[#This Row],[count]],-3)</f>
        <v>10000</v>
      </c>
      <c r="R1070" s="59">
        <f>VLOOKUP(class[[#This Row],[count_rd]],caltran!$J$2:$P$182,7,FALSE)</f>
        <v>6410</v>
      </c>
      <c r="S1070" s="63">
        <f>VLOOKUP(class[[#This Row],[count_rd]],caltran!$J$2:$P$182,6,FALSE)</f>
        <v>13590</v>
      </c>
      <c r="T1070" s="1">
        <f>IF(AND(class[[#This Row],[flow]]&gt;=class[[#This Row],[low]], class[[#This Row],[flow]]&lt;=class[[#This Row],[high]]),1,0)</f>
        <v>1</v>
      </c>
    </row>
    <row r="1071" spans="1:20" x14ac:dyDescent="0.25">
      <c r="A1071" s="61">
        <v>28497</v>
      </c>
      <c r="B1071" s="61">
        <v>9</v>
      </c>
      <c r="C1071" s="61">
        <v>1</v>
      </c>
      <c r="D1071" s="68">
        <v>1</v>
      </c>
      <c r="E1071" s="61" t="s">
        <v>77</v>
      </c>
      <c r="F1071" s="61">
        <v>2</v>
      </c>
      <c r="G10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71" s="62">
        <v>6</v>
      </c>
      <c r="I1071" s="62">
        <v>12</v>
      </c>
      <c r="J1071" s="61">
        <v>10154</v>
      </c>
      <c r="K1071" s="4">
        <f>VLOOKUP(class[[#This Row],[hwycov_id]],readme!E:F,2,FALSE)</f>
        <v>7579.6730960000004</v>
      </c>
      <c r="L1071" s="64">
        <f t="shared" si="48"/>
        <v>-0.25352835375221583</v>
      </c>
      <c r="M1071" s="65">
        <f t="shared" si="49"/>
        <v>-2574.3269039999996</v>
      </c>
      <c r="N1071" s="65">
        <f t="shared" si="50"/>
        <v>6627159.0086582229</v>
      </c>
      <c r="O1071" s="66" t="e">
        <v>#N/A</v>
      </c>
      <c r="P1071" s="1">
        <v>1071</v>
      </c>
      <c r="Q1071" s="46">
        <f>ROUND(class[[#This Row],[count]],-3)</f>
        <v>10000</v>
      </c>
      <c r="R1071" s="59">
        <f>VLOOKUP(class[[#This Row],[count_rd]],caltran!$J$2:$P$182,7,FALSE)</f>
        <v>6410</v>
      </c>
      <c r="S1071" s="63">
        <f>VLOOKUP(class[[#This Row],[count_rd]],caltran!$J$2:$P$182,6,FALSE)</f>
        <v>13590</v>
      </c>
      <c r="T1071" s="1">
        <f>IF(AND(class[[#This Row],[flow]]&gt;=class[[#This Row],[low]], class[[#This Row],[flow]]&lt;=class[[#This Row],[high]]),1,0)</f>
        <v>1</v>
      </c>
    </row>
    <row r="1072" spans="1:20" x14ac:dyDescent="0.25">
      <c r="A1072" s="61">
        <v>29835</v>
      </c>
      <c r="B1072" s="61">
        <v>9</v>
      </c>
      <c r="C1072" s="61">
        <v>1</v>
      </c>
      <c r="D1072" s="68">
        <v>1</v>
      </c>
      <c r="E1072" s="61" t="s">
        <v>77</v>
      </c>
      <c r="F1072" s="61">
        <v>2</v>
      </c>
      <c r="G10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72" s="62">
        <v>6</v>
      </c>
      <c r="I1072" s="62">
        <v>6</v>
      </c>
      <c r="J1072" s="61">
        <v>10194</v>
      </c>
      <c r="K1072" s="4">
        <f>VLOOKUP(class[[#This Row],[hwycov_id]],readme!E:F,2,FALSE)</f>
        <v>7169.0173340000001</v>
      </c>
      <c r="L1072" s="64">
        <f t="shared" si="48"/>
        <v>-0.29674148185206983</v>
      </c>
      <c r="M1072" s="65">
        <f t="shared" si="49"/>
        <v>-3024.9826659999999</v>
      </c>
      <c r="N1072" s="65">
        <f t="shared" si="50"/>
        <v>9150520.1296004672</v>
      </c>
      <c r="O1072" s="66" t="e">
        <v>#N/A</v>
      </c>
      <c r="P1072" s="1">
        <v>1072</v>
      </c>
      <c r="Q1072" s="46">
        <f>ROUND(class[[#This Row],[count]],-3)</f>
        <v>10000</v>
      </c>
      <c r="R1072" s="59">
        <f>VLOOKUP(class[[#This Row],[count_rd]],caltran!$J$2:$P$182,7,FALSE)</f>
        <v>6410</v>
      </c>
      <c r="S1072" s="63">
        <f>VLOOKUP(class[[#This Row],[count_rd]],caltran!$J$2:$P$182,6,FALSE)</f>
        <v>13590</v>
      </c>
      <c r="T1072" s="1">
        <f>IF(AND(class[[#This Row],[flow]]&gt;=class[[#This Row],[low]], class[[#This Row],[flow]]&lt;=class[[#This Row],[high]]),1,0)</f>
        <v>1</v>
      </c>
    </row>
    <row r="1073" spans="1:20" x14ac:dyDescent="0.25">
      <c r="A1073" s="61">
        <v>14630</v>
      </c>
      <c r="B1073" s="61">
        <v>9</v>
      </c>
      <c r="C1073" s="61">
        <v>1</v>
      </c>
      <c r="D1073" s="68">
        <v>1</v>
      </c>
      <c r="E1073" s="61" t="s">
        <v>77</v>
      </c>
      <c r="F1073" s="61">
        <v>2</v>
      </c>
      <c r="G10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73" s="62">
        <v>3</v>
      </c>
      <c r="I1073" s="62">
        <v>14</v>
      </c>
      <c r="J1073" s="61">
        <v>10233</v>
      </c>
      <c r="K1073" s="4">
        <f>VLOOKUP(class[[#This Row],[hwycov_id]],readme!E:F,2,FALSE)</f>
        <v>8811.8750600000003</v>
      </c>
      <c r="L1073" s="64">
        <f t="shared" si="48"/>
        <v>-0.13887666764389717</v>
      </c>
      <c r="M1073" s="65">
        <f t="shared" si="49"/>
        <v>-1421.1249399999997</v>
      </c>
      <c r="N1073" s="65">
        <f t="shared" si="50"/>
        <v>2019596.0950900028</v>
      </c>
      <c r="O1073" s="66" t="e">
        <v>#N/A</v>
      </c>
      <c r="P1073" s="1">
        <v>1073</v>
      </c>
      <c r="Q1073" s="46">
        <f>ROUND(class[[#This Row],[count]],-3)</f>
        <v>10000</v>
      </c>
      <c r="R1073" s="59">
        <f>VLOOKUP(class[[#This Row],[count_rd]],caltran!$J$2:$P$182,7,FALSE)</f>
        <v>6410</v>
      </c>
      <c r="S1073" s="63">
        <f>VLOOKUP(class[[#This Row],[count_rd]],caltran!$J$2:$P$182,6,FALSE)</f>
        <v>13590</v>
      </c>
      <c r="T1073" s="1">
        <f>IF(AND(class[[#This Row],[flow]]&gt;=class[[#This Row],[low]], class[[#This Row],[flow]]&lt;=class[[#This Row],[high]]),1,0)</f>
        <v>1</v>
      </c>
    </row>
    <row r="1074" spans="1:20" x14ac:dyDescent="0.25">
      <c r="A1074" s="61">
        <v>2577</v>
      </c>
      <c r="B1074" s="61">
        <v>9</v>
      </c>
      <c r="C1074" s="61">
        <v>1</v>
      </c>
      <c r="D1074" s="68">
        <v>1</v>
      </c>
      <c r="E1074" s="61" t="s">
        <v>77</v>
      </c>
      <c r="F1074" s="61">
        <v>2</v>
      </c>
      <c r="G10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74" s="62">
        <v>2</v>
      </c>
      <c r="I1074" s="62">
        <v>14</v>
      </c>
      <c r="J1074" s="61">
        <v>10255</v>
      </c>
      <c r="K1074" s="4">
        <f>VLOOKUP(class[[#This Row],[hwycov_id]],readme!E:F,2,FALSE)</f>
        <v>9453.0946960000001</v>
      </c>
      <c r="L1074" s="64">
        <f t="shared" si="48"/>
        <v>-7.8196519161384703E-2</v>
      </c>
      <c r="M1074" s="65">
        <f t="shared" si="49"/>
        <v>-801.90530399999989</v>
      </c>
      <c r="N1074" s="65">
        <f t="shared" si="50"/>
        <v>643052.11658333219</v>
      </c>
      <c r="O1074" s="66" t="e">
        <v>#N/A</v>
      </c>
      <c r="P1074" s="1">
        <v>1074</v>
      </c>
      <c r="Q1074" s="46">
        <f>ROUND(class[[#This Row],[count]],-3)</f>
        <v>10000</v>
      </c>
      <c r="R1074" s="59">
        <f>VLOOKUP(class[[#This Row],[count_rd]],caltran!$J$2:$P$182,7,FALSE)</f>
        <v>6410</v>
      </c>
      <c r="S1074" s="63">
        <f>VLOOKUP(class[[#This Row],[count_rd]],caltran!$J$2:$P$182,6,FALSE)</f>
        <v>13590</v>
      </c>
      <c r="T1074" s="1">
        <f>IF(AND(class[[#This Row],[flow]]&gt;=class[[#This Row],[low]], class[[#This Row],[flow]]&lt;=class[[#This Row],[high]]),1,0)</f>
        <v>1</v>
      </c>
    </row>
    <row r="1075" spans="1:20" x14ac:dyDescent="0.25">
      <c r="A1075" s="61">
        <v>2621</v>
      </c>
      <c r="B1075" s="61">
        <v>9</v>
      </c>
      <c r="C1075" s="61">
        <v>1</v>
      </c>
      <c r="D1075" s="68">
        <v>1</v>
      </c>
      <c r="E1075" s="61" t="s">
        <v>77</v>
      </c>
      <c r="F1075" s="61">
        <v>2</v>
      </c>
      <c r="G10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75" s="62">
        <v>6</v>
      </c>
      <c r="I1075" s="62">
        <v>6</v>
      </c>
      <c r="J1075" s="61">
        <v>10265</v>
      </c>
      <c r="K1075" s="4">
        <f>VLOOKUP(class[[#This Row],[hwycov_id]],readme!E:F,2,FALSE)</f>
        <v>8529.0604860000003</v>
      </c>
      <c r="L1075" s="64">
        <f t="shared" si="48"/>
        <v>-0.169112470920604</v>
      </c>
      <c r="M1075" s="65">
        <f t="shared" si="49"/>
        <v>-1735.9395139999997</v>
      </c>
      <c r="N1075" s="65">
        <f t="shared" si="50"/>
        <v>3013485.996266555</v>
      </c>
      <c r="O1075" s="66" t="e">
        <v>#N/A</v>
      </c>
      <c r="P1075" s="1">
        <v>1075</v>
      </c>
      <c r="Q1075" s="46">
        <f>ROUND(class[[#This Row],[count]],-3)</f>
        <v>10000</v>
      </c>
      <c r="R1075" s="59">
        <f>VLOOKUP(class[[#This Row],[count_rd]],caltran!$J$2:$P$182,7,FALSE)</f>
        <v>6410</v>
      </c>
      <c r="S1075" s="63">
        <f>VLOOKUP(class[[#This Row],[count_rd]],caltran!$J$2:$P$182,6,FALSE)</f>
        <v>13590</v>
      </c>
      <c r="T1075" s="1">
        <f>IF(AND(class[[#This Row],[flow]]&gt;=class[[#This Row],[low]], class[[#This Row],[flow]]&lt;=class[[#This Row],[high]]),1,0)</f>
        <v>1</v>
      </c>
    </row>
    <row r="1076" spans="1:20" x14ac:dyDescent="0.25">
      <c r="A1076" s="61">
        <v>29188</v>
      </c>
      <c r="B1076" s="61">
        <v>9</v>
      </c>
      <c r="C1076" s="61">
        <v>1</v>
      </c>
      <c r="D1076" s="68">
        <v>1</v>
      </c>
      <c r="E1076" s="61" t="s">
        <v>77</v>
      </c>
      <c r="F1076" s="61">
        <v>2</v>
      </c>
      <c r="G10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76" s="62">
        <v>7</v>
      </c>
      <c r="I1076" s="62">
        <v>15</v>
      </c>
      <c r="J1076" s="61">
        <v>10266</v>
      </c>
      <c r="K1076" s="4">
        <f>VLOOKUP(class[[#This Row],[hwycov_id]],readme!E:F,2,FALSE)</f>
        <v>7983.4798280000005</v>
      </c>
      <c r="L1076" s="64">
        <f t="shared" si="48"/>
        <v>-0.22233783089811021</v>
      </c>
      <c r="M1076" s="65">
        <f t="shared" si="49"/>
        <v>-2282.5201719999995</v>
      </c>
      <c r="N1076" s="65">
        <f t="shared" si="50"/>
        <v>5209898.3355869073</v>
      </c>
      <c r="O1076" s="66" t="e">
        <v>#N/A</v>
      </c>
      <c r="P1076" s="1">
        <v>1076</v>
      </c>
      <c r="Q1076" s="46">
        <f>ROUND(class[[#This Row],[count]],-3)</f>
        <v>10000</v>
      </c>
      <c r="R1076" s="59">
        <f>VLOOKUP(class[[#This Row],[count_rd]],caltran!$J$2:$P$182,7,FALSE)</f>
        <v>6410</v>
      </c>
      <c r="S1076" s="63">
        <f>VLOOKUP(class[[#This Row],[count_rd]],caltran!$J$2:$P$182,6,FALSE)</f>
        <v>13590</v>
      </c>
      <c r="T1076" s="1">
        <f>IF(AND(class[[#This Row],[flow]]&gt;=class[[#This Row],[low]], class[[#This Row],[flow]]&lt;=class[[#This Row],[high]]),1,0)</f>
        <v>1</v>
      </c>
    </row>
    <row r="1077" spans="1:20" x14ac:dyDescent="0.25">
      <c r="A1077" s="61">
        <v>13553</v>
      </c>
      <c r="B1077" s="61">
        <v>9</v>
      </c>
      <c r="C1077" s="61">
        <v>1</v>
      </c>
      <c r="D1077" s="68">
        <v>1</v>
      </c>
      <c r="E1077" s="61" t="s">
        <v>77</v>
      </c>
      <c r="F1077" s="61">
        <v>2</v>
      </c>
      <c r="G10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77" s="62">
        <v>6</v>
      </c>
      <c r="I1077" s="62">
        <v>17</v>
      </c>
      <c r="J1077" s="61">
        <v>10277</v>
      </c>
      <c r="K1077" s="4">
        <f>VLOOKUP(class[[#This Row],[hwycov_id]],readme!E:F,2,FALSE)</f>
        <v>8204.1354360000005</v>
      </c>
      <c r="L1077" s="64">
        <f t="shared" si="48"/>
        <v>-0.20169938347766858</v>
      </c>
      <c r="M1077" s="65">
        <f t="shared" si="49"/>
        <v>-2072.8645639999995</v>
      </c>
      <c r="N1077" s="65">
        <f t="shared" si="50"/>
        <v>4296767.5006869081</v>
      </c>
      <c r="O1077" s="66" t="e">
        <v>#N/A</v>
      </c>
      <c r="P1077" s="1">
        <v>1077</v>
      </c>
      <c r="Q1077" s="46">
        <f>ROUND(class[[#This Row],[count]],-3)</f>
        <v>10000</v>
      </c>
      <c r="R1077" s="59">
        <f>VLOOKUP(class[[#This Row],[count_rd]],caltran!$J$2:$P$182,7,FALSE)</f>
        <v>6410</v>
      </c>
      <c r="S1077" s="63">
        <f>VLOOKUP(class[[#This Row],[count_rd]],caltran!$J$2:$P$182,6,FALSE)</f>
        <v>13590</v>
      </c>
      <c r="T1077" s="1">
        <f>IF(AND(class[[#This Row],[flow]]&gt;=class[[#This Row],[low]], class[[#This Row],[flow]]&lt;=class[[#This Row],[high]]),1,0)</f>
        <v>1</v>
      </c>
    </row>
    <row r="1078" spans="1:20" x14ac:dyDescent="0.25">
      <c r="A1078" s="61">
        <v>28633</v>
      </c>
      <c r="B1078" s="61">
        <v>9</v>
      </c>
      <c r="C1078" s="61">
        <v>1</v>
      </c>
      <c r="D1078" s="68">
        <v>1</v>
      </c>
      <c r="E1078" s="61" t="s">
        <v>77</v>
      </c>
      <c r="F1078" s="61">
        <v>2</v>
      </c>
      <c r="G10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78" s="62">
        <v>5</v>
      </c>
      <c r="I1078" s="62">
        <v>5</v>
      </c>
      <c r="J1078" s="61">
        <v>10303</v>
      </c>
      <c r="K1078" s="4">
        <f>VLOOKUP(class[[#This Row],[hwycov_id]],readme!E:F,2,FALSE)</f>
        <v>1644.723182</v>
      </c>
      <c r="L1078" s="64">
        <f t="shared" ref="L1078:L1141" si="51">K1078/J1078-1</f>
        <v>-0.84036463340774525</v>
      </c>
      <c r="M1078" s="65">
        <f t="shared" ref="M1078:M1141" si="52">K1078-J1078</f>
        <v>-8658.2768180000003</v>
      </c>
      <c r="N1078" s="65">
        <f t="shared" ref="N1078:N1141" si="53">POWER(M1078,2)</f>
        <v>74965757.457116216</v>
      </c>
      <c r="O1078" s="66" t="e">
        <v>#N/A</v>
      </c>
      <c r="P1078" s="1">
        <v>1078</v>
      </c>
      <c r="Q1078" s="46">
        <f>ROUND(class[[#This Row],[count]],-3)</f>
        <v>10000</v>
      </c>
      <c r="R1078" s="59">
        <f>VLOOKUP(class[[#This Row],[count_rd]],caltran!$J$2:$P$182,7,FALSE)</f>
        <v>6410</v>
      </c>
      <c r="S1078" s="63">
        <f>VLOOKUP(class[[#This Row],[count_rd]],caltran!$J$2:$P$182,6,FALSE)</f>
        <v>13590</v>
      </c>
      <c r="T1078" s="1">
        <f>IF(AND(class[[#This Row],[flow]]&gt;=class[[#This Row],[low]], class[[#This Row],[flow]]&lt;=class[[#This Row],[high]]),1,0)</f>
        <v>0</v>
      </c>
    </row>
    <row r="1079" spans="1:20" x14ac:dyDescent="0.25">
      <c r="A1079" s="61">
        <v>10935</v>
      </c>
      <c r="B1079" s="61">
        <v>9</v>
      </c>
      <c r="C1079" s="61">
        <v>1</v>
      </c>
      <c r="D1079" s="68">
        <v>1</v>
      </c>
      <c r="E1079" s="61" t="s">
        <v>77</v>
      </c>
      <c r="F1079" s="61">
        <v>2</v>
      </c>
      <c r="G10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79" s="62">
        <v>3</v>
      </c>
      <c r="I1079" s="62">
        <v>14</v>
      </c>
      <c r="J1079" s="61">
        <v>10309</v>
      </c>
      <c r="K1079" s="4">
        <f>VLOOKUP(class[[#This Row],[hwycov_id]],readme!E:F,2,FALSE)</f>
        <v>10494.527069</v>
      </c>
      <c r="L1079" s="64">
        <f t="shared" si="51"/>
        <v>1.7996611601513113E-2</v>
      </c>
      <c r="M1079" s="65">
        <f t="shared" si="52"/>
        <v>185.52706899999976</v>
      </c>
      <c r="N1079" s="65">
        <f t="shared" si="53"/>
        <v>34420.293331730667</v>
      </c>
      <c r="O1079" s="66" t="e">
        <v>#N/A</v>
      </c>
      <c r="P1079" s="1">
        <v>1079</v>
      </c>
      <c r="Q1079" s="46">
        <f>ROUND(class[[#This Row],[count]],-3)</f>
        <v>10000</v>
      </c>
      <c r="R1079" s="59">
        <f>VLOOKUP(class[[#This Row],[count_rd]],caltran!$J$2:$P$182,7,FALSE)</f>
        <v>6410</v>
      </c>
      <c r="S1079" s="63">
        <f>VLOOKUP(class[[#This Row],[count_rd]],caltran!$J$2:$P$182,6,FALSE)</f>
        <v>13590</v>
      </c>
      <c r="T1079" s="1">
        <f>IF(AND(class[[#This Row],[flow]]&gt;=class[[#This Row],[low]], class[[#This Row],[flow]]&lt;=class[[#This Row],[high]]),1,0)</f>
        <v>1</v>
      </c>
    </row>
    <row r="1080" spans="1:20" x14ac:dyDescent="0.25">
      <c r="A1080" s="61">
        <v>11006</v>
      </c>
      <c r="B1080" s="61">
        <v>9</v>
      </c>
      <c r="C1080" s="61">
        <v>1</v>
      </c>
      <c r="D1080" s="68">
        <v>1</v>
      </c>
      <c r="E1080" s="61" t="s">
        <v>77</v>
      </c>
      <c r="F1080" s="61">
        <v>2</v>
      </c>
      <c r="G10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80" s="62">
        <v>3</v>
      </c>
      <c r="I1080" s="62">
        <v>14</v>
      </c>
      <c r="J1080" s="61">
        <v>10376</v>
      </c>
      <c r="K1080" s="4">
        <f>VLOOKUP(class[[#This Row],[hwycov_id]],readme!E:F,2,FALSE)</f>
        <v>14041.407349000001</v>
      </c>
      <c r="L1080" s="64">
        <f t="shared" si="51"/>
        <v>0.3532582256168082</v>
      </c>
      <c r="M1080" s="65">
        <f t="shared" si="52"/>
        <v>3665.407349000001</v>
      </c>
      <c r="N1080" s="65">
        <f t="shared" si="53"/>
        <v>13435211.034103215</v>
      </c>
      <c r="O1080" s="66" t="e">
        <v>#N/A</v>
      </c>
      <c r="P1080" s="1">
        <v>1080</v>
      </c>
      <c r="Q1080" s="46">
        <f>ROUND(class[[#This Row],[count]],-3)</f>
        <v>10000</v>
      </c>
      <c r="R1080" s="59">
        <f>VLOOKUP(class[[#This Row],[count_rd]],caltran!$J$2:$P$182,7,FALSE)</f>
        <v>6410</v>
      </c>
      <c r="S1080" s="63">
        <f>VLOOKUP(class[[#This Row],[count_rd]],caltran!$J$2:$P$182,6,FALSE)</f>
        <v>13590</v>
      </c>
      <c r="T1080" s="1">
        <f>IF(AND(class[[#This Row],[flow]]&gt;=class[[#This Row],[low]], class[[#This Row],[flow]]&lt;=class[[#This Row],[high]]),1,0)</f>
        <v>0</v>
      </c>
    </row>
    <row r="1081" spans="1:20" x14ac:dyDescent="0.25">
      <c r="A1081" s="61">
        <v>10954</v>
      </c>
      <c r="B1081" s="61">
        <v>9</v>
      </c>
      <c r="C1081" s="61">
        <v>1</v>
      </c>
      <c r="D1081" s="68">
        <v>1</v>
      </c>
      <c r="E1081" s="61" t="s">
        <v>77</v>
      </c>
      <c r="F1081" s="61">
        <v>2</v>
      </c>
      <c r="G10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81" s="62">
        <v>3</v>
      </c>
      <c r="I1081" s="62">
        <v>14</v>
      </c>
      <c r="J1081" s="61">
        <v>10421</v>
      </c>
      <c r="K1081" s="4">
        <f>VLOOKUP(class[[#This Row],[hwycov_id]],readme!E:F,2,FALSE)</f>
        <v>6732.6650070000005</v>
      </c>
      <c r="L1081" s="64">
        <f t="shared" si="51"/>
        <v>-0.35393292323193548</v>
      </c>
      <c r="M1081" s="65">
        <f t="shared" si="52"/>
        <v>-3688.3349929999995</v>
      </c>
      <c r="N1081" s="65">
        <f t="shared" si="53"/>
        <v>13603815.020588307</v>
      </c>
      <c r="O1081" s="66" t="e">
        <v>#N/A</v>
      </c>
      <c r="P1081" s="1">
        <v>1081</v>
      </c>
      <c r="Q1081" s="46">
        <f>ROUND(class[[#This Row],[count]],-3)</f>
        <v>10000</v>
      </c>
      <c r="R1081" s="59">
        <f>VLOOKUP(class[[#This Row],[count_rd]],caltran!$J$2:$P$182,7,FALSE)</f>
        <v>6410</v>
      </c>
      <c r="S1081" s="63">
        <f>VLOOKUP(class[[#This Row],[count_rd]],caltran!$J$2:$P$182,6,FALSE)</f>
        <v>13590</v>
      </c>
      <c r="T1081" s="1">
        <f>IF(AND(class[[#This Row],[flow]]&gt;=class[[#This Row],[low]], class[[#This Row],[flow]]&lt;=class[[#This Row],[high]]),1,0)</f>
        <v>1</v>
      </c>
    </row>
    <row r="1082" spans="1:20" x14ac:dyDescent="0.25">
      <c r="A1082" s="61">
        <v>11133</v>
      </c>
      <c r="B1082" s="61">
        <v>9</v>
      </c>
      <c r="C1082" s="61">
        <v>1</v>
      </c>
      <c r="D1082" s="68">
        <v>1</v>
      </c>
      <c r="E1082" s="61" t="s">
        <v>77</v>
      </c>
      <c r="F1082" s="61">
        <v>2</v>
      </c>
      <c r="G10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82" s="62">
        <v>6</v>
      </c>
      <c r="I1082" s="62">
        <v>1</v>
      </c>
      <c r="J1082" s="61">
        <v>10427</v>
      </c>
      <c r="K1082" s="4">
        <f>VLOOKUP(class[[#This Row],[hwycov_id]],readme!E:F,2,FALSE)</f>
        <v>13751.126861000001</v>
      </c>
      <c r="L1082" s="64">
        <f t="shared" si="51"/>
        <v>0.31879992912630684</v>
      </c>
      <c r="M1082" s="65">
        <f t="shared" si="52"/>
        <v>3324.1268610000006</v>
      </c>
      <c r="N1082" s="65">
        <f t="shared" si="53"/>
        <v>11049819.388021717</v>
      </c>
      <c r="O1082" s="66" t="e">
        <v>#N/A</v>
      </c>
      <c r="P1082" s="1">
        <v>1082</v>
      </c>
      <c r="Q1082" s="46">
        <f>ROUND(class[[#This Row],[count]],-3)</f>
        <v>10000</v>
      </c>
      <c r="R1082" s="59">
        <f>VLOOKUP(class[[#This Row],[count_rd]],caltran!$J$2:$P$182,7,FALSE)</f>
        <v>6410</v>
      </c>
      <c r="S1082" s="63">
        <f>VLOOKUP(class[[#This Row],[count_rd]],caltran!$J$2:$P$182,6,FALSE)</f>
        <v>13590</v>
      </c>
      <c r="T1082" s="1">
        <f>IF(AND(class[[#This Row],[flow]]&gt;=class[[#This Row],[low]], class[[#This Row],[flow]]&lt;=class[[#This Row],[high]]),1,0)</f>
        <v>0</v>
      </c>
    </row>
    <row r="1083" spans="1:20" x14ac:dyDescent="0.25">
      <c r="A1083" s="61">
        <v>28532</v>
      </c>
      <c r="B1083" s="61">
        <v>9</v>
      </c>
      <c r="C1083" s="61">
        <v>1</v>
      </c>
      <c r="D1083" s="68">
        <v>1</v>
      </c>
      <c r="E1083" s="61" t="s">
        <v>77</v>
      </c>
      <c r="F1083" s="61">
        <v>2</v>
      </c>
      <c r="G10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83" s="62">
        <v>7</v>
      </c>
      <c r="I1083" s="62">
        <v>18</v>
      </c>
      <c r="J1083" s="61">
        <v>10531</v>
      </c>
      <c r="K1083" s="4">
        <f>VLOOKUP(class[[#This Row],[hwycov_id]],readme!E:F,2,FALSE)</f>
        <v>13362.408936</v>
      </c>
      <c r="L1083" s="64">
        <f t="shared" si="51"/>
        <v>0.26886420434906455</v>
      </c>
      <c r="M1083" s="65">
        <f t="shared" si="52"/>
        <v>2831.4089359999998</v>
      </c>
      <c r="N1083" s="65">
        <f t="shared" si="53"/>
        <v>8016876.5628606509</v>
      </c>
      <c r="O1083" s="66" t="e">
        <v>#N/A</v>
      </c>
      <c r="P1083" s="1">
        <v>1083</v>
      </c>
      <c r="Q1083" s="46">
        <f>ROUND(class[[#This Row],[count]],-3)</f>
        <v>11000</v>
      </c>
      <c r="R1083" s="59">
        <f>VLOOKUP(class[[#This Row],[count_rd]],caltran!$J$2:$P$182,7,FALSE)</f>
        <v>7259.9999999999991</v>
      </c>
      <c r="S1083" s="63">
        <f>VLOOKUP(class[[#This Row],[count_rd]],caltran!$J$2:$P$182,6,FALSE)</f>
        <v>14740</v>
      </c>
      <c r="T1083" s="1">
        <f>IF(AND(class[[#This Row],[flow]]&gt;=class[[#This Row],[low]], class[[#This Row],[flow]]&lt;=class[[#This Row],[high]]),1,0)</f>
        <v>1</v>
      </c>
    </row>
    <row r="1084" spans="1:20" x14ac:dyDescent="0.25">
      <c r="A1084" s="61">
        <v>27139</v>
      </c>
      <c r="B1084" s="61">
        <v>9</v>
      </c>
      <c r="C1084" s="61">
        <v>1</v>
      </c>
      <c r="D1084" s="68">
        <v>1</v>
      </c>
      <c r="E1084" s="61" t="s">
        <v>77</v>
      </c>
      <c r="F1084" s="61">
        <v>2</v>
      </c>
      <c r="G10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84" s="62">
        <v>2</v>
      </c>
      <c r="I1084" s="62">
        <v>19</v>
      </c>
      <c r="J1084" s="61">
        <v>10603</v>
      </c>
      <c r="K1084" s="4">
        <f>VLOOKUP(class[[#This Row],[hwycov_id]],readme!E:F,2,FALSE)</f>
        <v>10205.794981999999</v>
      </c>
      <c r="L1084" s="64">
        <f t="shared" si="51"/>
        <v>-3.7461569178534382E-2</v>
      </c>
      <c r="M1084" s="65">
        <f t="shared" si="52"/>
        <v>-397.20501800000056</v>
      </c>
      <c r="N1084" s="65">
        <f t="shared" si="53"/>
        <v>157771.82632438076</v>
      </c>
      <c r="O1084" s="66" t="e">
        <v>#N/A</v>
      </c>
      <c r="P1084" s="1">
        <v>1084</v>
      </c>
      <c r="Q1084" s="46">
        <f>ROUND(class[[#This Row],[count]],-3)</f>
        <v>11000</v>
      </c>
      <c r="R1084" s="59">
        <f>VLOOKUP(class[[#This Row],[count_rd]],caltran!$J$2:$P$182,7,FALSE)</f>
        <v>7259.9999999999991</v>
      </c>
      <c r="S1084" s="63">
        <f>VLOOKUP(class[[#This Row],[count_rd]],caltran!$J$2:$P$182,6,FALSE)</f>
        <v>14740</v>
      </c>
      <c r="T1084" s="1">
        <f>IF(AND(class[[#This Row],[flow]]&gt;=class[[#This Row],[low]], class[[#This Row],[flow]]&lt;=class[[#This Row],[high]]),1,0)</f>
        <v>1</v>
      </c>
    </row>
    <row r="1085" spans="1:20" x14ac:dyDescent="0.25">
      <c r="A1085" s="61">
        <v>627</v>
      </c>
      <c r="B1085" s="61">
        <v>9</v>
      </c>
      <c r="C1085" s="61">
        <v>1</v>
      </c>
      <c r="D1085" s="68">
        <v>1</v>
      </c>
      <c r="E1085" s="61" t="s">
        <v>77</v>
      </c>
      <c r="F1085" s="61">
        <v>2</v>
      </c>
      <c r="G10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85" s="62">
        <v>3</v>
      </c>
      <c r="I1085" s="62">
        <v>14</v>
      </c>
      <c r="J1085" s="61">
        <v>10633</v>
      </c>
      <c r="K1085" s="4">
        <f>VLOOKUP(class[[#This Row],[hwycov_id]],readme!E:F,2,FALSE)</f>
        <v>3297.9913940000001</v>
      </c>
      <c r="L1085" s="64">
        <f t="shared" si="51"/>
        <v>-0.68983434646854125</v>
      </c>
      <c r="M1085" s="65">
        <f t="shared" si="52"/>
        <v>-7335.0086059999994</v>
      </c>
      <c r="N1085" s="65">
        <f t="shared" si="53"/>
        <v>53802351.250094056</v>
      </c>
      <c r="O1085" s="66" t="e">
        <v>#N/A</v>
      </c>
      <c r="P1085" s="1">
        <v>1085</v>
      </c>
      <c r="Q1085" s="46">
        <f>ROUND(class[[#This Row],[count]],-3)</f>
        <v>11000</v>
      </c>
      <c r="R1085" s="59">
        <f>VLOOKUP(class[[#This Row],[count_rd]],caltran!$J$2:$P$182,7,FALSE)</f>
        <v>7259.9999999999991</v>
      </c>
      <c r="S1085" s="63">
        <f>VLOOKUP(class[[#This Row],[count_rd]],caltran!$J$2:$P$182,6,FALSE)</f>
        <v>14740</v>
      </c>
      <c r="T1085" s="1">
        <f>IF(AND(class[[#This Row],[flow]]&gt;=class[[#This Row],[low]], class[[#This Row],[flow]]&lt;=class[[#This Row],[high]]),1,0)</f>
        <v>0</v>
      </c>
    </row>
    <row r="1086" spans="1:20" x14ac:dyDescent="0.25">
      <c r="A1086" s="61">
        <v>12499</v>
      </c>
      <c r="B1086" s="61">
        <v>9</v>
      </c>
      <c r="C1086" s="61">
        <v>1</v>
      </c>
      <c r="D1086" s="68">
        <v>1</v>
      </c>
      <c r="E1086" s="61" t="s">
        <v>77</v>
      </c>
      <c r="F1086" s="61">
        <v>2</v>
      </c>
      <c r="G10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86" s="62">
        <v>7</v>
      </c>
      <c r="I1086" s="62">
        <v>18</v>
      </c>
      <c r="J1086" s="61">
        <v>10659</v>
      </c>
      <c r="K1086" s="4">
        <f>VLOOKUP(class[[#This Row],[hwycov_id]],readme!E:F,2,FALSE)</f>
        <v>9178.1840809999994</v>
      </c>
      <c r="L1086" s="64">
        <f t="shared" si="51"/>
        <v>-0.13892634571723428</v>
      </c>
      <c r="M1086" s="65">
        <f t="shared" si="52"/>
        <v>-1480.8159190000006</v>
      </c>
      <c r="N1086" s="65">
        <f t="shared" si="53"/>
        <v>2192815.7859638161</v>
      </c>
      <c r="O1086" s="66" t="e">
        <v>#N/A</v>
      </c>
      <c r="P1086" s="1">
        <v>1086</v>
      </c>
      <c r="Q1086" s="46">
        <f>ROUND(class[[#This Row],[count]],-3)</f>
        <v>11000</v>
      </c>
      <c r="R1086" s="59">
        <f>VLOOKUP(class[[#This Row],[count_rd]],caltran!$J$2:$P$182,7,FALSE)</f>
        <v>7259.9999999999991</v>
      </c>
      <c r="S1086" s="63">
        <f>VLOOKUP(class[[#This Row],[count_rd]],caltran!$J$2:$P$182,6,FALSE)</f>
        <v>14740</v>
      </c>
      <c r="T1086" s="1">
        <f>IF(AND(class[[#This Row],[flow]]&gt;=class[[#This Row],[low]], class[[#This Row],[flow]]&lt;=class[[#This Row],[high]]),1,0)</f>
        <v>1</v>
      </c>
    </row>
    <row r="1087" spans="1:20" x14ac:dyDescent="0.25">
      <c r="A1087" s="61">
        <v>28674</v>
      </c>
      <c r="B1087" s="61">
        <v>9</v>
      </c>
      <c r="C1087" s="61">
        <v>1</v>
      </c>
      <c r="D1087" s="68">
        <v>1</v>
      </c>
      <c r="E1087" s="61" t="s">
        <v>77</v>
      </c>
      <c r="F1087" s="61">
        <v>2</v>
      </c>
      <c r="G10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87" s="62">
        <v>2</v>
      </c>
      <c r="I1087" s="62">
        <v>14</v>
      </c>
      <c r="J1087" s="61">
        <v>10706</v>
      </c>
      <c r="K1087" s="4">
        <f>VLOOKUP(class[[#This Row],[hwycov_id]],readme!E:F,2,FALSE)</f>
        <v>7274.2698659999996</v>
      </c>
      <c r="L1087" s="64">
        <f t="shared" si="51"/>
        <v>-0.32054269886045217</v>
      </c>
      <c r="M1087" s="65">
        <f t="shared" si="52"/>
        <v>-3431.7301340000004</v>
      </c>
      <c r="N1087" s="65">
        <f t="shared" si="53"/>
        <v>11776771.71260366</v>
      </c>
      <c r="O1087" s="66" t="e">
        <v>#N/A</v>
      </c>
      <c r="P1087" s="1">
        <v>1087</v>
      </c>
      <c r="Q1087" s="46">
        <f>ROUND(class[[#This Row],[count]],-3)</f>
        <v>11000</v>
      </c>
      <c r="R1087" s="59">
        <f>VLOOKUP(class[[#This Row],[count_rd]],caltran!$J$2:$P$182,7,FALSE)</f>
        <v>7259.9999999999991</v>
      </c>
      <c r="S1087" s="63">
        <f>VLOOKUP(class[[#This Row],[count_rd]],caltran!$J$2:$P$182,6,FALSE)</f>
        <v>14740</v>
      </c>
      <c r="T1087" s="1">
        <f>IF(AND(class[[#This Row],[flow]]&gt;=class[[#This Row],[low]], class[[#This Row],[flow]]&lt;=class[[#This Row],[high]]),1,0)</f>
        <v>1</v>
      </c>
    </row>
    <row r="1088" spans="1:20" x14ac:dyDescent="0.25">
      <c r="A1088" s="61">
        <v>27400</v>
      </c>
      <c r="B1088" s="61">
        <v>9</v>
      </c>
      <c r="C1088" s="61">
        <v>1</v>
      </c>
      <c r="D1088" s="68">
        <v>1</v>
      </c>
      <c r="E1088" s="61" t="s">
        <v>77</v>
      </c>
      <c r="F1088" s="61">
        <v>2</v>
      </c>
      <c r="G10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88" s="62">
        <v>3</v>
      </c>
      <c r="I1088" s="62">
        <v>14</v>
      </c>
      <c r="J1088" s="61">
        <v>10709</v>
      </c>
      <c r="K1088" s="4">
        <f>VLOOKUP(class[[#This Row],[hwycov_id]],readme!E:F,2,FALSE)</f>
        <v>18628.247314</v>
      </c>
      <c r="L1088" s="64">
        <f t="shared" si="51"/>
        <v>0.73949456662620228</v>
      </c>
      <c r="M1088" s="65">
        <f t="shared" si="52"/>
        <v>7919.2473140000002</v>
      </c>
      <c r="N1088" s="65">
        <f t="shared" si="53"/>
        <v>62714478.020296216</v>
      </c>
      <c r="O1088" s="66" t="e">
        <v>#N/A</v>
      </c>
      <c r="P1088" s="1">
        <v>1088</v>
      </c>
      <c r="Q1088" s="46">
        <f>ROUND(class[[#This Row],[count]],-3)</f>
        <v>11000</v>
      </c>
      <c r="R1088" s="59">
        <f>VLOOKUP(class[[#This Row],[count_rd]],caltran!$J$2:$P$182,7,FALSE)</f>
        <v>7259.9999999999991</v>
      </c>
      <c r="S1088" s="63">
        <f>VLOOKUP(class[[#This Row],[count_rd]],caltran!$J$2:$P$182,6,FALSE)</f>
        <v>14740</v>
      </c>
      <c r="T1088" s="1">
        <f>IF(AND(class[[#This Row],[flow]]&gt;=class[[#This Row],[low]], class[[#This Row],[flow]]&lt;=class[[#This Row],[high]]),1,0)</f>
        <v>0</v>
      </c>
    </row>
    <row r="1089" spans="1:20" x14ac:dyDescent="0.25">
      <c r="A1089" s="61">
        <v>15778</v>
      </c>
      <c r="B1089" s="61">
        <v>9</v>
      </c>
      <c r="C1089" s="61">
        <v>1</v>
      </c>
      <c r="D1089" s="68">
        <v>1</v>
      </c>
      <c r="E1089" s="61" t="s">
        <v>77</v>
      </c>
      <c r="F1089" s="61">
        <v>2</v>
      </c>
      <c r="G10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89" s="62">
        <v>3</v>
      </c>
      <c r="I1089" s="62">
        <v>14</v>
      </c>
      <c r="J1089" s="61">
        <v>10739</v>
      </c>
      <c r="K1089" s="4">
        <f>VLOOKUP(class[[#This Row],[hwycov_id]],readme!E:F,2,FALSE)</f>
        <v>13466.099915000001</v>
      </c>
      <c r="L1089" s="64">
        <f t="shared" si="51"/>
        <v>0.2539435622497439</v>
      </c>
      <c r="M1089" s="65">
        <f t="shared" si="52"/>
        <v>2727.0999150000007</v>
      </c>
      <c r="N1089" s="65">
        <f t="shared" si="53"/>
        <v>7437073.9463930111</v>
      </c>
      <c r="O1089" s="66" t="e">
        <v>#N/A</v>
      </c>
      <c r="P1089" s="1">
        <v>1089</v>
      </c>
      <c r="Q1089" s="46">
        <f>ROUND(class[[#This Row],[count]],-3)</f>
        <v>11000</v>
      </c>
      <c r="R1089" s="59">
        <f>VLOOKUP(class[[#This Row],[count_rd]],caltran!$J$2:$P$182,7,FALSE)</f>
        <v>7259.9999999999991</v>
      </c>
      <c r="S1089" s="63">
        <f>VLOOKUP(class[[#This Row],[count_rd]],caltran!$J$2:$P$182,6,FALSE)</f>
        <v>14740</v>
      </c>
      <c r="T1089" s="1">
        <f>IF(AND(class[[#This Row],[flow]]&gt;=class[[#This Row],[low]], class[[#This Row],[flow]]&lt;=class[[#This Row],[high]]),1,0)</f>
        <v>1</v>
      </c>
    </row>
    <row r="1090" spans="1:20" x14ac:dyDescent="0.25">
      <c r="A1090" s="61">
        <v>28483</v>
      </c>
      <c r="B1090" s="61">
        <v>9</v>
      </c>
      <c r="C1090" s="61">
        <v>1</v>
      </c>
      <c r="D1090" s="68">
        <v>1</v>
      </c>
      <c r="E1090" s="61" t="s">
        <v>77</v>
      </c>
      <c r="F1090" s="61">
        <v>2</v>
      </c>
      <c r="G10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90" s="62">
        <v>6</v>
      </c>
      <c r="I1090" s="62">
        <v>6</v>
      </c>
      <c r="J1090" s="61">
        <v>10749</v>
      </c>
      <c r="K1090" s="4">
        <f>VLOOKUP(class[[#This Row],[hwycov_id]],readme!E:F,2,FALSE)</f>
        <v>7156.1896360000001</v>
      </c>
      <c r="L1090" s="64">
        <f t="shared" si="51"/>
        <v>-0.33424601023351008</v>
      </c>
      <c r="M1090" s="65">
        <f t="shared" si="52"/>
        <v>-3592.8103639999999</v>
      </c>
      <c r="N1090" s="65">
        <f t="shared" si="53"/>
        <v>12908286.311665813</v>
      </c>
      <c r="O1090" s="66" t="e">
        <v>#N/A</v>
      </c>
      <c r="P1090" s="1">
        <v>1090</v>
      </c>
      <c r="Q1090" s="46">
        <f>ROUND(class[[#This Row],[count]],-3)</f>
        <v>11000</v>
      </c>
      <c r="R1090" s="59">
        <f>VLOOKUP(class[[#This Row],[count_rd]],caltran!$J$2:$P$182,7,FALSE)</f>
        <v>7259.9999999999991</v>
      </c>
      <c r="S1090" s="63">
        <f>VLOOKUP(class[[#This Row],[count_rd]],caltran!$J$2:$P$182,6,FALSE)</f>
        <v>14740</v>
      </c>
      <c r="T1090" s="1">
        <f>IF(AND(class[[#This Row],[flow]]&gt;=class[[#This Row],[low]], class[[#This Row],[flow]]&lt;=class[[#This Row],[high]]),1,0)</f>
        <v>0</v>
      </c>
    </row>
    <row r="1091" spans="1:20" x14ac:dyDescent="0.25">
      <c r="A1091" s="61">
        <v>27185</v>
      </c>
      <c r="B1091" s="61">
        <v>9</v>
      </c>
      <c r="C1091" s="61">
        <v>1</v>
      </c>
      <c r="D1091" s="68">
        <v>1</v>
      </c>
      <c r="E1091" s="61" t="s">
        <v>77</v>
      </c>
      <c r="F1091" s="61">
        <v>2</v>
      </c>
      <c r="G10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91" s="62">
        <v>7</v>
      </c>
      <c r="I1091" s="62">
        <v>15</v>
      </c>
      <c r="J1091" s="61">
        <v>10750</v>
      </c>
      <c r="K1091" s="4">
        <f>VLOOKUP(class[[#This Row],[hwycov_id]],readme!E:F,2,FALSE)</f>
        <v>13245.135742999999</v>
      </c>
      <c r="L1091" s="64">
        <f t="shared" si="51"/>
        <v>0.2321056505116279</v>
      </c>
      <c r="M1091" s="65">
        <f t="shared" si="52"/>
        <v>2495.1357429999989</v>
      </c>
      <c r="N1091" s="65">
        <f t="shared" si="53"/>
        <v>6225702.3759961566</v>
      </c>
      <c r="O1091" s="66" t="e">
        <v>#N/A</v>
      </c>
      <c r="P1091" s="1">
        <v>1091</v>
      </c>
      <c r="Q1091" s="46">
        <f>ROUND(class[[#This Row],[count]],-3)</f>
        <v>11000</v>
      </c>
      <c r="R1091" s="59">
        <f>VLOOKUP(class[[#This Row],[count_rd]],caltran!$J$2:$P$182,7,FALSE)</f>
        <v>7259.9999999999991</v>
      </c>
      <c r="S1091" s="63">
        <f>VLOOKUP(class[[#This Row],[count_rd]],caltran!$J$2:$P$182,6,FALSE)</f>
        <v>14740</v>
      </c>
      <c r="T1091" s="1">
        <f>IF(AND(class[[#This Row],[flow]]&gt;=class[[#This Row],[low]], class[[#This Row],[flow]]&lt;=class[[#This Row],[high]]),1,0)</f>
        <v>1</v>
      </c>
    </row>
    <row r="1092" spans="1:20" x14ac:dyDescent="0.25">
      <c r="A1092" s="61">
        <v>14656</v>
      </c>
      <c r="B1092" s="61">
        <v>9</v>
      </c>
      <c r="C1092" s="61">
        <v>1</v>
      </c>
      <c r="D1092" s="68">
        <v>1</v>
      </c>
      <c r="E1092" s="61" t="s">
        <v>77</v>
      </c>
      <c r="F1092" s="61">
        <v>2</v>
      </c>
      <c r="G10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92" s="62">
        <v>3</v>
      </c>
      <c r="I1092" s="62">
        <v>14</v>
      </c>
      <c r="J1092" s="61">
        <v>10758</v>
      </c>
      <c r="K1092" s="4">
        <f>VLOOKUP(class[[#This Row],[hwycov_id]],readme!E:F,2,FALSE)</f>
        <v>12168.658691000001</v>
      </c>
      <c r="L1092" s="64">
        <f t="shared" si="51"/>
        <v>0.13112648178100028</v>
      </c>
      <c r="M1092" s="65">
        <f t="shared" si="52"/>
        <v>1410.6586910000005</v>
      </c>
      <c r="N1092" s="65">
        <f t="shared" si="53"/>
        <v>1989957.942493835</v>
      </c>
      <c r="O1092" s="66" t="e">
        <v>#N/A</v>
      </c>
      <c r="P1092" s="1">
        <v>1092</v>
      </c>
      <c r="Q1092" s="46">
        <f>ROUND(class[[#This Row],[count]],-3)</f>
        <v>11000</v>
      </c>
      <c r="R1092" s="59">
        <f>VLOOKUP(class[[#This Row],[count_rd]],caltran!$J$2:$P$182,7,FALSE)</f>
        <v>7259.9999999999991</v>
      </c>
      <c r="S1092" s="63">
        <f>VLOOKUP(class[[#This Row],[count_rd]],caltran!$J$2:$P$182,6,FALSE)</f>
        <v>14740</v>
      </c>
      <c r="T1092" s="1">
        <f>IF(AND(class[[#This Row],[flow]]&gt;=class[[#This Row],[low]], class[[#This Row],[flow]]&lt;=class[[#This Row],[high]]),1,0)</f>
        <v>1</v>
      </c>
    </row>
    <row r="1093" spans="1:20" x14ac:dyDescent="0.25">
      <c r="A1093" s="61">
        <v>29136</v>
      </c>
      <c r="B1093" s="61">
        <v>9</v>
      </c>
      <c r="C1093" s="61">
        <v>1</v>
      </c>
      <c r="D1093" s="68">
        <v>1</v>
      </c>
      <c r="E1093" s="61" t="s">
        <v>77</v>
      </c>
      <c r="F1093" s="61">
        <v>2</v>
      </c>
      <c r="G10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93" s="62">
        <v>4</v>
      </c>
      <c r="I1093" s="62">
        <v>2</v>
      </c>
      <c r="J1093" s="61">
        <v>10772</v>
      </c>
      <c r="K1093" s="4">
        <f>VLOOKUP(class[[#This Row],[hwycov_id]],readme!E:F,2,FALSE)</f>
        <v>10395.793518</v>
      </c>
      <c r="L1093" s="64">
        <f t="shared" si="51"/>
        <v>-3.4924478462680986E-2</v>
      </c>
      <c r="M1093" s="65">
        <f t="shared" si="52"/>
        <v>-376.2064819999996</v>
      </c>
      <c r="N1093" s="65">
        <f t="shared" si="53"/>
        <v>141531.31709881601</v>
      </c>
      <c r="O1093" s="66" t="e">
        <v>#N/A</v>
      </c>
      <c r="P1093" s="1">
        <v>1093</v>
      </c>
      <c r="Q1093" s="46">
        <f>ROUND(class[[#This Row],[count]],-3)</f>
        <v>11000</v>
      </c>
      <c r="R1093" s="59">
        <f>VLOOKUP(class[[#This Row],[count_rd]],caltran!$J$2:$P$182,7,FALSE)</f>
        <v>7259.9999999999991</v>
      </c>
      <c r="S1093" s="63">
        <f>VLOOKUP(class[[#This Row],[count_rd]],caltran!$J$2:$P$182,6,FALSE)</f>
        <v>14740</v>
      </c>
      <c r="T1093" s="1">
        <f>IF(AND(class[[#This Row],[flow]]&gt;=class[[#This Row],[low]], class[[#This Row],[flow]]&lt;=class[[#This Row],[high]]),1,0)</f>
        <v>1</v>
      </c>
    </row>
    <row r="1094" spans="1:20" x14ac:dyDescent="0.25">
      <c r="A1094" s="61">
        <v>13278</v>
      </c>
      <c r="B1094" s="61">
        <v>9</v>
      </c>
      <c r="C1094" s="61">
        <v>1</v>
      </c>
      <c r="D1094" s="68">
        <v>1</v>
      </c>
      <c r="E1094" s="61" t="s">
        <v>77</v>
      </c>
      <c r="F1094" s="61">
        <v>2</v>
      </c>
      <c r="G10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94" s="62">
        <v>6</v>
      </c>
      <c r="I1094" s="62">
        <v>1</v>
      </c>
      <c r="J1094" s="61">
        <v>10772</v>
      </c>
      <c r="K1094" s="4">
        <f>VLOOKUP(class[[#This Row],[hwycov_id]],readme!E:F,2,FALSE)</f>
        <v>11275.269469999999</v>
      </c>
      <c r="L1094" s="64">
        <f t="shared" si="51"/>
        <v>4.6720151318232483E-2</v>
      </c>
      <c r="M1094" s="65">
        <f t="shared" si="52"/>
        <v>503.26946999999927</v>
      </c>
      <c r="N1094" s="65">
        <f t="shared" si="53"/>
        <v>253280.15943408018</v>
      </c>
      <c r="O1094" s="66" t="e">
        <v>#N/A</v>
      </c>
      <c r="P1094" s="1">
        <v>1094</v>
      </c>
      <c r="Q1094" s="46">
        <f>ROUND(class[[#This Row],[count]],-3)</f>
        <v>11000</v>
      </c>
      <c r="R1094" s="59">
        <f>VLOOKUP(class[[#This Row],[count_rd]],caltran!$J$2:$P$182,7,FALSE)</f>
        <v>7259.9999999999991</v>
      </c>
      <c r="S1094" s="63">
        <f>VLOOKUP(class[[#This Row],[count_rd]],caltran!$J$2:$P$182,6,FALSE)</f>
        <v>14740</v>
      </c>
      <c r="T1094" s="1">
        <f>IF(AND(class[[#This Row],[flow]]&gt;=class[[#This Row],[low]], class[[#This Row],[flow]]&lt;=class[[#This Row],[high]]),1,0)</f>
        <v>1</v>
      </c>
    </row>
    <row r="1095" spans="1:20" x14ac:dyDescent="0.25">
      <c r="A1095" s="61">
        <v>28851</v>
      </c>
      <c r="B1095" s="61">
        <v>9</v>
      </c>
      <c r="C1095" s="61">
        <v>1</v>
      </c>
      <c r="D1095" s="68">
        <v>1</v>
      </c>
      <c r="E1095" s="61" t="s">
        <v>77</v>
      </c>
      <c r="F1095" s="61">
        <v>2</v>
      </c>
      <c r="G10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95" s="62">
        <v>6</v>
      </c>
      <c r="I1095" s="62">
        <v>18</v>
      </c>
      <c r="J1095" s="61">
        <v>10790</v>
      </c>
      <c r="K1095" s="4">
        <f>VLOOKUP(class[[#This Row],[hwycov_id]],readme!E:F,2,FALSE)</f>
        <v>8194.6177989999996</v>
      </c>
      <c r="L1095" s="64">
        <f t="shared" si="51"/>
        <v>-0.24053588517145508</v>
      </c>
      <c r="M1095" s="65">
        <f t="shared" si="52"/>
        <v>-2595.3822010000004</v>
      </c>
      <c r="N1095" s="65">
        <f t="shared" si="53"/>
        <v>6736008.7692676065</v>
      </c>
      <c r="O1095" s="66" t="e">
        <v>#N/A</v>
      </c>
      <c r="P1095" s="1">
        <v>1095</v>
      </c>
      <c r="Q1095" s="46">
        <f>ROUND(class[[#This Row],[count]],-3)</f>
        <v>11000</v>
      </c>
      <c r="R1095" s="59">
        <f>VLOOKUP(class[[#This Row],[count_rd]],caltran!$J$2:$P$182,7,FALSE)</f>
        <v>7259.9999999999991</v>
      </c>
      <c r="S1095" s="63">
        <f>VLOOKUP(class[[#This Row],[count_rd]],caltran!$J$2:$P$182,6,FALSE)</f>
        <v>14740</v>
      </c>
      <c r="T1095" s="1">
        <f>IF(AND(class[[#This Row],[flow]]&gt;=class[[#This Row],[low]], class[[#This Row],[flow]]&lt;=class[[#This Row],[high]]),1,0)</f>
        <v>1</v>
      </c>
    </row>
    <row r="1096" spans="1:20" x14ac:dyDescent="0.25">
      <c r="A1096" s="61">
        <v>11030</v>
      </c>
      <c r="B1096" s="61">
        <v>9</v>
      </c>
      <c r="C1096" s="61">
        <v>1</v>
      </c>
      <c r="D1096" s="68">
        <v>1</v>
      </c>
      <c r="E1096" s="61" t="s">
        <v>77</v>
      </c>
      <c r="F1096" s="61">
        <v>2</v>
      </c>
      <c r="G10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96" s="62">
        <v>5</v>
      </c>
      <c r="I1096" s="62">
        <v>9</v>
      </c>
      <c r="J1096" s="61">
        <v>10824</v>
      </c>
      <c r="K1096" s="4">
        <f>VLOOKUP(class[[#This Row],[hwycov_id]],readme!E:F,2,FALSE)</f>
        <v>10890.905823000001</v>
      </c>
      <c r="L1096" s="64">
        <f t="shared" si="51"/>
        <v>6.1812475055433858E-3</v>
      </c>
      <c r="M1096" s="65">
        <f t="shared" si="52"/>
        <v>66.905823000000964</v>
      </c>
      <c r="N1096" s="65">
        <f t="shared" si="53"/>
        <v>4476.3891513074577</v>
      </c>
      <c r="O1096" s="66" t="e">
        <v>#N/A</v>
      </c>
      <c r="P1096" s="1">
        <v>1096</v>
      </c>
      <c r="Q1096" s="46">
        <f>ROUND(class[[#This Row],[count]],-3)</f>
        <v>11000</v>
      </c>
      <c r="R1096" s="59">
        <f>VLOOKUP(class[[#This Row],[count_rd]],caltran!$J$2:$P$182,7,FALSE)</f>
        <v>7259.9999999999991</v>
      </c>
      <c r="S1096" s="63">
        <f>VLOOKUP(class[[#This Row],[count_rd]],caltran!$J$2:$P$182,6,FALSE)</f>
        <v>14740</v>
      </c>
      <c r="T1096" s="1">
        <f>IF(AND(class[[#This Row],[flow]]&gt;=class[[#This Row],[low]], class[[#This Row],[flow]]&lt;=class[[#This Row],[high]]),1,0)</f>
        <v>1</v>
      </c>
    </row>
    <row r="1097" spans="1:20" x14ac:dyDescent="0.25">
      <c r="A1097" s="61">
        <v>15197</v>
      </c>
      <c r="B1097" s="61">
        <v>9</v>
      </c>
      <c r="C1097" s="61">
        <v>1</v>
      </c>
      <c r="D1097" s="68">
        <v>1</v>
      </c>
      <c r="E1097" s="61" t="s">
        <v>77</v>
      </c>
      <c r="F1097" s="61">
        <v>2</v>
      </c>
      <c r="G10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97" s="62">
        <v>3</v>
      </c>
      <c r="I1097" s="62">
        <v>14</v>
      </c>
      <c r="J1097" s="61">
        <v>10875</v>
      </c>
      <c r="K1097" s="4">
        <f>VLOOKUP(class[[#This Row],[hwycov_id]],readme!E:F,2,FALSE)</f>
        <v>14403.00432</v>
      </c>
      <c r="L1097" s="64">
        <f t="shared" si="51"/>
        <v>0.32441419034482766</v>
      </c>
      <c r="M1097" s="65">
        <f t="shared" si="52"/>
        <v>3528.00432</v>
      </c>
      <c r="N1097" s="65">
        <f t="shared" si="53"/>
        <v>12446814.481938662</v>
      </c>
      <c r="O1097" s="66" t="e">
        <v>#N/A</v>
      </c>
      <c r="P1097" s="1">
        <v>1097</v>
      </c>
      <c r="Q1097" s="46">
        <f>ROUND(class[[#This Row],[count]],-3)</f>
        <v>11000</v>
      </c>
      <c r="R1097" s="59">
        <f>VLOOKUP(class[[#This Row],[count_rd]],caltran!$J$2:$P$182,7,FALSE)</f>
        <v>7259.9999999999991</v>
      </c>
      <c r="S1097" s="63">
        <f>VLOOKUP(class[[#This Row],[count_rd]],caltran!$J$2:$P$182,6,FALSE)</f>
        <v>14740</v>
      </c>
      <c r="T1097" s="1">
        <f>IF(AND(class[[#This Row],[flow]]&gt;=class[[#This Row],[low]], class[[#This Row],[flow]]&lt;=class[[#This Row],[high]]),1,0)</f>
        <v>1</v>
      </c>
    </row>
    <row r="1098" spans="1:20" x14ac:dyDescent="0.25">
      <c r="A1098" s="61">
        <v>45606</v>
      </c>
      <c r="B1098" s="61">
        <v>9</v>
      </c>
      <c r="C1098" s="61">
        <v>1</v>
      </c>
      <c r="D1098" s="68">
        <v>1</v>
      </c>
      <c r="E1098" s="61" t="s">
        <v>77</v>
      </c>
      <c r="F1098" s="61">
        <v>2</v>
      </c>
      <c r="G10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098" s="62">
        <v>3</v>
      </c>
      <c r="I1098" s="62">
        <v>19</v>
      </c>
      <c r="J1098" s="61">
        <v>10889</v>
      </c>
      <c r="K1098" s="4">
        <f>VLOOKUP(class[[#This Row],[hwycov_id]],readme!E:F,2,FALSE)</f>
        <v>9252.875320000001</v>
      </c>
      <c r="L1098" s="64">
        <f t="shared" si="51"/>
        <v>-0.15025481495086779</v>
      </c>
      <c r="M1098" s="65">
        <f t="shared" si="52"/>
        <v>-1636.124679999999</v>
      </c>
      <c r="N1098" s="65">
        <f t="shared" si="53"/>
        <v>2676903.968505099</v>
      </c>
      <c r="O1098" s="66" t="e">
        <v>#N/A</v>
      </c>
      <c r="P1098" s="1">
        <v>1098</v>
      </c>
      <c r="Q1098" s="46">
        <f>ROUND(class[[#This Row],[count]],-3)</f>
        <v>11000</v>
      </c>
      <c r="R1098" s="59">
        <f>VLOOKUP(class[[#This Row],[count_rd]],caltran!$J$2:$P$182,7,FALSE)</f>
        <v>7259.9999999999991</v>
      </c>
      <c r="S1098" s="63">
        <f>VLOOKUP(class[[#This Row],[count_rd]],caltran!$J$2:$P$182,6,FALSE)</f>
        <v>14740</v>
      </c>
      <c r="T1098" s="1">
        <f>IF(AND(class[[#This Row],[flow]]&gt;=class[[#This Row],[low]], class[[#This Row],[flow]]&lt;=class[[#This Row],[high]]),1,0)</f>
        <v>1</v>
      </c>
    </row>
    <row r="1099" spans="1:20" x14ac:dyDescent="0.25">
      <c r="A1099" s="61">
        <v>13654</v>
      </c>
      <c r="B1099" s="61">
        <v>9</v>
      </c>
      <c r="C1099" s="61">
        <v>1</v>
      </c>
      <c r="D1099" s="68">
        <v>1</v>
      </c>
      <c r="E1099" s="61" t="s">
        <v>77</v>
      </c>
      <c r="F1099" s="61">
        <v>2</v>
      </c>
      <c r="G10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099" s="62">
        <v>3</v>
      </c>
      <c r="I1099" s="62">
        <v>14</v>
      </c>
      <c r="J1099" s="61">
        <v>10900</v>
      </c>
      <c r="K1099" s="4">
        <f>VLOOKUP(class[[#This Row],[hwycov_id]],readme!E:F,2,FALSE)</f>
        <v>12465.825562</v>
      </c>
      <c r="L1099" s="64">
        <f t="shared" si="51"/>
        <v>0.14365372128440357</v>
      </c>
      <c r="M1099" s="65">
        <f t="shared" si="52"/>
        <v>1565.825562</v>
      </c>
      <c r="N1099" s="65">
        <f t="shared" si="53"/>
        <v>2451809.690612616</v>
      </c>
      <c r="O1099" s="66" t="e">
        <v>#N/A</v>
      </c>
      <c r="P1099" s="1">
        <v>1099</v>
      </c>
      <c r="Q1099" s="46">
        <f>ROUND(class[[#This Row],[count]],-3)</f>
        <v>11000</v>
      </c>
      <c r="R1099" s="59">
        <f>VLOOKUP(class[[#This Row],[count_rd]],caltran!$J$2:$P$182,7,FALSE)</f>
        <v>7259.9999999999991</v>
      </c>
      <c r="S1099" s="63">
        <f>VLOOKUP(class[[#This Row],[count_rd]],caltran!$J$2:$P$182,6,FALSE)</f>
        <v>14740</v>
      </c>
      <c r="T1099" s="1">
        <f>IF(AND(class[[#This Row],[flow]]&gt;=class[[#This Row],[low]], class[[#This Row],[flow]]&lt;=class[[#This Row],[high]]),1,0)</f>
        <v>1</v>
      </c>
    </row>
    <row r="1100" spans="1:20" x14ac:dyDescent="0.25">
      <c r="A1100" s="61">
        <v>10406</v>
      </c>
      <c r="B1100" s="61">
        <v>9</v>
      </c>
      <c r="C1100" s="61">
        <v>1</v>
      </c>
      <c r="D1100" s="68">
        <v>1</v>
      </c>
      <c r="E1100" s="61" t="s">
        <v>77</v>
      </c>
      <c r="F1100" s="61">
        <v>2</v>
      </c>
      <c r="G11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00" s="62">
        <v>1</v>
      </c>
      <c r="I1100" s="62">
        <v>14</v>
      </c>
      <c r="J1100" s="61">
        <v>11024</v>
      </c>
      <c r="K1100" s="4">
        <f>VLOOKUP(class[[#This Row],[hwycov_id]],readme!E:F,2,FALSE)</f>
        <v>4341.4771780000001</v>
      </c>
      <c r="L1100" s="64">
        <f t="shared" si="51"/>
        <v>-0.60617950126995646</v>
      </c>
      <c r="M1100" s="65">
        <f t="shared" si="52"/>
        <v>-6682.5228219999999</v>
      </c>
      <c r="N1100" s="65">
        <f t="shared" si="53"/>
        <v>44656111.266550839</v>
      </c>
      <c r="O1100" s="66" t="e">
        <v>#N/A</v>
      </c>
      <c r="P1100" s="1">
        <v>1100</v>
      </c>
      <c r="Q1100" s="46">
        <f>ROUND(class[[#This Row],[count]],-3)</f>
        <v>11000</v>
      </c>
      <c r="R1100" s="59">
        <f>VLOOKUP(class[[#This Row],[count_rd]],caltran!$J$2:$P$182,7,FALSE)</f>
        <v>7259.9999999999991</v>
      </c>
      <c r="S1100" s="63">
        <f>VLOOKUP(class[[#This Row],[count_rd]],caltran!$J$2:$P$182,6,FALSE)</f>
        <v>14740</v>
      </c>
      <c r="T1100" s="1">
        <f>IF(AND(class[[#This Row],[flow]]&gt;=class[[#This Row],[low]], class[[#This Row],[flow]]&lt;=class[[#This Row],[high]]),1,0)</f>
        <v>0</v>
      </c>
    </row>
    <row r="1101" spans="1:20" x14ac:dyDescent="0.25">
      <c r="A1101" s="61">
        <v>13647</v>
      </c>
      <c r="B1101" s="61">
        <v>9</v>
      </c>
      <c r="C1101" s="61">
        <v>1</v>
      </c>
      <c r="D1101" s="68">
        <v>1</v>
      </c>
      <c r="E1101" s="61" t="s">
        <v>77</v>
      </c>
      <c r="F1101" s="61">
        <v>2</v>
      </c>
      <c r="G11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01" s="62">
        <v>3</v>
      </c>
      <c r="I1101" s="62">
        <v>14</v>
      </c>
      <c r="J1101" s="61">
        <v>11028</v>
      </c>
      <c r="K1101" s="4">
        <f>VLOOKUP(class[[#This Row],[hwycov_id]],readme!E:F,2,FALSE)</f>
        <v>9429.7462779999987</v>
      </c>
      <c r="L1101" s="64">
        <f t="shared" si="51"/>
        <v>-0.14492688810301069</v>
      </c>
      <c r="M1101" s="65">
        <f t="shared" si="52"/>
        <v>-1598.2537220000013</v>
      </c>
      <c r="N1101" s="65">
        <f t="shared" si="53"/>
        <v>2554414.9598868573</v>
      </c>
      <c r="O1101" s="66" t="e">
        <v>#N/A</v>
      </c>
      <c r="P1101" s="1">
        <v>1101</v>
      </c>
      <c r="Q1101" s="46">
        <f>ROUND(class[[#This Row],[count]],-3)</f>
        <v>11000</v>
      </c>
      <c r="R1101" s="59">
        <f>VLOOKUP(class[[#This Row],[count_rd]],caltran!$J$2:$P$182,7,FALSE)</f>
        <v>7259.9999999999991</v>
      </c>
      <c r="S1101" s="63">
        <f>VLOOKUP(class[[#This Row],[count_rd]],caltran!$J$2:$P$182,6,FALSE)</f>
        <v>14740</v>
      </c>
      <c r="T1101" s="1">
        <f>IF(AND(class[[#This Row],[flow]]&gt;=class[[#This Row],[low]], class[[#This Row],[flow]]&lt;=class[[#This Row],[high]]),1,0)</f>
        <v>1</v>
      </c>
    </row>
    <row r="1102" spans="1:20" x14ac:dyDescent="0.25">
      <c r="A1102" s="61">
        <v>10646</v>
      </c>
      <c r="B1102" s="61">
        <v>9</v>
      </c>
      <c r="C1102" s="61">
        <v>1</v>
      </c>
      <c r="D1102" s="68">
        <v>1</v>
      </c>
      <c r="E1102" s="61" t="s">
        <v>77</v>
      </c>
      <c r="F1102" s="61">
        <v>2</v>
      </c>
      <c r="G11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02" s="62">
        <v>4</v>
      </c>
      <c r="I1102" s="62">
        <v>2</v>
      </c>
      <c r="J1102" s="61">
        <v>11050</v>
      </c>
      <c r="K1102" s="4">
        <f>VLOOKUP(class[[#This Row],[hwycov_id]],readme!E:F,2,FALSE)</f>
        <v>9170.0864110000002</v>
      </c>
      <c r="L1102" s="64">
        <f t="shared" si="51"/>
        <v>-0.1701279266063348</v>
      </c>
      <c r="M1102" s="65">
        <f t="shared" si="52"/>
        <v>-1879.9135889999998</v>
      </c>
      <c r="N1102" s="65">
        <f t="shared" si="53"/>
        <v>3534075.1021068599</v>
      </c>
      <c r="O1102" s="66" t="e">
        <v>#N/A</v>
      </c>
      <c r="P1102" s="1">
        <v>1102</v>
      </c>
      <c r="Q1102" s="46">
        <f>ROUND(class[[#This Row],[count]],-3)</f>
        <v>11000</v>
      </c>
      <c r="R1102" s="59">
        <f>VLOOKUP(class[[#This Row],[count_rd]],caltran!$J$2:$P$182,7,FALSE)</f>
        <v>7259.9999999999991</v>
      </c>
      <c r="S1102" s="63">
        <f>VLOOKUP(class[[#This Row],[count_rd]],caltran!$J$2:$P$182,6,FALSE)</f>
        <v>14740</v>
      </c>
      <c r="T1102" s="1">
        <f>IF(AND(class[[#This Row],[flow]]&gt;=class[[#This Row],[low]], class[[#This Row],[flow]]&lt;=class[[#This Row],[high]]),1,0)</f>
        <v>1</v>
      </c>
    </row>
    <row r="1103" spans="1:20" x14ac:dyDescent="0.25">
      <c r="A1103" s="61">
        <v>28857</v>
      </c>
      <c r="B1103" s="61">
        <v>9</v>
      </c>
      <c r="C1103" s="61">
        <v>1</v>
      </c>
      <c r="D1103" s="68">
        <v>1</v>
      </c>
      <c r="E1103" s="61" t="s">
        <v>77</v>
      </c>
      <c r="F1103" s="61">
        <v>2</v>
      </c>
      <c r="G11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03" s="62">
        <v>3</v>
      </c>
      <c r="I1103" s="62">
        <v>14</v>
      </c>
      <c r="J1103" s="61">
        <v>11168</v>
      </c>
      <c r="K1103" s="4">
        <f>VLOOKUP(class[[#This Row],[hwycov_id]],readme!E:F,2,FALSE)</f>
        <v>8644.9131479999996</v>
      </c>
      <c r="L1103" s="64">
        <f t="shared" si="51"/>
        <v>-0.22592110064469917</v>
      </c>
      <c r="M1103" s="65">
        <f t="shared" si="52"/>
        <v>-2523.0868520000004</v>
      </c>
      <c r="N1103" s="65">
        <f t="shared" si="53"/>
        <v>6365967.2627352718</v>
      </c>
      <c r="O1103" s="66" t="e">
        <v>#N/A</v>
      </c>
      <c r="P1103" s="1">
        <v>1103</v>
      </c>
      <c r="Q1103" s="46">
        <f>ROUND(class[[#This Row],[count]],-3)</f>
        <v>11000</v>
      </c>
      <c r="R1103" s="59">
        <f>VLOOKUP(class[[#This Row],[count_rd]],caltran!$J$2:$P$182,7,FALSE)</f>
        <v>7259.9999999999991</v>
      </c>
      <c r="S1103" s="63">
        <f>VLOOKUP(class[[#This Row],[count_rd]],caltran!$J$2:$P$182,6,FALSE)</f>
        <v>14740</v>
      </c>
      <c r="T1103" s="1">
        <f>IF(AND(class[[#This Row],[flow]]&gt;=class[[#This Row],[low]], class[[#This Row],[flow]]&lt;=class[[#This Row],[high]]),1,0)</f>
        <v>1</v>
      </c>
    </row>
    <row r="1104" spans="1:20" x14ac:dyDescent="0.25">
      <c r="A1104" s="61">
        <v>14398</v>
      </c>
      <c r="B1104" s="61">
        <v>9</v>
      </c>
      <c r="C1104" s="61">
        <v>1</v>
      </c>
      <c r="D1104" s="68">
        <v>1</v>
      </c>
      <c r="E1104" s="61" t="s">
        <v>77</v>
      </c>
      <c r="F1104" s="61">
        <v>2</v>
      </c>
      <c r="G11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04" s="62">
        <v>3</v>
      </c>
      <c r="I1104" s="62">
        <v>14</v>
      </c>
      <c r="J1104" s="61">
        <v>11170</v>
      </c>
      <c r="K1104" s="4">
        <f>VLOOKUP(class[[#This Row],[hwycov_id]],readme!E:F,2,FALSE)</f>
        <v>12479.600281999999</v>
      </c>
      <c r="L1104" s="64">
        <f t="shared" si="51"/>
        <v>0.11724263939122648</v>
      </c>
      <c r="M1104" s="65">
        <f t="shared" si="52"/>
        <v>1309.6002819999994</v>
      </c>
      <c r="N1104" s="65">
        <f t="shared" si="53"/>
        <v>1715052.8986144781</v>
      </c>
      <c r="O1104" s="66" t="e">
        <v>#N/A</v>
      </c>
      <c r="P1104" s="1">
        <v>1104</v>
      </c>
      <c r="Q1104" s="46">
        <f>ROUND(class[[#This Row],[count]],-3)</f>
        <v>11000</v>
      </c>
      <c r="R1104" s="59">
        <f>VLOOKUP(class[[#This Row],[count_rd]],caltran!$J$2:$P$182,7,FALSE)</f>
        <v>7259.9999999999991</v>
      </c>
      <c r="S1104" s="63">
        <f>VLOOKUP(class[[#This Row],[count_rd]],caltran!$J$2:$P$182,6,FALSE)</f>
        <v>14740</v>
      </c>
      <c r="T1104" s="1">
        <f>IF(AND(class[[#This Row],[flow]]&gt;=class[[#This Row],[low]], class[[#This Row],[flow]]&lt;=class[[#This Row],[high]]),1,0)</f>
        <v>1</v>
      </c>
    </row>
    <row r="1105" spans="1:20" x14ac:dyDescent="0.25">
      <c r="A1105" s="61">
        <v>28137</v>
      </c>
      <c r="B1105" s="61">
        <v>9</v>
      </c>
      <c r="C1105" s="61">
        <v>1</v>
      </c>
      <c r="D1105" s="68">
        <v>1</v>
      </c>
      <c r="E1105" s="61" t="s">
        <v>77</v>
      </c>
      <c r="F1105" s="61">
        <v>2</v>
      </c>
      <c r="G11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05" s="62">
        <v>5</v>
      </c>
      <c r="I1105" s="62">
        <v>9</v>
      </c>
      <c r="J1105" s="61">
        <v>11260</v>
      </c>
      <c r="K1105" s="4">
        <f>VLOOKUP(class[[#This Row],[hwycov_id]],readme!E:F,2,FALSE)</f>
        <v>6572.1634979999999</v>
      </c>
      <c r="L1105" s="64">
        <f t="shared" si="51"/>
        <v>-0.41632650994671405</v>
      </c>
      <c r="M1105" s="65">
        <f t="shared" si="52"/>
        <v>-4687.8365020000001</v>
      </c>
      <c r="N1105" s="65">
        <f t="shared" si="53"/>
        <v>21975811.069483597</v>
      </c>
      <c r="O1105" s="66" t="e">
        <v>#N/A</v>
      </c>
      <c r="P1105" s="1">
        <v>1105</v>
      </c>
      <c r="Q1105" s="46">
        <f>ROUND(class[[#This Row],[count]],-3)</f>
        <v>11000</v>
      </c>
      <c r="R1105" s="59">
        <f>VLOOKUP(class[[#This Row],[count_rd]],caltran!$J$2:$P$182,7,FALSE)</f>
        <v>7259.9999999999991</v>
      </c>
      <c r="S1105" s="63">
        <f>VLOOKUP(class[[#This Row],[count_rd]],caltran!$J$2:$P$182,6,FALSE)</f>
        <v>14740</v>
      </c>
      <c r="T1105" s="1">
        <f>IF(AND(class[[#This Row],[flow]]&gt;=class[[#This Row],[low]], class[[#This Row],[flow]]&lt;=class[[#This Row],[high]]),1,0)</f>
        <v>0</v>
      </c>
    </row>
    <row r="1106" spans="1:20" x14ac:dyDescent="0.25">
      <c r="A1106" s="61">
        <v>3634</v>
      </c>
      <c r="B1106" s="61">
        <v>9</v>
      </c>
      <c r="C1106" s="61">
        <v>1</v>
      </c>
      <c r="D1106" s="68">
        <v>1</v>
      </c>
      <c r="E1106" s="61" t="s">
        <v>77</v>
      </c>
      <c r="F1106" s="61">
        <v>2</v>
      </c>
      <c r="G11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06" s="62">
        <v>2</v>
      </c>
      <c r="I1106" s="62">
        <v>10</v>
      </c>
      <c r="J1106" s="61">
        <v>11263</v>
      </c>
      <c r="K1106" s="4">
        <f>VLOOKUP(class[[#This Row],[hwycov_id]],readme!E:F,2,FALSE)</f>
        <v>14817.820312999998</v>
      </c>
      <c r="L1106" s="64">
        <f t="shared" si="51"/>
        <v>0.31561931217260031</v>
      </c>
      <c r="M1106" s="65">
        <f t="shared" si="52"/>
        <v>3554.8203129999984</v>
      </c>
      <c r="N1106" s="65">
        <f t="shared" si="53"/>
        <v>12636747.457717406</v>
      </c>
      <c r="O1106" s="66" t="e">
        <v>#N/A</v>
      </c>
      <c r="P1106" s="1">
        <v>1106</v>
      </c>
      <c r="Q1106" s="46">
        <f>ROUND(class[[#This Row],[count]],-3)</f>
        <v>11000</v>
      </c>
      <c r="R1106" s="59">
        <f>VLOOKUP(class[[#This Row],[count_rd]],caltran!$J$2:$P$182,7,FALSE)</f>
        <v>7259.9999999999991</v>
      </c>
      <c r="S1106" s="63">
        <f>VLOOKUP(class[[#This Row],[count_rd]],caltran!$J$2:$P$182,6,FALSE)</f>
        <v>14740</v>
      </c>
      <c r="T1106" s="1">
        <f>IF(AND(class[[#This Row],[flow]]&gt;=class[[#This Row],[low]], class[[#This Row],[flow]]&lt;=class[[#This Row],[high]]),1,0)</f>
        <v>0</v>
      </c>
    </row>
    <row r="1107" spans="1:20" x14ac:dyDescent="0.25">
      <c r="A1107" s="61">
        <v>11152</v>
      </c>
      <c r="B1107" s="61">
        <v>9</v>
      </c>
      <c r="C1107" s="61">
        <v>1</v>
      </c>
      <c r="D1107" s="68">
        <v>1</v>
      </c>
      <c r="E1107" s="61" t="s">
        <v>77</v>
      </c>
      <c r="F1107" s="61">
        <v>2</v>
      </c>
      <c r="G11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07" s="62">
        <v>4</v>
      </c>
      <c r="I1107" s="62">
        <v>2</v>
      </c>
      <c r="J1107" s="61">
        <v>11478</v>
      </c>
      <c r="K1107" s="4">
        <f>VLOOKUP(class[[#This Row],[hwycov_id]],readme!E:F,2,FALSE)</f>
        <v>7095.0005799999999</v>
      </c>
      <c r="L1107" s="64">
        <f t="shared" si="51"/>
        <v>-0.38186090085380731</v>
      </c>
      <c r="M1107" s="65">
        <f t="shared" si="52"/>
        <v>-4382.9994200000001</v>
      </c>
      <c r="N1107" s="65">
        <f t="shared" si="53"/>
        <v>19210683.915720336</v>
      </c>
      <c r="O1107" s="66" t="e">
        <v>#N/A</v>
      </c>
      <c r="P1107" s="1">
        <v>1107</v>
      </c>
      <c r="Q1107" s="46">
        <f>ROUND(class[[#This Row],[count]],-3)</f>
        <v>11000</v>
      </c>
      <c r="R1107" s="59">
        <f>VLOOKUP(class[[#This Row],[count_rd]],caltran!$J$2:$P$182,7,FALSE)</f>
        <v>7259.9999999999991</v>
      </c>
      <c r="S1107" s="63">
        <f>VLOOKUP(class[[#This Row],[count_rd]],caltran!$J$2:$P$182,6,FALSE)</f>
        <v>14740</v>
      </c>
      <c r="T1107" s="1">
        <f>IF(AND(class[[#This Row],[flow]]&gt;=class[[#This Row],[low]], class[[#This Row],[flow]]&lt;=class[[#This Row],[high]]),1,0)</f>
        <v>0</v>
      </c>
    </row>
    <row r="1108" spans="1:20" x14ac:dyDescent="0.25">
      <c r="A1108" s="61">
        <v>28304</v>
      </c>
      <c r="B1108" s="61">
        <v>9</v>
      </c>
      <c r="C1108" s="61">
        <v>1</v>
      </c>
      <c r="D1108" s="68">
        <v>1</v>
      </c>
      <c r="E1108" s="61" t="s">
        <v>77</v>
      </c>
      <c r="F1108" s="61">
        <v>2</v>
      </c>
      <c r="G11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08" s="62">
        <v>2</v>
      </c>
      <c r="I1108" s="62">
        <v>14</v>
      </c>
      <c r="J1108" s="61">
        <v>11519</v>
      </c>
      <c r="K1108" s="4">
        <f>VLOOKUP(class[[#This Row],[hwycov_id]],readme!E:F,2,FALSE)</f>
        <v>9559.3543250000002</v>
      </c>
      <c r="L1108" s="64">
        <f t="shared" si="51"/>
        <v>-0.17012289912318779</v>
      </c>
      <c r="M1108" s="65">
        <f t="shared" si="52"/>
        <v>-1959.6456749999998</v>
      </c>
      <c r="N1108" s="65">
        <f t="shared" si="53"/>
        <v>3840211.1715462045</v>
      </c>
      <c r="O1108" s="66" t="e">
        <v>#N/A</v>
      </c>
      <c r="P1108" s="1">
        <v>1108</v>
      </c>
      <c r="Q1108" s="46">
        <f>ROUND(class[[#This Row],[count]],-3)</f>
        <v>12000</v>
      </c>
      <c r="R1108" s="59">
        <f>VLOOKUP(class[[#This Row],[count_rd]],caltran!$J$2:$P$182,7,FALSE)</f>
        <v>8010</v>
      </c>
      <c r="S1108" s="63">
        <f>VLOOKUP(class[[#This Row],[count_rd]],caltran!$J$2:$P$182,6,FALSE)</f>
        <v>15990</v>
      </c>
      <c r="T1108" s="1">
        <f>IF(AND(class[[#This Row],[flow]]&gt;=class[[#This Row],[low]], class[[#This Row],[flow]]&lt;=class[[#This Row],[high]]),1,0)</f>
        <v>1</v>
      </c>
    </row>
    <row r="1109" spans="1:20" x14ac:dyDescent="0.25">
      <c r="A1109" s="61">
        <v>28812</v>
      </c>
      <c r="B1109" s="61">
        <v>9</v>
      </c>
      <c r="C1109" s="61">
        <v>1</v>
      </c>
      <c r="D1109" s="68">
        <v>1</v>
      </c>
      <c r="E1109" s="61" t="s">
        <v>77</v>
      </c>
      <c r="F1109" s="61">
        <v>2</v>
      </c>
      <c r="G11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09" s="62">
        <v>3</v>
      </c>
      <c r="I1109" s="62">
        <v>14</v>
      </c>
      <c r="J1109" s="61">
        <v>11620</v>
      </c>
      <c r="K1109" s="4">
        <f>VLOOKUP(class[[#This Row],[hwycov_id]],readme!E:F,2,FALSE)</f>
        <v>10270.451050000001</v>
      </c>
      <c r="L1109" s="64">
        <f t="shared" si="51"/>
        <v>-0.11614018502581747</v>
      </c>
      <c r="M1109" s="65">
        <f t="shared" si="52"/>
        <v>-1349.5489499999985</v>
      </c>
      <c r="N1109" s="65">
        <f t="shared" si="53"/>
        <v>1821282.3684460984</v>
      </c>
      <c r="O1109" s="66" t="e">
        <v>#N/A</v>
      </c>
      <c r="P1109" s="1">
        <v>1109</v>
      </c>
      <c r="Q1109" s="46">
        <f>ROUND(class[[#This Row],[count]],-3)</f>
        <v>12000</v>
      </c>
      <c r="R1109" s="59">
        <f>VLOOKUP(class[[#This Row],[count_rd]],caltran!$J$2:$P$182,7,FALSE)</f>
        <v>8010</v>
      </c>
      <c r="S1109" s="63">
        <f>VLOOKUP(class[[#This Row],[count_rd]],caltran!$J$2:$P$182,6,FALSE)</f>
        <v>15990</v>
      </c>
      <c r="T1109" s="1">
        <f>IF(AND(class[[#This Row],[flow]]&gt;=class[[#This Row],[low]], class[[#This Row],[flow]]&lt;=class[[#This Row],[high]]),1,0)</f>
        <v>1</v>
      </c>
    </row>
    <row r="1110" spans="1:20" x14ac:dyDescent="0.25">
      <c r="A1110" s="61">
        <v>2751</v>
      </c>
      <c r="B1110" s="61">
        <v>9</v>
      </c>
      <c r="C1110" s="61">
        <v>1</v>
      </c>
      <c r="D1110" s="68">
        <v>1</v>
      </c>
      <c r="E1110" s="61" t="s">
        <v>77</v>
      </c>
      <c r="F1110" s="61">
        <v>2</v>
      </c>
      <c r="G11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10" s="62">
        <v>3</v>
      </c>
      <c r="I1110" s="62">
        <v>14</v>
      </c>
      <c r="J1110" s="61">
        <v>11636</v>
      </c>
      <c r="K1110" s="4">
        <f>VLOOKUP(class[[#This Row],[hwycov_id]],readme!E:F,2,FALSE)</f>
        <v>9212.0864250000013</v>
      </c>
      <c r="L1110" s="64">
        <f t="shared" si="51"/>
        <v>-0.20831158258851823</v>
      </c>
      <c r="M1110" s="65">
        <f t="shared" si="52"/>
        <v>-2423.9135749999987</v>
      </c>
      <c r="N1110" s="65">
        <f t="shared" si="53"/>
        <v>5875357.019069274</v>
      </c>
      <c r="O1110" s="66" t="e">
        <v>#N/A</v>
      </c>
      <c r="P1110" s="1">
        <v>1110</v>
      </c>
      <c r="Q1110" s="46">
        <f>ROUND(class[[#This Row],[count]],-3)</f>
        <v>12000</v>
      </c>
      <c r="R1110" s="59">
        <f>VLOOKUP(class[[#This Row],[count_rd]],caltran!$J$2:$P$182,7,FALSE)</f>
        <v>8010</v>
      </c>
      <c r="S1110" s="63">
        <f>VLOOKUP(class[[#This Row],[count_rd]],caltran!$J$2:$P$182,6,FALSE)</f>
        <v>15990</v>
      </c>
      <c r="T1110" s="1">
        <f>IF(AND(class[[#This Row],[flow]]&gt;=class[[#This Row],[low]], class[[#This Row],[flow]]&lt;=class[[#This Row],[high]]),1,0)</f>
        <v>1</v>
      </c>
    </row>
    <row r="1111" spans="1:20" x14ac:dyDescent="0.25">
      <c r="A1111" s="61">
        <v>28955</v>
      </c>
      <c r="B1111" s="61">
        <v>9</v>
      </c>
      <c r="C1111" s="61">
        <v>1</v>
      </c>
      <c r="D1111" s="68">
        <v>1</v>
      </c>
      <c r="E1111" s="61" t="s">
        <v>77</v>
      </c>
      <c r="F1111" s="61">
        <v>2</v>
      </c>
      <c r="G11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11" s="62">
        <v>3</v>
      </c>
      <c r="I1111" s="62">
        <v>14</v>
      </c>
      <c r="J1111" s="61">
        <v>11666</v>
      </c>
      <c r="K1111" s="4">
        <f>VLOOKUP(class[[#This Row],[hwycov_id]],readme!E:F,2,FALSE)</f>
        <v>13893.453522</v>
      </c>
      <c r="L1111" s="64">
        <f t="shared" si="51"/>
        <v>0.19093549819989719</v>
      </c>
      <c r="M1111" s="65">
        <f t="shared" si="52"/>
        <v>2227.4535219999998</v>
      </c>
      <c r="N1111" s="65">
        <f t="shared" si="53"/>
        <v>4961549.1926702037</v>
      </c>
      <c r="O1111" s="66" t="e">
        <v>#N/A</v>
      </c>
      <c r="P1111" s="1">
        <v>1111</v>
      </c>
      <c r="Q1111" s="46">
        <f>ROUND(class[[#This Row],[count]],-3)</f>
        <v>12000</v>
      </c>
      <c r="R1111" s="59">
        <f>VLOOKUP(class[[#This Row],[count_rd]],caltran!$J$2:$P$182,7,FALSE)</f>
        <v>8010</v>
      </c>
      <c r="S1111" s="63">
        <f>VLOOKUP(class[[#This Row],[count_rd]],caltran!$J$2:$P$182,6,FALSE)</f>
        <v>15990</v>
      </c>
      <c r="T1111" s="1">
        <f>IF(AND(class[[#This Row],[flow]]&gt;=class[[#This Row],[low]], class[[#This Row],[flow]]&lt;=class[[#This Row],[high]]),1,0)</f>
        <v>1</v>
      </c>
    </row>
    <row r="1112" spans="1:20" x14ac:dyDescent="0.25">
      <c r="A1112" s="61">
        <v>11040</v>
      </c>
      <c r="B1112" s="61">
        <v>9</v>
      </c>
      <c r="C1112" s="61">
        <v>1</v>
      </c>
      <c r="D1112" s="68">
        <v>1</v>
      </c>
      <c r="E1112" s="61" t="s">
        <v>77</v>
      </c>
      <c r="F1112" s="61">
        <v>2</v>
      </c>
      <c r="G11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12" s="62">
        <v>5</v>
      </c>
      <c r="I1112" s="62">
        <v>9</v>
      </c>
      <c r="J1112" s="61">
        <v>11703</v>
      </c>
      <c r="K1112" s="4">
        <f>VLOOKUP(class[[#This Row],[hwycov_id]],readme!E:F,2,FALSE)</f>
        <v>9903.1742549999999</v>
      </c>
      <c r="L1112" s="64">
        <f t="shared" si="51"/>
        <v>-0.1537918264547552</v>
      </c>
      <c r="M1112" s="65">
        <f t="shared" si="52"/>
        <v>-1799.8257450000001</v>
      </c>
      <c r="N1112" s="65">
        <f t="shared" si="53"/>
        <v>3239372.7123648054</v>
      </c>
      <c r="O1112" s="66" t="e">
        <v>#N/A</v>
      </c>
      <c r="P1112" s="1">
        <v>1112</v>
      </c>
      <c r="Q1112" s="46">
        <f>ROUND(class[[#This Row],[count]],-3)</f>
        <v>12000</v>
      </c>
      <c r="R1112" s="59">
        <f>VLOOKUP(class[[#This Row],[count_rd]],caltran!$J$2:$P$182,7,FALSE)</f>
        <v>8010</v>
      </c>
      <c r="S1112" s="63">
        <f>VLOOKUP(class[[#This Row],[count_rd]],caltran!$J$2:$P$182,6,FALSE)</f>
        <v>15990</v>
      </c>
      <c r="T1112" s="1">
        <f>IF(AND(class[[#This Row],[flow]]&gt;=class[[#This Row],[low]], class[[#This Row],[flow]]&lt;=class[[#This Row],[high]]),1,0)</f>
        <v>1</v>
      </c>
    </row>
    <row r="1113" spans="1:20" x14ac:dyDescent="0.25">
      <c r="A1113" s="61">
        <v>8952</v>
      </c>
      <c r="B1113" s="61">
        <v>9</v>
      </c>
      <c r="C1113" s="61">
        <v>1</v>
      </c>
      <c r="D1113" s="68">
        <v>1</v>
      </c>
      <c r="E1113" s="61" t="s">
        <v>77</v>
      </c>
      <c r="F1113" s="61">
        <v>2</v>
      </c>
      <c r="G11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13" s="62">
        <v>2</v>
      </c>
      <c r="I1113" s="62">
        <v>14</v>
      </c>
      <c r="J1113" s="61">
        <v>11713</v>
      </c>
      <c r="K1113" s="4">
        <f>VLOOKUP(class[[#This Row],[hwycov_id]],readme!E:F,2,FALSE)</f>
        <v>9757.9388419999996</v>
      </c>
      <c r="L1113" s="64">
        <f t="shared" si="51"/>
        <v>-0.16691378451293437</v>
      </c>
      <c r="M1113" s="65">
        <f t="shared" si="52"/>
        <v>-1955.0611580000004</v>
      </c>
      <c r="N1113" s="65">
        <f t="shared" si="53"/>
        <v>3822264.1315203025</v>
      </c>
      <c r="O1113" s="66" t="e">
        <v>#N/A</v>
      </c>
      <c r="P1113" s="1">
        <v>1113</v>
      </c>
      <c r="Q1113" s="46">
        <f>ROUND(class[[#This Row],[count]],-3)</f>
        <v>12000</v>
      </c>
      <c r="R1113" s="59">
        <f>VLOOKUP(class[[#This Row],[count_rd]],caltran!$J$2:$P$182,7,FALSE)</f>
        <v>8010</v>
      </c>
      <c r="S1113" s="63">
        <f>VLOOKUP(class[[#This Row],[count_rd]],caltran!$J$2:$P$182,6,FALSE)</f>
        <v>15990</v>
      </c>
      <c r="T1113" s="1">
        <f>IF(AND(class[[#This Row],[flow]]&gt;=class[[#This Row],[low]], class[[#This Row],[flow]]&lt;=class[[#This Row],[high]]),1,0)</f>
        <v>1</v>
      </c>
    </row>
    <row r="1114" spans="1:20" x14ac:dyDescent="0.25">
      <c r="A1114" s="61">
        <v>28131</v>
      </c>
      <c r="B1114" s="61">
        <v>9</v>
      </c>
      <c r="C1114" s="61">
        <v>1</v>
      </c>
      <c r="D1114" s="68">
        <v>1</v>
      </c>
      <c r="E1114" s="61" t="s">
        <v>77</v>
      </c>
      <c r="F1114" s="61">
        <v>2</v>
      </c>
      <c r="G11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14" s="62">
        <v>5</v>
      </c>
      <c r="I1114" s="62">
        <v>9</v>
      </c>
      <c r="J1114" s="61">
        <v>11849</v>
      </c>
      <c r="K1114" s="4">
        <f>VLOOKUP(class[[#This Row],[hwycov_id]],readme!E:F,2,FALSE)</f>
        <v>13538.175781000002</v>
      </c>
      <c r="L1114" s="64">
        <f t="shared" si="51"/>
        <v>0.14255850966326289</v>
      </c>
      <c r="M1114" s="65">
        <f t="shared" si="52"/>
        <v>1689.1757810000017</v>
      </c>
      <c r="N1114" s="65">
        <f t="shared" si="53"/>
        <v>2853314.8191169659</v>
      </c>
      <c r="O1114" s="66" t="e">
        <v>#N/A</v>
      </c>
      <c r="P1114" s="1">
        <v>1114</v>
      </c>
      <c r="Q1114" s="46">
        <f>ROUND(class[[#This Row],[count]],-3)</f>
        <v>12000</v>
      </c>
      <c r="R1114" s="59">
        <f>VLOOKUP(class[[#This Row],[count_rd]],caltran!$J$2:$P$182,7,FALSE)</f>
        <v>8010</v>
      </c>
      <c r="S1114" s="63">
        <f>VLOOKUP(class[[#This Row],[count_rd]],caltran!$J$2:$P$182,6,FALSE)</f>
        <v>15990</v>
      </c>
      <c r="T1114" s="1">
        <f>IF(AND(class[[#This Row],[flow]]&gt;=class[[#This Row],[low]], class[[#This Row],[flow]]&lt;=class[[#This Row],[high]]),1,0)</f>
        <v>1</v>
      </c>
    </row>
    <row r="1115" spans="1:20" x14ac:dyDescent="0.25">
      <c r="A1115" s="61">
        <v>27996</v>
      </c>
      <c r="B1115" s="61">
        <v>9</v>
      </c>
      <c r="C1115" s="61">
        <v>1</v>
      </c>
      <c r="D1115" s="68">
        <v>1</v>
      </c>
      <c r="E1115" s="61" t="s">
        <v>77</v>
      </c>
      <c r="F1115" s="61">
        <v>2</v>
      </c>
      <c r="G11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15" s="62">
        <v>5</v>
      </c>
      <c r="I1115" s="62">
        <v>10</v>
      </c>
      <c r="J1115" s="61">
        <v>11917</v>
      </c>
      <c r="K1115" s="4">
        <f>VLOOKUP(class[[#This Row],[hwycov_id]],readme!E:F,2,FALSE)</f>
        <v>13630.517639</v>
      </c>
      <c r="L1115" s="64">
        <f t="shared" si="51"/>
        <v>0.14378766795334386</v>
      </c>
      <c r="M1115" s="65">
        <f t="shared" si="52"/>
        <v>1713.5176389999997</v>
      </c>
      <c r="N1115" s="65">
        <f t="shared" si="53"/>
        <v>2936142.6991641331</v>
      </c>
      <c r="O1115" s="66" t="e">
        <v>#N/A</v>
      </c>
      <c r="P1115" s="1">
        <v>1115</v>
      </c>
      <c r="Q1115" s="46">
        <f>ROUND(class[[#This Row],[count]],-3)</f>
        <v>12000</v>
      </c>
      <c r="R1115" s="59">
        <f>VLOOKUP(class[[#This Row],[count_rd]],caltran!$J$2:$P$182,7,FALSE)</f>
        <v>8010</v>
      </c>
      <c r="S1115" s="63">
        <f>VLOOKUP(class[[#This Row],[count_rd]],caltran!$J$2:$P$182,6,FALSE)</f>
        <v>15990</v>
      </c>
      <c r="T1115" s="1">
        <f>IF(AND(class[[#This Row],[flow]]&gt;=class[[#This Row],[low]], class[[#This Row],[flow]]&lt;=class[[#This Row],[high]]),1,0)</f>
        <v>1</v>
      </c>
    </row>
    <row r="1116" spans="1:20" x14ac:dyDescent="0.25">
      <c r="A1116" s="61">
        <v>14653</v>
      </c>
      <c r="B1116" s="61">
        <v>9</v>
      </c>
      <c r="C1116" s="61">
        <v>1</v>
      </c>
      <c r="D1116" s="68">
        <v>1</v>
      </c>
      <c r="E1116" s="61" t="s">
        <v>77</v>
      </c>
      <c r="F1116" s="61">
        <v>2</v>
      </c>
      <c r="G11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16" s="62">
        <v>3</v>
      </c>
      <c r="I1116" s="62">
        <v>14</v>
      </c>
      <c r="J1116" s="61">
        <v>11955</v>
      </c>
      <c r="K1116" s="4">
        <f>VLOOKUP(class[[#This Row],[hwycov_id]],readme!E:F,2,FALSE)</f>
        <v>9376.6877439999989</v>
      </c>
      <c r="L1116" s="64">
        <f t="shared" si="51"/>
        <v>-0.21566811007946474</v>
      </c>
      <c r="M1116" s="65">
        <f t="shared" si="52"/>
        <v>-2578.3122560000011</v>
      </c>
      <c r="N1116" s="65">
        <f t="shared" si="53"/>
        <v>6647694.0894398149</v>
      </c>
      <c r="O1116" s="66" t="e">
        <v>#N/A</v>
      </c>
      <c r="P1116" s="1">
        <v>1116</v>
      </c>
      <c r="Q1116" s="46">
        <f>ROUND(class[[#This Row],[count]],-3)</f>
        <v>12000</v>
      </c>
      <c r="R1116" s="59">
        <f>VLOOKUP(class[[#This Row],[count_rd]],caltran!$J$2:$P$182,7,FALSE)</f>
        <v>8010</v>
      </c>
      <c r="S1116" s="63">
        <f>VLOOKUP(class[[#This Row],[count_rd]],caltran!$J$2:$P$182,6,FALSE)</f>
        <v>15990</v>
      </c>
      <c r="T1116" s="1">
        <f>IF(AND(class[[#This Row],[flow]]&gt;=class[[#This Row],[low]], class[[#This Row],[flow]]&lt;=class[[#This Row],[high]]),1,0)</f>
        <v>1</v>
      </c>
    </row>
    <row r="1117" spans="1:20" x14ac:dyDescent="0.25">
      <c r="A1117" s="61">
        <v>28836</v>
      </c>
      <c r="B1117" s="61">
        <v>9</v>
      </c>
      <c r="C1117" s="61">
        <v>1</v>
      </c>
      <c r="D1117" s="68">
        <v>1</v>
      </c>
      <c r="E1117" s="61" t="s">
        <v>77</v>
      </c>
      <c r="F1117" s="61">
        <v>2</v>
      </c>
      <c r="G11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17" s="62">
        <v>3</v>
      </c>
      <c r="I1117" s="62">
        <v>14</v>
      </c>
      <c r="J1117" s="61">
        <v>11957</v>
      </c>
      <c r="K1117" s="4">
        <f>VLOOKUP(class[[#This Row],[hwycov_id]],readme!E:F,2,FALSE)</f>
        <v>12715.814331</v>
      </c>
      <c r="L1117" s="64">
        <f t="shared" si="51"/>
        <v>6.3461932842686197E-2</v>
      </c>
      <c r="M1117" s="65">
        <f t="shared" si="52"/>
        <v>758.81433099999958</v>
      </c>
      <c r="N1117" s="65">
        <f t="shared" si="53"/>
        <v>575799.1889309769</v>
      </c>
      <c r="O1117" s="66" t="e">
        <v>#N/A</v>
      </c>
      <c r="P1117" s="1">
        <v>1117</v>
      </c>
      <c r="Q1117" s="46">
        <f>ROUND(class[[#This Row],[count]],-3)</f>
        <v>12000</v>
      </c>
      <c r="R1117" s="59">
        <f>VLOOKUP(class[[#This Row],[count_rd]],caltran!$J$2:$P$182,7,FALSE)</f>
        <v>8010</v>
      </c>
      <c r="S1117" s="63">
        <f>VLOOKUP(class[[#This Row],[count_rd]],caltran!$J$2:$P$182,6,FALSE)</f>
        <v>15990</v>
      </c>
      <c r="T1117" s="1">
        <f>IF(AND(class[[#This Row],[flow]]&gt;=class[[#This Row],[low]], class[[#This Row],[flow]]&lt;=class[[#This Row],[high]]),1,0)</f>
        <v>1</v>
      </c>
    </row>
    <row r="1118" spans="1:20" x14ac:dyDescent="0.25">
      <c r="A1118" s="61">
        <v>11018</v>
      </c>
      <c r="B1118" s="61">
        <v>9</v>
      </c>
      <c r="C1118" s="61">
        <v>1</v>
      </c>
      <c r="D1118" s="68">
        <v>1</v>
      </c>
      <c r="E1118" s="61" t="s">
        <v>77</v>
      </c>
      <c r="F1118" s="61">
        <v>2</v>
      </c>
      <c r="G11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18" s="62">
        <v>3</v>
      </c>
      <c r="I1118" s="62">
        <v>14</v>
      </c>
      <c r="J1118" s="61">
        <v>11987</v>
      </c>
      <c r="K1118" s="4">
        <f>VLOOKUP(class[[#This Row],[hwycov_id]],readme!E:F,2,FALSE)</f>
        <v>7810.5144460000001</v>
      </c>
      <c r="L1118" s="64">
        <f t="shared" si="51"/>
        <v>-0.34841791557520652</v>
      </c>
      <c r="M1118" s="65">
        <f t="shared" si="52"/>
        <v>-4176.4855539999999</v>
      </c>
      <c r="N1118" s="65">
        <f t="shared" si="53"/>
        <v>17443031.582770687</v>
      </c>
      <c r="O1118" s="66" t="e">
        <v>#N/A</v>
      </c>
      <c r="P1118" s="1">
        <v>1118</v>
      </c>
      <c r="Q1118" s="46">
        <f>ROUND(class[[#This Row],[count]],-3)</f>
        <v>12000</v>
      </c>
      <c r="R1118" s="59">
        <f>VLOOKUP(class[[#This Row],[count_rd]],caltran!$J$2:$P$182,7,FALSE)</f>
        <v>8010</v>
      </c>
      <c r="S1118" s="63">
        <f>VLOOKUP(class[[#This Row],[count_rd]],caltran!$J$2:$P$182,6,FALSE)</f>
        <v>15990</v>
      </c>
      <c r="T1118" s="1">
        <f>IF(AND(class[[#This Row],[flow]]&gt;=class[[#This Row],[low]], class[[#This Row],[flow]]&lt;=class[[#This Row],[high]]),1,0)</f>
        <v>0</v>
      </c>
    </row>
    <row r="1119" spans="1:20" x14ac:dyDescent="0.25">
      <c r="A1119" s="61">
        <v>10883</v>
      </c>
      <c r="B1119" s="61">
        <v>9</v>
      </c>
      <c r="C1119" s="61">
        <v>1</v>
      </c>
      <c r="D1119" s="68">
        <v>1</v>
      </c>
      <c r="E1119" s="61" t="s">
        <v>77</v>
      </c>
      <c r="F1119" s="61">
        <v>2</v>
      </c>
      <c r="G11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19" s="62">
        <v>3</v>
      </c>
      <c r="I1119" s="62">
        <v>14</v>
      </c>
      <c r="J1119" s="61">
        <v>12002</v>
      </c>
      <c r="K1119" s="4">
        <f>VLOOKUP(class[[#This Row],[hwycov_id]],readme!E:F,2,FALSE)</f>
        <v>12813.473998999998</v>
      </c>
      <c r="L1119" s="64">
        <f t="shared" si="51"/>
        <v>6.7611564655890577E-2</v>
      </c>
      <c r="M1119" s="65">
        <f t="shared" si="52"/>
        <v>811.473998999998</v>
      </c>
      <c r="N1119" s="65">
        <f t="shared" si="53"/>
        <v>658490.05105304881</v>
      </c>
      <c r="O1119" s="66" t="e">
        <v>#N/A</v>
      </c>
      <c r="P1119" s="1">
        <v>1119</v>
      </c>
      <c r="Q1119" s="46">
        <f>ROUND(class[[#This Row],[count]],-3)</f>
        <v>12000</v>
      </c>
      <c r="R1119" s="59">
        <f>VLOOKUP(class[[#This Row],[count_rd]],caltran!$J$2:$P$182,7,FALSE)</f>
        <v>8010</v>
      </c>
      <c r="S1119" s="63">
        <f>VLOOKUP(class[[#This Row],[count_rd]],caltran!$J$2:$P$182,6,FALSE)</f>
        <v>15990</v>
      </c>
      <c r="T1119" s="1">
        <f>IF(AND(class[[#This Row],[flow]]&gt;=class[[#This Row],[low]], class[[#This Row],[flow]]&lt;=class[[#This Row],[high]]),1,0)</f>
        <v>1</v>
      </c>
    </row>
    <row r="1120" spans="1:20" x14ac:dyDescent="0.25">
      <c r="A1120" s="61">
        <v>14668</v>
      </c>
      <c r="B1120" s="61">
        <v>9</v>
      </c>
      <c r="C1120" s="61">
        <v>1</v>
      </c>
      <c r="D1120" s="68">
        <v>1</v>
      </c>
      <c r="E1120" s="61" t="s">
        <v>77</v>
      </c>
      <c r="F1120" s="61">
        <v>2</v>
      </c>
      <c r="G11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20" s="62">
        <v>3</v>
      </c>
      <c r="I1120" s="62">
        <v>14</v>
      </c>
      <c r="J1120" s="61">
        <v>12050</v>
      </c>
      <c r="K1120" s="4">
        <f>VLOOKUP(class[[#This Row],[hwycov_id]],readme!E:F,2,FALSE)</f>
        <v>7500.3333739999989</v>
      </c>
      <c r="L1120" s="64">
        <f t="shared" si="51"/>
        <v>-0.3775656951037345</v>
      </c>
      <c r="M1120" s="65">
        <f t="shared" si="52"/>
        <v>-4549.6666260000011</v>
      </c>
      <c r="N1120" s="65">
        <f t="shared" si="53"/>
        <v>20699466.407738235</v>
      </c>
      <c r="O1120" s="66" t="e">
        <v>#N/A</v>
      </c>
      <c r="P1120" s="1">
        <v>1120</v>
      </c>
      <c r="Q1120" s="46">
        <f>ROUND(class[[#This Row],[count]],-3)</f>
        <v>12000</v>
      </c>
      <c r="R1120" s="59">
        <f>VLOOKUP(class[[#This Row],[count_rd]],caltran!$J$2:$P$182,7,FALSE)</f>
        <v>8010</v>
      </c>
      <c r="S1120" s="63">
        <f>VLOOKUP(class[[#This Row],[count_rd]],caltran!$J$2:$P$182,6,FALSE)</f>
        <v>15990</v>
      </c>
      <c r="T1120" s="1">
        <f>IF(AND(class[[#This Row],[flow]]&gt;=class[[#This Row],[low]], class[[#This Row],[flow]]&lt;=class[[#This Row],[high]]),1,0)</f>
        <v>0</v>
      </c>
    </row>
    <row r="1121" spans="1:20" x14ac:dyDescent="0.25">
      <c r="A1121" s="61">
        <v>14511</v>
      </c>
      <c r="B1121" s="61">
        <v>9</v>
      </c>
      <c r="C1121" s="61">
        <v>1</v>
      </c>
      <c r="D1121" s="68">
        <v>1</v>
      </c>
      <c r="E1121" s="61" t="s">
        <v>77</v>
      </c>
      <c r="F1121" s="61">
        <v>2</v>
      </c>
      <c r="G11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21" s="62">
        <v>2</v>
      </c>
      <c r="I1121" s="62">
        <v>14</v>
      </c>
      <c r="J1121" s="61">
        <v>12106</v>
      </c>
      <c r="K1121" s="4">
        <f>VLOOKUP(class[[#This Row],[hwycov_id]],readme!E:F,2,FALSE)</f>
        <v>7346.5863650000001</v>
      </c>
      <c r="L1121" s="64">
        <f t="shared" si="51"/>
        <v>-0.39314502188997191</v>
      </c>
      <c r="M1121" s="65">
        <f t="shared" si="52"/>
        <v>-4759.4136349999999</v>
      </c>
      <c r="N1121" s="65">
        <f t="shared" si="53"/>
        <v>22652018.149023913</v>
      </c>
      <c r="O1121" s="66" t="e">
        <v>#N/A</v>
      </c>
      <c r="P1121" s="1">
        <v>1121</v>
      </c>
      <c r="Q1121" s="46">
        <f>ROUND(class[[#This Row],[count]],-3)</f>
        <v>12000</v>
      </c>
      <c r="R1121" s="59">
        <f>VLOOKUP(class[[#This Row],[count_rd]],caltran!$J$2:$P$182,7,FALSE)</f>
        <v>8010</v>
      </c>
      <c r="S1121" s="63">
        <f>VLOOKUP(class[[#This Row],[count_rd]],caltran!$J$2:$P$182,6,FALSE)</f>
        <v>15990</v>
      </c>
      <c r="T1121" s="1">
        <f>IF(AND(class[[#This Row],[flow]]&gt;=class[[#This Row],[low]], class[[#This Row],[flow]]&lt;=class[[#This Row],[high]]),1,0)</f>
        <v>0</v>
      </c>
    </row>
    <row r="1122" spans="1:20" x14ac:dyDescent="0.25">
      <c r="A1122" s="61">
        <v>28942</v>
      </c>
      <c r="B1122" s="61">
        <v>9</v>
      </c>
      <c r="C1122" s="61">
        <v>1</v>
      </c>
      <c r="D1122" s="68">
        <v>1</v>
      </c>
      <c r="E1122" s="61" t="s">
        <v>77</v>
      </c>
      <c r="F1122" s="61">
        <v>2</v>
      </c>
      <c r="G11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22" s="62">
        <v>5</v>
      </c>
      <c r="I1122" s="62">
        <v>5</v>
      </c>
      <c r="J1122" s="61">
        <v>12310</v>
      </c>
      <c r="K1122" s="4">
        <f>VLOOKUP(class[[#This Row],[hwycov_id]],readme!E:F,2,FALSE)</f>
        <v>9245.8732909999999</v>
      </c>
      <c r="L1122" s="64">
        <f t="shared" si="51"/>
        <v>-0.24891362380178716</v>
      </c>
      <c r="M1122" s="65">
        <f t="shared" si="52"/>
        <v>-3064.1267090000001</v>
      </c>
      <c r="N1122" s="65">
        <f t="shared" si="53"/>
        <v>9388872.4888071716</v>
      </c>
      <c r="O1122" s="66" t="e">
        <v>#N/A</v>
      </c>
      <c r="P1122" s="1">
        <v>1122</v>
      </c>
      <c r="Q1122" s="46">
        <f>ROUND(class[[#This Row],[count]],-3)</f>
        <v>12000</v>
      </c>
      <c r="R1122" s="59">
        <f>VLOOKUP(class[[#This Row],[count_rd]],caltran!$J$2:$P$182,7,FALSE)</f>
        <v>8010</v>
      </c>
      <c r="S1122" s="63">
        <f>VLOOKUP(class[[#This Row],[count_rd]],caltran!$J$2:$P$182,6,FALSE)</f>
        <v>15990</v>
      </c>
      <c r="T1122" s="1">
        <f>IF(AND(class[[#This Row],[flow]]&gt;=class[[#This Row],[low]], class[[#This Row],[flow]]&lt;=class[[#This Row],[high]]),1,0)</f>
        <v>1</v>
      </c>
    </row>
    <row r="1123" spans="1:20" x14ac:dyDescent="0.25">
      <c r="A1123" s="61">
        <v>10881</v>
      </c>
      <c r="B1123" s="61">
        <v>9</v>
      </c>
      <c r="C1123" s="61">
        <v>1</v>
      </c>
      <c r="D1123" s="68">
        <v>1</v>
      </c>
      <c r="E1123" s="61" t="s">
        <v>77</v>
      </c>
      <c r="F1123" s="61">
        <v>2</v>
      </c>
      <c r="G11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23" s="62">
        <v>3</v>
      </c>
      <c r="I1123" s="62">
        <v>14</v>
      </c>
      <c r="J1123" s="61">
        <v>12368</v>
      </c>
      <c r="K1123" s="4">
        <f>VLOOKUP(class[[#This Row],[hwycov_id]],readme!E:F,2,FALSE)</f>
        <v>12422.999207000001</v>
      </c>
      <c r="L1123" s="64">
        <f t="shared" si="51"/>
        <v>4.4468957794308039E-3</v>
      </c>
      <c r="M1123" s="65">
        <f t="shared" si="52"/>
        <v>54.999207000000752</v>
      </c>
      <c r="N1123" s="65">
        <f t="shared" si="53"/>
        <v>3024.9127706289319</v>
      </c>
      <c r="O1123" s="66" t="e">
        <v>#N/A</v>
      </c>
      <c r="P1123" s="1">
        <v>1123</v>
      </c>
      <c r="Q1123" s="46">
        <f>ROUND(class[[#This Row],[count]],-3)</f>
        <v>12000</v>
      </c>
      <c r="R1123" s="59">
        <f>VLOOKUP(class[[#This Row],[count_rd]],caltran!$J$2:$P$182,7,FALSE)</f>
        <v>8010</v>
      </c>
      <c r="S1123" s="63">
        <f>VLOOKUP(class[[#This Row],[count_rd]],caltran!$J$2:$P$182,6,FALSE)</f>
        <v>15990</v>
      </c>
      <c r="T1123" s="1">
        <f>IF(AND(class[[#This Row],[flow]]&gt;=class[[#This Row],[low]], class[[#This Row],[flow]]&lt;=class[[#This Row],[high]]),1,0)</f>
        <v>1</v>
      </c>
    </row>
    <row r="1124" spans="1:20" x14ac:dyDescent="0.25">
      <c r="A1124" s="61">
        <v>25470</v>
      </c>
      <c r="B1124" s="61">
        <v>9</v>
      </c>
      <c r="C1124" s="61">
        <v>1</v>
      </c>
      <c r="D1124" s="68">
        <v>1</v>
      </c>
      <c r="E1124" s="61" t="s">
        <v>77</v>
      </c>
      <c r="F1124" s="61">
        <v>2</v>
      </c>
      <c r="G11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24" s="62">
        <v>3</v>
      </c>
      <c r="I1124" s="62">
        <v>14</v>
      </c>
      <c r="J1124" s="61">
        <v>12370</v>
      </c>
      <c r="K1124" s="4">
        <f>VLOOKUP(class[[#This Row],[hwycov_id]],readme!E:F,2,FALSE)</f>
        <v>8276.4725040000012</v>
      </c>
      <c r="L1124" s="64">
        <f t="shared" si="51"/>
        <v>-0.33092380727566684</v>
      </c>
      <c r="M1124" s="65">
        <f t="shared" si="52"/>
        <v>-4093.5274959999988</v>
      </c>
      <c r="N1124" s="65">
        <f t="shared" si="53"/>
        <v>16756967.360508021</v>
      </c>
      <c r="O1124" s="66" t="e">
        <v>#N/A</v>
      </c>
      <c r="P1124" s="1">
        <v>1124</v>
      </c>
      <c r="Q1124" s="46">
        <f>ROUND(class[[#This Row],[count]],-3)</f>
        <v>12000</v>
      </c>
      <c r="R1124" s="59">
        <f>VLOOKUP(class[[#This Row],[count_rd]],caltran!$J$2:$P$182,7,FALSE)</f>
        <v>8010</v>
      </c>
      <c r="S1124" s="63">
        <f>VLOOKUP(class[[#This Row],[count_rd]],caltran!$J$2:$P$182,6,FALSE)</f>
        <v>15990</v>
      </c>
      <c r="T1124" s="1">
        <f>IF(AND(class[[#This Row],[flow]]&gt;=class[[#This Row],[low]], class[[#This Row],[flow]]&lt;=class[[#This Row],[high]]),1,0)</f>
        <v>1</v>
      </c>
    </row>
    <row r="1125" spans="1:20" x14ac:dyDescent="0.25">
      <c r="A1125" s="61">
        <v>28632</v>
      </c>
      <c r="B1125" s="61">
        <v>9</v>
      </c>
      <c r="C1125" s="61">
        <v>1</v>
      </c>
      <c r="D1125" s="68">
        <v>1</v>
      </c>
      <c r="E1125" s="61" t="s">
        <v>77</v>
      </c>
      <c r="F1125" s="61">
        <v>2</v>
      </c>
      <c r="G11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25" s="62">
        <v>5</v>
      </c>
      <c r="I1125" s="62">
        <v>5</v>
      </c>
      <c r="J1125" s="61">
        <v>12399</v>
      </c>
      <c r="K1125" s="4">
        <f>VLOOKUP(class[[#This Row],[hwycov_id]],readme!E:F,2,FALSE)</f>
        <v>9197.4782099999993</v>
      </c>
      <c r="L1125" s="64">
        <f t="shared" si="51"/>
        <v>-0.25820806436002908</v>
      </c>
      <c r="M1125" s="65">
        <f t="shared" si="52"/>
        <v>-3201.5217900000007</v>
      </c>
      <c r="N1125" s="65">
        <f t="shared" si="53"/>
        <v>10249741.771844808</v>
      </c>
      <c r="O1125" s="66" t="e">
        <v>#N/A</v>
      </c>
      <c r="P1125" s="1">
        <v>1125</v>
      </c>
      <c r="Q1125" s="46">
        <f>ROUND(class[[#This Row],[count]],-3)</f>
        <v>12000</v>
      </c>
      <c r="R1125" s="59">
        <f>VLOOKUP(class[[#This Row],[count_rd]],caltran!$J$2:$P$182,7,FALSE)</f>
        <v>8010</v>
      </c>
      <c r="S1125" s="63">
        <f>VLOOKUP(class[[#This Row],[count_rd]],caltran!$J$2:$P$182,6,FALSE)</f>
        <v>15990</v>
      </c>
      <c r="T1125" s="1">
        <f>IF(AND(class[[#This Row],[flow]]&gt;=class[[#This Row],[low]], class[[#This Row],[flow]]&lt;=class[[#This Row],[high]]),1,0)</f>
        <v>1</v>
      </c>
    </row>
    <row r="1126" spans="1:20" x14ac:dyDescent="0.25">
      <c r="A1126" s="61">
        <v>10915</v>
      </c>
      <c r="B1126" s="61">
        <v>9</v>
      </c>
      <c r="C1126" s="61">
        <v>1</v>
      </c>
      <c r="D1126" s="68">
        <v>1</v>
      </c>
      <c r="E1126" s="61" t="s">
        <v>77</v>
      </c>
      <c r="F1126" s="61">
        <v>2</v>
      </c>
      <c r="G11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26" s="62">
        <v>3</v>
      </c>
      <c r="I1126" s="62">
        <v>14</v>
      </c>
      <c r="J1126" s="61">
        <v>12428</v>
      </c>
      <c r="K1126" s="4">
        <f>VLOOKUP(class[[#This Row],[hwycov_id]],readme!E:F,2,FALSE)</f>
        <v>16074.568877999998</v>
      </c>
      <c r="L1126" s="64">
        <f t="shared" si="51"/>
        <v>0.29341558400386214</v>
      </c>
      <c r="M1126" s="65">
        <f t="shared" si="52"/>
        <v>3646.5688779999982</v>
      </c>
      <c r="N1126" s="65">
        <f t="shared" si="53"/>
        <v>13297464.581998166</v>
      </c>
      <c r="O1126" s="66" t="e">
        <v>#N/A</v>
      </c>
      <c r="P1126" s="1">
        <v>1126</v>
      </c>
      <c r="Q1126" s="46">
        <f>ROUND(class[[#This Row],[count]],-3)</f>
        <v>12000</v>
      </c>
      <c r="R1126" s="59">
        <f>VLOOKUP(class[[#This Row],[count_rd]],caltran!$J$2:$P$182,7,FALSE)</f>
        <v>8010</v>
      </c>
      <c r="S1126" s="63">
        <f>VLOOKUP(class[[#This Row],[count_rd]],caltran!$J$2:$P$182,6,FALSE)</f>
        <v>15990</v>
      </c>
      <c r="T1126" s="1">
        <f>IF(AND(class[[#This Row],[flow]]&gt;=class[[#This Row],[low]], class[[#This Row],[flow]]&lt;=class[[#This Row],[high]]),1,0)</f>
        <v>0</v>
      </c>
    </row>
    <row r="1127" spans="1:20" x14ac:dyDescent="0.25">
      <c r="A1127" s="61">
        <v>27249</v>
      </c>
      <c r="B1127" s="61">
        <v>9</v>
      </c>
      <c r="C1127" s="61">
        <v>1</v>
      </c>
      <c r="D1127" s="68">
        <v>1</v>
      </c>
      <c r="E1127" s="61" t="s">
        <v>77</v>
      </c>
      <c r="F1127" s="61">
        <v>2</v>
      </c>
      <c r="G11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27" s="62">
        <v>7</v>
      </c>
      <c r="I1127" s="62">
        <v>18</v>
      </c>
      <c r="J1127" s="61">
        <v>12584</v>
      </c>
      <c r="K1127" s="4">
        <f>VLOOKUP(class[[#This Row],[hwycov_id]],readme!E:F,2,FALSE)</f>
        <v>15341.908997</v>
      </c>
      <c r="L1127" s="64">
        <f t="shared" si="51"/>
        <v>0.21915996479656719</v>
      </c>
      <c r="M1127" s="65">
        <f t="shared" si="52"/>
        <v>2757.9089970000005</v>
      </c>
      <c r="N1127" s="65">
        <f t="shared" si="53"/>
        <v>7606062.0357335489</v>
      </c>
      <c r="O1127" s="66" t="e">
        <v>#N/A</v>
      </c>
      <c r="P1127" s="1">
        <v>1127</v>
      </c>
      <c r="Q1127" s="46">
        <f>ROUND(class[[#This Row],[count]],-3)</f>
        <v>13000</v>
      </c>
      <c r="R1127" s="59">
        <f>VLOOKUP(class[[#This Row],[count_rd]],caltran!$J$2:$P$182,7,FALSE)</f>
        <v>8775</v>
      </c>
      <c r="S1127" s="63">
        <f>VLOOKUP(class[[#This Row],[count_rd]],caltran!$J$2:$P$182,6,FALSE)</f>
        <v>17225</v>
      </c>
      <c r="T1127" s="1">
        <f>IF(AND(class[[#This Row],[flow]]&gt;=class[[#This Row],[low]], class[[#This Row],[flow]]&lt;=class[[#This Row],[high]]),1,0)</f>
        <v>1</v>
      </c>
    </row>
    <row r="1128" spans="1:20" x14ac:dyDescent="0.25">
      <c r="A1128" s="61">
        <v>29008</v>
      </c>
      <c r="B1128" s="61">
        <v>9</v>
      </c>
      <c r="C1128" s="61">
        <v>1</v>
      </c>
      <c r="D1128" s="68">
        <v>1</v>
      </c>
      <c r="E1128" s="61" t="s">
        <v>77</v>
      </c>
      <c r="F1128" s="61">
        <v>2</v>
      </c>
      <c r="G11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28" s="62">
        <v>2</v>
      </c>
      <c r="I1128" s="62">
        <v>14</v>
      </c>
      <c r="J1128" s="61">
        <v>12627</v>
      </c>
      <c r="K1128" s="4">
        <f>VLOOKUP(class[[#This Row],[hwycov_id]],readme!E:F,2,FALSE)</f>
        <v>10318.225586</v>
      </c>
      <c r="L1128" s="64">
        <f t="shared" si="51"/>
        <v>-0.18284425548427963</v>
      </c>
      <c r="M1128" s="65">
        <f t="shared" si="52"/>
        <v>-2308.7744139999995</v>
      </c>
      <c r="N1128" s="65">
        <f t="shared" si="53"/>
        <v>5330439.294741041</v>
      </c>
      <c r="O1128" s="66" t="e">
        <v>#N/A</v>
      </c>
      <c r="P1128" s="1">
        <v>1128</v>
      </c>
      <c r="Q1128" s="46">
        <f>ROUND(class[[#This Row],[count]],-3)</f>
        <v>13000</v>
      </c>
      <c r="R1128" s="59">
        <f>VLOOKUP(class[[#This Row],[count_rd]],caltran!$J$2:$P$182,7,FALSE)</f>
        <v>8775</v>
      </c>
      <c r="S1128" s="63">
        <f>VLOOKUP(class[[#This Row],[count_rd]],caltran!$J$2:$P$182,6,FALSE)</f>
        <v>17225</v>
      </c>
      <c r="T1128" s="1">
        <f>IF(AND(class[[#This Row],[flow]]&gt;=class[[#This Row],[low]], class[[#This Row],[flow]]&lt;=class[[#This Row],[high]]),1,0)</f>
        <v>1</v>
      </c>
    </row>
    <row r="1129" spans="1:20" x14ac:dyDescent="0.25">
      <c r="A1129" s="61">
        <v>28943</v>
      </c>
      <c r="B1129" s="61">
        <v>9</v>
      </c>
      <c r="C1129" s="61">
        <v>1</v>
      </c>
      <c r="D1129" s="68">
        <v>1</v>
      </c>
      <c r="E1129" s="61" t="s">
        <v>77</v>
      </c>
      <c r="F1129" s="61">
        <v>2</v>
      </c>
      <c r="G11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29" s="62">
        <v>3</v>
      </c>
      <c r="I1129" s="62">
        <v>5</v>
      </c>
      <c r="J1129" s="61">
        <v>12715</v>
      </c>
      <c r="K1129" s="4">
        <f>VLOOKUP(class[[#This Row],[hwycov_id]],readme!E:F,2,FALSE)</f>
        <v>13625.483855999999</v>
      </c>
      <c r="L1129" s="64">
        <f t="shared" si="51"/>
        <v>7.1607066928824237E-2</v>
      </c>
      <c r="M1129" s="65">
        <f t="shared" si="52"/>
        <v>910.48385599999892</v>
      </c>
      <c r="N1129" s="65">
        <f t="shared" si="53"/>
        <v>828980.85203662678</v>
      </c>
      <c r="O1129" s="66" t="e">
        <v>#N/A</v>
      </c>
      <c r="P1129" s="1">
        <v>1129</v>
      </c>
      <c r="Q1129" s="46">
        <f>ROUND(class[[#This Row],[count]],-3)</f>
        <v>13000</v>
      </c>
      <c r="R1129" s="59">
        <f>VLOOKUP(class[[#This Row],[count_rd]],caltran!$J$2:$P$182,7,FALSE)</f>
        <v>8775</v>
      </c>
      <c r="S1129" s="63">
        <f>VLOOKUP(class[[#This Row],[count_rd]],caltran!$J$2:$P$182,6,FALSE)</f>
        <v>17225</v>
      </c>
      <c r="T1129" s="1">
        <f>IF(AND(class[[#This Row],[flow]]&gt;=class[[#This Row],[low]], class[[#This Row],[flow]]&lt;=class[[#This Row],[high]]),1,0)</f>
        <v>1</v>
      </c>
    </row>
    <row r="1130" spans="1:20" x14ac:dyDescent="0.25">
      <c r="A1130" s="61">
        <v>28181</v>
      </c>
      <c r="B1130" s="61">
        <v>9</v>
      </c>
      <c r="C1130" s="61">
        <v>1</v>
      </c>
      <c r="D1130" s="68">
        <v>1</v>
      </c>
      <c r="E1130" s="61" t="s">
        <v>77</v>
      </c>
      <c r="F1130" s="61">
        <v>2</v>
      </c>
      <c r="G11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30" s="62">
        <v>5</v>
      </c>
      <c r="I1130" s="62">
        <v>5</v>
      </c>
      <c r="J1130" s="61">
        <v>12797</v>
      </c>
      <c r="K1130" s="4">
        <f>VLOOKUP(class[[#This Row],[hwycov_id]],readme!E:F,2,FALSE)</f>
        <v>11257.765625</v>
      </c>
      <c r="L1130" s="64">
        <f t="shared" si="51"/>
        <v>-0.12028087637727591</v>
      </c>
      <c r="M1130" s="65">
        <f t="shared" si="52"/>
        <v>-1539.234375</v>
      </c>
      <c r="N1130" s="65">
        <f t="shared" si="53"/>
        <v>2369242.4611816406</v>
      </c>
      <c r="O1130" s="66" t="e">
        <v>#N/A</v>
      </c>
      <c r="P1130" s="1">
        <v>1130</v>
      </c>
      <c r="Q1130" s="46">
        <f>ROUND(class[[#This Row],[count]],-3)</f>
        <v>13000</v>
      </c>
      <c r="R1130" s="59">
        <f>VLOOKUP(class[[#This Row],[count_rd]],caltran!$J$2:$P$182,7,FALSE)</f>
        <v>8775</v>
      </c>
      <c r="S1130" s="63">
        <f>VLOOKUP(class[[#This Row],[count_rd]],caltran!$J$2:$P$182,6,FALSE)</f>
        <v>17225</v>
      </c>
      <c r="T1130" s="1">
        <f>IF(AND(class[[#This Row],[flow]]&gt;=class[[#This Row],[low]], class[[#This Row],[flow]]&lt;=class[[#This Row],[high]]),1,0)</f>
        <v>1</v>
      </c>
    </row>
    <row r="1131" spans="1:20" x14ac:dyDescent="0.25">
      <c r="A1131" s="61">
        <v>28204</v>
      </c>
      <c r="B1131" s="61">
        <v>9</v>
      </c>
      <c r="C1131" s="61">
        <v>1</v>
      </c>
      <c r="D1131" s="68">
        <v>1</v>
      </c>
      <c r="E1131" s="61" t="s">
        <v>77</v>
      </c>
      <c r="F1131" s="61">
        <v>2</v>
      </c>
      <c r="G11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31" s="62">
        <v>5</v>
      </c>
      <c r="I1131" s="62">
        <v>19</v>
      </c>
      <c r="J1131" s="61">
        <v>12799</v>
      </c>
      <c r="K1131" s="4">
        <f>VLOOKUP(class[[#This Row],[hwycov_id]],readme!E:F,2,FALSE)</f>
        <v>729.318263</v>
      </c>
      <c r="L1131" s="64">
        <f t="shared" si="51"/>
        <v>-0.94301755894991801</v>
      </c>
      <c r="M1131" s="65">
        <f t="shared" si="52"/>
        <v>-12069.681737000001</v>
      </c>
      <c r="N1131" s="65">
        <f t="shared" si="53"/>
        <v>145677217.23247135</v>
      </c>
      <c r="O1131" s="66" t="e">
        <v>#N/A</v>
      </c>
      <c r="P1131" s="1">
        <v>1131</v>
      </c>
      <c r="Q1131" s="46">
        <f>ROUND(class[[#This Row],[count]],-3)</f>
        <v>13000</v>
      </c>
      <c r="R1131" s="59">
        <f>VLOOKUP(class[[#This Row],[count_rd]],caltran!$J$2:$P$182,7,FALSE)</f>
        <v>8775</v>
      </c>
      <c r="S1131" s="63">
        <f>VLOOKUP(class[[#This Row],[count_rd]],caltran!$J$2:$P$182,6,FALSE)</f>
        <v>17225</v>
      </c>
      <c r="T1131" s="1">
        <f>IF(AND(class[[#This Row],[flow]]&gt;=class[[#This Row],[low]], class[[#This Row],[flow]]&lt;=class[[#This Row],[high]]),1,0)</f>
        <v>0</v>
      </c>
    </row>
    <row r="1132" spans="1:20" x14ac:dyDescent="0.25">
      <c r="A1132" s="61">
        <v>28038</v>
      </c>
      <c r="B1132" s="61">
        <v>9</v>
      </c>
      <c r="C1132" s="61">
        <v>1</v>
      </c>
      <c r="D1132" s="68">
        <v>1</v>
      </c>
      <c r="E1132" s="61" t="s">
        <v>77</v>
      </c>
      <c r="F1132" s="61">
        <v>2</v>
      </c>
      <c r="G11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32" s="62">
        <v>3</v>
      </c>
      <c r="I1132" s="62">
        <v>14</v>
      </c>
      <c r="J1132" s="61">
        <v>12881</v>
      </c>
      <c r="K1132" s="4">
        <f>VLOOKUP(class[[#This Row],[hwycov_id]],readme!E:F,2,FALSE)</f>
        <v>13947.264161000001</v>
      </c>
      <c r="L1132" s="64">
        <f t="shared" si="51"/>
        <v>8.2778057681857087E-2</v>
      </c>
      <c r="M1132" s="65">
        <f t="shared" si="52"/>
        <v>1066.264161000001</v>
      </c>
      <c r="N1132" s="65">
        <f t="shared" si="53"/>
        <v>1136919.261033036</v>
      </c>
      <c r="O1132" s="66" t="e">
        <v>#N/A</v>
      </c>
      <c r="P1132" s="1">
        <v>1132</v>
      </c>
      <c r="Q1132" s="46">
        <f>ROUND(class[[#This Row],[count]],-3)</f>
        <v>13000</v>
      </c>
      <c r="R1132" s="59">
        <f>VLOOKUP(class[[#This Row],[count_rd]],caltran!$J$2:$P$182,7,FALSE)</f>
        <v>8775</v>
      </c>
      <c r="S1132" s="63">
        <f>VLOOKUP(class[[#This Row],[count_rd]],caltran!$J$2:$P$182,6,FALSE)</f>
        <v>17225</v>
      </c>
      <c r="T1132" s="1">
        <f>IF(AND(class[[#This Row],[flow]]&gt;=class[[#This Row],[low]], class[[#This Row],[flow]]&lt;=class[[#This Row],[high]]),1,0)</f>
        <v>1</v>
      </c>
    </row>
    <row r="1133" spans="1:20" x14ac:dyDescent="0.25">
      <c r="A1133" s="61">
        <v>10950</v>
      </c>
      <c r="B1133" s="61">
        <v>9</v>
      </c>
      <c r="C1133" s="61">
        <v>1</v>
      </c>
      <c r="D1133" s="68">
        <v>1</v>
      </c>
      <c r="E1133" s="61" t="s">
        <v>77</v>
      </c>
      <c r="F1133" s="61">
        <v>2</v>
      </c>
      <c r="G11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33" s="62">
        <v>3</v>
      </c>
      <c r="I1133" s="62">
        <v>14</v>
      </c>
      <c r="J1133" s="61">
        <v>12927</v>
      </c>
      <c r="K1133" s="4">
        <f>VLOOKUP(class[[#This Row],[hwycov_id]],readme!E:F,2,FALSE)</f>
        <v>13515.835295999999</v>
      </c>
      <c r="L1133" s="64">
        <f t="shared" si="51"/>
        <v>4.5550808076119775E-2</v>
      </c>
      <c r="M1133" s="65">
        <f t="shared" si="52"/>
        <v>588.83529599999929</v>
      </c>
      <c r="N1133" s="65">
        <f t="shared" si="53"/>
        <v>346727.0058154068</v>
      </c>
      <c r="O1133" s="66" t="e">
        <v>#N/A</v>
      </c>
      <c r="P1133" s="1">
        <v>1133</v>
      </c>
      <c r="Q1133" s="46">
        <f>ROUND(class[[#This Row],[count]],-3)</f>
        <v>13000</v>
      </c>
      <c r="R1133" s="59">
        <f>VLOOKUP(class[[#This Row],[count_rd]],caltran!$J$2:$P$182,7,FALSE)</f>
        <v>8775</v>
      </c>
      <c r="S1133" s="63">
        <f>VLOOKUP(class[[#This Row],[count_rd]],caltran!$J$2:$P$182,6,FALSE)</f>
        <v>17225</v>
      </c>
      <c r="T1133" s="1">
        <f>IF(AND(class[[#This Row],[flow]]&gt;=class[[#This Row],[low]], class[[#This Row],[flow]]&lt;=class[[#This Row],[high]]),1,0)</f>
        <v>1</v>
      </c>
    </row>
    <row r="1134" spans="1:20" x14ac:dyDescent="0.25">
      <c r="A1134" s="61">
        <v>28642</v>
      </c>
      <c r="B1134" s="61">
        <v>9</v>
      </c>
      <c r="C1134" s="61">
        <v>1</v>
      </c>
      <c r="D1134" s="68">
        <v>1</v>
      </c>
      <c r="E1134" s="61" t="s">
        <v>77</v>
      </c>
      <c r="F1134" s="61">
        <v>2</v>
      </c>
      <c r="G11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34" s="62">
        <v>6</v>
      </c>
      <c r="I1134" s="62">
        <v>1</v>
      </c>
      <c r="J1134" s="61">
        <v>12933</v>
      </c>
      <c r="K1134" s="4">
        <f>VLOOKUP(class[[#This Row],[hwycov_id]],readme!E:F,2,FALSE)</f>
        <v>8643.6006310000012</v>
      </c>
      <c r="L1134" s="64">
        <f t="shared" si="51"/>
        <v>-0.33166313840562889</v>
      </c>
      <c r="M1134" s="65">
        <f t="shared" si="52"/>
        <v>-4289.3993689999988</v>
      </c>
      <c r="N1134" s="65">
        <f t="shared" si="53"/>
        <v>18398946.94677759</v>
      </c>
      <c r="O1134" s="66" t="e">
        <v>#N/A</v>
      </c>
      <c r="P1134" s="1">
        <v>1134</v>
      </c>
      <c r="Q1134" s="46">
        <f>ROUND(class[[#This Row],[count]],-3)</f>
        <v>13000</v>
      </c>
      <c r="R1134" s="59">
        <f>VLOOKUP(class[[#This Row],[count_rd]],caltran!$J$2:$P$182,7,FALSE)</f>
        <v>8775</v>
      </c>
      <c r="S1134" s="63">
        <f>VLOOKUP(class[[#This Row],[count_rd]],caltran!$J$2:$P$182,6,FALSE)</f>
        <v>17225</v>
      </c>
      <c r="T1134" s="1">
        <f>IF(AND(class[[#This Row],[flow]]&gt;=class[[#This Row],[low]], class[[#This Row],[flow]]&lt;=class[[#This Row],[high]]),1,0)</f>
        <v>0</v>
      </c>
    </row>
    <row r="1135" spans="1:20" x14ac:dyDescent="0.25">
      <c r="A1135" s="61">
        <v>11131</v>
      </c>
      <c r="B1135" s="61">
        <v>9</v>
      </c>
      <c r="C1135" s="61">
        <v>1</v>
      </c>
      <c r="D1135" s="68">
        <v>1</v>
      </c>
      <c r="E1135" s="61" t="s">
        <v>77</v>
      </c>
      <c r="F1135" s="61">
        <v>2</v>
      </c>
      <c r="G11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35" s="62">
        <v>4</v>
      </c>
      <c r="I1135" s="62">
        <v>2</v>
      </c>
      <c r="J1135" s="61">
        <v>13040</v>
      </c>
      <c r="K1135" s="4">
        <f>VLOOKUP(class[[#This Row],[hwycov_id]],readme!E:F,2,FALSE)</f>
        <v>8249.4258420000006</v>
      </c>
      <c r="L1135" s="64">
        <f t="shared" si="51"/>
        <v>-0.36737531886503061</v>
      </c>
      <c r="M1135" s="65">
        <f t="shared" si="52"/>
        <v>-4790.5741579999994</v>
      </c>
      <c r="N1135" s="65">
        <f t="shared" si="53"/>
        <v>22949600.763297405</v>
      </c>
      <c r="O1135" s="66" t="e">
        <v>#N/A</v>
      </c>
      <c r="P1135" s="1">
        <v>1135</v>
      </c>
      <c r="Q1135" s="46">
        <f>ROUND(class[[#This Row],[count]],-3)</f>
        <v>13000</v>
      </c>
      <c r="R1135" s="59">
        <f>VLOOKUP(class[[#This Row],[count_rd]],caltran!$J$2:$P$182,7,FALSE)</f>
        <v>8775</v>
      </c>
      <c r="S1135" s="63">
        <f>VLOOKUP(class[[#This Row],[count_rd]],caltran!$J$2:$P$182,6,FALSE)</f>
        <v>17225</v>
      </c>
      <c r="T1135" s="1">
        <f>IF(AND(class[[#This Row],[flow]]&gt;=class[[#This Row],[low]], class[[#This Row],[flow]]&lt;=class[[#This Row],[high]]),1,0)</f>
        <v>0</v>
      </c>
    </row>
    <row r="1136" spans="1:20" x14ac:dyDescent="0.25">
      <c r="A1136" s="61">
        <v>28328</v>
      </c>
      <c r="B1136" s="61">
        <v>9</v>
      </c>
      <c r="C1136" s="61">
        <v>1</v>
      </c>
      <c r="D1136" s="68">
        <v>1</v>
      </c>
      <c r="E1136" s="61" t="s">
        <v>77</v>
      </c>
      <c r="F1136" s="61">
        <v>2</v>
      </c>
      <c r="G11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36" s="62">
        <v>7</v>
      </c>
      <c r="I1136" s="62">
        <v>15</v>
      </c>
      <c r="J1136" s="61">
        <v>13056</v>
      </c>
      <c r="K1136" s="4">
        <f>VLOOKUP(class[[#This Row],[hwycov_id]],readme!E:F,2,FALSE)</f>
        <v>13330.713715</v>
      </c>
      <c r="L1136" s="64">
        <f t="shared" si="51"/>
        <v>2.1041185278799057E-2</v>
      </c>
      <c r="M1136" s="65">
        <f t="shared" si="52"/>
        <v>274.71371499999987</v>
      </c>
      <c r="N1136" s="65">
        <f t="shared" si="53"/>
        <v>75467.625209101156</v>
      </c>
      <c r="O1136" s="66" t="e">
        <v>#N/A</v>
      </c>
      <c r="P1136" s="1">
        <v>1136</v>
      </c>
      <c r="Q1136" s="46">
        <f>ROUND(class[[#This Row],[count]],-3)</f>
        <v>13000</v>
      </c>
      <c r="R1136" s="59">
        <f>VLOOKUP(class[[#This Row],[count_rd]],caltran!$J$2:$P$182,7,FALSE)</f>
        <v>8775</v>
      </c>
      <c r="S1136" s="63">
        <f>VLOOKUP(class[[#This Row],[count_rd]],caltran!$J$2:$P$182,6,FALSE)</f>
        <v>17225</v>
      </c>
      <c r="T1136" s="1">
        <f>IF(AND(class[[#This Row],[flow]]&gt;=class[[#This Row],[low]], class[[#This Row],[flow]]&lt;=class[[#This Row],[high]]),1,0)</f>
        <v>1</v>
      </c>
    </row>
    <row r="1137" spans="1:20" x14ac:dyDescent="0.25">
      <c r="A1137" s="61">
        <v>12933</v>
      </c>
      <c r="B1137" s="61">
        <v>9</v>
      </c>
      <c r="C1137" s="61">
        <v>1</v>
      </c>
      <c r="D1137" s="68">
        <v>1</v>
      </c>
      <c r="E1137" s="61" t="s">
        <v>77</v>
      </c>
      <c r="F1137" s="61">
        <v>2</v>
      </c>
      <c r="G11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37" s="62">
        <v>7</v>
      </c>
      <c r="I1137" s="62">
        <v>7</v>
      </c>
      <c r="J1137" s="61">
        <v>13162</v>
      </c>
      <c r="K1137" s="4">
        <f>VLOOKUP(class[[#This Row],[hwycov_id]],readme!E:F,2,FALSE)</f>
        <v>13604.606628000001</v>
      </c>
      <c r="L1137" s="64">
        <f t="shared" si="51"/>
        <v>3.3627611913083166E-2</v>
      </c>
      <c r="M1137" s="65">
        <f t="shared" si="52"/>
        <v>442.60662800000136</v>
      </c>
      <c r="N1137" s="65">
        <f t="shared" si="53"/>
        <v>195900.62714953159</v>
      </c>
      <c r="O1137" s="66" t="e">
        <v>#N/A</v>
      </c>
      <c r="P1137" s="1">
        <v>1137</v>
      </c>
      <c r="Q1137" s="46">
        <f>ROUND(class[[#This Row],[count]],-3)</f>
        <v>13000</v>
      </c>
      <c r="R1137" s="59">
        <f>VLOOKUP(class[[#This Row],[count_rd]],caltran!$J$2:$P$182,7,FALSE)</f>
        <v>8775</v>
      </c>
      <c r="S1137" s="63">
        <f>VLOOKUP(class[[#This Row],[count_rd]],caltran!$J$2:$P$182,6,FALSE)</f>
        <v>17225</v>
      </c>
      <c r="T1137" s="1">
        <f>IF(AND(class[[#This Row],[flow]]&gt;=class[[#This Row],[low]], class[[#This Row],[flow]]&lt;=class[[#This Row],[high]]),1,0)</f>
        <v>1</v>
      </c>
    </row>
    <row r="1138" spans="1:20" x14ac:dyDescent="0.25">
      <c r="A1138" s="61">
        <v>27251</v>
      </c>
      <c r="B1138" s="61">
        <v>9</v>
      </c>
      <c r="C1138" s="61">
        <v>1</v>
      </c>
      <c r="D1138" s="68">
        <v>1</v>
      </c>
      <c r="E1138" s="61" t="s">
        <v>77</v>
      </c>
      <c r="F1138" s="61">
        <v>2</v>
      </c>
      <c r="G11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38" s="62">
        <v>7</v>
      </c>
      <c r="I1138" s="62">
        <v>18</v>
      </c>
      <c r="J1138" s="61">
        <v>13167</v>
      </c>
      <c r="K1138" s="4">
        <f>VLOOKUP(class[[#This Row],[hwycov_id]],readme!E:F,2,FALSE)</f>
        <v>8672.4657289999996</v>
      </c>
      <c r="L1138" s="64">
        <f t="shared" si="51"/>
        <v>-0.3413483915090757</v>
      </c>
      <c r="M1138" s="65">
        <f t="shared" si="52"/>
        <v>-4494.5342710000004</v>
      </c>
      <c r="N1138" s="65">
        <f t="shared" si="53"/>
        <v>20200838.313193504</v>
      </c>
      <c r="O1138" s="66" t="e">
        <v>#N/A</v>
      </c>
      <c r="P1138" s="1">
        <v>1138</v>
      </c>
      <c r="Q1138" s="46">
        <f>ROUND(class[[#This Row],[count]],-3)</f>
        <v>13000</v>
      </c>
      <c r="R1138" s="59">
        <f>VLOOKUP(class[[#This Row],[count_rd]],caltran!$J$2:$P$182,7,FALSE)</f>
        <v>8775</v>
      </c>
      <c r="S1138" s="63">
        <f>VLOOKUP(class[[#This Row],[count_rd]],caltran!$J$2:$P$182,6,FALSE)</f>
        <v>17225</v>
      </c>
      <c r="T1138" s="1">
        <f>IF(AND(class[[#This Row],[flow]]&gt;=class[[#This Row],[low]], class[[#This Row],[flow]]&lt;=class[[#This Row],[high]]),1,0)</f>
        <v>0</v>
      </c>
    </row>
    <row r="1139" spans="1:20" x14ac:dyDescent="0.25">
      <c r="A1139" s="61">
        <v>29184</v>
      </c>
      <c r="B1139" s="61">
        <v>9</v>
      </c>
      <c r="C1139" s="61">
        <v>1</v>
      </c>
      <c r="D1139" s="68">
        <v>1</v>
      </c>
      <c r="E1139" s="61" t="s">
        <v>77</v>
      </c>
      <c r="F1139" s="61">
        <v>2</v>
      </c>
      <c r="G11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39" s="62">
        <v>7</v>
      </c>
      <c r="I1139" s="62">
        <v>15</v>
      </c>
      <c r="J1139" s="61">
        <v>13235</v>
      </c>
      <c r="K1139" s="4">
        <f>VLOOKUP(class[[#This Row],[hwycov_id]],readme!E:F,2,FALSE)</f>
        <v>10138.949646000001</v>
      </c>
      <c r="L1139" s="64">
        <f t="shared" si="51"/>
        <v>-0.23392900294673202</v>
      </c>
      <c r="M1139" s="65">
        <f t="shared" si="52"/>
        <v>-3096.0503539999991</v>
      </c>
      <c r="N1139" s="65">
        <f t="shared" si="53"/>
        <v>9585527.7945035193</v>
      </c>
      <c r="O1139" s="66" t="e">
        <v>#N/A</v>
      </c>
      <c r="P1139" s="1">
        <v>1139</v>
      </c>
      <c r="Q1139" s="46">
        <f>ROUND(class[[#This Row],[count]],-3)</f>
        <v>13000</v>
      </c>
      <c r="R1139" s="59">
        <f>VLOOKUP(class[[#This Row],[count_rd]],caltran!$J$2:$P$182,7,FALSE)</f>
        <v>8775</v>
      </c>
      <c r="S1139" s="63">
        <f>VLOOKUP(class[[#This Row],[count_rd]],caltran!$J$2:$P$182,6,FALSE)</f>
        <v>17225</v>
      </c>
      <c r="T1139" s="1">
        <f>IF(AND(class[[#This Row],[flow]]&gt;=class[[#This Row],[low]], class[[#This Row],[flow]]&lt;=class[[#This Row],[high]]),1,0)</f>
        <v>1</v>
      </c>
    </row>
    <row r="1140" spans="1:20" x14ac:dyDescent="0.25">
      <c r="A1140" s="61">
        <v>27611</v>
      </c>
      <c r="B1140" s="61">
        <v>9</v>
      </c>
      <c r="C1140" s="61">
        <v>1</v>
      </c>
      <c r="D1140" s="68">
        <v>1</v>
      </c>
      <c r="E1140" s="61" t="s">
        <v>77</v>
      </c>
      <c r="F1140" s="61">
        <v>2</v>
      </c>
      <c r="G11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40" s="62">
        <v>4</v>
      </c>
      <c r="I1140" s="62">
        <v>2</v>
      </c>
      <c r="J1140" s="61">
        <v>13241</v>
      </c>
      <c r="K1140" s="4">
        <f>VLOOKUP(class[[#This Row],[hwycov_id]],readme!E:F,2,FALSE)</f>
        <v>10358.512054000001</v>
      </c>
      <c r="L1140" s="64">
        <f t="shared" si="51"/>
        <v>-0.21769412778491048</v>
      </c>
      <c r="M1140" s="65">
        <f t="shared" si="52"/>
        <v>-2882.4879459999993</v>
      </c>
      <c r="N1140" s="65">
        <f t="shared" si="53"/>
        <v>8308736.7588352952</v>
      </c>
      <c r="O1140" s="66" t="e">
        <v>#N/A</v>
      </c>
      <c r="P1140" s="1">
        <v>1140</v>
      </c>
      <c r="Q1140" s="46">
        <f>ROUND(class[[#This Row],[count]],-3)</f>
        <v>13000</v>
      </c>
      <c r="R1140" s="59">
        <f>VLOOKUP(class[[#This Row],[count_rd]],caltran!$J$2:$P$182,7,FALSE)</f>
        <v>8775</v>
      </c>
      <c r="S1140" s="63">
        <f>VLOOKUP(class[[#This Row],[count_rd]],caltran!$J$2:$P$182,6,FALSE)</f>
        <v>17225</v>
      </c>
      <c r="T1140" s="1">
        <f>IF(AND(class[[#This Row],[flow]]&gt;=class[[#This Row],[low]], class[[#This Row],[flow]]&lt;=class[[#This Row],[high]]),1,0)</f>
        <v>1</v>
      </c>
    </row>
    <row r="1141" spans="1:20" x14ac:dyDescent="0.25">
      <c r="A1141" s="61">
        <v>10650</v>
      </c>
      <c r="B1141" s="61">
        <v>9</v>
      </c>
      <c r="C1141" s="61">
        <v>1</v>
      </c>
      <c r="D1141" s="68">
        <v>1</v>
      </c>
      <c r="E1141" s="61" t="s">
        <v>77</v>
      </c>
      <c r="F1141" s="61">
        <v>2</v>
      </c>
      <c r="G11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41" s="62">
        <v>4</v>
      </c>
      <c r="I1141" s="62">
        <v>2</v>
      </c>
      <c r="J1141" s="61">
        <v>13498</v>
      </c>
      <c r="K1141" s="4">
        <f>VLOOKUP(class[[#This Row],[hwycov_id]],readme!E:F,2,FALSE)</f>
        <v>9925.6772469999996</v>
      </c>
      <c r="L1141" s="64">
        <f t="shared" si="51"/>
        <v>-0.26465570847532971</v>
      </c>
      <c r="M1141" s="65">
        <f t="shared" si="52"/>
        <v>-3572.3227530000004</v>
      </c>
      <c r="N1141" s="65">
        <f t="shared" si="53"/>
        <v>12761489.851601502</v>
      </c>
      <c r="O1141" s="66" t="e">
        <v>#N/A</v>
      </c>
      <c r="P1141" s="1">
        <v>1141</v>
      </c>
      <c r="Q1141" s="46">
        <f>ROUND(class[[#This Row],[count]],-3)</f>
        <v>13000</v>
      </c>
      <c r="R1141" s="59">
        <f>VLOOKUP(class[[#This Row],[count_rd]],caltran!$J$2:$P$182,7,FALSE)</f>
        <v>8775</v>
      </c>
      <c r="S1141" s="63">
        <f>VLOOKUP(class[[#This Row],[count_rd]],caltran!$J$2:$P$182,6,FALSE)</f>
        <v>17225</v>
      </c>
      <c r="T1141" s="1">
        <f>IF(AND(class[[#This Row],[flow]]&gt;=class[[#This Row],[low]], class[[#This Row],[flow]]&lt;=class[[#This Row],[high]]),1,0)</f>
        <v>1</v>
      </c>
    </row>
    <row r="1142" spans="1:20" x14ac:dyDescent="0.25">
      <c r="A1142" s="61">
        <v>13636</v>
      </c>
      <c r="B1142" s="61">
        <v>9</v>
      </c>
      <c r="C1142" s="61">
        <v>1</v>
      </c>
      <c r="D1142" s="68">
        <v>1</v>
      </c>
      <c r="E1142" s="61" t="s">
        <v>77</v>
      </c>
      <c r="F1142" s="61">
        <v>2</v>
      </c>
      <c r="G11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42" s="62">
        <v>3</v>
      </c>
      <c r="I1142" s="62">
        <v>14</v>
      </c>
      <c r="J1142" s="61">
        <v>13600</v>
      </c>
      <c r="K1142" s="4">
        <f>VLOOKUP(class[[#This Row],[hwycov_id]],readme!E:F,2,FALSE)</f>
        <v>10614.68982</v>
      </c>
      <c r="L1142" s="64">
        <f t="shared" ref="L1142:L1205" si="54">K1142/J1142-1</f>
        <v>-0.2195081014705883</v>
      </c>
      <c r="M1142" s="65">
        <f t="shared" ref="M1142:M1205" si="55">K1142-J1142</f>
        <v>-2985.3101800000004</v>
      </c>
      <c r="N1142" s="65">
        <f t="shared" ref="N1142:N1205" si="56">POWER(M1142,2)</f>
        <v>8912076.8708116356</v>
      </c>
      <c r="O1142" s="66" t="e">
        <v>#N/A</v>
      </c>
      <c r="P1142" s="1">
        <v>1142</v>
      </c>
      <c r="Q1142" s="46">
        <f>ROUND(class[[#This Row],[count]],-3)</f>
        <v>14000</v>
      </c>
      <c r="R1142" s="59">
        <f>VLOOKUP(class[[#This Row],[count_rd]],caltran!$J$2:$P$182,7,FALSE)</f>
        <v>9618</v>
      </c>
      <c r="S1142" s="63">
        <f>VLOOKUP(class[[#This Row],[count_rd]],caltran!$J$2:$P$182,6,FALSE)</f>
        <v>18382</v>
      </c>
      <c r="T1142" s="1">
        <f>IF(AND(class[[#This Row],[flow]]&gt;=class[[#This Row],[low]], class[[#This Row],[flow]]&lt;=class[[#This Row],[high]]),1,0)</f>
        <v>1</v>
      </c>
    </row>
    <row r="1143" spans="1:20" x14ac:dyDescent="0.25">
      <c r="A1143" s="61">
        <v>12953</v>
      </c>
      <c r="B1143" s="61">
        <v>9</v>
      </c>
      <c r="C1143" s="61">
        <v>1</v>
      </c>
      <c r="D1143" s="68">
        <v>1</v>
      </c>
      <c r="E1143" s="61" t="s">
        <v>77</v>
      </c>
      <c r="F1143" s="61">
        <v>2</v>
      </c>
      <c r="G11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43" s="62">
        <v>7</v>
      </c>
      <c r="I1143" s="62">
        <v>7</v>
      </c>
      <c r="J1143" s="61">
        <v>13623</v>
      </c>
      <c r="K1143" s="4">
        <f>VLOOKUP(class[[#This Row],[hwycov_id]],readme!E:F,2,FALSE)</f>
        <v>18064.688109999999</v>
      </c>
      <c r="L1143" s="64">
        <f t="shared" si="54"/>
        <v>0.32604331718417368</v>
      </c>
      <c r="M1143" s="65">
        <f t="shared" si="55"/>
        <v>4441.6881099999991</v>
      </c>
      <c r="N1143" s="65">
        <f t="shared" si="56"/>
        <v>19728593.266515363</v>
      </c>
      <c r="O1143" s="66" t="e">
        <v>#N/A</v>
      </c>
      <c r="P1143" s="1">
        <v>1143</v>
      </c>
      <c r="Q1143" s="46">
        <f>ROUND(class[[#This Row],[count]],-3)</f>
        <v>14000</v>
      </c>
      <c r="R1143" s="59">
        <f>VLOOKUP(class[[#This Row],[count_rd]],caltran!$J$2:$P$182,7,FALSE)</f>
        <v>9618</v>
      </c>
      <c r="S1143" s="63">
        <f>VLOOKUP(class[[#This Row],[count_rd]],caltran!$J$2:$P$182,6,FALSE)</f>
        <v>18382</v>
      </c>
      <c r="T1143" s="1">
        <f>IF(AND(class[[#This Row],[flow]]&gt;=class[[#This Row],[low]], class[[#This Row],[flow]]&lt;=class[[#This Row],[high]]),1,0)</f>
        <v>1</v>
      </c>
    </row>
    <row r="1144" spans="1:20" x14ac:dyDescent="0.25">
      <c r="A1144" s="61">
        <v>14408</v>
      </c>
      <c r="B1144" s="61">
        <v>9</v>
      </c>
      <c r="C1144" s="61">
        <v>1</v>
      </c>
      <c r="D1144" s="68">
        <v>1</v>
      </c>
      <c r="E1144" s="61" t="s">
        <v>77</v>
      </c>
      <c r="F1144" s="61">
        <v>2</v>
      </c>
      <c r="G11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44" s="62">
        <v>3</v>
      </c>
      <c r="I1144" s="62">
        <v>14</v>
      </c>
      <c r="J1144" s="61">
        <v>13648</v>
      </c>
      <c r="K1144" s="4">
        <f>VLOOKUP(class[[#This Row],[hwycov_id]],readme!E:F,2,FALSE)</f>
        <v>10831.813050000001</v>
      </c>
      <c r="L1144" s="64">
        <f t="shared" si="54"/>
        <v>-0.20634429586752634</v>
      </c>
      <c r="M1144" s="65">
        <f t="shared" si="55"/>
        <v>-2816.1869499999993</v>
      </c>
      <c r="N1144" s="65">
        <f t="shared" si="56"/>
        <v>7930908.9373502992</v>
      </c>
      <c r="O1144" s="66" t="e">
        <v>#N/A</v>
      </c>
      <c r="P1144" s="1">
        <v>1144</v>
      </c>
      <c r="Q1144" s="46">
        <f>ROUND(class[[#This Row],[count]],-3)</f>
        <v>14000</v>
      </c>
      <c r="R1144" s="59">
        <f>VLOOKUP(class[[#This Row],[count_rd]],caltran!$J$2:$P$182,7,FALSE)</f>
        <v>9618</v>
      </c>
      <c r="S1144" s="63">
        <f>VLOOKUP(class[[#This Row],[count_rd]],caltran!$J$2:$P$182,6,FALSE)</f>
        <v>18382</v>
      </c>
      <c r="T1144" s="1">
        <f>IF(AND(class[[#This Row],[flow]]&gt;=class[[#This Row],[low]], class[[#This Row],[flow]]&lt;=class[[#This Row],[high]]),1,0)</f>
        <v>1</v>
      </c>
    </row>
    <row r="1145" spans="1:20" x14ac:dyDescent="0.25">
      <c r="A1145" s="61">
        <v>10956</v>
      </c>
      <c r="B1145" s="61">
        <v>9</v>
      </c>
      <c r="C1145" s="61">
        <v>1</v>
      </c>
      <c r="D1145" s="68">
        <v>1</v>
      </c>
      <c r="E1145" s="61" t="s">
        <v>77</v>
      </c>
      <c r="F1145" s="61">
        <v>2</v>
      </c>
      <c r="G11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45" s="62">
        <v>3</v>
      </c>
      <c r="I1145" s="62">
        <v>14</v>
      </c>
      <c r="J1145" s="61">
        <v>13649</v>
      </c>
      <c r="K1145" s="4">
        <f>VLOOKUP(class[[#This Row],[hwycov_id]],readme!E:F,2,FALSE)</f>
        <v>18107.935913000001</v>
      </c>
      <c r="L1145" s="64">
        <f t="shared" si="54"/>
        <v>0.3266859046816617</v>
      </c>
      <c r="M1145" s="65">
        <f t="shared" si="55"/>
        <v>4458.9359130000012</v>
      </c>
      <c r="N1145" s="65">
        <f t="shared" si="56"/>
        <v>19882109.476241153</v>
      </c>
      <c r="O1145" s="66" t="e">
        <v>#N/A</v>
      </c>
      <c r="P1145" s="1">
        <v>1145</v>
      </c>
      <c r="Q1145" s="46">
        <f>ROUND(class[[#This Row],[count]],-3)</f>
        <v>14000</v>
      </c>
      <c r="R1145" s="59">
        <f>VLOOKUP(class[[#This Row],[count_rd]],caltran!$J$2:$P$182,7,FALSE)</f>
        <v>9618</v>
      </c>
      <c r="S1145" s="63">
        <f>VLOOKUP(class[[#This Row],[count_rd]],caltran!$J$2:$P$182,6,FALSE)</f>
        <v>18382</v>
      </c>
      <c r="T1145" s="1">
        <f>IF(AND(class[[#This Row],[flow]]&gt;=class[[#This Row],[low]], class[[#This Row],[flow]]&lt;=class[[#This Row],[high]]),1,0)</f>
        <v>1</v>
      </c>
    </row>
    <row r="1146" spans="1:20" x14ac:dyDescent="0.25">
      <c r="A1146" s="61">
        <v>28326</v>
      </c>
      <c r="B1146" s="61">
        <v>9</v>
      </c>
      <c r="C1146" s="61">
        <v>1</v>
      </c>
      <c r="D1146" s="68">
        <v>1</v>
      </c>
      <c r="E1146" s="61" t="s">
        <v>77</v>
      </c>
      <c r="F1146" s="61">
        <v>2</v>
      </c>
      <c r="G11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46" s="62">
        <v>7</v>
      </c>
      <c r="I1146" s="62">
        <v>15</v>
      </c>
      <c r="J1146" s="61">
        <v>13719</v>
      </c>
      <c r="K1146" s="4">
        <f>VLOOKUP(class[[#This Row],[hwycov_id]],readme!E:F,2,FALSE)</f>
        <v>10891.181931000001</v>
      </c>
      <c r="L1146" s="64">
        <f t="shared" si="54"/>
        <v>-0.20612421233326039</v>
      </c>
      <c r="M1146" s="65">
        <f t="shared" si="55"/>
        <v>-2827.818068999999</v>
      </c>
      <c r="N1146" s="65">
        <f t="shared" si="56"/>
        <v>7996555.0313628828</v>
      </c>
      <c r="O1146" s="66" t="e">
        <v>#N/A</v>
      </c>
      <c r="P1146" s="1">
        <v>1146</v>
      </c>
      <c r="Q1146" s="46">
        <f>ROUND(class[[#This Row],[count]],-3)</f>
        <v>14000</v>
      </c>
      <c r="R1146" s="59">
        <f>VLOOKUP(class[[#This Row],[count_rd]],caltran!$J$2:$P$182,7,FALSE)</f>
        <v>9618</v>
      </c>
      <c r="S1146" s="63">
        <f>VLOOKUP(class[[#This Row],[count_rd]],caltran!$J$2:$P$182,6,FALSE)</f>
        <v>18382</v>
      </c>
      <c r="T1146" s="1">
        <f>IF(AND(class[[#This Row],[flow]]&gt;=class[[#This Row],[low]], class[[#This Row],[flow]]&lt;=class[[#This Row],[high]]),1,0)</f>
        <v>1</v>
      </c>
    </row>
    <row r="1147" spans="1:20" x14ac:dyDescent="0.25">
      <c r="A1147" s="61">
        <v>10012</v>
      </c>
      <c r="B1147" s="61">
        <v>9</v>
      </c>
      <c r="C1147" s="61">
        <v>1</v>
      </c>
      <c r="D1147" s="68">
        <v>1</v>
      </c>
      <c r="E1147" s="61" t="s">
        <v>77</v>
      </c>
      <c r="F1147" s="61">
        <v>2</v>
      </c>
      <c r="G11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47" s="62">
        <v>4</v>
      </c>
      <c r="I1147" s="62">
        <v>14</v>
      </c>
      <c r="J1147" s="61">
        <v>13755</v>
      </c>
      <c r="K1147" s="4">
        <f>VLOOKUP(class[[#This Row],[hwycov_id]],readme!E:F,2,FALSE)</f>
        <v>9496.8066090000011</v>
      </c>
      <c r="L1147" s="64">
        <f t="shared" si="54"/>
        <v>-0.3095742196292256</v>
      </c>
      <c r="M1147" s="65">
        <f t="shared" si="55"/>
        <v>-4258.1933909999989</v>
      </c>
      <c r="N1147" s="65">
        <f t="shared" si="56"/>
        <v>18132210.955156069</v>
      </c>
      <c r="O1147" s="66" t="e">
        <v>#N/A</v>
      </c>
      <c r="P1147" s="1">
        <v>1147</v>
      </c>
      <c r="Q1147" s="46">
        <f>ROUND(class[[#This Row],[count]],-3)</f>
        <v>14000</v>
      </c>
      <c r="R1147" s="59">
        <f>VLOOKUP(class[[#This Row],[count_rd]],caltran!$J$2:$P$182,7,FALSE)</f>
        <v>9618</v>
      </c>
      <c r="S1147" s="63">
        <f>VLOOKUP(class[[#This Row],[count_rd]],caltran!$J$2:$P$182,6,FALSE)</f>
        <v>18382</v>
      </c>
      <c r="T1147" s="1">
        <f>IF(AND(class[[#This Row],[flow]]&gt;=class[[#This Row],[low]], class[[#This Row],[flow]]&lt;=class[[#This Row],[high]]),1,0)</f>
        <v>0</v>
      </c>
    </row>
    <row r="1148" spans="1:20" x14ac:dyDescent="0.25">
      <c r="A1148" s="61">
        <v>2464</v>
      </c>
      <c r="B1148" s="61">
        <v>9</v>
      </c>
      <c r="C1148" s="61">
        <v>1</v>
      </c>
      <c r="D1148" s="68">
        <v>1</v>
      </c>
      <c r="E1148" s="61" t="s">
        <v>77</v>
      </c>
      <c r="F1148" s="61">
        <v>2</v>
      </c>
      <c r="G11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48" s="62">
        <v>3</v>
      </c>
      <c r="I1148" s="62">
        <v>14</v>
      </c>
      <c r="J1148" s="61">
        <v>13988</v>
      </c>
      <c r="K1148" s="4">
        <f>VLOOKUP(class[[#This Row],[hwycov_id]],readme!E:F,2,FALSE)</f>
        <v>15501.567490000001</v>
      </c>
      <c r="L1148" s="64">
        <f t="shared" si="54"/>
        <v>0.10820471046611391</v>
      </c>
      <c r="M1148" s="65">
        <f t="shared" si="55"/>
        <v>1513.5674900000013</v>
      </c>
      <c r="N1148" s="65">
        <f t="shared" si="56"/>
        <v>2290886.5467849039</v>
      </c>
      <c r="O1148" s="66" t="e">
        <v>#N/A</v>
      </c>
      <c r="P1148" s="1">
        <v>1148</v>
      </c>
      <c r="Q1148" s="46">
        <f>ROUND(class[[#This Row],[count]],-3)</f>
        <v>14000</v>
      </c>
      <c r="R1148" s="59">
        <f>VLOOKUP(class[[#This Row],[count_rd]],caltran!$J$2:$P$182,7,FALSE)</f>
        <v>9618</v>
      </c>
      <c r="S1148" s="63">
        <f>VLOOKUP(class[[#This Row],[count_rd]],caltran!$J$2:$P$182,6,FALSE)</f>
        <v>18382</v>
      </c>
      <c r="T1148" s="1">
        <f>IF(AND(class[[#This Row],[flow]]&gt;=class[[#This Row],[low]], class[[#This Row],[flow]]&lt;=class[[#This Row],[high]]),1,0)</f>
        <v>1</v>
      </c>
    </row>
    <row r="1149" spans="1:20" x14ac:dyDescent="0.25">
      <c r="A1149" s="61">
        <v>28762</v>
      </c>
      <c r="B1149" s="61">
        <v>9</v>
      </c>
      <c r="C1149" s="61">
        <v>1</v>
      </c>
      <c r="D1149" s="68">
        <v>1</v>
      </c>
      <c r="E1149" s="61" t="s">
        <v>77</v>
      </c>
      <c r="F1149" s="61">
        <v>2</v>
      </c>
      <c r="G11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49" s="62">
        <v>2</v>
      </c>
      <c r="I1149" s="62">
        <v>11</v>
      </c>
      <c r="J1149" s="61">
        <v>14015</v>
      </c>
      <c r="K1149" s="4">
        <f>VLOOKUP(class[[#This Row],[hwycov_id]],readme!E:F,2,FALSE)</f>
        <v>14529.368957999999</v>
      </c>
      <c r="L1149" s="64">
        <f t="shared" si="54"/>
        <v>3.670131701748125E-2</v>
      </c>
      <c r="M1149" s="65">
        <f t="shared" si="55"/>
        <v>514.36895799999911</v>
      </c>
      <c r="N1149" s="65">
        <f t="shared" si="56"/>
        <v>264575.42495400488</v>
      </c>
      <c r="O1149" s="66" t="e">
        <v>#N/A</v>
      </c>
      <c r="P1149" s="1">
        <v>1149</v>
      </c>
      <c r="Q1149" s="46">
        <f>ROUND(class[[#This Row],[count]],-3)</f>
        <v>14000</v>
      </c>
      <c r="R1149" s="59">
        <f>VLOOKUP(class[[#This Row],[count_rd]],caltran!$J$2:$P$182,7,FALSE)</f>
        <v>9618</v>
      </c>
      <c r="S1149" s="63">
        <f>VLOOKUP(class[[#This Row],[count_rd]],caltran!$J$2:$P$182,6,FALSE)</f>
        <v>18382</v>
      </c>
      <c r="T1149" s="1">
        <f>IF(AND(class[[#This Row],[flow]]&gt;=class[[#This Row],[low]], class[[#This Row],[flow]]&lt;=class[[#This Row],[high]]),1,0)</f>
        <v>1</v>
      </c>
    </row>
    <row r="1150" spans="1:20" x14ac:dyDescent="0.25">
      <c r="A1150" s="61">
        <v>12934</v>
      </c>
      <c r="B1150" s="61">
        <v>9</v>
      </c>
      <c r="C1150" s="61">
        <v>1</v>
      </c>
      <c r="D1150" s="68">
        <v>1</v>
      </c>
      <c r="E1150" s="61" t="s">
        <v>77</v>
      </c>
      <c r="F1150" s="61">
        <v>2</v>
      </c>
      <c r="G11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50" s="62">
        <v>7</v>
      </c>
      <c r="I1150" s="62">
        <v>7</v>
      </c>
      <c r="J1150" s="61">
        <v>14086</v>
      </c>
      <c r="K1150" s="4">
        <f>VLOOKUP(class[[#This Row],[hwycov_id]],readme!E:F,2,FALSE)</f>
        <v>10296.411437999999</v>
      </c>
      <c r="L1150" s="64">
        <f t="shared" si="54"/>
        <v>-0.26903227048132905</v>
      </c>
      <c r="M1150" s="65">
        <f t="shared" si="55"/>
        <v>-3789.5885620000008</v>
      </c>
      <c r="N1150" s="65">
        <f t="shared" si="56"/>
        <v>14360981.469241234</v>
      </c>
      <c r="O1150" s="66" t="e">
        <v>#N/A</v>
      </c>
      <c r="P1150" s="1">
        <v>1150</v>
      </c>
      <c r="Q1150" s="46">
        <f>ROUND(class[[#This Row],[count]],-3)</f>
        <v>14000</v>
      </c>
      <c r="R1150" s="59">
        <f>VLOOKUP(class[[#This Row],[count_rd]],caltran!$J$2:$P$182,7,FALSE)</f>
        <v>9618</v>
      </c>
      <c r="S1150" s="63">
        <f>VLOOKUP(class[[#This Row],[count_rd]],caltran!$J$2:$P$182,6,FALSE)</f>
        <v>18382</v>
      </c>
      <c r="T1150" s="1">
        <f>IF(AND(class[[#This Row],[flow]]&gt;=class[[#This Row],[low]], class[[#This Row],[flow]]&lt;=class[[#This Row],[high]]),1,0)</f>
        <v>1</v>
      </c>
    </row>
    <row r="1151" spans="1:20" x14ac:dyDescent="0.25">
      <c r="A1151" s="61">
        <v>29163</v>
      </c>
      <c r="B1151" s="61">
        <v>9</v>
      </c>
      <c r="C1151" s="61">
        <v>1</v>
      </c>
      <c r="D1151" s="68">
        <v>1</v>
      </c>
      <c r="E1151" s="61" t="s">
        <v>77</v>
      </c>
      <c r="F1151" s="61">
        <v>2</v>
      </c>
      <c r="G11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51" s="62">
        <v>4</v>
      </c>
      <c r="I1151" s="62">
        <v>2</v>
      </c>
      <c r="J1151" s="61">
        <v>14205</v>
      </c>
      <c r="K1151" s="4">
        <f>VLOOKUP(class[[#This Row],[hwycov_id]],readme!E:F,2,FALSE)</f>
        <v>13124.97705</v>
      </c>
      <c r="L1151" s="64">
        <f t="shared" si="54"/>
        <v>-7.6031182682154252E-2</v>
      </c>
      <c r="M1151" s="65">
        <f t="shared" si="55"/>
        <v>-1080.0229500000005</v>
      </c>
      <c r="N1151" s="65">
        <f t="shared" si="56"/>
        <v>1166449.5725267036</v>
      </c>
      <c r="O1151" s="66" t="e">
        <v>#N/A</v>
      </c>
      <c r="P1151" s="1">
        <v>1151</v>
      </c>
      <c r="Q1151" s="46">
        <f>ROUND(class[[#This Row],[count]],-3)</f>
        <v>14000</v>
      </c>
      <c r="R1151" s="59">
        <f>VLOOKUP(class[[#This Row],[count_rd]],caltran!$J$2:$P$182,7,FALSE)</f>
        <v>9618</v>
      </c>
      <c r="S1151" s="63">
        <f>VLOOKUP(class[[#This Row],[count_rd]],caltran!$J$2:$P$182,6,FALSE)</f>
        <v>18382</v>
      </c>
      <c r="T1151" s="1">
        <f>IF(AND(class[[#This Row],[flow]]&gt;=class[[#This Row],[low]], class[[#This Row],[flow]]&lt;=class[[#This Row],[high]]),1,0)</f>
        <v>1</v>
      </c>
    </row>
    <row r="1152" spans="1:20" x14ac:dyDescent="0.25">
      <c r="A1152" s="61">
        <v>10865</v>
      </c>
      <c r="B1152" s="61">
        <v>9</v>
      </c>
      <c r="C1152" s="61">
        <v>1</v>
      </c>
      <c r="D1152" s="68">
        <v>1</v>
      </c>
      <c r="E1152" s="61" t="s">
        <v>77</v>
      </c>
      <c r="F1152" s="61">
        <v>2</v>
      </c>
      <c r="G11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52" s="62">
        <v>3</v>
      </c>
      <c r="I1152" s="62">
        <v>14</v>
      </c>
      <c r="J1152" s="61">
        <v>14309</v>
      </c>
      <c r="K1152" s="4">
        <f>VLOOKUP(class[[#This Row],[hwycov_id]],readme!E:F,2,FALSE)</f>
        <v>12729.997558000001</v>
      </c>
      <c r="L1152" s="64">
        <f t="shared" si="54"/>
        <v>-0.1103502999510797</v>
      </c>
      <c r="M1152" s="65">
        <f t="shared" si="55"/>
        <v>-1579.0024419999991</v>
      </c>
      <c r="N1152" s="65">
        <f t="shared" si="56"/>
        <v>2493248.7118419604</v>
      </c>
      <c r="O1152" s="66" t="e">
        <v>#N/A</v>
      </c>
      <c r="P1152" s="1">
        <v>1152</v>
      </c>
      <c r="Q1152" s="46">
        <f>ROUND(class[[#This Row],[count]],-3)</f>
        <v>14000</v>
      </c>
      <c r="R1152" s="59">
        <f>VLOOKUP(class[[#This Row],[count_rd]],caltran!$J$2:$P$182,7,FALSE)</f>
        <v>9618</v>
      </c>
      <c r="S1152" s="63">
        <f>VLOOKUP(class[[#This Row],[count_rd]],caltran!$J$2:$P$182,6,FALSE)</f>
        <v>18382</v>
      </c>
      <c r="T1152" s="1">
        <f>IF(AND(class[[#This Row],[flow]]&gt;=class[[#This Row],[low]], class[[#This Row],[flow]]&lt;=class[[#This Row],[high]]),1,0)</f>
        <v>1</v>
      </c>
    </row>
    <row r="1153" spans="1:20" x14ac:dyDescent="0.25">
      <c r="A1153" s="61">
        <v>16292</v>
      </c>
      <c r="B1153" s="61">
        <v>9</v>
      </c>
      <c r="C1153" s="61">
        <v>1</v>
      </c>
      <c r="D1153" s="68">
        <v>1</v>
      </c>
      <c r="E1153" s="61" t="s">
        <v>77</v>
      </c>
      <c r="F1153" s="61">
        <v>2</v>
      </c>
      <c r="G11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53" s="62">
        <v>6</v>
      </c>
      <c r="I1153" s="62">
        <v>6</v>
      </c>
      <c r="J1153" s="61">
        <v>14562</v>
      </c>
      <c r="K1153" s="4">
        <f>VLOOKUP(class[[#This Row],[hwycov_id]],readme!E:F,2,FALSE)</f>
        <v>15634.372071</v>
      </c>
      <c r="L1153" s="64">
        <f t="shared" si="54"/>
        <v>7.3641812319736211E-2</v>
      </c>
      <c r="M1153" s="65">
        <f t="shared" si="55"/>
        <v>1072.3720709999998</v>
      </c>
      <c r="N1153" s="65">
        <f t="shared" si="56"/>
        <v>1149981.8586608286</v>
      </c>
      <c r="O1153" s="66" t="e">
        <v>#N/A</v>
      </c>
      <c r="P1153" s="1">
        <v>1153</v>
      </c>
      <c r="Q1153" s="46">
        <f>ROUND(class[[#This Row],[count]],-3)</f>
        <v>15000</v>
      </c>
      <c r="R1153" s="59">
        <f>VLOOKUP(class[[#This Row],[count_rd]],caltran!$J$2:$P$182,7,FALSE)</f>
        <v>10455.000000000002</v>
      </c>
      <c r="S1153" s="63">
        <f>VLOOKUP(class[[#This Row],[count_rd]],caltran!$J$2:$P$182,6,FALSE)</f>
        <v>19545</v>
      </c>
      <c r="T1153" s="1">
        <f>IF(AND(class[[#This Row],[flow]]&gt;=class[[#This Row],[low]], class[[#This Row],[flow]]&lt;=class[[#This Row],[high]]),1,0)</f>
        <v>1</v>
      </c>
    </row>
    <row r="1154" spans="1:20" x14ac:dyDescent="0.25">
      <c r="A1154" s="61">
        <v>3924</v>
      </c>
      <c r="B1154" s="61">
        <v>9</v>
      </c>
      <c r="C1154" s="61">
        <v>1</v>
      </c>
      <c r="D1154" s="68">
        <v>1</v>
      </c>
      <c r="E1154" s="61" t="s">
        <v>77</v>
      </c>
      <c r="F1154" s="61">
        <v>2</v>
      </c>
      <c r="G11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54" s="62">
        <v>6</v>
      </c>
      <c r="I1154" s="62">
        <v>18</v>
      </c>
      <c r="J1154" s="61">
        <v>14564</v>
      </c>
      <c r="K1154" s="4">
        <f>VLOOKUP(class[[#This Row],[hwycov_id]],readme!E:F,2,FALSE)</f>
        <v>13118.952209000001</v>
      </c>
      <c r="L1154" s="64">
        <f t="shared" si="54"/>
        <v>-9.9220529456193307E-2</v>
      </c>
      <c r="M1154" s="65">
        <f t="shared" si="55"/>
        <v>-1445.0477909999991</v>
      </c>
      <c r="N1154" s="65">
        <f t="shared" si="56"/>
        <v>2088163.118273977</v>
      </c>
      <c r="O1154" s="66" t="e">
        <v>#N/A</v>
      </c>
      <c r="P1154" s="1">
        <v>1154</v>
      </c>
      <c r="Q1154" s="46">
        <f>ROUND(class[[#This Row],[count]],-3)</f>
        <v>15000</v>
      </c>
      <c r="R1154" s="59">
        <f>VLOOKUP(class[[#This Row],[count_rd]],caltran!$J$2:$P$182,7,FALSE)</f>
        <v>10455.000000000002</v>
      </c>
      <c r="S1154" s="63">
        <f>VLOOKUP(class[[#This Row],[count_rd]],caltran!$J$2:$P$182,6,FALSE)</f>
        <v>19545</v>
      </c>
      <c r="T1154" s="1">
        <f>IF(AND(class[[#This Row],[flow]]&gt;=class[[#This Row],[low]], class[[#This Row],[flow]]&lt;=class[[#This Row],[high]]),1,0)</f>
        <v>1</v>
      </c>
    </row>
    <row r="1155" spans="1:20" x14ac:dyDescent="0.25">
      <c r="A1155" s="61">
        <v>28023</v>
      </c>
      <c r="B1155" s="61">
        <v>9</v>
      </c>
      <c r="C1155" s="61">
        <v>1</v>
      </c>
      <c r="D1155" s="68">
        <v>1</v>
      </c>
      <c r="E1155" s="61" t="s">
        <v>77</v>
      </c>
      <c r="F1155" s="61">
        <v>2</v>
      </c>
      <c r="G11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55" s="62">
        <v>7</v>
      </c>
      <c r="I1155" s="62">
        <v>7</v>
      </c>
      <c r="J1155" s="61">
        <v>14895</v>
      </c>
      <c r="K1155" s="4">
        <f>VLOOKUP(class[[#This Row],[hwycov_id]],readme!E:F,2,FALSE)</f>
        <v>8621.6484980000005</v>
      </c>
      <c r="L1155" s="64">
        <f t="shared" si="54"/>
        <v>-0.42117163491104392</v>
      </c>
      <c r="M1155" s="65">
        <f t="shared" si="55"/>
        <v>-6273.3515019999995</v>
      </c>
      <c r="N1155" s="65">
        <f t="shared" si="56"/>
        <v>39354939.067645647</v>
      </c>
      <c r="O1155" s="66" t="e">
        <v>#N/A</v>
      </c>
      <c r="P1155" s="1">
        <v>1155</v>
      </c>
      <c r="Q1155" s="46">
        <f>ROUND(class[[#This Row],[count]],-3)</f>
        <v>15000</v>
      </c>
      <c r="R1155" s="59">
        <f>VLOOKUP(class[[#This Row],[count_rd]],caltran!$J$2:$P$182,7,FALSE)</f>
        <v>10455.000000000002</v>
      </c>
      <c r="S1155" s="63">
        <f>VLOOKUP(class[[#This Row],[count_rd]],caltran!$J$2:$P$182,6,FALSE)</f>
        <v>19545</v>
      </c>
      <c r="T1155" s="1">
        <f>IF(AND(class[[#This Row],[flow]]&gt;=class[[#This Row],[low]], class[[#This Row],[flow]]&lt;=class[[#This Row],[high]]),1,0)</f>
        <v>0</v>
      </c>
    </row>
    <row r="1156" spans="1:20" x14ac:dyDescent="0.25">
      <c r="A1156" s="61">
        <v>3540</v>
      </c>
      <c r="B1156" s="61">
        <v>9</v>
      </c>
      <c r="C1156" s="61">
        <v>1</v>
      </c>
      <c r="D1156" s="68">
        <v>1</v>
      </c>
      <c r="E1156" s="61" t="s">
        <v>77</v>
      </c>
      <c r="F1156" s="61">
        <v>2</v>
      </c>
      <c r="G11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56" s="62">
        <v>6</v>
      </c>
      <c r="I1156" s="62">
        <v>19</v>
      </c>
      <c r="J1156" s="61">
        <v>15583</v>
      </c>
      <c r="K1156" s="4">
        <f>VLOOKUP(class[[#This Row],[hwycov_id]],readme!E:F,2,FALSE)</f>
        <v>18352.413025999998</v>
      </c>
      <c r="L1156" s="64">
        <f t="shared" si="54"/>
        <v>0.17772014541487513</v>
      </c>
      <c r="M1156" s="65">
        <f t="shared" si="55"/>
        <v>2769.4130259999984</v>
      </c>
      <c r="N1156" s="65">
        <f t="shared" si="56"/>
        <v>7669648.5085784672</v>
      </c>
      <c r="O1156" s="66" t="e">
        <v>#N/A</v>
      </c>
      <c r="P1156" s="1">
        <v>1156</v>
      </c>
      <c r="Q1156" s="46">
        <f>ROUND(class[[#This Row],[count]],-3)</f>
        <v>16000</v>
      </c>
      <c r="R1156" s="59">
        <f>VLOOKUP(class[[#This Row],[count_rd]],caltran!$J$2:$P$182,7,FALSE)</f>
        <v>11296</v>
      </c>
      <c r="S1156" s="63">
        <f>VLOOKUP(class[[#This Row],[count_rd]],caltran!$J$2:$P$182,6,FALSE)</f>
        <v>20704</v>
      </c>
      <c r="T1156" s="1">
        <f>IF(AND(class[[#This Row],[flow]]&gt;=class[[#This Row],[low]], class[[#This Row],[flow]]&lt;=class[[#This Row],[high]]),1,0)</f>
        <v>1</v>
      </c>
    </row>
    <row r="1157" spans="1:20" x14ac:dyDescent="0.25">
      <c r="A1157" s="61">
        <v>16168</v>
      </c>
      <c r="B1157" s="61">
        <v>9</v>
      </c>
      <c r="C1157" s="61">
        <v>1</v>
      </c>
      <c r="D1157" s="68">
        <v>1</v>
      </c>
      <c r="E1157" s="61" t="s">
        <v>77</v>
      </c>
      <c r="F1157" s="61">
        <v>2</v>
      </c>
      <c r="G11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57" s="62">
        <v>3</v>
      </c>
      <c r="I1157" s="62">
        <v>14</v>
      </c>
      <c r="J1157" s="61">
        <v>15584</v>
      </c>
      <c r="K1157" s="4">
        <f>VLOOKUP(class[[#This Row],[hwycov_id]],readme!E:F,2,FALSE)</f>
        <v>13554.682434</v>
      </c>
      <c r="L1157" s="64">
        <f t="shared" si="54"/>
        <v>-0.13021801629876795</v>
      </c>
      <c r="M1157" s="65">
        <f t="shared" si="55"/>
        <v>-2029.3175659999997</v>
      </c>
      <c r="N1157" s="65">
        <f t="shared" si="56"/>
        <v>4118129.7836761633</v>
      </c>
      <c r="O1157" s="66" t="e">
        <v>#N/A</v>
      </c>
      <c r="P1157" s="1">
        <v>1157</v>
      </c>
      <c r="Q1157" s="46">
        <f>ROUND(class[[#This Row],[count]],-3)</f>
        <v>16000</v>
      </c>
      <c r="R1157" s="59">
        <f>VLOOKUP(class[[#This Row],[count_rd]],caltran!$J$2:$P$182,7,FALSE)</f>
        <v>11296</v>
      </c>
      <c r="S1157" s="63">
        <f>VLOOKUP(class[[#This Row],[count_rd]],caltran!$J$2:$P$182,6,FALSE)</f>
        <v>20704</v>
      </c>
      <c r="T1157" s="1">
        <f>IF(AND(class[[#This Row],[flow]]&gt;=class[[#This Row],[low]], class[[#This Row],[flow]]&lt;=class[[#This Row],[high]]),1,0)</f>
        <v>1</v>
      </c>
    </row>
    <row r="1158" spans="1:20" x14ac:dyDescent="0.25">
      <c r="A1158" s="61">
        <v>13526</v>
      </c>
      <c r="B1158" s="61">
        <v>9</v>
      </c>
      <c r="C1158" s="61">
        <v>1</v>
      </c>
      <c r="D1158" s="68">
        <v>1</v>
      </c>
      <c r="E1158" s="61" t="s">
        <v>77</v>
      </c>
      <c r="F1158" s="61">
        <v>2</v>
      </c>
      <c r="G11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58" s="62">
        <v>6</v>
      </c>
      <c r="I1158" s="62">
        <v>6</v>
      </c>
      <c r="J1158" s="61">
        <v>15907</v>
      </c>
      <c r="K1158" s="4">
        <f>VLOOKUP(class[[#This Row],[hwycov_id]],readme!E:F,2,FALSE)</f>
        <v>14914.817566</v>
      </c>
      <c r="L1158" s="64">
        <f t="shared" si="54"/>
        <v>-6.2373950713522364E-2</v>
      </c>
      <c r="M1158" s="65">
        <f t="shared" si="55"/>
        <v>-992.18243400000028</v>
      </c>
      <c r="N1158" s="65">
        <f t="shared" si="56"/>
        <v>984425.98233816493</v>
      </c>
      <c r="O1158" s="66" t="e">
        <v>#N/A</v>
      </c>
      <c r="P1158" s="1">
        <v>1158</v>
      </c>
      <c r="Q1158" s="46">
        <f>ROUND(class[[#This Row],[count]],-3)</f>
        <v>16000</v>
      </c>
      <c r="R1158" s="59">
        <f>VLOOKUP(class[[#This Row],[count_rd]],caltran!$J$2:$P$182,7,FALSE)</f>
        <v>11296</v>
      </c>
      <c r="S1158" s="63">
        <f>VLOOKUP(class[[#This Row],[count_rd]],caltran!$J$2:$P$182,6,FALSE)</f>
        <v>20704</v>
      </c>
      <c r="T1158" s="1">
        <f>IF(AND(class[[#This Row],[flow]]&gt;=class[[#This Row],[low]], class[[#This Row],[flow]]&lt;=class[[#This Row],[high]]),1,0)</f>
        <v>1</v>
      </c>
    </row>
    <row r="1159" spans="1:20" x14ac:dyDescent="0.25">
      <c r="A1159" s="61">
        <v>14393</v>
      </c>
      <c r="B1159" s="61">
        <v>9</v>
      </c>
      <c r="C1159" s="61">
        <v>1</v>
      </c>
      <c r="D1159" s="68">
        <v>1</v>
      </c>
      <c r="E1159" s="61" t="s">
        <v>77</v>
      </c>
      <c r="F1159" s="61">
        <v>2</v>
      </c>
      <c r="G11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59" s="62">
        <v>3</v>
      </c>
      <c r="I1159" s="62">
        <v>14</v>
      </c>
      <c r="J1159" s="61">
        <v>15974</v>
      </c>
      <c r="K1159" s="4">
        <f>VLOOKUP(class[[#This Row],[hwycov_id]],readme!E:F,2,FALSE)</f>
        <v>15295.169372999999</v>
      </c>
      <c r="L1159" s="64">
        <f t="shared" si="54"/>
        <v>-4.249597013897588E-2</v>
      </c>
      <c r="M1159" s="65">
        <f t="shared" si="55"/>
        <v>-678.83062700000119</v>
      </c>
      <c r="N1159" s="65">
        <f t="shared" si="56"/>
        <v>460811.02015321475</v>
      </c>
      <c r="O1159" s="66" t="e">
        <v>#N/A</v>
      </c>
      <c r="P1159" s="1">
        <v>1159</v>
      </c>
      <c r="Q1159" s="46">
        <f>ROUND(class[[#This Row],[count]],-3)</f>
        <v>16000</v>
      </c>
      <c r="R1159" s="59">
        <f>VLOOKUP(class[[#This Row],[count_rd]],caltran!$J$2:$P$182,7,FALSE)</f>
        <v>11296</v>
      </c>
      <c r="S1159" s="63">
        <f>VLOOKUP(class[[#This Row],[count_rd]],caltran!$J$2:$P$182,6,FALSE)</f>
        <v>20704</v>
      </c>
      <c r="T1159" s="1">
        <f>IF(AND(class[[#This Row],[flow]]&gt;=class[[#This Row],[low]], class[[#This Row],[flow]]&lt;=class[[#This Row],[high]]),1,0)</f>
        <v>1</v>
      </c>
    </row>
    <row r="1160" spans="1:20" x14ac:dyDescent="0.25">
      <c r="A1160" s="61">
        <v>28844</v>
      </c>
      <c r="B1160" s="61">
        <v>9</v>
      </c>
      <c r="C1160" s="61">
        <v>1</v>
      </c>
      <c r="D1160" s="68">
        <v>1</v>
      </c>
      <c r="E1160" s="61" t="s">
        <v>77</v>
      </c>
      <c r="F1160" s="61">
        <v>2</v>
      </c>
      <c r="G11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60" s="62">
        <v>7</v>
      </c>
      <c r="I1160" s="62">
        <v>18</v>
      </c>
      <c r="J1160" s="61">
        <v>15988</v>
      </c>
      <c r="K1160" s="4">
        <f>VLOOKUP(class[[#This Row],[hwycov_id]],readme!E:F,2,FALSE)</f>
        <v>12066.514617999999</v>
      </c>
      <c r="L1160" s="64">
        <f t="shared" si="54"/>
        <v>-0.24527679397047786</v>
      </c>
      <c r="M1160" s="65">
        <f t="shared" si="55"/>
        <v>-3921.4853820000008</v>
      </c>
      <c r="N1160" s="65">
        <f t="shared" si="56"/>
        <v>15378047.601239692</v>
      </c>
      <c r="O1160" s="66" t="e">
        <v>#N/A</v>
      </c>
      <c r="P1160" s="1">
        <v>1160</v>
      </c>
      <c r="Q1160" s="46">
        <f>ROUND(class[[#This Row],[count]],-3)</f>
        <v>16000</v>
      </c>
      <c r="R1160" s="59">
        <f>VLOOKUP(class[[#This Row],[count_rd]],caltran!$J$2:$P$182,7,FALSE)</f>
        <v>11296</v>
      </c>
      <c r="S1160" s="63">
        <f>VLOOKUP(class[[#This Row],[count_rd]],caltran!$J$2:$P$182,6,FALSE)</f>
        <v>20704</v>
      </c>
      <c r="T1160" s="1">
        <f>IF(AND(class[[#This Row],[flow]]&gt;=class[[#This Row],[low]], class[[#This Row],[flow]]&lt;=class[[#This Row],[high]]),1,0)</f>
        <v>1</v>
      </c>
    </row>
    <row r="1161" spans="1:20" x14ac:dyDescent="0.25">
      <c r="A1161" s="61">
        <v>13659</v>
      </c>
      <c r="B1161" s="61">
        <v>9</v>
      </c>
      <c r="C1161" s="61">
        <v>1</v>
      </c>
      <c r="D1161" s="68">
        <v>1</v>
      </c>
      <c r="E1161" s="61" t="s">
        <v>77</v>
      </c>
      <c r="F1161" s="61">
        <v>2</v>
      </c>
      <c r="G11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61" s="62">
        <v>3</v>
      </c>
      <c r="I1161" s="62">
        <v>14</v>
      </c>
      <c r="J1161" s="61">
        <v>15990</v>
      </c>
      <c r="K1161" s="4">
        <f>VLOOKUP(class[[#This Row],[hwycov_id]],readme!E:F,2,FALSE)</f>
        <v>14654.225828999999</v>
      </c>
      <c r="L1161" s="64">
        <f t="shared" si="54"/>
        <v>-8.3538096998123867E-2</v>
      </c>
      <c r="M1161" s="65">
        <f t="shared" si="55"/>
        <v>-1335.7741710000009</v>
      </c>
      <c r="N1161" s="65">
        <f t="shared" si="56"/>
        <v>1784292.6359107397</v>
      </c>
      <c r="O1161" s="66" t="e">
        <v>#N/A</v>
      </c>
      <c r="P1161" s="1">
        <v>1161</v>
      </c>
      <c r="Q1161" s="46">
        <f>ROUND(class[[#This Row],[count]],-3)</f>
        <v>16000</v>
      </c>
      <c r="R1161" s="59">
        <f>VLOOKUP(class[[#This Row],[count_rd]],caltran!$J$2:$P$182,7,FALSE)</f>
        <v>11296</v>
      </c>
      <c r="S1161" s="63">
        <f>VLOOKUP(class[[#This Row],[count_rd]],caltran!$J$2:$P$182,6,FALSE)</f>
        <v>20704</v>
      </c>
      <c r="T1161" s="1">
        <f>IF(AND(class[[#This Row],[flow]]&gt;=class[[#This Row],[low]], class[[#This Row],[flow]]&lt;=class[[#This Row],[high]]),1,0)</f>
        <v>1</v>
      </c>
    </row>
    <row r="1162" spans="1:20" x14ac:dyDescent="0.25">
      <c r="A1162" s="61">
        <v>27531</v>
      </c>
      <c r="B1162" s="61">
        <v>9</v>
      </c>
      <c r="C1162" s="61">
        <v>1</v>
      </c>
      <c r="D1162" s="68">
        <v>1</v>
      </c>
      <c r="E1162" s="61" t="s">
        <v>77</v>
      </c>
      <c r="F1162" s="61">
        <v>2</v>
      </c>
      <c r="G11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62" s="62">
        <v>2</v>
      </c>
      <c r="I1162" s="62">
        <v>14</v>
      </c>
      <c r="J1162" s="61">
        <v>16083</v>
      </c>
      <c r="K1162" s="4">
        <f>VLOOKUP(class[[#This Row],[hwycov_id]],readme!E:F,2,FALSE)</f>
        <v>11291.814085999998</v>
      </c>
      <c r="L1162" s="64">
        <f t="shared" si="54"/>
        <v>-0.29790374395324259</v>
      </c>
      <c r="M1162" s="65">
        <f t="shared" si="55"/>
        <v>-4791.1859140000015</v>
      </c>
      <c r="N1162" s="65">
        <f t="shared" si="56"/>
        <v>22955462.462512031</v>
      </c>
      <c r="O1162" s="66" t="e">
        <v>#N/A</v>
      </c>
      <c r="P1162" s="1">
        <v>1162</v>
      </c>
      <c r="Q1162" s="46">
        <f>ROUND(class[[#This Row],[count]],-3)</f>
        <v>16000</v>
      </c>
      <c r="R1162" s="59">
        <f>VLOOKUP(class[[#This Row],[count_rd]],caltran!$J$2:$P$182,7,FALSE)</f>
        <v>11296</v>
      </c>
      <c r="S1162" s="63">
        <f>VLOOKUP(class[[#This Row],[count_rd]],caltran!$J$2:$P$182,6,FALSE)</f>
        <v>20704</v>
      </c>
      <c r="T1162" s="1">
        <f>IF(AND(class[[#This Row],[flow]]&gt;=class[[#This Row],[low]], class[[#This Row],[flow]]&lt;=class[[#This Row],[high]]),1,0)</f>
        <v>0</v>
      </c>
    </row>
    <row r="1163" spans="1:20" x14ac:dyDescent="0.25">
      <c r="A1163" s="61">
        <v>14632</v>
      </c>
      <c r="B1163" s="61">
        <v>9</v>
      </c>
      <c r="C1163" s="61">
        <v>1</v>
      </c>
      <c r="D1163" s="68">
        <v>1</v>
      </c>
      <c r="E1163" s="61" t="s">
        <v>77</v>
      </c>
      <c r="F1163" s="61">
        <v>2</v>
      </c>
      <c r="G11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63" s="62">
        <v>3</v>
      </c>
      <c r="I1163" s="62">
        <v>14</v>
      </c>
      <c r="J1163" s="61">
        <v>16246</v>
      </c>
      <c r="K1163" s="4">
        <f>VLOOKUP(class[[#This Row],[hwycov_id]],readme!E:F,2,FALSE)</f>
        <v>11672.589873999999</v>
      </c>
      <c r="L1163" s="64">
        <f t="shared" si="54"/>
        <v>-0.28150991788748003</v>
      </c>
      <c r="M1163" s="65">
        <f t="shared" si="55"/>
        <v>-4573.4101260000007</v>
      </c>
      <c r="N1163" s="65">
        <f t="shared" si="56"/>
        <v>20916080.180599343</v>
      </c>
      <c r="O1163" s="66" t="e">
        <v>#N/A</v>
      </c>
      <c r="P1163" s="1">
        <v>1163</v>
      </c>
      <c r="Q1163" s="46">
        <f>ROUND(class[[#This Row],[count]],-3)</f>
        <v>16000</v>
      </c>
      <c r="R1163" s="59">
        <f>VLOOKUP(class[[#This Row],[count_rd]],caltran!$J$2:$P$182,7,FALSE)</f>
        <v>11296</v>
      </c>
      <c r="S1163" s="63">
        <f>VLOOKUP(class[[#This Row],[count_rd]],caltran!$J$2:$P$182,6,FALSE)</f>
        <v>20704</v>
      </c>
      <c r="T1163" s="1">
        <f>IF(AND(class[[#This Row],[flow]]&gt;=class[[#This Row],[low]], class[[#This Row],[flow]]&lt;=class[[#This Row],[high]]),1,0)</f>
        <v>1</v>
      </c>
    </row>
    <row r="1164" spans="1:20" x14ac:dyDescent="0.25">
      <c r="A1164" s="61">
        <v>10258</v>
      </c>
      <c r="B1164" s="61">
        <v>9</v>
      </c>
      <c r="C1164" s="61">
        <v>1</v>
      </c>
      <c r="D1164" s="68">
        <v>1</v>
      </c>
      <c r="E1164" s="61" t="s">
        <v>77</v>
      </c>
      <c r="F1164" s="61">
        <v>2</v>
      </c>
      <c r="G11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64" s="62">
        <v>3</v>
      </c>
      <c r="I1164" s="62">
        <v>14</v>
      </c>
      <c r="J1164" s="61">
        <v>16260</v>
      </c>
      <c r="K1164" s="4">
        <f>VLOOKUP(class[[#This Row],[hwycov_id]],readme!E:F,2,FALSE)</f>
        <v>15350.943726000001</v>
      </c>
      <c r="L1164" s="64">
        <f t="shared" si="54"/>
        <v>-5.5907519926199134E-2</v>
      </c>
      <c r="M1164" s="65">
        <f t="shared" si="55"/>
        <v>-909.05627399999867</v>
      </c>
      <c r="N1164" s="65">
        <f t="shared" si="56"/>
        <v>826383.30929876061</v>
      </c>
      <c r="O1164" s="66" t="e">
        <v>#N/A</v>
      </c>
      <c r="P1164" s="1">
        <v>1164</v>
      </c>
      <c r="Q1164" s="46">
        <f>ROUND(class[[#This Row],[count]],-3)</f>
        <v>16000</v>
      </c>
      <c r="R1164" s="59">
        <f>VLOOKUP(class[[#This Row],[count_rd]],caltran!$J$2:$P$182,7,FALSE)</f>
        <v>11296</v>
      </c>
      <c r="S1164" s="63">
        <f>VLOOKUP(class[[#This Row],[count_rd]],caltran!$J$2:$P$182,6,FALSE)</f>
        <v>20704</v>
      </c>
      <c r="T1164" s="1">
        <f>IF(AND(class[[#This Row],[flow]]&gt;=class[[#This Row],[low]], class[[#This Row],[flow]]&lt;=class[[#This Row],[high]]),1,0)</f>
        <v>1</v>
      </c>
    </row>
    <row r="1165" spans="1:20" x14ac:dyDescent="0.25">
      <c r="A1165" s="61">
        <v>28032</v>
      </c>
      <c r="B1165" s="61">
        <v>9</v>
      </c>
      <c r="C1165" s="61">
        <v>1</v>
      </c>
      <c r="D1165" s="68">
        <v>1</v>
      </c>
      <c r="E1165" s="61" t="s">
        <v>77</v>
      </c>
      <c r="F1165" s="61">
        <v>2</v>
      </c>
      <c r="G11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65" s="62">
        <v>3</v>
      </c>
      <c r="I1165" s="62">
        <v>14</v>
      </c>
      <c r="J1165" s="61">
        <v>16366</v>
      </c>
      <c r="K1165" s="4">
        <f>VLOOKUP(class[[#This Row],[hwycov_id]],readme!E:F,2,FALSE)</f>
        <v>12770.429321999998</v>
      </c>
      <c r="L1165" s="64">
        <f t="shared" si="54"/>
        <v>-0.21969758511548343</v>
      </c>
      <c r="M1165" s="65">
        <f t="shared" si="55"/>
        <v>-3595.5706780000019</v>
      </c>
      <c r="N1165" s="65">
        <f t="shared" si="56"/>
        <v>12928128.500493392</v>
      </c>
      <c r="O1165" s="66" t="e">
        <v>#N/A</v>
      </c>
      <c r="P1165" s="1">
        <v>1165</v>
      </c>
      <c r="Q1165" s="46">
        <f>ROUND(class[[#This Row],[count]],-3)</f>
        <v>16000</v>
      </c>
      <c r="R1165" s="59">
        <f>VLOOKUP(class[[#This Row],[count_rd]],caltran!$J$2:$P$182,7,FALSE)</f>
        <v>11296</v>
      </c>
      <c r="S1165" s="63">
        <f>VLOOKUP(class[[#This Row],[count_rd]],caltran!$J$2:$P$182,6,FALSE)</f>
        <v>20704</v>
      </c>
      <c r="T1165" s="1">
        <f>IF(AND(class[[#This Row],[flow]]&gt;=class[[#This Row],[low]], class[[#This Row],[flow]]&lt;=class[[#This Row],[high]]),1,0)</f>
        <v>1</v>
      </c>
    </row>
    <row r="1166" spans="1:20" x14ac:dyDescent="0.25">
      <c r="A1166" s="61">
        <v>10975</v>
      </c>
      <c r="B1166" s="61">
        <v>9</v>
      </c>
      <c r="C1166" s="61">
        <v>1</v>
      </c>
      <c r="D1166" s="68">
        <v>1</v>
      </c>
      <c r="E1166" s="61" t="s">
        <v>77</v>
      </c>
      <c r="F1166" s="61">
        <v>2</v>
      </c>
      <c r="G11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66" s="62">
        <v>2</v>
      </c>
      <c r="I1166" s="62">
        <v>14</v>
      </c>
      <c r="J1166" s="61">
        <v>16394</v>
      </c>
      <c r="K1166" s="4">
        <f>VLOOKUP(class[[#This Row],[hwycov_id]],readme!E:F,2,FALSE)</f>
        <v>17905.756957999998</v>
      </c>
      <c r="L1166" s="64">
        <f t="shared" si="54"/>
        <v>9.2214039160668504E-2</v>
      </c>
      <c r="M1166" s="65">
        <f t="shared" si="55"/>
        <v>1511.7569579999981</v>
      </c>
      <c r="N1166" s="65">
        <f t="shared" si="56"/>
        <v>2285409.1000614082</v>
      </c>
      <c r="O1166" s="66" t="e">
        <v>#N/A</v>
      </c>
      <c r="P1166" s="1">
        <v>1166</v>
      </c>
      <c r="Q1166" s="46">
        <f>ROUND(class[[#This Row],[count]],-3)</f>
        <v>16000</v>
      </c>
      <c r="R1166" s="59">
        <f>VLOOKUP(class[[#This Row],[count_rd]],caltran!$J$2:$P$182,7,FALSE)</f>
        <v>11296</v>
      </c>
      <c r="S1166" s="63">
        <f>VLOOKUP(class[[#This Row],[count_rd]],caltran!$J$2:$P$182,6,FALSE)</f>
        <v>20704</v>
      </c>
      <c r="T1166" s="1">
        <f>IF(AND(class[[#This Row],[flow]]&gt;=class[[#This Row],[low]], class[[#This Row],[flow]]&lt;=class[[#This Row],[high]]),1,0)</f>
        <v>1</v>
      </c>
    </row>
    <row r="1167" spans="1:20" x14ac:dyDescent="0.25">
      <c r="A1167" s="61">
        <v>28307</v>
      </c>
      <c r="B1167" s="61">
        <v>9</v>
      </c>
      <c r="C1167" s="61">
        <v>1</v>
      </c>
      <c r="D1167" s="68">
        <v>1</v>
      </c>
      <c r="E1167" s="61" t="s">
        <v>77</v>
      </c>
      <c r="F1167" s="61">
        <v>2</v>
      </c>
      <c r="G11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67" s="62">
        <v>2</v>
      </c>
      <c r="I1167" s="62">
        <v>14</v>
      </c>
      <c r="J1167" s="61">
        <v>16462</v>
      </c>
      <c r="K1167" s="4">
        <f>VLOOKUP(class[[#This Row],[hwycov_id]],readme!E:F,2,FALSE)</f>
        <v>4969.1030650000002</v>
      </c>
      <c r="L1167" s="64">
        <f t="shared" si="54"/>
        <v>-0.69814706202162546</v>
      </c>
      <c r="M1167" s="65">
        <f t="shared" si="55"/>
        <v>-11492.896935000001</v>
      </c>
      <c r="N1167" s="65">
        <f t="shared" si="56"/>
        <v>132086679.95853241</v>
      </c>
      <c r="O1167" s="66" t="e">
        <v>#N/A</v>
      </c>
      <c r="P1167" s="1">
        <v>1167</v>
      </c>
      <c r="Q1167" s="46">
        <f>ROUND(class[[#This Row],[count]],-3)</f>
        <v>16000</v>
      </c>
      <c r="R1167" s="59">
        <f>VLOOKUP(class[[#This Row],[count_rd]],caltran!$J$2:$P$182,7,FALSE)</f>
        <v>11296</v>
      </c>
      <c r="S1167" s="63">
        <f>VLOOKUP(class[[#This Row],[count_rd]],caltran!$J$2:$P$182,6,FALSE)</f>
        <v>20704</v>
      </c>
      <c r="T1167" s="1">
        <f>IF(AND(class[[#This Row],[flow]]&gt;=class[[#This Row],[low]], class[[#This Row],[flow]]&lt;=class[[#This Row],[high]]),1,0)</f>
        <v>0</v>
      </c>
    </row>
    <row r="1168" spans="1:20" x14ac:dyDescent="0.25">
      <c r="A1168" s="61">
        <v>29189</v>
      </c>
      <c r="B1168" s="61">
        <v>9</v>
      </c>
      <c r="C1168" s="61">
        <v>1</v>
      </c>
      <c r="D1168" s="68">
        <v>1</v>
      </c>
      <c r="E1168" s="61" t="s">
        <v>77</v>
      </c>
      <c r="F1168" s="61">
        <v>2</v>
      </c>
      <c r="G11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68" s="62">
        <v>7</v>
      </c>
      <c r="I1168" s="62">
        <v>15</v>
      </c>
      <c r="J1168" s="61">
        <v>16774</v>
      </c>
      <c r="K1168" s="4">
        <f>VLOOKUP(class[[#This Row],[hwycov_id]],readme!E:F,2,FALSE)</f>
        <v>13688.506346999999</v>
      </c>
      <c r="L1168" s="64">
        <f t="shared" si="54"/>
        <v>-0.18394501329438429</v>
      </c>
      <c r="M1168" s="65">
        <f t="shared" si="55"/>
        <v>-3085.4936530000014</v>
      </c>
      <c r="N1168" s="65">
        <f t="shared" si="56"/>
        <v>9520271.0827032924</v>
      </c>
      <c r="O1168" s="66" t="e">
        <v>#N/A</v>
      </c>
      <c r="P1168" s="1">
        <v>1168</v>
      </c>
      <c r="Q1168" s="46">
        <f>ROUND(class[[#This Row],[count]],-3)</f>
        <v>17000</v>
      </c>
      <c r="R1168" s="59">
        <f>VLOOKUP(class[[#This Row],[count_rd]],caltran!$J$2:$P$182,7,FALSE)</f>
        <v>12070</v>
      </c>
      <c r="S1168" s="63">
        <f>VLOOKUP(class[[#This Row],[count_rd]],caltran!$J$2:$P$182,6,FALSE)</f>
        <v>21930</v>
      </c>
      <c r="T1168" s="1">
        <f>IF(AND(class[[#This Row],[flow]]&gt;=class[[#This Row],[low]], class[[#This Row],[flow]]&lt;=class[[#This Row],[high]]),1,0)</f>
        <v>1</v>
      </c>
    </row>
    <row r="1169" spans="1:20" x14ac:dyDescent="0.25">
      <c r="A1169" s="61">
        <v>13660</v>
      </c>
      <c r="B1169" s="61">
        <v>9</v>
      </c>
      <c r="C1169" s="61">
        <v>1</v>
      </c>
      <c r="D1169" s="68">
        <v>1</v>
      </c>
      <c r="E1169" s="61" t="s">
        <v>77</v>
      </c>
      <c r="F1169" s="61">
        <v>2</v>
      </c>
      <c r="G11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69" s="62">
        <v>3</v>
      </c>
      <c r="I1169" s="62">
        <v>14</v>
      </c>
      <c r="J1169" s="61">
        <v>17084</v>
      </c>
      <c r="K1169" s="4">
        <f>VLOOKUP(class[[#This Row],[hwycov_id]],readme!E:F,2,FALSE)</f>
        <v>14545.791382000001</v>
      </c>
      <c r="L1169" s="64">
        <f t="shared" si="54"/>
        <v>-0.14857226750175601</v>
      </c>
      <c r="M1169" s="65">
        <f t="shared" si="55"/>
        <v>-2538.2086179999988</v>
      </c>
      <c r="N1169" s="65">
        <f t="shared" si="56"/>
        <v>6442502.9884894639</v>
      </c>
      <c r="O1169" s="66" t="e">
        <v>#N/A</v>
      </c>
      <c r="P1169" s="1">
        <v>1169</v>
      </c>
      <c r="Q1169" s="46">
        <f>ROUND(class[[#This Row],[count]],-3)</f>
        <v>17000</v>
      </c>
      <c r="R1169" s="59">
        <f>VLOOKUP(class[[#This Row],[count_rd]],caltran!$J$2:$P$182,7,FALSE)</f>
        <v>12070</v>
      </c>
      <c r="S1169" s="63">
        <f>VLOOKUP(class[[#This Row],[count_rd]],caltran!$J$2:$P$182,6,FALSE)</f>
        <v>21930</v>
      </c>
      <c r="T1169" s="1">
        <f>IF(AND(class[[#This Row],[flow]]&gt;=class[[#This Row],[low]], class[[#This Row],[flow]]&lt;=class[[#This Row],[high]]),1,0)</f>
        <v>1</v>
      </c>
    </row>
    <row r="1170" spans="1:20" x14ac:dyDescent="0.25">
      <c r="A1170" s="61">
        <v>12562</v>
      </c>
      <c r="B1170" s="61">
        <v>9</v>
      </c>
      <c r="C1170" s="61">
        <v>1</v>
      </c>
      <c r="D1170" s="68">
        <v>1</v>
      </c>
      <c r="E1170" s="61" t="s">
        <v>77</v>
      </c>
      <c r="F1170" s="61">
        <v>2</v>
      </c>
      <c r="G11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70" s="62">
        <v>6</v>
      </c>
      <c r="I1170" s="62">
        <v>1</v>
      </c>
      <c r="J1170" s="61">
        <v>17115</v>
      </c>
      <c r="K1170" s="4">
        <f>VLOOKUP(class[[#This Row],[hwycov_id]],readme!E:F,2,FALSE)</f>
        <v>12631.917267000001</v>
      </c>
      <c r="L1170" s="64">
        <f t="shared" si="54"/>
        <v>-0.26193880999123575</v>
      </c>
      <c r="M1170" s="65">
        <f t="shared" si="55"/>
        <v>-4483.0827329999993</v>
      </c>
      <c r="N1170" s="65">
        <f t="shared" si="56"/>
        <v>20098030.790922742</v>
      </c>
      <c r="O1170" s="66" t="e">
        <v>#N/A</v>
      </c>
      <c r="P1170" s="1">
        <v>1170</v>
      </c>
      <c r="Q1170" s="46">
        <f>ROUND(class[[#This Row],[count]],-3)</f>
        <v>17000</v>
      </c>
      <c r="R1170" s="59">
        <f>VLOOKUP(class[[#This Row],[count_rd]],caltran!$J$2:$P$182,7,FALSE)</f>
        <v>12070</v>
      </c>
      <c r="S1170" s="63">
        <f>VLOOKUP(class[[#This Row],[count_rd]],caltran!$J$2:$P$182,6,FALSE)</f>
        <v>21930</v>
      </c>
      <c r="T1170" s="1">
        <f>IF(AND(class[[#This Row],[flow]]&gt;=class[[#This Row],[low]], class[[#This Row],[flow]]&lt;=class[[#This Row],[high]]),1,0)</f>
        <v>1</v>
      </c>
    </row>
    <row r="1171" spans="1:20" x14ac:dyDescent="0.25">
      <c r="A1171" s="61">
        <v>14675</v>
      </c>
      <c r="B1171" s="61">
        <v>9</v>
      </c>
      <c r="C1171" s="61">
        <v>1</v>
      </c>
      <c r="D1171" s="68">
        <v>1</v>
      </c>
      <c r="E1171" s="61" t="s">
        <v>77</v>
      </c>
      <c r="F1171" s="61">
        <v>2</v>
      </c>
      <c r="G11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71" s="62">
        <v>3</v>
      </c>
      <c r="I1171" s="62">
        <v>14</v>
      </c>
      <c r="J1171" s="61">
        <v>17521</v>
      </c>
      <c r="K1171" s="4">
        <f>VLOOKUP(class[[#This Row],[hwycov_id]],readme!E:F,2,FALSE)</f>
        <v>14700.722777999999</v>
      </c>
      <c r="L1171" s="64">
        <f t="shared" si="54"/>
        <v>-0.16096553975229733</v>
      </c>
      <c r="M1171" s="65">
        <f t="shared" si="55"/>
        <v>-2820.2772220000006</v>
      </c>
      <c r="N1171" s="65">
        <f t="shared" si="56"/>
        <v>7953963.6089320406</v>
      </c>
      <c r="O1171" s="66" t="e">
        <v>#N/A</v>
      </c>
      <c r="P1171" s="1">
        <v>1171</v>
      </c>
      <c r="Q1171" s="46">
        <f>ROUND(class[[#This Row],[count]],-3)</f>
        <v>18000</v>
      </c>
      <c r="R1171" s="59">
        <f>VLOOKUP(class[[#This Row],[count_rd]],caltran!$J$2:$P$182,7,FALSE)</f>
        <v>12852</v>
      </c>
      <c r="S1171" s="63">
        <f>VLOOKUP(class[[#This Row],[count_rd]],caltran!$J$2:$P$182,6,FALSE)</f>
        <v>23148</v>
      </c>
      <c r="T1171" s="1">
        <f>IF(AND(class[[#This Row],[flow]]&gt;=class[[#This Row],[low]], class[[#This Row],[flow]]&lt;=class[[#This Row],[high]]),1,0)</f>
        <v>1</v>
      </c>
    </row>
    <row r="1172" spans="1:20" x14ac:dyDescent="0.25">
      <c r="A1172" s="61">
        <v>4768</v>
      </c>
      <c r="B1172" s="61">
        <v>9</v>
      </c>
      <c r="C1172" s="61">
        <v>1</v>
      </c>
      <c r="D1172" s="68">
        <v>1</v>
      </c>
      <c r="E1172" s="61" t="s">
        <v>77</v>
      </c>
      <c r="F1172" s="61">
        <v>2</v>
      </c>
      <c r="G11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72" s="62">
        <v>3</v>
      </c>
      <c r="I1172" s="62">
        <v>14</v>
      </c>
      <c r="J1172" s="61">
        <v>17527</v>
      </c>
      <c r="K1172" s="4">
        <f>VLOOKUP(class[[#This Row],[hwycov_id]],readme!E:F,2,FALSE)</f>
        <v>5678.4270020000004</v>
      </c>
      <c r="L1172" s="64">
        <f t="shared" si="54"/>
        <v>-0.67601831448622129</v>
      </c>
      <c r="M1172" s="65">
        <f t="shared" si="55"/>
        <v>-11848.572998</v>
      </c>
      <c r="N1172" s="65">
        <f t="shared" si="56"/>
        <v>140388682.08893469</v>
      </c>
      <c r="O1172" s="66" t="e">
        <v>#N/A</v>
      </c>
      <c r="P1172" s="1">
        <v>1172</v>
      </c>
      <c r="Q1172" s="46">
        <f>ROUND(class[[#This Row],[count]],-3)</f>
        <v>18000</v>
      </c>
      <c r="R1172" s="59">
        <f>VLOOKUP(class[[#This Row],[count_rd]],caltran!$J$2:$P$182,7,FALSE)</f>
        <v>12852</v>
      </c>
      <c r="S1172" s="63">
        <f>VLOOKUP(class[[#This Row],[count_rd]],caltran!$J$2:$P$182,6,FALSE)</f>
        <v>23148</v>
      </c>
      <c r="T1172" s="1">
        <f>IF(AND(class[[#This Row],[flow]]&gt;=class[[#This Row],[low]], class[[#This Row],[flow]]&lt;=class[[#This Row],[high]]),1,0)</f>
        <v>0</v>
      </c>
    </row>
    <row r="1173" spans="1:20" x14ac:dyDescent="0.25">
      <c r="A1173" s="61">
        <v>15781</v>
      </c>
      <c r="B1173" s="61">
        <v>9</v>
      </c>
      <c r="C1173" s="61">
        <v>1</v>
      </c>
      <c r="D1173" s="68">
        <v>1</v>
      </c>
      <c r="E1173" s="61" t="s">
        <v>77</v>
      </c>
      <c r="F1173" s="61">
        <v>2</v>
      </c>
      <c r="G11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173" s="62">
        <v>3</v>
      </c>
      <c r="I1173" s="62">
        <v>14</v>
      </c>
      <c r="J1173" s="61">
        <v>17605</v>
      </c>
      <c r="K1173" s="4">
        <f>VLOOKUP(class[[#This Row],[hwycov_id]],readme!E:F,2,FALSE)</f>
        <v>25141.798035</v>
      </c>
      <c r="L1173" s="64">
        <f t="shared" si="54"/>
        <v>0.42810554018744673</v>
      </c>
      <c r="M1173" s="65">
        <f t="shared" si="55"/>
        <v>7536.7980349999998</v>
      </c>
      <c r="N1173" s="65">
        <f t="shared" si="56"/>
        <v>56803324.620379858</v>
      </c>
      <c r="O1173" s="66" t="e">
        <v>#N/A</v>
      </c>
      <c r="P1173" s="1">
        <v>1173</v>
      </c>
      <c r="Q1173" s="46">
        <f>ROUND(class[[#This Row],[count]],-3)</f>
        <v>18000</v>
      </c>
      <c r="R1173" s="59">
        <f>VLOOKUP(class[[#This Row],[count_rd]],caltran!$J$2:$P$182,7,FALSE)</f>
        <v>12852</v>
      </c>
      <c r="S1173" s="63">
        <f>VLOOKUP(class[[#This Row],[count_rd]],caltran!$J$2:$P$182,6,FALSE)</f>
        <v>23148</v>
      </c>
      <c r="T1173" s="1">
        <f>IF(AND(class[[#This Row],[flow]]&gt;=class[[#This Row],[low]], class[[#This Row],[flow]]&lt;=class[[#This Row],[high]]),1,0)</f>
        <v>0</v>
      </c>
    </row>
    <row r="1174" spans="1:20" x14ac:dyDescent="0.25">
      <c r="A1174" s="61">
        <v>28852</v>
      </c>
      <c r="B1174" s="61">
        <v>9</v>
      </c>
      <c r="C1174" s="61">
        <v>1</v>
      </c>
      <c r="D1174" s="68">
        <v>1</v>
      </c>
      <c r="E1174" s="61" t="s">
        <v>77</v>
      </c>
      <c r="F1174" s="61">
        <v>2</v>
      </c>
      <c r="G11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74" s="62">
        <v>3</v>
      </c>
      <c r="I1174" s="62">
        <v>14</v>
      </c>
      <c r="J1174" s="61">
        <v>17770</v>
      </c>
      <c r="K1174" s="4">
        <f>VLOOKUP(class[[#This Row],[hwycov_id]],readme!E:F,2,FALSE)</f>
        <v>15459.157227</v>
      </c>
      <c r="L1174" s="64">
        <f t="shared" si="54"/>
        <v>-0.13004179926842996</v>
      </c>
      <c r="M1174" s="65">
        <f t="shared" si="55"/>
        <v>-2310.8427730000003</v>
      </c>
      <c r="N1174" s="65">
        <f t="shared" si="56"/>
        <v>5339994.3215263309</v>
      </c>
      <c r="O1174" s="66" t="e">
        <v>#N/A</v>
      </c>
      <c r="P1174" s="1">
        <v>1174</v>
      </c>
      <c r="Q1174" s="46">
        <f>ROUND(class[[#This Row],[count]],-3)</f>
        <v>18000</v>
      </c>
      <c r="R1174" s="59">
        <f>VLOOKUP(class[[#This Row],[count_rd]],caltran!$J$2:$P$182,7,FALSE)</f>
        <v>12852</v>
      </c>
      <c r="S1174" s="63">
        <f>VLOOKUP(class[[#This Row],[count_rd]],caltran!$J$2:$P$182,6,FALSE)</f>
        <v>23148</v>
      </c>
      <c r="T1174" s="1">
        <f>IF(AND(class[[#This Row],[flow]]&gt;=class[[#This Row],[low]], class[[#This Row],[flow]]&lt;=class[[#This Row],[high]]),1,0)</f>
        <v>1</v>
      </c>
    </row>
    <row r="1175" spans="1:20" x14ac:dyDescent="0.25">
      <c r="A1175" s="61">
        <v>28441</v>
      </c>
      <c r="B1175" s="61">
        <v>9</v>
      </c>
      <c r="C1175" s="61">
        <v>1</v>
      </c>
      <c r="D1175" s="68">
        <v>1</v>
      </c>
      <c r="E1175" s="61" t="s">
        <v>77</v>
      </c>
      <c r="F1175" s="61">
        <v>2</v>
      </c>
      <c r="G11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75" s="62">
        <v>7</v>
      </c>
      <c r="I1175" s="62">
        <v>15</v>
      </c>
      <c r="J1175" s="61">
        <v>17773</v>
      </c>
      <c r="K1175" s="4">
        <f>VLOOKUP(class[[#This Row],[hwycov_id]],readme!E:F,2,FALSE)</f>
        <v>14867.319579999999</v>
      </c>
      <c r="L1175" s="64">
        <f t="shared" si="54"/>
        <v>-0.16348846114893378</v>
      </c>
      <c r="M1175" s="65">
        <f t="shared" si="55"/>
        <v>-2905.6804200000006</v>
      </c>
      <c r="N1175" s="65">
        <f t="shared" si="56"/>
        <v>8442978.7031713799</v>
      </c>
      <c r="O1175" s="66" t="e">
        <v>#N/A</v>
      </c>
      <c r="P1175" s="1">
        <v>1175</v>
      </c>
      <c r="Q1175" s="46">
        <f>ROUND(class[[#This Row],[count]],-3)</f>
        <v>18000</v>
      </c>
      <c r="R1175" s="59">
        <f>VLOOKUP(class[[#This Row],[count_rd]],caltran!$J$2:$P$182,7,FALSE)</f>
        <v>12852</v>
      </c>
      <c r="S1175" s="63">
        <f>VLOOKUP(class[[#This Row],[count_rd]],caltran!$J$2:$P$182,6,FALSE)</f>
        <v>23148</v>
      </c>
      <c r="T1175" s="1">
        <f>IF(AND(class[[#This Row],[flow]]&gt;=class[[#This Row],[low]], class[[#This Row],[flow]]&lt;=class[[#This Row],[high]]),1,0)</f>
        <v>1</v>
      </c>
    </row>
    <row r="1176" spans="1:20" x14ac:dyDescent="0.25">
      <c r="A1176" s="61">
        <v>13394</v>
      </c>
      <c r="B1176" s="61">
        <v>9</v>
      </c>
      <c r="C1176" s="61">
        <v>1</v>
      </c>
      <c r="D1176" s="68">
        <v>1</v>
      </c>
      <c r="E1176" s="61" t="s">
        <v>77</v>
      </c>
      <c r="F1176" s="61">
        <v>2</v>
      </c>
      <c r="G11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76" s="62">
        <v>7</v>
      </c>
      <c r="I1176" s="62">
        <v>14</v>
      </c>
      <c r="J1176" s="61">
        <v>18118</v>
      </c>
      <c r="K1176" s="4">
        <f>VLOOKUP(class[[#This Row],[hwycov_id]],readme!E:F,2,FALSE)</f>
        <v>14886.785216999999</v>
      </c>
      <c r="L1176" s="64">
        <f t="shared" si="54"/>
        <v>-0.17834279627994265</v>
      </c>
      <c r="M1176" s="65">
        <f t="shared" si="55"/>
        <v>-3231.2147830000013</v>
      </c>
      <c r="N1176" s="65">
        <f t="shared" si="56"/>
        <v>10440748.973877745</v>
      </c>
      <c r="O1176" s="66" t="e">
        <v>#N/A</v>
      </c>
      <c r="P1176" s="1">
        <v>1176</v>
      </c>
      <c r="Q1176" s="46">
        <f>ROUND(class[[#This Row],[count]],-3)</f>
        <v>18000</v>
      </c>
      <c r="R1176" s="59">
        <f>VLOOKUP(class[[#This Row],[count_rd]],caltran!$J$2:$P$182,7,FALSE)</f>
        <v>12852</v>
      </c>
      <c r="S1176" s="63">
        <f>VLOOKUP(class[[#This Row],[count_rd]],caltran!$J$2:$P$182,6,FALSE)</f>
        <v>23148</v>
      </c>
      <c r="T1176" s="1">
        <f>IF(AND(class[[#This Row],[flow]]&gt;=class[[#This Row],[low]], class[[#This Row],[flow]]&lt;=class[[#This Row],[high]]),1,0)</f>
        <v>1</v>
      </c>
    </row>
    <row r="1177" spans="1:20" x14ac:dyDescent="0.25">
      <c r="A1177" s="61">
        <v>28840</v>
      </c>
      <c r="B1177" s="61">
        <v>9</v>
      </c>
      <c r="C1177" s="61">
        <v>1</v>
      </c>
      <c r="D1177" s="68">
        <v>1</v>
      </c>
      <c r="E1177" s="61" t="s">
        <v>77</v>
      </c>
      <c r="F1177" s="61">
        <v>2</v>
      </c>
      <c r="G11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77" s="62">
        <v>7</v>
      </c>
      <c r="I1177" s="62">
        <v>18</v>
      </c>
      <c r="J1177" s="61">
        <v>18372</v>
      </c>
      <c r="K1177" s="4">
        <f>VLOOKUP(class[[#This Row],[hwycov_id]],readme!E:F,2,FALSE)</f>
        <v>14601.530885000002</v>
      </c>
      <c r="L1177" s="64">
        <f t="shared" si="54"/>
        <v>-0.20522910488787272</v>
      </c>
      <c r="M1177" s="65">
        <f t="shared" si="55"/>
        <v>-3770.4691149999981</v>
      </c>
      <c r="N1177" s="65">
        <f t="shared" si="56"/>
        <v>14216437.347168868</v>
      </c>
      <c r="O1177" s="66" t="e">
        <v>#N/A</v>
      </c>
      <c r="P1177" s="1">
        <v>1177</v>
      </c>
      <c r="Q1177" s="46">
        <f>ROUND(class[[#This Row],[count]],-3)</f>
        <v>18000</v>
      </c>
      <c r="R1177" s="59">
        <f>VLOOKUP(class[[#This Row],[count_rd]],caltran!$J$2:$P$182,7,FALSE)</f>
        <v>12852</v>
      </c>
      <c r="S1177" s="63">
        <f>VLOOKUP(class[[#This Row],[count_rd]],caltran!$J$2:$P$182,6,FALSE)</f>
        <v>23148</v>
      </c>
      <c r="T1177" s="1">
        <f>IF(AND(class[[#This Row],[flow]]&gt;=class[[#This Row],[low]], class[[#This Row],[flow]]&lt;=class[[#This Row],[high]]),1,0)</f>
        <v>1</v>
      </c>
    </row>
    <row r="1178" spans="1:20" x14ac:dyDescent="0.25">
      <c r="A1178" s="61">
        <v>28444</v>
      </c>
      <c r="B1178" s="61">
        <v>9</v>
      </c>
      <c r="C1178" s="61">
        <v>1</v>
      </c>
      <c r="D1178" s="68">
        <v>1</v>
      </c>
      <c r="E1178" s="61" t="s">
        <v>77</v>
      </c>
      <c r="F1178" s="61">
        <v>2</v>
      </c>
      <c r="G11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78" s="62">
        <v>7</v>
      </c>
      <c r="I1178" s="62">
        <v>15</v>
      </c>
      <c r="J1178" s="61">
        <v>18393</v>
      </c>
      <c r="K1178" s="4">
        <f>VLOOKUP(class[[#This Row],[hwycov_id]],readme!E:F,2,FALSE)</f>
        <v>14324.437195</v>
      </c>
      <c r="L1178" s="64">
        <f t="shared" si="54"/>
        <v>-0.22120169656934696</v>
      </c>
      <c r="M1178" s="65">
        <f t="shared" si="55"/>
        <v>-4068.5628049999996</v>
      </c>
      <c r="N1178" s="65">
        <f t="shared" si="56"/>
        <v>16553203.298229465</v>
      </c>
      <c r="O1178" s="66" t="e">
        <v>#N/A</v>
      </c>
      <c r="P1178" s="1">
        <v>1178</v>
      </c>
      <c r="Q1178" s="46">
        <f>ROUND(class[[#This Row],[count]],-3)</f>
        <v>18000</v>
      </c>
      <c r="R1178" s="59">
        <f>VLOOKUP(class[[#This Row],[count_rd]],caltran!$J$2:$P$182,7,FALSE)</f>
        <v>12852</v>
      </c>
      <c r="S1178" s="63">
        <f>VLOOKUP(class[[#This Row],[count_rd]],caltran!$J$2:$P$182,6,FALSE)</f>
        <v>23148</v>
      </c>
      <c r="T1178" s="1">
        <f>IF(AND(class[[#This Row],[flow]]&gt;=class[[#This Row],[low]], class[[#This Row],[flow]]&lt;=class[[#This Row],[high]]),1,0)</f>
        <v>1</v>
      </c>
    </row>
    <row r="1179" spans="1:20" x14ac:dyDescent="0.25">
      <c r="A1179" s="61">
        <v>27576</v>
      </c>
      <c r="B1179" s="61">
        <v>9</v>
      </c>
      <c r="C1179" s="61">
        <v>1</v>
      </c>
      <c r="D1179" s="68">
        <v>1</v>
      </c>
      <c r="E1179" s="61" t="s">
        <v>77</v>
      </c>
      <c r="F1179" s="61">
        <v>2</v>
      </c>
      <c r="G11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79" s="62">
        <v>2</v>
      </c>
      <c r="I1179" s="62">
        <v>14</v>
      </c>
      <c r="J1179" s="61">
        <v>18589</v>
      </c>
      <c r="K1179" s="4">
        <f>VLOOKUP(class[[#This Row],[hwycov_id]],readme!E:F,2,FALSE)</f>
        <v>16085.133422999999</v>
      </c>
      <c r="L1179" s="64">
        <f t="shared" si="54"/>
        <v>-0.13469614164290711</v>
      </c>
      <c r="M1179" s="65">
        <f t="shared" si="55"/>
        <v>-2503.8665770000007</v>
      </c>
      <c r="N1179" s="65">
        <f t="shared" si="56"/>
        <v>6269347.8354177</v>
      </c>
      <c r="O1179" s="66" t="e">
        <v>#N/A</v>
      </c>
      <c r="P1179" s="1">
        <v>1179</v>
      </c>
      <c r="Q1179" s="46">
        <f>ROUND(class[[#This Row],[count]],-3)</f>
        <v>19000</v>
      </c>
      <c r="R1179" s="59">
        <f>VLOOKUP(class[[#This Row],[count_rd]],caltran!$J$2:$P$182,7,FALSE)</f>
        <v>13680</v>
      </c>
      <c r="S1179" s="63">
        <f>VLOOKUP(class[[#This Row],[count_rd]],caltran!$J$2:$P$182,6,FALSE)</f>
        <v>24320</v>
      </c>
      <c r="T1179" s="1">
        <f>IF(AND(class[[#This Row],[flow]]&gt;=class[[#This Row],[low]], class[[#This Row],[flow]]&lt;=class[[#This Row],[high]]),1,0)</f>
        <v>1</v>
      </c>
    </row>
    <row r="1180" spans="1:20" x14ac:dyDescent="0.25">
      <c r="A1180" s="61">
        <v>25757</v>
      </c>
      <c r="B1180" s="61">
        <v>9</v>
      </c>
      <c r="C1180" s="61">
        <v>1</v>
      </c>
      <c r="D1180" s="68">
        <v>1</v>
      </c>
      <c r="E1180" s="61" t="s">
        <v>77</v>
      </c>
      <c r="F1180" s="61">
        <v>2</v>
      </c>
      <c r="G11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180" s="62">
        <v>3</v>
      </c>
      <c r="I1180" s="62">
        <v>14</v>
      </c>
      <c r="J1180" s="61">
        <v>19030</v>
      </c>
      <c r="K1180" s="4">
        <f>VLOOKUP(class[[#This Row],[hwycov_id]],readme!E:F,2,FALSE)</f>
        <v>23955.284911999999</v>
      </c>
      <c r="L1180" s="64">
        <f t="shared" si="54"/>
        <v>0.2588168634787178</v>
      </c>
      <c r="M1180" s="65">
        <f t="shared" si="55"/>
        <v>4925.2849119999992</v>
      </c>
      <c r="N1180" s="65">
        <f t="shared" si="56"/>
        <v>24258431.46437484</v>
      </c>
      <c r="O1180" s="66" t="e">
        <v>#N/A</v>
      </c>
      <c r="P1180" s="1">
        <v>1180</v>
      </c>
      <c r="Q1180" s="46">
        <f>ROUND(class[[#This Row],[count]],-3)</f>
        <v>19000</v>
      </c>
      <c r="R1180" s="59">
        <f>VLOOKUP(class[[#This Row],[count_rd]],caltran!$J$2:$P$182,7,FALSE)</f>
        <v>13680</v>
      </c>
      <c r="S1180" s="63">
        <f>VLOOKUP(class[[#This Row],[count_rd]],caltran!$J$2:$P$182,6,FALSE)</f>
        <v>24320</v>
      </c>
      <c r="T1180" s="1">
        <f>IF(AND(class[[#This Row],[flow]]&gt;=class[[#This Row],[low]], class[[#This Row],[flow]]&lt;=class[[#This Row],[high]]),1,0)</f>
        <v>1</v>
      </c>
    </row>
    <row r="1181" spans="1:20" x14ac:dyDescent="0.25">
      <c r="A1181" s="61">
        <v>14662</v>
      </c>
      <c r="B1181" s="61">
        <v>9</v>
      </c>
      <c r="C1181" s="61">
        <v>1</v>
      </c>
      <c r="D1181" s="68">
        <v>1</v>
      </c>
      <c r="E1181" s="61" t="s">
        <v>77</v>
      </c>
      <c r="F1181" s="61">
        <v>2</v>
      </c>
      <c r="G11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181" s="62">
        <v>3</v>
      </c>
      <c r="I1181" s="62">
        <v>14</v>
      </c>
      <c r="J1181" s="61">
        <v>19168</v>
      </c>
      <c r="K1181" s="4">
        <f>VLOOKUP(class[[#This Row],[hwycov_id]],readme!E:F,2,FALSE)</f>
        <v>28123.737975999997</v>
      </c>
      <c r="L1181" s="64">
        <f t="shared" si="54"/>
        <v>0.46722339190317186</v>
      </c>
      <c r="M1181" s="65">
        <f t="shared" si="55"/>
        <v>8955.7379759999967</v>
      </c>
      <c r="N1181" s="65">
        <f t="shared" si="56"/>
        <v>80205242.694768518</v>
      </c>
      <c r="O1181" s="66" t="e">
        <v>#N/A</v>
      </c>
      <c r="P1181" s="1">
        <v>1181</v>
      </c>
      <c r="Q1181" s="46">
        <f>ROUND(class[[#This Row],[count]],-3)</f>
        <v>19000</v>
      </c>
      <c r="R1181" s="59">
        <f>VLOOKUP(class[[#This Row],[count_rd]],caltran!$J$2:$P$182,7,FALSE)</f>
        <v>13680</v>
      </c>
      <c r="S1181" s="63">
        <f>VLOOKUP(class[[#This Row],[count_rd]],caltran!$J$2:$P$182,6,FALSE)</f>
        <v>24320</v>
      </c>
      <c r="T1181" s="1">
        <f>IF(AND(class[[#This Row],[flow]]&gt;=class[[#This Row],[low]], class[[#This Row],[flow]]&lt;=class[[#This Row],[high]]),1,0)</f>
        <v>0</v>
      </c>
    </row>
    <row r="1182" spans="1:20" x14ac:dyDescent="0.25">
      <c r="A1182" s="61">
        <v>14618</v>
      </c>
      <c r="B1182" s="61">
        <v>9</v>
      </c>
      <c r="C1182" s="61">
        <v>1</v>
      </c>
      <c r="D1182" s="68">
        <v>1</v>
      </c>
      <c r="E1182" s="61" t="s">
        <v>77</v>
      </c>
      <c r="F1182" s="61">
        <v>2</v>
      </c>
      <c r="G11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82" s="62">
        <v>7</v>
      </c>
      <c r="I1182" s="62">
        <v>7</v>
      </c>
      <c r="J1182" s="61">
        <v>19346</v>
      </c>
      <c r="K1182" s="4">
        <f>VLOOKUP(class[[#This Row],[hwycov_id]],readme!E:F,2,FALSE)</f>
        <v>15047.232544999999</v>
      </c>
      <c r="L1182" s="64">
        <f t="shared" si="54"/>
        <v>-0.22220445854440196</v>
      </c>
      <c r="M1182" s="65">
        <f t="shared" si="55"/>
        <v>-4298.7674550000011</v>
      </c>
      <c r="N1182" s="65">
        <f t="shared" si="56"/>
        <v>18479401.632167187</v>
      </c>
      <c r="O1182" s="66" t="e">
        <v>#N/A</v>
      </c>
      <c r="P1182" s="1">
        <v>1182</v>
      </c>
      <c r="Q1182" s="46">
        <f>ROUND(class[[#This Row],[count]],-3)</f>
        <v>19000</v>
      </c>
      <c r="R1182" s="59">
        <f>VLOOKUP(class[[#This Row],[count_rd]],caltran!$J$2:$P$182,7,FALSE)</f>
        <v>13680</v>
      </c>
      <c r="S1182" s="63">
        <f>VLOOKUP(class[[#This Row],[count_rd]],caltran!$J$2:$P$182,6,FALSE)</f>
        <v>24320</v>
      </c>
      <c r="T1182" s="1">
        <f>IF(AND(class[[#This Row],[flow]]&gt;=class[[#This Row],[low]], class[[#This Row],[flow]]&lt;=class[[#This Row],[high]]),1,0)</f>
        <v>1</v>
      </c>
    </row>
    <row r="1183" spans="1:20" x14ac:dyDescent="0.25">
      <c r="A1183" s="61">
        <v>11153</v>
      </c>
      <c r="B1183" s="61">
        <v>9</v>
      </c>
      <c r="C1183" s="61">
        <v>1</v>
      </c>
      <c r="D1183" s="68">
        <v>1</v>
      </c>
      <c r="E1183" s="61" t="s">
        <v>77</v>
      </c>
      <c r="F1183" s="61">
        <v>2</v>
      </c>
      <c r="G11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83" s="62">
        <v>4</v>
      </c>
      <c r="I1183" s="62">
        <v>2</v>
      </c>
      <c r="J1183" s="61">
        <v>19351</v>
      </c>
      <c r="K1183" s="4">
        <f>VLOOKUP(class[[#This Row],[hwycov_id]],readme!E:F,2,FALSE)</f>
        <v>18609.692382000001</v>
      </c>
      <c r="L1183" s="64">
        <f t="shared" si="54"/>
        <v>-3.8308491447470394E-2</v>
      </c>
      <c r="M1183" s="65">
        <f t="shared" si="55"/>
        <v>-741.30761799999891</v>
      </c>
      <c r="N1183" s="65">
        <f t="shared" si="56"/>
        <v>549536.9845048323</v>
      </c>
      <c r="O1183" s="66" t="e">
        <v>#N/A</v>
      </c>
      <c r="P1183" s="1">
        <v>1183</v>
      </c>
      <c r="Q1183" s="46">
        <f>ROUND(class[[#This Row],[count]],-3)</f>
        <v>19000</v>
      </c>
      <c r="R1183" s="59">
        <f>VLOOKUP(class[[#This Row],[count_rd]],caltran!$J$2:$P$182,7,FALSE)</f>
        <v>13680</v>
      </c>
      <c r="S1183" s="63">
        <f>VLOOKUP(class[[#This Row],[count_rd]],caltran!$J$2:$P$182,6,FALSE)</f>
        <v>24320</v>
      </c>
      <c r="T1183" s="1">
        <f>IF(AND(class[[#This Row],[flow]]&gt;=class[[#This Row],[low]], class[[#This Row],[flow]]&lt;=class[[#This Row],[high]]),1,0)</f>
        <v>1</v>
      </c>
    </row>
    <row r="1184" spans="1:20" x14ac:dyDescent="0.25">
      <c r="A1184" s="61">
        <v>3570</v>
      </c>
      <c r="B1184" s="61">
        <v>9</v>
      </c>
      <c r="C1184" s="61">
        <v>1</v>
      </c>
      <c r="D1184" s="68">
        <v>1</v>
      </c>
      <c r="E1184" s="61" t="s">
        <v>77</v>
      </c>
      <c r="F1184" s="61">
        <v>2</v>
      </c>
      <c r="G11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84" s="62">
        <v>5</v>
      </c>
      <c r="I1184" s="62">
        <v>19</v>
      </c>
      <c r="J1184" s="61">
        <v>19432</v>
      </c>
      <c r="K1184" s="4">
        <f>VLOOKUP(class[[#This Row],[hwycov_id]],readme!E:F,2,FALSE)</f>
        <v>13585.512206000001</v>
      </c>
      <c r="L1184" s="64">
        <f t="shared" si="54"/>
        <v>-0.30086907132564833</v>
      </c>
      <c r="M1184" s="65">
        <f t="shared" si="55"/>
        <v>-5846.4877939999988</v>
      </c>
      <c r="N1184" s="65">
        <f t="shared" si="56"/>
        <v>34181419.525390975</v>
      </c>
      <c r="O1184" s="66" t="e">
        <v>#N/A</v>
      </c>
      <c r="P1184" s="1">
        <v>1184</v>
      </c>
      <c r="Q1184" s="46">
        <f>ROUND(class[[#This Row],[count]],-3)</f>
        <v>19000</v>
      </c>
      <c r="R1184" s="59">
        <f>VLOOKUP(class[[#This Row],[count_rd]],caltran!$J$2:$P$182,7,FALSE)</f>
        <v>13680</v>
      </c>
      <c r="S1184" s="63">
        <f>VLOOKUP(class[[#This Row],[count_rd]],caltran!$J$2:$P$182,6,FALSE)</f>
        <v>24320</v>
      </c>
      <c r="T1184" s="1">
        <f>IF(AND(class[[#This Row],[flow]]&gt;=class[[#This Row],[low]], class[[#This Row],[flow]]&lt;=class[[#This Row],[high]]),1,0)</f>
        <v>0</v>
      </c>
    </row>
    <row r="1185" spans="1:20" x14ac:dyDescent="0.25">
      <c r="A1185" s="61">
        <v>11281</v>
      </c>
      <c r="B1185" s="61">
        <v>9</v>
      </c>
      <c r="C1185" s="61">
        <v>1</v>
      </c>
      <c r="D1185" s="68">
        <v>1</v>
      </c>
      <c r="E1185" s="61" t="s">
        <v>77</v>
      </c>
      <c r="F1185" s="61">
        <v>2</v>
      </c>
      <c r="G11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85" s="62">
        <v>5</v>
      </c>
      <c r="I1185" s="62">
        <v>9</v>
      </c>
      <c r="J1185" s="61">
        <v>19592</v>
      </c>
      <c r="K1185" s="4">
        <f>VLOOKUP(class[[#This Row],[hwycov_id]],readme!E:F,2,FALSE)</f>
        <v>15118.819153</v>
      </c>
      <c r="L1185" s="64">
        <f t="shared" si="54"/>
        <v>-0.22831670309309926</v>
      </c>
      <c r="M1185" s="65">
        <f t="shared" si="55"/>
        <v>-4473.1808469999996</v>
      </c>
      <c r="N1185" s="65">
        <f t="shared" si="56"/>
        <v>20009346.889967635</v>
      </c>
      <c r="O1185" s="66" t="e">
        <v>#N/A</v>
      </c>
      <c r="P1185" s="1">
        <v>1185</v>
      </c>
      <c r="Q1185" s="46">
        <f>ROUND(class[[#This Row],[count]],-3)</f>
        <v>20000</v>
      </c>
      <c r="R1185" s="59">
        <f>VLOOKUP(class[[#This Row],[count_rd]],caltran!$J$2:$P$182,7,FALSE)</f>
        <v>14500</v>
      </c>
      <c r="S1185" s="63">
        <f>VLOOKUP(class[[#This Row],[count_rd]],caltran!$J$2:$P$182,6,FALSE)</f>
        <v>25500</v>
      </c>
      <c r="T1185" s="1">
        <f>IF(AND(class[[#This Row],[flow]]&gt;=class[[#This Row],[low]], class[[#This Row],[flow]]&lt;=class[[#This Row],[high]]),1,0)</f>
        <v>1</v>
      </c>
    </row>
    <row r="1186" spans="1:20" x14ac:dyDescent="0.25">
      <c r="A1186" s="61">
        <v>14394</v>
      </c>
      <c r="B1186" s="61">
        <v>9</v>
      </c>
      <c r="C1186" s="61">
        <v>1</v>
      </c>
      <c r="D1186" s="68">
        <v>1</v>
      </c>
      <c r="E1186" s="61" t="s">
        <v>77</v>
      </c>
      <c r="F1186" s="61">
        <v>2</v>
      </c>
      <c r="G11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86" s="62">
        <v>3</v>
      </c>
      <c r="I1186" s="62">
        <v>14</v>
      </c>
      <c r="J1186" s="61">
        <v>19662</v>
      </c>
      <c r="K1186" s="4">
        <f>VLOOKUP(class[[#This Row],[hwycov_id]],readme!E:F,2,FALSE)</f>
        <v>14340.944366</v>
      </c>
      <c r="L1186" s="64">
        <f t="shared" si="54"/>
        <v>-0.27062636730749667</v>
      </c>
      <c r="M1186" s="65">
        <f t="shared" si="55"/>
        <v>-5321.0556340000003</v>
      </c>
      <c r="N1186" s="65">
        <f t="shared" si="56"/>
        <v>28313633.060123146</v>
      </c>
      <c r="O1186" s="66" t="e">
        <v>#N/A</v>
      </c>
      <c r="P1186" s="1">
        <v>1186</v>
      </c>
      <c r="Q1186" s="46">
        <f>ROUND(class[[#This Row],[count]],-3)</f>
        <v>20000</v>
      </c>
      <c r="R1186" s="59">
        <f>VLOOKUP(class[[#This Row],[count_rd]],caltran!$J$2:$P$182,7,FALSE)</f>
        <v>14500</v>
      </c>
      <c r="S1186" s="63">
        <f>VLOOKUP(class[[#This Row],[count_rd]],caltran!$J$2:$P$182,6,FALSE)</f>
        <v>25500</v>
      </c>
      <c r="T1186" s="1">
        <f>IF(AND(class[[#This Row],[flow]]&gt;=class[[#This Row],[low]], class[[#This Row],[flow]]&lt;=class[[#This Row],[high]]),1,0)</f>
        <v>0</v>
      </c>
    </row>
    <row r="1187" spans="1:20" x14ac:dyDescent="0.25">
      <c r="A1187" s="61">
        <v>10173</v>
      </c>
      <c r="B1187" s="61">
        <v>9</v>
      </c>
      <c r="C1187" s="61">
        <v>1</v>
      </c>
      <c r="D1187" s="68">
        <v>1</v>
      </c>
      <c r="E1187" s="61" t="s">
        <v>77</v>
      </c>
      <c r="F1187" s="61">
        <v>2</v>
      </c>
      <c r="G11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87" s="62">
        <v>5</v>
      </c>
      <c r="I1187" s="62">
        <v>9</v>
      </c>
      <c r="J1187" s="61">
        <v>20545</v>
      </c>
      <c r="K1187" s="4">
        <f>VLOOKUP(class[[#This Row],[hwycov_id]],readme!E:F,2,FALSE)</f>
        <v>11251.199097000001</v>
      </c>
      <c r="L1187" s="64">
        <f t="shared" si="54"/>
        <v>-0.4523631493307374</v>
      </c>
      <c r="M1187" s="65">
        <f t="shared" si="55"/>
        <v>-9293.8009029999994</v>
      </c>
      <c r="N1187" s="65">
        <f t="shared" si="56"/>
        <v>86374735.224603608</v>
      </c>
      <c r="O1187" s="66" t="e">
        <v>#N/A</v>
      </c>
      <c r="P1187" s="1">
        <v>1187</v>
      </c>
      <c r="Q1187" s="46">
        <f>ROUND(class[[#This Row],[count]],-3)</f>
        <v>21000</v>
      </c>
      <c r="R1187" s="59">
        <f>VLOOKUP(class[[#This Row],[count_rd]],caltran!$J$2:$P$182,7,FALSE)</f>
        <v>15330</v>
      </c>
      <c r="S1187" s="63">
        <f>VLOOKUP(class[[#This Row],[count_rd]],caltran!$J$2:$P$182,6,FALSE)</f>
        <v>26670</v>
      </c>
      <c r="T1187" s="1">
        <f>IF(AND(class[[#This Row],[flow]]&gt;=class[[#This Row],[low]], class[[#This Row],[flow]]&lt;=class[[#This Row],[high]]),1,0)</f>
        <v>0</v>
      </c>
    </row>
    <row r="1188" spans="1:20" x14ac:dyDescent="0.25">
      <c r="A1188" s="61">
        <v>28345</v>
      </c>
      <c r="B1188" s="61">
        <v>9</v>
      </c>
      <c r="C1188" s="61">
        <v>1</v>
      </c>
      <c r="D1188" s="68">
        <v>1</v>
      </c>
      <c r="E1188" s="61" t="s">
        <v>77</v>
      </c>
      <c r="F1188" s="61">
        <v>2</v>
      </c>
      <c r="G11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88" s="62">
        <v>4</v>
      </c>
      <c r="I1188" s="62">
        <v>2</v>
      </c>
      <c r="J1188" s="61">
        <v>20598</v>
      </c>
      <c r="K1188" s="4">
        <f>VLOOKUP(class[[#This Row],[hwycov_id]],readme!E:F,2,FALSE)</f>
        <v>15141.016846</v>
      </c>
      <c r="L1188" s="64">
        <f t="shared" si="54"/>
        <v>-0.26492781600155357</v>
      </c>
      <c r="M1188" s="65">
        <f t="shared" si="55"/>
        <v>-5456.9831539999996</v>
      </c>
      <c r="N1188" s="65">
        <f t="shared" si="56"/>
        <v>29778665.143039782</v>
      </c>
      <c r="O1188" s="66" t="e">
        <v>#N/A</v>
      </c>
      <c r="P1188" s="1">
        <v>1188</v>
      </c>
      <c r="Q1188" s="46">
        <f>ROUND(class[[#This Row],[count]],-3)</f>
        <v>21000</v>
      </c>
      <c r="R1188" s="59">
        <f>VLOOKUP(class[[#This Row],[count_rd]],caltran!$J$2:$P$182,7,FALSE)</f>
        <v>15330</v>
      </c>
      <c r="S1188" s="63">
        <f>VLOOKUP(class[[#This Row],[count_rd]],caltran!$J$2:$P$182,6,FALSE)</f>
        <v>26670</v>
      </c>
      <c r="T1188" s="1">
        <f>IF(AND(class[[#This Row],[flow]]&gt;=class[[#This Row],[low]], class[[#This Row],[flow]]&lt;=class[[#This Row],[high]]),1,0)</f>
        <v>0</v>
      </c>
    </row>
    <row r="1189" spans="1:20" x14ac:dyDescent="0.25">
      <c r="A1189" s="61">
        <v>15440</v>
      </c>
      <c r="B1189" s="61">
        <v>9</v>
      </c>
      <c r="C1189" s="61">
        <v>1</v>
      </c>
      <c r="D1189" s="68">
        <v>1</v>
      </c>
      <c r="E1189" s="61" t="s">
        <v>77</v>
      </c>
      <c r="F1189" s="61">
        <v>2</v>
      </c>
      <c r="G11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189" s="62">
        <v>2</v>
      </c>
      <c r="I1189" s="62">
        <v>14</v>
      </c>
      <c r="J1189" s="61">
        <v>21386</v>
      </c>
      <c r="K1189" s="4">
        <f>VLOOKUP(class[[#This Row],[hwycov_id]],readme!E:F,2,FALSE)</f>
        <v>30655.262939999997</v>
      </c>
      <c r="L1189" s="64">
        <f t="shared" si="54"/>
        <v>0.43342667820069192</v>
      </c>
      <c r="M1189" s="65">
        <f t="shared" si="55"/>
        <v>9269.2629399999969</v>
      </c>
      <c r="N1189" s="65">
        <f t="shared" si="56"/>
        <v>85919235.450857386</v>
      </c>
      <c r="O1189" s="66" t="e">
        <v>#N/A</v>
      </c>
      <c r="P1189" s="1">
        <v>1189</v>
      </c>
      <c r="Q1189" s="46">
        <f>ROUND(class[[#This Row],[count]],-3)</f>
        <v>21000</v>
      </c>
      <c r="R1189" s="59">
        <f>VLOOKUP(class[[#This Row],[count_rd]],caltran!$J$2:$P$182,7,FALSE)</f>
        <v>15330</v>
      </c>
      <c r="S1189" s="63">
        <f>VLOOKUP(class[[#This Row],[count_rd]],caltran!$J$2:$P$182,6,FALSE)</f>
        <v>26670</v>
      </c>
      <c r="T1189" s="1">
        <f>IF(AND(class[[#This Row],[flow]]&gt;=class[[#This Row],[low]], class[[#This Row],[flow]]&lt;=class[[#This Row],[high]]),1,0)</f>
        <v>0</v>
      </c>
    </row>
    <row r="1190" spans="1:20" x14ac:dyDescent="0.25">
      <c r="A1190" s="61">
        <v>28189</v>
      </c>
      <c r="B1190" s="61">
        <v>9</v>
      </c>
      <c r="C1190" s="61">
        <v>1</v>
      </c>
      <c r="D1190" s="68">
        <v>1</v>
      </c>
      <c r="E1190" s="61" t="s">
        <v>77</v>
      </c>
      <c r="F1190" s="61">
        <v>2</v>
      </c>
      <c r="G11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90" s="62">
        <v>5</v>
      </c>
      <c r="I1190" s="62">
        <v>5</v>
      </c>
      <c r="J1190" s="61">
        <v>21963</v>
      </c>
      <c r="K1190" s="4">
        <f>VLOOKUP(class[[#This Row],[hwycov_id]],readme!E:F,2,FALSE)</f>
        <v>18572.164063</v>
      </c>
      <c r="L1190" s="64">
        <f t="shared" si="54"/>
        <v>-0.15438855971406451</v>
      </c>
      <c r="M1190" s="65">
        <f t="shared" si="55"/>
        <v>-3390.8359369999998</v>
      </c>
      <c r="N1190" s="65">
        <f t="shared" si="56"/>
        <v>11497768.351650666</v>
      </c>
      <c r="O1190" s="66" t="e">
        <v>#N/A</v>
      </c>
      <c r="P1190" s="1">
        <v>1190</v>
      </c>
      <c r="Q1190" s="46">
        <f>ROUND(class[[#This Row],[count]],-3)</f>
        <v>22000</v>
      </c>
      <c r="R1190" s="59">
        <f>VLOOKUP(class[[#This Row],[count_rd]],caltran!$J$2:$P$182,7,FALSE)</f>
        <v>16114.999999999998</v>
      </c>
      <c r="S1190" s="63">
        <f>VLOOKUP(class[[#This Row],[count_rd]],caltran!$J$2:$P$182,6,FALSE)</f>
        <v>27885</v>
      </c>
      <c r="T1190" s="1">
        <f>IF(AND(class[[#This Row],[flow]]&gt;=class[[#This Row],[low]], class[[#This Row],[flow]]&lt;=class[[#This Row],[high]]),1,0)</f>
        <v>1</v>
      </c>
    </row>
    <row r="1191" spans="1:20" x14ac:dyDescent="0.25">
      <c r="A1191" s="61">
        <v>15220</v>
      </c>
      <c r="B1191" s="61">
        <v>9</v>
      </c>
      <c r="C1191" s="61">
        <v>1</v>
      </c>
      <c r="D1191" s="68">
        <v>1</v>
      </c>
      <c r="E1191" s="61" t="s">
        <v>77</v>
      </c>
      <c r="F1191" s="61">
        <v>2</v>
      </c>
      <c r="G11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191" s="62">
        <v>3</v>
      </c>
      <c r="I1191" s="62">
        <v>14</v>
      </c>
      <c r="J1191" s="61">
        <v>22155</v>
      </c>
      <c r="K1191" s="4">
        <f>VLOOKUP(class[[#This Row],[hwycov_id]],readme!E:F,2,FALSE)</f>
        <v>21001.101806000002</v>
      </c>
      <c r="L1191" s="64">
        <f t="shared" si="54"/>
        <v>-5.2082969713382887E-2</v>
      </c>
      <c r="M1191" s="65">
        <f t="shared" si="55"/>
        <v>-1153.8981939999976</v>
      </c>
      <c r="N1191" s="65">
        <f t="shared" si="56"/>
        <v>1331481.0421164562</v>
      </c>
      <c r="O1191" s="66" t="e">
        <v>#N/A</v>
      </c>
      <c r="P1191" s="1">
        <v>1191</v>
      </c>
      <c r="Q1191" s="46">
        <f>ROUND(class[[#This Row],[count]],-3)</f>
        <v>22000</v>
      </c>
      <c r="R1191" s="59">
        <f>VLOOKUP(class[[#This Row],[count_rd]],caltran!$J$2:$P$182,7,FALSE)</f>
        <v>16114.999999999998</v>
      </c>
      <c r="S1191" s="63">
        <f>VLOOKUP(class[[#This Row],[count_rd]],caltran!$J$2:$P$182,6,FALSE)</f>
        <v>27885</v>
      </c>
      <c r="T1191" s="1">
        <f>IF(AND(class[[#This Row],[flow]]&gt;=class[[#This Row],[low]], class[[#This Row],[flow]]&lt;=class[[#This Row],[high]]),1,0)</f>
        <v>1</v>
      </c>
    </row>
    <row r="1192" spans="1:20" x14ac:dyDescent="0.25">
      <c r="A1192" s="61">
        <v>11264</v>
      </c>
      <c r="B1192" s="61">
        <v>9</v>
      </c>
      <c r="C1192" s="61">
        <v>1</v>
      </c>
      <c r="D1192" s="68">
        <v>1</v>
      </c>
      <c r="E1192" s="61" t="s">
        <v>77</v>
      </c>
      <c r="F1192" s="61">
        <v>2</v>
      </c>
      <c r="G11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92" s="62">
        <v>5</v>
      </c>
      <c r="I1192" s="62">
        <v>5</v>
      </c>
      <c r="J1192" s="61">
        <v>23590</v>
      </c>
      <c r="K1192" s="4">
        <f>VLOOKUP(class[[#This Row],[hwycov_id]],readme!E:F,2,FALSE)</f>
        <v>19274.160401000001</v>
      </c>
      <c r="L1192" s="64">
        <f t="shared" si="54"/>
        <v>-0.18295208134802876</v>
      </c>
      <c r="M1192" s="65">
        <f t="shared" si="55"/>
        <v>-4315.839598999999</v>
      </c>
      <c r="N1192" s="65">
        <f t="shared" si="56"/>
        <v>18626471.444296472</v>
      </c>
      <c r="O1192" s="66" t="e">
        <v>#N/A</v>
      </c>
      <c r="P1192" s="1">
        <v>1192</v>
      </c>
      <c r="Q1192" s="46">
        <f>ROUND(class[[#This Row],[count]],-3)</f>
        <v>24000</v>
      </c>
      <c r="R1192" s="59">
        <f>VLOOKUP(class[[#This Row],[count_rd]],caltran!$J$2:$P$182,7,FALSE)</f>
        <v>17760</v>
      </c>
      <c r="S1192" s="63">
        <f>VLOOKUP(class[[#This Row],[count_rd]],caltran!$J$2:$P$182,6,FALSE)</f>
        <v>30240</v>
      </c>
      <c r="T1192" s="1">
        <f>IF(AND(class[[#This Row],[flow]]&gt;=class[[#This Row],[low]], class[[#This Row],[flow]]&lt;=class[[#This Row],[high]]),1,0)</f>
        <v>1</v>
      </c>
    </row>
    <row r="1193" spans="1:20" x14ac:dyDescent="0.25">
      <c r="A1193" s="61">
        <v>28035</v>
      </c>
      <c r="B1193" s="61">
        <v>9</v>
      </c>
      <c r="C1193" s="61">
        <v>1</v>
      </c>
      <c r="D1193" s="68">
        <v>1</v>
      </c>
      <c r="E1193" s="61" t="s">
        <v>77</v>
      </c>
      <c r="F1193" s="61">
        <v>2</v>
      </c>
      <c r="G11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93" s="62">
        <v>3</v>
      </c>
      <c r="I1193" s="62">
        <v>14</v>
      </c>
      <c r="J1193" s="61">
        <v>23613</v>
      </c>
      <c r="K1193" s="4">
        <f>VLOOKUP(class[[#This Row],[hwycov_id]],readme!E:F,2,FALSE)</f>
        <v>18478.311401999999</v>
      </c>
      <c r="L1193" s="64">
        <f t="shared" si="54"/>
        <v>-0.21745176800914756</v>
      </c>
      <c r="M1193" s="65">
        <f t="shared" si="55"/>
        <v>-5134.6885980000006</v>
      </c>
      <c r="N1193" s="65">
        <f t="shared" si="56"/>
        <v>26365026.998431213</v>
      </c>
      <c r="O1193" s="66" t="e">
        <v>#N/A</v>
      </c>
      <c r="P1193" s="1">
        <v>1193</v>
      </c>
      <c r="Q1193" s="46">
        <f>ROUND(class[[#This Row],[count]],-3)</f>
        <v>24000</v>
      </c>
      <c r="R1193" s="59">
        <f>VLOOKUP(class[[#This Row],[count_rd]],caltran!$J$2:$P$182,7,FALSE)</f>
        <v>17760</v>
      </c>
      <c r="S1193" s="63">
        <f>VLOOKUP(class[[#This Row],[count_rd]],caltran!$J$2:$P$182,6,FALSE)</f>
        <v>30240</v>
      </c>
      <c r="T1193" s="1">
        <f>IF(AND(class[[#This Row],[flow]]&gt;=class[[#This Row],[low]], class[[#This Row],[flow]]&lt;=class[[#This Row],[high]]),1,0)</f>
        <v>1</v>
      </c>
    </row>
    <row r="1194" spans="1:20" x14ac:dyDescent="0.25">
      <c r="A1194" s="61">
        <v>9899</v>
      </c>
      <c r="B1194" s="61">
        <v>9</v>
      </c>
      <c r="C1194" s="61">
        <v>1</v>
      </c>
      <c r="D1194" s="68">
        <v>1</v>
      </c>
      <c r="E1194" s="61" t="s">
        <v>77</v>
      </c>
      <c r="F1194" s="61">
        <v>2</v>
      </c>
      <c r="G11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194" s="62">
        <v>3</v>
      </c>
      <c r="I1194" s="62">
        <v>14</v>
      </c>
      <c r="J1194" s="61">
        <v>25410</v>
      </c>
      <c r="K1194" s="4">
        <f>VLOOKUP(class[[#This Row],[hwycov_id]],readme!E:F,2,FALSE)</f>
        <v>23559.635253999997</v>
      </c>
      <c r="L1194" s="64">
        <f t="shared" si="54"/>
        <v>-7.2820336324281865E-2</v>
      </c>
      <c r="M1194" s="65">
        <f t="shared" si="55"/>
        <v>-1850.3647460000029</v>
      </c>
      <c r="N1194" s="65">
        <f t="shared" si="56"/>
        <v>3423849.6932396553</v>
      </c>
      <c r="O1194" s="66" t="e">
        <v>#N/A</v>
      </c>
      <c r="P1194" s="1">
        <v>1194</v>
      </c>
      <c r="Q1194" s="46">
        <f>ROUND(class[[#This Row],[count]],-3)</f>
        <v>25000</v>
      </c>
      <c r="R1194" s="59">
        <f>VLOOKUP(class[[#This Row],[count_rd]],caltran!$J$2:$P$182,7,FALSE)</f>
        <v>18625</v>
      </c>
      <c r="S1194" s="63">
        <f>VLOOKUP(class[[#This Row],[count_rd]],caltran!$J$2:$P$182,6,FALSE)</f>
        <v>31374.999999999996</v>
      </c>
      <c r="T1194" s="1">
        <f>IF(AND(class[[#This Row],[flow]]&gt;=class[[#This Row],[low]], class[[#This Row],[flow]]&lt;=class[[#This Row],[high]]),1,0)</f>
        <v>1</v>
      </c>
    </row>
    <row r="1195" spans="1:20" x14ac:dyDescent="0.25">
      <c r="A1195" s="61">
        <v>10886</v>
      </c>
      <c r="B1195" s="61">
        <v>9</v>
      </c>
      <c r="C1195" s="61">
        <v>1</v>
      </c>
      <c r="D1195" s="68">
        <v>1</v>
      </c>
      <c r="E1195" s="61" t="s">
        <v>77</v>
      </c>
      <c r="F1195" s="61">
        <v>2</v>
      </c>
      <c r="G11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195" s="62">
        <v>3</v>
      </c>
      <c r="I1195" s="62">
        <v>14</v>
      </c>
      <c r="J1195" s="61">
        <v>26349</v>
      </c>
      <c r="K1195" s="4">
        <f>VLOOKUP(class[[#This Row],[hwycov_id]],readme!E:F,2,FALSE)</f>
        <v>11642.658936</v>
      </c>
      <c r="L1195" s="64">
        <f t="shared" si="54"/>
        <v>-0.55813659205282939</v>
      </c>
      <c r="M1195" s="65">
        <f t="shared" si="55"/>
        <v>-14706.341064</v>
      </c>
      <c r="N1195" s="65">
        <f t="shared" si="56"/>
        <v>216276467.49069265</v>
      </c>
      <c r="O1195" s="66" t="e">
        <v>#N/A</v>
      </c>
      <c r="P1195" s="1">
        <v>1195</v>
      </c>
      <c r="Q1195" s="46">
        <f>ROUND(class[[#This Row],[count]],-3)</f>
        <v>26000</v>
      </c>
      <c r="R1195" s="59">
        <f>VLOOKUP(class[[#This Row],[count_rd]],caltran!$J$2:$P$182,7,FALSE)</f>
        <v>19448</v>
      </c>
      <c r="S1195" s="63">
        <f>VLOOKUP(class[[#This Row],[count_rd]],caltran!$J$2:$P$182,6,FALSE)</f>
        <v>32552</v>
      </c>
      <c r="T1195" s="1">
        <f>IF(AND(class[[#This Row],[flow]]&gt;=class[[#This Row],[low]], class[[#This Row],[flow]]&lt;=class[[#This Row],[high]]),1,0)</f>
        <v>0</v>
      </c>
    </row>
    <row r="1196" spans="1:20" x14ac:dyDescent="0.25">
      <c r="A1196" s="61">
        <v>29758</v>
      </c>
      <c r="B1196" s="61">
        <v>9</v>
      </c>
      <c r="C1196" s="61">
        <v>1</v>
      </c>
      <c r="D1196" s="68">
        <v>1</v>
      </c>
      <c r="E1196" s="61" t="s">
        <v>77</v>
      </c>
      <c r="F1196" s="61">
        <v>2</v>
      </c>
      <c r="G11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196" s="62">
        <v>2</v>
      </c>
      <c r="I1196" s="62">
        <v>14</v>
      </c>
      <c r="J1196" s="61">
        <v>31213</v>
      </c>
      <c r="K1196" s="4">
        <f>VLOOKUP(class[[#This Row],[hwycov_id]],readme!E:F,2,FALSE)</f>
        <v>29590.229491999999</v>
      </c>
      <c r="L1196" s="64">
        <f t="shared" si="54"/>
        <v>-5.1990212667798685E-2</v>
      </c>
      <c r="M1196" s="65">
        <f t="shared" si="55"/>
        <v>-1622.7705080000014</v>
      </c>
      <c r="N1196" s="65">
        <f t="shared" si="56"/>
        <v>2633384.1216345825</v>
      </c>
      <c r="O1196" s="66" t="e">
        <v>#N/A</v>
      </c>
      <c r="P1196" s="1">
        <v>1196</v>
      </c>
      <c r="Q1196" s="46">
        <f>ROUND(class[[#This Row],[count]],-3)</f>
        <v>31000</v>
      </c>
      <c r="R1196" s="59">
        <f>VLOOKUP(class[[#This Row],[count_rd]],caltran!$J$2:$P$182,7,FALSE)</f>
        <v>23591</v>
      </c>
      <c r="S1196" s="63">
        <f>VLOOKUP(class[[#This Row],[count_rd]],caltran!$J$2:$P$182,6,FALSE)</f>
        <v>38408.999999999993</v>
      </c>
      <c r="T1196" s="1">
        <f>IF(AND(class[[#This Row],[flow]]&gt;=class[[#This Row],[low]], class[[#This Row],[flow]]&lt;=class[[#This Row],[high]]),1,0)</f>
        <v>1</v>
      </c>
    </row>
    <row r="1197" spans="1:20" x14ac:dyDescent="0.25">
      <c r="A1197" s="61">
        <v>9979</v>
      </c>
      <c r="B1197" s="61">
        <v>2</v>
      </c>
      <c r="C1197" s="61">
        <v>1</v>
      </c>
      <c r="D1197" s="68">
        <v>2</v>
      </c>
      <c r="E1197" s="61" t="s">
        <v>77</v>
      </c>
      <c r="F1197" s="61">
        <v>3</v>
      </c>
      <c r="G11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97" s="62">
        <v>4</v>
      </c>
      <c r="I1197" s="62">
        <v>14</v>
      </c>
      <c r="J1197" s="61">
        <v>3767</v>
      </c>
      <c r="K1197" s="4">
        <f>VLOOKUP(class[[#This Row],[hwycov_id]],readme!E:F,2,FALSE)</f>
        <v>1046.9279939999999</v>
      </c>
      <c r="L1197" s="64">
        <f t="shared" si="54"/>
        <v>-0.72207910963631539</v>
      </c>
      <c r="M1197" s="65">
        <f t="shared" si="55"/>
        <v>-2720.0720060000003</v>
      </c>
      <c r="N1197" s="65">
        <f t="shared" si="56"/>
        <v>7398791.7178248661</v>
      </c>
      <c r="O1197" s="66" t="e">
        <v>#N/A</v>
      </c>
      <c r="P1197" s="1">
        <v>1197</v>
      </c>
      <c r="Q1197" s="46">
        <f>ROUND(class[[#This Row],[count]],-3)</f>
        <v>4000</v>
      </c>
      <c r="R1197" s="59">
        <f>VLOOKUP(class[[#This Row],[count_rd]],caltran!$J$2:$P$182,7,FALSE)</f>
        <v>1920</v>
      </c>
      <c r="S1197" s="63">
        <f>VLOOKUP(class[[#This Row],[count_rd]],caltran!$J$2:$P$182,6,FALSE)</f>
        <v>6080</v>
      </c>
      <c r="T1197" s="1">
        <f>IF(AND(class[[#This Row],[flow]]&gt;=class[[#This Row],[low]], class[[#This Row],[flow]]&lt;=class[[#This Row],[high]]),1,0)</f>
        <v>0</v>
      </c>
    </row>
    <row r="1198" spans="1:20" x14ac:dyDescent="0.25">
      <c r="A1198" s="61">
        <v>8619</v>
      </c>
      <c r="B1198" s="61">
        <v>2</v>
      </c>
      <c r="C1198" s="61">
        <v>1</v>
      </c>
      <c r="D1198" s="68">
        <v>1</v>
      </c>
      <c r="E1198" s="61" t="s">
        <v>77</v>
      </c>
      <c r="F1198" s="61">
        <v>3</v>
      </c>
      <c r="G11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98" s="62">
        <v>2</v>
      </c>
      <c r="I1198" s="62">
        <v>14</v>
      </c>
      <c r="J1198" s="61">
        <v>6871</v>
      </c>
      <c r="K1198" s="4">
        <f>VLOOKUP(class[[#This Row],[hwycov_id]],readme!E:F,2,FALSE)</f>
        <v>7090.9325099999996</v>
      </c>
      <c r="L1198" s="64">
        <f t="shared" si="54"/>
        <v>3.2008806578372795E-2</v>
      </c>
      <c r="M1198" s="65">
        <f t="shared" si="55"/>
        <v>219.93250999999964</v>
      </c>
      <c r="N1198" s="65">
        <f t="shared" si="56"/>
        <v>48370.308954899941</v>
      </c>
      <c r="O1198" s="66" t="e">
        <v>#N/A</v>
      </c>
      <c r="P1198" s="1">
        <v>1198</v>
      </c>
      <c r="Q1198" s="46">
        <f>ROUND(class[[#This Row],[count]],-3)</f>
        <v>7000</v>
      </c>
      <c r="R1198" s="59">
        <f>VLOOKUP(class[[#This Row],[count_rd]],caltran!$J$2:$P$182,7,FALSE)</f>
        <v>4024.9999999999995</v>
      </c>
      <c r="S1198" s="63">
        <f>VLOOKUP(class[[#This Row],[count_rd]],caltran!$J$2:$P$182,6,FALSE)</f>
        <v>9975</v>
      </c>
      <c r="T1198" s="1">
        <f>IF(AND(class[[#This Row],[flow]]&gt;=class[[#This Row],[low]], class[[#This Row],[flow]]&lt;=class[[#This Row],[high]]),1,0)</f>
        <v>1</v>
      </c>
    </row>
    <row r="1199" spans="1:20" x14ac:dyDescent="0.25">
      <c r="A1199" s="61">
        <v>6605</v>
      </c>
      <c r="B1199" s="61">
        <v>2</v>
      </c>
      <c r="C1199" s="61">
        <v>1</v>
      </c>
      <c r="D1199" s="68">
        <v>1</v>
      </c>
      <c r="E1199" s="61" t="s">
        <v>77</v>
      </c>
      <c r="F1199" s="61">
        <v>3</v>
      </c>
      <c r="G11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199" s="62">
        <v>2</v>
      </c>
      <c r="I1199" s="62">
        <v>14</v>
      </c>
      <c r="J1199" s="61">
        <v>7017</v>
      </c>
      <c r="K1199" s="4">
        <f>VLOOKUP(class[[#This Row],[hwycov_id]],readme!E:F,2,FALSE)</f>
        <v>8407.4179999999997</v>
      </c>
      <c r="L1199" s="64">
        <f t="shared" si="54"/>
        <v>0.19814992161892553</v>
      </c>
      <c r="M1199" s="65">
        <f t="shared" si="55"/>
        <v>1390.4179999999997</v>
      </c>
      <c r="N1199" s="65">
        <f t="shared" si="56"/>
        <v>1933262.2147239991</v>
      </c>
      <c r="O1199" s="66" t="e">
        <v>#N/A</v>
      </c>
      <c r="P1199" s="1">
        <v>1199</v>
      </c>
      <c r="Q1199" s="46">
        <f>ROUND(class[[#This Row],[count]],-3)</f>
        <v>7000</v>
      </c>
      <c r="R1199" s="59">
        <f>VLOOKUP(class[[#This Row],[count_rd]],caltran!$J$2:$P$182,7,FALSE)</f>
        <v>4024.9999999999995</v>
      </c>
      <c r="S1199" s="63">
        <f>VLOOKUP(class[[#This Row],[count_rd]],caltran!$J$2:$P$182,6,FALSE)</f>
        <v>9975</v>
      </c>
      <c r="T1199" s="1">
        <f>IF(AND(class[[#This Row],[flow]]&gt;=class[[#This Row],[low]], class[[#This Row],[flow]]&lt;=class[[#This Row],[high]]),1,0)</f>
        <v>1</v>
      </c>
    </row>
    <row r="1200" spans="1:20" x14ac:dyDescent="0.25">
      <c r="A1200" s="61">
        <v>11407</v>
      </c>
      <c r="B1200" s="61">
        <v>2</v>
      </c>
      <c r="C1200" s="61">
        <v>1</v>
      </c>
      <c r="D1200" s="68">
        <v>2</v>
      </c>
      <c r="E1200" s="61" t="s">
        <v>77</v>
      </c>
      <c r="F1200" s="61">
        <v>3</v>
      </c>
      <c r="G12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00" s="62">
        <v>4</v>
      </c>
      <c r="I1200" s="62">
        <v>14</v>
      </c>
      <c r="J1200" s="61">
        <v>8491</v>
      </c>
      <c r="K1200" s="4">
        <f>VLOOKUP(class[[#This Row],[hwycov_id]],readme!E:F,2,FALSE)</f>
        <v>10854.875029000001</v>
      </c>
      <c r="L1200" s="64">
        <f t="shared" si="54"/>
        <v>0.27839771864326934</v>
      </c>
      <c r="M1200" s="65">
        <f t="shared" si="55"/>
        <v>2363.8750290000007</v>
      </c>
      <c r="N1200" s="65">
        <f t="shared" si="56"/>
        <v>5587905.1527297543</v>
      </c>
      <c r="O1200" s="66" t="e">
        <v>#N/A</v>
      </c>
      <c r="P1200" s="1">
        <v>1200</v>
      </c>
      <c r="Q1200" s="46">
        <f>ROUND(class[[#This Row],[count]],-3)</f>
        <v>8000</v>
      </c>
      <c r="R1200" s="59">
        <f>VLOOKUP(class[[#This Row],[count_rd]],caltran!$J$2:$P$182,7,FALSE)</f>
        <v>4720.0000000000009</v>
      </c>
      <c r="S1200" s="63">
        <f>VLOOKUP(class[[#This Row],[count_rd]],caltran!$J$2:$P$182,6,FALSE)</f>
        <v>11280</v>
      </c>
      <c r="T1200" s="1">
        <f>IF(AND(class[[#This Row],[flow]]&gt;=class[[#This Row],[low]], class[[#This Row],[flow]]&lt;=class[[#This Row],[high]]),1,0)</f>
        <v>1</v>
      </c>
    </row>
    <row r="1201" spans="1:20" x14ac:dyDescent="0.25">
      <c r="A1201" s="61">
        <v>7096</v>
      </c>
      <c r="B1201" s="61">
        <v>2</v>
      </c>
      <c r="C1201" s="61">
        <v>1</v>
      </c>
      <c r="D1201" s="68">
        <v>2</v>
      </c>
      <c r="E1201" s="61" t="s">
        <v>77</v>
      </c>
      <c r="F1201" s="61">
        <v>3</v>
      </c>
      <c r="G12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01" s="62">
        <v>2</v>
      </c>
      <c r="I1201" s="62">
        <v>11</v>
      </c>
      <c r="J1201" s="61">
        <v>8900</v>
      </c>
      <c r="K1201" s="4">
        <f>VLOOKUP(class[[#This Row],[hwycov_id]],readme!E:F,2,FALSE)</f>
        <v>14718.971124</v>
      </c>
      <c r="L1201" s="64">
        <f t="shared" si="54"/>
        <v>0.65381698022471912</v>
      </c>
      <c r="M1201" s="65">
        <f t="shared" si="55"/>
        <v>5818.9711239999997</v>
      </c>
      <c r="N1201" s="65">
        <f t="shared" si="56"/>
        <v>33860424.941945821</v>
      </c>
      <c r="O1201" s="66" t="e">
        <v>#N/A</v>
      </c>
      <c r="P1201" s="1">
        <v>1201</v>
      </c>
      <c r="Q1201" s="46">
        <f>ROUND(class[[#This Row],[count]],-3)</f>
        <v>9000</v>
      </c>
      <c r="R1201" s="59">
        <f>VLOOKUP(class[[#This Row],[count_rd]],caltran!$J$2:$P$182,7,FALSE)</f>
        <v>5580</v>
      </c>
      <c r="S1201" s="63">
        <f>VLOOKUP(class[[#This Row],[count_rd]],caltran!$J$2:$P$182,6,FALSE)</f>
        <v>12419.999999999998</v>
      </c>
      <c r="T1201" s="1">
        <f>IF(AND(class[[#This Row],[flow]]&gt;=class[[#This Row],[low]], class[[#This Row],[flow]]&lt;=class[[#This Row],[high]]),1,0)</f>
        <v>0</v>
      </c>
    </row>
    <row r="1202" spans="1:20" x14ac:dyDescent="0.25">
      <c r="A1202" s="61">
        <v>15470</v>
      </c>
      <c r="B1202" s="61">
        <v>2</v>
      </c>
      <c r="C1202" s="61">
        <v>1</v>
      </c>
      <c r="D1202" s="68">
        <v>2</v>
      </c>
      <c r="E1202" s="61" t="s">
        <v>77</v>
      </c>
      <c r="F1202" s="61">
        <v>3</v>
      </c>
      <c r="G12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02" s="62">
        <v>5</v>
      </c>
      <c r="I1202" s="62">
        <v>5</v>
      </c>
      <c r="J1202" s="61">
        <v>11200</v>
      </c>
      <c r="K1202" s="4">
        <f>VLOOKUP(class[[#This Row],[hwycov_id]],readme!E:F,2,FALSE)</f>
        <v>11412.307387000001</v>
      </c>
      <c r="L1202" s="64">
        <f t="shared" si="54"/>
        <v>1.8956016696428657E-2</v>
      </c>
      <c r="M1202" s="65">
        <f t="shared" si="55"/>
        <v>212.30738700000074</v>
      </c>
      <c r="N1202" s="65">
        <f t="shared" si="56"/>
        <v>45074.426574768084</v>
      </c>
      <c r="O1202" s="66" t="e">
        <v>#N/A</v>
      </c>
      <c r="P1202" s="1">
        <v>1202</v>
      </c>
      <c r="Q1202" s="46">
        <f>ROUND(class[[#This Row],[count]],-3)</f>
        <v>11000</v>
      </c>
      <c r="R1202" s="59">
        <f>VLOOKUP(class[[#This Row],[count_rd]],caltran!$J$2:$P$182,7,FALSE)</f>
        <v>7259.9999999999991</v>
      </c>
      <c r="S1202" s="63">
        <f>VLOOKUP(class[[#This Row],[count_rd]],caltran!$J$2:$P$182,6,FALSE)</f>
        <v>14740</v>
      </c>
      <c r="T1202" s="1">
        <f>IF(AND(class[[#This Row],[flow]]&gt;=class[[#This Row],[low]], class[[#This Row],[flow]]&lt;=class[[#This Row],[high]]),1,0)</f>
        <v>1</v>
      </c>
    </row>
    <row r="1203" spans="1:20" x14ac:dyDescent="0.25">
      <c r="A1203" s="61">
        <v>2776</v>
      </c>
      <c r="B1203" s="61">
        <v>2</v>
      </c>
      <c r="C1203" s="61">
        <v>1</v>
      </c>
      <c r="D1203" s="68">
        <v>2</v>
      </c>
      <c r="E1203" s="61" t="s">
        <v>77</v>
      </c>
      <c r="F1203" s="61">
        <v>3</v>
      </c>
      <c r="G12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03" s="62">
        <v>2</v>
      </c>
      <c r="I1203" s="62">
        <v>11</v>
      </c>
      <c r="J1203" s="61">
        <v>12000</v>
      </c>
      <c r="K1203" s="4">
        <f>VLOOKUP(class[[#This Row],[hwycov_id]],readme!E:F,2,FALSE)</f>
        <v>17786.740135999997</v>
      </c>
      <c r="L1203" s="64">
        <f t="shared" si="54"/>
        <v>0.48222834466666642</v>
      </c>
      <c r="M1203" s="65">
        <f t="shared" si="55"/>
        <v>5786.7401359999967</v>
      </c>
      <c r="N1203" s="65">
        <f t="shared" si="56"/>
        <v>33486361.40159326</v>
      </c>
      <c r="O1203" s="66" t="e">
        <v>#N/A</v>
      </c>
      <c r="P1203" s="1">
        <v>1203</v>
      </c>
      <c r="Q1203" s="46">
        <f>ROUND(class[[#This Row],[count]],-3)</f>
        <v>12000</v>
      </c>
      <c r="R1203" s="59">
        <f>VLOOKUP(class[[#This Row],[count_rd]],caltran!$J$2:$P$182,7,FALSE)</f>
        <v>8010</v>
      </c>
      <c r="S1203" s="63">
        <f>VLOOKUP(class[[#This Row],[count_rd]],caltran!$J$2:$P$182,6,FALSE)</f>
        <v>15990</v>
      </c>
      <c r="T1203" s="1">
        <f>IF(AND(class[[#This Row],[flow]]&gt;=class[[#This Row],[low]], class[[#This Row],[flow]]&lt;=class[[#This Row],[high]]),1,0)</f>
        <v>0</v>
      </c>
    </row>
    <row r="1204" spans="1:20" x14ac:dyDescent="0.25">
      <c r="A1204" s="61">
        <v>9357</v>
      </c>
      <c r="B1204" s="61">
        <v>2</v>
      </c>
      <c r="C1204" s="61">
        <v>1</v>
      </c>
      <c r="D1204" s="68">
        <v>2</v>
      </c>
      <c r="E1204" s="61" t="s">
        <v>77</v>
      </c>
      <c r="F1204" s="61">
        <v>3</v>
      </c>
      <c r="G12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04" s="62">
        <v>2</v>
      </c>
      <c r="I1204" s="62">
        <v>14</v>
      </c>
      <c r="J1204" s="61">
        <v>13501</v>
      </c>
      <c r="K1204" s="4">
        <f>VLOOKUP(class[[#This Row],[hwycov_id]],readme!E:F,2,FALSE)</f>
        <v>11384.996821000001</v>
      </c>
      <c r="L1204" s="64">
        <f t="shared" si="54"/>
        <v>-0.15672936663950809</v>
      </c>
      <c r="M1204" s="65">
        <f t="shared" si="55"/>
        <v>-2116.0031789999994</v>
      </c>
      <c r="N1204" s="65">
        <f t="shared" si="56"/>
        <v>4477469.453538103</v>
      </c>
      <c r="O1204" s="66" t="e">
        <v>#N/A</v>
      </c>
      <c r="P1204" s="1">
        <v>1204</v>
      </c>
      <c r="Q1204" s="46">
        <f>ROUND(class[[#This Row],[count]],-3)</f>
        <v>14000</v>
      </c>
      <c r="R1204" s="59">
        <f>VLOOKUP(class[[#This Row],[count_rd]],caltran!$J$2:$P$182,7,FALSE)</f>
        <v>9618</v>
      </c>
      <c r="S1204" s="63">
        <f>VLOOKUP(class[[#This Row],[count_rd]],caltran!$J$2:$P$182,6,FALSE)</f>
        <v>18382</v>
      </c>
      <c r="T1204" s="1">
        <f>IF(AND(class[[#This Row],[flow]]&gt;=class[[#This Row],[low]], class[[#This Row],[flow]]&lt;=class[[#This Row],[high]]),1,0)</f>
        <v>1</v>
      </c>
    </row>
    <row r="1205" spans="1:20" x14ac:dyDescent="0.25">
      <c r="A1205" s="61">
        <v>2780</v>
      </c>
      <c r="B1205" s="61">
        <v>2</v>
      </c>
      <c r="C1205" s="61">
        <v>1</v>
      </c>
      <c r="D1205" s="68">
        <v>2</v>
      </c>
      <c r="E1205" s="61" t="s">
        <v>77</v>
      </c>
      <c r="F1205" s="61">
        <v>3</v>
      </c>
      <c r="G12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05" s="62">
        <v>2</v>
      </c>
      <c r="I1205" s="62">
        <v>11</v>
      </c>
      <c r="J1205" s="61">
        <v>15400</v>
      </c>
      <c r="K1205" s="4">
        <f>VLOOKUP(class[[#This Row],[hwycov_id]],readme!E:F,2,FALSE)</f>
        <v>9246.0061319999986</v>
      </c>
      <c r="L1205" s="64">
        <f t="shared" si="54"/>
        <v>-0.39960999142857156</v>
      </c>
      <c r="M1205" s="65">
        <f t="shared" si="55"/>
        <v>-6153.9938680000014</v>
      </c>
      <c r="N1205" s="65">
        <f t="shared" si="56"/>
        <v>37871640.527381621</v>
      </c>
      <c r="O1205" s="66" t="e">
        <v>#N/A</v>
      </c>
      <c r="P1205" s="1">
        <v>1205</v>
      </c>
      <c r="Q1205" s="46">
        <f>ROUND(class[[#This Row],[count]],-3)</f>
        <v>15000</v>
      </c>
      <c r="R1205" s="59">
        <f>VLOOKUP(class[[#This Row],[count_rd]],caltran!$J$2:$P$182,7,FALSE)</f>
        <v>10455.000000000002</v>
      </c>
      <c r="S1205" s="63">
        <f>VLOOKUP(class[[#This Row],[count_rd]],caltran!$J$2:$P$182,6,FALSE)</f>
        <v>19545</v>
      </c>
      <c r="T1205" s="1">
        <f>IF(AND(class[[#This Row],[flow]]&gt;=class[[#This Row],[low]], class[[#This Row],[flow]]&lt;=class[[#This Row],[high]]),1,0)</f>
        <v>0</v>
      </c>
    </row>
    <row r="1206" spans="1:20" x14ac:dyDescent="0.25">
      <c r="A1206" s="61">
        <v>5744</v>
      </c>
      <c r="B1206" s="61">
        <v>2</v>
      </c>
      <c r="C1206" s="61">
        <v>1</v>
      </c>
      <c r="D1206" s="68">
        <v>2</v>
      </c>
      <c r="E1206" s="61" t="s">
        <v>77</v>
      </c>
      <c r="F1206" s="61">
        <v>3</v>
      </c>
      <c r="G12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06" s="62">
        <v>3</v>
      </c>
      <c r="I1206" s="62">
        <v>16</v>
      </c>
      <c r="J1206" s="61">
        <v>15800</v>
      </c>
      <c r="K1206" s="4">
        <f>VLOOKUP(class[[#This Row],[hwycov_id]],readme!E:F,2,FALSE)</f>
        <v>13543.417776999999</v>
      </c>
      <c r="L1206" s="64">
        <f t="shared" ref="L1206:L1269" si="57">K1206/J1206-1</f>
        <v>-0.14282165968354443</v>
      </c>
      <c r="M1206" s="65">
        <f t="shared" ref="M1206:M1269" si="58">K1206-J1206</f>
        <v>-2256.5822230000012</v>
      </c>
      <c r="N1206" s="65">
        <f t="shared" ref="N1206:N1269" si="59">POWER(M1206,2)</f>
        <v>5092163.3291596277</v>
      </c>
      <c r="O1206" s="66" t="e">
        <v>#N/A</v>
      </c>
      <c r="P1206" s="1">
        <v>1206</v>
      </c>
      <c r="Q1206" s="46">
        <f>ROUND(class[[#This Row],[count]],-3)</f>
        <v>16000</v>
      </c>
      <c r="R1206" s="59">
        <f>VLOOKUP(class[[#This Row],[count_rd]],caltran!$J$2:$P$182,7,FALSE)</f>
        <v>11296</v>
      </c>
      <c r="S1206" s="63">
        <f>VLOOKUP(class[[#This Row],[count_rd]],caltran!$J$2:$P$182,6,FALSE)</f>
        <v>20704</v>
      </c>
      <c r="T1206" s="1">
        <f>IF(AND(class[[#This Row],[flow]]&gt;=class[[#This Row],[low]], class[[#This Row],[flow]]&lt;=class[[#This Row],[high]]),1,0)</f>
        <v>1</v>
      </c>
    </row>
    <row r="1207" spans="1:20" x14ac:dyDescent="0.25">
      <c r="A1207" s="61">
        <v>12994</v>
      </c>
      <c r="B1207" s="61">
        <v>2</v>
      </c>
      <c r="C1207" s="61">
        <v>1</v>
      </c>
      <c r="D1207" s="68">
        <v>2</v>
      </c>
      <c r="E1207" s="61" t="s">
        <v>77</v>
      </c>
      <c r="F1207" s="61">
        <v>3</v>
      </c>
      <c r="G12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07" s="62">
        <v>5</v>
      </c>
      <c r="I1207" s="62">
        <v>5</v>
      </c>
      <c r="J1207" s="61">
        <v>17700</v>
      </c>
      <c r="K1207" s="4">
        <f>VLOOKUP(class[[#This Row],[hwycov_id]],readme!E:F,2,FALSE)</f>
        <v>12577.36959</v>
      </c>
      <c r="L1207" s="64">
        <f t="shared" si="57"/>
        <v>-0.28941414745762706</v>
      </c>
      <c r="M1207" s="65">
        <f t="shared" si="58"/>
        <v>-5122.6304099999998</v>
      </c>
      <c r="N1207" s="65">
        <f t="shared" si="59"/>
        <v>26241342.317456767</v>
      </c>
      <c r="O1207" s="66" t="e">
        <v>#N/A</v>
      </c>
      <c r="P1207" s="1">
        <v>1207</v>
      </c>
      <c r="Q1207" s="46">
        <f>ROUND(class[[#This Row],[count]],-3)</f>
        <v>18000</v>
      </c>
      <c r="R1207" s="59">
        <f>VLOOKUP(class[[#This Row],[count_rd]],caltran!$J$2:$P$182,7,FALSE)</f>
        <v>12852</v>
      </c>
      <c r="S1207" s="63">
        <f>VLOOKUP(class[[#This Row],[count_rd]],caltran!$J$2:$P$182,6,FALSE)</f>
        <v>23148</v>
      </c>
      <c r="T1207" s="1">
        <f>IF(AND(class[[#This Row],[flow]]&gt;=class[[#This Row],[low]], class[[#This Row],[flow]]&lt;=class[[#This Row],[high]]),1,0)</f>
        <v>0</v>
      </c>
    </row>
    <row r="1208" spans="1:20" x14ac:dyDescent="0.25">
      <c r="A1208" s="61">
        <v>16845</v>
      </c>
      <c r="B1208" s="61">
        <v>2</v>
      </c>
      <c r="C1208" s="61">
        <v>1</v>
      </c>
      <c r="D1208" s="68">
        <v>2</v>
      </c>
      <c r="E1208" s="61" t="s">
        <v>77</v>
      </c>
      <c r="F1208" s="61">
        <v>3</v>
      </c>
      <c r="G12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08" s="62">
        <v>7</v>
      </c>
      <c r="I1208" s="62">
        <v>7</v>
      </c>
      <c r="J1208" s="61">
        <v>17900</v>
      </c>
      <c r="K1208" s="4">
        <f>VLOOKUP(class[[#This Row],[hwycov_id]],readme!E:F,2,FALSE)</f>
        <v>10803.636844999997</v>
      </c>
      <c r="L1208" s="64">
        <f t="shared" si="57"/>
        <v>-0.39644486899441356</v>
      </c>
      <c r="M1208" s="65">
        <f t="shared" si="58"/>
        <v>-7096.3631550000027</v>
      </c>
      <c r="N1208" s="65">
        <f t="shared" si="59"/>
        <v>50358370.027641594</v>
      </c>
      <c r="O1208" s="66" t="e">
        <v>#N/A</v>
      </c>
      <c r="P1208" s="1">
        <v>1208</v>
      </c>
      <c r="Q1208" s="46">
        <f>ROUND(class[[#This Row],[count]],-3)</f>
        <v>18000</v>
      </c>
      <c r="R1208" s="59">
        <f>VLOOKUP(class[[#This Row],[count_rd]],caltran!$J$2:$P$182,7,FALSE)</f>
        <v>12852</v>
      </c>
      <c r="S1208" s="63">
        <f>VLOOKUP(class[[#This Row],[count_rd]],caltran!$J$2:$P$182,6,FALSE)</f>
        <v>23148</v>
      </c>
      <c r="T1208" s="1">
        <f>IF(AND(class[[#This Row],[flow]]&gt;=class[[#This Row],[low]], class[[#This Row],[flow]]&lt;=class[[#This Row],[high]]),1,0)</f>
        <v>0</v>
      </c>
    </row>
    <row r="1209" spans="1:20" x14ac:dyDescent="0.25">
      <c r="A1209" s="61">
        <v>8493</v>
      </c>
      <c r="B1209" s="61">
        <v>2</v>
      </c>
      <c r="C1209" s="61">
        <v>1</v>
      </c>
      <c r="D1209" s="68">
        <v>2</v>
      </c>
      <c r="E1209" s="61" t="s">
        <v>77</v>
      </c>
      <c r="F1209" s="61">
        <v>3</v>
      </c>
      <c r="G12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09" s="62">
        <v>2</v>
      </c>
      <c r="I1209" s="62">
        <v>11</v>
      </c>
      <c r="J1209" s="61">
        <v>18364</v>
      </c>
      <c r="K1209" s="4">
        <f>VLOOKUP(class[[#This Row],[hwycov_id]],readme!E:F,2,FALSE)</f>
        <v>15934.435316999999</v>
      </c>
      <c r="L1209" s="64">
        <f t="shared" si="57"/>
        <v>-0.13230040748203009</v>
      </c>
      <c r="M1209" s="65">
        <f t="shared" si="58"/>
        <v>-2429.5646830000005</v>
      </c>
      <c r="N1209" s="65">
        <f t="shared" si="59"/>
        <v>5902784.5488808928</v>
      </c>
      <c r="O1209" s="66" t="e">
        <v>#N/A</v>
      </c>
      <c r="P1209" s="1">
        <v>1209</v>
      </c>
      <c r="Q1209" s="46">
        <f>ROUND(class[[#This Row],[count]],-3)</f>
        <v>18000</v>
      </c>
      <c r="R1209" s="59">
        <f>VLOOKUP(class[[#This Row],[count_rd]],caltran!$J$2:$P$182,7,FALSE)</f>
        <v>12852</v>
      </c>
      <c r="S1209" s="63">
        <f>VLOOKUP(class[[#This Row],[count_rd]],caltran!$J$2:$P$182,6,FALSE)</f>
        <v>23148</v>
      </c>
      <c r="T1209" s="1">
        <f>IF(AND(class[[#This Row],[flow]]&gt;=class[[#This Row],[low]], class[[#This Row],[flow]]&lt;=class[[#This Row],[high]]),1,0)</f>
        <v>1</v>
      </c>
    </row>
    <row r="1210" spans="1:20" x14ac:dyDescent="0.25">
      <c r="A1210" s="61">
        <v>15102</v>
      </c>
      <c r="B1210" s="61">
        <v>2</v>
      </c>
      <c r="C1210" s="61">
        <v>1</v>
      </c>
      <c r="D1210" s="68">
        <v>2</v>
      </c>
      <c r="E1210" s="61" t="s">
        <v>77</v>
      </c>
      <c r="F1210" s="61">
        <v>3</v>
      </c>
      <c r="G12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10" s="62">
        <v>3</v>
      </c>
      <c r="I1210" s="62">
        <v>14</v>
      </c>
      <c r="J1210" s="61">
        <v>18592</v>
      </c>
      <c r="K1210" s="4">
        <f>VLOOKUP(class[[#This Row],[hwycov_id]],readme!E:F,2,FALSE)</f>
        <v>26224.116119999999</v>
      </c>
      <c r="L1210" s="64">
        <f t="shared" si="57"/>
        <v>0.41050538511187606</v>
      </c>
      <c r="M1210" s="65">
        <f t="shared" si="58"/>
        <v>7632.1161199999988</v>
      </c>
      <c r="N1210" s="65">
        <f t="shared" si="59"/>
        <v>58249196.469163835</v>
      </c>
      <c r="O1210" s="66" t="e">
        <v>#N/A</v>
      </c>
      <c r="P1210" s="1">
        <v>1210</v>
      </c>
      <c r="Q1210" s="46">
        <f>ROUND(class[[#This Row],[count]],-3)</f>
        <v>19000</v>
      </c>
      <c r="R1210" s="59">
        <f>VLOOKUP(class[[#This Row],[count_rd]],caltran!$J$2:$P$182,7,FALSE)</f>
        <v>13680</v>
      </c>
      <c r="S1210" s="63">
        <f>VLOOKUP(class[[#This Row],[count_rd]],caltran!$J$2:$P$182,6,FALSE)</f>
        <v>24320</v>
      </c>
      <c r="T1210" s="1">
        <f>IF(AND(class[[#This Row],[flow]]&gt;=class[[#This Row],[low]], class[[#This Row],[flow]]&lt;=class[[#This Row],[high]]),1,0)</f>
        <v>0</v>
      </c>
    </row>
    <row r="1211" spans="1:20" x14ac:dyDescent="0.25">
      <c r="A1211" s="61">
        <v>51054</v>
      </c>
      <c r="B1211" s="61">
        <v>2</v>
      </c>
      <c r="C1211" s="61">
        <v>1</v>
      </c>
      <c r="D1211" s="68">
        <v>1</v>
      </c>
      <c r="E1211" s="61" t="s">
        <v>77</v>
      </c>
      <c r="F1211" s="61">
        <v>3</v>
      </c>
      <c r="G12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11" s="62">
        <v>6</v>
      </c>
      <c r="I1211" s="62">
        <v>19</v>
      </c>
      <c r="J1211" s="61">
        <v>18632</v>
      </c>
      <c r="K1211" s="4">
        <f>VLOOKUP(class[[#This Row],[hwycov_id]],readme!E:F,2,FALSE)</f>
        <v>17939.006348999999</v>
      </c>
      <c r="L1211" s="64">
        <f t="shared" si="57"/>
        <v>-3.7193733952340047E-2</v>
      </c>
      <c r="M1211" s="65">
        <f t="shared" si="58"/>
        <v>-692.99365100000068</v>
      </c>
      <c r="N1211" s="65">
        <f t="shared" si="59"/>
        <v>480240.20032631076</v>
      </c>
      <c r="O1211" s="66" t="e">
        <v>#N/A</v>
      </c>
      <c r="P1211" s="1">
        <v>1211</v>
      </c>
      <c r="Q1211" s="46">
        <f>ROUND(class[[#This Row],[count]],-3)</f>
        <v>19000</v>
      </c>
      <c r="R1211" s="59">
        <f>VLOOKUP(class[[#This Row],[count_rd]],caltran!$J$2:$P$182,7,FALSE)</f>
        <v>13680</v>
      </c>
      <c r="S1211" s="63">
        <f>VLOOKUP(class[[#This Row],[count_rd]],caltran!$J$2:$P$182,6,FALSE)</f>
        <v>24320</v>
      </c>
      <c r="T1211" s="1">
        <f>IF(AND(class[[#This Row],[flow]]&gt;=class[[#This Row],[low]], class[[#This Row],[flow]]&lt;=class[[#This Row],[high]]),1,0)</f>
        <v>1</v>
      </c>
    </row>
    <row r="1212" spans="1:20" x14ac:dyDescent="0.25">
      <c r="A1212" s="61">
        <v>51053</v>
      </c>
      <c r="B1212" s="61">
        <v>2</v>
      </c>
      <c r="C1212" s="61">
        <v>1</v>
      </c>
      <c r="D1212" s="68">
        <v>1</v>
      </c>
      <c r="E1212" s="61" t="s">
        <v>77</v>
      </c>
      <c r="F1212" s="61">
        <v>3</v>
      </c>
      <c r="G12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12" s="62">
        <v>6</v>
      </c>
      <c r="I1212" s="62">
        <v>19</v>
      </c>
      <c r="J1212" s="61">
        <v>19351</v>
      </c>
      <c r="K1212" s="4">
        <f>VLOOKUP(class[[#This Row],[hwycov_id]],readme!E:F,2,FALSE)</f>
        <v>17754.947022</v>
      </c>
      <c r="L1212" s="64">
        <f t="shared" si="57"/>
        <v>-8.2479095550617498E-2</v>
      </c>
      <c r="M1212" s="65">
        <f t="shared" si="58"/>
        <v>-1596.0529779999997</v>
      </c>
      <c r="N1212" s="65">
        <f t="shared" si="59"/>
        <v>2547385.1085826675</v>
      </c>
      <c r="O1212" s="66" t="e">
        <v>#N/A</v>
      </c>
      <c r="P1212" s="1">
        <v>1212</v>
      </c>
      <c r="Q1212" s="46">
        <f>ROUND(class[[#This Row],[count]],-3)</f>
        <v>19000</v>
      </c>
      <c r="R1212" s="59">
        <f>VLOOKUP(class[[#This Row],[count_rd]],caltran!$J$2:$P$182,7,FALSE)</f>
        <v>13680</v>
      </c>
      <c r="S1212" s="63">
        <f>VLOOKUP(class[[#This Row],[count_rd]],caltran!$J$2:$P$182,6,FALSE)</f>
        <v>24320</v>
      </c>
      <c r="T1212" s="1">
        <f>IF(AND(class[[#This Row],[flow]]&gt;=class[[#This Row],[low]], class[[#This Row],[flow]]&lt;=class[[#This Row],[high]]),1,0)</f>
        <v>1</v>
      </c>
    </row>
    <row r="1213" spans="1:20" x14ac:dyDescent="0.25">
      <c r="A1213" s="61">
        <v>1764</v>
      </c>
      <c r="B1213" s="61">
        <v>2</v>
      </c>
      <c r="C1213" s="61">
        <v>1</v>
      </c>
      <c r="D1213" s="68">
        <v>2</v>
      </c>
      <c r="E1213" s="61" t="s">
        <v>77</v>
      </c>
      <c r="F1213" s="61">
        <v>3</v>
      </c>
      <c r="G12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13" s="62">
        <v>3</v>
      </c>
      <c r="I1213" s="62">
        <v>14</v>
      </c>
      <c r="J1213" s="61">
        <v>19416</v>
      </c>
      <c r="K1213" s="4">
        <f>VLOOKUP(class[[#This Row],[hwycov_id]],readme!E:F,2,FALSE)</f>
        <v>19352.860291999998</v>
      </c>
      <c r="L1213" s="64">
        <f t="shared" si="57"/>
        <v>-3.2519421096004475E-3</v>
      </c>
      <c r="M1213" s="65">
        <f t="shared" si="58"/>
        <v>-63.139708000002429</v>
      </c>
      <c r="N1213" s="65">
        <f t="shared" si="59"/>
        <v>3986.6227263255705</v>
      </c>
      <c r="O1213" s="66" t="e">
        <v>#N/A</v>
      </c>
      <c r="P1213" s="1">
        <v>1213</v>
      </c>
      <c r="Q1213" s="46">
        <f>ROUND(class[[#This Row],[count]],-3)</f>
        <v>19000</v>
      </c>
      <c r="R1213" s="59">
        <f>VLOOKUP(class[[#This Row],[count_rd]],caltran!$J$2:$P$182,7,FALSE)</f>
        <v>13680</v>
      </c>
      <c r="S1213" s="63">
        <f>VLOOKUP(class[[#This Row],[count_rd]],caltran!$J$2:$P$182,6,FALSE)</f>
        <v>24320</v>
      </c>
      <c r="T1213" s="1">
        <f>IF(AND(class[[#This Row],[flow]]&gt;=class[[#This Row],[low]], class[[#This Row],[flow]]&lt;=class[[#This Row],[high]]),1,0)</f>
        <v>1</v>
      </c>
    </row>
    <row r="1214" spans="1:20" x14ac:dyDescent="0.25">
      <c r="A1214" s="61">
        <v>31221</v>
      </c>
      <c r="B1214" s="61">
        <v>2</v>
      </c>
      <c r="C1214" s="61">
        <v>1</v>
      </c>
      <c r="D1214" s="68">
        <v>2</v>
      </c>
      <c r="E1214" s="61" t="s">
        <v>77</v>
      </c>
      <c r="F1214" s="61">
        <v>3</v>
      </c>
      <c r="G12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14" s="62">
        <v>2</v>
      </c>
      <c r="I1214" s="62">
        <v>14</v>
      </c>
      <c r="J1214" s="61">
        <v>20304</v>
      </c>
      <c r="K1214" s="4">
        <f>VLOOKUP(class[[#This Row],[hwycov_id]],readme!E:F,2,FALSE)</f>
        <v>24652.304321</v>
      </c>
      <c r="L1214" s="64">
        <f t="shared" si="57"/>
        <v>0.21415998428881</v>
      </c>
      <c r="M1214" s="65">
        <f t="shared" si="58"/>
        <v>4348.3043209999996</v>
      </c>
      <c r="N1214" s="65">
        <f t="shared" si="59"/>
        <v>18907750.468027268</v>
      </c>
      <c r="O1214" s="66" t="e">
        <v>#N/A</v>
      </c>
      <c r="P1214" s="1">
        <v>1214</v>
      </c>
      <c r="Q1214" s="46">
        <f>ROUND(class[[#This Row],[count]],-3)</f>
        <v>20000</v>
      </c>
      <c r="R1214" s="59">
        <f>VLOOKUP(class[[#This Row],[count_rd]],caltran!$J$2:$P$182,7,FALSE)</f>
        <v>14500</v>
      </c>
      <c r="S1214" s="63">
        <f>VLOOKUP(class[[#This Row],[count_rd]],caltran!$J$2:$P$182,6,FALSE)</f>
        <v>25500</v>
      </c>
      <c r="T1214" s="1">
        <f>IF(AND(class[[#This Row],[flow]]&gt;=class[[#This Row],[low]], class[[#This Row],[flow]]&lt;=class[[#This Row],[high]]),1,0)</f>
        <v>1</v>
      </c>
    </row>
    <row r="1215" spans="1:20" x14ac:dyDescent="0.25">
      <c r="A1215" s="61">
        <v>2779</v>
      </c>
      <c r="B1215" s="61">
        <v>2</v>
      </c>
      <c r="C1215" s="61">
        <v>1</v>
      </c>
      <c r="D1215" s="68">
        <v>2</v>
      </c>
      <c r="E1215" s="61" t="s">
        <v>77</v>
      </c>
      <c r="F1215" s="61">
        <v>3</v>
      </c>
      <c r="G12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15" s="62">
        <v>2</v>
      </c>
      <c r="I1215" s="62">
        <v>11</v>
      </c>
      <c r="J1215" s="61">
        <v>21000</v>
      </c>
      <c r="K1215" s="4">
        <f>VLOOKUP(class[[#This Row],[hwycov_id]],readme!E:F,2,FALSE)</f>
        <v>13592.759590999998</v>
      </c>
      <c r="L1215" s="64">
        <f t="shared" si="57"/>
        <v>-0.35272573376190486</v>
      </c>
      <c r="M1215" s="65">
        <f t="shared" si="58"/>
        <v>-7407.2404090000018</v>
      </c>
      <c r="N1215" s="65">
        <f t="shared" si="59"/>
        <v>54867210.476722516</v>
      </c>
      <c r="O1215" s="66" t="e">
        <v>#N/A</v>
      </c>
      <c r="P1215" s="1">
        <v>1215</v>
      </c>
      <c r="Q1215" s="46">
        <f>ROUND(class[[#This Row],[count]],-3)</f>
        <v>21000</v>
      </c>
      <c r="R1215" s="59">
        <f>VLOOKUP(class[[#This Row],[count_rd]],caltran!$J$2:$P$182,7,FALSE)</f>
        <v>15330</v>
      </c>
      <c r="S1215" s="63">
        <f>VLOOKUP(class[[#This Row],[count_rd]],caltran!$J$2:$P$182,6,FALSE)</f>
        <v>26670</v>
      </c>
      <c r="T1215" s="1">
        <f>IF(AND(class[[#This Row],[flow]]&gt;=class[[#This Row],[low]], class[[#This Row],[flow]]&lt;=class[[#This Row],[high]]),1,0)</f>
        <v>0</v>
      </c>
    </row>
    <row r="1216" spans="1:20" x14ac:dyDescent="0.25">
      <c r="A1216" s="61">
        <v>13939</v>
      </c>
      <c r="B1216" s="61">
        <v>2</v>
      </c>
      <c r="C1216" s="61">
        <v>1</v>
      </c>
      <c r="D1216" s="68">
        <v>2</v>
      </c>
      <c r="E1216" s="61" t="s">
        <v>77</v>
      </c>
      <c r="F1216" s="61">
        <v>3</v>
      </c>
      <c r="G12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16" s="62">
        <v>2</v>
      </c>
      <c r="I1216" s="62">
        <v>3</v>
      </c>
      <c r="J1216" s="61">
        <v>21024</v>
      </c>
      <c r="K1216" s="4">
        <f>VLOOKUP(class[[#This Row],[hwycov_id]],readme!E:F,2,FALSE)</f>
        <v>12075.55961</v>
      </c>
      <c r="L1216" s="64">
        <f t="shared" si="57"/>
        <v>-0.42562977501902588</v>
      </c>
      <c r="M1216" s="65">
        <f t="shared" si="58"/>
        <v>-8948.4403899999998</v>
      </c>
      <c r="N1216" s="65">
        <f t="shared" si="59"/>
        <v>80074585.41338335</v>
      </c>
      <c r="O1216" s="66" t="e">
        <v>#N/A</v>
      </c>
      <c r="P1216" s="1">
        <v>1216</v>
      </c>
      <c r="Q1216" s="46">
        <f>ROUND(class[[#This Row],[count]],-3)</f>
        <v>21000</v>
      </c>
      <c r="R1216" s="59">
        <f>VLOOKUP(class[[#This Row],[count_rd]],caltran!$J$2:$P$182,7,FALSE)</f>
        <v>15330</v>
      </c>
      <c r="S1216" s="63">
        <f>VLOOKUP(class[[#This Row],[count_rd]],caltran!$J$2:$P$182,6,FALSE)</f>
        <v>26670</v>
      </c>
      <c r="T1216" s="1">
        <f>IF(AND(class[[#This Row],[flow]]&gt;=class[[#This Row],[low]], class[[#This Row],[flow]]&lt;=class[[#This Row],[high]]),1,0)</f>
        <v>0</v>
      </c>
    </row>
    <row r="1217" spans="1:20" x14ac:dyDescent="0.25">
      <c r="A1217" s="61">
        <v>8158</v>
      </c>
      <c r="B1217" s="61">
        <v>2</v>
      </c>
      <c r="C1217" s="61">
        <v>1</v>
      </c>
      <c r="D1217" s="68">
        <v>2</v>
      </c>
      <c r="E1217" s="61" t="s">
        <v>77</v>
      </c>
      <c r="F1217" s="61">
        <v>3</v>
      </c>
      <c r="G12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17" s="62">
        <v>3</v>
      </c>
      <c r="I1217" s="62">
        <v>14</v>
      </c>
      <c r="J1217" s="61">
        <v>21172</v>
      </c>
      <c r="K1217" s="4">
        <f>VLOOKUP(class[[#This Row],[hwycov_id]],readme!E:F,2,FALSE)</f>
        <v>18902.687613999999</v>
      </c>
      <c r="L1217" s="64">
        <f t="shared" si="57"/>
        <v>-0.10718460164368038</v>
      </c>
      <c r="M1217" s="65">
        <f t="shared" si="58"/>
        <v>-2269.3123860000014</v>
      </c>
      <c r="N1217" s="65">
        <f t="shared" si="59"/>
        <v>5149778.705253019</v>
      </c>
      <c r="O1217" s="66" t="e">
        <v>#N/A</v>
      </c>
      <c r="P1217" s="1">
        <v>1217</v>
      </c>
      <c r="Q1217" s="46">
        <f>ROUND(class[[#This Row],[count]],-3)</f>
        <v>21000</v>
      </c>
      <c r="R1217" s="59">
        <f>VLOOKUP(class[[#This Row],[count_rd]],caltran!$J$2:$P$182,7,FALSE)</f>
        <v>15330</v>
      </c>
      <c r="S1217" s="63">
        <f>VLOOKUP(class[[#This Row],[count_rd]],caltran!$J$2:$P$182,6,FALSE)</f>
        <v>26670</v>
      </c>
      <c r="T1217" s="1">
        <f>IF(AND(class[[#This Row],[flow]]&gt;=class[[#This Row],[low]], class[[#This Row],[flow]]&lt;=class[[#This Row],[high]]),1,0)</f>
        <v>1</v>
      </c>
    </row>
    <row r="1218" spans="1:20" x14ac:dyDescent="0.25">
      <c r="A1218" s="68">
        <v>51183</v>
      </c>
      <c r="B1218" s="68">
        <v>2</v>
      </c>
      <c r="C1218" s="68">
        <v>1</v>
      </c>
      <c r="D1218" s="68">
        <v>1</v>
      </c>
      <c r="E1218" s="68" t="s">
        <v>77</v>
      </c>
      <c r="F1218" s="68">
        <v>3</v>
      </c>
      <c r="G1218" s="29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18" s="325">
        <v>7</v>
      </c>
      <c r="I1218" s="325">
        <v>19</v>
      </c>
      <c r="J1218" s="68">
        <v>21366</v>
      </c>
      <c r="K1218" s="326">
        <f>VLOOKUP(class[[#This Row],[hwycov_id]],readme!E:F,2,FALSE)</f>
        <v>23489.090332</v>
      </c>
      <c r="L1218" s="327">
        <f t="shared" si="57"/>
        <v>9.9367702518019296E-2</v>
      </c>
      <c r="M1218" s="328">
        <f t="shared" si="58"/>
        <v>2123.0903319999998</v>
      </c>
      <c r="N1218" s="328">
        <f t="shared" si="59"/>
        <v>4507512.5578318695</v>
      </c>
      <c r="O1218" s="329" t="e">
        <v>#N/A</v>
      </c>
      <c r="P1218" s="29">
        <v>1218</v>
      </c>
      <c r="Q1218" s="330">
        <f>ROUND(class[[#This Row],[count]],-3)</f>
        <v>21000</v>
      </c>
      <c r="R1218" s="331">
        <f>VLOOKUP(class[[#This Row],[count_rd]],caltran!$J$2:$P$182,7,FALSE)</f>
        <v>15330</v>
      </c>
      <c r="S1218" s="332">
        <f>VLOOKUP(class[[#This Row],[count_rd]],caltran!$J$2:$P$182,6,FALSE)</f>
        <v>26670</v>
      </c>
      <c r="T1218" s="29">
        <f>IF(AND(class[[#This Row],[flow]]&gt;=class[[#This Row],[low]], class[[#This Row],[flow]]&lt;=class[[#This Row],[high]]),1,0)</f>
        <v>1</v>
      </c>
    </row>
    <row r="1219" spans="1:20" x14ac:dyDescent="0.25">
      <c r="A1219" s="68">
        <v>51182</v>
      </c>
      <c r="B1219" s="68">
        <v>2</v>
      </c>
      <c r="C1219" s="68">
        <v>1</v>
      </c>
      <c r="D1219" s="68">
        <v>1</v>
      </c>
      <c r="E1219" s="68" t="s">
        <v>77</v>
      </c>
      <c r="F1219" s="68">
        <v>3</v>
      </c>
      <c r="G1219" s="29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19" s="325">
        <v>7</v>
      </c>
      <c r="I1219" s="325">
        <v>19</v>
      </c>
      <c r="J1219" s="68">
        <v>21749</v>
      </c>
      <c r="K1219" s="326">
        <f>VLOOKUP(class[[#This Row],[hwycov_id]],readme!E:F,2,FALSE)</f>
        <v>23508.888182999999</v>
      </c>
      <c r="L1219" s="327">
        <f t="shared" si="57"/>
        <v>8.0918119591705251E-2</v>
      </c>
      <c r="M1219" s="328">
        <f t="shared" si="58"/>
        <v>1759.8881829999991</v>
      </c>
      <c r="N1219" s="328">
        <f t="shared" si="59"/>
        <v>3097206.4166630385</v>
      </c>
      <c r="O1219" s="329" t="e">
        <v>#N/A</v>
      </c>
      <c r="P1219" s="29">
        <v>1219</v>
      </c>
      <c r="Q1219" s="330">
        <f>ROUND(class[[#This Row],[count]],-3)</f>
        <v>22000</v>
      </c>
      <c r="R1219" s="331">
        <f>VLOOKUP(class[[#This Row],[count_rd]],caltran!$J$2:$P$182,7,FALSE)</f>
        <v>16114.999999999998</v>
      </c>
      <c r="S1219" s="332">
        <f>VLOOKUP(class[[#This Row],[count_rd]],caltran!$J$2:$P$182,6,FALSE)</f>
        <v>27885</v>
      </c>
      <c r="T1219" s="29">
        <f>IF(AND(class[[#This Row],[flow]]&gt;=class[[#This Row],[low]], class[[#This Row],[flow]]&lt;=class[[#This Row],[high]]),1,0)</f>
        <v>1</v>
      </c>
    </row>
    <row r="1220" spans="1:20" x14ac:dyDescent="0.25">
      <c r="A1220" s="61">
        <v>4776</v>
      </c>
      <c r="B1220" s="61">
        <v>2</v>
      </c>
      <c r="C1220" s="61">
        <v>1</v>
      </c>
      <c r="D1220" s="68">
        <v>2</v>
      </c>
      <c r="E1220" s="61" t="s">
        <v>77</v>
      </c>
      <c r="F1220" s="61">
        <v>3</v>
      </c>
      <c r="G12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20" s="62">
        <v>3</v>
      </c>
      <c r="I1220" s="62">
        <v>14</v>
      </c>
      <c r="J1220" s="61">
        <v>21791</v>
      </c>
      <c r="K1220" s="4">
        <f>VLOOKUP(class[[#This Row],[hwycov_id]],readme!E:F,2,FALSE)</f>
        <v>24385.389587999998</v>
      </c>
      <c r="L1220" s="64">
        <f t="shared" si="57"/>
        <v>0.11905784902023764</v>
      </c>
      <c r="M1220" s="65">
        <f t="shared" si="58"/>
        <v>2594.3895879999982</v>
      </c>
      <c r="N1220" s="65">
        <f t="shared" si="59"/>
        <v>6730857.3343227999</v>
      </c>
      <c r="O1220" s="66" t="e">
        <v>#N/A</v>
      </c>
      <c r="P1220" s="1">
        <v>1220</v>
      </c>
      <c r="Q1220" s="46">
        <f>ROUND(class[[#This Row],[count]],-3)</f>
        <v>22000</v>
      </c>
      <c r="R1220" s="59">
        <f>VLOOKUP(class[[#This Row],[count_rd]],caltran!$J$2:$P$182,7,FALSE)</f>
        <v>16114.999999999998</v>
      </c>
      <c r="S1220" s="63">
        <f>VLOOKUP(class[[#This Row],[count_rd]],caltran!$J$2:$P$182,6,FALSE)</f>
        <v>27885</v>
      </c>
      <c r="T1220" s="1">
        <f>IF(AND(class[[#This Row],[flow]]&gt;=class[[#This Row],[low]], class[[#This Row],[flow]]&lt;=class[[#This Row],[high]]),1,0)</f>
        <v>1</v>
      </c>
    </row>
    <row r="1221" spans="1:20" x14ac:dyDescent="0.25">
      <c r="A1221" s="61">
        <v>7585</v>
      </c>
      <c r="B1221" s="61">
        <v>2</v>
      </c>
      <c r="C1221" s="61">
        <v>1</v>
      </c>
      <c r="D1221" s="68">
        <v>2</v>
      </c>
      <c r="E1221" s="61" t="s">
        <v>77</v>
      </c>
      <c r="F1221" s="61">
        <v>3</v>
      </c>
      <c r="G12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21" s="62">
        <v>5</v>
      </c>
      <c r="I1221" s="62">
        <v>5</v>
      </c>
      <c r="J1221" s="61">
        <v>21875</v>
      </c>
      <c r="K1221" s="4">
        <f>VLOOKUP(class[[#This Row],[hwycov_id]],readme!E:F,2,FALSE)</f>
        <v>20878.370437999998</v>
      </c>
      <c r="L1221" s="64">
        <f t="shared" si="57"/>
        <v>-4.5560208548571568E-2</v>
      </c>
      <c r="M1221" s="65">
        <f t="shared" si="58"/>
        <v>-996.6295620000019</v>
      </c>
      <c r="N1221" s="65">
        <f t="shared" si="59"/>
        <v>993270.48385231558</v>
      </c>
      <c r="O1221" s="66" t="e">
        <v>#N/A</v>
      </c>
      <c r="P1221" s="1">
        <v>1221</v>
      </c>
      <c r="Q1221" s="46">
        <f>ROUND(class[[#This Row],[count]],-3)</f>
        <v>22000</v>
      </c>
      <c r="R1221" s="59">
        <f>VLOOKUP(class[[#This Row],[count_rd]],caltran!$J$2:$P$182,7,FALSE)</f>
        <v>16114.999999999998</v>
      </c>
      <c r="S1221" s="63">
        <f>VLOOKUP(class[[#This Row],[count_rd]],caltran!$J$2:$P$182,6,FALSE)</f>
        <v>27885</v>
      </c>
      <c r="T1221" s="1">
        <f>IF(AND(class[[#This Row],[flow]]&gt;=class[[#This Row],[low]], class[[#This Row],[flow]]&lt;=class[[#This Row],[high]]),1,0)</f>
        <v>1</v>
      </c>
    </row>
    <row r="1222" spans="1:20" x14ac:dyDescent="0.25">
      <c r="A1222" s="61">
        <v>4513</v>
      </c>
      <c r="B1222" s="61">
        <v>2</v>
      </c>
      <c r="C1222" s="61">
        <v>1</v>
      </c>
      <c r="D1222" s="68">
        <v>2</v>
      </c>
      <c r="E1222" s="61" t="s">
        <v>77</v>
      </c>
      <c r="F1222" s="61">
        <v>3</v>
      </c>
      <c r="G12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22" s="62">
        <v>3</v>
      </c>
      <c r="I1222" s="62">
        <v>14</v>
      </c>
      <c r="J1222" s="61">
        <v>21980</v>
      </c>
      <c r="K1222" s="4">
        <f>VLOOKUP(class[[#This Row],[hwycov_id]],readme!E:F,2,FALSE)</f>
        <v>23613.521389999998</v>
      </c>
      <c r="L1222" s="64">
        <f t="shared" si="57"/>
        <v>7.4318534576887973E-2</v>
      </c>
      <c r="M1222" s="65">
        <f t="shared" si="58"/>
        <v>1633.5213899999981</v>
      </c>
      <c r="N1222" s="65">
        <f t="shared" si="59"/>
        <v>2668392.1315875258</v>
      </c>
      <c r="O1222" s="66" t="e">
        <v>#N/A</v>
      </c>
      <c r="P1222" s="1">
        <v>1222</v>
      </c>
      <c r="Q1222" s="46">
        <f>ROUND(class[[#This Row],[count]],-3)</f>
        <v>22000</v>
      </c>
      <c r="R1222" s="59">
        <f>VLOOKUP(class[[#This Row],[count_rd]],caltran!$J$2:$P$182,7,FALSE)</f>
        <v>16114.999999999998</v>
      </c>
      <c r="S1222" s="63">
        <f>VLOOKUP(class[[#This Row],[count_rd]],caltran!$J$2:$P$182,6,FALSE)</f>
        <v>27885</v>
      </c>
      <c r="T1222" s="1">
        <f>IF(AND(class[[#This Row],[flow]]&gt;=class[[#This Row],[low]], class[[#This Row],[flow]]&lt;=class[[#This Row],[high]]),1,0)</f>
        <v>1</v>
      </c>
    </row>
    <row r="1223" spans="1:20" x14ac:dyDescent="0.25">
      <c r="A1223" s="61">
        <v>1710</v>
      </c>
      <c r="B1223" s="61">
        <v>2</v>
      </c>
      <c r="C1223" s="61">
        <v>1</v>
      </c>
      <c r="D1223" s="68">
        <v>1</v>
      </c>
      <c r="E1223" s="61" t="s">
        <v>77</v>
      </c>
      <c r="F1223" s="61">
        <v>3</v>
      </c>
      <c r="G12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23" s="62">
        <v>2</v>
      </c>
      <c r="I1223" s="62">
        <v>14</v>
      </c>
      <c r="J1223" s="61">
        <v>23439</v>
      </c>
      <c r="K1223" s="4">
        <f>VLOOKUP(class[[#This Row],[hwycov_id]],readme!E:F,2,FALSE)</f>
        <v>33730.010985999994</v>
      </c>
      <c r="L1223" s="64">
        <f t="shared" si="57"/>
        <v>0.43905503588036998</v>
      </c>
      <c r="M1223" s="65">
        <f t="shared" si="58"/>
        <v>10291.010985999994</v>
      </c>
      <c r="N1223" s="65">
        <f t="shared" si="59"/>
        <v>105904907.11397256</v>
      </c>
      <c r="O1223" s="66" t="e">
        <v>#N/A</v>
      </c>
      <c r="P1223" s="1">
        <v>1223</v>
      </c>
      <c r="Q1223" s="46">
        <f>ROUND(class[[#This Row],[count]],-3)</f>
        <v>23000</v>
      </c>
      <c r="R1223" s="59">
        <f>VLOOKUP(class[[#This Row],[count_rd]],caltran!$J$2:$P$182,7,FALSE)</f>
        <v>16905</v>
      </c>
      <c r="S1223" s="63">
        <f>VLOOKUP(class[[#This Row],[count_rd]],caltran!$J$2:$P$182,6,FALSE)</f>
        <v>29095.000000000004</v>
      </c>
      <c r="T1223" s="1">
        <f>IF(AND(class[[#This Row],[flow]]&gt;=class[[#This Row],[low]], class[[#This Row],[flow]]&lt;=class[[#This Row],[high]]),1,0)</f>
        <v>0</v>
      </c>
    </row>
    <row r="1224" spans="1:20" x14ac:dyDescent="0.25">
      <c r="A1224" s="61">
        <v>1714</v>
      </c>
      <c r="B1224" s="61">
        <v>2</v>
      </c>
      <c r="C1224" s="61">
        <v>1</v>
      </c>
      <c r="D1224" s="68">
        <v>1</v>
      </c>
      <c r="E1224" s="61" t="s">
        <v>77</v>
      </c>
      <c r="F1224" s="61">
        <v>3</v>
      </c>
      <c r="G12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24" s="62">
        <v>2</v>
      </c>
      <c r="I1224" s="62">
        <v>14</v>
      </c>
      <c r="J1224" s="61">
        <v>23816</v>
      </c>
      <c r="K1224" s="4">
        <f>VLOOKUP(class[[#This Row],[hwycov_id]],readme!E:F,2,FALSE)</f>
        <v>31916.265928999997</v>
      </c>
      <c r="L1224" s="64">
        <f t="shared" si="57"/>
        <v>0.34011865674336561</v>
      </c>
      <c r="M1224" s="65">
        <f t="shared" si="58"/>
        <v>8100.2659289999974</v>
      </c>
      <c r="N1224" s="65">
        <f t="shared" si="59"/>
        <v>65614308.120518193</v>
      </c>
      <c r="O1224" s="66" t="e">
        <v>#N/A</v>
      </c>
      <c r="P1224" s="1">
        <v>1224</v>
      </c>
      <c r="Q1224" s="46">
        <f>ROUND(class[[#This Row],[count]],-3)</f>
        <v>24000</v>
      </c>
      <c r="R1224" s="59">
        <f>VLOOKUP(class[[#This Row],[count_rd]],caltran!$J$2:$P$182,7,FALSE)</f>
        <v>17760</v>
      </c>
      <c r="S1224" s="63">
        <f>VLOOKUP(class[[#This Row],[count_rd]],caltran!$J$2:$P$182,6,FALSE)</f>
        <v>30240</v>
      </c>
      <c r="T1224" s="1">
        <f>IF(AND(class[[#This Row],[flow]]&gt;=class[[#This Row],[low]], class[[#This Row],[flow]]&lt;=class[[#This Row],[high]]),1,0)</f>
        <v>0</v>
      </c>
    </row>
    <row r="1225" spans="1:20" x14ac:dyDescent="0.25">
      <c r="A1225" s="61">
        <v>22904</v>
      </c>
      <c r="B1225" s="61">
        <v>2</v>
      </c>
      <c r="C1225" s="61">
        <v>1</v>
      </c>
      <c r="D1225" s="68">
        <v>2</v>
      </c>
      <c r="E1225" s="61" t="s">
        <v>77</v>
      </c>
      <c r="F1225" s="61">
        <v>3</v>
      </c>
      <c r="G12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25" s="62">
        <v>2</v>
      </c>
      <c r="I1225" s="62">
        <v>3</v>
      </c>
      <c r="J1225" s="61">
        <v>24879</v>
      </c>
      <c r="K1225" s="4">
        <f>VLOOKUP(class[[#This Row],[hwycov_id]],readme!E:F,2,FALSE)</f>
        <v>14822.645645000001</v>
      </c>
      <c r="L1225" s="64">
        <f t="shared" si="57"/>
        <v>-0.40421055327786481</v>
      </c>
      <c r="M1225" s="65">
        <f t="shared" si="58"/>
        <v>-10056.354354999999</v>
      </c>
      <c r="N1225" s="65">
        <f t="shared" si="59"/>
        <v>101130262.91332746</v>
      </c>
      <c r="O1225" s="66" t="e">
        <v>#N/A</v>
      </c>
      <c r="P1225" s="1">
        <v>1225</v>
      </c>
      <c r="Q1225" s="46">
        <f>ROUND(class[[#This Row],[count]],-3)</f>
        <v>25000</v>
      </c>
      <c r="R1225" s="59">
        <f>VLOOKUP(class[[#This Row],[count_rd]],caltran!$J$2:$P$182,7,FALSE)</f>
        <v>18625</v>
      </c>
      <c r="S1225" s="63">
        <f>VLOOKUP(class[[#This Row],[count_rd]],caltran!$J$2:$P$182,6,FALSE)</f>
        <v>31374.999999999996</v>
      </c>
      <c r="T1225" s="1">
        <f>IF(AND(class[[#This Row],[flow]]&gt;=class[[#This Row],[low]], class[[#This Row],[flow]]&lt;=class[[#This Row],[high]]),1,0)</f>
        <v>0</v>
      </c>
    </row>
    <row r="1226" spans="1:20" x14ac:dyDescent="0.25">
      <c r="A1226" s="61">
        <v>15414</v>
      </c>
      <c r="B1226" s="61">
        <v>2</v>
      </c>
      <c r="C1226" s="61">
        <v>1</v>
      </c>
      <c r="D1226" s="68">
        <v>2</v>
      </c>
      <c r="E1226" s="61" t="s">
        <v>77</v>
      </c>
      <c r="F1226" s="61">
        <v>3</v>
      </c>
      <c r="G12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26" s="62">
        <v>5</v>
      </c>
      <c r="I1226" s="62">
        <v>5</v>
      </c>
      <c r="J1226" s="61">
        <v>24900</v>
      </c>
      <c r="K1226" s="4">
        <f>VLOOKUP(class[[#This Row],[hwycov_id]],readme!E:F,2,FALSE)</f>
        <v>33324.721008</v>
      </c>
      <c r="L1226" s="64">
        <f t="shared" si="57"/>
        <v>0.33834220915662661</v>
      </c>
      <c r="M1226" s="65">
        <f t="shared" si="58"/>
        <v>8424.7210080000004</v>
      </c>
      <c r="N1226" s="65">
        <f t="shared" si="59"/>
        <v>70975924.062636539</v>
      </c>
      <c r="O1226" s="66" t="e">
        <v>#N/A</v>
      </c>
      <c r="P1226" s="1">
        <v>1226</v>
      </c>
      <c r="Q1226" s="46">
        <f>ROUND(class[[#This Row],[count]],-3)</f>
        <v>25000</v>
      </c>
      <c r="R1226" s="59">
        <f>VLOOKUP(class[[#This Row],[count_rd]],caltran!$J$2:$P$182,7,FALSE)</f>
        <v>18625</v>
      </c>
      <c r="S1226" s="63">
        <f>VLOOKUP(class[[#This Row],[count_rd]],caltran!$J$2:$P$182,6,FALSE)</f>
        <v>31374.999999999996</v>
      </c>
      <c r="T1226" s="1">
        <f>IF(AND(class[[#This Row],[flow]]&gt;=class[[#This Row],[low]], class[[#This Row],[flow]]&lt;=class[[#This Row],[high]]),1,0)</f>
        <v>0</v>
      </c>
    </row>
    <row r="1227" spans="1:20" x14ac:dyDescent="0.25">
      <c r="A1227" s="61">
        <v>3507</v>
      </c>
      <c r="B1227" s="61">
        <v>2</v>
      </c>
      <c r="C1227" s="61">
        <v>1</v>
      </c>
      <c r="D1227" s="68">
        <v>2</v>
      </c>
      <c r="E1227" s="61" t="s">
        <v>77</v>
      </c>
      <c r="F1227" s="61">
        <v>3</v>
      </c>
      <c r="G12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27" s="62">
        <v>5</v>
      </c>
      <c r="I1227" s="62">
        <v>16</v>
      </c>
      <c r="J1227" s="61">
        <v>25000</v>
      </c>
      <c r="K1227" s="4">
        <f>VLOOKUP(class[[#This Row],[hwycov_id]],readme!E:F,2,FALSE)</f>
        <v>16587.513649</v>
      </c>
      <c r="L1227" s="64">
        <f t="shared" si="57"/>
        <v>-0.33649945404000003</v>
      </c>
      <c r="M1227" s="65">
        <f t="shared" si="58"/>
        <v>-8412.4863509999996</v>
      </c>
      <c r="N1227" s="65">
        <f t="shared" si="59"/>
        <v>70769926.60576129</v>
      </c>
      <c r="O1227" s="66" t="e">
        <v>#N/A</v>
      </c>
      <c r="P1227" s="1">
        <v>1227</v>
      </c>
      <c r="Q1227" s="46">
        <f>ROUND(class[[#This Row],[count]],-3)</f>
        <v>25000</v>
      </c>
      <c r="R1227" s="59">
        <f>VLOOKUP(class[[#This Row],[count_rd]],caltran!$J$2:$P$182,7,FALSE)</f>
        <v>18625</v>
      </c>
      <c r="S1227" s="63">
        <f>VLOOKUP(class[[#This Row],[count_rd]],caltran!$J$2:$P$182,6,FALSE)</f>
        <v>31374.999999999996</v>
      </c>
      <c r="T1227" s="1">
        <f>IF(AND(class[[#This Row],[flow]]&gt;=class[[#This Row],[low]], class[[#This Row],[flow]]&lt;=class[[#This Row],[high]]),1,0)</f>
        <v>0</v>
      </c>
    </row>
    <row r="1228" spans="1:20" x14ac:dyDescent="0.25">
      <c r="A1228" s="61">
        <v>15469</v>
      </c>
      <c r="B1228" s="61">
        <v>2</v>
      </c>
      <c r="C1228" s="61">
        <v>1</v>
      </c>
      <c r="D1228" s="68">
        <v>2</v>
      </c>
      <c r="E1228" s="61" t="s">
        <v>77</v>
      </c>
      <c r="F1228" s="61">
        <v>3</v>
      </c>
      <c r="G12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28" s="62">
        <v>5</v>
      </c>
      <c r="I1228" s="62">
        <v>5</v>
      </c>
      <c r="J1228" s="61">
        <v>25100</v>
      </c>
      <c r="K1228" s="4">
        <f>VLOOKUP(class[[#This Row],[hwycov_id]],readme!E:F,2,FALSE)</f>
        <v>30683.271850999998</v>
      </c>
      <c r="L1228" s="64">
        <f t="shared" si="57"/>
        <v>0.22244110960159347</v>
      </c>
      <c r="M1228" s="65">
        <f t="shared" si="58"/>
        <v>5583.2718509999977</v>
      </c>
      <c r="N1228" s="65">
        <f t="shared" si="59"/>
        <v>31172924.562168941</v>
      </c>
      <c r="O1228" s="66" t="e">
        <v>#N/A</v>
      </c>
      <c r="P1228" s="1">
        <v>1228</v>
      </c>
      <c r="Q1228" s="46">
        <f>ROUND(class[[#This Row],[count]],-3)</f>
        <v>25000</v>
      </c>
      <c r="R1228" s="59">
        <f>VLOOKUP(class[[#This Row],[count_rd]],caltran!$J$2:$P$182,7,FALSE)</f>
        <v>18625</v>
      </c>
      <c r="S1228" s="63">
        <f>VLOOKUP(class[[#This Row],[count_rd]],caltran!$J$2:$P$182,6,FALSE)</f>
        <v>31374.999999999996</v>
      </c>
      <c r="T1228" s="1">
        <f>IF(AND(class[[#This Row],[flow]]&gt;=class[[#This Row],[low]], class[[#This Row],[flow]]&lt;=class[[#This Row],[high]]),1,0)</f>
        <v>1</v>
      </c>
    </row>
    <row r="1229" spans="1:20" x14ac:dyDescent="0.25">
      <c r="A1229" s="61">
        <v>2796</v>
      </c>
      <c r="B1229" s="61">
        <v>2</v>
      </c>
      <c r="C1229" s="61">
        <v>1</v>
      </c>
      <c r="D1229" s="68">
        <v>2</v>
      </c>
      <c r="E1229" s="61" t="s">
        <v>77</v>
      </c>
      <c r="F1229" s="61">
        <v>3</v>
      </c>
      <c r="G12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29" s="62">
        <v>2</v>
      </c>
      <c r="I1229" s="62">
        <v>11</v>
      </c>
      <c r="J1229" s="61">
        <v>25500</v>
      </c>
      <c r="K1229" s="4">
        <f>VLOOKUP(class[[#This Row],[hwycov_id]],readme!E:F,2,FALSE)</f>
        <v>21184.153051000001</v>
      </c>
      <c r="L1229" s="64">
        <f t="shared" si="57"/>
        <v>-0.16924889996078429</v>
      </c>
      <c r="M1229" s="65">
        <f t="shared" si="58"/>
        <v>-4315.8469489999989</v>
      </c>
      <c r="N1229" s="65">
        <f t="shared" si="59"/>
        <v>18626534.887192599</v>
      </c>
      <c r="O1229" s="66" t="e">
        <v>#N/A</v>
      </c>
      <c r="P1229" s="1">
        <v>1229</v>
      </c>
      <c r="Q1229" s="46">
        <f>ROUND(class[[#This Row],[count]],-3)</f>
        <v>26000</v>
      </c>
      <c r="R1229" s="59">
        <f>VLOOKUP(class[[#This Row],[count_rd]],caltran!$J$2:$P$182,7,FALSE)</f>
        <v>19448</v>
      </c>
      <c r="S1229" s="63">
        <f>VLOOKUP(class[[#This Row],[count_rd]],caltran!$J$2:$P$182,6,FALSE)</f>
        <v>32552</v>
      </c>
      <c r="T1229" s="1">
        <f>IF(AND(class[[#This Row],[flow]]&gt;=class[[#This Row],[low]], class[[#This Row],[flow]]&lt;=class[[#This Row],[high]]),1,0)</f>
        <v>1</v>
      </c>
    </row>
    <row r="1230" spans="1:20" x14ac:dyDescent="0.25">
      <c r="A1230" s="61">
        <v>10429</v>
      </c>
      <c r="B1230" s="61">
        <v>2</v>
      </c>
      <c r="C1230" s="61">
        <v>1</v>
      </c>
      <c r="D1230" s="68">
        <v>2</v>
      </c>
      <c r="E1230" s="61" t="s">
        <v>77</v>
      </c>
      <c r="F1230" s="61">
        <v>3</v>
      </c>
      <c r="G12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30" s="62">
        <v>5</v>
      </c>
      <c r="I1230" s="62">
        <v>16</v>
      </c>
      <c r="J1230" s="61">
        <v>26400</v>
      </c>
      <c r="K1230" s="4">
        <f>VLOOKUP(class[[#This Row],[hwycov_id]],readme!E:F,2,FALSE)</f>
        <v>15758.924318000001</v>
      </c>
      <c r="L1230" s="64">
        <f t="shared" si="57"/>
        <v>-0.40307104856060605</v>
      </c>
      <c r="M1230" s="65">
        <f t="shared" si="58"/>
        <v>-10641.075681999999</v>
      </c>
      <c r="N1230" s="65">
        <f t="shared" si="59"/>
        <v>113232491.67005174</v>
      </c>
      <c r="O1230" s="66" t="e">
        <v>#N/A</v>
      </c>
      <c r="P1230" s="1">
        <v>1230</v>
      </c>
      <c r="Q1230" s="46">
        <f>ROUND(class[[#This Row],[count]],-3)</f>
        <v>26000</v>
      </c>
      <c r="R1230" s="59">
        <f>VLOOKUP(class[[#This Row],[count_rd]],caltran!$J$2:$P$182,7,FALSE)</f>
        <v>19448</v>
      </c>
      <c r="S1230" s="63">
        <f>VLOOKUP(class[[#This Row],[count_rd]],caltran!$J$2:$P$182,6,FALSE)</f>
        <v>32552</v>
      </c>
      <c r="T1230" s="1">
        <f>IF(AND(class[[#This Row],[flow]]&gt;=class[[#This Row],[low]], class[[#This Row],[flow]]&lt;=class[[#This Row],[high]]),1,0)</f>
        <v>0</v>
      </c>
    </row>
    <row r="1231" spans="1:20" x14ac:dyDescent="0.25">
      <c r="A1231" s="61">
        <v>22830</v>
      </c>
      <c r="B1231" s="61">
        <v>2</v>
      </c>
      <c r="C1231" s="61">
        <v>1</v>
      </c>
      <c r="D1231" s="68">
        <v>2</v>
      </c>
      <c r="E1231" s="61" t="s">
        <v>77</v>
      </c>
      <c r="F1231" s="61">
        <v>3</v>
      </c>
      <c r="G12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31" s="62">
        <v>7</v>
      </c>
      <c r="I1231" s="62">
        <v>19</v>
      </c>
      <c r="J1231" s="61">
        <v>26700</v>
      </c>
      <c r="K1231" s="4">
        <f>VLOOKUP(class[[#This Row],[hwycov_id]],readme!E:F,2,FALSE)</f>
        <v>20938.180817</v>
      </c>
      <c r="L1231" s="64">
        <f t="shared" si="57"/>
        <v>-0.21579847127340823</v>
      </c>
      <c r="M1231" s="65">
        <f t="shared" si="58"/>
        <v>-5761.8191829999996</v>
      </c>
      <c r="N1231" s="65">
        <f t="shared" si="59"/>
        <v>33198560.297586784</v>
      </c>
      <c r="O1231" s="66" t="e">
        <v>#N/A</v>
      </c>
      <c r="P1231" s="1">
        <v>1231</v>
      </c>
      <c r="Q1231" s="46">
        <f>ROUND(class[[#This Row],[count]],-3)</f>
        <v>27000</v>
      </c>
      <c r="R1231" s="59">
        <f>VLOOKUP(class[[#This Row],[count_rd]],caltran!$J$2:$P$182,7,FALSE)</f>
        <v>20250</v>
      </c>
      <c r="S1231" s="63">
        <f>VLOOKUP(class[[#This Row],[count_rd]],caltran!$J$2:$P$182,6,FALSE)</f>
        <v>33750</v>
      </c>
      <c r="T1231" s="1">
        <f>IF(AND(class[[#This Row],[flow]]&gt;=class[[#This Row],[low]], class[[#This Row],[flow]]&lt;=class[[#This Row],[high]]),1,0)</f>
        <v>1</v>
      </c>
    </row>
    <row r="1232" spans="1:20" x14ac:dyDescent="0.25">
      <c r="A1232" s="61">
        <v>4251</v>
      </c>
      <c r="B1232" s="61">
        <v>2</v>
      </c>
      <c r="C1232" s="61">
        <v>1</v>
      </c>
      <c r="D1232" s="68">
        <v>2</v>
      </c>
      <c r="E1232" s="61" t="s">
        <v>77</v>
      </c>
      <c r="F1232" s="61">
        <v>3</v>
      </c>
      <c r="G12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32" s="62">
        <v>3</v>
      </c>
      <c r="I1232" s="62">
        <v>14</v>
      </c>
      <c r="J1232" s="61">
        <v>26792</v>
      </c>
      <c r="K1232" s="4">
        <f>VLOOKUP(class[[#This Row],[hwycov_id]],readme!E:F,2,FALSE)</f>
        <v>25576.927565999998</v>
      </c>
      <c r="L1232" s="64">
        <f t="shared" si="57"/>
        <v>-4.5352061585547943E-2</v>
      </c>
      <c r="M1232" s="65">
        <f t="shared" si="58"/>
        <v>-1215.0724340000015</v>
      </c>
      <c r="N1232" s="65">
        <f t="shared" si="59"/>
        <v>1476401.0198666879</v>
      </c>
      <c r="O1232" s="66" t="e">
        <v>#N/A</v>
      </c>
      <c r="P1232" s="1">
        <v>1232</v>
      </c>
      <c r="Q1232" s="46">
        <f>ROUND(class[[#This Row],[count]],-3)</f>
        <v>27000</v>
      </c>
      <c r="R1232" s="59">
        <f>VLOOKUP(class[[#This Row],[count_rd]],caltran!$J$2:$P$182,7,FALSE)</f>
        <v>20250</v>
      </c>
      <c r="S1232" s="63">
        <f>VLOOKUP(class[[#This Row],[count_rd]],caltran!$J$2:$P$182,6,FALSE)</f>
        <v>33750</v>
      </c>
      <c r="T1232" s="1">
        <f>IF(AND(class[[#This Row],[flow]]&gt;=class[[#This Row],[low]], class[[#This Row],[flow]]&lt;=class[[#This Row],[high]]),1,0)</f>
        <v>1</v>
      </c>
    </row>
    <row r="1233" spans="1:20" x14ac:dyDescent="0.25">
      <c r="A1233" s="61">
        <v>7432</v>
      </c>
      <c r="B1233" s="61">
        <v>2</v>
      </c>
      <c r="C1233" s="61">
        <v>1</v>
      </c>
      <c r="D1233" s="68">
        <v>2</v>
      </c>
      <c r="E1233" s="61" t="s">
        <v>77</v>
      </c>
      <c r="F1233" s="61">
        <v>3</v>
      </c>
      <c r="G12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33" s="62">
        <v>5</v>
      </c>
      <c r="I1233" s="62">
        <v>16</v>
      </c>
      <c r="J1233" s="61">
        <v>26800</v>
      </c>
      <c r="K1233" s="4">
        <f>VLOOKUP(class[[#This Row],[hwycov_id]],readme!E:F,2,FALSE)</f>
        <v>22285.703996000004</v>
      </c>
      <c r="L1233" s="64">
        <f t="shared" si="57"/>
        <v>-0.16844388074626848</v>
      </c>
      <c r="M1233" s="65">
        <f t="shared" si="58"/>
        <v>-4514.2960039999962</v>
      </c>
      <c r="N1233" s="65">
        <f t="shared" si="59"/>
        <v>20378868.411730334</v>
      </c>
      <c r="O1233" s="66" t="e">
        <v>#N/A</v>
      </c>
      <c r="P1233" s="1">
        <v>1233</v>
      </c>
      <c r="Q1233" s="46">
        <f>ROUND(class[[#This Row],[count]],-3)</f>
        <v>27000</v>
      </c>
      <c r="R1233" s="59">
        <f>VLOOKUP(class[[#This Row],[count_rd]],caltran!$J$2:$P$182,7,FALSE)</f>
        <v>20250</v>
      </c>
      <c r="S1233" s="63">
        <f>VLOOKUP(class[[#This Row],[count_rd]],caltran!$J$2:$P$182,6,FALSE)</f>
        <v>33750</v>
      </c>
      <c r="T1233" s="1">
        <f>IF(AND(class[[#This Row],[flow]]&gt;=class[[#This Row],[low]], class[[#This Row],[flow]]&lt;=class[[#This Row],[high]]),1,0)</f>
        <v>1</v>
      </c>
    </row>
    <row r="1234" spans="1:20" x14ac:dyDescent="0.25">
      <c r="A1234" s="61">
        <v>16656</v>
      </c>
      <c r="B1234" s="61">
        <v>2</v>
      </c>
      <c r="C1234" s="61">
        <v>1</v>
      </c>
      <c r="D1234" s="68">
        <v>2</v>
      </c>
      <c r="E1234" s="61" t="s">
        <v>77</v>
      </c>
      <c r="F1234" s="61">
        <v>3</v>
      </c>
      <c r="G12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34" s="62">
        <v>6</v>
      </c>
      <c r="I1234" s="62">
        <v>1</v>
      </c>
      <c r="J1234" s="61">
        <v>28100</v>
      </c>
      <c r="K1234" s="4">
        <f>VLOOKUP(class[[#This Row],[hwycov_id]],readme!E:F,2,FALSE)</f>
        <v>36158.213133999998</v>
      </c>
      <c r="L1234" s="64">
        <f t="shared" si="57"/>
        <v>0.28676915067615649</v>
      </c>
      <c r="M1234" s="65">
        <f t="shared" si="58"/>
        <v>8058.2131339999978</v>
      </c>
      <c r="N1234" s="65">
        <f t="shared" si="59"/>
        <v>64934798.912970066</v>
      </c>
      <c r="O1234" s="66" t="e">
        <v>#N/A</v>
      </c>
      <c r="P1234" s="1">
        <v>1234</v>
      </c>
      <c r="Q1234" s="46">
        <f>ROUND(class[[#This Row],[count]],-3)</f>
        <v>28000</v>
      </c>
      <c r="R1234" s="59">
        <f>VLOOKUP(class[[#This Row],[count_rd]],caltran!$J$2:$P$182,7,FALSE)</f>
        <v>21056</v>
      </c>
      <c r="S1234" s="63">
        <f>VLOOKUP(class[[#This Row],[count_rd]],caltran!$J$2:$P$182,6,FALSE)</f>
        <v>34944</v>
      </c>
      <c r="T1234" s="1">
        <f>IF(AND(class[[#This Row],[flow]]&gt;=class[[#This Row],[low]], class[[#This Row],[flow]]&lt;=class[[#This Row],[high]]),1,0)</f>
        <v>0</v>
      </c>
    </row>
    <row r="1235" spans="1:20" x14ac:dyDescent="0.25">
      <c r="A1235" s="61">
        <v>8991</v>
      </c>
      <c r="B1235" s="61">
        <v>2</v>
      </c>
      <c r="C1235" s="61">
        <v>1</v>
      </c>
      <c r="D1235" s="68">
        <v>2</v>
      </c>
      <c r="E1235" s="61" t="s">
        <v>77</v>
      </c>
      <c r="F1235" s="61">
        <v>3</v>
      </c>
      <c r="G12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35" s="62">
        <v>3</v>
      </c>
      <c r="I1235" s="62">
        <v>14</v>
      </c>
      <c r="J1235" s="61">
        <v>28594</v>
      </c>
      <c r="K1235" s="4">
        <f>VLOOKUP(class[[#This Row],[hwycov_id]],readme!E:F,2,FALSE)</f>
        <v>45870.267915000004</v>
      </c>
      <c r="L1235" s="64">
        <f t="shared" si="57"/>
        <v>0.60419206529341829</v>
      </c>
      <c r="M1235" s="65">
        <f t="shared" si="58"/>
        <v>17276.267915000004</v>
      </c>
      <c r="N1235" s="65">
        <f t="shared" si="59"/>
        <v>298469433.0708586</v>
      </c>
      <c r="O1235" s="66" t="e">
        <v>#N/A</v>
      </c>
      <c r="P1235" s="1">
        <v>1235</v>
      </c>
      <c r="Q1235" s="46">
        <f>ROUND(class[[#This Row],[count]],-3)</f>
        <v>29000</v>
      </c>
      <c r="R1235" s="59">
        <f>VLOOKUP(class[[#This Row],[count_rd]],caltran!$J$2:$P$182,7,FALSE)</f>
        <v>21924</v>
      </c>
      <c r="S1235" s="63">
        <f>VLOOKUP(class[[#This Row],[count_rd]],caltran!$J$2:$P$182,6,FALSE)</f>
        <v>36076</v>
      </c>
      <c r="T1235" s="1">
        <f>IF(AND(class[[#This Row],[flow]]&gt;=class[[#This Row],[low]], class[[#This Row],[flow]]&lt;=class[[#This Row],[high]]),1,0)</f>
        <v>0</v>
      </c>
    </row>
    <row r="1236" spans="1:20" x14ac:dyDescent="0.25">
      <c r="A1236" s="61">
        <v>14804</v>
      </c>
      <c r="B1236" s="61">
        <v>2</v>
      </c>
      <c r="C1236" s="61">
        <v>1</v>
      </c>
      <c r="D1236" s="68">
        <v>2</v>
      </c>
      <c r="E1236" s="61" t="s">
        <v>77</v>
      </c>
      <c r="F1236" s="61">
        <v>3</v>
      </c>
      <c r="G12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36" s="62">
        <v>3</v>
      </c>
      <c r="I1236" s="62">
        <v>14</v>
      </c>
      <c r="J1236" s="61">
        <v>29336</v>
      </c>
      <c r="K1236" s="4">
        <f>VLOOKUP(class[[#This Row],[hwycov_id]],readme!E:F,2,FALSE)</f>
        <v>22068.938630000001</v>
      </c>
      <c r="L1236" s="64">
        <f t="shared" si="57"/>
        <v>-0.24771820868557404</v>
      </c>
      <c r="M1236" s="65">
        <f t="shared" si="58"/>
        <v>-7267.0613699999994</v>
      </c>
      <c r="N1236" s="65">
        <f t="shared" si="59"/>
        <v>52810180.955346271</v>
      </c>
      <c r="O1236" s="66" t="e">
        <v>#N/A</v>
      </c>
      <c r="P1236" s="1">
        <v>1236</v>
      </c>
      <c r="Q1236" s="46">
        <f>ROUND(class[[#This Row],[count]],-3)</f>
        <v>29000</v>
      </c>
      <c r="R1236" s="59">
        <f>VLOOKUP(class[[#This Row],[count_rd]],caltran!$J$2:$P$182,7,FALSE)</f>
        <v>21924</v>
      </c>
      <c r="S1236" s="63">
        <f>VLOOKUP(class[[#This Row],[count_rd]],caltran!$J$2:$P$182,6,FALSE)</f>
        <v>36076</v>
      </c>
      <c r="T1236" s="1">
        <f>IF(AND(class[[#This Row],[flow]]&gt;=class[[#This Row],[low]], class[[#This Row],[flow]]&lt;=class[[#This Row],[high]]),1,0)</f>
        <v>1</v>
      </c>
    </row>
    <row r="1237" spans="1:20" x14ac:dyDescent="0.25">
      <c r="A1237" s="61">
        <v>7653</v>
      </c>
      <c r="B1237" s="61">
        <v>2</v>
      </c>
      <c r="C1237" s="61">
        <v>1</v>
      </c>
      <c r="D1237" s="68">
        <v>2</v>
      </c>
      <c r="E1237" s="61" t="s">
        <v>77</v>
      </c>
      <c r="F1237" s="61">
        <v>3</v>
      </c>
      <c r="G12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37" s="62">
        <v>6</v>
      </c>
      <c r="I1237" s="62">
        <v>1</v>
      </c>
      <c r="J1237" s="61">
        <v>29400</v>
      </c>
      <c r="K1237" s="4">
        <f>VLOOKUP(class[[#This Row],[hwycov_id]],readme!E:F,2,FALSE)</f>
        <v>42625.785155999998</v>
      </c>
      <c r="L1237" s="64">
        <f t="shared" si="57"/>
        <v>0.44985663795918351</v>
      </c>
      <c r="M1237" s="65">
        <f t="shared" si="58"/>
        <v>13225.785155999998</v>
      </c>
      <c r="N1237" s="65">
        <f t="shared" si="59"/>
        <v>174921392.99266988</v>
      </c>
      <c r="O1237" s="66" t="e">
        <v>#N/A</v>
      </c>
      <c r="P1237" s="1">
        <v>1237</v>
      </c>
      <c r="Q1237" s="46">
        <f>ROUND(class[[#This Row],[count]],-3)</f>
        <v>29000</v>
      </c>
      <c r="R1237" s="59">
        <f>VLOOKUP(class[[#This Row],[count_rd]],caltran!$J$2:$P$182,7,FALSE)</f>
        <v>21924</v>
      </c>
      <c r="S1237" s="63">
        <f>VLOOKUP(class[[#This Row],[count_rd]],caltran!$J$2:$P$182,6,FALSE)</f>
        <v>36076</v>
      </c>
      <c r="T1237" s="1">
        <f>IF(AND(class[[#This Row],[flow]]&gt;=class[[#This Row],[low]], class[[#This Row],[flow]]&lt;=class[[#This Row],[high]]),1,0)</f>
        <v>0</v>
      </c>
    </row>
    <row r="1238" spans="1:20" x14ac:dyDescent="0.25">
      <c r="A1238" s="61">
        <v>19904</v>
      </c>
      <c r="B1238" s="61">
        <v>2</v>
      </c>
      <c r="C1238" s="61">
        <v>1</v>
      </c>
      <c r="D1238" s="68">
        <v>2</v>
      </c>
      <c r="E1238" s="61" t="s">
        <v>77</v>
      </c>
      <c r="F1238" s="61">
        <v>3</v>
      </c>
      <c r="G12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38" s="62">
        <v>2</v>
      </c>
      <c r="I1238" s="62">
        <v>14</v>
      </c>
      <c r="J1238" s="61">
        <v>29888</v>
      </c>
      <c r="K1238" s="4">
        <f>VLOOKUP(class[[#This Row],[hwycov_id]],readme!E:F,2,FALSE)</f>
        <v>30403.056335000001</v>
      </c>
      <c r="L1238" s="64">
        <f t="shared" si="57"/>
        <v>1.7232880587526811E-2</v>
      </c>
      <c r="M1238" s="65">
        <f t="shared" si="58"/>
        <v>515.05633500000113</v>
      </c>
      <c r="N1238" s="65">
        <f t="shared" si="59"/>
        <v>265283.02822363336</v>
      </c>
      <c r="O1238" s="66" t="e">
        <v>#N/A</v>
      </c>
      <c r="P1238" s="1">
        <v>1238</v>
      </c>
      <c r="Q1238" s="46">
        <f>ROUND(class[[#This Row],[count]],-3)</f>
        <v>30000</v>
      </c>
      <c r="R1238" s="59">
        <f>VLOOKUP(class[[#This Row],[count_rd]],caltran!$J$2:$P$182,7,FALSE)</f>
        <v>22770</v>
      </c>
      <c r="S1238" s="63">
        <f>VLOOKUP(class[[#This Row],[count_rd]],caltran!$J$2:$P$182,6,FALSE)</f>
        <v>37230</v>
      </c>
      <c r="T1238" s="1">
        <f>IF(AND(class[[#This Row],[flow]]&gt;=class[[#This Row],[low]], class[[#This Row],[flow]]&lt;=class[[#This Row],[high]]),1,0)</f>
        <v>1</v>
      </c>
    </row>
    <row r="1239" spans="1:20" x14ac:dyDescent="0.25">
      <c r="A1239" s="61">
        <v>12561</v>
      </c>
      <c r="B1239" s="61">
        <v>2</v>
      </c>
      <c r="C1239" s="61">
        <v>1</v>
      </c>
      <c r="D1239" s="68">
        <v>2</v>
      </c>
      <c r="E1239" s="61" t="s">
        <v>77</v>
      </c>
      <c r="F1239" s="61">
        <v>3</v>
      </c>
      <c r="G12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39" s="62">
        <v>6</v>
      </c>
      <c r="I1239" s="62">
        <v>1</v>
      </c>
      <c r="J1239" s="61">
        <v>31100</v>
      </c>
      <c r="K1239" s="4">
        <f>VLOOKUP(class[[#This Row],[hwycov_id]],readme!E:F,2,FALSE)</f>
        <v>41058.492492999998</v>
      </c>
      <c r="L1239" s="64">
        <f t="shared" si="57"/>
        <v>0.32020876183279734</v>
      </c>
      <c r="M1239" s="65">
        <f t="shared" si="58"/>
        <v>9958.4924929999979</v>
      </c>
      <c r="N1239" s="65">
        <f t="shared" si="59"/>
        <v>99171572.73313731</v>
      </c>
      <c r="O1239" s="66" t="e">
        <v>#N/A</v>
      </c>
      <c r="P1239" s="1">
        <v>1239</v>
      </c>
      <c r="Q1239" s="46">
        <f>ROUND(class[[#This Row],[count]],-3)</f>
        <v>31000</v>
      </c>
      <c r="R1239" s="59">
        <f>VLOOKUP(class[[#This Row],[count_rd]],caltran!$J$2:$P$182,7,FALSE)</f>
        <v>23591</v>
      </c>
      <c r="S1239" s="63">
        <f>VLOOKUP(class[[#This Row],[count_rd]],caltran!$J$2:$P$182,6,FALSE)</f>
        <v>38408.999999999993</v>
      </c>
      <c r="T1239" s="1">
        <f>IF(AND(class[[#This Row],[flow]]&gt;=class[[#This Row],[low]], class[[#This Row],[flow]]&lt;=class[[#This Row],[high]]),1,0)</f>
        <v>0</v>
      </c>
    </row>
    <row r="1240" spans="1:20" x14ac:dyDescent="0.25">
      <c r="A1240" s="61">
        <v>6997</v>
      </c>
      <c r="B1240" s="61">
        <v>2</v>
      </c>
      <c r="C1240" s="61">
        <v>1</v>
      </c>
      <c r="D1240" s="68">
        <v>2</v>
      </c>
      <c r="E1240" s="61" t="s">
        <v>77</v>
      </c>
      <c r="F1240" s="61">
        <v>3</v>
      </c>
      <c r="G12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40" s="62">
        <v>3</v>
      </c>
      <c r="I1240" s="62">
        <v>14</v>
      </c>
      <c r="J1240" s="61">
        <v>31570</v>
      </c>
      <c r="K1240" s="4">
        <f>VLOOKUP(class[[#This Row],[hwycov_id]],readme!E:F,2,FALSE)</f>
        <v>24040.701341</v>
      </c>
      <c r="L1240" s="64">
        <f t="shared" si="57"/>
        <v>-0.23849536455495723</v>
      </c>
      <c r="M1240" s="65">
        <f t="shared" si="58"/>
        <v>-7529.298659</v>
      </c>
      <c r="N1240" s="65">
        <f t="shared" si="59"/>
        <v>56690338.296419196</v>
      </c>
      <c r="O1240" s="66" t="e">
        <v>#N/A</v>
      </c>
      <c r="P1240" s="1">
        <v>1240</v>
      </c>
      <c r="Q1240" s="46">
        <f>ROUND(class[[#This Row],[count]],-3)</f>
        <v>32000</v>
      </c>
      <c r="R1240" s="59">
        <f>VLOOKUP(class[[#This Row],[count_rd]],caltran!$J$2:$P$182,7,FALSE)</f>
        <v>24426.666666666664</v>
      </c>
      <c r="S1240" s="63">
        <f>VLOOKUP(class[[#This Row],[count_rd]],caltran!$J$2:$P$182,6,FALSE)</f>
        <v>39573.333333333328</v>
      </c>
      <c r="T1240" s="1">
        <f>IF(AND(class[[#This Row],[flow]]&gt;=class[[#This Row],[low]], class[[#This Row],[flow]]&lt;=class[[#This Row],[high]]),1,0)</f>
        <v>0</v>
      </c>
    </row>
    <row r="1241" spans="1:20" x14ac:dyDescent="0.25">
      <c r="A1241" s="61">
        <v>16505</v>
      </c>
      <c r="B1241" s="61">
        <v>2</v>
      </c>
      <c r="C1241" s="61">
        <v>1</v>
      </c>
      <c r="D1241" s="68">
        <v>2</v>
      </c>
      <c r="E1241" s="61" t="s">
        <v>77</v>
      </c>
      <c r="F1241" s="61">
        <v>3</v>
      </c>
      <c r="G12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41" s="62">
        <v>3</v>
      </c>
      <c r="I1241" s="62">
        <v>14</v>
      </c>
      <c r="J1241" s="61">
        <v>32680</v>
      </c>
      <c r="K1241" s="4">
        <f>VLOOKUP(class[[#This Row],[hwycov_id]],readme!E:F,2,FALSE)</f>
        <v>45265.397888</v>
      </c>
      <c r="L1241" s="64">
        <f t="shared" si="57"/>
        <v>0.38511009449204403</v>
      </c>
      <c r="M1241" s="65">
        <f t="shared" si="58"/>
        <v>12585.397888</v>
      </c>
      <c r="N1241" s="65">
        <f t="shared" si="59"/>
        <v>158392239.99927485</v>
      </c>
      <c r="O1241" s="66" t="e">
        <v>#N/A</v>
      </c>
      <c r="P1241" s="1">
        <v>1241</v>
      </c>
      <c r="Q1241" s="46">
        <f>ROUND(class[[#This Row],[count]],-3)</f>
        <v>33000</v>
      </c>
      <c r="R1241" s="59">
        <f>VLOOKUP(class[[#This Row],[count_rd]],caltran!$J$2:$P$182,7,FALSE)</f>
        <v>25245</v>
      </c>
      <c r="S1241" s="63">
        <f>VLOOKUP(class[[#This Row],[count_rd]],caltran!$J$2:$P$182,6,FALSE)</f>
        <v>40754.999999999993</v>
      </c>
      <c r="T1241" s="1">
        <f>IF(AND(class[[#This Row],[flow]]&gt;=class[[#This Row],[low]], class[[#This Row],[flow]]&lt;=class[[#This Row],[high]]),1,0)</f>
        <v>0</v>
      </c>
    </row>
    <row r="1242" spans="1:20" x14ac:dyDescent="0.25">
      <c r="A1242" s="61">
        <v>13620</v>
      </c>
      <c r="B1242" s="61">
        <v>2</v>
      </c>
      <c r="C1242" s="61">
        <v>1</v>
      </c>
      <c r="D1242" s="68">
        <v>2</v>
      </c>
      <c r="E1242" s="61" t="s">
        <v>77</v>
      </c>
      <c r="F1242" s="61">
        <v>3</v>
      </c>
      <c r="G12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42" s="62">
        <v>3</v>
      </c>
      <c r="I1242" s="62">
        <v>19</v>
      </c>
      <c r="J1242" s="61">
        <v>32804</v>
      </c>
      <c r="K1242" s="4">
        <f>VLOOKUP(class[[#This Row],[hwycov_id]],readme!E:F,2,FALSE)</f>
        <v>47312.697753999993</v>
      </c>
      <c r="L1242" s="64">
        <f t="shared" si="57"/>
        <v>0.44228440903548338</v>
      </c>
      <c r="M1242" s="65">
        <f t="shared" si="58"/>
        <v>14508.697753999993</v>
      </c>
      <c r="N1242" s="65">
        <f t="shared" si="59"/>
        <v>210502310.51692444</v>
      </c>
      <c r="O1242" s="66" t="e">
        <v>#N/A</v>
      </c>
      <c r="P1242" s="1">
        <v>1242</v>
      </c>
      <c r="Q1242" s="46">
        <f>ROUND(class[[#This Row],[count]],-3)</f>
        <v>33000</v>
      </c>
      <c r="R1242" s="59">
        <f>VLOOKUP(class[[#This Row],[count_rd]],caltran!$J$2:$P$182,7,FALSE)</f>
        <v>25245</v>
      </c>
      <c r="S1242" s="63">
        <f>VLOOKUP(class[[#This Row],[count_rd]],caltran!$J$2:$P$182,6,FALSE)</f>
        <v>40754.999999999993</v>
      </c>
      <c r="T1242" s="1">
        <f>IF(AND(class[[#This Row],[flow]]&gt;=class[[#This Row],[low]], class[[#This Row],[flow]]&lt;=class[[#This Row],[high]]),1,0)</f>
        <v>0</v>
      </c>
    </row>
    <row r="1243" spans="1:20" x14ac:dyDescent="0.25">
      <c r="A1243" s="61">
        <v>3842</v>
      </c>
      <c r="B1243" s="61">
        <v>2</v>
      </c>
      <c r="C1243" s="61">
        <v>1</v>
      </c>
      <c r="D1243" s="68">
        <v>2</v>
      </c>
      <c r="E1243" s="61" t="s">
        <v>77</v>
      </c>
      <c r="F1243" s="61">
        <v>3</v>
      </c>
      <c r="G12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43" s="62">
        <v>3</v>
      </c>
      <c r="I1243" s="62">
        <v>14</v>
      </c>
      <c r="J1243" s="61">
        <v>33963</v>
      </c>
      <c r="K1243" s="4">
        <f>VLOOKUP(class[[#This Row],[hwycov_id]],readme!E:F,2,FALSE)</f>
        <v>47175.736374</v>
      </c>
      <c r="L1243" s="64">
        <f t="shared" si="57"/>
        <v>0.38903325306951686</v>
      </c>
      <c r="M1243" s="65">
        <f t="shared" si="58"/>
        <v>13212.736374</v>
      </c>
      <c r="N1243" s="65">
        <f t="shared" si="59"/>
        <v>174576402.48882267</v>
      </c>
      <c r="O1243" s="66" t="e">
        <v>#N/A</v>
      </c>
      <c r="P1243" s="1">
        <v>1243</v>
      </c>
      <c r="Q1243" s="46">
        <f>ROUND(class[[#This Row],[count]],-3)</f>
        <v>34000</v>
      </c>
      <c r="R1243" s="59">
        <f>VLOOKUP(class[[#This Row],[count_rd]],caltran!$J$2:$P$182,7,FALSE)</f>
        <v>26112</v>
      </c>
      <c r="S1243" s="63">
        <f>VLOOKUP(class[[#This Row],[count_rd]],caltran!$J$2:$P$182,6,FALSE)</f>
        <v>41888</v>
      </c>
      <c r="T1243" s="1">
        <f>IF(AND(class[[#This Row],[flow]]&gt;=class[[#This Row],[low]], class[[#This Row],[flow]]&lt;=class[[#This Row],[high]]),1,0)</f>
        <v>0</v>
      </c>
    </row>
    <row r="1244" spans="1:20" x14ac:dyDescent="0.25">
      <c r="A1244" s="61">
        <v>10481</v>
      </c>
      <c r="B1244" s="61">
        <v>2</v>
      </c>
      <c r="C1244" s="61">
        <v>1</v>
      </c>
      <c r="D1244" s="68">
        <v>2</v>
      </c>
      <c r="E1244" s="61" t="s">
        <v>77</v>
      </c>
      <c r="F1244" s="61">
        <v>3</v>
      </c>
      <c r="G12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244" s="62">
        <v>4</v>
      </c>
      <c r="I1244" s="62">
        <v>14</v>
      </c>
      <c r="J1244" s="61">
        <v>34537</v>
      </c>
      <c r="K1244" s="4">
        <f>VLOOKUP(class[[#This Row],[hwycov_id]],readme!E:F,2,FALSE)</f>
        <v>78583.790525999997</v>
      </c>
      <c r="L1244" s="64">
        <f t="shared" si="57"/>
        <v>1.275350798448041</v>
      </c>
      <c r="M1244" s="65">
        <f t="shared" si="58"/>
        <v>44046.790525999997</v>
      </c>
      <c r="N1244" s="65">
        <f t="shared" si="59"/>
        <v>1940119755.6413231</v>
      </c>
      <c r="O1244" s="66" t="e">
        <v>#N/A</v>
      </c>
      <c r="P1244" s="1">
        <v>1244</v>
      </c>
      <c r="Q1244" s="46">
        <f>ROUND(class[[#This Row],[count]],-3)</f>
        <v>35000</v>
      </c>
      <c r="R1244" s="59">
        <f>VLOOKUP(class[[#This Row],[count_rd]],caltran!$J$2:$P$182,7,FALSE)</f>
        <v>26985</v>
      </c>
      <c r="S1244" s="63">
        <f>VLOOKUP(class[[#This Row],[count_rd]],caltran!$J$2:$P$182,6,FALSE)</f>
        <v>43015</v>
      </c>
      <c r="T1244" s="1">
        <f>IF(AND(class[[#This Row],[flow]]&gt;=class[[#This Row],[low]], class[[#This Row],[flow]]&lt;=class[[#This Row],[high]]),1,0)</f>
        <v>0</v>
      </c>
    </row>
    <row r="1245" spans="1:20" x14ac:dyDescent="0.25">
      <c r="A1245" s="61">
        <v>16092</v>
      </c>
      <c r="B1245" s="61">
        <v>2</v>
      </c>
      <c r="C1245" s="61">
        <v>1</v>
      </c>
      <c r="D1245" s="68">
        <v>2</v>
      </c>
      <c r="E1245" s="61" t="s">
        <v>77</v>
      </c>
      <c r="F1245" s="61">
        <v>3</v>
      </c>
      <c r="G12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45" s="62">
        <v>3</v>
      </c>
      <c r="I1245" s="62">
        <v>14</v>
      </c>
      <c r="J1245" s="61">
        <v>35052</v>
      </c>
      <c r="K1245" s="4">
        <f>VLOOKUP(class[[#This Row],[hwycov_id]],readme!E:F,2,FALSE)</f>
        <v>27381.053512999999</v>
      </c>
      <c r="L1245" s="64">
        <f t="shared" si="57"/>
        <v>-0.21884475884400323</v>
      </c>
      <c r="M1245" s="65">
        <f t="shared" si="58"/>
        <v>-7670.9464870000011</v>
      </c>
      <c r="N1245" s="65">
        <f t="shared" si="59"/>
        <v>58843420.006417654</v>
      </c>
      <c r="O1245" s="66" t="e">
        <v>#N/A</v>
      </c>
      <c r="P1245" s="1">
        <v>1245</v>
      </c>
      <c r="Q1245" s="46">
        <f>ROUND(class[[#This Row],[count]],-3)</f>
        <v>35000</v>
      </c>
      <c r="R1245" s="59">
        <f>VLOOKUP(class[[#This Row],[count_rd]],caltran!$J$2:$P$182,7,FALSE)</f>
        <v>26985</v>
      </c>
      <c r="S1245" s="63">
        <f>VLOOKUP(class[[#This Row],[count_rd]],caltran!$J$2:$P$182,6,FALSE)</f>
        <v>43015</v>
      </c>
      <c r="T1245" s="1">
        <f>IF(AND(class[[#This Row],[flow]]&gt;=class[[#This Row],[low]], class[[#This Row],[flow]]&lt;=class[[#This Row],[high]]),1,0)</f>
        <v>1</v>
      </c>
    </row>
    <row r="1246" spans="1:20" x14ac:dyDescent="0.25">
      <c r="A1246" s="61">
        <v>20034</v>
      </c>
      <c r="B1246" s="61">
        <v>2</v>
      </c>
      <c r="C1246" s="61">
        <v>1</v>
      </c>
      <c r="D1246" s="68">
        <v>2</v>
      </c>
      <c r="E1246" s="61" t="s">
        <v>77</v>
      </c>
      <c r="F1246" s="61">
        <v>3</v>
      </c>
      <c r="G12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46" s="62">
        <v>2</v>
      </c>
      <c r="I1246" s="62">
        <v>14</v>
      </c>
      <c r="J1246" s="61">
        <v>35301</v>
      </c>
      <c r="K1246" s="4">
        <f>VLOOKUP(class[[#This Row],[hwycov_id]],readme!E:F,2,FALSE)</f>
        <v>44482.893188999995</v>
      </c>
      <c r="L1246" s="64">
        <f t="shared" si="57"/>
        <v>0.26010292028554427</v>
      </c>
      <c r="M1246" s="65">
        <f t="shared" si="58"/>
        <v>9181.8931889999949</v>
      </c>
      <c r="N1246" s="65">
        <f t="shared" si="59"/>
        <v>84307162.534204498</v>
      </c>
      <c r="O1246" s="66" t="e">
        <v>#N/A</v>
      </c>
      <c r="P1246" s="1">
        <v>1246</v>
      </c>
      <c r="Q1246" s="46">
        <f>ROUND(class[[#This Row],[count]],-3)</f>
        <v>35000</v>
      </c>
      <c r="R1246" s="59">
        <f>VLOOKUP(class[[#This Row],[count_rd]],caltran!$J$2:$P$182,7,FALSE)</f>
        <v>26985</v>
      </c>
      <c r="S1246" s="63">
        <f>VLOOKUP(class[[#This Row],[count_rd]],caltran!$J$2:$P$182,6,FALSE)</f>
        <v>43015</v>
      </c>
      <c r="T1246" s="1">
        <f>IF(AND(class[[#This Row],[flow]]&gt;=class[[#This Row],[low]], class[[#This Row],[flow]]&lt;=class[[#This Row],[high]]),1,0)</f>
        <v>0</v>
      </c>
    </row>
    <row r="1247" spans="1:20" x14ac:dyDescent="0.25">
      <c r="A1247" s="61">
        <v>263</v>
      </c>
      <c r="B1247" s="61">
        <v>2</v>
      </c>
      <c r="C1247" s="61">
        <v>1</v>
      </c>
      <c r="D1247" s="68">
        <v>2</v>
      </c>
      <c r="E1247" s="61" t="s">
        <v>77</v>
      </c>
      <c r="F1247" s="61">
        <v>3</v>
      </c>
      <c r="G12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47" s="62">
        <v>6</v>
      </c>
      <c r="I1247" s="62">
        <v>1</v>
      </c>
      <c r="J1247" s="61">
        <v>35500</v>
      </c>
      <c r="K1247" s="4">
        <f>VLOOKUP(class[[#This Row],[hwycov_id]],readme!E:F,2,FALSE)</f>
        <v>36434.458985999998</v>
      </c>
      <c r="L1247" s="64">
        <f t="shared" si="57"/>
        <v>2.6322788338028147E-2</v>
      </c>
      <c r="M1247" s="65">
        <f t="shared" si="58"/>
        <v>934.45898599999782</v>
      </c>
      <c r="N1247" s="65">
        <f t="shared" si="59"/>
        <v>873213.59651614411</v>
      </c>
      <c r="O1247" s="66" t="e">
        <v>#N/A</v>
      </c>
      <c r="P1247" s="1">
        <v>1247</v>
      </c>
      <c r="Q1247" s="46">
        <f>ROUND(class[[#This Row],[count]],-3)</f>
        <v>36000</v>
      </c>
      <c r="R1247" s="59">
        <f>VLOOKUP(class[[#This Row],[count_rd]],caltran!$J$2:$P$182,7,FALSE)</f>
        <v>27815.999999999996</v>
      </c>
      <c r="S1247" s="63">
        <f>VLOOKUP(class[[#This Row],[count_rd]],caltran!$J$2:$P$182,6,FALSE)</f>
        <v>44184</v>
      </c>
      <c r="T1247" s="1">
        <f>IF(AND(class[[#This Row],[flow]]&gt;=class[[#This Row],[low]], class[[#This Row],[flow]]&lt;=class[[#This Row],[high]]),1,0)</f>
        <v>1</v>
      </c>
    </row>
    <row r="1248" spans="1:20" x14ac:dyDescent="0.25">
      <c r="A1248" s="61">
        <v>15282</v>
      </c>
      <c r="B1248" s="61">
        <v>2</v>
      </c>
      <c r="C1248" s="61">
        <v>1</v>
      </c>
      <c r="D1248" s="68">
        <v>2</v>
      </c>
      <c r="E1248" s="61" t="s">
        <v>77</v>
      </c>
      <c r="F1248" s="61">
        <v>3</v>
      </c>
      <c r="G12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248" s="62">
        <v>5</v>
      </c>
      <c r="I1248" s="62">
        <v>16</v>
      </c>
      <c r="J1248" s="61">
        <v>35600</v>
      </c>
      <c r="K1248" s="4">
        <f>VLOOKUP(class[[#This Row],[hwycov_id]],readme!E:F,2,FALSE)</f>
        <v>23465.743941999997</v>
      </c>
      <c r="L1248" s="64">
        <f t="shared" si="57"/>
        <v>-0.34084988926966298</v>
      </c>
      <c r="M1248" s="65">
        <f t="shared" si="58"/>
        <v>-12134.256058000003</v>
      </c>
      <c r="N1248" s="65">
        <f t="shared" si="59"/>
        <v>147240170.08110976</v>
      </c>
      <c r="O1248" s="66" t="e">
        <v>#N/A</v>
      </c>
      <c r="P1248" s="1">
        <v>1248</v>
      </c>
      <c r="Q1248" s="46">
        <f>ROUND(class[[#This Row],[count]],-3)</f>
        <v>36000</v>
      </c>
      <c r="R1248" s="59">
        <f>VLOOKUP(class[[#This Row],[count_rd]],caltran!$J$2:$P$182,7,FALSE)</f>
        <v>27815.999999999996</v>
      </c>
      <c r="S1248" s="63">
        <f>VLOOKUP(class[[#This Row],[count_rd]],caltran!$J$2:$P$182,6,FALSE)</f>
        <v>44184</v>
      </c>
      <c r="T1248" s="1">
        <f>IF(AND(class[[#This Row],[flow]]&gt;=class[[#This Row],[low]], class[[#This Row],[flow]]&lt;=class[[#This Row],[high]]),1,0)</f>
        <v>0</v>
      </c>
    </row>
    <row r="1249" spans="1:20" x14ac:dyDescent="0.25">
      <c r="A1249" s="61">
        <v>775</v>
      </c>
      <c r="B1249" s="61">
        <v>2</v>
      </c>
      <c r="C1249" s="61">
        <v>1</v>
      </c>
      <c r="D1249" s="68">
        <v>2</v>
      </c>
      <c r="E1249" s="61" t="s">
        <v>77</v>
      </c>
      <c r="F1249" s="61">
        <v>3</v>
      </c>
      <c r="G12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49" s="62">
        <v>6</v>
      </c>
      <c r="I1249" s="62">
        <v>1</v>
      </c>
      <c r="J1249" s="61">
        <v>35900</v>
      </c>
      <c r="K1249" s="4">
        <f>VLOOKUP(class[[#This Row],[hwycov_id]],readme!E:F,2,FALSE)</f>
        <v>45313.614989000009</v>
      </c>
      <c r="L1249" s="64">
        <f t="shared" si="57"/>
        <v>0.26221768771587772</v>
      </c>
      <c r="M1249" s="65">
        <f t="shared" si="58"/>
        <v>9413.6149890000088</v>
      </c>
      <c r="N1249" s="65">
        <f t="shared" si="59"/>
        <v>88616147.16112563</v>
      </c>
      <c r="O1249" s="66" t="e">
        <v>#N/A</v>
      </c>
      <c r="P1249" s="1">
        <v>1249</v>
      </c>
      <c r="Q1249" s="46">
        <f>ROUND(class[[#This Row],[count]],-3)</f>
        <v>36000</v>
      </c>
      <c r="R1249" s="59">
        <f>VLOOKUP(class[[#This Row],[count_rd]],caltran!$J$2:$P$182,7,FALSE)</f>
        <v>27815.999999999996</v>
      </c>
      <c r="S1249" s="63">
        <f>VLOOKUP(class[[#This Row],[count_rd]],caltran!$J$2:$P$182,6,FALSE)</f>
        <v>44184</v>
      </c>
      <c r="T1249" s="1">
        <f>IF(AND(class[[#This Row],[flow]]&gt;=class[[#This Row],[low]], class[[#This Row],[flow]]&lt;=class[[#This Row],[high]]),1,0)</f>
        <v>0</v>
      </c>
    </row>
    <row r="1250" spans="1:20" x14ac:dyDescent="0.25">
      <c r="A1250" s="61">
        <v>12128</v>
      </c>
      <c r="B1250" s="61">
        <v>2</v>
      </c>
      <c r="C1250" s="61">
        <v>1</v>
      </c>
      <c r="D1250" s="68">
        <v>2</v>
      </c>
      <c r="E1250" s="61" t="s">
        <v>77</v>
      </c>
      <c r="F1250" s="61">
        <v>3</v>
      </c>
      <c r="G12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50" s="62">
        <v>6</v>
      </c>
      <c r="I1250" s="62">
        <v>1</v>
      </c>
      <c r="J1250" s="61">
        <v>37200</v>
      </c>
      <c r="K1250" s="4">
        <f>VLOOKUP(class[[#This Row],[hwycov_id]],readme!E:F,2,FALSE)</f>
        <v>48864.369446999997</v>
      </c>
      <c r="L1250" s="64">
        <f t="shared" si="57"/>
        <v>0.31355831846774196</v>
      </c>
      <c r="M1250" s="65">
        <f t="shared" si="58"/>
        <v>11664.369446999997</v>
      </c>
      <c r="N1250" s="65">
        <f t="shared" si="59"/>
        <v>136057514.59610704</v>
      </c>
      <c r="O1250" s="66" t="e">
        <v>#N/A</v>
      </c>
      <c r="P1250" s="1">
        <v>1250</v>
      </c>
      <c r="Q1250" s="46">
        <f>ROUND(class[[#This Row],[count]],-3)</f>
        <v>37000</v>
      </c>
      <c r="R1250" s="59">
        <f>VLOOKUP(class[[#This Row],[count_rd]],caltran!$J$2:$P$182,7,FALSE)</f>
        <v>28660.611111111113</v>
      </c>
      <c r="S1250" s="63">
        <f>VLOOKUP(class[[#This Row],[count_rd]],caltran!$J$2:$P$182,6,FALSE)</f>
        <v>45339.388888888891</v>
      </c>
      <c r="T1250" s="1">
        <f>IF(AND(class[[#This Row],[flow]]&gt;=class[[#This Row],[low]], class[[#This Row],[flow]]&lt;=class[[#This Row],[high]]),1,0)</f>
        <v>0</v>
      </c>
    </row>
    <row r="1251" spans="1:20" x14ac:dyDescent="0.25">
      <c r="A1251" s="61">
        <v>8213</v>
      </c>
      <c r="B1251" s="61">
        <v>2</v>
      </c>
      <c r="C1251" s="61">
        <v>1</v>
      </c>
      <c r="D1251" s="68">
        <v>2</v>
      </c>
      <c r="E1251" s="61" t="s">
        <v>77</v>
      </c>
      <c r="F1251" s="61">
        <v>3</v>
      </c>
      <c r="G12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51" s="62">
        <v>3</v>
      </c>
      <c r="I1251" s="62">
        <v>14</v>
      </c>
      <c r="J1251" s="61">
        <v>37393</v>
      </c>
      <c r="K1251" s="4">
        <f>VLOOKUP(class[[#This Row],[hwycov_id]],readme!E:F,2,FALSE)</f>
        <v>17731.239151000002</v>
      </c>
      <c r="L1251" s="64">
        <f t="shared" si="57"/>
        <v>-0.52581394509667578</v>
      </c>
      <c r="M1251" s="65">
        <f t="shared" si="58"/>
        <v>-19661.760848999998</v>
      </c>
      <c r="N1251" s="65">
        <f t="shared" si="59"/>
        <v>386584839.68326914</v>
      </c>
      <c r="O1251" s="66" t="e">
        <v>#N/A</v>
      </c>
      <c r="P1251" s="1">
        <v>1251</v>
      </c>
      <c r="Q1251" s="46">
        <f>ROUND(class[[#This Row],[count]],-3)</f>
        <v>37000</v>
      </c>
      <c r="R1251" s="59">
        <f>VLOOKUP(class[[#This Row],[count_rd]],caltran!$J$2:$P$182,7,FALSE)</f>
        <v>28660.611111111113</v>
      </c>
      <c r="S1251" s="63">
        <f>VLOOKUP(class[[#This Row],[count_rd]],caltran!$J$2:$P$182,6,FALSE)</f>
        <v>45339.388888888891</v>
      </c>
      <c r="T1251" s="1">
        <f>IF(AND(class[[#This Row],[flow]]&gt;=class[[#This Row],[low]], class[[#This Row],[flow]]&lt;=class[[#This Row],[high]]),1,0)</f>
        <v>0</v>
      </c>
    </row>
    <row r="1252" spans="1:20" x14ac:dyDescent="0.25">
      <c r="A1252" s="61">
        <v>1002</v>
      </c>
      <c r="B1252" s="61">
        <v>2</v>
      </c>
      <c r="C1252" s="61">
        <v>1</v>
      </c>
      <c r="D1252" s="68">
        <v>2</v>
      </c>
      <c r="E1252" s="61" t="s">
        <v>77</v>
      </c>
      <c r="F1252" s="61">
        <v>3</v>
      </c>
      <c r="G12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52" s="62">
        <v>6</v>
      </c>
      <c r="I1252" s="62">
        <v>1</v>
      </c>
      <c r="J1252" s="61">
        <v>37800</v>
      </c>
      <c r="K1252" s="4">
        <f>VLOOKUP(class[[#This Row],[hwycov_id]],readme!E:F,2,FALSE)</f>
        <v>33056.783844999998</v>
      </c>
      <c r="L1252" s="64">
        <f t="shared" si="57"/>
        <v>-0.12548190886243393</v>
      </c>
      <c r="M1252" s="65">
        <f t="shared" si="58"/>
        <v>-4743.2161550000019</v>
      </c>
      <c r="N1252" s="65">
        <f t="shared" si="59"/>
        <v>22498099.493053</v>
      </c>
      <c r="O1252" s="66" t="e">
        <v>#N/A</v>
      </c>
      <c r="P1252" s="1">
        <v>1252</v>
      </c>
      <c r="Q1252" s="46">
        <f>ROUND(class[[#This Row],[count]],-3)</f>
        <v>38000</v>
      </c>
      <c r="R1252" s="59">
        <f>VLOOKUP(class[[#This Row],[count_rd]],caltran!$J$2:$P$182,7,FALSE)</f>
        <v>29488</v>
      </c>
      <c r="S1252" s="63">
        <f>VLOOKUP(class[[#This Row],[count_rd]],caltran!$J$2:$P$182,6,FALSE)</f>
        <v>46512</v>
      </c>
      <c r="T1252" s="1">
        <f>IF(AND(class[[#This Row],[flow]]&gt;=class[[#This Row],[low]], class[[#This Row],[flow]]&lt;=class[[#This Row],[high]]),1,0)</f>
        <v>1</v>
      </c>
    </row>
    <row r="1253" spans="1:20" x14ac:dyDescent="0.25">
      <c r="A1253" s="61">
        <v>14072</v>
      </c>
      <c r="B1253" s="61">
        <v>2</v>
      </c>
      <c r="C1253" s="61">
        <v>1</v>
      </c>
      <c r="D1253" s="68">
        <v>2</v>
      </c>
      <c r="E1253" s="61" t="s">
        <v>77</v>
      </c>
      <c r="F1253" s="61">
        <v>3</v>
      </c>
      <c r="G12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53" s="62">
        <v>4</v>
      </c>
      <c r="I1253" s="62">
        <v>2</v>
      </c>
      <c r="J1253" s="61">
        <v>38300</v>
      </c>
      <c r="K1253" s="4">
        <f>VLOOKUP(class[[#This Row],[hwycov_id]],readme!E:F,2,FALSE)</f>
        <v>32375.948914000001</v>
      </c>
      <c r="L1253" s="64">
        <f t="shared" si="57"/>
        <v>-0.15467496308093998</v>
      </c>
      <c r="M1253" s="65">
        <f t="shared" si="58"/>
        <v>-5924.0510859999995</v>
      </c>
      <c r="N1253" s="65">
        <f t="shared" si="59"/>
        <v>35094381.269537777</v>
      </c>
      <c r="O1253" s="66" t="e">
        <v>#N/A</v>
      </c>
      <c r="P1253" s="1">
        <v>1253</v>
      </c>
      <c r="Q1253" s="46">
        <f>ROUND(class[[#This Row],[count]],-3)</f>
        <v>38000</v>
      </c>
      <c r="R1253" s="59">
        <f>VLOOKUP(class[[#This Row],[count_rd]],caltran!$J$2:$P$182,7,FALSE)</f>
        <v>29488</v>
      </c>
      <c r="S1253" s="63">
        <f>VLOOKUP(class[[#This Row],[count_rd]],caltran!$J$2:$P$182,6,FALSE)</f>
        <v>46512</v>
      </c>
      <c r="T1253" s="1">
        <f>IF(AND(class[[#This Row],[flow]]&gt;=class[[#This Row],[low]], class[[#This Row],[flow]]&lt;=class[[#This Row],[high]]),1,0)</f>
        <v>1</v>
      </c>
    </row>
    <row r="1254" spans="1:20" x14ac:dyDescent="0.25">
      <c r="A1254" s="61">
        <v>5215</v>
      </c>
      <c r="B1254" s="61">
        <v>2</v>
      </c>
      <c r="C1254" s="61">
        <v>1</v>
      </c>
      <c r="D1254" s="68">
        <v>2</v>
      </c>
      <c r="E1254" s="61" t="s">
        <v>77</v>
      </c>
      <c r="F1254" s="61">
        <v>3</v>
      </c>
      <c r="G12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54" s="62">
        <v>7</v>
      </c>
      <c r="I1254" s="62">
        <v>7</v>
      </c>
      <c r="J1254" s="61">
        <v>38500</v>
      </c>
      <c r="K1254" s="4">
        <f>VLOOKUP(class[[#This Row],[hwycov_id]],readme!E:F,2,FALSE)</f>
        <v>31389.489441000002</v>
      </c>
      <c r="L1254" s="64">
        <f t="shared" si="57"/>
        <v>-0.18468858594805193</v>
      </c>
      <c r="M1254" s="65">
        <f t="shared" si="58"/>
        <v>-7110.5105589999985</v>
      </c>
      <c r="N1254" s="65">
        <f t="shared" si="59"/>
        <v>50559360.409650467</v>
      </c>
      <c r="O1254" s="66" t="e">
        <v>#N/A</v>
      </c>
      <c r="P1254" s="1">
        <v>1254</v>
      </c>
      <c r="Q1254" s="46">
        <f>ROUND(class[[#This Row],[count]],-3)</f>
        <v>39000</v>
      </c>
      <c r="R1254" s="59">
        <f>VLOOKUP(class[[#This Row],[count_rd]],caltran!$J$2:$P$182,7,FALSE)</f>
        <v>30361.5</v>
      </c>
      <c r="S1254" s="63">
        <f>VLOOKUP(class[[#This Row],[count_rd]],caltran!$J$2:$P$182,6,FALSE)</f>
        <v>47638.5</v>
      </c>
      <c r="T1254" s="1">
        <f>IF(AND(class[[#This Row],[flow]]&gt;=class[[#This Row],[low]], class[[#This Row],[flow]]&lt;=class[[#This Row],[high]]),1,0)</f>
        <v>1</v>
      </c>
    </row>
    <row r="1255" spans="1:20" x14ac:dyDescent="0.25">
      <c r="A1255" s="61">
        <v>16227</v>
      </c>
      <c r="B1255" s="61">
        <v>2</v>
      </c>
      <c r="C1255" s="61">
        <v>1</v>
      </c>
      <c r="D1255" s="68">
        <v>2</v>
      </c>
      <c r="E1255" s="61" t="s">
        <v>77</v>
      </c>
      <c r="F1255" s="61">
        <v>3</v>
      </c>
      <c r="G12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55" s="62">
        <v>6</v>
      </c>
      <c r="I1255" s="62">
        <v>1</v>
      </c>
      <c r="J1255" s="61">
        <v>38900</v>
      </c>
      <c r="K1255" s="4">
        <f>VLOOKUP(class[[#This Row],[hwycov_id]],readme!E:F,2,FALSE)</f>
        <v>32637.876449000003</v>
      </c>
      <c r="L1255" s="64">
        <f t="shared" si="57"/>
        <v>-0.16098003987146525</v>
      </c>
      <c r="M1255" s="65">
        <f t="shared" si="58"/>
        <v>-6262.123550999997</v>
      </c>
      <c r="N1255" s="65">
        <f t="shared" si="59"/>
        <v>39214191.36798881</v>
      </c>
      <c r="O1255" s="66" t="e">
        <v>#N/A</v>
      </c>
      <c r="P1255" s="1">
        <v>1255</v>
      </c>
      <c r="Q1255" s="46">
        <f>ROUND(class[[#This Row],[count]],-3)</f>
        <v>39000</v>
      </c>
      <c r="R1255" s="59">
        <f>VLOOKUP(class[[#This Row],[count_rd]],caltran!$J$2:$P$182,7,FALSE)</f>
        <v>30361.5</v>
      </c>
      <c r="S1255" s="63">
        <f>VLOOKUP(class[[#This Row],[count_rd]],caltran!$J$2:$P$182,6,FALSE)</f>
        <v>47638.5</v>
      </c>
      <c r="T1255" s="1">
        <f>IF(AND(class[[#This Row],[flow]]&gt;=class[[#This Row],[low]], class[[#This Row],[flow]]&lt;=class[[#This Row],[high]]),1,0)</f>
        <v>1</v>
      </c>
    </row>
    <row r="1256" spans="1:20" x14ac:dyDescent="0.25">
      <c r="A1256" s="61">
        <v>369</v>
      </c>
      <c r="B1256" s="61">
        <v>2</v>
      </c>
      <c r="C1256" s="61">
        <v>1</v>
      </c>
      <c r="D1256" s="68">
        <v>2</v>
      </c>
      <c r="E1256" s="61" t="s">
        <v>77</v>
      </c>
      <c r="F1256" s="61">
        <v>3</v>
      </c>
      <c r="G12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56" s="62">
        <v>3</v>
      </c>
      <c r="I1256" s="62">
        <v>14</v>
      </c>
      <c r="J1256" s="61">
        <v>40462</v>
      </c>
      <c r="K1256" s="4">
        <f>VLOOKUP(class[[#This Row],[hwycov_id]],readme!E:F,2,FALSE)</f>
        <v>38144.093382999999</v>
      </c>
      <c r="L1256" s="64">
        <f t="shared" si="57"/>
        <v>-5.7286011986555252E-2</v>
      </c>
      <c r="M1256" s="65">
        <f t="shared" si="58"/>
        <v>-2317.9066170000006</v>
      </c>
      <c r="N1256" s="65">
        <f t="shared" si="59"/>
        <v>5372691.0851323875</v>
      </c>
      <c r="O1256" s="66" t="e">
        <v>#N/A</v>
      </c>
      <c r="P1256" s="1">
        <v>1256</v>
      </c>
      <c r="Q1256" s="46">
        <f>ROUND(class[[#This Row],[count]],-3)</f>
        <v>40000</v>
      </c>
      <c r="R1256" s="59">
        <f>VLOOKUP(class[[#This Row],[count_rd]],caltran!$J$2:$P$182,7,FALSE)</f>
        <v>31240</v>
      </c>
      <c r="S1256" s="63">
        <f>VLOOKUP(class[[#This Row],[count_rd]],caltran!$J$2:$P$182,6,FALSE)</f>
        <v>48760</v>
      </c>
      <c r="T1256" s="1">
        <f>IF(AND(class[[#This Row],[flow]]&gt;=class[[#This Row],[low]], class[[#This Row],[flow]]&lt;=class[[#This Row],[high]]),1,0)</f>
        <v>1</v>
      </c>
    </row>
    <row r="1257" spans="1:20" x14ac:dyDescent="0.25">
      <c r="A1257" s="61">
        <v>4781</v>
      </c>
      <c r="B1257" s="61">
        <v>2</v>
      </c>
      <c r="C1257" s="61">
        <v>1</v>
      </c>
      <c r="D1257" s="68">
        <v>2</v>
      </c>
      <c r="E1257" s="61" t="s">
        <v>77</v>
      </c>
      <c r="F1257" s="61">
        <v>3</v>
      </c>
      <c r="G12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57" s="62">
        <v>3</v>
      </c>
      <c r="I1257" s="62">
        <v>14</v>
      </c>
      <c r="J1257" s="61">
        <v>40660</v>
      </c>
      <c r="K1257" s="4">
        <f>VLOOKUP(class[[#This Row],[hwycov_id]],readme!E:F,2,FALSE)</f>
        <v>32729.229034</v>
      </c>
      <c r="L1257" s="64">
        <f t="shared" si="57"/>
        <v>-0.19505093374323657</v>
      </c>
      <c r="M1257" s="65">
        <f t="shared" si="58"/>
        <v>-7930.770966</v>
      </c>
      <c r="N1257" s="65">
        <f t="shared" si="59"/>
        <v>62897128.115148574</v>
      </c>
      <c r="O1257" s="66" t="e">
        <v>#N/A</v>
      </c>
      <c r="P1257" s="1">
        <v>1257</v>
      </c>
      <c r="Q1257" s="46">
        <f>ROUND(class[[#This Row],[count]],-3)</f>
        <v>41000</v>
      </c>
      <c r="R1257" s="59">
        <f>VLOOKUP(class[[#This Row],[count_rd]],caltran!$J$2:$P$182,7,FALSE)</f>
        <v>32089.333333333332</v>
      </c>
      <c r="S1257" s="63">
        <f>VLOOKUP(class[[#This Row],[count_rd]],caltran!$J$2:$P$182,6,FALSE)</f>
        <v>49910.666666666672</v>
      </c>
      <c r="T1257" s="1">
        <f>IF(AND(class[[#This Row],[flow]]&gt;=class[[#This Row],[low]], class[[#This Row],[flow]]&lt;=class[[#This Row],[high]]),1,0)</f>
        <v>1</v>
      </c>
    </row>
    <row r="1258" spans="1:20" x14ac:dyDescent="0.25">
      <c r="A1258" s="61">
        <v>11536</v>
      </c>
      <c r="B1258" s="61">
        <v>2</v>
      </c>
      <c r="C1258" s="61">
        <v>1</v>
      </c>
      <c r="D1258" s="68">
        <v>2</v>
      </c>
      <c r="E1258" s="61" t="s">
        <v>77</v>
      </c>
      <c r="F1258" s="61">
        <v>3</v>
      </c>
      <c r="G12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58" s="62">
        <v>3</v>
      </c>
      <c r="I1258" s="62">
        <v>14</v>
      </c>
      <c r="J1258" s="61">
        <v>41109</v>
      </c>
      <c r="K1258" s="4">
        <f>VLOOKUP(class[[#This Row],[hwycov_id]],readme!E:F,2,FALSE)</f>
        <v>32699.622650000001</v>
      </c>
      <c r="L1258" s="64">
        <f t="shared" si="57"/>
        <v>-0.20456292660974484</v>
      </c>
      <c r="M1258" s="65">
        <f t="shared" si="58"/>
        <v>-8409.3773499999988</v>
      </c>
      <c r="N1258" s="65">
        <f t="shared" si="59"/>
        <v>70717627.414692998</v>
      </c>
      <c r="O1258" s="66" t="e">
        <v>#N/A</v>
      </c>
      <c r="P1258" s="1">
        <v>1258</v>
      </c>
      <c r="Q1258" s="46">
        <f>ROUND(class[[#This Row],[count]],-3)</f>
        <v>41000</v>
      </c>
      <c r="R1258" s="59">
        <f>VLOOKUP(class[[#This Row],[count_rd]],caltran!$J$2:$P$182,7,FALSE)</f>
        <v>32089.333333333332</v>
      </c>
      <c r="S1258" s="63">
        <f>VLOOKUP(class[[#This Row],[count_rd]],caltran!$J$2:$P$182,6,FALSE)</f>
        <v>49910.666666666672</v>
      </c>
      <c r="T1258" s="1">
        <f>IF(AND(class[[#This Row],[flow]]&gt;=class[[#This Row],[low]], class[[#This Row],[flow]]&lt;=class[[#This Row],[high]]),1,0)</f>
        <v>1</v>
      </c>
    </row>
    <row r="1259" spans="1:20" x14ac:dyDescent="0.25">
      <c r="A1259" s="61">
        <v>14251</v>
      </c>
      <c r="B1259" s="61">
        <v>2</v>
      </c>
      <c r="C1259" s="61">
        <v>1</v>
      </c>
      <c r="D1259" s="68">
        <v>1</v>
      </c>
      <c r="E1259" s="61" t="s">
        <v>77</v>
      </c>
      <c r="F1259" s="61">
        <v>3</v>
      </c>
      <c r="G12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259" s="62">
        <v>3</v>
      </c>
      <c r="I1259" s="62">
        <v>14</v>
      </c>
      <c r="J1259" s="61">
        <v>41882</v>
      </c>
      <c r="K1259" s="4">
        <f>VLOOKUP(class[[#This Row],[hwycov_id]],readme!E:F,2,FALSE)</f>
        <v>15289.49121</v>
      </c>
      <c r="L1259" s="64">
        <f t="shared" si="57"/>
        <v>-0.63493884699871073</v>
      </c>
      <c r="M1259" s="65">
        <f t="shared" si="58"/>
        <v>-26592.50879</v>
      </c>
      <c r="N1259" s="65">
        <f t="shared" si="59"/>
        <v>707161523.74622726</v>
      </c>
      <c r="O1259" s="66" t="e">
        <v>#N/A</v>
      </c>
      <c r="P1259" s="1">
        <v>1259</v>
      </c>
      <c r="Q1259" s="46">
        <f>ROUND(class[[#This Row],[count]],-3)</f>
        <v>42000</v>
      </c>
      <c r="R1259" s="59">
        <f>VLOOKUP(class[[#This Row],[count_rd]],caltran!$J$2:$P$182,7,FALSE)</f>
        <v>32953.666666666672</v>
      </c>
      <c r="S1259" s="63">
        <f>VLOOKUP(class[[#This Row],[count_rd]],caltran!$J$2:$P$182,6,FALSE)</f>
        <v>51046.333333333328</v>
      </c>
      <c r="T1259" s="1">
        <f>IF(AND(class[[#This Row],[flow]]&gt;=class[[#This Row],[low]], class[[#This Row],[flow]]&lt;=class[[#This Row],[high]]),1,0)</f>
        <v>0</v>
      </c>
    </row>
    <row r="1260" spans="1:20" x14ac:dyDescent="0.25">
      <c r="A1260" s="61">
        <v>3514</v>
      </c>
      <c r="B1260" s="61">
        <v>2</v>
      </c>
      <c r="C1260" s="61">
        <v>1</v>
      </c>
      <c r="D1260" s="68">
        <v>2</v>
      </c>
      <c r="E1260" s="61" t="s">
        <v>77</v>
      </c>
      <c r="F1260" s="61">
        <v>3</v>
      </c>
      <c r="G12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60" s="62">
        <v>5</v>
      </c>
      <c r="I1260" s="62">
        <v>16</v>
      </c>
      <c r="J1260" s="61">
        <v>41900</v>
      </c>
      <c r="K1260" s="4">
        <f>VLOOKUP(class[[#This Row],[hwycov_id]],readme!E:F,2,FALSE)</f>
        <v>44959.015992000001</v>
      </c>
      <c r="L1260" s="64">
        <f t="shared" si="57"/>
        <v>7.3007541575178969E-2</v>
      </c>
      <c r="M1260" s="65">
        <f t="shared" si="58"/>
        <v>3059.0159920000006</v>
      </c>
      <c r="N1260" s="65">
        <f t="shared" si="59"/>
        <v>9357578.8393117469</v>
      </c>
      <c r="O1260" s="66" t="e">
        <v>#N/A</v>
      </c>
      <c r="P1260" s="1">
        <v>1260</v>
      </c>
      <c r="Q1260" s="46">
        <f>ROUND(class[[#This Row],[count]],-3)</f>
        <v>42000</v>
      </c>
      <c r="R1260" s="59">
        <f>VLOOKUP(class[[#This Row],[count_rd]],caltran!$J$2:$P$182,7,FALSE)</f>
        <v>32953.666666666672</v>
      </c>
      <c r="S1260" s="63">
        <f>VLOOKUP(class[[#This Row],[count_rd]],caltran!$J$2:$P$182,6,FALSE)</f>
        <v>51046.333333333328</v>
      </c>
      <c r="T1260" s="1">
        <f>IF(AND(class[[#This Row],[flow]]&gt;=class[[#This Row],[low]], class[[#This Row],[flow]]&lt;=class[[#This Row],[high]]),1,0)</f>
        <v>1</v>
      </c>
    </row>
    <row r="1261" spans="1:20" x14ac:dyDescent="0.25">
      <c r="A1261" s="61">
        <v>6454</v>
      </c>
      <c r="B1261" s="61">
        <v>2</v>
      </c>
      <c r="C1261" s="61">
        <v>1</v>
      </c>
      <c r="D1261" s="68">
        <v>2</v>
      </c>
      <c r="E1261" s="61" t="s">
        <v>77</v>
      </c>
      <c r="F1261" s="61">
        <v>3</v>
      </c>
      <c r="G12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61" s="62">
        <v>2</v>
      </c>
      <c r="I1261" s="62">
        <v>14</v>
      </c>
      <c r="J1261" s="61">
        <v>43090</v>
      </c>
      <c r="K1261" s="4">
        <f>VLOOKUP(class[[#This Row],[hwycov_id]],readme!E:F,2,FALSE)</f>
        <v>39278.992796999999</v>
      </c>
      <c r="L1261" s="64">
        <f t="shared" si="57"/>
        <v>-8.84429613135298E-2</v>
      </c>
      <c r="M1261" s="65">
        <f t="shared" si="58"/>
        <v>-3811.007203000001</v>
      </c>
      <c r="N1261" s="65">
        <f t="shared" si="59"/>
        <v>14523775.901317891</v>
      </c>
      <c r="O1261" s="66" t="e">
        <v>#N/A</v>
      </c>
      <c r="P1261" s="1">
        <v>1261</v>
      </c>
      <c r="Q1261" s="46">
        <f>ROUND(class[[#This Row],[count]],-3)</f>
        <v>43000</v>
      </c>
      <c r="R1261" s="59">
        <f>VLOOKUP(class[[#This Row],[count_rd]],caltran!$J$2:$P$182,7,FALSE)</f>
        <v>33798</v>
      </c>
      <c r="S1261" s="63">
        <f>VLOOKUP(class[[#This Row],[count_rd]],caltran!$J$2:$P$182,6,FALSE)</f>
        <v>52202</v>
      </c>
      <c r="T1261" s="1">
        <f>IF(AND(class[[#This Row],[flow]]&gt;=class[[#This Row],[low]], class[[#This Row],[flow]]&lt;=class[[#This Row],[high]]),1,0)</f>
        <v>1</v>
      </c>
    </row>
    <row r="1262" spans="1:20" x14ac:dyDescent="0.25">
      <c r="A1262" s="61">
        <v>9868</v>
      </c>
      <c r="B1262" s="61">
        <v>2</v>
      </c>
      <c r="C1262" s="61">
        <v>1</v>
      </c>
      <c r="D1262" s="68">
        <v>2</v>
      </c>
      <c r="E1262" s="61" t="s">
        <v>77</v>
      </c>
      <c r="F1262" s="61">
        <v>3</v>
      </c>
      <c r="G12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62" s="62">
        <v>3</v>
      </c>
      <c r="I1262" s="62">
        <v>14</v>
      </c>
      <c r="J1262" s="61">
        <v>43771</v>
      </c>
      <c r="K1262" s="4">
        <f>VLOOKUP(class[[#This Row],[hwycov_id]],readme!E:F,2,FALSE)</f>
        <v>45987.544022000002</v>
      </c>
      <c r="L1262" s="64">
        <f t="shared" si="57"/>
        <v>5.063955637294093E-2</v>
      </c>
      <c r="M1262" s="65">
        <f t="shared" si="58"/>
        <v>2216.5440220000019</v>
      </c>
      <c r="N1262" s="65">
        <f t="shared" si="59"/>
        <v>4913067.4014639445</v>
      </c>
      <c r="O1262" s="66" t="e">
        <v>#N/A</v>
      </c>
      <c r="P1262" s="1">
        <v>1262</v>
      </c>
      <c r="Q1262" s="46">
        <f>ROUND(class[[#This Row],[count]],-3)</f>
        <v>44000</v>
      </c>
      <c r="R1262" s="59">
        <f>VLOOKUP(class[[#This Row],[count_rd]],caltran!$J$2:$P$182,7,FALSE)</f>
        <v>34694</v>
      </c>
      <c r="S1262" s="63">
        <f>VLOOKUP(class[[#This Row],[count_rd]],caltran!$J$2:$P$182,6,FALSE)</f>
        <v>53306</v>
      </c>
      <c r="T1262" s="1">
        <f>IF(AND(class[[#This Row],[flow]]&gt;=class[[#This Row],[low]], class[[#This Row],[flow]]&lt;=class[[#This Row],[high]]),1,0)</f>
        <v>1</v>
      </c>
    </row>
    <row r="1263" spans="1:20" x14ac:dyDescent="0.25">
      <c r="A1263" s="61">
        <v>12040</v>
      </c>
      <c r="B1263" s="61">
        <v>2</v>
      </c>
      <c r="C1263" s="61">
        <v>1</v>
      </c>
      <c r="D1263" s="68">
        <v>2</v>
      </c>
      <c r="E1263" s="61" t="s">
        <v>77</v>
      </c>
      <c r="F1263" s="61">
        <v>3</v>
      </c>
      <c r="G12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1263" s="62">
        <v>6</v>
      </c>
      <c r="I1263" s="62">
        <v>12</v>
      </c>
      <c r="J1263" s="61">
        <v>43921</v>
      </c>
      <c r="K1263" s="4">
        <f>VLOOKUP(class[[#This Row],[hwycov_id]],readme!E:F,2,FALSE)</f>
        <v>55737.450194000005</v>
      </c>
      <c r="L1263" s="64">
        <f t="shared" si="57"/>
        <v>0.26903873304341896</v>
      </c>
      <c r="M1263" s="65">
        <f t="shared" si="58"/>
        <v>11816.450194000005</v>
      </c>
      <c r="N1263" s="65">
        <f t="shared" si="59"/>
        <v>139628495.18728274</v>
      </c>
      <c r="O1263" s="66" t="e">
        <v>#N/A</v>
      </c>
      <c r="P1263" s="1">
        <v>1263</v>
      </c>
      <c r="Q1263" s="46">
        <f>ROUND(class[[#This Row],[count]],-3)</f>
        <v>44000</v>
      </c>
      <c r="R1263" s="59">
        <f>VLOOKUP(class[[#This Row],[count_rd]],caltran!$J$2:$P$182,7,FALSE)</f>
        <v>34694</v>
      </c>
      <c r="S1263" s="63">
        <f>VLOOKUP(class[[#This Row],[count_rd]],caltran!$J$2:$P$182,6,FALSE)</f>
        <v>53306</v>
      </c>
      <c r="T1263" s="1">
        <f>IF(AND(class[[#This Row],[flow]]&gt;=class[[#This Row],[low]], class[[#This Row],[flow]]&lt;=class[[#This Row],[high]]),1,0)</f>
        <v>0</v>
      </c>
    </row>
    <row r="1264" spans="1:20" x14ac:dyDescent="0.25">
      <c r="A1264" s="61">
        <v>15042</v>
      </c>
      <c r="B1264" s="61">
        <v>2</v>
      </c>
      <c r="C1264" s="61">
        <v>1</v>
      </c>
      <c r="D1264" s="68">
        <v>2</v>
      </c>
      <c r="E1264" s="61" t="s">
        <v>77</v>
      </c>
      <c r="F1264" s="61">
        <v>3</v>
      </c>
      <c r="G12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64" s="62">
        <v>3</v>
      </c>
      <c r="I1264" s="62">
        <v>14</v>
      </c>
      <c r="J1264" s="61">
        <v>45149</v>
      </c>
      <c r="K1264" s="4">
        <f>VLOOKUP(class[[#This Row],[hwycov_id]],readme!E:F,2,FALSE)</f>
        <v>43996.697325999994</v>
      </c>
      <c r="L1264" s="64">
        <f t="shared" si="57"/>
        <v>-2.5522219185364126E-2</v>
      </c>
      <c r="M1264" s="65">
        <f t="shared" si="58"/>
        <v>-1152.3026740000059</v>
      </c>
      <c r="N1264" s="65">
        <f t="shared" si="59"/>
        <v>1327801.4525075639</v>
      </c>
      <c r="O1264" s="66" t="e">
        <v>#N/A</v>
      </c>
      <c r="P1264" s="1">
        <v>1264</v>
      </c>
      <c r="Q1264" s="46">
        <f>ROUND(class[[#This Row],[count]],-3)</f>
        <v>45000</v>
      </c>
      <c r="R1264" s="59">
        <f>VLOOKUP(class[[#This Row],[count_rd]],caltran!$J$2:$P$182,7,FALSE)</f>
        <v>35595</v>
      </c>
      <c r="S1264" s="63">
        <f>VLOOKUP(class[[#This Row],[count_rd]],caltran!$J$2:$P$182,6,FALSE)</f>
        <v>54405</v>
      </c>
      <c r="T1264" s="1">
        <f>IF(AND(class[[#This Row],[flow]]&gt;=class[[#This Row],[low]], class[[#This Row],[flow]]&lt;=class[[#This Row],[high]]),1,0)</f>
        <v>1</v>
      </c>
    </row>
    <row r="1265" spans="1:20" x14ac:dyDescent="0.25">
      <c r="A1265" s="61">
        <v>12035</v>
      </c>
      <c r="B1265" s="61">
        <v>2</v>
      </c>
      <c r="C1265" s="61">
        <v>1</v>
      </c>
      <c r="D1265" s="68">
        <v>2</v>
      </c>
      <c r="E1265" s="61" t="s">
        <v>77</v>
      </c>
      <c r="F1265" s="61">
        <v>3</v>
      </c>
      <c r="G12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65" s="62">
        <v>6</v>
      </c>
      <c r="I1265" s="62">
        <v>12</v>
      </c>
      <c r="J1265" s="61">
        <v>48341</v>
      </c>
      <c r="K1265" s="4">
        <f>VLOOKUP(class[[#This Row],[hwycov_id]],readme!E:F,2,FALSE)</f>
        <v>43929.51599</v>
      </c>
      <c r="L1265" s="64">
        <f t="shared" si="57"/>
        <v>-9.1257607620860104E-2</v>
      </c>
      <c r="M1265" s="65">
        <f t="shared" si="58"/>
        <v>-4411.4840100000001</v>
      </c>
      <c r="N1265" s="65">
        <f t="shared" si="59"/>
        <v>19461191.170485683</v>
      </c>
      <c r="O1265" s="66" t="e">
        <v>#N/A</v>
      </c>
      <c r="P1265" s="1">
        <v>1265</v>
      </c>
      <c r="Q1265" s="46">
        <f>ROUND(class[[#This Row],[count]],-3)</f>
        <v>48000</v>
      </c>
      <c r="R1265" s="59">
        <f>VLOOKUP(class[[#This Row],[count_rd]],caltran!$J$2:$P$182,7,FALSE)</f>
        <v>38208</v>
      </c>
      <c r="S1265" s="63">
        <f>VLOOKUP(class[[#This Row],[count_rd]],caltran!$J$2:$P$182,6,FALSE)</f>
        <v>57792</v>
      </c>
      <c r="T1265" s="1">
        <f>IF(AND(class[[#This Row],[flow]]&gt;=class[[#This Row],[low]], class[[#This Row],[flow]]&lt;=class[[#This Row],[high]]),1,0)</f>
        <v>1</v>
      </c>
    </row>
    <row r="1266" spans="1:20" x14ac:dyDescent="0.25">
      <c r="A1266" s="61">
        <v>9308</v>
      </c>
      <c r="B1266" s="61">
        <v>2</v>
      </c>
      <c r="C1266" s="61">
        <v>1</v>
      </c>
      <c r="D1266" s="68">
        <v>2</v>
      </c>
      <c r="E1266" s="61" t="s">
        <v>77</v>
      </c>
      <c r="F1266" s="61">
        <v>3</v>
      </c>
      <c r="G12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1266" s="62">
        <v>3</v>
      </c>
      <c r="I1266" s="62">
        <v>14</v>
      </c>
      <c r="J1266" s="61">
        <v>48824</v>
      </c>
      <c r="K1266" s="4">
        <f>VLOOKUP(class[[#This Row],[hwycov_id]],readme!E:F,2,FALSE)</f>
        <v>51565.327577000004</v>
      </c>
      <c r="L1266" s="64">
        <f t="shared" si="57"/>
        <v>5.6147132086678653E-2</v>
      </c>
      <c r="M1266" s="65">
        <f t="shared" si="58"/>
        <v>2741.3275770000037</v>
      </c>
      <c r="N1266" s="65">
        <f t="shared" si="59"/>
        <v>7514876.8844207106</v>
      </c>
      <c r="O1266" s="66" t="e">
        <v>#N/A</v>
      </c>
      <c r="P1266" s="1">
        <v>1266</v>
      </c>
      <c r="Q1266" s="46">
        <f>ROUND(class[[#This Row],[count]],-3)</f>
        <v>49000</v>
      </c>
      <c r="R1266" s="59">
        <f>VLOOKUP(class[[#This Row],[count_rd]],caltran!$J$2:$P$182,7,FALSE)</f>
        <v>39126.5</v>
      </c>
      <c r="S1266" s="63">
        <f>VLOOKUP(class[[#This Row],[count_rd]],caltran!$J$2:$P$182,6,FALSE)</f>
        <v>58873.5</v>
      </c>
      <c r="T1266" s="1">
        <f>IF(AND(class[[#This Row],[flow]]&gt;=class[[#This Row],[low]], class[[#This Row],[flow]]&lt;=class[[#This Row],[high]]),1,0)</f>
        <v>1</v>
      </c>
    </row>
    <row r="1267" spans="1:20" x14ac:dyDescent="0.25">
      <c r="A1267" s="61">
        <v>9307</v>
      </c>
      <c r="B1267" s="61">
        <v>2</v>
      </c>
      <c r="C1267" s="61">
        <v>1</v>
      </c>
      <c r="D1267" s="68">
        <v>2</v>
      </c>
      <c r="E1267" s="61" t="s">
        <v>77</v>
      </c>
      <c r="F1267" s="61">
        <v>3</v>
      </c>
      <c r="G12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1267" s="62">
        <v>3</v>
      </c>
      <c r="I1267" s="62">
        <v>14</v>
      </c>
      <c r="J1267" s="61">
        <v>49773</v>
      </c>
      <c r="K1267" s="4">
        <f>VLOOKUP(class[[#This Row],[hwycov_id]],readme!E:F,2,FALSE)</f>
        <v>58739.231262000001</v>
      </c>
      <c r="L1267" s="64">
        <f t="shared" si="57"/>
        <v>0.1801424720631668</v>
      </c>
      <c r="M1267" s="65">
        <f t="shared" si="58"/>
        <v>8966.2312620000012</v>
      </c>
      <c r="N1267" s="65">
        <f t="shared" si="59"/>
        <v>80393303.043666139</v>
      </c>
      <c r="O1267" s="66" t="e">
        <v>#N/A</v>
      </c>
      <c r="P1267" s="1">
        <v>1267</v>
      </c>
      <c r="Q1267" s="46">
        <f>ROUND(class[[#This Row],[count]],-3)</f>
        <v>50000</v>
      </c>
      <c r="R1267" s="59">
        <f>VLOOKUP(class[[#This Row],[count_rd]],caltran!$J$2:$P$182,7,FALSE)</f>
        <v>40050</v>
      </c>
      <c r="S1267" s="63">
        <f>VLOOKUP(class[[#This Row],[count_rd]],caltran!$J$2:$P$182,6,FALSE)</f>
        <v>59950</v>
      </c>
      <c r="T1267" s="1">
        <f>IF(AND(class[[#This Row],[flow]]&gt;=class[[#This Row],[low]], class[[#This Row],[flow]]&lt;=class[[#This Row],[high]]),1,0)</f>
        <v>1</v>
      </c>
    </row>
    <row r="1268" spans="1:20" x14ac:dyDescent="0.25">
      <c r="A1268" s="61">
        <v>14305</v>
      </c>
      <c r="B1268" s="61">
        <v>2</v>
      </c>
      <c r="C1268" s="61">
        <v>1</v>
      </c>
      <c r="D1268" s="68">
        <v>2</v>
      </c>
      <c r="E1268" s="61" t="s">
        <v>77</v>
      </c>
      <c r="F1268" s="61">
        <v>3</v>
      </c>
      <c r="G12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68" s="62">
        <v>3</v>
      </c>
      <c r="I1268" s="62">
        <v>14</v>
      </c>
      <c r="J1268" s="61">
        <v>49828</v>
      </c>
      <c r="K1268" s="4">
        <f>VLOOKUP(class[[#This Row],[hwycov_id]],readme!E:F,2,FALSE)</f>
        <v>30469.659790999998</v>
      </c>
      <c r="L1268" s="64">
        <f t="shared" si="57"/>
        <v>-0.38850325537850205</v>
      </c>
      <c r="M1268" s="65">
        <f t="shared" si="58"/>
        <v>-19358.340209000002</v>
      </c>
      <c r="N1268" s="65">
        <f t="shared" si="59"/>
        <v>374745335.64738625</v>
      </c>
      <c r="O1268" s="66" t="e">
        <v>#N/A</v>
      </c>
      <c r="P1268" s="1">
        <v>1268</v>
      </c>
      <c r="Q1268" s="46">
        <f>ROUND(class[[#This Row],[count]],-3)</f>
        <v>50000</v>
      </c>
      <c r="R1268" s="59">
        <f>VLOOKUP(class[[#This Row],[count_rd]],caltran!$J$2:$P$182,7,FALSE)</f>
        <v>40050</v>
      </c>
      <c r="S1268" s="63">
        <f>VLOOKUP(class[[#This Row],[count_rd]],caltran!$J$2:$P$182,6,FALSE)</f>
        <v>59950</v>
      </c>
      <c r="T1268" s="1">
        <f>IF(AND(class[[#This Row],[flow]]&gt;=class[[#This Row],[low]], class[[#This Row],[flow]]&lt;=class[[#This Row],[high]]),1,0)</f>
        <v>0</v>
      </c>
    </row>
    <row r="1269" spans="1:20" x14ac:dyDescent="0.25">
      <c r="A1269" s="61">
        <v>4780</v>
      </c>
      <c r="B1269" s="61">
        <v>2</v>
      </c>
      <c r="C1269" s="61">
        <v>1</v>
      </c>
      <c r="D1269" s="68">
        <v>2</v>
      </c>
      <c r="E1269" s="61" t="s">
        <v>77</v>
      </c>
      <c r="F1269" s="61">
        <v>3</v>
      </c>
      <c r="G12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69" s="62">
        <v>3</v>
      </c>
      <c r="I1269" s="62">
        <v>14</v>
      </c>
      <c r="J1269" s="61">
        <v>50006</v>
      </c>
      <c r="K1269" s="4">
        <f>VLOOKUP(class[[#This Row],[hwycov_id]],readme!E:F,2,FALSE)</f>
        <v>34316.805785999997</v>
      </c>
      <c r="L1269" s="64">
        <f t="shared" si="57"/>
        <v>-0.31374623473183227</v>
      </c>
      <c r="M1269" s="65">
        <f t="shared" si="58"/>
        <v>-15689.194214000003</v>
      </c>
      <c r="N1269" s="65">
        <f t="shared" si="59"/>
        <v>246150815.08461118</v>
      </c>
      <c r="O1269" s="66" t="e">
        <v>#N/A</v>
      </c>
      <c r="P1269" s="1">
        <v>1269</v>
      </c>
      <c r="Q1269" s="46">
        <f>ROUND(class[[#This Row],[count]],-3)</f>
        <v>50000</v>
      </c>
      <c r="R1269" s="59">
        <f>VLOOKUP(class[[#This Row],[count_rd]],caltran!$J$2:$P$182,7,FALSE)</f>
        <v>40050</v>
      </c>
      <c r="S1269" s="63">
        <f>VLOOKUP(class[[#This Row],[count_rd]],caltran!$J$2:$P$182,6,FALSE)</f>
        <v>59950</v>
      </c>
      <c r="T1269" s="1">
        <f>IF(AND(class[[#This Row],[flow]]&gt;=class[[#This Row],[low]], class[[#This Row],[flow]]&lt;=class[[#This Row],[high]]),1,0)</f>
        <v>0</v>
      </c>
    </row>
    <row r="1270" spans="1:20" x14ac:dyDescent="0.25">
      <c r="A1270" s="61">
        <v>15176</v>
      </c>
      <c r="B1270" s="61">
        <v>2</v>
      </c>
      <c r="C1270" s="61">
        <v>1</v>
      </c>
      <c r="D1270" s="68">
        <v>2</v>
      </c>
      <c r="E1270" s="61" t="s">
        <v>77</v>
      </c>
      <c r="F1270" s="61">
        <v>3</v>
      </c>
      <c r="G12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270" s="62">
        <v>3</v>
      </c>
      <c r="I1270" s="62">
        <v>14</v>
      </c>
      <c r="J1270" s="61">
        <v>50375</v>
      </c>
      <c r="K1270" s="4">
        <f>VLOOKUP(class[[#This Row],[hwycov_id]],readme!E:F,2,FALSE)</f>
        <v>78381.763670999993</v>
      </c>
      <c r="L1270" s="64">
        <f t="shared" ref="L1270:L1332" si="60">K1270/J1270-1</f>
        <v>0.55596553193052101</v>
      </c>
      <c r="M1270" s="65">
        <f t="shared" ref="M1270:M1332" si="61">K1270-J1270</f>
        <v>28006.763670999993</v>
      </c>
      <c r="N1270" s="65">
        <f t="shared" ref="N1270:N1332" si="62">POWER(M1270,2)</f>
        <v>784378811.32324505</v>
      </c>
      <c r="O1270" s="66" t="e">
        <v>#N/A</v>
      </c>
      <c r="P1270" s="1">
        <v>1270</v>
      </c>
      <c r="Q1270" s="46">
        <f>ROUND(class[[#This Row],[count]],-3)</f>
        <v>50000</v>
      </c>
      <c r="R1270" s="59">
        <f>VLOOKUP(class[[#This Row],[count_rd]],caltran!$J$2:$P$182,7,FALSE)</f>
        <v>40050</v>
      </c>
      <c r="S1270" s="63">
        <f>VLOOKUP(class[[#This Row],[count_rd]],caltran!$J$2:$P$182,6,FALSE)</f>
        <v>59950</v>
      </c>
      <c r="T1270" s="1">
        <f>IF(AND(class[[#This Row],[flow]]&gt;=class[[#This Row],[low]], class[[#This Row],[flow]]&lt;=class[[#This Row],[high]]),1,0)</f>
        <v>0</v>
      </c>
    </row>
    <row r="1271" spans="1:20" x14ac:dyDescent="0.25">
      <c r="A1271" s="61">
        <v>1739</v>
      </c>
      <c r="B1271" s="61">
        <v>2</v>
      </c>
      <c r="C1271" s="61">
        <v>1</v>
      </c>
      <c r="D1271" s="68">
        <v>2</v>
      </c>
      <c r="E1271" s="61" t="s">
        <v>77</v>
      </c>
      <c r="F1271" s="61">
        <v>3</v>
      </c>
      <c r="G12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271" s="62">
        <v>3</v>
      </c>
      <c r="I1271" s="62">
        <v>14</v>
      </c>
      <c r="J1271" s="61">
        <v>50578</v>
      </c>
      <c r="K1271" s="4">
        <f>VLOOKUP(class[[#This Row],[hwycov_id]],readme!E:F,2,FALSE)</f>
        <v>62943.628479999999</v>
      </c>
      <c r="L1271" s="64">
        <f t="shared" si="60"/>
        <v>0.24448630788089676</v>
      </c>
      <c r="M1271" s="65">
        <f t="shared" si="61"/>
        <v>12365.628479999999</v>
      </c>
      <c r="N1271" s="65">
        <f t="shared" si="62"/>
        <v>152908767.70538709</v>
      </c>
      <c r="O1271" s="66" t="e">
        <v>#N/A</v>
      </c>
      <c r="P1271" s="1">
        <v>1271</v>
      </c>
      <c r="Q1271" s="46">
        <f>ROUND(class[[#This Row],[count]],-3)</f>
        <v>51000</v>
      </c>
      <c r="R1271" s="59">
        <f>VLOOKUP(class[[#This Row],[count_rd]],caltran!$J$2:$P$182,7,FALSE)</f>
        <v>40919</v>
      </c>
      <c r="S1271" s="63">
        <f>VLOOKUP(class[[#This Row],[count_rd]],caltran!$J$2:$P$182,6,FALSE)</f>
        <v>61081</v>
      </c>
      <c r="T1271" s="1">
        <f>IF(AND(class[[#This Row],[flow]]&gt;=class[[#This Row],[low]], class[[#This Row],[flow]]&lt;=class[[#This Row],[high]]),1,0)</f>
        <v>0</v>
      </c>
    </row>
    <row r="1272" spans="1:20" x14ac:dyDescent="0.25">
      <c r="A1272" s="61">
        <v>7744</v>
      </c>
      <c r="B1272" s="61">
        <v>2</v>
      </c>
      <c r="C1272" s="61">
        <v>1</v>
      </c>
      <c r="D1272" s="68">
        <v>2</v>
      </c>
      <c r="E1272" s="61" t="s">
        <v>77</v>
      </c>
      <c r="F1272" s="61">
        <v>3</v>
      </c>
      <c r="G12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72" s="62">
        <v>6</v>
      </c>
      <c r="I1272" s="62">
        <v>12</v>
      </c>
      <c r="J1272" s="61">
        <v>50785</v>
      </c>
      <c r="K1272" s="4">
        <f>VLOOKUP(class[[#This Row],[hwycov_id]],readme!E:F,2,FALSE)</f>
        <v>32116.531311999999</v>
      </c>
      <c r="L1272" s="64">
        <f t="shared" si="60"/>
        <v>-0.36759808384365467</v>
      </c>
      <c r="M1272" s="65">
        <f t="shared" si="61"/>
        <v>-18668.468688000001</v>
      </c>
      <c r="N1272" s="65">
        <f t="shared" si="62"/>
        <v>348511723.15483648</v>
      </c>
      <c r="O1272" s="66" t="e">
        <v>#N/A</v>
      </c>
      <c r="P1272" s="1">
        <v>1272</v>
      </c>
      <c r="Q1272" s="46">
        <f>ROUND(class[[#This Row],[count]],-3)</f>
        <v>51000</v>
      </c>
      <c r="R1272" s="59">
        <f>VLOOKUP(class[[#This Row],[count_rd]],caltran!$J$2:$P$182,7,FALSE)</f>
        <v>40919</v>
      </c>
      <c r="S1272" s="63">
        <f>VLOOKUP(class[[#This Row],[count_rd]],caltran!$J$2:$P$182,6,FALSE)</f>
        <v>61081</v>
      </c>
      <c r="T1272" s="1">
        <f>IF(AND(class[[#This Row],[flow]]&gt;=class[[#This Row],[low]], class[[#This Row],[flow]]&lt;=class[[#This Row],[high]]),1,0)</f>
        <v>0</v>
      </c>
    </row>
    <row r="1273" spans="1:20" x14ac:dyDescent="0.25">
      <c r="A1273" s="61">
        <v>14982</v>
      </c>
      <c r="B1273" s="61">
        <v>2</v>
      </c>
      <c r="C1273" s="61">
        <v>1</v>
      </c>
      <c r="D1273" s="68">
        <v>2</v>
      </c>
      <c r="E1273" s="61" t="s">
        <v>77</v>
      </c>
      <c r="F1273" s="61">
        <v>3</v>
      </c>
      <c r="G12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73" s="62">
        <v>3</v>
      </c>
      <c r="I1273" s="62">
        <v>14</v>
      </c>
      <c r="J1273" s="61">
        <v>51344</v>
      </c>
      <c r="K1273" s="4">
        <f>VLOOKUP(class[[#This Row],[hwycov_id]],readme!E:F,2,FALSE)</f>
        <v>40534.957764999999</v>
      </c>
      <c r="L1273" s="64">
        <f t="shared" si="60"/>
        <v>-0.21052201299080708</v>
      </c>
      <c r="M1273" s="65">
        <f t="shared" si="61"/>
        <v>-10809.042235000001</v>
      </c>
      <c r="N1273" s="65">
        <f t="shared" si="62"/>
        <v>116835394.03801382</v>
      </c>
      <c r="O1273" s="66" t="e">
        <v>#N/A</v>
      </c>
      <c r="P1273" s="1">
        <v>1273</v>
      </c>
      <c r="Q1273" s="46">
        <f>ROUND(class[[#This Row],[count]],-3)</f>
        <v>51000</v>
      </c>
      <c r="R1273" s="59">
        <f>VLOOKUP(class[[#This Row],[count_rd]],caltran!$J$2:$P$182,7,FALSE)</f>
        <v>40919</v>
      </c>
      <c r="S1273" s="63">
        <f>VLOOKUP(class[[#This Row],[count_rd]],caltran!$J$2:$P$182,6,FALSE)</f>
        <v>61081</v>
      </c>
      <c r="T1273" s="1">
        <f>IF(AND(class[[#This Row],[flow]]&gt;=class[[#This Row],[low]], class[[#This Row],[flow]]&lt;=class[[#This Row],[high]]),1,0)</f>
        <v>0</v>
      </c>
    </row>
    <row r="1274" spans="1:20" x14ac:dyDescent="0.25">
      <c r="A1274" s="61">
        <v>1627</v>
      </c>
      <c r="B1274" s="61">
        <v>2</v>
      </c>
      <c r="C1274" s="61">
        <v>1</v>
      </c>
      <c r="D1274" s="68">
        <v>2</v>
      </c>
      <c r="E1274" s="61" t="s">
        <v>77</v>
      </c>
      <c r="F1274" s="61">
        <v>3</v>
      </c>
      <c r="G12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1274" s="62">
        <v>3</v>
      </c>
      <c r="I1274" s="62">
        <v>14</v>
      </c>
      <c r="J1274" s="61">
        <v>51460</v>
      </c>
      <c r="K1274" s="4">
        <f>VLOOKUP(class[[#This Row],[hwycov_id]],readme!E:F,2,FALSE)</f>
        <v>51049.188903999995</v>
      </c>
      <c r="L1274" s="64">
        <f t="shared" si="60"/>
        <v>-7.9831149630782416E-3</v>
      </c>
      <c r="M1274" s="65">
        <f t="shared" si="61"/>
        <v>-410.81109600000491</v>
      </c>
      <c r="N1274" s="65">
        <f t="shared" si="62"/>
        <v>168765.75659672526</v>
      </c>
      <c r="O1274" s="66" t="e">
        <v>#N/A</v>
      </c>
      <c r="P1274" s="1">
        <v>1274</v>
      </c>
      <c r="Q1274" s="46">
        <f>ROUND(class[[#This Row],[count]],-3)</f>
        <v>51000</v>
      </c>
      <c r="R1274" s="59">
        <f>VLOOKUP(class[[#This Row],[count_rd]],caltran!$J$2:$P$182,7,FALSE)</f>
        <v>40919</v>
      </c>
      <c r="S1274" s="63">
        <f>VLOOKUP(class[[#This Row],[count_rd]],caltran!$J$2:$P$182,6,FALSE)</f>
        <v>61081</v>
      </c>
      <c r="T1274" s="1">
        <f>IF(AND(class[[#This Row],[flow]]&gt;=class[[#This Row],[low]], class[[#This Row],[flow]]&lt;=class[[#This Row],[high]]),1,0)</f>
        <v>1</v>
      </c>
    </row>
    <row r="1275" spans="1:20" x14ac:dyDescent="0.25">
      <c r="A1275" s="61">
        <v>1629</v>
      </c>
      <c r="B1275" s="61">
        <v>2</v>
      </c>
      <c r="C1275" s="61">
        <v>1</v>
      </c>
      <c r="D1275" s="68">
        <v>2</v>
      </c>
      <c r="E1275" s="61" t="s">
        <v>77</v>
      </c>
      <c r="F1275" s="61">
        <v>3</v>
      </c>
      <c r="G12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275" s="62">
        <v>3</v>
      </c>
      <c r="I1275" s="62">
        <v>14</v>
      </c>
      <c r="J1275" s="61">
        <v>52411</v>
      </c>
      <c r="K1275" s="4">
        <f>VLOOKUP(class[[#This Row],[hwycov_id]],readme!E:F,2,FALSE)</f>
        <v>74452.690551000007</v>
      </c>
      <c r="L1275" s="64">
        <f t="shared" si="60"/>
        <v>0.42055466507030981</v>
      </c>
      <c r="M1275" s="65">
        <f t="shared" si="61"/>
        <v>22041.690551000007</v>
      </c>
      <c r="N1275" s="65">
        <f t="shared" si="62"/>
        <v>485836122.34604299</v>
      </c>
      <c r="O1275" s="66" t="e">
        <v>#N/A</v>
      </c>
      <c r="P1275" s="1">
        <v>1275</v>
      </c>
      <c r="Q1275" s="46">
        <f>ROUND(class[[#This Row],[count]],-3)</f>
        <v>52000</v>
      </c>
      <c r="R1275" s="59">
        <f>VLOOKUP(class[[#This Row],[count_rd]],caltran!$J$2:$P$182,7,FALSE)</f>
        <v>41810.888888888891</v>
      </c>
      <c r="S1275" s="63">
        <f>VLOOKUP(class[[#This Row],[count_rd]],caltran!$J$2:$P$182,6,FALSE)</f>
        <v>62189.111111111109</v>
      </c>
      <c r="T1275" s="1">
        <f>IF(AND(class[[#This Row],[flow]]&gt;=class[[#This Row],[low]], class[[#This Row],[flow]]&lt;=class[[#This Row],[high]]),1,0)</f>
        <v>0</v>
      </c>
    </row>
    <row r="1276" spans="1:20" x14ac:dyDescent="0.25">
      <c r="A1276" s="61">
        <v>20030</v>
      </c>
      <c r="B1276" s="61">
        <v>2</v>
      </c>
      <c r="C1276" s="61">
        <v>1</v>
      </c>
      <c r="D1276" s="68">
        <v>2</v>
      </c>
      <c r="E1276" s="61" t="s">
        <v>77</v>
      </c>
      <c r="F1276" s="61">
        <v>3</v>
      </c>
      <c r="G12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276" s="62">
        <v>3</v>
      </c>
      <c r="I1276" s="62">
        <v>14</v>
      </c>
      <c r="J1276" s="61">
        <v>53098</v>
      </c>
      <c r="K1276" s="4">
        <f>VLOOKUP(class[[#This Row],[hwycov_id]],readme!E:F,2,FALSE)</f>
        <v>63830.660522999999</v>
      </c>
      <c r="L1276" s="64">
        <f t="shared" si="60"/>
        <v>0.20212928025537691</v>
      </c>
      <c r="M1276" s="65">
        <f t="shared" si="61"/>
        <v>10732.660522999999</v>
      </c>
      <c r="N1276" s="65">
        <f t="shared" si="62"/>
        <v>115190001.90196261</v>
      </c>
      <c r="O1276" s="66" t="e">
        <v>#N/A</v>
      </c>
      <c r="P1276" s="1">
        <v>1276</v>
      </c>
      <c r="Q1276" s="46">
        <f>ROUND(class[[#This Row],[count]],-3)</f>
        <v>53000</v>
      </c>
      <c r="R1276" s="59">
        <f>VLOOKUP(class[[#This Row],[count_rd]],caltran!$J$2:$P$182,7,FALSE)</f>
        <v>42665</v>
      </c>
      <c r="S1276" s="63">
        <f>VLOOKUP(class[[#This Row],[count_rd]],caltran!$J$2:$P$182,6,FALSE)</f>
        <v>63335</v>
      </c>
      <c r="T1276" s="1">
        <f>IF(AND(class[[#This Row],[flow]]&gt;=class[[#This Row],[low]], class[[#This Row],[flow]]&lt;=class[[#This Row],[high]]),1,0)</f>
        <v>0</v>
      </c>
    </row>
    <row r="1277" spans="1:20" x14ac:dyDescent="0.25">
      <c r="A1277" s="61">
        <v>3578</v>
      </c>
      <c r="B1277" s="61">
        <v>2</v>
      </c>
      <c r="C1277" s="61">
        <v>1</v>
      </c>
      <c r="D1277" s="68">
        <v>2</v>
      </c>
      <c r="E1277" s="61" t="s">
        <v>77</v>
      </c>
      <c r="F1277" s="61">
        <v>3</v>
      </c>
      <c r="G12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277" s="62">
        <v>3</v>
      </c>
      <c r="I1277" s="62">
        <v>14</v>
      </c>
      <c r="J1277" s="61">
        <v>53223</v>
      </c>
      <c r="K1277" s="4">
        <f>VLOOKUP(class[[#This Row],[hwycov_id]],readme!E:F,2,FALSE)</f>
        <v>69971.354248000003</v>
      </c>
      <c r="L1277" s="64">
        <f t="shared" si="60"/>
        <v>0.31468264186535899</v>
      </c>
      <c r="M1277" s="65">
        <f t="shared" si="61"/>
        <v>16748.354248000003</v>
      </c>
      <c r="N1277" s="65">
        <f t="shared" si="62"/>
        <v>280507370.01649976</v>
      </c>
      <c r="O1277" s="66" t="e">
        <v>#N/A</v>
      </c>
      <c r="P1277" s="1">
        <v>1277</v>
      </c>
      <c r="Q1277" s="46">
        <f>ROUND(class[[#This Row],[count]],-3)</f>
        <v>53000</v>
      </c>
      <c r="R1277" s="59">
        <f>VLOOKUP(class[[#This Row],[count_rd]],caltran!$J$2:$P$182,7,FALSE)</f>
        <v>42665</v>
      </c>
      <c r="S1277" s="63">
        <f>VLOOKUP(class[[#This Row],[count_rd]],caltran!$J$2:$P$182,6,FALSE)</f>
        <v>63335</v>
      </c>
      <c r="T1277" s="1">
        <f>IF(AND(class[[#This Row],[flow]]&gt;=class[[#This Row],[low]], class[[#This Row],[flow]]&lt;=class[[#This Row],[high]]),1,0)</f>
        <v>0</v>
      </c>
    </row>
    <row r="1278" spans="1:20" x14ac:dyDescent="0.25">
      <c r="A1278" s="61">
        <v>16248</v>
      </c>
      <c r="B1278" s="61">
        <v>2</v>
      </c>
      <c r="C1278" s="61">
        <v>1</v>
      </c>
      <c r="D1278" s="68">
        <v>2</v>
      </c>
      <c r="E1278" s="61" t="s">
        <v>77</v>
      </c>
      <c r="F1278" s="61">
        <v>3</v>
      </c>
      <c r="G12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1278" s="62">
        <v>4</v>
      </c>
      <c r="I1278" s="62">
        <v>2</v>
      </c>
      <c r="J1278" s="61">
        <v>53300</v>
      </c>
      <c r="K1278" s="4">
        <f>VLOOKUP(class[[#This Row],[hwycov_id]],readme!E:F,2,FALSE)</f>
        <v>54695.016602000003</v>
      </c>
      <c r="L1278" s="64">
        <f t="shared" si="60"/>
        <v>2.6172919362101421E-2</v>
      </c>
      <c r="M1278" s="65">
        <f t="shared" si="61"/>
        <v>1395.0166020000033</v>
      </c>
      <c r="N1278" s="65">
        <f t="shared" si="62"/>
        <v>1946071.3198556358</v>
      </c>
      <c r="O1278" s="66" t="e">
        <v>#N/A</v>
      </c>
      <c r="P1278" s="1">
        <v>1278</v>
      </c>
      <c r="Q1278" s="46">
        <f>ROUND(class[[#This Row],[count]],-3)</f>
        <v>53000</v>
      </c>
      <c r="R1278" s="59">
        <f>VLOOKUP(class[[#This Row],[count_rd]],caltran!$J$2:$P$182,7,FALSE)</f>
        <v>42665</v>
      </c>
      <c r="S1278" s="63">
        <f>VLOOKUP(class[[#This Row],[count_rd]],caltran!$J$2:$P$182,6,FALSE)</f>
        <v>63335</v>
      </c>
      <c r="T1278" s="1">
        <f>IF(AND(class[[#This Row],[flow]]&gt;=class[[#This Row],[low]], class[[#This Row],[flow]]&lt;=class[[#This Row],[high]]),1,0)</f>
        <v>1</v>
      </c>
    </row>
    <row r="1279" spans="1:20" x14ac:dyDescent="0.25">
      <c r="A1279" s="61">
        <v>16236</v>
      </c>
      <c r="B1279" s="61">
        <v>2</v>
      </c>
      <c r="C1279" s="61">
        <v>1</v>
      </c>
      <c r="D1279" s="68">
        <v>2</v>
      </c>
      <c r="E1279" s="61" t="s">
        <v>77</v>
      </c>
      <c r="F1279" s="61">
        <v>3</v>
      </c>
      <c r="G12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1279" s="62">
        <v>6</v>
      </c>
      <c r="I1279" s="62">
        <v>1</v>
      </c>
      <c r="J1279" s="61">
        <v>53800</v>
      </c>
      <c r="K1279" s="4">
        <f>VLOOKUP(class[[#This Row],[hwycov_id]],readme!E:F,2,FALSE)</f>
        <v>51935.671140999999</v>
      </c>
      <c r="L1279" s="64">
        <f t="shared" si="60"/>
        <v>-3.4652952769516743E-2</v>
      </c>
      <c r="M1279" s="65">
        <f t="shared" si="61"/>
        <v>-1864.3288590000011</v>
      </c>
      <c r="N1279" s="65">
        <f t="shared" si="62"/>
        <v>3475722.094500246</v>
      </c>
      <c r="O1279" s="66" t="e">
        <v>#N/A</v>
      </c>
      <c r="P1279" s="1">
        <v>1279</v>
      </c>
      <c r="Q1279" s="46">
        <f>ROUND(class[[#This Row],[count]],-3)</f>
        <v>54000</v>
      </c>
      <c r="R1279" s="59">
        <f>VLOOKUP(class[[#This Row],[count_rd]],caltran!$J$2:$P$182,7,FALSE)</f>
        <v>43605</v>
      </c>
      <c r="S1279" s="63">
        <f>VLOOKUP(class[[#This Row],[count_rd]],caltran!$J$2:$P$182,6,FALSE)</f>
        <v>64394.999999999993</v>
      </c>
      <c r="T1279" s="1">
        <f>IF(AND(class[[#This Row],[flow]]&gt;=class[[#This Row],[low]], class[[#This Row],[flow]]&lt;=class[[#This Row],[high]]),1,0)</f>
        <v>1</v>
      </c>
    </row>
    <row r="1280" spans="1:20" x14ac:dyDescent="0.25">
      <c r="A1280" s="61">
        <v>13265</v>
      </c>
      <c r="B1280" s="61">
        <v>2</v>
      </c>
      <c r="C1280" s="61">
        <v>1</v>
      </c>
      <c r="D1280" s="68">
        <v>2</v>
      </c>
      <c r="E1280" s="61" t="s">
        <v>77</v>
      </c>
      <c r="F1280" s="61">
        <v>3</v>
      </c>
      <c r="G12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80" s="62">
        <v>6</v>
      </c>
      <c r="I1280" s="62">
        <v>1</v>
      </c>
      <c r="J1280" s="61">
        <v>54900</v>
      </c>
      <c r="K1280" s="4">
        <f>VLOOKUP(class[[#This Row],[hwycov_id]],readme!E:F,2,FALSE)</f>
        <v>39264.084107000002</v>
      </c>
      <c r="L1280" s="64">
        <f t="shared" si="60"/>
        <v>-0.28480721116575591</v>
      </c>
      <c r="M1280" s="65">
        <f t="shared" si="61"/>
        <v>-15635.915892999998</v>
      </c>
      <c r="N1280" s="65">
        <f t="shared" si="62"/>
        <v>244481865.81296992</v>
      </c>
      <c r="O1280" s="66" t="e">
        <v>#N/A</v>
      </c>
      <c r="P1280" s="1">
        <v>1280</v>
      </c>
      <c r="Q1280" s="46">
        <f>ROUND(class[[#This Row],[count]],-3)</f>
        <v>55000</v>
      </c>
      <c r="R1280" s="59">
        <f>VLOOKUP(class[[#This Row],[count_rd]],caltran!$J$2:$P$182,7,FALSE)</f>
        <v>44550</v>
      </c>
      <c r="S1280" s="63">
        <f>VLOOKUP(class[[#This Row],[count_rd]],caltran!$J$2:$P$182,6,FALSE)</f>
        <v>65450</v>
      </c>
      <c r="T1280" s="1">
        <f>IF(AND(class[[#This Row],[flow]]&gt;=class[[#This Row],[low]], class[[#This Row],[flow]]&lt;=class[[#This Row],[high]]),1,0)</f>
        <v>0</v>
      </c>
    </row>
    <row r="1281" spans="1:20" x14ac:dyDescent="0.25">
      <c r="A1281" s="61">
        <v>16223</v>
      </c>
      <c r="B1281" s="61">
        <v>2</v>
      </c>
      <c r="C1281" s="61">
        <v>1</v>
      </c>
      <c r="D1281" s="68">
        <v>2</v>
      </c>
      <c r="E1281" s="61" t="s">
        <v>77</v>
      </c>
      <c r="F1281" s="61">
        <v>3</v>
      </c>
      <c r="G12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81" s="62">
        <v>6</v>
      </c>
      <c r="I1281" s="62">
        <v>1</v>
      </c>
      <c r="J1281" s="61">
        <v>55200</v>
      </c>
      <c r="K1281" s="4">
        <f>VLOOKUP(class[[#This Row],[hwycov_id]],readme!E:F,2,FALSE)</f>
        <v>46489.559204999998</v>
      </c>
      <c r="L1281" s="64">
        <f t="shared" si="60"/>
        <v>-0.15779784048913048</v>
      </c>
      <c r="M1281" s="65">
        <f t="shared" si="61"/>
        <v>-8710.4407950000023</v>
      </c>
      <c r="N1281" s="65">
        <f t="shared" si="62"/>
        <v>75871778.843200266</v>
      </c>
      <c r="O1281" s="66" t="e">
        <v>#N/A</v>
      </c>
      <c r="P1281" s="1">
        <v>1281</v>
      </c>
      <c r="Q1281" s="46">
        <f>ROUND(class[[#This Row],[count]],-3)</f>
        <v>55000</v>
      </c>
      <c r="R1281" s="59">
        <f>VLOOKUP(class[[#This Row],[count_rd]],caltran!$J$2:$P$182,7,FALSE)</f>
        <v>44550</v>
      </c>
      <c r="S1281" s="63">
        <f>VLOOKUP(class[[#This Row],[count_rd]],caltran!$J$2:$P$182,6,FALSE)</f>
        <v>65450</v>
      </c>
      <c r="T1281" s="1">
        <f>IF(AND(class[[#This Row],[flow]]&gt;=class[[#This Row],[low]], class[[#This Row],[flow]]&lt;=class[[#This Row],[high]]),1,0)</f>
        <v>1</v>
      </c>
    </row>
    <row r="1282" spans="1:20" x14ac:dyDescent="0.25">
      <c r="A1282" s="61">
        <v>30725</v>
      </c>
      <c r="B1282" s="61">
        <v>2</v>
      </c>
      <c r="C1282" s="61">
        <v>1</v>
      </c>
      <c r="D1282" s="68">
        <v>2</v>
      </c>
      <c r="E1282" s="61" t="s">
        <v>77</v>
      </c>
      <c r="F1282" s="61">
        <v>3</v>
      </c>
      <c r="G12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282" s="62">
        <v>3</v>
      </c>
      <c r="I1282" s="62">
        <v>14</v>
      </c>
      <c r="J1282" s="61">
        <v>58935</v>
      </c>
      <c r="K1282" s="4">
        <f>VLOOKUP(class[[#This Row],[hwycov_id]],readme!E:F,2,FALSE)</f>
        <v>46491.006408000001</v>
      </c>
      <c r="L1282" s="64">
        <f t="shared" si="60"/>
        <v>-0.21114776604734031</v>
      </c>
      <c r="M1282" s="65">
        <f t="shared" si="61"/>
        <v>-12443.993591999999</v>
      </c>
      <c r="N1282" s="65">
        <f t="shared" si="62"/>
        <v>154852976.51773703</v>
      </c>
      <c r="O1282" s="66" t="e">
        <v>#N/A</v>
      </c>
      <c r="P1282" s="1">
        <v>1282</v>
      </c>
      <c r="Q1282" s="46">
        <f>ROUND(class[[#This Row],[count]],-3)</f>
        <v>59000</v>
      </c>
      <c r="R1282" s="59">
        <f>VLOOKUP(class[[#This Row],[count_rd]],caltran!$J$2:$P$182,7,FALSE)</f>
        <v>48232.5</v>
      </c>
      <c r="S1282" s="63">
        <f>VLOOKUP(class[[#This Row],[count_rd]],caltran!$J$2:$P$182,6,FALSE)</f>
        <v>69767.5</v>
      </c>
      <c r="T1282" s="1">
        <f>IF(AND(class[[#This Row],[flow]]&gt;=class[[#This Row],[low]], class[[#This Row],[flow]]&lt;=class[[#This Row],[high]]),1,0)</f>
        <v>0</v>
      </c>
    </row>
    <row r="1283" spans="1:20" x14ac:dyDescent="0.25">
      <c r="A1283" s="61">
        <v>11556</v>
      </c>
      <c r="B1283" s="61">
        <v>2</v>
      </c>
      <c r="C1283" s="61">
        <v>1</v>
      </c>
      <c r="D1283" s="68">
        <v>2</v>
      </c>
      <c r="E1283" s="61" t="s">
        <v>77</v>
      </c>
      <c r="F1283" s="61">
        <v>3</v>
      </c>
      <c r="G12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283" s="62">
        <v>3</v>
      </c>
      <c r="I1283" s="62">
        <v>14</v>
      </c>
      <c r="J1283" s="61">
        <v>59210</v>
      </c>
      <c r="K1283" s="4">
        <f>VLOOKUP(class[[#This Row],[hwycov_id]],readme!E:F,2,FALSE)</f>
        <v>68415.850158999994</v>
      </c>
      <c r="L1283" s="64">
        <f t="shared" si="60"/>
        <v>0.15547796248944423</v>
      </c>
      <c r="M1283" s="65">
        <f t="shared" si="61"/>
        <v>9205.8501589999942</v>
      </c>
      <c r="N1283" s="65">
        <f t="shared" si="62"/>
        <v>84747677.14996022</v>
      </c>
      <c r="O1283" s="66" t="e">
        <v>#N/A</v>
      </c>
      <c r="P1283" s="1">
        <v>1283</v>
      </c>
      <c r="Q1283" s="46">
        <f>ROUND(class[[#This Row],[count]],-3)</f>
        <v>59000</v>
      </c>
      <c r="R1283" s="59">
        <f>VLOOKUP(class[[#This Row],[count_rd]],caltran!$J$2:$P$182,7,FALSE)</f>
        <v>48232.5</v>
      </c>
      <c r="S1283" s="63">
        <f>VLOOKUP(class[[#This Row],[count_rd]],caltran!$J$2:$P$182,6,FALSE)</f>
        <v>69767.5</v>
      </c>
      <c r="T1283" s="1">
        <f>IF(AND(class[[#This Row],[flow]]&gt;=class[[#This Row],[low]], class[[#This Row],[flow]]&lt;=class[[#This Row],[high]]),1,0)</f>
        <v>1</v>
      </c>
    </row>
    <row r="1284" spans="1:20" x14ac:dyDescent="0.25">
      <c r="A1284" s="61">
        <v>12832</v>
      </c>
      <c r="B1284" s="61">
        <v>2</v>
      </c>
      <c r="C1284" s="61">
        <v>1</v>
      </c>
      <c r="D1284" s="68">
        <v>2</v>
      </c>
      <c r="E1284" s="61" t="s">
        <v>77</v>
      </c>
      <c r="F1284" s="61">
        <v>3</v>
      </c>
      <c r="G12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284" s="62">
        <v>7</v>
      </c>
      <c r="I1284" s="62">
        <v>7</v>
      </c>
      <c r="J1284" s="61">
        <v>59338</v>
      </c>
      <c r="K1284" s="4">
        <f>VLOOKUP(class[[#This Row],[hwycov_id]],readme!E:F,2,FALSE)</f>
        <v>72680.182004999995</v>
      </c>
      <c r="L1284" s="64">
        <f t="shared" si="60"/>
        <v>0.22485055116451513</v>
      </c>
      <c r="M1284" s="65">
        <f t="shared" si="61"/>
        <v>13342.182004999995</v>
      </c>
      <c r="N1284" s="65">
        <f t="shared" si="62"/>
        <v>178013820.65454569</v>
      </c>
      <c r="O1284" s="66" t="e">
        <v>#N/A</v>
      </c>
      <c r="P1284" s="1">
        <v>1284</v>
      </c>
      <c r="Q1284" s="46">
        <f>ROUND(class[[#This Row],[count]],-3)</f>
        <v>59000</v>
      </c>
      <c r="R1284" s="59">
        <f>VLOOKUP(class[[#This Row],[count_rd]],caltran!$J$2:$P$182,7,FALSE)</f>
        <v>48232.5</v>
      </c>
      <c r="S1284" s="63">
        <f>VLOOKUP(class[[#This Row],[count_rd]],caltran!$J$2:$P$182,6,FALSE)</f>
        <v>69767.5</v>
      </c>
      <c r="T1284" s="1">
        <f>IF(AND(class[[#This Row],[flow]]&gt;=class[[#This Row],[low]], class[[#This Row],[flow]]&lt;=class[[#This Row],[high]]),1,0)</f>
        <v>0</v>
      </c>
    </row>
    <row r="1285" spans="1:20" x14ac:dyDescent="0.25">
      <c r="A1285" s="61">
        <v>6604</v>
      </c>
      <c r="B1285" s="61">
        <v>2</v>
      </c>
      <c r="C1285" s="61">
        <v>1</v>
      </c>
      <c r="D1285" s="68">
        <v>2</v>
      </c>
      <c r="E1285" s="61" t="s">
        <v>77</v>
      </c>
      <c r="F1285" s="61">
        <v>3</v>
      </c>
      <c r="G12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6</v>
      </c>
      <c r="H1285" s="62">
        <v>2</v>
      </c>
      <c r="I1285" s="62">
        <v>14</v>
      </c>
      <c r="J1285" s="61">
        <v>76673</v>
      </c>
      <c r="K1285" s="4">
        <f>VLOOKUP(class[[#This Row],[hwycov_id]],readme!E:F,2,FALSE)</f>
        <v>69957.012389999989</v>
      </c>
      <c r="L1285" s="64">
        <f t="shared" si="60"/>
        <v>-8.7592602480664805E-2</v>
      </c>
      <c r="M1285" s="65">
        <f t="shared" si="61"/>
        <v>-6715.987610000011</v>
      </c>
      <c r="N1285" s="65">
        <f t="shared" si="62"/>
        <v>45104489.577673659</v>
      </c>
      <c r="O1285" s="66" t="e">
        <v>#N/A</v>
      </c>
      <c r="P1285" s="1">
        <v>1285</v>
      </c>
      <c r="Q1285" s="46">
        <f>ROUND(class[[#This Row],[count]],-3)</f>
        <v>77000</v>
      </c>
      <c r="R1285" s="59">
        <f>VLOOKUP(class[[#This Row],[count_rd]],caltran!$J$2:$P$182,7,FALSE)</f>
        <v>65351.611111111109</v>
      </c>
      <c r="S1285" s="63">
        <f>VLOOKUP(class[[#This Row],[count_rd]],caltran!$J$2:$P$182,6,FALSE)</f>
        <v>88648.388888888891</v>
      </c>
      <c r="T1285" s="1">
        <f>IF(AND(class[[#This Row],[flow]]&gt;=class[[#This Row],[low]], class[[#This Row],[flow]]&lt;=class[[#This Row],[high]]),1,0)</f>
        <v>1</v>
      </c>
    </row>
    <row r="1286" spans="1:20" x14ac:dyDescent="0.25">
      <c r="A1286" s="61">
        <v>16871</v>
      </c>
      <c r="B1286" s="61">
        <v>2</v>
      </c>
      <c r="C1286" s="61">
        <v>1</v>
      </c>
      <c r="D1286" s="68">
        <v>2</v>
      </c>
      <c r="E1286" s="61" t="s">
        <v>77</v>
      </c>
      <c r="F1286" s="61">
        <v>3</v>
      </c>
      <c r="G12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286" s="62">
        <v>7</v>
      </c>
      <c r="I1286" s="62">
        <v>7</v>
      </c>
      <c r="J1286" s="61">
        <v>79300</v>
      </c>
      <c r="K1286" s="4">
        <f>VLOOKUP(class[[#This Row],[hwycov_id]],readme!E:F,2,FALSE)</f>
        <v>32731.781493000002</v>
      </c>
      <c r="L1286" s="64">
        <f t="shared" si="60"/>
        <v>-0.5872410908827238</v>
      </c>
      <c r="M1286" s="65">
        <f t="shared" si="61"/>
        <v>-46568.218506999998</v>
      </c>
      <c r="N1286" s="65">
        <f t="shared" si="62"/>
        <v>2168598974.9156971</v>
      </c>
      <c r="O1286" s="66" t="e">
        <v>#N/A</v>
      </c>
      <c r="P1286" s="1">
        <v>1286</v>
      </c>
      <c r="Q1286" s="46">
        <f>ROUND(class[[#This Row],[count]],-3)</f>
        <v>79000</v>
      </c>
      <c r="R1286" s="59">
        <f>VLOOKUP(class[[#This Row],[count_rd]],caltran!$J$2:$P$182,7,FALSE)</f>
        <v>67268.5</v>
      </c>
      <c r="S1286" s="63">
        <f>VLOOKUP(class[[#This Row],[count_rd]],caltran!$J$2:$P$182,6,FALSE)</f>
        <v>90731.5</v>
      </c>
      <c r="T1286" s="1">
        <f>IF(AND(class[[#This Row],[flow]]&gt;=class[[#This Row],[low]], class[[#This Row],[flow]]&lt;=class[[#This Row],[high]]),1,0)</f>
        <v>0</v>
      </c>
    </row>
    <row r="1287" spans="1:20" x14ac:dyDescent="0.25">
      <c r="A1287" s="61">
        <v>8481</v>
      </c>
      <c r="B1287" s="61">
        <v>3</v>
      </c>
      <c r="C1287" s="61">
        <v>1</v>
      </c>
      <c r="D1287" s="68">
        <v>2</v>
      </c>
      <c r="E1287" s="61" t="s">
        <v>77</v>
      </c>
      <c r="F1287" s="61">
        <v>3</v>
      </c>
      <c r="G12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87" s="62">
        <v>8</v>
      </c>
      <c r="I1287" s="62">
        <v>19</v>
      </c>
      <c r="J1287" s="61">
        <v>649</v>
      </c>
      <c r="K1287" s="4">
        <f>VLOOKUP(class[[#This Row],[hwycov_id]],readme!E:F,2,FALSE)</f>
        <v>1913.0931310000001</v>
      </c>
      <c r="L1287" s="64">
        <f t="shared" si="60"/>
        <v>1.9477552095531587</v>
      </c>
      <c r="M1287" s="65">
        <f t="shared" si="61"/>
        <v>1264.0931310000001</v>
      </c>
      <c r="N1287" s="65">
        <f t="shared" si="62"/>
        <v>1597931.4438413833</v>
      </c>
      <c r="O1287" s="66" t="e">
        <v>#N/A</v>
      </c>
      <c r="P1287" s="1">
        <v>1287</v>
      </c>
      <c r="Q1287" s="46">
        <f>ROUND(class[[#This Row],[count]],-3)</f>
        <v>1000</v>
      </c>
      <c r="R1287" s="59">
        <f>VLOOKUP(class[[#This Row],[count_rd]],caltran!$J$2:$P$182,7,FALSE)</f>
        <v>370</v>
      </c>
      <c r="S1287" s="63">
        <f>VLOOKUP(class[[#This Row],[count_rd]],caltran!$J$2:$P$182,6,FALSE)</f>
        <v>1630</v>
      </c>
      <c r="T1287" s="1">
        <f>IF(AND(class[[#This Row],[flow]]&gt;=class[[#This Row],[low]], class[[#This Row],[flow]]&lt;=class[[#This Row],[high]]),1,0)</f>
        <v>0</v>
      </c>
    </row>
    <row r="1288" spans="1:20" x14ac:dyDescent="0.25">
      <c r="A1288" s="61">
        <v>7867</v>
      </c>
      <c r="B1288" s="61">
        <v>3</v>
      </c>
      <c r="C1288" s="61">
        <v>1</v>
      </c>
      <c r="D1288" s="68">
        <v>2</v>
      </c>
      <c r="E1288" s="61" t="s">
        <v>77</v>
      </c>
      <c r="F1288" s="61">
        <v>3</v>
      </c>
      <c r="G12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88" s="62">
        <v>8</v>
      </c>
      <c r="I1288" s="62">
        <v>19</v>
      </c>
      <c r="J1288" s="61">
        <v>955</v>
      </c>
      <c r="K1288" s="4">
        <f>VLOOKUP(class[[#This Row],[hwycov_id]],readme!E:F,2,FALSE)</f>
        <v>3184.0516290000005</v>
      </c>
      <c r="L1288" s="64">
        <f t="shared" si="60"/>
        <v>2.3340854753926705</v>
      </c>
      <c r="M1288" s="65">
        <f t="shared" si="61"/>
        <v>2229.0516290000005</v>
      </c>
      <c r="N1288" s="65">
        <f t="shared" si="62"/>
        <v>4968671.1647475557</v>
      </c>
      <c r="O1288" s="66" t="e">
        <v>#N/A</v>
      </c>
      <c r="P1288" s="1">
        <v>1288</v>
      </c>
      <c r="Q1288" s="46">
        <f>ROUND(class[[#This Row],[count]],-3)</f>
        <v>1000</v>
      </c>
      <c r="R1288" s="59">
        <f>VLOOKUP(class[[#This Row],[count_rd]],caltran!$J$2:$P$182,7,FALSE)</f>
        <v>370</v>
      </c>
      <c r="S1288" s="63">
        <f>VLOOKUP(class[[#This Row],[count_rd]],caltran!$J$2:$P$182,6,FALSE)</f>
        <v>1630</v>
      </c>
      <c r="T1288" s="1">
        <f>IF(AND(class[[#This Row],[flow]]&gt;=class[[#This Row],[low]], class[[#This Row],[flow]]&lt;=class[[#This Row],[high]]),1,0)</f>
        <v>0</v>
      </c>
    </row>
    <row r="1289" spans="1:20" x14ac:dyDescent="0.25">
      <c r="A1289" s="61">
        <v>7742</v>
      </c>
      <c r="B1289" s="61">
        <v>3</v>
      </c>
      <c r="C1289" s="61">
        <v>1</v>
      </c>
      <c r="D1289" s="68">
        <v>2</v>
      </c>
      <c r="E1289" s="61" t="s">
        <v>77</v>
      </c>
      <c r="F1289" s="61">
        <v>3</v>
      </c>
      <c r="G12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89" s="62">
        <v>8</v>
      </c>
      <c r="I1289" s="62">
        <v>19</v>
      </c>
      <c r="J1289" s="61">
        <v>1359</v>
      </c>
      <c r="K1289" s="4">
        <f>VLOOKUP(class[[#This Row],[hwycov_id]],readme!E:F,2,FALSE)</f>
        <v>2474.6885090000001</v>
      </c>
      <c r="L1289" s="64">
        <f t="shared" si="60"/>
        <v>0.82096284694628419</v>
      </c>
      <c r="M1289" s="65">
        <f t="shared" si="61"/>
        <v>1115.6885090000001</v>
      </c>
      <c r="N1289" s="65">
        <f t="shared" si="62"/>
        <v>1244760.8491146432</v>
      </c>
      <c r="O1289" s="66" t="e">
        <v>#N/A</v>
      </c>
      <c r="P1289" s="1">
        <v>1289</v>
      </c>
      <c r="Q1289" s="46">
        <f>ROUND(class[[#This Row],[count]],-3)</f>
        <v>1000</v>
      </c>
      <c r="R1289" s="59">
        <f>VLOOKUP(class[[#This Row],[count_rd]],caltran!$J$2:$P$182,7,FALSE)</f>
        <v>370</v>
      </c>
      <c r="S1289" s="63">
        <f>VLOOKUP(class[[#This Row],[count_rd]],caltran!$J$2:$P$182,6,FALSE)</f>
        <v>1630</v>
      </c>
      <c r="T1289" s="1">
        <f>IF(AND(class[[#This Row],[flow]]&gt;=class[[#This Row],[low]], class[[#This Row],[flow]]&lt;=class[[#This Row],[high]]),1,0)</f>
        <v>0</v>
      </c>
    </row>
    <row r="1290" spans="1:20" x14ac:dyDescent="0.25">
      <c r="A1290" s="61">
        <v>23641</v>
      </c>
      <c r="B1290" s="61">
        <v>3</v>
      </c>
      <c r="C1290" s="61">
        <v>1</v>
      </c>
      <c r="D1290" s="68">
        <v>2</v>
      </c>
      <c r="E1290" s="61" t="s">
        <v>77</v>
      </c>
      <c r="F1290" s="61">
        <v>3</v>
      </c>
      <c r="G12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90" s="62">
        <v>8</v>
      </c>
      <c r="I1290" s="62">
        <v>19</v>
      </c>
      <c r="J1290" s="61">
        <v>1953</v>
      </c>
      <c r="K1290" s="4">
        <f>VLOOKUP(class[[#This Row],[hwycov_id]],readme!E:F,2,FALSE)</f>
        <v>4243.2655290000002</v>
      </c>
      <c r="L1290" s="64">
        <f t="shared" si="60"/>
        <v>1.1726910030721966</v>
      </c>
      <c r="M1290" s="65">
        <f t="shared" si="61"/>
        <v>2290.2655290000002</v>
      </c>
      <c r="N1290" s="65">
        <f t="shared" si="62"/>
        <v>5245316.1933256509</v>
      </c>
      <c r="O1290" s="66" t="e">
        <v>#N/A</v>
      </c>
      <c r="P1290" s="1">
        <v>1290</v>
      </c>
      <c r="Q1290" s="46">
        <f>ROUND(class[[#This Row],[count]],-3)</f>
        <v>2000</v>
      </c>
      <c r="R1290" s="59">
        <f>VLOOKUP(class[[#This Row],[count_rd]],caltran!$J$2:$P$182,7,FALSE)</f>
        <v>794.99999999999989</v>
      </c>
      <c r="S1290" s="63">
        <f>VLOOKUP(class[[#This Row],[count_rd]],caltran!$J$2:$P$182,6,FALSE)</f>
        <v>3205</v>
      </c>
      <c r="T1290" s="1">
        <f>IF(AND(class[[#This Row],[flow]]&gt;=class[[#This Row],[low]], class[[#This Row],[flow]]&lt;=class[[#This Row],[high]]),1,0)</f>
        <v>0</v>
      </c>
    </row>
    <row r="1291" spans="1:20" x14ac:dyDescent="0.25">
      <c r="A1291" s="61">
        <v>181</v>
      </c>
      <c r="B1291" s="61">
        <v>3</v>
      </c>
      <c r="C1291" s="61">
        <v>1</v>
      </c>
      <c r="D1291" s="68">
        <v>2</v>
      </c>
      <c r="E1291" s="61" t="s">
        <v>77</v>
      </c>
      <c r="F1291" s="61">
        <v>3</v>
      </c>
      <c r="G12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91" s="62">
        <v>3</v>
      </c>
      <c r="I1291" s="62">
        <v>14</v>
      </c>
      <c r="J1291" s="61">
        <v>2004</v>
      </c>
      <c r="K1291" s="4">
        <f>VLOOKUP(class[[#This Row],[hwycov_id]],readme!E:F,2,FALSE)</f>
        <v>2094.7465740000002</v>
      </c>
      <c r="L1291" s="64">
        <f t="shared" si="60"/>
        <v>4.5282721556886285E-2</v>
      </c>
      <c r="M1291" s="65">
        <f t="shared" si="61"/>
        <v>90.746574000000237</v>
      </c>
      <c r="N1291" s="65">
        <f t="shared" si="62"/>
        <v>8234.9406927375185</v>
      </c>
      <c r="O1291" s="66" t="e">
        <v>#N/A</v>
      </c>
      <c r="P1291" s="1">
        <v>1291</v>
      </c>
      <c r="Q1291" s="46">
        <f>ROUND(class[[#This Row],[count]],-3)</f>
        <v>2000</v>
      </c>
      <c r="R1291" s="59">
        <f>VLOOKUP(class[[#This Row],[count_rd]],caltran!$J$2:$P$182,7,FALSE)</f>
        <v>794.99999999999989</v>
      </c>
      <c r="S1291" s="63">
        <f>VLOOKUP(class[[#This Row],[count_rd]],caltran!$J$2:$P$182,6,FALSE)</f>
        <v>3205</v>
      </c>
      <c r="T1291" s="1">
        <f>IF(AND(class[[#This Row],[flow]]&gt;=class[[#This Row],[low]], class[[#This Row],[flow]]&lt;=class[[#This Row],[high]]),1,0)</f>
        <v>1</v>
      </c>
    </row>
    <row r="1292" spans="1:20" x14ac:dyDescent="0.25">
      <c r="A1292" s="61">
        <v>18582</v>
      </c>
      <c r="B1292" s="61">
        <v>3</v>
      </c>
      <c r="C1292" s="61">
        <v>1</v>
      </c>
      <c r="D1292" s="68">
        <v>1</v>
      </c>
      <c r="E1292" s="61" t="s">
        <v>77</v>
      </c>
      <c r="F1292" s="61">
        <v>3</v>
      </c>
      <c r="G12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92" s="62">
        <v>1</v>
      </c>
      <c r="I1292" s="62">
        <v>14</v>
      </c>
      <c r="J1292" s="61">
        <v>2270</v>
      </c>
      <c r="K1292" s="4">
        <f>VLOOKUP(class[[#This Row],[hwycov_id]],readme!E:F,2,FALSE)</f>
        <v>5073.2312089999996</v>
      </c>
      <c r="L1292" s="64">
        <f t="shared" si="60"/>
        <v>1.2349036162995595</v>
      </c>
      <c r="M1292" s="65">
        <f t="shared" si="61"/>
        <v>2803.2312089999996</v>
      </c>
      <c r="N1292" s="65">
        <f t="shared" si="62"/>
        <v>7858105.2111115996</v>
      </c>
      <c r="O1292" s="66" t="e">
        <v>#N/A</v>
      </c>
      <c r="P1292" s="1">
        <v>1292</v>
      </c>
      <c r="Q1292" s="46">
        <f>ROUND(class[[#This Row],[count]],-3)</f>
        <v>2000</v>
      </c>
      <c r="R1292" s="59">
        <f>VLOOKUP(class[[#This Row],[count_rd]],caltran!$J$2:$P$182,7,FALSE)</f>
        <v>794.99999999999989</v>
      </c>
      <c r="S1292" s="63">
        <f>VLOOKUP(class[[#This Row],[count_rd]],caltran!$J$2:$P$182,6,FALSE)</f>
        <v>3205</v>
      </c>
      <c r="T1292" s="1">
        <f>IF(AND(class[[#This Row],[flow]]&gt;=class[[#This Row],[low]], class[[#This Row],[flow]]&lt;=class[[#This Row],[high]]),1,0)</f>
        <v>0</v>
      </c>
    </row>
    <row r="1293" spans="1:20" x14ac:dyDescent="0.25">
      <c r="A1293" s="61">
        <v>8082</v>
      </c>
      <c r="B1293" s="61">
        <v>3</v>
      </c>
      <c r="C1293" s="61">
        <v>1</v>
      </c>
      <c r="D1293" s="68">
        <v>2</v>
      </c>
      <c r="E1293" s="61" t="s">
        <v>77</v>
      </c>
      <c r="F1293" s="61">
        <v>3</v>
      </c>
      <c r="G12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93" s="62">
        <v>8</v>
      </c>
      <c r="I1293" s="62">
        <v>19</v>
      </c>
      <c r="J1293" s="61">
        <v>2421</v>
      </c>
      <c r="K1293" s="4">
        <f>VLOOKUP(class[[#This Row],[hwycov_id]],readme!E:F,2,FALSE)</f>
        <v>5520.9854429999996</v>
      </c>
      <c r="L1293" s="64">
        <f t="shared" si="60"/>
        <v>1.2804566059479554</v>
      </c>
      <c r="M1293" s="65">
        <f t="shared" si="61"/>
        <v>3099.9854429999996</v>
      </c>
      <c r="N1293" s="65">
        <f t="shared" si="62"/>
        <v>9609909.746811904</v>
      </c>
      <c r="O1293" s="66" t="e">
        <v>#N/A</v>
      </c>
      <c r="P1293" s="1">
        <v>1293</v>
      </c>
      <c r="Q1293" s="46">
        <f>ROUND(class[[#This Row],[count]],-3)</f>
        <v>2000</v>
      </c>
      <c r="R1293" s="59">
        <f>VLOOKUP(class[[#This Row],[count_rd]],caltran!$J$2:$P$182,7,FALSE)</f>
        <v>794.99999999999989</v>
      </c>
      <c r="S1293" s="63">
        <f>VLOOKUP(class[[#This Row],[count_rd]],caltran!$J$2:$P$182,6,FALSE)</f>
        <v>3205</v>
      </c>
      <c r="T1293" s="1">
        <f>IF(AND(class[[#This Row],[flow]]&gt;=class[[#This Row],[low]], class[[#This Row],[flow]]&lt;=class[[#This Row],[high]]),1,0)</f>
        <v>0</v>
      </c>
    </row>
    <row r="1294" spans="1:20" x14ac:dyDescent="0.25">
      <c r="A1294" s="61">
        <v>24785</v>
      </c>
      <c r="B1294" s="61">
        <v>3</v>
      </c>
      <c r="C1294" s="61">
        <v>1</v>
      </c>
      <c r="D1294" s="68">
        <v>2</v>
      </c>
      <c r="E1294" s="61" t="s">
        <v>77</v>
      </c>
      <c r="F1294" s="61">
        <v>3</v>
      </c>
      <c r="G12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94" s="62">
        <v>8</v>
      </c>
      <c r="I1294" s="62">
        <v>19</v>
      </c>
      <c r="J1294" s="61">
        <v>2700</v>
      </c>
      <c r="K1294" s="4">
        <f>VLOOKUP(class[[#This Row],[hwycov_id]],readme!E:F,2,FALSE)</f>
        <v>277.55804899999998</v>
      </c>
      <c r="L1294" s="64">
        <f t="shared" si="60"/>
        <v>-0.89720072259259265</v>
      </c>
      <c r="M1294" s="65">
        <f t="shared" si="61"/>
        <v>-2422.4419509999998</v>
      </c>
      <c r="N1294" s="65">
        <f t="shared" si="62"/>
        <v>5868225.0059646852</v>
      </c>
      <c r="O1294" s="66" t="e">
        <v>#N/A</v>
      </c>
      <c r="P1294" s="1">
        <v>1294</v>
      </c>
      <c r="Q1294" s="46">
        <f>ROUND(class[[#This Row],[count]],-3)</f>
        <v>3000</v>
      </c>
      <c r="R1294" s="59">
        <f>VLOOKUP(class[[#This Row],[count_rd]],caltran!$J$2:$P$182,7,FALSE)</f>
        <v>1275.0000000000002</v>
      </c>
      <c r="S1294" s="63">
        <f>VLOOKUP(class[[#This Row],[count_rd]],caltran!$J$2:$P$182,6,FALSE)</f>
        <v>4725</v>
      </c>
      <c r="T1294" s="1">
        <f>IF(AND(class[[#This Row],[flow]]&gt;=class[[#This Row],[low]], class[[#This Row],[flow]]&lt;=class[[#This Row],[high]]),1,0)</f>
        <v>0</v>
      </c>
    </row>
    <row r="1295" spans="1:20" x14ac:dyDescent="0.25">
      <c r="A1295" s="61">
        <v>31033</v>
      </c>
      <c r="B1295" s="61">
        <v>3</v>
      </c>
      <c r="C1295" s="61">
        <v>1</v>
      </c>
      <c r="D1295" s="68">
        <v>2</v>
      </c>
      <c r="E1295" s="61" t="s">
        <v>77</v>
      </c>
      <c r="F1295" s="61">
        <v>3</v>
      </c>
      <c r="G12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95" s="62">
        <v>5</v>
      </c>
      <c r="I1295" s="62">
        <v>16</v>
      </c>
      <c r="J1295" s="61">
        <v>2900</v>
      </c>
      <c r="K1295" s="4">
        <f>VLOOKUP(class[[#This Row],[hwycov_id]],readme!E:F,2,FALSE)</f>
        <v>874.90020099999992</v>
      </c>
      <c r="L1295" s="64">
        <f t="shared" si="60"/>
        <v>-0.69831027551724145</v>
      </c>
      <c r="M1295" s="65">
        <f t="shared" si="61"/>
        <v>-2025.0997990000001</v>
      </c>
      <c r="N1295" s="65">
        <f t="shared" si="62"/>
        <v>4101029.1959098405</v>
      </c>
      <c r="O1295" s="66" t="e">
        <v>#N/A</v>
      </c>
      <c r="P1295" s="1">
        <v>1295</v>
      </c>
      <c r="Q1295" s="46">
        <f>ROUND(class[[#This Row],[count]],-3)</f>
        <v>3000</v>
      </c>
      <c r="R1295" s="59">
        <f>VLOOKUP(class[[#This Row],[count_rd]],caltran!$J$2:$P$182,7,FALSE)</f>
        <v>1275.0000000000002</v>
      </c>
      <c r="S1295" s="63">
        <f>VLOOKUP(class[[#This Row],[count_rd]],caltran!$J$2:$P$182,6,FALSE)</f>
        <v>4725</v>
      </c>
      <c r="T1295" s="1">
        <f>IF(AND(class[[#This Row],[flow]]&gt;=class[[#This Row],[low]], class[[#This Row],[flow]]&lt;=class[[#This Row],[high]]),1,0)</f>
        <v>0</v>
      </c>
    </row>
    <row r="1296" spans="1:20" x14ac:dyDescent="0.25">
      <c r="A1296" s="61">
        <v>8084</v>
      </c>
      <c r="B1296" s="61">
        <v>3</v>
      </c>
      <c r="C1296" s="61">
        <v>1</v>
      </c>
      <c r="D1296" s="68">
        <v>2</v>
      </c>
      <c r="E1296" s="61" t="s">
        <v>77</v>
      </c>
      <c r="F1296" s="61">
        <v>3</v>
      </c>
      <c r="G12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96" s="62">
        <v>8</v>
      </c>
      <c r="I1296" s="62">
        <v>19</v>
      </c>
      <c r="J1296" s="61">
        <v>2940</v>
      </c>
      <c r="K1296" s="4">
        <f>VLOOKUP(class[[#This Row],[hwycov_id]],readme!E:F,2,FALSE)</f>
        <v>5093.2568209999999</v>
      </c>
      <c r="L1296" s="64">
        <f t="shared" si="60"/>
        <v>0.73240027925170059</v>
      </c>
      <c r="M1296" s="65">
        <f t="shared" si="61"/>
        <v>2153.2568209999999</v>
      </c>
      <c r="N1296" s="65">
        <f t="shared" si="62"/>
        <v>4636514.9371830262</v>
      </c>
      <c r="O1296" s="66" t="e">
        <v>#N/A</v>
      </c>
      <c r="P1296" s="1">
        <v>1296</v>
      </c>
      <c r="Q1296" s="46">
        <f>ROUND(class[[#This Row],[count]],-3)</f>
        <v>3000</v>
      </c>
      <c r="R1296" s="59">
        <f>VLOOKUP(class[[#This Row],[count_rd]],caltran!$J$2:$P$182,7,FALSE)</f>
        <v>1275.0000000000002</v>
      </c>
      <c r="S1296" s="63">
        <f>VLOOKUP(class[[#This Row],[count_rd]],caltran!$J$2:$P$182,6,FALSE)</f>
        <v>4725</v>
      </c>
      <c r="T1296" s="1">
        <f>IF(AND(class[[#This Row],[flow]]&gt;=class[[#This Row],[low]], class[[#This Row],[flow]]&lt;=class[[#This Row],[high]]),1,0)</f>
        <v>0</v>
      </c>
    </row>
    <row r="1297" spans="1:20" x14ac:dyDescent="0.25">
      <c r="A1297" s="61">
        <v>3908</v>
      </c>
      <c r="B1297" s="61">
        <v>3</v>
      </c>
      <c r="C1297" s="61">
        <v>1</v>
      </c>
      <c r="D1297" s="68">
        <v>2</v>
      </c>
      <c r="E1297" s="61" t="s">
        <v>77</v>
      </c>
      <c r="F1297" s="61">
        <v>3</v>
      </c>
      <c r="G12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97" s="62">
        <v>3</v>
      </c>
      <c r="I1297" s="62">
        <v>14</v>
      </c>
      <c r="J1297" s="61">
        <v>3274</v>
      </c>
      <c r="K1297" s="4">
        <f>VLOOKUP(class[[#This Row],[hwycov_id]],readme!E:F,2,FALSE)</f>
        <v>3859.8821189999999</v>
      </c>
      <c r="L1297" s="64">
        <f t="shared" si="60"/>
        <v>0.17894994471594372</v>
      </c>
      <c r="M1297" s="65">
        <f t="shared" si="61"/>
        <v>585.88211899999988</v>
      </c>
      <c r="N1297" s="65">
        <f t="shared" si="62"/>
        <v>343257.85736393003</v>
      </c>
      <c r="O1297" s="66" t="e">
        <v>#N/A</v>
      </c>
      <c r="P1297" s="1">
        <v>1297</v>
      </c>
      <c r="Q1297" s="46">
        <f>ROUND(class[[#This Row],[count]],-3)</f>
        <v>3000</v>
      </c>
      <c r="R1297" s="59">
        <f>VLOOKUP(class[[#This Row],[count_rd]],caltran!$J$2:$P$182,7,FALSE)</f>
        <v>1275.0000000000002</v>
      </c>
      <c r="S1297" s="63">
        <f>VLOOKUP(class[[#This Row],[count_rd]],caltran!$J$2:$P$182,6,FALSE)</f>
        <v>4725</v>
      </c>
      <c r="T1297" s="1">
        <f>IF(AND(class[[#This Row],[flow]]&gt;=class[[#This Row],[low]], class[[#This Row],[flow]]&lt;=class[[#This Row],[high]]),1,0)</f>
        <v>1</v>
      </c>
    </row>
    <row r="1298" spans="1:20" x14ac:dyDescent="0.25">
      <c r="A1298" s="61">
        <v>10364</v>
      </c>
      <c r="B1298" s="61">
        <v>3</v>
      </c>
      <c r="C1298" s="61">
        <v>1</v>
      </c>
      <c r="D1298" s="68">
        <v>2</v>
      </c>
      <c r="E1298" s="61" t="s">
        <v>77</v>
      </c>
      <c r="F1298" s="61">
        <v>3</v>
      </c>
      <c r="G12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98" s="62">
        <v>1</v>
      </c>
      <c r="I1298" s="62">
        <v>14</v>
      </c>
      <c r="J1298" s="61">
        <v>3610</v>
      </c>
      <c r="K1298" s="4">
        <f>VLOOKUP(class[[#This Row],[hwycov_id]],readme!E:F,2,FALSE)</f>
        <v>4798.9999760000001</v>
      </c>
      <c r="L1298" s="64">
        <f t="shared" si="60"/>
        <v>0.32936287423822708</v>
      </c>
      <c r="M1298" s="65">
        <f t="shared" si="61"/>
        <v>1188.9999760000001</v>
      </c>
      <c r="N1298" s="65">
        <f t="shared" si="62"/>
        <v>1413720.9429280008</v>
      </c>
      <c r="O1298" s="66" t="e">
        <v>#N/A</v>
      </c>
      <c r="P1298" s="1">
        <v>1298</v>
      </c>
      <c r="Q1298" s="46">
        <f>ROUND(class[[#This Row],[count]],-3)</f>
        <v>4000</v>
      </c>
      <c r="R1298" s="59">
        <f>VLOOKUP(class[[#This Row],[count_rd]],caltran!$J$2:$P$182,7,FALSE)</f>
        <v>1920</v>
      </c>
      <c r="S1298" s="63">
        <f>VLOOKUP(class[[#This Row],[count_rd]],caltran!$J$2:$P$182,6,FALSE)</f>
        <v>6080</v>
      </c>
      <c r="T1298" s="1">
        <f>IF(AND(class[[#This Row],[flow]]&gt;=class[[#This Row],[low]], class[[#This Row],[flow]]&lt;=class[[#This Row],[high]]),1,0)</f>
        <v>1</v>
      </c>
    </row>
    <row r="1299" spans="1:20" x14ac:dyDescent="0.25">
      <c r="A1299" s="61">
        <v>880</v>
      </c>
      <c r="B1299" s="61">
        <v>3</v>
      </c>
      <c r="C1299" s="61">
        <v>1</v>
      </c>
      <c r="D1299" s="68">
        <v>1</v>
      </c>
      <c r="E1299" s="61" t="s">
        <v>77</v>
      </c>
      <c r="F1299" s="61">
        <v>3</v>
      </c>
      <c r="G12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299" s="62">
        <v>1</v>
      </c>
      <c r="I1299" s="62">
        <v>14</v>
      </c>
      <c r="J1299" s="61">
        <v>3708</v>
      </c>
      <c r="K1299" s="4">
        <f>VLOOKUP(class[[#This Row],[hwycov_id]],readme!E:F,2,FALSE)</f>
        <v>1100.977306</v>
      </c>
      <c r="L1299" s="64">
        <f t="shared" si="60"/>
        <v>-0.70308055393743252</v>
      </c>
      <c r="M1299" s="65">
        <f t="shared" si="61"/>
        <v>-2607.0226940000002</v>
      </c>
      <c r="N1299" s="65">
        <f t="shared" si="62"/>
        <v>6796567.3270310191</v>
      </c>
      <c r="O1299" s="66" t="e">
        <v>#N/A</v>
      </c>
      <c r="P1299" s="1">
        <v>1299</v>
      </c>
      <c r="Q1299" s="46">
        <f>ROUND(class[[#This Row],[count]],-3)</f>
        <v>4000</v>
      </c>
      <c r="R1299" s="59">
        <f>VLOOKUP(class[[#This Row],[count_rd]],caltran!$J$2:$P$182,7,FALSE)</f>
        <v>1920</v>
      </c>
      <c r="S1299" s="63">
        <f>VLOOKUP(class[[#This Row],[count_rd]],caltran!$J$2:$P$182,6,FALSE)</f>
        <v>6080</v>
      </c>
      <c r="T1299" s="1">
        <f>IF(AND(class[[#This Row],[flow]]&gt;=class[[#This Row],[low]], class[[#This Row],[flow]]&lt;=class[[#This Row],[high]]),1,0)</f>
        <v>0</v>
      </c>
    </row>
    <row r="1300" spans="1:20" x14ac:dyDescent="0.25">
      <c r="A1300" s="61">
        <v>9898</v>
      </c>
      <c r="B1300" s="61">
        <v>3</v>
      </c>
      <c r="C1300" s="61">
        <v>1</v>
      </c>
      <c r="D1300" s="68">
        <v>2</v>
      </c>
      <c r="E1300" s="61" t="s">
        <v>77</v>
      </c>
      <c r="F1300" s="61">
        <v>3</v>
      </c>
      <c r="G13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00" s="62">
        <v>3</v>
      </c>
      <c r="I1300" s="62">
        <v>14</v>
      </c>
      <c r="J1300" s="61">
        <v>3903</v>
      </c>
      <c r="K1300" s="4">
        <f>VLOOKUP(class[[#This Row],[hwycov_id]],readme!E:F,2,FALSE)</f>
        <v>3432.6340569999998</v>
      </c>
      <c r="L1300" s="64">
        <f t="shared" si="60"/>
        <v>-0.12051394901357937</v>
      </c>
      <c r="M1300" s="65">
        <f t="shared" si="61"/>
        <v>-470.36594300000024</v>
      </c>
      <c r="N1300" s="65">
        <f t="shared" si="62"/>
        <v>221244.12033427949</v>
      </c>
      <c r="O1300" s="66" t="e">
        <v>#N/A</v>
      </c>
      <c r="P1300" s="1">
        <v>1300</v>
      </c>
      <c r="Q1300" s="46">
        <f>ROUND(class[[#This Row],[count]],-3)</f>
        <v>4000</v>
      </c>
      <c r="R1300" s="59">
        <f>VLOOKUP(class[[#This Row],[count_rd]],caltran!$J$2:$P$182,7,FALSE)</f>
        <v>1920</v>
      </c>
      <c r="S1300" s="63">
        <f>VLOOKUP(class[[#This Row],[count_rd]],caltran!$J$2:$P$182,6,FALSE)</f>
        <v>6080</v>
      </c>
      <c r="T1300" s="1">
        <f>IF(AND(class[[#This Row],[flow]]&gt;=class[[#This Row],[low]], class[[#This Row],[flow]]&lt;=class[[#This Row],[high]]),1,0)</f>
        <v>1</v>
      </c>
    </row>
    <row r="1301" spans="1:20" x14ac:dyDescent="0.25">
      <c r="A1301" s="61">
        <v>11414</v>
      </c>
      <c r="B1301" s="61">
        <v>3</v>
      </c>
      <c r="C1301" s="61">
        <v>1</v>
      </c>
      <c r="D1301" s="68">
        <v>2</v>
      </c>
      <c r="E1301" s="61" t="s">
        <v>77</v>
      </c>
      <c r="F1301" s="61">
        <v>3</v>
      </c>
      <c r="G13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01" s="62">
        <v>5</v>
      </c>
      <c r="I1301" s="62">
        <v>19</v>
      </c>
      <c r="J1301" s="61">
        <v>4334</v>
      </c>
      <c r="K1301" s="4">
        <f>VLOOKUP(class[[#This Row],[hwycov_id]],readme!E:F,2,FALSE)</f>
        <v>13197.023970999999</v>
      </c>
      <c r="L1301" s="64">
        <f t="shared" si="60"/>
        <v>2.0449986089063219</v>
      </c>
      <c r="M1301" s="65">
        <f t="shared" si="61"/>
        <v>8863.0239709999987</v>
      </c>
      <c r="N1301" s="65">
        <f t="shared" si="62"/>
        <v>78553193.910520583</v>
      </c>
      <c r="O1301" s="66" t="e">
        <v>#N/A</v>
      </c>
      <c r="P1301" s="1">
        <v>1301</v>
      </c>
      <c r="Q1301" s="46">
        <f>ROUND(class[[#This Row],[count]],-3)</f>
        <v>4000</v>
      </c>
      <c r="R1301" s="59">
        <f>VLOOKUP(class[[#This Row],[count_rd]],caltran!$J$2:$P$182,7,FALSE)</f>
        <v>1920</v>
      </c>
      <c r="S1301" s="63">
        <f>VLOOKUP(class[[#This Row],[count_rd]],caltran!$J$2:$P$182,6,FALSE)</f>
        <v>6080</v>
      </c>
      <c r="T1301" s="1">
        <f>IF(AND(class[[#This Row],[flow]]&gt;=class[[#This Row],[low]], class[[#This Row],[flow]]&lt;=class[[#This Row],[high]]),1,0)</f>
        <v>0</v>
      </c>
    </row>
    <row r="1302" spans="1:20" x14ac:dyDescent="0.25">
      <c r="A1302" s="61">
        <v>12671</v>
      </c>
      <c r="B1302" s="61">
        <v>3</v>
      </c>
      <c r="C1302" s="61">
        <v>1</v>
      </c>
      <c r="D1302" s="68">
        <v>2</v>
      </c>
      <c r="E1302" s="61" t="s">
        <v>77</v>
      </c>
      <c r="F1302" s="61">
        <v>3</v>
      </c>
      <c r="G13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02" s="62">
        <v>5</v>
      </c>
      <c r="I1302" s="62">
        <v>5</v>
      </c>
      <c r="J1302" s="61">
        <v>4500</v>
      </c>
      <c r="K1302" s="4">
        <f>VLOOKUP(class[[#This Row],[hwycov_id]],readme!E:F,2,FALSE)</f>
        <v>5768.1224970000003</v>
      </c>
      <c r="L1302" s="64">
        <f t="shared" si="60"/>
        <v>0.28180499933333336</v>
      </c>
      <c r="M1302" s="65">
        <f t="shared" si="61"/>
        <v>1268.1224970000003</v>
      </c>
      <c r="N1302" s="65">
        <f t="shared" si="62"/>
        <v>1608134.6673975158</v>
      </c>
      <c r="O1302" s="66" t="e">
        <v>#N/A</v>
      </c>
      <c r="P1302" s="1">
        <v>1302</v>
      </c>
      <c r="Q1302" s="46">
        <f>ROUND(class[[#This Row],[count]],-3)</f>
        <v>5000</v>
      </c>
      <c r="R1302" s="59">
        <f>VLOOKUP(class[[#This Row],[count_rd]],caltran!$J$2:$P$182,7,FALSE)</f>
        <v>2625</v>
      </c>
      <c r="S1302" s="63">
        <f>VLOOKUP(class[[#This Row],[count_rd]],caltran!$J$2:$P$182,6,FALSE)</f>
        <v>7375</v>
      </c>
      <c r="T1302" s="1">
        <f>IF(AND(class[[#This Row],[flow]]&gt;=class[[#This Row],[low]], class[[#This Row],[flow]]&lt;=class[[#This Row],[high]]),1,0)</f>
        <v>1</v>
      </c>
    </row>
    <row r="1303" spans="1:20" x14ac:dyDescent="0.25">
      <c r="A1303" s="61">
        <v>12685</v>
      </c>
      <c r="B1303" s="61">
        <v>3</v>
      </c>
      <c r="C1303" s="61">
        <v>1</v>
      </c>
      <c r="D1303" s="68">
        <v>2</v>
      </c>
      <c r="E1303" s="61" t="s">
        <v>77</v>
      </c>
      <c r="F1303" s="61">
        <v>3</v>
      </c>
      <c r="G13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03" s="62">
        <v>5</v>
      </c>
      <c r="I1303" s="62">
        <v>5</v>
      </c>
      <c r="J1303" s="61">
        <v>4700</v>
      </c>
      <c r="K1303" s="4">
        <f>VLOOKUP(class[[#This Row],[hwycov_id]],readme!E:F,2,FALSE)</f>
        <v>7801.0156090000009</v>
      </c>
      <c r="L1303" s="64">
        <f t="shared" si="60"/>
        <v>0.65979055510638318</v>
      </c>
      <c r="M1303" s="65">
        <f t="shared" si="61"/>
        <v>3101.0156090000009</v>
      </c>
      <c r="N1303" s="65">
        <f t="shared" si="62"/>
        <v>9616297.8072616477</v>
      </c>
      <c r="O1303" s="66" t="e">
        <v>#N/A</v>
      </c>
      <c r="P1303" s="1">
        <v>1303</v>
      </c>
      <c r="Q1303" s="46">
        <f>ROUND(class[[#This Row],[count]],-3)</f>
        <v>5000</v>
      </c>
      <c r="R1303" s="59">
        <f>VLOOKUP(class[[#This Row],[count_rd]],caltran!$J$2:$P$182,7,FALSE)</f>
        <v>2625</v>
      </c>
      <c r="S1303" s="63">
        <f>VLOOKUP(class[[#This Row],[count_rd]],caltran!$J$2:$P$182,6,FALSE)</f>
        <v>7375</v>
      </c>
      <c r="T1303" s="1">
        <f>IF(AND(class[[#This Row],[flow]]&gt;=class[[#This Row],[low]], class[[#This Row],[flow]]&lt;=class[[#This Row],[high]]),1,0)</f>
        <v>0</v>
      </c>
    </row>
    <row r="1304" spans="1:20" x14ac:dyDescent="0.25">
      <c r="A1304" s="61">
        <v>14117</v>
      </c>
      <c r="B1304" s="61">
        <v>3</v>
      </c>
      <c r="C1304" s="61">
        <v>1</v>
      </c>
      <c r="D1304" s="68">
        <v>2</v>
      </c>
      <c r="E1304" s="61" t="s">
        <v>77</v>
      </c>
      <c r="F1304" s="61">
        <v>3</v>
      </c>
      <c r="G13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04" s="62">
        <v>4</v>
      </c>
      <c r="I1304" s="62">
        <v>11</v>
      </c>
      <c r="J1304" s="61">
        <v>4800</v>
      </c>
      <c r="K1304" s="4">
        <f>VLOOKUP(class[[#This Row],[hwycov_id]],readme!E:F,2,FALSE)</f>
        <v>6428.8140779999994</v>
      </c>
      <c r="L1304" s="64">
        <f t="shared" si="60"/>
        <v>0.33933626624999991</v>
      </c>
      <c r="M1304" s="65">
        <f t="shared" si="61"/>
        <v>1628.8140779999994</v>
      </c>
      <c r="N1304" s="65">
        <f t="shared" si="62"/>
        <v>2653035.3006909881</v>
      </c>
      <c r="O1304" s="66" t="e">
        <v>#N/A</v>
      </c>
      <c r="P1304" s="1">
        <v>1304</v>
      </c>
      <c r="Q1304" s="46">
        <f>ROUND(class[[#This Row],[count]],-3)</f>
        <v>5000</v>
      </c>
      <c r="R1304" s="59">
        <f>VLOOKUP(class[[#This Row],[count_rd]],caltran!$J$2:$P$182,7,FALSE)</f>
        <v>2625</v>
      </c>
      <c r="S1304" s="63">
        <f>VLOOKUP(class[[#This Row],[count_rd]],caltran!$J$2:$P$182,6,FALSE)</f>
        <v>7375</v>
      </c>
      <c r="T1304" s="1">
        <f>IF(AND(class[[#This Row],[flow]]&gt;=class[[#This Row],[low]], class[[#This Row],[flow]]&lt;=class[[#This Row],[high]]),1,0)</f>
        <v>1</v>
      </c>
    </row>
    <row r="1305" spans="1:20" x14ac:dyDescent="0.25">
      <c r="A1305" s="61">
        <v>1488</v>
      </c>
      <c r="B1305" s="61">
        <v>3</v>
      </c>
      <c r="C1305" s="61">
        <v>1</v>
      </c>
      <c r="D1305" s="68">
        <v>2</v>
      </c>
      <c r="E1305" s="61" t="s">
        <v>77</v>
      </c>
      <c r="F1305" s="61">
        <v>3</v>
      </c>
      <c r="G13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05" s="62">
        <v>5</v>
      </c>
      <c r="I1305" s="62">
        <v>5</v>
      </c>
      <c r="J1305" s="61">
        <v>5300</v>
      </c>
      <c r="K1305" s="4">
        <f>VLOOKUP(class[[#This Row],[hwycov_id]],readme!E:F,2,FALSE)</f>
        <v>8879.1061769999997</v>
      </c>
      <c r="L1305" s="64">
        <f t="shared" si="60"/>
        <v>0.67530305226415077</v>
      </c>
      <c r="M1305" s="65">
        <f t="shared" si="61"/>
        <v>3579.1061769999997</v>
      </c>
      <c r="N1305" s="65">
        <f t="shared" si="62"/>
        <v>12810001.026239553</v>
      </c>
      <c r="O1305" s="66" t="e">
        <v>#N/A</v>
      </c>
      <c r="P1305" s="1">
        <v>1305</v>
      </c>
      <c r="Q1305" s="46">
        <f>ROUND(class[[#This Row],[count]],-3)</f>
        <v>5000</v>
      </c>
      <c r="R1305" s="59">
        <f>VLOOKUP(class[[#This Row],[count_rd]],caltran!$J$2:$P$182,7,FALSE)</f>
        <v>2625</v>
      </c>
      <c r="S1305" s="63">
        <f>VLOOKUP(class[[#This Row],[count_rd]],caltran!$J$2:$P$182,6,FALSE)</f>
        <v>7375</v>
      </c>
      <c r="T1305" s="1">
        <f>IF(AND(class[[#This Row],[flow]]&gt;=class[[#This Row],[low]], class[[#This Row],[flow]]&lt;=class[[#This Row],[high]]),1,0)</f>
        <v>0</v>
      </c>
    </row>
    <row r="1306" spans="1:20" x14ac:dyDescent="0.25">
      <c r="A1306" s="61">
        <v>18311</v>
      </c>
      <c r="B1306" s="61">
        <v>3</v>
      </c>
      <c r="C1306" s="61">
        <v>1</v>
      </c>
      <c r="D1306" s="68">
        <v>1</v>
      </c>
      <c r="E1306" s="61" t="s">
        <v>77</v>
      </c>
      <c r="F1306" s="61">
        <v>3</v>
      </c>
      <c r="G13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06" s="62">
        <v>1</v>
      </c>
      <c r="I1306" s="62">
        <v>14</v>
      </c>
      <c r="J1306" s="61">
        <v>5449</v>
      </c>
      <c r="K1306" s="4">
        <f>VLOOKUP(class[[#This Row],[hwycov_id]],readme!E:F,2,FALSE)</f>
        <v>1802.7944830000001</v>
      </c>
      <c r="L1306" s="64">
        <f t="shared" si="60"/>
        <v>-0.66915131528720861</v>
      </c>
      <c r="M1306" s="65">
        <f t="shared" si="61"/>
        <v>-3646.2055169999999</v>
      </c>
      <c r="N1306" s="65">
        <f t="shared" si="62"/>
        <v>13294814.672201237</v>
      </c>
      <c r="O1306" s="66" t="e">
        <v>#N/A</v>
      </c>
      <c r="P1306" s="1">
        <v>1306</v>
      </c>
      <c r="Q1306" s="46">
        <f>ROUND(class[[#This Row],[count]],-3)</f>
        <v>5000</v>
      </c>
      <c r="R1306" s="59">
        <f>VLOOKUP(class[[#This Row],[count_rd]],caltran!$J$2:$P$182,7,FALSE)</f>
        <v>2625</v>
      </c>
      <c r="S1306" s="63">
        <f>VLOOKUP(class[[#This Row],[count_rd]],caltran!$J$2:$P$182,6,FALSE)</f>
        <v>7375</v>
      </c>
      <c r="T1306" s="1">
        <f>IF(AND(class[[#This Row],[flow]]&gt;=class[[#This Row],[low]], class[[#This Row],[flow]]&lt;=class[[#This Row],[high]]),1,0)</f>
        <v>0</v>
      </c>
    </row>
    <row r="1307" spans="1:20" x14ac:dyDescent="0.25">
      <c r="A1307" s="61">
        <v>6086</v>
      </c>
      <c r="B1307" s="61">
        <v>3</v>
      </c>
      <c r="C1307" s="61">
        <v>1</v>
      </c>
      <c r="D1307" s="68">
        <v>2</v>
      </c>
      <c r="E1307" s="61" t="s">
        <v>77</v>
      </c>
      <c r="F1307" s="61">
        <v>3</v>
      </c>
      <c r="G13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07" s="62">
        <v>5</v>
      </c>
      <c r="I1307" s="62">
        <v>16</v>
      </c>
      <c r="J1307" s="61">
        <v>5600</v>
      </c>
      <c r="K1307" s="4">
        <f>VLOOKUP(class[[#This Row],[hwycov_id]],readme!E:F,2,FALSE)</f>
        <v>6452.8141379999997</v>
      </c>
      <c r="L1307" s="64">
        <f t="shared" si="60"/>
        <v>0.15228823892857135</v>
      </c>
      <c r="M1307" s="65">
        <f t="shared" si="61"/>
        <v>852.81413799999973</v>
      </c>
      <c r="N1307" s="65">
        <f t="shared" si="62"/>
        <v>727291.95397268259</v>
      </c>
      <c r="O1307" s="66" t="e">
        <v>#N/A</v>
      </c>
      <c r="P1307" s="1">
        <v>1307</v>
      </c>
      <c r="Q1307" s="46">
        <f>ROUND(class[[#This Row],[count]],-3)</f>
        <v>6000</v>
      </c>
      <c r="R1307" s="59">
        <f>VLOOKUP(class[[#This Row],[count_rd]],caltran!$J$2:$P$182,7,FALSE)</f>
        <v>3360.0000000000005</v>
      </c>
      <c r="S1307" s="63">
        <f>VLOOKUP(class[[#This Row],[count_rd]],caltran!$J$2:$P$182,6,FALSE)</f>
        <v>8640</v>
      </c>
      <c r="T1307" s="1">
        <f>IF(AND(class[[#This Row],[flow]]&gt;=class[[#This Row],[low]], class[[#This Row],[flow]]&lt;=class[[#This Row],[high]]),1,0)</f>
        <v>1</v>
      </c>
    </row>
    <row r="1308" spans="1:20" x14ac:dyDescent="0.25">
      <c r="A1308" s="61">
        <v>15639</v>
      </c>
      <c r="B1308" s="61">
        <v>3</v>
      </c>
      <c r="C1308" s="61">
        <v>1</v>
      </c>
      <c r="D1308" s="68">
        <v>2</v>
      </c>
      <c r="E1308" s="61" t="s">
        <v>77</v>
      </c>
      <c r="F1308" s="61">
        <v>3</v>
      </c>
      <c r="G13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08" s="62">
        <v>4</v>
      </c>
      <c r="I1308" s="62">
        <v>2</v>
      </c>
      <c r="J1308" s="61">
        <v>5800</v>
      </c>
      <c r="K1308" s="4">
        <f>VLOOKUP(class[[#This Row],[hwycov_id]],readme!E:F,2,FALSE)</f>
        <v>7162.9302520000001</v>
      </c>
      <c r="L1308" s="64">
        <f t="shared" si="60"/>
        <v>0.23498797448275854</v>
      </c>
      <c r="M1308" s="65">
        <f t="shared" si="61"/>
        <v>1362.9302520000001</v>
      </c>
      <c r="N1308" s="65">
        <f t="shared" si="62"/>
        <v>1857578.8718167839</v>
      </c>
      <c r="O1308" s="66" t="e">
        <v>#N/A</v>
      </c>
      <c r="P1308" s="1">
        <v>1308</v>
      </c>
      <c r="Q1308" s="46">
        <f>ROUND(class[[#This Row],[count]],-3)</f>
        <v>6000</v>
      </c>
      <c r="R1308" s="59">
        <f>VLOOKUP(class[[#This Row],[count_rd]],caltran!$J$2:$P$182,7,FALSE)</f>
        <v>3360.0000000000005</v>
      </c>
      <c r="S1308" s="63">
        <f>VLOOKUP(class[[#This Row],[count_rd]],caltran!$J$2:$P$182,6,FALSE)</f>
        <v>8640</v>
      </c>
      <c r="T1308" s="1">
        <f>IF(AND(class[[#This Row],[flow]]&gt;=class[[#This Row],[low]], class[[#This Row],[flow]]&lt;=class[[#This Row],[high]]),1,0)</f>
        <v>1</v>
      </c>
    </row>
    <row r="1309" spans="1:20" x14ac:dyDescent="0.25">
      <c r="A1309" s="61">
        <v>2629</v>
      </c>
      <c r="B1309" s="61">
        <v>3</v>
      </c>
      <c r="C1309" s="61">
        <v>1</v>
      </c>
      <c r="D1309" s="68">
        <v>1</v>
      </c>
      <c r="E1309" s="61" t="s">
        <v>77</v>
      </c>
      <c r="F1309" s="61">
        <v>3</v>
      </c>
      <c r="G13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09" s="62">
        <v>2</v>
      </c>
      <c r="I1309" s="62">
        <v>14</v>
      </c>
      <c r="J1309" s="61">
        <v>5859</v>
      </c>
      <c r="K1309" s="4">
        <f>VLOOKUP(class[[#This Row],[hwycov_id]],readme!E:F,2,FALSE)</f>
        <v>10192.378234</v>
      </c>
      <c r="L1309" s="64">
        <f t="shared" si="60"/>
        <v>0.73961055367810213</v>
      </c>
      <c r="M1309" s="65">
        <f t="shared" si="61"/>
        <v>4333.3782339999998</v>
      </c>
      <c r="N1309" s="65">
        <f t="shared" si="62"/>
        <v>18778166.918904956</v>
      </c>
      <c r="O1309" s="66" t="e">
        <v>#N/A</v>
      </c>
      <c r="P1309" s="1">
        <v>1309</v>
      </c>
      <c r="Q1309" s="46">
        <f>ROUND(class[[#This Row],[count]],-3)</f>
        <v>6000</v>
      </c>
      <c r="R1309" s="59">
        <f>VLOOKUP(class[[#This Row],[count_rd]],caltran!$J$2:$P$182,7,FALSE)</f>
        <v>3360.0000000000005</v>
      </c>
      <c r="S1309" s="63">
        <f>VLOOKUP(class[[#This Row],[count_rd]],caltran!$J$2:$P$182,6,FALSE)</f>
        <v>8640</v>
      </c>
      <c r="T1309" s="1">
        <f>IF(AND(class[[#This Row],[flow]]&gt;=class[[#This Row],[low]], class[[#This Row],[flow]]&lt;=class[[#This Row],[high]]),1,0)</f>
        <v>0</v>
      </c>
    </row>
    <row r="1310" spans="1:20" x14ac:dyDescent="0.25">
      <c r="A1310" s="61">
        <v>31274</v>
      </c>
      <c r="B1310" s="61">
        <v>3</v>
      </c>
      <c r="C1310" s="61">
        <v>1</v>
      </c>
      <c r="D1310" s="68">
        <v>2</v>
      </c>
      <c r="E1310" s="61" t="s">
        <v>77</v>
      </c>
      <c r="F1310" s="61">
        <v>3</v>
      </c>
      <c r="G13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10" s="62">
        <v>2</v>
      </c>
      <c r="I1310" s="62">
        <v>14</v>
      </c>
      <c r="J1310" s="61">
        <v>5896</v>
      </c>
      <c r="K1310" s="4">
        <f>VLOOKUP(class[[#This Row],[hwycov_id]],readme!E:F,2,FALSE)</f>
        <v>7964.9572549999993</v>
      </c>
      <c r="L1310" s="64">
        <f t="shared" si="60"/>
        <v>0.35090862533921285</v>
      </c>
      <c r="M1310" s="65">
        <f t="shared" si="61"/>
        <v>2068.9572549999993</v>
      </c>
      <c r="N1310" s="65">
        <f t="shared" si="62"/>
        <v>4280584.1230171323</v>
      </c>
      <c r="O1310" s="66" t="e">
        <v>#N/A</v>
      </c>
      <c r="P1310" s="1">
        <v>1310</v>
      </c>
      <c r="Q1310" s="46">
        <f>ROUND(class[[#This Row],[count]],-3)</f>
        <v>6000</v>
      </c>
      <c r="R1310" s="59">
        <f>VLOOKUP(class[[#This Row],[count_rd]],caltran!$J$2:$P$182,7,FALSE)</f>
        <v>3360.0000000000005</v>
      </c>
      <c r="S1310" s="63">
        <f>VLOOKUP(class[[#This Row],[count_rd]],caltran!$J$2:$P$182,6,FALSE)</f>
        <v>8640</v>
      </c>
      <c r="T1310" s="1">
        <f>IF(AND(class[[#This Row],[flow]]&gt;=class[[#This Row],[low]], class[[#This Row],[flow]]&lt;=class[[#This Row],[high]]),1,0)</f>
        <v>1</v>
      </c>
    </row>
    <row r="1311" spans="1:20" x14ac:dyDescent="0.25">
      <c r="A1311" s="61">
        <v>8257</v>
      </c>
      <c r="B1311" s="61">
        <v>3</v>
      </c>
      <c r="C1311" s="61">
        <v>1</v>
      </c>
      <c r="D1311" s="68">
        <v>2</v>
      </c>
      <c r="E1311" s="61" t="s">
        <v>77</v>
      </c>
      <c r="F1311" s="61">
        <v>3</v>
      </c>
      <c r="G13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11" s="62">
        <v>4</v>
      </c>
      <c r="I1311" s="62">
        <v>14</v>
      </c>
      <c r="J1311" s="61">
        <v>5904</v>
      </c>
      <c r="K1311" s="4">
        <f>VLOOKUP(class[[#This Row],[hwycov_id]],readme!E:F,2,FALSE)</f>
        <v>5658.2123590000001</v>
      </c>
      <c r="L1311" s="64">
        <f t="shared" si="60"/>
        <v>-4.1630698001354993E-2</v>
      </c>
      <c r="M1311" s="65">
        <f t="shared" si="61"/>
        <v>-245.78764099999989</v>
      </c>
      <c r="N1311" s="65">
        <f t="shared" si="62"/>
        <v>60411.564468344826</v>
      </c>
      <c r="O1311" s="66" t="e">
        <v>#N/A</v>
      </c>
      <c r="P1311" s="1">
        <v>1311</v>
      </c>
      <c r="Q1311" s="46">
        <f>ROUND(class[[#This Row],[count]],-3)</f>
        <v>6000</v>
      </c>
      <c r="R1311" s="59">
        <f>VLOOKUP(class[[#This Row],[count_rd]],caltran!$J$2:$P$182,7,FALSE)</f>
        <v>3360.0000000000005</v>
      </c>
      <c r="S1311" s="63">
        <f>VLOOKUP(class[[#This Row],[count_rd]],caltran!$J$2:$P$182,6,FALSE)</f>
        <v>8640</v>
      </c>
      <c r="T1311" s="1">
        <f>IF(AND(class[[#This Row],[flow]]&gt;=class[[#This Row],[low]], class[[#This Row],[flow]]&lt;=class[[#This Row],[high]]),1,0)</f>
        <v>1</v>
      </c>
    </row>
    <row r="1312" spans="1:20" x14ac:dyDescent="0.25">
      <c r="A1312" s="61">
        <v>20347</v>
      </c>
      <c r="B1312" s="61">
        <v>3</v>
      </c>
      <c r="C1312" s="61">
        <v>1</v>
      </c>
      <c r="D1312" s="68">
        <v>2</v>
      </c>
      <c r="E1312" s="61" t="s">
        <v>77</v>
      </c>
      <c r="F1312" s="61">
        <v>3</v>
      </c>
      <c r="G13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12" s="62">
        <v>5</v>
      </c>
      <c r="I1312" s="62">
        <v>16</v>
      </c>
      <c r="J1312" s="61">
        <v>6000</v>
      </c>
      <c r="K1312" s="4">
        <f>VLOOKUP(class[[#This Row],[hwycov_id]],readme!E:F,2,FALSE)</f>
        <v>9926.6316389999993</v>
      </c>
      <c r="L1312" s="64">
        <f t="shared" si="60"/>
        <v>0.65443860649999985</v>
      </c>
      <c r="M1312" s="65">
        <f t="shared" si="61"/>
        <v>3926.6316389999993</v>
      </c>
      <c r="N1312" s="65">
        <f t="shared" si="62"/>
        <v>15418436.02839582</v>
      </c>
      <c r="O1312" s="66" t="e">
        <v>#N/A</v>
      </c>
      <c r="P1312" s="1">
        <v>1312</v>
      </c>
      <c r="Q1312" s="46">
        <f>ROUND(class[[#This Row],[count]],-3)</f>
        <v>6000</v>
      </c>
      <c r="R1312" s="59">
        <f>VLOOKUP(class[[#This Row],[count_rd]],caltran!$J$2:$P$182,7,FALSE)</f>
        <v>3360.0000000000005</v>
      </c>
      <c r="S1312" s="63">
        <f>VLOOKUP(class[[#This Row],[count_rd]],caltran!$J$2:$P$182,6,FALSE)</f>
        <v>8640</v>
      </c>
      <c r="T1312" s="1">
        <f>IF(AND(class[[#This Row],[flow]]&gt;=class[[#This Row],[low]], class[[#This Row],[flow]]&lt;=class[[#This Row],[high]]),1,0)</f>
        <v>0</v>
      </c>
    </row>
    <row r="1313" spans="1:20" x14ac:dyDescent="0.25">
      <c r="A1313" s="61">
        <v>3814</v>
      </c>
      <c r="B1313" s="61">
        <v>3</v>
      </c>
      <c r="C1313" s="61">
        <v>1</v>
      </c>
      <c r="D1313" s="68">
        <v>2</v>
      </c>
      <c r="E1313" s="61" t="s">
        <v>77</v>
      </c>
      <c r="F1313" s="61">
        <v>3</v>
      </c>
      <c r="G13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13" s="62">
        <v>2</v>
      </c>
      <c r="I1313" s="62">
        <v>14</v>
      </c>
      <c r="J1313" s="61">
        <v>6218</v>
      </c>
      <c r="K1313" s="4">
        <f>VLOOKUP(class[[#This Row],[hwycov_id]],readme!E:F,2,FALSE)</f>
        <v>4326.1420639999997</v>
      </c>
      <c r="L1313" s="64">
        <f t="shared" si="60"/>
        <v>-0.30425505564490196</v>
      </c>
      <c r="M1313" s="65">
        <f t="shared" si="61"/>
        <v>-1891.8579360000003</v>
      </c>
      <c r="N1313" s="65">
        <f t="shared" si="62"/>
        <v>3579126.4500061814</v>
      </c>
      <c r="O1313" s="66" t="e">
        <v>#N/A</v>
      </c>
      <c r="P1313" s="1">
        <v>1313</v>
      </c>
      <c r="Q1313" s="46">
        <f>ROUND(class[[#This Row],[count]],-3)</f>
        <v>6000</v>
      </c>
      <c r="R1313" s="59">
        <f>VLOOKUP(class[[#This Row],[count_rd]],caltran!$J$2:$P$182,7,FALSE)</f>
        <v>3360.0000000000005</v>
      </c>
      <c r="S1313" s="63">
        <f>VLOOKUP(class[[#This Row],[count_rd]],caltran!$J$2:$P$182,6,FALSE)</f>
        <v>8640</v>
      </c>
      <c r="T1313" s="1">
        <f>IF(AND(class[[#This Row],[flow]]&gt;=class[[#This Row],[low]], class[[#This Row],[flow]]&lt;=class[[#This Row],[high]]),1,0)</f>
        <v>1</v>
      </c>
    </row>
    <row r="1314" spans="1:20" x14ac:dyDescent="0.25">
      <c r="A1314" s="61">
        <v>2851</v>
      </c>
      <c r="B1314" s="61">
        <v>3</v>
      </c>
      <c r="C1314" s="61">
        <v>1</v>
      </c>
      <c r="D1314" s="68">
        <v>2</v>
      </c>
      <c r="E1314" s="61" t="s">
        <v>77</v>
      </c>
      <c r="F1314" s="61">
        <v>3</v>
      </c>
      <c r="G13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14" s="62">
        <v>2</v>
      </c>
      <c r="I1314" s="62">
        <v>11</v>
      </c>
      <c r="J1314" s="61">
        <v>6300</v>
      </c>
      <c r="K1314" s="4">
        <f>VLOOKUP(class[[#This Row],[hwycov_id]],readme!E:F,2,FALSE)</f>
        <v>7822.3372070000005</v>
      </c>
      <c r="L1314" s="64">
        <f t="shared" si="60"/>
        <v>0.24164082650793661</v>
      </c>
      <c r="M1314" s="65">
        <f t="shared" si="61"/>
        <v>1522.3372070000005</v>
      </c>
      <c r="N1314" s="65">
        <f t="shared" si="62"/>
        <v>2317510.5718165622</v>
      </c>
      <c r="O1314" s="66" t="e">
        <v>#N/A</v>
      </c>
      <c r="P1314" s="1">
        <v>1314</v>
      </c>
      <c r="Q1314" s="46">
        <f>ROUND(class[[#This Row],[count]],-3)</f>
        <v>6000</v>
      </c>
      <c r="R1314" s="59">
        <f>VLOOKUP(class[[#This Row],[count_rd]],caltran!$J$2:$P$182,7,FALSE)</f>
        <v>3360.0000000000005</v>
      </c>
      <c r="S1314" s="63">
        <f>VLOOKUP(class[[#This Row],[count_rd]],caltran!$J$2:$P$182,6,FALSE)</f>
        <v>8640</v>
      </c>
      <c r="T1314" s="1">
        <f>IF(AND(class[[#This Row],[flow]]&gt;=class[[#This Row],[low]], class[[#This Row],[flow]]&lt;=class[[#This Row],[high]]),1,0)</f>
        <v>1</v>
      </c>
    </row>
    <row r="1315" spans="1:20" x14ac:dyDescent="0.25">
      <c r="A1315" s="61">
        <v>3813</v>
      </c>
      <c r="B1315" s="61">
        <v>3</v>
      </c>
      <c r="C1315" s="61">
        <v>1</v>
      </c>
      <c r="D1315" s="68">
        <v>2</v>
      </c>
      <c r="E1315" s="61" t="s">
        <v>77</v>
      </c>
      <c r="F1315" s="61">
        <v>3</v>
      </c>
      <c r="G13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15" s="62">
        <v>2</v>
      </c>
      <c r="I1315" s="62">
        <v>14</v>
      </c>
      <c r="J1315" s="61">
        <v>6360</v>
      </c>
      <c r="K1315" s="4">
        <f>VLOOKUP(class[[#This Row],[hwycov_id]],readme!E:F,2,FALSE)</f>
        <v>4607.0645409999997</v>
      </c>
      <c r="L1315" s="64">
        <f t="shared" si="60"/>
        <v>-0.27561878286163521</v>
      </c>
      <c r="M1315" s="65">
        <f t="shared" si="61"/>
        <v>-1752.9354590000003</v>
      </c>
      <c r="N1315" s="65">
        <f t="shared" si="62"/>
        <v>3072782.7234195415</v>
      </c>
      <c r="O1315" s="66" t="e">
        <v>#N/A</v>
      </c>
      <c r="P1315" s="1">
        <v>1315</v>
      </c>
      <c r="Q1315" s="46">
        <f>ROUND(class[[#This Row],[count]],-3)</f>
        <v>6000</v>
      </c>
      <c r="R1315" s="59">
        <f>VLOOKUP(class[[#This Row],[count_rd]],caltran!$J$2:$P$182,7,FALSE)</f>
        <v>3360.0000000000005</v>
      </c>
      <c r="S1315" s="63">
        <f>VLOOKUP(class[[#This Row],[count_rd]],caltran!$J$2:$P$182,6,FALSE)</f>
        <v>8640</v>
      </c>
      <c r="T1315" s="1">
        <f>IF(AND(class[[#This Row],[flow]]&gt;=class[[#This Row],[low]], class[[#This Row],[flow]]&lt;=class[[#This Row],[high]]),1,0)</f>
        <v>1</v>
      </c>
    </row>
    <row r="1316" spans="1:20" x14ac:dyDescent="0.25">
      <c r="A1316" s="61">
        <v>10372</v>
      </c>
      <c r="B1316" s="61">
        <v>3</v>
      </c>
      <c r="C1316" s="61">
        <v>1</v>
      </c>
      <c r="D1316" s="68">
        <v>2</v>
      </c>
      <c r="E1316" s="61" t="s">
        <v>77</v>
      </c>
      <c r="F1316" s="61">
        <v>3</v>
      </c>
      <c r="G13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16" s="62">
        <v>1</v>
      </c>
      <c r="I1316" s="62">
        <v>14</v>
      </c>
      <c r="J1316" s="61">
        <v>6489</v>
      </c>
      <c r="K1316" s="4">
        <f>VLOOKUP(class[[#This Row],[hwycov_id]],readme!E:F,2,FALSE)</f>
        <v>19874.961968</v>
      </c>
      <c r="L1316" s="64">
        <f t="shared" si="60"/>
        <v>2.0628697746956388</v>
      </c>
      <c r="M1316" s="65">
        <f t="shared" si="61"/>
        <v>13385.961968</v>
      </c>
      <c r="N1316" s="65">
        <f t="shared" si="62"/>
        <v>179183977.80874243</v>
      </c>
      <c r="O1316" s="66" t="e">
        <v>#N/A</v>
      </c>
      <c r="P1316" s="1">
        <v>1316</v>
      </c>
      <c r="Q1316" s="46">
        <f>ROUND(class[[#This Row],[count]],-3)</f>
        <v>6000</v>
      </c>
      <c r="R1316" s="59">
        <f>VLOOKUP(class[[#This Row],[count_rd]],caltran!$J$2:$P$182,7,FALSE)</f>
        <v>3360.0000000000005</v>
      </c>
      <c r="S1316" s="63">
        <f>VLOOKUP(class[[#This Row],[count_rd]],caltran!$J$2:$P$182,6,FALSE)</f>
        <v>8640</v>
      </c>
      <c r="T1316" s="1">
        <f>IF(AND(class[[#This Row],[flow]]&gt;=class[[#This Row],[low]], class[[#This Row],[flow]]&lt;=class[[#This Row],[high]]),1,0)</f>
        <v>0</v>
      </c>
    </row>
    <row r="1317" spans="1:20" x14ac:dyDescent="0.25">
      <c r="A1317" s="61">
        <v>8338</v>
      </c>
      <c r="B1317" s="61">
        <v>3</v>
      </c>
      <c r="C1317" s="61">
        <v>1</v>
      </c>
      <c r="D1317" s="68">
        <v>2</v>
      </c>
      <c r="E1317" s="61" t="s">
        <v>77</v>
      </c>
      <c r="F1317" s="61">
        <v>3</v>
      </c>
      <c r="G13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17" s="62">
        <v>8</v>
      </c>
      <c r="I1317" s="62">
        <v>19</v>
      </c>
      <c r="J1317" s="61">
        <v>6635</v>
      </c>
      <c r="K1317" s="4">
        <f>VLOOKUP(class[[#This Row],[hwycov_id]],readme!E:F,2,FALSE)</f>
        <v>11496.863585999999</v>
      </c>
      <c r="L1317" s="64">
        <f t="shared" si="60"/>
        <v>0.7327601486058779</v>
      </c>
      <c r="M1317" s="65">
        <f t="shared" si="61"/>
        <v>4861.8635859999995</v>
      </c>
      <c r="N1317" s="65">
        <f t="shared" si="62"/>
        <v>23637717.528872773</v>
      </c>
      <c r="O1317" s="66" t="e">
        <v>#N/A</v>
      </c>
      <c r="P1317" s="1">
        <v>1317</v>
      </c>
      <c r="Q1317" s="46">
        <f>ROUND(class[[#This Row],[count]],-3)</f>
        <v>7000</v>
      </c>
      <c r="R1317" s="59">
        <f>VLOOKUP(class[[#This Row],[count_rd]],caltran!$J$2:$P$182,7,FALSE)</f>
        <v>4024.9999999999995</v>
      </c>
      <c r="S1317" s="63">
        <f>VLOOKUP(class[[#This Row],[count_rd]],caltran!$J$2:$P$182,6,FALSE)</f>
        <v>9975</v>
      </c>
      <c r="T1317" s="1">
        <f>IF(AND(class[[#This Row],[flow]]&gt;=class[[#This Row],[low]], class[[#This Row],[flow]]&lt;=class[[#This Row],[high]]),1,0)</f>
        <v>0</v>
      </c>
    </row>
    <row r="1318" spans="1:20" x14ac:dyDescent="0.25">
      <c r="A1318" s="61">
        <v>1716</v>
      </c>
      <c r="B1318" s="61">
        <v>3</v>
      </c>
      <c r="C1318" s="61">
        <v>1</v>
      </c>
      <c r="D1318" s="68">
        <v>1</v>
      </c>
      <c r="E1318" s="61" t="s">
        <v>77</v>
      </c>
      <c r="F1318" s="61">
        <v>3</v>
      </c>
      <c r="G13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18" s="62">
        <v>4</v>
      </c>
      <c r="I1318" s="62">
        <v>14</v>
      </c>
      <c r="J1318" s="61">
        <v>6674</v>
      </c>
      <c r="K1318" s="4">
        <f>VLOOKUP(class[[#This Row],[hwycov_id]],readme!E:F,2,FALSE)</f>
        <v>6683.9815679999992</v>
      </c>
      <c r="L1318" s="64">
        <f t="shared" si="60"/>
        <v>1.4955900509439068E-3</v>
      </c>
      <c r="M1318" s="65">
        <f t="shared" si="61"/>
        <v>9.9815679999992426</v>
      </c>
      <c r="N1318" s="65">
        <f t="shared" si="62"/>
        <v>99.631699738608873</v>
      </c>
      <c r="O1318" s="66" t="e">
        <v>#N/A</v>
      </c>
      <c r="P1318" s="1">
        <v>1318</v>
      </c>
      <c r="Q1318" s="46">
        <f>ROUND(class[[#This Row],[count]],-3)</f>
        <v>7000</v>
      </c>
      <c r="R1318" s="59">
        <f>VLOOKUP(class[[#This Row],[count_rd]],caltran!$J$2:$P$182,7,FALSE)</f>
        <v>4024.9999999999995</v>
      </c>
      <c r="S1318" s="63">
        <f>VLOOKUP(class[[#This Row],[count_rd]],caltran!$J$2:$P$182,6,FALSE)</f>
        <v>9975</v>
      </c>
      <c r="T1318" s="1">
        <f>IF(AND(class[[#This Row],[flow]]&gt;=class[[#This Row],[low]], class[[#This Row],[flow]]&lt;=class[[#This Row],[high]]),1,0)</f>
        <v>1</v>
      </c>
    </row>
    <row r="1319" spans="1:20" x14ac:dyDescent="0.25">
      <c r="A1319" s="61">
        <v>15144</v>
      </c>
      <c r="B1319" s="61">
        <v>3</v>
      </c>
      <c r="C1319" s="61">
        <v>1</v>
      </c>
      <c r="D1319" s="68">
        <v>2</v>
      </c>
      <c r="E1319" s="61" t="s">
        <v>77</v>
      </c>
      <c r="F1319" s="61">
        <v>3</v>
      </c>
      <c r="G13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19" s="62">
        <v>3</v>
      </c>
      <c r="I1319" s="62">
        <v>14</v>
      </c>
      <c r="J1319" s="61">
        <v>6801</v>
      </c>
      <c r="K1319" s="4">
        <f>VLOOKUP(class[[#This Row],[hwycov_id]],readme!E:F,2,FALSE)</f>
        <v>4590.0135200000004</v>
      </c>
      <c r="L1319" s="64">
        <f t="shared" si="60"/>
        <v>-0.32509726216732826</v>
      </c>
      <c r="M1319" s="65">
        <f t="shared" si="61"/>
        <v>-2210.9864799999996</v>
      </c>
      <c r="N1319" s="65">
        <f t="shared" si="62"/>
        <v>4888461.2147427881</v>
      </c>
      <c r="O1319" s="66" t="e">
        <v>#N/A</v>
      </c>
      <c r="P1319" s="1">
        <v>1319</v>
      </c>
      <c r="Q1319" s="46">
        <f>ROUND(class[[#This Row],[count]],-3)</f>
        <v>7000</v>
      </c>
      <c r="R1319" s="59">
        <f>VLOOKUP(class[[#This Row],[count_rd]],caltran!$J$2:$P$182,7,FALSE)</f>
        <v>4024.9999999999995</v>
      </c>
      <c r="S1319" s="63">
        <f>VLOOKUP(class[[#This Row],[count_rd]],caltran!$J$2:$P$182,6,FALSE)</f>
        <v>9975</v>
      </c>
      <c r="T1319" s="1">
        <f>IF(AND(class[[#This Row],[flow]]&gt;=class[[#This Row],[low]], class[[#This Row],[flow]]&lt;=class[[#This Row],[high]]),1,0)</f>
        <v>1</v>
      </c>
    </row>
    <row r="1320" spans="1:20" x14ac:dyDescent="0.25">
      <c r="A1320" s="61">
        <v>20351</v>
      </c>
      <c r="B1320" s="61">
        <v>3</v>
      </c>
      <c r="C1320" s="61">
        <v>1</v>
      </c>
      <c r="D1320" s="68">
        <v>2</v>
      </c>
      <c r="E1320" s="61" t="s">
        <v>77</v>
      </c>
      <c r="F1320" s="61">
        <v>3</v>
      </c>
      <c r="G13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20" s="62">
        <v>5</v>
      </c>
      <c r="I1320" s="62">
        <v>16</v>
      </c>
      <c r="J1320" s="61">
        <v>7000</v>
      </c>
      <c r="K1320" s="4">
        <f>VLOOKUP(class[[#This Row],[hwycov_id]],readme!E:F,2,FALSE)</f>
        <v>6834.6479219999992</v>
      </c>
      <c r="L1320" s="64">
        <f t="shared" si="60"/>
        <v>-2.3621725428571549E-2</v>
      </c>
      <c r="M1320" s="65">
        <f t="shared" si="61"/>
        <v>-165.3520780000008</v>
      </c>
      <c r="N1320" s="65">
        <f t="shared" si="62"/>
        <v>27341.30969891835</v>
      </c>
      <c r="O1320" s="66" t="e">
        <v>#N/A</v>
      </c>
      <c r="P1320" s="1">
        <v>1320</v>
      </c>
      <c r="Q1320" s="46">
        <f>ROUND(class[[#This Row],[count]],-3)</f>
        <v>7000</v>
      </c>
      <c r="R1320" s="59">
        <f>VLOOKUP(class[[#This Row],[count_rd]],caltran!$J$2:$P$182,7,FALSE)</f>
        <v>4024.9999999999995</v>
      </c>
      <c r="S1320" s="63">
        <f>VLOOKUP(class[[#This Row],[count_rd]],caltran!$J$2:$P$182,6,FALSE)</f>
        <v>9975</v>
      </c>
      <c r="T1320" s="1">
        <f>IF(AND(class[[#This Row],[flow]]&gt;=class[[#This Row],[low]], class[[#This Row],[flow]]&lt;=class[[#This Row],[high]]),1,0)</f>
        <v>1</v>
      </c>
    </row>
    <row r="1321" spans="1:20" x14ac:dyDescent="0.25">
      <c r="A1321" s="61">
        <v>18471</v>
      </c>
      <c r="B1321" s="61">
        <v>3</v>
      </c>
      <c r="C1321" s="61">
        <v>1</v>
      </c>
      <c r="D1321" s="68">
        <v>1</v>
      </c>
      <c r="E1321" s="61" t="s">
        <v>77</v>
      </c>
      <c r="F1321" s="61">
        <v>3</v>
      </c>
      <c r="G13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21" s="62">
        <v>1</v>
      </c>
      <c r="I1321" s="62">
        <v>14</v>
      </c>
      <c r="J1321" s="61">
        <v>7159</v>
      </c>
      <c r="K1321" s="4">
        <f>VLOOKUP(class[[#This Row],[hwycov_id]],readme!E:F,2,FALSE)</f>
        <v>11722.007691000001</v>
      </c>
      <c r="L1321" s="64">
        <f t="shared" si="60"/>
        <v>0.63738059659170276</v>
      </c>
      <c r="M1321" s="65">
        <f t="shared" si="61"/>
        <v>4563.0076910000007</v>
      </c>
      <c r="N1321" s="65">
        <f t="shared" si="62"/>
        <v>20821039.18812516</v>
      </c>
      <c r="O1321" s="66" t="e">
        <v>#N/A</v>
      </c>
      <c r="P1321" s="1">
        <v>1321</v>
      </c>
      <c r="Q1321" s="46">
        <f>ROUND(class[[#This Row],[count]],-3)</f>
        <v>7000</v>
      </c>
      <c r="R1321" s="59">
        <f>VLOOKUP(class[[#This Row],[count_rd]],caltran!$J$2:$P$182,7,FALSE)</f>
        <v>4024.9999999999995</v>
      </c>
      <c r="S1321" s="63">
        <f>VLOOKUP(class[[#This Row],[count_rd]],caltran!$J$2:$P$182,6,FALSE)</f>
        <v>9975</v>
      </c>
      <c r="T1321" s="1">
        <f>IF(AND(class[[#This Row],[flow]]&gt;=class[[#This Row],[low]], class[[#This Row],[flow]]&lt;=class[[#This Row],[high]]),1,0)</f>
        <v>0</v>
      </c>
    </row>
    <row r="1322" spans="1:20" x14ac:dyDescent="0.25">
      <c r="A1322" s="61">
        <v>14301</v>
      </c>
      <c r="B1322" s="61">
        <v>3</v>
      </c>
      <c r="C1322" s="61">
        <v>1</v>
      </c>
      <c r="D1322" s="68">
        <v>2</v>
      </c>
      <c r="E1322" s="61" t="s">
        <v>77</v>
      </c>
      <c r="F1322" s="61">
        <v>3</v>
      </c>
      <c r="G13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22" s="62">
        <v>3</v>
      </c>
      <c r="I1322" s="62">
        <v>14</v>
      </c>
      <c r="J1322" s="61">
        <v>7346</v>
      </c>
      <c r="K1322" s="4">
        <f>VLOOKUP(class[[#This Row],[hwycov_id]],readme!E:F,2,FALSE)</f>
        <v>4551.0118120000006</v>
      </c>
      <c r="L1322" s="64">
        <f t="shared" si="60"/>
        <v>-0.38047756438878289</v>
      </c>
      <c r="M1322" s="65">
        <f t="shared" si="61"/>
        <v>-2794.9881879999994</v>
      </c>
      <c r="N1322" s="65">
        <f t="shared" si="62"/>
        <v>7811958.9710595198</v>
      </c>
      <c r="O1322" s="66" t="e">
        <v>#N/A</v>
      </c>
      <c r="P1322" s="1">
        <v>1322</v>
      </c>
      <c r="Q1322" s="46">
        <f>ROUND(class[[#This Row],[count]],-3)</f>
        <v>7000</v>
      </c>
      <c r="R1322" s="59">
        <f>VLOOKUP(class[[#This Row],[count_rd]],caltran!$J$2:$P$182,7,FALSE)</f>
        <v>4024.9999999999995</v>
      </c>
      <c r="S1322" s="63">
        <f>VLOOKUP(class[[#This Row],[count_rd]],caltran!$J$2:$P$182,6,FALSE)</f>
        <v>9975</v>
      </c>
      <c r="T1322" s="1">
        <f>IF(AND(class[[#This Row],[flow]]&gt;=class[[#This Row],[low]], class[[#This Row],[flow]]&lt;=class[[#This Row],[high]]),1,0)</f>
        <v>1</v>
      </c>
    </row>
    <row r="1323" spans="1:20" x14ac:dyDescent="0.25">
      <c r="A1323" s="61">
        <v>17990</v>
      </c>
      <c r="B1323" s="61">
        <v>3</v>
      </c>
      <c r="C1323" s="61">
        <v>1</v>
      </c>
      <c r="D1323" s="68">
        <v>2</v>
      </c>
      <c r="E1323" s="61" t="s">
        <v>77</v>
      </c>
      <c r="F1323" s="61">
        <v>3</v>
      </c>
      <c r="G13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23" s="62">
        <v>3</v>
      </c>
      <c r="I1323" s="62">
        <v>14</v>
      </c>
      <c r="J1323" s="61">
        <v>7673</v>
      </c>
      <c r="K1323" s="4">
        <f>VLOOKUP(class[[#This Row],[hwycov_id]],readme!E:F,2,FALSE)</f>
        <v>6200.823351</v>
      </c>
      <c r="L1323" s="64">
        <f t="shared" si="60"/>
        <v>-0.19186454437638467</v>
      </c>
      <c r="M1323" s="65">
        <f t="shared" si="61"/>
        <v>-1472.176649</v>
      </c>
      <c r="N1323" s="65">
        <f t="shared" si="62"/>
        <v>2167304.0858608694</v>
      </c>
      <c r="O1323" s="66" t="e">
        <v>#N/A</v>
      </c>
      <c r="P1323" s="1">
        <v>1323</v>
      </c>
      <c r="Q1323" s="46">
        <f>ROUND(class[[#This Row],[count]],-3)</f>
        <v>8000</v>
      </c>
      <c r="R1323" s="59">
        <f>VLOOKUP(class[[#This Row],[count_rd]],caltran!$J$2:$P$182,7,FALSE)</f>
        <v>4720.0000000000009</v>
      </c>
      <c r="S1323" s="63">
        <f>VLOOKUP(class[[#This Row],[count_rd]],caltran!$J$2:$P$182,6,FALSE)</f>
        <v>11280</v>
      </c>
      <c r="T1323" s="1">
        <f>IF(AND(class[[#This Row],[flow]]&gt;=class[[#This Row],[low]], class[[#This Row],[flow]]&lt;=class[[#This Row],[high]]),1,0)</f>
        <v>1</v>
      </c>
    </row>
    <row r="1324" spans="1:20" x14ac:dyDescent="0.25">
      <c r="A1324" s="61">
        <v>18621</v>
      </c>
      <c r="B1324" s="61">
        <v>3</v>
      </c>
      <c r="C1324" s="61">
        <v>1</v>
      </c>
      <c r="D1324" s="68">
        <v>1</v>
      </c>
      <c r="E1324" s="61" t="s">
        <v>77</v>
      </c>
      <c r="F1324" s="61">
        <v>3</v>
      </c>
      <c r="G13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24" s="62">
        <v>1</v>
      </c>
      <c r="I1324" s="62">
        <v>14</v>
      </c>
      <c r="J1324" s="61">
        <v>7690</v>
      </c>
      <c r="K1324" s="4">
        <f>VLOOKUP(class[[#This Row],[hwycov_id]],readme!E:F,2,FALSE)</f>
        <v>5991.0114439999998</v>
      </c>
      <c r="L1324" s="64">
        <f t="shared" si="60"/>
        <v>-0.22093479271781535</v>
      </c>
      <c r="M1324" s="65">
        <f t="shared" si="61"/>
        <v>-1698.9885560000002</v>
      </c>
      <c r="N1324" s="65">
        <f t="shared" si="62"/>
        <v>2886562.1134189661</v>
      </c>
      <c r="O1324" s="66" t="e">
        <v>#N/A</v>
      </c>
      <c r="P1324" s="1">
        <v>1324</v>
      </c>
      <c r="Q1324" s="46">
        <f>ROUND(class[[#This Row],[count]],-3)</f>
        <v>8000</v>
      </c>
      <c r="R1324" s="59">
        <f>VLOOKUP(class[[#This Row],[count_rd]],caltran!$J$2:$P$182,7,FALSE)</f>
        <v>4720.0000000000009</v>
      </c>
      <c r="S1324" s="63">
        <f>VLOOKUP(class[[#This Row],[count_rd]],caltran!$J$2:$P$182,6,FALSE)</f>
        <v>11280</v>
      </c>
      <c r="T1324" s="1">
        <f>IF(AND(class[[#This Row],[flow]]&gt;=class[[#This Row],[low]], class[[#This Row],[flow]]&lt;=class[[#This Row],[high]]),1,0)</f>
        <v>1</v>
      </c>
    </row>
    <row r="1325" spans="1:20" x14ac:dyDescent="0.25">
      <c r="A1325" s="61">
        <v>5062</v>
      </c>
      <c r="B1325" s="61">
        <v>3</v>
      </c>
      <c r="C1325" s="61">
        <v>1</v>
      </c>
      <c r="D1325" s="68">
        <v>2</v>
      </c>
      <c r="E1325" s="61" t="s">
        <v>77</v>
      </c>
      <c r="F1325" s="61">
        <v>3</v>
      </c>
      <c r="G13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25" s="62">
        <v>3</v>
      </c>
      <c r="I1325" s="62">
        <v>14</v>
      </c>
      <c r="J1325" s="61">
        <v>7976</v>
      </c>
      <c r="K1325" s="4">
        <f>VLOOKUP(class[[#This Row],[hwycov_id]],readme!E:F,2,FALSE)</f>
        <v>18632.274932</v>
      </c>
      <c r="L1325" s="64">
        <f t="shared" si="60"/>
        <v>1.336042493981946</v>
      </c>
      <c r="M1325" s="65">
        <f t="shared" si="61"/>
        <v>10656.274932</v>
      </c>
      <c r="N1325" s="65">
        <f t="shared" si="62"/>
        <v>113556195.4263716</v>
      </c>
      <c r="O1325" s="66" t="e">
        <v>#N/A</v>
      </c>
      <c r="P1325" s="1">
        <v>1325</v>
      </c>
      <c r="Q1325" s="46">
        <f>ROUND(class[[#This Row],[count]],-3)</f>
        <v>8000</v>
      </c>
      <c r="R1325" s="59">
        <f>VLOOKUP(class[[#This Row],[count_rd]],caltran!$J$2:$P$182,7,FALSE)</f>
        <v>4720.0000000000009</v>
      </c>
      <c r="S1325" s="63">
        <f>VLOOKUP(class[[#This Row],[count_rd]],caltran!$J$2:$P$182,6,FALSE)</f>
        <v>11280</v>
      </c>
      <c r="T1325" s="1">
        <f>IF(AND(class[[#This Row],[flow]]&gt;=class[[#This Row],[low]], class[[#This Row],[flow]]&lt;=class[[#This Row],[high]]),1,0)</f>
        <v>0</v>
      </c>
    </row>
    <row r="1326" spans="1:20" x14ac:dyDescent="0.25">
      <c r="A1326" s="61">
        <v>14311</v>
      </c>
      <c r="B1326" s="61">
        <v>3</v>
      </c>
      <c r="C1326" s="61">
        <v>1</v>
      </c>
      <c r="D1326" s="68">
        <v>2</v>
      </c>
      <c r="E1326" s="61" t="s">
        <v>77</v>
      </c>
      <c r="F1326" s="61">
        <v>3</v>
      </c>
      <c r="G13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26" s="62">
        <v>3</v>
      </c>
      <c r="I1326" s="62">
        <v>14</v>
      </c>
      <c r="J1326" s="61">
        <v>7983</v>
      </c>
      <c r="K1326" s="4">
        <f>VLOOKUP(class[[#This Row],[hwycov_id]],readme!E:F,2,FALSE)</f>
        <v>3460.005913</v>
      </c>
      <c r="L1326" s="64">
        <f t="shared" si="60"/>
        <v>-0.56657823963422271</v>
      </c>
      <c r="M1326" s="65">
        <f t="shared" si="61"/>
        <v>-4522.994087</v>
      </c>
      <c r="N1326" s="65">
        <f t="shared" si="62"/>
        <v>20457475.511036962</v>
      </c>
      <c r="O1326" s="66" t="e">
        <v>#N/A</v>
      </c>
      <c r="P1326" s="1">
        <v>1326</v>
      </c>
      <c r="Q1326" s="46">
        <f>ROUND(class[[#This Row],[count]],-3)</f>
        <v>8000</v>
      </c>
      <c r="R1326" s="59">
        <f>VLOOKUP(class[[#This Row],[count_rd]],caltran!$J$2:$P$182,7,FALSE)</f>
        <v>4720.0000000000009</v>
      </c>
      <c r="S1326" s="63">
        <f>VLOOKUP(class[[#This Row],[count_rd]],caltran!$J$2:$P$182,6,FALSE)</f>
        <v>11280</v>
      </c>
      <c r="T1326" s="1">
        <f>IF(AND(class[[#This Row],[flow]]&gt;=class[[#This Row],[low]], class[[#This Row],[flow]]&lt;=class[[#This Row],[high]]),1,0)</f>
        <v>0</v>
      </c>
    </row>
    <row r="1327" spans="1:20" x14ac:dyDescent="0.25">
      <c r="A1327" s="61">
        <v>17967</v>
      </c>
      <c r="B1327" s="61">
        <v>3</v>
      </c>
      <c r="C1327" s="61">
        <v>1</v>
      </c>
      <c r="D1327" s="68">
        <v>2</v>
      </c>
      <c r="E1327" s="61" t="s">
        <v>77</v>
      </c>
      <c r="F1327" s="61">
        <v>3</v>
      </c>
      <c r="G13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27" s="62">
        <v>5</v>
      </c>
      <c r="I1327" s="62">
        <v>16</v>
      </c>
      <c r="J1327" s="61">
        <v>8000</v>
      </c>
      <c r="K1327" s="4">
        <f>VLOOKUP(class[[#This Row],[hwycov_id]],readme!E:F,2,FALSE)</f>
        <v>2838.4479000000001</v>
      </c>
      <c r="L1327" s="64">
        <f t="shared" si="60"/>
        <v>-0.64519401249999997</v>
      </c>
      <c r="M1327" s="65">
        <f t="shared" si="61"/>
        <v>-5161.5520999999999</v>
      </c>
      <c r="N1327" s="65">
        <f t="shared" si="62"/>
        <v>26641620.08101441</v>
      </c>
      <c r="O1327" s="66" t="e">
        <v>#N/A</v>
      </c>
      <c r="P1327" s="1">
        <v>1327</v>
      </c>
      <c r="Q1327" s="46">
        <f>ROUND(class[[#This Row],[count]],-3)</f>
        <v>8000</v>
      </c>
      <c r="R1327" s="59">
        <f>VLOOKUP(class[[#This Row],[count_rd]],caltran!$J$2:$P$182,7,FALSE)</f>
        <v>4720.0000000000009</v>
      </c>
      <c r="S1327" s="63">
        <f>VLOOKUP(class[[#This Row],[count_rd]],caltran!$J$2:$P$182,6,FALSE)</f>
        <v>11280</v>
      </c>
      <c r="T1327" s="1">
        <f>IF(AND(class[[#This Row],[flow]]&gt;=class[[#This Row],[low]], class[[#This Row],[flow]]&lt;=class[[#This Row],[high]]),1,0)</f>
        <v>0</v>
      </c>
    </row>
    <row r="1328" spans="1:20" x14ac:dyDescent="0.25">
      <c r="A1328" s="61">
        <v>8453</v>
      </c>
      <c r="B1328" s="61">
        <v>3</v>
      </c>
      <c r="C1328" s="61">
        <v>1</v>
      </c>
      <c r="D1328" s="68">
        <v>2</v>
      </c>
      <c r="E1328" s="61" t="s">
        <v>77</v>
      </c>
      <c r="F1328" s="61">
        <v>3</v>
      </c>
      <c r="G13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28" s="62">
        <v>3</v>
      </c>
      <c r="I1328" s="62">
        <v>14</v>
      </c>
      <c r="J1328" s="61">
        <v>8050</v>
      </c>
      <c r="K1328" s="4">
        <f>VLOOKUP(class[[#This Row],[hwycov_id]],readme!E:F,2,FALSE)</f>
        <v>15740.912544000001</v>
      </c>
      <c r="L1328" s="64">
        <f t="shared" si="60"/>
        <v>0.95539286260869583</v>
      </c>
      <c r="M1328" s="65">
        <f t="shared" si="61"/>
        <v>7690.9125440000007</v>
      </c>
      <c r="N1328" s="65">
        <f t="shared" si="62"/>
        <v>59150135.75945656</v>
      </c>
      <c r="O1328" s="66" t="e">
        <v>#N/A</v>
      </c>
      <c r="P1328" s="1">
        <v>1328</v>
      </c>
      <c r="Q1328" s="46">
        <f>ROUND(class[[#This Row],[count]],-3)</f>
        <v>8000</v>
      </c>
      <c r="R1328" s="59">
        <f>VLOOKUP(class[[#This Row],[count_rd]],caltran!$J$2:$P$182,7,FALSE)</f>
        <v>4720.0000000000009</v>
      </c>
      <c r="S1328" s="63">
        <f>VLOOKUP(class[[#This Row],[count_rd]],caltran!$J$2:$P$182,6,FALSE)</f>
        <v>11280</v>
      </c>
      <c r="T1328" s="1">
        <f>IF(AND(class[[#This Row],[flow]]&gt;=class[[#This Row],[low]], class[[#This Row],[flow]]&lt;=class[[#This Row],[high]]),1,0)</f>
        <v>0</v>
      </c>
    </row>
    <row r="1329" spans="1:20" x14ac:dyDescent="0.25">
      <c r="A1329" s="61">
        <v>24142</v>
      </c>
      <c r="B1329" s="61">
        <v>3</v>
      </c>
      <c r="C1329" s="61">
        <v>1</v>
      </c>
      <c r="D1329" s="68">
        <v>2</v>
      </c>
      <c r="E1329" s="61" t="s">
        <v>77</v>
      </c>
      <c r="F1329" s="61">
        <v>3</v>
      </c>
      <c r="G13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29" s="62">
        <v>5</v>
      </c>
      <c r="I1329" s="62">
        <v>19</v>
      </c>
      <c r="J1329" s="61">
        <v>8100</v>
      </c>
      <c r="K1329" s="4">
        <f>VLOOKUP(class[[#This Row],[hwycov_id]],readme!E:F,2,FALSE)</f>
        <v>4861.2758909999993</v>
      </c>
      <c r="L1329" s="64">
        <f t="shared" si="60"/>
        <v>-0.3998424825925927</v>
      </c>
      <c r="M1329" s="65">
        <f t="shared" si="61"/>
        <v>-3238.7241090000007</v>
      </c>
      <c r="N1329" s="65">
        <f t="shared" si="62"/>
        <v>10489333.854217848</v>
      </c>
      <c r="O1329" s="66" t="e">
        <v>#N/A</v>
      </c>
      <c r="P1329" s="1">
        <v>1329</v>
      </c>
      <c r="Q1329" s="46">
        <f>ROUND(class[[#This Row],[count]],-3)</f>
        <v>8000</v>
      </c>
      <c r="R1329" s="59">
        <f>VLOOKUP(class[[#This Row],[count_rd]],caltran!$J$2:$P$182,7,FALSE)</f>
        <v>4720.0000000000009</v>
      </c>
      <c r="S1329" s="63">
        <f>VLOOKUP(class[[#This Row],[count_rd]],caltran!$J$2:$P$182,6,FALSE)</f>
        <v>11280</v>
      </c>
      <c r="T1329" s="1">
        <f>IF(AND(class[[#This Row],[flow]]&gt;=class[[#This Row],[low]], class[[#This Row],[flow]]&lt;=class[[#This Row],[high]]),1,0)</f>
        <v>1</v>
      </c>
    </row>
    <row r="1330" spans="1:20" x14ac:dyDescent="0.25">
      <c r="A1330" s="61">
        <v>9068</v>
      </c>
      <c r="B1330" s="61">
        <v>3</v>
      </c>
      <c r="C1330" s="61">
        <v>1</v>
      </c>
      <c r="D1330" s="68">
        <v>2</v>
      </c>
      <c r="E1330" s="61" t="s">
        <v>77</v>
      </c>
      <c r="F1330" s="61">
        <v>3</v>
      </c>
      <c r="G13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30" s="62">
        <v>4</v>
      </c>
      <c r="I1330" s="62">
        <v>14</v>
      </c>
      <c r="J1330" s="61">
        <v>8122</v>
      </c>
      <c r="K1330" s="4">
        <f>VLOOKUP(class[[#This Row],[hwycov_id]],readme!E:F,2,FALSE)</f>
        <v>6589.649101</v>
      </c>
      <c r="L1330" s="64">
        <f t="shared" si="60"/>
        <v>-0.18866669527210045</v>
      </c>
      <c r="M1330" s="65">
        <f t="shared" si="61"/>
        <v>-1532.350899</v>
      </c>
      <c r="N1330" s="65">
        <f t="shared" si="62"/>
        <v>2348099.2776661082</v>
      </c>
      <c r="O1330" s="66" t="e">
        <v>#N/A</v>
      </c>
      <c r="P1330" s="1">
        <v>1330</v>
      </c>
      <c r="Q1330" s="46">
        <f>ROUND(class[[#This Row],[count]],-3)</f>
        <v>8000</v>
      </c>
      <c r="R1330" s="59">
        <f>VLOOKUP(class[[#This Row],[count_rd]],caltran!$J$2:$P$182,7,FALSE)</f>
        <v>4720.0000000000009</v>
      </c>
      <c r="S1330" s="63">
        <f>VLOOKUP(class[[#This Row],[count_rd]],caltran!$J$2:$P$182,6,FALSE)</f>
        <v>11280</v>
      </c>
      <c r="T1330" s="1">
        <f>IF(AND(class[[#This Row],[flow]]&gt;=class[[#This Row],[low]], class[[#This Row],[flow]]&lt;=class[[#This Row],[high]]),1,0)</f>
        <v>1</v>
      </c>
    </row>
    <row r="1331" spans="1:20" x14ac:dyDescent="0.25">
      <c r="A1331" s="61">
        <v>18403</v>
      </c>
      <c r="B1331" s="61">
        <v>3</v>
      </c>
      <c r="C1331" s="61">
        <v>1</v>
      </c>
      <c r="D1331" s="68">
        <v>1</v>
      </c>
      <c r="E1331" s="61" t="s">
        <v>77</v>
      </c>
      <c r="F1331" s="61">
        <v>3</v>
      </c>
      <c r="G13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31" s="62">
        <v>1</v>
      </c>
      <c r="I1331" s="62">
        <v>14</v>
      </c>
      <c r="J1331" s="61">
        <v>8196</v>
      </c>
      <c r="K1331" s="4">
        <f>VLOOKUP(class[[#This Row],[hwycov_id]],readme!E:F,2,FALSE)</f>
        <v>11722.007691000001</v>
      </c>
      <c r="L1331" s="64">
        <f t="shared" si="60"/>
        <v>0.43021079685212316</v>
      </c>
      <c r="M1331" s="65">
        <f t="shared" si="61"/>
        <v>3526.0076910000007</v>
      </c>
      <c r="N1331" s="65">
        <f t="shared" si="62"/>
        <v>12432730.236991156</v>
      </c>
      <c r="O1331" s="66" t="e">
        <v>#N/A</v>
      </c>
      <c r="P1331" s="1">
        <v>1331</v>
      </c>
      <c r="Q1331" s="46">
        <f>ROUND(class[[#This Row],[count]],-3)</f>
        <v>8000</v>
      </c>
      <c r="R1331" s="59">
        <f>VLOOKUP(class[[#This Row],[count_rd]],caltran!$J$2:$P$182,7,FALSE)</f>
        <v>4720.0000000000009</v>
      </c>
      <c r="S1331" s="63">
        <f>VLOOKUP(class[[#This Row],[count_rd]],caltran!$J$2:$P$182,6,FALSE)</f>
        <v>11280</v>
      </c>
      <c r="T1331" s="1">
        <f>IF(AND(class[[#This Row],[flow]]&gt;=class[[#This Row],[low]], class[[#This Row],[flow]]&lt;=class[[#This Row],[high]]),1,0)</f>
        <v>0</v>
      </c>
    </row>
    <row r="1332" spans="1:20" x14ac:dyDescent="0.25">
      <c r="A1332" s="61">
        <v>7400</v>
      </c>
      <c r="B1332" s="61">
        <v>3</v>
      </c>
      <c r="C1332" s="61">
        <v>1</v>
      </c>
      <c r="D1332" s="68">
        <v>2</v>
      </c>
      <c r="E1332" s="61" t="s">
        <v>77</v>
      </c>
      <c r="F1332" s="61">
        <v>3</v>
      </c>
      <c r="G13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32" s="62">
        <v>7</v>
      </c>
      <c r="I1332" s="62">
        <v>7</v>
      </c>
      <c r="J1332" s="61">
        <v>8300</v>
      </c>
      <c r="K1332" s="4">
        <f>VLOOKUP(class[[#This Row],[hwycov_id]],readme!E:F,2,FALSE)</f>
        <v>8562.4640769999987</v>
      </c>
      <c r="L1332" s="64">
        <f t="shared" si="60"/>
        <v>3.1622177951807107E-2</v>
      </c>
      <c r="M1332" s="65">
        <f t="shared" si="61"/>
        <v>262.46407699999872</v>
      </c>
      <c r="N1332" s="65">
        <f t="shared" si="62"/>
        <v>68887.391715461257</v>
      </c>
      <c r="O1332" s="66" t="e">
        <v>#N/A</v>
      </c>
      <c r="P1332" s="1">
        <v>1332</v>
      </c>
      <c r="Q1332" s="46">
        <f>ROUND(class[[#This Row],[count]],-3)</f>
        <v>8000</v>
      </c>
      <c r="R1332" s="59">
        <f>VLOOKUP(class[[#This Row],[count_rd]],caltran!$J$2:$P$182,7,FALSE)</f>
        <v>4720.0000000000009</v>
      </c>
      <c r="S1332" s="63">
        <f>VLOOKUP(class[[#This Row],[count_rd]],caltran!$J$2:$P$182,6,FALSE)</f>
        <v>11280</v>
      </c>
      <c r="T1332" s="1">
        <f>IF(AND(class[[#This Row],[flow]]&gt;=class[[#This Row],[low]], class[[#This Row],[flow]]&lt;=class[[#This Row],[high]]),1,0)</f>
        <v>1</v>
      </c>
    </row>
    <row r="1333" spans="1:20" x14ac:dyDescent="0.25">
      <c r="A1333" s="61">
        <v>9882</v>
      </c>
      <c r="B1333" s="61">
        <v>3</v>
      </c>
      <c r="C1333" s="61">
        <v>1</v>
      </c>
      <c r="D1333" s="68">
        <v>2</v>
      </c>
      <c r="E1333" s="61" t="s">
        <v>77</v>
      </c>
      <c r="F1333" s="61">
        <v>3</v>
      </c>
      <c r="G13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33" s="62">
        <v>3</v>
      </c>
      <c r="I1333" s="62">
        <v>14</v>
      </c>
      <c r="J1333" s="61">
        <v>8417</v>
      </c>
      <c r="K1333" s="4">
        <f>VLOOKUP(class[[#This Row],[hwycov_id]],readme!E:F,2,FALSE)</f>
        <v>1943.9315320000001</v>
      </c>
      <c r="L1333" s="64">
        <f t="shared" ref="L1333:L1396" si="63">K1333/J1333-1</f>
        <v>-0.76904698443625996</v>
      </c>
      <c r="M1333" s="65">
        <f t="shared" ref="M1333:M1396" si="64">K1333-J1333</f>
        <v>-6473.0684679999995</v>
      </c>
      <c r="N1333" s="65">
        <f t="shared" ref="N1333:N1396" si="65">POWER(M1333,2)</f>
        <v>41900615.391415857</v>
      </c>
      <c r="O1333" s="66" t="e">
        <v>#N/A</v>
      </c>
      <c r="P1333" s="1">
        <v>1333</v>
      </c>
      <c r="Q1333" s="46">
        <f>ROUND(class[[#This Row],[count]],-3)</f>
        <v>8000</v>
      </c>
      <c r="R1333" s="59">
        <f>VLOOKUP(class[[#This Row],[count_rd]],caltran!$J$2:$P$182,7,FALSE)</f>
        <v>4720.0000000000009</v>
      </c>
      <c r="S1333" s="63">
        <f>VLOOKUP(class[[#This Row],[count_rd]],caltran!$J$2:$P$182,6,FALSE)</f>
        <v>11280</v>
      </c>
      <c r="T1333" s="1">
        <f>IF(AND(class[[#This Row],[flow]]&gt;=class[[#This Row],[low]], class[[#This Row],[flow]]&lt;=class[[#This Row],[high]]),1,0)</f>
        <v>0</v>
      </c>
    </row>
    <row r="1334" spans="1:20" x14ac:dyDescent="0.25">
      <c r="A1334" s="61">
        <v>18544</v>
      </c>
      <c r="B1334" s="61">
        <v>3</v>
      </c>
      <c r="C1334" s="61">
        <v>1</v>
      </c>
      <c r="D1334" s="68">
        <v>1</v>
      </c>
      <c r="E1334" s="61" t="s">
        <v>77</v>
      </c>
      <c r="F1334" s="61">
        <v>3</v>
      </c>
      <c r="G13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34" s="62">
        <v>1</v>
      </c>
      <c r="I1334" s="62">
        <v>14</v>
      </c>
      <c r="J1334" s="61">
        <v>8432</v>
      </c>
      <c r="K1334" s="4">
        <f>VLOOKUP(class[[#This Row],[hwycov_id]],readme!E:F,2,FALSE)</f>
        <v>7986.2782910000005</v>
      </c>
      <c r="L1334" s="64">
        <f t="shared" si="63"/>
        <v>-5.286073398956348E-2</v>
      </c>
      <c r="M1334" s="65">
        <f t="shared" si="64"/>
        <v>-445.72170899999946</v>
      </c>
      <c r="N1334" s="65">
        <f t="shared" si="65"/>
        <v>198667.84187388021</v>
      </c>
      <c r="O1334" s="66" t="e">
        <v>#N/A</v>
      </c>
      <c r="P1334" s="1">
        <v>1334</v>
      </c>
      <c r="Q1334" s="46">
        <f>ROUND(class[[#This Row],[count]],-3)</f>
        <v>8000</v>
      </c>
      <c r="R1334" s="59">
        <f>VLOOKUP(class[[#This Row],[count_rd]],caltran!$J$2:$P$182,7,FALSE)</f>
        <v>4720.0000000000009</v>
      </c>
      <c r="S1334" s="63">
        <f>VLOOKUP(class[[#This Row],[count_rd]],caltran!$J$2:$P$182,6,FALSE)</f>
        <v>11280</v>
      </c>
      <c r="T1334" s="1">
        <f>IF(AND(class[[#This Row],[flow]]&gt;=class[[#This Row],[low]], class[[#This Row],[flow]]&lt;=class[[#This Row],[high]]),1,0)</f>
        <v>1</v>
      </c>
    </row>
    <row r="1335" spans="1:20" x14ac:dyDescent="0.25">
      <c r="A1335" s="61">
        <v>8505</v>
      </c>
      <c r="B1335" s="61">
        <v>3</v>
      </c>
      <c r="C1335" s="61">
        <v>1</v>
      </c>
      <c r="D1335" s="68">
        <v>2</v>
      </c>
      <c r="E1335" s="61" t="s">
        <v>77</v>
      </c>
      <c r="F1335" s="61">
        <v>3</v>
      </c>
      <c r="G13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35" s="62">
        <v>2</v>
      </c>
      <c r="I1335" s="62">
        <v>11</v>
      </c>
      <c r="J1335" s="61">
        <v>8500</v>
      </c>
      <c r="K1335" s="4">
        <f>VLOOKUP(class[[#This Row],[hwycov_id]],readme!E:F,2,FALSE)</f>
        <v>3614.1843279999998</v>
      </c>
      <c r="L1335" s="64">
        <f t="shared" si="63"/>
        <v>-0.57480184376470589</v>
      </c>
      <c r="M1335" s="65">
        <f t="shared" si="64"/>
        <v>-4885.8156720000006</v>
      </c>
      <c r="N1335" s="65">
        <f t="shared" si="65"/>
        <v>23871194.780760817</v>
      </c>
      <c r="O1335" s="66" t="e">
        <v>#N/A</v>
      </c>
      <c r="P1335" s="1">
        <v>1335</v>
      </c>
      <c r="Q1335" s="46">
        <f>ROUND(class[[#This Row],[count]],-3)</f>
        <v>9000</v>
      </c>
      <c r="R1335" s="59">
        <f>VLOOKUP(class[[#This Row],[count_rd]],caltran!$J$2:$P$182,7,FALSE)</f>
        <v>5580</v>
      </c>
      <c r="S1335" s="63">
        <f>VLOOKUP(class[[#This Row],[count_rd]],caltran!$J$2:$P$182,6,FALSE)</f>
        <v>12419.999999999998</v>
      </c>
      <c r="T1335" s="1">
        <f>IF(AND(class[[#This Row],[flow]]&gt;=class[[#This Row],[low]], class[[#This Row],[flow]]&lt;=class[[#This Row],[high]]),1,0)</f>
        <v>0</v>
      </c>
    </row>
    <row r="1336" spans="1:20" x14ac:dyDescent="0.25">
      <c r="A1336" s="61">
        <v>14775</v>
      </c>
      <c r="B1336" s="61">
        <v>3</v>
      </c>
      <c r="C1336" s="61">
        <v>1</v>
      </c>
      <c r="D1336" s="68">
        <v>2</v>
      </c>
      <c r="E1336" s="61" t="s">
        <v>77</v>
      </c>
      <c r="F1336" s="61">
        <v>3</v>
      </c>
      <c r="G13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36" s="62">
        <v>5</v>
      </c>
      <c r="I1336" s="62">
        <v>5</v>
      </c>
      <c r="J1336" s="61">
        <v>8600</v>
      </c>
      <c r="K1336" s="4">
        <f>VLOOKUP(class[[#This Row],[hwycov_id]],readme!E:F,2,FALSE)</f>
        <v>5839.2489540000006</v>
      </c>
      <c r="L1336" s="64">
        <f t="shared" si="63"/>
        <v>-0.32101756348837207</v>
      </c>
      <c r="M1336" s="65">
        <f t="shared" si="64"/>
        <v>-2760.7510459999994</v>
      </c>
      <c r="N1336" s="65">
        <f t="shared" si="65"/>
        <v>7621746.3379900912</v>
      </c>
      <c r="O1336" s="66" t="e">
        <v>#N/A</v>
      </c>
      <c r="P1336" s="1">
        <v>1336</v>
      </c>
      <c r="Q1336" s="46">
        <f>ROUND(class[[#This Row],[count]],-3)</f>
        <v>9000</v>
      </c>
      <c r="R1336" s="59">
        <f>VLOOKUP(class[[#This Row],[count_rd]],caltran!$J$2:$P$182,7,FALSE)</f>
        <v>5580</v>
      </c>
      <c r="S1336" s="63">
        <f>VLOOKUP(class[[#This Row],[count_rd]],caltran!$J$2:$P$182,6,FALSE)</f>
        <v>12419.999999999998</v>
      </c>
      <c r="T1336" s="1">
        <f>IF(AND(class[[#This Row],[flow]]&gt;=class[[#This Row],[low]], class[[#This Row],[flow]]&lt;=class[[#This Row],[high]]),1,0)</f>
        <v>1</v>
      </c>
    </row>
    <row r="1337" spans="1:20" x14ac:dyDescent="0.25">
      <c r="A1337" s="61">
        <v>5814</v>
      </c>
      <c r="B1337" s="61">
        <v>3</v>
      </c>
      <c r="C1337" s="61">
        <v>1</v>
      </c>
      <c r="D1337" s="68">
        <v>2</v>
      </c>
      <c r="E1337" s="61" t="s">
        <v>77</v>
      </c>
      <c r="F1337" s="61">
        <v>3</v>
      </c>
      <c r="G13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37" s="62">
        <v>3</v>
      </c>
      <c r="I1337" s="62">
        <v>14</v>
      </c>
      <c r="J1337" s="61">
        <v>8659</v>
      </c>
      <c r="K1337" s="4">
        <f>VLOOKUP(class[[#This Row],[hwycov_id]],readme!E:F,2,FALSE)</f>
        <v>12186.182442000001</v>
      </c>
      <c r="L1337" s="64">
        <f t="shared" si="63"/>
        <v>0.40734293128536803</v>
      </c>
      <c r="M1337" s="65">
        <f t="shared" si="64"/>
        <v>3527.1824420000012</v>
      </c>
      <c r="N1337" s="65">
        <f t="shared" si="65"/>
        <v>12441015.979153091</v>
      </c>
      <c r="O1337" s="66" t="e">
        <v>#N/A</v>
      </c>
      <c r="P1337" s="1">
        <v>1337</v>
      </c>
      <c r="Q1337" s="46">
        <f>ROUND(class[[#This Row],[count]],-3)</f>
        <v>9000</v>
      </c>
      <c r="R1337" s="59">
        <f>VLOOKUP(class[[#This Row],[count_rd]],caltran!$J$2:$P$182,7,FALSE)</f>
        <v>5580</v>
      </c>
      <c r="S1337" s="63">
        <f>VLOOKUP(class[[#This Row],[count_rd]],caltran!$J$2:$P$182,6,FALSE)</f>
        <v>12419.999999999998</v>
      </c>
      <c r="T1337" s="1">
        <f>IF(AND(class[[#This Row],[flow]]&gt;=class[[#This Row],[low]], class[[#This Row],[flow]]&lt;=class[[#This Row],[high]]),1,0)</f>
        <v>1</v>
      </c>
    </row>
    <row r="1338" spans="1:20" x14ac:dyDescent="0.25">
      <c r="A1338" s="61">
        <v>23874</v>
      </c>
      <c r="B1338" s="61">
        <v>3</v>
      </c>
      <c r="C1338" s="61">
        <v>1</v>
      </c>
      <c r="D1338" s="68">
        <v>2</v>
      </c>
      <c r="E1338" s="61" t="s">
        <v>77</v>
      </c>
      <c r="F1338" s="61">
        <v>3</v>
      </c>
      <c r="G13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38" s="62">
        <v>5</v>
      </c>
      <c r="I1338" s="62">
        <v>5</v>
      </c>
      <c r="J1338" s="61">
        <v>8700</v>
      </c>
      <c r="K1338" s="4">
        <f>VLOOKUP(class[[#This Row],[hwycov_id]],readme!E:F,2,FALSE)</f>
        <v>9618.2859349999999</v>
      </c>
      <c r="L1338" s="64">
        <f t="shared" si="63"/>
        <v>0.10555010747126436</v>
      </c>
      <c r="M1338" s="65">
        <f t="shared" si="64"/>
        <v>918.28593499999988</v>
      </c>
      <c r="N1338" s="65">
        <f t="shared" si="65"/>
        <v>843249.05841882399</v>
      </c>
      <c r="O1338" s="66" t="e">
        <v>#N/A</v>
      </c>
      <c r="P1338" s="1">
        <v>1338</v>
      </c>
      <c r="Q1338" s="46">
        <f>ROUND(class[[#This Row],[count]],-3)</f>
        <v>9000</v>
      </c>
      <c r="R1338" s="59">
        <f>VLOOKUP(class[[#This Row],[count_rd]],caltran!$J$2:$P$182,7,FALSE)</f>
        <v>5580</v>
      </c>
      <c r="S1338" s="63">
        <f>VLOOKUP(class[[#This Row],[count_rd]],caltran!$J$2:$P$182,6,FALSE)</f>
        <v>12419.999999999998</v>
      </c>
      <c r="T1338" s="1">
        <f>IF(AND(class[[#This Row],[flow]]&gt;=class[[#This Row],[low]], class[[#This Row],[flow]]&lt;=class[[#This Row],[high]]),1,0)</f>
        <v>1</v>
      </c>
    </row>
    <row r="1339" spans="1:20" x14ac:dyDescent="0.25">
      <c r="A1339" s="61">
        <v>8024</v>
      </c>
      <c r="B1339" s="61">
        <v>3</v>
      </c>
      <c r="C1339" s="61">
        <v>1</v>
      </c>
      <c r="D1339" s="68">
        <v>2</v>
      </c>
      <c r="E1339" s="61" t="s">
        <v>77</v>
      </c>
      <c r="F1339" s="61">
        <v>3</v>
      </c>
      <c r="G13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39" s="62">
        <v>3</v>
      </c>
      <c r="I1339" s="62">
        <v>14</v>
      </c>
      <c r="J1339" s="61">
        <v>8707</v>
      </c>
      <c r="K1339" s="4">
        <f>VLOOKUP(class[[#This Row],[hwycov_id]],readme!E:F,2,FALSE)</f>
        <v>10046.547128</v>
      </c>
      <c r="L1339" s="64">
        <f t="shared" si="63"/>
        <v>0.15384714919030662</v>
      </c>
      <c r="M1339" s="65">
        <f t="shared" si="64"/>
        <v>1339.5471280000002</v>
      </c>
      <c r="N1339" s="65">
        <f t="shared" si="65"/>
        <v>1794386.5081330489</v>
      </c>
      <c r="O1339" s="66" t="e">
        <v>#N/A</v>
      </c>
      <c r="P1339" s="1">
        <v>1339</v>
      </c>
      <c r="Q1339" s="46">
        <f>ROUND(class[[#This Row],[count]],-3)</f>
        <v>9000</v>
      </c>
      <c r="R1339" s="59">
        <f>VLOOKUP(class[[#This Row],[count_rd]],caltran!$J$2:$P$182,7,FALSE)</f>
        <v>5580</v>
      </c>
      <c r="S1339" s="63">
        <f>VLOOKUP(class[[#This Row],[count_rd]],caltran!$J$2:$P$182,6,FALSE)</f>
        <v>12419.999999999998</v>
      </c>
      <c r="T1339" s="1">
        <f>IF(AND(class[[#This Row],[flow]]&gt;=class[[#This Row],[low]], class[[#This Row],[flow]]&lt;=class[[#This Row],[high]]),1,0)</f>
        <v>1</v>
      </c>
    </row>
    <row r="1340" spans="1:20" x14ac:dyDescent="0.25">
      <c r="A1340" s="61">
        <v>7440</v>
      </c>
      <c r="B1340" s="61">
        <v>3</v>
      </c>
      <c r="C1340" s="61">
        <v>1</v>
      </c>
      <c r="D1340" s="68">
        <v>2</v>
      </c>
      <c r="E1340" s="61" t="s">
        <v>77</v>
      </c>
      <c r="F1340" s="61">
        <v>3</v>
      </c>
      <c r="G13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40" s="62">
        <v>5</v>
      </c>
      <c r="I1340" s="62">
        <v>16</v>
      </c>
      <c r="J1340" s="61">
        <v>8800</v>
      </c>
      <c r="K1340" s="4">
        <f>VLOOKUP(class[[#This Row],[hwycov_id]],readme!E:F,2,FALSE)</f>
        <v>5120.1043360000003</v>
      </c>
      <c r="L1340" s="64">
        <f t="shared" si="63"/>
        <v>-0.41816996181818178</v>
      </c>
      <c r="M1340" s="65">
        <f t="shared" si="64"/>
        <v>-3679.8956639999997</v>
      </c>
      <c r="N1340" s="65">
        <f t="shared" si="65"/>
        <v>13541632.097925998</v>
      </c>
      <c r="O1340" s="66" t="e">
        <v>#N/A</v>
      </c>
      <c r="P1340" s="1">
        <v>1340</v>
      </c>
      <c r="Q1340" s="46">
        <f>ROUND(class[[#This Row],[count]],-3)</f>
        <v>9000</v>
      </c>
      <c r="R1340" s="59">
        <f>VLOOKUP(class[[#This Row],[count_rd]],caltran!$J$2:$P$182,7,FALSE)</f>
        <v>5580</v>
      </c>
      <c r="S1340" s="63">
        <f>VLOOKUP(class[[#This Row],[count_rd]],caltran!$J$2:$P$182,6,FALSE)</f>
        <v>12419.999999999998</v>
      </c>
      <c r="T1340" s="1">
        <f>IF(AND(class[[#This Row],[flow]]&gt;=class[[#This Row],[low]], class[[#This Row],[flow]]&lt;=class[[#This Row],[high]]),1,0)</f>
        <v>0</v>
      </c>
    </row>
    <row r="1341" spans="1:20" x14ac:dyDescent="0.25">
      <c r="A1341" s="61">
        <v>15810</v>
      </c>
      <c r="B1341" s="61">
        <v>3</v>
      </c>
      <c r="C1341" s="61">
        <v>1</v>
      </c>
      <c r="D1341" s="68">
        <v>2</v>
      </c>
      <c r="E1341" s="61" t="s">
        <v>77</v>
      </c>
      <c r="F1341" s="61">
        <v>3</v>
      </c>
      <c r="G13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41" s="62">
        <v>5</v>
      </c>
      <c r="I1341" s="62">
        <v>9</v>
      </c>
      <c r="J1341" s="61">
        <v>8900</v>
      </c>
      <c r="K1341" s="4">
        <f>VLOOKUP(class[[#This Row],[hwycov_id]],readme!E:F,2,FALSE)</f>
        <v>11664.374582</v>
      </c>
      <c r="L1341" s="64">
        <f t="shared" si="63"/>
        <v>0.31060388561797758</v>
      </c>
      <c r="M1341" s="65">
        <f t="shared" si="64"/>
        <v>2764.3745820000004</v>
      </c>
      <c r="N1341" s="65">
        <f t="shared" si="65"/>
        <v>7641766.8296076767</v>
      </c>
      <c r="O1341" s="66" t="e">
        <v>#N/A</v>
      </c>
      <c r="P1341" s="1">
        <v>1341</v>
      </c>
      <c r="Q1341" s="46">
        <f>ROUND(class[[#This Row],[count]],-3)</f>
        <v>9000</v>
      </c>
      <c r="R1341" s="59">
        <f>VLOOKUP(class[[#This Row],[count_rd]],caltran!$J$2:$P$182,7,FALSE)</f>
        <v>5580</v>
      </c>
      <c r="S1341" s="63">
        <f>VLOOKUP(class[[#This Row],[count_rd]],caltran!$J$2:$P$182,6,FALSE)</f>
        <v>12419.999999999998</v>
      </c>
      <c r="T1341" s="1">
        <f>IF(AND(class[[#This Row],[flow]]&gt;=class[[#This Row],[low]], class[[#This Row],[flow]]&lt;=class[[#This Row],[high]]),1,0)</f>
        <v>1</v>
      </c>
    </row>
    <row r="1342" spans="1:20" x14ac:dyDescent="0.25">
      <c r="A1342" s="61">
        <v>21291</v>
      </c>
      <c r="B1342" s="61">
        <v>3</v>
      </c>
      <c r="C1342" s="61">
        <v>1</v>
      </c>
      <c r="D1342" s="68">
        <v>2</v>
      </c>
      <c r="E1342" s="61" t="s">
        <v>77</v>
      </c>
      <c r="F1342" s="61">
        <v>3</v>
      </c>
      <c r="G13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42" s="62">
        <v>5</v>
      </c>
      <c r="I1342" s="62">
        <v>19</v>
      </c>
      <c r="J1342" s="61">
        <v>8900</v>
      </c>
      <c r="K1342" s="4">
        <f>VLOOKUP(class[[#This Row],[hwycov_id]],readme!E:F,2,FALSE)</f>
        <v>7775.3921210000008</v>
      </c>
      <c r="L1342" s="64">
        <f t="shared" si="63"/>
        <v>-0.12636043584269652</v>
      </c>
      <c r="M1342" s="65">
        <f t="shared" si="64"/>
        <v>-1124.6078789999992</v>
      </c>
      <c r="N1342" s="65">
        <f t="shared" si="65"/>
        <v>1264742.8815088768</v>
      </c>
      <c r="O1342" s="66" t="e">
        <v>#N/A</v>
      </c>
      <c r="P1342" s="1">
        <v>1342</v>
      </c>
      <c r="Q1342" s="46">
        <f>ROUND(class[[#This Row],[count]],-3)</f>
        <v>9000</v>
      </c>
      <c r="R1342" s="59">
        <f>VLOOKUP(class[[#This Row],[count_rd]],caltran!$J$2:$P$182,7,FALSE)</f>
        <v>5580</v>
      </c>
      <c r="S1342" s="63">
        <f>VLOOKUP(class[[#This Row],[count_rd]],caltran!$J$2:$P$182,6,FALSE)</f>
        <v>12419.999999999998</v>
      </c>
      <c r="T1342" s="1">
        <f>IF(AND(class[[#This Row],[flow]]&gt;=class[[#This Row],[low]], class[[#This Row],[flow]]&lt;=class[[#This Row],[high]]),1,0)</f>
        <v>1</v>
      </c>
    </row>
    <row r="1343" spans="1:20" x14ac:dyDescent="0.25">
      <c r="A1343" s="61">
        <v>20979</v>
      </c>
      <c r="B1343" s="61">
        <v>3</v>
      </c>
      <c r="C1343" s="61">
        <v>1</v>
      </c>
      <c r="D1343" s="68">
        <v>2</v>
      </c>
      <c r="E1343" s="61" t="s">
        <v>77</v>
      </c>
      <c r="F1343" s="61">
        <v>3</v>
      </c>
      <c r="G13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43" s="62">
        <v>7</v>
      </c>
      <c r="I1343" s="62">
        <v>18</v>
      </c>
      <c r="J1343" s="61">
        <v>8900</v>
      </c>
      <c r="K1343" s="4">
        <f>VLOOKUP(class[[#This Row],[hwycov_id]],readme!E:F,2,FALSE)</f>
        <v>17645.766327000001</v>
      </c>
      <c r="L1343" s="64">
        <f t="shared" si="63"/>
        <v>0.98267037382022493</v>
      </c>
      <c r="M1343" s="65">
        <f t="shared" si="64"/>
        <v>8745.7663270000012</v>
      </c>
      <c r="N1343" s="65">
        <f t="shared" si="65"/>
        <v>76488428.646487087</v>
      </c>
      <c r="O1343" s="66" t="e">
        <v>#N/A</v>
      </c>
      <c r="P1343" s="1">
        <v>1343</v>
      </c>
      <c r="Q1343" s="46">
        <f>ROUND(class[[#This Row],[count]],-3)</f>
        <v>9000</v>
      </c>
      <c r="R1343" s="59">
        <f>VLOOKUP(class[[#This Row],[count_rd]],caltran!$J$2:$P$182,7,FALSE)</f>
        <v>5580</v>
      </c>
      <c r="S1343" s="63">
        <f>VLOOKUP(class[[#This Row],[count_rd]],caltran!$J$2:$P$182,6,FALSE)</f>
        <v>12419.999999999998</v>
      </c>
      <c r="T1343" s="1">
        <f>IF(AND(class[[#This Row],[flow]]&gt;=class[[#This Row],[low]], class[[#This Row],[flow]]&lt;=class[[#This Row],[high]]),1,0)</f>
        <v>0</v>
      </c>
    </row>
    <row r="1344" spans="1:20" x14ac:dyDescent="0.25">
      <c r="A1344" s="61">
        <v>11181</v>
      </c>
      <c r="B1344" s="61">
        <v>3</v>
      </c>
      <c r="C1344" s="61">
        <v>1</v>
      </c>
      <c r="D1344" s="68">
        <v>2</v>
      </c>
      <c r="E1344" s="61" t="s">
        <v>77</v>
      </c>
      <c r="F1344" s="61">
        <v>3</v>
      </c>
      <c r="G13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44" s="62">
        <v>2</v>
      </c>
      <c r="I1344" s="62">
        <v>14</v>
      </c>
      <c r="J1344" s="61">
        <v>8902</v>
      </c>
      <c r="K1344" s="4">
        <f>VLOOKUP(class[[#This Row],[hwycov_id]],readme!E:F,2,FALSE)</f>
        <v>15431.623076</v>
      </c>
      <c r="L1344" s="64">
        <f t="shared" si="63"/>
        <v>0.73350068254324863</v>
      </c>
      <c r="M1344" s="65">
        <f t="shared" si="64"/>
        <v>6529.6230759999999</v>
      </c>
      <c r="N1344" s="65">
        <f t="shared" si="65"/>
        <v>42635977.514631703</v>
      </c>
      <c r="O1344" s="66" t="e">
        <v>#N/A</v>
      </c>
      <c r="P1344" s="1">
        <v>1344</v>
      </c>
      <c r="Q1344" s="46">
        <f>ROUND(class[[#This Row],[count]],-3)</f>
        <v>9000</v>
      </c>
      <c r="R1344" s="59">
        <f>VLOOKUP(class[[#This Row],[count_rd]],caltran!$J$2:$P$182,7,FALSE)</f>
        <v>5580</v>
      </c>
      <c r="S1344" s="63">
        <f>VLOOKUP(class[[#This Row],[count_rd]],caltran!$J$2:$P$182,6,FALSE)</f>
        <v>12419.999999999998</v>
      </c>
      <c r="T1344" s="1">
        <f>IF(AND(class[[#This Row],[flow]]&gt;=class[[#This Row],[low]], class[[#This Row],[flow]]&lt;=class[[#This Row],[high]]),1,0)</f>
        <v>0</v>
      </c>
    </row>
    <row r="1345" spans="1:20" x14ac:dyDescent="0.25">
      <c r="A1345" s="61">
        <v>14313</v>
      </c>
      <c r="B1345" s="61">
        <v>3</v>
      </c>
      <c r="C1345" s="61">
        <v>1</v>
      </c>
      <c r="D1345" s="68">
        <v>2</v>
      </c>
      <c r="E1345" s="61" t="s">
        <v>77</v>
      </c>
      <c r="F1345" s="61">
        <v>3</v>
      </c>
      <c r="G13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45" s="62">
        <v>3</v>
      </c>
      <c r="I1345" s="62">
        <v>14</v>
      </c>
      <c r="J1345" s="61">
        <v>8914</v>
      </c>
      <c r="K1345" s="4">
        <f>VLOOKUP(class[[#This Row],[hwycov_id]],readme!E:F,2,FALSE)</f>
        <v>14212.790702999999</v>
      </c>
      <c r="L1345" s="64">
        <f t="shared" si="63"/>
        <v>0.59443467612743994</v>
      </c>
      <c r="M1345" s="65">
        <f t="shared" si="64"/>
        <v>5298.7907029999988</v>
      </c>
      <c r="N1345" s="65">
        <f t="shared" si="65"/>
        <v>28077182.914199222</v>
      </c>
      <c r="O1345" s="66" t="e">
        <v>#N/A</v>
      </c>
      <c r="P1345" s="1">
        <v>1345</v>
      </c>
      <c r="Q1345" s="46">
        <f>ROUND(class[[#This Row],[count]],-3)</f>
        <v>9000</v>
      </c>
      <c r="R1345" s="59">
        <f>VLOOKUP(class[[#This Row],[count_rd]],caltran!$J$2:$P$182,7,FALSE)</f>
        <v>5580</v>
      </c>
      <c r="S1345" s="63">
        <f>VLOOKUP(class[[#This Row],[count_rd]],caltran!$J$2:$P$182,6,FALSE)</f>
        <v>12419.999999999998</v>
      </c>
      <c r="T1345" s="1">
        <f>IF(AND(class[[#This Row],[flow]]&gt;=class[[#This Row],[low]], class[[#This Row],[flow]]&lt;=class[[#This Row],[high]]),1,0)</f>
        <v>0</v>
      </c>
    </row>
    <row r="1346" spans="1:20" x14ac:dyDescent="0.25">
      <c r="A1346" s="61">
        <v>10306</v>
      </c>
      <c r="B1346" s="61">
        <v>3</v>
      </c>
      <c r="C1346" s="61">
        <v>1</v>
      </c>
      <c r="D1346" s="68">
        <v>2</v>
      </c>
      <c r="E1346" s="61" t="s">
        <v>77</v>
      </c>
      <c r="F1346" s="61">
        <v>3</v>
      </c>
      <c r="G13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46" s="62">
        <v>2</v>
      </c>
      <c r="I1346" s="62">
        <v>11</v>
      </c>
      <c r="J1346" s="61">
        <v>9200</v>
      </c>
      <c r="K1346" s="4">
        <f>VLOOKUP(class[[#This Row],[hwycov_id]],readme!E:F,2,FALSE)</f>
        <v>19284.603225999999</v>
      </c>
      <c r="L1346" s="64">
        <f t="shared" si="63"/>
        <v>1.0961525245652175</v>
      </c>
      <c r="M1346" s="65">
        <f t="shared" si="64"/>
        <v>10084.603225999999</v>
      </c>
      <c r="N1346" s="65">
        <f t="shared" si="65"/>
        <v>101699222.2258496</v>
      </c>
      <c r="O1346" s="66" t="e">
        <v>#N/A</v>
      </c>
      <c r="P1346" s="1">
        <v>1346</v>
      </c>
      <c r="Q1346" s="46">
        <f>ROUND(class[[#This Row],[count]],-3)</f>
        <v>9000</v>
      </c>
      <c r="R1346" s="59">
        <f>VLOOKUP(class[[#This Row],[count_rd]],caltran!$J$2:$P$182,7,FALSE)</f>
        <v>5580</v>
      </c>
      <c r="S1346" s="63">
        <f>VLOOKUP(class[[#This Row],[count_rd]],caltran!$J$2:$P$182,6,FALSE)</f>
        <v>12419.999999999998</v>
      </c>
      <c r="T1346" s="1">
        <f>IF(AND(class[[#This Row],[flow]]&gt;=class[[#This Row],[low]], class[[#This Row],[flow]]&lt;=class[[#This Row],[high]]),1,0)</f>
        <v>0</v>
      </c>
    </row>
    <row r="1347" spans="1:20" x14ac:dyDescent="0.25">
      <c r="A1347" s="61">
        <v>10275</v>
      </c>
      <c r="B1347" s="61">
        <v>3</v>
      </c>
      <c r="C1347" s="61">
        <v>1</v>
      </c>
      <c r="D1347" s="68">
        <v>2</v>
      </c>
      <c r="E1347" s="61" t="s">
        <v>77</v>
      </c>
      <c r="F1347" s="61">
        <v>3</v>
      </c>
      <c r="G13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47" s="62">
        <v>4</v>
      </c>
      <c r="I1347" s="62">
        <v>14</v>
      </c>
      <c r="J1347" s="61">
        <v>9232</v>
      </c>
      <c r="K1347" s="4">
        <f>VLOOKUP(class[[#This Row],[hwycov_id]],readme!E:F,2,FALSE)</f>
        <v>8230.0613570000005</v>
      </c>
      <c r="L1347" s="64">
        <f t="shared" si="63"/>
        <v>-0.10852888247400339</v>
      </c>
      <c r="M1347" s="65">
        <f t="shared" si="64"/>
        <v>-1001.9386429999995</v>
      </c>
      <c r="N1347" s="65">
        <f t="shared" si="65"/>
        <v>1003881.0443366804</v>
      </c>
      <c r="O1347" s="66" t="e">
        <v>#N/A</v>
      </c>
      <c r="P1347" s="1">
        <v>1347</v>
      </c>
      <c r="Q1347" s="46">
        <f>ROUND(class[[#This Row],[count]],-3)</f>
        <v>9000</v>
      </c>
      <c r="R1347" s="59">
        <f>VLOOKUP(class[[#This Row],[count_rd]],caltran!$J$2:$P$182,7,FALSE)</f>
        <v>5580</v>
      </c>
      <c r="S1347" s="63">
        <f>VLOOKUP(class[[#This Row],[count_rd]],caltran!$J$2:$P$182,6,FALSE)</f>
        <v>12419.999999999998</v>
      </c>
      <c r="T1347" s="1">
        <f>IF(AND(class[[#This Row],[flow]]&gt;=class[[#This Row],[low]], class[[#This Row],[flow]]&lt;=class[[#This Row],[high]]),1,0)</f>
        <v>1</v>
      </c>
    </row>
    <row r="1348" spans="1:20" x14ac:dyDescent="0.25">
      <c r="A1348" s="61">
        <v>13068</v>
      </c>
      <c r="B1348" s="61">
        <v>3</v>
      </c>
      <c r="C1348" s="61">
        <v>1</v>
      </c>
      <c r="D1348" s="68">
        <v>2</v>
      </c>
      <c r="E1348" s="61" t="s">
        <v>77</v>
      </c>
      <c r="F1348" s="61">
        <v>3</v>
      </c>
      <c r="G13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48" s="62">
        <v>5</v>
      </c>
      <c r="I1348" s="62">
        <v>5</v>
      </c>
      <c r="J1348" s="61">
        <v>9500</v>
      </c>
      <c r="K1348" s="4">
        <f>VLOOKUP(class[[#This Row],[hwycov_id]],readme!E:F,2,FALSE)</f>
        <v>7897.4582549999996</v>
      </c>
      <c r="L1348" s="64">
        <f t="shared" si="63"/>
        <v>-0.16868860473684211</v>
      </c>
      <c r="M1348" s="65">
        <f t="shared" si="64"/>
        <v>-1602.5417450000004</v>
      </c>
      <c r="N1348" s="65">
        <f t="shared" si="65"/>
        <v>2568140.0444676466</v>
      </c>
      <c r="O1348" s="66" t="e">
        <v>#N/A</v>
      </c>
      <c r="P1348" s="1">
        <v>1348</v>
      </c>
      <c r="Q1348" s="46">
        <f>ROUND(class[[#This Row],[count]],-3)</f>
        <v>10000</v>
      </c>
      <c r="R1348" s="59">
        <f>VLOOKUP(class[[#This Row],[count_rd]],caltran!$J$2:$P$182,7,FALSE)</f>
        <v>6410</v>
      </c>
      <c r="S1348" s="63">
        <f>VLOOKUP(class[[#This Row],[count_rd]],caltran!$J$2:$P$182,6,FALSE)</f>
        <v>13590</v>
      </c>
      <c r="T1348" s="1">
        <f>IF(AND(class[[#This Row],[flow]]&gt;=class[[#This Row],[low]], class[[#This Row],[flow]]&lt;=class[[#This Row],[high]]),1,0)</f>
        <v>1</v>
      </c>
    </row>
    <row r="1349" spans="1:20" x14ac:dyDescent="0.25">
      <c r="A1349" s="61">
        <v>7755</v>
      </c>
      <c r="B1349" s="61">
        <v>3</v>
      </c>
      <c r="C1349" s="61">
        <v>1</v>
      </c>
      <c r="D1349" s="68">
        <v>2</v>
      </c>
      <c r="E1349" s="61" t="s">
        <v>77</v>
      </c>
      <c r="F1349" s="61">
        <v>3</v>
      </c>
      <c r="G13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49" s="62">
        <v>5</v>
      </c>
      <c r="I1349" s="62">
        <v>16</v>
      </c>
      <c r="J1349" s="61">
        <v>9600</v>
      </c>
      <c r="K1349" s="4">
        <f>VLOOKUP(class[[#This Row],[hwycov_id]],readme!E:F,2,FALSE)</f>
        <v>5451.7077440000003</v>
      </c>
      <c r="L1349" s="64">
        <f t="shared" si="63"/>
        <v>-0.43211377666666662</v>
      </c>
      <c r="M1349" s="65">
        <f t="shared" si="64"/>
        <v>-4148.2922559999997</v>
      </c>
      <c r="N1349" s="65">
        <f t="shared" si="65"/>
        <v>17208328.641189568</v>
      </c>
      <c r="O1349" s="66" t="e">
        <v>#N/A</v>
      </c>
      <c r="P1349" s="1">
        <v>1349</v>
      </c>
      <c r="Q1349" s="46">
        <f>ROUND(class[[#This Row],[count]],-3)</f>
        <v>10000</v>
      </c>
      <c r="R1349" s="59">
        <f>VLOOKUP(class[[#This Row],[count_rd]],caltran!$J$2:$P$182,7,FALSE)</f>
        <v>6410</v>
      </c>
      <c r="S1349" s="63">
        <f>VLOOKUP(class[[#This Row],[count_rd]],caltran!$J$2:$P$182,6,FALSE)</f>
        <v>13590</v>
      </c>
      <c r="T1349" s="1">
        <f>IF(AND(class[[#This Row],[flow]]&gt;=class[[#This Row],[low]], class[[#This Row],[flow]]&lt;=class[[#This Row],[high]]),1,0)</f>
        <v>0</v>
      </c>
    </row>
    <row r="1350" spans="1:20" x14ac:dyDescent="0.25">
      <c r="A1350" s="61">
        <v>1571</v>
      </c>
      <c r="B1350" s="61">
        <v>3</v>
      </c>
      <c r="C1350" s="61">
        <v>1</v>
      </c>
      <c r="D1350" s="68">
        <v>2</v>
      </c>
      <c r="E1350" s="61" t="s">
        <v>77</v>
      </c>
      <c r="F1350" s="61">
        <v>3</v>
      </c>
      <c r="G13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50" s="62">
        <v>1</v>
      </c>
      <c r="I1350" s="62">
        <v>14</v>
      </c>
      <c r="J1350" s="61">
        <v>9661</v>
      </c>
      <c r="K1350" s="4">
        <f>VLOOKUP(class[[#This Row],[hwycov_id]],readme!E:F,2,FALSE)</f>
        <v>8214.9108440000018</v>
      </c>
      <c r="L1350" s="64">
        <f t="shared" si="63"/>
        <v>-0.14968317524065811</v>
      </c>
      <c r="M1350" s="65">
        <f t="shared" si="64"/>
        <v>-1446.0891559999982</v>
      </c>
      <c r="N1350" s="65">
        <f t="shared" si="65"/>
        <v>2091173.8471007871</v>
      </c>
      <c r="O1350" s="66" t="e">
        <v>#N/A</v>
      </c>
      <c r="P1350" s="1">
        <v>1350</v>
      </c>
      <c r="Q1350" s="46">
        <f>ROUND(class[[#This Row],[count]],-3)</f>
        <v>10000</v>
      </c>
      <c r="R1350" s="59">
        <f>VLOOKUP(class[[#This Row],[count_rd]],caltran!$J$2:$P$182,7,FALSE)</f>
        <v>6410</v>
      </c>
      <c r="S1350" s="63">
        <f>VLOOKUP(class[[#This Row],[count_rd]],caltran!$J$2:$P$182,6,FALSE)</f>
        <v>13590</v>
      </c>
      <c r="T1350" s="1">
        <f>IF(AND(class[[#This Row],[flow]]&gt;=class[[#This Row],[low]], class[[#This Row],[flow]]&lt;=class[[#This Row],[high]]),1,0)</f>
        <v>1</v>
      </c>
    </row>
    <row r="1351" spans="1:20" x14ac:dyDescent="0.25">
      <c r="A1351" s="61">
        <v>10384</v>
      </c>
      <c r="B1351" s="61">
        <v>3</v>
      </c>
      <c r="C1351" s="61">
        <v>1</v>
      </c>
      <c r="D1351" s="68">
        <v>2</v>
      </c>
      <c r="E1351" s="61" t="s">
        <v>77</v>
      </c>
      <c r="F1351" s="61">
        <v>3</v>
      </c>
      <c r="G13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51" s="62">
        <v>2</v>
      </c>
      <c r="I1351" s="62">
        <v>14</v>
      </c>
      <c r="J1351" s="61">
        <v>9681</v>
      </c>
      <c r="K1351" s="4">
        <f>VLOOKUP(class[[#This Row],[hwycov_id]],readme!E:F,2,FALSE)</f>
        <v>11810.958350999999</v>
      </c>
      <c r="L1351" s="64">
        <f t="shared" si="63"/>
        <v>0.22001429098233638</v>
      </c>
      <c r="M1351" s="65">
        <f t="shared" si="64"/>
        <v>2129.9583509999993</v>
      </c>
      <c r="N1351" s="65">
        <f t="shared" si="65"/>
        <v>4536722.5769946361</v>
      </c>
      <c r="O1351" s="66" t="e">
        <v>#N/A</v>
      </c>
      <c r="P1351" s="1">
        <v>1351</v>
      </c>
      <c r="Q1351" s="46">
        <f>ROUND(class[[#This Row],[count]],-3)</f>
        <v>10000</v>
      </c>
      <c r="R1351" s="59">
        <f>VLOOKUP(class[[#This Row],[count_rd]],caltran!$J$2:$P$182,7,FALSE)</f>
        <v>6410</v>
      </c>
      <c r="S1351" s="63">
        <f>VLOOKUP(class[[#This Row],[count_rd]],caltran!$J$2:$P$182,6,FALSE)</f>
        <v>13590</v>
      </c>
      <c r="T1351" s="1">
        <f>IF(AND(class[[#This Row],[flow]]&gt;=class[[#This Row],[low]], class[[#This Row],[flow]]&lt;=class[[#This Row],[high]]),1,0)</f>
        <v>1</v>
      </c>
    </row>
    <row r="1352" spans="1:20" x14ac:dyDescent="0.25">
      <c r="A1352" s="61">
        <v>30752</v>
      </c>
      <c r="B1352" s="61">
        <v>3</v>
      </c>
      <c r="C1352" s="61">
        <v>1</v>
      </c>
      <c r="D1352" s="68">
        <v>2</v>
      </c>
      <c r="E1352" s="61" t="s">
        <v>77</v>
      </c>
      <c r="F1352" s="61">
        <v>3</v>
      </c>
      <c r="G13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52" s="62">
        <v>7</v>
      </c>
      <c r="I1352" s="62">
        <v>14</v>
      </c>
      <c r="J1352" s="61">
        <v>9738</v>
      </c>
      <c r="K1352" s="4">
        <f>VLOOKUP(class[[#This Row],[hwycov_id]],readme!E:F,2,FALSE)</f>
        <v>17477.633910999997</v>
      </c>
      <c r="L1352" s="64">
        <f t="shared" si="63"/>
        <v>0.79478680540151947</v>
      </c>
      <c r="M1352" s="65">
        <f t="shared" si="64"/>
        <v>7739.6339109999972</v>
      </c>
      <c r="N1352" s="65">
        <f t="shared" si="65"/>
        <v>59901933.076301113</v>
      </c>
      <c r="O1352" s="66" t="e">
        <v>#N/A</v>
      </c>
      <c r="P1352" s="1">
        <v>1352</v>
      </c>
      <c r="Q1352" s="46">
        <f>ROUND(class[[#This Row],[count]],-3)</f>
        <v>10000</v>
      </c>
      <c r="R1352" s="59">
        <f>VLOOKUP(class[[#This Row],[count_rd]],caltran!$J$2:$P$182,7,FALSE)</f>
        <v>6410</v>
      </c>
      <c r="S1352" s="63">
        <f>VLOOKUP(class[[#This Row],[count_rd]],caltran!$J$2:$P$182,6,FALSE)</f>
        <v>13590</v>
      </c>
      <c r="T1352" s="1">
        <f>IF(AND(class[[#This Row],[flow]]&gt;=class[[#This Row],[low]], class[[#This Row],[flow]]&lt;=class[[#This Row],[high]]),1,0)</f>
        <v>0</v>
      </c>
    </row>
    <row r="1353" spans="1:20" x14ac:dyDescent="0.25">
      <c r="A1353" s="61">
        <v>18734</v>
      </c>
      <c r="B1353" s="61">
        <v>3</v>
      </c>
      <c r="C1353" s="61">
        <v>1</v>
      </c>
      <c r="D1353" s="68">
        <v>2</v>
      </c>
      <c r="E1353" s="61" t="s">
        <v>77</v>
      </c>
      <c r="F1353" s="61">
        <v>3</v>
      </c>
      <c r="G13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53" s="62">
        <v>2</v>
      </c>
      <c r="I1353" s="62">
        <v>14</v>
      </c>
      <c r="J1353" s="61">
        <v>9761</v>
      </c>
      <c r="K1353" s="4">
        <f>VLOOKUP(class[[#This Row],[hwycov_id]],readme!E:F,2,FALSE)</f>
        <v>9319.6465580000004</v>
      </c>
      <c r="L1353" s="64">
        <f t="shared" si="63"/>
        <v>-4.5216006761602312E-2</v>
      </c>
      <c r="M1353" s="65">
        <f t="shared" si="64"/>
        <v>-441.35344199999963</v>
      </c>
      <c r="N1353" s="65">
        <f t="shared" si="65"/>
        <v>194792.86076524705</v>
      </c>
      <c r="O1353" s="66" t="e">
        <v>#N/A</v>
      </c>
      <c r="P1353" s="1">
        <v>1353</v>
      </c>
      <c r="Q1353" s="46">
        <f>ROUND(class[[#This Row],[count]],-3)</f>
        <v>10000</v>
      </c>
      <c r="R1353" s="59">
        <f>VLOOKUP(class[[#This Row],[count_rd]],caltran!$J$2:$P$182,7,FALSE)</f>
        <v>6410</v>
      </c>
      <c r="S1353" s="63">
        <f>VLOOKUP(class[[#This Row],[count_rd]],caltran!$J$2:$P$182,6,FALSE)</f>
        <v>13590</v>
      </c>
      <c r="T1353" s="1">
        <f>IF(AND(class[[#This Row],[flow]]&gt;=class[[#This Row],[low]], class[[#This Row],[flow]]&lt;=class[[#This Row],[high]]),1,0)</f>
        <v>1</v>
      </c>
    </row>
    <row r="1354" spans="1:20" x14ac:dyDescent="0.25">
      <c r="A1354" s="61">
        <v>2157</v>
      </c>
      <c r="B1354" s="61">
        <v>3</v>
      </c>
      <c r="C1354" s="61">
        <v>1</v>
      </c>
      <c r="D1354" s="68">
        <v>2</v>
      </c>
      <c r="E1354" s="61" t="s">
        <v>77</v>
      </c>
      <c r="F1354" s="61">
        <v>3</v>
      </c>
      <c r="G13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54" s="62">
        <v>2</v>
      </c>
      <c r="I1354" s="62">
        <v>14</v>
      </c>
      <c r="J1354" s="61">
        <v>9798</v>
      </c>
      <c r="K1354" s="4">
        <f>VLOOKUP(class[[#This Row],[hwycov_id]],readme!E:F,2,FALSE)</f>
        <v>9185.0781439999992</v>
      </c>
      <c r="L1354" s="64">
        <f t="shared" si="63"/>
        <v>-6.2555813023066009E-2</v>
      </c>
      <c r="M1354" s="65">
        <f t="shared" si="64"/>
        <v>-612.92185600000084</v>
      </c>
      <c r="N1354" s="65">
        <f t="shared" si="65"/>
        <v>375673.20156248577</v>
      </c>
      <c r="O1354" s="66" t="e">
        <v>#N/A</v>
      </c>
      <c r="P1354" s="1">
        <v>1354</v>
      </c>
      <c r="Q1354" s="46">
        <f>ROUND(class[[#This Row],[count]],-3)</f>
        <v>10000</v>
      </c>
      <c r="R1354" s="59">
        <f>VLOOKUP(class[[#This Row],[count_rd]],caltran!$J$2:$P$182,7,FALSE)</f>
        <v>6410</v>
      </c>
      <c r="S1354" s="63">
        <f>VLOOKUP(class[[#This Row],[count_rd]],caltran!$J$2:$P$182,6,FALSE)</f>
        <v>13590</v>
      </c>
      <c r="T1354" s="1">
        <f>IF(AND(class[[#This Row],[flow]]&gt;=class[[#This Row],[low]], class[[#This Row],[flow]]&lt;=class[[#This Row],[high]]),1,0)</f>
        <v>1</v>
      </c>
    </row>
    <row r="1355" spans="1:20" x14ac:dyDescent="0.25">
      <c r="A1355" s="61">
        <v>601</v>
      </c>
      <c r="B1355" s="61">
        <v>3</v>
      </c>
      <c r="C1355" s="61">
        <v>1</v>
      </c>
      <c r="D1355" s="68">
        <v>2</v>
      </c>
      <c r="E1355" s="61" t="s">
        <v>77</v>
      </c>
      <c r="F1355" s="61">
        <v>3</v>
      </c>
      <c r="G13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55" s="62">
        <v>5</v>
      </c>
      <c r="I1355" s="62">
        <v>5</v>
      </c>
      <c r="J1355" s="61">
        <v>9800</v>
      </c>
      <c r="K1355" s="4">
        <f>VLOOKUP(class[[#This Row],[hwycov_id]],readme!E:F,2,FALSE)</f>
        <v>6094.0577549999998</v>
      </c>
      <c r="L1355" s="64">
        <f t="shared" si="63"/>
        <v>-0.37815737193877552</v>
      </c>
      <c r="M1355" s="65">
        <f t="shared" si="64"/>
        <v>-3705.9422450000002</v>
      </c>
      <c r="N1355" s="65">
        <f t="shared" si="65"/>
        <v>13734007.923275642</v>
      </c>
      <c r="O1355" s="66" t="e">
        <v>#N/A</v>
      </c>
      <c r="P1355" s="1">
        <v>1355</v>
      </c>
      <c r="Q1355" s="46">
        <f>ROUND(class[[#This Row],[count]],-3)</f>
        <v>10000</v>
      </c>
      <c r="R1355" s="59">
        <f>VLOOKUP(class[[#This Row],[count_rd]],caltran!$J$2:$P$182,7,FALSE)</f>
        <v>6410</v>
      </c>
      <c r="S1355" s="63">
        <f>VLOOKUP(class[[#This Row],[count_rd]],caltran!$J$2:$P$182,6,FALSE)</f>
        <v>13590</v>
      </c>
      <c r="T1355" s="1">
        <f>IF(AND(class[[#This Row],[flow]]&gt;=class[[#This Row],[low]], class[[#This Row],[flow]]&lt;=class[[#This Row],[high]]),1,0)</f>
        <v>0</v>
      </c>
    </row>
    <row r="1356" spans="1:20" x14ac:dyDescent="0.25">
      <c r="A1356" s="61">
        <v>13181</v>
      </c>
      <c r="B1356" s="61">
        <v>3</v>
      </c>
      <c r="C1356" s="61">
        <v>1</v>
      </c>
      <c r="D1356" s="68">
        <v>2</v>
      </c>
      <c r="E1356" s="61" t="s">
        <v>77</v>
      </c>
      <c r="F1356" s="61">
        <v>3</v>
      </c>
      <c r="G13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56" s="62">
        <v>5</v>
      </c>
      <c r="I1356" s="62">
        <v>19</v>
      </c>
      <c r="J1356" s="61">
        <v>9800</v>
      </c>
      <c r="K1356" s="4">
        <f>VLOOKUP(class[[#This Row],[hwycov_id]],readme!E:F,2,FALSE)</f>
        <v>7321.5275840000004</v>
      </c>
      <c r="L1356" s="64">
        <f t="shared" si="63"/>
        <v>-0.25290534857142855</v>
      </c>
      <c r="M1356" s="65">
        <f t="shared" si="64"/>
        <v>-2478.4724159999996</v>
      </c>
      <c r="N1356" s="65">
        <f t="shared" si="65"/>
        <v>6142825.5168728754</v>
      </c>
      <c r="O1356" s="66" t="e">
        <v>#N/A</v>
      </c>
      <c r="P1356" s="1">
        <v>1356</v>
      </c>
      <c r="Q1356" s="46">
        <f>ROUND(class[[#This Row],[count]],-3)</f>
        <v>10000</v>
      </c>
      <c r="R1356" s="59">
        <f>VLOOKUP(class[[#This Row],[count_rd]],caltran!$J$2:$P$182,7,FALSE)</f>
        <v>6410</v>
      </c>
      <c r="S1356" s="63">
        <f>VLOOKUP(class[[#This Row],[count_rd]],caltran!$J$2:$P$182,6,FALSE)</f>
        <v>13590</v>
      </c>
      <c r="T1356" s="1">
        <f>IF(AND(class[[#This Row],[flow]]&gt;=class[[#This Row],[low]], class[[#This Row],[flow]]&lt;=class[[#This Row],[high]]),1,0)</f>
        <v>1</v>
      </c>
    </row>
    <row r="1357" spans="1:20" x14ac:dyDescent="0.25">
      <c r="A1357" s="61">
        <v>18569</v>
      </c>
      <c r="B1357" s="61">
        <v>3</v>
      </c>
      <c r="C1357" s="61">
        <v>1</v>
      </c>
      <c r="D1357" s="68">
        <v>2</v>
      </c>
      <c r="E1357" s="61" t="s">
        <v>77</v>
      </c>
      <c r="F1357" s="61">
        <v>3</v>
      </c>
      <c r="G13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57" s="62">
        <v>1</v>
      </c>
      <c r="I1357" s="62">
        <v>14</v>
      </c>
      <c r="J1357" s="61">
        <v>9830</v>
      </c>
      <c r="K1357" s="4">
        <f>VLOOKUP(class[[#This Row],[hwycov_id]],readme!E:F,2,FALSE)</f>
        <v>8646.1053539999994</v>
      </c>
      <c r="L1357" s="64">
        <f t="shared" si="63"/>
        <v>-0.12043689175991867</v>
      </c>
      <c r="M1357" s="65">
        <f t="shared" si="64"/>
        <v>-1183.8946460000006</v>
      </c>
      <c r="N1357" s="65">
        <f t="shared" si="65"/>
        <v>1401606.532827467</v>
      </c>
      <c r="O1357" s="66" t="e">
        <v>#N/A</v>
      </c>
      <c r="P1357" s="1">
        <v>1357</v>
      </c>
      <c r="Q1357" s="46">
        <f>ROUND(class[[#This Row],[count]],-3)</f>
        <v>10000</v>
      </c>
      <c r="R1357" s="59">
        <f>VLOOKUP(class[[#This Row],[count_rd]],caltran!$J$2:$P$182,7,FALSE)</f>
        <v>6410</v>
      </c>
      <c r="S1357" s="63">
        <f>VLOOKUP(class[[#This Row],[count_rd]],caltran!$J$2:$P$182,6,FALSE)</f>
        <v>13590</v>
      </c>
      <c r="T1357" s="1">
        <f>IF(AND(class[[#This Row],[flow]]&gt;=class[[#This Row],[low]], class[[#This Row],[flow]]&lt;=class[[#This Row],[high]]),1,0)</f>
        <v>1</v>
      </c>
    </row>
    <row r="1358" spans="1:20" x14ac:dyDescent="0.25">
      <c r="A1358" s="61">
        <v>1116</v>
      </c>
      <c r="B1358" s="61">
        <v>3</v>
      </c>
      <c r="C1358" s="61">
        <v>1</v>
      </c>
      <c r="D1358" s="68">
        <v>2</v>
      </c>
      <c r="E1358" s="61" t="s">
        <v>77</v>
      </c>
      <c r="F1358" s="61">
        <v>3</v>
      </c>
      <c r="G13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58" s="62">
        <v>2</v>
      </c>
      <c r="I1358" s="62">
        <v>11</v>
      </c>
      <c r="J1358" s="61">
        <v>10000</v>
      </c>
      <c r="K1358" s="4">
        <f>VLOOKUP(class[[#This Row],[hwycov_id]],readme!E:F,2,FALSE)</f>
        <v>9314.2973060000004</v>
      </c>
      <c r="L1358" s="64">
        <f t="shared" si="63"/>
        <v>-6.8570269399999995E-2</v>
      </c>
      <c r="M1358" s="65">
        <f t="shared" si="64"/>
        <v>-685.70269399999961</v>
      </c>
      <c r="N1358" s="65">
        <f t="shared" si="65"/>
        <v>470188.18455885712</v>
      </c>
      <c r="O1358" s="66" t="e">
        <v>#N/A</v>
      </c>
      <c r="P1358" s="1">
        <v>1358</v>
      </c>
      <c r="Q1358" s="46">
        <f>ROUND(class[[#This Row],[count]],-3)</f>
        <v>10000</v>
      </c>
      <c r="R1358" s="59">
        <f>VLOOKUP(class[[#This Row],[count_rd]],caltran!$J$2:$P$182,7,FALSE)</f>
        <v>6410</v>
      </c>
      <c r="S1358" s="63">
        <f>VLOOKUP(class[[#This Row],[count_rd]],caltran!$J$2:$P$182,6,FALSE)</f>
        <v>13590</v>
      </c>
      <c r="T1358" s="1">
        <f>IF(AND(class[[#This Row],[flow]]&gt;=class[[#This Row],[low]], class[[#This Row],[flow]]&lt;=class[[#This Row],[high]]),1,0)</f>
        <v>1</v>
      </c>
    </row>
    <row r="1359" spans="1:20" x14ac:dyDescent="0.25">
      <c r="A1359" s="61">
        <v>16743</v>
      </c>
      <c r="B1359" s="61">
        <v>3</v>
      </c>
      <c r="C1359" s="61">
        <v>1</v>
      </c>
      <c r="D1359" s="68">
        <v>2</v>
      </c>
      <c r="E1359" s="61" t="s">
        <v>77</v>
      </c>
      <c r="F1359" s="61">
        <v>3</v>
      </c>
      <c r="G13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59" s="62">
        <v>1</v>
      </c>
      <c r="I1359" s="62">
        <v>14</v>
      </c>
      <c r="J1359" s="61">
        <v>10002</v>
      </c>
      <c r="K1359" s="4">
        <f>VLOOKUP(class[[#This Row],[hwycov_id]],readme!E:F,2,FALSE)</f>
        <v>3452.9345090000002</v>
      </c>
      <c r="L1359" s="64">
        <f t="shared" si="63"/>
        <v>-0.65477559398120366</v>
      </c>
      <c r="M1359" s="65">
        <f t="shared" si="64"/>
        <v>-6549.0654909999994</v>
      </c>
      <c r="N1359" s="65">
        <f t="shared" si="65"/>
        <v>42890258.805407062</v>
      </c>
      <c r="O1359" s="66" t="e">
        <v>#N/A</v>
      </c>
      <c r="P1359" s="1">
        <v>1359</v>
      </c>
      <c r="Q1359" s="46">
        <f>ROUND(class[[#This Row],[count]],-3)</f>
        <v>10000</v>
      </c>
      <c r="R1359" s="59">
        <f>VLOOKUP(class[[#This Row],[count_rd]],caltran!$J$2:$P$182,7,FALSE)</f>
        <v>6410</v>
      </c>
      <c r="S1359" s="63">
        <f>VLOOKUP(class[[#This Row],[count_rd]],caltran!$J$2:$P$182,6,FALSE)</f>
        <v>13590</v>
      </c>
      <c r="T1359" s="1">
        <f>IF(AND(class[[#This Row],[flow]]&gt;=class[[#This Row],[low]], class[[#This Row],[flow]]&lt;=class[[#This Row],[high]]),1,0)</f>
        <v>0</v>
      </c>
    </row>
    <row r="1360" spans="1:20" x14ac:dyDescent="0.25">
      <c r="A1360" s="61">
        <v>18200</v>
      </c>
      <c r="B1360" s="61">
        <v>3</v>
      </c>
      <c r="C1360" s="61">
        <v>1</v>
      </c>
      <c r="D1360" s="68">
        <v>2</v>
      </c>
      <c r="E1360" s="61" t="s">
        <v>77</v>
      </c>
      <c r="F1360" s="61">
        <v>3</v>
      </c>
      <c r="G13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60" s="62">
        <v>1</v>
      </c>
      <c r="I1360" s="62">
        <v>14</v>
      </c>
      <c r="J1360" s="61">
        <v>10080</v>
      </c>
      <c r="K1360" s="4">
        <f>VLOOKUP(class[[#This Row],[hwycov_id]],readme!E:F,2,FALSE)</f>
        <v>4312.5725160000002</v>
      </c>
      <c r="L1360" s="64">
        <f t="shared" si="63"/>
        <v>-0.57216542500000001</v>
      </c>
      <c r="M1360" s="65">
        <f t="shared" si="64"/>
        <v>-5767.4274839999998</v>
      </c>
      <c r="N1360" s="65">
        <f t="shared" si="65"/>
        <v>33263219.783198569</v>
      </c>
      <c r="O1360" s="66" t="e">
        <v>#N/A</v>
      </c>
      <c r="P1360" s="1">
        <v>1360</v>
      </c>
      <c r="Q1360" s="46">
        <f>ROUND(class[[#This Row],[count]],-3)</f>
        <v>10000</v>
      </c>
      <c r="R1360" s="59">
        <f>VLOOKUP(class[[#This Row],[count_rd]],caltran!$J$2:$P$182,7,FALSE)</f>
        <v>6410</v>
      </c>
      <c r="S1360" s="63">
        <f>VLOOKUP(class[[#This Row],[count_rd]],caltran!$J$2:$P$182,6,FALSE)</f>
        <v>13590</v>
      </c>
      <c r="T1360" s="1">
        <f>IF(AND(class[[#This Row],[flow]]&gt;=class[[#This Row],[low]], class[[#This Row],[flow]]&lt;=class[[#This Row],[high]]),1,0)</f>
        <v>0</v>
      </c>
    </row>
    <row r="1361" spans="1:20" x14ac:dyDescent="0.25">
      <c r="A1361" s="61">
        <v>18644</v>
      </c>
      <c r="B1361" s="61">
        <v>3</v>
      </c>
      <c r="C1361" s="61">
        <v>1</v>
      </c>
      <c r="D1361" s="68">
        <v>1</v>
      </c>
      <c r="E1361" s="61" t="s">
        <v>77</v>
      </c>
      <c r="F1361" s="61">
        <v>3</v>
      </c>
      <c r="G13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61" s="62">
        <v>1</v>
      </c>
      <c r="I1361" s="62">
        <v>14</v>
      </c>
      <c r="J1361" s="61">
        <v>10098</v>
      </c>
      <c r="K1361" s="4">
        <f>VLOOKUP(class[[#This Row],[hwycov_id]],readme!E:F,2,FALSE)</f>
        <v>10540.628204000001</v>
      </c>
      <c r="L1361" s="64">
        <f t="shared" si="63"/>
        <v>4.3833254505842856E-2</v>
      </c>
      <c r="M1361" s="65">
        <f t="shared" si="64"/>
        <v>442.62820400000055</v>
      </c>
      <c r="N1361" s="65">
        <f t="shared" si="65"/>
        <v>195919.7269762661</v>
      </c>
      <c r="O1361" s="66" t="e">
        <v>#N/A</v>
      </c>
      <c r="P1361" s="1">
        <v>1361</v>
      </c>
      <c r="Q1361" s="46">
        <f>ROUND(class[[#This Row],[count]],-3)</f>
        <v>10000</v>
      </c>
      <c r="R1361" s="59">
        <f>VLOOKUP(class[[#This Row],[count_rd]],caltran!$J$2:$P$182,7,FALSE)</f>
        <v>6410</v>
      </c>
      <c r="S1361" s="63">
        <f>VLOOKUP(class[[#This Row],[count_rd]],caltran!$J$2:$P$182,6,FALSE)</f>
        <v>13590</v>
      </c>
      <c r="T1361" s="1">
        <f>IF(AND(class[[#This Row],[flow]]&gt;=class[[#This Row],[low]], class[[#This Row],[flow]]&lt;=class[[#This Row],[high]]),1,0)</f>
        <v>1</v>
      </c>
    </row>
    <row r="1362" spans="1:20" x14ac:dyDescent="0.25">
      <c r="A1362" s="61">
        <v>9719</v>
      </c>
      <c r="B1362" s="61">
        <v>3</v>
      </c>
      <c r="C1362" s="61">
        <v>1</v>
      </c>
      <c r="D1362" s="68">
        <v>2</v>
      </c>
      <c r="E1362" s="61" t="s">
        <v>77</v>
      </c>
      <c r="F1362" s="61">
        <v>3</v>
      </c>
      <c r="G13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62" s="62">
        <v>3</v>
      </c>
      <c r="I1362" s="62">
        <v>14</v>
      </c>
      <c r="J1362" s="61">
        <v>10177</v>
      </c>
      <c r="K1362" s="4">
        <f>VLOOKUP(class[[#This Row],[hwycov_id]],readme!E:F,2,FALSE)</f>
        <v>7132.5425869999999</v>
      </c>
      <c r="L1362" s="64">
        <f t="shared" si="63"/>
        <v>-0.29915077262454559</v>
      </c>
      <c r="M1362" s="65">
        <f t="shared" si="64"/>
        <v>-3044.4574130000001</v>
      </c>
      <c r="N1362" s="65">
        <f t="shared" si="65"/>
        <v>9268720.9395706523</v>
      </c>
      <c r="O1362" s="66" t="e">
        <v>#N/A</v>
      </c>
      <c r="P1362" s="1">
        <v>1362</v>
      </c>
      <c r="Q1362" s="46">
        <f>ROUND(class[[#This Row],[count]],-3)</f>
        <v>10000</v>
      </c>
      <c r="R1362" s="59">
        <f>VLOOKUP(class[[#This Row],[count_rd]],caltran!$J$2:$P$182,7,FALSE)</f>
        <v>6410</v>
      </c>
      <c r="S1362" s="63">
        <f>VLOOKUP(class[[#This Row],[count_rd]],caltran!$J$2:$P$182,6,FALSE)</f>
        <v>13590</v>
      </c>
      <c r="T1362" s="1">
        <f>IF(AND(class[[#This Row],[flow]]&gt;=class[[#This Row],[low]], class[[#This Row],[flow]]&lt;=class[[#This Row],[high]]),1,0)</f>
        <v>1</v>
      </c>
    </row>
    <row r="1363" spans="1:20" x14ac:dyDescent="0.25">
      <c r="A1363" s="61">
        <v>19765</v>
      </c>
      <c r="B1363" s="61">
        <v>3</v>
      </c>
      <c r="C1363" s="61">
        <v>1</v>
      </c>
      <c r="D1363" s="68">
        <v>2</v>
      </c>
      <c r="E1363" s="61" t="s">
        <v>77</v>
      </c>
      <c r="F1363" s="61">
        <v>3</v>
      </c>
      <c r="G13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63" s="62">
        <v>2</v>
      </c>
      <c r="I1363" s="62">
        <v>14</v>
      </c>
      <c r="J1363" s="61">
        <v>10219</v>
      </c>
      <c r="K1363" s="4">
        <f>VLOOKUP(class[[#This Row],[hwycov_id]],readme!E:F,2,FALSE)</f>
        <v>4331.2814940000007</v>
      </c>
      <c r="L1363" s="64">
        <f t="shared" si="63"/>
        <v>-0.57615407632840787</v>
      </c>
      <c r="M1363" s="65">
        <f t="shared" si="64"/>
        <v>-5887.7185059999993</v>
      </c>
      <c r="N1363" s="65">
        <f t="shared" si="65"/>
        <v>34665229.205894865</v>
      </c>
      <c r="O1363" s="66" t="e">
        <v>#N/A</v>
      </c>
      <c r="P1363" s="1">
        <v>1363</v>
      </c>
      <c r="Q1363" s="46">
        <f>ROUND(class[[#This Row],[count]],-3)</f>
        <v>10000</v>
      </c>
      <c r="R1363" s="59">
        <f>VLOOKUP(class[[#This Row],[count_rd]],caltran!$J$2:$P$182,7,FALSE)</f>
        <v>6410</v>
      </c>
      <c r="S1363" s="63">
        <f>VLOOKUP(class[[#This Row],[count_rd]],caltran!$J$2:$P$182,6,FALSE)</f>
        <v>13590</v>
      </c>
      <c r="T1363" s="1">
        <f>IF(AND(class[[#This Row],[flow]]&gt;=class[[#This Row],[low]], class[[#This Row],[flow]]&lt;=class[[#This Row],[high]]),1,0)</f>
        <v>0</v>
      </c>
    </row>
    <row r="1364" spans="1:20" x14ac:dyDescent="0.25">
      <c r="A1364" s="61">
        <v>12909</v>
      </c>
      <c r="B1364" s="61">
        <v>3</v>
      </c>
      <c r="C1364" s="61">
        <v>1</v>
      </c>
      <c r="D1364" s="68">
        <v>2</v>
      </c>
      <c r="E1364" s="61" t="s">
        <v>77</v>
      </c>
      <c r="F1364" s="61">
        <v>3</v>
      </c>
      <c r="G13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64" s="62">
        <v>2</v>
      </c>
      <c r="I1364" s="62">
        <v>14</v>
      </c>
      <c r="J1364" s="61">
        <v>10248</v>
      </c>
      <c r="K1364" s="4">
        <f>VLOOKUP(class[[#This Row],[hwycov_id]],readme!E:F,2,FALSE)</f>
        <v>4170.0381260000004</v>
      </c>
      <c r="L1364" s="64">
        <f t="shared" si="63"/>
        <v>-0.59308761455893833</v>
      </c>
      <c r="M1364" s="65">
        <f t="shared" si="64"/>
        <v>-6077.9618739999996</v>
      </c>
      <c r="N1364" s="65">
        <f t="shared" si="65"/>
        <v>36941620.541797586</v>
      </c>
      <c r="O1364" s="66" t="e">
        <v>#N/A</v>
      </c>
      <c r="P1364" s="1">
        <v>1364</v>
      </c>
      <c r="Q1364" s="46">
        <f>ROUND(class[[#This Row],[count]],-3)</f>
        <v>10000</v>
      </c>
      <c r="R1364" s="59">
        <f>VLOOKUP(class[[#This Row],[count_rd]],caltran!$J$2:$P$182,7,FALSE)</f>
        <v>6410</v>
      </c>
      <c r="S1364" s="63">
        <f>VLOOKUP(class[[#This Row],[count_rd]],caltran!$J$2:$P$182,6,FALSE)</f>
        <v>13590</v>
      </c>
      <c r="T1364" s="1">
        <f>IF(AND(class[[#This Row],[flow]]&gt;=class[[#This Row],[low]], class[[#This Row],[flow]]&lt;=class[[#This Row],[high]]),1,0)</f>
        <v>0</v>
      </c>
    </row>
    <row r="1365" spans="1:20" x14ac:dyDescent="0.25">
      <c r="A1365" s="61">
        <v>632</v>
      </c>
      <c r="B1365" s="61">
        <v>3</v>
      </c>
      <c r="C1365" s="61">
        <v>1</v>
      </c>
      <c r="D1365" s="68">
        <v>2</v>
      </c>
      <c r="E1365" s="61" t="s">
        <v>77</v>
      </c>
      <c r="F1365" s="61">
        <v>3</v>
      </c>
      <c r="G13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65" s="62">
        <v>5</v>
      </c>
      <c r="I1365" s="62">
        <v>19</v>
      </c>
      <c r="J1365" s="61">
        <v>10272</v>
      </c>
      <c r="K1365" s="4">
        <f>VLOOKUP(class[[#This Row],[hwycov_id]],readme!E:F,2,FALSE)</f>
        <v>10110.551546000001</v>
      </c>
      <c r="L1365" s="64">
        <f t="shared" si="63"/>
        <v>-1.5717333917445453E-2</v>
      </c>
      <c r="M1365" s="65">
        <f t="shared" si="64"/>
        <v>-161.4484539999994</v>
      </c>
      <c r="N1365" s="65">
        <f t="shared" si="65"/>
        <v>26065.603298989921</v>
      </c>
      <c r="O1365" s="66" t="e">
        <v>#N/A</v>
      </c>
      <c r="P1365" s="1">
        <v>1365</v>
      </c>
      <c r="Q1365" s="46">
        <f>ROUND(class[[#This Row],[count]],-3)</f>
        <v>10000</v>
      </c>
      <c r="R1365" s="59">
        <f>VLOOKUP(class[[#This Row],[count_rd]],caltran!$J$2:$P$182,7,FALSE)</f>
        <v>6410</v>
      </c>
      <c r="S1365" s="63">
        <f>VLOOKUP(class[[#This Row],[count_rd]],caltran!$J$2:$P$182,6,FALSE)</f>
        <v>13590</v>
      </c>
      <c r="T1365" s="1">
        <f>IF(AND(class[[#This Row],[flow]]&gt;=class[[#This Row],[low]], class[[#This Row],[flow]]&lt;=class[[#This Row],[high]]),1,0)</f>
        <v>1</v>
      </c>
    </row>
    <row r="1366" spans="1:20" x14ac:dyDescent="0.25">
      <c r="A1366" s="61">
        <v>1239</v>
      </c>
      <c r="B1366" s="61">
        <v>3</v>
      </c>
      <c r="C1366" s="61">
        <v>1</v>
      </c>
      <c r="D1366" s="68">
        <v>2</v>
      </c>
      <c r="E1366" s="61" t="s">
        <v>77</v>
      </c>
      <c r="F1366" s="61">
        <v>3</v>
      </c>
      <c r="G13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66" s="62">
        <v>3</v>
      </c>
      <c r="I1366" s="62">
        <v>14</v>
      </c>
      <c r="J1366" s="61">
        <v>10295</v>
      </c>
      <c r="K1366" s="4">
        <f>VLOOKUP(class[[#This Row],[hwycov_id]],readme!E:F,2,FALSE)</f>
        <v>6126.360944</v>
      </c>
      <c r="L1366" s="64">
        <f t="shared" si="63"/>
        <v>-0.40491880097134536</v>
      </c>
      <c r="M1366" s="65">
        <f t="shared" si="64"/>
        <v>-4168.639056</v>
      </c>
      <c r="N1366" s="65">
        <f t="shared" si="65"/>
        <v>17377551.579208571</v>
      </c>
      <c r="O1366" s="66" t="e">
        <v>#N/A</v>
      </c>
      <c r="P1366" s="1">
        <v>1366</v>
      </c>
      <c r="Q1366" s="46">
        <f>ROUND(class[[#This Row],[count]],-3)</f>
        <v>10000</v>
      </c>
      <c r="R1366" s="59">
        <f>VLOOKUP(class[[#This Row],[count_rd]],caltran!$J$2:$P$182,7,FALSE)</f>
        <v>6410</v>
      </c>
      <c r="S1366" s="63">
        <f>VLOOKUP(class[[#This Row],[count_rd]],caltran!$J$2:$P$182,6,FALSE)</f>
        <v>13590</v>
      </c>
      <c r="T1366" s="1">
        <f>IF(AND(class[[#This Row],[flow]]&gt;=class[[#This Row],[low]], class[[#This Row],[flow]]&lt;=class[[#This Row],[high]]),1,0)</f>
        <v>0</v>
      </c>
    </row>
    <row r="1367" spans="1:20" x14ac:dyDescent="0.25">
      <c r="A1367" s="61">
        <v>5865</v>
      </c>
      <c r="B1367" s="61">
        <v>3</v>
      </c>
      <c r="C1367" s="61">
        <v>1</v>
      </c>
      <c r="D1367" s="68">
        <v>2</v>
      </c>
      <c r="E1367" s="61" t="s">
        <v>77</v>
      </c>
      <c r="F1367" s="61">
        <v>3</v>
      </c>
      <c r="G13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67" s="62">
        <v>2</v>
      </c>
      <c r="I1367" s="62">
        <v>11</v>
      </c>
      <c r="J1367" s="61">
        <v>10300</v>
      </c>
      <c r="K1367" s="4">
        <f>VLOOKUP(class[[#This Row],[hwycov_id]],readme!E:F,2,FALSE)</f>
        <v>3939.4220270000005</v>
      </c>
      <c r="L1367" s="64">
        <f t="shared" si="63"/>
        <v>-0.61753184203883493</v>
      </c>
      <c r="M1367" s="65">
        <f t="shared" si="64"/>
        <v>-6360.5779729999995</v>
      </c>
      <c r="N1367" s="65">
        <f t="shared" si="65"/>
        <v>40456952.150612779</v>
      </c>
      <c r="O1367" s="66" t="e">
        <v>#N/A</v>
      </c>
      <c r="P1367" s="1">
        <v>1367</v>
      </c>
      <c r="Q1367" s="46">
        <f>ROUND(class[[#This Row],[count]],-3)</f>
        <v>10000</v>
      </c>
      <c r="R1367" s="59">
        <f>VLOOKUP(class[[#This Row],[count_rd]],caltran!$J$2:$P$182,7,FALSE)</f>
        <v>6410</v>
      </c>
      <c r="S1367" s="63">
        <f>VLOOKUP(class[[#This Row],[count_rd]],caltran!$J$2:$P$182,6,FALSE)</f>
        <v>13590</v>
      </c>
      <c r="T1367" s="1">
        <f>IF(AND(class[[#This Row],[flow]]&gt;=class[[#This Row],[low]], class[[#This Row],[flow]]&lt;=class[[#This Row],[high]]),1,0)</f>
        <v>0</v>
      </c>
    </row>
    <row r="1368" spans="1:20" x14ac:dyDescent="0.25">
      <c r="A1368" s="61">
        <v>9305</v>
      </c>
      <c r="B1368" s="61">
        <v>3</v>
      </c>
      <c r="C1368" s="61">
        <v>1</v>
      </c>
      <c r="D1368" s="68">
        <v>2</v>
      </c>
      <c r="E1368" s="61" t="s">
        <v>77</v>
      </c>
      <c r="F1368" s="61">
        <v>3</v>
      </c>
      <c r="G13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68" s="62">
        <v>3</v>
      </c>
      <c r="I1368" s="62">
        <v>14</v>
      </c>
      <c r="J1368" s="61">
        <v>10337</v>
      </c>
      <c r="K1368" s="4">
        <f>VLOOKUP(class[[#This Row],[hwycov_id]],readme!E:F,2,FALSE)</f>
        <v>11079.653694000001</v>
      </c>
      <c r="L1368" s="64">
        <f t="shared" si="63"/>
        <v>7.1844219212537475E-2</v>
      </c>
      <c r="M1368" s="65">
        <f t="shared" si="64"/>
        <v>742.65369400000054</v>
      </c>
      <c r="N1368" s="65">
        <f t="shared" si="65"/>
        <v>551534.50921184639</v>
      </c>
      <c r="O1368" s="66" t="e">
        <v>#N/A</v>
      </c>
      <c r="P1368" s="1">
        <v>1368</v>
      </c>
      <c r="Q1368" s="46">
        <f>ROUND(class[[#This Row],[count]],-3)</f>
        <v>10000</v>
      </c>
      <c r="R1368" s="59">
        <f>VLOOKUP(class[[#This Row],[count_rd]],caltran!$J$2:$P$182,7,FALSE)</f>
        <v>6410</v>
      </c>
      <c r="S1368" s="63">
        <f>VLOOKUP(class[[#This Row],[count_rd]],caltran!$J$2:$P$182,6,FALSE)</f>
        <v>13590</v>
      </c>
      <c r="T1368" s="1">
        <f>IF(AND(class[[#This Row],[flow]]&gt;=class[[#This Row],[low]], class[[#This Row],[flow]]&lt;=class[[#This Row],[high]]),1,0)</f>
        <v>1</v>
      </c>
    </row>
    <row r="1369" spans="1:20" x14ac:dyDescent="0.25">
      <c r="A1369" s="61">
        <v>18349</v>
      </c>
      <c r="B1369" s="61">
        <v>3</v>
      </c>
      <c r="C1369" s="61">
        <v>1</v>
      </c>
      <c r="D1369" s="68">
        <v>1</v>
      </c>
      <c r="E1369" s="61" t="s">
        <v>77</v>
      </c>
      <c r="F1369" s="61">
        <v>3</v>
      </c>
      <c r="G13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69" s="62">
        <v>1</v>
      </c>
      <c r="I1369" s="62">
        <v>14</v>
      </c>
      <c r="J1369" s="61">
        <v>10399</v>
      </c>
      <c r="K1369" s="4">
        <f>VLOOKUP(class[[#This Row],[hwycov_id]],readme!E:F,2,FALSE)</f>
        <v>8181.2245939999993</v>
      </c>
      <c r="L1369" s="64">
        <f t="shared" si="63"/>
        <v>-0.21326814174439856</v>
      </c>
      <c r="M1369" s="65">
        <f t="shared" si="64"/>
        <v>-2217.7754060000007</v>
      </c>
      <c r="N1369" s="65">
        <f t="shared" si="65"/>
        <v>4918527.7514584679</v>
      </c>
      <c r="O1369" s="66" t="e">
        <v>#N/A</v>
      </c>
      <c r="P1369" s="1">
        <v>1369</v>
      </c>
      <c r="Q1369" s="46">
        <f>ROUND(class[[#This Row],[count]],-3)</f>
        <v>10000</v>
      </c>
      <c r="R1369" s="59">
        <f>VLOOKUP(class[[#This Row],[count_rd]],caltran!$J$2:$P$182,7,FALSE)</f>
        <v>6410</v>
      </c>
      <c r="S1369" s="63">
        <f>VLOOKUP(class[[#This Row],[count_rd]],caltran!$J$2:$P$182,6,FALSE)</f>
        <v>13590</v>
      </c>
      <c r="T1369" s="1">
        <f>IF(AND(class[[#This Row],[flow]]&gt;=class[[#This Row],[low]], class[[#This Row],[flow]]&lt;=class[[#This Row],[high]]),1,0)</f>
        <v>1</v>
      </c>
    </row>
    <row r="1370" spans="1:20" x14ac:dyDescent="0.25">
      <c r="A1370" s="61">
        <v>4782</v>
      </c>
      <c r="B1370" s="61">
        <v>3</v>
      </c>
      <c r="C1370" s="61">
        <v>1</v>
      </c>
      <c r="D1370" s="68">
        <v>2</v>
      </c>
      <c r="E1370" s="61" t="s">
        <v>77</v>
      </c>
      <c r="F1370" s="61">
        <v>3</v>
      </c>
      <c r="G13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70" s="62">
        <v>5</v>
      </c>
      <c r="I1370" s="62">
        <v>16</v>
      </c>
      <c r="J1370" s="61">
        <v>10400</v>
      </c>
      <c r="K1370" s="4">
        <f>VLOOKUP(class[[#This Row],[hwycov_id]],readme!E:F,2,FALSE)</f>
        <v>5131.1218550000003</v>
      </c>
      <c r="L1370" s="64">
        <f t="shared" si="63"/>
        <v>-0.50662289855769227</v>
      </c>
      <c r="M1370" s="65">
        <f t="shared" si="64"/>
        <v>-5268.8781449999997</v>
      </c>
      <c r="N1370" s="65">
        <f t="shared" si="65"/>
        <v>27761076.906858638</v>
      </c>
      <c r="O1370" s="66" t="e">
        <v>#N/A</v>
      </c>
      <c r="P1370" s="1">
        <v>1370</v>
      </c>
      <c r="Q1370" s="46">
        <f>ROUND(class[[#This Row],[count]],-3)</f>
        <v>10000</v>
      </c>
      <c r="R1370" s="59">
        <f>VLOOKUP(class[[#This Row],[count_rd]],caltran!$J$2:$P$182,7,FALSE)</f>
        <v>6410</v>
      </c>
      <c r="S1370" s="63">
        <f>VLOOKUP(class[[#This Row],[count_rd]],caltran!$J$2:$P$182,6,FALSE)</f>
        <v>13590</v>
      </c>
      <c r="T1370" s="1">
        <f>IF(AND(class[[#This Row],[flow]]&gt;=class[[#This Row],[low]], class[[#This Row],[flow]]&lt;=class[[#This Row],[high]]),1,0)</f>
        <v>0</v>
      </c>
    </row>
    <row r="1371" spans="1:20" x14ac:dyDescent="0.25">
      <c r="A1371" s="61">
        <v>15051</v>
      </c>
      <c r="B1371" s="61">
        <v>3</v>
      </c>
      <c r="C1371" s="61">
        <v>1</v>
      </c>
      <c r="D1371" s="68">
        <v>2</v>
      </c>
      <c r="E1371" s="61" t="s">
        <v>77</v>
      </c>
      <c r="F1371" s="61">
        <v>3</v>
      </c>
      <c r="G13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71" s="62">
        <v>3</v>
      </c>
      <c r="I1371" s="62">
        <v>14</v>
      </c>
      <c r="J1371" s="61">
        <v>10437</v>
      </c>
      <c r="K1371" s="4">
        <f>VLOOKUP(class[[#This Row],[hwycov_id]],readme!E:F,2,FALSE)</f>
        <v>10767.894432000001</v>
      </c>
      <c r="L1371" s="64">
        <f t="shared" si="63"/>
        <v>3.1703979304397834E-2</v>
      </c>
      <c r="M1371" s="65">
        <f t="shared" si="64"/>
        <v>330.89443200000096</v>
      </c>
      <c r="N1371" s="65">
        <f t="shared" si="65"/>
        <v>109491.12512860326</v>
      </c>
      <c r="O1371" s="66" t="e">
        <v>#N/A</v>
      </c>
      <c r="P1371" s="1">
        <v>1371</v>
      </c>
      <c r="Q1371" s="46">
        <f>ROUND(class[[#This Row],[count]],-3)</f>
        <v>10000</v>
      </c>
      <c r="R1371" s="59">
        <f>VLOOKUP(class[[#This Row],[count_rd]],caltran!$J$2:$P$182,7,FALSE)</f>
        <v>6410</v>
      </c>
      <c r="S1371" s="63">
        <f>VLOOKUP(class[[#This Row],[count_rd]],caltran!$J$2:$P$182,6,FALSE)</f>
        <v>13590</v>
      </c>
      <c r="T1371" s="1">
        <f>IF(AND(class[[#This Row],[flow]]&gt;=class[[#This Row],[low]], class[[#This Row],[flow]]&lt;=class[[#This Row],[high]]),1,0)</f>
        <v>1</v>
      </c>
    </row>
    <row r="1372" spans="1:20" x14ac:dyDescent="0.25">
      <c r="A1372" s="61">
        <v>17457</v>
      </c>
      <c r="B1372" s="61">
        <v>3</v>
      </c>
      <c r="C1372" s="61">
        <v>1</v>
      </c>
      <c r="D1372" s="68">
        <v>2</v>
      </c>
      <c r="E1372" s="61" t="s">
        <v>77</v>
      </c>
      <c r="F1372" s="61">
        <v>3</v>
      </c>
      <c r="G13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72" s="62">
        <v>3</v>
      </c>
      <c r="I1372" s="62">
        <v>14</v>
      </c>
      <c r="J1372" s="61">
        <v>10442</v>
      </c>
      <c r="K1372" s="4">
        <f>VLOOKUP(class[[#This Row],[hwycov_id]],readme!E:F,2,FALSE)</f>
        <v>5227.1113380000006</v>
      </c>
      <c r="L1372" s="64">
        <f t="shared" si="63"/>
        <v>-0.49941473491668253</v>
      </c>
      <c r="M1372" s="65">
        <f t="shared" si="64"/>
        <v>-5214.8886619999994</v>
      </c>
      <c r="N1372" s="65">
        <f t="shared" si="65"/>
        <v>27195063.757056143</v>
      </c>
      <c r="O1372" s="66" t="e">
        <v>#N/A</v>
      </c>
      <c r="P1372" s="1">
        <v>1372</v>
      </c>
      <c r="Q1372" s="46">
        <f>ROUND(class[[#This Row],[count]],-3)</f>
        <v>10000</v>
      </c>
      <c r="R1372" s="59">
        <f>VLOOKUP(class[[#This Row],[count_rd]],caltran!$J$2:$P$182,7,FALSE)</f>
        <v>6410</v>
      </c>
      <c r="S1372" s="63">
        <f>VLOOKUP(class[[#This Row],[count_rd]],caltran!$J$2:$P$182,6,FALSE)</f>
        <v>13590</v>
      </c>
      <c r="T1372" s="1">
        <f>IF(AND(class[[#This Row],[flow]]&gt;=class[[#This Row],[low]], class[[#This Row],[flow]]&lt;=class[[#This Row],[high]]),1,0)</f>
        <v>0</v>
      </c>
    </row>
    <row r="1373" spans="1:20" x14ac:dyDescent="0.25">
      <c r="A1373" s="61">
        <v>18355</v>
      </c>
      <c r="B1373" s="61">
        <v>3</v>
      </c>
      <c r="C1373" s="61">
        <v>1</v>
      </c>
      <c r="D1373" s="68">
        <v>1</v>
      </c>
      <c r="E1373" s="61" t="s">
        <v>77</v>
      </c>
      <c r="F1373" s="61">
        <v>3</v>
      </c>
      <c r="G13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73" s="62">
        <v>1</v>
      </c>
      <c r="I1373" s="62">
        <v>14</v>
      </c>
      <c r="J1373" s="61">
        <v>10454</v>
      </c>
      <c r="K1373" s="4">
        <f>VLOOKUP(class[[#This Row],[hwycov_id]],readme!E:F,2,FALSE)</f>
        <v>18900.684021000001</v>
      </c>
      <c r="L1373" s="64">
        <f t="shared" si="63"/>
        <v>0.80798584474842183</v>
      </c>
      <c r="M1373" s="65">
        <f t="shared" si="64"/>
        <v>8446.6840210000009</v>
      </c>
      <c r="N1373" s="65">
        <f t="shared" si="65"/>
        <v>71346470.950616747</v>
      </c>
      <c r="O1373" s="66" t="e">
        <v>#N/A</v>
      </c>
      <c r="P1373" s="1">
        <v>1373</v>
      </c>
      <c r="Q1373" s="46">
        <f>ROUND(class[[#This Row],[count]],-3)</f>
        <v>10000</v>
      </c>
      <c r="R1373" s="59">
        <f>VLOOKUP(class[[#This Row],[count_rd]],caltran!$J$2:$P$182,7,FALSE)</f>
        <v>6410</v>
      </c>
      <c r="S1373" s="63">
        <f>VLOOKUP(class[[#This Row],[count_rd]],caltran!$J$2:$P$182,6,FALSE)</f>
        <v>13590</v>
      </c>
      <c r="T1373" s="1">
        <f>IF(AND(class[[#This Row],[flow]]&gt;=class[[#This Row],[low]], class[[#This Row],[flow]]&lt;=class[[#This Row],[high]]),1,0)</f>
        <v>0</v>
      </c>
    </row>
    <row r="1374" spans="1:20" x14ac:dyDescent="0.25">
      <c r="A1374" s="61">
        <v>5870</v>
      </c>
      <c r="B1374" s="61">
        <v>3</v>
      </c>
      <c r="C1374" s="61">
        <v>1</v>
      </c>
      <c r="D1374" s="68">
        <v>2</v>
      </c>
      <c r="E1374" s="61" t="s">
        <v>77</v>
      </c>
      <c r="F1374" s="61">
        <v>3</v>
      </c>
      <c r="G13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74" s="62">
        <v>2</v>
      </c>
      <c r="I1374" s="62">
        <v>11</v>
      </c>
      <c r="J1374" s="61">
        <v>10500</v>
      </c>
      <c r="K1374" s="4">
        <f>VLOOKUP(class[[#This Row],[hwycov_id]],readme!E:F,2,FALSE)</f>
        <v>6862.2627730000004</v>
      </c>
      <c r="L1374" s="64">
        <f t="shared" si="63"/>
        <v>-0.3464511644761904</v>
      </c>
      <c r="M1374" s="65">
        <f t="shared" si="64"/>
        <v>-3637.7372269999996</v>
      </c>
      <c r="N1374" s="65">
        <f t="shared" si="65"/>
        <v>13233132.132701647</v>
      </c>
      <c r="O1374" s="66" t="e">
        <v>#N/A</v>
      </c>
      <c r="P1374" s="1">
        <v>1374</v>
      </c>
      <c r="Q1374" s="46">
        <f>ROUND(class[[#This Row],[count]],-3)</f>
        <v>11000</v>
      </c>
      <c r="R1374" s="59">
        <f>VLOOKUP(class[[#This Row],[count_rd]],caltran!$J$2:$P$182,7,FALSE)</f>
        <v>7259.9999999999991</v>
      </c>
      <c r="S1374" s="63">
        <f>VLOOKUP(class[[#This Row],[count_rd]],caltran!$J$2:$P$182,6,FALSE)</f>
        <v>14740</v>
      </c>
      <c r="T1374" s="1">
        <f>IF(AND(class[[#This Row],[flow]]&gt;=class[[#This Row],[low]], class[[#This Row],[flow]]&lt;=class[[#This Row],[high]]),1,0)</f>
        <v>0</v>
      </c>
    </row>
    <row r="1375" spans="1:20" x14ac:dyDescent="0.25">
      <c r="A1375" s="61">
        <v>3886</v>
      </c>
      <c r="B1375" s="61">
        <v>3</v>
      </c>
      <c r="C1375" s="61">
        <v>1</v>
      </c>
      <c r="D1375" s="68">
        <v>2</v>
      </c>
      <c r="E1375" s="61" t="s">
        <v>77</v>
      </c>
      <c r="F1375" s="61">
        <v>3</v>
      </c>
      <c r="G13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75" s="62">
        <v>3</v>
      </c>
      <c r="I1375" s="62">
        <v>14</v>
      </c>
      <c r="J1375" s="61">
        <v>10558</v>
      </c>
      <c r="K1375" s="4">
        <f>VLOOKUP(class[[#This Row],[hwycov_id]],readme!E:F,2,FALSE)</f>
        <v>9662.8034479999988</v>
      </c>
      <c r="L1375" s="64">
        <f t="shared" si="63"/>
        <v>-8.4788459177874698E-2</v>
      </c>
      <c r="M1375" s="65">
        <f t="shared" si="64"/>
        <v>-895.19655200000125</v>
      </c>
      <c r="N1375" s="65">
        <f t="shared" si="65"/>
        <v>801376.86671269091</v>
      </c>
      <c r="O1375" s="66" t="e">
        <v>#N/A</v>
      </c>
      <c r="P1375" s="1">
        <v>1375</v>
      </c>
      <c r="Q1375" s="46">
        <f>ROUND(class[[#This Row],[count]],-3)</f>
        <v>11000</v>
      </c>
      <c r="R1375" s="59">
        <f>VLOOKUP(class[[#This Row],[count_rd]],caltran!$J$2:$P$182,7,FALSE)</f>
        <v>7259.9999999999991</v>
      </c>
      <c r="S1375" s="63">
        <f>VLOOKUP(class[[#This Row],[count_rd]],caltran!$J$2:$P$182,6,FALSE)</f>
        <v>14740</v>
      </c>
      <c r="T1375" s="1">
        <f>IF(AND(class[[#This Row],[flow]]&gt;=class[[#This Row],[low]], class[[#This Row],[flow]]&lt;=class[[#This Row],[high]]),1,0)</f>
        <v>1</v>
      </c>
    </row>
    <row r="1376" spans="1:20" x14ac:dyDescent="0.25">
      <c r="A1376" s="61">
        <v>17764</v>
      </c>
      <c r="B1376" s="61">
        <v>3</v>
      </c>
      <c r="C1376" s="61">
        <v>1</v>
      </c>
      <c r="D1376" s="68">
        <v>2</v>
      </c>
      <c r="E1376" s="61" t="s">
        <v>77</v>
      </c>
      <c r="F1376" s="61">
        <v>3</v>
      </c>
      <c r="G13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76" s="62">
        <v>2</v>
      </c>
      <c r="I1376" s="62">
        <v>14</v>
      </c>
      <c r="J1376" s="61">
        <v>10737</v>
      </c>
      <c r="K1376" s="4">
        <f>VLOOKUP(class[[#This Row],[hwycov_id]],readme!E:F,2,FALSE)</f>
        <v>10504.152876</v>
      </c>
      <c r="L1376" s="64">
        <f t="shared" si="63"/>
        <v>-2.1686423023190793E-2</v>
      </c>
      <c r="M1376" s="65">
        <f t="shared" si="64"/>
        <v>-232.84712399999989</v>
      </c>
      <c r="N1376" s="65">
        <f t="shared" si="65"/>
        <v>54217.783155071324</v>
      </c>
      <c r="O1376" s="66" t="e">
        <v>#N/A</v>
      </c>
      <c r="P1376" s="1">
        <v>1376</v>
      </c>
      <c r="Q1376" s="46">
        <f>ROUND(class[[#This Row],[count]],-3)</f>
        <v>11000</v>
      </c>
      <c r="R1376" s="59">
        <f>VLOOKUP(class[[#This Row],[count_rd]],caltran!$J$2:$P$182,7,FALSE)</f>
        <v>7259.9999999999991</v>
      </c>
      <c r="S1376" s="63">
        <f>VLOOKUP(class[[#This Row],[count_rd]],caltran!$J$2:$P$182,6,FALSE)</f>
        <v>14740</v>
      </c>
      <c r="T1376" s="1">
        <f>IF(AND(class[[#This Row],[flow]]&gt;=class[[#This Row],[low]], class[[#This Row],[flow]]&lt;=class[[#This Row],[high]]),1,0)</f>
        <v>1</v>
      </c>
    </row>
    <row r="1377" spans="1:20" x14ac:dyDescent="0.25">
      <c r="A1377" s="61">
        <v>10281</v>
      </c>
      <c r="B1377" s="61">
        <v>3</v>
      </c>
      <c r="C1377" s="61">
        <v>1</v>
      </c>
      <c r="D1377" s="68">
        <v>2</v>
      </c>
      <c r="E1377" s="61" t="s">
        <v>77</v>
      </c>
      <c r="F1377" s="61">
        <v>3</v>
      </c>
      <c r="G13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77" s="62">
        <v>4</v>
      </c>
      <c r="I1377" s="62">
        <v>14</v>
      </c>
      <c r="J1377" s="61">
        <v>10791</v>
      </c>
      <c r="K1377" s="4">
        <f>VLOOKUP(class[[#This Row],[hwycov_id]],readme!E:F,2,FALSE)</f>
        <v>9294.6014460000006</v>
      </c>
      <c r="L1377" s="64">
        <f t="shared" si="63"/>
        <v>-0.13867098081734774</v>
      </c>
      <c r="M1377" s="65">
        <f t="shared" si="64"/>
        <v>-1496.3985539999994</v>
      </c>
      <c r="N1377" s="65">
        <f t="shared" si="65"/>
        <v>2239208.632413289</v>
      </c>
      <c r="O1377" s="66" t="e">
        <v>#N/A</v>
      </c>
      <c r="P1377" s="1">
        <v>1377</v>
      </c>
      <c r="Q1377" s="46">
        <f>ROUND(class[[#This Row],[count]],-3)</f>
        <v>11000</v>
      </c>
      <c r="R1377" s="59">
        <f>VLOOKUP(class[[#This Row],[count_rd]],caltran!$J$2:$P$182,7,FALSE)</f>
        <v>7259.9999999999991</v>
      </c>
      <c r="S1377" s="63">
        <f>VLOOKUP(class[[#This Row],[count_rd]],caltran!$J$2:$P$182,6,FALSE)</f>
        <v>14740</v>
      </c>
      <c r="T1377" s="1">
        <f>IF(AND(class[[#This Row],[flow]]&gt;=class[[#This Row],[low]], class[[#This Row],[flow]]&lt;=class[[#This Row],[high]]),1,0)</f>
        <v>1</v>
      </c>
    </row>
    <row r="1378" spans="1:20" x14ac:dyDescent="0.25">
      <c r="A1378" s="61">
        <v>15004</v>
      </c>
      <c r="B1378" s="61">
        <v>3</v>
      </c>
      <c r="C1378" s="61">
        <v>1</v>
      </c>
      <c r="D1378" s="68">
        <v>2</v>
      </c>
      <c r="E1378" s="61" t="s">
        <v>77</v>
      </c>
      <c r="F1378" s="61">
        <v>3</v>
      </c>
      <c r="G13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78" s="62">
        <v>3</v>
      </c>
      <c r="I1378" s="62">
        <v>14</v>
      </c>
      <c r="J1378" s="61">
        <v>10824</v>
      </c>
      <c r="K1378" s="4">
        <f>VLOOKUP(class[[#This Row],[hwycov_id]],readme!E:F,2,FALSE)</f>
        <v>3345.0116120000002</v>
      </c>
      <c r="L1378" s="64">
        <f t="shared" si="63"/>
        <v>-0.69096345048041385</v>
      </c>
      <c r="M1378" s="65">
        <f t="shared" si="64"/>
        <v>-7478.9883879999998</v>
      </c>
      <c r="N1378" s="65">
        <f t="shared" si="65"/>
        <v>55935267.307838835</v>
      </c>
      <c r="O1378" s="66" t="e">
        <v>#N/A</v>
      </c>
      <c r="P1378" s="1">
        <v>1378</v>
      </c>
      <c r="Q1378" s="46">
        <f>ROUND(class[[#This Row],[count]],-3)</f>
        <v>11000</v>
      </c>
      <c r="R1378" s="59">
        <f>VLOOKUP(class[[#This Row],[count_rd]],caltran!$J$2:$P$182,7,FALSE)</f>
        <v>7259.9999999999991</v>
      </c>
      <c r="S1378" s="63">
        <f>VLOOKUP(class[[#This Row],[count_rd]],caltran!$J$2:$P$182,6,FALSE)</f>
        <v>14740</v>
      </c>
      <c r="T1378" s="1">
        <f>IF(AND(class[[#This Row],[flow]]&gt;=class[[#This Row],[low]], class[[#This Row],[flow]]&lt;=class[[#This Row],[high]]),1,0)</f>
        <v>0</v>
      </c>
    </row>
    <row r="1379" spans="1:20" x14ac:dyDescent="0.25">
      <c r="A1379" s="61">
        <v>15235</v>
      </c>
      <c r="B1379" s="61">
        <v>3</v>
      </c>
      <c r="C1379" s="61">
        <v>1</v>
      </c>
      <c r="D1379" s="68">
        <v>2</v>
      </c>
      <c r="E1379" s="61" t="s">
        <v>77</v>
      </c>
      <c r="F1379" s="61">
        <v>3</v>
      </c>
      <c r="G13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79" s="62">
        <v>3</v>
      </c>
      <c r="I1379" s="62">
        <v>14</v>
      </c>
      <c r="J1379" s="61">
        <v>10870</v>
      </c>
      <c r="K1379" s="4">
        <f>VLOOKUP(class[[#This Row],[hwycov_id]],readme!E:F,2,FALSE)</f>
        <v>11799.759171999998</v>
      </c>
      <c r="L1379" s="64">
        <f t="shared" si="63"/>
        <v>8.5534422447101965E-2</v>
      </c>
      <c r="M1379" s="65">
        <f t="shared" si="64"/>
        <v>929.75917199999822</v>
      </c>
      <c r="N1379" s="65">
        <f t="shared" si="65"/>
        <v>864452.11791812221</v>
      </c>
      <c r="O1379" s="66" t="e">
        <v>#N/A</v>
      </c>
      <c r="P1379" s="1">
        <v>1379</v>
      </c>
      <c r="Q1379" s="46">
        <f>ROUND(class[[#This Row],[count]],-3)</f>
        <v>11000</v>
      </c>
      <c r="R1379" s="59">
        <f>VLOOKUP(class[[#This Row],[count_rd]],caltran!$J$2:$P$182,7,FALSE)</f>
        <v>7259.9999999999991</v>
      </c>
      <c r="S1379" s="63">
        <f>VLOOKUP(class[[#This Row],[count_rd]],caltran!$J$2:$P$182,6,FALSE)</f>
        <v>14740</v>
      </c>
      <c r="T1379" s="1">
        <f>IF(AND(class[[#This Row],[flow]]&gt;=class[[#This Row],[low]], class[[#This Row],[flow]]&lt;=class[[#This Row],[high]]),1,0)</f>
        <v>1</v>
      </c>
    </row>
    <row r="1380" spans="1:20" x14ac:dyDescent="0.25">
      <c r="A1380" s="61">
        <v>14196</v>
      </c>
      <c r="B1380" s="61">
        <v>3</v>
      </c>
      <c r="C1380" s="61">
        <v>1</v>
      </c>
      <c r="D1380" s="68">
        <v>2</v>
      </c>
      <c r="E1380" s="61" t="s">
        <v>77</v>
      </c>
      <c r="F1380" s="61">
        <v>3</v>
      </c>
      <c r="G13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80" s="62">
        <v>2</v>
      </c>
      <c r="I1380" s="62">
        <v>11</v>
      </c>
      <c r="J1380" s="61">
        <v>10900</v>
      </c>
      <c r="K1380" s="4">
        <f>VLOOKUP(class[[#This Row],[hwycov_id]],readme!E:F,2,FALSE)</f>
        <v>4566.1707919999999</v>
      </c>
      <c r="L1380" s="64">
        <f t="shared" si="63"/>
        <v>-0.58108524844036702</v>
      </c>
      <c r="M1380" s="65">
        <f t="shared" si="64"/>
        <v>-6333.8292080000001</v>
      </c>
      <c r="N1380" s="65">
        <f t="shared" si="65"/>
        <v>40117392.436113909</v>
      </c>
      <c r="O1380" s="66" t="e">
        <v>#N/A</v>
      </c>
      <c r="P1380" s="1">
        <v>1380</v>
      </c>
      <c r="Q1380" s="46">
        <f>ROUND(class[[#This Row],[count]],-3)</f>
        <v>11000</v>
      </c>
      <c r="R1380" s="59">
        <f>VLOOKUP(class[[#This Row],[count_rd]],caltran!$J$2:$P$182,7,FALSE)</f>
        <v>7259.9999999999991</v>
      </c>
      <c r="S1380" s="63">
        <f>VLOOKUP(class[[#This Row],[count_rd]],caltran!$J$2:$P$182,6,FALSE)</f>
        <v>14740</v>
      </c>
      <c r="T1380" s="1">
        <f>IF(AND(class[[#This Row],[flow]]&gt;=class[[#This Row],[low]], class[[#This Row],[flow]]&lt;=class[[#This Row],[high]]),1,0)</f>
        <v>0</v>
      </c>
    </row>
    <row r="1381" spans="1:20" x14ac:dyDescent="0.25">
      <c r="A1381" s="61">
        <v>1482</v>
      </c>
      <c r="B1381" s="61">
        <v>3</v>
      </c>
      <c r="C1381" s="61">
        <v>1</v>
      </c>
      <c r="D1381" s="68">
        <v>2</v>
      </c>
      <c r="E1381" s="61" t="s">
        <v>77</v>
      </c>
      <c r="F1381" s="61">
        <v>3</v>
      </c>
      <c r="G13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81" s="62">
        <v>3</v>
      </c>
      <c r="I1381" s="62">
        <v>16</v>
      </c>
      <c r="J1381" s="61">
        <v>10997</v>
      </c>
      <c r="K1381" s="4">
        <f>VLOOKUP(class[[#This Row],[hwycov_id]],readme!E:F,2,FALSE)</f>
        <v>12337.758911000001</v>
      </c>
      <c r="L1381" s="64">
        <f t="shared" si="63"/>
        <v>0.12192042475220521</v>
      </c>
      <c r="M1381" s="65">
        <f t="shared" si="64"/>
        <v>1340.7589110000008</v>
      </c>
      <c r="N1381" s="65">
        <f t="shared" si="65"/>
        <v>1797634.4574259082</v>
      </c>
      <c r="O1381" s="66" t="e">
        <v>#N/A</v>
      </c>
      <c r="P1381" s="1">
        <v>1381</v>
      </c>
      <c r="Q1381" s="46">
        <f>ROUND(class[[#This Row],[count]],-3)</f>
        <v>11000</v>
      </c>
      <c r="R1381" s="59">
        <f>VLOOKUP(class[[#This Row],[count_rd]],caltran!$J$2:$P$182,7,FALSE)</f>
        <v>7259.9999999999991</v>
      </c>
      <c r="S1381" s="63">
        <f>VLOOKUP(class[[#This Row],[count_rd]],caltran!$J$2:$P$182,6,FALSE)</f>
        <v>14740</v>
      </c>
      <c r="T1381" s="1">
        <f>IF(AND(class[[#This Row],[flow]]&gt;=class[[#This Row],[low]], class[[#This Row],[flow]]&lt;=class[[#This Row],[high]]),1,0)</f>
        <v>1</v>
      </c>
    </row>
    <row r="1382" spans="1:20" x14ac:dyDescent="0.25">
      <c r="A1382" s="61">
        <v>14761</v>
      </c>
      <c r="B1382" s="61">
        <v>3</v>
      </c>
      <c r="C1382" s="61">
        <v>1</v>
      </c>
      <c r="D1382" s="68">
        <v>2</v>
      </c>
      <c r="E1382" s="61" t="s">
        <v>77</v>
      </c>
      <c r="F1382" s="61">
        <v>3</v>
      </c>
      <c r="G13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82" s="62">
        <v>2</v>
      </c>
      <c r="I1382" s="62">
        <v>14</v>
      </c>
      <c r="J1382" s="61">
        <v>10998</v>
      </c>
      <c r="K1382" s="4">
        <f>VLOOKUP(class[[#This Row],[hwycov_id]],readme!E:F,2,FALSE)</f>
        <v>10547.103867</v>
      </c>
      <c r="L1382" s="64">
        <f t="shared" si="63"/>
        <v>-4.0998011729405315E-2</v>
      </c>
      <c r="M1382" s="65">
        <f t="shared" si="64"/>
        <v>-450.89613300000019</v>
      </c>
      <c r="N1382" s="65">
        <f t="shared" si="65"/>
        <v>203307.32275435387</v>
      </c>
      <c r="O1382" s="66" t="e">
        <v>#N/A</v>
      </c>
      <c r="P1382" s="1">
        <v>1382</v>
      </c>
      <c r="Q1382" s="46">
        <f>ROUND(class[[#This Row],[count]],-3)</f>
        <v>11000</v>
      </c>
      <c r="R1382" s="59">
        <f>VLOOKUP(class[[#This Row],[count_rd]],caltran!$J$2:$P$182,7,FALSE)</f>
        <v>7259.9999999999991</v>
      </c>
      <c r="S1382" s="63">
        <f>VLOOKUP(class[[#This Row],[count_rd]],caltran!$J$2:$P$182,6,FALSE)</f>
        <v>14740</v>
      </c>
      <c r="T1382" s="1">
        <f>IF(AND(class[[#This Row],[flow]]&gt;=class[[#This Row],[low]], class[[#This Row],[flow]]&lt;=class[[#This Row],[high]]),1,0)</f>
        <v>1</v>
      </c>
    </row>
    <row r="1383" spans="1:20" x14ac:dyDescent="0.25">
      <c r="A1383" s="61">
        <v>18687</v>
      </c>
      <c r="B1383" s="61">
        <v>3</v>
      </c>
      <c r="C1383" s="61">
        <v>1</v>
      </c>
      <c r="D1383" s="68">
        <v>1</v>
      </c>
      <c r="E1383" s="61" t="s">
        <v>77</v>
      </c>
      <c r="F1383" s="61">
        <v>3</v>
      </c>
      <c r="G13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383" s="62">
        <v>1</v>
      </c>
      <c r="I1383" s="62">
        <v>14</v>
      </c>
      <c r="J1383" s="61">
        <v>11030</v>
      </c>
      <c r="K1383" s="4">
        <f>VLOOKUP(class[[#This Row],[hwycov_id]],readme!E:F,2,FALSE)</f>
        <v>24379.574645999997</v>
      </c>
      <c r="L1383" s="64">
        <f t="shared" si="63"/>
        <v>1.2102968854034448</v>
      </c>
      <c r="M1383" s="65">
        <f t="shared" si="64"/>
        <v>13349.574645999997</v>
      </c>
      <c r="N1383" s="65">
        <f t="shared" si="65"/>
        <v>178211143.22912595</v>
      </c>
      <c r="O1383" s="66" t="e">
        <v>#N/A</v>
      </c>
      <c r="P1383" s="1">
        <v>1383</v>
      </c>
      <c r="Q1383" s="46">
        <f>ROUND(class[[#This Row],[count]],-3)</f>
        <v>11000</v>
      </c>
      <c r="R1383" s="59">
        <f>VLOOKUP(class[[#This Row],[count_rd]],caltran!$J$2:$P$182,7,FALSE)</f>
        <v>7259.9999999999991</v>
      </c>
      <c r="S1383" s="63">
        <f>VLOOKUP(class[[#This Row],[count_rd]],caltran!$J$2:$P$182,6,FALSE)</f>
        <v>14740</v>
      </c>
      <c r="T1383" s="1">
        <f>IF(AND(class[[#This Row],[flow]]&gt;=class[[#This Row],[low]], class[[#This Row],[flow]]&lt;=class[[#This Row],[high]]),1,0)</f>
        <v>0</v>
      </c>
    </row>
    <row r="1384" spans="1:20" x14ac:dyDescent="0.25">
      <c r="A1384" s="61">
        <v>15092</v>
      </c>
      <c r="B1384" s="61">
        <v>3</v>
      </c>
      <c r="C1384" s="61">
        <v>1</v>
      </c>
      <c r="D1384" s="68">
        <v>2</v>
      </c>
      <c r="E1384" s="61" t="s">
        <v>77</v>
      </c>
      <c r="F1384" s="61">
        <v>3</v>
      </c>
      <c r="G13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84" s="62">
        <v>4</v>
      </c>
      <c r="I1384" s="62">
        <v>14</v>
      </c>
      <c r="J1384" s="61">
        <v>11049</v>
      </c>
      <c r="K1384" s="4">
        <f>VLOOKUP(class[[#This Row],[hwycov_id]],readme!E:F,2,FALSE)</f>
        <v>6208.4968200000003</v>
      </c>
      <c r="L1384" s="64">
        <f t="shared" si="63"/>
        <v>-0.43809423296225902</v>
      </c>
      <c r="M1384" s="65">
        <f t="shared" si="64"/>
        <v>-4840.5031799999997</v>
      </c>
      <c r="N1384" s="65">
        <f t="shared" si="65"/>
        <v>23430471.035590108</v>
      </c>
      <c r="O1384" s="66" t="e">
        <v>#N/A</v>
      </c>
      <c r="P1384" s="1">
        <v>1384</v>
      </c>
      <c r="Q1384" s="46">
        <f>ROUND(class[[#This Row],[count]],-3)</f>
        <v>11000</v>
      </c>
      <c r="R1384" s="59">
        <f>VLOOKUP(class[[#This Row],[count_rd]],caltran!$J$2:$P$182,7,FALSE)</f>
        <v>7259.9999999999991</v>
      </c>
      <c r="S1384" s="63">
        <f>VLOOKUP(class[[#This Row],[count_rd]],caltran!$J$2:$P$182,6,FALSE)</f>
        <v>14740</v>
      </c>
      <c r="T1384" s="1">
        <f>IF(AND(class[[#This Row],[flow]]&gt;=class[[#This Row],[low]], class[[#This Row],[flow]]&lt;=class[[#This Row],[high]]),1,0)</f>
        <v>0</v>
      </c>
    </row>
    <row r="1385" spans="1:20" x14ac:dyDescent="0.25">
      <c r="A1385" s="61">
        <v>18483</v>
      </c>
      <c r="B1385" s="61">
        <v>3</v>
      </c>
      <c r="C1385" s="61">
        <v>1</v>
      </c>
      <c r="D1385" s="68">
        <v>2</v>
      </c>
      <c r="E1385" s="61" t="s">
        <v>77</v>
      </c>
      <c r="F1385" s="61">
        <v>3</v>
      </c>
      <c r="G13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85" s="62">
        <v>1</v>
      </c>
      <c r="I1385" s="62">
        <v>14</v>
      </c>
      <c r="J1385" s="61">
        <v>11064</v>
      </c>
      <c r="K1385" s="4">
        <f>VLOOKUP(class[[#This Row],[hwycov_id]],readme!E:F,2,FALSE)</f>
        <v>8027.6741849999999</v>
      </c>
      <c r="L1385" s="64">
        <f t="shared" si="63"/>
        <v>-0.27443291892624733</v>
      </c>
      <c r="M1385" s="65">
        <f t="shared" si="64"/>
        <v>-3036.3258150000001</v>
      </c>
      <c r="N1385" s="65">
        <f t="shared" si="65"/>
        <v>9219274.4548354149</v>
      </c>
      <c r="O1385" s="66" t="e">
        <v>#N/A</v>
      </c>
      <c r="P1385" s="1">
        <v>1385</v>
      </c>
      <c r="Q1385" s="46">
        <f>ROUND(class[[#This Row],[count]],-3)</f>
        <v>11000</v>
      </c>
      <c r="R1385" s="59">
        <f>VLOOKUP(class[[#This Row],[count_rd]],caltran!$J$2:$P$182,7,FALSE)</f>
        <v>7259.9999999999991</v>
      </c>
      <c r="S1385" s="63">
        <f>VLOOKUP(class[[#This Row],[count_rd]],caltran!$J$2:$P$182,6,FALSE)</f>
        <v>14740</v>
      </c>
      <c r="T1385" s="1">
        <f>IF(AND(class[[#This Row],[flow]]&gt;=class[[#This Row],[low]], class[[#This Row],[flow]]&lt;=class[[#This Row],[high]]),1,0)</f>
        <v>1</v>
      </c>
    </row>
    <row r="1386" spans="1:20" x14ac:dyDescent="0.25">
      <c r="A1386" s="61">
        <v>18567</v>
      </c>
      <c r="B1386" s="61">
        <v>3</v>
      </c>
      <c r="C1386" s="61">
        <v>1</v>
      </c>
      <c r="D1386" s="68">
        <v>2</v>
      </c>
      <c r="E1386" s="61" t="s">
        <v>77</v>
      </c>
      <c r="F1386" s="61">
        <v>3</v>
      </c>
      <c r="G13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86" s="62">
        <v>1</v>
      </c>
      <c r="I1386" s="62">
        <v>14</v>
      </c>
      <c r="J1386" s="61">
        <v>11128</v>
      </c>
      <c r="K1386" s="4">
        <f>VLOOKUP(class[[#This Row],[hwycov_id]],readme!E:F,2,FALSE)</f>
        <v>12333.163682000002</v>
      </c>
      <c r="L1386" s="64">
        <f t="shared" si="63"/>
        <v>0.1083001152048888</v>
      </c>
      <c r="M1386" s="65">
        <f t="shared" si="64"/>
        <v>1205.1636820000022</v>
      </c>
      <c r="N1386" s="65">
        <f t="shared" si="65"/>
        <v>1452419.5004118022</v>
      </c>
      <c r="O1386" s="66" t="e">
        <v>#N/A</v>
      </c>
      <c r="P1386" s="1">
        <v>1386</v>
      </c>
      <c r="Q1386" s="46">
        <f>ROUND(class[[#This Row],[count]],-3)</f>
        <v>11000</v>
      </c>
      <c r="R1386" s="59">
        <f>VLOOKUP(class[[#This Row],[count_rd]],caltran!$J$2:$P$182,7,FALSE)</f>
        <v>7259.9999999999991</v>
      </c>
      <c r="S1386" s="63">
        <f>VLOOKUP(class[[#This Row],[count_rd]],caltran!$J$2:$P$182,6,FALSE)</f>
        <v>14740</v>
      </c>
      <c r="T1386" s="1">
        <f>IF(AND(class[[#This Row],[flow]]&gt;=class[[#This Row],[low]], class[[#This Row],[flow]]&lt;=class[[#This Row],[high]]),1,0)</f>
        <v>1</v>
      </c>
    </row>
    <row r="1387" spans="1:20" x14ac:dyDescent="0.25">
      <c r="A1387" s="61">
        <v>10388</v>
      </c>
      <c r="B1387" s="61">
        <v>3</v>
      </c>
      <c r="C1387" s="61">
        <v>1</v>
      </c>
      <c r="D1387" s="68">
        <v>2</v>
      </c>
      <c r="E1387" s="61" t="s">
        <v>77</v>
      </c>
      <c r="F1387" s="61">
        <v>3</v>
      </c>
      <c r="G13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87" s="62">
        <v>2</v>
      </c>
      <c r="I1387" s="62">
        <v>14</v>
      </c>
      <c r="J1387" s="61">
        <v>11132</v>
      </c>
      <c r="K1387" s="4">
        <f>VLOOKUP(class[[#This Row],[hwycov_id]],readme!E:F,2,FALSE)</f>
        <v>6802.9272000000001</v>
      </c>
      <c r="L1387" s="64">
        <f t="shared" si="63"/>
        <v>-0.38888544735896513</v>
      </c>
      <c r="M1387" s="65">
        <f t="shared" si="64"/>
        <v>-4329.0727999999999</v>
      </c>
      <c r="N1387" s="65">
        <f t="shared" si="65"/>
        <v>18740871.307699841</v>
      </c>
      <c r="O1387" s="66" t="e">
        <v>#N/A</v>
      </c>
      <c r="P1387" s="1">
        <v>1387</v>
      </c>
      <c r="Q1387" s="46">
        <f>ROUND(class[[#This Row],[count]],-3)</f>
        <v>11000</v>
      </c>
      <c r="R1387" s="59">
        <f>VLOOKUP(class[[#This Row],[count_rd]],caltran!$J$2:$P$182,7,FALSE)</f>
        <v>7259.9999999999991</v>
      </c>
      <c r="S1387" s="63">
        <f>VLOOKUP(class[[#This Row],[count_rd]],caltran!$J$2:$P$182,6,FALSE)</f>
        <v>14740</v>
      </c>
      <c r="T1387" s="1">
        <f>IF(AND(class[[#This Row],[flow]]&gt;=class[[#This Row],[low]], class[[#This Row],[flow]]&lt;=class[[#This Row],[high]]),1,0)</f>
        <v>0</v>
      </c>
    </row>
    <row r="1388" spans="1:20" x14ac:dyDescent="0.25">
      <c r="A1388" s="61">
        <v>18218</v>
      </c>
      <c r="B1388" s="61">
        <v>3</v>
      </c>
      <c r="C1388" s="61">
        <v>1</v>
      </c>
      <c r="D1388" s="68">
        <v>1</v>
      </c>
      <c r="E1388" s="61" t="s">
        <v>77</v>
      </c>
      <c r="F1388" s="61">
        <v>3</v>
      </c>
      <c r="G13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88" s="62">
        <v>1</v>
      </c>
      <c r="I1388" s="62">
        <v>14</v>
      </c>
      <c r="J1388" s="61">
        <v>11211</v>
      </c>
      <c r="K1388" s="4">
        <f>VLOOKUP(class[[#This Row],[hwycov_id]],readme!E:F,2,FALSE)</f>
        <v>4973.187011</v>
      </c>
      <c r="L1388" s="64">
        <f t="shared" si="63"/>
        <v>-0.55640112291499422</v>
      </c>
      <c r="M1388" s="65">
        <f t="shared" si="64"/>
        <v>-6237.812989</v>
      </c>
      <c r="N1388" s="65">
        <f t="shared" si="65"/>
        <v>38910310.885737114</v>
      </c>
      <c r="O1388" s="66" t="e">
        <v>#N/A</v>
      </c>
      <c r="P1388" s="1">
        <v>1388</v>
      </c>
      <c r="Q1388" s="46">
        <f>ROUND(class[[#This Row],[count]],-3)</f>
        <v>11000</v>
      </c>
      <c r="R1388" s="59">
        <f>VLOOKUP(class[[#This Row],[count_rd]],caltran!$J$2:$P$182,7,FALSE)</f>
        <v>7259.9999999999991</v>
      </c>
      <c r="S1388" s="63">
        <f>VLOOKUP(class[[#This Row],[count_rd]],caltran!$J$2:$P$182,6,FALSE)</f>
        <v>14740</v>
      </c>
      <c r="T1388" s="1">
        <f>IF(AND(class[[#This Row],[flow]]&gt;=class[[#This Row],[low]], class[[#This Row],[flow]]&lt;=class[[#This Row],[high]]),1,0)</f>
        <v>0</v>
      </c>
    </row>
    <row r="1389" spans="1:20" x14ac:dyDescent="0.25">
      <c r="A1389" s="61">
        <v>13010</v>
      </c>
      <c r="B1389" s="61">
        <v>3</v>
      </c>
      <c r="C1389" s="61">
        <v>1</v>
      </c>
      <c r="D1389" s="68">
        <v>2</v>
      </c>
      <c r="E1389" s="61" t="s">
        <v>77</v>
      </c>
      <c r="F1389" s="61">
        <v>3</v>
      </c>
      <c r="G13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89" s="62">
        <v>5</v>
      </c>
      <c r="I1389" s="62">
        <v>5</v>
      </c>
      <c r="J1389" s="61">
        <v>11400</v>
      </c>
      <c r="K1389" s="4">
        <f>VLOOKUP(class[[#This Row],[hwycov_id]],readme!E:F,2,FALSE)</f>
        <v>10878.200996</v>
      </c>
      <c r="L1389" s="64">
        <f t="shared" si="63"/>
        <v>-4.577184245614041E-2</v>
      </c>
      <c r="M1389" s="65">
        <f t="shared" si="64"/>
        <v>-521.79900400000042</v>
      </c>
      <c r="N1389" s="65">
        <f t="shared" si="65"/>
        <v>272274.20057539246</v>
      </c>
      <c r="O1389" s="66" t="e">
        <v>#N/A</v>
      </c>
      <c r="P1389" s="1">
        <v>1389</v>
      </c>
      <c r="Q1389" s="46">
        <f>ROUND(class[[#This Row],[count]],-3)</f>
        <v>11000</v>
      </c>
      <c r="R1389" s="59">
        <f>VLOOKUP(class[[#This Row],[count_rd]],caltran!$J$2:$P$182,7,FALSE)</f>
        <v>7259.9999999999991</v>
      </c>
      <c r="S1389" s="63">
        <f>VLOOKUP(class[[#This Row],[count_rd]],caltran!$J$2:$P$182,6,FALSE)</f>
        <v>14740</v>
      </c>
      <c r="T1389" s="1">
        <f>IF(AND(class[[#This Row],[flow]]&gt;=class[[#This Row],[low]], class[[#This Row],[flow]]&lt;=class[[#This Row],[high]]),1,0)</f>
        <v>1</v>
      </c>
    </row>
    <row r="1390" spans="1:20" x14ac:dyDescent="0.25">
      <c r="A1390" s="61">
        <v>2184</v>
      </c>
      <c r="B1390" s="61">
        <v>3</v>
      </c>
      <c r="C1390" s="61">
        <v>1</v>
      </c>
      <c r="D1390" s="68">
        <v>2</v>
      </c>
      <c r="E1390" s="61" t="s">
        <v>77</v>
      </c>
      <c r="F1390" s="61">
        <v>3</v>
      </c>
      <c r="G13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90" s="62">
        <v>2</v>
      </c>
      <c r="I1390" s="62">
        <v>14</v>
      </c>
      <c r="J1390" s="61">
        <v>11426</v>
      </c>
      <c r="K1390" s="4">
        <f>VLOOKUP(class[[#This Row],[hwycov_id]],readme!E:F,2,FALSE)</f>
        <v>5148.8395689999998</v>
      </c>
      <c r="L1390" s="64">
        <f t="shared" si="63"/>
        <v>-0.54937514712060209</v>
      </c>
      <c r="M1390" s="65">
        <f t="shared" si="64"/>
        <v>-6277.1604310000002</v>
      </c>
      <c r="N1390" s="65">
        <f t="shared" si="65"/>
        <v>39402743.076512106</v>
      </c>
      <c r="O1390" s="66" t="e">
        <v>#N/A</v>
      </c>
      <c r="P1390" s="1">
        <v>1390</v>
      </c>
      <c r="Q1390" s="46">
        <f>ROUND(class[[#This Row],[count]],-3)</f>
        <v>11000</v>
      </c>
      <c r="R1390" s="59">
        <f>VLOOKUP(class[[#This Row],[count_rd]],caltran!$J$2:$P$182,7,FALSE)</f>
        <v>7259.9999999999991</v>
      </c>
      <c r="S1390" s="63">
        <f>VLOOKUP(class[[#This Row],[count_rd]],caltran!$J$2:$P$182,6,FALSE)</f>
        <v>14740</v>
      </c>
      <c r="T1390" s="1">
        <f>IF(AND(class[[#This Row],[flow]]&gt;=class[[#This Row],[low]], class[[#This Row],[flow]]&lt;=class[[#This Row],[high]]),1,0)</f>
        <v>0</v>
      </c>
    </row>
    <row r="1391" spans="1:20" x14ac:dyDescent="0.25">
      <c r="A1391" s="61">
        <v>6261</v>
      </c>
      <c r="B1391" s="61">
        <v>3</v>
      </c>
      <c r="C1391" s="61">
        <v>1</v>
      </c>
      <c r="D1391" s="68">
        <v>2</v>
      </c>
      <c r="E1391" s="61" t="s">
        <v>77</v>
      </c>
      <c r="F1391" s="61">
        <v>3</v>
      </c>
      <c r="G13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91" s="62">
        <v>6</v>
      </c>
      <c r="I1391" s="62">
        <v>1</v>
      </c>
      <c r="J1391" s="61">
        <v>11500</v>
      </c>
      <c r="K1391" s="4">
        <f>VLOOKUP(class[[#This Row],[hwycov_id]],readme!E:F,2,FALSE)</f>
        <v>18674.582413000004</v>
      </c>
      <c r="L1391" s="64">
        <f t="shared" si="63"/>
        <v>0.62387673156521761</v>
      </c>
      <c r="M1391" s="65">
        <f t="shared" si="64"/>
        <v>7174.5824130000037</v>
      </c>
      <c r="N1391" s="65">
        <f t="shared" si="65"/>
        <v>51474632.800928958</v>
      </c>
      <c r="O1391" s="66" t="e">
        <v>#N/A</v>
      </c>
      <c r="P1391" s="1">
        <v>1391</v>
      </c>
      <c r="Q1391" s="46">
        <f>ROUND(class[[#This Row],[count]],-3)</f>
        <v>12000</v>
      </c>
      <c r="R1391" s="59">
        <f>VLOOKUP(class[[#This Row],[count_rd]],caltran!$J$2:$P$182,7,FALSE)</f>
        <v>8010</v>
      </c>
      <c r="S1391" s="63">
        <f>VLOOKUP(class[[#This Row],[count_rd]],caltran!$J$2:$P$182,6,FALSE)</f>
        <v>15990</v>
      </c>
      <c r="T1391" s="1">
        <f>IF(AND(class[[#This Row],[flow]]&gt;=class[[#This Row],[low]], class[[#This Row],[flow]]&lt;=class[[#This Row],[high]]),1,0)</f>
        <v>0</v>
      </c>
    </row>
    <row r="1392" spans="1:20" x14ac:dyDescent="0.25">
      <c r="A1392" s="61">
        <v>15289</v>
      </c>
      <c r="B1392" s="61">
        <v>3</v>
      </c>
      <c r="C1392" s="61">
        <v>1</v>
      </c>
      <c r="D1392" s="68">
        <v>2</v>
      </c>
      <c r="E1392" s="61" t="s">
        <v>77</v>
      </c>
      <c r="F1392" s="61">
        <v>3</v>
      </c>
      <c r="G13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92" s="62">
        <v>5</v>
      </c>
      <c r="I1392" s="62">
        <v>16</v>
      </c>
      <c r="J1392" s="61">
        <v>11500</v>
      </c>
      <c r="K1392" s="4">
        <f>VLOOKUP(class[[#This Row],[hwycov_id]],readme!E:F,2,FALSE)</f>
        <v>7910.4179519999998</v>
      </c>
      <c r="L1392" s="64">
        <f t="shared" si="63"/>
        <v>-0.31213756939130433</v>
      </c>
      <c r="M1392" s="65">
        <f t="shared" si="64"/>
        <v>-3589.5820480000002</v>
      </c>
      <c r="N1392" s="65">
        <f t="shared" si="65"/>
        <v>12885099.279323876</v>
      </c>
      <c r="O1392" s="66" t="e">
        <v>#N/A</v>
      </c>
      <c r="P1392" s="1">
        <v>1392</v>
      </c>
      <c r="Q1392" s="46">
        <f>ROUND(class[[#This Row],[count]],-3)</f>
        <v>12000</v>
      </c>
      <c r="R1392" s="59">
        <f>VLOOKUP(class[[#This Row],[count_rd]],caltran!$J$2:$P$182,7,FALSE)</f>
        <v>8010</v>
      </c>
      <c r="S1392" s="63">
        <f>VLOOKUP(class[[#This Row],[count_rd]],caltran!$J$2:$P$182,6,FALSE)</f>
        <v>15990</v>
      </c>
      <c r="T1392" s="1">
        <f>IF(AND(class[[#This Row],[flow]]&gt;=class[[#This Row],[low]], class[[#This Row],[flow]]&lt;=class[[#This Row],[high]]),1,0)</f>
        <v>0</v>
      </c>
    </row>
    <row r="1393" spans="1:20" x14ac:dyDescent="0.25">
      <c r="A1393" s="61">
        <v>9316</v>
      </c>
      <c r="B1393" s="61">
        <v>3</v>
      </c>
      <c r="C1393" s="61">
        <v>1</v>
      </c>
      <c r="D1393" s="68">
        <v>2</v>
      </c>
      <c r="E1393" s="61" t="s">
        <v>77</v>
      </c>
      <c r="F1393" s="61">
        <v>3</v>
      </c>
      <c r="G13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93" s="62">
        <v>3</v>
      </c>
      <c r="I1393" s="62">
        <v>14</v>
      </c>
      <c r="J1393" s="61">
        <v>11524</v>
      </c>
      <c r="K1393" s="4">
        <f>VLOOKUP(class[[#This Row],[hwycov_id]],readme!E:F,2,FALSE)</f>
        <v>9709.3376390000012</v>
      </c>
      <c r="L1393" s="64">
        <f t="shared" si="63"/>
        <v>-0.15746809796945493</v>
      </c>
      <c r="M1393" s="65">
        <f t="shared" si="64"/>
        <v>-1814.6623609999988</v>
      </c>
      <c r="N1393" s="65">
        <f t="shared" si="65"/>
        <v>3292999.4844300901</v>
      </c>
      <c r="O1393" s="66" t="e">
        <v>#N/A</v>
      </c>
      <c r="P1393" s="1">
        <v>1393</v>
      </c>
      <c r="Q1393" s="46">
        <f>ROUND(class[[#This Row],[count]],-3)</f>
        <v>12000</v>
      </c>
      <c r="R1393" s="59">
        <f>VLOOKUP(class[[#This Row],[count_rd]],caltran!$J$2:$P$182,7,FALSE)</f>
        <v>8010</v>
      </c>
      <c r="S1393" s="63">
        <f>VLOOKUP(class[[#This Row],[count_rd]],caltran!$J$2:$P$182,6,FALSE)</f>
        <v>15990</v>
      </c>
      <c r="T1393" s="1">
        <f>IF(AND(class[[#This Row],[flow]]&gt;=class[[#This Row],[low]], class[[#This Row],[flow]]&lt;=class[[#This Row],[high]]),1,0)</f>
        <v>1</v>
      </c>
    </row>
    <row r="1394" spans="1:20" x14ac:dyDescent="0.25">
      <c r="A1394" s="61">
        <v>16800</v>
      </c>
      <c r="B1394" s="61">
        <v>3</v>
      </c>
      <c r="C1394" s="61">
        <v>1</v>
      </c>
      <c r="D1394" s="68">
        <v>2</v>
      </c>
      <c r="E1394" s="61" t="s">
        <v>77</v>
      </c>
      <c r="F1394" s="61">
        <v>3</v>
      </c>
      <c r="G13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94" s="62">
        <v>2</v>
      </c>
      <c r="I1394" s="62">
        <v>14</v>
      </c>
      <c r="J1394" s="61">
        <v>11527</v>
      </c>
      <c r="K1394" s="4">
        <f>VLOOKUP(class[[#This Row],[hwycov_id]],readme!E:F,2,FALSE)</f>
        <v>13176.176831999999</v>
      </c>
      <c r="L1394" s="64">
        <f t="shared" si="63"/>
        <v>0.14307077574390559</v>
      </c>
      <c r="M1394" s="65">
        <f t="shared" si="64"/>
        <v>1649.1768319999992</v>
      </c>
      <c r="N1394" s="65">
        <f t="shared" si="65"/>
        <v>2719784.2232055534</v>
      </c>
      <c r="O1394" s="66" t="e">
        <v>#N/A</v>
      </c>
      <c r="P1394" s="1">
        <v>1394</v>
      </c>
      <c r="Q1394" s="46">
        <f>ROUND(class[[#This Row],[count]],-3)</f>
        <v>12000</v>
      </c>
      <c r="R1394" s="59">
        <f>VLOOKUP(class[[#This Row],[count_rd]],caltran!$J$2:$P$182,7,FALSE)</f>
        <v>8010</v>
      </c>
      <c r="S1394" s="63">
        <f>VLOOKUP(class[[#This Row],[count_rd]],caltran!$J$2:$P$182,6,FALSE)</f>
        <v>15990</v>
      </c>
      <c r="T1394" s="1">
        <f>IF(AND(class[[#This Row],[flow]]&gt;=class[[#This Row],[low]], class[[#This Row],[flow]]&lt;=class[[#This Row],[high]]),1,0)</f>
        <v>1</v>
      </c>
    </row>
    <row r="1395" spans="1:20" x14ac:dyDescent="0.25">
      <c r="A1395" s="61">
        <v>18359</v>
      </c>
      <c r="B1395" s="61">
        <v>3</v>
      </c>
      <c r="C1395" s="61">
        <v>1</v>
      </c>
      <c r="D1395" s="68">
        <v>1</v>
      </c>
      <c r="E1395" s="61" t="s">
        <v>77</v>
      </c>
      <c r="F1395" s="61">
        <v>3</v>
      </c>
      <c r="G13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95" s="62">
        <v>1</v>
      </c>
      <c r="I1395" s="62">
        <v>14</v>
      </c>
      <c r="J1395" s="61">
        <v>11537</v>
      </c>
      <c r="K1395" s="4">
        <f>VLOOKUP(class[[#This Row],[hwycov_id]],readme!E:F,2,FALSE)</f>
        <v>10081.408693000001</v>
      </c>
      <c r="L1395" s="64">
        <f t="shared" si="63"/>
        <v>-0.12616722778885314</v>
      </c>
      <c r="M1395" s="65">
        <f t="shared" si="64"/>
        <v>-1455.5913069999988</v>
      </c>
      <c r="N1395" s="65">
        <f t="shared" si="65"/>
        <v>2118746.0530139646</v>
      </c>
      <c r="O1395" s="66" t="e">
        <v>#N/A</v>
      </c>
      <c r="P1395" s="1">
        <v>1395</v>
      </c>
      <c r="Q1395" s="46">
        <f>ROUND(class[[#This Row],[count]],-3)</f>
        <v>12000</v>
      </c>
      <c r="R1395" s="59">
        <f>VLOOKUP(class[[#This Row],[count_rd]],caltran!$J$2:$P$182,7,FALSE)</f>
        <v>8010</v>
      </c>
      <c r="S1395" s="63">
        <f>VLOOKUP(class[[#This Row],[count_rd]],caltran!$J$2:$P$182,6,FALSE)</f>
        <v>15990</v>
      </c>
      <c r="T1395" s="1">
        <f>IF(AND(class[[#This Row],[flow]]&gt;=class[[#This Row],[low]], class[[#This Row],[flow]]&lt;=class[[#This Row],[high]]),1,0)</f>
        <v>1</v>
      </c>
    </row>
    <row r="1396" spans="1:20" x14ac:dyDescent="0.25">
      <c r="A1396" s="61">
        <v>10843</v>
      </c>
      <c r="B1396" s="61">
        <v>3</v>
      </c>
      <c r="C1396" s="61">
        <v>1</v>
      </c>
      <c r="D1396" s="68">
        <v>2</v>
      </c>
      <c r="E1396" s="61" t="s">
        <v>77</v>
      </c>
      <c r="F1396" s="61">
        <v>3</v>
      </c>
      <c r="G13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96" s="62">
        <v>5</v>
      </c>
      <c r="I1396" s="62">
        <v>10</v>
      </c>
      <c r="J1396" s="61">
        <v>11600</v>
      </c>
      <c r="K1396" s="4">
        <f>VLOOKUP(class[[#This Row],[hwycov_id]],readme!E:F,2,FALSE)</f>
        <v>15720.559958999998</v>
      </c>
      <c r="L1396" s="64">
        <f t="shared" si="63"/>
        <v>0.35522068612068947</v>
      </c>
      <c r="M1396" s="65">
        <f t="shared" si="64"/>
        <v>4120.5599589999983</v>
      </c>
      <c r="N1396" s="65">
        <f t="shared" si="65"/>
        <v>16979014.375714067</v>
      </c>
      <c r="O1396" s="66" t="e">
        <v>#N/A</v>
      </c>
      <c r="P1396" s="1">
        <v>1396</v>
      </c>
      <c r="Q1396" s="46">
        <f>ROUND(class[[#This Row],[count]],-3)</f>
        <v>12000</v>
      </c>
      <c r="R1396" s="59">
        <f>VLOOKUP(class[[#This Row],[count_rd]],caltran!$J$2:$P$182,7,FALSE)</f>
        <v>8010</v>
      </c>
      <c r="S1396" s="63">
        <f>VLOOKUP(class[[#This Row],[count_rd]],caltran!$J$2:$P$182,6,FALSE)</f>
        <v>15990</v>
      </c>
      <c r="T1396" s="1">
        <f>IF(AND(class[[#This Row],[flow]]&gt;=class[[#This Row],[low]], class[[#This Row],[flow]]&lt;=class[[#This Row],[high]]),1,0)</f>
        <v>1</v>
      </c>
    </row>
    <row r="1397" spans="1:20" x14ac:dyDescent="0.25">
      <c r="A1397" s="61">
        <v>18406</v>
      </c>
      <c r="B1397" s="61">
        <v>3</v>
      </c>
      <c r="C1397" s="61">
        <v>1</v>
      </c>
      <c r="D1397" s="68">
        <v>1</v>
      </c>
      <c r="E1397" s="61" t="s">
        <v>77</v>
      </c>
      <c r="F1397" s="61">
        <v>3</v>
      </c>
      <c r="G13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397" s="62">
        <v>1</v>
      </c>
      <c r="I1397" s="62">
        <v>14</v>
      </c>
      <c r="J1397" s="61">
        <v>11670</v>
      </c>
      <c r="K1397" s="4">
        <f>VLOOKUP(class[[#This Row],[hwycov_id]],readme!E:F,2,FALSE)</f>
        <v>9871.7873529999997</v>
      </c>
      <c r="L1397" s="64">
        <f t="shared" ref="L1397:L1460" si="66">K1397/J1397-1</f>
        <v>-0.15408848731790914</v>
      </c>
      <c r="M1397" s="65">
        <f t="shared" ref="M1397:M1460" si="67">K1397-J1397</f>
        <v>-1798.2126470000003</v>
      </c>
      <c r="N1397" s="65">
        <f t="shared" ref="N1397:N1460" si="68">POWER(M1397,2)</f>
        <v>3233568.7238307474</v>
      </c>
      <c r="O1397" s="66" t="e">
        <v>#N/A</v>
      </c>
      <c r="P1397" s="1">
        <v>1397</v>
      </c>
      <c r="Q1397" s="46">
        <f>ROUND(class[[#This Row],[count]],-3)</f>
        <v>12000</v>
      </c>
      <c r="R1397" s="59">
        <f>VLOOKUP(class[[#This Row],[count_rd]],caltran!$J$2:$P$182,7,FALSE)</f>
        <v>8010</v>
      </c>
      <c r="S1397" s="63">
        <f>VLOOKUP(class[[#This Row],[count_rd]],caltran!$J$2:$P$182,6,FALSE)</f>
        <v>15990</v>
      </c>
      <c r="T1397" s="1">
        <f>IF(AND(class[[#This Row],[flow]]&gt;=class[[#This Row],[low]], class[[#This Row],[flow]]&lt;=class[[#This Row],[high]]),1,0)</f>
        <v>1</v>
      </c>
    </row>
    <row r="1398" spans="1:20" x14ac:dyDescent="0.25">
      <c r="A1398" s="61">
        <v>19011</v>
      </c>
      <c r="B1398" s="61">
        <v>3</v>
      </c>
      <c r="C1398" s="61">
        <v>1</v>
      </c>
      <c r="D1398" s="68">
        <v>2</v>
      </c>
      <c r="E1398" s="61" t="s">
        <v>77</v>
      </c>
      <c r="F1398" s="61">
        <v>3</v>
      </c>
      <c r="G13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98" s="62">
        <v>2</v>
      </c>
      <c r="I1398" s="62">
        <v>14</v>
      </c>
      <c r="J1398" s="61">
        <v>11759</v>
      </c>
      <c r="K1398" s="4">
        <f>VLOOKUP(class[[#This Row],[hwycov_id]],readme!E:F,2,FALSE)</f>
        <v>11393.110062</v>
      </c>
      <c r="L1398" s="64">
        <f t="shared" si="66"/>
        <v>-3.111573586189309E-2</v>
      </c>
      <c r="M1398" s="65">
        <f t="shared" si="67"/>
        <v>-365.88993800000026</v>
      </c>
      <c r="N1398" s="65">
        <f t="shared" si="68"/>
        <v>133875.44672964403</v>
      </c>
      <c r="O1398" s="66" t="e">
        <v>#N/A</v>
      </c>
      <c r="P1398" s="1">
        <v>1398</v>
      </c>
      <c r="Q1398" s="46">
        <f>ROUND(class[[#This Row],[count]],-3)</f>
        <v>12000</v>
      </c>
      <c r="R1398" s="59">
        <f>VLOOKUP(class[[#This Row],[count_rd]],caltran!$J$2:$P$182,7,FALSE)</f>
        <v>8010</v>
      </c>
      <c r="S1398" s="63">
        <f>VLOOKUP(class[[#This Row],[count_rd]],caltran!$J$2:$P$182,6,FALSE)</f>
        <v>15990</v>
      </c>
      <c r="T1398" s="1">
        <f>IF(AND(class[[#This Row],[flow]]&gt;=class[[#This Row],[low]], class[[#This Row],[flow]]&lt;=class[[#This Row],[high]]),1,0)</f>
        <v>1</v>
      </c>
    </row>
    <row r="1399" spans="1:20" x14ac:dyDescent="0.25">
      <c r="A1399" s="61">
        <v>30751</v>
      </c>
      <c r="B1399" s="61">
        <v>3</v>
      </c>
      <c r="C1399" s="61">
        <v>1</v>
      </c>
      <c r="D1399" s="68">
        <v>2</v>
      </c>
      <c r="E1399" s="61" t="s">
        <v>77</v>
      </c>
      <c r="F1399" s="61">
        <v>3</v>
      </c>
      <c r="G13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399" s="62">
        <v>4</v>
      </c>
      <c r="I1399" s="62">
        <v>14</v>
      </c>
      <c r="J1399" s="61">
        <v>11781</v>
      </c>
      <c r="K1399" s="4">
        <f>VLOOKUP(class[[#This Row],[hwycov_id]],readme!E:F,2,FALSE)</f>
        <v>11564.111815</v>
      </c>
      <c r="L1399" s="64">
        <f t="shared" si="66"/>
        <v>-1.8409997877939066E-2</v>
      </c>
      <c r="M1399" s="65">
        <f t="shared" si="67"/>
        <v>-216.88818499999979</v>
      </c>
      <c r="N1399" s="65">
        <f t="shared" si="68"/>
        <v>47040.484792594136</v>
      </c>
      <c r="O1399" s="66" t="e">
        <v>#N/A</v>
      </c>
      <c r="P1399" s="1">
        <v>1399</v>
      </c>
      <c r="Q1399" s="46">
        <f>ROUND(class[[#This Row],[count]],-3)</f>
        <v>12000</v>
      </c>
      <c r="R1399" s="59">
        <f>VLOOKUP(class[[#This Row],[count_rd]],caltran!$J$2:$P$182,7,FALSE)</f>
        <v>8010</v>
      </c>
      <c r="S1399" s="63">
        <f>VLOOKUP(class[[#This Row],[count_rd]],caltran!$J$2:$P$182,6,FALSE)</f>
        <v>15990</v>
      </c>
      <c r="T1399" s="1">
        <f>IF(AND(class[[#This Row],[flow]]&gt;=class[[#This Row],[low]], class[[#This Row],[flow]]&lt;=class[[#This Row],[high]]),1,0)</f>
        <v>1</v>
      </c>
    </row>
    <row r="1400" spans="1:20" x14ac:dyDescent="0.25">
      <c r="A1400" s="61">
        <v>2482</v>
      </c>
      <c r="B1400" s="61">
        <v>3</v>
      </c>
      <c r="C1400" s="61">
        <v>1</v>
      </c>
      <c r="D1400" s="68">
        <v>2</v>
      </c>
      <c r="E1400" s="61" t="s">
        <v>77</v>
      </c>
      <c r="F1400" s="61">
        <v>3</v>
      </c>
      <c r="G14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00" s="62">
        <v>5</v>
      </c>
      <c r="I1400" s="62">
        <v>5</v>
      </c>
      <c r="J1400" s="61">
        <v>11800</v>
      </c>
      <c r="K1400" s="4">
        <f>VLOOKUP(class[[#This Row],[hwycov_id]],readme!E:F,2,FALSE)</f>
        <v>14609.464113</v>
      </c>
      <c r="L1400" s="64">
        <f t="shared" si="66"/>
        <v>0.2380901790677965</v>
      </c>
      <c r="M1400" s="65">
        <f t="shared" si="67"/>
        <v>2809.464113</v>
      </c>
      <c r="N1400" s="65">
        <f t="shared" si="68"/>
        <v>7893088.6022348767</v>
      </c>
      <c r="O1400" s="66" t="e">
        <v>#N/A</v>
      </c>
      <c r="P1400" s="1">
        <v>1400</v>
      </c>
      <c r="Q1400" s="46">
        <f>ROUND(class[[#This Row],[count]],-3)</f>
        <v>12000</v>
      </c>
      <c r="R1400" s="59">
        <f>VLOOKUP(class[[#This Row],[count_rd]],caltran!$J$2:$P$182,7,FALSE)</f>
        <v>8010</v>
      </c>
      <c r="S1400" s="63">
        <f>VLOOKUP(class[[#This Row],[count_rd]],caltran!$J$2:$P$182,6,FALSE)</f>
        <v>15990</v>
      </c>
      <c r="T1400" s="1">
        <f>IF(AND(class[[#This Row],[flow]]&gt;=class[[#This Row],[low]], class[[#This Row],[flow]]&lt;=class[[#This Row],[high]]),1,0)</f>
        <v>1</v>
      </c>
    </row>
    <row r="1401" spans="1:20" x14ac:dyDescent="0.25">
      <c r="A1401" s="61">
        <v>18595</v>
      </c>
      <c r="B1401" s="61">
        <v>3</v>
      </c>
      <c r="C1401" s="61">
        <v>1</v>
      </c>
      <c r="D1401" s="68">
        <v>1</v>
      </c>
      <c r="E1401" s="61" t="s">
        <v>77</v>
      </c>
      <c r="F1401" s="61">
        <v>3</v>
      </c>
      <c r="G14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01" s="62">
        <v>1</v>
      </c>
      <c r="I1401" s="62">
        <v>14</v>
      </c>
      <c r="J1401" s="61">
        <v>11862</v>
      </c>
      <c r="K1401" s="4">
        <f>VLOOKUP(class[[#This Row],[hwycov_id]],readme!E:F,2,FALSE)</f>
        <v>13995.366088000001</v>
      </c>
      <c r="L1401" s="64">
        <f t="shared" si="66"/>
        <v>0.17984876816725692</v>
      </c>
      <c r="M1401" s="65">
        <f t="shared" si="67"/>
        <v>2133.3660880000007</v>
      </c>
      <c r="N1401" s="65">
        <f t="shared" si="68"/>
        <v>4551250.8654284263</v>
      </c>
      <c r="O1401" s="66" t="e">
        <v>#N/A</v>
      </c>
      <c r="P1401" s="1">
        <v>1401</v>
      </c>
      <c r="Q1401" s="46">
        <f>ROUND(class[[#This Row],[count]],-3)</f>
        <v>12000</v>
      </c>
      <c r="R1401" s="59">
        <f>VLOOKUP(class[[#This Row],[count_rd]],caltran!$J$2:$P$182,7,FALSE)</f>
        <v>8010</v>
      </c>
      <c r="S1401" s="63">
        <f>VLOOKUP(class[[#This Row],[count_rd]],caltran!$J$2:$P$182,6,FALSE)</f>
        <v>15990</v>
      </c>
      <c r="T1401" s="1">
        <f>IF(AND(class[[#This Row],[flow]]&gt;=class[[#This Row],[low]], class[[#This Row],[flow]]&lt;=class[[#This Row],[high]]),1,0)</f>
        <v>1</v>
      </c>
    </row>
    <row r="1402" spans="1:20" x14ac:dyDescent="0.25">
      <c r="A1402" s="61">
        <v>16908</v>
      </c>
      <c r="B1402" s="61">
        <v>3</v>
      </c>
      <c r="C1402" s="61">
        <v>1</v>
      </c>
      <c r="D1402" s="68">
        <v>2</v>
      </c>
      <c r="E1402" s="61" t="s">
        <v>77</v>
      </c>
      <c r="F1402" s="61">
        <v>3</v>
      </c>
      <c r="G14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02" s="62">
        <v>2</v>
      </c>
      <c r="I1402" s="62">
        <v>14</v>
      </c>
      <c r="J1402" s="61">
        <v>11880</v>
      </c>
      <c r="K1402" s="4">
        <f>VLOOKUP(class[[#This Row],[hwycov_id]],readme!E:F,2,FALSE)</f>
        <v>15262.137207</v>
      </c>
      <c r="L1402" s="64">
        <f t="shared" si="66"/>
        <v>0.28469168409090906</v>
      </c>
      <c r="M1402" s="65">
        <f t="shared" si="67"/>
        <v>3382.1372069999998</v>
      </c>
      <c r="N1402" s="65">
        <f t="shared" si="68"/>
        <v>11438852.086973758</v>
      </c>
      <c r="O1402" s="66" t="e">
        <v>#N/A</v>
      </c>
      <c r="P1402" s="1">
        <v>1402</v>
      </c>
      <c r="Q1402" s="46">
        <f>ROUND(class[[#This Row],[count]],-3)</f>
        <v>12000</v>
      </c>
      <c r="R1402" s="59">
        <f>VLOOKUP(class[[#This Row],[count_rd]],caltran!$J$2:$P$182,7,FALSE)</f>
        <v>8010</v>
      </c>
      <c r="S1402" s="63">
        <f>VLOOKUP(class[[#This Row],[count_rd]],caltran!$J$2:$P$182,6,FALSE)</f>
        <v>15990</v>
      </c>
      <c r="T1402" s="1">
        <f>IF(AND(class[[#This Row],[flow]]&gt;=class[[#This Row],[low]], class[[#This Row],[flow]]&lt;=class[[#This Row],[high]]),1,0)</f>
        <v>1</v>
      </c>
    </row>
    <row r="1403" spans="1:20" x14ac:dyDescent="0.25">
      <c r="A1403" s="61">
        <v>5174</v>
      </c>
      <c r="B1403" s="61">
        <v>3</v>
      </c>
      <c r="C1403" s="61">
        <v>1</v>
      </c>
      <c r="D1403" s="68">
        <v>2</v>
      </c>
      <c r="E1403" s="61" t="s">
        <v>77</v>
      </c>
      <c r="F1403" s="61">
        <v>3</v>
      </c>
      <c r="G14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03" s="62">
        <v>3</v>
      </c>
      <c r="I1403" s="62">
        <v>14</v>
      </c>
      <c r="J1403" s="61">
        <v>11887</v>
      </c>
      <c r="K1403" s="4">
        <f>VLOOKUP(class[[#This Row],[hwycov_id]],readme!E:F,2,FALSE)</f>
        <v>15807.715726999999</v>
      </c>
      <c r="L1403" s="64">
        <f t="shared" si="66"/>
        <v>0.3298322307562882</v>
      </c>
      <c r="M1403" s="65">
        <f t="shared" si="67"/>
        <v>3920.7157269999989</v>
      </c>
      <c r="N1403" s="65">
        <f t="shared" si="68"/>
        <v>15372011.811945129</v>
      </c>
      <c r="O1403" s="66" t="e">
        <v>#N/A</v>
      </c>
      <c r="P1403" s="1">
        <v>1403</v>
      </c>
      <c r="Q1403" s="46">
        <f>ROUND(class[[#This Row],[count]],-3)</f>
        <v>12000</v>
      </c>
      <c r="R1403" s="59">
        <f>VLOOKUP(class[[#This Row],[count_rd]],caltran!$J$2:$P$182,7,FALSE)</f>
        <v>8010</v>
      </c>
      <c r="S1403" s="63">
        <f>VLOOKUP(class[[#This Row],[count_rd]],caltran!$J$2:$P$182,6,FALSE)</f>
        <v>15990</v>
      </c>
      <c r="T1403" s="1">
        <f>IF(AND(class[[#This Row],[flow]]&gt;=class[[#This Row],[low]], class[[#This Row],[flow]]&lt;=class[[#This Row],[high]]),1,0)</f>
        <v>1</v>
      </c>
    </row>
    <row r="1404" spans="1:20" x14ac:dyDescent="0.25">
      <c r="A1404" s="61">
        <v>18650</v>
      </c>
      <c r="B1404" s="61">
        <v>3</v>
      </c>
      <c r="C1404" s="61">
        <v>1</v>
      </c>
      <c r="D1404" s="68">
        <v>1</v>
      </c>
      <c r="E1404" s="61" t="s">
        <v>77</v>
      </c>
      <c r="F1404" s="61">
        <v>3</v>
      </c>
      <c r="G14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04" s="62">
        <v>1</v>
      </c>
      <c r="I1404" s="62">
        <v>14</v>
      </c>
      <c r="J1404" s="61">
        <v>11895</v>
      </c>
      <c r="K1404" s="4">
        <f>VLOOKUP(class[[#This Row],[hwycov_id]],readme!E:F,2,FALSE)</f>
        <v>18469.417572999999</v>
      </c>
      <c r="L1404" s="64">
        <f t="shared" si="66"/>
        <v>0.55270429365279528</v>
      </c>
      <c r="M1404" s="65">
        <f t="shared" si="67"/>
        <v>6574.4175729999988</v>
      </c>
      <c r="N1404" s="65">
        <f t="shared" si="68"/>
        <v>43222966.424171194</v>
      </c>
      <c r="O1404" s="66" t="e">
        <v>#N/A</v>
      </c>
      <c r="P1404" s="1">
        <v>1404</v>
      </c>
      <c r="Q1404" s="46">
        <f>ROUND(class[[#This Row],[count]],-3)</f>
        <v>12000</v>
      </c>
      <c r="R1404" s="59">
        <f>VLOOKUP(class[[#This Row],[count_rd]],caltran!$J$2:$P$182,7,FALSE)</f>
        <v>8010</v>
      </c>
      <c r="S1404" s="63">
        <f>VLOOKUP(class[[#This Row],[count_rd]],caltran!$J$2:$P$182,6,FALSE)</f>
        <v>15990</v>
      </c>
      <c r="T1404" s="1">
        <f>IF(AND(class[[#This Row],[flow]]&gt;=class[[#This Row],[low]], class[[#This Row],[flow]]&lt;=class[[#This Row],[high]]),1,0)</f>
        <v>0</v>
      </c>
    </row>
    <row r="1405" spans="1:20" x14ac:dyDescent="0.25">
      <c r="A1405" s="61">
        <v>18632</v>
      </c>
      <c r="B1405" s="61">
        <v>3</v>
      </c>
      <c r="C1405" s="61">
        <v>1</v>
      </c>
      <c r="D1405" s="68">
        <v>1</v>
      </c>
      <c r="E1405" s="61" t="s">
        <v>77</v>
      </c>
      <c r="F1405" s="61">
        <v>3</v>
      </c>
      <c r="G14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05" s="62">
        <v>1</v>
      </c>
      <c r="I1405" s="62">
        <v>14</v>
      </c>
      <c r="J1405" s="61">
        <v>11951</v>
      </c>
      <c r="K1405" s="4">
        <f>VLOOKUP(class[[#This Row],[hwycov_id]],readme!E:F,2,FALSE)</f>
        <v>11588.404175</v>
      </c>
      <c r="L1405" s="64">
        <f t="shared" si="66"/>
        <v>-3.0340207932390673E-2</v>
      </c>
      <c r="M1405" s="65">
        <f t="shared" si="67"/>
        <v>-362.59582500000033</v>
      </c>
      <c r="N1405" s="65">
        <f t="shared" si="68"/>
        <v>131475.73230743085</v>
      </c>
      <c r="O1405" s="66" t="e">
        <v>#N/A</v>
      </c>
      <c r="P1405" s="1">
        <v>1405</v>
      </c>
      <c r="Q1405" s="46">
        <f>ROUND(class[[#This Row],[count]],-3)</f>
        <v>12000</v>
      </c>
      <c r="R1405" s="59">
        <f>VLOOKUP(class[[#This Row],[count_rd]],caltran!$J$2:$P$182,7,FALSE)</f>
        <v>8010</v>
      </c>
      <c r="S1405" s="63">
        <f>VLOOKUP(class[[#This Row],[count_rd]],caltran!$J$2:$P$182,6,FALSE)</f>
        <v>15990</v>
      </c>
      <c r="T1405" s="1">
        <f>IF(AND(class[[#This Row],[flow]]&gt;=class[[#This Row],[low]], class[[#This Row],[flow]]&lt;=class[[#This Row],[high]]),1,0)</f>
        <v>1</v>
      </c>
    </row>
    <row r="1406" spans="1:20" x14ac:dyDescent="0.25">
      <c r="A1406" s="61">
        <v>18788</v>
      </c>
      <c r="B1406" s="61">
        <v>3</v>
      </c>
      <c r="C1406" s="61">
        <v>1</v>
      </c>
      <c r="D1406" s="68">
        <v>2</v>
      </c>
      <c r="E1406" s="61" t="s">
        <v>77</v>
      </c>
      <c r="F1406" s="61">
        <v>3</v>
      </c>
      <c r="G14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06" s="62">
        <v>1</v>
      </c>
      <c r="I1406" s="62">
        <v>14</v>
      </c>
      <c r="J1406" s="61">
        <v>11957</v>
      </c>
      <c r="K1406" s="4">
        <f>VLOOKUP(class[[#This Row],[hwycov_id]],readme!E:F,2,FALSE)</f>
        <v>6868.9514850000005</v>
      </c>
      <c r="L1406" s="64">
        <f t="shared" si="66"/>
        <v>-0.42552885464581414</v>
      </c>
      <c r="M1406" s="65">
        <f t="shared" si="67"/>
        <v>-5088.0485149999995</v>
      </c>
      <c r="N1406" s="65">
        <f t="shared" si="68"/>
        <v>25888237.6909937</v>
      </c>
      <c r="O1406" s="66" t="e">
        <v>#N/A</v>
      </c>
      <c r="P1406" s="1">
        <v>1406</v>
      </c>
      <c r="Q1406" s="46">
        <f>ROUND(class[[#This Row],[count]],-3)</f>
        <v>12000</v>
      </c>
      <c r="R1406" s="59">
        <f>VLOOKUP(class[[#This Row],[count_rd]],caltran!$J$2:$P$182,7,FALSE)</f>
        <v>8010</v>
      </c>
      <c r="S1406" s="63">
        <f>VLOOKUP(class[[#This Row],[count_rd]],caltran!$J$2:$P$182,6,FALSE)</f>
        <v>15990</v>
      </c>
      <c r="T1406" s="1">
        <f>IF(AND(class[[#This Row],[flow]]&gt;=class[[#This Row],[low]], class[[#This Row],[flow]]&lt;=class[[#This Row],[high]]),1,0)</f>
        <v>0</v>
      </c>
    </row>
    <row r="1407" spans="1:20" x14ac:dyDescent="0.25">
      <c r="A1407" s="61">
        <v>18473</v>
      </c>
      <c r="B1407" s="61">
        <v>3</v>
      </c>
      <c r="C1407" s="61">
        <v>1</v>
      </c>
      <c r="D1407" s="68">
        <v>2</v>
      </c>
      <c r="E1407" s="61" t="s">
        <v>77</v>
      </c>
      <c r="F1407" s="61">
        <v>3</v>
      </c>
      <c r="G14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07" s="62">
        <v>1</v>
      </c>
      <c r="I1407" s="62">
        <v>14</v>
      </c>
      <c r="J1407" s="61">
        <v>11983</v>
      </c>
      <c r="K1407" s="4">
        <f>VLOOKUP(class[[#This Row],[hwycov_id]],readme!E:F,2,FALSE)</f>
        <v>8166.1091080000006</v>
      </c>
      <c r="L1407" s="64">
        <f t="shared" si="66"/>
        <v>-0.31852548543770332</v>
      </c>
      <c r="M1407" s="65">
        <f t="shared" si="67"/>
        <v>-3816.8908919999994</v>
      </c>
      <c r="N1407" s="65">
        <f t="shared" si="68"/>
        <v>14568656.081432551</v>
      </c>
      <c r="O1407" s="66" t="e">
        <v>#N/A</v>
      </c>
      <c r="P1407" s="1">
        <v>1407</v>
      </c>
      <c r="Q1407" s="46">
        <f>ROUND(class[[#This Row],[count]],-3)</f>
        <v>12000</v>
      </c>
      <c r="R1407" s="59">
        <f>VLOOKUP(class[[#This Row],[count_rd]],caltran!$J$2:$P$182,7,FALSE)</f>
        <v>8010</v>
      </c>
      <c r="S1407" s="63">
        <f>VLOOKUP(class[[#This Row],[count_rd]],caltran!$J$2:$P$182,6,FALSE)</f>
        <v>15990</v>
      </c>
      <c r="T1407" s="1">
        <f>IF(AND(class[[#This Row],[flow]]&gt;=class[[#This Row],[low]], class[[#This Row],[flow]]&lt;=class[[#This Row],[high]]),1,0)</f>
        <v>1</v>
      </c>
    </row>
    <row r="1408" spans="1:20" x14ac:dyDescent="0.25">
      <c r="A1408" s="61">
        <v>17485</v>
      </c>
      <c r="B1408" s="61">
        <v>3</v>
      </c>
      <c r="C1408" s="61">
        <v>1</v>
      </c>
      <c r="D1408" s="68">
        <v>2</v>
      </c>
      <c r="E1408" s="61" t="s">
        <v>77</v>
      </c>
      <c r="F1408" s="61">
        <v>3</v>
      </c>
      <c r="G14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08" s="62">
        <v>5</v>
      </c>
      <c r="I1408" s="62">
        <v>5</v>
      </c>
      <c r="J1408" s="61">
        <v>12000</v>
      </c>
      <c r="K1408" s="4">
        <f>VLOOKUP(class[[#This Row],[hwycov_id]],readme!E:F,2,FALSE)</f>
        <v>7659.5236480000003</v>
      </c>
      <c r="L1408" s="64">
        <f t="shared" si="66"/>
        <v>-0.36170636266666667</v>
      </c>
      <c r="M1408" s="65">
        <f t="shared" si="67"/>
        <v>-4340.4763519999997</v>
      </c>
      <c r="N1408" s="65">
        <f t="shared" si="68"/>
        <v>18839734.962271225</v>
      </c>
      <c r="O1408" s="66" t="e">
        <v>#N/A</v>
      </c>
      <c r="P1408" s="1">
        <v>1408</v>
      </c>
      <c r="Q1408" s="46">
        <f>ROUND(class[[#This Row],[count]],-3)</f>
        <v>12000</v>
      </c>
      <c r="R1408" s="59">
        <f>VLOOKUP(class[[#This Row],[count_rd]],caltran!$J$2:$P$182,7,FALSE)</f>
        <v>8010</v>
      </c>
      <c r="S1408" s="63">
        <f>VLOOKUP(class[[#This Row],[count_rd]],caltran!$J$2:$P$182,6,FALSE)</f>
        <v>15990</v>
      </c>
      <c r="T1408" s="1">
        <f>IF(AND(class[[#This Row],[flow]]&gt;=class[[#This Row],[low]], class[[#This Row],[flow]]&lt;=class[[#This Row],[high]]),1,0)</f>
        <v>0</v>
      </c>
    </row>
    <row r="1409" spans="1:20" x14ac:dyDescent="0.25">
      <c r="A1409" s="61">
        <v>16118</v>
      </c>
      <c r="B1409" s="61">
        <v>3</v>
      </c>
      <c r="C1409" s="61">
        <v>1</v>
      </c>
      <c r="D1409" s="68">
        <v>2</v>
      </c>
      <c r="E1409" s="61" t="s">
        <v>77</v>
      </c>
      <c r="F1409" s="61">
        <v>3</v>
      </c>
      <c r="G14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09" s="62">
        <v>5</v>
      </c>
      <c r="I1409" s="62">
        <v>5</v>
      </c>
      <c r="J1409" s="61">
        <v>12000</v>
      </c>
      <c r="K1409" s="4">
        <f>VLOOKUP(class[[#This Row],[hwycov_id]],readme!E:F,2,FALSE)</f>
        <v>11785.500702000001</v>
      </c>
      <c r="L1409" s="64">
        <f t="shared" si="66"/>
        <v>-1.7874941499999908E-2</v>
      </c>
      <c r="M1409" s="65">
        <f t="shared" si="67"/>
        <v>-214.49929799999882</v>
      </c>
      <c r="N1409" s="65">
        <f t="shared" si="68"/>
        <v>46009.948842492297</v>
      </c>
      <c r="O1409" s="66" t="e">
        <v>#N/A</v>
      </c>
      <c r="P1409" s="1">
        <v>1409</v>
      </c>
      <c r="Q1409" s="46">
        <f>ROUND(class[[#This Row],[count]],-3)</f>
        <v>12000</v>
      </c>
      <c r="R1409" s="59">
        <f>VLOOKUP(class[[#This Row],[count_rd]],caltran!$J$2:$P$182,7,FALSE)</f>
        <v>8010</v>
      </c>
      <c r="S1409" s="63">
        <f>VLOOKUP(class[[#This Row],[count_rd]],caltran!$J$2:$P$182,6,FALSE)</f>
        <v>15990</v>
      </c>
      <c r="T1409" s="1">
        <f>IF(AND(class[[#This Row],[flow]]&gt;=class[[#This Row],[low]], class[[#This Row],[flow]]&lt;=class[[#This Row],[high]]),1,0)</f>
        <v>1</v>
      </c>
    </row>
    <row r="1410" spans="1:20" x14ac:dyDescent="0.25">
      <c r="A1410" s="61">
        <v>5777</v>
      </c>
      <c r="B1410" s="61">
        <v>3</v>
      </c>
      <c r="C1410" s="61">
        <v>1</v>
      </c>
      <c r="D1410" s="68">
        <v>2</v>
      </c>
      <c r="E1410" s="61" t="s">
        <v>77</v>
      </c>
      <c r="F1410" s="61">
        <v>3</v>
      </c>
      <c r="G14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10" s="62">
        <v>3</v>
      </c>
      <c r="I1410" s="62">
        <v>14</v>
      </c>
      <c r="J1410" s="61">
        <v>12033</v>
      </c>
      <c r="K1410" s="4">
        <f>VLOOKUP(class[[#This Row],[hwycov_id]],readme!E:F,2,FALSE)</f>
        <v>3787.3718040000003</v>
      </c>
      <c r="L1410" s="64">
        <f t="shared" si="66"/>
        <v>-0.68525124208426824</v>
      </c>
      <c r="M1410" s="65">
        <f t="shared" si="67"/>
        <v>-8245.6281959999997</v>
      </c>
      <c r="N1410" s="65">
        <f t="shared" si="68"/>
        <v>67990384.34667021</v>
      </c>
      <c r="O1410" s="66" t="e">
        <v>#N/A</v>
      </c>
      <c r="P1410" s="1">
        <v>1410</v>
      </c>
      <c r="Q1410" s="46">
        <f>ROUND(class[[#This Row],[count]],-3)</f>
        <v>12000</v>
      </c>
      <c r="R1410" s="59">
        <f>VLOOKUP(class[[#This Row],[count_rd]],caltran!$J$2:$P$182,7,FALSE)</f>
        <v>8010</v>
      </c>
      <c r="S1410" s="63">
        <f>VLOOKUP(class[[#This Row],[count_rd]],caltran!$J$2:$P$182,6,FALSE)</f>
        <v>15990</v>
      </c>
      <c r="T1410" s="1">
        <f>IF(AND(class[[#This Row],[flow]]&gt;=class[[#This Row],[low]], class[[#This Row],[flow]]&lt;=class[[#This Row],[high]]),1,0)</f>
        <v>0</v>
      </c>
    </row>
    <row r="1411" spans="1:20" x14ac:dyDescent="0.25">
      <c r="A1411" s="61">
        <v>865</v>
      </c>
      <c r="B1411" s="61">
        <v>3</v>
      </c>
      <c r="C1411" s="61">
        <v>1</v>
      </c>
      <c r="D1411" s="68">
        <v>2</v>
      </c>
      <c r="E1411" s="61" t="s">
        <v>77</v>
      </c>
      <c r="F1411" s="61">
        <v>3</v>
      </c>
      <c r="G14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11" s="62">
        <v>2</v>
      </c>
      <c r="I1411" s="62">
        <v>19</v>
      </c>
      <c r="J1411" s="61">
        <v>12089</v>
      </c>
      <c r="K1411" s="4">
        <f>VLOOKUP(class[[#This Row],[hwycov_id]],readme!E:F,2,FALSE)</f>
        <v>17942.627350000002</v>
      </c>
      <c r="L1411" s="64">
        <f t="shared" si="66"/>
        <v>0.48421104723302189</v>
      </c>
      <c r="M1411" s="65">
        <f t="shared" si="67"/>
        <v>5853.6273500000025</v>
      </c>
      <c r="N1411" s="65">
        <f t="shared" si="68"/>
        <v>34264953.152668051</v>
      </c>
      <c r="O1411" s="66" t="e">
        <v>#N/A</v>
      </c>
      <c r="P1411" s="1">
        <v>1411</v>
      </c>
      <c r="Q1411" s="46">
        <f>ROUND(class[[#This Row],[count]],-3)</f>
        <v>12000</v>
      </c>
      <c r="R1411" s="59">
        <f>VLOOKUP(class[[#This Row],[count_rd]],caltran!$J$2:$P$182,7,FALSE)</f>
        <v>8010</v>
      </c>
      <c r="S1411" s="63">
        <f>VLOOKUP(class[[#This Row],[count_rd]],caltran!$J$2:$P$182,6,FALSE)</f>
        <v>15990</v>
      </c>
      <c r="T1411" s="1">
        <f>IF(AND(class[[#This Row],[flow]]&gt;=class[[#This Row],[low]], class[[#This Row],[flow]]&lt;=class[[#This Row],[high]]),1,0)</f>
        <v>0</v>
      </c>
    </row>
    <row r="1412" spans="1:20" x14ac:dyDescent="0.25">
      <c r="A1412" s="61">
        <v>31045</v>
      </c>
      <c r="B1412" s="61">
        <v>3</v>
      </c>
      <c r="C1412" s="61">
        <v>1</v>
      </c>
      <c r="D1412" s="68">
        <v>2</v>
      </c>
      <c r="E1412" s="61" t="s">
        <v>77</v>
      </c>
      <c r="F1412" s="61">
        <v>3</v>
      </c>
      <c r="G14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412" s="62">
        <v>3</v>
      </c>
      <c r="I1412" s="62">
        <v>14</v>
      </c>
      <c r="J1412" s="61">
        <v>12100</v>
      </c>
      <c r="K1412" s="4">
        <f>VLOOKUP(class[[#This Row],[hwycov_id]],readme!E:F,2,FALSE)</f>
        <v>27062.019073000003</v>
      </c>
      <c r="L1412" s="64">
        <f t="shared" si="66"/>
        <v>1.2365305019008268</v>
      </c>
      <c r="M1412" s="65">
        <f t="shared" si="67"/>
        <v>14962.019073000003</v>
      </c>
      <c r="N1412" s="65">
        <f t="shared" si="68"/>
        <v>223862014.74081588</v>
      </c>
      <c r="O1412" s="66" t="e">
        <v>#N/A</v>
      </c>
      <c r="P1412" s="1">
        <v>1412</v>
      </c>
      <c r="Q1412" s="46">
        <f>ROUND(class[[#This Row],[count]],-3)</f>
        <v>12000</v>
      </c>
      <c r="R1412" s="59">
        <f>VLOOKUP(class[[#This Row],[count_rd]],caltran!$J$2:$P$182,7,FALSE)</f>
        <v>8010</v>
      </c>
      <c r="S1412" s="63">
        <f>VLOOKUP(class[[#This Row],[count_rd]],caltran!$J$2:$P$182,6,FALSE)</f>
        <v>15990</v>
      </c>
      <c r="T1412" s="1">
        <f>IF(AND(class[[#This Row],[flow]]&gt;=class[[#This Row],[low]], class[[#This Row],[flow]]&lt;=class[[#This Row],[high]]),1,0)</f>
        <v>0</v>
      </c>
    </row>
    <row r="1413" spans="1:20" x14ac:dyDescent="0.25">
      <c r="A1413" s="61">
        <v>1729</v>
      </c>
      <c r="B1413" s="61">
        <v>3</v>
      </c>
      <c r="C1413" s="61">
        <v>1</v>
      </c>
      <c r="D1413" s="68">
        <v>2</v>
      </c>
      <c r="E1413" s="61" t="s">
        <v>77</v>
      </c>
      <c r="F1413" s="61">
        <v>3</v>
      </c>
      <c r="G14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13" s="62">
        <v>1</v>
      </c>
      <c r="I1413" s="62">
        <v>14</v>
      </c>
      <c r="J1413" s="61">
        <v>12104</v>
      </c>
      <c r="K1413" s="4">
        <f>VLOOKUP(class[[#This Row],[hwycov_id]],readme!E:F,2,FALSE)</f>
        <v>9107.0516549999993</v>
      </c>
      <c r="L1413" s="64">
        <f t="shared" si="66"/>
        <v>-0.24759983022141452</v>
      </c>
      <c r="M1413" s="65">
        <f t="shared" si="67"/>
        <v>-2996.9483450000007</v>
      </c>
      <c r="N1413" s="65">
        <f t="shared" si="68"/>
        <v>8981699.3825982437</v>
      </c>
      <c r="O1413" s="66" t="e">
        <v>#N/A</v>
      </c>
      <c r="P1413" s="1">
        <v>1413</v>
      </c>
      <c r="Q1413" s="46">
        <f>ROUND(class[[#This Row],[count]],-3)</f>
        <v>12000</v>
      </c>
      <c r="R1413" s="59">
        <f>VLOOKUP(class[[#This Row],[count_rd]],caltran!$J$2:$P$182,7,FALSE)</f>
        <v>8010</v>
      </c>
      <c r="S1413" s="63">
        <f>VLOOKUP(class[[#This Row],[count_rd]],caltran!$J$2:$P$182,6,FALSE)</f>
        <v>15990</v>
      </c>
      <c r="T1413" s="1">
        <f>IF(AND(class[[#This Row],[flow]]&gt;=class[[#This Row],[low]], class[[#This Row],[flow]]&lt;=class[[#This Row],[high]]),1,0)</f>
        <v>1</v>
      </c>
    </row>
    <row r="1414" spans="1:20" x14ac:dyDescent="0.25">
      <c r="A1414" s="61">
        <v>18004</v>
      </c>
      <c r="B1414" s="61">
        <v>3</v>
      </c>
      <c r="C1414" s="61">
        <v>1</v>
      </c>
      <c r="D1414" s="68">
        <v>2</v>
      </c>
      <c r="E1414" s="61" t="s">
        <v>77</v>
      </c>
      <c r="F1414" s="61">
        <v>3</v>
      </c>
      <c r="G14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14" s="62">
        <v>5</v>
      </c>
      <c r="I1414" s="62">
        <v>5</v>
      </c>
      <c r="J1414" s="61">
        <v>12200</v>
      </c>
      <c r="K1414" s="4">
        <f>VLOOKUP(class[[#This Row],[hwycov_id]],readme!E:F,2,FALSE)</f>
        <v>9799.9491199999975</v>
      </c>
      <c r="L1414" s="64">
        <f t="shared" si="66"/>
        <v>-0.19672548196721329</v>
      </c>
      <c r="M1414" s="65">
        <f t="shared" si="67"/>
        <v>-2400.0508800000025</v>
      </c>
      <c r="N1414" s="65">
        <f t="shared" si="68"/>
        <v>5760244.2265887866</v>
      </c>
      <c r="O1414" s="66" t="e">
        <v>#N/A</v>
      </c>
      <c r="P1414" s="1">
        <v>1414</v>
      </c>
      <c r="Q1414" s="46">
        <f>ROUND(class[[#This Row],[count]],-3)</f>
        <v>12000</v>
      </c>
      <c r="R1414" s="59">
        <f>VLOOKUP(class[[#This Row],[count_rd]],caltran!$J$2:$P$182,7,FALSE)</f>
        <v>8010</v>
      </c>
      <c r="S1414" s="63">
        <f>VLOOKUP(class[[#This Row],[count_rd]],caltran!$J$2:$P$182,6,FALSE)</f>
        <v>15990</v>
      </c>
      <c r="T1414" s="1">
        <f>IF(AND(class[[#This Row],[flow]]&gt;=class[[#This Row],[low]], class[[#This Row],[flow]]&lt;=class[[#This Row],[high]]),1,0)</f>
        <v>1</v>
      </c>
    </row>
    <row r="1415" spans="1:20" x14ac:dyDescent="0.25">
      <c r="A1415" s="61">
        <v>14792</v>
      </c>
      <c r="B1415" s="61">
        <v>3</v>
      </c>
      <c r="C1415" s="61">
        <v>1</v>
      </c>
      <c r="D1415" s="68">
        <v>2</v>
      </c>
      <c r="E1415" s="61" t="s">
        <v>77</v>
      </c>
      <c r="F1415" s="61">
        <v>3</v>
      </c>
      <c r="G14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15" s="62">
        <v>2</v>
      </c>
      <c r="I1415" s="62">
        <v>14</v>
      </c>
      <c r="J1415" s="61">
        <v>12232</v>
      </c>
      <c r="K1415" s="4">
        <f>VLOOKUP(class[[#This Row],[hwycov_id]],readme!E:F,2,FALSE)</f>
        <v>13616.537909999999</v>
      </c>
      <c r="L1415" s="64">
        <f t="shared" si="66"/>
        <v>0.11318982259646826</v>
      </c>
      <c r="M1415" s="65">
        <f t="shared" si="67"/>
        <v>1384.5379099999991</v>
      </c>
      <c r="N1415" s="65">
        <f t="shared" si="68"/>
        <v>1916945.2242271656</v>
      </c>
      <c r="O1415" s="66" t="e">
        <v>#N/A</v>
      </c>
      <c r="P1415" s="1">
        <v>1415</v>
      </c>
      <c r="Q1415" s="46">
        <f>ROUND(class[[#This Row],[count]],-3)</f>
        <v>12000</v>
      </c>
      <c r="R1415" s="59">
        <f>VLOOKUP(class[[#This Row],[count_rd]],caltran!$J$2:$P$182,7,FALSE)</f>
        <v>8010</v>
      </c>
      <c r="S1415" s="63">
        <f>VLOOKUP(class[[#This Row],[count_rd]],caltran!$J$2:$P$182,6,FALSE)</f>
        <v>15990</v>
      </c>
      <c r="T1415" s="1">
        <f>IF(AND(class[[#This Row],[flow]]&gt;=class[[#This Row],[low]], class[[#This Row],[flow]]&lt;=class[[#This Row],[high]]),1,0)</f>
        <v>1</v>
      </c>
    </row>
    <row r="1416" spans="1:20" x14ac:dyDescent="0.25">
      <c r="A1416" s="61">
        <v>10415</v>
      </c>
      <c r="B1416" s="61">
        <v>3</v>
      </c>
      <c r="C1416" s="61">
        <v>1</v>
      </c>
      <c r="D1416" s="68">
        <v>2</v>
      </c>
      <c r="E1416" s="61" t="s">
        <v>77</v>
      </c>
      <c r="F1416" s="61">
        <v>3</v>
      </c>
      <c r="G14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16" s="62">
        <v>4</v>
      </c>
      <c r="I1416" s="62">
        <v>14</v>
      </c>
      <c r="J1416" s="61">
        <v>12286</v>
      </c>
      <c r="K1416" s="4">
        <f>VLOOKUP(class[[#This Row],[hwycov_id]],readme!E:F,2,FALSE)</f>
        <v>19547.683992000002</v>
      </c>
      <c r="L1416" s="64">
        <f t="shared" si="66"/>
        <v>0.59105355624287825</v>
      </c>
      <c r="M1416" s="65">
        <f t="shared" si="67"/>
        <v>7261.683992000002</v>
      </c>
      <c r="N1416" s="65">
        <f t="shared" si="68"/>
        <v>52732054.399669088</v>
      </c>
      <c r="O1416" s="66" t="e">
        <v>#N/A</v>
      </c>
      <c r="P1416" s="1">
        <v>1416</v>
      </c>
      <c r="Q1416" s="46">
        <f>ROUND(class[[#This Row],[count]],-3)</f>
        <v>12000</v>
      </c>
      <c r="R1416" s="59">
        <f>VLOOKUP(class[[#This Row],[count_rd]],caltran!$J$2:$P$182,7,FALSE)</f>
        <v>8010</v>
      </c>
      <c r="S1416" s="63">
        <f>VLOOKUP(class[[#This Row],[count_rd]],caltran!$J$2:$P$182,6,FALSE)</f>
        <v>15990</v>
      </c>
      <c r="T1416" s="1">
        <f>IF(AND(class[[#This Row],[flow]]&gt;=class[[#This Row],[low]], class[[#This Row],[flow]]&lt;=class[[#This Row],[high]]),1,0)</f>
        <v>0</v>
      </c>
    </row>
    <row r="1417" spans="1:20" x14ac:dyDescent="0.25">
      <c r="A1417" s="61">
        <v>9538</v>
      </c>
      <c r="B1417" s="61">
        <v>3</v>
      </c>
      <c r="C1417" s="61">
        <v>1</v>
      </c>
      <c r="D1417" s="68">
        <v>2</v>
      </c>
      <c r="E1417" s="61" t="s">
        <v>77</v>
      </c>
      <c r="F1417" s="61">
        <v>3</v>
      </c>
      <c r="G14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17" s="62">
        <v>2</v>
      </c>
      <c r="I1417" s="62">
        <v>14</v>
      </c>
      <c r="J1417" s="61">
        <v>12495</v>
      </c>
      <c r="K1417" s="4">
        <f>VLOOKUP(class[[#This Row],[hwycov_id]],readme!E:F,2,FALSE)</f>
        <v>12611.818272</v>
      </c>
      <c r="L1417" s="64">
        <f t="shared" si="66"/>
        <v>9.3492014405762713E-3</v>
      </c>
      <c r="M1417" s="65">
        <f t="shared" si="67"/>
        <v>116.81827200000043</v>
      </c>
      <c r="N1417" s="65">
        <f t="shared" si="68"/>
        <v>13646.508673066086</v>
      </c>
      <c r="O1417" s="66" t="e">
        <v>#N/A</v>
      </c>
      <c r="P1417" s="1">
        <v>1417</v>
      </c>
      <c r="Q1417" s="46">
        <f>ROUND(class[[#This Row],[count]],-3)</f>
        <v>12000</v>
      </c>
      <c r="R1417" s="59">
        <f>VLOOKUP(class[[#This Row],[count_rd]],caltran!$J$2:$P$182,7,FALSE)</f>
        <v>8010</v>
      </c>
      <c r="S1417" s="63">
        <f>VLOOKUP(class[[#This Row],[count_rd]],caltran!$J$2:$P$182,6,FALSE)</f>
        <v>15990</v>
      </c>
      <c r="T1417" s="1">
        <f>IF(AND(class[[#This Row],[flow]]&gt;=class[[#This Row],[low]], class[[#This Row],[flow]]&lt;=class[[#This Row],[high]]),1,0)</f>
        <v>1</v>
      </c>
    </row>
    <row r="1418" spans="1:20" x14ac:dyDescent="0.25">
      <c r="A1418" s="61">
        <v>1905</v>
      </c>
      <c r="B1418" s="61">
        <v>3</v>
      </c>
      <c r="C1418" s="61">
        <v>1</v>
      </c>
      <c r="D1418" s="68">
        <v>2</v>
      </c>
      <c r="E1418" s="61" t="s">
        <v>77</v>
      </c>
      <c r="F1418" s="61">
        <v>3</v>
      </c>
      <c r="G14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18" s="62">
        <v>2</v>
      </c>
      <c r="I1418" s="62">
        <v>14</v>
      </c>
      <c r="J1418" s="61">
        <v>12600</v>
      </c>
      <c r="K1418" s="4">
        <f>VLOOKUP(class[[#This Row],[hwycov_id]],readme!E:F,2,FALSE)</f>
        <v>16008.035705</v>
      </c>
      <c r="L1418" s="64">
        <f t="shared" si="66"/>
        <v>0.27047902420634928</v>
      </c>
      <c r="M1418" s="65">
        <f t="shared" si="67"/>
        <v>3408.0357050000002</v>
      </c>
      <c r="N1418" s="65">
        <f t="shared" si="68"/>
        <v>11614707.366554849</v>
      </c>
      <c r="O1418" s="66" t="e">
        <v>#N/A</v>
      </c>
      <c r="P1418" s="1">
        <v>1418</v>
      </c>
      <c r="Q1418" s="46">
        <f>ROUND(class[[#This Row],[count]],-3)</f>
        <v>13000</v>
      </c>
      <c r="R1418" s="59">
        <f>VLOOKUP(class[[#This Row],[count_rd]],caltran!$J$2:$P$182,7,FALSE)</f>
        <v>8775</v>
      </c>
      <c r="S1418" s="63">
        <f>VLOOKUP(class[[#This Row],[count_rd]],caltran!$J$2:$P$182,6,FALSE)</f>
        <v>17225</v>
      </c>
      <c r="T1418" s="1">
        <f>IF(AND(class[[#This Row],[flow]]&gt;=class[[#This Row],[low]], class[[#This Row],[flow]]&lt;=class[[#This Row],[high]]),1,0)</f>
        <v>1</v>
      </c>
    </row>
    <row r="1419" spans="1:20" x14ac:dyDescent="0.25">
      <c r="A1419" s="61">
        <v>19008</v>
      </c>
      <c r="B1419" s="61">
        <v>3</v>
      </c>
      <c r="C1419" s="61">
        <v>1</v>
      </c>
      <c r="D1419" s="68">
        <v>2</v>
      </c>
      <c r="E1419" s="61" t="s">
        <v>77</v>
      </c>
      <c r="F1419" s="61">
        <v>3</v>
      </c>
      <c r="G14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19" s="62">
        <v>2</v>
      </c>
      <c r="I1419" s="62">
        <v>11</v>
      </c>
      <c r="J1419" s="61">
        <v>12600</v>
      </c>
      <c r="K1419" s="4">
        <f>VLOOKUP(class[[#This Row],[hwycov_id]],readme!E:F,2,FALSE)</f>
        <v>15819.974502000001</v>
      </c>
      <c r="L1419" s="64">
        <f t="shared" si="66"/>
        <v>0.25555353190476193</v>
      </c>
      <c r="M1419" s="65">
        <f t="shared" si="67"/>
        <v>3219.9745020000009</v>
      </c>
      <c r="N1419" s="65">
        <f t="shared" si="68"/>
        <v>10368235.793530155</v>
      </c>
      <c r="O1419" s="66" t="e">
        <v>#N/A</v>
      </c>
      <c r="P1419" s="1">
        <v>1419</v>
      </c>
      <c r="Q1419" s="46">
        <f>ROUND(class[[#This Row],[count]],-3)</f>
        <v>13000</v>
      </c>
      <c r="R1419" s="59">
        <f>VLOOKUP(class[[#This Row],[count_rd]],caltran!$J$2:$P$182,7,FALSE)</f>
        <v>8775</v>
      </c>
      <c r="S1419" s="63">
        <f>VLOOKUP(class[[#This Row],[count_rd]],caltran!$J$2:$P$182,6,FALSE)</f>
        <v>17225</v>
      </c>
      <c r="T1419" s="1">
        <f>IF(AND(class[[#This Row],[flow]]&gt;=class[[#This Row],[low]], class[[#This Row],[flow]]&lt;=class[[#This Row],[high]]),1,0)</f>
        <v>1</v>
      </c>
    </row>
    <row r="1420" spans="1:20" x14ac:dyDescent="0.25">
      <c r="A1420" s="61">
        <v>1891</v>
      </c>
      <c r="B1420" s="61">
        <v>3</v>
      </c>
      <c r="C1420" s="61">
        <v>1</v>
      </c>
      <c r="D1420" s="68">
        <v>2</v>
      </c>
      <c r="E1420" s="61" t="s">
        <v>77</v>
      </c>
      <c r="F1420" s="61">
        <v>3</v>
      </c>
      <c r="G14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20" s="62">
        <v>4</v>
      </c>
      <c r="I1420" s="62">
        <v>8</v>
      </c>
      <c r="J1420" s="61">
        <v>12700</v>
      </c>
      <c r="K1420" s="4">
        <f>VLOOKUP(class[[#This Row],[hwycov_id]],readme!E:F,2,FALSE)</f>
        <v>9759.7534930000002</v>
      </c>
      <c r="L1420" s="64">
        <f t="shared" si="66"/>
        <v>-0.23151547299212594</v>
      </c>
      <c r="M1420" s="65">
        <f t="shared" si="67"/>
        <v>-2940.2465069999998</v>
      </c>
      <c r="N1420" s="65">
        <f t="shared" si="68"/>
        <v>8645049.5219257008</v>
      </c>
      <c r="O1420" s="66" t="e">
        <v>#N/A</v>
      </c>
      <c r="P1420" s="1">
        <v>1420</v>
      </c>
      <c r="Q1420" s="46">
        <f>ROUND(class[[#This Row],[count]],-3)</f>
        <v>13000</v>
      </c>
      <c r="R1420" s="59">
        <f>VLOOKUP(class[[#This Row],[count_rd]],caltran!$J$2:$P$182,7,FALSE)</f>
        <v>8775</v>
      </c>
      <c r="S1420" s="63">
        <f>VLOOKUP(class[[#This Row],[count_rd]],caltran!$J$2:$P$182,6,FALSE)</f>
        <v>17225</v>
      </c>
      <c r="T1420" s="1">
        <f>IF(AND(class[[#This Row],[flow]]&gt;=class[[#This Row],[low]], class[[#This Row],[flow]]&lt;=class[[#This Row],[high]]),1,0)</f>
        <v>1</v>
      </c>
    </row>
    <row r="1421" spans="1:20" x14ac:dyDescent="0.25">
      <c r="A1421" s="61">
        <v>5982</v>
      </c>
      <c r="B1421" s="61">
        <v>3</v>
      </c>
      <c r="C1421" s="61">
        <v>1</v>
      </c>
      <c r="D1421" s="68">
        <v>2</v>
      </c>
      <c r="E1421" s="61" t="s">
        <v>77</v>
      </c>
      <c r="F1421" s="61">
        <v>3</v>
      </c>
      <c r="G14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21" s="62">
        <v>3</v>
      </c>
      <c r="I1421" s="62">
        <v>14</v>
      </c>
      <c r="J1421" s="61">
        <v>12753</v>
      </c>
      <c r="K1421" s="4">
        <f>VLOOKUP(class[[#This Row],[hwycov_id]],readme!E:F,2,FALSE)</f>
        <v>13684.984277</v>
      </c>
      <c r="L1421" s="64">
        <f t="shared" si="66"/>
        <v>7.3079610836665809E-2</v>
      </c>
      <c r="M1421" s="65">
        <f t="shared" si="67"/>
        <v>931.98427699999957</v>
      </c>
      <c r="N1421" s="65">
        <f t="shared" si="68"/>
        <v>868594.69257521187</v>
      </c>
      <c r="O1421" s="66" t="e">
        <v>#N/A</v>
      </c>
      <c r="P1421" s="1">
        <v>1421</v>
      </c>
      <c r="Q1421" s="46">
        <f>ROUND(class[[#This Row],[count]],-3)</f>
        <v>13000</v>
      </c>
      <c r="R1421" s="59">
        <f>VLOOKUP(class[[#This Row],[count_rd]],caltran!$J$2:$P$182,7,FALSE)</f>
        <v>8775</v>
      </c>
      <c r="S1421" s="63">
        <f>VLOOKUP(class[[#This Row],[count_rd]],caltran!$J$2:$P$182,6,FALSE)</f>
        <v>17225</v>
      </c>
      <c r="T1421" s="1">
        <f>IF(AND(class[[#This Row],[flow]]&gt;=class[[#This Row],[low]], class[[#This Row],[flow]]&lt;=class[[#This Row],[high]]),1,0)</f>
        <v>1</v>
      </c>
    </row>
    <row r="1422" spans="1:20" x14ac:dyDescent="0.25">
      <c r="A1422" s="61">
        <v>7099</v>
      </c>
      <c r="B1422" s="61">
        <v>3</v>
      </c>
      <c r="C1422" s="61">
        <v>1</v>
      </c>
      <c r="D1422" s="68">
        <v>2</v>
      </c>
      <c r="E1422" s="61" t="s">
        <v>77</v>
      </c>
      <c r="F1422" s="61">
        <v>3</v>
      </c>
      <c r="G14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22" s="62">
        <v>2</v>
      </c>
      <c r="I1422" s="62">
        <v>11</v>
      </c>
      <c r="J1422" s="61">
        <v>12800</v>
      </c>
      <c r="K1422" s="4">
        <f>VLOOKUP(class[[#This Row],[hwycov_id]],readme!E:F,2,FALSE)</f>
        <v>6354.7929940000004</v>
      </c>
      <c r="L1422" s="64">
        <f t="shared" si="66"/>
        <v>-0.50353179734374998</v>
      </c>
      <c r="M1422" s="65">
        <f t="shared" si="67"/>
        <v>-6445.2070059999996</v>
      </c>
      <c r="N1422" s="65">
        <f t="shared" si="68"/>
        <v>41540693.350191481</v>
      </c>
      <c r="O1422" s="66" t="e">
        <v>#N/A</v>
      </c>
      <c r="P1422" s="1">
        <v>1422</v>
      </c>
      <c r="Q1422" s="46">
        <f>ROUND(class[[#This Row],[count]],-3)</f>
        <v>13000</v>
      </c>
      <c r="R1422" s="59">
        <f>VLOOKUP(class[[#This Row],[count_rd]],caltran!$J$2:$P$182,7,FALSE)</f>
        <v>8775</v>
      </c>
      <c r="S1422" s="63">
        <f>VLOOKUP(class[[#This Row],[count_rd]],caltran!$J$2:$P$182,6,FALSE)</f>
        <v>17225</v>
      </c>
      <c r="T1422" s="1">
        <f>IF(AND(class[[#This Row],[flow]]&gt;=class[[#This Row],[low]], class[[#This Row],[flow]]&lt;=class[[#This Row],[high]]),1,0)</f>
        <v>0</v>
      </c>
    </row>
    <row r="1423" spans="1:20" x14ac:dyDescent="0.25">
      <c r="A1423" s="61">
        <v>19321</v>
      </c>
      <c r="B1423" s="61">
        <v>3</v>
      </c>
      <c r="C1423" s="61">
        <v>1</v>
      </c>
      <c r="D1423" s="68">
        <v>2</v>
      </c>
      <c r="E1423" s="61" t="s">
        <v>77</v>
      </c>
      <c r="F1423" s="61">
        <v>3</v>
      </c>
      <c r="G14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23" s="62">
        <v>7</v>
      </c>
      <c r="I1423" s="62">
        <v>7</v>
      </c>
      <c r="J1423" s="61">
        <v>12800</v>
      </c>
      <c r="K1423" s="4">
        <f>VLOOKUP(class[[#This Row],[hwycov_id]],readme!E:F,2,FALSE)</f>
        <v>9142.4874409999993</v>
      </c>
      <c r="L1423" s="64">
        <f t="shared" si="66"/>
        <v>-0.2857431686718751</v>
      </c>
      <c r="M1423" s="65">
        <f t="shared" si="67"/>
        <v>-3657.5125590000007</v>
      </c>
      <c r="N1423" s="65">
        <f t="shared" si="68"/>
        <v>13377398.119242733</v>
      </c>
      <c r="O1423" s="66" t="e">
        <v>#N/A</v>
      </c>
      <c r="P1423" s="1">
        <v>1423</v>
      </c>
      <c r="Q1423" s="46">
        <f>ROUND(class[[#This Row],[count]],-3)</f>
        <v>13000</v>
      </c>
      <c r="R1423" s="59">
        <f>VLOOKUP(class[[#This Row],[count_rd]],caltran!$J$2:$P$182,7,FALSE)</f>
        <v>8775</v>
      </c>
      <c r="S1423" s="63">
        <f>VLOOKUP(class[[#This Row],[count_rd]],caltran!$J$2:$P$182,6,FALSE)</f>
        <v>17225</v>
      </c>
      <c r="T1423" s="1">
        <f>IF(AND(class[[#This Row],[flow]]&gt;=class[[#This Row],[low]], class[[#This Row],[flow]]&lt;=class[[#This Row],[high]]),1,0)</f>
        <v>1</v>
      </c>
    </row>
    <row r="1424" spans="1:20" x14ac:dyDescent="0.25">
      <c r="A1424" s="61">
        <v>5454</v>
      </c>
      <c r="B1424" s="61">
        <v>3</v>
      </c>
      <c r="C1424" s="61">
        <v>1</v>
      </c>
      <c r="D1424" s="68">
        <v>2</v>
      </c>
      <c r="E1424" s="61" t="s">
        <v>77</v>
      </c>
      <c r="F1424" s="61">
        <v>3</v>
      </c>
      <c r="G14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24" s="62">
        <v>3</v>
      </c>
      <c r="I1424" s="62">
        <v>14</v>
      </c>
      <c r="J1424" s="61">
        <v>12873</v>
      </c>
      <c r="K1424" s="4">
        <f>VLOOKUP(class[[#This Row],[hwycov_id]],readme!E:F,2,FALSE)</f>
        <v>19479.06753</v>
      </c>
      <c r="L1424" s="64">
        <f t="shared" si="66"/>
        <v>0.5131723397809369</v>
      </c>
      <c r="M1424" s="65">
        <f t="shared" si="67"/>
        <v>6606.0675300000003</v>
      </c>
      <c r="N1424" s="65">
        <f t="shared" si="68"/>
        <v>43640128.210920304</v>
      </c>
      <c r="O1424" s="66" t="e">
        <v>#N/A</v>
      </c>
      <c r="P1424" s="1">
        <v>1424</v>
      </c>
      <c r="Q1424" s="46">
        <f>ROUND(class[[#This Row],[count]],-3)</f>
        <v>13000</v>
      </c>
      <c r="R1424" s="59">
        <f>VLOOKUP(class[[#This Row],[count_rd]],caltran!$J$2:$P$182,7,FALSE)</f>
        <v>8775</v>
      </c>
      <c r="S1424" s="63">
        <f>VLOOKUP(class[[#This Row],[count_rd]],caltran!$J$2:$P$182,6,FALSE)</f>
        <v>17225</v>
      </c>
      <c r="T1424" s="1">
        <f>IF(AND(class[[#This Row],[flow]]&gt;=class[[#This Row],[low]], class[[#This Row],[flow]]&lt;=class[[#This Row],[high]]),1,0)</f>
        <v>0</v>
      </c>
    </row>
    <row r="1425" spans="1:20" x14ac:dyDescent="0.25">
      <c r="A1425" s="61">
        <v>8449</v>
      </c>
      <c r="B1425" s="61">
        <v>3</v>
      </c>
      <c r="C1425" s="61">
        <v>1</v>
      </c>
      <c r="D1425" s="68">
        <v>2</v>
      </c>
      <c r="E1425" s="61" t="s">
        <v>77</v>
      </c>
      <c r="F1425" s="61">
        <v>3</v>
      </c>
      <c r="G14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25" s="62">
        <v>3</v>
      </c>
      <c r="I1425" s="62">
        <v>14</v>
      </c>
      <c r="J1425" s="61">
        <v>12883</v>
      </c>
      <c r="K1425" s="4">
        <f>VLOOKUP(class[[#This Row],[hwycov_id]],readme!E:F,2,FALSE)</f>
        <v>14629.711977999999</v>
      </c>
      <c r="L1425" s="64">
        <f t="shared" si="66"/>
        <v>0.13558270418380802</v>
      </c>
      <c r="M1425" s="65">
        <f t="shared" si="67"/>
        <v>1746.7119779999994</v>
      </c>
      <c r="N1425" s="65">
        <f t="shared" si="68"/>
        <v>3051002.7340886705</v>
      </c>
      <c r="O1425" s="66" t="e">
        <v>#N/A</v>
      </c>
      <c r="P1425" s="1">
        <v>1425</v>
      </c>
      <c r="Q1425" s="46">
        <f>ROUND(class[[#This Row],[count]],-3)</f>
        <v>13000</v>
      </c>
      <c r="R1425" s="59">
        <f>VLOOKUP(class[[#This Row],[count_rd]],caltran!$J$2:$P$182,7,FALSE)</f>
        <v>8775</v>
      </c>
      <c r="S1425" s="63">
        <f>VLOOKUP(class[[#This Row],[count_rd]],caltran!$J$2:$P$182,6,FALSE)</f>
        <v>17225</v>
      </c>
      <c r="T1425" s="1">
        <f>IF(AND(class[[#This Row],[flow]]&gt;=class[[#This Row],[low]], class[[#This Row],[flow]]&lt;=class[[#This Row],[high]]),1,0)</f>
        <v>1</v>
      </c>
    </row>
    <row r="1426" spans="1:20" x14ac:dyDescent="0.25">
      <c r="A1426" s="61">
        <v>10130</v>
      </c>
      <c r="B1426" s="61">
        <v>3</v>
      </c>
      <c r="C1426" s="61">
        <v>1</v>
      </c>
      <c r="D1426" s="68">
        <v>2</v>
      </c>
      <c r="E1426" s="61" t="s">
        <v>77</v>
      </c>
      <c r="F1426" s="61">
        <v>3</v>
      </c>
      <c r="G14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26" s="62">
        <v>2</v>
      </c>
      <c r="I1426" s="62">
        <v>14</v>
      </c>
      <c r="J1426" s="61">
        <v>12893</v>
      </c>
      <c r="K1426" s="4">
        <f>VLOOKUP(class[[#This Row],[hwycov_id]],readme!E:F,2,FALSE)</f>
        <v>6093.0091620000003</v>
      </c>
      <c r="L1426" s="64">
        <f t="shared" si="66"/>
        <v>-0.52741726812999301</v>
      </c>
      <c r="M1426" s="65">
        <f t="shared" si="67"/>
        <v>-6799.9908379999997</v>
      </c>
      <c r="N1426" s="65">
        <f t="shared" si="68"/>
        <v>46239875.396883935</v>
      </c>
      <c r="O1426" s="66" t="e">
        <v>#N/A</v>
      </c>
      <c r="P1426" s="1">
        <v>1426</v>
      </c>
      <c r="Q1426" s="46">
        <f>ROUND(class[[#This Row],[count]],-3)</f>
        <v>13000</v>
      </c>
      <c r="R1426" s="59">
        <f>VLOOKUP(class[[#This Row],[count_rd]],caltran!$J$2:$P$182,7,FALSE)</f>
        <v>8775</v>
      </c>
      <c r="S1426" s="63">
        <f>VLOOKUP(class[[#This Row],[count_rd]],caltran!$J$2:$P$182,6,FALSE)</f>
        <v>17225</v>
      </c>
      <c r="T1426" s="1">
        <f>IF(AND(class[[#This Row],[flow]]&gt;=class[[#This Row],[low]], class[[#This Row],[flow]]&lt;=class[[#This Row],[high]]),1,0)</f>
        <v>0</v>
      </c>
    </row>
    <row r="1427" spans="1:20" x14ac:dyDescent="0.25">
      <c r="A1427" s="61">
        <v>5120</v>
      </c>
      <c r="B1427" s="61">
        <v>3</v>
      </c>
      <c r="C1427" s="61">
        <v>1</v>
      </c>
      <c r="D1427" s="68">
        <v>2</v>
      </c>
      <c r="E1427" s="61" t="s">
        <v>77</v>
      </c>
      <c r="F1427" s="61">
        <v>3</v>
      </c>
      <c r="G14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27" s="62">
        <v>2</v>
      </c>
      <c r="I1427" s="62">
        <v>11</v>
      </c>
      <c r="J1427" s="61">
        <v>12900</v>
      </c>
      <c r="K1427" s="4">
        <f>VLOOKUP(class[[#This Row],[hwycov_id]],readme!E:F,2,FALSE)</f>
        <v>12072.775329</v>
      </c>
      <c r="L1427" s="64">
        <f t="shared" si="66"/>
        <v>-6.4125943488372084E-2</v>
      </c>
      <c r="M1427" s="65">
        <f t="shared" si="67"/>
        <v>-827.22467099999994</v>
      </c>
      <c r="N1427" s="65">
        <f t="shared" si="68"/>
        <v>684300.65631105809</v>
      </c>
      <c r="O1427" s="66" t="e">
        <v>#N/A</v>
      </c>
      <c r="P1427" s="1">
        <v>1427</v>
      </c>
      <c r="Q1427" s="46">
        <f>ROUND(class[[#This Row],[count]],-3)</f>
        <v>13000</v>
      </c>
      <c r="R1427" s="59">
        <f>VLOOKUP(class[[#This Row],[count_rd]],caltran!$J$2:$P$182,7,FALSE)</f>
        <v>8775</v>
      </c>
      <c r="S1427" s="63">
        <f>VLOOKUP(class[[#This Row],[count_rd]],caltran!$J$2:$P$182,6,FALSE)</f>
        <v>17225</v>
      </c>
      <c r="T1427" s="1">
        <f>IF(AND(class[[#This Row],[flow]]&gt;=class[[#This Row],[low]], class[[#This Row],[flow]]&lt;=class[[#This Row],[high]]),1,0)</f>
        <v>1</v>
      </c>
    </row>
    <row r="1428" spans="1:20" x14ac:dyDescent="0.25">
      <c r="A1428" s="61">
        <v>20173</v>
      </c>
      <c r="B1428" s="61">
        <v>3</v>
      </c>
      <c r="C1428" s="61">
        <v>1</v>
      </c>
      <c r="D1428" s="68">
        <v>2</v>
      </c>
      <c r="E1428" s="61" t="s">
        <v>77</v>
      </c>
      <c r="F1428" s="61">
        <v>3</v>
      </c>
      <c r="G14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28" s="62">
        <v>5</v>
      </c>
      <c r="I1428" s="62">
        <v>19</v>
      </c>
      <c r="J1428" s="61">
        <v>12900</v>
      </c>
      <c r="K1428" s="4">
        <f>VLOOKUP(class[[#This Row],[hwycov_id]],readme!E:F,2,FALSE)</f>
        <v>6057.6539199999997</v>
      </c>
      <c r="L1428" s="64">
        <f t="shared" si="66"/>
        <v>-0.53041442480620149</v>
      </c>
      <c r="M1428" s="65">
        <f t="shared" si="67"/>
        <v>-6842.3460800000003</v>
      </c>
      <c r="N1428" s="65">
        <f t="shared" si="68"/>
        <v>46817699.878491372</v>
      </c>
      <c r="O1428" s="66" t="e">
        <v>#N/A</v>
      </c>
      <c r="P1428" s="1">
        <v>1428</v>
      </c>
      <c r="Q1428" s="46">
        <f>ROUND(class[[#This Row],[count]],-3)</f>
        <v>13000</v>
      </c>
      <c r="R1428" s="59">
        <f>VLOOKUP(class[[#This Row],[count_rd]],caltran!$J$2:$P$182,7,FALSE)</f>
        <v>8775</v>
      </c>
      <c r="S1428" s="63">
        <f>VLOOKUP(class[[#This Row],[count_rd]],caltran!$J$2:$P$182,6,FALSE)</f>
        <v>17225</v>
      </c>
      <c r="T1428" s="1">
        <f>IF(AND(class[[#This Row],[flow]]&gt;=class[[#This Row],[low]], class[[#This Row],[flow]]&lt;=class[[#This Row],[high]]),1,0)</f>
        <v>0</v>
      </c>
    </row>
    <row r="1429" spans="1:20" x14ac:dyDescent="0.25">
      <c r="A1429" s="61">
        <v>18637</v>
      </c>
      <c r="B1429" s="61">
        <v>3</v>
      </c>
      <c r="C1429" s="61">
        <v>1</v>
      </c>
      <c r="D1429" s="68">
        <v>1</v>
      </c>
      <c r="E1429" s="61" t="s">
        <v>77</v>
      </c>
      <c r="F1429" s="61">
        <v>3</v>
      </c>
      <c r="G14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29" s="62">
        <v>1</v>
      </c>
      <c r="I1429" s="62">
        <v>14</v>
      </c>
      <c r="J1429" s="61">
        <v>12930</v>
      </c>
      <c r="K1429" s="4">
        <f>VLOOKUP(class[[#This Row],[hwycov_id]],readme!E:F,2,FALSE)</f>
        <v>10316.030181</v>
      </c>
      <c r="L1429" s="64">
        <f t="shared" si="66"/>
        <v>-0.2021631723897912</v>
      </c>
      <c r="M1429" s="65">
        <f t="shared" si="67"/>
        <v>-2613.9698189999999</v>
      </c>
      <c r="N1429" s="65">
        <f t="shared" si="68"/>
        <v>6832838.2146428926</v>
      </c>
      <c r="O1429" s="66" t="e">
        <v>#N/A</v>
      </c>
      <c r="P1429" s="1">
        <v>1429</v>
      </c>
      <c r="Q1429" s="46">
        <f>ROUND(class[[#This Row],[count]],-3)</f>
        <v>13000</v>
      </c>
      <c r="R1429" s="59">
        <f>VLOOKUP(class[[#This Row],[count_rd]],caltran!$J$2:$P$182,7,FALSE)</f>
        <v>8775</v>
      </c>
      <c r="S1429" s="63">
        <f>VLOOKUP(class[[#This Row],[count_rd]],caltran!$J$2:$P$182,6,FALSE)</f>
        <v>17225</v>
      </c>
      <c r="T1429" s="1">
        <f>IF(AND(class[[#This Row],[flow]]&gt;=class[[#This Row],[low]], class[[#This Row],[flow]]&lt;=class[[#This Row],[high]]),1,0)</f>
        <v>1</v>
      </c>
    </row>
    <row r="1430" spans="1:20" x14ac:dyDescent="0.25">
      <c r="A1430" s="61">
        <v>1502</v>
      </c>
      <c r="B1430" s="61">
        <v>3</v>
      </c>
      <c r="C1430" s="61">
        <v>1</v>
      </c>
      <c r="D1430" s="68">
        <v>2</v>
      </c>
      <c r="E1430" s="61" t="s">
        <v>77</v>
      </c>
      <c r="F1430" s="61">
        <v>3</v>
      </c>
      <c r="G14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30" s="62">
        <v>2</v>
      </c>
      <c r="I1430" s="62">
        <v>11</v>
      </c>
      <c r="J1430" s="61">
        <v>13000</v>
      </c>
      <c r="K1430" s="4">
        <f>VLOOKUP(class[[#This Row],[hwycov_id]],readme!E:F,2,FALSE)</f>
        <v>10228.525358999999</v>
      </c>
      <c r="L1430" s="64">
        <f t="shared" si="66"/>
        <v>-0.21319035700000011</v>
      </c>
      <c r="M1430" s="65">
        <f t="shared" si="67"/>
        <v>-2771.4746410000007</v>
      </c>
      <c r="N1430" s="65">
        <f t="shared" si="68"/>
        <v>7681071.6857060827</v>
      </c>
      <c r="O1430" s="66" t="e">
        <v>#N/A</v>
      </c>
      <c r="P1430" s="1">
        <v>1430</v>
      </c>
      <c r="Q1430" s="46">
        <f>ROUND(class[[#This Row],[count]],-3)</f>
        <v>13000</v>
      </c>
      <c r="R1430" s="59">
        <f>VLOOKUP(class[[#This Row],[count_rd]],caltran!$J$2:$P$182,7,FALSE)</f>
        <v>8775</v>
      </c>
      <c r="S1430" s="63">
        <f>VLOOKUP(class[[#This Row],[count_rd]],caltran!$J$2:$P$182,6,FALSE)</f>
        <v>17225</v>
      </c>
      <c r="T1430" s="1">
        <f>IF(AND(class[[#This Row],[flow]]&gt;=class[[#This Row],[low]], class[[#This Row],[flow]]&lt;=class[[#This Row],[high]]),1,0)</f>
        <v>1</v>
      </c>
    </row>
    <row r="1431" spans="1:20" x14ac:dyDescent="0.25">
      <c r="A1431" s="61">
        <v>8983</v>
      </c>
      <c r="B1431" s="61">
        <v>3</v>
      </c>
      <c r="C1431" s="61">
        <v>1</v>
      </c>
      <c r="D1431" s="68">
        <v>2</v>
      </c>
      <c r="E1431" s="61" t="s">
        <v>77</v>
      </c>
      <c r="F1431" s="61">
        <v>3</v>
      </c>
      <c r="G14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31" s="62">
        <v>2</v>
      </c>
      <c r="I1431" s="62">
        <v>11</v>
      </c>
      <c r="J1431" s="61">
        <v>13000</v>
      </c>
      <c r="K1431" s="4">
        <f>VLOOKUP(class[[#This Row],[hwycov_id]],readme!E:F,2,FALSE)</f>
        <v>9352.8932779999996</v>
      </c>
      <c r="L1431" s="64">
        <f t="shared" si="66"/>
        <v>-0.28054667092307695</v>
      </c>
      <c r="M1431" s="65">
        <f t="shared" si="67"/>
        <v>-3647.1067220000004</v>
      </c>
      <c r="N1431" s="65">
        <f t="shared" si="68"/>
        <v>13301387.441657588</v>
      </c>
      <c r="O1431" s="66" t="e">
        <v>#N/A</v>
      </c>
      <c r="P1431" s="1">
        <v>1431</v>
      </c>
      <c r="Q1431" s="46">
        <f>ROUND(class[[#This Row],[count]],-3)</f>
        <v>13000</v>
      </c>
      <c r="R1431" s="59">
        <f>VLOOKUP(class[[#This Row],[count_rd]],caltran!$J$2:$P$182,7,FALSE)</f>
        <v>8775</v>
      </c>
      <c r="S1431" s="63">
        <f>VLOOKUP(class[[#This Row],[count_rd]],caltran!$J$2:$P$182,6,FALSE)</f>
        <v>17225</v>
      </c>
      <c r="T1431" s="1">
        <f>IF(AND(class[[#This Row],[flow]]&gt;=class[[#This Row],[low]], class[[#This Row],[flow]]&lt;=class[[#This Row],[high]]),1,0)</f>
        <v>1</v>
      </c>
    </row>
    <row r="1432" spans="1:20" x14ac:dyDescent="0.25">
      <c r="A1432" s="61">
        <v>5460</v>
      </c>
      <c r="B1432" s="61">
        <v>3</v>
      </c>
      <c r="C1432" s="61">
        <v>1</v>
      </c>
      <c r="D1432" s="68">
        <v>2</v>
      </c>
      <c r="E1432" s="61" t="s">
        <v>77</v>
      </c>
      <c r="F1432" s="61">
        <v>3</v>
      </c>
      <c r="G14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32" s="62">
        <v>3</v>
      </c>
      <c r="I1432" s="62">
        <v>14</v>
      </c>
      <c r="J1432" s="61">
        <v>13084</v>
      </c>
      <c r="K1432" s="4">
        <f>VLOOKUP(class[[#This Row],[hwycov_id]],readme!E:F,2,FALSE)</f>
        <v>7638.839156</v>
      </c>
      <c r="L1432" s="64">
        <f t="shared" si="66"/>
        <v>-0.41616943167227149</v>
      </c>
      <c r="M1432" s="65">
        <f t="shared" si="67"/>
        <v>-5445.160844</v>
      </c>
      <c r="N1432" s="65">
        <f t="shared" si="68"/>
        <v>29649776.617030792</v>
      </c>
      <c r="O1432" s="66" t="e">
        <v>#N/A</v>
      </c>
      <c r="P1432" s="1">
        <v>1432</v>
      </c>
      <c r="Q1432" s="46">
        <f>ROUND(class[[#This Row],[count]],-3)</f>
        <v>13000</v>
      </c>
      <c r="R1432" s="59">
        <f>VLOOKUP(class[[#This Row],[count_rd]],caltran!$J$2:$P$182,7,FALSE)</f>
        <v>8775</v>
      </c>
      <c r="S1432" s="63">
        <f>VLOOKUP(class[[#This Row],[count_rd]],caltran!$J$2:$P$182,6,FALSE)</f>
        <v>17225</v>
      </c>
      <c r="T1432" s="1">
        <f>IF(AND(class[[#This Row],[flow]]&gt;=class[[#This Row],[low]], class[[#This Row],[flow]]&lt;=class[[#This Row],[high]]),1,0)</f>
        <v>0</v>
      </c>
    </row>
    <row r="1433" spans="1:20" x14ac:dyDescent="0.25">
      <c r="A1433" s="61">
        <v>14755</v>
      </c>
      <c r="B1433" s="61">
        <v>3</v>
      </c>
      <c r="C1433" s="61">
        <v>1</v>
      </c>
      <c r="D1433" s="68">
        <v>2</v>
      </c>
      <c r="E1433" s="61" t="s">
        <v>77</v>
      </c>
      <c r="F1433" s="61">
        <v>3</v>
      </c>
      <c r="G14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33" s="62">
        <v>2</v>
      </c>
      <c r="I1433" s="62">
        <v>14</v>
      </c>
      <c r="J1433" s="61">
        <v>13097</v>
      </c>
      <c r="K1433" s="4">
        <f>VLOOKUP(class[[#This Row],[hwycov_id]],readme!E:F,2,FALSE)</f>
        <v>8559.7707090000004</v>
      </c>
      <c r="L1433" s="64">
        <f t="shared" si="66"/>
        <v>-0.34643271672902187</v>
      </c>
      <c r="M1433" s="65">
        <f t="shared" si="67"/>
        <v>-4537.2292909999996</v>
      </c>
      <c r="N1433" s="65">
        <f t="shared" si="68"/>
        <v>20586449.63910836</v>
      </c>
      <c r="O1433" s="66" t="e">
        <v>#N/A</v>
      </c>
      <c r="P1433" s="1">
        <v>1433</v>
      </c>
      <c r="Q1433" s="46">
        <f>ROUND(class[[#This Row],[count]],-3)</f>
        <v>13000</v>
      </c>
      <c r="R1433" s="59">
        <f>VLOOKUP(class[[#This Row],[count_rd]],caltran!$J$2:$P$182,7,FALSE)</f>
        <v>8775</v>
      </c>
      <c r="S1433" s="63">
        <f>VLOOKUP(class[[#This Row],[count_rd]],caltran!$J$2:$P$182,6,FALSE)</f>
        <v>17225</v>
      </c>
      <c r="T1433" s="1">
        <f>IF(AND(class[[#This Row],[flow]]&gt;=class[[#This Row],[low]], class[[#This Row],[flow]]&lt;=class[[#This Row],[high]]),1,0)</f>
        <v>0</v>
      </c>
    </row>
    <row r="1434" spans="1:20" x14ac:dyDescent="0.25">
      <c r="A1434" s="61">
        <v>1422</v>
      </c>
      <c r="B1434" s="61">
        <v>3</v>
      </c>
      <c r="C1434" s="61">
        <v>1</v>
      </c>
      <c r="D1434" s="68">
        <v>2</v>
      </c>
      <c r="E1434" s="61" t="s">
        <v>77</v>
      </c>
      <c r="F1434" s="61">
        <v>3</v>
      </c>
      <c r="G14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34" s="62">
        <v>5</v>
      </c>
      <c r="I1434" s="62">
        <v>5</v>
      </c>
      <c r="J1434" s="61">
        <v>13100</v>
      </c>
      <c r="K1434" s="4">
        <f>VLOOKUP(class[[#This Row],[hwycov_id]],readme!E:F,2,FALSE)</f>
        <v>10101.388137</v>
      </c>
      <c r="L1434" s="64">
        <f t="shared" si="66"/>
        <v>-0.22890166893129771</v>
      </c>
      <c r="M1434" s="65">
        <f t="shared" si="67"/>
        <v>-2998.6118630000001</v>
      </c>
      <c r="N1434" s="65">
        <f t="shared" si="68"/>
        <v>8991673.1049243305</v>
      </c>
      <c r="O1434" s="66" t="e">
        <v>#N/A</v>
      </c>
      <c r="P1434" s="1">
        <v>1434</v>
      </c>
      <c r="Q1434" s="46">
        <f>ROUND(class[[#This Row],[count]],-3)</f>
        <v>13000</v>
      </c>
      <c r="R1434" s="59">
        <f>VLOOKUP(class[[#This Row],[count_rd]],caltran!$J$2:$P$182,7,FALSE)</f>
        <v>8775</v>
      </c>
      <c r="S1434" s="63">
        <f>VLOOKUP(class[[#This Row],[count_rd]],caltran!$J$2:$P$182,6,FALSE)</f>
        <v>17225</v>
      </c>
      <c r="T1434" s="1">
        <f>IF(AND(class[[#This Row],[flow]]&gt;=class[[#This Row],[low]], class[[#This Row],[flow]]&lt;=class[[#This Row],[high]]),1,0)</f>
        <v>1</v>
      </c>
    </row>
    <row r="1435" spans="1:20" x14ac:dyDescent="0.25">
      <c r="A1435" s="61">
        <v>13564</v>
      </c>
      <c r="B1435" s="61">
        <v>3</v>
      </c>
      <c r="C1435" s="61">
        <v>1</v>
      </c>
      <c r="D1435" s="68">
        <v>2</v>
      </c>
      <c r="E1435" s="61" t="s">
        <v>77</v>
      </c>
      <c r="F1435" s="61">
        <v>3</v>
      </c>
      <c r="G14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35" s="62">
        <v>6</v>
      </c>
      <c r="I1435" s="62">
        <v>17</v>
      </c>
      <c r="J1435" s="61">
        <v>13100</v>
      </c>
      <c r="K1435" s="4">
        <f>VLOOKUP(class[[#This Row],[hwycov_id]],readme!E:F,2,FALSE)</f>
        <v>11833.052154000001</v>
      </c>
      <c r="L1435" s="64">
        <f t="shared" si="66"/>
        <v>-9.6713576030534321E-2</v>
      </c>
      <c r="M1435" s="65">
        <f t="shared" si="67"/>
        <v>-1266.9478459999991</v>
      </c>
      <c r="N1435" s="65">
        <f t="shared" si="68"/>
        <v>1605156.8444840375</v>
      </c>
      <c r="O1435" s="66" t="e">
        <v>#N/A</v>
      </c>
      <c r="P1435" s="1">
        <v>1435</v>
      </c>
      <c r="Q1435" s="46">
        <f>ROUND(class[[#This Row],[count]],-3)</f>
        <v>13000</v>
      </c>
      <c r="R1435" s="59">
        <f>VLOOKUP(class[[#This Row],[count_rd]],caltran!$J$2:$P$182,7,FALSE)</f>
        <v>8775</v>
      </c>
      <c r="S1435" s="63">
        <f>VLOOKUP(class[[#This Row],[count_rd]],caltran!$J$2:$P$182,6,FALSE)</f>
        <v>17225</v>
      </c>
      <c r="T1435" s="1">
        <f>IF(AND(class[[#This Row],[flow]]&gt;=class[[#This Row],[low]], class[[#This Row],[flow]]&lt;=class[[#This Row],[high]]),1,0)</f>
        <v>1</v>
      </c>
    </row>
    <row r="1436" spans="1:20" x14ac:dyDescent="0.25">
      <c r="A1436" s="61">
        <v>8366</v>
      </c>
      <c r="B1436" s="61">
        <v>3</v>
      </c>
      <c r="C1436" s="61">
        <v>1</v>
      </c>
      <c r="D1436" s="68">
        <v>2</v>
      </c>
      <c r="E1436" s="61" t="s">
        <v>77</v>
      </c>
      <c r="F1436" s="61">
        <v>3</v>
      </c>
      <c r="G14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36" s="62">
        <v>3</v>
      </c>
      <c r="I1436" s="62">
        <v>14</v>
      </c>
      <c r="J1436" s="61">
        <v>13127</v>
      </c>
      <c r="K1436" s="4">
        <f>VLOOKUP(class[[#This Row],[hwycov_id]],readme!E:F,2,FALSE)</f>
        <v>10241.565334999999</v>
      </c>
      <c r="L1436" s="64">
        <f t="shared" si="66"/>
        <v>-0.21980914641578431</v>
      </c>
      <c r="M1436" s="65">
        <f t="shared" si="67"/>
        <v>-2885.4346650000007</v>
      </c>
      <c r="N1436" s="65">
        <f t="shared" si="68"/>
        <v>8325733.2059836658</v>
      </c>
      <c r="O1436" s="66" t="e">
        <v>#N/A</v>
      </c>
      <c r="P1436" s="1">
        <v>1436</v>
      </c>
      <c r="Q1436" s="46">
        <f>ROUND(class[[#This Row],[count]],-3)</f>
        <v>13000</v>
      </c>
      <c r="R1436" s="59">
        <f>VLOOKUP(class[[#This Row],[count_rd]],caltran!$J$2:$P$182,7,FALSE)</f>
        <v>8775</v>
      </c>
      <c r="S1436" s="63">
        <f>VLOOKUP(class[[#This Row],[count_rd]],caltran!$J$2:$P$182,6,FALSE)</f>
        <v>17225</v>
      </c>
      <c r="T1436" s="1">
        <f>IF(AND(class[[#This Row],[flow]]&gt;=class[[#This Row],[low]], class[[#This Row],[flow]]&lt;=class[[#This Row],[high]]),1,0)</f>
        <v>1</v>
      </c>
    </row>
    <row r="1437" spans="1:20" x14ac:dyDescent="0.25">
      <c r="A1437" s="61">
        <v>18645</v>
      </c>
      <c r="B1437" s="61">
        <v>3</v>
      </c>
      <c r="C1437" s="61">
        <v>1</v>
      </c>
      <c r="D1437" s="68">
        <v>1</v>
      </c>
      <c r="E1437" s="61" t="s">
        <v>77</v>
      </c>
      <c r="F1437" s="61">
        <v>3</v>
      </c>
      <c r="G14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37" s="62">
        <v>1</v>
      </c>
      <c r="I1437" s="62">
        <v>14</v>
      </c>
      <c r="J1437" s="61">
        <v>13174</v>
      </c>
      <c r="K1437" s="4">
        <f>VLOOKUP(class[[#This Row],[hwycov_id]],readme!E:F,2,FALSE)</f>
        <v>17526.585570000003</v>
      </c>
      <c r="L1437" s="64">
        <f t="shared" si="66"/>
        <v>0.33039210338545644</v>
      </c>
      <c r="M1437" s="65">
        <f t="shared" si="67"/>
        <v>4352.5855700000029</v>
      </c>
      <c r="N1437" s="65">
        <f t="shared" si="68"/>
        <v>18945001.144172251</v>
      </c>
      <c r="O1437" s="66" t="e">
        <v>#N/A</v>
      </c>
      <c r="P1437" s="1">
        <v>1437</v>
      </c>
      <c r="Q1437" s="46">
        <f>ROUND(class[[#This Row],[count]],-3)</f>
        <v>13000</v>
      </c>
      <c r="R1437" s="59">
        <f>VLOOKUP(class[[#This Row],[count_rd]],caltran!$J$2:$P$182,7,FALSE)</f>
        <v>8775</v>
      </c>
      <c r="S1437" s="63">
        <f>VLOOKUP(class[[#This Row],[count_rd]],caltran!$J$2:$P$182,6,FALSE)</f>
        <v>17225</v>
      </c>
      <c r="T1437" s="1">
        <f>IF(AND(class[[#This Row],[flow]]&gt;=class[[#This Row],[low]], class[[#This Row],[flow]]&lt;=class[[#This Row],[high]]),1,0)</f>
        <v>0</v>
      </c>
    </row>
    <row r="1438" spans="1:20" x14ac:dyDescent="0.25">
      <c r="A1438" s="61">
        <v>5426</v>
      </c>
      <c r="B1438" s="61">
        <v>3</v>
      </c>
      <c r="C1438" s="61">
        <v>1</v>
      </c>
      <c r="D1438" s="68">
        <v>2</v>
      </c>
      <c r="E1438" s="61" t="s">
        <v>77</v>
      </c>
      <c r="F1438" s="61">
        <v>3</v>
      </c>
      <c r="G14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38" s="62">
        <v>3</v>
      </c>
      <c r="I1438" s="62">
        <v>14</v>
      </c>
      <c r="J1438" s="61">
        <v>13194</v>
      </c>
      <c r="K1438" s="4">
        <f>VLOOKUP(class[[#This Row],[hwycov_id]],readme!E:F,2,FALSE)</f>
        <v>16623.953750000001</v>
      </c>
      <c r="L1438" s="64">
        <f t="shared" si="66"/>
        <v>0.25996314612702753</v>
      </c>
      <c r="M1438" s="65">
        <f t="shared" si="67"/>
        <v>3429.9537500000006</v>
      </c>
      <c r="N1438" s="65">
        <f t="shared" si="68"/>
        <v>11764582.727139067</v>
      </c>
      <c r="O1438" s="66" t="e">
        <v>#N/A</v>
      </c>
      <c r="P1438" s="1">
        <v>1438</v>
      </c>
      <c r="Q1438" s="46">
        <f>ROUND(class[[#This Row],[count]],-3)</f>
        <v>13000</v>
      </c>
      <c r="R1438" s="59">
        <f>VLOOKUP(class[[#This Row],[count_rd]],caltran!$J$2:$P$182,7,FALSE)</f>
        <v>8775</v>
      </c>
      <c r="S1438" s="63">
        <f>VLOOKUP(class[[#This Row],[count_rd]],caltran!$J$2:$P$182,6,FALSE)</f>
        <v>17225</v>
      </c>
      <c r="T1438" s="1">
        <f>IF(AND(class[[#This Row],[flow]]&gt;=class[[#This Row],[low]], class[[#This Row],[flow]]&lt;=class[[#This Row],[high]]),1,0)</f>
        <v>1</v>
      </c>
    </row>
    <row r="1439" spans="1:20" x14ac:dyDescent="0.25">
      <c r="A1439" s="61">
        <v>17884</v>
      </c>
      <c r="B1439" s="61">
        <v>3</v>
      </c>
      <c r="C1439" s="61">
        <v>1</v>
      </c>
      <c r="D1439" s="68">
        <v>2</v>
      </c>
      <c r="E1439" s="61" t="s">
        <v>77</v>
      </c>
      <c r="F1439" s="61">
        <v>3</v>
      </c>
      <c r="G14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39" s="62">
        <v>7</v>
      </c>
      <c r="I1439" s="62">
        <v>7</v>
      </c>
      <c r="J1439" s="61">
        <v>13200</v>
      </c>
      <c r="K1439" s="4">
        <f>VLOOKUP(class[[#This Row],[hwycov_id]],readme!E:F,2,FALSE)</f>
        <v>12296.690764999999</v>
      </c>
      <c r="L1439" s="64">
        <f t="shared" si="66"/>
        <v>-6.843251780303039E-2</v>
      </c>
      <c r="M1439" s="65">
        <f t="shared" si="67"/>
        <v>-903.30923500000063</v>
      </c>
      <c r="N1439" s="65">
        <f t="shared" si="68"/>
        <v>815967.57403628633</v>
      </c>
      <c r="O1439" s="66" t="e">
        <v>#N/A</v>
      </c>
      <c r="P1439" s="1">
        <v>1439</v>
      </c>
      <c r="Q1439" s="46">
        <f>ROUND(class[[#This Row],[count]],-3)</f>
        <v>13000</v>
      </c>
      <c r="R1439" s="59">
        <f>VLOOKUP(class[[#This Row],[count_rd]],caltran!$J$2:$P$182,7,FALSE)</f>
        <v>8775</v>
      </c>
      <c r="S1439" s="63">
        <f>VLOOKUP(class[[#This Row],[count_rd]],caltran!$J$2:$P$182,6,FALSE)</f>
        <v>17225</v>
      </c>
      <c r="T1439" s="1">
        <f>IF(AND(class[[#This Row],[flow]]&gt;=class[[#This Row],[low]], class[[#This Row],[flow]]&lt;=class[[#This Row],[high]]),1,0)</f>
        <v>1</v>
      </c>
    </row>
    <row r="1440" spans="1:20" x14ac:dyDescent="0.25">
      <c r="A1440" s="61">
        <v>19030</v>
      </c>
      <c r="B1440" s="61">
        <v>3</v>
      </c>
      <c r="C1440" s="61">
        <v>1</v>
      </c>
      <c r="D1440" s="68">
        <v>2</v>
      </c>
      <c r="E1440" s="61" t="s">
        <v>77</v>
      </c>
      <c r="F1440" s="61">
        <v>3</v>
      </c>
      <c r="G14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40" s="62">
        <v>2</v>
      </c>
      <c r="I1440" s="62">
        <v>11</v>
      </c>
      <c r="J1440" s="61">
        <v>13200</v>
      </c>
      <c r="K1440" s="4">
        <f>VLOOKUP(class[[#This Row],[hwycov_id]],readme!E:F,2,FALSE)</f>
        <v>10859.77224</v>
      </c>
      <c r="L1440" s="64">
        <f t="shared" si="66"/>
        <v>-0.17728998181818179</v>
      </c>
      <c r="M1440" s="65">
        <f t="shared" si="67"/>
        <v>-2340.2277599999998</v>
      </c>
      <c r="N1440" s="65">
        <f t="shared" si="68"/>
        <v>5476665.9686746169</v>
      </c>
      <c r="O1440" s="66" t="e">
        <v>#N/A</v>
      </c>
      <c r="P1440" s="1">
        <v>1440</v>
      </c>
      <c r="Q1440" s="46">
        <f>ROUND(class[[#This Row],[count]],-3)</f>
        <v>13000</v>
      </c>
      <c r="R1440" s="59">
        <f>VLOOKUP(class[[#This Row],[count_rd]],caltran!$J$2:$P$182,7,FALSE)</f>
        <v>8775</v>
      </c>
      <c r="S1440" s="63">
        <f>VLOOKUP(class[[#This Row],[count_rd]],caltran!$J$2:$P$182,6,FALSE)</f>
        <v>17225</v>
      </c>
      <c r="T1440" s="1">
        <f>IF(AND(class[[#This Row],[flow]]&gt;=class[[#This Row],[low]], class[[#This Row],[flow]]&lt;=class[[#This Row],[high]]),1,0)</f>
        <v>1</v>
      </c>
    </row>
    <row r="1441" spans="1:20" x14ac:dyDescent="0.25">
      <c r="A1441" s="61">
        <v>6986</v>
      </c>
      <c r="B1441" s="61">
        <v>3</v>
      </c>
      <c r="C1441" s="61">
        <v>1</v>
      </c>
      <c r="D1441" s="68">
        <v>2</v>
      </c>
      <c r="E1441" s="61" t="s">
        <v>77</v>
      </c>
      <c r="F1441" s="61">
        <v>3</v>
      </c>
      <c r="G14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41" s="62">
        <v>5</v>
      </c>
      <c r="I1441" s="62">
        <v>5</v>
      </c>
      <c r="J1441" s="61">
        <v>13300</v>
      </c>
      <c r="K1441" s="4">
        <f>VLOOKUP(class[[#This Row],[hwycov_id]],readme!E:F,2,FALSE)</f>
        <v>7278.557049</v>
      </c>
      <c r="L1441" s="64">
        <f t="shared" si="66"/>
        <v>-0.45274007150375939</v>
      </c>
      <c r="M1441" s="65">
        <f t="shared" si="67"/>
        <v>-6021.442951</v>
      </c>
      <c r="N1441" s="65">
        <f t="shared" si="68"/>
        <v>36257775.212147586</v>
      </c>
      <c r="O1441" s="66" t="e">
        <v>#N/A</v>
      </c>
      <c r="P1441" s="1">
        <v>1441</v>
      </c>
      <c r="Q1441" s="46">
        <f>ROUND(class[[#This Row],[count]],-3)</f>
        <v>13000</v>
      </c>
      <c r="R1441" s="59">
        <f>VLOOKUP(class[[#This Row],[count_rd]],caltran!$J$2:$P$182,7,FALSE)</f>
        <v>8775</v>
      </c>
      <c r="S1441" s="63">
        <f>VLOOKUP(class[[#This Row],[count_rd]],caltran!$J$2:$P$182,6,FALSE)</f>
        <v>17225</v>
      </c>
      <c r="T1441" s="1">
        <f>IF(AND(class[[#This Row],[flow]]&gt;=class[[#This Row],[low]], class[[#This Row],[flow]]&lt;=class[[#This Row],[high]]),1,0)</f>
        <v>0</v>
      </c>
    </row>
    <row r="1442" spans="1:20" x14ac:dyDescent="0.25">
      <c r="A1442" s="61">
        <v>6641</v>
      </c>
      <c r="B1442" s="61">
        <v>3</v>
      </c>
      <c r="C1442" s="61">
        <v>1</v>
      </c>
      <c r="D1442" s="68">
        <v>2</v>
      </c>
      <c r="E1442" s="61" t="s">
        <v>77</v>
      </c>
      <c r="F1442" s="61">
        <v>3</v>
      </c>
      <c r="G14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42" s="62">
        <v>3</v>
      </c>
      <c r="I1442" s="62">
        <v>14</v>
      </c>
      <c r="J1442" s="61">
        <v>13422</v>
      </c>
      <c r="K1442" s="4">
        <f>VLOOKUP(class[[#This Row],[hwycov_id]],readme!E:F,2,FALSE)</f>
        <v>17176.618165</v>
      </c>
      <c r="L1442" s="64">
        <f t="shared" si="66"/>
        <v>0.27973611719564895</v>
      </c>
      <c r="M1442" s="65">
        <f t="shared" si="67"/>
        <v>3754.6181649999999</v>
      </c>
      <c r="N1442" s="65">
        <f t="shared" si="68"/>
        <v>14097157.564947966</v>
      </c>
      <c r="O1442" s="66" t="e">
        <v>#N/A</v>
      </c>
      <c r="P1442" s="1">
        <v>1442</v>
      </c>
      <c r="Q1442" s="46">
        <f>ROUND(class[[#This Row],[count]],-3)</f>
        <v>13000</v>
      </c>
      <c r="R1442" s="59">
        <f>VLOOKUP(class[[#This Row],[count_rd]],caltran!$J$2:$P$182,7,FALSE)</f>
        <v>8775</v>
      </c>
      <c r="S1442" s="63">
        <f>VLOOKUP(class[[#This Row],[count_rd]],caltran!$J$2:$P$182,6,FALSE)</f>
        <v>17225</v>
      </c>
      <c r="T1442" s="1">
        <f>IF(AND(class[[#This Row],[flow]]&gt;=class[[#This Row],[low]], class[[#This Row],[flow]]&lt;=class[[#This Row],[high]]),1,0)</f>
        <v>1</v>
      </c>
    </row>
    <row r="1443" spans="1:20" x14ac:dyDescent="0.25">
      <c r="A1443" s="61">
        <v>19046</v>
      </c>
      <c r="B1443" s="61">
        <v>3</v>
      </c>
      <c r="C1443" s="61">
        <v>1</v>
      </c>
      <c r="D1443" s="68">
        <v>2</v>
      </c>
      <c r="E1443" s="61" t="s">
        <v>77</v>
      </c>
      <c r="F1443" s="61">
        <v>3</v>
      </c>
      <c r="G14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43" s="62">
        <v>2</v>
      </c>
      <c r="I1443" s="62">
        <v>11</v>
      </c>
      <c r="J1443" s="61">
        <v>13500</v>
      </c>
      <c r="K1443" s="4">
        <f>VLOOKUP(class[[#This Row],[hwycov_id]],readme!E:F,2,FALSE)</f>
        <v>11485.476417000002</v>
      </c>
      <c r="L1443" s="64">
        <f t="shared" si="66"/>
        <v>-0.14922396911111102</v>
      </c>
      <c r="M1443" s="65">
        <f t="shared" si="67"/>
        <v>-2014.5235829999983</v>
      </c>
      <c r="N1443" s="65">
        <f t="shared" si="68"/>
        <v>4058305.2664631512</v>
      </c>
      <c r="O1443" s="66" t="e">
        <v>#N/A</v>
      </c>
      <c r="P1443" s="1">
        <v>1443</v>
      </c>
      <c r="Q1443" s="46">
        <f>ROUND(class[[#This Row],[count]],-3)</f>
        <v>14000</v>
      </c>
      <c r="R1443" s="59">
        <f>VLOOKUP(class[[#This Row],[count_rd]],caltran!$J$2:$P$182,7,FALSE)</f>
        <v>9618</v>
      </c>
      <c r="S1443" s="63">
        <f>VLOOKUP(class[[#This Row],[count_rd]],caltran!$J$2:$P$182,6,FALSE)</f>
        <v>18382</v>
      </c>
      <c r="T1443" s="1">
        <f>IF(AND(class[[#This Row],[flow]]&gt;=class[[#This Row],[low]], class[[#This Row],[flow]]&lt;=class[[#This Row],[high]]),1,0)</f>
        <v>1</v>
      </c>
    </row>
    <row r="1444" spans="1:20" x14ac:dyDescent="0.25">
      <c r="A1444" s="61">
        <v>18300</v>
      </c>
      <c r="B1444" s="61">
        <v>3</v>
      </c>
      <c r="C1444" s="61">
        <v>1</v>
      </c>
      <c r="D1444" s="68">
        <v>1</v>
      </c>
      <c r="E1444" s="61" t="s">
        <v>77</v>
      </c>
      <c r="F1444" s="61">
        <v>3</v>
      </c>
      <c r="G14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44" s="62">
        <v>1</v>
      </c>
      <c r="I1444" s="62">
        <v>14</v>
      </c>
      <c r="J1444" s="61">
        <v>13512</v>
      </c>
      <c r="K1444" s="4">
        <f>VLOOKUP(class[[#This Row],[hwycov_id]],readme!E:F,2,FALSE)</f>
        <v>8255.5529179999994</v>
      </c>
      <c r="L1444" s="64">
        <f t="shared" si="66"/>
        <v>-0.38902065438129074</v>
      </c>
      <c r="M1444" s="65">
        <f t="shared" si="67"/>
        <v>-5256.4470820000006</v>
      </c>
      <c r="N1444" s="65">
        <f t="shared" si="68"/>
        <v>27630235.925866321</v>
      </c>
      <c r="O1444" s="66" t="e">
        <v>#N/A</v>
      </c>
      <c r="P1444" s="1">
        <v>1444</v>
      </c>
      <c r="Q1444" s="46">
        <f>ROUND(class[[#This Row],[count]],-3)</f>
        <v>14000</v>
      </c>
      <c r="R1444" s="59">
        <f>VLOOKUP(class[[#This Row],[count_rd]],caltran!$J$2:$P$182,7,FALSE)</f>
        <v>9618</v>
      </c>
      <c r="S1444" s="63">
        <f>VLOOKUP(class[[#This Row],[count_rd]],caltran!$J$2:$P$182,6,FALSE)</f>
        <v>18382</v>
      </c>
      <c r="T1444" s="1">
        <f>IF(AND(class[[#This Row],[flow]]&gt;=class[[#This Row],[low]], class[[#This Row],[flow]]&lt;=class[[#This Row],[high]]),1,0)</f>
        <v>0</v>
      </c>
    </row>
    <row r="1445" spans="1:20" x14ac:dyDescent="0.25">
      <c r="A1445" s="61">
        <v>14201</v>
      </c>
      <c r="B1445" s="61">
        <v>3</v>
      </c>
      <c r="C1445" s="61">
        <v>1</v>
      </c>
      <c r="D1445" s="68">
        <v>2</v>
      </c>
      <c r="E1445" s="61" t="s">
        <v>77</v>
      </c>
      <c r="F1445" s="61">
        <v>3</v>
      </c>
      <c r="G14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45" s="62">
        <v>2</v>
      </c>
      <c r="I1445" s="62">
        <v>11</v>
      </c>
      <c r="J1445" s="61">
        <v>13800</v>
      </c>
      <c r="K1445" s="4">
        <f>VLOOKUP(class[[#This Row],[hwycov_id]],readme!E:F,2,FALSE)</f>
        <v>14609.568206</v>
      </c>
      <c r="L1445" s="64">
        <f t="shared" si="66"/>
        <v>5.8664362753623189E-2</v>
      </c>
      <c r="M1445" s="65">
        <f t="shared" si="67"/>
        <v>809.56820599999992</v>
      </c>
      <c r="N1445" s="65">
        <f t="shared" si="68"/>
        <v>655400.68016605836</v>
      </c>
      <c r="O1445" s="66" t="e">
        <v>#N/A</v>
      </c>
      <c r="P1445" s="1">
        <v>1445</v>
      </c>
      <c r="Q1445" s="46">
        <f>ROUND(class[[#This Row],[count]],-3)</f>
        <v>14000</v>
      </c>
      <c r="R1445" s="59">
        <f>VLOOKUP(class[[#This Row],[count_rd]],caltran!$J$2:$P$182,7,FALSE)</f>
        <v>9618</v>
      </c>
      <c r="S1445" s="63">
        <f>VLOOKUP(class[[#This Row],[count_rd]],caltran!$J$2:$P$182,6,FALSE)</f>
        <v>18382</v>
      </c>
      <c r="T1445" s="1">
        <f>IF(AND(class[[#This Row],[flow]]&gt;=class[[#This Row],[low]], class[[#This Row],[flow]]&lt;=class[[#This Row],[high]]),1,0)</f>
        <v>1</v>
      </c>
    </row>
    <row r="1446" spans="1:20" x14ac:dyDescent="0.25">
      <c r="A1446" s="61">
        <v>12197</v>
      </c>
      <c r="B1446" s="61">
        <v>3</v>
      </c>
      <c r="C1446" s="61">
        <v>1</v>
      </c>
      <c r="D1446" s="68">
        <v>2</v>
      </c>
      <c r="E1446" s="61" t="s">
        <v>77</v>
      </c>
      <c r="F1446" s="61">
        <v>3</v>
      </c>
      <c r="G14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46" s="62">
        <v>3</v>
      </c>
      <c r="I1446" s="62">
        <v>14</v>
      </c>
      <c r="J1446" s="61">
        <v>13841</v>
      </c>
      <c r="K1446" s="4">
        <f>VLOOKUP(class[[#This Row],[hwycov_id]],readme!E:F,2,FALSE)</f>
        <v>12461.481034</v>
      </c>
      <c r="L1446" s="64">
        <f t="shared" si="66"/>
        <v>-9.9669024347951662E-2</v>
      </c>
      <c r="M1446" s="65">
        <f t="shared" si="67"/>
        <v>-1379.5189659999996</v>
      </c>
      <c r="N1446" s="65">
        <f t="shared" si="68"/>
        <v>1903072.5775537081</v>
      </c>
      <c r="O1446" s="66" t="e">
        <v>#N/A</v>
      </c>
      <c r="P1446" s="1">
        <v>1446</v>
      </c>
      <c r="Q1446" s="46">
        <f>ROUND(class[[#This Row],[count]],-3)</f>
        <v>14000</v>
      </c>
      <c r="R1446" s="59">
        <f>VLOOKUP(class[[#This Row],[count_rd]],caltran!$J$2:$P$182,7,FALSE)</f>
        <v>9618</v>
      </c>
      <c r="S1446" s="63">
        <f>VLOOKUP(class[[#This Row],[count_rd]],caltran!$J$2:$P$182,6,FALSE)</f>
        <v>18382</v>
      </c>
      <c r="T1446" s="1">
        <f>IF(AND(class[[#This Row],[flow]]&gt;=class[[#This Row],[low]], class[[#This Row],[flow]]&lt;=class[[#This Row],[high]]),1,0)</f>
        <v>1</v>
      </c>
    </row>
    <row r="1447" spans="1:20" x14ac:dyDescent="0.25">
      <c r="A1447" s="61">
        <v>7565</v>
      </c>
      <c r="B1447" s="61">
        <v>3</v>
      </c>
      <c r="C1447" s="61">
        <v>1</v>
      </c>
      <c r="D1447" s="68">
        <v>2</v>
      </c>
      <c r="E1447" s="61" t="s">
        <v>77</v>
      </c>
      <c r="F1447" s="61">
        <v>3</v>
      </c>
      <c r="G14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47" s="62">
        <v>5</v>
      </c>
      <c r="I1447" s="62">
        <v>5</v>
      </c>
      <c r="J1447" s="61">
        <v>13900</v>
      </c>
      <c r="K1447" s="4">
        <f>VLOOKUP(class[[#This Row],[hwycov_id]],readme!E:F,2,FALSE)</f>
        <v>16406.848846000001</v>
      </c>
      <c r="L1447" s="64">
        <f t="shared" si="66"/>
        <v>0.18034883784172662</v>
      </c>
      <c r="M1447" s="65">
        <f t="shared" si="67"/>
        <v>2506.8488460000008</v>
      </c>
      <c r="N1447" s="65">
        <f t="shared" si="68"/>
        <v>6284291.1366915358</v>
      </c>
      <c r="O1447" s="66" t="e">
        <v>#N/A</v>
      </c>
      <c r="P1447" s="1">
        <v>1447</v>
      </c>
      <c r="Q1447" s="46">
        <f>ROUND(class[[#This Row],[count]],-3)</f>
        <v>14000</v>
      </c>
      <c r="R1447" s="59">
        <f>VLOOKUP(class[[#This Row],[count_rd]],caltran!$J$2:$P$182,7,FALSE)</f>
        <v>9618</v>
      </c>
      <c r="S1447" s="63">
        <f>VLOOKUP(class[[#This Row],[count_rd]],caltran!$J$2:$P$182,6,FALSE)</f>
        <v>18382</v>
      </c>
      <c r="T1447" s="1">
        <f>IF(AND(class[[#This Row],[flow]]&gt;=class[[#This Row],[low]], class[[#This Row],[flow]]&lt;=class[[#This Row],[high]]),1,0)</f>
        <v>1</v>
      </c>
    </row>
    <row r="1448" spans="1:20" x14ac:dyDescent="0.25">
      <c r="A1448" s="61">
        <v>766</v>
      </c>
      <c r="B1448" s="61">
        <v>3</v>
      </c>
      <c r="C1448" s="61">
        <v>1</v>
      </c>
      <c r="D1448" s="68">
        <v>2</v>
      </c>
      <c r="E1448" s="61" t="s">
        <v>77</v>
      </c>
      <c r="F1448" s="61">
        <v>3</v>
      </c>
      <c r="G14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48" s="62">
        <v>5</v>
      </c>
      <c r="I1448" s="62">
        <v>5</v>
      </c>
      <c r="J1448" s="61">
        <v>13900</v>
      </c>
      <c r="K1448" s="4">
        <f>VLOOKUP(class[[#This Row],[hwycov_id]],readme!E:F,2,FALSE)</f>
        <v>8460.4780879999998</v>
      </c>
      <c r="L1448" s="64">
        <f t="shared" si="66"/>
        <v>-0.39133251165467631</v>
      </c>
      <c r="M1448" s="65">
        <f t="shared" si="67"/>
        <v>-5439.5219120000002</v>
      </c>
      <c r="N1448" s="65">
        <f t="shared" si="68"/>
        <v>29588398.631128136</v>
      </c>
      <c r="O1448" s="66" t="e">
        <v>#N/A</v>
      </c>
      <c r="P1448" s="1">
        <v>1448</v>
      </c>
      <c r="Q1448" s="46">
        <f>ROUND(class[[#This Row],[count]],-3)</f>
        <v>14000</v>
      </c>
      <c r="R1448" s="59">
        <f>VLOOKUP(class[[#This Row],[count_rd]],caltran!$J$2:$P$182,7,FALSE)</f>
        <v>9618</v>
      </c>
      <c r="S1448" s="63">
        <f>VLOOKUP(class[[#This Row],[count_rd]],caltran!$J$2:$P$182,6,FALSE)</f>
        <v>18382</v>
      </c>
      <c r="T1448" s="1">
        <f>IF(AND(class[[#This Row],[flow]]&gt;=class[[#This Row],[low]], class[[#This Row],[flow]]&lt;=class[[#This Row],[high]]),1,0)</f>
        <v>0</v>
      </c>
    </row>
    <row r="1449" spans="1:20" x14ac:dyDescent="0.25">
      <c r="A1449" s="61">
        <v>15759</v>
      </c>
      <c r="B1449" s="61">
        <v>3</v>
      </c>
      <c r="C1449" s="61">
        <v>1</v>
      </c>
      <c r="D1449" s="68">
        <v>2</v>
      </c>
      <c r="E1449" s="61" t="s">
        <v>77</v>
      </c>
      <c r="F1449" s="61">
        <v>3</v>
      </c>
      <c r="G14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449" s="62">
        <v>3</v>
      </c>
      <c r="I1449" s="62">
        <v>14</v>
      </c>
      <c r="J1449" s="61">
        <v>13960</v>
      </c>
      <c r="K1449" s="4">
        <f>VLOOKUP(class[[#This Row],[hwycov_id]],readme!E:F,2,FALSE)</f>
        <v>29090.836822000001</v>
      </c>
      <c r="L1449" s="64">
        <f t="shared" si="66"/>
        <v>1.0838708325214901</v>
      </c>
      <c r="M1449" s="65">
        <f t="shared" si="67"/>
        <v>15130.836822000001</v>
      </c>
      <c r="N1449" s="65">
        <f t="shared" si="68"/>
        <v>228942222.9339911</v>
      </c>
      <c r="O1449" s="66" t="e">
        <v>#N/A</v>
      </c>
      <c r="P1449" s="1">
        <v>1449</v>
      </c>
      <c r="Q1449" s="46">
        <f>ROUND(class[[#This Row],[count]],-3)</f>
        <v>14000</v>
      </c>
      <c r="R1449" s="59">
        <f>VLOOKUP(class[[#This Row],[count_rd]],caltran!$J$2:$P$182,7,FALSE)</f>
        <v>9618</v>
      </c>
      <c r="S1449" s="63">
        <f>VLOOKUP(class[[#This Row],[count_rd]],caltran!$J$2:$P$182,6,FALSE)</f>
        <v>18382</v>
      </c>
      <c r="T1449" s="1">
        <f>IF(AND(class[[#This Row],[flow]]&gt;=class[[#This Row],[low]], class[[#This Row],[flow]]&lt;=class[[#This Row],[high]]),1,0)</f>
        <v>0</v>
      </c>
    </row>
    <row r="1450" spans="1:20" x14ac:dyDescent="0.25">
      <c r="A1450" s="61">
        <v>18626</v>
      </c>
      <c r="B1450" s="61">
        <v>3</v>
      </c>
      <c r="C1450" s="61">
        <v>1</v>
      </c>
      <c r="D1450" s="68">
        <v>1</v>
      </c>
      <c r="E1450" s="61" t="s">
        <v>77</v>
      </c>
      <c r="F1450" s="61">
        <v>3</v>
      </c>
      <c r="G14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50" s="62">
        <v>1</v>
      </c>
      <c r="I1450" s="62">
        <v>14</v>
      </c>
      <c r="J1450" s="61">
        <v>13960</v>
      </c>
      <c r="K1450" s="4">
        <f>VLOOKUP(class[[#This Row],[hwycov_id]],readme!E:F,2,FALSE)</f>
        <v>8810.4440529999993</v>
      </c>
      <c r="L1450" s="64">
        <f t="shared" si="66"/>
        <v>-0.3688793658309456</v>
      </c>
      <c r="M1450" s="65">
        <f t="shared" si="67"/>
        <v>-5149.5559470000007</v>
      </c>
      <c r="N1450" s="65">
        <f t="shared" si="68"/>
        <v>26517926.451283075</v>
      </c>
      <c r="O1450" s="66" t="e">
        <v>#N/A</v>
      </c>
      <c r="P1450" s="1">
        <v>1450</v>
      </c>
      <c r="Q1450" s="46">
        <f>ROUND(class[[#This Row],[count]],-3)</f>
        <v>14000</v>
      </c>
      <c r="R1450" s="59">
        <f>VLOOKUP(class[[#This Row],[count_rd]],caltran!$J$2:$P$182,7,FALSE)</f>
        <v>9618</v>
      </c>
      <c r="S1450" s="63">
        <f>VLOOKUP(class[[#This Row],[count_rd]],caltran!$J$2:$P$182,6,FALSE)</f>
        <v>18382</v>
      </c>
      <c r="T1450" s="1">
        <f>IF(AND(class[[#This Row],[flow]]&gt;=class[[#This Row],[low]], class[[#This Row],[flow]]&lt;=class[[#This Row],[high]]),1,0)</f>
        <v>0</v>
      </c>
    </row>
    <row r="1451" spans="1:20" x14ac:dyDescent="0.25">
      <c r="A1451" s="61">
        <v>7435</v>
      </c>
      <c r="B1451" s="61">
        <v>3</v>
      </c>
      <c r="C1451" s="61">
        <v>1</v>
      </c>
      <c r="D1451" s="68">
        <v>2</v>
      </c>
      <c r="E1451" s="61" t="s">
        <v>77</v>
      </c>
      <c r="F1451" s="61">
        <v>3</v>
      </c>
      <c r="G14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51" s="62">
        <v>5</v>
      </c>
      <c r="I1451" s="62">
        <v>16</v>
      </c>
      <c r="J1451" s="61">
        <v>14000</v>
      </c>
      <c r="K1451" s="4">
        <f>VLOOKUP(class[[#This Row],[hwycov_id]],readme!E:F,2,FALSE)</f>
        <v>8215.8072319999992</v>
      </c>
      <c r="L1451" s="64">
        <f t="shared" si="66"/>
        <v>-0.41315662628571437</v>
      </c>
      <c r="M1451" s="65">
        <f t="shared" si="67"/>
        <v>-5784.1927680000008</v>
      </c>
      <c r="N1451" s="65">
        <f t="shared" si="68"/>
        <v>33456885.977383509</v>
      </c>
      <c r="O1451" s="66" t="e">
        <v>#N/A</v>
      </c>
      <c r="P1451" s="1">
        <v>1451</v>
      </c>
      <c r="Q1451" s="46">
        <f>ROUND(class[[#This Row],[count]],-3)</f>
        <v>14000</v>
      </c>
      <c r="R1451" s="59">
        <f>VLOOKUP(class[[#This Row],[count_rd]],caltran!$J$2:$P$182,7,FALSE)</f>
        <v>9618</v>
      </c>
      <c r="S1451" s="63">
        <f>VLOOKUP(class[[#This Row],[count_rd]],caltran!$J$2:$P$182,6,FALSE)</f>
        <v>18382</v>
      </c>
      <c r="T1451" s="1">
        <f>IF(AND(class[[#This Row],[flow]]&gt;=class[[#This Row],[low]], class[[#This Row],[flow]]&lt;=class[[#This Row],[high]]),1,0)</f>
        <v>0</v>
      </c>
    </row>
    <row r="1452" spans="1:20" x14ac:dyDescent="0.25">
      <c r="A1452" s="61">
        <v>2865</v>
      </c>
      <c r="B1452" s="61">
        <v>3</v>
      </c>
      <c r="C1452" s="61">
        <v>1</v>
      </c>
      <c r="D1452" s="68">
        <v>2</v>
      </c>
      <c r="E1452" s="61" t="s">
        <v>77</v>
      </c>
      <c r="F1452" s="61">
        <v>3</v>
      </c>
      <c r="G14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52" s="62">
        <v>2</v>
      </c>
      <c r="I1452" s="62">
        <v>11</v>
      </c>
      <c r="J1452" s="61">
        <v>14100</v>
      </c>
      <c r="K1452" s="4">
        <f>VLOOKUP(class[[#This Row],[hwycov_id]],readme!E:F,2,FALSE)</f>
        <v>10695.874</v>
      </c>
      <c r="L1452" s="64">
        <f t="shared" si="66"/>
        <v>-0.24142737588652485</v>
      </c>
      <c r="M1452" s="65">
        <f t="shared" si="67"/>
        <v>-3404.1260000000002</v>
      </c>
      <c r="N1452" s="65">
        <f t="shared" si="68"/>
        <v>11588073.823876001</v>
      </c>
      <c r="O1452" s="66" t="e">
        <v>#N/A</v>
      </c>
      <c r="P1452" s="1">
        <v>1452</v>
      </c>
      <c r="Q1452" s="46">
        <f>ROUND(class[[#This Row],[count]],-3)</f>
        <v>14000</v>
      </c>
      <c r="R1452" s="59">
        <f>VLOOKUP(class[[#This Row],[count_rd]],caltran!$J$2:$P$182,7,FALSE)</f>
        <v>9618</v>
      </c>
      <c r="S1452" s="63">
        <f>VLOOKUP(class[[#This Row],[count_rd]],caltran!$J$2:$P$182,6,FALSE)</f>
        <v>18382</v>
      </c>
      <c r="T1452" s="1">
        <f>IF(AND(class[[#This Row],[flow]]&gt;=class[[#This Row],[low]], class[[#This Row],[flow]]&lt;=class[[#This Row],[high]]),1,0)</f>
        <v>1</v>
      </c>
    </row>
    <row r="1453" spans="1:20" x14ac:dyDescent="0.25">
      <c r="A1453" s="61">
        <v>12680</v>
      </c>
      <c r="B1453" s="61">
        <v>3</v>
      </c>
      <c r="C1453" s="61">
        <v>1</v>
      </c>
      <c r="D1453" s="68">
        <v>2</v>
      </c>
      <c r="E1453" s="61" t="s">
        <v>77</v>
      </c>
      <c r="F1453" s="61">
        <v>3</v>
      </c>
      <c r="G14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53" s="62">
        <v>5</v>
      </c>
      <c r="I1453" s="62">
        <v>5</v>
      </c>
      <c r="J1453" s="61">
        <v>14100</v>
      </c>
      <c r="K1453" s="4">
        <f>VLOOKUP(class[[#This Row],[hwycov_id]],readme!E:F,2,FALSE)</f>
        <v>9780.2412110000005</v>
      </c>
      <c r="L1453" s="64">
        <f t="shared" si="66"/>
        <v>-0.30636587156028361</v>
      </c>
      <c r="M1453" s="65">
        <f t="shared" si="67"/>
        <v>-4319.7587889999995</v>
      </c>
      <c r="N1453" s="65">
        <f t="shared" si="68"/>
        <v>18660315.995142743</v>
      </c>
      <c r="O1453" s="66" t="e">
        <v>#N/A</v>
      </c>
      <c r="P1453" s="1">
        <v>1453</v>
      </c>
      <c r="Q1453" s="46">
        <f>ROUND(class[[#This Row],[count]],-3)</f>
        <v>14000</v>
      </c>
      <c r="R1453" s="59">
        <f>VLOOKUP(class[[#This Row],[count_rd]],caltran!$J$2:$P$182,7,FALSE)</f>
        <v>9618</v>
      </c>
      <c r="S1453" s="63">
        <f>VLOOKUP(class[[#This Row],[count_rd]],caltran!$J$2:$P$182,6,FALSE)</f>
        <v>18382</v>
      </c>
      <c r="T1453" s="1">
        <f>IF(AND(class[[#This Row],[flow]]&gt;=class[[#This Row],[low]], class[[#This Row],[flow]]&lt;=class[[#This Row],[high]]),1,0)</f>
        <v>1</v>
      </c>
    </row>
    <row r="1454" spans="1:20" x14ac:dyDescent="0.25">
      <c r="A1454" s="61">
        <v>11614</v>
      </c>
      <c r="B1454" s="61">
        <v>3</v>
      </c>
      <c r="C1454" s="61">
        <v>1</v>
      </c>
      <c r="D1454" s="68">
        <v>2</v>
      </c>
      <c r="E1454" s="61" t="s">
        <v>77</v>
      </c>
      <c r="F1454" s="61">
        <v>3</v>
      </c>
      <c r="G14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54" s="62">
        <v>2</v>
      </c>
      <c r="I1454" s="62">
        <v>14</v>
      </c>
      <c r="J1454" s="61">
        <v>14104</v>
      </c>
      <c r="K1454" s="4">
        <f>VLOOKUP(class[[#This Row],[hwycov_id]],readme!E:F,2,FALSE)</f>
        <v>12501.948668999999</v>
      </c>
      <c r="L1454" s="64">
        <f t="shared" si="66"/>
        <v>-0.11358843810266595</v>
      </c>
      <c r="M1454" s="65">
        <f t="shared" si="67"/>
        <v>-1602.0513310000006</v>
      </c>
      <c r="N1454" s="65">
        <f t="shared" si="68"/>
        <v>2566568.4671588736</v>
      </c>
      <c r="O1454" s="66" t="e">
        <v>#N/A</v>
      </c>
      <c r="P1454" s="1">
        <v>1454</v>
      </c>
      <c r="Q1454" s="46">
        <f>ROUND(class[[#This Row],[count]],-3)</f>
        <v>14000</v>
      </c>
      <c r="R1454" s="59">
        <f>VLOOKUP(class[[#This Row],[count_rd]],caltran!$J$2:$P$182,7,FALSE)</f>
        <v>9618</v>
      </c>
      <c r="S1454" s="63">
        <f>VLOOKUP(class[[#This Row],[count_rd]],caltran!$J$2:$P$182,6,FALSE)</f>
        <v>18382</v>
      </c>
      <c r="T1454" s="1">
        <f>IF(AND(class[[#This Row],[flow]]&gt;=class[[#This Row],[low]], class[[#This Row],[flow]]&lt;=class[[#This Row],[high]]),1,0)</f>
        <v>1</v>
      </c>
    </row>
    <row r="1455" spans="1:20" x14ac:dyDescent="0.25">
      <c r="A1455" s="61">
        <v>5141</v>
      </c>
      <c r="B1455" s="61">
        <v>3</v>
      </c>
      <c r="C1455" s="61">
        <v>1</v>
      </c>
      <c r="D1455" s="68">
        <v>2</v>
      </c>
      <c r="E1455" s="61" t="s">
        <v>77</v>
      </c>
      <c r="F1455" s="61">
        <v>3</v>
      </c>
      <c r="G14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55" s="62">
        <v>2</v>
      </c>
      <c r="I1455" s="62">
        <v>14</v>
      </c>
      <c r="J1455" s="61">
        <v>14162</v>
      </c>
      <c r="K1455" s="4">
        <f>VLOOKUP(class[[#This Row],[hwycov_id]],readme!E:F,2,FALSE)</f>
        <v>17826.619322999999</v>
      </c>
      <c r="L1455" s="64">
        <f t="shared" si="66"/>
        <v>0.25876425102386658</v>
      </c>
      <c r="M1455" s="65">
        <f t="shared" si="67"/>
        <v>3664.619322999999</v>
      </c>
      <c r="N1455" s="65">
        <f t="shared" si="68"/>
        <v>13429434.78250497</v>
      </c>
      <c r="O1455" s="66" t="e">
        <v>#N/A</v>
      </c>
      <c r="P1455" s="1">
        <v>1455</v>
      </c>
      <c r="Q1455" s="46">
        <f>ROUND(class[[#This Row],[count]],-3)</f>
        <v>14000</v>
      </c>
      <c r="R1455" s="59">
        <f>VLOOKUP(class[[#This Row],[count_rd]],caltran!$J$2:$P$182,7,FALSE)</f>
        <v>9618</v>
      </c>
      <c r="S1455" s="63">
        <f>VLOOKUP(class[[#This Row],[count_rd]],caltran!$J$2:$P$182,6,FALSE)</f>
        <v>18382</v>
      </c>
      <c r="T1455" s="1">
        <f>IF(AND(class[[#This Row],[flow]]&gt;=class[[#This Row],[low]], class[[#This Row],[flow]]&lt;=class[[#This Row],[high]]),1,0)</f>
        <v>1</v>
      </c>
    </row>
    <row r="1456" spans="1:20" x14ac:dyDescent="0.25">
      <c r="A1456" s="61">
        <v>16729</v>
      </c>
      <c r="B1456" s="61">
        <v>3</v>
      </c>
      <c r="C1456" s="61">
        <v>1</v>
      </c>
      <c r="D1456" s="68">
        <v>2</v>
      </c>
      <c r="E1456" s="61" t="s">
        <v>77</v>
      </c>
      <c r="F1456" s="61">
        <v>3</v>
      </c>
      <c r="G14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56" s="62">
        <v>1</v>
      </c>
      <c r="I1456" s="62">
        <v>14</v>
      </c>
      <c r="J1456" s="61">
        <v>14179</v>
      </c>
      <c r="K1456" s="4">
        <f>VLOOKUP(class[[#This Row],[hwycov_id]],readme!E:F,2,FALSE)</f>
        <v>16433.697396</v>
      </c>
      <c r="L1456" s="64">
        <f t="shared" si="66"/>
        <v>0.15901667226179561</v>
      </c>
      <c r="M1456" s="65">
        <f t="shared" si="67"/>
        <v>2254.6973959999996</v>
      </c>
      <c r="N1456" s="65">
        <f t="shared" si="68"/>
        <v>5083660.3475291785</v>
      </c>
      <c r="O1456" s="66" t="e">
        <v>#N/A</v>
      </c>
      <c r="P1456" s="1">
        <v>1456</v>
      </c>
      <c r="Q1456" s="46">
        <f>ROUND(class[[#This Row],[count]],-3)</f>
        <v>14000</v>
      </c>
      <c r="R1456" s="59">
        <f>VLOOKUP(class[[#This Row],[count_rd]],caltran!$J$2:$P$182,7,FALSE)</f>
        <v>9618</v>
      </c>
      <c r="S1456" s="63">
        <f>VLOOKUP(class[[#This Row],[count_rd]],caltran!$J$2:$P$182,6,FALSE)</f>
        <v>18382</v>
      </c>
      <c r="T1456" s="1">
        <f>IF(AND(class[[#This Row],[flow]]&gt;=class[[#This Row],[low]], class[[#This Row],[flow]]&lt;=class[[#This Row],[high]]),1,0)</f>
        <v>1</v>
      </c>
    </row>
    <row r="1457" spans="1:20" x14ac:dyDescent="0.25">
      <c r="A1457" s="61">
        <v>1489</v>
      </c>
      <c r="B1457" s="61">
        <v>3</v>
      </c>
      <c r="C1457" s="61">
        <v>1</v>
      </c>
      <c r="D1457" s="68">
        <v>2</v>
      </c>
      <c r="E1457" s="61" t="s">
        <v>77</v>
      </c>
      <c r="F1457" s="61">
        <v>3</v>
      </c>
      <c r="G14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57" s="62">
        <v>2</v>
      </c>
      <c r="I1457" s="62">
        <v>11</v>
      </c>
      <c r="J1457" s="61">
        <v>14200</v>
      </c>
      <c r="K1457" s="4">
        <f>VLOOKUP(class[[#This Row],[hwycov_id]],readme!E:F,2,FALSE)</f>
        <v>6587.1419880000003</v>
      </c>
      <c r="L1457" s="64">
        <f t="shared" si="66"/>
        <v>-0.53611676140845066</v>
      </c>
      <c r="M1457" s="65">
        <f t="shared" si="67"/>
        <v>-7612.8580119999997</v>
      </c>
      <c r="N1457" s="65">
        <f t="shared" si="68"/>
        <v>57955607.110872589</v>
      </c>
      <c r="O1457" s="66" t="e">
        <v>#N/A</v>
      </c>
      <c r="P1457" s="1">
        <v>1457</v>
      </c>
      <c r="Q1457" s="46">
        <f>ROUND(class[[#This Row],[count]],-3)</f>
        <v>14000</v>
      </c>
      <c r="R1457" s="59">
        <f>VLOOKUP(class[[#This Row],[count_rd]],caltran!$J$2:$P$182,7,FALSE)</f>
        <v>9618</v>
      </c>
      <c r="S1457" s="63">
        <f>VLOOKUP(class[[#This Row],[count_rd]],caltran!$J$2:$P$182,6,FALSE)</f>
        <v>18382</v>
      </c>
      <c r="T1457" s="1">
        <f>IF(AND(class[[#This Row],[flow]]&gt;=class[[#This Row],[low]], class[[#This Row],[flow]]&lt;=class[[#This Row],[high]]),1,0)</f>
        <v>0</v>
      </c>
    </row>
    <row r="1458" spans="1:20" x14ac:dyDescent="0.25">
      <c r="A1458" s="61">
        <v>1126</v>
      </c>
      <c r="B1458" s="61">
        <v>3</v>
      </c>
      <c r="C1458" s="61">
        <v>1</v>
      </c>
      <c r="D1458" s="68">
        <v>2</v>
      </c>
      <c r="E1458" s="61" t="s">
        <v>77</v>
      </c>
      <c r="F1458" s="61">
        <v>3</v>
      </c>
      <c r="G14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58" s="62">
        <v>5</v>
      </c>
      <c r="I1458" s="62">
        <v>5</v>
      </c>
      <c r="J1458" s="61">
        <v>14200</v>
      </c>
      <c r="K1458" s="4">
        <f>VLOOKUP(class[[#This Row],[hwycov_id]],readme!E:F,2,FALSE)</f>
        <v>17974.142153000001</v>
      </c>
      <c r="L1458" s="64">
        <f t="shared" si="66"/>
        <v>0.26578465866197187</v>
      </c>
      <c r="M1458" s="65">
        <f t="shared" si="67"/>
        <v>3774.1421530000007</v>
      </c>
      <c r="N1458" s="65">
        <f t="shared" si="68"/>
        <v>14244148.99105148</v>
      </c>
      <c r="O1458" s="66" t="e">
        <v>#N/A</v>
      </c>
      <c r="P1458" s="1">
        <v>1458</v>
      </c>
      <c r="Q1458" s="46">
        <f>ROUND(class[[#This Row],[count]],-3)</f>
        <v>14000</v>
      </c>
      <c r="R1458" s="59">
        <f>VLOOKUP(class[[#This Row],[count_rd]],caltran!$J$2:$P$182,7,FALSE)</f>
        <v>9618</v>
      </c>
      <c r="S1458" s="63">
        <f>VLOOKUP(class[[#This Row],[count_rd]],caltran!$J$2:$P$182,6,FALSE)</f>
        <v>18382</v>
      </c>
      <c r="T1458" s="1">
        <f>IF(AND(class[[#This Row],[flow]]&gt;=class[[#This Row],[low]], class[[#This Row],[flow]]&lt;=class[[#This Row],[high]]),1,0)</f>
        <v>1</v>
      </c>
    </row>
    <row r="1459" spans="1:20" x14ac:dyDescent="0.25">
      <c r="A1459" s="61">
        <v>12152</v>
      </c>
      <c r="B1459" s="61">
        <v>3</v>
      </c>
      <c r="C1459" s="61">
        <v>1</v>
      </c>
      <c r="D1459" s="68">
        <v>2</v>
      </c>
      <c r="E1459" s="61" t="s">
        <v>77</v>
      </c>
      <c r="F1459" s="61">
        <v>3</v>
      </c>
      <c r="G14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459" s="62">
        <v>6</v>
      </c>
      <c r="I1459" s="62">
        <v>1</v>
      </c>
      <c r="J1459" s="61">
        <v>14200</v>
      </c>
      <c r="K1459" s="4">
        <f>VLOOKUP(class[[#This Row],[hwycov_id]],readme!E:F,2,FALSE)</f>
        <v>21103.948774000004</v>
      </c>
      <c r="L1459" s="64">
        <f t="shared" si="66"/>
        <v>0.48619357563380317</v>
      </c>
      <c r="M1459" s="65">
        <f t="shared" si="67"/>
        <v>6903.9487740000041</v>
      </c>
      <c r="N1459" s="65">
        <f t="shared" si="68"/>
        <v>47664508.674016155</v>
      </c>
      <c r="O1459" s="66" t="e">
        <v>#N/A</v>
      </c>
      <c r="P1459" s="1">
        <v>1459</v>
      </c>
      <c r="Q1459" s="46">
        <f>ROUND(class[[#This Row],[count]],-3)</f>
        <v>14000</v>
      </c>
      <c r="R1459" s="59">
        <f>VLOOKUP(class[[#This Row],[count_rd]],caltran!$J$2:$P$182,7,FALSE)</f>
        <v>9618</v>
      </c>
      <c r="S1459" s="63">
        <f>VLOOKUP(class[[#This Row],[count_rd]],caltran!$J$2:$P$182,6,FALSE)</f>
        <v>18382</v>
      </c>
      <c r="T1459" s="1">
        <f>IF(AND(class[[#This Row],[flow]]&gt;=class[[#This Row],[low]], class[[#This Row],[flow]]&lt;=class[[#This Row],[high]]),1,0)</f>
        <v>0</v>
      </c>
    </row>
    <row r="1460" spans="1:20" x14ac:dyDescent="0.25">
      <c r="A1460" s="61">
        <v>7710</v>
      </c>
      <c r="B1460" s="61">
        <v>3</v>
      </c>
      <c r="C1460" s="61">
        <v>1</v>
      </c>
      <c r="D1460" s="68">
        <v>2</v>
      </c>
      <c r="E1460" s="61" t="s">
        <v>77</v>
      </c>
      <c r="F1460" s="61">
        <v>3</v>
      </c>
      <c r="G14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60" s="62">
        <v>2</v>
      </c>
      <c r="I1460" s="62">
        <v>11</v>
      </c>
      <c r="J1460" s="61">
        <v>14200</v>
      </c>
      <c r="K1460" s="4">
        <f>VLOOKUP(class[[#This Row],[hwycov_id]],readme!E:F,2,FALSE)</f>
        <v>14725.285</v>
      </c>
      <c r="L1460" s="64">
        <f t="shared" si="66"/>
        <v>3.6991901408450767E-2</v>
      </c>
      <c r="M1460" s="65">
        <f t="shared" si="67"/>
        <v>525.28499999999985</v>
      </c>
      <c r="N1460" s="65">
        <f t="shared" si="68"/>
        <v>275924.33122499986</v>
      </c>
      <c r="O1460" s="66" t="e">
        <v>#N/A</v>
      </c>
      <c r="P1460" s="1">
        <v>1460</v>
      </c>
      <c r="Q1460" s="46">
        <f>ROUND(class[[#This Row],[count]],-3)</f>
        <v>14000</v>
      </c>
      <c r="R1460" s="59">
        <f>VLOOKUP(class[[#This Row],[count_rd]],caltran!$J$2:$P$182,7,FALSE)</f>
        <v>9618</v>
      </c>
      <c r="S1460" s="63">
        <f>VLOOKUP(class[[#This Row],[count_rd]],caltran!$J$2:$P$182,6,FALSE)</f>
        <v>18382</v>
      </c>
      <c r="T1460" s="1">
        <f>IF(AND(class[[#This Row],[flow]]&gt;=class[[#This Row],[low]], class[[#This Row],[flow]]&lt;=class[[#This Row],[high]]),1,0)</f>
        <v>1</v>
      </c>
    </row>
    <row r="1461" spans="1:20" x14ac:dyDescent="0.25">
      <c r="A1461" s="61">
        <v>8745</v>
      </c>
      <c r="B1461" s="61">
        <v>3</v>
      </c>
      <c r="C1461" s="61">
        <v>1</v>
      </c>
      <c r="D1461" s="68">
        <v>2</v>
      </c>
      <c r="E1461" s="61" t="s">
        <v>77</v>
      </c>
      <c r="F1461" s="61">
        <v>3</v>
      </c>
      <c r="G14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61" s="62">
        <v>2</v>
      </c>
      <c r="I1461" s="62">
        <v>14</v>
      </c>
      <c r="J1461" s="61">
        <v>14261</v>
      </c>
      <c r="K1461" s="4">
        <f>VLOOKUP(class[[#This Row],[hwycov_id]],readme!E:F,2,FALSE)</f>
        <v>13005.257798000002</v>
      </c>
      <c r="L1461" s="64">
        <f t="shared" ref="L1461:L1524" si="69">K1461/J1461-1</f>
        <v>-8.8054288058340813E-2</v>
      </c>
      <c r="M1461" s="65">
        <f t="shared" ref="M1461:M1524" si="70">K1461-J1461</f>
        <v>-1255.7422019999976</v>
      </c>
      <c r="N1461" s="65">
        <f t="shared" ref="N1461:N1524" si="71">POWER(M1461,2)</f>
        <v>1576888.477883803</v>
      </c>
      <c r="O1461" s="66" t="e">
        <v>#N/A</v>
      </c>
      <c r="P1461" s="1">
        <v>1461</v>
      </c>
      <c r="Q1461" s="46">
        <f>ROUND(class[[#This Row],[count]],-3)</f>
        <v>14000</v>
      </c>
      <c r="R1461" s="59">
        <f>VLOOKUP(class[[#This Row],[count_rd]],caltran!$J$2:$P$182,7,FALSE)</f>
        <v>9618</v>
      </c>
      <c r="S1461" s="63">
        <f>VLOOKUP(class[[#This Row],[count_rd]],caltran!$J$2:$P$182,6,FALSE)</f>
        <v>18382</v>
      </c>
      <c r="T1461" s="1">
        <f>IF(AND(class[[#This Row],[flow]]&gt;=class[[#This Row],[low]], class[[#This Row],[flow]]&lt;=class[[#This Row],[high]]),1,0)</f>
        <v>1</v>
      </c>
    </row>
    <row r="1462" spans="1:20" x14ac:dyDescent="0.25">
      <c r="A1462" s="61">
        <v>1107</v>
      </c>
      <c r="B1462" s="61">
        <v>3</v>
      </c>
      <c r="C1462" s="61">
        <v>1</v>
      </c>
      <c r="D1462" s="68">
        <v>2</v>
      </c>
      <c r="E1462" s="61" t="s">
        <v>77</v>
      </c>
      <c r="F1462" s="61">
        <v>3</v>
      </c>
      <c r="G14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62" s="62">
        <v>5</v>
      </c>
      <c r="I1462" s="62">
        <v>5</v>
      </c>
      <c r="J1462" s="61">
        <v>14300</v>
      </c>
      <c r="K1462" s="4">
        <f>VLOOKUP(class[[#This Row],[hwycov_id]],readme!E:F,2,FALSE)</f>
        <v>7235.1857729999992</v>
      </c>
      <c r="L1462" s="64">
        <f t="shared" si="69"/>
        <v>-0.49404295293706302</v>
      </c>
      <c r="M1462" s="65">
        <f t="shared" si="70"/>
        <v>-7064.8142270000008</v>
      </c>
      <c r="N1462" s="65">
        <f t="shared" si="71"/>
        <v>49911600.062021621</v>
      </c>
      <c r="O1462" s="66" t="e">
        <v>#N/A</v>
      </c>
      <c r="P1462" s="1">
        <v>1462</v>
      </c>
      <c r="Q1462" s="46">
        <f>ROUND(class[[#This Row],[count]],-3)</f>
        <v>14000</v>
      </c>
      <c r="R1462" s="59">
        <f>VLOOKUP(class[[#This Row],[count_rd]],caltran!$J$2:$P$182,7,FALSE)</f>
        <v>9618</v>
      </c>
      <c r="S1462" s="63">
        <f>VLOOKUP(class[[#This Row],[count_rd]],caltran!$J$2:$P$182,6,FALSE)</f>
        <v>18382</v>
      </c>
      <c r="T1462" s="1">
        <f>IF(AND(class[[#This Row],[flow]]&gt;=class[[#This Row],[low]], class[[#This Row],[flow]]&lt;=class[[#This Row],[high]]),1,0)</f>
        <v>0</v>
      </c>
    </row>
    <row r="1463" spans="1:20" x14ac:dyDescent="0.25">
      <c r="A1463" s="61">
        <v>3770</v>
      </c>
      <c r="B1463" s="61">
        <v>3</v>
      </c>
      <c r="C1463" s="61">
        <v>1</v>
      </c>
      <c r="D1463" s="68">
        <v>2</v>
      </c>
      <c r="E1463" s="61" t="s">
        <v>77</v>
      </c>
      <c r="F1463" s="61">
        <v>3</v>
      </c>
      <c r="G14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63" s="62">
        <v>2</v>
      </c>
      <c r="I1463" s="62">
        <v>11</v>
      </c>
      <c r="J1463" s="61">
        <v>14300</v>
      </c>
      <c r="K1463" s="4">
        <f>VLOOKUP(class[[#This Row],[hwycov_id]],readme!E:F,2,FALSE)</f>
        <v>13234.886315</v>
      </c>
      <c r="L1463" s="64">
        <f t="shared" si="69"/>
        <v>-7.4483474475524503E-2</v>
      </c>
      <c r="M1463" s="65">
        <f t="shared" si="70"/>
        <v>-1065.1136850000003</v>
      </c>
      <c r="N1463" s="65">
        <f t="shared" si="71"/>
        <v>1134467.1619742797</v>
      </c>
      <c r="O1463" s="66" t="e">
        <v>#N/A</v>
      </c>
      <c r="P1463" s="1">
        <v>1463</v>
      </c>
      <c r="Q1463" s="46">
        <f>ROUND(class[[#This Row],[count]],-3)</f>
        <v>14000</v>
      </c>
      <c r="R1463" s="59">
        <f>VLOOKUP(class[[#This Row],[count_rd]],caltran!$J$2:$P$182,7,FALSE)</f>
        <v>9618</v>
      </c>
      <c r="S1463" s="63">
        <f>VLOOKUP(class[[#This Row],[count_rd]],caltran!$J$2:$P$182,6,FALSE)</f>
        <v>18382</v>
      </c>
      <c r="T1463" s="1">
        <f>IF(AND(class[[#This Row],[flow]]&gt;=class[[#This Row],[low]], class[[#This Row],[flow]]&lt;=class[[#This Row],[high]]),1,0)</f>
        <v>1</v>
      </c>
    </row>
    <row r="1464" spans="1:20" x14ac:dyDescent="0.25">
      <c r="A1464" s="61">
        <v>19953</v>
      </c>
      <c r="B1464" s="61">
        <v>3</v>
      </c>
      <c r="C1464" s="61">
        <v>1</v>
      </c>
      <c r="D1464" s="68">
        <v>2</v>
      </c>
      <c r="E1464" s="61" t="s">
        <v>77</v>
      </c>
      <c r="F1464" s="61">
        <v>3</v>
      </c>
      <c r="G14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64" s="62">
        <v>5</v>
      </c>
      <c r="I1464" s="62">
        <v>5</v>
      </c>
      <c r="J1464" s="61">
        <v>14300</v>
      </c>
      <c r="K1464" s="4">
        <f>VLOOKUP(class[[#This Row],[hwycov_id]],readme!E:F,2,FALSE)</f>
        <v>15188.089874000001</v>
      </c>
      <c r="L1464" s="64">
        <f t="shared" si="69"/>
        <v>6.2104186993007016E-2</v>
      </c>
      <c r="M1464" s="65">
        <f t="shared" si="70"/>
        <v>888.08987400000115</v>
      </c>
      <c r="N1464" s="65">
        <f t="shared" si="71"/>
        <v>788703.62430133787</v>
      </c>
      <c r="O1464" s="66" t="e">
        <v>#N/A</v>
      </c>
      <c r="P1464" s="1">
        <v>1464</v>
      </c>
      <c r="Q1464" s="46">
        <f>ROUND(class[[#This Row],[count]],-3)</f>
        <v>14000</v>
      </c>
      <c r="R1464" s="59">
        <f>VLOOKUP(class[[#This Row],[count_rd]],caltran!$J$2:$P$182,7,FALSE)</f>
        <v>9618</v>
      </c>
      <c r="S1464" s="63">
        <f>VLOOKUP(class[[#This Row],[count_rd]],caltran!$J$2:$P$182,6,FALSE)</f>
        <v>18382</v>
      </c>
      <c r="T1464" s="1">
        <f>IF(AND(class[[#This Row],[flow]]&gt;=class[[#This Row],[low]], class[[#This Row],[flow]]&lt;=class[[#This Row],[high]]),1,0)</f>
        <v>1</v>
      </c>
    </row>
    <row r="1465" spans="1:20" x14ac:dyDescent="0.25">
      <c r="A1465" s="61">
        <v>4202</v>
      </c>
      <c r="B1465" s="61">
        <v>3</v>
      </c>
      <c r="C1465" s="61">
        <v>1</v>
      </c>
      <c r="D1465" s="68">
        <v>2</v>
      </c>
      <c r="E1465" s="61" t="s">
        <v>77</v>
      </c>
      <c r="F1465" s="61">
        <v>3</v>
      </c>
      <c r="G14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465" s="62">
        <v>3</v>
      </c>
      <c r="I1465" s="62">
        <v>14</v>
      </c>
      <c r="J1465" s="61">
        <v>14382</v>
      </c>
      <c r="K1465" s="4">
        <f>VLOOKUP(class[[#This Row],[hwycov_id]],readme!E:F,2,FALSE)</f>
        <v>20404.137969000003</v>
      </c>
      <c r="L1465" s="64">
        <f t="shared" si="69"/>
        <v>0.4187274349186485</v>
      </c>
      <c r="M1465" s="65">
        <f t="shared" si="70"/>
        <v>6022.1379690000031</v>
      </c>
      <c r="N1465" s="65">
        <f t="shared" si="71"/>
        <v>36266145.717671484</v>
      </c>
      <c r="O1465" s="66" t="e">
        <v>#N/A</v>
      </c>
      <c r="P1465" s="1">
        <v>1465</v>
      </c>
      <c r="Q1465" s="46">
        <f>ROUND(class[[#This Row],[count]],-3)</f>
        <v>14000</v>
      </c>
      <c r="R1465" s="59">
        <f>VLOOKUP(class[[#This Row],[count_rd]],caltran!$J$2:$P$182,7,FALSE)</f>
        <v>9618</v>
      </c>
      <c r="S1465" s="63">
        <f>VLOOKUP(class[[#This Row],[count_rd]],caltran!$J$2:$P$182,6,FALSE)</f>
        <v>18382</v>
      </c>
      <c r="T1465" s="1">
        <f>IF(AND(class[[#This Row],[flow]]&gt;=class[[#This Row],[low]], class[[#This Row],[flow]]&lt;=class[[#This Row],[high]]),1,0)</f>
        <v>0</v>
      </c>
    </row>
    <row r="1466" spans="1:20" x14ac:dyDescent="0.25">
      <c r="A1466" s="61">
        <v>16062</v>
      </c>
      <c r="B1466" s="61">
        <v>3</v>
      </c>
      <c r="C1466" s="61">
        <v>1</v>
      </c>
      <c r="D1466" s="68">
        <v>2</v>
      </c>
      <c r="E1466" s="61" t="s">
        <v>77</v>
      </c>
      <c r="F1466" s="61">
        <v>3</v>
      </c>
      <c r="G14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66" s="62">
        <v>3</v>
      </c>
      <c r="I1466" s="62">
        <v>14</v>
      </c>
      <c r="J1466" s="61">
        <v>14465</v>
      </c>
      <c r="K1466" s="4">
        <f>VLOOKUP(class[[#This Row],[hwycov_id]],readme!E:F,2,FALSE)</f>
        <v>7084.0035510000007</v>
      </c>
      <c r="L1466" s="64">
        <f t="shared" si="69"/>
        <v>-0.51026591420670586</v>
      </c>
      <c r="M1466" s="65">
        <f t="shared" si="70"/>
        <v>-7380.9964489999993</v>
      </c>
      <c r="N1466" s="65">
        <f t="shared" si="71"/>
        <v>54479108.580150597</v>
      </c>
      <c r="O1466" s="66" t="e">
        <v>#N/A</v>
      </c>
      <c r="P1466" s="1">
        <v>1466</v>
      </c>
      <c r="Q1466" s="46">
        <f>ROUND(class[[#This Row],[count]],-3)</f>
        <v>14000</v>
      </c>
      <c r="R1466" s="59">
        <f>VLOOKUP(class[[#This Row],[count_rd]],caltran!$J$2:$P$182,7,FALSE)</f>
        <v>9618</v>
      </c>
      <c r="S1466" s="63">
        <f>VLOOKUP(class[[#This Row],[count_rd]],caltran!$J$2:$P$182,6,FALSE)</f>
        <v>18382</v>
      </c>
      <c r="T1466" s="1">
        <f>IF(AND(class[[#This Row],[flow]]&gt;=class[[#This Row],[low]], class[[#This Row],[flow]]&lt;=class[[#This Row],[high]]),1,0)</f>
        <v>0</v>
      </c>
    </row>
    <row r="1467" spans="1:20" x14ac:dyDescent="0.25">
      <c r="A1467" s="61">
        <v>13386</v>
      </c>
      <c r="B1467" s="61">
        <v>3</v>
      </c>
      <c r="C1467" s="61">
        <v>1</v>
      </c>
      <c r="D1467" s="68">
        <v>2</v>
      </c>
      <c r="E1467" s="61" t="s">
        <v>77</v>
      </c>
      <c r="F1467" s="61">
        <v>3</v>
      </c>
      <c r="G14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67" s="62">
        <v>7</v>
      </c>
      <c r="I1467" s="62">
        <v>7</v>
      </c>
      <c r="J1467" s="61">
        <v>14500</v>
      </c>
      <c r="K1467" s="4">
        <f>VLOOKUP(class[[#This Row],[hwycov_id]],readme!E:F,2,FALSE)</f>
        <v>15154.772186</v>
      </c>
      <c r="L1467" s="64">
        <f t="shared" si="69"/>
        <v>4.5156702482758604E-2</v>
      </c>
      <c r="M1467" s="65">
        <f t="shared" si="70"/>
        <v>654.77218600000015</v>
      </c>
      <c r="N1467" s="65">
        <f t="shared" si="71"/>
        <v>428726.6155592188</v>
      </c>
      <c r="O1467" s="66" t="e">
        <v>#N/A</v>
      </c>
      <c r="P1467" s="1">
        <v>1467</v>
      </c>
      <c r="Q1467" s="46">
        <f>ROUND(class[[#This Row],[count]],-3)</f>
        <v>15000</v>
      </c>
      <c r="R1467" s="59">
        <f>VLOOKUP(class[[#This Row],[count_rd]],caltran!$J$2:$P$182,7,FALSE)</f>
        <v>10455.000000000002</v>
      </c>
      <c r="S1467" s="63">
        <f>VLOOKUP(class[[#This Row],[count_rd]],caltran!$J$2:$P$182,6,FALSE)</f>
        <v>19545</v>
      </c>
      <c r="T1467" s="1">
        <f>IF(AND(class[[#This Row],[flow]]&gt;=class[[#This Row],[low]], class[[#This Row],[flow]]&lt;=class[[#This Row],[high]]),1,0)</f>
        <v>1</v>
      </c>
    </row>
    <row r="1468" spans="1:20" x14ac:dyDescent="0.25">
      <c r="A1468" s="61">
        <v>18298</v>
      </c>
      <c r="B1468" s="61">
        <v>3</v>
      </c>
      <c r="C1468" s="61">
        <v>1</v>
      </c>
      <c r="D1468" s="68">
        <v>1</v>
      </c>
      <c r="E1468" s="61" t="s">
        <v>77</v>
      </c>
      <c r="F1468" s="61">
        <v>3</v>
      </c>
      <c r="G14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68" s="62">
        <v>1</v>
      </c>
      <c r="I1468" s="62">
        <v>14</v>
      </c>
      <c r="J1468" s="61">
        <v>14547</v>
      </c>
      <c r="K1468" s="4">
        <f>VLOOKUP(class[[#This Row],[hwycov_id]],readme!E:F,2,FALSE)</f>
        <v>6464.4273530000009</v>
      </c>
      <c r="L1468" s="64">
        <f t="shared" si="69"/>
        <v>-0.55561783508627194</v>
      </c>
      <c r="M1468" s="65">
        <f t="shared" si="70"/>
        <v>-8082.5726469999991</v>
      </c>
      <c r="N1468" s="65">
        <f t="shared" si="71"/>
        <v>65327980.594032571</v>
      </c>
      <c r="O1468" s="66" t="e">
        <v>#N/A</v>
      </c>
      <c r="P1468" s="1">
        <v>1468</v>
      </c>
      <c r="Q1468" s="46">
        <f>ROUND(class[[#This Row],[count]],-3)</f>
        <v>15000</v>
      </c>
      <c r="R1468" s="59">
        <f>VLOOKUP(class[[#This Row],[count_rd]],caltran!$J$2:$P$182,7,FALSE)</f>
        <v>10455.000000000002</v>
      </c>
      <c r="S1468" s="63">
        <f>VLOOKUP(class[[#This Row],[count_rd]],caltran!$J$2:$P$182,6,FALSE)</f>
        <v>19545</v>
      </c>
      <c r="T1468" s="1">
        <f>IF(AND(class[[#This Row],[flow]]&gt;=class[[#This Row],[low]], class[[#This Row],[flow]]&lt;=class[[#This Row],[high]]),1,0)</f>
        <v>0</v>
      </c>
    </row>
    <row r="1469" spans="1:20" x14ac:dyDescent="0.25">
      <c r="A1469" s="61">
        <v>15609</v>
      </c>
      <c r="B1469" s="61">
        <v>3</v>
      </c>
      <c r="C1469" s="61">
        <v>1</v>
      </c>
      <c r="D1469" s="68">
        <v>2</v>
      </c>
      <c r="E1469" s="61" t="s">
        <v>77</v>
      </c>
      <c r="F1469" s="61">
        <v>3</v>
      </c>
      <c r="G14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69" s="62">
        <v>6</v>
      </c>
      <c r="I1469" s="62">
        <v>1</v>
      </c>
      <c r="J1469" s="61">
        <v>14600</v>
      </c>
      <c r="K1469" s="4">
        <f>VLOOKUP(class[[#This Row],[hwycov_id]],readme!E:F,2,FALSE)</f>
        <v>11976.463275</v>
      </c>
      <c r="L1469" s="64">
        <f t="shared" si="69"/>
        <v>-0.17969429623287669</v>
      </c>
      <c r="M1469" s="65">
        <f t="shared" si="70"/>
        <v>-2623.5367249999999</v>
      </c>
      <c r="N1469" s="65">
        <f t="shared" si="71"/>
        <v>6882944.9474237254</v>
      </c>
      <c r="O1469" s="66" t="e">
        <v>#N/A</v>
      </c>
      <c r="P1469" s="1">
        <v>1469</v>
      </c>
      <c r="Q1469" s="46">
        <f>ROUND(class[[#This Row],[count]],-3)</f>
        <v>15000</v>
      </c>
      <c r="R1469" s="59">
        <f>VLOOKUP(class[[#This Row],[count_rd]],caltran!$J$2:$P$182,7,FALSE)</f>
        <v>10455.000000000002</v>
      </c>
      <c r="S1469" s="63">
        <f>VLOOKUP(class[[#This Row],[count_rd]],caltran!$J$2:$P$182,6,FALSE)</f>
        <v>19545</v>
      </c>
      <c r="T1469" s="1">
        <f>IF(AND(class[[#This Row],[flow]]&gt;=class[[#This Row],[low]], class[[#This Row],[flow]]&lt;=class[[#This Row],[high]]),1,0)</f>
        <v>1</v>
      </c>
    </row>
    <row r="1470" spans="1:20" x14ac:dyDescent="0.25">
      <c r="A1470" s="61">
        <v>18258</v>
      </c>
      <c r="B1470" s="61">
        <v>3</v>
      </c>
      <c r="C1470" s="61">
        <v>1</v>
      </c>
      <c r="D1470" s="68">
        <v>1</v>
      </c>
      <c r="E1470" s="61" t="s">
        <v>77</v>
      </c>
      <c r="F1470" s="61">
        <v>3</v>
      </c>
      <c r="G14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70" s="62">
        <v>1</v>
      </c>
      <c r="I1470" s="62">
        <v>14</v>
      </c>
      <c r="J1470" s="61">
        <v>14627</v>
      </c>
      <c r="K1470" s="4">
        <f>VLOOKUP(class[[#This Row],[hwycov_id]],readme!E:F,2,FALSE)</f>
        <v>8963.7730409999986</v>
      </c>
      <c r="L1470" s="64">
        <f t="shared" si="69"/>
        <v>-0.38717624659875582</v>
      </c>
      <c r="M1470" s="65">
        <f t="shared" si="70"/>
        <v>-5663.2269590000014</v>
      </c>
      <c r="N1470" s="65">
        <f t="shared" si="71"/>
        <v>32072139.589144405</v>
      </c>
      <c r="O1470" s="66" t="e">
        <v>#N/A</v>
      </c>
      <c r="P1470" s="1">
        <v>1470</v>
      </c>
      <c r="Q1470" s="46">
        <f>ROUND(class[[#This Row],[count]],-3)</f>
        <v>15000</v>
      </c>
      <c r="R1470" s="59">
        <f>VLOOKUP(class[[#This Row],[count_rd]],caltran!$J$2:$P$182,7,FALSE)</f>
        <v>10455.000000000002</v>
      </c>
      <c r="S1470" s="63">
        <f>VLOOKUP(class[[#This Row],[count_rd]],caltran!$J$2:$P$182,6,FALSE)</f>
        <v>19545</v>
      </c>
      <c r="T1470" s="1">
        <f>IF(AND(class[[#This Row],[flow]]&gt;=class[[#This Row],[low]], class[[#This Row],[flow]]&lt;=class[[#This Row],[high]]),1,0)</f>
        <v>0</v>
      </c>
    </row>
    <row r="1471" spans="1:20" x14ac:dyDescent="0.25">
      <c r="A1471" s="61">
        <v>19900</v>
      </c>
      <c r="B1471" s="61">
        <v>3</v>
      </c>
      <c r="C1471" s="61">
        <v>1</v>
      </c>
      <c r="D1471" s="68">
        <v>2</v>
      </c>
      <c r="E1471" s="61" t="s">
        <v>77</v>
      </c>
      <c r="F1471" s="61">
        <v>3</v>
      </c>
      <c r="G14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71" s="62">
        <v>2</v>
      </c>
      <c r="I1471" s="62">
        <v>14</v>
      </c>
      <c r="J1471" s="61">
        <v>14629</v>
      </c>
      <c r="K1471" s="4">
        <f>VLOOKUP(class[[#This Row],[hwycov_id]],readme!E:F,2,FALSE)</f>
        <v>17399.548208</v>
      </c>
      <c r="L1471" s="64">
        <f t="shared" si="69"/>
        <v>0.18938739544739902</v>
      </c>
      <c r="M1471" s="65">
        <f t="shared" si="70"/>
        <v>2770.5482080000002</v>
      </c>
      <c r="N1471" s="65">
        <f t="shared" si="71"/>
        <v>7675937.3728520125</v>
      </c>
      <c r="O1471" s="66" t="e">
        <v>#N/A</v>
      </c>
      <c r="P1471" s="1">
        <v>1471</v>
      </c>
      <c r="Q1471" s="46">
        <f>ROUND(class[[#This Row],[count]],-3)</f>
        <v>15000</v>
      </c>
      <c r="R1471" s="59">
        <f>VLOOKUP(class[[#This Row],[count_rd]],caltran!$J$2:$P$182,7,FALSE)</f>
        <v>10455.000000000002</v>
      </c>
      <c r="S1471" s="63">
        <f>VLOOKUP(class[[#This Row],[count_rd]],caltran!$J$2:$P$182,6,FALSE)</f>
        <v>19545</v>
      </c>
      <c r="T1471" s="1">
        <f>IF(AND(class[[#This Row],[flow]]&gt;=class[[#This Row],[low]], class[[#This Row],[flow]]&lt;=class[[#This Row],[high]]),1,0)</f>
        <v>1</v>
      </c>
    </row>
    <row r="1472" spans="1:20" x14ac:dyDescent="0.25">
      <c r="A1472" s="61">
        <v>17193</v>
      </c>
      <c r="B1472" s="61">
        <v>3</v>
      </c>
      <c r="C1472" s="61">
        <v>1</v>
      </c>
      <c r="D1472" s="68">
        <v>2</v>
      </c>
      <c r="E1472" s="61" t="s">
        <v>77</v>
      </c>
      <c r="F1472" s="61">
        <v>3</v>
      </c>
      <c r="G14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72" s="62">
        <v>6</v>
      </c>
      <c r="I1472" s="62">
        <v>12</v>
      </c>
      <c r="J1472" s="61">
        <v>14700</v>
      </c>
      <c r="K1472" s="4">
        <f>VLOOKUP(class[[#This Row],[hwycov_id]],readme!E:F,2,FALSE)</f>
        <v>15567.635834000001</v>
      </c>
      <c r="L1472" s="64">
        <f t="shared" si="69"/>
        <v>5.9022845850340122E-2</v>
      </c>
      <c r="M1472" s="65">
        <f t="shared" si="70"/>
        <v>867.63583400000061</v>
      </c>
      <c r="N1472" s="65">
        <f t="shared" si="71"/>
        <v>752791.94044087664</v>
      </c>
      <c r="O1472" s="66" t="e">
        <v>#N/A</v>
      </c>
      <c r="P1472" s="1">
        <v>1472</v>
      </c>
      <c r="Q1472" s="46">
        <f>ROUND(class[[#This Row],[count]],-3)</f>
        <v>15000</v>
      </c>
      <c r="R1472" s="59">
        <f>VLOOKUP(class[[#This Row],[count_rd]],caltran!$J$2:$P$182,7,FALSE)</f>
        <v>10455.000000000002</v>
      </c>
      <c r="S1472" s="63">
        <f>VLOOKUP(class[[#This Row],[count_rd]],caltran!$J$2:$P$182,6,FALSE)</f>
        <v>19545</v>
      </c>
      <c r="T1472" s="1">
        <f>IF(AND(class[[#This Row],[flow]]&gt;=class[[#This Row],[low]], class[[#This Row],[flow]]&lt;=class[[#This Row],[high]]),1,0)</f>
        <v>1</v>
      </c>
    </row>
    <row r="1473" spans="1:20" x14ac:dyDescent="0.25">
      <c r="A1473" s="61">
        <v>5332</v>
      </c>
      <c r="B1473" s="61">
        <v>3</v>
      </c>
      <c r="C1473" s="61">
        <v>1</v>
      </c>
      <c r="D1473" s="68">
        <v>2</v>
      </c>
      <c r="E1473" s="61" t="s">
        <v>77</v>
      </c>
      <c r="F1473" s="61">
        <v>3</v>
      </c>
      <c r="G14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73" s="62">
        <v>2</v>
      </c>
      <c r="I1473" s="62">
        <v>11</v>
      </c>
      <c r="J1473" s="61">
        <v>14800</v>
      </c>
      <c r="K1473" s="4">
        <f>VLOOKUP(class[[#This Row],[hwycov_id]],readme!E:F,2,FALSE)</f>
        <v>10409.755404</v>
      </c>
      <c r="L1473" s="64">
        <f t="shared" si="69"/>
        <v>-0.29663814837837843</v>
      </c>
      <c r="M1473" s="65">
        <f t="shared" si="70"/>
        <v>-4390.2445960000005</v>
      </c>
      <c r="N1473" s="65">
        <f t="shared" si="71"/>
        <v>19274247.612707209</v>
      </c>
      <c r="O1473" s="66" t="e">
        <v>#N/A</v>
      </c>
      <c r="P1473" s="1">
        <v>1473</v>
      </c>
      <c r="Q1473" s="46">
        <f>ROUND(class[[#This Row],[count]],-3)</f>
        <v>15000</v>
      </c>
      <c r="R1473" s="59">
        <f>VLOOKUP(class[[#This Row],[count_rd]],caltran!$J$2:$P$182,7,FALSE)</f>
        <v>10455.000000000002</v>
      </c>
      <c r="S1473" s="63">
        <f>VLOOKUP(class[[#This Row],[count_rd]],caltran!$J$2:$P$182,6,FALSE)</f>
        <v>19545</v>
      </c>
      <c r="T1473" s="1">
        <f>IF(AND(class[[#This Row],[flow]]&gt;=class[[#This Row],[low]], class[[#This Row],[flow]]&lt;=class[[#This Row],[high]]),1,0)</f>
        <v>0</v>
      </c>
    </row>
    <row r="1474" spans="1:20" x14ac:dyDescent="0.25">
      <c r="A1474" s="61">
        <v>17463</v>
      </c>
      <c r="B1474" s="61">
        <v>3</v>
      </c>
      <c r="C1474" s="61">
        <v>1</v>
      </c>
      <c r="D1474" s="68">
        <v>2</v>
      </c>
      <c r="E1474" s="61" t="s">
        <v>77</v>
      </c>
      <c r="F1474" s="61">
        <v>3</v>
      </c>
      <c r="G14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74" s="62">
        <v>3</v>
      </c>
      <c r="I1474" s="62">
        <v>14</v>
      </c>
      <c r="J1474" s="61">
        <v>14817</v>
      </c>
      <c r="K1474" s="4">
        <f>VLOOKUP(class[[#This Row],[hwycov_id]],readme!E:F,2,FALSE)</f>
        <v>10777.300827999999</v>
      </c>
      <c r="L1474" s="64">
        <f t="shared" si="69"/>
        <v>-0.27263947978673153</v>
      </c>
      <c r="M1474" s="65">
        <f t="shared" si="70"/>
        <v>-4039.6991720000005</v>
      </c>
      <c r="N1474" s="65">
        <f t="shared" si="71"/>
        <v>16319169.400257491</v>
      </c>
      <c r="O1474" s="66" t="e">
        <v>#N/A</v>
      </c>
      <c r="P1474" s="1">
        <v>1474</v>
      </c>
      <c r="Q1474" s="46">
        <f>ROUND(class[[#This Row],[count]],-3)</f>
        <v>15000</v>
      </c>
      <c r="R1474" s="59">
        <f>VLOOKUP(class[[#This Row],[count_rd]],caltran!$J$2:$P$182,7,FALSE)</f>
        <v>10455.000000000002</v>
      </c>
      <c r="S1474" s="63">
        <f>VLOOKUP(class[[#This Row],[count_rd]],caltran!$J$2:$P$182,6,FALSE)</f>
        <v>19545</v>
      </c>
      <c r="T1474" s="1">
        <f>IF(AND(class[[#This Row],[flow]]&gt;=class[[#This Row],[low]], class[[#This Row],[flow]]&lt;=class[[#This Row],[high]]),1,0)</f>
        <v>1</v>
      </c>
    </row>
    <row r="1475" spans="1:20" x14ac:dyDescent="0.25">
      <c r="A1475" s="61">
        <v>9331</v>
      </c>
      <c r="B1475" s="61">
        <v>3</v>
      </c>
      <c r="C1475" s="61">
        <v>1</v>
      </c>
      <c r="D1475" s="68">
        <v>2</v>
      </c>
      <c r="E1475" s="61" t="s">
        <v>77</v>
      </c>
      <c r="F1475" s="61">
        <v>3</v>
      </c>
      <c r="G14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475" s="62">
        <v>3</v>
      </c>
      <c r="I1475" s="62">
        <v>14</v>
      </c>
      <c r="J1475" s="61">
        <v>14828</v>
      </c>
      <c r="K1475" s="4">
        <f>VLOOKUP(class[[#This Row],[hwycov_id]],readme!E:F,2,FALSE)</f>
        <v>20233.764395999999</v>
      </c>
      <c r="L1475" s="64">
        <f t="shared" si="69"/>
        <v>0.36456463420555707</v>
      </c>
      <c r="M1475" s="65">
        <f t="shared" si="70"/>
        <v>5405.7643959999987</v>
      </c>
      <c r="N1475" s="65">
        <f t="shared" si="71"/>
        <v>29222288.705061231</v>
      </c>
      <c r="O1475" s="66" t="e">
        <v>#N/A</v>
      </c>
      <c r="P1475" s="1">
        <v>1475</v>
      </c>
      <c r="Q1475" s="46">
        <f>ROUND(class[[#This Row],[count]],-3)</f>
        <v>15000</v>
      </c>
      <c r="R1475" s="59">
        <f>VLOOKUP(class[[#This Row],[count_rd]],caltran!$J$2:$P$182,7,FALSE)</f>
        <v>10455.000000000002</v>
      </c>
      <c r="S1475" s="63">
        <f>VLOOKUP(class[[#This Row],[count_rd]],caltran!$J$2:$P$182,6,FALSE)</f>
        <v>19545</v>
      </c>
      <c r="T1475" s="1">
        <f>IF(AND(class[[#This Row],[flow]]&gt;=class[[#This Row],[low]], class[[#This Row],[flow]]&lt;=class[[#This Row],[high]]),1,0)</f>
        <v>0</v>
      </c>
    </row>
    <row r="1476" spans="1:20" x14ac:dyDescent="0.25">
      <c r="A1476" s="61">
        <v>7072</v>
      </c>
      <c r="B1476" s="61">
        <v>3</v>
      </c>
      <c r="C1476" s="61">
        <v>1</v>
      </c>
      <c r="D1476" s="68">
        <v>2</v>
      </c>
      <c r="E1476" s="61" t="s">
        <v>77</v>
      </c>
      <c r="F1476" s="61">
        <v>3</v>
      </c>
      <c r="G14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76" s="62">
        <v>3</v>
      </c>
      <c r="I1476" s="62">
        <v>14</v>
      </c>
      <c r="J1476" s="61">
        <v>14878</v>
      </c>
      <c r="K1476" s="4">
        <f>VLOOKUP(class[[#This Row],[hwycov_id]],readme!E:F,2,FALSE)</f>
        <v>14253.835875000001</v>
      </c>
      <c r="L1476" s="64">
        <f t="shared" si="69"/>
        <v>-4.1952152507057305E-2</v>
      </c>
      <c r="M1476" s="65">
        <f t="shared" si="70"/>
        <v>-624.16412499999933</v>
      </c>
      <c r="N1476" s="65">
        <f t="shared" si="71"/>
        <v>389580.85493701481</v>
      </c>
      <c r="O1476" s="66" t="e">
        <v>#N/A</v>
      </c>
      <c r="P1476" s="1">
        <v>1476</v>
      </c>
      <c r="Q1476" s="46">
        <f>ROUND(class[[#This Row],[count]],-3)</f>
        <v>15000</v>
      </c>
      <c r="R1476" s="59">
        <f>VLOOKUP(class[[#This Row],[count_rd]],caltran!$J$2:$P$182,7,FALSE)</f>
        <v>10455.000000000002</v>
      </c>
      <c r="S1476" s="63">
        <f>VLOOKUP(class[[#This Row],[count_rd]],caltran!$J$2:$P$182,6,FALSE)</f>
        <v>19545</v>
      </c>
      <c r="T1476" s="1">
        <f>IF(AND(class[[#This Row],[flow]]&gt;=class[[#This Row],[low]], class[[#This Row],[flow]]&lt;=class[[#This Row],[high]]),1,0)</f>
        <v>1</v>
      </c>
    </row>
    <row r="1477" spans="1:20" x14ac:dyDescent="0.25">
      <c r="A1477" s="61">
        <v>15139</v>
      </c>
      <c r="B1477" s="61">
        <v>3</v>
      </c>
      <c r="C1477" s="61">
        <v>1</v>
      </c>
      <c r="D1477" s="68">
        <v>2</v>
      </c>
      <c r="E1477" s="61" t="s">
        <v>77</v>
      </c>
      <c r="F1477" s="61">
        <v>3</v>
      </c>
      <c r="G14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77" s="62">
        <v>3</v>
      </c>
      <c r="I1477" s="62">
        <v>14</v>
      </c>
      <c r="J1477" s="61">
        <v>14982</v>
      </c>
      <c r="K1477" s="4">
        <f>VLOOKUP(class[[#This Row],[hwycov_id]],readme!E:F,2,FALSE)</f>
        <v>10448.513671000001</v>
      </c>
      <c r="L1477" s="64">
        <f t="shared" si="69"/>
        <v>-0.30259553657722593</v>
      </c>
      <c r="M1477" s="65">
        <f t="shared" si="70"/>
        <v>-4533.4863289999994</v>
      </c>
      <c r="N1477" s="65">
        <f t="shared" si="71"/>
        <v>20552498.295229889</v>
      </c>
      <c r="O1477" s="66" t="e">
        <v>#N/A</v>
      </c>
      <c r="P1477" s="1">
        <v>1477</v>
      </c>
      <c r="Q1477" s="46">
        <f>ROUND(class[[#This Row],[count]],-3)</f>
        <v>15000</v>
      </c>
      <c r="R1477" s="59">
        <f>VLOOKUP(class[[#This Row],[count_rd]],caltran!$J$2:$P$182,7,FALSE)</f>
        <v>10455.000000000002</v>
      </c>
      <c r="S1477" s="63">
        <f>VLOOKUP(class[[#This Row],[count_rd]],caltran!$J$2:$P$182,6,FALSE)</f>
        <v>19545</v>
      </c>
      <c r="T1477" s="1">
        <f>IF(AND(class[[#This Row],[flow]]&gt;=class[[#This Row],[low]], class[[#This Row],[flow]]&lt;=class[[#This Row],[high]]),1,0)</f>
        <v>0</v>
      </c>
    </row>
    <row r="1478" spans="1:20" x14ac:dyDescent="0.25">
      <c r="A1478" s="61">
        <v>7108</v>
      </c>
      <c r="B1478" s="61">
        <v>3</v>
      </c>
      <c r="C1478" s="61">
        <v>1</v>
      </c>
      <c r="D1478" s="68">
        <v>2</v>
      </c>
      <c r="E1478" s="61" t="s">
        <v>77</v>
      </c>
      <c r="F1478" s="61">
        <v>3</v>
      </c>
      <c r="G14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78" s="62">
        <v>2</v>
      </c>
      <c r="I1478" s="62">
        <v>11</v>
      </c>
      <c r="J1478" s="61">
        <v>15000</v>
      </c>
      <c r="K1478" s="4">
        <f>VLOOKUP(class[[#This Row],[hwycov_id]],readme!E:F,2,FALSE)</f>
        <v>11662.199021</v>
      </c>
      <c r="L1478" s="64">
        <f t="shared" si="69"/>
        <v>-0.22252006526666668</v>
      </c>
      <c r="M1478" s="65">
        <f t="shared" si="70"/>
        <v>-3337.8009789999996</v>
      </c>
      <c r="N1478" s="65">
        <f t="shared" si="71"/>
        <v>11140915.375413356</v>
      </c>
      <c r="O1478" s="66" t="e">
        <v>#N/A</v>
      </c>
      <c r="P1478" s="1">
        <v>1478</v>
      </c>
      <c r="Q1478" s="46">
        <f>ROUND(class[[#This Row],[count]],-3)</f>
        <v>15000</v>
      </c>
      <c r="R1478" s="59">
        <f>VLOOKUP(class[[#This Row],[count_rd]],caltran!$J$2:$P$182,7,FALSE)</f>
        <v>10455.000000000002</v>
      </c>
      <c r="S1478" s="63">
        <f>VLOOKUP(class[[#This Row],[count_rd]],caltran!$J$2:$P$182,6,FALSE)</f>
        <v>19545</v>
      </c>
      <c r="T1478" s="1">
        <f>IF(AND(class[[#This Row],[flow]]&gt;=class[[#This Row],[low]], class[[#This Row],[flow]]&lt;=class[[#This Row],[high]]),1,0)</f>
        <v>1</v>
      </c>
    </row>
    <row r="1479" spans="1:20" x14ac:dyDescent="0.25">
      <c r="A1479" s="61">
        <v>6531</v>
      </c>
      <c r="B1479" s="61">
        <v>3</v>
      </c>
      <c r="C1479" s="61">
        <v>1</v>
      </c>
      <c r="D1479" s="68">
        <v>2</v>
      </c>
      <c r="E1479" s="61" t="s">
        <v>77</v>
      </c>
      <c r="F1479" s="61">
        <v>3</v>
      </c>
      <c r="G14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79" s="62">
        <v>2</v>
      </c>
      <c r="I1479" s="62">
        <v>14</v>
      </c>
      <c r="J1479" s="61">
        <v>15000</v>
      </c>
      <c r="K1479" s="4">
        <f>VLOOKUP(class[[#This Row],[hwycov_id]],readme!E:F,2,FALSE)</f>
        <v>13265.346031000001</v>
      </c>
      <c r="L1479" s="64">
        <f t="shared" si="69"/>
        <v>-0.11564359793333323</v>
      </c>
      <c r="M1479" s="65">
        <f t="shared" si="70"/>
        <v>-1734.6539689999991</v>
      </c>
      <c r="N1479" s="65">
        <f t="shared" si="71"/>
        <v>3009024.3921674495</v>
      </c>
      <c r="O1479" s="66" t="e">
        <v>#N/A</v>
      </c>
      <c r="P1479" s="1">
        <v>1479</v>
      </c>
      <c r="Q1479" s="46">
        <f>ROUND(class[[#This Row],[count]],-3)</f>
        <v>15000</v>
      </c>
      <c r="R1479" s="59">
        <f>VLOOKUP(class[[#This Row],[count_rd]],caltran!$J$2:$P$182,7,FALSE)</f>
        <v>10455.000000000002</v>
      </c>
      <c r="S1479" s="63">
        <f>VLOOKUP(class[[#This Row],[count_rd]],caltran!$J$2:$P$182,6,FALSE)</f>
        <v>19545</v>
      </c>
      <c r="T1479" s="1">
        <f>IF(AND(class[[#This Row],[flow]]&gt;=class[[#This Row],[low]], class[[#This Row],[flow]]&lt;=class[[#This Row],[high]]),1,0)</f>
        <v>1</v>
      </c>
    </row>
    <row r="1480" spans="1:20" x14ac:dyDescent="0.25">
      <c r="A1480" s="61">
        <v>19994</v>
      </c>
      <c r="B1480" s="61">
        <v>3</v>
      </c>
      <c r="C1480" s="61">
        <v>1</v>
      </c>
      <c r="D1480" s="68">
        <v>2</v>
      </c>
      <c r="E1480" s="61" t="s">
        <v>77</v>
      </c>
      <c r="F1480" s="61">
        <v>3</v>
      </c>
      <c r="G14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80" s="62">
        <v>3</v>
      </c>
      <c r="I1480" s="62">
        <v>14</v>
      </c>
      <c r="J1480" s="61">
        <v>15023</v>
      </c>
      <c r="K1480" s="4">
        <f>VLOOKUP(class[[#This Row],[hwycov_id]],readme!E:F,2,FALSE)</f>
        <v>13341.172215999999</v>
      </c>
      <c r="L1480" s="64">
        <f t="shared" si="69"/>
        <v>-0.11195019530053929</v>
      </c>
      <c r="M1480" s="65">
        <f t="shared" si="70"/>
        <v>-1681.827784000001</v>
      </c>
      <c r="N1480" s="65">
        <f t="shared" si="71"/>
        <v>2828544.695034354</v>
      </c>
      <c r="O1480" s="66" t="e">
        <v>#N/A</v>
      </c>
      <c r="P1480" s="1">
        <v>1480</v>
      </c>
      <c r="Q1480" s="46">
        <f>ROUND(class[[#This Row],[count]],-3)</f>
        <v>15000</v>
      </c>
      <c r="R1480" s="59">
        <f>VLOOKUP(class[[#This Row],[count_rd]],caltran!$J$2:$P$182,7,FALSE)</f>
        <v>10455.000000000002</v>
      </c>
      <c r="S1480" s="63">
        <f>VLOOKUP(class[[#This Row],[count_rd]],caltran!$J$2:$P$182,6,FALSE)</f>
        <v>19545</v>
      </c>
      <c r="T1480" s="1">
        <f>IF(AND(class[[#This Row],[flow]]&gt;=class[[#This Row],[low]], class[[#This Row],[flow]]&lt;=class[[#This Row],[high]]),1,0)</f>
        <v>1</v>
      </c>
    </row>
    <row r="1481" spans="1:20" x14ac:dyDescent="0.25">
      <c r="A1481" s="61">
        <v>5489</v>
      </c>
      <c r="B1481" s="61">
        <v>3</v>
      </c>
      <c r="C1481" s="61">
        <v>1</v>
      </c>
      <c r="D1481" s="68">
        <v>2</v>
      </c>
      <c r="E1481" s="61" t="s">
        <v>77</v>
      </c>
      <c r="F1481" s="61">
        <v>3</v>
      </c>
      <c r="G14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81" s="62">
        <v>3</v>
      </c>
      <c r="I1481" s="62">
        <v>14</v>
      </c>
      <c r="J1481" s="61">
        <v>15068</v>
      </c>
      <c r="K1481" s="4">
        <f>VLOOKUP(class[[#This Row],[hwycov_id]],readme!E:F,2,FALSE)</f>
        <v>15020.213204</v>
      </c>
      <c r="L1481" s="64">
        <f t="shared" si="69"/>
        <v>-3.17140934430582E-3</v>
      </c>
      <c r="M1481" s="65">
        <f t="shared" si="70"/>
        <v>-47.786796000000322</v>
      </c>
      <c r="N1481" s="65">
        <f t="shared" si="71"/>
        <v>2283.5778719456466</v>
      </c>
      <c r="O1481" s="66" t="e">
        <v>#N/A</v>
      </c>
      <c r="P1481" s="1">
        <v>1481</v>
      </c>
      <c r="Q1481" s="46">
        <f>ROUND(class[[#This Row],[count]],-3)</f>
        <v>15000</v>
      </c>
      <c r="R1481" s="59">
        <f>VLOOKUP(class[[#This Row],[count_rd]],caltran!$J$2:$P$182,7,FALSE)</f>
        <v>10455.000000000002</v>
      </c>
      <c r="S1481" s="63">
        <f>VLOOKUP(class[[#This Row],[count_rd]],caltran!$J$2:$P$182,6,FALSE)</f>
        <v>19545</v>
      </c>
      <c r="T1481" s="1">
        <f>IF(AND(class[[#This Row],[flow]]&gt;=class[[#This Row],[low]], class[[#This Row],[flow]]&lt;=class[[#This Row],[high]]),1,0)</f>
        <v>1</v>
      </c>
    </row>
    <row r="1482" spans="1:20" x14ac:dyDescent="0.25">
      <c r="A1482" s="61">
        <v>10545</v>
      </c>
      <c r="B1482" s="61">
        <v>3</v>
      </c>
      <c r="C1482" s="61">
        <v>1</v>
      </c>
      <c r="D1482" s="68">
        <v>2</v>
      </c>
      <c r="E1482" s="61" t="s">
        <v>77</v>
      </c>
      <c r="F1482" s="61">
        <v>3</v>
      </c>
      <c r="G14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82" s="62">
        <v>4</v>
      </c>
      <c r="I1482" s="62">
        <v>14</v>
      </c>
      <c r="J1482" s="61">
        <v>15095</v>
      </c>
      <c r="K1482" s="4">
        <f>VLOOKUP(class[[#This Row],[hwycov_id]],readme!E:F,2,FALSE)</f>
        <v>7197.9591150000006</v>
      </c>
      <c r="L1482" s="64">
        <f t="shared" si="69"/>
        <v>-0.52315607055316327</v>
      </c>
      <c r="M1482" s="65">
        <f t="shared" si="70"/>
        <v>-7897.0408849999994</v>
      </c>
      <c r="N1482" s="65">
        <f t="shared" si="71"/>
        <v>62363254.739361577</v>
      </c>
      <c r="O1482" s="66" t="e">
        <v>#N/A</v>
      </c>
      <c r="P1482" s="1">
        <v>1482</v>
      </c>
      <c r="Q1482" s="46">
        <f>ROUND(class[[#This Row],[count]],-3)</f>
        <v>15000</v>
      </c>
      <c r="R1482" s="59">
        <f>VLOOKUP(class[[#This Row],[count_rd]],caltran!$J$2:$P$182,7,FALSE)</f>
        <v>10455.000000000002</v>
      </c>
      <c r="S1482" s="63">
        <f>VLOOKUP(class[[#This Row],[count_rd]],caltran!$J$2:$P$182,6,FALSE)</f>
        <v>19545</v>
      </c>
      <c r="T1482" s="1">
        <f>IF(AND(class[[#This Row],[flow]]&gt;=class[[#This Row],[low]], class[[#This Row],[flow]]&lt;=class[[#This Row],[high]]),1,0)</f>
        <v>0</v>
      </c>
    </row>
    <row r="1483" spans="1:20" x14ac:dyDescent="0.25">
      <c r="A1483" s="61">
        <v>95</v>
      </c>
      <c r="B1483" s="61">
        <v>3</v>
      </c>
      <c r="C1483" s="61">
        <v>1</v>
      </c>
      <c r="D1483" s="68">
        <v>2</v>
      </c>
      <c r="E1483" s="61" t="s">
        <v>77</v>
      </c>
      <c r="F1483" s="61">
        <v>3</v>
      </c>
      <c r="G14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83" s="62">
        <v>5</v>
      </c>
      <c r="I1483" s="62">
        <v>5</v>
      </c>
      <c r="J1483" s="61">
        <v>15100</v>
      </c>
      <c r="K1483" s="4">
        <f>VLOOKUP(class[[#This Row],[hwycov_id]],readme!E:F,2,FALSE)</f>
        <v>19893.133086000002</v>
      </c>
      <c r="L1483" s="64">
        <f t="shared" si="69"/>
        <v>0.31742603218543053</v>
      </c>
      <c r="M1483" s="65">
        <f t="shared" si="70"/>
        <v>4793.1330860000016</v>
      </c>
      <c r="N1483" s="65">
        <f t="shared" si="71"/>
        <v>22974124.780107901</v>
      </c>
      <c r="O1483" s="66" t="e">
        <v>#N/A</v>
      </c>
      <c r="P1483" s="1">
        <v>1483</v>
      </c>
      <c r="Q1483" s="46">
        <f>ROUND(class[[#This Row],[count]],-3)</f>
        <v>15000</v>
      </c>
      <c r="R1483" s="59">
        <f>VLOOKUP(class[[#This Row],[count_rd]],caltran!$J$2:$P$182,7,FALSE)</f>
        <v>10455.000000000002</v>
      </c>
      <c r="S1483" s="63">
        <f>VLOOKUP(class[[#This Row],[count_rd]],caltran!$J$2:$P$182,6,FALSE)</f>
        <v>19545</v>
      </c>
      <c r="T1483" s="1">
        <f>IF(AND(class[[#This Row],[flow]]&gt;=class[[#This Row],[low]], class[[#This Row],[flow]]&lt;=class[[#This Row],[high]]),1,0)</f>
        <v>0</v>
      </c>
    </row>
    <row r="1484" spans="1:20" x14ac:dyDescent="0.25">
      <c r="A1484" s="61">
        <v>2190</v>
      </c>
      <c r="B1484" s="61">
        <v>3</v>
      </c>
      <c r="C1484" s="61">
        <v>1</v>
      </c>
      <c r="D1484" s="68">
        <v>2</v>
      </c>
      <c r="E1484" s="61" t="s">
        <v>77</v>
      </c>
      <c r="F1484" s="61">
        <v>3</v>
      </c>
      <c r="G14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84" s="62">
        <v>2</v>
      </c>
      <c r="I1484" s="62">
        <v>11</v>
      </c>
      <c r="J1484" s="61">
        <v>15100</v>
      </c>
      <c r="K1484" s="4">
        <f>VLOOKUP(class[[#This Row],[hwycov_id]],readme!E:F,2,FALSE)</f>
        <v>12898.626252999999</v>
      </c>
      <c r="L1484" s="64">
        <f t="shared" si="69"/>
        <v>-0.14578634086092723</v>
      </c>
      <c r="M1484" s="65">
        <f t="shared" si="70"/>
        <v>-2201.3737470000015</v>
      </c>
      <c r="N1484" s="65">
        <f t="shared" si="71"/>
        <v>4846046.3739808267</v>
      </c>
      <c r="O1484" s="66" t="e">
        <v>#N/A</v>
      </c>
      <c r="P1484" s="1">
        <v>1484</v>
      </c>
      <c r="Q1484" s="46">
        <f>ROUND(class[[#This Row],[count]],-3)</f>
        <v>15000</v>
      </c>
      <c r="R1484" s="59">
        <f>VLOOKUP(class[[#This Row],[count_rd]],caltran!$J$2:$P$182,7,FALSE)</f>
        <v>10455.000000000002</v>
      </c>
      <c r="S1484" s="63">
        <f>VLOOKUP(class[[#This Row],[count_rd]],caltran!$J$2:$P$182,6,FALSE)</f>
        <v>19545</v>
      </c>
      <c r="T1484" s="1">
        <f>IF(AND(class[[#This Row],[flow]]&gt;=class[[#This Row],[low]], class[[#This Row],[flow]]&lt;=class[[#This Row],[high]]),1,0)</f>
        <v>1</v>
      </c>
    </row>
    <row r="1485" spans="1:20" x14ac:dyDescent="0.25">
      <c r="A1485" s="61">
        <v>4547</v>
      </c>
      <c r="B1485" s="61">
        <v>3</v>
      </c>
      <c r="C1485" s="61">
        <v>1</v>
      </c>
      <c r="D1485" s="68">
        <v>2</v>
      </c>
      <c r="E1485" s="61" t="s">
        <v>77</v>
      </c>
      <c r="F1485" s="61">
        <v>3</v>
      </c>
      <c r="G14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85" s="62">
        <v>3</v>
      </c>
      <c r="I1485" s="62">
        <v>14</v>
      </c>
      <c r="J1485" s="61">
        <v>15178</v>
      </c>
      <c r="K1485" s="4">
        <f>VLOOKUP(class[[#This Row],[hwycov_id]],readme!E:F,2,FALSE)</f>
        <v>16157.634100999998</v>
      </c>
      <c r="L1485" s="64">
        <f t="shared" si="69"/>
        <v>6.4543029450520262E-2</v>
      </c>
      <c r="M1485" s="65">
        <f t="shared" si="70"/>
        <v>979.63410099999783</v>
      </c>
      <c r="N1485" s="65">
        <f t="shared" si="71"/>
        <v>959682.97184207395</v>
      </c>
      <c r="O1485" s="66" t="e">
        <v>#N/A</v>
      </c>
      <c r="P1485" s="1">
        <v>1485</v>
      </c>
      <c r="Q1485" s="46">
        <f>ROUND(class[[#This Row],[count]],-3)</f>
        <v>15000</v>
      </c>
      <c r="R1485" s="59">
        <f>VLOOKUP(class[[#This Row],[count_rd]],caltran!$J$2:$P$182,7,FALSE)</f>
        <v>10455.000000000002</v>
      </c>
      <c r="S1485" s="63">
        <f>VLOOKUP(class[[#This Row],[count_rd]],caltran!$J$2:$P$182,6,FALSE)</f>
        <v>19545</v>
      </c>
      <c r="T1485" s="1">
        <f>IF(AND(class[[#This Row],[flow]]&gt;=class[[#This Row],[low]], class[[#This Row],[flow]]&lt;=class[[#This Row],[high]]),1,0)</f>
        <v>1</v>
      </c>
    </row>
    <row r="1486" spans="1:20" x14ac:dyDescent="0.25">
      <c r="A1486" s="61">
        <v>7106</v>
      </c>
      <c r="B1486" s="61">
        <v>3</v>
      </c>
      <c r="C1486" s="61">
        <v>1</v>
      </c>
      <c r="D1486" s="68">
        <v>2</v>
      </c>
      <c r="E1486" s="61" t="s">
        <v>77</v>
      </c>
      <c r="F1486" s="61">
        <v>3</v>
      </c>
      <c r="G14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86" s="62">
        <v>2</v>
      </c>
      <c r="I1486" s="62">
        <v>11</v>
      </c>
      <c r="J1486" s="61">
        <v>15200</v>
      </c>
      <c r="K1486" s="4">
        <f>VLOOKUP(class[[#This Row],[hwycov_id]],readme!E:F,2,FALSE)</f>
        <v>12601.905619000001</v>
      </c>
      <c r="L1486" s="64">
        <f t="shared" si="69"/>
        <v>-0.17092726190789465</v>
      </c>
      <c r="M1486" s="65">
        <f t="shared" si="70"/>
        <v>-2598.094380999999</v>
      </c>
      <c r="N1486" s="65">
        <f t="shared" si="71"/>
        <v>6750094.4125837674</v>
      </c>
      <c r="O1486" s="66" t="e">
        <v>#N/A</v>
      </c>
      <c r="P1486" s="1">
        <v>1486</v>
      </c>
      <c r="Q1486" s="46">
        <f>ROUND(class[[#This Row],[count]],-3)</f>
        <v>15000</v>
      </c>
      <c r="R1486" s="59">
        <f>VLOOKUP(class[[#This Row],[count_rd]],caltran!$J$2:$P$182,7,FALSE)</f>
        <v>10455.000000000002</v>
      </c>
      <c r="S1486" s="63">
        <f>VLOOKUP(class[[#This Row],[count_rd]],caltran!$J$2:$P$182,6,FALSE)</f>
        <v>19545</v>
      </c>
      <c r="T1486" s="1">
        <f>IF(AND(class[[#This Row],[flow]]&gt;=class[[#This Row],[low]], class[[#This Row],[flow]]&lt;=class[[#This Row],[high]]),1,0)</f>
        <v>1</v>
      </c>
    </row>
    <row r="1487" spans="1:20" x14ac:dyDescent="0.25">
      <c r="A1487" s="61">
        <v>18352</v>
      </c>
      <c r="B1487" s="61">
        <v>3</v>
      </c>
      <c r="C1487" s="61">
        <v>1</v>
      </c>
      <c r="D1487" s="68">
        <v>1</v>
      </c>
      <c r="E1487" s="61" t="s">
        <v>77</v>
      </c>
      <c r="F1487" s="61">
        <v>3</v>
      </c>
      <c r="G14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87" s="62">
        <v>1</v>
      </c>
      <c r="I1487" s="62">
        <v>14</v>
      </c>
      <c r="J1487" s="61">
        <v>15259</v>
      </c>
      <c r="K1487" s="4">
        <f>VLOOKUP(class[[#This Row],[hwycov_id]],readme!E:F,2,FALSE)</f>
        <v>12946.624694999999</v>
      </c>
      <c r="L1487" s="64">
        <f t="shared" si="69"/>
        <v>-0.15154173307556207</v>
      </c>
      <c r="M1487" s="65">
        <f t="shared" si="70"/>
        <v>-2312.3753050000014</v>
      </c>
      <c r="N1487" s="65">
        <f t="shared" si="71"/>
        <v>5347079.551173849</v>
      </c>
      <c r="O1487" s="66" t="e">
        <v>#N/A</v>
      </c>
      <c r="P1487" s="1">
        <v>1487</v>
      </c>
      <c r="Q1487" s="46">
        <f>ROUND(class[[#This Row],[count]],-3)</f>
        <v>15000</v>
      </c>
      <c r="R1487" s="59">
        <f>VLOOKUP(class[[#This Row],[count_rd]],caltran!$J$2:$P$182,7,FALSE)</f>
        <v>10455.000000000002</v>
      </c>
      <c r="S1487" s="63">
        <f>VLOOKUP(class[[#This Row],[count_rd]],caltran!$J$2:$P$182,6,FALSE)</f>
        <v>19545</v>
      </c>
      <c r="T1487" s="1">
        <f>IF(AND(class[[#This Row],[flow]]&gt;=class[[#This Row],[low]], class[[#This Row],[flow]]&lt;=class[[#This Row],[high]]),1,0)</f>
        <v>1</v>
      </c>
    </row>
    <row r="1488" spans="1:20" x14ac:dyDescent="0.25">
      <c r="A1488" s="61">
        <v>10085</v>
      </c>
      <c r="B1488" s="61">
        <v>3</v>
      </c>
      <c r="C1488" s="61">
        <v>1</v>
      </c>
      <c r="D1488" s="68">
        <v>1</v>
      </c>
      <c r="E1488" s="61" t="s">
        <v>77</v>
      </c>
      <c r="F1488" s="61">
        <v>3</v>
      </c>
      <c r="G14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88" s="62">
        <v>2</v>
      </c>
      <c r="I1488" s="62">
        <v>14</v>
      </c>
      <c r="J1488" s="61">
        <v>15291</v>
      </c>
      <c r="K1488" s="4">
        <f>VLOOKUP(class[[#This Row],[hwycov_id]],readme!E:F,2,FALSE)</f>
        <v>14020.675781999998</v>
      </c>
      <c r="L1488" s="64">
        <f t="shared" si="69"/>
        <v>-8.3076595252109198E-2</v>
      </c>
      <c r="M1488" s="65">
        <f t="shared" si="70"/>
        <v>-1270.3242180000016</v>
      </c>
      <c r="N1488" s="65">
        <f t="shared" si="71"/>
        <v>1613723.6188373156</v>
      </c>
      <c r="O1488" s="66" t="e">
        <v>#N/A</v>
      </c>
      <c r="P1488" s="1">
        <v>1488</v>
      </c>
      <c r="Q1488" s="46">
        <f>ROUND(class[[#This Row],[count]],-3)</f>
        <v>15000</v>
      </c>
      <c r="R1488" s="59">
        <f>VLOOKUP(class[[#This Row],[count_rd]],caltran!$J$2:$P$182,7,FALSE)</f>
        <v>10455.000000000002</v>
      </c>
      <c r="S1488" s="63">
        <f>VLOOKUP(class[[#This Row],[count_rd]],caltran!$J$2:$P$182,6,FALSE)</f>
        <v>19545</v>
      </c>
      <c r="T1488" s="1">
        <f>IF(AND(class[[#This Row],[flow]]&gt;=class[[#This Row],[low]], class[[#This Row],[flow]]&lt;=class[[#This Row],[high]]),1,0)</f>
        <v>1</v>
      </c>
    </row>
    <row r="1489" spans="1:20" x14ac:dyDescent="0.25">
      <c r="A1489" s="61">
        <v>3107</v>
      </c>
      <c r="B1489" s="61">
        <v>3</v>
      </c>
      <c r="C1489" s="61">
        <v>1</v>
      </c>
      <c r="D1489" s="68">
        <v>2</v>
      </c>
      <c r="E1489" s="61" t="s">
        <v>77</v>
      </c>
      <c r="F1489" s="61">
        <v>3</v>
      </c>
      <c r="G14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89" s="62">
        <v>5</v>
      </c>
      <c r="I1489" s="62">
        <v>5</v>
      </c>
      <c r="J1489" s="61">
        <v>15300</v>
      </c>
      <c r="K1489" s="4">
        <f>VLOOKUP(class[[#This Row],[hwycov_id]],readme!E:F,2,FALSE)</f>
        <v>17163.984894000001</v>
      </c>
      <c r="L1489" s="64">
        <f t="shared" si="69"/>
        <v>0.12182907803921572</v>
      </c>
      <c r="M1489" s="65">
        <f t="shared" si="70"/>
        <v>1863.9848940000011</v>
      </c>
      <c r="N1489" s="65">
        <f t="shared" si="71"/>
        <v>3474439.6850601952</v>
      </c>
      <c r="O1489" s="66" t="e">
        <v>#N/A</v>
      </c>
      <c r="P1489" s="1">
        <v>1489</v>
      </c>
      <c r="Q1489" s="46">
        <f>ROUND(class[[#This Row],[count]],-3)</f>
        <v>15000</v>
      </c>
      <c r="R1489" s="59">
        <f>VLOOKUP(class[[#This Row],[count_rd]],caltran!$J$2:$P$182,7,FALSE)</f>
        <v>10455.000000000002</v>
      </c>
      <c r="S1489" s="63">
        <f>VLOOKUP(class[[#This Row],[count_rd]],caltran!$J$2:$P$182,6,FALSE)</f>
        <v>19545</v>
      </c>
      <c r="T1489" s="1">
        <f>IF(AND(class[[#This Row],[flow]]&gt;=class[[#This Row],[low]], class[[#This Row],[flow]]&lt;=class[[#This Row],[high]]),1,0)</f>
        <v>1</v>
      </c>
    </row>
    <row r="1490" spans="1:20" x14ac:dyDescent="0.25">
      <c r="A1490" s="61">
        <v>13555</v>
      </c>
      <c r="B1490" s="61">
        <v>3</v>
      </c>
      <c r="C1490" s="61">
        <v>1</v>
      </c>
      <c r="D1490" s="68">
        <v>2</v>
      </c>
      <c r="E1490" s="61" t="s">
        <v>77</v>
      </c>
      <c r="F1490" s="61">
        <v>3</v>
      </c>
      <c r="G14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90" s="62">
        <v>6</v>
      </c>
      <c r="I1490" s="62">
        <v>17</v>
      </c>
      <c r="J1490" s="61">
        <v>15400</v>
      </c>
      <c r="K1490" s="4">
        <f>VLOOKUP(class[[#This Row],[hwycov_id]],readme!E:F,2,FALSE)</f>
        <v>11566.419098999999</v>
      </c>
      <c r="L1490" s="64">
        <f t="shared" si="69"/>
        <v>-0.24893382474025982</v>
      </c>
      <c r="M1490" s="65">
        <f t="shared" si="70"/>
        <v>-3833.5809010000012</v>
      </c>
      <c r="N1490" s="65">
        <f t="shared" si="71"/>
        <v>14696342.52451198</v>
      </c>
      <c r="O1490" s="66" t="e">
        <v>#N/A</v>
      </c>
      <c r="P1490" s="1">
        <v>1490</v>
      </c>
      <c r="Q1490" s="46">
        <f>ROUND(class[[#This Row],[count]],-3)</f>
        <v>15000</v>
      </c>
      <c r="R1490" s="59">
        <f>VLOOKUP(class[[#This Row],[count_rd]],caltran!$J$2:$P$182,7,FALSE)</f>
        <v>10455.000000000002</v>
      </c>
      <c r="S1490" s="63">
        <f>VLOOKUP(class[[#This Row],[count_rd]],caltran!$J$2:$P$182,6,FALSE)</f>
        <v>19545</v>
      </c>
      <c r="T1490" s="1">
        <f>IF(AND(class[[#This Row],[flow]]&gt;=class[[#This Row],[low]], class[[#This Row],[flow]]&lt;=class[[#This Row],[high]]),1,0)</f>
        <v>1</v>
      </c>
    </row>
    <row r="1491" spans="1:20" x14ac:dyDescent="0.25">
      <c r="A1491" s="61">
        <v>13748</v>
      </c>
      <c r="B1491" s="61">
        <v>3</v>
      </c>
      <c r="C1491" s="61">
        <v>1</v>
      </c>
      <c r="D1491" s="68">
        <v>2</v>
      </c>
      <c r="E1491" s="61" t="s">
        <v>77</v>
      </c>
      <c r="F1491" s="61">
        <v>3</v>
      </c>
      <c r="G14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91" s="62">
        <v>5</v>
      </c>
      <c r="I1491" s="62">
        <v>19</v>
      </c>
      <c r="J1491" s="61">
        <v>15400</v>
      </c>
      <c r="K1491" s="4">
        <f>VLOOKUP(class[[#This Row],[hwycov_id]],readme!E:F,2,FALSE)</f>
        <v>10706.850033000001</v>
      </c>
      <c r="L1491" s="64">
        <f t="shared" si="69"/>
        <v>-0.30474999785714285</v>
      </c>
      <c r="M1491" s="65">
        <f t="shared" si="70"/>
        <v>-4693.1499669999994</v>
      </c>
      <c r="N1491" s="65">
        <f t="shared" si="71"/>
        <v>22025656.612752095</v>
      </c>
      <c r="O1491" s="66" t="e">
        <v>#N/A</v>
      </c>
      <c r="P1491" s="1">
        <v>1491</v>
      </c>
      <c r="Q1491" s="46">
        <f>ROUND(class[[#This Row],[count]],-3)</f>
        <v>15000</v>
      </c>
      <c r="R1491" s="59">
        <f>VLOOKUP(class[[#This Row],[count_rd]],caltran!$J$2:$P$182,7,FALSE)</f>
        <v>10455.000000000002</v>
      </c>
      <c r="S1491" s="63">
        <f>VLOOKUP(class[[#This Row],[count_rd]],caltran!$J$2:$P$182,6,FALSE)</f>
        <v>19545</v>
      </c>
      <c r="T1491" s="1">
        <f>IF(AND(class[[#This Row],[flow]]&gt;=class[[#This Row],[low]], class[[#This Row],[flow]]&lt;=class[[#This Row],[high]]),1,0)</f>
        <v>1</v>
      </c>
    </row>
    <row r="1492" spans="1:20" x14ac:dyDescent="0.25">
      <c r="A1492" s="61">
        <v>6951</v>
      </c>
      <c r="B1492" s="61">
        <v>3</v>
      </c>
      <c r="C1492" s="61">
        <v>1</v>
      </c>
      <c r="D1492" s="68">
        <v>2</v>
      </c>
      <c r="E1492" s="61" t="s">
        <v>77</v>
      </c>
      <c r="F1492" s="61">
        <v>3</v>
      </c>
      <c r="G14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92" s="62">
        <v>1</v>
      </c>
      <c r="I1492" s="62">
        <v>14</v>
      </c>
      <c r="J1492" s="61">
        <v>15590</v>
      </c>
      <c r="K1492" s="4">
        <f>VLOOKUP(class[[#This Row],[hwycov_id]],readme!E:F,2,FALSE)</f>
        <v>11738.152618</v>
      </c>
      <c r="L1492" s="64">
        <f t="shared" si="69"/>
        <v>-0.24707167299550992</v>
      </c>
      <c r="M1492" s="65">
        <f t="shared" si="70"/>
        <v>-3851.8473819999999</v>
      </c>
      <c r="N1492" s="65">
        <f t="shared" si="71"/>
        <v>14836728.254220253</v>
      </c>
      <c r="O1492" s="66" t="e">
        <v>#N/A</v>
      </c>
      <c r="P1492" s="1">
        <v>1492</v>
      </c>
      <c r="Q1492" s="46">
        <f>ROUND(class[[#This Row],[count]],-3)</f>
        <v>16000</v>
      </c>
      <c r="R1492" s="59">
        <f>VLOOKUP(class[[#This Row],[count_rd]],caltran!$J$2:$P$182,7,FALSE)</f>
        <v>11296</v>
      </c>
      <c r="S1492" s="63">
        <f>VLOOKUP(class[[#This Row],[count_rd]],caltran!$J$2:$P$182,6,FALSE)</f>
        <v>20704</v>
      </c>
      <c r="T1492" s="1">
        <f>IF(AND(class[[#This Row],[flow]]&gt;=class[[#This Row],[low]], class[[#This Row],[flow]]&lt;=class[[#This Row],[high]]),1,0)</f>
        <v>1</v>
      </c>
    </row>
    <row r="1493" spans="1:20" x14ac:dyDescent="0.25">
      <c r="A1493" s="61">
        <v>7573</v>
      </c>
      <c r="B1493" s="61">
        <v>3</v>
      </c>
      <c r="C1493" s="61">
        <v>1</v>
      </c>
      <c r="D1493" s="68">
        <v>2</v>
      </c>
      <c r="E1493" s="61" t="s">
        <v>77</v>
      </c>
      <c r="F1493" s="61">
        <v>3</v>
      </c>
      <c r="G14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93" s="62">
        <v>5</v>
      </c>
      <c r="I1493" s="62">
        <v>5</v>
      </c>
      <c r="J1493" s="61">
        <v>15700</v>
      </c>
      <c r="K1493" s="4">
        <f>VLOOKUP(class[[#This Row],[hwycov_id]],readme!E:F,2,FALSE)</f>
        <v>14100.898965</v>
      </c>
      <c r="L1493" s="64">
        <f t="shared" si="69"/>
        <v>-0.10185356910828025</v>
      </c>
      <c r="M1493" s="65">
        <f t="shared" si="70"/>
        <v>-1599.1010349999997</v>
      </c>
      <c r="N1493" s="65">
        <f t="shared" si="71"/>
        <v>2557124.1201380701</v>
      </c>
      <c r="O1493" s="66" t="e">
        <v>#N/A</v>
      </c>
      <c r="P1493" s="1">
        <v>1493</v>
      </c>
      <c r="Q1493" s="46">
        <f>ROUND(class[[#This Row],[count]],-3)</f>
        <v>16000</v>
      </c>
      <c r="R1493" s="59">
        <f>VLOOKUP(class[[#This Row],[count_rd]],caltran!$J$2:$P$182,7,FALSE)</f>
        <v>11296</v>
      </c>
      <c r="S1493" s="63">
        <f>VLOOKUP(class[[#This Row],[count_rd]],caltran!$J$2:$P$182,6,FALSE)</f>
        <v>20704</v>
      </c>
      <c r="T1493" s="1">
        <f>IF(AND(class[[#This Row],[flow]]&gt;=class[[#This Row],[low]], class[[#This Row],[flow]]&lt;=class[[#This Row],[high]]),1,0)</f>
        <v>1</v>
      </c>
    </row>
    <row r="1494" spans="1:20" x14ac:dyDescent="0.25">
      <c r="A1494" s="61">
        <v>6000</v>
      </c>
      <c r="B1494" s="61">
        <v>3</v>
      </c>
      <c r="C1494" s="61">
        <v>1</v>
      </c>
      <c r="D1494" s="68">
        <v>2</v>
      </c>
      <c r="E1494" s="61" t="s">
        <v>77</v>
      </c>
      <c r="F1494" s="61">
        <v>3</v>
      </c>
      <c r="G14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94" s="62">
        <v>3</v>
      </c>
      <c r="I1494" s="62">
        <v>14</v>
      </c>
      <c r="J1494" s="61">
        <v>15700</v>
      </c>
      <c r="K1494" s="4">
        <f>VLOOKUP(class[[#This Row],[hwycov_id]],readme!E:F,2,FALSE)</f>
        <v>18683.548720999999</v>
      </c>
      <c r="L1494" s="64">
        <f t="shared" si="69"/>
        <v>0.19003495038216545</v>
      </c>
      <c r="M1494" s="65">
        <f t="shared" si="70"/>
        <v>2983.5487209999992</v>
      </c>
      <c r="N1494" s="65">
        <f t="shared" si="71"/>
        <v>8901562.9705807306</v>
      </c>
      <c r="O1494" s="66" t="e">
        <v>#N/A</v>
      </c>
      <c r="P1494" s="1">
        <v>1494</v>
      </c>
      <c r="Q1494" s="46">
        <f>ROUND(class[[#This Row],[count]],-3)</f>
        <v>16000</v>
      </c>
      <c r="R1494" s="59">
        <f>VLOOKUP(class[[#This Row],[count_rd]],caltran!$J$2:$P$182,7,FALSE)</f>
        <v>11296</v>
      </c>
      <c r="S1494" s="63">
        <f>VLOOKUP(class[[#This Row],[count_rd]],caltran!$J$2:$P$182,6,FALSE)</f>
        <v>20704</v>
      </c>
      <c r="T1494" s="1">
        <f>IF(AND(class[[#This Row],[flow]]&gt;=class[[#This Row],[low]], class[[#This Row],[flow]]&lt;=class[[#This Row],[high]]),1,0)</f>
        <v>1</v>
      </c>
    </row>
    <row r="1495" spans="1:20" x14ac:dyDescent="0.25">
      <c r="A1495" s="61">
        <v>18442</v>
      </c>
      <c r="B1495" s="61">
        <v>3</v>
      </c>
      <c r="C1495" s="61">
        <v>1</v>
      </c>
      <c r="D1495" s="68">
        <v>2</v>
      </c>
      <c r="E1495" s="61" t="s">
        <v>77</v>
      </c>
      <c r="F1495" s="61">
        <v>3</v>
      </c>
      <c r="G14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495" s="62">
        <v>1</v>
      </c>
      <c r="I1495" s="62">
        <v>14</v>
      </c>
      <c r="J1495" s="61">
        <v>15712</v>
      </c>
      <c r="K1495" s="4">
        <f>VLOOKUP(class[[#This Row],[hwycov_id]],readme!E:F,2,FALSE)</f>
        <v>7533.450836</v>
      </c>
      <c r="L1495" s="64">
        <f t="shared" si="69"/>
        <v>-0.52052884190427706</v>
      </c>
      <c r="M1495" s="65">
        <f t="shared" si="70"/>
        <v>-8178.549164</v>
      </c>
      <c r="N1495" s="65">
        <f t="shared" si="71"/>
        <v>66888666.427965097</v>
      </c>
      <c r="O1495" s="66" t="e">
        <v>#N/A</v>
      </c>
      <c r="P1495" s="1">
        <v>1495</v>
      </c>
      <c r="Q1495" s="46">
        <f>ROUND(class[[#This Row],[count]],-3)</f>
        <v>16000</v>
      </c>
      <c r="R1495" s="59">
        <f>VLOOKUP(class[[#This Row],[count_rd]],caltran!$J$2:$P$182,7,FALSE)</f>
        <v>11296</v>
      </c>
      <c r="S1495" s="63">
        <f>VLOOKUP(class[[#This Row],[count_rd]],caltran!$J$2:$P$182,6,FALSE)</f>
        <v>20704</v>
      </c>
      <c r="T1495" s="1">
        <f>IF(AND(class[[#This Row],[flow]]&gt;=class[[#This Row],[low]], class[[#This Row],[flow]]&lt;=class[[#This Row],[high]]),1,0)</f>
        <v>0</v>
      </c>
    </row>
    <row r="1496" spans="1:20" x14ac:dyDescent="0.25">
      <c r="A1496" s="61">
        <v>10402</v>
      </c>
      <c r="B1496" s="61">
        <v>3</v>
      </c>
      <c r="C1496" s="61">
        <v>1</v>
      </c>
      <c r="D1496" s="68">
        <v>2</v>
      </c>
      <c r="E1496" s="61" t="s">
        <v>77</v>
      </c>
      <c r="F1496" s="61">
        <v>3</v>
      </c>
      <c r="G14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496" s="62">
        <v>2</v>
      </c>
      <c r="I1496" s="62">
        <v>14</v>
      </c>
      <c r="J1496" s="61">
        <v>15906</v>
      </c>
      <c r="K1496" s="4">
        <f>VLOOKUP(class[[#This Row],[hwycov_id]],readme!E:F,2,FALSE)</f>
        <v>22091.275023000002</v>
      </c>
      <c r="L1496" s="64">
        <f t="shared" si="69"/>
        <v>0.38886426650320649</v>
      </c>
      <c r="M1496" s="65">
        <f t="shared" si="70"/>
        <v>6185.275023000002</v>
      </c>
      <c r="N1496" s="65">
        <f t="shared" si="71"/>
        <v>38257627.110147677</v>
      </c>
      <c r="O1496" s="66" t="e">
        <v>#N/A</v>
      </c>
      <c r="P1496" s="1">
        <v>1496</v>
      </c>
      <c r="Q1496" s="46">
        <f>ROUND(class[[#This Row],[count]],-3)</f>
        <v>16000</v>
      </c>
      <c r="R1496" s="59">
        <f>VLOOKUP(class[[#This Row],[count_rd]],caltran!$J$2:$P$182,7,FALSE)</f>
        <v>11296</v>
      </c>
      <c r="S1496" s="63">
        <f>VLOOKUP(class[[#This Row],[count_rd]],caltran!$J$2:$P$182,6,FALSE)</f>
        <v>20704</v>
      </c>
      <c r="T1496" s="1">
        <f>IF(AND(class[[#This Row],[flow]]&gt;=class[[#This Row],[low]], class[[#This Row],[flow]]&lt;=class[[#This Row],[high]]),1,0)</f>
        <v>0</v>
      </c>
    </row>
    <row r="1497" spans="1:20" x14ac:dyDescent="0.25">
      <c r="A1497" s="61">
        <v>14914</v>
      </c>
      <c r="B1497" s="61">
        <v>3</v>
      </c>
      <c r="C1497" s="61">
        <v>1</v>
      </c>
      <c r="D1497" s="68">
        <v>2</v>
      </c>
      <c r="E1497" s="61" t="s">
        <v>77</v>
      </c>
      <c r="F1497" s="61">
        <v>3</v>
      </c>
      <c r="G14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97" s="62">
        <v>3</v>
      </c>
      <c r="I1497" s="62">
        <v>14</v>
      </c>
      <c r="J1497" s="61">
        <v>16057</v>
      </c>
      <c r="K1497" s="4">
        <f>VLOOKUP(class[[#This Row],[hwycov_id]],readme!E:F,2,FALSE)</f>
        <v>14996.300856999998</v>
      </c>
      <c r="L1497" s="64">
        <f t="shared" si="69"/>
        <v>-6.6058363517469076E-2</v>
      </c>
      <c r="M1497" s="65">
        <f t="shared" si="70"/>
        <v>-1060.6991430000016</v>
      </c>
      <c r="N1497" s="65">
        <f t="shared" si="71"/>
        <v>1125082.671960938</v>
      </c>
      <c r="O1497" s="66" t="e">
        <v>#N/A</v>
      </c>
      <c r="P1497" s="1">
        <v>1497</v>
      </c>
      <c r="Q1497" s="46">
        <f>ROUND(class[[#This Row],[count]],-3)</f>
        <v>16000</v>
      </c>
      <c r="R1497" s="59">
        <f>VLOOKUP(class[[#This Row],[count_rd]],caltran!$J$2:$P$182,7,FALSE)</f>
        <v>11296</v>
      </c>
      <c r="S1497" s="63">
        <f>VLOOKUP(class[[#This Row],[count_rd]],caltran!$J$2:$P$182,6,FALSE)</f>
        <v>20704</v>
      </c>
      <c r="T1497" s="1">
        <f>IF(AND(class[[#This Row],[flow]]&gt;=class[[#This Row],[low]], class[[#This Row],[flow]]&lt;=class[[#This Row],[high]]),1,0)</f>
        <v>1</v>
      </c>
    </row>
    <row r="1498" spans="1:20" x14ac:dyDescent="0.25">
      <c r="A1498" s="61">
        <v>11997</v>
      </c>
      <c r="B1498" s="61">
        <v>3</v>
      </c>
      <c r="C1498" s="61">
        <v>1</v>
      </c>
      <c r="D1498" s="68">
        <v>1</v>
      </c>
      <c r="E1498" s="61" t="s">
        <v>77</v>
      </c>
      <c r="F1498" s="61">
        <v>3</v>
      </c>
      <c r="G14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498" s="62">
        <v>1</v>
      </c>
      <c r="I1498" s="62">
        <v>14</v>
      </c>
      <c r="J1498" s="61">
        <v>16072</v>
      </c>
      <c r="K1498" s="4">
        <f>VLOOKUP(class[[#This Row],[hwycov_id]],readme!E:F,2,FALSE)</f>
        <v>16223.545776999999</v>
      </c>
      <c r="L1498" s="64">
        <f t="shared" si="69"/>
        <v>9.4291797536087962E-3</v>
      </c>
      <c r="M1498" s="65">
        <f t="shared" si="70"/>
        <v>151.54577699999936</v>
      </c>
      <c r="N1498" s="65">
        <f t="shared" si="71"/>
        <v>22966.122526533534</v>
      </c>
      <c r="O1498" s="66" t="e">
        <v>#N/A</v>
      </c>
      <c r="P1498" s="1">
        <v>1498</v>
      </c>
      <c r="Q1498" s="46">
        <f>ROUND(class[[#This Row],[count]],-3)</f>
        <v>16000</v>
      </c>
      <c r="R1498" s="59">
        <f>VLOOKUP(class[[#This Row],[count_rd]],caltran!$J$2:$P$182,7,FALSE)</f>
        <v>11296</v>
      </c>
      <c r="S1498" s="63">
        <f>VLOOKUP(class[[#This Row],[count_rd]],caltran!$J$2:$P$182,6,FALSE)</f>
        <v>20704</v>
      </c>
      <c r="T1498" s="1">
        <f>IF(AND(class[[#This Row],[flow]]&gt;=class[[#This Row],[low]], class[[#This Row],[flow]]&lt;=class[[#This Row],[high]]),1,0)</f>
        <v>1</v>
      </c>
    </row>
    <row r="1499" spans="1:20" x14ac:dyDescent="0.25">
      <c r="A1499" s="61">
        <v>16605</v>
      </c>
      <c r="B1499" s="61">
        <v>3</v>
      </c>
      <c r="C1499" s="61">
        <v>1</v>
      </c>
      <c r="D1499" s="68">
        <v>2</v>
      </c>
      <c r="E1499" s="61" t="s">
        <v>77</v>
      </c>
      <c r="F1499" s="61">
        <v>3</v>
      </c>
      <c r="G14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499" s="62">
        <v>2</v>
      </c>
      <c r="I1499" s="62">
        <v>14</v>
      </c>
      <c r="J1499" s="61">
        <v>16089</v>
      </c>
      <c r="K1499" s="4">
        <f>VLOOKUP(class[[#This Row],[hwycov_id]],readme!E:F,2,FALSE)</f>
        <v>20307.334917</v>
      </c>
      <c r="L1499" s="64">
        <f t="shared" si="69"/>
        <v>0.26218751426440434</v>
      </c>
      <c r="M1499" s="65">
        <f t="shared" si="70"/>
        <v>4218.3349170000001</v>
      </c>
      <c r="N1499" s="65">
        <f t="shared" si="71"/>
        <v>17794349.471981399</v>
      </c>
      <c r="O1499" s="66" t="e">
        <v>#N/A</v>
      </c>
      <c r="P1499" s="1">
        <v>1499</v>
      </c>
      <c r="Q1499" s="46">
        <f>ROUND(class[[#This Row],[count]],-3)</f>
        <v>16000</v>
      </c>
      <c r="R1499" s="59">
        <f>VLOOKUP(class[[#This Row],[count_rd]],caltran!$J$2:$P$182,7,FALSE)</f>
        <v>11296</v>
      </c>
      <c r="S1499" s="63">
        <f>VLOOKUP(class[[#This Row],[count_rd]],caltran!$J$2:$P$182,6,FALSE)</f>
        <v>20704</v>
      </c>
      <c r="T1499" s="1">
        <f>IF(AND(class[[#This Row],[flow]]&gt;=class[[#This Row],[low]], class[[#This Row],[flow]]&lt;=class[[#This Row],[high]]),1,0)</f>
        <v>1</v>
      </c>
    </row>
    <row r="1500" spans="1:20" x14ac:dyDescent="0.25">
      <c r="A1500" s="61">
        <v>2866</v>
      </c>
      <c r="B1500" s="61">
        <v>3</v>
      </c>
      <c r="C1500" s="61">
        <v>1</v>
      </c>
      <c r="D1500" s="68">
        <v>2</v>
      </c>
      <c r="E1500" s="61" t="s">
        <v>77</v>
      </c>
      <c r="F1500" s="61">
        <v>3</v>
      </c>
      <c r="G15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00" s="62">
        <v>2</v>
      </c>
      <c r="I1500" s="62">
        <v>11</v>
      </c>
      <c r="J1500" s="61">
        <v>16100</v>
      </c>
      <c r="K1500" s="4">
        <f>VLOOKUP(class[[#This Row],[hwycov_id]],readme!E:F,2,FALSE)</f>
        <v>11036.063622</v>
      </c>
      <c r="L1500" s="64">
        <f t="shared" si="69"/>
        <v>-0.31453020981366464</v>
      </c>
      <c r="M1500" s="65">
        <f t="shared" si="70"/>
        <v>-5063.9363780000003</v>
      </c>
      <c r="N1500" s="65">
        <f t="shared" si="71"/>
        <v>25643451.640431762</v>
      </c>
      <c r="O1500" s="66" t="e">
        <v>#N/A</v>
      </c>
      <c r="P1500" s="1">
        <v>1500</v>
      </c>
      <c r="Q1500" s="46">
        <f>ROUND(class[[#This Row],[count]],-3)</f>
        <v>16000</v>
      </c>
      <c r="R1500" s="59">
        <f>VLOOKUP(class[[#This Row],[count_rd]],caltran!$J$2:$P$182,7,FALSE)</f>
        <v>11296</v>
      </c>
      <c r="S1500" s="63">
        <f>VLOOKUP(class[[#This Row],[count_rd]],caltran!$J$2:$P$182,6,FALSE)</f>
        <v>20704</v>
      </c>
      <c r="T1500" s="1">
        <f>IF(AND(class[[#This Row],[flow]]&gt;=class[[#This Row],[low]], class[[#This Row],[flow]]&lt;=class[[#This Row],[high]]),1,0)</f>
        <v>0</v>
      </c>
    </row>
    <row r="1501" spans="1:20" x14ac:dyDescent="0.25">
      <c r="A1501" s="61">
        <v>17641</v>
      </c>
      <c r="B1501" s="61">
        <v>3</v>
      </c>
      <c r="C1501" s="61">
        <v>1</v>
      </c>
      <c r="D1501" s="68">
        <v>2</v>
      </c>
      <c r="E1501" s="61" t="s">
        <v>77</v>
      </c>
      <c r="F1501" s="61">
        <v>3</v>
      </c>
      <c r="G15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01" s="62">
        <v>3</v>
      </c>
      <c r="I1501" s="62">
        <v>14</v>
      </c>
      <c r="J1501" s="61">
        <v>16131</v>
      </c>
      <c r="K1501" s="4">
        <f>VLOOKUP(class[[#This Row],[hwycov_id]],readme!E:F,2,FALSE)</f>
        <v>19312.583267000002</v>
      </c>
      <c r="L1501" s="64">
        <f t="shared" si="69"/>
        <v>0.19723409999380093</v>
      </c>
      <c r="M1501" s="65">
        <f t="shared" si="70"/>
        <v>3181.5832670000018</v>
      </c>
      <c r="N1501" s="65">
        <f t="shared" si="71"/>
        <v>10122472.084854405</v>
      </c>
      <c r="O1501" s="66" t="e">
        <v>#N/A</v>
      </c>
      <c r="P1501" s="1">
        <v>1501</v>
      </c>
      <c r="Q1501" s="46">
        <f>ROUND(class[[#This Row],[count]],-3)</f>
        <v>16000</v>
      </c>
      <c r="R1501" s="59">
        <f>VLOOKUP(class[[#This Row],[count_rd]],caltran!$J$2:$P$182,7,FALSE)</f>
        <v>11296</v>
      </c>
      <c r="S1501" s="63">
        <f>VLOOKUP(class[[#This Row],[count_rd]],caltran!$J$2:$P$182,6,FALSE)</f>
        <v>20704</v>
      </c>
      <c r="T1501" s="1">
        <f>IF(AND(class[[#This Row],[flow]]&gt;=class[[#This Row],[low]], class[[#This Row],[flow]]&lt;=class[[#This Row],[high]]),1,0)</f>
        <v>1</v>
      </c>
    </row>
    <row r="1502" spans="1:20" x14ac:dyDescent="0.25">
      <c r="A1502" s="61">
        <v>14180</v>
      </c>
      <c r="B1502" s="61">
        <v>3</v>
      </c>
      <c r="C1502" s="61">
        <v>1</v>
      </c>
      <c r="D1502" s="68">
        <v>2</v>
      </c>
      <c r="E1502" s="61" t="s">
        <v>77</v>
      </c>
      <c r="F1502" s="61">
        <v>3</v>
      </c>
      <c r="G15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02" s="62">
        <v>3</v>
      </c>
      <c r="I1502" s="62">
        <v>14</v>
      </c>
      <c r="J1502" s="61">
        <v>16143</v>
      </c>
      <c r="K1502" s="4">
        <f>VLOOKUP(class[[#This Row],[hwycov_id]],readme!E:F,2,FALSE)</f>
        <v>13450.27527</v>
      </c>
      <c r="L1502" s="64">
        <f t="shared" si="69"/>
        <v>-0.16680448057981789</v>
      </c>
      <c r="M1502" s="65">
        <f t="shared" si="70"/>
        <v>-2692.7247299999999</v>
      </c>
      <c r="N1502" s="65">
        <f t="shared" si="71"/>
        <v>7250766.4715535725</v>
      </c>
      <c r="O1502" s="66" t="e">
        <v>#N/A</v>
      </c>
      <c r="P1502" s="1">
        <v>1502</v>
      </c>
      <c r="Q1502" s="46">
        <f>ROUND(class[[#This Row],[count]],-3)</f>
        <v>16000</v>
      </c>
      <c r="R1502" s="59">
        <f>VLOOKUP(class[[#This Row],[count_rd]],caltran!$J$2:$P$182,7,FALSE)</f>
        <v>11296</v>
      </c>
      <c r="S1502" s="63">
        <f>VLOOKUP(class[[#This Row],[count_rd]],caltran!$J$2:$P$182,6,FALSE)</f>
        <v>20704</v>
      </c>
      <c r="T1502" s="1">
        <f>IF(AND(class[[#This Row],[flow]]&gt;=class[[#This Row],[low]], class[[#This Row],[flow]]&lt;=class[[#This Row],[high]]),1,0)</f>
        <v>1</v>
      </c>
    </row>
    <row r="1503" spans="1:20" x14ac:dyDescent="0.25">
      <c r="A1503" s="61">
        <v>3481</v>
      </c>
      <c r="B1503" s="61">
        <v>3</v>
      </c>
      <c r="C1503" s="61">
        <v>1</v>
      </c>
      <c r="D1503" s="68">
        <v>2</v>
      </c>
      <c r="E1503" s="61" t="s">
        <v>77</v>
      </c>
      <c r="F1503" s="61">
        <v>3</v>
      </c>
      <c r="G15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03" s="62">
        <v>7</v>
      </c>
      <c r="I1503" s="62">
        <v>7</v>
      </c>
      <c r="J1503" s="61">
        <v>16200</v>
      </c>
      <c r="K1503" s="4">
        <f>VLOOKUP(class[[#This Row],[hwycov_id]],readme!E:F,2,FALSE)</f>
        <v>11163.792396000001</v>
      </c>
      <c r="L1503" s="64">
        <f t="shared" si="69"/>
        <v>-0.31087701259259259</v>
      </c>
      <c r="M1503" s="65">
        <f t="shared" si="70"/>
        <v>-5036.2076039999993</v>
      </c>
      <c r="N1503" s="65">
        <f t="shared" si="71"/>
        <v>25363387.030587412</v>
      </c>
      <c r="O1503" s="66" t="e">
        <v>#N/A</v>
      </c>
      <c r="P1503" s="1">
        <v>1503</v>
      </c>
      <c r="Q1503" s="46">
        <f>ROUND(class[[#This Row],[count]],-3)</f>
        <v>16000</v>
      </c>
      <c r="R1503" s="59">
        <f>VLOOKUP(class[[#This Row],[count_rd]],caltran!$J$2:$P$182,7,FALSE)</f>
        <v>11296</v>
      </c>
      <c r="S1503" s="63">
        <f>VLOOKUP(class[[#This Row],[count_rd]],caltran!$J$2:$P$182,6,FALSE)</f>
        <v>20704</v>
      </c>
      <c r="T1503" s="1">
        <f>IF(AND(class[[#This Row],[flow]]&gt;=class[[#This Row],[low]], class[[#This Row],[flow]]&lt;=class[[#This Row],[high]]),1,0)</f>
        <v>0</v>
      </c>
    </row>
    <row r="1504" spans="1:20" x14ac:dyDescent="0.25">
      <c r="A1504" s="61">
        <v>11089</v>
      </c>
      <c r="B1504" s="61">
        <v>3</v>
      </c>
      <c r="C1504" s="61">
        <v>1</v>
      </c>
      <c r="D1504" s="68">
        <v>2</v>
      </c>
      <c r="E1504" s="61" t="s">
        <v>77</v>
      </c>
      <c r="F1504" s="61">
        <v>3</v>
      </c>
      <c r="G15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04" s="62">
        <v>3</v>
      </c>
      <c r="I1504" s="62">
        <v>14</v>
      </c>
      <c r="J1504" s="61">
        <v>16200</v>
      </c>
      <c r="K1504" s="4">
        <f>VLOOKUP(class[[#This Row],[hwycov_id]],readme!E:F,2,FALSE)</f>
        <v>14988.307151999998</v>
      </c>
      <c r="L1504" s="64">
        <f t="shared" si="69"/>
        <v>-7.4795854814814988E-2</v>
      </c>
      <c r="M1504" s="65">
        <f t="shared" si="70"/>
        <v>-1211.6928480000024</v>
      </c>
      <c r="N1504" s="65">
        <f t="shared" si="71"/>
        <v>1468199.557894357</v>
      </c>
      <c r="O1504" s="66" t="e">
        <v>#N/A</v>
      </c>
      <c r="P1504" s="1">
        <v>1504</v>
      </c>
      <c r="Q1504" s="46">
        <f>ROUND(class[[#This Row],[count]],-3)</f>
        <v>16000</v>
      </c>
      <c r="R1504" s="59">
        <f>VLOOKUP(class[[#This Row],[count_rd]],caltran!$J$2:$P$182,7,FALSE)</f>
        <v>11296</v>
      </c>
      <c r="S1504" s="63">
        <f>VLOOKUP(class[[#This Row],[count_rd]],caltran!$J$2:$P$182,6,FALSE)</f>
        <v>20704</v>
      </c>
      <c r="T1504" s="1">
        <f>IF(AND(class[[#This Row],[flow]]&gt;=class[[#This Row],[low]], class[[#This Row],[flow]]&lt;=class[[#This Row],[high]]),1,0)</f>
        <v>1</v>
      </c>
    </row>
    <row r="1505" spans="1:20" x14ac:dyDescent="0.25">
      <c r="A1505" s="61">
        <v>15671</v>
      </c>
      <c r="B1505" s="61">
        <v>3</v>
      </c>
      <c r="C1505" s="61">
        <v>1</v>
      </c>
      <c r="D1505" s="68">
        <v>2</v>
      </c>
      <c r="E1505" s="61" t="s">
        <v>77</v>
      </c>
      <c r="F1505" s="61">
        <v>3</v>
      </c>
      <c r="G15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05" s="62">
        <v>2</v>
      </c>
      <c r="I1505" s="62">
        <v>11</v>
      </c>
      <c r="J1505" s="61">
        <v>16300</v>
      </c>
      <c r="K1505" s="4">
        <f>VLOOKUP(class[[#This Row],[hwycov_id]],readme!E:F,2,FALSE)</f>
        <v>16922.602661999998</v>
      </c>
      <c r="L1505" s="64">
        <f t="shared" si="69"/>
        <v>3.819648233128814E-2</v>
      </c>
      <c r="M1505" s="65">
        <f t="shared" si="70"/>
        <v>622.60266199999751</v>
      </c>
      <c r="N1505" s="65">
        <f t="shared" si="71"/>
        <v>387634.07472948317</v>
      </c>
      <c r="O1505" s="66" t="e">
        <v>#N/A</v>
      </c>
      <c r="P1505" s="1">
        <v>1505</v>
      </c>
      <c r="Q1505" s="46">
        <f>ROUND(class[[#This Row],[count]],-3)</f>
        <v>16000</v>
      </c>
      <c r="R1505" s="59">
        <f>VLOOKUP(class[[#This Row],[count_rd]],caltran!$J$2:$P$182,7,FALSE)</f>
        <v>11296</v>
      </c>
      <c r="S1505" s="63">
        <f>VLOOKUP(class[[#This Row],[count_rd]],caltran!$J$2:$P$182,6,FALSE)</f>
        <v>20704</v>
      </c>
      <c r="T1505" s="1">
        <f>IF(AND(class[[#This Row],[flow]]&gt;=class[[#This Row],[low]], class[[#This Row],[flow]]&lt;=class[[#This Row],[high]]),1,0)</f>
        <v>1</v>
      </c>
    </row>
    <row r="1506" spans="1:20" x14ac:dyDescent="0.25">
      <c r="A1506" s="61">
        <v>19006</v>
      </c>
      <c r="B1506" s="61">
        <v>3</v>
      </c>
      <c r="C1506" s="61">
        <v>1</v>
      </c>
      <c r="D1506" s="68">
        <v>2</v>
      </c>
      <c r="E1506" s="61" t="s">
        <v>77</v>
      </c>
      <c r="F1506" s="61">
        <v>3</v>
      </c>
      <c r="G15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06" s="62">
        <v>2</v>
      </c>
      <c r="I1506" s="62">
        <v>11</v>
      </c>
      <c r="J1506" s="61">
        <v>16300</v>
      </c>
      <c r="K1506" s="4">
        <f>VLOOKUP(class[[#This Row],[hwycov_id]],readme!E:F,2,FALSE)</f>
        <v>15035.461386999999</v>
      </c>
      <c r="L1506" s="64">
        <f t="shared" si="69"/>
        <v>-7.7579056012269998E-2</v>
      </c>
      <c r="M1506" s="65">
        <f t="shared" si="70"/>
        <v>-1264.5386130000006</v>
      </c>
      <c r="N1506" s="65">
        <f t="shared" si="71"/>
        <v>1599057.9037679653</v>
      </c>
      <c r="O1506" s="66" t="e">
        <v>#N/A</v>
      </c>
      <c r="P1506" s="1">
        <v>1506</v>
      </c>
      <c r="Q1506" s="46">
        <f>ROUND(class[[#This Row],[count]],-3)</f>
        <v>16000</v>
      </c>
      <c r="R1506" s="59">
        <f>VLOOKUP(class[[#This Row],[count_rd]],caltran!$J$2:$P$182,7,FALSE)</f>
        <v>11296</v>
      </c>
      <c r="S1506" s="63">
        <f>VLOOKUP(class[[#This Row],[count_rd]],caltran!$J$2:$P$182,6,FALSE)</f>
        <v>20704</v>
      </c>
      <c r="T1506" s="1">
        <f>IF(AND(class[[#This Row],[flow]]&gt;=class[[#This Row],[low]], class[[#This Row],[flow]]&lt;=class[[#This Row],[high]]),1,0)</f>
        <v>1</v>
      </c>
    </row>
    <row r="1507" spans="1:20" x14ac:dyDescent="0.25">
      <c r="A1507" s="61">
        <v>15598</v>
      </c>
      <c r="B1507" s="61">
        <v>3</v>
      </c>
      <c r="C1507" s="61">
        <v>1</v>
      </c>
      <c r="D1507" s="68">
        <v>2</v>
      </c>
      <c r="E1507" s="61" t="s">
        <v>77</v>
      </c>
      <c r="F1507" s="61">
        <v>3</v>
      </c>
      <c r="G15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507" s="62">
        <v>3</v>
      </c>
      <c r="I1507" s="62">
        <v>14</v>
      </c>
      <c r="J1507" s="61">
        <v>16325</v>
      </c>
      <c r="K1507" s="4">
        <f>VLOOKUP(class[[#This Row],[hwycov_id]],readme!E:F,2,FALSE)</f>
        <v>6540.8631289999994</v>
      </c>
      <c r="L1507" s="64">
        <f t="shared" si="69"/>
        <v>-0.59933457096477794</v>
      </c>
      <c r="M1507" s="65">
        <f t="shared" si="70"/>
        <v>-9784.1368710000006</v>
      </c>
      <c r="N1507" s="65">
        <f t="shared" si="71"/>
        <v>95729334.310461685</v>
      </c>
      <c r="O1507" s="66" t="e">
        <v>#N/A</v>
      </c>
      <c r="P1507" s="1">
        <v>1507</v>
      </c>
      <c r="Q1507" s="46">
        <f>ROUND(class[[#This Row],[count]],-3)</f>
        <v>16000</v>
      </c>
      <c r="R1507" s="59">
        <f>VLOOKUP(class[[#This Row],[count_rd]],caltran!$J$2:$P$182,7,FALSE)</f>
        <v>11296</v>
      </c>
      <c r="S1507" s="63">
        <f>VLOOKUP(class[[#This Row],[count_rd]],caltran!$J$2:$P$182,6,FALSE)</f>
        <v>20704</v>
      </c>
      <c r="T1507" s="1">
        <f>IF(AND(class[[#This Row],[flow]]&gt;=class[[#This Row],[low]], class[[#This Row],[flow]]&lt;=class[[#This Row],[high]]),1,0)</f>
        <v>0</v>
      </c>
    </row>
    <row r="1508" spans="1:20" x14ac:dyDescent="0.25">
      <c r="A1508" s="61">
        <v>7021</v>
      </c>
      <c r="B1508" s="61">
        <v>3</v>
      </c>
      <c r="C1508" s="61">
        <v>1</v>
      </c>
      <c r="D1508" s="68">
        <v>2</v>
      </c>
      <c r="E1508" s="61" t="s">
        <v>77</v>
      </c>
      <c r="F1508" s="61">
        <v>3</v>
      </c>
      <c r="G15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08" s="62">
        <v>2</v>
      </c>
      <c r="I1508" s="62">
        <v>11</v>
      </c>
      <c r="J1508" s="61">
        <v>16400</v>
      </c>
      <c r="K1508" s="4">
        <f>VLOOKUP(class[[#This Row],[hwycov_id]],readme!E:F,2,FALSE)</f>
        <v>14195.268784</v>
      </c>
      <c r="L1508" s="64">
        <f t="shared" si="69"/>
        <v>-0.13443483024390246</v>
      </c>
      <c r="M1508" s="65">
        <f t="shared" si="70"/>
        <v>-2204.7312160000001</v>
      </c>
      <c r="N1508" s="65">
        <f t="shared" si="71"/>
        <v>4860839.7348048389</v>
      </c>
      <c r="O1508" s="66" t="e">
        <v>#N/A</v>
      </c>
      <c r="P1508" s="1">
        <v>1508</v>
      </c>
      <c r="Q1508" s="46">
        <f>ROUND(class[[#This Row],[count]],-3)</f>
        <v>16000</v>
      </c>
      <c r="R1508" s="59">
        <f>VLOOKUP(class[[#This Row],[count_rd]],caltran!$J$2:$P$182,7,FALSE)</f>
        <v>11296</v>
      </c>
      <c r="S1508" s="63">
        <f>VLOOKUP(class[[#This Row],[count_rd]],caltran!$J$2:$P$182,6,FALSE)</f>
        <v>20704</v>
      </c>
      <c r="T1508" s="1">
        <f>IF(AND(class[[#This Row],[flow]]&gt;=class[[#This Row],[low]], class[[#This Row],[flow]]&lt;=class[[#This Row],[high]]),1,0)</f>
        <v>1</v>
      </c>
    </row>
    <row r="1509" spans="1:20" x14ac:dyDescent="0.25">
      <c r="A1509" s="61">
        <v>2206</v>
      </c>
      <c r="B1509" s="61">
        <v>3</v>
      </c>
      <c r="C1509" s="61">
        <v>1</v>
      </c>
      <c r="D1509" s="68">
        <v>2</v>
      </c>
      <c r="E1509" s="61" t="s">
        <v>77</v>
      </c>
      <c r="F1509" s="61">
        <v>3</v>
      </c>
      <c r="G15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09" s="62">
        <v>2</v>
      </c>
      <c r="I1509" s="62">
        <v>14</v>
      </c>
      <c r="J1509" s="61">
        <v>16554</v>
      </c>
      <c r="K1509" s="4">
        <f>VLOOKUP(class[[#This Row],[hwycov_id]],readme!E:F,2,FALSE)</f>
        <v>18186.606140999997</v>
      </c>
      <c r="L1509" s="64">
        <f t="shared" si="69"/>
        <v>9.8623060347951874E-2</v>
      </c>
      <c r="M1509" s="65">
        <f t="shared" si="70"/>
        <v>1632.6061409999966</v>
      </c>
      <c r="N1509" s="65">
        <f t="shared" si="71"/>
        <v>2665402.8116309005</v>
      </c>
      <c r="O1509" s="66" t="e">
        <v>#N/A</v>
      </c>
      <c r="P1509" s="1">
        <v>1509</v>
      </c>
      <c r="Q1509" s="46">
        <f>ROUND(class[[#This Row],[count]],-3)</f>
        <v>17000</v>
      </c>
      <c r="R1509" s="59">
        <f>VLOOKUP(class[[#This Row],[count_rd]],caltran!$J$2:$P$182,7,FALSE)</f>
        <v>12070</v>
      </c>
      <c r="S1509" s="63">
        <f>VLOOKUP(class[[#This Row],[count_rd]],caltran!$J$2:$P$182,6,FALSE)</f>
        <v>21930</v>
      </c>
      <c r="T1509" s="1">
        <f>IF(AND(class[[#This Row],[flow]]&gt;=class[[#This Row],[low]], class[[#This Row],[flow]]&lt;=class[[#This Row],[high]]),1,0)</f>
        <v>1</v>
      </c>
    </row>
    <row r="1510" spans="1:20" x14ac:dyDescent="0.25">
      <c r="A1510" s="61">
        <v>2114</v>
      </c>
      <c r="B1510" s="61">
        <v>3</v>
      </c>
      <c r="C1510" s="61">
        <v>1</v>
      </c>
      <c r="D1510" s="68">
        <v>2</v>
      </c>
      <c r="E1510" s="61" t="s">
        <v>77</v>
      </c>
      <c r="F1510" s="61">
        <v>3</v>
      </c>
      <c r="G15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10" s="62">
        <v>2</v>
      </c>
      <c r="I1510" s="62">
        <v>11</v>
      </c>
      <c r="J1510" s="61">
        <v>16600</v>
      </c>
      <c r="K1510" s="4">
        <f>VLOOKUP(class[[#This Row],[hwycov_id]],readme!E:F,2,FALSE)</f>
        <v>18010.702315999999</v>
      </c>
      <c r="L1510" s="64">
        <f t="shared" si="69"/>
        <v>8.4982067228915659E-2</v>
      </c>
      <c r="M1510" s="65">
        <f t="shared" si="70"/>
        <v>1410.702315999999</v>
      </c>
      <c r="N1510" s="65">
        <f t="shared" si="71"/>
        <v>1990081.0243677609</v>
      </c>
      <c r="O1510" s="66" t="e">
        <v>#N/A</v>
      </c>
      <c r="P1510" s="1">
        <v>1510</v>
      </c>
      <c r="Q1510" s="46">
        <f>ROUND(class[[#This Row],[count]],-3)</f>
        <v>17000</v>
      </c>
      <c r="R1510" s="59">
        <f>VLOOKUP(class[[#This Row],[count_rd]],caltran!$J$2:$P$182,7,FALSE)</f>
        <v>12070</v>
      </c>
      <c r="S1510" s="63">
        <f>VLOOKUP(class[[#This Row],[count_rd]],caltran!$J$2:$P$182,6,FALSE)</f>
        <v>21930</v>
      </c>
      <c r="T1510" s="1">
        <f>IF(AND(class[[#This Row],[flow]]&gt;=class[[#This Row],[low]], class[[#This Row],[flow]]&lt;=class[[#This Row],[high]]),1,0)</f>
        <v>1</v>
      </c>
    </row>
    <row r="1511" spans="1:20" x14ac:dyDescent="0.25">
      <c r="A1511" s="61">
        <v>28947</v>
      </c>
      <c r="B1511" s="61">
        <v>3</v>
      </c>
      <c r="C1511" s="61">
        <v>1</v>
      </c>
      <c r="D1511" s="68">
        <v>1</v>
      </c>
      <c r="E1511" s="61" t="s">
        <v>77</v>
      </c>
      <c r="F1511" s="61">
        <v>3</v>
      </c>
      <c r="G15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511" s="62">
        <v>6</v>
      </c>
      <c r="I1511" s="62">
        <v>1</v>
      </c>
      <c r="J1511" s="61">
        <v>16600</v>
      </c>
      <c r="K1511" s="4">
        <f>VLOOKUP(class[[#This Row],[hwycov_id]],readme!E:F,2,FALSE)</f>
        <v>3496.1044900000002</v>
      </c>
      <c r="L1511" s="64">
        <f t="shared" si="69"/>
        <v>-0.7893912957831325</v>
      </c>
      <c r="M1511" s="65">
        <f t="shared" si="70"/>
        <v>-13103.89551</v>
      </c>
      <c r="N1511" s="65">
        <f t="shared" si="71"/>
        <v>171712077.53699815</v>
      </c>
      <c r="O1511" s="66" t="e">
        <v>#N/A</v>
      </c>
      <c r="P1511" s="1">
        <v>1511</v>
      </c>
      <c r="Q1511" s="46">
        <f>ROUND(class[[#This Row],[count]],-3)</f>
        <v>17000</v>
      </c>
      <c r="R1511" s="59">
        <f>VLOOKUP(class[[#This Row],[count_rd]],caltran!$J$2:$P$182,7,FALSE)</f>
        <v>12070</v>
      </c>
      <c r="S1511" s="63">
        <f>VLOOKUP(class[[#This Row],[count_rd]],caltran!$J$2:$P$182,6,FALSE)</f>
        <v>21930</v>
      </c>
      <c r="T1511" s="1">
        <f>IF(AND(class[[#This Row],[flow]]&gt;=class[[#This Row],[low]], class[[#This Row],[flow]]&lt;=class[[#This Row],[high]]),1,0)</f>
        <v>0</v>
      </c>
    </row>
    <row r="1512" spans="1:20" x14ac:dyDescent="0.25">
      <c r="A1512" s="61">
        <v>31287</v>
      </c>
      <c r="B1512" s="61">
        <v>3</v>
      </c>
      <c r="C1512" s="61">
        <v>1</v>
      </c>
      <c r="D1512" s="68">
        <v>2</v>
      </c>
      <c r="E1512" s="61" t="s">
        <v>77</v>
      </c>
      <c r="F1512" s="61">
        <v>3</v>
      </c>
      <c r="G15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12" s="62">
        <v>2</v>
      </c>
      <c r="I1512" s="62">
        <v>14</v>
      </c>
      <c r="J1512" s="61">
        <v>16732</v>
      </c>
      <c r="K1512" s="4">
        <f>VLOOKUP(class[[#This Row],[hwycov_id]],readme!E:F,2,FALSE)</f>
        <v>12263.712667</v>
      </c>
      <c r="L1512" s="64">
        <f t="shared" si="69"/>
        <v>-0.26705040240258193</v>
      </c>
      <c r="M1512" s="65">
        <f t="shared" si="70"/>
        <v>-4468.2873330000002</v>
      </c>
      <c r="N1512" s="65">
        <f t="shared" si="71"/>
        <v>19965591.690248255</v>
      </c>
      <c r="O1512" s="66" t="e">
        <v>#N/A</v>
      </c>
      <c r="P1512" s="1">
        <v>1512</v>
      </c>
      <c r="Q1512" s="46">
        <f>ROUND(class[[#This Row],[count]],-3)</f>
        <v>17000</v>
      </c>
      <c r="R1512" s="59">
        <f>VLOOKUP(class[[#This Row],[count_rd]],caltran!$J$2:$P$182,7,FALSE)</f>
        <v>12070</v>
      </c>
      <c r="S1512" s="63">
        <f>VLOOKUP(class[[#This Row],[count_rd]],caltran!$J$2:$P$182,6,FALSE)</f>
        <v>21930</v>
      </c>
      <c r="T1512" s="1">
        <f>IF(AND(class[[#This Row],[flow]]&gt;=class[[#This Row],[low]], class[[#This Row],[flow]]&lt;=class[[#This Row],[high]]),1,0)</f>
        <v>1</v>
      </c>
    </row>
    <row r="1513" spans="1:20" x14ac:dyDescent="0.25">
      <c r="A1513" s="61">
        <v>14405</v>
      </c>
      <c r="B1513" s="61">
        <v>3</v>
      </c>
      <c r="C1513" s="61">
        <v>1</v>
      </c>
      <c r="D1513" s="68">
        <v>2</v>
      </c>
      <c r="E1513" s="61" t="s">
        <v>77</v>
      </c>
      <c r="F1513" s="61">
        <v>3</v>
      </c>
      <c r="G15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13" s="62">
        <v>3</v>
      </c>
      <c r="I1513" s="62">
        <v>14</v>
      </c>
      <c r="J1513" s="61">
        <v>16767</v>
      </c>
      <c r="K1513" s="4">
        <f>VLOOKUP(class[[#This Row],[hwycov_id]],readme!E:F,2,FALSE)</f>
        <v>19895.893792000003</v>
      </c>
      <c r="L1513" s="64">
        <f t="shared" si="69"/>
        <v>0.18661023391185072</v>
      </c>
      <c r="M1513" s="65">
        <f t="shared" si="70"/>
        <v>3128.8937920000026</v>
      </c>
      <c r="N1513" s="65">
        <f t="shared" si="71"/>
        <v>9789976.3616161551</v>
      </c>
      <c r="O1513" s="66" t="e">
        <v>#N/A</v>
      </c>
      <c r="P1513" s="1">
        <v>1513</v>
      </c>
      <c r="Q1513" s="46">
        <f>ROUND(class[[#This Row],[count]],-3)</f>
        <v>17000</v>
      </c>
      <c r="R1513" s="59">
        <f>VLOOKUP(class[[#This Row],[count_rd]],caltran!$J$2:$P$182,7,FALSE)</f>
        <v>12070</v>
      </c>
      <c r="S1513" s="63">
        <f>VLOOKUP(class[[#This Row],[count_rd]],caltran!$J$2:$P$182,6,FALSE)</f>
        <v>21930</v>
      </c>
      <c r="T1513" s="1">
        <f>IF(AND(class[[#This Row],[flow]]&gt;=class[[#This Row],[low]], class[[#This Row],[flow]]&lt;=class[[#This Row],[high]]),1,0)</f>
        <v>1</v>
      </c>
    </row>
    <row r="1514" spans="1:20" x14ac:dyDescent="0.25">
      <c r="A1514" s="61">
        <v>876</v>
      </c>
      <c r="B1514" s="61">
        <v>3</v>
      </c>
      <c r="C1514" s="61">
        <v>1</v>
      </c>
      <c r="D1514" s="68">
        <v>2</v>
      </c>
      <c r="E1514" s="61" t="s">
        <v>77</v>
      </c>
      <c r="F1514" s="61">
        <v>3</v>
      </c>
      <c r="G15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14" s="62">
        <v>2</v>
      </c>
      <c r="I1514" s="62">
        <v>14</v>
      </c>
      <c r="J1514" s="61">
        <v>16781</v>
      </c>
      <c r="K1514" s="4">
        <f>VLOOKUP(class[[#This Row],[hwycov_id]],readme!E:F,2,FALSE)</f>
        <v>18033.608015999998</v>
      </c>
      <c r="L1514" s="64">
        <f t="shared" si="69"/>
        <v>7.4644420237172993E-2</v>
      </c>
      <c r="M1514" s="65">
        <f t="shared" si="70"/>
        <v>1252.6080159999983</v>
      </c>
      <c r="N1514" s="65">
        <f t="shared" si="71"/>
        <v>1569026.841747452</v>
      </c>
      <c r="O1514" s="66" t="e">
        <v>#N/A</v>
      </c>
      <c r="P1514" s="1">
        <v>1514</v>
      </c>
      <c r="Q1514" s="46">
        <f>ROUND(class[[#This Row],[count]],-3)</f>
        <v>17000</v>
      </c>
      <c r="R1514" s="59">
        <f>VLOOKUP(class[[#This Row],[count_rd]],caltran!$J$2:$P$182,7,FALSE)</f>
        <v>12070</v>
      </c>
      <c r="S1514" s="63">
        <f>VLOOKUP(class[[#This Row],[count_rd]],caltran!$J$2:$P$182,6,FALSE)</f>
        <v>21930</v>
      </c>
      <c r="T1514" s="1">
        <f>IF(AND(class[[#This Row],[flow]]&gt;=class[[#This Row],[low]], class[[#This Row],[flow]]&lt;=class[[#This Row],[high]]),1,0)</f>
        <v>1</v>
      </c>
    </row>
    <row r="1515" spans="1:20" x14ac:dyDescent="0.25">
      <c r="A1515" s="61">
        <v>1460</v>
      </c>
      <c r="B1515" s="61">
        <v>3</v>
      </c>
      <c r="C1515" s="61">
        <v>1</v>
      </c>
      <c r="D1515" s="68">
        <v>2</v>
      </c>
      <c r="E1515" s="61" t="s">
        <v>77</v>
      </c>
      <c r="F1515" s="61">
        <v>3</v>
      </c>
      <c r="G15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515" s="62">
        <v>2</v>
      </c>
      <c r="I1515" s="62">
        <v>11</v>
      </c>
      <c r="J1515" s="61">
        <v>16800</v>
      </c>
      <c r="K1515" s="4">
        <f>VLOOKUP(class[[#This Row],[hwycov_id]],readme!E:F,2,FALSE)</f>
        <v>4806.8003840000001</v>
      </c>
      <c r="L1515" s="64">
        <f t="shared" si="69"/>
        <v>-0.71388092952380955</v>
      </c>
      <c r="M1515" s="65">
        <f t="shared" si="70"/>
        <v>-11993.199616</v>
      </c>
      <c r="N1515" s="65">
        <f t="shared" si="71"/>
        <v>143836837.02922255</v>
      </c>
      <c r="O1515" s="66" t="e">
        <v>#N/A</v>
      </c>
      <c r="P1515" s="1">
        <v>1515</v>
      </c>
      <c r="Q1515" s="46">
        <f>ROUND(class[[#This Row],[count]],-3)</f>
        <v>17000</v>
      </c>
      <c r="R1515" s="59">
        <f>VLOOKUP(class[[#This Row],[count_rd]],caltran!$J$2:$P$182,7,FALSE)</f>
        <v>12070</v>
      </c>
      <c r="S1515" s="63">
        <f>VLOOKUP(class[[#This Row],[count_rd]],caltran!$J$2:$P$182,6,FALSE)</f>
        <v>21930</v>
      </c>
      <c r="T1515" s="1">
        <f>IF(AND(class[[#This Row],[flow]]&gt;=class[[#This Row],[low]], class[[#This Row],[flow]]&lt;=class[[#This Row],[high]]),1,0)</f>
        <v>0</v>
      </c>
    </row>
    <row r="1516" spans="1:20" x14ac:dyDescent="0.25">
      <c r="A1516" s="61">
        <v>16516</v>
      </c>
      <c r="B1516" s="61">
        <v>3</v>
      </c>
      <c r="C1516" s="61">
        <v>1</v>
      </c>
      <c r="D1516" s="68">
        <v>2</v>
      </c>
      <c r="E1516" s="61" t="s">
        <v>77</v>
      </c>
      <c r="F1516" s="61">
        <v>3</v>
      </c>
      <c r="G15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516" s="62">
        <v>2</v>
      </c>
      <c r="I1516" s="62">
        <v>14</v>
      </c>
      <c r="J1516" s="61">
        <v>16800</v>
      </c>
      <c r="K1516" s="4">
        <f>VLOOKUP(class[[#This Row],[hwycov_id]],readme!E:F,2,FALSE)</f>
        <v>3691.7557079999997</v>
      </c>
      <c r="L1516" s="64">
        <f t="shared" si="69"/>
        <v>-0.78025263642857146</v>
      </c>
      <c r="M1516" s="65">
        <f t="shared" si="70"/>
        <v>-13108.244291999999</v>
      </c>
      <c r="N1516" s="65">
        <f t="shared" si="71"/>
        <v>171826068.41875055</v>
      </c>
      <c r="O1516" s="66" t="e">
        <v>#N/A</v>
      </c>
      <c r="P1516" s="1">
        <v>1516</v>
      </c>
      <c r="Q1516" s="46">
        <f>ROUND(class[[#This Row],[count]],-3)</f>
        <v>17000</v>
      </c>
      <c r="R1516" s="59">
        <f>VLOOKUP(class[[#This Row],[count_rd]],caltran!$J$2:$P$182,7,FALSE)</f>
        <v>12070</v>
      </c>
      <c r="S1516" s="63">
        <f>VLOOKUP(class[[#This Row],[count_rd]],caltran!$J$2:$P$182,6,FALSE)</f>
        <v>21930</v>
      </c>
      <c r="T1516" s="1">
        <f>IF(AND(class[[#This Row],[flow]]&gt;=class[[#This Row],[low]], class[[#This Row],[flow]]&lt;=class[[#This Row],[high]]),1,0)</f>
        <v>0</v>
      </c>
    </row>
    <row r="1517" spans="1:20" x14ac:dyDescent="0.25">
      <c r="A1517" s="61">
        <v>1658</v>
      </c>
      <c r="B1517" s="61">
        <v>3</v>
      </c>
      <c r="C1517" s="61">
        <v>1</v>
      </c>
      <c r="D1517" s="68">
        <v>2</v>
      </c>
      <c r="E1517" s="61" t="s">
        <v>77</v>
      </c>
      <c r="F1517" s="61">
        <v>3</v>
      </c>
      <c r="G15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17" s="62">
        <v>3</v>
      </c>
      <c r="I1517" s="62">
        <v>14</v>
      </c>
      <c r="J1517" s="61">
        <v>16858</v>
      </c>
      <c r="K1517" s="4">
        <f>VLOOKUP(class[[#This Row],[hwycov_id]],readme!E:F,2,FALSE)</f>
        <v>19152.547181000002</v>
      </c>
      <c r="L1517" s="64">
        <f t="shared" si="69"/>
        <v>0.13611028479060394</v>
      </c>
      <c r="M1517" s="65">
        <f t="shared" si="70"/>
        <v>2294.5471810000017</v>
      </c>
      <c r="N1517" s="65">
        <f t="shared" si="71"/>
        <v>5264946.7658350552</v>
      </c>
      <c r="O1517" s="66" t="e">
        <v>#N/A</v>
      </c>
      <c r="P1517" s="1">
        <v>1517</v>
      </c>
      <c r="Q1517" s="46">
        <f>ROUND(class[[#This Row],[count]],-3)</f>
        <v>17000</v>
      </c>
      <c r="R1517" s="59">
        <f>VLOOKUP(class[[#This Row],[count_rd]],caltran!$J$2:$P$182,7,FALSE)</f>
        <v>12070</v>
      </c>
      <c r="S1517" s="63">
        <f>VLOOKUP(class[[#This Row],[count_rd]],caltran!$J$2:$P$182,6,FALSE)</f>
        <v>21930</v>
      </c>
      <c r="T1517" s="1">
        <f>IF(AND(class[[#This Row],[flow]]&gt;=class[[#This Row],[low]], class[[#This Row],[flow]]&lt;=class[[#This Row],[high]]),1,0)</f>
        <v>1</v>
      </c>
    </row>
    <row r="1518" spans="1:20" x14ac:dyDescent="0.25">
      <c r="A1518" s="61">
        <v>6855</v>
      </c>
      <c r="B1518" s="61">
        <v>3</v>
      </c>
      <c r="C1518" s="61">
        <v>1</v>
      </c>
      <c r="D1518" s="68">
        <v>2</v>
      </c>
      <c r="E1518" s="61" t="s">
        <v>77</v>
      </c>
      <c r="F1518" s="61">
        <v>3</v>
      </c>
      <c r="G15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18" s="62">
        <v>2</v>
      </c>
      <c r="I1518" s="62">
        <v>14</v>
      </c>
      <c r="J1518" s="61">
        <v>16858</v>
      </c>
      <c r="K1518" s="4">
        <f>VLOOKUP(class[[#This Row],[hwycov_id]],readme!E:F,2,FALSE)</f>
        <v>19402.748640999998</v>
      </c>
      <c r="L1518" s="64">
        <f t="shared" si="69"/>
        <v>0.15095198961917178</v>
      </c>
      <c r="M1518" s="65">
        <f t="shared" si="70"/>
        <v>2544.7486409999983</v>
      </c>
      <c r="N1518" s="65">
        <f t="shared" si="71"/>
        <v>6475745.6458713384</v>
      </c>
      <c r="O1518" s="66" t="e">
        <v>#N/A</v>
      </c>
      <c r="P1518" s="1">
        <v>1518</v>
      </c>
      <c r="Q1518" s="46">
        <f>ROUND(class[[#This Row],[count]],-3)</f>
        <v>17000</v>
      </c>
      <c r="R1518" s="59">
        <f>VLOOKUP(class[[#This Row],[count_rd]],caltran!$J$2:$P$182,7,FALSE)</f>
        <v>12070</v>
      </c>
      <c r="S1518" s="63">
        <f>VLOOKUP(class[[#This Row],[count_rd]],caltran!$J$2:$P$182,6,FALSE)</f>
        <v>21930</v>
      </c>
      <c r="T1518" s="1">
        <f>IF(AND(class[[#This Row],[flow]]&gt;=class[[#This Row],[low]], class[[#This Row],[flow]]&lt;=class[[#This Row],[high]]),1,0)</f>
        <v>1</v>
      </c>
    </row>
    <row r="1519" spans="1:20" x14ac:dyDescent="0.25">
      <c r="A1519" s="61">
        <v>2497</v>
      </c>
      <c r="B1519" s="61">
        <v>3</v>
      </c>
      <c r="C1519" s="61">
        <v>1</v>
      </c>
      <c r="D1519" s="68">
        <v>2</v>
      </c>
      <c r="E1519" s="61" t="s">
        <v>77</v>
      </c>
      <c r="F1519" s="61">
        <v>3</v>
      </c>
      <c r="G15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19" s="62">
        <v>5</v>
      </c>
      <c r="I1519" s="62">
        <v>5</v>
      </c>
      <c r="J1519" s="61">
        <v>16900</v>
      </c>
      <c r="K1519" s="4">
        <f>VLOOKUP(class[[#This Row],[hwycov_id]],readme!E:F,2,FALSE)</f>
        <v>14516.066161000001</v>
      </c>
      <c r="L1519" s="64">
        <f t="shared" si="69"/>
        <v>-0.14106117390532535</v>
      </c>
      <c r="M1519" s="65">
        <f t="shared" si="70"/>
        <v>-2383.9338389999994</v>
      </c>
      <c r="N1519" s="65">
        <f t="shared" si="71"/>
        <v>5683140.5487292744</v>
      </c>
      <c r="O1519" s="66" t="e">
        <v>#N/A</v>
      </c>
      <c r="P1519" s="1">
        <v>1519</v>
      </c>
      <c r="Q1519" s="46">
        <f>ROUND(class[[#This Row],[count]],-3)</f>
        <v>17000</v>
      </c>
      <c r="R1519" s="59">
        <f>VLOOKUP(class[[#This Row],[count_rd]],caltran!$J$2:$P$182,7,FALSE)</f>
        <v>12070</v>
      </c>
      <c r="S1519" s="63">
        <f>VLOOKUP(class[[#This Row],[count_rd]],caltran!$J$2:$P$182,6,FALSE)</f>
        <v>21930</v>
      </c>
      <c r="T1519" s="1">
        <f>IF(AND(class[[#This Row],[flow]]&gt;=class[[#This Row],[low]], class[[#This Row],[flow]]&lt;=class[[#This Row],[high]]),1,0)</f>
        <v>1</v>
      </c>
    </row>
    <row r="1520" spans="1:20" x14ac:dyDescent="0.25">
      <c r="A1520" s="61">
        <v>6839</v>
      </c>
      <c r="B1520" s="61">
        <v>3</v>
      </c>
      <c r="C1520" s="61">
        <v>1</v>
      </c>
      <c r="D1520" s="68">
        <v>2</v>
      </c>
      <c r="E1520" s="61" t="s">
        <v>77</v>
      </c>
      <c r="F1520" s="61">
        <v>3</v>
      </c>
      <c r="G15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520" s="62">
        <v>3</v>
      </c>
      <c r="I1520" s="62">
        <v>14</v>
      </c>
      <c r="J1520" s="61">
        <v>16938</v>
      </c>
      <c r="K1520" s="4">
        <f>VLOOKUP(class[[#This Row],[hwycov_id]],readme!E:F,2,FALSE)</f>
        <v>5015.8509940000004</v>
      </c>
      <c r="L1520" s="64">
        <f t="shared" si="69"/>
        <v>-0.70386993777305462</v>
      </c>
      <c r="M1520" s="65">
        <f t="shared" si="70"/>
        <v>-11922.149006</v>
      </c>
      <c r="N1520" s="65">
        <f t="shared" si="71"/>
        <v>142137636.92126679</v>
      </c>
      <c r="O1520" s="66" t="e">
        <v>#N/A</v>
      </c>
      <c r="P1520" s="1">
        <v>1520</v>
      </c>
      <c r="Q1520" s="46">
        <f>ROUND(class[[#This Row],[count]],-3)</f>
        <v>17000</v>
      </c>
      <c r="R1520" s="59">
        <f>VLOOKUP(class[[#This Row],[count_rd]],caltran!$J$2:$P$182,7,FALSE)</f>
        <v>12070</v>
      </c>
      <c r="S1520" s="63">
        <f>VLOOKUP(class[[#This Row],[count_rd]],caltran!$J$2:$P$182,6,FALSE)</f>
        <v>21930</v>
      </c>
      <c r="T1520" s="1">
        <f>IF(AND(class[[#This Row],[flow]]&gt;=class[[#This Row],[low]], class[[#This Row],[flow]]&lt;=class[[#This Row],[high]]),1,0)</f>
        <v>0</v>
      </c>
    </row>
    <row r="1521" spans="1:20" x14ac:dyDescent="0.25">
      <c r="A1521" s="61">
        <v>3863</v>
      </c>
      <c r="B1521" s="61">
        <v>3</v>
      </c>
      <c r="C1521" s="61">
        <v>1</v>
      </c>
      <c r="D1521" s="68">
        <v>2</v>
      </c>
      <c r="E1521" s="61" t="s">
        <v>77</v>
      </c>
      <c r="F1521" s="61">
        <v>3</v>
      </c>
      <c r="G15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521" s="62">
        <v>3</v>
      </c>
      <c r="I1521" s="62">
        <v>14</v>
      </c>
      <c r="J1521" s="61">
        <v>16999</v>
      </c>
      <c r="K1521" s="4">
        <f>VLOOKUP(class[[#This Row],[hwycov_id]],readme!E:F,2,FALSE)</f>
        <v>9871.1543459999994</v>
      </c>
      <c r="L1521" s="64">
        <f t="shared" si="69"/>
        <v>-0.41930970374727927</v>
      </c>
      <c r="M1521" s="65">
        <f t="shared" si="70"/>
        <v>-7127.8456540000006</v>
      </c>
      <c r="N1521" s="65">
        <f t="shared" si="71"/>
        <v>50806183.667246699</v>
      </c>
      <c r="O1521" s="66" t="e">
        <v>#N/A</v>
      </c>
      <c r="P1521" s="1">
        <v>1521</v>
      </c>
      <c r="Q1521" s="46">
        <f>ROUND(class[[#This Row],[count]],-3)</f>
        <v>17000</v>
      </c>
      <c r="R1521" s="59">
        <f>VLOOKUP(class[[#This Row],[count_rd]],caltran!$J$2:$P$182,7,FALSE)</f>
        <v>12070</v>
      </c>
      <c r="S1521" s="63">
        <f>VLOOKUP(class[[#This Row],[count_rd]],caltran!$J$2:$P$182,6,FALSE)</f>
        <v>21930</v>
      </c>
      <c r="T1521" s="1">
        <f>IF(AND(class[[#This Row],[flow]]&gt;=class[[#This Row],[low]], class[[#This Row],[flow]]&lt;=class[[#This Row],[high]]),1,0)</f>
        <v>0</v>
      </c>
    </row>
    <row r="1522" spans="1:20" x14ac:dyDescent="0.25">
      <c r="A1522" s="61">
        <v>16952</v>
      </c>
      <c r="B1522" s="61">
        <v>3</v>
      </c>
      <c r="C1522" s="61">
        <v>1</v>
      </c>
      <c r="D1522" s="68">
        <v>2</v>
      </c>
      <c r="E1522" s="61" t="s">
        <v>77</v>
      </c>
      <c r="F1522" s="61">
        <v>3</v>
      </c>
      <c r="G15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22" s="62">
        <v>4</v>
      </c>
      <c r="I1522" s="62">
        <v>8</v>
      </c>
      <c r="J1522" s="61">
        <v>17000</v>
      </c>
      <c r="K1522" s="4">
        <f>VLOOKUP(class[[#This Row],[hwycov_id]],readme!E:F,2,FALSE)</f>
        <v>15497.096266999997</v>
      </c>
      <c r="L1522" s="64">
        <f t="shared" si="69"/>
        <v>-8.8406101941176596E-2</v>
      </c>
      <c r="M1522" s="65">
        <f t="shared" si="70"/>
        <v>-1502.9037330000028</v>
      </c>
      <c r="N1522" s="65">
        <f t="shared" si="71"/>
        <v>2258719.6306653437</v>
      </c>
      <c r="O1522" s="66" t="e">
        <v>#N/A</v>
      </c>
      <c r="P1522" s="1">
        <v>1522</v>
      </c>
      <c r="Q1522" s="46">
        <f>ROUND(class[[#This Row],[count]],-3)</f>
        <v>17000</v>
      </c>
      <c r="R1522" s="59">
        <f>VLOOKUP(class[[#This Row],[count_rd]],caltran!$J$2:$P$182,7,FALSE)</f>
        <v>12070</v>
      </c>
      <c r="S1522" s="63">
        <f>VLOOKUP(class[[#This Row],[count_rd]],caltran!$J$2:$P$182,6,FALSE)</f>
        <v>21930</v>
      </c>
      <c r="T1522" s="1">
        <f>IF(AND(class[[#This Row],[flow]]&gt;=class[[#This Row],[low]], class[[#This Row],[flow]]&lt;=class[[#This Row],[high]]),1,0)</f>
        <v>1</v>
      </c>
    </row>
    <row r="1523" spans="1:20" x14ac:dyDescent="0.25">
      <c r="A1523" s="61">
        <v>5312</v>
      </c>
      <c r="B1523" s="61">
        <v>3</v>
      </c>
      <c r="C1523" s="61">
        <v>1</v>
      </c>
      <c r="D1523" s="68">
        <v>2</v>
      </c>
      <c r="E1523" s="61" t="s">
        <v>77</v>
      </c>
      <c r="F1523" s="61">
        <v>3</v>
      </c>
      <c r="G15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23" s="62">
        <v>2</v>
      </c>
      <c r="I1523" s="62">
        <v>14</v>
      </c>
      <c r="J1523" s="61">
        <v>17063</v>
      </c>
      <c r="K1523" s="4">
        <f>VLOOKUP(class[[#This Row],[hwycov_id]],readme!E:F,2,FALSE)</f>
        <v>14147.843818000001</v>
      </c>
      <c r="L1523" s="64">
        <f t="shared" si="69"/>
        <v>-0.17084663787141763</v>
      </c>
      <c r="M1523" s="65">
        <f t="shared" si="70"/>
        <v>-2915.1561819999988</v>
      </c>
      <c r="N1523" s="65">
        <f t="shared" si="71"/>
        <v>8498135.5654528104</v>
      </c>
      <c r="O1523" s="66" t="e">
        <v>#N/A</v>
      </c>
      <c r="P1523" s="1">
        <v>1523</v>
      </c>
      <c r="Q1523" s="46">
        <f>ROUND(class[[#This Row],[count]],-3)</f>
        <v>17000</v>
      </c>
      <c r="R1523" s="59">
        <f>VLOOKUP(class[[#This Row],[count_rd]],caltran!$J$2:$P$182,7,FALSE)</f>
        <v>12070</v>
      </c>
      <c r="S1523" s="63">
        <f>VLOOKUP(class[[#This Row],[count_rd]],caltran!$J$2:$P$182,6,FALSE)</f>
        <v>21930</v>
      </c>
      <c r="T1523" s="1">
        <f>IF(AND(class[[#This Row],[flow]]&gt;=class[[#This Row],[low]], class[[#This Row],[flow]]&lt;=class[[#This Row],[high]]),1,0)</f>
        <v>1</v>
      </c>
    </row>
    <row r="1524" spans="1:20" x14ac:dyDescent="0.25">
      <c r="A1524" s="61">
        <v>7569</v>
      </c>
      <c r="B1524" s="61">
        <v>3</v>
      </c>
      <c r="C1524" s="61">
        <v>1</v>
      </c>
      <c r="D1524" s="68">
        <v>2</v>
      </c>
      <c r="E1524" s="61" t="s">
        <v>77</v>
      </c>
      <c r="F1524" s="61">
        <v>3</v>
      </c>
      <c r="G15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24" s="62">
        <v>5</v>
      </c>
      <c r="I1524" s="62">
        <v>5</v>
      </c>
      <c r="J1524" s="61">
        <v>17100</v>
      </c>
      <c r="K1524" s="4">
        <f>VLOOKUP(class[[#This Row],[hwycov_id]],readme!E:F,2,FALSE)</f>
        <v>17024.237829999998</v>
      </c>
      <c r="L1524" s="64">
        <f t="shared" si="69"/>
        <v>-4.4305362573100471E-3</v>
      </c>
      <c r="M1524" s="65">
        <f t="shared" si="70"/>
        <v>-75.762170000001788</v>
      </c>
      <c r="N1524" s="65">
        <f t="shared" si="71"/>
        <v>5739.9064031091712</v>
      </c>
      <c r="O1524" s="66" t="e">
        <v>#N/A</v>
      </c>
      <c r="P1524" s="1">
        <v>1524</v>
      </c>
      <c r="Q1524" s="46">
        <f>ROUND(class[[#This Row],[count]],-3)</f>
        <v>17000</v>
      </c>
      <c r="R1524" s="59">
        <f>VLOOKUP(class[[#This Row],[count_rd]],caltran!$J$2:$P$182,7,FALSE)</f>
        <v>12070</v>
      </c>
      <c r="S1524" s="63">
        <f>VLOOKUP(class[[#This Row],[count_rd]],caltran!$J$2:$P$182,6,FALSE)</f>
        <v>21930</v>
      </c>
      <c r="T1524" s="1">
        <f>IF(AND(class[[#This Row],[flow]]&gt;=class[[#This Row],[low]], class[[#This Row],[flow]]&lt;=class[[#This Row],[high]]),1,0)</f>
        <v>1</v>
      </c>
    </row>
    <row r="1525" spans="1:20" x14ac:dyDescent="0.25">
      <c r="A1525" s="61">
        <v>19045</v>
      </c>
      <c r="B1525" s="61">
        <v>3</v>
      </c>
      <c r="C1525" s="61">
        <v>1</v>
      </c>
      <c r="D1525" s="68">
        <v>2</v>
      </c>
      <c r="E1525" s="61" t="s">
        <v>77</v>
      </c>
      <c r="F1525" s="61">
        <v>3</v>
      </c>
      <c r="G15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25" s="62">
        <v>2</v>
      </c>
      <c r="I1525" s="62">
        <v>11</v>
      </c>
      <c r="J1525" s="61">
        <v>17100</v>
      </c>
      <c r="K1525" s="4">
        <f>VLOOKUP(class[[#This Row],[hwycov_id]],readme!E:F,2,FALSE)</f>
        <v>14946.584953</v>
      </c>
      <c r="L1525" s="64">
        <f t="shared" ref="L1525:L1588" si="72">K1525/J1525-1</f>
        <v>-0.12593070450292398</v>
      </c>
      <c r="M1525" s="65">
        <f t="shared" ref="M1525:M1588" si="73">K1525-J1525</f>
        <v>-2153.4150470000004</v>
      </c>
      <c r="N1525" s="65">
        <f t="shared" ref="N1525:N1588" si="74">POWER(M1525,2)</f>
        <v>4637196.3646460138</v>
      </c>
      <c r="O1525" s="66" t="e">
        <v>#N/A</v>
      </c>
      <c r="P1525" s="1">
        <v>1525</v>
      </c>
      <c r="Q1525" s="46">
        <f>ROUND(class[[#This Row],[count]],-3)</f>
        <v>17000</v>
      </c>
      <c r="R1525" s="59">
        <f>VLOOKUP(class[[#This Row],[count_rd]],caltran!$J$2:$P$182,7,FALSE)</f>
        <v>12070</v>
      </c>
      <c r="S1525" s="63">
        <f>VLOOKUP(class[[#This Row],[count_rd]],caltran!$J$2:$P$182,6,FALSE)</f>
        <v>21930</v>
      </c>
      <c r="T1525" s="1">
        <f>IF(AND(class[[#This Row],[flow]]&gt;=class[[#This Row],[low]], class[[#This Row],[flow]]&lt;=class[[#This Row],[high]]),1,0)</f>
        <v>1</v>
      </c>
    </row>
    <row r="1526" spans="1:20" x14ac:dyDescent="0.25">
      <c r="A1526" s="61">
        <v>19042</v>
      </c>
      <c r="B1526" s="61">
        <v>3</v>
      </c>
      <c r="C1526" s="61">
        <v>1</v>
      </c>
      <c r="D1526" s="68">
        <v>2</v>
      </c>
      <c r="E1526" s="61" t="s">
        <v>77</v>
      </c>
      <c r="F1526" s="61">
        <v>3</v>
      </c>
      <c r="G15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26" s="62">
        <v>2</v>
      </c>
      <c r="I1526" s="62">
        <v>11</v>
      </c>
      <c r="J1526" s="61">
        <v>17200</v>
      </c>
      <c r="K1526" s="4">
        <f>VLOOKUP(class[[#This Row],[hwycov_id]],readme!E:F,2,FALSE)</f>
        <v>14006.715232</v>
      </c>
      <c r="L1526" s="64">
        <f t="shared" si="72"/>
        <v>-0.18565609116279069</v>
      </c>
      <c r="M1526" s="65">
        <f t="shared" si="73"/>
        <v>-3193.2847679999995</v>
      </c>
      <c r="N1526" s="65">
        <f t="shared" si="74"/>
        <v>10197067.609540811</v>
      </c>
      <c r="O1526" s="66" t="e">
        <v>#N/A</v>
      </c>
      <c r="P1526" s="1">
        <v>1526</v>
      </c>
      <c r="Q1526" s="46">
        <f>ROUND(class[[#This Row],[count]],-3)</f>
        <v>17000</v>
      </c>
      <c r="R1526" s="59">
        <f>VLOOKUP(class[[#This Row],[count_rd]],caltran!$J$2:$P$182,7,FALSE)</f>
        <v>12070</v>
      </c>
      <c r="S1526" s="63">
        <f>VLOOKUP(class[[#This Row],[count_rd]],caltran!$J$2:$P$182,6,FALSE)</f>
        <v>21930</v>
      </c>
      <c r="T1526" s="1">
        <f>IF(AND(class[[#This Row],[flow]]&gt;=class[[#This Row],[low]], class[[#This Row],[flow]]&lt;=class[[#This Row],[high]]),1,0)</f>
        <v>1</v>
      </c>
    </row>
    <row r="1527" spans="1:20" x14ac:dyDescent="0.25">
      <c r="A1527" s="61">
        <v>5122</v>
      </c>
      <c r="B1527" s="61">
        <v>3</v>
      </c>
      <c r="C1527" s="61">
        <v>1</v>
      </c>
      <c r="D1527" s="68">
        <v>2</v>
      </c>
      <c r="E1527" s="61" t="s">
        <v>77</v>
      </c>
      <c r="F1527" s="61">
        <v>3</v>
      </c>
      <c r="G15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27" s="62">
        <v>2</v>
      </c>
      <c r="I1527" s="62">
        <v>11</v>
      </c>
      <c r="J1527" s="61">
        <v>17200</v>
      </c>
      <c r="K1527" s="4">
        <f>VLOOKUP(class[[#This Row],[hwycov_id]],readme!E:F,2,FALSE)</f>
        <v>13922.713856999999</v>
      </c>
      <c r="L1527" s="64">
        <f t="shared" si="72"/>
        <v>-0.19053989203488375</v>
      </c>
      <c r="M1527" s="65">
        <f t="shared" si="73"/>
        <v>-3277.2861430000012</v>
      </c>
      <c r="N1527" s="65">
        <f t="shared" si="74"/>
        <v>10740604.463099824</v>
      </c>
      <c r="O1527" s="66" t="e">
        <v>#N/A</v>
      </c>
      <c r="P1527" s="1">
        <v>1527</v>
      </c>
      <c r="Q1527" s="46">
        <f>ROUND(class[[#This Row],[count]],-3)</f>
        <v>17000</v>
      </c>
      <c r="R1527" s="59">
        <f>VLOOKUP(class[[#This Row],[count_rd]],caltran!$J$2:$P$182,7,FALSE)</f>
        <v>12070</v>
      </c>
      <c r="S1527" s="63">
        <f>VLOOKUP(class[[#This Row],[count_rd]],caltran!$J$2:$P$182,6,FALSE)</f>
        <v>21930</v>
      </c>
      <c r="T1527" s="1">
        <f>IF(AND(class[[#This Row],[flow]]&gt;=class[[#This Row],[low]], class[[#This Row],[flow]]&lt;=class[[#This Row],[high]]),1,0)</f>
        <v>1</v>
      </c>
    </row>
    <row r="1528" spans="1:20" x14ac:dyDescent="0.25">
      <c r="A1528" s="61">
        <v>5417</v>
      </c>
      <c r="B1528" s="61">
        <v>3</v>
      </c>
      <c r="C1528" s="61">
        <v>1</v>
      </c>
      <c r="D1528" s="68">
        <v>2</v>
      </c>
      <c r="E1528" s="61" t="s">
        <v>77</v>
      </c>
      <c r="F1528" s="61">
        <v>3</v>
      </c>
      <c r="G15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28" s="62">
        <v>3</v>
      </c>
      <c r="I1528" s="62">
        <v>14</v>
      </c>
      <c r="J1528" s="61">
        <v>17224</v>
      </c>
      <c r="K1528" s="4">
        <f>VLOOKUP(class[[#This Row],[hwycov_id]],readme!E:F,2,FALSE)</f>
        <v>12285.660302</v>
      </c>
      <c r="L1528" s="64">
        <f t="shared" si="72"/>
        <v>-0.28671270889456568</v>
      </c>
      <c r="M1528" s="65">
        <f t="shared" si="73"/>
        <v>-4938.3396979999998</v>
      </c>
      <c r="N1528" s="65">
        <f t="shared" si="74"/>
        <v>24387198.972842731</v>
      </c>
      <c r="O1528" s="66" t="e">
        <v>#N/A</v>
      </c>
      <c r="P1528" s="1">
        <v>1528</v>
      </c>
      <c r="Q1528" s="46">
        <f>ROUND(class[[#This Row],[count]],-3)</f>
        <v>17000</v>
      </c>
      <c r="R1528" s="59">
        <f>VLOOKUP(class[[#This Row],[count_rd]],caltran!$J$2:$P$182,7,FALSE)</f>
        <v>12070</v>
      </c>
      <c r="S1528" s="63">
        <f>VLOOKUP(class[[#This Row],[count_rd]],caltran!$J$2:$P$182,6,FALSE)</f>
        <v>21930</v>
      </c>
      <c r="T1528" s="1">
        <f>IF(AND(class[[#This Row],[flow]]&gt;=class[[#This Row],[low]], class[[#This Row],[flow]]&lt;=class[[#This Row],[high]]),1,0)</f>
        <v>1</v>
      </c>
    </row>
    <row r="1529" spans="1:20" x14ac:dyDescent="0.25">
      <c r="A1529" s="61">
        <v>3877</v>
      </c>
      <c r="B1529" s="61">
        <v>3</v>
      </c>
      <c r="C1529" s="61">
        <v>1</v>
      </c>
      <c r="D1529" s="68">
        <v>2</v>
      </c>
      <c r="E1529" s="61" t="s">
        <v>77</v>
      </c>
      <c r="F1529" s="61">
        <v>3</v>
      </c>
      <c r="G15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29" s="62">
        <v>3</v>
      </c>
      <c r="I1529" s="62">
        <v>14</v>
      </c>
      <c r="J1529" s="61">
        <v>17255</v>
      </c>
      <c r="K1529" s="4">
        <f>VLOOKUP(class[[#This Row],[hwycov_id]],readme!E:F,2,FALSE)</f>
        <v>15808.619880999999</v>
      </c>
      <c r="L1529" s="64">
        <f t="shared" si="72"/>
        <v>-8.3823826079397312E-2</v>
      </c>
      <c r="M1529" s="65">
        <f t="shared" si="73"/>
        <v>-1446.3801190000013</v>
      </c>
      <c r="N1529" s="65">
        <f t="shared" si="74"/>
        <v>2092015.4486384578</v>
      </c>
      <c r="O1529" s="66" t="e">
        <v>#N/A</v>
      </c>
      <c r="P1529" s="1">
        <v>1529</v>
      </c>
      <c r="Q1529" s="46">
        <f>ROUND(class[[#This Row],[count]],-3)</f>
        <v>17000</v>
      </c>
      <c r="R1529" s="59">
        <f>VLOOKUP(class[[#This Row],[count_rd]],caltran!$J$2:$P$182,7,FALSE)</f>
        <v>12070</v>
      </c>
      <c r="S1529" s="63">
        <f>VLOOKUP(class[[#This Row],[count_rd]],caltran!$J$2:$P$182,6,FALSE)</f>
        <v>21930</v>
      </c>
      <c r="T1529" s="1">
        <f>IF(AND(class[[#This Row],[flow]]&gt;=class[[#This Row],[low]], class[[#This Row],[flow]]&lt;=class[[#This Row],[high]]),1,0)</f>
        <v>1</v>
      </c>
    </row>
    <row r="1530" spans="1:20" x14ac:dyDescent="0.25">
      <c r="A1530" s="61">
        <v>10146</v>
      </c>
      <c r="B1530" s="61">
        <v>3</v>
      </c>
      <c r="C1530" s="61">
        <v>1</v>
      </c>
      <c r="D1530" s="68">
        <v>2</v>
      </c>
      <c r="E1530" s="61" t="s">
        <v>77</v>
      </c>
      <c r="F1530" s="61">
        <v>3</v>
      </c>
      <c r="G15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30" s="62">
        <v>3</v>
      </c>
      <c r="I1530" s="62">
        <v>14</v>
      </c>
      <c r="J1530" s="61">
        <v>17264</v>
      </c>
      <c r="K1530" s="4">
        <f>VLOOKUP(class[[#This Row],[hwycov_id]],readme!E:F,2,FALSE)</f>
        <v>16481.387632999998</v>
      </c>
      <c r="L1530" s="64">
        <f t="shared" si="72"/>
        <v>-4.5332041647358712E-2</v>
      </c>
      <c r="M1530" s="65">
        <f t="shared" si="73"/>
        <v>-782.61236700000154</v>
      </c>
      <c r="N1530" s="65">
        <f t="shared" si="74"/>
        <v>612482.11698134511</v>
      </c>
      <c r="O1530" s="66" t="e">
        <v>#N/A</v>
      </c>
      <c r="P1530" s="1">
        <v>1530</v>
      </c>
      <c r="Q1530" s="46">
        <f>ROUND(class[[#This Row],[count]],-3)</f>
        <v>17000</v>
      </c>
      <c r="R1530" s="59">
        <f>VLOOKUP(class[[#This Row],[count_rd]],caltran!$J$2:$P$182,7,FALSE)</f>
        <v>12070</v>
      </c>
      <c r="S1530" s="63">
        <f>VLOOKUP(class[[#This Row],[count_rd]],caltran!$J$2:$P$182,6,FALSE)</f>
        <v>21930</v>
      </c>
      <c r="T1530" s="1">
        <f>IF(AND(class[[#This Row],[flow]]&gt;=class[[#This Row],[low]], class[[#This Row],[flow]]&lt;=class[[#This Row],[high]]),1,0)</f>
        <v>1</v>
      </c>
    </row>
    <row r="1531" spans="1:20" x14ac:dyDescent="0.25">
      <c r="A1531" s="61">
        <v>12977</v>
      </c>
      <c r="B1531" s="61">
        <v>3</v>
      </c>
      <c r="C1531" s="61">
        <v>1</v>
      </c>
      <c r="D1531" s="68">
        <v>2</v>
      </c>
      <c r="E1531" s="61" t="s">
        <v>77</v>
      </c>
      <c r="F1531" s="61">
        <v>3</v>
      </c>
      <c r="G15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31" s="62">
        <v>5</v>
      </c>
      <c r="I1531" s="62">
        <v>5</v>
      </c>
      <c r="J1531" s="61">
        <v>17300</v>
      </c>
      <c r="K1531" s="4">
        <f>VLOOKUP(class[[#This Row],[hwycov_id]],readme!E:F,2,FALSE)</f>
        <v>13557.576438</v>
      </c>
      <c r="L1531" s="64">
        <f t="shared" si="72"/>
        <v>-0.21632506138728325</v>
      </c>
      <c r="M1531" s="65">
        <f t="shared" si="73"/>
        <v>-3742.4235619999999</v>
      </c>
      <c r="N1531" s="65">
        <f t="shared" si="74"/>
        <v>14005734.117412768</v>
      </c>
      <c r="O1531" s="66" t="e">
        <v>#N/A</v>
      </c>
      <c r="P1531" s="1">
        <v>1531</v>
      </c>
      <c r="Q1531" s="46">
        <f>ROUND(class[[#This Row],[count]],-3)</f>
        <v>17000</v>
      </c>
      <c r="R1531" s="59">
        <f>VLOOKUP(class[[#This Row],[count_rd]],caltran!$J$2:$P$182,7,FALSE)</f>
        <v>12070</v>
      </c>
      <c r="S1531" s="63">
        <f>VLOOKUP(class[[#This Row],[count_rd]],caltran!$J$2:$P$182,6,FALSE)</f>
        <v>21930</v>
      </c>
      <c r="T1531" s="1">
        <f>IF(AND(class[[#This Row],[flow]]&gt;=class[[#This Row],[low]], class[[#This Row],[flow]]&lt;=class[[#This Row],[high]]),1,0)</f>
        <v>1</v>
      </c>
    </row>
    <row r="1532" spans="1:20" x14ac:dyDescent="0.25">
      <c r="A1532" s="61">
        <v>17403</v>
      </c>
      <c r="B1532" s="61">
        <v>3</v>
      </c>
      <c r="C1532" s="61">
        <v>1</v>
      </c>
      <c r="D1532" s="68">
        <v>2</v>
      </c>
      <c r="E1532" s="61" t="s">
        <v>77</v>
      </c>
      <c r="F1532" s="61">
        <v>3</v>
      </c>
      <c r="G15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32" s="62">
        <v>5</v>
      </c>
      <c r="I1532" s="62">
        <v>16</v>
      </c>
      <c r="J1532" s="61">
        <v>17300</v>
      </c>
      <c r="K1532" s="4">
        <f>VLOOKUP(class[[#This Row],[hwycov_id]],readme!E:F,2,FALSE)</f>
        <v>12222.269944</v>
      </c>
      <c r="L1532" s="64">
        <f t="shared" si="72"/>
        <v>-0.29351040786127169</v>
      </c>
      <c r="M1532" s="65">
        <f t="shared" si="73"/>
        <v>-5077.7300560000003</v>
      </c>
      <c r="N1532" s="65">
        <f t="shared" si="74"/>
        <v>25783342.521605767</v>
      </c>
      <c r="O1532" s="66" t="e">
        <v>#N/A</v>
      </c>
      <c r="P1532" s="1">
        <v>1532</v>
      </c>
      <c r="Q1532" s="46">
        <f>ROUND(class[[#This Row],[count]],-3)</f>
        <v>17000</v>
      </c>
      <c r="R1532" s="59">
        <f>VLOOKUP(class[[#This Row],[count_rd]],caltran!$J$2:$P$182,7,FALSE)</f>
        <v>12070</v>
      </c>
      <c r="S1532" s="63">
        <f>VLOOKUP(class[[#This Row],[count_rd]],caltran!$J$2:$P$182,6,FALSE)</f>
        <v>21930</v>
      </c>
      <c r="T1532" s="1">
        <f>IF(AND(class[[#This Row],[flow]]&gt;=class[[#This Row],[low]], class[[#This Row],[flow]]&lt;=class[[#This Row],[high]]),1,0)</f>
        <v>1</v>
      </c>
    </row>
    <row r="1533" spans="1:20" x14ac:dyDescent="0.25">
      <c r="A1533" s="61">
        <v>7828</v>
      </c>
      <c r="B1533" s="61">
        <v>3</v>
      </c>
      <c r="C1533" s="61">
        <v>1</v>
      </c>
      <c r="D1533" s="68">
        <v>2</v>
      </c>
      <c r="E1533" s="61" t="s">
        <v>77</v>
      </c>
      <c r="F1533" s="61">
        <v>3</v>
      </c>
      <c r="G15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33" s="62">
        <v>2</v>
      </c>
      <c r="I1533" s="62">
        <v>14</v>
      </c>
      <c r="J1533" s="61">
        <v>17342</v>
      </c>
      <c r="K1533" s="4">
        <f>VLOOKUP(class[[#This Row],[hwycov_id]],readme!E:F,2,FALSE)</f>
        <v>18530.253538999998</v>
      </c>
      <c r="L1533" s="64">
        <f t="shared" si="72"/>
        <v>6.8518829373774404E-2</v>
      </c>
      <c r="M1533" s="65">
        <f t="shared" si="73"/>
        <v>1188.2535389999975</v>
      </c>
      <c r="N1533" s="65">
        <f t="shared" si="74"/>
        <v>1411946.4729460187</v>
      </c>
      <c r="O1533" s="66" t="e">
        <v>#N/A</v>
      </c>
      <c r="P1533" s="1">
        <v>1533</v>
      </c>
      <c r="Q1533" s="46">
        <f>ROUND(class[[#This Row],[count]],-3)</f>
        <v>17000</v>
      </c>
      <c r="R1533" s="59">
        <f>VLOOKUP(class[[#This Row],[count_rd]],caltran!$J$2:$P$182,7,FALSE)</f>
        <v>12070</v>
      </c>
      <c r="S1533" s="63">
        <f>VLOOKUP(class[[#This Row],[count_rd]],caltran!$J$2:$P$182,6,FALSE)</f>
        <v>21930</v>
      </c>
      <c r="T1533" s="1">
        <f>IF(AND(class[[#This Row],[flow]]&gt;=class[[#This Row],[low]], class[[#This Row],[flow]]&lt;=class[[#This Row],[high]]),1,0)</f>
        <v>1</v>
      </c>
    </row>
    <row r="1534" spans="1:20" x14ac:dyDescent="0.25">
      <c r="A1534" s="61">
        <v>11564</v>
      </c>
      <c r="B1534" s="61">
        <v>3</v>
      </c>
      <c r="C1534" s="61">
        <v>1</v>
      </c>
      <c r="D1534" s="68">
        <v>2</v>
      </c>
      <c r="E1534" s="61" t="s">
        <v>77</v>
      </c>
      <c r="F1534" s="61">
        <v>3</v>
      </c>
      <c r="G15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534" s="62">
        <v>7</v>
      </c>
      <c r="I1534" s="62">
        <v>18</v>
      </c>
      <c r="J1534" s="61">
        <v>17400</v>
      </c>
      <c r="K1534" s="4">
        <f>VLOOKUP(class[[#This Row],[hwycov_id]],readme!E:F,2,FALSE)</f>
        <v>20388.380538999998</v>
      </c>
      <c r="L1534" s="64">
        <f t="shared" si="72"/>
        <v>0.17174600798850559</v>
      </c>
      <c r="M1534" s="65">
        <f t="shared" si="73"/>
        <v>2988.380538999998</v>
      </c>
      <c r="N1534" s="65">
        <f t="shared" si="74"/>
        <v>8930418.2458739188</v>
      </c>
      <c r="O1534" s="66" t="e">
        <v>#N/A</v>
      </c>
      <c r="P1534" s="1">
        <v>1534</v>
      </c>
      <c r="Q1534" s="46">
        <f>ROUND(class[[#This Row],[count]],-3)</f>
        <v>17000</v>
      </c>
      <c r="R1534" s="59">
        <f>VLOOKUP(class[[#This Row],[count_rd]],caltran!$J$2:$P$182,7,FALSE)</f>
        <v>12070</v>
      </c>
      <c r="S1534" s="63">
        <f>VLOOKUP(class[[#This Row],[count_rd]],caltran!$J$2:$P$182,6,FALSE)</f>
        <v>21930</v>
      </c>
      <c r="T1534" s="1">
        <f>IF(AND(class[[#This Row],[flow]]&gt;=class[[#This Row],[low]], class[[#This Row],[flow]]&lt;=class[[#This Row],[high]]),1,0)</f>
        <v>1</v>
      </c>
    </row>
    <row r="1535" spans="1:20" x14ac:dyDescent="0.25">
      <c r="A1535" s="61">
        <v>7706</v>
      </c>
      <c r="B1535" s="61">
        <v>3</v>
      </c>
      <c r="C1535" s="61">
        <v>1</v>
      </c>
      <c r="D1535" s="68">
        <v>2</v>
      </c>
      <c r="E1535" s="61" t="s">
        <v>77</v>
      </c>
      <c r="F1535" s="61">
        <v>3</v>
      </c>
      <c r="G15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535" s="62">
        <v>2</v>
      </c>
      <c r="I1535" s="62">
        <v>11</v>
      </c>
      <c r="J1535" s="61">
        <v>17400</v>
      </c>
      <c r="K1535" s="4">
        <f>VLOOKUP(class[[#This Row],[hwycov_id]],readme!E:F,2,FALSE)</f>
        <v>8286.1888820000004</v>
      </c>
      <c r="L1535" s="64">
        <f t="shared" si="72"/>
        <v>-0.52378224816091956</v>
      </c>
      <c r="M1535" s="65">
        <f t="shared" si="73"/>
        <v>-9113.8111179999996</v>
      </c>
      <c r="N1535" s="65">
        <f t="shared" si="74"/>
        <v>83061553.094580397</v>
      </c>
      <c r="O1535" s="66" t="e">
        <v>#N/A</v>
      </c>
      <c r="P1535" s="1">
        <v>1535</v>
      </c>
      <c r="Q1535" s="46">
        <f>ROUND(class[[#This Row],[count]],-3)</f>
        <v>17000</v>
      </c>
      <c r="R1535" s="59">
        <f>VLOOKUP(class[[#This Row],[count_rd]],caltran!$J$2:$P$182,7,FALSE)</f>
        <v>12070</v>
      </c>
      <c r="S1535" s="63">
        <f>VLOOKUP(class[[#This Row],[count_rd]],caltran!$J$2:$P$182,6,FALSE)</f>
        <v>21930</v>
      </c>
      <c r="T1535" s="1">
        <f>IF(AND(class[[#This Row],[flow]]&gt;=class[[#This Row],[low]], class[[#This Row],[flow]]&lt;=class[[#This Row],[high]]),1,0)</f>
        <v>0</v>
      </c>
    </row>
    <row r="1536" spans="1:20" x14ac:dyDescent="0.25">
      <c r="A1536" s="61">
        <v>31277</v>
      </c>
      <c r="B1536" s="61">
        <v>3</v>
      </c>
      <c r="C1536" s="61">
        <v>1</v>
      </c>
      <c r="D1536" s="68">
        <v>2</v>
      </c>
      <c r="E1536" s="61" t="s">
        <v>77</v>
      </c>
      <c r="F1536" s="61">
        <v>3</v>
      </c>
      <c r="G15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36" s="62">
        <v>3</v>
      </c>
      <c r="I1536" s="62">
        <v>14</v>
      </c>
      <c r="J1536" s="61">
        <v>17484</v>
      </c>
      <c r="K1536" s="4">
        <f>VLOOKUP(class[[#This Row],[hwycov_id]],readme!E:F,2,FALSE)</f>
        <v>14329.934723999999</v>
      </c>
      <c r="L1536" s="64">
        <f t="shared" si="72"/>
        <v>-0.18039723610157865</v>
      </c>
      <c r="M1536" s="65">
        <f t="shared" si="73"/>
        <v>-3154.0652760000012</v>
      </c>
      <c r="N1536" s="65">
        <f t="shared" si="74"/>
        <v>9948127.7652689628</v>
      </c>
      <c r="O1536" s="66" t="e">
        <v>#N/A</v>
      </c>
      <c r="P1536" s="1">
        <v>1536</v>
      </c>
      <c r="Q1536" s="46">
        <f>ROUND(class[[#This Row],[count]],-3)</f>
        <v>17000</v>
      </c>
      <c r="R1536" s="59">
        <f>VLOOKUP(class[[#This Row],[count_rd]],caltran!$J$2:$P$182,7,FALSE)</f>
        <v>12070</v>
      </c>
      <c r="S1536" s="63">
        <f>VLOOKUP(class[[#This Row],[count_rd]],caltran!$J$2:$P$182,6,FALSE)</f>
        <v>21930</v>
      </c>
      <c r="T1536" s="1">
        <f>IF(AND(class[[#This Row],[flow]]&gt;=class[[#This Row],[low]], class[[#This Row],[flow]]&lt;=class[[#This Row],[high]]),1,0)</f>
        <v>1</v>
      </c>
    </row>
    <row r="1537" spans="1:20" x14ac:dyDescent="0.25">
      <c r="A1537" s="61">
        <v>2846</v>
      </c>
      <c r="B1537" s="61">
        <v>3</v>
      </c>
      <c r="C1537" s="61">
        <v>1</v>
      </c>
      <c r="D1537" s="68">
        <v>2</v>
      </c>
      <c r="E1537" s="61" t="s">
        <v>77</v>
      </c>
      <c r="F1537" s="61">
        <v>3</v>
      </c>
      <c r="G15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37" s="62">
        <v>2</v>
      </c>
      <c r="I1537" s="62">
        <v>11</v>
      </c>
      <c r="J1537" s="61">
        <v>17500</v>
      </c>
      <c r="K1537" s="4">
        <f>VLOOKUP(class[[#This Row],[hwycov_id]],readme!E:F,2,FALSE)</f>
        <v>15034.530899000001</v>
      </c>
      <c r="L1537" s="64">
        <f t="shared" si="72"/>
        <v>-0.14088394862857134</v>
      </c>
      <c r="M1537" s="65">
        <f t="shared" si="73"/>
        <v>-2465.4691009999988</v>
      </c>
      <c r="N1537" s="65">
        <f t="shared" si="74"/>
        <v>6078537.8879857417</v>
      </c>
      <c r="O1537" s="66" t="e">
        <v>#N/A</v>
      </c>
      <c r="P1537" s="1">
        <v>1537</v>
      </c>
      <c r="Q1537" s="46">
        <f>ROUND(class[[#This Row],[count]],-3)</f>
        <v>18000</v>
      </c>
      <c r="R1537" s="59">
        <f>VLOOKUP(class[[#This Row],[count_rd]],caltran!$J$2:$P$182,7,FALSE)</f>
        <v>12852</v>
      </c>
      <c r="S1537" s="63">
        <f>VLOOKUP(class[[#This Row],[count_rd]],caltran!$J$2:$P$182,6,FALSE)</f>
        <v>23148</v>
      </c>
      <c r="T1537" s="1">
        <f>IF(AND(class[[#This Row],[flow]]&gt;=class[[#This Row],[low]], class[[#This Row],[flow]]&lt;=class[[#This Row],[high]]),1,0)</f>
        <v>1</v>
      </c>
    </row>
    <row r="1538" spans="1:20" x14ac:dyDescent="0.25">
      <c r="A1538" s="61">
        <v>2342</v>
      </c>
      <c r="B1538" s="61">
        <v>3</v>
      </c>
      <c r="C1538" s="61">
        <v>1</v>
      </c>
      <c r="D1538" s="68">
        <v>2</v>
      </c>
      <c r="E1538" s="61" t="s">
        <v>77</v>
      </c>
      <c r="F1538" s="61">
        <v>3</v>
      </c>
      <c r="G15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38" s="62">
        <v>3</v>
      </c>
      <c r="I1538" s="62">
        <v>14</v>
      </c>
      <c r="J1538" s="61">
        <v>17552</v>
      </c>
      <c r="K1538" s="4">
        <f>VLOOKUP(class[[#This Row],[hwycov_id]],readme!E:F,2,FALSE)</f>
        <v>16090.156875999999</v>
      </c>
      <c r="L1538" s="64">
        <f t="shared" si="72"/>
        <v>-8.3286413172288132E-2</v>
      </c>
      <c r="M1538" s="65">
        <f t="shared" si="73"/>
        <v>-1461.8431240000009</v>
      </c>
      <c r="N1538" s="65">
        <f t="shared" si="74"/>
        <v>2136985.3191860821</v>
      </c>
      <c r="O1538" s="66" t="e">
        <v>#N/A</v>
      </c>
      <c r="P1538" s="1">
        <v>1538</v>
      </c>
      <c r="Q1538" s="46">
        <f>ROUND(class[[#This Row],[count]],-3)</f>
        <v>18000</v>
      </c>
      <c r="R1538" s="59">
        <f>VLOOKUP(class[[#This Row],[count_rd]],caltran!$J$2:$P$182,7,FALSE)</f>
        <v>12852</v>
      </c>
      <c r="S1538" s="63">
        <f>VLOOKUP(class[[#This Row],[count_rd]],caltran!$J$2:$P$182,6,FALSE)</f>
        <v>23148</v>
      </c>
      <c r="T1538" s="1">
        <f>IF(AND(class[[#This Row],[flow]]&gt;=class[[#This Row],[low]], class[[#This Row],[flow]]&lt;=class[[#This Row],[high]]),1,0)</f>
        <v>1</v>
      </c>
    </row>
    <row r="1539" spans="1:20" x14ac:dyDescent="0.25">
      <c r="A1539" s="61">
        <v>24190</v>
      </c>
      <c r="B1539" s="61">
        <v>3</v>
      </c>
      <c r="C1539" s="61">
        <v>1</v>
      </c>
      <c r="D1539" s="68">
        <v>2</v>
      </c>
      <c r="E1539" s="61" t="s">
        <v>77</v>
      </c>
      <c r="F1539" s="61">
        <v>3</v>
      </c>
      <c r="G15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39" s="62">
        <v>2</v>
      </c>
      <c r="I1539" s="62">
        <v>11</v>
      </c>
      <c r="J1539" s="61">
        <v>17600</v>
      </c>
      <c r="K1539" s="4">
        <f>VLOOKUP(class[[#This Row],[hwycov_id]],readme!E:F,2,FALSE)</f>
        <v>19051.363540999999</v>
      </c>
      <c r="L1539" s="64">
        <f t="shared" si="72"/>
        <v>8.2463837556818076E-2</v>
      </c>
      <c r="M1539" s="65">
        <f t="shared" si="73"/>
        <v>1451.3635409999988</v>
      </c>
      <c r="N1539" s="65">
        <f t="shared" si="74"/>
        <v>2106456.1281440551</v>
      </c>
      <c r="O1539" s="66" t="e">
        <v>#N/A</v>
      </c>
      <c r="P1539" s="1">
        <v>1539</v>
      </c>
      <c r="Q1539" s="46">
        <f>ROUND(class[[#This Row],[count]],-3)</f>
        <v>18000</v>
      </c>
      <c r="R1539" s="59">
        <f>VLOOKUP(class[[#This Row],[count_rd]],caltran!$J$2:$P$182,7,FALSE)</f>
        <v>12852</v>
      </c>
      <c r="S1539" s="63">
        <f>VLOOKUP(class[[#This Row],[count_rd]],caltran!$J$2:$P$182,6,FALSE)</f>
        <v>23148</v>
      </c>
      <c r="T1539" s="1">
        <f>IF(AND(class[[#This Row],[flow]]&gt;=class[[#This Row],[low]], class[[#This Row],[flow]]&lt;=class[[#This Row],[high]]),1,0)</f>
        <v>1</v>
      </c>
    </row>
    <row r="1540" spans="1:20" x14ac:dyDescent="0.25">
      <c r="A1540" s="61">
        <v>15610</v>
      </c>
      <c r="B1540" s="61">
        <v>3</v>
      </c>
      <c r="C1540" s="61">
        <v>1</v>
      </c>
      <c r="D1540" s="68">
        <v>2</v>
      </c>
      <c r="E1540" s="61" t="s">
        <v>77</v>
      </c>
      <c r="F1540" s="61">
        <v>3</v>
      </c>
      <c r="G15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40" s="62">
        <v>6</v>
      </c>
      <c r="I1540" s="62">
        <v>12</v>
      </c>
      <c r="J1540" s="61">
        <v>17600</v>
      </c>
      <c r="K1540" s="4">
        <f>VLOOKUP(class[[#This Row],[hwycov_id]],readme!E:F,2,FALSE)</f>
        <v>16648.276484999999</v>
      </c>
      <c r="L1540" s="64">
        <f t="shared" si="72"/>
        <v>-5.4075199715909128E-2</v>
      </c>
      <c r="M1540" s="65">
        <f t="shared" si="73"/>
        <v>-951.7235150000015</v>
      </c>
      <c r="N1540" s="65">
        <f t="shared" si="74"/>
        <v>905777.6490039581</v>
      </c>
      <c r="O1540" s="66" t="e">
        <v>#N/A</v>
      </c>
      <c r="P1540" s="1">
        <v>1540</v>
      </c>
      <c r="Q1540" s="46">
        <f>ROUND(class[[#This Row],[count]],-3)</f>
        <v>18000</v>
      </c>
      <c r="R1540" s="59">
        <f>VLOOKUP(class[[#This Row],[count_rd]],caltran!$J$2:$P$182,7,FALSE)</f>
        <v>12852</v>
      </c>
      <c r="S1540" s="63">
        <f>VLOOKUP(class[[#This Row],[count_rd]],caltran!$J$2:$P$182,6,FALSE)</f>
        <v>23148</v>
      </c>
      <c r="T1540" s="1">
        <f>IF(AND(class[[#This Row],[flow]]&gt;=class[[#This Row],[low]], class[[#This Row],[flow]]&lt;=class[[#This Row],[high]]),1,0)</f>
        <v>1</v>
      </c>
    </row>
    <row r="1541" spans="1:20" x14ac:dyDescent="0.25">
      <c r="A1541" s="61">
        <v>22648</v>
      </c>
      <c r="B1541" s="61">
        <v>3</v>
      </c>
      <c r="C1541" s="61">
        <v>1</v>
      </c>
      <c r="D1541" s="68">
        <v>2</v>
      </c>
      <c r="E1541" s="61" t="s">
        <v>77</v>
      </c>
      <c r="F1541" s="61">
        <v>3</v>
      </c>
      <c r="G15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541" s="62">
        <v>3</v>
      </c>
      <c r="I1541" s="62">
        <v>14</v>
      </c>
      <c r="J1541" s="61">
        <v>17608</v>
      </c>
      <c r="K1541" s="4">
        <f>VLOOKUP(class[[#This Row],[hwycov_id]],readme!E:F,2,FALSE)</f>
        <v>8962.7011189999994</v>
      </c>
      <c r="L1541" s="64">
        <f t="shared" si="72"/>
        <v>-0.49098698778964112</v>
      </c>
      <c r="M1541" s="65">
        <f t="shared" si="73"/>
        <v>-8645.2988810000006</v>
      </c>
      <c r="N1541" s="65">
        <f t="shared" si="74"/>
        <v>74741192.741819859</v>
      </c>
      <c r="O1541" s="66" t="e">
        <v>#N/A</v>
      </c>
      <c r="P1541" s="1">
        <v>1541</v>
      </c>
      <c r="Q1541" s="46">
        <f>ROUND(class[[#This Row],[count]],-3)</f>
        <v>18000</v>
      </c>
      <c r="R1541" s="59">
        <f>VLOOKUP(class[[#This Row],[count_rd]],caltran!$J$2:$P$182,7,FALSE)</f>
        <v>12852</v>
      </c>
      <c r="S1541" s="63">
        <f>VLOOKUP(class[[#This Row],[count_rd]],caltran!$J$2:$P$182,6,FALSE)</f>
        <v>23148</v>
      </c>
      <c r="T1541" s="1">
        <f>IF(AND(class[[#This Row],[flow]]&gt;=class[[#This Row],[low]], class[[#This Row],[flow]]&lt;=class[[#This Row],[high]]),1,0)</f>
        <v>0</v>
      </c>
    </row>
    <row r="1542" spans="1:20" x14ac:dyDescent="0.25">
      <c r="A1542" s="61">
        <v>3811</v>
      </c>
      <c r="B1542" s="61">
        <v>3</v>
      </c>
      <c r="C1542" s="61">
        <v>1</v>
      </c>
      <c r="D1542" s="68">
        <v>2</v>
      </c>
      <c r="E1542" s="61" t="s">
        <v>77</v>
      </c>
      <c r="F1542" s="61">
        <v>3</v>
      </c>
      <c r="G15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42" s="62">
        <v>2</v>
      </c>
      <c r="I1542" s="62">
        <v>14</v>
      </c>
      <c r="J1542" s="61">
        <v>17824</v>
      </c>
      <c r="K1542" s="4">
        <f>VLOOKUP(class[[#This Row],[hwycov_id]],readme!E:F,2,FALSE)</f>
        <v>16075.449966</v>
      </c>
      <c r="L1542" s="64">
        <f t="shared" si="72"/>
        <v>-9.8100877131956921E-2</v>
      </c>
      <c r="M1542" s="65">
        <f t="shared" si="73"/>
        <v>-1748.5500339999999</v>
      </c>
      <c r="N1542" s="65">
        <f t="shared" si="74"/>
        <v>3057427.2214014009</v>
      </c>
      <c r="O1542" s="66" t="e">
        <v>#N/A</v>
      </c>
      <c r="P1542" s="1">
        <v>1542</v>
      </c>
      <c r="Q1542" s="46">
        <f>ROUND(class[[#This Row],[count]],-3)</f>
        <v>18000</v>
      </c>
      <c r="R1542" s="59">
        <f>VLOOKUP(class[[#This Row],[count_rd]],caltran!$J$2:$P$182,7,FALSE)</f>
        <v>12852</v>
      </c>
      <c r="S1542" s="63">
        <f>VLOOKUP(class[[#This Row],[count_rd]],caltran!$J$2:$P$182,6,FALSE)</f>
        <v>23148</v>
      </c>
      <c r="T1542" s="1">
        <f>IF(AND(class[[#This Row],[flow]]&gt;=class[[#This Row],[low]], class[[#This Row],[flow]]&lt;=class[[#This Row],[high]]),1,0)</f>
        <v>1</v>
      </c>
    </row>
    <row r="1543" spans="1:20" x14ac:dyDescent="0.25">
      <c r="A1543" s="61">
        <v>7425</v>
      </c>
      <c r="B1543" s="61">
        <v>3</v>
      </c>
      <c r="C1543" s="61">
        <v>1</v>
      </c>
      <c r="D1543" s="68">
        <v>2</v>
      </c>
      <c r="E1543" s="61" t="s">
        <v>77</v>
      </c>
      <c r="F1543" s="61">
        <v>3</v>
      </c>
      <c r="G15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43" s="62">
        <v>7</v>
      </c>
      <c r="I1543" s="62">
        <v>7</v>
      </c>
      <c r="J1543" s="61">
        <v>17900</v>
      </c>
      <c r="K1543" s="4">
        <f>VLOOKUP(class[[#This Row],[hwycov_id]],readme!E:F,2,FALSE)</f>
        <v>15789.401001</v>
      </c>
      <c r="L1543" s="64">
        <f t="shared" si="72"/>
        <v>-0.11791055860335198</v>
      </c>
      <c r="M1543" s="65">
        <f t="shared" si="73"/>
        <v>-2110.5989989999998</v>
      </c>
      <c r="N1543" s="65">
        <f t="shared" si="74"/>
        <v>4454628.134579801</v>
      </c>
      <c r="O1543" s="66" t="e">
        <v>#N/A</v>
      </c>
      <c r="P1543" s="1">
        <v>1543</v>
      </c>
      <c r="Q1543" s="46">
        <f>ROUND(class[[#This Row],[count]],-3)</f>
        <v>18000</v>
      </c>
      <c r="R1543" s="59">
        <f>VLOOKUP(class[[#This Row],[count_rd]],caltran!$J$2:$P$182,7,FALSE)</f>
        <v>12852</v>
      </c>
      <c r="S1543" s="63">
        <f>VLOOKUP(class[[#This Row],[count_rd]],caltran!$J$2:$P$182,6,FALSE)</f>
        <v>23148</v>
      </c>
      <c r="T1543" s="1">
        <f>IF(AND(class[[#This Row],[flow]]&gt;=class[[#This Row],[low]], class[[#This Row],[flow]]&lt;=class[[#This Row],[high]]),1,0)</f>
        <v>1</v>
      </c>
    </row>
    <row r="1544" spans="1:20" x14ac:dyDescent="0.25">
      <c r="A1544" s="61">
        <v>16905</v>
      </c>
      <c r="B1544" s="61">
        <v>3</v>
      </c>
      <c r="C1544" s="61">
        <v>1</v>
      </c>
      <c r="D1544" s="68">
        <v>2</v>
      </c>
      <c r="E1544" s="61" t="s">
        <v>77</v>
      </c>
      <c r="F1544" s="61">
        <v>3</v>
      </c>
      <c r="G15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44" s="62">
        <v>2</v>
      </c>
      <c r="I1544" s="62">
        <v>11</v>
      </c>
      <c r="J1544" s="61">
        <v>17900</v>
      </c>
      <c r="K1544" s="4">
        <f>VLOOKUP(class[[#This Row],[hwycov_id]],readme!E:F,2,FALSE)</f>
        <v>11968.574387000001</v>
      </c>
      <c r="L1544" s="64">
        <f t="shared" si="72"/>
        <v>-0.33136455938547482</v>
      </c>
      <c r="M1544" s="65">
        <f t="shared" si="73"/>
        <v>-5931.4256129999994</v>
      </c>
      <c r="N1544" s="65">
        <f t="shared" si="74"/>
        <v>35181809.802552417</v>
      </c>
      <c r="O1544" s="66" t="e">
        <v>#N/A</v>
      </c>
      <c r="P1544" s="1">
        <v>1544</v>
      </c>
      <c r="Q1544" s="46">
        <f>ROUND(class[[#This Row],[count]],-3)</f>
        <v>18000</v>
      </c>
      <c r="R1544" s="59">
        <f>VLOOKUP(class[[#This Row],[count_rd]],caltran!$J$2:$P$182,7,FALSE)</f>
        <v>12852</v>
      </c>
      <c r="S1544" s="63">
        <f>VLOOKUP(class[[#This Row],[count_rd]],caltran!$J$2:$P$182,6,FALSE)</f>
        <v>23148</v>
      </c>
      <c r="T1544" s="1">
        <f>IF(AND(class[[#This Row],[flow]]&gt;=class[[#This Row],[low]], class[[#This Row],[flow]]&lt;=class[[#This Row],[high]]),1,0)</f>
        <v>0</v>
      </c>
    </row>
    <row r="1545" spans="1:20" x14ac:dyDescent="0.25">
      <c r="A1545" s="61">
        <v>14237</v>
      </c>
      <c r="B1545" s="61">
        <v>3</v>
      </c>
      <c r="C1545" s="61">
        <v>1</v>
      </c>
      <c r="D1545" s="68">
        <v>1</v>
      </c>
      <c r="E1545" s="61" t="s">
        <v>77</v>
      </c>
      <c r="F1545" s="61">
        <v>3</v>
      </c>
      <c r="G15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45" s="62">
        <v>2</v>
      </c>
      <c r="I1545" s="62">
        <v>3</v>
      </c>
      <c r="J1545" s="61">
        <v>18000</v>
      </c>
      <c r="K1545" s="4">
        <f>VLOOKUP(class[[#This Row],[hwycov_id]],readme!E:F,2,FALSE)</f>
        <v>18916.694090999998</v>
      </c>
      <c r="L1545" s="64">
        <f t="shared" si="72"/>
        <v>5.0927449499999833E-2</v>
      </c>
      <c r="M1545" s="65">
        <f t="shared" si="73"/>
        <v>916.69409099999757</v>
      </c>
      <c r="N1545" s="65">
        <f t="shared" si="74"/>
        <v>840328.05647431186</v>
      </c>
      <c r="O1545" s="66" t="e">
        <v>#N/A</v>
      </c>
      <c r="P1545" s="1">
        <v>1545</v>
      </c>
      <c r="Q1545" s="46">
        <f>ROUND(class[[#This Row],[count]],-3)</f>
        <v>18000</v>
      </c>
      <c r="R1545" s="59">
        <f>VLOOKUP(class[[#This Row],[count_rd]],caltran!$J$2:$P$182,7,FALSE)</f>
        <v>12852</v>
      </c>
      <c r="S1545" s="63">
        <f>VLOOKUP(class[[#This Row],[count_rd]],caltran!$J$2:$P$182,6,FALSE)</f>
        <v>23148</v>
      </c>
      <c r="T1545" s="1">
        <f>IF(AND(class[[#This Row],[flow]]&gt;=class[[#This Row],[low]], class[[#This Row],[flow]]&lt;=class[[#This Row],[high]]),1,0)</f>
        <v>1</v>
      </c>
    </row>
    <row r="1546" spans="1:20" x14ac:dyDescent="0.25">
      <c r="A1546" s="61">
        <v>8376</v>
      </c>
      <c r="B1546" s="61">
        <v>3</v>
      </c>
      <c r="C1546" s="61">
        <v>1</v>
      </c>
      <c r="D1546" s="68">
        <v>2</v>
      </c>
      <c r="E1546" s="61" t="s">
        <v>77</v>
      </c>
      <c r="F1546" s="61">
        <v>3</v>
      </c>
      <c r="G15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546" s="62">
        <v>3</v>
      </c>
      <c r="I1546" s="62">
        <v>14</v>
      </c>
      <c r="J1546" s="61">
        <v>18048</v>
      </c>
      <c r="K1546" s="4">
        <f>VLOOKUP(class[[#This Row],[hwycov_id]],readme!E:F,2,FALSE)</f>
        <v>39867.526368999999</v>
      </c>
      <c r="L1546" s="64">
        <f t="shared" si="72"/>
        <v>1.2089719840979609</v>
      </c>
      <c r="M1546" s="65">
        <f t="shared" si="73"/>
        <v>21819.526368999999</v>
      </c>
      <c r="N1546" s="65">
        <f t="shared" si="74"/>
        <v>476091730.96748626</v>
      </c>
      <c r="O1546" s="66" t="e">
        <v>#N/A</v>
      </c>
      <c r="P1546" s="1">
        <v>1546</v>
      </c>
      <c r="Q1546" s="46">
        <f>ROUND(class[[#This Row],[count]],-3)</f>
        <v>18000</v>
      </c>
      <c r="R1546" s="59">
        <f>VLOOKUP(class[[#This Row],[count_rd]],caltran!$J$2:$P$182,7,FALSE)</f>
        <v>12852</v>
      </c>
      <c r="S1546" s="63">
        <f>VLOOKUP(class[[#This Row],[count_rd]],caltran!$J$2:$P$182,6,FALSE)</f>
        <v>23148</v>
      </c>
      <c r="T1546" s="1">
        <f>IF(AND(class[[#This Row],[flow]]&gt;=class[[#This Row],[low]], class[[#This Row],[flow]]&lt;=class[[#This Row],[high]]),1,0)</f>
        <v>0</v>
      </c>
    </row>
    <row r="1547" spans="1:20" x14ac:dyDescent="0.25">
      <c r="A1547" s="61">
        <v>7762</v>
      </c>
      <c r="B1547" s="61">
        <v>3</v>
      </c>
      <c r="C1547" s="61">
        <v>1</v>
      </c>
      <c r="D1547" s="68">
        <v>2</v>
      </c>
      <c r="E1547" s="61" t="s">
        <v>77</v>
      </c>
      <c r="F1547" s="61">
        <v>3</v>
      </c>
      <c r="G15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47" s="62">
        <v>5</v>
      </c>
      <c r="I1547" s="62">
        <v>16</v>
      </c>
      <c r="J1547" s="61">
        <v>18100</v>
      </c>
      <c r="K1547" s="4">
        <f>VLOOKUP(class[[#This Row],[hwycov_id]],readme!E:F,2,FALSE)</f>
        <v>13554.949936000001</v>
      </c>
      <c r="L1547" s="64">
        <f t="shared" si="72"/>
        <v>-0.25110773834254141</v>
      </c>
      <c r="M1547" s="65">
        <f t="shared" si="73"/>
        <v>-4545.0500639999991</v>
      </c>
      <c r="N1547" s="65">
        <f t="shared" si="74"/>
        <v>20657480.084266394</v>
      </c>
      <c r="O1547" s="66" t="e">
        <v>#N/A</v>
      </c>
      <c r="P1547" s="1">
        <v>1547</v>
      </c>
      <c r="Q1547" s="46">
        <f>ROUND(class[[#This Row],[count]],-3)</f>
        <v>18000</v>
      </c>
      <c r="R1547" s="59">
        <f>VLOOKUP(class[[#This Row],[count_rd]],caltran!$J$2:$P$182,7,FALSE)</f>
        <v>12852</v>
      </c>
      <c r="S1547" s="63">
        <f>VLOOKUP(class[[#This Row],[count_rd]],caltran!$J$2:$P$182,6,FALSE)</f>
        <v>23148</v>
      </c>
      <c r="T1547" s="1">
        <f>IF(AND(class[[#This Row],[flow]]&gt;=class[[#This Row],[low]], class[[#This Row],[flow]]&lt;=class[[#This Row],[high]]),1,0)</f>
        <v>1</v>
      </c>
    </row>
    <row r="1548" spans="1:20" x14ac:dyDescent="0.25">
      <c r="A1548" s="61">
        <v>4685</v>
      </c>
      <c r="B1548" s="61">
        <v>3</v>
      </c>
      <c r="C1548" s="61">
        <v>1</v>
      </c>
      <c r="D1548" s="68">
        <v>2</v>
      </c>
      <c r="E1548" s="61" t="s">
        <v>77</v>
      </c>
      <c r="F1548" s="61">
        <v>3</v>
      </c>
      <c r="G15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48" s="62">
        <v>7</v>
      </c>
      <c r="I1548" s="62">
        <v>7</v>
      </c>
      <c r="J1548" s="61">
        <v>18100</v>
      </c>
      <c r="K1548" s="4">
        <f>VLOOKUP(class[[#This Row],[hwycov_id]],readme!E:F,2,FALSE)</f>
        <v>14876.315266999998</v>
      </c>
      <c r="L1548" s="64">
        <f t="shared" si="72"/>
        <v>-0.17810412889502769</v>
      </c>
      <c r="M1548" s="65">
        <f t="shared" si="73"/>
        <v>-3223.6847330000019</v>
      </c>
      <c r="N1548" s="65">
        <f t="shared" si="74"/>
        <v>10392143.257777294</v>
      </c>
      <c r="O1548" s="66" t="e">
        <v>#N/A</v>
      </c>
      <c r="P1548" s="1">
        <v>1548</v>
      </c>
      <c r="Q1548" s="46">
        <f>ROUND(class[[#This Row],[count]],-3)</f>
        <v>18000</v>
      </c>
      <c r="R1548" s="59">
        <f>VLOOKUP(class[[#This Row],[count_rd]],caltran!$J$2:$P$182,7,FALSE)</f>
        <v>12852</v>
      </c>
      <c r="S1548" s="63">
        <f>VLOOKUP(class[[#This Row],[count_rd]],caltran!$J$2:$P$182,6,FALSE)</f>
        <v>23148</v>
      </c>
      <c r="T1548" s="1">
        <f>IF(AND(class[[#This Row],[flow]]&gt;=class[[#This Row],[low]], class[[#This Row],[flow]]&lt;=class[[#This Row],[high]]),1,0)</f>
        <v>1</v>
      </c>
    </row>
    <row r="1549" spans="1:20" x14ac:dyDescent="0.25">
      <c r="A1549" s="61">
        <v>23185</v>
      </c>
      <c r="B1549" s="61">
        <v>3</v>
      </c>
      <c r="C1549" s="61">
        <v>1</v>
      </c>
      <c r="D1549" s="68">
        <v>2</v>
      </c>
      <c r="E1549" s="61" t="s">
        <v>77</v>
      </c>
      <c r="F1549" s="61">
        <v>3</v>
      </c>
      <c r="G15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549" s="62">
        <v>3</v>
      </c>
      <c r="I1549" s="62">
        <v>14</v>
      </c>
      <c r="J1549" s="61">
        <v>18256</v>
      </c>
      <c r="K1549" s="4">
        <f>VLOOKUP(class[[#This Row],[hwycov_id]],readme!E:F,2,FALSE)</f>
        <v>21251.021194000001</v>
      </c>
      <c r="L1549" s="64">
        <f t="shared" si="72"/>
        <v>0.16405681386941273</v>
      </c>
      <c r="M1549" s="65">
        <f t="shared" si="73"/>
        <v>2995.0211940000008</v>
      </c>
      <c r="N1549" s="65">
        <f t="shared" si="74"/>
        <v>8970151.9525091909</v>
      </c>
      <c r="O1549" s="66" t="e">
        <v>#N/A</v>
      </c>
      <c r="P1549" s="1">
        <v>1549</v>
      </c>
      <c r="Q1549" s="46">
        <f>ROUND(class[[#This Row],[count]],-3)</f>
        <v>18000</v>
      </c>
      <c r="R1549" s="59">
        <f>VLOOKUP(class[[#This Row],[count_rd]],caltran!$J$2:$P$182,7,FALSE)</f>
        <v>12852</v>
      </c>
      <c r="S1549" s="63">
        <f>VLOOKUP(class[[#This Row],[count_rd]],caltran!$J$2:$P$182,6,FALSE)</f>
        <v>23148</v>
      </c>
      <c r="T1549" s="1">
        <f>IF(AND(class[[#This Row],[flow]]&gt;=class[[#This Row],[low]], class[[#This Row],[flow]]&lt;=class[[#This Row],[high]]),1,0)</f>
        <v>1</v>
      </c>
    </row>
    <row r="1550" spans="1:20" x14ac:dyDescent="0.25">
      <c r="A1550" s="61">
        <v>12482</v>
      </c>
      <c r="B1550" s="61">
        <v>3</v>
      </c>
      <c r="C1550" s="61">
        <v>1</v>
      </c>
      <c r="D1550" s="68">
        <v>2</v>
      </c>
      <c r="E1550" s="61" t="s">
        <v>77</v>
      </c>
      <c r="F1550" s="61">
        <v>3</v>
      </c>
      <c r="G15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50" s="62">
        <v>2</v>
      </c>
      <c r="I1550" s="62">
        <v>14</v>
      </c>
      <c r="J1550" s="61">
        <v>18431</v>
      </c>
      <c r="K1550" s="4">
        <f>VLOOKUP(class[[#This Row],[hwycov_id]],readme!E:F,2,FALSE)</f>
        <v>16592.353523999998</v>
      </c>
      <c r="L1550" s="64">
        <f t="shared" si="72"/>
        <v>-9.9758367749986476E-2</v>
      </c>
      <c r="M1550" s="65">
        <f t="shared" si="73"/>
        <v>-1838.6464760000017</v>
      </c>
      <c r="N1550" s="65">
        <f t="shared" si="74"/>
        <v>3380620.8637072248</v>
      </c>
      <c r="O1550" s="66" t="e">
        <v>#N/A</v>
      </c>
      <c r="P1550" s="1">
        <v>1550</v>
      </c>
      <c r="Q1550" s="46">
        <f>ROUND(class[[#This Row],[count]],-3)</f>
        <v>18000</v>
      </c>
      <c r="R1550" s="59">
        <f>VLOOKUP(class[[#This Row],[count_rd]],caltran!$J$2:$P$182,7,FALSE)</f>
        <v>12852</v>
      </c>
      <c r="S1550" s="63">
        <f>VLOOKUP(class[[#This Row],[count_rd]],caltran!$J$2:$P$182,6,FALSE)</f>
        <v>23148</v>
      </c>
      <c r="T1550" s="1">
        <f>IF(AND(class[[#This Row],[flow]]&gt;=class[[#This Row],[low]], class[[#This Row],[flow]]&lt;=class[[#This Row],[high]]),1,0)</f>
        <v>1</v>
      </c>
    </row>
    <row r="1551" spans="1:20" x14ac:dyDescent="0.25">
      <c r="A1551" s="61">
        <v>6102</v>
      </c>
      <c r="B1551" s="61">
        <v>3</v>
      </c>
      <c r="C1551" s="61">
        <v>1</v>
      </c>
      <c r="D1551" s="68">
        <v>2</v>
      </c>
      <c r="E1551" s="61" t="s">
        <v>77</v>
      </c>
      <c r="F1551" s="61">
        <v>3</v>
      </c>
      <c r="G15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51" s="62">
        <v>5</v>
      </c>
      <c r="I1551" s="62">
        <v>19</v>
      </c>
      <c r="J1551" s="61">
        <v>18500</v>
      </c>
      <c r="K1551" s="4">
        <f>VLOOKUP(class[[#This Row],[hwycov_id]],readme!E:F,2,FALSE)</f>
        <v>18013.361557</v>
      </c>
      <c r="L1551" s="64">
        <f t="shared" si="72"/>
        <v>-2.6304780702702701E-2</v>
      </c>
      <c r="M1551" s="65">
        <f t="shared" si="73"/>
        <v>-486.63844299999982</v>
      </c>
      <c r="N1551" s="65">
        <f t="shared" si="74"/>
        <v>236816.97420546407</v>
      </c>
      <c r="O1551" s="66" t="e">
        <v>#N/A</v>
      </c>
      <c r="P1551" s="1">
        <v>1551</v>
      </c>
      <c r="Q1551" s="46">
        <f>ROUND(class[[#This Row],[count]],-3)</f>
        <v>19000</v>
      </c>
      <c r="R1551" s="59">
        <f>VLOOKUP(class[[#This Row],[count_rd]],caltran!$J$2:$P$182,7,FALSE)</f>
        <v>13680</v>
      </c>
      <c r="S1551" s="63">
        <f>VLOOKUP(class[[#This Row],[count_rd]],caltran!$J$2:$P$182,6,FALSE)</f>
        <v>24320</v>
      </c>
      <c r="T1551" s="1">
        <f>IF(AND(class[[#This Row],[flow]]&gt;=class[[#This Row],[low]], class[[#This Row],[flow]]&lt;=class[[#This Row],[high]]),1,0)</f>
        <v>1</v>
      </c>
    </row>
    <row r="1552" spans="1:20" x14ac:dyDescent="0.25">
      <c r="A1552" s="61">
        <v>14563</v>
      </c>
      <c r="B1552" s="61">
        <v>3</v>
      </c>
      <c r="C1552" s="61">
        <v>1</v>
      </c>
      <c r="D1552" s="68">
        <v>2</v>
      </c>
      <c r="E1552" s="61" t="s">
        <v>77</v>
      </c>
      <c r="F1552" s="61">
        <v>3</v>
      </c>
      <c r="G15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52" s="62">
        <v>2</v>
      </c>
      <c r="I1552" s="62">
        <v>14</v>
      </c>
      <c r="J1552" s="61">
        <v>18583</v>
      </c>
      <c r="K1552" s="4">
        <f>VLOOKUP(class[[#This Row],[hwycov_id]],readme!E:F,2,FALSE)</f>
        <v>12623.480446000001</v>
      </c>
      <c r="L1552" s="64">
        <f t="shared" si="72"/>
        <v>-0.3206973876123338</v>
      </c>
      <c r="M1552" s="65">
        <f t="shared" si="73"/>
        <v>-5959.5195539999986</v>
      </c>
      <c r="N1552" s="65">
        <f t="shared" si="74"/>
        <v>35515873.314508341</v>
      </c>
      <c r="O1552" s="66" t="e">
        <v>#N/A</v>
      </c>
      <c r="P1552" s="1">
        <v>1552</v>
      </c>
      <c r="Q1552" s="46">
        <f>ROUND(class[[#This Row],[count]],-3)</f>
        <v>19000</v>
      </c>
      <c r="R1552" s="59">
        <f>VLOOKUP(class[[#This Row],[count_rd]],caltran!$J$2:$P$182,7,FALSE)</f>
        <v>13680</v>
      </c>
      <c r="S1552" s="63">
        <f>VLOOKUP(class[[#This Row],[count_rd]],caltran!$J$2:$P$182,6,FALSE)</f>
        <v>24320</v>
      </c>
      <c r="T1552" s="1">
        <f>IF(AND(class[[#This Row],[flow]]&gt;=class[[#This Row],[low]], class[[#This Row],[flow]]&lt;=class[[#This Row],[high]]),1,0)</f>
        <v>0</v>
      </c>
    </row>
    <row r="1553" spans="1:20" x14ac:dyDescent="0.25">
      <c r="A1553" s="61">
        <v>11421</v>
      </c>
      <c r="B1553" s="61">
        <v>3</v>
      </c>
      <c r="C1553" s="61">
        <v>1</v>
      </c>
      <c r="D1553" s="68">
        <v>2</v>
      </c>
      <c r="E1553" s="61" t="s">
        <v>77</v>
      </c>
      <c r="F1553" s="61">
        <v>3</v>
      </c>
      <c r="G15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553" s="62">
        <v>3</v>
      </c>
      <c r="I1553" s="62">
        <v>14</v>
      </c>
      <c r="J1553" s="61">
        <v>18585</v>
      </c>
      <c r="K1553" s="4">
        <f>VLOOKUP(class[[#This Row],[hwycov_id]],readme!E:F,2,FALSE)</f>
        <v>28623.254272999999</v>
      </c>
      <c r="L1553" s="64">
        <f t="shared" si="72"/>
        <v>0.54012667597524877</v>
      </c>
      <c r="M1553" s="65">
        <f t="shared" si="73"/>
        <v>10038.254272999999</v>
      </c>
      <c r="N1553" s="65">
        <f t="shared" si="74"/>
        <v>100766548.84940273</v>
      </c>
      <c r="O1553" s="66" t="e">
        <v>#N/A</v>
      </c>
      <c r="P1553" s="1">
        <v>1553</v>
      </c>
      <c r="Q1553" s="46">
        <f>ROUND(class[[#This Row],[count]],-3)</f>
        <v>19000</v>
      </c>
      <c r="R1553" s="59">
        <f>VLOOKUP(class[[#This Row],[count_rd]],caltran!$J$2:$P$182,7,FALSE)</f>
        <v>13680</v>
      </c>
      <c r="S1553" s="63">
        <f>VLOOKUP(class[[#This Row],[count_rd]],caltran!$J$2:$P$182,6,FALSE)</f>
        <v>24320</v>
      </c>
      <c r="T1553" s="1">
        <f>IF(AND(class[[#This Row],[flow]]&gt;=class[[#This Row],[low]], class[[#This Row],[flow]]&lt;=class[[#This Row],[high]]),1,0)</f>
        <v>0</v>
      </c>
    </row>
    <row r="1554" spans="1:20" x14ac:dyDescent="0.25">
      <c r="A1554" s="61">
        <v>6706</v>
      </c>
      <c r="B1554" s="61">
        <v>3</v>
      </c>
      <c r="C1554" s="61">
        <v>1</v>
      </c>
      <c r="D1554" s="68">
        <v>2</v>
      </c>
      <c r="E1554" s="61" t="s">
        <v>77</v>
      </c>
      <c r="F1554" s="61">
        <v>3</v>
      </c>
      <c r="G15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54" s="62">
        <v>2</v>
      </c>
      <c r="I1554" s="62">
        <v>14</v>
      </c>
      <c r="J1554" s="61">
        <v>18591</v>
      </c>
      <c r="K1554" s="4">
        <f>VLOOKUP(class[[#This Row],[hwycov_id]],readme!E:F,2,FALSE)</f>
        <v>16550.830537000002</v>
      </c>
      <c r="L1554" s="64">
        <f t="shared" si="72"/>
        <v>-0.10973963008982834</v>
      </c>
      <c r="M1554" s="65">
        <f t="shared" si="73"/>
        <v>-2040.1694629999984</v>
      </c>
      <c r="N1554" s="65">
        <f t="shared" si="74"/>
        <v>4162291.4377577016</v>
      </c>
      <c r="O1554" s="66" t="e">
        <v>#N/A</v>
      </c>
      <c r="P1554" s="1">
        <v>1554</v>
      </c>
      <c r="Q1554" s="46">
        <f>ROUND(class[[#This Row],[count]],-3)</f>
        <v>19000</v>
      </c>
      <c r="R1554" s="59">
        <f>VLOOKUP(class[[#This Row],[count_rd]],caltran!$J$2:$P$182,7,FALSE)</f>
        <v>13680</v>
      </c>
      <c r="S1554" s="63">
        <f>VLOOKUP(class[[#This Row],[count_rd]],caltran!$J$2:$P$182,6,FALSE)</f>
        <v>24320</v>
      </c>
      <c r="T1554" s="1">
        <f>IF(AND(class[[#This Row],[flow]]&gt;=class[[#This Row],[low]], class[[#This Row],[flow]]&lt;=class[[#This Row],[high]]),1,0)</f>
        <v>1</v>
      </c>
    </row>
    <row r="1555" spans="1:20" x14ac:dyDescent="0.25">
      <c r="A1555" s="61">
        <v>3862</v>
      </c>
      <c r="B1555" s="61">
        <v>3</v>
      </c>
      <c r="C1555" s="61">
        <v>1</v>
      </c>
      <c r="D1555" s="68">
        <v>2</v>
      </c>
      <c r="E1555" s="61" t="s">
        <v>77</v>
      </c>
      <c r="F1555" s="61">
        <v>3</v>
      </c>
      <c r="G15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55" s="62">
        <v>3</v>
      </c>
      <c r="I1555" s="62">
        <v>14</v>
      </c>
      <c r="J1555" s="61">
        <v>18621</v>
      </c>
      <c r="K1555" s="4">
        <f>VLOOKUP(class[[#This Row],[hwycov_id]],readme!E:F,2,FALSE)</f>
        <v>11406.045631000001</v>
      </c>
      <c r="L1555" s="64">
        <f t="shared" si="72"/>
        <v>-0.38746331394661937</v>
      </c>
      <c r="M1555" s="65">
        <f t="shared" si="73"/>
        <v>-7214.9543689999991</v>
      </c>
      <c r="N1555" s="65">
        <f t="shared" si="74"/>
        <v>52055566.546752177</v>
      </c>
      <c r="O1555" s="66" t="e">
        <v>#N/A</v>
      </c>
      <c r="P1555" s="1">
        <v>1555</v>
      </c>
      <c r="Q1555" s="46">
        <f>ROUND(class[[#This Row],[count]],-3)</f>
        <v>19000</v>
      </c>
      <c r="R1555" s="59">
        <f>VLOOKUP(class[[#This Row],[count_rd]],caltran!$J$2:$P$182,7,FALSE)</f>
        <v>13680</v>
      </c>
      <c r="S1555" s="63">
        <f>VLOOKUP(class[[#This Row],[count_rd]],caltran!$J$2:$P$182,6,FALSE)</f>
        <v>24320</v>
      </c>
      <c r="T1555" s="1">
        <f>IF(AND(class[[#This Row],[flow]]&gt;=class[[#This Row],[low]], class[[#This Row],[flow]]&lt;=class[[#This Row],[high]]),1,0)</f>
        <v>0</v>
      </c>
    </row>
    <row r="1556" spans="1:20" x14ac:dyDescent="0.25">
      <c r="A1556" s="61">
        <v>2833</v>
      </c>
      <c r="B1556" s="61">
        <v>3</v>
      </c>
      <c r="C1556" s="61">
        <v>1</v>
      </c>
      <c r="D1556" s="68">
        <v>2</v>
      </c>
      <c r="E1556" s="61" t="s">
        <v>77</v>
      </c>
      <c r="F1556" s="61">
        <v>3</v>
      </c>
      <c r="G15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56" s="62">
        <v>2</v>
      </c>
      <c r="I1556" s="62">
        <v>14</v>
      </c>
      <c r="J1556" s="61">
        <v>18633</v>
      </c>
      <c r="K1556" s="4">
        <f>VLOOKUP(class[[#This Row],[hwycov_id]],readme!E:F,2,FALSE)</f>
        <v>14477.498564</v>
      </c>
      <c r="L1556" s="64">
        <f t="shared" si="72"/>
        <v>-0.22301837793162671</v>
      </c>
      <c r="M1556" s="65">
        <f t="shared" si="73"/>
        <v>-4155.5014360000005</v>
      </c>
      <c r="N1556" s="65">
        <f t="shared" si="74"/>
        <v>17268192.184598066</v>
      </c>
      <c r="O1556" s="66" t="e">
        <v>#N/A</v>
      </c>
      <c r="P1556" s="1">
        <v>1556</v>
      </c>
      <c r="Q1556" s="46">
        <f>ROUND(class[[#This Row],[count]],-3)</f>
        <v>19000</v>
      </c>
      <c r="R1556" s="59">
        <f>VLOOKUP(class[[#This Row],[count_rd]],caltran!$J$2:$P$182,7,FALSE)</f>
        <v>13680</v>
      </c>
      <c r="S1556" s="63">
        <f>VLOOKUP(class[[#This Row],[count_rd]],caltran!$J$2:$P$182,6,FALSE)</f>
        <v>24320</v>
      </c>
      <c r="T1556" s="1">
        <f>IF(AND(class[[#This Row],[flow]]&gt;=class[[#This Row],[low]], class[[#This Row],[flow]]&lt;=class[[#This Row],[high]]),1,0)</f>
        <v>1</v>
      </c>
    </row>
    <row r="1557" spans="1:20" x14ac:dyDescent="0.25">
      <c r="A1557" s="61">
        <v>2148</v>
      </c>
      <c r="B1557" s="61">
        <v>3</v>
      </c>
      <c r="C1557" s="61">
        <v>1</v>
      </c>
      <c r="D1557" s="68">
        <v>2</v>
      </c>
      <c r="E1557" s="61" t="s">
        <v>77</v>
      </c>
      <c r="F1557" s="61">
        <v>3</v>
      </c>
      <c r="G15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57" s="62">
        <v>2</v>
      </c>
      <c r="I1557" s="62">
        <v>14</v>
      </c>
      <c r="J1557" s="61">
        <v>18672</v>
      </c>
      <c r="K1557" s="4">
        <f>VLOOKUP(class[[#This Row],[hwycov_id]],readme!E:F,2,FALSE)</f>
        <v>11810.047875</v>
      </c>
      <c r="L1557" s="64">
        <f t="shared" si="72"/>
        <v>-0.36749957824550128</v>
      </c>
      <c r="M1557" s="65">
        <f t="shared" si="73"/>
        <v>-6861.9521249999998</v>
      </c>
      <c r="N1557" s="65">
        <f t="shared" si="74"/>
        <v>47086386.965792015</v>
      </c>
      <c r="O1557" s="66" t="e">
        <v>#N/A</v>
      </c>
      <c r="P1557" s="1">
        <v>1557</v>
      </c>
      <c r="Q1557" s="46">
        <f>ROUND(class[[#This Row],[count]],-3)</f>
        <v>19000</v>
      </c>
      <c r="R1557" s="59">
        <f>VLOOKUP(class[[#This Row],[count_rd]],caltran!$J$2:$P$182,7,FALSE)</f>
        <v>13680</v>
      </c>
      <c r="S1557" s="63">
        <f>VLOOKUP(class[[#This Row],[count_rd]],caltran!$J$2:$P$182,6,FALSE)</f>
        <v>24320</v>
      </c>
      <c r="T1557" s="1">
        <f>IF(AND(class[[#This Row],[flow]]&gt;=class[[#This Row],[low]], class[[#This Row],[flow]]&lt;=class[[#This Row],[high]]),1,0)</f>
        <v>0</v>
      </c>
    </row>
    <row r="1558" spans="1:20" x14ac:dyDescent="0.25">
      <c r="A1558" s="61">
        <v>8382</v>
      </c>
      <c r="B1558" s="61">
        <v>3</v>
      </c>
      <c r="C1558" s="61">
        <v>1</v>
      </c>
      <c r="D1558" s="68">
        <v>2</v>
      </c>
      <c r="E1558" s="61" t="s">
        <v>77</v>
      </c>
      <c r="F1558" s="61">
        <v>3</v>
      </c>
      <c r="G15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58" s="62">
        <v>5</v>
      </c>
      <c r="I1558" s="62">
        <v>16</v>
      </c>
      <c r="J1558" s="61">
        <v>18700</v>
      </c>
      <c r="K1558" s="4">
        <f>VLOOKUP(class[[#This Row],[hwycov_id]],readme!E:F,2,FALSE)</f>
        <v>14908.732505999998</v>
      </c>
      <c r="L1558" s="64">
        <f t="shared" si="72"/>
        <v>-0.20274157721925146</v>
      </c>
      <c r="M1558" s="65">
        <f t="shared" si="73"/>
        <v>-3791.2674940000015</v>
      </c>
      <c r="N1558" s="65">
        <f t="shared" si="74"/>
        <v>14373709.211061051</v>
      </c>
      <c r="O1558" s="66" t="e">
        <v>#N/A</v>
      </c>
      <c r="P1558" s="1">
        <v>1558</v>
      </c>
      <c r="Q1558" s="46">
        <f>ROUND(class[[#This Row],[count]],-3)</f>
        <v>19000</v>
      </c>
      <c r="R1558" s="59">
        <f>VLOOKUP(class[[#This Row],[count_rd]],caltran!$J$2:$P$182,7,FALSE)</f>
        <v>13680</v>
      </c>
      <c r="S1558" s="63">
        <f>VLOOKUP(class[[#This Row],[count_rd]],caltran!$J$2:$P$182,6,FALSE)</f>
        <v>24320</v>
      </c>
      <c r="T1558" s="1">
        <f>IF(AND(class[[#This Row],[flow]]&gt;=class[[#This Row],[low]], class[[#This Row],[flow]]&lt;=class[[#This Row],[high]]),1,0)</f>
        <v>1</v>
      </c>
    </row>
    <row r="1559" spans="1:20" x14ac:dyDescent="0.25">
      <c r="A1559" s="61">
        <v>17597</v>
      </c>
      <c r="B1559" s="61">
        <v>3</v>
      </c>
      <c r="C1559" s="61">
        <v>1</v>
      </c>
      <c r="D1559" s="68">
        <v>2</v>
      </c>
      <c r="E1559" s="61" t="s">
        <v>77</v>
      </c>
      <c r="F1559" s="61">
        <v>3</v>
      </c>
      <c r="G15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559" s="62">
        <v>5</v>
      </c>
      <c r="I1559" s="62">
        <v>9</v>
      </c>
      <c r="J1559" s="61">
        <v>18800</v>
      </c>
      <c r="K1559" s="4">
        <f>VLOOKUP(class[[#This Row],[hwycov_id]],readme!E:F,2,FALSE)</f>
        <v>20769.738235000001</v>
      </c>
      <c r="L1559" s="64">
        <f t="shared" si="72"/>
        <v>0.1047733103723405</v>
      </c>
      <c r="M1559" s="65">
        <f t="shared" si="73"/>
        <v>1969.7382350000007</v>
      </c>
      <c r="N1559" s="65">
        <f t="shared" si="74"/>
        <v>3879868.7144209179</v>
      </c>
      <c r="O1559" s="66" t="e">
        <v>#N/A</v>
      </c>
      <c r="P1559" s="1">
        <v>1559</v>
      </c>
      <c r="Q1559" s="46">
        <f>ROUND(class[[#This Row],[count]],-3)</f>
        <v>19000</v>
      </c>
      <c r="R1559" s="59">
        <f>VLOOKUP(class[[#This Row],[count_rd]],caltran!$J$2:$P$182,7,FALSE)</f>
        <v>13680</v>
      </c>
      <c r="S1559" s="63">
        <f>VLOOKUP(class[[#This Row],[count_rd]],caltran!$J$2:$P$182,6,FALSE)</f>
        <v>24320</v>
      </c>
      <c r="T1559" s="1">
        <f>IF(AND(class[[#This Row],[flow]]&gt;=class[[#This Row],[low]], class[[#This Row],[flow]]&lt;=class[[#This Row],[high]]),1,0)</f>
        <v>1</v>
      </c>
    </row>
    <row r="1560" spans="1:20" x14ac:dyDescent="0.25">
      <c r="A1560" s="61">
        <v>6667</v>
      </c>
      <c r="B1560" s="61">
        <v>3</v>
      </c>
      <c r="C1560" s="61">
        <v>1</v>
      </c>
      <c r="D1560" s="68">
        <v>2</v>
      </c>
      <c r="E1560" s="61" t="s">
        <v>77</v>
      </c>
      <c r="F1560" s="61">
        <v>3</v>
      </c>
      <c r="G15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60" s="62">
        <v>5</v>
      </c>
      <c r="I1560" s="62">
        <v>5</v>
      </c>
      <c r="J1560" s="61">
        <v>18900</v>
      </c>
      <c r="K1560" s="4">
        <f>VLOOKUP(class[[#This Row],[hwycov_id]],readme!E:F,2,FALSE)</f>
        <v>17023.283004999998</v>
      </c>
      <c r="L1560" s="64">
        <f t="shared" si="72"/>
        <v>-9.9297195502645597E-2</v>
      </c>
      <c r="M1560" s="65">
        <f t="shared" si="73"/>
        <v>-1876.7169950000025</v>
      </c>
      <c r="N1560" s="65">
        <f t="shared" si="74"/>
        <v>3522066.6793218395</v>
      </c>
      <c r="O1560" s="66" t="e">
        <v>#N/A</v>
      </c>
      <c r="P1560" s="1">
        <v>1560</v>
      </c>
      <c r="Q1560" s="46">
        <f>ROUND(class[[#This Row],[count]],-3)</f>
        <v>19000</v>
      </c>
      <c r="R1560" s="59">
        <f>VLOOKUP(class[[#This Row],[count_rd]],caltran!$J$2:$P$182,7,FALSE)</f>
        <v>13680</v>
      </c>
      <c r="S1560" s="63">
        <f>VLOOKUP(class[[#This Row],[count_rd]],caltran!$J$2:$P$182,6,FALSE)</f>
        <v>24320</v>
      </c>
      <c r="T1560" s="1">
        <f>IF(AND(class[[#This Row],[flow]]&gt;=class[[#This Row],[low]], class[[#This Row],[flow]]&lt;=class[[#This Row],[high]]),1,0)</f>
        <v>1</v>
      </c>
    </row>
    <row r="1561" spans="1:20" x14ac:dyDescent="0.25">
      <c r="A1561" s="61">
        <v>11420</v>
      </c>
      <c r="B1561" s="61">
        <v>3</v>
      </c>
      <c r="C1561" s="61">
        <v>1</v>
      </c>
      <c r="D1561" s="68">
        <v>2</v>
      </c>
      <c r="E1561" s="61" t="s">
        <v>77</v>
      </c>
      <c r="F1561" s="61">
        <v>3</v>
      </c>
      <c r="G15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61" s="62">
        <v>3</v>
      </c>
      <c r="I1561" s="62">
        <v>14</v>
      </c>
      <c r="J1561" s="61">
        <v>18977</v>
      </c>
      <c r="K1561" s="4">
        <f>VLOOKUP(class[[#This Row],[hwycov_id]],readme!E:F,2,FALSE)</f>
        <v>14332.361710000001</v>
      </c>
      <c r="L1561" s="64">
        <f t="shared" si="72"/>
        <v>-0.24475092427675604</v>
      </c>
      <c r="M1561" s="65">
        <f t="shared" si="73"/>
        <v>-4644.638289999999</v>
      </c>
      <c r="N1561" s="65">
        <f t="shared" si="74"/>
        <v>21572664.844934113</v>
      </c>
      <c r="O1561" s="66" t="e">
        <v>#N/A</v>
      </c>
      <c r="P1561" s="1">
        <v>1561</v>
      </c>
      <c r="Q1561" s="46">
        <f>ROUND(class[[#This Row],[count]],-3)</f>
        <v>19000</v>
      </c>
      <c r="R1561" s="59">
        <f>VLOOKUP(class[[#This Row],[count_rd]],caltran!$J$2:$P$182,7,FALSE)</f>
        <v>13680</v>
      </c>
      <c r="S1561" s="63">
        <f>VLOOKUP(class[[#This Row],[count_rd]],caltran!$J$2:$P$182,6,FALSE)</f>
        <v>24320</v>
      </c>
      <c r="T1561" s="1">
        <f>IF(AND(class[[#This Row],[flow]]&gt;=class[[#This Row],[low]], class[[#This Row],[flow]]&lt;=class[[#This Row],[high]]),1,0)</f>
        <v>1</v>
      </c>
    </row>
    <row r="1562" spans="1:20" x14ac:dyDescent="0.25">
      <c r="A1562" s="61">
        <v>17428</v>
      </c>
      <c r="B1562" s="61">
        <v>3</v>
      </c>
      <c r="C1562" s="61">
        <v>1</v>
      </c>
      <c r="D1562" s="68">
        <v>2</v>
      </c>
      <c r="E1562" s="61" t="s">
        <v>77</v>
      </c>
      <c r="F1562" s="61">
        <v>3</v>
      </c>
      <c r="G15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562" s="62">
        <v>3</v>
      </c>
      <c r="I1562" s="62">
        <v>14</v>
      </c>
      <c r="J1562" s="61">
        <v>18999</v>
      </c>
      <c r="K1562" s="4">
        <f>VLOOKUP(class[[#This Row],[hwycov_id]],readme!E:F,2,FALSE)</f>
        <v>5261.3097689999995</v>
      </c>
      <c r="L1562" s="64">
        <f t="shared" si="72"/>
        <v>-0.7230743844939207</v>
      </c>
      <c r="M1562" s="65">
        <f t="shared" si="73"/>
        <v>-13737.690231</v>
      </c>
      <c r="N1562" s="65">
        <f t="shared" si="74"/>
        <v>188724132.88291284</v>
      </c>
      <c r="O1562" s="66" t="e">
        <v>#N/A</v>
      </c>
      <c r="P1562" s="1">
        <v>1562</v>
      </c>
      <c r="Q1562" s="46">
        <f>ROUND(class[[#This Row],[count]],-3)</f>
        <v>19000</v>
      </c>
      <c r="R1562" s="59">
        <f>VLOOKUP(class[[#This Row],[count_rd]],caltran!$J$2:$P$182,7,FALSE)</f>
        <v>13680</v>
      </c>
      <c r="S1562" s="63">
        <f>VLOOKUP(class[[#This Row],[count_rd]],caltran!$J$2:$P$182,6,FALSE)</f>
        <v>24320</v>
      </c>
      <c r="T1562" s="1">
        <f>IF(AND(class[[#This Row],[flow]]&gt;=class[[#This Row],[low]], class[[#This Row],[flow]]&lt;=class[[#This Row],[high]]),1,0)</f>
        <v>0</v>
      </c>
    </row>
    <row r="1563" spans="1:20" x14ac:dyDescent="0.25">
      <c r="A1563" s="61">
        <v>17407</v>
      </c>
      <c r="B1563" s="61">
        <v>3</v>
      </c>
      <c r="C1563" s="61">
        <v>1</v>
      </c>
      <c r="D1563" s="68">
        <v>2</v>
      </c>
      <c r="E1563" s="61" t="s">
        <v>77</v>
      </c>
      <c r="F1563" s="61">
        <v>3</v>
      </c>
      <c r="G15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63" s="62">
        <v>5</v>
      </c>
      <c r="I1563" s="62">
        <v>16</v>
      </c>
      <c r="J1563" s="61">
        <v>19000</v>
      </c>
      <c r="K1563" s="4">
        <f>VLOOKUP(class[[#This Row],[hwycov_id]],readme!E:F,2,FALSE)</f>
        <v>14301.513632999999</v>
      </c>
      <c r="L1563" s="64">
        <f t="shared" si="72"/>
        <v>-0.24728875615789481</v>
      </c>
      <c r="M1563" s="65">
        <f t="shared" si="73"/>
        <v>-4698.4863670000013</v>
      </c>
      <c r="N1563" s="65">
        <f t="shared" si="74"/>
        <v>22075774.140884873</v>
      </c>
      <c r="O1563" s="66" t="e">
        <v>#N/A</v>
      </c>
      <c r="P1563" s="1">
        <v>1563</v>
      </c>
      <c r="Q1563" s="46">
        <f>ROUND(class[[#This Row],[count]],-3)</f>
        <v>19000</v>
      </c>
      <c r="R1563" s="59">
        <f>VLOOKUP(class[[#This Row],[count_rd]],caltran!$J$2:$P$182,7,FALSE)</f>
        <v>13680</v>
      </c>
      <c r="S1563" s="63">
        <f>VLOOKUP(class[[#This Row],[count_rd]],caltran!$J$2:$P$182,6,FALSE)</f>
        <v>24320</v>
      </c>
      <c r="T1563" s="1">
        <f>IF(AND(class[[#This Row],[flow]]&gt;=class[[#This Row],[low]], class[[#This Row],[flow]]&lt;=class[[#This Row],[high]]),1,0)</f>
        <v>1</v>
      </c>
    </row>
    <row r="1564" spans="1:20" x14ac:dyDescent="0.25">
      <c r="A1564" s="61">
        <v>19948</v>
      </c>
      <c r="B1564" s="61">
        <v>3</v>
      </c>
      <c r="C1564" s="61">
        <v>1</v>
      </c>
      <c r="D1564" s="68">
        <v>2</v>
      </c>
      <c r="E1564" s="61" t="s">
        <v>77</v>
      </c>
      <c r="F1564" s="61">
        <v>3</v>
      </c>
      <c r="G15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64" s="62">
        <v>5</v>
      </c>
      <c r="I1564" s="62">
        <v>5</v>
      </c>
      <c r="J1564" s="61">
        <v>19000</v>
      </c>
      <c r="K1564" s="4">
        <f>VLOOKUP(class[[#This Row],[hwycov_id]],readme!E:F,2,FALSE)</f>
        <v>16606.795471000001</v>
      </c>
      <c r="L1564" s="64">
        <f t="shared" si="72"/>
        <v>-0.12595813310526305</v>
      </c>
      <c r="M1564" s="65">
        <f t="shared" si="73"/>
        <v>-2393.2045289999987</v>
      </c>
      <c r="N1564" s="65">
        <f t="shared" si="74"/>
        <v>5727427.9176261062</v>
      </c>
      <c r="O1564" s="66" t="e">
        <v>#N/A</v>
      </c>
      <c r="P1564" s="1">
        <v>1564</v>
      </c>
      <c r="Q1564" s="46">
        <f>ROUND(class[[#This Row],[count]],-3)</f>
        <v>19000</v>
      </c>
      <c r="R1564" s="59">
        <f>VLOOKUP(class[[#This Row],[count_rd]],caltran!$J$2:$P$182,7,FALSE)</f>
        <v>13680</v>
      </c>
      <c r="S1564" s="63">
        <f>VLOOKUP(class[[#This Row],[count_rd]],caltran!$J$2:$P$182,6,FALSE)</f>
        <v>24320</v>
      </c>
      <c r="T1564" s="1">
        <f>IF(AND(class[[#This Row],[flow]]&gt;=class[[#This Row],[low]], class[[#This Row],[flow]]&lt;=class[[#This Row],[high]]),1,0)</f>
        <v>1</v>
      </c>
    </row>
    <row r="1565" spans="1:20" x14ac:dyDescent="0.25">
      <c r="A1565" s="61">
        <v>15999</v>
      </c>
      <c r="B1565" s="61">
        <v>3</v>
      </c>
      <c r="C1565" s="61">
        <v>1</v>
      </c>
      <c r="D1565" s="68">
        <v>2</v>
      </c>
      <c r="E1565" s="61" t="s">
        <v>77</v>
      </c>
      <c r="F1565" s="61">
        <v>3</v>
      </c>
      <c r="G15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565" s="62">
        <v>3</v>
      </c>
      <c r="I1565" s="62">
        <v>16</v>
      </c>
      <c r="J1565" s="61">
        <v>19000</v>
      </c>
      <c r="K1565" s="4">
        <f>VLOOKUP(class[[#This Row],[hwycov_id]],readme!E:F,2,FALSE)</f>
        <v>20267.78659</v>
      </c>
      <c r="L1565" s="64">
        <f t="shared" si="72"/>
        <v>6.6725609999999991E-2</v>
      </c>
      <c r="M1565" s="65">
        <f t="shared" si="73"/>
        <v>1267.7865899999997</v>
      </c>
      <c r="N1565" s="65">
        <f t="shared" si="74"/>
        <v>1607282.8377838274</v>
      </c>
      <c r="O1565" s="66" t="e">
        <v>#N/A</v>
      </c>
      <c r="P1565" s="1">
        <v>1565</v>
      </c>
      <c r="Q1565" s="46">
        <f>ROUND(class[[#This Row],[count]],-3)</f>
        <v>19000</v>
      </c>
      <c r="R1565" s="59">
        <f>VLOOKUP(class[[#This Row],[count_rd]],caltran!$J$2:$P$182,7,FALSE)</f>
        <v>13680</v>
      </c>
      <c r="S1565" s="63">
        <f>VLOOKUP(class[[#This Row],[count_rd]],caltran!$J$2:$P$182,6,FALSE)</f>
        <v>24320</v>
      </c>
      <c r="T1565" s="1">
        <f>IF(AND(class[[#This Row],[flow]]&gt;=class[[#This Row],[low]], class[[#This Row],[flow]]&lt;=class[[#This Row],[high]]),1,0)</f>
        <v>1</v>
      </c>
    </row>
    <row r="1566" spans="1:20" x14ac:dyDescent="0.25">
      <c r="A1566" s="61">
        <v>245</v>
      </c>
      <c r="B1566" s="61">
        <v>3</v>
      </c>
      <c r="C1566" s="61">
        <v>1</v>
      </c>
      <c r="D1566" s="68">
        <v>1</v>
      </c>
      <c r="E1566" s="61" t="s">
        <v>77</v>
      </c>
      <c r="F1566" s="61">
        <v>3</v>
      </c>
      <c r="G15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66" s="62">
        <v>2</v>
      </c>
      <c r="I1566" s="62">
        <v>3</v>
      </c>
      <c r="J1566" s="61">
        <v>19052</v>
      </c>
      <c r="K1566" s="4">
        <f>VLOOKUP(class[[#This Row],[hwycov_id]],readme!E:F,2,FALSE)</f>
        <v>17985.015014000001</v>
      </c>
      <c r="L1566" s="64">
        <f t="shared" si="72"/>
        <v>-5.600383088389671E-2</v>
      </c>
      <c r="M1566" s="65">
        <f t="shared" si="73"/>
        <v>-1066.9849859999995</v>
      </c>
      <c r="N1566" s="65">
        <f t="shared" si="74"/>
        <v>1138456.9603494192</v>
      </c>
      <c r="O1566" s="66" t="e">
        <v>#N/A</v>
      </c>
      <c r="P1566" s="1">
        <v>1566</v>
      </c>
      <c r="Q1566" s="46">
        <f>ROUND(class[[#This Row],[count]],-3)</f>
        <v>19000</v>
      </c>
      <c r="R1566" s="59">
        <f>VLOOKUP(class[[#This Row],[count_rd]],caltran!$J$2:$P$182,7,FALSE)</f>
        <v>13680</v>
      </c>
      <c r="S1566" s="63">
        <f>VLOOKUP(class[[#This Row],[count_rd]],caltran!$J$2:$P$182,6,FALSE)</f>
        <v>24320</v>
      </c>
      <c r="T1566" s="1">
        <f>IF(AND(class[[#This Row],[flow]]&gt;=class[[#This Row],[low]], class[[#This Row],[flow]]&lt;=class[[#This Row],[high]]),1,0)</f>
        <v>1</v>
      </c>
    </row>
    <row r="1567" spans="1:20" x14ac:dyDescent="0.25">
      <c r="A1567" s="61">
        <v>9580</v>
      </c>
      <c r="B1567" s="61">
        <v>3</v>
      </c>
      <c r="C1567" s="61">
        <v>1</v>
      </c>
      <c r="D1567" s="68">
        <v>2</v>
      </c>
      <c r="E1567" s="61" t="s">
        <v>77</v>
      </c>
      <c r="F1567" s="61">
        <v>3</v>
      </c>
      <c r="G15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567" s="62">
        <v>3</v>
      </c>
      <c r="I1567" s="62">
        <v>14</v>
      </c>
      <c r="J1567" s="61">
        <v>19055</v>
      </c>
      <c r="K1567" s="4">
        <f>VLOOKUP(class[[#This Row],[hwycov_id]],readme!E:F,2,FALSE)</f>
        <v>31964.426756000001</v>
      </c>
      <c r="L1567" s="64">
        <f t="shared" si="72"/>
        <v>0.6774823802676464</v>
      </c>
      <c r="M1567" s="65">
        <f t="shared" si="73"/>
        <v>12909.426756000001</v>
      </c>
      <c r="N1567" s="65">
        <f t="shared" si="74"/>
        <v>166653299.16852871</v>
      </c>
      <c r="O1567" s="66" t="e">
        <v>#N/A</v>
      </c>
      <c r="P1567" s="1">
        <v>1567</v>
      </c>
      <c r="Q1567" s="46">
        <f>ROUND(class[[#This Row],[count]],-3)</f>
        <v>19000</v>
      </c>
      <c r="R1567" s="59">
        <f>VLOOKUP(class[[#This Row],[count_rd]],caltran!$J$2:$P$182,7,FALSE)</f>
        <v>13680</v>
      </c>
      <c r="S1567" s="63">
        <f>VLOOKUP(class[[#This Row],[count_rd]],caltran!$J$2:$P$182,6,FALSE)</f>
        <v>24320</v>
      </c>
      <c r="T1567" s="1">
        <f>IF(AND(class[[#This Row],[flow]]&gt;=class[[#This Row],[low]], class[[#This Row],[flow]]&lt;=class[[#This Row],[high]]),1,0)</f>
        <v>0</v>
      </c>
    </row>
    <row r="1568" spans="1:20" x14ac:dyDescent="0.25">
      <c r="A1568" s="61">
        <v>7919</v>
      </c>
      <c r="B1568" s="61">
        <v>3</v>
      </c>
      <c r="C1568" s="61">
        <v>1</v>
      </c>
      <c r="D1568" s="68">
        <v>2</v>
      </c>
      <c r="E1568" s="61" t="s">
        <v>77</v>
      </c>
      <c r="F1568" s="61">
        <v>3</v>
      </c>
      <c r="G15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568" s="62">
        <v>5</v>
      </c>
      <c r="I1568" s="62">
        <v>9</v>
      </c>
      <c r="J1568" s="61">
        <v>19200</v>
      </c>
      <c r="K1568" s="4">
        <f>VLOOKUP(class[[#This Row],[hwycov_id]],readme!E:F,2,FALSE)</f>
        <v>27223.936952000004</v>
      </c>
      <c r="L1568" s="64">
        <f t="shared" si="72"/>
        <v>0.4179133829166668</v>
      </c>
      <c r="M1568" s="65">
        <f t="shared" si="73"/>
        <v>8023.9369520000037</v>
      </c>
      <c r="N1568" s="65">
        <f t="shared" si="74"/>
        <v>64383564.20967111</v>
      </c>
      <c r="O1568" s="66" t="e">
        <v>#N/A</v>
      </c>
      <c r="P1568" s="1">
        <v>1568</v>
      </c>
      <c r="Q1568" s="46">
        <f>ROUND(class[[#This Row],[count]],-3)</f>
        <v>19000</v>
      </c>
      <c r="R1568" s="59">
        <f>VLOOKUP(class[[#This Row],[count_rd]],caltran!$J$2:$P$182,7,FALSE)</f>
        <v>13680</v>
      </c>
      <c r="S1568" s="63">
        <f>VLOOKUP(class[[#This Row],[count_rd]],caltran!$J$2:$P$182,6,FALSE)</f>
        <v>24320</v>
      </c>
      <c r="T1568" s="1">
        <f>IF(AND(class[[#This Row],[flow]]&gt;=class[[#This Row],[low]], class[[#This Row],[flow]]&lt;=class[[#This Row],[high]]),1,0)</f>
        <v>0</v>
      </c>
    </row>
    <row r="1569" spans="1:20" x14ac:dyDescent="0.25">
      <c r="A1569" s="61">
        <v>1955</v>
      </c>
      <c r="B1569" s="61">
        <v>3</v>
      </c>
      <c r="C1569" s="61">
        <v>1</v>
      </c>
      <c r="D1569" s="68">
        <v>2</v>
      </c>
      <c r="E1569" s="61" t="s">
        <v>77</v>
      </c>
      <c r="F1569" s="61">
        <v>3</v>
      </c>
      <c r="G15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569" s="62">
        <v>3</v>
      </c>
      <c r="I1569" s="62">
        <v>14</v>
      </c>
      <c r="J1569" s="61">
        <v>19207</v>
      </c>
      <c r="K1569" s="4">
        <f>VLOOKUP(class[[#This Row],[hwycov_id]],readme!E:F,2,FALSE)</f>
        <v>26071.565187</v>
      </c>
      <c r="L1569" s="64">
        <f t="shared" si="72"/>
        <v>0.35739913505492793</v>
      </c>
      <c r="M1569" s="65">
        <f t="shared" si="73"/>
        <v>6864.5651870000002</v>
      </c>
      <c r="N1569" s="65">
        <f t="shared" si="74"/>
        <v>47122255.206572346</v>
      </c>
      <c r="O1569" s="66" t="e">
        <v>#N/A</v>
      </c>
      <c r="P1569" s="1">
        <v>1569</v>
      </c>
      <c r="Q1569" s="46">
        <f>ROUND(class[[#This Row],[count]],-3)</f>
        <v>19000</v>
      </c>
      <c r="R1569" s="59">
        <f>VLOOKUP(class[[#This Row],[count_rd]],caltran!$J$2:$P$182,7,FALSE)</f>
        <v>13680</v>
      </c>
      <c r="S1569" s="63">
        <f>VLOOKUP(class[[#This Row],[count_rd]],caltran!$J$2:$P$182,6,FALSE)</f>
        <v>24320</v>
      </c>
      <c r="T1569" s="1">
        <f>IF(AND(class[[#This Row],[flow]]&gt;=class[[#This Row],[low]], class[[#This Row],[flow]]&lt;=class[[#This Row],[high]]),1,0)</f>
        <v>0</v>
      </c>
    </row>
    <row r="1570" spans="1:20" x14ac:dyDescent="0.25">
      <c r="A1570" s="61">
        <v>3910</v>
      </c>
      <c r="B1570" s="61">
        <v>3</v>
      </c>
      <c r="C1570" s="61">
        <v>1</v>
      </c>
      <c r="D1570" s="68">
        <v>2</v>
      </c>
      <c r="E1570" s="61" t="s">
        <v>77</v>
      </c>
      <c r="F1570" s="61">
        <v>3</v>
      </c>
      <c r="G15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70" s="62">
        <v>3</v>
      </c>
      <c r="I1570" s="62">
        <v>14</v>
      </c>
      <c r="J1570" s="61">
        <v>19211</v>
      </c>
      <c r="K1570" s="4">
        <f>VLOOKUP(class[[#This Row],[hwycov_id]],readme!E:F,2,FALSE)</f>
        <v>10730.982454000001</v>
      </c>
      <c r="L1570" s="64">
        <f t="shared" si="72"/>
        <v>-0.44141468668991724</v>
      </c>
      <c r="M1570" s="65">
        <f t="shared" si="73"/>
        <v>-8480.0175459999991</v>
      </c>
      <c r="N1570" s="65">
        <f t="shared" si="74"/>
        <v>71910697.58046785</v>
      </c>
      <c r="O1570" s="66" t="e">
        <v>#N/A</v>
      </c>
      <c r="P1570" s="1">
        <v>1570</v>
      </c>
      <c r="Q1570" s="46">
        <f>ROUND(class[[#This Row],[count]],-3)</f>
        <v>19000</v>
      </c>
      <c r="R1570" s="59">
        <f>VLOOKUP(class[[#This Row],[count_rd]],caltran!$J$2:$P$182,7,FALSE)</f>
        <v>13680</v>
      </c>
      <c r="S1570" s="63">
        <f>VLOOKUP(class[[#This Row],[count_rd]],caltran!$J$2:$P$182,6,FALSE)</f>
        <v>24320</v>
      </c>
      <c r="T1570" s="1">
        <f>IF(AND(class[[#This Row],[flow]]&gt;=class[[#This Row],[low]], class[[#This Row],[flow]]&lt;=class[[#This Row],[high]]),1,0)</f>
        <v>0</v>
      </c>
    </row>
    <row r="1571" spans="1:20" x14ac:dyDescent="0.25">
      <c r="A1571" s="61">
        <v>15955</v>
      </c>
      <c r="B1571" s="61">
        <v>3</v>
      </c>
      <c r="C1571" s="61">
        <v>1</v>
      </c>
      <c r="D1571" s="68">
        <v>2</v>
      </c>
      <c r="E1571" s="61" t="s">
        <v>77</v>
      </c>
      <c r="F1571" s="61">
        <v>3</v>
      </c>
      <c r="G15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71" s="62">
        <v>6</v>
      </c>
      <c r="I1571" s="62">
        <v>17</v>
      </c>
      <c r="J1571" s="61">
        <v>19300</v>
      </c>
      <c r="K1571" s="4">
        <f>VLOOKUP(class[[#This Row],[hwycov_id]],readme!E:F,2,FALSE)</f>
        <v>10615.710647</v>
      </c>
      <c r="L1571" s="64">
        <f t="shared" si="72"/>
        <v>-0.44996317891191706</v>
      </c>
      <c r="M1571" s="65">
        <f t="shared" si="73"/>
        <v>-8684.2893530000001</v>
      </c>
      <c r="N1571" s="65">
        <f t="shared" si="74"/>
        <v>75416881.566629156</v>
      </c>
      <c r="O1571" s="66" t="e">
        <v>#N/A</v>
      </c>
      <c r="P1571" s="1">
        <v>1571</v>
      </c>
      <c r="Q1571" s="46">
        <f>ROUND(class[[#This Row],[count]],-3)</f>
        <v>19000</v>
      </c>
      <c r="R1571" s="59">
        <f>VLOOKUP(class[[#This Row],[count_rd]],caltran!$J$2:$P$182,7,FALSE)</f>
        <v>13680</v>
      </c>
      <c r="S1571" s="63">
        <f>VLOOKUP(class[[#This Row],[count_rd]],caltran!$J$2:$P$182,6,FALSE)</f>
        <v>24320</v>
      </c>
      <c r="T1571" s="1">
        <f>IF(AND(class[[#This Row],[flow]]&gt;=class[[#This Row],[low]], class[[#This Row],[flow]]&lt;=class[[#This Row],[high]]),1,0)</f>
        <v>0</v>
      </c>
    </row>
    <row r="1572" spans="1:20" x14ac:dyDescent="0.25">
      <c r="A1572" s="61">
        <v>16801</v>
      </c>
      <c r="B1572" s="61">
        <v>3</v>
      </c>
      <c r="C1572" s="61">
        <v>1</v>
      </c>
      <c r="D1572" s="68">
        <v>2</v>
      </c>
      <c r="E1572" s="61" t="s">
        <v>77</v>
      </c>
      <c r="F1572" s="61">
        <v>3</v>
      </c>
      <c r="G15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572" s="62">
        <v>2</v>
      </c>
      <c r="I1572" s="62">
        <v>14</v>
      </c>
      <c r="J1572" s="61">
        <v>19352</v>
      </c>
      <c r="K1572" s="4">
        <f>VLOOKUP(class[[#This Row],[hwycov_id]],readme!E:F,2,FALSE)</f>
        <v>26301.803007999999</v>
      </c>
      <c r="L1572" s="64">
        <f t="shared" si="72"/>
        <v>0.35912582720132291</v>
      </c>
      <c r="M1572" s="65">
        <f t="shared" si="73"/>
        <v>6949.803007999999</v>
      </c>
      <c r="N1572" s="65">
        <f t="shared" si="74"/>
        <v>48299761.850005835</v>
      </c>
      <c r="O1572" s="66" t="e">
        <v>#N/A</v>
      </c>
      <c r="P1572" s="1">
        <v>1572</v>
      </c>
      <c r="Q1572" s="46">
        <f>ROUND(class[[#This Row],[count]],-3)</f>
        <v>19000</v>
      </c>
      <c r="R1572" s="59">
        <f>VLOOKUP(class[[#This Row],[count_rd]],caltran!$J$2:$P$182,7,FALSE)</f>
        <v>13680</v>
      </c>
      <c r="S1572" s="63">
        <f>VLOOKUP(class[[#This Row],[count_rd]],caltran!$J$2:$P$182,6,FALSE)</f>
        <v>24320</v>
      </c>
      <c r="T1572" s="1">
        <f>IF(AND(class[[#This Row],[flow]]&gt;=class[[#This Row],[low]], class[[#This Row],[flow]]&lt;=class[[#This Row],[high]]),1,0)</f>
        <v>0</v>
      </c>
    </row>
    <row r="1573" spans="1:20" x14ac:dyDescent="0.25">
      <c r="A1573" s="61">
        <v>22503</v>
      </c>
      <c r="B1573" s="61">
        <v>3</v>
      </c>
      <c r="C1573" s="61">
        <v>1</v>
      </c>
      <c r="D1573" s="68">
        <v>2</v>
      </c>
      <c r="E1573" s="61" t="s">
        <v>77</v>
      </c>
      <c r="F1573" s="61">
        <v>3</v>
      </c>
      <c r="G15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73" s="62">
        <v>7</v>
      </c>
      <c r="I1573" s="62">
        <v>7</v>
      </c>
      <c r="J1573" s="61">
        <v>19400</v>
      </c>
      <c r="K1573" s="4">
        <f>VLOOKUP(class[[#This Row],[hwycov_id]],readme!E:F,2,FALSE)</f>
        <v>18859.168120999999</v>
      </c>
      <c r="L1573" s="64">
        <f t="shared" si="72"/>
        <v>-2.7877931907216547E-2</v>
      </c>
      <c r="M1573" s="65">
        <f t="shared" si="73"/>
        <v>-540.83187900000121</v>
      </c>
      <c r="N1573" s="65">
        <f t="shared" si="74"/>
        <v>292499.12134267198</v>
      </c>
      <c r="O1573" s="66" t="e">
        <v>#N/A</v>
      </c>
      <c r="P1573" s="1">
        <v>1573</v>
      </c>
      <c r="Q1573" s="46">
        <f>ROUND(class[[#This Row],[count]],-3)</f>
        <v>19000</v>
      </c>
      <c r="R1573" s="59">
        <f>VLOOKUP(class[[#This Row],[count_rd]],caltran!$J$2:$P$182,7,FALSE)</f>
        <v>13680</v>
      </c>
      <c r="S1573" s="63">
        <f>VLOOKUP(class[[#This Row],[count_rd]],caltran!$J$2:$P$182,6,FALSE)</f>
        <v>24320</v>
      </c>
      <c r="T1573" s="1">
        <f>IF(AND(class[[#This Row],[flow]]&gt;=class[[#This Row],[low]], class[[#This Row],[flow]]&lt;=class[[#This Row],[high]]),1,0)</f>
        <v>1</v>
      </c>
    </row>
    <row r="1574" spans="1:20" x14ac:dyDescent="0.25">
      <c r="A1574" s="61">
        <v>19842</v>
      </c>
      <c r="B1574" s="61">
        <v>3</v>
      </c>
      <c r="C1574" s="61">
        <v>1</v>
      </c>
      <c r="D1574" s="68">
        <v>2</v>
      </c>
      <c r="E1574" s="61" t="s">
        <v>77</v>
      </c>
      <c r="F1574" s="61">
        <v>3</v>
      </c>
      <c r="G15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574" s="62">
        <v>3</v>
      </c>
      <c r="I1574" s="62">
        <v>14</v>
      </c>
      <c r="J1574" s="61">
        <v>19473</v>
      </c>
      <c r="K1574" s="4">
        <f>VLOOKUP(class[[#This Row],[hwycov_id]],readme!E:F,2,FALSE)</f>
        <v>25475.817216000003</v>
      </c>
      <c r="L1574" s="64">
        <f t="shared" si="72"/>
        <v>0.30826360684024046</v>
      </c>
      <c r="M1574" s="65">
        <f t="shared" si="73"/>
        <v>6002.8172160000031</v>
      </c>
      <c r="N1574" s="65">
        <f t="shared" si="74"/>
        <v>36033814.528706029</v>
      </c>
      <c r="O1574" s="66" t="e">
        <v>#N/A</v>
      </c>
      <c r="P1574" s="1">
        <v>1574</v>
      </c>
      <c r="Q1574" s="46">
        <f>ROUND(class[[#This Row],[count]],-3)</f>
        <v>19000</v>
      </c>
      <c r="R1574" s="59">
        <f>VLOOKUP(class[[#This Row],[count_rd]],caltran!$J$2:$P$182,7,FALSE)</f>
        <v>13680</v>
      </c>
      <c r="S1574" s="63">
        <f>VLOOKUP(class[[#This Row],[count_rd]],caltran!$J$2:$P$182,6,FALSE)</f>
        <v>24320</v>
      </c>
      <c r="T1574" s="1">
        <f>IF(AND(class[[#This Row],[flow]]&gt;=class[[#This Row],[low]], class[[#This Row],[flow]]&lt;=class[[#This Row],[high]]),1,0)</f>
        <v>0</v>
      </c>
    </row>
    <row r="1575" spans="1:20" x14ac:dyDescent="0.25">
      <c r="A1575" s="61">
        <v>13853</v>
      </c>
      <c r="B1575" s="61">
        <v>3</v>
      </c>
      <c r="C1575" s="61">
        <v>1</v>
      </c>
      <c r="D1575" s="68">
        <v>2</v>
      </c>
      <c r="E1575" s="61" t="s">
        <v>77</v>
      </c>
      <c r="F1575" s="61">
        <v>3</v>
      </c>
      <c r="G15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75" s="62">
        <v>3</v>
      </c>
      <c r="I1575" s="62">
        <v>4</v>
      </c>
      <c r="J1575" s="61">
        <v>19500</v>
      </c>
      <c r="K1575" s="4">
        <f>VLOOKUP(class[[#This Row],[hwycov_id]],readme!E:F,2,FALSE)</f>
        <v>17956.366149999998</v>
      </c>
      <c r="L1575" s="64">
        <f t="shared" si="72"/>
        <v>-7.916071025641036E-2</v>
      </c>
      <c r="M1575" s="65">
        <f t="shared" si="73"/>
        <v>-1543.633850000002</v>
      </c>
      <c r="N1575" s="65">
        <f t="shared" si="74"/>
        <v>2382805.4628658285</v>
      </c>
      <c r="O1575" s="66" t="e">
        <v>#N/A</v>
      </c>
      <c r="P1575" s="1">
        <v>1575</v>
      </c>
      <c r="Q1575" s="46">
        <f>ROUND(class[[#This Row],[count]],-3)</f>
        <v>20000</v>
      </c>
      <c r="R1575" s="59">
        <f>VLOOKUP(class[[#This Row],[count_rd]],caltran!$J$2:$P$182,7,FALSE)</f>
        <v>14500</v>
      </c>
      <c r="S1575" s="63">
        <f>VLOOKUP(class[[#This Row],[count_rd]],caltran!$J$2:$P$182,6,FALSE)</f>
        <v>25500</v>
      </c>
      <c r="T1575" s="1">
        <f>IF(AND(class[[#This Row],[flow]]&gt;=class[[#This Row],[low]], class[[#This Row],[flow]]&lt;=class[[#This Row],[high]]),1,0)</f>
        <v>1</v>
      </c>
    </row>
    <row r="1576" spans="1:20" x14ac:dyDescent="0.25">
      <c r="A1576" s="61">
        <v>1813</v>
      </c>
      <c r="B1576" s="61">
        <v>3</v>
      </c>
      <c r="C1576" s="61">
        <v>1</v>
      </c>
      <c r="D1576" s="68">
        <v>2</v>
      </c>
      <c r="E1576" s="61" t="s">
        <v>77</v>
      </c>
      <c r="F1576" s="61">
        <v>3</v>
      </c>
      <c r="G15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76" s="62">
        <v>4</v>
      </c>
      <c r="I1576" s="62">
        <v>14</v>
      </c>
      <c r="J1576" s="61">
        <v>19553</v>
      </c>
      <c r="K1576" s="4">
        <f>VLOOKUP(class[[#This Row],[hwycov_id]],readme!E:F,2,FALSE)</f>
        <v>16251.613846</v>
      </c>
      <c r="L1576" s="64">
        <f t="shared" si="72"/>
        <v>-0.1688429475783767</v>
      </c>
      <c r="M1576" s="65">
        <f t="shared" si="73"/>
        <v>-3301.3861539999998</v>
      </c>
      <c r="N1576" s="65">
        <f t="shared" si="74"/>
        <v>10899150.53782291</v>
      </c>
      <c r="O1576" s="66" t="e">
        <v>#N/A</v>
      </c>
      <c r="P1576" s="1">
        <v>1576</v>
      </c>
      <c r="Q1576" s="46">
        <f>ROUND(class[[#This Row],[count]],-3)</f>
        <v>20000</v>
      </c>
      <c r="R1576" s="59">
        <f>VLOOKUP(class[[#This Row],[count_rd]],caltran!$J$2:$P$182,7,FALSE)</f>
        <v>14500</v>
      </c>
      <c r="S1576" s="63">
        <f>VLOOKUP(class[[#This Row],[count_rd]],caltran!$J$2:$P$182,6,FALSE)</f>
        <v>25500</v>
      </c>
      <c r="T1576" s="1">
        <f>IF(AND(class[[#This Row],[flow]]&gt;=class[[#This Row],[low]], class[[#This Row],[flow]]&lt;=class[[#This Row],[high]]),1,0)</f>
        <v>1</v>
      </c>
    </row>
    <row r="1577" spans="1:20" x14ac:dyDescent="0.25">
      <c r="A1577" s="61">
        <v>4739</v>
      </c>
      <c r="B1577" s="61">
        <v>3</v>
      </c>
      <c r="C1577" s="61">
        <v>1</v>
      </c>
      <c r="D1577" s="68">
        <v>2</v>
      </c>
      <c r="E1577" s="61" t="s">
        <v>77</v>
      </c>
      <c r="F1577" s="61">
        <v>3</v>
      </c>
      <c r="G15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577" s="62">
        <v>3</v>
      </c>
      <c r="I1577" s="62">
        <v>14</v>
      </c>
      <c r="J1577" s="61">
        <v>19567</v>
      </c>
      <c r="K1577" s="4">
        <f>VLOOKUP(class[[#This Row],[hwycov_id]],readme!E:F,2,FALSE)</f>
        <v>8726.8551640000005</v>
      </c>
      <c r="L1577" s="64">
        <f t="shared" si="72"/>
        <v>-0.55400137149281958</v>
      </c>
      <c r="M1577" s="65">
        <f t="shared" si="73"/>
        <v>-10840.144835999999</v>
      </c>
      <c r="N1577" s="65">
        <f t="shared" si="74"/>
        <v>117508740.06545745</v>
      </c>
      <c r="O1577" s="66" t="e">
        <v>#N/A</v>
      </c>
      <c r="P1577" s="1">
        <v>1577</v>
      </c>
      <c r="Q1577" s="46">
        <f>ROUND(class[[#This Row],[count]],-3)</f>
        <v>20000</v>
      </c>
      <c r="R1577" s="59">
        <f>VLOOKUP(class[[#This Row],[count_rd]],caltran!$J$2:$P$182,7,FALSE)</f>
        <v>14500</v>
      </c>
      <c r="S1577" s="63">
        <f>VLOOKUP(class[[#This Row],[count_rd]],caltran!$J$2:$P$182,6,FALSE)</f>
        <v>25500</v>
      </c>
      <c r="T1577" s="1">
        <f>IF(AND(class[[#This Row],[flow]]&gt;=class[[#This Row],[low]], class[[#This Row],[flow]]&lt;=class[[#This Row],[high]]),1,0)</f>
        <v>0</v>
      </c>
    </row>
    <row r="1578" spans="1:20" x14ac:dyDescent="0.25">
      <c r="A1578" s="61">
        <v>5111</v>
      </c>
      <c r="B1578" s="61">
        <v>3</v>
      </c>
      <c r="C1578" s="61">
        <v>1</v>
      </c>
      <c r="D1578" s="68">
        <v>1</v>
      </c>
      <c r="E1578" s="61" t="s">
        <v>77</v>
      </c>
      <c r="F1578" s="61">
        <v>3</v>
      </c>
      <c r="G15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578" s="62">
        <v>6</v>
      </c>
      <c r="I1578" s="62">
        <v>1</v>
      </c>
      <c r="J1578" s="61">
        <v>19600</v>
      </c>
      <c r="K1578" s="4">
        <f>VLOOKUP(class[[#This Row],[hwycov_id]],readme!E:F,2,FALSE)</f>
        <v>6348.6001089999991</v>
      </c>
      <c r="L1578" s="64">
        <f t="shared" si="72"/>
        <v>-0.67609183117346938</v>
      </c>
      <c r="M1578" s="65">
        <f t="shared" si="73"/>
        <v>-13251.399891000001</v>
      </c>
      <c r="N1578" s="65">
        <f t="shared" si="74"/>
        <v>175599599.07119483</v>
      </c>
      <c r="O1578" s="66" t="e">
        <v>#N/A</v>
      </c>
      <c r="P1578" s="1">
        <v>1578</v>
      </c>
      <c r="Q1578" s="46">
        <f>ROUND(class[[#This Row],[count]],-3)</f>
        <v>20000</v>
      </c>
      <c r="R1578" s="59">
        <f>VLOOKUP(class[[#This Row],[count_rd]],caltran!$J$2:$P$182,7,FALSE)</f>
        <v>14500</v>
      </c>
      <c r="S1578" s="63">
        <f>VLOOKUP(class[[#This Row],[count_rd]],caltran!$J$2:$P$182,6,FALSE)</f>
        <v>25500</v>
      </c>
      <c r="T1578" s="1">
        <f>IF(AND(class[[#This Row],[flow]]&gt;=class[[#This Row],[low]], class[[#This Row],[flow]]&lt;=class[[#This Row],[high]]),1,0)</f>
        <v>0</v>
      </c>
    </row>
    <row r="1579" spans="1:20" x14ac:dyDescent="0.25">
      <c r="A1579" s="61">
        <v>9730</v>
      </c>
      <c r="B1579" s="61">
        <v>3</v>
      </c>
      <c r="C1579" s="61">
        <v>1</v>
      </c>
      <c r="D1579" s="68">
        <v>2</v>
      </c>
      <c r="E1579" s="61" t="s">
        <v>77</v>
      </c>
      <c r="F1579" s="61">
        <v>3</v>
      </c>
      <c r="G15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79" s="62">
        <v>2</v>
      </c>
      <c r="I1579" s="62">
        <v>14</v>
      </c>
      <c r="J1579" s="61">
        <v>19608</v>
      </c>
      <c r="K1579" s="4">
        <f>VLOOKUP(class[[#This Row],[hwycov_id]],readme!E:F,2,FALSE)</f>
        <v>19160.389465</v>
      </c>
      <c r="L1579" s="64">
        <f t="shared" si="72"/>
        <v>-2.282795466136267E-2</v>
      </c>
      <c r="M1579" s="65">
        <f t="shared" si="73"/>
        <v>-447.6105349999998</v>
      </c>
      <c r="N1579" s="65">
        <f t="shared" si="74"/>
        <v>200355.19104298606</v>
      </c>
      <c r="O1579" s="66" t="e">
        <v>#N/A</v>
      </c>
      <c r="P1579" s="1">
        <v>1579</v>
      </c>
      <c r="Q1579" s="46">
        <f>ROUND(class[[#This Row],[count]],-3)</f>
        <v>20000</v>
      </c>
      <c r="R1579" s="59">
        <f>VLOOKUP(class[[#This Row],[count_rd]],caltran!$J$2:$P$182,7,FALSE)</f>
        <v>14500</v>
      </c>
      <c r="S1579" s="63">
        <f>VLOOKUP(class[[#This Row],[count_rd]],caltran!$J$2:$P$182,6,FALSE)</f>
        <v>25500</v>
      </c>
      <c r="T1579" s="1">
        <f>IF(AND(class[[#This Row],[flow]]&gt;=class[[#This Row],[low]], class[[#This Row],[flow]]&lt;=class[[#This Row],[high]]),1,0)</f>
        <v>1</v>
      </c>
    </row>
    <row r="1580" spans="1:20" x14ac:dyDescent="0.25">
      <c r="A1580" s="61">
        <v>19909</v>
      </c>
      <c r="B1580" s="61">
        <v>3</v>
      </c>
      <c r="C1580" s="61">
        <v>1</v>
      </c>
      <c r="D1580" s="68">
        <v>2</v>
      </c>
      <c r="E1580" s="61" t="s">
        <v>77</v>
      </c>
      <c r="F1580" s="61">
        <v>3</v>
      </c>
      <c r="G15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80" s="62">
        <v>2</v>
      </c>
      <c r="I1580" s="62">
        <v>14</v>
      </c>
      <c r="J1580" s="61">
        <v>19618</v>
      </c>
      <c r="K1580" s="4">
        <f>VLOOKUP(class[[#This Row],[hwycov_id]],readme!E:F,2,FALSE)</f>
        <v>18596.413452000001</v>
      </c>
      <c r="L1580" s="64">
        <f t="shared" si="72"/>
        <v>-5.2073939647262701E-2</v>
      </c>
      <c r="M1580" s="65">
        <f t="shared" si="73"/>
        <v>-1021.5865479999993</v>
      </c>
      <c r="N1580" s="65">
        <f t="shared" si="74"/>
        <v>1043639.0750545549</v>
      </c>
      <c r="O1580" s="66" t="e">
        <v>#N/A</v>
      </c>
      <c r="P1580" s="1">
        <v>1580</v>
      </c>
      <c r="Q1580" s="46">
        <f>ROUND(class[[#This Row],[count]],-3)</f>
        <v>20000</v>
      </c>
      <c r="R1580" s="59">
        <f>VLOOKUP(class[[#This Row],[count_rd]],caltran!$J$2:$P$182,7,FALSE)</f>
        <v>14500</v>
      </c>
      <c r="S1580" s="63">
        <f>VLOOKUP(class[[#This Row],[count_rd]],caltran!$J$2:$P$182,6,FALSE)</f>
        <v>25500</v>
      </c>
      <c r="T1580" s="1">
        <f>IF(AND(class[[#This Row],[flow]]&gt;=class[[#This Row],[low]], class[[#This Row],[flow]]&lt;=class[[#This Row],[high]]),1,0)</f>
        <v>1</v>
      </c>
    </row>
    <row r="1581" spans="1:20" x14ac:dyDescent="0.25">
      <c r="A1581" s="61">
        <v>14120</v>
      </c>
      <c r="B1581" s="61">
        <v>3</v>
      </c>
      <c r="C1581" s="61">
        <v>1</v>
      </c>
      <c r="D1581" s="68">
        <v>2</v>
      </c>
      <c r="E1581" s="61" t="s">
        <v>77</v>
      </c>
      <c r="F1581" s="61">
        <v>3</v>
      </c>
      <c r="G15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581" s="62">
        <v>4</v>
      </c>
      <c r="I1581" s="62">
        <v>11</v>
      </c>
      <c r="J1581" s="61">
        <v>19700</v>
      </c>
      <c r="K1581" s="4">
        <f>VLOOKUP(class[[#This Row],[hwycov_id]],readme!E:F,2,FALSE)</f>
        <v>7432.7048720000003</v>
      </c>
      <c r="L1581" s="64">
        <f t="shared" si="72"/>
        <v>-0.62270533644670056</v>
      </c>
      <c r="M1581" s="65">
        <f t="shared" si="73"/>
        <v>-12267.295128</v>
      </c>
      <c r="N1581" s="65">
        <f t="shared" si="74"/>
        <v>150486529.75745252</v>
      </c>
      <c r="O1581" s="66" t="e">
        <v>#N/A</v>
      </c>
      <c r="P1581" s="1">
        <v>1581</v>
      </c>
      <c r="Q1581" s="46">
        <f>ROUND(class[[#This Row],[count]],-3)</f>
        <v>20000</v>
      </c>
      <c r="R1581" s="59">
        <f>VLOOKUP(class[[#This Row],[count_rd]],caltran!$J$2:$P$182,7,FALSE)</f>
        <v>14500</v>
      </c>
      <c r="S1581" s="63">
        <f>VLOOKUP(class[[#This Row],[count_rd]],caltran!$J$2:$P$182,6,FALSE)</f>
        <v>25500</v>
      </c>
      <c r="T1581" s="1">
        <f>IF(AND(class[[#This Row],[flow]]&gt;=class[[#This Row],[low]], class[[#This Row],[flow]]&lt;=class[[#This Row],[high]]),1,0)</f>
        <v>0</v>
      </c>
    </row>
    <row r="1582" spans="1:20" x14ac:dyDescent="0.25">
      <c r="A1582" s="61">
        <v>6152</v>
      </c>
      <c r="B1582" s="61">
        <v>3</v>
      </c>
      <c r="C1582" s="61">
        <v>1</v>
      </c>
      <c r="D1582" s="68">
        <v>2</v>
      </c>
      <c r="E1582" s="61" t="s">
        <v>77</v>
      </c>
      <c r="F1582" s="61">
        <v>3</v>
      </c>
      <c r="G15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82" s="62">
        <v>6</v>
      </c>
      <c r="I1582" s="62">
        <v>1</v>
      </c>
      <c r="J1582" s="61">
        <v>19800</v>
      </c>
      <c r="K1582" s="4">
        <f>VLOOKUP(class[[#This Row],[hwycov_id]],readme!E:F,2,FALSE)</f>
        <v>15419.796096000002</v>
      </c>
      <c r="L1582" s="64">
        <f t="shared" si="72"/>
        <v>-0.22122241939393927</v>
      </c>
      <c r="M1582" s="65">
        <f t="shared" si="73"/>
        <v>-4380.2039039999981</v>
      </c>
      <c r="N1582" s="65">
        <f t="shared" si="74"/>
        <v>19186186.240616824</v>
      </c>
      <c r="O1582" s="66" t="e">
        <v>#N/A</v>
      </c>
      <c r="P1582" s="1">
        <v>1582</v>
      </c>
      <c r="Q1582" s="46">
        <f>ROUND(class[[#This Row],[count]],-3)</f>
        <v>20000</v>
      </c>
      <c r="R1582" s="59">
        <f>VLOOKUP(class[[#This Row],[count_rd]],caltran!$J$2:$P$182,7,FALSE)</f>
        <v>14500</v>
      </c>
      <c r="S1582" s="63">
        <f>VLOOKUP(class[[#This Row],[count_rd]],caltran!$J$2:$P$182,6,FALSE)</f>
        <v>25500</v>
      </c>
      <c r="T1582" s="1">
        <f>IF(AND(class[[#This Row],[flow]]&gt;=class[[#This Row],[low]], class[[#This Row],[flow]]&lt;=class[[#This Row],[high]]),1,0)</f>
        <v>1</v>
      </c>
    </row>
    <row r="1583" spans="1:20" x14ac:dyDescent="0.25">
      <c r="A1583" s="61">
        <v>2471</v>
      </c>
      <c r="B1583" s="61">
        <v>3</v>
      </c>
      <c r="C1583" s="61">
        <v>1</v>
      </c>
      <c r="D1583" s="68">
        <v>2</v>
      </c>
      <c r="E1583" s="61" t="s">
        <v>77</v>
      </c>
      <c r="F1583" s="61">
        <v>3</v>
      </c>
      <c r="G15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83" s="62">
        <v>5</v>
      </c>
      <c r="I1583" s="62">
        <v>16</v>
      </c>
      <c r="J1583" s="61">
        <v>19800</v>
      </c>
      <c r="K1583" s="4">
        <f>VLOOKUP(class[[#This Row],[hwycov_id]],readme!E:F,2,FALSE)</f>
        <v>12254.071594999999</v>
      </c>
      <c r="L1583" s="64">
        <f t="shared" si="72"/>
        <v>-0.38110749520202025</v>
      </c>
      <c r="M1583" s="65">
        <f t="shared" si="73"/>
        <v>-7545.9284050000006</v>
      </c>
      <c r="N1583" s="65">
        <f t="shared" si="74"/>
        <v>56941035.493385851</v>
      </c>
      <c r="O1583" s="66" t="e">
        <v>#N/A</v>
      </c>
      <c r="P1583" s="1">
        <v>1583</v>
      </c>
      <c r="Q1583" s="46">
        <f>ROUND(class[[#This Row],[count]],-3)</f>
        <v>20000</v>
      </c>
      <c r="R1583" s="59">
        <f>VLOOKUP(class[[#This Row],[count_rd]],caltran!$J$2:$P$182,7,FALSE)</f>
        <v>14500</v>
      </c>
      <c r="S1583" s="63">
        <f>VLOOKUP(class[[#This Row],[count_rd]],caltran!$J$2:$P$182,6,FALSE)</f>
        <v>25500</v>
      </c>
      <c r="T1583" s="1">
        <f>IF(AND(class[[#This Row],[flow]]&gt;=class[[#This Row],[low]], class[[#This Row],[flow]]&lt;=class[[#This Row],[high]]),1,0)</f>
        <v>0</v>
      </c>
    </row>
    <row r="1584" spans="1:20" x14ac:dyDescent="0.25">
      <c r="A1584" s="61">
        <v>2546</v>
      </c>
      <c r="B1584" s="61">
        <v>3</v>
      </c>
      <c r="C1584" s="61">
        <v>1</v>
      </c>
      <c r="D1584" s="68">
        <v>2</v>
      </c>
      <c r="E1584" s="61" t="s">
        <v>77</v>
      </c>
      <c r="F1584" s="61">
        <v>3</v>
      </c>
      <c r="G15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84" s="62">
        <v>7</v>
      </c>
      <c r="I1584" s="62">
        <v>7</v>
      </c>
      <c r="J1584" s="61">
        <v>19800</v>
      </c>
      <c r="K1584" s="4">
        <f>VLOOKUP(class[[#This Row],[hwycov_id]],readme!E:F,2,FALSE)</f>
        <v>18111.793609</v>
      </c>
      <c r="L1584" s="64">
        <f t="shared" si="72"/>
        <v>-8.526294904040399E-2</v>
      </c>
      <c r="M1584" s="65">
        <f t="shared" si="73"/>
        <v>-1688.2063909999997</v>
      </c>
      <c r="N1584" s="65">
        <f t="shared" si="74"/>
        <v>2850040.8186132438</v>
      </c>
      <c r="O1584" s="66" t="e">
        <v>#N/A</v>
      </c>
      <c r="P1584" s="1">
        <v>1584</v>
      </c>
      <c r="Q1584" s="46">
        <f>ROUND(class[[#This Row],[count]],-3)</f>
        <v>20000</v>
      </c>
      <c r="R1584" s="59">
        <f>VLOOKUP(class[[#This Row],[count_rd]],caltran!$J$2:$P$182,7,FALSE)</f>
        <v>14500</v>
      </c>
      <c r="S1584" s="63">
        <f>VLOOKUP(class[[#This Row],[count_rd]],caltran!$J$2:$P$182,6,FALSE)</f>
        <v>25500</v>
      </c>
      <c r="T1584" s="1">
        <f>IF(AND(class[[#This Row],[flow]]&gt;=class[[#This Row],[low]], class[[#This Row],[flow]]&lt;=class[[#This Row],[high]]),1,0)</f>
        <v>1</v>
      </c>
    </row>
    <row r="1585" spans="1:20" x14ac:dyDescent="0.25">
      <c r="A1585" s="61">
        <v>1767</v>
      </c>
      <c r="B1585" s="61">
        <v>3</v>
      </c>
      <c r="C1585" s="61">
        <v>1</v>
      </c>
      <c r="D1585" s="68">
        <v>2</v>
      </c>
      <c r="E1585" s="61" t="s">
        <v>77</v>
      </c>
      <c r="F1585" s="61">
        <v>3</v>
      </c>
      <c r="G15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85" s="62">
        <v>3</v>
      </c>
      <c r="I1585" s="62">
        <v>14</v>
      </c>
      <c r="J1585" s="61">
        <v>19843</v>
      </c>
      <c r="K1585" s="4">
        <f>VLOOKUP(class[[#This Row],[hwycov_id]],readme!E:F,2,FALSE)</f>
        <v>19973.432266</v>
      </c>
      <c r="L1585" s="64">
        <f t="shared" si="72"/>
        <v>6.5732130222244667E-3</v>
      </c>
      <c r="M1585" s="65">
        <f t="shared" si="73"/>
        <v>130.4322659999998</v>
      </c>
      <c r="N1585" s="65">
        <f t="shared" si="74"/>
        <v>17012.576013894704</v>
      </c>
      <c r="O1585" s="66" t="e">
        <v>#N/A</v>
      </c>
      <c r="P1585" s="1">
        <v>1585</v>
      </c>
      <c r="Q1585" s="46">
        <f>ROUND(class[[#This Row],[count]],-3)</f>
        <v>20000</v>
      </c>
      <c r="R1585" s="59">
        <f>VLOOKUP(class[[#This Row],[count_rd]],caltran!$J$2:$P$182,7,FALSE)</f>
        <v>14500</v>
      </c>
      <c r="S1585" s="63">
        <f>VLOOKUP(class[[#This Row],[count_rd]],caltran!$J$2:$P$182,6,FALSE)</f>
        <v>25500</v>
      </c>
      <c r="T1585" s="1">
        <f>IF(AND(class[[#This Row],[flow]]&gt;=class[[#This Row],[low]], class[[#This Row],[flow]]&lt;=class[[#This Row],[high]]),1,0)</f>
        <v>1</v>
      </c>
    </row>
    <row r="1586" spans="1:20" x14ac:dyDescent="0.25">
      <c r="A1586" s="61">
        <v>5751</v>
      </c>
      <c r="B1586" s="61">
        <v>3</v>
      </c>
      <c r="C1586" s="61">
        <v>1</v>
      </c>
      <c r="D1586" s="68">
        <v>2</v>
      </c>
      <c r="E1586" s="61" t="s">
        <v>77</v>
      </c>
      <c r="F1586" s="61">
        <v>3</v>
      </c>
      <c r="G15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86" s="62">
        <v>7</v>
      </c>
      <c r="I1586" s="62">
        <v>7</v>
      </c>
      <c r="J1586" s="61">
        <v>19900</v>
      </c>
      <c r="K1586" s="4">
        <f>VLOOKUP(class[[#This Row],[hwycov_id]],readme!E:F,2,FALSE)</f>
        <v>18183.157621999999</v>
      </c>
      <c r="L1586" s="64">
        <f t="shared" si="72"/>
        <v>-8.6273486331658322E-2</v>
      </c>
      <c r="M1586" s="65">
        <f t="shared" si="73"/>
        <v>-1716.8423780000012</v>
      </c>
      <c r="N1586" s="65">
        <f t="shared" si="74"/>
        <v>2947547.7508966988</v>
      </c>
      <c r="O1586" s="66" t="e">
        <v>#N/A</v>
      </c>
      <c r="P1586" s="1">
        <v>1586</v>
      </c>
      <c r="Q1586" s="46">
        <f>ROUND(class[[#This Row],[count]],-3)</f>
        <v>20000</v>
      </c>
      <c r="R1586" s="59">
        <f>VLOOKUP(class[[#This Row],[count_rd]],caltran!$J$2:$P$182,7,FALSE)</f>
        <v>14500</v>
      </c>
      <c r="S1586" s="63">
        <f>VLOOKUP(class[[#This Row],[count_rd]],caltran!$J$2:$P$182,6,FALSE)</f>
        <v>25500</v>
      </c>
      <c r="T1586" s="1">
        <f>IF(AND(class[[#This Row],[flow]]&gt;=class[[#This Row],[low]], class[[#This Row],[flow]]&lt;=class[[#This Row],[high]]),1,0)</f>
        <v>1</v>
      </c>
    </row>
    <row r="1587" spans="1:20" x14ac:dyDescent="0.25">
      <c r="A1587" s="61">
        <v>19168</v>
      </c>
      <c r="B1587" s="61">
        <v>3</v>
      </c>
      <c r="C1587" s="61">
        <v>1</v>
      </c>
      <c r="D1587" s="68">
        <v>2</v>
      </c>
      <c r="E1587" s="61" t="s">
        <v>77</v>
      </c>
      <c r="F1587" s="61">
        <v>3</v>
      </c>
      <c r="G15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87" s="62">
        <v>4</v>
      </c>
      <c r="I1587" s="62">
        <v>14</v>
      </c>
      <c r="J1587" s="61">
        <v>19903</v>
      </c>
      <c r="K1587" s="4">
        <f>VLOOKUP(class[[#This Row],[hwycov_id]],readme!E:F,2,FALSE)</f>
        <v>12777.873865000001</v>
      </c>
      <c r="L1587" s="64">
        <f t="shared" si="72"/>
        <v>-0.35799257071798218</v>
      </c>
      <c r="M1587" s="65">
        <f t="shared" si="73"/>
        <v>-7125.1261349999986</v>
      </c>
      <c r="N1587" s="65">
        <f t="shared" si="74"/>
        <v>50767422.43966002</v>
      </c>
      <c r="O1587" s="66" t="e">
        <v>#N/A</v>
      </c>
      <c r="P1587" s="1">
        <v>1587</v>
      </c>
      <c r="Q1587" s="46">
        <f>ROUND(class[[#This Row],[count]],-3)</f>
        <v>20000</v>
      </c>
      <c r="R1587" s="59">
        <f>VLOOKUP(class[[#This Row],[count_rd]],caltran!$J$2:$P$182,7,FALSE)</f>
        <v>14500</v>
      </c>
      <c r="S1587" s="63">
        <f>VLOOKUP(class[[#This Row],[count_rd]],caltran!$J$2:$P$182,6,FALSE)</f>
        <v>25500</v>
      </c>
      <c r="T1587" s="1">
        <f>IF(AND(class[[#This Row],[flow]]&gt;=class[[#This Row],[low]], class[[#This Row],[flow]]&lt;=class[[#This Row],[high]]),1,0)</f>
        <v>0</v>
      </c>
    </row>
    <row r="1588" spans="1:20" x14ac:dyDescent="0.25">
      <c r="A1588" s="61">
        <v>4192</v>
      </c>
      <c r="B1588" s="61">
        <v>3</v>
      </c>
      <c r="C1588" s="61">
        <v>1</v>
      </c>
      <c r="D1588" s="68">
        <v>2</v>
      </c>
      <c r="E1588" s="61" t="s">
        <v>77</v>
      </c>
      <c r="F1588" s="61">
        <v>3</v>
      </c>
      <c r="G15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588" s="62">
        <v>3</v>
      </c>
      <c r="I1588" s="62">
        <v>14</v>
      </c>
      <c r="J1588" s="61">
        <v>19961</v>
      </c>
      <c r="K1588" s="4">
        <f>VLOOKUP(class[[#This Row],[hwycov_id]],readme!E:F,2,FALSE)</f>
        <v>21182.912056000001</v>
      </c>
      <c r="L1588" s="64">
        <f t="shared" si="72"/>
        <v>6.1214971995391165E-2</v>
      </c>
      <c r="M1588" s="65">
        <f t="shared" si="73"/>
        <v>1221.912056000001</v>
      </c>
      <c r="N1588" s="65">
        <f t="shared" si="74"/>
        <v>1493069.0725981498</v>
      </c>
      <c r="O1588" s="66" t="e">
        <v>#N/A</v>
      </c>
      <c r="P1588" s="1">
        <v>1588</v>
      </c>
      <c r="Q1588" s="46">
        <f>ROUND(class[[#This Row],[count]],-3)</f>
        <v>20000</v>
      </c>
      <c r="R1588" s="59">
        <f>VLOOKUP(class[[#This Row],[count_rd]],caltran!$J$2:$P$182,7,FALSE)</f>
        <v>14500</v>
      </c>
      <c r="S1588" s="63">
        <f>VLOOKUP(class[[#This Row],[count_rd]],caltran!$J$2:$P$182,6,FALSE)</f>
        <v>25500</v>
      </c>
      <c r="T1588" s="1">
        <f>IF(AND(class[[#This Row],[flow]]&gt;=class[[#This Row],[low]], class[[#This Row],[flow]]&lt;=class[[#This Row],[high]]),1,0)</f>
        <v>1</v>
      </c>
    </row>
    <row r="1589" spans="1:20" x14ac:dyDescent="0.25">
      <c r="A1589" s="61">
        <v>16785</v>
      </c>
      <c r="B1589" s="61">
        <v>3</v>
      </c>
      <c r="C1589" s="61">
        <v>1</v>
      </c>
      <c r="D1589" s="68">
        <v>2</v>
      </c>
      <c r="E1589" s="61" t="s">
        <v>77</v>
      </c>
      <c r="F1589" s="61">
        <v>3</v>
      </c>
      <c r="G15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589" s="62">
        <v>1</v>
      </c>
      <c r="I1589" s="62">
        <v>14</v>
      </c>
      <c r="J1589" s="61">
        <v>20035</v>
      </c>
      <c r="K1589" s="4">
        <f>VLOOKUP(class[[#This Row],[hwycov_id]],readme!E:F,2,FALSE)</f>
        <v>20331.322982999998</v>
      </c>
      <c r="L1589" s="64">
        <f t="shared" ref="L1589:L1652" si="75">K1589/J1589-1</f>
        <v>1.4790266184177669E-2</v>
      </c>
      <c r="M1589" s="65">
        <f t="shared" ref="M1589:M1652" si="76">K1589-J1589</f>
        <v>296.3229829999982</v>
      </c>
      <c r="N1589" s="65">
        <f t="shared" ref="N1589:N1652" si="77">POWER(M1589,2)</f>
        <v>87807.310254017226</v>
      </c>
      <c r="O1589" s="66" t="e">
        <v>#N/A</v>
      </c>
      <c r="P1589" s="1">
        <v>1589</v>
      </c>
      <c r="Q1589" s="46">
        <f>ROUND(class[[#This Row],[count]],-3)</f>
        <v>20000</v>
      </c>
      <c r="R1589" s="59">
        <f>VLOOKUP(class[[#This Row],[count_rd]],caltran!$J$2:$P$182,7,FALSE)</f>
        <v>14500</v>
      </c>
      <c r="S1589" s="63">
        <f>VLOOKUP(class[[#This Row],[count_rd]],caltran!$J$2:$P$182,6,FALSE)</f>
        <v>25500</v>
      </c>
      <c r="T1589" s="1">
        <f>IF(AND(class[[#This Row],[flow]]&gt;=class[[#This Row],[low]], class[[#This Row],[flow]]&lt;=class[[#This Row],[high]]),1,0)</f>
        <v>1</v>
      </c>
    </row>
    <row r="1590" spans="1:20" x14ac:dyDescent="0.25">
      <c r="A1590" s="61">
        <v>19208</v>
      </c>
      <c r="B1590" s="61">
        <v>3</v>
      </c>
      <c r="C1590" s="61">
        <v>1</v>
      </c>
      <c r="D1590" s="68">
        <v>2</v>
      </c>
      <c r="E1590" s="61" t="s">
        <v>77</v>
      </c>
      <c r="F1590" s="61">
        <v>3</v>
      </c>
      <c r="G15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90" s="62">
        <v>5</v>
      </c>
      <c r="I1590" s="62">
        <v>19</v>
      </c>
      <c r="J1590" s="61">
        <v>20100</v>
      </c>
      <c r="K1590" s="4">
        <f>VLOOKUP(class[[#This Row],[hwycov_id]],readme!E:F,2,FALSE)</f>
        <v>18824.637930999997</v>
      </c>
      <c r="L1590" s="64">
        <f t="shared" si="75"/>
        <v>-6.3450849203980253E-2</v>
      </c>
      <c r="M1590" s="65">
        <f t="shared" si="76"/>
        <v>-1275.3620690000025</v>
      </c>
      <c r="N1590" s="65">
        <f t="shared" si="77"/>
        <v>1626548.4070439672</v>
      </c>
      <c r="O1590" s="66" t="e">
        <v>#N/A</v>
      </c>
      <c r="P1590" s="1">
        <v>1590</v>
      </c>
      <c r="Q1590" s="46">
        <f>ROUND(class[[#This Row],[count]],-3)</f>
        <v>20000</v>
      </c>
      <c r="R1590" s="59">
        <f>VLOOKUP(class[[#This Row],[count_rd]],caltran!$J$2:$P$182,7,FALSE)</f>
        <v>14500</v>
      </c>
      <c r="S1590" s="63">
        <f>VLOOKUP(class[[#This Row],[count_rd]],caltran!$J$2:$P$182,6,FALSE)</f>
        <v>25500</v>
      </c>
      <c r="T1590" s="1">
        <f>IF(AND(class[[#This Row],[flow]]&gt;=class[[#This Row],[low]], class[[#This Row],[flow]]&lt;=class[[#This Row],[high]]),1,0)</f>
        <v>1</v>
      </c>
    </row>
    <row r="1591" spans="1:20" x14ac:dyDescent="0.25">
      <c r="A1591" s="61">
        <v>20679</v>
      </c>
      <c r="B1591" s="61">
        <v>3</v>
      </c>
      <c r="C1591" s="61">
        <v>1</v>
      </c>
      <c r="D1591" s="68">
        <v>2</v>
      </c>
      <c r="E1591" s="61" t="s">
        <v>77</v>
      </c>
      <c r="F1591" s="61">
        <v>3</v>
      </c>
      <c r="G15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91" s="62">
        <v>7</v>
      </c>
      <c r="I1591" s="62">
        <v>7</v>
      </c>
      <c r="J1591" s="61">
        <v>20100</v>
      </c>
      <c r="K1591" s="4">
        <f>VLOOKUP(class[[#This Row],[hwycov_id]],readme!E:F,2,FALSE)</f>
        <v>15175.102446999999</v>
      </c>
      <c r="L1591" s="64">
        <f t="shared" si="75"/>
        <v>-0.24501977875621894</v>
      </c>
      <c r="M1591" s="65">
        <f t="shared" si="76"/>
        <v>-4924.8975530000007</v>
      </c>
      <c r="N1591" s="65">
        <f t="shared" si="77"/>
        <v>24254615.907545395</v>
      </c>
      <c r="O1591" s="66" t="e">
        <v>#N/A</v>
      </c>
      <c r="P1591" s="1">
        <v>1591</v>
      </c>
      <c r="Q1591" s="46">
        <f>ROUND(class[[#This Row],[count]],-3)</f>
        <v>20000</v>
      </c>
      <c r="R1591" s="59">
        <f>VLOOKUP(class[[#This Row],[count_rd]],caltran!$J$2:$P$182,7,FALSE)</f>
        <v>14500</v>
      </c>
      <c r="S1591" s="63">
        <f>VLOOKUP(class[[#This Row],[count_rd]],caltran!$J$2:$P$182,6,FALSE)</f>
        <v>25500</v>
      </c>
      <c r="T1591" s="1">
        <f>IF(AND(class[[#This Row],[flow]]&gt;=class[[#This Row],[low]], class[[#This Row],[flow]]&lt;=class[[#This Row],[high]]),1,0)</f>
        <v>1</v>
      </c>
    </row>
    <row r="1592" spans="1:20" x14ac:dyDescent="0.25">
      <c r="A1592" s="61">
        <v>16959</v>
      </c>
      <c r="B1592" s="61">
        <v>3</v>
      </c>
      <c r="C1592" s="61">
        <v>1</v>
      </c>
      <c r="D1592" s="68">
        <v>2</v>
      </c>
      <c r="E1592" s="61" t="s">
        <v>77</v>
      </c>
      <c r="F1592" s="61">
        <v>3</v>
      </c>
      <c r="G15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592" s="62">
        <v>4</v>
      </c>
      <c r="I1592" s="62">
        <v>11</v>
      </c>
      <c r="J1592" s="61">
        <v>20300</v>
      </c>
      <c r="K1592" s="4">
        <f>VLOOKUP(class[[#This Row],[hwycov_id]],readme!E:F,2,FALSE)</f>
        <v>29373.489531000003</v>
      </c>
      <c r="L1592" s="64">
        <f t="shared" si="75"/>
        <v>0.44696992763546817</v>
      </c>
      <c r="M1592" s="65">
        <f t="shared" si="76"/>
        <v>9073.4895310000029</v>
      </c>
      <c r="N1592" s="65">
        <f t="shared" si="77"/>
        <v>82328212.269166648</v>
      </c>
      <c r="O1592" s="66" t="e">
        <v>#N/A</v>
      </c>
      <c r="P1592" s="1">
        <v>1592</v>
      </c>
      <c r="Q1592" s="46">
        <f>ROUND(class[[#This Row],[count]],-3)</f>
        <v>20000</v>
      </c>
      <c r="R1592" s="59">
        <f>VLOOKUP(class[[#This Row],[count_rd]],caltran!$J$2:$P$182,7,FALSE)</f>
        <v>14500</v>
      </c>
      <c r="S1592" s="63">
        <f>VLOOKUP(class[[#This Row],[count_rd]],caltran!$J$2:$P$182,6,FALSE)</f>
        <v>25500</v>
      </c>
      <c r="T1592" s="1">
        <f>IF(AND(class[[#This Row],[flow]]&gt;=class[[#This Row],[low]], class[[#This Row],[flow]]&lt;=class[[#This Row],[high]]),1,0)</f>
        <v>0</v>
      </c>
    </row>
    <row r="1593" spans="1:20" x14ac:dyDescent="0.25">
      <c r="A1593" s="61">
        <v>17789</v>
      </c>
      <c r="B1593" s="61">
        <v>3</v>
      </c>
      <c r="C1593" s="61">
        <v>1</v>
      </c>
      <c r="D1593" s="68">
        <v>2</v>
      </c>
      <c r="E1593" s="61" t="s">
        <v>77</v>
      </c>
      <c r="F1593" s="61">
        <v>3</v>
      </c>
      <c r="G15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93" s="62">
        <v>2</v>
      </c>
      <c r="I1593" s="62">
        <v>11</v>
      </c>
      <c r="J1593" s="61">
        <v>20300</v>
      </c>
      <c r="K1593" s="4">
        <f>VLOOKUP(class[[#This Row],[hwycov_id]],readme!E:F,2,FALSE)</f>
        <v>18900.691467999997</v>
      </c>
      <c r="L1593" s="64">
        <f t="shared" si="75"/>
        <v>-6.8931454778325296E-2</v>
      </c>
      <c r="M1593" s="65">
        <f t="shared" si="76"/>
        <v>-1399.3085320000027</v>
      </c>
      <c r="N1593" s="65">
        <f t="shared" si="77"/>
        <v>1958064.3677280026</v>
      </c>
      <c r="O1593" s="66" t="e">
        <v>#N/A</v>
      </c>
      <c r="P1593" s="1">
        <v>1593</v>
      </c>
      <c r="Q1593" s="46">
        <f>ROUND(class[[#This Row],[count]],-3)</f>
        <v>20000</v>
      </c>
      <c r="R1593" s="59">
        <f>VLOOKUP(class[[#This Row],[count_rd]],caltran!$J$2:$P$182,7,FALSE)</f>
        <v>14500</v>
      </c>
      <c r="S1593" s="63">
        <f>VLOOKUP(class[[#This Row],[count_rd]],caltran!$J$2:$P$182,6,FALSE)</f>
        <v>25500</v>
      </c>
      <c r="T1593" s="1">
        <f>IF(AND(class[[#This Row],[flow]]&gt;=class[[#This Row],[low]], class[[#This Row],[flow]]&lt;=class[[#This Row],[high]]),1,0)</f>
        <v>1</v>
      </c>
    </row>
    <row r="1594" spans="1:20" x14ac:dyDescent="0.25">
      <c r="A1594" s="61">
        <v>12800</v>
      </c>
      <c r="B1594" s="61">
        <v>3</v>
      </c>
      <c r="C1594" s="61">
        <v>1</v>
      </c>
      <c r="D1594" s="68">
        <v>2</v>
      </c>
      <c r="E1594" s="61" t="s">
        <v>77</v>
      </c>
      <c r="F1594" s="61">
        <v>3</v>
      </c>
      <c r="G15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94" s="62">
        <v>7</v>
      </c>
      <c r="I1594" s="62">
        <v>15</v>
      </c>
      <c r="J1594" s="61">
        <v>20300</v>
      </c>
      <c r="K1594" s="4">
        <f>VLOOKUP(class[[#This Row],[hwycov_id]],readme!E:F,2,FALSE)</f>
        <v>15620.141602</v>
      </c>
      <c r="L1594" s="64">
        <f t="shared" si="75"/>
        <v>-0.23053489645320202</v>
      </c>
      <c r="M1594" s="65">
        <f t="shared" si="76"/>
        <v>-4679.8583980000003</v>
      </c>
      <c r="N1594" s="65">
        <f t="shared" si="77"/>
        <v>21901074.62533113</v>
      </c>
      <c r="O1594" s="66" t="e">
        <v>#N/A</v>
      </c>
      <c r="P1594" s="1">
        <v>1594</v>
      </c>
      <c r="Q1594" s="46">
        <f>ROUND(class[[#This Row],[count]],-3)</f>
        <v>20000</v>
      </c>
      <c r="R1594" s="59">
        <f>VLOOKUP(class[[#This Row],[count_rd]],caltran!$J$2:$P$182,7,FALSE)</f>
        <v>14500</v>
      </c>
      <c r="S1594" s="63">
        <f>VLOOKUP(class[[#This Row],[count_rd]],caltran!$J$2:$P$182,6,FALSE)</f>
        <v>25500</v>
      </c>
      <c r="T1594" s="1">
        <f>IF(AND(class[[#This Row],[flow]]&gt;=class[[#This Row],[low]], class[[#This Row],[flow]]&lt;=class[[#This Row],[high]]),1,0)</f>
        <v>1</v>
      </c>
    </row>
    <row r="1595" spans="1:20" x14ac:dyDescent="0.25">
      <c r="A1595" s="61">
        <v>9937</v>
      </c>
      <c r="B1595" s="61">
        <v>3</v>
      </c>
      <c r="C1595" s="61">
        <v>1</v>
      </c>
      <c r="D1595" s="68">
        <v>2</v>
      </c>
      <c r="E1595" s="61" t="s">
        <v>77</v>
      </c>
      <c r="F1595" s="61">
        <v>3</v>
      </c>
      <c r="G15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95" s="62">
        <v>3</v>
      </c>
      <c r="I1595" s="62">
        <v>14</v>
      </c>
      <c r="J1595" s="61">
        <v>20305</v>
      </c>
      <c r="K1595" s="4">
        <f>VLOOKUP(class[[#This Row],[hwycov_id]],readme!E:F,2,FALSE)</f>
        <v>17134.943563000001</v>
      </c>
      <c r="L1595" s="64">
        <f t="shared" si="75"/>
        <v>-0.15612196193055894</v>
      </c>
      <c r="M1595" s="65">
        <f t="shared" si="76"/>
        <v>-3170.0564369999993</v>
      </c>
      <c r="N1595" s="65">
        <f t="shared" si="77"/>
        <v>10049257.813765131</v>
      </c>
      <c r="O1595" s="66" t="e">
        <v>#N/A</v>
      </c>
      <c r="P1595" s="1">
        <v>1595</v>
      </c>
      <c r="Q1595" s="46">
        <f>ROUND(class[[#This Row],[count]],-3)</f>
        <v>20000</v>
      </c>
      <c r="R1595" s="59">
        <f>VLOOKUP(class[[#This Row],[count_rd]],caltran!$J$2:$P$182,7,FALSE)</f>
        <v>14500</v>
      </c>
      <c r="S1595" s="63">
        <f>VLOOKUP(class[[#This Row],[count_rd]],caltran!$J$2:$P$182,6,FALSE)</f>
        <v>25500</v>
      </c>
      <c r="T1595" s="1">
        <f>IF(AND(class[[#This Row],[flow]]&gt;=class[[#This Row],[low]], class[[#This Row],[flow]]&lt;=class[[#This Row],[high]]),1,0)</f>
        <v>1</v>
      </c>
    </row>
    <row r="1596" spans="1:20" x14ac:dyDescent="0.25">
      <c r="A1596" s="61">
        <v>16114</v>
      </c>
      <c r="B1596" s="61">
        <v>3</v>
      </c>
      <c r="C1596" s="61">
        <v>1</v>
      </c>
      <c r="D1596" s="68">
        <v>2</v>
      </c>
      <c r="E1596" s="61" t="s">
        <v>77</v>
      </c>
      <c r="F1596" s="61">
        <v>3</v>
      </c>
      <c r="G15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596" s="62">
        <v>2</v>
      </c>
      <c r="I1596" s="62">
        <v>14</v>
      </c>
      <c r="J1596" s="61">
        <v>20388</v>
      </c>
      <c r="K1596" s="4">
        <f>VLOOKUP(class[[#This Row],[hwycov_id]],readme!E:F,2,FALSE)</f>
        <v>23921.393586000002</v>
      </c>
      <c r="L1596" s="64">
        <f t="shared" si="75"/>
        <v>0.17330751353737495</v>
      </c>
      <c r="M1596" s="65">
        <f t="shared" si="76"/>
        <v>3533.393586000002</v>
      </c>
      <c r="N1596" s="65">
        <f t="shared" si="77"/>
        <v>12484870.233585954</v>
      </c>
      <c r="O1596" s="66" t="e">
        <v>#N/A</v>
      </c>
      <c r="P1596" s="1">
        <v>1596</v>
      </c>
      <c r="Q1596" s="46">
        <f>ROUND(class[[#This Row],[count]],-3)</f>
        <v>20000</v>
      </c>
      <c r="R1596" s="59">
        <f>VLOOKUP(class[[#This Row],[count_rd]],caltran!$J$2:$P$182,7,FALSE)</f>
        <v>14500</v>
      </c>
      <c r="S1596" s="63">
        <f>VLOOKUP(class[[#This Row],[count_rd]],caltran!$J$2:$P$182,6,FALSE)</f>
        <v>25500</v>
      </c>
      <c r="T1596" s="1">
        <f>IF(AND(class[[#This Row],[flow]]&gt;=class[[#This Row],[low]], class[[#This Row],[flow]]&lt;=class[[#This Row],[high]]),1,0)</f>
        <v>1</v>
      </c>
    </row>
    <row r="1597" spans="1:20" x14ac:dyDescent="0.25">
      <c r="A1597" s="61">
        <v>30729</v>
      </c>
      <c r="B1597" s="61">
        <v>3</v>
      </c>
      <c r="C1597" s="61">
        <v>1</v>
      </c>
      <c r="D1597" s="68">
        <v>2</v>
      </c>
      <c r="E1597" s="61" t="s">
        <v>77</v>
      </c>
      <c r="F1597" s="61">
        <v>3</v>
      </c>
      <c r="G15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97" s="62">
        <v>4</v>
      </c>
      <c r="I1597" s="62">
        <v>8</v>
      </c>
      <c r="J1597" s="61">
        <v>20400</v>
      </c>
      <c r="K1597" s="4">
        <f>VLOOKUP(class[[#This Row],[hwycov_id]],readme!E:F,2,FALSE)</f>
        <v>13470.154693</v>
      </c>
      <c r="L1597" s="64">
        <f t="shared" si="75"/>
        <v>-0.33969829936274509</v>
      </c>
      <c r="M1597" s="65">
        <f t="shared" si="76"/>
        <v>-6929.8453069999996</v>
      </c>
      <c r="N1597" s="65">
        <f t="shared" si="77"/>
        <v>48022755.978949919</v>
      </c>
      <c r="O1597" s="66" t="e">
        <v>#N/A</v>
      </c>
      <c r="P1597" s="1">
        <v>1597</v>
      </c>
      <c r="Q1597" s="46">
        <f>ROUND(class[[#This Row],[count]],-3)</f>
        <v>20000</v>
      </c>
      <c r="R1597" s="59">
        <f>VLOOKUP(class[[#This Row],[count_rd]],caltran!$J$2:$P$182,7,FALSE)</f>
        <v>14500</v>
      </c>
      <c r="S1597" s="63">
        <f>VLOOKUP(class[[#This Row],[count_rd]],caltran!$J$2:$P$182,6,FALSE)</f>
        <v>25500</v>
      </c>
      <c r="T1597" s="1">
        <f>IF(AND(class[[#This Row],[flow]]&gt;=class[[#This Row],[low]], class[[#This Row],[flow]]&lt;=class[[#This Row],[high]]),1,0)</f>
        <v>0</v>
      </c>
    </row>
    <row r="1598" spans="1:20" x14ac:dyDescent="0.25">
      <c r="A1598" s="61">
        <v>13291</v>
      </c>
      <c r="B1598" s="61">
        <v>3</v>
      </c>
      <c r="C1598" s="61">
        <v>1</v>
      </c>
      <c r="D1598" s="68">
        <v>2</v>
      </c>
      <c r="E1598" s="61" t="s">
        <v>77</v>
      </c>
      <c r="F1598" s="61">
        <v>3</v>
      </c>
      <c r="G15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98" s="62">
        <v>6</v>
      </c>
      <c r="I1598" s="62">
        <v>1</v>
      </c>
      <c r="J1598" s="61">
        <v>20400</v>
      </c>
      <c r="K1598" s="4">
        <f>VLOOKUP(class[[#This Row],[hwycov_id]],readme!E:F,2,FALSE)</f>
        <v>12206.151826000001</v>
      </c>
      <c r="L1598" s="64">
        <f t="shared" si="75"/>
        <v>-0.40165922421568623</v>
      </c>
      <c r="M1598" s="65">
        <f t="shared" si="76"/>
        <v>-8193.8481739999988</v>
      </c>
      <c r="N1598" s="65">
        <f t="shared" si="77"/>
        <v>67139147.898563117</v>
      </c>
      <c r="O1598" s="66" t="e">
        <v>#N/A</v>
      </c>
      <c r="P1598" s="1">
        <v>1598</v>
      </c>
      <c r="Q1598" s="46">
        <f>ROUND(class[[#This Row],[count]],-3)</f>
        <v>20000</v>
      </c>
      <c r="R1598" s="59">
        <f>VLOOKUP(class[[#This Row],[count_rd]],caltran!$J$2:$P$182,7,FALSE)</f>
        <v>14500</v>
      </c>
      <c r="S1598" s="63">
        <f>VLOOKUP(class[[#This Row],[count_rd]],caltran!$J$2:$P$182,6,FALSE)</f>
        <v>25500</v>
      </c>
      <c r="T1598" s="1">
        <f>IF(AND(class[[#This Row],[flow]]&gt;=class[[#This Row],[low]], class[[#This Row],[flow]]&lt;=class[[#This Row],[high]]),1,0)</f>
        <v>0</v>
      </c>
    </row>
    <row r="1599" spans="1:20" x14ac:dyDescent="0.25">
      <c r="A1599" s="61">
        <v>11315</v>
      </c>
      <c r="B1599" s="61">
        <v>3</v>
      </c>
      <c r="C1599" s="61">
        <v>1</v>
      </c>
      <c r="D1599" s="68">
        <v>2</v>
      </c>
      <c r="E1599" s="61" t="s">
        <v>77</v>
      </c>
      <c r="F1599" s="61">
        <v>3</v>
      </c>
      <c r="G15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599" s="62">
        <v>5</v>
      </c>
      <c r="I1599" s="62">
        <v>16</v>
      </c>
      <c r="J1599" s="61">
        <v>20400</v>
      </c>
      <c r="K1599" s="4">
        <f>VLOOKUP(class[[#This Row],[hwycov_id]],readme!E:F,2,FALSE)</f>
        <v>14273.426217</v>
      </c>
      <c r="L1599" s="64">
        <f t="shared" si="75"/>
        <v>-0.30032224426470588</v>
      </c>
      <c r="M1599" s="65">
        <f t="shared" si="76"/>
        <v>-6126.5737829999998</v>
      </c>
      <c r="N1599" s="65">
        <f t="shared" si="77"/>
        <v>37534906.318542928</v>
      </c>
      <c r="O1599" s="66" t="e">
        <v>#N/A</v>
      </c>
      <c r="P1599" s="1">
        <v>1599</v>
      </c>
      <c r="Q1599" s="46">
        <f>ROUND(class[[#This Row],[count]],-3)</f>
        <v>20000</v>
      </c>
      <c r="R1599" s="59">
        <f>VLOOKUP(class[[#This Row],[count_rd]],caltran!$J$2:$P$182,7,FALSE)</f>
        <v>14500</v>
      </c>
      <c r="S1599" s="63">
        <f>VLOOKUP(class[[#This Row],[count_rd]],caltran!$J$2:$P$182,6,FALSE)</f>
        <v>25500</v>
      </c>
      <c r="T1599" s="1">
        <f>IF(AND(class[[#This Row],[flow]]&gt;=class[[#This Row],[low]], class[[#This Row],[flow]]&lt;=class[[#This Row],[high]]),1,0)</f>
        <v>0</v>
      </c>
    </row>
    <row r="1600" spans="1:20" x14ac:dyDescent="0.25">
      <c r="A1600" s="61">
        <v>7020</v>
      </c>
      <c r="B1600" s="61">
        <v>3</v>
      </c>
      <c r="C1600" s="61">
        <v>1</v>
      </c>
      <c r="D1600" s="68">
        <v>2</v>
      </c>
      <c r="E1600" s="61" t="s">
        <v>77</v>
      </c>
      <c r="F1600" s="61">
        <v>3</v>
      </c>
      <c r="G16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00" s="62">
        <v>2</v>
      </c>
      <c r="I1600" s="62">
        <v>11</v>
      </c>
      <c r="J1600" s="61">
        <v>20400</v>
      </c>
      <c r="K1600" s="4">
        <f>VLOOKUP(class[[#This Row],[hwycov_id]],readme!E:F,2,FALSE)</f>
        <v>13716.411293000001</v>
      </c>
      <c r="L1600" s="64">
        <f t="shared" si="75"/>
        <v>-0.32762689740196071</v>
      </c>
      <c r="M1600" s="65">
        <f t="shared" si="76"/>
        <v>-6683.588706999999</v>
      </c>
      <c r="N1600" s="65">
        <f t="shared" si="77"/>
        <v>44670358.004337922</v>
      </c>
      <c r="O1600" s="66" t="e">
        <v>#N/A</v>
      </c>
      <c r="P1600" s="1">
        <v>1600</v>
      </c>
      <c r="Q1600" s="46">
        <f>ROUND(class[[#This Row],[count]],-3)</f>
        <v>20000</v>
      </c>
      <c r="R1600" s="59">
        <f>VLOOKUP(class[[#This Row],[count_rd]],caltran!$J$2:$P$182,7,FALSE)</f>
        <v>14500</v>
      </c>
      <c r="S1600" s="63">
        <f>VLOOKUP(class[[#This Row],[count_rd]],caltran!$J$2:$P$182,6,FALSE)</f>
        <v>25500</v>
      </c>
      <c r="T1600" s="1">
        <f>IF(AND(class[[#This Row],[flow]]&gt;=class[[#This Row],[low]], class[[#This Row],[flow]]&lt;=class[[#This Row],[high]]),1,0)</f>
        <v>0</v>
      </c>
    </row>
    <row r="1601" spans="1:20" x14ac:dyDescent="0.25">
      <c r="A1601" s="61">
        <v>7496</v>
      </c>
      <c r="B1601" s="61">
        <v>3</v>
      </c>
      <c r="C1601" s="61">
        <v>1</v>
      </c>
      <c r="D1601" s="68">
        <v>2</v>
      </c>
      <c r="E1601" s="61" t="s">
        <v>77</v>
      </c>
      <c r="F1601" s="61">
        <v>3</v>
      </c>
      <c r="G16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01" s="62">
        <v>5</v>
      </c>
      <c r="I1601" s="62">
        <v>5</v>
      </c>
      <c r="J1601" s="61">
        <v>20400</v>
      </c>
      <c r="K1601" s="4">
        <f>VLOOKUP(class[[#This Row],[hwycov_id]],readme!E:F,2,FALSE)</f>
        <v>24120.980192999999</v>
      </c>
      <c r="L1601" s="64">
        <f t="shared" si="75"/>
        <v>0.18240098985294106</v>
      </c>
      <c r="M1601" s="65">
        <f t="shared" si="76"/>
        <v>3720.9801929999994</v>
      </c>
      <c r="N1601" s="65">
        <f t="shared" si="77"/>
        <v>13845693.596698312</v>
      </c>
      <c r="O1601" s="66" t="e">
        <v>#N/A</v>
      </c>
      <c r="P1601" s="1">
        <v>1601</v>
      </c>
      <c r="Q1601" s="46">
        <f>ROUND(class[[#This Row],[count]],-3)</f>
        <v>20000</v>
      </c>
      <c r="R1601" s="59">
        <f>VLOOKUP(class[[#This Row],[count_rd]],caltran!$J$2:$P$182,7,FALSE)</f>
        <v>14500</v>
      </c>
      <c r="S1601" s="63">
        <f>VLOOKUP(class[[#This Row],[count_rd]],caltran!$J$2:$P$182,6,FALSE)</f>
        <v>25500</v>
      </c>
      <c r="T1601" s="1">
        <f>IF(AND(class[[#This Row],[flow]]&gt;=class[[#This Row],[low]], class[[#This Row],[flow]]&lt;=class[[#This Row],[high]]),1,0)</f>
        <v>1</v>
      </c>
    </row>
    <row r="1602" spans="1:20" x14ac:dyDescent="0.25">
      <c r="A1602" s="61">
        <v>3988</v>
      </c>
      <c r="B1602" s="61">
        <v>3</v>
      </c>
      <c r="C1602" s="61">
        <v>1</v>
      </c>
      <c r="D1602" s="68">
        <v>2</v>
      </c>
      <c r="E1602" s="61" t="s">
        <v>77</v>
      </c>
      <c r="F1602" s="61">
        <v>3</v>
      </c>
      <c r="G16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02" s="62">
        <v>4</v>
      </c>
      <c r="I1602" s="62">
        <v>2</v>
      </c>
      <c r="J1602" s="61">
        <v>20500</v>
      </c>
      <c r="K1602" s="4">
        <f>VLOOKUP(class[[#This Row],[hwycov_id]],readme!E:F,2,FALSE)</f>
        <v>21923.923705000001</v>
      </c>
      <c r="L1602" s="64">
        <f t="shared" si="75"/>
        <v>6.9459692926829408E-2</v>
      </c>
      <c r="M1602" s="65">
        <f t="shared" si="76"/>
        <v>1423.9237050000011</v>
      </c>
      <c r="N1602" s="65">
        <f t="shared" si="77"/>
        <v>2027558.71766093</v>
      </c>
      <c r="O1602" s="66" t="e">
        <v>#N/A</v>
      </c>
      <c r="P1602" s="1">
        <v>1602</v>
      </c>
      <c r="Q1602" s="46">
        <f>ROUND(class[[#This Row],[count]],-3)</f>
        <v>21000</v>
      </c>
      <c r="R1602" s="59">
        <f>VLOOKUP(class[[#This Row],[count_rd]],caltran!$J$2:$P$182,7,FALSE)</f>
        <v>15330</v>
      </c>
      <c r="S1602" s="63">
        <f>VLOOKUP(class[[#This Row],[count_rd]],caltran!$J$2:$P$182,6,FALSE)</f>
        <v>26670</v>
      </c>
      <c r="T1602" s="1">
        <f>IF(AND(class[[#This Row],[flow]]&gt;=class[[#This Row],[low]], class[[#This Row],[flow]]&lt;=class[[#This Row],[high]]),1,0)</f>
        <v>1</v>
      </c>
    </row>
    <row r="1603" spans="1:20" x14ac:dyDescent="0.25">
      <c r="A1603" s="61">
        <v>7949</v>
      </c>
      <c r="B1603" s="61">
        <v>3</v>
      </c>
      <c r="C1603" s="61">
        <v>1</v>
      </c>
      <c r="D1603" s="68">
        <v>2</v>
      </c>
      <c r="E1603" s="61" t="s">
        <v>77</v>
      </c>
      <c r="F1603" s="61">
        <v>3</v>
      </c>
      <c r="G16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603" s="62">
        <v>5</v>
      </c>
      <c r="I1603" s="62">
        <v>9</v>
      </c>
      <c r="J1603" s="61">
        <v>20600</v>
      </c>
      <c r="K1603" s="4">
        <f>VLOOKUP(class[[#This Row],[hwycov_id]],readme!E:F,2,FALSE)</f>
        <v>32910.223999000002</v>
      </c>
      <c r="L1603" s="64">
        <f t="shared" si="75"/>
        <v>0.59758368927184469</v>
      </c>
      <c r="M1603" s="65">
        <f t="shared" si="76"/>
        <v>12310.223999000002</v>
      </c>
      <c r="N1603" s="65">
        <f t="shared" si="77"/>
        <v>151541614.90555561</v>
      </c>
      <c r="O1603" s="66" t="e">
        <v>#N/A</v>
      </c>
      <c r="P1603" s="1">
        <v>1603</v>
      </c>
      <c r="Q1603" s="46">
        <f>ROUND(class[[#This Row],[count]],-3)</f>
        <v>21000</v>
      </c>
      <c r="R1603" s="59">
        <f>VLOOKUP(class[[#This Row],[count_rd]],caltran!$J$2:$P$182,7,FALSE)</f>
        <v>15330</v>
      </c>
      <c r="S1603" s="63">
        <f>VLOOKUP(class[[#This Row],[count_rd]],caltran!$J$2:$P$182,6,FALSE)</f>
        <v>26670</v>
      </c>
      <c r="T1603" s="1">
        <f>IF(AND(class[[#This Row],[flow]]&gt;=class[[#This Row],[low]], class[[#This Row],[flow]]&lt;=class[[#This Row],[high]]),1,0)</f>
        <v>0</v>
      </c>
    </row>
    <row r="1604" spans="1:20" x14ac:dyDescent="0.25">
      <c r="A1604" s="61">
        <v>31021</v>
      </c>
      <c r="B1604" s="61">
        <v>3</v>
      </c>
      <c r="C1604" s="61">
        <v>1</v>
      </c>
      <c r="D1604" s="68">
        <v>2</v>
      </c>
      <c r="E1604" s="61" t="s">
        <v>77</v>
      </c>
      <c r="F1604" s="61">
        <v>3</v>
      </c>
      <c r="G16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04" s="62">
        <v>5</v>
      </c>
      <c r="I1604" s="62">
        <v>9</v>
      </c>
      <c r="J1604" s="61">
        <v>20600</v>
      </c>
      <c r="K1604" s="4">
        <f>VLOOKUP(class[[#This Row],[hwycov_id]],readme!E:F,2,FALSE)</f>
        <v>28533.019194</v>
      </c>
      <c r="L1604" s="64">
        <f t="shared" si="75"/>
        <v>0.38509801912621366</v>
      </c>
      <c r="M1604" s="65">
        <f t="shared" si="76"/>
        <v>7933.0191940000004</v>
      </c>
      <c r="N1604" s="65">
        <f t="shared" si="77"/>
        <v>62932793.532372415</v>
      </c>
      <c r="O1604" s="66" t="e">
        <v>#N/A</v>
      </c>
      <c r="P1604" s="1">
        <v>1604</v>
      </c>
      <c r="Q1604" s="46">
        <f>ROUND(class[[#This Row],[count]],-3)</f>
        <v>21000</v>
      </c>
      <c r="R1604" s="59">
        <f>VLOOKUP(class[[#This Row],[count_rd]],caltran!$J$2:$P$182,7,FALSE)</f>
        <v>15330</v>
      </c>
      <c r="S1604" s="63">
        <f>VLOOKUP(class[[#This Row],[count_rd]],caltran!$J$2:$P$182,6,FALSE)</f>
        <v>26670</v>
      </c>
      <c r="T1604" s="1">
        <f>IF(AND(class[[#This Row],[flow]]&gt;=class[[#This Row],[low]], class[[#This Row],[flow]]&lt;=class[[#This Row],[high]]),1,0)</f>
        <v>0</v>
      </c>
    </row>
    <row r="1605" spans="1:20" x14ac:dyDescent="0.25">
      <c r="A1605" s="61">
        <v>16381</v>
      </c>
      <c r="B1605" s="61">
        <v>3</v>
      </c>
      <c r="C1605" s="61">
        <v>1</v>
      </c>
      <c r="D1605" s="68">
        <v>2</v>
      </c>
      <c r="E1605" s="61" t="s">
        <v>77</v>
      </c>
      <c r="F1605" s="61">
        <v>3</v>
      </c>
      <c r="G16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05" s="62">
        <v>3</v>
      </c>
      <c r="I1605" s="62">
        <v>14</v>
      </c>
      <c r="J1605" s="61">
        <v>20722</v>
      </c>
      <c r="K1605" s="4">
        <f>VLOOKUP(class[[#This Row],[hwycov_id]],readme!E:F,2,FALSE)</f>
        <v>26823.689727000001</v>
      </c>
      <c r="L1605" s="64">
        <f t="shared" si="75"/>
        <v>0.29445467266673098</v>
      </c>
      <c r="M1605" s="65">
        <f t="shared" si="76"/>
        <v>6101.6897270000009</v>
      </c>
      <c r="N1605" s="65">
        <f t="shared" si="77"/>
        <v>37230617.524577342</v>
      </c>
      <c r="O1605" s="66" t="e">
        <v>#N/A</v>
      </c>
      <c r="P1605" s="1">
        <v>1605</v>
      </c>
      <c r="Q1605" s="46">
        <f>ROUND(class[[#This Row],[count]],-3)</f>
        <v>21000</v>
      </c>
      <c r="R1605" s="59">
        <f>VLOOKUP(class[[#This Row],[count_rd]],caltran!$J$2:$P$182,7,FALSE)</f>
        <v>15330</v>
      </c>
      <c r="S1605" s="63">
        <f>VLOOKUP(class[[#This Row],[count_rd]],caltran!$J$2:$P$182,6,FALSE)</f>
        <v>26670</v>
      </c>
      <c r="T1605" s="1">
        <f>IF(AND(class[[#This Row],[flow]]&gt;=class[[#This Row],[low]], class[[#This Row],[flow]]&lt;=class[[#This Row],[high]]),1,0)</f>
        <v>0</v>
      </c>
    </row>
    <row r="1606" spans="1:20" x14ac:dyDescent="0.25">
      <c r="A1606" s="61">
        <v>608</v>
      </c>
      <c r="B1606" s="61">
        <v>3</v>
      </c>
      <c r="C1606" s="61">
        <v>1</v>
      </c>
      <c r="D1606" s="68">
        <v>2</v>
      </c>
      <c r="E1606" s="61" t="s">
        <v>77</v>
      </c>
      <c r="F1606" s="61">
        <v>3</v>
      </c>
      <c r="G16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06" s="62">
        <v>5</v>
      </c>
      <c r="I1606" s="62">
        <v>5</v>
      </c>
      <c r="J1606" s="61">
        <v>20800</v>
      </c>
      <c r="K1606" s="4">
        <f>VLOOKUP(class[[#This Row],[hwycov_id]],readme!E:F,2,FALSE)</f>
        <v>18495.697616999998</v>
      </c>
      <c r="L1606" s="64">
        <f t="shared" si="75"/>
        <v>-0.1107837684134616</v>
      </c>
      <c r="M1606" s="65">
        <f t="shared" si="76"/>
        <v>-2304.302383000002</v>
      </c>
      <c r="N1606" s="65">
        <f t="shared" si="77"/>
        <v>5309809.4722994883</v>
      </c>
      <c r="O1606" s="66" t="e">
        <v>#N/A</v>
      </c>
      <c r="P1606" s="1">
        <v>1606</v>
      </c>
      <c r="Q1606" s="46">
        <f>ROUND(class[[#This Row],[count]],-3)</f>
        <v>21000</v>
      </c>
      <c r="R1606" s="59">
        <f>VLOOKUP(class[[#This Row],[count_rd]],caltran!$J$2:$P$182,7,FALSE)</f>
        <v>15330</v>
      </c>
      <c r="S1606" s="63">
        <f>VLOOKUP(class[[#This Row],[count_rd]],caltran!$J$2:$P$182,6,FALSE)</f>
        <v>26670</v>
      </c>
      <c r="T1606" s="1">
        <f>IF(AND(class[[#This Row],[flow]]&gt;=class[[#This Row],[low]], class[[#This Row],[flow]]&lt;=class[[#This Row],[high]]),1,0)</f>
        <v>1</v>
      </c>
    </row>
    <row r="1607" spans="1:20" x14ac:dyDescent="0.25">
      <c r="A1607" s="61">
        <v>9940</v>
      </c>
      <c r="B1607" s="61">
        <v>3</v>
      </c>
      <c r="C1607" s="61">
        <v>1</v>
      </c>
      <c r="D1607" s="68">
        <v>2</v>
      </c>
      <c r="E1607" s="61" t="s">
        <v>77</v>
      </c>
      <c r="F1607" s="61">
        <v>3</v>
      </c>
      <c r="G16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07" s="62">
        <v>3</v>
      </c>
      <c r="I1607" s="62">
        <v>14</v>
      </c>
      <c r="J1607" s="61">
        <v>20980</v>
      </c>
      <c r="K1607" s="4">
        <f>VLOOKUP(class[[#This Row],[hwycov_id]],readme!E:F,2,FALSE)</f>
        <v>12800.079291999999</v>
      </c>
      <c r="L1607" s="64">
        <f t="shared" si="75"/>
        <v>-0.38989135881792192</v>
      </c>
      <c r="M1607" s="65">
        <f t="shared" si="76"/>
        <v>-8179.9207080000015</v>
      </c>
      <c r="N1607" s="65">
        <f t="shared" si="77"/>
        <v>66911102.789167248</v>
      </c>
      <c r="O1607" s="66" t="e">
        <v>#N/A</v>
      </c>
      <c r="P1607" s="1">
        <v>1607</v>
      </c>
      <c r="Q1607" s="46">
        <f>ROUND(class[[#This Row],[count]],-3)</f>
        <v>21000</v>
      </c>
      <c r="R1607" s="59">
        <f>VLOOKUP(class[[#This Row],[count_rd]],caltran!$J$2:$P$182,7,FALSE)</f>
        <v>15330</v>
      </c>
      <c r="S1607" s="63">
        <f>VLOOKUP(class[[#This Row],[count_rd]],caltran!$J$2:$P$182,6,FALSE)</f>
        <v>26670</v>
      </c>
      <c r="T1607" s="1">
        <f>IF(AND(class[[#This Row],[flow]]&gt;=class[[#This Row],[low]], class[[#This Row],[flow]]&lt;=class[[#This Row],[high]]),1,0)</f>
        <v>0</v>
      </c>
    </row>
    <row r="1608" spans="1:20" x14ac:dyDescent="0.25">
      <c r="A1608" s="61">
        <v>1766</v>
      </c>
      <c r="B1608" s="61">
        <v>3</v>
      </c>
      <c r="C1608" s="61">
        <v>1</v>
      </c>
      <c r="D1608" s="68">
        <v>2</v>
      </c>
      <c r="E1608" s="61" t="s">
        <v>77</v>
      </c>
      <c r="F1608" s="61">
        <v>3</v>
      </c>
      <c r="G16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08" s="62">
        <v>3</v>
      </c>
      <c r="I1608" s="62">
        <v>14</v>
      </c>
      <c r="J1608" s="61">
        <v>20988</v>
      </c>
      <c r="K1608" s="4">
        <f>VLOOKUP(class[[#This Row],[hwycov_id]],readme!E:F,2,FALSE)</f>
        <v>25042.604905</v>
      </c>
      <c r="L1608" s="64">
        <f t="shared" si="75"/>
        <v>0.19318681651419856</v>
      </c>
      <c r="M1608" s="65">
        <f t="shared" si="76"/>
        <v>4054.6049050000001</v>
      </c>
      <c r="N1608" s="65">
        <f t="shared" si="77"/>
        <v>16439820.93565006</v>
      </c>
      <c r="O1608" s="66" t="e">
        <v>#N/A</v>
      </c>
      <c r="P1608" s="1">
        <v>1608</v>
      </c>
      <c r="Q1608" s="46">
        <f>ROUND(class[[#This Row],[count]],-3)</f>
        <v>21000</v>
      </c>
      <c r="R1608" s="59">
        <f>VLOOKUP(class[[#This Row],[count_rd]],caltran!$J$2:$P$182,7,FALSE)</f>
        <v>15330</v>
      </c>
      <c r="S1608" s="63">
        <f>VLOOKUP(class[[#This Row],[count_rd]],caltran!$J$2:$P$182,6,FALSE)</f>
        <v>26670</v>
      </c>
      <c r="T1608" s="1">
        <f>IF(AND(class[[#This Row],[flow]]&gt;=class[[#This Row],[low]], class[[#This Row],[flow]]&lt;=class[[#This Row],[high]]),1,0)</f>
        <v>1</v>
      </c>
    </row>
    <row r="1609" spans="1:20" x14ac:dyDescent="0.25">
      <c r="A1609" s="61">
        <v>13519</v>
      </c>
      <c r="B1609" s="61">
        <v>3</v>
      </c>
      <c r="C1609" s="61">
        <v>1</v>
      </c>
      <c r="D1609" s="68">
        <v>2</v>
      </c>
      <c r="E1609" s="61" t="s">
        <v>77</v>
      </c>
      <c r="F1609" s="61">
        <v>3</v>
      </c>
      <c r="G16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09" s="62">
        <v>6</v>
      </c>
      <c r="I1609" s="62">
        <v>17</v>
      </c>
      <c r="J1609" s="61">
        <v>21100</v>
      </c>
      <c r="K1609" s="4">
        <f>VLOOKUP(class[[#This Row],[hwycov_id]],readme!E:F,2,FALSE)</f>
        <v>15729.08152</v>
      </c>
      <c r="L1609" s="64">
        <f t="shared" si="75"/>
        <v>-0.25454589952606632</v>
      </c>
      <c r="M1609" s="65">
        <f t="shared" si="76"/>
        <v>-5370.9184800000003</v>
      </c>
      <c r="N1609" s="65">
        <f t="shared" si="77"/>
        <v>28846765.318805512</v>
      </c>
      <c r="O1609" s="66" t="e">
        <v>#N/A</v>
      </c>
      <c r="P1609" s="1">
        <v>1609</v>
      </c>
      <c r="Q1609" s="46">
        <f>ROUND(class[[#This Row],[count]],-3)</f>
        <v>21000</v>
      </c>
      <c r="R1609" s="59">
        <f>VLOOKUP(class[[#This Row],[count_rd]],caltran!$J$2:$P$182,7,FALSE)</f>
        <v>15330</v>
      </c>
      <c r="S1609" s="63">
        <f>VLOOKUP(class[[#This Row],[count_rd]],caltran!$J$2:$P$182,6,FALSE)</f>
        <v>26670</v>
      </c>
      <c r="T1609" s="1">
        <f>IF(AND(class[[#This Row],[flow]]&gt;=class[[#This Row],[low]], class[[#This Row],[flow]]&lt;=class[[#This Row],[high]]),1,0)</f>
        <v>1</v>
      </c>
    </row>
    <row r="1610" spans="1:20" x14ac:dyDescent="0.25">
      <c r="A1610" s="61">
        <v>3658</v>
      </c>
      <c r="B1610" s="61">
        <v>3</v>
      </c>
      <c r="C1610" s="61">
        <v>1</v>
      </c>
      <c r="D1610" s="68">
        <v>2</v>
      </c>
      <c r="E1610" s="61" t="s">
        <v>77</v>
      </c>
      <c r="F1610" s="61">
        <v>3</v>
      </c>
      <c r="G16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10" s="62">
        <v>2</v>
      </c>
      <c r="I1610" s="62">
        <v>14</v>
      </c>
      <c r="J1610" s="61">
        <v>21108</v>
      </c>
      <c r="K1610" s="4">
        <f>VLOOKUP(class[[#This Row],[hwycov_id]],readme!E:F,2,FALSE)</f>
        <v>24051.558626000002</v>
      </c>
      <c r="L1610" s="64">
        <f t="shared" si="75"/>
        <v>0.13945227525108983</v>
      </c>
      <c r="M1610" s="65">
        <f t="shared" si="76"/>
        <v>2943.5586260000018</v>
      </c>
      <c r="N1610" s="65">
        <f t="shared" si="77"/>
        <v>8664537.3846990187</v>
      </c>
      <c r="O1610" s="66" t="e">
        <v>#N/A</v>
      </c>
      <c r="P1610" s="1">
        <v>1610</v>
      </c>
      <c r="Q1610" s="46">
        <f>ROUND(class[[#This Row],[count]],-3)</f>
        <v>21000</v>
      </c>
      <c r="R1610" s="59">
        <f>VLOOKUP(class[[#This Row],[count_rd]],caltran!$J$2:$P$182,7,FALSE)</f>
        <v>15330</v>
      </c>
      <c r="S1610" s="63">
        <f>VLOOKUP(class[[#This Row],[count_rd]],caltran!$J$2:$P$182,6,FALSE)</f>
        <v>26670</v>
      </c>
      <c r="T1610" s="1">
        <f>IF(AND(class[[#This Row],[flow]]&gt;=class[[#This Row],[low]], class[[#This Row],[flow]]&lt;=class[[#This Row],[high]]),1,0)</f>
        <v>1</v>
      </c>
    </row>
    <row r="1611" spans="1:20" x14ac:dyDescent="0.25">
      <c r="A1611" s="61">
        <v>1243</v>
      </c>
      <c r="B1611" s="61">
        <v>3</v>
      </c>
      <c r="C1611" s="61">
        <v>1</v>
      </c>
      <c r="D1611" s="68">
        <v>2</v>
      </c>
      <c r="E1611" s="61" t="s">
        <v>77</v>
      </c>
      <c r="F1611" s="61">
        <v>3</v>
      </c>
      <c r="G16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11" s="62">
        <v>3</v>
      </c>
      <c r="I1611" s="62">
        <v>14</v>
      </c>
      <c r="J1611" s="61">
        <v>21162</v>
      </c>
      <c r="K1611" s="4">
        <f>VLOOKUP(class[[#This Row],[hwycov_id]],readme!E:F,2,FALSE)</f>
        <v>16608.999069999998</v>
      </c>
      <c r="L1611" s="64">
        <f t="shared" si="75"/>
        <v>-0.21514984075229193</v>
      </c>
      <c r="M1611" s="65">
        <f t="shared" si="76"/>
        <v>-4553.000930000002</v>
      </c>
      <c r="N1611" s="65">
        <f t="shared" si="77"/>
        <v>20729817.468580883</v>
      </c>
      <c r="O1611" s="66" t="e">
        <v>#N/A</v>
      </c>
      <c r="P1611" s="1">
        <v>1611</v>
      </c>
      <c r="Q1611" s="46">
        <f>ROUND(class[[#This Row],[count]],-3)</f>
        <v>21000</v>
      </c>
      <c r="R1611" s="59">
        <f>VLOOKUP(class[[#This Row],[count_rd]],caltran!$J$2:$P$182,7,FALSE)</f>
        <v>15330</v>
      </c>
      <c r="S1611" s="63">
        <f>VLOOKUP(class[[#This Row],[count_rd]],caltran!$J$2:$P$182,6,FALSE)</f>
        <v>26670</v>
      </c>
      <c r="T1611" s="1">
        <f>IF(AND(class[[#This Row],[flow]]&gt;=class[[#This Row],[low]], class[[#This Row],[flow]]&lt;=class[[#This Row],[high]]),1,0)</f>
        <v>1</v>
      </c>
    </row>
    <row r="1612" spans="1:20" x14ac:dyDescent="0.25">
      <c r="A1612" s="61">
        <v>5242</v>
      </c>
      <c r="B1612" s="61">
        <v>3</v>
      </c>
      <c r="C1612" s="61">
        <v>1</v>
      </c>
      <c r="D1612" s="68">
        <v>2</v>
      </c>
      <c r="E1612" s="61" t="s">
        <v>77</v>
      </c>
      <c r="F1612" s="61">
        <v>3</v>
      </c>
      <c r="G16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12" s="62">
        <v>2</v>
      </c>
      <c r="I1612" s="62">
        <v>14</v>
      </c>
      <c r="J1612" s="61">
        <v>21193</v>
      </c>
      <c r="K1612" s="4">
        <f>VLOOKUP(class[[#This Row],[hwycov_id]],readme!E:F,2,FALSE)</f>
        <v>21247.387941000001</v>
      </c>
      <c r="L1612" s="64">
        <f t="shared" si="75"/>
        <v>2.5663162836786491E-3</v>
      </c>
      <c r="M1612" s="65">
        <f t="shared" si="76"/>
        <v>54.387941000000865</v>
      </c>
      <c r="N1612" s="65">
        <f t="shared" si="77"/>
        <v>2958.0481262195749</v>
      </c>
      <c r="O1612" s="66" t="e">
        <v>#N/A</v>
      </c>
      <c r="P1612" s="1">
        <v>1612</v>
      </c>
      <c r="Q1612" s="46">
        <f>ROUND(class[[#This Row],[count]],-3)</f>
        <v>21000</v>
      </c>
      <c r="R1612" s="59">
        <f>VLOOKUP(class[[#This Row],[count_rd]],caltran!$J$2:$P$182,7,FALSE)</f>
        <v>15330</v>
      </c>
      <c r="S1612" s="63">
        <f>VLOOKUP(class[[#This Row],[count_rd]],caltran!$J$2:$P$182,6,FALSE)</f>
        <v>26670</v>
      </c>
      <c r="T1612" s="1">
        <f>IF(AND(class[[#This Row],[flow]]&gt;=class[[#This Row],[low]], class[[#This Row],[flow]]&lt;=class[[#This Row],[high]]),1,0)</f>
        <v>1</v>
      </c>
    </row>
    <row r="1613" spans="1:20" x14ac:dyDescent="0.25">
      <c r="A1613" s="61">
        <v>8051</v>
      </c>
      <c r="B1613" s="61">
        <v>3</v>
      </c>
      <c r="C1613" s="61">
        <v>1</v>
      </c>
      <c r="D1613" s="68">
        <v>2</v>
      </c>
      <c r="E1613" s="61" t="s">
        <v>77</v>
      </c>
      <c r="F1613" s="61">
        <v>3</v>
      </c>
      <c r="G16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13" s="62">
        <v>5</v>
      </c>
      <c r="I1613" s="62">
        <v>16</v>
      </c>
      <c r="J1613" s="61">
        <v>21200</v>
      </c>
      <c r="K1613" s="4">
        <f>VLOOKUP(class[[#This Row],[hwycov_id]],readme!E:F,2,FALSE)</f>
        <v>18469.120450999999</v>
      </c>
      <c r="L1613" s="64">
        <f t="shared" si="75"/>
        <v>-0.12881507306603779</v>
      </c>
      <c r="M1613" s="65">
        <f t="shared" si="76"/>
        <v>-2730.8795490000011</v>
      </c>
      <c r="N1613" s="65">
        <f t="shared" si="77"/>
        <v>7457703.11114645</v>
      </c>
      <c r="O1613" s="66" t="e">
        <v>#N/A</v>
      </c>
      <c r="P1613" s="1">
        <v>1613</v>
      </c>
      <c r="Q1613" s="46">
        <f>ROUND(class[[#This Row],[count]],-3)</f>
        <v>21000</v>
      </c>
      <c r="R1613" s="59">
        <f>VLOOKUP(class[[#This Row],[count_rd]],caltran!$J$2:$P$182,7,FALSE)</f>
        <v>15330</v>
      </c>
      <c r="S1613" s="63">
        <f>VLOOKUP(class[[#This Row],[count_rd]],caltran!$J$2:$P$182,6,FALSE)</f>
        <v>26670</v>
      </c>
      <c r="T1613" s="1">
        <f>IF(AND(class[[#This Row],[flow]]&gt;=class[[#This Row],[low]], class[[#This Row],[flow]]&lt;=class[[#This Row],[high]]),1,0)</f>
        <v>1</v>
      </c>
    </row>
    <row r="1614" spans="1:20" x14ac:dyDescent="0.25">
      <c r="A1614" s="61">
        <v>17325</v>
      </c>
      <c r="B1614" s="61">
        <v>3</v>
      </c>
      <c r="C1614" s="61">
        <v>1</v>
      </c>
      <c r="D1614" s="68">
        <v>2</v>
      </c>
      <c r="E1614" s="61" t="s">
        <v>77</v>
      </c>
      <c r="F1614" s="61">
        <v>3</v>
      </c>
      <c r="G16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614" s="62">
        <v>3</v>
      </c>
      <c r="I1614" s="62">
        <v>14</v>
      </c>
      <c r="J1614" s="61">
        <v>21253</v>
      </c>
      <c r="K1614" s="4">
        <f>VLOOKUP(class[[#This Row],[hwycov_id]],readme!E:F,2,FALSE)</f>
        <v>36867.362485999998</v>
      </c>
      <c r="L1614" s="64">
        <f t="shared" si="75"/>
        <v>0.73468980783889326</v>
      </c>
      <c r="M1614" s="65">
        <f t="shared" si="76"/>
        <v>15614.362485999998</v>
      </c>
      <c r="N1614" s="65">
        <f t="shared" si="77"/>
        <v>243808315.84420404</v>
      </c>
      <c r="O1614" s="66" t="e">
        <v>#N/A</v>
      </c>
      <c r="P1614" s="1">
        <v>1614</v>
      </c>
      <c r="Q1614" s="46">
        <f>ROUND(class[[#This Row],[count]],-3)</f>
        <v>21000</v>
      </c>
      <c r="R1614" s="59">
        <f>VLOOKUP(class[[#This Row],[count_rd]],caltran!$J$2:$P$182,7,FALSE)</f>
        <v>15330</v>
      </c>
      <c r="S1614" s="63">
        <f>VLOOKUP(class[[#This Row],[count_rd]],caltran!$J$2:$P$182,6,FALSE)</f>
        <v>26670</v>
      </c>
      <c r="T1614" s="1">
        <f>IF(AND(class[[#This Row],[flow]]&gt;=class[[#This Row],[low]], class[[#This Row],[flow]]&lt;=class[[#This Row],[high]]),1,0)</f>
        <v>0</v>
      </c>
    </row>
    <row r="1615" spans="1:20" x14ac:dyDescent="0.25">
      <c r="A1615" s="61">
        <v>12693</v>
      </c>
      <c r="B1615" s="61">
        <v>3</v>
      </c>
      <c r="C1615" s="61">
        <v>1</v>
      </c>
      <c r="D1615" s="68">
        <v>2</v>
      </c>
      <c r="E1615" s="61" t="s">
        <v>77</v>
      </c>
      <c r="F1615" s="61">
        <v>3</v>
      </c>
      <c r="G16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615" s="62">
        <v>5</v>
      </c>
      <c r="I1615" s="62">
        <v>5</v>
      </c>
      <c r="J1615" s="61">
        <v>21300</v>
      </c>
      <c r="K1615" s="4">
        <f>VLOOKUP(class[[#This Row],[hwycov_id]],readme!E:F,2,FALSE)</f>
        <v>8053.1558179999993</v>
      </c>
      <c r="L1615" s="64">
        <f t="shared" si="75"/>
        <v>-0.62191756723004699</v>
      </c>
      <c r="M1615" s="65">
        <f t="shared" si="76"/>
        <v>-13246.844182000001</v>
      </c>
      <c r="N1615" s="65">
        <f t="shared" si="77"/>
        <v>175478880.78218728</v>
      </c>
      <c r="O1615" s="66" t="e">
        <v>#N/A</v>
      </c>
      <c r="P1615" s="1">
        <v>1615</v>
      </c>
      <c r="Q1615" s="46">
        <f>ROUND(class[[#This Row],[count]],-3)</f>
        <v>21000</v>
      </c>
      <c r="R1615" s="59">
        <f>VLOOKUP(class[[#This Row],[count_rd]],caltran!$J$2:$P$182,7,FALSE)</f>
        <v>15330</v>
      </c>
      <c r="S1615" s="63">
        <f>VLOOKUP(class[[#This Row],[count_rd]],caltran!$J$2:$P$182,6,FALSE)</f>
        <v>26670</v>
      </c>
      <c r="T1615" s="1">
        <f>IF(AND(class[[#This Row],[flow]]&gt;=class[[#This Row],[low]], class[[#This Row],[flow]]&lt;=class[[#This Row],[high]]),1,0)</f>
        <v>0</v>
      </c>
    </row>
    <row r="1616" spans="1:20" x14ac:dyDescent="0.25">
      <c r="A1616" s="61">
        <v>12908</v>
      </c>
      <c r="B1616" s="61">
        <v>3</v>
      </c>
      <c r="C1616" s="61">
        <v>1</v>
      </c>
      <c r="D1616" s="68">
        <v>2</v>
      </c>
      <c r="E1616" s="61" t="s">
        <v>77</v>
      </c>
      <c r="F1616" s="61">
        <v>3</v>
      </c>
      <c r="G16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16" s="62">
        <v>2</v>
      </c>
      <c r="I1616" s="62">
        <v>14</v>
      </c>
      <c r="J1616" s="61">
        <v>21344</v>
      </c>
      <c r="K1616" s="4">
        <f>VLOOKUP(class[[#This Row],[hwycov_id]],readme!E:F,2,FALSE)</f>
        <v>15435.340088000001</v>
      </c>
      <c r="L1616" s="64">
        <f t="shared" si="75"/>
        <v>-0.276830018365817</v>
      </c>
      <c r="M1616" s="65">
        <f t="shared" si="76"/>
        <v>-5908.6599119999992</v>
      </c>
      <c r="N1616" s="65">
        <f t="shared" si="77"/>
        <v>34912261.95567584</v>
      </c>
      <c r="O1616" s="66" t="e">
        <v>#N/A</v>
      </c>
      <c r="P1616" s="1">
        <v>1616</v>
      </c>
      <c r="Q1616" s="46">
        <f>ROUND(class[[#This Row],[count]],-3)</f>
        <v>21000</v>
      </c>
      <c r="R1616" s="59">
        <f>VLOOKUP(class[[#This Row],[count_rd]],caltran!$J$2:$P$182,7,FALSE)</f>
        <v>15330</v>
      </c>
      <c r="S1616" s="63">
        <f>VLOOKUP(class[[#This Row],[count_rd]],caltran!$J$2:$P$182,6,FALSE)</f>
        <v>26670</v>
      </c>
      <c r="T1616" s="1">
        <f>IF(AND(class[[#This Row],[flow]]&gt;=class[[#This Row],[low]], class[[#This Row],[flow]]&lt;=class[[#This Row],[high]]),1,0)</f>
        <v>1</v>
      </c>
    </row>
    <row r="1617" spans="1:20" x14ac:dyDescent="0.25">
      <c r="A1617" s="61">
        <v>422</v>
      </c>
      <c r="B1617" s="61">
        <v>3</v>
      </c>
      <c r="C1617" s="61">
        <v>1</v>
      </c>
      <c r="D1617" s="68">
        <v>2</v>
      </c>
      <c r="E1617" s="61" t="s">
        <v>77</v>
      </c>
      <c r="F1617" s="61">
        <v>3</v>
      </c>
      <c r="G16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17" s="62">
        <v>2</v>
      </c>
      <c r="I1617" s="62">
        <v>11</v>
      </c>
      <c r="J1617" s="61">
        <v>21400</v>
      </c>
      <c r="K1617" s="4">
        <f>VLOOKUP(class[[#This Row],[hwycov_id]],readme!E:F,2,FALSE)</f>
        <v>11546.798439</v>
      </c>
      <c r="L1617" s="64">
        <f t="shared" si="75"/>
        <v>-0.4604299794859813</v>
      </c>
      <c r="M1617" s="65">
        <f t="shared" si="76"/>
        <v>-9853.2015609999999</v>
      </c>
      <c r="N1617" s="65">
        <f t="shared" si="77"/>
        <v>97085581.001692832</v>
      </c>
      <c r="O1617" s="66" t="e">
        <v>#N/A</v>
      </c>
      <c r="P1617" s="1">
        <v>1617</v>
      </c>
      <c r="Q1617" s="46">
        <f>ROUND(class[[#This Row],[count]],-3)</f>
        <v>21000</v>
      </c>
      <c r="R1617" s="59">
        <f>VLOOKUP(class[[#This Row],[count_rd]],caltran!$J$2:$P$182,7,FALSE)</f>
        <v>15330</v>
      </c>
      <c r="S1617" s="63">
        <f>VLOOKUP(class[[#This Row],[count_rd]],caltran!$J$2:$P$182,6,FALSE)</f>
        <v>26670</v>
      </c>
      <c r="T1617" s="1">
        <f>IF(AND(class[[#This Row],[flow]]&gt;=class[[#This Row],[low]], class[[#This Row],[flow]]&lt;=class[[#This Row],[high]]),1,0)</f>
        <v>0</v>
      </c>
    </row>
    <row r="1618" spans="1:20" x14ac:dyDescent="0.25">
      <c r="A1618" s="61">
        <v>19911</v>
      </c>
      <c r="B1618" s="61">
        <v>3</v>
      </c>
      <c r="C1618" s="61">
        <v>1</v>
      </c>
      <c r="D1618" s="68">
        <v>2</v>
      </c>
      <c r="E1618" s="61" t="s">
        <v>77</v>
      </c>
      <c r="F1618" s="61">
        <v>3</v>
      </c>
      <c r="G16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18" s="62">
        <v>2</v>
      </c>
      <c r="I1618" s="62">
        <v>14</v>
      </c>
      <c r="J1618" s="61">
        <v>21520</v>
      </c>
      <c r="K1618" s="4">
        <f>VLOOKUP(class[[#This Row],[hwycov_id]],readme!E:F,2,FALSE)</f>
        <v>22618.222333999998</v>
      </c>
      <c r="L1618" s="64">
        <f t="shared" si="75"/>
        <v>5.1032636338289805E-2</v>
      </c>
      <c r="M1618" s="65">
        <f t="shared" si="76"/>
        <v>1098.2223339999982</v>
      </c>
      <c r="N1618" s="65">
        <f t="shared" si="77"/>
        <v>1206092.2948964036</v>
      </c>
      <c r="O1618" s="66" t="e">
        <v>#N/A</v>
      </c>
      <c r="P1618" s="1">
        <v>1618</v>
      </c>
      <c r="Q1618" s="46">
        <f>ROUND(class[[#This Row],[count]],-3)</f>
        <v>22000</v>
      </c>
      <c r="R1618" s="59">
        <f>VLOOKUP(class[[#This Row],[count_rd]],caltran!$J$2:$P$182,7,FALSE)</f>
        <v>16114.999999999998</v>
      </c>
      <c r="S1618" s="63">
        <f>VLOOKUP(class[[#This Row],[count_rd]],caltran!$J$2:$P$182,6,FALSE)</f>
        <v>27885</v>
      </c>
      <c r="T1618" s="1">
        <f>IF(AND(class[[#This Row],[flow]]&gt;=class[[#This Row],[low]], class[[#This Row],[flow]]&lt;=class[[#This Row],[high]]),1,0)</f>
        <v>1</v>
      </c>
    </row>
    <row r="1619" spans="1:20" x14ac:dyDescent="0.25">
      <c r="A1619" s="61">
        <v>19934</v>
      </c>
      <c r="B1619" s="61">
        <v>3</v>
      </c>
      <c r="C1619" s="61">
        <v>1</v>
      </c>
      <c r="D1619" s="68">
        <v>2</v>
      </c>
      <c r="E1619" s="61" t="s">
        <v>77</v>
      </c>
      <c r="F1619" s="61">
        <v>3</v>
      </c>
      <c r="G16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19" s="62">
        <v>5</v>
      </c>
      <c r="I1619" s="62">
        <v>5</v>
      </c>
      <c r="J1619" s="61">
        <v>21600</v>
      </c>
      <c r="K1619" s="4">
        <f>VLOOKUP(class[[#This Row],[hwycov_id]],readme!E:F,2,FALSE)</f>
        <v>23350.733185000001</v>
      </c>
      <c r="L1619" s="64">
        <f t="shared" si="75"/>
        <v>8.1052462268518477E-2</v>
      </c>
      <c r="M1619" s="65">
        <f t="shared" si="76"/>
        <v>1750.733185000001</v>
      </c>
      <c r="N1619" s="65">
        <f t="shared" si="77"/>
        <v>3065066.6850602478</v>
      </c>
      <c r="O1619" s="66" t="e">
        <v>#N/A</v>
      </c>
      <c r="P1619" s="1">
        <v>1619</v>
      </c>
      <c r="Q1619" s="46">
        <f>ROUND(class[[#This Row],[count]],-3)</f>
        <v>22000</v>
      </c>
      <c r="R1619" s="59">
        <f>VLOOKUP(class[[#This Row],[count_rd]],caltran!$J$2:$P$182,7,FALSE)</f>
        <v>16114.999999999998</v>
      </c>
      <c r="S1619" s="63">
        <f>VLOOKUP(class[[#This Row],[count_rd]],caltran!$J$2:$P$182,6,FALSE)</f>
        <v>27885</v>
      </c>
      <c r="T1619" s="1">
        <f>IF(AND(class[[#This Row],[flow]]&gt;=class[[#This Row],[low]], class[[#This Row],[flow]]&lt;=class[[#This Row],[high]]),1,0)</f>
        <v>1</v>
      </c>
    </row>
    <row r="1620" spans="1:20" x14ac:dyDescent="0.25">
      <c r="A1620" s="61">
        <v>22952</v>
      </c>
      <c r="B1620" s="61">
        <v>3</v>
      </c>
      <c r="C1620" s="61">
        <v>1</v>
      </c>
      <c r="D1620" s="68">
        <v>2</v>
      </c>
      <c r="E1620" s="61" t="s">
        <v>77</v>
      </c>
      <c r="F1620" s="61">
        <v>3</v>
      </c>
      <c r="G16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20" s="62">
        <v>5</v>
      </c>
      <c r="I1620" s="62">
        <v>5</v>
      </c>
      <c r="J1620" s="61">
        <v>21600</v>
      </c>
      <c r="K1620" s="4">
        <f>VLOOKUP(class[[#This Row],[hwycov_id]],readme!E:F,2,FALSE)</f>
        <v>14129.939517000001</v>
      </c>
      <c r="L1620" s="64">
        <f t="shared" si="75"/>
        <v>-0.3458361334722222</v>
      </c>
      <c r="M1620" s="65">
        <f t="shared" si="76"/>
        <v>-7470.0604829999993</v>
      </c>
      <c r="N1620" s="65">
        <f t="shared" si="77"/>
        <v>55801803.619678184</v>
      </c>
      <c r="O1620" s="66" t="e">
        <v>#N/A</v>
      </c>
      <c r="P1620" s="1">
        <v>1620</v>
      </c>
      <c r="Q1620" s="46">
        <f>ROUND(class[[#This Row],[count]],-3)</f>
        <v>22000</v>
      </c>
      <c r="R1620" s="59">
        <f>VLOOKUP(class[[#This Row],[count_rd]],caltran!$J$2:$P$182,7,FALSE)</f>
        <v>16114.999999999998</v>
      </c>
      <c r="S1620" s="63">
        <f>VLOOKUP(class[[#This Row],[count_rd]],caltran!$J$2:$P$182,6,FALSE)</f>
        <v>27885</v>
      </c>
      <c r="T1620" s="1">
        <f>IF(AND(class[[#This Row],[flow]]&gt;=class[[#This Row],[low]], class[[#This Row],[flow]]&lt;=class[[#This Row],[high]]),1,0)</f>
        <v>0</v>
      </c>
    </row>
    <row r="1621" spans="1:20" x14ac:dyDescent="0.25">
      <c r="A1621" s="61">
        <v>6015</v>
      </c>
      <c r="B1621" s="61">
        <v>3</v>
      </c>
      <c r="C1621" s="61">
        <v>1</v>
      </c>
      <c r="D1621" s="68">
        <v>2</v>
      </c>
      <c r="E1621" s="61" t="s">
        <v>77</v>
      </c>
      <c r="F1621" s="61">
        <v>3</v>
      </c>
      <c r="G16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21" s="62">
        <v>4</v>
      </c>
      <c r="I1621" s="62">
        <v>2</v>
      </c>
      <c r="J1621" s="61">
        <v>21600</v>
      </c>
      <c r="K1621" s="4">
        <f>VLOOKUP(class[[#This Row],[hwycov_id]],readme!E:F,2,FALSE)</f>
        <v>17217.223281999999</v>
      </c>
      <c r="L1621" s="64">
        <f t="shared" si="75"/>
        <v>-0.20290632953703713</v>
      </c>
      <c r="M1621" s="65">
        <f t="shared" si="76"/>
        <v>-4382.776718000001</v>
      </c>
      <c r="N1621" s="65">
        <f t="shared" si="77"/>
        <v>19208731.759842861</v>
      </c>
      <c r="O1621" s="66" t="e">
        <v>#N/A</v>
      </c>
      <c r="P1621" s="1">
        <v>1621</v>
      </c>
      <c r="Q1621" s="46">
        <f>ROUND(class[[#This Row],[count]],-3)</f>
        <v>22000</v>
      </c>
      <c r="R1621" s="59">
        <f>VLOOKUP(class[[#This Row],[count_rd]],caltran!$J$2:$P$182,7,FALSE)</f>
        <v>16114.999999999998</v>
      </c>
      <c r="S1621" s="63">
        <f>VLOOKUP(class[[#This Row],[count_rd]],caltran!$J$2:$P$182,6,FALSE)</f>
        <v>27885</v>
      </c>
      <c r="T1621" s="1">
        <f>IF(AND(class[[#This Row],[flow]]&gt;=class[[#This Row],[low]], class[[#This Row],[flow]]&lt;=class[[#This Row],[high]]),1,0)</f>
        <v>1</v>
      </c>
    </row>
    <row r="1622" spans="1:20" x14ac:dyDescent="0.25">
      <c r="A1622" s="61">
        <v>9946</v>
      </c>
      <c r="B1622" s="61">
        <v>3</v>
      </c>
      <c r="C1622" s="61">
        <v>1</v>
      </c>
      <c r="D1622" s="68">
        <v>2</v>
      </c>
      <c r="E1622" s="61" t="s">
        <v>77</v>
      </c>
      <c r="F1622" s="61">
        <v>3</v>
      </c>
      <c r="G16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622" s="62">
        <v>3</v>
      </c>
      <c r="I1622" s="62">
        <v>14</v>
      </c>
      <c r="J1622" s="61">
        <v>21626</v>
      </c>
      <c r="K1622" s="4">
        <f>VLOOKUP(class[[#This Row],[hwycov_id]],readme!E:F,2,FALSE)</f>
        <v>30105.633941</v>
      </c>
      <c r="L1622" s="64">
        <f t="shared" si="75"/>
        <v>0.39210366877832237</v>
      </c>
      <c r="M1622" s="65">
        <f t="shared" si="76"/>
        <v>8479.633941</v>
      </c>
      <c r="N1622" s="65">
        <f t="shared" si="77"/>
        <v>71904191.773359194</v>
      </c>
      <c r="O1622" s="66" t="e">
        <v>#N/A</v>
      </c>
      <c r="P1622" s="1">
        <v>1622</v>
      </c>
      <c r="Q1622" s="46">
        <f>ROUND(class[[#This Row],[count]],-3)</f>
        <v>22000</v>
      </c>
      <c r="R1622" s="59">
        <f>VLOOKUP(class[[#This Row],[count_rd]],caltran!$J$2:$P$182,7,FALSE)</f>
        <v>16114.999999999998</v>
      </c>
      <c r="S1622" s="63">
        <f>VLOOKUP(class[[#This Row],[count_rd]],caltran!$J$2:$P$182,6,FALSE)</f>
        <v>27885</v>
      </c>
      <c r="T1622" s="1">
        <f>IF(AND(class[[#This Row],[flow]]&gt;=class[[#This Row],[low]], class[[#This Row],[flow]]&lt;=class[[#This Row],[high]]),1,0)</f>
        <v>0</v>
      </c>
    </row>
    <row r="1623" spans="1:20" x14ac:dyDescent="0.25">
      <c r="A1623" s="61">
        <v>22381</v>
      </c>
      <c r="B1623" s="61">
        <v>3</v>
      </c>
      <c r="C1623" s="61">
        <v>1</v>
      </c>
      <c r="D1623" s="68">
        <v>2</v>
      </c>
      <c r="E1623" s="61" t="s">
        <v>77</v>
      </c>
      <c r="F1623" s="61">
        <v>3</v>
      </c>
      <c r="G16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23" s="62">
        <v>6</v>
      </c>
      <c r="I1623" s="62">
        <v>1</v>
      </c>
      <c r="J1623" s="61">
        <v>21900</v>
      </c>
      <c r="K1623" s="4">
        <f>VLOOKUP(class[[#This Row],[hwycov_id]],readme!E:F,2,FALSE)</f>
        <v>17356.600326</v>
      </c>
      <c r="L1623" s="64">
        <f t="shared" si="75"/>
        <v>-0.20746117232876715</v>
      </c>
      <c r="M1623" s="65">
        <f t="shared" si="76"/>
        <v>-4543.3996740000002</v>
      </c>
      <c r="N1623" s="65">
        <f t="shared" si="77"/>
        <v>20642480.597703308</v>
      </c>
      <c r="O1623" s="66" t="e">
        <v>#N/A</v>
      </c>
      <c r="P1623" s="1">
        <v>1623</v>
      </c>
      <c r="Q1623" s="46">
        <f>ROUND(class[[#This Row],[count]],-3)</f>
        <v>22000</v>
      </c>
      <c r="R1623" s="59">
        <f>VLOOKUP(class[[#This Row],[count_rd]],caltran!$J$2:$P$182,7,FALSE)</f>
        <v>16114.999999999998</v>
      </c>
      <c r="S1623" s="63">
        <f>VLOOKUP(class[[#This Row],[count_rd]],caltran!$J$2:$P$182,6,FALSE)</f>
        <v>27885</v>
      </c>
      <c r="T1623" s="1">
        <f>IF(AND(class[[#This Row],[flow]]&gt;=class[[#This Row],[low]], class[[#This Row],[flow]]&lt;=class[[#This Row],[high]]),1,0)</f>
        <v>1</v>
      </c>
    </row>
    <row r="1624" spans="1:20" x14ac:dyDescent="0.25">
      <c r="A1624" s="61">
        <v>19938</v>
      </c>
      <c r="B1624" s="61">
        <v>3</v>
      </c>
      <c r="C1624" s="61">
        <v>1</v>
      </c>
      <c r="D1624" s="68">
        <v>2</v>
      </c>
      <c r="E1624" s="61" t="s">
        <v>77</v>
      </c>
      <c r="F1624" s="61">
        <v>3</v>
      </c>
      <c r="G16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24" s="62">
        <v>5</v>
      </c>
      <c r="I1624" s="62">
        <v>5</v>
      </c>
      <c r="J1624" s="61">
        <v>21900</v>
      </c>
      <c r="K1624" s="4">
        <f>VLOOKUP(class[[#This Row],[hwycov_id]],readme!E:F,2,FALSE)</f>
        <v>21936.993041999998</v>
      </c>
      <c r="L1624" s="64">
        <f t="shared" si="75"/>
        <v>1.6891799999998458E-3</v>
      </c>
      <c r="M1624" s="65">
        <f t="shared" si="76"/>
        <v>36.99304199999824</v>
      </c>
      <c r="N1624" s="65">
        <f t="shared" si="77"/>
        <v>1368.4851564136338</v>
      </c>
      <c r="O1624" s="66" t="e">
        <v>#N/A</v>
      </c>
      <c r="P1624" s="1">
        <v>1624</v>
      </c>
      <c r="Q1624" s="46">
        <f>ROUND(class[[#This Row],[count]],-3)</f>
        <v>22000</v>
      </c>
      <c r="R1624" s="59">
        <f>VLOOKUP(class[[#This Row],[count_rd]],caltran!$J$2:$P$182,7,FALSE)</f>
        <v>16114.999999999998</v>
      </c>
      <c r="S1624" s="63">
        <f>VLOOKUP(class[[#This Row],[count_rd]],caltran!$J$2:$P$182,6,FALSE)</f>
        <v>27885</v>
      </c>
      <c r="T1624" s="1">
        <f>IF(AND(class[[#This Row],[flow]]&gt;=class[[#This Row],[low]], class[[#This Row],[flow]]&lt;=class[[#This Row],[high]]),1,0)</f>
        <v>1</v>
      </c>
    </row>
    <row r="1625" spans="1:20" x14ac:dyDescent="0.25">
      <c r="A1625" s="61">
        <v>4195</v>
      </c>
      <c r="B1625" s="61">
        <v>3</v>
      </c>
      <c r="C1625" s="61">
        <v>1</v>
      </c>
      <c r="D1625" s="68">
        <v>2</v>
      </c>
      <c r="E1625" s="61" t="s">
        <v>77</v>
      </c>
      <c r="F1625" s="61">
        <v>3</v>
      </c>
      <c r="G16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25" s="62">
        <v>3</v>
      </c>
      <c r="I1625" s="62">
        <v>14</v>
      </c>
      <c r="J1625" s="61">
        <v>21944</v>
      </c>
      <c r="K1625" s="4">
        <f>VLOOKUP(class[[#This Row],[hwycov_id]],readme!E:F,2,FALSE)</f>
        <v>26734.093460999997</v>
      </c>
      <c r="L1625" s="64">
        <f t="shared" si="75"/>
        <v>0.21828716100072909</v>
      </c>
      <c r="M1625" s="65">
        <f t="shared" si="76"/>
        <v>4790.0934609999968</v>
      </c>
      <c r="N1625" s="65">
        <f t="shared" si="77"/>
        <v>22944995.365114927</v>
      </c>
      <c r="O1625" s="66" t="e">
        <v>#N/A</v>
      </c>
      <c r="P1625" s="1">
        <v>1625</v>
      </c>
      <c r="Q1625" s="46">
        <f>ROUND(class[[#This Row],[count]],-3)</f>
        <v>22000</v>
      </c>
      <c r="R1625" s="59">
        <f>VLOOKUP(class[[#This Row],[count_rd]],caltran!$J$2:$P$182,7,FALSE)</f>
        <v>16114.999999999998</v>
      </c>
      <c r="S1625" s="63">
        <f>VLOOKUP(class[[#This Row],[count_rd]],caltran!$J$2:$P$182,6,FALSE)</f>
        <v>27885</v>
      </c>
      <c r="T1625" s="1">
        <f>IF(AND(class[[#This Row],[flow]]&gt;=class[[#This Row],[low]], class[[#This Row],[flow]]&lt;=class[[#This Row],[high]]),1,0)</f>
        <v>1</v>
      </c>
    </row>
    <row r="1626" spans="1:20" x14ac:dyDescent="0.25">
      <c r="A1626" s="61">
        <v>4122</v>
      </c>
      <c r="B1626" s="61">
        <v>3</v>
      </c>
      <c r="C1626" s="61">
        <v>1</v>
      </c>
      <c r="D1626" s="68">
        <v>2</v>
      </c>
      <c r="E1626" s="61" t="s">
        <v>77</v>
      </c>
      <c r="F1626" s="61">
        <v>3</v>
      </c>
      <c r="G16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26" s="62">
        <v>2</v>
      </c>
      <c r="I1626" s="62">
        <v>14</v>
      </c>
      <c r="J1626" s="61">
        <v>22028</v>
      </c>
      <c r="K1626" s="4">
        <f>VLOOKUP(class[[#This Row],[hwycov_id]],readme!E:F,2,FALSE)</f>
        <v>26198.043915000002</v>
      </c>
      <c r="L1626" s="64">
        <f t="shared" si="75"/>
        <v>0.18930651511712382</v>
      </c>
      <c r="M1626" s="65">
        <f t="shared" si="76"/>
        <v>4170.043915000002</v>
      </c>
      <c r="N1626" s="65">
        <f t="shared" si="77"/>
        <v>17389266.253028546</v>
      </c>
      <c r="O1626" s="66" t="e">
        <v>#N/A</v>
      </c>
      <c r="P1626" s="1">
        <v>1626</v>
      </c>
      <c r="Q1626" s="46">
        <f>ROUND(class[[#This Row],[count]],-3)</f>
        <v>22000</v>
      </c>
      <c r="R1626" s="59">
        <f>VLOOKUP(class[[#This Row],[count_rd]],caltran!$J$2:$P$182,7,FALSE)</f>
        <v>16114.999999999998</v>
      </c>
      <c r="S1626" s="63">
        <f>VLOOKUP(class[[#This Row],[count_rd]],caltran!$J$2:$P$182,6,FALSE)</f>
        <v>27885</v>
      </c>
      <c r="T1626" s="1">
        <f>IF(AND(class[[#This Row],[flow]]&gt;=class[[#This Row],[low]], class[[#This Row],[flow]]&lt;=class[[#This Row],[high]]),1,0)</f>
        <v>1</v>
      </c>
    </row>
    <row r="1627" spans="1:20" x14ac:dyDescent="0.25">
      <c r="A1627" s="61">
        <v>9621</v>
      </c>
      <c r="B1627" s="61">
        <v>3</v>
      </c>
      <c r="C1627" s="61">
        <v>1</v>
      </c>
      <c r="D1627" s="68">
        <v>2</v>
      </c>
      <c r="E1627" s="61" t="s">
        <v>77</v>
      </c>
      <c r="F1627" s="61">
        <v>3</v>
      </c>
      <c r="G16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27" s="62">
        <v>5</v>
      </c>
      <c r="I1627" s="62">
        <v>19</v>
      </c>
      <c r="J1627" s="61">
        <v>22075</v>
      </c>
      <c r="K1627" s="4">
        <f>VLOOKUP(class[[#This Row],[hwycov_id]],readme!E:F,2,FALSE)</f>
        <v>13464.763671000001</v>
      </c>
      <c r="L1627" s="64">
        <f t="shared" si="75"/>
        <v>-0.390044680815402</v>
      </c>
      <c r="M1627" s="65">
        <f t="shared" si="76"/>
        <v>-8610.2363289999994</v>
      </c>
      <c r="N1627" s="65">
        <f t="shared" si="77"/>
        <v>74136169.641231388</v>
      </c>
      <c r="O1627" s="66" t="e">
        <v>#N/A</v>
      </c>
      <c r="P1627" s="1">
        <v>1627</v>
      </c>
      <c r="Q1627" s="46">
        <f>ROUND(class[[#This Row],[count]],-3)</f>
        <v>22000</v>
      </c>
      <c r="R1627" s="59">
        <f>VLOOKUP(class[[#This Row],[count_rd]],caltran!$J$2:$P$182,7,FALSE)</f>
        <v>16114.999999999998</v>
      </c>
      <c r="S1627" s="63">
        <f>VLOOKUP(class[[#This Row],[count_rd]],caltran!$J$2:$P$182,6,FALSE)</f>
        <v>27885</v>
      </c>
      <c r="T1627" s="1">
        <f>IF(AND(class[[#This Row],[flow]]&gt;=class[[#This Row],[low]], class[[#This Row],[flow]]&lt;=class[[#This Row],[high]]),1,0)</f>
        <v>0</v>
      </c>
    </row>
    <row r="1628" spans="1:20" x14ac:dyDescent="0.25">
      <c r="A1628" s="61">
        <v>9367</v>
      </c>
      <c r="B1628" s="61">
        <v>3</v>
      </c>
      <c r="C1628" s="61">
        <v>1</v>
      </c>
      <c r="D1628" s="68">
        <v>2</v>
      </c>
      <c r="E1628" s="61" t="s">
        <v>77</v>
      </c>
      <c r="F1628" s="61">
        <v>3</v>
      </c>
      <c r="G16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28" s="62">
        <v>2</v>
      </c>
      <c r="I1628" s="62">
        <v>14</v>
      </c>
      <c r="J1628" s="61">
        <v>22161</v>
      </c>
      <c r="K1628" s="4">
        <f>VLOOKUP(class[[#This Row],[hwycov_id]],readme!E:F,2,FALSE)</f>
        <v>15176.485229999998</v>
      </c>
      <c r="L1628" s="64">
        <f t="shared" si="75"/>
        <v>-0.31517146202788693</v>
      </c>
      <c r="M1628" s="65">
        <f t="shared" si="76"/>
        <v>-6984.5147700000016</v>
      </c>
      <c r="N1628" s="65">
        <f t="shared" si="77"/>
        <v>48783446.572348177</v>
      </c>
      <c r="O1628" s="66" t="e">
        <v>#N/A</v>
      </c>
      <c r="P1628" s="1">
        <v>1628</v>
      </c>
      <c r="Q1628" s="46">
        <f>ROUND(class[[#This Row],[count]],-3)</f>
        <v>22000</v>
      </c>
      <c r="R1628" s="59">
        <f>VLOOKUP(class[[#This Row],[count_rd]],caltran!$J$2:$P$182,7,FALSE)</f>
        <v>16114.999999999998</v>
      </c>
      <c r="S1628" s="63">
        <f>VLOOKUP(class[[#This Row],[count_rd]],caltran!$J$2:$P$182,6,FALSE)</f>
        <v>27885</v>
      </c>
      <c r="T1628" s="1">
        <f>IF(AND(class[[#This Row],[flow]]&gt;=class[[#This Row],[low]], class[[#This Row],[flow]]&lt;=class[[#This Row],[high]]),1,0)</f>
        <v>0</v>
      </c>
    </row>
    <row r="1629" spans="1:20" x14ac:dyDescent="0.25">
      <c r="A1629" s="61">
        <v>10671</v>
      </c>
      <c r="B1629" s="61">
        <v>3</v>
      </c>
      <c r="C1629" s="61">
        <v>1</v>
      </c>
      <c r="D1629" s="68">
        <v>2</v>
      </c>
      <c r="E1629" s="61" t="s">
        <v>77</v>
      </c>
      <c r="F1629" s="61">
        <v>3</v>
      </c>
      <c r="G16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29" s="62">
        <v>2</v>
      </c>
      <c r="I1629" s="62">
        <v>11</v>
      </c>
      <c r="J1629" s="61">
        <v>22200</v>
      </c>
      <c r="K1629" s="4">
        <f>VLOOKUP(class[[#This Row],[hwycov_id]],readme!E:F,2,FALSE)</f>
        <v>10201.643798000001</v>
      </c>
      <c r="L1629" s="64">
        <f t="shared" si="75"/>
        <v>-0.54046649558558557</v>
      </c>
      <c r="M1629" s="65">
        <f t="shared" si="76"/>
        <v>-11998.356201999999</v>
      </c>
      <c r="N1629" s="65">
        <f t="shared" si="77"/>
        <v>143960551.55007184</v>
      </c>
      <c r="O1629" s="66" t="e">
        <v>#N/A</v>
      </c>
      <c r="P1629" s="1">
        <v>1629</v>
      </c>
      <c r="Q1629" s="46">
        <f>ROUND(class[[#This Row],[count]],-3)</f>
        <v>22000</v>
      </c>
      <c r="R1629" s="59">
        <f>VLOOKUP(class[[#This Row],[count_rd]],caltran!$J$2:$P$182,7,FALSE)</f>
        <v>16114.999999999998</v>
      </c>
      <c r="S1629" s="63">
        <f>VLOOKUP(class[[#This Row],[count_rd]],caltran!$J$2:$P$182,6,FALSE)</f>
        <v>27885</v>
      </c>
      <c r="T1629" s="1">
        <f>IF(AND(class[[#This Row],[flow]]&gt;=class[[#This Row],[low]], class[[#This Row],[flow]]&lt;=class[[#This Row],[high]]),1,0)</f>
        <v>0</v>
      </c>
    </row>
    <row r="1630" spans="1:20" x14ac:dyDescent="0.25">
      <c r="A1630" s="61">
        <v>17281</v>
      </c>
      <c r="B1630" s="61">
        <v>3</v>
      </c>
      <c r="C1630" s="61">
        <v>1</v>
      </c>
      <c r="D1630" s="68">
        <v>2</v>
      </c>
      <c r="E1630" s="61" t="s">
        <v>77</v>
      </c>
      <c r="F1630" s="61">
        <v>3</v>
      </c>
      <c r="G16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30" s="62">
        <v>7</v>
      </c>
      <c r="I1630" s="62">
        <v>7</v>
      </c>
      <c r="J1630" s="61">
        <v>22200</v>
      </c>
      <c r="K1630" s="4">
        <f>VLOOKUP(class[[#This Row],[hwycov_id]],readme!E:F,2,FALSE)</f>
        <v>18547.504860000001</v>
      </c>
      <c r="L1630" s="64">
        <f t="shared" si="75"/>
        <v>-0.16452680810810805</v>
      </c>
      <c r="M1630" s="65">
        <f t="shared" si="76"/>
        <v>-3652.4951399999991</v>
      </c>
      <c r="N1630" s="65">
        <f t="shared" si="77"/>
        <v>13340720.747723613</v>
      </c>
      <c r="O1630" s="66" t="e">
        <v>#N/A</v>
      </c>
      <c r="P1630" s="1">
        <v>1630</v>
      </c>
      <c r="Q1630" s="46">
        <f>ROUND(class[[#This Row],[count]],-3)</f>
        <v>22000</v>
      </c>
      <c r="R1630" s="59">
        <f>VLOOKUP(class[[#This Row],[count_rd]],caltran!$J$2:$P$182,7,FALSE)</f>
        <v>16114.999999999998</v>
      </c>
      <c r="S1630" s="63">
        <f>VLOOKUP(class[[#This Row],[count_rd]],caltran!$J$2:$P$182,6,FALSE)</f>
        <v>27885</v>
      </c>
      <c r="T1630" s="1">
        <f>IF(AND(class[[#This Row],[flow]]&gt;=class[[#This Row],[low]], class[[#This Row],[flow]]&lt;=class[[#This Row],[high]]),1,0)</f>
        <v>1</v>
      </c>
    </row>
    <row r="1631" spans="1:20" x14ac:dyDescent="0.25">
      <c r="A1631" s="61">
        <v>4237</v>
      </c>
      <c r="B1631" s="61">
        <v>3</v>
      </c>
      <c r="C1631" s="61">
        <v>1</v>
      </c>
      <c r="D1631" s="68">
        <v>2</v>
      </c>
      <c r="E1631" s="61" t="s">
        <v>77</v>
      </c>
      <c r="F1631" s="61">
        <v>3</v>
      </c>
      <c r="G16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31" s="62">
        <v>3</v>
      </c>
      <c r="I1631" s="62">
        <v>14</v>
      </c>
      <c r="J1631" s="61">
        <v>22203</v>
      </c>
      <c r="K1631" s="4">
        <f>VLOOKUP(class[[#This Row],[hwycov_id]],readme!E:F,2,FALSE)</f>
        <v>22651.412627999998</v>
      </c>
      <c r="L1631" s="64">
        <f t="shared" si="75"/>
        <v>2.0196037832725278E-2</v>
      </c>
      <c r="M1631" s="65">
        <f t="shared" si="76"/>
        <v>448.41262799999822</v>
      </c>
      <c r="N1631" s="65">
        <f t="shared" si="77"/>
        <v>201073.88494986479</v>
      </c>
      <c r="O1631" s="66" t="e">
        <v>#N/A</v>
      </c>
      <c r="P1631" s="1">
        <v>1631</v>
      </c>
      <c r="Q1631" s="46">
        <f>ROUND(class[[#This Row],[count]],-3)</f>
        <v>22000</v>
      </c>
      <c r="R1631" s="59">
        <f>VLOOKUP(class[[#This Row],[count_rd]],caltran!$J$2:$P$182,7,FALSE)</f>
        <v>16114.999999999998</v>
      </c>
      <c r="S1631" s="63">
        <f>VLOOKUP(class[[#This Row],[count_rd]],caltran!$J$2:$P$182,6,FALSE)</f>
        <v>27885</v>
      </c>
      <c r="T1631" s="1">
        <f>IF(AND(class[[#This Row],[flow]]&gt;=class[[#This Row],[low]], class[[#This Row],[flow]]&lt;=class[[#This Row],[high]]),1,0)</f>
        <v>1</v>
      </c>
    </row>
    <row r="1632" spans="1:20" x14ac:dyDescent="0.25">
      <c r="A1632" s="61">
        <v>8935</v>
      </c>
      <c r="B1632" s="61">
        <v>3</v>
      </c>
      <c r="C1632" s="61">
        <v>1</v>
      </c>
      <c r="D1632" s="68">
        <v>2</v>
      </c>
      <c r="E1632" s="61" t="s">
        <v>77</v>
      </c>
      <c r="F1632" s="61">
        <v>3</v>
      </c>
      <c r="G16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32" s="62">
        <v>2</v>
      </c>
      <c r="I1632" s="62">
        <v>14</v>
      </c>
      <c r="J1632" s="61">
        <v>22269</v>
      </c>
      <c r="K1632" s="4">
        <f>VLOOKUP(class[[#This Row],[hwycov_id]],readme!E:F,2,FALSE)</f>
        <v>23309.416473000001</v>
      </c>
      <c r="L1632" s="64">
        <f t="shared" si="75"/>
        <v>4.6720394853832836E-2</v>
      </c>
      <c r="M1632" s="65">
        <f t="shared" si="76"/>
        <v>1040.4164730000011</v>
      </c>
      <c r="N1632" s="65">
        <f t="shared" si="77"/>
        <v>1082466.4372897621</v>
      </c>
      <c r="O1632" s="66" t="e">
        <v>#N/A</v>
      </c>
      <c r="P1632" s="1">
        <v>1632</v>
      </c>
      <c r="Q1632" s="46">
        <f>ROUND(class[[#This Row],[count]],-3)</f>
        <v>22000</v>
      </c>
      <c r="R1632" s="59">
        <f>VLOOKUP(class[[#This Row],[count_rd]],caltran!$J$2:$P$182,7,FALSE)</f>
        <v>16114.999999999998</v>
      </c>
      <c r="S1632" s="63">
        <f>VLOOKUP(class[[#This Row],[count_rd]],caltran!$J$2:$P$182,6,FALSE)</f>
        <v>27885</v>
      </c>
      <c r="T1632" s="1">
        <f>IF(AND(class[[#This Row],[flow]]&gt;=class[[#This Row],[low]], class[[#This Row],[flow]]&lt;=class[[#This Row],[high]]),1,0)</f>
        <v>1</v>
      </c>
    </row>
    <row r="1633" spans="1:20" x14ac:dyDescent="0.25">
      <c r="A1633" s="61">
        <v>9569</v>
      </c>
      <c r="B1633" s="61">
        <v>3</v>
      </c>
      <c r="C1633" s="61">
        <v>1</v>
      </c>
      <c r="D1633" s="68">
        <v>2</v>
      </c>
      <c r="E1633" s="61" t="s">
        <v>77</v>
      </c>
      <c r="F1633" s="61">
        <v>3</v>
      </c>
      <c r="G16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33" s="62">
        <v>2</v>
      </c>
      <c r="I1633" s="62">
        <v>11</v>
      </c>
      <c r="J1633" s="61">
        <v>22300</v>
      </c>
      <c r="K1633" s="4">
        <f>VLOOKUP(class[[#This Row],[hwycov_id]],readme!E:F,2,FALSE)</f>
        <v>19190.024475000002</v>
      </c>
      <c r="L1633" s="64">
        <f t="shared" si="75"/>
        <v>-0.13946078587443933</v>
      </c>
      <c r="M1633" s="65">
        <f t="shared" si="76"/>
        <v>-3109.975524999998</v>
      </c>
      <c r="N1633" s="65">
        <f t="shared" si="77"/>
        <v>9671947.7660990134</v>
      </c>
      <c r="O1633" s="66" t="e">
        <v>#N/A</v>
      </c>
      <c r="P1633" s="1">
        <v>1633</v>
      </c>
      <c r="Q1633" s="46">
        <f>ROUND(class[[#This Row],[count]],-3)</f>
        <v>22000</v>
      </c>
      <c r="R1633" s="59">
        <f>VLOOKUP(class[[#This Row],[count_rd]],caltran!$J$2:$P$182,7,FALSE)</f>
        <v>16114.999999999998</v>
      </c>
      <c r="S1633" s="63">
        <f>VLOOKUP(class[[#This Row],[count_rd]],caltran!$J$2:$P$182,6,FALSE)</f>
        <v>27885</v>
      </c>
      <c r="T1633" s="1">
        <f>IF(AND(class[[#This Row],[flow]]&gt;=class[[#This Row],[low]], class[[#This Row],[flow]]&lt;=class[[#This Row],[high]]),1,0)</f>
        <v>1</v>
      </c>
    </row>
    <row r="1634" spans="1:20" x14ac:dyDescent="0.25">
      <c r="A1634" s="61">
        <v>10026</v>
      </c>
      <c r="B1634" s="61">
        <v>3</v>
      </c>
      <c r="C1634" s="61">
        <v>1</v>
      </c>
      <c r="D1634" s="68">
        <v>1</v>
      </c>
      <c r="E1634" s="61" t="s">
        <v>77</v>
      </c>
      <c r="F1634" s="61">
        <v>3</v>
      </c>
      <c r="G16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34" s="62">
        <v>7</v>
      </c>
      <c r="I1634" s="62">
        <v>7</v>
      </c>
      <c r="J1634" s="61">
        <v>22300</v>
      </c>
      <c r="K1634" s="4">
        <f>VLOOKUP(class[[#This Row],[hwycov_id]],readme!E:F,2,FALSE)</f>
        <v>11559.294981999999</v>
      </c>
      <c r="L1634" s="64">
        <f t="shared" si="75"/>
        <v>-0.48164596493273548</v>
      </c>
      <c r="M1634" s="65">
        <f t="shared" si="76"/>
        <v>-10740.705018000001</v>
      </c>
      <c r="N1634" s="65">
        <f t="shared" si="77"/>
        <v>115362744.28369039</v>
      </c>
      <c r="O1634" s="66" t="e">
        <v>#N/A</v>
      </c>
      <c r="P1634" s="1">
        <v>1634</v>
      </c>
      <c r="Q1634" s="46">
        <f>ROUND(class[[#This Row],[count]],-3)</f>
        <v>22000</v>
      </c>
      <c r="R1634" s="59">
        <f>VLOOKUP(class[[#This Row],[count_rd]],caltran!$J$2:$P$182,7,FALSE)</f>
        <v>16114.999999999998</v>
      </c>
      <c r="S1634" s="63">
        <f>VLOOKUP(class[[#This Row],[count_rd]],caltran!$J$2:$P$182,6,FALSE)</f>
        <v>27885</v>
      </c>
      <c r="T1634" s="1">
        <f>IF(AND(class[[#This Row],[flow]]&gt;=class[[#This Row],[low]], class[[#This Row],[flow]]&lt;=class[[#This Row],[high]]),1,0)</f>
        <v>0</v>
      </c>
    </row>
    <row r="1635" spans="1:20" x14ac:dyDescent="0.25">
      <c r="A1635" s="61">
        <v>13204</v>
      </c>
      <c r="B1635" s="61">
        <v>3</v>
      </c>
      <c r="C1635" s="61">
        <v>1</v>
      </c>
      <c r="D1635" s="68">
        <v>2</v>
      </c>
      <c r="E1635" s="61" t="s">
        <v>77</v>
      </c>
      <c r="F1635" s="61">
        <v>3</v>
      </c>
      <c r="G16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35" s="62">
        <v>5</v>
      </c>
      <c r="I1635" s="62">
        <v>5</v>
      </c>
      <c r="J1635" s="61">
        <v>22300</v>
      </c>
      <c r="K1635" s="4">
        <f>VLOOKUP(class[[#This Row],[hwycov_id]],readme!E:F,2,FALSE)</f>
        <v>16049.709335</v>
      </c>
      <c r="L1635" s="64">
        <f t="shared" si="75"/>
        <v>-0.28028209260089687</v>
      </c>
      <c r="M1635" s="65">
        <f t="shared" si="76"/>
        <v>-6250.2906650000004</v>
      </c>
      <c r="N1635" s="65">
        <f t="shared" si="77"/>
        <v>39066133.396986149</v>
      </c>
      <c r="O1635" s="66" t="e">
        <v>#N/A</v>
      </c>
      <c r="P1635" s="1">
        <v>1635</v>
      </c>
      <c r="Q1635" s="46">
        <f>ROUND(class[[#This Row],[count]],-3)</f>
        <v>22000</v>
      </c>
      <c r="R1635" s="59">
        <f>VLOOKUP(class[[#This Row],[count_rd]],caltran!$J$2:$P$182,7,FALSE)</f>
        <v>16114.999999999998</v>
      </c>
      <c r="S1635" s="63">
        <f>VLOOKUP(class[[#This Row],[count_rd]],caltran!$J$2:$P$182,6,FALSE)</f>
        <v>27885</v>
      </c>
      <c r="T1635" s="1">
        <f>IF(AND(class[[#This Row],[flow]]&gt;=class[[#This Row],[low]], class[[#This Row],[flow]]&lt;=class[[#This Row],[high]]),1,0)</f>
        <v>0</v>
      </c>
    </row>
    <row r="1636" spans="1:20" x14ac:dyDescent="0.25">
      <c r="A1636" s="61">
        <v>17405</v>
      </c>
      <c r="B1636" s="61">
        <v>3</v>
      </c>
      <c r="C1636" s="61">
        <v>1</v>
      </c>
      <c r="D1636" s="68">
        <v>2</v>
      </c>
      <c r="E1636" s="61" t="s">
        <v>77</v>
      </c>
      <c r="F1636" s="61">
        <v>3</v>
      </c>
      <c r="G16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36" s="62">
        <v>5</v>
      </c>
      <c r="I1636" s="62">
        <v>16</v>
      </c>
      <c r="J1636" s="61">
        <v>22300</v>
      </c>
      <c r="K1636" s="4">
        <f>VLOOKUP(class[[#This Row],[hwycov_id]],readme!E:F,2,FALSE)</f>
        <v>19246.76886</v>
      </c>
      <c r="L1636" s="64">
        <f t="shared" si="75"/>
        <v>-0.13691619461883409</v>
      </c>
      <c r="M1636" s="65">
        <f t="shared" si="76"/>
        <v>-3053.2311399999999</v>
      </c>
      <c r="N1636" s="65">
        <f t="shared" si="77"/>
        <v>9322220.3942656983</v>
      </c>
      <c r="O1636" s="66" t="e">
        <v>#N/A</v>
      </c>
      <c r="P1636" s="1">
        <v>1636</v>
      </c>
      <c r="Q1636" s="46">
        <f>ROUND(class[[#This Row],[count]],-3)</f>
        <v>22000</v>
      </c>
      <c r="R1636" s="59">
        <f>VLOOKUP(class[[#This Row],[count_rd]],caltran!$J$2:$P$182,7,FALSE)</f>
        <v>16114.999999999998</v>
      </c>
      <c r="S1636" s="63">
        <f>VLOOKUP(class[[#This Row],[count_rd]],caltran!$J$2:$P$182,6,FALSE)</f>
        <v>27885</v>
      </c>
      <c r="T1636" s="1">
        <f>IF(AND(class[[#This Row],[flow]]&gt;=class[[#This Row],[low]], class[[#This Row],[flow]]&lt;=class[[#This Row],[high]]),1,0)</f>
        <v>1</v>
      </c>
    </row>
    <row r="1637" spans="1:20" x14ac:dyDescent="0.25">
      <c r="A1637" s="61">
        <v>26865</v>
      </c>
      <c r="B1637" s="61">
        <v>3</v>
      </c>
      <c r="C1637" s="61">
        <v>1</v>
      </c>
      <c r="D1637" s="68">
        <v>2</v>
      </c>
      <c r="E1637" s="61" t="s">
        <v>77</v>
      </c>
      <c r="F1637" s="61">
        <v>3</v>
      </c>
      <c r="G16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37" s="62">
        <v>3</v>
      </c>
      <c r="I1637" s="62">
        <v>14</v>
      </c>
      <c r="J1637" s="61">
        <v>22310</v>
      </c>
      <c r="K1637" s="4">
        <f>VLOOKUP(class[[#This Row],[hwycov_id]],readme!E:F,2,FALSE)</f>
        <v>21319.588591</v>
      </c>
      <c r="L1637" s="64">
        <f t="shared" si="75"/>
        <v>-4.4393160421335787E-2</v>
      </c>
      <c r="M1637" s="65">
        <f t="shared" si="76"/>
        <v>-990.41140900000028</v>
      </c>
      <c r="N1637" s="65">
        <f t="shared" si="77"/>
        <v>980914.75907736586</v>
      </c>
      <c r="O1637" s="66" t="e">
        <v>#N/A</v>
      </c>
      <c r="P1637" s="1">
        <v>1637</v>
      </c>
      <c r="Q1637" s="46">
        <f>ROUND(class[[#This Row],[count]],-3)</f>
        <v>22000</v>
      </c>
      <c r="R1637" s="59">
        <f>VLOOKUP(class[[#This Row],[count_rd]],caltran!$J$2:$P$182,7,FALSE)</f>
        <v>16114.999999999998</v>
      </c>
      <c r="S1637" s="63">
        <f>VLOOKUP(class[[#This Row],[count_rd]],caltran!$J$2:$P$182,6,FALSE)</f>
        <v>27885</v>
      </c>
      <c r="T1637" s="1">
        <f>IF(AND(class[[#This Row],[flow]]&gt;=class[[#This Row],[low]], class[[#This Row],[flow]]&lt;=class[[#This Row],[high]]),1,0)</f>
        <v>1</v>
      </c>
    </row>
    <row r="1638" spans="1:20" x14ac:dyDescent="0.25">
      <c r="A1638" s="61">
        <v>17514</v>
      </c>
      <c r="B1638" s="61">
        <v>3</v>
      </c>
      <c r="C1638" s="61">
        <v>1</v>
      </c>
      <c r="D1638" s="68">
        <v>2</v>
      </c>
      <c r="E1638" s="61" t="s">
        <v>77</v>
      </c>
      <c r="F1638" s="61">
        <v>3</v>
      </c>
      <c r="G16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38" s="62">
        <v>5</v>
      </c>
      <c r="I1638" s="62">
        <v>5</v>
      </c>
      <c r="J1638" s="61">
        <v>22500</v>
      </c>
      <c r="K1638" s="4">
        <f>VLOOKUP(class[[#This Row],[hwycov_id]],readme!E:F,2,FALSE)</f>
        <v>18800.534387</v>
      </c>
      <c r="L1638" s="64">
        <f t="shared" si="75"/>
        <v>-0.16442069391111114</v>
      </c>
      <c r="M1638" s="65">
        <f t="shared" si="76"/>
        <v>-3699.4656130000003</v>
      </c>
      <c r="N1638" s="65">
        <f t="shared" si="77"/>
        <v>13686045.821769468</v>
      </c>
      <c r="O1638" s="66" t="e">
        <v>#N/A</v>
      </c>
      <c r="P1638" s="1">
        <v>1638</v>
      </c>
      <c r="Q1638" s="46">
        <f>ROUND(class[[#This Row],[count]],-3)</f>
        <v>23000</v>
      </c>
      <c r="R1638" s="59">
        <f>VLOOKUP(class[[#This Row],[count_rd]],caltran!$J$2:$P$182,7,FALSE)</f>
        <v>16905</v>
      </c>
      <c r="S1638" s="63">
        <f>VLOOKUP(class[[#This Row],[count_rd]],caltran!$J$2:$P$182,6,FALSE)</f>
        <v>29095.000000000004</v>
      </c>
      <c r="T1638" s="1">
        <f>IF(AND(class[[#This Row],[flow]]&gt;=class[[#This Row],[low]], class[[#This Row],[flow]]&lt;=class[[#This Row],[high]]),1,0)</f>
        <v>1</v>
      </c>
    </row>
    <row r="1639" spans="1:20" x14ac:dyDescent="0.25">
      <c r="A1639" s="61">
        <v>13069</v>
      </c>
      <c r="B1639" s="61">
        <v>3</v>
      </c>
      <c r="C1639" s="61">
        <v>1</v>
      </c>
      <c r="D1639" s="68">
        <v>2</v>
      </c>
      <c r="E1639" s="61" t="s">
        <v>77</v>
      </c>
      <c r="F1639" s="61">
        <v>3</v>
      </c>
      <c r="G16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39" s="62">
        <v>5</v>
      </c>
      <c r="I1639" s="62">
        <v>5</v>
      </c>
      <c r="J1639" s="61">
        <v>22500</v>
      </c>
      <c r="K1639" s="4">
        <f>VLOOKUP(class[[#This Row],[hwycov_id]],readme!E:F,2,FALSE)</f>
        <v>25901.370910999998</v>
      </c>
      <c r="L1639" s="64">
        <f t="shared" si="75"/>
        <v>0.15117204048888877</v>
      </c>
      <c r="M1639" s="65">
        <f t="shared" si="76"/>
        <v>3401.3709109999982</v>
      </c>
      <c r="N1639" s="65">
        <f t="shared" si="77"/>
        <v>11569324.074196957</v>
      </c>
      <c r="O1639" s="66" t="e">
        <v>#N/A</v>
      </c>
      <c r="P1639" s="1">
        <v>1639</v>
      </c>
      <c r="Q1639" s="46">
        <f>ROUND(class[[#This Row],[count]],-3)</f>
        <v>23000</v>
      </c>
      <c r="R1639" s="59">
        <f>VLOOKUP(class[[#This Row],[count_rd]],caltran!$J$2:$P$182,7,FALSE)</f>
        <v>16905</v>
      </c>
      <c r="S1639" s="63">
        <f>VLOOKUP(class[[#This Row],[count_rd]],caltran!$J$2:$P$182,6,FALSE)</f>
        <v>29095.000000000004</v>
      </c>
      <c r="T1639" s="1">
        <f>IF(AND(class[[#This Row],[flow]]&gt;=class[[#This Row],[low]], class[[#This Row],[flow]]&lt;=class[[#This Row],[high]]),1,0)</f>
        <v>1</v>
      </c>
    </row>
    <row r="1640" spans="1:20" x14ac:dyDescent="0.25">
      <c r="A1640" s="61">
        <v>7877</v>
      </c>
      <c r="B1640" s="61">
        <v>3</v>
      </c>
      <c r="C1640" s="61">
        <v>1</v>
      </c>
      <c r="D1640" s="68">
        <v>2</v>
      </c>
      <c r="E1640" s="61" t="s">
        <v>77</v>
      </c>
      <c r="F1640" s="61">
        <v>3</v>
      </c>
      <c r="G16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640" s="62">
        <v>5</v>
      </c>
      <c r="I1640" s="62">
        <v>9</v>
      </c>
      <c r="J1640" s="61">
        <v>22500</v>
      </c>
      <c r="K1640" s="4">
        <f>VLOOKUP(class[[#This Row],[hwycov_id]],readme!E:F,2,FALSE)</f>
        <v>31463.930297999999</v>
      </c>
      <c r="L1640" s="64">
        <f t="shared" si="75"/>
        <v>0.39839690213333334</v>
      </c>
      <c r="M1640" s="65">
        <f t="shared" si="76"/>
        <v>8963.9302979999993</v>
      </c>
      <c r="N1640" s="65">
        <f t="shared" si="77"/>
        <v>80352046.387402356</v>
      </c>
      <c r="O1640" s="66" t="e">
        <v>#N/A</v>
      </c>
      <c r="P1640" s="1">
        <v>1640</v>
      </c>
      <c r="Q1640" s="46">
        <f>ROUND(class[[#This Row],[count]],-3)</f>
        <v>23000</v>
      </c>
      <c r="R1640" s="59">
        <f>VLOOKUP(class[[#This Row],[count_rd]],caltran!$J$2:$P$182,7,FALSE)</f>
        <v>16905</v>
      </c>
      <c r="S1640" s="63">
        <f>VLOOKUP(class[[#This Row],[count_rd]],caltran!$J$2:$P$182,6,FALSE)</f>
        <v>29095.000000000004</v>
      </c>
      <c r="T1640" s="1">
        <f>IF(AND(class[[#This Row],[flow]]&gt;=class[[#This Row],[low]], class[[#This Row],[flow]]&lt;=class[[#This Row],[high]]),1,0)</f>
        <v>0</v>
      </c>
    </row>
    <row r="1641" spans="1:20" x14ac:dyDescent="0.25">
      <c r="A1641" s="61">
        <v>3773</v>
      </c>
      <c r="B1641" s="61">
        <v>3</v>
      </c>
      <c r="C1641" s="61">
        <v>1</v>
      </c>
      <c r="D1641" s="68">
        <v>2</v>
      </c>
      <c r="E1641" s="61" t="s">
        <v>77</v>
      </c>
      <c r="F1641" s="61">
        <v>3</v>
      </c>
      <c r="G16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41" s="62">
        <v>2</v>
      </c>
      <c r="I1641" s="62">
        <v>11</v>
      </c>
      <c r="J1641" s="61">
        <v>22500</v>
      </c>
      <c r="K1641" s="4">
        <f>VLOOKUP(class[[#This Row],[hwycov_id]],readme!E:F,2,FALSE)</f>
        <v>12739.314483999999</v>
      </c>
      <c r="L1641" s="64">
        <f t="shared" si="75"/>
        <v>-0.43380824515555561</v>
      </c>
      <c r="M1641" s="65">
        <f t="shared" si="76"/>
        <v>-9760.6855160000014</v>
      </c>
      <c r="N1641" s="65">
        <f t="shared" si="77"/>
        <v>95270981.742252216</v>
      </c>
      <c r="O1641" s="66" t="e">
        <v>#N/A</v>
      </c>
      <c r="P1641" s="1">
        <v>1641</v>
      </c>
      <c r="Q1641" s="46">
        <f>ROUND(class[[#This Row],[count]],-3)</f>
        <v>23000</v>
      </c>
      <c r="R1641" s="59">
        <f>VLOOKUP(class[[#This Row],[count_rd]],caltran!$J$2:$P$182,7,FALSE)</f>
        <v>16905</v>
      </c>
      <c r="S1641" s="63">
        <f>VLOOKUP(class[[#This Row],[count_rd]],caltran!$J$2:$P$182,6,FALSE)</f>
        <v>29095.000000000004</v>
      </c>
      <c r="T1641" s="1">
        <f>IF(AND(class[[#This Row],[flow]]&gt;=class[[#This Row],[low]], class[[#This Row],[flow]]&lt;=class[[#This Row],[high]]),1,0)</f>
        <v>0</v>
      </c>
    </row>
    <row r="1642" spans="1:20" x14ac:dyDescent="0.25">
      <c r="A1642" s="61">
        <v>3782</v>
      </c>
      <c r="B1642" s="61">
        <v>3</v>
      </c>
      <c r="C1642" s="61">
        <v>1</v>
      </c>
      <c r="D1642" s="68">
        <v>2</v>
      </c>
      <c r="E1642" s="61" t="s">
        <v>77</v>
      </c>
      <c r="F1642" s="61">
        <v>3</v>
      </c>
      <c r="G16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42" s="62">
        <v>2</v>
      </c>
      <c r="I1642" s="62">
        <v>11</v>
      </c>
      <c r="J1642" s="61">
        <v>22500</v>
      </c>
      <c r="K1642" s="4">
        <f>VLOOKUP(class[[#This Row],[hwycov_id]],readme!E:F,2,FALSE)</f>
        <v>22020.06581</v>
      </c>
      <c r="L1642" s="64">
        <f t="shared" si="75"/>
        <v>-2.1330408444444449E-2</v>
      </c>
      <c r="M1642" s="65">
        <f t="shared" si="76"/>
        <v>-479.93418999999994</v>
      </c>
      <c r="N1642" s="65">
        <f t="shared" si="77"/>
        <v>230336.82673095603</v>
      </c>
      <c r="O1642" s="66" t="e">
        <v>#N/A</v>
      </c>
      <c r="P1642" s="1">
        <v>1642</v>
      </c>
      <c r="Q1642" s="46">
        <f>ROUND(class[[#This Row],[count]],-3)</f>
        <v>23000</v>
      </c>
      <c r="R1642" s="59">
        <f>VLOOKUP(class[[#This Row],[count_rd]],caltran!$J$2:$P$182,7,FALSE)</f>
        <v>16905</v>
      </c>
      <c r="S1642" s="63">
        <f>VLOOKUP(class[[#This Row],[count_rd]],caltran!$J$2:$P$182,6,FALSE)</f>
        <v>29095.000000000004</v>
      </c>
      <c r="T1642" s="1">
        <f>IF(AND(class[[#This Row],[flow]]&gt;=class[[#This Row],[low]], class[[#This Row],[flow]]&lt;=class[[#This Row],[high]]),1,0)</f>
        <v>1</v>
      </c>
    </row>
    <row r="1643" spans="1:20" x14ac:dyDescent="0.25">
      <c r="A1643" s="61">
        <v>7018</v>
      </c>
      <c r="B1643" s="61">
        <v>3</v>
      </c>
      <c r="C1643" s="61">
        <v>1</v>
      </c>
      <c r="D1643" s="68">
        <v>2</v>
      </c>
      <c r="E1643" s="61" t="s">
        <v>77</v>
      </c>
      <c r="F1643" s="61">
        <v>3</v>
      </c>
      <c r="G16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43" s="62">
        <v>2</v>
      </c>
      <c r="I1643" s="62">
        <v>11</v>
      </c>
      <c r="J1643" s="61">
        <v>22500</v>
      </c>
      <c r="K1643" s="4">
        <f>VLOOKUP(class[[#This Row],[hwycov_id]],readme!E:F,2,FALSE)</f>
        <v>12218.318284000001</v>
      </c>
      <c r="L1643" s="64">
        <f t="shared" si="75"/>
        <v>-0.45696363182222222</v>
      </c>
      <c r="M1643" s="65">
        <f t="shared" si="76"/>
        <v>-10281.681715999999</v>
      </c>
      <c r="N1643" s="65">
        <f t="shared" si="77"/>
        <v>105712978.90912868</v>
      </c>
      <c r="O1643" s="66" t="e">
        <v>#N/A</v>
      </c>
      <c r="P1643" s="1">
        <v>1643</v>
      </c>
      <c r="Q1643" s="46">
        <f>ROUND(class[[#This Row],[count]],-3)</f>
        <v>23000</v>
      </c>
      <c r="R1643" s="59">
        <f>VLOOKUP(class[[#This Row],[count_rd]],caltran!$J$2:$P$182,7,FALSE)</f>
        <v>16905</v>
      </c>
      <c r="S1643" s="63">
        <f>VLOOKUP(class[[#This Row],[count_rd]],caltran!$J$2:$P$182,6,FALSE)</f>
        <v>29095.000000000004</v>
      </c>
      <c r="T1643" s="1">
        <f>IF(AND(class[[#This Row],[flow]]&gt;=class[[#This Row],[low]], class[[#This Row],[flow]]&lt;=class[[#This Row],[high]]),1,0)</f>
        <v>0</v>
      </c>
    </row>
    <row r="1644" spans="1:20" x14ac:dyDescent="0.25">
      <c r="A1644" s="61">
        <v>2496</v>
      </c>
      <c r="B1644" s="61">
        <v>3</v>
      </c>
      <c r="C1644" s="61">
        <v>1</v>
      </c>
      <c r="D1644" s="68">
        <v>2</v>
      </c>
      <c r="E1644" s="61" t="s">
        <v>77</v>
      </c>
      <c r="F1644" s="61">
        <v>3</v>
      </c>
      <c r="G16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44" s="62">
        <v>5</v>
      </c>
      <c r="I1644" s="62">
        <v>5</v>
      </c>
      <c r="J1644" s="61">
        <v>22500</v>
      </c>
      <c r="K1644" s="4">
        <f>VLOOKUP(class[[#This Row],[hwycov_id]],readme!E:F,2,FALSE)</f>
        <v>21113.910508000001</v>
      </c>
      <c r="L1644" s="64">
        <f t="shared" si="75"/>
        <v>-6.1603977422222234E-2</v>
      </c>
      <c r="M1644" s="65">
        <f t="shared" si="76"/>
        <v>-1386.0894919999992</v>
      </c>
      <c r="N1644" s="65">
        <f t="shared" si="77"/>
        <v>1921244.0798328158</v>
      </c>
      <c r="O1644" s="66" t="e">
        <v>#N/A</v>
      </c>
      <c r="P1644" s="1">
        <v>1644</v>
      </c>
      <c r="Q1644" s="46">
        <f>ROUND(class[[#This Row],[count]],-3)</f>
        <v>23000</v>
      </c>
      <c r="R1644" s="59">
        <f>VLOOKUP(class[[#This Row],[count_rd]],caltran!$J$2:$P$182,7,FALSE)</f>
        <v>16905</v>
      </c>
      <c r="S1644" s="63">
        <f>VLOOKUP(class[[#This Row],[count_rd]],caltran!$J$2:$P$182,6,FALSE)</f>
        <v>29095.000000000004</v>
      </c>
      <c r="T1644" s="1">
        <f>IF(AND(class[[#This Row],[flow]]&gt;=class[[#This Row],[low]], class[[#This Row],[flow]]&lt;=class[[#This Row],[high]]),1,0)</f>
        <v>1</v>
      </c>
    </row>
    <row r="1645" spans="1:20" x14ac:dyDescent="0.25">
      <c r="A1645" s="61">
        <v>16389</v>
      </c>
      <c r="B1645" s="61">
        <v>3</v>
      </c>
      <c r="C1645" s="61">
        <v>1</v>
      </c>
      <c r="D1645" s="68">
        <v>2</v>
      </c>
      <c r="E1645" s="61" t="s">
        <v>77</v>
      </c>
      <c r="F1645" s="61">
        <v>3</v>
      </c>
      <c r="G16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645" s="62">
        <v>3</v>
      </c>
      <c r="I1645" s="62">
        <v>14</v>
      </c>
      <c r="J1645" s="61">
        <v>22557</v>
      </c>
      <c r="K1645" s="4">
        <f>VLOOKUP(class[[#This Row],[hwycov_id]],readme!E:F,2,FALSE)</f>
        <v>32604.737488000002</v>
      </c>
      <c r="L1645" s="64">
        <f t="shared" si="75"/>
        <v>0.44543766848428445</v>
      </c>
      <c r="M1645" s="65">
        <f t="shared" si="76"/>
        <v>10047.737488000002</v>
      </c>
      <c r="N1645" s="65">
        <f t="shared" si="77"/>
        <v>100957028.6277606</v>
      </c>
      <c r="O1645" s="66" t="e">
        <v>#N/A</v>
      </c>
      <c r="P1645" s="1">
        <v>1645</v>
      </c>
      <c r="Q1645" s="46">
        <f>ROUND(class[[#This Row],[count]],-3)</f>
        <v>23000</v>
      </c>
      <c r="R1645" s="59">
        <f>VLOOKUP(class[[#This Row],[count_rd]],caltran!$J$2:$P$182,7,FALSE)</f>
        <v>16905</v>
      </c>
      <c r="S1645" s="63">
        <f>VLOOKUP(class[[#This Row],[count_rd]],caltran!$J$2:$P$182,6,FALSE)</f>
        <v>29095.000000000004</v>
      </c>
      <c r="T1645" s="1">
        <f>IF(AND(class[[#This Row],[flow]]&gt;=class[[#This Row],[low]], class[[#This Row],[flow]]&lt;=class[[#This Row],[high]]),1,0)</f>
        <v>0</v>
      </c>
    </row>
    <row r="1646" spans="1:20" x14ac:dyDescent="0.25">
      <c r="A1646" s="61">
        <v>31042</v>
      </c>
      <c r="B1646" s="61">
        <v>3</v>
      </c>
      <c r="C1646" s="61">
        <v>1</v>
      </c>
      <c r="D1646" s="68">
        <v>2</v>
      </c>
      <c r="E1646" s="61" t="s">
        <v>77</v>
      </c>
      <c r="F1646" s="61">
        <v>3</v>
      </c>
      <c r="G16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46" s="62">
        <v>3</v>
      </c>
      <c r="I1646" s="62">
        <v>14</v>
      </c>
      <c r="J1646" s="61">
        <v>22568</v>
      </c>
      <c r="K1646" s="4">
        <f>VLOOKUP(class[[#This Row],[hwycov_id]],readme!E:F,2,FALSE)</f>
        <v>28879.832306000004</v>
      </c>
      <c r="L1646" s="64">
        <f t="shared" si="75"/>
        <v>0.27968062327188958</v>
      </c>
      <c r="M1646" s="65">
        <f t="shared" si="76"/>
        <v>6311.8323060000039</v>
      </c>
      <c r="N1646" s="65">
        <f t="shared" si="77"/>
        <v>39839227.059065327</v>
      </c>
      <c r="O1646" s="66" t="e">
        <v>#N/A</v>
      </c>
      <c r="P1646" s="1">
        <v>1646</v>
      </c>
      <c r="Q1646" s="46">
        <f>ROUND(class[[#This Row],[count]],-3)</f>
        <v>23000</v>
      </c>
      <c r="R1646" s="59">
        <f>VLOOKUP(class[[#This Row],[count_rd]],caltran!$J$2:$P$182,7,FALSE)</f>
        <v>16905</v>
      </c>
      <c r="S1646" s="63">
        <f>VLOOKUP(class[[#This Row],[count_rd]],caltran!$J$2:$P$182,6,FALSE)</f>
        <v>29095.000000000004</v>
      </c>
      <c r="T1646" s="1">
        <f>IF(AND(class[[#This Row],[flow]]&gt;=class[[#This Row],[low]], class[[#This Row],[flow]]&lt;=class[[#This Row],[high]]),1,0)</f>
        <v>1</v>
      </c>
    </row>
    <row r="1647" spans="1:20" x14ac:dyDescent="0.25">
      <c r="A1647" s="61">
        <v>4479</v>
      </c>
      <c r="B1647" s="61">
        <v>3</v>
      </c>
      <c r="C1647" s="61">
        <v>1</v>
      </c>
      <c r="D1647" s="68">
        <v>2</v>
      </c>
      <c r="E1647" s="61" t="s">
        <v>77</v>
      </c>
      <c r="F1647" s="61">
        <v>3</v>
      </c>
      <c r="G16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47" s="62">
        <v>3</v>
      </c>
      <c r="I1647" s="62">
        <v>14</v>
      </c>
      <c r="J1647" s="61">
        <v>22672</v>
      </c>
      <c r="K1647" s="4">
        <f>VLOOKUP(class[[#This Row],[hwycov_id]],readme!E:F,2,FALSE)</f>
        <v>20482.527869999998</v>
      </c>
      <c r="L1647" s="64">
        <f t="shared" si="75"/>
        <v>-9.657163593860274E-2</v>
      </c>
      <c r="M1647" s="65">
        <f t="shared" si="76"/>
        <v>-2189.4721300000019</v>
      </c>
      <c r="N1647" s="65">
        <f t="shared" si="77"/>
        <v>4793788.2080467455</v>
      </c>
      <c r="O1647" s="66" t="e">
        <v>#N/A</v>
      </c>
      <c r="P1647" s="1">
        <v>1647</v>
      </c>
      <c r="Q1647" s="46">
        <f>ROUND(class[[#This Row],[count]],-3)</f>
        <v>23000</v>
      </c>
      <c r="R1647" s="59">
        <f>VLOOKUP(class[[#This Row],[count_rd]],caltran!$J$2:$P$182,7,FALSE)</f>
        <v>16905</v>
      </c>
      <c r="S1647" s="63">
        <f>VLOOKUP(class[[#This Row],[count_rd]],caltran!$J$2:$P$182,6,FALSE)</f>
        <v>29095.000000000004</v>
      </c>
      <c r="T1647" s="1">
        <f>IF(AND(class[[#This Row],[flow]]&gt;=class[[#This Row],[low]], class[[#This Row],[flow]]&lt;=class[[#This Row],[high]]),1,0)</f>
        <v>1</v>
      </c>
    </row>
    <row r="1648" spans="1:20" x14ac:dyDescent="0.25">
      <c r="A1648" s="61">
        <v>2850</v>
      </c>
      <c r="B1648" s="61">
        <v>3</v>
      </c>
      <c r="C1648" s="61">
        <v>1</v>
      </c>
      <c r="D1648" s="68">
        <v>2</v>
      </c>
      <c r="E1648" s="61" t="s">
        <v>77</v>
      </c>
      <c r="F1648" s="61">
        <v>3</v>
      </c>
      <c r="G16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48" s="62">
        <v>2</v>
      </c>
      <c r="I1648" s="62">
        <v>11</v>
      </c>
      <c r="J1648" s="61">
        <v>22800</v>
      </c>
      <c r="K1648" s="4">
        <f>VLOOKUP(class[[#This Row],[hwycov_id]],readme!E:F,2,FALSE)</f>
        <v>13973.22496</v>
      </c>
      <c r="L1648" s="64">
        <f t="shared" si="75"/>
        <v>-0.38713925614035094</v>
      </c>
      <c r="M1648" s="65">
        <f t="shared" si="76"/>
        <v>-8826.7750400000004</v>
      </c>
      <c r="N1648" s="65">
        <f t="shared" si="77"/>
        <v>77911957.606767014</v>
      </c>
      <c r="O1648" s="66" t="e">
        <v>#N/A</v>
      </c>
      <c r="P1648" s="1">
        <v>1648</v>
      </c>
      <c r="Q1648" s="46">
        <f>ROUND(class[[#This Row],[count]],-3)</f>
        <v>23000</v>
      </c>
      <c r="R1648" s="59">
        <f>VLOOKUP(class[[#This Row],[count_rd]],caltran!$J$2:$P$182,7,FALSE)</f>
        <v>16905</v>
      </c>
      <c r="S1648" s="63">
        <f>VLOOKUP(class[[#This Row],[count_rd]],caltran!$J$2:$P$182,6,FALSE)</f>
        <v>29095.000000000004</v>
      </c>
      <c r="T1648" s="1">
        <f>IF(AND(class[[#This Row],[flow]]&gt;=class[[#This Row],[low]], class[[#This Row],[flow]]&lt;=class[[#This Row],[high]]),1,0)</f>
        <v>0</v>
      </c>
    </row>
    <row r="1649" spans="1:20" x14ac:dyDescent="0.25">
      <c r="A1649" s="61">
        <v>3869</v>
      </c>
      <c r="B1649" s="61">
        <v>3</v>
      </c>
      <c r="C1649" s="61">
        <v>1</v>
      </c>
      <c r="D1649" s="68">
        <v>2</v>
      </c>
      <c r="E1649" s="61" t="s">
        <v>77</v>
      </c>
      <c r="F1649" s="61">
        <v>3</v>
      </c>
      <c r="G16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49" s="62">
        <v>3</v>
      </c>
      <c r="I1649" s="62">
        <v>14</v>
      </c>
      <c r="J1649" s="61">
        <v>22858</v>
      </c>
      <c r="K1649" s="4">
        <f>VLOOKUP(class[[#This Row],[hwycov_id]],readme!E:F,2,FALSE)</f>
        <v>29968.939591000002</v>
      </c>
      <c r="L1649" s="64">
        <f t="shared" si="75"/>
        <v>0.31109194115845673</v>
      </c>
      <c r="M1649" s="65">
        <f t="shared" si="76"/>
        <v>7110.9395910000021</v>
      </c>
      <c r="N1649" s="65">
        <f t="shared" si="77"/>
        <v>50565461.866851278</v>
      </c>
      <c r="O1649" s="66" t="e">
        <v>#N/A</v>
      </c>
      <c r="P1649" s="1">
        <v>1649</v>
      </c>
      <c r="Q1649" s="46">
        <f>ROUND(class[[#This Row],[count]],-3)</f>
        <v>23000</v>
      </c>
      <c r="R1649" s="59">
        <f>VLOOKUP(class[[#This Row],[count_rd]],caltran!$J$2:$P$182,7,FALSE)</f>
        <v>16905</v>
      </c>
      <c r="S1649" s="63">
        <f>VLOOKUP(class[[#This Row],[count_rd]],caltran!$J$2:$P$182,6,FALSE)</f>
        <v>29095.000000000004</v>
      </c>
      <c r="T1649" s="1">
        <f>IF(AND(class[[#This Row],[flow]]&gt;=class[[#This Row],[low]], class[[#This Row],[flow]]&lt;=class[[#This Row],[high]]),1,0)</f>
        <v>0</v>
      </c>
    </row>
    <row r="1650" spans="1:20" x14ac:dyDescent="0.25">
      <c r="A1650" s="61">
        <v>2427</v>
      </c>
      <c r="B1650" s="61">
        <v>3</v>
      </c>
      <c r="C1650" s="61">
        <v>1</v>
      </c>
      <c r="D1650" s="68">
        <v>2</v>
      </c>
      <c r="E1650" s="61" t="s">
        <v>77</v>
      </c>
      <c r="F1650" s="61">
        <v>3</v>
      </c>
      <c r="G16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50" s="62">
        <v>5</v>
      </c>
      <c r="I1650" s="62">
        <v>5</v>
      </c>
      <c r="J1650" s="61">
        <v>22900</v>
      </c>
      <c r="K1650" s="4">
        <f>VLOOKUP(class[[#This Row],[hwycov_id]],readme!E:F,2,FALSE)</f>
        <v>17477.893631999999</v>
      </c>
      <c r="L1650" s="64">
        <f t="shared" si="75"/>
        <v>-0.23677320384279477</v>
      </c>
      <c r="M1650" s="65">
        <f t="shared" si="76"/>
        <v>-5422.1063680000007</v>
      </c>
      <c r="N1650" s="65">
        <f t="shared" si="77"/>
        <v>29399237.465906158</v>
      </c>
      <c r="O1650" s="66" t="e">
        <v>#N/A</v>
      </c>
      <c r="P1650" s="1">
        <v>1650</v>
      </c>
      <c r="Q1650" s="46">
        <f>ROUND(class[[#This Row],[count]],-3)</f>
        <v>23000</v>
      </c>
      <c r="R1650" s="59">
        <f>VLOOKUP(class[[#This Row],[count_rd]],caltran!$J$2:$P$182,7,FALSE)</f>
        <v>16905</v>
      </c>
      <c r="S1650" s="63">
        <f>VLOOKUP(class[[#This Row],[count_rd]],caltran!$J$2:$P$182,6,FALSE)</f>
        <v>29095.000000000004</v>
      </c>
      <c r="T1650" s="1">
        <f>IF(AND(class[[#This Row],[flow]]&gt;=class[[#This Row],[low]], class[[#This Row],[flow]]&lt;=class[[#This Row],[high]]),1,0)</f>
        <v>1</v>
      </c>
    </row>
    <row r="1651" spans="1:20" x14ac:dyDescent="0.25">
      <c r="A1651" s="61">
        <v>1485</v>
      </c>
      <c r="B1651" s="61">
        <v>3</v>
      </c>
      <c r="C1651" s="61">
        <v>1</v>
      </c>
      <c r="D1651" s="68">
        <v>2</v>
      </c>
      <c r="E1651" s="61" t="s">
        <v>77</v>
      </c>
      <c r="F1651" s="61">
        <v>3</v>
      </c>
      <c r="G16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51" s="62">
        <v>5</v>
      </c>
      <c r="I1651" s="62">
        <v>5</v>
      </c>
      <c r="J1651" s="61">
        <v>23000</v>
      </c>
      <c r="K1651" s="4">
        <f>VLOOKUP(class[[#This Row],[hwycov_id]],readme!E:F,2,FALSE)</f>
        <v>26299.319549000003</v>
      </c>
      <c r="L1651" s="64">
        <f t="shared" si="75"/>
        <v>0.14344867604347833</v>
      </c>
      <c r="M1651" s="65">
        <f t="shared" si="76"/>
        <v>3299.3195490000035</v>
      </c>
      <c r="N1651" s="65">
        <f t="shared" si="77"/>
        <v>10885509.486413587</v>
      </c>
      <c r="O1651" s="66" t="e">
        <v>#N/A</v>
      </c>
      <c r="P1651" s="1">
        <v>1651</v>
      </c>
      <c r="Q1651" s="46">
        <f>ROUND(class[[#This Row],[count]],-3)</f>
        <v>23000</v>
      </c>
      <c r="R1651" s="59">
        <f>VLOOKUP(class[[#This Row],[count_rd]],caltran!$J$2:$P$182,7,FALSE)</f>
        <v>16905</v>
      </c>
      <c r="S1651" s="63">
        <f>VLOOKUP(class[[#This Row],[count_rd]],caltran!$J$2:$P$182,6,FALSE)</f>
        <v>29095.000000000004</v>
      </c>
      <c r="T1651" s="1">
        <f>IF(AND(class[[#This Row],[flow]]&gt;=class[[#This Row],[low]], class[[#This Row],[flow]]&lt;=class[[#This Row],[high]]),1,0)</f>
        <v>1</v>
      </c>
    </row>
    <row r="1652" spans="1:20" x14ac:dyDescent="0.25">
      <c r="A1652" s="61">
        <v>1098</v>
      </c>
      <c r="B1652" s="61">
        <v>3</v>
      </c>
      <c r="C1652" s="61">
        <v>1</v>
      </c>
      <c r="D1652" s="68">
        <v>2</v>
      </c>
      <c r="E1652" s="61" t="s">
        <v>77</v>
      </c>
      <c r="F1652" s="61">
        <v>3</v>
      </c>
      <c r="G16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52" s="62">
        <v>5</v>
      </c>
      <c r="I1652" s="62">
        <v>5</v>
      </c>
      <c r="J1652" s="61">
        <v>23000</v>
      </c>
      <c r="K1652" s="4">
        <f>VLOOKUP(class[[#This Row],[hwycov_id]],readme!E:F,2,FALSE)</f>
        <v>22508.628373</v>
      </c>
      <c r="L1652" s="64">
        <f t="shared" si="75"/>
        <v>-2.1363983782608731E-2</v>
      </c>
      <c r="M1652" s="65">
        <f t="shared" si="76"/>
        <v>-491.37162700000044</v>
      </c>
      <c r="N1652" s="65">
        <f t="shared" si="77"/>
        <v>241446.07582062756</v>
      </c>
      <c r="O1652" s="66" t="e">
        <v>#N/A</v>
      </c>
      <c r="P1652" s="1">
        <v>1652</v>
      </c>
      <c r="Q1652" s="46">
        <f>ROUND(class[[#This Row],[count]],-3)</f>
        <v>23000</v>
      </c>
      <c r="R1652" s="59">
        <f>VLOOKUP(class[[#This Row],[count_rd]],caltran!$J$2:$P$182,7,FALSE)</f>
        <v>16905</v>
      </c>
      <c r="S1652" s="63">
        <f>VLOOKUP(class[[#This Row],[count_rd]],caltran!$J$2:$P$182,6,FALSE)</f>
        <v>29095.000000000004</v>
      </c>
      <c r="T1652" s="1">
        <f>IF(AND(class[[#This Row],[flow]]&gt;=class[[#This Row],[low]], class[[#This Row],[flow]]&lt;=class[[#This Row],[high]]),1,0)</f>
        <v>1</v>
      </c>
    </row>
    <row r="1653" spans="1:20" x14ac:dyDescent="0.25">
      <c r="A1653" s="61">
        <v>6215</v>
      </c>
      <c r="B1653" s="61">
        <v>3</v>
      </c>
      <c r="C1653" s="61">
        <v>1</v>
      </c>
      <c r="D1653" s="68">
        <v>1</v>
      </c>
      <c r="E1653" s="61" t="s">
        <v>77</v>
      </c>
      <c r="F1653" s="61">
        <v>3</v>
      </c>
      <c r="G16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53" s="62">
        <v>7</v>
      </c>
      <c r="I1653" s="62">
        <v>7</v>
      </c>
      <c r="J1653" s="61">
        <v>23000</v>
      </c>
      <c r="K1653" s="4">
        <f>VLOOKUP(class[[#This Row],[hwycov_id]],readme!E:F,2,FALSE)</f>
        <v>11270.292298</v>
      </c>
      <c r="L1653" s="64">
        <f t="shared" ref="L1653:L1716" si="78">K1653/J1653-1</f>
        <v>-0.50998729139130439</v>
      </c>
      <c r="M1653" s="65">
        <f t="shared" ref="M1653:M1716" si="79">K1653-J1653</f>
        <v>-11729.707702</v>
      </c>
      <c r="N1653" s="65">
        <f t="shared" ref="N1653:N1716" si="80">POWER(M1653,2)</f>
        <v>137586042.77435812</v>
      </c>
      <c r="O1653" s="66" t="e">
        <v>#N/A</v>
      </c>
      <c r="P1653" s="1">
        <v>1653</v>
      </c>
      <c r="Q1653" s="46">
        <f>ROUND(class[[#This Row],[count]],-3)</f>
        <v>23000</v>
      </c>
      <c r="R1653" s="59">
        <f>VLOOKUP(class[[#This Row],[count_rd]],caltran!$J$2:$P$182,7,FALSE)</f>
        <v>16905</v>
      </c>
      <c r="S1653" s="63">
        <f>VLOOKUP(class[[#This Row],[count_rd]],caltran!$J$2:$P$182,6,FALSE)</f>
        <v>29095.000000000004</v>
      </c>
      <c r="T1653" s="1">
        <f>IF(AND(class[[#This Row],[flow]]&gt;=class[[#This Row],[low]], class[[#This Row],[flow]]&lt;=class[[#This Row],[high]]),1,0)</f>
        <v>0</v>
      </c>
    </row>
    <row r="1654" spans="1:20" x14ac:dyDescent="0.25">
      <c r="A1654" s="61">
        <v>9289</v>
      </c>
      <c r="B1654" s="61">
        <v>3</v>
      </c>
      <c r="C1654" s="61">
        <v>1</v>
      </c>
      <c r="D1654" s="68">
        <v>2</v>
      </c>
      <c r="E1654" s="61" t="s">
        <v>77</v>
      </c>
      <c r="F1654" s="61">
        <v>3</v>
      </c>
      <c r="G16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54" s="62">
        <v>3</v>
      </c>
      <c r="I1654" s="62">
        <v>14</v>
      </c>
      <c r="J1654" s="61">
        <v>23211</v>
      </c>
      <c r="K1654" s="4">
        <f>VLOOKUP(class[[#This Row],[hwycov_id]],readme!E:F,2,FALSE)</f>
        <v>25787.620116999999</v>
      </c>
      <c r="L1654" s="64">
        <f t="shared" si="78"/>
        <v>0.11100857856188862</v>
      </c>
      <c r="M1654" s="65">
        <f t="shared" si="79"/>
        <v>2576.6201169999986</v>
      </c>
      <c r="N1654" s="65">
        <f t="shared" si="80"/>
        <v>6638971.2273290865</v>
      </c>
      <c r="O1654" s="66" t="e">
        <v>#N/A</v>
      </c>
      <c r="P1654" s="1">
        <v>1654</v>
      </c>
      <c r="Q1654" s="46">
        <f>ROUND(class[[#This Row],[count]],-3)</f>
        <v>23000</v>
      </c>
      <c r="R1654" s="59">
        <f>VLOOKUP(class[[#This Row],[count_rd]],caltran!$J$2:$P$182,7,FALSE)</f>
        <v>16905</v>
      </c>
      <c r="S1654" s="63">
        <f>VLOOKUP(class[[#This Row],[count_rd]],caltran!$J$2:$P$182,6,FALSE)</f>
        <v>29095.000000000004</v>
      </c>
      <c r="T1654" s="1">
        <f>IF(AND(class[[#This Row],[flow]]&gt;=class[[#This Row],[low]], class[[#This Row],[flow]]&lt;=class[[#This Row],[high]]),1,0)</f>
        <v>1</v>
      </c>
    </row>
    <row r="1655" spans="1:20" x14ac:dyDescent="0.25">
      <c r="A1655" s="61">
        <v>3517</v>
      </c>
      <c r="B1655" s="61">
        <v>3</v>
      </c>
      <c r="C1655" s="61">
        <v>1</v>
      </c>
      <c r="D1655" s="68">
        <v>2</v>
      </c>
      <c r="E1655" s="61" t="s">
        <v>77</v>
      </c>
      <c r="F1655" s="61">
        <v>3</v>
      </c>
      <c r="G16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55" s="62">
        <v>3</v>
      </c>
      <c r="I1655" s="62">
        <v>14</v>
      </c>
      <c r="J1655" s="61">
        <v>23374</v>
      </c>
      <c r="K1655" s="4">
        <f>VLOOKUP(class[[#This Row],[hwycov_id]],readme!E:F,2,FALSE)</f>
        <v>23835.052825999999</v>
      </c>
      <c r="L1655" s="64">
        <f t="shared" si="78"/>
        <v>1.9725028921023346E-2</v>
      </c>
      <c r="M1655" s="65">
        <f t="shared" si="79"/>
        <v>461.05282599999919</v>
      </c>
      <c r="N1655" s="65">
        <f t="shared" si="80"/>
        <v>212569.70836258552</v>
      </c>
      <c r="O1655" s="66" t="e">
        <v>#N/A</v>
      </c>
      <c r="P1655" s="1">
        <v>1655</v>
      </c>
      <c r="Q1655" s="46">
        <f>ROUND(class[[#This Row],[count]],-3)</f>
        <v>23000</v>
      </c>
      <c r="R1655" s="59">
        <f>VLOOKUP(class[[#This Row],[count_rd]],caltran!$J$2:$P$182,7,FALSE)</f>
        <v>16905</v>
      </c>
      <c r="S1655" s="63">
        <f>VLOOKUP(class[[#This Row],[count_rd]],caltran!$J$2:$P$182,6,FALSE)</f>
        <v>29095.000000000004</v>
      </c>
      <c r="T1655" s="1">
        <f>IF(AND(class[[#This Row],[flow]]&gt;=class[[#This Row],[low]], class[[#This Row],[flow]]&lt;=class[[#This Row],[high]]),1,0)</f>
        <v>1</v>
      </c>
    </row>
    <row r="1656" spans="1:20" x14ac:dyDescent="0.25">
      <c r="A1656" s="61">
        <v>4694</v>
      </c>
      <c r="B1656" s="61">
        <v>3</v>
      </c>
      <c r="C1656" s="61">
        <v>1</v>
      </c>
      <c r="D1656" s="68">
        <v>2</v>
      </c>
      <c r="E1656" s="61" t="s">
        <v>77</v>
      </c>
      <c r="F1656" s="61">
        <v>3</v>
      </c>
      <c r="G16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56" s="62">
        <v>7</v>
      </c>
      <c r="I1656" s="62">
        <v>7</v>
      </c>
      <c r="J1656" s="61">
        <v>23400</v>
      </c>
      <c r="K1656" s="4">
        <f>VLOOKUP(class[[#This Row],[hwycov_id]],readme!E:F,2,FALSE)</f>
        <v>18597.361526000001</v>
      </c>
      <c r="L1656" s="64">
        <f t="shared" si="78"/>
        <v>-0.20524096042735041</v>
      </c>
      <c r="M1656" s="65">
        <f t="shared" si="79"/>
        <v>-4802.6384739999994</v>
      </c>
      <c r="N1656" s="65">
        <f t="shared" si="80"/>
        <v>23065336.311945044</v>
      </c>
      <c r="O1656" s="66" t="e">
        <v>#N/A</v>
      </c>
      <c r="P1656" s="1">
        <v>1656</v>
      </c>
      <c r="Q1656" s="46">
        <f>ROUND(class[[#This Row],[count]],-3)</f>
        <v>23000</v>
      </c>
      <c r="R1656" s="59">
        <f>VLOOKUP(class[[#This Row],[count_rd]],caltran!$J$2:$P$182,7,FALSE)</f>
        <v>16905</v>
      </c>
      <c r="S1656" s="63">
        <f>VLOOKUP(class[[#This Row],[count_rd]],caltran!$J$2:$P$182,6,FALSE)</f>
        <v>29095.000000000004</v>
      </c>
      <c r="T1656" s="1">
        <f>IF(AND(class[[#This Row],[flow]]&gt;=class[[#This Row],[low]], class[[#This Row],[flow]]&lt;=class[[#This Row],[high]]),1,0)</f>
        <v>1</v>
      </c>
    </row>
    <row r="1657" spans="1:20" x14ac:dyDescent="0.25">
      <c r="A1657" s="61">
        <v>12728</v>
      </c>
      <c r="B1657" s="61">
        <v>3</v>
      </c>
      <c r="C1657" s="61">
        <v>1</v>
      </c>
      <c r="D1657" s="68">
        <v>2</v>
      </c>
      <c r="E1657" s="61" t="s">
        <v>77</v>
      </c>
      <c r="F1657" s="61">
        <v>3</v>
      </c>
      <c r="G16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57" s="62">
        <v>6</v>
      </c>
      <c r="I1657" s="62">
        <v>19</v>
      </c>
      <c r="J1657" s="61">
        <v>23500</v>
      </c>
      <c r="K1657" s="4">
        <f>VLOOKUP(class[[#This Row],[hwycov_id]],readme!E:F,2,FALSE)</f>
        <v>26355.029542</v>
      </c>
      <c r="L1657" s="64">
        <f t="shared" si="78"/>
        <v>0.12149061880851075</v>
      </c>
      <c r="M1657" s="65">
        <f t="shared" si="79"/>
        <v>2855.0295420000002</v>
      </c>
      <c r="N1657" s="65">
        <f t="shared" si="80"/>
        <v>8151193.6856927313</v>
      </c>
      <c r="O1657" s="66" t="e">
        <v>#N/A</v>
      </c>
      <c r="P1657" s="1">
        <v>1657</v>
      </c>
      <c r="Q1657" s="46">
        <f>ROUND(class[[#This Row],[count]],-3)</f>
        <v>24000</v>
      </c>
      <c r="R1657" s="59">
        <f>VLOOKUP(class[[#This Row],[count_rd]],caltran!$J$2:$P$182,7,FALSE)</f>
        <v>17760</v>
      </c>
      <c r="S1657" s="63">
        <f>VLOOKUP(class[[#This Row],[count_rd]],caltran!$J$2:$P$182,6,FALSE)</f>
        <v>30240</v>
      </c>
      <c r="T1657" s="1">
        <f>IF(AND(class[[#This Row],[flow]]&gt;=class[[#This Row],[low]], class[[#This Row],[flow]]&lt;=class[[#This Row],[high]]),1,0)</f>
        <v>1</v>
      </c>
    </row>
    <row r="1658" spans="1:20" x14ac:dyDescent="0.25">
      <c r="A1658" s="61">
        <v>871</v>
      </c>
      <c r="B1658" s="61">
        <v>3</v>
      </c>
      <c r="C1658" s="61">
        <v>1</v>
      </c>
      <c r="D1658" s="68">
        <v>2</v>
      </c>
      <c r="E1658" s="61" t="s">
        <v>77</v>
      </c>
      <c r="F1658" s="61">
        <v>3</v>
      </c>
      <c r="G16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58" s="62">
        <v>2</v>
      </c>
      <c r="I1658" s="62">
        <v>14</v>
      </c>
      <c r="J1658" s="61">
        <v>23538</v>
      </c>
      <c r="K1658" s="4">
        <f>VLOOKUP(class[[#This Row],[hwycov_id]],readme!E:F,2,FALSE)</f>
        <v>10666.421195999999</v>
      </c>
      <c r="L1658" s="64">
        <f t="shared" si="78"/>
        <v>-0.54684250165689519</v>
      </c>
      <c r="M1658" s="65">
        <f t="shared" si="79"/>
        <v>-12871.578804000001</v>
      </c>
      <c r="N1658" s="65">
        <f t="shared" si="80"/>
        <v>165677540.90758207</v>
      </c>
      <c r="O1658" s="66" t="e">
        <v>#N/A</v>
      </c>
      <c r="P1658" s="1">
        <v>1658</v>
      </c>
      <c r="Q1658" s="46">
        <f>ROUND(class[[#This Row],[count]],-3)</f>
        <v>24000</v>
      </c>
      <c r="R1658" s="59">
        <f>VLOOKUP(class[[#This Row],[count_rd]],caltran!$J$2:$P$182,7,FALSE)</f>
        <v>17760</v>
      </c>
      <c r="S1658" s="63">
        <f>VLOOKUP(class[[#This Row],[count_rd]],caltran!$J$2:$P$182,6,FALSE)</f>
        <v>30240</v>
      </c>
      <c r="T1658" s="1">
        <f>IF(AND(class[[#This Row],[flow]]&gt;=class[[#This Row],[low]], class[[#This Row],[flow]]&lt;=class[[#This Row],[high]]),1,0)</f>
        <v>0</v>
      </c>
    </row>
    <row r="1659" spans="1:20" x14ac:dyDescent="0.25">
      <c r="A1659" s="61">
        <v>4480</v>
      </c>
      <c r="B1659" s="61">
        <v>3</v>
      </c>
      <c r="C1659" s="61">
        <v>1</v>
      </c>
      <c r="D1659" s="68">
        <v>2</v>
      </c>
      <c r="E1659" s="61" t="s">
        <v>77</v>
      </c>
      <c r="F1659" s="61">
        <v>3</v>
      </c>
      <c r="G16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59" s="62">
        <v>3</v>
      </c>
      <c r="I1659" s="62">
        <v>14</v>
      </c>
      <c r="J1659" s="61">
        <v>23667</v>
      </c>
      <c r="K1659" s="4">
        <f>VLOOKUP(class[[#This Row],[hwycov_id]],readme!E:F,2,FALSE)</f>
        <v>23133.451463000001</v>
      </c>
      <c r="L1659" s="64">
        <f t="shared" si="78"/>
        <v>-2.2543986859340004E-2</v>
      </c>
      <c r="M1659" s="65">
        <f t="shared" si="79"/>
        <v>-533.54853699999876</v>
      </c>
      <c r="N1659" s="65">
        <f t="shared" si="80"/>
        <v>284674.04133483907</v>
      </c>
      <c r="O1659" s="66" t="e">
        <v>#N/A</v>
      </c>
      <c r="P1659" s="1">
        <v>1659</v>
      </c>
      <c r="Q1659" s="46">
        <f>ROUND(class[[#This Row],[count]],-3)</f>
        <v>24000</v>
      </c>
      <c r="R1659" s="59">
        <f>VLOOKUP(class[[#This Row],[count_rd]],caltran!$J$2:$P$182,7,FALSE)</f>
        <v>17760</v>
      </c>
      <c r="S1659" s="63">
        <f>VLOOKUP(class[[#This Row],[count_rd]],caltran!$J$2:$P$182,6,FALSE)</f>
        <v>30240</v>
      </c>
      <c r="T1659" s="1">
        <f>IF(AND(class[[#This Row],[flow]]&gt;=class[[#This Row],[low]], class[[#This Row],[flow]]&lt;=class[[#This Row],[high]]),1,0)</f>
        <v>1</v>
      </c>
    </row>
    <row r="1660" spans="1:20" x14ac:dyDescent="0.25">
      <c r="A1660" s="61">
        <v>1181</v>
      </c>
      <c r="B1660" s="61">
        <v>3</v>
      </c>
      <c r="C1660" s="61">
        <v>1</v>
      </c>
      <c r="D1660" s="68">
        <v>2</v>
      </c>
      <c r="E1660" s="61" t="s">
        <v>77</v>
      </c>
      <c r="F1660" s="61">
        <v>3</v>
      </c>
      <c r="G16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60" s="62">
        <v>2</v>
      </c>
      <c r="I1660" s="62">
        <v>14</v>
      </c>
      <c r="J1660" s="61">
        <v>23783</v>
      </c>
      <c r="K1660" s="4">
        <f>VLOOKUP(class[[#This Row],[hwycov_id]],readme!E:F,2,FALSE)</f>
        <v>24040.810959000002</v>
      </c>
      <c r="L1660" s="64">
        <f t="shared" si="78"/>
        <v>1.0840136189715466E-2</v>
      </c>
      <c r="M1660" s="65">
        <f t="shared" si="79"/>
        <v>257.81095900000219</v>
      </c>
      <c r="N1660" s="65">
        <f t="shared" si="80"/>
        <v>66466.490580500802</v>
      </c>
      <c r="O1660" s="66" t="e">
        <v>#N/A</v>
      </c>
      <c r="P1660" s="1">
        <v>1660</v>
      </c>
      <c r="Q1660" s="46">
        <f>ROUND(class[[#This Row],[count]],-3)</f>
        <v>24000</v>
      </c>
      <c r="R1660" s="59">
        <f>VLOOKUP(class[[#This Row],[count_rd]],caltran!$J$2:$P$182,7,FALSE)</f>
        <v>17760</v>
      </c>
      <c r="S1660" s="63">
        <f>VLOOKUP(class[[#This Row],[count_rd]],caltran!$J$2:$P$182,6,FALSE)</f>
        <v>30240</v>
      </c>
      <c r="T1660" s="1">
        <f>IF(AND(class[[#This Row],[flow]]&gt;=class[[#This Row],[low]], class[[#This Row],[flow]]&lt;=class[[#This Row],[high]]),1,0)</f>
        <v>1</v>
      </c>
    </row>
    <row r="1661" spans="1:20" x14ac:dyDescent="0.25">
      <c r="A1661" s="61">
        <v>10849</v>
      </c>
      <c r="B1661" s="61">
        <v>3</v>
      </c>
      <c r="C1661" s="61">
        <v>1</v>
      </c>
      <c r="D1661" s="68">
        <v>2</v>
      </c>
      <c r="E1661" s="61" t="s">
        <v>77</v>
      </c>
      <c r="F1661" s="61">
        <v>3</v>
      </c>
      <c r="G16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661" s="62">
        <v>3</v>
      </c>
      <c r="I1661" s="62">
        <v>14</v>
      </c>
      <c r="J1661" s="61">
        <v>23910</v>
      </c>
      <c r="K1661" s="4">
        <f>VLOOKUP(class[[#This Row],[hwycov_id]],readme!E:F,2,FALSE)</f>
        <v>31114.603180999999</v>
      </c>
      <c r="L1661" s="64">
        <f t="shared" si="78"/>
        <v>0.30132175579255538</v>
      </c>
      <c r="M1661" s="65">
        <f t="shared" si="79"/>
        <v>7204.6031809999986</v>
      </c>
      <c r="N1661" s="65">
        <f t="shared" si="80"/>
        <v>51906306.995675296</v>
      </c>
      <c r="O1661" s="66" t="e">
        <v>#N/A</v>
      </c>
      <c r="P1661" s="1">
        <v>1661</v>
      </c>
      <c r="Q1661" s="46">
        <f>ROUND(class[[#This Row],[count]],-3)</f>
        <v>24000</v>
      </c>
      <c r="R1661" s="59">
        <f>VLOOKUP(class[[#This Row],[count_rd]],caltran!$J$2:$P$182,7,FALSE)</f>
        <v>17760</v>
      </c>
      <c r="S1661" s="63">
        <f>VLOOKUP(class[[#This Row],[count_rd]],caltran!$J$2:$P$182,6,FALSE)</f>
        <v>30240</v>
      </c>
      <c r="T1661" s="1">
        <f>IF(AND(class[[#This Row],[flow]]&gt;=class[[#This Row],[low]], class[[#This Row],[flow]]&lt;=class[[#This Row],[high]]),1,0)</f>
        <v>0</v>
      </c>
    </row>
    <row r="1662" spans="1:20" x14ac:dyDescent="0.25">
      <c r="A1662" s="61">
        <v>10301</v>
      </c>
      <c r="B1662" s="61">
        <v>3</v>
      </c>
      <c r="C1662" s="61">
        <v>1</v>
      </c>
      <c r="D1662" s="68">
        <v>2</v>
      </c>
      <c r="E1662" s="61" t="s">
        <v>77</v>
      </c>
      <c r="F1662" s="61">
        <v>3</v>
      </c>
      <c r="G16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62" s="62">
        <v>4</v>
      </c>
      <c r="I1662" s="62">
        <v>14</v>
      </c>
      <c r="J1662" s="61">
        <v>23928</v>
      </c>
      <c r="K1662" s="4">
        <f>VLOOKUP(class[[#This Row],[hwycov_id]],readme!E:F,2,FALSE)</f>
        <v>15326.86441</v>
      </c>
      <c r="L1662" s="64">
        <f t="shared" si="78"/>
        <v>-0.3594590266633233</v>
      </c>
      <c r="M1662" s="65">
        <f t="shared" si="79"/>
        <v>-8601.1355899999999</v>
      </c>
      <c r="N1662" s="65">
        <f t="shared" si="80"/>
        <v>73979533.437564641</v>
      </c>
      <c r="O1662" s="66" t="e">
        <v>#N/A</v>
      </c>
      <c r="P1662" s="1">
        <v>1662</v>
      </c>
      <c r="Q1662" s="46">
        <f>ROUND(class[[#This Row],[count]],-3)</f>
        <v>24000</v>
      </c>
      <c r="R1662" s="59">
        <f>VLOOKUP(class[[#This Row],[count_rd]],caltran!$J$2:$P$182,7,FALSE)</f>
        <v>17760</v>
      </c>
      <c r="S1662" s="63">
        <f>VLOOKUP(class[[#This Row],[count_rd]],caltran!$J$2:$P$182,6,FALSE)</f>
        <v>30240</v>
      </c>
      <c r="T1662" s="1">
        <f>IF(AND(class[[#This Row],[flow]]&gt;=class[[#This Row],[low]], class[[#This Row],[flow]]&lt;=class[[#This Row],[high]]),1,0)</f>
        <v>0</v>
      </c>
    </row>
    <row r="1663" spans="1:20" x14ac:dyDescent="0.25">
      <c r="A1663" s="61">
        <v>466</v>
      </c>
      <c r="B1663" s="61">
        <v>3</v>
      </c>
      <c r="C1663" s="61">
        <v>1</v>
      </c>
      <c r="D1663" s="68">
        <v>2</v>
      </c>
      <c r="E1663" s="61" t="s">
        <v>77</v>
      </c>
      <c r="F1663" s="61">
        <v>3</v>
      </c>
      <c r="G16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63" s="62">
        <v>2</v>
      </c>
      <c r="I1663" s="62">
        <v>14</v>
      </c>
      <c r="J1663" s="61">
        <v>23936</v>
      </c>
      <c r="K1663" s="4">
        <f>VLOOKUP(class[[#This Row],[hwycov_id]],readme!E:F,2,FALSE)</f>
        <v>20993.179717999999</v>
      </c>
      <c r="L1663" s="64">
        <f t="shared" si="78"/>
        <v>-0.12294536605949202</v>
      </c>
      <c r="M1663" s="65">
        <f t="shared" si="79"/>
        <v>-2942.8202820000006</v>
      </c>
      <c r="N1663" s="65">
        <f t="shared" si="80"/>
        <v>8660191.2121505626</v>
      </c>
      <c r="O1663" s="66" t="e">
        <v>#N/A</v>
      </c>
      <c r="P1663" s="1">
        <v>1663</v>
      </c>
      <c r="Q1663" s="46">
        <f>ROUND(class[[#This Row],[count]],-3)</f>
        <v>24000</v>
      </c>
      <c r="R1663" s="59">
        <f>VLOOKUP(class[[#This Row],[count_rd]],caltran!$J$2:$P$182,7,FALSE)</f>
        <v>17760</v>
      </c>
      <c r="S1663" s="63">
        <f>VLOOKUP(class[[#This Row],[count_rd]],caltran!$J$2:$P$182,6,FALSE)</f>
        <v>30240</v>
      </c>
      <c r="T1663" s="1">
        <f>IF(AND(class[[#This Row],[flow]]&gt;=class[[#This Row],[low]], class[[#This Row],[flow]]&lt;=class[[#This Row],[high]]),1,0)</f>
        <v>1</v>
      </c>
    </row>
    <row r="1664" spans="1:20" x14ac:dyDescent="0.25">
      <c r="A1664" s="61">
        <v>4230</v>
      </c>
      <c r="B1664" s="61">
        <v>3</v>
      </c>
      <c r="C1664" s="61">
        <v>1</v>
      </c>
      <c r="D1664" s="68">
        <v>2</v>
      </c>
      <c r="E1664" s="61" t="s">
        <v>77</v>
      </c>
      <c r="F1664" s="61">
        <v>3</v>
      </c>
      <c r="G16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64" s="62">
        <v>7</v>
      </c>
      <c r="I1664" s="62">
        <v>7</v>
      </c>
      <c r="J1664" s="61">
        <v>24000</v>
      </c>
      <c r="K1664" s="4">
        <f>VLOOKUP(class[[#This Row],[hwycov_id]],readme!E:F,2,FALSE)</f>
        <v>20042.429198000002</v>
      </c>
      <c r="L1664" s="64">
        <f t="shared" si="78"/>
        <v>-0.16489878341666664</v>
      </c>
      <c r="M1664" s="65">
        <f t="shared" si="79"/>
        <v>-3957.5708019999984</v>
      </c>
      <c r="N1664" s="65">
        <f t="shared" si="80"/>
        <v>15662366.652842911</v>
      </c>
      <c r="O1664" s="66" t="e">
        <v>#N/A</v>
      </c>
      <c r="P1664" s="1">
        <v>1664</v>
      </c>
      <c r="Q1664" s="46">
        <f>ROUND(class[[#This Row],[count]],-3)</f>
        <v>24000</v>
      </c>
      <c r="R1664" s="59">
        <f>VLOOKUP(class[[#This Row],[count_rd]],caltran!$J$2:$P$182,7,FALSE)</f>
        <v>17760</v>
      </c>
      <c r="S1664" s="63">
        <f>VLOOKUP(class[[#This Row],[count_rd]],caltran!$J$2:$P$182,6,FALSE)</f>
        <v>30240</v>
      </c>
      <c r="T1664" s="1">
        <f>IF(AND(class[[#This Row],[flow]]&gt;=class[[#This Row],[low]], class[[#This Row],[flow]]&lt;=class[[#This Row],[high]]),1,0)</f>
        <v>1</v>
      </c>
    </row>
    <row r="1665" spans="1:20" x14ac:dyDescent="0.25">
      <c r="A1665" s="61">
        <v>81</v>
      </c>
      <c r="B1665" s="61">
        <v>3</v>
      </c>
      <c r="C1665" s="61">
        <v>1</v>
      </c>
      <c r="D1665" s="68">
        <v>2</v>
      </c>
      <c r="E1665" s="61" t="s">
        <v>77</v>
      </c>
      <c r="F1665" s="61">
        <v>3</v>
      </c>
      <c r="G16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65" s="62">
        <v>2</v>
      </c>
      <c r="I1665" s="62">
        <v>14</v>
      </c>
      <c r="J1665" s="61">
        <v>24070</v>
      </c>
      <c r="K1665" s="4">
        <f>VLOOKUP(class[[#This Row],[hwycov_id]],readme!E:F,2,FALSE)</f>
        <v>16187.1109</v>
      </c>
      <c r="L1665" s="64">
        <f t="shared" si="78"/>
        <v>-0.32749850851682594</v>
      </c>
      <c r="M1665" s="65">
        <f t="shared" si="79"/>
        <v>-7882.8891000000003</v>
      </c>
      <c r="N1665" s="65">
        <f t="shared" si="80"/>
        <v>62139940.562898815</v>
      </c>
      <c r="O1665" s="66" t="e">
        <v>#N/A</v>
      </c>
      <c r="P1665" s="1">
        <v>1665</v>
      </c>
      <c r="Q1665" s="46">
        <f>ROUND(class[[#This Row],[count]],-3)</f>
        <v>24000</v>
      </c>
      <c r="R1665" s="59">
        <f>VLOOKUP(class[[#This Row],[count_rd]],caltran!$J$2:$P$182,7,FALSE)</f>
        <v>17760</v>
      </c>
      <c r="S1665" s="63">
        <f>VLOOKUP(class[[#This Row],[count_rd]],caltran!$J$2:$P$182,6,FALSE)</f>
        <v>30240</v>
      </c>
      <c r="T1665" s="1">
        <f>IF(AND(class[[#This Row],[flow]]&gt;=class[[#This Row],[low]], class[[#This Row],[flow]]&lt;=class[[#This Row],[high]]),1,0)</f>
        <v>0</v>
      </c>
    </row>
    <row r="1666" spans="1:20" x14ac:dyDescent="0.25">
      <c r="A1666" s="61">
        <v>5232</v>
      </c>
      <c r="B1666" s="61">
        <v>3</v>
      </c>
      <c r="C1666" s="61">
        <v>1</v>
      </c>
      <c r="D1666" s="68">
        <v>2</v>
      </c>
      <c r="E1666" s="61" t="s">
        <v>77</v>
      </c>
      <c r="F1666" s="61">
        <v>3</v>
      </c>
      <c r="G16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66" s="62">
        <v>2</v>
      </c>
      <c r="I1666" s="62">
        <v>14</v>
      </c>
      <c r="J1666" s="61">
        <v>24164</v>
      </c>
      <c r="K1666" s="4">
        <f>VLOOKUP(class[[#This Row],[hwycov_id]],readme!E:F,2,FALSE)</f>
        <v>26608.503844000003</v>
      </c>
      <c r="L1666" s="64">
        <f t="shared" si="78"/>
        <v>0.10116304601887105</v>
      </c>
      <c r="M1666" s="65">
        <f t="shared" si="79"/>
        <v>2444.5038440000026</v>
      </c>
      <c r="N1666" s="65">
        <f t="shared" si="80"/>
        <v>5975599.0433307886</v>
      </c>
      <c r="O1666" s="66" t="e">
        <v>#N/A</v>
      </c>
      <c r="P1666" s="1">
        <v>1666</v>
      </c>
      <c r="Q1666" s="46">
        <f>ROUND(class[[#This Row],[count]],-3)</f>
        <v>24000</v>
      </c>
      <c r="R1666" s="59">
        <f>VLOOKUP(class[[#This Row],[count_rd]],caltran!$J$2:$P$182,7,FALSE)</f>
        <v>17760</v>
      </c>
      <c r="S1666" s="63">
        <f>VLOOKUP(class[[#This Row],[count_rd]],caltran!$J$2:$P$182,6,FALSE)</f>
        <v>30240</v>
      </c>
      <c r="T1666" s="1">
        <f>IF(AND(class[[#This Row],[flow]]&gt;=class[[#This Row],[low]], class[[#This Row],[flow]]&lt;=class[[#This Row],[high]]),1,0)</f>
        <v>1</v>
      </c>
    </row>
    <row r="1667" spans="1:20" x14ac:dyDescent="0.25">
      <c r="A1667" s="61">
        <v>9895</v>
      </c>
      <c r="B1667" s="61">
        <v>3</v>
      </c>
      <c r="C1667" s="61">
        <v>1</v>
      </c>
      <c r="D1667" s="68">
        <v>2</v>
      </c>
      <c r="E1667" s="61" t="s">
        <v>77</v>
      </c>
      <c r="F1667" s="61">
        <v>3</v>
      </c>
      <c r="G16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667" s="62">
        <v>2</v>
      </c>
      <c r="I1667" s="62">
        <v>14</v>
      </c>
      <c r="J1667" s="61">
        <v>24256</v>
      </c>
      <c r="K1667" s="4">
        <f>VLOOKUP(class[[#This Row],[hwycov_id]],readme!E:F,2,FALSE)</f>
        <v>34916.311325999995</v>
      </c>
      <c r="L1667" s="64">
        <f t="shared" si="78"/>
        <v>0.43949172683047477</v>
      </c>
      <c r="M1667" s="65">
        <f t="shared" si="79"/>
        <v>10660.311325999995</v>
      </c>
      <c r="N1667" s="65">
        <f t="shared" si="80"/>
        <v>113642237.56724378</v>
      </c>
      <c r="O1667" s="66" t="e">
        <v>#N/A</v>
      </c>
      <c r="P1667" s="1">
        <v>1667</v>
      </c>
      <c r="Q1667" s="46">
        <f>ROUND(class[[#This Row],[count]],-3)</f>
        <v>24000</v>
      </c>
      <c r="R1667" s="59">
        <f>VLOOKUP(class[[#This Row],[count_rd]],caltran!$J$2:$P$182,7,FALSE)</f>
        <v>17760</v>
      </c>
      <c r="S1667" s="63">
        <f>VLOOKUP(class[[#This Row],[count_rd]],caltran!$J$2:$P$182,6,FALSE)</f>
        <v>30240</v>
      </c>
      <c r="T1667" s="1">
        <f>IF(AND(class[[#This Row],[flow]]&gt;=class[[#This Row],[low]], class[[#This Row],[flow]]&lt;=class[[#This Row],[high]]),1,0)</f>
        <v>0</v>
      </c>
    </row>
    <row r="1668" spans="1:20" x14ac:dyDescent="0.25">
      <c r="A1668" s="61">
        <v>19914</v>
      </c>
      <c r="B1668" s="61">
        <v>3</v>
      </c>
      <c r="C1668" s="61">
        <v>1</v>
      </c>
      <c r="D1668" s="68">
        <v>2</v>
      </c>
      <c r="E1668" s="61" t="s">
        <v>77</v>
      </c>
      <c r="F1668" s="61">
        <v>3</v>
      </c>
      <c r="G16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68" s="62">
        <v>2</v>
      </c>
      <c r="I1668" s="62">
        <v>14</v>
      </c>
      <c r="J1668" s="61">
        <v>24284</v>
      </c>
      <c r="K1668" s="4">
        <f>VLOOKUP(class[[#This Row],[hwycov_id]],readme!E:F,2,FALSE)</f>
        <v>23516.025498000003</v>
      </c>
      <c r="L1668" s="64">
        <f t="shared" si="78"/>
        <v>-3.1624711826717111E-2</v>
      </c>
      <c r="M1668" s="65">
        <f t="shared" si="79"/>
        <v>-767.9745019999973</v>
      </c>
      <c r="N1668" s="65">
        <f t="shared" si="80"/>
        <v>589784.83572214388</v>
      </c>
      <c r="O1668" s="66" t="e">
        <v>#N/A</v>
      </c>
      <c r="P1668" s="1">
        <v>1668</v>
      </c>
      <c r="Q1668" s="46">
        <f>ROUND(class[[#This Row],[count]],-3)</f>
        <v>24000</v>
      </c>
      <c r="R1668" s="59">
        <f>VLOOKUP(class[[#This Row],[count_rd]],caltran!$J$2:$P$182,7,FALSE)</f>
        <v>17760</v>
      </c>
      <c r="S1668" s="63">
        <f>VLOOKUP(class[[#This Row],[count_rd]],caltran!$J$2:$P$182,6,FALSE)</f>
        <v>30240</v>
      </c>
      <c r="T1668" s="1">
        <f>IF(AND(class[[#This Row],[flow]]&gt;=class[[#This Row],[low]], class[[#This Row],[flow]]&lt;=class[[#This Row],[high]]),1,0)</f>
        <v>1</v>
      </c>
    </row>
    <row r="1669" spans="1:20" x14ac:dyDescent="0.25">
      <c r="A1669" s="61">
        <v>20840</v>
      </c>
      <c r="B1669" s="61">
        <v>3</v>
      </c>
      <c r="C1669" s="61">
        <v>1</v>
      </c>
      <c r="D1669" s="68">
        <v>2</v>
      </c>
      <c r="E1669" s="61" t="s">
        <v>77</v>
      </c>
      <c r="F1669" s="61">
        <v>3</v>
      </c>
      <c r="G16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669" s="62">
        <v>7</v>
      </c>
      <c r="I1669" s="62">
        <v>7</v>
      </c>
      <c r="J1669" s="61">
        <v>24300</v>
      </c>
      <c r="K1669" s="4">
        <f>VLOOKUP(class[[#This Row],[hwycov_id]],readme!E:F,2,FALSE)</f>
        <v>33931.960418999995</v>
      </c>
      <c r="L1669" s="64">
        <f t="shared" si="78"/>
        <v>0.39637697197530852</v>
      </c>
      <c r="M1669" s="65">
        <f t="shared" si="79"/>
        <v>9631.9604189999955</v>
      </c>
      <c r="N1669" s="65">
        <f t="shared" si="80"/>
        <v>92774661.513182566</v>
      </c>
      <c r="O1669" s="66" t="e">
        <v>#N/A</v>
      </c>
      <c r="P1669" s="1">
        <v>1669</v>
      </c>
      <c r="Q1669" s="46">
        <f>ROUND(class[[#This Row],[count]],-3)</f>
        <v>24000</v>
      </c>
      <c r="R1669" s="59">
        <f>VLOOKUP(class[[#This Row],[count_rd]],caltran!$J$2:$P$182,7,FALSE)</f>
        <v>17760</v>
      </c>
      <c r="S1669" s="63">
        <f>VLOOKUP(class[[#This Row],[count_rd]],caltran!$J$2:$P$182,6,FALSE)</f>
        <v>30240</v>
      </c>
      <c r="T1669" s="1">
        <f>IF(AND(class[[#This Row],[flow]]&gt;=class[[#This Row],[low]], class[[#This Row],[flow]]&lt;=class[[#This Row],[high]]),1,0)</f>
        <v>0</v>
      </c>
    </row>
    <row r="1670" spans="1:20" x14ac:dyDescent="0.25">
      <c r="A1670" s="61">
        <v>2426</v>
      </c>
      <c r="B1670" s="61">
        <v>3</v>
      </c>
      <c r="C1670" s="61">
        <v>1</v>
      </c>
      <c r="D1670" s="68">
        <v>2</v>
      </c>
      <c r="E1670" s="61" t="s">
        <v>77</v>
      </c>
      <c r="F1670" s="61">
        <v>3</v>
      </c>
      <c r="G16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70" s="62">
        <v>5</v>
      </c>
      <c r="I1670" s="62">
        <v>5</v>
      </c>
      <c r="J1670" s="61">
        <v>24300</v>
      </c>
      <c r="K1670" s="4">
        <f>VLOOKUP(class[[#This Row],[hwycov_id]],readme!E:F,2,FALSE)</f>
        <v>21047.135710999999</v>
      </c>
      <c r="L1670" s="64">
        <f t="shared" si="78"/>
        <v>-0.13386272794238685</v>
      </c>
      <c r="M1670" s="65">
        <f t="shared" si="79"/>
        <v>-3252.864289000001</v>
      </c>
      <c r="N1670" s="65">
        <f t="shared" si="80"/>
        <v>10581126.082651483</v>
      </c>
      <c r="O1670" s="66" t="e">
        <v>#N/A</v>
      </c>
      <c r="P1670" s="1">
        <v>1670</v>
      </c>
      <c r="Q1670" s="46">
        <f>ROUND(class[[#This Row],[count]],-3)</f>
        <v>24000</v>
      </c>
      <c r="R1670" s="59">
        <f>VLOOKUP(class[[#This Row],[count_rd]],caltran!$J$2:$P$182,7,FALSE)</f>
        <v>17760</v>
      </c>
      <c r="S1670" s="63">
        <f>VLOOKUP(class[[#This Row],[count_rd]],caltran!$J$2:$P$182,6,FALSE)</f>
        <v>30240</v>
      </c>
      <c r="T1670" s="1">
        <f>IF(AND(class[[#This Row],[flow]]&gt;=class[[#This Row],[low]], class[[#This Row],[flow]]&lt;=class[[#This Row],[high]]),1,0)</f>
        <v>1</v>
      </c>
    </row>
    <row r="1671" spans="1:20" x14ac:dyDescent="0.25">
      <c r="A1671" s="61">
        <v>9887</v>
      </c>
      <c r="B1671" s="61">
        <v>3</v>
      </c>
      <c r="C1671" s="61">
        <v>1</v>
      </c>
      <c r="D1671" s="68">
        <v>2</v>
      </c>
      <c r="E1671" s="61" t="s">
        <v>77</v>
      </c>
      <c r="F1671" s="61">
        <v>3</v>
      </c>
      <c r="G16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671" s="62">
        <v>2</v>
      </c>
      <c r="I1671" s="62">
        <v>14</v>
      </c>
      <c r="J1671" s="61">
        <v>24323</v>
      </c>
      <c r="K1671" s="4">
        <f>VLOOKUP(class[[#This Row],[hwycov_id]],readme!E:F,2,FALSE)</f>
        <v>41396.139771000002</v>
      </c>
      <c r="L1671" s="64">
        <f t="shared" si="78"/>
        <v>0.70193396254573859</v>
      </c>
      <c r="M1671" s="65">
        <f t="shared" si="79"/>
        <v>17073.139771000002</v>
      </c>
      <c r="N1671" s="65">
        <f t="shared" si="80"/>
        <v>291492101.64010197</v>
      </c>
      <c r="O1671" s="66" t="e">
        <v>#N/A</v>
      </c>
      <c r="P1671" s="1">
        <v>1671</v>
      </c>
      <c r="Q1671" s="46">
        <f>ROUND(class[[#This Row],[count]],-3)</f>
        <v>24000</v>
      </c>
      <c r="R1671" s="59">
        <f>VLOOKUP(class[[#This Row],[count_rd]],caltran!$J$2:$P$182,7,FALSE)</f>
        <v>17760</v>
      </c>
      <c r="S1671" s="63">
        <f>VLOOKUP(class[[#This Row],[count_rd]],caltran!$J$2:$P$182,6,FALSE)</f>
        <v>30240</v>
      </c>
      <c r="T1671" s="1">
        <f>IF(AND(class[[#This Row],[flow]]&gt;=class[[#This Row],[low]], class[[#This Row],[flow]]&lt;=class[[#This Row],[high]]),1,0)</f>
        <v>0</v>
      </c>
    </row>
    <row r="1672" spans="1:20" x14ac:dyDescent="0.25">
      <c r="A1672" s="61">
        <v>5927</v>
      </c>
      <c r="B1672" s="61">
        <v>3</v>
      </c>
      <c r="C1672" s="61">
        <v>1</v>
      </c>
      <c r="D1672" s="68">
        <v>2</v>
      </c>
      <c r="E1672" s="61" t="s">
        <v>77</v>
      </c>
      <c r="F1672" s="61">
        <v>3</v>
      </c>
      <c r="G16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72" s="62">
        <v>2</v>
      </c>
      <c r="I1672" s="62">
        <v>14</v>
      </c>
      <c r="J1672" s="61">
        <v>24360</v>
      </c>
      <c r="K1672" s="4">
        <f>VLOOKUP(class[[#This Row],[hwycov_id]],readme!E:F,2,FALSE)</f>
        <v>26015.394851000001</v>
      </c>
      <c r="L1672" s="64">
        <f t="shared" si="78"/>
        <v>6.7955453653530506E-2</v>
      </c>
      <c r="M1672" s="65">
        <f t="shared" si="79"/>
        <v>1655.3948510000009</v>
      </c>
      <c r="N1672" s="65">
        <f t="shared" si="80"/>
        <v>2740332.1127173151</v>
      </c>
      <c r="O1672" s="66" t="e">
        <v>#N/A</v>
      </c>
      <c r="P1672" s="1">
        <v>1672</v>
      </c>
      <c r="Q1672" s="46">
        <f>ROUND(class[[#This Row],[count]],-3)</f>
        <v>24000</v>
      </c>
      <c r="R1672" s="59">
        <f>VLOOKUP(class[[#This Row],[count_rd]],caltran!$J$2:$P$182,7,FALSE)</f>
        <v>17760</v>
      </c>
      <c r="S1672" s="63">
        <f>VLOOKUP(class[[#This Row],[count_rd]],caltran!$J$2:$P$182,6,FALSE)</f>
        <v>30240</v>
      </c>
      <c r="T1672" s="1">
        <f>IF(AND(class[[#This Row],[flow]]&gt;=class[[#This Row],[low]], class[[#This Row],[flow]]&lt;=class[[#This Row],[high]]),1,0)</f>
        <v>1</v>
      </c>
    </row>
    <row r="1673" spans="1:20" x14ac:dyDescent="0.25">
      <c r="A1673" s="61">
        <v>4506</v>
      </c>
      <c r="B1673" s="61">
        <v>3</v>
      </c>
      <c r="C1673" s="61">
        <v>1</v>
      </c>
      <c r="D1673" s="68">
        <v>2</v>
      </c>
      <c r="E1673" s="61" t="s">
        <v>77</v>
      </c>
      <c r="F1673" s="61">
        <v>3</v>
      </c>
      <c r="G16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673" s="62">
        <v>3</v>
      </c>
      <c r="I1673" s="62">
        <v>14</v>
      </c>
      <c r="J1673" s="61">
        <v>24375</v>
      </c>
      <c r="K1673" s="4">
        <f>VLOOKUP(class[[#This Row],[hwycov_id]],readme!E:F,2,FALSE)</f>
        <v>9993.614196999999</v>
      </c>
      <c r="L1673" s="64">
        <f t="shared" si="78"/>
        <v>-0.59000557140512822</v>
      </c>
      <c r="M1673" s="65">
        <f t="shared" si="79"/>
        <v>-14381.385803000001</v>
      </c>
      <c r="N1673" s="65">
        <f t="shared" si="80"/>
        <v>206824257.61472997</v>
      </c>
      <c r="O1673" s="66" t="e">
        <v>#N/A</v>
      </c>
      <c r="P1673" s="1">
        <v>1673</v>
      </c>
      <c r="Q1673" s="46">
        <f>ROUND(class[[#This Row],[count]],-3)</f>
        <v>24000</v>
      </c>
      <c r="R1673" s="59">
        <f>VLOOKUP(class[[#This Row],[count_rd]],caltran!$J$2:$P$182,7,FALSE)</f>
        <v>17760</v>
      </c>
      <c r="S1673" s="63">
        <f>VLOOKUP(class[[#This Row],[count_rd]],caltran!$J$2:$P$182,6,FALSE)</f>
        <v>30240</v>
      </c>
      <c r="T1673" s="1">
        <f>IF(AND(class[[#This Row],[flow]]&gt;=class[[#This Row],[low]], class[[#This Row],[flow]]&lt;=class[[#This Row],[high]]),1,0)</f>
        <v>0</v>
      </c>
    </row>
    <row r="1674" spans="1:20" x14ac:dyDescent="0.25">
      <c r="A1674" s="61">
        <v>4713</v>
      </c>
      <c r="B1674" s="61">
        <v>3</v>
      </c>
      <c r="C1674" s="61">
        <v>1</v>
      </c>
      <c r="D1674" s="68">
        <v>1</v>
      </c>
      <c r="E1674" s="61" t="s">
        <v>77</v>
      </c>
      <c r="F1674" s="61">
        <v>3</v>
      </c>
      <c r="G16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74" s="62">
        <v>7</v>
      </c>
      <c r="I1674" s="62">
        <v>7</v>
      </c>
      <c r="J1674" s="61">
        <v>24400</v>
      </c>
      <c r="K1674" s="4">
        <f>VLOOKUP(class[[#This Row],[hwycov_id]],readme!E:F,2,FALSE)</f>
        <v>18207.330809999999</v>
      </c>
      <c r="L1674" s="64">
        <f t="shared" si="78"/>
        <v>-0.25379791762295079</v>
      </c>
      <c r="M1674" s="65">
        <f t="shared" si="79"/>
        <v>-6192.6691900000005</v>
      </c>
      <c r="N1674" s="65">
        <f t="shared" si="80"/>
        <v>38349151.696775265</v>
      </c>
      <c r="O1674" s="66" t="e">
        <v>#N/A</v>
      </c>
      <c r="P1674" s="1">
        <v>1674</v>
      </c>
      <c r="Q1674" s="46">
        <f>ROUND(class[[#This Row],[count]],-3)</f>
        <v>24000</v>
      </c>
      <c r="R1674" s="59">
        <f>VLOOKUP(class[[#This Row],[count_rd]],caltran!$J$2:$P$182,7,FALSE)</f>
        <v>17760</v>
      </c>
      <c r="S1674" s="63">
        <f>VLOOKUP(class[[#This Row],[count_rd]],caltran!$J$2:$P$182,6,FALSE)</f>
        <v>30240</v>
      </c>
      <c r="T1674" s="1">
        <f>IF(AND(class[[#This Row],[flow]]&gt;=class[[#This Row],[low]], class[[#This Row],[flow]]&lt;=class[[#This Row],[high]]),1,0)</f>
        <v>1</v>
      </c>
    </row>
    <row r="1675" spans="1:20" x14ac:dyDescent="0.25">
      <c r="A1675" s="61">
        <v>10718</v>
      </c>
      <c r="B1675" s="61">
        <v>3</v>
      </c>
      <c r="C1675" s="61">
        <v>1</v>
      </c>
      <c r="D1675" s="68">
        <v>2</v>
      </c>
      <c r="E1675" s="61" t="s">
        <v>77</v>
      </c>
      <c r="F1675" s="61">
        <v>3</v>
      </c>
      <c r="G16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75" s="62">
        <v>5</v>
      </c>
      <c r="I1675" s="62">
        <v>10</v>
      </c>
      <c r="J1675" s="61">
        <v>24400</v>
      </c>
      <c r="K1675" s="4">
        <f>VLOOKUP(class[[#This Row],[hwycov_id]],readme!E:F,2,FALSE)</f>
        <v>20936.475624000002</v>
      </c>
      <c r="L1675" s="64">
        <f t="shared" si="78"/>
        <v>-0.14194772032786873</v>
      </c>
      <c r="M1675" s="65">
        <f t="shared" si="79"/>
        <v>-3463.5243759999976</v>
      </c>
      <c r="N1675" s="65">
        <f t="shared" si="80"/>
        <v>11996001.103146173</v>
      </c>
      <c r="O1675" s="66" t="e">
        <v>#N/A</v>
      </c>
      <c r="P1675" s="1">
        <v>1675</v>
      </c>
      <c r="Q1675" s="46">
        <f>ROUND(class[[#This Row],[count]],-3)</f>
        <v>24000</v>
      </c>
      <c r="R1675" s="59">
        <f>VLOOKUP(class[[#This Row],[count_rd]],caltran!$J$2:$P$182,7,FALSE)</f>
        <v>17760</v>
      </c>
      <c r="S1675" s="63">
        <f>VLOOKUP(class[[#This Row],[count_rd]],caltran!$J$2:$P$182,6,FALSE)</f>
        <v>30240</v>
      </c>
      <c r="T1675" s="1">
        <f>IF(AND(class[[#This Row],[flow]]&gt;=class[[#This Row],[low]], class[[#This Row],[flow]]&lt;=class[[#This Row],[high]]),1,0)</f>
        <v>1</v>
      </c>
    </row>
    <row r="1676" spans="1:20" x14ac:dyDescent="0.25">
      <c r="A1676" s="61">
        <v>19942</v>
      </c>
      <c r="B1676" s="61">
        <v>3</v>
      </c>
      <c r="C1676" s="61">
        <v>1</v>
      </c>
      <c r="D1676" s="68">
        <v>2</v>
      </c>
      <c r="E1676" s="61" t="s">
        <v>77</v>
      </c>
      <c r="F1676" s="61">
        <v>3</v>
      </c>
      <c r="G16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76" s="62">
        <v>5</v>
      </c>
      <c r="I1676" s="62">
        <v>5</v>
      </c>
      <c r="J1676" s="61">
        <v>24400</v>
      </c>
      <c r="K1676" s="4">
        <f>VLOOKUP(class[[#This Row],[hwycov_id]],readme!E:F,2,FALSE)</f>
        <v>18261.514511999998</v>
      </c>
      <c r="L1676" s="64">
        <f t="shared" si="78"/>
        <v>-0.25157727409836073</v>
      </c>
      <c r="M1676" s="65">
        <f t="shared" si="79"/>
        <v>-6138.4854880000021</v>
      </c>
      <c r="N1676" s="65">
        <f t="shared" si="80"/>
        <v>37681004.086386621</v>
      </c>
      <c r="O1676" s="66" t="e">
        <v>#N/A</v>
      </c>
      <c r="P1676" s="1">
        <v>1676</v>
      </c>
      <c r="Q1676" s="46">
        <f>ROUND(class[[#This Row],[count]],-3)</f>
        <v>24000</v>
      </c>
      <c r="R1676" s="59">
        <f>VLOOKUP(class[[#This Row],[count_rd]],caltran!$J$2:$P$182,7,FALSE)</f>
        <v>17760</v>
      </c>
      <c r="S1676" s="63">
        <f>VLOOKUP(class[[#This Row],[count_rd]],caltran!$J$2:$P$182,6,FALSE)</f>
        <v>30240</v>
      </c>
      <c r="T1676" s="1">
        <f>IF(AND(class[[#This Row],[flow]]&gt;=class[[#This Row],[low]], class[[#This Row],[flow]]&lt;=class[[#This Row],[high]]),1,0)</f>
        <v>1</v>
      </c>
    </row>
    <row r="1677" spans="1:20" x14ac:dyDescent="0.25">
      <c r="A1677" s="61">
        <v>12987</v>
      </c>
      <c r="B1677" s="61">
        <v>3</v>
      </c>
      <c r="C1677" s="61">
        <v>1</v>
      </c>
      <c r="D1677" s="68">
        <v>2</v>
      </c>
      <c r="E1677" s="61" t="s">
        <v>77</v>
      </c>
      <c r="F1677" s="61">
        <v>3</v>
      </c>
      <c r="G16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77" s="62">
        <v>2</v>
      </c>
      <c r="I1677" s="62">
        <v>14</v>
      </c>
      <c r="J1677" s="61">
        <v>24425</v>
      </c>
      <c r="K1677" s="4">
        <f>VLOOKUP(class[[#This Row],[hwycov_id]],readme!E:F,2,FALSE)</f>
        <v>25190.327423999999</v>
      </c>
      <c r="L1677" s="64">
        <f t="shared" si="78"/>
        <v>3.133377375639701E-2</v>
      </c>
      <c r="M1677" s="65">
        <f t="shared" si="79"/>
        <v>765.32742399999916</v>
      </c>
      <c r="N1677" s="65">
        <f t="shared" si="80"/>
        <v>585726.06592647452</v>
      </c>
      <c r="O1677" s="66" t="e">
        <v>#N/A</v>
      </c>
      <c r="P1677" s="1">
        <v>1677</v>
      </c>
      <c r="Q1677" s="46">
        <f>ROUND(class[[#This Row],[count]],-3)</f>
        <v>24000</v>
      </c>
      <c r="R1677" s="59">
        <f>VLOOKUP(class[[#This Row],[count_rd]],caltran!$J$2:$P$182,7,FALSE)</f>
        <v>17760</v>
      </c>
      <c r="S1677" s="63">
        <f>VLOOKUP(class[[#This Row],[count_rd]],caltran!$J$2:$P$182,6,FALSE)</f>
        <v>30240</v>
      </c>
      <c r="T1677" s="1">
        <f>IF(AND(class[[#This Row],[flow]]&gt;=class[[#This Row],[low]], class[[#This Row],[flow]]&lt;=class[[#This Row],[high]]),1,0)</f>
        <v>1</v>
      </c>
    </row>
    <row r="1678" spans="1:20" x14ac:dyDescent="0.25">
      <c r="A1678" s="61">
        <v>1246</v>
      </c>
      <c r="B1678" s="61">
        <v>3</v>
      </c>
      <c r="C1678" s="61">
        <v>1</v>
      </c>
      <c r="D1678" s="68">
        <v>2</v>
      </c>
      <c r="E1678" s="61" t="s">
        <v>77</v>
      </c>
      <c r="F1678" s="61">
        <v>3</v>
      </c>
      <c r="G16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78" s="62">
        <v>3</v>
      </c>
      <c r="I1678" s="62">
        <v>14</v>
      </c>
      <c r="J1678" s="61">
        <v>24454</v>
      </c>
      <c r="K1678" s="4">
        <f>VLOOKUP(class[[#This Row],[hwycov_id]],readme!E:F,2,FALSE)</f>
        <v>24897.317779999998</v>
      </c>
      <c r="L1678" s="64">
        <f t="shared" si="78"/>
        <v>1.812864071317577E-2</v>
      </c>
      <c r="M1678" s="65">
        <f t="shared" si="79"/>
        <v>443.31777999999758</v>
      </c>
      <c r="N1678" s="65">
        <f t="shared" si="80"/>
        <v>196530.65406412625</v>
      </c>
      <c r="O1678" s="66" t="e">
        <v>#N/A</v>
      </c>
      <c r="P1678" s="1">
        <v>1678</v>
      </c>
      <c r="Q1678" s="46">
        <f>ROUND(class[[#This Row],[count]],-3)</f>
        <v>24000</v>
      </c>
      <c r="R1678" s="59">
        <f>VLOOKUP(class[[#This Row],[count_rd]],caltran!$J$2:$P$182,7,FALSE)</f>
        <v>17760</v>
      </c>
      <c r="S1678" s="63">
        <f>VLOOKUP(class[[#This Row],[count_rd]],caltran!$J$2:$P$182,6,FALSE)</f>
        <v>30240</v>
      </c>
      <c r="T1678" s="1">
        <f>IF(AND(class[[#This Row],[flow]]&gt;=class[[#This Row],[low]], class[[#This Row],[flow]]&lt;=class[[#This Row],[high]]),1,0)</f>
        <v>1</v>
      </c>
    </row>
    <row r="1679" spans="1:20" x14ac:dyDescent="0.25">
      <c r="A1679" s="61">
        <v>3444</v>
      </c>
      <c r="B1679" s="61">
        <v>3</v>
      </c>
      <c r="C1679" s="61">
        <v>1</v>
      </c>
      <c r="D1679" s="68">
        <v>2</v>
      </c>
      <c r="E1679" s="61" t="s">
        <v>77</v>
      </c>
      <c r="F1679" s="61">
        <v>3</v>
      </c>
      <c r="G16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79" s="62">
        <v>2</v>
      </c>
      <c r="I1679" s="62">
        <v>14</v>
      </c>
      <c r="J1679" s="61">
        <v>24550</v>
      </c>
      <c r="K1679" s="4">
        <f>VLOOKUP(class[[#This Row],[hwycov_id]],readme!E:F,2,FALSE)</f>
        <v>27261.649901999997</v>
      </c>
      <c r="L1679" s="64">
        <f t="shared" si="78"/>
        <v>0.11045417116089595</v>
      </c>
      <c r="M1679" s="65">
        <f t="shared" si="79"/>
        <v>2711.6499019999974</v>
      </c>
      <c r="N1679" s="65">
        <f t="shared" si="80"/>
        <v>7353045.1910165958</v>
      </c>
      <c r="O1679" s="66" t="e">
        <v>#N/A</v>
      </c>
      <c r="P1679" s="1">
        <v>1679</v>
      </c>
      <c r="Q1679" s="46">
        <f>ROUND(class[[#This Row],[count]],-3)</f>
        <v>25000</v>
      </c>
      <c r="R1679" s="59">
        <f>VLOOKUP(class[[#This Row],[count_rd]],caltran!$J$2:$P$182,7,FALSE)</f>
        <v>18625</v>
      </c>
      <c r="S1679" s="63">
        <f>VLOOKUP(class[[#This Row],[count_rd]],caltran!$J$2:$P$182,6,FALSE)</f>
        <v>31374.999999999996</v>
      </c>
      <c r="T1679" s="1">
        <f>IF(AND(class[[#This Row],[flow]]&gt;=class[[#This Row],[low]], class[[#This Row],[flow]]&lt;=class[[#This Row],[high]]),1,0)</f>
        <v>1</v>
      </c>
    </row>
    <row r="1680" spans="1:20" x14ac:dyDescent="0.25">
      <c r="A1680" s="61">
        <v>19930</v>
      </c>
      <c r="B1680" s="61">
        <v>3</v>
      </c>
      <c r="C1680" s="61">
        <v>1</v>
      </c>
      <c r="D1680" s="68">
        <v>2</v>
      </c>
      <c r="E1680" s="61" t="s">
        <v>77</v>
      </c>
      <c r="F1680" s="61">
        <v>3</v>
      </c>
      <c r="G16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80" s="62">
        <v>5</v>
      </c>
      <c r="I1680" s="62">
        <v>5</v>
      </c>
      <c r="J1680" s="61">
        <v>24700</v>
      </c>
      <c r="K1680" s="4">
        <f>VLOOKUP(class[[#This Row],[hwycov_id]],readme!E:F,2,FALSE)</f>
        <v>18308.269869000003</v>
      </c>
      <c r="L1680" s="64">
        <f t="shared" si="78"/>
        <v>-0.25877449923076912</v>
      </c>
      <c r="M1680" s="65">
        <f t="shared" si="79"/>
        <v>-6391.7301309999966</v>
      </c>
      <c r="N1680" s="65">
        <f t="shared" si="80"/>
        <v>40854214.067533232</v>
      </c>
      <c r="O1680" s="66" t="e">
        <v>#N/A</v>
      </c>
      <c r="P1680" s="1">
        <v>1680</v>
      </c>
      <c r="Q1680" s="46">
        <f>ROUND(class[[#This Row],[count]],-3)</f>
        <v>25000</v>
      </c>
      <c r="R1680" s="59">
        <f>VLOOKUP(class[[#This Row],[count_rd]],caltran!$J$2:$P$182,7,FALSE)</f>
        <v>18625</v>
      </c>
      <c r="S1680" s="63">
        <f>VLOOKUP(class[[#This Row],[count_rd]],caltran!$J$2:$P$182,6,FALSE)</f>
        <v>31374.999999999996</v>
      </c>
      <c r="T1680" s="1">
        <f>IF(AND(class[[#This Row],[flow]]&gt;=class[[#This Row],[low]], class[[#This Row],[flow]]&lt;=class[[#This Row],[high]]),1,0)</f>
        <v>0</v>
      </c>
    </row>
    <row r="1681" spans="1:20" x14ac:dyDescent="0.25">
      <c r="A1681" s="61">
        <v>9877</v>
      </c>
      <c r="B1681" s="61">
        <v>3</v>
      </c>
      <c r="C1681" s="61">
        <v>1</v>
      </c>
      <c r="D1681" s="68">
        <v>2</v>
      </c>
      <c r="E1681" s="61" t="s">
        <v>77</v>
      </c>
      <c r="F1681" s="61">
        <v>3</v>
      </c>
      <c r="G16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681" s="62">
        <v>3</v>
      </c>
      <c r="I1681" s="62">
        <v>14</v>
      </c>
      <c r="J1681" s="61">
        <v>24712</v>
      </c>
      <c r="K1681" s="4">
        <f>VLOOKUP(class[[#This Row],[hwycov_id]],readme!E:F,2,FALSE)</f>
        <v>41430.607818000004</v>
      </c>
      <c r="L1681" s="64">
        <f t="shared" si="78"/>
        <v>0.67653803083522202</v>
      </c>
      <c r="M1681" s="65">
        <f t="shared" si="79"/>
        <v>16718.607818000004</v>
      </c>
      <c r="N1681" s="65">
        <f t="shared" si="80"/>
        <v>279511847.37209088</v>
      </c>
      <c r="O1681" s="66" t="e">
        <v>#N/A</v>
      </c>
      <c r="P1681" s="1">
        <v>1681</v>
      </c>
      <c r="Q1681" s="46">
        <f>ROUND(class[[#This Row],[count]],-3)</f>
        <v>25000</v>
      </c>
      <c r="R1681" s="59">
        <f>VLOOKUP(class[[#This Row],[count_rd]],caltran!$J$2:$P$182,7,FALSE)</f>
        <v>18625</v>
      </c>
      <c r="S1681" s="63">
        <f>VLOOKUP(class[[#This Row],[count_rd]],caltran!$J$2:$P$182,6,FALSE)</f>
        <v>31374.999999999996</v>
      </c>
      <c r="T1681" s="1">
        <f>IF(AND(class[[#This Row],[flow]]&gt;=class[[#This Row],[low]], class[[#This Row],[flow]]&lt;=class[[#This Row],[high]]),1,0)</f>
        <v>0</v>
      </c>
    </row>
    <row r="1682" spans="1:20" x14ac:dyDescent="0.25">
      <c r="A1682" s="61">
        <v>17816</v>
      </c>
      <c r="B1682" s="61">
        <v>3</v>
      </c>
      <c r="C1682" s="61">
        <v>1</v>
      </c>
      <c r="D1682" s="68">
        <v>2</v>
      </c>
      <c r="E1682" s="61" t="s">
        <v>77</v>
      </c>
      <c r="F1682" s="61">
        <v>3</v>
      </c>
      <c r="G16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682" s="62">
        <v>4</v>
      </c>
      <c r="I1682" s="62">
        <v>14</v>
      </c>
      <c r="J1682" s="61">
        <v>24750</v>
      </c>
      <c r="K1682" s="4">
        <f>VLOOKUP(class[[#This Row],[hwycov_id]],readme!E:F,2,FALSE)</f>
        <v>7953.1878499999993</v>
      </c>
      <c r="L1682" s="64">
        <f t="shared" si="78"/>
        <v>-0.67865907676767678</v>
      </c>
      <c r="M1682" s="65">
        <f t="shared" si="79"/>
        <v>-16796.812150000002</v>
      </c>
      <c r="N1682" s="65">
        <f t="shared" si="80"/>
        <v>282132898.40238768</v>
      </c>
      <c r="O1682" s="66" t="e">
        <v>#N/A</v>
      </c>
      <c r="P1682" s="1">
        <v>1682</v>
      </c>
      <c r="Q1682" s="46">
        <f>ROUND(class[[#This Row],[count]],-3)</f>
        <v>25000</v>
      </c>
      <c r="R1682" s="59">
        <f>VLOOKUP(class[[#This Row],[count_rd]],caltran!$J$2:$P$182,7,FALSE)</f>
        <v>18625</v>
      </c>
      <c r="S1682" s="63">
        <f>VLOOKUP(class[[#This Row],[count_rd]],caltran!$J$2:$P$182,6,FALSE)</f>
        <v>31374.999999999996</v>
      </c>
      <c r="T1682" s="1">
        <f>IF(AND(class[[#This Row],[flow]]&gt;=class[[#This Row],[low]], class[[#This Row],[flow]]&lt;=class[[#This Row],[high]]),1,0)</f>
        <v>0</v>
      </c>
    </row>
    <row r="1683" spans="1:20" x14ac:dyDescent="0.25">
      <c r="A1683" s="61">
        <v>6046</v>
      </c>
      <c r="B1683" s="61">
        <v>3</v>
      </c>
      <c r="C1683" s="61">
        <v>1</v>
      </c>
      <c r="D1683" s="68">
        <v>2</v>
      </c>
      <c r="E1683" s="61" t="s">
        <v>77</v>
      </c>
      <c r="F1683" s="61">
        <v>3</v>
      </c>
      <c r="G16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83" s="62">
        <v>5</v>
      </c>
      <c r="I1683" s="62">
        <v>5</v>
      </c>
      <c r="J1683" s="61">
        <v>24900</v>
      </c>
      <c r="K1683" s="4">
        <f>VLOOKUP(class[[#This Row],[hwycov_id]],readme!E:F,2,FALSE)</f>
        <v>20417.106995999999</v>
      </c>
      <c r="L1683" s="64">
        <f t="shared" si="78"/>
        <v>-0.18003586361445789</v>
      </c>
      <c r="M1683" s="65">
        <f t="shared" si="79"/>
        <v>-4482.8930040000014</v>
      </c>
      <c r="N1683" s="65">
        <f t="shared" si="80"/>
        <v>20096329.685312156</v>
      </c>
      <c r="O1683" s="66" t="e">
        <v>#N/A</v>
      </c>
      <c r="P1683" s="1">
        <v>1683</v>
      </c>
      <c r="Q1683" s="46">
        <f>ROUND(class[[#This Row],[count]],-3)</f>
        <v>25000</v>
      </c>
      <c r="R1683" s="59">
        <f>VLOOKUP(class[[#This Row],[count_rd]],caltran!$J$2:$P$182,7,FALSE)</f>
        <v>18625</v>
      </c>
      <c r="S1683" s="63">
        <f>VLOOKUP(class[[#This Row],[count_rd]],caltran!$J$2:$P$182,6,FALSE)</f>
        <v>31374.999999999996</v>
      </c>
      <c r="T1683" s="1">
        <f>IF(AND(class[[#This Row],[flow]]&gt;=class[[#This Row],[low]], class[[#This Row],[flow]]&lt;=class[[#This Row],[high]]),1,0)</f>
        <v>1</v>
      </c>
    </row>
    <row r="1684" spans="1:20" x14ac:dyDescent="0.25">
      <c r="A1684" s="61">
        <v>11580</v>
      </c>
      <c r="B1684" s="61">
        <v>3</v>
      </c>
      <c r="C1684" s="61">
        <v>1</v>
      </c>
      <c r="D1684" s="68">
        <v>2</v>
      </c>
      <c r="E1684" s="61" t="s">
        <v>77</v>
      </c>
      <c r="F1684" s="61">
        <v>3</v>
      </c>
      <c r="G16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84" s="62">
        <v>5</v>
      </c>
      <c r="I1684" s="62">
        <v>19</v>
      </c>
      <c r="J1684" s="61">
        <v>24934</v>
      </c>
      <c r="K1684" s="4">
        <f>VLOOKUP(class[[#This Row],[hwycov_id]],readme!E:F,2,FALSE)</f>
        <v>25754.136597999997</v>
      </c>
      <c r="L1684" s="64">
        <f t="shared" si="78"/>
        <v>3.2892299590919993E-2</v>
      </c>
      <c r="M1684" s="65">
        <f t="shared" si="79"/>
        <v>820.13659799999732</v>
      </c>
      <c r="N1684" s="65">
        <f t="shared" si="80"/>
        <v>672624.03937900916</v>
      </c>
      <c r="O1684" s="66" t="e">
        <v>#N/A</v>
      </c>
      <c r="P1684" s="1">
        <v>1684</v>
      </c>
      <c r="Q1684" s="46">
        <f>ROUND(class[[#This Row],[count]],-3)</f>
        <v>25000</v>
      </c>
      <c r="R1684" s="59">
        <f>VLOOKUP(class[[#This Row],[count_rd]],caltran!$J$2:$P$182,7,FALSE)</f>
        <v>18625</v>
      </c>
      <c r="S1684" s="63">
        <f>VLOOKUP(class[[#This Row],[count_rd]],caltran!$J$2:$P$182,6,FALSE)</f>
        <v>31374.999999999996</v>
      </c>
      <c r="T1684" s="1">
        <f>IF(AND(class[[#This Row],[flow]]&gt;=class[[#This Row],[low]], class[[#This Row],[flow]]&lt;=class[[#This Row],[high]]),1,0)</f>
        <v>1</v>
      </c>
    </row>
    <row r="1685" spans="1:20" x14ac:dyDescent="0.25">
      <c r="A1685" s="61">
        <v>333</v>
      </c>
      <c r="B1685" s="61">
        <v>3</v>
      </c>
      <c r="C1685" s="61">
        <v>1</v>
      </c>
      <c r="D1685" s="68">
        <v>2</v>
      </c>
      <c r="E1685" s="61" t="s">
        <v>77</v>
      </c>
      <c r="F1685" s="61">
        <v>3</v>
      </c>
      <c r="G16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85" s="62">
        <v>3</v>
      </c>
      <c r="I1685" s="62">
        <v>14</v>
      </c>
      <c r="J1685" s="61">
        <v>24986</v>
      </c>
      <c r="K1685" s="4">
        <f>VLOOKUP(class[[#This Row],[hwycov_id]],readme!E:F,2,FALSE)</f>
        <v>16218.309455000001</v>
      </c>
      <c r="L1685" s="64">
        <f t="shared" si="78"/>
        <v>-0.35090412811174254</v>
      </c>
      <c r="M1685" s="65">
        <f t="shared" si="79"/>
        <v>-8767.6905449999995</v>
      </c>
      <c r="N1685" s="65">
        <f t="shared" si="80"/>
        <v>76872397.492882386</v>
      </c>
      <c r="O1685" s="66" t="e">
        <v>#N/A</v>
      </c>
      <c r="P1685" s="1">
        <v>1685</v>
      </c>
      <c r="Q1685" s="46">
        <f>ROUND(class[[#This Row],[count]],-3)</f>
        <v>25000</v>
      </c>
      <c r="R1685" s="59">
        <f>VLOOKUP(class[[#This Row],[count_rd]],caltran!$J$2:$P$182,7,FALSE)</f>
        <v>18625</v>
      </c>
      <c r="S1685" s="63">
        <f>VLOOKUP(class[[#This Row],[count_rd]],caltran!$J$2:$P$182,6,FALSE)</f>
        <v>31374.999999999996</v>
      </c>
      <c r="T1685" s="1">
        <f>IF(AND(class[[#This Row],[flow]]&gt;=class[[#This Row],[low]], class[[#This Row],[flow]]&lt;=class[[#This Row],[high]]),1,0)</f>
        <v>0</v>
      </c>
    </row>
    <row r="1686" spans="1:20" x14ac:dyDescent="0.25">
      <c r="A1686" s="61">
        <v>1481</v>
      </c>
      <c r="B1686" s="61">
        <v>3</v>
      </c>
      <c r="C1686" s="61">
        <v>1</v>
      </c>
      <c r="D1686" s="68">
        <v>2</v>
      </c>
      <c r="E1686" s="61" t="s">
        <v>77</v>
      </c>
      <c r="F1686" s="61">
        <v>3</v>
      </c>
      <c r="G16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686" s="62">
        <v>5</v>
      </c>
      <c r="I1686" s="62">
        <v>5</v>
      </c>
      <c r="J1686" s="61">
        <v>25000</v>
      </c>
      <c r="K1686" s="4">
        <f>VLOOKUP(class[[#This Row],[hwycov_id]],readme!E:F,2,FALSE)</f>
        <v>33536.099365000002</v>
      </c>
      <c r="L1686" s="64">
        <f t="shared" si="78"/>
        <v>0.34144397459999998</v>
      </c>
      <c r="M1686" s="65">
        <f t="shared" si="79"/>
        <v>8536.0993650000019</v>
      </c>
      <c r="N1686" s="65">
        <f t="shared" si="80"/>
        <v>72864992.36915344</v>
      </c>
      <c r="O1686" s="66" t="e">
        <v>#N/A</v>
      </c>
      <c r="P1686" s="1">
        <v>1686</v>
      </c>
      <c r="Q1686" s="46">
        <f>ROUND(class[[#This Row],[count]],-3)</f>
        <v>25000</v>
      </c>
      <c r="R1686" s="59">
        <f>VLOOKUP(class[[#This Row],[count_rd]],caltran!$J$2:$P$182,7,FALSE)</f>
        <v>18625</v>
      </c>
      <c r="S1686" s="63">
        <f>VLOOKUP(class[[#This Row],[count_rd]],caltran!$J$2:$P$182,6,FALSE)</f>
        <v>31374.999999999996</v>
      </c>
      <c r="T1686" s="1">
        <f>IF(AND(class[[#This Row],[flow]]&gt;=class[[#This Row],[low]], class[[#This Row],[flow]]&lt;=class[[#This Row],[high]]),1,0)</f>
        <v>0</v>
      </c>
    </row>
    <row r="1687" spans="1:20" x14ac:dyDescent="0.25">
      <c r="A1687" s="61">
        <v>5125</v>
      </c>
      <c r="B1687" s="61">
        <v>3</v>
      </c>
      <c r="C1687" s="61">
        <v>1</v>
      </c>
      <c r="D1687" s="68">
        <v>2</v>
      </c>
      <c r="E1687" s="61" t="s">
        <v>77</v>
      </c>
      <c r="F1687" s="61">
        <v>3</v>
      </c>
      <c r="G16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87" s="62">
        <v>2</v>
      </c>
      <c r="I1687" s="62">
        <v>11</v>
      </c>
      <c r="J1687" s="61">
        <v>25000</v>
      </c>
      <c r="K1687" s="4">
        <f>VLOOKUP(class[[#This Row],[hwycov_id]],readme!E:F,2,FALSE)</f>
        <v>25274.874846999999</v>
      </c>
      <c r="L1687" s="64">
        <f t="shared" si="78"/>
        <v>1.0994993880000026E-2</v>
      </c>
      <c r="M1687" s="65">
        <f t="shared" si="79"/>
        <v>274.87484699999914</v>
      </c>
      <c r="N1687" s="65">
        <f t="shared" si="80"/>
        <v>75556.181513272939</v>
      </c>
      <c r="O1687" s="66" t="e">
        <v>#N/A</v>
      </c>
      <c r="P1687" s="1">
        <v>1687</v>
      </c>
      <c r="Q1687" s="46">
        <f>ROUND(class[[#This Row],[count]],-3)</f>
        <v>25000</v>
      </c>
      <c r="R1687" s="59">
        <f>VLOOKUP(class[[#This Row],[count_rd]],caltran!$J$2:$P$182,7,FALSE)</f>
        <v>18625</v>
      </c>
      <c r="S1687" s="63">
        <f>VLOOKUP(class[[#This Row],[count_rd]],caltran!$J$2:$P$182,6,FALSE)</f>
        <v>31374.999999999996</v>
      </c>
      <c r="T1687" s="1">
        <f>IF(AND(class[[#This Row],[flow]]&gt;=class[[#This Row],[low]], class[[#This Row],[flow]]&lt;=class[[#This Row],[high]]),1,0)</f>
        <v>1</v>
      </c>
    </row>
    <row r="1688" spans="1:20" x14ac:dyDescent="0.25">
      <c r="A1688" s="61">
        <v>20069</v>
      </c>
      <c r="B1688" s="61">
        <v>3</v>
      </c>
      <c r="C1688" s="61">
        <v>1</v>
      </c>
      <c r="D1688" s="68">
        <v>2</v>
      </c>
      <c r="E1688" s="61" t="s">
        <v>77</v>
      </c>
      <c r="F1688" s="61">
        <v>3</v>
      </c>
      <c r="G16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88" s="62">
        <v>2</v>
      </c>
      <c r="I1688" s="62">
        <v>14</v>
      </c>
      <c r="J1688" s="61">
        <v>25291</v>
      </c>
      <c r="K1688" s="4">
        <f>VLOOKUP(class[[#This Row],[hwycov_id]],readme!E:F,2,FALSE)</f>
        <v>24795.939895000003</v>
      </c>
      <c r="L1688" s="64">
        <f t="shared" si="78"/>
        <v>-1.9574556363923801E-2</v>
      </c>
      <c r="M1688" s="65">
        <f t="shared" si="79"/>
        <v>-495.06010499999684</v>
      </c>
      <c r="N1688" s="65">
        <f t="shared" si="80"/>
        <v>245084.50756260791</v>
      </c>
      <c r="O1688" s="66" t="e">
        <v>#N/A</v>
      </c>
      <c r="P1688" s="1">
        <v>1688</v>
      </c>
      <c r="Q1688" s="46">
        <f>ROUND(class[[#This Row],[count]],-3)</f>
        <v>25000</v>
      </c>
      <c r="R1688" s="59">
        <f>VLOOKUP(class[[#This Row],[count_rd]],caltran!$J$2:$P$182,7,FALSE)</f>
        <v>18625</v>
      </c>
      <c r="S1688" s="63">
        <f>VLOOKUP(class[[#This Row],[count_rd]],caltran!$J$2:$P$182,6,FALSE)</f>
        <v>31374.999999999996</v>
      </c>
      <c r="T1688" s="1">
        <f>IF(AND(class[[#This Row],[flow]]&gt;=class[[#This Row],[low]], class[[#This Row],[flow]]&lt;=class[[#This Row],[high]]),1,0)</f>
        <v>1</v>
      </c>
    </row>
    <row r="1689" spans="1:20" x14ac:dyDescent="0.25">
      <c r="A1689" s="61">
        <v>12683</v>
      </c>
      <c r="B1689" s="61">
        <v>3</v>
      </c>
      <c r="C1689" s="61">
        <v>1</v>
      </c>
      <c r="D1689" s="68">
        <v>2</v>
      </c>
      <c r="E1689" s="61" t="s">
        <v>77</v>
      </c>
      <c r="F1689" s="61">
        <v>3</v>
      </c>
      <c r="G16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89" s="62">
        <v>5</v>
      </c>
      <c r="I1689" s="62">
        <v>5</v>
      </c>
      <c r="J1689" s="61">
        <v>25300</v>
      </c>
      <c r="K1689" s="4">
        <f>VLOOKUP(class[[#This Row],[hwycov_id]],readme!E:F,2,FALSE)</f>
        <v>29554.050689</v>
      </c>
      <c r="L1689" s="64">
        <f t="shared" si="78"/>
        <v>0.16814429600790515</v>
      </c>
      <c r="M1689" s="65">
        <f t="shared" si="79"/>
        <v>4254.0506889999997</v>
      </c>
      <c r="N1689" s="65">
        <f t="shared" si="80"/>
        <v>18096947.264581371</v>
      </c>
      <c r="O1689" s="66" t="e">
        <v>#N/A</v>
      </c>
      <c r="P1689" s="1">
        <v>1689</v>
      </c>
      <c r="Q1689" s="46">
        <f>ROUND(class[[#This Row],[count]],-3)</f>
        <v>25000</v>
      </c>
      <c r="R1689" s="59">
        <f>VLOOKUP(class[[#This Row],[count_rd]],caltran!$J$2:$P$182,7,FALSE)</f>
        <v>18625</v>
      </c>
      <c r="S1689" s="63">
        <f>VLOOKUP(class[[#This Row],[count_rd]],caltran!$J$2:$P$182,6,FALSE)</f>
        <v>31374.999999999996</v>
      </c>
      <c r="T1689" s="1">
        <f>IF(AND(class[[#This Row],[flow]]&gt;=class[[#This Row],[low]], class[[#This Row],[flow]]&lt;=class[[#This Row],[high]]),1,0)</f>
        <v>1</v>
      </c>
    </row>
    <row r="1690" spans="1:20" x14ac:dyDescent="0.25">
      <c r="A1690" s="61">
        <v>17994</v>
      </c>
      <c r="B1690" s="61">
        <v>3</v>
      </c>
      <c r="C1690" s="61">
        <v>1</v>
      </c>
      <c r="D1690" s="68">
        <v>2</v>
      </c>
      <c r="E1690" s="61" t="s">
        <v>77</v>
      </c>
      <c r="F1690" s="61">
        <v>3</v>
      </c>
      <c r="G16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90" s="62">
        <v>3</v>
      </c>
      <c r="I1690" s="62">
        <v>14</v>
      </c>
      <c r="J1690" s="61">
        <v>25391</v>
      </c>
      <c r="K1690" s="4">
        <f>VLOOKUP(class[[#This Row],[hwycov_id]],readme!E:F,2,FALSE)</f>
        <v>17300.074202999996</v>
      </c>
      <c r="L1690" s="64">
        <f t="shared" si="78"/>
        <v>-0.3186532943562681</v>
      </c>
      <c r="M1690" s="65">
        <f t="shared" si="79"/>
        <v>-8090.9257970000035</v>
      </c>
      <c r="N1690" s="65">
        <f t="shared" si="80"/>
        <v>65463080.252560139</v>
      </c>
      <c r="O1690" s="66" t="e">
        <v>#N/A</v>
      </c>
      <c r="P1690" s="1">
        <v>1690</v>
      </c>
      <c r="Q1690" s="46">
        <f>ROUND(class[[#This Row],[count]],-3)</f>
        <v>25000</v>
      </c>
      <c r="R1690" s="59">
        <f>VLOOKUP(class[[#This Row],[count_rd]],caltran!$J$2:$P$182,7,FALSE)</f>
        <v>18625</v>
      </c>
      <c r="S1690" s="63">
        <f>VLOOKUP(class[[#This Row],[count_rd]],caltran!$J$2:$P$182,6,FALSE)</f>
        <v>31374.999999999996</v>
      </c>
      <c r="T1690" s="1">
        <f>IF(AND(class[[#This Row],[flow]]&gt;=class[[#This Row],[low]], class[[#This Row],[flow]]&lt;=class[[#This Row],[high]]),1,0)</f>
        <v>0</v>
      </c>
    </row>
    <row r="1691" spans="1:20" x14ac:dyDescent="0.25">
      <c r="A1691" s="61">
        <v>1315</v>
      </c>
      <c r="B1691" s="61">
        <v>3</v>
      </c>
      <c r="C1691" s="61">
        <v>1</v>
      </c>
      <c r="D1691" s="68">
        <v>2</v>
      </c>
      <c r="E1691" s="61" t="s">
        <v>77</v>
      </c>
      <c r="F1691" s="61">
        <v>3</v>
      </c>
      <c r="G16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91" s="62">
        <v>4</v>
      </c>
      <c r="I1691" s="62">
        <v>2</v>
      </c>
      <c r="J1691" s="61">
        <v>25400</v>
      </c>
      <c r="K1691" s="4">
        <f>VLOOKUP(class[[#This Row],[hwycov_id]],readme!E:F,2,FALSE)</f>
        <v>19064.645356000001</v>
      </c>
      <c r="L1691" s="64">
        <f t="shared" si="78"/>
        <v>-0.24942341118110234</v>
      </c>
      <c r="M1691" s="65">
        <f t="shared" si="79"/>
        <v>-6335.3546439999991</v>
      </c>
      <c r="N1691" s="65">
        <f t="shared" si="80"/>
        <v>40136718.465252355</v>
      </c>
      <c r="O1691" s="66" t="e">
        <v>#N/A</v>
      </c>
      <c r="P1691" s="1">
        <v>1691</v>
      </c>
      <c r="Q1691" s="46">
        <f>ROUND(class[[#This Row],[count]],-3)</f>
        <v>25000</v>
      </c>
      <c r="R1691" s="59">
        <f>VLOOKUP(class[[#This Row],[count_rd]],caltran!$J$2:$P$182,7,FALSE)</f>
        <v>18625</v>
      </c>
      <c r="S1691" s="63">
        <f>VLOOKUP(class[[#This Row],[count_rd]],caltran!$J$2:$P$182,6,FALSE)</f>
        <v>31374.999999999996</v>
      </c>
      <c r="T1691" s="1">
        <f>IF(AND(class[[#This Row],[flow]]&gt;=class[[#This Row],[low]], class[[#This Row],[flow]]&lt;=class[[#This Row],[high]]),1,0)</f>
        <v>1</v>
      </c>
    </row>
    <row r="1692" spans="1:20" x14ac:dyDescent="0.25">
      <c r="A1692" s="61">
        <v>4496</v>
      </c>
      <c r="B1692" s="61">
        <v>3</v>
      </c>
      <c r="C1692" s="61">
        <v>1</v>
      </c>
      <c r="D1692" s="68">
        <v>2</v>
      </c>
      <c r="E1692" s="61" t="s">
        <v>77</v>
      </c>
      <c r="F1692" s="61">
        <v>3</v>
      </c>
      <c r="G16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92" s="62">
        <v>3</v>
      </c>
      <c r="I1692" s="62">
        <v>14</v>
      </c>
      <c r="J1692" s="61">
        <v>25555</v>
      </c>
      <c r="K1692" s="4">
        <f>VLOOKUP(class[[#This Row],[hwycov_id]],readme!E:F,2,FALSE)</f>
        <v>20554.223008000001</v>
      </c>
      <c r="L1692" s="64">
        <f t="shared" si="78"/>
        <v>-0.19568683200939152</v>
      </c>
      <c r="M1692" s="65">
        <f t="shared" si="79"/>
        <v>-5000.7769919999992</v>
      </c>
      <c r="N1692" s="65">
        <f t="shared" si="80"/>
        <v>25007770.523716558</v>
      </c>
      <c r="O1692" s="66" t="e">
        <v>#N/A</v>
      </c>
      <c r="P1692" s="1">
        <v>1692</v>
      </c>
      <c r="Q1692" s="46">
        <f>ROUND(class[[#This Row],[count]],-3)</f>
        <v>26000</v>
      </c>
      <c r="R1692" s="59">
        <f>VLOOKUP(class[[#This Row],[count_rd]],caltran!$J$2:$P$182,7,FALSE)</f>
        <v>19448</v>
      </c>
      <c r="S1692" s="63">
        <f>VLOOKUP(class[[#This Row],[count_rd]],caltran!$J$2:$P$182,6,FALSE)</f>
        <v>32552</v>
      </c>
      <c r="T1692" s="1">
        <f>IF(AND(class[[#This Row],[flow]]&gt;=class[[#This Row],[low]], class[[#This Row],[flow]]&lt;=class[[#This Row],[high]]),1,0)</f>
        <v>1</v>
      </c>
    </row>
    <row r="1693" spans="1:20" x14ac:dyDescent="0.25">
      <c r="A1693" s="61">
        <v>1544</v>
      </c>
      <c r="B1693" s="61">
        <v>3</v>
      </c>
      <c r="C1693" s="61">
        <v>1</v>
      </c>
      <c r="D1693" s="68">
        <v>2</v>
      </c>
      <c r="E1693" s="61" t="s">
        <v>77</v>
      </c>
      <c r="F1693" s="61">
        <v>3</v>
      </c>
      <c r="G16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93" s="62">
        <v>7</v>
      </c>
      <c r="I1693" s="62">
        <v>7</v>
      </c>
      <c r="J1693" s="61">
        <v>25700</v>
      </c>
      <c r="K1693" s="4">
        <f>VLOOKUP(class[[#This Row],[hwycov_id]],readme!E:F,2,FALSE)</f>
        <v>18403.477965999999</v>
      </c>
      <c r="L1693" s="64">
        <f t="shared" si="78"/>
        <v>-0.28391136319066157</v>
      </c>
      <c r="M1693" s="65">
        <f t="shared" si="79"/>
        <v>-7296.5220340000014</v>
      </c>
      <c r="N1693" s="65">
        <f t="shared" si="80"/>
        <v>53239233.792647518</v>
      </c>
      <c r="O1693" s="66" t="e">
        <v>#N/A</v>
      </c>
      <c r="P1693" s="1">
        <v>1693</v>
      </c>
      <c r="Q1693" s="46">
        <f>ROUND(class[[#This Row],[count]],-3)</f>
        <v>26000</v>
      </c>
      <c r="R1693" s="59">
        <f>VLOOKUP(class[[#This Row],[count_rd]],caltran!$J$2:$P$182,7,FALSE)</f>
        <v>19448</v>
      </c>
      <c r="S1693" s="63">
        <f>VLOOKUP(class[[#This Row],[count_rd]],caltran!$J$2:$P$182,6,FALSE)</f>
        <v>32552</v>
      </c>
      <c r="T1693" s="1">
        <f>IF(AND(class[[#This Row],[flow]]&gt;=class[[#This Row],[low]], class[[#This Row],[flow]]&lt;=class[[#This Row],[high]]),1,0)</f>
        <v>0</v>
      </c>
    </row>
    <row r="1694" spans="1:20" x14ac:dyDescent="0.25">
      <c r="A1694" s="61">
        <v>3268</v>
      </c>
      <c r="B1694" s="61">
        <v>3</v>
      </c>
      <c r="C1694" s="61">
        <v>1</v>
      </c>
      <c r="D1694" s="68">
        <v>2</v>
      </c>
      <c r="E1694" s="61" t="s">
        <v>77</v>
      </c>
      <c r="F1694" s="61">
        <v>3</v>
      </c>
      <c r="G16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94" s="62">
        <v>7</v>
      </c>
      <c r="I1694" s="62">
        <v>7</v>
      </c>
      <c r="J1694" s="61">
        <v>25700</v>
      </c>
      <c r="K1694" s="4">
        <f>VLOOKUP(class[[#This Row],[hwycov_id]],readme!E:F,2,FALSE)</f>
        <v>16076.355004000001</v>
      </c>
      <c r="L1694" s="64">
        <f t="shared" si="78"/>
        <v>-0.3744608947859922</v>
      </c>
      <c r="M1694" s="65">
        <f t="shared" si="79"/>
        <v>-9623.6449959999991</v>
      </c>
      <c r="N1694" s="65">
        <f t="shared" si="80"/>
        <v>92614543.009035826</v>
      </c>
      <c r="O1694" s="66" t="e">
        <v>#N/A</v>
      </c>
      <c r="P1694" s="1">
        <v>1694</v>
      </c>
      <c r="Q1694" s="46">
        <f>ROUND(class[[#This Row],[count]],-3)</f>
        <v>26000</v>
      </c>
      <c r="R1694" s="59">
        <f>VLOOKUP(class[[#This Row],[count_rd]],caltran!$J$2:$P$182,7,FALSE)</f>
        <v>19448</v>
      </c>
      <c r="S1694" s="63">
        <f>VLOOKUP(class[[#This Row],[count_rd]],caltran!$J$2:$P$182,6,FALSE)</f>
        <v>32552</v>
      </c>
      <c r="T1694" s="1">
        <f>IF(AND(class[[#This Row],[flow]]&gt;=class[[#This Row],[low]], class[[#This Row],[flow]]&lt;=class[[#This Row],[high]]),1,0)</f>
        <v>0</v>
      </c>
    </row>
    <row r="1695" spans="1:20" x14ac:dyDescent="0.25">
      <c r="A1695" s="61">
        <v>16589</v>
      </c>
      <c r="B1695" s="61">
        <v>3</v>
      </c>
      <c r="C1695" s="61">
        <v>1</v>
      </c>
      <c r="D1695" s="68">
        <v>1</v>
      </c>
      <c r="E1695" s="61" t="s">
        <v>77</v>
      </c>
      <c r="F1695" s="61">
        <v>3</v>
      </c>
      <c r="G16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695" s="62">
        <v>1</v>
      </c>
      <c r="I1695" s="62">
        <v>14</v>
      </c>
      <c r="J1695" s="61">
        <v>25715</v>
      </c>
      <c r="K1695" s="4">
        <f>VLOOKUP(class[[#This Row],[hwycov_id]],readme!E:F,2,FALSE)</f>
        <v>25284.493651000004</v>
      </c>
      <c r="L1695" s="64">
        <f t="shared" si="78"/>
        <v>-1.6741448531985004E-2</v>
      </c>
      <c r="M1695" s="65">
        <f t="shared" si="79"/>
        <v>-430.50634899999568</v>
      </c>
      <c r="N1695" s="65">
        <f t="shared" si="80"/>
        <v>185335.71652930608</v>
      </c>
      <c r="O1695" s="66" t="e">
        <v>#N/A</v>
      </c>
      <c r="P1695" s="1">
        <v>1695</v>
      </c>
      <c r="Q1695" s="46">
        <f>ROUND(class[[#This Row],[count]],-3)</f>
        <v>26000</v>
      </c>
      <c r="R1695" s="59">
        <f>VLOOKUP(class[[#This Row],[count_rd]],caltran!$J$2:$P$182,7,FALSE)</f>
        <v>19448</v>
      </c>
      <c r="S1695" s="63">
        <f>VLOOKUP(class[[#This Row],[count_rd]],caltran!$J$2:$P$182,6,FALSE)</f>
        <v>32552</v>
      </c>
      <c r="T1695" s="1">
        <f>IF(AND(class[[#This Row],[flow]]&gt;=class[[#This Row],[low]], class[[#This Row],[flow]]&lt;=class[[#This Row],[high]]),1,0)</f>
        <v>1</v>
      </c>
    </row>
    <row r="1696" spans="1:20" x14ac:dyDescent="0.25">
      <c r="A1696" s="61">
        <v>320</v>
      </c>
      <c r="B1696" s="61">
        <v>3</v>
      </c>
      <c r="C1696" s="61">
        <v>1</v>
      </c>
      <c r="D1696" s="68">
        <v>1</v>
      </c>
      <c r="E1696" s="61" t="s">
        <v>77</v>
      </c>
      <c r="F1696" s="61">
        <v>3</v>
      </c>
      <c r="G16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696" s="62">
        <v>1</v>
      </c>
      <c r="I1696" s="62">
        <v>14</v>
      </c>
      <c r="J1696" s="61">
        <v>25749</v>
      </c>
      <c r="K1696" s="4">
        <f>VLOOKUP(class[[#This Row],[hwycov_id]],readme!E:F,2,FALSE)</f>
        <v>36396.181579999997</v>
      </c>
      <c r="L1696" s="64">
        <f t="shared" si="78"/>
        <v>0.41349883801312659</v>
      </c>
      <c r="M1696" s="65">
        <f t="shared" si="79"/>
        <v>10647.181579999997</v>
      </c>
      <c r="N1696" s="65">
        <f t="shared" si="80"/>
        <v>113362475.59749123</v>
      </c>
      <c r="O1696" s="66" t="e">
        <v>#N/A</v>
      </c>
      <c r="P1696" s="1">
        <v>1696</v>
      </c>
      <c r="Q1696" s="46">
        <f>ROUND(class[[#This Row],[count]],-3)</f>
        <v>26000</v>
      </c>
      <c r="R1696" s="59">
        <f>VLOOKUP(class[[#This Row],[count_rd]],caltran!$J$2:$P$182,7,FALSE)</f>
        <v>19448</v>
      </c>
      <c r="S1696" s="63">
        <f>VLOOKUP(class[[#This Row],[count_rd]],caltran!$J$2:$P$182,6,FALSE)</f>
        <v>32552</v>
      </c>
      <c r="T1696" s="1">
        <f>IF(AND(class[[#This Row],[flow]]&gt;=class[[#This Row],[low]], class[[#This Row],[flow]]&lt;=class[[#This Row],[high]]),1,0)</f>
        <v>0</v>
      </c>
    </row>
    <row r="1697" spans="1:20" x14ac:dyDescent="0.25">
      <c r="A1697" s="61">
        <v>6783</v>
      </c>
      <c r="B1697" s="61">
        <v>3</v>
      </c>
      <c r="C1697" s="61">
        <v>1</v>
      </c>
      <c r="D1697" s="68">
        <v>2</v>
      </c>
      <c r="E1697" s="61" t="s">
        <v>77</v>
      </c>
      <c r="F1697" s="61">
        <v>3</v>
      </c>
      <c r="G16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97" s="62">
        <v>2</v>
      </c>
      <c r="I1697" s="62">
        <v>14</v>
      </c>
      <c r="J1697" s="61">
        <v>25773</v>
      </c>
      <c r="K1697" s="4">
        <f>VLOOKUP(class[[#This Row],[hwycov_id]],readme!E:F,2,FALSE)</f>
        <v>19640.640549</v>
      </c>
      <c r="L1697" s="64">
        <f t="shared" si="78"/>
        <v>-0.23793735502269819</v>
      </c>
      <c r="M1697" s="65">
        <f t="shared" si="79"/>
        <v>-6132.3594510000003</v>
      </c>
      <c r="N1697" s="65">
        <f t="shared" si="80"/>
        <v>37605832.436269023</v>
      </c>
      <c r="O1697" s="66" t="e">
        <v>#N/A</v>
      </c>
      <c r="P1697" s="1">
        <v>1697</v>
      </c>
      <c r="Q1697" s="46">
        <f>ROUND(class[[#This Row],[count]],-3)</f>
        <v>26000</v>
      </c>
      <c r="R1697" s="59">
        <f>VLOOKUP(class[[#This Row],[count_rd]],caltran!$J$2:$P$182,7,FALSE)</f>
        <v>19448</v>
      </c>
      <c r="S1697" s="63">
        <f>VLOOKUP(class[[#This Row],[count_rd]],caltran!$J$2:$P$182,6,FALSE)</f>
        <v>32552</v>
      </c>
      <c r="T1697" s="1">
        <f>IF(AND(class[[#This Row],[flow]]&gt;=class[[#This Row],[low]], class[[#This Row],[flow]]&lt;=class[[#This Row],[high]]),1,0)</f>
        <v>1</v>
      </c>
    </row>
    <row r="1698" spans="1:20" x14ac:dyDescent="0.25">
      <c r="A1698" s="61">
        <v>4600</v>
      </c>
      <c r="B1698" s="61">
        <v>3</v>
      </c>
      <c r="C1698" s="61">
        <v>1</v>
      </c>
      <c r="D1698" s="68">
        <v>2</v>
      </c>
      <c r="E1698" s="61" t="s">
        <v>77</v>
      </c>
      <c r="F1698" s="61">
        <v>3</v>
      </c>
      <c r="G16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698" s="62">
        <v>5</v>
      </c>
      <c r="I1698" s="62">
        <v>5</v>
      </c>
      <c r="J1698" s="61">
        <v>25800</v>
      </c>
      <c r="K1698" s="4">
        <f>VLOOKUP(class[[#This Row],[hwycov_id]],readme!E:F,2,FALSE)</f>
        <v>19286.984131000005</v>
      </c>
      <c r="L1698" s="64">
        <f t="shared" si="78"/>
        <v>-0.25244247554263544</v>
      </c>
      <c r="M1698" s="65">
        <f t="shared" si="79"/>
        <v>-6513.0158689999953</v>
      </c>
      <c r="N1698" s="65">
        <f t="shared" si="80"/>
        <v>42419375.709845766</v>
      </c>
      <c r="O1698" s="66" t="e">
        <v>#N/A</v>
      </c>
      <c r="P1698" s="1">
        <v>1698</v>
      </c>
      <c r="Q1698" s="46">
        <f>ROUND(class[[#This Row],[count]],-3)</f>
        <v>26000</v>
      </c>
      <c r="R1698" s="59">
        <f>VLOOKUP(class[[#This Row],[count_rd]],caltran!$J$2:$P$182,7,FALSE)</f>
        <v>19448</v>
      </c>
      <c r="S1698" s="63">
        <f>VLOOKUP(class[[#This Row],[count_rd]],caltran!$J$2:$P$182,6,FALSE)</f>
        <v>32552</v>
      </c>
      <c r="T1698" s="1">
        <f>IF(AND(class[[#This Row],[flow]]&gt;=class[[#This Row],[low]], class[[#This Row],[flow]]&lt;=class[[#This Row],[high]]),1,0)</f>
        <v>0</v>
      </c>
    </row>
    <row r="1699" spans="1:20" x14ac:dyDescent="0.25">
      <c r="A1699" s="61">
        <v>3354</v>
      </c>
      <c r="B1699" s="61">
        <v>3</v>
      </c>
      <c r="C1699" s="61">
        <v>1</v>
      </c>
      <c r="D1699" s="68">
        <v>2</v>
      </c>
      <c r="E1699" s="61" t="s">
        <v>77</v>
      </c>
      <c r="F1699" s="61">
        <v>3</v>
      </c>
      <c r="G16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699" s="62">
        <v>4</v>
      </c>
      <c r="I1699" s="62">
        <v>2</v>
      </c>
      <c r="J1699" s="61">
        <v>25800</v>
      </c>
      <c r="K1699" s="4">
        <f>VLOOKUP(class[[#This Row],[hwycov_id]],readme!E:F,2,FALSE)</f>
        <v>41383.395386999997</v>
      </c>
      <c r="L1699" s="64">
        <f t="shared" si="78"/>
        <v>0.60400757313953468</v>
      </c>
      <c r="M1699" s="65">
        <f t="shared" si="79"/>
        <v>15583.395386999997</v>
      </c>
      <c r="N1699" s="65">
        <f t="shared" si="80"/>
        <v>242842211.78757277</v>
      </c>
      <c r="O1699" s="66" t="e">
        <v>#N/A</v>
      </c>
      <c r="P1699" s="1">
        <v>1699</v>
      </c>
      <c r="Q1699" s="46">
        <f>ROUND(class[[#This Row],[count]],-3)</f>
        <v>26000</v>
      </c>
      <c r="R1699" s="59">
        <f>VLOOKUP(class[[#This Row],[count_rd]],caltran!$J$2:$P$182,7,FALSE)</f>
        <v>19448</v>
      </c>
      <c r="S1699" s="63">
        <f>VLOOKUP(class[[#This Row],[count_rd]],caltran!$J$2:$P$182,6,FALSE)</f>
        <v>32552</v>
      </c>
      <c r="T1699" s="1">
        <f>IF(AND(class[[#This Row],[flow]]&gt;=class[[#This Row],[low]], class[[#This Row],[flow]]&lt;=class[[#This Row],[high]]),1,0)</f>
        <v>0</v>
      </c>
    </row>
    <row r="1700" spans="1:20" x14ac:dyDescent="0.25">
      <c r="A1700" s="61">
        <v>20653</v>
      </c>
      <c r="B1700" s="61">
        <v>3</v>
      </c>
      <c r="C1700" s="61">
        <v>1</v>
      </c>
      <c r="D1700" s="68">
        <v>2</v>
      </c>
      <c r="E1700" s="61" t="s">
        <v>77</v>
      </c>
      <c r="F1700" s="61">
        <v>3</v>
      </c>
      <c r="G17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00" s="62">
        <v>7</v>
      </c>
      <c r="I1700" s="62">
        <v>7</v>
      </c>
      <c r="J1700" s="61">
        <v>25800</v>
      </c>
      <c r="K1700" s="4">
        <f>VLOOKUP(class[[#This Row],[hwycov_id]],readme!E:F,2,FALSE)</f>
        <v>16928.788879</v>
      </c>
      <c r="L1700" s="64">
        <f t="shared" si="78"/>
        <v>-0.34384539228682176</v>
      </c>
      <c r="M1700" s="65">
        <f t="shared" si="79"/>
        <v>-8871.2111210000003</v>
      </c>
      <c r="N1700" s="65">
        <f t="shared" si="80"/>
        <v>78698386.753354087</v>
      </c>
      <c r="O1700" s="66" t="e">
        <v>#N/A</v>
      </c>
      <c r="P1700" s="1">
        <v>1700</v>
      </c>
      <c r="Q1700" s="46">
        <f>ROUND(class[[#This Row],[count]],-3)</f>
        <v>26000</v>
      </c>
      <c r="R1700" s="59">
        <f>VLOOKUP(class[[#This Row],[count_rd]],caltran!$J$2:$P$182,7,FALSE)</f>
        <v>19448</v>
      </c>
      <c r="S1700" s="63">
        <f>VLOOKUP(class[[#This Row],[count_rd]],caltran!$J$2:$P$182,6,FALSE)</f>
        <v>32552</v>
      </c>
      <c r="T1700" s="1">
        <f>IF(AND(class[[#This Row],[flow]]&gt;=class[[#This Row],[low]], class[[#This Row],[flow]]&lt;=class[[#This Row],[high]]),1,0)</f>
        <v>0</v>
      </c>
    </row>
    <row r="1701" spans="1:20" x14ac:dyDescent="0.25">
      <c r="A1701" s="61">
        <v>4695</v>
      </c>
      <c r="B1701" s="61">
        <v>3</v>
      </c>
      <c r="C1701" s="61">
        <v>1</v>
      </c>
      <c r="D1701" s="68">
        <v>2</v>
      </c>
      <c r="E1701" s="61" t="s">
        <v>77</v>
      </c>
      <c r="F1701" s="61">
        <v>3</v>
      </c>
      <c r="G17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01" s="62">
        <v>7</v>
      </c>
      <c r="I1701" s="62">
        <v>7</v>
      </c>
      <c r="J1701" s="61">
        <v>25900</v>
      </c>
      <c r="K1701" s="4">
        <f>VLOOKUP(class[[#This Row],[hwycov_id]],readme!E:F,2,FALSE)</f>
        <v>21206.818694999998</v>
      </c>
      <c r="L1701" s="64">
        <f t="shared" si="78"/>
        <v>-0.1812039113899615</v>
      </c>
      <c r="M1701" s="65">
        <f t="shared" si="79"/>
        <v>-4693.1813050000019</v>
      </c>
      <c r="N1701" s="65">
        <f t="shared" si="80"/>
        <v>22025950.761601523</v>
      </c>
      <c r="O1701" s="66" t="e">
        <v>#N/A</v>
      </c>
      <c r="P1701" s="1">
        <v>1701</v>
      </c>
      <c r="Q1701" s="46">
        <f>ROUND(class[[#This Row],[count]],-3)</f>
        <v>26000</v>
      </c>
      <c r="R1701" s="59">
        <f>VLOOKUP(class[[#This Row],[count_rd]],caltran!$J$2:$P$182,7,FALSE)</f>
        <v>19448</v>
      </c>
      <c r="S1701" s="63">
        <f>VLOOKUP(class[[#This Row],[count_rd]],caltran!$J$2:$P$182,6,FALSE)</f>
        <v>32552</v>
      </c>
      <c r="T1701" s="1">
        <f>IF(AND(class[[#This Row],[flow]]&gt;=class[[#This Row],[low]], class[[#This Row],[flow]]&lt;=class[[#This Row],[high]]),1,0)</f>
        <v>1</v>
      </c>
    </row>
    <row r="1702" spans="1:20" x14ac:dyDescent="0.25">
      <c r="A1702" s="61">
        <v>9568</v>
      </c>
      <c r="B1702" s="61">
        <v>3</v>
      </c>
      <c r="C1702" s="61">
        <v>1</v>
      </c>
      <c r="D1702" s="68">
        <v>2</v>
      </c>
      <c r="E1702" s="61" t="s">
        <v>77</v>
      </c>
      <c r="F1702" s="61">
        <v>3</v>
      </c>
      <c r="G17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02" s="62">
        <v>2</v>
      </c>
      <c r="I1702" s="62">
        <v>11</v>
      </c>
      <c r="J1702" s="61">
        <v>26000</v>
      </c>
      <c r="K1702" s="4">
        <f>VLOOKUP(class[[#This Row],[hwycov_id]],readme!E:F,2,FALSE)</f>
        <v>25689.779112</v>
      </c>
      <c r="L1702" s="64">
        <f t="shared" si="78"/>
        <v>-1.1931572615384578E-2</v>
      </c>
      <c r="M1702" s="65">
        <f t="shared" si="79"/>
        <v>-310.22088799999983</v>
      </c>
      <c r="N1702" s="65">
        <f t="shared" si="80"/>
        <v>96236.999351508435</v>
      </c>
      <c r="O1702" s="66" t="e">
        <v>#N/A</v>
      </c>
      <c r="P1702" s="1">
        <v>1702</v>
      </c>
      <c r="Q1702" s="46">
        <f>ROUND(class[[#This Row],[count]],-3)</f>
        <v>26000</v>
      </c>
      <c r="R1702" s="59">
        <f>VLOOKUP(class[[#This Row],[count_rd]],caltran!$J$2:$P$182,7,FALSE)</f>
        <v>19448</v>
      </c>
      <c r="S1702" s="63">
        <f>VLOOKUP(class[[#This Row],[count_rd]],caltran!$J$2:$P$182,6,FALSE)</f>
        <v>32552</v>
      </c>
      <c r="T1702" s="1">
        <f>IF(AND(class[[#This Row],[flow]]&gt;=class[[#This Row],[low]], class[[#This Row],[flow]]&lt;=class[[#This Row],[high]]),1,0)</f>
        <v>1</v>
      </c>
    </row>
    <row r="1703" spans="1:20" x14ac:dyDescent="0.25">
      <c r="A1703" s="61">
        <v>11610</v>
      </c>
      <c r="B1703" s="61">
        <v>3</v>
      </c>
      <c r="C1703" s="61">
        <v>1</v>
      </c>
      <c r="D1703" s="68">
        <v>2</v>
      </c>
      <c r="E1703" s="61" t="s">
        <v>77</v>
      </c>
      <c r="F1703" s="61">
        <v>3</v>
      </c>
      <c r="G17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03" s="62">
        <v>3</v>
      </c>
      <c r="I1703" s="62">
        <v>14</v>
      </c>
      <c r="J1703" s="61">
        <v>26061</v>
      </c>
      <c r="K1703" s="4">
        <f>VLOOKUP(class[[#This Row],[hwycov_id]],readme!E:F,2,FALSE)</f>
        <v>28722.960083000002</v>
      </c>
      <c r="L1703" s="64">
        <f t="shared" si="78"/>
        <v>0.10214343590038766</v>
      </c>
      <c r="M1703" s="65">
        <f t="shared" si="79"/>
        <v>2661.9600830000018</v>
      </c>
      <c r="N1703" s="65">
        <f t="shared" si="80"/>
        <v>7086031.4834853765</v>
      </c>
      <c r="O1703" s="66" t="e">
        <v>#N/A</v>
      </c>
      <c r="P1703" s="1">
        <v>1703</v>
      </c>
      <c r="Q1703" s="46">
        <f>ROUND(class[[#This Row],[count]],-3)</f>
        <v>26000</v>
      </c>
      <c r="R1703" s="59">
        <f>VLOOKUP(class[[#This Row],[count_rd]],caltran!$J$2:$P$182,7,FALSE)</f>
        <v>19448</v>
      </c>
      <c r="S1703" s="63">
        <f>VLOOKUP(class[[#This Row],[count_rd]],caltran!$J$2:$P$182,6,FALSE)</f>
        <v>32552</v>
      </c>
      <c r="T1703" s="1">
        <f>IF(AND(class[[#This Row],[flow]]&gt;=class[[#This Row],[low]], class[[#This Row],[flow]]&lt;=class[[#This Row],[high]]),1,0)</f>
        <v>1</v>
      </c>
    </row>
    <row r="1704" spans="1:20" x14ac:dyDescent="0.25">
      <c r="A1704" s="61">
        <v>19926</v>
      </c>
      <c r="B1704" s="61">
        <v>3</v>
      </c>
      <c r="C1704" s="61">
        <v>1</v>
      </c>
      <c r="D1704" s="68">
        <v>2</v>
      </c>
      <c r="E1704" s="61" t="s">
        <v>77</v>
      </c>
      <c r="F1704" s="61">
        <v>3</v>
      </c>
      <c r="G17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04" s="62">
        <v>2</v>
      </c>
      <c r="I1704" s="62">
        <v>14</v>
      </c>
      <c r="J1704" s="61">
        <v>26356</v>
      </c>
      <c r="K1704" s="4">
        <f>VLOOKUP(class[[#This Row],[hwycov_id]],readme!E:F,2,FALSE)</f>
        <v>26988.774416</v>
      </c>
      <c r="L1704" s="64">
        <f t="shared" si="78"/>
        <v>2.4008742449537213E-2</v>
      </c>
      <c r="M1704" s="65">
        <f t="shared" si="79"/>
        <v>632.7744160000002</v>
      </c>
      <c r="N1704" s="65">
        <f t="shared" si="80"/>
        <v>400403.46154414129</v>
      </c>
      <c r="O1704" s="66" t="e">
        <v>#N/A</v>
      </c>
      <c r="P1704" s="1">
        <v>1704</v>
      </c>
      <c r="Q1704" s="46">
        <f>ROUND(class[[#This Row],[count]],-3)</f>
        <v>26000</v>
      </c>
      <c r="R1704" s="59">
        <f>VLOOKUP(class[[#This Row],[count_rd]],caltran!$J$2:$P$182,7,FALSE)</f>
        <v>19448</v>
      </c>
      <c r="S1704" s="63">
        <f>VLOOKUP(class[[#This Row],[count_rd]],caltran!$J$2:$P$182,6,FALSE)</f>
        <v>32552</v>
      </c>
      <c r="T1704" s="1">
        <f>IF(AND(class[[#This Row],[flow]]&gt;=class[[#This Row],[low]], class[[#This Row],[flow]]&lt;=class[[#This Row],[high]]),1,0)</f>
        <v>1</v>
      </c>
    </row>
    <row r="1705" spans="1:20" x14ac:dyDescent="0.25">
      <c r="A1705" s="61">
        <v>1760</v>
      </c>
      <c r="B1705" s="61">
        <v>3</v>
      </c>
      <c r="C1705" s="61">
        <v>1</v>
      </c>
      <c r="D1705" s="68">
        <v>2</v>
      </c>
      <c r="E1705" s="61" t="s">
        <v>77</v>
      </c>
      <c r="F1705" s="61">
        <v>3</v>
      </c>
      <c r="G17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05" s="62">
        <v>3</v>
      </c>
      <c r="I1705" s="62">
        <v>14</v>
      </c>
      <c r="J1705" s="61">
        <v>26376</v>
      </c>
      <c r="K1705" s="4">
        <f>VLOOKUP(class[[#This Row],[hwycov_id]],readme!E:F,2,FALSE)</f>
        <v>20333.543701000002</v>
      </c>
      <c r="L1705" s="64">
        <f t="shared" si="78"/>
        <v>-0.22908918331058525</v>
      </c>
      <c r="M1705" s="65">
        <f t="shared" si="79"/>
        <v>-6042.4562989999977</v>
      </c>
      <c r="N1705" s="65">
        <f t="shared" si="80"/>
        <v>36511278.125324748</v>
      </c>
      <c r="O1705" s="66" t="e">
        <v>#N/A</v>
      </c>
      <c r="P1705" s="1">
        <v>1705</v>
      </c>
      <c r="Q1705" s="46">
        <f>ROUND(class[[#This Row],[count]],-3)</f>
        <v>26000</v>
      </c>
      <c r="R1705" s="59">
        <f>VLOOKUP(class[[#This Row],[count_rd]],caltran!$J$2:$P$182,7,FALSE)</f>
        <v>19448</v>
      </c>
      <c r="S1705" s="63">
        <f>VLOOKUP(class[[#This Row],[count_rd]],caltran!$J$2:$P$182,6,FALSE)</f>
        <v>32552</v>
      </c>
      <c r="T1705" s="1">
        <f>IF(AND(class[[#This Row],[flow]]&gt;=class[[#This Row],[low]], class[[#This Row],[flow]]&lt;=class[[#This Row],[high]]),1,0)</f>
        <v>1</v>
      </c>
    </row>
    <row r="1706" spans="1:20" x14ac:dyDescent="0.25">
      <c r="A1706" s="61">
        <v>20345</v>
      </c>
      <c r="B1706" s="61">
        <v>3</v>
      </c>
      <c r="C1706" s="61">
        <v>1</v>
      </c>
      <c r="D1706" s="68">
        <v>2</v>
      </c>
      <c r="E1706" s="61" t="s">
        <v>77</v>
      </c>
      <c r="F1706" s="61">
        <v>3</v>
      </c>
      <c r="G17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06" s="62">
        <v>5</v>
      </c>
      <c r="I1706" s="62">
        <v>16</v>
      </c>
      <c r="J1706" s="61">
        <v>26400</v>
      </c>
      <c r="K1706" s="4">
        <f>VLOOKUP(class[[#This Row],[hwycov_id]],readme!E:F,2,FALSE)</f>
        <v>26615.140687000003</v>
      </c>
      <c r="L1706" s="64">
        <f t="shared" si="78"/>
        <v>8.1492684469697263E-3</v>
      </c>
      <c r="M1706" s="65">
        <f t="shared" si="79"/>
        <v>215.1406870000028</v>
      </c>
      <c r="N1706" s="65">
        <f t="shared" si="80"/>
        <v>46285.515202833172</v>
      </c>
      <c r="O1706" s="66" t="e">
        <v>#N/A</v>
      </c>
      <c r="P1706" s="1">
        <v>1706</v>
      </c>
      <c r="Q1706" s="46">
        <f>ROUND(class[[#This Row],[count]],-3)</f>
        <v>26000</v>
      </c>
      <c r="R1706" s="59">
        <f>VLOOKUP(class[[#This Row],[count_rd]],caltran!$J$2:$P$182,7,FALSE)</f>
        <v>19448</v>
      </c>
      <c r="S1706" s="63">
        <f>VLOOKUP(class[[#This Row],[count_rd]],caltran!$J$2:$P$182,6,FALSE)</f>
        <v>32552</v>
      </c>
      <c r="T1706" s="1">
        <f>IF(AND(class[[#This Row],[flow]]&gt;=class[[#This Row],[low]], class[[#This Row],[flow]]&lt;=class[[#This Row],[high]]),1,0)</f>
        <v>1</v>
      </c>
    </row>
    <row r="1707" spans="1:20" x14ac:dyDescent="0.25">
      <c r="A1707" s="61">
        <v>12104</v>
      </c>
      <c r="B1707" s="61">
        <v>3</v>
      </c>
      <c r="C1707" s="61">
        <v>1</v>
      </c>
      <c r="D1707" s="68">
        <v>2</v>
      </c>
      <c r="E1707" s="61" t="s">
        <v>77</v>
      </c>
      <c r="F1707" s="61">
        <v>3</v>
      </c>
      <c r="G17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07" s="62">
        <v>6</v>
      </c>
      <c r="I1707" s="62">
        <v>1</v>
      </c>
      <c r="J1707" s="61">
        <v>26500</v>
      </c>
      <c r="K1707" s="4">
        <f>VLOOKUP(class[[#This Row],[hwycov_id]],readme!E:F,2,FALSE)</f>
        <v>25464.652495000002</v>
      </c>
      <c r="L1707" s="64">
        <f t="shared" si="78"/>
        <v>-3.9069717169811224E-2</v>
      </c>
      <c r="M1707" s="65">
        <f t="shared" si="79"/>
        <v>-1035.3475049999979</v>
      </c>
      <c r="N1707" s="65">
        <f t="shared" si="80"/>
        <v>1071944.4561097207</v>
      </c>
      <c r="O1707" s="66" t="e">
        <v>#N/A</v>
      </c>
      <c r="P1707" s="1">
        <v>1707</v>
      </c>
      <c r="Q1707" s="46">
        <f>ROUND(class[[#This Row],[count]],-3)</f>
        <v>27000</v>
      </c>
      <c r="R1707" s="59">
        <f>VLOOKUP(class[[#This Row],[count_rd]],caltran!$J$2:$P$182,7,FALSE)</f>
        <v>20250</v>
      </c>
      <c r="S1707" s="63">
        <f>VLOOKUP(class[[#This Row],[count_rd]],caltran!$J$2:$P$182,6,FALSE)</f>
        <v>33750</v>
      </c>
      <c r="T1707" s="1">
        <f>IF(AND(class[[#This Row],[flow]]&gt;=class[[#This Row],[low]], class[[#This Row],[flow]]&lt;=class[[#This Row],[high]]),1,0)</f>
        <v>1</v>
      </c>
    </row>
    <row r="1708" spans="1:20" x14ac:dyDescent="0.25">
      <c r="A1708" s="61">
        <v>20332</v>
      </c>
      <c r="B1708" s="61">
        <v>3</v>
      </c>
      <c r="C1708" s="61">
        <v>1</v>
      </c>
      <c r="D1708" s="68">
        <v>2</v>
      </c>
      <c r="E1708" s="61" t="s">
        <v>77</v>
      </c>
      <c r="F1708" s="61">
        <v>3</v>
      </c>
      <c r="G17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08" s="62">
        <v>2</v>
      </c>
      <c r="I1708" s="62">
        <v>14</v>
      </c>
      <c r="J1708" s="61">
        <v>26595</v>
      </c>
      <c r="K1708" s="4">
        <f>VLOOKUP(class[[#This Row],[hwycov_id]],readme!E:F,2,FALSE)</f>
        <v>19955.158509999997</v>
      </c>
      <c r="L1708" s="64">
        <f t="shared" si="78"/>
        <v>-0.24966503064485812</v>
      </c>
      <c r="M1708" s="65">
        <f t="shared" si="79"/>
        <v>-6639.8414900000025</v>
      </c>
      <c r="N1708" s="65">
        <f t="shared" si="80"/>
        <v>44087495.012325451</v>
      </c>
      <c r="O1708" s="66" t="e">
        <v>#N/A</v>
      </c>
      <c r="P1708" s="1">
        <v>1708</v>
      </c>
      <c r="Q1708" s="46">
        <f>ROUND(class[[#This Row],[count]],-3)</f>
        <v>27000</v>
      </c>
      <c r="R1708" s="59">
        <f>VLOOKUP(class[[#This Row],[count_rd]],caltran!$J$2:$P$182,7,FALSE)</f>
        <v>20250</v>
      </c>
      <c r="S1708" s="63">
        <f>VLOOKUP(class[[#This Row],[count_rd]],caltran!$J$2:$P$182,6,FALSE)</f>
        <v>33750</v>
      </c>
      <c r="T1708" s="1">
        <f>IF(AND(class[[#This Row],[flow]]&gt;=class[[#This Row],[low]], class[[#This Row],[flow]]&lt;=class[[#This Row],[high]]),1,0)</f>
        <v>0</v>
      </c>
    </row>
    <row r="1709" spans="1:20" x14ac:dyDescent="0.25">
      <c r="A1709" s="61">
        <v>15896</v>
      </c>
      <c r="B1709" s="61">
        <v>3</v>
      </c>
      <c r="C1709" s="61">
        <v>1</v>
      </c>
      <c r="D1709" s="68">
        <v>2</v>
      </c>
      <c r="E1709" s="61" t="s">
        <v>77</v>
      </c>
      <c r="F1709" s="61">
        <v>3</v>
      </c>
      <c r="G17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09" s="62">
        <v>5</v>
      </c>
      <c r="I1709" s="62">
        <v>19</v>
      </c>
      <c r="J1709" s="61">
        <v>26700</v>
      </c>
      <c r="K1709" s="4">
        <f>VLOOKUP(class[[#This Row],[hwycov_id]],readme!E:F,2,FALSE)</f>
        <v>23539.769132999998</v>
      </c>
      <c r="L1709" s="64">
        <f t="shared" si="78"/>
        <v>-0.11836070662921361</v>
      </c>
      <c r="M1709" s="65">
        <f t="shared" si="79"/>
        <v>-3160.230867000002</v>
      </c>
      <c r="N1709" s="65">
        <f t="shared" si="80"/>
        <v>9987059.1327395849</v>
      </c>
      <c r="O1709" s="66" t="e">
        <v>#N/A</v>
      </c>
      <c r="P1709" s="1">
        <v>1709</v>
      </c>
      <c r="Q1709" s="46">
        <f>ROUND(class[[#This Row],[count]],-3)</f>
        <v>27000</v>
      </c>
      <c r="R1709" s="59">
        <f>VLOOKUP(class[[#This Row],[count_rd]],caltran!$J$2:$P$182,7,FALSE)</f>
        <v>20250</v>
      </c>
      <c r="S1709" s="63">
        <f>VLOOKUP(class[[#This Row],[count_rd]],caltran!$J$2:$P$182,6,FALSE)</f>
        <v>33750</v>
      </c>
      <c r="T1709" s="1">
        <f>IF(AND(class[[#This Row],[flow]]&gt;=class[[#This Row],[low]], class[[#This Row],[flow]]&lt;=class[[#This Row],[high]]),1,0)</f>
        <v>1</v>
      </c>
    </row>
    <row r="1710" spans="1:20" x14ac:dyDescent="0.25">
      <c r="A1710" s="61">
        <v>2999</v>
      </c>
      <c r="B1710" s="61">
        <v>3</v>
      </c>
      <c r="C1710" s="61">
        <v>1</v>
      </c>
      <c r="D1710" s="68">
        <v>2</v>
      </c>
      <c r="E1710" s="61" t="s">
        <v>77</v>
      </c>
      <c r="F1710" s="61">
        <v>3</v>
      </c>
      <c r="G17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10" s="62">
        <v>3</v>
      </c>
      <c r="I1710" s="62">
        <v>14</v>
      </c>
      <c r="J1710" s="61">
        <v>26816</v>
      </c>
      <c r="K1710" s="4">
        <f>VLOOKUP(class[[#This Row],[hwycov_id]],readme!E:F,2,FALSE)</f>
        <v>20018.682785999998</v>
      </c>
      <c r="L1710" s="64">
        <f t="shared" si="78"/>
        <v>-0.25347990803997622</v>
      </c>
      <c r="M1710" s="65">
        <f t="shared" si="79"/>
        <v>-6797.3172140000024</v>
      </c>
      <c r="N1710" s="65">
        <f t="shared" si="80"/>
        <v>46203521.307740755</v>
      </c>
      <c r="O1710" s="66" t="e">
        <v>#N/A</v>
      </c>
      <c r="P1710" s="1">
        <v>1710</v>
      </c>
      <c r="Q1710" s="46">
        <f>ROUND(class[[#This Row],[count]],-3)</f>
        <v>27000</v>
      </c>
      <c r="R1710" s="59">
        <f>VLOOKUP(class[[#This Row],[count_rd]],caltran!$J$2:$P$182,7,FALSE)</f>
        <v>20250</v>
      </c>
      <c r="S1710" s="63">
        <f>VLOOKUP(class[[#This Row],[count_rd]],caltran!$J$2:$P$182,6,FALSE)</f>
        <v>33750</v>
      </c>
      <c r="T1710" s="1">
        <f>IF(AND(class[[#This Row],[flow]]&gt;=class[[#This Row],[low]], class[[#This Row],[flow]]&lt;=class[[#This Row],[high]]),1,0)</f>
        <v>0</v>
      </c>
    </row>
    <row r="1711" spans="1:20" x14ac:dyDescent="0.25">
      <c r="A1711" s="61">
        <v>9617</v>
      </c>
      <c r="B1711" s="61">
        <v>3</v>
      </c>
      <c r="C1711" s="61">
        <v>1</v>
      </c>
      <c r="D1711" s="68">
        <v>2</v>
      </c>
      <c r="E1711" s="61" t="s">
        <v>77</v>
      </c>
      <c r="F1711" s="61">
        <v>3</v>
      </c>
      <c r="G17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11" s="62">
        <v>5</v>
      </c>
      <c r="I1711" s="62">
        <v>19</v>
      </c>
      <c r="J1711" s="61">
        <v>26832</v>
      </c>
      <c r="K1711" s="4">
        <f>VLOOKUP(class[[#This Row],[hwycov_id]],readme!E:F,2,FALSE)</f>
        <v>19715.117005</v>
      </c>
      <c r="L1711" s="64">
        <f t="shared" si="78"/>
        <v>-0.2652386327892069</v>
      </c>
      <c r="M1711" s="65">
        <f t="shared" si="79"/>
        <v>-7116.8829949999999</v>
      </c>
      <c r="N1711" s="65">
        <f t="shared" si="80"/>
        <v>50650023.564520173</v>
      </c>
      <c r="O1711" s="66" t="e">
        <v>#N/A</v>
      </c>
      <c r="P1711" s="1">
        <v>1711</v>
      </c>
      <c r="Q1711" s="46">
        <f>ROUND(class[[#This Row],[count]],-3)</f>
        <v>27000</v>
      </c>
      <c r="R1711" s="59">
        <f>VLOOKUP(class[[#This Row],[count_rd]],caltran!$J$2:$P$182,7,FALSE)</f>
        <v>20250</v>
      </c>
      <c r="S1711" s="63">
        <f>VLOOKUP(class[[#This Row],[count_rd]],caltran!$J$2:$P$182,6,FALSE)</f>
        <v>33750</v>
      </c>
      <c r="T1711" s="1">
        <f>IF(AND(class[[#This Row],[flow]]&gt;=class[[#This Row],[low]], class[[#This Row],[flow]]&lt;=class[[#This Row],[high]]),1,0)</f>
        <v>0</v>
      </c>
    </row>
    <row r="1712" spans="1:20" x14ac:dyDescent="0.25">
      <c r="A1712" s="61">
        <v>13728</v>
      </c>
      <c r="B1712" s="61">
        <v>3</v>
      </c>
      <c r="C1712" s="61">
        <v>1</v>
      </c>
      <c r="D1712" s="68">
        <v>2</v>
      </c>
      <c r="E1712" s="61" t="s">
        <v>77</v>
      </c>
      <c r="F1712" s="61">
        <v>3</v>
      </c>
      <c r="G17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12" s="62">
        <v>3</v>
      </c>
      <c r="I1712" s="62">
        <v>13</v>
      </c>
      <c r="J1712" s="61">
        <v>26874</v>
      </c>
      <c r="K1712" s="4">
        <f>VLOOKUP(class[[#This Row],[hwycov_id]],readme!E:F,2,FALSE)</f>
        <v>28648.358002000001</v>
      </c>
      <c r="L1712" s="64">
        <f t="shared" si="78"/>
        <v>6.6025080077398268E-2</v>
      </c>
      <c r="M1712" s="65">
        <f t="shared" si="79"/>
        <v>1774.3580020000009</v>
      </c>
      <c r="N1712" s="65">
        <f t="shared" si="80"/>
        <v>3148346.319261435</v>
      </c>
      <c r="O1712" s="66" t="e">
        <v>#N/A</v>
      </c>
      <c r="P1712" s="1">
        <v>1712</v>
      </c>
      <c r="Q1712" s="46">
        <f>ROUND(class[[#This Row],[count]],-3)</f>
        <v>27000</v>
      </c>
      <c r="R1712" s="59">
        <f>VLOOKUP(class[[#This Row],[count_rd]],caltran!$J$2:$P$182,7,FALSE)</f>
        <v>20250</v>
      </c>
      <c r="S1712" s="63">
        <f>VLOOKUP(class[[#This Row],[count_rd]],caltran!$J$2:$P$182,6,FALSE)</f>
        <v>33750</v>
      </c>
      <c r="T1712" s="1">
        <f>IF(AND(class[[#This Row],[flow]]&gt;=class[[#This Row],[low]], class[[#This Row],[flow]]&lt;=class[[#This Row],[high]]),1,0)</f>
        <v>1</v>
      </c>
    </row>
    <row r="1713" spans="1:20" x14ac:dyDescent="0.25">
      <c r="A1713" s="61">
        <v>4746</v>
      </c>
      <c r="B1713" s="61">
        <v>3</v>
      </c>
      <c r="C1713" s="61">
        <v>1</v>
      </c>
      <c r="D1713" s="68">
        <v>2</v>
      </c>
      <c r="E1713" s="61" t="s">
        <v>77</v>
      </c>
      <c r="F1713" s="61">
        <v>3</v>
      </c>
      <c r="G17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13" s="62">
        <v>6</v>
      </c>
      <c r="I1713" s="62">
        <v>1</v>
      </c>
      <c r="J1713" s="61">
        <v>26900</v>
      </c>
      <c r="K1713" s="4">
        <f>VLOOKUP(class[[#This Row],[hwycov_id]],readme!E:F,2,FALSE)</f>
        <v>31896.142577999999</v>
      </c>
      <c r="L1713" s="64">
        <f t="shared" si="78"/>
        <v>0.18573020736059487</v>
      </c>
      <c r="M1713" s="65">
        <f t="shared" si="79"/>
        <v>4996.142577999999</v>
      </c>
      <c r="N1713" s="65">
        <f t="shared" si="80"/>
        <v>24961440.659704477</v>
      </c>
      <c r="O1713" s="66" t="e">
        <v>#N/A</v>
      </c>
      <c r="P1713" s="1">
        <v>1713</v>
      </c>
      <c r="Q1713" s="46">
        <f>ROUND(class[[#This Row],[count]],-3)</f>
        <v>27000</v>
      </c>
      <c r="R1713" s="59">
        <f>VLOOKUP(class[[#This Row],[count_rd]],caltran!$J$2:$P$182,7,FALSE)</f>
        <v>20250</v>
      </c>
      <c r="S1713" s="63">
        <f>VLOOKUP(class[[#This Row],[count_rd]],caltran!$J$2:$P$182,6,FALSE)</f>
        <v>33750</v>
      </c>
      <c r="T1713" s="1">
        <f>IF(AND(class[[#This Row],[flow]]&gt;=class[[#This Row],[low]], class[[#This Row],[flow]]&lt;=class[[#This Row],[high]]),1,0)</f>
        <v>1</v>
      </c>
    </row>
    <row r="1714" spans="1:20" x14ac:dyDescent="0.25">
      <c r="A1714" s="61">
        <v>13670</v>
      </c>
      <c r="B1714" s="61">
        <v>3</v>
      </c>
      <c r="C1714" s="61">
        <v>1</v>
      </c>
      <c r="D1714" s="68">
        <v>2</v>
      </c>
      <c r="E1714" s="61" t="s">
        <v>77</v>
      </c>
      <c r="F1714" s="61">
        <v>3</v>
      </c>
      <c r="G17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14" s="62">
        <v>3</v>
      </c>
      <c r="I1714" s="62">
        <v>14</v>
      </c>
      <c r="J1714" s="61">
        <v>26985</v>
      </c>
      <c r="K1714" s="4">
        <f>VLOOKUP(class[[#This Row],[hwycov_id]],readme!E:F,2,FALSE)</f>
        <v>27190.404694000001</v>
      </c>
      <c r="L1714" s="64">
        <f t="shared" si="78"/>
        <v>7.6118100426163515E-3</v>
      </c>
      <c r="M1714" s="65">
        <f t="shared" si="79"/>
        <v>205.40469400000075</v>
      </c>
      <c r="N1714" s="65">
        <f t="shared" si="80"/>
        <v>42191.088317233945</v>
      </c>
      <c r="O1714" s="66" t="e">
        <v>#N/A</v>
      </c>
      <c r="P1714" s="1">
        <v>1714</v>
      </c>
      <c r="Q1714" s="46">
        <f>ROUND(class[[#This Row],[count]],-3)</f>
        <v>27000</v>
      </c>
      <c r="R1714" s="59">
        <f>VLOOKUP(class[[#This Row],[count_rd]],caltran!$J$2:$P$182,7,FALSE)</f>
        <v>20250</v>
      </c>
      <c r="S1714" s="63">
        <f>VLOOKUP(class[[#This Row],[count_rd]],caltran!$J$2:$P$182,6,FALSE)</f>
        <v>33750</v>
      </c>
      <c r="T1714" s="1">
        <f>IF(AND(class[[#This Row],[flow]]&gt;=class[[#This Row],[low]], class[[#This Row],[flow]]&lt;=class[[#This Row],[high]]),1,0)</f>
        <v>1</v>
      </c>
    </row>
    <row r="1715" spans="1:20" x14ac:dyDescent="0.25">
      <c r="A1715" s="61">
        <v>10563</v>
      </c>
      <c r="B1715" s="61">
        <v>3</v>
      </c>
      <c r="C1715" s="61">
        <v>1</v>
      </c>
      <c r="D1715" s="68">
        <v>2</v>
      </c>
      <c r="E1715" s="61" t="s">
        <v>77</v>
      </c>
      <c r="F1715" s="61">
        <v>3</v>
      </c>
      <c r="G17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15" s="62">
        <v>4</v>
      </c>
      <c r="I1715" s="62">
        <v>14</v>
      </c>
      <c r="J1715" s="61">
        <v>27005</v>
      </c>
      <c r="K1715" s="4">
        <f>VLOOKUP(class[[#This Row],[hwycov_id]],readme!E:F,2,FALSE)</f>
        <v>22155.140137000002</v>
      </c>
      <c r="L1715" s="64">
        <f t="shared" si="78"/>
        <v>-0.17959118174412136</v>
      </c>
      <c r="M1715" s="65">
        <f t="shared" si="79"/>
        <v>-4849.8598629999979</v>
      </c>
      <c r="N1715" s="65">
        <f t="shared" si="80"/>
        <v>23521140.690738358</v>
      </c>
      <c r="O1715" s="66" t="e">
        <v>#N/A</v>
      </c>
      <c r="P1715" s="1">
        <v>1715</v>
      </c>
      <c r="Q1715" s="46">
        <f>ROUND(class[[#This Row],[count]],-3)</f>
        <v>27000</v>
      </c>
      <c r="R1715" s="59">
        <f>VLOOKUP(class[[#This Row],[count_rd]],caltran!$J$2:$P$182,7,FALSE)</f>
        <v>20250</v>
      </c>
      <c r="S1715" s="63">
        <f>VLOOKUP(class[[#This Row],[count_rd]],caltran!$J$2:$P$182,6,FALSE)</f>
        <v>33750</v>
      </c>
      <c r="T1715" s="1">
        <f>IF(AND(class[[#This Row],[flow]]&gt;=class[[#This Row],[low]], class[[#This Row],[flow]]&lt;=class[[#This Row],[high]]),1,0)</f>
        <v>1</v>
      </c>
    </row>
    <row r="1716" spans="1:20" x14ac:dyDescent="0.25">
      <c r="A1716" s="61">
        <v>11599</v>
      </c>
      <c r="B1716" s="61">
        <v>3</v>
      </c>
      <c r="C1716" s="61">
        <v>1</v>
      </c>
      <c r="D1716" s="68">
        <v>2</v>
      </c>
      <c r="E1716" s="61" t="s">
        <v>77</v>
      </c>
      <c r="F1716" s="61">
        <v>3</v>
      </c>
      <c r="G17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16" s="62">
        <v>5</v>
      </c>
      <c r="I1716" s="62">
        <v>5</v>
      </c>
      <c r="J1716" s="61">
        <v>27100</v>
      </c>
      <c r="K1716" s="4">
        <f>VLOOKUP(class[[#This Row],[hwycov_id]],readme!E:F,2,FALSE)</f>
        <v>25309.591154999998</v>
      </c>
      <c r="L1716" s="64">
        <f t="shared" si="78"/>
        <v>-6.6066747047970553E-2</v>
      </c>
      <c r="M1716" s="65">
        <f t="shared" si="79"/>
        <v>-1790.4088450000017</v>
      </c>
      <c r="N1716" s="65">
        <f t="shared" si="80"/>
        <v>3205563.8322542403</v>
      </c>
      <c r="O1716" s="66" t="e">
        <v>#N/A</v>
      </c>
      <c r="P1716" s="1">
        <v>1716</v>
      </c>
      <c r="Q1716" s="46">
        <f>ROUND(class[[#This Row],[count]],-3)</f>
        <v>27000</v>
      </c>
      <c r="R1716" s="59">
        <f>VLOOKUP(class[[#This Row],[count_rd]],caltran!$J$2:$P$182,7,FALSE)</f>
        <v>20250</v>
      </c>
      <c r="S1716" s="63">
        <f>VLOOKUP(class[[#This Row],[count_rd]],caltran!$J$2:$P$182,6,FALSE)</f>
        <v>33750</v>
      </c>
      <c r="T1716" s="1">
        <f>IF(AND(class[[#This Row],[flow]]&gt;=class[[#This Row],[low]], class[[#This Row],[flow]]&lt;=class[[#This Row],[high]]),1,0)</f>
        <v>1</v>
      </c>
    </row>
    <row r="1717" spans="1:20" x14ac:dyDescent="0.25">
      <c r="A1717" s="61">
        <v>4431</v>
      </c>
      <c r="B1717" s="61">
        <v>3</v>
      </c>
      <c r="C1717" s="61">
        <v>1</v>
      </c>
      <c r="D1717" s="68">
        <v>2</v>
      </c>
      <c r="E1717" s="61" t="s">
        <v>77</v>
      </c>
      <c r="F1717" s="61">
        <v>3</v>
      </c>
      <c r="G17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17" s="62">
        <v>2</v>
      </c>
      <c r="I1717" s="62">
        <v>14</v>
      </c>
      <c r="J1717" s="61">
        <v>27156</v>
      </c>
      <c r="K1717" s="4">
        <f>VLOOKUP(class[[#This Row],[hwycov_id]],readme!E:F,2,FALSE)</f>
        <v>23630.780395000002</v>
      </c>
      <c r="L1717" s="64">
        <f t="shared" ref="L1717:L1780" si="81">K1717/J1717-1</f>
        <v>-0.12981365462512884</v>
      </c>
      <c r="M1717" s="65">
        <f t="shared" ref="M1717:M1780" si="82">K1717-J1717</f>
        <v>-3525.2196049999984</v>
      </c>
      <c r="N1717" s="65">
        <f t="shared" ref="N1717:N1780" si="83">POWER(M1717,2)</f>
        <v>12427173.263476346</v>
      </c>
      <c r="O1717" s="66" t="e">
        <v>#N/A</v>
      </c>
      <c r="P1717" s="1">
        <v>1717</v>
      </c>
      <c r="Q1717" s="46">
        <f>ROUND(class[[#This Row],[count]],-3)</f>
        <v>27000</v>
      </c>
      <c r="R1717" s="59">
        <f>VLOOKUP(class[[#This Row],[count_rd]],caltran!$J$2:$P$182,7,FALSE)</f>
        <v>20250</v>
      </c>
      <c r="S1717" s="63">
        <f>VLOOKUP(class[[#This Row],[count_rd]],caltran!$J$2:$P$182,6,FALSE)</f>
        <v>33750</v>
      </c>
      <c r="T1717" s="1">
        <f>IF(AND(class[[#This Row],[flow]]&gt;=class[[#This Row],[low]], class[[#This Row],[flow]]&lt;=class[[#This Row],[high]]),1,0)</f>
        <v>1</v>
      </c>
    </row>
    <row r="1718" spans="1:20" x14ac:dyDescent="0.25">
      <c r="A1718" s="61">
        <v>11595</v>
      </c>
      <c r="B1718" s="61">
        <v>3</v>
      </c>
      <c r="C1718" s="61">
        <v>1</v>
      </c>
      <c r="D1718" s="68">
        <v>2</v>
      </c>
      <c r="E1718" s="61" t="s">
        <v>77</v>
      </c>
      <c r="F1718" s="61">
        <v>3</v>
      </c>
      <c r="G17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18" s="62">
        <v>5</v>
      </c>
      <c r="I1718" s="62">
        <v>5</v>
      </c>
      <c r="J1718" s="61">
        <v>27300</v>
      </c>
      <c r="K1718" s="4">
        <f>VLOOKUP(class[[#This Row],[hwycov_id]],readme!E:F,2,FALSE)</f>
        <v>23424.627213</v>
      </c>
      <c r="L1718" s="64">
        <f t="shared" si="81"/>
        <v>-0.14195504714285712</v>
      </c>
      <c r="M1718" s="65">
        <f t="shared" si="82"/>
        <v>-3875.3727870000002</v>
      </c>
      <c r="N1718" s="65">
        <f t="shared" si="83"/>
        <v>15018514.23822015</v>
      </c>
      <c r="O1718" s="66" t="e">
        <v>#N/A</v>
      </c>
      <c r="P1718" s="1">
        <v>1718</v>
      </c>
      <c r="Q1718" s="46">
        <f>ROUND(class[[#This Row],[count]],-3)</f>
        <v>27000</v>
      </c>
      <c r="R1718" s="59">
        <f>VLOOKUP(class[[#This Row],[count_rd]],caltran!$J$2:$P$182,7,FALSE)</f>
        <v>20250</v>
      </c>
      <c r="S1718" s="63">
        <f>VLOOKUP(class[[#This Row],[count_rd]],caltran!$J$2:$P$182,6,FALSE)</f>
        <v>33750</v>
      </c>
      <c r="T1718" s="1">
        <f>IF(AND(class[[#This Row],[flow]]&gt;=class[[#This Row],[low]], class[[#This Row],[flow]]&lt;=class[[#This Row],[high]]),1,0)</f>
        <v>1</v>
      </c>
    </row>
    <row r="1719" spans="1:20" x14ac:dyDescent="0.25">
      <c r="A1719" s="61">
        <v>14969</v>
      </c>
      <c r="B1719" s="61">
        <v>3</v>
      </c>
      <c r="C1719" s="61">
        <v>1</v>
      </c>
      <c r="D1719" s="68">
        <v>2</v>
      </c>
      <c r="E1719" s="61" t="s">
        <v>77</v>
      </c>
      <c r="F1719" s="61">
        <v>3</v>
      </c>
      <c r="G17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19" s="62">
        <v>3</v>
      </c>
      <c r="I1719" s="62">
        <v>14</v>
      </c>
      <c r="J1719" s="61">
        <v>27449</v>
      </c>
      <c r="K1719" s="4">
        <f>VLOOKUP(class[[#This Row],[hwycov_id]],readme!E:F,2,FALSE)</f>
        <v>25574.888092000001</v>
      </c>
      <c r="L1719" s="64">
        <f t="shared" si="81"/>
        <v>-6.8276145141899502E-2</v>
      </c>
      <c r="M1719" s="65">
        <f t="shared" si="82"/>
        <v>-1874.1119079999989</v>
      </c>
      <c r="N1719" s="65">
        <f t="shared" si="83"/>
        <v>3512295.4437073967</v>
      </c>
      <c r="O1719" s="66" t="e">
        <v>#N/A</v>
      </c>
      <c r="P1719" s="1">
        <v>1719</v>
      </c>
      <c r="Q1719" s="46">
        <f>ROUND(class[[#This Row],[count]],-3)</f>
        <v>27000</v>
      </c>
      <c r="R1719" s="59">
        <f>VLOOKUP(class[[#This Row],[count_rd]],caltran!$J$2:$P$182,7,FALSE)</f>
        <v>20250</v>
      </c>
      <c r="S1719" s="63">
        <f>VLOOKUP(class[[#This Row],[count_rd]],caltran!$J$2:$P$182,6,FALSE)</f>
        <v>33750</v>
      </c>
      <c r="T1719" s="1">
        <f>IF(AND(class[[#This Row],[flow]]&gt;=class[[#This Row],[low]], class[[#This Row],[flow]]&lt;=class[[#This Row],[high]]),1,0)</f>
        <v>1</v>
      </c>
    </row>
    <row r="1720" spans="1:20" x14ac:dyDescent="0.25">
      <c r="A1720" s="61">
        <v>1027</v>
      </c>
      <c r="B1720" s="61">
        <v>3</v>
      </c>
      <c r="C1720" s="61">
        <v>1</v>
      </c>
      <c r="D1720" s="68">
        <v>2</v>
      </c>
      <c r="E1720" s="61" t="s">
        <v>77</v>
      </c>
      <c r="F1720" s="61">
        <v>3</v>
      </c>
      <c r="G17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20" s="62">
        <v>6</v>
      </c>
      <c r="I1720" s="62">
        <v>17</v>
      </c>
      <c r="J1720" s="61">
        <v>27500</v>
      </c>
      <c r="K1720" s="4">
        <f>VLOOKUP(class[[#This Row],[hwycov_id]],readme!E:F,2,FALSE)</f>
        <v>18846.320984999998</v>
      </c>
      <c r="L1720" s="64">
        <f t="shared" si="81"/>
        <v>-0.31467923690909094</v>
      </c>
      <c r="M1720" s="65">
        <f t="shared" si="82"/>
        <v>-8653.6790150000015</v>
      </c>
      <c r="N1720" s="65">
        <f t="shared" si="83"/>
        <v>74886160.494651392</v>
      </c>
      <c r="O1720" s="66" t="e">
        <v>#N/A</v>
      </c>
      <c r="P1720" s="1">
        <v>1720</v>
      </c>
      <c r="Q1720" s="46">
        <f>ROUND(class[[#This Row],[count]],-3)</f>
        <v>28000</v>
      </c>
      <c r="R1720" s="59">
        <f>VLOOKUP(class[[#This Row],[count_rd]],caltran!$J$2:$P$182,7,FALSE)</f>
        <v>21056</v>
      </c>
      <c r="S1720" s="63">
        <f>VLOOKUP(class[[#This Row],[count_rd]],caltran!$J$2:$P$182,6,FALSE)</f>
        <v>34944</v>
      </c>
      <c r="T1720" s="1">
        <f>IF(AND(class[[#This Row],[flow]]&gt;=class[[#This Row],[low]], class[[#This Row],[flow]]&lt;=class[[#This Row],[high]]),1,0)</f>
        <v>0</v>
      </c>
    </row>
    <row r="1721" spans="1:20" x14ac:dyDescent="0.25">
      <c r="A1721" s="61">
        <v>9299</v>
      </c>
      <c r="B1721" s="61">
        <v>3</v>
      </c>
      <c r="C1721" s="61">
        <v>1</v>
      </c>
      <c r="D1721" s="68">
        <v>2</v>
      </c>
      <c r="E1721" s="61" t="s">
        <v>77</v>
      </c>
      <c r="F1721" s="61">
        <v>3</v>
      </c>
      <c r="G17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21" s="62">
        <v>3</v>
      </c>
      <c r="I1721" s="62">
        <v>14</v>
      </c>
      <c r="J1721" s="61">
        <v>27566</v>
      </c>
      <c r="K1721" s="4">
        <f>VLOOKUP(class[[#This Row],[hwycov_id]],readme!E:F,2,FALSE)</f>
        <v>39825.600584</v>
      </c>
      <c r="L1721" s="64">
        <f t="shared" si="81"/>
        <v>0.4447362905027934</v>
      </c>
      <c r="M1721" s="65">
        <f t="shared" si="82"/>
        <v>12259.600584</v>
      </c>
      <c r="N1721" s="65">
        <f t="shared" si="83"/>
        <v>150297806.47921315</v>
      </c>
      <c r="O1721" s="66" t="e">
        <v>#N/A</v>
      </c>
      <c r="P1721" s="1">
        <v>1721</v>
      </c>
      <c r="Q1721" s="46">
        <f>ROUND(class[[#This Row],[count]],-3)</f>
        <v>28000</v>
      </c>
      <c r="R1721" s="59">
        <f>VLOOKUP(class[[#This Row],[count_rd]],caltran!$J$2:$P$182,7,FALSE)</f>
        <v>21056</v>
      </c>
      <c r="S1721" s="63">
        <f>VLOOKUP(class[[#This Row],[count_rd]],caltran!$J$2:$P$182,6,FALSE)</f>
        <v>34944</v>
      </c>
      <c r="T1721" s="1">
        <f>IF(AND(class[[#This Row],[flow]]&gt;=class[[#This Row],[low]], class[[#This Row],[flow]]&lt;=class[[#This Row],[high]]),1,0)</f>
        <v>0</v>
      </c>
    </row>
    <row r="1722" spans="1:20" x14ac:dyDescent="0.25">
      <c r="A1722" s="61">
        <v>6183</v>
      </c>
      <c r="B1722" s="61">
        <v>3</v>
      </c>
      <c r="C1722" s="61">
        <v>1</v>
      </c>
      <c r="D1722" s="68">
        <v>2</v>
      </c>
      <c r="E1722" s="61" t="s">
        <v>77</v>
      </c>
      <c r="F1722" s="61">
        <v>3</v>
      </c>
      <c r="G17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22" s="62">
        <v>7</v>
      </c>
      <c r="I1722" s="62">
        <v>7</v>
      </c>
      <c r="J1722" s="61">
        <v>27600</v>
      </c>
      <c r="K1722" s="4">
        <f>VLOOKUP(class[[#This Row],[hwycov_id]],readme!E:F,2,FALSE)</f>
        <v>10652.797913</v>
      </c>
      <c r="L1722" s="64">
        <f t="shared" si="81"/>
        <v>-0.61402906112318845</v>
      </c>
      <c r="M1722" s="65">
        <f t="shared" si="82"/>
        <v>-16947.202086999998</v>
      </c>
      <c r="N1722" s="65">
        <f t="shared" si="83"/>
        <v>287207658.57761711</v>
      </c>
      <c r="O1722" s="66" t="e">
        <v>#N/A</v>
      </c>
      <c r="P1722" s="1">
        <v>1722</v>
      </c>
      <c r="Q1722" s="46">
        <f>ROUND(class[[#This Row],[count]],-3)</f>
        <v>28000</v>
      </c>
      <c r="R1722" s="59">
        <f>VLOOKUP(class[[#This Row],[count_rd]],caltran!$J$2:$P$182,7,FALSE)</f>
        <v>21056</v>
      </c>
      <c r="S1722" s="63">
        <f>VLOOKUP(class[[#This Row],[count_rd]],caltran!$J$2:$P$182,6,FALSE)</f>
        <v>34944</v>
      </c>
      <c r="T1722" s="1">
        <f>IF(AND(class[[#This Row],[flow]]&gt;=class[[#This Row],[low]], class[[#This Row],[flow]]&lt;=class[[#This Row],[high]]),1,0)</f>
        <v>0</v>
      </c>
    </row>
    <row r="1723" spans="1:20" x14ac:dyDescent="0.25">
      <c r="A1723" s="61">
        <v>30711</v>
      </c>
      <c r="B1723" s="61">
        <v>3</v>
      </c>
      <c r="C1723" s="61">
        <v>1</v>
      </c>
      <c r="D1723" s="68">
        <v>2</v>
      </c>
      <c r="E1723" s="61" t="s">
        <v>77</v>
      </c>
      <c r="F1723" s="61">
        <v>3</v>
      </c>
      <c r="G17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23" s="62">
        <v>3</v>
      </c>
      <c r="I1723" s="62">
        <v>14</v>
      </c>
      <c r="J1723" s="61">
        <v>27686</v>
      </c>
      <c r="K1723" s="4">
        <f>VLOOKUP(class[[#This Row],[hwycov_id]],readme!E:F,2,FALSE)</f>
        <v>20706.797255999998</v>
      </c>
      <c r="L1723" s="64">
        <f t="shared" si="81"/>
        <v>-0.25208418493101215</v>
      </c>
      <c r="M1723" s="65">
        <f t="shared" si="82"/>
        <v>-6979.202744000002</v>
      </c>
      <c r="N1723" s="65">
        <f t="shared" si="83"/>
        <v>48709270.941857159</v>
      </c>
      <c r="O1723" s="66" t="e">
        <v>#N/A</v>
      </c>
      <c r="P1723" s="1">
        <v>1723</v>
      </c>
      <c r="Q1723" s="46">
        <f>ROUND(class[[#This Row],[count]],-3)</f>
        <v>28000</v>
      </c>
      <c r="R1723" s="59">
        <f>VLOOKUP(class[[#This Row],[count_rd]],caltran!$J$2:$P$182,7,FALSE)</f>
        <v>21056</v>
      </c>
      <c r="S1723" s="63">
        <f>VLOOKUP(class[[#This Row],[count_rd]],caltran!$J$2:$P$182,6,FALSE)</f>
        <v>34944</v>
      </c>
      <c r="T1723" s="1">
        <f>IF(AND(class[[#This Row],[flow]]&gt;=class[[#This Row],[low]], class[[#This Row],[flow]]&lt;=class[[#This Row],[high]]),1,0)</f>
        <v>0</v>
      </c>
    </row>
    <row r="1724" spans="1:20" x14ac:dyDescent="0.25">
      <c r="A1724" s="61">
        <v>16948</v>
      </c>
      <c r="B1724" s="61">
        <v>3</v>
      </c>
      <c r="C1724" s="61">
        <v>1</v>
      </c>
      <c r="D1724" s="68">
        <v>2</v>
      </c>
      <c r="E1724" s="61" t="s">
        <v>77</v>
      </c>
      <c r="F1724" s="61">
        <v>3</v>
      </c>
      <c r="G17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24" s="62">
        <v>2</v>
      </c>
      <c r="I1724" s="62">
        <v>3</v>
      </c>
      <c r="J1724" s="61">
        <v>27766</v>
      </c>
      <c r="K1724" s="4">
        <f>VLOOKUP(class[[#This Row],[hwycov_id]],readme!E:F,2,FALSE)</f>
        <v>23489.123404999998</v>
      </c>
      <c r="L1724" s="64">
        <f t="shared" si="81"/>
        <v>-0.15403286735575894</v>
      </c>
      <c r="M1724" s="65">
        <f t="shared" si="82"/>
        <v>-4276.8765950000015</v>
      </c>
      <c r="N1724" s="65">
        <f t="shared" si="83"/>
        <v>18291673.408858806</v>
      </c>
      <c r="O1724" s="66" t="e">
        <v>#N/A</v>
      </c>
      <c r="P1724" s="1">
        <v>1724</v>
      </c>
      <c r="Q1724" s="46">
        <f>ROUND(class[[#This Row],[count]],-3)</f>
        <v>28000</v>
      </c>
      <c r="R1724" s="59">
        <f>VLOOKUP(class[[#This Row],[count_rd]],caltran!$J$2:$P$182,7,FALSE)</f>
        <v>21056</v>
      </c>
      <c r="S1724" s="63">
        <f>VLOOKUP(class[[#This Row],[count_rd]],caltran!$J$2:$P$182,6,FALSE)</f>
        <v>34944</v>
      </c>
      <c r="T1724" s="1">
        <f>IF(AND(class[[#This Row],[flow]]&gt;=class[[#This Row],[low]], class[[#This Row],[flow]]&lt;=class[[#This Row],[high]]),1,0)</f>
        <v>1</v>
      </c>
    </row>
    <row r="1725" spans="1:20" x14ac:dyDescent="0.25">
      <c r="A1725" s="61">
        <v>8011</v>
      </c>
      <c r="B1725" s="61">
        <v>3</v>
      </c>
      <c r="C1725" s="61">
        <v>1</v>
      </c>
      <c r="D1725" s="68">
        <v>2</v>
      </c>
      <c r="E1725" s="61" t="s">
        <v>77</v>
      </c>
      <c r="F1725" s="61">
        <v>3</v>
      </c>
      <c r="G17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25" s="62">
        <v>3</v>
      </c>
      <c r="I1725" s="62">
        <v>14</v>
      </c>
      <c r="J1725" s="61">
        <v>27797</v>
      </c>
      <c r="K1725" s="4">
        <f>VLOOKUP(class[[#This Row],[hwycov_id]],readme!E:F,2,FALSE)</f>
        <v>23671.435181000001</v>
      </c>
      <c r="L1725" s="64">
        <f t="shared" si="81"/>
        <v>-0.14841762848508833</v>
      </c>
      <c r="M1725" s="65">
        <f t="shared" si="82"/>
        <v>-4125.5648189999993</v>
      </c>
      <c r="N1725" s="65">
        <f t="shared" si="83"/>
        <v>17020285.075770497</v>
      </c>
      <c r="O1725" s="66" t="e">
        <v>#N/A</v>
      </c>
      <c r="P1725" s="1">
        <v>1725</v>
      </c>
      <c r="Q1725" s="46">
        <f>ROUND(class[[#This Row],[count]],-3)</f>
        <v>28000</v>
      </c>
      <c r="R1725" s="59">
        <f>VLOOKUP(class[[#This Row],[count_rd]],caltran!$J$2:$P$182,7,FALSE)</f>
        <v>21056</v>
      </c>
      <c r="S1725" s="63">
        <f>VLOOKUP(class[[#This Row],[count_rd]],caltran!$J$2:$P$182,6,FALSE)</f>
        <v>34944</v>
      </c>
      <c r="T1725" s="1">
        <f>IF(AND(class[[#This Row],[flow]]&gt;=class[[#This Row],[low]], class[[#This Row],[flow]]&lt;=class[[#This Row],[high]]),1,0)</f>
        <v>1</v>
      </c>
    </row>
    <row r="1726" spans="1:20" x14ac:dyDescent="0.25">
      <c r="A1726" s="61">
        <v>6396</v>
      </c>
      <c r="B1726" s="61">
        <v>3</v>
      </c>
      <c r="C1726" s="61">
        <v>1</v>
      </c>
      <c r="D1726" s="68">
        <v>2</v>
      </c>
      <c r="E1726" s="61" t="s">
        <v>77</v>
      </c>
      <c r="F1726" s="61">
        <v>3</v>
      </c>
      <c r="G17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26" s="62">
        <v>4</v>
      </c>
      <c r="I1726" s="62">
        <v>2</v>
      </c>
      <c r="J1726" s="61">
        <v>28000</v>
      </c>
      <c r="K1726" s="4">
        <f>VLOOKUP(class[[#This Row],[hwycov_id]],readme!E:F,2,FALSE)</f>
        <v>23406.675324</v>
      </c>
      <c r="L1726" s="64">
        <f t="shared" si="81"/>
        <v>-0.16404730985714289</v>
      </c>
      <c r="M1726" s="65">
        <f t="shared" si="82"/>
        <v>-4593.3246760000002</v>
      </c>
      <c r="N1726" s="65">
        <f t="shared" si="83"/>
        <v>21098631.579150505</v>
      </c>
      <c r="O1726" s="66" t="e">
        <v>#N/A</v>
      </c>
      <c r="P1726" s="1">
        <v>1726</v>
      </c>
      <c r="Q1726" s="46">
        <f>ROUND(class[[#This Row],[count]],-3)</f>
        <v>28000</v>
      </c>
      <c r="R1726" s="59">
        <f>VLOOKUP(class[[#This Row],[count_rd]],caltran!$J$2:$P$182,7,FALSE)</f>
        <v>21056</v>
      </c>
      <c r="S1726" s="63">
        <f>VLOOKUP(class[[#This Row],[count_rd]],caltran!$J$2:$P$182,6,FALSE)</f>
        <v>34944</v>
      </c>
      <c r="T1726" s="1">
        <f>IF(AND(class[[#This Row],[flow]]&gt;=class[[#This Row],[low]], class[[#This Row],[flow]]&lt;=class[[#This Row],[high]]),1,0)</f>
        <v>1</v>
      </c>
    </row>
    <row r="1727" spans="1:20" x14ac:dyDescent="0.25">
      <c r="A1727" s="61">
        <v>19415</v>
      </c>
      <c r="B1727" s="61">
        <v>3</v>
      </c>
      <c r="C1727" s="61">
        <v>1</v>
      </c>
      <c r="D1727" s="68">
        <v>2</v>
      </c>
      <c r="E1727" s="61" t="s">
        <v>77</v>
      </c>
      <c r="F1727" s="61">
        <v>3</v>
      </c>
      <c r="G17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27" s="62">
        <v>5</v>
      </c>
      <c r="I1727" s="62">
        <v>5</v>
      </c>
      <c r="J1727" s="61">
        <v>28000</v>
      </c>
      <c r="K1727" s="4">
        <f>VLOOKUP(class[[#This Row],[hwycov_id]],readme!E:F,2,FALSE)</f>
        <v>27249.104889000002</v>
      </c>
      <c r="L1727" s="64">
        <f t="shared" si="81"/>
        <v>-2.681768253571426E-2</v>
      </c>
      <c r="M1727" s="65">
        <f t="shared" si="82"/>
        <v>-750.895110999998</v>
      </c>
      <c r="N1727" s="65">
        <f t="shared" si="83"/>
        <v>563843.46772369929</v>
      </c>
      <c r="O1727" s="66" t="e">
        <v>#N/A</v>
      </c>
      <c r="P1727" s="1">
        <v>1727</v>
      </c>
      <c r="Q1727" s="46">
        <f>ROUND(class[[#This Row],[count]],-3)</f>
        <v>28000</v>
      </c>
      <c r="R1727" s="59">
        <f>VLOOKUP(class[[#This Row],[count_rd]],caltran!$J$2:$P$182,7,FALSE)</f>
        <v>21056</v>
      </c>
      <c r="S1727" s="63">
        <f>VLOOKUP(class[[#This Row],[count_rd]],caltran!$J$2:$P$182,6,FALSE)</f>
        <v>34944</v>
      </c>
      <c r="T1727" s="1">
        <f>IF(AND(class[[#This Row],[flow]]&gt;=class[[#This Row],[low]], class[[#This Row],[flow]]&lt;=class[[#This Row],[high]]),1,0)</f>
        <v>1</v>
      </c>
    </row>
    <row r="1728" spans="1:20" x14ac:dyDescent="0.25">
      <c r="A1728" s="61">
        <v>7648</v>
      </c>
      <c r="B1728" s="61">
        <v>3</v>
      </c>
      <c r="C1728" s="61">
        <v>1</v>
      </c>
      <c r="D1728" s="68">
        <v>2</v>
      </c>
      <c r="E1728" s="61" t="s">
        <v>77</v>
      </c>
      <c r="F1728" s="61">
        <v>3</v>
      </c>
      <c r="G17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28" s="62">
        <v>6</v>
      </c>
      <c r="I1728" s="62">
        <v>1</v>
      </c>
      <c r="J1728" s="61">
        <v>28100</v>
      </c>
      <c r="K1728" s="4">
        <f>VLOOKUP(class[[#This Row],[hwycov_id]],readme!E:F,2,FALSE)</f>
        <v>36820.974426000001</v>
      </c>
      <c r="L1728" s="64">
        <f t="shared" si="81"/>
        <v>0.31035496177935951</v>
      </c>
      <c r="M1728" s="65">
        <f t="shared" si="82"/>
        <v>8720.9744260000007</v>
      </c>
      <c r="N1728" s="65">
        <f t="shared" si="83"/>
        <v>76055394.938946038</v>
      </c>
      <c r="O1728" s="66" t="e">
        <v>#N/A</v>
      </c>
      <c r="P1728" s="1">
        <v>1728</v>
      </c>
      <c r="Q1728" s="46">
        <f>ROUND(class[[#This Row],[count]],-3)</f>
        <v>28000</v>
      </c>
      <c r="R1728" s="59">
        <f>VLOOKUP(class[[#This Row],[count_rd]],caltran!$J$2:$P$182,7,FALSE)</f>
        <v>21056</v>
      </c>
      <c r="S1728" s="63">
        <f>VLOOKUP(class[[#This Row],[count_rd]],caltran!$J$2:$P$182,6,FALSE)</f>
        <v>34944</v>
      </c>
      <c r="T1728" s="1">
        <f>IF(AND(class[[#This Row],[flow]]&gt;=class[[#This Row],[low]], class[[#This Row],[flow]]&lt;=class[[#This Row],[high]]),1,0)</f>
        <v>0</v>
      </c>
    </row>
    <row r="1729" spans="1:20" x14ac:dyDescent="0.25">
      <c r="A1729" s="61">
        <v>6035</v>
      </c>
      <c r="B1729" s="61">
        <v>3</v>
      </c>
      <c r="C1729" s="61">
        <v>1</v>
      </c>
      <c r="D1729" s="68">
        <v>2</v>
      </c>
      <c r="E1729" s="61" t="s">
        <v>77</v>
      </c>
      <c r="F1729" s="61">
        <v>3</v>
      </c>
      <c r="G17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29" s="62">
        <v>4</v>
      </c>
      <c r="I1729" s="62">
        <v>2</v>
      </c>
      <c r="J1729" s="61">
        <v>28200</v>
      </c>
      <c r="K1729" s="4">
        <f>VLOOKUP(class[[#This Row],[hwycov_id]],readme!E:F,2,FALSE)</f>
        <v>18778.721343999998</v>
      </c>
      <c r="L1729" s="64">
        <f t="shared" si="81"/>
        <v>-0.33408789560283692</v>
      </c>
      <c r="M1729" s="65">
        <f t="shared" si="82"/>
        <v>-9421.2786560000022</v>
      </c>
      <c r="N1729" s="65">
        <f t="shared" si="83"/>
        <v>88760491.514001206</v>
      </c>
      <c r="O1729" s="66" t="e">
        <v>#N/A</v>
      </c>
      <c r="P1729" s="1">
        <v>1729</v>
      </c>
      <c r="Q1729" s="46">
        <f>ROUND(class[[#This Row],[count]],-3)</f>
        <v>28000</v>
      </c>
      <c r="R1729" s="59">
        <f>VLOOKUP(class[[#This Row],[count_rd]],caltran!$J$2:$P$182,7,FALSE)</f>
        <v>21056</v>
      </c>
      <c r="S1729" s="63">
        <f>VLOOKUP(class[[#This Row],[count_rd]],caltran!$J$2:$P$182,6,FALSE)</f>
        <v>34944</v>
      </c>
      <c r="T1729" s="1">
        <f>IF(AND(class[[#This Row],[flow]]&gt;=class[[#This Row],[low]], class[[#This Row],[flow]]&lt;=class[[#This Row],[high]]),1,0)</f>
        <v>0</v>
      </c>
    </row>
    <row r="1730" spans="1:20" x14ac:dyDescent="0.25">
      <c r="A1730" s="61">
        <v>12686</v>
      </c>
      <c r="B1730" s="61">
        <v>3</v>
      </c>
      <c r="C1730" s="61">
        <v>1</v>
      </c>
      <c r="D1730" s="68">
        <v>1</v>
      </c>
      <c r="E1730" s="61" t="s">
        <v>77</v>
      </c>
      <c r="F1730" s="61">
        <v>3</v>
      </c>
      <c r="G17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30" s="62">
        <v>5</v>
      </c>
      <c r="I1730" s="62">
        <v>5</v>
      </c>
      <c r="J1730" s="61">
        <v>28200</v>
      </c>
      <c r="K1730" s="4">
        <f>VLOOKUP(class[[#This Row],[hwycov_id]],readme!E:F,2,FALSE)</f>
        <v>782.17778299999998</v>
      </c>
      <c r="L1730" s="64">
        <f t="shared" si="81"/>
        <v>-0.97226319918439719</v>
      </c>
      <c r="M1730" s="65">
        <f t="shared" si="82"/>
        <v>-27417.822217000001</v>
      </c>
      <c r="N1730" s="65">
        <f t="shared" si="83"/>
        <v>751736975.12301886</v>
      </c>
      <c r="O1730" s="66" t="e">
        <v>#N/A</v>
      </c>
      <c r="P1730" s="1">
        <v>1730</v>
      </c>
      <c r="Q1730" s="46">
        <f>ROUND(class[[#This Row],[count]],-3)</f>
        <v>28000</v>
      </c>
      <c r="R1730" s="59">
        <f>VLOOKUP(class[[#This Row],[count_rd]],caltran!$J$2:$P$182,7,FALSE)</f>
        <v>21056</v>
      </c>
      <c r="S1730" s="63">
        <f>VLOOKUP(class[[#This Row],[count_rd]],caltran!$J$2:$P$182,6,FALSE)</f>
        <v>34944</v>
      </c>
      <c r="T1730" s="1">
        <f>IF(AND(class[[#This Row],[flow]]&gt;=class[[#This Row],[low]], class[[#This Row],[flow]]&lt;=class[[#This Row],[high]]),1,0)</f>
        <v>0</v>
      </c>
    </row>
    <row r="1731" spans="1:20" x14ac:dyDescent="0.25">
      <c r="A1731" s="61">
        <v>22472</v>
      </c>
      <c r="B1731" s="61">
        <v>3</v>
      </c>
      <c r="C1731" s="61">
        <v>1</v>
      </c>
      <c r="D1731" s="68">
        <v>2</v>
      </c>
      <c r="E1731" s="61" t="s">
        <v>77</v>
      </c>
      <c r="F1731" s="61">
        <v>3</v>
      </c>
      <c r="G17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31" s="62">
        <v>7</v>
      </c>
      <c r="I1731" s="62">
        <v>7</v>
      </c>
      <c r="J1731" s="61">
        <v>28300</v>
      </c>
      <c r="K1731" s="4">
        <f>VLOOKUP(class[[#This Row],[hwycov_id]],readme!E:F,2,FALSE)</f>
        <v>17884.957130999999</v>
      </c>
      <c r="L1731" s="64">
        <f t="shared" si="81"/>
        <v>-0.36802271621908134</v>
      </c>
      <c r="M1731" s="65">
        <f t="shared" si="82"/>
        <v>-10415.042869000001</v>
      </c>
      <c r="N1731" s="65">
        <f t="shared" si="83"/>
        <v>108473117.96310776</v>
      </c>
      <c r="O1731" s="66" t="e">
        <v>#N/A</v>
      </c>
      <c r="P1731" s="1">
        <v>1731</v>
      </c>
      <c r="Q1731" s="46">
        <f>ROUND(class[[#This Row],[count]],-3)</f>
        <v>28000</v>
      </c>
      <c r="R1731" s="59">
        <f>VLOOKUP(class[[#This Row],[count_rd]],caltran!$J$2:$P$182,7,FALSE)</f>
        <v>21056</v>
      </c>
      <c r="S1731" s="63">
        <f>VLOOKUP(class[[#This Row],[count_rd]],caltran!$J$2:$P$182,6,FALSE)</f>
        <v>34944</v>
      </c>
      <c r="T1731" s="1">
        <f>IF(AND(class[[#This Row],[flow]]&gt;=class[[#This Row],[low]], class[[#This Row],[flow]]&lt;=class[[#This Row],[high]]),1,0)</f>
        <v>0</v>
      </c>
    </row>
    <row r="1732" spans="1:20" x14ac:dyDescent="0.25">
      <c r="A1732" s="61">
        <v>6047</v>
      </c>
      <c r="B1732" s="61">
        <v>3</v>
      </c>
      <c r="C1732" s="61">
        <v>1</v>
      </c>
      <c r="D1732" s="68">
        <v>2</v>
      </c>
      <c r="E1732" s="61" t="s">
        <v>77</v>
      </c>
      <c r="F1732" s="61">
        <v>3</v>
      </c>
      <c r="G17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32" s="62">
        <v>5</v>
      </c>
      <c r="I1732" s="62">
        <v>5</v>
      </c>
      <c r="J1732" s="61">
        <v>28400</v>
      </c>
      <c r="K1732" s="4">
        <f>VLOOKUP(class[[#This Row],[hwycov_id]],readme!E:F,2,FALSE)</f>
        <v>19744.281266000002</v>
      </c>
      <c r="L1732" s="64">
        <f t="shared" si="81"/>
        <v>-0.30477882866197181</v>
      </c>
      <c r="M1732" s="65">
        <f t="shared" si="82"/>
        <v>-8655.7187339999982</v>
      </c>
      <c r="N1732" s="65">
        <f t="shared" si="83"/>
        <v>74921466.802118525</v>
      </c>
      <c r="O1732" s="66" t="e">
        <v>#N/A</v>
      </c>
      <c r="P1732" s="1">
        <v>1732</v>
      </c>
      <c r="Q1732" s="46">
        <f>ROUND(class[[#This Row],[count]],-3)</f>
        <v>28000</v>
      </c>
      <c r="R1732" s="59">
        <f>VLOOKUP(class[[#This Row],[count_rd]],caltran!$J$2:$P$182,7,FALSE)</f>
        <v>21056</v>
      </c>
      <c r="S1732" s="63">
        <f>VLOOKUP(class[[#This Row],[count_rd]],caltran!$J$2:$P$182,6,FALSE)</f>
        <v>34944</v>
      </c>
      <c r="T1732" s="1">
        <f>IF(AND(class[[#This Row],[flow]]&gt;=class[[#This Row],[low]], class[[#This Row],[flow]]&lt;=class[[#This Row],[high]]),1,0)</f>
        <v>0</v>
      </c>
    </row>
    <row r="1733" spans="1:20" x14ac:dyDescent="0.25">
      <c r="A1733" s="61">
        <v>10608</v>
      </c>
      <c r="B1733" s="61">
        <v>3</v>
      </c>
      <c r="C1733" s="61">
        <v>1</v>
      </c>
      <c r="D1733" s="68">
        <v>2</v>
      </c>
      <c r="E1733" s="61" t="s">
        <v>77</v>
      </c>
      <c r="F1733" s="61">
        <v>3</v>
      </c>
      <c r="G17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33" s="62">
        <v>4</v>
      </c>
      <c r="I1733" s="62">
        <v>2</v>
      </c>
      <c r="J1733" s="61">
        <v>28500</v>
      </c>
      <c r="K1733" s="4">
        <f>VLOOKUP(class[[#This Row],[hwycov_id]],readme!E:F,2,FALSE)</f>
        <v>23364.729217</v>
      </c>
      <c r="L1733" s="64">
        <f t="shared" si="81"/>
        <v>-0.18018493975438599</v>
      </c>
      <c r="M1733" s="65">
        <f t="shared" si="82"/>
        <v>-5135.2707829999999</v>
      </c>
      <c r="N1733" s="65">
        <f t="shared" si="83"/>
        <v>26371006.014733434</v>
      </c>
      <c r="O1733" s="66" t="e">
        <v>#N/A</v>
      </c>
      <c r="P1733" s="1">
        <v>1733</v>
      </c>
      <c r="Q1733" s="46">
        <f>ROUND(class[[#This Row],[count]],-3)</f>
        <v>29000</v>
      </c>
      <c r="R1733" s="59">
        <f>VLOOKUP(class[[#This Row],[count_rd]],caltran!$J$2:$P$182,7,FALSE)</f>
        <v>21924</v>
      </c>
      <c r="S1733" s="63">
        <f>VLOOKUP(class[[#This Row],[count_rd]],caltran!$J$2:$P$182,6,FALSE)</f>
        <v>36076</v>
      </c>
      <c r="T1733" s="1">
        <f>IF(AND(class[[#This Row],[flow]]&gt;=class[[#This Row],[low]], class[[#This Row],[flow]]&lt;=class[[#This Row],[high]]),1,0)</f>
        <v>1</v>
      </c>
    </row>
    <row r="1734" spans="1:20" x14ac:dyDescent="0.25">
      <c r="A1734" s="61">
        <v>17622</v>
      </c>
      <c r="B1734" s="61">
        <v>3</v>
      </c>
      <c r="C1734" s="61">
        <v>1</v>
      </c>
      <c r="D1734" s="68">
        <v>2</v>
      </c>
      <c r="E1734" s="61" t="s">
        <v>77</v>
      </c>
      <c r="F1734" s="61">
        <v>3</v>
      </c>
      <c r="G17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34" s="62">
        <v>2</v>
      </c>
      <c r="I1734" s="62">
        <v>14</v>
      </c>
      <c r="J1734" s="61">
        <v>28516</v>
      </c>
      <c r="K1734" s="4">
        <f>VLOOKUP(class[[#This Row],[hwycov_id]],readme!E:F,2,FALSE)</f>
        <v>23346.874808</v>
      </c>
      <c r="L1734" s="64">
        <f t="shared" si="81"/>
        <v>-0.18127104755225132</v>
      </c>
      <c r="M1734" s="65">
        <f t="shared" si="82"/>
        <v>-5169.1251919999995</v>
      </c>
      <c r="N1734" s="65">
        <f t="shared" si="83"/>
        <v>26719855.250569031</v>
      </c>
      <c r="O1734" s="66" t="e">
        <v>#N/A</v>
      </c>
      <c r="P1734" s="1">
        <v>1734</v>
      </c>
      <c r="Q1734" s="46">
        <f>ROUND(class[[#This Row],[count]],-3)</f>
        <v>29000</v>
      </c>
      <c r="R1734" s="59">
        <f>VLOOKUP(class[[#This Row],[count_rd]],caltran!$J$2:$P$182,7,FALSE)</f>
        <v>21924</v>
      </c>
      <c r="S1734" s="63">
        <f>VLOOKUP(class[[#This Row],[count_rd]],caltran!$J$2:$P$182,6,FALSE)</f>
        <v>36076</v>
      </c>
      <c r="T1734" s="1">
        <f>IF(AND(class[[#This Row],[flow]]&gt;=class[[#This Row],[low]], class[[#This Row],[flow]]&lt;=class[[#This Row],[high]]),1,0)</f>
        <v>1</v>
      </c>
    </row>
    <row r="1735" spans="1:20" x14ac:dyDescent="0.25">
      <c r="A1735" s="61">
        <v>24470</v>
      </c>
      <c r="B1735" s="61">
        <v>3</v>
      </c>
      <c r="C1735" s="61">
        <v>1</v>
      </c>
      <c r="D1735" s="68">
        <v>2</v>
      </c>
      <c r="E1735" s="61" t="s">
        <v>77</v>
      </c>
      <c r="F1735" s="61">
        <v>3</v>
      </c>
      <c r="G17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35" s="62">
        <v>2</v>
      </c>
      <c r="I1735" s="62">
        <v>11</v>
      </c>
      <c r="J1735" s="61">
        <v>28600</v>
      </c>
      <c r="K1735" s="4">
        <f>VLOOKUP(class[[#This Row],[hwycov_id]],readme!E:F,2,FALSE)</f>
        <v>29663.775818999999</v>
      </c>
      <c r="L1735" s="64">
        <f t="shared" si="81"/>
        <v>3.7194958706293635E-2</v>
      </c>
      <c r="M1735" s="65">
        <f t="shared" si="82"/>
        <v>1063.7758189999986</v>
      </c>
      <c r="N1735" s="65">
        <f t="shared" si="83"/>
        <v>1131618.9930891178</v>
      </c>
      <c r="O1735" s="66" t="e">
        <v>#N/A</v>
      </c>
      <c r="P1735" s="1">
        <v>1735</v>
      </c>
      <c r="Q1735" s="46">
        <f>ROUND(class[[#This Row],[count]],-3)</f>
        <v>29000</v>
      </c>
      <c r="R1735" s="59">
        <f>VLOOKUP(class[[#This Row],[count_rd]],caltran!$J$2:$P$182,7,FALSE)</f>
        <v>21924</v>
      </c>
      <c r="S1735" s="63">
        <f>VLOOKUP(class[[#This Row],[count_rd]],caltran!$J$2:$P$182,6,FALSE)</f>
        <v>36076</v>
      </c>
      <c r="T1735" s="1">
        <f>IF(AND(class[[#This Row],[flow]]&gt;=class[[#This Row],[low]], class[[#This Row],[flow]]&lt;=class[[#This Row],[high]]),1,0)</f>
        <v>1</v>
      </c>
    </row>
    <row r="1736" spans="1:20" x14ac:dyDescent="0.25">
      <c r="A1736" s="61">
        <v>9112</v>
      </c>
      <c r="B1736" s="61">
        <v>3</v>
      </c>
      <c r="C1736" s="61">
        <v>1</v>
      </c>
      <c r="D1736" s="68">
        <v>2</v>
      </c>
      <c r="E1736" s="61" t="s">
        <v>77</v>
      </c>
      <c r="F1736" s="61">
        <v>3</v>
      </c>
      <c r="G17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36" s="62">
        <v>6</v>
      </c>
      <c r="I1736" s="62">
        <v>1</v>
      </c>
      <c r="J1736" s="61">
        <v>28600</v>
      </c>
      <c r="K1736" s="4">
        <f>VLOOKUP(class[[#This Row],[hwycov_id]],readme!E:F,2,FALSE)</f>
        <v>29759.305937999998</v>
      </c>
      <c r="L1736" s="64">
        <f t="shared" si="81"/>
        <v>4.0535172657342633E-2</v>
      </c>
      <c r="M1736" s="65">
        <f t="shared" si="82"/>
        <v>1159.3059379999977</v>
      </c>
      <c r="N1736" s="65">
        <f t="shared" si="83"/>
        <v>1343990.2578820544</v>
      </c>
      <c r="O1736" s="66" t="e">
        <v>#N/A</v>
      </c>
      <c r="P1736" s="1">
        <v>1736</v>
      </c>
      <c r="Q1736" s="46">
        <f>ROUND(class[[#This Row],[count]],-3)</f>
        <v>29000</v>
      </c>
      <c r="R1736" s="59">
        <f>VLOOKUP(class[[#This Row],[count_rd]],caltran!$J$2:$P$182,7,FALSE)</f>
        <v>21924</v>
      </c>
      <c r="S1736" s="63">
        <f>VLOOKUP(class[[#This Row],[count_rd]],caltran!$J$2:$P$182,6,FALSE)</f>
        <v>36076</v>
      </c>
      <c r="T1736" s="1">
        <f>IF(AND(class[[#This Row],[flow]]&gt;=class[[#This Row],[low]], class[[#This Row],[flow]]&lt;=class[[#This Row],[high]]),1,0)</f>
        <v>1</v>
      </c>
    </row>
    <row r="1737" spans="1:20" x14ac:dyDescent="0.25">
      <c r="A1737" s="61">
        <v>12983</v>
      </c>
      <c r="B1737" s="61">
        <v>3</v>
      </c>
      <c r="C1737" s="61">
        <v>1</v>
      </c>
      <c r="D1737" s="68">
        <v>2</v>
      </c>
      <c r="E1737" s="61" t="s">
        <v>77</v>
      </c>
      <c r="F1737" s="61">
        <v>3</v>
      </c>
      <c r="G17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37" s="62">
        <v>2</v>
      </c>
      <c r="I1737" s="62">
        <v>14</v>
      </c>
      <c r="J1737" s="61">
        <v>28866</v>
      </c>
      <c r="K1737" s="4">
        <f>VLOOKUP(class[[#This Row],[hwycov_id]],readme!E:F,2,FALSE)</f>
        <v>28573.979889000002</v>
      </c>
      <c r="L1737" s="64">
        <f t="shared" si="81"/>
        <v>-1.0116403762211568E-2</v>
      </c>
      <c r="M1737" s="65">
        <f t="shared" si="82"/>
        <v>-292.020110999998</v>
      </c>
      <c r="N1737" s="65">
        <f t="shared" si="83"/>
        <v>85275.745228451153</v>
      </c>
      <c r="O1737" s="66" t="e">
        <v>#N/A</v>
      </c>
      <c r="P1737" s="1">
        <v>1737</v>
      </c>
      <c r="Q1737" s="46">
        <f>ROUND(class[[#This Row],[count]],-3)</f>
        <v>29000</v>
      </c>
      <c r="R1737" s="59">
        <f>VLOOKUP(class[[#This Row],[count_rd]],caltran!$J$2:$P$182,7,FALSE)</f>
        <v>21924</v>
      </c>
      <c r="S1737" s="63">
        <f>VLOOKUP(class[[#This Row],[count_rd]],caltran!$J$2:$P$182,6,FALSE)</f>
        <v>36076</v>
      </c>
      <c r="T1737" s="1">
        <f>IF(AND(class[[#This Row],[flow]]&gt;=class[[#This Row],[low]], class[[#This Row],[flow]]&lt;=class[[#This Row],[high]]),1,0)</f>
        <v>1</v>
      </c>
    </row>
    <row r="1738" spans="1:20" x14ac:dyDescent="0.25">
      <c r="A1738" s="61">
        <v>27112</v>
      </c>
      <c r="B1738" s="61">
        <v>3</v>
      </c>
      <c r="C1738" s="61">
        <v>1</v>
      </c>
      <c r="D1738" s="68">
        <v>2</v>
      </c>
      <c r="E1738" s="61" t="s">
        <v>77</v>
      </c>
      <c r="F1738" s="61">
        <v>3</v>
      </c>
      <c r="G17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38" s="62">
        <v>3</v>
      </c>
      <c r="I1738" s="62">
        <v>14</v>
      </c>
      <c r="J1738" s="61">
        <v>28872</v>
      </c>
      <c r="K1738" s="4">
        <f>VLOOKUP(class[[#This Row],[hwycov_id]],readme!E:F,2,FALSE)</f>
        <v>29392.595046999999</v>
      </c>
      <c r="L1738" s="64">
        <f t="shared" si="81"/>
        <v>1.8031139062067103E-2</v>
      </c>
      <c r="M1738" s="65">
        <f t="shared" si="82"/>
        <v>520.59504699999889</v>
      </c>
      <c r="N1738" s="65">
        <f t="shared" si="83"/>
        <v>271019.20296093106</v>
      </c>
      <c r="O1738" s="66" t="e">
        <v>#N/A</v>
      </c>
      <c r="P1738" s="1">
        <v>1738</v>
      </c>
      <c r="Q1738" s="46">
        <f>ROUND(class[[#This Row],[count]],-3)</f>
        <v>29000</v>
      </c>
      <c r="R1738" s="59">
        <f>VLOOKUP(class[[#This Row],[count_rd]],caltran!$J$2:$P$182,7,FALSE)</f>
        <v>21924</v>
      </c>
      <c r="S1738" s="63">
        <f>VLOOKUP(class[[#This Row],[count_rd]],caltran!$J$2:$P$182,6,FALSE)</f>
        <v>36076</v>
      </c>
      <c r="T1738" s="1">
        <f>IF(AND(class[[#This Row],[flow]]&gt;=class[[#This Row],[low]], class[[#This Row],[flow]]&lt;=class[[#This Row],[high]]),1,0)</f>
        <v>1</v>
      </c>
    </row>
    <row r="1739" spans="1:20" x14ac:dyDescent="0.25">
      <c r="A1739" s="61">
        <v>16546</v>
      </c>
      <c r="B1739" s="61">
        <v>3</v>
      </c>
      <c r="C1739" s="61">
        <v>1</v>
      </c>
      <c r="D1739" s="68">
        <v>2</v>
      </c>
      <c r="E1739" s="61" t="s">
        <v>77</v>
      </c>
      <c r="F1739" s="61">
        <v>3</v>
      </c>
      <c r="G17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39" s="62">
        <v>5</v>
      </c>
      <c r="I1739" s="62">
        <v>5</v>
      </c>
      <c r="J1739" s="61">
        <v>29100</v>
      </c>
      <c r="K1739" s="4">
        <f>VLOOKUP(class[[#This Row],[hwycov_id]],readme!E:F,2,FALSE)</f>
        <v>23493.949047999999</v>
      </c>
      <c r="L1739" s="64">
        <f t="shared" si="81"/>
        <v>-0.19264779903780072</v>
      </c>
      <c r="M1739" s="65">
        <f t="shared" si="82"/>
        <v>-5606.0509520000014</v>
      </c>
      <c r="N1739" s="65">
        <f t="shared" si="83"/>
        <v>31427807.276420124</v>
      </c>
      <c r="O1739" s="66" t="e">
        <v>#N/A</v>
      </c>
      <c r="P1739" s="1">
        <v>1739</v>
      </c>
      <c r="Q1739" s="46">
        <f>ROUND(class[[#This Row],[count]],-3)</f>
        <v>29000</v>
      </c>
      <c r="R1739" s="59">
        <f>VLOOKUP(class[[#This Row],[count_rd]],caltran!$J$2:$P$182,7,FALSE)</f>
        <v>21924</v>
      </c>
      <c r="S1739" s="63">
        <f>VLOOKUP(class[[#This Row],[count_rd]],caltran!$J$2:$P$182,6,FALSE)</f>
        <v>36076</v>
      </c>
      <c r="T1739" s="1">
        <f>IF(AND(class[[#This Row],[flow]]&gt;=class[[#This Row],[low]], class[[#This Row],[flow]]&lt;=class[[#This Row],[high]]),1,0)</f>
        <v>1</v>
      </c>
    </row>
    <row r="1740" spans="1:20" x14ac:dyDescent="0.25">
      <c r="A1740" s="61">
        <v>17881</v>
      </c>
      <c r="B1740" s="61">
        <v>3</v>
      </c>
      <c r="C1740" s="61">
        <v>1</v>
      </c>
      <c r="D1740" s="68">
        <v>2</v>
      </c>
      <c r="E1740" s="61" t="s">
        <v>77</v>
      </c>
      <c r="F1740" s="61">
        <v>3</v>
      </c>
      <c r="G17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40" s="62">
        <v>7</v>
      </c>
      <c r="I1740" s="62">
        <v>7</v>
      </c>
      <c r="J1740" s="61">
        <v>29300</v>
      </c>
      <c r="K1740" s="4">
        <f>VLOOKUP(class[[#This Row],[hwycov_id]],readme!E:F,2,FALSE)</f>
        <v>18254.546903000002</v>
      </c>
      <c r="L1740" s="64">
        <f t="shared" si="81"/>
        <v>-0.3769779213993173</v>
      </c>
      <c r="M1740" s="65">
        <f t="shared" si="82"/>
        <v>-11045.453096999998</v>
      </c>
      <c r="N1740" s="65">
        <f t="shared" si="83"/>
        <v>122002034.11802684</v>
      </c>
      <c r="O1740" s="66" t="e">
        <v>#N/A</v>
      </c>
      <c r="P1740" s="1">
        <v>1740</v>
      </c>
      <c r="Q1740" s="46">
        <f>ROUND(class[[#This Row],[count]],-3)</f>
        <v>29000</v>
      </c>
      <c r="R1740" s="59">
        <f>VLOOKUP(class[[#This Row],[count_rd]],caltran!$J$2:$P$182,7,FALSE)</f>
        <v>21924</v>
      </c>
      <c r="S1740" s="63">
        <f>VLOOKUP(class[[#This Row],[count_rd]],caltran!$J$2:$P$182,6,FALSE)</f>
        <v>36076</v>
      </c>
      <c r="T1740" s="1">
        <f>IF(AND(class[[#This Row],[flow]]&gt;=class[[#This Row],[low]], class[[#This Row],[flow]]&lt;=class[[#This Row],[high]]),1,0)</f>
        <v>0</v>
      </c>
    </row>
    <row r="1741" spans="1:20" x14ac:dyDescent="0.25">
      <c r="A1741" s="61">
        <v>19518</v>
      </c>
      <c r="B1741" s="61">
        <v>3</v>
      </c>
      <c r="C1741" s="61">
        <v>1</v>
      </c>
      <c r="D1741" s="68">
        <v>2</v>
      </c>
      <c r="E1741" s="61" t="s">
        <v>77</v>
      </c>
      <c r="F1741" s="61">
        <v>3</v>
      </c>
      <c r="G17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41" s="62">
        <v>4</v>
      </c>
      <c r="I1741" s="62">
        <v>14</v>
      </c>
      <c r="J1741" s="61">
        <v>29497</v>
      </c>
      <c r="K1741" s="4">
        <f>VLOOKUP(class[[#This Row],[hwycov_id]],readme!E:F,2,FALSE)</f>
        <v>19244.536071999999</v>
      </c>
      <c r="L1741" s="64">
        <f t="shared" si="81"/>
        <v>-0.34757649686408787</v>
      </c>
      <c r="M1741" s="65">
        <f t="shared" si="82"/>
        <v>-10252.463928000001</v>
      </c>
      <c r="N1741" s="65">
        <f t="shared" si="83"/>
        <v>105113016.59494121</v>
      </c>
      <c r="O1741" s="66" t="e">
        <v>#N/A</v>
      </c>
      <c r="P1741" s="1">
        <v>1741</v>
      </c>
      <c r="Q1741" s="46">
        <f>ROUND(class[[#This Row],[count]],-3)</f>
        <v>29000</v>
      </c>
      <c r="R1741" s="59">
        <f>VLOOKUP(class[[#This Row],[count_rd]],caltran!$J$2:$P$182,7,FALSE)</f>
        <v>21924</v>
      </c>
      <c r="S1741" s="63">
        <f>VLOOKUP(class[[#This Row],[count_rd]],caltran!$J$2:$P$182,6,FALSE)</f>
        <v>36076</v>
      </c>
      <c r="T1741" s="1">
        <f>IF(AND(class[[#This Row],[flow]]&gt;=class[[#This Row],[low]], class[[#This Row],[flow]]&lt;=class[[#This Row],[high]]),1,0)</f>
        <v>0</v>
      </c>
    </row>
    <row r="1742" spans="1:20" x14ac:dyDescent="0.25">
      <c r="A1742" s="61">
        <v>2773</v>
      </c>
      <c r="B1742" s="61">
        <v>3</v>
      </c>
      <c r="C1742" s="61">
        <v>1</v>
      </c>
      <c r="D1742" s="68">
        <v>2</v>
      </c>
      <c r="E1742" s="61" t="s">
        <v>77</v>
      </c>
      <c r="F1742" s="61">
        <v>3</v>
      </c>
      <c r="G17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42" s="62">
        <v>2</v>
      </c>
      <c r="I1742" s="62">
        <v>11</v>
      </c>
      <c r="J1742" s="61">
        <v>30000</v>
      </c>
      <c r="K1742" s="4">
        <f>VLOOKUP(class[[#This Row],[hwycov_id]],readme!E:F,2,FALSE)</f>
        <v>27740.868499999997</v>
      </c>
      <c r="L1742" s="64">
        <f t="shared" si="81"/>
        <v>-7.5304383333333447E-2</v>
      </c>
      <c r="M1742" s="65">
        <f t="shared" si="82"/>
        <v>-2259.1315000000031</v>
      </c>
      <c r="N1742" s="65">
        <f t="shared" si="83"/>
        <v>5103675.1342922645</v>
      </c>
      <c r="O1742" s="66" t="e">
        <v>#N/A</v>
      </c>
      <c r="P1742" s="1">
        <v>1742</v>
      </c>
      <c r="Q1742" s="46">
        <f>ROUND(class[[#This Row],[count]],-3)</f>
        <v>30000</v>
      </c>
      <c r="R1742" s="59">
        <f>VLOOKUP(class[[#This Row],[count_rd]],caltran!$J$2:$P$182,7,FALSE)</f>
        <v>22770</v>
      </c>
      <c r="S1742" s="63">
        <f>VLOOKUP(class[[#This Row],[count_rd]],caltran!$J$2:$P$182,6,FALSE)</f>
        <v>37230</v>
      </c>
      <c r="T1742" s="1">
        <f>IF(AND(class[[#This Row],[flow]]&gt;=class[[#This Row],[low]], class[[#This Row],[flow]]&lt;=class[[#This Row],[high]]),1,0)</f>
        <v>1</v>
      </c>
    </row>
    <row r="1743" spans="1:20" x14ac:dyDescent="0.25">
      <c r="A1743" s="61">
        <v>16778</v>
      </c>
      <c r="B1743" s="61">
        <v>3</v>
      </c>
      <c r="C1743" s="61">
        <v>1</v>
      </c>
      <c r="D1743" s="68">
        <v>2</v>
      </c>
      <c r="E1743" s="61" t="s">
        <v>77</v>
      </c>
      <c r="F1743" s="61">
        <v>3</v>
      </c>
      <c r="G17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43" s="62">
        <v>2</v>
      </c>
      <c r="I1743" s="62">
        <v>14</v>
      </c>
      <c r="J1743" s="61">
        <v>30475</v>
      </c>
      <c r="K1743" s="4">
        <f>VLOOKUP(class[[#This Row],[hwycov_id]],readme!E:F,2,FALSE)</f>
        <v>34373.021438999996</v>
      </c>
      <c r="L1743" s="64">
        <f t="shared" si="81"/>
        <v>0.12790882490566036</v>
      </c>
      <c r="M1743" s="65">
        <f t="shared" si="82"/>
        <v>3898.0214389999965</v>
      </c>
      <c r="N1743" s="65">
        <f t="shared" si="83"/>
        <v>15194571.138903603</v>
      </c>
      <c r="O1743" s="66" t="e">
        <v>#N/A</v>
      </c>
      <c r="P1743" s="1">
        <v>1743</v>
      </c>
      <c r="Q1743" s="46">
        <f>ROUND(class[[#This Row],[count]],-3)</f>
        <v>30000</v>
      </c>
      <c r="R1743" s="59">
        <f>VLOOKUP(class[[#This Row],[count_rd]],caltran!$J$2:$P$182,7,FALSE)</f>
        <v>22770</v>
      </c>
      <c r="S1743" s="63">
        <f>VLOOKUP(class[[#This Row],[count_rd]],caltran!$J$2:$P$182,6,FALSE)</f>
        <v>37230</v>
      </c>
      <c r="T1743" s="1">
        <f>IF(AND(class[[#This Row],[flow]]&gt;=class[[#This Row],[low]], class[[#This Row],[flow]]&lt;=class[[#This Row],[high]]),1,0)</f>
        <v>1</v>
      </c>
    </row>
    <row r="1744" spans="1:20" x14ac:dyDescent="0.25">
      <c r="A1744" s="61">
        <v>6488</v>
      </c>
      <c r="B1744" s="61">
        <v>3</v>
      </c>
      <c r="C1744" s="61">
        <v>1</v>
      </c>
      <c r="D1744" s="68">
        <v>2</v>
      </c>
      <c r="E1744" s="61" t="s">
        <v>77</v>
      </c>
      <c r="F1744" s="61">
        <v>3</v>
      </c>
      <c r="G17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744" s="62">
        <v>3</v>
      </c>
      <c r="I1744" s="62">
        <v>14</v>
      </c>
      <c r="J1744" s="61">
        <v>30586</v>
      </c>
      <c r="K1744" s="4">
        <f>VLOOKUP(class[[#This Row],[hwycov_id]],readme!E:F,2,FALSE)</f>
        <v>46433.664856000003</v>
      </c>
      <c r="L1744" s="64">
        <f t="shared" si="81"/>
        <v>0.51813459935918393</v>
      </c>
      <c r="M1744" s="65">
        <f t="shared" si="82"/>
        <v>15847.664856000003</v>
      </c>
      <c r="N1744" s="65">
        <f t="shared" si="83"/>
        <v>251148481.38809758</v>
      </c>
      <c r="O1744" s="66" t="e">
        <v>#N/A</v>
      </c>
      <c r="P1744" s="1">
        <v>1744</v>
      </c>
      <c r="Q1744" s="46">
        <f>ROUND(class[[#This Row],[count]],-3)</f>
        <v>31000</v>
      </c>
      <c r="R1744" s="59">
        <f>VLOOKUP(class[[#This Row],[count_rd]],caltran!$J$2:$P$182,7,FALSE)</f>
        <v>23591</v>
      </c>
      <c r="S1744" s="63">
        <f>VLOOKUP(class[[#This Row],[count_rd]],caltran!$J$2:$P$182,6,FALSE)</f>
        <v>38408.999999999993</v>
      </c>
      <c r="T1744" s="1">
        <f>IF(AND(class[[#This Row],[flow]]&gt;=class[[#This Row],[low]], class[[#This Row],[flow]]&lt;=class[[#This Row],[high]]),1,0)</f>
        <v>0</v>
      </c>
    </row>
    <row r="1745" spans="1:20" x14ac:dyDescent="0.25">
      <c r="A1745" s="61">
        <v>4590</v>
      </c>
      <c r="B1745" s="61">
        <v>3</v>
      </c>
      <c r="C1745" s="61">
        <v>1</v>
      </c>
      <c r="D1745" s="68">
        <v>2</v>
      </c>
      <c r="E1745" s="61" t="s">
        <v>77</v>
      </c>
      <c r="F1745" s="61">
        <v>3</v>
      </c>
      <c r="G17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45" s="62">
        <v>4</v>
      </c>
      <c r="I1745" s="62">
        <v>2</v>
      </c>
      <c r="J1745" s="61">
        <v>30600</v>
      </c>
      <c r="K1745" s="4">
        <f>VLOOKUP(class[[#This Row],[hwycov_id]],readme!E:F,2,FALSE)</f>
        <v>13054.667304999999</v>
      </c>
      <c r="L1745" s="64">
        <f t="shared" si="81"/>
        <v>-0.57337688545751631</v>
      </c>
      <c r="M1745" s="65">
        <f t="shared" si="82"/>
        <v>-17545.332695000001</v>
      </c>
      <c r="N1745" s="65">
        <f t="shared" si="83"/>
        <v>307838699.378236</v>
      </c>
      <c r="O1745" s="66" t="e">
        <v>#N/A</v>
      </c>
      <c r="P1745" s="1">
        <v>1745</v>
      </c>
      <c r="Q1745" s="46">
        <f>ROUND(class[[#This Row],[count]],-3)</f>
        <v>31000</v>
      </c>
      <c r="R1745" s="59">
        <f>VLOOKUP(class[[#This Row],[count_rd]],caltran!$J$2:$P$182,7,FALSE)</f>
        <v>23591</v>
      </c>
      <c r="S1745" s="63">
        <f>VLOOKUP(class[[#This Row],[count_rd]],caltran!$J$2:$P$182,6,FALSE)</f>
        <v>38408.999999999993</v>
      </c>
      <c r="T1745" s="1">
        <f>IF(AND(class[[#This Row],[flow]]&gt;=class[[#This Row],[low]], class[[#This Row],[flow]]&lt;=class[[#This Row],[high]]),1,0)</f>
        <v>0</v>
      </c>
    </row>
    <row r="1746" spans="1:20" x14ac:dyDescent="0.25">
      <c r="A1746" s="61">
        <v>16269</v>
      </c>
      <c r="B1746" s="61">
        <v>3</v>
      </c>
      <c r="C1746" s="61">
        <v>1</v>
      </c>
      <c r="D1746" s="68">
        <v>2</v>
      </c>
      <c r="E1746" s="61" t="s">
        <v>77</v>
      </c>
      <c r="F1746" s="61">
        <v>3</v>
      </c>
      <c r="G17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46" s="62">
        <v>5</v>
      </c>
      <c r="I1746" s="62">
        <v>5</v>
      </c>
      <c r="J1746" s="61">
        <v>30725</v>
      </c>
      <c r="K1746" s="4">
        <f>VLOOKUP(class[[#This Row],[hwycov_id]],readme!E:F,2,FALSE)</f>
        <v>21493.688201999998</v>
      </c>
      <c r="L1746" s="64">
        <f t="shared" si="81"/>
        <v>-0.30044952963384874</v>
      </c>
      <c r="M1746" s="65">
        <f t="shared" si="82"/>
        <v>-9231.3117980000025</v>
      </c>
      <c r="N1746" s="65">
        <f t="shared" si="83"/>
        <v>85217117.511894032</v>
      </c>
      <c r="O1746" s="66" t="e">
        <v>#N/A</v>
      </c>
      <c r="P1746" s="1">
        <v>1746</v>
      </c>
      <c r="Q1746" s="46">
        <f>ROUND(class[[#This Row],[count]],-3)</f>
        <v>31000</v>
      </c>
      <c r="R1746" s="59">
        <f>VLOOKUP(class[[#This Row],[count_rd]],caltran!$J$2:$P$182,7,FALSE)</f>
        <v>23591</v>
      </c>
      <c r="S1746" s="63">
        <f>VLOOKUP(class[[#This Row],[count_rd]],caltran!$J$2:$P$182,6,FALSE)</f>
        <v>38408.999999999993</v>
      </c>
      <c r="T1746" s="1">
        <f>IF(AND(class[[#This Row],[flow]]&gt;=class[[#This Row],[low]], class[[#This Row],[flow]]&lt;=class[[#This Row],[high]]),1,0)</f>
        <v>0</v>
      </c>
    </row>
    <row r="1747" spans="1:20" x14ac:dyDescent="0.25">
      <c r="A1747" s="61">
        <v>19924</v>
      </c>
      <c r="B1747" s="61">
        <v>3</v>
      </c>
      <c r="C1747" s="61">
        <v>1</v>
      </c>
      <c r="D1747" s="68">
        <v>2</v>
      </c>
      <c r="E1747" s="61" t="s">
        <v>77</v>
      </c>
      <c r="F1747" s="61">
        <v>3</v>
      </c>
      <c r="G17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747" s="62">
        <v>2</v>
      </c>
      <c r="I1747" s="62">
        <v>14</v>
      </c>
      <c r="J1747" s="61">
        <v>30826</v>
      </c>
      <c r="K1747" s="4">
        <f>VLOOKUP(class[[#This Row],[hwycov_id]],readme!E:F,2,FALSE)</f>
        <v>41779.334930999998</v>
      </c>
      <c r="L1747" s="64">
        <f t="shared" si="81"/>
        <v>0.35532780545643283</v>
      </c>
      <c r="M1747" s="65">
        <f t="shared" si="82"/>
        <v>10953.334930999998</v>
      </c>
      <c r="N1747" s="65">
        <f t="shared" si="83"/>
        <v>119975546.11066473</v>
      </c>
      <c r="O1747" s="66" t="e">
        <v>#N/A</v>
      </c>
      <c r="P1747" s="1">
        <v>1747</v>
      </c>
      <c r="Q1747" s="46">
        <f>ROUND(class[[#This Row],[count]],-3)</f>
        <v>31000</v>
      </c>
      <c r="R1747" s="59">
        <f>VLOOKUP(class[[#This Row],[count_rd]],caltran!$J$2:$P$182,7,FALSE)</f>
        <v>23591</v>
      </c>
      <c r="S1747" s="63">
        <f>VLOOKUP(class[[#This Row],[count_rd]],caltran!$J$2:$P$182,6,FALSE)</f>
        <v>38408.999999999993</v>
      </c>
      <c r="T1747" s="1">
        <f>IF(AND(class[[#This Row],[flow]]&gt;=class[[#This Row],[low]], class[[#This Row],[flow]]&lt;=class[[#This Row],[high]]),1,0)</f>
        <v>0</v>
      </c>
    </row>
    <row r="1748" spans="1:20" x14ac:dyDescent="0.25">
      <c r="A1748" s="61">
        <v>17786</v>
      </c>
      <c r="B1748" s="61">
        <v>3</v>
      </c>
      <c r="C1748" s="61">
        <v>1</v>
      </c>
      <c r="D1748" s="68">
        <v>2</v>
      </c>
      <c r="E1748" s="61" t="s">
        <v>77</v>
      </c>
      <c r="F1748" s="61">
        <v>3</v>
      </c>
      <c r="G17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48" s="62">
        <v>2</v>
      </c>
      <c r="I1748" s="62">
        <v>2</v>
      </c>
      <c r="J1748" s="61">
        <v>31300</v>
      </c>
      <c r="K1748" s="4">
        <f>VLOOKUP(class[[#This Row],[hwycov_id]],readme!E:F,2,FALSE)</f>
        <v>19803.886704</v>
      </c>
      <c r="L1748" s="64">
        <f t="shared" si="81"/>
        <v>-0.3672879647284345</v>
      </c>
      <c r="M1748" s="65">
        <f t="shared" si="82"/>
        <v>-11496.113296</v>
      </c>
      <c r="N1748" s="65">
        <f t="shared" si="83"/>
        <v>132160620.91446798</v>
      </c>
      <c r="O1748" s="66" t="e">
        <v>#N/A</v>
      </c>
      <c r="P1748" s="1">
        <v>1748</v>
      </c>
      <c r="Q1748" s="46">
        <f>ROUND(class[[#This Row],[count]],-3)</f>
        <v>31000</v>
      </c>
      <c r="R1748" s="59">
        <f>VLOOKUP(class[[#This Row],[count_rd]],caltran!$J$2:$P$182,7,FALSE)</f>
        <v>23591</v>
      </c>
      <c r="S1748" s="63">
        <f>VLOOKUP(class[[#This Row],[count_rd]],caltran!$J$2:$P$182,6,FALSE)</f>
        <v>38408.999999999993</v>
      </c>
      <c r="T1748" s="1">
        <f>IF(AND(class[[#This Row],[flow]]&gt;=class[[#This Row],[low]], class[[#This Row],[flow]]&lt;=class[[#This Row],[high]]),1,0)</f>
        <v>0</v>
      </c>
    </row>
    <row r="1749" spans="1:20" x14ac:dyDescent="0.25">
      <c r="A1749" s="61">
        <v>1491</v>
      </c>
      <c r="B1749" s="61">
        <v>3</v>
      </c>
      <c r="C1749" s="61">
        <v>1</v>
      </c>
      <c r="D1749" s="68">
        <v>2</v>
      </c>
      <c r="E1749" s="61" t="s">
        <v>77</v>
      </c>
      <c r="F1749" s="61">
        <v>3</v>
      </c>
      <c r="G17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49" s="62">
        <v>7</v>
      </c>
      <c r="I1749" s="62">
        <v>7</v>
      </c>
      <c r="J1749" s="61">
        <v>32000</v>
      </c>
      <c r="K1749" s="4">
        <f>VLOOKUP(class[[#This Row],[hwycov_id]],readme!E:F,2,FALSE)</f>
        <v>24051.567460000002</v>
      </c>
      <c r="L1749" s="64">
        <f t="shared" si="81"/>
        <v>-0.24838851687499997</v>
      </c>
      <c r="M1749" s="65">
        <f t="shared" si="82"/>
        <v>-7948.432539999998</v>
      </c>
      <c r="N1749" s="65">
        <f t="shared" si="83"/>
        <v>63177579.842930816</v>
      </c>
      <c r="O1749" s="66" t="e">
        <v>#N/A</v>
      </c>
      <c r="P1749" s="1">
        <v>1749</v>
      </c>
      <c r="Q1749" s="46">
        <f>ROUND(class[[#This Row],[count]],-3)</f>
        <v>32000</v>
      </c>
      <c r="R1749" s="59">
        <f>VLOOKUP(class[[#This Row],[count_rd]],caltran!$J$2:$P$182,7,FALSE)</f>
        <v>24426.666666666664</v>
      </c>
      <c r="S1749" s="63">
        <f>VLOOKUP(class[[#This Row],[count_rd]],caltran!$J$2:$P$182,6,FALSE)</f>
        <v>39573.333333333328</v>
      </c>
      <c r="T1749" s="1">
        <f>IF(AND(class[[#This Row],[flow]]&gt;=class[[#This Row],[low]], class[[#This Row],[flow]]&lt;=class[[#This Row],[high]]),1,0)</f>
        <v>0</v>
      </c>
    </row>
    <row r="1750" spans="1:20" x14ac:dyDescent="0.25">
      <c r="A1750" s="61">
        <v>4758</v>
      </c>
      <c r="B1750" s="61">
        <v>3</v>
      </c>
      <c r="C1750" s="61">
        <v>1</v>
      </c>
      <c r="D1750" s="68">
        <v>1</v>
      </c>
      <c r="E1750" s="61" t="s">
        <v>77</v>
      </c>
      <c r="F1750" s="61">
        <v>3</v>
      </c>
      <c r="G17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50" s="62">
        <v>7</v>
      </c>
      <c r="I1750" s="62">
        <v>7</v>
      </c>
      <c r="J1750" s="61">
        <v>32100</v>
      </c>
      <c r="K1750" s="4">
        <f>VLOOKUP(class[[#This Row],[hwycov_id]],readme!E:F,2,FALSE)</f>
        <v>6307.8697809999994</v>
      </c>
      <c r="L1750" s="64">
        <f t="shared" si="81"/>
        <v>-0.80349315323987547</v>
      </c>
      <c r="M1750" s="65">
        <f t="shared" si="82"/>
        <v>-25792.130218999999</v>
      </c>
      <c r="N1750" s="65">
        <f t="shared" si="83"/>
        <v>665233981.23385298</v>
      </c>
      <c r="O1750" s="66" t="e">
        <v>#N/A</v>
      </c>
      <c r="P1750" s="1">
        <v>1750</v>
      </c>
      <c r="Q1750" s="46">
        <f>ROUND(class[[#This Row],[count]],-3)</f>
        <v>32000</v>
      </c>
      <c r="R1750" s="59">
        <f>VLOOKUP(class[[#This Row],[count_rd]],caltran!$J$2:$P$182,7,FALSE)</f>
        <v>24426.666666666664</v>
      </c>
      <c r="S1750" s="63">
        <f>VLOOKUP(class[[#This Row],[count_rd]],caltran!$J$2:$P$182,6,FALSE)</f>
        <v>39573.333333333328</v>
      </c>
      <c r="T1750" s="1">
        <f>IF(AND(class[[#This Row],[flow]]&gt;=class[[#This Row],[low]], class[[#This Row],[flow]]&lt;=class[[#This Row],[high]]),1,0)</f>
        <v>0</v>
      </c>
    </row>
    <row r="1751" spans="1:20" x14ac:dyDescent="0.25">
      <c r="A1751" s="61">
        <v>833</v>
      </c>
      <c r="B1751" s="61">
        <v>3</v>
      </c>
      <c r="C1751" s="61">
        <v>1</v>
      </c>
      <c r="D1751" s="68">
        <v>2</v>
      </c>
      <c r="E1751" s="61" t="s">
        <v>77</v>
      </c>
      <c r="F1751" s="61">
        <v>3</v>
      </c>
      <c r="G17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51" s="62">
        <v>2</v>
      </c>
      <c r="I1751" s="62">
        <v>11</v>
      </c>
      <c r="J1751" s="61">
        <v>32300</v>
      </c>
      <c r="K1751" s="4">
        <f>VLOOKUP(class[[#This Row],[hwycov_id]],readme!E:F,2,FALSE)</f>
        <v>30717.995606000004</v>
      </c>
      <c r="L1751" s="64">
        <f t="shared" si="81"/>
        <v>-4.8978464210526207E-2</v>
      </c>
      <c r="M1751" s="65">
        <f t="shared" si="82"/>
        <v>-1582.004393999996</v>
      </c>
      <c r="N1751" s="65">
        <f t="shared" si="83"/>
        <v>2502737.9026352945</v>
      </c>
      <c r="O1751" s="66" t="e">
        <v>#N/A</v>
      </c>
      <c r="P1751" s="1">
        <v>1751</v>
      </c>
      <c r="Q1751" s="46">
        <f>ROUND(class[[#This Row],[count]],-3)</f>
        <v>32000</v>
      </c>
      <c r="R1751" s="59">
        <f>VLOOKUP(class[[#This Row],[count_rd]],caltran!$J$2:$P$182,7,FALSE)</f>
        <v>24426.666666666664</v>
      </c>
      <c r="S1751" s="63">
        <f>VLOOKUP(class[[#This Row],[count_rd]],caltran!$J$2:$P$182,6,FALSE)</f>
        <v>39573.333333333328</v>
      </c>
      <c r="T1751" s="1">
        <f>IF(AND(class[[#This Row],[flow]]&gt;=class[[#This Row],[low]], class[[#This Row],[flow]]&lt;=class[[#This Row],[high]]),1,0)</f>
        <v>1</v>
      </c>
    </row>
    <row r="1752" spans="1:20" x14ac:dyDescent="0.25">
      <c r="A1752" s="61">
        <v>10034</v>
      </c>
      <c r="B1752" s="61">
        <v>3</v>
      </c>
      <c r="C1752" s="61">
        <v>1</v>
      </c>
      <c r="D1752" s="68">
        <v>2</v>
      </c>
      <c r="E1752" s="61" t="s">
        <v>77</v>
      </c>
      <c r="F1752" s="61">
        <v>3</v>
      </c>
      <c r="G17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52" s="62">
        <v>3</v>
      </c>
      <c r="I1752" s="62">
        <v>14</v>
      </c>
      <c r="J1752" s="61">
        <v>32317</v>
      </c>
      <c r="K1752" s="4">
        <f>VLOOKUP(class[[#This Row],[hwycov_id]],readme!E:F,2,FALSE)</f>
        <v>37513.746428999999</v>
      </c>
      <c r="L1752" s="64">
        <f t="shared" si="81"/>
        <v>0.1608053479283349</v>
      </c>
      <c r="M1752" s="65">
        <f t="shared" si="82"/>
        <v>5196.7464289999989</v>
      </c>
      <c r="N1752" s="65">
        <f t="shared" si="83"/>
        <v>27006173.447324242</v>
      </c>
      <c r="O1752" s="66" t="e">
        <v>#N/A</v>
      </c>
      <c r="P1752" s="1">
        <v>1752</v>
      </c>
      <c r="Q1752" s="46">
        <f>ROUND(class[[#This Row],[count]],-3)</f>
        <v>32000</v>
      </c>
      <c r="R1752" s="59">
        <f>VLOOKUP(class[[#This Row],[count_rd]],caltran!$J$2:$P$182,7,FALSE)</f>
        <v>24426.666666666664</v>
      </c>
      <c r="S1752" s="63">
        <f>VLOOKUP(class[[#This Row],[count_rd]],caltran!$J$2:$P$182,6,FALSE)</f>
        <v>39573.333333333328</v>
      </c>
      <c r="T1752" s="1">
        <f>IF(AND(class[[#This Row],[flow]]&gt;=class[[#This Row],[low]], class[[#This Row],[flow]]&lt;=class[[#This Row],[high]]),1,0)</f>
        <v>1</v>
      </c>
    </row>
    <row r="1753" spans="1:20" x14ac:dyDescent="0.25">
      <c r="A1753" s="61">
        <v>19917</v>
      </c>
      <c r="B1753" s="61">
        <v>3</v>
      </c>
      <c r="C1753" s="61">
        <v>1</v>
      </c>
      <c r="D1753" s="68">
        <v>2</v>
      </c>
      <c r="E1753" s="61" t="s">
        <v>77</v>
      </c>
      <c r="F1753" s="61">
        <v>3</v>
      </c>
      <c r="G17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53" s="62">
        <v>2</v>
      </c>
      <c r="I1753" s="62">
        <v>14</v>
      </c>
      <c r="J1753" s="61">
        <v>32461</v>
      </c>
      <c r="K1753" s="4">
        <f>VLOOKUP(class[[#This Row],[hwycov_id]],readme!E:F,2,FALSE)</f>
        <v>34652.643462</v>
      </c>
      <c r="L1753" s="64">
        <f t="shared" si="81"/>
        <v>6.7516202889621457E-2</v>
      </c>
      <c r="M1753" s="65">
        <f t="shared" si="82"/>
        <v>2191.643462</v>
      </c>
      <c r="N1753" s="65">
        <f t="shared" si="83"/>
        <v>4803301.0645273458</v>
      </c>
      <c r="O1753" s="66" t="e">
        <v>#N/A</v>
      </c>
      <c r="P1753" s="1">
        <v>1753</v>
      </c>
      <c r="Q1753" s="46">
        <f>ROUND(class[[#This Row],[count]],-3)</f>
        <v>32000</v>
      </c>
      <c r="R1753" s="59">
        <f>VLOOKUP(class[[#This Row],[count_rd]],caltran!$J$2:$P$182,7,FALSE)</f>
        <v>24426.666666666664</v>
      </c>
      <c r="S1753" s="63">
        <f>VLOOKUP(class[[#This Row],[count_rd]],caltran!$J$2:$P$182,6,FALSE)</f>
        <v>39573.333333333328</v>
      </c>
      <c r="T1753" s="1">
        <f>IF(AND(class[[#This Row],[flow]]&gt;=class[[#This Row],[low]], class[[#This Row],[flow]]&lt;=class[[#This Row],[high]]),1,0)</f>
        <v>1</v>
      </c>
    </row>
    <row r="1754" spans="1:20" x14ac:dyDescent="0.25">
      <c r="A1754" s="61">
        <v>3512</v>
      </c>
      <c r="B1754" s="61">
        <v>3</v>
      </c>
      <c r="C1754" s="61">
        <v>1</v>
      </c>
      <c r="D1754" s="68">
        <v>2</v>
      </c>
      <c r="E1754" s="61" t="s">
        <v>77</v>
      </c>
      <c r="F1754" s="61">
        <v>3</v>
      </c>
      <c r="G17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54" s="62">
        <v>5</v>
      </c>
      <c r="I1754" s="62">
        <v>16</v>
      </c>
      <c r="J1754" s="61">
        <v>32600</v>
      </c>
      <c r="K1754" s="4">
        <f>VLOOKUP(class[[#This Row],[hwycov_id]],readme!E:F,2,FALSE)</f>
        <v>37032.521422999998</v>
      </c>
      <c r="L1754" s="64">
        <f t="shared" si="81"/>
        <v>0.1359669148159508</v>
      </c>
      <c r="M1754" s="65">
        <f t="shared" si="82"/>
        <v>4432.5214229999983</v>
      </c>
      <c r="N1754" s="65">
        <f t="shared" si="83"/>
        <v>19647246.165353931</v>
      </c>
      <c r="O1754" s="66" t="e">
        <v>#N/A</v>
      </c>
      <c r="P1754" s="1">
        <v>1754</v>
      </c>
      <c r="Q1754" s="46">
        <f>ROUND(class[[#This Row],[count]],-3)</f>
        <v>33000</v>
      </c>
      <c r="R1754" s="59">
        <f>VLOOKUP(class[[#This Row],[count_rd]],caltran!$J$2:$P$182,7,FALSE)</f>
        <v>25245</v>
      </c>
      <c r="S1754" s="63">
        <f>VLOOKUP(class[[#This Row],[count_rd]],caltran!$J$2:$P$182,6,FALSE)</f>
        <v>40754.999999999993</v>
      </c>
      <c r="T1754" s="1">
        <f>IF(AND(class[[#This Row],[flow]]&gt;=class[[#This Row],[low]], class[[#This Row],[flow]]&lt;=class[[#This Row],[high]]),1,0)</f>
        <v>1</v>
      </c>
    </row>
    <row r="1755" spans="1:20" x14ac:dyDescent="0.25">
      <c r="A1755" s="61">
        <v>9281</v>
      </c>
      <c r="B1755" s="61">
        <v>3</v>
      </c>
      <c r="C1755" s="61">
        <v>1</v>
      </c>
      <c r="D1755" s="68">
        <v>2</v>
      </c>
      <c r="E1755" s="61" t="s">
        <v>77</v>
      </c>
      <c r="F1755" s="61">
        <v>3</v>
      </c>
      <c r="G17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55" s="62">
        <v>3</v>
      </c>
      <c r="I1755" s="62">
        <v>14</v>
      </c>
      <c r="J1755" s="61">
        <v>32749</v>
      </c>
      <c r="K1755" s="4">
        <f>VLOOKUP(class[[#This Row],[hwycov_id]],readme!E:F,2,FALSE)</f>
        <v>39030.021179000003</v>
      </c>
      <c r="L1755" s="64">
        <f t="shared" si="81"/>
        <v>0.19179276249656496</v>
      </c>
      <c r="M1755" s="65">
        <f t="shared" si="82"/>
        <v>6281.021179000003</v>
      </c>
      <c r="N1755" s="65">
        <f t="shared" si="83"/>
        <v>39451227.051046588</v>
      </c>
      <c r="O1755" s="66" t="e">
        <v>#N/A</v>
      </c>
      <c r="P1755" s="1">
        <v>1755</v>
      </c>
      <c r="Q1755" s="46">
        <f>ROUND(class[[#This Row],[count]],-3)</f>
        <v>33000</v>
      </c>
      <c r="R1755" s="59">
        <f>VLOOKUP(class[[#This Row],[count_rd]],caltran!$J$2:$P$182,7,FALSE)</f>
        <v>25245</v>
      </c>
      <c r="S1755" s="63">
        <f>VLOOKUP(class[[#This Row],[count_rd]],caltran!$J$2:$P$182,6,FALSE)</f>
        <v>40754.999999999993</v>
      </c>
      <c r="T1755" s="1">
        <f>IF(AND(class[[#This Row],[flow]]&gt;=class[[#This Row],[low]], class[[#This Row],[flow]]&lt;=class[[#This Row],[high]]),1,0)</f>
        <v>1</v>
      </c>
    </row>
    <row r="1756" spans="1:20" x14ac:dyDescent="0.25">
      <c r="A1756" s="61">
        <v>20028</v>
      </c>
      <c r="B1756" s="61">
        <v>3</v>
      </c>
      <c r="C1756" s="61">
        <v>1</v>
      </c>
      <c r="D1756" s="68">
        <v>2</v>
      </c>
      <c r="E1756" s="61" t="s">
        <v>77</v>
      </c>
      <c r="F1756" s="61">
        <v>3</v>
      </c>
      <c r="G17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56" s="62">
        <v>3</v>
      </c>
      <c r="I1756" s="62">
        <v>14</v>
      </c>
      <c r="J1756" s="61">
        <v>32852</v>
      </c>
      <c r="K1756" s="4">
        <f>VLOOKUP(class[[#This Row],[hwycov_id]],readme!E:F,2,FALSE)</f>
        <v>28066.532991</v>
      </c>
      <c r="L1756" s="64">
        <f t="shared" si="81"/>
        <v>-0.14566744822233046</v>
      </c>
      <c r="M1756" s="65">
        <f t="shared" si="82"/>
        <v>-4785.467009</v>
      </c>
      <c r="N1756" s="65">
        <f t="shared" si="83"/>
        <v>22900694.494227406</v>
      </c>
      <c r="O1756" s="66" t="e">
        <v>#N/A</v>
      </c>
      <c r="P1756" s="1">
        <v>1756</v>
      </c>
      <c r="Q1756" s="46">
        <f>ROUND(class[[#This Row],[count]],-3)</f>
        <v>33000</v>
      </c>
      <c r="R1756" s="59">
        <f>VLOOKUP(class[[#This Row],[count_rd]],caltran!$J$2:$P$182,7,FALSE)</f>
        <v>25245</v>
      </c>
      <c r="S1756" s="63">
        <f>VLOOKUP(class[[#This Row],[count_rd]],caltran!$J$2:$P$182,6,FALSE)</f>
        <v>40754.999999999993</v>
      </c>
      <c r="T1756" s="1">
        <f>IF(AND(class[[#This Row],[flow]]&gt;=class[[#This Row],[low]], class[[#This Row],[flow]]&lt;=class[[#This Row],[high]]),1,0)</f>
        <v>1</v>
      </c>
    </row>
    <row r="1757" spans="1:20" x14ac:dyDescent="0.25">
      <c r="A1757" s="61">
        <v>15290</v>
      </c>
      <c r="B1757" s="61">
        <v>3</v>
      </c>
      <c r="C1757" s="61">
        <v>1</v>
      </c>
      <c r="D1757" s="68">
        <v>2</v>
      </c>
      <c r="E1757" s="61" t="s">
        <v>77</v>
      </c>
      <c r="F1757" s="61">
        <v>3</v>
      </c>
      <c r="G17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57" s="62">
        <v>5</v>
      </c>
      <c r="I1757" s="62">
        <v>16</v>
      </c>
      <c r="J1757" s="61">
        <v>33000</v>
      </c>
      <c r="K1757" s="4">
        <f>VLOOKUP(class[[#This Row],[hwycov_id]],readme!E:F,2,FALSE)</f>
        <v>14221.915267</v>
      </c>
      <c r="L1757" s="64">
        <f t="shared" si="81"/>
        <v>-0.56903287069696962</v>
      </c>
      <c r="M1757" s="65">
        <f t="shared" si="82"/>
        <v>-18778.084733</v>
      </c>
      <c r="N1757" s="65">
        <f t="shared" si="83"/>
        <v>352616466.23972768</v>
      </c>
      <c r="O1757" s="66" t="e">
        <v>#N/A</v>
      </c>
      <c r="P1757" s="1">
        <v>1757</v>
      </c>
      <c r="Q1757" s="46">
        <f>ROUND(class[[#This Row],[count]],-3)</f>
        <v>33000</v>
      </c>
      <c r="R1757" s="59">
        <f>VLOOKUP(class[[#This Row],[count_rd]],caltran!$J$2:$P$182,7,FALSE)</f>
        <v>25245</v>
      </c>
      <c r="S1757" s="63">
        <f>VLOOKUP(class[[#This Row],[count_rd]],caltran!$J$2:$P$182,6,FALSE)</f>
        <v>40754.999999999993</v>
      </c>
      <c r="T1757" s="1">
        <f>IF(AND(class[[#This Row],[flow]]&gt;=class[[#This Row],[low]], class[[#This Row],[flow]]&lt;=class[[#This Row],[high]]),1,0)</f>
        <v>0</v>
      </c>
    </row>
    <row r="1758" spans="1:20" x14ac:dyDescent="0.25">
      <c r="A1758" s="61">
        <v>11660</v>
      </c>
      <c r="B1758" s="61">
        <v>3</v>
      </c>
      <c r="C1758" s="61">
        <v>1</v>
      </c>
      <c r="D1758" s="68">
        <v>2</v>
      </c>
      <c r="E1758" s="61" t="s">
        <v>77</v>
      </c>
      <c r="F1758" s="61">
        <v>3</v>
      </c>
      <c r="G17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58" s="62">
        <v>3</v>
      </c>
      <c r="I1758" s="62">
        <v>14</v>
      </c>
      <c r="J1758" s="61">
        <v>33612</v>
      </c>
      <c r="K1758" s="4">
        <f>VLOOKUP(class[[#This Row],[hwycov_id]],readme!E:F,2,FALSE)</f>
        <v>20230.786781000003</v>
      </c>
      <c r="L1758" s="64">
        <f t="shared" si="81"/>
        <v>-0.39810821191836243</v>
      </c>
      <c r="M1758" s="65">
        <f t="shared" si="82"/>
        <v>-13381.213218999997</v>
      </c>
      <c r="N1758" s="65">
        <f t="shared" si="83"/>
        <v>179056867.21234027</v>
      </c>
      <c r="O1758" s="66" t="e">
        <v>#N/A</v>
      </c>
      <c r="P1758" s="1">
        <v>1758</v>
      </c>
      <c r="Q1758" s="46">
        <f>ROUND(class[[#This Row],[count]],-3)</f>
        <v>34000</v>
      </c>
      <c r="R1758" s="59">
        <f>VLOOKUP(class[[#This Row],[count_rd]],caltran!$J$2:$P$182,7,FALSE)</f>
        <v>26112</v>
      </c>
      <c r="S1758" s="63">
        <f>VLOOKUP(class[[#This Row],[count_rd]],caltran!$J$2:$P$182,6,FALSE)</f>
        <v>41888</v>
      </c>
      <c r="T1758" s="1">
        <f>IF(AND(class[[#This Row],[flow]]&gt;=class[[#This Row],[low]], class[[#This Row],[flow]]&lt;=class[[#This Row],[high]]),1,0)</f>
        <v>0</v>
      </c>
    </row>
    <row r="1759" spans="1:20" x14ac:dyDescent="0.25">
      <c r="A1759" s="61">
        <v>17721</v>
      </c>
      <c r="B1759" s="61">
        <v>3</v>
      </c>
      <c r="C1759" s="61">
        <v>1</v>
      </c>
      <c r="D1759" s="68">
        <v>2</v>
      </c>
      <c r="E1759" s="61" t="s">
        <v>77</v>
      </c>
      <c r="F1759" s="61">
        <v>3</v>
      </c>
      <c r="G17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59" s="62">
        <v>2</v>
      </c>
      <c r="I1759" s="62">
        <v>14</v>
      </c>
      <c r="J1759" s="61">
        <v>34007</v>
      </c>
      <c r="K1759" s="4">
        <f>VLOOKUP(class[[#This Row],[hwycov_id]],readme!E:F,2,FALSE)</f>
        <v>37852.635437000004</v>
      </c>
      <c r="L1759" s="64">
        <f t="shared" si="81"/>
        <v>0.11308364269121074</v>
      </c>
      <c r="M1759" s="65">
        <f t="shared" si="82"/>
        <v>3845.6354370000045</v>
      </c>
      <c r="N1759" s="65">
        <f t="shared" si="83"/>
        <v>14788911.914310215</v>
      </c>
      <c r="O1759" s="66" t="e">
        <v>#N/A</v>
      </c>
      <c r="P1759" s="1">
        <v>1759</v>
      </c>
      <c r="Q1759" s="46">
        <f>ROUND(class[[#This Row],[count]],-3)</f>
        <v>34000</v>
      </c>
      <c r="R1759" s="59">
        <f>VLOOKUP(class[[#This Row],[count_rd]],caltran!$J$2:$P$182,7,FALSE)</f>
        <v>26112</v>
      </c>
      <c r="S1759" s="63">
        <f>VLOOKUP(class[[#This Row],[count_rd]],caltran!$J$2:$P$182,6,FALSE)</f>
        <v>41888</v>
      </c>
      <c r="T1759" s="1">
        <f>IF(AND(class[[#This Row],[flow]]&gt;=class[[#This Row],[low]], class[[#This Row],[flow]]&lt;=class[[#This Row],[high]]),1,0)</f>
        <v>1</v>
      </c>
    </row>
    <row r="1760" spans="1:20" x14ac:dyDescent="0.25">
      <c r="A1760" s="61">
        <v>17986</v>
      </c>
      <c r="B1760" s="61">
        <v>3</v>
      </c>
      <c r="C1760" s="61">
        <v>1</v>
      </c>
      <c r="D1760" s="68">
        <v>2</v>
      </c>
      <c r="E1760" s="61" t="s">
        <v>77</v>
      </c>
      <c r="F1760" s="61">
        <v>3</v>
      </c>
      <c r="G17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760" s="62">
        <v>3</v>
      </c>
      <c r="I1760" s="62">
        <v>14</v>
      </c>
      <c r="J1760" s="61">
        <v>35050</v>
      </c>
      <c r="K1760" s="4">
        <f>VLOOKUP(class[[#This Row],[hwycov_id]],readme!E:F,2,FALSE)</f>
        <v>47122.963317000002</v>
      </c>
      <c r="L1760" s="64">
        <f t="shared" si="81"/>
        <v>0.34444973800285306</v>
      </c>
      <c r="M1760" s="65">
        <f t="shared" si="82"/>
        <v>12072.963317000002</v>
      </c>
      <c r="N1760" s="65">
        <f t="shared" si="83"/>
        <v>145756443.25362769</v>
      </c>
      <c r="O1760" s="66" t="e">
        <v>#N/A</v>
      </c>
      <c r="P1760" s="1">
        <v>1760</v>
      </c>
      <c r="Q1760" s="46">
        <f>ROUND(class[[#This Row],[count]],-3)</f>
        <v>35000</v>
      </c>
      <c r="R1760" s="59">
        <f>VLOOKUP(class[[#This Row],[count_rd]],caltran!$J$2:$P$182,7,FALSE)</f>
        <v>26985</v>
      </c>
      <c r="S1760" s="63">
        <f>VLOOKUP(class[[#This Row],[count_rd]],caltran!$J$2:$P$182,6,FALSE)</f>
        <v>43015</v>
      </c>
      <c r="T1760" s="1">
        <f>IF(AND(class[[#This Row],[flow]]&gt;=class[[#This Row],[low]], class[[#This Row],[flow]]&lt;=class[[#This Row],[high]]),1,0)</f>
        <v>0</v>
      </c>
    </row>
    <row r="1761" spans="1:20" x14ac:dyDescent="0.25">
      <c r="A1761" s="61">
        <v>11514</v>
      </c>
      <c r="B1761" s="61">
        <v>3</v>
      </c>
      <c r="C1761" s="61">
        <v>1</v>
      </c>
      <c r="D1761" s="68">
        <v>2</v>
      </c>
      <c r="E1761" s="61" t="s">
        <v>77</v>
      </c>
      <c r="F1761" s="61">
        <v>3</v>
      </c>
      <c r="G17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61" s="62">
        <v>3</v>
      </c>
      <c r="I1761" s="62">
        <v>14</v>
      </c>
      <c r="J1761" s="61">
        <v>35532</v>
      </c>
      <c r="K1761" s="4">
        <f>VLOOKUP(class[[#This Row],[hwycov_id]],readme!E:F,2,FALSE)</f>
        <v>37513.746428999999</v>
      </c>
      <c r="L1761" s="64">
        <f t="shared" si="81"/>
        <v>5.5773568304626764E-2</v>
      </c>
      <c r="M1761" s="65">
        <f t="shared" si="82"/>
        <v>1981.7464289999989</v>
      </c>
      <c r="N1761" s="65">
        <f t="shared" si="83"/>
        <v>3927318.9088542475</v>
      </c>
      <c r="O1761" s="66" t="e">
        <v>#N/A</v>
      </c>
      <c r="P1761" s="1">
        <v>1761</v>
      </c>
      <c r="Q1761" s="46">
        <f>ROUND(class[[#This Row],[count]],-3)</f>
        <v>36000</v>
      </c>
      <c r="R1761" s="59">
        <f>VLOOKUP(class[[#This Row],[count_rd]],caltran!$J$2:$P$182,7,FALSE)</f>
        <v>27815.999999999996</v>
      </c>
      <c r="S1761" s="63">
        <f>VLOOKUP(class[[#This Row],[count_rd]],caltran!$J$2:$P$182,6,FALSE)</f>
        <v>44184</v>
      </c>
      <c r="T1761" s="1">
        <f>IF(AND(class[[#This Row],[flow]]&gt;=class[[#This Row],[low]], class[[#This Row],[flow]]&lt;=class[[#This Row],[high]]),1,0)</f>
        <v>1</v>
      </c>
    </row>
    <row r="1762" spans="1:20" x14ac:dyDescent="0.25">
      <c r="A1762" s="61">
        <v>15171</v>
      </c>
      <c r="B1762" s="61">
        <v>3</v>
      </c>
      <c r="C1762" s="61">
        <v>1</v>
      </c>
      <c r="D1762" s="68">
        <v>2</v>
      </c>
      <c r="E1762" s="61" t="s">
        <v>77</v>
      </c>
      <c r="F1762" s="61">
        <v>3</v>
      </c>
      <c r="G17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62" s="62">
        <v>3</v>
      </c>
      <c r="I1762" s="62">
        <v>14</v>
      </c>
      <c r="J1762" s="61">
        <v>36446</v>
      </c>
      <c r="K1762" s="4">
        <f>VLOOKUP(class[[#This Row],[hwycov_id]],readme!E:F,2,FALSE)</f>
        <v>38688.133392000003</v>
      </c>
      <c r="L1762" s="64">
        <f t="shared" si="81"/>
        <v>6.1519327004335267E-2</v>
      </c>
      <c r="M1762" s="65">
        <f t="shared" si="82"/>
        <v>2242.1333920000034</v>
      </c>
      <c r="N1762" s="65">
        <f t="shared" si="83"/>
        <v>5027162.1475214409</v>
      </c>
      <c r="O1762" s="66" t="e">
        <v>#N/A</v>
      </c>
      <c r="P1762" s="1">
        <v>1762</v>
      </c>
      <c r="Q1762" s="46">
        <f>ROUND(class[[#This Row],[count]],-3)</f>
        <v>36000</v>
      </c>
      <c r="R1762" s="59">
        <f>VLOOKUP(class[[#This Row],[count_rd]],caltran!$J$2:$P$182,7,FALSE)</f>
        <v>27815.999999999996</v>
      </c>
      <c r="S1762" s="63">
        <f>VLOOKUP(class[[#This Row],[count_rd]],caltran!$J$2:$P$182,6,FALSE)</f>
        <v>44184</v>
      </c>
      <c r="T1762" s="1">
        <f>IF(AND(class[[#This Row],[flow]]&gt;=class[[#This Row],[low]], class[[#This Row],[flow]]&lt;=class[[#This Row],[high]]),1,0)</f>
        <v>1</v>
      </c>
    </row>
    <row r="1763" spans="1:20" x14ac:dyDescent="0.25">
      <c r="A1763" s="61">
        <v>11586</v>
      </c>
      <c r="B1763" s="61">
        <v>3</v>
      </c>
      <c r="C1763" s="61">
        <v>1</v>
      </c>
      <c r="D1763" s="68">
        <v>2</v>
      </c>
      <c r="E1763" s="61" t="s">
        <v>77</v>
      </c>
      <c r="F1763" s="61">
        <v>3</v>
      </c>
      <c r="G17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63" s="62">
        <v>5</v>
      </c>
      <c r="I1763" s="62">
        <v>16</v>
      </c>
      <c r="J1763" s="61">
        <v>37200</v>
      </c>
      <c r="K1763" s="4">
        <f>VLOOKUP(class[[#This Row],[hwycov_id]],readme!E:F,2,FALSE)</f>
        <v>29003.759962000004</v>
      </c>
      <c r="L1763" s="64">
        <f t="shared" si="81"/>
        <v>-0.22032903327956976</v>
      </c>
      <c r="M1763" s="65">
        <f t="shared" si="82"/>
        <v>-8196.2400379999963</v>
      </c>
      <c r="N1763" s="65">
        <f t="shared" si="83"/>
        <v>67178350.760514185</v>
      </c>
      <c r="O1763" s="66" t="e">
        <v>#N/A</v>
      </c>
      <c r="P1763" s="1">
        <v>1763</v>
      </c>
      <c r="Q1763" s="46">
        <f>ROUND(class[[#This Row],[count]],-3)</f>
        <v>37000</v>
      </c>
      <c r="R1763" s="59">
        <f>VLOOKUP(class[[#This Row],[count_rd]],caltran!$J$2:$P$182,7,FALSE)</f>
        <v>28660.611111111113</v>
      </c>
      <c r="S1763" s="63">
        <f>VLOOKUP(class[[#This Row],[count_rd]],caltran!$J$2:$P$182,6,FALSE)</f>
        <v>45339.388888888891</v>
      </c>
      <c r="T1763" s="1">
        <f>IF(AND(class[[#This Row],[flow]]&gt;=class[[#This Row],[low]], class[[#This Row],[flow]]&lt;=class[[#This Row],[high]]),1,0)</f>
        <v>1</v>
      </c>
    </row>
    <row r="1764" spans="1:20" x14ac:dyDescent="0.25">
      <c r="A1764" s="61">
        <v>11590</v>
      </c>
      <c r="B1764" s="61">
        <v>3</v>
      </c>
      <c r="C1764" s="61">
        <v>1</v>
      </c>
      <c r="D1764" s="68">
        <v>2</v>
      </c>
      <c r="E1764" s="61" t="s">
        <v>77</v>
      </c>
      <c r="F1764" s="61">
        <v>3</v>
      </c>
      <c r="G17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64" s="62">
        <v>5</v>
      </c>
      <c r="I1764" s="62">
        <v>5</v>
      </c>
      <c r="J1764" s="61">
        <v>37400</v>
      </c>
      <c r="K1764" s="4">
        <f>VLOOKUP(class[[#This Row],[hwycov_id]],readme!E:F,2,FALSE)</f>
        <v>38373.061950999996</v>
      </c>
      <c r="L1764" s="64">
        <f t="shared" si="81"/>
        <v>2.6017699224598845E-2</v>
      </c>
      <c r="M1764" s="65">
        <f t="shared" si="82"/>
        <v>973.06195099999604</v>
      </c>
      <c r="N1764" s="65">
        <f t="shared" si="83"/>
        <v>946849.56048391864</v>
      </c>
      <c r="O1764" s="66" t="e">
        <v>#N/A</v>
      </c>
      <c r="P1764" s="1">
        <v>1764</v>
      </c>
      <c r="Q1764" s="46">
        <f>ROUND(class[[#This Row],[count]],-3)</f>
        <v>37000</v>
      </c>
      <c r="R1764" s="59">
        <f>VLOOKUP(class[[#This Row],[count_rd]],caltran!$J$2:$P$182,7,FALSE)</f>
        <v>28660.611111111113</v>
      </c>
      <c r="S1764" s="63">
        <f>VLOOKUP(class[[#This Row],[count_rd]],caltran!$J$2:$P$182,6,FALSE)</f>
        <v>45339.388888888891</v>
      </c>
      <c r="T1764" s="1">
        <f>IF(AND(class[[#This Row],[flow]]&gt;=class[[#This Row],[low]], class[[#This Row],[flow]]&lt;=class[[#This Row],[high]]),1,0)</f>
        <v>1</v>
      </c>
    </row>
    <row r="1765" spans="1:20" x14ac:dyDescent="0.25">
      <c r="A1765" s="61">
        <v>20848</v>
      </c>
      <c r="B1765" s="61">
        <v>3</v>
      </c>
      <c r="C1765" s="61">
        <v>1</v>
      </c>
      <c r="D1765" s="68">
        <v>1</v>
      </c>
      <c r="E1765" s="61" t="s">
        <v>77</v>
      </c>
      <c r="F1765" s="61">
        <v>3</v>
      </c>
      <c r="G17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65" s="62">
        <v>7</v>
      </c>
      <c r="I1765" s="62">
        <v>7</v>
      </c>
      <c r="J1765" s="61">
        <v>37500</v>
      </c>
      <c r="K1765" s="4">
        <f>VLOOKUP(class[[#This Row],[hwycov_id]],readme!E:F,2,FALSE)</f>
        <v>10603.497010999999</v>
      </c>
      <c r="L1765" s="64">
        <f t="shared" si="81"/>
        <v>-0.7172400797066667</v>
      </c>
      <c r="M1765" s="65">
        <f t="shared" si="82"/>
        <v>-26896.502989000001</v>
      </c>
      <c r="N1765" s="65">
        <f t="shared" si="83"/>
        <v>723421873.03728592</v>
      </c>
      <c r="O1765" s="66" t="e">
        <v>#N/A</v>
      </c>
      <c r="P1765" s="1">
        <v>1765</v>
      </c>
      <c r="Q1765" s="46">
        <f>ROUND(class[[#This Row],[count]],-3)</f>
        <v>38000</v>
      </c>
      <c r="R1765" s="59">
        <f>VLOOKUP(class[[#This Row],[count_rd]],caltran!$J$2:$P$182,7,FALSE)</f>
        <v>29488</v>
      </c>
      <c r="S1765" s="63">
        <f>VLOOKUP(class[[#This Row],[count_rd]],caltran!$J$2:$P$182,6,FALSE)</f>
        <v>46512</v>
      </c>
      <c r="T1765" s="1">
        <f>IF(AND(class[[#This Row],[flow]]&gt;=class[[#This Row],[low]], class[[#This Row],[flow]]&lt;=class[[#This Row],[high]]),1,0)</f>
        <v>0</v>
      </c>
    </row>
    <row r="1766" spans="1:20" x14ac:dyDescent="0.25">
      <c r="A1766" s="61">
        <v>11987</v>
      </c>
      <c r="B1766" s="61">
        <v>3</v>
      </c>
      <c r="C1766" s="61">
        <v>1</v>
      </c>
      <c r="D1766" s="68">
        <v>2</v>
      </c>
      <c r="E1766" s="61" t="s">
        <v>77</v>
      </c>
      <c r="F1766" s="61">
        <v>3</v>
      </c>
      <c r="G17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66" s="62">
        <v>2</v>
      </c>
      <c r="I1766" s="62">
        <v>14</v>
      </c>
      <c r="J1766" s="61">
        <v>37930</v>
      </c>
      <c r="K1766" s="4">
        <f>VLOOKUP(class[[#This Row],[hwycov_id]],readme!E:F,2,FALSE)</f>
        <v>32803.447144999998</v>
      </c>
      <c r="L1766" s="64">
        <f t="shared" si="81"/>
        <v>-0.1351582614025838</v>
      </c>
      <c r="M1766" s="65">
        <f t="shared" si="82"/>
        <v>-5126.5528550000017</v>
      </c>
      <c r="N1766" s="65">
        <f t="shared" si="83"/>
        <v>26281544.175108667</v>
      </c>
      <c r="O1766" s="66" t="e">
        <v>#N/A</v>
      </c>
      <c r="P1766" s="1">
        <v>1766</v>
      </c>
      <c r="Q1766" s="46">
        <f>ROUND(class[[#This Row],[count]],-3)</f>
        <v>38000</v>
      </c>
      <c r="R1766" s="59">
        <f>VLOOKUP(class[[#This Row],[count_rd]],caltran!$J$2:$P$182,7,FALSE)</f>
        <v>29488</v>
      </c>
      <c r="S1766" s="63">
        <f>VLOOKUP(class[[#This Row],[count_rd]],caltran!$J$2:$P$182,6,FALSE)</f>
        <v>46512</v>
      </c>
      <c r="T1766" s="1">
        <f>IF(AND(class[[#This Row],[flow]]&gt;=class[[#This Row],[low]], class[[#This Row],[flow]]&lt;=class[[#This Row],[high]]),1,0)</f>
        <v>1</v>
      </c>
    </row>
    <row r="1767" spans="1:20" x14ac:dyDescent="0.25">
      <c r="A1767" s="61">
        <v>5706</v>
      </c>
      <c r="B1767" s="61">
        <v>3</v>
      </c>
      <c r="C1767" s="61">
        <v>1</v>
      </c>
      <c r="D1767" s="68">
        <v>2</v>
      </c>
      <c r="E1767" s="61" t="s">
        <v>77</v>
      </c>
      <c r="F1767" s="61">
        <v>3</v>
      </c>
      <c r="G17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67" s="62">
        <v>2</v>
      </c>
      <c r="I1767" s="62">
        <v>14</v>
      </c>
      <c r="J1767" s="61">
        <v>38546</v>
      </c>
      <c r="K1767" s="4">
        <f>VLOOKUP(class[[#This Row],[hwycov_id]],readme!E:F,2,FALSE)</f>
        <v>31023.605835000002</v>
      </c>
      <c r="L1767" s="64">
        <f t="shared" si="81"/>
        <v>-0.19515369078503597</v>
      </c>
      <c r="M1767" s="65">
        <f t="shared" si="82"/>
        <v>-7522.3941649999979</v>
      </c>
      <c r="N1767" s="65">
        <f t="shared" si="83"/>
        <v>56586413.973626018</v>
      </c>
      <c r="O1767" s="66" t="e">
        <v>#N/A</v>
      </c>
      <c r="P1767" s="1">
        <v>1767</v>
      </c>
      <c r="Q1767" s="46">
        <f>ROUND(class[[#This Row],[count]],-3)</f>
        <v>39000</v>
      </c>
      <c r="R1767" s="59">
        <f>VLOOKUP(class[[#This Row],[count_rd]],caltran!$J$2:$P$182,7,FALSE)</f>
        <v>30361.5</v>
      </c>
      <c r="S1767" s="63">
        <f>VLOOKUP(class[[#This Row],[count_rd]],caltran!$J$2:$P$182,6,FALSE)</f>
        <v>47638.5</v>
      </c>
      <c r="T1767" s="1">
        <f>IF(AND(class[[#This Row],[flow]]&gt;=class[[#This Row],[low]], class[[#This Row],[flow]]&lt;=class[[#This Row],[high]]),1,0)</f>
        <v>1</v>
      </c>
    </row>
    <row r="1768" spans="1:20" x14ac:dyDescent="0.25">
      <c r="A1768" s="61">
        <v>15345</v>
      </c>
      <c r="B1768" s="61">
        <v>3</v>
      </c>
      <c r="C1768" s="61">
        <v>1</v>
      </c>
      <c r="D1768" s="68">
        <v>2</v>
      </c>
      <c r="E1768" s="61" t="s">
        <v>77</v>
      </c>
      <c r="F1768" s="61">
        <v>3</v>
      </c>
      <c r="G17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768" s="62">
        <v>7</v>
      </c>
      <c r="I1768" s="62">
        <v>7</v>
      </c>
      <c r="J1768" s="61">
        <v>38600</v>
      </c>
      <c r="K1768" s="4">
        <f>VLOOKUP(class[[#This Row],[hwycov_id]],readme!E:F,2,FALSE)</f>
        <v>19444.859589</v>
      </c>
      <c r="L1768" s="64">
        <f t="shared" si="81"/>
        <v>-0.49624716090673571</v>
      </c>
      <c r="M1768" s="65">
        <f t="shared" si="82"/>
        <v>-19155.140411</v>
      </c>
      <c r="N1768" s="65">
        <f t="shared" si="83"/>
        <v>366919404.16512525</v>
      </c>
      <c r="O1768" s="66" t="e">
        <v>#N/A</v>
      </c>
      <c r="P1768" s="1">
        <v>1768</v>
      </c>
      <c r="Q1768" s="46">
        <f>ROUND(class[[#This Row],[count]],-3)</f>
        <v>39000</v>
      </c>
      <c r="R1768" s="59">
        <f>VLOOKUP(class[[#This Row],[count_rd]],caltran!$J$2:$P$182,7,FALSE)</f>
        <v>30361.5</v>
      </c>
      <c r="S1768" s="63">
        <f>VLOOKUP(class[[#This Row],[count_rd]],caltran!$J$2:$P$182,6,FALSE)</f>
        <v>47638.5</v>
      </c>
      <c r="T1768" s="1">
        <f>IF(AND(class[[#This Row],[flow]]&gt;=class[[#This Row],[low]], class[[#This Row],[flow]]&lt;=class[[#This Row],[high]]),1,0)</f>
        <v>0</v>
      </c>
    </row>
    <row r="1769" spans="1:20" x14ac:dyDescent="0.25">
      <c r="A1769" s="61">
        <v>4133</v>
      </c>
      <c r="B1769" s="61">
        <v>3</v>
      </c>
      <c r="C1769" s="61">
        <v>1</v>
      </c>
      <c r="D1769" s="68">
        <v>2</v>
      </c>
      <c r="E1769" s="61" t="s">
        <v>77</v>
      </c>
      <c r="F1769" s="61">
        <v>3</v>
      </c>
      <c r="G17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69" s="62">
        <v>6</v>
      </c>
      <c r="I1769" s="62">
        <v>1</v>
      </c>
      <c r="J1769" s="61">
        <v>39500</v>
      </c>
      <c r="K1769" s="4">
        <f>VLOOKUP(class[[#This Row],[hwycov_id]],readme!E:F,2,FALSE)</f>
        <v>34747.255310000008</v>
      </c>
      <c r="L1769" s="64">
        <f t="shared" si="81"/>
        <v>-0.12032265037974665</v>
      </c>
      <c r="M1769" s="65">
        <f t="shared" si="82"/>
        <v>-4752.7446899999923</v>
      </c>
      <c r="N1769" s="65">
        <f t="shared" si="83"/>
        <v>22588582.088323124</v>
      </c>
      <c r="O1769" s="66" t="e">
        <v>#N/A</v>
      </c>
      <c r="P1769" s="1">
        <v>1769</v>
      </c>
      <c r="Q1769" s="46">
        <f>ROUND(class[[#This Row],[count]],-3)</f>
        <v>40000</v>
      </c>
      <c r="R1769" s="59">
        <f>VLOOKUP(class[[#This Row],[count_rd]],caltran!$J$2:$P$182,7,FALSE)</f>
        <v>31240</v>
      </c>
      <c r="S1769" s="63">
        <f>VLOOKUP(class[[#This Row],[count_rd]],caltran!$J$2:$P$182,6,FALSE)</f>
        <v>48760</v>
      </c>
      <c r="T1769" s="1">
        <f>IF(AND(class[[#This Row],[flow]]&gt;=class[[#This Row],[low]], class[[#This Row],[flow]]&lt;=class[[#This Row],[high]]),1,0)</f>
        <v>1</v>
      </c>
    </row>
    <row r="1770" spans="1:20" x14ac:dyDescent="0.25">
      <c r="A1770" s="61">
        <v>31272</v>
      </c>
      <c r="B1770" s="61">
        <v>3</v>
      </c>
      <c r="C1770" s="61">
        <v>1</v>
      </c>
      <c r="D1770" s="68">
        <v>2</v>
      </c>
      <c r="E1770" s="61" t="s">
        <v>77</v>
      </c>
      <c r="F1770" s="61">
        <v>3</v>
      </c>
      <c r="G17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70" s="62">
        <v>3</v>
      </c>
      <c r="I1770" s="62">
        <v>14</v>
      </c>
      <c r="J1770" s="61">
        <v>39765</v>
      </c>
      <c r="K1770" s="4">
        <f>VLOOKUP(class[[#This Row],[hwycov_id]],readme!E:F,2,FALSE)</f>
        <v>34648.221862999999</v>
      </c>
      <c r="L1770" s="64">
        <f t="shared" si="81"/>
        <v>-0.12867542152646805</v>
      </c>
      <c r="M1770" s="65">
        <f t="shared" si="82"/>
        <v>-5116.7781370000012</v>
      </c>
      <c r="N1770" s="65">
        <f t="shared" si="83"/>
        <v>26181418.503281202</v>
      </c>
      <c r="O1770" s="66" t="e">
        <v>#N/A</v>
      </c>
      <c r="P1770" s="1">
        <v>1770</v>
      </c>
      <c r="Q1770" s="46">
        <f>ROUND(class[[#This Row],[count]],-3)</f>
        <v>40000</v>
      </c>
      <c r="R1770" s="59">
        <f>VLOOKUP(class[[#This Row],[count_rd]],caltran!$J$2:$P$182,7,FALSE)</f>
        <v>31240</v>
      </c>
      <c r="S1770" s="63">
        <f>VLOOKUP(class[[#This Row],[count_rd]],caltran!$J$2:$P$182,6,FALSE)</f>
        <v>48760</v>
      </c>
      <c r="T1770" s="1">
        <f>IF(AND(class[[#This Row],[flow]]&gt;=class[[#This Row],[low]], class[[#This Row],[flow]]&lt;=class[[#This Row],[high]]),1,0)</f>
        <v>1</v>
      </c>
    </row>
    <row r="1771" spans="1:20" x14ac:dyDescent="0.25">
      <c r="A1771" s="61">
        <v>5236</v>
      </c>
      <c r="B1771" s="61">
        <v>3</v>
      </c>
      <c r="C1771" s="61">
        <v>1</v>
      </c>
      <c r="D1771" s="68">
        <v>2</v>
      </c>
      <c r="E1771" s="61" t="s">
        <v>77</v>
      </c>
      <c r="F1771" s="61">
        <v>3</v>
      </c>
      <c r="G17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71" s="62">
        <v>2</v>
      </c>
      <c r="I1771" s="62">
        <v>14</v>
      </c>
      <c r="J1771" s="61">
        <v>39916</v>
      </c>
      <c r="K1771" s="4">
        <f>VLOOKUP(class[[#This Row],[hwycov_id]],readme!E:F,2,FALSE)</f>
        <v>35411.804109000004</v>
      </c>
      <c r="L1771" s="64">
        <f t="shared" si="81"/>
        <v>-0.11284186519190287</v>
      </c>
      <c r="M1771" s="65">
        <f t="shared" si="82"/>
        <v>-4504.1958909999958</v>
      </c>
      <c r="N1771" s="65">
        <f t="shared" si="83"/>
        <v>20287780.624501247</v>
      </c>
      <c r="O1771" s="66" t="e">
        <v>#N/A</v>
      </c>
      <c r="P1771" s="1">
        <v>1771</v>
      </c>
      <c r="Q1771" s="46">
        <f>ROUND(class[[#This Row],[count]],-3)</f>
        <v>40000</v>
      </c>
      <c r="R1771" s="59">
        <f>VLOOKUP(class[[#This Row],[count_rd]],caltran!$J$2:$P$182,7,FALSE)</f>
        <v>31240</v>
      </c>
      <c r="S1771" s="63">
        <f>VLOOKUP(class[[#This Row],[count_rd]],caltran!$J$2:$P$182,6,FALSE)</f>
        <v>48760</v>
      </c>
      <c r="T1771" s="1">
        <f>IF(AND(class[[#This Row],[flow]]&gt;=class[[#This Row],[low]], class[[#This Row],[flow]]&lt;=class[[#This Row],[high]]),1,0)</f>
        <v>1</v>
      </c>
    </row>
    <row r="1772" spans="1:20" x14ac:dyDescent="0.25">
      <c r="A1772" s="61">
        <v>16394</v>
      </c>
      <c r="B1772" s="61">
        <v>3</v>
      </c>
      <c r="C1772" s="61">
        <v>1</v>
      </c>
      <c r="D1772" s="68">
        <v>2</v>
      </c>
      <c r="E1772" s="61" t="s">
        <v>77</v>
      </c>
      <c r="F1772" s="61">
        <v>3</v>
      </c>
      <c r="G17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1772" s="62">
        <v>3</v>
      </c>
      <c r="I1772" s="62">
        <v>14</v>
      </c>
      <c r="J1772" s="61">
        <v>40610</v>
      </c>
      <c r="K1772" s="4">
        <f>VLOOKUP(class[[#This Row],[hwycov_id]],readme!E:F,2,FALSE)</f>
        <v>33410.997130999996</v>
      </c>
      <c r="L1772" s="64">
        <f t="shared" si="81"/>
        <v>-0.17727167862595428</v>
      </c>
      <c r="M1772" s="65">
        <f t="shared" si="82"/>
        <v>-7199.0028690000036</v>
      </c>
      <c r="N1772" s="65">
        <f t="shared" si="83"/>
        <v>51825642.307870284</v>
      </c>
      <c r="O1772" s="66" t="e">
        <v>#N/A</v>
      </c>
      <c r="P1772" s="1">
        <v>1772</v>
      </c>
      <c r="Q1772" s="46">
        <f>ROUND(class[[#This Row],[count]],-3)</f>
        <v>41000</v>
      </c>
      <c r="R1772" s="59">
        <f>VLOOKUP(class[[#This Row],[count_rd]],caltran!$J$2:$P$182,7,FALSE)</f>
        <v>32089.333333333332</v>
      </c>
      <c r="S1772" s="63">
        <f>VLOOKUP(class[[#This Row],[count_rd]],caltran!$J$2:$P$182,6,FALSE)</f>
        <v>49910.666666666672</v>
      </c>
      <c r="T1772" s="1">
        <f>IF(AND(class[[#This Row],[flow]]&gt;=class[[#This Row],[low]], class[[#This Row],[flow]]&lt;=class[[#This Row],[high]]),1,0)</f>
        <v>1</v>
      </c>
    </row>
    <row r="1773" spans="1:20" x14ac:dyDescent="0.25">
      <c r="A1773" s="61">
        <v>5144</v>
      </c>
      <c r="B1773" s="61">
        <v>3</v>
      </c>
      <c r="C1773" s="61">
        <v>1</v>
      </c>
      <c r="D1773" s="68">
        <v>2</v>
      </c>
      <c r="E1773" s="61" t="s">
        <v>77</v>
      </c>
      <c r="F1773" s="61">
        <v>3</v>
      </c>
      <c r="G17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1773" s="62">
        <v>2</v>
      </c>
      <c r="I1773" s="62">
        <v>14</v>
      </c>
      <c r="J1773" s="61">
        <v>46187</v>
      </c>
      <c r="K1773" s="4">
        <f>VLOOKUP(class[[#This Row],[hwycov_id]],readme!E:F,2,FALSE)</f>
        <v>57443.690306999997</v>
      </c>
      <c r="L1773" s="64">
        <f t="shared" si="81"/>
        <v>0.24371988453460913</v>
      </c>
      <c r="M1773" s="65">
        <f t="shared" si="82"/>
        <v>11256.690306999997</v>
      </c>
      <c r="N1773" s="65">
        <f t="shared" si="83"/>
        <v>126713076.6677077</v>
      </c>
      <c r="O1773" s="66" t="e">
        <v>#N/A</v>
      </c>
      <c r="P1773" s="1">
        <v>1773</v>
      </c>
      <c r="Q1773" s="46">
        <f>ROUND(class[[#This Row],[count]],-3)</f>
        <v>46000</v>
      </c>
      <c r="R1773" s="59">
        <f>VLOOKUP(class[[#This Row],[count_rd]],caltran!$J$2:$P$182,7,FALSE)</f>
        <v>36462.666666666664</v>
      </c>
      <c r="S1773" s="63">
        <f>VLOOKUP(class[[#This Row],[count_rd]],caltran!$J$2:$P$182,6,FALSE)</f>
        <v>55537.333333333336</v>
      </c>
      <c r="T1773" s="1">
        <f>IF(AND(class[[#This Row],[flow]]&gt;=class[[#This Row],[low]], class[[#This Row],[flow]]&lt;=class[[#This Row],[high]]),1,0)</f>
        <v>0</v>
      </c>
    </row>
    <row r="1774" spans="1:20" x14ac:dyDescent="0.25">
      <c r="A1774" s="61">
        <v>1283</v>
      </c>
      <c r="B1774" s="61">
        <v>3</v>
      </c>
      <c r="C1774" s="61">
        <v>1</v>
      </c>
      <c r="D1774" s="68">
        <v>2</v>
      </c>
      <c r="E1774" s="61" t="s">
        <v>77</v>
      </c>
      <c r="F1774" s="61">
        <v>3</v>
      </c>
      <c r="G17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5</v>
      </c>
      <c r="H1774" s="62">
        <v>3</v>
      </c>
      <c r="I1774" s="62">
        <v>14</v>
      </c>
      <c r="J1774" s="61">
        <v>51280</v>
      </c>
      <c r="K1774" s="4">
        <f>VLOOKUP(class[[#This Row],[hwycov_id]],readme!E:F,2,FALSE)</f>
        <v>54463.752288000003</v>
      </c>
      <c r="L1774" s="64">
        <f t="shared" si="81"/>
        <v>6.2085653042121658E-2</v>
      </c>
      <c r="M1774" s="65">
        <f t="shared" si="82"/>
        <v>3183.7522880000033</v>
      </c>
      <c r="N1774" s="65">
        <f t="shared" si="83"/>
        <v>10136278.631345255</v>
      </c>
      <c r="O1774" s="66" t="e">
        <v>#N/A</v>
      </c>
      <c r="P1774" s="1">
        <v>1774</v>
      </c>
      <c r="Q1774" s="46">
        <f>ROUND(class[[#This Row],[count]],-3)</f>
        <v>51000</v>
      </c>
      <c r="R1774" s="59">
        <f>VLOOKUP(class[[#This Row],[count_rd]],caltran!$J$2:$P$182,7,FALSE)</f>
        <v>40919</v>
      </c>
      <c r="S1774" s="63">
        <f>VLOOKUP(class[[#This Row],[count_rd]],caltran!$J$2:$P$182,6,FALSE)</f>
        <v>61081</v>
      </c>
      <c r="T1774" s="1">
        <f>IF(AND(class[[#This Row],[flow]]&gt;=class[[#This Row],[low]], class[[#This Row],[flow]]&lt;=class[[#This Row],[high]]),1,0)</f>
        <v>1</v>
      </c>
    </row>
    <row r="1775" spans="1:20" x14ac:dyDescent="0.25">
      <c r="A1775" s="61">
        <v>5051</v>
      </c>
      <c r="B1775" s="61">
        <v>3</v>
      </c>
      <c r="C1775" s="61">
        <v>1</v>
      </c>
      <c r="D1775" s="68">
        <v>2</v>
      </c>
      <c r="E1775" s="61" t="s">
        <v>77</v>
      </c>
      <c r="F1775" s="61">
        <v>3</v>
      </c>
      <c r="G17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4</v>
      </c>
      <c r="H1775" s="62">
        <v>3</v>
      </c>
      <c r="I1775" s="62">
        <v>14</v>
      </c>
      <c r="J1775" s="61">
        <v>52257</v>
      </c>
      <c r="K1775" s="4">
        <f>VLOOKUP(class[[#This Row],[hwycov_id]],readme!E:F,2,FALSE)</f>
        <v>41714.484299000003</v>
      </c>
      <c r="L1775" s="64">
        <f t="shared" si="81"/>
        <v>-0.20174360757410481</v>
      </c>
      <c r="M1775" s="65">
        <f t="shared" si="82"/>
        <v>-10542.515700999997</v>
      </c>
      <c r="N1775" s="65">
        <f t="shared" si="83"/>
        <v>111144637.30583145</v>
      </c>
      <c r="O1775" s="66" t="e">
        <v>#N/A</v>
      </c>
      <c r="P1775" s="1">
        <v>1775</v>
      </c>
      <c r="Q1775" s="46">
        <f>ROUND(class[[#This Row],[count]],-3)</f>
        <v>52000</v>
      </c>
      <c r="R1775" s="59">
        <f>VLOOKUP(class[[#This Row],[count_rd]],caltran!$J$2:$P$182,7,FALSE)</f>
        <v>41810.888888888891</v>
      </c>
      <c r="S1775" s="63">
        <f>VLOOKUP(class[[#This Row],[count_rd]],caltran!$J$2:$P$182,6,FALSE)</f>
        <v>62189.111111111109</v>
      </c>
      <c r="T1775" s="1">
        <f>IF(AND(class[[#This Row],[flow]]&gt;=class[[#This Row],[low]], class[[#This Row],[flow]]&lt;=class[[#This Row],[high]]),1,0)</f>
        <v>0</v>
      </c>
    </row>
    <row r="1776" spans="1:20" x14ac:dyDescent="0.25">
      <c r="A1776" s="61">
        <v>12880</v>
      </c>
      <c r="B1776" s="61">
        <v>3</v>
      </c>
      <c r="C1776" s="61">
        <v>1</v>
      </c>
      <c r="D1776" s="68">
        <v>2</v>
      </c>
      <c r="E1776" s="61" t="s">
        <v>77</v>
      </c>
      <c r="F1776" s="61">
        <v>3</v>
      </c>
      <c r="G17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76" s="62">
        <v>7</v>
      </c>
      <c r="I1776" s="62">
        <v>7</v>
      </c>
      <c r="J1776" s="61">
        <v>54300</v>
      </c>
      <c r="K1776" s="4">
        <f>VLOOKUP(class[[#This Row],[hwycov_id]],readme!E:F,2,FALSE)</f>
        <v>21824.116011999999</v>
      </c>
      <c r="L1776" s="64">
        <f t="shared" si="81"/>
        <v>-0.59808257804788223</v>
      </c>
      <c r="M1776" s="65">
        <f t="shared" si="82"/>
        <v>-32475.883988000001</v>
      </c>
      <c r="N1776" s="65">
        <f t="shared" si="83"/>
        <v>1054683040.8020349</v>
      </c>
      <c r="O1776" s="66" t="e">
        <v>#N/A</v>
      </c>
      <c r="P1776" s="1">
        <v>1776</v>
      </c>
      <c r="Q1776" s="46">
        <f>ROUND(class[[#This Row],[count]],-3)</f>
        <v>54000</v>
      </c>
      <c r="R1776" s="59">
        <f>VLOOKUP(class[[#This Row],[count_rd]],caltran!$J$2:$P$182,7,FALSE)</f>
        <v>43605</v>
      </c>
      <c r="S1776" s="63">
        <f>VLOOKUP(class[[#This Row],[count_rd]],caltran!$J$2:$P$182,6,FALSE)</f>
        <v>64394.999999999993</v>
      </c>
      <c r="T1776" s="1">
        <f>IF(AND(class[[#This Row],[flow]]&gt;=class[[#This Row],[low]], class[[#This Row],[flow]]&lt;=class[[#This Row],[high]]),1,0)</f>
        <v>0</v>
      </c>
    </row>
    <row r="1777" spans="1:20" x14ac:dyDescent="0.25">
      <c r="A1777" s="61">
        <v>17892</v>
      </c>
      <c r="B1777" s="61">
        <v>3</v>
      </c>
      <c r="C1777" s="61">
        <v>1</v>
      </c>
      <c r="D1777" s="68">
        <v>2</v>
      </c>
      <c r="E1777" s="61" t="s">
        <v>77</v>
      </c>
      <c r="F1777" s="61">
        <v>3</v>
      </c>
      <c r="G17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777" s="62">
        <v>7</v>
      </c>
      <c r="I1777" s="62">
        <v>7</v>
      </c>
      <c r="J1777" s="61">
        <v>55600</v>
      </c>
      <c r="K1777" s="4">
        <f>VLOOKUP(class[[#This Row],[hwycov_id]],readme!E:F,2,FALSE)</f>
        <v>29340.842345000001</v>
      </c>
      <c r="L1777" s="64">
        <f t="shared" si="81"/>
        <v>-0.47228700818345326</v>
      </c>
      <c r="M1777" s="65">
        <f t="shared" si="82"/>
        <v>-26259.157654999999</v>
      </c>
      <c r="N1777" s="65">
        <f t="shared" si="83"/>
        <v>689543360.75014508</v>
      </c>
      <c r="O1777" s="66" t="e">
        <v>#N/A</v>
      </c>
      <c r="P1777" s="1">
        <v>1777</v>
      </c>
      <c r="Q1777" s="46">
        <f>ROUND(class[[#This Row],[count]],-3)</f>
        <v>56000</v>
      </c>
      <c r="R1777" s="59">
        <f>VLOOKUP(class[[#This Row],[count_rd]],caltran!$J$2:$P$182,7,FALSE)</f>
        <v>45453.333333333336</v>
      </c>
      <c r="S1777" s="63">
        <f>VLOOKUP(class[[#This Row],[count_rd]],caltran!$J$2:$P$182,6,FALSE)</f>
        <v>66546.666666666657</v>
      </c>
      <c r="T1777" s="1">
        <f>IF(AND(class[[#This Row],[flow]]&gt;=class[[#This Row],[low]], class[[#This Row],[flow]]&lt;=class[[#This Row],[high]]),1,0)</f>
        <v>0</v>
      </c>
    </row>
    <row r="1778" spans="1:20" x14ac:dyDescent="0.25">
      <c r="A1778" s="61">
        <v>3854</v>
      </c>
      <c r="B1778" s="61">
        <v>3</v>
      </c>
      <c r="C1778" s="61">
        <v>1</v>
      </c>
      <c r="D1778" s="68">
        <v>2</v>
      </c>
      <c r="E1778" s="61" t="s">
        <v>77</v>
      </c>
      <c r="F1778" s="61">
        <v>3</v>
      </c>
      <c r="G17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7</v>
      </c>
      <c r="H1778" s="62">
        <v>3</v>
      </c>
      <c r="I1778" s="62">
        <v>14</v>
      </c>
      <c r="J1778" s="61">
        <v>58950</v>
      </c>
      <c r="K1778" s="4">
        <f>VLOOKUP(class[[#This Row],[hwycov_id]],readme!E:F,2,FALSE)</f>
        <v>72106.937378000002</v>
      </c>
      <c r="L1778" s="64">
        <f t="shared" si="81"/>
        <v>0.22318808105173882</v>
      </c>
      <c r="M1778" s="65">
        <f t="shared" si="82"/>
        <v>13156.937378000002</v>
      </c>
      <c r="N1778" s="65">
        <f t="shared" si="83"/>
        <v>173105001.16861358</v>
      </c>
      <c r="O1778" s="66" t="e">
        <v>#N/A</v>
      </c>
      <c r="P1778" s="1">
        <v>1778</v>
      </c>
      <c r="Q1778" s="46">
        <f>ROUND(class[[#This Row],[count]],-3)</f>
        <v>59000</v>
      </c>
      <c r="R1778" s="59">
        <f>VLOOKUP(class[[#This Row],[count_rd]],caltran!$J$2:$P$182,7,FALSE)</f>
        <v>48232.5</v>
      </c>
      <c r="S1778" s="63">
        <f>VLOOKUP(class[[#This Row],[count_rd]],caltran!$J$2:$P$182,6,FALSE)</f>
        <v>69767.5</v>
      </c>
      <c r="T1778" s="1">
        <f>IF(AND(class[[#This Row],[flow]]&gt;=class[[#This Row],[low]], class[[#This Row],[flow]]&lt;=class[[#This Row],[high]]),1,0)</f>
        <v>0</v>
      </c>
    </row>
    <row r="1779" spans="1:20" x14ac:dyDescent="0.25">
      <c r="A1779" s="61">
        <v>11757</v>
      </c>
      <c r="B1779" s="61">
        <v>4</v>
      </c>
      <c r="C1779" s="61">
        <v>1</v>
      </c>
      <c r="D1779" s="68">
        <v>2</v>
      </c>
      <c r="E1779" s="61" t="s">
        <v>77</v>
      </c>
      <c r="F1779" s="61">
        <v>4</v>
      </c>
      <c r="G17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79" s="62">
        <v>8</v>
      </c>
      <c r="I1779" s="62">
        <v>19</v>
      </c>
      <c r="J1779" s="61">
        <v>500</v>
      </c>
      <c r="K1779" s="4">
        <f>VLOOKUP(class[[#This Row],[hwycov_id]],readme!E:F,2,FALSE)</f>
        <v>294.85599500000001</v>
      </c>
      <c r="L1779" s="64">
        <f t="shared" si="81"/>
        <v>-0.41028801000000004</v>
      </c>
      <c r="M1779" s="65">
        <f t="shared" si="82"/>
        <v>-205.14400499999999</v>
      </c>
      <c r="N1779" s="65">
        <f t="shared" si="83"/>
        <v>42084.062787440023</v>
      </c>
      <c r="O1779" s="66" t="e">
        <v>#N/A</v>
      </c>
      <c r="P1779" s="1">
        <v>1779</v>
      </c>
      <c r="Q1779" s="46">
        <f>ROUND(class[[#This Row],[count]],-3)</f>
        <v>1000</v>
      </c>
      <c r="R1779" s="59">
        <f>VLOOKUP(class[[#This Row],[count_rd]],caltran!$J$2:$P$182,7,FALSE)</f>
        <v>370</v>
      </c>
      <c r="S1779" s="63">
        <f>VLOOKUP(class[[#This Row],[count_rd]],caltran!$J$2:$P$182,6,FALSE)</f>
        <v>1630</v>
      </c>
      <c r="T1779" s="1">
        <f>IF(AND(class[[#This Row],[flow]]&gt;=class[[#This Row],[low]], class[[#This Row],[flow]]&lt;=class[[#This Row],[high]]),1,0)</f>
        <v>0</v>
      </c>
    </row>
    <row r="1780" spans="1:20" x14ac:dyDescent="0.25">
      <c r="A1780" s="61">
        <v>17792</v>
      </c>
      <c r="B1780" s="61">
        <v>4</v>
      </c>
      <c r="C1780" s="61">
        <v>1</v>
      </c>
      <c r="D1780" s="68">
        <v>2</v>
      </c>
      <c r="E1780" s="61" t="s">
        <v>77</v>
      </c>
      <c r="F1780" s="61">
        <v>4</v>
      </c>
      <c r="G17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80" s="62">
        <v>8</v>
      </c>
      <c r="I1780" s="62">
        <v>19</v>
      </c>
      <c r="J1780" s="61">
        <v>500</v>
      </c>
      <c r="K1780" s="4">
        <f>VLOOKUP(class[[#This Row],[hwycov_id]],readme!E:F,2,FALSE)</f>
        <v>252.40531499999997</v>
      </c>
      <c r="L1780" s="64">
        <f t="shared" si="81"/>
        <v>-0.49518937000000007</v>
      </c>
      <c r="M1780" s="65">
        <f t="shared" si="82"/>
        <v>-247.59468500000003</v>
      </c>
      <c r="N1780" s="65">
        <f t="shared" si="83"/>
        <v>61303.128040249241</v>
      </c>
      <c r="O1780" s="66" t="e">
        <v>#N/A</v>
      </c>
      <c r="P1780" s="1">
        <v>1780</v>
      </c>
      <c r="Q1780" s="46">
        <f>ROUND(class[[#This Row],[count]],-3)</f>
        <v>1000</v>
      </c>
      <c r="R1780" s="59">
        <f>VLOOKUP(class[[#This Row],[count_rd]],caltran!$J$2:$P$182,7,FALSE)</f>
        <v>370</v>
      </c>
      <c r="S1780" s="63">
        <f>VLOOKUP(class[[#This Row],[count_rd]],caltran!$J$2:$P$182,6,FALSE)</f>
        <v>1630</v>
      </c>
      <c r="T1780" s="1">
        <f>IF(AND(class[[#This Row],[flow]]&gt;=class[[#This Row],[low]], class[[#This Row],[flow]]&lt;=class[[#This Row],[high]]),1,0)</f>
        <v>0</v>
      </c>
    </row>
    <row r="1781" spans="1:20" x14ac:dyDescent="0.25">
      <c r="A1781" s="61">
        <v>17010</v>
      </c>
      <c r="B1781" s="61">
        <v>4</v>
      </c>
      <c r="C1781" s="61">
        <v>1</v>
      </c>
      <c r="D1781" s="68">
        <v>2</v>
      </c>
      <c r="E1781" s="61" t="s">
        <v>77</v>
      </c>
      <c r="F1781" s="61">
        <v>4</v>
      </c>
      <c r="G17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81" s="62">
        <v>8</v>
      </c>
      <c r="I1781" s="62">
        <v>19</v>
      </c>
      <c r="J1781" s="61">
        <v>500</v>
      </c>
      <c r="K1781" s="4">
        <f>VLOOKUP(class[[#This Row],[hwycov_id]],readme!E:F,2,FALSE)</f>
        <v>333.47736700000002</v>
      </c>
      <c r="L1781" s="64">
        <f t="shared" ref="L1781:L1844" si="84">K1781/J1781-1</f>
        <v>-0.33304526599999995</v>
      </c>
      <c r="M1781" s="65">
        <f t="shared" ref="M1781:M1844" si="85">K1781-J1781</f>
        <v>-166.52263299999998</v>
      </c>
      <c r="N1781" s="65">
        <f t="shared" ref="N1781:N1844" si="86">POWER(M1781,2)</f>
        <v>27729.787301252683</v>
      </c>
      <c r="O1781" s="66" t="e">
        <v>#N/A</v>
      </c>
      <c r="P1781" s="1">
        <v>1781</v>
      </c>
      <c r="Q1781" s="46">
        <f>ROUND(class[[#This Row],[count]],-3)</f>
        <v>1000</v>
      </c>
      <c r="R1781" s="59">
        <f>VLOOKUP(class[[#This Row],[count_rd]],caltran!$J$2:$P$182,7,FALSE)</f>
        <v>370</v>
      </c>
      <c r="S1781" s="63">
        <f>VLOOKUP(class[[#This Row],[count_rd]],caltran!$J$2:$P$182,6,FALSE)</f>
        <v>1630</v>
      </c>
      <c r="T1781" s="1">
        <f>IF(AND(class[[#This Row],[flow]]&gt;=class[[#This Row],[low]], class[[#This Row],[flow]]&lt;=class[[#This Row],[high]]),1,0)</f>
        <v>0</v>
      </c>
    </row>
    <row r="1782" spans="1:20" x14ac:dyDescent="0.25">
      <c r="A1782" s="61">
        <v>5261</v>
      </c>
      <c r="B1782" s="61">
        <v>4</v>
      </c>
      <c r="C1782" s="61">
        <v>1</v>
      </c>
      <c r="D1782" s="68">
        <v>2</v>
      </c>
      <c r="E1782" s="61" t="s">
        <v>77</v>
      </c>
      <c r="F1782" s="61">
        <v>4</v>
      </c>
      <c r="G17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82" s="62">
        <v>8</v>
      </c>
      <c r="I1782" s="62">
        <v>19</v>
      </c>
      <c r="J1782" s="61">
        <v>600</v>
      </c>
      <c r="K1782" s="4">
        <f>VLOOKUP(class[[#This Row],[hwycov_id]],readme!E:F,2,FALSE)</f>
        <v>235.19316000000001</v>
      </c>
      <c r="L1782" s="64">
        <f t="shared" si="84"/>
        <v>-0.60801139999999998</v>
      </c>
      <c r="M1782" s="65">
        <f t="shared" si="85"/>
        <v>-364.80683999999997</v>
      </c>
      <c r="N1782" s="65">
        <f t="shared" si="86"/>
        <v>133084.03051078558</v>
      </c>
      <c r="O1782" s="66" t="e">
        <v>#N/A</v>
      </c>
      <c r="P1782" s="1">
        <v>1782</v>
      </c>
      <c r="Q1782" s="46">
        <f>ROUND(class[[#This Row],[count]],-3)</f>
        <v>1000</v>
      </c>
      <c r="R1782" s="59">
        <f>VLOOKUP(class[[#This Row],[count_rd]],caltran!$J$2:$P$182,7,FALSE)</f>
        <v>370</v>
      </c>
      <c r="S1782" s="63">
        <f>VLOOKUP(class[[#This Row],[count_rd]],caltran!$J$2:$P$182,6,FALSE)</f>
        <v>1630</v>
      </c>
      <c r="T1782" s="1">
        <f>IF(AND(class[[#This Row],[flow]]&gt;=class[[#This Row],[low]], class[[#This Row],[flow]]&lt;=class[[#This Row],[high]]),1,0)</f>
        <v>0</v>
      </c>
    </row>
    <row r="1783" spans="1:20" x14ac:dyDescent="0.25">
      <c r="A1783" s="61">
        <v>20413</v>
      </c>
      <c r="B1783" s="61">
        <v>4</v>
      </c>
      <c r="C1783" s="61">
        <v>1</v>
      </c>
      <c r="D1783" s="68">
        <v>2</v>
      </c>
      <c r="E1783" s="61" t="s">
        <v>77</v>
      </c>
      <c r="F1783" s="61">
        <v>4</v>
      </c>
      <c r="G17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83" s="62">
        <v>8</v>
      </c>
      <c r="I1783" s="62">
        <v>19</v>
      </c>
      <c r="J1783" s="61">
        <v>900</v>
      </c>
      <c r="K1783" s="4">
        <f>VLOOKUP(class[[#This Row],[hwycov_id]],readme!E:F,2,FALSE)</f>
        <v>532.10875899999996</v>
      </c>
      <c r="L1783" s="64">
        <f t="shared" si="84"/>
        <v>-0.40876804555555557</v>
      </c>
      <c r="M1783" s="65">
        <f t="shared" si="85"/>
        <v>-367.89124100000004</v>
      </c>
      <c r="N1783" s="65">
        <f t="shared" si="86"/>
        <v>135343.96520452012</v>
      </c>
      <c r="O1783" s="66" t="e">
        <v>#N/A</v>
      </c>
      <c r="P1783" s="1">
        <v>1783</v>
      </c>
      <c r="Q1783" s="46">
        <f>ROUND(class[[#This Row],[count]],-3)</f>
        <v>1000</v>
      </c>
      <c r="R1783" s="59">
        <f>VLOOKUP(class[[#This Row],[count_rd]],caltran!$J$2:$P$182,7,FALSE)</f>
        <v>370</v>
      </c>
      <c r="S1783" s="63">
        <f>VLOOKUP(class[[#This Row],[count_rd]],caltran!$J$2:$P$182,6,FALSE)</f>
        <v>1630</v>
      </c>
      <c r="T1783" s="1">
        <f>IF(AND(class[[#This Row],[flow]]&gt;=class[[#This Row],[low]], class[[#This Row],[flow]]&lt;=class[[#This Row],[high]]),1,0)</f>
        <v>1</v>
      </c>
    </row>
    <row r="1784" spans="1:20" x14ac:dyDescent="0.25">
      <c r="A1784" s="61">
        <v>17153</v>
      </c>
      <c r="B1784" s="61">
        <v>4</v>
      </c>
      <c r="C1784" s="61">
        <v>1</v>
      </c>
      <c r="D1784" s="68">
        <v>2</v>
      </c>
      <c r="E1784" s="61" t="s">
        <v>77</v>
      </c>
      <c r="F1784" s="61">
        <v>4</v>
      </c>
      <c r="G17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84" s="62">
        <v>5</v>
      </c>
      <c r="I1784" s="62">
        <v>19</v>
      </c>
      <c r="J1784" s="61">
        <v>1000</v>
      </c>
      <c r="K1784" s="4">
        <f>VLOOKUP(class[[#This Row],[hwycov_id]],readme!E:F,2,FALSE)</f>
        <v>738.91323899999998</v>
      </c>
      <c r="L1784" s="64">
        <f t="shared" si="84"/>
        <v>-0.26108676100000006</v>
      </c>
      <c r="M1784" s="65">
        <f t="shared" si="85"/>
        <v>-261.08676100000002</v>
      </c>
      <c r="N1784" s="65">
        <f t="shared" si="86"/>
        <v>68166.296769471141</v>
      </c>
      <c r="O1784" s="66" t="e">
        <v>#N/A</v>
      </c>
      <c r="P1784" s="1">
        <v>1784</v>
      </c>
      <c r="Q1784" s="46">
        <f>ROUND(class[[#This Row],[count]],-3)</f>
        <v>1000</v>
      </c>
      <c r="R1784" s="59">
        <f>VLOOKUP(class[[#This Row],[count_rd]],caltran!$J$2:$P$182,7,FALSE)</f>
        <v>370</v>
      </c>
      <c r="S1784" s="63">
        <f>VLOOKUP(class[[#This Row],[count_rd]],caltran!$J$2:$P$182,6,FALSE)</f>
        <v>1630</v>
      </c>
      <c r="T1784" s="1">
        <f>IF(AND(class[[#This Row],[flow]]&gt;=class[[#This Row],[low]], class[[#This Row],[flow]]&lt;=class[[#This Row],[high]]),1,0)</f>
        <v>1</v>
      </c>
    </row>
    <row r="1785" spans="1:20" x14ac:dyDescent="0.25">
      <c r="A1785" s="61">
        <v>17223</v>
      </c>
      <c r="B1785" s="61">
        <v>4</v>
      </c>
      <c r="C1785" s="61">
        <v>1</v>
      </c>
      <c r="D1785" s="68">
        <v>2</v>
      </c>
      <c r="E1785" s="61" t="s">
        <v>77</v>
      </c>
      <c r="F1785" s="61">
        <v>4</v>
      </c>
      <c r="G17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85" s="62">
        <v>4</v>
      </c>
      <c r="I1785" s="62">
        <v>14</v>
      </c>
      <c r="J1785" s="61">
        <v>1013</v>
      </c>
      <c r="K1785" s="4">
        <f>VLOOKUP(class[[#This Row],[hwycov_id]],readme!E:F,2,FALSE)</f>
        <v>80.179238999999995</v>
      </c>
      <c r="L1785" s="64">
        <f t="shared" si="84"/>
        <v>-0.92084971470878574</v>
      </c>
      <c r="M1785" s="65">
        <f t="shared" si="85"/>
        <v>-932.82076099999995</v>
      </c>
      <c r="N1785" s="65">
        <f t="shared" si="86"/>
        <v>870154.57215261902</v>
      </c>
      <c r="O1785" s="66" t="e">
        <v>#N/A</v>
      </c>
      <c r="P1785" s="1">
        <v>1785</v>
      </c>
      <c r="Q1785" s="46">
        <f>ROUND(class[[#This Row],[count]],-3)</f>
        <v>1000</v>
      </c>
      <c r="R1785" s="59">
        <f>VLOOKUP(class[[#This Row],[count_rd]],caltran!$J$2:$P$182,7,FALSE)</f>
        <v>370</v>
      </c>
      <c r="S1785" s="63">
        <f>VLOOKUP(class[[#This Row],[count_rd]],caltran!$J$2:$P$182,6,FALSE)</f>
        <v>1630</v>
      </c>
      <c r="T1785" s="1">
        <f>IF(AND(class[[#This Row],[flow]]&gt;=class[[#This Row],[low]], class[[#This Row],[flow]]&lt;=class[[#This Row],[high]]),1,0)</f>
        <v>0</v>
      </c>
    </row>
    <row r="1786" spans="1:20" x14ac:dyDescent="0.25">
      <c r="A1786" s="61">
        <v>22914</v>
      </c>
      <c r="B1786" s="61">
        <v>4</v>
      </c>
      <c r="C1786" s="61">
        <v>1</v>
      </c>
      <c r="D1786" s="68">
        <v>2</v>
      </c>
      <c r="E1786" s="61" t="s">
        <v>77</v>
      </c>
      <c r="F1786" s="61">
        <v>4</v>
      </c>
      <c r="G17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86" s="62">
        <v>8</v>
      </c>
      <c r="I1786" s="62">
        <v>19</v>
      </c>
      <c r="J1786" s="61">
        <v>1200</v>
      </c>
      <c r="K1786" s="4">
        <f>VLOOKUP(class[[#This Row],[hwycov_id]],readme!E:F,2,FALSE)</f>
        <v>1124.995034</v>
      </c>
      <c r="L1786" s="64">
        <f t="shared" si="84"/>
        <v>-6.2504138333333348E-2</v>
      </c>
      <c r="M1786" s="65">
        <f t="shared" si="85"/>
        <v>-75.004965999999968</v>
      </c>
      <c r="N1786" s="65">
        <f t="shared" si="86"/>
        <v>5625.7449246611513</v>
      </c>
      <c r="O1786" s="66" t="e">
        <v>#N/A</v>
      </c>
      <c r="P1786" s="1">
        <v>1786</v>
      </c>
      <c r="Q1786" s="46">
        <f>ROUND(class[[#This Row],[count]],-3)</f>
        <v>1000</v>
      </c>
      <c r="R1786" s="59">
        <f>VLOOKUP(class[[#This Row],[count_rd]],caltran!$J$2:$P$182,7,FALSE)</f>
        <v>370</v>
      </c>
      <c r="S1786" s="63">
        <f>VLOOKUP(class[[#This Row],[count_rd]],caltran!$J$2:$P$182,6,FALSE)</f>
        <v>1630</v>
      </c>
      <c r="T1786" s="1">
        <f>IF(AND(class[[#This Row],[flow]]&gt;=class[[#This Row],[low]], class[[#This Row],[flow]]&lt;=class[[#This Row],[high]]),1,0)</f>
        <v>1</v>
      </c>
    </row>
    <row r="1787" spans="1:20" x14ac:dyDescent="0.25">
      <c r="A1787" s="61">
        <v>23584</v>
      </c>
      <c r="B1787" s="61">
        <v>4</v>
      </c>
      <c r="C1787" s="61">
        <v>1</v>
      </c>
      <c r="D1787" s="68">
        <v>2</v>
      </c>
      <c r="E1787" s="61" t="s">
        <v>77</v>
      </c>
      <c r="F1787" s="61">
        <v>4</v>
      </c>
      <c r="G17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87" s="62">
        <v>8</v>
      </c>
      <c r="I1787" s="62">
        <v>19</v>
      </c>
      <c r="J1787" s="61">
        <v>1300</v>
      </c>
      <c r="K1787" s="4">
        <f>VLOOKUP(class[[#This Row],[hwycov_id]],readme!E:F,2,FALSE)</f>
        <v>1233.9174309999999</v>
      </c>
      <c r="L1787" s="64">
        <f t="shared" si="84"/>
        <v>-5.0832745384615463E-2</v>
      </c>
      <c r="M1787" s="65">
        <f t="shared" si="85"/>
        <v>-66.082569000000149</v>
      </c>
      <c r="N1787" s="65">
        <f t="shared" si="86"/>
        <v>4366.9059256397804</v>
      </c>
      <c r="O1787" s="66" t="e">
        <v>#N/A</v>
      </c>
      <c r="P1787" s="1">
        <v>1787</v>
      </c>
      <c r="Q1787" s="46">
        <f>ROUND(class[[#This Row],[count]],-3)</f>
        <v>1000</v>
      </c>
      <c r="R1787" s="59">
        <f>VLOOKUP(class[[#This Row],[count_rd]],caltran!$J$2:$P$182,7,FALSE)</f>
        <v>370</v>
      </c>
      <c r="S1787" s="63">
        <f>VLOOKUP(class[[#This Row],[count_rd]],caltran!$J$2:$P$182,6,FALSE)</f>
        <v>1630</v>
      </c>
      <c r="T1787" s="1">
        <f>IF(AND(class[[#This Row],[flow]]&gt;=class[[#This Row],[low]], class[[#This Row],[flow]]&lt;=class[[#This Row],[high]]),1,0)</f>
        <v>1</v>
      </c>
    </row>
    <row r="1788" spans="1:20" x14ac:dyDescent="0.25">
      <c r="A1788" s="61">
        <v>6055</v>
      </c>
      <c r="B1788" s="61">
        <v>4</v>
      </c>
      <c r="C1788" s="61">
        <v>1</v>
      </c>
      <c r="D1788" s="68">
        <v>2</v>
      </c>
      <c r="E1788" s="61" t="s">
        <v>77</v>
      </c>
      <c r="F1788" s="61">
        <v>4</v>
      </c>
      <c r="G17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88" s="62">
        <v>5</v>
      </c>
      <c r="I1788" s="62">
        <v>19</v>
      </c>
      <c r="J1788" s="61">
        <v>1300</v>
      </c>
      <c r="K1788" s="4">
        <f>VLOOKUP(class[[#This Row],[hwycov_id]],readme!E:F,2,FALSE)</f>
        <v>5597.7918950000003</v>
      </c>
      <c r="L1788" s="64">
        <f t="shared" si="84"/>
        <v>3.3059937653846152</v>
      </c>
      <c r="M1788" s="65">
        <f t="shared" si="85"/>
        <v>4297.7918950000003</v>
      </c>
      <c r="N1788" s="65">
        <f t="shared" si="86"/>
        <v>18471015.172727693</v>
      </c>
      <c r="O1788" s="66" t="e">
        <v>#N/A</v>
      </c>
      <c r="P1788" s="1">
        <v>1788</v>
      </c>
      <c r="Q1788" s="46">
        <f>ROUND(class[[#This Row],[count]],-3)</f>
        <v>1000</v>
      </c>
      <c r="R1788" s="59">
        <f>VLOOKUP(class[[#This Row],[count_rd]],caltran!$J$2:$P$182,7,FALSE)</f>
        <v>370</v>
      </c>
      <c r="S1788" s="63">
        <f>VLOOKUP(class[[#This Row],[count_rd]],caltran!$J$2:$P$182,6,FALSE)</f>
        <v>1630</v>
      </c>
      <c r="T1788" s="1">
        <f>IF(AND(class[[#This Row],[flow]]&gt;=class[[#This Row],[low]], class[[#This Row],[flow]]&lt;=class[[#This Row],[high]]),1,0)</f>
        <v>0</v>
      </c>
    </row>
    <row r="1789" spans="1:20" x14ac:dyDescent="0.25">
      <c r="A1789" s="61">
        <v>10211</v>
      </c>
      <c r="B1789" s="61">
        <v>4</v>
      </c>
      <c r="C1789" s="61">
        <v>1</v>
      </c>
      <c r="D1789" s="68">
        <v>2</v>
      </c>
      <c r="E1789" s="61" t="s">
        <v>77</v>
      </c>
      <c r="F1789" s="61">
        <v>4</v>
      </c>
      <c r="G17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89" s="62">
        <v>2</v>
      </c>
      <c r="I1789" s="62">
        <v>11</v>
      </c>
      <c r="J1789" s="61">
        <v>1300</v>
      </c>
      <c r="K1789" s="4">
        <f>VLOOKUP(class[[#This Row],[hwycov_id]],readme!E:F,2,FALSE)</f>
        <v>1914.3863260000001</v>
      </c>
      <c r="L1789" s="64">
        <f t="shared" si="84"/>
        <v>0.47260486615384623</v>
      </c>
      <c r="M1789" s="65">
        <f t="shared" si="85"/>
        <v>614.38632600000005</v>
      </c>
      <c r="N1789" s="65">
        <f t="shared" si="86"/>
        <v>377470.55757577834</v>
      </c>
      <c r="O1789" s="66" t="e">
        <v>#N/A</v>
      </c>
      <c r="P1789" s="1">
        <v>1789</v>
      </c>
      <c r="Q1789" s="46">
        <f>ROUND(class[[#This Row],[count]],-3)</f>
        <v>1000</v>
      </c>
      <c r="R1789" s="59">
        <f>VLOOKUP(class[[#This Row],[count_rd]],caltran!$J$2:$P$182,7,FALSE)</f>
        <v>370</v>
      </c>
      <c r="S1789" s="63">
        <f>VLOOKUP(class[[#This Row],[count_rd]],caltran!$J$2:$P$182,6,FALSE)</f>
        <v>1630</v>
      </c>
      <c r="T1789" s="1">
        <f>IF(AND(class[[#This Row],[flow]]&gt;=class[[#This Row],[low]], class[[#This Row],[flow]]&lt;=class[[#This Row],[high]]),1,0)</f>
        <v>0</v>
      </c>
    </row>
    <row r="1790" spans="1:20" x14ac:dyDescent="0.25">
      <c r="A1790" s="61">
        <v>19027</v>
      </c>
      <c r="B1790" s="61">
        <v>4</v>
      </c>
      <c r="C1790" s="61">
        <v>1</v>
      </c>
      <c r="D1790" s="68">
        <v>2</v>
      </c>
      <c r="E1790" s="61" t="s">
        <v>77</v>
      </c>
      <c r="F1790" s="61">
        <v>4</v>
      </c>
      <c r="G17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90" s="62">
        <v>2</v>
      </c>
      <c r="I1790" s="62">
        <v>11</v>
      </c>
      <c r="J1790" s="61">
        <v>1500</v>
      </c>
      <c r="K1790" s="4">
        <f>VLOOKUP(class[[#This Row],[hwycov_id]],readme!E:F,2,FALSE)</f>
        <v>1460.086886</v>
      </c>
      <c r="L1790" s="64">
        <f t="shared" si="84"/>
        <v>-2.6608742666666685E-2</v>
      </c>
      <c r="M1790" s="65">
        <f t="shared" si="85"/>
        <v>-39.91311399999995</v>
      </c>
      <c r="N1790" s="65">
        <f t="shared" si="86"/>
        <v>1593.056669176992</v>
      </c>
      <c r="O1790" s="66" t="e">
        <v>#N/A</v>
      </c>
      <c r="P1790" s="1">
        <v>1790</v>
      </c>
      <c r="Q1790" s="46">
        <f>ROUND(class[[#This Row],[count]],-3)</f>
        <v>2000</v>
      </c>
      <c r="R1790" s="59">
        <f>VLOOKUP(class[[#This Row],[count_rd]],caltran!$J$2:$P$182,7,FALSE)</f>
        <v>794.99999999999989</v>
      </c>
      <c r="S1790" s="63">
        <f>VLOOKUP(class[[#This Row],[count_rd]],caltran!$J$2:$P$182,6,FALSE)</f>
        <v>3205</v>
      </c>
      <c r="T1790" s="1">
        <f>IF(AND(class[[#This Row],[flow]]&gt;=class[[#This Row],[low]], class[[#This Row],[flow]]&lt;=class[[#This Row],[high]]),1,0)</f>
        <v>1</v>
      </c>
    </row>
    <row r="1791" spans="1:20" x14ac:dyDescent="0.25">
      <c r="A1791" s="61">
        <v>5247</v>
      </c>
      <c r="B1791" s="61">
        <v>4</v>
      </c>
      <c r="C1791" s="61">
        <v>1</v>
      </c>
      <c r="D1791" s="68">
        <v>2</v>
      </c>
      <c r="E1791" s="61" t="s">
        <v>77</v>
      </c>
      <c r="F1791" s="61">
        <v>4</v>
      </c>
      <c r="G17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91" s="62">
        <v>8</v>
      </c>
      <c r="I1791" s="62">
        <v>19</v>
      </c>
      <c r="J1791" s="61">
        <v>1600</v>
      </c>
      <c r="K1791" s="4">
        <f>VLOOKUP(class[[#This Row],[hwycov_id]],readme!E:F,2,FALSE)</f>
        <v>1847.308528</v>
      </c>
      <c r="L1791" s="64">
        <f t="shared" si="84"/>
        <v>0.15456782999999996</v>
      </c>
      <c r="M1791" s="65">
        <f t="shared" si="85"/>
        <v>247.30852800000002</v>
      </c>
      <c r="N1791" s="65">
        <f t="shared" si="86"/>
        <v>61161.508021526795</v>
      </c>
      <c r="O1791" s="66" t="e">
        <v>#N/A</v>
      </c>
      <c r="P1791" s="1">
        <v>1791</v>
      </c>
      <c r="Q1791" s="46">
        <f>ROUND(class[[#This Row],[count]],-3)</f>
        <v>2000</v>
      </c>
      <c r="R1791" s="59">
        <f>VLOOKUP(class[[#This Row],[count_rd]],caltran!$J$2:$P$182,7,FALSE)</f>
        <v>794.99999999999989</v>
      </c>
      <c r="S1791" s="63">
        <f>VLOOKUP(class[[#This Row],[count_rd]],caltran!$J$2:$P$182,6,FALSE)</f>
        <v>3205</v>
      </c>
      <c r="T1791" s="1">
        <f>IF(AND(class[[#This Row],[flow]]&gt;=class[[#This Row],[low]], class[[#This Row],[flow]]&lt;=class[[#This Row],[high]]),1,0)</f>
        <v>1</v>
      </c>
    </row>
    <row r="1792" spans="1:20" x14ac:dyDescent="0.25">
      <c r="A1792" s="61">
        <v>19800</v>
      </c>
      <c r="B1792" s="61">
        <v>4</v>
      </c>
      <c r="C1792" s="61">
        <v>1</v>
      </c>
      <c r="D1792" s="68">
        <v>2</v>
      </c>
      <c r="E1792" s="61" t="s">
        <v>77</v>
      </c>
      <c r="F1792" s="61">
        <v>4</v>
      </c>
      <c r="G17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92" s="62">
        <v>2</v>
      </c>
      <c r="I1792" s="62">
        <v>14</v>
      </c>
      <c r="J1792" s="61">
        <v>1714</v>
      </c>
      <c r="K1792" s="4">
        <f>VLOOKUP(class[[#This Row],[hwycov_id]],readme!E:F,2,FALSE)</f>
        <v>1609.4311290000001</v>
      </c>
      <c r="L1792" s="64">
        <f t="shared" si="84"/>
        <v>-6.1008676196032674E-2</v>
      </c>
      <c r="M1792" s="65">
        <f t="shared" si="85"/>
        <v>-104.56887099999994</v>
      </c>
      <c r="N1792" s="65">
        <f t="shared" si="86"/>
        <v>10934.64878221463</v>
      </c>
      <c r="O1792" s="66" t="e">
        <v>#N/A</v>
      </c>
      <c r="P1792" s="1">
        <v>1792</v>
      </c>
      <c r="Q1792" s="46">
        <f>ROUND(class[[#This Row],[count]],-3)</f>
        <v>2000</v>
      </c>
      <c r="R1792" s="59">
        <f>VLOOKUP(class[[#This Row],[count_rd]],caltran!$J$2:$P$182,7,FALSE)</f>
        <v>794.99999999999989</v>
      </c>
      <c r="S1792" s="63">
        <f>VLOOKUP(class[[#This Row],[count_rd]],caltran!$J$2:$P$182,6,FALSE)</f>
        <v>3205</v>
      </c>
      <c r="T1792" s="1">
        <f>IF(AND(class[[#This Row],[flow]]&gt;=class[[#This Row],[low]], class[[#This Row],[flow]]&lt;=class[[#This Row],[high]]),1,0)</f>
        <v>1</v>
      </c>
    </row>
    <row r="1793" spans="1:20" x14ac:dyDescent="0.25">
      <c r="A1793" s="61">
        <v>30437</v>
      </c>
      <c r="B1793" s="61">
        <v>4</v>
      </c>
      <c r="C1793" s="61">
        <v>1</v>
      </c>
      <c r="D1793" s="68">
        <v>2</v>
      </c>
      <c r="E1793" s="61" t="s">
        <v>77</v>
      </c>
      <c r="F1793" s="61">
        <v>4</v>
      </c>
      <c r="G17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93" s="62">
        <v>5</v>
      </c>
      <c r="I1793" s="62">
        <v>19</v>
      </c>
      <c r="J1793" s="61">
        <v>1900</v>
      </c>
      <c r="K1793" s="4">
        <f>VLOOKUP(class[[#This Row],[hwycov_id]],readme!E:F,2,FALSE)</f>
        <v>3080.1542169999998</v>
      </c>
      <c r="L1793" s="64">
        <f t="shared" si="84"/>
        <v>0.62113379842105254</v>
      </c>
      <c r="M1793" s="65">
        <f t="shared" si="85"/>
        <v>1180.1542169999998</v>
      </c>
      <c r="N1793" s="65">
        <f t="shared" si="86"/>
        <v>1392763.9759028826</v>
      </c>
      <c r="O1793" s="66" t="e">
        <v>#N/A</v>
      </c>
      <c r="P1793" s="1">
        <v>1793</v>
      </c>
      <c r="Q1793" s="46">
        <f>ROUND(class[[#This Row],[count]],-3)</f>
        <v>2000</v>
      </c>
      <c r="R1793" s="59">
        <f>VLOOKUP(class[[#This Row],[count_rd]],caltran!$J$2:$P$182,7,FALSE)</f>
        <v>794.99999999999989</v>
      </c>
      <c r="S1793" s="63">
        <f>VLOOKUP(class[[#This Row],[count_rd]],caltran!$J$2:$P$182,6,FALSE)</f>
        <v>3205</v>
      </c>
      <c r="T1793" s="1">
        <f>IF(AND(class[[#This Row],[flow]]&gt;=class[[#This Row],[low]], class[[#This Row],[flow]]&lt;=class[[#This Row],[high]]),1,0)</f>
        <v>1</v>
      </c>
    </row>
    <row r="1794" spans="1:20" x14ac:dyDescent="0.25">
      <c r="A1794" s="61">
        <v>10209</v>
      </c>
      <c r="B1794" s="61">
        <v>4</v>
      </c>
      <c r="C1794" s="61">
        <v>1</v>
      </c>
      <c r="D1794" s="68">
        <v>2</v>
      </c>
      <c r="E1794" s="61" t="s">
        <v>77</v>
      </c>
      <c r="F1794" s="61">
        <v>4</v>
      </c>
      <c r="G17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94" s="62">
        <v>2</v>
      </c>
      <c r="I1794" s="62">
        <v>11</v>
      </c>
      <c r="J1794" s="61">
        <v>1900</v>
      </c>
      <c r="K1794" s="4">
        <f>VLOOKUP(class[[#This Row],[hwycov_id]],readme!E:F,2,FALSE)</f>
        <v>2320.6921299999999</v>
      </c>
      <c r="L1794" s="64">
        <f t="shared" si="84"/>
        <v>0.22141691052631574</v>
      </c>
      <c r="M1794" s="65">
        <f t="shared" si="85"/>
        <v>420.69212999999991</v>
      </c>
      <c r="N1794" s="65">
        <f t="shared" si="86"/>
        <v>176981.86824393683</v>
      </c>
      <c r="O1794" s="66" t="e">
        <v>#N/A</v>
      </c>
      <c r="P1794" s="1">
        <v>1794</v>
      </c>
      <c r="Q1794" s="46">
        <f>ROUND(class[[#This Row],[count]],-3)</f>
        <v>2000</v>
      </c>
      <c r="R1794" s="59">
        <f>VLOOKUP(class[[#This Row],[count_rd]],caltran!$J$2:$P$182,7,FALSE)</f>
        <v>794.99999999999989</v>
      </c>
      <c r="S1794" s="63">
        <f>VLOOKUP(class[[#This Row],[count_rd]],caltran!$J$2:$P$182,6,FALSE)</f>
        <v>3205</v>
      </c>
      <c r="T1794" s="1">
        <f>IF(AND(class[[#This Row],[flow]]&gt;=class[[#This Row],[low]], class[[#This Row],[flow]]&lt;=class[[#This Row],[high]]),1,0)</f>
        <v>1</v>
      </c>
    </row>
    <row r="1795" spans="1:20" x14ac:dyDescent="0.25">
      <c r="A1795" s="61">
        <v>9859</v>
      </c>
      <c r="B1795" s="61">
        <v>4</v>
      </c>
      <c r="C1795" s="61">
        <v>1</v>
      </c>
      <c r="D1795" s="68">
        <v>2</v>
      </c>
      <c r="E1795" s="61" t="s">
        <v>77</v>
      </c>
      <c r="F1795" s="61">
        <v>4</v>
      </c>
      <c r="G17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95" s="62">
        <v>2</v>
      </c>
      <c r="I1795" s="62">
        <v>14</v>
      </c>
      <c r="J1795" s="61">
        <v>1994</v>
      </c>
      <c r="K1795" s="4">
        <f>VLOOKUP(class[[#This Row],[hwycov_id]],readme!E:F,2,FALSE)</f>
        <v>2007.386753</v>
      </c>
      <c r="L1795" s="64">
        <f t="shared" si="84"/>
        <v>6.713517051153417E-3</v>
      </c>
      <c r="M1795" s="65">
        <f t="shared" si="85"/>
        <v>13.386752999999999</v>
      </c>
      <c r="N1795" s="65">
        <f t="shared" si="86"/>
        <v>179.20515588300896</v>
      </c>
      <c r="O1795" s="66" t="e">
        <v>#N/A</v>
      </c>
      <c r="P1795" s="1">
        <v>1795</v>
      </c>
      <c r="Q1795" s="46">
        <f>ROUND(class[[#This Row],[count]],-3)</f>
        <v>2000</v>
      </c>
      <c r="R1795" s="59">
        <f>VLOOKUP(class[[#This Row],[count_rd]],caltran!$J$2:$P$182,7,FALSE)</f>
        <v>794.99999999999989</v>
      </c>
      <c r="S1795" s="63">
        <f>VLOOKUP(class[[#This Row],[count_rd]],caltran!$J$2:$P$182,6,FALSE)</f>
        <v>3205</v>
      </c>
      <c r="T1795" s="1">
        <f>IF(AND(class[[#This Row],[flow]]&gt;=class[[#This Row],[low]], class[[#This Row],[flow]]&lt;=class[[#This Row],[high]]),1,0)</f>
        <v>1</v>
      </c>
    </row>
    <row r="1796" spans="1:20" x14ac:dyDescent="0.25">
      <c r="A1796" s="61">
        <v>17012</v>
      </c>
      <c r="B1796" s="61">
        <v>4</v>
      </c>
      <c r="C1796" s="61">
        <v>1</v>
      </c>
      <c r="D1796" s="68">
        <v>2</v>
      </c>
      <c r="E1796" s="61" t="s">
        <v>77</v>
      </c>
      <c r="F1796" s="61">
        <v>4</v>
      </c>
      <c r="G17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96" s="62">
        <v>8</v>
      </c>
      <c r="I1796" s="62">
        <v>19</v>
      </c>
      <c r="J1796" s="61">
        <v>2100</v>
      </c>
      <c r="K1796" s="4">
        <f>VLOOKUP(class[[#This Row],[hwycov_id]],readme!E:F,2,FALSE)</f>
        <v>1887.5790549999999</v>
      </c>
      <c r="L1796" s="64">
        <f t="shared" si="84"/>
        <v>-0.10115283095238103</v>
      </c>
      <c r="M1796" s="65">
        <f t="shared" si="85"/>
        <v>-212.42094500000007</v>
      </c>
      <c r="N1796" s="65">
        <f t="shared" si="86"/>
        <v>45122.657874693054</v>
      </c>
      <c r="O1796" s="66" t="e">
        <v>#N/A</v>
      </c>
      <c r="P1796" s="1">
        <v>1796</v>
      </c>
      <c r="Q1796" s="46">
        <f>ROUND(class[[#This Row],[count]],-3)</f>
        <v>2000</v>
      </c>
      <c r="R1796" s="59">
        <f>VLOOKUP(class[[#This Row],[count_rd]],caltran!$J$2:$P$182,7,FALSE)</f>
        <v>794.99999999999989</v>
      </c>
      <c r="S1796" s="63">
        <f>VLOOKUP(class[[#This Row],[count_rd]],caltran!$J$2:$P$182,6,FALSE)</f>
        <v>3205</v>
      </c>
      <c r="T1796" s="1">
        <f>IF(AND(class[[#This Row],[flow]]&gt;=class[[#This Row],[low]], class[[#This Row],[flow]]&lt;=class[[#This Row],[high]]),1,0)</f>
        <v>1</v>
      </c>
    </row>
    <row r="1797" spans="1:20" x14ac:dyDescent="0.25">
      <c r="A1797" s="61">
        <v>1672</v>
      </c>
      <c r="B1797" s="61">
        <v>4</v>
      </c>
      <c r="C1797" s="61">
        <v>1</v>
      </c>
      <c r="D1797" s="68">
        <v>2</v>
      </c>
      <c r="E1797" s="61" t="s">
        <v>77</v>
      </c>
      <c r="F1797" s="61">
        <v>4</v>
      </c>
      <c r="G17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97" s="62">
        <v>2</v>
      </c>
      <c r="I1797" s="62">
        <v>14</v>
      </c>
      <c r="J1797" s="61">
        <v>2468</v>
      </c>
      <c r="K1797" s="4">
        <f>VLOOKUP(class[[#This Row],[hwycov_id]],readme!E:F,2,FALSE)</f>
        <v>1272.8897280000001</v>
      </c>
      <c r="L1797" s="64">
        <f t="shared" si="84"/>
        <v>-0.48424241166936788</v>
      </c>
      <c r="M1797" s="65">
        <f t="shared" si="85"/>
        <v>-1195.1102719999999</v>
      </c>
      <c r="N1797" s="65">
        <f t="shared" si="86"/>
        <v>1428288.5622399137</v>
      </c>
      <c r="O1797" s="66" t="e">
        <v>#N/A</v>
      </c>
      <c r="P1797" s="1">
        <v>1797</v>
      </c>
      <c r="Q1797" s="46">
        <f>ROUND(class[[#This Row],[count]],-3)</f>
        <v>2000</v>
      </c>
      <c r="R1797" s="59">
        <f>VLOOKUP(class[[#This Row],[count_rd]],caltran!$J$2:$P$182,7,FALSE)</f>
        <v>794.99999999999989</v>
      </c>
      <c r="S1797" s="63">
        <f>VLOOKUP(class[[#This Row],[count_rd]],caltran!$J$2:$P$182,6,FALSE)</f>
        <v>3205</v>
      </c>
      <c r="T1797" s="1">
        <f>IF(AND(class[[#This Row],[flow]]&gt;=class[[#This Row],[low]], class[[#This Row],[flow]]&lt;=class[[#This Row],[high]]),1,0)</f>
        <v>1</v>
      </c>
    </row>
    <row r="1798" spans="1:20" x14ac:dyDescent="0.25">
      <c r="A1798" s="61">
        <v>14107</v>
      </c>
      <c r="B1798" s="61">
        <v>4</v>
      </c>
      <c r="C1798" s="61">
        <v>1</v>
      </c>
      <c r="D1798" s="68">
        <v>2</v>
      </c>
      <c r="E1798" s="61" t="s">
        <v>77</v>
      </c>
      <c r="F1798" s="61">
        <v>4</v>
      </c>
      <c r="G17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98" s="62">
        <v>4</v>
      </c>
      <c r="I1798" s="62">
        <v>2</v>
      </c>
      <c r="J1798" s="61">
        <v>2500</v>
      </c>
      <c r="K1798" s="4">
        <f>VLOOKUP(class[[#This Row],[hwycov_id]],readme!E:F,2,FALSE)</f>
        <v>5372.7545390000005</v>
      </c>
      <c r="L1798" s="64">
        <f t="shared" si="84"/>
        <v>1.1491018156000004</v>
      </c>
      <c r="M1798" s="65">
        <f t="shared" si="85"/>
        <v>2872.7545390000005</v>
      </c>
      <c r="N1798" s="65">
        <f t="shared" si="86"/>
        <v>8252718.6413451051</v>
      </c>
      <c r="O1798" s="66" t="e">
        <v>#N/A</v>
      </c>
      <c r="P1798" s="1">
        <v>1798</v>
      </c>
      <c r="Q1798" s="46">
        <f>ROUND(class[[#This Row],[count]],-3)</f>
        <v>3000</v>
      </c>
      <c r="R1798" s="59">
        <f>VLOOKUP(class[[#This Row],[count_rd]],caltran!$J$2:$P$182,7,FALSE)</f>
        <v>1275.0000000000002</v>
      </c>
      <c r="S1798" s="63">
        <f>VLOOKUP(class[[#This Row],[count_rd]],caltran!$J$2:$P$182,6,FALSE)</f>
        <v>4725</v>
      </c>
      <c r="T1798" s="1">
        <f>IF(AND(class[[#This Row],[flow]]&gt;=class[[#This Row],[low]], class[[#This Row],[flow]]&lt;=class[[#This Row],[high]]),1,0)</f>
        <v>0</v>
      </c>
    </row>
    <row r="1799" spans="1:20" x14ac:dyDescent="0.25">
      <c r="A1799" s="61">
        <v>14223</v>
      </c>
      <c r="B1799" s="61">
        <v>4</v>
      </c>
      <c r="C1799" s="61">
        <v>1</v>
      </c>
      <c r="D1799" s="68">
        <v>2</v>
      </c>
      <c r="E1799" s="61" t="s">
        <v>77</v>
      </c>
      <c r="F1799" s="61">
        <v>4</v>
      </c>
      <c r="G17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799" s="62">
        <v>2</v>
      </c>
      <c r="I1799" s="62">
        <v>3</v>
      </c>
      <c r="J1799" s="61">
        <v>2600</v>
      </c>
      <c r="K1799" s="4">
        <f>VLOOKUP(class[[#This Row],[hwycov_id]],readme!E:F,2,FALSE)</f>
        <v>2727.9119380000002</v>
      </c>
      <c r="L1799" s="64">
        <f t="shared" si="84"/>
        <v>4.9196899230769198E-2</v>
      </c>
      <c r="M1799" s="65">
        <f t="shared" si="85"/>
        <v>127.91193800000019</v>
      </c>
      <c r="N1799" s="65">
        <f t="shared" si="86"/>
        <v>16361.463882915892</v>
      </c>
      <c r="O1799" s="66" t="e">
        <v>#N/A</v>
      </c>
      <c r="P1799" s="1">
        <v>1799</v>
      </c>
      <c r="Q1799" s="46">
        <f>ROUND(class[[#This Row],[count]],-3)</f>
        <v>3000</v>
      </c>
      <c r="R1799" s="59">
        <f>VLOOKUP(class[[#This Row],[count_rd]],caltran!$J$2:$P$182,7,FALSE)</f>
        <v>1275.0000000000002</v>
      </c>
      <c r="S1799" s="63">
        <f>VLOOKUP(class[[#This Row],[count_rd]],caltran!$J$2:$P$182,6,FALSE)</f>
        <v>4725</v>
      </c>
      <c r="T1799" s="1">
        <f>IF(AND(class[[#This Row],[flow]]&gt;=class[[#This Row],[low]], class[[#This Row],[flow]]&lt;=class[[#This Row],[high]]),1,0)</f>
        <v>1</v>
      </c>
    </row>
    <row r="1800" spans="1:20" x14ac:dyDescent="0.25">
      <c r="A1800" s="61">
        <v>19754</v>
      </c>
      <c r="B1800" s="61">
        <v>4</v>
      </c>
      <c r="C1800" s="61">
        <v>1</v>
      </c>
      <c r="D1800" s="68">
        <v>2</v>
      </c>
      <c r="E1800" s="61" t="s">
        <v>77</v>
      </c>
      <c r="F1800" s="61">
        <v>4</v>
      </c>
      <c r="G18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00" s="62">
        <v>2</v>
      </c>
      <c r="I1800" s="62">
        <v>14</v>
      </c>
      <c r="J1800" s="61">
        <v>2674</v>
      </c>
      <c r="K1800" s="4">
        <f>VLOOKUP(class[[#This Row],[hwycov_id]],readme!E:F,2,FALSE)</f>
        <v>15.796451000000001</v>
      </c>
      <c r="L1800" s="64">
        <f t="shared" si="84"/>
        <v>-0.99409257629020198</v>
      </c>
      <c r="M1800" s="65">
        <f t="shared" si="85"/>
        <v>-2658.2035489999998</v>
      </c>
      <c r="N1800" s="65">
        <f t="shared" si="86"/>
        <v>7066046.1079161949</v>
      </c>
      <c r="O1800" s="66" t="e">
        <v>#N/A</v>
      </c>
      <c r="P1800" s="1">
        <v>1800</v>
      </c>
      <c r="Q1800" s="46">
        <f>ROUND(class[[#This Row],[count]],-3)</f>
        <v>3000</v>
      </c>
      <c r="R1800" s="59">
        <f>VLOOKUP(class[[#This Row],[count_rd]],caltran!$J$2:$P$182,7,FALSE)</f>
        <v>1275.0000000000002</v>
      </c>
      <c r="S1800" s="63">
        <f>VLOOKUP(class[[#This Row],[count_rd]],caltran!$J$2:$P$182,6,FALSE)</f>
        <v>4725</v>
      </c>
      <c r="T1800" s="1">
        <f>IF(AND(class[[#This Row],[flow]]&gt;=class[[#This Row],[low]], class[[#This Row],[flow]]&lt;=class[[#This Row],[high]]),1,0)</f>
        <v>0</v>
      </c>
    </row>
    <row r="1801" spans="1:20" x14ac:dyDescent="0.25">
      <c r="A1801" s="61">
        <v>40388</v>
      </c>
      <c r="B1801" s="61">
        <v>4</v>
      </c>
      <c r="C1801" s="61">
        <v>1</v>
      </c>
      <c r="D1801" s="68">
        <v>1</v>
      </c>
      <c r="E1801" s="61" t="s">
        <v>77</v>
      </c>
      <c r="F1801" s="61">
        <v>4</v>
      </c>
      <c r="G18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01" s="62">
        <v>4</v>
      </c>
      <c r="I1801" s="62">
        <v>14</v>
      </c>
      <c r="J1801" s="61">
        <v>2692</v>
      </c>
      <c r="K1801" s="4">
        <f>VLOOKUP(class[[#This Row],[hwycov_id]],readme!E:F,2,FALSE)</f>
        <v>3180.7328819999998</v>
      </c>
      <c r="L1801" s="64">
        <f t="shared" si="84"/>
        <v>0.18155010475482913</v>
      </c>
      <c r="M1801" s="65">
        <f t="shared" si="85"/>
        <v>488.73288199999979</v>
      </c>
      <c r="N1801" s="65">
        <f t="shared" si="86"/>
        <v>238859.82994802573</v>
      </c>
      <c r="O1801" s="66" t="e">
        <v>#N/A</v>
      </c>
      <c r="P1801" s="1">
        <v>1801</v>
      </c>
      <c r="Q1801" s="46">
        <f>ROUND(class[[#This Row],[count]],-3)</f>
        <v>3000</v>
      </c>
      <c r="R1801" s="59">
        <f>VLOOKUP(class[[#This Row],[count_rd]],caltran!$J$2:$P$182,7,FALSE)</f>
        <v>1275.0000000000002</v>
      </c>
      <c r="S1801" s="63">
        <f>VLOOKUP(class[[#This Row],[count_rd]],caltran!$J$2:$P$182,6,FALSE)</f>
        <v>4725</v>
      </c>
      <c r="T1801" s="1">
        <f>IF(AND(class[[#This Row],[flow]]&gt;=class[[#This Row],[low]], class[[#This Row],[flow]]&lt;=class[[#This Row],[high]]),1,0)</f>
        <v>1</v>
      </c>
    </row>
    <row r="1802" spans="1:20" x14ac:dyDescent="0.25">
      <c r="A1802" s="61">
        <v>21310</v>
      </c>
      <c r="B1802" s="61">
        <v>4</v>
      </c>
      <c r="C1802" s="61">
        <v>1</v>
      </c>
      <c r="D1802" s="68">
        <v>2</v>
      </c>
      <c r="E1802" s="61" t="s">
        <v>77</v>
      </c>
      <c r="F1802" s="61">
        <v>4</v>
      </c>
      <c r="G18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02" s="62">
        <v>5</v>
      </c>
      <c r="I1802" s="62">
        <v>19</v>
      </c>
      <c r="J1802" s="61">
        <v>2700</v>
      </c>
      <c r="K1802" s="4">
        <f>VLOOKUP(class[[#This Row],[hwycov_id]],readme!E:F,2,FALSE)</f>
        <v>526.42345999999998</v>
      </c>
      <c r="L1802" s="64">
        <f t="shared" si="84"/>
        <v>-0.80502834814814817</v>
      </c>
      <c r="M1802" s="65">
        <f t="shared" si="85"/>
        <v>-2173.57654</v>
      </c>
      <c r="N1802" s="65">
        <f t="shared" si="86"/>
        <v>4724434.9752383716</v>
      </c>
      <c r="O1802" s="66" t="e">
        <v>#N/A</v>
      </c>
      <c r="P1802" s="1">
        <v>1802</v>
      </c>
      <c r="Q1802" s="46">
        <f>ROUND(class[[#This Row],[count]],-3)</f>
        <v>3000</v>
      </c>
      <c r="R1802" s="59">
        <f>VLOOKUP(class[[#This Row],[count_rd]],caltran!$J$2:$P$182,7,FALSE)</f>
        <v>1275.0000000000002</v>
      </c>
      <c r="S1802" s="63">
        <f>VLOOKUP(class[[#This Row],[count_rd]],caltran!$J$2:$P$182,6,FALSE)</f>
        <v>4725</v>
      </c>
      <c r="T1802" s="1">
        <f>IF(AND(class[[#This Row],[flow]]&gt;=class[[#This Row],[low]], class[[#This Row],[flow]]&lt;=class[[#This Row],[high]]),1,0)</f>
        <v>0</v>
      </c>
    </row>
    <row r="1803" spans="1:20" x14ac:dyDescent="0.25">
      <c r="A1803" s="61">
        <v>22981</v>
      </c>
      <c r="B1803" s="61">
        <v>4</v>
      </c>
      <c r="C1803" s="61">
        <v>1</v>
      </c>
      <c r="D1803" s="68">
        <v>2</v>
      </c>
      <c r="E1803" s="61" t="s">
        <v>77</v>
      </c>
      <c r="F1803" s="61">
        <v>4</v>
      </c>
      <c r="G18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03" s="62">
        <v>2</v>
      </c>
      <c r="I1803" s="62">
        <v>11</v>
      </c>
      <c r="J1803" s="61">
        <v>2900</v>
      </c>
      <c r="K1803" s="4">
        <f>VLOOKUP(class[[#This Row],[hwycov_id]],readme!E:F,2,FALSE)</f>
        <v>4806.3834859999997</v>
      </c>
      <c r="L1803" s="64">
        <f t="shared" si="84"/>
        <v>0.65737361586206888</v>
      </c>
      <c r="M1803" s="65">
        <f t="shared" si="85"/>
        <v>1906.3834859999997</v>
      </c>
      <c r="N1803" s="65">
        <f t="shared" si="86"/>
        <v>3634297.9956935113</v>
      </c>
      <c r="O1803" s="66" t="e">
        <v>#N/A</v>
      </c>
      <c r="P1803" s="1">
        <v>1803</v>
      </c>
      <c r="Q1803" s="46">
        <f>ROUND(class[[#This Row],[count]],-3)</f>
        <v>3000</v>
      </c>
      <c r="R1803" s="59">
        <f>VLOOKUP(class[[#This Row],[count_rd]],caltran!$J$2:$P$182,7,FALSE)</f>
        <v>1275.0000000000002</v>
      </c>
      <c r="S1803" s="63">
        <f>VLOOKUP(class[[#This Row],[count_rd]],caltran!$J$2:$P$182,6,FALSE)</f>
        <v>4725</v>
      </c>
      <c r="T1803" s="1">
        <f>IF(AND(class[[#This Row],[flow]]&gt;=class[[#This Row],[low]], class[[#This Row],[flow]]&lt;=class[[#This Row],[high]]),1,0)</f>
        <v>0</v>
      </c>
    </row>
    <row r="1804" spans="1:20" x14ac:dyDescent="0.25">
      <c r="A1804" s="61">
        <v>3508</v>
      </c>
      <c r="B1804" s="61">
        <v>4</v>
      </c>
      <c r="C1804" s="61">
        <v>1</v>
      </c>
      <c r="D1804" s="68">
        <v>2</v>
      </c>
      <c r="E1804" s="61" t="s">
        <v>77</v>
      </c>
      <c r="F1804" s="61">
        <v>4</v>
      </c>
      <c r="G18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04" s="62">
        <v>5</v>
      </c>
      <c r="I1804" s="62">
        <v>16</v>
      </c>
      <c r="J1804" s="61">
        <v>2900</v>
      </c>
      <c r="K1804" s="4">
        <f>VLOOKUP(class[[#This Row],[hwycov_id]],readme!E:F,2,FALSE)</f>
        <v>3812.6723019999999</v>
      </c>
      <c r="L1804" s="64">
        <f t="shared" si="84"/>
        <v>0.31471458689655174</v>
      </c>
      <c r="M1804" s="65">
        <f t="shared" si="85"/>
        <v>912.67230199999995</v>
      </c>
      <c r="N1804" s="65">
        <f t="shared" si="86"/>
        <v>832970.73083797912</v>
      </c>
      <c r="O1804" s="66" t="e">
        <v>#N/A</v>
      </c>
      <c r="P1804" s="1">
        <v>1804</v>
      </c>
      <c r="Q1804" s="46">
        <f>ROUND(class[[#This Row],[count]],-3)</f>
        <v>3000</v>
      </c>
      <c r="R1804" s="59">
        <f>VLOOKUP(class[[#This Row],[count_rd]],caltran!$J$2:$P$182,7,FALSE)</f>
        <v>1275.0000000000002</v>
      </c>
      <c r="S1804" s="63">
        <f>VLOOKUP(class[[#This Row],[count_rd]],caltran!$J$2:$P$182,6,FALSE)</f>
        <v>4725</v>
      </c>
      <c r="T1804" s="1">
        <f>IF(AND(class[[#This Row],[flow]]&gt;=class[[#This Row],[low]], class[[#This Row],[flow]]&lt;=class[[#This Row],[high]]),1,0)</f>
        <v>1</v>
      </c>
    </row>
    <row r="1805" spans="1:20" x14ac:dyDescent="0.25">
      <c r="A1805" s="61">
        <v>11741</v>
      </c>
      <c r="B1805" s="61">
        <v>4</v>
      </c>
      <c r="C1805" s="61">
        <v>1</v>
      </c>
      <c r="D1805" s="68">
        <v>2</v>
      </c>
      <c r="E1805" s="61" t="s">
        <v>77</v>
      </c>
      <c r="F1805" s="61">
        <v>4</v>
      </c>
      <c r="G18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05" s="62">
        <v>7</v>
      </c>
      <c r="I1805" s="62">
        <v>19</v>
      </c>
      <c r="J1805" s="61">
        <v>3200</v>
      </c>
      <c r="K1805" s="4">
        <f>VLOOKUP(class[[#This Row],[hwycov_id]],readme!E:F,2,FALSE)</f>
        <v>6657.7135639999997</v>
      </c>
      <c r="L1805" s="64">
        <f t="shared" si="84"/>
        <v>1.0805354887499998</v>
      </c>
      <c r="M1805" s="65">
        <f t="shared" si="85"/>
        <v>3457.7135639999997</v>
      </c>
      <c r="N1805" s="65">
        <f t="shared" si="86"/>
        <v>11955783.09066958</v>
      </c>
      <c r="O1805" s="66" t="e">
        <v>#N/A</v>
      </c>
      <c r="P1805" s="1">
        <v>1805</v>
      </c>
      <c r="Q1805" s="46">
        <f>ROUND(class[[#This Row],[count]],-3)</f>
        <v>3000</v>
      </c>
      <c r="R1805" s="59">
        <f>VLOOKUP(class[[#This Row],[count_rd]],caltran!$J$2:$P$182,7,FALSE)</f>
        <v>1275.0000000000002</v>
      </c>
      <c r="S1805" s="63">
        <f>VLOOKUP(class[[#This Row],[count_rd]],caltran!$J$2:$P$182,6,FALSE)</f>
        <v>4725</v>
      </c>
      <c r="T1805" s="1">
        <f>IF(AND(class[[#This Row],[flow]]&gt;=class[[#This Row],[low]], class[[#This Row],[flow]]&lt;=class[[#This Row],[high]]),1,0)</f>
        <v>0</v>
      </c>
    </row>
    <row r="1806" spans="1:20" x14ac:dyDescent="0.25">
      <c r="A1806" s="61">
        <v>23589</v>
      </c>
      <c r="B1806" s="61">
        <v>4</v>
      </c>
      <c r="C1806" s="61">
        <v>1</v>
      </c>
      <c r="D1806" s="68">
        <v>2</v>
      </c>
      <c r="E1806" s="61" t="s">
        <v>77</v>
      </c>
      <c r="F1806" s="61">
        <v>4</v>
      </c>
      <c r="G18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06" s="62">
        <v>8</v>
      </c>
      <c r="I1806" s="62">
        <v>19</v>
      </c>
      <c r="J1806" s="61">
        <v>3200</v>
      </c>
      <c r="K1806" s="4">
        <f>VLOOKUP(class[[#This Row],[hwycov_id]],readme!E:F,2,FALSE)</f>
        <v>1827.1884289999998</v>
      </c>
      <c r="L1806" s="64">
        <f t="shared" si="84"/>
        <v>-0.42900361593750003</v>
      </c>
      <c r="M1806" s="65">
        <f t="shared" si="85"/>
        <v>-1372.8115710000002</v>
      </c>
      <c r="N1806" s="65">
        <f t="shared" si="86"/>
        <v>1884611.6094714885</v>
      </c>
      <c r="O1806" s="66" t="e">
        <v>#N/A</v>
      </c>
      <c r="P1806" s="1">
        <v>1806</v>
      </c>
      <c r="Q1806" s="46">
        <f>ROUND(class[[#This Row],[count]],-3)</f>
        <v>3000</v>
      </c>
      <c r="R1806" s="59">
        <f>VLOOKUP(class[[#This Row],[count_rd]],caltran!$J$2:$P$182,7,FALSE)</f>
        <v>1275.0000000000002</v>
      </c>
      <c r="S1806" s="63">
        <f>VLOOKUP(class[[#This Row],[count_rd]],caltran!$J$2:$P$182,6,FALSE)</f>
        <v>4725</v>
      </c>
      <c r="T1806" s="1">
        <f>IF(AND(class[[#This Row],[flow]]&gt;=class[[#This Row],[low]], class[[#This Row],[flow]]&lt;=class[[#This Row],[high]]),1,0)</f>
        <v>1</v>
      </c>
    </row>
    <row r="1807" spans="1:20" x14ac:dyDescent="0.25">
      <c r="A1807" s="61">
        <v>16973</v>
      </c>
      <c r="B1807" s="61">
        <v>4</v>
      </c>
      <c r="C1807" s="61">
        <v>1</v>
      </c>
      <c r="D1807" s="68">
        <v>2</v>
      </c>
      <c r="E1807" s="61" t="s">
        <v>77</v>
      </c>
      <c r="F1807" s="61">
        <v>4</v>
      </c>
      <c r="G18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07" s="62">
        <v>4</v>
      </c>
      <c r="I1807" s="62">
        <v>8</v>
      </c>
      <c r="J1807" s="61">
        <v>3200</v>
      </c>
      <c r="K1807" s="4">
        <f>VLOOKUP(class[[#This Row],[hwycov_id]],readme!E:F,2,FALSE)</f>
        <v>2795.6991740000003</v>
      </c>
      <c r="L1807" s="64">
        <f t="shared" si="84"/>
        <v>-0.12634400812499991</v>
      </c>
      <c r="M1807" s="65">
        <f t="shared" si="85"/>
        <v>-404.30082599999969</v>
      </c>
      <c r="N1807" s="65">
        <f t="shared" si="86"/>
        <v>163459.15790428204</v>
      </c>
      <c r="O1807" s="66" t="e">
        <v>#N/A</v>
      </c>
      <c r="P1807" s="1">
        <v>1807</v>
      </c>
      <c r="Q1807" s="46">
        <f>ROUND(class[[#This Row],[count]],-3)</f>
        <v>3000</v>
      </c>
      <c r="R1807" s="59">
        <f>VLOOKUP(class[[#This Row],[count_rd]],caltran!$J$2:$P$182,7,FALSE)</f>
        <v>1275.0000000000002</v>
      </c>
      <c r="S1807" s="63">
        <f>VLOOKUP(class[[#This Row],[count_rd]],caltran!$J$2:$P$182,6,FALSE)</f>
        <v>4725</v>
      </c>
      <c r="T1807" s="1">
        <f>IF(AND(class[[#This Row],[flow]]&gt;=class[[#This Row],[low]], class[[#This Row],[flow]]&lt;=class[[#This Row],[high]]),1,0)</f>
        <v>1</v>
      </c>
    </row>
    <row r="1808" spans="1:20" x14ac:dyDescent="0.25">
      <c r="A1808" s="61">
        <v>5592</v>
      </c>
      <c r="B1808" s="61">
        <v>4</v>
      </c>
      <c r="C1808" s="61">
        <v>1</v>
      </c>
      <c r="D1808" s="68">
        <v>2</v>
      </c>
      <c r="E1808" s="61" t="s">
        <v>77</v>
      </c>
      <c r="F1808" s="61">
        <v>4</v>
      </c>
      <c r="G18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08" s="62">
        <v>5</v>
      </c>
      <c r="I1808" s="62">
        <v>16</v>
      </c>
      <c r="J1808" s="61">
        <v>3300</v>
      </c>
      <c r="K1808" s="4">
        <f>VLOOKUP(class[[#This Row],[hwycov_id]],readme!E:F,2,FALSE)</f>
        <v>371.38906699999995</v>
      </c>
      <c r="L1808" s="64">
        <f t="shared" si="84"/>
        <v>-0.88745785848484848</v>
      </c>
      <c r="M1808" s="65">
        <f t="shared" si="85"/>
        <v>-2928.6109329999999</v>
      </c>
      <c r="N1808" s="65">
        <f t="shared" si="86"/>
        <v>8576761.9968871307</v>
      </c>
      <c r="O1808" s="66" t="e">
        <v>#N/A</v>
      </c>
      <c r="P1808" s="1">
        <v>1808</v>
      </c>
      <c r="Q1808" s="46">
        <f>ROUND(class[[#This Row],[count]],-3)</f>
        <v>3000</v>
      </c>
      <c r="R1808" s="59">
        <f>VLOOKUP(class[[#This Row],[count_rd]],caltran!$J$2:$P$182,7,FALSE)</f>
        <v>1275.0000000000002</v>
      </c>
      <c r="S1808" s="63">
        <f>VLOOKUP(class[[#This Row],[count_rd]],caltran!$J$2:$P$182,6,FALSE)</f>
        <v>4725</v>
      </c>
      <c r="T1808" s="1">
        <f>IF(AND(class[[#This Row],[flow]]&gt;=class[[#This Row],[low]], class[[#This Row],[flow]]&lt;=class[[#This Row],[high]]),1,0)</f>
        <v>0</v>
      </c>
    </row>
    <row r="1809" spans="1:20" x14ac:dyDescent="0.25">
      <c r="A1809" s="61">
        <v>17337</v>
      </c>
      <c r="B1809" s="61">
        <v>4</v>
      </c>
      <c r="C1809" s="61">
        <v>1</v>
      </c>
      <c r="D1809" s="68">
        <v>2</v>
      </c>
      <c r="E1809" s="61" t="s">
        <v>77</v>
      </c>
      <c r="F1809" s="61">
        <v>4</v>
      </c>
      <c r="G18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09" s="62">
        <v>6</v>
      </c>
      <c r="I1809" s="62">
        <v>17</v>
      </c>
      <c r="J1809" s="61">
        <v>3400</v>
      </c>
      <c r="K1809" s="4">
        <f>VLOOKUP(class[[#This Row],[hwycov_id]],readme!E:F,2,FALSE)</f>
        <v>1604.998</v>
      </c>
      <c r="L1809" s="64">
        <f t="shared" si="84"/>
        <v>-0.52794176470588239</v>
      </c>
      <c r="M1809" s="65">
        <f t="shared" si="85"/>
        <v>-1795.002</v>
      </c>
      <c r="N1809" s="65">
        <f t="shared" si="86"/>
        <v>3222032.1800039997</v>
      </c>
      <c r="O1809" s="66" t="e">
        <v>#N/A</v>
      </c>
      <c r="P1809" s="1">
        <v>1809</v>
      </c>
      <c r="Q1809" s="46">
        <f>ROUND(class[[#This Row],[count]],-3)</f>
        <v>3000</v>
      </c>
      <c r="R1809" s="59">
        <f>VLOOKUP(class[[#This Row],[count_rd]],caltran!$J$2:$P$182,7,FALSE)</f>
        <v>1275.0000000000002</v>
      </c>
      <c r="S1809" s="63">
        <f>VLOOKUP(class[[#This Row],[count_rd]],caltran!$J$2:$P$182,6,FALSE)</f>
        <v>4725</v>
      </c>
      <c r="T1809" s="1">
        <f>IF(AND(class[[#This Row],[flow]]&gt;=class[[#This Row],[low]], class[[#This Row],[flow]]&lt;=class[[#This Row],[high]]),1,0)</f>
        <v>1</v>
      </c>
    </row>
    <row r="1810" spans="1:20" x14ac:dyDescent="0.25">
      <c r="A1810" s="61">
        <v>20209</v>
      </c>
      <c r="B1810" s="61">
        <v>4</v>
      </c>
      <c r="C1810" s="61">
        <v>1</v>
      </c>
      <c r="D1810" s="68">
        <v>2</v>
      </c>
      <c r="E1810" s="61" t="s">
        <v>77</v>
      </c>
      <c r="F1810" s="61">
        <v>4</v>
      </c>
      <c r="G18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10" s="62">
        <v>2</v>
      </c>
      <c r="I1810" s="62">
        <v>11</v>
      </c>
      <c r="J1810" s="61">
        <v>3500</v>
      </c>
      <c r="K1810" s="4">
        <f>VLOOKUP(class[[#This Row],[hwycov_id]],readme!E:F,2,FALSE)</f>
        <v>6688.9067599999998</v>
      </c>
      <c r="L1810" s="64">
        <f t="shared" si="84"/>
        <v>0.91111621714285707</v>
      </c>
      <c r="M1810" s="65">
        <f t="shared" si="85"/>
        <v>3188.9067599999998</v>
      </c>
      <c r="N1810" s="65">
        <f t="shared" si="86"/>
        <v>10169126.323973697</v>
      </c>
      <c r="O1810" s="66" t="e">
        <v>#N/A</v>
      </c>
      <c r="P1810" s="1">
        <v>1810</v>
      </c>
      <c r="Q1810" s="46">
        <f>ROUND(class[[#This Row],[count]],-3)</f>
        <v>4000</v>
      </c>
      <c r="R1810" s="59">
        <f>VLOOKUP(class[[#This Row],[count_rd]],caltran!$J$2:$P$182,7,FALSE)</f>
        <v>1920</v>
      </c>
      <c r="S1810" s="63">
        <f>VLOOKUP(class[[#This Row],[count_rd]],caltran!$J$2:$P$182,6,FALSE)</f>
        <v>6080</v>
      </c>
      <c r="T1810" s="1">
        <f>IF(AND(class[[#This Row],[flow]]&gt;=class[[#This Row],[low]], class[[#This Row],[flow]]&lt;=class[[#This Row],[high]]),1,0)</f>
        <v>0</v>
      </c>
    </row>
    <row r="1811" spans="1:20" x14ac:dyDescent="0.25">
      <c r="A1811" s="61">
        <v>12664</v>
      </c>
      <c r="B1811" s="61">
        <v>4</v>
      </c>
      <c r="C1811" s="61">
        <v>1</v>
      </c>
      <c r="D1811" s="68">
        <v>2</v>
      </c>
      <c r="E1811" s="61" t="s">
        <v>77</v>
      </c>
      <c r="F1811" s="61">
        <v>4</v>
      </c>
      <c r="G18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11" s="62">
        <v>5</v>
      </c>
      <c r="I1811" s="62">
        <v>5</v>
      </c>
      <c r="J1811" s="61">
        <v>3500</v>
      </c>
      <c r="K1811" s="4">
        <f>VLOOKUP(class[[#This Row],[hwycov_id]],readme!E:F,2,FALSE)</f>
        <v>1751.1068839999998</v>
      </c>
      <c r="L1811" s="64">
        <f t="shared" si="84"/>
        <v>-0.49968374742857147</v>
      </c>
      <c r="M1811" s="65">
        <f t="shared" si="85"/>
        <v>-1748.8931160000002</v>
      </c>
      <c r="N1811" s="65">
        <f t="shared" si="86"/>
        <v>3058627.1311921901</v>
      </c>
      <c r="O1811" s="66" t="e">
        <v>#N/A</v>
      </c>
      <c r="P1811" s="1">
        <v>1811</v>
      </c>
      <c r="Q1811" s="46">
        <f>ROUND(class[[#This Row],[count]],-3)</f>
        <v>4000</v>
      </c>
      <c r="R1811" s="59">
        <f>VLOOKUP(class[[#This Row],[count_rd]],caltran!$J$2:$P$182,7,FALSE)</f>
        <v>1920</v>
      </c>
      <c r="S1811" s="63">
        <f>VLOOKUP(class[[#This Row],[count_rd]],caltran!$J$2:$P$182,6,FALSE)</f>
        <v>6080</v>
      </c>
      <c r="T1811" s="1">
        <f>IF(AND(class[[#This Row],[flow]]&gt;=class[[#This Row],[low]], class[[#This Row],[flow]]&lt;=class[[#This Row],[high]]),1,0)</f>
        <v>0</v>
      </c>
    </row>
    <row r="1812" spans="1:20" x14ac:dyDescent="0.25">
      <c r="A1812" s="61">
        <v>10621</v>
      </c>
      <c r="B1812" s="61">
        <v>4</v>
      </c>
      <c r="C1812" s="61">
        <v>1</v>
      </c>
      <c r="D1812" s="68">
        <v>2</v>
      </c>
      <c r="E1812" s="61" t="s">
        <v>77</v>
      </c>
      <c r="F1812" s="61">
        <v>4</v>
      </c>
      <c r="G18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12" s="62">
        <v>2</v>
      </c>
      <c r="I1812" s="62">
        <v>11</v>
      </c>
      <c r="J1812" s="61">
        <v>3500</v>
      </c>
      <c r="K1812" s="4">
        <f>VLOOKUP(class[[#This Row],[hwycov_id]],readme!E:F,2,FALSE)</f>
        <v>4715.8784919999998</v>
      </c>
      <c r="L1812" s="64">
        <f t="shared" si="84"/>
        <v>0.34739385485714291</v>
      </c>
      <c r="M1812" s="65">
        <f t="shared" si="85"/>
        <v>1215.8784919999998</v>
      </c>
      <c r="N1812" s="65">
        <f t="shared" si="86"/>
        <v>1478360.5073081937</v>
      </c>
      <c r="O1812" s="66" t="e">
        <v>#N/A</v>
      </c>
      <c r="P1812" s="1">
        <v>1812</v>
      </c>
      <c r="Q1812" s="46">
        <f>ROUND(class[[#This Row],[count]],-3)</f>
        <v>4000</v>
      </c>
      <c r="R1812" s="59">
        <f>VLOOKUP(class[[#This Row],[count_rd]],caltran!$J$2:$P$182,7,FALSE)</f>
        <v>1920</v>
      </c>
      <c r="S1812" s="63">
        <f>VLOOKUP(class[[#This Row],[count_rd]],caltran!$J$2:$P$182,6,FALSE)</f>
        <v>6080</v>
      </c>
      <c r="T1812" s="1">
        <f>IF(AND(class[[#This Row],[flow]]&gt;=class[[#This Row],[low]], class[[#This Row],[flow]]&lt;=class[[#This Row],[high]]),1,0)</f>
        <v>1</v>
      </c>
    </row>
    <row r="1813" spans="1:20" x14ac:dyDescent="0.25">
      <c r="A1813" s="61">
        <v>8253</v>
      </c>
      <c r="B1813" s="61">
        <v>4</v>
      </c>
      <c r="C1813" s="61">
        <v>1</v>
      </c>
      <c r="D1813" s="68">
        <v>2</v>
      </c>
      <c r="E1813" s="61" t="s">
        <v>77</v>
      </c>
      <c r="F1813" s="61">
        <v>4</v>
      </c>
      <c r="G18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13" s="62">
        <v>4</v>
      </c>
      <c r="I1813" s="62">
        <v>8</v>
      </c>
      <c r="J1813" s="61">
        <v>3600</v>
      </c>
      <c r="K1813" s="4">
        <f>VLOOKUP(class[[#This Row],[hwycov_id]],readme!E:F,2,FALSE)</f>
        <v>771.43668200000002</v>
      </c>
      <c r="L1813" s="64">
        <f t="shared" si="84"/>
        <v>-0.78571203277777779</v>
      </c>
      <c r="M1813" s="65">
        <f t="shared" si="85"/>
        <v>-2828.563318</v>
      </c>
      <c r="N1813" s="65">
        <f t="shared" si="86"/>
        <v>8000770.4439351689</v>
      </c>
      <c r="O1813" s="66" t="e">
        <v>#N/A</v>
      </c>
      <c r="P1813" s="1">
        <v>1813</v>
      </c>
      <c r="Q1813" s="46">
        <f>ROUND(class[[#This Row],[count]],-3)</f>
        <v>4000</v>
      </c>
      <c r="R1813" s="59">
        <f>VLOOKUP(class[[#This Row],[count_rd]],caltran!$J$2:$P$182,7,FALSE)</f>
        <v>1920</v>
      </c>
      <c r="S1813" s="63">
        <f>VLOOKUP(class[[#This Row],[count_rd]],caltran!$J$2:$P$182,6,FALSE)</f>
        <v>6080</v>
      </c>
      <c r="T1813" s="1">
        <f>IF(AND(class[[#This Row],[flow]]&gt;=class[[#This Row],[low]], class[[#This Row],[flow]]&lt;=class[[#This Row],[high]]),1,0)</f>
        <v>0</v>
      </c>
    </row>
    <row r="1814" spans="1:20" x14ac:dyDescent="0.25">
      <c r="A1814" s="61">
        <v>1114</v>
      </c>
      <c r="B1814" s="61">
        <v>4</v>
      </c>
      <c r="C1814" s="61">
        <v>1</v>
      </c>
      <c r="D1814" s="68">
        <v>2</v>
      </c>
      <c r="E1814" s="61" t="s">
        <v>77</v>
      </c>
      <c r="F1814" s="61">
        <v>4</v>
      </c>
      <c r="G18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14" s="62">
        <v>2</v>
      </c>
      <c r="I1814" s="62">
        <v>11</v>
      </c>
      <c r="J1814" s="61">
        <v>3600</v>
      </c>
      <c r="K1814" s="4">
        <f>VLOOKUP(class[[#This Row],[hwycov_id]],readme!E:F,2,FALSE)</f>
        <v>3461.7850760000001</v>
      </c>
      <c r="L1814" s="64">
        <f t="shared" si="84"/>
        <v>-3.8393034444444418E-2</v>
      </c>
      <c r="M1814" s="65">
        <f t="shared" si="85"/>
        <v>-138.21492399999988</v>
      </c>
      <c r="N1814" s="65">
        <f t="shared" si="86"/>
        <v>19103.365216325743</v>
      </c>
      <c r="O1814" s="66" t="e">
        <v>#N/A</v>
      </c>
      <c r="P1814" s="1">
        <v>1814</v>
      </c>
      <c r="Q1814" s="46">
        <f>ROUND(class[[#This Row],[count]],-3)</f>
        <v>4000</v>
      </c>
      <c r="R1814" s="59">
        <f>VLOOKUP(class[[#This Row],[count_rd]],caltran!$J$2:$P$182,7,FALSE)</f>
        <v>1920</v>
      </c>
      <c r="S1814" s="63">
        <f>VLOOKUP(class[[#This Row],[count_rd]],caltran!$J$2:$P$182,6,FALSE)</f>
        <v>6080</v>
      </c>
      <c r="T1814" s="1">
        <f>IF(AND(class[[#This Row],[flow]]&gt;=class[[#This Row],[low]], class[[#This Row],[flow]]&lt;=class[[#This Row],[high]]),1,0)</f>
        <v>1</v>
      </c>
    </row>
    <row r="1815" spans="1:20" x14ac:dyDescent="0.25">
      <c r="A1815" s="61">
        <v>18981</v>
      </c>
      <c r="B1815" s="61">
        <v>4</v>
      </c>
      <c r="C1815" s="61">
        <v>1</v>
      </c>
      <c r="D1815" s="68">
        <v>2</v>
      </c>
      <c r="E1815" s="61" t="s">
        <v>77</v>
      </c>
      <c r="F1815" s="61">
        <v>4</v>
      </c>
      <c r="G18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15" s="62">
        <v>2</v>
      </c>
      <c r="I1815" s="62">
        <v>3</v>
      </c>
      <c r="J1815" s="61">
        <v>3600</v>
      </c>
      <c r="K1815" s="4">
        <f>VLOOKUP(class[[#This Row],[hwycov_id]],readme!E:F,2,FALSE)</f>
        <v>678.58063400000003</v>
      </c>
      <c r="L1815" s="64">
        <f t="shared" si="84"/>
        <v>-0.81150537944444445</v>
      </c>
      <c r="M1815" s="65">
        <f t="shared" si="85"/>
        <v>-2921.4193660000001</v>
      </c>
      <c r="N1815" s="65">
        <f t="shared" si="86"/>
        <v>8534691.1120398417</v>
      </c>
      <c r="O1815" s="66" t="e">
        <v>#N/A</v>
      </c>
      <c r="P1815" s="1">
        <v>1815</v>
      </c>
      <c r="Q1815" s="46">
        <f>ROUND(class[[#This Row],[count]],-3)</f>
        <v>4000</v>
      </c>
      <c r="R1815" s="59">
        <f>VLOOKUP(class[[#This Row],[count_rd]],caltran!$J$2:$P$182,7,FALSE)</f>
        <v>1920</v>
      </c>
      <c r="S1815" s="63">
        <f>VLOOKUP(class[[#This Row],[count_rd]],caltran!$J$2:$P$182,6,FALSE)</f>
        <v>6080</v>
      </c>
      <c r="T1815" s="1">
        <f>IF(AND(class[[#This Row],[flow]]&gt;=class[[#This Row],[low]], class[[#This Row],[flow]]&lt;=class[[#This Row],[high]]),1,0)</f>
        <v>0</v>
      </c>
    </row>
    <row r="1816" spans="1:20" x14ac:dyDescent="0.25">
      <c r="A1816" s="61">
        <v>19402</v>
      </c>
      <c r="B1816" s="61">
        <v>4</v>
      </c>
      <c r="C1816" s="61">
        <v>1</v>
      </c>
      <c r="D1816" s="68">
        <v>2</v>
      </c>
      <c r="E1816" s="61" t="s">
        <v>77</v>
      </c>
      <c r="F1816" s="61">
        <v>4</v>
      </c>
      <c r="G18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16" s="62">
        <v>1</v>
      </c>
      <c r="I1816" s="62">
        <v>14</v>
      </c>
      <c r="J1816" s="61">
        <v>3661</v>
      </c>
      <c r="K1816" s="4">
        <f>VLOOKUP(class[[#This Row],[hwycov_id]],readme!E:F,2,FALSE)</f>
        <v>3685.2672320000001</v>
      </c>
      <c r="L1816" s="64">
        <f t="shared" si="84"/>
        <v>6.6285801693526381E-3</v>
      </c>
      <c r="M1816" s="65">
        <f t="shared" si="85"/>
        <v>24.267232000000149</v>
      </c>
      <c r="N1816" s="65">
        <f t="shared" si="86"/>
        <v>588.89854894183122</v>
      </c>
      <c r="O1816" s="66" t="e">
        <v>#N/A</v>
      </c>
      <c r="P1816" s="1">
        <v>1816</v>
      </c>
      <c r="Q1816" s="46">
        <f>ROUND(class[[#This Row],[count]],-3)</f>
        <v>4000</v>
      </c>
      <c r="R1816" s="59">
        <f>VLOOKUP(class[[#This Row],[count_rd]],caltran!$J$2:$P$182,7,FALSE)</f>
        <v>1920</v>
      </c>
      <c r="S1816" s="63">
        <f>VLOOKUP(class[[#This Row],[count_rd]],caltran!$J$2:$P$182,6,FALSE)</f>
        <v>6080</v>
      </c>
      <c r="T1816" s="1">
        <f>IF(AND(class[[#This Row],[flow]]&gt;=class[[#This Row],[low]], class[[#This Row],[flow]]&lt;=class[[#This Row],[high]]),1,0)</f>
        <v>1</v>
      </c>
    </row>
    <row r="1817" spans="1:20" x14ac:dyDescent="0.25">
      <c r="A1817" s="61">
        <v>15510</v>
      </c>
      <c r="B1817" s="61">
        <v>4</v>
      </c>
      <c r="C1817" s="61">
        <v>1</v>
      </c>
      <c r="D1817" s="68">
        <v>2</v>
      </c>
      <c r="E1817" s="61" t="s">
        <v>77</v>
      </c>
      <c r="F1817" s="61">
        <v>4</v>
      </c>
      <c r="G18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17" s="62">
        <v>2</v>
      </c>
      <c r="I1817" s="62">
        <v>3</v>
      </c>
      <c r="J1817" s="61">
        <v>3700</v>
      </c>
      <c r="K1817" s="4">
        <f>VLOOKUP(class[[#This Row],[hwycov_id]],readme!E:F,2,FALSE)</f>
        <v>449.80980999999997</v>
      </c>
      <c r="L1817" s="64">
        <f t="shared" si="84"/>
        <v>-0.87842978108108105</v>
      </c>
      <c r="M1817" s="65">
        <f t="shared" si="85"/>
        <v>-3250.1901900000003</v>
      </c>
      <c r="N1817" s="65">
        <f t="shared" si="86"/>
        <v>10563736.271172239</v>
      </c>
      <c r="O1817" s="66" t="e">
        <v>#N/A</v>
      </c>
      <c r="P1817" s="1">
        <v>1817</v>
      </c>
      <c r="Q1817" s="46">
        <f>ROUND(class[[#This Row],[count]],-3)</f>
        <v>4000</v>
      </c>
      <c r="R1817" s="59">
        <f>VLOOKUP(class[[#This Row],[count_rd]],caltran!$J$2:$P$182,7,FALSE)</f>
        <v>1920</v>
      </c>
      <c r="S1817" s="63">
        <f>VLOOKUP(class[[#This Row],[count_rd]],caltran!$J$2:$P$182,6,FALSE)</f>
        <v>6080</v>
      </c>
      <c r="T1817" s="1">
        <f>IF(AND(class[[#This Row],[flow]]&gt;=class[[#This Row],[low]], class[[#This Row],[flow]]&lt;=class[[#This Row],[high]]),1,0)</f>
        <v>0</v>
      </c>
    </row>
    <row r="1818" spans="1:20" x14ac:dyDescent="0.25">
      <c r="A1818" s="61">
        <v>37892</v>
      </c>
      <c r="B1818" s="61">
        <v>4</v>
      </c>
      <c r="C1818" s="61">
        <v>1</v>
      </c>
      <c r="D1818" s="68">
        <v>2</v>
      </c>
      <c r="E1818" s="61" t="s">
        <v>77</v>
      </c>
      <c r="F1818" s="61">
        <v>4</v>
      </c>
      <c r="G18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818" s="62">
        <v>2</v>
      </c>
      <c r="I1818" s="62">
        <v>11</v>
      </c>
      <c r="J1818" s="61">
        <v>3700</v>
      </c>
      <c r="K1818" s="4">
        <f>VLOOKUP(class[[#This Row],[hwycov_id]],readme!E:F,2,FALSE)</f>
        <v>12204.235557</v>
      </c>
      <c r="L1818" s="64">
        <f t="shared" si="84"/>
        <v>2.2984420424324323</v>
      </c>
      <c r="M1818" s="65">
        <f t="shared" si="85"/>
        <v>8504.235557</v>
      </c>
      <c r="N1818" s="65">
        <f t="shared" si="86"/>
        <v>72322022.408943102</v>
      </c>
      <c r="O1818" s="66" t="e">
        <v>#N/A</v>
      </c>
      <c r="P1818" s="1">
        <v>1818</v>
      </c>
      <c r="Q1818" s="46">
        <f>ROUND(class[[#This Row],[count]],-3)</f>
        <v>4000</v>
      </c>
      <c r="R1818" s="59">
        <f>VLOOKUP(class[[#This Row],[count_rd]],caltran!$J$2:$P$182,7,FALSE)</f>
        <v>1920</v>
      </c>
      <c r="S1818" s="63">
        <f>VLOOKUP(class[[#This Row],[count_rd]],caltran!$J$2:$P$182,6,FALSE)</f>
        <v>6080</v>
      </c>
      <c r="T1818" s="1">
        <f>IF(AND(class[[#This Row],[flow]]&gt;=class[[#This Row],[low]], class[[#This Row],[flow]]&lt;=class[[#This Row],[high]]),1,0)</f>
        <v>0</v>
      </c>
    </row>
    <row r="1819" spans="1:20" x14ac:dyDescent="0.25">
      <c r="A1819" s="61">
        <v>11748</v>
      </c>
      <c r="B1819" s="61">
        <v>4</v>
      </c>
      <c r="C1819" s="61">
        <v>1</v>
      </c>
      <c r="D1819" s="68">
        <v>2</v>
      </c>
      <c r="E1819" s="61" t="s">
        <v>77</v>
      </c>
      <c r="F1819" s="61">
        <v>4</v>
      </c>
      <c r="G18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19" s="62">
        <v>8</v>
      </c>
      <c r="I1819" s="62">
        <v>19</v>
      </c>
      <c r="J1819" s="61">
        <v>3700</v>
      </c>
      <c r="K1819" s="4">
        <f>VLOOKUP(class[[#This Row],[hwycov_id]],readme!E:F,2,FALSE)</f>
        <v>3053.7387760000001</v>
      </c>
      <c r="L1819" s="64">
        <f t="shared" si="84"/>
        <v>-0.17466519567567562</v>
      </c>
      <c r="M1819" s="65">
        <f t="shared" si="85"/>
        <v>-646.26122399999986</v>
      </c>
      <c r="N1819" s="65">
        <f t="shared" si="86"/>
        <v>417653.56964597799</v>
      </c>
      <c r="O1819" s="66" t="e">
        <v>#N/A</v>
      </c>
      <c r="P1819" s="1">
        <v>1819</v>
      </c>
      <c r="Q1819" s="46">
        <f>ROUND(class[[#This Row],[count]],-3)</f>
        <v>4000</v>
      </c>
      <c r="R1819" s="59">
        <f>VLOOKUP(class[[#This Row],[count_rd]],caltran!$J$2:$P$182,7,FALSE)</f>
        <v>1920</v>
      </c>
      <c r="S1819" s="63">
        <f>VLOOKUP(class[[#This Row],[count_rd]],caltran!$J$2:$P$182,6,FALSE)</f>
        <v>6080</v>
      </c>
      <c r="T1819" s="1">
        <f>IF(AND(class[[#This Row],[flow]]&gt;=class[[#This Row],[low]], class[[#This Row],[flow]]&lt;=class[[#This Row],[high]]),1,0)</f>
        <v>1</v>
      </c>
    </row>
    <row r="1820" spans="1:20" x14ac:dyDescent="0.25">
      <c r="A1820" s="61">
        <v>14768</v>
      </c>
      <c r="B1820" s="61">
        <v>4</v>
      </c>
      <c r="C1820" s="61">
        <v>1</v>
      </c>
      <c r="D1820" s="68">
        <v>2</v>
      </c>
      <c r="E1820" s="61" t="s">
        <v>77</v>
      </c>
      <c r="F1820" s="61">
        <v>4</v>
      </c>
      <c r="G18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20" s="62">
        <v>2</v>
      </c>
      <c r="I1820" s="62">
        <v>14</v>
      </c>
      <c r="J1820" s="61">
        <v>3852</v>
      </c>
      <c r="K1820" s="4">
        <f>VLOOKUP(class[[#This Row],[hwycov_id]],readme!E:F,2,FALSE)</f>
        <v>9523.5686879999994</v>
      </c>
      <c r="L1820" s="64">
        <f t="shared" si="84"/>
        <v>1.4723698566978189</v>
      </c>
      <c r="M1820" s="65">
        <f t="shared" si="85"/>
        <v>5671.5686879999994</v>
      </c>
      <c r="N1820" s="65">
        <f t="shared" si="86"/>
        <v>32166691.382702034</v>
      </c>
      <c r="O1820" s="66" t="e">
        <v>#N/A</v>
      </c>
      <c r="P1820" s="1">
        <v>1820</v>
      </c>
      <c r="Q1820" s="46">
        <f>ROUND(class[[#This Row],[count]],-3)</f>
        <v>4000</v>
      </c>
      <c r="R1820" s="59">
        <f>VLOOKUP(class[[#This Row],[count_rd]],caltran!$J$2:$P$182,7,FALSE)</f>
        <v>1920</v>
      </c>
      <c r="S1820" s="63">
        <f>VLOOKUP(class[[#This Row],[count_rd]],caltran!$J$2:$P$182,6,FALSE)</f>
        <v>6080</v>
      </c>
      <c r="T1820" s="1">
        <f>IF(AND(class[[#This Row],[flow]]&gt;=class[[#This Row],[low]], class[[#This Row],[flow]]&lt;=class[[#This Row],[high]]),1,0)</f>
        <v>0</v>
      </c>
    </row>
    <row r="1821" spans="1:20" x14ac:dyDescent="0.25">
      <c r="A1821" s="61">
        <v>8508</v>
      </c>
      <c r="B1821" s="61">
        <v>4</v>
      </c>
      <c r="C1821" s="61">
        <v>1</v>
      </c>
      <c r="D1821" s="68">
        <v>2</v>
      </c>
      <c r="E1821" s="61" t="s">
        <v>77</v>
      </c>
      <c r="F1821" s="61">
        <v>4</v>
      </c>
      <c r="G18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21" s="62">
        <v>2</v>
      </c>
      <c r="I1821" s="62">
        <v>11</v>
      </c>
      <c r="J1821" s="61">
        <v>3900</v>
      </c>
      <c r="K1821" s="4">
        <f>VLOOKUP(class[[#This Row],[hwycov_id]],readme!E:F,2,FALSE)</f>
        <v>7423.7813260000003</v>
      </c>
      <c r="L1821" s="64">
        <f t="shared" si="84"/>
        <v>0.90353367333333345</v>
      </c>
      <c r="M1821" s="65">
        <f t="shared" si="85"/>
        <v>3523.7813260000003</v>
      </c>
      <c r="N1821" s="65">
        <f t="shared" si="86"/>
        <v>12417034.833466319</v>
      </c>
      <c r="O1821" s="66" t="e">
        <v>#N/A</v>
      </c>
      <c r="P1821" s="1">
        <v>1821</v>
      </c>
      <c r="Q1821" s="46">
        <f>ROUND(class[[#This Row],[count]],-3)</f>
        <v>4000</v>
      </c>
      <c r="R1821" s="59">
        <f>VLOOKUP(class[[#This Row],[count_rd]],caltran!$J$2:$P$182,7,FALSE)</f>
        <v>1920</v>
      </c>
      <c r="S1821" s="63">
        <f>VLOOKUP(class[[#This Row],[count_rd]],caltran!$J$2:$P$182,6,FALSE)</f>
        <v>6080</v>
      </c>
      <c r="T1821" s="1">
        <f>IF(AND(class[[#This Row],[flow]]&gt;=class[[#This Row],[low]], class[[#This Row],[flow]]&lt;=class[[#This Row],[high]]),1,0)</f>
        <v>0</v>
      </c>
    </row>
    <row r="1822" spans="1:20" x14ac:dyDescent="0.25">
      <c r="A1822" s="61">
        <v>1783</v>
      </c>
      <c r="B1822" s="61">
        <v>4</v>
      </c>
      <c r="C1822" s="61">
        <v>1</v>
      </c>
      <c r="D1822" s="68">
        <v>2</v>
      </c>
      <c r="E1822" s="61" t="s">
        <v>77</v>
      </c>
      <c r="F1822" s="61">
        <v>4</v>
      </c>
      <c r="G18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22" s="62">
        <v>2</v>
      </c>
      <c r="I1822" s="62">
        <v>14</v>
      </c>
      <c r="J1822" s="61">
        <v>3937</v>
      </c>
      <c r="K1822" s="4">
        <f>VLOOKUP(class[[#This Row],[hwycov_id]],readme!E:F,2,FALSE)</f>
        <v>6335.8224979999995</v>
      </c>
      <c r="L1822" s="64">
        <f t="shared" si="84"/>
        <v>0.60930213309626602</v>
      </c>
      <c r="M1822" s="65">
        <f t="shared" si="85"/>
        <v>2398.8224979999995</v>
      </c>
      <c r="N1822" s="65">
        <f t="shared" si="86"/>
        <v>5754349.3769109575</v>
      </c>
      <c r="O1822" s="66" t="e">
        <v>#N/A</v>
      </c>
      <c r="P1822" s="1">
        <v>1822</v>
      </c>
      <c r="Q1822" s="46">
        <f>ROUND(class[[#This Row],[count]],-3)</f>
        <v>4000</v>
      </c>
      <c r="R1822" s="59">
        <f>VLOOKUP(class[[#This Row],[count_rd]],caltran!$J$2:$P$182,7,FALSE)</f>
        <v>1920</v>
      </c>
      <c r="S1822" s="63">
        <f>VLOOKUP(class[[#This Row],[count_rd]],caltran!$J$2:$P$182,6,FALSE)</f>
        <v>6080</v>
      </c>
      <c r="T1822" s="1">
        <f>IF(AND(class[[#This Row],[flow]]&gt;=class[[#This Row],[low]], class[[#This Row],[flow]]&lt;=class[[#This Row],[high]]),1,0)</f>
        <v>0</v>
      </c>
    </row>
    <row r="1823" spans="1:20" x14ac:dyDescent="0.25">
      <c r="A1823" s="61">
        <v>2192</v>
      </c>
      <c r="B1823" s="61">
        <v>4</v>
      </c>
      <c r="C1823" s="61">
        <v>1</v>
      </c>
      <c r="D1823" s="68">
        <v>2</v>
      </c>
      <c r="E1823" s="61" t="s">
        <v>77</v>
      </c>
      <c r="F1823" s="61">
        <v>4</v>
      </c>
      <c r="G18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23" s="62">
        <v>2</v>
      </c>
      <c r="I1823" s="62">
        <v>11</v>
      </c>
      <c r="J1823" s="61">
        <v>4000</v>
      </c>
      <c r="K1823" s="4">
        <f>VLOOKUP(class[[#This Row],[hwycov_id]],readme!E:F,2,FALSE)</f>
        <v>4038.742303</v>
      </c>
      <c r="L1823" s="64">
        <f t="shared" si="84"/>
        <v>9.6855757500000639E-3</v>
      </c>
      <c r="M1823" s="65">
        <f t="shared" si="85"/>
        <v>38.742302999999993</v>
      </c>
      <c r="N1823" s="65">
        <f t="shared" si="86"/>
        <v>1500.9660417438083</v>
      </c>
      <c r="O1823" s="66" t="e">
        <v>#N/A</v>
      </c>
      <c r="P1823" s="1">
        <v>1823</v>
      </c>
      <c r="Q1823" s="46">
        <f>ROUND(class[[#This Row],[count]],-3)</f>
        <v>4000</v>
      </c>
      <c r="R1823" s="59">
        <f>VLOOKUP(class[[#This Row],[count_rd]],caltran!$J$2:$P$182,7,FALSE)</f>
        <v>1920</v>
      </c>
      <c r="S1823" s="63">
        <f>VLOOKUP(class[[#This Row],[count_rd]],caltran!$J$2:$P$182,6,FALSE)</f>
        <v>6080</v>
      </c>
      <c r="T1823" s="1">
        <f>IF(AND(class[[#This Row],[flow]]&gt;=class[[#This Row],[low]], class[[#This Row],[flow]]&lt;=class[[#This Row],[high]]),1,0)</f>
        <v>1</v>
      </c>
    </row>
    <row r="1824" spans="1:20" x14ac:dyDescent="0.25">
      <c r="A1824" s="61">
        <v>19975</v>
      </c>
      <c r="B1824" s="61">
        <v>4</v>
      </c>
      <c r="C1824" s="61">
        <v>1</v>
      </c>
      <c r="D1824" s="68">
        <v>2</v>
      </c>
      <c r="E1824" s="61" t="s">
        <v>77</v>
      </c>
      <c r="F1824" s="61">
        <v>4</v>
      </c>
      <c r="G18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24" s="62">
        <v>5</v>
      </c>
      <c r="I1824" s="62">
        <v>5</v>
      </c>
      <c r="J1824" s="61">
        <v>4000</v>
      </c>
      <c r="K1824" s="4">
        <f>VLOOKUP(class[[#This Row],[hwycov_id]],readme!E:F,2,FALSE)</f>
        <v>7369.2250680000006</v>
      </c>
      <c r="L1824" s="64">
        <f t="shared" si="84"/>
        <v>0.84230626700000011</v>
      </c>
      <c r="M1824" s="65">
        <f t="shared" si="85"/>
        <v>3369.2250680000006</v>
      </c>
      <c r="N1824" s="65">
        <f t="shared" si="86"/>
        <v>11351677.55883961</v>
      </c>
      <c r="O1824" s="66" t="e">
        <v>#N/A</v>
      </c>
      <c r="P1824" s="1">
        <v>1824</v>
      </c>
      <c r="Q1824" s="46">
        <f>ROUND(class[[#This Row],[count]],-3)</f>
        <v>4000</v>
      </c>
      <c r="R1824" s="59">
        <f>VLOOKUP(class[[#This Row],[count_rd]],caltran!$J$2:$P$182,7,FALSE)</f>
        <v>1920</v>
      </c>
      <c r="S1824" s="63">
        <f>VLOOKUP(class[[#This Row],[count_rd]],caltran!$J$2:$P$182,6,FALSE)</f>
        <v>6080</v>
      </c>
      <c r="T1824" s="1">
        <f>IF(AND(class[[#This Row],[flow]]&gt;=class[[#This Row],[low]], class[[#This Row],[flow]]&lt;=class[[#This Row],[high]]),1,0)</f>
        <v>0</v>
      </c>
    </row>
    <row r="1825" spans="1:20" x14ac:dyDescent="0.25">
      <c r="A1825" s="61">
        <v>18333</v>
      </c>
      <c r="B1825" s="61">
        <v>4</v>
      </c>
      <c r="C1825" s="61">
        <v>1</v>
      </c>
      <c r="D1825" s="68">
        <v>1</v>
      </c>
      <c r="E1825" s="61" t="s">
        <v>77</v>
      </c>
      <c r="F1825" s="61">
        <v>4</v>
      </c>
      <c r="G18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25" s="62">
        <v>1</v>
      </c>
      <c r="I1825" s="62">
        <v>14</v>
      </c>
      <c r="J1825" s="61">
        <v>4004</v>
      </c>
      <c r="K1825" s="4">
        <f>VLOOKUP(class[[#This Row],[hwycov_id]],readme!E:F,2,FALSE)</f>
        <v>1225.4834799999999</v>
      </c>
      <c r="L1825" s="64">
        <f t="shared" si="84"/>
        <v>-0.69393519480519483</v>
      </c>
      <c r="M1825" s="65">
        <f t="shared" si="85"/>
        <v>-2778.5165200000001</v>
      </c>
      <c r="N1825" s="65">
        <f t="shared" si="86"/>
        <v>7720154.0519129112</v>
      </c>
      <c r="O1825" s="66" t="e">
        <v>#N/A</v>
      </c>
      <c r="P1825" s="1">
        <v>1825</v>
      </c>
      <c r="Q1825" s="46">
        <f>ROUND(class[[#This Row],[count]],-3)</f>
        <v>4000</v>
      </c>
      <c r="R1825" s="59">
        <f>VLOOKUP(class[[#This Row],[count_rd]],caltran!$J$2:$P$182,7,FALSE)</f>
        <v>1920</v>
      </c>
      <c r="S1825" s="63">
        <f>VLOOKUP(class[[#This Row],[count_rd]],caltran!$J$2:$P$182,6,FALSE)</f>
        <v>6080</v>
      </c>
      <c r="T1825" s="1">
        <f>IF(AND(class[[#This Row],[flow]]&gt;=class[[#This Row],[low]], class[[#This Row],[flow]]&lt;=class[[#This Row],[high]]),1,0)</f>
        <v>0</v>
      </c>
    </row>
    <row r="1826" spans="1:20" x14ac:dyDescent="0.25">
      <c r="A1826" s="61">
        <v>30747</v>
      </c>
      <c r="B1826" s="61">
        <v>4</v>
      </c>
      <c r="C1826" s="61">
        <v>1</v>
      </c>
      <c r="D1826" s="68">
        <v>2</v>
      </c>
      <c r="E1826" s="61" t="s">
        <v>77</v>
      </c>
      <c r="F1826" s="61">
        <v>4</v>
      </c>
      <c r="G18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26" s="62">
        <v>4</v>
      </c>
      <c r="I1826" s="62">
        <v>8</v>
      </c>
      <c r="J1826" s="61">
        <v>4100</v>
      </c>
      <c r="K1826" s="4">
        <f>VLOOKUP(class[[#This Row],[hwycov_id]],readme!E:F,2,FALSE)</f>
        <v>1300.9732819999999</v>
      </c>
      <c r="L1826" s="64">
        <f t="shared" si="84"/>
        <v>-0.68268944341463422</v>
      </c>
      <c r="M1826" s="65">
        <f t="shared" si="85"/>
        <v>-2799.0267180000001</v>
      </c>
      <c r="N1826" s="65">
        <f t="shared" si="86"/>
        <v>7834550.568077852</v>
      </c>
      <c r="O1826" s="66" t="e">
        <v>#N/A</v>
      </c>
      <c r="P1826" s="1">
        <v>1826</v>
      </c>
      <c r="Q1826" s="46">
        <f>ROUND(class[[#This Row],[count]],-3)</f>
        <v>4000</v>
      </c>
      <c r="R1826" s="59">
        <f>VLOOKUP(class[[#This Row],[count_rd]],caltran!$J$2:$P$182,7,FALSE)</f>
        <v>1920</v>
      </c>
      <c r="S1826" s="63">
        <f>VLOOKUP(class[[#This Row],[count_rd]],caltran!$J$2:$P$182,6,FALSE)</f>
        <v>6080</v>
      </c>
      <c r="T1826" s="1">
        <f>IF(AND(class[[#This Row],[flow]]&gt;=class[[#This Row],[low]], class[[#This Row],[flow]]&lt;=class[[#This Row],[high]]),1,0)</f>
        <v>0</v>
      </c>
    </row>
    <row r="1827" spans="1:20" x14ac:dyDescent="0.25">
      <c r="A1827" s="61">
        <v>17092</v>
      </c>
      <c r="B1827" s="61">
        <v>4</v>
      </c>
      <c r="C1827" s="61">
        <v>1</v>
      </c>
      <c r="D1827" s="68">
        <v>2</v>
      </c>
      <c r="E1827" s="61" t="s">
        <v>77</v>
      </c>
      <c r="F1827" s="61">
        <v>4</v>
      </c>
      <c r="G18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27" s="62">
        <v>2</v>
      </c>
      <c r="I1827" s="62">
        <v>14</v>
      </c>
      <c r="J1827" s="61">
        <v>4277</v>
      </c>
      <c r="K1827" s="4">
        <f>VLOOKUP(class[[#This Row],[hwycov_id]],readme!E:F,2,FALSE)</f>
        <v>8828.694128000001</v>
      </c>
      <c r="L1827" s="64">
        <f t="shared" si="84"/>
        <v>1.0642258891746552</v>
      </c>
      <c r="M1827" s="65">
        <f t="shared" si="85"/>
        <v>4551.694128000001</v>
      </c>
      <c r="N1827" s="65">
        <f t="shared" si="86"/>
        <v>20717919.434869688</v>
      </c>
      <c r="O1827" s="66" t="e">
        <v>#N/A</v>
      </c>
      <c r="P1827" s="1">
        <v>1827</v>
      </c>
      <c r="Q1827" s="46">
        <f>ROUND(class[[#This Row],[count]],-3)</f>
        <v>4000</v>
      </c>
      <c r="R1827" s="59">
        <f>VLOOKUP(class[[#This Row],[count_rd]],caltran!$J$2:$P$182,7,FALSE)</f>
        <v>1920</v>
      </c>
      <c r="S1827" s="63">
        <f>VLOOKUP(class[[#This Row],[count_rd]],caltran!$J$2:$P$182,6,FALSE)</f>
        <v>6080</v>
      </c>
      <c r="T1827" s="1">
        <f>IF(AND(class[[#This Row],[flow]]&gt;=class[[#This Row],[low]], class[[#This Row],[flow]]&lt;=class[[#This Row],[high]]),1,0)</f>
        <v>0</v>
      </c>
    </row>
    <row r="1828" spans="1:20" x14ac:dyDescent="0.25">
      <c r="A1828" s="61">
        <v>5163</v>
      </c>
      <c r="B1828" s="61">
        <v>4</v>
      </c>
      <c r="C1828" s="61">
        <v>1</v>
      </c>
      <c r="D1828" s="68">
        <v>2</v>
      </c>
      <c r="E1828" s="61" t="s">
        <v>77</v>
      </c>
      <c r="F1828" s="61">
        <v>4</v>
      </c>
      <c r="G18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828" s="62">
        <v>3</v>
      </c>
      <c r="I1828" s="62">
        <v>14</v>
      </c>
      <c r="J1828" s="61">
        <v>4299</v>
      </c>
      <c r="K1828" s="4">
        <f>VLOOKUP(class[[#This Row],[hwycov_id]],readme!E:F,2,FALSE)</f>
        <v>14019.650771999999</v>
      </c>
      <c r="L1828" s="64">
        <f t="shared" si="84"/>
        <v>2.2611423056524771</v>
      </c>
      <c r="M1828" s="65">
        <f t="shared" si="85"/>
        <v>9720.6507719999991</v>
      </c>
      <c r="N1828" s="65">
        <f t="shared" si="86"/>
        <v>94491051.431184173</v>
      </c>
      <c r="O1828" s="66" t="e">
        <v>#N/A</v>
      </c>
      <c r="P1828" s="1">
        <v>1828</v>
      </c>
      <c r="Q1828" s="46">
        <f>ROUND(class[[#This Row],[count]],-3)</f>
        <v>4000</v>
      </c>
      <c r="R1828" s="59">
        <f>VLOOKUP(class[[#This Row],[count_rd]],caltran!$J$2:$P$182,7,FALSE)</f>
        <v>1920</v>
      </c>
      <c r="S1828" s="63">
        <f>VLOOKUP(class[[#This Row],[count_rd]],caltran!$J$2:$P$182,6,FALSE)</f>
        <v>6080</v>
      </c>
      <c r="T1828" s="1">
        <f>IF(AND(class[[#This Row],[flow]]&gt;=class[[#This Row],[low]], class[[#This Row],[flow]]&lt;=class[[#This Row],[high]]),1,0)</f>
        <v>0</v>
      </c>
    </row>
    <row r="1829" spans="1:20" x14ac:dyDescent="0.25">
      <c r="A1829" s="61">
        <v>3787</v>
      </c>
      <c r="B1829" s="61">
        <v>4</v>
      </c>
      <c r="C1829" s="61">
        <v>1</v>
      </c>
      <c r="D1829" s="68">
        <v>2</v>
      </c>
      <c r="E1829" s="61" t="s">
        <v>77</v>
      </c>
      <c r="F1829" s="61">
        <v>4</v>
      </c>
      <c r="G18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29" s="62">
        <v>2</v>
      </c>
      <c r="I1829" s="62">
        <v>11</v>
      </c>
      <c r="J1829" s="61">
        <v>4300</v>
      </c>
      <c r="K1829" s="4">
        <f>VLOOKUP(class[[#This Row],[hwycov_id]],readme!E:F,2,FALSE)</f>
        <v>5516.399691999999</v>
      </c>
      <c r="L1829" s="64">
        <f t="shared" si="84"/>
        <v>0.28288364930232546</v>
      </c>
      <c r="M1829" s="65">
        <f t="shared" si="85"/>
        <v>1216.399691999999</v>
      </c>
      <c r="N1829" s="65">
        <f t="shared" si="86"/>
        <v>1479628.2106976926</v>
      </c>
      <c r="O1829" s="66" t="e">
        <v>#N/A</v>
      </c>
      <c r="P1829" s="1">
        <v>1829</v>
      </c>
      <c r="Q1829" s="46">
        <f>ROUND(class[[#This Row],[count]],-3)</f>
        <v>4000</v>
      </c>
      <c r="R1829" s="59">
        <f>VLOOKUP(class[[#This Row],[count_rd]],caltran!$J$2:$P$182,7,FALSE)</f>
        <v>1920</v>
      </c>
      <c r="S1829" s="63">
        <f>VLOOKUP(class[[#This Row],[count_rd]],caltran!$J$2:$P$182,6,FALSE)</f>
        <v>6080</v>
      </c>
      <c r="T1829" s="1">
        <f>IF(AND(class[[#This Row],[flow]]&gt;=class[[#This Row],[low]], class[[#This Row],[flow]]&lt;=class[[#This Row],[high]]),1,0)</f>
        <v>1</v>
      </c>
    </row>
    <row r="1830" spans="1:20" x14ac:dyDescent="0.25">
      <c r="A1830" s="61">
        <v>5887</v>
      </c>
      <c r="B1830" s="61">
        <v>4</v>
      </c>
      <c r="C1830" s="61">
        <v>1</v>
      </c>
      <c r="D1830" s="68">
        <v>2</v>
      </c>
      <c r="E1830" s="61" t="s">
        <v>77</v>
      </c>
      <c r="F1830" s="61">
        <v>4</v>
      </c>
      <c r="G18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30" s="62">
        <v>2</v>
      </c>
      <c r="I1830" s="62">
        <v>11</v>
      </c>
      <c r="J1830" s="61">
        <v>4300</v>
      </c>
      <c r="K1830" s="4">
        <f>VLOOKUP(class[[#This Row],[hwycov_id]],readme!E:F,2,FALSE)</f>
        <v>7534.2597610000003</v>
      </c>
      <c r="L1830" s="64">
        <f t="shared" si="84"/>
        <v>0.7521534327906978</v>
      </c>
      <c r="M1830" s="65">
        <f t="shared" si="85"/>
        <v>3234.2597610000003</v>
      </c>
      <c r="N1830" s="65">
        <f t="shared" si="86"/>
        <v>10460436.201623779</v>
      </c>
      <c r="O1830" s="66" t="e">
        <v>#N/A</v>
      </c>
      <c r="P1830" s="1">
        <v>1830</v>
      </c>
      <c r="Q1830" s="46">
        <f>ROUND(class[[#This Row],[count]],-3)</f>
        <v>4000</v>
      </c>
      <c r="R1830" s="59">
        <f>VLOOKUP(class[[#This Row],[count_rd]],caltran!$J$2:$P$182,7,FALSE)</f>
        <v>1920</v>
      </c>
      <c r="S1830" s="63">
        <f>VLOOKUP(class[[#This Row],[count_rd]],caltran!$J$2:$P$182,6,FALSE)</f>
        <v>6080</v>
      </c>
      <c r="T1830" s="1">
        <f>IF(AND(class[[#This Row],[flow]]&gt;=class[[#This Row],[low]], class[[#This Row],[flow]]&lt;=class[[#This Row],[high]]),1,0)</f>
        <v>0</v>
      </c>
    </row>
    <row r="1831" spans="1:20" x14ac:dyDescent="0.25">
      <c r="A1831" s="61">
        <v>5900</v>
      </c>
      <c r="B1831" s="61">
        <v>4</v>
      </c>
      <c r="C1831" s="61">
        <v>1</v>
      </c>
      <c r="D1831" s="68">
        <v>2</v>
      </c>
      <c r="E1831" s="61" t="s">
        <v>77</v>
      </c>
      <c r="F1831" s="61">
        <v>4</v>
      </c>
      <c r="G18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31" s="62">
        <v>2</v>
      </c>
      <c r="I1831" s="62">
        <v>11</v>
      </c>
      <c r="J1831" s="61">
        <v>4300</v>
      </c>
      <c r="K1831" s="4">
        <f>VLOOKUP(class[[#This Row],[hwycov_id]],readme!E:F,2,FALSE)</f>
        <v>7680.4469799999997</v>
      </c>
      <c r="L1831" s="64">
        <f t="shared" si="84"/>
        <v>0.78615046046511616</v>
      </c>
      <c r="M1831" s="65">
        <f t="shared" si="85"/>
        <v>3380.4469799999997</v>
      </c>
      <c r="N1831" s="65">
        <f t="shared" si="86"/>
        <v>11427421.784591118</v>
      </c>
      <c r="O1831" s="66" t="e">
        <v>#N/A</v>
      </c>
      <c r="P1831" s="1">
        <v>1831</v>
      </c>
      <c r="Q1831" s="46">
        <f>ROUND(class[[#This Row],[count]],-3)</f>
        <v>4000</v>
      </c>
      <c r="R1831" s="59">
        <f>VLOOKUP(class[[#This Row],[count_rd]],caltran!$J$2:$P$182,7,FALSE)</f>
        <v>1920</v>
      </c>
      <c r="S1831" s="63">
        <f>VLOOKUP(class[[#This Row],[count_rd]],caltran!$J$2:$P$182,6,FALSE)</f>
        <v>6080</v>
      </c>
      <c r="T1831" s="1">
        <f>IF(AND(class[[#This Row],[flow]]&gt;=class[[#This Row],[low]], class[[#This Row],[flow]]&lt;=class[[#This Row],[high]]),1,0)</f>
        <v>0</v>
      </c>
    </row>
    <row r="1832" spans="1:20" x14ac:dyDescent="0.25">
      <c r="A1832" s="61">
        <v>5325</v>
      </c>
      <c r="B1832" s="61">
        <v>4</v>
      </c>
      <c r="C1832" s="61">
        <v>1</v>
      </c>
      <c r="D1832" s="68">
        <v>2</v>
      </c>
      <c r="E1832" s="61" t="s">
        <v>77</v>
      </c>
      <c r="F1832" s="61">
        <v>4</v>
      </c>
      <c r="G18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32" s="62">
        <v>2</v>
      </c>
      <c r="I1832" s="62">
        <v>11</v>
      </c>
      <c r="J1832" s="61">
        <v>4400</v>
      </c>
      <c r="K1832" s="4">
        <f>VLOOKUP(class[[#This Row],[hwycov_id]],readme!E:F,2,FALSE)</f>
        <v>6047.0859529999998</v>
      </c>
      <c r="L1832" s="64">
        <f t="shared" si="84"/>
        <v>0.37433771659090898</v>
      </c>
      <c r="M1832" s="65">
        <f t="shared" si="85"/>
        <v>1647.0859529999998</v>
      </c>
      <c r="N1832" s="65">
        <f t="shared" si="86"/>
        <v>2712892.1365699177</v>
      </c>
      <c r="O1832" s="66" t="e">
        <v>#N/A</v>
      </c>
      <c r="P1832" s="1">
        <v>1832</v>
      </c>
      <c r="Q1832" s="46">
        <f>ROUND(class[[#This Row],[count]],-3)</f>
        <v>4000</v>
      </c>
      <c r="R1832" s="59">
        <f>VLOOKUP(class[[#This Row],[count_rd]],caltran!$J$2:$P$182,7,FALSE)</f>
        <v>1920</v>
      </c>
      <c r="S1832" s="63">
        <f>VLOOKUP(class[[#This Row],[count_rd]],caltran!$J$2:$P$182,6,FALSE)</f>
        <v>6080</v>
      </c>
      <c r="T1832" s="1">
        <f>IF(AND(class[[#This Row],[flow]]&gt;=class[[#This Row],[low]], class[[#This Row],[flow]]&lt;=class[[#This Row],[high]]),1,0)</f>
        <v>1</v>
      </c>
    </row>
    <row r="1833" spans="1:20" x14ac:dyDescent="0.25">
      <c r="A1833" s="61">
        <v>15255</v>
      </c>
      <c r="B1833" s="61">
        <v>4</v>
      </c>
      <c r="C1833" s="61">
        <v>1</v>
      </c>
      <c r="D1833" s="68">
        <v>2</v>
      </c>
      <c r="E1833" s="61" t="s">
        <v>77</v>
      </c>
      <c r="F1833" s="61">
        <v>4</v>
      </c>
      <c r="G18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33" s="62">
        <v>5</v>
      </c>
      <c r="I1833" s="62">
        <v>16</v>
      </c>
      <c r="J1833" s="61">
        <v>4400</v>
      </c>
      <c r="K1833" s="4">
        <f>VLOOKUP(class[[#This Row],[hwycov_id]],readme!E:F,2,FALSE)</f>
        <v>734.58953599999995</v>
      </c>
      <c r="L1833" s="64">
        <f t="shared" si="84"/>
        <v>-0.83304783272727279</v>
      </c>
      <c r="M1833" s="65">
        <f t="shared" si="85"/>
        <v>-3665.410464</v>
      </c>
      <c r="N1833" s="65">
        <f t="shared" si="86"/>
        <v>13435233.869600696</v>
      </c>
      <c r="O1833" s="66" t="e">
        <v>#N/A</v>
      </c>
      <c r="P1833" s="1">
        <v>1833</v>
      </c>
      <c r="Q1833" s="46">
        <f>ROUND(class[[#This Row],[count]],-3)</f>
        <v>4000</v>
      </c>
      <c r="R1833" s="59">
        <f>VLOOKUP(class[[#This Row],[count_rd]],caltran!$J$2:$P$182,7,FALSE)</f>
        <v>1920</v>
      </c>
      <c r="S1833" s="63">
        <f>VLOOKUP(class[[#This Row],[count_rd]],caltran!$J$2:$P$182,6,FALSE)</f>
        <v>6080</v>
      </c>
      <c r="T1833" s="1">
        <f>IF(AND(class[[#This Row],[flow]]&gt;=class[[#This Row],[low]], class[[#This Row],[flow]]&lt;=class[[#This Row],[high]]),1,0)</f>
        <v>0</v>
      </c>
    </row>
    <row r="1834" spans="1:20" x14ac:dyDescent="0.25">
      <c r="A1834" s="61">
        <v>1013</v>
      </c>
      <c r="B1834" s="61">
        <v>4</v>
      </c>
      <c r="C1834" s="61">
        <v>1</v>
      </c>
      <c r="D1834" s="68">
        <v>2</v>
      </c>
      <c r="E1834" s="61" t="s">
        <v>77</v>
      </c>
      <c r="F1834" s="61">
        <v>4</v>
      </c>
      <c r="G18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34" s="62">
        <v>2</v>
      </c>
      <c r="I1834" s="62">
        <v>14</v>
      </c>
      <c r="J1834" s="61">
        <v>4414</v>
      </c>
      <c r="K1834" s="4">
        <f>VLOOKUP(class[[#This Row],[hwycov_id]],readme!E:F,2,FALSE)</f>
        <v>4293.2160949999998</v>
      </c>
      <c r="L1834" s="64">
        <f t="shared" si="84"/>
        <v>-2.736382079746269E-2</v>
      </c>
      <c r="M1834" s="65">
        <f t="shared" si="85"/>
        <v>-120.78390500000023</v>
      </c>
      <c r="N1834" s="65">
        <f t="shared" si="86"/>
        <v>14588.751707049081</v>
      </c>
      <c r="O1834" s="66" t="e">
        <v>#N/A</v>
      </c>
      <c r="P1834" s="1">
        <v>1834</v>
      </c>
      <c r="Q1834" s="46">
        <f>ROUND(class[[#This Row],[count]],-3)</f>
        <v>4000</v>
      </c>
      <c r="R1834" s="59">
        <f>VLOOKUP(class[[#This Row],[count_rd]],caltran!$J$2:$P$182,7,FALSE)</f>
        <v>1920</v>
      </c>
      <c r="S1834" s="63">
        <f>VLOOKUP(class[[#This Row],[count_rd]],caltran!$J$2:$P$182,6,FALSE)</f>
        <v>6080</v>
      </c>
      <c r="T1834" s="1">
        <f>IF(AND(class[[#This Row],[flow]]&gt;=class[[#This Row],[low]], class[[#This Row],[flow]]&lt;=class[[#This Row],[high]]),1,0)</f>
        <v>1</v>
      </c>
    </row>
    <row r="1835" spans="1:20" x14ac:dyDescent="0.25">
      <c r="A1835" s="61">
        <v>17078</v>
      </c>
      <c r="B1835" s="61">
        <v>4</v>
      </c>
      <c r="C1835" s="61">
        <v>1</v>
      </c>
      <c r="D1835" s="68">
        <v>2</v>
      </c>
      <c r="E1835" s="61" t="s">
        <v>77</v>
      </c>
      <c r="F1835" s="61">
        <v>4</v>
      </c>
      <c r="G18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35" s="62">
        <v>2</v>
      </c>
      <c r="I1835" s="62">
        <v>14</v>
      </c>
      <c r="J1835" s="61">
        <v>4456</v>
      </c>
      <c r="K1835" s="4">
        <f>VLOOKUP(class[[#This Row],[hwycov_id]],readme!E:F,2,FALSE)</f>
        <v>8389.417152</v>
      </c>
      <c r="L1835" s="64">
        <f t="shared" si="84"/>
        <v>0.88272377737881502</v>
      </c>
      <c r="M1835" s="65">
        <f t="shared" si="85"/>
        <v>3933.417152</v>
      </c>
      <c r="N1835" s="65">
        <f t="shared" si="86"/>
        <v>15471770.491647791</v>
      </c>
      <c r="O1835" s="66" t="e">
        <v>#N/A</v>
      </c>
      <c r="P1835" s="1">
        <v>1835</v>
      </c>
      <c r="Q1835" s="46">
        <f>ROUND(class[[#This Row],[count]],-3)</f>
        <v>4000</v>
      </c>
      <c r="R1835" s="59">
        <f>VLOOKUP(class[[#This Row],[count_rd]],caltran!$J$2:$P$182,7,FALSE)</f>
        <v>1920</v>
      </c>
      <c r="S1835" s="63">
        <f>VLOOKUP(class[[#This Row],[count_rd]],caltran!$J$2:$P$182,6,FALSE)</f>
        <v>6080</v>
      </c>
      <c r="T1835" s="1">
        <f>IF(AND(class[[#This Row],[flow]]&gt;=class[[#This Row],[low]], class[[#This Row],[flow]]&lt;=class[[#This Row],[high]]),1,0)</f>
        <v>0</v>
      </c>
    </row>
    <row r="1836" spans="1:20" x14ac:dyDescent="0.25">
      <c r="A1836" s="61">
        <v>18819</v>
      </c>
      <c r="B1836" s="61">
        <v>4</v>
      </c>
      <c r="C1836" s="61">
        <v>1</v>
      </c>
      <c r="D1836" s="68">
        <v>1</v>
      </c>
      <c r="E1836" s="61" t="s">
        <v>77</v>
      </c>
      <c r="F1836" s="61">
        <v>4</v>
      </c>
      <c r="G18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36" s="62">
        <v>1</v>
      </c>
      <c r="I1836" s="62">
        <v>14</v>
      </c>
      <c r="J1836" s="61">
        <v>4499</v>
      </c>
      <c r="K1836" s="4">
        <f>VLOOKUP(class[[#This Row],[hwycov_id]],readme!E:F,2,FALSE)</f>
        <v>2250.6676649999999</v>
      </c>
      <c r="L1836" s="64">
        <f t="shared" si="84"/>
        <v>-0.49974046121360305</v>
      </c>
      <c r="M1836" s="65">
        <f t="shared" si="85"/>
        <v>-2248.3323350000001</v>
      </c>
      <c r="N1836" s="65">
        <f t="shared" si="86"/>
        <v>5054998.2886065524</v>
      </c>
      <c r="O1836" s="66" t="e">
        <v>#N/A</v>
      </c>
      <c r="P1836" s="1">
        <v>1836</v>
      </c>
      <c r="Q1836" s="46">
        <f>ROUND(class[[#This Row],[count]],-3)</f>
        <v>4000</v>
      </c>
      <c r="R1836" s="59">
        <f>VLOOKUP(class[[#This Row],[count_rd]],caltran!$J$2:$P$182,7,FALSE)</f>
        <v>1920</v>
      </c>
      <c r="S1836" s="63">
        <f>VLOOKUP(class[[#This Row],[count_rd]],caltran!$J$2:$P$182,6,FALSE)</f>
        <v>6080</v>
      </c>
      <c r="T1836" s="1">
        <f>IF(AND(class[[#This Row],[flow]]&gt;=class[[#This Row],[low]], class[[#This Row],[flow]]&lt;=class[[#This Row],[high]]),1,0)</f>
        <v>1</v>
      </c>
    </row>
    <row r="1837" spans="1:20" x14ac:dyDescent="0.25">
      <c r="A1837" s="61">
        <v>19065</v>
      </c>
      <c r="B1837" s="61">
        <v>4</v>
      </c>
      <c r="C1837" s="61">
        <v>1</v>
      </c>
      <c r="D1837" s="68">
        <v>2</v>
      </c>
      <c r="E1837" s="61" t="s">
        <v>77</v>
      </c>
      <c r="F1837" s="61">
        <v>4</v>
      </c>
      <c r="G18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37" s="62">
        <v>2</v>
      </c>
      <c r="I1837" s="62">
        <v>11</v>
      </c>
      <c r="J1837" s="61">
        <v>4500</v>
      </c>
      <c r="K1837" s="4">
        <f>VLOOKUP(class[[#This Row],[hwycov_id]],readme!E:F,2,FALSE)</f>
        <v>2816.1876419999999</v>
      </c>
      <c r="L1837" s="64">
        <f t="shared" si="84"/>
        <v>-0.37418052400000001</v>
      </c>
      <c r="M1837" s="65">
        <f t="shared" si="85"/>
        <v>-1683.8123580000001</v>
      </c>
      <c r="N1837" s="65">
        <f t="shared" si="86"/>
        <v>2835224.0569535205</v>
      </c>
      <c r="O1837" s="66" t="e">
        <v>#N/A</v>
      </c>
      <c r="P1837" s="1">
        <v>1837</v>
      </c>
      <c r="Q1837" s="46">
        <f>ROUND(class[[#This Row],[count]],-3)</f>
        <v>5000</v>
      </c>
      <c r="R1837" s="59">
        <f>VLOOKUP(class[[#This Row],[count_rd]],caltran!$J$2:$P$182,7,FALSE)</f>
        <v>2625</v>
      </c>
      <c r="S1837" s="63">
        <f>VLOOKUP(class[[#This Row],[count_rd]],caltran!$J$2:$P$182,6,FALSE)</f>
        <v>7375</v>
      </c>
      <c r="T1837" s="1">
        <f>IF(AND(class[[#This Row],[flow]]&gt;=class[[#This Row],[low]], class[[#This Row],[flow]]&lt;=class[[#This Row],[high]]),1,0)</f>
        <v>1</v>
      </c>
    </row>
    <row r="1838" spans="1:20" x14ac:dyDescent="0.25">
      <c r="A1838" s="61">
        <v>23824</v>
      </c>
      <c r="B1838" s="61">
        <v>4</v>
      </c>
      <c r="C1838" s="61">
        <v>1</v>
      </c>
      <c r="D1838" s="68">
        <v>2</v>
      </c>
      <c r="E1838" s="61" t="s">
        <v>77</v>
      </c>
      <c r="F1838" s="61">
        <v>4</v>
      </c>
      <c r="G18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38" s="62">
        <v>5</v>
      </c>
      <c r="I1838" s="62">
        <v>19</v>
      </c>
      <c r="J1838" s="61">
        <v>4500</v>
      </c>
      <c r="K1838" s="4">
        <f>VLOOKUP(class[[#This Row],[hwycov_id]],readme!E:F,2,FALSE)</f>
        <v>3674.2401389999995</v>
      </c>
      <c r="L1838" s="64">
        <f t="shared" si="84"/>
        <v>-0.18350219133333345</v>
      </c>
      <c r="M1838" s="65">
        <f t="shared" si="85"/>
        <v>-825.75986100000046</v>
      </c>
      <c r="N1838" s="65">
        <f t="shared" si="86"/>
        <v>681879.34803874011</v>
      </c>
      <c r="O1838" s="66" t="e">
        <v>#N/A</v>
      </c>
      <c r="P1838" s="1">
        <v>1838</v>
      </c>
      <c r="Q1838" s="46">
        <f>ROUND(class[[#This Row],[count]],-3)</f>
        <v>5000</v>
      </c>
      <c r="R1838" s="59">
        <f>VLOOKUP(class[[#This Row],[count_rd]],caltran!$J$2:$P$182,7,FALSE)</f>
        <v>2625</v>
      </c>
      <c r="S1838" s="63">
        <f>VLOOKUP(class[[#This Row],[count_rd]],caltran!$J$2:$P$182,6,FALSE)</f>
        <v>7375</v>
      </c>
      <c r="T1838" s="1">
        <f>IF(AND(class[[#This Row],[flow]]&gt;=class[[#This Row],[low]], class[[#This Row],[flow]]&lt;=class[[#This Row],[high]]),1,0)</f>
        <v>1</v>
      </c>
    </row>
    <row r="1839" spans="1:20" x14ac:dyDescent="0.25">
      <c r="A1839" s="61">
        <v>12985</v>
      </c>
      <c r="B1839" s="61">
        <v>4</v>
      </c>
      <c r="C1839" s="61">
        <v>1</v>
      </c>
      <c r="D1839" s="68">
        <v>2</v>
      </c>
      <c r="E1839" s="61" t="s">
        <v>77</v>
      </c>
      <c r="F1839" s="61">
        <v>4</v>
      </c>
      <c r="G18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839" s="62">
        <v>5</v>
      </c>
      <c r="I1839" s="62">
        <v>5</v>
      </c>
      <c r="J1839" s="61">
        <v>4500</v>
      </c>
      <c r="K1839" s="4">
        <f>VLOOKUP(class[[#This Row],[hwycov_id]],readme!E:F,2,FALSE)</f>
        <v>14308.452271</v>
      </c>
      <c r="L1839" s="64">
        <f t="shared" si="84"/>
        <v>2.1796560602222224</v>
      </c>
      <c r="M1839" s="65">
        <f t="shared" si="85"/>
        <v>9808.4522710000001</v>
      </c>
      <c r="N1839" s="65">
        <f t="shared" si="86"/>
        <v>96205735.952485055</v>
      </c>
      <c r="O1839" s="66" t="e">
        <v>#N/A</v>
      </c>
      <c r="P1839" s="1">
        <v>1839</v>
      </c>
      <c r="Q1839" s="46">
        <f>ROUND(class[[#This Row],[count]],-3)</f>
        <v>5000</v>
      </c>
      <c r="R1839" s="59">
        <f>VLOOKUP(class[[#This Row],[count_rd]],caltran!$J$2:$P$182,7,FALSE)</f>
        <v>2625</v>
      </c>
      <c r="S1839" s="63">
        <f>VLOOKUP(class[[#This Row],[count_rd]],caltran!$J$2:$P$182,6,FALSE)</f>
        <v>7375</v>
      </c>
      <c r="T1839" s="1">
        <f>IF(AND(class[[#This Row],[flow]]&gt;=class[[#This Row],[low]], class[[#This Row],[flow]]&lt;=class[[#This Row],[high]]),1,0)</f>
        <v>0</v>
      </c>
    </row>
    <row r="1840" spans="1:20" x14ac:dyDescent="0.25">
      <c r="A1840" s="61">
        <v>8602</v>
      </c>
      <c r="B1840" s="61">
        <v>4</v>
      </c>
      <c r="C1840" s="61">
        <v>1</v>
      </c>
      <c r="D1840" s="68">
        <v>2</v>
      </c>
      <c r="E1840" s="61" t="s">
        <v>77</v>
      </c>
      <c r="F1840" s="61">
        <v>4</v>
      </c>
      <c r="G18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840" s="62">
        <v>2</v>
      </c>
      <c r="I1840" s="62">
        <v>11</v>
      </c>
      <c r="J1840" s="61">
        <v>4600</v>
      </c>
      <c r="K1840" s="4">
        <f>VLOOKUP(class[[#This Row],[hwycov_id]],readme!E:F,2,FALSE)</f>
        <v>10953.333519</v>
      </c>
      <c r="L1840" s="64">
        <f t="shared" si="84"/>
        <v>1.381159460652174</v>
      </c>
      <c r="M1840" s="65">
        <f t="shared" si="85"/>
        <v>6353.3335189999998</v>
      </c>
      <c r="N1840" s="65">
        <f t="shared" si="86"/>
        <v>40364846.803648919</v>
      </c>
      <c r="O1840" s="66" t="e">
        <v>#N/A</v>
      </c>
      <c r="P1840" s="1">
        <v>1840</v>
      </c>
      <c r="Q1840" s="46">
        <f>ROUND(class[[#This Row],[count]],-3)</f>
        <v>5000</v>
      </c>
      <c r="R1840" s="59">
        <f>VLOOKUP(class[[#This Row],[count_rd]],caltran!$J$2:$P$182,7,FALSE)</f>
        <v>2625</v>
      </c>
      <c r="S1840" s="63">
        <f>VLOOKUP(class[[#This Row],[count_rd]],caltran!$J$2:$P$182,6,FALSE)</f>
        <v>7375</v>
      </c>
      <c r="T1840" s="1">
        <f>IF(AND(class[[#This Row],[flow]]&gt;=class[[#This Row],[low]], class[[#This Row],[flow]]&lt;=class[[#This Row],[high]]),1,0)</f>
        <v>0</v>
      </c>
    </row>
    <row r="1841" spans="1:20" x14ac:dyDescent="0.25">
      <c r="A1841" s="61">
        <v>2195</v>
      </c>
      <c r="B1841" s="61">
        <v>4</v>
      </c>
      <c r="C1841" s="61">
        <v>1</v>
      </c>
      <c r="D1841" s="68">
        <v>2</v>
      </c>
      <c r="E1841" s="61" t="s">
        <v>77</v>
      </c>
      <c r="F1841" s="61">
        <v>4</v>
      </c>
      <c r="G18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41" s="62">
        <v>2</v>
      </c>
      <c r="I1841" s="62">
        <v>11</v>
      </c>
      <c r="J1841" s="61">
        <v>4600</v>
      </c>
      <c r="K1841" s="4">
        <f>VLOOKUP(class[[#This Row],[hwycov_id]],readme!E:F,2,FALSE)</f>
        <v>4162.8627299999998</v>
      </c>
      <c r="L1841" s="64">
        <f t="shared" si="84"/>
        <v>-9.5029841304347884E-2</v>
      </c>
      <c r="M1841" s="65">
        <f t="shared" si="85"/>
        <v>-437.13727000000017</v>
      </c>
      <c r="N1841" s="65">
        <f t="shared" si="86"/>
        <v>191088.99282305306</v>
      </c>
      <c r="O1841" s="66" t="e">
        <v>#N/A</v>
      </c>
      <c r="P1841" s="1">
        <v>1841</v>
      </c>
      <c r="Q1841" s="46">
        <f>ROUND(class[[#This Row],[count]],-3)</f>
        <v>5000</v>
      </c>
      <c r="R1841" s="59">
        <f>VLOOKUP(class[[#This Row],[count_rd]],caltran!$J$2:$P$182,7,FALSE)</f>
        <v>2625</v>
      </c>
      <c r="S1841" s="63">
        <f>VLOOKUP(class[[#This Row],[count_rd]],caltran!$J$2:$P$182,6,FALSE)</f>
        <v>7375</v>
      </c>
      <c r="T1841" s="1">
        <f>IF(AND(class[[#This Row],[flow]]&gt;=class[[#This Row],[low]], class[[#This Row],[flow]]&lt;=class[[#This Row],[high]]),1,0)</f>
        <v>1</v>
      </c>
    </row>
    <row r="1842" spans="1:20" x14ac:dyDescent="0.25">
      <c r="A1842" s="61">
        <v>8485</v>
      </c>
      <c r="B1842" s="61">
        <v>4</v>
      </c>
      <c r="C1842" s="61">
        <v>1</v>
      </c>
      <c r="D1842" s="68">
        <v>2</v>
      </c>
      <c r="E1842" s="61" t="s">
        <v>77</v>
      </c>
      <c r="F1842" s="61">
        <v>4</v>
      </c>
      <c r="G18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42" s="62">
        <v>3</v>
      </c>
      <c r="I1842" s="62">
        <v>14</v>
      </c>
      <c r="J1842" s="61">
        <v>4635</v>
      </c>
      <c r="K1842" s="4">
        <f>VLOOKUP(class[[#This Row],[hwycov_id]],readme!E:F,2,FALSE)</f>
        <v>9855.7600669999993</v>
      </c>
      <c r="L1842" s="64">
        <f t="shared" si="84"/>
        <v>1.1263775764832791</v>
      </c>
      <c r="M1842" s="65">
        <f t="shared" si="85"/>
        <v>5220.7600669999993</v>
      </c>
      <c r="N1842" s="65">
        <f t="shared" si="86"/>
        <v>27256335.677181836</v>
      </c>
      <c r="O1842" s="66" t="e">
        <v>#N/A</v>
      </c>
      <c r="P1842" s="1">
        <v>1842</v>
      </c>
      <c r="Q1842" s="46">
        <f>ROUND(class[[#This Row],[count]],-3)</f>
        <v>5000</v>
      </c>
      <c r="R1842" s="59">
        <f>VLOOKUP(class[[#This Row],[count_rd]],caltran!$J$2:$P$182,7,FALSE)</f>
        <v>2625</v>
      </c>
      <c r="S1842" s="63">
        <f>VLOOKUP(class[[#This Row],[count_rd]],caltran!$J$2:$P$182,6,FALSE)</f>
        <v>7375</v>
      </c>
      <c r="T1842" s="1">
        <f>IF(AND(class[[#This Row],[flow]]&gt;=class[[#This Row],[low]], class[[#This Row],[flow]]&lt;=class[[#This Row],[high]]),1,0)</f>
        <v>0</v>
      </c>
    </row>
    <row r="1843" spans="1:20" x14ac:dyDescent="0.25">
      <c r="A1843" s="61">
        <v>18784</v>
      </c>
      <c r="B1843" s="61">
        <v>4</v>
      </c>
      <c r="C1843" s="61">
        <v>1</v>
      </c>
      <c r="D1843" s="68">
        <v>1</v>
      </c>
      <c r="E1843" s="61" t="s">
        <v>77</v>
      </c>
      <c r="F1843" s="61">
        <v>4</v>
      </c>
      <c r="G18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43" s="62">
        <v>1</v>
      </c>
      <c r="I1843" s="62">
        <v>14</v>
      </c>
      <c r="J1843" s="61">
        <v>4676</v>
      </c>
      <c r="K1843" s="4">
        <f>VLOOKUP(class[[#This Row],[hwycov_id]],readme!E:F,2,FALSE)</f>
        <v>3230.0952700000003</v>
      </c>
      <c r="L1843" s="64">
        <f t="shared" si="84"/>
        <v>-0.30921829127459366</v>
      </c>
      <c r="M1843" s="65">
        <f t="shared" si="85"/>
        <v>-1445.9047299999997</v>
      </c>
      <c r="N1843" s="65">
        <f t="shared" si="86"/>
        <v>2090640.4882363721</v>
      </c>
      <c r="O1843" s="66" t="e">
        <v>#N/A</v>
      </c>
      <c r="P1843" s="1">
        <v>1843</v>
      </c>
      <c r="Q1843" s="46">
        <f>ROUND(class[[#This Row],[count]],-3)</f>
        <v>5000</v>
      </c>
      <c r="R1843" s="59">
        <f>VLOOKUP(class[[#This Row],[count_rd]],caltran!$J$2:$P$182,7,FALSE)</f>
        <v>2625</v>
      </c>
      <c r="S1843" s="63">
        <f>VLOOKUP(class[[#This Row],[count_rd]],caltran!$J$2:$P$182,6,FALSE)</f>
        <v>7375</v>
      </c>
      <c r="T1843" s="1">
        <f>IF(AND(class[[#This Row],[flow]]&gt;=class[[#This Row],[low]], class[[#This Row],[flow]]&lt;=class[[#This Row],[high]]),1,0)</f>
        <v>1</v>
      </c>
    </row>
    <row r="1844" spans="1:20" x14ac:dyDescent="0.25">
      <c r="A1844" s="61">
        <v>1477</v>
      </c>
      <c r="B1844" s="61">
        <v>4</v>
      </c>
      <c r="C1844" s="61">
        <v>1</v>
      </c>
      <c r="D1844" s="68">
        <v>2</v>
      </c>
      <c r="E1844" s="61" t="s">
        <v>77</v>
      </c>
      <c r="F1844" s="61">
        <v>4</v>
      </c>
      <c r="G18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44" s="62">
        <v>5</v>
      </c>
      <c r="I1844" s="62">
        <v>5</v>
      </c>
      <c r="J1844" s="61">
        <v>4700</v>
      </c>
      <c r="K1844" s="4">
        <f>VLOOKUP(class[[#This Row],[hwycov_id]],readme!E:F,2,FALSE)</f>
        <v>4792.828399</v>
      </c>
      <c r="L1844" s="64">
        <f t="shared" si="84"/>
        <v>1.9750723191489294E-2</v>
      </c>
      <c r="M1844" s="65">
        <f t="shared" si="85"/>
        <v>92.82839899999999</v>
      </c>
      <c r="N1844" s="65">
        <f t="shared" si="86"/>
        <v>8617.1116609031997</v>
      </c>
      <c r="O1844" s="66" t="e">
        <v>#N/A</v>
      </c>
      <c r="P1844" s="1">
        <v>1844</v>
      </c>
      <c r="Q1844" s="46">
        <f>ROUND(class[[#This Row],[count]],-3)</f>
        <v>5000</v>
      </c>
      <c r="R1844" s="59">
        <f>VLOOKUP(class[[#This Row],[count_rd]],caltran!$J$2:$P$182,7,FALSE)</f>
        <v>2625</v>
      </c>
      <c r="S1844" s="63">
        <f>VLOOKUP(class[[#This Row],[count_rd]],caltran!$J$2:$P$182,6,FALSE)</f>
        <v>7375</v>
      </c>
      <c r="T1844" s="1">
        <f>IF(AND(class[[#This Row],[flow]]&gt;=class[[#This Row],[low]], class[[#This Row],[flow]]&lt;=class[[#This Row],[high]]),1,0)</f>
        <v>1</v>
      </c>
    </row>
    <row r="1845" spans="1:20" x14ac:dyDescent="0.25">
      <c r="A1845" s="61">
        <v>6346</v>
      </c>
      <c r="B1845" s="61">
        <v>4</v>
      </c>
      <c r="C1845" s="61">
        <v>1</v>
      </c>
      <c r="D1845" s="68">
        <v>2</v>
      </c>
      <c r="E1845" s="61" t="s">
        <v>77</v>
      </c>
      <c r="F1845" s="61">
        <v>4</v>
      </c>
      <c r="G18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45" s="62">
        <v>7</v>
      </c>
      <c r="I1845" s="62">
        <v>19</v>
      </c>
      <c r="J1845" s="61">
        <v>4700</v>
      </c>
      <c r="K1845" s="4">
        <f>VLOOKUP(class[[#This Row],[hwycov_id]],readme!E:F,2,FALSE)</f>
        <v>4554.106353000001</v>
      </c>
      <c r="L1845" s="64">
        <f t="shared" ref="L1845:L1908" si="87">K1845/J1845-1</f>
        <v>-3.1041201489361514E-2</v>
      </c>
      <c r="M1845" s="65">
        <f t="shared" ref="M1845:M1908" si="88">K1845-J1845</f>
        <v>-145.89364699999896</v>
      </c>
      <c r="N1845" s="65">
        <f t="shared" ref="N1845:N1908" si="89">POWER(M1845,2)</f>
        <v>21284.956234960307</v>
      </c>
      <c r="O1845" s="66" t="e">
        <v>#N/A</v>
      </c>
      <c r="P1845" s="1">
        <v>1845</v>
      </c>
      <c r="Q1845" s="46">
        <f>ROUND(class[[#This Row],[count]],-3)</f>
        <v>5000</v>
      </c>
      <c r="R1845" s="59">
        <f>VLOOKUP(class[[#This Row],[count_rd]],caltran!$J$2:$P$182,7,FALSE)</f>
        <v>2625</v>
      </c>
      <c r="S1845" s="63">
        <f>VLOOKUP(class[[#This Row],[count_rd]],caltran!$J$2:$P$182,6,FALSE)</f>
        <v>7375</v>
      </c>
      <c r="T1845" s="1">
        <f>IF(AND(class[[#This Row],[flow]]&gt;=class[[#This Row],[low]], class[[#This Row],[flow]]&lt;=class[[#This Row],[high]]),1,0)</f>
        <v>1</v>
      </c>
    </row>
    <row r="1846" spans="1:20" x14ac:dyDescent="0.25">
      <c r="A1846" s="61">
        <v>17750</v>
      </c>
      <c r="B1846" s="61">
        <v>4</v>
      </c>
      <c r="C1846" s="61">
        <v>1</v>
      </c>
      <c r="D1846" s="68">
        <v>2</v>
      </c>
      <c r="E1846" s="61" t="s">
        <v>77</v>
      </c>
      <c r="F1846" s="61">
        <v>4</v>
      </c>
      <c r="G18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46" s="62">
        <v>2</v>
      </c>
      <c r="I1846" s="62">
        <v>14</v>
      </c>
      <c r="J1846" s="61">
        <v>4790</v>
      </c>
      <c r="K1846" s="4">
        <f>VLOOKUP(class[[#This Row],[hwycov_id]],readme!E:F,2,FALSE)</f>
        <v>6367.145673</v>
      </c>
      <c r="L1846" s="64">
        <f t="shared" si="87"/>
        <v>0.32925796931106466</v>
      </c>
      <c r="M1846" s="65">
        <f t="shared" si="88"/>
        <v>1577.145673</v>
      </c>
      <c r="N1846" s="65">
        <f t="shared" si="89"/>
        <v>2487388.4738626229</v>
      </c>
      <c r="O1846" s="66" t="e">
        <v>#N/A</v>
      </c>
      <c r="P1846" s="1">
        <v>1846</v>
      </c>
      <c r="Q1846" s="46">
        <f>ROUND(class[[#This Row],[count]],-3)</f>
        <v>5000</v>
      </c>
      <c r="R1846" s="59">
        <f>VLOOKUP(class[[#This Row],[count_rd]],caltran!$J$2:$P$182,7,FALSE)</f>
        <v>2625</v>
      </c>
      <c r="S1846" s="63">
        <f>VLOOKUP(class[[#This Row],[count_rd]],caltran!$J$2:$P$182,6,FALSE)</f>
        <v>7375</v>
      </c>
      <c r="T1846" s="1">
        <f>IF(AND(class[[#This Row],[flow]]&gt;=class[[#This Row],[low]], class[[#This Row],[flow]]&lt;=class[[#This Row],[high]]),1,0)</f>
        <v>1</v>
      </c>
    </row>
    <row r="1847" spans="1:20" x14ac:dyDescent="0.25">
      <c r="A1847" s="61">
        <v>5867</v>
      </c>
      <c r="B1847" s="61">
        <v>4</v>
      </c>
      <c r="C1847" s="61">
        <v>1</v>
      </c>
      <c r="D1847" s="68">
        <v>2</v>
      </c>
      <c r="E1847" s="61" t="s">
        <v>77</v>
      </c>
      <c r="F1847" s="61">
        <v>4</v>
      </c>
      <c r="G18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47" s="62">
        <v>2</v>
      </c>
      <c r="I1847" s="62">
        <v>11</v>
      </c>
      <c r="J1847" s="61">
        <v>4800</v>
      </c>
      <c r="K1847" s="4">
        <f>VLOOKUP(class[[#This Row],[hwycov_id]],readme!E:F,2,FALSE)</f>
        <v>5108.1788180000003</v>
      </c>
      <c r="L1847" s="64">
        <f t="shared" si="87"/>
        <v>6.4203920416666671E-2</v>
      </c>
      <c r="M1847" s="65">
        <f t="shared" si="88"/>
        <v>308.17881800000032</v>
      </c>
      <c r="N1847" s="65">
        <f t="shared" si="89"/>
        <v>94974.183863877319</v>
      </c>
      <c r="O1847" s="66" t="e">
        <v>#N/A</v>
      </c>
      <c r="P1847" s="1">
        <v>1847</v>
      </c>
      <c r="Q1847" s="46">
        <f>ROUND(class[[#This Row],[count]],-3)</f>
        <v>5000</v>
      </c>
      <c r="R1847" s="59">
        <f>VLOOKUP(class[[#This Row],[count_rd]],caltran!$J$2:$P$182,7,FALSE)</f>
        <v>2625</v>
      </c>
      <c r="S1847" s="63">
        <f>VLOOKUP(class[[#This Row],[count_rd]],caltran!$J$2:$P$182,6,FALSE)</f>
        <v>7375</v>
      </c>
      <c r="T1847" s="1">
        <f>IF(AND(class[[#This Row],[flow]]&gt;=class[[#This Row],[low]], class[[#This Row],[flow]]&lt;=class[[#This Row],[high]]),1,0)</f>
        <v>1</v>
      </c>
    </row>
    <row r="1848" spans="1:20" x14ac:dyDescent="0.25">
      <c r="A1848" s="61">
        <v>973</v>
      </c>
      <c r="B1848" s="61">
        <v>4</v>
      </c>
      <c r="C1848" s="61">
        <v>1</v>
      </c>
      <c r="D1848" s="68">
        <v>2</v>
      </c>
      <c r="E1848" s="61" t="s">
        <v>77</v>
      </c>
      <c r="F1848" s="61">
        <v>4</v>
      </c>
      <c r="G18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48" s="62">
        <v>2</v>
      </c>
      <c r="I1848" s="62">
        <v>11</v>
      </c>
      <c r="J1848" s="61">
        <v>4800</v>
      </c>
      <c r="K1848" s="4">
        <f>VLOOKUP(class[[#This Row],[hwycov_id]],readme!E:F,2,FALSE)</f>
        <v>6801.7577190000002</v>
      </c>
      <c r="L1848" s="64">
        <f t="shared" si="87"/>
        <v>0.41703285812500002</v>
      </c>
      <c r="M1848" s="65">
        <f t="shared" si="88"/>
        <v>2001.7577190000002</v>
      </c>
      <c r="N1848" s="65">
        <f t="shared" si="89"/>
        <v>4007033.9655760839</v>
      </c>
      <c r="O1848" s="66" t="e">
        <v>#N/A</v>
      </c>
      <c r="P1848" s="1">
        <v>1848</v>
      </c>
      <c r="Q1848" s="46">
        <f>ROUND(class[[#This Row],[count]],-3)</f>
        <v>5000</v>
      </c>
      <c r="R1848" s="59">
        <f>VLOOKUP(class[[#This Row],[count_rd]],caltran!$J$2:$P$182,7,FALSE)</f>
        <v>2625</v>
      </c>
      <c r="S1848" s="63">
        <f>VLOOKUP(class[[#This Row],[count_rd]],caltran!$J$2:$P$182,6,FALSE)</f>
        <v>7375</v>
      </c>
      <c r="T1848" s="1">
        <f>IF(AND(class[[#This Row],[flow]]&gt;=class[[#This Row],[low]], class[[#This Row],[flow]]&lt;=class[[#This Row],[high]]),1,0)</f>
        <v>1</v>
      </c>
    </row>
    <row r="1849" spans="1:20" x14ac:dyDescent="0.25">
      <c r="A1849" s="61">
        <v>7103</v>
      </c>
      <c r="B1849" s="61">
        <v>4</v>
      </c>
      <c r="C1849" s="61">
        <v>1</v>
      </c>
      <c r="D1849" s="68">
        <v>2</v>
      </c>
      <c r="E1849" s="61" t="s">
        <v>77</v>
      </c>
      <c r="F1849" s="61">
        <v>4</v>
      </c>
      <c r="G18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49" s="62">
        <v>2</v>
      </c>
      <c r="I1849" s="62">
        <v>11</v>
      </c>
      <c r="J1849" s="61">
        <v>4900</v>
      </c>
      <c r="K1849" s="4">
        <f>VLOOKUP(class[[#This Row],[hwycov_id]],readme!E:F,2,FALSE)</f>
        <v>6185.372695</v>
      </c>
      <c r="L1849" s="64">
        <f t="shared" si="87"/>
        <v>0.26232095816326528</v>
      </c>
      <c r="M1849" s="65">
        <f t="shared" si="88"/>
        <v>1285.372695</v>
      </c>
      <c r="N1849" s="65">
        <f t="shared" si="89"/>
        <v>1652182.965051563</v>
      </c>
      <c r="O1849" s="66" t="e">
        <v>#N/A</v>
      </c>
      <c r="P1849" s="1">
        <v>1849</v>
      </c>
      <c r="Q1849" s="46">
        <f>ROUND(class[[#This Row],[count]],-3)</f>
        <v>5000</v>
      </c>
      <c r="R1849" s="59">
        <f>VLOOKUP(class[[#This Row],[count_rd]],caltran!$J$2:$P$182,7,FALSE)</f>
        <v>2625</v>
      </c>
      <c r="S1849" s="63">
        <f>VLOOKUP(class[[#This Row],[count_rd]],caltran!$J$2:$P$182,6,FALSE)</f>
        <v>7375</v>
      </c>
      <c r="T1849" s="1">
        <f>IF(AND(class[[#This Row],[flow]]&gt;=class[[#This Row],[low]], class[[#This Row],[flow]]&lt;=class[[#This Row],[high]]),1,0)</f>
        <v>1</v>
      </c>
    </row>
    <row r="1850" spans="1:20" x14ac:dyDescent="0.25">
      <c r="A1850" s="61">
        <v>12240</v>
      </c>
      <c r="B1850" s="61">
        <v>4</v>
      </c>
      <c r="C1850" s="61">
        <v>1</v>
      </c>
      <c r="D1850" s="68">
        <v>2</v>
      </c>
      <c r="E1850" s="61" t="s">
        <v>77</v>
      </c>
      <c r="F1850" s="61">
        <v>4</v>
      </c>
      <c r="G18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850" s="62">
        <v>6</v>
      </c>
      <c r="I1850" s="62">
        <v>12</v>
      </c>
      <c r="J1850" s="61">
        <v>4900</v>
      </c>
      <c r="K1850" s="4">
        <f>VLOOKUP(class[[#This Row],[hwycov_id]],readme!E:F,2,FALSE)</f>
        <v>14370.526443000001</v>
      </c>
      <c r="L1850" s="64">
        <f t="shared" si="87"/>
        <v>1.9327604985714286</v>
      </c>
      <c r="M1850" s="65">
        <f t="shared" si="88"/>
        <v>9470.5264430000007</v>
      </c>
      <c r="N1850" s="65">
        <f t="shared" si="89"/>
        <v>89690871.107562244</v>
      </c>
      <c r="O1850" s="66" t="e">
        <v>#N/A</v>
      </c>
      <c r="P1850" s="1">
        <v>1850</v>
      </c>
      <c r="Q1850" s="46">
        <f>ROUND(class[[#This Row],[count]],-3)</f>
        <v>5000</v>
      </c>
      <c r="R1850" s="59">
        <f>VLOOKUP(class[[#This Row],[count_rd]],caltran!$J$2:$P$182,7,FALSE)</f>
        <v>2625</v>
      </c>
      <c r="S1850" s="63">
        <f>VLOOKUP(class[[#This Row],[count_rd]],caltran!$J$2:$P$182,6,FALSE)</f>
        <v>7375</v>
      </c>
      <c r="T1850" s="1">
        <f>IF(AND(class[[#This Row],[flow]]&gt;=class[[#This Row],[low]], class[[#This Row],[flow]]&lt;=class[[#This Row],[high]]),1,0)</f>
        <v>0</v>
      </c>
    </row>
    <row r="1851" spans="1:20" x14ac:dyDescent="0.25">
      <c r="A1851" s="61">
        <v>17046</v>
      </c>
      <c r="B1851" s="61">
        <v>4</v>
      </c>
      <c r="C1851" s="61">
        <v>1</v>
      </c>
      <c r="D1851" s="68">
        <v>2</v>
      </c>
      <c r="E1851" s="61" t="s">
        <v>77</v>
      </c>
      <c r="F1851" s="61">
        <v>4</v>
      </c>
      <c r="G18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51" s="62">
        <v>5</v>
      </c>
      <c r="I1851" s="62">
        <v>5</v>
      </c>
      <c r="J1851" s="61">
        <v>4900</v>
      </c>
      <c r="K1851" s="4">
        <f>VLOOKUP(class[[#This Row],[hwycov_id]],readme!E:F,2,FALSE)</f>
        <v>5631.6505770000003</v>
      </c>
      <c r="L1851" s="64">
        <f t="shared" si="87"/>
        <v>0.14931644428571444</v>
      </c>
      <c r="M1851" s="65">
        <f t="shared" si="88"/>
        <v>731.65057700000034</v>
      </c>
      <c r="N1851" s="65">
        <f t="shared" si="89"/>
        <v>535312.56682443339</v>
      </c>
      <c r="O1851" s="66" t="e">
        <v>#N/A</v>
      </c>
      <c r="P1851" s="1">
        <v>1851</v>
      </c>
      <c r="Q1851" s="46">
        <f>ROUND(class[[#This Row],[count]],-3)</f>
        <v>5000</v>
      </c>
      <c r="R1851" s="59">
        <f>VLOOKUP(class[[#This Row],[count_rd]],caltran!$J$2:$P$182,7,FALSE)</f>
        <v>2625</v>
      </c>
      <c r="S1851" s="63">
        <f>VLOOKUP(class[[#This Row],[count_rd]],caltran!$J$2:$P$182,6,FALSE)</f>
        <v>7375</v>
      </c>
      <c r="T1851" s="1">
        <f>IF(AND(class[[#This Row],[flow]]&gt;=class[[#This Row],[low]], class[[#This Row],[flow]]&lt;=class[[#This Row],[high]]),1,0)</f>
        <v>1</v>
      </c>
    </row>
    <row r="1852" spans="1:20" x14ac:dyDescent="0.25">
      <c r="A1852" s="61">
        <v>16069</v>
      </c>
      <c r="B1852" s="61">
        <v>4</v>
      </c>
      <c r="C1852" s="61">
        <v>1</v>
      </c>
      <c r="D1852" s="68">
        <v>2</v>
      </c>
      <c r="E1852" s="61" t="s">
        <v>77</v>
      </c>
      <c r="F1852" s="61">
        <v>4</v>
      </c>
      <c r="G18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52" s="62">
        <v>3</v>
      </c>
      <c r="I1852" s="62">
        <v>14</v>
      </c>
      <c r="J1852" s="61">
        <v>4965</v>
      </c>
      <c r="K1852" s="4">
        <f>VLOOKUP(class[[#This Row],[hwycov_id]],readme!E:F,2,FALSE)</f>
        <v>3683.6210659999997</v>
      </c>
      <c r="L1852" s="64">
        <f t="shared" si="87"/>
        <v>-0.25808236334340384</v>
      </c>
      <c r="M1852" s="65">
        <f t="shared" si="88"/>
        <v>-1281.3789340000003</v>
      </c>
      <c r="N1852" s="65">
        <f t="shared" si="89"/>
        <v>1641931.9724989771</v>
      </c>
      <c r="O1852" s="66" t="e">
        <v>#N/A</v>
      </c>
      <c r="P1852" s="1">
        <v>1852</v>
      </c>
      <c r="Q1852" s="46">
        <f>ROUND(class[[#This Row],[count]],-3)</f>
        <v>5000</v>
      </c>
      <c r="R1852" s="59">
        <f>VLOOKUP(class[[#This Row],[count_rd]],caltran!$J$2:$P$182,7,FALSE)</f>
        <v>2625</v>
      </c>
      <c r="S1852" s="63">
        <f>VLOOKUP(class[[#This Row],[count_rd]],caltran!$J$2:$P$182,6,FALSE)</f>
        <v>7375</v>
      </c>
      <c r="T1852" s="1">
        <f>IF(AND(class[[#This Row],[flow]]&gt;=class[[#This Row],[low]], class[[#This Row],[flow]]&lt;=class[[#This Row],[high]]),1,0)</f>
        <v>1</v>
      </c>
    </row>
    <row r="1853" spans="1:20" x14ac:dyDescent="0.25">
      <c r="A1853" s="61">
        <v>16217</v>
      </c>
      <c r="B1853" s="61">
        <v>4</v>
      </c>
      <c r="C1853" s="61">
        <v>1</v>
      </c>
      <c r="D1853" s="68">
        <v>2</v>
      </c>
      <c r="E1853" s="61" t="s">
        <v>77</v>
      </c>
      <c r="F1853" s="61">
        <v>4</v>
      </c>
      <c r="G18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853" s="62">
        <v>4</v>
      </c>
      <c r="I1853" s="62">
        <v>14</v>
      </c>
      <c r="J1853" s="61">
        <v>4978</v>
      </c>
      <c r="K1853" s="4">
        <f>VLOOKUP(class[[#This Row],[hwycov_id]],readme!E:F,2,FALSE)</f>
        <v>11959.924728999998</v>
      </c>
      <c r="L1853" s="64">
        <f t="shared" si="87"/>
        <v>1.402556193049417</v>
      </c>
      <c r="M1853" s="65">
        <f t="shared" si="88"/>
        <v>6981.9247289999985</v>
      </c>
      <c r="N1853" s="65">
        <f t="shared" si="89"/>
        <v>48747272.921421699</v>
      </c>
      <c r="O1853" s="66" t="e">
        <v>#N/A</v>
      </c>
      <c r="P1853" s="1">
        <v>1853</v>
      </c>
      <c r="Q1853" s="46">
        <f>ROUND(class[[#This Row],[count]],-3)</f>
        <v>5000</v>
      </c>
      <c r="R1853" s="59">
        <f>VLOOKUP(class[[#This Row],[count_rd]],caltran!$J$2:$P$182,7,FALSE)</f>
        <v>2625</v>
      </c>
      <c r="S1853" s="63">
        <f>VLOOKUP(class[[#This Row],[count_rd]],caltran!$J$2:$P$182,6,FALSE)</f>
        <v>7375</v>
      </c>
      <c r="T1853" s="1">
        <f>IF(AND(class[[#This Row],[flow]]&gt;=class[[#This Row],[low]], class[[#This Row],[flow]]&lt;=class[[#This Row],[high]]),1,0)</f>
        <v>0</v>
      </c>
    </row>
    <row r="1854" spans="1:20" x14ac:dyDescent="0.25">
      <c r="A1854" s="61">
        <v>29827</v>
      </c>
      <c r="B1854" s="61">
        <v>4</v>
      </c>
      <c r="C1854" s="61">
        <v>1</v>
      </c>
      <c r="D1854" s="68">
        <v>2</v>
      </c>
      <c r="E1854" s="61" t="s">
        <v>77</v>
      </c>
      <c r="F1854" s="61">
        <v>4</v>
      </c>
      <c r="G18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54" s="62">
        <v>4</v>
      </c>
      <c r="I1854" s="62">
        <v>14</v>
      </c>
      <c r="J1854" s="61">
        <v>5003</v>
      </c>
      <c r="K1854" s="4">
        <f>VLOOKUP(class[[#This Row],[hwycov_id]],readme!E:F,2,FALSE)</f>
        <v>1075.043455</v>
      </c>
      <c r="L1854" s="64">
        <f t="shared" si="87"/>
        <v>-0.78512023685788523</v>
      </c>
      <c r="M1854" s="65">
        <f t="shared" si="88"/>
        <v>-3927.956545</v>
      </c>
      <c r="N1854" s="65">
        <f t="shared" si="89"/>
        <v>15428842.619408337</v>
      </c>
      <c r="O1854" s="66" t="e">
        <v>#N/A</v>
      </c>
      <c r="P1854" s="1">
        <v>1854</v>
      </c>
      <c r="Q1854" s="46">
        <f>ROUND(class[[#This Row],[count]],-3)</f>
        <v>5000</v>
      </c>
      <c r="R1854" s="59">
        <f>VLOOKUP(class[[#This Row],[count_rd]],caltran!$J$2:$P$182,7,FALSE)</f>
        <v>2625</v>
      </c>
      <c r="S1854" s="63">
        <f>VLOOKUP(class[[#This Row],[count_rd]],caltran!$J$2:$P$182,6,FALSE)</f>
        <v>7375</v>
      </c>
      <c r="T1854" s="1">
        <f>IF(AND(class[[#This Row],[flow]]&gt;=class[[#This Row],[low]], class[[#This Row],[flow]]&lt;=class[[#This Row],[high]]),1,0)</f>
        <v>0</v>
      </c>
    </row>
    <row r="1855" spans="1:20" x14ac:dyDescent="0.25">
      <c r="A1855" s="61">
        <v>22846</v>
      </c>
      <c r="B1855" s="61">
        <v>4</v>
      </c>
      <c r="C1855" s="61">
        <v>1</v>
      </c>
      <c r="D1855" s="68">
        <v>2</v>
      </c>
      <c r="E1855" s="61" t="s">
        <v>77</v>
      </c>
      <c r="F1855" s="61">
        <v>4</v>
      </c>
      <c r="G18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855" s="62">
        <v>7</v>
      </c>
      <c r="I1855" s="62">
        <v>7</v>
      </c>
      <c r="J1855" s="61">
        <v>5200</v>
      </c>
      <c r="K1855" s="4">
        <f>VLOOKUP(class[[#This Row],[hwycov_id]],readme!E:F,2,FALSE)</f>
        <v>10626.360810000002</v>
      </c>
      <c r="L1855" s="64">
        <f t="shared" si="87"/>
        <v>1.0435309250000002</v>
      </c>
      <c r="M1855" s="65">
        <f t="shared" si="88"/>
        <v>5426.3608100000019</v>
      </c>
      <c r="N1855" s="65">
        <f t="shared" si="89"/>
        <v>29445391.640303876</v>
      </c>
      <c r="O1855" s="66" t="e">
        <v>#N/A</v>
      </c>
      <c r="P1855" s="1">
        <v>1855</v>
      </c>
      <c r="Q1855" s="46">
        <f>ROUND(class[[#This Row],[count]],-3)</f>
        <v>5000</v>
      </c>
      <c r="R1855" s="59">
        <f>VLOOKUP(class[[#This Row],[count_rd]],caltran!$J$2:$P$182,7,FALSE)</f>
        <v>2625</v>
      </c>
      <c r="S1855" s="63">
        <f>VLOOKUP(class[[#This Row],[count_rd]],caltran!$J$2:$P$182,6,FALSE)</f>
        <v>7375</v>
      </c>
      <c r="T1855" s="1">
        <f>IF(AND(class[[#This Row],[flow]]&gt;=class[[#This Row],[low]], class[[#This Row],[flow]]&lt;=class[[#This Row],[high]]),1,0)</f>
        <v>0</v>
      </c>
    </row>
    <row r="1856" spans="1:20" x14ac:dyDescent="0.25">
      <c r="A1856" s="61">
        <v>8734</v>
      </c>
      <c r="B1856" s="61">
        <v>4</v>
      </c>
      <c r="C1856" s="61">
        <v>1</v>
      </c>
      <c r="D1856" s="68">
        <v>2</v>
      </c>
      <c r="E1856" s="61" t="s">
        <v>77</v>
      </c>
      <c r="F1856" s="61">
        <v>4</v>
      </c>
      <c r="G18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56" s="62">
        <v>4</v>
      </c>
      <c r="I1856" s="62">
        <v>14</v>
      </c>
      <c r="J1856" s="61">
        <v>5247</v>
      </c>
      <c r="K1856" s="4">
        <f>VLOOKUP(class[[#This Row],[hwycov_id]],readme!E:F,2,FALSE)</f>
        <v>2597.6728469999998</v>
      </c>
      <c r="L1856" s="64">
        <f t="shared" si="87"/>
        <v>-0.50492227044025162</v>
      </c>
      <c r="M1856" s="65">
        <f t="shared" si="88"/>
        <v>-2649.3271530000002</v>
      </c>
      <c r="N1856" s="65">
        <f t="shared" si="89"/>
        <v>7018934.3636230864</v>
      </c>
      <c r="O1856" s="66" t="e">
        <v>#N/A</v>
      </c>
      <c r="P1856" s="1">
        <v>1856</v>
      </c>
      <c r="Q1856" s="46">
        <f>ROUND(class[[#This Row],[count]],-3)</f>
        <v>5000</v>
      </c>
      <c r="R1856" s="59">
        <f>VLOOKUP(class[[#This Row],[count_rd]],caltran!$J$2:$P$182,7,FALSE)</f>
        <v>2625</v>
      </c>
      <c r="S1856" s="63">
        <f>VLOOKUP(class[[#This Row],[count_rd]],caltran!$J$2:$P$182,6,FALSE)</f>
        <v>7375</v>
      </c>
      <c r="T1856" s="1">
        <f>IF(AND(class[[#This Row],[flow]]&gt;=class[[#This Row],[low]], class[[#This Row],[flow]]&lt;=class[[#This Row],[high]]),1,0)</f>
        <v>0</v>
      </c>
    </row>
    <row r="1857" spans="1:20" x14ac:dyDescent="0.25">
      <c r="A1857" s="61">
        <v>8101</v>
      </c>
      <c r="B1857" s="61">
        <v>4</v>
      </c>
      <c r="C1857" s="61">
        <v>1</v>
      </c>
      <c r="D1857" s="68">
        <v>2</v>
      </c>
      <c r="E1857" s="61" t="s">
        <v>77</v>
      </c>
      <c r="F1857" s="61">
        <v>4</v>
      </c>
      <c r="G18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57" s="62">
        <v>8</v>
      </c>
      <c r="I1857" s="62">
        <v>19</v>
      </c>
      <c r="J1857" s="61">
        <v>5281</v>
      </c>
      <c r="K1857" s="4">
        <f>VLOOKUP(class[[#This Row],[hwycov_id]],readme!E:F,2,FALSE)</f>
        <v>7598.1260650000004</v>
      </c>
      <c r="L1857" s="64">
        <f t="shared" si="87"/>
        <v>0.43876653380041675</v>
      </c>
      <c r="M1857" s="65">
        <f t="shared" si="88"/>
        <v>2317.1260650000004</v>
      </c>
      <c r="N1857" s="65">
        <f t="shared" si="89"/>
        <v>5369073.2011023862</v>
      </c>
      <c r="O1857" s="66" t="e">
        <v>#N/A</v>
      </c>
      <c r="P1857" s="1">
        <v>1857</v>
      </c>
      <c r="Q1857" s="46">
        <f>ROUND(class[[#This Row],[count]],-3)</f>
        <v>5000</v>
      </c>
      <c r="R1857" s="59">
        <f>VLOOKUP(class[[#This Row],[count_rd]],caltran!$J$2:$P$182,7,FALSE)</f>
        <v>2625</v>
      </c>
      <c r="S1857" s="63">
        <f>VLOOKUP(class[[#This Row],[count_rd]],caltran!$J$2:$P$182,6,FALSE)</f>
        <v>7375</v>
      </c>
      <c r="T1857" s="1">
        <f>IF(AND(class[[#This Row],[flow]]&gt;=class[[#This Row],[low]], class[[#This Row],[flow]]&lt;=class[[#This Row],[high]]),1,0)</f>
        <v>0</v>
      </c>
    </row>
    <row r="1858" spans="1:20" x14ac:dyDescent="0.25">
      <c r="A1858" s="61">
        <v>10757</v>
      </c>
      <c r="B1858" s="61">
        <v>4</v>
      </c>
      <c r="C1858" s="61">
        <v>1</v>
      </c>
      <c r="D1858" s="68">
        <v>2</v>
      </c>
      <c r="E1858" s="61" t="s">
        <v>77</v>
      </c>
      <c r="F1858" s="61">
        <v>4</v>
      </c>
      <c r="G18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58" s="62">
        <v>2</v>
      </c>
      <c r="I1858" s="62">
        <v>14</v>
      </c>
      <c r="J1858" s="61">
        <v>5292</v>
      </c>
      <c r="K1858" s="4">
        <f>VLOOKUP(class[[#This Row],[hwycov_id]],readme!E:F,2,FALSE)</f>
        <v>4854.9983269999993</v>
      </c>
      <c r="L1858" s="64">
        <f t="shared" si="87"/>
        <v>-8.2577791572184589E-2</v>
      </c>
      <c r="M1858" s="65">
        <f t="shared" si="88"/>
        <v>-437.00167300000066</v>
      </c>
      <c r="N1858" s="65">
        <f t="shared" si="89"/>
        <v>190970.46220479952</v>
      </c>
      <c r="O1858" s="66" t="e">
        <v>#N/A</v>
      </c>
      <c r="P1858" s="1">
        <v>1858</v>
      </c>
      <c r="Q1858" s="46">
        <f>ROUND(class[[#This Row],[count]],-3)</f>
        <v>5000</v>
      </c>
      <c r="R1858" s="59">
        <f>VLOOKUP(class[[#This Row],[count_rd]],caltran!$J$2:$P$182,7,FALSE)</f>
        <v>2625</v>
      </c>
      <c r="S1858" s="63">
        <f>VLOOKUP(class[[#This Row],[count_rd]],caltran!$J$2:$P$182,6,FALSE)</f>
        <v>7375</v>
      </c>
      <c r="T1858" s="1">
        <f>IF(AND(class[[#This Row],[flow]]&gt;=class[[#This Row],[low]], class[[#This Row],[flow]]&lt;=class[[#This Row],[high]]),1,0)</f>
        <v>1</v>
      </c>
    </row>
    <row r="1859" spans="1:20" x14ac:dyDescent="0.25">
      <c r="A1859" s="61">
        <v>20856</v>
      </c>
      <c r="B1859" s="61">
        <v>4</v>
      </c>
      <c r="C1859" s="61">
        <v>1</v>
      </c>
      <c r="D1859" s="68">
        <v>2</v>
      </c>
      <c r="E1859" s="61" t="s">
        <v>77</v>
      </c>
      <c r="F1859" s="61">
        <v>4</v>
      </c>
      <c r="G18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59" s="62">
        <v>7</v>
      </c>
      <c r="I1859" s="62">
        <v>7</v>
      </c>
      <c r="J1859" s="61">
        <v>5300</v>
      </c>
      <c r="K1859" s="4">
        <f>VLOOKUP(class[[#This Row],[hwycov_id]],readme!E:F,2,FALSE)</f>
        <v>6241.9283400000004</v>
      </c>
      <c r="L1859" s="64">
        <f t="shared" si="87"/>
        <v>0.17772232830188694</v>
      </c>
      <c r="M1859" s="65">
        <f t="shared" si="88"/>
        <v>941.92834000000039</v>
      </c>
      <c r="N1859" s="65">
        <f t="shared" si="89"/>
        <v>887228.99769515637</v>
      </c>
      <c r="O1859" s="66" t="e">
        <v>#N/A</v>
      </c>
      <c r="P1859" s="1">
        <v>1859</v>
      </c>
      <c r="Q1859" s="46">
        <f>ROUND(class[[#This Row],[count]],-3)</f>
        <v>5000</v>
      </c>
      <c r="R1859" s="59">
        <f>VLOOKUP(class[[#This Row],[count_rd]],caltran!$J$2:$P$182,7,FALSE)</f>
        <v>2625</v>
      </c>
      <c r="S1859" s="63">
        <f>VLOOKUP(class[[#This Row],[count_rd]],caltran!$J$2:$P$182,6,FALSE)</f>
        <v>7375</v>
      </c>
      <c r="T1859" s="1">
        <f>IF(AND(class[[#This Row],[flow]]&gt;=class[[#This Row],[low]], class[[#This Row],[flow]]&lt;=class[[#This Row],[high]]),1,0)</f>
        <v>1</v>
      </c>
    </row>
    <row r="1860" spans="1:20" x14ac:dyDescent="0.25">
      <c r="A1860" s="61">
        <v>19048</v>
      </c>
      <c r="B1860" s="61">
        <v>4</v>
      </c>
      <c r="C1860" s="61">
        <v>1</v>
      </c>
      <c r="D1860" s="68">
        <v>2</v>
      </c>
      <c r="E1860" s="61" t="s">
        <v>77</v>
      </c>
      <c r="F1860" s="61">
        <v>4</v>
      </c>
      <c r="G18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60" s="62">
        <v>2</v>
      </c>
      <c r="I1860" s="62">
        <v>11</v>
      </c>
      <c r="J1860" s="61">
        <v>5400</v>
      </c>
      <c r="K1860" s="4">
        <f>VLOOKUP(class[[#This Row],[hwycov_id]],readme!E:F,2,FALSE)</f>
        <v>6782.9306090000009</v>
      </c>
      <c r="L1860" s="64">
        <f t="shared" si="87"/>
        <v>0.25609826092592614</v>
      </c>
      <c r="M1860" s="65">
        <f t="shared" si="88"/>
        <v>1382.9306090000009</v>
      </c>
      <c r="N1860" s="65">
        <f t="shared" si="89"/>
        <v>1912497.0693091133</v>
      </c>
      <c r="O1860" s="66" t="e">
        <v>#N/A</v>
      </c>
      <c r="P1860" s="1">
        <v>1860</v>
      </c>
      <c r="Q1860" s="46">
        <f>ROUND(class[[#This Row],[count]],-3)</f>
        <v>5000</v>
      </c>
      <c r="R1860" s="59">
        <f>VLOOKUP(class[[#This Row],[count_rd]],caltran!$J$2:$P$182,7,FALSE)</f>
        <v>2625</v>
      </c>
      <c r="S1860" s="63">
        <f>VLOOKUP(class[[#This Row],[count_rd]],caltran!$J$2:$P$182,6,FALSE)</f>
        <v>7375</v>
      </c>
      <c r="T1860" s="1">
        <f>IF(AND(class[[#This Row],[flow]]&gt;=class[[#This Row],[low]], class[[#This Row],[flow]]&lt;=class[[#This Row],[high]]),1,0)</f>
        <v>1</v>
      </c>
    </row>
    <row r="1861" spans="1:20" x14ac:dyDescent="0.25">
      <c r="A1861" s="61">
        <v>15521</v>
      </c>
      <c r="B1861" s="61">
        <v>4</v>
      </c>
      <c r="C1861" s="61">
        <v>1</v>
      </c>
      <c r="D1861" s="68">
        <v>2</v>
      </c>
      <c r="E1861" s="61" t="s">
        <v>77</v>
      </c>
      <c r="F1861" s="61">
        <v>4</v>
      </c>
      <c r="G18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861" s="62">
        <v>2</v>
      </c>
      <c r="I1861" s="62">
        <v>3</v>
      </c>
      <c r="J1861" s="61">
        <v>5400</v>
      </c>
      <c r="K1861" s="4">
        <f>VLOOKUP(class[[#This Row],[hwycov_id]],readme!E:F,2,FALSE)</f>
        <v>12903.395909999999</v>
      </c>
      <c r="L1861" s="64">
        <f t="shared" si="87"/>
        <v>1.3895177611111111</v>
      </c>
      <c r="M1861" s="65">
        <f t="shared" si="88"/>
        <v>7503.3959099999993</v>
      </c>
      <c r="N1861" s="65">
        <f t="shared" si="89"/>
        <v>56300950.182204716</v>
      </c>
      <c r="O1861" s="66" t="e">
        <v>#N/A</v>
      </c>
      <c r="P1861" s="1">
        <v>1861</v>
      </c>
      <c r="Q1861" s="46">
        <f>ROUND(class[[#This Row],[count]],-3)</f>
        <v>5000</v>
      </c>
      <c r="R1861" s="59">
        <f>VLOOKUP(class[[#This Row],[count_rd]],caltran!$J$2:$P$182,7,FALSE)</f>
        <v>2625</v>
      </c>
      <c r="S1861" s="63">
        <f>VLOOKUP(class[[#This Row],[count_rd]],caltran!$J$2:$P$182,6,FALSE)</f>
        <v>7375</v>
      </c>
      <c r="T1861" s="1">
        <f>IF(AND(class[[#This Row],[flow]]&gt;=class[[#This Row],[low]], class[[#This Row],[flow]]&lt;=class[[#This Row],[high]]),1,0)</f>
        <v>0</v>
      </c>
    </row>
    <row r="1862" spans="1:20" x14ac:dyDescent="0.25">
      <c r="A1862" s="61">
        <v>11762</v>
      </c>
      <c r="B1862" s="61">
        <v>4</v>
      </c>
      <c r="C1862" s="61">
        <v>1</v>
      </c>
      <c r="D1862" s="68">
        <v>2</v>
      </c>
      <c r="E1862" s="61" t="s">
        <v>77</v>
      </c>
      <c r="F1862" s="61">
        <v>4</v>
      </c>
      <c r="G18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62" s="62">
        <v>8</v>
      </c>
      <c r="I1862" s="62">
        <v>19</v>
      </c>
      <c r="J1862" s="61">
        <v>5400</v>
      </c>
      <c r="K1862" s="4">
        <f>VLOOKUP(class[[#This Row],[hwycov_id]],readme!E:F,2,FALSE)</f>
        <v>1249.7667630000001</v>
      </c>
      <c r="L1862" s="64">
        <f t="shared" si="87"/>
        <v>-0.76856171055555556</v>
      </c>
      <c r="M1862" s="65">
        <f t="shared" si="88"/>
        <v>-4150.2332370000004</v>
      </c>
      <c r="N1862" s="65">
        <f t="shared" si="89"/>
        <v>17224435.921499502</v>
      </c>
      <c r="O1862" s="66" t="e">
        <v>#N/A</v>
      </c>
      <c r="P1862" s="1">
        <v>1862</v>
      </c>
      <c r="Q1862" s="46">
        <f>ROUND(class[[#This Row],[count]],-3)</f>
        <v>5000</v>
      </c>
      <c r="R1862" s="59">
        <f>VLOOKUP(class[[#This Row],[count_rd]],caltran!$J$2:$P$182,7,FALSE)</f>
        <v>2625</v>
      </c>
      <c r="S1862" s="63">
        <f>VLOOKUP(class[[#This Row],[count_rd]],caltran!$J$2:$P$182,6,FALSE)</f>
        <v>7375</v>
      </c>
      <c r="T1862" s="1">
        <f>IF(AND(class[[#This Row],[flow]]&gt;=class[[#This Row],[low]], class[[#This Row],[flow]]&lt;=class[[#This Row],[high]]),1,0)</f>
        <v>0</v>
      </c>
    </row>
    <row r="1863" spans="1:20" x14ac:dyDescent="0.25">
      <c r="A1863" s="61">
        <v>12673</v>
      </c>
      <c r="B1863" s="61">
        <v>4</v>
      </c>
      <c r="C1863" s="61">
        <v>1</v>
      </c>
      <c r="D1863" s="68">
        <v>2</v>
      </c>
      <c r="E1863" s="61" t="s">
        <v>77</v>
      </c>
      <c r="F1863" s="61">
        <v>4</v>
      </c>
      <c r="G18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63" s="62">
        <v>5</v>
      </c>
      <c r="I1863" s="62">
        <v>5</v>
      </c>
      <c r="J1863" s="61">
        <v>5400</v>
      </c>
      <c r="K1863" s="4">
        <f>VLOOKUP(class[[#This Row],[hwycov_id]],readme!E:F,2,FALSE)</f>
        <v>4385.7147169999998</v>
      </c>
      <c r="L1863" s="64">
        <f t="shared" si="87"/>
        <v>-0.18783060796296303</v>
      </c>
      <c r="M1863" s="65">
        <f t="shared" si="88"/>
        <v>-1014.2852830000002</v>
      </c>
      <c r="N1863" s="65">
        <f t="shared" si="89"/>
        <v>1028774.6353103904</v>
      </c>
      <c r="O1863" s="66" t="e">
        <v>#N/A</v>
      </c>
      <c r="P1863" s="1">
        <v>1863</v>
      </c>
      <c r="Q1863" s="46">
        <f>ROUND(class[[#This Row],[count]],-3)</f>
        <v>5000</v>
      </c>
      <c r="R1863" s="59">
        <f>VLOOKUP(class[[#This Row],[count_rd]],caltran!$J$2:$P$182,7,FALSE)</f>
        <v>2625</v>
      </c>
      <c r="S1863" s="63">
        <f>VLOOKUP(class[[#This Row],[count_rd]],caltran!$J$2:$P$182,6,FALSE)</f>
        <v>7375</v>
      </c>
      <c r="T1863" s="1">
        <f>IF(AND(class[[#This Row],[flow]]&gt;=class[[#This Row],[low]], class[[#This Row],[flow]]&lt;=class[[#This Row],[high]]),1,0)</f>
        <v>1</v>
      </c>
    </row>
    <row r="1864" spans="1:20" x14ac:dyDescent="0.25">
      <c r="A1864" s="61">
        <v>6317</v>
      </c>
      <c r="B1864" s="61">
        <v>4</v>
      </c>
      <c r="C1864" s="61">
        <v>1</v>
      </c>
      <c r="D1864" s="68">
        <v>2</v>
      </c>
      <c r="E1864" s="61" t="s">
        <v>77</v>
      </c>
      <c r="F1864" s="61">
        <v>4</v>
      </c>
      <c r="G18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64" s="62">
        <v>5</v>
      </c>
      <c r="I1864" s="62">
        <v>5</v>
      </c>
      <c r="J1864" s="61">
        <v>5400</v>
      </c>
      <c r="K1864" s="4">
        <f>VLOOKUP(class[[#This Row],[hwycov_id]],readme!E:F,2,FALSE)</f>
        <v>4192.9113459999999</v>
      </c>
      <c r="L1864" s="64">
        <f t="shared" si="87"/>
        <v>-0.22353493592592599</v>
      </c>
      <c r="M1864" s="65">
        <f t="shared" si="88"/>
        <v>-1207.0886540000001</v>
      </c>
      <c r="N1864" s="65">
        <f t="shared" si="89"/>
        <v>1457063.018615532</v>
      </c>
      <c r="O1864" s="66" t="e">
        <v>#N/A</v>
      </c>
      <c r="P1864" s="1">
        <v>1864</v>
      </c>
      <c r="Q1864" s="46">
        <f>ROUND(class[[#This Row],[count]],-3)</f>
        <v>5000</v>
      </c>
      <c r="R1864" s="59">
        <f>VLOOKUP(class[[#This Row],[count_rd]],caltran!$J$2:$P$182,7,FALSE)</f>
        <v>2625</v>
      </c>
      <c r="S1864" s="63">
        <f>VLOOKUP(class[[#This Row],[count_rd]],caltran!$J$2:$P$182,6,FALSE)</f>
        <v>7375</v>
      </c>
      <c r="T1864" s="1">
        <f>IF(AND(class[[#This Row],[flow]]&gt;=class[[#This Row],[low]], class[[#This Row],[flow]]&lt;=class[[#This Row],[high]]),1,0)</f>
        <v>1</v>
      </c>
    </row>
    <row r="1865" spans="1:20" x14ac:dyDescent="0.25">
      <c r="A1865" s="61">
        <v>1780</v>
      </c>
      <c r="B1865" s="61">
        <v>4</v>
      </c>
      <c r="C1865" s="61">
        <v>1</v>
      </c>
      <c r="D1865" s="68">
        <v>2</v>
      </c>
      <c r="E1865" s="61" t="s">
        <v>77</v>
      </c>
      <c r="F1865" s="61">
        <v>4</v>
      </c>
      <c r="G18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65" s="62">
        <v>2</v>
      </c>
      <c r="I1865" s="62">
        <v>14</v>
      </c>
      <c r="J1865" s="61">
        <v>5408</v>
      </c>
      <c r="K1865" s="4">
        <f>VLOOKUP(class[[#This Row],[hwycov_id]],readme!E:F,2,FALSE)</f>
        <v>5838.8464239999994</v>
      </c>
      <c r="L1865" s="64">
        <f t="shared" si="87"/>
        <v>7.9668347633135905E-2</v>
      </c>
      <c r="M1865" s="65">
        <f t="shared" si="88"/>
        <v>430.84642399999939</v>
      </c>
      <c r="N1865" s="65">
        <f t="shared" si="89"/>
        <v>185628.64107358723</v>
      </c>
      <c r="O1865" s="66" t="e">
        <v>#N/A</v>
      </c>
      <c r="P1865" s="1">
        <v>1865</v>
      </c>
      <c r="Q1865" s="46">
        <f>ROUND(class[[#This Row],[count]],-3)</f>
        <v>5000</v>
      </c>
      <c r="R1865" s="59">
        <f>VLOOKUP(class[[#This Row],[count_rd]],caltran!$J$2:$P$182,7,FALSE)</f>
        <v>2625</v>
      </c>
      <c r="S1865" s="63">
        <f>VLOOKUP(class[[#This Row],[count_rd]],caltran!$J$2:$P$182,6,FALSE)</f>
        <v>7375</v>
      </c>
      <c r="T1865" s="1">
        <f>IF(AND(class[[#This Row],[flow]]&gt;=class[[#This Row],[low]], class[[#This Row],[flow]]&lt;=class[[#This Row],[high]]),1,0)</f>
        <v>1</v>
      </c>
    </row>
    <row r="1866" spans="1:20" x14ac:dyDescent="0.25">
      <c r="A1866" s="61">
        <v>13013</v>
      </c>
      <c r="B1866" s="61">
        <v>4</v>
      </c>
      <c r="C1866" s="61">
        <v>1</v>
      </c>
      <c r="D1866" s="68">
        <v>2</v>
      </c>
      <c r="E1866" s="61" t="s">
        <v>77</v>
      </c>
      <c r="F1866" s="61">
        <v>4</v>
      </c>
      <c r="G18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66" s="62">
        <v>5</v>
      </c>
      <c r="I1866" s="62">
        <v>5</v>
      </c>
      <c r="J1866" s="61">
        <v>5650</v>
      </c>
      <c r="K1866" s="4">
        <f>VLOOKUP(class[[#This Row],[hwycov_id]],readme!E:F,2,FALSE)</f>
        <v>7670.8028080000004</v>
      </c>
      <c r="L1866" s="64">
        <f t="shared" si="87"/>
        <v>0.35766421380530988</v>
      </c>
      <c r="M1866" s="65">
        <f t="shared" si="88"/>
        <v>2020.8028080000004</v>
      </c>
      <c r="N1866" s="65">
        <f t="shared" si="89"/>
        <v>4083643.9888206865</v>
      </c>
      <c r="O1866" s="66" t="e">
        <v>#N/A</v>
      </c>
      <c r="P1866" s="1">
        <v>1866</v>
      </c>
      <c r="Q1866" s="46">
        <f>ROUND(class[[#This Row],[count]],-3)</f>
        <v>6000</v>
      </c>
      <c r="R1866" s="59">
        <f>VLOOKUP(class[[#This Row],[count_rd]],caltran!$J$2:$P$182,7,FALSE)</f>
        <v>3360.0000000000005</v>
      </c>
      <c r="S1866" s="63">
        <f>VLOOKUP(class[[#This Row],[count_rd]],caltran!$J$2:$P$182,6,FALSE)</f>
        <v>8640</v>
      </c>
      <c r="T1866" s="1">
        <f>IF(AND(class[[#This Row],[flow]]&gt;=class[[#This Row],[low]], class[[#This Row],[flow]]&lt;=class[[#This Row],[high]]),1,0)</f>
        <v>1</v>
      </c>
    </row>
    <row r="1867" spans="1:20" x14ac:dyDescent="0.25">
      <c r="A1867" s="61">
        <v>2454</v>
      </c>
      <c r="B1867" s="61">
        <v>4</v>
      </c>
      <c r="C1867" s="61">
        <v>1</v>
      </c>
      <c r="D1867" s="68">
        <v>2</v>
      </c>
      <c r="E1867" s="61" t="s">
        <v>77</v>
      </c>
      <c r="F1867" s="61">
        <v>4</v>
      </c>
      <c r="G18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67" s="62">
        <v>5</v>
      </c>
      <c r="I1867" s="62">
        <v>5</v>
      </c>
      <c r="J1867" s="61">
        <v>5700</v>
      </c>
      <c r="K1867" s="4">
        <f>VLOOKUP(class[[#This Row],[hwycov_id]],readme!E:F,2,FALSE)</f>
        <v>6451.9628009999997</v>
      </c>
      <c r="L1867" s="64">
        <f t="shared" si="87"/>
        <v>0.13192329842105255</v>
      </c>
      <c r="M1867" s="65">
        <f t="shared" si="88"/>
        <v>751.96280099999967</v>
      </c>
      <c r="N1867" s="65">
        <f t="shared" si="89"/>
        <v>565448.05408776517</v>
      </c>
      <c r="O1867" s="66" t="e">
        <v>#N/A</v>
      </c>
      <c r="P1867" s="1">
        <v>1867</v>
      </c>
      <c r="Q1867" s="46">
        <f>ROUND(class[[#This Row],[count]],-3)</f>
        <v>6000</v>
      </c>
      <c r="R1867" s="59">
        <f>VLOOKUP(class[[#This Row],[count_rd]],caltran!$J$2:$P$182,7,FALSE)</f>
        <v>3360.0000000000005</v>
      </c>
      <c r="S1867" s="63">
        <f>VLOOKUP(class[[#This Row],[count_rd]],caltran!$J$2:$P$182,6,FALSE)</f>
        <v>8640</v>
      </c>
      <c r="T1867" s="1">
        <f>IF(AND(class[[#This Row],[flow]]&gt;=class[[#This Row],[low]], class[[#This Row],[flow]]&lt;=class[[#This Row],[high]]),1,0)</f>
        <v>1</v>
      </c>
    </row>
    <row r="1868" spans="1:20" x14ac:dyDescent="0.25">
      <c r="A1868" s="61">
        <v>5863</v>
      </c>
      <c r="B1868" s="61">
        <v>4</v>
      </c>
      <c r="C1868" s="61">
        <v>1</v>
      </c>
      <c r="D1868" s="68">
        <v>2</v>
      </c>
      <c r="E1868" s="61" t="s">
        <v>77</v>
      </c>
      <c r="F1868" s="61">
        <v>4</v>
      </c>
      <c r="G18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68" s="62">
        <v>2</v>
      </c>
      <c r="I1868" s="62">
        <v>11</v>
      </c>
      <c r="J1868" s="61">
        <v>5700</v>
      </c>
      <c r="K1868" s="4">
        <f>VLOOKUP(class[[#This Row],[hwycov_id]],readme!E:F,2,FALSE)</f>
        <v>6898.7813450000012</v>
      </c>
      <c r="L1868" s="64">
        <f t="shared" si="87"/>
        <v>0.21031251666666684</v>
      </c>
      <c r="M1868" s="65">
        <f t="shared" si="88"/>
        <v>1198.7813450000012</v>
      </c>
      <c r="N1868" s="65">
        <f t="shared" si="89"/>
        <v>1437076.7131200121</v>
      </c>
      <c r="O1868" s="66" t="e">
        <v>#N/A</v>
      </c>
      <c r="P1868" s="1">
        <v>1868</v>
      </c>
      <c r="Q1868" s="46">
        <f>ROUND(class[[#This Row],[count]],-3)</f>
        <v>6000</v>
      </c>
      <c r="R1868" s="59">
        <f>VLOOKUP(class[[#This Row],[count_rd]],caltran!$J$2:$P$182,7,FALSE)</f>
        <v>3360.0000000000005</v>
      </c>
      <c r="S1868" s="63">
        <f>VLOOKUP(class[[#This Row],[count_rd]],caltran!$J$2:$P$182,6,FALSE)</f>
        <v>8640</v>
      </c>
      <c r="T1868" s="1">
        <f>IF(AND(class[[#This Row],[flow]]&gt;=class[[#This Row],[low]], class[[#This Row],[flow]]&lt;=class[[#This Row],[high]]),1,0)</f>
        <v>1</v>
      </c>
    </row>
    <row r="1869" spans="1:20" x14ac:dyDescent="0.25">
      <c r="A1869" s="61">
        <v>9951</v>
      </c>
      <c r="B1869" s="61">
        <v>4</v>
      </c>
      <c r="C1869" s="61">
        <v>1</v>
      </c>
      <c r="D1869" s="68">
        <v>2</v>
      </c>
      <c r="E1869" s="61" t="s">
        <v>77</v>
      </c>
      <c r="F1869" s="61">
        <v>4</v>
      </c>
      <c r="G18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69" s="62">
        <v>4</v>
      </c>
      <c r="I1869" s="62">
        <v>14</v>
      </c>
      <c r="J1869" s="61">
        <v>5808</v>
      </c>
      <c r="K1869" s="4">
        <f>VLOOKUP(class[[#This Row],[hwycov_id]],readme!E:F,2,FALSE)</f>
        <v>8643.4370129999988</v>
      </c>
      <c r="L1869" s="64">
        <f t="shared" si="87"/>
        <v>0.48819507799586748</v>
      </c>
      <c r="M1869" s="65">
        <f t="shared" si="88"/>
        <v>2835.4370129999988</v>
      </c>
      <c r="N1869" s="65">
        <f t="shared" si="89"/>
        <v>8039703.0546903554</v>
      </c>
      <c r="O1869" s="66" t="e">
        <v>#N/A</v>
      </c>
      <c r="P1869" s="1">
        <v>1869</v>
      </c>
      <c r="Q1869" s="46">
        <f>ROUND(class[[#This Row],[count]],-3)</f>
        <v>6000</v>
      </c>
      <c r="R1869" s="59">
        <f>VLOOKUP(class[[#This Row],[count_rd]],caltran!$J$2:$P$182,7,FALSE)</f>
        <v>3360.0000000000005</v>
      </c>
      <c r="S1869" s="63">
        <f>VLOOKUP(class[[#This Row],[count_rd]],caltran!$J$2:$P$182,6,FALSE)</f>
        <v>8640</v>
      </c>
      <c r="T1869" s="1">
        <f>IF(AND(class[[#This Row],[flow]]&gt;=class[[#This Row],[low]], class[[#This Row],[flow]]&lt;=class[[#This Row],[high]]),1,0)</f>
        <v>0</v>
      </c>
    </row>
    <row r="1870" spans="1:20" x14ac:dyDescent="0.25">
      <c r="A1870" s="61">
        <v>18435</v>
      </c>
      <c r="B1870" s="61">
        <v>4</v>
      </c>
      <c r="C1870" s="61">
        <v>1</v>
      </c>
      <c r="D1870" s="68">
        <v>1</v>
      </c>
      <c r="E1870" s="61" t="s">
        <v>77</v>
      </c>
      <c r="F1870" s="61">
        <v>4</v>
      </c>
      <c r="G18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70" s="62">
        <v>1</v>
      </c>
      <c r="I1870" s="62">
        <v>14</v>
      </c>
      <c r="J1870" s="61">
        <v>5830</v>
      </c>
      <c r="K1870" s="4">
        <f>VLOOKUP(class[[#This Row],[hwycov_id]],readme!E:F,2,FALSE)</f>
        <v>2414.0677340000002</v>
      </c>
      <c r="L1870" s="64">
        <f t="shared" si="87"/>
        <v>-0.5859232017152658</v>
      </c>
      <c r="M1870" s="65">
        <f t="shared" si="88"/>
        <v>-3415.9322659999998</v>
      </c>
      <c r="N1870" s="65">
        <f t="shared" si="89"/>
        <v>11668593.245899893</v>
      </c>
      <c r="O1870" s="66" t="e">
        <v>#N/A</v>
      </c>
      <c r="P1870" s="1">
        <v>1870</v>
      </c>
      <c r="Q1870" s="46">
        <f>ROUND(class[[#This Row],[count]],-3)</f>
        <v>6000</v>
      </c>
      <c r="R1870" s="59">
        <f>VLOOKUP(class[[#This Row],[count_rd]],caltran!$J$2:$P$182,7,FALSE)</f>
        <v>3360.0000000000005</v>
      </c>
      <c r="S1870" s="63">
        <f>VLOOKUP(class[[#This Row],[count_rd]],caltran!$J$2:$P$182,6,FALSE)</f>
        <v>8640</v>
      </c>
      <c r="T1870" s="1">
        <f>IF(AND(class[[#This Row],[flow]]&gt;=class[[#This Row],[low]], class[[#This Row],[flow]]&lt;=class[[#This Row],[high]]),1,0)</f>
        <v>0</v>
      </c>
    </row>
    <row r="1871" spans="1:20" x14ac:dyDescent="0.25">
      <c r="A1871" s="61">
        <v>23825</v>
      </c>
      <c r="B1871" s="61">
        <v>4</v>
      </c>
      <c r="C1871" s="61">
        <v>1</v>
      </c>
      <c r="D1871" s="68">
        <v>2</v>
      </c>
      <c r="E1871" s="61" t="s">
        <v>77</v>
      </c>
      <c r="F1871" s="61">
        <v>4</v>
      </c>
      <c r="G18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71" s="62">
        <v>5</v>
      </c>
      <c r="I1871" s="62">
        <v>19</v>
      </c>
      <c r="J1871" s="61">
        <v>5900</v>
      </c>
      <c r="K1871" s="4">
        <f>VLOOKUP(class[[#This Row],[hwycov_id]],readme!E:F,2,FALSE)</f>
        <v>4804.1423580000001</v>
      </c>
      <c r="L1871" s="64">
        <f t="shared" si="87"/>
        <v>-0.18573858338983051</v>
      </c>
      <c r="M1871" s="65">
        <f t="shared" si="88"/>
        <v>-1095.8576419999999</v>
      </c>
      <c r="N1871" s="65">
        <f t="shared" si="89"/>
        <v>1200903.9715298</v>
      </c>
      <c r="O1871" s="66" t="e">
        <v>#N/A</v>
      </c>
      <c r="P1871" s="1">
        <v>1871</v>
      </c>
      <c r="Q1871" s="46">
        <f>ROUND(class[[#This Row],[count]],-3)</f>
        <v>6000</v>
      </c>
      <c r="R1871" s="59">
        <f>VLOOKUP(class[[#This Row],[count_rd]],caltran!$J$2:$P$182,7,FALSE)</f>
        <v>3360.0000000000005</v>
      </c>
      <c r="S1871" s="63">
        <f>VLOOKUP(class[[#This Row],[count_rd]],caltran!$J$2:$P$182,6,FALSE)</f>
        <v>8640</v>
      </c>
      <c r="T1871" s="1">
        <f>IF(AND(class[[#This Row],[flow]]&gt;=class[[#This Row],[low]], class[[#This Row],[flow]]&lt;=class[[#This Row],[high]]),1,0)</f>
        <v>1</v>
      </c>
    </row>
    <row r="1872" spans="1:20" x14ac:dyDescent="0.25">
      <c r="A1872" s="61">
        <v>10307</v>
      </c>
      <c r="B1872" s="61">
        <v>4</v>
      </c>
      <c r="C1872" s="61">
        <v>1</v>
      </c>
      <c r="D1872" s="68">
        <v>2</v>
      </c>
      <c r="E1872" s="61" t="s">
        <v>77</v>
      </c>
      <c r="F1872" s="61">
        <v>4</v>
      </c>
      <c r="G18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72" s="62">
        <v>2</v>
      </c>
      <c r="I1872" s="62">
        <v>11</v>
      </c>
      <c r="J1872" s="61">
        <v>5900</v>
      </c>
      <c r="K1872" s="4">
        <f>VLOOKUP(class[[#This Row],[hwycov_id]],readme!E:F,2,FALSE)</f>
        <v>6507.4186440000003</v>
      </c>
      <c r="L1872" s="64">
        <f t="shared" si="87"/>
        <v>0.10295231254237303</v>
      </c>
      <c r="M1872" s="65">
        <f t="shared" si="88"/>
        <v>607.41864400000031</v>
      </c>
      <c r="N1872" s="65">
        <f t="shared" si="89"/>
        <v>368957.40907879913</v>
      </c>
      <c r="O1872" s="66" t="e">
        <v>#N/A</v>
      </c>
      <c r="P1872" s="1">
        <v>1872</v>
      </c>
      <c r="Q1872" s="46">
        <f>ROUND(class[[#This Row],[count]],-3)</f>
        <v>6000</v>
      </c>
      <c r="R1872" s="59">
        <f>VLOOKUP(class[[#This Row],[count_rd]],caltran!$J$2:$P$182,7,FALSE)</f>
        <v>3360.0000000000005</v>
      </c>
      <c r="S1872" s="63">
        <f>VLOOKUP(class[[#This Row],[count_rd]],caltran!$J$2:$P$182,6,FALSE)</f>
        <v>8640</v>
      </c>
      <c r="T1872" s="1">
        <f>IF(AND(class[[#This Row],[flow]]&gt;=class[[#This Row],[low]], class[[#This Row],[flow]]&lt;=class[[#This Row],[high]]),1,0)</f>
        <v>1</v>
      </c>
    </row>
    <row r="1873" spans="1:20" x14ac:dyDescent="0.25">
      <c r="A1873" s="61">
        <v>6503</v>
      </c>
      <c r="B1873" s="61">
        <v>4</v>
      </c>
      <c r="C1873" s="61">
        <v>1</v>
      </c>
      <c r="D1873" s="68">
        <v>2</v>
      </c>
      <c r="E1873" s="61" t="s">
        <v>77</v>
      </c>
      <c r="F1873" s="61">
        <v>4</v>
      </c>
      <c r="G18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73" s="62">
        <v>2</v>
      </c>
      <c r="I1873" s="62">
        <v>11</v>
      </c>
      <c r="J1873" s="61">
        <v>5900</v>
      </c>
      <c r="K1873" s="4">
        <f>VLOOKUP(class[[#This Row],[hwycov_id]],readme!E:F,2,FALSE)</f>
        <v>3682.3847029999997</v>
      </c>
      <c r="L1873" s="64">
        <f t="shared" si="87"/>
        <v>-0.37586699949152547</v>
      </c>
      <c r="M1873" s="65">
        <f t="shared" si="88"/>
        <v>-2217.6152970000003</v>
      </c>
      <c r="N1873" s="65">
        <f t="shared" si="89"/>
        <v>4917817.605488399</v>
      </c>
      <c r="O1873" s="66" t="e">
        <v>#N/A</v>
      </c>
      <c r="P1873" s="1">
        <v>1873</v>
      </c>
      <c r="Q1873" s="46">
        <f>ROUND(class[[#This Row],[count]],-3)</f>
        <v>6000</v>
      </c>
      <c r="R1873" s="59">
        <f>VLOOKUP(class[[#This Row],[count_rd]],caltran!$J$2:$P$182,7,FALSE)</f>
        <v>3360.0000000000005</v>
      </c>
      <c r="S1873" s="63">
        <f>VLOOKUP(class[[#This Row],[count_rd]],caltran!$J$2:$P$182,6,FALSE)</f>
        <v>8640</v>
      </c>
      <c r="T1873" s="1">
        <f>IF(AND(class[[#This Row],[flow]]&gt;=class[[#This Row],[low]], class[[#This Row],[flow]]&lt;=class[[#This Row],[high]]),1,0)</f>
        <v>1</v>
      </c>
    </row>
    <row r="1874" spans="1:20" x14ac:dyDescent="0.25">
      <c r="A1874" s="61">
        <v>5224</v>
      </c>
      <c r="B1874" s="61">
        <v>4</v>
      </c>
      <c r="C1874" s="61">
        <v>1</v>
      </c>
      <c r="D1874" s="68">
        <v>2</v>
      </c>
      <c r="E1874" s="61" t="s">
        <v>77</v>
      </c>
      <c r="F1874" s="61">
        <v>4</v>
      </c>
      <c r="G18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74" s="62">
        <v>2</v>
      </c>
      <c r="I1874" s="62">
        <v>11</v>
      </c>
      <c r="J1874" s="61">
        <v>5900</v>
      </c>
      <c r="K1874" s="4">
        <f>VLOOKUP(class[[#This Row],[hwycov_id]],readme!E:F,2,FALSE)</f>
        <v>4052.6620549999998</v>
      </c>
      <c r="L1874" s="64">
        <f t="shared" si="87"/>
        <v>-0.31310812627118645</v>
      </c>
      <c r="M1874" s="65">
        <f t="shared" si="88"/>
        <v>-1847.3379450000002</v>
      </c>
      <c r="N1874" s="65">
        <f t="shared" si="89"/>
        <v>3412657.483036824</v>
      </c>
      <c r="O1874" s="66" t="e">
        <v>#N/A</v>
      </c>
      <c r="P1874" s="1">
        <v>1874</v>
      </c>
      <c r="Q1874" s="46">
        <f>ROUND(class[[#This Row],[count]],-3)</f>
        <v>6000</v>
      </c>
      <c r="R1874" s="59">
        <f>VLOOKUP(class[[#This Row],[count_rd]],caltran!$J$2:$P$182,7,FALSE)</f>
        <v>3360.0000000000005</v>
      </c>
      <c r="S1874" s="63">
        <f>VLOOKUP(class[[#This Row],[count_rd]],caltran!$J$2:$P$182,6,FALSE)</f>
        <v>8640</v>
      </c>
      <c r="T1874" s="1">
        <f>IF(AND(class[[#This Row],[flow]]&gt;=class[[#This Row],[low]], class[[#This Row],[flow]]&lt;=class[[#This Row],[high]]),1,0)</f>
        <v>1</v>
      </c>
    </row>
    <row r="1875" spans="1:20" x14ac:dyDescent="0.25">
      <c r="A1875" s="61">
        <v>4969</v>
      </c>
      <c r="B1875" s="61">
        <v>4</v>
      </c>
      <c r="C1875" s="61">
        <v>1</v>
      </c>
      <c r="D1875" s="68">
        <v>2</v>
      </c>
      <c r="E1875" s="61" t="s">
        <v>77</v>
      </c>
      <c r="F1875" s="61">
        <v>4</v>
      </c>
      <c r="G18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75" s="62">
        <v>2</v>
      </c>
      <c r="I1875" s="62">
        <v>11</v>
      </c>
      <c r="J1875" s="61">
        <v>5900</v>
      </c>
      <c r="K1875" s="4">
        <f>VLOOKUP(class[[#This Row],[hwycov_id]],readme!E:F,2,FALSE)</f>
        <v>9461.3715759999995</v>
      </c>
      <c r="L1875" s="64">
        <f t="shared" si="87"/>
        <v>0.60362230101694903</v>
      </c>
      <c r="M1875" s="65">
        <f t="shared" si="88"/>
        <v>3561.3715759999995</v>
      </c>
      <c r="N1875" s="65">
        <f t="shared" si="89"/>
        <v>12683367.502340721</v>
      </c>
      <c r="O1875" s="66" t="e">
        <v>#N/A</v>
      </c>
      <c r="P1875" s="1">
        <v>1875</v>
      </c>
      <c r="Q1875" s="46">
        <f>ROUND(class[[#This Row],[count]],-3)</f>
        <v>6000</v>
      </c>
      <c r="R1875" s="59">
        <f>VLOOKUP(class[[#This Row],[count_rd]],caltran!$J$2:$P$182,7,FALSE)</f>
        <v>3360.0000000000005</v>
      </c>
      <c r="S1875" s="63">
        <f>VLOOKUP(class[[#This Row],[count_rd]],caltran!$J$2:$P$182,6,FALSE)</f>
        <v>8640</v>
      </c>
      <c r="T1875" s="1">
        <f>IF(AND(class[[#This Row],[flow]]&gt;=class[[#This Row],[low]], class[[#This Row],[flow]]&lt;=class[[#This Row],[high]]),1,0)</f>
        <v>0</v>
      </c>
    </row>
    <row r="1876" spans="1:20" x14ac:dyDescent="0.25">
      <c r="A1876" s="61">
        <v>4392</v>
      </c>
      <c r="B1876" s="61">
        <v>4</v>
      </c>
      <c r="C1876" s="61">
        <v>1</v>
      </c>
      <c r="D1876" s="68">
        <v>2</v>
      </c>
      <c r="E1876" s="61" t="s">
        <v>77</v>
      </c>
      <c r="F1876" s="61">
        <v>4</v>
      </c>
      <c r="G18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76" s="62">
        <v>2</v>
      </c>
      <c r="I1876" s="62">
        <v>11</v>
      </c>
      <c r="J1876" s="61">
        <v>5900</v>
      </c>
      <c r="K1876" s="4">
        <f>VLOOKUP(class[[#This Row],[hwycov_id]],readme!E:F,2,FALSE)</f>
        <v>6547.2275150000005</v>
      </c>
      <c r="L1876" s="64">
        <f t="shared" si="87"/>
        <v>0.1096995788135593</v>
      </c>
      <c r="M1876" s="65">
        <f t="shared" si="88"/>
        <v>647.22751500000049</v>
      </c>
      <c r="N1876" s="65">
        <f t="shared" si="89"/>
        <v>418903.45617307589</v>
      </c>
      <c r="O1876" s="66" t="e">
        <v>#N/A</v>
      </c>
      <c r="P1876" s="1">
        <v>1876</v>
      </c>
      <c r="Q1876" s="46">
        <f>ROUND(class[[#This Row],[count]],-3)</f>
        <v>6000</v>
      </c>
      <c r="R1876" s="59">
        <f>VLOOKUP(class[[#This Row],[count_rd]],caltran!$J$2:$P$182,7,FALSE)</f>
        <v>3360.0000000000005</v>
      </c>
      <c r="S1876" s="63">
        <f>VLOOKUP(class[[#This Row],[count_rd]],caltran!$J$2:$P$182,6,FALSE)</f>
        <v>8640</v>
      </c>
      <c r="T1876" s="1">
        <f>IF(AND(class[[#This Row],[flow]]&gt;=class[[#This Row],[low]], class[[#This Row],[flow]]&lt;=class[[#This Row],[high]]),1,0)</f>
        <v>1</v>
      </c>
    </row>
    <row r="1877" spans="1:20" x14ac:dyDescent="0.25">
      <c r="A1877" s="61">
        <v>19757</v>
      </c>
      <c r="B1877" s="61">
        <v>4</v>
      </c>
      <c r="C1877" s="61">
        <v>1</v>
      </c>
      <c r="D1877" s="68">
        <v>2</v>
      </c>
      <c r="E1877" s="61" t="s">
        <v>77</v>
      </c>
      <c r="F1877" s="61">
        <v>4</v>
      </c>
      <c r="G18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77" s="62">
        <v>2</v>
      </c>
      <c r="I1877" s="62">
        <v>14</v>
      </c>
      <c r="J1877" s="61">
        <v>5972</v>
      </c>
      <c r="K1877" s="4">
        <f>VLOOKUP(class[[#This Row],[hwycov_id]],readme!E:F,2,FALSE)</f>
        <v>2424.3796789999997</v>
      </c>
      <c r="L1877" s="64">
        <f t="shared" si="87"/>
        <v>-0.59404225066979244</v>
      </c>
      <c r="M1877" s="65">
        <f t="shared" si="88"/>
        <v>-3547.6203210000003</v>
      </c>
      <c r="N1877" s="65">
        <f t="shared" si="89"/>
        <v>12585609.941972146</v>
      </c>
      <c r="O1877" s="66" t="e">
        <v>#N/A</v>
      </c>
      <c r="P1877" s="1">
        <v>1877</v>
      </c>
      <c r="Q1877" s="46">
        <f>ROUND(class[[#This Row],[count]],-3)</f>
        <v>6000</v>
      </c>
      <c r="R1877" s="59">
        <f>VLOOKUP(class[[#This Row],[count_rd]],caltran!$J$2:$P$182,7,FALSE)</f>
        <v>3360.0000000000005</v>
      </c>
      <c r="S1877" s="63">
        <f>VLOOKUP(class[[#This Row],[count_rd]],caltran!$J$2:$P$182,6,FALSE)</f>
        <v>8640</v>
      </c>
      <c r="T1877" s="1">
        <f>IF(AND(class[[#This Row],[flow]]&gt;=class[[#This Row],[low]], class[[#This Row],[flow]]&lt;=class[[#This Row],[high]]),1,0)</f>
        <v>0</v>
      </c>
    </row>
    <row r="1878" spans="1:20" x14ac:dyDescent="0.25">
      <c r="A1878" s="61">
        <v>31029</v>
      </c>
      <c r="B1878" s="61">
        <v>4</v>
      </c>
      <c r="C1878" s="61">
        <v>1</v>
      </c>
      <c r="D1878" s="68">
        <v>2</v>
      </c>
      <c r="E1878" s="61" t="s">
        <v>77</v>
      </c>
      <c r="F1878" s="61">
        <v>4</v>
      </c>
      <c r="G18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78" s="62">
        <v>5</v>
      </c>
      <c r="I1878" s="62">
        <v>16</v>
      </c>
      <c r="J1878" s="61">
        <v>6000</v>
      </c>
      <c r="K1878" s="4">
        <f>VLOOKUP(class[[#This Row],[hwycov_id]],readme!E:F,2,FALSE)</f>
        <v>5530.2869719999999</v>
      </c>
      <c r="L1878" s="64">
        <f t="shared" si="87"/>
        <v>-7.8285504666666728E-2</v>
      </c>
      <c r="M1878" s="65">
        <f t="shared" si="88"/>
        <v>-469.71302800000012</v>
      </c>
      <c r="N1878" s="65">
        <f t="shared" si="89"/>
        <v>220630.32867292891</v>
      </c>
      <c r="O1878" s="66" t="e">
        <v>#N/A</v>
      </c>
      <c r="P1878" s="1">
        <v>1878</v>
      </c>
      <c r="Q1878" s="46">
        <f>ROUND(class[[#This Row],[count]],-3)</f>
        <v>6000</v>
      </c>
      <c r="R1878" s="59">
        <f>VLOOKUP(class[[#This Row],[count_rd]],caltran!$J$2:$P$182,7,FALSE)</f>
        <v>3360.0000000000005</v>
      </c>
      <c r="S1878" s="63">
        <f>VLOOKUP(class[[#This Row],[count_rd]],caltran!$J$2:$P$182,6,FALSE)</f>
        <v>8640</v>
      </c>
      <c r="T1878" s="1">
        <f>IF(AND(class[[#This Row],[flow]]&gt;=class[[#This Row],[low]], class[[#This Row],[flow]]&lt;=class[[#This Row],[high]]),1,0)</f>
        <v>1</v>
      </c>
    </row>
    <row r="1879" spans="1:20" x14ac:dyDescent="0.25">
      <c r="A1879" s="61">
        <v>1952</v>
      </c>
      <c r="B1879" s="61">
        <v>4</v>
      </c>
      <c r="C1879" s="61">
        <v>1</v>
      </c>
      <c r="D1879" s="68">
        <v>2</v>
      </c>
      <c r="E1879" s="61" t="s">
        <v>77</v>
      </c>
      <c r="F1879" s="61">
        <v>4</v>
      </c>
      <c r="G18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79" s="62">
        <v>3</v>
      </c>
      <c r="I1879" s="62">
        <v>14</v>
      </c>
      <c r="J1879" s="61">
        <v>6072</v>
      </c>
      <c r="K1879" s="4">
        <f>VLOOKUP(class[[#This Row],[hwycov_id]],readme!E:F,2,FALSE)</f>
        <v>752.346</v>
      </c>
      <c r="L1879" s="64">
        <f t="shared" si="87"/>
        <v>-0.87609584980237154</v>
      </c>
      <c r="M1879" s="65">
        <f t="shared" si="88"/>
        <v>-5319.6540000000005</v>
      </c>
      <c r="N1879" s="65">
        <f t="shared" si="89"/>
        <v>28298718.679716006</v>
      </c>
      <c r="O1879" s="66" t="e">
        <v>#N/A</v>
      </c>
      <c r="P1879" s="1">
        <v>1879</v>
      </c>
      <c r="Q1879" s="46">
        <f>ROUND(class[[#This Row],[count]],-3)</f>
        <v>6000</v>
      </c>
      <c r="R1879" s="59">
        <f>VLOOKUP(class[[#This Row],[count_rd]],caltran!$J$2:$P$182,7,FALSE)</f>
        <v>3360.0000000000005</v>
      </c>
      <c r="S1879" s="63">
        <f>VLOOKUP(class[[#This Row],[count_rd]],caltran!$J$2:$P$182,6,FALSE)</f>
        <v>8640</v>
      </c>
      <c r="T1879" s="1">
        <f>IF(AND(class[[#This Row],[flow]]&gt;=class[[#This Row],[low]], class[[#This Row],[flow]]&lt;=class[[#This Row],[high]]),1,0)</f>
        <v>0</v>
      </c>
    </row>
    <row r="1880" spans="1:20" x14ac:dyDescent="0.25">
      <c r="A1880" s="61">
        <v>4369</v>
      </c>
      <c r="B1880" s="61">
        <v>4</v>
      </c>
      <c r="C1880" s="61">
        <v>1</v>
      </c>
      <c r="D1880" s="68">
        <v>2</v>
      </c>
      <c r="E1880" s="61" t="s">
        <v>77</v>
      </c>
      <c r="F1880" s="61">
        <v>4</v>
      </c>
      <c r="G18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80" s="62">
        <v>2</v>
      </c>
      <c r="I1880" s="62">
        <v>11</v>
      </c>
      <c r="J1880" s="61">
        <v>6100</v>
      </c>
      <c r="K1880" s="4">
        <f>VLOOKUP(class[[#This Row],[hwycov_id]],readme!E:F,2,FALSE)</f>
        <v>4198.3375130000004</v>
      </c>
      <c r="L1880" s="64">
        <f t="shared" si="87"/>
        <v>-0.31174794868852451</v>
      </c>
      <c r="M1880" s="65">
        <f t="shared" si="88"/>
        <v>-1901.6624869999996</v>
      </c>
      <c r="N1880" s="65">
        <f t="shared" si="89"/>
        <v>3616320.2144630235</v>
      </c>
      <c r="O1880" s="66" t="e">
        <v>#N/A</v>
      </c>
      <c r="P1880" s="1">
        <v>1880</v>
      </c>
      <c r="Q1880" s="46">
        <f>ROUND(class[[#This Row],[count]],-3)</f>
        <v>6000</v>
      </c>
      <c r="R1880" s="59">
        <f>VLOOKUP(class[[#This Row],[count_rd]],caltran!$J$2:$P$182,7,FALSE)</f>
        <v>3360.0000000000005</v>
      </c>
      <c r="S1880" s="63">
        <f>VLOOKUP(class[[#This Row],[count_rd]],caltran!$J$2:$P$182,6,FALSE)</f>
        <v>8640</v>
      </c>
      <c r="T1880" s="1">
        <f>IF(AND(class[[#This Row],[flow]]&gt;=class[[#This Row],[low]], class[[#This Row],[flow]]&lt;=class[[#This Row],[high]]),1,0)</f>
        <v>1</v>
      </c>
    </row>
    <row r="1881" spans="1:20" x14ac:dyDescent="0.25">
      <c r="A1881" s="61">
        <v>13321</v>
      </c>
      <c r="B1881" s="61">
        <v>4</v>
      </c>
      <c r="C1881" s="61">
        <v>1</v>
      </c>
      <c r="D1881" s="68">
        <v>2</v>
      </c>
      <c r="E1881" s="61" t="s">
        <v>77</v>
      </c>
      <c r="F1881" s="61">
        <v>4</v>
      </c>
      <c r="G18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81" s="62">
        <v>7</v>
      </c>
      <c r="I1881" s="62">
        <v>7</v>
      </c>
      <c r="J1881" s="61">
        <v>6100</v>
      </c>
      <c r="K1881" s="4">
        <f>VLOOKUP(class[[#This Row],[hwycov_id]],readme!E:F,2,FALSE)</f>
        <v>3775.0997299999999</v>
      </c>
      <c r="L1881" s="64">
        <f t="shared" si="87"/>
        <v>-0.3811311918032787</v>
      </c>
      <c r="M1881" s="65">
        <f t="shared" si="88"/>
        <v>-2324.9002700000001</v>
      </c>
      <c r="N1881" s="65">
        <f t="shared" si="89"/>
        <v>5405161.2654460734</v>
      </c>
      <c r="O1881" s="66" t="e">
        <v>#N/A</v>
      </c>
      <c r="P1881" s="1">
        <v>1881</v>
      </c>
      <c r="Q1881" s="46">
        <f>ROUND(class[[#This Row],[count]],-3)</f>
        <v>6000</v>
      </c>
      <c r="R1881" s="59">
        <f>VLOOKUP(class[[#This Row],[count_rd]],caltran!$J$2:$P$182,7,FALSE)</f>
        <v>3360.0000000000005</v>
      </c>
      <c r="S1881" s="63">
        <f>VLOOKUP(class[[#This Row],[count_rd]],caltran!$J$2:$P$182,6,FALSE)</f>
        <v>8640</v>
      </c>
      <c r="T1881" s="1">
        <f>IF(AND(class[[#This Row],[flow]]&gt;=class[[#This Row],[low]], class[[#This Row],[flow]]&lt;=class[[#This Row],[high]]),1,0)</f>
        <v>1</v>
      </c>
    </row>
    <row r="1882" spans="1:20" x14ac:dyDescent="0.25">
      <c r="A1882" s="61">
        <v>19169</v>
      </c>
      <c r="B1882" s="61">
        <v>4</v>
      </c>
      <c r="C1882" s="61">
        <v>1</v>
      </c>
      <c r="D1882" s="68">
        <v>2</v>
      </c>
      <c r="E1882" s="61" t="s">
        <v>77</v>
      </c>
      <c r="F1882" s="61">
        <v>4</v>
      </c>
      <c r="G18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82" s="62">
        <v>4</v>
      </c>
      <c r="I1882" s="62">
        <v>8</v>
      </c>
      <c r="J1882" s="61">
        <v>6100</v>
      </c>
      <c r="K1882" s="4">
        <f>VLOOKUP(class[[#This Row],[hwycov_id]],readme!E:F,2,FALSE)</f>
        <v>4118.2980719999996</v>
      </c>
      <c r="L1882" s="64">
        <f t="shared" si="87"/>
        <v>-0.32486916852459025</v>
      </c>
      <c r="M1882" s="65">
        <f t="shared" si="88"/>
        <v>-1981.7019280000004</v>
      </c>
      <c r="N1882" s="65">
        <f t="shared" si="89"/>
        <v>3927142.5314389188</v>
      </c>
      <c r="O1882" s="66" t="e">
        <v>#N/A</v>
      </c>
      <c r="P1882" s="1">
        <v>1882</v>
      </c>
      <c r="Q1882" s="46">
        <f>ROUND(class[[#This Row],[count]],-3)</f>
        <v>6000</v>
      </c>
      <c r="R1882" s="59">
        <f>VLOOKUP(class[[#This Row],[count_rd]],caltran!$J$2:$P$182,7,FALSE)</f>
        <v>3360.0000000000005</v>
      </c>
      <c r="S1882" s="63">
        <f>VLOOKUP(class[[#This Row],[count_rd]],caltran!$J$2:$P$182,6,FALSE)</f>
        <v>8640</v>
      </c>
      <c r="T1882" s="1">
        <f>IF(AND(class[[#This Row],[flow]]&gt;=class[[#This Row],[low]], class[[#This Row],[flow]]&lt;=class[[#This Row],[high]]),1,0)</f>
        <v>1</v>
      </c>
    </row>
    <row r="1883" spans="1:20" x14ac:dyDescent="0.25">
      <c r="A1883" s="61">
        <v>14482</v>
      </c>
      <c r="B1883" s="61">
        <v>4</v>
      </c>
      <c r="C1883" s="61">
        <v>1</v>
      </c>
      <c r="D1883" s="68">
        <v>2</v>
      </c>
      <c r="E1883" s="61" t="s">
        <v>77</v>
      </c>
      <c r="F1883" s="61">
        <v>4</v>
      </c>
      <c r="G18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83" s="62">
        <v>5</v>
      </c>
      <c r="I1883" s="62">
        <v>5</v>
      </c>
      <c r="J1883" s="61">
        <v>6100</v>
      </c>
      <c r="K1883" s="4">
        <f>VLOOKUP(class[[#This Row],[hwycov_id]],readme!E:F,2,FALSE)</f>
        <v>6342.8892139999998</v>
      </c>
      <c r="L1883" s="64">
        <f t="shared" si="87"/>
        <v>3.9817903934426191E-2</v>
      </c>
      <c r="M1883" s="65">
        <f t="shared" si="88"/>
        <v>242.88921399999981</v>
      </c>
      <c r="N1883" s="65">
        <f t="shared" si="89"/>
        <v>58995.170277537705</v>
      </c>
      <c r="O1883" s="66" t="e">
        <v>#N/A</v>
      </c>
      <c r="P1883" s="1">
        <v>1883</v>
      </c>
      <c r="Q1883" s="46">
        <f>ROUND(class[[#This Row],[count]],-3)</f>
        <v>6000</v>
      </c>
      <c r="R1883" s="59">
        <f>VLOOKUP(class[[#This Row],[count_rd]],caltran!$J$2:$P$182,7,FALSE)</f>
        <v>3360.0000000000005</v>
      </c>
      <c r="S1883" s="63">
        <f>VLOOKUP(class[[#This Row],[count_rd]],caltran!$J$2:$P$182,6,FALSE)</f>
        <v>8640</v>
      </c>
      <c r="T1883" s="1">
        <f>IF(AND(class[[#This Row],[flow]]&gt;=class[[#This Row],[low]], class[[#This Row],[flow]]&lt;=class[[#This Row],[high]]),1,0)</f>
        <v>1</v>
      </c>
    </row>
    <row r="1884" spans="1:20" x14ac:dyDescent="0.25">
      <c r="A1884" s="61">
        <v>24754</v>
      </c>
      <c r="B1884" s="61">
        <v>4</v>
      </c>
      <c r="C1884" s="61">
        <v>1</v>
      </c>
      <c r="D1884" s="68">
        <v>2</v>
      </c>
      <c r="E1884" s="61" t="s">
        <v>77</v>
      </c>
      <c r="F1884" s="61">
        <v>4</v>
      </c>
      <c r="G18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84" s="62">
        <v>2</v>
      </c>
      <c r="I1884" s="62">
        <v>14</v>
      </c>
      <c r="J1884" s="61">
        <v>6189</v>
      </c>
      <c r="K1884" s="4">
        <f>VLOOKUP(class[[#This Row],[hwycov_id]],readme!E:F,2,FALSE)</f>
        <v>2808.6618349999999</v>
      </c>
      <c r="L1884" s="64">
        <f t="shared" si="87"/>
        <v>-0.54618487073840694</v>
      </c>
      <c r="M1884" s="65">
        <f t="shared" si="88"/>
        <v>-3380.3381650000001</v>
      </c>
      <c r="N1884" s="65">
        <f t="shared" si="89"/>
        <v>11426686.109755568</v>
      </c>
      <c r="O1884" s="66" t="e">
        <v>#N/A</v>
      </c>
      <c r="P1884" s="1">
        <v>1884</v>
      </c>
      <c r="Q1884" s="46">
        <f>ROUND(class[[#This Row],[count]],-3)</f>
        <v>6000</v>
      </c>
      <c r="R1884" s="59">
        <f>VLOOKUP(class[[#This Row],[count_rd]],caltran!$J$2:$P$182,7,FALSE)</f>
        <v>3360.0000000000005</v>
      </c>
      <c r="S1884" s="63">
        <f>VLOOKUP(class[[#This Row],[count_rd]],caltran!$J$2:$P$182,6,FALSE)</f>
        <v>8640</v>
      </c>
      <c r="T1884" s="1">
        <f>IF(AND(class[[#This Row],[flow]]&gt;=class[[#This Row],[low]], class[[#This Row],[flow]]&lt;=class[[#This Row],[high]]),1,0)</f>
        <v>0</v>
      </c>
    </row>
    <row r="1885" spans="1:20" x14ac:dyDescent="0.25">
      <c r="A1885" s="61">
        <v>25807</v>
      </c>
      <c r="B1885" s="61">
        <v>4</v>
      </c>
      <c r="C1885" s="61">
        <v>1</v>
      </c>
      <c r="D1885" s="68">
        <v>2</v>
      </c>
      <c r="E1885" s="61" t="s">
        <v>77</v>
      </c>
      <c r="F1885" s="61">
        <v>4</v>
      </c>
      <c r="G18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85" s="62">
        <v>4</v>
      </c>
      <c r="I1885" s="62">
        <v>8</v>
      </c>
      <c r="J1885" s="61">
        <v>6200</v>
      </c>
      <c r="K1885" s="4">
        <f>VLOOKUP(class[[#This Row],[hwycov_id]],readme!E:F,2,FALSE)</f>
        <v>1619.3910340000002</v>
      </c>
      <c r="L1885" s="64">
        <f t="shared" si="87"/>
        <v>-0.73880789774193545</v>
      </c>
      <c r="M1885" s="65">
        <f t="shared" si="88"/>
        <v>-4580.6089659999998</v>
      </c>
      <c r="N1885" s="65">
        <f t="shared" si="89"/>
        <v>20981978.499399588</v>
      </c>
      <c r="O1885" s="66" t="e">
        <v>#N/A</v>
      </c>
      <c r="P1885" s="1">
        <v>1885</v>
      </c>
      <c r="Q1885" s="46">
        <f>ROUND(class[[#This Row],[count]],-3)</f>
        <v>6000</v>
      </c>
      <c r="R1885" s="59">
        <f>VLOOKUP(class[[#This Row],[count_rd]],caltran!$J$2:$P$182,7,FALSE)</f>
        <v>3360.0000000000005</v>
      </c>
      <c r="S1885" s="63">
        <f>VLOOKUP(class[[#This Row],[count_rd]],caltran!$J$2:$P$182,6,FALSE)</f>
        <v>8640</v>
      </c>
      <c r="T1885" s="1">
        <f>IF(AND(class[[#This Row],[flow]]&gt;=class[[#This Row],[low]], class[[#This Row],[flow]]&lt;=class[[#This Row],[high]]),1,0)</f>
        <v>0</v>
      </c>
    </row>
    <row r="1886" spans="1:20" x14ac:dyDescent="0.25">
      <c r="A1886" s="61">
        <v>5864</v>
      </c>
      <c r="B1886" s="61">
        <v>4</v>
      </c>
      <c r="C1886" s="61">
        <v>1</v>
      </c>
      <c r="D1886" s="68">
        <v>2</v>
      </c>
      <c r="E1886" s="61" t="s">
        <v>77</v>
      </c>
      <c r="F1886" s="61">
        <v>4</v>
      </c>
      <c r="G18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886" s="62">
        <v>2</v>
      </c>
      <c r="I1886" s="62">
        <v>11</v>
      </c>
      <c r="J1886" s="61">
        <v>6200</v>
      </c>
      <c r="K1886" s="4">
        <f>VLOOKUP(class[[#This Row],[hwycov_id]],readme!E:F,2,FALSE)</f>
        <v>11383.932006999999</v>
      </c>
      <c r="L1886" s="64">
        <f t="shared" si="87"/>
        <v>0.83611806564516122</v>
      </c>
      <c r="M1886" s="65">
        <f t="shared" si="88"/>
        <v>5183.9320069999994</v>
      </c>
      <c r="N1886" s="65">
        <f t="shared" si="89"/>
        <v>26873151.053199042</v>
      </c>
      <c r="O1886" s="66" t="e">
        <v>#N/A</v>
      </c>
      <c r="P1886" s="1">
        <v>1886</v>
      </c>
      <c r="Q1886" s="46">
        <f>ROUND(class[[#This Row],[count]],-3)</f>
        <v>6000</v>
      </c>
      <c r="R1886" s="59">
        <f>VLOOKUP(class[[#This Row],[count_rd]],caltran!$J$2:$P$182,7,FALSE)</f>
        <v>3360.0000000000005</v>
      </c>
      <c r="S1886" s="63">
        <f>VLOOKUP(class[[#This Row],[count_rd]],caltran!$J$2:$P$182,6,FALSE)</f>
        <v>8640</v>
      </c>
      <c r="T1886" s="1">
        <f>IF(AND(class[[#This Row],[flow]]&gt;=class[[#This Row],[low]], class[[#This Row],[flow]]&lt;=class[[#This Row],[high]]),1,0)</f>
        <v>0</v>
      </c>
    </row>
    <row r="1887" spans="1:20" x14ac:dyDescent="0.25">
      <c r="A1887" s="61">
        <v>3266</v>
      </c>
      <c r="B1887" s="61">
        <v>4</v>
      </c>
      <c r="C1887" s="61">
        <v>1</v>
      </c>
      <c r="D1887" s="68">
        <v>2</v>
      </c>
      <c r="E1887" s="61" t="s">
        <v>77</v>
      </c>
      <c r="F1887" s="61">
        <v>4</v>
      </c>
      <c r="G18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87" s="62">
        <v>7</v>
      </c>
      <c r="I1887" s="62">
        <v>7</v>
      </c>
      <c r="J1887" s="61">
        <v>6300</v>
      </c>
      <c r="K1887" s="4">
        <f>VLOOKUP(class[[#This Row],[hwycov_id]],readme!E:F,2,FALSE)</f>
        <v>7730.2388529999989</v>
      </c>
      <c r="L1887" s="64">
        <f t="shared" si="87"/>
        <v>0.22702204015872995</v>
      </c>
      <c r="M1887" s="65">
        <f t="shared" si="88"/>
        <v>1430.2388529999989</v>
      </c>
      <c r="N1887" s="65">
        <f t="shared" si="89"/>
        <v>2045583.1766307526</v>
      </c>
      <c r="O1887" s="66" t="e">
        <v>#N/A</v>
      </c>
      <c r="P1887" s="1">
        <v>1887</v>
      </c>
      <c r="Q1887" s="46">
        <f>ROUND(class[[#This Row],[count]],-3)</f>
        <v>6000</v>
      </c>
      <c r="R1887" s="59">
        <f>VLOOKUP(class[[#This Row],[count_rd]],caltran!$J$2:$P$182,7,FALSE)</f>
        <v>3360.0000000000005</v>
      </c>
      <c r="S1887" s="63">
        <f>VLOOKUP(class[[#This Row],[count_rd]],caltran!$J$2:$P$182,6,FALSE)</f>
        <v>8640</v>
      </c>
      <c r="T1887" s="1">
        <f>IF(AND(class[[#This Row],[flow]]&gt;=class[[#This Row],[low]], class[[#This Row],[flow]]&lt;=class[[#This Row],[high]]),1,0)</f>
        <v>1</v>
      </c>
    </row>
    <row r="1888" spans="1:20" x14ac:dyDescent="0.25">
      <c r="A1888" s="61">
        <v>11697</v>
      </c>
      <c r="B1888" s="61">
        <v>4</v>
      </c>
      <c r="C1888" s="61">
        <v>1</v>
      </c>
      <c r="D1888" s="68">
        <v>2</v>
      </c>
      <c r="E1888" s="61" t="s">
        <v>77</v>
      </c>
      <c r="F1888" s="61">
        <v>4</v>
      </c>
      <c r="G18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88" s="62">
        <v>3</v>
      </c>
      <c r="I1888" s="62">
        <v>14</v>
      </c>
      <c r="J1888" s="61">
        <v>6300</v>
      </c>
      <c r="K1888" s="4">
        <f>VLOOKUP(class[[#This Row],[hwycov_id]],readme!E:F,2,FALSE)</f>
        <v>8374.4174280000007</v>
      </c>
      <c r="L1888" s="64">
        <f t="shared" si="87"/>
        <v>0.32927260761904775</v>
      </c>
      <c r="M1888" s="65">
        <f t="shared" si="88"/>
        <v>2074.4174280000007</v>
      </c>
      <c r="N1888" s="65">
        <f t="shared" si="89"/>
        <v>4303207.6655901382</v>
      </c>
      <c r="O1888" s="66" t="e">
        <v>#N/A</v>
      </c>
      <c r="P1888" s="1">
        <v>1888</v>
      </c>
      <c r="Q1888" s="46">
        <f>ROUND(class[[#This Row],[count]],-3)</f>
        <v>6000</v>
      </c>
      <c r="R1888" s="59">
        <f>VLOOKUP(class[[#This Row],[count_rd]],caltran!$J$2:$P$182,7,FALSE)</f>
        <v>3360.0000000000005</v>
      </c>
      <c r="S1888" s="63">
        <f>VLOOKUP(class[[#This Row],[count_rd]],caltran!$J$2:$P$182,6,FALSE)</f>
        <v>8640</v>
      </c>
      <c r="T1888" s="1">
        <f>IF(AND(class[[#This Row],[flow]]&gt;=class[[#This Row],[low]], class[[#This Row],[flow]]&lt;=class[[#This Row],[high]]),1,0)</f>
        <v>1</v>
      </c>
    </row>
    <row r="1889" spans="1:20" x14ac:dyDescent="0.25">
      <c r="A1889" s="61">
        <v>22478</v>
      </c>
      <c r="B1889" s="61">
        <v>4</v>
      </c>
      <c r="C1889" s="61">
        <v>1</v>
      </c>
      <c r="D1889" s="68">
        <v>2</v>
      </c>
      <c r="E1889" s="61" t="s">
        <v>77</v>
      </c>
      <c r="F1889" s="61">
        <v>4</v>
      </c>
      <c r="G18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89" s="62">
        <v>7</v>
      </c>
      <c r="I1889" s="62">
        <v>7</v>
      </c>
      <c r="J1889" s="61">
        <v>6300</v>
      </c>
      <c r="K1889" s="4">
        <f>VLOOKUP(class[[#This Row],[hwycov_id]],readme!E:F,2,FALSE)</f>
        <v>5773.3783289999992</v>
      </c>
      <c r="L1889" s="64">
        <f t="shared" si="87"/>
        <v>-8.3590741428571591E-2</v>
      </c>
      <c r="M1889" s="65">
        <f t="shared" si="88"/>
        <v>-526.62167100000079</v>
      </c>
      <c r="N1889" s="65">
        <f t="shared" si="89"/>
        <v>277330.38436683308</v>
      </c>
      <c r="O1889" s="66" t="e">
        <v>#N/A</v>
      </c>
      <c r="P1889" s="1">
        <v>1889</v>
      </c>
      <c r="Q1889" s="46">
        <f>ROUND(class[[#This Row],[count]],-3)</f>
        <v>6000</v>
      </c>
      <c r="R1889" s="59">
        <f>VLOOKUP(class[[#This Row],[count_rd]],caltran!$J$2:$P$182,7,FALSE)</f>
        <v>3360.0000000000005</v>
      </c>
      <c r="S1889" s="63">
        <f>VLOOKUP(class[[#This Row],[count_rd]],caltran!$J$2:$P$182,6,FALSE)</f>
        <v>8640</v>
      </c>
      <c r="T1889" s="1">
        <f>IF(AND(class[[#This Row],[flow]]&gt;=class[[#This Row],[low]], class[[#This Row],[flow]]&lt;=class[[#This Row],[high]]),1,0)</f>
        <v>1</v>
      </c>
    </row>
    <row r="1890" spans="1:20" x14ac:dyDescent="0.25">
      <c r="A1890" s="61">
        <v>20052</v>
      </c>
      <c r="B1890" s="61">
        <v>4</v>
      </c>
      <c r="C1890" s="61">
        <v>1</v>
      </c>
      <c r="D1890" s="68">
        <v>2</v>
      </c>
      <c r="E1890" s="61" t="s">
        <v>77</v>
      </c>
      <c r="F1890" s="61">
        <v>4</v>
      </c>
      <c r="G18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90" s="62">
        <v>2</v>
      </c>
      <c r="I1890" s="62">
        <v>14</v>
      </c>
      <c r="J1890" s="61">
        <v>6304</v>
      </c>
      <c r="K1890" s="4">
        <f>VLOOKUP(class[[#This Row],[hwycov_id]],readme!E:F,2,FALSE)</f>
        <v>1834.7711599999998</v>
      </c>
      <c r="L1890" s="64">
        <f t="shared" si="87"/>
        <v>-0.70895127538071068</v>
      </c>
      <c r="M1890" s="65">
        <f t="shared" si="88"/>
        <v>-4469.2288399999998</v>
      </c>
      <c r="N1890" s="65">
        <f t="shared" si="89"/>
        <v>19974006.424287744</v>
      </c>
      <c r="O1890" s="66" t="e">
        <v>#N/A</v>
      </c>
      <c r="P1890" s="1">
        <v>1890</v>
      </c>
      <c r="Q1890" s="46">
        <f>ROUND(class[[#This Row],[count]],-3)</f>
        <v>6000</v>
      </c>
      <c r="R1890" s="59">
        <f>VLOOKUP(class[[#This Row],[count_rd]],caltran!$J$2:$P$182,7,FALSE)</f>
        <v>3360.0000000000005</v>
      </c>
      <c r="S1890" s="63">
        <f>VLOOKUP(class[[#This Row],[count_rd]],caltran!$J$2:$P$182,6,FALSE)</f>
        <v>8640</v>
      </c>
      <c r="T1890" s="1">
        <f>IF(AND(class[[#This Row],[flow]]&gt;=class[[#This Row],[low]], class[[#This Row],[flow]]&lt;=class[[#This Row],[high]]),1,0)</f>
        <v>0</v>
      </c>
    </row>
    <row r="1891" spans="1:20" x14ac:dyDescent="0.25">
      <c r="A1891" s="61">
        <v>15508</v>
      </c>
      <c r="B1891" s="61">
        <v>4</v>
      </c>
      <c r="C1891" s="61">
        <v>1</v>
      </c>
      <c r="D1891" s="68">
        <v>2</v>
      </c>
      <c r="E1891" s="61" t="s">
        <v>77</v>
      </c>
      <c r="F1891" s="61">
        <v>4</v>
      </c>
      <c r="G18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91" s="62">
        <v>2</v>
      </c>
      <c r="I1891" s="62">
        <v>3</v>
      </c>
      <c r="J1891" s="61">
        <v>6400</v>
      </c>
      <c r="K1891" s="4">
        <f>VLOOKUP(class[[#This Row],[hwycov_id]],readme!E:F,2,FALSE)</f>
        <v>3498.6149350000001</v>
      </c>
      <c r="L1891" s="64">
        <f t="shared" si="87"/>
        <v>-0.45334141640625003</v>
      </c>
      <c r="M1891" s="65">
        <f t="shared" si="88"/>
        <v>-2901.3850649999999</v>
      </c>
      <c r="N1891" s="65">
        <f t="shared" si="89"/>
        <v>8418035.2954050545</v>
      </c>
      <c r="O1891" s="66" t="e">
        <v>#N/A</v>
      </c>
      <c r="P1891" s="1">
        <v>1891</v>
      </c>
      <c r="Q1891" s="46">
        <f>ROUND(class[[#This Row],[count]],-3)</f>
        <v>6000</v>
      </c>
      <c r="R1891" s="59">
        <f>VLOOKUP(class[[#This Row],[count_rd]],caltran!$J$2:$P$182,7,FALSE)</f>
        <v>3360.0000000000005</v>
      </c>
      <c r="S1891" s="63">
        <f>VLOOKUP(class[[#This Row],[count_rd]],caltran!$J$2:$P$182,6,FALSE)</f>
        <v>8640</v>
      </c>
      <c r="T1891" s="1">
        <f>IF(AND(class[[#This Row],[flow]]&gt;=class[[#This Row],[low]], class[[#This Row],[flow]]&lt;=class[[#This Row],[high]]),1,0)</f>
        <v>1</v>
      </c>
    </row>
    <row r="1892" spans="1:20" x14ac:dyDescent="0.25">
      <c r="A1892" s="61">
        <v>1873</v>
      </c>
      <c r="B1892" s="61">
        <v>4</v>
      </c>
      <c r="C1892" s="61">
        <v>1</v>
      </c>
      <c r="D1892" s="68">
        <v>2</v>
      </c>
      <c r="E1892" s="61" t="s">
        <v>77</v>
      </c>
      <c r="F1892" s="61">
        <v>4</v>
      </c>
      <c r="G18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892" s="62">
        <v>4</v>
      </c>
      <c r="I1892" s="62">
        <v>2</v>
      </c>
      <c r="J1892" s="61">
        <v>6400</v>
      </c>
      <c r="K1892" s="4">
        <f>VLOOKUP(class[[#This Row],[hwycov_id]],readme!E:F,2,FALSE)</f>
        <v>11895.403373000001</v>
      </c>
      <c r="L1892" s="64">
        <f t="shared" si="87"/>
        <v>0.8586567770312501</v>
      </c>
      <c r="M1892" s="65">
        <f t="shared" si="88"/>
        <v>5495.403373000001</v>
      </c>
      <c r="N1892" s="65">
        <f t="shared" si="89"/>
        <v>30199458.231979787</v>
      </c>
      <c r="O1892" s="66" t="e">
        <v>#N/A</v>
      </c>
      <c r="P1892" s="1">
        <v>1892</v>
      </c>
      <c r="Q1892" s="46">
        <f>ROUND(class[[#This Row],[count]],-3)</f>
        <v>6000</v>
      </c>
      <c r="R1892" s="59">
        <f>VLOOKUP(class[[#This Row],[count_rd]],caltran!$J$2:$P$182,7,FALSE)</f>
        <v>3360.0000000000005</v>
      </c>
      <c r="S1892" s="63">
        <f>VLOOKUP(class[[#This Row],[count_rd]],caltran!$J$2:$P$182,6,FALSE)</f>
        <v>8640</v>
      </c>
      <c r="T1892" s="1">
        <f>IF(AND(class[[#This Row],[flow]]&gt;=class[[#This Row],[low]], class[[#This Row],[flow]]&lt;=class[[#This Row],[high]]),1,0)</f>
        <v>0</v>
      </c>
    </row>
    <row r="1893" spans="1:20" x14ac:dyDescent="0.25">
      <c r="A1893" s="61">
        <v>4394</v>
      </c>
      <c r="B1893" s="61">
        <v>4</v>
      </c>
      <c r="C1893" s="61">
        <v>1</v>
      </c>
      <c r="D1893" s="68">
        <v>2</v>
      </c>
      <c r="E1893" s="61" t="s">
        <v>77</v>
      </c>
      <c r="F1893" s="61">
        <v>4</v>
      </c>
      <c r="G18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93" s="62">
        <v>2</v>
      </c>
      <c r="I1893" s="62">
        <v>11</v>
      </c>
      <c r="J1893" s="61">
        <v>6500</v>
      </c>
      <c r="K1893" s="4">
        <f>VLOOKUP(class[[#This Row],[hwycov_id]],readme!E:F,2,FALSE)</f>
        <v>7220.5053399999997</v>
      </c>
      <c r="L1893" s="64">
        <f t="shared" si="87"/>
        <v>0.1108469753846153</v>
      </c>
      <c r="M1893" s="65">
        <f t="shared" si="88"/>
        <v>720.50533999999971</v>
      </c>
      <c r="N1893" s="65">
        <f t="shared" si="89"/>
        <v>519127.94496851519</v>
      </c>
      <c r="O1893" s="66" t="e">
        <v>#N/A</v>
      </c>
      <c r="P1893" s="1">
        <v>1893</v>
      </c>
      <c r="Q1893" s="46">
        <f>ROUND(class[[#This Row],[count]],-3)</f>
        <v>7000</v>
      </c>
      <c r="R1893" s="59">
        <f>VLOOKUP(class[[#This Row],[count_rd]],caltran!$J$2:$P$182,7,FALSE)</f>
        <v>4024.9999999999995</v>
      </c>
      <c r="S1893" s="63">
        <f>VLOOKUP(class[[#This Row],[count_rd]],caltran!$J$2:$P$182,6,FALSE)</f>
        <v>9975</v>
      </c>
      <c r="T1893" s="1">
        <f>IF(AND(class[[#This Row],[flow]]&gt;=class[[#This Row],[low]], class[[#This Row],[flow]]&lt;=class[[#This Row],[high]]),1,0)</f>
        <v>1</v>
      </c>
    </row>
    <row r="1894" spans="1:20" x14ac:dyDescent="0.25">
      <c r="A1894" s="61">
        <v>1962</v>
      </c>
      <c r="B1894" s="61">
        <v>4</v>
      </c>
      <c r="C1894" s="61">
        <v>1</v>
      </c>
      <c r="D1894" s="68">
        <v>2</v>
      </c>
      <c r="E1894" s="61" t="s">
        <v>77</v>
      </c>
      <c r="F1894" s="61">
        <v>4</v>
      </c>
      <c r="G18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94" s="62">
        <v>3</v>
      </c>
      <c r="I1894" s="62">
        <v>14</v>
      </c>
      <c r="J1894" s="61">
        <v>6585</v>
      </c>
      <c r="K1894" s="4">
        <f>VLOOKUP(class[[#This Row],[hwycov_id]],readme!E:F,2,FALSE)</f>
        <v>3251.2200910000001</v>
      </c>
      <c r="L1894" s="64">
        <f t="shared" si="87"/>
        <v>-0.50626877889141986</v>
      </c>
      <c r="M1894" s="65">
        <f t="shared" si="88"/>
        <v>-3333.7799089999999</v>
      </c>
      <c r="N1894" s="65">
        <f t="shared" si="89"/>
        <v>11114088.481652047</v>
      </c>
      <c r="O1894" s="66" t="e">
        <v>#N/A</v>
      </c>
      <c r="P1894" s="1">
        <v>1894</v>
      </c>
      <c r="Q1894" s="46">
        <f>ROUND(class[[#This Row],[count]],-3)</f>
        <v>7000</v>
      </c>
      <c r="R1894" s="59">
        <f>VLOOKUP(class[[#This Row],[count_rd]],caltran!$J$2:$P$182,7,FALSE)</f>
        <v>4024.9999999999995</v>
      </c>
      <c r="S1894" s="63">
        <f>VLOOKUP(class[[#This Row],[count_rd]],caltran!$J$2:$P$182,6,FALSE)</f>
        <v>9975</v>
      </c>
      <c r="T1894" s="1">
        <f>IF(AND(class[[#This Row],[flow]]&gt;=class[[#This Row],[low]], class[[#This Row],[flow]]&lt;=class[[#This Row],[high]]),1,0)</f>
        <v>0</v>
      </c>
    </row>
    <row r="1895" spans="1:20" x14ac:dyDescent="0.25">
      <c r="A1895" s="61">
        <v>11156</v>
      </c>
      <c r="B1895" s="61">
        <v>4</v>
      </c>
      <c r="C1895" s="61">
        <v>1</v>
      </c>
      <c r="D1895" s="68">
        <v>2</v>
      </c>
      <c r="E1895" s="61" t="s">
        <v>77</v>
      </c>
      <c r="F1895" s="61">
        <v>4</v>
      </c>
      <c r="G18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95" s="62">
        <v>2</v>
      </c>
      <c r="I1895" s="62">
        <v>14</v>
      </c>
      <c r="J1895" s="61">
        <v>6586</v>
      </c>
      <c r="K1895" s="4">
        <f>VLOOKUP(class[[#This Row],[hwycov_id]],readme!E:F,2,FALSE)</f>
        <v>4577.5405470000005</v>
      </c>
      <c r="L1895" s="64">
        <f t="shared" si="87"/>
        <v>-0.30495892089280285</v>
      </c>
      <c r="M1895" s="65">
        <f t="shared" si="88"/>
        <v>-2008.4594529999995</v>
      </c>
      <c r="N1895" s="65">
        <f t="shared" si="89"/>
        <v>4033909.3743450572</v>
      </c>
      <c r="O1895" s="66" t="e">
        <v>#N/A</v>
      </c>
      <c r="P1895" s="1">
        <v>1895</v>
      </c>
      <c r="Q1895" s="46">
        <f>ROUND(class[[#This Row],[count]],-3)</f>
        <v>7000</v>
      </c>
      <c r="R1895" s="59">
        <f>VLOOKUP(class[[#This Row],[count_rd]],caltran!$J$2:$P$182,7,FALSE)</f>
        <v>4024.9999999999995</v>
      </c>
      <c r="S1895" s="63">
        <f>VLOOKUP(class[[#This Row],[count_rd]],caltran!$J$2:$P$182,6,FALSE)</f>
        <v>9975</v>
      </c>
      <c r="T1895" s="1">
        <f>IF(AND(class[[#This Row],[flow]]&gt;=class[[#This Row],[low]], class[[#This Row],[flow]]&lt;=class[[#This Row],[high]]),1,0)</f>
        <v>1</v>
      </c>
    </row>
    <row r="1896" spans="1:20" x14ac:dyDescent="0.25">
      <c r="A1896" s="61">
        <v>11882</v>
      </c>
      <c r="B1896" s="61">
        <v>4</v>
      </c>
      <c r="C1896" s="61">
        <v>1</v>
      </c>
      <c r="D1896" s="68">
        <v>2</v>
      </c>
      <c r="E1896" s="61" t="s">
        <v>77</v>
      </c>
      <c r="F1896" s="61">
        <v>4</v>
      </c>
      <c r="G18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96" s="62">
        <v>7</v>
      </c>
      <c r="I1896" s="62">
        <v>19</v>
      </c>
      <c r="J1896" s="61">
        <v>6600</v>
      </c>
      <c r="K1896" s="4">
        <f>VLOOKUP(class[[#This Row],[hwycov_id]],readme!E:F,2,FALSE)</f>
        <v>3149.8520269999999</v>
      </c>
      <c r="L1896" s="64">
        <f t="shared" si="87"/>
        <v>-0.52274969287878792</v>
      </c>
      <c r="M1896" s="65">
        <f t="shared" si="88"/>
        <v>-3450.1479730000001</v>
      </c>
      <c r="N1896" s="65">
        <f t="shared" si="89"/>
        <v>11903521.035596009</v>
      </c>
      <c r="O1896" s="66" t="e">
        <v>#N/A</v>
      </c>
      <c r="P1896" s="1">
        <v>1896</v>
      </c>
      <c r="Q1896" s="46">
        <f>ROUND(class[[#This Row],[count]],-3)</f>
        <v>7000</v>
      </c>
      <c r="R1896" s="59">
        <f>VLOOKUP(class[[#This Row],[count_rd]],caltran!$J$2:$P$182,7,FALSE)</f>
        <v>4024.9999999999995</v>
      </c>
      <c r="S1896" s="63">
        <f>VLOOKUP(class[[#This Row],[count_rd]],caltran!$J$2:$P$182,6,FALSE)</f>
        <v>9975</v>
      </c>
      <c r="T1896" s="1">
        <f>IF(AND(class[[#This Row],[flow]]&gt;=class[[#This Row],[low]], class[[#This Row],[flow]]&lt;=class[[#This Row],[high]]),1,0)</f>
        <v>0</v>
      </c>
    </row>
    <row r="1897" spans="1:20" x14ac:dyDescent="0.25">
      <c r="A1897" s="61">
        <v>13202</v>
      </c>
      <c r="B1897" s="61">
        <v>4</v>
      </c>
      <c r="C1897" s="61">
        <v>1</v>
      </c>
      <c r="D1897" s="68">
        <v>2</v>
      </c>
      <c r="E1897" s="61" t="s">
        <v>77</v>
      </c>
      <c r="F1897" s="61">
        <v>4</v>
      </c>
      <c r="G18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97" s="62">
        <v>5</v>
      </c>
      <c r="I1897" s="62">
        <v>5</v>
      </c>
      <c r="J1897" s="61">
        <v>6600</v>
      </c>
      <c r="K1897" s="4">
        <f>VLOOKUP(class[[#This Row],[hwycov_id]],readme!E:F,2,FALSE)</f>
        <v>1339.1186759999998</v>
      </c>
      <c r="L1897" s="64">
        <f t="shared" si="87"/>
        <v>-0.79710323090909097</v>
      </c>
      <c r="M1897" s="65">
        <f t="shared" si="88"/>
        <v>-5260.8813239999999</v>
      </c>
      <c r="N1897" s="65">
        <f t="shared" si="89"/>
        <v>27676872.305211991</v>
      </c>
      <c r="O1897" s="66" t="e">
        <v>#N/A</v>
      </c>
      <c r="P1897" s="1">
        <v>1897</v>
      </c>
      <c r="Q1897" s="46">
        <f>ROUND(class[[#This Row],[count]],-3)</f>
        <v>7000</v>
      </c>
      <c r="R1897" s="59">
        <f>VLOOKUP(class[[#This Row],[count_rd]],caltran!$J$2:$P$182,7,FALSE)</f>
        <v>4024.9999999999995</v>
      </c>
      <c r="S1897" s="63">
        <f>VLOOKUP(class[[#This Row],[count_rd]],caltran!$J$2:$P$182,6,FALSE)</f>
        <v>9975</v>
      </c>
      <c r="T1897" s="1">
        <f>IF(AND(class[[#This Row],[flow]]&gt;=class[[#This Row],[low]], class[[#This Row],[flow]]&lt;=class[[#This Row],[high]]),1,0)</f>
        <v>0</v>
      </c>
    </row>
    <row r="1898" spans="1:20" x14ac:dyDescent="0.25">
      <c r="A1898" s="61">
        <v>4646</v>
      </c>
      <c r="B1898" s="61">
        <v>4</v>
      </c>
      <c r="C1898" s="61">
        <v>1</v>
      </c>
      <c r="D1898" s="68">
        <v>2</v>
      </c>
      <c r="E1898" s="61" t="s">
        <v>77</v>
      </c>
      <c r="F1898" s="61">
        <v>4</v>
      </c>
      <c r="G18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898" s="62">
        <v>5</v>
      </c>
      <c r="I1898" s="62">
        <v>5</v>
      </c>
      <c r="J1898" s="61">
        <v>6600</v>
      </c>
      <c r="K1898" s="4">
        <f>VLOOKUP(class[[#This Row],[hwycov_id]],readme!E:F,2,FALSE)</f>
        <v>10185.872444999999</v>
      </c>
      <c r="L1898" s="64">
        <f t="shared" si="87"/>
        <v>0.54331400681818165</v>
      </c>
      <c r="M1898" s="65">
        <f t="shared" si="88"/>
        <v>3585.8724449999991</v>
      </c>
      <c r="N1898" s="65">
        <f t="shared" si="89"/>
        <v>12858481.191810271</v>
      </c>
      <c r="O1898" s="66" t="e">
        <v>#N/A</v>
      </c>
      <c r="P1898" s="1">
        <v>1898</v>
      </c>
      <c r="Q1898" s="46">
        <f>ROUND(class[[#This Row],[count]],-3)</f>
        <v>7000</v>
      </c>
      <c r="R1898" s="59">
        <f>VLOOKUP(class[[#This Row],[count_rd]],caltran!$J$2:$P$182,7,FALSE)</f>
        <v>4024.9999999999995</v>
      </c>
      <c r="S1898" s="63">
        <f>VLOOKUP(class[[#This Row],[count_rd]],caltran!$J$2:$P$182,6,FALSE)</f>
        <v>9975</v>
      </c>
      <c r="T1898" s="1">
        <f>IF(AND(class[[#This Row],[flow]]&gt;=class[[#This Row],[low]], class[[#This Row],[flow]]&lt;=class[[#This Row],[high]]),1,0)</f>
        <v>0</v>
      </c>
    </row>
    <row r="1899" spans="1:20" x14ac:dyDescent="0.25">
      <c r="A1899" s="61">
        <v>6078</v>
      </c>
      <c r="B1899" s="61">
        <v>4</v>
      </c>
      <c r="C1899" s="61">
        <v>1</v>
      </c>
      <c r="D1899" s="68">
        <v>2</v>
      </c>
      <c r="E1899" s="61" t="s">
        <v>77</v>
      </c>
      <c r="F1899" s="61">
        <v>4</v>
      </c>
      <c r="G18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899" s="62">
        <v>5</v>
      </c>
      <c r="I1899" s="62">
        <v>19</v>
      </c>
      <c r="J1899" s="61">
        <v>6600</v>
      </c>
      <c r="K1899" s="4">
        <f>VLOOKUP(class[[#This Row],[hwycov_id]],readme!E:F,2,FALSE)</f>
        <v>4667.7635609999998</v>
      </c>
      <c r="L1899" s="64">
        <f t="shared" si="87"/>
        <v>-0.2927630968181818</v>
      </c>
      <c r="M1899" s="65">
        <f t="shared" si="88"/>
        <v>-1932.2364390000002</v>
      </c>
      <c r="N1899" s="65">
        <f t="shared" si="89"/>
        <v>3733537.6561994017</v>
      </c>
      <c r="O1899" s="66" t="e">
        <v>#N/A</v>
      </c>
      <c r="P1899" s="1">
        <v>1899</v>
      </c>
      <c r="Q1899" s="46">
        <f>ROUND(class[[#This Row],[count]],-3)</f>
        <v>7000</v>
      </c>
      <c r="R1899" s="59">
        <f>VLOOKUP(class[[#This Row],[count_rd]],caltran!$J$2:$P$182,7,FALSE)</f>
        <v>4024.9999999999995</v>
      </c>
      <c r="S1899" s="63">
        <f>VLOOKUP(class[[#This Row],[count_rd]],caltran!$J$2:$P$182,6,FALSE)</f>
        <v>9975</v>
      </c>
      <c r="T1899" s="1">
        <f>IF(AND(class[[#This Row],[flow]]&gt;=class[[#This Row],[low]], class[[#This Row],[flow]]&lt;=class[[#This Row],[high]]),1,0)</f>
        <v>1</v>
      </c>
    </row>
    <row r="1900" spans="1:20" x14ac:dyDescent="0.25">
      <c r="A1900" s="61">
        <v>24657</v>
      </c>
      <c r="B1900" s="61">
        <v>4</v>
      </c>
      <c r="C1900" s="61">
        <v>1</v>
      </c>
      <c r="D1900" s="68">
        <v>2</v>
      </c>
      <c r="E1900" s="61" t="s">
        <v>77</v>
      </c>
      <c r="F1900" s="61">
        <v>4</v>
      </c>
      <c r="G19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00" s="62">
        <v>4</v>
      </c>
      <c r="I1900" s="62">
        <v>14</v>
      </c>
      <c r="J1900" s="61">
        <v>6638</v>
      </c>
      <c r="K1900" s="4">
        <f>VLOOKUP(class[[#This Row],[hwycov_id]],readme!E:F,2,FALSE)</f>
        <v>1831.599369</v>
      </c>
      <c r="L1900" s="64">
        <f t="shared" si="87"/>
        <v>-0.72407361117806568</v>
      </c>
      <c r="M1900" s="65">
        <f t="shared" si="88"/>
        <v>-4806.4006310000004</v>
      </c>
      <c r="N1900" s="65">
        <f t="shared" si="89"/>
        <v>23101487.025677204</v>
      </c>
      <c r="O1900" s="66" t="e">
        <v>#N/A</v>
      </c>
      <c r="P1900" s="1">
        <v>1900</v>
      </c>
      <c r="Q1900" s="46">
        <f>ROUND(class[[#This Row],[count]],-3)</f>
        <v>7000</v>
      </c>
      <c r="R1900" s="59">
        <f>VLOOKUP(class[[#This Row],[count_rd]],caltran!$J$2:$P$182,7,FALSE)</f>
        <v>4024.9999999999995</v>
      </c>
      <c r="S1900" s="63">
        <f>VLOOKUP(class[[#This Row],[count_rd]],caltran!$J$2:$P$182,6,FALSE)</f>
        <v>9975</v>
      </c>
      <c r="T1900" s="1">
        <f>IF(AND(class[[#This Row],[flow]]&gt;=class[[#This Row],[low]], class[[#This Row],[flow]]&lt;=class[[#This Row],[high]]),1,0)</f>
        <v>0</v>
      </c>
    </row>
    <row r="1901" spans="1:20" x14ac:dyDescent="0.25">
      <c r="A1901" s="61">
        <v>10647</v>
      </c>
      <c r="B1901" s="61">
        <v>4</v>
      </c>
      <c r="C1901" s="61">
        <v>1</v>
      </c>
      <c r="D1901" s="68">
        <v>2</v>
      </c>
      <c r="E1901" s="61" t="s">
        <v>77</v>
      </c>
      <c r="F1901" s="61">
        <v>4</v>
      </c>
      <c r="G19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01" s="62">
        <v>2</v>
      </c>
      <c r="I1901" s="62">
        <v>14</v>
      </c>
      <c r="J1901" s="61">
        <v>6651</v>
      </c>
      <c r="K1901" s="4">
        <f>VLOOKUP(class[[#This Row],[hwycov_id]],readme!E:F,2,FALSE)</f>
        <v>10114.321698</v>
      </c>
      <c r="L1901" s="64">
        <f t="shared" si="87"/>
        <v>0.52072195128552101</v>
      </c>
      <c r="M1901" s="65">
        <f t="shared" si="88"/>
        <v>3463.3216979999997</v>
      </c>
      <c r="N1901" s="65">
        <f t="shared" si="89"/>
        <v>11994597.183837602</v>
      </c>
      <c r="O1901" s="66" t="e">
        <v>#N/A</v>
      </c>
      <c r="P1901" s="1">
        <v>1901</v>
      </c>
      <c r="Q1901" s="46">
        <f>ROUND(class[[#This Row],[count]],-3)</f>
        <v>7000</v>
      </c>
      <c r="R1901" s="59">
        <f>VLOOKUP(class[[#This Row],[count_rd]],caltran!$J$2:$P$182,7,FALSE)</f>
        <v>4024.9999999999995</v>
      </c>
      <c r="S1901" s="63">
        <f>VLOOKUP(class[[#This Row],[count_rd]],caltran!$J$2:$P$182,6,FALSE)</f>
        <v>9975</v>
      </c>
      <c r="T1901" s="1">
        <f>IF(AND(class[[#This Row],[flow]]&gt;=class[[#This Row],[low]], class[[#This Row],[flow]]&lt;=class[[#This Row],[high]]),1,0)</f>
        <v>0</v>
      </c>
    </row>
    <row r="1902" spans="1:20" x14ac:dyDescent="0.25">
      <c r="A1902" s="61">
        <v>7437</v>
      </c>
      <c r="B1902" s="61">
        <v>4</v>
      </c>
      <c r="C1902" s="61">
        <v>1</v>
      </c>
      <c r="D1902" s="68">
        <v>2</v>
      </c>
      <c r="E1902" s="61" t="s">
        <v>77</v>
      </c>
      <c r="F1902" s="61">
        <v>4</v>
      </c>
      <c r="G19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02" s="62">
        <v>5</v>
      </c>
      <c r="I1902" s="62">
        <v>16</v>
      </c>
      <c r="J1902" s="61">
        <v>6670</v>
      </c>
      <c r="K1902" s="4">
        <f>VLOOKUP(class[[#This Row],[hwycov_id]],readme!E:F,2,FALSE)</f>
        <v>7770.606323</v>
      </c>
      <c r="L1902" s="64">
        <f t="shared" si="87"/>
        <v>0.16500844422788608</v>
      </c>
      <c r="M1902" s="65">
        <f t="shared" si="88"/>
        <v>1100.606323</v>
      </c>
      <c r="N1902" s="65">
        <f t="shared" si="89"/>
        <v>1211334.2782275802</v>
      </c>
      <c r="O1902" s="66" t="e">
        <v>#N/A</v>
      </c>
      <c r="P1902" s="1">
        <v>1902</v>
      </c>
      <c r="Q1902" s="46">
        <f>ROUND(class[[#This Row],[count]],-3)</f>
        <v>7000</v>
      </c>
      <c r="R1902" s="59">
        <f>VLOOKUP(class[[#This Row],[count_rd]],caltran!$J$2:$P$182,7,FALSE)</f>
        <v>4024.9999999999995</v>
      </c>
      <c r="S1902" s="63">
        <f>VLOOKUP(class[[#This Row],[count_rd]],caltran!$J$2:$P$182,6,FALSE)</f>
        <v>9975</v>
      </c>
      <c r="T1902" s="1">
        <f>IF(AND(class[[#This Row],[flow]]&gt;=class[[#This Row],[low]], class[[#This Row],[flow]]&lt;=class[[#This Row],[high]]),1,0)</f>
        <v>1</v>
      </c>
    </row>
    <row r="1903" spans="1:20" x14ac:dyDescent="0.25">
      <c r="A1903" s="61">
        <v>4435</v>
      </c>
      <c r="B1903" s="61">
        <v>4</v>
      </c>
      <c r="C1903" s="61">
        <v>1</v>
      </c>
      <c r="D1903" s="68">
        <v>2</v>
      </c>
      <c r="E1903" s="61" t="s">
        <v>77</v>
      </c>
      <c r="F1903" s="61">
        <v>4</v>
      </c>
      <c r="G19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03" s="62">
        <v>2</v>
      </c>
      <c r="I1903" s="62">
        <v>14</v>
      </c>
      <c r="J1903" s="61">
        <v>6698</v>
      </c>
      <c r="K1903" s="4">
        <f>VLOOKUP(class[[#This Row],[hwycov_id]],readme!E:F,2,FALSE)</f>
        <v>1650.680314</v>
      </c>
      <c r="L1903" s="64">
        <f t="shared" si="87"/>
        <v>-0.75355623857868026</v>
      </c>
      <c r="M1903" s="65">
        <f t="shared" si="88"/>
        <v>-5047.3196859999998</v>
      </c>
      <c r="N1903" s="65">
        <f t="shared" si="89"/>
        <v>25475436.012683138</v>
      </c>
      <c r="O1903" s="66" t="e">
        <v>#N/A</v>
      </c>
      <c r="P1903" s="1">
        <v>1903</v>
      </c>
      <c r="Q1903" s="46">
        <f>ROUND(class[[#This Row],[count]],-3)</f>
        <v>7000</v>
      </c>
      <c r="R1903" s="59">
        <f>VLOOKUP(class[[#This Row],[count_rd]],caltran!$J$2:$P$182,7,FALSE)</f>
        <v>4024.9999999999995</v>
      </c>
      <c r="S1903" s="63">
        <f>VLOOKUP(class[[#This Row],[count_rd]],caltran!$J$2:$P$182,6,FALSE)</f>
        <v>9975</v>
      </c>
      <c r="T1903" s="1">
        <f>IF(AND(class[[#This Row],[flow]]&gt;=class[[#This Row],[low]], class[[#This Row],[flow]]&lt;=class[[#This Row],[high]]),1,0)</f>
        <v>0</v>
      </c>
    </row>
    <row r="1904" spans="1:20" x14ac:dyDescent="0.25">
      <c r="A1904" s="61">
        <v>6401</v>
      </c>
      <c r="B1904" s="61">
        <v>4</v>
      </c>
      <c r="C1904" s="61">
        <v>1</v>
      </c>
      <c r="D1904" s="68">
        <v>2</v>
      </c>
      <c r="E1904" s="61" t="s">
        <v>77</v>
      </c>
      <c r="F1904" s="61">
        <v>4</v>
      </c>
      <c r="G19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04" s="62">
        <v>2</v>
      </c>
      <c r="I1904" s="62">
        <v>11</v>
      </c>
      <c r="J1904" s="61">
        <v>6700</v>
      </c>
      <c r="K1904" s="4">
        <f>VLOOKUP(class[[#This Row],[hwycov_id]],readme!E:F,2,FALSE)</f>
        <v>12822.376325999998</v>
      </c>
      <c r="L1904" s="64">
        <f t="shared" si="87"/>
        <v>0.91378751134328318</v>
      </c>
      <c r="M1904" s="65">
        <f t="shared" si="88"/>
        <v>6122.3763259999978</v>
      </c>
      <c r="N1904" s="65">
        <f t="shared" si="89"/>
        <v>37483491.877165228</v>
      </c>
      <c r="O1904" s="66" t="e">
        <v>#N/A</v>
      </c>
      <c r="P1904" s="1">
        <v>1904</v>
      </c>
      <c r="Q1904" s="46">
        <f>ROUND(class[[#This Row],[count]],-3)</f>
        <v>7000</v>
      </c>
      <c r="R1904" s="59">
        <f>VLOOKUP(class[[#This Row],[count_rd]],caltran!$J$2:$P$182,7,FALSE)</f>
        <v>4024.9999999999995</v>
      </c>
      <c r="S1904" s="63">
        <f>VLOOKUP(class[[#This Row],[count_rd]],caltran!$J$2:$P$182,6,FALSE)</f>
        <v>9975</v>
      </c>
      <c r="T1904" s="1">
        <f>IF(AND(class[[#This Row],[flow]]&gt;=class[[#This Row],[low]], class[[#This Row],[flow]]&lt;=class[[#This Row],[high]]),1,0)</f>
        <v>0</v>
      </c>
    </row>
    <row r="1905" spans="1:20" x14ac:dyDescent="0.25">
      <c r="A1905" s="61">
        <v>164</v>
      </c>
      <c r="B1905" s="61">
        <v>4</v>
      </c>
      <c r="C1905" s="61">
        <v>1</v>
      </c>
      <c r="D1905" s="68">
        <v>2</v>
      </c>
      <c r="E1905" s="61" t="s">
        <v>77</v>
      </c>
      <c r="F1905" s="61">
        <v>4</v>
      </c>
      <c r="G19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05" s="62">
        <v>2</v>
      </c>
      <c r="I1905" s="62">
        <v>11</v>
      </c>
      <c r="J1905" s="61">
        <v>6700</v>
      </c>
      <c r="K1905" s="4">
        <f>VLOOKUP(class[[#This Row],[hwycov_id]],readme!E:F,2,FALSE)</f>
        <v>5539.0922520000004</v>
      </c>
      <c r="L1905" s="64">
        <f t="shared" si="87"/>
        <v>-0.17326981313432832</v>
      </c>
      <c r="M1905" s="65">
        <f t="shared" si="88"/>
        <v>-1160.9077479999996</v>
      </c>
      <c r="N1905" s="65">
        <f t="shared" si="89"/>
        <v>1347706.7993664306</v>
      </c>
      <c r="O1905" s="66" t="e">
        <v>#N/A</v>
      </c>
      <c r="P1905" s="1">
        <v>1905</v>
      </c>
      <c r="Q1905" s="46">
        <f>ROUND(class[[#This Row],[count]],-3)</f>
        <v>7000</v>
      </c>
      <c r="R1905" s="59">
        <f>VLOOKUP(class[[#This Row],[count_rd]],caltran!$J$2:$P$182,7,FALSE)</f>
        <v>4024.9999999999995</v>
      </c>
      <c r="S1905" s="63">
        <f>VLOOKUP(class[[#This Row],[count_rd]],caltran!$J$2:$P$182,6,FALSE)</f>
        <v>9975</v>
      </c>
      <c r="T1905" s="1">
        <f>IF(AND(class[[#This Row],[flow]]&gt;=class[[#This Row],[low]], class[[#This Row],[flow]]&lt;=class[[#This Row],[high]]),1,0)</f>
        <v>1</v>
      </c>
    </row>
    <row r="1906" spans="1:20" x14ac:dyDescent="0.25">
      <c r="A1906" s="61">
        <v>16210</v>
      </c>
      <c r="B1906" s="61">
        <v>4</v>
      </c>
      <c r="C1906" s="61">
        <v>1</v>
      </c>
      <c r="D1906" s="68">
        <v>2</v>
      </c>
      <c r="E1906" s="61" t="s">
        <v>77</v>
      </c>
      <c r="F1906" s="61">
        <v>4</v>
      </c>
      <c r="G19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06" s="62">
        <v>4</v>
      </c>
      <c r="I1906" s="62">
        <v>14</v>
      </c>
      <c r="J1906" s="61">
        <v>6737</v>
      </c>
      <c r="K1906" s="4">
        <f>VLOOKUP(class[[#This Row],[hwycov_id]],readme!E:F,2,FALSE)</f>
        <v>1834.356231</v>
      </c>
      <c r="L1906" s="64">
        <f t="shared" si="87"/>
        <v>-0.72771912854386223</v>
      </c>
      <c r="M1906" s="65">
        <f t="shared" si="88"/>
        <v>-4902.6437690000002</v>
      </c>
      <c r="N1906" s="65">
        <f t="shared" si="89"/>
        <v>24035915.925714526</v>
      </c>
      <c r="O1906" s="66" t="e">
        <v>#N/A</v>
      </c>
      <c r="P1906" s="1">
        <v>1906</v>
      </c>
      <c r="Q1906" s="46">
        <f>ROUND(class[[#This Row],[count]],-3)</f>
        <v>7000</v>
      </c>
      <c r="R1906" s="59">
        <f>VLOOKUP(class[[#This Row],[count_rd]],caltran!$J$2:$P$182,7,FALSE)</f>
        <v>4024.9999999999995</v>
      </c>
      <c r="S1906" s="63">
        <f>VLOOKUP(class[[#This Row],[count_rd]],caltran!$J$2:$P$182,6,FALSE)</f>
        <v>9975</v>
      </c>
      <c r="T1906" s="1">
        <f>IF(AND(class[[#This Row],[flow]]&gt;=class[[#This Row],[low]], class[[#This Row],[flow]]&lt;=class[[#This Row],[high]]),1,0)</f>
        <v>0</v>
      </c>
    </row>
    <row r="1907" spans="1:20" x14ac:dyDescent="0.25">
      <c r="A1907" s="61">
        <v>7083</v>
      </c>
      <c r="B1907" s="61">
        <v>4</v>
      </c>
      <c r="C1907" s="61">
        <v>1</v>
      </c>
      <c r="D1907" s="68">
        <v>2</v>
      </c>
      <c r="E1907" s="61" t="s">
        <v>77</v>
      </c>
      <c r="F1907" s="61">
        <v>4</v>
      </c>
      <c r="G19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07" s="62">
        <v>2</v>
      </c>
      <c r="I1907" s="62">
        <v>14</v>
      </c>
      <c r="J1907" s="61">
        <v>6793</v>
      </c>
      <c r="K1907" s="4">
        <f>VLOOKUP(class[[#This Row],[hwycov_id]],readme!E:F,2,FALSE)</f>
        <v>10595.802018</v>
      </c>
      <c r="L1907" s="64">
        <f t="shared" si="87"/>
        <v>0.55981186780509362</v>
      </c>
      <c r="M1907" s="65">
        <f t="shared" si="88"/>
        <v>3802.8020180000003</v>
      </c>
      <c r="N1907" s="65">
        <f t="shared" si="89"/>
        <v>14461303.188104875</v>
      </c>
      <c r="O1907" s="66" t="e">
        <v>#N/A</v>
      </c>
      <c r="P1907" s="1">
        <v>1907</v>
      </c>
      <c r="Q1907" s="46">
        <f>ROUND(class[[#This Row],[count]],-3)</f>
        <v>7000</v>
      </c>
      <c r="R1907" s="59">
        <f>VLOOKUP(class[[#This Row],[count_rd]],caltran!$J$2:$P$182,7,FALSE)</f>
        <v>4024.9999999999995</v>
      </c>
      <c r="S1907" s="63">
        <f>VLOOKUP(class[[#This Row],[count_rd]],caltran!$J$2:$P$182,6,FALSE)</f>
        <v>9975</v>
      </c>
      <c r="T1907" s="1">
        <f>IF(AND(class[[#This Row],[flow]]&gt;=class[[#This Row],[low]], class[[#This Row],[flow]]&lt;=class[[#This Row],[high]]),1,0)</f>
        <v>0</v>
      </c>
    </row>
    <row r="1908" spans="1:20" x14ac:dyDescent="0.25">
      <c r="A1908" s="61">
        <v>5886</v>
      </c>
      <c r="B1908" s="61">
        <v>4</v>
      </c>
      <c r="C1908" s="61">
        <v>1</v>
      </c>
      <c r="D1908" s="68">
        <v>2</v>
      </c>
      <c r="E1908" s="61" t="s">
        <v>77</v>
      </c>
      <c r="F1908" s="61">
        <v>4</v>
      </c>
      <c r="G19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08" s="62">
        <v>2</v>
      </c>
      <c r="I1908" s="62">
        <v>11</v>
      </c>
      <c r="J1908" s="61">
        <v>6800</v>
      </c>
      <c r="K1908" s="4">
        <f>VLOOKUP(class[[#This Row],[hwycov_id]],readme!E:F,2,FALSE)</f>
        <v>7429.9083199999995</v>
      </c>
      <c r="L1908" s="64">
        <f t="shared" si="87"/>
        <v>9.2633576470588119E-2</v>
      </c>
      <c r="M1908" s="65">
        <f t="shared" si="88"/>
        <v>629.90831999999955</v>
      </c>
      <c r="N1908" s="65">
        <f t="shared" si="89"/>
        <v>396784.49160522182</v>
      </c>
      <c r="O1908" s="66" t="e">
        <v>#N/A</v>
      </c>
      <c r="P1908" s="1">
        <v>1908</v>
      </c>
      <c r="Q1908" s="46">
        <f>ROUND(class[[#This Row],[count]],-3)</f>
        <v>7000</v>
      </c>
      <c r="R1908" s="59">
        <f>VLOOKUP(class[[#This Row],[count_rd]],caltran!$J$2:$P$182,7,FALSE)</f>
        <v>4024.9999999999995</v>
      </c>
      <c r="S1908" s="63">
        <f>VLOOKUP(class[[#This Row],[count_rd]],caltran!$J$2:$P$182,6,FALSE)</f>
        <v>9975</v>
      </c>
      <c r="T1908" s="1">
        <f>IF(AND(class[[#This Row],[flow]]&gt;=class[[#This Row],[low]], class[[#This Row],[flow]]&lt;=class[[#This Row],[high]]),1,0)</f>
        <v>1</v>
      </c>
    </row>
    <row r="1909" spans="1:20" x14ac:dyDescent="0.25">
      <c r="A1909" s="61">
        <v>24739</v>
      </c>
      <c r="B1909" s="61">
        <v>4</v>
      </c>
      <c r="C1909" s="61">
        <v>1</v>
      </c>
      <c r="D1909" s="68">
        <v>2</v>
      </c>
      <c r="E1909" s="61" t="s">
        <v>77</v>
      </c>
      <c r="F1909" s="61">
        <v>4</v>
      </c>
      <c r="G19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09" s="62">
        <v>4</v>
      </c>
      <c r="I1909" s="62">
        <v>14</v>
      </c>
      <c r="J1909" s="61">
        <v>6831</v>
      </c>
      <c r="K1909" s="4">
        <f>VLOOKUP(class[[#This Row],[hwycov_id]],readme!E:F,2,FALSE)</f>
        <v>10570.418075000001</v>
      </c>
      <c r="L1909" s="64">
        <f t="shared" ref="L1909:L1972" si="90">K1909/J1909-1</f>
        <v>0.54741883691992399</v>
      </c>
      <c r="M1909" s="65">
        <f t="shared" ref="M1909:M1972" si="91">K1909-J1909</f>
        <v>3739.4180750000014</v>
      </c>
      <c r="N1909" s="65">
        <f t="shared" ref="N1909:N1972" si="92">POWER(M1909,2)</f>
        <v>13983247.539636716</v>
      </c>
      <c r="O1909" s="66" t="e">
        <v>#N/A</v>
      </c>
      <c r="P1909" s="1">
        <v>1909</v>
      </c>
      <c r="Q1909" s="46">
        <f>ROUND(class[[#This Row],[count]],-3)</f>
        <v>7000</v>
      </c>
      <c r="R1909" s="59">
        <f>VLOOKUP(class[[#This Row],[count_rd]],caltran!$J$2:$P$182,7,FALSE)</f>
        <v>4024.9999999999995</v>
      </c>
      <c r="S1909" s="63">
        <f>VLOOKUP(class[[#This Row],[count_rd]],caltran!$J$2:$P$182,6,FALSE)</f>
        <v>9975</v>
      </c>
      <c r="T1909" s="1">
        <f>IF(AND(class[[#This Row],[flow]]&gt;=class[[#This Row],[low]], class[[#This Row],[flow]]&lt;=class[[#This Row],[high]]),1,0)</f>
        <v>0</v>
      </c>
    </row>
    <row r="1910" spans="1:20" x14ac:dyDescent="0.25">
      <c r="A1910" s="61">
        <v>5890</v>
      </c>
      <c r="B1910" s="61">
        <v>4</v>
      </c>
      <c r="C1910" s="61">
        <v>1</v>
      </c>
      <c r="D1910" s="68">
        <v>2</v>
      </c>
      <c r="E1910" s="61" t="s">
        <v>77</v>
      </c>
      <c r="F1910" s="61">
        <v>4</v>
      </c>
      <c r="G19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10" s="62">
        <v>2</v>
      </c>
      <c r="I1910" s="62">
        <v>11</v>
      </c>
      <c r="J1910" s="61">
        <v>6900</v>
      </c>
      <c r="K1910" s="4">
        <f>VLOOKUP(class[[#This Row],[hwycov_id]],readme!E:F,2,FALSE)</f>
        <v>7170.5410869999996</v>
      </c>
      <c r="L1910" s="64">
        <f t="shared" si="90"/>
        <v>3.9208853188405834E-2</v>
      </c>
      <c r="M1910" s="65">
        <f t="shared" si="91"/>
        <v>270.54108699999961</v>
      </c>
      <c r="N1910" s="65">
        <f t="shared" si="92"/>
        <v>73192.47975514135</v>
      </c>
      <c r="O1910" s="66" t="e">
        <v>#N/A</v>
      </c>
      <c r="P1910" s="1">
        <v>1910</v>
      </c>
      <c r="Q1910" s="46">
        <f>ROUND(class[[#This Row],[count]],-3)</f>
        <v>7000</v>
      </c>
      <c r="R1910" s="59">
        <f>VLOOKUP(class[[#This Row],[count_rd]],caltran!$J$2:$P$182,7,FALSE)</f>
        <v>4024.9999999999995</v>
      </c>
      <c r="S1910" s="63">
        <f>VLOOKUP(class[[#This Row],[count_rd]],caltran!$J$2:$P$182,6,FALSE)</f>
        <v>9975</v>
      </c>
      <c r="T1910" s="1">
        <f>IF(AND(class[[#This Row],[flow]]&gt;=class[[#This Row],[low]], class[[#This Row],[flow]]&lt;=class[[#This Row],[high]]),1,0)</f>
        <v>1</v>
      </c>
    </row>
    <row r="1911" spans="1:20" x14ac:dyDescent="0.25">
      <c r="A1911" s="61">
        <v>383</v>
      </c>
      <c r="B1911" s="61">
        <v>4</v>
      </c>
      <c r="C1911" s="61">
        <v>1</v>
      </c>
      <c r="D1911" s="68">
        <v>2</v>
      </c>
      <c r="E1911" s="61" t="s">
        <v>77</v>
      </c>
      <c r="F1911" s="61">
        <v>4</v>
      </c>
      <c r="G19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11" s="62">
        <v>2</v>
      </c>
      <c r="I1911" s="62">
        <v>11</v>
      </c>
      <c r="J1911" s="61">
        <v>6900</v>
      </c>
      <c r="K1911" s="4">
        <f>VLOOKUP(class[[#This Row],[hwycov_id]],readme!E:F,2,FALSE)</f>
        <v>5797.4260509999995</v>
      </c>
      <c r="L1911" s="64">
        <f t="shared" si="90"/>
        <v>-0.15979332594202911</v>
      </c>
      <c r="M1911" s="65">
        <f t="shared" si="91"/>
        <v>-1102.5739490000005</v>
      </c>
      <c r="N1911" s="65">
        <f t="shared" si="92"/>
        <v>1215669.3130134558</v>
      </c>
      <c r="O1911" s="66" t="e">
        <v>#N/A</v>
      </c>
      <c r="P1911" s="1">
        <v>1911</v>
      </c>
      <c r="Q1911" s="46">
        <f>ROUND(class[[#This Row],[count]],-3)</f>
        <v>7000</v>
      </c>
      <c r="R1911" s="59">
        <f>VLOOKUP(class[[#This Row],[count_rd]],caltran!$J$2:$P$182,7,FALSE)</f>
        <v>4024.9999999999995</v>
      </c>
      <c r="S1911" s="63">
        <f>VLOOKUP(class[[#This Row],[count_rd]],caltran!$J$2:$P$182,6,FALSE)</f>
        <v>9975</v>
      </c>
      <c r="T1911" s="1">
        <f>IF(AND(class[[#This Row],[flow]]&gt;=class[[#This Row],[low]], class[[#This Row],[flow]]&lt;=class[[#This Row],[high]]),1,0)</f>
        <v>1</v>
      </c>
    </row>
    <row r="1912" spans="1:20" x14ac:dyDescent="0.25">
      <c r="A1912" s="61">
        <v>10668</v>
      </c>
      <c r="B1912" s="61">
        <v>4</v>
      </c>
      <c r="C1912" s="61">
        <v>1</v>
      </c>
      <c r="D1912" s="68">
        <v>2</v>
      </c>
      <c r="E1912" s="61" t="s">
        <v>77</v>
      </c>
      <c r="F1912" s="61">
        <v>4</v>
      </c>
      <c r="G19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12" s="62">
        <v>2</v>
      </c>
      <c r="I1912" s="62">
        <v>11</v>
      </c>
      <c r="J1912" s="61">
        <v>7000</v>
      </c>
      <c r="K1912" s="4">
        <f>VLOOKUP(class[[#This Row],[hwycov_id]],readme!E:F,2,FALSE)</f>
        <v>7083.6203990000004</v>
      </c>
      <c r="L1912" s="64">
        <f t="shared" si="90"/>
        <v>1.1945771285714279E-2</v>
      </c>
      <c r="M1912" s="65">
        <f t="shared" si="91"/>
        <v>83.620399000000361</v>
      </c>
      <c r="N1912" s="65">
        <f t="shared" si="92"/>
        <v>6992.3711289192615</v>
      </c>
      <c r="O1912" s="66" t="e">
        <v>#N/A</v>
      </c>
      <c r="P1912" s="1">
        <v>1912</v>
      </c>
      <c r="Q1912" s="46">
        <f>ROUND(class[[#This Row],[count]],-3)</f>
        <v>7000</v>
      </c>
      <c r="R1912" s="59">
        <f>VLOOKUP(class[[#This Row],[count_rd]],caltran!$J$2:$P$182,7,FALSE)</f>
        <v>4024.9999999999995</v>
      </c>
      <c r="S1912" s="63">
        <f>VLOOKUP(class[[#This Row],[count_rd]],caltran!$J$2:$P$182,6,FALSE)</f>
        <v>9975</v>
      </c>
      <c r="T1912" s="1">
        <f>IF(AND(class[[#This Row],[flow]]&gt;=class[[#This Row],[low]], class[[#This Row],[flow]]&lt;=class[[#This Row],[high]]),1,0)</f>
        <v>1</v>
      </c>
    </row>
    <row r="1913" spans="1:20" x14ac:dyDescent="0.25">
      <c r="A1913" s="61">
        <v>17488</v>
      </c>
      <c r="B1913" s="61">
        <v>4</v>
      </c>
      <c r="C1913" s="61">
        <v>1</v>
      </c>
      <c r="D1913" s="68">
        <v>2</v>
      </c>
      <c r="E1913" s="61" t="s">
        <v>77</v>
      </c>
      <c r="F1913" s="61">
        <v>4</v>
      </c>
      <c r="G19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13" s="62">
        <v>5</v>
      </c>
      <c r="I1913" s="62">
        <v>5</v>
      </c>
      <c r="J1913" s="61">
        <v>7000</v>
      </c>
      <c r="K1913" s="4">
        <f>VLOOKUP(class[[#This Row],[hwycov_id]],readme!E:F,2,FALSE)</f>
        <v>5933.5452310000001</v>
      </c>
      <c r="L1913" s="64">
        <f t="shared" si="90"/>
        <v>-0.15235068128571427</v>
      </c>
      <c r="M1913" s="65">
        <f t="shared" si="91"/>
        <v>-1066.4547689999999</v>
      </c>
      <c r="N1913" s="65">
        <f t="shared" si="92"/>
        <v>1137325.7743228432</v>
      </c>
      <c r="O1913" s="66" t="e">
        <v>#N/A</v>
      </c>
      <c r="P1913" s="1">
        <v>1913</v>
      </c>
      <c r="Q1913" s="46">
        <f>ROUND(class[[#This Row],[count]],-3)</f>
        <v>7000</v>
      </c>
      <c r="R1913" s="59">
        <f>VLOOKUP(class[[#This Row],[count_rd]],caltran!$J$2:$P$182,7,FALSE)</f>
        <v>4024.9999999999995</v>
      </c>
      <c r="S1913" s="63">
        <f>VLOOKUP(class[[#This Row],[count_rd]],caltran!$J$2:$P$182,6,FALSE)</f>
        <v>9975</v>
      </c>
      <c r="T1913" s="1">
        <f>IF(AND(class[[#This Row],[flow]]&gt;=class[[#This Row],[low]], class[[#This Row],[flow]]&lt;=class[[#This Row],[high]]),1,0)</f>
        <v>1</v>
      </c>
    </row>
    <row r="1914" spans="1:20" x14ac:dyDescent="0.25">
      <c r="A1914" s="61">
        <v>3904</v>
      </c>
      <c r="B1914" s="61">
        <v>4</v>
      </c>
      <c r="C1914" s="61">
        <v>1</v>
      </c>
      <c r="D1914" s="68">
        <v>2</v>
      </c>
      <c r="E1914" s="61" t="s">
        <v>77</v>
      </c>
      <c r="F1914" s="61">
        <v>4</v>
      </c>
      <c r="G19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14" s="62">
        <v>3</v>
      </c>
      <c r="I1914" s="62">
        <v>14</v>
      </c>
      <c r="J1914" s="61">
        <v>7020</v>
      </c>
      <c r="K1914" s="4">
        <f>VLOOKUP(class[[#This Row],[hwycov_id]],readme!E:F,2,FALSE)</f>
        <v>16627.607566999999</v>
      </c>
      <c r="L1914" s="64">
        <f t="shared" si="90"/>
        <v>1.3686050665242164</v>
      </c>
      <c r="M1914" s="65">
        <f t="shared" si="91"/>
        <v>9607.6075669999991</v>
      </c>
      <c r="N1914" s="65">
        <f t="shared" si="92"/>
        <v>92306123.161475644</v>
      </c>
      <c r="O1914" s="66" t="e">
        <v>#N/A</v>
      </c>
      <c r="P1914" s="1">
        <v>1914</v>
      </c>
      <c r="Q1914" s="46">
        <f>ROUND(class[[#This Row],[count]],-3)</f>
        <v>7000</v>
      </c>
      <c r="R1914" s="59">
        <f>VLOOKUP(class[[#This Row],[count_rd]],caltran!$J$2:$P$182,7,FALSE)</f>
        <v>4024.9999999999995</v>
      </c>
      <c r="S1914" s="63">
        <f>VLOOKUP(class[[#This Row],[count_rd]],caltran!$J$2:$P$182,6,FALSE)</f>
        <v>9975</v>
      </c>
      <c r="T1914" s="1">
        <f>IF(AND(class[[#This Row],[flow]]&gt;=class[[#This Row],[low]], class[[#This Row],[flow]]&lt;=class[[#This Row],[high]]),1,0)</f>
        <v>0</v>
      </c>
    </row>
    <row r="1915" spans="1:20" x14ac:dyDescent="0.25">
      <c r="A1915" s="61">
        <v>6829</v>
      </c>
      <c r="B1915" s="61">
        <v>4</v>
      </c>
      <c r="C1915" s="61">
        <v>1</v>
      </c>
      <c r="D1915" s="68">
        <v>2</v>
      </c>
      <c r="E1915" s="61" t="s">
        <v>77</v>
      </c>
      <c r="F1915" s="61">
        <v>4</v>
      </c>
      <c r="G19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15" s="62">
        <v>4</v>
      </c>
      <c r="I1915" s="62">
        <v>14</v>
      </c>
      <c r="J1915" s="61">
        <v>7032</v>
      </c>
      <c r="K1915" s="4">
        <f>VLOOKUP(class[[#This Row],[hwycov_id]],readme!E:F,2,FALSE)</f>
        <v>3866.173526</v>
      </c>
      <c r="L1915" s="64">
        <f t="shared" si="90"/>
        <v>-0.45020285466439136</v>
      </c>
      <c r="M1915" s="65">
        <f t="shared" si="91"/>
        <v>-3165.826474</v>
      </c>
      <c r="N1915" s="65">
        <f t="shared" si="92"/>
        <v>10022457.263479272</v>
      </c>
      <c r="O1915" s="66" t="e">
        <v>#N/A</v>
      </c>
      <c r="P1915" s="1">
        <v>1915</v>
      </c>
      <c r="Q1915" s="46">
        <f>ROUND(class[[#This Row],[count]],-3)</f>
        <v>7000</v>
      </c>
      <c r="R1915" s="59">
        <f>VLOOKUP(class[[#This Row],[count_rd]],caltran!$J$2:$P$182,7,FALSE)</f>
        <v>4024.9999999999995</v>
      </c>
      <c r="S1915" s="63">
        <f>VLOOKUP(class[[#This Row],[count_rd]],caltran!$J$2:$P$182,6,FALSE)</f>
        <v>9975</v>
      </c>
      <c r="T1915" s="1">
        <f>IF(AND(class[[#This Row],[flow]]&gt;=class[[#This Row],[low]], class[[#This Row],[flow]]&lt;=class[[#This Row],[high]]),1,0)</f>
        <v>0</v>
      </c>
    </row>
    <row r="1916" spans="1:20" x14ac:dyDescent="0.25">
      <c r="A1916" s="61">
        <v>10985</v>
      </c>
      <c r="B1916" s="61">
        <v>4</v>
      </c>
      <c r="C1916" s="61">
        <v>1</v>
      </c>
      <c r="D1916" s="68">
        <v>2</v>
      </c>
      <c r="E1916" s="61" t="s">
        <v>77</v>
      </c>
      <c r="F1916" s="61">
        <v>4</v>
      </c>
      <c r="G19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16" s="62">
        <v>3</v>
      </c>
      <c r="I1916" s="62">
        <v>14</v>
      </c>
      <c r="J1916" s="61">
        <v>7090</v>
      </c>
      <c r="K1916" s="4">
        <f>VLOOKUP(class[[#This Row],[hwycov_id]],readme!E:F,2,FALSE)</f>
        <v>9309.6584169999987</v>
      </c>
      <c r="L1916" s="64">
        <f t="shared" si="90"/>
        <v>0.31306888815232714</v>
      </c>
      <c r="M1916" s="65">
        <f t="shared" si="91"/>
        <v>2219.6584169999987</v>
      </c>
      <c r="N1916" s="65">
        <f t="shared" si="92"/>
        <v>4926883.4881589403</v>
      </c>
      <c r="O1916" s="66" t="e">
        <v>#N/A</v>
      </c>
      <c r="P1916" s="1">
        <v>1916</v>
      </c>
      <c r="Q1916" s="46">
        <f>ROUND(class[[#This Row],[count]],-3)</f>
        <v>7000</v>
      </c>
      <c r="R1916" s="59">
        <f>VLOOKUP(class[[#This Row],[count_rd]],caltran!$J$2:$P$182,7,FALSE)</f>
        <v>4024.9999999999995</v>
      </c>
      <c r="S1916" s="63">
        <f>VLOOKUP(class[[#This Row],[count_rd]],caltran!$J$2:$P$182,6,FALSE)</f>
        <v>9975</v>
      </c>
      <c r="T1916" s="1">
        <f>IF(AND(class[[#This Row],[flow]]&gt;=class[[#This Row],[low]], class[[#This Row],[flow]]&lt;=class[[#This Row],[high]]),1,0)</f>
        <v>1</v>
      </c>
    </row>
    <row r="1917" spans="1:20" x14ac:dyDescent="0.25">
      <c r="A1917" s="61">
        <v>30835</v>
      </c>
      <c r="B1917" s="61">
        <v>4</v>
      </c>
      <c r="C1917" s="61">
        <v>1</v>
      </c>
      <c r="D1917" s="68">
        <v>2</v>
      </c>
      <c r="E1917" s="61" t="s">
        <v>77</v>
      </c>
      <c r="F1917" s="61">
        <v>4</v>
      </c>
      <c r="G19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17" s="62">
        <v>2</v>
      </c>
      <c r="I1917" s="62">
        <v>14</v>
      </c>
      <c r="J1917" s="61">
        <v>7161</v>
      </c>
      <c r="K1917" s="4">
        <f>VLOOKUP(class[[#This Row],[hwycov_id]],readme!E:F,2,FALSE)</f>
        <v>6611.9829339999997</v>
      </c>
      <c r="L1917" s="64">
        <f t="shared" si="90"/>
        <v>-7.6667653400363078E-2</v>
      </c>
      <c r="M1917" s="65">
        <f t="shared" si="91"/>
        <v>-549.01706600000034</v>
      </c>
      <c r="N1917" s="65">
        <f t="shared" si="92"/>
        <v>301419.73875924875</v>
      </c>
      <c r="O1917" s="66" t="e">
        <v>#N/A</v>
      </c>
      <c r="P1917" s="1">
        <v>1917</v>
      </c>
      <c r="Q1917" s="46">
        <f>ROUND(class[[#This Row],[count]],-3)</f>
        <v>7000</v>
      </c>
      <c r="R1917" s="59">
        <f>VLOOKUP(class[[#This Row],[count_rd]],caltran!$J$2:$P$182,7,FALSE)</f>
        <v>4024.9999999999995</v>
      </c>
      <c r="S1917" s="63">
        <f>VLOOKUP(class[[#This Row],[count_rd]],caltran!$J$2:$P$182,6,FALSE)</f>
        <v>9975</v>
      </c>
      <c r="T1917" s="1">
        <f>IF(AND(class[[#This Row],[flow]]&gt;=class[[#This Row],[low]], class[[#This Row],[flow]]&lt;=class[[#This Row],[high]]),1,0)</f>
        <v>1</v>
      </c>
    </row>
    <row r="1918" spans="1:20" x14ac:dyDescent="0.25">
      <c r="A1918" s="61">
        <v>10187</v>
      </c>
      <c r="B1918" s="61">
        <v>4</v>
      </c>
      <c r="C1918" s="61">
        <v>1</v>
      </c>
      <c r="D1918" s="68">
        <v>2</v>
      </c>
      <c r="E1918" s="61" t="s">
        <v>77</v>
      </c>
      <c r="F1918" s="61">
        <v>4</v>
      </c>
      <c r="G19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18" s="62">
        <v>2</v>
      </c>
      <c r="I1918" s="62">
        <v>14</v>
      </c>
      <c r="J1918" s="61">
        <v>7174</v>
      </c>
      <c r="K1918" s="4">
        <f>VLOOKUP(class[[#This Row],[hwycov_id]],readme!E:F,2,FALSE)</f>
        <v>5613.0009620000001</v>
      </c>
      <c r="L1918" s="64">
        <f t="shared" si="90"/>
        <v>-0.21759116782826871</v>
      </c>
      <c r="M1918" s="65">
        <f t="shared" si="91"/>
        <v>-1560.9990379999999</v>
      </c>
      <c r="N1918" s="65">
        <f t="shared" si="92"/>
        <v>2436717.9966369253</v>
      </c>
      <c r="O1918" s="66" t="e">
        <v>#N/A</v>
      </c>
      <c r="P1918" s="1">
        <v>1918</v>
      </c>
      <c r="Q1918" s="46">
        <f>ROUND(class[[#This Row],[count]],-3)</f>
        <v>7000</v>
      </c>
      <c r="R1918" s="59">
        <f>VLOOKUP(class[[#This Row],[count_rd]],caltran!$J$2:$P$182,7,FALSE)</f>
        <v>4024.9999999999995</v>
      </c>
      <c r="S1918" s="63">
        <f>VLOOKUP(class[[#This Row],[count_rd]],caltran!$J$2:$P$182,6,FALSE)</f>
        <v>9975</v>
      </c>
      <c r="T1918" s="1">
        <f>IF(AND(class[[#This Row],[flow]]&gt;=class[[#This Row],[low]], class[[#This Row],[flow]]&lt;=class[[#This Row],[high]]),1,0)</f>
        <v>1</v>
      </c>
    </row>
    <row r="1919" spans="1:20" x14ac:dyDescent="0.25">
      <c r="A1919" s="61">
        <v>5903</v>
      </c>
      <c r="B1919" s="61">
        <v>4</v>
      </c>
      <c r="C1919" s="61">
        <v>1</v>
      </c>
      <c r="D1919" s="68">
        <v>2</v>
      </c>
      <c r="E1919" s="61" t="s">
        <v>77</v>
      </c>
      <c r="F1919" s="61">
        <v>4</v>
      </c>
      <c r="G19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19" s="62">
        <v>2</v>
      </c>
      <c r="I1919" s="62">
        <v>11</v>
      </c>
      <c r="J1919" s="61">
        <v>7200</v>
      </c>
      <c r="K1919" s="4">
        <f>VLOOKUP(class[[#This Row],[hwycov_id]],readme!E:F,2,FALSE)</f>
        <v>8439.2220300000008</v>
      </c>
      <c r="L1919" s="64">
        <f t="shared" si="90"/>
        <v>0.17211417083333336</v>
      </c>
      <c r="M1919" s="65">
        <f t="shared" si="91"/>
        <v>1239.2220300000008</v>
      </c>
      <c r="N1919" s="65">
        <f t="shared" si="92"/>
        <v>1535671.239637323</v>
      </c>
      <c r="O1919" s="66" t="e">
        <v>#N/A</v>
      </c>
      <c r="P1919" s="1">
        <v>1919</v>
      </c>
      <c r="Q1919" s="46">
        <f>ROUND(class[[#This Row],[count]],-3)</f>
        <v>7000</v>
      </c>
      <c r="R1919" s="59">
        <f>VLOOKUP(class[[#This Row],[count_rd]],caltran!$J$2:$P$182,7,FALSE)</f>
        <v>4024.9999999999995</v>
      </c>
      <c r="S1919" s="63">
        <f>VLOOKUP(class[[#This Row],[count_rd]],caltran!$J$2:$P$182,6,FALSE)</f>
        <v>9975</v>
      </c>
      <c r="T1919" s="1">
        <f>IF(AND(class[[#This Row],[flow]]&gt;=class[[#This Row],[low]], class[[#This Row],[flow]]&lt;=class[[#This Row],[high]]),1,0)</f>
        <v>1</v>
      </c>
    </row>
    <row r="1920" spans="1:20" x14ac:dyDescent="0.25">
      <c r="A1920" s="61">
        <v>5878</v>
      </c>
      <c r="B1920" s="61">
        <v>4</v>
      </c>
      <c r="C1920" s="61">
        <v>1</v>
      </c>
      <c r="D1920" s="68">
        <v>2</v>
      </c>
      <c r="E1920" s="61" t="s">
        <v>77</v>
      </c>
      <c r="F1920" s="61">
        <v>4</v>
      </c>
      <c r="G19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20" s="62">
        <v>2</v>
      </c>
      <c r="I1920" s="62">
        <v>11</v>
      </c>
      <c r="J1920" s="61">
        <v>7251</v>
      </c>
      <c r="K1920" s="4">
        <f>VLOOKUP(class[[#This Row],[hwycov_id]],readme!E:F,2,FALSE)</f>
        <v>10124.287415999999</v>
      </c>
      <c r="L1920" s="64">
        <f t="shared" si="90"/>
        <v>0.39626084898634661</v>
      </c>
      <c r="M1920" s="65">
        <f t="shared" si="91"/>
        <v>2873.2874159999992</v>
      </c>
      <c r="N1920" s="65">
        <f t="shared" si="92"/>
        <v>8255780.5749439523</v>
      </c>
      <c r="O1920" s="66" t="e">
        <v>#N/A</v>
      </c>
      <c r="P1920" s="1">
        <v>1920</v>
      </c>
      <c r="Q1920" s="46">
        <f>ROUND(class[[#This Row],[count]],-3)</f>
        <v>7000</v>
      </c>
      <c r="R1920" s="59">
        <f>VLOOKUP(class[[#This Row],[count_rd]],caltran!$J$2:$P$182,7,FALSE)</f>
        <v>4024.9999999999995</v>
      </c>
      <c r="S1920" s="63">
        <f>VLOOKUP(class[[#This Row],[count_rd]],caltran!$J$2:$P$182,6,FALSE)</f>
        <v>9975</v>
      </c>
      <c r="T1920" s="1">
        <f>IF(AND(class[[#This Row],[flow]]&gt;=class[[#This Row],[low]], class[[#This Row],[flow]]&lt;=class[[#This Row],[high]]),1,0)</f>
        <v>0</v>
      </c>
    </row>
    <row r="1921" spans="1:20" x14ac:dyDescent="0.25">
      <c r="A1921" s="61">
        <v>393</v>
      </c>
      <c r="B1921" s="61">
        <v>4</v>
      </c>
      <c r="C1921" s="61">
        <v>1</v>
      </c>
      <c r="D1921" s="68">
        <v>2</v>
      </c>
      <c r="E1921" s="61" t="s">
        <v>77</v>
      </c>
      <c r="F1921" s="61">
        <v>4</v>
      </c>
      <c r="G19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21" s="62">
        <v>2</v>
      </c>
      <c r="I1921" s="62">
        <v>11</v>
      </c>
      <c r="J1921" s="61">
        <v>7300</v>
      </c>
      <c r="K1921" s="4">
        <f>VLOOKUP(class[[#This Row],[hwycov_id]],readme!E:F,2,FALSE)</f>
        <v>4456.8857189999999</v>
      </c>
      <c r="L1921" s="64">
        <f t="shared" si="90"/>
        <v>-0.3894677097260274</v>
      </c>
      <c r="M1921" s="65">
        <f t="shared" si="91"/>
        <v>-2843.1142810000001</v>
      </c>
      <c r="N1921" s="65">
        <f t="shared" si="92"/>
        <v>8083298.8148261476</v>
      </c>
      <c r="O1921" s="66" t="e">
        <v>#N/A</v>
      </c>
      <c r="P1921" s="1">
        <v>1921</v>
      </c>
      <c r="Q1921" s="46">
        <f>ROUND(class[[#This Row],[count]],-3)</f>
        <v>7000</v>
      </c>
      <c r="R1921" s="59">
        <f>VLOOKUP(class[[#This Row],[count_rd]],caltran!$J$2:$P$182,7,FALSE)</f>
        <v>4024.9999999999995</v>
      </c>
      <c r="S1921" s="63">
        <f>VLOOKUP(class[[#This Row],[count_rd]],caltran!$J$2:$P$182,6,FALSE)</f>
        <v>9975</v>
      </c>
      <c r="T1921" s="1">
        <f>IF(AND(class[[#This Row],[flow]]&gt;=class[[#This Row],[low]], class[[#This Row],[flow]]&lt;=class[[#This Row],[high]]),1,0)</f>
        <v>1</v>
      </c>
    </row>
    <row r="1922" spans="1:20" x14ac:dyDescent="0.25">
      <c r="A1922" s="61">
        <v>3142</v>
      </c>
      <c r="B1922" s="61">
        <v>4</v>
      </c>
      <c r="C1922" s="61">
        <v>1</v>
      </c>
      <c r="D1922" s="68">
        <v>2</v>
      </c>
      <c r="E1922" s="61" t="s">
        <v>77</v>
      </c>
      <c r="F1922" s="61">
        <v>4</v>
      </c>
      <c r="G19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22" s="62">
        <v>5</v>
      </c>
      <c r="I1922" s="62">
        <v>5</v>
      </c>
      <c r="J1922" s="61">
        <v>7300</v>
      </c>
      <c r="K1922" s="4">
        <f>VLOOKUP(class[[#This Row],[hwycov_id]],readme!E:F,2,FALSE)</f>
        <v>12774.737021999999</v>
      </c>
      <c r="L1922" s="64">
        <f t="shared" si="90"/>
        <v>0.74996397561643824</v>
      </c>
      <c r="M1922" s="65">
        <f t="shared" si="91"/>
        <v>5474.7370219999993</v>
      </c>
      <c r="N1922" s="65">
        <f t="shared" si="92"/>
        <v>29972745.460057423</v>
      </c>
      <c r="O1922" s="66" t="e">
        <v>#N/A</v>
      </c>
      <c r="P1922" s="1">
        <v>1922</v>
      </c>
      <c r="Q1922" s="46">
        <f>ROUND(class[[#This Row],[count]],-3)</f>
        <v>7000</v>
      </c>
      <c r="R1922" s="59">
        <f>VLOOKUP(class[[#This Row],[count_rd]],caltran!$J$2:$P$182,7,FALSE)</f>
        <v>4024.9999999999995</v>
      </c>
      <c r="S1922" s="63">
        <f>VLOOKUP(class[[#This Row],[count_rd]],caltran!$J$2:$P$182,6,FALSE)</f>
        <v>9975</v>
      </c>
      <c r="T1922" s="1">
        <f>IF(AND(class[[#This Row],[flow]]&gt;=class[[#This Row],[low]], class[[#This Row],[flow]]&lt;=class[[#This Row],[high]]),1,0)</f>
        <v>0</v>
      </c>
    </row>
    <row r="1923" spans="1:20" x14ac:dyDescent="0.25">
      <c r="A1923" s="61">
        <v>1272</v>
      </c>
      <c r="B1923" s="61">
        <v>4</v>
      </c>
      <c r="C1923" s="61">
        <v>1</v>
      </c>
      <c r="D1923" s="68">
        <v>2</v>
      </c>
      <c r="E1923" s="61" t="s">
        <v>77</v>
      </c>
      <c r="F1923" s="61">
        <v>4</v>
      </c>
      <c r="G19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23" s="62">
        <v>3</v>
      </c>
      <c r="I1923" s="62">
        <v>14</v>
      </c>
      <c r="J1923" s="61">
        <v>7312</v>
      </c>
      <c r="K1923" s="4">
        <f>VLOOKUP(class[[#This Row],[hwycov_id]],readme!E:F,2,FALSE)</f>
        <v>6755.0419460000012</v>
      </c>
      <c r="L1923" s="64">
        <f t="shared" si="90"/>
        <v>-7.6170412199124571E-2</v>
      </c>
      <c r="M1923" s="65">
        <f t="shared" si="91"/>
        <v>-556.95805399999881</v>
      </c>
      <c r="N1923" s="65">
        <f t="shared" si="92"/>
        <v>310202.27391546557</v>
      </c>
      <c r="O1923" s="66" t="e">
        <v>#N/A</v>
      </c>
      <c r="P1923" s="1">
        <v>1923</v>
      </c>
      <c r="Q1923" s="46">
        <f>ROUND(class[[#This Row],[count]],-3)</f>
        <v>7000</v>
      </c>
      <c r="R1923" s="59">
        <f>VLOOKUP(class[[#This Row],[count_rd]],caltran!$J$2:$P$182,7,FALSE)</f>
        <v>4024.9999999999995</v>
      </c>
      <c r="S1923" s="63">
        <f>VLOOKUP(class[[#This Row],[count_rd]],caltran!$J$2:$P$182,6,FALSE)</f>
        <v>9975</v>
      </c>
      <c r="T1923" s="1">
        <f>IF(AND(class[[#This Row],[flow]]&gt;=class[[#This Row],[low]], class[[#This Row],[flow]]&lt;=class[[#This Row],[high]]),1,0)</f>
        <v>1</v>
      </c>
    </row>
    <row r="1924" spans="1:20" x14ac:dyDescent="0.25">
      <c r="A1924" s="61">
        <v>9186</v>
      </c>
      <c r="B1924" s="61">
        <v>4</v>
      </c>
      <c r="C1924" s="61">
        <v>1</v>
      </c>
      <c r="D1924" s="68">
        <v>2</v>
      </c>
      <c r="E1924" s="61" t="s">
        <v>77</v>
      </c>
      <c r="F1924" s="61">
        <v>4</v>
      </c>
      <c r="G19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24" s="62">
        <v>3</v>
      </c>
      <c r="I1924" s="62">
        <v>14</v>
      </c>
      <c r="J1924" s="61">
        <v>7353</v>
      </c>
      <c r="K1924" s="4">
        <f>VLOOKUP(class[[#This Row],[hwycov_id]],readme!E:F,2,FALSE)</f>
        <v>13587.679925</v>
      </c>
      <c r="L1924" s="64">
        <f t="shared" si="90"/>
        <v>0.84790968652250798</v>
      </c>
      <c r="M1924" s="65">
        <f t="shared" si="91"/>
        <v>6234.6799250000004</v>
      </c>
      <c r="N1924" s="65">
        <f t="shared" si="92"/>
        <v>38871233.767198011</v>
      </c>
      <c r="O1924" s="66" t="e">
        <v>#N/A</v>
      </c>
      <c r="P1924" s="1">
        <v>1924</v>
      </c>
      <c r="Q1924" s="46">
        <f>ROUND(class[[#This Row],[count]],-3)</f>
        <v>7000</v>
      </c>
      <c r="R1924" s="59">
        <f>VLOOKUP(class[[#This Row],[count_rd]],caltran!$J$2:$P$182,7,FALSE)</f>
        <v>4024.9999999999995</v>
      </c>
      <c r="S1924" s="63">
        <f>VLOOKUP(class[[#This Row],[count_rd]],caltran!$J$2:$P$182,6,FALSE)</f>
        <v>9975</v>
      </c>
      <c r="T1924" s="1">
        <f>IF(AND(class[[#This Row],[flow]]&gt;=class[[#This Row],[low]], class[[#This Row],[flow]]&lt;=class[[#This Row],[high]]),1,0)</f>
        <v>0</v>
      </c>
    </row>
    <row r="1925" spans="1:20" x14ac:dyDescent="0.25">
      <c r="A1925" s="61">
        <v>12601</v>
      </c>
      <c r="B1925" s="61">
        <v>4</v>
      </c>
      <c r="C1925" s="61">
        <v>1</v>
      </c>
      <c r="D1925" s="68">
        <v>2</v>
      </c>
      <c r="E1925" s="61" t="s">
        <v>77</v>
      </c>
      <c r="F1925" s="61">
        <v>4</v>
      </c>
      <c r="G19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25" s="62">
        <v>6</v>
      </c>
      <c r="I1925" s="62">
        <v>12</v>
      </c>
      <c r="J1925" s="61">
        <v>7400</v>
      </c>
      <c r="K1925" s="4">
        <f>VLOOKUP(class[[#This Row],[hwycov_id]],readme!E:F,2,FALSE)</f>
        <v>3410.8277350000003</v>
      </c>
      <c r="L1925" s="64">
        <f t="shared" si="90"/>
        <v>-0.53907733310810801</v>
      </c>
      <c r="M1925" s="65">
        <f t="shared" si="91"/>
        <v>-3989.1722649999997</v>
      </c>
      <c r="N1925" s="65">
        <f t="shared" si="92"/>
        <v>15913495.359845228</v>
      </c>
      <c r="O1925" s="66" t="e">
        <v>#N/A</v>
      </c>
      <c r="P1925" s="1">
        <v>1925</v>
      </c>
      <c r="Q1925" s="46">
        <f>ROUND(class[[#This Row],[count]],-3)</f>
        <v>7000</v>
      </c>
      <c r="R1925" s="59">
        <f>VLOOKUP(class[[#This Row],[count_rd]],caltran!$J$2:$P$182,7,FALSE)</f>
        <v>4024.9999999999995</v>
      </c>
      <c r="S1925" s="63">
        <f>VLOOKUP(class[[#This Row],[count_rd]],caltran!$J$2:$P$182,6,FALSE)</f>
        <v>9975</v>
      </c>
      <c r="T1925" s="1">
        <f>IF(AND(class[[#This Row],[flow]]&gt;=class[[#This Row],[low]], class[[#This Row],[flow]]&lt;=class[[#This Row],[high]]),1,0)</f>
        <v>0</v>
      </c>
    </row>
    <row r="1926" spans="1:20" x14ac:dyDescent="0.25">
      <c r="A1926" s="61">
        <v>3163</v>
      </c>
      <c r="B1926" s="61">
        <v>4</v>
      </c>
      <c r="C1926" s="61">
        <v>1</v>
      </c>
      <c r="D1926" s="68">
        <v>2</v>
      </c>
      <c r="E1926" s="61" t="s">
        <v>77</v>
      </c>
      <c r="F1926" s="61">
        <v>4</v>
      </c>
      <c r="G19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26" s="62">
        <v>5</v>
      </c>
      <c r="I1926" s="62">
        <v>5</v>
      </c>
      <c r="J1926" s="61">
        <v>7400</v>
      </c>
      <c r="K1926" s="4">
        <f>VLOOKUP(class[[#This Row],[hwycov_id]],readme!E:F,2,FALSE)</f>
        <v>5501.901253</v>
      </c>
      <c r="L1926" s="64">
        <f t="shared" si="90"/>
        <v>-0.25649983067567572</v>
      </c>
      <c r="M1926" s="65">
        <f t="shared" si="91"/>
        <v>-1898.098747</v>
      </c>
      <c r="N1926" s="65">
        <f t="shared" si="92"/>
        <v>3602778.8533629701</v>
      </c>
      <c r="O1926" s="66" t="e">
        <v>#N/A</v>
      </c>
      <c r="P1926" s="1">
        <v>1926</v>
      </c>
      <c r="Q1926" s="46">
        <f>ROUND(class[[#This Row],[count]],-3)</f>
        <v>7000</v>
      </c>
      <c r="R1926" s="59">
        <f>VLOOKUP(class[[#This Row],[count_rd]],caltran!$J$2:$P$182,7,FALSE)</f>
        <v>4024.9999999999995</v>
      </c>
      <c r="S1926" s="63">
        <f>VLOOKUP(class[[#This Row],[count_rd]],caltran!$J$2:$P$182,6,FALSE)</f>
        <v>9975</v>
      </c>
      <c r="T1926" s="1">
        <f>IF(AND(class[[#This Row],[flow]]&gt;=class[[#This Row],[low]], class[[#This Row],[flow]]&lt;=class[[#This Row],[high]]),1,0)</f>
        <v>1</v>
      </c>
    </row>
    <row r="1927" spans="1:20" x14ac:dyDescent="0.25">
      <c r="A1927" s="61">
        <v>1153</v>
      </c>
      <c r="B1927" s="61">
        <v>4</v>
      </c>
      <c r="C1927" s="61">
        <v>1</v>
      </c>
      <c r="D1927" s="68">
        <v>2</v>
      </c>
      <c r="E1927" s="61" t="s">
        <v>77</v>
      </c>
      <c r="F1927" s="61">
        <v>4</v>
      </c>
      <c r="G19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27" s="62">
        <v>2</v>
      </c>
      <c r="I1927" s="62">
        <v>14</v>
      </c>
      <c r="J1927" s="61">
        <v>7465</v>
      </c>
      <c r="K1927" s="4">
        <f>VLOOKUP(class[[#This Row],[hwycov_id]],readme!E:F,2,FALSE)</f>
        <v>7586.5391460000001</v>
      </c>
      <c r="L1927" s="64">
        <f t="shared" si="90"/>
        <v>1.6281198392498419E-2</v>
      </c>
      <c r="M1927" s="65">
        <f t="shared" si="91"/>
        <v>121.53914600000007</v>
      </c>
      <c r="N1927" s="65">
        <f t="shared" si="92"/>
        <v>14771.764010409333</v>
      </c>
      <c r="O1927" s="66" t="e">
        <v>#N/A</v>
      </c>
      <c r="P1927" s="1">
        <v>1927</v>
      </c>
      <c r="Q1927" s="46">
        <f>ROUND(class[[#This Row],[count]],-3)</f>
        <v>7000</v>
      </c>
      <c r="R1927" s="59">
        <f>VLOOKUP(class[[#This Row],[count_rd]],caltran!$J$2:$P$182,7,FALSE)</f>
        <v>4024.9999999999995</v>
      </c>
      <c r="S1927" s="63">
        <f>VLOOKUP(class[[#This Row],[count_rd]],caltran!$J$2:$P$182,6,FALSE)</f>
        <v>9975</v>
      </c>
      <c r="T1927" s="1">
        <f>IF(AND(class[[#This Row],[flow]]&gt;=class[[#This Row],[low]], class[[#This Row],[flow]]&lt;=class[[#This Row],[high]]),1,0)</f>
        <v>1</v>
      </c>
    </row>
    <row r="1928" spans="1:20" x14ac:dyDescent="0.25">
      <c r="A1928" s="61">
        <v>5336</v>
      </c>
      <c r="B1928" s="61">
        <v>4</v>
      </c>
      <c r="C1928" s="61">
        <v>1</v>
      </c>
      <c r="D1928" s="68">
        <v>2</v>
      </c>
      <c r="E1928" s="61" t="s">
        <v>77</v>
      </c>
      <c r="F1928" s="61">
        <v>4</v>
      </c>
      <c r="G19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28" s="62">
        <v>2</v>
      </c>
      <c r="I1928" s="62">
        <v>11</v>
      </c>
      <c r="J1928" s="61">
        <v>7500</v>
      </c>
      <c r="K1928" s="4">
        <f>VLOOKUP(class[[#This Row],[hwycov_id]],readme!E:F,2,FALSE)</f>
        <v>8409.6841280000008</v>
      </c>
      <c r="L1928" s="64">
        <f t="shared" si="90"/>
        <v>0.12129121706666668</v>
      </c>
      <c r="M1928" s="65">
        <f t="shared" si="91"/>
        <v>909.68412800000078</v>
      </c>
      <c r="N1928" s="65">
        <f t="shared" si="92"/>
        <v>827525.21273512184</v>
      </c>
      <c r="O1928" s="66" t="e">
        <v>#N/A</v>
      </c>
      <c r="P1928" s="1">
        <v>1928</v>
      </c>
      <c r="Q1928" s="46">
        <f>ROUND(class[[#This Row],[count]],-3)</f>
        <v>8000</v>
      </c>
      <c r="R1928" s="59">
        <f>VLOOKUP(class[[#This Row],[count_rd]],caltran!$J$2:$P$182,7,FALSE)</f>
        <v>4720.0000000000009</v>
      </c>
      <c r="S1928" s="63">
        <f>VLOOKUP(class[[#This Row],[count_rd]],caltran!$J$2:$P$182,6,FALSE)</f>
        <v>11280</v>
      </c>
      <c r="T1928" s="1">
        <f>IF(AND(class[[#This Row],[flow]]&gt;=class[[#This Row],[low]], class[[#This Row],[flow]]&lt;=class[[#This Row],[high]]),1,0)</f>
        <v>1</v>
      </c>
    </row>
    <row r="1929" spans="1:20" x14ac:dyDescent="0.25">
      <c r="A1929" s="61">
        <v>4083</v>
      </c>
      <c r="B1929" s="61">
        <v>4</v>
      </c>
      <c r="C1929" s="61">
        <v>1</v>
      </c>
      <c r="D1929" s="68">
        <v>2</v>
      </c>
      <c r="E1929" s="61" t="s">
        <v>77</v>
      </c>
      <c r="F1929" s="61">
        <v>4</v>
      </c>
      <c r="G19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29" s="62">
        <v>7</v>
      </c>
      <c r="I1929" s="62">
        <v>7</v>
      </c>
      <c r="J1929" s="61">
        <v>7500</v>
      </c>
      <c r="K1929" s="4">
        <f>VLOOKUP(class[[#This Row],[hwycov_id]],readme!E:F,2,FALSE)</f>
        <v>2036.959141</v>
      </c>
      <c r="L1929" s="64">
        <f t="shared" si="90"/>
        <v>-0.72840544786666661</v>
      </c>
      <c r="M1929" s="65">
        <f t="shared" si="91"/>
        <v>-5463.0408589999997</v>
      </c>
      <c r="N1929" s="65">
        <f t="shared" si="92"/>
        <v>29844815.427103456</v>
      </c>
      <c r="O1929" s="66" t="e">
        <v>#N/A</v>
      </c>
      <c r="P1929" s="1">
        <v>1929</v>
      </c>
      <c r="Q1929" s="46">
        <f>ROUND(class[[#This Row],[count]],-3)</f>
        <v>8000</v>
      </c>
      <c r="R1929" s="59">
        <f>VLOOKUP(class[[#This Row],[count_rd]],caltran!$J$2:$P$182,7,FALSE)</f>
        <v>4720.0000000000009</v>
      </c>
      <c r="S1929" s="63">
        <f>VLOOKUP(class[[#This Row],[count_rd]],caltran!$J$2:$P$182,6,FALSE)</f>
        <v>11280</v>
      </c>
      <c r="T1929" s="1">
        <f>IF(AND(class[[#This Row],[flow]]&gt;=class[[#This Row],[low]], class[[#This Row],[flow]]&lt;=class[[#This Row],[high]]),1,0)</f>
        <v>0</v>
      </c>
    </row>
    <row r="1930" spans="1:20" x14ac:dyDescent="0.25">
      <c r="A1930" s="61">
        <v>18408</v>
      </c>
      <c r="B1930" s="61">
        <v>4</v>
      </c>
      <c r="C1930" s="61">
        <v>1</v>
      </c>
      <c r="D1930" s="68">
        <v>1</v>
      </c>
      <c r="E1930" s="61" t="s">
        <v>77</v>
      </c>
      <c r="F1930" s="61">
        <v>4</v>
      </c>
      <c r="G19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30" s="62">
        <v>1</v>
      </c>
      <c r="I1930" s="62">
        <v>14</v>
      </c>
      <c r="J1930" s="61">
        <v>7531</v>
      </c>
      <c r="K1930" s="4">
        <f>VLOOKUP(class[[#This Row],[hwycov_id]],readme!E:F,2,FALSE)</f>
        <v>3142.0031349999999</v>
      </c>
      <c r="L1930" s="64">
        <f t="shared" si="90"/>
        <v>-0.58279071371663793</v>
      </c>
      <c r="M1930" s="65">
        <f t="shared" si="91"/>
        <v>-4388.9968650000001</v>
      </c>
      <c r="N1930" s="65">
        <f t="shared" si="92"/>
        <v>19263293.48097983</v>
      </c>
      <c r="O1930" s="66" t="e">
        <v>#N/A</v>
      </c>
      <c r="P1930" s="1">
        <v>1930</v>
      </c>
      <c r="Q1930" s="46">
        <f>ROUND(class[[#This Row],[count]],-3)</f>
        <v>8000</v>
      </c>
      <c r="R1930" s="59">
        <f>VLOOKUP(class[[#This Row],[count_rd]],caltran!$J$2:$P$182,7,FALSE)</f>
        <v>4720.0000000000009</v>
      </c>
      <c r="S1930" s="63">
        <f>VLOOKUP(class[[#This Row],[count_rd]],caltran!$J$2:$P$182,6,FALSE)</f>
        <v>11280</v>
      </c>
      <c r="T1930" s="1">
        <f>IF(AND(class[[#This Row],[flow]]&gt;=class[[#This Row],[low]], class[[#This Row],[flow]]&lt;=class[[#This Row],[high]]),1,0)</f>
        <v>0</v>
      </c>
    </row>
    <row r="1931" spans="1:20" x14ac:dyDescent="0.25">
      <c r="A1931" s="61">
        <v>420</v>
      </c>
      <c r="B1931" s="61">
        <v>4</v>
      </c>
      <c r="C1931" s="61">
        <v>1</v>
      </c>
      <c r="D1931" s="68">
        <v>2</v>
      </c>
      <c r="E1931" s="61" t="s">
        <v>77</v>
      </c>
      <c r="F1931" s="61">
        <v>4</v>
      </c>
      <c r="G19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31" s="62">
        <v>3</v>
      </c>
      <c r="I1931" s="62">
        <v>14</v>
      </c>
      <c r="J1931" s="61">
        <v>7542</v>
      </c>
      <c r="K1931" s="4">
        <f>VLOOKUP(class[[#This Row],[hwycov_id]],readme!E:F,2,FALSE)</f>
        <v>12955.527342999998</v>
      </c>
      <c r="L1931" s="64">
        <f t="shared" si="90"/>
        <v>0.71778405502519194</v>
      </c>
      <c r="M1931" s="65">
        <f t="shared" si="91"/>
        <v>5413.5273429999979</v>
      </c>
      <c r="N1931" s="65">
        <f t="shared" si="92"/>
        <v>29306278.293408617</v>
      </c>
      <c r="O1931" s="66" t="e">
        <v>#N/A</v>
      </c>
      <c r="P1931" s="1">
        <v>1931</v>
      </c>
      <c r="Q1931" s="46">
        <f>ROUND(class[[#This Row],[count]],-3)</f>
        <v>8000</v>
      </c>
      <c r="R1931" s="59">
        <f>VLOOKUP(class[[#This Row],[count_rd]],caltran!$J$2:$P$182,7,FALSE)</f>
        <v>4720.0000000000009</v>
      </c>
      <c r="S1931" s="63">
        <f>VLOOKUP(class[[#This Row],[count_rd]],caltran!$J$2:$P$182,6,FALSE)</f>
        <v>11280</v>
      </c>
      <c r="T1931" s="1">
        <f>IF(AND(class[[#This Row],[flow]]&gt;=class[[#This Row],[low]], class[[#This Row],[flow]]&lt;=class[[#This Row],[high]]),1,0)</f>
        <v>0</v>
      </c>
    </row>
    <row r="1932" spans="1:20" x14ac:dyDescent="0.25">
      <c r="A1932" s="61">
        <v>18490</v>
      </c>
      <c r="B1932" s="61">
        <v>4</v>
      </c>
      <c r="C1932" s="61">
        <v>1</v>
      </c>
      <c r="D1932" s="68">
        <v>1</v>
      </c>
      <c r="E1932" s="61" t="s">
        <v>77</v>
      </c>
      <c r="F1932" s="61">
        <v>4</v>
      </c>
      <c r="G19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32" s="62">
        <v>1</v>
      </c>
      <c r="I1932" s="62">
        <v>14</v>
      </c>
      <c r="J1932" s="61">
        <v>7607</v>
      </c>
      <c r="K1932" s="4">
        <f>VLOOKUP(class[[#This Row],[hwycov_id]],readme!E:F,2,FALSE)</f>
        <v>4671.2041650000001</v>
      </c>
      <c r="L1932" s="64">
        <f t="shared" si="90"/>
        <v>-0.38593346062836864</v>
      </c>
      <c r="M1932" s="65">
        <f t="shared" si="91"/>
        <v>-2935.7958349999999</v>
      </c>
      <c r="N1932" s="65">
        <f t="shared" si="92"/>
        <v>8618897.1848033462</v>
      </c>
      <c r="O1932" s="66" t="e">
        <v>#N/A</v>
      </c>
      <c r="P1932" s="1">
        <v>1932</v>
      </c>
      <c r="Q1932" s="46">
        <f>ROUND(class[[#This Row],[count]],-3)</f>
        <v>8000</v>
      </c>
      <c r="R1932" s="59">
        <f>VLOOKUP(class[[#This Row],[count_rd]],caltran!$J$2:$P$182,7,FALSE)</f>
        <v>4720.0000000000009</v>
      </c>
      <c r="S1932" s="63">
        <f>VLOOKUP(class[[#This Row],[count_rd]],caltran!$J$2:$P$182,6,FALSE)</f>
        <v>11280</v>
      </c>
      <c r="T1932" s="1">
        <f>IF(AND(class[[#This Row],[flow]]&gt;=class[[#This Row],[low]], class[[#This Row],[flow]]&lt;=class[[#This Row],[high]]),1,0)</f>
        <v>0</v>
      </c>
    </row>
    <row r="1933" spans="1:20" x14ac:dyDescent="0.25">
      <c r="A1933" s="61">
        <v>6443</v>
      </c>
      <c r="B1933" s="61">
        <v>4</v>
      </c>
      <c r="C1933" s="61">
        <v>1</v>
      </c>
      <c r="D1933" s="68">
        <v>2</v>
      </c>
      <c r="E1933" s="61" t="s">
        <v>77</v>
      </c>
      <c r="F1933" s="61">
        <v>4</v>
      </c>
      <c r="G19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33" s="62">
        <v>2</v>
      </c>
      <c r="I1933" s="62">
        <v>14</v>
      </c>
      <c r="J1933" s="61">
        <v>7638</v>
      </c>
      <c r="K1933" s="4">
        <f>VLOOKUP(class[[#This Row],[hwycov_id]],readme!E:F,2,FALSE)</f>
        <v>10456.452240000001</v>
      </c>
      <c r="L1933" s="64">
        <f t="shared" si="90"/>
        <v>0.36900395915161033</v>
      </c>
      <c r="M1933" s="65">
        <f t="shared" si="91"/>
        <v>2818.4522400000005</v>
      </c>
      <c r="N1933" s="65">
        <f t="shared" si="92"/>
        <v>7943673.0291610202</v>
      </c>
      <c r="O1933" s="66" t="e">
        <v>#N/A</v>
      </c>
      <c r="P1933" s="1">
        <v>1933</v>
      </c>
      <c r="Q1933" s="46">
        <f>ROUND(class[[#This Row],[count]],-3)</f>
        <v>8000</v>
      </c>
      <c r="R1933" s="59">
        <f>VLOOKUP(class[[#This Row],[count_rd]],caltran!$J$2:$P$182,7,FALSE)</f>
        <v>4720.0000000000009</v>
      </c>
      <c r="S1933" s="63">
        <f>VLOOKUP(class[[#This Row],[count_rd]],caltran!$J$2:$P$182,6,FALSE)</f>
        <v>11280</v>
      </c>
      <c r="T1933" s="1">
        <f>IF(AND(class[[#This Row],[flow]]&gt;=class[[#This Row],[low]], class[[#This Row],[flow]]&lt;=class[[#This Row],[high]]),1,0)</f>
        <v>1</v>
      </c>
    </row>
    <row r="1934" spans="1:20" x14ac:dyDescent="0.25">
      <c r="A1934" s="61">
        <v>18800</v>
      </c>
      <c r="B1934" s="61">
        <v>4</v>
      </c>
      <c r="C1934" s="61">
        <v>1</v>
      </c>
      <c r="D1934" s="68">
        <v>2</v>
      </c>
      <c r="E1934" s="61" t="s">
        <v>77</v>
      </c>
      <c r="F1934" s="61">
        <v>4</v>
      </c>
      <c r="G19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1934" s="62">
        <v>3</v>
      </c>
      <c r="I1934" s="62">
        <v>14</v>
      </c>
      <c r="J1934" s="61">
        <v>7670</v>
      </c>
      <c r="K1934" s="4">
        <f>VLOOKUP(class[[#This Row],[hwycov_id]],readme!E:F,2,FALSE)</f>
        <v>27944.713746000001</v>
      </c>
      <c r="L1934" s="64">
        <f t="shared" si="90"/>
        <v>2.6433785848761411</v>
      </c>
      <c r="M1934" s="65">
        <f t="shared" si="91"/>
        <v>20274.713746000001</v>
      </c>
      <c r="N1934" s="65">
        <f t="shared" si="92"/>
        <v>411064017.48224139</v>
      </c>
      <c r="O1934" s="66" t="e">
        <v>#N/A</v>
      </c>
      <c r="P1934" s="1">
        <v>1934</v>
      </c>
      <c r="Q1934" s="46">
        <f>ROUND(class[[#This Row],[count]],-3)</f>
        <v>8000</v>
      </c>
      <c r="R1934" s="59">
        <f>VLOOKUP(class[[#This Row],[count_rd]],caltran!$J$2:$P$182,7,FALSE)</f>
        <v>4720.0000000000009</v>
      </c>
      <c r="S1934" s="63">
        <f>VLOOKUP(class[[#This Row],[count_rd]],caltran!$J$2:$P$182,6,FALSE)</f>
        <v>11280</v>
      </c>
      <c r="T1934" s="1">
        <f>IF(AND(class[[#This Row],[flow]]&gt;=class[[#This Row],[low]], class[[#This Row],[flow]]&lt;=class[[#This Row],[high]]),1,0)</f>
        <v>0</v>
      </c>
    </row>
    <row r="1935" spans="1:20" x14ac:dyDescent="0.25">
      <c r="A1935" s="61">
        <v>8627</v>
      </c>
      <c r="B1935" s="61">
        <v>4</v>
      </c>
      <c r="C1935" s="61">
        <v>1</v>
      </c>
      <c r="D1935" s="68">
        <v>2</v>
      </c>
      <c r="E1935" s="61" t="s">
        <v>77</v>
      </c>
      <c r="F1935" s="61">
        <v>4</v>
      </c>
      <c r="G19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35" s="62">
        <v>3</v>
      </c>
      <c r="I1935" s="62">
        <v>14</v>
      </c>
      <c r="J1935" s="61">
        <v>7675</v>
      </c>
      <c r="K1935" s="4">
        <f>VLOOKUP(class[[#This Row],[hwycov_id]],readme!E:F,2,FALSE)</f>
        <v>5071.8193969999993</v>
      </c>
      <c r="L1935" s="64">
        <f t="shared" si="90"/>
        <v>-0.33917662579804564</v>
      </c>
      <c r="M1935" s="65">
        <f t="shared" si="91"/>
        <v>-2603.1806030000007</v>
      </c>
      <c r="N1935" s="65">
        <f t="shared" si="92"/>
        <v>6776549.2518354468</v>
      </c>
      <c r="O1935" s="66" t="e">
        <v>#N/A</v>
      </c>
      <c r="P1935" s="1">
        <v>1935</v>
      </c>
      <c r="Q1935" s="46">
        <f>ROUND(class[[#This Row],[count]],-3)</f>
        <v>8000</v>
      </c>
      <c r="R1935" s="59">
        <f>VLOOKUP(class[[#This Row],[count_rd]],caltran!$J$2:$P$182,7,FALSE)</f>
        <v>4720.0000000000009</v>
      </c>
      <c r="S1935" s="63">
        <f>VLOOKUP(class[[#This Row],[count_rd]],caltran!$J$2:$P$182,6,FALSE)</f>
        <v>11280</v>
      </c>
      <c r="T1935" s="1">
        <f>IF(AND(class[[#This Row],[flow]]&gt;=class[[#This Row],[low]], class[[#This Row],[flow]]&lt;=class[[#This Row],[high]]),1,0)</f>
        <v>1</v>
      </c>
    </row>
    <row r="1936" spans="1:20" x14ac:dyDescent="0.25">
      <c r="A1936" s="61">
        <v>7998</v>
      </c>
      <c r="B1936" s="61">
        <v>4</v>
      </c>
      <c r="C1936" s="61">
        <v>1</v>
      </c>
      <c r="D1936" s="68">
        <v>2</v>
      </c>
      <c r="E1936" s="61" t="s">
        <v>77</v>
      </c>
      <c r="F1936" s="61">
        <v>4</v>
      </c>
      <c r="G19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36" s="62">
        <v>3</v>
      </c>
      <c r="I1936" s="62">
        <v>14</v>
      </c>
      <c r="J1936" s="61">
        <v>7679</v>
      </c>
      <c r="K1936" s="4">
        <f>VLOOKUP(class[[#This Row],[hwycov_id]],readme!E:F,2,FALSE)</f>
        <v>7681.9285049999999</v>
      </c>
      <c r="L1936" s="64">
        <f t="shared" si="90"/>
        <v>3.8136541216293729E-4</v>
      </c>
      <c r="M1936" s="65">
        <f t="shared" si="91"/>
        <v>2.9285049999998591</v>
      </c>
      <c r="N1936" s="65">
        <f t="shared" si="92"/>
        <v>8.5761415350241741</v>
      </c>
      <c r="O1936" s="66" t="e">
        <v>#N/A</v>
      </c>
      <c r="P1936" s="1">
        <v>1936</v>
      </c>
      <c r="Q1936" s="46">
        <f>ROUND(class[[#This Row],[count]],-3)</f>
        <v>8000</v>
      </c>
      <c r="R1936" s="59">
        <f>VLOOKUP(class[[#This Row],[count_rd]],caltran!$J$2:$P$182,7,FALSE)</f>
        <v>4720.0000000000009</v>
      </c>
      <c r="S1936" s="63">
        <f>VLOOKUP(class[[#This Row],[count_rd]],caltran!$J$2:$P$182,6,FALSE)</f>
        <v>11280</v>
      </c>
      <c r="T1936" s="1">
        <f>IF(AND(class[[#This Row],[flow]]&gt;=class[[#This Row],[low]], class[[#This Row],[flow]]&lt;=class[[#This Row],[high]]),1,0)</f>
        <v>1</v>
      </c>
    </row>
    <row r="1937" spans="1:20" x14ac:dyDescent="0.25">
      <c r="A1937" s="61">
        <v>8985</v>
      </c>
      <c r="B1937" s="61">
        <v>4</v>
      </c>
      <c r="C1937" s="61">
        <v>1</v>
      </c>
      <c r="D1937" s="68">
        <v>2</v>
      </c>
      <c r="E1937" s="61" t="s">
        <v>77</v>
      </c>
      <c r="F1937" s="61">
        <v>4</v>
      </c>
      <c r="G19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37" s="62">
        <v>2</v>
      </c>
      <c r="I1937" s="62">
        <v>11</v>
      </c>
      <c r="J1937" s="61">
        <v>7700</v>
      </c>
      <c r="K1937" s="4">
        <f>VLOOKUP(class[[#This Row],[hwycov_id]],readme!E:F,2,FALSE)</f>
        <v>6597.629578</v>
      </c>
      <c r="L1937" s="64">
        <f t="shared" si="90"/>
        <v>-0.14316498987012982</v>
      </c>
      <c r="M1937" s="65">
        <f t="shared" si="91"/>
        <v>-1102.370422</v>
      </c>
      <c r="N1937" s="65">
        <f t="shared" si="92"/>
        <v>1215220.547300458</v>
      </c>
      <c r="O1937" s="66" t="e">
        <v>#N/A</v>
      </c>
      <c r="P1937" s="1">
        <v>1937</v>
      </c>
      <c r="Q1937" s="46">
        <f>ROUND(class[[#This Row],[count]],-3)</f>
        <v>8000</v>
      </c>
      <c r="R1937" s="59">
        <f>VLOOKUP(class[[#This Row],[count_rd]],caltran!$J$2:$P$182,7,FALSE)</f>
        <v>4720.0000000000009</v>
      </c>
      <c r="S1937" s="63">
        <f>VLOOKUP(class[[#This Row],[count_rd]],caltran!$J$2:$P$182,6,FALSE)</f>
        <v>11280</v>
      </c>
      <c r="T1937" s="1">
        <f>IF(AND(class[[#This Row],[flow]]&gt;=class[[#This Row],[low]], class[[#This Row],[flow]]&lt;=class[[#This Row],[high]]),1,0)</f>
        <v>1</v>
      </c>
    </row>
    <row r="1938" spans="1:20" x14ac:dyDescent="0.25">
      <c r="A1938" s="61">
        <v>1009</v>
      </c>
      <c r="B1938" s="61">
        <v>4</v>
      </c>
      <c r="C1938" s="61">
        <v>1</v>
      </c>
      <c r="D1938" s="68">
        <v>2</v>
      </c>
      <c r="E1938" s="61" t="s">
        <v>77</v>
      </c>
      <c r="F1938" s="61">
        <v>4</v>
      </c>
      <c r="G19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38" s="62">
        <v>5</v>
      </c>
      <c r="I1938" s="62">
        <v>5</v>
      </c>
      <c r="J1938" s="61">
        <v>7700</v>
      </c>
      <c r="K1938" s="4">
        <f>VLOOKUP(class[[#This Row],[hwycov_id]],readme!E:F,2,FALSE)</f>
        <v>9775.4962640000012</v>
      </c>
      <c r="L1938" s="64">
        <f t="shared" si="90"/>
        <v>0.26954496935064953</v>
      </c>
      <c r="M1938" s="65">
        <f t="shared" si="91"/>
        <v>2075.4962640000012</v>
      </c>
      <c r="N1938" s="65">
        <f t="shared" si="92"/>
        <v>4307684.7418779628</v>
      </c>
      <c r="O1938" s="66" t="e">
        <v>#N/A</v>
      </c>
      <c r="P1938" s="1">
        <v>1938</v>
      </c>
      <c r="Q1938" s="46">
        <f>ROUND(class[[#This Row],[count]],-3)</f>
        <v>8000</v>
      </c>
      <c r="R1938" s="59">
        <f>VLOOKUP(class[[#This Row],[count_rd]],caltran!$J$2:$P$182,7,FALSE)</f>
        <v>4720.0000000000009</v>
      </c>
      <c r="S1938" s="63">
        <f>VLOOKUP(class[[#This Row],[count_rd]],caltran!$J$2:$P$182,6,FALSE)</f>
        <v>11280</v>
      </c>
      <c r="T1938" s="1">
        <f>IF(AND(class[[#This Row],[flow]]&gt;=class[[#This Row],[low]], class[[#This Row],[flow]]&lt;=class[[#This Row],[high]]),1,0)</f>
        <v>1</v>
      </c>
    </row>
    <row r="1939" spans="1:20" x14ac:dyDescent="0.25">
      <c r="A1939" s="61">
        <v>1838</v>
      </c>
      <c r="B1939" s="61">
        <v>4</v>
      </c>
      <c r="C1939" s="61">
        <v>1</v>
      </c>
      <c r="D1939" s="68">
        <v>1</v>
      </c>
      <c r="E1939" s="61" t="s">
        <v>77</v>
      </c>
      <c r="F1939" s="61">
        <v>4</v>
      </c>
      <c r="G19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39" s="62">
        <v>2</v>
      </c>
      <c r="I1939" s="62">
        <v>14</v>
      </c>
      <c r="J1939" s="61">
        <v>7747</v>
      </c>
      <c r="K1939" s="4">
        <f>VLOOKUP(class[[#This Row],[hwycov_id]],readme!E:F,2,FALSE)</f>
        <v>7123.7051000000001</v>
      </c>
      <c r="L1939" s="64">
        <f t="shared" si="90"/>
        <v>-8.0456292758487091E-2</v>
      </c>
      <c r="M1939" s="65">
        <f t="shared" si="91"/>
        <v>-623.29489999999987</v>
      </c>
      <c r="N1939" s="65">
        <f t="shared" si="92"/>
        <v>388496.53236600984</v>
      </c>
      <c r="O1939" s="66" t="e">
        <v>#N/A</v>
      </c>
      <c r="P1939" s="1">
        <v>1939</v>
      </c>
      <c r="Q1939" s="46">
        <f>ROUND(class[[#This Row],[count]],-3)</f>
        <v>8000</v>
      </c>
      <c r="R1939" s="59">
        <f>VLOOKUP(class[[#This Row],[count_rd]],caltran!$J$2:$P$182,7,FALSE)</f>
        <v>4720.0000000000009</v>
      </c>
      <c r="S1939" s="63">
        <f>VLOOKUP(class[[#This Row],[count_rd]],caltran!$J$2:$P$182,6,FALSE)</f>
        <v>11280</v>
      </c>
      <c r="T1939" s="1">
        <f>IF(AND(class[[#This Row],[flow]]&gt;=class[[#This Row],[low]], class[[#This Row],[flow]]&lt;=class[[#This Row],[high]]),1,0)</f>
        <v>1</v>
      </c>
    </row>
    <row r="1940" spans="1:20" x14ac:dyDescent="0.25">
      <c r="A1940" s="61">
        <v>24815</v>
      </c>
      <c r="B1940" s="61">
        <v>4</v>
      </c>
      <c r="C1940" s="61">
        <v>1</v>
      </c>
      <c r="D1940" s="68">
        <v>2</v>
      </c>
      <c r="E1940" s="61" t="s">
        <v>77</v>
      </c>
      <c r="F1940" s="61">
        <v>4</v>
      </c>
      <c r="G19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40" s="62">
        <v>2</v>
      </c>
      <c r="I1940" s="62">
        <v>14</v>
      </c>
      <c r="J1940" s="61">
        <v>7894</v>
      </c>
      <c r="K1940" s="4">
        <f>VLOOKUP(class[[#This Row],[hwycov_id]],readme!E:F,2,FALSE)</f>
        <v>3636.7627879999995</v>
      </c>
      <c r="L1940" s="64">
        <f t="shared" si="90"/>
        <v>-0.53930038155561189</v>
      </c>
      <c r="M1940" s="65">
        <f t="shared" si="91"/>
        <v>-4257.237212</v>
      </c>
      <c r="N1940" s="65">
        <f t="shared" si="92"/>
        <v>18124068.679237533</v>
      </c>
      <c r="O1940" s="66" t="e">
        <v>#N/A</v>
      </c>
      <c r="P1940" s="1">
        <v>1940</v>
      </c>
      <c r="Q1940" s="46">
        <f>ROUND(class[[#This Row],[count]],-3)</f>
        <v>8000</v>
      </c>
      <c r="R1940" s="59">
        <f>VLOOKUP(class[[#This Row],[count_rd]],caltran!$J$2:$P$182,7,FALSE)</f>
        <v>4720.0000000000009</v>
      </c>
      <c r="S1940" s="63">
        <f>VLOOKUP(class[[#This Row],[count_rd]],caltran!$J$2:$P$182,6,FALSE)</f>
        <v>11280</v>
      </c>
      <c r="T1940" s="1">
        <f>IF(AND(class[[#This Row],[flow]]&gt;=class[[#This Row],[low]], class[[#This Row],[flow]]&lt;=class[[#This Row],[high]]),1,0)</f>
        <v>0</v>
      </c>
    </row>
    <row r="1941" spans="1:20" x14ac:dyDescent="0.25">
      <c r="A1941" s="61">
        <v>17610</v>
      </c>
      <c r="B1941" s="61">
        <v>4</v>
      </c>
      <c r="C1941" s="61">
        <v>1</v>
      </c>
      <c r="D1941" s="68">
        <v>2</v>
      </c>
      <c r="E1941" s="61" t="s">
        <v>77</v>
      </c>
      <c r="F1941" s="61">
        <v>4</v>
      </c>
      <c r="G19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41" s="62">
        <v>3</v>
      </c>
      <c r="I1941" s="62">
        <v>14</v>
      </c>
      <c r="J1941" s="61">
        <v>7925</v>
      </c>
      <c r="K1941" s="4">
        <f>VLOOKUP(class[[#This Row],[hwycov_id]],readme!E:F,2,FALSE)</f>
        <v>8345.640671000001</v>
      </c>
      <c r="L1941" s="64">
        <f t="shared" si="90"/>
        <v>5.3077687192429224E-2</v>
      </c>
      <c r="M1941" s="65">
        <f t="shared" si="91"/>
        <v>420.64067100000102</v>
      </c>
      <c r="N1941" s="65">
        <f t="shared" si="92"/>
        <v>176938.5740993311</v>
      </c>
      <c r="O1941" s="66" t="e">
        <v>#N/A</v>
      </c>
      <c r="P1941" s="1">
        <v>1941</v>
      </c>
      <c r="Q1941" s="46">
        <f>ROUND(class[[#This Row],[count]],-3)</f>
        <v>8000</v>
      </c>
      <c r="R1941" s="59">
        <f>VLOOKUP(class[[#This Row],[count_rd]],caltran!$J$2:$P$182,7,FALSE)</f>
        <v>4720.0000000000009</v>
      </c>
      <c r="S1941" s="63">
        <f>VLOOKUP(class[[#This Row],[count_rd]],caltran!$J$2:$P$182,6,FALSE)</f>
        <v>11280</v>
      </c>
      <c r="T1941" s="1">
        <f>IF(AND(class[[#This Row],[flow]]&gt;=class[[#This Row],[low]], class[[#This Row],[flow]]&lt;=class[[#This Row],[high]]),1,0)</f>
        <v>1</v>
      </c>
    </row>
    <row r="1942" spans="1:20" x14ac:dyDescent="0.25">
      <c r="A1942" s="61">
        <v>18410</v>
      </c>
      <c r="B1942" s="61">
        <v>4</v>
      </c>
      <c r="C1942" s="61">
        <v>1</v>
      </c>
      <c r="D1942" s="68">
        <v>1</v>
      </c>
      <c r="E1942" s="61" t="s">
        <v>77</v>
      </c>
      <c r="F1942" s="61">
        <v>4</v>
      </c>
      <c r="G19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42" s="62">
        <v>1</v>
      </c>
      <c r="I1942" s="62">
        <v>14</v>
      </c>
      <c r="J1942" s="61">
        <v>7935</v>
      </c>
      <c r="K1942" s="4">
        <f>VLOOKUP(class[[#This Row],[hwycov_id]],readme!E:F,2,FALSE)</f>
        <v>3027.7921489999999</v>
      </c>
      <c r="L1942" s="64">
        <f t="shared" si="90"/>
        <v>-0.61842569010712034</v>
      </c>
      <c r="M1942" s="65">
        <f t="shared" si="91"/>
        <v>-4907.2078510000001</v>
      </c>
      <c r="N1942" s="65">
        <f t="shared" si="92"/>
        <v>24080688.892916039</v>
      </c>
      <c r="O1942" s="66" t="e">
        <v>#N/A</v>
      </c>
      <c r="P1942" s="1">
        <v>1942</v>
      </c>
      <c r="Q1942" s="46">
        <f>ROUND(class[[#This Row],[count]],-3)</f>
        <v>8000</v>
      </c>
      <c r="R1942" s="59">
        <f>VLOOKUP(class[[#This Row],[count_rd]],caltran!$J$2:$P$182,7,FALSE)</f>
        <v>4720.0000000000009</v>
      </c>
      <c r="S1942" s="63">
        <f>VLOOKUP(class[[#This Row],[count_rd]],caltran!$J$2:$P$182,6,FALSE)</f>
        <v>11280</v>
      </c>
      <c r="T1942" s="1">
        <f>IF(AND(class[[#This Row],[flow]]&gt;=class[[#This Row],[low]], class[[#This Row],[flow]]&lt;=class[[#This Row],[high]]),1,0)</f>
        <v>0</v>
      </c>
    </row>
    <row r="1943" spans="1:20" x14ac:dyDescent="0.25">
      <c r="A1943" s="61">
        <v>17088</v>
      </c>
      <c r="B1943" s="61">
        <v>4</v>
      </c>
      <c r="C1943" s="61">
        <v>1</v>
      </c>
      <c r="D1943" s="68">
        <v>2</v>
      </c>
      <c r="E1943" s="61" t="s">
        <v>77</v>
      </c>
      <c r="F1943" s="61">
        <v>4</v>
      </c>
      <c r="G19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43" s="62">
        <v>7</v>
      </c>
      <c r="I1943" s="62">
        <v>19</v>
      </c>
      <c r="J1943" s="61">
        <v>8000</v>
      </c>
      <c r="K1943" s="4">
        <f>VLOOKUP(class[[#This Row],[hwycov_id]],readme!E:F,2,FALSE)</f>
        <v>6142.1863730000005</v>
      </c>
      <c r="L1943" s="64">
        <f t="shared" si="90"/>
        <v>-0.23222670337499995</v>
      </c>
      <c r="M1943" s="65">
        <f t="shared" si="91"/>
        <v>-1857.8136269999995</v>
      </c>
      <c r="N1943" s="65">
        <f t="shared" si="92"/>
        <v>3451471.4726668936</v>
      </c>
      <c r="O1943" s="66" t="e">
        <v>#N/A</v>
      </c>
      <c r="P1943" s="1">
        <v>1943</v>
      </c>
      <c r="Q1943" s="46">
        <f>ROUND(class[[#This Row],[count]],-3)</f>
        <v>8000</v>
      </c>
      <c r="R1943" s="59">
        <f>VLOOKUP(class[[#This Row],[count_rd]],caltran!$J$2:$P$182,7,FALSE)</f>
        <v>4720.0000000000009</v>
      </c>
      <c r="S1943" s="63">
        <f>VLOOKUP(class[[#This Row],[count_rd]],caltran!$J$2:$P$182,6,FALSE)</f>
        <v>11280</v>
      </c>
      <c r="T1943" s="1">
        <f>IF(AND(class[[#This Row],[flow]]&gt;=class[[#This Row],[low]], class[[#This Row],[flow]]&lt;=class[[#This Row],[high]]),1,0)</f>
        <v>1</v>
      </c>
    </row>
    <row r="1944" spans="1:20" x14ac:dyDescent="0.25">
      <c r="A1944" s="61">
        <v>24067</v>
      </c>
      <c r="B1944" s="61">
        <v>4</v>
      </c>
      <c r="C1944" s="61">
        <v>1</v>
      </c>
      <c r="D1944" s="68">
        <v>2</v>
      </c>
      <c r="E1944" s="61" t="s">
        <v>77</v>
      </c>
      <c r="F1944" s="61">
        <v>4</v>
      </c>
      <c r="G19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44" s="62">
        <v>5</v>
      </c>
      <c r="I1944" s="62">
        <v>19</v>
      </c>
      <c r="J1944" s="61">
        <v>8000</v>
      </c>
      <c r="K1944" s="4">
        <f>VLOOKUP(class[[#This Row],[hwycov_id]],readme!E:F,2,FALSE)</f>
        <v>10044.524953</v>
      </c>
      <c r="L1944" s="64">
        <f t="shared" si="90"/>
        <v>0.25556561912499998</v>
      </c>
      <c r="M1944" s="65">
        <f t="shared" si="91"/>
        <v>2044.5249530000001</v>
      </c>
      <c r="N1944" s="65">
        <f t="shared" si="92"/>
        <v>4180082.2834396525</v>
      </c>
      <c r="O1944" s="66" t="e">
        <v>#N/A</v>
      </c>
      <c r="P1944" s="1">
        <v>1944</v>
      </c>
      <c r="Q1944" s="46">
        <f>ROUND(class[[#This Row],[count]],-3)</f>
        <v>8000</v>
      </c>
      <c r="R1944" s="59">
        <f>VLOOKUP(class[[#This Row],[count_rd]],caltran!$J$2:$P$182,7,FALSE)</f>
        <v>4720.0000000000009</v>
      </c>
      <c r="S1944" s="63">
        <f>VLOOKUP(class[[#This Row],[count_rd]],caltran!$J$2:$P$182,6,FALSE)</f>
        <v>11280</v>
      </c>
      <c r="T1944" s="1">
        <f>IF(AND(class[[#This Row],[flow]]&gt;=class[[#This Row],[low]], class[[#This Row],[flow]]&lt;=class[[#This Row],[high]]),1,0)</f>
        <v>1</v>
      </c>
    </row>
    <row r="1945" spans="1:20" x14ac:dyDescent="0.25">
      <c r="A1945" s="61">
        <v>7090</v>
      </c>
      <c r="B1945" s="61">
        <v>4</v>
      </c>
      <c r="C1945" s="61">
        <v>1</v>
      </c>
      <c r="D1945" s="68">
        <v>2</v>
      </c>
      <c r="E1945" s="61" t="s">
        <v>77</v>
      </c>
      <c r="F1945" s="61">
        <v>4</v>
      </c>
      <c r="G19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45" s="62">
        <v>2</v>
      </c>
      <c r="I1945" s="62">
        <v>11</v>
      </c>
      <c r="J1945" s="61">
        <v>8000</v>
      </c>
      <c r="K1945" s="4">
        <f>VLOOKUP(class[[#This Row],[hwycov_id]],readme!E:F,2,FALSE)</f>
        <v>9858.5796950000004</v>
      </c>
      <c r="L1945" s="64">
        <f t="shared" si="90"/>
        <v>0.23232246187499994</v>
      </c>
      <c r="M1945" s="65">
        <f t="shared" si="91"/>
        <v>1858.5796950000004</v>
      </c>
      <c r="N1945" s="65">
        <f t="shared" si="92"/>
        <v>3454318.4826662946</v>
      </c>
      <c r="O1945" s="66" t="e">
        <v>#N/A</v>
      </c>
      <c r="P1945" s="1">
        <v>1945</v>
      </c>
      <c r="Q1945" s="46">
        <f>ROUND(class[[#This Row],[count]],-3)</f>
        <v>8000</v>
      </c>
      <c r="R1945" s="59">
        <f>VLOOKUP(class[[#This Row],[count_rd]],caltran!$J$2:$P$182,7,FALSE)</f>
        <v>4720.0000000000009</v>
      </c>
      <c r="S1945" s="63">
        <f>VLOOKUP(class[[#This Row],[count_rd]],caltran!$J$2:$P$182,6,FALSE)</f>
        <v>11280</v>
      </c>
      <c r="T1945" s="1">
        <f>IF(AND(class[[#This Row],[flow]]&gt;=class[[#This Row],[low]], class[[#This Row],[flow]]&lt;=class[[#This Row],[high]]),1,0)</f>
        <v>1</v>
      </c>
    </row>
    <row r="1946" spans="1:20" x14ac:dyDescent="0.25">
      <c r="A1946" s="61">
        <v>7218</v>
      </c>
      <c r="B1946" s="61">
        <v>4</v>
      </c>
      <c r="C1946" s="61">
        <v>1</v>
      </c>
      <c r="D1946" s="68">
        <v>2</v>
      </c>
      <c r="E1946" s="61" t="s">
        <v>77</v>
      </c>
      <c r="F1946" s="61">
        <v>4</v>
      </c>
      <c r="G19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46" s="62">
        <v>7</v>
      </c>
      <c r="I1946" s="62">
        <v>7</v>
      </c>
      <c r="J1946" s="61">
        <v>8000</v>
      </c>
      <c r="K1946" s="4">
        <f>VLOOKUP(class[[#This Row],[hwycov_id]],readme!E:F,2,FALSE)</f>
        <v>8622.860627</v>
      </c>
      <c r="L1946" s="64">
        <f t="shared" si="90"/>
        <v>7.7857578374999958E-2</v>
      </c>
      <c r="M1946" s="65">
        <f t="shared" si="91"/>
        <v>622.86062700000002</v>
      </c>
      <c r="N1946" s="65">
        <f t="shared" si="92"/>
        <v>387955.36066683318</v>
      </c>
      <c r="O1946" s="66" t="e">
        <v>#N/A</v>
      </c>
      <c r="P1946" s="1">
        <v>1946</v>
      </c>
      <c r="Q1946" s="46">
        <f>ROUND(class[[#This Row],[count]],-3)</f>
        <v>8000</v>
      </c>
      <c r="R1946" s="59">
        <f>VLOOKUP(class[[#This Row],[count_rd]],caltran!$J$2:$P$182,7,FALSE)</f>
        <v>4720.0000000000009</v>
      </c>
      <c r="S1946" s="63">
        <f>VLOOKUP(class[[#This Row],[count_rd]],caltran!$J$2:$P$182,6,FALSE)</f>
        <v>11280</v>
      </c>
      <c r="T1946" s="1">
        <f>IF(AND(class[[#This Row],[flow]]&gt;=class[[#This Row],[low]], class[[#This Row],[flow]]&lt;=class[[#This Row],[high]]),1,0)</f>
        <v>1</v>
      </c>
    </row>
    <row r="1947" spans="1:20" x14ac:dyDescent="0.25">
      <c r="A1947" s="61">
        <v>4386</v>
      </c>
      <c r="B1947" s="61">
        <v>4</v>
      </c>
      <c r="C1947" s="61">
        <v>1</v>
      </c>
      <c r="D1947" s="68">
        <v>2</v>
      </c>
      <c r="E1947" s="61" t="s">
        <v>77</v>
      </c>
      <c r="F1947" s="61">
        <v>4</v>
      </c>
      <c r="G19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47" s="62">
        <v>2</v>
      </c>
      <c r="I1947" s="62">
        <v>11</v>
      </c>
      <c r="J1947" s="61">
        <v>8000</v>
      </c>
      <c r="K1947" s="4">
        <f>VLOOKUP(class[[#This Row],[hwycov_id]],readme!E:F,2,FALSE)</f>
        <v>9436.4856389999986</v>
      </c>
      <c r="L1947" s="64">
        <f t="shared" si="90"/>
        <v>0.17956070487499987</v>
      </c>
      <c r="M1947" s="65">
        <f t="shared" si="91"/>
        <v>1436.4856389999986</v>
      </c>
      <c r="N1947" s="65">
        <f t="shared" si="92"/>
        <v>2063490.9910532343</v>
      </c>
      <c r="O1947" s="66" t="e">
        <v>#N/A</v>
      </c>
      <c r="P1947" s="1">
        <v>1947</v>
      </c>
      <c r="Q1947" s="46">
        <f>ROUND(class[[#This Row],[count]],-3)</f>
        <v>8000</v>
      </c>
      <c r="R1947" s="59">
        <f>VLOOKUP(class[[#This Row],[count_rd]],caltran!$J$2:$P$182,7,FALSE)</f>
        <v>4720.0000000000009</v>
      </c>
      <c r="S1947" s="63">
        <f>VLOOKUP(class[[#This Row],[count_rd]],caltran!$J$2:$P$182,6,FALSE)</f>
        <v>11280</v>
      </c>
      <c r="T1947" s="1">
        <f>IF(AND(class[[#This Row],[flow]]&gt;=class[[#This Row],[low]], class[[#This Row],[flow]]&lt;=class[[#This Row],[high]]),1,0)</f>
        <v>1</v>
      </c>
    </row>
    <row r="1948" spans="1:20" x14ac:dyDescent="0.25">
      <c r="A1948" s="61">
        <v>13929</v>
      </c>
      <c r="B1948" s="61">
        <v>4</v>
      </c>
      <c r="C1948" s="61">
        <v>1</v>
      </c>
      <c r="D1948" s="68">
        <v>2</v>
      </c>
      <c r="E1948" s="61" t="s">
        <v>77</v>
      </c>
      <c r="F1948" s="61">
        <v>4</v>
      </c>
      <c r="G19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48" s="62">
        <v>4</v>
      </c>
      <c r="I1948" s="62">
        <v>14</v>
      </c>
      <c r="J1948" s="61">
        <v>8041</v>
      </c>
      <c r="K1948" s="4">
        <f>VLOOKUP(class[[#This Row],[hwycov_id]],readme!E:F,2,FALSE)</f>
        <v>3285.5793869999998</v>
      </c>
      <c r="L1948" s="64">
        <f t="shared" si="90"/>
        <v>-0.59139666869792318</v>
      </c>
      <c r="M1948" s="65">
        <f t="shared" si="91"/>
        <v>-4755.4206130000002</v>
      </c>
      <c r="N1948" s="65">
        <f t="shared" si="92"/>
        <v>22614025.206545297</v>
      </c>
      <c r="O1948" s="66" t="e">
        <v>#N/A</v>
      </c>
      <c r="P1948" s="1">
        <v>1948</v>
      </c>
      <c r="Q1948" s="46">
        <f>ROUND(class[[#This Row],[count]],-3)</f>
        <v>8000</v>
      </c>
      <c r="R1948" s="59">
        <f>VLOOKUP(class[[#This Row],[count_rd]],caltran!$J$2:$P$182,7,FALSE)</f>
        <v>4720.0000000000009</v>
      </c>
      <c r="S1948" s="63">
        <f>VLOOKUP(class[[#This Row],[count_rd]],caltran!$J$2:$P$182,6,FALSE)</f>
        <v>11280</v>
      </c>
      <c r="T1948" s="1">
        <f>IF(AND(class[[#This Row],[flow]]&gt;=class[[#This Row],[low]], class[[#This Row],[flow]]&lt;=class[[#This Row],[high]]),1,0)</f>
        <v>0</v>
      </c>
    </row>
    <row r="1949" spans="1:20" x14ac:dyDescent="0.25">
      <c r="A1949" s="61">
        <v>10674</v>
      </c>
      <c r="B1949" s="61">
        <v>4</v>
      </c>
      <c r="C1949" s="61">
        <v>1</v>
      </c>
      <c r="D1949" s="68">
        <v>2</v>
      </c>
      <c r="E1949" s="61" t="s">
        <v>77</v>
      </c>
      <c r="F1949" s="61">
        <v>4</v>
      </c>
      <c r="G19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49" s="62">
        <v>2</v>
      </c>
      <c r="I1949" s="62">
        <v>11</v>
      </c>
      <c r="J1949" s="61">
        <v>8100</v>
      </c>
      <c r="K1949" s="4">
        <f>VLOOKUP(class[[#This Row],[hwycov_id]],readme!E:F,2,FALSE)</f>
        <v>7421.2541799999999</v>
      </c>
      <c r="L1949" s="64">
        <f t="shared" si="90"/>
        <v>-8.3795780246913587E-2</v>
      </c>
      <c r="M1949" s="65">
        <f t="shared" si="91"/>
        <v>-678.74582000000009</v>
      </c>
      <c r="N1949" s="65">
        <f t="shared" si="92"/>
        <v>460695.88816747256</v>
      </c>
      <c r="O1949" s="66" t="e">
        <v>#N/A</v>
      </c>
      <c r="P1949" s="1">
        <v>1949</v>
      </c>
      <c r="Q1949" s="46">
        <f>ROUND(class[[#This Row],[count]],-3)</f>
        <v>8000</v>
      </c>
      <c r="R1949" s="59">
        <f>VLOOKUP(class[[#This Row],[count_rd]],caltran!$J$2:$P$182,7,FALSE)</f>
        <v>4720.0000000000009</v>
      </c>
      <c r="S1949" s="63">
        <f>VLOOKUP(class[[#This Row],[count_rd]],caltran!$J$2:$P$182,6,FALSE)</f>
        <v>11280</v>
      </c>
      <c r="T1949" s="1">
        <f>IF(AND(class[[#This Row],[flow]]&gt;=class[[#This Row],[low]], class[[#This Row],[flow]]&lt;=class[[#This Row],[high]]),1,0)</f>
        <v>1</v>
      </c>
    </row>
    <row r="1950" spans="1:20" x14ac:dyDescent="0.25">
      <c r="A1950" s="61">
        <v>4087</v>
      </c>
      <c r="B1950" s="61">
        <v>4</v>
      </c>
      <c r="C1950" s="61">
        <v>1</v>
      </c>
      <c r="D1950" s="68">
        <v>2</v>
      </c>
      <c r="E1950" s="61" t="s">
        <v>77</v>
      </c>
      <c r="F1950" s="61">
        <v>4</v>
      </c>
      <c r="G19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50" s="62">
        <v>7</v>
      </c>
      <c r="I1950" s="62">
        <v>7</v>
      </c>
      <c r="J1950" s="61">
        <v>8200</v>
      </c>
      <c r="K1950" s="4">
        <f>VLOOKUP(class[[#This Row],[hwycov_id]],readme!E:F,2,FALSE)</f>
        <v>2587.0959969999999</v>
      </c>
      <c r="L1950" s="64">
        <f t="shared" si="90"/>
        <v>-0.68450048817073172</v>
      </c>
      <c r="M1950" s="65">
        <f t="shared" si="91"/>
        <v>-5612.9040029999996</v>
      </c>
      <c r="N1950" s="65">
        <f t="shared" si="92"/>
        <v>31504691.346893419</v>
      </c>
      <c r="O1950" s="66" t="e">
        <v>#N/A</v>
      </c>
      <c r="P1950" s="1">
        <v>1950</v>
      </c>
      <c r="Q1950" s="46">
        <f>ROUND(class[[#This Row],[count]],-3)</f>
        <v>8000</v>
      </c>
      <c r="R1950" s="59">
        <f>VLOOKUP(class[[#This Row],[count_rd]],caltran!$J$2:$P$182,7,FALSE)</f>
        <v>4720.0000000000009</v>
      </c>
      <c r="S1950" s="63">
        <f>VLOOKUP(class[[#This Row],[count_rd]],caltran!$J$2:$P$182,6,FALSE)</f>
        <v>11280</v>
      </c>
      <c r="T1950" s="1">
        <f>IF(AND(class[[#This Row],[flow]]&gt;=class[[#This Row],[low]], class[[#This Row],[flow]]&lt;=class[[#This Row],[high]]),1,0)</f>
        <v>0</v>
      </c>
    </row>
    <row r="1951" spans="1:20" x14ac:dyDescent="0.25">
      <c r="A1951" s="61">
        <v>5905</v>
      </c>
      <c r="B1951" s="61">
        <v>4</v>
      </c>
      <c r="C1951" s="61">
        <v>1</v>
      </c>
      <c r="D1951" s="68">
        <v>2</v>
      </c>
      <c r="E1951" s="61" t="s">
        <v>77</v>
      </c>
      <c r="F1951" s="61">
        <v>4</v>
      </c>
      <c r="G19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51" s="62">
        <v>2</v>
      </c>
      <c r="I1951" s="62">
        <v>11</v>
      </c>
      <c r="J1951" s="61">
        <v>8200</v>
      </c>
      <c r="K1951" s="4">
        <f>VLOOKUP(class[[#This Row],[hwycov_id]],readme!E:F,2,FALSE)</f>
        <v>11349.475693</v>
      </c>
      <c r="L1951" s="64">
        <f t="shared" si="90"/>
        <v>0.38408240158536588</v>
      </c>
      <c r="M1951" s="65">
        <f t="shared" si="91"/>
        <v>3149.4756930000003</v>
      </c>
      <c r="N1951" s="65">
        <f t="shared" si="92"/>
        <v>9919197.140797833</v>
      </c>
      <c r="O1951" s="66" t="e">
        <v>#N/A</v>
      </c>
      <c r="P1951" s="1">
        <v>1951</v>
      </c>
      <c r="Q1951" s="46">
        <f>ROUND(class[[#This Row],[count]],-3)</f>
        <v>8000</v>
      </c>
      <c r="R1951" s="59">
        <f>VLOOKUP(class[[#This Row],[count_rd]],caltran!$J$2:$P$182,7,FALSE)</f>
        <v>4720.0000000000009</v>
      </c>
      <c r="S1951" s="63">
        <f>VLOOKUP(class[[#This Row],[count_rd]],caltran!$J$2:$P$182,6,FALSE)</f>
        <v>11280</v>
      </c>
      <c r="T1951" s="1">
        <f>IF(AND(class[[#This Row],[flow]]&gt;=class[[#This Row],[low]], class[[#This Row],[flow]]&lt;=class[[#This Row],[high]]),1,0)</f>
        <v>0</v>
      </c>
    </row>
    <row r="1952" spans="1:20" x14ac:dyDescent="0.25">
      <c r="A1952" s="61">
        <v>1476</v>
      </c>
      <c r="B1952" s="61">
        <v>4</v>
      </c>
      <c r="C1952" s="61">
        <v>1</v>
      </c>
      <c r="D1952" s="68">
        <v>2</v>
      </c>
      <c r="E1952" s="61" t="s">
        <v>77</v>
      </c>
      <c r="F1952" s="61">
        <v>4</v>
      </c>
      <c r="G19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52" s="62">
        <v>5</v>
      </c>
      <c r="I1952" s="62">
        <v>5</v>
      </c>
      <c r="J1952" s="61">
        <v>8200</v>
      </c>
      <c r="K1952" s="4">
        <f>VLOOKUP(class[[#This Row],[hwycov_id]],readme!E:F,2,FALSE)</f>
        <v>5723.3593550000005</v>
      </c>
      <c r="L1952" s="64">
        <f t="shared" si="90"/>
        <v>-0.30202934695121941</v>
      </c>
      <c r="M1952" s="65">
        <f t="shared" si="91"/>
        <v>-2476.6406449999995</v>
      </c>
      <c r="N1952" s="65">
        <f t="shared" si="92"/>
        <v>6133748.8844660139</v>
      </c>
      <c r="O1952" s="66" t="e">
        <v>#N/A</v>
      </c>
      <c r="P1952" s="1">
        <v>1952</v>
      </c>
      <c r="Q1952" s="46">
        <f>ROUND(class[[#This Row],[count]],-3)</f>
        <v>8000</v>
      </c>
      <c r="R1952" s="59">
        <f>VLOOKUP(class[[#This Row],[count_rd]],caltran!$J$2:$P$182,7,FALSE)</f>
        <v>4720.0000000000009</v>
      </c>
      <c r="S1952" s="63">
        <f>VLOOKUP(class[[#This Row],[count_rd]],caltran!$J$2:$P$182,6,FALSE)</f>
        <v>11280</v>
      </c>
      <c r="T1952" s="1">
        <f>IF(AND(class[[#This Row],[flow]]&gt;=class[[#This Row],[low]], class[[#This Row],[flow]]&lt;=class[[#This Row],[high]]),1,0)</f>
        <v>1</v>
      </c>
    </row>
    <row r="1953" spans="1:20" x14ac:dyDescent="0.25">
      <c r="A1953" s="61">
        <v>5330</v>
      </c>
      <c r="B1953" s="61">
        <v>4</v>
      </c>
      <c r="C1953" s="61">
        <v>1</v>
      </c>
      <c r="D1953" s="68">
        <v>2</v>
      </c>
      <c r="E1953" s="61" t="s">
        <v>77</v>
      </c>
      <c r="F1953" s="61">
        <v>4</v>
      </c>
      <c r="G19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53" s="62">
        <v>2</v>
      </c>
      <c r="I1953" s="62">
        <v>11</v>
      </c>
      <c r="J1953" s="61">
        <v>8300</v>
      </c>
      <c r="K1953" s="4">
        <f>VLOOKUP(class[[#This Row],[hwycov_id]],readme!E:F,2,FALSE)</f>
        <v>6693.8285490000007</v>
      </c>
      <c r="L1953" s="64">
        <f t="shared" si="90"/>
        <v>-0.19351463265060231</v>
      </c>
      <c r="M1953" s="65">
        <f t="shared" si="91"/>
        <v>-1606.1714509999993</v>
      </c>
      <c r="N1953" s="65">
        <f t="shared" si="92"/>
        <v>2579786.7300074431</v>
      </c>
      <c r="O1953" s="66" t="e">
        <v>#N/A</v>
      </c>
      <c r="P1953" s="1">
        <v>1953</v>
      </c>
      <c r="Q1953" s="46">
        <f>ROUND(class[[#This Row],[count]],-3)</f>
        <v>8000</v>
      </c>
      <c r="R1953" s="59">
        <f>VLOOKUP(class[[#This Row],[count_rd]],caltran!$J$2:$P$182,7,FALSE)</f>
        <v>4720.0000000000009</v>
      </c>
      <c r="S1953" s="63">
        <f>VLOOKUP(class[[#This Row],[count_rd]],caltran!$J$2:$P$182,6,FALSE)</f>
        <v>11280</v>
      </c>
      <c r="T1953" s="1">
        <f>IF(AND(class[[#This Row],[flow]]&gt;=class[[#This Row],[low]], class[[#This Row],[flow]]&lt;=class[[#This Row],[high]]),1,0)</f>
        <v>1</v>
      </c>
    </row>
    <row r="1954" spans="1:20" x14ac:dyDescent="0.25">
      <c r="A1954" s="61">
        <v>389</v>
      </c>
      <c r="B1954" s="61">
        <v>4</v>
      </c>
      <c r="C1954" s="61">
        <v>1</v>
      </c>
      <c r="D1954" s="68">
        <v>2</v>
      </c>
      <c r="E1954" s="61" t="s">
        <v>77</v>
      </c>
      <c r="F1954" s="61">
        <v>4</v>
      </c>
      <c r="G19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54" s="62">
        <v>3</v>
      </c>
      <c r="I1954" s="62">
        <v>14</v>
      </c>
      <c r="J1954" s="61">
        <v>8372</v>
      </c>
      <c r="K1954" s="4">
        <f>VLOOKUP(class[[#This Row],[hwycov_id]],readme!E:F,2,FALSE)</f>
        <v>13468.936789000001</v>
      </c>
      <c r="L1954" s="64">
        <f t="shared" si="90"/>
        <v>0.60880754765886302</v>
      </c>
      <c r="M1954" s="65">
        <f t="shared" si="91"/>
        <v>5096.9367890000012</v>
      </c>
      <c r="N1954" s="65">
        <f t="shared" si="92"/>
        <v>25978764.631061643</v>
      </c>
      <c r="O1954" s="66" t="e">
        <v>#N/A</v>
      </c>
      <c r="P1954" s="1">
        <v>1954</v>
      </c>
      <c r="Q1954" s="46">
        <f>ROUND(class[[#This Row],[count]],-3)</f>
        <v>8000</v>
      </c>
      <c r="R1954" s="59">
        <f>VLOOKUP(class[[#This Row],[count_rd]],caltran!$J$2:$P$182,7,FALSE)</f>
        <v>4720.0000000000009</v>
      </c>
      <c r="S1954" s="63">
        <f>VLOOKUP(class[[#This Row],[count_rd]],caltran!$J$2:$P$182,6,FALSE)</f>
        <v>11280</v>
      </c>
      <c r="T1954" s="1">
        <f>IF(AND(class[[#This Row],[flow]]&gt;=class[[#This Row],[low]], class[[#This Row],[flow]]&lt;=class[[#This Row],[high]]),1,0)</f>
        <v>0</v>
      </c>
    </row>
    <row r="1955" spans="1:20" x14ac:dyDescent="0.25">
      <c r="A1955" s="61">
        <v>23365</v>
      </c>
      <c r="B1955" s="61">
        <v>4</v>
      </c>
      <c r="C1955" s="61">
        <v>1</v>
      </c>
      <c r="D1955" s="68">
        <v>1</v>
      </c>
      <c r="E1955" s="61" t="s">
        <v>77</v>
      </c>
      <c r="F1955" s="61">
        <v>4</v>
      </c>
      <c r="G19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55" s="62">
        <v>2</v>
      </c>
      <c r="I1955" s="62">
        <v>14</v>
      </c>
      <c r="J1955" s="61">
        <v>8391</v>
      </c>
      <c r="K1955" s="4">
        <f>VLOOKUP(class[[#This Row],[hwycov_id]],readme!E:F,2,FALSE)</f>
        <v>7330.0606379999999</v>
      </c>
      <c r="L1955" s="64">
        <f t="shared" si="90"/>
        <v>-0.12643777404361822</v>
      </c>
      <c r="M1955" s="65">
        <f t="shared" si="91"/>
        <v>-1060.9393620000001</v>
      </c>
      <c r="N1955" s="65">
        <f t="shared" si="92"/>
        <v>1125592.3298409672</v>
      </c>
      <c r="O1955" s="66" t="e">
        <v>#N/A</v>
      </c>
      <c r="P1955" s="1">
        <v>1955</v>
      </c>
      <c r="Q1955" s="46">
        <f>ROUND(class[[#This Row],[count]],-3)</f>
        <v>8000</v>
      </c>
      <c r="R1955" s="59">
        <f>VLOOKUP(class[[#This Row],[count_rd]],caltran!$J$2:$P$182,7,FALSE)</f>
        <v>4720.0000000000009</v>
      </c>
      <c r="S1955" s="63">
        <f>VLOOKUP(class[[#This Row],[count_rd]],caltran!$J$2:$P$182,6,FALSE)</f>
        <v>11280</v>
      </c>
      <c r="T1955" s="1">
        <f>IF(AND(class[[#This Row],[flow]]&gt;=class[[#This Row],[low]], class[[#This Row],[flow]]&lt;=class[[#This Row],[high]]),1,0)</f>
        <v>1</v>
      </c>
    </row>
    <row r="1956" spans="1:20" x14ac:dyDescent="0.25">
      <c r="A1956" s="61">
        <v>20775</v>
      </c>
      <c r="B1956" s="61">
        <v>4</v>
      </c>
      <c r="C1956" s="61">
        <v>1</v>
      </c>
      <c r="D1956" s="68">
        <v>2</v>
      </c>
      <c r="E1956" s="61" t="s">
        <v>77</v>
      </c>
      <c r="F1956" s="61">
        <v>4</v>
      </c>
      <c r="G19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56" s="62">
        <v>7</v>
      </c>
      <c r="I1956" s="62">
        <v>7</v>
      </c>
      <c r="J1956" s="61">
        <v>8400</v>
      </c>
      <c r="K1956" s="4">
        <f>VLOOKUP(class[[#This Row],[hwycov_id]],readme!E:F,2,FALSE)</f>
        <v>7519.8895920000004</v>
      </c>
      <c r="L1956" s="64">
        <f t="shared" si="90"/>
        <v>-0.1047750485714285</v>
      </c>
      <c r="M1956" s="65">
        <f t="shared" si="91"/>
        <v>-880.11040799999955</v>
      </c>
      <c r="N1956" s="65">
        <f t="shared" si="92"/>
        <v>774594.33026992565</v>
      </c>
      <c r="O1956" s="66" t="e">
        <v>#N/A</v>
      </c>
      <c r="P1956" s="1">
        <v>1956</v>
      </c>
      <c r="Q1956" s="46">
        <f>ROUND(class[[#This Row],[count]],-3)</f>
        <v>8000</v>
      </c>
      <c r="R1956" s="59">
        <f>VLOOKUP(class[[#This Row],[count_rd]],caltran!$J$2:$P$182,7,FALSE)</f>
        <v>4720.0000000000009</v>
      </c>
      <c r="S1956" s="63">
        <f>VLOOKUP(class[[#This Row],[count_rd]],caltran!$J$2:$P$182,6,FALSE)</f>
        <v>11280</v>
      </c>
      <c r="T1956" s="1">
        <f>IF(AND(class[[#This Row],[flow]]&gt;=class[[#This Row],[low]], class[[#This Row],[flow]]&lt;=class[[#This Row],[high]]),1,0)</f>
        <v>1</v>
      </c>
    </row>
    <row r="1957" spans="1:20" x14ac:dyDescent="0.25">
      <c r="A1957" s="61">
        <v>3110</v>
      </c>
      <c r="B1957" s="61">
        <v>4</v>
      </c>
      <c r="C1957" s="61">
        <v>1</v>
      </c>
      <c r="D1957" s="68">
        <v>2</v>
      </c>
      <c r="E1957" s="61" t="s">
        <v>77</v>
      </c>
      <c r="F1957" s="61">
        <v>4</v>
      </c>
      <c r="G19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57" s="62">
        <v>5</v>
      </c>
      <c r="I1957" s="62">
        <v>5</v>
      </c>
      <c r="J1957" s="61">
        <v>8400</v>
      </c>
      <c r="K1957" s="4">
        <f>VLOOKUP(class[[#This Row],[hwycov_id]],readme!E:F,2,FALSE)</f>
        <v>7113.602954</v>
      </c>
      <c r="L1957" s="64">
        <f t="shared" si="90"/>
        <v>-0.15314250547619046</v>
      </c>
      <c r="M1957" s="65">
        <f t="shared" si="91"/>
        <v>-1286.397046</v>
      </c>
      <c r="N1957" s="65">
        <f t="shared" si="92"/>
        <v>1654817.3599575262</v>
      </c>
      <c r="O1957" s="66" t="e">
        <v>#N/A</v>
      </c>
      <c r="P1957" s="1">
        <v>1957</v>
      </c>
      <c r="Q1957" s="46">
        <f>ROUND(class[[#This Row],[count]],-3)</f>
        <v>8000</v>
      </c>
      <c r="R1957" s="59">
        <f>VLOOKUP(class[[#This Row],[count_rd]],caltran!$J$2:$P$182,7,FALSE)</f>
        <v>4720.0000000000009</v>
      </c>
      <c r="S1957" s="63">
        <f>VLOOKUP(class[[#This Row],[count_rd]],caltran!$J$2:$P$182,6,FALSE)</f>
        <v>11280</v>
      </c>
      <c r="T1957" s="1">
        <f>IF(AND(class[[#This Row],[flow]]&gt;=class[[#This Row],[low]], class[[#This Row],[flow]]&lt;=class[[#This Row],[high]]),1,0)</f>
        <v>1</v>
      </c>
    </row>
    <row r="1958" spans="1:20" x14ac:dyDescent="0.25">
      <c r="A1958" s="61">
        <v>6726</v>
      </c>
      <c r="B1958" s="61">
        <v>4</v>
      </c>
      <c r="C1958" s="61">
        <v>1</v>
      </c>
      <c r="D1958" s="68">
        <v>2</v>
      </c>
      <c r="E1958" s="61" t="s">
        <v>77</v>
      </c>
      <c r="F1958" s="61">
        <v>4</v>
      </c>
      <c r="G19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58" s="62">
        <v>2</v>
      </c>
      <c r="I1958" s="62">
        <v>11</v>
      </c>
      <c r="J1958" s="61">
        <v>8400</v>
      </c>
      <c r="K1958" s="4">
        <f>VLOOKUP(class[[#This Row],[hwycov_id]],readme!E:F,2,FALSE)</f>
        <v>5982.3656650000012</v>
      </c>
      <c r="L1958" s="64">
        <f t="shared" si="90"/>
        <v>-0.28781361130952365</v>
      </c>
      <c r="M1958" s="65">
        <f t="shared" si="91"/>
        <v>-2417.6343349999988</v>
      </c>
      <c r="N1958" s="65">
        <f t="shared" si="92"/>
        <v>5844955.7777708862</v>
      </c>
      <c r="O1958" s="66" t="e">
        <v>#N/A</v>
      </c>
      <c r="P1958" s="1">
        <v>1958</v>
      </c>
      <c r="Q1958" s="46">
        <f>ROUND(class[[#This Row],[count]],-3)</f>
        <v>8000</v>
      </c>
      <c r="R1958" s="59">
        <f>VLOOKUP(class[[#This Row],[count_rd]],caltran!$J$2:$P$182,7,FALSE)</f>
        <v>4720.0000000000009</v>
      </c>
      <c r="S1958" s="63">
        <f>VLOOKUP(class[[#This Row],[count_rd]],caltran!$J$2:$P$182,6,FALSE)</f>
        <v>11280</v>
      </c>
      <c r="T1958" s="1">
        <f>IF(AND(class[[#This Row],[flow]]&gt;=class[[#This Row],[low]], class[[#This Row],[flow]]&lt;=class[[#This Row],[high]]),1,0)</f>
        <v>1</v>
      </c>
    </row>
    <row r="1959" spans="1:20" x14ac:dyDescent="0.25">
      <c r="A1959" s="61">
        <v>14769</v>
      </c>
      <c r="B1959" s="61">
        <v>4</v>
      </c>
      <c r="C1959" s="61">
        <v>1</v>
      </c>
      <c r="D1959" s="68">
        <v>2</v>
      </c>
      <c r="E1959" s="61" t="s">
        <v>77</v>
      </c>
      <c r="F1959" s="61">
        <v>4</v>
      </c>
      <c r="G19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59" s="62">
        <v>3</v>
      </c>
      <c r="I1959" s="62">
        <v>14</v>
      </c>
      <c r="J1959" s="61">
        <v>8450</v>
      </c>
      <c r="K1959" s="4">
        <f>VLOOKUP(class[[#This Row],[hwycov_id]],readme!E:F,2,FALSE)</f>
        <v>10114.083576999999</v>
      </c>
      <c r="L1959" s="64">
        <f t="shared" si="90"/>
        <v>0.19693296769230773</v>
      </c>
      <c r="M1959" s="65">
        <f t="shared" si="91"/>
        <v>1664.0835769999994</v>
      </c>
      <c r="N1959" s="65">
        <f t="shared" si="92"/>
        <v>2769174.151241113</v>
      </c>
      <c r="O1959" s="66" t="e">
        <v>#N/A</v>
      </c>
      <c r="P1959" s="1">
        <v>1959</v>
      </c>
      <c r="Q1959" s="46">
        <f>ROUND(class[[#This Row],[count]],-3)</f>
        <v>8000</v>
      </c>
      <c r="R1959" s="59">
        <f>VLOOKUP(class[[#This Row],[count_rd]],caltran!$J$2:$P$182,7,FALSE)</f>
        <v>4720.0000000000009</v>
      </c>
      <c r="S1959" s="63">
        <f>VLOOKUP(class[[#This Row],[count_rd]],caltran!$J$2:$P$182,6,FALSE)</f>
        <v>11280</v>
      </c>
      <c r="T1959" s="1">
        <f>IF(AND(class[[#This Row],[flow]]&gt;=class[[#This Row],[low]], class[[#This Row],[flow]]&lt;=class[[#This Row],[high]]),1,0)</f>
        <v>1</v>
      </c>
    </row>
    <row r="1960" spans="1:20" x14ac:dyDescent="0.25">
      <c r="A1960" s="61">
        <v>3114</v>
      </c>
      <c r="B1960" s="61">
        <v>4</v>
      </c>
      <c r="C1960" s="61">
        <v>1</v>
      </c>
      <c r="D1960" s="68">
        <v>2</v>
      </c>
      <c r="E1960" s="61" t="s">
        <v>77</v>
      </c>
      <c r="F1960" s="61">
        <v>4</v>
      </c>
      <c r="G19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60" s="62">
        <v>5</v>
      </c>
      <c r="I1960" s="62">
        <v>5</v>
      </c>
      <c r="J1960" s="61">
        <v>8600</v>
      </c>
      <c r="K1960" s="4">
        <f>VLOOKUP(class[[#This Row],[hwycov_id]],readme!E:F,2,FALSE)</f>
        <v>5953.4251679999998</v>
      </c>
      <c r="L1960" s="64">
        <f t="shared" si="90"/>
        <v>-0.30774125953488374</v>
      </c>
      <c r="M1960" s="65">
        <f t="shared" si="91"/>
        <v>-2646.5748320000002</v>
      </c>
      <c r="N1960" s="65">
        <f t="shared" si="92"/>
        <v>7004358.3413758297</v>
      </c>
      <c r="O1960" s="66" t="e">
        <v>#N/A</v>
      </c>
      <c r="P1960" s="1">
        <v>1960</v>
      </c>
      <c r="Q1960" s="46">
        <f>ROUND(class[[#This Row],[count]],-3)</f>
        <v>9000</v>
      </c>
      <c r="R1960" s="59">
        <f>VLOOKUP(class[[#This Row],[count_rd]],caltran!$J$2:$P$182,7,FALSE)</f>
        <v>5580</v>
      </c>
      <c r="S1960" s="63">
        <f>VLOOKUP(class[[#This Row],[count_rd]],caltran!$J$2:$P$182,6,FALSE)</f>
        <v>12419.999999999998</v>
      </c>
      <c r="T1960" s="1">
        <f>IF(AND(class[[#This Row],[flow]]&gt;=class[[#This Row],[low]], class[[#This Row],[flow]]&lt;=class[[#This Row],[high]]),1,0)</f>
        <v>1</v>
      </c>
    </row>
    <row r="1961" spans="1:20" x14ac:dyDescent="0.25">
      <c r="A1961" s="61">
        <v>5830</v>
      </c>
      <c r="B1961" s="61">
        <v>4</v>
      </c>
      <c r="C1961" s="61">
        <v>1</v>
      </c>
      <c r="D1961" s="68">
        <v>2</v>
      </c>
      <c r="E1961" s="61" t="s">
        <v>77</v>
      </c>
      <c r="F1961" s="61">
        <v>4</v>
      </c>
      <c r="G19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61" s="62">
        <v>2</v>
      </c>
      <c r="I1961" s="62">
        <v>14</v>
      </c>
      <c r="J1961" s="61">
        <v>8673</v>
      </c>
      <c r="K1961" s="4">
        <f>VLOOKUP(class[[#This Row],[hwycov_id]],readme!E:F,2,FALSE)</f>
        <v>14623.600691</v>
      </c>
      <c r="L1961" s="64">
        <f t="shared" si="90"/>
        <v>0.68610638660209844</v>
      </c>
      <c r="M1961" s="65">
        <f t="shared" si="91"/>
        <v>5950.6006909999996</v>
      </c>
      <c r="N1961" s="65">
        <f t="shared" si="92"/>
        <v>35409648.583729677</v>
      </c>
      <c r="O1961" s="66" t="e">
        <v>#N/A</v>
      </c>
      <c r="P1961" s="1">
        <v>1961</v>
      </c>
      <c r="Q1961" s="46">
        <f>ROUND(class[[#This Row],[count]],-3)</f>
        <v>9000</v>
      </c>
      <c r="R1961" s="59">
        <f>VLOOKUP(class[[#This Row],[count_rd]],caltran!$J$2:$P$182,7,FALSE)</f>
        <v>5580</v>
      </c>
      <c r="S1961" s="63">
        <f>VLOOKUP(class[[#This Row],[count_rd]],caltran!$J$2:$P$182,6,FALSE)</f>
        <v>12419.999999999998</v>
      </c>
      <c r="T1961" s="1">
        <f>IF(AND(class[[#This Row],[flow]]&gt;=class[[#This Row],[low]], class[[#This Row],[flow]]&lt;=class[[#This Row],[high]]),1,0)</f>
        <v>0</v>
      </c>
    </row>
    <row r="1962" spans="1:20" x14ac:dyDescent="0.25">
      <c r="A1962" s="61">
        <v>5891</v>
      </c>
      <c r="B1962" s="61">
        <v>4</v>
      </c>
      <c r="C1962" s="61">
        <v>1</v>
      </c>
      <c r="D1962" s="68">
        <v>2</v>
      </c>
      <c r="E1962" s="61" t="s">
        <v>77</v>
      </c>
      <c r="F1962" s="61">
        <v>4</v>
      </c>
      <c r="G19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62" s="62">
        <v>2</v>
      </c>
      <c r="I1962" s="62">
        <v>11</v>
      </c>
      <c r="J1962" s="61">
        <v>8800</v>
      </c>
      <c r="K1962" s="4">
        <f>VLOOKUP(class[[#This Row],[hwycov_id]],readme!E:F,2,FALSE)</f>
        <v>9694.3840789999995</v>
      </c>
      <c r="L1962" s="64">
        <f t="shared" si="90"/>
        <v>0.10163455443181801</v>
      </c>
      <c r="M1962" s="65">
        <f t="shared" si="91"/>
        <v>894.38407899999947</v>
      </c>
      <c r="N1962" s="65">
        <f t="shared" si="92"/>
        <v>799922.88076867734</v>
      </c>
      <c r="O1962" s="66" t="e">
        <v>#N/A</v>
      </c>
      <c r="P1962" s="1">
        <v>1962</v>
      </c>
      <c r="Q1962" s="46">
        <f>ROUND(class[[#This Row],[count]],-3)</f>
        <v>9000</v>
      </c>
      <c r="R1962" s="59">
        <f>VLOOKUP(class[[#This Row],[count_rd]],caltran!$J$2:$P$182,7,FALSE)</f>
        <v>5580</v>
      </c>
      <c r="S1962" s="63">
        <f>VLOOKUP(class[[#This Row],[count_rd]],caltran!$J$2:$P$182,6,FALSE)</f>
        <v>12419.999999999998</v>
      </c>
      <c r="T1962" s="1">
        <f>IF(AND(class[[#This Row],[flow]]&gt;=class[[#This Row],[low]], class[[#This Row],[flow]]&lt;=class[[#This Row],[high]]),1,0)</f>
        <v>1</v>
      </c>
    </row>
    <row r="1963" spans="1:20" x14ac:dyDescent="0.25">
      <c r="A1963" s="61">
        <v>3171</v>
      </c>
      <c r="B1963" s="61">
        <v>4</v>
      </c>
      <c r="C1963" s="61">
        <v>1</v>
      </c>
      <c r="D1963" s="68">
        <v>2</v>
      </c>
      <c r="E1963" s="61" t="s">
        <v>77</v>
      </c>
      <c r="F1963" s="61">
        <v>4</v>
      </c>
      <c r="G19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63" s="62">
        <v>5</v>
      </c>
      <c r="I1963" s="62">
        <v>5</v>
      </c>
      <c r="J1963" s="61">
        <v>8800</v>
      </c>
      <c r="K1963" s="4">
        <f>VLOOKUP(class[[#This Row],[hwycov_id]],readme!E:F,2,FALSE)</f>
        <v>9661.9306939999988</v>
      </c>
      <c r="L1963" s="64">
        <f t="shared" si="90"/>
        <v>9.7946669772727146E-2</v>
      </c>
      <c r="M1963" s="65">
        <f t="shared" si="91"/>
        <v>861.93069399999877</v>
      </c>
      <c r="N1963" s="65">
        <f t="shared" si="92"/>
        <v>742924.5212593195</v>
      </c>
      <c r="O1963" s="66" t="e">
        <v>#N/A</v>
      </c>
      <c r="P1963" s="1">
        <v>1963</v>
      </c>
      <c r="Q1963" s="46">
        <f>ROUND(class[[#This Row],[count]],-3)</f>
        <v>9000</v>
      </c>
      <c r="R1963" s="59">
        <f>VLOOKUP(class[[#This Row],[count_rd]],caltran!$J$2:$P$182,7,FALSE)</f>
        <v>5580</v>
      </c>
      <c r="S1963" s="63">
        <f>VLOOKUP(class[[#This Row],[count_rd]],caltran!$J$2:$P$182,6,FALSE)</f>
        <v>12419.999999999998</v>
      </c>
      <c r="T1963" s="1">
        <f>IF(AND(class[[#This Row],[flow]]&gt;=class[[#This Row],[low]], class[[#This Row],[flow]]&lt;=class[[#This Row],[high]]),1,0)</f>
        <v>1</v>
      </c>
    </row>
    <row r="1964" spans="1:20" x14ac:dyDescent="0.25">
      <c r="A1964" s="61">
        <v>9728</v>
      </c>
      <c r="B1964" s="61">
        <v>4</v>
      </c>
      <c r="C1964" s="61">
        <v>1</v>
      </c>
      <c r="D1964" s="68">
        <v>2</v>
      </c>
      <c r="E1964" s="61" t="s">
        <v>77</v>
      </c>
      <c r="F1964" s="61">
        <v>4</v>
      </c>
      <c r="G19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64" s="62">
        <v>5</v>
      </c>
      <c r="I1964" s="62">
        <v>19</v>
      </c>
      <c r="J1964" s="61">
        <v>8800</v>
      </c>
      <c r="K1964" s="4">
        <f>VLOOKUP(class[[#This Row],[hwycov_id]],readme!E:F,2,FALSE)</f>
        <v>4870.1173669999998</v>
      </c>
      <c r="L1964" s="64">
        <f t="shared" si="90"/>
        <v>-0.44657757193181824</v>
      </c>
      <c r="M1964" s="65">
        <f t="shared" si="91"/>
        <v>-3929.8826330000002</v>
      </c>
      <c r="N1964" s="65">
        <f t="shared" si="92"/>
        <v>15443977.509155015</v>
      </c>
      <c r="O1964" s="66" t="e">
        <v>#N/A</v>
      </c>
      <c r="P1964" s="1">
        <v>1964</v>
      </c>
      <c r="Q1964" s="46">
        <f>ROUND(class[[#This Row],[count]],-3)</f>
        <v>9000</v>
      </c>
      <c r="R1964" s="59">
        <f>VLOOKUP(class[[#This Row],[count_rd]],caltran!$J$2:$P$182,7,FALSE)</f>
        <v>5580</v>
      </c>
      <c r="S1964" s="63">
        <f>VLOOKUP(class[[#This Row],[count_rd]],caltran!$J$2:$P$182,6,FALSE)</f>
        <v>12419.999999999998</v>
      </c>
      <c r="T1964" s="1">
        <f>IF(AND(class[[#This Row],[flow]]&gt;=class[[#This Row],[low]], class[[#This Row],[flow]]&lt;=class[[#This Row],[high]]),1,0)</f>
        <v>0</v>
      </c>
    </row>
    <row r="1965" spans="1:20" x14ac:dyDescent="0.25">
      <c r="A1965" s="61">
        <v>9697</v>
      </c>
      <c r="B1965" s="61">
        <v>4</v>
      </c>
      <c r="C1965" s="61">
        <v>1</v>
      </c>
      <c r="D1965" s="68">
        <v>2</v>
      </c>
      <c r="E1965" s="61" t="s">
        <v>77</v>
      </c>
      <c r="F1965" s="61">
        <v>4</v>
      </c>
      <c r="G19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65" s="62">
        <v>6</v>
      </c>
      <c r="I1965" s="62">
        <v>1</v>
      </c>
      <c r="J1965" s="61">
        <v>8900</v>
      </c>
      <c r="K1965" s="4">
        <f>VLOOKUP(class[[#This Row],[hwycov_id]],readme!E:F,2,FALSE)</f>
        <v>8600.7016370000001</v>
      </c>
      <c r="L1965" s="64">
        <f t="shared" si="90"/>
        <v>-3.3629029550561795E-2</v>
      </c>
      <c r="M1965" s="65">
        <f t="shared" si="91"/>
        <v>-299.29836299999988</v>
      </c>
      <c r="N1965" s="65">
        <f t="shared" si="92"/>
        <v>89579.510094479701</v>
      </c>
      <c r="O1965" s="66" t="e">
        <v>#N/A</v>
      </c>
      <c r="P1965" s="1">
        <v>1965</v>
      </c>
      <c r="Q1965" s="46">
        <f>ROUND(class[[#This Row],[count]],-3)</f>
        <v>9000</v>
      </c>
      <c r="R1965" s="59">
        <f>VLOOKUP(class[[#This Row],[count_rd]],caltran!$J$2:$P$182,7,FALSE)</f>
        <v>5580</v>
      </c>
      <c r="S1965" s="63">
        <f>VLOOKUP(class[[#This Row],[count_rd]],caltran!$J$2:$P$182,6,FALSE)</f>
        <v>12419.999999999998</v>
      </c>
      <c r="T1965" s="1">
        <f>IF(AND(class[[#This Row],[flow]]&gt;=class[[#This Row],[low]], class[[#This Row],[flow]]&lt;=class[[#This Row],[high]]),1,0)</f>
        <v>1</v>
      </c>
    </row>
    <row r="1966" spans="1:20" x14ac:dyDescent="0.25">
      <c r="A1966" s="61">
        <v>18546</v>
      </c>
      <c r="B1966" s="61">
        <v>4</v>
      </c>
      <c r="C1966" s="61">
        <v>1</v>
      </c>
      <c r="D1966" s="68">
        <v>2</v>
      </c>
      <c r="E1966" s="61" t="s">
        <v>77</v>
      </c>
      <c r="F1966" s="61">
        <v>4</v>
      </c>
      <c r="G19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66" s="62">
        <v>1</v>
      </c>
      <c r="I1966" s="62">
        <v>14</v>
      </c>
      <c r="J1966" s="61">
        <v>8934</v>
      </c>
      <c r="K1966" s="4">
        <f>VLOOKUP(class[[#This Row],[hwycov_id]],readme!E:F,2,FALSE)</f>
        <v>6756.9568319999998</v>
      </c>
      <c r="L1966" s="64">
        <f t="shared" si="90"/>
        <v>-0.24368067696440565</v>
      </c>
      <c r="M1966" s="65">
        <f t="shared" si="91"/>
        <v>-2177.0431680000002</v>
      </c>
      <c r="N1966" s="65">
        <f t="shared" si="92"/>
        <v>4739516.9553354764</v>
      </c>
      <c r="O1966" s="66" t="e">
        <v>#N/A</v>
      </c>
      <c r="P1966" s="1">
        <v>1966</v>
      </c>
      <c r="Q1966" s="46">
        <f>ROUND(class[[#This Row],[count]],-3)</f>
        <v>9000</v>
      </c>
      <c r="R1966" s="59">
        <f>VLOOKUP(class[[#This Row],[count_rd]],caltran!$J$2:$P$182,7,FALSE)</f>
        <v>5580</v>
      </c>
      <c r="S1966" s="63">
        <f>VLOOKUP(class[[#This Row],[count_rd]],caltran!$J$2:$P$182,6,FALSE)</f>
        <v>12419.999999999998</v>
      </c>
      <c r="T1966" s="1">
        <f>IF(AND(class[[#This Row],[flow]]&gt;=class[[#This Row],[low]], class[[#This Row],[flow]]&lt;=class[[#This Row],[high]]),1,0)</f>
        <v>1</v>
      </c>
    </row>
    <row r="1967" spans="1:20" x14ac:dyDescent="0.25">
      <c r="A1967" s="61">
        <v>17563</v>
      </c>
      <c r="B1967" s="61">
        <v>4</v>
      </c>
      <c r="C1967" s="61">
        <v>1</v>
      </c>
      <c r="D1967" s="68">
        <v>2</v>
      </c>
      <c r="E1967" s="61" t="s">
        <v>77</v>
      </c>
      <c r="F1967" s="61">
        <v>4</v>
      </c>
      <c r="G19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67" s="62">
        <v>4</v>
      </c>
      <c r="I1967" s="62">
        <v>8</v>
      </c>
      <c r="J1967" s="61">
        <v>9000</v>
      </c>
      <c r="K1967" s="4">
        <f>VLOOKUP(class[[#This Row],[hwycov_id]],readme!E:F,2,FALSE)</f>
        <v>11157.107055</v>
      </c>
      <c r="L1967" s="64">
        <f t="shared" si="90"/>
        <v>0.23967856166666679</v>
      </c>
      <c r="M1967" s="65">
        <f t="shared" si="91"/>
        <v>2157.1070550000004</v>
      </c>
      <c r="N1967" s="65">
        <f t="shared" si="92"/>
        <v>4653110.8467307752</v>
      </c>
      <c r="O1967" s="66" t="e">
        <v>#N/A</v>
      </c>
      <c r="P1967" s="1">
        <v>1967</v>
      </c>
      <c r="Q1967" s="46">
        <f>ROUND(class[[#This Row],[count]],-3)</f>
        <v>9000</v>
      </c>
      <c r="R1967" s="59">
        <f>VLOOKUP(class[[#This Row],[count_rd]],caltran!$J$2:$P$182,7,FALSE)</f>
        <v>5580</v>
      </c>
      <c r="S1967" s="63">
        <f>VLOOKUP(class[[#This Row],[count_rd]],caltran!$J$2:$P$182,6,FALSE)</f>
        <v>12419.999999999998</v>
      </c>
      <c r="T1967" s="1">
        <f>IF(AND(class[[#This Row],[flow]]&gt;=class[[#This Row],[low]], class[[#This Row],[flow]]&lt;=class[[#This Row],[high]]),1,0)</f>
        <v>1</v>
      </c>
    </row>
    <row r="1968" spans="1:20" x14ac:dyDescent="0.25">
      <c r="A1968" s="61">
        <v>1451</v>
      </c>
      <c r="B1968" s="61">
        <v>4</v>
      </c>
      <c r="C1968" s="61">
        <v>1</v>
      </c>
      <c r="D1968" s="68">
        <v>2</v>
      </c>
      <c r="E1968" s="61" t="s">
        <v>77</v>
      </c>
      <c r="F1968" s="61">
        <v>4</v>
      </c>
      <c r="G19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68" s="62">
        <v>5</v>
      </c>
      <c r="I1968" s="62">
        <v>5</v>
      </c>
      <c r="J1968" s="61">
        <v>9000</v>
      </c>
      <c r="K1968" s="4">
        <f>VLOOKUP(class[[#This Row],[hwycov_id]],readme!E:F,2,FALSE)</f>
        <v>13568.499540999999</v>
      </c>
      <c r="L1968" s="64">
        <f t="shared" si="90"/>
        <v>0.50761106011111101</v>
      </c>
      <c r="M1968" s="65">
        <f t="shared" si="91"/>
        <v>4568.4995409999992</v>
      </c>
      <c r="N1968" s="65">
        <f t="shared" si="92"/>
        <v>20871188.056117203</v>
      </c>
      <c r="O1968" s="66" t="e">
        <v>#N/A</v>
      </c>
      <c r="P1968" s="1">
        <v>1968</v>
      </c>
      <c r="Q1968" s="46">
        <f>ROUND(class[[#This Row],[count]],-3)</f>
        <v>9000</v>
      </c>
      <c r="R1968" s="59">
        <f>VLOOKUP(class[[#This Row],[count_rd]],caltran!$J$2:$P$182,7,FALSE)</f>
        <v>5580</v>
      </c>
      <c r="S1968" s="63">
        <f>VLOOKUP(class[[#This Row],[count_rd]],caltran!$J$2:$P$182,6,FALSE)</f>
        <v>12419.999999999998</v>
      </c>
      <c r="T1968" s="1">
        <f>IF(AND(class[[#This Row],[flow]]&gt;=class[[#This Row],[low]], class[[#This Row],[flow]]&lt;=class[[#This Row],[high]]),1,0)</f>
        <v>0</v>
      </c>
    </row>
    <row r="1969" spans="1:20" x14ac:dyDescent="0.25">
      <c r="A1969" s="61">
        <v>6989</v>
      </c>
      <c r="B1969" s="61">
        <v>4</v>
      </c>
      <c r="C1969" s="61">
        <v>1</v>
      </c>
      <c r="D1969" s="68">
        <v>2</v>
      </c>
      <c r="E1969" s="61" t="s">
        <v>77</v>
      </c>
      <c r="F1969" s="61">
        <v>4</v>
      </c>
      <c r="G19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69" s="62">
        <v>5</v>
      </c>
      <c r="I1969" s="62">
        <v>5</v>
      </c>
      <c r="J1969" s="61">
        <v>9000</v>
      </c>
      <c r="K1969" s="4">
        <f>VLOOKUP(class[[#This Row],[hwycov_id]],readme!E:F,2,FALSE)</f>
        <v>7415.1168520000001</v>
      </c>
      <c r="L1969" s="64">
        <f t="shared" si="90"/>
        <v>-0.17609812755555554</v>
      </c>
      <c r="M1969" s="65">
        <f t="shared" si="91"/>
        <v>-1584.8831479999999</v>
      </c>
      <c r="N1969" s="65">
        <f t="shared" si="92"/>
        <v>2511854.5928143896</v>
      </c>
      <c r="O1969" s="66" t="e">
        <v>#N/A</v>
      </c>
      <c r="P1969" s="1">
        <v>1969</v>
      </c>
      <c r="Q1969" s="46">
        <f>ROUND(class[[#This Row],[count]],-3)</f>
        <v>9000</v>
      </c>
      <c r="R1969" s="59">
        <f>VLOOKUP(class[[#This Row],[count_rd]],caltran!$J$2:$P$182,7,FALSE)</f>
        <v>5580</v>
      </c>
      <c r="S1969" s="63">
        <f>VLOOKUP(class[[#This Row],[count_rd]],caltran!$J$2:$P$182,6,FALSE)</f>
        <v>12419.999999999998</v>
      </c>
      <c r="T1969" s="1">
        <f>IF(AND(class[[#This Row],[flow]]&gt;=class[[#This Row],[low]], class[[#This Row],[flow]]&lt;=class[[#This Row],[high]]),1,0)</f>
        <v>1</v>
      </c>
    </row>
    <row r="1970" spans="1:20" x14ac:dyDescent="0.25">
      <c r="A1970" s="61">
        <v>6863</v>
      </c>
      <c r="B1970" s="61">
        <v>4</v>
      </c>
      <c r="C1970" s="61">
        <v>1</v>
      </c>
      <c r="D1970" s="68">
        <v>2</v>
      </c>
      <c r="E1970" s="61" t="s">
        <v>77</v>
      </c>
      <c r="F1970" s="61">
        <v>4</v>
      </c>
      <c r="G19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70" s="62">
        <v>3</v>
      </c>
      <c r="I1970" s="62">
        <v>14</v>
      </c>
      <c r="J1970" s="61">
        <v>9049</v>
      </c>
      <c r="K1970" s="4">
        <f>VLOOKUP(class[[#This Row],[hwycov_id]],readme!E:F,2,FALSE)</f>
        <v>11644.060622999999</v>
      </c>
      <c r="L1970" s="64">
        <f t="shared" si="90"/>
        <v>0.28677871842192504</v>
      </c>
      <c r="M1970" s="65">
        <f t="shared" si="91"/>
        <v>2595.0606229999994</v>
      </c>
      <c r="N1970" s="65">
        <f t="shared" si="92"/>
        <v>6734339.637045145</v>
      </c>
      <c r="O1970" s="66" t="e">
        <v>#N/A</v>
      </c>
      <c r="P1970" s="1">
        <v>1970</v>
      </c>
      <c r="Q1970" s="46">
        <f>ROUND(class[[#This Row],[count]],-3)</f>
        <v>9000</v>
      </c>
      <c r="R1970" s="59">
        <f>VLOOKUP(class[[#This Row],[count_rd]],caltran!$J$2:$P$182,7,FALSE)</f>
        <v>5580</v>
      </c>
      <c r="S1970" s="63">
        <f>VLOOKUP(class[[#This Row],[count_rd]],caltran!$J$2:$P$182,6,FALSE)</f>
        <v>12419.999999999998</v>
      </c>
      <c r="T1970" s="1">
        <f>IF(AND(class[[#This Row],[flow]]&gt;=class[[#This Row],[low]], class[[#This Row],[flow]]&lt;=class[[#This Row],[high]]),1,0)</f>
        <v>1</v>
      </c>
    </row>
    <row r="1971" spans="1:20" x14ac:dyDescent="0.25">
      <c r="A1971" s="61">
        <v>5904</v>
      </c>
      <c r="B1971" s="61">
        <v>4</v>
      </c>
      <c r="C1971" s="61">
        <v>1</v>
      </c>
      <c r="D1971" s="68">
        <v>2</v>
      </c>
      <c r="E1971" s="61" t="s">
        <v>77</v>
      </c>
      <c r="F1971" s="61">
        <v>4</v>
      </c>
      <c r="G19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71" s="62">
        <v>2</v>
      </c>
      <c r="I1971" s="62">
        <v>11</v>
      </c>
      <c r="J1971" s="61">
        <v>9100</v>
      </c>
      <c r="K1971" s="4">
        <f>VLOOKUP(class[[#This Row],[hwycov_id]],readme!E:F,2,FALSE)</f>
        <v>12164.883377000002</v>
      </c>
      <c r="L1971" s="64">
        <f t="shared" si="90"/>
        <v>0.33680037109890137</v>
      </c>
      <c r="M1971" s="65">
        <f t="shared" si="91"/>
        <v>3064.8833770000019</v>
      </c>
      <c r="N1971" s="65">
        <f t="shared" si="92"/>
        <v>9393510.1146109365</v>
      </c>
      <c r="O1971" s="66" t="e">
        <v>#N/A</v>
      </c>
      <c r="P1971" s="1">
        <v>1971</v>
      </c>
      <c r="Q1971" s="46">
        <f>ROUND(class[[#This Row],[count]],-3)</f>
        <v>9000</v>
      </c>
      <c r="R1971" s="59">
        <f>VLOOKUP(class[[#This Row],[count_rd]],caltran!$J$2:$P$182,7,FALSE)</f>
        <v>5580</v>
      </c>
      <c r="S1971" s="63">
        <f>VLOOKUP(class[[#This Row],[count_rd]],caltran!$J$2:$P$182,6,FALSE)</f>
        <v>12419.999999999998</v>
      </c>
      <c r="T1971" s="1">
        <f>IF(AND(class[[#This Row],[flow]]&gt;=class[[#This Row],[low]], class[[#This Row],[flow]]&lt;=class[[#This Row],[high]]),1,0)</f>
        <v>1</v>
      </c>
    </row>
    <row r="1972" spans="1:20" x14ac:dyDescent="0.25">
      <c r="A1972" s="61">
        <v>7893</v>
      </c>
      <c r="B1972" s="61">
        <v>4</v>
      </c>
      <c r="C1972" s="61">
        <v>1</v>
      </c>
      <c r="D1972" s="68">
        <v>2</v>
      </c>
      <c r="E1972" s="61" t="s">
        <v>77</v>
      </c>
      <c r="F1972" s="61">
        <v>4</v>
      </c>
      <c r="G19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72" s="62">
        <v>5</v>
      </c>
      <c r="I1972" s="62">
        <v>9</v>
      </c>
      <c r="J1972" s="61">
        <v>9100</v>
      </c>
      <c r="K1972" s="4">
        <f>VLOOKUP(class[[#This Row],[hwycov_id]],readme!E:F,2,FALSE)</f>
        <v>8095.8404460000002</v>
      </c>
      <c r="L1972" s="64">
        <f t="shared" si="90"/>
        <v>-0.11034720373626372</v>
      </c>
      <c r="M1972" s="65">
        <f t="shared" si="91"/>
        <v>-1004.1595539999998</v>
      </c>
      <c r="N1972" s="65">
        <f t="shared" si="92"/>
        <v>1008336.4098894786</v>
      </c>
      <c r="O1972" s="66" t="e">
        <v>#N/A</v>
      </c>
      <c r="P1972" s="1">
        <v>1972</v>
      </c>
      <c r="Q1972" s="46">
        <f>ROUND(class[[#This Row],[count]],-3)</f>
        <v>9000</v>
      </c>
      <c r="R1972" s="59">
        <f>VLOOKUP(class[[#This Row],[count_rd]],caltran!$J$2:$P$182,7,FALSE)</f>
        <v>5580</v>
      </c>
      <c r="S1972" s="63">
        <f>VLOOKUP(class[[#This Row],[count_rd]],caltran!$J$2:$P$182,6,FALSE)</f>
        <v>12419.999999999998</v>
      </c>
      <c r="T1972" s="1">
        <f>IF(AND(class[[#This Row],[flow]]&gt;=class[[#This Row],[low]], class[[#This Row],[flow]]&lt;=class[[#This Row],[high]]),1,0)</f>
        <v>1</v>
      </c>
    </row>
    <row r="1973" spans="1:20" x14ac:dyDescent="0.25">
      <c r="A1973" s="61">
        <v>14771</v>
      </c>
      <c r="B1973" s="61">
        <v>4</v>
      </c>
      <c r="C1973" s="61">
        <v>1</v>
      </c>
      <c r="D1973" s="68">
        <v>2</v>
      </c>
      <c r="E1973" s="61" t="s">
        <v>77</v>
      </c>
      <c r="F1973" s="61">
        <v>4</v>
      </c>
      <c r="G19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73" s="62">
        <v>3</v>
      </c>
      <c r="I1973" s="62">
        <v>14</v>
      </c>
      <c r="J1973" s="61">
        <v>9160</v>
      </c>
      <c r="K1973" s="4">
        <f>VLOOKUP(class[[#This Row],[hwycov_id]],readme!E:F,2,FALSE)</f>
        <v>17374.02823</v>
      </c>
      <c r="L1973" s="64">
        <f t="shared" ref="L1973:L2036" si="93">K1973/J1973-1</f>
        <v>0.89672797270742355</v>
      </c>
      <c r="M1973" s="65">
        <f t="shared" ref="M1973:M2036" si="94">K1973-J1973</f>
        <v>8214.0282299999999</v>
      </c>
      <c r="N1973" s="65">
        <f t="shared" ref="N1973:N2036" si="95">POWER(M1973,2)</f>
        <v>67470259.763236925</v>
      </c>
      <c r="O1973" s="66" t="e">
        <v>#N/A</v>
      </c>
      <c r="P1973" s="1">
        <v>1973</v>
      </c>
      <c r="Q1973" s="46">
        <f>ROUND(class[[#This Row],[count]],-3)</f>
        <v>9000</v>
      </c>
      <c r="R1973" s="59">
        <f>VLOOKUP(class[[#This Row],[count_rd]],caltran!$J$2:$P$182,7,FALSE)</f>
        <v>5580</v>
      </c>
      <c r="S1973" s="63">
        <f>VLOOKUP(class[[#This Row],[count_rd]],caltran!$J$2:$P$182,6,FALSE)</f>
        <v>12419.999999999998</v>
      </c>
      <c r="T1973" s="1">
        <f>IF(AND(class[[#This Row],[flow]]&gt;=class[[#This Row],[low]], class[[#This Row],[flow]]&lt;=class[[#This Row],[high]]),1,0)</f>
        <v>0</v>
      </c>
    </row>
    <row r="1974" spans="1:20" x14ac:dyDescent="0.25">
      <c r="A1974" s="61">
        <v>15286</v>
      </c>
      <c r="B1974" s="61">
        <v>4</v>
      </c>
      <c r="C1974" s="61">
        <v>1</v>
      </c>
      <c r="D1974" s="68">
        <v>2</v>
      </c>
      <c r="E1974" s="61" t="s">
        <v>77</v>
      </c>
      <c r="F1974" s="61">
        <v>4</v>
      </c>
      <c r="G19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74" s="62">
        <v>5</v>
      </c>
      <c r="I1974" s="62">
        <v>16</v>
      </c>
      <c r="J1974" s="61">
        <v>9200</v>
      </c>
      <c r="K1974" s="4">
        <f>VLOOKUP(class[[#This Row],[hwycov_id]],readme!E:F,2,FALSE)</f>
        <v>5340.3065729999998</v>
      </c>
      <c r="L1974" s="64">
        <f t="shared" si="93"/>
        <v>-0.4195318942391304</v>
      </c>
      <c r="M1974" s="65">
        <f t="shared" si="94"/>
        <v>-3859.6934270000002</v>
      </c>
      <c r="N1974" s="65">
        <f t="shared" si="95"/>
        <v>14897233.350427005</v>
      </c>
      <c r="O1974" s="66" t="e">
        <v>#N/A</v>
      </c>
      <c r="P1974" s="1">
        <v>1974</v>
      </c>
      <c r="Q1974" s="46">
        <f>ROUND(class[[#This Row],[count]],-3)</f>
        <v>9000</v>
      </c>
      <c r="R1974" s="59">
        <f>VLOOKUP(class[[#This Row],[count_rd]],caltran!$J$2:$P$182,7,FALSE)</f>
        <v>5580</v>
      </c>
      <c r="S1974" s="63">
        <f>VLOOKUP(class[[#This Row],[count_rd]],caltran!$J$2:$P$182,6,FALSE)</f>
        <v>12419.999999999998</v>
      </c>
      <c r="T1974" s="1">
        <f>IF(AND(class[[#This Row],[flow]]&gt;=class[[#This Row],[low]], class[[#This Row],[flow]]&lt;=class[[#This Row],[high]]),1,0)</f>
        <v>0</v>
      </c>
    </row>
    <row r="1975" spans="1:20" x14ac:dyDescent="0.25">
      <c r="A1975" s="61">
        <v>15525</v>
      </c>
      <c r="B1975" s="61">
        <v>4</v>
      </c>
      <c r="C1975" s="61">
        <v>1</v>
      </c>
      <c r="D1975" s="68">
        <v>2</v>
      </c>
      <c r="E1975" s="61" t="s">
        <v>77</v>
      </c>
      <c r="F1975" s="61">
        <v>4</v>
      </c>
      <c r="G19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75" s="62">
        <v>2</v>
      </c>
      <c r="I1975" s="62">
        <v>3</v>
      </c>
      <c r="J1975" s="61">
        <v>9200</v>
      </c>
      <c r="K1975" s="4">
        <f>VLOOKUP(class[[#This Row],[hwycov_id]],readme!E:F,2,FALSE)</f>
        <v>9496.8359990000008</v>
      </c>
      <c r="L1975" s="64">
        <f t="shared" si="93"/>
        <v>3.2264782499999978E-2</v>
      </c>
      <c r="M1975" s="65">
        <f t="shared" si="94"/>
        <v>296.83599900000081</v>
      </c>
      <c r="N1975" s="65">
        <f t="shared" si="95"/>
        <v>88111.610302328481</v>
      </c>
      <c r="O1975" s="66" t="e">
        <v>#N/A</v>
      </c>
      <c r="P1975" s="1">
        <v>1975</v>
      </c>
      <c r="Q1975" s="46">
        <f>ROUND(class[[#This Row],[count]],-3)</f>
        <v>9000</v>
      </c>
      <c r="R1975" s="59">
        <f>VLOOKUP(class[[#This Row],[count_rd]],caltran!$J$2:$P$182,7,FALSE)</f>
        <v>5580</v>
      </c>
      <c r="S1975" s="63">
        <f>VLOOKUP(class[[#This Row],[count_rd]],caltran!$J$2:$P$182,6,FALSE)</f>
        <v>12419.999999999998</v>
      </c>
      <c r="T1975" s="1">
        <f>IF(AND(class[[#This Row],[flow]]&gt;=class[[#This Row],[low]], class[[#This Row],[flow]]&lt;=class[[#This Row],[high]]),1,0)</f>
        <v>1</v>
      </c>
    </row>
    <row r="1976" spans="1:20" x14ac:dyDescent="0.25">
      <c r="A1976" s="61">
        <v>19174</v>
      </c>
      <c r="B1976" s="61">
        <v>4</v>
      </c>
      <c r="C1976" s="61">
        <v>1</v>
      </c>
      <c r="D1976" s="68">
        <v>2</v>
      </c>
      <c r="E1976" s="61" t="s">
        <v>77</v>
      </c>
      <c r="F1976" s="61">
        <v>4</v>
      </c>
      <c r="G19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76" s="62">
        <v>4</v>
      </c>
      <c r="I1976" s="62">
        <v>8</v>
      </c>
      <c r="J1976" s="61">
        <v>9200</v>
      </c>
      <c r="K1976" s="4">
        <f>VLOOKUP(class[[#This Row],[hwycov_id]],readme!E:F,2,FALSE)</f>
        <v>6590.5701669999999</v>
      </c>
      <c r="L1976" s="64">
        <f t="shared" si="93"/>
        <v>-0.28363367750000001</v>
      </c>
      <c r="M1976" s="65">
        <f t="shared" si="94"/>
        <v>-2609.4298330000001</v>
      </c>
      <c r="N1976" s="65">
        <f t="shared" si="95"/>
        <v>6809124.0533504086</v>
      </c>
      <c r="O1976" s="66" t="e">
        <v>#N/A</v>
      </c>
      <c r="P1976" s="1">
        <v>1976</v>
      </c>
      <c r="Q1976" s="46">
        <f>ROUND(class[[#This Row],[count]],-3)</f>
        <v>9000</v>
      </c>
      <c r="R1976" s="59">
        <f>VLOOKUP(class[[#This Row],[count_rd]],caltran!$J$2:$P$182,7,FALSE)</f>
        <v>5580</v>
      </c>
      <c r="S1976" s="63">
        <f>VLOOKUP(class[[#This Row],[count_rd]],caltran!$J$2:$P$182,6,FALSE)</f>
        <v>12419.999999999998</v>
      </c>
      <c r="T1976" s="1">
        <f>IF(AND(class[[#This Row],[flow]]&gt;=class[[#This Row],[low]], class[[#This Row],[flow]]&lt;=class[[#This Row],[high]]),1,0)</f>
        <v>1</v>
      </c>
    </row>
    <row r="1977" spans="1:20" x14ac:dyDescent="0.25">
      <c r="A1977" s="61">
        <v>5121</v>
      </c>
      <c r="B1977" s="61">
        <v>4</v>
      </c>
      <c r="C1977" s="61">
        <v>1</v>
      </c>
      <c r="D1977" s="68">
        <v>2</v>
      </c>
      <c r="E1977" s="61" t="s">
        <v>77</v>
      </c>
      <c r="F1977" s="61">
        <v>4</v>
      </c>
      <c r="G19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77" s="62">
        <v>2</v>
      </c>
      <c r="I1977" s="62">
        <v>11</v>
      </c>
      <c r="J1977" s="61">
        <v>9200</v>
      </c>
      <c r="K1977" s="4">
        <f>VLOOKUP(class[[#This Row],[hwycov_id]],readme!E:F,2,FALSE)</f>
        <v>8902.1148670000002</v>
      </c>
      <c r="L1977" s="64">
        <f t="shared" si="93"/>
        <v>-3.2378818804347786E-2</v>
      </c>
      <c r="M1977" s="65">
        <f t="shared" si="94"/>
        <v>-297.88513299999977</v>
      </c>
      <c r="N1977" s="65">
        <f t="shared" si="95"/>
        <v>88735.552462427557</v>
      </c>
      <c r="O1977" s="66" t="e">
        <v>#N/A</v>
      </c>
      <c r="P1977" s="1">
        <v>1977</v>
      </c>
      <c r="Q1977" s="46">
        <f>ROUND(class[[#This Row],[count]],-3)</f>
        <v>9000</v>
      </c>
      <c r="R1977" s="59">
        <f>VLOOKUP(class[[#This Row],[count_rd]],caltran!$J$2:$P$182,7,FALSE)</f>
        <v>5580</v>
      </c>
      <c r="S1977" s="63">
        <f>VLOOKUP(class[[#This Row],[count_rd]],caltran!$J$2:$P$182,6,FALSE)</f>
        <v>12419.999999999998</v>
      </c>
      <c r="T1977" s="1">
        <f>IF(AND(class[[#This Row],[flow]]&gt;=class[[#This Row],[low]], class[[#This Row],[flow]]&lt;=class[[#This Row],[high]]),1,0)</f>
        <v>1</v>
      </c>
    </row>
    <row r="1978" spans="1:20" x14ac:dyDescent="0.25">
      <c r="A1978" s="61">
        <v>1611</v>
      </c>
      <c r="B1978" s="61">
        <v>4</v>
      </c>
      <c r="C1978" s="61">
        <v>1</v>
      </c>
      <c r="D1978" s="68">
        <v>2</v>
      </c>
      <c r="E1978" s="61" t="s">
        <v>77</v>
      </c>
      <c r="F1978" s="61">
        <v>4</v>
      </c>
      <c r="G19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78" s="62">
        <v>5</v>
      </c>
      <c r="I1978" s="62">
        <v>5</v>
      </c>
      <c r="J1978" s="61">
        <v>9200</v>
      </c>
      <c r="K1978" s="4">
        <f>VLOOKUP(class[[#This Row],[hwycov_id]],readme!E:F,2,FALSE)</f>
        <v>11143.147706</v>
      </c>
      <c r="L1978" s="64">
        <f t="shared" si="93"/>
        <v>0.21121170717391302</v>
      </c>
      <c r="M1978" s="65">
        <f t="shared" si="94"/>
        <v>1943.1477059999997</v>
      </c>
      <c r="N1978" s="65">
        <f t="shared" si="95"/>
        <v>3775823.0073330617</v>
      </c>
      <c r="O1978" s="66" t="e">
        <v>#N/A</v>
      </c>
      <c r="P1978" s="1">
        <v>1978</v>
      </c>
      <c r="Q1978" s="46">
        <f>ROUND(class[[#This Row],[count]],-3)</f>
        <v>9000</v>
      </c>
      <c r="R1978" s="59">
        <f>VLOOKUP(class[[#This Row],[count_rd]],caltran!$J$2:$P$182,7,FALSE)</f>
        <v>5580</v>
      </c>
      <c r="S1978" s="63">
        <f>VLOOKUP(class[[#This Row],[count_rd]],caltran!$J$2:$P$182,6,FALSE)</f>
        <v>12419.999999999998</v>
      </c>
      <c r="T1978" s="1">
        <f>IF(AND(class[[#This Row],[flow]]&gt;=class[[#This Row],[low]], class[[#This Row],[flow]]&lt;=class[[#This Row],[high]]),1,0)</f>
        <v>1</v>
      </c>
    </row>
    <row r="1979" spans="1:20" x14ac:dyDescent="0.25">
      <c r="A1979" s="61">
        <v>1085</v>
      </c>
      <c r="B1979" s="61">
        <v>4</v>
      </c>
      <c r="C1979" s="61">
        <v>1</v>
      </c>
      <c r="D1979" s="68">
        <v>2</v>
      </c>
      <c r="E1979" s="61" t="s">
        <v>77</v>
      </c>
      <c r="F1979" s="61">
        <v>4</v>
      </c>
      <c r="G19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79" s="62">
        <v>5</v>
      </c>
      <c r="I1979" s="62">
        <v>5</v>
      </c>
      <c r="J1979" s="61">
        <v>9200</v>
      </c>
      <c r="K1979" s="4">
        <f>VLOOKUP(class[[#This Row],[hwycov_id]],readme!E:F,2,FALSE)</f>
        <v>10206.840789999998</v>
      </c>
      <c r="L1979" s="64">
        <f t="shared" si="93"/>
        <v>0.10943921630434761</v>
      </c>
      <c r="M1979" s="65">
        <f t="shared" si="94"/>
        <v>1006.8407899999984</v>
      </c>
      <c r="N1979" s="65">
        <f t="shared" si="95"/>
        <v>1013728.3764078208</v>
      </c>
      <c r="O1979" s="66" t="e">
        <v>#N/A</v>
      </c>
      <c r="P1979" s="1">
        <v>1979</v>
      </c>
      <c r="Q1979" s="46">
        <f>ROUND(class[[#This Row],[count]],-3)</f>
        <v>9000</v>
      </c>
      <c r="R1979" s="59">
        <f>VLOOKUP(class[[#This Row],[count_rd]],caltran!$J$2:$P$182,7,FALSE)</f>
        <v>5580</v>
      </c>
      <c r="S1979" s="63">
        <f>VLOOKUP(class[[#This Row],[count_rd]],caltran!$J$2:$P$182,6,FALSE)</f>
        <v>12419.999999999998</v>
      </c>
      <c r="T1979" s="1">
        <f>IF(AND(class[[#This Row],[flow]]&gt;=class[[#This Row],[low]], class[[#This Row],[flow]]&lt;=class[[#This Row],[high]]),1,0)</f>
        <v>1</v>
      </c>
    </row>
    <row r="1980" spans="1:20" x14ac:dyDescent="0.25">
      <c r="A1980" s="61">
        <v>18539</v>
      </c>
      <c r="B1980" s="61">
        <v>4</v>
      </c>
      <c r="C1980" s="61">
        <v>1</v>
      </c>
      <c r="D1980" s="68">
        <v>2</v>
      </c>
      <c r="E1980" s="61" t="s">
        <v>77</v>
      </c>
      <c r="F1980" s="61">
        <v>4</v>
      </c>
      <c r="G19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80" s="62">
        <v>1</v>
      </c>
      <c r="I1980" s="62">
        <v>14</v>
      </c>
      <c r="J1980" s="61">
        <v>9215</v>
      </c>
      <c r="K1980" s="4">
        <f>VLOOKUP(class[[#This Row],[hwycov_id]],readme!E:F,2,FALSE)</f>
        <v>6267.833224</v>
      </c>
      <c r="L1980" s="64">
        <f t="shared" si="93"/>
        <v>-0.31982276462289749</v>
      </c>
      <c r="M1980" s="65">
        <f t="shared" si="94"/>
        <v>-2947.166776</v>
      </c>
      <c r="N1980" s="65">
        <f t="shared" si="95"/>
        <v>8685792.0055582337</v>
      </c>
      <c r="O1980" s="66" t="e">
        <v>#N/A</v>
      </c>
      <c r="P1980" s="1">
        <v>1980</v>
      </c>
      <c r="Q1980" s="46">
        <f>ROUND(class[[#This Row],[count]],-3)</f>
        <v>9000</v>
      </c>
      <c r="R1980" s="59">
        <f>VLOOKUP(class[[#This Row],[count_rd]],caltran!$J$2:$P$182,7,FALSE)</f>
        <v>5580</v>
      </c>
      <c r="S1980" s="63">
        <f>VLOOKUP(class[[#This Row],[count_rd]],caltran!$J$2:$P$182,6,FALSE)</f>
        <v>12419.999999999998</v>
      </c>
      <c r="T1980" s="1">
        <f>IF(AND(class[[#This Row],[flow]]&gt;=class[[#This Row],[low]], class[[#This Row],[flow]]&lt;=class[[#This Row],[high]]),1,0)</f>
        <v>1</v>
      </c>
    </row>
    <row r="1981" spans="1:20" x14ac:dyDescent="0.25">
      <c r="A1981" s="61">
        <v>18777</v>
      </c>
      <c r="B1981" s="61">
        <v>4</v>
      </c>
      <c r="C1981" s="61">
        <v>1</v>
      </c>
      <c r="D1981" s="68">
        <v>1</v>
      </c>
      <c r="E1981" s="61" t="s">
        <v>77</v>
      </c>
      <c r="F1981" s="61">
        <v>4</v>
      </c>
      <c r="G19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81" s="62">
        <v>1</v>
      </c>
      <c r="I1981" s="62">
        <v>14</v>
      </c>
      <c r="J1981" s="61">
        <v>9224</v>
      </c>
      <c r="K1981" s="4">
        <f>VLOOKUP(class[[#This Row],[hwycov_id]],readme!E:F,2,FALSE)</f>
        <v>7570.9692690000002</v>
      </c>
      <c r="L1981" s="64">
        <f t="shared" si="93"/>
        <v>-0.17920974967476144</v>
      </c>
      <c r="M1981" s="65">
        <f t="shared" si="94"/>
        <v>-1653.0307309999998</v>
      </c>
      <c r="N1981" s="65">
        <f t="shared" si="95"/>
        <v>2732510.5976303937</v>
      </c>
      <c r="O1981" s="66" t="e">
        <v>#N/A</v>
      </c>
      <c r="P1981" s="1">
        <v>1981</v>
      </c>
      <c r="Q1981" s="46">
        <f>ROUND(class[[#This Row],[count]],-3)</f>
        <v>9000</v>
      </c>
      <c r="R1981" s="59">
        <f>VLOOKUP(class[[#This Row],[count_rd]],caltran!$J$2:$P$182,7,FALSE)</f>
        <v>5580</v>
      </c>
      <c r="S1981" s="63">
        <f>VLOOKUP(class[[#This Row],[count_rd]],caltran!$J$2:$P$182,6,FALSE)</f>
        <v>12419.999999999998</v>
      </c>
      <c r="T1981" s="1">
        <f>IF(AND(class[[#This Row],[flow]]&gt;=class[[#This Row],[low]], class[[#This Row],[flow]]&lt;=class[[#This Row],[high]]),1,0)</f>
        <v>1</v>
      </c>
    </row>
    <row r="1982" spans="1:20" x14ac:dyDescent="0.25">
      <c r="A1982" s="61">
        <v>17077</v>
      </c>
      <c r="B1982" s="61">
        <v>4</v>
      </c>
      <c r="C1982" s="61">
        <v>1</v>
      </c>
      <c r="D1982" s="68">
        <v>2</v>
      </c>
      <c r="E1982" s="61" t="s">
        <v>77</v>
      </c>
      <c r="F1982" s="61">
        <v>4</v>
      </c>
      <c r="G19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82" s="62">
        <v>5</v>
      </c>
      <c r="I1982" s="62">
        <v>5</v>
      </c>
      <c r="J1982" s="61">
        <v>9300</v>
      </c>
      <c r="K1982" s="4">
        <f>VLOOKUP(class[[#This Row],[hwycov_id]],readme!E:F,2,FALSE)</f>
        <v>12741.901794999998</v>
      </c>
      <c r="L1982" s="64">
        <f t="shared" si="93"/>
        <v>0.37009696720430085</v>
      </c>
      <c r="M1982" s="65">
        <f t="shared" si="94"/>
        <v>3441.9017949999979</v>
      </c>
      <c r="N1982" s="65">
        <f t="shared" si="95"/>
        <v>11846687.966424208</v>
      </c>
      <c r="O1982" s="66" t="e">
        <v>#N/A</v>
      </c>
      <c r="P1982" s="1">
        <v>1982</v>
      </c>
      <c r="Q1982" s="46">
        <f>ROUND(class[[#This Row],[count]],-3)</f>
        <v>9000</v>
      </c>
      <c r="R1982" s="59">
        <f>VLOOKUP(class[[#This Row],[count_rd]],caltran!$J$2:$P$182,7,FALSE)</f>
        <v>5580</v>
      </c>
      <c r="S1982" s="63">
        <f>VLOOKUP(class[[#This Row],[count_rd]],caltran!$J$2:$P$182,6,FALSE)</f>
        <v>12419.999999999998</v>
      </c>
      <c r="T1982" s="1">
        <f>IF(AND(class[[#This Row],[flow]]&gt;=class[[#This Row],[low]], class[[#This Row],[flow]]&lt;=class[[#This Row],[high]]),1,0)</f>
        <v>0</v>
      </c>
    </row>
    <row r="1983" spans="1:20" x14ac:dyDescent="0.25">
      <c r="A1983" s="61">
        <v>187</v>
      </c>
      <c r="B1983" s="61">
        <v>4</v>
      </c>
      <c r="C1983" s="61">
        <v>1</v>
      </c>
      <c r="D1983" s="68">
        <v>2</v>
      </c>
      <c r="E1983" s="61" t="s">
        <v>77</v>
      </c>
      <c r="F1983" s="61">
        <v>4</v>
      </c>
      <c r="G19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83" s="62">
        <v>2</v>
      </c>
      <c r="I1983" s="62">
        <v>11</v>
      </c>
      <c r="J1983" s="61">
        <v>9300</v>
      </c>
      <c r="K1983" s="4">
        <f>VLOOKUP(class[[#This Row],[hwycov_id]],readme!E:F,2,FALSE)</f>
        <v>7204.3103289999999</v>
      </c>
      <c r="L1983" s="64">
        <f t="shared" si="93"/>
        <v>-0.22534297537634407</v>
      </c>
      <c r="M1983" s="65">
        <f t="shared" si="94"/>
        <v>-2095.6896710000001</v>
      </c>
      <c r="N1983" s="65">
        <f t="shared" si="95"/>
        <v>4391915.1971360883</v>
      </c>
      <c r="O1983" s="66" t="e">
        <v>#N/A</v>
      </c>
      <c r="P1983" s="1">
        <v>1983</v>
      </c>
      <c r="Q1983" s="46">
        <f>ROUND(class[[#This Row],[count]],-3)</f>
        <v>9000</v>
      </c>
      <c r="R1983" s="59">
        <f>VLOOKUP(class[[#This Row],[count_rd]],caltran!$J$2:$P$182,7,FALSE)</f>
        <v>5580</v>
      </c>
      <c r="S1983" s="63">
        <f>VLOOKUP(class[[#This Row],[count_rd]],caltran!$J$2:$P$182,6,FALSE)</f>
        <v>12419.999999999998</v>
      </c>
      <c r="T1983" s="1">
        <f>IF(AND(class[[#This Row],[flow]]&gt;=class[[#This Row],[low]], class[[#This Row],[flow]]&lt;=class[[#This Row],[high]]),1,0)</f>
        <v>1</v>
      </c>
    </row>
    <row r="1984" spans="1:20" x14ac:dyDescent="0.25">
      <c r="A1984" s="61">
        <v>1433</v>
      </c>
      <c r="B1984" s="61">
        <v>4</v>
      </c>
      <c r="C1984" s="61">
        <v>1</v>
      </c>
      <c r="D1984" s="68">
        <v>2</v>
      </c>
      <c r="E1984" s="61" t="s">
        <v>77</v>
      </c>
      <c r="F1984" s="61">
        <v>4</v>
      </c>
      <c r="G19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84" s="62">
        <v>5</v>
      </c>
      <c r="I1984" s="62">
        <v>5</v>
      </c>
      <c r="J1984" s="61">
        <v>9300</v>
      </c>
      <c r="K1984" s="4">
        <f>VLOOKUP(class[[#This Row],[hwycov_id]],readme!E:F,2,FALSE)</f>
        <v>10080.478660000001</v>
      </c>
      <c r="L1984" s="64">
        <f t="shared" si="93"/>
        <v>8.3922436559139779E-2</v>
      </c>
      <c r="M1984" s="65">
        <f t="shared" si="94"/>
        <v>780.47866000000067</v>
      </c>
      <c r="N1984" s="65">
        <f t="shared" si="95"/>
        <v>609146.93871539668</v>
      </c>
      <c r="O1984" s="66" t="e">
        <v>#N/A</v>
      </c>
      <c r="P1984" s="1">
        <v>1984</v>
      </c>
      <c r="Q1984" s="46">
        <f>ROUND(class[[#This Row],[count]],-3)</f>
        <v>9000</v>
      </c>
      <c r="R1984" s="59">
        <f>VLOOKUP(class[[#This Row],[count_rd]],caltran!$J$2:$P$182,7,FALSE)</f>
        <v>5580</v>
      </c>
      <c r="S1984" s="63">
        <f>VLOOKUP(class[[#This Row],[count_rd]],caltran!$J$2:$P$182,6,FALSE)</f>
        <v>12419.999999999998</v>
      </c>
      <c r="T1984" s="1">
        <f>IF(AND(class[[#This Row],[flow]]&gt;=class[[#This Row],[low]], class[[#This Row],[flow]]&lt;=class[[#This Row],[high]]),1,0)</f>
        <v>1</v>
      </c>
    </row>
    <row r="1985" spans="1:20" x14ac:dyDescent="0.25">
      <c r="A1985" s="61">
        <v>1944</v>
      </c>
      <c r="B1985" s="61">
        <v>4</v>
      </c>
      <c r="C1985" s="61">
        <v>1</v>
      </c>
      <c r="D1985" s="68">
        <v>2</v>
      </c>
      <c r="E1985" s="61" t="s">
        <v>77</v>
      </c>
      <c r="F1985" s="61">
        <v>4</v>
      </c>
      <c r="G19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85" s="62">
        <v>5</v>
      </c>
      <c r="I1985" s="62">
        <v>5</v>
      </c>
      <c r="J1985" s="61">
        <v>9300</v>
      </c>
      <c r="K1985" s="4">
        <f>VLOOKUP(class[[#This Row],[hwycov_id]],readme!E:F,2,FALSE)</f>
        <v>3854.5566390000004</v>
      </c>
      <c r="L1985" s="64">
        <f t="shared" si="93"/>
        <v>-0.58553154419354836</v>
      </c>
      <c r="M1985" s="65">
        <f t="shared" si="94"/>
        <v>-5445.4433609999996</v>
      </c>
      <c r="N1985" s="65">
        <f t="shared" si="95"/>
        <v>29652853.397858974</v>
      </c>
      <c r="O1985" s="66" t="e">
        <v>#N/A</v>
      </c>
      <c r="P1985" s="1">
        <v>1985</v>
      </c>
      <c r="Q1985" s="46">
        <f>ROUND(class[[#This Row],[count]],-3)</f>
        <v>9000</v>
      </c>
      <c r="R1985" s="59">
        <f>VLOOKUP(class[[#This Row],[count_rd]],caltran!$J$2:$P$182,7,FALSE)</f>
        <v>5580</v>
      </c>
      <c r="S1985" s="63">
        <f>VLOOKUP(class[[#This Row],[count_rd]],caltran!$J$2:$P$182,6,FALSE)</f>
        <v>12419.999999999998</v>
      </c>
      <c r="T1985" s="1">
        <f>IF(AND(class[[#This Row],[flow]]&gt;=class[[#This Row],[low]], class[[#This Row],[flow]]&lt;=class[[#This Row],[high]]),1,0)</f>
        <v>0</v>
      </c>
    </row>
    <row r="1986" spans="1:20" x14ac:dyDescent="0.25">
      <c r="A1986" s="61">
        <v>13322</v>
      </c>
      <c r="B1986" s="61">
        <v>4</v>
      </c>
      <c r="C1986" s="61">
        <v>1</v>
      </c>
      <c r="D1986" s="68">
        <v>2</v>
      </c>
      <c r="E1986" s="61" t="s">
        <v>77</v>
      </c>
      <c r="F1986" s="61">
        <v>4</v>
      </c>
      <c r="G19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86" s="62">
        <v>7</v>
      </c>
      <c r="I1986" s="62">
        <v>7</v>
      </c>
      <c r="J1986" s="61">
        <v>9300</v>
      </c>
      <c r="K1986" s="4">
        <f>VLOOKUP(class[[#This Row],[hwycov_id]],readme!E:F,2,FALSE)</f>
        <v>14119.706932000001</v>
      </c>
      <c r="L1986" s="64">
        <f t="shared" si="93"/>
        <v>0.51824805720430112</v>
      </c>
      <c r="M1986" s="65">
        <f t="shared" si="94"/>
        <v>4819.706932000001</v>
      </c>
      <c r="N1986" s="65">
        <f t="shared" si="95"/>
        <v>23229574.910368863</v>
      </c>
      <c r="O1986" s="66" t="e">
        <v>#N/A</v>
      </c>
      <c r="P1986" s="1">
        <v>1986</v>
      </c>
      <c r="Q1986" s="46">
        <f>ROUND(class[[#This Row],[count]],-3)</f>
        <v>9000</v>
      </c>
      <c r="R1986" s="59">
        <f>VLOOKUP(class[[#This Row],[count_rd]],caltran!$J$2:$P$182,7,FALSE)</f>
        <v>5580</v>
      </c>
      <c r="S1986" s="63">
        <f>VLOOKUP(class[[#This Row],[count_rd]],caltran!$J$2:$P$182,6,FALSE)</f>
        <v>12419.999999999998</v>
      </c>
      <c r="T1986" s="1">
        <f>IF(AND(class[[#This Row],[flow]]&gt;=class[[#This Row],[low]], class[[#This Row],[flow]]&lt;=class[[#This Row],[high]]),1,0)</f>
        <v>0</v>
      </c>
    </row>
    <row r="1987" spans="1:20" x14ac:dyDescent="0.25">
      <c r="A1987" s="61">
        <v>18552</v>
      </c>
      <c r="B1987" s="61">
        <v>4</v>
      </c>
      <c r="C1987" s="61">
        <v>1</v>
      </c>
      <c r="D1987" s="68">
        <v>2</v>
      </c>
      <c r="E1987" s="61" t="s">
        <v>77</v>
      </c>
      <c r="F1987" s="61">
        <v>4</v>
      </c>
      <c r="G19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87" s="62">
        <v>1</v>
      </c>
      <c r="I1987" s="62">
        <v>14</v>
      </c>
      <c r="J1987" s="61">
        <v>9303</v>
      </c>
      <c r="K1987" s="4">
        <f>VLOOKUP(class[[#This Row],[hwycov_id]],readme!E:F,2,FALSE)</f>
        <v>2936.0012040000001</v>
      </c>
      <c r="L1987" s="64">
        <f t="shared" si="93"/>
        <v>-0.68440275137052564</v>
      </c>
      <c r="M1987" s="65">
        <f t="shared" si="94"/>
        <v>-6366.9987959999999</v>
      </c>
      <c r="N1987" s="65">
        <f t="shared" si="95"/>
        <v>40538673.668265447</v>
      </c>
      <c r="O1987" s="66" t="e">
        <v>#N/A</v>
      </c>
      <c r="P1987" s="1">
        <v>1987</v>
      </c>
      <c r="Q1987" s="46">
        <f>ROUND(class[[#This Row],[count]],-3)</f>
        <v>9000</v>
      </c>
      <c r="R1987" s="59">
        <f>VLOOKUP(class[[#This Row],[count_rd]],caltran!$J$2:$P$182,7,FALSE)</f>
        <v>5580</v>
      </c>
      <c r="S1987" s="63">
        <f>VLOOKUP(class[[#This Row],[count_rd]],caltran!$J$2:$P$182,6,FALSE)</f>
        <v>12419.999999999998</v>
      </c>
      <c r="T1987" s="1">
        <f>IF(AND(class[[#This Row],[flow]]&gt;=class[[#This Row],[low]], class[[#This Row],[flow]]&lt;=class[[#This Row],[high]]),1,0)</f>
        <v>0</v>
      </c>
    </row>
    <row r="1988" spans="1:20" x14ac:dyDescent="0.25">
      <c r="A1988" s="61">
        <v>18477</v>
      </c>
      <c r="B1988" s="61">
        <v>4</v>
      </c>
      <c r="C1988" s="61">
        <v>1</v>
      </c>
      <c r="D1988" s="68">
        <v>1</v>
      </c>
      <c r="E1988" s="61" t="s">
        <v>77</v>
      </c>
      <c r="F1988" s="61">
        <v>4</v>
      </c>
      <c r="G19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88" s="62">
        <v>1</v>
      </c>
      <c r="I1988" s="62">
        <v>14</v>
      </c>
      <c r="J1988" s="61">
        <v>9333</v>
      </c>
      <c r="K1988" s="4">
        <f>VLOOKUP(class[[#This Row],[hwycov_id]],readme!E:F,2,FALSE)</f>
        <v>7742.2050170000002</v>
      </c>
      <c r="L1988" s="64">
        <f t="shared" si="93"/>
        <v>-0.17044840705025177</v>
      </c>
      <c r="M1988" s="65">
        <f t="shared" si="94"/>
        <v>-1590.7949829999998</v>
      </c>
      <c r="N1988" s="65">
        <f t="shared" si="95"/>
        <v>2530628.6779379696</v>
      </c>
      <c r="O1988" s="66" t="e">
        <v>#N/A</v>
      </c>
      <c r="P1988" s="1">
        <v>1988</v>
      </c>
      <c r="Q1988" s="46">
        <f>ROUND(class[[#This Row],[count]],-3)</f>
        <v>9000</v>
      </c>
      <c r="R1988" s="59">
        <f>VLOOKUP(class[[#This Row],[count_rd]],caltran!$J$2:$P$182,7,FALSE)</f>
        <v>5580</v>
      </c>
      <c r="S1988" s="63">
        <f>VLOOKUP(class[[#This Row],[count_rd]],caltran!$J$2:$P$182,6,FALSE)</f>
        <v>12419.999999999998</v>
      </c>
      <c r="T1988" s="1">
        <f>IF(AND(class[[#This Row],[flow]]&gt;=class[[#This Row],[low]], class[[#This Row],[flow]]&lt;=class[[#This Row],[high]]),1,0)</f>
        <v>1</v>
      </c>
    </row>
    <row r="1989" spans="1:20" x14ac:dyDescent="0.25">
      <c r="A1989" s="61">
        <v>14772</v>
      </c>
      <c r="B1989" s="61">
        <v>4</v>
      </c>
      <c r="C1989" s="61">
        <v>1</v>
      </c>
      <c r="D1989" s="68">
        <v>2</v>
      </c>
      <c r="E1989" s="61" t="s">
        <v>77</v>
      </c>
      <c r="F1989" s="61">
        <v>4</v>
      </c>
      <c r="G19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89" s="62">
        <v>3</v>
      </c>
      <c r="I1989" s="62">
        <v>14</v>
      </c>
      <c r="J1989" s="61">
        <v>9393</v>
      </c>
      <c r="K1989" s="4">
        <f>VLOOKUP(class[[#This Row],[hwycov_id]],readme!E:F,2,FALSE)</f>
        <v>17598.338958</v>
      </c>
      <c r="L1989" s="64">
        <f t="shared" si="93"/>
        <v>0.87355892238901323</v>
      </c>
      <c r="M1989" s="65">
        <f t="shared" si="94"/>
        <v>8205.3389580000003</v>
      </c>
      <c r="N1989" s="65">
        <f t="shared" si="95"/>
        <v>67327587.415672526</v>
      </c>
      <c r="O1989" s="66" t="e">
        <v>#N/A</v>
      </c>
      <c r="P1989" s="1">
        <v>1989</v>
      </c>
      <c r="Q1989" s="46">
        <f>ROUND(class[[#This Row],[count]],-3)</f>
        <v>9000</v>
      </c>
      <c r="R1989" s="59">
        <f>VLOOKUP(class[[#This Row],[count_rd]],caltran!$J$2:$P$182,7,FALSE)</f>
        <v>5580</v>
      </c>
      <c r="S1989" s="63">
        <f>VLOOKUP(class[[#This Row],[count_rd]],caltran!$J$2:$P$182,6,FALSE)</f>
        <v>12419.999999999998</v>
      </c>
      <c r="T1989" s="1">
        <f>IF(AND(class[[#This Row],[flow]]&gt;=class[[#This Row],[low]], class[[#This Row],[flow]]&lt;=class[[#This Row],[high]]),1,0)</f>
        <v>0</v>
      </c>
    </row>
    <row r="1990" spans="1:20" x14ac:dyDescent="0.25">
      <c r="A1990" s="61">
        <v>10995</v>
      </c>
      <c r="B1990" s="61">
        <v>4</v>
      </c>
      <c r="C1990" s="61">
        <v>1</v>
      </c>
      <c r="D1990" s="68">
        <v>2</v>
      </c>
      <c r="E1990" s="61" t="s">
        <v>77</v>
      </c>
      <c r="F1990" s="61">
        <v>4</v>
      </c>
      <c r="G19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90" s="62">
        <v>3</v>
      </c>
      <c r="I1990" s="62">
        <v>14</v>
      </c>
      <c r="J1990" s="61">
        <v>9419</v>
      </c>
      <c r="K1990" s="4">
        <f>VLOOKUP(class[[#This Row],[hwycov_id]],readme!E:F,2,FALSE)</f>
        <v>17757.577117000001</v>
      </c>
      <c r="L1990" s="64">
        <f t="shared" si="93"/>
        <v>0.88529324949570021</v>
      </c>
      <c r="M1990" s="65">
        <f t="shared" si="94"/>
        <v>8338.5771170000007</v>
      </c>
      <c r="N1990" s="65">
        <f t="shared" si="95"/>
        <v>69531868.33615604</v>
      </c>
      <c r="O1990" s="66" t="e">
        <v>#N/A</v>
      </c>
      <c r="P1990" s="1">
        <v>1990</v>
      </c>
      <c r="Q1990" s="46">
        <f>ROUND(class[[#This Row],[count]],-3)</f>
        <v>9000</v>
      </c>
      <c r="R1990" s="59">
        <f>VLOOKUP(class[[#This Row],[count_rd]],caltran!$J$2:$P$182,7,FALSE)</f>
        <v>5580</v>
      </c>
      <c r="S1990" s="63">
        <f>VLOOKUP(class[[#This Row],[count_rd]],caltran!$J$2:$P$182,6,FALSE)</f>
        <v>12419.999999999998</v>
      </c>
      <c r="T1990" s="1">
        <f>IF(AND(class[[#This Row],[flow]]&gt;=class[[#This Row],[low]], class[[#This Row],[flow]]&lt;=class[[#This Row],[high]]),1,0)</f>
        <v>0</v>
      </c>
    </row>
    <row r="1991" spans="1:20" x14ac:dyDescent="0.25">
      <c r="A1991" s="61">
        <v>3183</v>
      </c>
      <c r="B1991" s="61">
        <v>4</v>
      </c>
      <c r="C1991" s="61">
        <v>1</v>
      </c>
      <c r="D1991" s="68">
        <v>2</v>
      </c>
      <c r="E1991" s="61" t="s">
        <v>77</v>
      </c>
      <c r="F1991" s="61">
        <v>4</v>
      </c>
      <c r="G19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91" s="62">
        <v>7</v>
      </c>
      <c r="I1991" s="62">
        <v>7</v>
      </c>
      <c r="J1991" s="61">
        <v>9500</v>
      </c>
      <c r="K1991" s="4">
        <f>VLOOKUP(class[[#This Row],[hwycov_id]],readme!E:F,2,FALSE)</f>
        <v>8400.842306999999</v>
      </c>
      <c r="L1991" s="64">
        <f t="shared" si="93"/>
        <v>-0.11570080978947384</v>
      </c>
      <c r="M1991" s="65">
        <f t="shared" si="94"/>
        <v>-1099.157693000001</v>
      </c>
      <c r="N1991" s="65">
        <f t="shared" si="95"/>
        <v>1208147.6340810845</v>
      </c>
      <c r="O1991" s="66" t="e">
        <v>#N/A</v>
      </c>
      <c r="P1991" s="1">
        <v>1991</v>
      </c>
      <c r="Q1991" s="46">
        <f>ROUND(class[[#This Row],[count]],-3)</f>
        <v>10000</v>
      </c>
      <c r="R1991" s="59">
        <f>VLOOKUP(class[[#This Row],[count_rd]],caltran!$J$2:$P$182,7,FALSE)</f>
        <v>6410</v>
      </c>
      <c r="S1991" s="63">
        <f>VLOOKUP(class[[#This Row],[count_rd]],caltran!$J$2:$P$182,6,FALSE)</f>
        <v>13590</v>
      </c>
      <c r="T1991" s="1">
        <f>IF(AND(class[[#This Row],[flow]]&gt;=class[[#This Row],[low]], class[[#This Row],[flow]]&lt;=class[[#This Row],[high]]),1,0)</f>
        <v>1</v>
      </c>
    </row>
    <row r="1992" spans="1:20" x14ac:dyDescent="0.25">
      <c r="A1992" s="61">
        <v>12825</v>
      </c>
      <c r="B1992" s="61">
        <v>4</v>
      </c>
      <c r="C1992" s="61">
        <v>1</v>
      </c>
      <c r="D1992" s="68">
        <v>2</v>
      </c>
      <c r="E1992" s="61" t="s">
        <v>77</v>
      </c>
      <c r="F1992" s="61">
        <v>4</v>
      </c>
      <c r="G19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92" s="62">
        <v>7</v>
      </c>
      <c r="I1992" s="62">
        <v>7</v>
      </c>
      <c r="J1992" s="61">
        <v>9600</v>
      </c>
      <c r="K1992" s="4">
        <f>VLOOKUP(class[[#This Row],[hwycov_id]],readme!E:F,2,FALSE)</f>
        <v>7081.0339370000002</v>
      </c>
      <c r="L1992" s="64">
        <f t="shared" si="93"/>
        <v>-0.26239229822916665</v>
      </c>
      <c r="M1992" s="65">
        <f t="shared" si="94"/>
        <v>-2518.9660629999998</v>
      </c>
      <c r="N1992" s="65">
        <f t="shared" si="95"/>
        <v>6345190.0265457192</v>
      </c>
      <c r="O1992" s="66" t="e">
        <v>#N/A</v>
      </c>
      <c r="P1992" s="1">
        <v>1992</v>
      </c>
      <c r="Q1992" s="46">
        <f>ROUND(class[[#This Row],[count]],-3)</f>
        <v>10000</v>
      </c>
      <c r="R1992" s="59">
        <f>VLOOKUP(class[[#This Row],[count_rd]],caltran!$J$2:$P$182,7,FALSE)</f>
        <v>6410</v>
      </c>
      <c r="S1992" s="63">
        <f>VLOOKUP(class[[#This Row],[count_rd]],caltran!$J$2:$P$182,6,FALSE)</f>
        <v>13590</v>
      </c>
      <c r="T1992" s="1">
        <f>IF(AND(class[[#This Row],[flow]]&gt;=class[[#This Row],[low]], class[[#This Row],[flow]]&lt;=class[[#This Row],[high]]),1,0)</f>
        <v>1</v>
      </c>
    </row>
    <row r="1993" spans="1:20" x14ac:dyDescent="0.25">
      <c r="A1993" s="61">
        <v>1110</v>
      </c>
      <c r="B1993" s="61">
        <v>4</v>
      </c>
      <c r="C1993" s="61">
        <v>1</v>
      </c>
      <c r="D1993" s="68">
        <v>2</v>
      </c>
      <c r="E1993" s="61" t="s">
        <v>77</v>
      </c>
      <c r="F1993" s="61">
        <v>4</v>
      </c>
      <c r="G19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93" s="62">
        <v>2</v>
      </c>
      <c r="I1993" s="62">
        <v>14</v>
      </c>
      <c r="J1993" s="61">
        <v>9721</v>
      </c>
      <c r="K1993" s="4">
        <f>VLOOKUP(class[[#This Row],[hwycov_id]],readme!E:F,2,FALSE)</f>
        <v>7161.7575919999999</v>
      </c>
      <c r="L1993" s="64">
        <f t="shared" si="93"/>
        <v>-0.26326945869766483</v>
      </c>
      <c r="M1993" s="65">
        <f t="shared" si="94"/>
        <v>-2559.2424080000001</v>
      </c>
      <c r="N1993" s="65">
        <f t="shared" si="95"/>
        <v>6549721.7029056391</v>
      </c>
      <c r="O1993" s="66" t="e">
        <v>#N/A</v>
      </c>
      <c r="P1993" s="1">
        <v>1993</v>
      </c>
      <c r="Q1993" s="46">
        <f>ROUND(class[[#This Row],[count]],-3)</f>
        <v>10000</v>
      </c>
      <c r="R1993" s="59">
        <f>VLOOKUP(class[[#This Row],[count_rd]],caltran!$J$2:$P$182,7,FALSE)</f>
        <v>6410</v>
      </c>
      <c r="S1993" s="63">
        <f>VLOOKUP(class[[#This Row],[count_rd]],caltran!$J$2:$P$182,6,FALSE)</f>
        <v>13590</v>
      </c>
      <c r="T1993" s="1">
        <f>IF(AND(class[[#This Row],[flow]]&gt;=class[[#This Row],[low]], class[[#This Row],[flow]]&lt;=class[[#This Row],[high]]),1,0)</f>
        <v>1</v>
      </c>
    </row>
    <row r="1994" spans="1:20" x14ac:dyDescent="0.25">
      <c r="A1994" s="61">
        <v>2460</v>
      </c>
      <c r="B1994" s="61">
        <v>4</v>
      </c>
      <c r="C1994" s="61">
        <v>1</v>
      </c>
      <c r="D1994" s="68">
        <v>2</v>
      </c>
      <c r="E1994" s="61" t="s">
        <v>77</v>
      </c>
      <c r="F1994" s="61">
        <v>4</v>
      </c>
      <c r="G19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94" s="62">
        <v>5</v>
      </c>
      <c r="I1994" s="62">
        <v>5</v>
      </c>
      <c r="J1994" s="61">
        <v>9800</v>
      </c>
      <c r="K1994" s="4">
        <f>VLOOKUP(class[[#This Row],[hwycov_id]],readme!E:F,2,FALSE)</f>
        <v>10139.728697999999</v>
      </c>
      <c r="L1994" s="64">
        <f t="shared" si="93"/>
        <v>3.4666193673469348E-2</v>
      </c>
      <c r="M1994" s="65">
        <f t="shared" si="94"/>
        <v>339.72869799999899</v>
      </c>
      <c r="N1994" s="65">
        <f t="shared" si="95"/>
        <v>115415.58824477451</v>
      </c>
      <c r="O1994" s="66" t="e">
        <v>#N/A</v>
      </c>
      <c r="P1994" s="1">
        <v>1994</v>
      </c>
      <c r="Q1994" s="46">
        <f>ROUND(class[[#This Row],[count]],-3)</f>
        <v>10000</v>
      </c>
      <c r="R1994" s="59">
        <f>VLOOKUP(class[[#This Row],[count_rd]],caltran!$J$2:$P$182,7,FALSE)</f>
        <v>6410</v>
      </c>
      <c r="S1994" s="63">
        <f>VLOOKUP(class[[#This Row],[count_rd]],caltran!$J$2:$P$182,6,FALSE)</f>
        <v>13590</v>
      </c>
      <c r="T1994" s="1">
        <f>IF(AND(class[[#This Row],[flow]]&gt;=class[[#This Row],[low]], class[[#This Row],[flow]]&lt;=class[[#This Row],[high]]),1,0)</f>
        <v>1</v>
      </c>
    </row>
    <row r="1995" spans="1:20" x14ac:dyDescent="0.25">
      <c r="A1995" s="61">
        <v>3111</v>
      </c>
      <c r="B1995" s="61">
        <v>4</v>
      </c>
      <c r="C1995" s="61">
        <v>1</v>
      </c>
      <c r="D1995" s="68">
        <v>2</v>
      </c>
      <c r="E1995" s="61" t="s">
        <v>77</v>
      </c>
      <c r="F1995" s="61">
        <v>4</v>
      </c>
      <c r="G19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95" s="62">
        <v>5</v>
      </c>
      <c r="I1995" s="62">
        <v>5</v>
      </c>
      <c r="J1995" s="61">
        <v>9900</v>
      </c>
      <c r="K1995" s="4">
        <f>VLOOKUP(class[[#This Row],[hwycov_id]],readme!E:F,2,FALSE)</f>
        <v>10120.021785000001</v>
      </c>
      <c r="L1995" s="64">
        <f t="shared" si="93"/>
        <v>2.2224422727272763E-2</v>
      </c>
      <c r="M1995" s="65">
        <f t="shared" si="94"/>
        <v>220.02178500000082</v>
      </c>
      <c r="N1995" s="65">
        <f t="shared" si="95"/>
        <v>48409.585874586584</v>
      </c>
      <c r="O1995" s="66" t="e">
        <v>#N/A</v>
      </c>
      <c r="P1995" s="1">
        <v>1995</v>
      </c>
      <c r="Q1995" s="46">
        <f>ROUND(class[[#This Row],[count]],-3)</f>
        <v>10000</v>
      </c>
      <c r="R1995" s="59">
        <f>VLOOKUP(class[[#This Row],[count_rd]],caltran!$J$2:$P$182,7,FALSE)</f>
        <v>6410</v>
      </c>
      <c r="S1995" s="63">
        <f>VLOOKUP(class[[#This Row],[count_rd]],caltran!$J$2:$P$182,6,FALSE)</f>
        <v>13590</v>
      </c>
      <c r="T1995" s="1">
        <f>IF(AND(class[[#This Row],[flow]]&gt;=class[[#This Row],[low]], class[[#This Row],[flow]]&lt;=class[[#This Row],[high]]),1,0)</f>
        <v>1</v>
      </c>
    </row>
    <row r="1996" spans="1:20" x14ac:dyDescent="0.25">
      <c r="A1996" s="61">
        <v>19021</v>
      </c>
      <c r="B1996" s="61">
        <v>4</v>
      </c>
      <c r="C1996" s="61">
        <v>1</v>
      </c>
      <c r="D1996" s="68">
        <v>2</v>
      </c>
      <c r="E1996" s="61" t="s">
        <v>77</v>
      </c>
      <c r="F1996" s="61">
        <v>4</v>
      </c>
      <c r="G19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96" s="62">
        <v>2</v>
      </c>
      <c r="I1996" s="62">
        <v>3</v>
      </c>
      <c r="J1996" s="61">
        <v>9900</v>
      </c>
      <c r="K1996" s="4">
        <f>VLOOKUP(class[[#This Row],[hwycov_id]],readme!E:F,2,FALSE)</f>
        <v>4863.3345380000001</v>
      </c>
      <c r="L1996" s="64">
        <f t="shared" si="93"/>
        <v>-0.50875408707070702</v>
      </c>
      <c r="M1996" s="65">
        <f t="shared" si="94"/>
        <v>-5036.6654619999999</v>
      </c>
      <c r="N1996" s="65">
        <f t="shared" si="95"/>
        <v>25367998.976103675</v>
      </c>
      <c r="O1996" s="66" t="e">
        <v>#N/A</v>
      </c>
      <c r="P1996" s="1">
        <v>1996</v>
      </c>
      <c r="Q1996" s="46">
        <f>ROUND(class[[#This Row],[count]],-3)</f>
        <v>10000</v>
      </c>
      <c r="R1996" s="59">
        <f>VLOOKUP(class[[#This Row],[count_rd]],caltran!$J$2:$P$182,7,FALSE)</f>
        <v>6410</v>
      </c>
      <c r="S1996" s="63">
        <f>VLOOKUP(class[[#This Row],[count_rd]],caltran!$J$2:$P$182,6,FALSE)</f>
        <v>13590</v>
      </c>
      <c r="T1996" s="1">
        <f>IF(AND(class[[#This Row],[flow]]&gt;=class[[#This Row],[low]], class[[#This Row],[flow]]&lt;=class[[#This Row],[high]]),1,0)</f>
        <v>0</v>
      </c>
    </row>
    <row r="1997" spans="1:20" x14ac:dyDescent="0.25">
      <c r="A1997" s="61">
        <v>2720</v>
      </c>
      <c r="B1997" s="61">
        <v>4</v>
      </c>
      <c r="C1997" s="61">
        <v>1</v>
      </c>
      <c r="D1997" s="68">
        <v>2</v>
      </c>
      <c r="E1997" s="61" t="s">
        <v>77</v>
      </c>
      <c r="F1997" s="61">
        <v>4</v>
      </c>
      <c r="G19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97" s="62">
        <v>7</v>
      </c>
      <c r="I1997" s="62">
        <v>7</v>
      </c>
      <c r="J1997" s="61">
        <v>10000</v>
      </c>
      <c r="K1997" s="4">
        <f>VLOOKUP(class[[#This Row],[hwycov_id]],readme!E:F,2,FALSE)</f>
        <v>4749.9575729999997</v>
      </c>
      <c r="L1997" s="64">
        <f t="shared" si="93"/>
        <v>-0.52500424270000001</v>
      </c>
      <c r="M1997" s="65">
        <f t="shared" si="94"/>
        <v>-5250.0424270000003</v>
      </c>
      <c r="N1997" s="65">
        <f t="shared" si="95"/>
        <v>27562945.485300053</v>
      </c>
      <c r="O1997" s="66" t="e">
        <v>#N/A</v>
      </c>
      <c r="P1997" s="1">
        <v>1997</v>
      </c>
      <c r="Q1997" s="46">
        <f>ROUND(class[[#This Row],[count]],-3)</f>
        <v>10000</v>
      </c>
      <c r="R1997" s="59">
        <f>VLOOKUP(class[[#This Row],[count_rd]],caltran!$J$2:$P$182,7,FALSE)</f>
        <v>6410</v>
      </c>
      <c r="S1997" s="63">
        <f>VLOOKUP(class[[#This Row],[count_rd]],caltran!$J$2:$P$182,6,FALSE)</f>
        <v>13590</v>
      </c>
      <c r="T1997" s="1">
        <f>IF(AND(class[[#This Row],[flow]]&gt;=class[[#This Row],[low]], class[[#This Row],[flow]]&lt;=class[[#This Row],[high]]),1,0)</f>
        <v>0</v>
      </c>
    </row>
    <row r="1998" spans="1:20" x14ac:dyDescent="0.25">
      <c r="A1998" s="61">
        <v>1322</v>
      </c>
      <c r="B1998" s="61">
        <v>4</v>
      </c>
      <c r="C1998" s="61">
        <v>1</v>
      </c>
      <c r="D1998" s="68">
        <v>2</v>
      </c>
      <c r="E1998" s="61" t="s">
        <v>77</v>
      </c>
      <c r="F1998" s="61">
        <v>4</v>
      </c>
      <c r="G19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1998" s="62">
        <v>4</v>
      </c>
      <c r="I1998" s="62">
        <v>2</v>
      </c>
      <c r="J1998" s="61">
        <v>10100</v>
      </c>
      <c r="K1998" s="4">
        <f>VLOOKUP(class[[#This Row],[hwycov_id]],readme!E:F,2,FALSE)</f>
        <v>2596.3828490000001</v>
      </c>
      <c r="L1998" s="64">
        <f t="shared" si="93"/>
        <v>-0.74293239118811882</v>
      </c>
      <c r="M1998" s="65">
        <f t="shared" si="94"/>
        <v>-7503.6171510000004</v>
      </c>
      <c r="N1998" s="65">
        <f t="shared" si="95"/>
        <v>56304270.348781362</v>
      </c>
      <c r="O1998" s="66" t="e">
        <v>#N/A</v>
      </c>
      <c r="P1998" s="1">
        <v>1998</v>
      </c>
      <c r="Q1998" s="46">
        <f>ROUND(class[[#This Row],[count]],-3)</f>
        <v>10000</v>
      </c>
      <c r="R1998" s="59">
        <f>VLOOKUP(class[[#This Row],[count_rd]],caltran!$J$2:$P$182,7,FALSE)</f>
        <v>6410</v>
      </c>
      <c r="S1998" s="63">
        <f>VLOOKUP(class[[#This Row],[count_rd]],caltran!$J$2:$P$182,6,FALSE)</f>
        <v>13590</v>
      </c>
      <c r="T1998" s="1">
        <f>IF(AND(class[[#This Row],[flow]]&gt;=class[[#This Row],[low]], class[[#This Row],[flow]]&lt;=class[[#This Row],[high]]),1,0)</f>
        <v>0</v>
      </c>
    </row>
    <row r="1999" spans="1:20" x14ac:dyDescent="0.25">
      <c r="A1999" s="61">
        <v>14169</v>
      </c>
      <c r="B1999" s="61">
        <v>4</v>
      </c>
      <c r="C1999" s="61">
        <v>1</v>
      </c>
      <c r="D1999" s="68">
        <v>2</v>
      </c>
      <c r="E1999" s="61" t="s">
        <v>77</v>
      </c>
      <c r="F1999" s="61">
        <v>4</v>
      </c>
      <c r="G19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1999" s="62">
        <v>2</v>
      </c>
      <c r="I1999" s="62">
        <v>14</v>
      </c>
      <c r="J1999" s="61">
        <v>10111</v>
      </c>
      <c r="K1999" s="4">
        <f>VLOOKUP(class[[#This Row],[hwycov_id]],readme!E:F,2,FALSE)</f>
        <v>12480.458473999999</v>
      </c>
      <c r="L1999" s="64">
        <f t="shared" si="93"/>
        <v>0.23434462209474827</v>
      </c>
      <c r="M1999" s="65">
        <f t="shared" si="94"/>
        <v>2369.4584739999991</v>
      </c>
      <c r="N1999" s="65">
        <f t="shared" si="95"/>
        <v>5614333.4600104047</v>
      </c>
      <c r="O1999" s="66" t="e">
        <v>#N/A</v>
      </c>
      <c r="P1999" s="1">
        <v>1999</v>
      </c>
      <c r="Q1999" s="46">
        <f>ROUND(class[[#This Row],[count]],-3)</f>
        <v>10000</v>
      </c>
      <c r="R1999" s="59">
        <f>VLOOKUP(class[[#This Row],[count_rd]],caltran!$J$2:$P$182,7,FALSE)</f>
        <v>6410</v>
      </c>
      <c r="S1999" s="63">
        <f>VLOOKUP(class[[#This Row],[count_rd]],caltran!$J$2:$P$182,6,FALSE)</f>
        <v>13590</v>
      </c>
      <c r="T1999" s="1">
        <f>IF(AND(class[[#This Row],[flow]]&gt;=class[[#This Row],[low]], class[[#This Row],[flow]]&lt;=class[[#This Row],[high]]),1,0)</f>
        <v>1</v>
      </c>
    </row>
    <row r="2000" spans="1:20" x14ac:dyDescent="0.25">
      <c r="A2000" s="61">
        <v>19180</v>
      </c>
      <c r="B2000" s="61">
        <v>4</v>
      </c>
      <c r="C2000" s="61">
        <v>1</v>
      </c>
      <c r="D2000" s="68">
        <v>2</v>
      </c>
      <c r="E2000" s="61" t="s">
        <v>77</v>
      </c>
      <c r="F2000" s="61">
        <v>4</v>
      </c>
      <c r="G20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00" s="62">
        <v>4</v>
      </c>
      <c r="I2000" s="62">
        <v>8</v>
      </c>
      <c r="J2000" s="61">
        <v>10200</v>
      </c>
      <c r="K2000" s="4">
        <f>VLOOKUP(class[[#This Row],[hwycov_id]],readme!E:F,2,FALSE)</f>
        <v>6177.4509629999993</v>
      </c>
      <c r="L2000" s="64">
        <f t="shared" si="93"/>
        <v>-0.39436755264705892</v>
      </c>
      <c r="M2000" s="65">
        <f t="shared" si="94"/>
        <v>-4022.5490370000007</v>
      </c>
      <c r="N2000" s="65">
        <f t="shared" si="95"/>
        <v>16180900.755069632</v>
      </c>
      <c r="O2000" s="66" t="e">
        <v>#N/A</v>
      </c>
      <c r="P2000" s="1">
        <v>2000</v>
      </c>
      <c r="Q2000" s="46">
        <f>ROUND(class[[#This Row],[count]],-3)</f>
        <v>10000</v>
      </c>
      <c r="R2000" s="59">
        <f>VLOOKUP(class[[#This Row],[count_rd]],caltran!$J$2:$P$182,7,FALSE)</f>
        <v>6410</v>
      </c>
      <c r="S2000" s="63">
        <f>VLOOKUP(class[[#This Row],[count_rd]],caltran!$J$2:$P$182,6,FALSE)</f>
        <v>13590</v>
      </c>
      <c r="T2000" s="1">
        <f>IF(AND(class[[#This Row],[flow]]&gt;=class[[#This Row],[low]], class[[#This Row],[flow]]&lt;=class[[#This Row],[high]]),1,0)</f>
        <v>0</v>
      </c>
    </row>
    <row r="2001" spans="1:20" x14ac:dyDescent="0.25">
      <c r="A2001" s="61">
        <v>2415</v>
      </c>
      <c r="B2001" s="61">
        <v>4</v>
      </c>
      <c r="C2001" s="61">
        <v>1</v>
      </c>
      <c r="D2001" s="68">
        <v>2</v>
      </c>
      <c r="E2001" s="61" t="s">
        <v>77</v>
      </c>
      <c r="F2001" s="61">
        <v>4</v>
      </c>
      <c r="G20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01" s="62">
        <v>4</v>
      </c>
      <c r="I2001" s="62">
        <v>2</v>
      </c>
      <c r="J2001" s="61">
        <v>10200</v>
      </c>
      <c r="K2001" s="4">
        <f>VLOOKUP(class[[#This Row],[hwycov_id]],readme!E:F,2,FALSE)</f>
        <v>12747.586051</v>
      </c>
      <c r="L2001" s="64">
        <f t="shared" si="93"/>
        <v>0.24976333833333331</v>
      </c>
      <c r="M2001" s="65">
        <f t="shared" si="94"/>
        <v>2547.5860510000002</v>
      </c>
      <c r="N2001" s="65">
        <f t="shared" si="95"/>
        <v>6490194.687249776</v>
      </c>
      <c r="O2001" s="66" t="e">
        <v>#N/A</v>
      </c>
      <c r="P2001" s="1">
        <v>2001</v>
      </c>
      <c r="Q2001" s="46">
        <f>ROUND(class[[#This Row],[count]],-3)</f>
        <v>10000</v>
      </c>
      <c r="R2001" s="59">
        <f>VLOOKUP(class[[#This Row],[count_rd]],caltran!$J$2:$P$182,7,FALSE)</f>
        <v>6410</v>
      </c>
      <c r="S2001" s="63">
        <f>VLOOKUP(class[[#This Row],[count_rd]],caltran!$J$2:$P$182,6,FALSE)</f>
        <v>13590</v>
      </c>
      <c r="T2001" s="1">
        <f>IF(AND(class[[#This Row],[flow]]&gt;=class[[#This Row],[low]], class[[#This Row],[flow]]&lt;=class[[#This Row],[high]]),1,0)</f>
        <v>1</v>
      </c>
    </row>
    <row r="2002" spans="1:20" x14ac:dyDescent="0.25">
      <c r="A2002" s="61">
        <v>3164</v>
      </c>
      <c r="B2002" s="61">
        <v>4</v>
      </c>
      <c r="C2002" s="61">
        <v>1</v>
      </c>
      <c r="D2002" s="68">
        <v>2</v>
      </c>
      <c r="E2002" s="61" t="s">
        <v>77</v>
      </c>
      <c r="F2002" s="61">
        <v>4</v>
      </c>
      <c r="G20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02" s="62">
        <v>5</v>
      </c>
      <c r="I2002" s="62">
        <v>5</v>
      </c>
      <c r="J2002" s="61">
        <v>10200</v>
      </c>
      <c r="K2002" s="4">
        <f>VLOOKUP(class[[#This Row],[hwycov_id]],readme!E:F,2,FALSE)</f>
        <v>11700.491859999998</v>
      </c>
      <c r="L2002" s="64">
        <f t="shared" si="93"/>
        <v>0.14710704509803896</v>
      </c>
      <c r="M2002" s="65">
        <f t="shared" si="94"/>
        <v>1500.4918599999983</v>
      </c>
      <c r="N2002" s="65">
        <f t="shared" si="95"/>
        <v>2251475.8219262543</v>
      </c>
      <c r="O2002" s="66" t="e">
        <v>#N/A</v>
      </c>
      <c r="P2002" s="1">
        <v>2002</v>
      </c>
      <c r="Q2002" s="46">
        <f>ROUND(class[[#This Row],[count]],-3)</f>
        <v>10000</v>
      </c>
      <c r="R2002" s="59">
        <f>VLOOKUP(class[[#This Row],[count_rd]],caltran!$J$2:$P$182,7,FALSE)</f>
        <v>6410</v>
      </c>
      <c r="S2002" s="63">
        <f>VLOOKUP(class[[#This Row],[count_rd]],caltran!$J$2:$P$182,6,FALSE)</f>
        <v>13590</v>
      </c>
      <c r="T2002" s="1">
        <f>IF(AND(class[[#This Row],[flow]]&gt;=class[[#This Row],[low]], class[[#This Row],[flow]]&lt;=class[[#This Row],[high]]),1,0)</f>
        <v>1</v>
      </c>
    </row>
    <row r="2003" spans="1:20" x14ac:dyDescent="0.25">
      <c r="A2003" s="61">
        <v>899</v>
      </c>
      <c r="B2003" s="61">
        <v>4</v>
      </c>
      <c r="C2003" s="61">
        <v>1</v>
      </c>
      <c r="D2003" s="68">
        <v>1</v>
      </c>
      <c r="E2003" s="61" t="s">
        <v>77</v>
      </c>
      <c r="F2003" s="61">
        <v>4</v>
      </c>
      <c r="G20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03" s="62">
        <v>2</v>
      </c>
      <c r="I2003" s="62">
        <v>14</v>
      </c>
      <c r="J2003" s="61">
        <v>10276</v>
      </c>
      <c r="K2003" s="4">
        <f>VLOOKUP(class[[#This Row],[hwycov_id]],readme!E:F,2,FALSE)</f>
        <v>2487.919785</v>
      </c>
      <c r="L2003" s="64">
        <f t="shared" si="93"/>
        <v>-0.75789025058388482</v>
      </c>
      <c r="M2003" s="65">
        <f t="shared" si="94"/>
        <v>-7788.080215</v>
      </c>
      <c r="N2003" s="65">
        <f t="shared" si="95"/>
        <v>60654193.435274445</v>
      </c>
      <c r="O2003" s="66" t="e">
        <v>#N/A</v>
      </c>
      <c r="P2003" s="1">
        <v>2003</v>
      </c>
      <c r="Q2003" s="46">
        <f>ROUND(class[[#This Row],[count]],-3)</f>
        <v>10000</v>
      </c>
      <c r="R2003" s="59">
        <f>VLOOKUP(class[[#This Row],[count_rd]],caltran!$J$2:$P$182,7,FALSE)</f>
        <v>6410</v>
      </c>
      <c r="S2003" s="63">
        <f>VLOOKUP(class[[#This Row],[count_rd]],caltran!$J$2:$P$182,6,FALSE)</f>
        <v>13590</v>
      </c>
      <c r="T2003" s="1">
        <f>IF(AND(class[[#This Row],[flow]]&gt;=class[[#This Row],[low]], class[[#This Row],[flow]]&lt;=class[[#This Row],[high]]),1,0)</f>
        <v>0</v>
      </c>
    </row>
    <row r="2004" spans="1:20" x14ac:dyDescent="0.25">
      <c r="A2004" s="61">
        <v>563</v>
      </c>
      <c r="B2004" s="61">
        <v>4</v>
      </c>
      <c r="C2004" s="61">
        <v>1</v>
      </c>
      <c r="D2004" s="68">
        <v>2</v>
      </c>
      <c r="E2004" s="61" t="s">
        <v>77</v>
      </c>
      <c r="F2004" s="61">
        <v>4</v>
      </c>
      <c r="G20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04" s="62">
        <v>5</v>
      </c>
      <c r="I2004" s="62">
        <v>5</v>
      </c>
      <c r="J2004" s="61">
        <v>10400</v>
      </c>
      <c r="K2004" s="4">
        <f>VLOOKUP(class[[#This Row],[hwycov_id]],readme!E:F,2,FALSE)</f>
        <v>13103.579232</v>
      </c>
      <c r="L2004" s="64">
        <f t="shared" si="93"/>
        <v>0.25995954153846146</v>
      </c>
      <c r="M2004" s="65">
        <f t="shared" si="94"/>
        <v>2703.579232</v>
      </c>
      <c r="N2004" s="65">
        <f t="shared" si="95"/>
        <v>7309340.6637017103</v>
      </c>
      <c r="O2004" s="66" t="e">
        <v>#N/A</v>
      </c>
      <c r="P2004" s="1">
        <v>2004</v>
      </c>
      <c r="Q2004" s="46">
        <f>ROUND(class[[#This Row],[count]],-3)</f>
        <v>10000</v>
      </c>
      <c r="R2004" s="59">
        <f>VLOOKUP(class[[#This Row],[count_rd]],caltran!$J$2:$P$182,7,FALSE)</f>
        <v>6410</v>
      </c>
      <c r="S2004" s="63">
        <f>VLOOKUP(class[[#This Row],[count_rd]],caltran!$J$2:$P$182,6,FALSE)</f>
        <v>13590</v>
      </c>
      <c r="T2004" s="1">
        <f>IF(AND(class[[#This Row],[flow]]&gt;=class[[#This Row],[low]], class[[#This Row],[flow]]&lt;=class[[#This Row],[high]]),1,0)</f>
        <v>1</v>
      </c>
    </row>
    <row r="2005" spans="1:20" x14ac:dyDescent="0.25">
      <c r="A2005" s="61">
        <v>18990</v>
      </c>
      <c r="B2005" s="61">
        <v>4</v>
      </c>
      <c r="C2005" s="61">
        <v>1</v>
      </c>
      <c r="D2005" s="68">
        <v>2</v>
      </c>
      <c r="E2005" s="61" t="s">
        <v>77</v>
      </c>
      <c r="F2005" s="61">
        <v>4</v>
      </c>
      <c r="G20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05" s="62">
        <v>2</v>
      </c>
      <c r="I2005" s="62">
        <v>3</v>
      </c>
      <c r="J2005" s="61">
        <v>10500</v>
      </c>
      <c r="K2005" s="4">
        <f>VLOOKUP(class[[#This Row],[hwycov_id]],readme!E:F,2,FALSE)</f>
        <v>1326.258789</v>
      </c>
      <c r="L2005" s="64">
        <f t="shared" si="93"/>
        <v>-0.87368963914285713</v>
      </c>
      <c r="M2005" s="65">
        <f t="shared" si="94"/>
        <v>-9173.7412110000005</v>
      </c>
      <c r="N2005" s="65">
        <f t="shared" si="95"/>
        <v>84157527.806399763</v>
      </c>
      <c r="O2005" s="66" t="e">
        <v>#N/A</v>
      </c>
      <c r="P2005" s="1">
        <v>2005</v>
      </c>
      <c r="Q2005" s="46">
        <f>ROUND(class[[#This Row],[count]],-3)</f>
        <v>11000</v>
      </c>
      <c r="R2005" s="59">
        <f>VLOOKUP(class[[#This Row],[count_rd]],caltran!$J$2:$P$182,7,FALSE)</f>
        <v>7259.9999999999991</v>
      </c>
      <c r="S2005" s="63">
        <f>VLOOKUP(class[[#This Row],[count_rd]],caltran!$J$2:$P$182,6,FALSE)</f>
        <v>14740</v>
      </c>
      <c r="T2005" s="1">
        <f>IF(AND(class[[#This Row],[flow]]&gt;=class[[#This Row],[low]], class[[#This Row],[flow]]&lt;=class[[#This Row],[high]]),1,0)</f>
        <v>0</v>
      </c>
    </row>
    <row r="2006" spans="1:20" x14ac:dyDescent="0.25">
      <c r="A2006" s="61">
        <v>18531</v>
      </c>
      <c r="B2006" s="61">
        <v>4</v>
      </c>
      <c r="C2006" s="61">
        <v>1</v>
      </c>
      <c r="D2006" s="68">
        <v>2</v>
      </c>
      <c r="E2006" s="61" t="s">
        <v>77</v>
      </c>
      <c r="F2006" s="61">
        <v>4</v>
      </c>
      <c r="G20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06" s="62">
        <v>1</v>
      </c>
      <c r="I2006" s="62">
        <v>14</v>
      </c>
      <c r="J2006" s="61">
        <v>10590</v>
      </c>
      <c r="K2006" s="4">
        <f>VLOOKUP(class[[#This Row],[hwycov_id]],readme!E:F,2,FALSE)</f>
        <v>7257.1062469999997</v>
      </c>
      <c r="L2006" s="64">
        <f t="shared" si="93"/>
        <v>-0.31472084542020773</v>
      </c>
      <c r="M2006" s="65">
        <f t="shared" si="94"/>
        <v>-3332.8937530000003</v>
      </c>
      <c r="N2006" s="65">
        <f t="shared" si="95"/>
        <v>11108180.768786427</v>
      </c>
      <c r="O2006" s="66" t="e">
        <v>#N/A</v>
      </c>
      <c r="P2006" s="1">
        <v>2006</v>
      </c>
      <c r="Q2006" s="46">
        <f>ROUND(class[[#This Row],[count]],-3)</f>
        <v>11000</v>
      </c>
      <c r="R2006" s="59">
        <f>VLOOKUP(class[[#This Row],[count_rd]],caltran!$J$2:$P$182,7,FALSE)</f>
        <v>7259.9999999999991</v>
      </c>
      <c r="S2006" s="63">
        <f>VLOOKUP(class[[#This Row],[count_rd]],caltran!$J$2:$P$182,6,FALSE)</f>
        <v>14740</v>
      </c>
      <c r="T2006" s="1">
        <f>IF(AND(class[[#This Row],[flow]]&gt;=class[[#This Row],[low]], class[[#This Row],[flow]]&lt;=class[[#This Row],[high]]),1,0)</f>
        <v>0</v>
      </c>
    </row>
    <row r="2007" spans="1:20" x14ac:dyDescent="0.25">
      <c r="A2007" s="61">
        <v>6099</v>
      </c>
      <c r="B2007" s="61">
        <v>4</v>
      </c>
      <c r="C2007" s="61">
        <v>1</v>
      </c>
      <c r="D2007" s="68">
        <v>2</v>
      </c>
      <c r="E2007" s="61" t="s">
        <v>77</v>
      </c>
      <c r="F2007" s="61">
        <v>4</v>
      </c>
      <c r="G20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07" s="62">
        <v>5</v>
      </c>
      <c r="I2007" s="62">
        <v>5</v>
      </c>
      <c r="J2007" s="61">
        <v>10800</v>
      </c>
      <c r="K2007" s="4">
        <f>VLOOKUP(class[[#This Row],[hwycov_id]],readme!E:F,2,FALSE)</f>
        <v>9057.842208</v>
      </c>
      <c r="L2007" s="64">
        <f t="shared" si="93"/>
        <v>-0.1613109066666667</v>
      </c>
      <c r="M2007" s="65">
        <f t="shared" si="94"/>
        <v>-1742.157792</v>
      </c>
      <c r="N2007" s="65">
        <f t="shared" si="95"/>
        <v>3035113.772226315</v>
      </c>
      <c r="O2007" s="66" t="e">
        <v>#N/A</v>
      </c>
      <c r="P2007" s="1">
        <v>2007</v>
      </c>
      <c r="Q2007" s="46">
        <f>ROUND(class[[#This Row],[count]],-3)</f>
        <v>11000</v>
      </c>
      <c r="R2007" s="59">
        <f>VLOOKUP(class[[#This Row],[count_rd]],caltran!$J$2:$P$182,7,FALSE)</f>
        <v>7259.9999999999991</v>
      </c>
      <c r="S2007" s="63">
        <f>VLOOKUP(class[[#This Row],[count_rd]],caltran!$J$2:$P$182,6,FALSE)</f>
        <v>14740</v>
      </c>
      <c r="T2007" s="1">
        <f>IF(AND(class[[#This Row],[flow]]&gt;=class[[#This Row],[low]], class[[#This Row],[flow]]&lt;=class[[#This Row],[high]]),1,0)</f>
        <v>1</v>
      </c>
    </row>
    <row r="2008" spans="1:20" x14ac:dyDescent="0.25">
      <c r="A2008" s="61">
        <v>325</v>
      </c>
      <c r="B2008" s="61">
        <v>4</v>
      </c>
      <c r="C2008" s="61">
        <v>1</v>
      </c>
      <c r="D2008" s="68">
        <v>2</v>
      </c>
      <c r="E2008" s="61" t="s">
        <v>77</v>
      </c>
      <c r="F2008" s="61">
        <v>4</v>
      </c>
      <c r="G20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08" s="62">
        <v>5</v>
      </c>
      <c r="I2008" s="62">
        <v>5</v>
      </c>
      <c r="J2008" s="61">
        <v>10900</v>
      </c>
      <c r="K2008" s="4">
        <f>VLOOKUP(class[[#This Row],[hwycov_id]],readme!E:F,2,FALSE)</f>
        <v>8424.9104000000007</v>
      </c>
      <c r="L2008" s="64">
        <f t="shared" si="93"/>
        <v>-0.22707244036697238</v>
      </c>
      <c r="M2008" s="65">
        <f t="shared" si="94"/>
        <v>-2475.0895999999993</v>
      </c>
      <c r="N2008" s="65">
        <f t="shared" si="95"/>
        <v>6126068.5280281566</v>
      </c>
      <c r="O2008" s="66" t="e">
        <v>#N/A</v>
      </c>
      <c r="P2008" s="1">
        <v>2008</v>
      </c>
      <c r="Q2008" s="46">
        <f>ROUND(class[[#This Row],[count]],-3)</f>
        <v>11000</v>
      </c>
      <c r="R2008" s="59">
        <f>VLOOKUP(class[[#This Row],[count_rd]],caltran!$J$2:$P$182,7,FALSE)</f>
        <v>7259.9999999999991</v>
      </c>
      <c r="S2008" s="63">
        <f>VLOOKUP(class[[#This Row],[count_rd]],caltran!$J$2:$P$182,6,FALSE)</f>
        <v>14740</v>
      </c>
      <c r="T2008" s="1">
        <f>IF(AND(class[[#This Row],[flow]]&gt;=class[[#This Row],[low]], class[[#This Row],[flow]]&lt;=class[[#This Row],[high]]),1,0)</f>
        <v>1</v>
      </c>
    </row>
    <row r="2009" spans="1:20" x14ac:dyDescent="0.25">
      <c r="A2009" s="61">
        <v>20010</v>
      </c>
      <c r="B2009" s="61">
        <v>4</v>
      </c>
      <c r="C2009" s="61">
        <v>1</v>
      </c>
      <c r="D2009" s="68">
        <v>2</v>
      </c>
      <c r="E2009" s="61" t="s">
        <v>77</v>
      </c>
      <c r="F2009" s="61">
        <v>4</v>
      </c>
      <c r="G20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09" s="62">
        <v>7</v>
      </c>
      <c r="I2009" s="62">
        <v>19</v>
      </c>
      <c r="J2009" s="61">
        <v>10900</v>
      </c>
      <c r="K2009" s="4">
        <f>VLOOKUP(class[[#This Row],[hwycov_id]],readme!E:F,2,FALSE)</f>
        <v>10662.509811</v>
      </c>
      <c r="L2009" s="64">
        <f t="shared" si="93"/>
        <v>-2.1788090733944943E-2</v>
      </c>
      <c r="M2009" s="65">
        <f t="shared" si="94"/>
        <v>-237.4901890000001</v>
      </c>
      <c r="N2009" s="65">
        <f t="shared" si="95"/>
        <v>56401.589871255768</v>
      </c>
      <c r="O2009" s="66" t="e">
        <v>#N/A</v>
      </c>
      <c r="P2009" s="1">
        <v>2009</v>
      </c>
      <c r="Q2009" s="46">
        <f>ROUND(class[[#This Row],[count]],-3)</f>
        <v>11000</v>
      </c>
      <c r="R2009" s="59">
        <f>VLOOKUP(class[[#This Row],[count_rd]],caltran!$J$2:$P$182,7,FALSE)</f>
        <v>7259.9999999999991</v>
      </c>
      <c r="S2009" s="63">
        <f>VLOOKUP(class[[#This Row],[count_rd]],caltran!$J$2:$P$182,6,FALSE)</f>
        <v>14740</v>
      </c>
      <c r="T2009" s="1">
        <f>IF(AND(class[[#This Row],[flow]]&gt;=class[[#This Row],[low]], class[[#This Row],[flow]]&lt;=class[[#This Row],[high]]),1,0)</f>
        <v>1</v>
      </c>
    </row>
    <row r="2010" spans="1:20" x14ac:dyDescent="0.25">
      <c r="A2010" s="61">
        <v>18803</v>
      </c>
      <c r="B2010" s="61">
        <v>4</v>
      </c>
      <c r="C2010" s="61">
        <v>1</v>
      </c>
      <c r="D2010" s="68">
        <v>1</v>
      </c>
      <c r="E2010" s="61" t="s">
        <v>77</v>
      </c>
      <c r="F2010" s="61">
        <v>4</v>
      </c>
      <c r="G20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10" s="62">
        <v>1</v>
      </c>
      <c r="I2010" s="62">
        <v>14</v>
      </c>
      <c r="J2010" s="61">
        <v>10923</v>
      </c>
      <c r="K2010" s="4">
        <f>VLOOKUP(class[[#This Row],[hwycov_id]],readme!E:F,2,FALSE)</f>
        <v>11513.186828</v>
      </c>
      <c r="L2010" s="64">
        <f t="shared" si="93"/>
        <v>5.4031568982880085E-2</v>
      </c>
      <c r="M2010" s="65">
        <f t="shared" si="94"/>
        <v>590.18682799999988</v>
      </c>
      <c r="N2010" s="65">
        <f t="shared" si="95"/>
        <v>348320.49194470141</v>
      </c>
      <c r="O2010" s="66" t="e">
        <v>#N/A</v>
      </c>
      <c r="P2010" s="1">
        <v>2010</v>
      </c>
      <c r="Q2010" s="46">
        <f>ROUND(class[[#This Row],[count]],-3)</f>
        <v>11000</v>
      </c>
      <c r="R2010" s="59">
        <f>VLOOKUP(class[[#This Row],[count_rd]],caltran!$J$2:$P$182,7,FALSE)</f>
        <v>7259.9999999999991</v>
      </c>
      <c r="S2010" s="63">
        <f>VLOOKUP(class[[#This Row],[count_rd]],caltran!$J$2:$P$182,6,FALSE)</f>
        <v>14740</v>
      </c>
      <c r="T2010" s="1">
        <f>IF(AND(class[[#This Row],[flow]]&gt;=class[[#This Row],[low]], class[[#This Row],[flow]]&lt;=class[[#This Row],[high]]),1,0)</f>
        <v>1</v>
      </c>
    </row>
    <row r="2011" spans="1:20" x14ac:dyDescent="0.25">
      <c r="A2011" s="61">
        <v>1858</v>
      </c>
      <c r="B2011" s="61">
        <v>4</v>
      </c>
      <c r="C2011" s="61">
        <v>1</v>
      </c>
      <c r="D2011" s="68">
        <v>2</v>
      </c>
      <c r="E2011" s="61" t="s">
        <v>77</v>
      </c>
      <c r="F2011" s="61">
        <v>4</v>
      </c>
      <c r="G20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11" s="62">
        <v>2</v>
      </c>
      <c r="I2011" s="62">
        <v>14</v>
      </c>
      <c r="J2011" s="61">
        <v>10954</v>
      </c>
      <c r="K2011" s="4">
        <f>VLOOKUP(class[[#This Row],[hwycov_id]],readme!E:F,2,FALSE)</f>
        <v>7995.035683000001</v>
      </c>
      <c r="L2011" s="64">
        <f t="shared" si="93"/>
        <v>-0.27012637547927687</v>
      </c>
      <c r="M2011" s="65">
        <f t="shared" si="94"/>
        <v>-2958.964316999999</v>
      </c>
      <c r="N2011" s="65">
        <f t="shared" si="95"/>
        <v>8755469.82927927</v>
      </c>
      <c r="O2011" s="66" t="e">
        <v>#N/A</v>
      </c>
      <c r="P2011" s="1">
        <v>2011</v>
      </c>
      <c r="Q2011" s="46">
        <f>ROUND(class[[#This Row],[count]],-3)</f>
        <v>11000</v>
      </c>
      <c r="R2011" s="59">
        <f>VLOOKUP(class[[#This Row],[count_rd]],caltran!$J$2:$P$182,7,FALSE)</f>
        <v>7259.9999999999991</v>
      </c>
      <c r="S2011" s="63">
        <f>VLOOKUP(class[[#This Row],[count_rd]],caltran!$J$2:$P$182,6,FALSE)</f>
        <v>14740</v>
      </c>
      <c r="T2011" s="1">
        <f>IF(AND(class[[#This Row],[flow]]&gt;=class[[#This Row],[low]], class[[#This Row],[flow]]&lt;=class[[#This Row],[high]]),1,0)</f>
        <v>1</v>
      </c>
    </row>
    <row r="2012" spans="1:20" x14ac:dyDescent="0.25">
      <c r="A2012" s="61">
        <v>3962</v>
      </c>
      <c r="B2012" s="61">
        <v>4</v>
      </c>
      <c r="C2012" s="61">
        <v>1</v>
      </c>
      <c r="D2012" s="68">
        <v>2</v>
      </c>
      <c r="E2012" s="61" t="s">
        <v>77</v>
      </c>
      <c r="F2012" s="61">
        <v>4</v>
      </c>
      <c r="G20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12" s="62">
        <v>3</v>
      </c>
      <c r="I2012" s="62">
        <v>14</v>
      </c>
      <c r="J2012" s="61">
        <v>10988</v>
      </c>
      <c r="K2012" s="4">
        <f>VLOOKUP(class[[#This Row],[hwycov_id]],readme!E:F,2,FALSE)</f>
        <v>7318.1969310000004</v>
      </c>
      <c r="L2012" s="64">
        <f t="shared" si="93"/>
        <v>-0.33398280569712413</v>
      </c>
      <c r="M2012" s="65">
        <f t="shared" si="94"/>
        <v>-3669.8030689999996</v>
      </c>
      <c r="N2012" s="65">
        <f t="shared" si="95"/>
        <v>13467454.565241816</v>
      </c>
      <c r="O2012" s="66" t="e">
        <v>#N/A</v>
      </c>
      <c r="P2012" s="1">
        <v>2012</v>
      </c>
      <c r="Q2012" s="46">
        <f>ROUND(class[[#This Row],[count]],-3)</f>
        <v>11000</v>
      </c>
      <c r="R2012" s="59">
        <f>VLOOKUP(class[[#This Row],[count_rd]],caltran!$J$2:$P$182,7,FALSE)</f>
        <v>7259.9999999999991</v>
      </c>
      <c r="S2012" s="63">
        <f>VLOOKUP(class[[#This Row],[count_rd]],caltran!$J$2:$P$182,6,FALSE)</f>
        <v>14740</v>
      </c>
      <c r="T2012" s="1">
        <f>IF(AND(class[[#This Row],[flow]]&gt;=class[[#This Row],[low]], class[[#This Row],[flow]]&lt;=class[[#This Row],[high]]),1,0)</f>
        <v>1</v>
      </c>
    </row>
    <row r="2013" spans="1:20" x14ac:dyDescent="0.25">
      <c r="A2013" s="61">
        <v>12393</v>
      </c>
      <c r="B2013" s="61">
        <v>4</v>
      </c>
      <c r="C2013" s="61">
        <v>1</v>
      </c>
      <c r="D2013" s="68">
        <v>2</v>
      </c>
      <c r="E2013" s="61" t="s">
        <v>77</v>
      </c>
      <c r="F2013" s="61">
        <v>4</v>
      </c>
      <c r="G20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13" s="62">
        <v>7</v>
      </c>
      <c r="I2013" s="62">
        <v>7</v>
      </c>
      <c r="J2013" s="61">
        <v>11000</v>
      </c>
      <c r="K2013" s="4">
        <f>VLOOKUP(class[[#This Row],[hwycov_id]],readme!E:F,2,FALSE)</f>
        <v>6070.6447619999999</v>
      </c>
      <c r="L2013" s="64">
        <f t="shared" si="93"/>
        <v>-0.44812320345454548</v>
      </c>
      <c r="M2013" s="65">
        <f t="shared" si="94"/>
        <v>-4929.3552380000001</v>
      </c>
      <c r="N2013" s="65">
        <f t="shared" si="95"/>
        <v>24298543.062398039</v>
      </c>
      <c r="O2013" s="66" t="e">
        <v>#N/A</v>
      </c>
      <c r="P2013" s="1">
        <v>2013</v>
      </c>
      <c r="Q2013" s="46">
        <f>ROUND(class[[#This Row],[count]],-3)</f>
        <v>11000</v>
      </c>
      <c r="R2013" s="59">
        <f>VLOOKUP(class[[#This Row],[count_rd]],caltran!$J$2:$P$182,7,FALSE)</f>
        <v>7259.9999999999991</v>
      </c>
      <c r="S2013" s="63">
        <f>VLOOKUP(class[[#This Row],[count_rd]],caltran!$J$2:$P$182,6,FALSE)</f>
        <v>14740</v>
      </c>
      <c r="T2013" s="1">
        <f>IF(AND(class[[#This Row],[flow]]&gt;=class[[#This Row],[low]], class[[#This Row],[flow]]&lt;=class[[#This Row],[high]]),1,0)</f>
        <v>0</v>
      </c>
    </row>
    <row r="2014" spans="1:20" x14ac:dyDescent="0.25">
      <c r="A2014" s="61">
        <v>1787</v>
      </c>
      <c r="B2014" s="61">
        <v>4</v>
      </c>
      <c r="C2014" s="61">
        <v>1</v>
      </c>
      <c r="D2014" s="68">
        <v>2</v>
      </c>
      <c r="E2014" s="61" t="s">
        <v>77</v>
      </c>
      <c r="F2014" s="61">
        <v>4</v>
      </c>
      <c r="G20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14" s="62">
        <v>2</v>
      </c>
      <c r="I2014" s="62">
        <v>14</v>
      </c>
      <c r="J2014" s="61">
        <v>11230</v>
      </c>
      <c r="K2014" s="4">
        <f>VLOOKUP(class[[#This Row],[hwycov_id]],readme!E:F,2,FALSE)</f>
        <v>6583.019558</v>
      </c>
      <c r="L2014" s="64">
        <f t="shared" si="93"/>
        <v>-0.41380057364203027</v>
      </c>
      <c r="M2014" s="65">
        <f t="shared" si="94"/>
        <v>-4646.980442</v>
      </c>
      <c r="N2014" s="65">
        <f t="shared" si="95"/>
        <v>21594427.228330515</v>
      </c>
      <c r="O2014" s="66" t="e">
        <v>#N/A</v>
      </c>
      <c r="P2014" s="1">
        <v>2014</v>
      </c>
      <c r="Q2014" s="46">
        <f>ROUND(class[[#This Row],[count]],-3)</f>
        <v>11000</v>
      </c>
      <c r="R2014" s="59">
        <f>VLOOKUP(class[[#This Row],[count_rd]],caltran!$J$2:$P$182,7,FALSE)</f>
        <v>7259.9999999999991</v>
      </c>
      <c r="S2014" s="63">
        <f>VLOOKUP(class[[#This Row],[count_rd]],caltran!$J$2:$P$182,6,FALSE)</f>
        <v>14740</v>
      </c>
      <c r="T2014" s="1">
        <f>IF(AND(class[[#This Row],[flow]]&gt;=class[[#This Row],[low]], class[[#This Row],[flow]]&lt;=class[[#This Row],[high]]),1,0)</f>
        <v>0</v>
      </c>
    </row>
    <row r="2015" spans="1:20" x14ac:dyDescent="0.25">
      <c r="A2015" s="61">
        <v>10322</v>
      </c>
      <c r="B2015" s="61">
        <v>4</v>
      </c>
      <c r="C2015" s="61">
        <v>1</v>
      </c>
      <c r="D2015" s="68">
        <v>2</v>
      </c>
      <c r="E2015" s="61" t="s">
        <v>77</v>
      </c>
      <c r="F2015" s="61">
        <v>4</v>
      </c>
      <c r="G20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15" s="62">
        <v>2</v>
      </c>
      <c r="I2015" s="62">
        <v>14</v>
      </c>
      <c r="J2015" s="61">
        <v>11381</v>
      </c>
      <c r="K2015" s="4">
        <f>VLOOKUP(class[[#This Row],[hwycov_id]],readme!E:F,2,FALSE)</f>
        <v>8422.0847670000003</v>
      </c>
      <c r="L2015" s="64">
        <f t="shared" si="93"/>
        <v>-0.25998727994025128</v>
      </c>
      <c r="M2015" s="65">
        <f t="shared" si="94"/>
        <v>-2958.9152329999997</v>
      </c>
      <c r="N2015" s="65">
        <f t="shared" si="95"/>
        <v>8755179.3560794424</v>
      </c>
      <c r="O2015" s="66" t="e">
        <v>#N/A</v>
      </c>
      <c r="P2015" s="1">
        <v>2015</v>
      </c>
      <c r="Q2015" s="46">
        <f>ROUND(class[[#This Row],[count]],-3)</f>
        <v>11000</v>
      </c>
      <c r="R2015" s="59">
        <f>VLOOKUP(class[[#This Row],[count_rd]],caltran!$J$2:$P$182,7,FALSE)</f>
        <v>7259.9999999999991</v>
      </c>
      <c r="S2015" s="63">
        <f>VLOOKUP(class[[#This Row],[count_rd]],caltran!$J$2:$P$182,6,FALSE)</f>
        <v>14740</v>
      </c>
      <c r="T2015" s="1">
        <f>IF(AND(class[[#This Row],[flow]]&gt;=class[[#This Row],[low]], class[[#This Row],[flow]]&lt;=class[[#This Row],[high]]),1,0)</f>
        <v>1</v>
      </c>
    </row>
    <row r="2016" spans="1:20" x14ac:dyDescent="0.25">
      <c r="A2016" s="61">
        <v>5331</v>
      </c>
      <c r="B2016" s="61">
        <v>4</v>
      </c>
      <c r="C2016" s="61">
        <v>1</v>
      </c>
      <c r="D2016" s="68">
        <v>2</v>
      </c>
      <c r="E2016" s="61" t="s">
        <v>77</v>
      </c>
      <c r="F2016" s="61">
        <v>4</v>
      </c>
      <c r="G20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16" s="62">
        <v>2</v>
      </c>
      <c r="I2016" s="62">
        <v>11</v>
      </c>
      <c r="J2016" s="61">
        <v>11500</v>
      </c>
      <c r="K2016" s="4">
        <f>VLOOKUP(class[[#This Row],[hwycov_id]],readme!E:F,2,FALSE)</f>
        <v>9673.029176</v>
      </c>
      <c r="L2016" s="64">
        <f t="shared" si="93"/>
        <v>-0.15886702817391307</v>
      </c>
      <c r="M2016" s="65">
        <f t="shared" si="94"/>
        <v>-1826.970824</v>
      </c>
      <c r="N2016" s="65">
        <f t="shared" si="95"/>
        <v>3337822.391747239</v>
      </c>
      <c r="O2016" s="66" t="e">
        <v>#N/A</v>
      </c>
      <c r="P2016" s="1">
        <v>2016</v>
      </c>
      <c r="Q2016" s="46">
        <f>ROUND(class[[#This Row],[count]],-3)</f>
        <v>12000</v>
      </c>
      <c r="R2016" s="59">
        <f>VLOOKUP(class[[#This Row],[count_rd]],caltran!$J$2:$P$182,7,FALSE)</f>
        <v>8010</v>
      </c>
      <c r="S2016" s="63">
        <f>VLOOKUP(class[[#This Row],[count_rd]],caltran!$J$2:$P$182,6,FALSE)</f>
        <v>15990</v>
      </c>
      <c r="T2016" s="1">
        <f>IF(AND(class[[#This Row],[flow]]&gt;=class[[#This Row],[low]], class[[#This Row],[flow]]&lt;=class[[#This Row],[high]]),1,0)</f>
        <v>1</v>
      </c>
    </row>
    <row r="2017" spans="1:20" x14ac:dyDescent="0.25">
      <c r="A2017" s="61">
        <v>4621</v>
      </c>
      <c r="B2017" s="61">
        <v>4</v>
      </c>
      <c r="C2017" s="61">
        <v>1</v>
      </c>
      <c r="D2017" s="68">
        <v>2</v>
      </c>
      <c r="E2017" s="61" t="s">
        <v>77</v>
      </c>
      <c r="F2017" s="61">
        <v>4</v>
      </c>
      <c r="G20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17" s="62">
        <v>5</v>
      </c>
      <c r="I2017" s="62">
        <v>5</v>
      </c>
      <c r="J2017" s="61">
        <v>11600</v>
      </c>
      <c r="K2017" s="4">
        <f>VLOOKUP(class[[#This Row],[hwycov_id]],readme!E:F,2,FALSE)</f>
        <v>7740.8900840000006</v>
      </c>
      <c r="L2017" s="64">
        <f t="shared" si="93"/>
        <v>-0.33268188931034481</v>
      </c>
      <c r="M2017" s="65">
        <f t="shared" si="94"/>
        <v>-3859.1099159999994</v>
      </c>
      <c r="N2017" s="65">
        <f t="shared" si="95"/>
        <v>14892729.343769522</v>
      </c>
      <c r="O2017" s="66" t="e">
        <v>#N/A</v>
      </c>
      <c r="P2017" s="1">
        <v>2017</v>
      </c>
      <c r="Q2017" s="46">
        <f>ROUND(class[[#This Row],[count]],-3)</f>
        <v>12000</v>
      </c>
      <c r="R2017" s="59">
        <f>VLOOKUP(class[[#This Row],[count_rd]],caltran!$J$2:$P$182,7,FALSE)</f>
        <v>8010</v>
      </c>
      <c r="S2017" s="63">
        <f>VLOOKUP(class[[#This Row],[count_rd]],caltran!$J$2:$P$182,6,FALSE)</f>
        <v>15990</v>
      </c>
      <c r="T2017" s="1">
        <f>IF(AND(class[[#This Row],[flow]]&gt;=class[[#This Row],[low]], class[[#This Row],[flow]]&lt;=class[[#This Row],[high]]),1,0)</f>
        <v>0</v>
      </c>
    </row>
    <row r="2018" spans="1:20" x14ac:dyDescent="0.25">
      <c r="A2018" s="61">
        <v>16632</v>
      </c>
      <c r="B2018" s="61">
        <v>4</v>
      </c>
      <c r="C2018" s="61">
        <v>1</v>
      </c>
      <c r="D2018" s="68">
        <v>2</v>
      </c>
      <c r="E2018" s="61" t="s">
        <v>77</v>
      </c>
      <c r="F2018" s="61">
        <v>4</v>
      </c>
      <c r="G20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18" s="62">
        <v>5</v>
      </c>
      <c r="I2018" s="62">
        <v>5</v>
      </c>
      <c r="J2018" s="61">
        <v>11600</v>
      </c>
      <c r="K2018" s="4">
        <f>VLOOKUP(class[[#This Row],[hwycov_id]],readme!E:F,2,FALSE)</f>
        <v>6641.3071049999999</v>
      </c>
      <c r="L2018" s="64">
        <f t="shared" si="93"/>
        <v>-0.42747352543103445</v>
      </c>
      <c r="M2018" s="65">
        <f t="shared" si="94"/>
        <v>-4958.6928950000001</v>
      </c>
      <c r="N2018" s="65">
        <f t="shared" si="95"/>
        <v>24588635.226923481</v>
      </c>
      <c r="O2018" s="66" t="e">
        <v>#N/A</v>
      </c>
      <c r="P2018" s="1">
        <v>2018</v>
      </c>
      <c r="Q2018" s="46">
        <f>ROUND(class[[#This Row],[count]],-3)</f>
        <v>12000</v>
      </c>
      <c r="R2018" s="59">
        <f>VLOOKUP(class[[#This Row],[count_rd]],caltran!$J$2:$P$182,7,FALSE)</f>
        <v>8010</v>
      </c>
      <c r="S2018" s="63">
        <f>VLOOKUP(class[[#This Row],[count_rd]],caltran!$J$2:$P$182,6,FALSE)</f>
        <v>15990</v>
      </c>
      <c r="T2018" s="1">
        <f>IF(AND(class[[#This Row],[flow]]&gt;=class[[#This Row],[low]], class[[#This Row],[flow]]&lt;=class[[#This Row],[high]]),1,0)</f>
        <v>0</v>
      </c>
    </row>
    <row r="2019" spans="1:20" x14ac:dyDescent="0.25">
      <c r="A2019" s="61">
        <v>8387</v>
      </c>
      <c r="B2019" s="61">
        <v>4</v>
      </c>
      <c r="C2019" s="61">
        <v>1</v>
      </c>
      <c r="D2019" s="68">
        <v>2</v>
      </c>
      <c r="E2019" s="61" t="s">
        <v>77</v>
      </c>
      <c r="F2019" s="61">
        <v>4</v>
      </c>
      <c r="G20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19" s="62">
        <v>5</v>
      </c>
      <c r="I2019" s="62">
        <v>5</v>
      </c>
      <c r="J2019" s="61">
        <v>11700</v>
      </c>
      <c r="K2019" s="4">
        <f>VLOOKUP(class[[#This Row],[hwycov_id]],readme!E:F,2,FALSE)</f>
        <v>11295.063004</v>
      </c>
      <c r="L2019" s="64">
        <f t="shared" si="93"/>
        <v>-3.4609999658119728E-2</v>
      </c>
      <c r="M2019" s="65">
        <f t="shared" si="94"/>
        <v>-404.93699600000036</v>
      </c>
      <c r="N2019" s="65">
        <f t="shared" si="95"/>
        <v>163973.9707295043</v>
      </c>
      <c r="O2019" s="66" t="e">
        <v>#N/A</v>
      </c>
      <c r="P2019" s="1">
        <v>2019</v>
      </c>
      <c r="Q2019" s="46">
        <f>ROUND(class[[#This Row],[count]],-3)</f>
        <v>12000</v>
      </c>
      <c r="R2019" s="59">
        <f>VLOOKUP(class[[#This Row],[count_rd]],caltran!$J$2:$P$182,7,FALSE)</f>
        <v>8010</v>
      </c>
      <c r="S2019" s="63">
        <f>VLOOKUP(class[[#This Row],[count_rd]],caltran!$J$2:$P$182,6,FALSE)</f>
        <v>15990</v>
      </c>
      <c r="T2019" s="1">
        <f>IF(AND(class[[#This Row],[flow]]&gt;=class[[#This Row],[low]], class[[#This Row],[flow]]&lt;=class[[#This Row],[high]]),1,0)</f>
        <v>1</v>
      </c>
    </row>
    <row r="2020" spans="1:20" x14ac:dyDescent="0.25">
      <c r="A2020" s="61">
        <v>947</v>
      </c>
      <c r="B2020" s="61">
        <v>4</v>
      </c>
      <c r="C2020" s="61">
        <v>1</v>
      </c>
      <c r="D2020" s="68">
        <v>2</v>
      </c>
      <c r="E2020" s="61" t="s">
        <v>77</v>
      </c>
      <c r="F2020" s="61">
        <v>4</v>
      </c>
      <c r="G20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20" s="62">
        <v>3</v>
      </c>
      <c r="I2020" s="62">
        <v>14</v>
      </c>
      <c r="J2020" s="61">
        <v>11749</v>
      </c>
      <c r="K2020" s="4">
        <f>VLOOKUP(class[[#This Row],[hwycov_id]],readme!E:F,2,FALSE)</f>
        <v>9077.6710539999985</v>
      </c>
      <c r="L2020" s="64">
        <f t="shared" si="93"/>
        <v>-0.22736649468039849</v>
      </c>
      <c r="M2020" s="65">
        <f t="shared" si="94"/>
        <v>-2671.3289460000015</v>
      </c>
      <c r="N2020" s="65">
        <f t="shared" si="95"/>
        <v>7135998.3377374783</v>
      </c>
      <c r="O2020" s="66" t="e">
        <v>#N/A</v>
      </c>
      <c r="P2020" s="1">
        <v>2020</v>
      </c>
      <c r="Q2020" s="46">
        <f>ROUND(class[[#This Row],[count]],-3)</f>
        <v>12000</v>
      </c>
      <c r="R2020" s="59">
        <f>VLOOKUP(class[[#This Row],[count_rd]],caltran!$J$2:$P$182,7,FALSE)</f>
        <v>8010</v>
      </c>
      <c r="S2020" s="63">
        <f>VLOOKUP(class[[#This Row],[count_rd]],caltran!$J$2:$P$182,6,FALSE)</f>
        <v>15990</v>
      </c>
      <c r="T2020" s="1">
        <f>IF(AND(class[[#This Row],[flow]]&gt;=class[[#This Row],[low]], class[[#This Row],[flow]]&lt;=class[[#This Row],[high]]),1,0)</f>
        <v>1</v>
      </c>
    </row>
    <row r="2021" spans="1:20" x14ac:dyDescent="0.25">
      <c r="A2021" s="61">
        <v>8000</v>
      </c>
      <c r="B2021" s="61">
        <v>4</v>
      </c>
      <c r="C2021" s="61">
        <v>1</v>
      </c>
      <c r="D2021" s="68">
        <v>2</v>
      </c>
      <c r="E2021" s="61" t="s">
        <v>77</v>
      </c>
      <c r="F2021" s="61">
        <v>4</v>
      </c>
      <c r="G20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21" s="62">
        <v>3</v>
      </c>
      <c r="I2021" s="62">
        <v>14</v>
      </c>
      <c r="J2021" s="61">
        <v>11884</v>
      </c>
      <c r="K2021" s="4">
        <f>VLOOKUP(class[[#This Row],[hwycov_id]],readme!E:F,2,FALSE)</f>
        <v>19044.901094000001</v>
      </c>
      <c r="L2021" s="64">
        <f t="shared" si="93"/>
        <v>0.60256656799057562</v>
      </c>
      <c r="M2021" s="65">
        <f t="shared" si="94"/>
        <v>7160.9010940000007</v>
      </c>
      <c r="N2021" s="65">
        <f t="shared" si="95"/>
        <v>51278504.478050411</v>
      </c>
      <c r="O2021" s="66" t="e">
        <v>#N/A</v>
      </c>
      <c r="P2021" s="1">
        <v>2021</v>
      </c>
      <c r="Q2021" s="46">
        <f>ROUND(class[[#This Row],[count]],-3)</f>
        <v>12000</v>
      </c>
      <c r="R2021" s="59">
        <f>VLOOKUP(class[[#This Row],[count_rd]],caltran!$J$2:$P$182,7,FALSE)</f>
        <v>8010</v>
      </c>
      <c r="S2021" s="63">
        <f>VLOOKUP(class[[#This Row],[count_rd]],caltran!$J$2:$P$182,6,FALSE)</f>
        <v>15990</v>
      </c>
      <c r="T2021" s="1">
        <f>IF(AND(class[[#This Row],[flow]]&gt;=class[[#This Row],[low]], class[[#This Row],[flow]]&lt;=class[[#This Row],[high]]),1,0)</f>
        <v>0</v>
      </c>
    </row>
    <row r="2022" spans="1:20" x14ac:dyDescent="0.25">
      <c r="A2022" s="61">
        <v>14510</v>
      </c>
      <c r="B2022" s="61">
        <v>4</v>
      </c>
      <c r="C2022" s="61">
        <v>1</v>
      </c>
      <c r="D2022" s="68">
        <v>2</v>
      </c>
      <c r="E2022" s="61" t="s">
        <v>77</v>
      </c>
      <c r="F2022" s="61">
        <v>4</v>
      </c>
      <c r="G20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22" s="62">
        <v>3</v>
      </c>
      <c r="I2022" s="62">
        <v>14</v>
      </c>
      <c r="J2022" s="61">
        <v>11933</v>
      </c>
      <c r="K2022" s="4">
        <f>VLOOKUP(class[[#This Row],[hwycov_id]],readme!E:F,2,FALSE)</f>
        <v>17287.600150999999</v>
      </c>
      <c r="L2022" s="64">
        <f t="shared" si="93"/>
        <v>0.44872204399564231</v>
      </c>
      <c r="M2022" s="65">
        <f t="shared" si="94"/>
        <v>5354.6001509999987</v>
      </c>
      <c r="N2022" s="65">
        <f t="shared" si="95"/>
        <v>28671742.777089208</v>
      </c>
      <c r="O2022" s="66" t="e">
        <v>#N/A</v>
      </c>
      <c r="P2022" s="1">
        <v>2022</v>
      </c>
      <c r="Q2022" s="46">
        <f>ROUND(class[[#This Row],[count]],-3)</f>
        <v>12000</v>
      </c>
      <c r="R2022" s="59">
        <f>VLOOKUP(class[[#This Row],[count_rd]],caltran!$J$2:$P$182,7,FALSE)</f>
        <v>8010</v>
      </c>
      <c r="S2022" s="63">
        <f>VLOOKUP(class[[#This Row],[count_rd]],caltran!$J$2:$P$182,6,FALSE)</f>
        <v>15990</v>
      </c>
      <c r="T2022" s="1">
        <f>IF(AND(class[[#This Row],[flow]]&gt;=class[[#This Row],[low]], class[[#This Row],[flow]]&lt;=class[[#This Row],[high]]),1,0)</f>
        <v>0</v>
      </c>
    </row>
    <row r="2023" spans="1:20" x14ac:dyDescent="0.25">
      <c r="A2023" s="61">
        <v>14216</v>
      </c>
      <c r="B2023" s="61">
        <v>4</v>
      </c>
      <c r="C2023" s="61">
        <v>1</v>
      </c>
      <c r="D2023" s="68">
        <v>2</v>
      </c>
      <c r="E2023" s="61" t="s">
        <v>77</v>
      </c>
      <c r="F2023" s="61">
        <v>4</v>
      </c>
      <c r="G20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23" s="62">
        <v>2</v>
      </c>
      <c r="I2023" s="62">
        <v>14</v>
      </c>
      <c r="J2023" s="61">
        <v>11952</v>
      </c>
      <c r="K2023" s="4">
        <f>VLOOKUP(class[[#This Row],[hwycov_id]],readme!E:F,2,FALSE)</f>
        <v>10193.521815</v>
      </c>
      <c r="L2023" s="64">
        <f t="shared" si="93"/>
        <v>-0.14712836219879522</v>
      </c>
      <c r="M2023" s="65">
        <f t="shared" si="94"/>
        <v>-1758.4781849999999</v>
      </c>
      <c r="N2023" s="65">
        <f t="shared" si="95"/>
        <v>3092245.5271208938</v>
      </c>
      <c r="O2023" s="66" t="e">
        <v>#N/A</v>
      </c>
      <c r="P2023" s="1">
        <v>2023</v>
      </c>
      <c r="Q2023" s="46">
        <f>ROUND(class[[#This Row],[count]],-3)</f>
        <v>12000</v>
      </c>
      <c r="R2023" s="59">
        <f>VLOOKUP(class[[#This Row],[count_rd]],caltran!$J$2:$P$182,7,FALSE)</f>
        <v>8010</v>
      </c>
      <c r="S2023" s="63">
        <f>VLOOKUP(class[[#This Row],[count_rd]],caltran!$J$2:$P$182,6,FALSE)</f>
        <v>15990</v>
      </c>
      <c r="T2023" s="1">
        <f>IF(AND(class[[#This Row],[flow]]&gt;=class[[#This Row],[low]], class[[#This Row],[flow]]&lt;=class[[#This Row],[high]]),1,0)</f>
        <v>1</v>
      </c>
    </row>
    <row r="2024" spans="1:20" x14ac:dyDescent="0.25">
      <c r="A2024" s="61">
        <v>3607</v>
      </c>
      <c r="B2024" s="61">
        <v>4</v>
      </c>
      <c r="C2024" s="61">
        <v>1</v>
      </c>
      <c r="D2024" s="68">
        <v>2</v>
      </c>
      <c r="E2024" s="61" t="s">
        <v>77</v>
      </c>
      <c r="F2024" s="61">
        <v>4</v>
      </c>
      <c r="G20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24" s="62">
        <v>3</v>
      </c>
      <c r="I2024" s="62">
        <v>14</v>
      </c>
      <c r="J2024" s="61">
        <v>12252</v>
      </c>
      <c r="K2024" s="4">
        <f>VLOOKUP(class[[#This Row],[hwycov_id]],readme!E:F,2,FALSE)</f>
        <v>14927.086556</v>
      </c>
      <c r="L2024" s="64">
        <f t="shared" si="93"/>
        <v>0.21833876558929166</v>
      </c>
      <c r="M2024" s="65">
        <f t="shared" si="94"/>
        <v>2675.0865560000002</v>
      </c>
      <c r="N2024" s="65">
        <f t="shared" si="95"/>
        <v>7156088.0820919424</v>
      </c>
      <c r="O2024" s="66" t="e">
        <v>#N/A</v>
      </c>
      <c r="P2024" s="1">
        <v>2024</v>
      </c>
      <c r="Q2024" s="46">
        <f>ROUND(class[[#This Row],[count]],-3)</f>
        <v>12000</v>
      </c>
      <c r="R2024" s="59">
        <f>VLOOKUP(class[[#This Row],[count_rd]],caltran!$J$2:$P$182,7,FALSE)</f>
        <v>8010</v>
      </c>
      <c r="S2024" s="63">
        <f>VLOOKUP(class[[#This Row],[count_rd]],caltran!$J$2:$P$182,6,FALSE)</f>
        <v>15990</v>
      </c>
      <c r="T2024" s="1">
        <f>IF(AND(class[[#This Row],[flow]]&gt;=class[[#This Row],[low]], class[[#This Row],[flow]]&lt;=class[[#This Row],[high]]),1,0)</f>
        <v>1</v>
      </c>
    </row>
    <row r="2025" spans="1:20" x14ac:dyDescent="0.25">
      <c r="A2025" s="61">
        <v>12645</v>
      </c>
      <c r="B2025" s="61">
        <v>4</v>
      </c>
      <c r="C2025" s="61">
        <v>1</v>
      </c>
      <c r="D2025" s="68">
        <v>2</v>
      </c>
      <c r="E2025" s="61" t="s">
        <v>77</v>
      </c>
      <c r="F2025" s="61">
        <v>4</v>
      </c>
      <c r="G20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25" s="62">
        <v>6</v>
      </c>
      <c r="I2025" s="62">
        <v>1</v>
      </c>
      <c r="J2025" s="61">
        <v>12300</v>
      </c>
      <c r="K2025" s="4">
        <f>VLOOKUP(class[[#This Row],[hwycov_id]],readme!E:F,2,FALSE)</f>
        <v>10789.809456999999</v>
      </c>
      <c r="L2025" s="64">
        <f t="shared" si="93"/>
        <v>-0.12277971894308948</v>
      </c>
      <c r="M2025" s="65">
        <f t="shared" si="94"/>
        <v>-1510.1905430000006</v>
      </c>
      <c r="N2025" s="65">
        <f t="shared" si="95"/>
        <v>2280675.4761666367</v>
      </c>
      <c r="O2025" s="66" t="e">
        <v>#N/A</v>
      </c>
      <c r="P2025" s="1">
        <v>2025</v>
      </c>
      <c r="Q2025" s="46">
        <f>ROUND(class[[#This Row],[count]],-3)</f>
        <v>12000</v>
      </c>
      <c r="R2025" s="59">
        <f>VLOOKUP(class[[#This Row],[count_rd]],caltran!$J$2:$P$182,7,FALSE)</f>
        <v>8010</v>
      </c>
      <c r="S2025" s="63">
        <f>VLOOKUP(class[[#This Row],[count_rd]],caltran!$J$2:$P$182,6,FALSE)</f>
        <v>15990</v>
      </c>
      <c r="T2025" s="1">
        <f>IF(AND(class[[#This Row],[flow]]&gt;=class[[#This Row],[low]], class[[#This Row],[flow]]&lt;=class[[#This Row],[high]]),1,0)</f>
        <v>1</v>
      </c>
    </row>
    <row r="2026" spans="1:20" x14ac:dyDescent="0.25">
      <c r="A2026" s="61">
        <v>17499</v>
      </c>
      <c r="B2026" s="61">
        <v>4</v>
      </c>
      <c r="C2026" s="61">
        <v>1</v>
      </c>
      <c r="D2026" s="68">
        <v>2</v>
      </c>
      <c r="E2026" s="61" t="s">
        <v>77</v>
      </c>
      <c r="F2026" s="61">
        <v>4</v>
      </c>
      <c r="G20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26" s="62">
        <v>5</v>
      </c>
      <c r="I2026" s="62">
        <v>5</v>
      </c>
      <c r="J2026" s="61">
        <v>12300</v>
      </c>
      <c r="K2026" s="4">
        <f>VLOOKUP(class[[#This Row],[hwycov_id]],readme!E:F,2,FALSE)</f>
        <v>10192.122082999998</v>
      </c>
      <c r="L2026" s="64">
        <f t="shared" si="93"/>
        <v>-0.17137218837398382</v>
      </c>
      <c r="M2026" s="65">
        <f t="shared" si="94"/>
        <v>-2107.8779170000016</v>
      </c>
      <c r="N2026" s="65">
        <f t="shared" si="95"/>
        <v>4443149.3129762653</v>
      </c>
      <c r="O2026" s="66" t="e">
        <v>#N/A</v>
      </c>
      <c r="P2026" s="1">
        <v>2026</v>
      </c>
      <c r="Q2026" s="46">
        <f>ROUND(class[[#This Row],[count]],-3)</f>
        <v>12000</v>
      </c>
      <c r="R2026" s="59">
        <f>VLOOKUP(class[[#This Row],[count_rd]],caltran!$J$2:$P$182,7,FALSE)</f>
        <v>8010</v>
      </c>
      <c r="S2026" s="63">
        <f>VLOOKUP(class[[#This Row],[count_rd]],caltran!$J$2:$P$182,6,FALSE)</f>
        <v>15990</v>
      </c>
      <c r="T2026" s="1">
        <f>IF(AND(class[[#This Row],[flow]]&gt;=class[[#This Row],[low]], class[[#This Row],[flow]]&lt;=class[[#This Row],[high]]),1,0)</f>
        <v>1</v>
      </c>
    </row>
    <row r="2027" spans="1:20" x14ac:dyDescent="0.25">
      <c r="A2027" s="61">
        <v>16698</v>
      </c>
      <c r="B2027" s="61">
        <v>4</v>
      </c>
      <c r="C2027" s="61">
        <v>1</v>
      </c>
      <c r="D2027" s="68">
        <v>2</v>
      </c>
      <c r="E2027" s="61" t="s">
        <v>77</v>
      </c>
      <c r="F2027" s="61">
        <v>4</v>
      </c>
      <c r="G20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27" s="62">
        <v>2</v>
      </c>
      <c r="I2027" s="62">
        <v>14</v>
      </c>
      <c r="J2027" s="61">
        <v>12363</v>
      </c>
      <c r="K2027" s="4">
        <f>VLOOKUP(class[[#This Row],[hwycov_id]],readme!E:F,2,FALSE)</f>
        <v>7115.9410010000001</v>
      </c>
      <c r="L2027" s="64">
        <f t="shared" si="93"/>
        <v>-0.42441632281808617</v>
      </c>
      <c r="M2027" s="65">
        <f t="shared" si="94"/>
        <v>-5247.0589989999999</v>
      </c>
      <c r="N2027" s="65">
        <f t="shared" si="95"/>
        <v>27531628.138986882</v>
      </c>
      <c r="O2027" s="66" t="e">
        <v>#N/A</v>
      </c>
      <c r="P2027" s="1">
        <v>2027</v>
      </c>
      <c r="Q2027" s="46">
        <f>ROUND(class[[#This Row],[count]],-3)</f>
        <v>12000</v>
      </c>
      <c r="R2027" s="59">
        <f>VLOOKUP(class[[#This Row],[count_rd]],caltran!$J$2:$P$182,7,FALSE)</f>
        <v>8010</v>
      </c>
      <c r="S2027" s="63">
        <f>VLOOKUP(class[[#This Row],[count_rd]],caltran!$J$2:$P$182,6,FALSE)</f>
        <v>15990</v>
      </c>
      <c r="T2027" s="1">
        <f>IF(AND(class[[#This Row],[flow]]&gt;=class[[#This Row],[low]], class[[#This Row],[flow]]&lt;=class[[#This Row],[high]]),1,0)</f>
        <v>0</v>
      </c>
    </row>
    <row r="2028" spans="1:20" x14ac:dyDescent="0.25">
      <c r="A2028" s="61">
        <v>15880</v>
      </c>
      <c r="B2028" s="61">
        <v>4</v>
      </c>
      <c r="C2028" s="61">
        <v>1</v>
      </c>
      <c r="D2028" s="68">
        <v>2</v>
      </c>
      <c r="E2028" s="61" t="s">
        <v>77</v>
      </c>
      <c r="F2028" s="61">
        <v>4</v>
      </c>
      <c r="G20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28" s="62">
        <v>6</v>
      </c>
      <c r="I2028" s="62">
        <v>17</v>
      </c>
      <c r="J2028" s="61">
        <v>12400</v>
      </c>
      <c r="K2028" s="4">
        <f>VLOOKUP(class[[#This Row],[hwycov_id]],readme!E:F,2,FALSE)</f>
        <v>10978.721724999999</v>
      </c>
      <c r="L2028" s="64">
        <f t="shared" si="93"/>
        <v>-0.11461921572580647</v>
      </c>
      <c r="M2028" s="65">
        <f t="shared" si="94"/>
        <v>-1421.2782750000006</v>
      </c>
      <c r="N2028" s="65">
        <f t="shared" si="95"/>
        <v>2020031.9349869774</v>
      </c>
      <c r="O2028" s="66" t="e">
        <v>#N/A</v>
      </c>
      <c r="P2028" s="1">
        <v>2028</v>
      </c>
      <c r="Q2028" s="46">
        <f>ROUND(class[[#This Row],[count]],-3)</f>
        <v>12000</v>
      </c>
      <c r="R2028" s="59">
        <f>VLOOKUP(class[[#This Row],[count_rd]],caltran!$J$2:$P$182,7,FALSE)</f>
        <v>8010</v>
      </c>
      <c r="S2028" s="63">
        <f>VLOOKUP(class[[#This Row],[count_rd]],caltran!$J$2:$P$182,6,FALSE)</f>
        <v>15990</v>
      </c>
      <c r="T2028" s="1">
        <f>IF(AND(class[[#This Row],[flow]]&gt;=class[[#This Row],[low]], class[[#This Row],[flow]]&lt;=class[[#This Row],[high]]),1,0)</f>
        <v>1</v>
      </c>
    </row>
    <row r="2029" spans="1:20" x14ac:dyDescent="0.25">
      <c r="A2029" s="61">
        <v>15693</v>
      </c>
      <c r="B2029" s="61">
        <v>4</v>
      </c>
      <c r="C2029" s="61">
        <v>1</v>
      </c>
      <c r="D2029" s="68">
        <v>2</v>
      </c>
      <c r="E2029" s="61" t="s">
        <v>77</v>
      </c>
      <c r="F2029" s="61">
        <v>4</v>
      </c>
      <c r="G20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29" s="62">
        <v>3</v>
      </c>
      <c r="I2029" s="62">
        <v>14</v>
      </c>
      <c r="J2029" s="61">
        <v>12693</v>
      </c>
      <c r="K2029" s="4">
        <f>VLOOKUP(class[[#This Row],[hwycov_id]],readme!E:F,2,FALSE)</f>
        <v>5465.6702380000006</v>
      </c>
      <c r="L2029" s="64">
        <f t="shared" si="93"/>
        <v>-0.56939492334357511</v>
      </c>
      <c r="M2029" s="65">
        <f t="shared" si="94"/>
        <v>-7227.3297619999994</v>
      </c>
      <c r="N2029" s="65">
        <f t="shared" si="95"/>
        <v>52234295.488690965</v>
      </c>
      <c r="O2029" s="66" t="e">
        <v>#N/A</v>
      </c>
      <c r="P2029" s="1">
        <v>2029</v>
      </c>
      <c r="Q2029" s="46">
        <f>ROUND(class[[#This Row],[count]],-3)</f>
        <v>13000</v>
      </c>
      <c r="R2029" s="59">
        <f>VLOOKUP(class[[#This Row],[count_rd]],caltran!$J$2:$P$182,7,FALSE)</f>
        <v>8775</v>
      </c>
      <c r="S2029" s="63">
        <f>VLOOKUP(class[[#This Row],[count_rd]],caltran!$J$2:$P$182,6,FALSE)</f>
        <v>17225</v>
      </c>
      <c r="T2029" s="1">
        <f>IF(AND(class[[#This Row],[flow]]&gt;=class[[#This Row],[low]], class[[#This Row],[flow]]&lt;=class[[#This Row],[high]]),1,0)</f>
        <v>0</v>
      </c>
    </row>
    <row r="2030" spans="1:20" x14ac:dyDescent="0.25">
      <c r="A2030" s="61">
        <v>20157</v>
      </c>
      <c r="B2030" s="61">
        <v>4</v>
      </c>
      <c r="C2030" s="61">
        <v>1</v>
      </c>
      <c r="D2030" s="68">
        <v>2</v>
      </c>
      <c r="E2030" s="61" t="s">
        <v>77</v>
      </c>
      <c r="F2030" s="61">
        <v>4</v>
      </c>
      <c r="G20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30" s="62">
        <v>4</v>
      </c>
      <c r="I2030" s="62">
        <v>14</v>
      </c>
      <c r="J2030" s="61">
        <v>12808</v>
      </c>
      <c r="K2030" s="4">
        <f>VLOOKUP(class[[#This Row],[hwycov_id]],readme!E:F,2,FALSE)</f>
        <v>10017.828278000001</v>
      </c>
      <c r="L2030" s="64">
        <f t="shared" si="93"/>
        <v>-0.2178460120237351</v>
      </c>
      <c r="M2030" s="65">
        <f t="shared" si="94"/>
        <v>-2790.1717219999991</v>
      </c>
      <c r="N2030" s="65">
        <f t="shared" si="95"/>
        <v>7785058.2382484404</v>
      </c>
      <c r="O2030" s="66" t="e">
        <v>#N/A</v>
      </c>
      <c r="P2030" s="1">
        <v>2030</v>
      </c>
      <c r="Q2030" s="46">
        <f>ROUND(class[[#This Row],[count]],-3)</f>
        <v>13000</v>
      </c>
      <c r="R2030" s="59">
        <f>VLOOKUP(class[[#This Row],[count_rd]],caltran!$J$2:$P$182,7,FALSE)</f>
        <v>8775</v>
      </c>
      <c r="S2030" s="63">
        <f>VLOOKUP(class[[#This Row],[count_rd]],caltran!$J$2:$P$182,6,FALSE)</f>
        <v>17225</v>
      </c>
      <c r="T2030" s="1">
        <f>IF(AND(class[[#This Row],[flow]]&gt;=class[[#This Row],[low]], class[[#This Row],[flow]]&lt;=class[[#This Row],[high]]),1,0)</f>
        <v>1</v>
      </c>
    </row>
    <row r="2031" spans="1:20" x14ac:dyDescent="0.25">
      <c r="A2031" s="61">
        <v>281</v>
      </c>
      <c r="B2031" s="61">
        <v>4</v>
      </c>
      <c r="C2031" s="61">
        <v>1</v>
      </c>
      <c r="D2031" s="68">
        <v>2</v>
      </c>
      <c r="E2031" s="61" t="s">
        <v>77</v>
      </c>
      <c r="F2031" s="61">
        <v>4</v>
      </c>
      <c r="G20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031" s="62">
        <v>2</v>
      </c>
      <c r="I2031" s="62">
        <v>14</v>
      </c>
      <c r="J2031" s="61">
        <v>12827</v>
      </c>
      <c r="K2031" s="4">
        <f>VLOOKUP(class[[#This Row],[hwycov_id]],readme!E:F,2,FALSE)</f>
        <v>20874.386337</v>
      </c>
      <c r="L2031" s="64">
        <f t="shared" si="93"/>
        <v>0.62737868067357927</v>
      </c>
      <c r="M2031" s="65">
        <f t="shared" si="94"/>
        <v>8047.3863369999999</v>
      </c>
      <c r="N2031" s="65">
        <f t="shared" si="95"/>
        <v>64760426.856934279</v>
      </c>
      <c r="O2031" s="66" t="e">
        <v>#N/A</v>
      </c>
      <c r="P2031" s="1">
        <v>2031</v>
      </c>
      <c r="Q2031" s="46">
        <f>ROUND(class[[#This Row],[count]],-3)</f>
        <v>13000</v>
      </c>
      <c r="R2031" s="59">
        <f>VLOOKUP(class[[#This Row],[count_rd]],caltran!$J$2:$P$182,7,FALSE)</f>
        <v>8775</v>
      </c>
      <c r="S2031" s="63">
        <f>VLOOKUP(class[[#This Row],[count_rd]],caltran!$J$2:$P$182,6,FALSE)</f>
        <v>17225</v>
      </c>
      <c r="T2031" s="1">
        <f>IF(AND(class[[#This Row],[flow]]&gt;=class[[#This Row],[low]], class[[#This Row],[flow]]&lt;=class[[#This Row],[high]]),1,0)</f>
        <v>0</v>
      </c>
    </row>
    <row r="2032" spans="1:20" x14ac:dyDescent="0.25">
      <c r="A2032" s="61">
        <v>12396</v>
      </c>
      <c r="B2032" s="61">
        <v>4</v>
      </c>
      <c r="C2032" s="61">
        <v>1</v>
      </c>
      <c r="D2032" s="68">
        <v>2</v>
      </c>
      <c r="E2032" s="61" t="s">
        <v>77</v>
      </c>
      <c r="F2032" s="61">
        <v>4</v>
      </c>
      <c r="G20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32" s="62">
        <v>7</v>
      </c>
      <c r="I2032" s="62">
        <v>7</v>
      </c>
      <c r="J2032" s="61">
        <v>12900</v>
      </c>
      <c r="K2032" s="4">
        <f>VLOOKUP(class[[#This Row],[hwycov_id]],readme!E:F,2,FALSE)</f>
        <v>5432.0067510000008</v>
      </c>
      <c r="L2032" s="64">
        <f t="shared" si="93"/>
        <v>-0.5789142053488372</v>
      </c>
      <c r="M2032" s="65">
        <f t="shared" si="94"/>
        <v>-7467.9932489999992</v>
      </c>
      <c r="N2032" s="65">
        <f t="shared" si="95"/>
        <v>55770923.167109564</v>
      </c>
      <c r="O2032" s="66" t="e">
        <v>#N/A</v>
      </c>
      <c r="P2032" s="1">
        <v>2032</v>
      </c>
      <c r="Q2032" s="46">
        <f>ROUND(class[[#This Row],[count]],-3)</f>
        <v>13000</v>
      </c>
      <c r="R2032" s="59">
        <f>VLOOKUP(class[[#This Row],[count_rd]],caltran!$J$2:$P$182,7,FALSE)</f>
        <v>8775</v>
      </c>
      <c r="S2032" s="63">
        <f>VLOOKUP(class[[#This Row],[count_rd]],caltran!$J$2:$P$182,6,FALSE)</f>
        <v>17225</v>
      </c>
      <c r="T2032" s="1">
        <f>IF(AND(class[[#This Row],[flow]]&gt;=class[[#This Row],[low]], class[[#This Row],[flow]]&lt;=class[[#This Row],[high]]),1,0)</f>
        <v>0</v>
      </c>
    </row>
    <row r="2033" spans="1:20" x14ac:dyDescent="0.25">
      <c r="A2033" s="61">
        <v>11867</v>
      </c>
      <c r="B2033" s="61">
        <v>4</v>
      </c>
      <c r="C2033" s="61">
        <v>1</v>
      </c>
      <c r="D2033" s="68">
        <v>2</v>
      </c>
      <c r="E2033" s="61" t="s">
        <v>77</v>
      </c>
      <c r="F2033" s="61">
        <v>4</v>
      </c>
      <c r="G20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33" s="62">
        <v>7</v>
      </c>
      <c r="I2033" s="62">
        <v>19</v>
      </c>
      <c r="J2033" s="61">
        <v>13000</v>
      </c>
      <c r="K2033" s="4">
        <f>VLOOKUP(class[[#This Row],[hwycov_id]],readme!E:F,2,FALSE)</f>
        <v>9241.6118150000002</v>
      </c>
      <c r="L2033" s="64">
        <f t="shared" si="93"/>
        <v>-0.2891067834615384</v>
      </c>
      <c r="M2033" s="65">
        <f t="shared" si="94"/>
        <v>-3758.3881849999998</v>
      </c>
      <c r="N2033" s="65">
        <f t="shared" si="95"/>
        <v>14125481.749147592</v>
      </c>
      <c r="O2033" s="66" t="e">
        <v>#N/A</v>
      </c>
      <c r="P2033" s="1">
        <v>2033</v>
      </c>
      <c r="Q2033" s="46">
        <f>ROUND(class[[#This Row],[count]],-3)</f>
        <v>13000</v>
      </c>
      <c r="R2033" s="59">
        <f>VLOOKUP(class[[#This Row],[count_rd]],caltran!$J$2:$P$182,7,FALSE)</f>
        <v>8775</v>
      </c>
      <c r="S2033" s="63">
        <f>VLOOKUP(class[[#This Row],[count_rd]],caltran!$J$2:$P$182,6,FALSE)</f>
        <v>17225</v>
      </c>
      <c r="T2033" s="1">
        <f>IF(AND(class[[#This Row],[flow]]&gt;=class[[#This Row],[low]], class[[#This Row],[flow]]&lt;=class[[#This Row],[high]]),1,0)</f>
        <v>1</v>
      </c>
    </row>
    <row r="2034" spans="1:20" x14ac:dyDescent="0.25">
      <c r="A2034" s="61">
        <v>18627</v>
      </c>
      <c r="B2034" s="61">
        <v>4</v>
      </c>
      <c r="C2034" s="61">
        <v>1</v>
      </c>
      <c r="D2034" s="68">
        <v>1</v>
      </c>
      <c r="E2034" s="61" t="s">
        <v>77</v>
      </c>
      <c r="F2034" s="61">
        <v>4</v>
      </c>
      <c r="G20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34" s="62">
        <v>1</v>
      </c>
      <c r="I2034" s="62">
        <v>14</v>
      </c>
      <c r="J2034" s="61">
        <v>13209</v>
      </c>
      <c r="K2034" s="4">
        <f>VLOOKUP(class[[#This Row],[hwycov_id]],readme!E:F,2,FALSE)</f>
        <v>9739.7434080000003</v>
      </c>
      <c r="L2034" s="64">
        <f t="shared" si="93"/>
        <v>-0.26264339404951165</v>
      </c>
      <c r="M2034" s="65">
        <f t="shared" si="94"/>
        <v>-3469.2565919999997</v>
      </c>
      <c r="N2034" s="65">
        <f t="shared" si="95"/>
        <v>12035741.301135452</v>
      </c>
      <c r="O2034" s="66" t="e">
        <v>#N/A</v>
      </c>
      <c r="P2034" s="1">
        <v>2034</v>
      </c>
      <c r="Q2034" s="46">
        <f>ROUND(class[[#This Row],[count]],-3)</f>
        <v>13000</v>
      </c>
      <c r="R2034" s="59">
        <f>VLOOKUP(class[[#This Row],[count_rd]],caltran!$J$2:$P$182,7,FALSE)</f>
        <v>8775</v>
      </c>
      <c r="S2034" s="63">
        <f>VLOOKUP(class[[#This Row],[count_rd]],caltran!$J$2:$P$182,6,FALSE)</f>
        <v>17225</v>
      </c>
      <c r="T2034" s="1">
        <f>IF(AND(class[[#This Row],[flow]]&gt;=class[[#This Row],[low]], class[[#This Row],[flow]]&lt;=class[[#This Row],[high]]),1,0)</f>
        <v>1</v>
      </c>
    </row>
    <row r="2035" spans="1:20" x14ac:dyDescent="0.25">
      <c r="A2035" s="61">
        <v>5072</v>
      </c>
      <c r="B2035" s="61">
        <v>4</v>
      </c>
      <c r="C2035" s="61">
        <v>1</v>
      </c>
      <c r="D2035" s="68">
        <v>2</v>
      </c>
      <c r="E2035" s="61" t="s">
        <v>77</v>
      </c>
      <c r="F2035" s="61">
        <v>4</v>
      </c>
      <c r="G20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35" s="62">
        <v>3</v>
      </c>
      <c r="I2035" s="62">
        <v>14</v>
      </c>
      <c r="J2035" s="61">
        <v>13349</v>
      </c>
      <c r="K2035" s="4">
        <f>VLOOKUP(class[[#This Row],[hwycov_id]],readme!E:F,2,FALSE)</f>
        <v>17239.742416000001</v>
      </c>
      <c r="L2035" s="64">
        <f t="shared" si="93"/>
        <v>0.29146321192598701</v>
      </c>
      <c r="M2035" s="65">
        <f t="shared" si="94"/>
        <v>3890.742416000001</v>
      </c>
      <c r="N2035" s="65">
        <f t="shared" si="95"/>
        <v>15137876.547661524</v>
      </c>
      <c r="O2035" s="66" t="e">
        <v>#N/A</v>
      </c>
      <c r="P2035" s="1">
        <v>2035</v>
      </c>
      <c r="Q2035" s="46">
        <f>ROUND(class[[#This Row],[count]],-3)</f>
        <v>13000</v>
      </c>
      <c r="R2035" s="59">
        <f>VLOOKUP(class[[#This Row],[count_rd]],caltran!$J$2:$P$182,7,FALSE)</f>
        <v>8775</v>
      </c>
      <c r="S2035" s="63">
        <f>VLOOKUP(class[[#This Row],[count_rd]],caltran!$J$2:$P$182,6,FALSE)</f>
        <v>17225</v>
      </c>
      <c r="T2035" s="1">
        <f>IF(AND(class[[#This Row],[flow]]&gt;=class[[#This Row],[low]], class[[#This Row],[flow]]&lt;=class[[#This Row],[high]]),1,0)</f>
        <v>0</v>
      </c>
    </row>
    <row r="2036" spans="1:20" x14ac:dyDescent="0.25">
      <c r="A2036" s="61">
        <v>3843</v>
      </c>
      <c r="B2036" s="61">
        <v>4</v>
      </c>
      <c r="C2036" s="61">
        <v>1</v>
      </c>
      <c r="D2036" s="68">
        <v>2</v>
      </c>
      <c r="E2036" s="61" t="s">
        <v>77</v>
      </c>
      <c r="F2036" s="61">
        <v>4</v>
      </c>
      <c r="G20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36" s="62">
        <v>3</v>
      </c>
      <c r="I2036" s="62">
        <v>14</v>
      </c>
      <c r="J2036" s="61">
        <v>13419</v>
      </c>
      <c r="K2036" s="4">
        <f>VLOOKUP(class[[#This Row],[hwycov_id]],readme!E:F,2,FALSE)</f>
        <v>13165.001603000001</v>
      </c>
      <c r="L2036" s="64">
        <f t="shared" si="93"/>
        <v>-1.8928265668082478E-2</v>
      </c>
      <c r="M2036" s="65">
        <f t="shared" si="94"/>
        <v>-253.99839699999939</v>
      </c>
      <c r="N2036" s="65">
        <f t="shared" si="95"/>
        <v>64515.185678569294</v>
      </c>
      <c r="O2036" s="66" t="e">
        <v>#N/A</v>
      </c>
      <c r="P2036" s="1">
        <v>2036</v>
      </c>
      <c r="Q2036" s="46">
        <f>ROUND(class[[#This Row],[count]],-3)</f>
        <v>13000</v>
      </c>
      <c r="R2036" s="59">
        <f>VLOOKUP(class[[#This Row],[count_rd]],caltran!$J$2:$P$182,7,FALSE)</f>
        <v>8775</v>
      </c>
      <c r="S2036" s="63">
        <f>VLOOKUP(class[[#This Row],[count_rd]],caltran!$J$2:$P$182,6,FALSE)</f>
        <v>17225</v>
      </c>
      <c r="T2036" s="1">
        <f>IF(AND(class[[#This Row],[flow]]&gt;=class[[#This Row],[low]], class[[#This Row],[flow]]&lt;=class[[#This Row],[high]]),1,0)</f>
        <v>1</v>
      </c>
    </row>
    <row r="2037" spans="1:20" x14ac:dyDescent="0.25">
      <c r="A2037" s="61">
        <v>13557</v>
      </c>
      <c r="B2037" s="61">
        <v>4</v>
      </c>
      <c r="C2037" s="61">
        <v>1</v>
      </c>
      <c r="D2037" s="68">
        <v>2</v>
      </c>
      <c r="E2037" s="61" t="s">
        <v>77</v>
      </c>
      <c r="F2037" s="61">
        <v>4</v>
      </c>
      <c r="G20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37" s="62">
        <v>6</v>
      </c>
      <c r="I2037" s="62">
        <v>17</v>
      </c>
      <c r="J2037" s="61">
        <v>13500</v>
      </c>
      <c r="K2037" s="4">
        <f>VLOOKUP(class[[#This Row],[hwycov_id]],readme!E:F,2,FALSE)</f>
        <v>8332.6223989999999</v>
      </c>
      <c r="L2037" s="64">
        <f t="shared" ref="L2037:L2100" si="96">K2037/J2037-1</f>
        <v>-0.38276871118518518</v>
      </c>
      <c r="M2037" s="65">
        <f t="shared" ref="M2037:M2100" si="97">K2037-J2037</f>
        <v>-5167.3776010000001</v>
      </c>
      <c r="N2037" s="65">
        <f t="shared" ref="N2037:N2100" si="98">POWER(M2037,2)</f>
        <v>26701791.271316517</v>
      </c>
      <c r="O2037" s="66" t="e">
        <v>#N/A</v>
      </c>
      <c r="P2037" s="1">
        <v>2037</v>
      </c>
      <c r="Q2037" s="46">
        <f>ROUND(class[[#This Row],[count]],-3)</f>
        <v>14000</v>
      </c>
      <c r="R2037" s="59">
        <f>VLOOKUP(class[[#This Row],[count_rd]],caltran!$J$2:$P$182,7,FALSE)</f>
        <v>9618</v>
      </c>
      <c r="S2037" s="63">
        <f>VLOOKUP(class[[#This Row],[count_rd]],caltran!$J$2:$P$182,6,FALSE)</f>
        <v>18382</v>
      </c>
      <c r="T2037" s="1">
        <f>IF(AND(class[[#This Row],[flow]]&gt;=class[[#This Row],[low]], class[[#This Row],[flow]]&lt;=class[[#This Row],[high]]),1,0)</f>
        <v>0</v>
      </c>
    </row>
    <row r="2038" spans="1:20" x14ac:dyDescent="0.25">
      <c r="A2038" s="61">
        <v>4627</v>
      </c>
      <c r="B2038" s="61">
        <v>4</v>
      </c>
      <c r="C2038" s="61">
        <v>1</v>
      </c>
      <c r="D2038" s="68">
        <v>2</v>
      </c>
      <c r="E2038" s="61" t="s">
        <v>77</v>
      </c>
      <c r="F2038" s="61">
        <v>4</v>
      </c>
      <c r="G20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38" s="62">
        <v>5</v>
      </c>
      <c r="I2038" s="62">
        <v>5</v>
      </c>
      <c r="J2038" s="61">
        <v>13800</v>
      </c>
      <c r="K2038" s="4">
        <f>VLOOKUP(class[[#This Row],[hwycov_id]],readme!E:F,2,FALSE)</f>
        <v>13202.899795999998</v>
      </c>
      <c r="L2038" s="64">
        <f t="shared" si="96"/>
        <v>-4.3268130724637865E-2</v>
      </c>
      <c r="M2038" s="65">
        <f t="shared" si="97"/>
        <v>-597.10020400000212</v>
      </c>
      <c r="N2038" s="65">
        <f t="shared" si="98"/>
        <v>356528.65361684415</v>
      </c>
      <c r="O2038" s="66" t="e">
        <v>#N/A</v>
      </c>
      <c r="P2038" s="1">
        <v>2038</v>
      </c>
      <c r="Q2038" s="46">
        <f>ROUND(class[[#This Row],[count]],-3)</f>
        <v>14000</v>
      </c>
      <c r="R2038" s="59">
        <f>VLOOKUP(class[[#This Row],[count_rd]],caltran!$J$2:$P$182,7,FALSE)</f>
        <v>9618</v>
      </c>
      <c r="S2038" s="63">
        <f>VLOOKUP(class[[#This Row],[count_rd]],caltran!$J$2:$P$182,6,FALSE)</f>
        <v>18382</v>
      </c>
      <c r="T2038" s="1">
        <f>IF(AND(class[[#This Row],[flow]]&gt;=class[[#This Row],[low]], class[[#This Row],[flow]]&lt;=class[[#This Row],[high]]),1,0)</f>
        <v>1</v>
      </c>
    </row>
    <row r="2039" spans="1:20" x14ac:dyDescent="0.25">
      <c r="A2039" s="61">
        <v>1347</v>
      </c>
      <c r="B2039" s="61">
        <v>4</v>
      </c>
      <c r="C2039" s="61">
        <v>1</v>
      </c>
      <c r="D2039" s="68">
        <v>2</v>
      </c>
      <c r="E2039" s="61" t="s">
        <v>77</v>
      </c>
      <c r="F2039" s="61">
        <v>4</v>
      </c>
      <c r="G20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39" s="62">
        <v>4</v>
      </c>
      <c r="I2039" s="62">
        <v>2</v>
      </c>
      <c r="J2039" s="61">
        <v>13800</v>
      </c>
      <c r="K2039" s="4">
        <f>VLOOKUP(class[[#This Row],[hwycov_id]],readme!E:F,2,FALSE)</f>
        <v>12324.819818</v>
      </c>
      <c r="L2039" s="64">
        <f t="shared" si="96"/>
        <v>-0.10689711463768115</v>
      </c>
      <c r="M2039" s="65">
        <f t="shared" si="97"/>
        <v>-1475.1801820000001</v>
      </c>
      <c r="N2039" s="65">
        <f t="shared" si="98"/>
        <v>2176156.5693655531</v>
      </c>
      <c r="O2039" s="66" t="e">
        <v>#N/A</v>
      </c>
      <c r="P2039" s="1">
        <v>2039</v>
      </c>
      <c r="Q2039" s="46">
        <f>ROUND(class[[#This Row],[count]],-3)</f>
        <v>14000</v>
      </c>
      <c r="R2039" s="59">
        <f>VLOOKUP(class[[#This Row],[count_rd]],caltran!$J$2:$P$182,7,FALSE)</f>
        <v>9618</v>
      </c>
      <c r="S2039" s="63">
        <f>VLOOKUP(class[[#This Row],[count_rd]],caltran!$J$2:$P$182,6,FALSE)</f>
        <v>18382</v>
      </c>
      <c r="T2039" s="1">
        <f>IF(AND(class[[#This Row],[flow]]&gt;=class[[#This Row],[low]], class[[#This Row],[flow]]&lt;=class[[#This Row],[high]]),1,0)</f>
        <v>1</v>
      </c>
    </row>
    <row r="2040" spans="1:20" x14ac:dyDescent="0.25">
      <c r="A2040" s="61">
        <v>7800</v>
      </c>
      <c r="B2040" s="61">
        <v>4</v>
      </c>
      <c r="C2040" s="61">
        <v>1</v>
      </c>
      <c r="D2040" s="68">
        <v>2</v>
      </c>
      <c r="E2040" s="61" t="s">
        <v>77</v>
      </c>
      <c r="F2040" s="61">
        <v>4</v>
      </c>
      <c r="G20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40" s="62">
        <v>5</v>
      </c>
      <c r="I2040" s="62">
        <v>19</v>
      </c>
      <c r="J2040" s="61">
        <v>14200</v>
      </c>
      <c r="K2040" s="4">
        <f>VLOOKUP(class[[#This Row],[hwycov_id]],readme!E:F,2,FALSE)</f>
        <v>6479.1656660000008</v>
      </c>
      <c r="L2040" s="64">
        <f t="shared" si="96"/>
        <v>-0.54372072774647884</v>
      </c>
      <c r="M2040" s="65">
        <f t="shared" si="97"/>
        <v>-7720.8343339999992</v>
      </c>
      <c r="N2040" s="65">
        <f t="shared" si="98"/>
        <v>59611282.81307321</v>
      </c>
      <c r="O2040" s="66" t="e">
        <v>#N/A</v>
      </c>
      <c r="P2040" s="1">
        <v>2040</v>
      </c>
      <c r="Q2040" s="46">
        <f>ROUND(class[[#This Row],[count]],-3)</f>
        <v>14000</v>
      </c>
      <c r="R2040" s="59">
        <f>VLOOKUP(class[[#This Row],[count_rd]],caltran!$J$2:$P$182,7,FALSE)</f>
        <v>9618</v>
      </c>
      <c r="S2040" s="63">
        <f>VLOOKUP(class[[#This Row],[count_rd]],caltran!$J$2:$P$182,6,FALSE)</f>
        <v>18382</v>
      </c>
      <c r="T2040" s="1">
        <f>IF(AND(class[[#This Row],[flow]]&gt;=class[[#This Row],[low]], class[[#This Row],[flow]]&lt;=class[[#This Row],[high]]),1,0)</f>
        <v>0</v>
      </c>
    </row>
    <row r="2041" spans="1:20" x14ac:dyDescent="0.25">
      <c r="A2041" s="61">
        <v>680</v>
      </c>
      <c r="B2041" s="61">
        <v>4</v>
      </c>
      <c r="C2041" s="61">
        <v>1</v>
      </c>
      <c r="D2041" s="68">
        <v>1</v>
      </c>
      <c r="E2041" s="61" t="s">
        <v>77</v>
      </c>
      <c r="F2041" s="61">
        <v>4</v>
      </c>
      <c r="G20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41" s="62">
        <v>7</v>
      </c>
      <c r="I2041" s="62">
        <v>7</v>
      </c>
      <c r="J2041" s="61">
        <v>14300</v>
      </c>
      <c r="K2041" s="4">
        <f>VLOOKUP(class[[#This Row],[hwycov_id]],readme!E:F,2,FALSE)</f>
        <v>9336.686882</v>
      </c>
      <c r="L2041" s="64">
        <f t="shared" si="96"/>
        <v>-0.34708483342657348</v>
      </c>
      <c r="M2041" s="65">
        <f t="shared" si="97"/>
        <v>-4963.313118</v>
      </c>
      <c r="N2041" s="65">
        <f t="shared" si="98"/>
        <v>24634477.107310884</v>
      </c>
      <c r="O2041" s="66" t="e">
        <v>#N/A</v>
      </c>
      <c r="P2041" s="1">
        <v>2041</v>
      </c>
      <c r="Q2041" s="46">
        <f>ROUND(class[[#This Row],[count]],-3)</f>
        <v>14000</v>
      </c>
      <c r="R2041" s="59">
        <f>VLOOKUP(class[[#This Row],[count_rd]],caltran!$J$2:$P$182,7,FALSE)</f>
        <v>9618</v>
      </c>
      <c r="S2041" s="63">
        <f>VLOOKUP(class[[#This Row],[count_rd]],caltran!$J$2:$P$182,6,FALSE)</f>
        <v>18382</v>
      </c>
      <c r="T2041" s="1">
        <f>IF(AND(class[[#This Row],[flow]]&gt;=class[[#This Row],[low]], class[[#This Row],[flow]]&lt;=class[[#This Row],[high]]),1,0)</f>
        <v>0</v>
      </c>
    </row>
    <row r="2042" spans="1:20" x14ac:dyDescent="0.25">
      <c r="A2042" s="61">
        <v>17275</v>
      </c>
      <c r="B2042" s="61">
        <v>4</v>
      </c>
      <c r="C2042" s="61">
        <v>1</v>
      </c>
      <c r="D2042" s="68">
        <v>2</v>
      </c>
      <c r="E2042" s="61" t="s">
        <v>77</v>
      </c>
      <c r="F2042" s="61">
        <v>4</v>
      </c>
      <c r="G20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42" s="62">
        <v>7</v>
      </c>
      <c r="I2042" s="62">
        <v>7</v>
      </c>
      <c r="J2042" s="61">
        <v>14300</v>
      </c>
      <c r="K2042" s="4">
        <f>VLOOKUP(class[[#This Row],[hwycov_id]],readme!E:F,2,FALSE)</f>
        <v>6692.1298229999993</v>
      </c>
      <c r="L2042" s="64">
        <f t="shared" si="96"/>
        <v>-0.53201889349650355</v>
      </c>
      <c r="M2042" s="65">
        <f t="shared" si="97"/>
        <v>-7607.8701770000007</v>
      </c>
      <c r="N2042" s="65">
        <f t="shared" si="98"/>
        <v>57879688.63008602</v>
      </c>
      <c r="O2042" s="66" t="e">
        <v>#N/A</v>
      </c>
      <c r="P2042" s="1">
        <v>2042</v>
      </c>
      <c r="Q2042" s="46">
        <f>ROUND(class[[#This Row],[count]],-3)</f>
        <v>14000</v>
      </c>
      <c r="R2042" s="59">
        <f>VLOOKUP(class[[#This Row],[count_rd]],caltran!$J$2:$P$182,7,FALSE)</f>
        <v>9618</v>
      </c>
      <c r="S2042" s="63">
        <f>VLOOKUP(class[[#This Row],[count_rd]],caltran!$J$2:$P$182,6,FALSE)</f>
        <v>18382</v>
      </c>
      <c r="T2042" s="1">
        <f>IF(AND(class[[#This Row],[flow]]&gt;=class[[#This Row],[low]], class[[#This Row],[flow]]&lt;=class[[#This Row],[high]]),1,0)</f>
        <v>0</v>
      </c>
    </row>
    <row r="2043" spans="1:20" x14ac:dyDescent="0.25">
      <c r="A2043" s="61">
        <v>9729</v>
      </c>
      <c r="B2043" s="61">
        <v>4</v>
      </c>
      <c r="C2043" s="61">
        <v>1</v>
      </c>
      <c r="D2043" s="68">
        <v>2</v>
      </c>
      <c r="E2043" s="61" t="s">
        <v>77</v>
      </c>
      <c r="F2043" s="61">
        <v>4</v>
      </c>
      <c r="G20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43" s="62">
        <v>2</v>
      </c>
      <c r="I2043" s="62">
        <v>14</v>
      </c>
      <c r="J2043" s="61">
        <v>14317</v>
      </c>
      <c r="K2043" s="4">
        <f>VLOOKUP(class[[#This Row],[hwycov_id]],readme!E:F,2,FALSE)</f>
        <v>11484.853303</v>
      </c>
      <c r="L2043" s="64">
        <f t="shared" si="96"/>
        <v>-0.19781704945170075</v>
      </c>
      <c r="M2043" s="65">
        <f t="shared" si="97"/>
        <v>-2832.1466970000001</v>
      </c>
      <c r="N2043" s="65">
        <f t="shared" si="98"/>
        <v>8021054.9133280106</v>
      </c>
      <c r="O2043" s="66" t="e">
        <v>#N/A</v>
      </c>
      <c r="P2043" s="1">
        <v>2043</v>
      </c>
      <c r="Q2043" s="46">
        <f>ROUND(class[[#This Row],[count]],-3)</f>
        <v>14000</v>
      </c>
      <c r="R2043" s="59">
        <f>VLOOKUP(class[[#This Row],[count_rd]],caltran!$J$2:$P$182,7,FALSE)</f>
        <v>9618</v>
      </c>
      <c r="S2043" s="63">
        <f>VLOOKUP(class[[#This Row],[count_rd]],caltran!$J$2:$P$182,6,FALSE)</f>
        <v>18382</v>
      </c>
      <c r="T2043" s="1">
        <f>IF(AND(class[[#This Row],[flow]]&gt;=class[[#This Row],[low]], class[[#This Row],[flow]]&lt;=class[[#This Row],[high]]),1,0)</f>
        <v>1</v>
      </c>
    </row>
    <row r="2044" spans="1:20" x14ac:dyDescent="0.25">
      <c r="A2044" s="61">
        <v>13344</v>
      </c>
      <c r="B2044" s="61">
        <v>4</v>
      </c>
      <c r="C2044" s="61">
        <v>1</v>
      </c>
      <c r="D2044" s="68">
        <v>2</v>
      </c>
      <c r="E2044" s="61" t="s">
        <v>77</v>
      </c>
      <c r="F2044" s="61">
        <v>4</v>
      </c>
      <c r="G20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44" s="62">
        <v>7</v>
      </c>
      <c r="I2044" s="62">
        <v>7</v>
      </c>
      <c r="J2044" s="61">
        <v>14400</v>
      </c>
      <c r="K2044" s="4">
        <f>VLOOKUP(class[[#This Row],[hwycov_id]],readme!E:F,2,FALSE)</f>
        <v>11310.908631999999</v>
      </c>
      <c r="L2044" s="64">
        <f t="shared" si="96"/>
        <v>-0.21452023388888897</v>
      </c>
      <c r="M2044" s="65">
        <f t="shared" si="97"/>
        <v>-3089.0913680000012</v>
      </c>
      <c r="N2044" s="65">
        <f t="shared" si="98"/>
        <v>9542485.4798521195</v>
      </c>
      <c r="O2044" s="66" t="e">
        <v>#N/A</v>
      </c>
      <c r="P2044" s="1">
        <v>2044</v>
      </c>
      <c r="Q2044" s="46">
        <f>ROUND(class[[#This Row],[count]],-3)</f>
        <v>14000</v>
      </c>
      <c r="R2044" s="59">
        <f>VLOOKUP(class[[#This Row],[count_rd]],caltran!$J$2:$P$182,7,FALSE)</f>
        <v>9618</v>
      </c>
      <c r="S2044" s="63">
        <f>VLOOKUP(class[[#This Row],[count_rd]],caltran!$J$2:$P$182,6,FALSE)</f>
        <v>18382</v>
      </c>
      <c r="T2044" s="1">
        <f>IF(AND(class[[#This Row],[flow]]&gt;=class[[#This Row],[low]], class[[#This Row],[flow]]&lt;=class[[#This Row],[high]]),1,0)</f>
        <v>1</v>
      </c>
    </row>
    <row r="2045" spans="1:20" x14ac:dyDescent="0.25">
      <c r="A2045" s="61">
        <v>682</v>
      </c>
      <c r="B2045" s="61">
        <v>4</v>
      </c>
      <c r="C2045" s="61">
        <v>1</v>
      </c>
      <c r="D2045" s="68">
        <v>1</v>
      </c>
      <c r="E2045" s="61" t="s">
        <v>77</v>
      </c>
      <c r="F2045" s="61">
        <v>4</v>
      </c>
      <c r="G20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45" s="62">
        <v>7</v>
      </c>
      <c r="I2045" s="62">
        <v>7</v>
      </c>
      <c r="J2045" s="61">
        <v>14600</v>
      </c>
      <c r="K2045" s="4">
        <f>VLOOKUP(class[[#This Row],[hwycov_id]],readme!E:F,2,FALSE)</f>
        <v>8712.8206559999999</v>
      </c>
      <c r="L2045" s="64">
        <f t="shared" si="96"/>
        <v>-0.40323146191780823</v>
      </c>
      <c r="M2045" s="65">
        <f t="shared" si="97"/>
        <v>-5887.1793440000001</v>
      </c>
      <c r="N2045" s="65">
        <f t="shared" si="98"/>
        <v>34658880.628420271</v>
      </c>
      <c r="O2045" s="66" t="e">
        <v>#N/A</v>
      </c>
      <c r="P2045" s="1">
        <v>2045</v>
      </c>
      <c r="Q2045" s="46">
        <f>ROUND(class[[#This Row],[count]],-3)</f>
        <v>15000</v>
      </c>
      <c r="R2045" s="59">
        <f>VLOOKUP(class[[#This Row],[count_rd]],caltran!$J$2:$P$182,7,FALSE)</f>
        <v>10455.000000000002</v>
      </c>
      <c r="S2045" s="63">
        <f>VLOOKUP(class[[#This Row],[count_rd]],caltran!$J$2:$P$182,6,FALSE)</f>
        <v>19545</v>
      </c>
      <c r="T2045" s="1">
        <f>IF(AND(class[[#This Row],[flow]]&gt;=class[[#This Row],[low]], class[[#This Row],[flow]]&lt;=class[[#This Row],[high]]),1,0)</f>
        <v>0</v>
      </c>
    </row>
    <row r="2046" spans="1:20" x14ac:dyDescent="0.25">
      <c r="A2046" s="61">
        <v>7283</v>
      </c>
      <c r="B2046" s="61">
        <v>4</v>
      </c>
      <c r="C2046" s="61">
        <v>1</v>
      </c>
      <c r="D2046" s="68">
        <v>2</v>
      </c>
      <c r="E2046" s="61" t="s">
        <v>77</v>
      </c>
      <c r="F2046" s="61">
        <v>4</v>
      </c>
      <c r="G20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46" s="62">
        <v>6</v>
      </c>
      <c r="I2046" s="62">
        <v>12</v>
      </c>
      <c r="J2046" s="61">
        <v>14600</v>
      </c>
      <c r="K2046" s="4">
        <f>VLOOKUP(class[[#This Row],[hwycov_id]],readme!E:F,2,FALSE)</f>
        <v>17780.302459999999</v>
      </c>
      <c r="L2046" s="64">
        <f t="shared" si="96"/>
        <v>0.21782893561643824</v>
      </c>
      <c r="M2046" s="65">
        <f t="shared" si="97"/>
        <v>3180.302459999999</v>
      </c>
      <c r="N2046" s="65">
        <f t="shared" si="98"/>
        <v>10114323.737082046</v>
      </c>
      <c r="O2046" s="66" t="e">
        <v>#N/A</v>
      </c>
      <c r="P2046" s="1">
        <v>2046</v>
      </c>
      <c r="Q2046" s="46">
        <f>ROUND(class[[#This Row],[count]],-3)</f>
        <v>15000</v>
      </c>
      <c r="R2046" s="59">
        <f>VLOOKUP(class[[#This Row],[count_rd]],caltran!$J$2:$P$182,7,FALSE)</f>
        <v>10455.000000000002</v>
      </c>
      <c r="S2046" s="63">
        <f>VLOOKUP(class[[#This Row],[count_rd]],caltran!$J$2:$P$182,6,FALSE)</f>
        <v>19545</v>
      </c>
      <c r="T2046" s="1">
        <f>IF(AND(class[[#This Row],[flow]]&gt;=class[[#This Row],[low]], class[[#This Row],[flow]]&lt;=class[[#This Row],[high]]),1,0)</f>
        <v>1</v>
      </c>
    </row>
    <row r="2047" spans="1:20" x14ac:dyDescent="0.25">
      <c r="A2047" s="61">
        <v>12390</v>
      </c>
      <c r="B2047" s="61">
        <v>4</v>
      </c>
      <c r="C2047" s="61">
        <v>1</v>
      </c>
      <c r="D2047" s="68">
        <v>2</v>
      </c>
      <c r="E2047" s="61" t="s">
        <v>77</v>
      </c>
      <c r="F2047" s="61">
        <v>4</v>
      </c>
      <c r="G20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47" s="62">
        <v>7</v>
      </c>
      <c r="I2047" s="62">
        <v>7</v>
      </c>
      <c r="J2047" s="61">
        <v>14800</v>
      </c>
      <c r="K2047" s="4">
        <f>VLOOKUP(class[[#This Row],[hwycov_id]],readme!E:F,2,FALSE)</f>
        <v>9534.452636</v>
      </c>
      <c r="L2047" s="64">
        <f t="shared" si="96"/>
        <v>-0.3557802272972973</v>
      </c>
      <c r="M2047" s="65">
        <f t="shared" si="97"/>
        <v>-5265.547364</v>
      </c>
      <c r="N2047" s="65">
        <f t="shared" si="98"/>
        <v>27725989.042527348</v>
      </c>
      <c r="O2047" s="66" t="e">
        <v>#N/A</v>
      </c>
      <c r="P2047" s="1">
        <v>2047</v>
      </c>
      <c r="Q2047" s="46">
        <f>ROUND(class[[#This Row],[count]],-3)</f>
        <v>15000</v>
      </c>
      <c r="R2047" s="59">
        <f>VLOOKUP(class[[#This Row],[count_rd]],caltran!$J$2:$P$182,7,FALSE)</f>
        <v>10455.000000000002</v>
      </c>
      <c r="S2047" s="63">
        <f>VLOOKUP(class[[#This Row],[count_rd]],caltran!$J$2:$P$182,6,FALSE)</f>
        <v>19545</v>
      </c>
      <c r="T2047" s="1">
        <f>IF(AND(class[[#This Row],[flow]]&gt;=class[[#This Row],[low]], class[[#This Row],[flow]]&lt;=class[[#This Row],[high]]),1,0)</f>
        <v>0</v>
      </c>
    </row>
    <row r="2048" spans="1:20" x14ac:dyDescent="0.25">
      <c r="A2048" s="61">
        <v>5957</v>
      </c>
      <c r="B2048" s="61">
        <v>4</v>
      </c>
      <c r="C2048" s="61">
        <v>1</v>
      </c>
      <c r="D2048" s="68">
        <v>2</v>
      </c>
      <c r="E2048" s="61" t="s">
        <v>77</v>
      </c>
      <c r="F2048" s="61">
        <v>4</v>
      </c>
      <c r="G20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48" s="62">
        <v>3</v>
      </c>
      <c r="I2048" s="62">
        <v>14</v>
      </c>
      <c r="J2048" s="61">
        <v>14885</v>
      </c>
      <c r="K2048" s="4">
        <f>VLOOKUP(class[[#This Row],[hwycov_id]],readme!E:F,2,FALSE)</f>
        <v>10353.364969</v>
      </c>
      <c r="L2048" s="64">
        <f t="shared" si="96"/>
        <v>-0.30444306556936507</v>
      </c>
      <c r="M2048" s="65">
        <f t="shared" si="97"/>
        <v>-4531.6350309999998</v>
      </c>
      <c r="N2048" s="65">
        <f t="shared" si="98"/>
        <v>20535716.05418637</v>
      </c>
      <c r="O2048" s="66" t="e">
        <v>#N/A</v>
      </c>
      <c r="P2048" s="1">
        <v>2048</v>
      </c>
      <c r="Q2048" s="46">
        <f>ROUND(class[[#This Row],[count]],-3)</f>
        <v>15000</v>
      </c>
      <c r="R2048" s="59">
        <f>VLOOKUP(class[[#This Row],[count_rd]],caltran!$J$2:$P$182,7,FALSE)</f>
        <v>10455.000000000002</v>
      </c>
      <c r="S2048" s="63">
        <f>VLOOKUP(class[[#This Row],[count_rd]],caltran!$J$2:$P$182,6,FALSE)</f>
        <v>19545</v>
      </c>
      <c r="T2048" s="1">
        <f>IF(AND(class[[#This Row],[flow]]&gt;=class[[#This Row],[low]], class[[#This Row],[flow]]&lt;=class[[#This Row],[high]]),1,0)</f>
        <v>0</v>
      </c>
    </row>
    <row r="2049" spans="1:20" x14ac:dyDescent="0.25">
      <c r="A2049" s="61">
        <v>13001</v>
      </c>
      <c r="B2049" s="61">
        <v>4</v>
      </c>
      <c r="C2049" s="61">
        <v>1</v>
      </c>
      <c r="D2049" s="68">
        <v>2</v>
      </c>
      <c r="E2049" s="61" t="s">
        <v>77</v>
      </c>
      <c r="F2049" s="61">
        <v>4</v>
      </c>
      <c r="G20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49" s="62">
        <v>5</v>
      </c>
      <c r="I2049" s="62">
        <v>5</v>
      </c>
      <c r="J2049" s="61">
        <v>15100</v>
      </c>
      <c r="K2049" s="4">
        <f>VLOOKUP(class[[#This Row],[hwycov_id]],readme!E:F,2,FALSE)</f>
        <v>9894.8620010000013</v>
      </c>
      <c r="L2049" s="64">
        <f t="shared" si="96"/>
        <v>-0.34471112576158935</v>
      </c>
      <c r="M2049" s="65">
        <f t="shared" si="97"/>
        <v>-5205.1379989999987</v>
      </c>
      <c r="N2049" s="65">
        <f t="shared" si="98"/>
        <v>27093461.588633709</v>
      </c>
      <c r="O2049" s="66" t="e">
        <v>#N/A</v>
      </c>
      <c r="P2049" s="1">
        <v>2049</v>
      </c>
      <c r="Q2049" s="46">
        <f>ROUND(class[[#This Row],[count]],-3)</f>
        <v>15000</v>
      </c>
      <c r="R2049" s="59">
        <f>VLOOKUP(class[[#This Row],[count_rd]],caltran!$J$2:$P$182,7,FALSE)</f>
        <v>10455.000000000002</v>
      </c>
      <c r="S2049" s="63">
        <f>VLOOKUP(class[[#This Row],[count_rd]],caltran!$J$2:$P$182,6,FALSE)</f>
        <v>19545</v>
      </c>
      <c r="T2049" s="1">
        <f>IF(AND(class[[#This Row],[flow]]&gt;=class[[#This Row],[low]], class[[#This Row],[flow]]&lt;=class[[#This Row],[high]]),1,0)</f>
        <v>0</v>
      </c>
    </row>
    <row r="2050" spans="1:20" x14ac:dyDescent="0.25">
      <c r="A2050" s="61">
        <v>13257</v>
      </c>
      <c r="B2050" s="61">
        <v>4</v>
      </c>
      <c r="C2050" s="61">
        <v>1</v>
      </c>
      <c r="D2050" s="68">
        <v>2</v>
      </c>
      <c r="E2050" s="61" t="s">
        <v>77</v>
      </c>
      <c r="F2050" s="61">
        <v>4</v>
      </c>
      <c r="G20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50" s="62">
        <v>5</v>
      </c>
      <c r="I2050" s="62">
        <v>19</v>
      </c>
      <c r="J2050" s="61">
        <v>15500</v>
      </c>
      <c r="K2050" s="4">
        <f>VLOOKUP(class[[#This Row],[hwycov_id]],readme!E:F,2,FALSE)</f>
        <v>12511.124317999998</v>
      </c>
      <c r="L2050" s="64">
        <f t="shared" si="96"/>
        <v>-0.19283068916129043</v>
      </c>
      <c r="M2050" s="65">
        <f t="shared" si="97"/>
        <v>-2988.8756820000017</v>
      </c>
      <c r="N2050" s="65">
        <f t="shared" si="98"/>
        <v>8933377.8424509745</v>
      </c>
      <c r="O2050" s="66" t="e">
        <v>#N/A</v>
      </c>
      <c r="P2050" s="1">
        <v>2050</v>
      </c>
      <c r="Q2050" s="46">
        <f>ROUND(class[[#This Row],[count]],-3)</f>
        <v>16000</v>
      </c>
      <c r="R2050" s="59">
        <f>VLOOKUP(class[[#This Row],[count_rd]],caltran!$J$2:$P$182,7,FALSE)</f>
        <v>11296</v>
      </c>
      <c r="S2050" s="63">
        <f>VLOOKUP(class[[#This Row],[count_rd]],caltran!$J$2:$P$182,6,FALSE)</f>
        <v>20704</v>
      </c>
      <c r="T2050" s="1">
        <f>IF(AND(class[[#This Row],[flow]]&gt;=class[[#This Row],[low]], class[[#This Row],[flow]]&lt;=class[[#This Row],[high]]),1,0)</f>
        <v>1</v>
      </c>
    </row>
    <row r="2051" spans="1:20" x14ac:dyDescent="0.25">
      <c r="A2051" s="61">
        <v>2610</v>
      </c>
      <c r="B2051" s="61">
        <v>4</v>
      </c>
      <c r="C2051" s="61">
        <v>1</v>
      </c>
      <c r="D2051" s="68">
        <v>2</v>
      </c>
      <c r="E2051" s="61" t="s">
        <v>77</v>
      </c>
      <c r="F2051" s="61">
        <v>4</v>
      </c>
      <c r="G20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51" s="62">
        <v>3</v>
      </c>
      <c r="I2051" s="62">
        <v>4</v>
      </c>
      <c r="J2051" s="61">
        <v>15800</v>
      </c>
      <c r="K2051" s="4">
        <f>VLOOKUP(class[[#This Row],[hwycov_id]],readme!E:F,2,FALSE)</f>
        <v>4836.4126830000005</v>
      </c>
      <c r="L2051" s="64">
        <f t="shared" si="96"/>
        <v>-0.69389793145569612</v>
      </c>
      <c r="M2051" s="65">
        <f t="shared" si="97"/>
        <v>-10963.587317</v>
      </c>
      <c r="N2051" s="65">
        <f t="shared" si="98"/>
        <v>120200246.85748325</v>
      </c>
      <c r="O2051" s="66" t="e">
        <v>#N/A</v>
      </c>
      <c r="P2051" s="1">
        <v>2051</v>
      </c>
      <c r="Q2051" s="46">
        <f>ROUND(class[[#This Row],[count]],-3)</f>
        <v>16000</v>
      </c>
      <c r="R2051" s="59">
        <f>VLOOKUP(class[[#This Row],[count_rd]],caltran!$J$2:$P$182,7,FALSE)</f>
        <v>11296</v>
      </c>
      <c r="S2051" s="63">
        <f>VLOOKUP(class[[#This Row],[count_rd]],caltran!$J$2:$P$182,6,FALSE)</f>
        <v>20704</v>
      </c>
      <c r="T2051" s="1">
        <f>IF(AND(class[[#This Row],[flow]]&gt;=class[[#This Row],[low]], class[[#This Row],[flow]]&lt;=class[[#This Row],[high]]),1,0)</f>
        <v>0</v>
      </c>
    </row>
    <row r="2052" spans="1:20" x14ac:dyDescent="0.25">
      <c r="A2052" s="61">
        <v>19715</v>
      </c>
      <c r="B2052" s="61">
        <v>4</v>
      </c>
      <c r="C2052" s="61">
        <v>1</v>
      </c>
      <c r="D2052" s="68">
        <v>2</v>
      </c>
      <c r="E2052" s="61" t="s">
        <v>77</v>
      </c>
      <c r="F2052" s="61">
        <v>4</v>
      </c>
      <c r="G20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52" s="62">
        <v>3</v>
      </c>
      <c r="I2052" s="62">
        <v>14</v>
      </c>
      <c r="J2052" s="61">
        <v>15962</v>
      </c>
      <c r="K2052" s="4">
        <f>VLOOKUP(class[[#This Row],[hwycov_id]],readme!E:F,2,FALSE)</f>
        <v>19033.157104999998</v>
      </c>
      <c r="L2052" s="64">
        <f t="shared" si="96"/>
        <v>0.19240427922566083</v>
      </c>
      <c r="M2052" s="65">
        <f t="shared" si="97"/>
        <v>3071.1571049999984</v>
      </c>
      <c r="N2052" s="65">
        <f t="shared" si="98"/>
        <v>9432005.9635919705</v>
      </c>
      <c r="O2052" s="66" t="e">
        <v>#N/A</v>
      </c>
      <c r="P2052" s="1">
        <v>2052</v>
      </c>
      <c r="Q2052" s="46">
        <f>ROUND(class[[#This Row],[count]],-3)</f>
        <v>16000</v>
      </c>
      <c r="R2052" s="59">
        <f>VLOOKUP(class[[#This Row],[count_rd]],caltran!$J$2:$P$182,7,FALSE)</f>
        <v>11296</v>
      </c>
      <c r="S2052" s="63">
        <f>VLOOKUP(class[[#This Row],[count_rd]],caltran!$J$2:$P$182,6,FALSE)</f>
        <v>20704</v>
      </c>
      <c r="T2052" s="1">
        <f>IF(AND(class[[#This Row],[flow]]&gt;=class[[#This Row],[low]], class[[#This Row],[flow]]&lt;=class[[#This Row],[high]]),1,0)</f>
        <v>1</v>
      </c>
    </row>
    <row r="2053" spans="1:20" x14ac:dyDescent="0.25">
      <c r="A2053" s="61">
        <v>23154</v>
      </c>
      <c r="B2053" s="61">
        <v>4</v>
      </c>
      <c r="C2053" s="61">
        <v>1</v>
      </c>
      <c r="D2053" s="68">
        <v>2</v>
      </c>
      <c r="E2053" s="61" t="s">
        <v>77</v>
      </c>
      <c r="F2053" s="61">
        <v>4</v>
      </c>
      <c r="G20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53" s="62">
        <v>3</v>
      </c>
      <c r="I2053" s="62">
        <v>14</v>
      </c>
      <c r="J2053" s="61">
        <v>15964</v>
      </c>
      <c r="K2053" s="4">
        <f>VLOOKUP(class[[#This Row],[hwycov_id]],readme!E:F,2,FALSE)</f>
        <v>13600.50741</v>
      </c>
      <c r="L2053" s="64">
        <f t="shared" si="96"/>
        <v>-0.14805140253069404</v>
      </c>
      <c r="M2053" s="65">
        <f t="shared" si="97"/>
        <v>-2363.4925899999998</v>
      </c>
      <c r="N2053" s="65">
        <f t="shared" si="98"/>
        <v>5586097.2229849072</v>
      </c>
      <c r="O2053" s="66" t="e">
        <v>#N/A</v>
      </c>
      <c r="P2053" s="1">
        <v>2053</v>
      </c>
      <c r="Q2053" s="46">
        <f>ROUND(class[[#This Row],[count]],-3)</f>
        <v>16000</v>
      </c>
      <c r="R2053" s="59">
        <f>VLOOKUP(class[[#This Row],[count_rd]],caltran!$J$2:$P$182,7,FALSE)</f>
        <v>11296</v>
      </c>
      <c r="S2053" s="63">
        <f>VLOOKUP(class[[#This Row],[count_rd]],caltran!$J$2:$P$182,6,FALSE)</f>
        <v>20704</v>
      </c>
      <c r="T2053" s="1">
        <f>IF(AND(class[[#This Row],[flow]]&gt;=class[[#This Row],[low]], class[[#This Row],[flow]]&lt;=class[[#This Row],[high]]),1,0)</f>
        <v>1</v>
      </c>
    </row>
    <row r="2054" spans="1:20" x14ac:dyDescent="0.25">
      <c r="A2054" s="61">
        <v>1855</v>
      </c>
      <c r="B2054" s="61">
        <v>4</v>
      </c>
      <c r="C2054" s="61">
        <v>1</v>
      </c>
      <c r="D2054" s="68">
        <v>1</v>
      </c>
      <c r="E2054" s="61" t="s">
        <v>77</v>
      </c>
      <c r="F2054" s="61">
        <v>4</v>
      </c>
      <c r="G20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54" s="62">
        <v>2</v>
      </c>
      <c r="I2054" s="62">
        <v>14</v>
      </c>
      <c r="J2054" s="61">
        <v>16600</v>
      </c>
      <c r="K2054" s="4">
        <f>VLOOKUP(class[[#This Row],[hwycov_id]],readme!E:F,2,FALSE)</f>
        <v>5207.7160189999995</v>
      </c>
      <c r="L2054" s="64">
        <f t="shared" si="96"/>
        <v>-0.6862821675301205</v>
      </c>
      <c r="M2054" s="65">
        <f t="shared" si="97"/>
        <v>-11392.283981</v>
      </c>
      <c r="N2054" s="65">
        <f t="shared" si="98"/>
        <v>129784134.30374922</v>
      </c>
      <c r="O2054" s="66" t="e">
        <v>#N/A</v>
      </c>
      <c r="P2054" s="1">
        <v>2054</v>
      </c>
      <c r="Q2054" s="46">
        <f>ROUND(class[[#This Row],[count]],-3)</f>
        <v>17000</v>
      </c>
      <c r="R2054" s="59">
        <f>VLOOKUP(class[[#This Row],[count_rd]],caltran!$J$2:$P$182,7,FALSE)</f>
        <v>12070</v>
      </c>
      <c r="S2054" s="63">
        <f>VLOOKUP(class[[#This Row],[count_rd]],caltran!$J$2:$P$182,6,FALSE)</f>
        <v>21930</v>
      </c>
      <c r="T2054" s="1">
        <f>IF(AND(class[[#This Row],[flow]]&gt;=class[[#This Row],[low]], class[[#This Row],[flow]]&lt;=class[[#This Row],[high]]),1,0)</f>
        <v>0</v>
      </c>
    </row>
    <row r="2055" spans="1:20" x14ac:dyDescent="0.25">
      <c r="A2055" s="61">
        <v>7707</v>
      </c>
      <c r="B2055" s="61">
        <v>4</v>
      </c>
      <c r="C2055" s="61">
        <v>1</v>
      </c>
      <c r="D2055" s="68">
        <v>2</v>
      </c>
      <c r="E2055" s="61" t="s">
        <v>77</v>
      </c>
      <c r="F2055" s="61">
        <v>4</v>
      </c>
      <c r="G20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55" s="62">
        <v>4</v>
      </c>
      <c r="I2055" s="62">
        <v>11</v>
      </c>
      <c r="J2055" s="61">
        <v>16600</v>
      </c>
      <c r="K2055" s="4">
        <f>VLOOKUP(class[[#This Row],[hwycov_id]],readme!E:F,2,FALSE)</f>
        <v>10730.915763000001</v>
      </c>
      <c r="L2055" s="64">
        <f t="shared" si="96"/>
        <v>-0.3535592913855421</v>
      </c>
      <c r="M2055" s="65">
        <f t="shared" si="97"/>
        <v>-5869.0842369999991</v>
      </c>
      <c r="N2055" s="65">
        <f t="shared" si="98"/>
        <v>34446149.781001858</v>
      </c>
      <c r="O2055" s="66" t="e">
        <v>#N/A</v>
      </c>
      <c r="P2055" s="1">
        <v>2055</v>
      </c>
      <c r="Q2055" s="46">
        <f>ROUND(class[[#This Row],[count]],-3)</f>
        <v>17000</v>
      </c>
      <c r="R2055" s="59">
        <f>VLOOKUP(class[[#This Row],[count_rd]],caltran!$J$2:$P$182,7,FALSE)</f>
        <v>12070</v>
      </c>
      <c r="S2055" s="63">
        <f>VLOOKUP(class[[#This Row],[count_rd]],caltran!$J$2:$P$182,6,FALSE)</f>
        <v>21930</v>
      </c>
      <c r="T2055" s="1">
        <f>IF(AND(class[[#This Row],[flow]]&gt;=class[[#This Row],[low]], class[[#This Row],[flow]]&lt;=class[[#This Row],[high]]),1,0)</f>
        <v>0</v>
      </c>
    </row>
    <row r="2056" spans="1:20" x14ac:dyDescent="0.25">
      <c r="A2056" s="61">
        <v>20514</v>
      </c>
      <c r="B2056" s="61">
        <v>4</v>
      </c>
      <c r="C2056" s="61">
        <v>1</v>
      </c>
      <c r="D2056" s="68">
        <v>2</v>
      </c>
      <c r="E2056" s="61" t="s">
        <v>77</v>
      </c>
      <c r="F2056" s="61">
        <v>4</v>
      </c>
      <c r="G20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56" s="62">
        <v>6</v>
      </c>
      <c r="I2056" s="62">
        <v>12</v>
      </c>
      <c r="J2056" s="61">
        <v>16700</v>
      </c>
      <c r="K2056" s="4">
        <f>VLOOKUP(class[[#This Row],[hwycov_id]],readme!E:F,2,FALSE)</f>
        <v>6670.0617980000006</v>
      </c>
      <c r="L2056" s="64">
        <f t="shared" si="96"/>
        <v>-0.60059510191616761</v>
      </c>
      <c r="M2056" s="65">
        <f t="shared" si="97"/>
        <v>-10029.938201999999</v>
      </c>
      <c r="N2056" s="65">
        <f t="shared" si="98"/>
        <v>100599660.33593898</v>
      </c>
      <c r="O2056" s="66" t="e">
        <v>#N/A</v>
      </c>
      <c r="P2056" s="1">
        <v>2056</v>
      </c>
      <c r="Q2056" s="46">
        <f>ROUND(class[[#This Row],[count]],-3)</f>
        <v>17000</v>
      </c>
      <c r="R2056" s="59">
        <f>VLOOKUP(class[[#This Row],[count_rd]],caltran!$J$2:$P$182,7,FALSE)</f>
        <v>12070</v>
      </c>
      <c r="S2056" s="63">
        <f>VLOOKUP(class[[#This Row],[count_rd]],caltran!$J$2:$P$182,6,FALSE)</f>
        <v>21930</v>
      </c>
      <c r="T2056" s="1">
        <f>IF(AND(class[[#This Row],[flow]]&gt;=class[[#This Row],[low]], class[[#This Row],[flow]]&lt;=class[[#This Row],[high]]),1,0)</f>
        <v>0</v>
      </c>
    </row>
    <row r="2057" spans="1:20" x14ac:dyDescent="0.25">
      <c r="A2057" s="61">
        <v>6625</v>
      </c>
      <c r="B2057" s="61">
        <v>4</v>
      </c>
      <c r="C2057" s="61">
        <v>1</v>
      </c>
      <c r="D2057" s="68">
        <v>2</v>
      </c>
      <c r="E2057" s="61" t="s">
        <v>77</v>
      </c>
      <c r="F2057" s="61">
        <v>4</v>
      </c>
      <c r="G20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57" s="62">
        <v>4</v>
      </c>
      <c r="I2057" s="62">
        <v>14</v>
      </c>
      <c r="J2057" s="61">
        <v>16743</v>
      </c>
      <c r="K2057" s="4">
        <f>VLOOKUP(class[[#This Row],[hwycov_id]],readme!E:F,2,FALSE)</f>
        <v>11772.571448999999</v>
      </c>
      <c r="L2057" s="64">
        <f t="shared" si="96"/>
        <v>-0.29686606647554203</v>
      </c>
      <c r="M2057" s="65">
        <f t="shared" si="97"/>
        <v>-4970.4285510000009</v>
      </c>
      <c r="N2057" s="65">
        <f t="shared" si="98"/>
        <v>24705159.980595969</v>
      </c>
      <c r="O2057" s="66" t="e">
        <v>#N/A</v>
      </c>
      <c r="P2057" s="1">
        <v>2057</v>
      </c>
      <c r="Q2057" s="46">
        <f>ROUND(class[[#This Row],[count]],-3)</f>
        <v>17000</v>
      </c>
      <c r="R2057" s="59">
        <f>VLOOKUP(class[[#This Row],[count_rd]],caltran!$J$2:$P$182,7,FALSE)</f>
        <v>12070</v>
      </c>
      <c r="S2057" s="63">
        <f>VLOOKUP(class[[#This Row],[count_rd]],caltran!$J$2:$P$182,6,FALSE)</f>
        <v>21930</v>
      </c>
      <c r="T2057" s="1">
        <f>IF(AND(class[[#This Row],[flow]]&gt;=class[[#This Row],[low]], class[[#This Row],[flow]]&lt;=class[[#This Row],[high]]),1,0)</f>
        <v>0</v>
      </c>
    </row>
    <row r="2058" spans="1:20" x14ac:dyDescent="0.25">
      <c r="A2058" s="61">
        <v>19883</v>
      </c>
      <c r="B2058" s="61">
        <v>4</v>
      </c>
      <c r="C2058" s="61">
        <v>1</v>
      </c>
      <c r="D2058" s="68">
        <v>2</v>
      </c>
      <c r="E2058" s="61" t="s">
        <v>77</v>
      </c>
      <c r="F2058" s="61">
        <v>4</v>
      </c>
      <c r="G20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58" s="62">
        <v>7</v>
      </c>
      <c r="I2058" s="62">
        <v>7</v>
      </c>
      <c r="J2058" s="61">
        <v>16871</v>
      </c>
      <c r="K2058" s="4">
        <f>VLOOKUP(class[[#This Row],[hwycov_id]],readme!E:F,2,FALSE)</f>
        <v>9516.3117079999993</v>
      </c>
      <c r="L2058" s="64">
        <f t="shared" si="96"/>
        <v>-0.43593671341354989</v>
      </c>
      <c r="M2058" s="65">
        <f t="shared" si="97"/>
        <v>-7354.6882920000007</v>
      </c>
      <c r="N2058" s="65">
        <f t="shared" si="98"/>
        <v>54091439.87248189</v>
      </c>
      <c r="O2058" s="66" t="e">
        <v>#N/A</v>
      </c>
      <c r="P2058" s="1">
        <v>2058</v>
      </c>
      <c r="Q2058" s="46">
        <f>ROUND(class[[#This Row],[count]],-3)</f>
        <v>17000</v>
      </c>
      <c r="R2058" s="59">
        <f>VLOOKUP(class[[#This Row],[count_rd]],caltran!$J$2:$P$182,7,FALSE)</f>
        <v>12070</v>
      </c>
      <c r="S2058" s="63">
        <f>VLOOKUP(class[[#This Row],[count_rd]],caltran!$J$2:$P$182,6,FALSE)</f>
        <v>21930</v>
      </c>
      <c r="T2058" s="1">
        <f>IF(AND(class[[#This Row],[flow]]&gt;=class[[#This Row],[low]], class[[#This Row],[flow]]&lt;=class[[#This Row],[high]]),1,0)</f>
        <v>0</v>
      </c>
    </row>
    <row r="2059" spans="1:20" x14ac:dyDescent="0.25">
      <c r="A2059" s="61">
        <v>19742</v>
      </c>
      <c r="B2059" s="61">
        <v>4</v>
      </c>
      <c r="C2059" s="61">
        <v>1</v>
      </c>
      <c r="D2059" s="68">
        <v>2</v>
      </c>
      <c r="E2059" s="61" t="s">
        <v>77</v>
      </c>
      <c r="F2059" s="61">
        <v>4</v>
      </c>
      <c r="G20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59" s="62">
        <v>6</v>
      </c>
      <c r="I2059" s="62">
        <v>12</v>
      </c>
      <c r="J2059" s="61">
        <v>16900</v>
      </c>
      <c r="K2059" s="4">
        <f>VLOOKUP(class[[#This Row],[hwycov_id]],readme!E:F,2,FALSE)</f>
        <v>11053.991866999999</v>
      </c>
      <c r="L2059" s="64">
        <f t="shared" si="96"/>
        <v>-0.34591764100591726</v>
      </c>
      <c r="M2059" s="65">
        <f t="shared" si="97"/>
        <v>-5846.0081330000012</v>
      </c>
      <c r="N2059" s="65">
        <f t="shared" si="98"/>
        <v>34175811.091102161</v>
      </c>
      <c r="O2059" s="66" t="e">
        <v>#N/A</v>
      </c>
      <c r="P2059" s="1">
        <v>2059</v>
      </c>
      <c r="Q2059" s="46">
        <f>ROUND(class[[#This Row],[count]],-3)</f>
        <v>17000</v>
      </c>
      <c r="R2059" s="59">
        <f>VLOOKUP(class[[#This Row],[count_rd]],caltran!$J$2:$P$182,7,FALSE)</f>
        <v>12070</v>
      </c>
      <c r="S2059" s="63">
        <f>VLOOKUP(class[[#This Row],[count_rd]],caltran!$J$2:$P$182,6,FALSE)</f>
        <v>21930</v>
      </c>
      <c r="T2059" s="1">
        <f>IF(AND(class[[#This Row],[flow]]&gt;=class[[#This Row],[low]], class[[#This Row],[flow]]&lt;=class[[#This Row],[high]]),1,0)</f>
        <v>0</v>
      </c>
    </row>
    <row r="2060" spans="1:20" x14ac:dyDescent="0.25">
      <c r="A2060" s="61">
        <v>30923</v>
      </c>
      <c r="B2060" s="61">
        <v>4</v>
      </c>
      <c r="C2060" s="61">
        <v>1</v>
      </c>
      <c r="D2060" s="68">
        <v>2</v>
      </c>
      <c r="E2060" s="61" t="s">
        <v>77</v>
      </c>
      <c r="F2060" s="61">
        <v>4</v>
      </c>
      <c r="G20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60" s="62">
        <v>7</v>
      </c>
      <c r="I2060" s="62">
        <v>19</v>
      </c>
      <c r="J2060" s="61">
        <v>17200</v>
      </c>
      <c r="K2060" s="4">
        <f>VLOOKUP(class[[#This Row],[hwycov_id]],readme!E:F,2,FALSE)</f>
        <v>10407.064865</v>
      </c>
      <c r="L2060" s="64">
        <f t="shared" si="96"/>
        <v>-0.39493808924418605</v>
      </c>
      <c r="M2060" s="65">
        <f t="shared" si="97"/>
        <v>-6792.9351349999997</v>
      </c>
      <c r="N2060" s="65">
        <f t="shared" si="98"/>
        <v>46143967.748317465</v>
      </c>
      <c r="O2060" s="66" t="e">
        <v>#N/A</v>
      </c>
      <c r="P2060" s="1">
        <v>2060</v>
      </c>
      <c r="Q2060" s="46">
        <f>ROUND(class[[#This Row],[count]],-3)</f>
        <v>17000</v>
      </c>
      <c r="R2060" s="59">
        <f>VLOOKUP(class[[#This Row],[count_rd]],caltran!$J$2:$P$182,7,FALSE)</f>
        <v>12070</v>
      </c>
      <c r="S2060" s="63">
        <f>VLOOKUP(class[[#This Row],[count_rd]],caltran!$J$2:$P$182,6,FALSE)</f>
        <v>21930</v>
      </c>
      <c r="T2060" s="1">
        <f>IF(AND(class[[#This Row],[flow]]&gt;=class[[#This Row],[low]], class[[#This Row],[flow]]&lt;=class[[#This Row],[high]]),1,0)</f>
        <v>0</v>
      </c>
    </row>
    <row r="2061" spans="1:20" x14ac:dyDescent="0.25">
      <c r="A2061" s="61">
        <v>12713</v>
      </c>
      <c r="B2061" s="61">
        <v>4</v>
      </c>
      <c r="C2061" s="61">
        <v>1</v>
      </c>
      <c r="D2061" s="68">
        <v>2</v>
      </c>
      <c r="E2061" s="61" t="s">
        <v>77</v>
      </c>
      <c r="F2061" s="61">
        <v>4</v>
      </c>
      <c r="G20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061" s="62">
        <v>7</v>
      </c>
      <c r="I2061" s="62">
        <v>19</v>
      </c>
      <c r="J2061" s="61">
        <v>17200</v>
      </c>
      <c r="K2061" s="4">
        <f>VLOOKUP(class[[#This Row],[hwycov_id]],readme!E:F,2,FALSE)</f>
        <v>22545.586853000001</v>
      </c>
      <c r="L2061" s="64">
        <f t="shared" si="96"/>
        <v>0.31078993331395344</v>
      </c>
      <c r="M2061" s="65">
        <f t="shared" si="97"/>
        <v>5345.5868530000007</v>
      </c>
      <c r="N2061" s="65">
        <f t="shared" si="98"/>
        <v>28575298.802966449</v>
      </c>
      <c r="O2061" s="66" t="e">
        <v>#N/A</v>
      </c>
      <c r="P2061" s="1">
        <v>2061</v>
      </c>
      <c r="Q2061" s="46">
        <f>ROUND(class[[#This Row],[count]],-3)</f>
        <v>17000</v>
      </c>
      <c r="R2061" s="59">
        <f>VLOOKUP(class[[#This Row],[count_rd]],caltran!$J$2:$P$182,7,FALSE)</f>
        <v>12070</v>
      </c>
      <c r="S2061" s="63">
        <f>VLOOKUP(class[[#This Row],[count_rd]],caltran!$J$2:$P$182,6,FALSE)</f>
        <v>21930</v>
      </c>
      <c r="T2061" s="1">
        <f>IF(AND(class[[#This Row],[flow]]&gt;=class[[#This Row],[low]], class[[#This Row],[flow]]&lt;=class[[#This Row],[high]]),1,0)</f>
        <v>0</v>
      </c>
    </row>
    <row r="2062" spans="1:20" x14ac:dyDescent="0.25">
      <c r="A2062" s="61">
        <v>16769</v>
      </c>
      <c r="B2062" s="61">
        <v>4</v>
      </c>
      <c r="C2062" s="61">
        <v>1</v>
      </c>
      <c r="D2062" s="68">
        <v>2</v>
      </c>
      <c r="E2062" s="61" t="s">
        <v>77</v>
      </c>
      <c r="F2062" s="61">
        <v>4</v>
      </c>
      <c r="G20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62" s="62">
        <v>2</v>
      </c>
      <c r="I2062" s="62">
        <v>14</v>
      </c>
      <c r="J2062" s="61">
        <v>17223</v>
      </c>
      <c r="K2062" s="4">
        <f>VLOOKUP(class[[#This Row],[hwycov_id]],readme!E:F,2,FALSE)</f>
        <v>11689.197415999999</v>
      </c>
      <c r="L2062" s="64">
        <f t="shared" si="96"/>
        <v>-0.32130305893282241</v>
      </c>
      <c r="M2062" s="65">
        <f t="shared" si="97"/>
        <v>-5533.8025840000009</v>
      </c>
      <c r="N2062" s="65">
        <f t="shared" si="98"/>
        <v>30622971.038685087</v>
      </c>
      <c r="O2062" s="66" t="e">
        <v>#N/A</v>
      </c>
      <c r="P2062" s="1">
        <v>2062</v>
      </c>
      <c r="Q2062" s="46">
        <f>ROUND(class[[#This Row],[count]],-3)</f>
        <v>17000</v>
      </c>
      <c r="R2062" s="59">
        <f>VLOOKUP(class[[#This Row],[count_rd]],caltran!$J$2:$P$182,7,FALSE)</f>
        <v>12070</v>
      </c>
      <c r="S2062" s="63">
        <f>VLOOKUP(class[[#This Row],[count_rd]],caltran!$J$2:$P$182,6,FALSE)</f>
        <v>21930</v>
      </c>
      <c r="T2062" s="1">
        <f>IF(AND(class[[#This Row],[flow]]&gt;=class[[#This Row],[low]], class[[#This Row],[flow]]&lt;=class[[#This Row],[high]]),1,0)</f>
        <v>0</v>
      </c>
    </row>
    <row r="2063" spans="1:20" x14ac:dyDescent="0.25">
      <c r="A2063" s="61">
        <v>10558</v>
      </c>
      <c r="B2063" s="61">
        <v>4</v>
      </c>
      <c r="C2063" s="61">
        <v>1</v>
      </c>
      <c r="D2063" s="68">
        <v>2</v>
      </c>
      <c r="E2063" s="61" t="s">
        <v>77</v>
      </c>
      <c r="F2063" s="61">
        <v>4</v>
      </c>
      <c r="G20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63" s="62">
        <v>4</v>
      </c>
      <c r="I2063" s="62">
        <v>14</v>
      </c>
      <c r="J2063" s="61">
        <v>17353</v>
      </c>
      <c r="K2063" s="4">
        <f>VLOOKUP(class[[#This Row],[hwycov_id]],readme!E:F,2,FALSE)</f>
        <v>8678.9130540000006</v>
      </c>
      <c r="L2063" s="64">
        <f t="shared" si="96"/>
        <v>-0.49986094312222662</v>
      </c>
      <c r="M2063" s="65">
        <f t="shared" si="97"/>
        <v>-8674.0869459999994</v>
      </c>
      <c r="N2063" s="65">
        <f t="shared" si="98"/>
        <v>75239784.346767604</v>
      </c>
      <c r="O2063" s="66" t="e">
        <v>#N/A</v>
      </c>
      <c r="P2063" s="1">
        <v>2063</v>
      </c>
      <c r="Q2063" s="46">
        <f>ROUND(class[[#This Row],[count]],-3)</f>
        <v>17000</v>
      </c>
      <c r="R2063" s="59">
        <f>VLOOKUP(class[[#This Row],[count_rd]],caltran!$J$2:$P$182,7,FALSE)</f>
        <v>12070</v>
      </c>
      <c r="S2063" s="63">
        <f>VLOOKUP(class[[#This Row],[count_rd]],caltran!$J$2:$P$182,6,FALSE)</f>
        <v>21930</v>
      </c>
      <c r="T2063" s="1">
        <f>IF(AND(class[[#This Row],[flow]]&gt;=class[[#This Row],[low]], class[[#This Row],[flow]]&lt;=class[[#This Row],[high]]),1,0)</f>
        <v>0</v>
      </c>
    </row>
    <row r="2064" spans="1:20" x14ac:dyDescent="0.25">
      <c r="A2064" s="61">
        <v>11503</v>
      </c>
      <c r="B2064" s="61">
        <v>4</v>
      </c>
      <c r="C2064" s="61">
        <v>1</v>
      </c>
      <c r="D2064" s="68">
        <v>2</v>
      </c>
      <c r="E2064" s="61" t="s">
        <v>77</v>
      </c>
      <c r="F2064" s="61">
        <v>4</v>
      </c>
      <c r="G20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64" s="62">
        <v>3</v>
      </c>
      <c r="I2064" s="62">
        <v>14</v>
      </c>
      <c r="J2064" s="61">
        <v>17706</v>
      </c>
      <c r="K2064" s="4">
        <f>VLOOKUP(class[[#This Row],[hwycov_id]],readme!E:F,2,FALSE)</f>
        <v>13051.935400999999</v>
      </c>
      <c r="L2064" s="64">
        <f t="shared" si="96"/>
        <v>-0.26285240025979906</v>
      </c>
      <c r="M2064" s="65">
        <f t="shared" si="97"/>
        <v>-4654.0645990000012</v>
      </c>
      <c r="N2064" s="65">
        <f t="shared" si="98"/>
        <v>21660317.29166504</v>
      </c>
      <c r="O2064" s="66" t="e">
        <v>#N/A</v>
      </c>
      <c r="P2064" s="1">
        <v>2064</v>
      </c>
      <c r="Q2064" s="46">
        <f>ROUND(class[[#This Row],[count]],-3)</f>
        <v>18000</v>
      </c>
      <c r="R2064" s="59">
        <f>VLOOKUP(class[[#This Row],[count_rd]],caltran!$J$2:$P$182,7,FALSE)</f>
        <v>12852</v>
      </c>
      <c r="S2064" s="63">
        <f>VLOOKUP(class[[#This Row],[count_rd]],caltran!$J$2:$P$182,6,FALSE)</f>
        <v>23148</v>
      </c>
      <c r="T2064" s="1">
        <f>IF(AND(class[[#This Row],[flow]]&gt;=class[[#This Row],[low]], class[[#This Row],[flow]]&lt;=class[[#This Row],[high]]),1,0)</f>
        <v>1</v>
      </c>
    </row>
    <row r="2065" spans="1:20" x14ac:dyDescent="0.25">
      <c r="A2065" s="61">
        <v>15080</v>
      </c>
      <c r="B2065" s="61">
        <v>4</v>
      </c>
      <c r="C2065" s="61">
        <v>1</v>
      </c>
      <c r="D2065" s="68">
        <v>1</v>
      </c>
      <c r="E2065" s="61" t="s">
        <v>77</v>
      </c>
      <c r="F2065" s="61">
        <v>4</v>
      </c>
      <c r="G20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65" s="62">
        <v>7</v>
      </c>
      <c r="I2065" s="62">
        <v>7</v>
      </c>
      <c r="J2065" s="61">
        <v>17800</v>
      </c>
      <c r="K2065" s="4">
        <f>VLOOKUP(class[[#This Row],[hwycov_id]],readme!E:F,2,FALSE)</f>
        <v>12478.502074</v>
      </c>
      <c r="L2065" s="64">
        <f t="shared" si="96"/>
        <v>-0.29896055764044949</v>
      </c>
      <c r="M2065" s="65">
        <f t="shared" si="97"/>
        <v>-5321.497926</v>
      </c>
      <c r="N2065" s="65">
        <f t="shared" si="98"/>
        <v>28318340.176422302</v>
      </c>
      <c r="O2065" s="66" t="e">
        <v>#N/A</v>
      </c>
      <c r="P2065" s="1">
        <v>2065</v>
      </c>
      <c r="Q2065" s="46">
        <f>ROUND(class[[#This Row],[count]],-3)</f>
        <v>18000</v>
      </c>
      <c r="R2065" s="59">
        <f>VLOOKUP(class[[#This Row],[count_rd]],caltran!$J$2:$P$182,7,FALSE)</f>
        <v>12852</v>
      </c>
      <c r="S2065" s="63">
        <f>VLOOKUP(class[[#This Row],[count_rd]],caltran!$J$2:$P$182,6,FALSE)</f>
        <v>23148</v>
      </c>
      <c r="T2065" s="1">
        <f>IF(AND(class[[#This Row],[flow]]&gt;=class[[#This Row],[low]], class[[#This Row],[flow]]&lt;=class[[#This Row],[high]]),1,0)</f>
        <v>0</v>
      </c>
    </row>
    <row r="2066" spans="1:20" x14ac:dyDescent="0.25">
      <c r="A2066" s="61">
        <v>9758</v>
      </c>
      <c r="B2066" s="61">
        <v>4</v>
      </c>
      <c r="C2066" s="61">
        <v>1</v>
      </c>
      <c r="D2066" s="68">
        <v>2</v>
      </c>
      <c r="E2066" s="61" t="s">
        <v>77</v>
      </c>
      <c r="F2066" s="61">
        <v>4</v>
      </c>
      <c r="G20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66" s="62">
        <v>2</v>
      </c>
      <c r="I2066" s="62">
        <v>14</v>
      </c>
      <c r="J2066" s="61">
        <v>17816</v>
      </c>
      <c r="K2066" s="4">
        <f>VLOOKUP(class[[#This Row],[hwycov_id]],readme!E:F,2,FALSE)</f>
        <v>3519.6891970000001</v>
      </c>
      <c r="L2066" s="64">
        <f t="shared" si="96"/>
        <v>-0.80244223187022901</v>
      </c>
      <c r="M2066" s="65">
        <f t="shared" si="97"/>
        <v>-14296.310803</v>
      </c>
      <c r="N2066" s="65">
        <f t="shared" si="98"/>
        <v>204384502.57597452</v>
      </c>
      <c r="O2066" s="66" t="e">
        <v>#N/A</v>
      </c>
      <c r="P2066" s="1">
        <v>2066</v>
      </c>
      <c r="Q2066" s="46">
        <f>ROUND(class[[#This Row],[count]],-3)</f>
        <v>18000</v>
      </c>
      <c r="R2066" s="59">
        <f>VLOOKUP(class[[#This Row],[count_rd]],caltran!$J$2:$P$182,7,FALSE)</f>
        <v>12852</v>
      </c>
      <c r="S2066" s="63">
        <f>VLOOKUP(class[[#This Row],[count_rd]],caltran!$J$2:$P$182,6,FALSE)</f>
        <v>23148</v>
      </c>
      <c r="T2066" s="1">
        <f>IF(AND(class[[#This Row],[flow]]&gt;=class[[#This Row],[low]], class[[#This Row],[flow]]&lt;=class[[#This Row],[high]]),1,0)</f>
        <v>0</v>
      </c>
    </row>
    <row r="2067" spans="1:20" x14ac:dyDescent="0.25">
      <c r="A2067" s="61">
        <v>4623</v>
      </c>
      <c r="B2067" s="61">
        <v>4</v>
      </c>
      <c r="C2067" s="61">
        <v>1</v>
      </c>
      <c r="D2067" s="68">
        <v>2</v>
      </c>
      <c r="E2067" s="61" t="s">
        <v>77</v>
      </c>
      <c r="F2067" s="61">
        <v>4</v>
      </c>
      <c r="G20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67" s="62">
        <v>5</v>
      </c>
      <c r="I2067" s="62">
        <v>5</v>
      </c>
      <c r="J2067" s="61">
        <v>17900</v>
      </c>
      <c r="K2067" s="4">
        <f>VLOOKUP(class[[#This Row],[hwycov_id]],readme!E:F,2,FALSE)</f>
        <v>8297.4188979999999</v>
      </c>
      <c r="L2067" s="64">
        <f t="shared" si="96"/>
        <v>-0.53645704480446921</v>
      </c>
      <c r="M2067" s="65">
        <f t="shared" si="97"/>
        <v>-9602.5811020000001</v>
      </c>
      <c r="N2067" s="65">
        <f t="shared" si="98"/>
        <v>92209563.820487529</v>
      </c>
      <c r="O2067" s="66" t="e">
        <v>#N/A</v>
      </c>
      <c r="P2067" s="1">
        <v>2067</v>
      </c>
      <c r="Q2067" s="46">
        <f>ROUND(class[[#This Row],[count]],-3)</f>
        <v>18000</v>
      </c>
      <c r="R2067" s="59">
        <f>VLOOKUP(class[[#This Row],[count_rd]],caltran!$J$2:$P$182,7,FALSE)</f>
        <v>12852</v>
      </c>
      <c r="S2067" s="63">
        <f>VLOOKUP(class[[#This Row],[count_rd]],caltran!$J$2:$P$182,6,FALSE)</f>
        <v>23148</v>
      </c>
      <c r="T2067" s="1">
        <f>IF(AND(class[[#This Row],[flow]]&gt;=class[[#This Row],[low]], class[[#This Row],[flow]]&lt;=class[[#This Row],[high]]),1,0)</f>
        <v>0</v>
      </c>
    </row>
    <row r="2068" spans="1:20" x14ac:dyDescent="0.25">
      <c r="A2068" s="61">
        <v>22965</v>
      </c>
      <c r="B2068" s="61">
        <v>4</v>
      </c>
      <c r="C2068" s="61">
        <v>1</v>
      </c>
      <c r="D2068" s="68">
        <v>2</v>
      </c>
      <c r="E2068" s="61" t="s">
        <v>77</v>
      </c>
      <c r="F2068" s="61">
        <v>4</v>
      </c>
      <c r="G20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68" s="62">
        <v>5</v>
      </c>
      <c r="I2068" s="62">
        <v>5</v>
      </c>
      <c r="J2068" s="61">
        <v>17900</v>
      </c>
      <c r="K2068" s="4">
        <f>VLOOKUP(class[[#This Row],[hwycov_id]],readme!E:F,2,FALSE)</f>
        <v>15849.51712</v>
      </c>
      <c r="L2068" s="64">
        <f t="shared" si="96"/>
        <v>-0.11455211620111727</v>
      </c>
      <c r="M2068" s="65">
        <f t="shared" si="97"/>
        <v>-2050.4828799999996</v>
      </c>
      <c r="N2068" s="65">
        <f t="shared" si="98"/>
        <v>4204480.041173093</v>
      </c>
      <c r="O2068" s="66" t="e">
        <v>#N/A</v>
      </c>
      <c r="P2068" s="1">
        <v>2068</v>
      </c>
      <c r="Q2068" s="46">
        <f>ROUND(class[[#This Row],[count]],-3)</f>
        <v>18000</v>
      </c>
      <c r="R2068" s="59">
        <f>VLOOKUP(class[[#This Row],[count_rd]],caltran!$J$2:$P$182,7,FALSE)</f>
        <v>12852</v>
      </c>
      <c r="S2068" s="63">
        <f>VLOOKUP(class[[#This Row],[count_rd]],caltran!$J$2:$P$182,6,FALSE)</f>
        <v>23148</v>
      </c>
      <c r="T2068" s="1">
        <f>IF(AND(class[[#This Row],[flow]]&gt;=class[[#This Row],[low]], class[[#This Row],[flow]]&lt;=class[[#This Row],[high]]),1,0)</f>
        <v>1</v>
      </c>
    </row>
    <row r="2069" spans="1:20" x14ac:dyDescent="0.25">
      <c r="A2069" s="61">
        <v>1319</v>
      </c>
      <c r="B2069" s="61">
        <v>4</v>
      </c>
      <c r="C2069" s="61">
        <v>1</v>
      </c>
      <c r="D2069" s="68">
        <v>2</v>
      </c>
      <c r="E2069" s="61" t="s">
        <v>77</v>
      </c>
      <c r="F2069" s="61">
        <v>4</v>
      </c>
      <c r="G20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69" s="62">
        <v>4</v>
      </c>
      <c r="I2069" s="62">
        <v>2</v>
      </c>
      <c r="J2069" s="61">
        <v>18100</v>
      </c>
      <c r="K2069" s="4">
        <f>VLOOKUP(class[[#This Row],[hwycov_id]],readme!E:F,2,FALSE)</f>
        <v>14307.071532999998</v>
      </c>
      <c r="L2069" s="64">
        <f t="shared" si="96"/>
        <v>-0.20955405895027635</v>
      </c>
      <c r="M2069" s="65">
        <f t="shared" si="97"/>
        <v>-3792.9284670000015</v>
      </c>
      <c r="N2069" s="65">
        <f t="shared" si="98"/>
        <v>14386306.355778981</v>
      </c>
      <c r="O2069" s="66" t="e">
        <v>#N/A</v>
      </c>
      <c r="P2069" s="1">
        <v>2069</v>
      </c>
      <c r="Q2069" s="46">
        <f>ROUND(class[[#This Row],[count]],-3)</f>
        <v>18000</v>
      </c>
      <c r="R2069" s="59">
        <f>VLOOKUP(class[[#This Row],[count_rd]],caltran!$J$2:$P$182,7,FALSE)</f>
        <v>12852</v>
      </c>
      <c r="S2069" s="63">
        <f>VLOOKUP(class[[#This Row],[count_rd]],caltran!$J$2:$P$182,6,FALSE)</f>
        <v>23148</v>
      </c>
      <c r="T2069" s="1">
        <f>IF(AND(class[[#This Row],[flow]]&gt;=class[[#This Row],[low]], class[[#This Row],[flow]]&lt;=class[[#This Row],[high]]),1,0)</f>
        <v>1</v>
      </c>
    </row>
    <row r="2070" spans="1:20" x14ac:dyDescent="0.25">
      <c r="A2070" s="61">
        <v>19870</v>
      </c>
      <c r="B2070" s="61">
        <v>4</v>
      </c>
      <c r="C2070" s="61">
        <v>1</v>
      </c>
      <c r="D2070" s="68">
        <v>2</v>
      </c>
      <c r="E2070" s="61" t="s">
        <v>77</v>
      </c>
      <c r="F2070" s="61">
        <v>4</v>
      </c>
      <c r="G20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70" s="62">
        <v>7</v>
      </c>
      <c r="I2070" s="62">
        <v>7</v>
      </c>
      <c r="J2070" s="61">
        <v>18200</v>
      </c>
      <c r="K2070" s="4">
        <f>VLOOKUP(class[[#This Row],[hwycov_id]],readme!E:F,2,FALSE)</f>
        <v>14114.515983000001</v>
      </c>
      <c r="L2070" s="64">
        <f t="shared" si="96"/>
        <v>-0.22447714379120876</v>
      </c>
      <c r="M2070" s="65">
        <f t="shared" si="97"/>
        <v>-4085.4840169999989</v>
      </c>
      <c r="N2070" s="65">
        <f t="shared" si="98"/>
        <v>16691179.653162448</v>
      </c>
      <c r="O2070" s="66" t="e">
        <v>#N/A</v>
      </c>
      <c r="P2070" s="1">
        <v>2070</v>
      </c>
      <c r="Q2070" s="46">
        <f>ROUND(class[[#This Row],[count]],-3)</f>
        <v>18000</v>
      </c>
      <c r="R2070" s="59">
        <f>VLOOKUP(class[[#This Row],[count_rd]],caltran!$J$2:$P$182,7,FALSE)</f>
        <v>12852</v>
      </c>
      <c r="S2070" s="63">
        <f>VLOOKUP(class[[#This Row],[count_rd]],caltran!$J$2:$P$182,6,FALSE)</f>
        <v>23148</v>
      </c>
      <c r="T2070" s="1">
        <f>IF(AND(class[[#This Row],[flow]]&gt;=class[[#This Row],[low]], class[[#This Row],[flow]]&lt;=class[[#This Row],[high]]),1,0)</f>
        <v>1</v>
      </c>
    </row>
    <row r="2071" spans="1:20" x14ac:dyDescent="0.25">
      <c r="A2071" s="61">
        <v>19872</v>
      </c>
      <c r="B2071" s="61">
        <v>4</v>
      </c>
      <c r="C2071" s="61">
        <v>1</v>
      </c>
      <c r="D2071" s="68">
        <v>2</v>
      </c>
      <c r="E2071" s="61" t="s">
        <v>77</v>
      </c>
      <c r="F2071" s="61">
        <v>4</v>
      </c>
      <c r="G20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71" s="62">
        <v>7</v>
      </c>
      <c r="I2071" s="62">
        <v>7</v>
      </c>
      <c r="J2071" s="61">
        <v>18500</v>
      </c>
      <c r="K2071" s="4">
        <f>VLOOKUP(class[[#This Row],[hwycov_id]],readme!E:F,2,FALSE)</f>
        <v>13409.961701</v>
      </c>
      <c r="L2071" s="64">
        <f t="shared" si="96"/>
        <v>-0.27513720535135133</v>
      </c>
      <c r="M2071" s="65">
        <f t="shared" si="97"/>
        <v>-5090.0382989999998</v>
      </c>
      <c r="N2071" s="65">
        <f t="shared" si="98"/>
        <v>25908489.885286812</v>
      </c>
      <c r="O2071" s="66" t="e">
        <v>#N/A</v>
      </c>
      <c r="P2071" s="1">
        <v>2071</v>
      </c>
      <c r="Q2071" s="46">
        <f>ROUND(class[[#This Row],[count]],-3)</f>
        <v>19000</v>
      </c>
      <c r="R2071" s="59">
        <f>VLOOKUP(class[[#This Row],[count_rd]],caltran!$J$2:$P$182,7,FALSE)</f>
        <v>13680</v>
      </c>
      <c r="S2071" s="63">
        <f>VLOOKUP(class[[#This Row],[count_rd]],caltran!$J$2:$P$182,6,FALSE)</f>
        <v>24320</v>
      </c>
      <c r="T2071" s="1">
        <f>IF(AND(class[[#This Row],[flow]]&gt;=class[[#This Row],[low]], class[[#This Row],[flow]]&lt;=class[[#This Row],[high]]),1,0)</f>
        <v>0</v>
      </c>
    </row>
    <row r="2072" spans="1:20" x14ac:dyDescent="0.25">
      <c r="A2072" s="61">
        <v>15240</v>
      </c>
      <c r="B2072" s="61">
        <v>4</v>
      </c>
      <c r="C2072" s="61">
        <v>1</v>
      </c>
      <c r="D2072" s="68">
        <v>1</v>
      </c>
      <c r="E2072" s="61" t="s">
        <v>77</v>
      </c>
      <c r="F2072" s="61">
        <v>4</v>
      </c>
      <c r="G20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72" s="62">
        <v>7</v>
      </c>
      <c r="I2072" s="62">
        <v>7</v>
      </c>
      <c r="J2072" s="61">
        <v>18500</v>
      </c>
      <c r="K2072" s="4">
        <f>VLOOKUP(class[[#This Row],[hwycov_id]],readme!E:F,2,FALSE)</f>
        <v>11765.817963</v>
      </c>
      <c r="L2072" s="64">
        <f t="shared" si="96"/>
        <v>-0.36400983983783786</v>
      </c>
      <c r="M2072" s="65">
        <f t="shared" si="97"/>
        <v>-6734.1820370000005</v>
      </c>
      <c r="N2072" s="65">
        <f t="shared" si="98"/>
        <v>45349207.707453474</v>
      </c>
      <c r="O2072" s="66" t="e">
        <v>#N/A</v>
      </c>
      <c r="P2072" s="1">
        <v>2072</v>
      </c>
      <c r="Q2072" s="46">
        <f>ROUND(class[[#This Row],[count]],-3)</f>
        <v>19000</v>
      </c>
      <c r="R2072" s="59">
        <f>VLOOKUP(class[[#This Row],[count_rd]],caltran!$J$2:$P$182,7,FALSE)</f>
        <v>13680</v>
      </c>
      <c r="S2072" s="63">
        <f>VLOOKUP(class[[#This Row],[count_rd]],caltran!$J$2:$P$182,6,FALSE)</f>
        <v>24320</v>
      </c>
      <c r="T2072" s="1">
        <f>IF(AND(class[[#This Row],[flow]]&gt;=class[[#This Row],[low]], class[[#This Row],[flow]]&lt;=class[[#This Row],[high]]),1,0)</f>
        <v>0</v>
      </c>
    </row>
    <row r="2073" spans="1:20" x14ac:dyDescent="0.25">
      <c r="A2073" s="61">
        <v>19873</v>
      </c>
      <c r="B2073" s="61">
        <v>4</v>
      </c>
      <c r="C2073" s="61">
        <v>1</v>
      </c>
      <c r="D2073" s="68">
        <v>2</v>
      </c>
      <c r="E2073" s="61" t="s">
        <v>77</v>
      </c>
      <c r="F2073" s="61">
        <v>4</v>
      </c>
      <c r="G20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73" s="62">
        <v>7</v>
      </c>
      <c r="I2073" s="62">
        <v>7</v>
      </c>
      <c r="J2073" s="61">
        <v>18800</v>
      </c>
      <c r="K2073" s="4">
        <f>VLOOKUP(class[[#This Row],[hwycov_id]],readme!E:F,2,FALSE)</f>
        <v>12889.491638</v>
      </c>
      <c r="L2073" s="64">
        <f t="shared" si="96"/>
        <v>-0.3143887426595745</v>
      </c>
      <c r="M2073" s="65">
        <f t="shared" si="97"/>
        <v>-5910.5083620000005</v>
      </c>
      <c r="N2073" s="65">
        <f t="shared" si="98"/>
        <v>34934109.097271927</v>
      </c>
      <c r="O2073" s="66" t="e">
        <v>#N/A</v>
      </c>
      <c r="P2073" s="1">
        <v>2073</v>
      </c>
      <c r="Q2073" s="46">
        <f>ROUND(class[[#This Row],[count]],-3)</f>
        <v>19000</v>
      </c>
      <c r="R2073" s="59">
        <f>VLOOKUP(class[[#This Row],[count_rd]],caltran!$J$2:$P$182,7,FALSE)</f>
        <v>13680</v>
      </c>
      <c r="S2073" s="63">
        <f>VLOOKUP(class[[#This Row],[count_rd]],caltran!$J$2:$P$182,6,FALSE)</f>
        <v>24320</v>
      </c>
      <c r="T2073" s="1">
        <f>IF(AND(class[[#This Row],[flow]]&gt;=class[[#This Row],[low]], class[[#This Row],[flow]]&lt;=class[[#This Row],[high]]),1,0)</f>
        <v>0</v>
      </c>
    </row>
    <row r="2074" spans="1:20" x14ac:dyDescent="0.25">
      <c r="A2074" s="61">
        <v>4790</v>
      </c>
      <c r="B2074" s="61">
        <v>4</v>
      </c>
      <c r="C2074" s="61">
        <v>1</v>
      </c>
      <c r="D2074" s="68">
        <v>2</v>
      </c>
      <c r="E2074" s="61" t="s">
        <v>77</v>
      </c>
      <c r="F2074" s="61">
        <v>4</v>
      </c>
      <c r="G20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74" s="62">
        <v>6</v>
      </c>
      <c r="I2074" s="62">
        <v>12</v>
      </c>
      <c r="J2074" s="61">
        <v>18900</v>
      </c>
      <c r="K2074" s="4">
        <f>VLOOKUP(class[[#This Row],[hwycov_id]],readme!E:F,2,FALSE)</f>
        <v>4485.6853059999994</v>
      </c>
      <c r="L2074" s="64">
        <f t="shared" si="96"/>
        <v>-0.76266215312169316</v>
      </c>
      <c r="M2074" s="65">
        <f t="shared" si="97"/>
        <v>-14414.314694000001</v>
      </c>
      <c r="N2074" s="65">
        <f t="shared" si="98"/>
        <v>207772468.09766433</v>
      </c>
      <c r="O2074" s="66" t="e">
        <v>#N/A</v>
      </c>
      <c r="P2074" s="1">
        <v>2074</v>
      </c>
      <c r="Q2074" s="46">
        <f>ROUND(class[[#This Row],[count]],-3)</f>
        <v>19000</v>
      </c>
      <c r="R2074" s="59">
        <f>VLOOKUP(class[[#This Row],[count_rd]],caltran!$J$2:$P$182,7,FALSE)</f>
        <v>13680</v>
      </c>
      <c r="S2074" s="63">
        <f>VLOOKUP(class[[#This Row],[count_rd]],caltran!$J$2:$P$182,6,FALSE)</f>
        <v>24320</v>
      </c>
      <c r="T2074" s="1">
        <f>IF(AND(class[[#This Row],[flow]]&gt;=class[[#This Row],[low]], class[[#This Row],[flow]]&lt;=class[[#This Row],[high]]),1,0)</f>
        <v>0</v>
      </c>
    </row>
    <row r="2075" spans="1:20" x14ac:dyDescent="0.25">
      <c r="A2075" s="61">
        <v>20516</v>
      </c>
      <c r="B2075" s="61">
        <v>4</v>
      </c>
      <c r="C2075" s="61">
        <v>1</v>
      </c>
      <c r="D2075" s="68">
        <v>2</v>
      </c>
      <c r="E2075" s="61" t="s">
        <v>77</v>
      </c>
      <c r="F2075" s="61">
        <v>4</v>
      </c>
      <c r="G20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75" s="62">
        <v>6</v>
      </c>
      <c r="I2075" s="62">
        <v>12</v>
      </c>
      <c r="J2075" s="61">
        <v>19100</v>
      </c>
      <c r="K2075" s="4">
        <f>VLOOKUP(class[[#This Row],[hwycov_id]],readme!E:F,2,FALSE)</f>
        <v>13181.698652999999</v>
      </c>
      <c r="L2075" s="64">
        <f t="shared" si="96"/>
        <v>-0.30985870926701575</v>
      </c>
      <c r="M2075" s="65">
        <f t="shared" si="97"/>
        <v>-5918.3013470000005</v>
      </c>
      <c r="N2075" s="65">
        <f t="shared" si="98"/>
        <v>35026290.833902024</v>
      </c>
      <c r="O2075" s="66" t="e">
        <v>#N/A</v>
      </c>
      <c r="P2075" s="1">
        <v>2075</v>
      </c>
      <c r="Q2075" s="46">
        <f>ROUND(class[[#This Row],[count]],-3)</f>
        <v>19000</v>
      </c>
      <c r="R2075" s="59">
        <f>VLOOKUP(class[[#This Row],[count_rd]],caltran!$J$2:$P$182,7,FALSE)</f>
        <v>13680</v>
      </c>
      <c r="S2075" s="63">
        <f>VLOOKUP(class[[#This Row],[count_rd]],caltran!$J$2:$P$182,6,FALSE)</f>
        <v>24320</v>
      </c>
      <c r="T2075" s="1">
        <f>IF(AND(class[[#This Row],[flow]]&gt;=class[[#This Row],[low]], class[[#This Row],[flow]]&lt;=class[[#This Row],[high]]),1,0)</f>
        <v>0</v>
      </c>
    </row>
    <row r="2076" spans="1:20" x14ac:dyDescent="0.25">
      <c r="A2076" s="61">
        <v>12642</v>
      </c>
      <c r="B2076" s="61">
        <v>4</v>
      </c>
      <c r="C2076" s="61">
        <v>1</v>
      </c>
      <c r="D2076" s="68">
        <v>2</v>
      </c>
      <c r="E2076" s="61" t="s">
        <v>77</v>
      </c>
      <c r="F2076" s="61">
        <v>4</v>
      </c>
      <c r="G20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76" s="62">
        <v>2</v>
      </c>
      <c r="I2076" s="62">
        <v>14</v>
      </c>
      <c r="J2076" s="61">
        <v>19516</v>
      </c>
      <c r="K2076" s="4">
        <f>VLOOKUP(class[[#This Row],[hwycov_id]],readme!E:F,2,FALSE)</f>
        <v>13903.827728</v>
      </c>
      <c r="L2076" s="64">
        <f t="shared" si="96"/>
        <v>-0.28756775322812056</v>
      </c>
      <c r="M2076" s="65">
        <f t="shared" si="97"/>
        <v>-5612.1722719999998</v>
      </c>
      <c r="N2076" s="65">
        <f t="shared" si="98"/>
        <v>31496477.610605638</v>
      </c>
      <c r="O2076" s="66" t="e">
        <v>#N/A</v>
      </c>
      <c r="P2076" s="1">
        <v>2076</v>
      </c>
      <c r="Q2076" s="46">
        <f>ROUND(class[[#This Row],[count]],-3)</f>
        <v>20000</v>
      </c>
      <c r="R2076" s="59">
        <f>VLOOKUP(class[[#This Row],[count_rd]],caltran!$J$2:$P$182,7,FALSE)</f>
        <v>14500</v>
      </c>
      <c r="S2076" s="63">
        <f>VLOOKUP(class[[#This Row],[count_rd]],caltran!$J$2:$P$182,6,FALSE)</f>
        <v>25500</v>
      </c>
      <c r="T2076" s="1">
        <f>IF(AND(class[[#This Row],[flow]]&gt;=class[[#This Row],[low]], class[[#This Row],[flow]]&lt;=class[[#This Row],[high]]),1,0)</f>
        <v>0</v>
      </c>
    </row>
    <row r="2077" spans="1:20" x14ac:dyDescent="0.25">
      <c r="A2077" s="61">
        <v>1147</v>
      </c>
      <c r="B2077" s="61">
        <v>4</v>
      </c>
      <c r="C2077" s="61">
        <v>1</v>
      </c>
      <c r="D2077" s="68">
        <v>2</v>
      </c>
      <c r="E2077" s="61" t="s">
        <v>77</v>
      </c>
      <c r="F2077" s="61">
        <v>4</v>
      </c>
      <c r="G20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77" s="62">
        <v>2</v>
      </c>
      <c r="I2077" s="62">
        <v>14</v>
      </c>
      <c r="J2077" s="61">
        <v>19550</v>
      </c>
      <c r="K2077" s="4">
        <f>VLOOKUP(class[[#This Row],[hwycov_id]],readme!E:F,2,FALSE)</f>
        <v>19791.424180000002</v>
      </c>
      <c r="L2077" s="64">
        <f t="shared" si="96"/>
        <v>1.2349062915601117E-2</v>
      </c>
      <c r="M2077" s="65">
        <f t="shared" si="97"/>
        <v>241.4241800000018</v>
      </c>
      <c r="N2077" s="65">
        <f t="shared" si="98"/>
        <v>58285.634688673264</v>
      </c>
      <c r="O2077" s="66" t="e">
        <v>#N/A</v>
      </c>
      <c r="P2077" s="1">
        <v>2077</v>
      </c>
      <c r="Q2077" s="46">
        <f>ROUND(class[[#This Row],[count]],-3)</f>
        <v>20000</v>
      </c>
      <c r="R2077" s="59">
        <f>VLOOKUP(class[[#This Row],[count_rd]],caltran!$J$2:$P$182,7,FALSE)</f>
        <v>14500</v>
      </c>
      <c r="S2077" s="63">
        <f>VLOOKUP(class[[#This Row],[count_rd]],caltran!$J$2:$P$182,6,FALSE)</f>
        <v>25500</v>
      </c>
      <c r="T2077" s="1">
        <f>IF(AND(class[[#This Row],[flow]]&gt;=class[[#This Row],[low]], class[[#This Row],[flow]]&lt;=class[[#This Row],[high]]),1,0)</f>
        <v>1</v>
      </c>
    </row>
    <row r="2078" spans="1:20" x14ac:dyDescent="0.25">
      <c r="A2078" s="61">
        <v>28142</v>
      </c>
      <c r="B2078" s="61">
        <v>4</v>
      </c>
      <c r="C2078" s="61">
        <v>1</v>
      </c>
      <c r="D2078" s="68">
        <v>2</v>
      </c>
      <c r="E2078" s="61" t="s">
        <v>77</v>
      </c>
      <c r="F2078" s="61">
        <v>4</v>
      </c>
      <c r="G20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78" s="62">
        <v>3</v>
      </c>
      <c r="I2078" s="62">
        <v>14</v>
      </c>
      <c r="J2078" s="61">
        <v>19788</v>
      </c>
      <c r="K2078" s="4">
        <f>VLOOKUP(class[[#This Row],[hwycov_id]],readme!E:F,2,FALSE)</f>
        <v>19709.379967000001</v>
      </c>
      <c r="L2078" s="64">
        <f t="shared" si="96"/>
        <v>-3.9731166868809398E-3</v>
      </c>
      <c r="M2078" s="65">
        <f t="shared" si="97"/>
        <v>-78.620032999999239</v>
      </c>
      <c r="N2078" s="65">
        <f t="shared" si="98"/>
        <v>6181.1095889209691</v>
      </c>
      <c r="O2078" s="66" t="e">
        <v>#N/A</v>
      </c>
      <c r="P2078" s="1">
        <v>2078</v>
      </c>
      <c r="Q2078" s="46">
        <f>ROUND(class[[#This Row],[count]],-3)</f>
        <v>20000</v>
      </c>
      <c r="R2078" s="59">
        <f>VLOOKUP(class[[#This Row],[count_rd]],caltran!$J$2:$P$182,7,FALSE)</f>
        <v>14500</v>
      </c>
      <c r="S2078" s="63">
        <f>VLOOKUP(class[[#This Row],[count_rd]],caltran!$J$2:$P$182,6,FALSE)</f>
        <v>25500</v>
      </c>
      <c r="T2078" s="1">
        <f>IF(AND(class[[#This Row],[flow]]&gt;=class[[#This Row],[low]], class[[#This Row],[flow]]&lt;=class[[#This Row],[high]]),1,0)</f>
        <v>1</v>
      </c>
    </row>
    <row r="2079" spans="1:20" x14ac:dyDescent="0.25">
      <c r="A2079" s="61">
        <v>3994</v>
      </c>
      <c r="B2079" s="61">
        <v>4</v>
      </c>
      <c r="C2079" s="61">
        <v>1</v>
      </c>
      <c r="D2079" s="68">
        <v>2</v>
      </c>
      <c r="E2079" s="61" t="s">
        <v>77</v>
      </c>
      <c r="F2079" s="61">
        <v>4</v>
      </c>
      <c r="G20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079" s="62">
        <v>4</v>
      </c>
      <c r="I2079" s="62">
        <v>2</v>
      </c>
      <c r="J2079" s="61">
        <v>19800</v>
      </c>
      <c r="K2079" s="4">
        <f>VLOOKUP(class[[#This Row],[hwycov_id]],readme!E:F,2,FALSE)</f>
        <v>20175.575592000001</v>
      </c>
      <c r="L2079" s="64">
        <f t="shared" si="96"/>
        <v>1.8968464242424377E-2</v>
      </c>
      <c r="M2079" s="65">
        <f t="shared" si="97"/>
        <v>375.57559200000105</v>
      </c>
      <c r="N2079" s="65">
        <f t="shared" si="98"/>
        <v>141057.02530615125</v>
      </c>
      <c r="O2079" s="66" t="e">
        <v>#N/A</v>
      </c>
      <c r="P2079" s="1">
        <v>2079</v>
      </c>
      <c r="Q2079" s="46">
        <f>ROUND(class[[#This Row],[count]],-3)</f>
        <v>20000</v>
      </c>
      <c r="R2079" s="59">
        <f>VLOOKUP(class[[#This Row],[count_rd]],caltran!$J$2:$P$182,7,FALSE)</f>
        <v>14500</v>
      </c>
      <c r="S2079" s="63">
        <f>VLOOKUP(class[[#This Row],[count_rd]],caltran!$J$2:$P$182,6,FALSE)</f>
        <v>25500</v>
      </c>
      <c r="T2079" s="1">
        <f>IF(AND(class[[#This Row],[flow]]&gt;=class[[#This Row],[low]], class[[#This Row],[flow]]&lt;=class[[#This Row],[high]]),1,0)</f>
        <v>1</v>
      </c>
    </row>
    <row r="2080" spans="1:20" x14ac:dyDescent="0.25">
      <c r="A2080" s="61">
        <v>13847</v>
      </c>
      <c r="B2080" s="61">
        <v>4</v>
      </c>
      <c r="C2080" s="61">
        <v>1</v>
      </c>
      <c r="D2080" s="68">
        <v>2</v>
      </c>
      <c r="E2080" s="61" t="s">
        <v>77</v>
      </c>
      <c r="F2080" s="61">
        <v>4</v>
      </c>
      <c r="G20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80" s="62">
        <v>3</v>
      </c>
      <c r="I2080" s="62">
        <v>4</v>
      </c>
      <c r="J2080" s="61">
        <v>20400</v>
      </c>
      <c r="K2080" s="4">
        <f>VLOOKUP(class[[#This Row],[hwycov_id]],readme!E:F,2,FALSE)</f>
        <v>14077.338735999998</v>
      </c>
      <c r="L2080" s="64">
        <f t="shared" si="96"/>
        <v>-0.30993437568627458</v>
      </c>
      <c r="M2080" s="65">
        <f t="shared" si="97"/>
        <v>-6322.6612640000021</v>
      </c>
      <c r="N2080" s="65">
        <f t="shared" si="98"/>
        <v>39976045.459286101</v>
      </c>
      <c r="O2080" s="66" t="e">
        <v>#N/A</v>
      </c>
      <c r="P2080" s="1">
        <v>2080</v>
      </c>
      <c r="Q2080" s="46">
        <f>ROUND(class[[#This Row],[count]],-3)</f>
        <v>20000</v>
      </c>
      <c r="R2080" s="59">
        <f>VLOOKUP(class[[#This Row],[count_rd]],caltran!$J$2:$P$182,7,FALSE)</f>
        <v>14500</v>
      </c>
      <c r="S2080" s="63">
        <f>VLOOKUP(class[[#This Row],[count_rd]],caltran!$J$2:$P$182,6,FALSE)</f>
        <v>25500</v>
      </c>
      <c r="T2080" s="1">
        <f>IF(AND(class[[#This Row],[flow]]&gt;=class[[#This Row],[low]], class[[#This Row],[flow]]&lt;=class[[#This Row],[high]]),1,0)</f>
        <v>0</v>
      </c>
    </row>
    <row r="2081" spans="1:20" x14ac:dyDescent="0.25">
      <c r="A2081" s="61">
        <v>13851</v>
      </c>
      <c r="B2081" s="61">
        <v>4</v>
      </c>
      <c r="C2081" s="61">
        <v>1</v>
      </c>
      <c r="D2081" s="68">
        <v>2</v>
      </c>
      <c r="E2081" s="61" t="s">
        <v>77</v>
      </c>
      <c r="F2081" s="61">
        <v>4</v>
      </c>
      <c r="G20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81" s="62">
        <v>3</v>
      </c>
      <c r="I2081" s="62">
        <v>4</v>
      </c>
      <c r="J2081" s="61">
        <v>21100</v>
      </c>
      <c r="K2081" s="4">
        <f>VLOOKUP(class[[#This Row],[hwycov_id]],readme!E:F,2,FALSE)</f>
        <v>18320.679640999999</v>
      </c>
      <c r="L2081" s="64">
        <f t="shared" si="96"/>
        <v>-0.13172134402843605</v>
      </c>
      <c r="M2081" s="65">
        <f t="shared" si="97"/>
        <v>-2779.3203590000012</v>
      </c>
      <c r="N2081" s="65">
        <f t="shared" si="98"/>
        <v>7724621.6579518951</v>
      </c>
      <c r="O2081" s="66" t="e">
        <v>#N/A</v>
      </c>
      <c r="P2081" s="1">
        <v>2081</v>
      </c>
      <c r="Q2081" s="46">
        <f>ROUND(class[[#This Row],[count]],-3)</f>
        <v>21000</v>
      </c>
      <c r="R2081" s="59">
        <f>VLOOKUP(class[[#This Row],[count_rd]],caltran!$J$2:$P$182,7,FALSE)</f>
        <v>15330</v>
      </c>
      <c r="S2081" s="63">
        <f>VLOOKUP(class[[#This Row],[count_rd]],caltran!$J$2:$P$182,6,FALSE)</f>
        <v>26670</v>
      </c>
      <c r="T2081" s="1">
        <f>IF(AND(class[[#This Row],[flow]]&gt;=class[[#This Row],[low]], class[[#This Row],[flow]]&lt;=class[[#This Row],[high]]),1,0)</f>
        <v>1</v>
      </c>
    </row>
    <row r="2082" spans="1:20" x14ac:dyDescent="0.25">
      <c r="A2082" s="61">
        <v>1313</v>
      </c>
      <c r="B2082" s="61">
        <v>4</v>
      </c>
      <c r="C2082" s="61">
        <v>1</v>
      </c>
      <c r="D2082" s="68">
        <v>2</v>
      </c>
      <c r="E2082" s="61" t="s">
        <v>77</v>
      </c>
      <c r="F2082" s="61">
        <v>4</v>
      </c>
      <c r="G20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82" s="62">
        <v>4</v>
      </c>
      <c r="I2082" s="62">
        <v>2</v>
      </c>
      <c r="J2082" s="61">
        <v>21100</v>
      </c>
      <c r="K2082" s="4">
        <f>VLOOKUP(class[[#This Row],[hwycov_id]],readme!E:F,2,FALSE)</f>
        <v>12307.956291</v>
      </c>
      <c r="L2082" s="64">
        <f t="shared" si="96"/>
        <v>-0.41668453597156396</v>
      </c>
      <c r="M2082" s="65">
        <f t="shared" si="97"/>
        <v>-8792.0437089999996</v>
      </c>
      <c r="N2082" s="65">
        <f t="shared" si="98"/>
        <v>77300032.580966473</v>
      </c>
      <c r="O2082" s="66" t="e">
        <v>#N/A</v>
      </c>
      <c r="P2082" s="1">
        <v>2082</v>
      </c>
      <c r="Q2082" s="46">
        <f>ROUND(class[[#This Row],[count]],-3)</f>
        <v>21000</v>
      </c>
      <c r="R2082" s="59">
        <f>VLOOKUP(class[[#This Row],[count_rd]],caltran!$J$2:$P$182,7,FALSE)</f>
        <v>15330</v>
      </c>
      <c r="S2082" s="63">
        <f>VLOOKUP(class[[#This Row],[count_rd]],caltran!$J$2:$P$182,6,FALSE)</f>
        <v>26670</v>
      </c>
      <c r="T2082" s="1">
        <f>IF(AND(class[[#This Row],[flow]]&gt;=class[[#This Row],[low]], class[[#This Row],[flow]]&lt;=class[[#This Row],[high]]),1,0)</f>
        <v>0</v>
      </c>
    </row>
    <row r="2083" spans="1:20" x14ac:dyDescent="0.25">
      <c r="A2083" s="61">
        <v>12742</v>
      </c>
      <c r="B2083" s="61">
        <v>4</v>
      </c>
      <c r="C2083" s="61">
        <v>1</v>
      </c>
      <c r="D2083" s="68">
        <v>2</v>
      </c>
      <c r="E2083" s="61" t="s">
        <v>77</v>
      </c>
      <c r="F2083" s="61">
        <v>4</v>
      </c>
      <c r="G20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83" s="62">
        <v>2</v>
      </c>
      <c r="I2083" s="62">
        <v>14</v>
      </c>
      <c r="J2083" s="61">
        <v>22132</v>
      </c>
      <c r="K2083" s="4">
        <f>VLOOKUP(class[[#This Row],[hwycov_id]],readme!E:F,2,FALSE)</f>
        <v>19133.316909000001</v>
      </c>
      <c r="L2083" s="64">
        <f t="shared" si="96"/>
        <v>-0.13549083187240185</v>
      </c>
      <c r="M2083" s="65">
        <f t="shared" si="97"/>
        <v>-2998.683090999999</v>
      </c>
      <c r="N2083" s="65">
        <f t="shared" si="98"/>
        <v>8992100.2802493088</v>
      </c>
      <c r="O2083" s="66" t="e">
        <v>#N/A</v>
      </c>
      <c r="P2083" s="1">
        <v>2083</v>
      </c>
      <c r="Q2083" s="46">
        <f>ROUND(class[[#This Row],[count]],-3)</f>
        <v>22000</v>
      </c>
      <c r="R2083" s="59">
        <f>VLOOKUP(class[[#This Row],[count_rd]],caltran!$J$2:$P$182,7,FALSE)</f>
        <v>16114.999999999998</v>
      </c>
      <c r="S2083" s="63">
        <f>VLOOKUP(class[[#This Row],[count_rd]],caltran!$J$2:$P$182,6,FALSE)</f>
        <v>27885</v>
      </c>
      <c r="T2083" s="1">
        <f>IF(AND(class[[#This Row],[flow]]&gt;=class[[#This Row],[low]], class[[#This Row],[flow]]&lt;=class[[#This Row],[high]]),1,0)</f>
        <v>1</v>
      </c>
    </row>
    <row r="2084" spans="1:20" x14ac:dyDescent="0.25">
      <c r="A2084" s="61">
        <v>10403</v>
      </c>
      <c r="B2084" s="61">
        <v>4</v>
      </c>
      <c r="C2084" s="61">
        <v>1</v>
      </c>
      <c r="D2084" s="68">
        <v>2</v>
      </c>
      <c r="E2084" s="61" t="s">
        <v>77</v>
      </c>
      <c r="F2084" s="61">
        <v>4</v>
      </c>
      <c r="G20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084" s="62">
        <v>2</v>
      </c>
      <c r="I2084" s="62">
        <v>14</v>
      </c>
      <c r="J2084" s="61">
        <v>22549</v>
      </c>
      <c r="K2084" s="4">
        <f>VLOOKUP(class[[#This Row],[hwycov_id]],readme!E:F,2,FALSE)</f>
        <v>29779.913361999999</v>
      </c>
      <c r="L2084" s="64">
        <f t="shared" si="96"/>
        <v>0.3206755670761452</v>
      </c>
      <c r="M2084" s="65">
        <f t="shared" si="97"/>
        <v>7230.9133619999993</v>
      </c>
      <c r="N2084" s="65">
        <f t="shared" si="98"/>
        <v>52286108.048750132</v>
      </c>
      <c r="O2084" s="66" t="e">
        <v>#N/A</v>
      </c>
      <c r="P2084" s="1">
        <v>2084</v>
      </c>
      <c r="Q2084" s="46">
        <f>ROUND(class[[#This Row],[count]],-3)</f>
        <v>23000</v>
      </c>
      <c r="R2084" s="59">
        <f>VLOOKUP(class[[#This Row],[count_rd]],caltran!$J$2:$P$182,7,FALSE)</f>
        <v>16905</v>
      </c>
      <c r="S2084" s="63">
        <f>VLOOKUP(class[[#This Row],[count_rd]],caltran!$J$2:$P$182,6,FALSE)</f>
        <v>29095.000000000004</v>
      </c>
      <c r="T2084" s="1">
        <f>IF(AND(class[[#This Row],[flow]]&gt;=class[[#This Row],[low]], class[[#This Row],[flow]]&lt;=class[[#This Row],[high]]),1,0)</f>
        <v>0</v>
      </c>
    </row>
    <row r="2085" spans="1:20" x14ac:dyDescent="0.25">
      <c r="A2085" s="61">
        <v>10482</v>
      </c>
      <c r="B2085" s="61">
        <v>4</v>
      </c>
      <c r="C2085" s="61">
        <v>1</v>
      </c>
      <c r="D2085" s="68">
        <v>2</v>
      </c>
      <c r="E2085" s="61" t="s">
        <v>77</v>
      </c>
      <c r="F2085" s="61">
        <v>4</v>
      </c>
      <c r="G20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085" s="62">
        <v>4</v>
      </c>
      <c r="I2085" s="62">
        <v>14</v>
      </c>
      <c r="J2085" s="61">
        <v>22619</v>
      </c>
      <c r="K2085" s="4">
        <f>VLOOKUP(class[[#This Row],[hwycov_id]],readme!E:F,2,FALSE)</f>
        <v>22538.860244000003</v>
      </c>
      <c r="L2085" s="64">
        <f t="shared" si="96"/>
        <v>-3.5430282505856114E-3</v>
      </c>
      <c r="M2085" s="65">
        <f t="shared" si="97"/>
        <v>-80.139755999996851</v>
      </c>
      <c r="N2085" s="65">
        <f t="shared" si="98"/>
        <v>6422.3804917390316</v>
      </c>
      <c r="O2085" s="66" t="e">
        <v>#N/A</v>
      </c>
      <c r="P2085" s="1">
        <v>2085</v>
      </c>
      <c r="Q2085" s="46">
        <f>ROUND(class[[#This Row],[count]],-3)</f>
        <v>23000</v>
      </c>
      <c r="R2085" s="59">
        <f>VLOOKUP(class[[#This Row],[count_rd]],caltran!$J$2:$P$182,7,FALSE)</f>
        <v>16905</v>
      </c>
      <c r="S2085" s="63">
        <f>VLOOKUP(class[[#This Row],[count_rd]],caltran!$J$2:$P$182,6,FALSE)</f>
        <v>29095.000000000004</v>
      </c>
      <c r="T2085" s="1">
        <f>IF(AND(class[[#This Row],[flow]]&gt;=class[[#This Row],[low]], class[[#This Row],[flow]]&lt;=class[[#This Row],[high]]),1,0)</f>
        <v>1</v>
      </c>
    </row>
    <row r="2086" spans="1:20" x14ac:dyDescent="0.25">
      <c r="A2086" s="61">
        <v>3037</v>
      </c>
      <c r="B2086" s="61">
        <v>4</v>
      </c>
      <c r="C2086" s="61">
        <v>1</v>
      </c>
      <c r="D2086" s="68">
        <v>2</v>
      </c>
      <c r="E2086" s="61" t="s">
        <v>77</v>
      </c>
      <c r="F2086" s="61">
        <v>4</v>
      </c>
      <c r="G20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86" s="62">
        <v>4</v>
      </c>
      <c r="I2086" s="62">
        <v>2</v>
      </c>
      <c r="J2086" s="61">
        <v>23500</v>
      </c>
      <c r="K2086" s="4">
        <f>VLOOKUP(class[[#This Row],[hwycov_id]],readme!E:F,2,FALSE)</f>
        <v>15987.088179999999</v>
      </c>
      <c r="L2086" s="64">
        <f t="shared" si="96"/>
        <v>-0.31969837531914902</v>
      </c>
      <c r="M2086" s="65">
        <f t="shared" si="97"/>
        <v>-7512.9118200000012</v>
      </c>
      <c r="N2086" s="65">
        <f t="shared" si="98"/>
        <v>56443844.015095733</v>
      </c>
      <c r="O2086" s="66" t="e">
        <v>#N/A</v>
      </c>
      <c r="P2086" s="1">
        <v>2086</v>
      </c>
      <c r="Q2086" s="46">
        <f>ROUND(class[[#This Row],[count]],-3)</f>
        <v>24000</v>
      </c>
      <c r="R2086" s="59">
        <f>VLOOKUP(class[[#This Row],[count_rd]],caltran!$J$2:$P$182,7,FALSE)</f>
        <v>17760</v>
      </c>
      <c r="S2086" s="63">
        <f>VLOOKUP(class[[#This Row],[count_rd]],caltran!$J$2:$P$182,6,FALSE)</f>
        <v>30240</v>
      </c>
      <c r="T2086" s="1">
        <f>IF(AND(class[[#This Row],[flow]]&gt;=class[[#This Row],[low]], class[[#This Row],[flow]]&lt;=class[[#This Row],[high]]),1,0)</f>
        <v>0</v>
      </c>
    </row>
    <row r="2087" spans="1:20" x14ac:dyDescent="0.25">
      <c r="A2087" s="61">
        <v>14207</v>
      </c>
      <c r="B2087" s="61">
        <v>4</v>
      </c>
      <c r="C2087" s="61">
        <v>1</v>
      </c>
      <c r="D2087" s="68">
        <v>2</v>
      </c>
      <c r="E2087" s="61" t="s">
        <v>77</v>
      </c>
      <c r="F2087" s="61">
        <v>4</v>
      </c>
      <c r="G20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087" s="62">
        <v>2</v>
      </c>
      <c r="I2087" s="62">
        <v>14</v>
      </c>
      <c r="J2087" s="61">
        <v>23500</v>
      </c>
      <c r="K2087" s="4">
        <f>VLOOKUP(class[[#This Row],[hwycov_id]],readme!E:F,2,FALSE)</f>
        <v>20973.183273000002</v>
      </c>
      <c r="L2087" s="64">
        <f t="shared" si="96"/>
        <v>-0.10752411604255308</v>
      </c>
      <c r="M2087" s="65">
        <f t="shared" si="97"/>
        <v>-2526.8167269999976</v>
      </c>
      <c r="N2087" s="65">
        <f t="shared" si="98"/>
        <v>6384802.7718469808</v>
      </c>
      <c r="O2087" s="66" t="e">
        <v>#N/A</v>
      </c>
      <c r="P2087" s="1">
        <v>2087</v>
      </c>
      <c r="Q2087" s="46">
        <f>ROUND(class[[#This Row],[count]],-3)</f>
        <v>24000</v>
      </c>
      <c r="R2087" s="59">
        <f>VLOOKUP(class[[#This Row],[count_rd]],caltran!$J$2:$P$182,7,FALSE)</f>
        <v>17760</v>
      </c>
      <c r="S2087" s="63">
        <f>VLOOKUP(class[[#This Row],[count_rd]],caltran!$J$2:$P$182,6,FALSE)</f>
        <v>30240</v>
      </c>
      <c r="T2087" s="1">
        <f>IF(AND(class[[#This Row],[flow]]&gt;=class[[#This Row],[low]], class[[#This Row],[flow]]&lt;=class[[#This Row],[high]]),1,0)</f>
        <v>1</v>
      </c>
    </row>
    <row r="2088" spans="1:20" x14ac:dyDescent="0.25">
      <c r="A2088" s="61">
        <v>7139</v>
      </c>
      <c r="B2088" s="61">
        <v>4</v>
      </c>
      <c r="C2088" s="61">
        <v>1</v>
      </c>
      <c r="D2088" s="68">
        <v>2</v>
      </c>
      <c r="E2088" s="61" t="s">
        <v>77</v>
      </c>
      <c r="F2088" s="61">
        <v>4</v>
      </c>
      <c r="G20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88" s="62">
        <v>4</v>
      </c>
      <c r="I2088" s="62">
        <v>2</v>
      </c>
      <c r="J2088" s="61">
        <v>24400</v>
      </c>
      <c r="K2088" s="4">
        <f>VLOOKUP(class[[#This Row],[hwycov_id]],readme!E:F,2,FALSE)</f>
        <v>15838.496536000001</v>
      </c>
      <c r="L2088" s="64">
        <f t="shared" si="96"/>
        <v>-0.35088128950819675</v>
      </c>
      <c r="M2088" s="65">
        <f t="shared" si="97"/>
        <v>-8561.5034639999994</v>
      </c>
      <c r="N2088" s="65">
        <f t="shared" si="98"/>
        <v>73299341.564083993</v>
      </c>
      <c r="O2088" s="66" t="e">
        <v>#N/A</v>
      </c>
      <c r="P2088" s="1">
        <v>2088</v>
      </c>
      <c r="Q2088" s="46">
        <f>ROUND(class[[#This Row],[count]],-3)</f>
        <v>24000</v>
      </c>
      <c r="R2088" s="59">
        <f>VLOOKUP(class[[#This Row],[count_rd]],caltran!$J$2:$P$182,7,FALSE)</f>
        <v>17760</v>
      </c>
      <c r="S2088" s="63">
        <f>VLOOKUP(class[[#This Row],[count_rd]],caltran!$J$2:$P$182,6,FALSE)</f>
        <v>30240</v>
      </c>
      <c r="T2088" s="1">
        <f>IF(AND(class[[#This Row],[flow]]&gt;=class[[#This Row],[low]], class[[#This Row],[flow]]&lt;=class[[#This Row],[high]]),1,0)</f>
        <v>0</v>
      </c>
    </row>
    <row r="2089" spans="1:20" x14ac:dyDescent="0.25">
      <c r="A2089" s="61">
        <v>12432</v>
      </c>
      <c r="B2089" s="61">
        <v>4</v>
      </c>
      <c r="C2089" s="61">
        <v>1</v>
      </c>
      <c r="D2089" s="68">
        <v>2</v>
      </c>
      <c r="E2089" s="61" t="s">
        <v>77</v>
      </c>
      <c r="F2089" s="61">
        <v>4</v>
      </c>
      <c r="G20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89" s="62">
        <v>7</v>
      </c>
      <c r="I2089" s="62">
        <v>7</v>
      </c>
      <c r="J2089" s="61">
        <v>25100</v>
      </c>
      <c r="K2089" s="4">
        <f>VLOOKUP(class[[#This Row],[hwycov_id]],readme!E:F,2,FALSE)</f>
        <v>15560.216569</v>
      </c>
      <c r="L2089" s="64">
        <f t="shared" si="96"/>
        <v>-0.38007105302788846</v>
      </c>
      <c r="M2089" s="65">
        <f t="shared" si="97"/>
        <v>-9539.7834309999998</v>
      </c>
      <c r="N2089" s="65">
        <f t="shared" si="98"/>
        <v>91007467.910382122</v>
      </c>
      <c r="O2089" s="66" t="e">
        <v>#N/A</v>
      </c>
      <c r="P2089" s="1">
        <v>2089</v>
      </c>
      <c r="Q2089" s="46">
        <f>ROUND(class[[#This Row],[count]],-3)</f>
        <v>25000</v>
      </c>
      <c r="R2089" s="59">
        <f>VLOOKUP(class[[#This Row],[count_rd]],caltran!$J$2:$P$182,7,FALSE)</f>
        <v>18625</v>
      </c>
      <c r="S2089" s="63">
        <f>VLOOKUP(class[[#This Row],[count_rd]],caltran!$J$2:$P$182,6,FALSE)</f>
        <v>31374.999999999996</v>
      </c>
      <c r="T2089" s="1">
        <f>IF(AND(class[[#This Row],[flow]]&gt;=class[[#This Row],[low]], class[[#This Row],[flow]]&lt;=class[[#This Row],[high]]),1,0)</f>
        <v>0</v>
      </c>
    </row>
    <row r="2090" spans="1:20" x14ac:dyDescent="0.25">
      <c r="A2090" s="61">
        <v>13026</v>
      </c>
      <c r="B2090" s="61">
        <v>4</v>
      </c>
      <c r="C2090" s="61">
        <v>1</v>
      </c>
      <c r="D2090" s="68">
        <v>2</v>
      </c>
      <c r="E2090" s="61" t="s">
        <v>77</v>
      </c>
      <c r="F2090" s="61">
        <v>4</v>
      </c>
      <c r="G20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090" s="62">
        <v>5</v>
      </c>
      <c r="I2090" s="62">
        <v>5</v>
      </c>
      <c r="J2090" s="61">
        <v>25400</v>
      </c>
      <c r="K2090" s="4">
        <f>VLOOKUP(class[[#This Row],[hwycov_id]],readme!E:F,2,FALSE)</f>
        <v>13889.524460000001</v>
      </c>
      <c r="L2090" s="64">
        <f t="shared" si="96"/>
        <v>-0.45316832834645671</v>
      </c>
      <c r="M2090" s="65">
        <f t="shared" si="97"/>
        <v>-11510.475539999999</v>
      </c>
      <c r="N2090" s="65">
        <f t="shared" si="98"/>
        <v>132491047.15693828</v>
      </c>
      <c r="O2090" s="66" t="e">
        <v>#N/A</v>
      </c>
      <c r="P2090" s="1">
        <v>2090</v>
      </c>
      <c r="Q2090" s="46">
        <f>ROUND(class[[#This Row],[count]],-3)</f>
        <v>25000</v>
      </c>
      <c r="R2090" s="59">
        <f>VLOOKUP(class[[#This Row],[count_rd]],caltran!$J$2:$P$182,7,FALSE)</f>
        <v>18625</v>
      </c>
      <c r="S2090" s="63">
        <f>VLOOKUP(class[[#This Row],[count_rd]],caltran!$J$2:$P$182,6,FALSE)</f>
        <v>31374.999999999996</v>
      </c>
      <c r="T2090" s="1">
        <f>IF(AND(class[[#This Row],[flow]]&gt;=class[[#This Row],[low]], class[[#This Row],[flow]]&lt;=class[[#This Row],[high]]),1,0)</f>
        <v>0</v>
      </c>
    </row>
    <row r="2091" spans="1:20" x14ac:dyDescent="0.25">
      <c r="A2091" s="61">
        <v>16519</v>
      </c>
      <c r="B2091" s="61">
        <v>4</v>
      </c>
      <c r="C2091" s="61">
        <v>1</v>
      </c>
      <c r="D2091" s="68">
        <v>2</v>
      </c>
      <c r="E2091" s="61" t="s">
        <v>77</v>
      </c>
      <c r="F2091" s="61">
        <v>4</v>
      </c>
      <c r="G20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91" s="62">
        <v>2</v>
      </c>
      <c r="I2091" s="62">
        <v>11</v>
      </c>
      <c r="J2091" s="61">
        <v>26300</v>
      </c>
      <c r="K2091" s="4">
        <f>VLOOKUP(class[[#This Row],[hwycov_id]],readme!E:F,2,FALSE)</f>
        <v>2265.5406860000003</v>
      </c>
      <c r="L2091" s="64">
        <f t="shared" si="96"/>
        <v>-0.91385776859315593</v>
      </c>
      <c r="M2091" s="65">
        <f t="shared" si="97"/>
        <v>-24034.459314</v>
      </c>
      <c r="N2091" s="65">
        <f t="shared" si="98"/>
        <v>577655234.5163213</v>
      </c>
      <c r="O2091" s="66" t="e">
        <v>#N/A</v>
      </c>
      <c r="P2091" s="1">
        <v>2091</v>
      </c>
      <c r="Q2091" s="46">
        <f>ROUND(class[[#This Row],[count]],-3)</f>
        <v>26000</v>
      </c>
      <c r="R2091" s="59">
        <f>VLOOKUP(class[[#This Row],[count_rd]],caltran!$J$2:$P$182,7,FALSE)</f>
        <v>19448</v>
      </c>
      <c r="S2091" s="63">
        <f>VLOOKUP(class[[#This Row],[count_rd]],caltran!$J$2:$P$182,6,FALSE)</f>
        <v>32552</v>
      </c>
      <c r="T2091" s="1">
        <f>IF(AND(class[[#This Row],[flow]]&gt;=class[[#This Row],[low]], class[[#This Row],[flow]]&lt;=class[[#This Row],[high]]),1,0)</f>
        <v>0</v>
      </c>
    </row>
    <row r="2092" spans="1:20" x14ac:dyDescent="0.25">
      <c r="A2092" s="61">
        <v>40311</v>
      </c>
      <c r="B2092" s="61">
        <v>4</v>
      </c>
      <c r="C2092" s="61">
        <v>1</v>
      </c>
      <c r="D2092" s="68">
        <v>2</v>
      </c>
      <c r="E2092" s="61" t="s">
        <v>77</v>
      </c>
      <c r="F2092" s="61">
        <v>4</v>
      </c>
      <c r="G20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92" s="62">
        <v>4</v>
      </c>
      <c r="I2092" s="62">
        <v>14</v>
      </c>
      <c r="J2092" s="61">
        <v>38446</v>
      </c>
      <c r="K2092" s="4">
        <f>VLOOKUP(class[[#This Row],[hwycov_id]],readme!E:F,2,FALSE)</f>
        <v>3361.128017</v>
      </c>
      <c r="L2092" s="64">
        <f t="shared" si="96"/>
        <v>-0.91257535200020812</v>
      </c>
      <c r="M2092" s="65">
        <f t="shared" si="97"/>
        <v>-35084.871982999997</v>
      </c>
      <c r="N2092" s="65">
        <f t="shared" si="98"/>
        <v>1230948242.0634983</v>
      </c>
      <c r="O2092" s="66" t="e">
        <v>#N/A</v>
      </c>
      <c r="P2092" s="1">
        <v>2092</v>
      </c>
      <c r="Q2092" s="46">
        <f>ROUND(class[[#This Row],[count]],-3)</f>
        <v>38000</v>
      </c>
      <c r="R2092" s="59">
        <f>VLOOKUP(class[[#This Row],[count_rd]],caltran!$J$2:$P$182,7,FALSE)</f>
        <v>29488</v>
      </c>
      <c r="S2092" s="63">
        <f>VLOOKUP(class[[#This Row],[count_rd]],caltran!$J$2:$P$182,6,FALSE)</f>
        <v>46512</v>
      </c>
      <c r="T2092" s="1">
        <f>IF(AND(class[[#This Row],[flow]]&gt;=class[[#This Row],[low]], class[[#This Row],[flow]]&lt;=class[[#This Row],[high]]),1,0)</f>
        <v>0</v>
      </c>
    </row>
    <row r="2093" spans="1:20" x14ac:dyDescent="0.25">
      <c r="A2093" s="61">
        <v>9410</v>
      </c>
      <c r="B2093" s="61">
        <v>5</v>
      </c>
      <c r="C2093" s="61">
        <v>1</v>
      </c>
      <c r="D2093" s="68">
        <v>2</v>
      </c>
      <c r="E2093" s="61" t="s">
        <v>77</v>
      </c>
      <c r="F2093" s="61">
        <v>4</v>
      </c>
      <c r="G20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93" s="62">
        <v>8</v>
      </c>
      <c r="I2093" s="62">
        <v>19</v>
      </c>
      <c r="J2093" s="61">
        <v>200</v>
      </c>
      <c r="K2093" s="4">
        <f>VLOOKUP(class[[#This Row],[hwycov_id]],readme!E:F,2,FALSE)</f>
        <v>23.427961</v>
      </c>
      <c r="L2093" s="64">
        <f t="shared" si="96"/>
        <v>-0.88286019500000001</v>
      </c>
      <c r="M2093" s="65">
        <f t="shared" si="97"/>
        <v>-176.57203899999999</v>
      </c>
      <c r="N2093" s="65">
        <f t="shared" si="98"/>
        <v>31177.684956617519</v>
      </c>
      <c r="O2093" s="66" t="e">
        <v>#N/A</v>
      </c>
      <c r="P2093" s="1">
        <v>2093</v>
      </c>
      <c r="Q2093" s="46">
        <f>ROUND(class[[#This Row],[count]],-3)</f>
        <v>0</v>
      </c>
      <c r="R2093" s="59">
        <f>VLOOKUP(class[[#This Row],[count_rd]],caltran!$J$2:$P$182,7,FALSE)</f>
        <v>0</v>
      </c>
      <c r="S2093" s="63">
        <f>VLOOKUP(class[[#This Row],[count_rd]],caltran!$J$2:$P$182,6,FALSE)</f>
        <v>0</v>
      </c>
      <c r="T2093" s="1">
        <f>IF(AND(class[[#This Row],[flow]]&gt;=class[[#This Row],[low]], class[[#This Row],[flow]]&lt;=class[[#This Row],[high]]),1,0)</f>
        <v>0</v>
      </c>
    </row>
    <row r="2094" spans="1:20" x14ac:dyDescent="0.25">
      <c r="A2094" s="61">
        <v>8721</v>
      </c>
      <c r="B2094" s="61">
        <v>5</v>
      </c>
      <c r="C2094" s="61">
        <v>1</v>
      </c>
      <c r="D2094" s="68">
        <v>2</v>
      </c>
      <c r="E2094" s="61" t="s">
        <v>77</v>
      </c>
      <c r="F2094" s="61">
        <v>4</v>
      </c>
      <c r="G20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94" s="62">
        <v>8</v>
      </c>
      <c r="I2094" s="62">
        <v>19</v>
      </c>
      <c r="J2094" s="61">
        <v>600</v>
      </c>
      <c r="K2094" s="4">
        <f>VLOOKUP(class[[#This Row],[hwycov_id]],readme!E:F,2,FALSE)</f>
        <v>1520.9811629999999</v>
      </c>
      <c r="L2094" s="64">
        <f t="shared" si="96"/>
        <v>1.534968605</v>
      </c>
      <c r="M2094" s="65">
        <f t="shared" si="97"/>
        <v>920.98116299999992</v>
      </c>
      <c r="N2094" s="65">
        <f t="shared" si="98"/>
        <v>848206.30260083242</v>
      </c>
      <c r="O2094" s="66" t="e">
        <v>#N/A</v>
      </c>
      <c r="P2094" s="1">
        <v>2094</v>
      </c>
      <c r="Q2094" s="46">
        <f>ROUND(class[[#This Row],[count]],-3)</f>
        <v>1000</v>
      </c>
      <c r="R2094" s="59">
        <f>VLOOKUP(class[[#This Row],[count_rd]],caltran!$J$2:$P$182,7,FALSE)</f>
        <v>370</v>
      </c>
      <c r="S2094" s="63">
        <f>VLOOKUP(class[[#This Row],[count_rd]],caltran!$J$2:$P$182,6,FALSE)</f>
        <v>1630</v>
      </c>
      <c r="T2094" s="1">
        <f>IF(AND(class[[#This Row],[flow]]&gt;=class[[#This Row],[low]], class[[#This Row],[flow]]&lt;=class[[#This Row],[high]]),1,0)</f>
        <v>1</v>
      </c>
    </row>
    <row r="2095" spans="1:20" x14ac:dyDescent="0.25">
      <c r="A2095" s="61">
        <v>11707</v>
      </c>
      <c r="B2095" s="61">
        <v>5</v>
      </c>
      <c r="C2095" s="61">
        <v>1</v>
      </c>
      <c r="D2095" s="68">
        <v>2</v>
      </c>
      <c r="E2095" s="61" t="s">
        <v>77</v>
      </c>
      <c r="F2095" s="61">
        <v>4</v>
      </c>
      <c r="G20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95" s="62">
        <v>7</v>
      </c>
      <c r="I2095" s="62">
        <v>19</v>
      </c>
      <c r="J2095" s="61">
        <v>600</v>
      </c>
      <c r="K2095" s="4">
        <f>VLOOKUP(class[[#This Row],[hwycov_id]],readme!E:F,2,FALSE)</f>
        <v>4987.3271220000006</v>
      </c>
      <c r="L2095" s="64">
        <f t="shared" si="96"/>
        <v>7.3122118700000005</v>
      </c>
      <c r="M2095" s="65">
        <f t="shared" si="97"/>
        <v>4387.3271220000006</v>
      </c>
      <c r="N2095" s="65">
        <f t="shared" si="98"/>
        <v>19248639.275436807</v>
      </c>
      <c r="O2095" s="66" t="e">
        <v>#N/A</v>
      </c>
      <c r="P2095" s="1">
        <v>2095</v>
      </c>
      <c r="Q2095" s="46">
        <f>ROUND(class[[#This Row],[count]],-3)</f>
        <v>1000</v>
      </c>
      <c r="R2095" s="59">
        <f>VLOOKUP(class[[#This Row],[count_rd]],caltran!$J$2:$P$182,7,FALSE)</f>
        <v>370</v>
      </c>
      <c r="S2095" s="63">
        <f>VLOOKUP(class[[#This Row],[count_rd]],caltran!$J$2:$P$182,6,FALSE)</f>
        <v>1630</v>
      </c>
      <c r="T2095" s="1">
        <f>IF(AND(class[[#This Row],[flow]]&gt;=class[[#This Row],[low]], class[[#This Row],[flow]]&lt;=class[[#This Row],[high]]),1,0)</f>
        <v>0</v>
      </c>
    </row>
    <row r="2096" spans="1:20" x14ac:dyDescent="0.25">
      <c r="A2096" s="61">
        <v>11709</v>
      </c>
      <c r="B2096" s="61">
        <v>5</v>
      </c>
      <c r="C2096" s="61">
        <v>1</v>
      </c>
      <c r="D2096" s="68">
        <v>2</v>
      </c>
      <c r="E2096" s="61" t="s">
        <v>77</v>
      </c>
      <c r="F2096" s="61">
        <v>4</v>
      </c>
      <c r="G20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96" s="62">
        <v>5</v>
      </c>
      <c r="I2096" s="62">
        <v>14</v>
      </c>
      <c r="J2096" s="61">
        <v>632</v>
      </c>
      <c r="K2096" s="4">
        <f>VLOOKUP(class[[#This Row],[hwycov_id]],readme!E:F,2,FALSE)</f>
        <v>221.989205</v>
      </c>
      <c r="L2096" s="64">
        <f t="shared" si="96"/>
        <v>-0.64875125791139243</v>
      </c>
      <c r="M2096" s="65">
        <f t="shared" si="97"/>
        <v>-410.01079500000003</v>
      </c>
      <c r="N2096" s="65">
        <f t="shared" si="98"/>
        <v>168108.85201653204</v>
      </c>
      <c r="O2096" s="66" t="e">
        <v>#N/A</v>
      </c>
      <c r="P2096" s="1">
        <v>2096</v>
      </c>
      <c r="Q2096" s="46">
        <f>ROUND(class[[#This Row],[count]],-3)</f>
        <v>1000</v>
      </c>
      <c r="R2096" s="59">
        <f>VLOOKUP(class[[#This Row],[count_rd]],caltran!$J$2:$P$182,7,FALSE)</f>
        <v>370</v>
      </c>
      <c r="S2096" s="63">
        <f>VLOOKUP(class[[#This Row],[count_rd]],caltran!$J$2:$P$182,6,FALSE)</f>
        <v>1630</v>
      </c>
      <c r="T2096" s="1">
        <f>IF(AND(class[[#This Row],[flow]]&gt;=class[[#This Row],[low]], class[[#This Row],[flow]]&lt;=class[[#This Row],[high]]),1,0)</f>
        <v>0</v>
      </c>
    </row>
    <row r="2097" spans="1:22" x14ac:dyDescent="0.25">
      <c r="A2097" s="61">
        <v>23605</v>
      </c>
      <c r="B2097" s="61">
        <v>5</v>
      </c>
      <c r="C2097" s="61">
        <v>1</v>
      </c>
      <c r="D2097" s="68">
        <v>2</v>
      </c>
      <c r="E2097" s="61" t="s">
        <v>77</v>
      </c>
      <c r="F2097" s="61">
        <v>4</v>
      </c>
      <c r="G20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97" s="62">
        <v>8</v>
      </c>
      <c r="I2097" s="62">
        <v>19</v>
      </c>
      <c r="J2097" s="61">
        <v>700</v>
      </c>
      <c r="K2097" s="4">
        <f>VLOOKUP(class[[#This Row],[hwycov_id]],readme!E:F,2,FALSE)</f>
        <v>418.00866999999994</v>
      </c>
      <c r="L2097" s="64">
        <f t="shared" si="96"/>
        <v>-0.40284475714285728</v>
      </c>
      <c r="M2097" s="65">
        <f t="shared" si="97"/>
        <v>-281.99133000000006</v>
      </c>
      <c r="N2097" s="65">
        <f t="shared" si="98"/>
        <v>79519.110195168934</v>
      </c>
      <c r="O2097" s="66" t="e">
        <v>#N/A</v>
      </c>
      <c r="P2097" s="1">
        <v>2097</v>
      </c>
      <c r="Q2097" s="46">
        <f>ROUND(class[[#This Row],[count]],-3)</f>
        <v>1000</v>
      </c>
      <c r="R2097" s="59">
        <f>VLOOKUP(class[[#This Row],[count_rd]],caltran!$J$2:$P$182,7,FALSE)</f>
        <v>370</v>
      </c>
      <c r="S2097" s="63">
        <f>VLOOKUP(class[[#This Row],[count_rd]],caltran!$J$2:$P$182,6,FALSE)</f>
        <v>1630</v>
      </c>
      <c r="T2097" s="1">
        <f>IF(AND(class[[#This Row],[flow]]&gt;=class[[#This Row],[low]], class[[#This Row],[flow]]&lt;=class[[#This Row],[high]]),1,0)</f>
        <v>1</v>
      </c>
      <c r="V2097" s="1"/>
    </row>
    <row r="2098" spans="1:22" x14ac:dyDescent="0.25">
      <c r="A2098" s="61">
        <v>11645</v>
      </c>
      <c r="B2098" s="61">
        <v>5</v>
      </c>
      <c r="C2098" s="61">
        <v>1</v>
      </c>
      <c r="D2098" s="68">
        <v>2</v>
      </c>
      <c r="E2098" s="61" t="s">
        <v>77</v>
      </c>
      <c r="F2098" s="61">
        <v>4</v>
      </c>
      <c r="G20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98" s="62">
        <v>2</v>
      </c>
      <c r="I2098" s="62">
        <v>14</v>
      </c>
      <c r="J2098" s="61">
        <v>1070</v>
      </c>
      <c r="K2098" s="4">
        <f>VLOOKUP(class[[#This Row],[hwycov_id]],readme!E:F,2,FALSE)</f>
        <v>4122.0202829999998</v>
      </c>
      <c r="L2098" s="64">
        <f t="shared" si="96"/>
        <v>2.8523554046728972</v>
      </c>
      <c r="M2098" s="65">
        <f t="shared" si="97"/>
        <v>3052.0202829999998</v>
      </c>
      <c r="N2098" s="65">
        <f t="shared" si="98"/>
        <v>9314827.8078433983</v>
      </c>
      <c r="O2098" s="66" t="e">
        <v>#N/A</v>
      </c>
      <c r="P2098" s="1">
        <v>2098</v>
      </c>
      <c r="Q2098" s="46">
        <f>ROUND(class[[#This Row],[count]],-3)</f>
        <v>1000</v>
      </c>
      <c r="R2098" s="59">
        <f>VLOOKUP(class[[#This Row],[count_rd]],caltran!$J$2:$P$182,7,FALSE)</f>
        <v>370</v>
      </c>
      <c r="S2098" s="63">
        <f>VLOOKUP(class[[#This Row],[count_rd]],caltran!$J$2:$P$182,6,FALSE)</f>
        <v>1630</v>
      </c>
      <c r="T2098" s="1">
        <f>IF(AND(class[[#This Row],[flow]]&gt;=class[[#This Row],[low]], class[[#This Row],[flow]]&lt;=class[[#This Row],[high]]),1,0)</f>
        <v>0</v>
      </c>
      <c r="V2098" s="1"/>
    </row>
    <row r="2099" spans="1:22" x14ac:dyDescent="0.25">
      <c r="A2099" s="61">
        <v>30797</v>
      </c>
      <c r="B2099" s="61">
        <v>5</v>
      </c>
      <c r="C2099" s="61">
        <v>1</v>
      </c>
      <c r="D2099" s="68">
        <v>2</v>
      </c>
      <c r="E2099" s="61" t="s">
        <v>77</v>
      </c>
      <c r="F2099" s="61">
        <v>4</v>
      </c>
      <c r="G20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099" s="62">
        <v>8</v>
      </c>
      <c r="I2099" s="62">
        <v>19</v>
      </c>
      <c r="J2099" s="61">
        <v>1100</v>
      </c>
      <c r="K2099" s="4">
        <f>VLOOKUP(class[[#This Row],[hwycov_id]],readme!E:F,2,FALSE)</f>
        <v>491.84024199999999</v>
      </c>
      <c r="L2099" s="64">
        <f t="shared" si="96"/>
        <v>-0.5528725072727273</v>
      </c>
      <c r="M2099" s="65">
        <f t="shared" si="97"/>
        <v>-608.15975800000001</v>
      </c>
      <c r="N2099" s="65">
        <f t="shared" si="98"/>
        <v>369858.29125061858</v>
      </c>
      <c r="O2099" s="66" t="e">
        <v>#N/A</v>
      </c>
      <c r="P2099" s="1">
        <v>2099</v>
      </c>
      <c r="Q2099" s="46">
        <f>ROUND(class[[#This Row],[count]],-3)</f>
        <v>1000</v>
      </c>
      <c r="R2099" s="59">
        <f>VLOOKUP(class[[#This Row],[count_rd]],caltran!$J$2:$P$182,7,FALSE)</f>
        <v>370</v>
      </c>
      <c r="S2099" s="63">
        <f>VLOOKUP(class[[#This Row],[count_rd]],caltran!$J$2:$P$182,6,FALSE)</f>
        <v>1630</v>
      </c>
      <c r="T2099" s="1">
        <f>IF(AND(class[[#This Row],[flow]]&gt;=class[[#This Row],[low]], class[[#This Row],[flow]]&lt;=class[[#This Row],[high]]),1,0)</f>
        <v>1</v>
      </c>
    </row>
    <row r="2100" spans="1:22" x14ac:dyDescent="0.25">
      <c r="A2100" s="61">
        <v>15125</v>
      </c>
      <c r="B2100" s="61">
        <v>5</v>
      </c>
      <c r="C2100" s="61">
        <v>1</v>
      </c>
      <c r="D2100" s="68">
        <v>2</v>
      </c>
      <c r="E2100" s="61" t="s">
        <v>77</v>
      </c>
      <c r="F2100" s="61">
        <v>4</v>
      </c>
      <c r="G21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00" s="62">
        <v>3</v>
      </c>
      <c r="I2100" s="62">
        <v>14</v>
      </c>
      <c r="J2100" s="61">
        <v>1289</v>
      </c>
      <c r="K2100" s="4">
        <f>VLOOKUP(class[[#This Row],[hwycov_id]],readme!E:F,2,FALSE)</f>
        <v>1215.5089420000002</v>
      </c>
      <c r="L2100" s="64">
        <f t="shared" si="96"/>
        <v>-5.7014009309542146E-2</v>
      </c>
      <c r="M2100" s="65">
        <f t="shared" si="97"/>
        <v>-73.491057999999839</v>
      </c>
      <c r="N2100" s="65">
        <f t="shared" si="98"/>
        <v>5400.9356059593401</v>
      </c>
      <c r="O2100" s="66" t="e">
        <v>#N/A</v>
      </c>
      <c r="P2100" s="1">
        <v>2100</v>
      </c>
      <c r="Q2100" s="46">
        <f>ROUND(class[[#This Row],[count]],-3)</f>
        <v>1000</v>
      </c>
      <c r="R2100" s="59">
        <f>VLOOKUP(class[[#This Row],[count_rd]],caltran!$J$2:$P$182,7,FALSE)</f>
        <v>370</v>
      </c>
      <c r="S2100" s="63">
        <f>VLOOKUP(class[[#This Row],[count_rd]],caltran!$J$2:$P$182,6,FALSE)</f>
        <v>1630</v>
      </c>
      <c r="T2100" s="1">
        <f>IF(AND(class[[#This Row],[flow]]&gt;=class[[#This Row],[low]], class[[#This Row],[flow]]&lt;=class[[#This Row],[high]]),1,0)</f>
        <v>1</v>
      </c>
    </row>
    <row r="2101" spans="1:22" x14ac:dyDescent="0.25">
      <c r="A2101" s="61">
        <v>2304</v>
      </c>
      <c r="B2101" s="61">
        <v>5</v>
      </c>
      <c r="C2101" s="61">
        <v>1</v>
      </c>
      <c r="D2101" s="68">
        <v>2</v>
      </c>
      <c r="E2101" s="61" t="s">
        <v>77</v>
      </c>
      <c r="F2101" s="61">
        <v>4</v>
      </c>
      <c r="G21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01" s="62">
        <v>3</v>
      </c>
      <c r="I2101" s="62">
        <v>14</v>
      </c>
      <c r="J2101" s="61">
        <v>1350</v>
      </c>
      <c r="K2101" s="4">
        <f>VLOOKUP(class[[#This Row],[hwycov_id]],readme!E:F,2,FALSE)</f>
        <v>5638.5874059999996</v>
      </c>
      <c r="L2101" s="64">
        <f t="shared" ref="L2101:L2164" si="99">K2101/J2101-1</f>
        <v>3.1767314118518515</v>
      </c>
      <c r="M2101" s="65">
        <f t="shared" ref="M2101:M2164" si="100">K2101-J2101</f>
        <v>4288.5874059999996</v>
      </c>
      <c r="N2101" s="65">
        <f t="shared" ref="N2101:N2164" si="101">POWER(M2101,2)</f>
        <v>18391981.938901804</v>
      </c>
      <c r="O2101" s="66" t="e">
        <v>#N/A</v>
      </c>
      <c r="P2101" s="1">
        <v>2101</v>
      </c>
      <c r="Q2101" s="46">
        <f>ROUND(class[[#This Row],[count]],-3)</f>
        <v>1000</v>
      </c>
      <c r="R2101" s="59">
        <f>VLOOKUP(class[[#This Row],[count_rd]],caltran!$J$2:$P$182,7,FALSE)</f>
        <v>370</v>
      </c>
      <c r="S2101" s="63">
        <f>VLOOKUP(class[[#This Row],[count_rd]],caltran!$J$2:$P$182,6,FALSE)</f>
        <v>1630</v>
      </c>
      <c r="T2101" s="1">
        <f>IF(AND(class[[#This Row],[flow]]&gt;=class[[#This Row],[low]], class[[#This Row],[flow]]&lt;=class[[#This Row],[high]]),1,0)</f>
        <v>0</v>
      </c>
    </row>
    <row r="2102" spans="1:22" x14ac:dyDescent="0.25">
      <c r="A2102" s="61">
        <v>23765</v>
      </c>
      <c r="B2102" s="61">
        <v>5</v>
      </c>
      <c r="C2102" s="61">
        <v>1</v>
      </c>
      <c r="D2102" s="68">
        <v>2</v>
      </c>
      <c r="E2102" s="61" t="s">
        <v>77</v>
      </c>
      <c r="F2102" s="61">
        <v>4</v>
      </c>
      <c r="G21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02" s="62">
        <v>5</v>
      </c>
      <c r="I2102" s="62">
        <v>19</v>
      </c>
      <c r="J2102" s="61">
        <v>1400</v>
      </c>
      <c r="K2102" s="4">
        <f>VLOOKUP(class[[#This Row],[hwycov_id]],readme!E:F,2,FALSE)</f>
        <v>956.02124400000002</v>
      </c>
      <c r="L2102" s="64">
        <f t="shared" si="99"/>
        <v>-0.31712768285714288</v>
      </c>
      <c r="M2102" s="65">
        <f t="shared" si="100"/>
        <v>-443.97875599999998</v>
      </c>
      <c r="N2102" s="65">
        <f t="shared" si="101"/>
        <v>197117.13577930751</v>
      </c>
      <c r="O2102" s="66" t="e">
        <v>#N/A</v>
      </c>
      <c r="P2102" s="1">
        <v>2102</v>
      </c>
      <c r="Q2102" s="46">
        <f>ROUND(class[[#This Row],[count]],-3)</f>
        <v>1000</v>
      </c>
      <c r="R2102" s="59">
        <f>VLOOKUP(class[[#This Row],[count_rd]],caltran!$J$2:$P$182,7,FALSE)</f>
        <v>370</v>
      </c>
      <c r="S2102" s="63">
        <f>VLOOKUP(class[[#This Row],[count_rd]],caltran!$J$2:$P$182,6,FALSE)</f>
        <v>1630</v>
      </c>
      <c r="T2102" s="1">
        <f>IF(AND(class[[#This Row],[flow]]&gt;=class[[#This Row],[low]], class[[#This Row],[flow]]&lt;=class[[#This Row],[high]]),1,0)</f>
        <v>1</v>
      </c>
    </row>
    <row r="2103" spans="1:22" x14ac:dyDescent="0.25">
      <c r="A2103" s="61">
        <v>10103</v>
      </c>
      <c r="B2103" s="61">
        <v>5</v>
      </c>
      <c r="C2103" s="61">
        <v>1</v>
      </c>
      <c r="D2103" s="68">
        <v>2</v>
      </c>
      <c r="E2103" s="61" t="s">
        <v>77</v>
      </c>
      <c r="F2103" s="61">
        <v>4</v>
      </c>
      <c r="G21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03" s="62">
        <v>3</v>
      </c>
      <c r="I2103" s="62">
        <v>14</v>
      </c>
      <c r="J2103" s="61">
        <v>1462</v>
      </c>
      <c r="K2103" s="4">
        <f>VLOOKUP(class[[#This Row],[hwycov_id]],readme!E:F,2,FALSE)</f>
        <v>3508.6193350000003</v>
      </c>
      <c r="L2103" s="64">
        <f t="shared" si="99"/>
        <v>1.399876426128591</v>
      </c>
      <c r="M2103" s="65">
        <f t="shared" si="100"/>
        <v>2046.6193350000003</v>
      </c>
      <c r="N2103" s="65">
        <f t="shared" si="101"/>
        <v>4188650.7023958433</v>
      </c>
      <c r="O2103" s="66" t="e">
        <v>#N/A</v>
      </c>
      <c r="P2103" s="1">
        <v>2103</v>
      </c>
      <c r="Q2103" s="46">
        <f>ROUND(class[[#This Row],[count]],-3)</f>
        <v>1000</v>
      </c>
      <c r="R2103" s="59">
        <f>VLOOKUP(class[[#This Row],[count_rd]],caltran!$J$2:$P$182,7,FALSE)</f>
        <v>370</v>
      </c>
      <c r="S2103" s="63">
        <f>VLOOKUP(class[[#This Row],[count_rd]],caltran!$J$2:$P$182,6,FALSE)</f>
        <v>1630</v>
      </c>
      <c r="T2103" s="1">
        <f>IF(AND(class[[#This Row],[flow]]&gt;=class[[#This Row],[low]], class[[#This Row],[flow]]&lt;=class[[#This Row],[high]]),1,0)</f>
        <v>0</v>
      </c>
    </row>
    <row r="2104" spans="1:22" x14ac:dyDescent="0.25">
      <c r="A2104" s="61">
        <v>6402</v>
      </c>
      <c r="B2104" s="61">
        <v>5</v>
      </c>
      <c r="C2104" s="61">
        <v>1</v>
      </c>
      <c r="D2104" s="68">
        <v>2</v>
      </c>
      <c r="E2104" s="61" t="s">
        <v>77</v>
      </c>
      <c r="F2104" s="61">
        <v>4</v>
      </c>
      <c r="G21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04" s="62">
        <v>2</v>
      </c>
      <c r="I2104" s="62">
        <v>14</v>
      </c>
      <c r="J2104" s="61">
        <v>1541</v>
      </c>
      <c r="K2104" s="4">
        <f>VLOOKUP(class[[#This Row],[hwycov_id]],readme!E:F,2,FALSE)</f>
        <v>2210.2456890000003</v>
      </c>
      <c r="L2104" s="64">
        <f t="shared" si="99"/>
        <v>0.43429311421155115</v>
      </c>
      <c r="M2104" s="65">
        <f t="shared" si="100"/>
        <v>669.24568900000031</v>
      </c>
      <c r="N2104" s="65">
        <f t="shared" si="101"/>
        <v>447889.79224508512</v>
      </c>
      <c r="O2104" s="66" t="e">
        <v>#N/A</v>
      </c>
      <c r="P2104" s="1">
        <v>2104</v>
      </c>
      <c r="Q2104" s="46">
        <f>ROUND(class[[#This Row],[count]],-3)</f>
        <v>2000</v>
      </c>
      <c r="R2104" s="59">
        <f>VLOOKUP(class[[#This Row],[count_rd]],caltran!$J$2:$P$182,7,FALSE)</f>
        <v>794.99999999999989</v>
      </c>
      <c r="S2104" s="63">
        <f>VLOOKUP(class[[#This Row],[count_rd]],caltran!$J$2:$P$182,6,FALSE)</f>
        <v>3205</v>
      </c>
      <c r="T2104" s="1">
        <f>IF(AND(class[[#This Row],[flow]]&gt;=class[[#This Row],[low]], class[[#This Row],[flow]]&lt;=class[[#This Row],[high]]),1,0)</f>
        <v>1</v>
      </c>
    </row>
    <row r="2105" spans="1:22" x14ac:dyDescent="0.25">
      <c r="A2105" s="61">
        <v>6590</v>
      </c>
      <c r="B2105" s="61">
        <v>5</v>
      </c>
      <c r="C2105" s="61">
        <v>1</v>
      </c>
      <c r="D2105" s="68">
        <v>2</v>
      </c>
      <c r="E2105" s="61" t="s">
        <v>77</v>
      </c>
      <c r="F2105" s="61">
        <v>4</v>
      </c>
      <c r="G21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05" s="62">
        <v>2</v>
      </c>
      <c r="I2105" s="62">
        <v>14</v>
      </c>
      <c r="J2105" s="61">
        <v>1736</v>
      </c>
      <c r="K2105" s="4">
        <f>VLOOKUP(class[[#This Row],[hwycov_id]],readme!E:F,2,FALSE)</f>
        <v>942.59290400000009</v>
      </c>
      <c r="L2105" s="64">
        <f t="shared" si="99"/>
        <v>-0.45703173732718894</v>
      </c>
      <c r="M2105" s="65">
        <f t="shared" si="100"/>
        <v>-793.40709599999991</v>
      </c>
      <c r="N2105" s="65">
        <f t="shared" si="101"/>
        <v>629494.81998315302</v>
      </c>
      <c r="O2105" s="66" t="e">
        <v>#N/A</v>
      </c>
      <c r="P2105" s="1">
        <v>2105</v>
      </c>
      <c r="Q2105" s="46">
        <f>ROUND(class[[#This Row],[count]],-3)</f>
        <v>2000</v>
      </c>
      <c r="R2105" s="59">
        <f>VLOOKUP(class[[#This Row],[count_rd]],caltran!$J$2:$P$182,7,FALSE)</f>
        <v>794.99999999999989</v>
      </c>
      <c r="S2105" s="63">
        <f>VLOOKUP(class[[#This Row],[count_rd]],caltran!$J$2:$P$182,6,FALSE)</f>
        <v>3205</v>
      </c>
      <c r="T2105" s="1">
        <f>IF(AND(class[[#This Row],[flow]]&gt;=class[[#This Row],[low]], class[[#This Row],[flow]]&lt;=class[[#This Row],[high]]),1,0)</f>
        <v>1</v>
      </c>
    </row>
    <row r="2106" spans="1:22" x14ac:dyDescent="0.25">
      <c r="A2106" s="61">
        <v>13938</v>
      </c>
      <c r="B2106" s="61">
        <v>5</v>
      </c>
      <c r="C2106" s="61">
        <v>1</v>
      </c>
      <c r="D2106" s="68">
        <v>2</v>
      </c>
      <c r="E2106" s="61" t="s">
        <v>77</v>
      </c>
      <c r="F2106" s="61">
        <v>4</v>
      </c>
      <c r="G21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06" s="62">
        <v>4</v>
      </c>
      <c r="I2106" s="62">
        <v>8</v>
      </c>
      <c r="J2106" s="61">
        <v>1800</v>
      </c>
      <c r="K2106" s="4">
        <f>VLOOKUP(class[[#This Row],[hwycov_id]],readme!E:F,2,FALSE)</f>
        <v>2070.4657649999999</v>
      </c>
      <c r="L2106" s="64">
        <f t="shared" si="99"/>
        <v>0.15025875833333324</v>
      </c>
      <c r="M2106" s="65">
        <f t="shared" si="100"/>
        <v>270.46576499999992</v>
      </c>
      <c r="N2106" s="65">
        <f t="shared" si="101"/>
        <v>73151.730037035188</v>
      </c>
      <c r="O2106" s="66" t="e">
        <v>#N/A</v>
      </c>
      <c r="P2106" s="1">
        <v>2106</v>
      </c>
      <c r="Q2106" s="46">
        <f>ROUND(class[[#This Row],[count]],-3)</f>
        <v>2000</v>
      </c>
      <c r="R2106" s="59">
        <f>VLOOKUP(class[[#This Row],[count_rd]],caltran!$J$2:$P$182,7,FALSE)</f>
        <v>794.99999999999989</v>
      </c>
      <c r="S2106" s="63">
        <f>VLOOKUP(class[[#This Row],[count_rd]],caltran!$J$2:$P$182,6,FALSE)</f>
        <v>3205</v>
      </c>
      <c r="T2106" s="1">
        <f>IF(AND(class[[#This Row],[flow]]&gt;=class[[#This Row],[low]], class[[#This Row],[flow]]&lt;=class[[#This Row],[high]]),1,0)</f>
        <v>1</v>
      </c>
    </row>
    <row r="2107" spans="1:22" x14ac:dyDescent="0.25">
      <c r="A2107" s="61">
        <v>11644</v>
      </c>
      <c r="B2107" s="61">
        <v>5</v>
      </c>
      <c r="C2107" s="61">
        <v>1</v>
      </c>
      <c r="D2107" s="68">
        <v>2</v>
      </c>
      <c r="E2107" s="61" t="s">
        <v>77</v>
      </c>
      <c r="F2107" s="61">
        <v>4</v>
      </c>
      <c r="G21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07" s="62">
        <v>2</v>
      </c>
      <c r="I2107" s="62">
        <v>14</v>
      </c>
      <c r="J2107" s="61">
        <v>1838</v>
      </c>
      <c r="K2107" s="4">
        <f>VLOOKUP(class[[#This Row],[hwycov_id]],readme!E:F,2,FALSE)</f>
        <v>4188.6383540000006</v>
      </c>
      <c r="L2107" s="64">
        <f t="shared" si="99"/>
        <v>1.2789109651795432</v>
      </c>
      <c r="M2107" s="65">
        <f t="shared" si="100"/>
        <v>2350.6383540000006</v>
      </c>
      <c r="N2107" s="65">
        <f t="shared" si="101"/>
        <v>5525500.6712958319</v>
      </c>
      <c r="O2107" s="66" t="e">
        <v>#N/A</v>
      </c>
      <c r="P2107" s="1">
        <v>2107</v>
      </c>
      <c r="Q2107" s="46">
        <f>ROUND(class[[#This Row],[count]],-3)</f>
        <v>2000</v>
      </c>
      <c r="R2107" s="59">
        <f>VLOOKUP(class[[#This Row],[count_rd]],caltran!$J$2:$P$182,7,FALSE)</f>
        <v>794.99999999999989</v>
      </c>
      <c r="S2107" s="63">
        <f>VLOOKUP(class[[#This Row],[count_rd]],caltran!$J$2:$P$182,6,FALSE)</f>
        <v>3205</v>
      </c>
      <c r="T2107" s="1">
        <f>IF(AND(class[[#This Row],[flow]]&gt;=class[[#This Row],[low]], class[[#This Row],[flow]]&lt;=class[[#This Row],[high]]),1,0)</f>
        <v>0</v>
      </c>
    </row>
    <row r="2108" spans="1:22" x14ac:dyDescent="0.25">
      <c r="A2108" s="61">
        <v>15568</v>
      </c>
      <c r="B2108" s="61">
        <v>5</v>
      </c>
      <c r="C2108" s="61">
        <v>1</v>
      </c>
      <c r="D2108" s="68">
        <v>2</v>
      </c>
      <c r="E2108" s="61" t="s">
        <v>77</v>
      </c>
      <c r="F2108" s="61">
        <v>4</v>
      </c>
      <c r="G21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08" s="62">
        <v>4</v>
      </c>
      <c r="I2108" s="62">
        <v>8</v>
      </c>
      <c r="J2108" s="61">
        <v>1900</v>
      </c>
      <c r="K2108" s="4">
        <f>VLOOKUP(class[[#This Row],[hwycov_id]],readme!E:F,2,FALSE)</f>
        <v>734.79420400000004</v>
      </c>
      <c r="L2108" s="64">
        <f t="shared" si="99"/>
        <v>-0.61326620842105262</v>
      </c>
      <c r="M2108" s="65">
        <f t="shared" si="100"/>
        <v>-1165.205796</v>
      </c>
      <c r="N2108" s="65">
        <f t="shared" si="101"/>
        <v>1357704.5470319935</v>
      </c>
      <c r="O2108" s="66" t="e">
        <v>#N/A</v>
      </c>
      <c r="P2108" s="1">
        <v>2108</v>
      </c>
      <c r="Q2108" s="46">
        <f>ROUND(class[[#This Row],[count]],-3)</f>
        <v>2000</v>
      </c>
      <c r="R2108" s="59">
        <f>VLOOKUP(class[[#This Row],[count_rd]],caltran!$J$2:$P$182,7,FALSE)</f>
        <v>794.99999999999989</v>
      </c>
      <c r="S2108" s="63">
        <f>VLOOKUP(class[[#This Row],[count_rd]],caltran!$J$2:$P$182,6,FALSE)</f>
        <v>3205</v>
      </c>
      <c r="T2108" s="1">
        <f>IF(AND(class[[#This Row],[flow]]&gt;=class[[#This Row],[low]], class[[#This Row],[flow]]&lt;=class[[#This Row],[high]]),1,0)</f>
        <v>0</v>
      </c>
    </row>
    <row r="2109" spans="1:22" x14ac:dyDescent="0.25">
      <c r="A2109" s="61">
        <v>15360</v>
      </c>
      <c r="B2109" s="61">
        <v>5</v>
      </c>
      <c r="C2109" s="61">
        <v>1</v>
      </c>
      <c r="D2109" s="68">
        <v>2</v>
      </c>
      <c r="E2109" s="61" t="s">
        <v>77</v>
      </c>
      <c r="F2109" s="61">
        <v>4</v>
      </c>
      <c r="G21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09" s="62">
        <v>5</v>
      </c>
      <c r="I2109" s="62">
        <v>19</v>
      </c>
      <c r="J2109" s="61">
        <v>2000</v>
      </c>
      <c r="K2109" s="4">
        <f>VLOOKUP(class[[#This Row],[hwycov_id]],readme!E:F,2,FALSE)</f>
        <v>1043.222209</v>
      </c>
      <c r="L2109" s="64">
        <f t="shared" si="99"/>
        <v>-0.47838889549999997</v>
      </c>
      <c r="M2109" s="65">
        <f t="shared" si="100"/>
        <v>-956.77779099999998</v>
      </c>
      <c r="N2109" s="65">
        <f t="shared" si="101"/>
        <v>915423.74135083961</v>
      </c>
      <c r="O2109" s="66" t="e">
        <v>#N/A</v>
      </c>
      <c r="P2109" s="1">
        <v>2109</v>
      </c>
      <c r="Q2109" s="46">
        <f>ROUND(class[[#This Row],[count]],-3)</f>
        <v>2000</v>
      </c>
      <c r="R2109" s="59">
        <f>VLOOKUP(class[[#This Row],[count_rd]],caltran!$J$2:$P$182,7,FALSE)</f>
        <v>794.99999999999989</v>
      </c>
      <c r="S2109" s="63">
        <f>VLOOKUP(class[[#This Row],[count_rd]],caltran!$J$2:$P$182,6,FALSE)</f>
        <v>3205</v>
      </c>
      <c r="T2109" s="1">
        <f>IF(AND(class[[#This Row],[flow]]&gt;=class[[#This Row],[low]], class[[#This Row],[flow]]&lt;=class[[#This Row],[high]]),1,0)</f>
        <v>1</v>
      </c>
    </row>
    <row r="2110" spans="1:22" x14ac:dyDescent="0.25">
      <c r="A2110" s="61">
        <v>12668</v>
      </c>
      <c r="B2110" s="61">
        <v>5</v>
      </c>
      <c r="C2110" s="61">
        <v>1</v>
      </c>
      <c r="D2110" s="68">
        <v>2</v>
      </c>
      <c r="E2110" s="61" t="s">
        <v>77</v>
      </c>
      <c r="F2110" s="61">
        <v>4</v>
      </c>
      <c r="G21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10" s="62">
        <v>5</v>
      </c>
      <c r="I2110" s="62">
        <v>5</v>
      </c>
      <c r="J2110" s="61">
        <v>2000</v>
      </c>
      <c r="K2110" s="4">
        <f>VLOOKUP(class[[#This Row],[hwycov_id]],readme!E:F,2,FALSE)</f>
        <v>1984.2148099999999</v>
      </c>
      <c r="L2110" s="64">
        <f t="shared" si="99"/>
        <v>-7.8925950000000578E-3</v>
      </c>
      <c r="M2110" s="65">
        <f t="shared" si="100"/>
        <v>-15.785190000000057</v>
      </c>
      <c r="N2110" s="65">
        <f t="shared" si="101"/>
        <v>249.17222333610181</v>
      </c>
      <c r="O2110" s="66" t="e">
        <v>#N/A</v>
      </c>
      <c r="P2110" s="1">
        <v>2110</v>
      </c>
      <c r="Q2110" s="46">
        <f>ROUND(class[[#This Row],[count]],-3)</f>
        <v>2000</v>
      </c>
      <c r="R2110" s="59">
        <f>VLOOKUP(class[[#This Row],[count_rd]],caltran!$J$2:$P$182,7,FALSE)</f>
        <v>794.99999999999989</v>
      </c>
      <c r="S2110" s="63">
        <f>VLOOKUP(class[[#This Row],[count_rd]],caltran!$J$2:$P$182,6,FALSE)</f>
        <v>3205</v>
      </c>
      <c r="T2110" s="1">
        <f>IF(AND(class[[#This Row],[flow]]&gt;=class[[#This Row],[low]], class[[#This Row],[flow]]&lt;=class[[#This Row],[high]]),1,0)</f>
        <v>1</v>
      </c>
    </row>
    <row r="2111" spans="1:22" x14ac:dyDescent="0.25">
      <c r="A2111" s="61">
        <v>5193</v>
      </c>
      <c r="B2111" s="61">
        <v>5</v>
      </c>
      <c r="C2111" s="61">
        <v>1</v>
      </c>
      <c r="D2111" s="68">
        <v>2</v>
      </c>
      <c r="E2111" s="61" t="s">
        <v>77</v>
      </c>
      <c r="F2111" s="61">
        <v>4</v>
      </c>
      <c r="G21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11" s="62">
        <v>5</v>
      </c>
      <c r="I2111" s="62">
        <v>16</v>
      </c>
      <c r="J2111" s="61">
        <v>2000</v>
      </c>
      <c r="K2111" s="4">
        <f>VLOOKUP(class[[#This Row],[hwycov_id]],readme!E:F,2,FALSE)</f>
        <v>2026.7246129999999</v>
      </c>
      <c r="L2111" s="64">
        <f t="shared" si="99"/>
        <v>1.3362306499999921E-2</v>
      </c>
      <c r="M2111" s="65">
        <f t="shared" si="100"/>
        <v>26.724612999999863</v>
      </c>
      <c r="N2111" s="65">
        <f t="shared" si="101"/>
        <v>714.20493999976168</v>
      </c>
      <c r="O2111" s="66" t="e">
        <v>#N/A</v>
      </c>
      <c r="P2111" s="1">
        <v>2111</v>
      </c>
      <c r="Q2111" s="46">
        <f>ROUND(class[[#This Row],[count]],-3)</f>
        <v>2000</v>
      </c>
      <c r="R2111" s="59">
        <f>VLOOKUP(class[[#This Row],[count_rd]],caltran!$J$2:$P$182,7,FALSE)</f>
        <v>794.99999999999989</v>
      </c>
      <c r="S2111" s="63">
        <f>VLOOKUP(class[[#This Row],[count_rd]],caltran!$J$2:$P$182,6,FALSE)</f>
        <v>3205</v>
      </c>
      <c r="T2111" s="1">
        <f>IF(AND(class[[#This Row],[flow]]&gt;=class[[#This Row],[low]], class[[#This Row],[flow]]&lt;=class[[#This Row],[high]]),1,0)</f>
        <v>1</v>
      </c>
    </row>
    <row r="2112" spans="1:22" x14ac:dyDescent="0.25">
      <c r="A2112" s="61">
        <v>5340</v>
      </c>
      <c r="B2112" s="61">
        <v>5</v>
      </c>
      <c r="C2112" s="61">
        <v>1</v>
      </c>
      <c r="D2112" s="68">
        <v>2</v>
      </c>
      <c r="E2112" s="61" t="s">
        <v>77</v>
      </c>
      <c r="F2112" s="61">
        <v>4</v>
      </c>
      <c r="G21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12" s="62">
        <v>2</v>
      </c>
      <c r="I2112" s="62">
        <v>14</v>
      </c>
      <c r="J2112" s="61">
        <v>2080</v>
      </c>
      <c r="K2112" s="4">
        <f>VLOOKUP(class[[#This Row],[hwycov_id]],readme!E:F,2,FALSE)</f>
        <v>2704.9151350000002</v>
      </c>
      <c r="L2112" s="64">
        <f t="shared" si="99"/>
        <v>0.30043996875000012</v>
      </c>
      <c r="M2112" s="65">
        <f t="shared" si="100"/>
        <v>624.91513500000019</v>
      </c>
      <c r="N2112" s="65">
        <f t="shared" si="101"/>
        <v>390518.92595206847</v>
      </c>
      <c r="O2112" s="66" t="e">
        <v>#N/A</v>
      </c>
      <c r="P2112" s="1">
        <v>2112</v>
      </c>
      <c r="Q2112" s="46">
        <f>ROUND(class[[#This Row],[count]],-3)</f>
        <v>2000</v>
      </c>
      <c r="R2112" s="59">
        <f>VLOOKUP(class[[#This Row],[count_rd]],caltran!$J$2:$P$182,7,FALSE)</f>
        <v>794.99999999999989</v>
      </c>
      <c r="S2112" s="63">
        <f>VLOOKUP(class[[#This Row],[count_rd]],caltran!$J$2:$P$182,6,FALSE)</f>
        <v>3205</v>
      </c>
      <c r="T2112" s="1">
        <f>IF(AND(class[[#This Row],[flow]]&gt;=class[[#This Row],[low]], class[[#This Row],[flow]]&lt;=class[[#This Row],[high]]),1,0)</f>
        <v>1</v>
      </c>
    </row>
    <row r="2113" spans="1:20" x14ac:dyDescent="0.25">
      <c r="A2113" s="61">
        <v>18488</v>
      </c>
      <c r="B2113" s="61">
        <v>5</v>
      </c>
      <c r="C2113" s="61">
        <v>1</v>
      </c>
      <c r="D2113" s="68">
        <v>1</v>
      </c>
      <c r="E2113" s="61" t="s">
        <v>77</v>
      </c>
      <c r="F2113" s="61">
        <v>4</v>
      </c>
      <c r="G21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13" s="62">
        <v>1</v>
      </c>
      <c r="I2113" s="62">
        <v>14</v>
      </c>
      <c r="J2113" s="61">
        <v>2133</v>
      </c>
      <c r="K2113" s="4">
        <f>VLOOKUP(class[[#This Row],[hwycov_id]],readme!E:F,2,FALSE)</f>
        <v>3625.9305029999996</v>
      </c>
      <c r="L2113" s="64">
        <f t="shared" si="99"/>
        <v>0.69992053586497871</v>
      </c>
      <c r="M2113" s="65">
        <f t="shared" si="100"/>
        <v>1492.9305029999996</v>
      </c>
      <c r="N2113" s="65">
        <f t="shared" si="101"/>
        <v>2228841.4867878319</v>
      </c>
      <c r="O2113" s="66" t="e">
        <v>#N/A</v>
      </c>
      <c r="P2113" s="1">
        <v>2113</v>
      </c>
      <c r="Q2113" s="46">
        <f>ROUND(class[[#This Row],[count]],-3)</f>
        <v>2000</v>
      </c>
      <c r="R2113" s="59">
        <f>VLOOKUP(class[[#This Row],[count_rd]],caltran!$J$2:$P$182,7,FALSE)</f>
        <v>794.99999999999989</v>
      </c>
      <c r="S2113" s="63">
        <f>VLOOKUP(class[[#This Row],[count_rd]],caltran!$J$2:$P$182,6,FALSE)</f>
        <v>3205</v>
      </c>
      <c r="T2113" s="1">
        <f>IF(AND(class[[#This Row],[flow]]&gt;=class[[#This Row],[low]], class[[#This Row],[flow]]&lt;=class[[#This Row],[high]]),1,0)</f>
        <v>0</v>
      </c>
    </row>
    <row r="2114" spans="1:20" x14ac:dyDescent="0.25">
      <c r="A2114" s="61">
        <v>18703</v>
      </c>
      <c r="B2114" s="61">
        <v>5</v>
      </c>
      <c r="C2114" s="61">
        <v>1</v>
      </c>
      <c r="D2114" s="68">
        <v>2</v>
      </c>
      <c r="E2114" s="61" t="s">
        <v>77</v>
      </c>
      <c r="F2114" s="61">
        <v>4</v>
      </c>
      <c r="G21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14" s="62">
        <v>1</v>
      </c>
      <c r="I2114" s="62">
        <v>14</v>
      </c>
      <c r="J2114" s="61">
        <v>2179</v>
      </c>
      <c r="K2114" s="4">
        <f>VLOOKUP(class[[#This Row],[hwycov_id]],readme!E:F,2,FALSE)</f>
        <v>1431.8792530000001</v>
      </c>
      <c r="L2114" s="64">
        <f t="shared" si="99"/>
        <v>-0.34287322028453415</v>
      </c>
      <c r="M2114" s="65">
        <f t="shared" si="100"/>
        <v>-747.12074699999994</v>
      </c>
      <c r="N2114" s="65">
        <f t="shared" si="101"/>
        <v>558189.41059783788</v>
      </c>
      <c r="O2114" s="66" t="e">
        <v>#N/A</v>
      </c>
      <c r="P2114" s="1">
        <v>2114</v>
      </c>
      <c r="Q2114" s="46">
        <f>ROUND(class[[#This Row],[count]],-3)</f>
        <v>2000</v>
      </c>
      <c r="R2114" s="59">
        <f>VLOOKUP(class[[#This Row],[count_rd]],caltran!$J$2:$P$182,7,FALSE)</f>
        <v>794.99999999999989</v>
      </c>
      <c r="S2114" s="63">
        <f>VLOOKUP(class[[#This Row],[count_rd]],caltran!$J$2:$P$182,6,FALSE)</f>
        <v>3205</v>
      </c>
      <c r="T2114" s="1">
        <f>IF(AND(class[[#This Row],[flow]]&gt;=class[[#This Row],[low]], class[[#This Row],[flow]]&lt;=class[[#This Row],[high]]),1,0)</f>
        <v>1</v>
      </c>
    </row>
    <row r="2115" spans="1:20" x14ac:dyDescent="0.25">
      <c r="A2115" s="61">
        <v>20626</v>
      </c>
      <c r="B2115" s="61">
        <v>5</v>
      </c>
      <c r="C2115" s="61">
        <v>1</v>
      </c>
      <c r="D2115" s="68">
        <v>2</v>
      </c>
      <c r="E2115" s="61" t="s">
        <v>77</v>
      </c>
      <c r="F2115" s="61">
        <v>4</v>
      </c>
      <c r="G21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15" s="62">
        <v>7</v>
      </c>
      <c r="I2115" s="62">
        <v>19</v>
      </c>
      <c r="J2115" s="61">
        <v>2300</v>
      </c>
      <c r="K2115" s="4">
        <f>VLOOKUP(class[[#This Row],[hwycov_id]],readme!E:F,2,FALSE)</f>
        <v>6087.125352</v>
      </c>
      <c r="L2115" s="64">
        <f t="shared" si="99"/>
        <v>1.6465762399999999</v>
      </c>
      <c r="M2115" s="65">
        <f t="shared" si="100"/>
        <v>3787.125352</v>
      </c>
      <c r="N2115" s="65">
        <f t="shared" si="101"/>
        <v>14342318.431761123</v>
      </c>
      <c r="O2115" s="66" t="e">
        <v>#N/A</v>
      </c>
      <c r="P2115" s="1">
        <v>2115</v>
      </c>
      <c r="Q2115" s="46">
        <f>ROUND(class[[#This Row],[count]],-3)</f>
        <v>2000</v>
      </c>
      <c r="R2115" s="59">
        <f>VLOOKUP(class[[#This Row],[count_rd]],caltran!$J$2:$P$182,7,FALSE)</f>
        <v>794.99999999999989</v>
      </c>
      <c r="S2115" s="63">
        <f>VLOOKUP(class[[#This Row],[count_rd]],caltran!$J$2:$P$182,6,FALSE)</f>
        <v>3205</v>
      </c>
      <c r="T2115" s="1">
        <f>IF(AND(class[[#This Row],[flow]]&gt;=class[[#This Row],[low]], class[[#This Row],[flow]]&lt;=class[[#This Row],[high]]),1,0)</f>
        <v>0</v>
      </c>
    </row>
    <row r="2116" spans="1:20" x14ac:dyDescent="0.25">
      <c r="A2116" s="61">
        <v>13944</v>
      </c>
      <c r="B2116" s="61">
        <v>5</v>
      </c>
      <c r="C2116" s="61">
        <v>1</v>
      </c>
      <c r="D2116" s="68">
        <v>2</v>
      </c>
      <c r="E2116" s="61" t="s">
        <v>77</v>
      </c>
      <c r="F2116" s="61">
        <v>4</v>
      </c>
      <c r="G21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16" s="62">
        <v>4</v>
      </c>
      <c r="I2116" s="62">
        <v>14</v>
      </c>
      <c r="J2116" s="61">
        <v>2347</v>
      </c>
      <c r="K2116" s="4">
        <f>VLOOKUP(class[[#This Row],[hwycov_id]],readme!E:F,2,FALSE)</f>
        <v>137.069795</v>
      </c>
      <c r="L2116" s="64">
        <f t="shared" si="99"/>
        <v>-0.94159787175117171</v>
      </c>
      <c r="M2116" s="65">
        <f t="shared" si="100"/>
        <v>-2209.9302050000001</v>
      </c>
      <c r="N2116" s="65">
        <f t="shared" si="101"/>
        <v>4883791.5109713422</v>
      </c>
      <c r="O2116" s="66" t="e">
        <v>#N/A</v>
      </c>
      <c r="P2116" s="1">
        <v>2116</v>
      </c>
      <c r="Q2116" s="46">
        <f>ROUND(class[[#This Row],[count]],-3)</f>
        <v>2000</v>
      </c>
      <c r="R2116" s="59">
        <f>VLOOKUP(class[[#This Row],[count_rd]],caltran!$J$2:$P$182,7,FALSE)</f>
        <v>794.99999999999989</v>
      </c>
      <c r="S2116" s="63">
        <f>VLOOKUP(class[[#This Row],[count_rd]],caltran!$J$2:$P$182,6,FALSE)</f>
        <v>3205</v>
      </c>
      <c r="T2116" s="1">
        <f>IF(AND(class[[#This Row],[flow]]&gt;=class[[#This Row],[low]], class[[#This Row],[flow]]&lt;=class[[#This Row],[high]]),1,0)</f>
        <v>0</v>
      </c>
    </row>
    <row r="2117" spans="1:20" x14ac:dyDescent="0.25">
      <c r="A2117" s="61">
        <v>8383</v>
      </c>
      <c r="B2117" s="61">
        <v>5</v>
      </c>
      <c r="C2117" s="61">
        <v>1</v>
      </c>
      <c r="D2117" s="68">
        <v>2</v>
      </c>
      <c r="E2117" s="61" t="s">
        <v>77</v>
      </c>
      <c r="F2117" s="61">
        <v>4</v>
      </c>
      <c r="G21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17" s="62">
        <v>5</v>
      </c>
      <c r="I2117" s="62">
        <v>16</v>
      </c>
      <c r="J2117" s="61">
        <v>2400</v>
      </c>
      <c r="K2117" s="4">
        <f>VLOOKUP(class[[#This Row],[hwycov_id]],readme!E:F,2,FALSE)</f>
        <v>2542.0144959999998</v>
      </c>
      <c r="L2117" s="64">
        <f t="shared" si="99"/>
        <v>5.9172706666666519E-2</v>
      </c>
      <c r="M2117" s="65">
        <f t="shared" si="100"/>
        <v>142.01449599999978</v>
      </c>
      <c r="N2117" s="65">
        <f t="shared" si="101"/>
        <v>20168.117074133952</v>
      </c>
      <c r="O2117" s="66" t="e">
        <v>#N/A</v>
      </c>
      <c r="P2117" s="1">
        <v>2117</v>
      </c>
      <c r="Q2117" s="46">
        <f>ROUND(class[[#This Row],[count]],-3)</f>
        <v>2000</v>
      </c>
      <c r="R2117" s="59">
        <f>VLOOKUP(class[[#This Row],[count_rd]],caltran!$J$2:$P$182,7,FALSE)</f>
        <v>794.99999999999989</v>
      </c>
      <c r="S2117" s="63">
        <f>VLOOKUP(class[[#This Row],[count_rd]],caltran!$J$2:$P$182,6,FALSE)</f>
        <v>3205</v>
      </c>
      <c r="T2117" s="1">
        <f>IF(AND(class[[#This Row],[flow]]&gt;=class[[#This Row],[low]], class[[#This Row],[flow]]&lt;=class[[#This Row],[high]]),1,0)</f>
        <v>1</v>
      </c>
    </row>
    <row r="2118" spans="1:20" x14ac:dyDescent="0.25">
      <c r="A2118" s="61">
        <v>16757</v>
      </c>
      <c r="B2118" s="61">
        <v>5</v>
      </c>
      <c r="C2118" s="61">
        <v>1</v>
      </c>
      <c r="D2118" s="68">
        <v>2</v>
      </c>
      <c r="E2118" s="61" t="s">
        <v>77</v>
      </c>
      <c r="F2118" s="61">
        <v>4</v>
      </c>
      <c r="G21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18" s="62">
        <v>1</v>
      </c>
      <c r="I2118" s="62">
        <v>14</v>
      </c>
      <c r="J2118" s="61">
        <v>2402</v>
      </c>
      <c r="K2118" s="4">
        <f>VLOOKUP(class[[#This Row],[hwycov_id]],readme!E:F,2,FALSE)</f>
        <v>2919.2047479999997</v>
      </c>
      <c r="L2118" s="64">
        <f t="shared" si="99"/>
        <v>0.21532254288093244</v>
      </c>
      <c r="M2118" s="65">
        <f t="shared" si="100"/>
        <v>517.20474799999965</v>
      </c>
      <c r="N2118" s="65">
        <f t="shared" si="101"/>
        <v>267500.75135374314</v>
      </c>
      <c r="O2118" s="66" t="e">
        <v>#N/A</v>
      </c>
      <c r="P2118" s="1">
        <v>2118</v>
      </c>
      <c r="Q2118" s="46">
        <f>ROUND(class[[#This Row],[count]],-3)</f>
        <v>2000</v>
      </c>
      <c r="R2118" s="59">
        <f>VLOOKUP(class[[#This Row],[count_rd]],caltran!$J$2:$P$182,7,FALSE)</f>
        <v>794.99999999999989</v>
      </c>
      <c r="S2118" s="63">
        <f>VLOOKUP(class[[#This Row],[count_rd]],caltran!$J$2:$P$182,6,FALSE)</f>
        <v>3205</v>
      </c>
      <c r="T2118" s="1">
        <f>IF(AND(class[[#This Row],[flow]]&gt;=class[[#This Row],[low]], class[[#This Row],[flow]]&lt;=class[[#This Row],[high]]),1,0)</f>
        <v>1</v>
      </c>
    </row>
    <row r="2119" spans="1:20" x14ac:dyDescent="0.25">
      <c r="A2119" s="61">
        <v>21972</v>
      </c>
      <c r="B2119" s="61">
        <v>5</v>
      </c>
      <c r="C2119" s="61">
        <v>1</v>
      </c>
      <c r="D2119" s="68">
        <v>2</v>
      </c>
      <c r="E2119" s="61" t="s">
        <v>77</v>
      </c>
      <c r="F2119" s="61">
        <v>4</v>
      </c>
      <c r="G21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19" s="62">
        <v>2</v>
      </c>
      <c r="I2119" s="62">
        <v>14</v>
      </c>
      <c r="J2119" s="61">
        <v>2479</v>
      </c>
      <c r="K2119" s="4">
        <f>VLOOKUP(class[[#This Row],[hwycov_id]],readme!E:F,2,FALSE)</f>
        <v>3474.5533990000004</v>
      </c>
      <c r="L2119" s="64">
        <f t="shared" si="99"/>
        <v>0.40159475554659152</v>
      </c>
      <c r="M2119" s="65">
        <f t="shared" si="100"/>
        <v>995.55339900000035</v>
      </c>
      <c r="N2119" s="65">
        <f t="shared" si="101"/>
        <v>991126.57026045385</v>
      </c>
      <c r="O2119" s="66" t="e">
        <v>#N/A</v>
      </c>
      <c r="P2119" s="1">
        <v>2119</v>
      </c>
      <c r="Q2119" s="46">
        <f>ROUND(class[[#This Row],[count]],-3)</f>
        <v>2000</v>
      </c>
      <c r="R2119" s="59">
        <f>VLOOKUP(class[[#This Row],[count_rd]],caltran!$J$2:$P$182,7,FALSE)</f>
        <v>794.99999999999989</v>
      </c>
      <c r="S2119" s="63">
        <f>VLOOKUP(class[[#This Row],[count_rd]],caltran!$J$2:$P$182,6,FALSE)</f>
        <v>3205</v>
      </c>
      <c r="T2119" s="1">
        <f>IF(AND(class[[#This Row],[flow]]&gt;=class[[#This Row],[low]], class[[#This Row],[flow]]&lt;=class[[#This Row],[high]]),1,0)</f>
        <v>0</v>
      </c>
    </row>
    <row r="2120" spans="1:20" x14ac:dyDescent="0.25">
      <c r="A2120" s="61">
        <v>12975</v>
      </c>
      <c r="B2120" s="61">
        <v>5</v>
      </c>
      <c r="C2120" s="61">
        <v>1</v>
      </c>
      <c r="D2120" s="68">
        <v>2</v>
      </c>
      <c r="E2120" s="61" t="s">
        <v>77</v>
      </c>
      <c r="F2120" s="61">
        <v>4</v>
      </c>
      <c r="G21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20" s="62">
        <v>5</v>
      </c>
      <c r="I2120" s="62">
        <v>5</v>
      </c>
      <c r="J2120" s="61">
        <v>2500</v>
      </c>
      <c r="K2120" s="4">
        <f>VLOOKUP(class[[#This Row],[hwycov_id]],readme!E:F,2,FALSE)</f>
        <v>3208.9474340000002</v>
      </c>
      <c r="L2120" s="64">
        <f t="shared" si="99"/>
        <v>0.28357897360000006</v>
      </c>
      <c r="M2120" s="65">
        <f t="shared" si="100"/>
        <v>708.94743400000016</v>
      </c>
      <c r="N2120" s="65">
        <f t="shared" si="101"/>
        <v>502606.46417518461</v>
      </c>
      <c r="O2120" s="66" t="e">
        <v>#N/A</v>
      </c>
      <c r="P2120" s="1">
        <v>2120</v>
      </c>
      <c r="Q2120" s="46">
        <f>ROUND(class[[#This Row],[count]],-3)</f>
        <v>3000</v>
      </c>
      <c r="R2120" s="59">
        <f>VLOOKUP(class[[#This Row],[count_rd]],caltran!$J$2:$P$182,7,FALSE)</f>
        <v>1275.0000000000002</v>
      </c>
      <c r="S2120" s="63">
        <f>VLOOKUP(class[[#This Row],[count_rd]],caltran!$J$2:$P$182,6,FALSE)</f>
        <v>4725</v>
      </c>
      <c r="T2120" s="1">
        <f>IF(AND(class[[#This Row],[flow]]&gt;=class[[#This Row],[low]], class[[#This Row],[flow]]&lt;=class[[#This Row],[high]]),1,0)</f>
        <v>1</v>
      </c>
    </row>
    <row r="2121" spans="1:20" x14ac:dyDescent="0.25">
      <c r="A2121" s="61">
        <v>2211</v>
      </c>
      <c r="B2121" s="61">
        <v>5</v>
      </c>
      <c r="C2121" s="61">
        <v>1</v>
      </c>
      <c r="D2121" s="68">
        <v>2</v>
      </c>
      <c r="E2121" s="61" t="s">
        <v>77</v>
      </c>
      <c r="F2121" s="61">
        <v>4</v>
      </c>
      <c r="G21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21" s="62">
        <v>2</v>
      </c>
      <c r="I2121" s="62">
        <v>14</v>
      </c>
      <c r="J2121" s="61">
        <v>2528</v>
      </c>
      <c r="K2121" s="4">
        <f>VLOOKUP(class[[#This Row],[hwycov_id]],readme!E:F,2,FALSE)</f>
        <v>4929.5774359999996</v>
      </c>
      <c r="L2121" s="64">
        <f t="shared" si="99"/>
        <v>0.94999107436708852</v>
      </c>
      <c r="M2121" s="65">
        <f t="shared" si="100"/>
        <v>2401.5774359999996</v>
      </c>
      <c r="N2121" s="65">
        <f t="shared" si="101"/>
        <v>5767574.1811043322</v>
      </c>
      <c r="O2121" s="66" t="e">
        <v>#N/A</v>
      </c>
      <c r="P2121" s="1">
        <v>2121</v>
      </c>
      <c r="Q2121" s="46">
        <f>ROUND(class[[#This Row],[count]],-3)</f>
        <v>3000</v>
      </c>
      <c r="R2121" s="59">
        <f>VLOOKUP(class[[#This Row],[count_rd]],caltran!$J$2:$P$182,7,FALSE)</f>
        <v>1275.0000000000002</v>
      </c>
      <c r="S2121" s="63">
        <f>VLOOKUP(class[[#This Row],[count_rd]],caltran!$J$2:$P$182,6,FALSE)</f>
        <v>4725</v>
      </c>
      <c r="T2121" s="1">
        <f>IF(AND(class[[#This Row],[flow]]&gt;=class[[#This Row],[low]], class[[#This Row],[flow]]&lt;=class[[#This Row],[high]]),1,0)</f>
        <v>0</v>
      </c>
    </row>
    <row r="2122" spans="1:20" x14ac:dyDescent="0.25">
      <c r="A2122" s="61">
        <v>17444</v>
      </c>
      <c r="B2122" s="61">
        <v>5</v>
      </c>
      <c r="C2122" s="61">
        <v>1</v>
      </c>
      <c r="D2122" s="68">
        <v>2</v>
      </c>
      <c r="E2122" s="61" t="s">
        <v>77</v>
      </c>
      <c r="F2122" s="61">
        <v>4</v>
      </c>
      <c r="G21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22" s="62">
        <v>3</v>
      </c>
      <c r="I2122" s="62">
        <v>14</v>
      </c>
      <c r="J2122" s="61">
        <v>2535</v>
      </c>
      <c r="K2122" s="4">
        <f>VLOOKUP(class[[#This Row],[hwycov_id]],readme!E:F,2,FALSE)</f>
        <v>1879.898866</v>
      </c>
      <c r="L2122" s="64">
        <f t="shared" si="99"/>
        <v>-0.25842253806706117</v>
      </c>
      <c r="M2122" s="65">
        <f t="shared" si="100"/>
        <v>-655.101134</v>
      </c>
      <c r="N2122" s="65">
        <f t="shared" si="101"/>
        <v>429157.49576808594</v>
      </c>
      <c r="O2122" s="66" t="e">
        <v>#N/A</v>
      </c>
      <c r="P2122" s="1">
        <v>2122</v>
      </c>
      <c r="Q2122" s="46">
        <f>ROUND(class[[#This Row],[count]],-3)</f>
        <v>3000</v>
      </c>
      <c r="R2122" s="59">
        <f>VLOOKUP(class[[#This Row],[count_rd]],caltran!$J$2:$P$182,7,FALSE)</f>
        <v>1275.0000000000002</v>
      </c>
      <c r="S2122" s="63">
        <f>VLOOKUP(class[[#This Row],[count_rd]],caltran!$J$2:$P$182,6,FALSE)</f>
        <v>4725</v>
      </c>
      <c r="T2122" s="1">
        <f>IF(AND(class[[#This Row],[flow]]&gt;=class[[#This Row],[low]], class[[#This Row],[flow]]&lt;=class[[#This Row],[high]]),1,0)</f>
        <v>1</v>
      </c>
    </row>
    <row r="2123" spans="1:20" x14ac:dyDescent="0.25">
      <c r="A2123" s="61">
        <v>11500</v>
      </c>
      <c r="B2123" s="61">
        <v>5</v>
      </c>
      <c r="C2123" s="61">
        <v>1</v>
      </c>
      <c r="D2123" s="68">
        <v>2</v>
      </c>
      <c r="E2123" s="61" t="s">
        <v>77</v>
      </c>
      <c r="F2123" s="61">
        <v>4</v>
      </c>
      <c r="G21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23" s="62">
        <v>3</v>
      </c>
      <c r="I2123" s="62">
        <v>14</v>
      </c>
      <c r="J2123" s="61">
        <v>2585</v>
      </c>
      <c r="K2123" s="4">
        <f>VLOOKUP(class[[#This Row],[hwycov_id]],readme!E:F,2,FALSE)</f>
        <v>5807.6834099999996</v>
      </c>
      <c r="L2123" s="64">
        <f t="shared" si="99"/>
        <v>1.2466860386847194</v>
      </c>
      <c r="M2123" s="65">
        <f t="shared" si="100"/>
        <v>3222.6834099999996</v>
      </c>
      <c r="N2123" s="65">
        <f t="shared" si="101"/>
        <v>10385688.361089226</v>
      </c>
      <c r="O2123" s="66" t="e">
        <v>#N/A</v>
      </c>
      <c r="P2123" s="1">
        <v>2123</v>
      </c>
      <c r="Q2123" s="46">
        <f>ROUND(class[[#This Row],[count]],-3)</f>
        <v>3000</v>
      </c>
      <c r="R2123" s="59">
        <f>VLOOKUP(class[[#This Row],[count_rd]],caltran!$J$2:$P$182,7,FALSE)</f>
        <v>1275.0000000000002</v>
      </c>
      <c r="S2123" s="63">
        <f>VLOOKUP(class[[#This Row],[count_rd]],caltran!$J$2:$P$182,6,FALSE)</f>
        <v>4725</v>
      </c>
      <c r="T2123" s="1">
        <f>IF(AND(class[[#This Row],[flow]]&gt;=class[[#This Row],[low]], class[[#This Row],[flow]]&lt;=class[[#This Row],[high]]),1,0)</f>
        <v>0</v>
      </c>
    </row>
    <row r="2124" spans="1:20" x14ac:dyDescent="0.25">
      <c r="A2124" s="61">
        <v>8501</v>
      </c>
      <c r="B2124" s="61">
        <v>5</v>
      </c>
      <c r="C2124" s="61">
        <v>1</v>
      </c>
      <c r="D2124" s="68">
        <v>2</v>
      </c>
      <c r="E2124" s="61" t="s">
        <v>77</v>
      </c>
      <c r="F2124" s="61">
        <v>4</v>
      </c>
      <c r="G21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24" s="62">
        <v>2</v>
      </c>
      <c r="I2124" s="62">
        <v>14</v>
      </c>
      <c r="J2124" s="61">
        <v>2673</v>
      </c>
      <c r="K2124" s="4">
        <f>VLOOKUP(class[[#This Row],[hwycov_id]],readme!E:F,2,FALSE)</f>
        <v>6055.8296060000002</v>
      </c>
      <c r="L2124" s="64">
        <f t="shared" si="99"/>
        <v>1.2655554081556306</v>
      </c>
      <c r="M2124" s="65">
        <f t="shared" si="100"/>
        <v>3382.8296060000002</v>
      </c>
      <c r="N2124" s="65">
        <f t="shared" si="101"/>
        <v>11443536.143230116</v>
      </c>
      <c r="O2124" s="66" t="e">
        <v>#N/A</v>
      </c>
      <c r="P2124" s="1">
        <v>2124</v>
      </c>
      <c r="Q2124" s="46">
        <f>ROUND(class[[#This Row],[count]],-3)</f>
        <v>3000</v>
      </c>
      <c r="R2124" s="59">
        <f>VLOOKUP(class[[#This Row],[count_rd]],caltran!$J$2:$P$182,7,FALSE)</f>
        <v>1275.0000000000002</v>
      </c>
      <c r="S2124" s="63">
        <f>VLOOKUP(class[[#This Row],[count_rd]],caltran!$J$2:$P$182,6,FALSE)</f>
        <v>4725</v>
      </c>
      <c r="T2124" s="1">
        <f>IF(AND(class[[#This Row],[flow]]&gt;=class[[#This Row],[low]], class[[#This Row],[flow]]&lt;=class[[#This Row],[high]]),1,0)</f>
        <v>0</v>
      </c>
    </row>
    <row r="2125" spans="1:20" x14ac:dyDescent="0.25">
      <c r="A2125" s="61">
        <v>11262</v>
      </c>
      <c r="B2125" s="61">
        <v>5</v>
      </c>
      <c r="C2125" s="61">
        <v>1</v>
      </c>
      <c r="D2125" s="68">
        <v>2</v>
      </c>
      <c r="E2125" s="61" t="s">
        <v>77</v>
      </c>
      <c r="F2125" s="61">
        <v>4</v>
      </c>
      <c r="G21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25" s="62">
        <v>5</v>
      </c>
      <c r="I2125" s="62">
        <v>5</v>
      </c>
      <c r="J2125" s="61">
        <v>2800</v>
      </c>
      <c r="K2125" s="4">
        <f>VLOOKUP(class[[#This Row],[hwycov_id]],readme!E:F,2,FALSE)</f>
        <v>2873.7127949999999</v>
      </c>
      <c r="L2125" s="64">
        <f t="shared" si="99"/>
        <v>2.6325998214285606E-2</v>
      </c>
      <c r="M2125" s="65">
        <f t="shared" si="100"/>
        <v>73.712794999999915</v>
      </c>
      <c r="N2125" s="65">
        <f t="shared" si="101"/>
        <v>5433.5761467120128</v>
      </c>
      <c r="O2125" s="66" t="e">
        <v>#N/A</v>
      </c>
      <c r="P2125" s="1">
        <v>2125</v>
      </c>
      <c r="Q2125" s="46">
        <f>ROUND(class[[#This Row],[count]],-3)</f>
        <v>3000</v>
      </c>
      <c r="R2125" s="59">
        <f>VLOOKUP(class[[#This Row],[count_rd]],caltran!$J$2:$P$182,7,FALSE)</f>
        <v>1275.0000000000002</v>
      </c>
      <c r="S2125" s="63">
        <f>VLOOKUP(class[[#This Row],[count_rd]],caltran!$J$2:$P$182,6,FALSE)</f>
        <v>4725</v>
      </c>
      <c r="T2125" s="1">
        <f>IF(AND(class[[#This Row],[flow]]&gt;=class[[#This Row],[low]], class[[#This Row],[flow]]&lt;=class[[#This Row],[high]]),1,0)</f>
        <v>1</v>
      </c>
    </row>
    <row r="2126" spans="1:20" x14ac:dyDescent="0.25">
      <c r="A2126" s="61">
        <v>15252</v>
      </c>
      <c r="B2126" s="61">
        <v>5</v>
      </c>
      <c r="C2126" s="61">
        <v>1</v>
      </c>
      <c r="D2126" s="68">
        <v>2</v>
      </c>
      <c r="E2126" s="61" t="s">
        <v>77</v>
      </c>
      <c r="F2126" s="61">
        <v>4</v>
      </c>
      <c r="G21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26" s="62">
        <v>5</v>
      </c>
      <c r="I2126" s="62">
        <v>16</v>
      </c>
      <c r="J2126" s="61">
        <v>2800</v>
      </c>
      <c r="K2126" s="4">
        <f>VLOOKUP(class[[#This Row],[hwycov_id]],readme!E:F,2,FALSE)</f>
        <v>2276.2807809999999</v>
      </c>
      <c r="L2126" s="64">
        <f t="shared" si="99"/>
        <v>-0.18704257821428572</v>
      </c>
      <c r="M2126" s="65">
        <f t="shared" si="100"/>
        <v>-523.71921900000007</v>
      </c>
      <c r="N2126" s="65">
        <f t="shared" si="101"/>
        <v>274281.82034997002</v>
      </c>
      <c r="O2126" s="66" t="e">
        <v>#N/A</v>
      </c>
      <c r="P2126" s="1">
        <v>2126</v>
      </c>
      <c r="Q2126" s="46">
        <f>ROUND(class[[#This Row],[count]],-3)</f>
        <v>3000</v>
      </c>
      <c r="R2126" s="59">
        <f>VLOOKUP(class[[#This Row],[count_rd]],caltran!$J$2:$P$182,7,FALSE)</f>
        <v>1275.0000000000002</v>
      </c>
      <c r="S2126" s="63">
        <f>VLOOKUP(class[[#This Row],[count_rd]],caltran!$J$2:$P$182,6,FALSE)</f>
        <v>4725</v>
      </c>
      <c r="T2126" s="1">
        <f>IF(AND(class[[#This Row],[flow]]&gt;=class[[#This Row],[low]], class[[#This Row],[flow]]&lt;=class[[#This Row],[high]]),1,0)</f>
        <v>1</v>
      </c>
    </row>
    <row r="2127" spans="1:20" x14ac:dyDescent="0.25">
      <c r="A2127" s="61">
        <v>15567</v>
      </c>
      <c r="B2127" s="61">
        <v>5</v>
      </c>
      <c r="C2127" s="61">
        <v>1</v>
      </c>
      <c r="D2127" s="68">
        <v>2</v>
      </c>
      <c r="E2127" s="61" t="s">
        <v>77</v>
      </c>
      <c r="F2127" s="61">
        <v>4</v>
      </c>
      <c r="G21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27" s="62">
        <v>4</v>
      </c>
      <c r="I2127" s="62">
        <v>8</v>
      </c>
      <c r="J2127" s="61">
        <v>2800</v>
      </c>
      <c r="K2127" s="4">
        <f>VLOOKUP(class[[#This Row],[hwycov_id]],readme!E:F,2,FALSE)</f>
        <v>975.45014499999991</v>
      </c>
      <c r="L2127" s="64">
        <f t="shared" si="99"/>
        <v>-0.65162494821428574</v>
      </c>
      <c r="M2127" s="65">
        <f t="shared" si="100"/>
        <v>-1824.5498550000002</v>
      </c>
      <c r="N2127" s="65">
        <f t="shared" si="101"/>
        <v>3328982.1733805216</v>
      </c>
      <c r="O2127" s="66" t="e">
        <v>#N/A</v>
      </c>
      <c r="P2127" s="1">
        <v>2127</v>
      </c>
      <c r="Q2127" s="46">
        <f>ROUND(class[[#This Row],[count]],-3)</f>
        <v>3000</v>
      </c>
      <c r="R2127" s="59">
        <f>VLOOKUP(class[[#This Row],[count_rd]],caltran!$J$2:$P$182,7,FALSE)</f>
        <v>1275.0000000000002</v>
      </c>
      <c r="S2127" s="63">
        <f>VLOOKUP(class[[#This Row],[count_rd]],caltran!$J$2:$P$182,6,FALSE)</f>
        <v>4725</v>
      </c>
      <c r="T2127" s="1">
        <f>IF(AND(class[[#This Row],[flow]]&gt;=class[[#This Row],[low]], class[[#This Row],[flow]]&lt;=class[[#This Row],[high]]),1,0)</f>
        <v>0</v>
      </c>
    </row>
    <row r="2128" spans="1:20" x14ac:dyDescent="0.25">
      <c r="A2128" s="61">
        <v>6124</v>
      </c>
      <c r="B2128" s="61">
        <v>5</v>
      </c>
      <c r="C2128" s="61">
        <v>1</v>
      </c>
      <c r="D2128" s="68">
        <v>2</v>
      </c>
      <c r="E2128" s="61" t="s">
        <v>77</v>
      </c>
      <c r="F2128" s="61">
        <v>4</v>
      </c>
      <c r="G21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28" s="62">
        <v>3</v>
      </c>
      <c r="I2128" s="62">
        <v>14</v>
      </c>
      <c r="J2128" s="61">
        <v>2809</v>
      </c>
      <c r="K2128" s="4">
        <f>VLOOKUP(class[[#This Row],[hwycov_id]],readme!E:F,2,FALSE)</f>
        <v>3202.2995449999999</v>
      </c>
      <c r="L2128" s="64">
        <f t="shared" si="99"/>
        <v>0.14001407796368803</v>
      </c>
      <c r="M2128" s="65">
        <f t="shared" si="100"/>
        <v>393.29954499999985</v>
      </c>
      <c r="N2128" s="65">
        <f t="shared" si="101"/>
        <v>154684.53209720692</v>
      </c>
      <c r="O2128" s="66" t="e">
        <v>#N/A</v>
      </c>
      <c r="P2128" s="1">
        <v>2128</v>
      </c>
      <c r="Q2128" s="46">
        <f>ROUND(class[[#This Row],[count]],-3)</f>
        <v>3000</v>
      </c>
      <c r="R2128" s="59">
        <f>VLOOKUP(class[[#This Row],[count_rd]],caltran!$J$2:$P$182,7,FALSE)</f>
        <v>1275.0000000000002</v>
      </c>
      <c r="S2128" s="63">
        <f>VLOOKUP(class[[#This Row],[count_rd]],caltran!$J$2:$P$182,6,FALSE)</f>
        <v>4725</v>
      </c>
      <c r="T2128" s="1">
        <f>IF(AND(class[[#This Row],[flow]]&gt;=class[[#This Row],[low]], class[[#This Row],[flow]]&lt;=class[[#This Row],[high]]),1,0)</f>
        <v>1</v>
      </c>
    </row>
    <row r="2129" spans="1:20" x14ac:dyDescent="0.25">
      <c r="A2129" s="61">
        <v>8628</v>
      </c>
      <c r="B2129" s="61">
        <v>5</v>
      </c>
      <c r="C2129" s="61">
        <v>1</v>
      </c>
      <c r="D2129" s="68">
        <v>1</v>
      </c>
      <c r="E2129" s="61" t="s">
        <v>77</v>
      </c>
      <c r="F2129" s="61">
        <v>4</v>
      </c>
      <c r="G21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29" s="62">
        <v>1</v>
      </c>
      <c r="I2129" s="62">
        <v>14</v>
      </c>
      <c r="J2129" s="61">
        <v>2838</v>
      </c>
      <c r="K2129" s="4">
        <f>VLOOKUP(class[[#This Row],[hwycov_id]],readme!E:F,2,FALSE)</f>
        <v>1864.7676239999998</v>
      </c>
      <c r="L2129" s="64">
        <f t="shared" si="99"/>
        <v>-0.342928955602537</v>
      </c>
      <c r="M2129" s="65">
        <f t="shared" si="100"/>
        <v>-973.23237600000016</v>
      </c>
      <c r="N2129" s="65">
        <f t="shared" si="101"/>
        <v>947181.25769460574</v>
      </c>
      <c r="O2129" s="66" t="e">
        <v>#N/A</v>
      </c>
      <c r="P2129" s="1">
        <v>2129</v>
      </c>
      <c r="Q2129" s="46">
        <f>ROUND(class[[#This Row],[count]],-3)</f>
        <v>3000</v>
      </c>
      <c r="R2129" s="59">
        <f>VLOOKUP(class[[#This Row],[count_rd]],caltran!$J$2:$P$182,7,FALSE)</f>
        <v>1275.0000000000002</v>
      </c>
      <c r="S2129" s="63">
        <f>VLOOKUP(class[[#This Row],[count_rd]],caltran!$J$2:$P$182,6,FALSE)</f>
        <v>4725</v>
      </c>
      <c r="T2129" s="1">
        <f>IF(AND(class[[#This Row],[flow]]&gt;=class[[#This Row],[low]], class[[#This Row],[flow]]&lt;=class[[#This Row],[high]]),1,0)</f>
        <v>1</v>
      </c>
    </row>
    <row r="2130" spans="1:20" x14ac:dyDescent="0.25">
      <c r="A2130" s="61">
        <v>40147</v>
      </c>
      <c r="B2130" s="61">
        <v>5</v>
      </c>
      <c r="C2130" s="61">
        <v>1</v>
      </c>
      <c r="D2130" s="68">
        <v>2</v>
      </c>
      <c r="E2130" s="61" t="s">
        <v>77</v>
      </c>
      <c r="F2130" s="61">
        <v>4</v>
      </c>
      <c r="G21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30" s="62">
        <v>3</v>
      </c>
      <c r="I2130" s="62">
        <v>14</v>
      </c>
      <c r="J2130" s="61">
        <v>2896</v>
      </c>
      <c r="K2130" s="4">
        <f>VLOOKUP(class[[#This Row],[hwycov_id]],readme!E:F,2,FALSE)</f>
        <v>2159.1010550000001</v>
      </c>
      <c r="L2130" s="64">
        <f t="shared" si="99"/>
        <v>-0.25445405559392265</v>
      </c>
      <c r="M2130" s="65">
        <f t="shared" si="100"/>
        <v>-736.89894499999991</v>
      </c>
      <c r="N2130" s="65">
        <f t="shared" si="101"/>
        <v>543020.05514211289</v>
      </c>
      <c r="O2130" s="66" t="e">
        <v>#N/A</v>
      </c>
      <c r="P2130" s="1">
        <v>2130</v>
      </c>
      <c r="Q2130" s="46">
        <f>ROUND(class[[#This Row],[count]],-3)</f>
        <v>3000</v>
      </c>
      <c r="R2130" s="59">
        <f>VLOOKUP(class[[#This Row],[count_rd]],caltran!$J$2:$P$182,7,FALSE)</f>
        <v>1275.0000000000002</v>
      </c>
      <c r="S2130" s="63">
        <f>VLOOKUP(class[[#This Row],[count_rd]],caltran!$J$2:$P$182,6,FALSE)</f>
        <v>4725</v>
      </c>
      <c r="T2130" s="1">
        <f>IF(AND(class[[#This Row],[flow]]&gt;=class[[#This Row],[low]], class[[#This Row],[flow]]&lt;=class[[#This Row],[high]]),1,0)</f>
        <v>1</v>
      </c>
    </row>
    <row r="2131" spans="1:20" x14ac:dyDescent="0.25">
      <c r="A2131" s="61">
        <v>79</v>
      </c>
      <c r="B2131" s="61">
        <v>5</v>
      </c>
      <c r="C2131" s="61">
        <v>1</v>
      </c>
      <c r="D2131" s="68">
        <v>2</v>
      </c>
      <c r="E2131" s="61" t="s">
        <v>77</v>
      </c>
      <c r="F2131" s="61">
        <v>4</v>
      </c>
      <c r="G21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31" s="62">
        <v>2</v>
      </c>
      <c r="I2131" s="62">
        <v>14</v>
      </c>
      <c r="J2131" s="61">
        <v>2958</v>
      </c>
      <c r="K2131" s="4">
        <f>VLOOKUP(class[[#This Row],[hwycov_id]],readme!E:F,2,FALSE)</f>
        <v>2667.388805</v>
      </c>
      <c r="L2131" s="64">
        <f t="shared" si="99"/>
        <v>-9.8245840094658532E-2</v>
      </c>
      <c r="M2131" s="65">
        <f t="shared" si="100"/>
        <v>-290.61119499999995</v>
      </c>
      <c r="N2131" s="65">
        <f t="shared" si="101"/>
        <v>84454.866659327992</v>
      </c>
      <c r="O2131" s="66" t="e">
        <v>#N/A</v>
      </c>
      <c r="P2131" s="1">
        <v>2131</v>
      </c>
      <c r="Q2131" s="46">
        <f>ROUND(class[[#This Row],[count]],-3)</f>
        <v>3000</v>
      </c>
      <c r="R2131" s="59">
        <f>VLOOKUP(class[[#This Row],[count_rd]],caltran!$J$2:$P$182,7,FALSE)</f>
        <v>1275.0000000000002</v>
      </c>
      <c r="S2131" s="63">
        <f>VLOOKUP(class[[#This Row],[count_rd]],caltran!$J$2:$P$182,6,FALSE)</f>
        <v>4725</v>
      </c>
      <c r="T2131" s="1">
        <f>IF(AND(class[[#This Row],[flow]]&gt;=class[[#This Row],[low]], class[[#This Row],[flow]]&lt;=class[[#This Row],[high]]),1,0)</f>
        <v>1</v>
      </c>
    </row>
    <row r="2132" spans="1:20" x14ac:dyDescent="0.25">
      <c r="A2132" s="61">
        <v>10040</v>
      </c>
      <c r="B2132" s="61">
        <v>5</v>
      </c>
      <c r="C2132" s="61">
        <v>1</v>
      </c>
      <c r="D2132" s="68">
        <v>2</v>
      </c>
      <c r="E2132" s="61" t="s">
        <v>77</v>
      </c>
      <c r="F2132" s="61">
        <v>4</v>
      </c>
      <c r="G21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32" s="62">
        <v>4</v>
      </c>
      <c r="I2132" s="62">
        <v>14</v>
      </c>
      <c r="J2132" s="61">
        <v>2959</v>
      </c>
      <c r="K2132" s="4">
        <f>VLOOKUP(class[[#This Row],[hwycov_id]],readme!E:F,2,FALSE)</f>
        <v>2661.445522</v>
      </c>
      <c r="L2132" s="64">
        <f t="shared" si="99"/>
        <v>-0.10055913416694828</v>
      </c>
      <c r="M2132" s="65">
        <f t="shared" si="100"/>
        <v>-297.55447800000002</v>
      </c>
      <c r="N2132" s="65">
        <f t="shared" si="101"/>
        <v>88538.6673778525</v>
      </c>
      <c r="O2132" s="66" t="e">
        <v>#N/A</v>
      </c>
      <c r="P2132" s="1">
        <v>2132</v>
      </c>
      <c r="Q2132" s="46">
        <f>ROUND(class[[#This Row],[count]],-3)</f>
        <v>3000</v>
      </c>
      <c r="R2132" s="59">
        <f>VLOOKUP(class[[#This Row],[count_rd]],caltran!$J$2:$P$182,7,FALSE)</f>
        <v>1275.0000000000002</v>
      </c>
      <c r="S2132" s="63">
        <f>VLOOKUP(class[[#This Row],[count_rd]],caltran!$J$2:$P$182,6,FALSE)</f>
        <v>4725</v>
      </c>
      <c r="T2132" s="1">
        <f>IF(AND(class[[#This Row],[flow]]&gt;=class[[#This Row],[low]], class[[#This Row],[flow]]&lt;=class[[#This Row],[high]]),1,0)</f>
        <v>1</v>
      </c>
    </row>
    <row r="2133" spans="1:20" x14ac:dyDescent="0.25">
      <c r="A2133" s="61">
        <v>11492</v>
      </c>
      <c r="B2133" s="61">
        <v>5</v>
      </c>
      <c r="C2133" s="61">
        <v>1</v>
      </c>
      <c r="D2133" s="68">
        <v>2</v>
      </c>
      <c r="E2133" s="61" t="s">
        <v>77</v>
      </c>
      <c r="F2133" s="61">
        <v>4</v>
      </c>
      <c r="G21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33" s="62">
        <v>3</v>
      </c>
      <c r="I2133" s="62">
        <v>14</v>
      </c>
      <c r="J2133" s="61">
        <v>3003</v>
      </c>
      <c r="K2133" s="4">
        <f>VLOOKUP(class[[#This Row],[hwycov_id]],readme!E:F,2,FALSE)</f>
        <v>2094.7124569999996</v>
      </c>
      <c r="L2133" s="64">
        <f t="shared" si="99"/>
        <v>-0.30246005427905442</v>
      </c>
      <c r="M2133" s="65">
        <f t="shared" si="100"/>
        <v>-908.28754300000037</v>
      </c>
      <c r="N2133" s="65">
        <f t="shared" si="101"/>
        <v>824986.26076897758</v>
      </c>
      <c r="O2133" s="66" t="e">
        <v>#N/A</v>
      </c>
      <c r="P2133" s="1">
        <v>2133</v>
      </c>
      <c r="Q2133" s="46">
        <f>ROUND(class[[#This Row],[count]],-3)</f>
        <v>3000</v>
      </c>
      <c r="R2133" s="59">
        <f>VLOOKUP(class[[#This Row],[count_rd]],caltran!$J$2:$P$182,7,FALSE)</f>
        <v>1275.0000000000002</v>
      </c>
      <c r="S2133" s="63">
        <f>VLOOKUP(class[[#This Row],[count_rd]],caltran!$J$2:$P$182,6,FALSE)</f>
        <v>4725</v>
      </c>
      <c r="T2133" s="1">
        <f>IF(AND(class[[#This Row],[flow]]&gt;=class[[#This Row],[low]], class[[#This Row],[flow]]&lt;=class[[#This Row],[high]]),1,0)</f>
        <v>1</v>
      </c>
    </row>
    <row r="2134" spans="1:20" x14ac:dyDescent="0.25">
      <c r="A2134" s="61">
        <v>5535</v>
      </c>
      <c r="B2134" s="61">
        <v>5</v>
      </c>
      <c r="C2134" s="61">
        <v>1</v>
      </c>
      <c r="D2134" s="68">
        <v>2</v>
      </c>
      <c r="E2134" s="61" t="s">
        <v>77</v>
      </c>
      <c r="F2134" s="61">
        <v>4</v>
      </c>
      <c r="G21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34" s="62">
        <v>4</v>
      </c>
      <c r="I2134" s="62">
        <v>14</v>
      </c>
      <c r="J2134" s="61">
        <v>3094</v>
      </c>
      <c r="K2134" s="4">
        <f>VLOOKUP(class[[#This Row],[hwycov_id]],readme!E:F,2,FALSE)</f>
        <v>3165.190388</v>
      </c>
      <c r="L2134" s="64">
        <f t="shared" si="99"/>
        <v>2.3009175177763463E-2</v>
      </c>
      <c r="M2134" s="65">
        <f t="shared" si="100"/>
        <v>71.190387999999984</v>
      </c>
      <c r="N2134" s="65">
        <f t="shared" si="101"/>
        <v>5068.0713435905418</v>
      </c>
      <c r="O2134" s="66" t="e">
        <v>#N/A</v>
      </c>
      <c r="P2134" s="1">
        <v>2134</v>
      </c>
      <c r="Q2134" s="46">
        <f>ROUND(class[[#This Row],[count]],-3)</f>
        <v>3000</v>
      </c>
      <c r="R2134" s="59">
        <f>VLOOKUP(class[[#This Row],[count_rd]],caltran!$J$2:$P$182,7,FALSE)</f>
        <v>1275.0000000000002</v>
      </c>
      <c r="S2134" s="63">
        <f>VLOOKUP(class[[#This Row],[count_rd]],caltran!$J$2:$P$182,6,FALSE)</f>
        <v>4725</v>
      </c>
      <c r="T2134" s="1">
        <f>IF(AND(class[[#This Row],[flow]]&gt;=class[[#This Row],[low]], class[[#This Row],[flow]]&lt;=class[[#This Row],[high]]),1,0)</f>
        <v>1</v>
      </c>
    </row>
    <row r="2135" spans="1:20" x14ac:dyDescent="0.25">
      <c r="A2135" s="61">
        <v>13569</v>
      </c>
      <c r="B2135" s="61">
        <v>5</v>
      </c>
      <c r="C2135" s="61">
        <v>1</v>
      </c>
      <c r="D2135" s="68">
        <v>2</v>
      </c>
      <c r="E2135" s="61" t="s">
        <v>77</v>
      </c>
      <c r="F2135" s="61">
        <v>4</v>
      </c>
      <c r="G21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35" s="62">
        <v>6</v>
      </c>
      <c r="I2135" s="62">
        <v>17</v>
      </c>
      <c r="J2135" s="61">
        <v>3100</v>
      </c>
      <c r="K2135" s="4">
        <f>VLOOKUP(class[[#This Row],[hwycov_id]],readme!E:F,2,FALSE)</f>
        <v>2349.8863390000001</v>
      </c>
      <c r="L2135" s="64">
        <f t="shared" si="99"/>
        <v>-0.24197214870967743</v>
      </c>
      <c r="M2135" s="65">
        <f t="shared" si="100"/>
        <v>-750.11366099999987</v>
      </c>
      <c r="N2135" s="65">
        <f t="shared" si="101"/>
        <v>562670.5044188227</v>
      </c>
      <c r="O2135" s="66" t="e">
        <v>#N/A</v>
      </c>
      <c r="P2135" s="1">
        <v>2135</v>
      </c>
      <c r="Q2135" s="46">
        <f>ROUND(class[[#This Row],[count]],-3)</f>
        <v>3000</v>
      </c>
      <c r="R2135" s="59">
        <f>VLOOKUP(class[[#This Row],[count_rd]],caltran!$J$2:$P$182,7,FALSE)</f>
        <v>1275.0000000000002</v>
      </c>
      <c r="S2135" s="63">
        <f>VLOOKUP(class[[#This Row],[count_rd]],caltran!$J$2:$P$182,6,FALSE)</f>
        <v>4725</v>
      </c>
      <c r="T2135" s="1">
        <f>IF(AND(class[[#This Row],[flow]]&gt;=class[[#This Row],[low]], class[[#This Row],[flow]]&lt;=class[[#This Row],[high]]),1,0)</f>
        <v>1</v>
      </c>
    </row>
    <row r="2136" spans="1:20" x14ac:dyDescent="0.25">
      <c r="A2136" s="61">
        <v>19024</v>
      </c>
      <c r="B2136" s="61">
        <v>5</v>
      </c>
      <c r="C2136" s="61">
        <v>1</v>
      </c>
      <c r="D2136" s="68">
        <v>2</v>
      </c>
      <c r="E2136" s="61" t="s">
        <v>77</v>
      </c>
      <c r="F2136" s="61">
        <v>4</v>
      </c>
      <c r="G21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36" s="62">
        <v>2</v>
      </c>
      <c r="I2136" s="62">
        <v>3</v>
      </c>
      <c r="J2136" s="61">
        <v>3100</v>
      </c>
      <c r="K2136" s="4">
        <f>VLOOKUP(class[[#This Row],[hwycov_id]],readme!E:F,2,FALSE)</f>
        <v>128.16287199999999</v>
      </c>
      <c r="L2136" s="64">
        <f t="shared" si="99"/>
        <v>-0.95865713806451613</v>
      </c>
      <c r="M2136" s="65">
        <f t="shared" si="100"/>
        <v>-2971.8371280000001</v>
      </c>
      <c r="N2136" s="65">
        <f t="shared" si="101"/>
        <v>8831815.9153592885</v>
      </c>
      <c r="O2136" s="66" t="e">
        <v>#N/A</v>
      </c>
      <c r="P2136" s="1">
        <v>2136</v>
      </c>
      <c r="Q2136" s="46">
        <f>ROUND(class[[#This Row],[count]],-3)</f>
        <v>3000</v>
      </c>
      <c r="R2136" s="59">
        <f>VLOOKUP(class[[#This Row],[count_rd]],caltran!$J$2:$P$182,7,FALSE)</f>
        <v>1275.0000000000002</v>
      </c>
      <c r="S2136" s="63">
        <f>VLOOKUP(class[[#This Row],[count_rd]],caltran!$J$2:$P$182,6,FALSE)</f>
        <v>4725</v>
      </c>
      <c r="T2136" s="1">
        <f>IF(AND(class[[#This Row],[flow]]&gt;=class[[#This Row],[low]], class[[#This Row],[flow]]&lt;=class[[#This Row],[high]]),1,0)</f>
        <v>0</v>
      </c>
    </row>
    <row r="2137" spans="1:20" x14ac:dyDescent="0.25">
      <c r="A2137" s="61">
        <v>21296</v>
      </c>
      <c r="B2137" s="61">
        <v>5</v>
      </c>
      <c r="C2137" s="61">
        <v>1</v>
      </c>
      <c r="D2137" s="68">
        <v>2</v>
      </c>
      <c r="E2137" s="61" t="s">
        <v>77</v>
      </c>
      <c r="F2137" s="61">
        <v>4</v>
      </c>
      <c r="G21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37" s="62">
        <v>3</v>
      </c>
      <c r="I2137" s="62">
        <v>14</v>
      </c>
      <c r="J2137" s="61">
        <v>3102</v>
      </c>
      <c r="K2137" s="4">
        <f>VLOOKUP(class[[#This Row],[hwycov_id]],readme!E:F,2,FALSE)</f>
        <v>5627.6612509999995</v>
      </c>
      <c r="L2137" s="64">
        <f t="shared" si="99"/>
        <v>0.81420414281108955</v>
      </c>
      <c r="M2137" s="65">
        <f t="shared" si="100"/>
        <v>2525.6612509999995</v>
      </c>
      <c r="N2137" s="65">
        <f t="shared" si="101"/>
        <v>6378964.7548028827</v>
      </c>
      <c r="O2137" s="66" t="e">
        <v>#N/A</v>
      </c>
      <c r="P2137" s="1">
        <v>2137</v>
      </c>
      <c r="Q2137" s="46">
        <f>ROUND(class[[#This Row],[count]],-3)</f>
        <v>3000</v>
      </c>
      <c r="R2137" s="59">
        <f>VLOOKUP(class[[#This Row],[count_rd]],caltran!$J$2:$P$182,7,FALSE)</f>
        <v>1275.0000000000002</v>
      </c>
      <c r="S2137" s="63">
        <f>VLOOKUP(class[[#This Row],[count_rd]],caltran!$J$2:$P$182,6,FALSE)</f>
        <v>4725</v>
      </c>
      <c r="T2137" s="1">
        <f>IF(AND(class[[#This Row],[flow]]&gt;=class[[#This Row],[low]], class[[#This Row],[flow]]&lt;=class[[#This Row],[high]]),1,0)</f>
        <v>0</v>
      </c>
    </row>
    <row r="2138" spans="1:20" x14ac:dyDescent="0.25">
      <c r="A2138" s="61">
        <v>16748</v>
      </c>
      <c r="B2138" s="61">
        <v>5</v>
      </c>
      <c r="C2138" s="61">
        <v>1</v>
      </c>
      <c r="D2138" s="68">
        <v>1</v>
      </c>
      <c r="E2138" s="61" t="s">
        <v>77</v>
      </c>
      <c r="F2138" s="61">
        <v>4</v>
      </c>
      <c r="G21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38" s="62">
        <v>1</v>
      </c>
      <c r="I2138" s="62">
        <v>14</v>
      </c>
      <c r="J2138" s="61">
        <v>3117</v>
      </c>
      <c r="K2138" s="4">
        <f>VLOOKUP(class[[#This Row],[hwycov_id]],readme!E:F,2,FALSE)</f>
        <v>4652.3021229999995</v>
      </c>
      <c r="L2138" s="64">
        <f t="shared" si="99"/>
        <v>0.49255762688482507</v>
      </c>
      <c r="M2138" s="65">
        <f t="shared" si="100"/>
        <v>1535.3021229999995</v>
      </c>
      <c r="N2138" s="65">
        <f t="shared" si="101"/>
        <v>2357152.6088883057</v>
      </c>
      <c r="O2138" s="66" t="e">
        <v>#N/A</v>
      </c>
      <c r="P2138" s="1">
        <v>2138</v>
      </c>
      <c r="Q2138" s="46">
        <f>ROUND(class[[#This Row],[count]],-3)</f>
        <v>3000</v>
      </c>
      <c r="R2138" s="59">
        <f>VLOOKUP(class[[#This Row],[count_rd]],caltran!$J$2:$P$182,7,FALSE)</f>
        <v>1275.0000000000002</v>
      </c>
      <c r="S2138" s="63">
        <f>VLOOKUP(class[[#This Row],[count_rd]],caltran!$J$2:$P$182,6,FALSE)</f>
        <v>4725</v>
      </c>
      <c r="T2138" s="1">
        <f>IF(AND(class[[#This Row],[flow]]&gt;=class[[#This Row],[low]], class[[#This Row],[flow]]&lt;=class[[#This Row],[high]]),1,0)</f>
        <v>1</v>
      </c>
    </row>
    <row r="2139" spans="1:20" x14ac:dyDescent="0.25">
      <c r="A2139" s="61">
        <v>20123</v>
      </c>
      <c r="B2139" s="61">
        <v>5</v>
      </c>
      <c r="C2139" s="61">
        <v>1</v>
      </c>
      <c r="D2139" s="68">
        <v>2</v>
      </c>
      <c r="E2139" s="61" t="s">
        <v>77</v>
      </c>
      <c r="F2139" s="61">
        <v>4</v>
      </c>
      <c r="G21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39" s="62">
        <v>5</v>
      </c>
      <c r="I2139" s="62">
        <v>5</v>
      </c>
      <c r="J2139" s="61">
        <v>3200</v>
      </c>
      <c r="K2139" s="4">
        <f>VLOOKUP(class[[#This Row],[hwycov_id]],readme!E:F,2,FALSE)</f>
        <v>3371.6258700000003</v>
      </c>
      <c r="L2139" s="64">
        <f t="shared" si="99"/>
        <v>5.363308437500014E-2</v>
      </c>
      <c r="M2139" s="65">
        <f t="shared" si="100"/>
        <v>171.6258700000003</v>
      </c>
      <c r="N2139" s="65">
        <f t="shared" si="101"/>
        <v>29455.439253257005</v>
      </c>
      <c r="O2139" s="66" t="e">
        <v>#N/A</v>
      </c>
      <c r="P2139" s="1">
        <v>2139</v>
      </c>
      <c r="Q2139" s="46">
        <f>ROUND(class[[#This Row],[count]],-3)</f>
        <v>3000</v>
      </c>
      <c r="R2139" s="59">
        <f>VLOOKUP(class[[#This Row],[count_rd]],caltran!$J$2:$P$182,7,FALSE)</f>
        <v>1275.0000000000002</v>
      </c>
      <c r="S2139" s="63">
        <f>VLOOKUP(class[[#This Row],[count_rd]],caltran!$J$2:$P$182,6,FALSE)</f>
        <v>4725</v>
      </c>
      <c r="T2139" s="1">
        <f>IF(AND(class[[#This Row],[flow]]&gt;=class[[#This Row],[low]], class[[#This Row],[flow]]&lt;=class[[#This Row],[high]]),1,0)</f>
        <v>1</v>
      </c>
    </row>
    <row r="2140" spans="1:20" x14ac:dyDescent="0.25">
      <c r="A2140" s="61">
        <v>9765</v>
      </c>
      <c r="B2140" s="61">
        <v>5</v>
      </c>
      <c r="C2140" s="61">
        <v>1</v>
      </c>
      <c r="D2140" s="68">
        <v>2</v>
      </c>
      <c r="E2140" s="61" t="s">
        <v>77</v>
      </c>
      <c r="F2140" s="61">
        <v>4</v>
      </c>
      <c r="G21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40" s="62">
        <v>2</v>
      </c>
      <c r="I2140" s="62">
        <v>14</v>
      </c>
      <c r="J2140" s="61">
        <v>3269</v>
      </c>
      <c r="K2140" s="4">
        <f>VLOOKUP(class[[#This Row],[hwycov_id]],readme!E:F,2,FALSE)</f>
        <v>8115.8061070000003</v>
      </c>
      <c r="L2140" s="64">
        <f t="shared" si="99"/>
        <v>1.482657114408076</v>
      </c>
      <c r="M2140" s="65">
        <f t="shared" si="100"/>
        <v>4846.8061070000003</v>
      </c>
      <c r="N2140" s="65">
        <f t="shared" si="101"/>
        <v>23491529.4388525</v>
      </c>
      <c r="O2140" s="66" t="e">
        <v>#N/A</v>
      </c>
      <c r="P2140" s="1">
        <v>2140</v>
      </c>
      <c r="Q2140" s="46">
        <f>ROUND(class[[#This Row],[count]],-3)</f>
        <v>3000</v>
      </c>
      <c r="R2140" s="59">
        <f>VLOOKUP(class[[#This Row],[count_rd]],caltran!$J$2:$P$182,7,FALSE)</f>
        <v>1275.0000000000002</v>
      </c>
      <c r="S2140" s="63">
        <f>VLOOKUP(class[[#This Row],[count_rd]],caltran!$J$2:$P$182,6,FALSE)</f>
        <v>4725</v>
      </c>
      <c r="T2140" s="1">
        <f>IF(AND(class[[#This Row],[flow]]&gt;=class[[#This Row],[low]], class[[#This Row],[flow]]&lt;=class[[#This Row],[high]]),1,0)</f>
        <v>0</v>
      </c>
    </row>
    <row r="2141" spans="1:20" x14ac:dyDescent="0.25">
      <c r="A2141" s="61">
        <v>549</v>
      </c>
      <c r="B2141" s="61">
        <v>5</v>
      </c>
      <c r="C2141" s="61">
        <v>1</v>
      </c>
      <c r="D2141" s="68">
        <v>2</v>
      </c>
      <c r="E2141" s="61" t="s">
        <v>77</v>
      </c>
      <c r="F2141" s="61">
        <v>4</v>
      </c>
      <c r="G21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41" s="62">
        <v>5</v>
      </c>
      <c r="I2141" s="62">
        <v>16</v>
      </c>
      <c r="J2141" s="61">
        <v>3300</v>
      </c>
      <c r="K2141" s="4">
        <f>VLOOKUP(class[[#This Row],[hwycov_id]],readme!E:F,2,FALSE)</f>
        <v>869.96478699999989</v>
      </c>
      <c r="L2141" s="64">
        <f t="shared" si="99"/>
        <v>-0.73637430696969708</v>
      </c>
      <c r="M2141" s="65">
        <f t="shared" si="100"/>
        <v>-2430.0352130000001</v>
      </c>
      <c r="N2141" s="65">
        <f t="shared" si="101"/>
        <v>5905071.1364199556</v>
      </c>
      <c r="O2141" s="66" t="e">
        <v>#N/A</v>
      </c>
      <c r="P2141" s="1">
        <v>2141</v>
      </c>
      <c r="Q2141" s="46">
        <f>ROUND(class[[#This Row],[count]],-3)</f>
        <v>3000</v>
      </c>
      <c r="R2141" s="59">
        <f>VLOOKUP(class[[#This Row],[count_rd]],caltran!$J$2:$P$182,7,FALSE)</f>
        <v>1275.0000000000002</v>
      </c>
      <c r="S2141" s="63">
        <f>VLOOKUP(class[[#This Row],[count_rd]],caltran!$J$2:$P$182,6,FALSE)</f>
        <v>4725</v>
      </c>
      <c r="T2141" s="1">
        <f>IF(AND(class[[#This Row],[flow]]&gt;=class[[#This Row],[low]], class[[#This Row],[flow]]&lt;=class[[#This Row],[high]]),1,0)</f>
        <v>0</v>
      </c>
    </row>
    <row r="2142" spans="1:20" x14ac:dyDescent="0.25">
      <c r="A2142" s="61">
        <v>10120</v>
      </c>
      <c r="B2142" s="61">
        <v>5</v>
      </c>
      <c r="C2142" s="61">
        <v>1</v>
      </c>
      <c r="D2142" s="68">
        <v>2</v>
      </c>
      <c r="E2142" s="61" t="s">
        <v>77</v>
      </c>
      <c r="F2142" s="61">
        <v>4</v>
      </c>
      <c r="G21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42" s="62">
        <v>3</v>
      </c>
      <c r="I2142" s="62">
        <v>14</v>
      </c>
      <c r="J2142" s="61">
        <v>3310</v>
      </c>
      <c r="K2142" s="4">
        <f>VLOOKUP(class[[#This Row],[hwycov_id]],readme!E:F,2,FALSE)</f>
        <v>1120.7076610000001</v>
      </c>
      <c r="L2142" s="64">
        <f t="shared" si="99"/>
        <v>-0.66141762507552859</v>
      </c>
      <c r="M2142" s="65">
        <f t="shared" si="100"/>
        <v>-2189.2923389999996</v>
      </c>
      <c r="N2142" s="65">
        <f t="shared" si="101"/>
        <v>4793000.9456040896</v>
      </c>
      <c r="O2142" s="66" t="e">
        <v>#N/A</v>
      </c>
      <c r="P2142" s="1">
        <v>2142</v>
      </c>
      <c r="Q2142" s="46">
        <f>ROUND(class[[#This Row],[count]],-3)</f>
        <v>3000</v>
      </c>
      <c r="R2142" s="59">
        <f>VLOOKUP(class[[#This Row],[count_rd]],caltran!$J$2:$P$182,7,FALSE)</f>
        <v>1275.0000000000002</v>
      </c>
      <c r="S2142" s="63">
        <f>VLOOKUP(class[[#This Row],[count_rd]],caltran!$J$2:$P$182,6,FALSE)</f>
        <v>4725</v>
      </c>
      <c r="T2142" s="1">
        <f>IF(AND(class[[#This Row],[flow]]&gt;=class[[#This Row],[low]], class[[#This Row],[flow]]&lt;=class[[#This Row],[high]]),1,0)</f>
        <v>0</v>
      </c>
    </row>
    <row r="2143" spans="1:20" x14ac:dyDescent="0.25">
      <c r="A2143" s="61">
        <v>16608</v>
      </c>
      <c r="B2143" s="61">
        <v>5</v>
      </c>
      <c r="C2143" s="61">
        <v>1</v>
      </c>
      <c r="D2143" s="68">
        <v>2</v>
      </c>
      <c r="E2143" s="61" t="s">
        <v>77</v>
      </c>
      <c r="F2143" s="61">
        <v>4</v>
      </c>
      <c r="G21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43" s="62">
        <v>2</v>
      </c>
      <c r="I2143" s="62">
        <v>14</v>
      </c>
      <c r="J2143" s="61">
        <v>3348</v>
      </c>
      <c r="K2143" s="4">
        <f>VLOOKUP(class[[#This Row],[hwycov_id]],readme!E:F,2,FALSE)</f>
        <v>4798.7949490000001</v>
      </c>
      <c r="L2143" s="64">
        <f t="shared" si="99"/>
        <v>0.43333182467144571</v>
      </c>
      <c r="M2143" s="65">
        <f t="shared" si="100"/>
        <v>1450.7949490000001</v>
      </c>
      <c r="N2143" s="65">
        <f t="shared" si="101"/>
        <v>2104805.984043913</v>
      </c>
      <c r="O2143" s="66" t="e">
        <v>#N/A</v>
      </c>
      <c r="P2143" s="1">
        <v>2143</v>
      </c>
      <c r="Q2143" s="46">
        <f>ROUND(class[[#This Row],[count]],-3)</f>
        <v>3000</v>
      </c>
      <c r="R2143" s="59">
        <f>VLOOKUP(class[[#This Row],[count_rd]],caltran!$J$2:$P$182,7,FALSE)</f>
        <v>1275.0000000000002</v>
      </c>
      <c r="S2143" s="63">
        <f>VLOOKUP(class[[#This Row],[count_rd]],caltran!$J$2:$P$182,6,FALSE)</f>
        <v>4725</v>
      </c>
      <c r="T2143" s="1">
        <f>IF(AND(class[[#This Row],[flow]]&gt;=class[[#This Row],[low]], class[[#This Row],[flow]]&lt;=class[[#This Row],[high]]),1,0)</f>
        <v>0</v>
      </c>
    </row>
    <row r="2144" spans="1:20" x14ac:dyDescent="0.25">
      <c r="A2144" s="61">
        <v>1967</v>
      </c>
      <c r="B2144" s="61">
        <v>5</v>
      </c>
      <c r="C2144" s="61">
        <v>1</v>
      </c>
      <c r="D2144" s="68">
        <v>2</v>
      </c>
      <c r="E2144" s="61" t="s">
        <v>77</v>
      </c>
      <c r="F2144" s="61">
        <v>4</v>
      </c>
      <c r="G21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44" s="62">
        <v>3</v>
      </c>
      <c r="I2144" s="62">
        <v>14</v>
      </c>
      <c r="J2144" s="61">
        <v>3394</v>
      </c>
      <c r="K2144" s="4">
        <f>VLOOKUP(class[[#This Row],[hwycov_id]],readme!E:F,2,FALSE)</f>
        <v>1079.2138830000001</v>
      </c>
      <c r="L2144" s="64">
        <f t="shared" si="99"/>
        <v>-0.68202301620506778</v>
      </c>
      <c r="M2144" s="65">
        <f t="shared" si="100"/>
        <v>-2314.7861169999996</v>
      </c>
      <c r="N2144" s="65">
        <f t="shared" si="101"/>
        <v>5358234.7674559364</v>
      </c>
      <c r="O2144" s="66" t="e">
        <v>#N/A</v>
      </c>
      <c r="P2144" s="1">
        <v>2144</v>
      </c>
      <c r="Q2144" s="46">
        <f>ROUND(class[[#This Row],[count]],-3)</f>
        <v>3000</v>
      </c>
      <c r="R2144" s="59">
        <f>VLOOKUP(class[[#This Row],[count_rd]],caltran!$J$2:$P$182,7,FALSE)</f>
        <v>1275.0000000000002</v>
      </c>
      <c r="S2144" s="63">
        <f>VLOOKUP(class[[#This Row],[count_rd]],caltran!$J$2:$P$182,6,FALSE)</f>
        <v>4725</v>
      </c>
      <c r="T2144" s="1">
        <f>IF(AND(class[[#This Row],[flow]]&gt;=class[[#This Row],[low]], class[[#This Row],[flow]]&lt;=class[[#This Row],[high]]),1,0)</f>
        <v>0</v>
      </c>
    </row>
    <row r="2145" spans="1:20" x14ac:dyDescent="0.25">
      <c r="A2145" s="61">
        <v>9684</v>
      </c>
      <c r="B2145" s="61">
        <v>5</v>
      </c>
      <c r="C2145" s="61">
        <v>1</v>
      </c>
      <c r="D2145" s="68">
        <v>2</v>
      </c>
      <c r="E2145" s="61" t="s">
        <v>77</v>
      </c>
      <c r="F2145" s="61">
        <v>4</v>
      </c>
      <c r="G21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45" s="62">
        <v>3</v>
      </c>
      <c r="I2145" s="62">
        <v>14</v>
      </c>
      <c r="J2145" s="61">
        <v>3413</v>
      </c>
      <c r="K2145" s="4">
        <f>VLOOKUP(class[[#This Row],[hwycov_id]],readme!E:F,2,FALSE)</f>
        <v>0</v>
      </c>
      <c r="L2145" s="64">
        <f t="shared" si="99"/>
        <v>-1</v>
      </c>
      <c r="M2145" s="65">
        <f t="shared" si="100"/>
        <v>-3413</v>
      </c>
      <c r="N2145" s="65">
        <f t="shared" si="101"/>
        <v>11648569</v>
      </c>
      <c r="O2145" s="66" t="e">
        <v>#N/A</v>
      </c>
      <c r="P2145" s="1">
        <v>2145</v>
      </c>
      <c r="Q2145" s="46">
        <f>ROUND(class[[#This Row],[count]],-3)</f>
        <v>3000</v>
      </c>
      <c r="R2145" s="59">
        <f>VLOOKUP(class[[#This Row],[count_rd]],caltran!$J$2:$P$182,7,FALSE)</f>
        <v>1275.0000000000002</v>
      </c>
      <c r="S2145" s="63">
        <f>VLOOKUP(class[[#This Row],[count_rd]],caltran!$J$2:$P$182,6,FALSE)</f>
        <v>4725</v>
      </c>
      <c r="T2145" s="1">
        <f>IF(AND(class[[#This Row],[flow]]&gt;=class[[#This Row],[low]], class[[#This Row],[flow]]&lt;=class[[#This Row],[high]]),1,0)</f>
        <v>0</v>
      </c>
    </row>
    <row r="2146" spans="1:20" x14ac:dyDescent="0.25">
      <c r="A2146" s="61">
        <v>8547</v>
      </c>
      <c r="B2146" s="61">
        <v>5</v>
      </c>
      <c r="C2146" s="61">
        <v>1</v>
      </c>
      <c r="D2146" s="68">
        <v>2</v>
      </c>
      <c r="E2146" s="61" t="s">
        <v>77</v>
      </c>
      <c r="F2146" s="61">
        <v>4</v>
      </c>
      <c r="G21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46" s="62">
        <v>4</v>
      </c>
      <c r="I2146" s="62">
        <v>14</v>
      </c>
      <c r="J2146" s="61">
        <v>3454</v>
      </c>
      <c r="K2146" s="4">
        <f>VLOOKUP(class[[#This Row],[hwycov_id]],readme!E:F,2,FALSE)</f>
        <v>3686.03892</v>
      </c>
      <c r="L2146" s="64">
        <f t="shared" si="99"/>
        <v>6.7179768384481697E-2</v>
      </c>
      <c r="M2146" s="65">
        <f t="shared" si="100"/>
        <v>232.03891999999996</v>
      </c>
      <c r="N2146" s="65">
        <f t="shared" si="101"/>
        <v>53842.060394766384</v>
      </c>
      <c r="O2146" s="66" t="e">
        <v>#N/A</v>
      </c>
      <c r="P2146" s="1">
        <v>2146</v>
      </c>
      <c r="Q2146" s="46">
        <f>ROUND(class[[#This Row],[count]],-3)</f>
        <v>3000</v>
      </c>
      <c r="R2146" s="59">
        <f>VLOOKUP(class[[#This Row],[count_rd]],caltran!$J$2:$P$182,7,FALSE)</f>
        <v>1275.0000000000002</v>
      </c>
      <c r="S2146" s="63">
        <f>VLOOKUP(class[[#This Row],[count_rd]],caltran!$J$2:$P$182,6,FALSE)</f>
        <v>4725</v>
      </c>
      <c r="T2146" s="1">
        <f>IF(AND(class[[#This Row],[flow]]&gt;=class[[#This Row],[low]], class[[#This Row],[flow]]&lt;=class[[#This Row],[high]]),1,0)</f>
        <v>1</v>
      </c>
    </row>
    <row r="2147" spans="1:20" x14ac:dyDescent="0.25">
      <c r="A2147" s="61">
        <v>18125</v>
      </c>
      <c r="B2147" s="61">
        <v>5</v>
      </c>
      <c r="C2147" s="61">
        <v>1</v>
      </c>
      <c r="D2147" s="68">
        <v>1</v>
      </c>
      <c r="E2147" s="61" t="s">
        <v>77</v>
      </c>
      <c r="F2147" s="61">
        <v>4</v>
      </c>
      <c r="G21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47" s="62">
        <v>2</v>
      </c>
      <c r="I2147" s="62">
        <v>14</v>
      </c>
      <c r="J2147" s="61">
        <v>3474</v>
      </c>
      <c r="K2147" s="4">
        <f>VLOOKUP(class[[#This Row],[hwycov_id]],readme!E:F,2,FALSE)</f>
        <v>897.81665699999996</v>
      </c>
      <c r="L2147" s="64">
        <f t="shared" si="99"/>
        <v>-0.74156112348877379</v>
      </c>
      <c r="M2147" s="65">
        <f t="shared" si="100"/>
        <v>-2576.1833430000001</v>
      </c>
      <c r="N2147" s="65">
        <f t="shared" si="101"/>
        <v>6636720.6167506566</v>
      </c>
      <c r="O2147" s="66" t="e">
        <v>#N/A</v>
      </c>
      <c r="P2147" s="1">
        <v>2147</v>
      </c>
      <c r="Q2147" s="46">
        <f>ROUND(class[[#This Row],[count]],-3)</f>
        <v>3000</v>
      </c>
      <c r="R2147" s="59">
        <f>VLOOKUP(class[[#This Row],[count_rd]],caltran!$J$2:$P$182,7,FALSE)</f>
        <v>1275.0000000000002</v>
      </c>
      <c r="S2147" s="63">
        <f>VLOOKUP(class[[#This Row],[count_rd]],caltran!$J$2:$P$182,6,FALSE)</f>
        <v>4725</v>
      </c>
      <c r="T2147" s="1">
        <f>IF(AND(class[[#This Row],[flow]]&gt;=class[[#This Row],[low]], class[[#This Row],[flow]]&lt;=class[[#This Row],[high]]),1,0)</f>
        <v>0</v>
      </c>
    </row>
    <row r="2148" spans="1:20" x14ac:dyDescent="0.25">
      <c r="A2148" s="61">
        <v>1003</v>
      </c>
      <c r="B2148" s="61">
        <v>5</v>
      </c>
      <c r="C2148" s="61">
        <v>1</v>
      </c>
      <c r="D2148" s="68">
        <v>2</v>
      </c>
      <c r="E2148" s="61" t="s">
        <v>77</v>
      </c>
      <c r="F2148" s="61">
        <v>4</v>
      </c>
      <c r="G21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48" s="62">
        <v>5</v>
      </c>
      <c r="I2148" s="62">
        <v>5</v>
      </c>
      <c r="J2148" s="61">
        <v>3500</v>
      </c>
      <c r="K2148" s="4">
        <f>VLOOKUP(class[[#This Row],[hwycov_id]],readme!E:F,2,FALSE)</f>
        <v>4432.5718349999997</v>
      </c>
      <c r="L2148" s="64">
        <f t="shared" si="99"/>
        <v>0.26644909571428554</v>
      </c>
      <c r="M2148" s="65">
        <f t="shared" si="100"/>
        <v>932.57183499999974</v>
      </c>
      <c r="N2148" s="65">
        <f t="shared" si="101"/>
        <v>869690.22743526672</v>
      </c>
      <c r="O2148" s="66" t="e">
        <v>#N/A</v>
      </c>
      <c r="P2148" s="1">
        <v>2148</v>
      </c>
      <c r="Q2148" s="46">
        <f>ROUND(class[[#This Row],[count]],-3)</f>
        <v>4000</v>
      </c>
      <c r="R2148" s="59">
        <f>VLOOKUP(class[[#This Row],[count_rd]],caltran!$J$2:$P$182,7,FALSE)</f>
        <v>1920</v>
      </c>
      <c r="S2148" s="63">
        <f>VLOOKUP(class[[#This Row],[count_rd]],caltran!$J$2:$P$182,6,FALSE)</f>
        <v>6080</v>
      </c>
      <c r="T2148" s="1">
        <f>IF(AND(class[[#This Row],[flow]]&gt;=class[[#This Row],[low]], class[[#This Row],[flow]]&lt;=class[[#This Row],[high]]),1,0)</f>
        <v>1</v>
      </c>
    </row>
    <row r="2149" spans="1:20" x14ac:dyDescent="0.25">
      <c r="A2149" s="61">
        <v>4981</v>
      </c>
      <c r="B2149" s="61">
        <v>5</v>
      </c>
      <c r="C2149" s="61">
        <v>1</v>
      </c>
      <c r="D2149" s="68">
        <v>2</v>
      </c>
      <c r="E2149" s="61" t="s">
        <v>77</v>
      </c>
      <c r="F2149" s="61">
        <v>4</v>
      </c>
      <c r="G21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49" s="62">
        <v>2</v>
      </c>
      <c r="I2149" s="62">
        <v>14</v>
      </c>
      <c r="J2149" s="61">
        <v>3506</v>
      </c>
      <c r="K2149" s="4">
        <f>VLOOKUP(class[[#This Row],[hwycov_id]],readme!E:F,2,FALSE)</f>
        <v>3820.3483729999998</v>
      </c>
      <c r="L2149" s="64">
        <f t="shared" si="99"/>
        <v>8.966011779806049E-2</v>
      </c>
      <c r="M2149" s="65">
        <f t="shared" si="100"/>
        <v>314.34837299999981</v>
      </c>
      <c r="N2149" s="65">
        <f t="shared" si="101"/>
        <v>98814.899607747007</v>
      </c>
      <c r="O2149" s="66" t="e">
        <v>#N/A</v>
      </c>
      <c r="P2149" s="1">
        <v>2149</v>
      </c>
      <c r="Q2149" s="46">
        <f>ROUND(class[[#This Row],[count]],-3)</f>
        <v>4000</v>
      </c>
      <c r="R2149" s="59">
        <f>VLOOKUP(class[[#This Row],[count_rd]],caltran!$J$2:$P$182,7,FALSE)</f>
        <v>1920</v>
      </c>
      <c r="S2149" s="63">
        <f>VLOOKUP(class[[#This Row],[count_rd]],caltran!$J$2:$P$182,6,FALSE)</f>
        <v>6080</v>
      </c>
      <c r="T2149" s="1">
        <f>IF(AND(class[[#This Row],[flow]]&gt;=class[[#This Row],[low]], class[[#This Row],[flow]]&lt;=class[[#This Row],[high]]),1,0)</f>
        <v>1</v>
      </c>
    </row>
    <row r="2150" spans="1:20" x14ac:dyDescent="0.25">
      <c r="A2150" s="61">
        <v>8415</v>
      </c>
      <c r="B2150" s="61">
        <v>5</v>
      </c>
      <c r="C2150" s="61">
        <v>1</v>
      </c>
      <c r="D2150" s="68">
        <v>2</v>
      </c>
      <c r="E2150" s="61" t="s">
        <v>77</v>
      </c>
      <c r="F2150" s="61">
        <v>4</v>
      </c>
      <c r="G21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50" s="62">
        <v>3</v>
      </c>
      <c r="I2150" s="62">
        <v>14</v>
      </c>
      <c r="J2150" s="61">
        <v>3520</v>
      </c>
      <c r="K2150" s="4">
        <f>VLOOKUP(class[[#This Row],[hwycov_id]],readme!E:F,2,FALSE)</f>
        <v>6918.3942190000007</v>
      </c>
      <c r="L2150" s="64">
        <f t="shared" si="99"/>
        <v>0.96545290312500009</v>
      </c>
      <c r="M2150" s="65">
        <f t="shared" si="100"/>
        <v>3398.3942190000007</v>
      </c>
      <c r="N2150" s="65">
        <f t="shared" si="101"/>
        <v>11549083.267732624</v>
      </c>
      <c r="O2150" s="66" t="e">
        <v>#N/A</v>
      </c>
      <c r="P2150" s="1">
        <v>2150</v>
      </c>
      <c r="Q2150" s="46">
        <f>ROUND(class[[#This Row],[count]],-3)</f>
        <v>4000</v>
      </c>
      <c r="R2150" s="59">
        <f>VLOOKUP(class[[#This Row],[count_rd]],caltran!$J$2:$P$182,7,FALSE)</f>
        <v>1920</v>
      </c>
      <c r="S2150" s="63">
        <f>VLOOKUP(class[[#This Row],[count_rd]],caltran!$J$2:$P$182,6,FALSE)</f>
        <v>6080</v>
      </c>
      <c r="T2150" s="1">
        <f>IF(AND(class[[#This Row],[flow]]&gt;=class[[#This Row],[low]], class[[#This Row],[flow]]&lt;=class[[#This Row],[high]]),1,0)</f>
        <v>0</v>
      </c>
    </row>
    <row r="2151" spans="1:20" x14ac:dyDescent="0.25">
      <c r="A2151" s="61">
        <v>30995</v>
      </c>
      <c r="B2151" s="61">
        <v>5</v>
      </c>
      <c r="C2151" s="61">
        <v>1</v>
      </c>
      <c r="D2151" s="68">
        <v>2</v>
      </c>
      <c r="E2151" s="61" t="s">
        <v>77</v>
      </c>
      <c r="F2151" s="61">
        <v>4</v>
      </c>
      <c r="G21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151" s="62">
        <v>2</v>
      </c>
      <c r="I2151" s="62">
        <v>14</v>
      </c>
      <c r="J2151" s="61">
        <v>3535</v>
      </c>
      <c r="K2151" s="4">
        <f>VLOOKUP(class[[#This Row],[hwycov_id]],readme!E:F,2,FALSE)</f>
        <v>11764.802143000001</v>
      </c>
      <c r="L2151" s="64">
        <f t="shared" si="99"/>
        <v>2.3280911295615279</v>
      </c>
      <c r="M2151" s="65">
        <f t="shared" si="100"/>
        <v>8229.8021430000008</v>
      </c>
      <c r="N2151" s="65">
        <f t="shared" si="101"/>
        <v>67729643.31292741</v>
      </c>
      <c r="O2151" s="66" t="e">
        <v>#N/A</v>
      </c>
      <c r="P2151" s="1">
        <v>2151</v>
      </c>
      <c r="Q2151" s="46">
        <f>ROUND(class[[#This Row],[count]],-3)</f>
        <v>4000</v>
      </c>
      <c r="R2151" s="59">
        <f>VLOOKUP(class[[#This Row],[count_rd]],caltran!$J$2:$P$182,7,FALSE)</f>
        <v>1920</v>
      </c>
      <c r="S2151" s="63">
        <f>VLOOKUP(class[[#This Row],[count_rd]],caltran!$J$2:$P$182,6,FALSE)</f>
        <v>6080</v>
      </c>
      <c r="T2151" s="1">
        <f>IF(AND(class[[#This Row],[flow]]&gt;=class[[#This Row],[low]], class[[#This Row],[flow]]&lt;=class[[#This Row],[high]]),1,0)</f>
        <v>0</v>
      </c>
    </row>
    <row r="2152" spans="1:20" x14ac:dyDescent="0.25">
      <c r="A2152" s="61">
        <v>18577</v>
      </c>
      <c r="B2152" s="61">
        <v>5</v>
      </c>
      <c r="C2152" s="61">
        <v>1</v>
      </c>
      <c r="D2152" s="68">
        <v>1</v>
      </c>
      <c r="E2152" s="61" t="s">
        <v>77</v>
      </c>
      <c r="F2152" s="61">
        <v>4</v>
      </c>
      <c r="G21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52" s="62">
        <v>1</v>
      </c>
      <c r="I2152" s="62">
        <v>14</v>
      </c>
      <c r="J2152" s="61">
        <v>3547</v>
      </c>
      <c r="K2152" s="4">
        <f>VLOOKUP(class[[#This Row],[hwycov_id]],readme!E:F,2,FALSE)</f>
        <v>3942.3858690000002</v>
      </c>
      <c r="L2152" s="64">
        <f t="shared" si="99"/>
        <v>0.11147050155060612</v>
      </c>
      <c r="M2152" s="65">
        <f t="shared" si="100"/>
        <v>395.38586900000018</v>
      </c>
      <c r="N2152" s="65">
        <f t="shared" si="101"/>
        <v>156329.98540488532</v>
      </c>
      <c r="O2152" s="66" t="e">
        <v>#N/A</v>
      </c>
      <c r="P2152" s="1">
        <v>2152</v>
      </c>
      <c r="Q2152" s="46">
        <f>ROUND(class[[#This Row],[count]],-3)</f>
        <v>4000</v>
      </c>
      <c r="R2152" s="59">
        <f>VLOOKUP(class[[#This Row],[count_rd]],caltran!$J$2:$P$182,7,FALSE)</f>
        <v>1920</v>
      </c>
      <c r="S2152" s="63">
        <f>VLOOKUP(class[[#This Row],[count_rd]],caltran!$J$2:$P$182,6,FALSE)</f>
        <v>6080</v>
      </c>
      <c r="T2152" s="1">
        <f>IF(AND(class[[#This Row],[flow]]&gt;=class[[#This Row],[low]], class[[#This Row],[flow]]&lt;=class[[#This Row],[high]]),1,0)</f>
        <v>1</v>
      </c>
    </row>
    <row r="2153" spans="1:20" x14ac:dyDescent="0.25">
      <c r="A2153" s="61">
        <v>8361</v>
      </c>
      <c r="B2153" s="61">
        <v>5</v>
      </c>
      <c r="C2153" s="61">
        <v>1</v>
      </c>
      <c r="D2153" s="68">
        <v>2</v>
      </c>
      <c r="E2153" s="61" t="s">
        <v>77</v>
      </c>
      <c r="F2153" s="61">
        <v>4</v>
      </c>
      <c r="G21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53" s="62">
        <v>3</v>
      </c>
      <c r="I2153" s="62">
        <v>14</v>
      </c>
      <c r="J2153" s="61">
        <v>3552</v>
      </c>
      <c r="K2153" s="4">
        <f>VLOOKUP(class[[#This Row],[hwycov_id]],readme!E:F,2,FALSE)</f>
        <v>1169.3964000000001</v>
      </c>
      <c r="L2153" s="64">
        <f t="shared" si="99"/>
        <v>-0.67077804054054058</v>
      </c>
      <c r="M2153" s="65">
        <f t="shared" si="100"/>
        <v>-2382.6035999999999</v>
      </c>
      <c r="N2153" s="65">
        <f t="shared" si="101"/>
        <v>5676799.9147329601</v>
      </c>
      <c r="O2153" s="66" t="e">
        <v>#N/A</v>
      </c>
      <c r="P2153" s="1">
        <v>2153</v>
      </c>
      <c r="Q2153" s="46">
        <f>ROUND(class[[#This Row],[count]],-3)</f>
        <v>4000</v>
      </c>
      <c r="R2153" s="59">
        <f>VLOOKUP(class[[#This Row],[count_rd]],caltran!$J$2:$P$182,7,FALSE)</f>
        <v>1920</v>
      </c>
      <c r="S2153" s="63">
        <f>VLOOKUP(class[[#This Row],[count_rd]],caltran!$J$2:$P$182,6,FALSE)</f>
        <v>6080</v>
      </c>
      <c r="T2153" s="1">
        <f>IF(AND(class[[#This Row],[flow]]&gt;=class[[#This Row],[low]], class[[#This Row],[flow]]&lt;=class[[#This Row],[high]]),1,0)</f>
        <v>0</v>
      </c>
    </row>
    <row r="2154" spans="1:20" x14ac:dyDescent="0.25">
      <c r="A2154" s="61">
        <v>6305</v>
      </c>
      <c r="B2154" s="61">
        <v>5</v>
      </c>
      <c r="C2154" s="61">
        <v>1</v>
      </c>
      <c r="D2154" s="68">
        <v>2</v>
      </c>
      <c r="E2154" s="61" t="s">
        <v>77</v>
      </c>
      <c r="F2154" s="61">
        <v>4</v>
      </c>
      <c r="G21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54" s="62">
        <v>3</v>
      </c>
      <c r="I2154" s="62">
        <v>14</v>
      </c>
      <c r="J2154" s="61">
        <v>3553</v>
      </c>
      <c r="K2154" s="4">
        <f>VLOOKUP(class[[#This Row],[hwycov_id]],readme!E:F,2,FALSE)</f>
        <v>8827.9385750000001</v>
      </c>
      <c r="L2154" s="64">
        <f t="shared" si="99"/>
        <v>1.4846435617787783</v>
      </c>
      <c r="M2154" s="65">
        <f t="shared" si="100"/>
        <v>5274.9385750000001</v>
      </c>
      <c r="N2154" s="65">
        <f t="shared" si="101"/>
        <v>27824976.970023032</v>
      </c>
      <c r="O2154" s="66" t="e">
        <v>#N/A</v>
      </c>
      <c r="P2154" s="1">
        <v>2154</v>
      </c>
      <c r="Q2154" s="46">
        <f>ROUND(class[[#This Row],[count]],-3)</f>
        <v>4000</v>
      </c>
      <c r="R2154" s="59">
        <f>VLOOKUP(class[[#This Row],[count_rd]],caltran!$J$2:$P$182,7,FALSE)</f>
        <v>1920</v>
      </c>
      <c r="S2154" s="63">
        <f>VLOOKUP(class[[#This Row],[count_rd]],caltran!$J$2:$P$182,6,FALSE)</f>
        <v>6080</v>
      </c>
      <c r="T2154" s="1">
        <f>IF(AND(class[[#This Row],[flow]]&gt;=class[[#This Row],[low]], class[[#This Row],[flow]]&lt;=class[[#This Row],[high]]),1,0)</f>
        <v>0</v>
      </c>
    </row>
    <row r="2155" spans="1:20" x14ac:dyDescent="0.25">
      <c r="A2155" s="61">
        <v>22102</v>
      </c>
      <c r="B2155" s="61">
        <v>5</v>
      </c>
      <c r="C2155" s="61">
        <v>1</v>
      </c>
      <c r="D2155" s="68">
        <v>2</v>
      </c>
      <c r="E2155" s="61" t="s">
        <v>77</v>
      </c>
      <c r="F2155" s="61">
        <v>4</v>
      </c>
      <c r="G21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55" s="62">
        <v>3</v>
      </c>
      <c r="I2155" s="62">
        <v>14</v>
      </c>
      <c r="J2155" s="61">
        <v>3594</v>
      </c>
      <c r="K2155" s="4">
        <f>VLOOKUP(class[[#This Row],[hwycov_id]],readme!E:F,2,FALSE)</f>
        <v>3208.286987</v>
      </c>
      <c r="L2155" s="64">
        <f t="shared" si="99"/>
        <v>-0.10732137256538676</v>
      </c>
      <c r="M2155" s="65">
        <f t="shared" si="100"/>
        <v>-385.71301300000005</v>
      </c>
      <c r="N2155" s="65">
        <f t="shared" si="101"/>
        <v>148774.5283975382</v>
      </c>
      <c r="O2155" s="66" t="e">
        <v>#N/A</v>
      </c>
      <c r="P2155" s="1">
        <v>2155</v>
      </c>
      <c r="Q2155" s="46">
        <f>ROUND(class[[#This Row],[count]],-3)</f>
        <v>4000</v>
      </c>
      <c r="R2155" s="59">
        <f>VLOOKUP(class[[#This Row],[count_rd]],caltran!$J$2:$P$182,7,FALSE)</f>
        <v>1920</v>
      </c>
      <c r="S2155" s="63">
        <f>VLOOKUP(class[[#This Row],[count_rd]],caltran!$J$2:$P$182,6,FALSE)</f>
        <v>6080</v>
      </c>
      <c r="T2155" s="1">
        <f>IF(AND(class[[#This Row],[flow]]&gt;=class[[#This Row],[low]], class[[#This Row],[flow]]&lt;=class[[#This Row],[high]]),1,0)</f>
        <v>1</v>
      </c>
    </row>
    <row r="2156" spans="1:20" x14ac:dyDescent="0.25">
      <c r="A2156" s="61">
        <v>5817</v>
      </c>
      <c r="B2156" s="61">
        <v>5</v>
      </c>
      <c r="C2156" s="61">
        <v>1</v>
      </c>
      <c r="D2156" s="68">
        <v>2</v>
      </c>
      <c r="E2156" s="61" t="s">
        <v>77</v>
      </c>
      <c r="F2156" s="61">
        <v>4</v>
      </c>
      <c r="G21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56" s="62">
        <v>2</v>
      </c>
      <c r="I2156" s="62">
        <v>14</v>
      </c>
      <c r="J2156" s="61">
        <v>3625</v>
      </c>
      <c r="K2156" s="4">
        <f>VLOOKUP(class[[#This Row],[hwycov_id]],readme!E:F,2,FALSE)</f>
        <v>459.71827500000001</v>
      </c>
      <c r="L2156" s="64">
        <f t="shared" si="99"/>
        <v>-0.87318116551724134</v>
      </c>
      <c r="M2156" s="65">
        <f t="shared" si="100"/>
        <v>-3165.2817249999998</v>
      </c>
      <c r="N2156" s="65">
        <f t="shared" si="101"/>
        <v>10019008.398618974</v>
      </c>
      <c r="O2156" s="66" t="e">
        <v>#N/A</v>
      </c>
      <c r="P2156" s="1">
        <v>2156</v>
      </c>
      <c r="Q2156" s="46">
        <f>ROUND(class[[#This Row],[count]],-3)</f>
        <v>4000</v>
      </c>
      <c r="R2156" s="59">
        <f>VLOOKUP(class[[#This Row],[count_rd]],caltran!$J$2:$P$182,7,FALSE)</f>
        <v>1920</v>
      </c>
      <c r="S2156" s="63">
        <f>VLOOKUP(class[[#This Row],[count_rd]],caltran!$J$2:$P$182,6,FALSE)</f>
        <v>6080</v>
      </c>
      <c r="T2156" s="1">
        <f>IF(AND(class[[#This Row],[flow]]&gt;=class[[#This Row],[low]], class[[#This Row],[flow]]&lt;=class[[#This Row],[high]]),1,0)</f>
        <v>0</v>
      </c>
    </row>
    <row r="2157" spans="1:20" x14ac:dyDescent="0.25">
      <c r="A2157" s="61">
        <v>10184</v>
      </c>
      <c r="B2157" s="61">
        <v>5</v>
      </c>
      <c r="C2157" s="61">
        <v>1</v>
      </c>
      <c r="D2157" s="68">
        <v>2</v>
      </c>
      <c r="E2157" s="61" t="s">
        <v>77</v>
      </c>
      <c r="F2157" s="61">
        <v>4</v>
      </c>
      <c r="G21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57" s="62">
        <v>2</v>
      </c>
      <c r="I2157" s="62">
        <v>14</v>
      </c>
      <c r="J2157" s="61">
        <v>3662</v>
      </c>
      <c r="K2157" s="4">
        <f>VLOOKUP(class[[#This Row],[hwycov_id]],readme!E:F,2,FALSE)</f>
        <v>863.968345</v>
      </c>
      <c r="L2157" s="64">
        <f t="shared" si="99"/>
        <v>-0.76407199754232658</v>
      </c>
      <c r="M2157" s="65">
        <f t="shared" si="100"/>
        <v>-2798.0316549999998</v>
      </c>
      <c r="N2157" s="65">
        <f t="shared" si="101"/>
        <v>7828981.1423820378</v>
      </c>
      <c r="O2157" s="66" t="e">
        <v>#N/A</v>
      </c>
      <c r="P2157" s="1">
        <v>2157</v>
      </c>
      <c r="Q2157" s="46">
        <f>ROUND(class[[#This Row],[count]],-3)</f>
        <v>4000</v>
      </c>
      <c r="R2157" s="59">
        <f>VLOOKUP(class[[#This Row],[count_rd]],caltran!$J$2:$P$182,7,FALSE)</f>
        <v>1920</v>
      </c>
      <c r="S2157" s="63">
        <f>VLOOKUP(class[[#This Row],[count_rd]],caltran!$J$2:$P$182,6,FALSE)</f>
        <v>6080</v>
      </c>
      <c r="T2157" s="1">
        <f>IF(AND(class[[#This Row],[flow]]&gt;=class[[#This Row],[low]], class[[#This Row],[flow]]&lt;=class[[#This Row],[high]]),1,0)</f>
        <v>0</v>
      </c>
    </row>
    <row r="2158" spans="1:20" x14ac:dyDescent="0.25">
      <c r="A2158" s="61">
        <v>8464</v>
      </c>
      <c r="B2158" s="61">
        <v>5</v>
      </c>
      <c r="C2158" s="61">
        <v>1</v>
      </c>
      <c r="D2158" s="68">
        <v>2</v>
      </c>
      <c r="E2158" s="61" t="s">
        <v>77</v>
      </c>
      <c r="F2158" s="61">
        <v>4</v>
      </c>
      <c r="G21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58" s="62">
        <v>3</v>
      </c>
      <c r="I2158" s="62">
        <v>14</v>
      </c>
      <c r="J2158" s="61">
        <v>3687</v>
      </c>
      <c r="K2158" s="4">
        <f>VLOOKUP(class[[#This Row],[hwycov_id]],readme!E:F,2,FALSE)</f>
        <v>2522.7139050000001</v>
      </c>
      <c r="L2158" s="64">
        <f t="shared" si="99"/>
        <v>-0.31578141985353947</v>
      </c>
      <c r="M2158" s="65">
        <f t="shared" si="100"/>
        <v>-1164.2860949999999</v>
      </c>
      <c r="N2158" s="65">
        <f t="shared" si="101"/>
        <v>1355562.1110103489</v>
      </c>
      <c r="O2158" s="66" t="e">
        <v>#N/A</v>
      </c>
      <c r="P2158" s="1">
        <v>2158</v>
      </c>
      <c r="Q2158" s="46">
        <f>ROUND(class[[#This Row],[count]],-3)</f>
        <v>4000</v>
      </c>
      <c r="R2158" s="59">
        <f>VLOOKUP(class[[#This Row],[count_rd]],caltran!$J$2:$P$182,7,FALSE)</f>
        <v>1920</v>
      </c>
      <c r="S2158" s="63">
        <f>VLOOKUP(class[[#This Row],[count_rd]],caltran!$J$2:$P$182,6,FALSE)</f>
        <v>6080</v>
      </c>
      <c r="T2158" s="1">
        <f>IF(AND(class[[#This Row],[flow]]&gt;=class[[#This Row],[low]], class[[#This Row],[flow]]&lt;=class[[#This Row],[high]]),1,0)</f>
        <v>1</v>
      </c>
    </row>
    <row r="2159" spans="1:20" x14ac:dyDescent="0.25">
      <c r="A2159" s="61">
        <v>17935</v>
      </c>
      <c r="B2159" s="61">
        <v>5</v>
      </c>
      <c r="C2159" s="61">
        <v>1</v>
      </c>
      <c r="D2159" s="68">
        <v>2</v>
      </c>
      <c r="E2159" s="61" t="s">
        <v>77</v>
      </c>
      <c r="F2159" s="61">
        <v>4</v>
      </c>
      <c r="G21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59" s="62">
        <v>6</v>
      </c>
      <c r="I2159" s="62">
        <v>17</v>
      </c>
      <c r="J2159" s="61">
        <v>3700</v>
      </c>
      <c r="K2159" s="4">
        <f>VLOOKUP(class[[#This Row],[hwycov_id]],readme!E:F,2,FALSE)</f>
        <v>2969.0213749999998</v>
      </c>
      <c r="L2159" s="64">
        <f t="shared" si="99"/>
        <v>-0.19756179054054057</v>
      </c>
      <c r="M2159" s="65">
        <f t="shared" si="100"/>
        <v>-730.97862500000019</v>
      </c>
      <c r="N2159" s="65">
        <f t="shared" si="101"/>
        <v>534329.75020689087</v>
      </c>
      <c r="O2159" s="66" t="e">
        <v>#N/A</v>
      </c>
      <c r="P2159" s="1">
        <v>2159</v>
      </c>
      <c r="Q2159" s="46">
        <f>ROUND(class[[#This Row],[count]],-3)</f>
        <v>4000</v>
      </c>
      <c r="R2159" s="59">
        <f>VLOOKUP(class[[#This Row],[count_rd]],caltran!$J$2:$P$182,7,FALSE)</f>
        <v>1920</v>
      </c>
      <c r="S2159" s="63">
        <f>VLOOKUP(class[[#This Row],[count_rd]],caltran!$J$2:$P$182,6,FALSE)</f>
        <v>6080</v>
      </c>
      <c r="T2159" s="1">
        <f>IF(AND(class[[#This Row],[flow]]&gt;=class[[#This Row],[low]], class[[#This Row],[flow]]&lt;=class[[#This Row],[high]]),1,0)</f>
        <v>1</v>
      </c>
    </row>
    <row r="2160" spans="1:20" x14ac:dyDescent="0.25">
      <c r="A2160" s="61">
        <v>8425</v>
      </c>
      <c r="B2160" s="61">
        <v>5</v>
      </c>
      <c r="C2160" s="61">
        <v>1</v>
      </c>
      <c r="D2160" s="68">
        <v>2</v>
      </c>
      <c r="E2160" s="61" t="s">
        <v>77</v>
      </c>
      <c r="F2160" s="61">
        <v>4</v>
      </c>
      <c r="G21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60" s="62">
        <v>3</v>
      </c>
      <c r="I2160" s="62">
        <v>14</v>
      </c>
      <c r="J2160" s="61">
        <v>3712</v>
      </c>
      <c r="K2160" s="4">
        <f>VLOOKUP(class[[#This Row],[hwycov_id]],readme!E:F,2,FALSE)</f>
        <v>6110.4842769999996</v>
      </c>
      <c r="L2160" s="64">
        <f t="shared" si="99"/>
        <v>0.64614339358836204</v>
      </c>
      <c r="M2160" s="65">
        <f t="shared" si="100"/>
        <v>2398.4842769999996</v>
      </c>
      <c r="N2160" s="65">
        <f t="shared" si="101"/>
        <v>5752726.8270162102</v>
      </c>
      <c r="O2160" s="66" t="e">
        <v>#N/A</v>
      </c>
      <c r="P2160" s="1">
        <v>2160</v>
      </c>
      <c r="Q2160" s="46">
        <f>ROUND(class[[#This Row],[count]],-3)</f>
        <v>4000</v>
      </c>
      <c r="R2160" s="59">
        <f>VLOOKUP(class[[#This Row],[count_rd]],caltran!$J$2:$P$182,7,FALSE)</f>
        <v>1920</v>
      </c>
      <c r="S2160" s="63">
        <f>VLOOKUP(class[[#This Row],[count_rd]],caltran!$J$2:$P$182,6,FALSE)</f>
        <v>6080</v>
      </c>
      <c r="T2160" s="1">
        <f>IF(AND(class[[#This Row],[flow]]&gt;=class[[#This Row],[low]], class[[#This Row],[flow]]&lt;=class[[#This Row],[high]]),1,0)</f>
        <v>0</v>
      </c>
    </row>
    <row r="2161" spans="1:20" x14ac:dyDescent="0.25">
      <c r="A2161" s="61">
        <v>9987</v>
      </c>
      <c r="B2161" s="61">
        <v>5</v>
      </c>
      <c r="C2161" s="61">
        <v>1</v>
      </c>
      <c r="D2161" s="68">
        <v>2</v>
      </c>
      <c r="E2161" s="61" t="s">
        <v>77</v>
      </c>
      <c r="F2161" s="61">
        <v>4</v>
      </c>
      <c r="G21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61" s="62">
        <v>2</v>
      </c>
      <c r="I2161" s="62">
        <v>14</v>
      </c>
      <c r="J2161" s="61">
        <v>3733</v>
      </c>
      <c r="K2161" s="4">
        <f>VLOOKUP(class[[#This Row],[hwycov_id]],readme!E:F,2,FALSE)</f>
        <v>7257.9834219999993</v>
      </c>
      <c r="L2161" s="64">
        <f t="shared" si="99"/>
        <v>0.94427629841950167</v>
      </c>
      <c r="M2161" s="65">
        <f t="shared" si="100"/>
        <v>3524.9834219999993</v>
      </c>
      <c r="N2161" s="65">
        <f t="shared" si="101"/>
        <v>12425508.125374826</v>
      </c>
      <c r="O2161" s="66" t="e">
        <v>#N/A</v>
      </c>
      <c r="P2161" s="1">
        <v>2161</v>
      </c>
      <c r="Q2161" s="46">
        <f>ROUND(class[[#This Row],[count]],-3)</f>
        <v>4000</v>
      </c>
      <c r="R2161" s="59">
        <f>VLOOKUP(class[[#This Row],[count_rd]],caltran!$J$2:$P$182,7,FALSE)</f>
        <v>1920</v>
      </c>
      <c r="S2161" s="63">
        <f>VLOOKUP(class[[#This Row],[count_rd]],caltran!$J$2:$P$182,6,FALSE)</f>
        <v>6080</v>
      </c>
      <c r="T2161" s="1">
        <f>IF(AND(class[[#This Row],[flow]]&gt;=class[[#This Row],[low]], class[[#This Row],[flow]]&lt;=class[[#This Row],[high]]),1,0)</f>
        <v>0</v>
      </c>
    </row>
    <row r="2162" spans="1:20" x14ac:dyDescent="0.25">
      <c r="A2162" s="61">
        <v>5720</v>
      </c>
      <c r="B2162" s="61">
        <v>5</v>
      </c>
      <c r="C2162" s="61">
        <v>1</v>
      </c>
      <c r="D2162" s="68">
        <v>2</v>
      </c>
      <c r="E2162" s="61" t="s">
        <v>77</v>
      </c>
      <c r="F2162" s="61">
        <v>4</v>
      </c>
      <c r="G21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62" s="62">
        <v>2</v>
      </c>
      <c r="I2162" s="62">
        <v>14</v>
      </c>
      <c r="J2162" s="61">
        <v>3779</v>
      </c>
      <c r="K2162" s="4">
        <f>VLOOKUP(class[[#This Row],[hwycov_id]],readme!E:F,2,FALSE)</f>
        <v>4834.3622100000002</v>
      </c>
      <c r="L2162" s="64">
        <f t="shared" si="99"/>
        <v>0.27927023286583763</v>
      </c>
      <c r="M2162" s="65">
        <f t="shared" si="100"/>
        <v>1055.3622100000002</v>
      </c>
      <c r="N2162" s="65">
        <f t="shared" si="101"/>
        <v>1113789.3942960845</v>
      </c>
      <c r="O2162" s="66" t="e">
        <v>#N/A</v>
      </c>
      <c r="P2162" s="1">
        <v>2162</v>
      </c>
      <c r="Q2162" s="46">
        <f>ROUND(class[[#This Row],[count]],-3)</f>
        <v>4000</v>
      </c>
      <c r="R2162" s="59">
        <f>VLOOKUP(class[[#This Row],[count_rd]],caltran!$J$2:$P$182,7,FALSE)</f>
        <v>1920</v>
      </c>
      <c r="S2162" s="63">
        <f>VLOOKUP(class[[#This Row],[count_rd]],caltran!$J$2:$P$182,6,FALSE)</f>
        <v>6080</v>
      </c>
      <c r="T2162" s="1">
        <f>IF(AND(class[[#This Row],[flow]]&gt;=class[[#This Row],[low]], class[[#This Row],[flow]]&lt;=class[[#This Row],[high]]),1,0)</f>
        <v>1</v>
      </c>
    </row>
    <row r="2163" spans="1:20" x14ac:dyDescent="0.25">
      <c r="A2163" s="61">
        <v>16601</v>
      </c>
      <c r="B2163" s="61">
        <v>5</v>
      </c>
      <c r="C2163" s="61">
        <v>1</v>
      </c>
      <c r="D2163" s="68">
        <v>2</v>
      </c>
      <c r="E2163" s="61" t="s">
        <v>77</v>
      </c>
      <c r="F2163" s="61">
        <v>4</v>
      </c>
      <c r="G21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63" s="62">
        <v>2</v>
      </c>
      <c r="I2163" s="62">
        <v>14</v>
      </c>
      <c r="J2163" s="61">
        <v>3788</v>
      </c>
      <c r="K2163" s="4">
        <f>VLOOKUP(class[[#This Row],[hwycov_id]],readme!E:F,2,FALSE)</f>
        <v>3740.2757090000005</v>
      </c>
      <c r="L2163" s="64">
        <f t="shared" si="99"/>
        <v>-1.2598809662090704E-2</v>
      </c>
      <c r="M2163" s="65">
        <f t="shared" si="100"/>
        <v>-47.724290999999539</v>
      </c>
      <c r="N2163" s="65">
        <f t="shared" si="101"/>
        <v>2277.6079514526368</v>
      </c>
      <c r="O2163" s="66" t="e">
        <v>#N/A</v>
      </c>
      <c r="P2163" s="1">
        <v>2163</v>
      </c>
      <c r="Q2163" s="46">
        <f>ROUND(class[[#This Row],[count]],-3)</f>
        <v>4000</v>
      </c>
      <c r="R2163" s="59">
        <f>VLOOKUP(class[[#This Row],[count_rd]],caltran!$J$2:$P$182,7,FALSE)</f>
        <v>1920</v>
      </c>
      <c r="S2163" s="63">
        <f>VLOOKUP(class[[#This Row],[count_rd]],caltran!$J$2:$P$182,6,FALSE)</f>
        <v>6080</v>
      </c>
      <c r="T2163" s="1">
        <f>IF(AND(class[[#This Row],[flow]]&gt;=class[[#This Row],[low]], class[[#This Row],[flow]]&lt;=class[[#This Row],[high]]),1,0)</f>
        <v>1</v>
      </c>
    </row>
    <row r="2164" spans="1:20" x14ac:dyDescent="0.25">
      <c r="A2164" s="61">
        <v>7277</v>
      </c>
      <c r="B2164" s="61">
        <v>5</v>
      </c>
      <c r="C2164" s="61">
        <v>1</v>
      </c>
      <c r="D2164" s="68">
        <v>2</v>
      </c>
      <c r="E2164" s="61" t="s">
        <v>77</v>
      </c>
      <c r="F2164" s="61">
        <v>4</v>
      </c>
      <c r="G21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64" s="62">
        <v>6</v>
      </c>
      <c r="I2164" s="62">
        <v>12</v>
      </c>
      <c r="J2164" s="61">
        <v>3800</v>
      </c>
      <c r="K2164" s="4">
        <f>VLOOKUP(class[[#This Row],[hwycov_id]],readme!E:F,2,FALSE)</f>
        <v>3513.687371</v>
      </c>
      <c r="L2164" s="64">
        <f t="shared" si="99"/>
        <v>-7.5345428684210569E-2</v>
      </c>
      <c r="M2164" s="65">
        <f t="shared" si="100"/>
        <v>-286.31262900000002</v>
      </c>
      <c r="N2164" s="65">
        <f t="shared" si="101"/>
        <v>81974.921524891644</v>
      </c>
      <c r="O2164" s="66" t="e">
        <v>#N/A</v>
      </c>
      <c r="P2164" s="1">
        <v>2164</v>
      </c>
      <c r="Q2164" s="46">
        <f>ROUND(class[[#This Row],[count]],-3)</f>
        <v>4000</v>
      </c>
      <c r="R2164" s="59">
        <f>VLOOKUP(class[[#This Row],[count_rd]],caltran!$J$2:$P$182,7,FALSE)</f>
        <v>1920</v>
      </c>
      <c r="S2164" s="63">
        <f>VLOOKUP(class[[#This Row],[count_rd]],caltran!$J$2:$P$182,6,FALSE)</f>
        <v>6080</v>
      </c>
      <c r="T2164" s="1">
        <f>IF(AND(class[[#This Row],[flow]]&gt;=class[[#This Row],[low]], class[[#This Row],[flow]]&lt;=class[[#This Row],[high]]),1,0)</f>
        <v>1</v>
      </c>
    </row>
    <row r="2165" spans="1:20" x14ac:dyDescent="0.25">
      <c r="A2165" s="61">
        <v>15306</v>
      </c>
      <c r="B2165" s="61">
        <v>5</v>
      </c>
      <c r="C2165" s="61">
        <v>1</v>
      </c>
      <c r="D2165" s="68">
        <v>2</v>
      </c>
      <c r="E2165" s="61" t="s">
        <v>77</v>
      </c>
      <c r="F2165" s="61">
        <v>4</v>
      </c>
      <c r="G21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65" s="62">
        <v>3</v>
      </c>
      <c r="I2165" s="62">
        <v>14</v>
      </c>
      <c r="J2165" s="61">
        <v>3808</v>
      </c>
      <c r="K2165" s="4">
        <f>VLOOKUP(class[[#This Row],[hwycov_id]],readme!E:F,2,FALSE)</f>
        <v>5235.4004029999996</v>
      </c>
      <c r="L2165" s="64">
        <f t="shared" ref="L2165:L2228" si="102">K2165/J2165-1</f>
        <v>0.37484254280462181</v>
      </c>
      <c r="M2165" s="65">
        <f t="shared" ref="M2165:M2228" si="103">K2165-J2165</f>
        <v>1427.4004029999996</v>
      </c>
      <c r="N2165" s="65">
        <f t="shared" ref="N2165:N2228" si="104">POWER(M2165,2)</f>
        <v>2037471.9104845615</v>
      </c>
      <c r="O2165" s="66" t="e">
        <v>#N/A</v>
      </c>
      <c r="P2165" s="1">
        <v>2165</v>
      </c>
      <c r="Q2165" s="46">
        <f>ROUND(class[[#This Row],[count]],-3)</f>
        <v>4000</v>
      </c>
      <c r="R2165" s="59">
        <f>VLOOKUP(class[[#This Row],[count_rd]],caltran!$J$2:$P$182,7,FALSE)</f>
        <v>1920</v>
      </c>
      <c r="S2165" s="63">
        <f>VLOOKUP(class[[#This Row],[count_rd]],caltran!$J$2:$P$182,6,FALSE)</f>
        <v>6080</v>
      </c>
      <c r="T2165" s="1">
        <f>IF(AND(class[[#This Row],[flow]]&gt;=class[[#This Row],[low]], class[[#This Row],[flow]]&lt;=class[[#This Row],[high]]),1,0)</f>
        <v>1</v>
      </c>
    </row>
    <row r="2166" spans="1:20" x14ac:dyDescent="0.25">
      <c r="A2166" s="61">
        <v>15253</v>
      </c>
      <c r="B2166" s="61">
        <v>5</v>
      </c>
      <c r="C2166" s="61">
        <v>1</v>
      </c>
      <c r="D2166" s="68">
        <v>2</v>
      </c>
      <c r="E2166" s="61" t="s">
        <v>77</v>
      </c>
      <c r="F2166" s="61">
        <v>4</v>
      </c>
      <c r="G21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66" s="62">
        <v>5</v>
      </c>
      <c r="I2166" s="62">
        <v>16</v>
      </c>
      <c r="J2166" s="61">
        <v>3900</v>
      </c>
      <c r="K2166" s="4">
        <f>VLOOKUP(class[[#This Row],[hwycov_id]],readme!E:F,2,FALSE)</f>
        <v>3150.399308</v>
      </c>
      <c r="L2166" s="64">
        <f t="shared" si="102"/>
        <v>-0.19220530564102567</v>
      </c>
      <c r="M2166" s="65">
        <f t="shared" si="103"/>
        <v>-749.60069199999998</v>
      </c>
      <c r="N2166" s="65">
        <f t="shared" si="104"/>
        <v>561901.19744687888</v>
      </c>
      <c r="O2166" s="66" t="e">
        <v>#N/A</v>
      </c>
      <c r="P2166" s="1">
        <v>2166</v>
      </c>
      <c r="Q2166" s="46">
        <f>ROUND(class[[#This Row],[count]],-3)</f>
        <v>4000</v>
      </c>
      <c r="R2166" s="59">
        <f>VLOOKUP(class[[#This Row],[count_rd]],caltran!$J$2:$P$182,7,FALSE)</f>
        <v>1920</v>
      </c>
      <c r="S2166" s="63">
        <f>VLOOKUP(class[[#This Row],[count_rd]],caltran!$J$2:$P$182,6,FALSE)</f>
        <v>6080</v>
      </c>
      <c r="T2166" s="1">
        <f>IF(AND(class[[#This Row],[flow]]&gt;=class[[#This Row],[low]], class[[#This Row],[flow]]&lt;=class[[#This Row],[high]]),1,0)</f>
        <v>1</v>
      </c>
    </row>
    <row r="2167" spans="1:20" x14ac:dyDescent="0.25">
      <c r="A2167" s="61">
        <v>20369</v>
      </c>
      <c r="B2167" s="61">
        <v>5</v>
      </c>
      <c r="C2167" s="61">
        <v>1</v>
      </c>
      <c r="D2167" s="68">
        <v>2</v>
      </c>
      <c r="E2167" s="61" t="s">
        <v>77</v>
      </c>
      <c r="F2167" s="61">
        <v>4</v>
      </c>
      <c r="G21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67" s="62">
        <v>5</v>
      </c>
      <c r="I2167" s="62">
        <v>16</v>
      </c>
      <c r="J2167" s="61">
        <v>3900</v>
      </c>
      <c r="K2167" s="4">
        <f>VLOOKUP(class[[#This Row],[hwycov_id]],readme!E:F,2,FALSE)</f>
        <v>9505.6763599999995</v>
      </c>
      <c r="L2167" s="64">
        <f t="shared" si="102"/>
        <v>1.4373529128205127</v>
      </c>
      <c r="M2167" s="65">
        <f t="shared" si="103"/>
        <v>5605.6763599999995</v>
      </c>
      <c r="N2167" s="65">
        <f t="shared" si="104"/>
        <v>31423607.453062844</v>
      </c>
      <c r="O2167" s="66" t="e">
        <v>#N/A</v>
      </c>
      <c r="P2167" s="1">
        <v>2167</v>
      </c>
      <c r="Q2167" s="46">
        <f>ROUND(class[[#This Row],[count]],-3)</f>
        <v>4000</v>
      </c>
      <c r="R2167" s="59">
        <f>VLOOKUP(class[[#This Row],[count_rd]],caltran!$J$2:$P$182,7,FALSE)</f>
        <v>1920</v>
      </c>
      <c r="S2167" s="63">
        <f>VLOOKUP(class[[#This Row],[count_rd]],caltran!$J$2:$P$182,6,FALSE)</f>
        <v>6080</v>
      </c>
      <c r="T2167" s="1">
        <f>IF(AND(class[[#This Row],[flow]]&gt;=class[[#This Row],[low]], class[[#This Row],[flow]]&lt;=class[[#This Row],[high]]),1,0)</f>
        <v>0</v>
      </c>
    </row>
    <row r="2168" spans="1:20" x14ac:dyDescent="0.25">
      <c r="A2168" s="61">
        <v>4642</v>
      </c>
      <c r="B2168" s="61">
        <v>5</v>
      </c>
      <c r="C2168" s="61">
        <v>1</v>
      </c>
      <c r="D2168" s="68">
        <v>2</v>
      </c>
      <c r="E2168" s="61" t="s">
        <v>77</v>
      </c>
      <c r="F2168" s="61">
        <v>4</v>
      </c>
      <c r="G21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68" s="62">
        <v>5</v>
      </c>
      <c r="I2168" s="62">
        <v>5</v>
      </c>
      <c r="J2168" s="61">
        <v>3900</v>
      </c>
      <c r="K2168" s="4">
        <f>VLOOKUP(class[[#This Row],[hwycov_id]],readme!E:F,2,FALSE)</f>
        <v>5515.5926039999995</v>
      </c>
      <c r="L2168" s="64">
        <f t="shared" si="102"/>
        <v>0.41425451384615375</v>
      </c>
      <c r="M2168" s="65">
        <f t="shared" si="103"/>
        <v>1615.5926039999995</v>
      </c>
      <c r="N2168" s="65">
        <f t="shared" si="104"/>
        <v>2610139.4620994991</v>
      </c>
      <c r="O2168" s="66" t="e">
        <v>#N/A</v>
      </c>
      <c r="P2168" s="1">
        <v>2168</v>
      </c>
      <c r="Q2168" s="46">
        <f>ROUND(class[[#This Row],[count]],-3)</f>
        <v>4000</v>
      </c>
      <c r="R2168" s="59">
        <f>VLOOKUP(class[[#This Row],[count_rd]],caltran!$J$2:$P$182,7,FALSE)</f>
        <v>1920</v>
      </c>
      <c r="S2168" s="63">
        <f>VLOOKUP(class[[#This Row],[count_rd]],caltran!$J$2:$P$182,6,FALSE)</f>
        <v>6080</v>
      </c>
      <c r="T2168" s="1">
        <f>IF(AND(class[[#This Row],[flow]]&gt;=class[[#This Row],[low]], class[[#This Row],[flow]]&lt;=class[[#This Row],[high]]),1,0)</f>
        <v>1</v>
      </c>
    </row>
    <row r="2169" spans="1:20" x14ac:dyDescent="0.25">
      <c r="A2169" s="61">
        <v>2677</v>
      </c>
      <c r="B2169" s="61">
        <v>5</v>
      </c>
      <c r="C2169" s="61">
        <v>1</v>
      </c>
      <c r="D2169" s="68">
        <v>2</v>
      </c>
      <c r="E2169" s="61" t="s">
        <v>77</v>
      </c>
      <c r="F2169" s="61">
        <v>4</v>
      </c>
      <c r="G21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69" s="62">
        <v>7</v>
      </c>
      <c r="I2169" s="62">
        <v>19</v>
      </c>
      <c r="J2169" s="61">
        <v>3900</v>
      </c>
      <c r="K2169" s="4">
        <f>VLOOKUP(class[[#This Row],[hwycov_id]],readme!E:F,2,FALSE)</f>
        <v>4935.4543329999997</v>
      </c>
      <c r="L2169" s="64">
        <f t="shared" si="102"/>
        <v>0.26550111102564089</v>
      </c>
      <c r="M2169" s="65">
        <f t="shared" si="103"/>
        <v>1035.4543329999997</v>
      </c>
      <c r="N2169" s="65">
        <f t="shared" si="104"/>
        <v>1072165.6757284743</v>
      </c>
      <c r="O2169" s="66" t="e">
        <v>#N/A</v>
      </c>
      <c r="P2169" s="1">
        <v>2169</v>
      </c>
      <c r="Q2169" s="46">
        <f>ROUND(class[[#This Row],[count]],-3)</f>
        <v>4000</v>
      </c>
      <c r="R2169" s="59">
        <f>VLOOKUP(class[[#This Row],[count_rd]],caltran!$J$2:$P$182,7,FALSE)</f>
        <v>1920</v>
      </c>
      <c r="S2169" s="63">
        <f>VLOOKUP(class[[#This Row],[count_rd]],caltran!$J$2:$P$182,6,FALSE)</f>
        <v>6080</v>
      </c>
      <c r="T2169" s="1">
        <f>IF(AND(class[[#This Row],[flow]]&gt;=class[[#This Row],[low]], class[[#This Row],[flow]]&lt;=class[[#This Row],[high]]),1,0)</f>
        <v>1</v>
      </c>
    </row>
    <row r="2170" spans="1:20" x14ac:dyDescent="0.25">
      <c r="A2170" s="61">
        <v>12783</v>
      </c>
      <c r="B2170" s="61">
        <v>5</v>
      </c>
      <c r="C2170" s="61">
        <v>1</v>
      </c>
      <c r="D2170" s="68">
        <v>2</v>
      </c>
      <c r="E2170" s="61" t="s">
        <v>77</v>
      </c>
      <c r="F2170" s="61">
        <v>4</v>
      </c>
      <c r="G21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70" s="62">
        <v>7</v>
      </c>
      <c r="I2170" s="62">
        <v>7</v>
      </c>
      <c r="J2170" s="61">
        <v>3900</v>
      </c>
      <c r="K2170" s="4">
        <f>VLOOKUP(class[[#This Row],[hwycov_id]],readme!E:F,2,FALSE)</f>
        <v>3655.3593099999998</v>
      </c>
      <c r="L2170" s="64">
        <f t="shared" si="102"/>
        <v>-6.2728382051282061E-2</v>
      </c>
      <c r="M2170" s="65">
        <f t="shared" si="103"/>
        <v>-244.64069000000018</v>
      </c>
      <c r="N2170" s="65">
        <f t="shared" si="104"/>
        <v>59849.06720367619</v>
      </c>
      <c r="O2170" s="66" t="e">
        <v>#N/A</v>
      </c>
      <c r="P2170" s="1">
        <v>2170</v>
      </c>
      <c r="Q2170" s="46">
        <f>ROUND(class[[#This Row],[count]],-3)</f>
        <v>4000</v>
      </c>
      <c r="R2170" s="59">
        <f>VLOOKUP(class[[#This Row],[count_rd]],caltran!$J$2:$P$182,7,FALSE)</f>
        <v>1920</v>
      </c>
      <c r="S2170" s="63">
        <f>VLOOKUP(class[[#This Row],[count_rd]],caltran!$J$2:$P$182,6,FALSE)</f>
        <v>6080</v>
      </c>
      <c r="T2170" s="1">
        <f>IF(AND(class[[#This Row],[flow]]&gt;=class[[#This Row],[low]], class[[#This Row],[flow]]&lt;=class[[#This Row],[high]]),1,0)</f>
        <v>1</v>
      </c>
    </row>
    <row r="2171" spans="1:20" x14ac:dyDescent="0.25">
      <c r="A2171" s="61">
        <v>17509</v>
      </c>
      <c r="B2171" s="61">
        <v>5</v>
      </c>
      <c r="C2171" s="61">
        <v>1</v>
      </c>
      <c r="D2171" s="68">
        <v>2</v>
      </c>
      <c r="E2171" s="61" t="s">
        <v>77</v>
      </c>
      <c r="F2171" s="61">
        <v>4</v>
      </c>
      <c r="G21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71" s="62">
        <v>5</v>
      </c>
      <c r="I2171" s="62">
        <v>5</v>
      </c>
      <c r="J2171" s="61">
        <v>4000</v>
      </c>
      <c r="K2171" s="4">
        <f>VLOOKUP(class[[#This Row],[hwycov_id]],readme!E:F,2,FALSE)</f>
        <v>3502.8373670000001</v>
      </c>
      <c r="L2171" s="64">
        <f t="shared" si="102"/>
        <v>-0.12429065824999996</v>
      </c>
      <c r="M2171" s="65">
        <f t="shared" si="103"/>
        <v>-497.16263299999991</v>
      </c>
      <c r="N2171" s="65">
        <f t="shared" si="104"/>
        <v>247170.68365149261</v>
      </c>
      <c r="O2171" s="66" t="e">
        <v>#N/A</v>
      </c>
      <c r="P2171" s="1">
        <v>2171</v>
      </c>
      <c r="Q2171" s="46">
        <f>ROUND(class[[#This Row],[count]],-3)</f>
        <v>4000</v>
      </c>
      <c r="R2171" s="59">
        <f>VLOOKUP(class[[#This Row],[count_rd]],caltran!$J$2:$P$182,7,FALSE)</f>
        <v>1920</v>
      </c>
      <c r="S2171" s="63">
        <f>VLOOKUP(class[[#This Row],[count_rd]],caltran!$J$2:$P$182,6,FALSE)</f>
        <v>6080</v>
      </c>
      <c r="T2171" s="1">
        <f>IF(AND(class[[#This Row],[flow]]&gt;=class[[#This Row],[low]], class[[#This Row],[flow]]&lt;=class[[#This Row],[high]]),1,0)</f>
        <v>1</v>
      </c>
    </row>
    <row r="2172" spans="1:20" x14ac:dyDescent="0.25">
      <c r="A2172" s="61">
        <v>20111</v>
      </c>
      <c r="B2172" s="61">
        <v>5</v>
      </c>
      <c r="C2172" s="61">
        <v>1</v>
      </c>
      <c r="D2172" s="68">
        <v>2</v>
      </c>
      <c r="E2172" s="61" t="s">
        <v>77</v>
      </c>
      <c r="F2172" s="61">
        <v>4</v>
      </c>
      <c r="G21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72" s="62">
        <v>3</v>
      </c>
      <c r="I2172" s="62">
        <v>14</v>
      </c>
      <c r="J2172" s="61">
        <v>4029</v>
      </c>
      <c r="K2172" s="4">
        <f>VLOOKUP(class[[#This Row],[hwycov_id]],readme!E:F,2,FALSE)</f>
        <v>6158.9203660000003</v>
      </c>
      <c r="L2172" s="64">
        <f t="shared" si="102"/>
        <v>0.52864739786547532</v>
      </c>
      <c r="M2172" s="65">
        <f t="shared" si="103"/>
        <v>2129.9203660000003</v>
      </c>
      <c r="N2172" s="65">
        <f t="shared" si="104"/>
        <v>4536560.7655015755</v>
      </c>
      <c r="O2172" s="66" t="e">
        <v>#N/A</v>
      </c>
      <c r="P2172" s="1">
        <v>2172</v>
      </c>
      <c r="Q2172" s="46">
        <f>ROUND(class[[#This Row],[count]],-3)</f>
        <v>4000</v>
      </c>
      <c r="R2172" s="59">
        <f>VLOOKUP(class[[#This Row],[count_rd]],caltran!$J$2:$P$182,7,FALSE)</f>
        <v>1920</v>
      </c>
      <c r="S2172" s="63">
        <f>VLOOKUP(class[[#This Row],[count_rd]],caltran!$J$2:$P$182,6,FALSE)</f>
        <v>6080</v>
      </c>
      <c r="T2172" s="1">
        <f>IF(AND(class[[#This Row],[flow]]&gt;=class[[#This Row],[low]], class[[#This Row],[flow]]&lt;=class[[#This Row],[high]]),1,0)</f>
        <v>0</v>
      </c>
    </row>
    <row r="2173" spans="1:20" x14ac:dyDescent="0.25">
      <c r="A2173" s="61">
        <v>18554</v>
      </c>
      <c r="B2173" s="61">
        <v>5</v>
      </c>
      <c r="C2173" s="61">
        <v>1</v>
      </c>
      <c r="D2173" s="68">
        <v>2</v>
      </c>
      <c r="E2173" s="61" t="s">
        <v>77</v>
      </c>
      <c r="F2173" s="61">
        <v>4</v>
      </c>
      <c r="G21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73" s="62">
        <v>1</v>
      </c>
      <c r="I2173" s="62">
        <v>14</v>
      </c>
      <c r="J2173" s="61">
        <v>4064</v>
      </c>
      <c r="K2173" s="4">
        <f>VLOOKUP(class[[#This Row],[hwycov_id]],readme!E:F,2,FALSE)</f>
        <v>1930.1071470000002</v>
      </c>
      <c r="L2173" s="64">
        <f t="shared" si="102"/>
        <v>-0.52507206028543307</v>
      </c>
      <c r="M2173" s="65">
        <f t="shared" si="103"/>
        <v>-2133.8928529999998</v>
      </c>
      <c r="N2173" s="65">
        <f t="shared" si="104"/>
        <v>4553498.708084479</v>
      </c>
      <c r="O2173" s="66" t="e">
        <v>#N/A</v>
      </c>
      <c r="P2173" s="1">
        <v>2173</v>
      </c>
      <c r="Q2173" s="46">
        <f>ROUND(class[[#This Row],[count]],-3)</f>
        <v>4000</v>
      </c>
      <c r="R2173" s="59">
        <f>VLOOKUP(class[[#This Row],[count_rd]],caltran!$J$2:$P$182,7,FALSE)</f>
        <v>1920</v>
      </c>
      <c r="S2173" s="63">
        <f>VLOOKUP(class[[#This Row],[count_rd]],caltran!$J$2:$P$182,6,FALSE)</f>
        <v>6080</v>
      </c>
      <c r="T2173" s="1">
        <f>IF(AND(class[[#This Row],[flow]]&gt;=class[[#This Row],[low]], class[[#This Row],[flow]]&lt;=class[[#This Row],[high]]),1,0)</f>
        <v>1</v>
      </c>
    </row>
    <row r="2174" spans="1:20" x14ac:dyDescent="0.25">
      <c r="A2174" s="61">
        <v>9507</v>
      </c>
      <c r="B2174" s="61">
        <v>5</v>
      </c>
      <c r="C2174" s="61">
        <v>1</v>
      </c>
      <c r="D2174" s="68">
        <v>2</v>
      </c>
      <c r="E2174" s="61" t="s">
        <v>77</v>
      </c>
      <c r="F2174" s="61">
        <v>4</v>
      </c>
      <c r="G21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74" s="62">
        <v>3</v>
      </c>
      <c r="I2174" s="62">
        <v>14</v>
      </c>
      <c r="J2174" s="61">
        <v>4065</v>
      </c>
      <c r="K2174" s="4">
        <f>VLOOKUP(class[[#This Row],[hwycov_id]],readme!E:F,2,FALSE)</f>
        <v>6549.018787</v>
      </c>
      <c r="L2174" s="64">
        <f t="shared" si="102"/>
        <v>0.61107473234932352</v>
      </c>
      <c r="M2174" s="65">
        <f t="shared" si="103"/>
        <v>2484.018787</v>
      </c>
      <c r="N2174" s="65">
        <f t="shared" si="104"/>
        <v>6170349.334168951</v>
      </c>
      <c r="O2174" s="66" t="e">
        <v>#N/A</v>
      </c>
      <c r="P2174" s="1">
        <v>2174</v>
      </c>
      <c r="Q2174" s="46">
        <f>ROUND(class[[#This Row],[count]],-3)</f>
        <v>4000</v>
      </c>
      <c r="R2174" s="59">
        <f>VLOOKUP(class[[#This Row],[count_rd]],caltran!$J$2:$P$182,7,FALSE)</f>
        <v>1920</v>
      </c>
      <c r="S2174" s="63">
        <f>VLOOKUP(class[[#This Row],[count_rd]],caltran!$J$2:$P$182,6,FALSE)</f>
        <v>6080</v>
      </c>
      <c r="T2174" s="1">
        <f>IF(AND(class[[#This Row],[flow]]&gt;=class[[#This Row],[low]], class[[#This Row],[flow]]&lt;=class[[#This Row],[high]]),1,0)</f>
        <v>0</v>
      </c>
    </row>
    <row r="2175" spans="1:20" x14ac:dyDescent="0.25">
      <c r="A2175" s="61">
        <v>13644</v>
      </c>
      <c r="B2175" s="61">
        <v>5</v>
      </c>
      <c r="C2175" s="61">
        <v>1</v>
      </c>
      <c r="D2175" s="68">
        <v>2</v>
      </c>
      <c r="E2175" s="61" t="s">
        <v>77</v>
      </c>
      <c r="F2175" s="61">
        <v>4</v>
      </c>
      <c r="G21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75" s="62">
        <v>3</v>
      </c>
      <c r="I2175" s="62">
        <v>14</v>
      </c>
      <c r="J2175" s="61">
        <v>4084</v>
      </c>
      <c r="K2175" s="4">
        <f>VLOOKUP(class[[#This Row],[hwycov_id]],readme!E:F,2,FALSE)</f>
        <v>3536.3159880000003</v>
      </c>
      <c r="L2175" s="64">
        <f t="shared" si="102"/>
        <v>-0.13410480215475018</v>
      </c>
      <c r="M2175" s="65">
        <f t="shared" si="103"/>
        <v>-547.68401199999971</v>
      </c>
      <c r="N2175" s="65">
        <f t="shared" si="104"/>
        <v>299957.77700041584</v>
      </c>
      <c r="O2175" s="66" t="e">
        <v>#N/A</v>
      </c>
      <c r="P2175" s="1">
        <v>2175</v>
      </c>
      <c r="Q2175" s="46">
        <f>ROUND(class[[#This Row],[count]],-3)</f>
        <v>4000</v>
      </c>
      <c r="R2175" s="59">
        <f>VLOOKUP(class[[#This Row],[count_rd]],caltran!$J$2:$P$182,7,FALSE)</f>
        <v>1920</v>
      </c>
      <c r="S2175" s="63">
        <f>VLOOKUP(class[[#This Row],[count_rd]],caltran!$J$2:$P$182,6,FALSE)</f>
        <v>6080</v>
      </c>
      <c r="T2175" s="1">
        <f>IF(AND(class[[#This Row],[flow]]&gt;=class[[#This Row],[low]], class[[#This Row],[flow]]&lt;=class[[#This Row],[high]]),1,0)</f>
        <v>1</v>
      </c>
    </row>
    <row r="2176" spans="1:20" x14ac:dyDescent="0.25">
      <c r="A2176" s="61">
        <v>3897</v>
      </c>
      <c r="B2176" s="61">
        <v>5</v>
      </c>
      <c r="C2176" s="61">
        <v>1</v>
      </c>
      <c r="D2176" s="68">
        <v>2</v>
      </c>
      <c r="E2176" s="61" t="s">
        <v>77</v>
      </c>
      <c r="F2176" s="61">
        <v>4</v>
      </c>
      <c r="G21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76" s="62">
        <v>3</v>
      </c>
      <c r="I2176" s="62">
        <v>14</v>
      </c>
      <c r="J2176" s="61">
        <v>4087</v>
      </c>
      <c r="K2176" s="4">
        <f>VLOOKUP(class[[#This Row],[hwycov_id]],readme!E:F,2,FALSE)</f>
        <v>1861.2350080000001</v>
      </c>
      <c r="L2176" s="64">
        <f t="shared" si="102"/>
        <v>-0.54459627893320284</v>
      </c>
      <c r="M2176" s="65">
        <f t="shared" si="103"/>
        <v>-2225.7649919999999</v>
      </c>
      <c r="N2176" s="65">
        <f t="shared" si="104"/>
        <v>4954029.7996127596</v>
      </c>
      <c r="O2176" s="66" t="e">
        <v>#N/A</v>
      </c>
      <c r="P2176" s="1">
        <v>2176</v>
      </c>
      <c r="Q2176" s="46">
        <f>ROUND(class[[#This Row],[count]],-3)</f>
        <v>4000</v>
      </c>
      <c r="R2176" s="59">
        <f>VLOOKUP(class[[#This Row],[count_rd]],caltran!$J$2:$P$182,7,FALSE)</f>
        <v>1920</v>
      </c>
      <c r="S2176" s="63">
        <f>VLOOKUP(class[[#This Row],[count_rd]],caltran!$J$2:$P$182,6,FALSE)</f>
        <v>6080</v>
      </c>
      <c r="T2176" s="1">
        <f>IF(AND(class[[#This Row],[flow]]&gt;=class[[#This Row],[low]], class[[#This Row],[flow]]&lt;=class[[#This Row],[high]]),1,0)</f>
        <v>0</v>
      </c>
    </row>
    <row r="2177" spans="1:20" x14ac:dyDescent="0.25">
      <c r="A2177" s="61">
        <v>1793</v>
      </c>
      <c r="B2177" s="61">
        <v>5</v>
      </c>
      <c r="C2177" s="61">
        <v>1</v>
      </c>
      <c r="D2177" s="68">
        <v>2</v>
      </c>
      <c r="E2177" s="61" t="s">
        <v>77</v>
      </c>
      <c r="F2177" s="61">
        <v>4</v>
      </c>
      <c r="G21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77" s="62">
        <v>3</v>
      </c>
      <c r="I2177" s="62">
        <v>14</v>
      </c>
      <c r="J2177" s="61">
        <v>4114</v>
      </c>
      <c r="K2177" s="4">
        <f>VLOOKUP(class[[#This Row],[hwycov_id]],readme!E:F,2,FALSE)</f>
        <v>6229.512694</v>
      </c>
      <c r="L2177" s="64">
        <f t="shared" si="102"/>
        <v>0.51422282304326683</v>
      </c>
      <c r="M2177" s="65">
        <f t="shared" si="103"/>
        <v>2115.512694</v>
      </c>
      <c r="N2177" s="65">
        <f t="shared" si="104"/>
        <v>4475393.9584751381</v>
      </c>
      <c r="O2177" s="66" t="e">
        <v>#N/A</v>
      </c>
      <c r="P2177" s="1">
        <v>2177</v>
      </c>
      <c r="Q2177" s="46">
        <f>ROUND(class[[#This Row],[count]],-3)</f>
        <v>4000</v>
      </c>
      <c r="R2177" s="59">
        <f>VLOOKUP(class[[#This Row],[count_rd]],caltran!$J$2:$P$182,7,FALSE)</f>
        <v>1920</v>
      </c>
      <c r="S2177" s="63">
        <f>VLOOKUP(class[[#This Row],[count_rd]],caltran!$J$2:$P$182,6,FALSE)</f>
        <v>6080</v>
      </c>
      <c r="T2177" s="1">
        <f>IF(AND(class[[#This Row],[flow]]&gt;=class[[#This Row],[low]], class[[#This Row],[flow]]&lt;=class[[#This Row],[high]]),1,0)</f>
        <v>0</v>
      </c>
    </row>
    <row r="2178" spans="1:20" x14ac:dyDescent="0.25">
      <c r="A2178" s="61">
        <v>8631</v>
      </c>
      <c r="B2178" s="61">
        <v>5</v>
      </c>
      <c r="C2178" s="61">
        <v>1</v>
      </c>
      <c r="D2178" s="68">
        <v>2</v>
      </c>
      <c r="E2178" s="61" t="s">
        <v>77</v>
      </c>
      <c r="F2178" s="61">
        <v>4</v>
      </c>
      <c r="G21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78" s="62">
        <v>3</v>
      </c>
      <c r="I2178" s="62">
        <v>14</v>
      </c>
      <c r="J2178" s="61">
        <v>4115</v>
      </c>
      <c r="K2178" s="4">
        <f>VLOOKUP(class[[#This Row],[hwycov_id]],readme!E:F,2,FALSE)</f>
        <v>3554.9174109999999</v>
      </c>
      <c r="L2178" s="64">
        <f t="shared" si="102"/>
        <v>-0.13610755504252736</v>
      </c>
      <c r="M2178" s="65">
        <f t="shared" si="103"/>
        <v>-560.0825890000001</v>
      </c>
      <c r="N2178" s="65">
        <f t="shared" si="104"/>
        <v>313692.50650094304</v>
      </c>
      <c r="O2178" s="66" t="e">
        <v>#N/A</v>
      </c>
      <c r="P2178" s="1">
        <v>2178</v>
      </c>
      <c r="Q2178" s="46">
        <f>ROUND(class[[#This Row],[count]],-3)</f>
        <v>4000</v>
      </c>
      <c r="R2178" s="59">
        <f>VLOOKUP(class[[#This Row],[count_rd]],caltran!$J$2:$P$182,7,FALSE)</f>
        <v>1920</v>
      </c>
      <c r="S2178" s="63">
        <f>VLOOKUP(class[[#This Row],[count_rd]],caltran!$J$2:$P$182,6,FALSE)</f>
        <v>6080</v>
      </c>
      <c r="T2178" s="1">
        <f>IF(AND(class[[#This Row],[flow]]&gt;=class[[#This Row],[low]], class[[#This Row],[flow]]&lt;=class[[#This Row],[high]]),1,0)</f>
        <v>1</v>
      </c>
    </row>
    <row r="2179" spans="1:20" x14ac:dyDescent="0.25">
      <c r="A2179" s="61">
        <v>18140</v>
      </c>
      <c r="B2179" s="61">
        <v>5</v>
      </c>
      <c r="C2179" s="61">
        <v>1</v>
      </c>
      <c r="D2179" s="68">
        <v>2</v>
      </c>
      <c r="E2179" s="61" t="s">
        <v>77</v>
      </c>
      <c r="F2179" s="61">
        <v>4</v>
      </c>
      <c r="G21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79" s="62">
        <v>1</v>
      </c>
      <c r="I2179" s="62">
        <v>14</v>
      </c>
      <c r="J2179" s="61">
        <v>4130</v>
      </c>
      <c r="K2179" s="4">
        <f>VLOOKUP(class[[#This Row],[hwycov_id]],readme!E:F,2,FALSE)</f>
        <v>4917.738464</v>
      </c>
      <c r="L2179" s="64">
        <f t="shared" si="102"/>
        <v>0.19073570556900732</v>
      </c>
      <c r="M2179" s="65">
        <f t="shared" si="103"/>
        <v>787.73846400000002</v>
      </c>
      <c r="N2179" s="65">
        <f t="shared" si="104"/>
        <v>620531.88766507932</v>
      </c>
      <c r="O2179" s="66" t="e">
        <v>#N/A</v>
      </c>
      <c r="P2179" s="1">
        <v>2179</v>
      </c>
      <c r="Q2179" s="46">
        <f>ROUND(class[[#This Row],[count]],-3)</f>
        <v>4000</v>
      </c>
      <c r="R2179" s="59">
        <f>VLOOKUP(class[[#This Row],[count_rd]],caltran!$J$2:$P$182,7,FALSE)</f>
        <v>1920</v>
      </c>
      <c r="S2179" s="63">
        <f>VLOOKUP(class[[#This Row],[count_rd]],caltran!$J$2:$P$182,6,FALSE)</f>
        <v>6080</v>
      </c>
      <c r="T2179" s="1">
        <f>IF(AND(class[[#This Row],[flow]]&gt;=class[[#This Row],[low]], class[[#This Row],[flow]]&lt;=class[[#This Row],[high]]),1,0)</f>
        <v>1</v>
      </c>
    </row>
    <row r="2180" spans="1:20" x14ac:dyDescent="0.25">
      <c r="A2180" s="61">
        <v>6328</v>
      </c>
      <c r="B2180" s="61">
        <v>5</v>
      </c>
      <c r="C2180" s="61">
        <v>1</v>
      </c>
      <c r="D2180" s="68">
        <v>2</v>
      </c>
      <c r="E2180" s="61" t="s">
        <v>77</v>
      </c>
      <c r="F2180" s="61">
        <v>4</v>
      </c>
      <c r="G21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80" s="62">
        <v>6</v>
      </c>
      <c r="I2180" s="62">
        <v>12</v>
      </c>
      <c r="J2180" s="61">
        <v>4200</v>
      </c>
      <c r="K2180" s="4">
        <f>VLOOKUP(class[[#This Row],[hwycov_id]],readme!E:F,2,FALSE)</f>
        <v>2705.392844</v>
      </c>
      <c r="L2180" s="64">
        <f t="shared" si="102"/>
        <v>-0.35585884666666667</v>
      </c>
      <c r="M2180" s="65">
        <f t="shared" si="103"/>
        <v>-1494.607156</v>
      </c>
      <c r="N2180" s="65">
        <f t="shared" si="104"/>
        <v>2233850.5507664084</v>
      </c>
      <c r="O2180" s="66" t="e">
        <v>#N/A</v>
      </c>
      <c r="P2180" s="1">
        <v>2180</v>
      </c>
      <c r="Q2180" s="46">
        <f>ROUND(class[[#This Row],[count]],-3)</f>
        <v>4000</v>
      </c>
      <c r="R2180" s="59">
        <f>VLOOKUP(class[[#This Row],[count_rd]],caltran!$J$2:$P$182,7,FALSE)</f>
        <v>1920</v>
      </c>
      <c r="S2180" s="63">
        <f>VLOOKUP(class[[#This Row],[count_rd]],caltran!$J$2:$P$182,6,FALSE)</f>
        <v>6080</v>
      </c>
      <c r="T2180" s="1">
        <f>IF(AND(class[[#This Row],[flow]]&gt;=class[[#This Row],[low]], class[[#This Row],[flow]]&lt;=class[[#This Row],[high]]),1,0)</f>
        <v>1</v>
      </c>
    </row>
    <row r="2181" spans="1:20" x14ac:dyDescent="0.25">
      <c r="A2181" s="61">
        <v>5812</v>
      </c>
      <c r="B2181" s="61">
        <v>5</v>
      </c>
      <c r="C2181" s="61">
        <v>1</v>
      </c>
      <c r="D2181" s="68">
        <v>2</v>
      </c>
      <c r="E2181" s="61" t="s">
        <v>77</v>
      </c>
      <c r="F2181" s="61">
        <v>4</v>
      </c>
      <c r="G21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81" s="62">
        <v>2</v>
      </c>
      <c r="I2181" s="62">
        <v>14</v>
      </c>
      <c r="J2181" s="61">
        <v>4269</v>
      </c>
      <c r="K2181" s="4">
        <f>VLOOKUP(class[[#This Row],[hwycov_id]],readme!E:F,2,FALSE)</f>
        <v>4770.6948119999997</v>
      </c>
      <c r="L2181" s="64">
        <f t="shared" si="102"/>
        <v>0.11752045256500354</v>
      </c>
      <c r="M2181" s="65">
        <f t="shared" si="103"/>
        <v>501.69481199999973</v>
      </c>
      <c r="N2181" s="65">
        <f t="shared" si="104"/>
        <v>251697.68438771507</v>
      </c>
      <c r="O2181" s="66" t="e">
        <v>#N/A</v>
      </c>
      <c r="P2181" s="1">
        <v>2181</v>
      </c>
      <c r="Q2181" s="46">
        <f>ROUND(class[[#This Row],[count]],-3)</f>
        <v>4000</v>
      </c>
      <c r="R2181" s="59">
        <f>VLOOKUP(class[[#This Row],[count_rd]],caltran!$J$2:$P$182,7,FALSE)</f>
        <v>1920</v>
      </c>
      <c r="S2181" s="63">
        <f>VLOOKUP(class[[#This Row],[count_rd]],caltran!$J$2:$P$182,6,FALSE)</f>
        <v>6080</v>
      </c>
      <c r="T2181" s="1">
        <f>IF(AND(class[[#This Row],[flow]]&gt;=class[[#This Row],[low]], class[[#This Row],[flow]]&lt;=class[[#This Row],[high]]),1,0)</f>
        <v>1</v>
      </c>
    </row>
    <row r="2182" spans="1:20" x14ac:dyDescent="0.25">
      <c r="A2182" s="61">
        <v>11513</v>
      </c>
      <c r="B2182" s="61">
        <v>5</v>
      </c>
      <c r="C2182" s="61">
        <v>1</v>
      </c>
      <c r="D2182" s="68">
        <v>2</v>
      </c>
      <c r="E2182" s="61" t="s">
        <v>77</v>
      </c>
      <c r="F2182" s="61">
        <v>4</v>
      </c>
      <c r="G21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82" s="62">
        <v>3</v>
      </c>
      <c r="I2182" s="62">
        <v>14</v>
      </c>
      <c r="J2182" s="61">
        <v>4297</v>
      </c>
      <c r="K2182" s="4">
        <f>VLOOKUP(class[[#This Row],[hwycov_id]],readme!E:F,2,FALSE)</f>
        <v>5373.9653250000001</v>
      </c>
      <c r="L2182" s="64">
        <f t="shared" si="102"/>
        <v>0.25063191179892952</v>
      </c>
      <c r="M2182" s="65">
        <f t="shared" si="103"/>
        <v>1076.9653250000001</v>
      </c>
      <c r="N2182" s="65">
        <f t="shared" si="104"/>
        <v>1159854.3112523558</v>
      </c>
      <c r="O2182" s="66" t="e">
        <v>#N/A</v>
      </c>
      <c r="P2182" s="1">
        <v>2182</v>
      </c>
      <c r="Q2182" s="46">
        <f>ROUND(class[[#This Row],[count]],-3)</f>
        <v>4000</v>
      </c>
      <c r="R2182" s="59">
        <f>VLOOKUP(class[[#This Row],[count_rd]],caltran!$J$2:$P$182,7,FALSE)</f>
        <v>1920</v>
      </c>
      <c r="S2182" s="63">
        <f>VLOOKUP(class[[#This Row],[count_rd]],caltran!$J$2:$P$182,6,FALSE)</f>
        <v>6080</v>
      </c>
      <c r="T2182" s="1">
        <f>IF(AND(class[[#This Row],[flow]]&gt;=class[[#This Row],[low]], class[[#This Row],[flow]]&lt;=class[[#This Row],[high]]),1,0)</f>
        <v>1</v>
      </c>
    </row>
    <row r="2183" spans="1:20" x14ac:dyDescent="0.25">
      <c r="A2183" s="61">
        <v>15542</v>
      </c>
      <c r="B2183" s="61">
        <v>5</v>
      </c>
      <c r="C2183" s="61">
        <v>1</v>
      </c>
      <c r="D2183" s="68">
        <v>2</v>
      </c>
      <c r="E2183" s="61" t="s">
        <v>77</v>
      </c>
      <c r="F2183" s="61">
        <v>4</v>
      </c>
      <c r="G21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83" s="62">
        <v>4</v>
      </c>
      <c r="I2183" s="62">
        <v>8</v>
      </c>
      <c r="J2183" s="61">
        <v>4300</v>
      </c>
      <c r="K2183" s="4">
        <f>VLOOKUP(class[[#This Row],[hwycov_id]],readme!E:F,2,FALSE)</f>
        <v>3457.208854</v>
      </c>
      <c r="L2183" s="64">
        <f t="shared" si="102"/>
        <v>-0.19599794093023259</v>
      </c>
      <c r="M2183" s="65">
        <f t="shared" si="103"/>
        <v>-842.79114600000003</v>
      </c>
      <c r="N2183" s="65">
        <f t="shared" si="104"/>
        <v>710296.91577599337</v>
      </c>
      <c r="O2183" s="66" t="e">
        <v>#N/A</v>
      </c>
      <c r="P2183" s="1">
        <v>2183</v>
      </c>
      <c r="Q2183" s="46">
        <f>ROUND(class[[#This Row],[count]],-3)</f>
        <v>4000</v>
      </c>
      <c r="R2183" s="59">
        <f>VLOOKUP(class[[#This Row],[count_rd]],caltran!$J$2:$P$182,7,FALSE)</f>
        <v>1920</v>
      </c>
      <c r="S2183" s="63">
        <f>VLOOKUP(class[[#This Row],[count_rd]],caltran!$J$2:$P$182,6,FALSE)</f>
        <v>6080</v>
      </c>
      <c r="T2183" s="1">
        <f>IF(AND(class[[#This Row],[flow]]&gt;=class[[#This Row],[low]], class[[#This Row],[flow]]&lt;=class[[#This Row],[high]]),1,0)</f>
        <v>1</v>
      </c>
    </row>
    <row r="2184" spans="1:20" x14ac:dyDescent="0.25">
      <c r="A2184" s="61">
        <v>18556</v>
      </c>
      <c r="B2184" s="61">
        <v>5</v>
      </c>
      <c r="C2184" s="61">
        <v>1</v>
      </c>
      <c r="D2184" s="68">
        <v>2</v>
      </c>
      <c r="E2184" s="61" t="s">
        <v>77</v>
      </c>
      <c r="F2184" s="61">
        <v>4</v>
      </c>
      <c r="G21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84" s="62">
        <v>1</v>
      </c>
      <c r="I2184" s="62">
        <v>14</v>
      </c>
      <c r="J2184" s="61">
        <v>4378</v>
      </c>
      <c r="K2184" s="4">
        <f>VLOOKUP(class[[#This Row],[hwycov_id]],readme!E:F,2,FALSE)</f>
        <v>3797.3934850000001</v>
      </c>
      <c r="L2184" s="64">
        <f t="shared" si="102"/>
        <v>-0.13261912174508905</v>
      </c>
      <c r="M2184" s="65">
        <f t="shared" si="103"/>
        <v>-580.60651499999994</v>
      </c>
      <c r="N2184" s="65">
        <f t="shared" si="104"/>
        <v>337103.92526044516</v>
      </c>
      <c r="O2184" s="66" t="e">
        <v>#N/A</v>
      </c>
      <c r="P2184" s="1">
        <v>2184</v>
      </c>
      <c r="Q2184" s="46">
        <f>ROUND(class[[#This Row],[count]],-3)</f>
        <v>4000</v>
      </c>
      <c r="R2184" s="59">
        <f>VLOOKUP(class[[#This Row],[count_rd]],caltran!$J$2:$P$182,7,FALSE)</f>
        <v>1920</v>
      </c>
      <c r="S2184" s="63">
        <f>VLOOKUP(class[[#This Row],[count_rd]],caltran!$J$2:$P$182,6,FALSE)</f>
        <v>6080</v>
      </c>
      <c r="T2184" s="1">
        <f>IF(AND(class[[#This Row],[flow]]&gt;=class[[#This Row],[low]], class[[#This Row],[flow]]&lt;=class[[#This Row],[high]]),1,0)</f>
        <v>1</v>
      </c>
    </row>
    <row r="2185" spans="1:20" x14ac:dyDescent="0.25">
      <c r="A2185" s="61">
        <v>15581</v>
      </c>
      <c r="B2185" s="61">
        <v>5</v>
      </c>
      <c r="C2185" s="61">
        <v>1</v>
      </c>
      <c r="D2185" s="68">
        <v>2</v>
      </c>
      <c r="E2185" s="61" t="s">
        <v>77</v>
      </c>
      <c r="F2185" s="61">
        <v>4</v>
      </c>
      <c r="G21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85" s="62">
        <v>4</v>
      </c>
      <c r="I2185" s="62">
        <v>8</v>
      </c>
      <c r="J2185" s="61">
        <v>4400</v>
      </c>
      <c r="K2185" s="4">
        <f>VLOOKUP(class[[#This Row],[hwycov_id]],readme!E:F,2,FALSE)</f>
        <v>2464.0351380000002</v>
      </c>
      <c r="L2185" s="64">
        <f t="shared" si="102"/>
        <v>-0.43999201409090904</v>
      </c>
      <c r="M2185" s="65">
        <f t="shared" si="103"/>
        <v>-1935.9648619999998</v>
      </c>
      <c r="N2185" s="65">
        <f t="shared" si="104"/>
        <v>3747959.9468986783</v>
      </c>
      <c r="O2185" s="66" t="e">
        <v>#N/A</v>
      </c>
      <c r="P2185" s="1">
        <v>2185</v>
      </c>
      <c r="Q2185" s="46">
        <f>ROUND(class[[#This Row],[count]],-3)</f>
        <v>4000</v>
      </c>
      <c r="R2185" s="59">
        <f>VLOOKUP(class[[#This Row],[count_rd]],caltran!$J$2:$P$182,7,FALSE)</f>
        <v>1920</v>
      </c>
      <c r="S2185" s="63">
        <f>VLOOKUP(class[[#This Row],[count_rd]],caltran!$J$2:$P$182,6,FALSE)</f>
        <v>6080</v>
      </c>
      <c r="T2185" s="1">
        <f>IF(AND(class[[#This Row],[flow]]&gt;=class[[#This Row],[low]], class[[#This Row],[flow]]&lt;=class[[#This Row],[high]]),1,0)</f>
        <v>1</v>
      </c>
    </row>
    <row r="2186" spans="1:20" x14ac:dyDescent="0.25">
      <c r="A2186" s="61">
        <v>5920</v>
      </c>
      <c r="B2186" s="61">
        <v>5</v>
      </c>
      <c r="C2186" s="61">
        <v>1</v>
      </c>
      <c r="D2186" s="68">
        <v>2</v>
      </c>
      <c r="E2186" s="61" t="s">
        <v>77</v>
      </c>
      <c r="F2186" s="61">
        <v>4</v>
      </c>
      <c r="G21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86" s="62">
        <v>2</v>
      </c>
      <c r="I2186" s="62">
        <v>3</v>
      </c>
      <c r="J2186" s="61">
        <v>4400</v>
      </c>
      <c r="K2186" s="4">
        <f>VLOOKUP(class[[#This Row],[hwycov_id]],readme!E:F,2,FALSE)</f>
        <v>624.11826899999994</v>
      </c>
      <c r="L2186" s="64">
        <f t="shared" si="102"/>
        <v>-0.85815493886363636</v>
      </c>
      <c r="M2186" s="65">
        <f t="shared" si="103"/>
        <v>-3775.8817309999999</v>
      </c>
      <c r="N2186" s="65">
        <f t="shared" si="104"/>
        <v>14257282.846499557</v>
      </c>
      <c r="O2186" s="66" t="e">
        <v>#N/A</v>
      </c>
      <c r="P2186" s="1">
        <v>2186</v>
      </c>
      <c r="Q2186" s="46">
        <f>ROUND(class[[#This Row],[count]],-3)</f>
        <v>4000</v>
      </c>
      <c r="R2186" s="59">
        <f>VLOOKUP(class[[#This Row],[count_rd]],caltran!$J$2:$P$182,7,FALSE)</f>
        <v>1920</v>
      </c>
      <c r="S2186" s="63">
        <f>VLOOKUP(class[[#This Row],[count_rd]],caltran!$J$2:$P$182,6,FALSE)</f>
        <v>6080</v>
      </c>
      <c r="T2186" s="1">
        <f>IF(AND(class[[#This Row],[flow]]&gt;=class[[#This Row],[low]], class[[#This Row],[flow]]&lt;=class[[#This Row],[high]]),1,0)</f>
        <v>0</v>
      </c>
    </row>
    <row r="2187" spans="1:20" x14ac:dyDescent="0.25">
      <c r="A2187" s="61">
        <v>1088</v>
      </c>
      <c r="B2187" s="61">
        <v>5</v>
      </c>
      <c r="C2187" s="61">
        <v>1</v>
      </c>
      <c r="D2187" s="68">
        <v>2</v>
      </c>
      <c r="E2187" s="61" t="s">
        <v>77</v>
      </c>
      <c r="F2187" s="61">
        <v>4</v>
      </c>
      <c r="G21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87" s="62">
        <v>2</v>
      </c>
      <c r="I2187" s="62">
        <v>14</v>
      </c>
      <c r="J2187" s="61">
        <v>4402</v>
      </c>
      <c r="K2187" s="4">
        <f>VLOOKUP(class[[#This Row],[hwycov_id]],readme!E:F,2,FALSE)</f>
        <v>1908.0137849999999</v>
      </c>
      <c r="L2187" s="64">
        <f t="shared" si="102"/>
        <v>-0.56655752271694682</v>
      </c>
      <c r="M2187" s="65">
        <f t="shared" si="103"/>
        <v>-2493.9862149999999</v>
      </c>
      <c r="N2187" s="65">
        <f t="shared" si="104"/>
        <v>6219967.2406100258</v>
      </c>
      <c r="O2187" s="66" t="e">
        <v>#N/A</v>
      </c>
      <c r="P2187" s="1">
        <v>2187</v>
      </c>
      <c r="Q2187" s="46">
        <f>ROUND(class[[#This Row],[count]],-3)</f>
        <v>4000</v>
      </c>
      <c r="R2187" s="59">
        <f>VLOOKUP(class[[#This Row],[count_rd]],caltran!$J$2:$P$182,7,FALSE)</f>
        <v>1920</v>
      </c>
      <c r="S2187" s="63">
        <f>VLOOKUP(class[[#This Row],[count_rd]],caltran!$J$2:$P$182,6,FALSE)</f>
        <v>6080</v>
      </c>
      <c r="T2187" s="1">
        <f>IF(AND(class[[#This Row],[flow]]&gt;=class[[#This Row],[low]], class[[#This Row],[flow]]&lt;=class[[#This Row],[high]]),1,0)</f>
        <v>0</v>
      </c>
    </row>
    <row r="2188" spans="1:20" x14ac:dyDescent="0.25">
      <c r="A2188" s="61">
        <v>2290</v>
      </c>
      <c r="B2188" s="61">
        <v>5</v>
      </c>
      <c r="C2188" s="61">
        <v>1</v>
      </c>
      <c r="D2188" s="68">
        <v>2</v>
      </c>
      <c r="E2188" s="61" t="s">
        <v>77</v>
      </c>
      <c r="F2188" s="61">
        <v>4</v>
      </c>
      <c r="G21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88" s="62">
        <v>3</v>
      </c>
      <c r="I2188" s="62">
        <v>14</v>
      </c>
      <c r="J2188" s="61">
        <v>4447</v>
      </c>
      <c r="K2188" s="4">
        <f>VLOOKUP(class[[#This Row],[hwycov_id]],readme!E:F,2,FALSE)</f>
        <v>5444.8613740000001</v>
      </c>
      <c r="L2188" s="64">
        <f t="shared" si="102"/>
        <v>0.2243897850236114</v>
      </c>
      <c r="M2188" s="65">
        <f t="shared" si="103"/>
        <v>997.86137400000007</v>
      </c>
      <c r="N2188" s="65">
        <f t="shared" si="104"/>
        <v>995727.321721168</v>
      </c>
      <c r="O2188" s="66" t="e">
        <v>#N/A</v>
      </c>
      <c r="P2188" s="1">
        <v>2188</v>
      </c>
      <c r="Q2188" s="46">
        <f>ROUND(class[[#This Row],[count]],-3)</f>
        <v>4000</v>
      </c>
      <c r="R2188" s="59">
        <f>VLOOKUP(class[[#This Row],[count_rd]],caltran!$J$2:$P$182,7,FALSE)</f>
        <v>1920</v>
      </c>
      <c r="S2188" s="63">
        <f>VLOOKUP(class[[#This Row],[count_rd]],caltran!$J$2:$P$182,6,FALSE)</f>
        <v>6080</v>
      </c>
      <c r="T2188" s="1">
        <f>IF(AND(class[[#This Row],[flow]]&gt;=class[[#This Row],[low]], class[[#This Row],[flow]]&lt;=class[[#This Row],[high]]),1,0)</f>
        <v>1</v>
      </c>
    </row>
    <row r="2189" spans="1:20" x14ac:dyDescent="0.25">
      <c r="A2189" s="61">
        <v>15167</v>
      </c>
      <c r="B2189" s="61">
        <v>5</v>
      </c>
      <c r="C2189" s="61">
        <v>1</v>
      </c>
      <c r="D2189" s="68">
        <v>2</v>
      </c>
      <c r="E2189" s="61" t="s">
        <v>77</v>
      </c>
      <c r="F2189" s="61">
        <v>4</v>
      </c>
      <c r="G21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89" s="62">
        <v>3</v>
      </c>
      <c r="I2189" s="62">
        <v>14</v>
      </c>
      <c r="J2189" s="61">
        <v>4498</v>
      </c>
      <c r="K2189" s="4">
        <f>VLOOKUP(class[[#This Row],[hwycov_id]],readme!E:F,2,FALSE)</f>
        <v>978.6829110000001</v>
      </c>
      <c r="L2189" s="64">
        <f t="shared" si="102"/>
        <v>-0.78241820564695419</v>
      </c>
      <c r="M2189" s="65">
        <f t="shared" si="103"/>
        <v>-3519.3170890000001</v>
      </c>
      <c r="N2189" s="65">
        <f t="shared" si="104"/>
        <v>12385592.772927435</v>
      </c>
      <c r="O2189" s="66" t="e">
        <v>#N/A</v>
      </c>
      <c r="P2189" s="1">
        <v>2189</v>
      </c>
      <c r="Q2189" s="46">
        <f>ROUND(class[[#This Row],[count]],-3)</f>
        <v>4000</v>
      </c>
      <c r="R2189" s="59">
        <f>VLOOKUP(class[[#This Row],[count_rd]],caltran!$J$2:$P$182,7,FALSE)</f>
        <v>1920</v>
      </c>
      <c r="S2189" s="63">
        <f>VLOOKUP(class[[#This Row],[count_rd]],caltran!$J$2:$P$182,6,FALSE)</f>
        <v>6080</v>
      </c>
      <c r="T2189" s="1">
        <f>IF(AND(class[[#This Row],[flow]]&gt;=class[[#This Row],[low]], class[[#This Row],[flow]]&lt;=class[[#This Row],[high]]),1,0)</f>
        <v>0</v>
      </c>
    </row>
    <row r="2190" spans="1:20" x14ac:dyDescent="0.25">
      <c r="A2190" s="61">
        <v>8380</v>
      </c>
      <c r="B2190" s="61">
        <v>5</v>
      </c>
      <c r="C2190" s="61">
        <v>1</v>
      </c>
      <c r="D2190" s="68">
        <v>2</v>
      </c>
      <c r="E2190" s="61" t="s">
        <v>77</v>
      </c>
      <c r="F2190" s="61">
        <v>4</v>
      </c>
      <c r="G21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90" s="62">
        <v>3</v>
      </c>
      <c r="I2190" s="62">
        <v>14</v>
      </c>
      <c r="J2190" s="61">
        <v>4510</v>
      </c>
      <c r="K2190" s="4">
        <f>VLOOKUP(class[[#This Row],[hwycov_id]],readme!E:F,2,FALSE)</f>
        <v>3779.0171909999999</v>
      </c>
      <c r="L2190" s="64">
        <f t="shared" si="102"/>
        <v>-0.16208044545454547</v>
      </c>
      <c r="M2190" s="65">
        <f t="shared" si="103"/>
        <v>-730.98280900000009</v>
      </c>
      <c r="N2190" s="65">
        <f t="shared" si="104"/>
        <v>534335.86705353064</v>
      </c>
      <c r="O2190" s="66" t="e">
        <v>#N/A</v>
      </c>
      <c r="P2190" s="1">
        <v>2190</v>
      </c>
      <c r="Q2190" s="46">
        <f>ROUND(class[[#This Row],[count]],-3)</f>
        <v>5000</v>
      </c>
      <c r="R2190" s="59">
        <f>VLOOKUP(class[[#This Row],[count_rd]],caltran!$J$2:$P$182,7,FALSE)</f>
        <v>2625</v>
      </c>
      <c r="S2190" s="63">
        <f>VLOOKUP(class[[#This Row],[count_rd]],caltran!$J$2:$P$182,6,FALSE)</f>
        <v>7375</v>
      </c>
      <c r="T2190" s="1">
        <f>IF(AND(class[[#This Row],[flow]]&gt;=class[[#This Row],[low]], class[[#This Row],[flow]]&lt;=class[[#This Row],[high]]),1,0)</f>
        <v>1</v>
      </c>
    </row>
    <row r="2191" spans="1:20" x14ac:dyDescent="0.25">
      <c r="A2191" s="61">
        <v>19341</v>
      </c>
      <c r="B2191" s="61">
        <v>5</v>
      </c>
      <c r="C2191" s="61">
        <v>1</v>
      </c>
      <c r="D2191" s="68">
        <v>2</v>
      </c>
      <c r="E2191" s="61" t="s">
        <v>77</v>
      </c>
      <c r="F2191" s="61">
        <v>4</v>
      </c>
      <c r="G21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91" s="62">
        <v>4</v>
      </c>
      <c r="I2191" s="62">
        <v>14</v>
      </c>
      <c r="J2191" s="61">
        <v>4525</v>
      </c>
      <c r="K2191" s="4">
        <f>VLOOKUP(class[[#This Row],[hwycov_id]],readme!E:F,2,FALSE)</f>
        <v>4007.5393889999996</v>
      </c>
      <c r="L2191" s="64">
        <f t="shared" si="102"/>
        <v>-0.11435593613259676</v>
      </c>
      <c r="M2191" s="65">
        <f t="shared" si="103"/>
        <v>-517.46061100000043</v>
      </c>
      <c r="N2191" s="65">
        <f t="shared" si="104"/>
        <v>267765.48393649375</v>
      </c>
      <c r="O2191" s="66" t="e">
        <v>#N/A</v>
      </c>
      <c r="P2191" s="1">
        <v>2191</v>
      </c>
      <c r="Q2191" s="46">
        <f>ROUND(class[[#This Row],[count]],-3)</f>
        <v>5000</v>
      </c>
      <c r="R2191" s="59">
        <f>VLOOKUP(class[[#This Row],[count_rd]],caltran!$J$2:$P$182,7,FALSE)</f>
        <v>2625</v>
      </c>
      <c r="S2191" s="63">
        <f>VLOOKUP(class[[#This Row],[count_rd]],caltran!$J$2:$P$182,6,FALSE)</f>
        <v>7375</v>
      </c>
      <c r="T2191" s="1">
        <f>IF(AND(class[[#This Row],[flow]]&gt;=class[[#This Row],[low]], class[[#This Row],[flow]]&lt;=class[[#This Row],[high]]),1,0)</f>
        <v>1</v>
      </c>
    </row>
    <row r="2192" spans="1:20" x14ac:dyDescent="0.25">
      <c r="A2192" s="61">
        <v>5378</v>
      </c>
      <c r="B2192" s="61">
        <v>5</v>
      </c>
      <c r="C2192" s="61">
        <v>1</v>
      </c>
      <c r="D2192" s="68">
        <v>2</v>
      </c>
      <c r="E2192" s="61" t="s">
        <v>77</v>
      </c>
      <c r="F2192" s="61">
        <v>4</v>
      </c>
      <c r="G21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92" s="62">
        <v>3</v>
      </c>
      <c r="I2192" s="62">
        <v>14</v>
      </c>
      <c r="J2192" s="61">
        <v>4553</v>
      </c>
      <c r="K2192" s="4">
        <f>VLOOKUP(class[[#This Row],[hwycov_id]],readme!E:F,2,FALSE)</f>
        <v>9980.8857270000008</v>
      </c>
      <c r="L2192" s="64">
        <f t="shared" si="102"/>
        <v>1.1921558811772459</v>
      </c>
      <c r="M2192" s="65">
        <f t="shared" si="103"/>
        <v>5427.8857270000008</v>
      </c>
      <c r="N2192" s="65">
        <f t="shared" si="104"/>
        <v>29461943.465370327</v>
      </c>
      <c r="O2192" s="66" t="e">
        <v>#N/A</v>
      </c>
      <c r="P2192" s="1">
        <v>2192</v>
      </c>
      <c r="Q2192" s="46">
        <f>ROUND(class[[#This Row],[count]],-3)</f>
        <v>5000</v>
      </c>
      <c r="R2192" s="59">
        <f>VLOOKUP(class[[#This Row],[count_rd]],caltran!$J$2:$P$182,7,FALSE)</f>
        <v>2625</v>
      </c>
      <c r="S2192" s="63">
        <f>VLOOKUP(class[[#This Row],[count_rd]],caltran!$J$2:$P$182,6,FALSE)</f>
        <v>7375</v>
      </c>
      <c r="T2192" s="1">
        <f>IF(AND(class[[#This Row],[flow]]&gt;=class[[#This Row],[low]], class[[#This Row],[flow]]&lt;=class[[#This Row],[high]]),1,0)</f>
        <v>0</v>
      </c>
    </row>
    <row r="2193" spans="1:20" x14ac:dyDescent="0.25">
      <c r="A2193" s="61">
        <v>30804</v>
      </c>
      <c r="B2193" s="61">
        <v>5</v>
      </c>
      <c r="C2193" s="61">
        <v>1</v>
      </c>
      <c r="D2193" s="68">
        <v>2</v>
      </c>
      <c r="E2193" s="61" t="s">
        <v>77</v>
      </c>
      <c r="F2193" s="61">
        <v>4</v>
      </c>
      <c r="G21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93" s="62">
        <v>2</v>
      </c>
      <c r="I2193" s="62">
        <v>14</v>
      </c>
      <c r="J2193" s="61">
        <v>4634</v>
      </c>
      <c r="K2193" s="4">
        <f>VLOOKUP(class[[#This Row],[hwycov_id]],readme!E:F,2,FALSE)</f>
        <v>1339.455211</v>
      </c>
      <c r="L2193" s="64">
        <f t="shared" si="102"/>
        <v>-0.71095053711696155</v>
      </c>
      <c r="M2193" s="65">
        <f t="shared" si="103"/>
        <v>-3294.544789</v>
      </c>
      <c r="N2193" s="65">
        <f t="shared" si="104"/>
        <v>10854025.366727054</v>
      </c>
      <c r="O2193" s="66" t="e">
        <v>#N/A</v>
      </c>
      <c r="P2193" s="1">
        <v>2193</v>
      </c>
      <c r="Q2193" s="46">
        <f>ROUND(class[[#This Row],[count]],-3)</f>
        <v>5000</v>
      </c>
      <c r="R2193" s="59">
        <f>VLOOKUP(class[[#This Row],[count_rd]],caltran!$J$2:$P$182,7,FALSE)</f>
        <v>2625</v>
      </c>
      <c r="S2193" s="63">
        <f>VLOOKUP(class[[#This Row],[count_rd]],caltran!$J$2:$P$182,6,FALSE)</f>
        <v>7375</v>
      </c>
      <c r="T2193" s="1">
        <f>IF(AND(class[[#This Row],[flow]]&gt;=class[[#This Row],[low]], class[[#This Row],[flow]]&lt;=class[[#This Row],[high]]),1,0)</f>
        <v>0</v>
      </c>
    </row>
    <row r="2194" spans="1:20" x14ac:dyDescent="0.25">
      <c r="A2194" s="61">
        <v>2127</v>
      </c>
      <c r="B2194" s="61">
        <v>5</v>
      </c>
      <c r="C2194" s="61">
        <v>1</v>
      </c>
      <c r="D2194" s="68">
        <v>2</v>
      </c>
      <c r="E2194" s="61" t="s">
        <v>77</v>
      </c>
      <c r="F2194" s="61">
        <v>4</v>
      </c>
      <c r="G21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94" s="62">
        <v>2</v>
      </c>
      <c r="I2194" s="62">
        <v>14</v>
      </c>
      <c r="J2194" s="61">
        <v>4647</v>
      </c>
      <c r="K2194" s="4">
        <f>VLOOKUP(class[[#This Row],[hwycov_id]],readme!E:F,2,FALSE)</f>
        <v>2447.7771439999997</v>
      </c>
      <c r="L2194" s="64">
        <f t="shared" si="102"/>
        <v>-0.47325647858833664</v>
      </c>
      <c r="M2194" s="65">
        <f t="shared" si="103"/>
        <v>-2199.2228560000003</v>
      </c>
      <c r="N2194" s="65">
        <f t="shared" si="104"/>
        <v>4836581.170352798</v>
      </c>
      <c r="O2194" s="66" t="e">
        <v>#N/A</v>
      </c>
      <c r="P2194" s="1">
        <v>2194</v>
      </c>
      <c r="Q2194" s="46">
        <f>ROUND(class[[#This Row],[count]],-3)</f>
        <v>5000</v>
      </c>
      <c r="R2194" s="59">
        <f>VLOOKUP(class[[#This Row],[count_rd]],caltran!$J$2:$P$182,7,FALSE)</f>
        <v>2625</v>
      </c>
      <c r="S2194" s="63">
        <f>VLOOKUP(class[[#This Row],[count_rd]],caltran!$J$2:$P$182,6,FALSE)</f>
        <v>7375</v>
      </c>
      <c r="T2194" s="1">
        <f>IF(AND(class[[#This Row],[flow]]&gt;=class[[#This Row],[low]], class[[#This Row],[flow]]&lt;=class[[#This Row],[high]]),1,0)</f>
        <v>0</v>
      </c>
    </row>
    <row r="2195" spans="1:20" x14ac:dyDescent="0.25">
      <c r="A2195" s="61">
        <v>3798</v>
      </c>
      <c r="B2195" s="61">
        <v>5</v>
      </c>
      <c r="C2195" s="61">
        <v>1</v>
      </c>
      <c r="D2195" s="68">
        <v>2</v>
      </c>
      <c r="E2195" s="61" t="s">
        <v>77</v>
      </c>
      <c r="F2195" s="61">
        <v>4</v>
      </c>
      <c r="G21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95" s="62">
        <v>2</v>
      </c>
      <c r="I2195" s="62">
        <v>14</v>
      </c>
      <c r="J2195" s="61">
        <v>4747</v>
      </c>
      <c r="K2195" s="4">
        <f>VLOOKUP(class[[#This Row],[hwycov_id]],readme!E:F,2,FALSE)</f>
        <v>7907.4957499999991</v>
      </c>
      <c r="L2195" s="64">
        <f t="shared" si="102"/>
        <v>0.66578802401516723</v>
      </c>
      <c r="M2195" s="65">
        <f t="shared" si="103"/>
        <v>3160.4957499999991</v>
      </c>
      <c r="N2195" s="65">
        <f t="shared" si="104"/>
        <v>9988733.3857680578</v>
      </c>
      <c r="O2195" s="66" t="e">
        <v>#N/A</v>
      </c>
      <c r="P2195" s="1">
        <v>2195</v>
      </c>
      <c r="Q2195" s="46">
        <f>ROUND(class[[#This Row],[count]],-3)</f>
        <v>5000</v>
      </c>
      <c r="R2195" s="59">
        <f>VLOOKUP(class[[#This Row],[count_rd]],caltran!$J$2:$P$182,7,FALSE)</f>
        <v>2625</v>
      </c>
      <c r="S2195" s="63">
        <f>VLOOKUP(class[[#This Row],[count_rd]],caltran!$J$2:$P$182,6,FALSE)</f>
        <v>7375</v>
      </c>
      <c r="T2195" s="1">
        <f>IF(AND(class[[#This Row],[flow]]&gt;=class[[#This Row],[low]], class[[#This Row],[flow]]&lt;=class[[#This Row],[high]]),1,0)</f>
        <v>0</v>
      </c>
    </row>
    <row r="2196" spans="1:20" x14ac:dyDescent="0.25">
      <c r="A2196" s="61">
        <v>8303</v>
      </c>
      <c r="B2196" s="61">
        <v>5</v>
      </c>
      <c r="C2196" s="61">
        <v>1</v>
      </c>
      <c r="D2196" s="68">
        <v>2</v>
      </c>
      <c r="E2196" s="61" t="s">
        <v>77</v>
      </c>
      <c r="F2196" s="61">
        <v>4</v>
      </c>
      <c r="G21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96" s="62">
        <v>3</v>
      </c>
      <c r="I2196" s="62">
        <v>14</v>
      </c>
      <c r="J2196" s="61">
        <v>4754</v>
      </c>
      <c r="K2196" s="4">
        <f>VLOOKUP(class[[#This Row],[hwycov_id]],readme!E:F,2,FALSE)</f>
        <v>2416.668674</v>
      </c>
      <c r="L2196" s="64">
        <f t="shared" si="102"/>
        <v>-0.49165572696676485</v>
      </c>
      <c r="M2196" s="65">
        <f t="shared" si="103"/>
        <v>-2337.331326</v>
      </c>
      <c r="N2196" s="65">
        <f t="shared" si="104"/>
        <v>5463117.7275009183</v>
      </c>
      <c r="O2196" s="66">
        <v>1</v>
      </c>
      <c r="P2196" s="1">
        <v>2196</v>
      </c>
      <c r="Q2196" s="46">
        <f>ROUND(class[[#This Row],[count]],-3)</f>
        <v>5000</v>
      </c>
      <c r="R2196" s="59">
        <f>VLOOKUP(class[[#This Row],[count_rd]],caltran!$J$2:$P$182,7,FALSE)</f>
        <v>2625</v>
      </c>
      <c r="S2196" s="63">
        <f>VLOOKUP(class[[#This Row],[count_rd]],caltran!$J$2:$P$182,6,FALSE)</f>
        <v>7375</v>
      </c>
      <c r="T2196" s="1">
        <f>IF(AND(class[[#This Row],[flow]]&gt;=class[[#This Row],[low]], class[[#This Row],[flow]]&lt;=class[[#This Row],[high]]),1,0)</f>
        <v>0</v>
      </c>
    </row>
    <row r="2197" spans="1:20" x14ac:dyDescent="0.25">
      <c r="A2197" s="61">
        <v>19684</v>
      </c>
      <c r="B2197" s="61">
        <v>5</v>
      </c>
      <c r="C2197" s="61">
        <v>1</v>
      </c>
      <c r="D2197" s="68">
        <v>2</v>
      </c>
      <c r="E2197" s="61" t="s">
        <v>77</v>
      </c>
      <c r="F2197" s="61">
        <v>4</v>
      </c>
      <c r="G21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97" s="62">
        <v>7</v>
      </c>
      <c r="I2197" s="62">
        <v>7</v>
      </c>
      <c r="J2197" s="61">
        <v>4800</v>
      </c>
      <c r="K2197" s="4">
        <f>VLOOKUP(class[[#This Row],[hwycov_id]],readme!E:F,2,FALSE)</f>
        <v>1445.5880030000001</v>
      </c>
      <c r="L2197" s="64">
        <f t="shared" si="102"/>
        <v>-0.69883583270833327</v>
      </c>
      <c r="M2197" s="65">
        <f t="shared" si="103"/>
        <v>-3354.4119970000002</v>
      </c>
      <c r="N2197" s="65">
        <f t="shared" si="104"/>
        <v>11252079.845617529</v>
      </c>
      <c r="O2197" s="66" t="e">
        <v>#N/A</v>
      </c>
      <c r="P2197" s="1">
        <v>2197</v>
      </c>
      <c r="Q2197" s="46">
        <f>ROUND(class[[#This Row],[count]],-3)</f>
        <v>5000</v>
      </c>
      <c r="R2197" s="59">
        <f>VLOOKUP(class[[#This Row],[count_rd]],caltran!$J$2:$P$182,7,FALSE)</f>
        <v>2625</v>
      </c>
      <c r="S2197" s="63">
        <f>VLOOKUP(class[[#This Row],[count_rd]],caltran!$J$2:$P$182,6,FALSE)</f>
        <v>7375</v>
      </c>
      <c r="T2197" s="1">
        <f>IF(AND(class[[#This Row],[flow]]&gt;=class[[#This Row],[low]], class[[#This Row],[flow]]&lt;=class[[#This Row],[high]]),1,0)</f>
        <v>0</v>
      </c>
    </row>
    <row r="2198" spans="1:20" x14ac:dyDescent="0.25">
      <c r="A2198" s="61">
        <v>7980</v>
      </c>
      <c r="B2198" s="61">
        <v>5</v>
      </c>
      <c r="C2198" s="61">
        <v>1</v>
      </c>
      <c r="D2198" s="68">
        <v>2</v>
      </c>
      <c r="E2198" s="61" t="s">
        <v>77</v>
      </c>
      <c r="F2198" s="61">
        <v>4</v>
      </c>
      <c r="G21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98" s="62">
        <v>3</v>
      </c>
      <c r="I2198" s="62">
        <v>14</v>
      </c>
      <c r="J2198" s="61">
        <v>4869</v>
      </c>
      <c r="K2198" s="4">
        <f>VLOOKUP(class[[#This Row],[hwycov_id]],readme!E:F,2,FALSE)</f>
        <v>4883.1694889999999</v>
      </c>
      <c r="L2198" s="64">
        <f t="shared" si="102"/>
        <v>2.9101435613061444E-3</v>
      </c>
      <c r="M2198" s="65">
        <f t="shared" si="103"/>
        <v>14.169488999999885</v>
      </c>
      <c r="N2198" s="65">
        <f t="shared" si="104"/>
        <v>200.77441852111775</v>
      </c>
      <c r="O2198" s="66" t="e">
        <v>#N/A</v>
      </c>
      <c r="P2198" s="1">
        <v>2198</v>
      </c>
      <c r="Q2198" s="46">
        <f>ROUND(class[[#This Row],[count]],-3)</f>
        <v>5000</v>
      </c>
      <c r="R2198" s="59">
        <f>VLOOKUP(class[[#This Row],[count_rd]],caltran!$J$2:$P$182,7,FALSE)</f>
        <v>2625</v>
      </c>
      <c r="S2198" s="63">
        <f>VLOOKUP(class[[#This Row],[count_rd]],caltran!$J$2:$P$182,6,FALSE)</f>
        <v>7375</v>
      </c>
      <c r="T2198" s="1">
        <f>IF(AND(class[[#This Row],[flow]]&gt;=class[[#This Row],[low]], class[[#This Row],[flow]]&lt;=class[[#This Row],[high]]),1,0)</f>
        <v>1</v>
      </c>
    </row>
    <row r="2199" spans="1:20" x14ac:dyDescent="0.25">
      <c r="A2199" s="61">
        <v>2871</v>
      </c>
      <c r="B2199" s="61">
        <v>5</v>
      </c>
      <c r="C2199" s="61">
        <v>1</v>
      </c>
      <c r="D2199" s="68">
        <v>2</v>
      </c>
      <c r="E2199" s="61" t="s">
        <v>77</v>
      </c>
      <c r="F2199" s="61">
        <v>4</v>
      </c>
      <c r="G21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199" s="62">
        <v>2</v>
      </c>
      <c r="I2199" s="62">
        <v>14</v>
      </c>
      <c r="J2199" s="61">
        <v>4874</v>
      </c>
      <c r="K2199" s="4">
        <f>VLOOKUP(class[[#This Row],[hwycov_id]],readme!E:F,2,FALSE)</f>
        <v>3626.7605120000003</v>
      </c>
      <c r="L2199" s="64">
        <f t="shared" si="102"/>
        <v>-0.25589648912597451</v>
      </c>
      <c r="M2199" s="65">
        <f t="shared" si="103"/>
        <v>-1247.2394879999997</v>
      </c>
      <c r="N2199" s="65">
        <f t="shared" si="104"/>
        <v>1555606.3404265014</v>
      </c>
      <c r="O2199" s="66" t="e">
        <v>#N/A</v>
      </c>
      <c r="P2199" s="1">
        <v>2199</v>
      </c>
      <c r="Q2199" s="46">
        <f>ROUND(class[[#This Row],[count]],-3)</f>
        <v>5000</v>
      </c>
      <c r="R2199" s="59">
        <f>VLOOKUP(class[[#This Row],[count_rd]],caltran!$J$2:$P$182,7,FALSE)</f>
        <v>2625</v>
      </c>
      <c r="S2199" s="63">
        <f>VLOOKUP(class[[#This Row],[count_rd]],caltran!$J$2:$P$182,6,FALSE)</f>
        <v>7375</v>
      </c>
      <c r="T2199" s="1">
        <f>IF(AND(class[[#This Row],[flow]]&gt;=class[[#This Row],[low]], class[[#This Row],[flow]]&lt;=class[[#This Row],[high]]),1,0)</f>
        <v>1</v>
      </c>
    </row>
    <row r="2200" spans="1:20" x14ac:dyDescent="0.25">
      <c r="A2200" s="61">
        <v>5373</v>
      </c>
      <c r="B2200" s="61">
        <v>5</v>
      </c>
      <c r="C2200" s="61">
        <v>1</v>
      </c>
      <c r="D2200" s="68">
        <v>2</v>
      </c>
      <c r="E2200" s="61" t="s">
        <v>77</v>
      </c>
      <c r="F2200" s="61">
        <v>4</v>
      </c>
      <c r="G22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00" s="62">
        <v>3</v>
      </c>
      <c r="I2200" s="62">
        <v>14</v>
      </c>
      <c r="J2200" s="61">
        <v>4918</v>
      </c>
      <c r="K2200" s="4">
        <f>VLOOKUP(class[[#This Row],[hwycov_id]],readme!E:F,2,FALSE)</f>
        <v>7089.9550939999999</v>
      </c>
      <c r="L2200" s="64">
        <f t="shared" si="102"/>
        <v>0.44163381333875562</v>
      </c>
      <c r="M2200" s="65">
        <f t="shared" si="103"/>
        <v>2171.9550939999999</v>
      </c>
      <c r="N2200" s="65">
        <f t="shared" si="104"/>
        <v>4717388.9303525481</v>
      </c>
      <c r="O2200" s="66" t="e">
        <v>#N/A</v>
      </c>
      <c r="P2200" s="1">
        <v>2200</v>
      </c>
      <c r="Q2200" s="46">
        <f>ROUND(class[[#This Row],[count]],-3)</f>
        <v>5000</v>
      </c>
      <c r="R2200" s="59">
        <f>VLOOKUP(class[[#This Row],[count_rd]],caltran!$J$2:$P$182,7,FALSE)</f>
        <v>2625</v>
      </c>
      <c r="S2200" s="63">
        <f>VLOOKUP(class[[#This Row],[count_rd]],caltran!$J$2:$P$182,6,FALSE)</f>
        <v>7375</v>
      </c>
      <c r="T2200" s="1">
        <f>IF(AND(class[[#This Row],[flow]]&gt;=class[[#This Row],[low]], class[[#This Row],[flow]]&lt;=class[[#This Row],[high]]),1,0)</f>
        <v>1</v>
      </c>
    </row>
    <row r="2201" spans="1:20" x14ac:dyDescent="0.25">
      <c r="A2201" s="61">
        <v>10183</v>
      </c>
      <c r="B2201" s="61">
        <v>5</v>
      </c>
      <c r="C2201" s="61">
        <v>1</v>
      </c>
      <c r="D2201" s="68">
        <v>2</v>
      </c>
      <c r="E2201" s="61" t="s">
        <v>77</v>
      </c>
      <c r="F2201" s="61">
        <v>4</v>
      </c>
      <c r="G22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01" s="62">
        <v>2</v>
      </c>
      <c r="I2201" s="62">
        <v>14</v>
      </c>
      <c r="J2201" s="61">
        <v>4994</v>
      </c>
      <c r="K2201" s="4">
        <f>VLOOKUP(class[[#This Row],[hwycov_id]],readme!E:F,2,FALSE)</f>
        <v>7059.8892489999998</v>
      </c>
      <c r="L2201" s="64">
        <f t="shared" si="102"/>
        <v>0.41367425891069276</v>
      </c>
      <c r="M2201" s="65">
        <f t="shared" si="103"/>
        <v>2065.8892489999998</v>
      </c>
      <c r="N2201" s="65">
        <f t="shared" si="104"/>
        <v>4267898.3891337831</v>
      </c>
      <c r="O2201" s="66" t="e">
        <v>#N/A</v>
      </c>
      <c r="P2201" s="1">
        <v>2201</v>
      </c>
      <c r="Q2201" s="46">
        <f>ROUND(class[[#This Row],[count]],-3)</f>
        <v>5000</v>
      </c>
      <c r="R2201" s="59">
        <f>VLOOKUP(class[[#This Row],[count_rd]],caltran!$J$2:$P$182,7,FALSE)</f>
        <v>2625</v>
      </c>
      <c r="S2201" s="63">
        <f>VLOOKUP(class[[#This Row],[count_rd]],caltran!$J$2:$P$182,6,FALSE)</f>
        <v>7375</v>
      </c>
      <c r="T2201" s="1">
        <f>IF(AND(class[[#This Row],[flow]]&gt;=class[[#This Row],[low]], class[[#This Row],[flow]]&lt;=class[[#This Row],[high]]),1,0)</f>
        <v>1</v>
      </c>
    </row>
    <row r="2202" spans="1:20" x14ac:dyDescent="0.25">
      <c r="A2202" s="61">
        <v>13066</v>
      </c>
      <c r="B2202" s="61">
        <v>5</v>
      </c>
      <c r="C2202" s="61">
        <v>1</v>
      </c>
      <c r="D2202" s="68">
        <v>2</v>
      </c>
      <c r="E2202" s="61" t="s">
        <v>77</v>
      </c>
      <c r="F2202" s="61">
        <v>4</v>
      </c>
      <c r="G22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02" s="62">
        <v>5</v>
      </c>
      <c r="I2202" s="62">
        <v>5</v>
      </c>
      <c r="J2202" s="61">
        <v>5000</v>
      </c>
      <c r="K2202" s="4">
        <f>VLOOKUP(class[[#This Row],[hwycov_id]],readme!E:F,2,FALSE)</f>
        <v>3950.6011150000004</v>
      </c>
      <c r="L2202" s="64">
        <f t="shared" si="102"/>
        <v>-0.20987977699999993</v>
      </c>
      <c r="M2202" s="65">
        <f t="shared" si="103"/>
        <v>-1049.3988849999996</v>
      </c>
      <c r="N2202" s="65">
        <f t="shared" si="104"/>
        <v>1101238.0198392423</v>
      </c>
      <c r="O2202" s="66" t="e">
        <v>#N/A</v>
      </c>
      <c r="P2202" s="1">
        <v>2202</v>
      </c>
      <c r="Q2202" s="46">
        <f>ROUND(class[[#This Row],[count]],-3)</f>
        <v>5000</v>
      </c>
      <c r="R2202" s="59">
        <f>VLOOKUP(class[[#This Row],[count_rd]],caltran!$J$2:$P$182,7,FALSE)</f>
        <v>2625</v>
      </c>
      <c r="S2202" s="63">
        <f>VLOOKUP(class[[#This Row],[count_rd]],caltran!$J$2:$P$182,6,FALSE)</f>
        <v>7375</v>
      </c>
      <c r="T2202" s="1">
        <f>IF(AND(class[[#This Row],[flow]]&gt;=class[[#This Row],[low]], class[[#This Row],[flow]]&lt;=class[[#This Row],[high]]),1,0)</f>
        <v>1</v>
      </c>
    </row>
    <row r="2203" spans="1:20" x14ac:dyDescent="0.25">
      <c r="A2203" s="61">
        <v>23438</v>
      </c>
      <c r="B2203" s="61">
        <v>5</v>
      </c>
      <c r="C2203" s="61">
        <v>1</v>
      </c>
      <c r="D2203" s="68">
        <v>2</v>
      </c>
      <c r="E2203" s="61" t="s">
        <v>77</v>
      </c>
      <c r="F2203" s="61">
        <v>4</v>
      </c>
      <c r="G22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03" s="62">
        <v>3</v>
      </c>
      <c r="I2203" s="62">
        <v>14</v>
      </c>
      <c r="J2203" s="61">
        <v>5017</v>
      </c>
      <c r="K2203" s="4">
        <f>VLOOKUP(class[[#This Row],[hwycov_id]],readme!E:F,2,FALSE)</f>
        <v>5218.2581790000004</v>
      </c>
      <c r="L2203" s="64">
        <f t="shared" si="102"/>
        <v>4.0115243970500369E-2</v>
      </c>
      <c r="M2203" s="65">
        <f t="shared" si="103"/>
        <v>201.25817900000038</v>
      </c>
      <c r="N2203" s="65">
        <f t="shared" si="104"/>
        <v>40504.854614396194</v>
      </c>
      <c r="O2203" s="66" t="e">
        <v>#N/A</v>
      </c>
      <c r="P2203" s="1">
        <v>2203</v>
      </c>
      <c r="Q2203" s="46">
        <f>ROUND(class[[#This Row],[count]],-3)</f>
        <v>5000</v>
      </c>
      <c r="R2203" s="59">
        <f>VLOOKUP(class[[#This Row],[count_rd]],caltran!$J$2:$P$182,7,FALSE)</f>
        <v>2625</v>
      </c>
      <c r="S2203" s="63">
        <f>VLOOKUP(class[[#This Row],[count_rd]],caltran!$J$2:$P$182,6,FALSE)</f>
        <v>7375</v>
      </c>
      <c r="T2203" s="1">
        <f>IF(AND(class[[#This Row],[flow]]&gt;=class[[#This Row],[low]], class[[#This Row],[flow]]&lt;=class[[#This Row],[high]]),1,0)</f>
        <v>1</v>
      </c>
    </row>
    <row r="2204" spans="1:20" x14ac:dyDescent="0.25">
      <c r="A2204" s="61">
        <v>5063</v>
      </c>
      <c r="B2204" s="61">
        <v>5</v>
      </c>
      <c r="C2204" s="61">
        <v>1</v>
      </c>
      <c r="D2204" s="68">
        <v>2</v>
      </c>
      <c r="E2204" s="61" t="s">
        <v>77</v>
      </c>
      <c r="F2204" s="61">
        <v>4</v>
      </c>
      <c r="G22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04" s="62">
        <v>3</v>
      </c>
      <c r="I2204" s="62">
        <v>14</v>
      </c>
      <c r="J2204" s="61">
        <v>5090</v>
      </c>
      <c r="K2204" s="4">
        <f>VLOOKUP(class[[#This Row],[hwycov_id]],readme!E:F,2,FALSE)</f>
        <v>1040.4004090000001</v>
      </c>
      <c r="L2204" s="64">
        <f t="shared" si="102"/>
        <v>-0.79559913379174851</v>
      </c>
      <c r="M2204" s="65">
        <f t="shared" si="103"/>
        <v>-4049.5995910000001</v>
      </c>
      <c r="N2204" s="65">
        <f t="shared" si="104"/>
        <v>16399256.847427368</v>
      </c>
      <c r="O2204" s="66" t="e">
        <v>#N/A</v>
      </c>
      <c r="P2204" s="1">
        <v>2204</v>
      </c>
      <c r="Q2204" s="46">
        <f>ROUND(class[[#This Row],[count]],-3)</f>
        <v>5000</v>
      </c>
      <c r="R2204" s="59">
        <f>VLOOKUP(class[[#This Row],[count_rd]],caltran!$J$2:$P$182,7,FALSE)</f>
        <v>2625</v>
      </c>
      <c r="S2204" s="63">
        <f>VLOOKUP(class[[#This Row],[count_rd]],caltran!$J$2:$P$182,6,FALSE)</f>
        <v>7375</v>
      </c>
      <c r="T2204" s="1">
        <f>IF(AND(class[[#This Row],[flow]]&gt;=class[[#This Row],[low]], class[[#This Row],[flow]]&lt;=class[[#This Row],[high]]),1,0)</f>
        <v>0</v>
      </c>
    </row>
    <row r="2205" spans="1:20" x14ac:dyDescent="0.25">
      <c r="A2205" s="61">
        <v>9546</v>
      </c>
      <c r="B2205" s="61">
        <v>5</v>
      </c>
      <c r="C2205" s="61">
        <v>1</v>
      </c>
      <c r="D2205" s="68">
        <v>2</v>
      </c>
      <c r="E2205" s="61" t="s">
        <v>77</v>
      </c>
      <c r="F2205" s="61">
        <v>4</v>
      </c>
      <c r="G22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05" s="62">
        <v>2</v>
      </c>
      <c r="I2205" s="62">
        <v>14</v>
      </c>
      <c r="J2205" s="61">
        <v>5097</v>
      </c>
      <c r="K2205" s="4">
        <f>VLOOKUP(class[[#This Row],[hwycov_id]],readme!E:F,2,FALSE)</f>
        <v>5541.8048980000003</v>
      </c>
      <c r="L2205" s="64">
        <f t="shared" si="102"/>
        <v>8.7267980773003684E-2</v>
      </c>
      <c r="M2205" s="65">
        <f t="shared" si="103"/>
        <v>444.80489800000032</v>
      </c>
      <c r="N2205" s="65">
        <f t="shared" si="104"/>
        <v>197851.3972847907</v>
      </c>
      <c r="O2205" s="66" t="e">
        <v>#N/A</v>
      </c>
      <c r="P2205" s="1">
        <v>2205</v>
      </c>
      <c r="Q2205" s="46">
        <f>ROUND(class[[#This Row],[count]],-3)</f>
        <v>5000</v>
      </c>
      <c r="R2205" s="59">
        <f>VLOOKUP(class[[#This Row],[count_rd]],caltran!$J$2:$P$182,7,FALSE)</f>
        <v>2625</v>
      </c>
      <c r="S2205" s="63">
        <f>VLOOKUP(class[[#This Row],[count_rd]],caltran!$J$2:$P$182,6,FALSE)</f>
        <v>7375</v>
      </c>
      <c r="T2205" s="1">
        <f>IF(AND(class[[#This Row],[flow]]&gt;=class[[#This Row],[low]], class[[#This Row],[flow]]&lt;=class[[#This Row],[high]]),1,0)</f>
        <v>1</v>
      </c>
    </row>
    <row r="2206" spans="1:20" x14ac:dyDescent="0.25">
      <c r="A2206" s="61">
        <v>17814</v>
      </c>
      <c r="B2206" s="61">
        <v>5</v>
      </c>
      <c r="C2206" s="61">
        <v>1</v>
      </c>
      <c r="D2206" s="68">
        <v>2</v>
      </c>
      <c r="E2206" s="61" t="s">
        <v>77</v>
      </c>
      <c r="F2206" s="61">
        <v>4</v>
      </c>
      <c r="G22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06" s="62">
        <v>4</v>
      </c>
      <c r="I2206" s="62">
        <v>14</v>
      </c>
      <c r="J2206" s="61">
        <v>5112</v>
      </c>
      <c r="K2206" s="4">
        <f>VLOOKUP(class[[#This Row],[hwycov_id]],readme!E:F,2,FALSE)</f>
        <v>5624.6234350000004</v>
      </c>
      <c r="L2206" s="64">
        <f t="shared" si="102"/>
        <v>0.10027844972613464</v>
      </c>
      <c r="M2206" s="65">
        <f t="shared" si="103"/>
        <v>512.62343500000043</v>
      </c>
      <c r="N2206" s="65">
        <f t="shared" si="104"/>
        <v>262782.78611119965</v>
      </c>
      <c r="O2206" s="66" t="e">
        <v>#N/A</v>
      </c>
      <c r="P2206" s="1">
        <v>2206</v>
      </c>
      <c r="Q2206" s="46">
        <f>ROUND(class[[#This Row],[count]],-3)</f>
        <v>5000</v>
      </c>
      <c r="R2206" s="59">
        <f>VLOOKUP(class[[#This Row],[count_rd]],caltran!$J$2:$P$182,7,FALSE)</f>
        <v>2625</v>
      </c>
      <c r="S2206" s="63">
        <f>VLOOKUP(class[[#This Row],[count_rd]],caltran!$J$2:$P$182,6,FALSE)</f>
        <v>7375</v>
      </c>
      <c r="T2206" s="1">
        <f>IF(AND(class[[#This Row],[flow]]&gt;=class[[#This Row],[low]], class[[#This Row],[flow]]&lt;=class[[#This Row],[high]]),1,0)</f>
        <v>1</v>
      </c>
    </row>
    <row r="2207" spans="1:20" x14ac:dyDescent="0.25">
      <c r="A2207" s="61">
        <v>20112</v>
      </c>
      <c r="B2207" s="61">
        <v>5</v>
      </c>
      <c r="C2207" s="61">
        <v>1</v>
      </c>
      <c r="D2207" s="68">
        <v>2</v>
      </c>
      <c r="E2207" s="61" t="s">
        <v>77</v>
      </c>
      <c r="F2207" s="61">
        <v>4</v>
      </c>
      <c r="G22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07" s="62">
        <v>3</v>
      </c>
      <c r="I2207" s="62">
        <v>14</v>
      </c>
      <c r="J2207" s="61">
        <v>5119</v>
      </c>
      <c r="K2207" s="4">
        <f>VLOOKUP(class[[#This Row],[hwycov_id]],readme!E:F,2,FALSE)</f>
        <v>5820.4083840000003</v>
      </c>
      <c r="L2207" s="64">
        <f t="shared" si="102"/>
        <v>0.13702058683336604</v>
      </c>
      <c r="M2207" s="65">
        <f t="shared" si="103"/>
        <v>701.4083840000003</v>
      </c>
      <c r="N2207" s="65">
        <f t="shared" si="104"/>
        <v>491973.72114549187</v>
      </c>
      <c r="O2207" s="66" t="e">
        <v>#N/A</v>
      </c>
      <c r="P2207" s="1">
        <v>2207</v>
      </c>
      <c r="Q2207" s="46">
        <f>ROUND(class[[#This Row],[count]],-3)</f>
        <v>5000</v>
      </c>
      <c r="R2207" s="59">
        <f>VLOOKUP(class[[#This Row],[count_rd]],caltran!$J$2:$P$182,7,FALSE)</f>
        <v>2625</v>
      </c>
      <c r="S2207" s="63">
        <f>VLOOKUP(class[[#This Row],[count_rd]],caltran!$J$2:$P$182,6,FALSE)</f>
        <v>7375</v>
      </c>
      <c r="T2207" s="1">
        <f>IF(AND(class[[#This Row],[flow]]&gt;=class[[#This Row],[low]], class[[#This Row],[flow]]&lt;=class[[#This Row],[high]]),1,0)</f>
        <v>1</v>
      </c>
    </row>
    <row r="2208" spans="1:20" x14ac:dyDescent="0.25">
      <c r="A2208" s="61">
        <v>17671</v>
      </c>
      <c r="B2208" s="61">
        <v>5</v>
      </c>
      <c r="C2208" s="61">
        <v>1</v>
      </c>
      <c r="D2208" s="68">
        <v>2</v>
      </c>
      <c r="E2208" s="61" t="s">
        <v>77</v>
      </c>
      <c r="F2208" s="61">
        <v>4</v>
      </c>
      <c r="G22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08" s="62">
        <v>2</v>
      </c>
      <c r="I2208" s="62">
        <v>14</v>
      </c>
      <c r="J2208" s="61">
        <v>5160</v>
      </c>
      <c r="K2208" s="4">
        <f>VLOOKUP(class[[#This Row],[hwycov_id]],readme!E:F,2,FALSE)</f>
        <v>1745.1440970000001</v>
      </c>
      <c r="L2208" s="64">
        <f t="shared" si="102"/>
        <v>-0.66179377965116282</v>
      </c>
      <c r="M2208" s="65">
        <f t="shared" si="103"/>
        <v>-3414.8559029999997</v>
      </c>
      <c r="N2208" s="65">
        <f t="shared" si="104"/>
        <v>11661240.838253943</v>
      </c>
      <c r="O2208" s="66" t="e">
        <v>#N/A</v>
      </c>
      <c r="P2208" s="1">
        <v>2208</v>
      </c>
      <c r="Q2208" s="46">
        <f>ROUND(class[[#This Row],[count]],-3)</f>
        <v>5000</v>
      </c>
      <c r="R2208" s="59">
        <f>VLOOKUP(class[[#This Row],[count_rd]],caltran!$J$2:$P$182,7,FALSE)</f>
        <v>2625</v>
      </c>
      <c r="S2208" s="63">
        <f>VLOOKUP(class[[#This Row],[count_rd]],caltran!$J$2:$P$182,6,FALSE)</f>
        <v>7375</v>
      </c>
      <c r="T2208" s="1">
        <f>IF(AND(class[[#This Row],[flow]]&gt;=class[[#This Row],[low]], class[[#This Row],[flow]]&lt;=class[[#This Row],[high]]),1,0)</f>
        <v>0</v>
      </c>
    </row>
    <row r="2209" spans="1:20" x14ac:dyDescent="0.25">
      <c r="A2209" s="61">
        <v>5000</v>
      </c>
      <c r="B2209" s="61">
        <v>5</v>
      </c>
      <c r="C2209" s="61">
        <v>1</v>
      </c>
      <c r="D2209" s="68">
        <v>2</v>
      </c>
      <c r="E2209" s="61" t="s">
        <v>77</v>
      </c>
      <c r="F2209" s="61">
        <v>4</v>
      </c>
      <c r="G22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09" s="62">
        <v>3</v>
      </c>
      <c r="I2209" s="62">
        <v>14</v>
      </c>
      <c r="J2209" s="61">
        <v>5176</v>
      </c>
      <c r="K2209" s="4">
        <f>VLOOKUP(class[[#This Row],[hwycov_id]],readme!E:F,2,FALSE)</f>
        <v>5633.6549410000007</v>
      </c>
      <c r="L2209" s="64">
        <f t="shared" si="102"/>
        <v>8.8418651661514858E-2</v>
      </c>
      <c r="M2209" s="65">
        <f t="shared" si="103"/>
        <v>457.65494100000069</v>
      </c>
      <c r="N2209" s="65">
        <f t="shared" si="104"/>
        <v>209448.04502171412</v>
      </c>
      <c r="O2209" s="66" t="e">
        <v>#N/A</v>
      </c>
      <c r="P2209" s="1">
        <v>2209</v>
      </c>
      <c r="Q2209" s="46">
        <f>ROUND(class[[#This Row],[count]],-3)</f>
        <v>5000</v>
      </c>
      <c r="R2209" s="59">
        <f>VLOOKUP(class[[#This Row],[count_rd]],caltran!$J$2:$P$182,7,FALSE)</f>
        <v>2625</v>
      </c>
      <c r="S2209" s="63">
        <f>VLOOKUP(class[[#This Row],[count_rd]],caltran!$J$2:$P$182,6,FALSE)</f>
        <v>7375</v>
      </c>
      <c r="T2209" s="1">
        <f>IF(AND(class[[#This Row],[flow]]&gt;=class[[#This Row],[low]], class[[#This Row],[flow]]&lt;=class[[#This Row],[high]]),1,0)</f>
        <v>1</v>
      </c>
    </row>
    <row r="2210" spans="1:20" x14ac:dyDescent="0.25">
      <c r="A2210" s="61">
        <v>7940</v>
      </c>
      <c r="B2210" s="61">
        <v>5</v>
      </c>
      <c r="C2210" s="61">
        <v>1</v>
      </c>
      <c r="D2210" s="68">
        <v>2</v>
      </c>
      <c r="E2210" s="61" t="s">
        <v>77</v>
      </c>
      <c r="F2210" s="61">
        <v>4</v>
      </c>
      <c r="G22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10" s="62">
        <v>5</v>
      </c>
      <c r="I2210" s="62">
        <v>9</v>
      </c>
      <c r="J2210" s="61">
        <v>5200</v>
      </c>
      <c r="K2210" s="4">
        <f>VLOOKUP(class[[#This Row],[hwycov_id]],readme!E:F,2,FALSE)</f>
        <v>4067.8106319999997</v>
      </c>
      <c r="L2210" s="64">
        <f t="shared" si="102"/>
        <v>-0.21772872461538462</v>
      </c>
      <c r="M2210" s="65">
        <f t="shared" si="103"/>
        <v>-1132.1893680000003</v>
      </c>
      <c r="N2210" s="65">
        <f t="shared" si="104"/>
        <v>1281852.76501224</v>
      </c>
      <c r="O2210" s="66" t="e">
        <v>#N/A</v>
      </c>
      <c r="P2210" s="1">
        <v>2210</v>
      </c>
      <c r="Q2210" s="46">
        <f>ROUND(class[[#This Row],[count]],-3)</f>
        <v>5000</v>
      </c>
      <c r="R2210" s="59">
        <f>VLOOKUP(class[[#This Row],[count_rd]],caltran!$J$2:$P$182,7,FALSE)</f>
        <v>2625</v>
      </c>
      <c r="S2210" s="63">
        <f>VLOOKUP(class[[#This Row],[count_rd]],caltran!$J$2:$P$182,6,FALSE)</f>
        <v>7375</v>
      </c>
      <c r="T2210" s="1">
        <f>IF(AND(class[[#This Row],[flow]]&gt;=class[[#This Row],[low]], class[[#This Row],[flow]]&lt;=class[[#This Row],[high]]),1,0)</f>
        <v>1</v>
      </c>
    </row>
    <row r="2211" spans="1:20" x14ac:dyDescent="0.25">
      <c r="A2211" s="61">
        <v>1061</v>
      </c>
      <c r="B2211" s="61">
        <v>5</v>
      </c>
      <c r="C2211" s="61">
        <v>1</v>
      </c>
      <c r="D2211" s="68">
        <v>2</v>
      </c>
      <c r="E2211" s="61" t="s">
        <v>77</v>
      </c>
      <c r="F2211" s="61">
        <v>4</v>
      </c>
      <c r="G22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11" s="62">
        <v>2</v>
      </c>
      <c r="I2211" s="62">
        <v>14</v>
      </c>
      <c r="J2211" s="61">
        <v>5207</v>
      </c>
      <c r="K2211" s="4">
        <f>VLOOKUP(class[[#This Row],[hwycov_id]],readme!E:F,2,FALSE)</f>
        <v>6170.4823980000001</v>
      </c>
      <c r="L2211" s="64">
        <f t="shared" si="102"/>
        <v>0.1850359896293452</v>
      </c>
      <c r="M2211" s="65">
        <f t="shared" si="103"/>
        <v>963.4823980000001</v>
      </c>
      <c r="N2211" s="65">
        <f t="shared" si="104"/>
        <v>928298.33125583059</v>
      </c>
      <c r="O2211" s="66" t="e">
        <v>#N/A</v>
      </c>
      <c r="P2211" s="1">
        <v>2211</v>
      </c>
      <c r="Q2211" s="46">
        <f>ROUND(class[[#This Row],[count]],-3)</f>
        <v>5000</v>
      </c>
      <c r="R2211" s="59">
        <f>VLOOKUP(class[[#This Row],[count_rd]],caltran!$J$2:$P$182,7,FALSE)</f>
        <v>2625</v>
      </c>
      <c r="S2211" s="63">
        <f>VLOOKUP(class[[#This Row],[count_rd]],caltran!$J$2:$P$182,6,FALSE)</f>
        <v>7375</v>
      </c>
      <c r="T2211" s="1">
        <f>IF(AND(class[[#This Row],[flow]]&gt;=class[[#This Row],[low]], class[[#This Row],[flow]]&lt;=class[[#This Row],[high]]),1,0)</f>
        <v>1</v>
      </c>
    </row>
    <row r="2212" spans="1:20" x14ac:dyDescent="0.25">
      <c r="A2212" s="61">
        <v>18497</v>
      </c>
      <c r="B2212" s="61">
        <v>5</v>
      </c>
      <c r="C2212" s="61">
        <v>1</v>
      </c>
      <c r="D2212" s="68">
        <v>1</v>
      </c>
      <c r="E2212" s="61" t="s">
        <v>77</v>
      </c>
      <c r="F2212" s="61">
        <v>4</v>
      </c>
      <c r="G22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12" s="62">
        <v>1</v>
      </c>
      <c r="I2212" s="62">
        <v>14</v>
      </c>
      <c r="J2212" s="61">
        <v>5275</v>
      </c>
      <c r="K2212" s="4">
        <f>VLOOKUP(class[[#This Row],[hwycov_id]],readme!E:F,2,FALSE)</f>
        <v>2059.600261</v>
      </c>
      <c r="L2212" s="64">
        <f t="shared" si="102"/>
        <v>-0.6095544528909953</v>
      </c>
      <c r="M2212" s="65">
        <f t="shared" si="103"/>
        <v>-3215.399739</v>
      </c>
      <c r="N2212" s="65">
        <f t="shared" si="104"/>
        <v>10338795.481561268</v>
      </c>
      <c r="O2212" s="66" t="e">
        <v>#N/A</v>
      </c>
      <c r="P2212" s="1">
        <v>2212</v>
      </c>
      <c r="Q2212" s="46">
        <f>ROUND(class[[#This Row],[count]],-3)</f>
        <v>5000</v>
      </c>
      <c r="R2212" s="59">
        <f>VLOOKUP(class[[#This Row],[count_rd]],caltran!$J$2:$P$182,7,FALSE)</f>
        <v>2625</v>
      </c>
      <c r="S2212" s="63">
        <f>VLOOKUP(class[[#This Row],[count_rd]],caltran!$J$2:$P$182,6,FALSE)</f>
        <v>7375</v>
      </c>
      <c r="T2212" s="1">
        <f>IF(AND(class[[#This Row],[flow]]&gt;=class[[#This Row],[low]], class[[#This Row],[flow]]&lt;=class[[#This Row],[high]]),1,0)</f>
        <v>0</v>
      </c>
    </row>
    <row r="2213" spans="1:20" x14ac:dyDescent="0.25">
      <c r="A2213" s="61">
        <v>6073</v>
      </c>
      <c r="B2213" s="61">
        <v>5</v>
      </c>
      <c r="C2213" s="61">
        <v>1</v>
      </c>
      <c r="D2213" s="68">
        <v>2</v>
      </c>
      <c r="E2213" s="61" t="s">
        <v>77</v>
      </c>
      <c r="F2213" s="61">
        <v>4</v>
      </c>
      <c r="G22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13" s="62">
        <v>5</v>
      </c>
      <c r="I2213" s="62">
        <v>19</v>
      </c>
      <c r="J2213" s="61">
        <v>5300</v>
      </c>
      <c r="K2213" s="4">
        <f>VLOOKUP(class[[#This Row],[hwycov_id]],readme!E:F,2,FALSE)</f>
        <v>4855.2737010000001</v>
      </c>
      <c r="L2213" s="64">
        <f t="shared" si="102"/>
        <v>-8.3910622452830208E-2</v>
      </c>
      <c r="M2213" s="65">
        <f t="shared" si="103"/>
        <v>-444.72629899999993</v>
      </c>
      <c r="N2213" s="65">
        <f t="shared" si="104"/>
        <v>197781.48102223733</v>
      </c>
      <c r="O2213" s="66" t="e">
        <v>#N/A</v>
      </c>
      <c r="P2213" s="1">
        <v>2213</v>
      </c>
      <c r="Q2213" s="46">
        <f>ROUND(class[[#This Row],[count]],-3)</f>
        <v>5000</v>
      </c>
      <c r="R2213" s="59">
        <f>VLOOKUP(class[[#This Row],[count_rd]],caltran!$J$2:$P$182,7,FALSE)</f>
        <v>2625</v>
      </c>
      <c r="S2213" s="63">
        <f>VLOOKUP(class[[#This Row],[count_rd]],caltran!$J$2:$P$182,6,FALSE)</f>
        <v>7375</v>
      </c>
      <c r="T2213" s="1">
        <f>IF(AND(class[[#This Row],[flow]]&gt;=class[[#This Row],[low]], class[[#This Row],[flow]]&lt;=class[[#This Row],[high]]),1,0)</f>
        <v>1</v>
      </c>
    </row>
    <row r="2214" spans="1:20" x14ac:dyDescent="0.25">
      <c r="A2214" s="61">
        <v>13926</v>
      </c>
      <c r="B2214" s="61">
        <v>5</v>
      </c>
      <c r="C2214" s="61">
        <v>1</v>
      </c>
      <c r="D2214" s="68">
        <v>2</v>
      </c>
      <c r="E2214" s="61" t="s">
        <v>77</v>
      </c>
      <c r="F2214" s="61">
        <v>4</v>
      </c>
      <c r="G22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14" s="62">
        <v>4</v>
      </c>
      <c r="I2214" s="62">
        <v>14</v>
      </c>
      <c r="J2214" s="61">
        <v>5346</v>
      </c>
      <c r="K2214" s="4">
        <f>VLOOKUP(class[[#This Row],[hwycov_id]],readme!E:F,2,FALSE)</f>
        <v>5144.5994950000004</v>
      </c>
      <c r="L2214" s="64">
        <f t="shared" si="102"/>
        <v>-3.767312102506537E-2</v>
      </c>
      <c r="M2214" s="65">
        <f t="shared" si="103"/>
        <v>-201.40050499999961</v>
      </c>
      <c r="N2214" s="65">
        <f t="shared" si="104"/>
        <v>40562.163414254872</v>
      </c>
      <c r="O2214" s="66" t="e">
        <v>#N/A</v>
      </c>
      <c r="P2214" s="1">
        <v>2214</v>
      </c>
      <c r="Q2214" s="46">
        <f>ROUND(class[[#This Row],[count]],-3)</f>
        <v>5000</v>
      </c>
      <c r="R2214" s="59">
        <f>VLOOKUP(class[[#This Row],[count_rd]],caltran!$J$2:$P$182,7,FALSE)</f>
        <v>2625</v>
      </c>
      <c r="S2214" s="63">
        <f>VLOOKUP(class[[#This Row],[count_rd]],caltran!$J$2:$P$182,6,FALSE)</f>
        <v>7375</v>
      </c>
      <c r="T2214" s="1">
        <f>IF(AND(class[[#This Row],[flow]]&gt;=class[[#This Row],[low]], class[[#This Row],[flow]]&lt;=class[[#This Row],[high]]),1,0)</f>
        <v>1</v>
      </c>
    </row>
    <row r="2215" spans="1:20" x14ac:dyDescent="0.25">
      <c r="A2215" s="61">
        <v>14608</v>
      </c>
      <c r="B2215" s="61">
        <v>5</v>
      </c>
      <c r="C2215" s="61">
        <v>1</v>
      </c>
      <c r="D2215" s="68">
        <v>2</v>
      </c>
      <c r="E2215" s="61" t="s">
        <v>77</v>
      </c>
      <c r="F2215" s="61">
        <v>4</v>
      </c>
      <c r="G22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15" s="62">
        <v>2</v>
      </c>
      <c r="I2215" s="62">
        <v>14</v>
      </c>
      <c r="J2215" s="61">
        <v>5346</v>
      </c>
      <c r="K2215" s="4">
        <f>VLOOKUP(class[[#This Row],[hwycov_id]],readme!E:F,2,FALSE)</f>
        <v>5434.7237540000006</v>
      </c>
      <c r="L2215" s="64">
        <f t="shared" si="102"/>
        <v>1.659628769173227E-2</v>
      </c>
      <c r="M2215" s="65">
        <f t="shared" si="103"/>
        <v>88.723754000000554</v>
      </c>
      <c r="N2215" s="65">
        <f t="shared" si="104"/>
        <v>7871.9045238526141</v>
      </c>
      <c r="O2215" s="66" t="e">
        <v>#N/A</v>
      </c>
      <c r="P2215" s="1">
        <v>2215</v>
      </c>
      <c r="Q2215" s="46">
        <f>ROUND(class[[#This Row],[count]],-3)</f>
        <v>5000</v>
      </c>
      <c r="R2215" s="59">
        <f>VLOOKUP(class[[#This Row],[count_rd]],caltran!$J$2:$P$182,7,FALSE)</f>
        <v>2625</v>
      </c>
      <c r="S2215" s="63">
        <f>VLOOKUP(class[[#This Row],[count_rd]],caltran!$J$2:$P$182,6,FALSE)</f>
        <v>7375</v>
      </c>
      <c r="T2215" s="1">
        <f>IF(AND(class[[#This Row],[flow]]&gt;=class[[#This Row],[low]], class[[#This Row],[flow]]&lt;=class[[#This Row],[high]]),1,0)</f>
        <v>1</v>
      </c>
    </row>
    <row r="2216" spans="1:20" x14ac:dyDescent="0.25">
      <c r="A2216" s="61">
        <v>20043</v>
      </c>
      <c r="B2216" s="61">
        <v>5</v>
      </c>
      <c r="C2216" s="61">
        <v>1</v>
      </c>
      <c r="D2216" s="68">
        <v>2</v>
      </c>
      <c r="E2216" s="61" t="s">
        <v>77</v>
      </c>
      <c r="F2216" s="61">
        <v>4</v>
      </c>
      <c r="G22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16" s="62">
        <v>3</v>
      </c>
      <c r="I2216" s="62">
        <v>14</v>
      </c>
      <c r="J2216" s="61">
        <v>5353</v>
      </c>
      <c r="K2216" s="4">
        <f>VLOOKUP(class[[#This Row],[hwycov_id]],readme!E:F,2,FALSE)</f>
        <v>2747.5109750000001</v>
      </c>
      <c r="L2216" s="64">
        <f t="shared" si="102"/>
        <v>-0.4867343592378105</v>
      </c>
      <c r="M2216" s="65">
        <f t="shared" si="103"/>
        <v>-2605.4890249999999</v>
      </c>
      <c r="N2216" s="65">
        <f t="shared" si="104"/>
        <v>6788573.0593954502</v>
      </c>
      <c r="O2216" s="66" t="e">
        <v>#N/A</v>
      </c>
      <c r="P2216" s="1">
        <v>2216</v>
      </c>
      <c r="Q2216" s="46">
        <f>ROUND(class[[#This Row],[count]],-3)</f>
        <v>5000</v>
      </c>
      <c r="R2216" s="59">
        <f>VLOOKUP(class[[#This Row],[count_rd]],caltran!$J$2:$P$182,7,FALSE)</f>
        <v>2625</v>
      </c>
      <c r="S2216" s="63">
        <f>VLOOKUP(class[[#This Row],[count_rd]],caltran!$J$2:$P$182,6,FALSE)</f>
        <v>7375</v>
      </c>
      <c r="T2216" s="1">
        <f>IF(AND(class[[#This Row],[flow]]&gt;=class[[#This Row],[low]], class[[#This Row],[flow]]&lt;=class[[#This Row],[high]]),1,0)</f>
        <v>1</v>
      </c>
    </row>
    <row r="2217" spans="1:20" x14ac:dyDescent="0.25">
      <c r="A2217" s="61">
        <v>9688</v>
      </c>
      <c r="B2217" s="61">
        <v>5</v>
      </c>
      <c r="C2217" s="61">
        <v>1</v>
      </c>
      <c r="D2217" s="68">
        <v>2</v>
      </c>
      <c r="E2217" s="61" t="s">
        <v>77</v>
      </c>
      <c r="F2217" s="61">
        <v>4</v>
      </c>
      <c r="G22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17" s="62">
        <v>3</v>
      </c>
      <c r="I2217" s="62">
        <v>14</v>
      </c>
      <c r="J2217" s="61">
        <v>5357</v>
      </c>
      <c r="K2217" s="4">
        <f>VLOOKUP(class[[#This Row],[hwycov_id]],readme!E:F,2,FALSE)</f>
        <v>3308.847726</v>
      </c>
      <c r="L2217" s="64">
        <f t="shared" si="102"/>
        <v>-0.38233195333208891</v>
      </c>
      <c r="M2217" s="65">
        <f t="shared" si="103"/>
        <v>-2048.152274</v>
      </c>
      <c r="N2217" s="65">
        <f t="shared" si="104"/>
        <v>4194927.7374913711</v>
      </c>
      <c r="O2217" s="66" t="e">
        <v>#N/A</v>
      </c>
      <c r="P2217" s="1">
        <v>2217</v>
      </c>
      <c r="Q2217" s="46">
        <f>ROUND(class[[#This Row],[count]],-3)</f>
        <v>5000</v>
      </c>
      <c r="R2217" s="59">
        <f>VLOOKUP(class[[#This Row],[count_rd]],caltran!$J$2:$P$182,7,FALSE)</f>
        <v>2625</v>
      </c>
      <c r="S2217" s="63">
        <f>VLOOKUP(class[[#This Row],[count_rd]],caltran!$J$2:$P$182,6,FALSE)</f>
        <v>7375</v>
      </c>
      <c r="T2217" s="1">
        <f>IF(AND(class[[#This Row],[flow]]&gt;=class[[#This Row],[low]], class[[#This Row],[flow]]&lt;=class[[#This Row],[high]]),1,0)</f>
        <v>1</v>
      </c>
    </row>
    <row r="2218" spans="1:20" x14ac:dyDescent="0.25">
      <c r="A2218" s="61">
        <v>22033</v>
      </c>
      <c r="B2218" s="61">
        <v>5</v>
      </c>
      <c r="C2218" s="61">
        <v>1</v>
      </c>
      <c r="D2218" s="68">
        <v>2</v>
      </c>
      <c r="E2218" s="61" t="s">
        <v>77</v>
      </c>
      <c r="F2218" s="61">
        <v>4</v>
      </c>
      <c r="G22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18" s="62">
        <v>3</v>
      </c>
      <c r="I2218" s="62">
        <v>14</v>
      </c>
      <c r="J2218" s="61">
        <v>5407</v>
      </c>
      <c r="K2218" s="4">
        <f>VLOOKUP(class[[#This Row],[hwycov_id]],readme!E:F,2,FALSE)</f>
        <v>8387.7399910000004</v>
      </c>
      <c r="L2218" s="64">
        <f t="shared" si="102"/>
        <v>0.55127427242463489</v>
      </c>
      <c r="M2218" s="65">
        <f t="shared" si="103"/>
        <v>2980.7399910000004</v>
      </c>
      <c r="N2218" s="65">
        <f t="shared" si="104"/>
        <v>8884810.893946683</v>
      </c>
      <c r="O2218" s="66" t="e">
        <v>#N/A</v>
      </c>
      <c r="P2218" s="1">
        <v>2218</v>
      </c>
      <c r="Q2218" s="46">
        <f>ROUND(class[[#This Row],[count]],-3)</f>
        <v>5000</v>
      </c>
      <c r="R2218" s="59">
        <f>VLOOKUP(class[[#This Row],[count_rd]],caltran!$J$2:$P$182,7,FALSE)</f>
        <v>2625</v>
      </c>
      <c r="S2218" s="63">
        <f>VLOOKUP(class[[#This Row],[count_rd]],caltran!$J$2:$P$182,6,FALSE)</f>
        <v>7375</v>
      </c>
      <c r="T2218" s="1">
        <f>IF(AND(class[[#This Row],[flow]]&gt;=class[[#This Row],[low]], class[[#This Row],[flow]]&lt;=class[[#This Row],[high]]),1,0)</f>
        <v>0</v>
      </c>
    </row>
    <row r="2219" spans="1:20" x14ac:dyDescent="0.25">
      <c r="A2219" s="61">
        <v>23172</v>
      </c>
      <c r="B2219" s="61">
        <v>5</v>
      </c>
      <c r="C2219" s="61">
        <v>1</v>
      </c>
      <c r="D2219" s="68">
        <v>2</v>
      </c>
      <c r="E2219" s="61" t="s">
        <v>77</v>
      </c>
      <c r="F2219" s="61">
        <v>4</v>
      </c>
      <c r="G22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19" s="62">
        <v>3</v>
      </c>
      <c r="I2219" s="62">
        <v>14</v>
      </c>
      <c r="J2219" s="61">
        <v>5470</v>
      </c>
      <c r="K2219" s="4">
        <f>VLOOKUP(class[[#This Row],[hwycov_id]],readme!E:F,2,FALSE)</f>
        <v>8053.093089</v>
      </c>
      <c r="L2219" s="64">
        <f t="shared" si="102"/>
        <v>0.47222908391224871</v>
      </c>
      <c r="M2219" s="65">
        <f t="shared" si="103"/>
        <v>2583.093089</v>
      </c>
      <c r="N2219" s="65">
        <f t="shared" si="104"/>
        <v>6672369.9064395614</v>
      </c>
      <c r="O2219" s="66" t="e">
        <v>#N/A</v>
      </c>
      <c r="P2219" s="1">
        <v>2219</v>
      </c>
      <c r="Q2219" s="46">
        <f>ROUND(class[[#This Row],[count]],-3)</f>
        <v>5000</v>
      </c>
      <c r="R2219" s="59">
        <f>VLOOKUP(class[[#This Row],[count_rd]],caltran!$J$2:$P$182,7,FALSE)</f>
        <v>2625</v>
      </c>
      <c r="S2219" s="63">
        <f>VLOOKUP(class[[#This Row],[count_rd]],caltran!$J$2:$P$182,6,FALSE)</f>
        <v>7375</v>
      </c>
      <c r="T2219" s="1">
        <f>IF(AND(class[[#This Row],[flow]]&gt;=class[[#This Row],[low]], class[[#This Row],[flow]]&lt;=class[[#This Row],[high]]),1,0)</f>
        <v>0</v>
      </c>
    </row>
    <row r="2220" spans="1:20" x14ac:dyDescent="0.25">
      <c r="A2220" s="61">
        <v>5375</v>
      </c>
      <c r="B2220" s="61">
        <v>5</v>
      </c>
      <c r="C2220" s="61">
        <v>1</v>
      </c>
      <c r="D2220" s="68">
        <v>2</v>
      </c>
      <c r="E2220" s="61" t="s">
        <v>77</v>
      </c>
      <c r="F2220" s="61">
        <v>4</v>
      </c>
      <c r="G22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20" s="62">
        <v>3</v>
      </c>
      <c r="I2220" s="62">
        <v>14</v>
      </c>
      <c r="J2220" s="61">
        <v>5553</v>
      </c>
      <c r="K2220" s="4">
        <f>VLOOKUP(class[[#This Row],[hwycov_id]],readme!E:F,2,FALSE)</f>
        <v>8901.6423919999997</v>
      </c>
      <c r="L2220" s="64">
        <f t="shared" si="102"/>
        <v>0.6030330257518457</v>
      </c>
      <c r="M2220" s="65">
        <f t="shared" si="103"/>
        <v>3348.6423919999997</v>
      </c>
      <c r="N2220" s="65">
        <f t="shared" si="104"/>
        <v>11213405.86949948</v>
      </c>
      <c r="O2220" s="66" t="e">
        <v>#N/A</v>
      </c>
      <c r="P2220" s="1">
        <v>2220</v>
      </c>
      <c r="Q2220" s="46">
        <f>ROUND(class[[#This Row],[count]],-3)</f>
        <v>6000</v>
      </c>
      <c r="R2220" s="59">
        <f>VLOOKUP(class[[#This Row],[count_rd]],caltran!$J$2:$P$182,7,FALSE)</f>
        <v>3360.0000000000005</v>
      </c>
      <c r="S2220" s="63">
        <f>VLOOKUP(class[[#This Row],[count_rd]],caltran!$J$2:$P$182,6,FALSE)</f>
        <v>8640</v>
      </c>
      <c r="T2220" s="1">
        <f>IF(AND(class[[#This Row],[flow]]&gt;=class[[#This Row],[low]], class[[#This Row],[flow]]&lt;=class[[#This Row],[high]]),1,0)</f>
        <v>0</v>
      </c>
    </row>
    <row r="2221" spans="1:20" x14ac:dyDescent="0.25">
      <c r="A2221" s="61">
        <v>2364</v>
      </c>
      <c r="B2221" s="61">
        <v>5</v>
      </c>
      <c r="C2221" s="61">
        <v>1</v>
      </c>
      <c r="D2221" s="68">
        <v>2</v>
      </c>
      <c r="E2221" s="61" t="s">
        <v>77</v>
      </c>
      <c r="F2221" s="61">
        <v>4</v>
      </c>
      <c r="G22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21" s="62">
        <v>3</v>
      </c>
      <c r="I2221" s="62">
        <v>14</v>
      </c>
      <c r="J2221" s="61">
        <v>5602</v>
      </c>
      <c r="K2221" s="4">
        <f>VLOOKUP(class[[#This Row],[hwycov_id]],readme!E:F,2,FALSE)</f>
        <v>10928.767078000001</v>
      </c>
      <c r="L2221" s="64">
        <f t="shared" si="102"/>
        <v>0.95086881078186369</v>
      </c>
      <c r="M2221" s="65">
        <f t="shared" si="103"/>
        <v>5326.7670780000008</v>
      </c>
      <c r="N2221" s="65">
        <f t="shared" si="104"/>
        <v>28374447.503264666</v>
      </c>
      <c r="O2221" s="66" t="e">
        <v>#N/A</v>
      </c>
      <c r="P2221" s="1">
        <v>2221</v>
      </c>
      <c r="Q2221" s="46">
        <f>ROUND(class[[#This Row],[count]],-3)</f>
        <v>6000</v>
      </c>
      <c r="R2221" s="59">
        <f>VLOOKUP(class[[#This Row],[count_rd]],caltran!$J$2:$P$182,7,FALSE)</f>
        <v>3360.0000000000005</v>
      </c>
      <c r="S2221" s="63">
        <f>VLOOKUP(class[[#This Row],[count_rd]],caltran!$J$2:$P$182,6,FALSE)</f>
        <v>8640</v>
      </c>
      <c r="T2221" s="1">
        <f>IF(AND(class[[#This Row],[flow]]&gt;=class[[#This Row],[low]], class[[#This Row],[flow]]&lt;=class[[#This Row],[high]]),1,0)</f>
        <v>0</v>
      </c>
    </row>
    <row r="2222" spans="1:20" x14ac:dyDescent="0.25">
      <c r="A2222" s="61">
        <v>8443</v>
      </c>
      <c r="B2222" s="61">
        <v>5</v>
      </c>
      <c r="C2222" s="61">
        <v>1</v>
      </c>
      <c r="D2222" s="68">
        <v>2</v>
      </c>
      <c r="E2222" s="61" t="s">
        <v>77</v>
      </c>
      <c r="F2222" s="61">
        <v>4</v>
      </c>
      <c r="G22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22" s="62">
        <v>3</v>
      </c>
      <c r="I2222" s="62">
        <v>14</v>
      </c>
      <c r="J2222" s="61">
        <v>5681</v>
      </c>
      <c r="K2222" s="4">
        <f>VLOOKUP(class[[#This Row],[hwycov_id]],readme!E:F,2,FALSE)</f>
        <v>7860.8409870000005</v>
      </c>
      <c r="L2222" s="64">
        <f t="shared" si="102"/>
        <v>0.38370726755852846</v>
      </c>
      <c r="M2222" s="65">
        <f t="shared" si="103"/>
        <v>2179.8409870000005</v>
      </c>
      <c r="N2222" s="65">
        <f t="shared" si="104"/>
        <v>4751706.7286051363</v>
      </c>
      <c r="O2222" s="66" t="e">
        <v>#N/A</v>
      </c>
      <c r="P2222" s="1">
        <v>2222</v>
      </c>
      <c r="Q2222" s="46">
        <f>ROUND(class[[#This Row],[count]],-3)</f>
        <v>6000</v>
      </c>
      <c r="R2222" s="59">
        <f>VLOOKUP(class[[#This Row],[count_rd]],caltran!$J$2:$P$182,7,FALSE)</f>
        <v>3360.0000000000005</v>
      </c>
      <c r="S2222" s="63">
        <f>VLOOKUP(class[[#This Row],[count_rd]],caltran!$J$2:$P$182,6,FALSE)</f>
        <v>8640</v>
      </c>
      <c r="T2222" s="1">
        <f>IF(AND(class[[#This Row],[flow]]&gt;=class[[#This Row],[low]], class[[#This Row],[flow]]&lt;=class[[#This Row],[high]]),1,0)</f>
        <v>1</v>
      </c>
    </row>
    <row r="2223" spans="1:20" x14ac:dyDescent="0.25">
      <c r="A2223" s="61">
        <v>16313</v>
      </c>
      <c r="B2223" s="61">
        <v>5</v>
      </c>
      <c r="C2223" s="61">
        <v>1</v>
      </c>
      <c r="D2223" s="68">
        <v>2</v>
      </c>
      <c r="E2223" s="61" t="s">
        <v>77</v>
      </c>
      <c r="F2223" s="61">
        <v>4</v>
      </c>
      <c r="G22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23" s="62">
        <v>7</v>
      </c>
      <c r="I2223" s="62">
        <v>7</v>
      </c>
      <c r="J2223" s="61">
        <v>5700</v>
      </c>
      <c r="K2223" s="4">
        <f>VLOOKUP(class[[#This Row],[hwycov_id]],readme!E:F,2,FALSE)</f>
        <v>7084.1899880000001</v>
      </c>
      <c r="L2223" s="64">
        <f t="shared" si="102"/>
        <v>0.24284034877192995</v>
      </c>
      <c r="M2223" s="65">
        <f t="shared" si="103"/>
        <v>1384.1899880000001</v>
      </c>
      <c r="N2223" s="65">
        <f t="shared" si="104"/>
        <v>1915981.9228794405</v>
      </c>
      <c r="O2223" s="66" t="e">
        <v>#N/A</v>
      </c>
      <c r="P2223" s="1">
        <v>2223</v>
      </c>
      <c r="Q2223" s="46">
        <f>ROUND(class[[#This Row],[count]],-3)</f>
        <v>6000</v>
      </c>
      <c r="R2223" s="59">
        <f>VLOOKUP(class[[#This Row],[count_rd]],caltran!$J$2:$P$182,7,FALSE)</f>
        <v>3360.0000000000005</v>
      </c>
      <c r="S2223" s="63">
        <f>VLOOKUP(class[[#This Row],[count_rd]],caltran!$J$2:$P$182,6,FALSE)</f>
        <v>8640</v>
      </c>
      <c r="T2223" s="1">
        <f>IF(AND(class[[#This Row],[flow]]&gt;=class[[#This Row],[low]], class[[#This Row],[flow]]&lt;=class[[#This Row],[high]]),1,0)</f>
        <v>1</v>
      </c>
    </row>
    <row r="2224" spans="1:20" x14ac:dyDescent="0.25">
      <c r="A2224" s="61">
        <v>1216</v>
      </c>
      <c r="B2224" s="61">
        <v>5</v>
      </c>
      <c r="C2224" s="61">
        <v>1</v>
      </c>
      <c r="D2224" s="68">
        <v>2</v>
      </c>
      <c r="E2224" s="61" t="s">
        <v>77</v>
      </c>
      <c r="F2224" s="61">
        <v>4</v>
      </c>
      <c r="G22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24" s="62">
        <v>3</v>
      </c>
      <c r="I2224" s="62">
        <v>14</v>
      </c>
      <c r="J2224" s="61">
        <v>5720</v>
      </c>
      <c r="K2224" s="4">
        <f>VLOOKUP(class[[#This Row],[hwycov_id]],readme!E:F,2,FALSE)</f>
        <v>2684.8594200000002</v>
      </c>
      <c r="L2224" s="64">
        <f t="shared" si="102"/>
        <v>-0.53061898251748252</v>
      </c>
      <c r="M2224" s="65">
        <f t="shared" si="103"/>
        <v>-3035.1405799999998</v>
      </c>
      <c r="N2224" s="65">
        <f t="shared" si="104"/>
        <v>9212078.3403627351</v>
      </c>
      <c r="O2224" s="66" t="e">
        <v>#N/A</v>
      </c>
      <c r="P2224" s="1">
        <v>2224</v>
      </c>
      <c r="Q2224" s="46">
        <f>ROUND(class[[#This Row],[count]],-3)</f>
        <v>6000</v>
      </c>
      <c r="R2224" s="59">
        <f>VLOOKUP(class[[#This Row],[count_rd]],caltran!$J$2:$P$182,7,FALSE)</f>
        <v>3360.0000000000005</v>
      </c>
      <c r="S2224" s="63">
        <f>VLOOKUP(class[[#This Row],[count_rd]],caltran!$J$2:$P$182,6,FALSE)</f>
        <v>8640</v>
      </c>
      <c r="T2224" s="1">
        <f>IF(AND(class[[#This Row],[flow]]&gt;=class[[#This Row],[low]], class[[#This Row],[flow]]&lt;=class[[#This Row],[high]]),1,0)</f>
        <v>0</v>
      </c>
    </row>
    <row r="2225" spans="1:20" x14ac:dyDescent="0.25">
      <c r="A2225" s="61">
        <v>19452</v>
      </c>
      <c r="B2225" s="61">
        <v>5</v>
      </c>
      <c r="C2225" s="61">
        <v>1</v>
      </c>
      <c r="D2225" s="68">
        <v>2</v>
      </c>
      <c r="E2225" s="61" t="s">
        <v>77</v>
      </c>
      <c r="F2225" s="61">
        <v>4</v>
      </c>
      <c r="G22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25" s="62">
        <v>3</v>
      </c>
      <c r="I2225" s="62">
        <v>14</v>
      </c>
      <c r="J2225" s="61">
        <v>5725</v>
      </c>
      <c r="K2225" s="4">
        <f>VLOOKUP(class[[#This Row],[hwycov_id]],readme!E:F,2,FALSE)</f>
        <v>6986.410973</v>
      </c>
      <c r="L2225" s="64">
        <f t="shared" si="102"/>
        <v>0.2203337944104804</v>
      </c>
      <c r="M2225" s="65">
        <f t="shared" si="103"/>
        <v>1261.410973</v>
      </c>
      <c r="N2225" s="65">
        <f t="shared" si="104"/>
        <v>1591157.6428048068</v>
      </c>
      <c r="O2225" s="66" t="e">
        <v>#N/A</v>
      </c>
      <c r="P2225" s="1">
        <v>2225</v>
      </c>
      <c r="Q2225" s="46">
        <f>ROUND(class[[#This Row],[count]],-3)</f>
        <v>6000</v>
      </c>
      <c r="R2225" s="59">
        <f>VLOOKUP(class[[#This Row],[count_rd]],caltran!$J$2:$P$182,7,FALSE)</f>
        <v>3360.0000000000005</v>
      </c>
      <c r="S2225" s="63">
        <f>VLOOKUP(class[[#This Row],[count_rd]],caltran!$J$2:$P$182,6,FALSE)</f>
        <v>8640</v>
      </c>
      <c r="T2225" s="1">
        <f>IF(AND(class[[#This Row],[flow]]&gt;=class[[#This Row],[low]], class[[#This Row],[flow]]&lt;=class[[#This Row],[high]]),1,0)</f>
        <v>1</v>
      </c>
    </row>
    <row r="2226" spans="1:20" x14ac:dyDescent="0.25">
      <c r="A2226" s="61">
        <v>4304</v>
      </c>
      <c r="B2226" s="61">
        <v>5</v>
      </c>
      <c r="C2226" s="61">
        <v>1</v>
      </c>
      <c r="D2226" s="68">
        <v>2</v>
      </c>
      <c r="E2226" s="61" t="s">
        <v>77</v>
      </c>
      <c r="F2226" s="61">
        <v>4</v>
      </c>
      <c r="G22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26" s="62">
        <v>2</v>
      </c>
      <c r="I2226" s="62">
        <v>14</v>
      </c>
      <c r="J2226" s="61">
        <v>5740</v>
      </c>
      <c r="K2226" s="4">
        <f>VLOOKUP(class[[#This Row],[hwycov_id]],readme!E:F,2,FALSE)</f>
        <v>2016.4849340000001</v>
      </c>
      <c r="L2226" s="64">
        <f t="shared" si="102"/>
        <v>-0.64869600452961673</v>
      </c>
      <c r="M2226" s="65">
        <f t="shared" si="103"/>
        <v>-3723.5150659999999</v>
      </c>
      <c r="N2226" s="65">
        <f t="shared" si="104"/>
        <v>13864564.446728984</v>
      </c>
      <c r="O2226" s="66" t="e">
        <v>#N/A</v>
      </c>
      <c r="P2226" s="1">
        <v>2226</v>
      </c>
      <c r="Q2226" s="46">
        <f>ROUND(class[[#This Row],[count]],-3)</f>
        <v>6000</v>
      </c>
      <c r="R2226" s="59">
        <f>VLOOKUP(class[[#This Row],[count_rd]],caltran!$J$2:$P$182,7,FALSE)</f>
        <v>3360.0000000000005</v>
      </c>
      <c r="S2226" s="63">
        <f>VLOOKUP(class[[#This Row],[count_rd]],caltran!$J$2:$P$182,6,FALSE)</f>
        <v>8640</v>
      </c>
      <c r="T2226" s="1">
        <f>IF(AND(class[[#This Row],[flow]]&gt;=class[[#This Row],[low]], class[[#This Row],[flow]]&lt;=class[[#This Row],[high]]),1,0)</f>
        <v>0</v>
      </c>
    </row>
    <row r="2227" spans="1:20" x14ac:dyDescent="0.25">
      <c r="A2227" s="61">
        <v>20104</v>
      </c>
      <c r="B2227" s="61">
        <v>5</v>
      </c>
      <c r="C2227" s="61">
        <v>1</v>
      </c>
      <c r="D2227" s="68">
        <v>2</v>
      </c>
      <c r="E2227" s="61" t="s">
        <v>77</v>
      </c>
      <c r="F2227" s="61">
        <v>4</v>
      </c>
      <c r="G22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27" s="62">
        <v>3</v>
      </c>
      <c r="I2227" s="62">
        <v>14</v>
      </c>
      <c r="J2227" s="61">
        <v>5767</v>
      </c>
      <c r="K2227" s="4">
        <f>VLOOKUP(class[[#This Row],[hwycov_id]],readme!E:F,2,FALSE)</f>
        <v>2631.2804460000002</v>
      </c>
      <c r="L2227" s="64">
        <f t="shared" si="102"/>
        <v>-0.54373496688052714</v>
      </c>
      <c r="M2227" s="65">
        <f t="shared" si="103"/>
        <v>-3135.7195539999998</v>
      </c>
      <c r="N2227" s="65">
        <f t="shared" si="104"/>
        <v>9832737.1213379577</v>
      </c>
      <c r="O2227" s="66" t="e">
        <v>#N/A</v>
      </c>
      <c r="P2227" s="1">
        <v>2227</v>
      </c>
      <c r="Q2227" s="46">
        <f>ROUND(class[[#This Row],[count]],-3)</f>
        <v>6000</v>
      </c>
      <c r="R2227" s="59">
        <f>VLOOKUP(class[[#This Row],[count_rd]],caltran!$J$2:$P$182,7,FALSE)</f>
        <v>3360.0000000000005</v>
      </c>
      <c r="S2227" s="63">
        <f>VLOOKUP(class[[#This Row],[count_rd]],caltran!$J$2:$P$182,6,FALSE)</f>
        <v>8640</v>
      </c>
      <c r="T2227" s="1">
        <f>IF(AND(class[[#This Row],[flow]]&gt;=class[[#This Row],[low]], class[[#This Row],[flow]]&lt;=class[[#This Row],[high]]),1,0)</f>
        <v>0</v>
      </c>
    </row>
    <row r="2228" spans="1:20" x14ac:dyDescent="0.25">
      <c r="A2228" s="61">
        <v>2122</v>
      </c>
      <c r="B2228" s="61">
        <v>5</v>
      </c>
      <c r="C2228" s="61">
        <v>1</v>
      </c>
      <c r="D2228" s="68">
        <v>1</v>
      </c>
      <c r="E2228" s="61" t="s">
        <v>77</v>
      </c>
      <c r="F2228" s="61">
        <v>4</v>
      </c>
      <c r="G22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28" s="62">
        <v>2</v>
      </c>
      <c r="I2228" s="62">
        <v>14</v>
      </c>
      <c r="J2228" s="61">
        <v>5768</v>
      </c>
      <c r="K2228" s="4">
        <f>VLOOKUP(class[[#This Row],[hwycov_id]],readme!E:F,2,FALSE)</f>
        <v>3379.554611</v>
      </c>
      <c r="L2228" s="64">
        <f t="shared" si="102"/>
        <v>-0.41408553900832179</v>
      </c>
      <c r="M2228" s="65">
        <f t="shared" si="103"/>
        <v>-2388.445389</v>
      </c>
      <c r="N2228" s="65">
        <f t="shared" si="104"/>
        <v>5704671.3762353612</v>
      </c>
      <c r="O2228" s="66" t="e">
        <v>#N/A</v>
      </c>
      <c r="P2228" s="1">
        <v>2228</v>
      </c>
      <c r="Q2228" s="46">
        <f>ROUND(class[[#This Row],[count]],-3)</f>
        <v>6000</v>
      </c>
      <c r="R2228" s="59">
        <f>VLOOKUP(class[[#This Row],[count_rd]],caltran!$J$2:$P$182,7,FALSE)</f>
        <v>3360.0000000000005</v>
      </c>
      <c r="S2228" s="63">
        <f>VLOOKUP(class[[#This Row],[count_rd]],caltran!$J$2:$P$182,6,FALSE)</f>
        <v>8640</v>
      </c>
      <c r="T2228" s="1">
        <f>IF(AND(class[[#This Row],[flow]]&gt;=class[[#This Row],[low]], class[[#This Row],[flow]]&lt;=class[[#This Row],[high]]),1,0)</f>
        <v>1</v>
      </c>
    </row>
    <row r="2229" spans="1:20" x14ac:dyDescent="0.25">
      <c r="A2229" s="61">
        <v>6609</v>
      </c>
      <c r="B2229" s="61">
        <v>5</v>
      </c>
      <c r="C2229" s="61">
        <v>1</v>
      </c>
      <c r="D2229" s="68">
        <v>2</v>
      </c>
      <c r="E2229" s="61" t="s">
        <v>77</v>
      </c>
      <c r="F2229" s="61">
        <v>4</v>
      </c>
      <c r="G22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29" s="62">
        <v>2</v>
      </c>
      <c r="I2229" s="62">
        <v>14</v>
      </c>
      <c r="J2229" s="61">
        <v>5783</v>
      </c>
      <c r="K2229" s="4">
        <f>VLOOKUP(class[[#This Row],[hwycov_id]],readme!E:F,2,FALSE)</f>
        <v>10839.938040999999</v>
      </c>
      <c r="L2229" s="64">
        <f t="shared" ref="L2229:L2292" si="105">K2229/J2229-1</f>
        <v>0.87444890904374883</v>
      </c>
      <c r="M2229" s="65">
        <f t="shared" ref="M2229:M2292" si="106">K2229-J2229</f>
        <v>5056.9380409999994</v>
      </c>
      <c r="N2229" s="65">
        <f t="shared" ref="N2229:N2292" si="107">POWER(M2229,2)</f>
        <v>25572622.350512911</v>
      </c>
      <c r="O2229" s="66" t="e">
        <v>#N/A</v>
      </c>
      <c r="P2229" s="1">
        <v>2229</v>
      </c>
      <c r="Q2229" s="46">
        <f>ROUND(class[[#This Row],[count]],-3)</f>
        <v>6000</v>
      </c>
      <c r="R2229" s="59">
        <f>VLOOKUP(class[[#This Row],[count_rd]],caltran!$J$2:$P$182,7,FALSE)</f>
        <v>3360.0000000000005</v>
      </c>
      <c r="S2229" s="63">
        <f>VLOOKUP(class[[#This Row],[count_rd]],caltran!$J$2:$P$182,6,FALSE)</f>
        <v>8640</v>
      </c>
      <c r="T2229" s="1">
        <f>IF(AND(class[[#This Row],[flow]]&gt;=class[[#This Row],[low]], class[[#This Row],[flow]]&lt;=class[[#This Row],[high]]),1,0)</f>
        <v>0</v>
      </c>
    </row>
    <row r="2230" spans="1:20" x14ac:dyDescent="0.25">
      <c r="A2230" s="61">
        <v>8235</v>
      </c>
      <c r="B2230" s="61">
        <v>5</v>
      </c>
      <c r="C2230" s="61">
        <v>1</v>
      </c>
      <c r="D2230" s="68">
        <v>2</v>
      </c>
      <c r="E2230" s="61" t="s">
        <v>77</v>
      </c>
      <c r="F2230" s="61">
        <v>4</v>
      </c>
      <c r="G22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30" s="62">
        <v>2</v>
      </c>
      <c r="I2230" s="62">
        <v>14</v>
      </c>
      <c r="J2230" s="61">
        <v>5797</v>
      </c>
      <c r="K2230" s="4">
        <f>VLOOKUP(class[[#This Row],[hwycov_id]],readme!E:F,2,FALSE)</f>
        <v>4262.9974650000004</v>
      </c>
      <c r="L2230" s="64">
        <f t="shared" si="105"/>
        <v>-0.26462006813869232</v>
      </c>
      <c r="M2230" s="65">
        <f t="shared" si="106"/>
        <v>-1534.0025349999996</v>
      </c>
      <c r="N2230" s="65">
        <f t="shared" si="107"/>
        <v>2353163.7773864251</v>
      </c>
      <c r="O2230" s="66" t="e">
        <v>#N/A</v>
      </c>
      <c r="P2230" s="1">
        <v>2230</v>
      </c>
      <c r="Q2230" s="46">
        <f>ROUND(class[[#This Row],[count]],-3)</f>
        <v>6000</v>
      </c>
      <c r="R2230" s="59">
        <f>VLOOKUP(class[[#This Row],[count_rd]],caltran!$J$2:$P$182,7,FALSE)</f>
        <v>3360.0000000000005</v>
      </c>
      <c r="S2230" s="63">
        <f>VLOOKUP(class[[#This Row],[count_rd]],caltran!$J$2:$P$182,6,FALSE)</f>
        <v>8640</v>
      </c>
      <c r="T2230" s="1">
        <f>IF(AND(class[[#This Row],[flow]]&gt;=class[[#This Row],[low]], class[[#This Row],[flow]]&lt;=class[[#This Row],[high]]),1,0)</f>
        <v>1</v>
      </c>
    </row>
    <row r="2231" spans="1:20" x14ac:dyDescent="0.25">
      <c r="A2231" s="61">
        <v>15578</v>
      </c>
      <c r="B2231" s="61">
        <v>5</v>
      </c>
      <c r="C2231" s="61">
        <v>1</v>
      </c>
      <c r="D2231" s="68">
        <v>2</v>
      </c>
      <c r="E2231" s="61" t="s">
        <v>77</v>
      </c>
      <c r="F2231" s="61">
        <v>4</v>
      </c>
      <c r="G22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31" s="62">
        <v>4</v>
      </c>
      <c r="I2231" s="62">
        <v>8</v>
      </c>
      <c r="J2231" s="61">
        <v>5800</v>
      </c>
      <c r="K2231" s="4">
        <f>VLOOKUP(class[[#This Row],[hwycov_id]],readme!E:F,2,FALSE)</f>
        <v>562.71055200000001</v>
      </c>
      <c r="L2231" s="64">
        <f t="shared" si="105"/>
        <v>-0.90298093931034484</v>
      </c>
      <c r="M2231" s="65">
        <f t="shared" si="106"/>
        <v>-5237.2894479999995</v>
      </c>
      <c r="N2231" s="65">
        <f t="shared" si="107"/>
        <v>27429200.762132138</v>
      </c>
      <c r="O2231" s="66" t="e">
        <v>#N/A</v>
      </c>
      <c r="P2231" s="1">
        <v>2231</v>
      </c>
      <c r="Q2231" s="46">
        <f>ROUND(class[[#This Row],[count]],-3)</f>
        <v>6000</v>
      </c>
      <c r="R2231" s="59">
        <f>VLOOKUP(class[[#This Row],[count_rd]],caltran!$J$2:$P$182,7,FALSE)</f>
        <v>3360.0000000000005</v>
      </c>
      <c r="S2231" s="63">
        <f>VLOOKUP(class[[#This Row],[count_rd]],caltran!$J$2:$P$182,6,FALSE)</f>
        <v>8640</v>
      </c>
      <c r="T2231" s="1">
        <f>IF(AND(class[[#This Row],[flow]]&gt;=class[[#This Row],[low]], class[[#This Row],[flow]]&lt;=class[[#This Row],[high]]),1,0)</f>
        <v>0</v>
      </c>
    </row>
    <row r="2232" spans="1:20" x14ac:dyDescent="0.25">
      <c r="A2232" s="61">
        <v>2218</v>
      </c>
      <c r="B2232" s="61">
        <v>5</v>
      </c>
      <c r="C2232" s="61">
        <v>1</v>
      </c>
      <c r="D2232" s="68">
        <v>2</v>
      </c>
      <c r="E2232" s="61" t="s">
        <v>77</v>
      </c>
      <c r="F2232" s="61">
        <v>4</v>
      </c>
      <c r="G22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32" s="62">
        <v>2</v>
      </c>
      <c r="I2232" s="62">
        <v>14</v>
      </c>
      <c r="J2232" s="61">
        <v>5881</v>
      </c>
      <c r="K2232" s="4">
        <f>VLOOKUP(class[[#This Row],[hwycov_id]],readme!E:F,2,FALSE)</f>
        <v>6250.1050340000002</v>
      </c>
      <c r="L2232" s="64">
        <f t="shared" si="105"/>
        <v>6.2762291106954526E-2</v>
      </c>
      <c r="M2232" s="65">
        <f t="shared" si="106"/>
        <v>369.10503400000016</v>
      </c>
      <c r="N2232" s="65">
        <f t="shared" si="107"/>
        <v>136238.52612414127</v>
      </c>
      <c r="O2232" s="66" t="e">
        <v>#N/A</v>
      </c>
      <c r="P2232" s="1">
        <v>2232</v>
      </c>
      <c r="Q2232" s="46">
        <f>ROUND(class[[#This Row],[count]],-3)</f>
        <v>6000</v>
      </c>
      <c r="R2232" s="59">
        <f>VLOOKUP(class[[#This Row],[count_rd]],caltran!$J$2:$P$182,7,FALSE)</f>
        <v>3360.0000000000005</v>
      </c>
      <c r="S2232" s="63">
        <f>VLOOKUP(class[[#This Row],[count_rd]],caltran!$J$2:$P$182,6,FALSE)</f>
        <v>8640</v>
      </c>
      <c r="T2232" s="1">
        <f>IF(AND(class[[#This Row],[flow]]&gt;=class[[#This Row],[low]], class[[#This Row],[flow]]&lt;=class[[#This Row],[high]]),1,0)</f>
        <v>1</v>
      </c>
    </row>
    <row r="2233" spans="1:20" x14ac:dyDescent="0.25">
      <c r="A2233" s="61">
        <v>1069</v>
      </c>
      <c r="B2233" s="61">
        <v>5</v>
      </c>
      <c r="C2233" s="61">
        <v>1</v>
      </c>
      <c r="D2233" s="68">
        <v>2</v>
      </c>
      <c r="E2233" s="61" t="s">
        <v>77</v>
      </c>
      <c r="F2233" s="61">
        <v>4</v>
      </c>
      <c r="G22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33" s="62">
        <v>2</v>
      </c>
      <c r="I2233" s="62">
        <v>14</v>
      </c>
      <c r="J2233" s="61">
        <v>5894</v>
      </c>
      <c r="K2233" s="4">
        <f>VLOOKUP(class[[#This Row],[hwycov_id]],readme!E:F,2,FALSE)</f>
        <v>6252.3034010000001</v>
      </c>
      <c r="L2233" s="64">
        <f t="shared" si="105"/>
        <v>6.0791211571089354E-2</v>
      </c>
      <c r="M2233" s="65">
        <f t="shared" si="106"/>
        <v>358.30340100000012</v>
      </c>
      <c r="N2233" s="65">
        <f t="shared" si="107"/>
        <v>128381.32716816688</v>
      </c>
      <c r="O2233" s="66" t="e">
        <v>#N/A</v>
      </c>
      <c r="P2233" s="1">
        <v>2233</v>
      </c>
      <c r="Q2233" s="46">
        <f>ROUND(class[[#This Row],[count]],-3)</f>
        <v>6000</v>
      </c>
      <c r="R2233" s="59">
        <f>VLOOKUP(class[[#This Row],[count_rd]],caltran!$J$2:$P$182,7,FALSE)</f>
        <v>3360.0000000000005</v>
      </c>
      <c r="S2233" s="63">
        <f>VLOOKUP(class[[#This Row],[count_rd]],caltran!$J$2:$P$182,6,FALSE)</f>
        <v>8640</v>
      </c>
      <c r="T2233" s="1">
        <f>IF(AND(class[[#This Row],[flow]]&gt;=class[[#This Row],[low]], class[[#This Row],[flow]]&lt;=class[[#This Row],[high]]),1,0)</f>
        <v>1</v>
      </c>
    </row>
    <row r="2234" spans="1:20" x14ac:dyDescent="0.25">
      <c r="A2234" s="61">
        <v>27461</v>
      </c>
      <c r="B2234" s="61">
        <v>5</v>
      </c>
      <c r="C2234" s="61">
        <v>1</v>
      </c>
      <c r="D2234" s="68">
        <v>2</v>
      </c>
      <c r="E2234" s="61" t="s">
        <v>77</v>
      </c>
      <c r="F2234" s="61">
        <v>4</v>
      </c>
      <c r="G22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34" s="62">
        <v>3</v>
      </c>
      <c r="I2234" s="62">
        <v>14</v>
      </c>
      <c r="J2234" s="61">
        <v>5908</v>
      </c>
      <c r="K2234" s="4">
        <f>VLOOKUP(class[[#This Row],[hwycov_id]],readme!E:F,2,FALSE)</f>
        <v>10823.585152</v>
      </c>
      <c r="L2234" s="64">
        <f t="shared" si="105"/>
        <v>0.83202186052809735</v>
      </c>
      <c r="M2234" s="65">
        <f t="shared" si="106"/>
        <v>4915.5851519999997</v>
      </c>
      <c r="N2234" s="65">
        <f t="shared" si="107"/>
        <v>24162977.386562862</v>
      </c>
      <c r="O2234" s="66" t="e">
        <v>#N/A</v>
      </c>
      <c r="P2234" s="1">
        <v>2234</v>
      </c>
      <c r="Q2234" s="46">
        <f>ROUND(class[[#This Row],[count]],-3)</f>
        <v>6000</v>
      </c>
      <c r="R2234" s="59">
        <f>VLOOKUP(class[[#This Row],[count_rd]],caltran!$J$2:$P$182,7,FALSE)</f>
        <v>3360.0000000000005</v>
      </c>
      <c r="S2234" s="63">
        <f>VLOOKUP(class[[#This Row],[count_rd]],caltran!$J$2:$P$182,6,FALSE)</f>
        <v>8640</v>
      </c>
      <c r="T2234" s="1">
        <f>IF(AND(class[[#This Row],[flow]]&gt;=class[[#This Row],[low]], class[[#This Row],[flow]]&lt;=class[[#This Row],[high]]),1,0)</f>
        <v>0</v>
      </c>
    </row>
    <row r="2235" spans="1:20" x14ac:dyDescent="0.25">
      <c r="A2235" s="61">
        <v>23078</v>
      </c>
      <c r="B2235" s="61">
        <v>5</v>
      </c>
      <c r="C2235" s="61">
        <v>1</v>
      </c>
      <c r="D2235" s="68">
        <v>2</v>
      </c>
      <c r="E2235" s="61" t="s">
        <v>77</v>
      </c>
      <c r="F2235" s="61">
        <v>4</v>
      </c>
      <c r="G22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35" s="62">
        <v>3</v>
      </c>
      <c r="I2235" s="62">
        <v>14</v>
      </c>
      <c r="J2235" s="61">
        <v>5977</v>
      </c>
      <c r="K2235" s="4">
        <f>VLOOKUP(class[[#This Row],[hwycov_id]],readme!E:F,2,FALSE)</f>
        <v>3493.9453680000001</v>
      </c>
      <c r="L2235" s="64">
        <f t="shared" si="105"/>
        <v>-0.41543493926719088</v>
      </c>
      <c r="M2235" s="65">
        <f t="shared" si="106"/>
        <v>-2483.0546319999999</v>
      </c>
      <c r="N2235" s="65">
        <f t="shared" si="107"/>
        <v>6165560.3054966545</v>
      </c>
      <c r="O2235" s="66" t="e">
        <v>#N/A</v>
      </c>
      <c r="P2235" s="1">
        <v>2235</v>
      </c>
      <c r="Q2235" s="46">
        <f>ROUND(class[[#This Row],[count]],-3)</f>
        <v>6000</v>
      </c>
      <c r="R2235" s="59">
        <f>VLOOKUP(class[[#This Row],[count_rd]],caltran!$J$2:$P$182,7,FALSE)</f>
        <v>3360.0000000000005</v>
      </c>
      <c r="S2235" s="63">
        <f>VLOOKUP(class[[#This Row],[count_rd]],caltran!$J$2:$P$182,6,FALSE)</f>
        <v>8640</v>
      </c>
      <c r="T2235" s="1">
        <f>IF(AND(class[[#This Row],[flow]]&gt;=class[[#This Row],[low]], class[[#This Row],[flow]]&lt;=class[[#This Row],[high]]),1,0)</f>
        <v>1</v>
      </c>
    </row>
    <row r="2236" spans="1:20" x14ac:dyDescent="0.25">
      <c r="A2236" s="61">
        <v>2962</v>
      </c>
      <c r="B2236" s="61">
        <v>5</v>
      </c>
      <c r="C2236" s="61">
        <v>1</v>
      </c>
      <c r="D2236" s="68">
        <v>2</v>
      </c>
      <c r="E2236" s="61" t="s">
        <v>77</v>
      </c>
      <c r="F2236" s="61">
        <v>4</v>
      </c>
      <c r="G22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36" s="62">
        <v>3</v>
      </c>
      <c r="I2236" s="62">
        <v>14</v>
      </c>
      <c r="J2236" s="61">
        <v>5985</v>
      </c>
      <c r="K2236" s="4">
        <f>VLOOKUP(class[[#This Row],[hwycov_id]],readme!E:F,2,FALSE)</f>
        <v>9687.1801110000015</v>
      </c>
      <c r="L2236" s="64">
        <f t="shared" si="105"/>
        <v>0.618576459649123</v>
      </c>
      <c r="M2236" s="65">
        <f t="shared" si="106"/>
        <v>3702.1801110000015</v>
      </c>
      <c r="N2236" s="65">
        <f t="shared" si="107"/>
        <v>13706137.574283984</v>
      </c>
      <c r="O2236" s="66" t="e">
        <v>#N/A</v>
      </c>
      <c r="P2236" s="1">
        <v>2236</v>
      </c>
      <c r="Q2236" s="46">
        <f>ROUND(class[[#This Row],[count]],-3)</f>
        <v>6000</v>
      </c>
      <c r="R2236" s="59">
        <f>VLOOKUP(class[[#This Row],[count_rd]],caltran!$J$2:$P$182,7,FALSE)</f>
        <v>3360.0000000000005</v>
      </c>
      <c r="S2236" s="63">
        <f>VLOOKUP(class[[#This Row],[count_rd]],caltran!$J$2:$P$182,6,FALSE)</f>
        <v>8640</v>
      </c>
      <c r="T2236" s="1">
        <f>IF(AND(class[[#This Row],[flow]]&gt;=class[[#This Row],[low]], class[[#This Row],[flow]]&lt;=class[[#This Row],[high]]),1,0)</f>
        <v>0</v>
      </c>
    </row>
    <row r="2237" spans="1:20" x14ac:dyDescent="0.25">
      <c r="A2237" s="61">
        <v>3425</v>
      </c>
      <c r="B2237" s="61">
        <v>5</v>
      </c>
      <c r="C2237" s="61">
        <v>1</v>
      </c>
      <c r="D2237" s="68">
        <v>2</v>
      </c>
      <c r="E2237" s="61" t="s">
        <v>77</v>
      </c>
      <c r="F2237" s="61">
        <v>4</v>
      </c>
      <c r="G22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37" s="62">
        <v>2</v>
      </c>
      <c r="I2237" s="62">
        <v>14</v>
      </c>
      <c r="J2237" s="61">
        <v>6028</v>
      </c>
      <c r="K2237" s="4">
        <f>VLOOKUP(class[[#This Row],[hwycov_id]],readme!E:F,2,FALSE)</f>
        <v>5847.5216450000007</v>
      </c>
      <c r="L2237" s="64">
        <f t="shared" si="105"/>
        <v>-2.9940005806237457E-2</v>
      </c>
      <c r="M2237" s="65">
        <f t="shared" si="106"/>
        <v>-180.47835499999928</v>
      </c>
      <c r="N2237" s="65">
        <f t="shared" si="107"/>
        <v>32572.436623505768</v>
      </c>
      <c r="O2237" s="66" t="e">
        <v>#N/A</v>
      </c>
      <c r="P2237" s="1">
        <v>2237</v>
      </c>
      <c r="Q2237" s="46">
        <f>ROUND(class[[#This Row],[count]],-3)</f>
        <v>6000</v>
      </c>
      <c r="R2237" s="59">
        <f>VLOOKUP(class[[#This Row],[count_rd]],caltran!$J$2:$P$182,7,FALSE)</f>
        <v>3360.0000000000005</v>
      </c>
      <c r="S2237" s="63">
        <f>VLOOKUP(class[[#This Row],[count_rd]],caltran!$J$2:$P$182,6,FALSE)</f>
        <v>8640</v>
      </c>
      <c r="T2237" s="1">
        <f>IF(AND(class[[#This Row],[flow]]&gt;=class[[#This Row],[low]], class[[#This Row],[flow]]&lt;=class[[#This Row],[high]]),1,0)</f>
        <v>1</v>
      </c>
    </row>
    <row r="2238" spans="1:20" x14ac:dyDescent="0.25">
      <c r="A2238" s="61">
        <v>10127</v>
      </c>
      <c r="B2238" s="61">
        <v>5</v>
      </c>
      <c r="C2238" s="61">
        <v>1</v>
      </c>
      <c r="D2238" s="68">
        <v>2</v>
      </c>
      <c r="E2238" s="61" t="s">
        <v>77</v>
      </c>
      <c r="F2238" s="61">
        <v>4</v>
      </c>
      <c r="G22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38" s="62">
        <v>2</v>
      </c>
      <c r="I2238" s="62">
        <v>14</v>
      </c>
      <c r="J2238" s="61">
        <v>6070</v>
      </c>
      <c r="K2238" s="4">
        <f>VLOOKUP(class[[#This Row],[hwycov_id]],readme!E:F,2,FALSE)</f>
        <v>3637.3230589999998</v>
      </c>
      <c r="L2238" s="64">
        <f t="shared" si="105"/>
        <v>-0.40077050098846789</v>
      </c>
      <c r="M2238" s="65">
        <f t="shared" si="106"/>
        <v>-2432.6769410000002</v>
      </c>
      <c r="N2238" s="65">
        <f t="shared" si="107"/>
        <v>5917917.0992731182</v>
      </c>
      <c r="O2238" s="66" t="e">
        <v>#N/A</v>
      </c>
      <c r="P2238" s="1">
        <v>2238</v>
      </c>
      <c r="Q2238" s="46">
        <f>ROUND(class[[#This Row],[count]],-3)</f>
        <v>6000</v>
      </c>
      <c r="R2238" s="59">
        <f>VLOOKUP(class[[#This Row],[count_rd]],caltran!$J$2:$P$182,7,FALSE)</f>
        <v>3360.0000000000005</v>
      </c>
      <c r="S2238" s="63">
        <f>VLOOKUP(class[[#This Row],[count_rd]],caltran!$J$2:$P$182,6,FALSE)</f>
        <v>8640</v>
      </c>
      <c r="T2238" s="1">
        <f>IF(AND(class[[#This Row],[flow]]&gt;=class[[#This Row],[low]], class[[#This Row],[flow]]&lt;=class[[#This Row],[high]]),1,0)</f>
        <v>1</v>
      </c>
    </row>
    <row r="2239" spans="1:20" x14ac:dyDescent="0.25">
      <c r="A2239" s="61">
        <v>11541</v>
      </c>
      <c r="B2239" s="61">
        <v>5</v>
      </c>
      <c r="C2239" s="61">
        <v>1</v>
      </c>
      <c r="D2239" s="68">
        <v>2</v>
      </c>
      <c r="E2239" s="61" t="s">
        <v>77</v>
      </c>
      <c r="F2239" s="61">
        <v>4</v>
      </c>
      <c r="G22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39" s="62">
        <v>3</v>
      </c>
      <c r="I2239" s="62">
        <v>14</v>
      </c>
      <c r="J2239" s="61">
        <v>6201</v>
      </c>
      <c r="K2239" s="4">
        <f>VLOOKUP(class[[#This Row],[hwycov_id]],readme!E:F,2,FALSE)</f>
        <v>12539.285626000001</v>
      </c>
      <c r="L2239" s="64">
        <f t="shared" si="105"/>
        <v>1.022139272052895</v>
      </c>
      <c r="M2239" s="65">
        <f t="shared" si="106"/>
        <v>6338.2856260000008</v>
      </c>
      <c r="N2239" s="65">
        <f t="shared" si="107"/>
        <v>40173864.676758222</v>
      </c>
      <c r="O2239" s="66" t="e">
        <v>#N/A</v>
      </c>
      <c r="P2239" s="1">
        <v>2239</v>
      </c>
      <c r="Q2239" s="46">
        <f>ROUND(class[[#This Row],[count]],-3)</f>
        <v>6000</v>
      </c>
      <c r="R2239" s="59">
        <f>VLOOKUP(class[[#This Row],[count_rd]],caltran!$J$2:$P$182,7,FALSE)</f>
        <v>3360.0000000000005</v>
      </c>
      <c r="S2239" s="63">
        <f>VLOOKUP(class[[#This Row],[count_rd]],caltran!$J$2:$P$182,6,FALSE)</f>
        <v>8640</v>
      </c>
      <c r="T2239" s="1">
        <f>IF(AND(class[[#This Row],[flow]]&gt;=class[[#This Row],[low]], class[[#This Row],[flow]]&lt;=class[[#This Row],[high]]),1,0)</f>
        <v>0</v>
      </c>
    </row>
    <row r="2240" spans="1:20" x14ac:dyDescent="0.25">
      <c r="A2240" s="61">
        <v>2812</v>
      </c>
      <c r="B2240" s="61">
        <v>5</v>
      </c>
      <c r="C2240" s="61">
        <v>1</v>
      </c>
      <c r="D2240" s="68">
        <v>2</v>
      </c>
      <c r="E2240" s="61" t="s">
        <v>77</v>
      </c>
      <c r="F2240" s="61">
        <v>4</v>
      </c>
      <c r="G22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40" s="62">
        <v>2</v>
      </c>
      <c r="I2240" s="62">
        <v>14</v>
      </c>
      <c r="J2240" s="61">
        <v>6258</v>
      </c>
      <c r="K2240" s="4">
        <f>VLOOKUP(class[[#This Row],[hwycov_id]],readme!E:F,2,FALSE)</f>
        <v>12104.570748</v>
      </c>
      <c r="L2240" s="64">
        <f t="shared" si="105"/>
        <v>0.93425547267497611</v>
      </c>
      <c r="M2240" s="65">
        <f t="shared" si="106"/>
        <v>5846.5707480000001</v>
      </c>
      <c r="N2240" s="65">
        <f t="shared" si="107"/>
        <v>34182389.511369281</v>
      </c>
      <c r="O2240" s="66" t="e">
        <v>#N/A</v>
      </c>
      <c r="P2240" s="1">
        <v>2240</v>
      </c>
      <c r="Q2240" s="46">
        <f>ROUND(class[[#This Row],[count]],-3)</f>
        <v>6000</v>
      </c>
      <c r="R2240" s="59">
        <f>VLOOKUP(class[[#This Row],[count_rd]],caltran!$J$2:$P$182,7,FALSE)</f>
        <v>3360.0000000000005</v>
      </c>
      <c r="S2240" s="63">
        <f>VLOOKUP(class[[#This Row],[count_rd]],caltran!$J$2:$P$182,6,FALSE)</f>
        <v>8640</v>
      </c>
      <c r="T2240" s="1">
        <f>IF(AND(class[[#This Row],[flow]]&gt;=class[[#This Row],[low]], class[[#This Row],[flow]]&lt;=class[[#This Row],[high]]),1,0)</f>
        <v>0</v>
      </c>
    </row>
    <row r="2241" spans="1:20" x14ac:dyDescent="0.25">
      <c r="A2241" s="61">
        <v>18377</v>
      </c>
      <c r="B2241" s="61">
        <v>5</v>
      </c>
      <c r="C2241" s="61">
        <v>1</v>
      </c>
      <c r="D2241" s="68">
        <v>2</v>
      </c>
      <c r="E2241" s="61" t="s">
        <v>77</v>
      </c>
      <c r="F2241" s="61">
        <v>4</v>
      </c>
      <c r="G22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41" s="62">
        <v>2</v>
      </c>
      <c r="I2241" s="62">
        <v>14</v>
      </c>
      <c r="J2241" s="61">
        <v>6288</v>
      </c>
      <c r="K2241" s="4">
        <f>VLOOKUP(class[[#This Row],[hwycov_id]],readme!E:F,2,FALSE)</f>
        <v>7652.0165410000009</v>
      </c>
      <c r="L2241" s="64">
        <f t="shared" si="105"/>
        <v>0.21692375015903331</v>
      </c>
      <c r="M2241" s="65">
        <f t="shared" si="106"/>
        <v>1364.0165410000009</v>
      </c>
      <c r="N2241" s="65">
        <f t="shared" si="107"/>
        <v>1860541.124121607</v>
      </c>
      <c r="O2241" s="66" t="e">
        <v>#N/A</v>
      </c>
      <c r="P2241" s="1">
        <v>2241</v>
      </c>
      <c r="Q2241" s="46">
        <f>ROUND(class[[#This Row],[count]],-3)</f>
        <v>6000</v>
      </c>
      <c r="R2241" s="59">
        <f>VLOOKUP(class[[#This Row],[count_rd]],caltran!$J$2:$P$182,7,FALSE)</f>
        <v>3360.0000000000005</v>
      </c>
      <c r="S2241" s="63">
        <f>VLOOKUP(class[[#This Row],[count_rd]],caltran!$J$2:$P$182,6,FALSE)</f>
        <v>8640</v>
      </c>
      <c r="T2241" s="1">
        <f>IF(AND(class[[#This Row],[flow]]&gt;=class[[#This Row],[low]], class[[#This Row],[flow]]&lt;=class[[#This Row],[high]]),1,0)</f>
        <v>1</v>
      </c>
    </row>
    <row r="2242" spans="1:20" x14ac:dyDescent="0.25">
      <c r="A2242" s="61">
        <v>18983</v>
      </c>
      <c r="B2242" s="61">
        <v>5</v>
      </c>
      <c r="C2242" s="61">
        <v>1</v>
      </c>
      <c r="D2242" s="68">
        <v>2</v>
      </c>
      <c r="E2242" s="61" t="s">
        <v>77</v>
      </c>
      <c r="F2242" s="61">
        <v>4</v>
      </c>
      <c r="G22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42" s="62">
        <v>2</v>
      </c>
      <c r="I2242" s="62">
        <v>3</v>
      </c>
      <c r="J2242" s="61">
        <v>6300</v>
      </c>
      <c r="K2242" s="4">
        <f>VLOOKUP(class[[#This Row],[hwycov_id]],readme!E:F,2,FALSE)</f>
        <v>1684.1830759999998</v>
      </c>
      <c r="L2242" s="64">
        <f t="shared" si="105"/>
        <v>-0.73266935301587299</v>
      </c>
      <c r="M2242" s="65">
        <f t="shared" si="106"/>
        <v>-4615.8169240000007</v>
      </c>
      <c r="N2242" s="65">
        <f t="shared" si="107"/>
        <v>21305765.875884827</v>
      </c>
      <c r="O2242" s="66" t="e">
        <v>#N/A</v>
      </c>
      <c r="P2242" s="1">
        <v>2242</v>
      </c>
      <c r="Q2242" s="46">
        <f>ROUND(class[[#This Row],[count]],-3)</f>
        <v>6000</v>
      </c>
      <c r="R2242" s="59">
        <f>VLOOKUP(class[[#This Row],[count_rd]],caltran!$J$2:$P$182,7,FALSE)</f>
        <v>3360.0000000000005</v>
      </c>
      <c r="S2242" s="63">
        <f>VLOOKUP(class[[#This Row],[count_rd]],caltran!$J$2:$P$182,6,FALSE)</f>
        <v>8640</v>
      </c>
      <c r="T2242" s="1">
        <f>IF(AND(class[[#This Row],[flow]]&gt;=class[[#This Row],[low]], class[[#This Row],[flow]]&lt;=class[[#This Row],[high]]),1,0)</f>
        <v>0</v>
      </c>
    </row>
    <row r="2243" spans="1:20" x14ac:dyDescent="0.25">
      <c r="A2243" s="61">
        <v>20923</v>
      </c>
      <c r="B2243" s="61">
        <v>5</v>
      </c>
      <c r="C2243" s="61">
        <v>1</v>
      </c>
      <c r="D2243" s="68">
        <v>2</v>
      </c>
      <c r="E2243" s="61" t="s">
        <v>77</v>
      </c>
      <c r="F2243" s="61">
        <v>4</v>
      </c>
      <c r="G22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43" s="62">
        <v>7</v>
      </c>
      <c r="I2243" s="62">
        <v>7</v>
      </c>
      <c r="J2243" s="61">
        <v>6300</v>
      </c>
      <c r="K2243" s="4">
        <f>VLOOKUP(class[[#This Row],[hwycov_id]],readme!E:F,2,FALSE)</f>
        <v>7036.9778020000003</v>
      </c>
      <c r="L2243" s="64">
        <f t="shared" si="105"/>
        <v>0.11698060349206352</v>
      </c>
      <c r="M2243" s="65">
        <f t="shared" si="106"/>
        <v>736.97780200000034</v>
      </c>
      <c r="N2243" s="65">
        <f t="shared" si="107"/>
        <v>543136.28064075171</v>
      </c>
      <c r="O2243" s="66" t="e">
        <v>#N/A</v>
      </c>
      <c r="P2243" s="1">
        <v>2243</v>
      </c>
      <c r="Q2243" s="46">
        <f>ROUND(class[[#This Row],[count]],-3)</f>
        <v>6000</v>
      </c>
      <c r="R2243" s="59">
        <f>VLOOKUP(class[[#This Row],[count_rd]],caltran!$J$2:$P$182,7,FALSE)</f>
        <v>3360.0000000000005</v>
      </c>
      <c r="S2243" s="63">
        <f>VLOOKUP(class[[#This Row],[count_rd]],caltran!$J$2:$P$182,6,FALSE)</f>
        <v>8640</v>
      </c>
      <c r="T2243" s="1">
        <f>IF(AND(class[[#This Row],[flow]]&gt;=class[[#This Row],[low]], class[[#This Row],[flow]]&lt;=class[[#This Row],[high]]),1,0)</f>
        <v>1</v>
      </c>
    </row>
    <row r="2244" spans="1:20" x14ac:dyDescent="0.25">
      <c r="A2244" s="61">
        <v>17754</v>
      </c>
      <c r="B2244" s="61">
        <v>5</v>
      </c>
      <c r="C2244" s="61">
        <v>1</v>
      </c>
      <c r="D2244" s="68">
        <v>2</v>
      </c>
      <c r="E2244" s="61" t="s">
        <v>77</v>
      </c>
      <c r="F2244" s="61">
        <v>4</v>
      </c>
      <c r="G22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44" s="62">
        <v>2</v>
      </c>
      <c r="I2244" s="62">
        <v>14</v>
      </c>
      <c r="J2244" s="61">
        <v>6310</v>
      </c>
      <c r="K2244" s="4">
        <f>VLOOKUP(class[[#This Row],[hwycov_id]],readme!E:F,2,FALSE)</f>
        <v>8485.1838229999994</v>
      </c>
      <c r="L2244" s="64">
        <f t="shared" si="105"/>
        <v>0.34472009873217102</v>
      </c>
      <c r="M2244" s="65">
        <f t="shared" si="106"/>
        <v>2175.1838229999994</v>
      </c>
      <c r="N2244" s="65">
        <f t="shared" si="107"/>
        <v>4731424.6638408927</v>
      </c>
      <c r="O2244" s="66" t="e">
        <v>#N/A</v>
      </c>
      <c r="P2244" s="1">
        <v>2244</v>
      </c>
      <c r="Q2244" s="46">
        <f>ROUND(class[[#This Row],[count]],-3)</f>
        <v>6000</v>
      </c>
      <c r="R2244" s="59">
        <f>VLOOKUP(class[[#This Row],[count_rd]],caltran!$J$2:$P$182,7,FALSE)</f>
        <v>3360.0000000000005</v>
      </c>
      <c r="S2244" s="63">
        <f>VLOOKUP(class[[#This Row],[count_rd]],caltran!$J$2:$P$182,6,FALSE)</f>
        <v>8640</v>
      </c>
      <c r="T2244" s="1">
        <f>IF(AND(class[[#This Row],[flow]]&gt;=class[[#This Row],[low]], class[[#This Row],[flow]]&lt;=class[[#This Row],[high]]),1,0)</f>
        <v>1</v>
      </c>
    </row>
    <row r="2245" spans="1:20" x14ac:dyDescent="0.25">
      <c r="A2245" s="61">
        <v>2350</v>
      </c>
      <c r="B2245" s="61">
        <v>5</v>
      </c>
      <c r="C2245" s="61">
        <v>1</v>
      </c>
      <c r="D2245" s="68">
        <v>2</v>
      </c>
      <c r="E2245" s="61" t="s">
        <v>77</v>
      </c>
      <c r="F2245" s="61">
        <v>4</v>
      </c>
      <c r="G22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45" s="62">
        <v>3</v>
      </c>
      <c r="I2245" s="62">
        <v>14</v>
      </c>
      <c r="J2245" s="61">
        <v>6341</v>
      </c>
      <c r="K2245" s="4">
        <f>VLOOKUP(class[[#This Row],[hwycov_id]],readme!E:F,2,FALSE)</f>
        <v>7226.5637220000008</v>
      </c>
      <c r="L2245" s="64">
        <f t="shared" si="105"/>
        <v>0.13965679261946073</v>
      </c>
      <c r="M2245" s="65">
        <f t="shared" si="106"/>
        <v>885.56372200000078</v>
      </c>
      <c r="N2245" s="65">
        <f t="shared" si="107"/>
        <v>784223.10572249466</v>
      </c>
      <c r="O2245" s="66" t="e">
        <v>#N/A</v>
      </c>
      <c r="P2245" s="1">
        <v>2245</v>
      </c>
      <c r="Q2245" s="46">
        <f>ROUND(class[[#This Row],[count]],-3)</f>
        <v>6000</v>
      </c>
      <c r="R2245" s="59">
        <f>VLOOKUP(class[[#This Row],[count_rd]],caltran!$J$2:$P$182,7,FALSE)</f>
        <v>3360.0000000000005</v>
      </c>
      <c r="S2245" s="63">
        <f>VLOOKUP(class[[#This Row],[count_rd]],caltran!$J$2:$P$182,6,FALSE)</f>
        <v>8640</v>
      </c>
      <c r="T2245" s="1">
        <f>IF(AND(class[[#This Row],[flow]]&gt;=class[[#This Row],[low]], class[[#This Row],[flow]]&lt;=class[[#This Row],[high]]),1,0)</f>
        <v>1</v>
      </c>
    </row>
    <row r="2246" spans="1:20" x14ac:dyDescent="0.25">
      <c r="A2246" s="61">
        <v>1825</v>
      </c>
      <c r="B2246" s="61">
        <v>5</v>
      </c>
      <c r="C2246" s="61">
        <v>1</v>
      </c>
      <c r="D2246" s="68">
        <v>1</v>
      </c>
      <c r="E2246" s="61" t="s">
        <v>77</v>
      </c>
      <c r="F2246" s="61">
        <v>4</v>
      </c>
      <c r="G22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46" s="62">
        <v>2</v>
      </c>
      <c r="I2246" s="62">
        <v>14</v>
      </c>
      <c r="J2246" s="61">
        <v>6363</v>
      </c>
      <c r="K2246" s="4">
        <f>VLOOKUP(class[[#This Row],[hwycov_id]],readme!E:F,2,FALSE)</f>
        <v>10178.623443</v>
      </c>
      <c r="L2246" s="64">
        <f t="shared" si="105"/>
        <v>0.59965793540782664</v>
      </c>
      <c r="M2246" s="65">
        <f t="shared" si="106"/>
        <v>3815.6234430000004</v>
      </c>
      <c r="N2246" s="65">
        <f t="shared" si="107"/>
        <v>14558982.258771177</v>
      </c>
      <c r="O2246" s="66" t="e">
        <v>#N/A</v>
      </c>
      <c r="P2246" s="1">
        <v>2246</v>
      </c>
      <c r="Q2246" s="46">
        <f>ROUND(class[[#This Row],[count]],-3)</f>
        <v>6000</v>
      </c>
      <c r="R2246" s="59">
        <f>VLOOKUP(class[[#This Row],[count_rd]],caltran!$J$2:$P$182,7,FALSE)</f>
        <v>3360.0000000000005</v>
      </c>
      <c r="S2246" s="63">
        <f>VLOOKUP(class[[#This Row],[count_rd]],caltran!$J$2:$P$182,6,FALSE)</f>
        <v>8640</v>
      </c>
      <c r="T2246" s="1">
        <f>IF(AND(class[[#This Row],[flow]]&gt;=class[[#This Row],[low]], class[[#This Row],[flow]]&lt;=class[[#This Row],[high]]),1,0)</f>
        <v>0</v>
      </c>
    </row>
    <row r="2247" spans="1:20" x14ac:dyDescent="0.25">
      <c r="A2247" s="61">
        <v>5012</v>
      </c>
      <c r="B2247" s="61">
        <v>5</v>
      </c>
      <c r="C2247" s="61">
        <v>1</v>
      </c>
      <c r="D2247" s="68">
        <v>2</v>
      </c>
      <c r="E2247" s="61" t="s">
        <v>77</v>
      </c>
      <c r="F2247" s="61">
        <v>4</v>
      </c>
      <c r="G22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47" s="62">
        <v>2</v>
      </c>
      <c r="I2247" s="62">
        <v>14</v>
      </c>
      <c r="J2247" s="61">
        <v>6394</v>
      </c>
      <c r="K2247" s="4">
        <f>VLOOKUP(class[[#This Row],[hwycov_id]],readme!E:F,2,FALSE)</f>
        <v>10687.633629</v>
      </c>
      <c r="L2247" s="64">
        <f t="shared" si="105"/>
        <v>0.67150979496402874</v>
      </c>
      <c r="M2247" s="65">
        <f t="shared" si="106"/>
        <v>4293.6336289999999</v>
      </c>
      <c r="N2247" s="65">
        <f t="shared" si="107"/>
        <v>18435289.740079708</v>
      </c>
      <c r="O2247" s="66" t="e">
        <v>#N/A</v>
      </c>
      <c r="P2247" s="1">
        <v>2247</v>
      </c>
      <c r="Q2247" s="46">
        <f>ROUND(class[[#This Row],[count]],-3)</f>
        <v>6000</v>
      </c>
      <c r="R2247" s="59">
        <f>VLOOKUP(class[[#This Row],[count_rd]],caltran!$J$2:$P$182,7,FALSE)</f>
        <v>3360.0000000000005</v>
      </c>
      <c r="S2247" s="63">
        <f>VLOOKUP(class[[#This Row],[count_rd]],caltran!$J$2:$P$182,6,FALSE)</f>
        <v>8640</v>
      </c>
      <c r="T2247" s="1">
        <f>IF(AND(class[[#This Row],[flow]]&gt;=class[[#This Row],[low]], class[[#This Row],[flow]]&lt;=class[[#This Row],[high]]),1,0)</f>
        <v>0</v>
      </c>
    </row>
    <row r="2248" spans="1:20" x14ac:dyDescent="0.25">
      <c r="A2248" s="61">
        <v>3834</v>
      </c>
      <c r="B2248" s="61">
        <v>5</v>
      </c>
      <c r="C2248" s="61">
        <v>1</v>
      </c>
      <c r="D2248" s="68">
        <v>2</v>
      </c>
      <c r="E2248" s="61" t="s">
        <v>77</v>
      </c>
      <c r="F2248" s="61">
        <v>4</v>
      </c>
      <c r="G22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48" s="62">
        <v>3</v>
      </c>
      <c r="I2248" s="62">
        <v>14</v>
      </c>
      <c r="J2248" s="61">
        <v>6473</v>
      </c>
      <c r="K2248" s="4">
        <f>VLOOKUP(class[[#This Row],[hwycov_id]],readme!E:F,2,FALSE)</f>
        <v>7890.5454640000007</v>
      </c>
      <c r="L2248" s="64">
        <f t="shared" si="105"/>
        <v>0.21899358319171958</v>
      </c>
      <c r="M2248" s="65">
        <f t="shared" si="106"/>
        <v>1417.5454640000007</v>
      </c>
      <c r="N2248" s="65">
        <f t="shared" si="107"/>
        <v>2009435.1425069773</v>
      </c>
      <c r="O2248" s="66" t="e">
        <v>#N/A</v>
      </c>
      <c r="P2248" s="1">
        <v>2248</v>
      </c>
      <c r="Q2248" s="46">
        <f>ROUND(class[[#This Row],[count]],-3)</f>
        <v>6000</v>
      </c>
      <c r="R2248" s="59">
        <f>VLOOKUP(class[[#This Row],[count_rd]],caltran!$J$2:$P$182,7,FALSE)</f>
        <v>3360.0000000000005</v>
      </c>
      <c r="S2248" s="63">
        <f>VLOOKUP(class[[#This Row],[count_rd]],caltran!$J$2:$P$182,6,FALSE)</f>
        <v>8640</v>
      </c>
      <c r="T2248" s="1">
        <f>IF(AND(class[[#This Row],[flow]]&gt;=class[[#This Row],[low]], class[[#This Row],[flow]]&lt;=class[[#This Row],[high]]),1,0)</f>
        <v>1</v>
      </c>
    </row>
    <row r="2249" spans="1:20" x14ac:dyDescent="0.25">
      <c r="A2249" s="61">
        <v>24565</v>
      </c>
      <c r="B2249" s="61">
        <v>5</v>
      </c>
      <c r="C2249" s="61">
        <v>1</v>
      </c>
      <c r="D2249" s="68">
        <v>2</v>
      </c>
      <c r="E2249" s="61" t="s">
        <v>77</v>
      </c>
      <c r="F2249" s="61">
        <v>4</v>
      </c>
      <c r="G22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49" s="62">
        <v>2</v>
      </c>
      <c r="I2249" s="62">
        <v>14</v>
      </c>
      <c r="J2249" s="61">
        <v>6495</v>
      </c>
      <c r="K2249" s="4">
        <f>VLOOKUP(class[[#This Row],[hwycov_id]],readme!E:F,2,FALSE)</f>
        <v>5290.6367920000002</v>
      </c>
      <c r="L2249" s="64">
        <f t="shared" si="105"/>
        <v>-0.18542928529638181</v>
      </c>
      <c r="M2249" s="65">
        <f t="shared" si="106"/>
        <v>-1204.3632079999998</v>
      </c>
      <c r="N2249" s="65">
        <f t="shared" si="107"/>
        <v>1450490.7367840507</v>
      </c>
      <c r="O2249" s="66" t="e">
        <v>#N/A</v>
      </c>
      <c r="P2249" s="1">
        <v>2249</v>
      </c>
      <c r="Q2249" s="46">
        <f>ROUND(class[[#This Row],[count]],-3)</f>
        <v>6000</v>
      </c>
      <c r="R2249" s="59">
        <f>VLOOKUP(class[[#This Row],[count_rd]],caltran!$J$2:$P$182,7,FALSE)</f>
        <v>3360.0000000000005</v>
      </c>
      <c r="S2249" s="63">
        <f>VLOOKUP(class[[#This Row],[count_rd]],caltran!$J$2:$P$182,6,FALSE)</f>
        <v>8640</v>
      </c>
      <c r="T2249" s="1">
        <f>IF(AND(class[[#This Row],[flow]]&gt;=class[[#This Row],[low]], class[[#This Row],[flow]]&lt;=class[[#This Row],[high]]),1,0)</f>
        <v>1</v>
      </c>
    </row>
    <row r="2250" spans="1:20" x14ac:dyDescent="0.25">
      <c r="A2250" s="61">
        <v>3884</v>
      </c>
      <c r="B2250" s="61">
        <v>5</v>
      </c>
      <c r="C2250" s="61">
        <v>1</v>
      </c>
      <c r="D2250" s="68">
        <v>2</v>
      </c>
      <c r="E2250" s="61" t="s">
        <v>77</v>
      </c>
      <c r="F2250" s="61">
        <v>4</v>
      </c>
      <c r="G22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50" s="62">
        <v>3</v>
      </c>
      <c r="I2250" s="62">
        <v>14</v>
      </c>
      <c r="J2250" s="61">
        <v>6523</v>
      </c>
      <c r="K2250" s="4">
        <f>VLOOKUP(class[[#This Row],[hwycov_id]],readme!E:F,2,FALSE)</f>
        <v>6818.9682199999997</v>
      </c>
      <c r="L2250" s="64">
        <f t="shared" si="105"/>
        <v>4.5373021615820797E-2</v>
      </c>
      <c r="M2250" s="65">
        <f t="shared" si="106"/>
        <v>295.96821999999975</v>
      </c>
      <c r="N2250" s="65">
        <f t="shared" si="107"/>
        <v>87597.18724996825</v>
      </c>
      <c r="O2250" s="66" t="e">
        <v>#N/A</v>
      </c>
      <c r="P2250" s="1">
        <v>2250</v>
      </c>
      <c r="Q2250" s="46">
        <f>ROUND(class[[#This Row],[count]],-3)</f>
        <v>7000</v>
      </c>
      <c r="R2250" s="59">
        <f>VLOOKUP(class[[#This Row],[count_rd]],caltran!$J$2:$P$182,7,FALSE)</f>
        <v>4024.9999999999995</v>
      </c>
      <c r="S2250" s="63">
        <f>VLOOKUP(class[[#This Row],[count_rd]],caltran!$J$2:$P$182,6,FALSE)</f>
        <v>9975</v>
      </c>
      <c r="T2250" s="1">
        <f>IF(AND(class[[#This Row],[flow]]&gt;=class[[#This Row],[low]], class[[#This Row],[flow]]&lt;=class[[#This Row],[high]]),1,0)</f>
        <v>1</v>
      </c>
    </row>
    <row r="2251" spans="1:20" x14ac:dyDescent="0.25">
      <c r="A2251" s="61">
        <v>11638</v>
      </c>
      <c r="B2251" s="61">
        <v>5</v>
      </c>
      <c r="C2251" s="61">
        <v>1</v>
      </c>
      <c r="D2251" s="68">
        <v>2</v>
      </c>
      <c r="E2251" s="61" t="s">
        <v>77</v>
      </c>
      <c r="F2251" s="61">
        <v>4</v>
      </c>
      <c r="G22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51" s="62">
        <v>2</v>
      </c>
      <c r="I2251" s="62">
        <v>14</v>
      </c>
      <c r="J2251" s="61">
        <v>6651</v>
      </c>
      <c r="K2251" s="4">
        <f>VLOOKUP(class[[#This Row],[hwycov_id]],readme!E:F,2,FALSE)</f>
        <v>5287.0431979999994</v>
      </c>
      <c r="L2251" s="64">
        <f t="shared" si="105"/>
        <v>-0.20507544760186447</v>
      </c>
      <c r="M2251" s="65">
        <f t="shared" si="106"/>
        <v>-1363.9568020000006</v>
      </c>
      <c r="N2251" s="65">
        <f t="shared" si="107"/>
        <v>1860378.157722069</v>
      </c>
      <c r="O2251" s="66" t="e">
        <v>#N/A</v>
      </c>
      <c r="P2251" s="1">
        <v>2251</v>
      </c>
      <c r="Q2251" s="46">
        <f>ROUND(class[[#This Row],[count]],-3)</f>
        <v>7000</v>
      </c>
      <c r="R2251" s="59">
        <f>VLOOKUP(class[[#This Row],[count_rd]],caltran!$J$2:$P$182,7,FALSE)</f>
        <v>4024.9999999999995</v>
      </c>
      <c r="S2251" s="63">
        <f>VLOOKUP(class[[#This Row],[count_rd]],caltran!$J$2:$P$182,6,FALSE)</f>
        <v>9975</v>
      </c>
      <c r="T2251" s="1">
        <f>IF(AND(class[[#This Row],[flow]]&gt;=class[[#This Row],[low]], class[[#This Row],[flow]]&lt;=class[[#This Row],[high]]),1,0)</f>
        <v>1</v>
      </c>
    </row>
    <row r="2252" spans="1:20" x14ac:dyDescent="0.25">
      <c r="A2252" s="61">
        <v>20315</v>
      </c>
      <c r="B2252" s="61">
        <v>5</v>
      </c>
      <c r="C2252" s="61">
        <v>1</v>
      </c>
      <c r="D2252" s="68">
        <v>2</v>
      </c>
      <c r="E2252" s="61" t="s">
        <v>77</v>
      </c>
      <c r="F2252" s="61">
        <v>4</v>
      </c>
      <c r="G22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52" s="62">
        <v>2</v>
      </c>
      <c r="I2252" s="62">
        <v>14</v>
      </c>
      <c r="J2252" s="61">
        <v>6651</v>
      </c>
      <c r="K2252" s="4">
        <f>VLOOKUP(class[[#This Row],[hwycov_id]],readme!E:F,2,FALSE)</f>
        <v>10409.312881000002</v>
      </c>
      <c r="L2252" s="64">
        <f t="shared" si="105"/>
        <v>0.56507485806645641</v>
      </c>
      <c r="M2252" s="65">
        <f t="shared" si="106"/>
        <v>3758.3128810000017</v>
      </c>
      <c r="N2252" s="65">
        <f t="shared" si="107"/>
        <v>14124915.711490532</v>
      </c>
      <c r="O2252" s="66" t="e">
        <v>#N/A</v>
      </c>
      <c r="P2252" s="1">
        <v>2252</v>
      </c>
      <c r="Q2252" s="46">
        <f>ROUND(class[[#This Row],[count]],-3)</f>
        <v>7000</v>
      </c>
      <c r="R2252" s="59">
        <f>VLOOKUP(class[[#This Row],[count_rd]],caltran!$J$2:$P$182,7,FALSE)</f>
        <v>4024.9999999999995</v>
      </c>
      <c r="S2252" s="63">
        <f>VLOOKUP(class[[#This Row],[count_rd]],caltran!$J$2:$P$182,6,FALSE)</f>
        <v>9975</v>
      </c>
      <c r="T2252" s="1">
        <f>IF(AND(class[[#This Row],[flow]]&gt;=class[[#This Row],[low]], class[[#This Row],[flow]]&lt;=class[[#This Row],[high]]),1,0)</f>
        <v>0</v>
      </c>
    </row>
    <row r="2253" spans="1:20" x14ac:dyDescent="0.25">
      <c r="A2253" s="61">
        <v>22377</v>
      </c>
      <c r="B2253" s="61">
        <v>5</v>
      </c>
      <c r="C2253" s="61">
        <v>1</v>
      </c>
      <c r="D2253" s="68">
        <v>2</v>
      </c>
      <c r="E2253" s="61" t="s">
        <v>77</v>
      </c>
      <c r="F2253" s="61">
        <v>4</v>
      </c>
      <c r="G22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53" s="62">
        <v>5</v>
      </c>
      <c r="I2253" s="62">
        <v>19</v>
      </c>
      <c r="J2253" s="61">
        <v>6700</v>
      </c>
      <c r="K2253" s="4">
        <f>VLOOKUP(class[[#This Row],[hwycov_id]],readme!E:F,2,FALSE)</f>
        <v>1010.726722</v>
      </c>
      <c r="L2253" s="64">
        <f t="shared" si="105"/>
        <v>-0.84914526537313439</v>
      </c>
      <c r="M2253" s="65">
        <f t="shared" si="106"/>
        <v>-5689.2732779999997</v>
      </c>
      <c r="N2253" s="65">
        <f t="shared" si="107"/>
        <v>32367830.43176486</v>
      </c>
      <c r="O2253" s="66" t="e">
        <v>#N/A</v>
      </c>
      <c r="P2253" s="1">
        <v>2253</v>
      </c>
      <c r="Q2253" s="46">
        <f>ROUND(class[[#This Row],[count]],-3)</f>
        <v>7000</v>
      </c>
      <c r="R2253" s="59">
        <f>VLOOKUP(class[[#This Row],[count_rd]],caltran!$J$2:$P$182,7,FALSE)</f>
        <v>4024.9999999999995</v>
      </c>
      <c r="S2253" s="63">
        <f>VLOOKUP(class[[#This Row],[count_rd]],caltran!$J$2:$P$182,6,FALSE)</f>
        <v>9975</v>
      </c>
      <c r="T2253" s="1">
        <f>IF(AND(class[[#This Row],[flow]]&gt;=class[[#This Row],[low]], class[[#This Row],[flow]]&lt;=class[[#This Row],[high]]),1,0)</f>
        <v>0</v>
      </c>
    </row>
    <row r="2254" spans="1:20" x14ac:dyDescent="0.25">
      <c r="A2254" s="61">
        <v>4239</v>
      </c>
      <c r="B2254" s="61">
        <v>5</v>
      </c>
      <c r="C2254" s="61">
        <v>1</v>
      </c>
      <c r="D2254" s="68">
        <v>2</v>
      </c>
      <c r="E2254" s="61" t="s">
        <v>77</v>
      </c>
      <c r="F2254" s="61">
        <v>4</v>
      </c>
      <c r="G22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54" s="62">
        <v>7</v>
      </c>
      <c r="I2254" s="62">
        <v>7</v>
      </c>
      <c r="J2254" s="61">
        <v>6700</v>
      </c>
      <c r="K2254" s="4">
        <f>VLOOKUP(class[[#This Row],[hwycov_id]],readme!E:F,2,FALSE)</f>
        <v>5141.0171369999998</v>
      </c>
      <c r="L2254" s="64">
        <f t="shared" si="105"/>
        <v>-0.23268400940298506</v>
      </c>
      <c r="M2254" s="65">
        <f t="shared" si="106"/>
        <v>-1558.9828630000002</v>
      </c>
      <c r="N2254" s="65">
        <f t="shared" si="107"/>
        <v>2430427.5671276771</v>
      </c>
      <c r="O2254" s="66" t="e">
        <v>#N/A</v>
      </c>
      <c r="P2254" s="1">
        <v>2254</v>
      </c>
      <c r="Q2254" s="46">
        <f>ROUND(class[[#This Row],[count]],-3)</f>
        <v>7000</v>
      </c>
      <c r="R2254" s="59">
        <f>VLOOKUP(class[[#This Row],[count_rd]],caltran!$J$2:$P$182,7,FALSE)</f>
        <v>4024.9999999999995</v>
      </c>
      <c r="S2254" s="63">
        <f>VLOOKUP(class[[#This Row],[count_rd]],caltran!$J$2:$P$182,6,FALSE)</f>
        <v>9975</v>
      </c>
      <c r="T2254" s="1">
        <f>IF(AND(class[[#This Row],[flow]]&gt;=class[[#This Row],[low]], class[[#This Row],[flow]]&lt;=class[[#This Row],[high]]),1,0)</f>
        <v>1</v>
      </c>
    </row>
    <row r="2255" spans="1:20" x14ac:dyDescent="0.25">
      <c r="A2255" s="61">
        <v>8420</v>
      </c>
      <c r="B2255" s="61">
        <v>5</v>
      </c>
      <c r="C2255" s="61">
        <v>1</v>
      </c>
      <c r="D2255" s="68">
        <v>2</v>
      </c>
      <c r="E2255" s="61" t="s">
        <v>77</v>
      </c>
      <c r="F2255" s="61">
        <v>4</v>
      </c>
      <c r="G22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55" s="62">
        <v>3</v>
      </c>
      <c r="I2255" s="62">
        <v>14</v>
      </c>
      <c r="J2255" s="61">
        <v>6738</v>
      </c>
      <c r="K2255" s="4">
        <f>VLOOKUP(class[[#This Row],[hwycov_id]],readme!E:F,2,FALSE)</f>
        <v>2988.7904529999996</v>
      </c>
      <c r="L2255" s="64">
        <f t="shared" si="105"/>
        <v>-0.55642765612941525</v>
      </c>
      <c r="M2255" s="65">
        <f t="shared" si="106"/>
        <v>-3749.2095470000004</v>
      </c>
      <c r="N2255" s="65">
        <f t="shared" si="107"/>
        <v>14056572.227315947</v>
      </c>
      <c r="O2255" s="66" t="e">
        <v>#N/A</v>
      </c>
      <c r="P2255" s="1">
        <v>2255</v>
      </c>
      <c r="Q2255" s="46">
        <f>ROUND(class[[#This Row],[count]],-3)</f>
        <v>7000</v>
      </c>
      <c r="R2255" s="59">
        <f>VLOOKUP(class[[#This Row],[count_rd]],caltran!$J$2:$P$182,7,FALSE)</f>
        <v>4024.9999999999995</v>
      </c>
      <c r="S2255" s="63">
        <f>VLOOKUP(class[[#This Row],[count_rd]],caltran!$J$2:$P$182,6,FALSE)</f>
        <v>9975</v>
      </c>
      <c r="T2255" s="1">
        <f>IF(AND(class[[#This Row],[flow]]&gt;=class[[#This Row],[low]], class[[#This Row],[flow]]&lt;=class[[#This Row],[high]]),1,0)</f>
        <v>0</v>
      </c>
    </row>
    <row r="2256" spans="1:20" x14ac:dyDescent="0.25">
      <c r="A2256" s="61">
        <v>17760</v>
      </c>
      <c r="B2256" s="61">
        <v>5</v>
      </c>
      <c r="C2256" s="61">
        <v>1</v>
      </c>
      <c r="D2256" s="68">
        <v>2</v>
      </c>
      <c r="E2256" s="61" t="s">
        <v>77</v>
      </c>
      <c r="F2256" s="61">
        <v>4</v>
      </c>
      <c r="G22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56" s="62">
        <v>2</v>
      </c>
      <c r="I2256" s="62">
        <v>3</v>
      </c>
      <c r="J2256" s="61">
        <v>6800</v>
      </c>
      <c r="K2256" s="4">
        <f>VLOOKUP(class[[#This Row],[hwycov_id]],readme!E:F,2,FALSE)</f>
        <v>1331.2434370000001</v>
      </c>
      <c r="L2256" s="64">
        <f t="shared" si="105"/>
        <v>-0.80422890632352939</v>
      </c>
      <c r="M2256" s="65">
        <f t="shared" si="106"/>
        <v>-5468.7565629999999</v>
      </c>
      <c r="N2256" s="65">
        <f t="shared" si="107"/>
        <v>29907298.34535557</v>
      </c>
      <c r="O2256" s="66" t="e">
        <v>#N/A</v>
      </c>
      <c r="P2256" s="1">
        <v>2256</v>
      </c>
      <c r="Q2256" s="46">
        <f>ROUND(class[[#This Row],[count]],-3)</f>
        <v>7000</v>
      </c>
      <c r="R2256" s="59">
        <f>VLOOKUP(class[[#This Row],[count_rd]],caltran!$J$2:$P$182,7,FALSE)</f>
        <v>4024.9999999999995</v>
      </c>
      <c r="S2256" s="63">
        <f>VLOOKUP(class[[#This Row],[count_rd]],caltran!$J$2:$P$182,6,FALSE)</f>
        <v>9975</v>
      </c>
      <c r="T2256" s="1">
        <f>IF(AND(class[[#This Row],[flow]]&gt;=class[[#This Row],[low]], class[[#This Row],[flow]]&lt;=class[[#This Row],[high]]),1,0)</f>
        <v>0</v>
      </c>
    </row>
    <row r="2257" spans="1:20" x14ac:dyDescent="0.25">
      <c r="A2257" s="61">
        <v>270</v>
      </c>
      <c r="B2257" s="61">
        <v>5</v>
      </c>
      <c r="C2257" s="61">
        <v>1</v>
      </c>
      <c r="D2257" s="68">
        <v>1</v>
      </c>
      <c r="E2257" s="61" t="s">
        <v>77</v>
      </c>
      <c r="F2257" s="61">
        <v>4</v>
      </c>
      <c r="G22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57" s="62">
        <v>2</v>
      </c>
      <c r="I2257" s="62">
        <v>14</v>
      </c>
      <c r="J2257" s="61">
        <v>6878</v>
      </c>
      <c r="K2257" s="4">
        <f>VLOOKUP(class[[#This Row],[hwycov_id]],readme!E:F,2,FALSE)</f>
        <v>3612.3229529999999</v>
      </c>
      <c r="L2257" s="64">
        <f t="shared" si="105"/>
        <v>-0.47480038485024723</v>
      </c>
      <c r="M2257" s="65">
        <f t="shared" si="106"/>
        <v>-3265.6770470000001</v>
      </c>
      <c r="N2257" s="65">
        <f t="shared" si="107"/>
        <v>10664646.575302642</v>
      </c>
      <c r="O2257" s="66" t="e">
        <v>#N/A</v>
      </c>
      <c r="P2257" s="1">
        <v>2257</v>
      </c>
      <c r="Q2257" s="46">
        <f>ROUND(class[[#This Row],[count]],-3)</f>
        <v>7000</v>
      </c>
      <c r="R2257" s="59">
        <f>VLOOKUP(class[[#This Row],[count_rd]],caltran!$J$2:$P$182,7,FALSE)</f>
        <v>4024.9999999999995</v>
      </c>
      <c r="S2257" s="63">
        <f>VLOOKUP(class[[#This Row],[count_rd]],caltran!$J$2:$P$182,6,FALSE)</f>
        <v>9975</v>
      </c>
      <c r="T2257" s="1">
        <f>IF(AND(class[[#This Row],[flow]]&gt;=class[[#This Row],[low]], class[[#This Row],[flow]]&lt;=class[[#This Row],[high]]),1,0)</f>
        <v>0</v>
      </c>
    </row>
    <row r="2258" spans="1:20" x14ac:dyDescent="0.25">
      <c r="A2258" s="61">
        <v>11618</v>
      </c>
      <c r="B2258" s="61">
        <v>5</v>
      </c>
      <c r="C2258" s="61">
        <v>1</v>
      </c>
      <c r="D2258" s="68">
        <v>2</v>
      </c>
      <c r="E2258" s="61" t="s">
        <v>77</v>
      </c>
      <c r="F2258" s="61">
        <v>4</v>
      </c>
      <c r="G22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58" s="62">
        <v>3</v>
      </c>
      <c r="I2258" s="62">
        <v>14</v>
      </c>
      <c r="J2258" s="61">
        <v>6933</v>
      </c>
      <c r="K2258" s="4">
        <f>VLOOKUP(class[[#This Row],[hwycov_id]],readme!E:F,2,FALSE)</f>
        <v>2490.3083449999999</v>
      </c>
      <c r="L2258" s="64">
        <f t="shared" si="105"/>
        <v>-0.64080364272320778</v>
      </c>
      <c r="M2258" s="65">
        <f t="shared" si="106"/>
        <v>-4442.6916550000005</v>
      </c>
      <c r="N2258" s="65">
        <f t="shared" si="107"/>
        <v>19737509.141406644</v>
      </c>
      <c r="O2258" s="66" t="e">
        <v>#N/A</v>
      </c>
      <c r="P2258" s="1">
        <v>2258</v>
      </c>
      <c r="Q2258" s="46">
        <f>ROUND(class[[#This Row],[count]],-3)</f>
        <v>7000</v>
      </c>
      <c r="R2258" s="59">
        <f>VLOOKUP(class[[#This Row],[count_rd]],caltran!$J$2:$P$182,7,FALSE)</f>
        <v>4024.9999999999995</v>
      </c>
      <c r="S2258" s="63">
        <f>VLOOKUP(class[[#This Row],[count_rd]],caltran!$J$2:$P$182,6,FALSE)</f>
        <v>9975</v>
      </c>
      <c r="T2258" s="1">
        <f>IF(AND(class[[#This Row],[flow]]&gt;=class[[#This Row],[low]], class[[#This Row],[flow]]&lt;=class[[#This Row],[high]]),1,0)</f>
        <v>0</v>
      </c>
    </row>
    <row r="2259" spans="1:20" x14ac:dyDescent="0.25">
      <c r="A2259" s="61">
        <v>21943</v>
      </c>
      <c r="B2259" s="61">
        <v>5</v>
      </c>
      <c r="C2259" s="61">
        <v>1</v>
      </c>
      <c r="D2259" s="68">
        <v>2</v>
      </c>
      <c r="E2259" s="61" t="s">
        <v>77</v>
      </c>
      <c r="F2259" s="61">
        <v>4</v>
      </c>
      <c r="G22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59" s="62">
        <v>3</v>
      </c>
      <c r="I2259" s="62">
        <v>14</v>
      </c>
      <c r="J2259" s="61">
        <v>7031</v>
      </c>
      <c r="K2259" s="4">
        <f>VLOOKUP(class[[#This Row],[hwycov_id]],readme!E:F,2,FALSE)</f>
        <v>15786.884598000001</v>
      </c>
      <c r="L2259" s="64">
        <f t="shared" si="105"/>
        <v>1.2453256432939837</v>
      </c>
      <c r="M2259" s="65">
        <f t="shared" si="106"/>
        <v>8755.8845980000006</v>
      </c>
      <c r="N2259" s="65">
        <f t="shared" si="107"/>
        <v>76665515.093493626</v>
      </c>
      <c r="O2259" s="66" t="e">
        <v>#N/A</v>
      </c>
      <c r="P2259" s="1">
        <v>2259</v>
      </c>
      <c r="Q2259" s="46">
        <f>ROUND(class[[#This Row],[count]],-3)</f>
        <v>7000</v>
      </c>
      <c r="R2259" s="59">
        <f>VLOOKUP(class[[#This Row],[count_rd]],caltran!$J$2:$P$182,7,FALSE)</f>
        <v>4024.9999999999995</v>
      </c>
      <c r="S2259" s="63">
        <f>VLOOKUP(class[[#This Row],[count_rd]],caltran!$J$2:$P$182,6,FALSE)</f>
        <v>9975</v>
      </c>
      <c r="T2259" s="1">
        <f>IF(AND(class[[#This Row],[flow]]&gt;=class[[#This Row],[low]], class[[#This Row],[flow]]&lt;=class[[#This Row],[high]]),1,0)</f>
        <v>0</v>
      </c>
    </row>
    <row r="2260" spans="1:20" x14ac:dyDescent="0.25">
      <c r="A2260" s="61">
        <v>14767</v>
      </c>
      <c r="B2260" s="61">
        <v>5</v>
      </c>
      <c r="C2260" s="61">
        <v>1</v>
      </c>
      <c r="D2260" s="68">
        <v>2</v>
      </c>
      <c r="E2260" s="61" t="s">
        <v>77</v>
      </c>
      <c r="F2260" s="61">
        <v>4</v>
      </c>
      <c r="G22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60" s="62">
        <v>3</v>
      </c>
      <c r="I2260" s="62">
        <v>14</v>
      </c>
      <c r="J2260" s="61">
        <v>7075</v>
      </c>
      <c r="K2260" s="4">
        <f>VLOOKUP(class[[#This Row],[hwycov_id]],readme!E:F,2,FALSE)</f>
        <v>17757.770097000001</v>
      </c>
      <c r="L2260" s="64">
        <f t="shared" si="105"/>
        <v>1.5099321691872793</v>
      </c>
      <c r="M2260" s="65">
        <f t="shared" si="106"/>
        <v>10682.770097000001</v>
      </c>
      <c r="N2260" s="65">
        <f t="shared" si="107"/>
        <v>114121576.9453574</v>
      </c>
      <c r="O2260" s="66" t="e">
        <v>#N/A</v>
      </c>
      <c r="P2260" s="1">
        <v>2260</v>
      </c>
      <c r="Q2260" s="46">
        <f>ROUND(class[[#This Row],[count]],-3)</f>
        <v>7000</v>
      </c>
      <c r="R2260" s="59">
        <f>VLOOKUP(class[[#This Row],[count_rd]],caltran!$J$2:$P$182,7,FALSE)</f>
        <v>4024.9999999999995</v>
      </c>
      <c r="S2260" s="63">
        <f>VLOOKUP(class[[#This Row],[count_rd]],caltran!$J$2:$P$182,6,FALSE)</f>
        <v>9975</v>
      </c>
      <c r="T2260" s="1">
        <f>IF(AND(class[[#This Row],[flow]]&gt;=class[[#This Row],[low]], class[[#This Row],[flow]]&lt;=class[[#This Row],[high]]),1,0)</f>
        <v>0</v>
      </c>
    </row>
    <row r="2261" spans="1:20" x14ac:dyDescent="0.25">
      <c r="A2261" s="61">
        <v>1929</v>
      </c>
      <c r="B2261" s="61">
        <v>5</v>
      </c>
      <c r="C2261" s="61">
        <v>1</v>
      </c>
      <c r="D2261" s="68">
        <v>2</v>
      </c>
      <c r="E2261" s="61" t="s">
        <v>77</v>
      </c>
      <c r="F2261" s="61">
        <v>4</v>
      </c>
      <c r="G22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61" s="62">
        <v>2</v>
      </c>
      <c r="I2261" s="62">
        <v>14</v>
      </c>
      <c r="J2261" s="61">
        <v>7086</v>
      </c>
      <c r="K2261" s="4">
        <f>VLOOKUP(class[[#This Row],[hwycov_id]],readme!E:F,2,FALSE)</f>
        <v>8915.251701000001</v>
      </c>
      <c r="L2261" s="64">
        <f t="shared" si="105"/>
        <v>0.25815011303979696</v>
      </c>
      <c r="M2261" s="65">
        <f t="shared" si="106"/>
        <v>1829.251701000001</v>
      </c>
      <c r="N2261" s="65">
        <f t="shared" si="107"/>
        <v>3346161.7856113971</v>
      </c>
      <c r="O2261" s="66" t="e">
        <v>#VALUE!</v>
      </c>
      <c r="P2261" s="1">
        <v>2261</v>
      </c>
      <c r="Q2261" s="46">
        <f>ROUND(class[[#This Row],[count]],-3)</f>
        <v>7000</v>
      </c>
      <c r="R2261" s="59">
        <f>VLOOKUP(class[[#This Row],[count_rd]],caltran!$J$2:$P$182,7,FALSE)</f>
        <v>4024.9999999999995</v>
      </c>
      <c r="S2261" s="63">
        <f>VLOOKUP(class[[#This Row],[count_rd]],caltran!$J$2:$P$182,6,FALSE)</f>
        <v>9975</v>
      </c>
      <c r="T2261" s="1">
        <f>IF(AND(class[[#This Row],[flow]]&gt;=class[[#This Row],[low]], class[[#This Row],[flow]]&lt;=class[[#This Row],[high]]),1,0)</f>
        <v>1</v>
      </c>
    </row>
    <row r="2262" spans="1:20" x14ac:dyDescent="0.25">
      <c r="A2262" s="61">
        <v>4519</v>
      </c>
      <c r="B2262" s="61">
        <v>5</v>
      </c>
      <c r="C2262" s="61">
        <v>1</v>
      </c>
      <c r="D2262" s="68">
        <v>2</v>
      </c>
      <c r="E2262" s="61" t="s">
        <v>77</v>
      </c>
      <c r="F2262" s="61">
        <v>4</v>
      </c>
      <c r="G22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62" s="62">
        <v>3</v>
      </c>
      <c r="I2262" s="62">
        <v>14</v>
      </c>
      <c r="J2262" s="61">
        <v>7149</v>
      </c>
      <c r="K2262" s="4">
        <f>VLOOKUP(class[[#This Row],[hwycov_id]],readme!E:F,2,FALSE)</f>
        <v>8659.313431999999</v>
      </c>
      <c r="L2262" s="64">
        <f t="shared" si="105"/>
        <v>0.21126219499230658</v>
      </c>
      <c r="M2262" s="65">
        <f t="shared" si="106"/>
        <v>1510.313431999999</v>
      </c>
      <c r="N2262" s="65">
        <f t="shared" si="107"/>
        <v>2281046.6628796156</v>
      </c>
      <c r="O2262" s="66" t="e">
        <v>#VALUE!</v>
      </c>
      <c r="P2262" s="1">
        <v>2262</v>
      </c>
      <c r="Q2262" s="46">
        <f>ROUND(class[[#This Row],[count]],-3)</f>
        <v>7000</v>
      </c>
      <c r="R2262" s="59">
        <f>VLOOKUP(class[[#This Row],[count_rd]],caltran!$J$2:$P$182,7,FALSE)</f>
        <v>4024.9999999999995</v>
      </c>
      <c r="S2262" s="63">
        <f>VLOOKUP(class[[#This Row],[count_rd]],caltran!$J$2:$P$182,6,FALSE)</f>
        <v>9975</v>
      </c>
      <c r="T2262" s="1">
        <f>IF(AND(class[[#This Row],[flow]]&gt;=class[[#This Row],[low]], class[[#This Row],[flow]]&lt;=class[[#This Row],[high]]),1,0)</f>
        <v>1</v>
      </c>
    </row>
    <row r="2263" spans="1:20" x14ac:dyDescent="0.25">
      <c r="A2263" s="61">
        <v>17591</v>
      </c>
      <c r="B2263" s="61">
        <v>5</v>
      </c>
      <c r="C2263" s="61">
        <v>1</v>
      </c>
      <c r="D2263" s="68">
        <v>2</v>
      </c>
      <c r="E2263" s="61" t="s">
        <v>77</v>
      </c>
      <c r="F2263" s="61">
        <v>4</v>
      </c>
      <c r="G22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63" s="62">
        <v>2</v>
      </c>
      <c r="I2263" s="62">
        <v>14</v>
      </c>
      <c r="J2263" s="61">
        <v>7333</v>
      </c>
      <c r="K2263" s="4">
        <f>VLOOKUP(class[[#This Row],[hwycov_id]],readme!E:F,2,FALSE)</f>
        <v>7164.3273979999994</v>
      </c>
      <c r="L2263" s="64">
        <f t="shared" si="105"/>
        <v>-2.3001854902495622E-2</v>
      </c>
      <c r="M2263" s="65">
        <f t="shared" si="106"/>
        <v>-168.67260200000055</v>
      </c>
      <c r="N2263" s="65">
        <f t="shared" si="107"/>
        <v>28450.446665450589</v>
      </c>
      <c r="O2263" s="66" t="e">
        <v>#VALUE!</v>
      </c>
      <c r="P2263" s="1">
        <v>2263</v>
      </c>
      <c r="Q2263" s="46">
        <f>ROUND(class[[#This Row],[count]],-3)</f>
        <v>7000</v>
      </c>
      <c r="R2263" s="59">
        <f>VLOOKUP(class[[#This Row],[count_rd]],caltran!$J$2:$P$182,7,FALSE)</f>
        <v>4024.9999999999995</v>
      </c>
      <c r="S2263" s="63">
        <f>VLOOKUP(class[[#This Row],[count_rd]],caltran!$J$2:$P$182,6,FALSE)</f>
        <v>9975</v>
      </c>
      <c r="T2263" s="1">
        <f>IF(AND(class[[#This Row],[flow]]&gt;=class[[#This Row],[low]], class[[#This Row],[flow]]&lt;=class[[#This Row],[high]]),1,0)</f>
        <v>1</v>
      </c>
    </row>
    <row r="2264" spans="1:20" x14ac:dyDescent="0.25">
      <c r="A2264" s="61">
        <v>2958</v>
      </c>
      <c r="B2264" s="61">
        <v>5</v>
      </c>
      <c r="C2264" s="61">
        <v>1</v>
      </c>
      <c r="D2264" s="68">
        <v>2</v>
      </c>
      <c r="E2264" s="61" t="s">
        <v>77</v>
      </c>
      <c r="F2264" s="61">
        <v>4</v>
      </c>
      <c r="G22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64" s="62">
        <v>3</v>
      </c>
      <c r="I2264" s="62">
        <v>14</v>
      </c>
      <c r="J2264" s="61">
        <v>7382</v>
      </c>
      <c r="K2264" s="4">
        <f>VLOOKUP(class[[#This Row],[hwycov_id]],readme!E:F,2,FALSE)</f>
        <v>7877.2212839999993</v>
      </c>
      <c r="L2264" s="64">
        <f t="shared" si="105"/>
        <v>6.7084974803576225E-2</v>
      </c>
      <c r="M2264" s="65">
        <f t="shared" si="106"/>
        <v>495.22128399999929</v>
      </c>
      <c r="N2264" s="65">
        <f t="shared" si="107"/>
        <v>245244.12012660794</v>
      </c>
      <c r="O2264" s="66" t="e">
        <v>#VALUE!</v>
      </c>
      <c r="P2264" s="1">
        <v>2264</v>
      </c>
      <c r="Q2264" s="46">
        <f>ROUND(class[[#This Row],[count]],-3)</f>
        <v>7000</v>
      </c>
      <c r="R2264" s="59">
        <f>VLOOKUP(class[[#This Row],[count_rd]],caltran!$J$2:$P$182,7,FALSE)</f>
        <v>4024.9999999999995</v>
      </c>
      <c r="S2264" s="63">
        <f>VLOOKUP(class[[#This Row],[count_rd]],caltran!$J$2:$P$182,6,FALSE)</f>
        <v>9975</v>
      </c>
      <c r="T2264" s="1">
        <f>IF(AND(class[[#This Row],[flow]]&gt;=class[[#This Row],[low]], class[[#This Row],[flow]]&lt;=class[[#This Row],[high]]),1,0)</f>
        <v>1</v>
      </c>
    </row>
    <row r="2265" spans="1:20" x14ac:dyDescent="0.25">
      <c r="A2265" s="61">
        <v>17567</v>
      </c>
      <c r="B2265" s="61">
        <v>5</v>
      </c>
      <c r="C2265" s="61">
        <v>1</v>
      </c>
      <c r="D2265" s="68">
        <v>1</v>
      </c>
      <c r="E2265" s="61" t="s">
        <v>77</v>
      </c>
      <c r="F2265" s="61">
        <v>4</v>
      </c>
      <c r="G22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65" s="62">
        <v>2</v>
      </c>
      <c r="I2265" s="62">
        <v>14</v>
      </c>
      <c r="J2265" s="61">
        <v>7422</v>
      </c>
      <c r="K2265" s="4">
        <f>VLOOKUP(class[[#This Row],[hwycov_id]],readme!E:F,2,FALSE)</f>
        <v>8942.1610040000014</v>
      </c>
      <c r="L2265" s="64">
        <f t="shared" si="105"/>
        <v>0.20481824360010803</v>
      </c>
      <c r="M2265" s="65">
        <f t="shared" si="106"/>
        <v>1520.1610040000014</v>
      </c>
      <c r="N2265" s="65">
        <f t="shared" si="107"/>
        <v>2310889.4780822922</v>
      </c>
      <c r="O2265" s="66" t="e">
        <v>#VALUE!</v>
      </c>
      <c r="P2265" s="1">
        <v>2265</v>
      </c>
      <c r="Q2265" s="46">
        <f>ROUND(class[[#This Row],[count]],-3)</f>
        <v>7000</v>
      </c>
      <c r="R2265" s="59">
        <f>VLOOKUP(class[[#This Row],[count_rd]],caltran!$J$2:$P$182,7,FALSE)</f>
        <v>4024.9999999999995</v>
      </c>
      <c r="S2265" s="63">
        <f>VLOOKUP(class[[#This Row],[count_rd]],caltran!$J$2:$P$182,6,FALSE)</f>
        <v>9975</v>
      </c>
      <c r="T2265" s="1">
        <f>IF(AND(class[[#This Row],[flow]]&gt;=class[[#This Row],[low]], class[[#This Row],[flow]]&lt;=class[[#This Row],[high]]),1,0)</f>
        <v>1</v>
      </c>
    </row>
    <row r="2266" spans="1:20" x14ac:dyDescent="0.25">
      <c r="A2266" s="61">
        <v>4571</v>
      </c>
      <c r="B2266" s="61">
        <v>5</v>
      </c>
      <c r="C2266" s="61">
        <v>1</v>
      </c>
      <c r="D2266" s="68">
        <v>2</v>
      </c>
      <c r="E2266" s="61" t="s">
        <v>77</v>
      </c>
      <c r="F2266" s="61">
        <v>4</v>
      </c>
      <c r="G22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66" s="62">
        <v>4</v>
      </c>
      <c r="I2266" s="62">
        <v>2</v>
      </c>
      <c r="J2266" s="61">
        <v>7500</v>
      </c>
      <c r="K2266" s="4">
        <f>VLOOKUP(class[[#This Row],[hwycov_id]],readme!E:F,2,FALSE)</f>
        <v>7154.4345300000004</v>
      </c>
      <c r="L2266" s="64">
        <f t="shared" si="105"/>
        <v>-4.6075395999999991E-2</v>
      </c>
      <c r="M2266" s="65">
        <f t="shared" si="106"/>
        <v>-345.56546999999955</v>
      </c>
      <c r="N2266" s="65">
        <f t="shared" si="107"/>
        <v>119415.49405632059</v>
      </c>
      <c r="O2266" s="66" t="e">
        <v>#VALUE!</v>
      </c>
      <c r="P2266" s="1">
        <v>2266</v>
      </c>
      <c r="Q2266" s="46">
        <f>ROUND(class[[#This Row],[count]],-3)</f>
        <v>8000</v>
      </c>
      <c r="R2266" s="59">
        <f>VLOOKUP(class[[#This Row],[count_rd]],caltran!$J$2:$P$182,7,FALSE)</f>
        <v>4720.0000000000009</v>
      </c>
      <c r="S2266" s="63">
        <f>VLOOKUP(class[[#This Row],[count_rd]],caltran!$J$2:$P$182,6,FALSE)</f>
        <v>11280</v>
      </c>
      <c r="T2266" s="1">
        <f>IF(AND(class[[#This Row],[flow]]&gt;=class[[#This Row],[low]], class[[#This Row],[flow]]&lt;=class[[#This Row],[high]]),1,0)</f>
        <v>1</v>
      </c>
    </row>
    <row r="2267" spans="1:20" x14ac:dyDescent="0.25">
      <c r="A2267" s="61">
        <v>18732</v>
      </c>
      <c r="B2267" s="61">
        <v>5</v>
      </c>
      <c r="C2267" s="61">
        <v>1</v>
      </c>
      <c r="D2267" s="68">
        <v>2</v>
      </c>
      <c r="E2267" s="61" t="s">
        <v>77</v>
      </c>
      <c r="F2267" s="61">
        <v>4</v>
      </c>
      <c r="G22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67" s="62">
        <v>2</v>
      </c>
      <c r="I2267" s="62">
        <v>14</v>
      </c>
      <c r="J2267" s="61">
        <v>7519</v>
      </c>
      <c r="K2267" s="4">
        <f>VLOOKUP(class[[#This Row],[hwycov_id]],readme!E:F,2,FALSE)</f>
        <v>11282.581436</v>
      </c>
      <c r="L2267" s="64">
        <f t="shared" si="105"/>
        <v>0.50054281633195918</v>
      </c>
      <c r="M2267" s="65">
        <f t="shared" si="106"/>
        <v>3763.5814360000004</v>
      </c>
      <c r="N2267" s="65">
        <f t="shared" si="107"/>
        <v>14164545.225403825</v>
      </c>
      <c r="O2267" s="66" t="e">
        <v>#VALUE!</v>
      </c>
      <c r="P2267" s="1">
        <v>2267</v>
      </c>
      <c r="Q2267" s="46">
        <f>ROUND(class[[#This Row],[count]],-3)</f>
        <v>8000</v>
      </c>
      <c r="R2267" s="59">
        <f>VLOOKUP(class[[#This Row],[count_rd]],caltran!$J$2:$P$182,7,FALSE)</f>
        <v>4720.0000000000009</v>
      </c>
      <c r="S2267" s="63">
        <f>VLOOKUP(class[[#This Row],[count_rd]],caltran!$J$2:$P$182,6,FALSE)</f>
        <v>11280</v>
      </c>
      <c r="T2267" s="1">
        <f>IF(AND(class[[#This Row],[flow]]&gt;=class[[#This Row],[low]], class[[#This Row],[flow]]&lt;=class[[#This Row],[high]]),1,0)</f>
        <v>0</v>
      </c>
    </row>
    <row r="2268" spans="1:20" x14ac:dyDescent="0.25">
      <c r="A2268" s="61">
        <v>8371</v>
      </c>
      <c r="B2268" s="61">
        <v>5</v>
      </c>
      <c r="C2268" s="61">
        <v>1</v>
      </c>
      <c r="D2268" s="68">
        <v>2</v>
      </c>
      <c r="E2268" s="61" t="s">
        <v>77</v>
      </c>
      <c r="F2268" s="61">
        <v>4</v>
      </c>
      <c r="G22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68" s="62">
        <v>3</v>
      </c>
      <c r="I2268" s="62">
        <v>14</v>
      </c>
      <c r="J2268" s="61">
        <v>7520</v>
      </c>
      <c r="K2268" s="4">
        <f>VLOOKUP(class[[#This Row],[hwycov_id]],readme!E:F,2,FALSE)</f>
        <v>8122.0127149999998</v>
      </c>
      <c r="L2268" s="64">
        <f t="shared" si="105"/>
        <v>8.0054882313829845E-2</v>
      </c>
      <c r="M2268" s="65">
        <f t="shared" si="106"/>
        <v>602.01271499999984</v>
      </c>
      <c r="N2268" s="65">
        <f t="shared" si="107"/>
        <v>362419.30902167101</v>
      </c>
      <c r="O2268" s="66" t="e">
        <v>#VALUE!</v>
      </c>
      <c r="P2268" s="1">
        <v>2268</v>
      </c>
      <c r="Q2268" s="46">
        <f>ROUND(class[[#This Row],[count]],-3)</f>
        <v>8000</v>
      </c>
      <c r="R2268" s="59">
        <f>VLOOKUP(class[[#This Row],[count_rd]],caltran!$J$2:$P$182,7,FALSE)</f>
        <v>4720.0000000000009</v>
      </c>
      <c r="S2268" s="63">
        <f>VLOOKUP(class[[#This Row],[count_rd]],caltran!$J$2:$P$182,6,FALSE)</f>
        <v>11280</v>
      </c>
      <c r="T2268" s="1">
        <f>IF(AND(class[[#This Row],[flow]]&gt;=class[[#This Row],[low]], class[[#This Row],[flow]]&lt;=class[[#This Row],[high]]),1,0)</f>
        <v>1</v>
      </c>
    </row>
    <row r="2269" spans="1:20" x14ac:dyDescent="0.25">
      <c r="A2269" s="61">
        <v>17983</v>
      </c>
      <c r="B2269" s="61">
        <v>5</v>
      </c>
      <c r="C2269" s="61">
        <v>1</v>
      </c>
      <c r="D2269" s="68">
        <v>2</v>
      </c>
      <c r="E2269" s="61" t="s">
        <v>77</v>
      </c>
      <c r="F2269" s="61">
        <v>4</v>
      </c>
      <c r="G22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69" s="62">
        <v>3</v>
      </c>
      <c r="I2269" s="62">
        <v>14</v>
      </c>
      <c r="J2269" s="61">
        <v>7538</v>
      </c>
      <c r="K2269" s="4">
        <f>VLOOKUP(class[[#This Row],[hwycov_id]],readme!E:F,2,FALSE)</f>
        <v>7692.9955640000007</v>
      </c>
      <c r="L2269" s="64">
        <f t="shared" si="105"/>
        <v>2.056189493234295E-2</v>
      </c>
      <c r="M2269" s="65">
        <f t="shared" si="106"/>
        <v>154.99556400000074</v>
      </c>
      <c r="N2269" s="65">
        <f t="shared" si="107"/>
        <v>24023.624859678326</v>
      </c>
      <c r="O2269" s="66" t="e">
        <v>#VALUE!</v>
      </c>
      <c r="P2269" s="1">
        <v>2269</v>
      </c>
      <c r="Q2269" s="46">
        <f>ROUND(class[[#This Row],[count]],-3)</f>
        <v>8000</v>
      </c>
      <c r="R2269" s="59">
        <f>VLOOKUP(class[[#This Row],[count_rd]],caltran!$J$2:$P$182,7,FALSE)</f>
        <v>4720.0000000000009</v>
      </c>
      <c r="S2269" s="63">
        <f>VLOOKUP(class[[#This Row],[count_rd]],caltran!$J$2:$P$182,6,FALSE)</f>
        <v>11280</v>
      </c>
      <c r="T2269" s="1">
        <f>IF(AND(class[[#This Row],[flow]]&gt;=class[[#This Row],[low]], class[[#This Row],[flow]]&lt;=class[[#This Row],[high]]),1,0)</f>
        <v>1</v>
      </c>
    </row>
    <row r="2270" spans="1:20" x14ac:dyDescent="0.25">
      <c r="A2270" s="61">
        <v>8580</v>
      </c>
      <c r="B2270" s="61">
        <v>5</v>
      </c>
      <c r="C2270" s="61">
        <v>1</v>
      </c>
      <c r="D2270" s="68">
        <v>2</v>
      </c>
      <c r="E2270" s="61" t="s">
        <v>77</v>
      </c>
      <c r="F2270" s="61">
        <v>4</v>
      </c>
      <c r="G22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70" s="62">
        <v>7</v>
      </c>
      <c r="I2270" s="62">
        <v>19</v>
      </c>
      <c r="J2270" s="61">
        <v>7600</v>
      </c>
      <c r="K2270" s="4">
        <f>VLOOKUP(class[[#This Row],[hwycov_id]],readme!E:F,2,FALSE)</f>
        <v>7005.3090599999996</v>
      </c>
      <c r="L2270" s="64">
        <f t="shared" si="105"/>
        <v>-7.8248807894736871E-2</v>
      </c>
      <c r="M2270" s="65">
        <f t="shared" si="106"/>
        <v>-594.69094000000041</v>
      </c>
      <c r="N2270" s="65">
        <f t="shared" si="107"/>
        <v>353657.31411808409</v>
      </c>
      <c r="O2270" s="66" t="e">
        <v>#VALUE!</v>
      </c>
      <c r="P2270" s="1">
        <v>2270</v>
      </c>
      <c r="Q2270" s="46">
        <f>ROUND(class[[#This Row],[count]],-3)</f>
        <v>8000</v>
      </c>
      <c r="R2270" s="59">
        <f>VLOOKUP(class[[#This Row],[count_rd]],caltran!$J$2:$P$182,7,FALSE)</f>
        <v>4720.0000000000009</v>
      </c>
      <c r="S2270" s="63">
        <f>VLOOKUP(class[[#This Row],[count_rd]],caltran!$J$2:$P$182,6,FALSE)</f>
        <v>11280</v>
      </c>
      <c r="T2270" s="1">
        <f>IF(AND(class[[#This Row],[flow]]&gt;=class[[#This Row],[low]], class[[#This Row],[flow]]&lt;=class[[#This Row],[high]]),1,0)</f>
        <v>1</v>
      </c>
    </row>
    <row r="2271" spans="1:20" x14ac:dyDescent="0.25">
      <c r="A2271" s="61">
        <v>5786</v>
      </c>
      <c r="B2271" s="61">
        <v>5</v>
      </c>
      <c r="C2271" s="61">
        <v>1</v>
      </c>
      <c r="D2271" s="68">
        <v>2</v>
      </c>
      <c r="E2271" s="61" t="s">
        <v>77</v>
      </c>
      <c r="F2271" s="61">
        <v>4</v>
      </c>
      <c r="G22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71" s="62">
        <v>6</v>
      </c>
      <c r="I2271" s="62">
        <v>12</v>
      </c>
      <c r="J2271" s="61">
        <v>7700</v>
      </c>
      <c r="K2271" s="4">
        <f>VLOOKUP(class[[#This Row],[hwycov_id]],readme!E:F,2,FALSE)</f>
        <v>3515.6911520000003</v>
      </c>
      <c r="L2271" s="64">
        <f t="shared" si="105"/>
        <v>-0.54341673350649344</v>
      </c>
      <c r="M2271" s="65">
        <f t="shared" si="106"/>
        <v>-4184.3088479999997</v>
      </c>
      <c r="N2271" s="65">
        <f t="shared" si="107"/>
        <v>17508440.535451084</v>
      </c>
      <c r="O2271" s="66" t="e">
        <v>#VALUE!</v>
      </c>
      <c r="P2271" s="1">
        <v>2271</v>
      </c>
      <c r="Q2271" s="46">
        <f>ROUND(class[[#This Row],[count]],-3)</f>
        <v>8000</v>
      </c>
      <c r="R2271" s="59">
        <f>VLOOKUP(class[[#This Row],[count_rd]],caltran!$J$2:$P$182,7,FALSE)</f>
        <v>4720.0000000000009</v>
      </c>
      <c r="S2271" s="63">
        <f>VLOOKUP(class[[#This Row],[count_rd]],caltran!$J$2:$P$182,6,FALSE)</f>
        <v>11280</v>
      </c>
      <c r="T2271" s="1">
        <f>IF(AND(class[[#This Row],[flow]]&gt;=class[[#This Row],[low]], class[[#This Row],[flow]]&lt;=class[[#This Row],[high]]),1,0)</f>
        <v>0</v>
      </c>
    </row>
    <row r="2272" spans="1:20" x14ac:dyDescent="0.25">
      <c r="A2272" s="61">
        <v>2086</v>
      </c>
      <c r="B2272" s="61">
        <v>5</v>
      </c>
      <c r="C2272" s="61">
        <v>1</v>
      </c>
      <c r="D2272" s="68">
        <v>2</v>
      </c>
      <c r="E2272" s="61" t="s">
        <v>77</v>
      </c>
      <c r="F2272" s="61">
        <v>4</v>
      </c>
      <c r="G22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72" s="62">
        <v>2</v>
      </c>
      <c r="I2272" s="62">
        <v>14</v>
      </c>
      <c r="J2272" s="61">
        <v>7868</v>
      </c>
      <c r="K2272" s="4">
        <f>VLOOKUP(class[[#This Row],[hwycov_id]],readme!E:F,2,FALSE)</f>
        <v>8374.8576890000004</v>
      </c>
      <c r="L2272" s="64">
        <f t="shared" si="105"/>
        <v>6.4420143492628368E-2</v>
      </c>
      <c r="M2272" s="65">
        <f t="shared" si="106"/>
        <v>506.85768900000039</v>
      </c>
      <c r="N2272" s="65">
        <f t="shared" si="107"/>
        <v>256904.71689842112</v>
      </c>
      <c r="O2272" s="66" t="e">
        <v>#VALUE!</v>
      </c>
      <c r="P2272" s="1">
        <v>2272</v>
      </c>
      <c r="Q2272" s="46">
        <f>ROUND(class[[#This Row],[count]],-3)</f>
        <v>8000</v>
      </c>
      <c r="R2272" s="59">
        <f>VLOOKUP(class[[#This Row],[count_rd]],caltran!$J$2:$P$182,7,FALSE)</f>
        <v>4720.0000000000009</v>
      </c>
      <c r="S2272" s="63">
        <f>VLOOKUP(class[[#This Row],[count_rd]],caltran!$J$2:$P$182,6,FALSE)</f>
        <v>11280</v>
      </c>
      <c r="T2272" s="1">
        <f>IF(AND(class[[#This Row],[flow]]&gt;=class[[#This Row],[low]], class[[#This Row],[flow]]&lt;=class[[#This Row],[high]]),1,0)</f>
        <v>1</v>
      </c>
    </row>
    <row r="2273" spans="1:20" x14ac:dyDescent="0.25">
      <c r="A2273" s="61">
        <v>16869</v>
      </c>
      <c r="B2273" s="61">
        <v>5</v>
      </c>
      <c r="C2273" s="61">
        <v>1</v>
      </c>
      <c r="D2273" s="68">
        <v>2</v>
      </c>
      <c r="E2273" s="61" t="s">
        <v>77</v>
      </c>
      <c r="F2273" s="61">
        <v>4</v>
      </c>
      <c r="G22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73" s="62">
        <v>7</v>
      </c>
      <c r="I2273" s="62">
        <v>7</v>
      </c>
      <c r="J2273" s="61">
        <v>8000</v>
      </c>
      <c r="K2273" s="4">
        <f>VLOOKUP(class[[#This Row],[hwycov_id]],readme!E:F,2,FALSE)</f>
        <v>5988.9614320000001</v>
      </c>
      <c r="L2273" s="64">
        <f t="shared" si="105"/>
        <v>-0.251379821</v>
      </c>
      <c r="M2273" s="65">
        <f t="shared" si="106"/>
        <v>-2011.0385679999999</v>
      </c>
      <c r="N2273" s="65">
        <f t="shared" si="107"/>
        <v>4044276.1219834904</v>
      </c>
      <c r="O2273" s="66" t="e">
        <v>#VALUE!</v>
      </c>
      <c r="P2273" s="1">
        <v>2273</v>
      </c>
      <c r="Q2273" s="46">
        <f>ROUND(class[[#This Row],[count]],-3)</f>
        <v>8000</v>
      </c>
      <c r="R2273" s="59">
        <f>VLOOKUP(class[[#This Row],[count_rd]],caltran!$J$2:$P$182,7,FALSE)</f>
        <v>4720.0000000000009</v>
      </c>
      <c r="S2273" s="63">
        <f>VLOOKUP(class[[#This Row],[count_rd]],caltran!$J$2:$P$182,6,FALSE)</f>
        <v>11280</v>
      </c>
      <c r="T2273" s="1">
        <f>IF(AND(class[[#This Row],[flow]]&gt;=class[[#This Row],[low]], class[[#This Row],[flow]]&lt;=class[[#This Row],[high]]),1,0)</f>
        <v>1</v>
      </c>
    </row>
    <row r="2274" spans="1:20" x14ac:dyDescent="0.25">
      <c r="A2274" s="61">
        <v>18606</v>
      </c>
      <c r="B2274" s="61">
        <v>5</v>
      </c>
      <c r="C2274" s="61">
        <v>1</v>
      </c>
      <c r="D2274" s="68">
        <v>1</v>
      </c>
      <c r="E2274" s="61" t="s">
        <v>77</v>
      </c>
      <c r="F2274" s="61">
        <v>4</v>
      </c>
      <c r="G22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74" s="62">
        <v>1</v>
      </c>
      <c r="I2274" s="62">
        <v>14</v>
      </c>
      <c r="J2274" s="61">
        <v>8098</v>
      </c>
      <c r="K2274" s="4">
        <f>VLOOKUP(class[[#This Row],[hwycov_id]],readme!E:F,2,FALSE)</f>
        <v>4900.0380859999996</v>
      </c>
      <c r="L2274" s="64">
        <f t="shared" si="105"/>
        <v>-0.39490762089404796</v>
      </c>
      <c r="M2274" s="65">
        <f t="shared" si="106"/>
        <v>-3197.9619140000004</v>
      </c>
      <c r="N2274" s="65">
        <f t="shared" si="107"/>
        <v>10226960.403394546</v>
      </c>
      <c r="O2274" s="66" t="e">
        <v>#VALUE!</v>
      </c>
      <c r="P2274" s="1">
        <v>2274</v>
      </c>
      <c r="Q2274" s="46">
        <f>ROUND(class[[#This Row],[count]],-3)</f>
        <v>8000</v>
      </c>
      <c r="R2274" s="59">
        <f>VLOOKUP(class[[#This Row],[count_rd]],caltran!$J$2:$P$182,7,FALSE)</f>
        <v>4720.0000000000009</v>
      </c>
      <c r="S2274" s="63">
        <f>VLOOKUP(class[[#This Row],[count_rd]],caltran!$J$2:$P$182,6,FALSE)</f>
        <v>11280</v>
      </c>
      <c r="T2274" s="1">
        <f>IF(AND(class[[#This Row],[flow]]&gt;=class[[#This Row],[low]], class[[#This Row],[flow]]&lt;=class[[#This Row],[high]]),1,0)</f>
        <v>1</v>
      </c>
    </row>
    <row r="2275" spans="1:20" x14ac:dyDescent="0.25">
      <c r="A2275" s="61">
        <v>5032</v>
      </c>
      <c r="B2275" s="61">
        <v>5</v>
      </c>
      <c r="C2275" s="61">
        <v>1</v>
      </c>
      <c r="D2275" s="68">
        <v>2</v>
      </c>
      <c r="E2275" s="61" t="s">
        <v>77</v>
      </c>
      <c r="F2275" s="61">
        <v>4</v>
      </c>
      <c r="G22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75" s="62">
        <v>2</v>
      </c>
      <c r="I2275" s="62">
        <v>14</v>
      </c>
      <c r="J2275" s="61">
        <v>8185</v>
      </c>
      <c r="K2275" s="4">
        <f>VLOOKUP(class[[#This Row],[hwycov_id]],readme!E:F,2,FALSE)</f>
        <v>15245.375106000001</v>
      </c>
      <c r="L2275" s="64">
        <f t="shared" si="105"/>
        <v>0.86259927990226037</v>
      </c>
      <c r="M2275" s="65">
        <f t="shared" si="106"/>
        <v>7060.3751060000013</v>
      </c>
      <c r="N2275" s="65">
        <f t="shared" si="107"/>
        <v>49848896.637424529</v>
      </c>
      <c r="O2275" s="66" t="e">
        <v>#VALUE!</v>
      </c>
      <c r="P2275" s="1">
        <v>2275</v>
      </c>
      <c r="Q2275" s="46">
        <f>ROUND(class[[#This Row],[count]],-3)</f>
        <v>8000</v>
      </c>
      <c r="R2275" s="59">
        <f>VLOOKUP(class[[#This Row],[count_rd]],caltran!$J$2:$P$182,7,FALSE)</f>
        <v>4720.0000000000009</v>
      </c>
      <c r="S2275" s="63">
        <f>VLOOKUP(class[[#This Row],[count_rd]],caltran!$J$2:$P$182,6,FALSE)</f>
        <v>11280</v>
      </c>
      <c r="T2275" s="1">
        <f>IF(AND(class[[#This Row],[flow]]&gt;=class[[#This Row],[low]], class[[#This Row],[flow]]&lt;=class[[#This Row],[high]]),1,0)</f>
        <v>0</v>
      </c>
    </row>
    <row r="2276" spans="1:20" x14ac:dyDescent="0.25">
      <c r="A2276" s="61">
        <v>16607</v>
      </c>
      <c r="B2276" s="61">
        <v>5</v>
      </c>
      <c r="C2276" s="61">
        <v>1</v>
      </c>
      <c r="D2276" s="68">
        <v>2</v>
      </c>
      <c r="E2276" s="61" t="s">
        <v>77</v>
      </c>
      <c r="F2276" s="61">
        <v>4</v>
      </c>
      <c r="G22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76" s="62">
        <v>2</v>
      </c>
      <c r="I2276" s="62">
        <v>14</v>
      </c>
      <c r="J2276" s="61">
        <v>8260</v>
      </c>
      <c r="K2276" s="4">
        <f>VLOOKUP(class[[#This Row],[hwycov_id]],readme!E:F,2,FALSE)</f>
        <v>14453.55414</v>
      </c>
      <c r="L2276" s="64">
        <f t="shared" si="105"/>
        <v>0.74982495641646496</v>
      </c>
      <c r="M2276" s="65">
        <f t="shared" si="106"/>
        <v>6193.5541400000002</v>
      </c>
      <c r="N2276" s="65">
        <f t="shared" si="107"/>
        <v>38360112.885111138</v>
      </c>
      <c r="O2276" s="66" t="e">
        <v>#VALUE!</v>
      </c>
      <c r="P2276" s="1">
        <v>2276</v>
      </c>
      <c r="Q2276" s="46">
        <f>ROUND(class[[#This Row],[count]],-3)</f>
        <v>8000</v>
      </c>
      <c r="R2276" s="59">
        <f>VLOOKUP(class[[#This Row],[count_rd]],caltran!$J$2:$P$182,7,FALSE)</f>
        <v>4720.0000000000009</v>
      </c>
      <c r="S2276" s="63">
        <f>VLOOKUP(class[[#This Row],[count_rd]],caltran!$J$2:$P$182,6,FALSE)</f>
        <v>11280</v>
      </c>
      <c r="T2276" s="1">
        <f>IF(AND(class[[#This Row],[flow]]&gt;=class[[#This Row],[low]], class[[#This Row],[flow]]&lt;=class[[#This Row],[high]]),1,0)</f>
        <v>0</v>
      </c>
    </row>
    <row r="2277" spans="1:20" x14ac:dyDescent="0.25">
      <c r="A2277" s="61">
        <v>5339</v>
      </c>
      <c r="B2277" s="61">
        <v>5</v>
      </c>
      <c r="C2277" s="61">
        <v>1</v>
      </c>
      <c r="D2277" s="68">
        <v>2</v>
      </c>
      <c r="E2277" s="61" t="s">
        <v>77</v>
      </c>
      <c r="F2277" s="61">
        <v>4</v>
      </c>
      <c r="G227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77" s="62">
        <v>2</v>
      </c>
      <c r="I2277" s="62">
        <v>14</v>
      </c>
      <c r="J2277" s="61">
        <v>8359</v>
      </c>
      <c r="K2277" s="4">
        <f>VLOOKUP(class[[#This Row],[hwycov_id]],readme!E:F,2,FALSE)</f>
        <v>6317.5912669999998</v>
      </c>
      <c r="L2277" s="64">
        <f t="shared" si="105"/>
        <v>-0.24421686003110421</v>
      </c>
      <c r="M2277" s="65">
        <f t="shared" si="106"/>
        <v>-2041.4087330000002</v>
      </c>
      <c r="N2277" s="65">
        <f t="shared" si="107"/>
        <v>4167349.615168666</v>
      </c>
      <c r="O2277" s="66" t="e">
        <v>#VALUE!</v>
      </c>
      <c r="P2277" s="1">
        <v>2277</v>
      </c>
      <c r="Q2277" s="46">
        <f>ROUND(class[[#This Row],[count]],-3)</f>
        <v>8000</v>
      </c>
      <c r="R2277" s="59">
        <f>VLOOKUP(class[[#This Row],[count_rd]],caltran!$J$2:$P$182,7,FALSE)</f>
        <v>4720.0000000000009</v>
      </c>
      <c r="S2277" s="63">
        <f>VLOOKUP(class[[#This Row],[count_rd]],caltran!$J$2:$P$182,6,FALSE)</f>
        <v>11280</v>
      </c>
      <c r="T2277" s="1">
        <f>IF(AND(class[[#This Row],[flow]]&gt;=class[[#This Row],[low]], class[[#This Row],[flow]]&lt;=class[[#This Row],[high]]),1,0)</f>
        <v>1</v>
      </c>
    </row>
    <row r="2278" spans="1:20" x14ac:dyDescent="0.25">
      <c r="A2278" s="61">
        <v>14991</v>
      </c>
      <c r="B2278" s="61">
        <v>5</v>
      </c>
      <c r="C2278" s="61">
        <v>1</v>
      </c>
      <c r="D2278" s="68">
        <v>2</v>
      </c>
      <c r="E2278" s="61" t="s">
        <v>77</v>
      </c>
      <c r="F2278" s="61">
        <v>4</v>
      </c>
      <c r="G227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78" s="62">
        <v>3</v>
      </c>
      <c r="I2278" s="62">
        <v>14</v>
      </c>
      <c r="J2278" s="61">
        <v>8464</v>
      </c>
      <c r="K2278" s="4">
        <f>VLOOKUP(class[[#This Row],[hwycov_id]],readme!E:F,2,FALSE)</f>
        <v>1814.353396</v>
      </c>
      <c r="L2278" s="64">
        <f t="shared" si="105"/>
        <v>-0.78563877646502833</v>
      </c>
      <c r="M2278" s="65">
        <f t="shared" si="106"/>
        <v>-6649.6466039999996</v>
      </c>
      <c r="N2278" s="65">
        <f t="shared" si="107"/>
        <v>44217799.958088726</v>
      </c>
      <c r="O2278" s="66" t="e">
        <v>#VALUE!</v>
      </c>
      <c r="P2278" s="1">
        <v>2278</v>
      </c>
      <c r="Q2278" s="46">
        <f>ROUND(class[[#This Row],[count]],-3)</f>
        <v>8000</v>
      </c>
      <c r="R2278" s="59">
        <f>VLOOKUP(class[[#This Row],[count_rd]],caltran!$J$2:$P$182,7,FALSE)</f>
        <v>4720.0000000000009</v>
      </c>
      <c r="S2278" s="63">
        <f>VLOOKUP(class[[#This Row],[count_rd]],caltran!$J$2:$P$182,6,FALSE)</f>
        <v>11280</v>
      </c>
      <c r="T2278" s="1">
        <f>IF(AND(class[[#This Row],[flow]]&gt;=class[[#This Row],[low]], class[[#This Row],[flow]]&lt;=class[[#This Row],[high]]),1,0)</f>
        <v>0</v>
      </c>
    </row>
    <row r="2279" spans="1:20" x14ac:dyDescent="0.25">
      <c r="A2279" s="61">
        <v>3810</v>
      </c>
      <c r="B2279" s="61">
        <v>5</v>
      </c>
      <c r="C2279" s="61">
        <v>1</v>
      </c>
      <c r="D2279" s="68">
        <v>2</v>
      </c>
      <c r="E2279" s="61" t="s">
        <v>77</v>
      </c>
      <c r="F2279" s="61">
        <v>4</v>
      </c>
      <c r="G227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79" s="62">
        <v>2</v>
      </c>
      <c r="I2279" s="62">
        <v>14</v>
      </c>
      <c r="J2279" s="61">
        <v>8574</v>
      </c>
      <c r="K2279" s="4">
        <f>VLOOKUP(class[[#This Row],[hwycov_id]],readme!E:F,2,FALSE)</f>
        <v>14872.076453</v>
      </c>
      <c r="L2279" s="64">
        <f t="shared" si="105"/>
        <v>0.73455521961744807</v>
      </c>
      <c r="M2279" s="65">
        <f t="shared" si="106"/>
        <v>6298.0764529999997</v>
      </c>
      <c r="N2279" s="65">
        <f t="shared" si="107"/>
        <v>39665767.007833056</v>
      </c>
      <c r="O2279" s="66" t="e">
        <v>#VALUE!</v>
      </c>
      <c r="P2279" s="1">
        <v>2279</v>
      </c>
      <c r="Q2279" s="46">
        <f>ROUND(class[[#This Row],[count]],-3)</f>
        <v>9000</v>
      </c>
      <c r="R2279" s="59">
        <f>VLOOKUP(class[[#This Row],[count_rd]],caltran!$J$2:$P$182,7,FALSE)</f>
        <v>5580</v>
      </c>
      <c r="S2279" s="63">
        <f>VLOOKUP(class[[#This Row],[count_rd]],caltran!$J$2:$P$182,6,FALSE)</f>
        <v>12419.999999999998</v>
      </c>
      <c r="T2279" s="1">
        <f>IF(AND(class[[#This Row],[flow]]&gt;=class[[#This Row],[low]], class[[#This Row],[flow]]&lt;=class[[#This Row],[high]]),1,0)</f>
        <v>0</v>
      </c>
    </row>
    <row r="2280" spans="1:20" x14ac:dyDescent="0.25">
      <c r="A2280" s="61">
        <v>8034</v>
      </c>
      <c r="B2280" s="61">
        <v>5</v>
      </c>
      <c r="C2280" s="61">
        <v>1</v>
      </c>
      <c r="D2280" s="68">
        <v>2</v>
      </c>
      <c r="E2280" s="61" t="s">
        <v>77</v>
      </c>
      <c r="F2280" s="61">
        <v>4</v>
      </c>
      <c r="G228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80" s="62">
        <v>5</v>
      </c>
      <c r="I2280" s="62">
        <v>16</v>
      </c>
      <c r="J2280" s="61">
        <v>8700</v>
      </c>
      <c r="K2280" s="4">
        <f>VLOOKUP(class[[#This Row],[hwycov_id]],readme!E:F,2,FALSE)</f>
        <v>5893.4593850000001</v>
      </c>
      <c r="L2280" s="64">
        <f t="shared" si="105"/>
        <v>-0.3225908752873563</v>
      </c>
      <c r="M2280" s="65">
        <f t="shared" si="106"/>
        <v>-2806.5406149999999</v>
      </c>
      <c r="N2280" s="65">
        <f t="shared" si="107"/>
        <v>7876670.2236445779</v>
      </c>
      <c r="O2280" s="66" t="e">
        <v>#VALUE!</v>
      </c>
      <c r="P2280" s="1">
        <v>2280</v>
      </c>
      <c r="Q2280" s="46">
        <f>ROUND(class[[#This Row],[count]],-3)</f>
        <v>9000</v>
      </c>
      <c r="R2280" s="59">
        <f>VLOOKUP(class[[#This Row],[count_rd]],caltran!$J$2:$P$182,7,FALSE)</f>
        <v>5580</v>
      </c>
      <c r="S2280" s="63">
        <f>VLOOKUP(class[[#This Row],[count_rd]],caltran!$J$2:$P$182,6,FALSE)</f>
        <v>12419.999999999998</v>
      </c>
      <c r="T2280" s="1">
        <f>IF(AND(class[[#This Row],[flow]]&gt;=class[[#This Row],[low]], class[[#This Row],[flow]]&lt;=class[[#This Row],[high]]),1,0)</f>
        <v>1</v>
      </c>
    </row>
    <row r="2281" spans="1:20" x14ac:dyDescent="0.25">
      <c r="A2281" s="61">
        <v>11642</v>
      </c>
      <c r="B2281" s="61">
        <v>5</v>
      </c>
      <c r="C2281" s="61">
        <v>1</v>
      </c>
      <c r="D2281" s="68">
        <v>2</v>
      </c>
      <c r="E2281" s="61" t="s">
        <v>77</v>
      </c>
      <c r="F2281" s="61">
        <v>4</v>
      </c>
      <c r="G228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81" s="62">
        <v>2</v>
      </c>
      <c r="I2281" s="62">
        <v>14</v>
      </c>
      <c r="J2281" s="61">
        <v>8786</v>
      </c>
      <c r="K2281" s="4">
        <f>VLOOKUP(class[[#This Row],[hwycov_id]],readme!E:F,2,FALSE)</f>
        <v>4465.1333599999998</v>
      </c>
      <c r="L2281" s="64">
        <f t="shared" si="105"/>
        <v>-0.49178996585476897</v>
      </c>
      <c r="M2281" s="65">
        <f t="shared" si="106"/>
        <v>-4320.8666400000002</v>
      </c>
      <c r="N2281" s="65">
        <f t="shared" si="107"/>
        <v>18669888.520664893</v>
      </c>
      <c r="O2281" s="66" t="e">
        <v>#VALUE!</v>
      </c>
      <c r="P2281" s="1">
        <v>2281</v>
      </c>
      <c r="Q2281" s="46">
        <f>ROUND(class[[#This Row],[count]],-3)</f>
        <v>9000</v>
      </c>
      <c r="R2281" s="59">
        <f>VLOOKUP(class[[#This Row],[count_rd]],caltran!$J$2:$P$182,7,FALSE)</f>
        <v>5580</v>
      </c>
      <c r="S2281" s="63">
        <f>VLOOKUP(class[[#This Row],[count_rd]],caltran!$J$2:$P$182,6,FALSE)</f>
        <v>12419.999999999998</v>
      </c>
      <c r="T2281" s="1">
        <f>IF(AND(class[[#This Row],[flow]]&gt;=class[[#This Row],[low]], class[[#This Row],[flow]]&lt;=class[[#This Row],[high]]),1,0)</f>
        <v>0</v>
      </c>
    </row>
    <row r="2282" spans="1:20" x14ac:dyDescent="0.25">
      <c r="A2282" s="61">
        <v>6581</v>
      </c>
      <c r="B2282" s="61">
        <v>5</v>
      </c>
      <c r="C2282" s="61">
        <v>1</v>
      </c>
      <c r="D2282" s="68">
        <v>2</v>
      </c>
      <c r="E2282" s="61" t="s">
        <v>77</v>
      </c>
      <c r="F2282" s="61">
        <v>4</v>
      </c>
      <c r="G228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82" s="62">
        <v>2</v>
      </c>
      <c r="I2282" s="62">
        <v>14</v>
      </c>
      <c r="J2282" s="61">
        <v>8889</v>
      </c>
      <c r="K2282" s="4">
        <f>VLOOKUP(class[[#This Row],[hwycov_id]],readme!E:F,2,FALSE)</f>
        <v>10946.440689999999</v>
      </c>
      <c r="L2282" s="64">
        <f t="shared" si="105"/>
        <v>0.23145918438519519</v>
      </c>
      <c r="M2282" s="65">
        <f t="shared" si="106"/>
        <v>2057.4406899999994</v>
      </c>
      <c r="N2282" s="65">
        <f t="shared" si="107"/>
        <v>4233062.1928676739</v>
      </c>
      <c r="O2282" s="66" t="e">
        <v>#VALUE!</v>
      </c>
      <c r="P2282" s="1">
        <v>2282</v>
      </c>
      <c r="Q2282" s="46">
        <f>ROUND(class[[#This Row],[count]],-3)</f>
        <v>9000</v>
      </c>
      <c r="R2282" s="59">
        <f>VLOOKUP(class[[#This Row],[count_rd]],caltran!$J$2:$P$182,7,FALSE)</f>
        <v>5580</v>
      </c>
      <c r="S2282" s="63">
        <f>VLOOKUP(class[[#This Row],[count_rd]],caltran!$J$2:$P$182,6,FALSE)</f>
        <v>12419.999999999998</v>
      </c>
      <c r="T2282" s="1">
        <f>IF(AND(class[[#This Row],[flow]]&gt;=class[[#This Row],[low]], class[[#This Row],[flow]]&lt;=class[[#This Row],[high]]),1,0)</f>
        <v>1</v>
      </c>
    </row>
    <row r="2283" spans="1:20" x14ac:dyDescent="0.25">
      <c r="A2283" s="61">
        <v>17055</v>
      </c>
      <c r="B2283" s="61">
        <v>5</v>
      </c>
      <c r="C2283" s="61">
        <v>1</v>
      </c>
      <c r="D2283" s="68">
        <v>2</v>
      </c>
      <c r="E2283" s="61" t="s">
        <v>77</v>
      </c>
      <c r="F2283" s="61">
        <v>4</v>
      </c>
      <c r="G228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83" s="62">
        <v>4</v>
      </c>
      <c r="I2283" s="62">
        <v>14</v>
      </c>
      <c r="J2283" s="61">
        <v>8949</v>
      </c>
      <c r="K2283" s="4">
        <f>VLOOKUP(class[[#This Row],[hwycov_id]],readme!E:F,2,FALSE)</f>
        <v>8393.3173399999996</v>
      </c>
      <c r="L2283" s="64">
        <f t="shared" si="105"/>
        <v>-6.2094385964912346E-2</v>
      </c>
      <c r="M2283" s="65">
        <f t="shared" si="106"/>
        <v>-555.6826600000004</v>
      </c>
      <c r="N2283" s="65">
        <f t="shared" si="107"/>
        <v>308783.21862467605</v>
      </c>
      <c r="O2283" s="66" t="e">
        <v>#VALUE!</v>
      </c>
      <c r="P2283" s="1">
        <v>2283</v>
      </c>
      <c r="Q2283" s="46">
        <f>ROUND(class[[#This Row],[count]],-3)</f>
        <v>9000</v>
      </c>
      <c r="R2283" s="59">
        <f>VLOOKUP(class[[#This Row],[count_rd]],caltran!$J$2:$P$182,7,FALSE)</f>
        <v>5580</v>
      </c>
      <c r="S2283" s="63">
        <f>VLOOKUP(class[[#This Row],[count_rd]],caltran!$J$2:$P$182,6,FALSE)</f>
        <v>12419.999999999998</v>
      </c>
      <c r="T2283" s="1">
        <f>IF(AND(class[[#This Row],[flow]]&gt;=class[[#This Row],[low]], class[[#This Row],[flow]]&lt;=class[[#This Row],[high]]),1,0)</f>
        <v>1</v>
      </c>
    </row>
    <row r="2284" spans="1:20" x14ac:dyDescent="0.25">
      <c r="A2284" s="61">
        <v>2978</v>
      </c>
      <c r="B2284" s="61">
        <v>5</v>
      </c>
      <c r="C2284" s="61">
        <v>1</v>
      </c>
      <c r="D2284" s="68">
        <v>2</v>
      </c>
      <c r="E2284" s="61" t="s">
        <v>77</v>
      </c>
      <c r="F2284" s="61">
        <v>4</v>
      </c>
      <c r="G228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84" s="62">
        <v>3</v>
      </c>
      <c r="I2284" s="62">
        <v>14</v>
      </c>
      <c r="J2284" s="61">
        <v>9133</v>
      </c>
      <c r="K2284" s="4">
        <f>VLOOKUP(class[[#This Row],[hwycov_id]],readme!E:F,2,FALSE)</f>
        <v>6922.6074399999998</v>
      </c>
      <c r="L2284" s="64">
        <f t="shared" si="105"/>
        <v>-0.24202261688382787</v>
      </c>
      <c r="M2284" s="65">
        <f t="shared" si="106"/>
        <v>-2210.3925600000002</v>
      </c>
      <c r="N2284" s="65">
        <f t="shared" si="107"/>
        <v>4885835.2693033544</v>
      </c>
      <c r="O2284" s="66" t="e">
        <v>#VALUE!</v>
      </c>
      <c r="P2284" s="1">
        <v>2284</v>
      </c>
      <c r="Q2284" s="46">
        <f>ROUND(class[[#This Row],[count]],-3)</f>
        <v>9000</v>
      </c>
      <c r="R2284" s="59">
        <f>VLOOKUP(class[[#This Row],[count_rd]],caltran!$J$2:$P$182,7,FALSE)</f>
        <v>5580</v>
      </c>
      <c r="S2284" s="63">
        <f>VLOOKUP(class[[#This Row],[count_rd]],caltran!$J$2:$P$182,6,FALSE)</f>
        <v>12419.999999999998</v>
      </c>
      <c r="T2284" s="1">
        <f>IF(AND(class[[#This Row],[flow]]&gt;=class[[#This Row],[low]], class[[#This Row],[flow]]&lt;=class[[#This Row],[high]]),1,0)</f>
        <v>1</v>
      </c>
    </row>
    <row r="2285" spans="1:20" x14ac:dyDescent="0.25">
      <c r="A2285" s="61">
        <v>3804</v>
      </c>
      <c r="B2285" s="61">
        <v>5</v>
      </c>
      <c r="C2285" s="61">
        <v>1</v>
      </c>
      <c r="D2285" s="68">
        <v>2</v>
      </c>
      <c r="E2285" s="61" t="s">
        <v>77</v>
      </c>
      <c r="F2285" s="61">
        <v>4</v>
      </c>
      <c r="G228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85" s="62">
        <v>2</v>
      </c>
      <c r="I2285" s="62">
        <v>14</v>
      </c>
      <c r="J2285" s="61">
        <v>9343</v>
      </c>
      <c r="K2285" s="4">
        <f>VLOOKUP(class[[#This Row],[hwycov_id]],readme!E:F,2,FALSE)</f>
        <v>11532.460328000001</v>
      </c>
      <c r="L2285" s="64">
        <f t="shared" si="105"/>
        <v>0.23434232345071182</v>
      </c>
      <c r="M2285" s="65">
        <f t="shared" si="106"/>
        <v>2189.460328000001</v>
      </c>
      <c r="N2285" s="65">
        <f t="shared" si="107"/>
        <v>4793736.5278858719</v>
      </c>
      <c r="O2285" s="66" t="e">
        <v>#VALUE!</v>
      </c>
      <c r="P2285" s="1">
        <v>2285</v>
      </c>
      <c r="Q2285" s="46">
        <f>ROUND(class[[#This Row],[count]],-3)</f>
        <v>9000</v>
      </c>
      <c r="R2285" s="59">
        <f>VLOOKUP(class[[#This Row],[count_rd]],caltran!$J$2:$P$182,7,FALSE)</f>
        <v>5580</v>
      </c>
      <c r="S2285" s="63">
        <f>VLOOKUP(class[[#This Row],[count_rd]],caltran!$J$2:$P$182,6,FALSE)</f>
        <v>12419.999999999998</v>
      </c>
      <c r="T2285" s="1">
        <f>IF(AND(class[[#This Row],[flow]]&gt;=class[[#This Row],[low]], class[[#This Row],[flow]]&lt;=class[[#This Row],[high]]),1,0)</f>
        <v>1</v>
      </c>
    </row>
    <row r="2286" spans="1:20" x14ac:dyDescent="0.25">
      <c r="A2286" s="61">
        <v>5940</v>
      </c>
      <c r="B2286" s="61">
        <v>5</v>
      </c>
      <c r="C2286" s="61">
        <v>1</v>
      </c>
      <c r="D2286" s="68">
        <v>2</v>
      </c>
      <c r="E2286" s="61" t="s">
        <v>77</v>
      </c>
      <c r="F2286" s="61">
        <v>4</v>
      </c>
      <c r="G228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86" s="62">
        <v>3</v>
      </c>
      <c r="I2286" s="62">
        <v>14</v>
      </c>
      <c r="J2286" s="61">
        <v>9420</v>
      </c>
      <c r="K2286" s="4">
        <f>VLOOKUP(class[[#This Row],[hwycov_id]],readme!E:F,2,FALSE)</f>
        <v>8425.0438549999999</v>
      </c>
      <c r="L2286" s="64">
        <f t="shared" si="105"/>
        <v>-0.10562167144373669</v>
      </c>
      <c r="M2286" s="65">
        <f t="shared" si="106"/>
        <v>-994.95614500000011</v>
      </c>
      <c r="N2286" s="65">
        <f t="shared" si="107"/>
        <v>989937.73047326121</v>
      </c>
      <c r="O2286" s="66" t="e">
        <v>#VALUE!</v>
      </c>
      <c r="P2286" s="1">
        <v>2286</v>
      </c>
      <c r="Q2286" s="46">
        <f>ROUND(class[[#This Row],[count]],-3)</f>
        <v>9000</v>
      </c>
      <c r="R2286" s="59">
        <f>VLOOKUP(class[[#This Row],[count_rd]],caltran!$J$2:$P$182,7,FALSE)</f>
        <v>5580</v>
      </c>
      <c r="S2286" s="63">
        <f>VLOOKUP(class[[#This Row],[count_rd]],caltran!$J$2:$P$182,6,FALSE)</f>
        <v>12419.999999999998</v>
      </c>
      <c r="T2286" s="1">
        <f>IF(AND(class[[#This Row],[flow]]&gt;=class[[#This Row],[low]], class[[#This Row],[flow]]&lt;=class[[#This Row],[high]]),1,0)</f>
        <v>1</v>
      </c>
    </row>
    <row r="2287" spans="1:20" x14ac:dyDescent="0.25">
      <c r="A2287" s="61">
        <v>2899</v>
      </c>
      <c r="B2287" s="61">
        <v>5</v>
      </c>
      <c r="C2287" s="61">
        <v>1</v>
      </c>
      <c r="D2287" s="68">
        <v>2</v>
      </c>
      <c r="E2287" s="61" t="s">
        <v>77</v>
      </c>
      <c r="F2287" s="61">
        <v>4</v>
      </c>
      <c r="G228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87" s="62">
        <v>3</v>
      </c>
      <c r="I2287" s="62">
        <v>14</v>
      </c>
      <c r="J2287" s="61">
        <v>9912</v>
      </c>
      <c r="K2287" s="4">
        <f>VLOOKUP(class[[#This Row],[hwycov_id]],readme!E:F,2,FALSE)</f>
        <v>10491.628185</v>
      </c>
      <c r="L2287" s="64">
        <f t="shared" si="105"/>
        <v>5.8477419794188856E-2</v>
      </c>
      <c r="M2287" s="65">
        <f t="shared" si="106"/>
        <v>579.62818499999958</v>
      </c>
      <c r="N2287" s="65">
        <f t="shared" si="107"/>
        <v>335968.83284639375</v>
      </c>
      <c r="O2287" s="66" t="e">
        <v>#VALUE!</v>
      </c>
      <c r="P2287" s="1">
        <v>2287</v>
      </c>
      <c r="Q2287" s="46">
        <f>ROUND(class[[#This Row],[count]],-3)</f>
        <v>10000</v>
      </c>
      <c r="R2287" s="59">
        <f>VLOOKUP(class[[#This Row],[count_rd]],caltran!$J$2:$P$182,7,FALSE)</f>
        <v>6410</v>
      </c>
      <c r="S2287" s="63">
        <f>VLOOKUP(class[[#This Row],[count_rd]],caltran!$J$2:$P$182,6,FALSE)</f>
        <v>13590</v>
      </c>
      <c r="T2287" s="1">
        <f>IF(AND(class[[#This Row],[flow]]&gt;=class[[#This Row],[low]], class[[#This Row],[flow]]&lt;=class[[#This Row],[high]]),1,0)</f>
        <v>1</v>
      </c>
    </row>
    <row r="2288" spans="1:20" x14ac:dyDescent="0.25">
      <c r="A2288" s="61">
        <v>6308</v>
      </c>
      <c r="B2288" s="61">
        <v>5</v>
      </c>
      <c r="C2288" s="61">
        <v>1</v>
      </c>
      <c r="D2288" s="68">
        <v>2</v>
      </c>
      <c r="E2288" s="61" t="s">
        <v>77</v>
      </c>
      <c r="F2288" s="61">
        <v>4</v>
      </c>
      <c r="G228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88" s="62">
        <v>3</v>
      </c>
      <c r="I2288" s="62">
        <v>14</v>
      </c>
      <c r="J2288" s="61">
        <v>10204</v>
      </c>
      <c r="K2288" s="4">
        <f>VLOOKUP(class[[#This Row],[hwycov_id]],readme!E:F,2,FALSE)</f>
        <v>11575.507088</v>
      </c>
      <c r="L2288" s="64">
        <f t="shared" si="105"/>
        <v>0.13440876989415917</v>
      </c>
      <c r="M2288" s="65">
        <f t="shared" si="106"/>
        <v>1371.5070880000003</v>
      </c>
      <c r="N2288" s="65">
        <f t="shared" si="107"/>
        <v>1881031.6924342406</v>
      </c>
      <c r="O2288" s="66" t="e">
        <v>#VALUE!</v>
      </c>
      <c r="P2288" s="1">
        <v>2288</v>
      </c>
      <c r="Q2288" s="46">
        <f>ROUND(class[[#This Row],[count]],-3)</f>
        <v>10000</v>
      </c>
      <c r="R2288" s="59">
        <f>VLOOKUP(class[[#This Row],[count_rd]],caltran!$J$2:$P$182,7,FALSE)</f>
        <v>6410</v>
      </c>
      <c r="S2288" s="63">
        <f>VLOOKUP(class[[#This Row],[count_rd]],caltran!$J$2:$P$182,6,FALSE)</f>
        <v>13590</v>
      </c>
      <c r="T2288" s="1">
        <f>IF(AND(class[[#This Row],[flow]]&gt;=class[[#This Row],[low]], class[[#This Row],[flow]]&lt;=class[[#This Row],[high]]),1,0)</f>
        <v>1</v>
      </c>
    </row>
    <row r="2289" spans="1:20" x14ac:dyDescent="0.25">
      <c r="A2289" s="61">
        <v>6052</v>
      </c>
      <c r="B2289" s="61">
        <v>5</v>
      </c>
      <c r="C2289" s="61">
        <v>1</v>
      </c>
      <c r="D2289" s="68">
        <v>2</v>
      </c>
      <c r="E2289" s="61" t="s">
        <v>77</v>
      </c>
      <c r="F2289" s="61">
        <v>4</v>
      </c>
      <c r="G228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89" s="62">
        <v>3</v>
      </c>
      <c r="I2289" s="62">
        <v>14</v>
      </c>
      <c r="J2289" s="61">
        <v>10298</v>
      </c>
      <c r="K2289" s="4">
        <f>VLOOKUP(class[[#This Row],[hwycov_id]],readme!E:F,2,FALSE)</f>
        <v>9214.1449090000006</v>
      </c>
      <c r="L2289" s="64">
        <f t="shared" si="105"/>
        <v>-0.10524908632744212</v>
      </c>
      <c r="M2289" s="65">
        <f t="shared" si="106"/>
        <v>-1083.8550909999994</v>
      </c>
      <c r="N2289" s="65">
        <f t="shared" si="107"/>
        <v>1174741.8582866171</v>
      </c>
      <c r="O2289" s="66" t="e">
        <v>#VALUE!</v>
      </c>
      <c r="P2289" s="1">
        <v>2289</v>
      </c>
      <c r="Q2289" s="46">
        <f>ROUND(class[[#This Row],[count]],-3)</f>
        <v>10000</v>
      </c>
      <c r="R2289" s="59">
        <f>VLOOKUP(class[[#This Row],[count_rd]],caltran!$J$2:$P$182,7,FALSE)</f>
        <v>6410</v>
      </c>
      <c r="S2289" s="63">
        <f>VLOOKUP(class[[#This Row],[count_rd]],caltran!$J$2:$P$182,6,FALSE)</f>
        <v>13590</v>
      </c>
      <c r="T2289" s="1">
        <f>IF(AND(class[[#This Row],[flow]]&gt;=class[[#This Row],[low]], class[[#This Row],[flow]]&lt;=class[[#This Row],[high]]),1,0)</f>
        <v>1</v>
      </c>
    </row>
    <row r="2290" spans="1:20" x14ac:dyDescent="0.25">
      <c r="A2290" s="61">
        <v>2932</v>
      </c>
      <c r="B2290" s="61">
        <v>5</v>
      </c>
      <c r="C2290" s="61">
        <v>1</v>
      </c>
      <c r="D2290" s="68">
        <v>2</v>
      </c>
      <c r="E2290" s="61" t="s">
        <v>77</v>
      </c>
      <c r="F2290" s="61">
        <v>4</v>
      </c>
      <c r="G229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90" s="62">
        <v>3</v>
      </c>
      <c r="I2290" s="62">
        <v>14</v>
      </c>
      <c r="J2290" s="61">
        <v>10469</v>
      </c>
      <c r="K2290" s="4">
        <f>VLOOKUP(class[[#This Row],[hwycov_id]],readme!E:F,2,FALSE)</f>
        <v>16084.023979</v>
      </c>
      <c r="L2290" s="64">
        <f t="shared" si="105"/>
        <v>0.53634769118349412</v>
      </c>
      <c r="M2290" s="65">
        <f t="shared" si="106"/>
        <v>5615.0239789999996</v>
      </c>
      <c r="N2290" s="65">
        <f t="shared" si="107"/>
        <v>31528494.284744989</v>
      </c>
      <c r="O2290" s="66" t="e">
        <v>#VALUE!</v>
      </c>
      <c r="P2290" s="1">
        <v>2290</v>
      </c>
      <c r="Q2290" s="46">
        <f>ROUND(class[[#This Row],[count]],-3)</f>
        <v>10000</v>
      </c>
      <c r="R2290" s="59">
        <f>VLOOKUP(class[[#This Row],[count_rd]],caltran!$J$2:$P$182,7,FALSE)</f>
        <v>6410</v>
      </c>
      <c r="S2290" s="63">
        <f>VLOOKUP(class[[#This Row],[count_rd]],caltran!$J$2:$P$182,6,FALSE)</f>
        <v>13590</v>
      </c>
      <c r="T2290" s="1">
        <f>IF(AND(class[[#This Row],[flow]]&gt;=class[[#This Row],[low]], class[[#This Row],[flow]]&lt;=class[[#This Row],[high]]),1,0)</f>
        <v>0</v>
      </c>
    </row>
    <row r="2291" spans="1:20" x14ac:dyDescent="0.25">
      <c r="A2291" s="61">
        <v>8375</v>
      </c>
      <c r="B2291" s="61">
        <v>5</v>
      </c>
      <c r="C2291" s="61">
        <v>1</v>
      </c>
      <c r="D2291" s="68">
        <v>2</v>
      </c>
      <c r="E2291" s="61" t="s">
        <v>77</v>
      </c>
      <c r="F2291" s="61">
        <v>4</v>
      </c>
      <c r="G229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91" s="62">
        <v>3</v>
      </c>
      <c r="I2291" s="62">
        <v>14</v>
      </c>
      <c r="J2291" s="61">
        <v>10826</v>
      </c>
      <c r="K2291" s="4">
        <f>VLOOKUP(class[[#This Row],[hwycov_id]],readme!E:F,2,FALSE)</f>
        <v>8029.569493</v>
      </c>
      <c r="L2291" s="64">
        <f t="shared" si="105"/>
        <v>-0.25830690070201368</v>
      </c>
      <c r="M2291" s="65">
        <f t="shared" si="106"/>
        <v>-2796.430507</v>
      </c>
      <c r="N2291" s="65">
        <f t="shared" si="107"/>
        <v>7820023.5804802775</v>
      </c>
      <c r="O2291" s="66" t="e">
        <v>#VALUE!</v>
      </c>
      <c r="P2291" s="1">
        <v>2291</v>
      </c>
      <c r="Q2291" s="46">
        <f>ROUND(class[[#This Row],[count]],-3)</f>
        <v>11000</v>
      </c>
      <c r="R2291" s="59">
        <f>VLOOKUP(class[[#This Row],[count_rd]],caltran!$J$2:$P$182,7,FALSE)</f>
        <v>7259.9999999999991</v>
      </c>
      <c r="S2291" s="63">
        <f>VLOOKUP(class[[#This Row],[count_rd]],caltran!$J$2:$P$182,6,FALSE)</f>
        <v>14740</v>
      </c>
      <c r="T2291" s="1">
        <f>IF(AND(class[[#This Row],[flow]]&gt;=class[[#This Row],[low]], class[[#This Row],[flow]]&lt;=class[[#This Row],[high]]),1,0)</f>
        <v>1</v>
      </c>
    </row>
    <row r="2292" spans="1:20" x14ac:dyDescent="0.25">
      <c r="A2292" s="61">
        <v>7448</v>
      </c>
      <c r="B2292" s="61">
        <v>5</v>
      </c>
      <c r="C2292" s="61">
        <v>1</v>
      </c>
      <c r="D2292" s="68">
        <v>2</v>
      </c>
      <c r="E2292" s="61" t="s">
        <v>77</v>
      </c>
      <c r="F2292" s="61">
        <v>4</v>
      </c>
      <c r="G229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92" s="62">
        <v>5</v>
      </c>
      <c r="I2292" s="62">
        <v>16</v>
      </c>
      <c r="J2292" s="61">
        <v>11000</v>
      </c>
      <c r="K2292" s="4">
        <f>VLOOKUP(class[[#This Row],[hwycov_id]],readme!E:F,2,FALSE)</f>
        <v>8961.4396209999995</v>
      </c>
      <c r="L2292" s="64">
        <f t="shared" si="105"/>
        <v>-0.18532367081818191</v>
      </c>
      <c r="M2292" s="65">
        <f t="shared" si="106"/>
        <v>-2038.5603790000005</v>
      </c>
      <c r="N2292" s="65">
        <f t="shared" si="107"/>
        <v>4155728.4188286257</v>
      </c>
      <c r="O2292" s="66" t="e">
        <v>#VALUE!</v>
      </c>
      <c r="P2292" s="1">
        <v>2292</v>
      </c>
      <c r="Q2292" s="46">
        <f>ROUND(class[[#This Row],[count]],-3)</f>
        <v>11000</v>
      </c>
      <c r="R2292" s="59">
        <f>VLOOKUP(class[[#This Row],[count_rd]],caltran!$J$2:$P$182,7,FALSE)</f>
        <v>7259.9999999999991</v>
      </c>
      <c r="S2292" s="63">
        <f>VLOOKUP(class[[#This Row],[count_rd]],caltran!$J$2:$P$182,6,FALSE)</f>
        <v>14740</v>
      </c>
      <c r="T2292" s="1">
        <f>IF(AND(class[[#This Row],[flow]]&gt;=class[[#This Row],[low]], class[[#This Row],[flow]]&lt;=class[[#This Row],[high]]),1,0)</f>
        <v>1</v>
      </c>
    </row>
    <row r="2293" spans="1:20" x14ac:dyDescent="0.25">
      <c r="A2293" s="61">
        <v>3488</v>
      </c>
      <c r="B2293" s="61">
        <v>5</v>
      </c>
      <c r="C2293" s="61">
        <v>1</v>
      </c>
      <c r="D2293" s="68">
        <v>2</v>
      </c>
      <c r="E2293" s="61" t="s">
        <v>77</v>
      </c>
      <c r="F2293" s="61">
        <v>4</v>
      </c>
      <c r="G229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93" s="62">
        <v>2</v>
      </c>
      <c r="I2293" s="62">
        <v>3</v>
      </c>
      <c r="J2293" s="61">
        <v>11000</v>
      </c>
      <c r="K2293" s="4">
        <f>VLOOKUP(class[[#This Row],[hwycov_id]],readme!E:F,2,FALSE)</f>
        <v>2621.6897669999998</v>
      </c>
      <c r="L2293" s="64">
        <f t="shared" ref="L2293:L2356" si="108">K2293/J2293-1</f>
        <v>-0.76166456663636362</v>
      </c>
      <c r="M2293" s="65">
        <f t="shared" ref="M2293:M2356" si="109">K2293-J2293</f>
        <v>-8378.3102330000002</v>
      </c>
      <c r="N2293" s="65">
        <f t="shared" ref="N2293:N2356" si="110">POWER(M2293,2)</f>
        <v>70196082.360392511</v>
      </c>
      <c r="O2293" s="66" t="e">
        <v>#VALUE!</v>
      </c>
      <c r="P2293" s="1">
        <v>2293</v>
      </c>
      <c r="Q2293" s="46">
        <f>ROUND(class[[#This Row],[count]],-3)</f>
        <v>11000</v>
      </c>
      <c r="R2293" s="59">
        <f>VLOOKUP(class[[#This Row],[count_rd]],caltran!$J$2:$P$182,7,FALSE)</f>
        <v>7259.9999999999991</v>
      </c>
      <c r="S2293" s="63">
        <f>VLOOKUP(class[[#This Row],[count_rd]],caltran!$J$2:$P$182,6,FALSE)</f>
        <v>14740</v>
      </c>
      <c r="T2293" s="1">
        <f>IF(AND(class[[#This Row],[flow]]&gt;=class[[#This Row],[low]], class[[#This Row],[flow]]&lt;=class[[#This Row],[high]]),1,0)</f>
        <v>0</v>
      </c>
    </row>
    <row r="2294" spans="1:20" x14ac:dyDescent="0.25">
      <c r="A2294" s="61">
        <v>11820</v>
      </c>
      <c r="B2294" s="61">
        <v>5</v>
      </c>
      <c r="C2294" s="61">
        <v>1</v>
      </c>
      <c r="D2294" s="68">
        <v>2</v>
      </c>
      <c r="E2294" s="61" t="s">
        <v>77</v>
      </c>
      <c r="F2294" s="61">
        <v>4</v>
      </c>
      <c r="G229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94" s="62">
        <v>5</v>
      </c>
      <c r="I2294" s="62">
        <v>19</v>
      </c>
      <c r="J2294" s="61">
        <v>11100</v>
      </c>
      <c r="K2294" s="4">
        <f>VLOOKUP(class[[#This Row],[hwycov_id]],readme!E:F,2,FALSE)</f>
        <v>5802.744248</v>
      </c>
      <c r="L2294" s="64">
        <f t="shared" si="108"/>
        <v>-0.4772302479279279</v>
      </c>
      <c r="M2294" s="65">
        <f t="shared" si="109"/>
        <v>-5297.255752</v>
      </c>
      <c r="N2294" s="65">
        <f t="shared" si="110"/>
        <v>28060918.502097085</v>
      </c>
      <c r="O2294" s="66" t="e">
        <v>#VALUE!</v>
      </c>
      <c r="P2294" s="1">
        <v>2294</v>
      </c>
      <c r="Q2294" s="46">
        <f>ROUND(class[[#This Row],[count]],-3)</f>
        <v>11000</v>
      </c>
      <c r="R2294" s="59">
        <f>VLOOKUP(class[[#This Row],[count_rd]],caltran!$J$2:$P$182,7,FALSE)</f>
        <v>7259.9999999999991</v>
      </c>
      <c r="S2294" s="63">
        <f>VLOOKUP(class[[#This Row],[count_rd]],caltran!$J$2:$P$182,6,FALSE)</f>
        <v>14740</v>
      </c>
      <c r="T2294" s="1">
        <f>IF(AND(class[[#This Row],[flow]]&gt;=class[[#This Row],[low]], class[[#This Row],[flow]]&lt;=class[[#This Row],[high]]),1,0)</f>
        <v>0</v>
      </c>
    </row>
    <row r="2295" spans="1:20" x14ac:dyDescent="0.25">
      <c r="A2295" s="61">
        <v>3501</v>
      </c>
      <c r="B2295" s="61">
        <v>5</v>
      </c>
      <c r="C2295" s="61">
        <v>1</v>
      </c>
      <c r="D2295" s="68">
        <v>2</v>
      </c>
      <c r="E2295" s="61" t="s">
        <v>77</v>
      </c>
      <c r="F2295" s="61">
        <v>4</v>
      </c>
      <c r="G229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95" s="62">
        <v>5</v>
      </c>
      <c r="I2295" s="62">
        <v>16</v>
      </c>
      <c r="J2295" s="61">
        <v>11600</v>
      </c>
      <c r="K2295" s="4">
        <f>VLOOKUP(class[[#This Row],[hwycov_id]],readme!E:F,2,FALSE)</f>
        <v>8737.9126899999992</v>
      </c>
      <c r="L2295" s="64">
        <f t="shared" si="108"/>
        <v>-0.24673166465517249</v>
      </c>
      <c r="M2295" s="65">
        <f t="shared" si="109"/>
        <v>-2862.0873100000008</v>
      </c>
      <c r="N2295" s="65">
        <f t="shared" si="110"/>
        <v>8191543.7700630408</v>
      </c>
      <c r="O2295" s="66" t="e">
        <v>#VALUE!</v>
      </c>
      <c r="P2295" s="1">
        <v>2295</v>
      </c>
      <c r="Q2295" s="46">
        <f>ROUND(class[[#This Row],[count]],-3)</f>
        <v>12000</v>
      </c>
      <c r="R2295" s="59">
        <f>VLOOKUP(class[[#This Row],[count_rd]],caltran!$J$2:$P$182,7,FALSE)</f>
        <v>8010</v>
      </c>
      <c r="S2295" s="63">
        <f>VLOOKUP(class[[#This Row],[count_rd]],caltran!$J$2:$P$182,6,FALSE)</f>
        <v>15990</v>
      </c>
      <c r="T2295" s="1">
        <f>IF(AND(class[[#This Row],[flow]]&gt;=class[[#This Row],[low]], class[[#This Row],[flow]]&lt;=class[[#This Row],[high]]),1,0)</f>
        <v>1</v>
      </c>
    </row>
    <row r="2296" spans="1:20" x14ac:dyDescent="0.25">
      <c r="A2296" s="61">
        <v>3982</v>
      </c>
      <c r="B2296" s="61">
        <v>5</v>
      </c>
      <c r="C2296" s="61">
        <v>1</v>
      </c>
      <c r="D2296" s="68">
        <v>2</v>
      </c>
      <c r="E2296" s="61" t="s">
        <v>77</v>
      </c>
      <c r="F2296" s="61">
        <v>4</v>
      </c>
      <c r="G229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96" s="62">
        <v>4</v>
      </c>
      <c r="I2296" s="62">
        <v>2</v>
      </c>
      <c r="J2296" s="61">
        <v>11600</v>
      </c>
      <c r="K2296" s="4">
        <f>VLOOKUP(class[[#This Row],[hwycov_id]],readme!E:F,2,FALSE)</f>
        <v>7651.4824490000001</v>
      </c>
      <c r="L2296" s="64">
        <f t="shared" si="108"/>
        <v>-0.34038944405172411</v>
      </c>
      <c r="M2296" s="65">
        <f t="shared" si="109"/>
        <v>-3948.5175509999999</v>
      </c>
      <c r="N2296" s="65">
        <f t="shared" si="110"/>
        <v>15590790.850555036</v>
      </c>
      <c r="O2296" s="66" t="e">
        <v>#VALUE!</v>
      </c>
      <c r="P2296" s="1">
        <v>2296</v>
      </c>
      <c r="Q2296" s="46">
        <f>ROUND(class[[#This Row],[count]],-3)</f>
        <v>12000</v>
      </c>
      <c r="R2296" s="59">
        <f>VLOOKUP(class[[#This Row],[count_rd]],caltran!$J$2:$P$182,7,FALSE)</f>
        <v>8010</v>
      </c>
      <c r="S2296" s="63">
        <f>VLOOKUP(class[[#This Row],[count_rd]],caltran!$J$2:$P$182,6,FALSE)</f>
        <v>15990</v>
      </c>
      <c r="T2296" s="1">
        <f>IF(AND(class[[#This Row],[flow]]&gt;=class[[#This Row],[low]], class[[#This Row],[flow]]&lt;=class[[#This Row],[high]]),1,0)</f>
        <v>0</v>
      </c>
    </row>
    <row r="2297" spans="1:20" x14ac:dyDescent="0.25">
      <c r="A2297" s="61">
        <v>5988</v>
      </c>
      <c r="B2297" s="61">
        <v>5</v>
      </c>
      <c r="C2297" s="61">
        <v>1</v>
      </c>
      <c r="D2297" s="68">
        <v>2</v>
      </c>
      <c r="E2297" s="61" t="s">
        <v>77</v>
      </c>
      <c r="F2297" s="61">
        <v>4</v>
      </c>
      <c r="G229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97" s="62">
        <v>3</v>
      </c>
      <c r="I2297" s="62">
        <v>14</v>
      </c>
      <c r="J2297" s="61">
        <v>11608</v>
      </c>
      <c r="K2297" s="4">
        <f>VLOOKUP(class[[#This Row],[hwycov_id]],readme!E:F,2,FALSE)</f>
        <v>6179.0860069999999</v>
      </c>
      <c r="L2297" s="64">
        <f t="shared" si="108"/>
        <v>-0.46768728402825643</v>
      </c>
      <c r="M2297" s="65">
        <f t="shared" si="109"/>
        <v>-5428.9139930000001</v>
      </c>
      <c r="N2297" s="65">
        <f t="shared" si="110"/>
        <v>29473107.143391207</v>
      </c>
      <c r="O2297" s="66" t="e">
        <v>#VALUE!</v>
      </c>
      <c r="P2297" s="1">
        <v>2297</v>
      </c>
      <c r="Q2297" s="46">
        <f>ROUND(class[[#This Row],[count]],-3)</f>
        <v>12000</v>
      </c>
      <c r="R2297" s="59">
        <f>VLOOKUP(class[[#This Row],[count_rd]],caltran!$J$2:$P$182,7,FALSE)</f>
        <v>8010</v>
      </c>
      <c r="S2297" s="63">
        <f>VLOOKUP(class[[#This Row],[count_rd]],caltran!$J$2:$P$182,6,FALSE)</f>
        <v>15990</v>
      </c>
      <c r="T2297" s="1">
        <f>IF(AND(class[[#This Row],[flow]]&gt;=class[[#This Row],[low]], class[[#This Row],[flow]]&lt;=class[[#This Row],[high]]),1,0)</f>
        <v>0</v>
      </c>
    </row>
    <row r="2298" spans="1:20" x14ac:dyDescent="0.25">
      <c r="A2298" s="61">
        <v>22491</v>
      </c>
      <c r="B2298" s="61">
        <v>5</v>
      </c>
      <c r="C2298" s="61">
        <v>1</v>
      </c>
      <c r="D2298" s="68">
        <v>2</v>
      </c>
      <c r="E2298" s="61" t="s">
        <v>77</v>
      </c>
      <c r="F2298" s="61">
        <v>4</v>
      </c>
      <c r="G229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298" s="62">
        <v>2</v>
      </c>
      <c r="I2298" s="62">
        <v>14</v>
      </c>
      <c r="J2298" s="61">
        <v>11628</v>
      </c>
      <c r="K2298" s="4">
        <f>VLOOKUP(class[[#This Row],[hwycov_id]],readme!E:F,2,FALSE)</f>
        <v>12857.804917000001</v>
      </c>
      <c r="L2298" s="64">
        <f t="shared" si="108"/>
        <v>0.10576237676298605</v>
      </c>
      <c r="M2298" s="65">
        <f t="shared" si="109"/>
        <v>1229.8049170000013</v>
      </c>
      <c r="N2298" s="65">
        <f t="shared" si="110"/>
        <v>1512420.1338773801</v>
      </c>
      <c r="O2298" s="66" t="e">
        <v>#VALUE!</v>
      </c>
      <c r="P2298" s="1">
        <v>2298</v>
      </c>
      <c r="Q2298" s="46">
        <f>ROUND(class[[#This Row],[count]],-3)</f>
        <v>12000</v>
      </c>
      <c r="R2298" s="59">
        <f>VLOOKUP(class[[#This Row],[count_rd]],caltran!$J$2:$P$182,7,FALSE)</f>
        <v>8010</v>
      </c>
      <c r="S2298" s="63">
        <f>VLOOKUP(class[[#This Row],[count_rd]],caltran!$J$2:$P$182,6,FALSE)</f>
        <v>15990</v>
      </c>
      <c r="T2298" s="1">
        <f>IF(AND(class[[#This Row],[flow]]&gt;=class[[#This Row],[low]], class[[#This Row],[flow]]&lt;=class[[#This Row],[high]]),1,0)</f>
        <v>1</v>
      </c>
    </row>
    <row r="2299" spans="1:20" x14ac:dyDescent="0.25">
      <c r="A2299" s="61">
        <v>18620</v>
      </c>
      <c r="B2299" s="61">
        <v>5</v>
      </c>
      <c r="C2299" s="61">
        <v>1</v>
      </c>
      <c r="D2299" s="68">
        <v>1</v>
      </c>
      <c r="E2299" s="61" t="s">
        <v>77</v>
      </c>
      <c r="F2299" s="61">
        <v>4</v>
      </c>
      <c r="G229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299" s="62">
        <v>1</v>
      </c>
      <c r="I2299" s="62">
        <v>14</v>
      </c>
      <c r="J2299" s="61">
        <v>11703</v>
      </c>
      <c r="K2299" s="4">
        <f>VLOOKUP(class[[#This Row],[hwycov_id]],readme!E:F,2,FALSE)</f>
        <v>6864.2254030000004</v>
      </c>
      <c r="L2299" s="64">
        <f t="shared" si="108"/>
        <v>-0.4134644618473895</v>
      </c>
      <c r="M2299" s="65">
        <f t="shared" si="109"/>
        <v>-4838.7745969999996</v>
      </c>
      <c r="N2299" s="65">
        <f t="shared" si="110"/>
        <v>23413739.600572508</v>
      </c>
      <c r="O2299" s="66" t="e">
        <v>#VALUE!</v>
      </c>
      <c r="P2299" s="1">
        <v>2299</v>
      </c>
      <c r="Q2299" s="46">
        <f>ROUND(class[[#This Row],[count]],-3)</f>
        <v>12000</v>
      </c>
      <c r="R2299" s="59">
        <f>VLOOKUP(class[[#This Row],[count_rd]],caltran!$J$2:$P$182,7,FALSE)</f>
        <v>8010</v>
      </c>
      <c r="S2299" s="63">
        <f>VLOOKUP(class[[#This Row],[count_rd]],caltran!$J$2:$P$182,6,FALSE)</f>
        <v>15990</v>
      </c>
      <c r="T2299" s="1">
        <f>IF(AND(class[[#This Row],[flow]]&gt;=class[[#This Row],[low]], class[[#This Row],[flow]]&lt;=class[[#This Row],[high]]),1,0)</f>
        <v>0</v>
      </c>
    </row>
    <row r="2300" spans="1:20" x14ac:dyDescent="0.25">
      <c r="A2300" s="61">
        <v>7521</v>
      </c>
      <c r="B2300" s="61">
        <v>5</v>
      </c>
      <c r="C2300" s="61">
        <v>1</v>
      </c>
      <c r="D2300" s="68">
        <v>2</v>
      </c>
      <c r="E2300" s="61" t="s">
        <v>77</v>
      </c>
      <c r="F2300" s="61">
        <v>4</v>
      </c>
      <c r="G230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00" s="62">
        <v>2</v>
      </c>
      <c r="I2300" s="62">
        <v>14</v>
      </c>
      <c r="J2300" s="61">
        <v>11743</v>
      </c>
      <c r="K2300" s="4">
        <f>VLOOKUP(class[[#This Row],[hwycov_id]],readme!E:F,2,FALSE)</f>
        <v>7258.2888739999999</v>
      </c>
      <c r="L2300" s="64">
        <f t="shared" si="108"/>
        <v>-0.3819050605467087</v>
      </c>
      <c r="M2300" s="65">
        <f t="shared" si="109"/>
        <v>-4484.7111260000001</v>
      </c>
      <c r="N2300" s="65">
        <f t="shared" si="110"/>
        <v>20112633.883668188</v>
      </c>
      <c r="O2300" s="66" t="e">
        <v>#VALUE!</v>
      </c>
      <c r="P2300" s="1">
        <v>2300</v>
      </c>
      <c r="Q2300" s="46">
        <f>ROUND(class[[#This Row],[count]],-3)</f>
        <v>12000</v>
      </c>
      <c r="R2300" s="59">
        <f>VLOOKUP(class[[#This Row],[count_rd]],caltran!$J$2:$P$182,7,FALSE)</f>
        <v>8010</v>
      </c>
      <c r="S2300" s="63">
        <f>VLOOKUP(class[[#This Row],[count_rd]],caltran!$J$2:$P$182,6,FALSE)</f>
        <v>15990</v>
      </c>
      <c r="T2300" s="1">
        <f>IF(AND(class[[#This Row],[flow]]&gt;=class[[#This Row],[low]], class[[#This Row],[flow]]&lt;=class[[#This Row],[high]]),1,0)</f>
        <v>0</v>
      </c>
    </row>
    <row r="2301" spans="1:20" x14ac:dyDescent="0.25">
      <c r="A2301" s="61">
        <v>16700</v>
      </c>
      <c r="B2301" s="61">
        <v>5</v>
      </c>
      <c r="C2301" s="61">
        <v>1</v>
      </c>
      <c r="D2301" s="68">
        <v>2</v>
      </c>
      <c r="E2301" s="61" t="s">
        <v>77</v>
      </c>
      <c r="F2301" s="61">
        <v>4</v>
      </c>
      <c r="G230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01" s="62">
        <v>2</v>
      </c>
      <c r="I2301" s="62">
        <v>14</v>
      </c>
      <c r="J2301" s="61">
        <v>11978</v>
      </c>
      <c r="K2301" s="4">
        <f>VLOOKUP(class[[#This Row],[hwycov_id]],readme!E:F,2,FALSE)</f>
        <v>8900.5904090000004</v>
      </c>
      <c r="L2301" s="64">
        <f t="shared" si="108"/>
        <v>-0.2569218225914176</v>
      </c>
      <c r="M2301" s="65">
        <f t="shared" si="109"/>
        <v>-3077.4095909999996</v>
      </c>
      <c r="N2301" s="65">
        <f t="shared" si="110"/>
        <v>9470449.7907787859</v>
      </c>
      <c r="O2301" s="66" t="e">
        <v>#VALUE!</v>
      </c>
      <c r="P2301" s="1">
        <v>2301</v>
      </c>
      <c r="Q2301" s="46">
        <f>ROUND(class[[#This Row],[count]],-3)</f>
        <v>12000</v>
      </c>
      <c r="R2301" s="59">
        <f>VLOOKUP(class[[#This Row],[count_rd]],caltran!$J$2:$P$182,7,FALSE)</f>
        <v>8010</v>
      </c>
      <c r="S2301" s="63">
        <f>VLOOKUP(class[[#This Row],[count_rd]],caltran!$J$2:$P$182,6,FALSE)</f>
        <v>15990</v>
      </c>
      <c r="T2301" s="1">
        <f>IF(AND(class[[#This Row],[flow]]&gt;=class[[#This Row],[low]], class[[#This Row],[flow]]&lt;=class[[#This Row],[high]]),1,0)</f>
        <v>1</v>
      </c>
    </row>
    <row r="2302" spans="1:20" x14ac:dyDescent="0.25">
      <c r="A2302" s="61">
        <v>4425</v>
      </c>
      <c r="B2302" s="61">
        <v>5</v>
      </c>
      <c r="C2302" s="61">
        <v>1</v>
      </c>
      <c r="D2302" s="68">
        <v>2</v>
      </c>
      <c r="E2302" s="61" t="s">
        <v>77</v>
      </c>
      <c r="F2302" s="61">
        <v>4</v>
      </c>
      <c r="G230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302" s="62">
        <v>2</v>
      </c>
      <c r="I2302" s="62">
        <v>14</v>
      </c>
      <c r="J2302" s="61">
        <v>12133</v>
      </c>
      <c r="K2302" s="4">
        <f>VLOOKUP(class[[#This Row],[hwycov_id]],readme!E:F,2,FALSE)</f>
        <v>14332.628326999999</v>
      </c>
      <c r="L2302" s="64">
        <f t="shared" si="108"/>
        <v>0.1812930295063051</v>
      </c>
      <c r="M2302" s="65">
        <f t="shared" si="109"/>
        <v>2199.6283269999985</v>
      </c>
      <c r="N2302" s="65">
        <f t="shared" si="110"/>
        <v>4838364.7769408124</v>
      </c>
      <c r="O2302" s="66" t="e">
        <v>#VALUE!</v>
      </c>
      <c r="P2302" s="1">
        <v>2302</v>
      </c>
      <c r="Q2302" s="46">
        <f>ROUND(class[[#This Row],[count]],-3)</f>
        <v>12000</v>
      </c>
      <c r="R2302" s="59">
        <f>VLOOKUP(class[[#This Row],[count_rd]],caltran!$J$2:$P$182,7,FALSE)</f>
        <v>8010</v>
      </c>
      <c r="S2302" s="63">
        <f>VLOOKUP(class[[#This Row],[count_rd]],caltran!$J$2:$P$182,6,FALSE)</f>
        <v>15990</v>
      </c>
      <c r="T2302" s="1">
        <f>IF(AND(class[[#This Row],[flow]]&gt;=class[[#This Row],[low]], class[[#This Row],[flow]]&lt;=class[[#This Row],[high]]),1,0)</f>
        <v>1</v>
      </c>
    </row>
    <row r="2303" spans="1:20" x14ac:dyDescent="0.25">
      <c r="A2303" s="61">
        <v>14174</v>
      </c>
      <c r="B2303" s="61">
        <v>5</v>
      </c>
      <c r="C2303" s="61">
        <v>1</v>
      </c>
      <c r="D2303" s="68">
        <v>2</v>
      </c>
      <c r="E2303" s="61" t="s">
        <v>77</v>
      </c>
      <c r="F2303" s="61">
        <v>4</v>
      </c>
      <c r="G230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03" s="62">
        <v>2</v>
      </c>
      <c r="I2303" s="62">
        <v>14</v>
      </c>
      <c r="J2303" s="61">
        <v>12147</v>
      </c>
      <c r="K2303" s="4">
        <f>VLOOKUP(class[[#This Row],[hwycov_id]],readme!E:F,2,FALSE)</f>
        <v>6302.6716029999998</v>
      </c>
      <c r="L2303" s="64">
        <f t="shared" si="108"/>
        <v>-0.48113348127109579</v>
      </c>
      <c r="M2303" s="65">
        <f t="shared" si="109"/>
        <v>-5844.3283970000002</v>
      </c>
      <c r="N2303" s="65">
        <f t="shared" si="110"/>
        <v>34156174.411980592</v>
      </c>
      <c r="O2303" s="66" t="e">
        <v>#VALUE!</v>
      </c>
      <c r="P2303" s="1">
        <v>2303</v>
      </c>
      <c r="Q2303" s="46">
        <f>ROUND(class[[#This Row],[count]],-3)</f>
        <v>12000</v>
      </c>
      <c r="R2303" s="59">
        <f>VLOOKUP(class[[#This Row],[count_rd]],caltran!$J$2:$P$182,7,FALSE)</f>
        <v>8010</v>
      </c>
      <c r="S2303" s="63">
        <f>VLOOKUP(class[[#This Row],[count_rd]],caltran!$J$2:$P$182,6,FALSE)</f>
        <v>15990</v>
      </c>
      <c r="T2303" s="1">
        <f>IF(AND(class[[#This Row],[flow]]&gt;=class[[#This Row],[low]], class[[#This Row],[flow]]&lt;=class[[#This Row],[high]]),1,0)</f>
        <v>0</v>
      </c>
    </row>
    <row r="2304" spans="1:20" x14ac:dyDescent="0.25">
      <c r="A2304" s="61">
        <v>11809</v>
      </c>
      <c r="B2304" s="61">
        <v>5</v>
      </c>
      <c r="C2304" s="61">
        <v>1</v>
      </c>
      <c r="D2304" s="68">
        <v>2</v>
      </c>
      <c r="E2304" s="61" t="s">
        <v>77</v>
      </c>
      <c r="F2304" s="61">
        <v>4</v>
      </c>
      <c r="G230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04" s="62">
        <v>5</v>
      </c>
      <c r="I2304" s="62">
        <v>19</v>
      </c>
      <c r="J2304" s="61">
        <v>12500</v>
      </c>
      <c r="K2304" s="4">
        <f>VLOOKUP(class[[#This Row],[hwycov_id]],readme!E:F,2,FALSE)</f>
        <v>6775.3129609999996</v>
      </c>
      <c r="L2304" s="64">
        <f t="shared" si="108"/>
        <v>-0.45797496312000008</v>
      </c>
      <c r="M2304" s="65">
        <f t="shared" si="109"/>
        <v>-5724.6870390000004</v>
      </c>
      <c r="N2304" s="65">
        <f t="shared" si="110"/>
        <v>32772041.69449459</v>
      </c>
      <c r="O2304" s="66" t="e">
        <v>#VALUE!</v>
      </c>
      <c r="P2304" s="1">
        <v>2304</v>
      </c>
      <c r="Q2304" s="46">
        <f>ROUND(class[[#This Row],[count]],-3)</f>
        <v>13000</v>
      </c>
      <c r="R2304" s="59">
        <f>VLOOKUP(class[[#This Row],[count_rd]],caltran!$J$2:$P$182,7,FALSE)</f>
        <v>8775</v>
      </c>
      <c r="S2304" s="63">
        <f>VLOOKUP(class[[#This Row],[count_rd]],caltran!$J$2:$P$182,6,FALSE)</f>
        <v>17225</v>
      </c>
      <c r="T2304" s="1">
        <f>IF(AND(class[[#This Row],[flow]]&gt;=class[[#This Row],[low]], class[[#This Row],[flow]]&lt;=class[[#This Row],[high]]),1,0)</f>
        <v>0</v>
      </c>
    </row>
    <row r="2305" spans="1:20" x14ac:dyDescent="0.25">
      <c r="A2305" s="61">
        <v>379</v>
      </c>
      <c r="B2305" s="61">
        <v>5</v>
      </c>
      <c r="C2305" s="61">
        <v>1</v>
      </c>
      <c r="D2305" s="68">
        <v>1</v>
      </c>
      <c r="E2305" s="61" t="s">
        <v>77</v>
      </c>
      <c r="F2305" s="61">
        <v>4</v>
      </c>
      <c r="G230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05" s="62">
        <v>2</v>
      </c>
      <c r="I2305" s="62">
        <v>14</v>
      </c>
      <c r="J2305" s="61">
        <v>12838</v>
      </c>
      <c r="K2305" s="4">
        <f>VLOOKUP(class[[#This Row],[hwycov_id]],readme!E:F,2,FALSE)</f>
        <v>9095.2066649999997</v>
      </c>
      <c r="L2305" s="64">
        <f t="shared" si="108"/>
        <v>-0.29154021927091445</v>
      </c>
      <c r="M2305" s="65">
        <f t="shared" si="109"/>
        <v>-3742.7933350000003</v>
      </c>
      <c r="N2305" s="65">
        <f t="shared" si="110"/>
        <v>14008501.948520424</v>
      </c>
      <c r="O2305" s="66" t="e">
        <v>#VALUE!</v>
      </c>
      <c r="P2305" s="1">
        <v>2305</v>
      </c>
      <c r="Q2305" s="46">
        <f>ROUND(class[[#This Row],[count]],-3)</f>
        <v>13000</v>
      </c>
      <c r="R2305" s="59">
        <f>VLOOKUP(class[[#This Row],[count_rd]],caltran!$J$2:$P$182,7,FALSE)</f>
        <v>8775</v>
      </c>
      <c r="S2305" s="63">
        <f>VLOOKUP(class[[#This Row],[count_rd]],caltran!$J$2:$P$182,6,FALSE)</f>
        <v>17225</v>
      </c>
      <c r="T2305" s="1">
        <f>IF(AND(class[[#This Row],[flow]]&gt;=class[[#This Row],[low]], class[[#This Row],[flow]]&lt;=class[[#This Row],[high]]),1,0)</f>
        <v>1</v>
      </c>
    </row>
    <row r="2306" spans="1:20" x14ac:dyDescent="0.25">
      <c r="A2306" s="61">
        <v>5754</v>
      </c>
      <c r="B2306" s="61">
        <v>5</v>
      </c>
      <c r="C2306" s="61">
        <v>1</v>
      </c>
      <c r="D2306" s="68">
        <v>2</v>
      </c>
      <c r="E2306" s="61" t="s">
        <v>77</v>
      </c>
      <c r="F2306" s="61">
        <v>4</v>
      </c>
      <c r="G230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06" s="62">
        <v>7</v>
      </c>
      <c r="I2306" s="62">
        <v>19</v>
      </c>
      <c r="J2306" s="61">
        <v>12900</v>
      </c>
      <c r="K2306" s="4">
        <f>VLOOKUP(class[[#This Row],[hwycov_id]],readme!E:F,2,FALSE)</f>
        <v>6861.2576050000007</v>
      </c>
      <c r="L2306" s="64">
        <f t="shared" si="108"/>
        <v>-0.4681195655038759</v>
      </c>
      <c r="M2306" s="65">
        <f t="shared" si="109"/>
        <v>-6038.7423949999993</v>
      </c>
      <c r="N2306" s="65">
        <f t="shared" si="110"/>
        <v>36466409.713170327</v>
      </c>
      <c r="O2306" s="66" t="e">
        <v>#VALUE!</v>
      </c>
      <c r="P2306" s="1">
        <v>2306</v>
      </c>
      <c r="Q2306" s="46">
        <f>ROUND(class[[#This Row],[count]],-3)</f>
        <v>13000</v>
      </c>
      <c r="R2306" s="59">
        <f>VLOOKUP(class[[#This Row],[count_rd]],caltran!$J$2:$P$182,7,FALSE)</f>
        <v>8775</v>
      </c>
      <c r="S2306" s="63">
        <f>VLOOKUP(class[[#This Row],[count_rd]],caltran!$J$2:$P$182,6,FALSE)</f>
        <v>17225</v>
      </c>
      <c r="T2306" s="1">
        <f>IF(AND(class[[#This Row],[flow]]&gt;=class[[#This Row],[low]], class[[#This Row],[flow]]&lt;=class[[#This Row],[high]]),1,0)</f>
        <v>0</v>
      </c>
    </row>
    <row r="2307" spans="1:20" x14ac:dyDescent="0.25">
      <c r="A2307" s="61">
        <v>20948</v>
      </c>
      <c r="B2307" s="61">
        <v>5</v>
      </c>
      <c r="C2307" s="61">
        <v>1</v>
      </c>
      <c r="D2307" s="68">
        <v>2</v>
      </c>
      <c r="E2307" s="61" t="s">
        <v>77</v>
      </c>
      <c r="F2307" s="61">
        <v>4</v>
      </c>
      <c r="G230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307" s="62">
        <v>3</v>
      </c>
      <c r="I2307" s="62">
        <v>14</v>
      </c>
      <c r="J2307" s="61">
        <v>13661</v>
      </c>
      <c r="K2307" s="4">
        <f>VLOOKUP(class[[#This Row],[hwycov_id]],readme!E:F,2,FALSE)</f>
        <v>13340.984718</v>
      </c>
      <c r="L2307" s="64">
        <f t="shared" si="108"/>
        <v>-2.3425465339287022E-2</v>
      </c>
      <c r="M2307" s="65">
        <f t="shared" si="109"/>
        <v>-320.0152820000003</v>
      </c>
      <c r="N2307" s="65">
        <f t="shared" si="110"/>
        <v>102409.78071353972</v>
      </c>
      <c r="O2307" s="66" t="e">
        <v>#VALUE!</v>
      </c>
      <c r="P2307" s="1">
        <v>2307</v>
      </c>
      <c r="Q2307" s="46">
        <f>ROUND(class[[#This Row],[count]],-3)</f>
        <v>14000</v>
      </c>
      <c r="R2307" s="59">
        <f>VLOOKUP(class[[#This Row],[count_rd]],caltran!$J$2:$P$182,7,FALSE)</f>
        <v>9618</v>
      </c>
      <c r="S2307" s="63">
        <f>VLOOKUP(class[[#This Row],[count_rd]],caltran!$J$2:$P$182,6,FALSE)</f>
        <v>18382</v>
      </c>
      <c r="T2307" s="1">
        <f>IF(AND(class[[#This Row],[flow]]&gt;=class[[#This Row],[low]], class[[#This Row],[flow]]&lt;=class[[#This Row],[high]]),1,0)</f>
        <v>1</v>
      </c>
    </row>
    <row r="2308" spans="1:20" x14ac:dyDescent="0.25">
      <c r="A2308" s="61">
        <v>17202</v>
      </c>
      <c r="B2308" s="61">
        <v>5</v>
      </c>
      <c r="C2308" s="61">
        <v>1</v>
      </c>
      <c r="D2308" s="68">
        <v>2</v>
      </c>
      <c r="E2308" s="61" t="s">
        <v>77</v>
      </c>
      <c r="F2308" s="61">
        <v>4</v>
      </c>
      <c r="G230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308" s="62">
        <v>3</v>
      </c>
      <c r="I2308" s="62">
        <v>14</v>
      </c>
      <c r="J2308" s="61">
        <v>13953</v>
      </c>
      <c r="K2308" s="4">
        <f>VLOOKUP(class[[#This Row],[hwycov_id]],readme!E:F,2,FALSE)</f>
        <v>17022.753292000001</v>
      </c>
      <c r="L2308" s="64">
        <f t="shared" si="108"/>
        <v>0.22000668616068242</v>
      </c>
      <c r="M2308" s="65">
        <f t="shared" si="109"/>
        <v>3069.7532920000012</v>
      </c>
      <c r="N2308" s="65">
        <f t="shared" si="110"/>
        <v>9423385.2737448458</v>
      </c>
      <c r="O2308" s="66" t="e">
        <v>#VALUE!</v>
      </c>
      <c r="P2308" s="1">
        <v>2308</v>
      </c>
      <c r="Q2308" s="46">
        <f>ROUND(class[[#This Row],[count]],-3)</f>
        <v>14000</v>
      </c>
      <c r="R2308" s="59">
        <f>VLOOKUP(class[[#This Row],[count_rd]],caltran!$J$2:$P$182,7,FALSE)</f>
        <v>9618</v>
      </c>
      <c r="S2308" s="63">
        <f>VLOOKUP(class[[#This Row],[count_rd]],caltran!$J$2:$P$182,6,FALSE)</f>
        <v>18382</v>
      </c>
      <c r="T2308" s="1">
        <f>IF(AND(class[[#This Row],[flow]]&gt;=class[[#This Row],[low]], class[[#This Row],[flow]]&lt;=class[[#This Row],[high]]),1,0)</f>
        <v>1</v>
      </c>
    </row>
    <row r="2309" spans="1:20" x14ac:dyDescent="0.25">
      <c r="A2309" s="61">
        <v>8898</v>
      </c>
      <c r="B2309" s="61">
        <v>5</v>
      </c>
      <c r="C2309" s="61">
        <v>1</v>
      </c>
      <c r="D2309" s="68">
        <v>2</v>
      </c>
      <c r="E2309" s="61" t="s">
        <v>77</v>
      </c>
      <c r="F2309" s="61">
        <v>4</v>
      </c>
      <c r="G230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309" s="62">
        <v>3</v>
      </c>
      <c r="I2309" s="62">
        <v>14</v>
      </c>
      <c r="J2309" s="61">
        <v>14158</v>
      </c>
      <c r="K2309" s="4">
        <f>VLOOKUP(class[[#This Row],[hwycov_id]],readme!E:F,2,FALSE)</f>
        <v>19787.716332000004</v>
      </c>
      <c r="L2309" s="64">
        <f t="shared" si="108"/>
        <v>0.39763500014126318</v>
      </c>
      <c r="M2309" s="65">
        <f t="shared" si="109"/>
        <v>5629.7163320000036</v>
      </c>
      <c r="N2309" s="65">
        <f t="shared" si="110"/>
        <v>31693705.978787575</v>
      </c>
      <c r="O2309" s="66" t="e">
        <v>#VALUE!</v>
      </c>
      <c r="P2309" s="1">
        <v>2309</v>
      </c>
      <c r="Q2309" s="46">
        <f>ROUND(class[[#This Row],[count]],-3)</f>
        <v>14000</v>
      </c>
      <c r="R2309" s="59">
        <f>VLOOKUP(class[[#This Row],[count_rd]],caltran!$J$2:$P$182,7,FALSE)</f>
        <v>9618</v>
      </c>
      <c r="S2309" s="63">
        <f>VLOOKUP(class[[#This Row],[count_rd]],caltran!$J$2:$P$182,6,FALSE)</f>
        <v>18382</v>
      </c>
      <c r="T2309" s="1">
        <f>IF(AND(class[[#This Row],[flow]]&gt;=class[[#This Row],[low]], class[[#This Row],[flow]]&lt;=class[[#This Row],[high]]),1,0)</f>
        <v>0</v>
      </c>
    </row>
    <row r="2310" spans="1:20" x14ac:dyDescent="0.25">
      <c r="A2310" s="61">
        <v>7279</v>
      </c>
      <c r="B2310" s="61">
        <v>5</v>
      </c>
      <c r="C2310" s="61">
        <v>1</v>
      </c>
      <c r="D2310" s="68">
        <v>2</v>
      </c>
      <c r="E2310" s="61" t="s">
        <v>77</v>
      </c>
      <c r="F2310" s="61">
        <v>4</v>
      </c>
      <c r="G231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10" s="62">
        <v>6</v>
      </c>
      <c r="I2310" s="62">
        <v>12</v>
      </c>
      <c r="J2310" s="61">
        <v>15100</v>
      </c>
      <c r="K2310" s="4">
        <f>VLOOKUP(class[[#This Row],[hwycov_id]],readme!E:F,2,FALSE)</f>
        <v>4617.1143920000004</v>
      </c>
      <c r="L2310" s="64">
        <f t="shared" si="108"/>
        <v>-0.69423083496688731</v>
      </c>
      <c r="M2310" s="65">
        <f t="shared" si="109"/>
        <v>-10482.885608000001</v>
      </c>
      <c r="N2310" s="65">
        <f t="shared" si="110"/>
        <v>109890890.67041354</v>
      </c>
      <c r="O2310" s="66" t="e">
        <v>#VALUE!</v>
      </c>
      <c r="P2310" s="1">
        <v>2310</v>
      </c>
      <c r="Q2310" s="46">
        <f>ROUND(class[[#This Row],[count]],-3)</f>
        <v>15000</v>
      </c>
      <c r="R2310" s="59">
        <f>VLOOKUP(class[[#This Row],[count_rd]],caltran!$J$2:$P$182,7,FALSE)</f>
        <v>10455.000000000002</v>
      </c>
      <c r="S2310" s="63">
        <f>VLOOKUP(class[[#This Row],[count_rd]],caltran!$J$2:$P$182,6,FALSE)</f>
        <v>19545</v>
      </c>
      <c r="T2310" s="1">
        <f>IF(AND(class[[#This Row],[flow]]&gt;=class[[#This Row],[low]], class[[#This Row],[flow]]&lt;=class[[#This Row],[high]]),1,0)</f>
        <v>0</v>
      </c>
    </row>
    <row r="2311" spans="1:20" x14ac:dyDescent="0.25">
      <c r="A2311" s="61">
        <v>14609</v>
      </c>
      <c r="B2311" s="61">
        <v>5</v>
      </c>
      <c r="C2311" s="61">
        <v>1</v>
      </c>
      <c r="D2311" s="68">
        <v>2</v>
      </c>
      <c r="E2311" s="61" t="s">
        <v>77</v>
      </c>
      <c r="F2311" s="61">
        <v>4</v>
      </c>
      <c r="G231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311" s="62">
        <v>2</v>
      </c>
      <c r="I2311" s="62">
        <v>14</v>
      </c>
      <c r="J2311" s="61">
        <v>16206</v>
      </c>
      <c r="K2311" s="4">
        <f>VLOOKUP(class[[#This Row],[hwycov_id]],readme!E:F,2,FALSE)</f>
        <v>18084.225998000002</v>
      </c>
      <c r="L2311" s="64">
        <f t="shared" si="108"/>
        <v>0.11589695162285585</v>
      </c>
      <c r="M2311" s="65">
        <f t="shared" si="109"/>
        <v>1878.2259980000017</v>
      </c>
      <c r="N2311" s="65">
        <f t="shared" si="110"/>
        <v>3527732.8995631025</v>
      </c>
      <c r="O2311" s="66" t="e">
        <v>#VALUE!</v>
      </c>
      <c r="P2311" s="1">
        <v>2311</v>
      </c>
      <c r="Q2311" s="46">
        <f>ROUND(class[[#This Row],[count]],-3)</f>
        <v>16000</v>
      </c>
      <c r="R2311" s="59">
        <f>VLOOKUP(class[[#This Row],[count_rd]],caltran!$J$2:$P$182,7,FALSE)</f>
        <v>11296</v>
      </c>
      <c r="S2311" s="63">
        <f>VLOOKUP(class[[#This Row],[count_rd]],caltran!$J$2:$P$182,6,FALSE)</f>
        <v>20704</v>
      </c>
      <c r="T2311" s="1">
        <f>IF(AND(class[[#This Row],[flow]]&gt;=class[[#This Row],[low]], class[[#This Row],[flow]]&lt;=class[[#This Row],[high]]),1,0)</f>
        <v>1</v>
      </c>
    </row>
    <row r="2312" spans="1:20" x14ac:dyDescent="0.25">
      <c r="A2312" s="61">
        <v>2785</v>
      </c>
      <c r="B2312" s="61">
        <v>5</v>
      </c>
      <c r="C2312" s="61">
        <v>1</v>
      </c>
      <c r="D2312" s="68">
        <v>2</v>
      </c>
      <c r="E2312" s="61" t="s">
        <v>77</v>
      </c>
      <c r="F2312" s="61">
        <v>4</v>
      </c>
      <c r="G231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312" s="62">
        <v>2</v>
      </c>
      <c r="I2312" s="62">
        <v>14</v>
      </c>
      <c r="J2312" s="61">
        <v>18324</v>
      </c>
      <c r="K2312" s="4">
        <f>VLOOKUP(class[[#This Row],[hwycov_id]],readme!E:F,2,FALSE)</f>
        <v>20361.404350999997</v>
      </c>
      <c r="L2312" s="64">
        <f t="shared" si="108"/>
        <v>0.1111877510914645</v>
      </c>
      <c r="M2312" s="65">
        <f t="shared" si="109"/>
        <v>2037.4043509999974</v>
      </c>
      <c r="N2312" s="65">
        <f t="shared" si="110"/>
        <v>4151016.4894737205</v>
      </c>
      <c r="O2312" s="66" t="e">
        <v>#VALUE!</v>
      </c>
      <c r="P2312" s="1">
        <v>2312</v>
      </c>
      <c r="Q2312" s="46">
        <f>ROUND(class[[#This Row],[count]],-3)</f>
        <v>18000</v>
      </c>
      <c r="R2312" s="59">
        <f>VLOOKUP(class[[#This Row],[count_rd]],caltran!$J$2:$P$182,7,FALSE)</f>
        <v>12852</v>
      </c>
      <c r="S2312" s="63">
        <f>VLOOKUP(class[[#This Row],[count_rd]],caltran!$J$2:$P$182,6,FALSE)</f>
        <v>23148</v>
      </c>
      <c r="T2312" s="1">
        <f>IF(AND(class[[#This Row],[flow]]&gt;=class[[#This Row],[low]], class[[#This Row],[flow]]&lt;=class[[#This Row],[high]]),1,0)</f>
        <v>1</v>
      </c>
    </row>
    <row r="2313" spans="1:20" x14ac:dyDescent="0.25">
      <c r="A2313" s="61">
        <v>9548</v>
      </c>
      <c r="B2313" s="61">
        <v>5</v>
      </c>
      <c r="C2313" s="61">
        <v>1</v>
      </c>
      <c r="D2313" s="68">
        <v>2</v>
      </c>
      <c r="E2313" s="61" t="s">
        <v>77</v>
      </c>
      <c r="F2313" s="61">
        <v>4</v>
      </c>
      <c r="G231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2</v>
      </c>
      <c r="H2313" s="62">
        <v>2</v>
      </c>
      <c r="I2313" s="62">
        <v>14</v>
      </c>
      <c r="J2313" s="61">
        <v>21284</v>
      </c>
      <c r="K2313" s="4">
        <f>VLOOKUP(class[[#This Row],[hwycov_id]],readme!E:F,2,FALSE)</f>
        <v>22119.704657000002</v>
      </c>
      <c r="L2313" s="64">
        <f t="shared" si="108"/>
        <v>3.926445484871266E-2</v>
      </c>
      <c r="M2313" s="65">
        <f t="shared" si="109"/>
        <v>835.70465700000204</v>
      </c>
      <c r="N2313" s="65">
        <f t="shared" si="110"/>
        <v>698402.27373149106</v>
      </c>
      <c r="O2313" s="66" t="e">
        <v>#VALUE!</v>
      </c>
      <c r="P2313" s="1">
        <v>2313</v>
      </c>
      <c r="Q2313" s="46">
        <f>ROUND(class[[#This Row],[count]],-3)</f>
        <v>21000</v>
      </c>
      <c r="R2313" s="59">
        <f>VLOOKUP(class[[#This Row],[count_rd]],caltran!$J$2:$P$182,7,FALSE)</f>
        <v>15330</v>
      </c>
      <c r="S2313" s="63">
        <f>VLOOKUP(class[[#This Row],[count_rd]],caltran!$J$2:$P$182,6,FALSE)</f>
        <v>26670</v>
      </c>
      <c r="T2313" s="1">
        <f>IF(AND(class[[#This Row],[flow]]&gt;=class[[#This Row],[low]], class[[#This Row],[flow]]&lt;=class[[#This Row],[high]]),1,0)</f>
        <v>1</v>
      </c>
    </row>
    <row r="2314" spans="1:20" x14ac:dyDescent="0.25">
      <c r="A2314" s="61">
        <v>11635</v>
      </c>
      <c r="B2314" s="61">
        <v>5</v>
      </c>
      <c r="C2314" s="61">
        <v>1</v>
      </c>
      <c r="D2314" s="68">
        <v>2</v>
      </c>
      <c r="E2314" s="61" t="s">
        <v>77</v>
      </c>
      <c r="F2314" s="61">
        <v>4</v>
      </c>
      <c r="G231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3</v>
      </c>
      <c r="H2314" s="62">
        <v>2</v>
      </c>
      <c r="I2314" s="62">
        <v>14</v>
      </c>
      <c r="J2314" s="61">
        <v>37557</v>
      </c>
      <c r="K2314" s="4">
        <f>VLOOKUP(class[[#This Row],[hwycov_id]],readme!E:F,2,FALSE)</f>
        <v>34042.628295999995</v>
      </c>
      <c r="L2314" s="64">
        <f t="shared" si="108"/>
        <v>-9.3574345767766465E-2</v>
      </c>
      <c r="M2314" s="65">
        <f t="shared" si="109"/>
        <v>-3514.3717040000047</v>
      </c>
      <c r="N2314" s="65">
        <f t="shared" si="110"/>
        <v>12350808.473875897</v>
      </c>
      <c r="O2314" s="66" t="e">
        <v>#VALUE!</v>
      </c>
      <c r="P2314" s="1">
        <v>2314</v>
      </c>
      <c r="Q2314" s="46">
        <f>ROUND(class[[#This Row],[count]],-3)</f>
        <v>38000</v>
      </c>
      <c r="R2314" s="59">
        <f>VLOOKUP(class[[#This Row],[count_rd]],caltran!$J$2:$P$182,7,FALSE)</f>
        <v>29488</v>
      </c>
      <c r="S2314" s="63">
        <f>VLOOKUP(class[[#This Row],[count_rd]],caltran!$J$2:$P$182,6,FALSE)</f>
        <v>46512</v>
      </c>
      <c r="T2314" s="1">
        <f>IF(AND(class[[#This Row],[flow]]&gt;=class[[#This Row],[low]], class[[#This Row],[flow]]&lt;=class[[#This Row],[high]]),1,0)</f>
        <v>1</v>
      </c>
    </row>
    <row r="2315" spans="1:20" x14ac:dyDescent="0.25">
      <c r="A2315" s="61">
        <v>6819</v>
      </c>
      <c r="B2315" s="61">
        <v>6</v>
      </c>
      <c r="C2315" s="61">
        <v>1</v>
      </c>
      <c r="D2315" s="68">
        <v>2</v>
      </c>
      <c r="E2315" s="61" t="s">
        <v>77</v>
      </c>
      <c r="F2315" s="61">
        <v>4</v>
      </c>
      <c r="G231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15" s="62">
        <v>7</v>
      </c>
      <c r="I2315" s="62">
        <v>19</v>
      </c>
      <c r="J2315" s="61">
        <v>400</v>
      </c>
      <c r="K2315" s="4">
        <f>VLOOKUP(class[[#This Row],[hwycov_id]],readme!E:F,2,FALSE)</f>
        <v>225.56702799999999</v>
      </c>
      <c r="L2315" s="64">
        <f t="shared" si="108"/>
        <v>-0.43608243000000002</v>
      </c>
      <c r="M2315" s="65">
        <f t="shared" si="109"/>
        <v>-174.43297200000001</v>
      </c>
      <c r="N2315" s="65">
        <f t="shared" si="110"/>
        <v>30426.861720752786</v>
      </c>
      <c r="O2315" s="66" t="e">
        <v>#VALUE!</v>
      </c>
      <c r="P2315" s="1">
        <v>2315</v>
      </c>
      <c r="Q2315" s="46">
        <f>ROUND(class[[#This Row],[count]],-3)</f>
        <v>0</v>
      </c>
      <c r="R2315" s="59">
        <f>VLOOKUP(class[[#This Row],[count_rd]],caltran!$J$2:$P$182,7,FALSE)</f>
        <v>0</v>
      </c>
      <c r="S2315" s="63">
        <f>VLOOKUP(class[[#This Row],[count_rd]],caltran!$J$2:$P$182,6,FALSE)</f>
        <v>0</v>
      </c>
      <c r="T2315" s="1">
        <f>IF(AND(class[[#This Row],[flow]]&gt;=class[[#This Row],[low]], class[[#This Row],[flow]]&lt;=class[[#This Row],[high]]),1,0)</f>
        <v>0</v>
      </c>
    </row>
    <row r="2316" spans="1:20" x14ac:dyDescent="0.25">
      <c r="A2316" s="61">
        <v>30944</v>
      </c>
      <c r="B2316" s="61">
        <v>6</v>
      </c>
      <c r="C2316" s="61">
        <v>1</v>
      </c>
      <c r="D2316" s="68">
        <v>2</v>
      </c>
      <c r="E2316" s="61" t="s">
        <v>77</v>
      </c>
      <c r="F2316" s="61">
        <v>4</v>
      </c>
      <c r="G231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16" s="62">
        <v>7</v>
      </c>
      <c r="I2316" s="62">
        <v>19</v>
      </c>
      <c r="J2316" s="61">
        <v>800</v>
      </c>
      <c r="K2316" s="4">
        <f>VLOOKUP(class[[#This Row],[hwycov_id]],readme!E:F,2,FALSE)</f>
        <v>535.63734799999997</v>
      </c>
      <c r="L2316" s="64">
        <f t="shared" si="108"/>
        <v>-0.33045331500000008</v>
      </c>
      <c r="M2316" s="65">
        <f t="shared" si="109"/>
        <v>-264.36265200000003</v>
      </c>
      <c r="N2316" s="65">
        <f t="shared" si="110"/>
        <v>69887.611772473116</v>
      </c>
      <c r="O2316" s="66" t="e">
        <v>#VALUE!</v>
      </c>
      <c r="P2316" s="1">
        <v>2316</v>
      </c>
      <c r="Q2316" s="46">
        <f>ROUND(class[[#This Row],[count]],-3)</f>
        <v>1000</v>
      </c>
      <c r="R2316" s="59">
        <f>VLOOKUP(class[[#This Row],[count_rd]],caltran!$J$2:$P$182,7,FALSE)</f>
        <v>370</v>
      </c>
      <c r="S2316" s="63">
        <f>VLOOKUP(class[[#This Row],[count_rd]],caltran!$J$2:$P$182,6,FALSE)</f>
        <v>1630</v>
      </c>
      <c r="T2316" s="1">
        <f>IF(AND(class[[#This Row],[flow]]&gt;=class[[#This Row],[low]], class[[#This Row],[flow]]&lt;=class[[#This Row],[high]]),1,0)</f>
        <v>1</v>
      </c>
    </row>
    <row r="2317" spans="1:20" x14ac:dyDescent="0.25">
      <c r="A2317" s="61">
        <v>29794</v>
      </c>
      <c r="B2317" s="61">
        <v>6</v>
      </c>
      <c r="C2317" s="61">
        <v>1</v>
      </c>
      <c r="D2317" s="68">
        <v>2</v>
      </c>
      <c r="E2317" s="61" t="s">
        <v>77</v>
      </c>
      <c r="F2317" s="61">
        <v>4</v>
      </c>
      <c r="G231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17" s="62">
        <v>8</v>
      </c>
      <c r="I2317" s="62">
        <v>19</v>
      </c>
      <c r="J2317" s="61">
        <v>800</v>
      </c>
      <c r="K2317" s="4">
        <f>VLOOKUP(class[[#This Row],[hwycov_id]],readme!E:F,2,FALSE)</f>
        <v>784.20619799999997</v>
      </c>
      <c r="L2317" s="64">
        <f t="shared" si="108"/>
        <v>-1.9742252500000057E-2</v>
      </c>
      <c r="M2317" s="65">
        <f t="shared" si="109"/>
        <v>-15.793802000000028</v>
      </c>
      <c r="N2317" s="65">
        <f t="shared" si="110"/>
        <v>249.44418161520488</v>
      </c>
      <c r="O2317" s="66" t="e">
        <v>#VALUE!</v>
      </c>
      <c r="P2317" s="1">
        <v>2317</v>
      </c>
      <c r="Q2317" s="46">
        <f>ROUND(class[[#This Row],[count]],-3)</f>
        <v>1000</v>
      </c>
      <c r="R2317" s="59">
        <f>VLOOKUP(class[[#This Row],[count_rd]],caltran!$J$2:$P$182,7,FALSE)</f>
        <v>370</v>
      </c>
      <c r="S2317" s="63">
        <f>VLOOKUP(class[[#This Row],[count_rd]],caltran!$J$2:$P$182,6,FALSE)</f>
        <v>1630</v>
      </c>
      <c r="T2317" s="1">
        <f>IF(AND(class[[#This Row],[flow]]&gt;=class[[#This Row],[low]], class[[#This Row],[flow]]&lt;=class[[#This Row],[high]]),1,0)</f>
        <v>1</v>
      </c>
    </row>
    <row r="2318" spans="1:20" x14ac:dyDescent="0.25">
      <c r="A2318" s="61">
        <v>846</v>
      </c>
      <c r="B2318" s="61">
        <v>6</v>
      </c>
      <c r="C2318" s="61">
        <v>1</v>
      </c>
      <c r="D2318" s="68">
        <v>2</v>
      </c>
      <c r="E2318" s="61" t="s">
        <v>77</v>
      </c>
      <c r="F2318" s="61">
        <v>4</v>
      </c>
      <c r="G231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18" s="62">
        <v>8</v>
      </c>
      <c r="I2318" s="62">
        <v>19</v>
      </c>
      <c r="J2318" s="61">
        <v>900</v>
      </c>
      <c r="K2318" s="4">
        <f>VLOOKUP(class[[#This Row],[hwycov_id]],readme!E:F,2,FALSE)</f>
        <v>27.63898</v>
      </c>
      <c r="L2318" s="64">
        <f t="shared" si="108"/>
        <v>-0.96929002222222227</v>
      </c>
      <c r="M2318" s="65">
        <f t="shared" si="109"/>
        <v>-872.36102000000005</v>
      </c>
      <c r="N2318" s="65">
        <f t="shared" si="110"/>
        <v>761013.74921544048</v>
      </c>
      <c r="O2318" s="66" t="e">
        <v>#VALUE!</v>
      </c>
      <c r="P2318" s="1">
        <v>2318</v>
      </c>
      <c r="Q2318" s="46">
        <f>ROUND(class[[#This Row],[count]],-3)</f>
        <v>1000</v>
      </c>
      <c r="R2318" s="59">
        <f>VLOOKUP(class[[#This Row],[count_rd]],caltran!$J$2:$P$182,7,FALSE)</f>
        <v>370</v>
      </c>
      <c r="S2318" s="63">
        <f>VLOOKUP(class[[#This Row],[count_rd]],caltran!$J$2:$P$182,6,FALSE)</f>
        <v>1630</v>
      </c>
      <c r="T2318" s="1">
        <f>IF(AND(class[[#This Row],[flow]]&gt;=class[[#This Row],[low]], class[[#This Row],[flow]]&lt;=class[[#This Row],[high]]),1,0)</f>
        <v>0</v>
      </c>
    </row>
    <row r="2319" spans="1:20" x14ac:dyDescent="0.25">
      <c r="A2319" s="61">
        <v>23153</v>
      </c>
      <c r="B2319" s="61">
        <v>6</v>
      </c>
      <c r="C2319" s="61">
        <v>1</v>
      </c>
      <c r="D2319" s="68">
        <v>2</v>
      </c>
      <c r="E2319" s="61" t="s">
        <v>77</v>
      </c>
      <c r="F2319" s="61">
        <v>4</v>
      </c>
      <c r="G231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19" s="62">
        <v>5</v>
      </c>
      <c r="I2319" s="62">
        <v>19</v>
      </c>
      <c r="J2319" s="61">
        <v>1400</v>
      </c>
      <c r="K2319" s="4">
        <f>VLOOKUP(class[[#This Row],[hwycov_id]],readme!E:F,2,FALSE)</f>
        <v>1557.2052900000001</v>
      </c>
      <c r="L2319" s="64">
        <f t="shared" si="108"/>
        <v>0.11228949285714296</v>
      </c>
      <c r="M2319" s="65">
        <f t="shared" si="109"/>
        <v>157.2052900000001</v>
      </c>
      <c r="N2319" s="65">
        <f t="shared" si="110"/>
        <v>24713.503203984132</v>
      </c>
      <c r="O2319" s="66" t="e">
        <v>#VALUE!</v>
      </c>
      <c r="P2319" s="1">
        <v>2319</v>
      </c>
      <c r="Q2319" s="46">
        <f>ROUND(class[[#This Row],[count]],-3)</f>
        <v>1000</v>
      </c>
      <c r="R2319" s="59">
        <f>VLOOKUP(class[[#This Row],[count_rd]],caltran!$J$2:$P$182,7,FALSE)</f>
        <v>370</v>
      </c>
      <c r="S2319" s="63">
        <f>VLOOKUP(class[[#This Row],[count_rd]],caltran!$J$2:$P$182,6,FALSE)</f>
        <v>1630</v>
      </c>
      <c r="T2319" s="1">
        <f>IF(AND(class[[#This Row],[flow]]&gt;=class[[#This Row],[low]], class[[#This Row],[flow]]&lt;=class[[#This Row],[high]]),1,0)</f>
        <v>1</v>
      </c>
    </row>
    <row r="2320" spans="1:20" x14ac:dyDescent="0.25">
      <c r="A2320" s="61">
        <v>15379</v>
      </c>
      <c r="B2320" s="61">
        <v>6</v>
      </c>
      <c r="C2320" s="61">
        <v>1</v>
      </c>
      <c r="D2320" s="68">
        <v>2</v>
      </c>
      <c r="E2320" s="61" t="s">
        <v>77</v>
      </c>
      <c r="F2320" s="61">
        <v>4</v>
      </c>
      <c r="G232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20" s="62">
        <v>5</v>
      </c>
      <c r="I2320" s="62">
        <v>19</v>
      </c>
      <c r="J2320" s="61">
        <v>1600</v>
      </c>
      <c r="K2320" s="4">
        <f>VLOOKUP(class[[#This Row],[hwycov_id]],readme!E:F,2,FALSE)</f>
        <v>2605.4470709999996</v>
      </c>
      <c r="L2320" s="64">
        <f t="shared" si="108"/>
        <v>0.6284044193749998</v>
      </c>
      <c r="M2320" s="65">
        <f t="shared" si="109"/>
        <v>1005.4470709999996</v>
      </c>
      <c r="N2320" s="65">
        <f t="shared" si="110"/>
        <v>1010923.8125824783</v>
      </c>
      <c r="O2320" s="66" t="e">
        <v>#VALUE!</v>
      </c>
      <c r="P2320" s="1">
        <v>2320</v>
      </c>
      <c r="Q2320" s="46">
        <f>ROUND(class[[#This Row],[count]],-3)</f>
        <v>2000</v>
      </c>
      <c r="R2320" s="59">
        <f>VLOOKUP(class[[#This Row],[count_rd]],caltran!$J$2:$P$182,7,FALSE)</f>
        <v>794.99999999999989</v>
      </c>
      <c r="S2320" s="63">
        <f>VLOOKUP(class[[#This Row],[count_rd]],caltran!$J$2:$P$182,6,FALSE)</f>
        <v>3205</v>
      </c>
      <c r="T2320" s="1">
        <f>IF(AND(class[[#This Row],[flow]]&gt;=class[[#This Row],[low]], class[[#This Row],[flow]]&lt;=class[[#This Row],[high]]),1,0)</f>
        <v>1</v>
      </c>
    </row>
    <row r="2321" spans="1:20" x14ac:dyDescent="0.25">
      <c r="A2321" s="61">
        <v>8565</v>
      </c>
      <c r="B2321" s="61">
        <v>6</v>
      </c>
      <c r="C2321" s="61">
        <v>1</v>
      </c>
      <c r="D2321" s="68">
        <v>2</v>
      </c>
      <c r="E2321" s="61" t="s">
        <v>77</v>
      </c>
      <c r="F2321" s="61">
        <v>4</v>
      </c>
      <c r="G232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21" s="62">
        <v>5</v>
      </c>
      <c r="I2321" s="62">
        <v>19</v>
      </c>
      <c r="J2321" s="61">
        <v>1800</v>
      </c>
      <c r="K2321" s="4">
        <f>VLOOKUP(class[[#This Row],[hwycov_id]],readme!E:F,2,FALSE)</f>
        <v>487.09925199999998</v>
      </c>
      <c r="L2321" s="64">
        <f t="shared" si="108"/>
        <v>-0.72938930444444439</v>
      </c>
      <c r="M2321" s="65">
        <f t="shared" si="109"/>
        <v>-1312.900748</v>
      </c>
      <c r="N2321" s="65">
        <f t="shared" si="110"/>
        <v>1723708.3740989596</v>
      </c>
      <c r="O2321" s="66" t="e">
        <v>#VALUE!</v>
      </c>
      <c r="P2321" s="1">
        <v>2321</v>
      </c>
      <c r="Q2321" s="46">
        <f>ROUND(class[[#This Row],[count]],-3)</f>
        <v>2000</v>
      </c>
      <c r="R2321" s="59">
        <f>VLOOKUP(class[[#This Row],[count_rd]],caltran!$J$2:$P$182,7,FALSE)</f>
        <v>794.99999999999989</v>
      </c>
      <c r="S2321" s="63">
        <f>VLOOKUP(class[[#This Row],[count_rd]],caltran!$J$2:$P$182,6,FALSE)</f>
        <v>3205</v>
      </c>
      <c r="T2321" s="1">
        <f>IF(AND(class[[#This Row],[flow]]&gt;=class[[#This Row],[low]], class[[#This Row],[flow]]&lt;=class[[#This Row],[high]]),1,0)</f>
        <v>0</v>
      </c>
    </row>
    <row r="2322" spans="1:20" x14ac:dyDescent="0.25">
      <c r="A2322" s="61">
        <v>21120</v>
      </c>
      <c r="B2322" s="61">
        <v>6</v>
      </c>
      <c r="C2322" s="61">
        <v>1</v>
      </c>
      <c r="D2322" s="68">
        <v>2</v>
      </c>
      <c r="E2322" s="61" t="s">
        <v>77</v>
      </c>
      <c r="F2322" s="61">
        <v>4</v>
      </c>
      <c r="G232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22" s="62">
        <v>8</v>
      </c>
      <c r="I2322" s="62">
        <v>19</v>
      </c>
      <c r="J2322" s="61">
        <v>2028</v>
      </c>
      <c r="K2322" s="4">
        <f>VLOOKUP(class[[#This Row],[hwycov_id]],readme!E:F,2,FALSE)</f>
        <v>3852.3224519999999</v>
      </c>
      <c r="L2322" s="64">
        <f t="shared" si="108"/>
        <v>0.89956728402366859</v>
      </c>
      <c r="M2322" s="65">
        <f t="shared" si="109"/>
        <v>1824.3224519999999</v>
      </c>
      <c r="N2322" s="65">
        <f t="shared" si="110"/>
        <v>3328152.4088712917</v>
      </c>
      <c r="O2322" s="66" t="e">
        <v>#VALUE!</v>
      </c>
      <c r="P2322" s="1">
        <v>2322</v>
      </c>
      <c r="Q2322" s="46">
        <f>ROUND(class[[#This Row],[count]],-3)</f>
        <v>2000</v>
      </c>
      <c r="R2322" s="59">
        <f>VLOOKUP(class[[#This Row],[count_rd]],caltran!$J$2:$P$182,7,FALSE)</f>
        <v>794.99999999999989</v>
      </c>
      <c r="S2322" s="63">
        <f>VLOOKUP(class[[#This Row],[count_rd]],caltran!$J$2:$P$182,6,FALSE)</f>
        <v>3205</v>
      </c>
      <c r="T2322" s="1">
        <f>IF(AND(class[[#This Row],[flow]]&gt;=class[[#This Row],[low]], class[[#This Row],[flow]]&lt;=class[[#This Row],[high]]),1,0)</f>
        <v>0</v>
      </c>
    </row>
    <row r="2323" spans="1:20" x14ac:dyDescent="0.25">
      <c r="A2323" s="61">
        <v>22145</v>
      </c>
      <c r="B2323" s="61">
        <v>6</v>
      </c>
      <c r="C2323" s="61">
        <v>1</v>
      </c>
      <c r="D2323" s="68">
        <v>2</v>
      </c>
      <c r="E2323" s="61" t="s">
        <v>77</v>
      </c>
      <c r="F2323" s="61">
        <v>4</v>
      </c>
      <c r="G232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23" s="62">
        <v>5</v>
      </c>
      <c r="I2323" s="62">
        <v>19</v>
      </c>
      <c r="J2323" s="61">
        <v>2100</v>
      </c>
      <c r="K2323" s="4">
        <f>VLOOKUP(class[[#This Row],[hwycov_id]],readme!E:F,2,FALSE)</f>
        <v>491.31797999999998</v>
      </c>
      <c r="L2323" s="64">
        <f t="shared" si="108"/>
        <v>-0.76603905714285714</v>
      </c>
      <c r="M2323" s="65">
        <f t="shared" si="109"/>
        <v>-1608.68202</v>
      </c>
      <c r="N2323" s="65">
        <f t="shared" si="110"/>
        <v>2587857.8414712804</v>
      </c>
      <c r="O2323" s="66" t="e">
        <v>#VALUE!</v>
      </c>
      <c r="P2323" s="1">
        <v>2323</v>
      </c>
      <c r="Q2323" s="46">
        <f>ROUND(class[[#This Row],[count]],-3)</f>
        <v>2000</v>
      </c>
      <c r="R2323" s="59">
        <f>VLOOKUP(class[[#This Row],[count_rd]],caltran!$J$2:$P$182,7,FALSE)</f>
        <v>794.99999999999989</v>
      </c>
      <c r="S2323" s="63">
        <f>VLOOKUP(class[[#This Row],[count_rd]],caltran!$J$2:$P$182,6,FALSE)</f>
        <v>3205</v>
      </c>
      <c r="T2323" s="1">
        <f>IF(AND(class[[#This Row],[flow]]&gt;=class[[#This Row],[low]], class[[#This Row],[flow]]&lt;=class[[#This Row],[high]]),1,0)</f>
        <v>0</v>
      </c>
    </row>
    <row r="2324" spans="1:20" x14ac:dyDescent="0.25">
      <c r="A2324" s="61">
        <v>8090</v>
      </c>
      <c r="B2324" s="61">
        <v>6</v>
      </c>
      <c r="C2324" s="61">
        <v>1</v>
      </c>
      <c r="D2324" s="68">
        <v>2</v>
      </c>
      <c r="E2324" s="61" t="s">
        <v>77</v>
      </c>
      <c r="F2324" s="61">
        <v>4</v>
      </c>
      <c r="G232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24" s="62">
        <v>8</v>
      </c>
      <c r="I2324" s="62">
        <v>19</v>
      </c>
      <c r="J2324" s="61">
        <v>2493</v>
      </c>
      <c r="K2324" s="4">
        <f>VLOOKUP(class[[#This Row],[hwycov_id]],readme!E:F,2,FALSE)</f>
        <v>4379.6791869999997</v>
      </c>
      <c r="L2324" s="64">
        <f t="shared" si="108"/>
        <v>0.75679068872843946</v>
      </c>
      <c r="M2324" s="65">
        <f t="shared" si="109"/>
        <v>1886.6791869999997</v>
      </c>
      <c r="N2324" s="65">
        <f t="shared" si="110"/>
        <v>3559558.3546589799</v>
      </c>
      <c r="O2324" s="66" t="e">
        <v>#VALUE!</v>
      </c>
      <c r="P2324" s="1">
        <v>2324</v>
      </c>
      <c r="Q2324" s="46">
        <f>ROUND(class[[#This Row],[count]],-3)</f>
        <v>2000</v>
      </c>
      <c r="R2324" s="59">
        <f>VLOOKUP(class[[#This Row],[count_rd]],caltran!$J$2:$P$182,7,FALSE)</f>
        <v>794.99999999999989</v>
      </c>
      <c r="S2324" s="63">
        <f>VLOOKUP(class[[#This Row],[count_rd]],caltran!$J$2:$P$182,6,FALSE)</f>
        <v>3205</v>
      </c>
      <c r="T2324" s="1">
        <f>IF(AND(class[[#This Row],[flow]]&gt;=class[[#This Row],[low]], class[[#This Row],[flow]]&lt;=class[[#This Row],[high]]),1,0)</f>
        <v>0</v>
      </c>
    </row>
    <row r="2325" spans="1:20" x14ac:dyDescent="0.25">
      <c r="A2325" s="61">
        <v>9591</v>
      </c>
      <c r="B2325" s="61">
        <v>6</v>
      </c>
      <c r="C2325" s="61">
        <v>1</v>
      </c>
      <c r="D2325" s="68">
        <v>2</v>
      </c>
      <c r="E2325" s="61" t="s">
        <v>77</v>
      </c>
      <c r="F2325" s="61">
        <v>4</v>
      </c>
      <c r="G232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25" s="62">
        <v>5</v>
      </c>
      <c r="I2325" s="62">
        <v>19</v>
      </c>
      <c r="J2325" s="61">
        <v>2700</v>
      </c>
      <c r="K2325" s="4">
        <f>VLOOKUP(class[[#This Row],[hwycov_id]],readme!E:F,2,FALSE)</f>
        <v>1114.696997</v>
      </c>
      <c r="L2325" s="64">
        <f t="shared" si="108"/>
        <v>-0.5871492603703703</v>
      </c>
      <c r="M2325" s="65">
        <f t="shared" si="109"/>
        <v>-1585.303003</v>
      </c>
      <c r="N2325" s="65">
        <f t="shared" si="110"/>
        <v>2513185.6113208178</v>
      </c>
      <c r="O2325" s="66" t="e">
        <v>#VALUE!</v>
      </c>
      <c r="P2325" s="1">
        <v>2325</v>
      </c>
      <c r="Q2325" s="46">
        <f>ROUND(class[[#This Row],[count]],-3)</f>
        <v>3000</v>
      </c>
      <c r="R2325" s="59">
        <f>VLOOKUP(class[[#This Row],[count_rd]],caltran!$J$2:$P$182,7,FALSE)</f>
        <v>1275.0000000000002</v>
      </c>
      <c r="S2325" s="63">
        <f>VLOOKUP(class[[#This Row],[count_rd]],caltran!$J$2:$P$182,6,FALSE)</f>
        <v>4725</v>
      </c>
      <c r="T2325" s="1">
        <f>IF(AND(class[[#This Row],[flow]]&gt;=class[[#This Row],[low]], class[[#This Row],[flow]]&lt;=class[[#This Row],[high]]),1,0)</f>
        <v>0</v>
      </c>
    </row>
    <row r="2326" spans="1:20" x14ac:dyDescent="0.25">
      <c r="A2326" s="61">
        <v>22901</v>
      </c>
      <c r="B2326" s="61">
        <v>6</v>
      </c>
      <c r="C2326" s="61">
        <v>1</v>
      </c>
      <c r="D2326" s="68">
        <v>2</v>
      </c>
      <c r="E2326" s="61" t="s">
        <v>77</v>
      </c>
      <c r="F2326" s="61">
        <v>4</v>
      </c>
      <c r="G232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26" s="62">
        <v>8</v>
      </c>
      <c r="I2326" s="62">
        <v>19</v>
      </c>
      <c r="J2326" s="61">
        <v>2710</v>
      </c>
      <c r="K2326" s="4">
        <f>VLOOKUP(class[[#This Row],[hwycov_id]],readme!E:F,2,FALSE)</f>
        <v>2974.6093430000001</v>
      </c>
      <c r="L2326" s="64">
        <f t="shared" si="108"/>
        <v>9.7641823985239906E-2</v>
      </c>
      <c r="M2326" s="65">
        <f t="shared" si="109"/>
        <v>264.60934300000008</v>
      </c>
      <c r="N2326" s="65">
        <f t="shared" si="110"/>
        <v>70018.104402891695</v>
      </c>
      <c r="O2326" s="66" t="e">
        <v>#VALUE!</v>
      </c>
      <c r="P2326" s="1">
        <v>2326</v>
      </c>
      <c r="Q2326" s="46">
        <f>ROUND(class[[#This Row],[count]],-3)</f>
        <v>3000</v>
      </c>
      <c r="R2326" s="59">
        <f>VLOOKUP(class[[#This Row],[count_rd]],caltran!$J$2:$P$182,7,FALSE)</f>
        <v>1275.0000000000002</v>
      </c>
      <c r="S2326" s="63">
        <f>VLOOKUP(class[[#This Row],[count_rd]],caltran!$J$2:$P$182,6,FALSE)</f>
        <v>4725</v>
      </c>
      <c r="T2326" s="1">
        <f>IF(AND(class[[#This Row],[flow]]&gt;=class[[#This Row],[low]], class[[#This Row],[flow]]&lt;=class[[#This Row],[high]]),1,0)</f>
        <v>1</v>
      </c>
    </row>
    <row r="2327" spans="1:20" x14ac:dyDescent="0.25">
      <c r="A2327" s="61">
        <v>13722</v>
      </c>
      <c r="B2327" s="61">
        <v>6</v>
      </c>
      <c r="C2327" s="61">
        <v>1</v>
      </c>
      <c r="D2327" s="68">
        <v>2</v>
      </c>
      <c r="E2327" s="61" t="s">
        <v>77</v>
      </c>
      <c r="F2327" s="61">
        <v>4</v>
      </c>
      <c r="G232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27" s="62">
        <v>3</v>
      </c>
      <c r="I2327" s="62">
        <v>19</v>
      </c>
      <c r="J2327" s="61">
        <v>3200</v>
      </c>
      <c r="K2327" s="4">
        <f>VLOOKUP(class[[#This Row],[hwycov_id]],readme!E:F,2,FALSE)</f>
        <v>2959.9458420000001</v>
      </c>
      <c r="L2327" s="64">
        <f t="shared" si="108"/>
        <v>-7.501692437499996E-2</v>
      </c>
      <c r="M2327" s="65">
        <f t="shared" si="109"/>
        <v>-240.05415799999992</v>
      </c>
      <c r="N2327" s="65">
        <f t="shared" si="110"/>
        <v>57625.998773088926</v>
      </c>
      <c r="O2327" s="66" t="e">
        <v>#VALUE!</v>
      </c>
      <c r="P2327" s="1">
        <v>2327</v>
      </c>
      <c r="Q2327" s="46">
        <f>ROUND(class[[#This Row],[count]],-3)</f>
        <v>3000</v>
      </c>
      <c r="R2327" s="59">
        <f>VLOOKUP(class[[#This Row],[count_rd]],caltran!$J$2:$P$182,7,FALSE)</f>
        <v>1275.0000000000002</v>
      </c>
      <c r="S2327" s="63">
        <f>VLOOKUP(class[[#This Row],[count_rd]],caltran!$J$2:$P$182,6,FALSE)</f>
        <v>4725</v>
      </c>
      <c r="T2327" s="1">
        <f>IF(AND(class[[#This Row],[flow]]&gt;=class[[#This Row],[low]], class[[#This Row],[flow]]&lt;=class[[#This Row],[high]]),1,0)</f>
        <v>1</v>
      </c>
    </row>
    <row r="2328" spans="1:20" x14ac:dyDescent="0.25">
      <c r="A2328" s="61">
        <v>22431</v>
      </c>
      <c r="B2328" s="61">
        <v>6</v>
      </c>
      <c r="C2328" s="61">
        <v>1</v>
      </c>
      <c r="D2328" s="68">
        <v>2</v>
      </c>
      <c r="E2328" s="61" t="s">
        <v>77</v>
      </c>
      <c r="F2328" s="61">
        <v>4</v>
      </c>
      <c r="G232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28" s="62">
        <v>7</v>
      </c>
      <c r="I2328" s="62">
        <v>15</v>
      </c>
      <c r="J2328" s="61">
        <v>3400</v>
      </c>
      <c r="K2328" s="4">
        <f>VLOOKUP(class[[#This Row],[hwycov_id]],readme!E:F,2,FALSE)</f>
        <v>2636.0865029999995</v>
      </c>
      <c r="L2328" s="64">
        <f t="shared" si="108"/>
        <v>-0.22468044029411782</v>
      </c>
      <c r="M2328" s="65">
        <f t="shared" si="109"/>
        <v>-763.91349700000046</v>
      </c>
      <c r="N2328" s="65">
        <f t="shared" si="110"/>
        <v>583563.83089876967</v>
      </c>
      <c r="O2328" s="66" t="e">
        <v>#VALUE!</v>
      </c>
      <c r="P2328" s="1">
        <v>2328</v>
      </c>
      <c r="Q2328" s="46">
        <f>ROUND(class[[#This Row],[count]],-3)</f>
        <v>3000</v>
      </c>
      <c r="R2328" s="59">
        <f>VLOOKUP(class[[#This Row],[count_rd]],caltran!$J$2:$P$182,7,FALSE)</f>
        <v>1275.0000000000002</v>
      </c>
      <c r="S2328" s="63">
        <f>VLOOKUP(class[[#This Row],[count_rd]],caltran!$J$2:$P$182,6,FALSE)</f>
        <v>4725</v>
      </c>
      <c r="T2328" s="1">
        <f>IF(AND(class[[#This Row],[flow]]&gt;=class[[#This Row],[low]], class[[#This Row],[flow]]&lt;=class[[#This Row],[high]]),1,0)</f>
        <v>1</v>
      </c>
    </row>
    <row r="2329" spans="1:20" x14ac:dyDescent="0.25">
      <c r="A2329" s="61">
        <v>6237</v>
      </c>
      <c r="B2329" s="61">
        <v>6</v>
      </c>
      <c r="C2329" s="61">
        <v>1</v>
      </c>
      <c r="D2329" s="68">
        <v>2</v>
      </c>
      <c r="E2329" s="61" t="s">
        <v>77</v>
      </c>
      <c r="F2329" s="61">
        <v>4</v>
      </c>
      <c r="G232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29" s="62">
        <v>8</v>
      </c>
      <c r="I2329" s="62">
        <v>19</v>
      </c>
      <c r="J2329" s="61">
        <v>4076</v>
      </c>
      <c r="K2329" s="4">
        <f>VLOOKUP(class[[#This Row],[hwycov_id]],readme!E:F,2,FALSE)</f>
        <v>5708.9613850000005</v>
      </c>
      <c r="L2329" s="64">
        <f t="shared" si="108"/>
        <v>0.40062840652600595</v>
      </c>
      <c r="M2329" s="65">
        <f t="shared" si="109"/>
        <v>1632.9613850000005</v>
      </c>
      <c r="N2329" s="65">
        <f t="shared" si="110"/>
        <v>2666562.8849011199</v>
      </c>
      <c r="O2329" s="66" t="e">
        <v>#VALUE!</v>
      </c>
      <c r="P2329" s="1">
        <v>2329</v>
      </c>
      <c r="Q2329" s="46">
        <f>ROUND(class[[#This Row],[count]],-3)</f>
        <v>4000</v>
      </c>
      <c r="R2329" s="59">
        <f>VLOOKUP(class[[#This Row],[count_rd]],caltran!$J$2:$P$182,7,FALSE)</f>
        <v>1920</v>
      </c>
      <c r="S2329" s="63">
        <f>VLOOKUP(class[[#This Row],[count_rd]],caltran!$J$2:$P$182,6,FALSE)</f>
        <v>6080</v>
      </c>
      <c r="T2329" s="1">
        <f>IF(AND(class[[#This Row],[flow]]&gt;=class[[#This Row],[low]], class[[#This Row],[flow]]&lt;=class[[#This Row],[high]]),1,0)</f>
        <v>1</v>
      </c>
    </row>
    <row r="2330" spans="1:20" x14ac:dyDescent="0.25">
      <c r="A2330" s="61">
        <v>23583</v>
      </c>
      <c r="B2330" s="61">
        <v>6</v>
      </c>
      <c r="C2330" s="61">
        <v>1</v>
      </c>
      <c r="D2330" s="68">
        <v>2</v>
      </c>
      <c r="E2330" s="61" t="s">
        <v>77</v>
      </c>
      <c r="F2330" s="61">
        <v>4</v>
      </c>
      <c r="G233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30" s="62">
        <v>7</v>
      </c>
      <c r="I2330" s="62">
        <v>19</v>
      </c>
      <c r="J2330" s="61">
        <v>4500</v>
      </c>
      <c r="K2330" s="4">
        <f>VLOOKUP(class[[#This Row],[hwycov_id]],readme!E:F,2,FALSE)</f>
        <v>1569.824754</v>
      </c>
      <c r="L2330" s="64">
        <f t="shared" si="108"/>
        <v>-0.65115005466666664</v>
      </c>
      <c r="M2330" s="65">
        <f t="shared" si="109"/>
        <v>-2930.1752459999998</v>
      </c>
      <c r="N2330" s="65">
        <f t="shared" si="110"/>
        <v>8585926.9722711593</v>
      </c>
      <c r="O2330" s="66" t="e">
        <v>#VALUE!</v>
      </c>
      <c r="P2330" s="1">
        <v>2330</v>
      </c>
      <c r="Q2330" s="46">
        <f>ROUND(class[[#This Row],[count]],-3)</f>
        <v>5000</v>
      </c>
      <c r="R2330" s="59">
        <f>VLOOKUP(class[[#This Row],[count_rd]],caltran!$J$2:$P$182,7,FALSE)</f>
        <v>2625</v>
      </c>
      <c r="S2330" s="63">
        <f>VLOOKUP(class[[#This Row],[count_rd]],caltran!$J$2:$P$182,6,FALSE)</f>
        <v>7375</v>
      </c>
      <c r="T2330" s="1">
        <f>IF(AND(class[[#This Row],[flow]]&gt;=class[[#This Row],[low]], class[[#This Row],[flow]]&lt;=class[[#This Row],[high]]),1,0)</f>
        <v>0</v>
      </c>
    </row>
    <row r="2331" spans="1:20" x14ac:dyDescent="0.25">
      <c r="A2331" s="61">
        <v>7838</v>
      </c>
      <c r="B2331" s="61">
        <v>6</v>
      </c>
      <c r="C2331" s="61">
        <v>1</v>
      </c>
      <c r="D2331" s="68">
        <v>2</v>
      </c>
      <c r="E2331" s="61" t="s">
        <v>77</v>
      </c>
      <c r="F2331" s="61">
        <v>4</v>
      </c>
      <c r="G233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31" s="62">
        <v>8</v>
      </c>
      <c r="I2331" s="62">
        <v>19</v>
      </c>
      <c r="J2331" s="61">
        <v>4938</v>
      </c>
      <c r="K2331" s="4">
        <f>VLOOKUP(class[[#This Row],[hwycov_id]],readme!E:F,2,FALSE)</f>
        <v>2163.9392339999999</v>
      </c>
      <c r="L2331" s="64">
        <f t="shared" si="108"/>
        <v>-0.56177820291616043</v>
      </c>
      <c r="M2331" s="65">
        <f t="shared" si="109"/>
        <v>-2774.0607660000001</v>
      </c>
      <c r="N2331" s="65">
        <f t="shared" si="110"/>
        <v>7695413.1334605068</v>
      </c>
      <c r="O2331" s="66" t="e">
        <v>#VALUE!</v>
      </c>
      <c r="P2331" s="1">
        <v>2331</v>
      </c>
      <c r="Q2331" s="46">
        <f>ROUND(class[[#This Row],[count]],-3)</f>
        <v>5000</v>
      </c>
      <c r="R2331" s="59">
        <f>VLOOKUP(class[[#This Row],[count_rd]],caltran!$J$2:$P$182,7,FALSE)</f>
        <v>2625</v>
      </c>
      <c r="S2331" s="63">
        <f>VLOOKUP(class[[#This Row],[count_rd]],caltran!$J$2:$P$182,6,FALSE)</f>
        <v>7375</v>
      </c>
      <c r="T2331" s="1">
        <f>IF(AND(class[[#This Row],[flow]]&gt;=class[[#This Row],[low]], class[[#This Row],[flow]]&lt;=class[[#This Row],[high]]),1,0)</f>
        <v>0</v>
      </c>
    </row>
    <row r="2332" spans="1:20" x14ac:dyDescent="0.25">
      <c r="A2332" s="61">
        <v>8260</v>
      </c>
      <c r="B2332" s="61">
        <v>6</v>
      </c>
      <c r="C2332" s="61">
        <v>1</v>
      </c>
      <c r="D2332" s="68">
        <v>2</v>
      </c>
      <c r="E2332" s="61" t="s">
        <v>77</v>
      </c>
      <c r="F2332" s="61">
        <v>4</v>
      </c>
      <c r="G233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32" s="62">
        <v>8</v>
      </c>
      <c r="I2332" s="62">
        <v>19</v>
      </c>
      <c r="J2332" s="61">
        <v>5543</v>
      </c>
      <c r="K2332" s="4">
        <f>VLOOKUP(class[[#This Row],[hwycov_id]],readme!E:F,2,FALSE)</f>
        <v>8066.9888929999997</v>
      </c>
      <c r="L2332" s="64">
        <f t="shared" si="108"/>
        <v>0.45534708515244438</v>
      </c>
      <c r="M2332" s="65">
        <f t="shared" si="109"/>
        <v>2523.9888929999997</v>
      </c>
      <c r="N2332" s="65">
        <f t="shared" si="110"/>
        <v>6370519.9319873638</v>
      </c>
      <c r="O2332" s="66" t="e">
        <v>#VALUE!</v>
      </c>
      <c r="P2332" s="1">
        <v>2332</v>
      </c>
      <c r="Q2332" s="46">
        <f>ROUND(class[[#This Row],[count]],-3)</f>
        <v>6000</v>
      </c>
      <c r="R2332" s="59">
        <f>VLOOKUP(class[[#This Row],[count_rd]],caltran!$J$2:$P$182,7,FALSE)</f>
        <v>3360.0000000000005</v>
      </c>
      <c r="S2332" s="63">
        <f>VLOOKUP(class[[#This Row],[count_rd]],caltran!$J$2:$P$182,6,FALSE)</f>
        <v>8640</v>
      </c>
      <c r="T2332" s="1">
        <f>IF(AND(class[[#This Row],[flow]]&gt;=class[[#This Row],[low]], class[[#This Row],[flow]]&lt;=class[[#This Row],[high]]),1,0)</f>
        <v>1</v>
      </c>
    </row>
    <row r="2333" spans="1:20" x14ac:dyDescent="0.25">
      <c r="A2333" s="61">
        <v>21828</v>
      </c>
      <c r="B2333" s="61">
        <v>6</v>
      </c>
      <c r="C2333" s="61">
        <v>1</v>
      </c>
      <c r="D2333" s="68">
        <v>2</v>
      </c>
      <c r="E2333" s="61" t="s">
        <v>77</v>
      </c>
      <c r="F2333" s="61">
        <v>4</v>
      </c>
      <c r="G233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33" s="62">
        <v>5</v>
      </c>
      <c r="I2333" s="62">
        <v>19</v>
      </c>
      <c r="J2333" s="61">
        <v>5600</v>
      </c>
      <c r="K2333" s="4">
        <f>VLOOKUP(class[[#This Row],[hwycov_id]],readme!E:F,2,FALSE)</f>
        <v>3908.3199960000002</v>
      </c>
      <c r="L2333" s="64">
        <f t="shared" si="108"/>
        <v>-0.30208571499999992</v>
      </c>
      <c r="M2333" s="65">
        <f t="shared" si="109"/>
        <v>-1691.6800039999998</v>
      </c>
      <c r="N2333" s="65">
        <f t="shared" si="110"/>
        <v>2861781.2359334393</v>
      </c>
      <c r="O2333" s="66" t="e">
        <v>#VALUE!</v>
      </c>
      <c r="P2333" s="1">
        <v>2333</v>
      </c>
      <c r="Q2333" s="46">
        <f>ROUND(class[[#This Row],[count]],-3)</f>
        <v>6000</v>
      </c>
      <c r="R2333" s="59">
        <f>VLOOKUP(class[[#This Row],[count_rd]],caltran!$J$2:$P$182,7,FALSE)</f>
        <v>3360.0000000000005</v>
      </c>
      <c r="S2333" s="63">
        <f>VLOOKUP(class[[#This Row],[count_rd]],caltran!$J$2:$P$182,6,FALSE)</f>
        <v>8640</v>
      </c>
      <c r="T2333" s="1">
        <f>IF(AND(class[[#This Row],[flow]]&gt;=class[[#This Row],[low]], class[[#This Row],[flow]]&lt;=class[[#This Row],[high]]),1,0)</f>
        <v>1</v>
      </c>
    </row>
    <row r="2334" spans="1:20" x14ac:dyDescent="0.25">
      <c r="A2334" s="61">
        <v>20144</v>
      </c>
      <c r="B2334" s="61">
        <v>6</v>
      </c>
      <c r="C2334" s="61">
        <v>1</v>
      </c>
      <c r="D2334" s="68">
        <v>2</v>
      </c>
      <c r="E2334" s="61" t="s">
        <v>77</v>
      </c>
      <c r="F2334" s="61">
        <v>4</v>
      </c>
      <c r="G233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334" s="62">
        <v>5</v>
      </c>
      <c r="I2334" s="62">
        <v>19</v>
      </c>
      <c r="J2334" s="61">
        <v>6300</v>
      </c>
      <c r="K2334" s="4">
        <f>VLOOKUP(class[[#This Row],[hwycov_id]],readme!E:F,2,FALSE)</f>
        <v>10788.871370999999</v>
      </c>
      <c r="L2334" s="64">
        <f t="shared" si="108"/>
        <v>0.71251926523809517</v>
      </c>
      <c r="M2334" s="65">
        <f t="shared" si="109"/>
        <v>4488.8713709999993</v>
      </c>
      <c r="N2334" s="65">
        <f t="shared" si="110"/>
        <v>20149966.185383413</v>
      </c>
      <c r="O2334" s="66" t="e">
        <v>#VALUE!</v>
      </c>
      <c r="P2334" s="1">
        <v>2334</v>
      </c>
      <c r="Q2334" s="46">
        <f>ROUND(class[[#This Row],[count]],-3)</f>
        <v>6000</v>
      </c>
      <c r="R2334" s="59">
        <f>VLOOKUP(class[[#This Row],[count_rd]],caltran!$J$2:$P$182,7,FALSE)</f>
        <v>3360.0000000000005</v>
      </c>
      <c r="S2334" s="63">
        <f>VLOOKUP(class[[#This Row],[count_rd]],caltran!$J$2:$P$182,6,FALSE)</f>
        <v>8640</v>
      </c>
      <c r="T2334" s="1">
        <f>IF(AND(class[[#This Row],[flow]]&gt;=class[[#This Row],[low]], class[[#This Row],[flow]]&lt;=class[[#This Row],[high]]),1,0)</f>
        <v>0</v>
      </c>
    </row>
    <row r="2335" spans="1:20" x14ac:dyDescent="0.25">
      <c r="A2335" s="61">
        <v>11878</v>
      </c>
      <c r="B2335" s="61">
        <v>6</v>
      </c>
      <c r="C2335" s="61">
        <v>1</v>
      </c>
      <c r="D2335" s="68">
        <v>2</v>
      </c>
      <c r="E2335" s="61" t="s">
        <v>77</v>
      </c>
      <c r="F2335" s="61">
        <v>4</v>
      </c>
      <c r="G233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35" s="62">
        <v>7</v>
      </c>
      <c r="I2335" s="62">
        <v>19</v>
      </c>
      <c r="J2335" s="61">
        <v>6400</v>
      </c>
      <c r="K2335" s="4">
        <f>VLOOKUP(class[[#This Row],[hwycov_id]],readme!E:F,2,FALSE)</f>
        <v>2817.9409849999997</v>
      </c>
      <c r="L2335" s="64">
        <f t="shared" si="108"/>
        <v>-0.55969672109375002</v>
      </c>
      <c r="M2335" s="65">
        <f t="shared" si="109"/>
        <v>-3582.0590150000003</v>
      </c>
      <c r="N2335" s="65">
        <f t="shared" si="110"/>
        <v>12831146.786942773</v>
      </c>
      <c r="O2335" s="66" t="e">
        <v>#VALUE!</v>
      </c>
      <c r="P2335" s="1">
        <v>2335</v>
      </c>
      <c r="Q2335" s="46">
        <f>ROUND(class[[#This Row],[count]],-3)</f>
        <v>6000</v>
      </c>
      <c r="R2335" s="59">
        <f>VLOOKUP(class[[#This Row],[count_rd]],caltran!$J$2:$P$182,7,FALSE)</f>
        <v>3360.0000000000005</v>
      </c>
      <c r="S2335" s="63">
        <f>VLOOKUP(class[[#This Row],[count_rd]],caltran!$J$2:$P$182,6,FALSE)</f>
        <v>8640</v>
      </c>
      <c r="T2335" s="1">
        <f>IF(AND(class[[#This Row],[flow]]&gt;=class[[#This Row],[low]], class[[#This Row],[flow]]&lt;=class[[#This Row],[high]]),1,0)</f>
        <v>0</v>
      </c>
    </row>
    <row r="2336" spans="1:20" x14ac:dyDescent="0.25">
      <c r="A2336" s="61">
        <v>13783</v>
      </c>
      <c r="B2336" s="61">
        <v>6</v>
      </c>
      <c r="C2336" s="61">
        <v>1</v>
      </c>
      <c r="D2336" s="68">
        <v>2</v>
      </c>
      <c r="E2336" s="61" t="s">
        <v>77</v>
      </c>
      <c r="F2336" s="61">
        <v>4</v>
      </c>
      <c r="G233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36" s="62">
        <v>5</v>
      </c>
      <c r="I2336" s="62">
        <v>19</v>
      </c>
      <c r="J2336" s="61">
        <v>7200</v>
      </c>
      <c r="K2336" s="4">
        <f>VLOOKUP(class[[#This Row],[hwycov_id]],readme!E:F,2,FALSE)</f>
        <v>2574.2567530000001</v>
      </c>
      <c r="L2336" s="64">
        <f t="shared" si="108"/>
        <v>-0.64246433986111118</v>
      </c>
      <c r="M2336" s="65">
        <f t="shared" si="109"/>
        <v>-4625.7432470000003</v>
      </c>
      <c r="N2336" s="65">
        <f t="shared" si="110"/>
        <v>21397500.587166104</v>
      </c>
      <c r="O2336" s="66" t="e">
        <v>#VALUE!</v>
      </c>
      <c r="P2336" s="1">
        <v>2336</v>
      </c>
      <c r="Q2336" s="46">
        <f>ROUND(class[[#This Row],[count]],-3)</f>
        <v>7000</v>
      </c>
      <c r="R2336" s="59">
        <f>VLOOKUP(class[[#This Row],[count_rd]],caltran!$J$2:$P$182,7,FALSE)</f>
        <v>4024.9999999999995</v>
      </c>
      <c r="S2336" s="63">
        <f>VLOOKUP(class[[#This Row],[count_rd]],caltran!$J$2:$P$182,6,FALSE)</f>
        <v>9975</v>
      </c>
      <c r="T2336" s="1">
        <f>IF(AND(class[[#This Row],[flow]]&gt;=class[[#This Row],[low]], class[[#This Row],[flow]]&lt;=class[[#This Row],[high]]),1,0)</f>
        <v>0</v>
      </c>
    </row>
    <row r="2337" spans="1:20" x14ac:dyDescent="0.25">
      <c r="A2337" s="61">
        <v>27432</v>
      </c>
      <c r="B2337" s="61">
        <v>7</v>
      </c>
      <c r="C2337" s="61">
        <v>1</v>
      </c>
      <c r="D2337" s="68">
        <v>2</v>
      </c>
      <c r="E2337" s="61" t="s">
        <v>77</v>
      </c>
      <c r="F2337" s="61">
        <v>4</v>
      </c>
      <c r="G233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37" s="62">
        <v>6</v>
      </c>
      <c r="I2337" s="62">
        <v>12</v>
      </c>
      <c r="J2337" s="61">
        <v>700</v>
      </c>
      <c r="K2337" s="4">
        <f>VLOOKUP(class[[#This Row],[hwycov_id]],readme!E:F,2,FALSE)</f>
        <v>607.612482</v>
      </c>
      <c r="L2337" s="64">
        <f t="shared" si="108"/>
        <v>-0.13198216857142853</v>
      </c>
      <c r="M2337" s="65">
        <f t="shared" si="109"/>
        <v>-92.387518</v>
      </c>
      <c r="N2337" s="65">
        <f t="shared" si="110"/>
        <v>8535.4534822003243</v>
      </c>
      <c r="O2337" s="66" t="e">
        <v>#VALUE!</v>
      </c>
      <c r="P2337" s="1">
        <v>2337</v>
      </c>
      <c r="Q2337" s="46">
        <f>ROUND(class[[#This Row],[count]],-3)</f>
        <v>1000</v>
      </c>
      <c r="R2337" s="59">
        <f>VLOOKUP(class[[#This Row],[count_rd]],caltran!$J$2:$P$182,7,FALSE)</f>
        <v>370</v>
      </c>
      <c r="S2337" s="63">
        <f>VLOOKUP(class[[#This Row],[count_rd]],caltran!$J$2:$P$182,6,FALSE)</f>
        <v>1630</v>
      </c>
      <c r="T2337" s="1">
        <f>IF(AND(class[[#This Row],[flow]]&gt;=class[[#This Row],[low]], class[[#This Row],[flow]]&lt;=class[[#This Row],[high]]),1,0)</f>
        <v>1</v>
      </c>
    </row>
    <row r="2338" spans="1:20" x14ac:dyDescent="0.25">
      <c r="A2338" s="61">
        <v>49124</v>
      </c>
      <c r="B2338" s="61">
        <v>7</v>
      </c>
      <c r="C2338" s="61">
        <v>1</v>
      </c>
      <c r="D2338" s="68">
        <v>2</v>
      </c>
      <c r="E2338" s="61" t="s">
        <v>77</v>
      </c>
      <c r="F2338" s="61">
        <v>4</v>
      </c>
      <c r="G233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38" s="62">
        <v>3</v>
      </c>
      <c r="I2338" s="62">
        <v>14</v>
      </c>
      <c r="J2338" s="61">
        <v>1034</v>
      </c>
      <c r="K2338" s="4">
        <f>VLOOKUP(class[[#This Row],[hwycov_id]],readme!E:F,2,FALSE)</f>
        <v>6827.9639659999993</v>
      </c>
      <c r="L2338" s="64">
        <f t="shared" si="108"/>
        <v>5.6034467756286261</v>
      </c>
      <c r="M2338" s="65">
        <f t="shared" si="109"/>
        <v>5793.9639659999993</v>
      </c>
      <c r="N2338" s="65">
        <f t="shared" si="110"/>
        <v>33570018.439306438</v>
      </c>
      <c r="O2338" s="66" t="e">
        <v>#VALUE!</v>
      </c>
      <c r="P2338" s="1">
        <v>2338</v>
      </c>
      <c r="Q2338" s="46">
        <f>ROUND(class[[#This Row],[count]],-3)</f>
        <v>1000</v>
      </c>
      <c r="R2338" s="59">
        <f>VLOOKUP(class[[#This Row],[count_rd]],caltran!$J$2:$P$182,7,FALSE)</f>
        <v>370</v>
      </c>
      <c r="S2338" s="63">
        <f>VLOOKUP(class[[#This Row],[count_rd]],caltran!$J$2:$P$182,6,FALSE)</f>
        <v>1630</v>
      </c>
      <c r="T2338" s="1">
        <f>IF(AND(class[[#This Row],[flow]]&gt;=class[[#This Row],[low]], class[[#This Row],[flow]]&lt;=class[[#This Row],[high]]),1,0)</f>
        <v>0</v>
      </c>
    </row>
    <row r="2339" spans="1:20" x14ac:dyDescent="0.25">
      <c r="A2339" s="61">
        <v>22745</v>
      </c>
      <c r="B2339" s="61">
        <v>7</v>
      </c>
      <c r="C2339" s="61">
        <v>1</v>
      </c>
      <c r="D2339" s="68">
        <v>2</v>
      </c>
      <c r="E2339" s="61" t="s">
        <v>77</v>
      </c>
      <c r="F2339" s="61">
        <v>4</v>
      </c>
      <c r="G233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39" s="62">
        <v>7</v>
      </c>
      <c r="I2339" s="62">
        <v>19</v>
      </c>
      <c r="J2339" s="61">
        <v>1100</v>
      </c>
      <c r="K2339" s="4">
        <f>VLOOKUP(class[[#This Row],[hwycov_id]],readme!E:F,2,FALSE)</f>
        <v>2206.4308970000002</v>
      </c>
      <c r="L2339" s="64">
        <f t="shared" si="108"/>
        <v>1.0058462700000002</v>
      </c>
      <c r="M2339" s="65">
        <f t="shared" si="109"/>
        <v>1106.4308970000002</v>
      </c>
      <c r="N2339" s="65">
        <f t="shared" si="110"/>
        <v>1224189.3298362251</v>
      </c>
      <c r="O2339" s="66" t="e">
        <v>#VALUE!</v>
      </c>
      <c r="P2339" s="1">
        <v>2339</v>
      </c>
      <c r="Q2339" s="46">
        <f>ROUND(class[[#This Row],[count]],-3)</f>
        <v>1000</v>
      </c>
      <c r="R2339" s="59">
        <f>VLOOKUP(class[[#This Row],[count_rd]],caltran!$J$2:$P$182,7,FALSE)</f>
        <v>370</v>
      </c>
      <c r="S2339" s="63">
        <f>VLOOKUP(class[[#This Row],[count_rd]],caltran!$J$2:$P$182,6,FALSE)</f>
        <v>1630</v>
      </c>
      <c r="T2339" s="1">
        <f>IF(AND(class[[#This Row],[flow]]&gt;=class[[#This Row],[low]], class[[#This Row],[flow]]&lt;=class[[#This Row],[high]]),1,0)</f>
        <v>0</v>
      </c>
    </row>
    <row r="2340" spans="1:20" x14ac:dyDescent="0.25">
      <c r="A2340" s="61">
        <v>12970</v>
      </c>
      <c r="B2340" s="61">
        <v>7</v>
      </c>
      <c r="C2340" s="61">
        <v>1</v>
      </c>
      <c r="D2340" s="68">
        <v>2</v>
      </c>
      <c r="E2340" s="61" t="s">
        <v>77</v>
      </c>
      <c r="F2340" s="61">
        <v>4</v>
      </c>
      <c r="G234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40" s="62">
        <v>5</v>
      </c>
      <c r="I2340" s="62">
        <v>5</v>
      </c>
      <c r="J2340" s="61">
        <v>1400</v>
      </c>
      <c r="K2340" s="4">
        <f>VLOOKUP(class[[#This Row],[hwycov_id]],readme!E:F,2,FALSE)</f>
        <v>346.48180699999995</v>
      </c>
      <c r="L2340" s="64">
        <f t="shared" si="108"/>
        <v>-0.75251299500000002</v>
      </c>
      <c r="M2340" s="65">
        <f t="shared" si="109"/>
        <v>-1053.5181930000001</v>
      </c>
      <c r="N2340" s="65">
        <f t="shared" si="110"/>
        <v>1109900.5829819855</v>
      </c>
      <c r="O2340" s="66" t="e">
        <v>#VALUE!</v>
      </c>
      <c r="P2340" s="1">
        <v>2340</v>
      </c>
      <c r="Q2340" s="46">
        <f>ROUND(class[[#This Row],[count]],-3)</f>
        <v>1000</v>
      </c>
      <c r="R2340" s="59">
        <f>VLOOKUP(class[[#This Row],[count_rd]],caltran!$J$2:$P$182,7,FALSE)</f>
        <v>370</v>
      </c>
      <c r="S2340" s="63">
        <f>VLOOKUP(class[[#This Row],[count_rd]],caltran!$J$2:$P$182,6,FALSE)</f>
        <v>1630</v>
      </c>
      <c r="T2340" s="1">
        <f>IF(AND(class[[#This Row],[flow]]&gt;=class[[#This Row],[low]], class[[#This Row],[flow]]&lt;=class[[#This Row],[high]]),1,0)</f>
        <v>0</v>
      </c>
    </row>
    <row r="2341" spans="1:20" x14ac:dyDescent="0.25">
      <c r="A2341" s="61">
        <v>18064</v>
      </c>
      <c r="B2341" s="61">
        <v>7</v>
      </c>
      <c r="C2341" s="61">
        <v>1</v>
      </c>
      <c r="D2341" s="68">
        <v>2</v>
      </c>
      <c r="E2341" s="61" t="s">
        <v>77</v>
      </c>
      <c r="F2341" s="61">
        <v>4</v>
      </c>
      <c r="G234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41" s="62">
        <v>5</v>
      </c>
      <c r="I2341" s="62">
        <v>19</v>
      </c>
      <c r="J2341" s="61">
        <v>1600</v>
      </c>
      <c r="K2341" s="4">
        <f>VLOOKUP(class[[#This Row],[hwycov_id]],readme!E:F,2,FALSE)</f>
        <v>2419.2240529999999</v>
      </c>
      <c r="L2341" s="64">
        <f t="shared" si="108"/>
        <v>0.51201503312499996</v>
      </c>
      <c r="M2341" s="65">
        <f t="shared" si="109"/>
        <v>819.22405299999991</v>
      </c>
      <c r="N2341" s="65">
        <f t="shared" si="110"/>
        <v>671128.04901374667</v>
      </c>
      <c r="O2341" s="66" t="e">
        <v>#VALUE!</v>
      </c>
      <c r="P2341" s="1">
        <v>2341</v>
      </c>
      <c r="Q2341" s="46">
        <f>ROUND(class[[#This Row],[count]],-3)</f>
        <v>2000</v>
      </c>
      <c r="R2341" s="59">
        <f>VLOOKUP(class[[#This Row],[count_rd]],caltran!$J$2:$P$182,7,FALSE)</f>
        <v>794.99999999999989</v>
      </c>
      <c r="S2341" s="63">
        <f>VLOOKUP(class[[#This Row],[count_rd]],caltran!$J$2:$P$182,6,FALSE)</f>
        <v>3205</v>
      </c>
      <c r="T2341" s="1">
        <f>IF(AND(class[[#This Row],[flow]]&gt;=class[[#This Row],[low]], class[[#This Row],[flow]]&lt;=class[[#This Row],[high]]),1,0)</f>
        <v>1</v>
      </c>
    </row>
    <row r="2342" spans="1:20" x14ac:dyDescent="0.25">
      <c r="A2342" s="61">
        <v>21124</v>
      </c>
      <c r="B2342" s="61">
        <v>7</v>
      </c>
      <c r="C2342" s="61">
        <v>1</v>
      </c>
      <c r="D2342" s="68">
        <v>2</v>
      </c>
      <c r="E2342" s="61" t="s">
        <v>77</v>
      </c>
      <c r="F2342" s="61">
        <v>4</v>
      </c>
      <c r="G234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42" s="62">
        <v>8</v>
      </c>
      <c r="I2342" s="62">
        <v>19</v>
      </c>
      <c r="J2342" s="61">
        <v>1800</v>
      </c>
      <c r="K2342" s="4">
        <f>VLOOKUP(class[[#This Row],[hwycov_id]],readme!E:F,2,FALSE)</f>
        <v>2178.1912259999999</v>
      </c>
      <c r="L2342" s="64">
        <f t="shared" si="108"/>
        <v>0.21010623666666661</v>
      </c>
      <c r="M2342" s="65">
        <f t="shared" si="109"/>
        <v>378.19122599999992</v>
      </c>
      <c r="N2342" s="65">
        <f t="shared" si="110"/>
        <v>143028.603423383</v>
      </c>
      <c r="O2342" s="66" t="e">
        <v>#VALUE!</v>
      </c>
      <c r="P2342" s="1">
        <v>2342</v>
      </c>
      <c r="Q2342" s="46">
        <f>ROUND(class[[#This Row],[count]],-3)</f>
        <v>2000</v>
      </c>
      <c r="R2342" s="59">
        <f>VLOOKUP(class[[#This Row],[count_rd]],caltran!$J$2:$P$182,7,FALSE)</f>
        <v>794.99999999999989</v>
      </c>
      <c r="S2342" s="63">
        <f>VLOOKUP(class[[#This Row],[count_rd]],caltran!$J$2:$P$182,6,FALSE)</f>
        <v>3205</v>
      </c>
      <c r="T2342" s="1">
        <f>IF(AND(class[[#This Row],[flow]]&gt;=class[[#This Row],[low]], class[[#This Row],[flow]]&lt;=class[[#This Row],[high]]),1,0)</f>
        <v>1</v>
      </c>
    </row>
    <row r="2343" spans="1:20" x14ac:dyDescent="0.25">
      <c r="A2343" s="61">
        <v>21143</v>
      </c>
      <c r="B2343" s="61">
        <v>7</v>
      </c>
      <c r="C2343" s="61">
        <v>1</v>
      </c>
      <c r="D2343" s="68">
        <v>2</v>
      </c>
      <c r="E2343" s="61" t="s">
        <v>77</v>
      </c>
      <c r="F2343" s="61">
        <v>4</v>
      </c>
      <c r="G234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43" s="62">
        <v>5</v>
      </c>
      <c r="I2343" s="62">
        <v>19</v>
      </c>
      <c r="J2343" s="61">
        <v>2200</v>
      </c>
      <c r="K2343" s="4">
        <f>VLOOKUP(class[[#This Row],[hwycov_id]],readme!E:F,2,FALSE)</f>
        <v>188.5881</v>
      </c>
      <c r="L2343" s="64">
        <f t="shared" si="108"/>
        <v>-0.91427813636363631</v>
      </c>
      <c r="M2343" s="65">
        <f t="shared" si="109"/>
        <v>-2011.4119000000001</v>
      </c>
      <c r="N2343" s="65">
        <f t="shared" si="110"/>
        <v>4045777.8314616103</v>
      </c>
      <c r="O2343" s="66" t="e">
        <v>#VALUE!</v>
      </c>
      <c r="P2343" s="1">
        <v>2343</v>
      </c>
      <c r="Q2343" s="46">
        <f>ROUND(class[[#This Row],[count]],-3)</f>
        <v>2000</v>
      </c>
      <c r="R2343" s="59">
        <f>VLOOKUP(class[[#This Row],[count_rd]],caltran!$J$2:$P$182,7,FALSE)</f>
        <v>794.99999999999989</v>
      </c>
      <c r="S2343" s="63">
        <f>VLOOKUP(class[[#This Row],[count_rd]],caltran!$J$2:$P$182,6,FALSE)</f>
        <v>3205</v>
      </c>
      <c r="T2343" s="1">
        <f>IF(AND(class[[#This Row],[flow]]&gt;=class[[#This Row],[low]], class[[#This Row],[flow]]&lt;=class[[#This Row],[high]]),1,0)</f>
        <v>0</v>
      </c>
    </row>
    <row r="2344" spans="1:20" x14ac:dyDescent="0.25">
      <c r="A2344" s="61">
        <v>8401</v>
      </c>
      <c r="B2344" s="61">
        <v>7</v>
      </c>
      <c r="C2344" s="61">
        <v>1</v>
      </c>
      <c r="D2344" s="68">
        <v>2</v>
      </c>
      <c r="E2344" s="61" t="s">
        <v>77</v>
      </c>
      <c r="F2344" s="61">
        <v>4</v>
      </c>
      <c r="G234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44" s="62">
        <v>5</v>
      </c>
      <c r="I2344" s="62">
        <v>19</v>
      </c>
      <c r="J2344" s="61">
        <v>2600</v>
      </c>
      <c r="K2344" s="4">
        <f>VLOOKUP(class[[#This Row],[hwycov_id]],readme!E:F,2,FALSE)</f>
        <v>1553.8534540000001</v>
      </c>
      <c r="L2344" s="64">
        <f t="shared" si="108"/>
        <v>-0.40236405615384618</v>
      </c>
      <c r="M2344" s="65">
        <f t="shared" si="109"/>
        <v>-1046.1465459999999</v>
      </c>
      <c r="N2344" s="65">
        <f t="shared" si="110"/>
        <v>1094422.5957077299</v>
      </c>
      <c r="O2344" s="66" t="e">
        <v>#VALUE!</v>
      </c>
      <c r="P2344" s="1">
        <v>2344</v>
      </c>
      <c r="Q2344" s="46">
        <f>ROUND(class[[#This Row],[count]],-3)</f>
        <v>3000</v>
      </c>
      <c r="R2344" s="59">
        <f>VLOOKUP(class[[#This Row],[count_rd]],caltran!$J$2:$P$182,7,FALSE)</f>
        <v>1275.0000000000002</v>
      </c>
      <c r="S2344" s="63">
        <f>VLOOKUP(class[[#This Row],[count_rd]],caltran!$J$2:$P$182,6,FALSE)</f>
        <v>4725</v>
      </c>
      <c r="T2344" s="1">
        <f>IF(AND(class[[#This Row],[flow]]&gt;=class[[#This Row],[low]], class[[#This Row],[flow]]&lt;=class[[#This Row],[high]]),1,0)</f>
        <v>1</v>
      </c>
    </row>
    <row r="2345" spans="1:20" x14ac:dyDescent="0.25">
      <c r="A2345" s="61">
        <v>49233</v>
      </c>
      <c r="B2345" s="61">
        <v>7</v>
      </c>
      <c r="C2345" s="61">
        <v>1</v>
      </c>
      <c r="D2345" s="68">
        <v>2</v>
      </c>
      <c r="E2345" s="61" t="s">
        <v>77</v>
      </c>
      <c r="F2345" s="61">
        <v>4</v>
      </c>
      <c r="G234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45" s="62">
        <v>3</v>
      </c>
      <c r="I2345" s="62">
        <v>14</v>
      </c>
      <c r="J2345" s="61">
        <v>2648</v>
      </c>
      <c r="K2345" s="4">
        <f>VLOOKUP(class[[#This Row],[hwycov_id]],readme!E:F,2,FALSE)</f>
        <v>1536.214827</v>
      </c>
      <c r="L2345" s="64">
        <f t="shared" si="108"/>
        <v>-0.41985844901812686</v>
      </c>
      <c r="M2345" s="65">
        <f t="shared" si="109"/>
        <v>-1111.785173</v>
      </c>
      <c r="N2345" s="65">
        <f t="shared" si="110"/>
        <v>1236066.27090264</v>
      </c>
      <c r="O2345" s="66" t="e">
        <v>#VALUE!</v>
      </c>
      <c r="P2345" s="1">
        <v>2345</v>
      </c>
      <c r="Q2345" s="46">
        <f>ROUND(class[[#This Row],[count]],-3)</f>
        <v>3000</v>
      </c>
      <c r="R2345" s="59">
        <f>VLOOKUP(class[[#This Row],[count_rd]],caltran!$J$2:$P$182,7,FALSE)</f>
        <v>1275.0000000000002</v>
      </c>
      <c r="S2345" s="63">
        <f>VLOOKUP(class[[#This Row],[count_rd]],caltran!$J$2:$P$182,6,FALSE)</f>
        <v>4725</v>
      </c>
      <c r="T2345" s="1">
        <f>IF(AND(class[[#This Row],[flow]]&gt;=class[[#This Row],[low]], class[[#This Row],[flow]]&lt;=class[[#This Row],[high]]),1,0)</f>
        <v>1</v>
      </c>
    </row>
    <row r="2346" spans="1:20" x14ac:dyDescent="0.25">
      <c r="A2346" s="61">
        <v>37248</v>
      </c>
      <c r="B2346" s="61">
        <v>7</v>
      </c>
      <c r="C2346" s="61">
        <v>1</v>
      </c>
      <c r="D2346" s="68">
        <v>2</v>
      </c>
      <c r="E2346" s="61" t="s">
        <v>77</v>
      </c>
      <c r="F2346" s="61">
        <v>4</v>
      </c>
      <c r="G234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346" s="62">
        <v>4</v>
      </c>
      <c r="I2346" s="62">
        <v>2</v>
      </c>
      <c r="J2346" s="61">
        <v>2800</v>
      </c>
      <c r="K2346" s="4">
        <f>VLOOKUP(class[[#This Row],[hwycov_id]],readme!E:F,2,FALSE)</f>
        <v>12704.079071</v>
      </c>
      <c r="L2346" s="64">
        <f t="shared" si="108"/>
        <v>3.5371710967857144</v>
      </c>
      <c r="M2346" s="65">
        <f t="shared" si="109"/>
        <v>9904.0790710000001</v>
      </c>
      <c r="N2346" s="65">
        <f t="shared" si="110"/>
        <v>98090782.244620219</v>
      </c>
      <c r="O2346" s="66" t="e">
        <v>#VALUE!</v>
      </c>
      <c r="P2346" s="1">
        <v>2346</v>
      </c>
      <c r="Q2346" s="46">
        <f>ROUND(class[[#This Row],[count]],-3)</f>
        <v>3000</v>
      </c>
      <c r="R2346" s="59">
        <f>VLOOKUP(class[[#This Row],[count_rd]],caltran!$J$2:$P$182,7,FALSE)</f>
        <v>1275.0000000000002</v>
      </c>
      <c r="S2346" s="63">
        <f>VLOOKUP(class[[#This Row],[count_rd]],caltran!$J$2:$P$182,6,FALSE)</f>
        <v>4725</v>
      </c>
      <c r="T2346" s="1">
        <f>IF(AND(class[[#This Row],[flow]]&gt;=class[[#This Row],[low]], class[[#This Row],[flow]]&lt;=class[[#This Row],[high]]),1,0)</f>
        <v>0</v>
      </c>
    </row>
    <row r="2347" spans="1:20" x14ac:dyDescent="0.25">
      <c r="A2347" s="61">
        <v>49571</v>
      </c>
      <c r="B2347" s="61">
        <v>7</v>
      </c>
      <c r="C2347" s="61">
        <v>1</v>
      </c>
      <c r="D2347" s="68">
        <v>2</v>
      </c>
      <c r="E2347" s="61" t="s">
        <v>77</v>
      </c>
      <c r="F2347" s="61">
        <v>4</v>
      </c>
      <c r="G234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47" s="62">
        <v>3</v>
      </c>
      <c r="I2347" s="62">
        <v>14</v>
      </c>
      <c r="J2347" s="61">
        <v>2874</v>
      </c>
      <c r="K2347" s="4">
        <f>VLOOKUP(class[[#This Row],[hwycov_id]],readme!E:F,2,FALSE)</f>
        <v>920.14795300000014</v>
      </c>
      <c r="L2347" s="64">
        <f t="shared" si="108"/>
        <v>-0.67983717710507996</v>
      </c>
      <c r="M2347" s="65">
        <f t="shared" si="109"/>
        <v>-1953.8520469999999</v>
      </c>
      <c r="N2347" s="65">
        <f t="shared" si="110"/>
        <v>3817537.8215660895</v>
      </c>
      <c r="O2347" s="66" t="e">
        <v>#VALUE!</v>
      </c>
      <c r="P2347" s="1">
        <v>2347</v>
      </c>
      <c r="Q2347" s="46">
        <f>ROUND(class[[#This Row],[count]],-3)</f>
        <v>3000</v>
      </c>
      <c r="R2347" s="59">
        <f>VLOOKUP(class[[#This Row],[count_rd]],caltran!$J$2:$P$182,7,FALSE)</f>
        <v>1275.0000000000002</v>
      </c>
      <c r="S2347" s="63">
        <f>VLOOKUP(class[[#This Row],[count_rd]],caltran!$J$2:$P$182,6,FALSE)</f>
        <v>4725</v>
      </c>
      <c r="T2347" s="1">
        <f>IF(AND(class[[#This Row],[flow]]&gt;=class[[#This Row],[low]], class[[#This Row],[flow]]&lt;=class[[#This Row],[high]]),1,0)</f>
        <v>0</v>
      </c>
    </row>
    <row r="2348" spans="1:20" x14ac:dyDescent="0.25">
      <c r="A2348" s="61">
        <v>20491</v>
      </c>
      <c r="B2348" s="61">
        <v>7</v>
      </c>
      <c r="C2348" s="61">
        <v>1</v>
      </c>
      <c r="D2348" s="68">
        <v>2</v>
      </c>
      <c r="E2348" s="61" t="s">
        <v>77</v>
      </c>
      <c r="F2348" s="61">
        <v>4</v>
      </c>
      <c r="G234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48" s="62">
        <v>6</v>
      </c>
      <c r="I2348" s="62">
        <v>12</v>
      </c>
      <c r="J2348" s="61">
        <v>3000</v>
      </c>
      <c r="K2348" s="4">
        <f>VLOOKUP(class[[#This Row],[hwycov_id]],readme!E:F,2,FALSE)</f>
        <v>2373.2633299999998</v>
      </c>
      <c r="L2348" s="64">
        <f t="shared" si="108"/>
        <v>-0.20891222333333337</v>
      </c>
      <c r="M2348" s="65">
        <f t="shared" si="109"/>
        <v>-626.73667000000023</v>
      </c>
      <c r="N2348" s="65">
        <f t="shared" si="110"/>
        <v>392798.8535226892</v>
      </c>
      <c r="O2348" s="66" t="e">
        <v>#VALUE!</v>
      </c>
      <c r="P2348" s="1">
        <v>2348</v>
      </c>
      <c r="Q2348" s="46">
        <f>ROUND(class[[#This Row],[count]],-3)</f>
        <v>3000</v>
      </c>
      <c r="R2348" s="59">
        <f>VLOOKUP(class[[#This Row],[count_rd]],caltran!$J$2:$P$182,7,FALSE)</f>
        <v>1275.0000000000002</v>
      </c>
      <c r="S2348" s="63">
        <f>VLOOKUP(class[[#This Row],[count_rd]],caltran!$J$2:$P$182,6,FALSE)</f>
        <v>4725</v>
      </c>
      <c r="T2348" s="1">
        <f>IF(AND(class[[#This Row],[flow]]&gt;=class[[#This Row],[low]], class[[#This Row],[flow]]&lt;=class[[#This Row],[high]]),1,0)</f>
        <v>1</v>
      </c>
    </row>
    <row r="2349" spans="1:20" x14ac:dyDescent="0.25">
      <c r="A2349" s="61">
        <v>50272</v>
      </c>
      <c r="B2349" s="61">
        <v>7</v>
      </c>
      <c r="C2349" s="61">
        <v>1</v>
      </c>
      <c r="D2349" s="68">
        <v>2</v>
      </c>
      <c r="E2349" s="61" t="s">
        <v>77</v>
      </c>
      <c r="F2349" s="61">
        <v>4</v>
      </c>
      <c r="G234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49" s="62">
        <v>2</v>
      </c>
      <c r="I2349" s="62">
        <v>14</v>
      </c>
      <c r="J2349" s="61">
        <v>3047</v>
      </c>
      <c r="K2349" s="4">
        <f>VLOOKUP(class[[#This Row],[hwycov_id]],readme!E:F,2,FALSE)</f>
        <v>1694.7526200000002</v>
      </c>
      <c r="L2349" s="64">
        <f t="shared" si="108"/>
        <v>-0.44379631768953065</v>
      </c>
      <c r="M2349" s="65">
        <f t="shared" si="109"/>
        <v>-1352.2473799999998</v>
      </c>
      <c r="N2349" s="65">
        <f t="shared" si="110"/>
        <v>1828572.9767168639</v>
      </c>
      <c r="O2349" s="66" t="e">
        <v>#VALUE!</v>
      </c>
      <c r="P2349" s="1">
        <v>2349</v>
      </c>
      <c r="Q2349" s="46">
        <f>ROUND(class[[#This Row],[count]],-3)</f>
        <v>3000</v>
      </c>
      <c r="R2349" s="59">
        <f>VLOOKUP(class[[#This Row],[count_rd]],caltran!$J$2:$P$182,7,FALSE)</f>
        <v>1275.0000000000002</v>
      </c>
      <c r="S2349" s="63">
        <f>VLOOKUP(class[[#This Row],[count_rd]],caltran!$J$2:$P$182,6,FALSE)</f>
        <v>4725</v>
      </c>
      <c r="T2349" s="1">
        <f>IF(AND(class[[#This Row],[flow]]&gt;=class[[#This Row],[low]], class[[#This Row],[flow]]&lt;=class[[#This Row],[high]]),1,0)</f>
        <v>1</v>
      </c>
    </row>
    <row r="2350" spans="1:20" x14ac:dyDescent="0.25">
      <c r="A2350" s="61">
        <v>23157</v>
      </c>
      <c r="B2350" s="61">
        <v>7</v>
      </c>
      <c r="C2350" s="61">
        <v>1</v>
      </c>
      <c r="D2350" s="68">
        <v>2</v>
      </c>
      <c r="E2350" s="61" t="s">
        <v>77</v>
      </c>
      <c r="F2350" s="61">
        <v>4</v>
      </c>
      <c r="G235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50" s="62">
        <v>5</v>
      </c>
      <c r="I2350" s="62">
        <v>19</v>
      </c>
      <c r="J2350" s="61">
        <v>3100</v>
      </c>
      <c r="K2350" s="4">
        <f>VLOOKUP(class[[#This Row],[hwycov_id]],readme!E:F,2,FALSE)</f>
        <v>2043.2446089999996</v>
      </c>
      <c r="L2350" s="64">
        <f t="shared" si="108"/>
        <v>-0.34088883580645168</v>
      </c>
      <c r="M2350" s="65">
        <f t="shared" si="109"/>
        <v>-1056.7553910000004</v>
      </c>
      <c r="N2350" s="65">
        <f t="shared" si="110"/>
        <v>1116731.9564075638</v>
      </c>
      <c r="O2350" s="66" t="e">
        <v>#VALUE!</v>
      </c>
      <c r="P2350" s="1">
        <v>2350</v>
      </c>
      <c r="Q2350" s="46">
        <f>ROUND(class[[#This Row],[count]],-3)</f>
        <v>3000</v>
      </c>
      <c r="R2350" s="59">
        <f>VLOOKUP(class[[#This Row],[count_rd]],caltran!$J$2:$P$182,7,FALSE)</f>
        <v>1275.0000000000002</v>
      </c>
      <c r="S2350" s="63">
        <f>VLOOKUP(class[[#This Row],[count_rd]],caltran!$J$2:$P$182,6,FALSE)</f>
        <v>4725</v>
      </c>
      <c r="T2350" s="1">
        <f>IF(AND(class[[#This Row],[flow]]&gt;=class[[#This Row],[low]], class[[#This Row],[flow]]&lt;=class[[#This Row],[high]]),1,0)</f>
        <v>1</v>
      </c>
    </row>
    <row r="2351" spans="1:20" x14ac:dyDescent="0.25">
      <c r="A2351" s="61">
        <v>1626</v>
      </c>
      <c r="B2351" s="61">
        <v>7</v>
      </c>
      <c r="C2351" s="61">
        <v>1</v>
      </c>
      <c r="D2351" s="68">
        <v>2</v>
      </c>
      <c r="E2351" s="61" t="s">
        <v>77</v>
      </c>
      <c r="F2351" s="61">
        <v>4</v>
      </c>
      <c r="G235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351" s="62">
        <v>3</v>
      </c>
      <c r="I2351" s="62">
        <v>14</v>
      </c>
      <c r="J2351" s="61">
        <v>3240</v>
      </c>
      <c r="K2351" s="4">
        <f>VLOOKUP(class[[#This Row],[hwycov_id]],readme!E:F,2,FALSE)</f>
        <v>13351.651878000001</v>
      </c>
      <c r="L2351" s="64">
        <f t="shared" si="108"/>
        <v>3.1208802092592594</v>
      </c>
      <c r="M2351" s="65">
        <f t="shared" si="109"/>
        <v>10111.651878000001</v>
      </c>
      <c r="N2351" s="65">
        <f t="shared" si="110"/>
        <v>102245503.70186093</v>
      </c>
      <c r="O2351" s="66" t="e">
        <v>#VALUE!</v>
      </c>
      <c r="P2351" s="1">
        <v>2351</v>
      </c>
      <c r="Q2351" s="46">
        <f>ROUND(class[[#This Row],[count]],-3)</f>
        <v>3000</v>
      </c>
      <c r="R2351" s="59">
        <f>VLOOKUP(class[[#This Row],[count_rd]],caltran!$J$2:$P$182,7,FALSE)</f>
        <v>1275.0000000000002</v>
      </c>
      <c r="S2351" s="63">
        <f>VLOOKUP(class[[#This Row],[count_rd]],caltran!$J$2:$P$182,6,FALSE)</f>
        <v>4725</v>
      </c>
      <c r="T2351" s="1">
        <f>IF(AND(class[[#This Row],[flow]]&gt;=class[[#This Row],[low]], class[[#This Row],[flow]]&lt;=class[[#This Row],[high]]),1,0)</f>
        <v>0</v>
      </c>
    </row>
    <row r="2352" spans="1:20" x14ac:dyDescent="0.25">
      <c r="A2352" s="61">
        <v>15170</v>
      </c>
      <c r="B2352" s="61">
        <v>7</v>
      </c>
      <c r="C2352" s="61">
        <v>1</v>
      </c>
      <c r="D2352" s="68">
        <v>2</v>
      </c>
      <c r="E2352" s="61" t="s">
        <v>77</v>
      </c>
      <c r="F2352" s="61">
        <v>4</v>
      </c>
      <c r="G235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52" s="62">
        <v>3</v>
      </c>
      <c r="I2352" s="62">
        <v>14</v>
      </c>
      <c r="J2352" s="61">
        <v>3676</v>
      </c>
      <c r="K2352" s="4">
        <f>VLOOKUP(class[[#This Row],[hwycov_id]],readme!E:F,2,FALSE)</f>
        <v>2784.2241869999998</v>
      </c>
      <c r="L2352" s="64">
        <f t="shared" si="108"/>
        <v>-0.24259407317736681</v>
      </c>
      <c r="M2352" s="65">
        <f t="shared" si="109"/>
        <v>-891.7758130000002</v>
      </c>
      <c r="N2352" s="65">
        <f t="shared" si="110"/>
        <v>795264.10065181134</v>
      </c>
      <c r="O2352" s="66" t="e">
        <v>#VALUE!</v>
      </c>
      <c r="P2352" s="1">
        <v>2352</v>
      </c>
      <c r="Q2352" s="46">
        <f>ROUND(class[[#This Row],[count]],-3)</f>
        <v>4000</v>
      </c>
      <c r="R2352" s="59">
        <f>VLOOKUP(class[[#This Row],[count_rd]],caltran!$J$2:$P$182,7,FALSE)</f>
        <v>1920</v>
      </c>
      <c r="S2352" s="63">
        <f>VLOOKUP(class[[#This Row],[count_rd]],caltran!$J$2:$P$182,6,FALSE)</f>
        <v>6080</v>
      </c>
      <c r="T2352" s="1">
        <f>IF(AND(class[[#This Row],[flow]]&gt;=class[[#This Row],[low]], class[[#This Row],[flow]]&lt;=class[[#This Row],[high]]),1,0)</f>
        <v>1</v>
      </c>
    </row>
    <row r="2353" spans="1:20" x14ac:dyDescent="0.25">
      <c r="A2353" s="61">
        <v>16097</v>
      </c>
      <c r="B2353" s="61">
        <v>7</v>
      </c>
      <c r="C2353" s="61">
        <v>1</v>
      </c>
      <c r="D2353" s="68">
        <v>2</v>
      </c>
      <c r="E2353" s="61" t="s">
        <v>77</v>
      </c>
      <c r="F2353" s="61">
        <v>4</v>
      </c>
      <c r="G235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53" s="62">
        <v>3</v>
      </c>
      <c r="I2353" s="62">
        <v>14</v>
      </c>
      <c r="J2353" s="61">
        <v>3950</v>
      </c>
      <c r="K2353" s="4">
        <f>VLOOKUP(class[[#This Row],[hwycov_id]],readme!E:F,2,FALSE)</f>
        <v>4201.9788589999998</v>
      </c>
      <c r="L2353" s="64">
        <f t="shared" si="108"/>
        <v>6.3792116202531668E-2</v>
      </c>
      <c r="M2353" s="65">
        <f t="shared" si="109"/>
        <v>251.97885899999983</v>
      </c>
      <c r="N2353" s="65">
        <f t="shared" si="110"/>
        <v>63493.345382941792</v>
      </c>
      <c r="O2353" s="66" t="e">
        <v>#VALUE!</v>
      </c>
      <c r="P2353" s="1">
        <v>2353</v>
      </c>
      <c r="Q2353" s="46">
        <f>ROUND(class[[#This Row],[count]],-3)</f>
        <v>4000</v>
      </c>
      <c r="R2353" s="59">
        <f>VLOOKUP(class[[#This Row],[count_rd]],caltran!$J$2:$P$182,7,FALSE)</f>
        <v>1920</v>
      </c>
      <c r="S2353" s="63">
        <f>VLOOKUP(class[[#This Row],[count_rd]],caltran!$J$2:$P$182,6,FALSE)</f>
        <v>6080</v>
      </c>
      <c r="T2353" s="1">
        <f>IF(AND(class[[#This Row],[flow]]&gt;=class[[#This Row],[low]], class[[#This Row],[flow]]&lt;=class[[#This Row],[high]]),1,0)</f>
        <v>1</v>
      </c>
    </row>
    <row r="2354" spans="1:20" x14ac:dyDescent="0.25">
      <c r="A2354" s="61">
        <v>48918</v>
      </c>
      <c r="B2354" s="61">
        <v>7</v>
      </c>
      <c r="C2354" s="61">
        <v>1</v>
      </c>
      <c r="D2354" s="68">
        <v>2</v>
      </c>
      <c r="E2354" s="61" t="s">
        <v>77</v>
      </c>
      <c r="F2354" s="61">
        <v>4</v>
      </c>
      <c r="G235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54" s="62">
        <v>3</v>
      </c>
      <c r="I2354" s="62">
        <v>14</v>
      </c>
      <c r="J2354" s="61">
        <v>3997</v>
      </c>
      <c r="K2354" s="4">
        <f>VLOOKUP(class[[#This Row],[hwycov_id]],readme!E:F,2,FALSE)</f>
        <v>7215.6411690000004</v>
      </c>
      <c r="L2354" s="64">
        <f t="shared" si="108"/>
        <v>0.80526424043032296</v>
      </c>
      <c r="M2354" s="65">
        <f t="shared" si="109"/>
        <v>3218.6411690000004</v>
      </c>
      <c r="N2354" s="65">
        <f t="shared" si="110"/>
        <v>10359650.97478169</v>
      </c>
      <c r="O2354" s="66" t="e">
        <v>#VALUE!</v>
      </c>
      <c r="P2354" s="1">
        <v>2354</v>
      </c>
      <c r="Q2354" s="46">
        <f>ROUND(class[[#This Row],[count]],-3)</f>
        <v>4000</v>
      </c>
      <c r="R2354" s="59">
        <f>VLOOKUP(class[[#This Row],[count_rd]],caltran!$J$2:$P$182,7,FALSE)</f>
        <v>1920</v>
      </c>
      <c r="S2354" s="63">
        <f>VLOOKUP(class[[#This Row],[count_rd]],caltran!$J$2:$P$182,6,FALSE)</f>
        <v>6080</v>
      </c>
      <c r="T2354" s="1">
        <f>IF(AND(class[[#This Row],[flow]]&gt;=class[[#This Row],[low]], class[[#This Row],[flow]]&lt;=class[[#This Row],[high]]),1,0)</f>
        <v>0</v>
      </c>
    </row>
    <row r="2355" spans="1:20" x14ac:dyDescent="0.25">
      <c r="A2355" s="61">
        <v>23196</v>
      </c>
      <c r="B2355" s="61">
        <v>7</v>
      </c>
      <c r="C2355" s="61">
        <v>1</v>
      </c>
      <c r="D2355" s="68">
        <v>2</v>
      </c>
      <c r="E2355" s="61" t="s">
        <v>77</v>
      </c>
      <c r="F2355" s="61">
        <v>4</v>
      </c>
      <c r="G235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55" s="62">
        <v>3</v>
      </c>
      <c r="I2355" s="62">
        <v>14</v>
      </c>
      <c r="J2355" s="61">
        <v>4112</v>
      </c>
      <c r="K2355" s="4">
        <f>VLOOKUP(class[[#This Row],[hwycov_id]],readme!E:F,2,FALSE)</f>
        <v>6815.0314330000001</v>
      </c>
      <c r="L2355" s="64">
        <f t="shared" si="108"/>
        <v>0.65735200218871603</v>
      </c>
      <c r="M2355" s="65">
        <f t="shared" si="109"/>
        <v>2703.0314330000001</v>
      </c>
      <c r="N2355" s="65">
        <f t="shared" si="110"/>
        <v>7306378.9277860336</v>
      </c>
      <c r="O2355" s="66" t="e">
        <v>#VALUE!</v>
      </c>
      <c r="P2355" s="1">
        <v>2355</v>
      </c>
      <c r="Q2355" s="46">
        <f>ROUND(class[[#This Row],[count]],-3)</f>
        <v>4000</v>
      </c>
      <c r="R2355" s="59">
        <f>VLOOKUP(class[[#This Row],[count_rd]],caltran!$J$2:$P$182,7,FALSE)</f>
        <v>1920</v>
      </c>
      <c r="S2355" s="63">
        <f>VLOOKUP(class[[#This Row],[count_rd]],caltran!$J$2:$P$182,6,FALSE)</f>
        <v>6080</v>
      </c>
      <c r="T2355" s="1">
        <f>IF(AND(class[[#This Row],[flow]]&gt;=class[[#This Row],[low]], class[[#This Row],[flow]]&lt;=class[[#This Row],[high]]),1,0)</f>
        <v>0</v>
      </c>
    </row>
    <row r="2356" spans="1:20" x14ac:dyDescent="0.25">
      <c r="A2356" s="61">
        <v>20130</v>
      </c>
      <c r="B2356" s="61">
        <v>7</v>
      </c>
      <c r="C2356" s="61">
        <v>1</v>
      </c>
      <c r="D2356" s="68">
        <v>2</v>
      </c>
      <c r="E2356" s="61" t="s">
        <v>77</v>
      </c>
      <c r="F2356" s="61">
        <v>4</v>
      </c>
      <c r="G235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56" s="62">
        <v>5</v>
      </c>
      <c r="I2356" s="62">
        <v>19</v>
      </c>
      <c r="J2356" s="61">
        <v>4200</v>
      </c>
      <c r="K2356" s="4">
        <f>VLOOKUP(class[[#This Row],[hwycov_id]],readme!E:F,2,FALSE)</f>
        <v>2038.2275900000002</v>
      </c>
      <c r="L2356" s="64">
        <f t="shared" si="108"/>
        <v>-0.5147077166666667</v>
      </c>
      <c r="M2356" s="65">
        <f t="shared" si="109"/>
        <v>-2161.7724099999996</v>
      </c>
      <c r="N2356" s="65">
        <f t="shared" si="110"/>
        <v>4673259.9526372058</v>
      </c>
      <c r="O2356" s="66" t="e">
        <v>#VALUE!</v>
      </c>
      <c r="P2356" s="1">
        <v>2356</v>
      </c>
      <c r="Q2356" s="46">
        <f>ROUND(class[[#This Row],[count]],-3)</f>
        <v>4000</v>
      </c>
      <c r="R2356" s="59">
        <f>VLOOKUP(class[[#This Row],[count_rd]],caltran!$J$2:$P$182,7,FALSE)</f>
        <v>1920</v>
      </c>
      <c r="S2356" s="63">
        <f>VLOOKUP(class[[#This Row],[count_rd]],caltran!$J$2:$P$182,6,FALSE)</f>
        <v>6080</v>
      </c>
      <c r="T2356" s="1">
        <f>IF(AND(class[[#This Row],[flow]]&gt;=class[[#This Row],[low]], class[[#This Row],[flow]]&lt;=class[[#This Row],[high]]),1,0)</f>
        <v>1</v>
      </c>
    </row>
    <row r="2357" spans="1:20" x14ac:dyDescent="0.25">
      <c r="A2357" s="61">
        <v>15938</v>
      </c>
      <c r="B2357" s="61">
        <v>7</v>
      </c>
      <c r="C2357" s="61">
        <v>1</v>
      </c>
      <c r="D2357" s="68">
        <v>2</v>
      </c>
      <c r="E2357" s="61" t="s">
        <v>77</v>
      </c>
      <c r="F2357" s="61">
        <v>4</v>
      </c>
      <c r="G235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57" s="62">
        <v>6</v>
      </c>
      <c r="I2357" s="62">
        <v>1</v>
      </c>
      <c r="J2357" s="61">
        <v>4400</v>
      </c>
      <c r="K2357" s="4">
        <f>VLOOKUP(class[[#This Row],[hwycov_id]],readme!E:F,2,FALSE)</f>
        <v>2499.5170420000004</v>
      </c>
      <c r="L2357" s="64">
        <f t="shared" ref="L2357:L2376" si="111">K2357/J2357-1</f>
        <v>-0.43192794499999987</v>
      </c>
      <c r="M2357" s="65">
        <f t="shared" ref="M2357:M2376" si="112">K2357-J2357</f>
        <v>-1900.4829579999996</v>
      </c>
      <c r="N2357" s="65">
        <f t="shared" ref="N2357:N2376" si="113">POWER(M2357,2)</f>
        <v>3611835.4736484285</v>
      </c>
      <c r="O2357" s="66" t="e">
        <v>#VALUE!</v>
      </c>
      <c r="P2357" s="1">
        <v>2357</v>
      </c>
      <c r="Q2357" s="46">
        <f>ROUND(class[[#This Row],[count]],-3)</f>
        <v>4000</v>
      </c>
      <c r="R2357" s="59">
        <f>VLOOKUP(class[[#This Row],[count_rd]],caltran!$J$2:$P$182,7,FALSE)</f>
        <v>1920</v>
      </c>
      <c r="S2357" s="63">
        <f>VLOOKUP(class[[#This Row],[count_rd]],caltran!$J$2:$P$182,6,FALSE)</f>
        <v>6080</v>
      </c>
      <c r="T2357" s="1">
        <f>IF(AND(class[[#This Row],[flow]]&gt;=class[[#This Row],[low]], class[[#This Row],[flow]]&lt;=class[[#This Row],[high]]),1,0)</f>
        <v>1</v>
      </c>
    </row>
    <row r="2358" spans="1:20" x14ac:dyDescent="0.25">
      <c r="A2358" s="61">
        <v>37251</v>
      </c>
      <c r="B2358" s="61">
        <v>7</v>
      </c>
      <c r="C2358" s="61">
        <v>1</v>
      </c>
      <c r="D2358" s="68">
        <v>2</v>
      </c>
      <c r="E2358" s="61" t="s">
        <v>77</v>
      </c>
      <c r="F2358" s="61">
        <v>4</v>
      </c>
      <c r="G235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58" s="62">
        <v>5</v>
      </c>
      <c r="I2358" s="62">
        <v>9</v>
      </c>
      <c r="J2358" s="61">
        <v>4400</v>
      </c>
      <c r="K2358" s="4">
        <f>VLOOKUP(class[[#This Row],[hwycov_id]],readme!E:F,2,FALSE)</f>
        <v>5360.6714840000004</v>
      </c>
      <c r="L2358" s="64">
        <f t="shared" si="111"/>
        <v>0.21833442818181825</v>
      </c>
      <c r="M2358" s="65">
        <f t="shared" si="112"/>
        <v>960.67148400000042</v>
      </c>
      <c r="N2358" s="65">
        <f t="shared" si="113"/>
        <v>922889.70017076307</v>
      </c>
      <c r="O2358" s="66" t="e">
        <v>#VALUE!</v>
      </c>
      <c r="P2358" s="1">
        <v>2358</v>
      </c>
      <c r="Q2358" s="46">
        <f>ROUND(class[[#This Row],[count]],-3)</f>
        <v>4000</v>
      </c>
      <c r="R2358" s="59">
        <f>VLOOKUP(class[[#This Row],[count_rd]],caltran!$J$2:$P$182,7,FALSE)</f>
        <v>1920</v>
      </c>
      <c r="S2358" s="63">
        <f>VLOOKUP(class[[#This Row],[count_rd]],caltran!$J$2:$P$182,6,FALSE)</f>
        <v>6080</v>
      </c>
      <c r="T2358" s="1">
        <f>IF(AND(class[[#This Row],[flow]]&gt;=class[[#This Row],[low]], class[[#This Row],[flow]]&lt;=class[[#This Row],[high]]),1,0)</f>
        <v>1</v>
      </c>
    </row>
    <row r="2359" spans="1:20" x14ac:dyDescent="0.25">
      <c r="A2359" s="61">
        <v>8606</v>
      </c>
      <c r="B2359" s="61">
        <v>7</v>
      </c>
      <c r="C2359" s="61">
        <v>1</v>
      </c>
      <c r="D2359" s="68">
        <v>2</v>
      </c>
      <c r="E2359" s="61" t="s">
        <v>77</v>
      </c>
      <c r="F2359" s="61">
        <v>4</v>
      </c>
      <c r="G235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59" s="62">
        <v>2</v>
      </c>
      <c r="I2359" s="62">
        <v>11</v>
      </c>
      <c r="J2359" s="61">
        <v>4439</v>
      </c>
      <c r="K2359" s="4">
        <f>VLOOKUP(class[[#This Row],[hwycov_id]],readme!E:F,2,FALSE)</f>
        <v>4381.1626580000002</v>
      </c>
      <c r="L2359" s="64">
        <f t="shared" si="111"/>
        <v>-1.3029362919576459E-2</v>
      </c>
      <c r="M2359" s="65">
        <f t="shared" si="112"/>
        <v>-57.837341999999808</v>
      </c>
      <c r="N2359" s="65">
        <f t="shared" si="113"/>
        <v>3345.1581296249419</v>
      </c>
      <c r="O2359" s="66" t="e">
        <v>#VALUE!</v>
      </c>
      <c r="P2359" s="1">
        <v>2359</v>
      </c>
      <c r="Q2359" s="46">
        <f>ROUND(class[[#This Row],[count]],-3)</f>
        <v>4000</v>
      </c>
      <c r="R2359" s="59">
        <f>VLOOKUP(class[[#This Row],[count_rd]],caltran!$J$2:$P$182,7,FALSE)</f>
        <v>1920</v>
      </c>
      <c r="S2359" s="63">
        <f>VLOOKUP(class[[#This Row],[count_rd]],caltran!$J$2:$P$182,6,FALSE)</f>
        <v>6080</v>
      </c>
      <c r="T2359" s="1">
        <f>IF(AND(class[[#This Row],[flow]]&gt;=class[[#This Row],[low]], class[[#This Row],[flow]]&lt;=class[[#This Row],[high]]),1,0)</f>
        <v>1</v>
      </c>
    </row>
    <row r="2360" spans="1:20" x14ac:dyDescent="0.25">
      <c r="A2360" s="61">
        <v>17438</v>
      </c>
      <c r="B2360" s="61">
        <v>7</v>
      </c>
      <c r="C2360" s="61">
        <v>1</v>
      </c>
      <c r="D2360" s="68">
        <v>2</v>
      </c>
      <c r="E2360" s="61" t="s">
        <v>77</v>
      </c>
      <c r="F2360" s="61">
        <v>4</v>
      </c>
      <c r="G236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60" s="62">
        <v>3</v>
      </c>
      <c r="I2360" s="62">
        <v>14</v>
      </c>
      <c r="J2360" s="61">
        <v>4641</v>
      </c>
      <c r="K2360" s="4">
        <f>VLOOKUP(class[[#This Row],[hwycov_id]],readme!E:F,2,FALSE)</f>
        <v>8884.5191200000008</v>
      </c>
      <c r="L2360" s="64">
        <f t="shared" si="111"/>
        <v>0.91435447532859326</v>
      </c>
      <c r="M2360" s="65">
        <f t="shared" si="112"/>
        <v>4243.5191200000008</v>
      </c>
      <c r="N2360" s="65">
        <f t="shared" si="113"/>
        <v>18007454.521805581</v>
      </c>
      <c r="O2360" s="66" t="e">
        <v>#VALUE!</v>
      </c>
      <c r="P2360" s="1">
        <v>2360</v>
      </c>
      <c r="Q2360" s="46">
        <f>ROUND(class[[#This Row],[count]],-3)</f>
        <v>5000</v>
      </c>
      <c r="R2360" s="59">
        <f>VLOOKUP(class[[#This Row],[count_rd]],caltran!$J$2:$P$182,7,FALSE)</f>
        <v>2625</v>
      </c>
      <c r="S2360" s="63">
        <f>VLOOKUP(class[[#This Row],[count_rd]],caltran!$J$2:$P$182,6,FALSE)</f>
        <v>7375</v>
      </c>
      <c r="T2360" s="1">
        <f>IF(AND(class[[#This Row],[flow]]&gt;=class[[#This Row],[low]], class[[#This Row],[flow]]&lt;=class[[#This Row],[high]]),1,0)</f>
        <v>0</v>
      </c>
    </row>
    <row r="2361" spans="1:20" x14ac:dyDescent="0.25">
      <c r="A2361" s="61">
        <v>19120</v>
      </c>
      <c r="B2361" s="61">
        <v>7</v>
      </c>
      <c r="C2361" s="61">
        <v>1</v>
      </c>
      <c r="D2361" s="68">
        <v>2</v>
      </c>
      <c r="E2361" s="61" t="s">
        <v>77</v>
      </c>
      <c r="F2361" s="61">
        <v>4</v>
      </c>
      <c r="G236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61" s="62">
        <v>3</v>
      </c>
      <c r="I2361" s="62">
        <v>14</v>
      </c>
      <c r="J2361" s="61">
        <v>4767</v>
      </c>
      <c r="K2361" s="4">
        <f>VLOOKUP(class[[#This Row],[hwycov_id]],readme!E:F,2,FALSE)</f>
        <v>4021.5818100000001</v>
      </c>
      <c r="L2361" s="64">
        <f t="shared" si="111"/>
        <v>-0.15637050346129644</v>
      </c>
      <c r="M2361" s="65">
        <f t="shared" si="112"/>
        <v>-745.41818999999987</v>
      </c>
      <c r="N2361" s="65">
        <f t="shared" si="113"/>
        <v>555648.27798287594</v>
      </c>
      <c r="O2361" s="66" t="e">
        <v>#VALUE!</v>
      </c>
      <c r="P2361" s="1">
        <v>2361</v>
      </c>
      <c r="Q2361" s="46">
        <f>ROUND(class[[#This Row],[count]],-3)</f>
        <v>5000</v>
      </c>
      <c r="R2361" s="59">
        <f>VLOOKUP(class[[#This Row],[count_rd]],caltran!$J$2:$P$182,7,FALSE)</f>
        <v>2625</v>
      </c>
      <c r="S2361" s="63">
        <f>VLOOKUP(class[[#This Row],[count_rd]],caltran!$J$2:$P$182,6,FALSE)</f>
        <v>7375</v>
      </c>
      <c r="T2361" s="1">
        <f>IF(AND(class[[#This Row],[flow]]&gt;=class[[#This Row],[low]], class[[#This Row],[flow]]&lt;=class[[#This Row],[high]]),1,0)</f>
        <v>1</v>
      </c>
    </row>
    <row r="2362" spans="1:20" x14ac:dyDescent="0.25">
      <c r="A2362" s="61">
        <v>3071</v>
      </c>
      <c r="B2362" s="61">
        <v>7</v>
      </c>
      <c r="C2362" s="61">
        <v>1</v>
      </c>
      <c r="D2362" s="68">
        <v>2</v>
      </c>
      <c r="E2362" s="61" t="s">
        <v>77</v>
      </c>
      <c r="F2362" s="61">
        <v>4</v>
      </c>
      <c r="G236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62" s="62">
        <v>4</v>
      </c>
      <c r="I2362" s="62">
        <v>2</v>
      </c>
      <c r="J2362" s="61">
        <v>4800</v>
      </c>
      <c r="K2362" s="4">
        <f>VLOOKUP(class[[#This Row],[hwycov_id]],readme!E:F,2,FALSE)</f>
        <v>4837.3182529999995</v>
      </c>
      <c r="L2362" s="64">
        <f t="shared" si="111"/>
        <v>7.774636041666616E-3</v>
      </c>
      <c r="M2362" s="65">
        <f t="shared" si="112"/>
        <v>37.318252999999459</v>
      </c>
      <c r="N2362" s="65">
        <f t="shared" si="113"/>
        <v>1392.6520069719686</v>
      </c>
      <c r="O2362" s="66" t="e">
        <v>#VALUE!</v>
      </c>
      <c r="P2362" s="1">
        <v>2362</v>
      </c>
      <c r="Q2362" s="46">
        <f>ROUND(class[[#This Row],[count]],-3)</f>
        <v>5000</v>
      </c>
      <c r="R2362" s="59">
        <f>VLOOKUP(class[[#This Row],[count_rd]],caltran!$J$2:$P$182,7,FALSE)</f>
        <v>2625</v>
      </c>
      <c r="S2362" s="63">
        <f>VLOOKUP(class[[#This Row],[count_rd]],caltran!$J$2:$P$182,6,FALSE)</f>
        <v>7375</v>
      </c>
      <c r="T2362" s="1">
        <f>IF(AND(class[[#This Row],[flow]]&gt;=class[[#This Row],[low]], class[[#This Row],[flow]]&lt;=class[[#This Row],[high]]),1,0)</f>
        <v>1</v>
      </c>
    </row>
    <row r="2363" spans="1:20" x14ac:dyDescent="0.25">
      <c r="A2363" s="61">
        <v>37404</v>
      </c>
      <c r="B2363" s="61">
        <v>7</v>
      </c>
      <c r="C2363" s="61">
        <v>1</v>
      </c>
      <c r="D2363" s="68">
        <v>2</v>
      </c>
      <c r="E2363" s="61" t="s">
        <v>77</v>
      </c>
      <c r="F2363" s="61">
        <v>4</v>
      </c>
      <c r="G236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63" s="62">
        <v>2</v>
      </c>
      <c r="I2363" s="62">
        <v>14</v>
      </c>
      <c r="J2363" s="61">
        <v>5164</v>
      </c>
      <c r="K2363" s="4">
        <f>VLOOKUP(class[[#This Row],[hwycov_id]],readme!E:F,2,FALSE)</f>
        <v>2553.6941139999999</v>
      </c>
      <c r="L2363" s="64">
        <f t="shared" si="111"/>
        <v>-0.50548138768396589</v>
      </c>
      <c r="M2363" s="65">
        <f t="shared" si="112"/>
        <v>-2610.3058860000001</v>
      </c>
      <c r="N2363" s="65">
        <f t="shared" si="113"/>
        <v>6813696.8184862453</v>
      </c>
      <c r="O2363" s="66" t="e">
        <v>#VALUE!</v>
      </c>
      <c r="P2363" s="1">
        <v>2363</v>
      </c>
      <c r="Q2363" s="46">
        <f>ROUND(class[[#This Row],[count]],-3)</f>
        <v>5000</v>
      </c>
      <c r="R2363" s="59">
        <f>VLOOKUP(class[[#This Row],[count_rd]],caltran!$J$2:$P$182,7,FALSE)</f>
        <v>2625</v>
      </c>
      <c r="S2363" s="63">
        <f>VLOOKUP(class[[#This Row],[count_rd]],caltran!$J$2:$P$182,6,FALSE)</f>
        <v>7375</v>
      </c>
      <c r="T2363" s="1">
        <f>IF(AND(class[[#This Row],[flow]]&gt;=class[[#This Row],[low]], class[[#This Row],[flow]]&lt;=class[[#This Row],[high]]),1,0)</f>
        <v>0</v>
      </c>
    </row>
    <row r="2364" spans="1:20" x14ac:dyDescent="0.25">
      <c r="A2364" s="61">
        <v>115</v>
      </c>
      <c r="B2364" s="61">
        <v>7</v>
      </c>
      <c r="C2364" s="61">
        <v>1</v>
      </c>
      <c r="D2364" s="68">
        <v>2</v>
      </c>
      <c r="E2364" s="61" t="s">
        <v>77</v>
      </c>
      <c r="F2364" s="61">
        <v>4</v>
      </c>
      <c r="G236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64" s="62">
        <v>5</v>
      </c>
      <c r="I2364" s="62">
        <v>19</v>
      </c>
      <c r="J2364" s="61">
        <v>5600</v>
      </c>
      <c r="K2364" s="4">
        <f>VLOOKUP(class[[#This Row],[hwycov_id]],readme!E:F,2,FALSE)</f>
        <v>1556.225594</v>
      </c>
      <c r="L2364" s="64">
        <f t="shared" si="111"/>
        <v>-0.72210257249999998</v>
      </c>
      <c r="M2364" s="65">
        <f t="shared" si="112"/>
        <v>-4043.774406</v>
      </c>
      <c r="N2364" s="65">
        <f t="shared" si="113"/>
        <v>16352111.446620652</v>
      </c>
      <c r="O2364" s="66" t="e">
        <v>#VALUE!</v>
      </c>
      <c r="P2364" s="1">
        <v>2364</v>
      </c>
      <c r="Q2364" s="46">
        <f>ROUND(class[[#This Row],[count]],-3)</f>
        <v>6000</v>
      </c>
      <c r="R2364" s="59">
        <f>VLOOKUP(class[[#This Row],[count_rd]],caltran!$J$2:$P$182,7,FALSE)</f>
        <v>3360.0000000000005</v>
      </c>
      <c r="S2364" s="63">
        <f>VLOOKUP(class[[#This Row],[count_rd]],caltran!$J$2:$P$182,6,FALSE)</f>
        <v>8640</v>
      </c>
      <c r="T2364" s="1">
        <f>IF(AND(class[[#This Row],[flow]]&gt;=class[[#This Row],[low]], class[[#This Row],[flow]]&lt;=class[[#This Row],[high]]),1,0)</f>
        <v>0</v>
      </c>
    </row>
    <row r="2365" spans="1:20" x14ac:dyDescent="0.25">
      <c r="A2365" s="61">
        <v>249</v>
      </c>
      <c r="B2365" s="61">
        <v>7</v>
      </c>
      <c r="C2365" s="61">
        <v>1</v>
      </c>
      <c r="D2365" s="68">
        <v>2</v>
      </c>
      <c r="E2365" s="61" t="s">
        <v>77</v>
      </c>
      <c r="F2365" s="61">
        <v>4</v>
      </c>
      <c r="G236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65" s="62">
        <v>2</v>
      </c>
      <c r="I2365" s="62">
        <v>14</v>
      </c>
      <c r="J2365" s="61">
        <v>5824</v>
      </c>
      <c r="K2365" s="4">
        <f>VLOOKUP(class[[#This Row],[hwycov_id]],readme!E:F,2,FALSE)</f>
        <v>1029.0907099999999</v>
      </c>
      <c r="L2365" s="64">
        <f t="shared" si="111"/>
        <v>-0.8233017324862637</v>
      </c>
      <c r="M2365" s="65">
        <f t="shared" si="112"/>
        <v>-4794.9092899999996</v>
      </c>
      <c r="N2365" s="65">
        <f t="shared" si="113"/>
        <v>22991155.099328302</v>
      </c>
      <c r="O2365" s="66" t="e">
        <v>#VALUE!</v>
      </c>
      <c r="P2365" s="1">
        <v>2365</v>
      </c>
      <c r="Q2365" s="46">
        <f>ROUND(class[[#This Row],[count]],-3)</f>
        <v>6000</v>
      </c>
      <c r="R2365" s="59">
        <f>VLOOKUP(class[[#This Row],[count_rd]],caltran!$J$2:$P$182,7,FALSE)</f>
        <v>3360.0000000000005</v>
      </c>
      <c r="S2365" s="63">
        <f>VLOOKUP(class[[#This Row],[count_rd]],caltran!$J$2:$P$182,6,FALSE)</f>
        <v>8640</v>
      </c>
      <c r="T2365" s="1">
        <f>IF(AND(class[[#This Row],[flow]]&gt;=class[[#This Row],[low]], class[[#This Row],[flow]]&lt;=class[[#This Row],[high]]),1,0)</f>
        <v>0</v>
      </c>
    </row>
    <row r="2366" spans="1:20" x14ac:dyDescent="0.25">
      <c r="A2366" s="61">
        <v>28659</v>
      </c>
      <c r="B2366" s="61">
        <v>7</v>
      </c>
      <c r="C2366" s="61">
        <v>1</v>
      </c>
      <c r="D2366" s="68">
        <v>2</v>
      </c>
      <c r="E2366" s="61" t="s">
        <v>77</v>
      </c>
      <c r="F2366" s="61">
        <v>4</v>
      </c>
      <c r="G236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66" s="62">
        <v>3</v>
      </c>
      <c r="I2366" s="62">
        <v>4</v>
      </c>
      <c r="J2366" s="61">
        <v>6000</v>
      </c>
      <c r="K2366" s="4">
        <f>VLOOKUP(class[[#This Row],[hwycov_id]],readme!E:F,2,FALSE)</f>
        <v>2129.5307359999997</v>
      </c>
      <c r="L2366" s="64">
        <f t="shared" si="111"/>
        <v>-0.64507821066666671</v>
      </c>
      <c r="M2366" s="65">
        <f t="shared" si="112"/>
        <v>-3870.4692640000003</v>
      </c>
      <c r="N2366" s="65">
        <f t="shared" si="113"/>
        <v>14980532.323568704</v>
      </c>
      <c r="O2366" s="66" t="e">
        <v>#VALUE!</v>
      </c>
      <c r="P2366" s="1">
        <v>2366</v>
      </c>
      <c r="Q2366" s="46">
        <f>ROUND(class[[#This Row],[count]],-3)</f>
        <v>6000</v>
      </c>
      <c r="R2366" s="59">
        <f>VLOOKUP(class[[#This Row],[count_rd]],caltran!$J$2:$P$182,7,FALSE)</f>
        <v>3360.0000000000005</v>
      </c>
      <c r="S2366" s="63">
        <f>VLOOKUP(class[[#This Row],[count_rd]],caltran!$J$2:$P$182,6,FALSE)</f>
        <v>8640</v>
      </c>
      <c r="T2366" s="1">
        <f>IF(AND(class[[#This Row],[flow]]&gt;=class[[#This Row],[low]], class[[#This Row],[flow]]&lt;=class[[#This Row],[high]]),1,0)</f>
        <v>0</v>
      </c>
    </row>
    <row r="2367" spans="1:20" x14ac:dyDescent="0.25">
      <c r="A2367" s="61">
        <v>9221</v>
      </c>
      <c r="B2367" s="61">
        <v>7</v>
      </c>
      <c r="C2367" s="61">
        <v>1</v>
      </c>
      <c r="D2367" s="68">
        <v>1</v>
      </c>
      <c r="E2367" s="61" t="s">
        <v>77</v>
      </c>
      <c r="F2367" s="61">
        <v>4</v>
      </c>
      <c r="G2367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67" s="62">
        <v>3</v>
      </c>
      <c r="I2367" s="62">
        <v>14</v>
      </c>
      <c r="J2367" s="61">
        <v>6066</v>
      </c>
      <c r="K2367" s="4">
        <f>VLOOKUP(class[[#This Row],[hwycov_id]],readme!E:F,2,FALSE)</f>
        <v>5996.0872649999992</v>
      </c>
      <c r="L2367" s="64">
        <f t="shared" si="111"/>
        <v>-1.1525343719090086E-2</v>
      </c>
      <c r="M2367" s="65">
        <f t="shared" si="112"/>
        <v>-69.912735000000794</v>
      </c>
      <c r="N2367" s="65">
        <f t="shared" si="113"/>
        <v>4887.7905151803361</v>
      </c>
      <c r="O2367" s="66" t="e">
        <v>#VALUE!</v>
      </c>
      <c r="P2367" s="1">
        <v>2367</v>
      </c>
      <c r="Q2367" s="46">
        <f>ROUND(class[[#This Row],[count]],-3)</f>
        <v>6000</v>
      </c>
      <c r="R2367" s="59">
        <f>VLOOKUP(class[[#This Row],[count_rd]],caltran!$J$2:$P$182,7,FALSE)</f>
        <v>3360.0000000000005</v>
      </c>
      <c r="S2367" s="63">
        <f>VLOOKUP(class[[#This Row],[count_rd]],caltran!$J$2:$P$182,6,FALSE)</f>
        <v>8640</v>
      </c>
      <c r="T2367" s="1">
        <f>IF(AND(class[[#This Row],[flow]]&gt;=class[[#This Row],[low]], class[[#This Row],[flow]]&lt;=class[[#This Row],[high]]),1,0)</f>
        <v>1</v>
      </c>
    </row>
    <row r="2368" spans="1:20" x14ac:dyDescent="0.25">
      <c r="A2368" s="61">
        <v>2395</v>
      </c>
      <c r="B2368" s="61">
        <v>7</v>
      </c>
      <c r="C2368" s="61">
        <v>1</v>
      </c>
      <c r="D2368" s="68">
        <v>2</v>
      </c>
      <c r="E2368" s="61" t="s">
        <v>77</v>
      </c>
      <c r="F2368" s="61">
        <v>4</v>
      </c>
      <c r="G2368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68" s="62">
        <v>4</v>
      </c>
      <c r="I2368" s="62">
        <v>2</v>
      </c>
      <c r="J2368" s="61">
        <v>6200</v>
      </c>
      <c r="K2368" s="4">
        <f>VLOOKUP(class[[#This Row],[hwycov_id]],readme!E:F,2,FALSE)</f>
        <v>2218.5713599999999</v>
      </c>
      <c r="L2368" s="64">
        <f t="shared" si="111"/>
        <v>-0.64216590967741938</v>
      </c>
      <c r="M2368" s="65">
        <f t="shared" si="112"/>
        <v>-3981.4286400000001</v>
      </c>
      <c r="N2368" s="65">
        <f t="shared" si="113"/>
        <v>15851774.015412251</v>
      </c>
      <c r="O2368" s="66" t="e">
        <v>#VALUE!</v>
      </c>
      <c r="P2368" s="1">
        <v>2368</v>
      </c>
      <c r="Q2368" s="46">
        <f>ROUND(class[[#This Row],[count]],-3)</f>
        <v>6000</v>
      </c>
      <c r="R2368" s="59">
        <f>VLOOKUP(class[[#This Row],[count_rd]],caltran!$J$2:$P$182,7,FALSE)</f>
        <v>3360.0000000000005</v>
      </c>
      <c r="S2368" s="63">
        <f>VLOOKUP(class[[#This Row],[count_rd]],caltran!$J$2:$P$182,6,FALSE)</f>
        <v>8640</v>
      </c>
      <c r="T2368" s="1">
        <f>IF(AND(class[[#This Row],[flow]]&gt;=class[[#This Row],[low]], class[[#This Row],[flow]]&lt;=class[[#This Row],[high]]),1,0)</f>
        <v>0</v>
      </c>
    </row>
    <row r="2369" spans="1:20" x14ac:dyDescent="0.25">
      <c r="A2369" s="61">
        <v>12652</v>
      </c>
      <c r="B2369" s="61">
        <v>7</v>
      </c>
      <c r="C2369" s="61">
        <v>1</v>
      </c>
      <c r="D2369" s="68">
        <v>2</v>
      </c>
      <c r="E2369" s="61" t="s">
        <v>77</v>
      </c>
      <c r="F2369" s="61">
        <v>4</v>
      </c>
      <c r="G2369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69" s="62">
        <v>3</v>
      </c>
      <c r="I2369" s="62">
        <v>14</v>
      </c>
      <c r="J2369" s="61">
        <v>6275</v>
      </c>
      <c r="K2369" s="4">
        <f>VLOOKUP(class[[#This Row],[hwycov_id]],readme!E:F,2,FALSE)</f>
        <v>4805.8404569999993</v>
      </c>
      <c r="L2369" s="64">
        <f t="shared" si="111"/>
        <v>-0.23412901083665349</v>
      </c>
      <c r="M2369" s="65">
        <f t="shared" si="112"/>
        <v>-1469.1595430000007</v>
      </c>
      <c r="N2369" s="65">
        <f t="shared" si="113"/>
        <v>2158429.7627879707</v>
      </c>
      <c r="O2369" s="66" t="e">
        <v>#VALUE!</v>
      </c>
      <c r="P2369" s="1">
        <v>2369</v>
      </c>
      <c r="Q2369" s="46">
        <f>ROUND(class[[#This Row],[count]],-3)</f>
        <v>6000</v>
      </c>
      <c r="R2369" s="59">
        <f>VLOOKUP(class[[#This Row],[count_rd]],caltran!$J$2:$P$182,7,FALSE)</f>
        <v>3360.0000000000005</v>
      </c>
      <c r="S2369" s="63">
        <f>VLOOKUP(class[[#This Row],[count_rd]],caltran!$J$2:$P$182,6,FALSE)</f>
        <v>8640</v>
      </c>
      <c r="T2369" s="1">
        <f>IF(AND(class[[#This Row],[flow]]&gt;=class[[#This Row],[low]], class[[#This Row],[flow]]&lt;=class[[#This Row],[high]]),1,0)</f>
        <v>1</v>
      </c>
    </row>
    <row r="2370" spans="1:20" x14ac:dyDescent="0.25">
      <c r="A2370" s="61">
        <v>8667</v>
      </c>
      <c r="B2370" s="61">
        <v>7</v>
      </c>
      <c r="C2370" s="61">
        <v>1</v>
      </c>
      <c r="D2370" s="68">
        <v>2</v>
      </c>
      <c r="E2370" s="61" t="s">
        <v>77</v>
      </c>
      <c r="F2370" s="61">
        <v>4</v>
      </c>
      <c r="G2370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70" s="62">
        <v>6</v>
      </c>
      <c r="I2370" s="62">
        <v>1</v>
      </c>
      <c r="J2370" s="61">
        <v>6800</v>
      </c>
      <c r="K2370" s="4">
        <f>VLOOKUP(class[[#This Row],[hwycov_id]],readme!E:F,2,FALSE)</f>
        <v>5251.1243299999996</v>
      </c>
      <c r="L2370" s="64">
        <f t="shared" si="111"/>
        <v>-0.22777583382352951</v>
      </c>
      <c r="M2370" s="65">
        <f t="shared" si="112"/>
        <v>-1548.8756700000004</v>
      </c>
      <c r="N2370" s="65">
        <f t="shared" si="113"/>
        <v>2399015.8411179502</v>
      </c>
      <c r="O2370" s="66" t="e">
        <v>#VALUE!</v>
      </c>
      <c r="P2370" s="1">
        <v>2370</v>
      </c>
      <c r="Q2370" s="46">
        <f>ROUND(class[[#This Row],[count]],-3)</f>
        <v>7000</v>
      </c>
      <c r="R2370" s="59">
        <f>VLOOKUP(class[[#This Row],[count_rd]],caltran!$J$2:$P$182,7,FALSE)</f>
        <v>4024.9999999999995</v>
      </c>
      <c r="S2370" s="63">
        <f>VLOOKUP(class[[#This Row],[count_rd]],caltran!$J$2:$P$182,6,FALSE)</f>
        <v>9975</v>
      </c>
      <c r="T2370" s="1">
        <f>IF(AND(class[[#This Row],[flow]]&gt;=class[[#This Row],[low]], class[[#This Row],[flow]]&lt;=class[[#This Row],[high]]),1,0)</f>
        <v>1</v>
      </c>
    </row>
    <row r="2371" spans="1:20" x14ac:dyDescent="0.25">
      <c r="A2371" s="61">
        <v>2538</v>
      </c>
      <c r="B2371" s="61">
        <v>7</v>
      </c>
      <c r="C2371" s="61">
        <v>1</v>
      </c>
      <c r="D2371" s="68">
        <v>2</v>
      </c>
      <c r="E2371" s="61" t="s">
        <v>77</v>
      </c>
      <c r="F2371" s="61">
        <v>4</v>
      </c>
      <c r="G2371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71" s="62">
        <v>6</v>
      </c>
      <c r="I2371" s="62">
        <v>19</v>
      </c>
      <c r="J2371" s="61">
        <v>6900</v>
      </c>
      <c r="K2371" s="4">
        <f>VLOOKUP(class[[#This Row],[hwycov_id]],readme!E:F,2,FALSE)</f>
        <v>4965.8895949999996</v>
      </c>
      <c r="L2371" s="64">
        <f t="shared" si="111"/>
        <v>-0.28030585579710154</v>
      </c>
      <c r="M2371" s="65">
        <f t="shared" si="112"/>
        <v>-1934.1104050000004</v>
      </c>
      <c r="N2371" s="65">
        <f t="shared" si="113"/>
        <v>3740783.0587292654</v>
      </c>
      <c r="O2371" s="66" t="e">
        <v>#VALUE!</v>
      </c>
      <c r="P2371" s="1">
        <v>2371</v>
      </c>
      <c r="Q2371" s="46">
        <f>ROUND(class[[#This Row],[count]],-3)</f>
        <v>7000</v>
      </c>
      <c r="R2371" s="59">
        <f>VLOOKUP(class[[#This Row],[count_rd]],caltran!$J$2:$P$182,7,FALSE)</f>
        <v>4024.9999999999995</v>
      </c>
      <c r="S2371" s="63">
        <f>VLOOKUP(class[[#This Row],[count_rd]],caltran!$J$2:$P$182,6,FALSE)</f>
        <v>9975</v>
      </c>
      <c r="T2371" s="1">
        <f>IF(AND(class[[#This Row],[flow]]&gt;=class[[#This Row],[low]], class[[#This Row],[flow]]&lt;=class[[#This Row],[high]]),1,0)</f>
        <v>1</v>
      </c>
    </row>
    <row r="2372" spans="1:20" x14ac:dyDescent="0.25">
      <c r="A2372" s="61">
        <v>3351</v>
      </c>
      <c r="B2372" s="61">
        <v>7</v>
      </c>
      <c r="C2372" s="61">
        <v>1</v>
      </c>
      <c r="D2372" s="68">
        <v>2</v>
      </c>
      <c r="E2372" s="61" t="s">
        <v>77</v>
      </c>
      <c r="F2372" s="61">
        <v>4</v>
      </c>
      <c r="G2372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72" s="62">
        <v>2</v>
      </c>
      <c r="I2372" s="62">
        <v>14</v>
      </c>
      <c r="J2372" s="61">
        <v>7504</v>
      </c>
      <c r="K2372" s="4">
        <f>VLOOKUP(class[[#This Row],[hwycov_id]],readme!E:F,2,FALSE)</f>
        <v>8289.1366800000014</v>
      </c>
      <c r="L2372" s="64">
        <f t="shared" si="111"/>
        <v>0.10462908848614094</v>
      </c>
      <c r="M2372" s="65">
        <f t="shared" si="112"/>
        <v>785.13668000000143</v>
      </c>
      <c r="N2372" s="65">
        <f t="shared" si="113"/>
        <v>616439.60628142464</v>
      </c>
      <c r="O2372" s="66" t="e">
        <v>#VALUE!</v>
      </c>
      <c r="P2372" s="1">
        <v>2372</v>
      </c>
      <c r="Q2372" s="46">
        <f>ROUND(class[[#This Row],[count]],-3)</f>
        <v>8000</v>
      </c>
      <c r="R2372" s="59">
        <f>VLOOKUP(class[[#This Row],[count_rd]],caltran!$J$2:$P$182,7,FALSE)</f>
        <v>4720.0000000000009</v>
      </c>
      <c r="S2372" s="63">
        <f>VLOOKUP(class[[#This Row],[count_rd]],caltran!$J$2:$P$182,6,FALSE)</f>
        <v>11280</v>
      </c>
      <c r="T2372" s="1">
        <f>IF(AND(class[[#This Row],[flow]]&gt;=class[[#This Row],[low]], class[[#This Row],[flow]]&lt;=class[[#This Row],[high]]),1,0)</f>
        <v>1</v>
      </c>
    </row>
    <row r="2373" spans="1:20" x14ac:dyDescent="0.25">
      <c r="A2373" s="61">
        <v>3860</v>
      </c>
      <c r="B2373" s="61">
        <v>7</v>
      </c>
      <c r="C2373" s="61">
        <v>1</v>
      </c>
      <c r="D2373" s="68">
        <v>2</v>
      </c>
      <c r="E2373" s="61" t="s">
        <v>77</v>
      </c>
      <c r="F2373" s="61">
        <v>4</v>
      </c>
      <c r="G2373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73" s="62">
        <v>3</v>
      </c>
      <c r="I2373" s="62">
        <v>14</v>
      </c>
      <c r="J2373" s="61">
        <v>8145</v>
      </c>
      <c r="K2373" s="4">
        <f>VLOOKUP(class[[#This Row],[hwycov_id]],readme!E:F,2,FALSE)</f>
        <v>7155.7892039999997</v>
      </c>
      <c r="L2373" s="64">
        <f t="shared" si="111"/>
        <v>-0.12145006703499084</v>
      </c>
      <c r="M2373" s="65">
        <f t="shared" si="112"/>
        <v>-989.2107960000003</v>
      </c>
      <c r="N2373" s="65">
        <f t="shared" si="113"/>
        <v>978537.9989229542</v>
      </c>
      <c r="O2373" s="66" t="e">
        <v>#VALUE!</v>
      </c>
      <c r="P2373" s="1">
        <v>2373</v>
      </c>
      <c r="Q2373" s="46">
        <f>ROUND(class[[#This Row],[count]],-3)</f>
        <v>8000</v>
      </c>
      <c r="R2373" s="59">
        <f>VLOOKUP(class[[#This Row],[count_rd]],caltran!$J$2:$P$182,7,FALSE)</f>
        <v>4720.0000000000009</v>
      </c>
      <c r="S2373" s="63">
        <f>VLOOKUP(class[[#This Row],[count_rd]],caltran!$J$2:$P$182,6,FALSE)</f>
        <v>11280</v>
      </c>
      <c r="T2373" s="1">
        <f>IF(AND(class[[#This Row],[flow]]&gt;=class[[#This Row],[low]], class[[#This Row],[flow]]&lt;=class[[#This Row],[high]]),1,0)</f>
        <v>1</v>
      </c>
    </row>
    <row r="2374" spans="1:20" x14ac:dyDescent="0.25">
      <c r="A2374" s="61">
        <v>8724</v>
      </c>
      <c r="B2374" s="61">
        <v>7</v>
      </c>
      <c r="C2374" s="61">
        <v>1</v>
      </c>
      <c r="D2374" s="68">
        <v>2</v>
      </c>
      <c r="E2374" s="61" t="s">
        <v>77</v>
      </c>
      <c r="F2374" s="61">
        <v>4</v>
      </c>
      <c r="G2374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1</v>
      </c>
      <c r="H2374" s="62">
        <v>3</v>
      </c>
      <c r="I2374" s="62">
        <v>14</v>
      </c>
      <c r="J2374" s="61">
        <v>8204</v>
      </c>
      <c r="K2374" s="4">
        <f>VLOOKUP(class[[#This Row],[hwycov_id]],readme!E:F,2,FALSE)</f>
        <v>10144.499227999999</v>
      </c>
      <c r="L2374" s="64">
        <f t="shared" si="111"/>
        <v>0.23653086640663079</v>
      </c>
      <c r="M2374" s="65">
        <f t="shared" si="112"/>
        <v>1940.4992279999988</v>
      </c>
      <c r="N2374" s="65">
        <f t="shared" si="113"/>
        <v>3765537.253868591</v>
      </c>
      <c r="O2374" s="66" t="e">
        <v>#VALUE!</v>
      </c>
      <c r="P2374" s="1">
        <v>2374</v>
      </c>
      <c r="Q2374" s="46">
        <f>ROUND(class[[#This Row],[count]],-3)</f>
        <v>8000</v>
      </c>
      <c r="R2374" s="59">
        <f>VLOOKUP(class[[#This Row],[count_rd]],caltran!$J$2:$P$182,7,FALSE)</f>
        <v>4720.0000000000009</v>
      </c>
      <c r="S2374" s="63">
        <f>VLOOKUP(class[[#This Row],[count_rd]],caltran!$J$2:$P$182,6,FALSE)</f>
        <v>11280</v>
      </c>
      <c r="T2374" s="1">
        <f>IF(AND(class[[#This Row],[flow]]&gt;=class[[#This Row],[low]], class[[#This Row],[flow]]&lt;=class[[#This Row],[high]]),1,0)</f>
        <v>1</v>
      </c>
    </row>
    <row r="2375" spans="1:20" x14ac:dyDescent="0.25">
      <c r="A2375" s="61">
        <v>17989</v>
      </c>
      <c r="B2375" s="61">
        <v>7</v>
      </c>
      <c r="C2375" s="61">
        <v>1</v>
      </c>
      <c r="D2375" s="68">
        <v>2</v>
      </c>
      <c r="E2375" s="61" t="s">
        <v>77</v>
      </c>
      <c r="F2375" s="61">
        <v>4</v>
      </c>
      <c r="G2375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75" s="62">
        <v>3</v>
      </c>
      <c r="I2375" s="62">
        <v>14</v>
      </c>
      <c r="J2375" s="61">
        <v>8350</v>
      </c>
      <c r="K2375" s="4">
        <f>VLOOKUP(class[[#This Row],[hwycov_id]],readme!E:F,2,FALSE)</f>
        <v>326.34715299999999</v>
      </c>
      <c r="L2375" s="64">
        <f t="shared" si="111"/>
        <v>-0.96091650862275446</v>
      </c>
      <c r="M2375" s="65">
        <f t="shared" si="112"/>
        <v>-8023.6528470000003</v>
      </c>
      <c r="N2375" s="65">
        <f t="shared" si="113"/>
        <v>64379005.00917121</v>
      </c>
      <c r="O2375" s="66" t="e">
        <v>#VALUE!</v>
      </c>
      <c r="P2375" s="1">
        <v>2375</v>
      </c>
      <c r="Q2375" s="46">
        <f>ROUND(class[[#This Row],[count]],-3)</f>
        <v>8000</v>
      </c>
      <c r="R2375" s="59">
        <f>VLOOKUP(class[[#This Row],[count_rd]],caltran!$J$2:$P$182,7,FALSE)</f>
        <v>4720.0000000000009</v>
      </c>
      <c r="S2375" s="63">
        <f>VLOOKUP(class[[#This Row],[count_rd]],caltran!$J$2:$P$182,6,FALSE)</f>
        <v>11280</v>
      </c>
      <c r="T2375" s="1">
        <f>IF(AND(class[[#This Row],[flow]]&gt;=class[[#This Row],[low]], class[[#This Row],[flow]]&lt;=class[[#This Row],[high]]),1,0)</f>
        <v>0</v>
      </c>
    </row>
    <row r="2376" spans="1:20" x14ac:dyDescent="0.25">
      <c r="A2376" s="61">
        <v>10728</v>
      </c>
      <c r="B2376" s="61">
        <v>7</v>
      </c>
      <c r="C2376" s="61">
        <v>1</v>
      </c>
      <c r="D2376" s="68">
        <v>2</v>
      </c>
      <c r="E2376" s="61" t="s">
        <v>77</v>
      </c>
      <c r="F2376" s="61">
        <v>4</v>
      </c>
      <c r="G2376" s="1">
        <f>IF(class[[#This Row],[flow]]/1000&gt;=100,10,IF(class[[#This Row],[flow]]/1000&gt;=90,9,IF(class[[#This Row],[flow]]/1000&gt;=80,8,IF(class[[#This Row],[flow]]/1000&gt;=70,7,IF(class[[#This Row],[flow]]/1000&gt;=60,6,IF(class[[#This Row],[flow]]/1000&gt;=50,5,IF(class[[#This Row],[flow]]/1000&gt;=40,4,IF(class[[#This Row],[flow]]/1000&gt;=30,3,IF(class[[#This Row],[flow]]/1000&gt;=20,2,IF(class[[#This Row],[flow]]/1000&gt;=10,1,0))))))))))</f>
        <v>0</v>
      </c>
      <c r="H2376" s="62">
        <v>3</v>
      </c>
      <c r="I2376" s="62">
        <v>14</v>
      </c>
      <c r="J2376" s="61">
        <v>8875</v>
      </c>
      <c r="K2376" s="4">
        <f>VLOOKUP(class[[#This Row],[hwycov_id]],readme!E:F,2,FALSE)</f>
        <v>9621.9026109999995</v>
      </c>
      <c r="L2376" s="64">
        <f t="shared" si="111"/>
        <v>8.4158040676056256E-2</v>
      </c>
      <c r="M2376" s="65">
        <f t="shared" si="112"/>
        <v>746.90261099999952</v>
      </c>
      <c r="N2376" s="65">
        <f t="shared" si="113"/>
        <v>557863.51031861664</v>
      </c>
      <c r="O2376" s="66" t="e">
        <v>#VALUE!</v>
      </c>
      <c r="P2376" s="1">
        <v>2376</v>
      </c>
      <c r="Q2376" s="46">
        <f>ROUND(class[[#This Row],[count]],-3)</f>
        <v>9000</v>
      </c>
      <c r="R2376" s="59">
        <f>VLOOKUP(class[[#This Row],[count_rd]],caltran!$J$2:$P$182,7,FALSE)</f>
        <v>5580</v>
      </c>
      <c r="S2376" s="63">
        <f>VLOOKUP(class[[#This Row],[count_rd]],caltran!$J$2:$P$182,6,FALSE)</f>
        <v>12419.999999999998</v>
      </c>
      <c r="T2376" s="1">
        <f>IF(AND(class[[#This Row],[flow]]&gt;=class[[#This Row],[low]], class[[#This Row],[flow]]&lt;=class[[#This Row],[high]]),1,0)</f>
        <v>1</v>
      </c>
    </row>
  </sheetData>
  <conditionalFormatting sqref="F1:F1048576">
    <cfRule type="colorScale" priority="1">
      <colorScale>
        <cfvo type="min"/>
        <cfvo type="max"/>
        <color rgb="FFF8696B"/>
        <color rgb="FFFCFCFF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:F2376">
    <cfRule type="colorScale" priority="58">
      <colorScale>
        <cfvo type="min"/>
        <cfvo type="max"/>
        <color rgb="FFFCFCFF"/>
        <color rgb="FF63BE7B"/>
      </colorScale>
    </cfRule>
  </conditionalFormatting>
  <conditionalFormatting sqref="G1:G2376">
    <cfRule type="colorScale" priority="60">
      <colorScale>
        <cfvo type="min"/>
        <cfvo type="max"/>
        <color rgb="FFFCFCFF"/>
        <color rgb="FF63BE7B"/>
      </colorScale>
    </cfRule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249977111117893"/>
    <pageSetUpPr fitToPage="1"/>
  </sheetPr>
  <dimension ref="A1:N54"/>
  <sheetViews>
    <sheetView showGridLines="0" workbookViewId="0">
      <selection activeCell="B20" sqref="B20"/>
    </sheetView>
  </sheetViews>
  <sheetFormatPr defaultRowHeight="15" x14ac:dyDescent="0.25"/>
  <cols>
    <col min="2" max="2" width="5.140625" style="5" bestFit="1" customWidth="1"/>
    <col min="3" max="3" width="4.7109375" style="5" bestFit="1" customWidth="1"/>
    <col min="4" max="4" width="35" bestFit="1" customWidth="1"/>
    <col min="5" max="8" width="12" customWidth="1"/>
    <col min="9" max="14" width="13.85546875" customWidth="1"/>
  </cols>
  <sheetData>
    <row r="1" spans="2:14" ht="15.75" thickBot="1" x14ac:dyDescent="0.3"/>
    <row r="2" spans="2:14" x14ac:dyDescent="0.25">
      <c r="D2" s="338" t="s">
        <v>16</v>
      </c>
      <c r="E2" s="341" t="s">
        <v>17</v>
      </c>
      <c r="F2" s="342"/>
      <c r="G2" s="342"/>
      <c r="H2" s="342"/>
      <c r="I2" s="342"/>
      <c r="J2" s="343" t="s">
        <v>18</v>
      </c>
      <c r="K2" s="342"/>
      <c r="L2" s="342"/>
      <c r="M2" s="342"/>
      <c r="N2" s="344"/>
    </row>
    <row r="3" spans="2:14" x14ac:dyDescent="0.25">
      <c r="D3" s="339"/>
      <c r="E3" s="345" t="s">
        <v>19</v>
      </c>
      <c r="F3" s="346"/>
      <c r="G3" s="346"/>
      <c r="H3" s="346"/>
      <c r="I3" s="346"/>
      <c r="J3" s="347" t="s">
        <v>19</v>
      </c>
      <c r="K3" s="346"/>
      <c r="L3" s="346"/>
      <c r="M3" s="346"/>
      <c r="N3" s="348"/>
    </row>
    <row r="4" spans="2:14" x14ac:dyDescent="0.25">
      <c r="D4" s="339"/>
      <c r="E4" s="74" t="s">
        <v>48</v>
      </c>
      <c r="F4" s="3" t="s">
        <v>49</v>
      </c>
      <c r="G4" s="3" t="s">
        <v>50</v>
      </c>
      <c r="H4" s="3" t="s">
        <v>10</v>
      </c>
      <c r="I4" s="75" t="s">
        <v>20</v>
      </c>
      <c r="J4" s="76" t="s">
        <v>48</v>
      </c>
      <c r="K4" s="3" t="s">
        <v>49</v>
      </c>
      <c r="L4" s="3" t="s">
        <v>50</v>
      </c>
      <c r="M4" s="3" t="s">
        <v>10</v>
      </c>
      <c r="N4" s="77" t="s">
        <v>20</v>
      </c>
    </row>
    <row r="5" spans="2:14" x14ac:dyDescent="0.25">
      <c r="D5" s="340"/>
      <c r="E5" s="74">
        <v>1</v>
      </c>
      <c r="F5" s="3">
        <v>2</v>
      </c>
      <c r="G5" s="3">
        <v>3</v>
      </c>
      <c r="H5" s="3">
        <v>4</v>
      </c>
      <c r="I5" s="26"/>
      <c r="J5" s="76">
        <v>1</v>
      </c>
      <c r="K5" s="3">
        <v>2</v>
      </c>
      <c r="L5" s="3">
        <v>3</v>
      </c>
      <c r="M5" s="3">
        <v>4</v>
      </c>
      <c r="N5" s="27"/>
    </row>
    <row r="6" spans="2:14" x14ac:dyDescent="0.25">
      <c r="B6" s="7">
        <f>C7</f>
        <v>1</v>
      </c>
      <c r="C6" s="7"/>
      <c r="D6" s="78" t="s">
        <v>21</v>
      </c>
      <c r="E6" s="79">
        <f>COUNTIFS(class[class],E$5,class[gap],"&gt;="&amp;$B6)</f>
        <v>0</v>
      </c>
      <c r="F6" s="79">
        <f>COUNTIFS(class[class],F$5,class[gap],"&gt;="&amp;$B6)</f>
        <v>16</v>
      </c>
      <c r="G6" s="79">
        <f>COUNTIFS(class[class],G$5,class[gap],"&gt;="&amp;$B6)</f>
        <v>14</v>
      </c>
      <c r="H6" s="79">
        <f>COUNTIFS(class[class],H$5,class[gap],"&gt;="&amp;$B6)</f>
        <v>37</v>
      </c>
      <c r="I6" s="80">
        <f>SUM(E6:H6)</f>
        <v>67</v>
      </c>
      <c r="J6" s="81">
        <f>IF(E$23=0,"",E6/E$23)</f>
        <v>0</v>
      </c>
      <c r="K6" s="82">
        <f>IF(F$23=0,"",F6/F$23)</f>
        <v>3.6529680365296802E-2</v>
      </c>
      <c r="L6" s="82">
        <f>IF(G$23=0,"",G6/G$23)</f>
        <v>2.4054982817869417E-2</v>
      </c>
      <c r="M6" s="82">
        <f>IF(H$23=0,"",H6/H$23)</f>
        <v>6.1872909698996656E-2</v>
      </c>
      <c r="N6" s="83">
        <f>IF(I$23=0,"",I6/I$23)</f>
        <v>2.8210526315789474E-2</v>
      </c>
    </row>
    <row r="7" spans="2:14" x14ac:dyDescent="0.25">
      <c r="B7" s="7">
        <f>C8</f>
        <v>0.5</v>
      </c>
      <c r="C7" s="7">
        <f>B7+50%</f>
        <v>1</v>
      </c>
      <c r="D7" s="78" t="s">
        <v>22</v>
      </c>
      <c r="E7" s="84">
        <f>COUNTIFS(class[class],E$5,class[gap],"&gt;="&amp;$B7,class[gap],"&lt;"&amp;$C7)</f>
        <v>2</v>
      </c>
      <c r="F7" s="84">
        <f>COUNTIFS(class[class],F$5,class[gap],"&gt;="&amp;$B7,class[gap],"&lt;"&amp;$C7)</f>
        <v>28</v>
      </c>
      <c r="G7" s="84">
        <f>COUNTIFS(class[class],G$5,class[gap],"&gt;="&amp;$B7,class[gap],"&lt;"&amp;$C7)</f>
        <v>29</v>
      </c>
      <c r="H7" s="84">
        <f>COUNTIFS(class[class],H$5,class[gap],"&gt;="&amp;$B7,class[gap],"&lt;"&amp;$C7)</f>
        <v>62</v>
      </c>
      <c r="I7" s="80">
        <f t="shared" ref="I7:I19" si="0">SUM(E7:H7)</f>
        <v>121</v>
      </c>
      <c r="J7" s="85">
        <f t="shared" ref="J7:J19" si="1">IF(E$23=0,"",E7/E$23)</f>
        <v>2.6420079260237781E-3</v>
      </c>
      <c r="K7" s="86">
        <f t="shared" ref="K7:K19" si="2">IF(F$23=0,"",F7/F$23)</f>
        <v>6.3926940639269403E-2</v>
      </c>
      <c r="L7" s="86">
        <f t="shared" ref="L7:N19" si="3">IF(G$23=0,"",G7/G$23)</f>
        <v>4.9828178694158079E-2</v>
      </c>
      <c r="M7" s="86">
        <f t="shared" si="3"/>
        <v>0.10367892976588629</v>
      </c>
      <c r="N7" s="83">
        <f t="shared" si="3"/>
        <v>5.094736842105263E-2</v>
      </c>
    </row>
    <row r="8" spans="2:14" x14ac:dyDescent="0.25">
      <c r="B8" s="7">
        <f>C9</f>
        <v>0.30000000000000004</v>
      </c>
      <c r="C8" s="7">
        <f>B8+20%</f>
        <v>0.5</v>
      </c>
      <c r="D8" s="78" t="s">
        <v>23</v>
      </c>
      <c r="E8" s="84">
        <f>COUNTIFS(class[class],E$5,class[gap],"&gt;="&amp;$B8,class[gap],"&lt;"&amp;$C8)</f>
        <v>26</v>
      </c>
      <c r="F8" s="84">
        <f>COUNTIFS(class[class],F$5,class[gap],"&gt;="&amp;$B8,class[gap],"&lt;"&amp;$C8)</f>
        <v>40</v>
      </c>
      <c r="G8" s="84">
        <f>COUNTIFS(class[class],G$5,class[gap],"&gt;="&amp;$B8,class[gap],"&lt;"&amp;$C8)</f>
        <v>47</v>
      </c>
      <c r="H8" s="84">
        <f>COUNTIFS(class[class],H$5,class[gap],"&gt;="&amp;$B8,class[gap],"&lt;"&amp;$C8)</f>
        <v>34</v>
      </c>
      <c r="I8" s="80">
        <f t="shared" si="0"/>
        <v>147</v>
      </c>
      <c r="J8" s="85">
        <f t="shared" si="1"/>
        <v>3.4346103038309116E-2</v>
      </c>
      <c r="K8" s="86">
        <f t="shared" si="2"/>
        <v>9.1324200913242004E-2</v>
      </c>
      <c r="L8" s="86">
        <f t="shared" si="3"/>
        <v>8.0756013745704472E-2</v>
      </c>
      <c r="M8" s="86">
        <f t="shared" si="3"/>
        <v>5.6856187290969896E-2</v>
      </c>
      <c r="N8" s="83">
        <f t="shared" si="3"/>
        <v>6.1894736842105266E-2</v>
      </c>
    </row>
    <row r="9" spans="2:14" x14ac:dyDescent="0.25">
      <c r="B9" s="7">
        <f>C10</f>
        <v>0.2</v>
      </c>
      <c r="C9" s="7">
        <f>B9+10%</f>
        <v>0.30000000000000004</v>
      </c>
      <c r="D9" s="87" t="s">
        <v>24</v>
      </c>
      <c r="E9" s="88">
        <f>COUNTIFS(class[class],E$5,class[gap],"&gt;="&amp;$B9,class[gap],"&lt;"&amp;$C9)</f>
        <v>34</v>
      </c>
      <c r="F9" s="88">
        <f>COUNTIFS(class[class],F$5,class[gap],"&gt;="&amp;$B9,class[gap],"&lt;"&amp;$C9)</f>
        <v>24</v>
      </c>
      <c r="G9" s="88">
        <f>COUNTIFS(class[class],G$5,class[gap],"&gt;="&amp;$B9,class[gap],"&lt;"&amp;$C9)</f>
        <v>28</v>
      </c>
      <c r="H9" s="88">
        <f>COUNTIFS(class[class],H$5,class[gap],"&gt;="&amp;$B9,class[gap],"&lt;"&amp;$C9)</f>
        <v>38</v>
      </c>
      <c r="I9" s="89">
        <f t="shared" si="0"/>
        <v>124</v>
      </c>
      <c r="J9" s="90">
        <f t="shared" si="1"/>
        <v>4.491413474240423E-2</v>
      </c>
      <c r="K9" s="91">
        <f t="shared" si="2"/>
        <v>5.4794520547945202E-2</v>
      </c>
      <c r="L9" s="91">
        <f t="shared" si="3"/>
        <v>4.8109965635738834E-2</v>
      </c>
      <c r="M9" s="91">
        <f t="shared" si="3"/>
        <v>6.354515050167224E-2</v>
      </c>
      <c r="N9" s="92">
        <f t="shared" si="3"/>
        <v>5.2210526315789471E-2</v>
      </c>
    </row>
    <row r="10" spans="2:14" x14ac:dyDescent="0.25">
      <c r="B10" s="7">
        <f>C11</f>
        <v>0.1</v>
      </c>
      <c r="C10" s="7">
        <f>B10+10%</f>
        <v>0.2</v>
      </c>
      <c r="D10" s="87" t="s">
        <v>25</v>
      </c>
      <c r="E10" s="88">
        <f>COUNTIFS(class[class],E$5,class[gap],"&gt;="&amp;$B10,class[gap],"&lt;"&amp;$C10)</f>
        <v>128</v>
      </c>
      <c r="F10" s="88">
        <f>COUNTIFS(class[class],F$5,class[gap],"&gt;="&amp;$B10,class[gap],"&lt;"&amp;$C10)</f>
        <v>41</v>
      </c>
      <c r="G10" s="88">
        <f>COUNTIFS(class[class],G$5,class[gap],"&gt;="&amp;$B10,class[gap],"&lt;"&amp;$C10)</f>
        <v>45</v>
      </c>
      <c r="H10" s="88">
        <f>COUNTIFS(class[class],H$5,class[gap],"&gt;="&amp;$B10,class[gap],"&lt;"&amp;$C10)</f>
        <v>34</v>
      </c>
      <c r="I10" s="89">
        <f t="shared" si="0"/>
        <v>248</v>
      </c>
      <c r="J10" s="90">
        <f t="shared" si="1"/>
        <v>0.1690885072655218</v>
      </c>
      <c r="K10" s="91">
        <f t="shared" si="2"/>
        <v>9.3607305936073054E-2</v>
      </c>
      <c r="L10" s="91">
        <f t="shared" si="3"/>
        <v>7.7319587628865982E-2</v>
      </c>
      <c r="M10" s="91">
        <f t="shared" si="3"/>
        <v>5.6856187290969896E-2</v>
      </c>
      <c r="N10" s="92">
        <f t="shared" si="3"/>
        <v>0.10442105263157894</v>
      </c>
    </row>
    <row r="11" spans="2:14" x14ac:dyDescent="0.25">
      <c r="B11" s="7">
        <v>0</v>
      </c>
      <c r="C11" s="7">
        <f>B11+10%</f>
        <v>0.1</v>
      </c>
      <c r="D11" s="87" t="s">
        <v>26</v>
      </c>
      <c r="E11" s="88">
        <f>COUNTIFS(class[class],E$5,class[gap],"&gt;="&amp;$B11,class[gap],"&lt;"&amp;$C11)</f>
        <v>200</v>
      </c>
      <c r="F11" s="88">
        <f>COUNTIFS(class[class],F$5,class[gap],"&gt;="&amp;$B11,class[gap],"&lt;"&amp;$C11)</f>
        <v>40</v>
      </c>
      <c r="G11" s="88">
        <f>COUNTIFS(class[class],G$5,class[gap],"&gt;="&amp;$B11,class[gap],"&lt;"&amp;$C11)</f>
        <v>64</v>
      </c>
      <c r="H11" s="88">
        <f>COUNTIFS(class[class],H$5,class[gap],"&gt;="&amp;$B11,class[gap],"&lt;"&amp;$C11)</f>
        <v>48</v>
      </c>
      <c r="I11" s="89">
        <f t="shared" si="0"/>
        <v>352</v>
      </c>
      <c r="J11" s="90">
        <f t="shared" si="1"/>
        <v>0.26420079260237783</v>
      </c>
      <c r="K11" s="91">
        <f t="shared" si="2"/>
        <v>9.1324200913242004E-2</v>
      </c>
      <c r="L11" s="91">
        <f t="shared" si="3"/>
        <v>0.10996563573883161</v>
      </c>
      <c r="M11" s="91">
        <f t="shared" si="3"/>
        <v>8.0267558528428096E-2</v>
      </c>
      <c r="N11" s="92">
        <f>IF(I$23=0,"",I11/I$23)</f>
        <v>0.14821052631578949</v>
      </c>
    </row>
    <row r="12" spans="2:14" x14ac:dyDescent="0.25">
      <c r="B12" s="7">
        <f>C12-10%</f>
        <v>-0.1</v>
      </c>
      <c r="C12" s="7">
        <v>0</v>
      </c>
      <c r="D12" s="93" t="s">
        <v>27</v>
      </c>
      <c r="E12" s="94">
        <f>COUNTIFS(class[class],E$5,class[gap],"&gt;="&amp;$B12,class[gap],"&lt;"&amp;$C12)</f>
        <v>233</v>
      </c>
      <c r="F12" s="94">
        <f>COUNTIFS(class[class],F$5,class[gap],"&gt;="&amp;$B12,class[gap],"&lt;"&amp;$C12)</f>
        <v>47</v>
      </c>
      <c r="G12" s="94">
        <f>COUNTIFS(class[class],G$5,class[gap],"&gt;="&amp;$B12,class[gap],"&lt;"&amp;$C12)</f>
        <v>75</v>
      </c>
      <c r="H12" s="94">
        <f>COUNTIFS(class[class],H$5,class[gap],"&gt;="&amp;$B12,class[gap],"&lt;"&amp;$C12)</f>
        <v>42</v>
      </c>
      <c r="I12" s="95">
        <f t="shared" si="0"/>
        <v>397</v>
      </c>
      <c r="J12" s="96">
        <f t="shared" si="1"/>
        <v>0.30779392338177014</v>
      </c>
      <c r="K12" s="97">
        <f t="shared" si="2"/>
        <v>0.10730593607305935</v>
      </c>
      <c r="L12" s="97">
        <f t="shared" si="3"/>
        <v>0.12886597938144329</v>
      </c>
      <c r="M12" s="97">
        <f t="shared" si="3"/>
        <v>7.0234113712374577E-2</v>
      </c>
      <c r="N12" s="98">
        <f t="shared" si="3"/>
        <v>0.16715789473684212</v>
      </c>
    </row>
    <row r="13" spans="2:14" x14ac:dyDescent="0.25">
      <c r="B13" s="7">
        <f>C13-10%</f>
        <v>-0.2</v>
      </c>
      <c r="C13" s="7">
        <f>B12</f>
        <v>-0.1</v>
      </c>
      <c r="D13" s="99" t="s">
        <v>28</v>
      </c>
      <c r="E13" s="100">
        <f>COUNTIFS(class[class],E$5,class[gap],"&gt;="&amp;$B13,class[gap],"&lt;"&amp;$C13)</f>
        <v>104</v>
      </c>
      <c r="F13" s="100">
        <f>COUNTIFS(class[class],F$5,class[gap],"&gt;="&amp;$B13,class[gap],"&lt;"&amp;$C13)</f>
        <v>60</v>
      </c>
      <c r="G13" s="100">
        <f>COUNTIFS(class[class],G$5,class[gap],"&gt;="&amp;$B13,class[gap],"&lt;"&amp;$C13)</f>
        <v>80</v>
      </c>
      <c r="H13" s="100">
        <f>COUNTIFS(class[class],H$5,class[gap],"&gt;="&amp;$B13,class[gap],"&lt;"&amp;$C13)</f>
        <v>52</v>
      </c>
      <c r="I13" s="101">
        <f t="shared" si="0"/>
        <v>296</v>
      </c>
      <c r="J13" s="102">
        <f t="shared" si="1"/>
        <v>0.13738441215323646</v>
      </c>
      <c r="K13" s="103">
        <f t="shared" si="2"/>
        <v>0.13698630136986301</v>
      </c>
      <c r="L13" s="103">
        <f t="shared" si="3"/>
        <v>0.13745704467353953</v>
      </c>
      <c r="M13" s="103">
        <f t="shared" si="3"/>
        <v>8.6956521739130432E-2</v>
      </c>
      <c r="N13" s="104">
        <f t="shared" si="3"/>
        <v>0.12463157894736843</v>
      </c>
    </row>
    <row r="14" spans="2:14" x14ac:dyDescent="0.25">
      <c r="B14" s="7">
        <f t="shared" ref="B14" si="4">C14-10%</f>
        <v>-0.30000000000000004</v>
      </c>
      <c r="C14" s="7">
        <f t="shared" ref="C14:C16" si="5">B13</f>
        <v>-0.2</v>
      </c>
      <c r="D14" s="99" t="s">
        <v>29</v>
      </c>
      <c r="E14" s="100">
        <f>COUNTIFS(class[class],E$5,class[gap],"&gt;="&amp;$B14,class[gap],"&lt;"&amp;$C14)</f>
        <v>22</v>
      </c>
      <c r="F14" s="100">
        <f>COUNTIFS(class[class],F$5,class[gap],"&gt;="&amp;$B14,class[gap],"&lt;"&amp;$C14)</f>
        <v>63</v>
      </c>
      <c r="G14" s="100">
        <f>COUNTIFS(class[class],G$5,class[gap],"&gt;="&amp;$B14,class[gap],"&lt;"&amp;$C14)</f>
        <v>64</v>
      </c>
      <c r="H14" s="100">
        <f>COUNTIFS(class[class],H$5,class[gap],"&gt;="&amp;$B14,class[gap],"&lt;"&amp;$C14)</f>
        <v>50</v>
      </c>
      <c r="I14" s="101">
        <f t="shared" si="0"/>
        <v>199</v>
      </c>
      <c r="J14" s="102">
        <f t="shared" si="1"/>
        <v>2.9062087186261559E-2</v>
      </c>
      <c r="K14" s="103">
        <f t="shared" si="2"/>
        <v>0.14383561643835616</v>
      </c>
      <c r="L14" s="103">
        <f t="shared" si="3"/>
        <v>0.10996563573883161</v>
      </c>
      <c r="M14" s="103">
        <f t="shared" si="3"/>
        <v>8.3612040133779264E-2</v>
      </c>
      <c r="N14" s="104">
        <f t="shared" si="3"/>
        <v>8.3789473684210525E-2</v>
      </c>
    </row>
    <row r="15" spans="2:14" x14ac:dyDescent="0.25">
      <c r="B15" s="7">
        <f>C15-20%</f>
        <v>-0.5</v>
      </c>
      <c r="C15" s="7">
        <f t="shared" si="5"/>
        <v>-0.30000000000000004</v>
      </c>
      <c r="D15" s="105" t="s">
        <v>30</v>
      </c>
      <c r="E15" s="106">
        <f>COUNTIFS(class[class],E$5,class[gap],"&gt;="&amp;$B15,class[gap],"&lt;"&amp;$C15)</f>
        <v>8</v>
      </c>
      <c r="F15" s="106">
        <f>COUNTIFS(class[class],F$5,class[gap],"&gt;="&amp;$B15,class[gap],"&lt;"&amp;$C15)</f>
        <v>57</v>
      </c>
      <c r="G15" s="106">
        <f>COUNTIFS(class[class],G$5,class[gap],"&gt;="&amp;$B15,class[gap],"&lt;"&amp;$C15)</f>
        <v>82</v>
      </c>
      <c r="H15" s="106">
        <f>COUNTIFS(class[class],H$5,class[gap],"&gt;="&amp;$B15,class[gap],"&lt;"&amp;$C15)</f>
        <v>92</v>
      </c>
      <c r="I15" s="107">
        <f t="shared" si="0"/>
        <v>239</v>
      </c>
      <c r="J15" s="108">
        <f t="shared" si="1"/>
        <v>1.0568031704095112E-2</v>
      </c>
      <c r="K15" s="109">
        <f t="shared" si="2"/>
        <v>0.13013698630136986</v>
      </c>
      <c r="L15" s="109">
        <f t="shared" si="3"/>
        <v>0.14089347079037801</v>
      </c>
      <c r="M15" s="109">
        <f t="shared" si="3"/>
        <v>0.15384615384615385</v>
      </c>
      <c r="N15" s="110">
        <f t="shared" si="3"/>
        <v>0.10063157894736842</v>
      </c>
    </row>
    <row r="16" spans="2:14" x14ac:dyDescent="0.25">
      <c r="B16" s="7"/>
      <c r="C16" s="7">
        <f t="shared" si="5"/>
        <v>-0.5</v>
      </c>
      <c r="D16" s="105" t="s">
        <v>31</v>
      </c>
      <c r="E16" s="106">
        <f>COUNTIFS(class[class],E$5,class[gap],"&lt;"&amp;$C16)</f>
        <v>0</v>
      </c>
      <c r="F16" s="106">
        <f>COUNTIFS(class[class],F$5,class[gap],"&lt;"&amp;$C16)</f>
        <v>22</v>
      </c>
      <c r="G16" s="106">
        <f>COUNTIFS(class[class],G$5,class[gap],"&lt;"&amp;$C16)</f>
        <v>54</v>
      </c>
      <c r="H16" s="106">
        <f>COUNTIFS(class[class],H$5,class[gap],"&lt;"&amp;$C16)</f>
        <v>109</v>
      </c>
      <c r="I16" s="107">
        <f t="shared" si="0"/>
        <v>185</v>
      </c>
      <c r="J16" s="108">
        <f t="shared" si="1"/>
        <v>0</v>
      </c>
      <c r="K16" s="109">
        <f t="shared" si="2"/>
        <v>5.0228310502283102E-2</v>
      </c>
      <c r="L16" s="109">
        <f t="shared" si="3"/>
        <v>9.2783505154639179E-2</v>
      </c>
      <c r="M16" s="109">
        <f t="shared" si="3"/>
        <v>0.18227424749163879</v>
      </c>
      <c r="N16" s="110">
        <f t="shared" si="3"/>
        <v>7.7894736842105267E-2</v>
      </c>
    </row>
    <row r="17" spans="2:14" x14ac:dyDescent="0.25">
      <c r="D17" s="111" t="s">
        <v>32</v>
      </c>
      <c r="E17" s="112">
        <f>E11+E12</f>
        <v>433</v>
      </c>
      <c r="F17" s="112">
        <f>F11+F12</f>
        <v>87</v>
      </c>
      <c r="G17" s="112">
        <f>G11+G12</f>
        <v>139</v>
      </c>
      <c r="H17" s="113">
        <f>H11+H12</f>
        <v>90</v>
      </c>
      <c r="I17" s="113">
        <f t="shared" si="0"/>
        <v>749</v>
      </c>
      <c r="J17" s="114">
        <f t="shared" si="1"/>
        <v>0.57199471598414797</v>
      </c>
      <c r="K17" s="115">
        <f t="shared" si="2"/>
        <v>0.19863013698630136</v>
      </c>
      <c r="L17" s="115">
        <f t="shared" si="3"/>
        <v>0.23883161512027493</v>
      </c>
      <c r="M17" s="116">
        <f t="shared" si="3"/>
        <v>0.15050167224080269</v>
      </c>
      <c r="N17" s="117">
        <f>IF(I$23=0,"",I17/I$23)</f>
        <v>0.31536842105263158</v>
      </c>
    </row>
    <row r="18" spans="2:14" x14ac:dyDescent="0.25">
      <c r="D18" s="118" t="s">
        <v>33</v>
      </c>
      <c r="E18" s="119">
        <f>SUM(E10:E13)</f>
        <v>665</v>
      </c>
      <c r="F18" s="119">
        <f>SUM(F10:F13)</f>
        <v>188</v>
      </c>
      <c r="G18" s="119">
        <f>SUM(G10:G13)</f>
        <v>264</v>
      </c>
      <c r="H18" s="120">
        <f>SUM(H10:H13)</f>
        <v>176</v>
      </c>
      <c r="I18" s="120">
        <f t="shared" si="0"/>
        <v>1293</v>
      </c>
      <c r="J18" s="121">
        <f t="shared" si="1"/>
        <v>0.87846763540290618</v>
      </c>
      <c r="K18" s="122">
        <f t="shared" si="2"/>
        <v>0.42922374429223742</v>
      </c>
      <c r="L18" s="122">
        <f t="shared" si="3"/>
        <v>0.45360824742268041</v>
      </c>
      <c r="M18" s="123">
        <f t="shared" si="3"/>
        <v>0.29431438127090304</v>
      </c>
      <c r="N18" s="124">
        <f t="shared" si="3"/>
        <v>0.54442105263157892</v>
      </c>
    </row>
    <row r="19" spans="2:14" ht="15.75" thickBot="1" x14ac:dyDescent="0.3">
      <c r="D19" s="125" t="s">
        <v>34</v>
      </c>
      <c r="E19" s="126">
        <f>SUM(E9:E14)</f>
        <v>721</v>
      </c>
      <c r="F19" s="126">
        <f>SUM(F9:F14)</f>
        <v>275</v>
      </c>
      <c r="G19" s="126">
        <f>SUM(G9:G14)</f>
        <v>356</v>
      </c>
      <c r="H19" s="127">
        <f>SUM(H9:H14)</f>
        <v>264</v>
      </c>
      <c r="I19" s="127">
        <f t="shared" si="0"/>
        <v>1616</v>
      </c>
      <c r="J19" s="128">
        <f t="shared" si="1"/>
        <v>0.952443857331572</v>
      </c>
      <c r="K19" s="129">
        <f t="shared" si="2"/>
        <v>0.62785388127853881</v>
      </c>
      <c r="L19" s="129">
        <f t="shared" si="3"/>
        <v>0.61168384879725091</v>
      </c>
      <c r="M19" s="130">
        <f t="shared" si="3"/>
        <v>0.4414715719063545</v>
      </c>
      <c r="N19" s="131">
        <f>IF(I$23=0,"",I19/I$23)</f>
        <v>0.68042105263157893</v>
      </c>
    </row>
    <row r="20" spans="2:14" x14ac:dyDescent="0.25">
      <c r="D20" s="333" t="s">
        <v>35</v>
      </c>
      <c r="E20" s="334"/>
      <c r="F20" s="334"/>
      <c r="G20" s="334"/>
      <c r="H20" s="334"/>
      <c r="I20" s="334"/>
      <c r="J20" s="335" t="s">
        <v>36</v>
      </c>
      <c r="K20" s="336"/>
      <c r="L20" s="336"/>
      <c r="M20" s="336"/>
      <c r="N20" s="337"/>
    </row>
    <row r="21" spans="2:14" s="35" customFormat="1" x14ac:dyDescent="0.25">
      <c r="B21" s="37"/>
      <c r="C21" s="37"/>
      <c r="D21" s="78" t="s">
        <v>37</v>
      </c>
      <c r="E21" s="132">
        <f>SUM(E6:E11)</f>
        <v>390</v>
      </c>
      <c r="F21" s="132">
        <f t="shared" ref="F21:I21" si="6">SUM(F6:F11)</f>
        <v>189</v>
      </c>
      <c r="G21" s="132">
        <f t="shared" si="6"/>
        <v>227</v>
      </c>
      <c r="H21" s="132">
        <f t="shared" si="6"/>
        <v>253</v>
      </c>
      <c r="I21" s="80">
        <f t="shared" si="6"/>
        <v>1059</v>
      </c>
      <c r="J21" s="133">
        <f>IF(E$23=0,"",E21/E$23)</f>
        <v>0.51519154557463676</v>
      </c>
      <c r="K21" s="134">
        <f>IF(F$23=0,"",F21/F$23)</f>
        <v>0.4315068493150685</v>
      </c>
      <c r="L21" s="134">
        <f t="shared" ref="L21:N23" si="7">IF(G$23=0,"",G21/G$23)</f>
        <v>0.39003436426116839</v>
      </c>
      <c r="M21" s="134">
        <f t="shared" si="7"/>
        <v>0.42307692307692307</v>
      </c>
      <c r="N21" s="135">
        <f t="shared" si="7"/>
        <v>0.44589473684210529</v>
      </c>
    </row>
    <row r="22" spans="2:14" s="39" customFormat="1" x14ac:dyDescent="0.25">
      <c r="B22" s="38"/>
      <c r="C22" s="38"/>
      <c r="D22" s="136" t="s">
        <v>38</v>
      </c>
      <c r="E22" s="137">
        <f>SUM(E12:E16)</f>
        <v>367</v>
      </c>
      <c r="F22" s="137">
        <f t="shared" ref="F22:I22" si="8">SUM(F12:F16)</f>
        <v>249</v>
      </c>
      <c r="G22" s="137">
        <f t="shared" si="8"/>
        <v>355</v>
      </c>
      <c r="H22" s="138">
        <f t="shared" si="8"/>
        <v>345</v>
      </c>
      <c r="I22" s="138">
        <f t="shared" si="8"/>
        <v>1316</v>
      </c>
      <c r="J22" s="139">
        <f t="shared" ref="J22:J23" si="9">IF(E$23=0,"",E22/E$23)</f>
        <v>0.4848084544253633</v>
      </c>
      <c r="K22" s="140">
        <f>IF(F$23=0,"",F22/F$23)</f>
        <v>0.56849315068493156</v>
      </c>
      <c r="L22" s="140">
        <f t="shared" si="7"/>
        <v>0.60996563573883167</v>
      </c>
      <c r="M22" s="141">
        <f t="shared" si="7"/>
        <v>0.57692307692307687</v>
      </c>
      <c r="N22" s="142">
        <f t="shared" si="7"/>
        <v>0.55410526315789477</v>
      </c>
    </row>
    <row r="23" spans="2:14" s="2" customFormat="1" x14ac:dyDescent="0.25">
      <c r="B23" s="6"/>
      <c r="C23" s="6"/>
      <c r="D23" s="143" t="s">
        <v>39</v>
      </c>
      <c r="E23" s="144">
        <f>E21+E22</f>
        <v>757</v>
      </c>
      <c r="F23" s="144">
        <f t="shared" ref="F23:I23" si="10">F21+F22</f>
        <v>438</v>
      </c>
      <c r="G23" s="144">
        <f t="shared" si="10"/>
        <v>582</v>
      </c>
      <c r="H23" s="144">
        <f t="shared" si="10"/>
        <v>598</v>
      </c>
      <c r="I23" s="145">
        <f t="shared" si="10"/>
        <v>2375</v>
      </c>
      <c r="J23" s="146">
        <f t="shared" si="9"/>
        <v>1</v>
      </c>
      <c r="K23" s="147">
        <f>IF(F$23=0,"",F23/F$23)</f>
        <v>1</v>
      </c>
      <c r="L23" s="147">
        <f t="shared" si="7"/>
        <v>1</v>
      </c>
      <c r="M23" s="147">
        <f t="shared" si="7"/>
        <v>1</v>
      </c>
      <c r="N23" s="148">
        <f t="shared" si="7"/>
        <v>1</v>
      </c>
    </row>
    <row r="24" spans="2:14" s="1" customFormat="1" x14ac:dyDescent="0.25">
      <c r="B24" s="6"/>
      <c r="C24" s="6"/>
      <c r="D24" s="351" t="s">
        <v>40</v>
      </c>
      <c r="E24" s="352"/>
      <c r="F24" s="352"/>
      <c r="G24" s="352"/>
      <c r="H24" s="352"/>
      <c r="I24" s="352"/>
      <c r="J24" s="353"/>
      <c r="K24" s="354"/>
      <c r="L24" s="354"/>
      <c r="M24" s="354"/>
      <c r="N24" s="355"/>
    </row>
    <row r="25" spans="2:14" s="1" customFormat="1" x14ac:dyDescent="0.25">
      <c r="B25" s="6"/>
      <c r="C25" s="6"/>
      <c r="D25" s="149" t="s">
        <v>41</v>
      </c>
      <c r="E25" s="150">
        <f>AVERAGEIFS(class[gap],class[class],E$5,class[gap],"&gt;=0")</f>
        <v>0.11974558378086397</v>
      </c>
      <c r="F25" s="150">
        <f>AVERAGEIFS(class[gap],class[class],F$5,class[gap],"&gt;=0")</f>
        <v>0.43805027555187204</v>
      </c>
      <c r="G25" s="150">
        <f>AVERAGEIFS(class[gap],class[class],G$5,class[gap],"&gt;=0")</f>
        <v>0.32950546384271256</v>
      </c>
      <c r="H25" s="151">
        <f>AVERAGEIFS(class[gap],class[class],H$5,class[gap],"&gt;=0")</f>
        <v>0.58451432330145947</v>
      </c>
      <c r="I25" s="151">
        <f>AVERAGEIFS(class[gap],class[gap],"&gt;=0")</f>
        <v>0.33255159947252672</v>
      </c>
      <c r="J25" s="152"/>
      <c r="K25" s="153"/>
      <c r="L25" s="153"/>
      <c r="M25" s="153"/>
      <c r="N25" s="154"/>
    </row>
    <row r="26" spans="2:14" s="1" customFormat="1" x14ac:dyDescent="0.25">
      <c r="B26" s="6"/>
      <c r="C26" s="6"/>
      <c r="D26" s="155" t="s">
        <v>42</v>
      </c>
      <c r="E26" s="156">
        <f>AVERAGEIFS(class[gap],class[class],E$5,class[gap],"&lt;0")</f>
        <v>-9.2637950459348306E-2</v>
      </c>
      <c r="F26" s="156">
        <f>AVERAGEIFS(class[gap],class[class],F$5,class[gap],"&lt;0")</f>
        <v>-0.25788712798199237</v>
      </c>
      <c r="G26" s="156">
        <f>AVERAGEIFS(class[gap],class[class],G$5,class[gap],"&lt;0")</f>
        <v>-0.27146822050274716</v>
      </c>
      <c r="H26" s="157">
        <f>AVERAGEIFS(class[gap],class[class],H$5,class[gap],"&lt;0")</f>
        <v>-0.39022446739060734</v>
      </c>
      <c r="I26" s="157">
        <f>AVERAGEIFS(class[gap],class[gap],"&lt;0")</f>
        <v>-0.25016009286803348</v>
      </c>
      <c r="J26" s="152"/>
      <c r="K26" s="153"/>
      <c r="L26" s="153"/>
      <c r="M26" s="153"/>
      <c r="N26" s="154"/>
    </row>
    <row r="27" spans="2:14" s="1" customFormat="1" ht="15.75" thickBot="1" x14ac:dyDescent="0.3">
      <c r="B27" s="6"/>
      <c r="C27" s="6"/>
      <c r="D27" s="155" t="s">
        <v>43</v>
      </c>
      <c r="E27" s="158">
        <f>AVERAGEIFS(class[gap],class[class],E$5)</f>
        <v>1.678025080047043E-2</v>
      </c>
      <c r="F27" s="158">
        <f>AVERAGEIFS(class[gap],class[class],F$5)</f>
        <v>4.2414628337414995E-2</v>
      </c>
      <c r="G27" s="158">
        <f>AVERAGEIFS(class[gap],class[class],G$5)</f>
        <v>-3.7067831591373702E-2</v>
      </c>
      <c r="H27" s="158">
        <f>AVERAGEIFS(class[gap],class[class],H$5)</f>
        <v>2.2165020979113312E-2</v>
      </c>
      <c r="I27" s="159">
        <f>AVERAGE(class[gap])</f>
        <v>9.6679838429785756E-3</v>
      </c>
      <c r="J27" s="160"/>
      <c r="K27" s="161"/>
      <c r="L27" s="161"/>
      <c r="M27" s="161"/>
      <c r="N27" s="162"/>
    </row>
    <row r="28" spans="2:14" x14ac:dyDescent="0.25">
      <c r="D28" s="356" t="s">
        <v>44</v>
      </c>
      <c r="E28" s="357"/>
      <c r="F28" s="357"/>
      <c r="G28" s="357"/>
      <c r="H28" s="357"/>
      <c r="I28" s="357"/>
      <c r="J28" s="163"/>
      <c r="K28" s="164"/>
      <c r="L28" s="164"/>
      <c r="M28" s="164"/>
      <c r="N28" s="165"/>
    </row>
    <row r="29" spans="2:14" x14ac:dyDescent="0.25">
      <c r="D29" s="166" t="s">
        <v>45</v>
      </c>
      <c r="E29" s="167">
        <f>SQRT(AVERAGEIF(class[class],E5,class[x2]))/AVERAGEIF(class[class],E5,class[count])</f>
        <v>0.12476145024254744</v>
      </c>
      <c r="F29" s="167">
        <f>SQRT(AVERAGEIF(class[class],F5,class[x2]))/AVERAGEIF(class[class],F5,class[count])</f>
        <v>0.37971875371777875</v>
      </c>
      <c r="G29" s="167">
        <f>SQRT(AVERAGEIF(class[class],G5,class[x2]))/AVERAGEIF(class[class],G5,class[count])</f>
        <v>0.36853560675903835</v>
      </c>
      <c r="H29" s="167">
        <f>SQRT(AVERAGEIF(class[class],H5,class[x2]))/AVERAGEIF(class[class],H5,class[count])</f>
        <v>0.57064703381754767</v>
      </c>
      <c r="I29" s="167">
        <f>SQRT(AVERAGE(class[x2]))/AVERAGE(class[count])</f>
        <v>0.21576093709246633</v>
      </c>
      <c r="J29" s="163"/>
      <c r="K29" s="164"/>
      <c r="L29" s="164"/>
      <c r="M29" s="164"/>
      <c r="N29" s="165"/>
    </row>
    <row r="30" spans="2:14" x14ac:dyDescent="0.25">
      <c r="D30" s="358" t="s">
        <v>46</v>
      </c>
      <c r="E30" s="359"/>
      <c r="F30" s="359"/>
      <c r="G30" s="359"/>
      <c r="H30" s="359"/>
      <c r="I30" s="359"/>
      <c r="J30" s="163"/>
      <c r="K30" s="164"/>
      <c r="L30" s="164"/>
      <c r="M30" s="164"/>
      <c r="N30" s="165"/>
    </row>
    <row r="31" spans="2:14" ht="15.75" thickBot="1" x14ac:dyDescent="0.3">
      <c r="D31" s="168" t="s">
        <v>47</v>
      </c>
      <c r="E31" s="169">
        <f>B51</f>
        <v>1.0136031274594379</v>
      </c>
      <c r="F31" s="169">
        <f>B52</f>
        <v>0.96067867827003806</v>
      </c>
      <c r="G31" s="169">
        <f>B53</f>
        <v>0.9305924359477028</v>
      </c>
      <c r="H31" s="169">
        <f>B54</f>
        <v>0.82803756256049099</v>
      </c>
      <c r="I31" s="169">
        <f>LINEST(class[flow],class[count],FALSE)</f>
        <v>1.0061981835961697</v>
      </c>
      <c r="J31" s="170"/>
      <c r="K31" s="171"/>
      <c r="L31" s="171"/>
      <c r="M31" s="171"/>
      <c r="N31" s="172"/>
    </row>
    <row r="32" spans="2:14" x14ac:dyDescent="0.25">
      <c r="D32" s="333" t="s">
        <v>117</v>
      </c>
      <c r="E32" s="334"/>
      <c r="F32" s="334"/>
      <c r="G32" s="334"/>
      <c r="H32" s="334"/>
      <c r="I32" s="334"/>
      <c r="J32" s="349" t="s">
        <v>118</v>
      </c>
      <c r="K32" s="334"/>
      <c r="L32" s="334"/>
      <c r="M32" s="334"/>
      <c r="N32" s="350"/>
    </row>
    <row r="33" spans="4:14" x14ac:dyDescent="0.25">
      <c r="D33" s="155" t="s">
        <v>115</v>
      </c>
      <c r="E33" s="173">
        <f>COUNTIFS(class[class],E$5,class[flag],"1")</f>
        <v>629</v>
      </c>
      <c r="F33" s="173">
        <f>COUNTIFS(class[class],F$5,class[flag],"1")</f>
        <v>322</v>
      </c>
      <c r="G33" s="173">
        <f>COUNTIFS(class[class],G$5,class[flag],"1")</f>
        <v>345</v>
      </c>
      <c r="H33" s="173">
        <f>COUNTIFS(class[class],H$5,class[flag],"1")</f>
        <v>331</v>
      </c>
      <c r="I33" s="174">
        <f>SUM(E33:H33)</f>
        <v>1627</v>
      </c>
      <c r="J33" s="175">
        <f>E33/E$35</f>
        <v>0.83091149273447817</v>
      </c>
      <c r="K33" s="156">
        <f t="shared" ref="K33:N34" si="11">F33/F$35</f>
        <v>0.73515981735159819</v>
      </c>
      <c r="L33" s="156">
        <f t="shared" si="11"/>
        <v>0.59278350515463918</v>
      </c>
      <c r="M33" s="156">
        <f t="shared" si="11"/>
        <v>0.55351170568561869</v>
      </c>
      <c r="N33" s="176">
        <f t="shared" si="11"/>
        <v>0.68505263157894736</v>
      </c>
    </row>
    <row r="34" spans="4:14" x14ac:dyDescent="0.25">
      <c r="D34" s="177" t="s">
        <v>116</v>
      </c>
      <c r="E34" s="173">
        <f>COUNTIFS(class[class],E$5,class[flag],"0")</f>
        <v>128</v>
      </c>
      <c r="F34" s="173">
        <f>COUNTIFS(class[class],F$5,class[flag],"0")</f>
        <v>116</v>
      </c>
      <c r="G34" s="173">
        <f>COUNTIFS(class[class],G$5,class[flag],"0")</f>
        <v>237</v>
      </c>
      <c r="H34" s="174">
        <f>COUNTIFS(class[class],H$5,class[flag],"0")</f>
        <v>267</v>
      </c>
      <c r="I34" s="174">
        <f>SUM(E34:H34)</f>
        <v>748</v>
      </c>
      <c r="J34" s="178">
        <f>E34/E$35</f>
        <v>0.1690885072655218</v>
      </c>
      <c r="K34" s="156">
        <f t="shared" si="11"/>
        <v>0.26484018264840181</v>
      </c>
      <c r="L34" s="156">
        <f t="shared" si="11"/>
        <v>0.40721649484536082</v>
      </c>
      <c r="M34" s="156">
        <f t="shared" si="11"/>
        <v>0.44648829431438125</v>
      </c>
      <c r="N34" s="176">
        <f t="shared" si="11"/>
        <v>0.31494736842105264</v>
      </c>
    </row>
    <row r="35" spans="4:14" ht="15.75" thickBot="1" x14ac:dyDescent="0.3">
      <c r="D35" s="179" t="s">
        <v>39</v>
      </c>
      <c r="E35" s="180">
        <f>E33+E34</f>
        <v>757</v>
      </c>
      <c r="F35" s="180">
        <f t="shared" ref="F35:I35" si="12">F33+F34</f>
        <v>438</v>
      </c>
      <c r="G35" s="180">
        <f t="shared" si="12"/>
        <v>582</v>
      </c>
      <c r="H35" s="180">
        <f t="shared" si="12"/>
        <v>598</v>
      </c>
      <c r="I35" s="181">
        <f t="shared" si="12"/>
        <v>2375</v>
      </c>
      <c r="J35" s="182">
        <f>J33+J34</f>
        <v>1</v>
      </c>
      <c r="K35" s="183">
        <f t="shared" ref="K35:N35" si="13">K33+K34</f>
        <v>1</v>
      </c>
      <c r="L35" s="183">
        <f t="shared" si="13"/>
        <v>1</v>
      </c>
      <c r="M35" s="183">
        <f t="shared" si="13"/>
        <v>1</v>
      </c>
      <c r="N35" s="184">
        <f t="shared" si="13"/>
        <v>1</v>
      </c>
    </row>
    <row r="50" spans="1:3" x14ac:dyDescent="0.25">
      <c r="A50" t="s">
        <v>7</v>
      </c>
      <c r="B50" s="69" t="s">
        <v>121</v>
      </c>
      <c r="C50"/>
    </row>
    <row r="51" spans="1:3" x14ac:dyDescent="0.25">
      <c r="A51">
        <v>1</v>
      </c>
      <c r="B51" s="69" cm="1">
        <f t="array" ref="B51:C51">LINEST((class[class]=E5)*(class[flow]),(class[class]=E5)*(class[count]),FALSE)</f>
        <v>1.0136031274594379</v>
      </c>
      <c r="C51">
        <v>0</v>
      </c>
    </row>
    <row r="52" spans="1:3" x14ac:dyDescent="0.25">
      <c r="A52">
        <v>2</v>
      </c>
      <c r="B52" s="69" cm="1">
        <f t="array" ref="B52:C52">LINEST((class[class]=F5)*(class[flow]),(class[class]=F5)*(class[count]),FALSE)</f>
        <v>0.96067867827003806</v>
      </c>
      <c r="C52">
        <v>0</v>
      </c>
    </row>
    <row r="53" spans="1:3" x14ac:dyDescent="0.25">
      <c r="A53">
        <v>3</v>
      </c>
      <c r="B53" s="69" cm="1">
        <f t="array" ref="B53:C53">LINEST((class[class]=G5)*(class[flow]),(class[class]=G5)*(class[count]),FALSE)</f>
        <v>0.9305924359477028</v>
      </c>
      <c r="C53">
        <v>0</v>
      </c>
    </row>
    <row r="54" spans="1:3" x14ac:dyDescent="0.25">
      <c r="A54">
        <v>4</v>
      </c>
      <c r="B54" s="69" cm="1">
        <f t="array" ref="B54:C54">LINEST((class[class]=H5)*(class[flow]),(class[class]=H5)*(class[count]),FALSE)</f>
        <v>0.82803756256049099</v>
      </c>
      <c r="C54">
        <v>0</v>
      </c>
    </row>
  </sheetData>
  <mergeCells count="13">
    <mergeCell ref="D32:I32"/>
    <mergeCell ref="J32:N32"/>
    <mergeCell ref="D24:I24"/>
    <mergeCell ref="J24:N24"/>
    <mergeCell ref="D28:I28"/>
    <mergeCell ref="D30:I30"/>
    <mergeCell ref="D20:I20"/>
    <mergeCell ref="J20:N20"/>
    <mergeCell ref="D2:D5"/>
    <mergeCell ref="E2:I2"/>
    <mergeCell ref="J2:N2"/>
    <mergeCell ref="E3:I3"/>
    <mergeCell ref="J3:N3"/>
  </mergeCells>
  <conditionalFormatting sqref="E21:I23">
    <cfRule type="cellIs" dxfId="32" priority="3" operator="equal">
      <formula>0</formula>
    </cfRule>
  </conditionalFormatting>
  <conditionalFormatting sqref="E33:I35">
    <cfRule type="cellIs" dxfId="31" priority="2" operator="equal">
      <formula>0</formula>
    </cfRule>
  </conditionalFormatting>
  <conditionalFormatting sqref="K33:N35">
    <cfRule type="cellIs" dxfId="30" priority="1" operator="equal">
      <formula>0</formula>
    </cfRule>
  </conditionalFormatting>
  <pageMargins left="0.7" right="0.7" top="0.75" bottom="0.75" header="0.3" footer="0.3"/>
  <pageSetup scale="6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K2381"/>
  <sheetViews>
    <sheetView topLeftCell="A6" workbookViewId="0">
      <selection activeCell="F2385" sqref="F2385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2" bestFit="1" customWidth="1"/>
    <col min="4" max="4" width="12.5703125" bestFit="1" customWidth="1"/>
    <col min="5" max="5" width="12" bestFit="1" customWidth="1"/>
    <col min="6" max="6" width="12.5703125" bestFit="1" customWidth="1"/>
    <col min="7" max="7" width="12" bestFit="1" customWidth="1"/>
    <col min="8" max="8" width="12.5703125" bestFit="1" customWidth="1"/>
    <col min="9" max="9" width="12" bestFit="1" customWidth="1"/>
    <col min="10" max="10" width="17.7109375" bestFit="1" customWidth="1"/>
    <col min="11" max="11" width="16.5703125" bestFit="1" customWidth="1"/>
  </cols>
  <sheetData>
    <row r="3" spans="1:11" x14ac:dyDescent="0.25">
      <c r="B3" s="71" t="s">
        <v>126</v>
      </c>
    </row>
    <row r="4" spans="1:11" x14ac:dyDescent="0.25">
      <c r="B4">
        <v>1</v>
      </c>
      <c r="D4">
        <v>2</v>
      </c>
      <c r="F4">
        <v>3</v>
      </c>
      <c r="H4">
        <v>4</v>
      </c>
      <c r="J4" t="s">
        <v>127</v>
      </c>
      <c r="K4" t="s">
        <v>128</v>
      </c>
    </row>
    <row r="5" spans="1:11" x14ac:dyDescent="0.25">
      <c r="A5" s="71" t="s">
        <v>122</v>
      </c>
      <c r="B5" t="s">
        <v>124</v>
      </c>
      <c r="C5" t="s">
        <v>125</v>
      </c>
      <c r="D5" t="s">
        <v>124</v>
      </c>
      <c r="E5" t="s">
        <v>125</v>
      </c>
      <c r="F5" t="s">
        <v>124</v>
      </c>
      <c r="G5" t="s">
        <v>125</v>
      </c>
      <c r="H5" t="s">
        <v>124</v>
      </c>
      <c r="I5" t="s">
        <v>125</v>
      </c>
    </row>
    <row r="6" spans="1:11" x14ac:dyDescent="0.25">
      <c r="A6" s="72">
        <v>59</v>
      </c>
      <c r="B6" s="70">
        <v>90563</v>
      </c>
      <c r="C6" s="70">
        <v>99079.569336</v>
      </c>
      <c r="D6" s="70"/>
      <c r="E6" s="70"/>
      <c r="F6" s="70"/>
      <c r="G6" s="70"/>
      <c r="H6" s="70"/>
      <c r="I6" s="70"/>
      <c r="J6" s="70">
        <v>90563</v>
      </c>
      <c r="K6" s="70">
        <v>99079.569336</v>
      </c>
    </row>
    <row r="7" spans="1:11" x14ac:dyDescent="0.25">
      <c r="A7" s="72">
        <v>79</v>
      </c>
      <c r="B7" s="70"/>
      <c r="C7" s="70"/>
      <c r="D7" s="70"/>
      <c r="E7" s="70"/>
      <c r="F7" s="70"/>
      <c r="G7" s="70"/>
      <c r="H7" s="70">
        <v>2958</v>
      </c>
      <c r="I7" s="70">
        <v>2667.388805</v>
      </c>
      <c r="J7" s="70">
        <v>2958</v>
      </c>
      <c r="K7" s="70">
        <v>2667.388805</v>
      </c>
    </row>
    <row r="8" spans="1:11" x14ac:dyDescent="0.25">
      <c r="A8" s="72">
        <v>81</v>
      </c>
      <c r="B8" s="70"/>
      <c r="C8" s="70"/>
      <c r="D8" s="70"/>
      <c r="E8" s="70"/>
      <c r="F8" s="70">
        <v>24070</v>
      </c>
      <c r="G8" s="70">
        <v>16187.1109</v>
      </c>
      <c r="H8" s="70"/>
      <c r="I8" s="70"/>
      <c r="J8" s="70">
        <v>24070</v>
      </c>
      <c r="K8" s="70">
        <v>16187.1109</v>
      </c>
    </row>
    <row r="9" spans="1:11" x14ac:dyDescent="0.25">
      <c r="A9" s="72">
        <v>95</v>
      </c>
      <c r="B9" s="70"/>
      <c r="C9" s="70"/>
      <c r="D9" s="70"/>
      <c r="E9" s="70"/>
      <c r="F9" s="70">
        <v>15100</v>
      </c>
      <c r="G9" s="70">
        <v>19893.133086000002</v>
      </c>
      <c r="H9" s="70"/>
      <c r="I9" s="70"/>
      <c r="J9" s="70">
        <v>15100</v>
      </c>
      <c r="K9" s="70">
        <v>19893.133086000002</v>
      </c>
    </row>
    <row r="10" spans="1:11" x14ac:dyDescent="0.25">
      <c r="A10" s="72">
        <v>115</v>
      </c>
      <c r="B10" s="70"/>
      <c r="C10" s="70"/>
      <c r="D10" s="70"/>
      <c r="E10" s="70"/>
      <c r="F10" s="70"/>
      <c r="G10" s="70"/>
      <c r="H10" s="70">
        <v>5600</v>
      </c>
      <c r="I10" s="70">
        <v>1556.225594</v>
      </c>
      <c r="J10" s="70">
        <v>5600</v>
      </c>
      <c r="K10" s="70">
        <v>1556.225594</v>
      </c>
    </row>
    <row r="11" spans="1:11" x14ac:dyDescent="0.25">
      <c r="A11" s="72">
        <v>164</v>
      </c>
      <c r="B11" s="70"/>
      <c r="C11" s="70"/>
      <c r="D11" s="70"/>
      <c r="E11" s="70"/>
      <c r="F11" s="70"/>
      <c r="G11" s="70"/>
      <c r="H11" s="70">
        <v>6700</v>
      </c>
      <c r="I11" s="70">
        <v>5539.0922520000004</v>
      </c>
      <c r="J11" s="70">
        <v>6700</v>
      </c>
      <c r="K11" s="70">
        <v>5539.0922520000004</v>
      </c>
    </row>
    <row r="12" spans="1:11" x14ac:dyDescent="0.25">
      <c r="A12" s="72">
        <v>181</v>
      </c>
      <c r="B12" s="70"/>
      <c r="C12" s="70"/>
      <c r="D12" s="70"/>
      <c r="E12" s="70"/>
      <c r="F12" s="70">
        <v>2004</v>
      </c>
      <c r="G12" s="70">
        <v>2094.7465740000002</v>
      </c>
      <c r="H12" s="70"/>
      <c r="I12" s="70"/>
      <c r="J12" s="70">
        <v>2004</v>
      </c>
      <c r="K12" s="70">
        <v>2094.7465740000002</v>
      </c>
    </row>
    <row r="13" spans="1:11" x14ac:dyDescent="0.25">
      <c r="A13" s="72">
        <v>187</v>
      </c>
      <c r="B13" s="70"/>
      <c r="C13" s="70"/>
      <c r="D13" s="70"/>
      <c r="E13" s="70"/>
      <c r="F13" s="70"/>
      <c r="G13" s="70"/>
      <c r="H13" s="70">
        <v>9300</v>
      </c>
      <c r="I13" s="70">
        <v>7204.3103289999999</v>
      </c>
      <c r="J13" s="70">
        <v>9300</v>
      </c>
      <c r="K13" s="70">
        <v>7204.3103289999999</v>
      </c>
    </row>
    <row r="14" spans="1:11" x14ac:dyDescent="0.25">
      <c r="A14" s="72">
        <v>245</v>
      </c>
      <c r="B14" s="70"/>
      <c r="C14" s="70"/>
      <c r="D14" s="70"/>
      <c r="E14" s="70"/>
      <c r="F14" s="70">
        <v>19052</v>
      </c>
      <c r="G14" s="70">
        <v>17985.015014000001</v>
      </c>
      <c r="H14" s="70"/>
      <c r="I14" s="70"/>
      <c r="J14" s="70">
        <v>19052</v>
      </c>
      <c r="K14" s="70">
        <v>17985.015014000001</v>
      </c>
    </row>
    <row r="15" spans="1:11" x14ac:dyDescent="0.25">
      <c r="A15" s="72">
        <v>249</v>
      </c>
      <c r="B15" s="70"/>
      <c r="C15" s="70"/>
      <c r="D15" s="70"/>
      <c r="E15" s="70"/>
      <c r="F15" s="70"/>
      <c r="G15" s="70"/>
      <c r="H15" s="70">
        <v>5824</v>
      </c>
      <c r="I15" s="70">
        <v>1029.0907099999999</v>
      </c>
      <c r="J15" s="70">
        <v>5824</v>
      </c>
      <c r="K15" s="70">
        <v>1029.0907099999999</v>
      </c>
    </row>
    <row r="16" spans="1:11" x14ac:dyDescent="0.25">
      <c r="A16" s="72">
        <v>263</v>
      </c>
      <c r="B16" s="70"/>
      <c r="C16" s="70"/>
      <c r="D16" s="70"/>
      <c r="E16" s="70"/>
      <c r="F16" s="70">
        <v>35500</v>
      </c>
      <c r="G16" s="70">
        <v>36434.458985999998</v>
      </c>
      <c r="H16" s="70"/>
      <c r="I16" s="70"/>
      <c r="J16" s="70">
        <v>35500</v>
      </c>
      <c r="K16" s="70">
        <v>36434.458985999998</v>
      </c>
    </row>
    <row r="17" spans="1:11" x14ac:dyDescent="0.25">
      <c r="A17" s="72">
        <v>270</v>
      </c>
      <c r="B17" s="70"/>
      <c r="C17" s="70"/>
      <c r="D17" s="70"/>
      <c r="E17" s="70"/>
      <c r="F17" s="70"/>
      <c r="G17" s="70"/>
      <c r="H17" s="70">
        <v>6878</v>
      </c>
      <c r="I17" s="70">
        <v>3612.3229529999999</v>
      </c>
      <c r="J17" s="70">
        <v>6878</v>
      </c>
      <c r="K17" s="70">
        <v>3612.3229529999999</v>
      </c>
    </row>
    <row r="18" spans="1:11" x14ac:dyDescent="0.25">
      <c r="A18" s="72">
        <v>281</v>
      </c>
      <c r="B18" s="70"/>
      <c r="C18" s="70"/>
      <c r="D18" s="70"/>
      <c r="E18" s="70"/>
      <c r="F18" s="70"/>
      <c r="G18" s="70"/>
      <c r="H18" s="70">
        <v>12827</v>
      </c>
      <c r="I18" s="70">
        <v>20874.386337</v>
      </c>
      <c r="J18" s="70">
        <v>12827</v>
      </c>
      <c r="K18" s="70">
        <v>20874.386337</v>
      </c>
    </row>
    <row r="19" spans="1:11" x14ac:dyDescent="0.25">
      <c r="A19" s="72">
        <v>320</v>
      </c>
      <c r="B19" s="70"/>
      <c r="C19" s="70"/>
      <c r="D19" s="70"/>
      <c r="E19" s="70"/>
      <c r="F19" s="70">
        <v>25749</v>
      </c>
      <c r="G19" s="70">
        <v>36396.181579999997</v>
      </c>
      <c r="H19" s="70"/>
      <c r="I19" s="70"/>
      <c r="J19" s="70">
        <v>25749</v>
      </c>
      <c r="K19" s="70">
        <v>36396.181579999997</v>
      </c>
    </row>
    <row r="20" spans="1:11" x14ac:dyDescent="0.25">
      <c r="A20" s="72">
        <v>325</v>
      </c>
      <c r="B20" s="70"/>
      <c r="C20" s="70"/>
      <c r="D20" s="70"/>
      <c r="E20" s="70"/>
      <c r="F20" s="70"/>
      <c r="G20" s="70"/>
      <c r="H20" s="70">
        <v>10900</v>
      </c>
      <c r="I20" s="70">
        <v>8424.9104000000007</v>
      </c>
      <c r="J20" s="70">
        <v>10900</v>
      </c>
      <c r="K20" s="70">
        <v>8424.9104000000007</v>
      </c>
    </row>
    <row r="21" spans="1:11" x14ac:dyDescent="0.25">
      <c r="A21" s="72">
        <v>333</v>
      </c>
      <c r="B21" s="70"/>
      <c r="C21" s="70"/>
      <c r="D21" s="70"/>
      <c r="E21" s="70"/>
      <c r="F21" s="70">
        <v>24986</v>
      </c>
      <c r="G21" s="70">
        <v>16218.309455000001</v>
      </c>
      <c r="H21" s="70"/>
      <c r="I21" s="70"/>
      <c r="J21" s="70">
        <v>24986</v>
      </c>
      <c r="K21" s="70">
        <v>16218.309455000001</v>
      </c>
    </row>
    <row r="22" spans="1:11" x14ac:dyDescent="0.25">
      <c r="A22" s="72">
        <v>369</v>
      </c>
      <c r="B22" s="70"/>
      <c r="C22" s="70"/>
      <c r="D22" s="70"/>
      <c r="E22" s="70"/>
      <c r="F22" s="70">
        <v>40462</v>
      </c>
      <c r="G22" s="70">
        <v>38144.093382999999</v>
      </c>
      <c r="H22" s="70"/>
      <c r="I22" s="70"/>
      <c r="J22" s="70">
        <v>40462</v>
      </c>
      <c r="K22" s="70">
        <v>38144.093382999999</v>
      </c>
    </row>
    <row r="23" spans="1:11" x14ac:dyDescent="0.25">
      <c r="A23" s="72">
        <v>379</v>
      </c>
      <c r="B23" s="70"/>
      <c r="C23" s="70"/>
      <c r="D23" s="70"/>
      <c r="E23" s="70"/>
      <c r="F23" s="70"/>
      <c r="G23" s="70"/>
      <c r="H23" s="70">
        <v>12838</v>
      </c>
      <c r="I23" s="70">
        <v>9095.2066649999997</v>
      </c>
      <c r="J23" s="70">
        <v>12838</v>
      </c>
      <c r="K23" s="70">
        <v>9095.2066649999997</v>
      </c>
    </row>
    <row r="24" spans="1:11" x14ac:dyDescent="0.25">
      <c r="A24" s="72">
        <v>383</v>
      </c>
      <c r="B24" s="70"/>
      <c r="C24" s="70"/>
      <c r="D24" s="70"/>
      <c r="E24" s="70"/>
      <c r="F24" s="70"/>
      <c r="G24" s="70"/>
      <c r="H24" s="70">
        <v>6900</v>
      </c>
      <c r="I24" s="70">
        <v>5797.4260509999995</v>
      </c>
      <c r="J24" s="70">
        <v>6900</v>
      </c>
      <c r="K24" s="70">
        <v>5797.4260509999995</v>
      </c>
    </row>
    <row r="25" spans="1:11" x14ac:dyDescent="0.25">
      <c r="A25" s="72">
        <v>389</v>
      </c>
      <c r="B25" s="70"/>
      <c r="C25" s="70"/>
      <c r="D25" s="70"/>
      <c r="E25" s="70"/>
      <c r="F25" s="70"/>
      <c r="G25" s="70"/>
      <c r="H25" s="70">
        <v>8372</v>
      </c>
      <c r="I25" s="70">
        <v>13468.936789000001</v>
      </c>
      <c r="J25" s="70">
        <v>8372</v>
      </c>
      <c r="K25" s="70">
        <v>13468.936789000001</v>
      </c>
    </row>
    <row r="26" spans="1:11" x14ac:dyDescent="0.25">
      <c r="A26" s="72">
        <v>393</v>
      </c>
      <c r="B26" s="70"/>
      <c r="C26" s="70"/>
      <c r="D26" s="70"/>
      <c r="E26" s="70"/>
      <c r="F26" s="70"/>
      <c r="G26" s="70"/>
      <c r="H26" s="70">
        <v>7300</v>
      </c>
      <c r="I26" s="70">
        <v>4456.8857189999999</v>
      </c>
      <c r="J26" s="70">
        <v>7300</v>
      </c>
      <c r="K26" s="70">
        <v>4456.8857189999999</v>
      </c>
    </row>
    <row r="27" spans="1:11" x14ac:dyDescent="0.25">
      <c r="A27" s="72">
        <v>420</v>
      </c>
      <c r="B27" s="70"/>
      <c r="C27" s="70"/>
      <c r="D27" s="70"/>
      <c r="E27" s="70"/>
      <c r="F27" s="70"/>
      <c r="G27" s="70"/>
      <c r="H27" s="70">
        <v>7542</v>
      </c>
      <c r="I27" s="70">
        <v>12955.527342999998</v>
      </c>
      <c r="J27" s="70">
        <v>7542</v>
      </c>
      <c r="K27" s="70">
        <v>12955.527342999998</v>
      </c>
    </row>
    <row r="28" spans="1:11" x14ac:dyDescent="0.25">
      <c r="A28" s="72">
        <v>422</v>
      </c>
      <c r="B28" s="70"/>
      <c r="C28" s="70"/>
      <c r="D28" s="70"/>
      <c r="E28" s="70"/>
      <c r="F28" s="70">
        <v>21400</v>
      </c>
      <c r="G28" s="70">
        <v>11546.798439</v>
      </c>
      <c r="H28" s="70"/>
      <c r="I28" s="70"/>
      <c r="J28" s="70">
        <v>21400</v>
      </c>
      <c r="K28" s="70">
        <v>11546.798439</v>
      </c>
    </row>
    <row r="29" spans="1:11" x14ac:dyDescent="0.25">
      <c r="A29" s="72">
        <v>457</v>
      </c>
      <c r="B29" s="70">
        <v>40336</v>
      </c>
      <c r="C29" s="70">
        <v>38501.084961</v>
      </c>
      <c r="D29" s="70"/>
      <c r="E29" s="70"/>
      <c r="F29" s="70"/>
      <c r="G29" s="70"/>
      <c r="H29" s="70"/>
      <c r="I29" s="70"/>
      <c r="J29" s="70">
        <v>40336</v>
      </c>
      <c r="K29" s="70">
        <v>38501.084961</v>
      </c>
    </row>
    <row r="30" spans="1:11" x14ac:dyDescent="0.25">
      <c r="A30" s="72">
        <v>459</v>
      </c>
      <c r="B30" s="70">
        <v>21448</v>
      </c>
      <c r="C30" s="70">
        <v>20916.753867999996</v>
      </c>
      <c r="D30" s="70"/>
      <c r="E30" s="70"/>
      <c r="F30" s="70"/>
      <c r="G30" s="70"/>
      <c r="H30" s="70"/>
      <c r="I30" s="70"/>
      <c r="J30" s="70">
        <v>21448</v>
      </c>
      <c r="K30" s="70">
        <v>20916.753867999996</v>
      </c>
    </row>
    <row r="31" spans="1:11" x14ac:dyDescent="0.25">
      <c r="A31" s="72">
        <v>460</v>
      </c>
      <c r="B31" s="70">
        <v>17291</v>
      </c>
      <c r="C31" s="70">
        <v>22064.320259</v>
      </c>
      <c r="D31" s="70"/>
      <c r="E31" s="70"/>
      <c r="F31" s="70"/>
      <c r="G31" s="70"/>
      <c r="H31" s="70"/>
      <c r="I31" s="70"/>
      <c r="J31" s="70">
        <v>17291</v>
      </c>
      <c r="K31" s="70">
        <v>22064.320259</v>
      </c>
    </row>
    <row r="32" spans="1:11" x14ac:dyDescent="0.25">
      <c r="A32" s="72">
        <v>461</v>
      </c>
      <c r="B32" s="70">
        <v>22226</v>
      </c>
      <c r="C32" s="70">
        <v>20916.753867999996</v>
      </c>
      <c r="D32" s="70"/>
      <c r="E32" s="70"/>
      <c r="F32" s="70"/>
      <c r="G32" s="70"/>
      <c r="H32" s="70"/>
      <c r="I32" s="70"/>
      <c r="J32" s="70">
        <v>22226</v>
      </c>
      <c r="K32" s="70">
        <v>20916.753867999996</v>
      </c>
    </row>
    <row r="33" spans="1:11" x14ac:dyDescent="0.25">
      <c r="A33" s="72">
        <v>464</v>
      </c>
      <c r="B33" s="70">
        <v>21004</v>
      </c>
      <c r="C33" s="70">
        <v>20937.111541000002</v>
      </c>
      <c r="D33" s="70"/>
      <c r="E33" s="70"/>
      <c r="F33" s="70"/>
      <c r="G33" s="70"/>
      <c r="H33" s="70"/>
      <c r="I33" s="70"/>
      <c r="J33" s="70">
        <v>21004</v>
      </c>
      <c r="K33" s="70">
        <v>20937.111541000002</v>
      </c>
    </row>
    <row r="34" spans="1:11" x14ac:dyDescent="0.25">
      <c r="A34" s="72">
        <v>466</v>
      </c>
      <c r="B34" s="70"/>
      <c r="C34" s="70"/>
      <c r="D34" s="70"/>
      <c r="E34" s="70"/>
      <c r="F34" s="70">
        <v>23936</v>
      </c>
      <c r="G34" s="70">
        <v>20993.179717999999</v>
      </c>
      <c r="H34" s="70"/>
      <c r="I34" s="70"/>
      <c r="J34" s="70">
        <v>23936</v>
      </c>
      <c r="K34" s="70">
        <v>20993.179717999999</v>
      </c>
    </row>
    <row r="35" spans="1:11" x14ac:dyDescent="0.25">
      <c r="A35" s="72">
        <v>468</v>
      </c>
      <c r="B35" s="70">
        <v>20580</v>
      </c>
      <c r="C35" s="70">
        <v>18627.984171000004</v>
      </c>
      <c r="D35" s="70"/>
      <c r="E35" s="70"/>
      <c r="F35" s="70"/>
      <c r="G35" s="70"/>
      <c r="H35" s="70"/>
      <c r="I35" s="70"/>
      <c r="J35" s="70">
        <v>20580</v>
      </c>
      <c r="K35" s="70">
        <v>18627.984171000004</v>
      </c>
    </row>
    <row r="36" spans="1:11" x14ac:dyDescent="0.25">
      <c r="A36" s="72">
        <v>469</v>
      </c>
      <c r="B36" s="70">
        <v>20717</v>
      </c>
      <c r="C36" s="70">
        <v>23946.688805000002</v>
      </c>
      <c r="D36" s="70"/>
      <c r="E36" s="70"/>
      <c r="F36" s="70"/>
      <c r="G36" s="70"/>
      <c r="H36" s="70"/>
      <c r="I36" s="70"/>
      <c r="J36" s="70">
        <v>20717</v>
      </c>
      <c r="K36" s="70">
        <v>23946.688805000002</v>
      </c>
    </row>
    <row r="37" spans="1:11" x14ac:dyDescent="0.25">
      <c r="A37" s="72">
        <v>470</v>
      </c>
      <c r="B37" s="70">
        <v>21575</v>
      </c>
      <c r="C37" s="70">
        <v>22948.723755999999</v>
      </c>
      <c r="D37" s="70"/>
      <c r="E37" s="70"/>
      <c r="F37" s="70"/>
      <c r="G37" s="70"/>
      <c r="H37" s="70"/>
      <c r="I37" s="70"/>
      <c r="J37" s="70">
        <v>21575</v>
      </c>
      <c r="K37" s="70">
        <v>22948.723755999999</v>
      </c>
    </row>
    <row r="38" spans="1:11" x14ac:dyDescent="0.25">
      <c r="A38" s="72">
        <v>473</v>
      </c>
      <c r="B38" s="70">
        <v>20638</v>
      </c>
      <c r="C38" s="70">
        <v>20853.126743999997</v>
      </c>
      <c r="D38" s="70"/>
      <c r="E38" s="70"/>
      <c r="F38" s="70"/>
      <c r="G38" s="70"/>
      <c r="H38" s="70"/>
      <c r="I38" s="70"/>
      <c r="J38" s="70">
        <v>20638</v>
      </c>
      <c r="K38" s="70">
        <v>20853.126743999997</v>
      </c>
    </row>
    <row r="39" spans="1:11" x14ac:dyDescent="0.25">
      <c r="A39" s="72">
        <v>474</v>
      </c>
      <c r="B39" s="70">
        <v>71505</v>
      </c>
      <c r="C39" s="70">
        <v>77749.018066999997</v>
      </c>
      <c r="D39" s="70"/>
      <c r="E39" s="70"/>
      <c r="F39" s="70"/>
      <c r="G39" s="70"/>
      <c r="H39" s="70"/>
      <c r="I39" s="70"/>
      <c r="J39" s="70">
        <v>71505</v>
      </c>
      <c r="K39" s="70">
        <v>77749.018066999997</v>
      </c>
    </row>
    <row r="40" spans="1:11" x14ac:dyDescent="0.25">
      <c r="A40" s="72">
        <v>510</v>
      </c>
      <c r="B40" s="70">
        <v>21019</v>
      </c>
      <c r="C40" s="70">
        <v>23420.203555999997</v>
      </c>
      <c r="D40" s="70"/>
      <c r="E40" s="70"/>
      <c r="F40" s="70"/>
      <c r="G40" s="70"/>
      <c r="H40" s="70"/>
      <c r="I40" s="70"/>
      <c r="J40" s="70">
        <v>21019</v>
      </c>
      <c r="K40" s="70">
        <v>23420.203555999997</v>
      </c>
    </row>
    <row r="41" spans="1:11" x14ac:dyDescent="0.25">
      <c r="A41" s="72">
        <v>512</v>
      </c>
      <c r="B41" s="70">
        <v>21169</v>
      </c>
      <c r="C41" s="70">
        <v>20344.507533</v>
      </c>
      <c r="D41" s="70"/>
      <c r="E41" s="70"/>
      <c r="F41" s="70"/>
      <c r="G41" s="70"/>
      <c r="H41" s="70"/>
      <c r="I41" s="70"/>
      <c r="J41" s="70">
        <v>21169</v>
      </c>
      <c r="K41" s="70">
        <v>20344.507533</v>
      </c>
    </row>
    <row r="42" spans="1:11" x14ac:dyDescent="0.25">
      <c r="A42" s="72">
        <v>513</v>
      </c>
      <c r="B42" s="70">
        <v>20191</v>
      </c>
      <c r="C42" s="70">
        <v>15725.298050000001</v>
      </c>
      <c r="D42" s="70"/>
      <c r="E42" s="70"/>
      <c r="F42" s="70"/>
      <c r="G42" s="70"/>
      <c r="H42" s="70"/>
      <c r="I42" s="70"/>
      <c r="J42" s="70">
        <v>20191</v>
      </c>
      <c r="K42" s="70">
        <v>15725.298050000001</v>
      </c>
    </row>
    <row r="43" spans="1:11" x14ac:dyDescent="0.25">
      <c r="A43" s="72">
        <v>516</v>
      </c>
      <c r="B43" s="70">
        <v>103598</v>
      </c>
      <c r="C43" s="70">
        <v>99059.642577999999</v>
      </c>
      <c r="D43" s="70"/>
      <c r="E43" s="70"/>
      <c r="F43" s="70"/>
      <c r="G43" s="70"/>
      <c r="H43" s="70"/>
      <c r="I43" s="70"/>
      <c r="J43" s="70">
        <v>103598</v>
      </c>
      <c r="K43" s="70">
        <v>99059.642577999999</v>
      </c>
    </row>
    <row r="44" spans="1:11" x14ac:dyDescent="0.25">
      <c r="A44" s="72">
        <v>525</v>
      </c>
      <c r="B44" s="70">
        <v>24604</v>
      </c>
      <c r="C44" s="70">
        <v>22651.178650999995</v>
      </c>
      <c r="D44" s="70"/>
      <c r="E44" s="70"/>
      <c r="F44" s="70"/>
      <c r="G44" s="70"/>
      <c r="H44" s="70"/>
      <c r="I44" s="70"/>
      <c r="J44" s="70">
        <v>24604</v>
      </c>
      <c r="K44" s="70">
        <v>22651.178650999995</v>
      </c>
    </row>
    <row r="45" spans="1:11" x14ac:dyDescent="0.25">
      <c r="A45" s="72">
        <v>526</v>
      </c>
      <c r="B45" s="70">
        <v>23285</v>
      </c>
      <c r="C45" s="70">
        <v>22619.467886999999</v>
      </c>
      <c r="D45" s="70"/>
      <c r="E45" s="70"/>
      <c r="F45" s="70"/>
      <c r="G45" s="70"/>
      <c r="H45" s="70"/>
      <c r="I45" s="70"/>
      <c r="J45" s="70">
        <v>23285</v>
      </c>
      <c r="K45" s="70">
        <v>22619.467886999999</v>
      </c>
    </row>
    <row r="46" spans="1:11" x14ac:dyDescent="0.25">
      <c r="A46" s="72">
        <v>549</v>
      </c>
      <c r="B46" s="70"/>
      <c r="C46" s="70"/>
      <c r="D46" s="70"/>
      <c r="E46" s="70"/>
      <c r="F46" s="70"/>
      <c r="G46" s="70"/>
      <c r="H46" s="70">
        <v>3300</v>
      </c>
      <c r="I46" s="70">
        <v>869.96478699999989</v>
      </c>
      <c r="J46" s="70">
        <v>3300</v>
      </c>
      <c r="K46" s="70">
        <v>869.96478699999989</v>
      </c>
    </row>
    <row r="47" spans="1:11" x14ac:dyDescent="0.25">
      <c r="A47" s="72">
        <v>553</v>
      </c>
      <c r="B47" s="70">
        <v>23856</v>
      </c>
      <c r="C47" s="70">
        <v>20981.255256</v>
      </c>
      <c r="D47" s="70"/>
      <c r="E47" s="70"/>
      <c r="F47" s="70"/>
      <c r="G47" s="70"/>
      <c r="H47" s="70"/>
      <c r="I47" s="70"/>
      <c r="J47" s="70">
        <v>23856</v>
      </c>
      <c r="K47" s="70">
        <v>20981.255256</v>
      </c>
    </row>
    <row r="48" spans="1:11" x14ac:dyDescent="0.25">
      <c r="A48" s="72">
        <v>554</v>
      </c>
      <c r="B48" s="70">
        <v>110651</v>
      </c>
      <c r="C48" s="70">
        <v>116504.724609</v>
      </c>
      <c r="D48" s="70"/>
      <c r="E48" s="70"/>
      <c r="F48" s="70"/>
      <c r="G48" s="70"/>
      <c r="H48" s="70"/>
      <c r="I48" s="70"/>
      <c r="J48" s="70">
        <v>110651</v>
      </c>
      <c r="K48" s="70">
        <v>116504.724609</v>
      </c>
    </row>
    <row r="49" spans="1:11" x14ac:dyDescent="0.25">
      <c r="A49" s="72">
        <v>556</v>
      </c>
      <c r="B49" s="70">
        <v>97834</v>
      </c>
      <c r="C49" s="70">
        <v>103337.96044900001</v>
      </c>
      <c r="D49" s="70"/>
      <c r="E49" s="70"/>
      <c r="F49" s="70"/>
      <c r="G49" s="70"/>
      <c r="H49" s="70"/>
      <c r="I49" s="70"/>
      <c r="J49" s="70">
        <v>97834</v>
      </c>
      <c r="K49" s="70">
        <v>103337.96044900001</v>
      </c>
    </row>
    <row r="50" spans="1:11" x14ac:dyDescent="0.25">
      <c r="A50" s="72">
        <v>558</v>
      </c>
      <c r="B50" s="70">
        <v>62116</v>
      </c>
      <c r="C50" s="70">
        <v>56741.877928999995</v>
      </c>
      <c r="D50" s="70"/>
      <c r="E50" s="70"/>
      <c r="F50" s="70"/>
      <c r="G50" s="70"/>
      <c r="H50" s="70"/>
      <c r="I50" s="70"/>
      <c r="J50" s="70">
        <v>62116</v>
      </c>
      <c r="K50" s="70">
        <v>56741.877928999995</v>
      </c>
    </row>
    <row r="51" spans="1:11" x14ac:dyDescent="0.25">
      <c r="A51" s="72">
        <v>563</v>
      </c>
      <c r="B51" s="70"/>
      <c r="C51" s="70"/>
      <c r="D51" s="70"/>
      <c r="E51" s="70"/>
      <c r="F51" s="70"/>
      <c r="G51" s="70"/>
      <c r="H51" s="70">
        <v>10400</v>
      </c>
      <c r="I51" s="70">
        <v>13103.579232</v>
      </c>
      <c r="J51" s="70">
        <v>10400</v>
      </c>
      <c r="K51" s="70">
        <v>13103.579232</v>
      </c>
    </row>
    <row r="52" spans="1:11" x14ac:dyDescent="0.25">
      <c r="A52" s="72">
        <v>568</v>
      </c>
      <c r="B52" s="70">
        <v>99390</v>
      </c>
      <c r="C52" s="70">
        <v>104962.455078</v>
      </c>
      <c r="D52" s="70"/>
      <c r="E52" s="70"/>
      <c r="F52" s="70"/>
      <c r="G52" s="70"/>
      <c r="H52" s="70"/>
      <c r="I52" s="70"/>
      <c r="J52" s="70">
        <v>99390</v>
      </c>
      <c r="K52" s="70">
        <v>104962.455078</v>
      </c>
    </row>
    <row r="53" spans="1:11" x14ac:dyDescent="0.25">
      <c r="A53" s="72">
        <v>570</v>
      </c>
      <c r="B53" s="70">
        <v>108205</v>
      </c>
      <c r="C53" s="70">
        <v>105989.027344</v>
      </c>
      <c r="D53" s="70"/>
      <c r="E53" s="70"/>
      <c r="F53" s="70"/>
      <c r="G53" s="70"/>
      <c r="H53" s="70"/>
      <c r="I53" s="70"/>
      <c r="J53" s="70">
        <v>108205</v>
      </c>
      <c r="K53" s="70">
        <v>105989.027344</v>
      </c>
    </row>
    <row r="54" spans="1:11" x14ac:dyDescent="0.25">
      <c r="A54" s="72">
        <v>574</v>
      </c>
      <c r="B54" s="70">
        <v>161762</v>
      </c>
      <c r="C54" s="70">
        <v>165472.37890700001</v>
      </c>
      <c r="D54" s="70"/>
      <c r="E54" s="70"/>
      <c r="F54" s="70"/>
      <c r="G54" s="70"/>
      <c r="H54" s="70"/>
      <c r="I54" s="70"/>
      <c r="J54" s="70">
        <v>161762</v>
      </c>
      <c r="K54" s="70">
        <v>165472.37890700001</v>
      </c>
    </row>
    <row r="55" spans="1:11" x14ac:dyDescent="0.25">
      <c r="A55" s="72">
        <v>579</v>
      </c>
      <c r="B55" s="70">
        <v>60014</v>
      </c>
      <c r="C55" s="70">
        <v>66906.283204000007</v>
      </c>
      <c r="D55" s="70"/>
      <c r="E55" s="70"/>
      <c r="F55" s="70"/>
      <c r="G55" s="70"/>
      <c r="H55" s="70"/>
      <c r="I55" s="70"/>
      <c r="J55" s="70">
        <v>60014</v>
      </c>
      <c r="K55" s="70">
        <v>66906.283204000007</v>
      </c>
    </row>
    <row r="56" spans="1:11" x14ac:dyDescent="0.25">
      <c r="A56" s="72">
        <v>589</v>
      </c>
      <c r="B56" s="70">
        <v>55874</v>
      </c>
      <c r="C56" s="70">
        <v>68660.273436999996</v>
      </c>
      <c r="D56" s="70"/>
      <c r="E56" s="70"/>
      <c r="F56" s="70"/>
      <c r="G56" s="70"/>
      <c r="H56" s="70"/>
      <c r="I56" s="70"/>
      <c r="J56" s="70">
        <v>55874</v>
      </c>
      <c r="K56" s="70">
        <v>68660.273436999996</v>
      </c>
    </row>
    <row r="57" spans="1:11" x14ac:dyDescent="0.25">
      <c r="A57" s="72">
        <v>601</v>
      </c>
      <c r="B57" s="70"/>
      <c r="C57" s="70"/>
      <c r="D57" s="70"/>
      <c r="E57" s="70"/>
      <c r="F57" s="70">
        <v>9800</v>
      </c>
      <c r="G57" s="70">
        <v>6094.0577549999998</v>
      </c>
      <c r="H57" s="70"/>
      <c r="I57" s="70"/>
      <c r="J57" s="70">
        <v>9800</v>
      </c>
      <c r="K57" s="70">
        <v>6094.0577549999998</v>
      </c>
    </row>
    <row r="58" spans="1:11" x14ac:dyDescent="0.25">
      <c r="A58" s="72">
        <v>608</v>
      </c>
      <c r="B58" s="70"/>
      <c r="C58" s="70"/>
      <c r="D58" s="70"/>
      <c r="E58" s="70"/>
      <c r="F58" s="70">
        <v>20800</v>
      </c>
      <c r="G58" s="70">
        <v>18495.697616999998</v>
      </c>
      <c r="H58" s="70"/>
      <c r="I58" s="70"/>
      <c r="J58" s="70">
        <v>20800</v>
      </c>
      <c r="K58" s="70">
        <v>18495.697616999998</v>
      </c>
    </row>
    <row r="59" spans="1:11" x14ac:dyDescent="0.25">
      <c r="A59" s="72">
        <v>615</v>
      </c>
      <c r="B59" s="70">
        <v>100358</v>
      </c>
      <c r="C59" s="70">
        <v>95828.199706999992</v>
      </c>
      <c r="D59" s="70"/>
      <c r="E59" s="70"/>
      <c r="F59" s="70"/>
      <c r="G59" s="70"/>
      <c r="H59" s="70"/>
      <c r="I59" s="70"/>
      <c r="J59" s="70">
        <v>100358</v>
      </c>
      <c r="K59" s="70">
        <v>95828.199706999992</v>
      </c>
    </row>
    <row r="60" spans="1:11" x14ac:dyDescent="0.25">
      <c r="A60" s="72">
        <v>618</v>
      </c>
      <c r="B60" s="70"/>
      <c r="C60" s="70"/>
      <c r="D60" s="70">
        <v>5522</v>
      </c>
      <c r="E60" s="70">
        <v>4930.3948199999995</v>
      </c>
      <c r="F60" s="70"/>
      <c r="G60" s="70"/>
      <c r="H60" s="70"/>
      <c r="I60" s="70"/>
      <c r="J60" s="70">
        <v>5522</v>
      </c>
      <c r="K60" s="70">
        <v>4930.3948199999995</v>
      </c>
    </row>
    <row r="61" spans="1:11" x14ac:dyDescent="0.25">
      <c r="A61" s="72">
        <v>621</v>
      </c>
      <c r="B61" s="70">
        <v>95566</v>
      </c>
      <c r="C61" s="70">
        <v>96256.835938000004</v>
      </c>
      <c r="D61" s="70"/>
      <c r="E61" s="70"/>
      <c r="F61" s="70"/>
      <c r="G61" s="70"/>
      <c r="H61" s="70"/>
      <c r="I61" s="70"/>
      <c r="J61" s="70">
        <v>95566</v>
      </c>
      <c r="K61" s="70">
        <v>96256.835938000004</v>
      </c>
    </row>
    <row r="62" spans="1:11" x14ac:dyDescent="0.25">
      <c r="A62" s="72">
        <v>627</v>
      </c>
      <c r="B62" s="70"/>
      <c r="C62" s="70"/>
      <c r="D62" s="70">
        <v>10633</v>
      </c>
      <c r="E62" s="70">
        <v>3297.9913940000001</v>
      </c>
      <c r="F62" s="70"/>
      <c r="G62" s="70"/>
      <c r="H62" s="70"/>
      <c r="I62" s="70"/>
      <c r="J62" s="70">
        <v>10633</v>
      </c>
      <c r="K62" s="70">
        <v>3297.9913940000001</v>
      </c>
    </row>
    <row r="63" spans="1:11" x14ac:dyDescent="0.25">
      <c r="A63" s="72">
        <v>632</v>
      </c>
      <c r="B63" s="70"/>
      <c r="C63" s="70"/>
      <c r="D63" s="70"/>
      <c r="E63" s="70"/>
      <c r="F63" s="70">
        <v>10272</v>
      </c>
      <c r="G63" s="70">
        <v>10110.551546000001</v>
      </c>
      <c r="H63" s="70"/>
      <c r="I63" s="70"/>
      <c r="J63" s="70">
        <v>10272</v>
      </c>
      <c r="K63" s="70">
        <v>10110.551546000001</v>
      </c>
    </row>
    <row r="64" spans="1:11" x14ac:dyDescent="0.25">
      <c r="A64" s="72">
        <v>643</v>
      </c>
      <c r="B64" s="70">
        <v>105824</v>
      </c>
      <c r="C64" s="70">
        <v>106887.13769600001</v>
      </c>
      <c r="D64" s="70"/>
      <c r="E64" s="70"/>
      <c r="F64" s="70"/>
      <c r="G64" s="70"/>
      <c r="H64" s="70"/>
      <c r="I64" s="70"/>
      <c r="J64" s="70">
        <v>105824</v>
      </c>
      <c r="K64" s="70">
        <v>106887.13769600001</v>
      </c>
    </row>
    <row r="65" spans="1:11" x14ac:dyDescent="0.25">
      <c r="A65" s="72">
        <v>663</v>
      </c>
      <c r="B65" s="70">
        <v>20291</v>
      </c>
      <c r="C65" s="70">
        <v>14328.058105999999</v>
      </c>
      <c r="D65" s="70"/>
      <c r="E65" s="70"/>
      <c r="F65" s="70"/>
      <c r="G65" s="70"/>
      <c r="H65" s="70"/>
      <c r="I65" s="70"/>
      <c r="J65" s="70">
        <v>20291</v>
      </c>
      <c r="K65" s="70">
        <v>14328.058105999999</v>
      </c>
    </row>
    <row r="66" spans="1:11" x14ac:dyDescent="0.25">
      <c r="A66" s="72">
        <v>669</v>
      </c>
      <c r="B66" s="70">
        <v>98636</v>
      </c>
      <c r="C66" s="70">
        <v>96128.014647999997</v>
      </c>
      <c r="D66" s="70"/>
      <c r="E66" s="70"/>
      <c r="F66" s="70"/>
      <c r="G66" s="70"/>
      <c r="H66" s="70"/>
      <c r="I66" s="70"/>
      <c r="J66" s="70">
        <v>98636</v>
      </c>
      <c r="K66" s="70">
        <v>96128.014647999997</v>
      </c>
    </row>
    <row r="67" spans="1:11" x14ac:dyDescent="0.25">
      <c r="A67" s="72">
        <v>671</v>
      </c>
      <c r="B67" s="70">
        <v>95533</v>
      </c>
      <c r="C67" s="70">
        <v>93664.69384800001</v>
      </c>
      <c r="D67" s="70"/>
      <c r="E67" s="70"/>
      <c r="F67" s="70"/>
      <c r="G67" s="70"/>
      <c r="H67" s="70"/>
      <c r="I67" s="70"/>
      <c r="J67" s="70">
        <v>95533</v>
      </c>
      <c r="K67" s="70">
        <v>93664.69384800001</v>
      </c>
    </row>
    <row r="68" spans="1:11" x14ac:dyDescent="0.25">
      <c r="A68" s="72">
        <v>673</v>
      </c>
      <c r="B68" s="70">
        <v>93015</v>
      </c>
      <c r="C68" s="70">
        <v>88528.632812999989</v>
      </c>
      <c r="D68" s="70"/>
      <c r="E68" s="70"/>
      <c r="F68" s="70"/>
      <c r="G68" s="70"/>
      <c r="H68" s="70"/>
      <c r="I68" s="70"/>
      <c r="J68" s="70">
        <v>93015</v>
      </c>
      <c r="K68" s="70">
        <v>88528.632812999989</v>
      </c>
    </row>
    <row r="69" spans="1:11" x14ac:dyDescent="0.25">
      <c r="A69" s="72">
        <v>674</v>
      </c>
      <c r="B69" s="70">
        <v>92809</v>
      </c>
      <c r="C69" s="70">
        <v>88440.536622</v>
      </c>
      <c r="D69" s="70"/>
      <c r="E69" s="70"/>
      <c r="F69" s="70"/>
      <c r="G69" s="70"/>
      <c r="H69" s="70"/>
      <c r="I69" s="70"/>
      <c r="J69" s="70">
        <v>92809</v>
      </c>
      <c r="K69" s="70">
        <v>88440.536622</v>
      </c>
    </row>
    <row r="70" spans="1:11" x14ac:dyDescent="0.25">
      <c r="A70" s="72">
        <v>675</v>
      </c>
      <c r="B70" s="70">
        <v>99844</v>
      </c>
      <c r="C70" s="70">
        <v>94304.983396999989</v>
      </c>
      <c r="D70" s="70"/>
      <c r="E70" s="70"/>
      <c r="F70" s="70"/>
      <c r="G70" s="70"/>
      <c r="H70" s="70"/>
      <c r="I70" s="70"/>
      <c r="J70" s="70">
        <v>99844</v>
      </c>
      <c r="K70" s="70">
        <v>94304.983396999989</v>
      </c>
    </row>
    <row r="71" spans="1:11" x14ac:dyDescent="0.25">
      <c r="A71" s="72">
        <v>680</v>
      </c>
      <c r="B71" s="70"/>
      <c r="C71" s="70"/>
      <c r="D71" s="70"/>
      <c r="E71" s="70"/>
      <c r="F71" s="70"/>
      <c r="G71" s="70"/>
      <c r="H71" s="70">
        <v>14300</v>
      </c>
      <c r="I71" s="70">
        <v>9336.686882</v>
      </c>
      <c r="J71" s="70">
        <v>14300</v>
      </c>
      <c r="K71" s="70">
        <v>9336.686882</v>
      </c>
    </row>
    <row r="72" spans="1:11" x14ac:dyDescent="0.25">
      <c r="A72" s="72">
        <v>682</v>
      </c>
      <c r="B72" s="70"/>
      <c r="C72" s="70"/>
      <c r="D72" s="70"/>
      <c r="E72" s="70"/>
      <c r="F72" s="70"/>
      <c r="G72" s="70"/>
      <c r="H72" s="70">
        <v>14600</v>
      </c>
      <c r="I72" s="70">
        <v>8712.8206559999999</v>
      </c>
      <c r="J72" s="70">
        <v>14600</v>
      </c>
      <c r="K72" s="70">
        <v>8712.8206559999999</v>
      </c>
    </row>
    <row r="73" spans="1:11" x14ac:dyDescent="0.25">
      <c r="A73" s="72">
        <v>685</v>
      </c>
      <c r="B73" s="70">
        <v>19230</v>
      </c>
      <c r="C73" s="70">
        <v>23355.613279999998</v>
      </c>
      <c r="D73" s="70"/>
      <c r="E73" s="70"/>
      <c r="F73" s="70"/>
      <c r="G73" s="70"/>
      <c r="H73" s="70"/>
      <c r="I73" s="70"/>
      <c r="J73" s="70">
        <v>19230</v>
      </c>
      <c r="K73" s="70">
        <v>23355.613279999998</v>
      </c>
    </row>
    <row r="74" spans="1:11" x14ac:dyDescent="0.25">
      <c r="A74" s="72">
        <v>686</v>
      </c>
      <c r="B74" s="70">
        <v>34407</v>
      </c>
      <c r="C74" s="70">
        <v>33285.762940000001</v>
      </c>
      <c r="D74" s="70"/>
      <c r="E74" s="70"/>
      <c r="F74" s="70"/>
      <c r="G74" s="70"/>
      <c r="H74" s="70"/>
      <c r="I74" s="70"/>
      <c r="J74" s="70">
        <v>34407</v>
      </c>
      <c r="K74" s="70">
        <v>33285.762940000001</v>
      </c>
    </row>
    <row r="75" spans="1:11" x14ac:dyDescent="0.25">
      <c r="A75" s="72">
        <v>687</v>
      </c>
      <c r="B75" s="70">
        <v>45996</v>
      </c>
      <c r="C75" s="70">
        <v>29246.889404000001</v>
      </c>
      <c r="D75" s="70"/>
      <c r="E75" s="70"/>
      <c r="F75" s="70"/>
      <c r="G75" s="70"/>
      <c r="H75" s="70"/>
      <c r="I75" s="70"/>
      <c r="J75" s="70">
        <v>45996</v>
      </c>
      <c r="K75" s="70">
        <v>29246.889404000001</v>
      </c>
    </row>
    <row r="76" spans="1:11" x14ac:dyDescent="0.25">
      <c r="A76" s="72">
        <v>688</v>
      </c>
      <c r="B76" s="70">
        <v>69020</v>
      </c>
      <c r="C76" s="70">
        <v>63478.188964000001</v>
      </c>
      <c r="D76" s="70"/>
      <c r="E76" s="70"/>
      <c r="F76" s="70"/>
      <c r="G76" s="70"/>
      <c r="H76" s="70"/>
      <c r="I76" s="70"/>
      <c r="J76" s="70">
        <v>69020</v>
      </c>
      <c r="K76" s="70">
        <v>63478.188964000001</v>
      </c>
    </row>
    <row r="77" spans="1:11" x14ac:dyDescent="0.25">
      <c r="A77" s="72">
        <v>689</v>
      </c>
      <c r="B77" s="70">
        <v>55376</v>
      </c>
      <c r="C77" s="70">
        <v>56309.528318999997</v>
      </c>
      <c r="D77" s="70"/>
      <c r="E77" s="70"/>
      <c r="F77" s="70"/>
      <c r="G77" s="70"/>
      <c r="H77" s="70"/>
      <c r="I77" s="70"/>
      <c r="J77" s="70">
        <v>55376</v>
      </c>
      <c r="K77" s="70">
        <v>56309.528318999997</v>
      </c>
    </row>
    <row r="78" spans="1:11" x14ac:dyDescent="0.25">
      <c r="A78" s="72">
        <v>699</v>
      </c>
      <c r="B78" s="70">
        <v>70589</v>
      </c>
      <c r="C78" s="70">
        <v>64460.819578999995</v>
      </c>
      <c r="D78" s="70"/>
      <c r="E78" s="70"/>
      <c r="F78" s="70"/>
      <c r="G78" s="70"/>
      <c r="H78" s="70"/>
      <c r="I78" s="70"/>
      <c r="J78" s="70">
        <v>70589</v>
      </c>
      <c r="K78" s="70">
        <v>64460.819578999995</v>
      </c>
    </row>
    <row r="79" spans="1:11" x14ac:dyDescent="0.25">
      <c r="A79" s="72">
        <v>702</v>
      </c>
      <c r="B79" s="70">
        <v>84734</v>
      </c>
      <c r="C79" s="70">
        <v>78078.392090000008</v>
      </c>
      <c r="D79" s="70"/>
      <c r="E79" s="70"/>
      <c r="F79" s="70"/>
      <c r="G79" s="70"/>
      <c r="H79" s="70"/>
      <c r="I79" s="70"/>
      <c r="J79" s="70">
        <v>84734</v>
      </c>
      <c r="K79" s="70">
        <v>78078.392090000008</v>
      </c>
    </row>
    <row r="80" spans="1:11" x14ac:dyDescent="0.25">
      <c r="A80" s="72">
        <v>705</v>
      </c>
      <c r="B80" s="70">
        <v>112336</v>
      </c>
      <c r="C80" s="70">
        <v>103793.88671799999</v>
      </c>
      <c r="D80" s="70"/>
      <c r="E80" s="70"/>
      <c r="F80" s="70"/>
      <c r="G80" s="70"/>
      <c r="H80" s="70"/>
      <c r="I80" s="70"/>
      <c r="J80" s="70">
        <v>112336</v>
      </c>
      <c r="K80" s="70">
        <v>103793.88671799999</v>
      </c>
    </row>
    <row r="81" spans="1:11" x14ac:dyDescent="0.25">
      <c r="A81" s="72">
        <v>706</v>
      </c>
      <c r="B81" s="70">
        <v>125375</v>
      </c>
      <c r="C81" s="70">
        <v>112043.30468799999</v>
      </c>
      <c r="D81" s="70"/>
      <c r="E81" s="70"/>
      <c r="F81" s="70"/>
      <c r="G81" s="70"/>
      <c r="H81" s="70"/>
      <c r="I81" s="70"/>
      <c r="J81" s="70">
        <v>125375</v>
      </c>
      <c r="K81" s="70">
        <v>112043.30468799999</v>
      </c>
    </row>
    <row r="82" spans="1:11" x14ac:dyDescent="0.25">
      <c r="A82" s="72">
        <v>708</v>
      </c>
      <c r="B82" s="70">
        <v>69228</v>
      </c>
      <c r="C82" s="70">
        <v>76611.419433000003</v>
      </c>
      <c r="D82" s="70"/>
      <c r="E82" s="70"/>
      <c r="F82" s="70"/>
      <c r="G82" s="70"/>
      <c r="H82" s="70"/>
      <c r="I82" s="70"/>
      <c r="J82" s="70">
        <v>69228</v>
      </c>
      <c r="K82" s="70">
        <v>76611.419433000003</v>
      </c>
    </row>
    <row r="83" spans="1:11" x14ac:dyDescent="0.25">
      <c r="A83" s="72">
        <v>716</v>
      </c>
      <c r="B83" s="70">
        <v>125971</v>
      </c>
      <c r="C83" s="70">
        <v>113330.40625</v>
      </c>
      <c r="D83" s="70"/>
      <c r="E83" s="70"/>
      <c r="F83" s="70"/>
      <c r="G83" s="70"/>
      <c r="H83" s="70"/>
      <c r="I83" s="70"/>
      <c r="J83" s="70">
        <v>125971</v>
      </c>
      <c r="K83" s="70">
        <v>113330.40625</v>
      </c>
    </row>
    <row r="84" spans="1:11" x14ac:dyDescent="0.25">
      <c r="A84" s="72">
        <v>717</v>
      </c>
      <c r="B84" s="70">
        <v>104989</v>
      </c>
      <c r="C84" s="70">
        <v>109693.649414</v>
      </c>
      <c r="D84" s="70"/>
      <c r="E84" s="70"/>
      <c r="F84" s="70"/>
      <c r="G84" s="70"/>
      <c r="H84" s="70"/>
      <c r="I84" s="70"/>
      <c r="J84" s="70">
        <v>104989</v>
      </c>
      <c r="K84" s="70">
        <v>109693.649414</v>
      </c>
    </row>
    <row r="85" spans="1:11" x14ac:dyDescent="0.25">
      <c r="A85" s="72">
        <v>721</v>
      </c>
      <c r="B85" s="70">
        <v>101764</v>
      </c>
      <c r="C85" s="70">
        <v>110784.33837900001</v>
      </c>
      <c r="D85" s="70"/>
      <c r="E85" s="70"/>
      <c r="F85" s="70"/>
      <c r="G85" s="70"/>
      <c r="H85" s="70"/>
      <c r="I85" s="70"/>
      <c r="J85" s="70">
        <v>101764</v>
      </c>
      <c r="K85" s="70">
        <v>110784.33837900001</v>
      </c>
    </row>
    <row r="86" spans="1:11" x14ac:dyDescent="0.25">
      <c r="A86" s="72">
        <v>726</v>
      </c>
      <c r="B86" s="70">
        <v>97203</v>
      </c>
      <c r="C86" s="70">
        <v>115141.61914000001</v>
      </c>
      <c r="D86" s="70"/>
      <c r="E86" s="70"/>
      <c r="F86" s="70"/>
      <c r="G86" s="70"/>
      <c r="H86" s="70"/>
      <c r="I86" s="70"/>
      <c r="J86" s="70">
        <v>97203</v>
      </c>
      <c r="K86" s="70">
        <v>115141.61914000001</v>
      </c>
    </row>
    <row r="87" spans="1:11" x14ac:dyDescent="0.25">
      <c r="A87" s="72">
        <v>728</v>
      </c>
      <c r="B87" s="70">
        <v>117680</v>
      </c>
      <c r="C87" s="70">
        <v>121344.80761800001</v>
      </c>
      <c r="D87" s="70"/>
      <c r="E87" s="70"/>
      <c r="F87" s="70"/>
      <c r="G87" s="70"/>
      <c r="H87" s="70"/>
      <c r="I87" s="70"/>
      <c r="J87" s="70">
        <v>117680</v>
      </c>
      <c r="K87" s="70">
        <v>121344.80761800001</v>
      </c>
    </row>
    <row r="88" spans="1:11" x14ac:dyDescent="0.25">
      <c r="A88" s="72">
        <v>733</v>
      </c>
      <c r="B88" s="70">
        <v>89463</v>
      </c>
      <c r="C88" s="70">
        <v>91431.995116999984</v>
      </c>
      <c r="D88" s="70"/>
      <c r="E88" s="70"/>
      <c r="F88" s="70"/>
      <c r="G88" s="70"/>
      <c r="H88" s="70"/>
      <c r="I88" s="70"/>
      <c r="J88" s="70">
        <v>89463</v>
      </c>
      <c r="K88" s="70">
        <v>91431.995116999984</v>
      </c>
    </row>
    <row r="89" spans="1:11" x14ac:dyDescent="0.25">
      <c r="A89" s="72">
        <v>738</v>
      </c>
      <c r="B89" s="70">
        <v>76629</v>
      </c>
      <c r="C89" s="70">
        <v>74621.187987999991</v>
      </c>
      <c r="D89" s="70"/>
      <c r="E89" s="70"/>
      <c r="F89" s="70"/>
      <c r="G89" s="70"/>
      <c r="H89" s="70"/>
      <c r="I89" s="70"/>
      <c r="J89" s="70">
        <v>76629</v>
      </c>
      <c r="K89" s="70">
        <v>74621.187987999991</v>
      </c>
    </row>
    <row r="90" spans="1:11" x14ac:dyDescent="0.25">
      <c r="A90" s="72">
        <v>744</v>
      </c>
      <c r="B90" s="70">
        <v>86295</v>
      </c>
      <c r="C90" s="70">
        <v>87791.646483000004</v>
      </c>
      <c r="D90" s="70"/>
      <c r="E90" s="70"/>
      <c r="F90" s="70"/>
      <c r="G90" s="70"/>
      <c r="H90" s="70"/>
      <c r="I90" s="70"/>
      <c r="J90" s="70">
        <v>86295</v>
      </c>
      <c r="K90" s="70">
        <v>87791.646483000004</v>
      </c>
    </row>
    <row r="91" spans="1:11" x14ac:dyDescent="0.25">
      <c r="A91" s="72">
        <v>746</v>
      </c>
      <c r="B91" s="70">
        <v>99899</v>
      </c>
      <c r="C91" s="70">
        <v>98109.87402399999</v>
      </c>
      <c r="D91" s="70"/>
      <c r="E91" s="70"/>
      <c r="F91" s="70"/>
      <c r="G91" s="70"/>
      <c r="H91" s="70"/>
      <c r="I91" s="70"/>
      <c r="J91" s="70">
        <v>99899</v>
      </c>
      <c r="K91" s="70">
        <v>98109.87402399999</v>
      </c>
    </row>
    <row r="92" spans="1:11" x14ac:dyDescent="0.25">
      <c r="A92" s="72">
        <v>751</v>
      </c>
      <c r="B92" s="70">
        <v>111172</v>
      </c>
      <c r="C92" s="70">
        <v>118978.48632900001</v>
      </c>
      <c r="D92" s="70"/>
      <c r="E92" s="70"/>
      <c r="F92" s="70"/>
      <c r="G92" s="70"/>
      <c r="H92" s="70"/>
      <c r="I92" s="70"/>
      <c r="J92" s="70">
        <v>111172</v>
      </c>
      <c r="K92" s="70">
        <v>118978.48632900001</v>
      </c>
    </row>
    <row r="93" spans="1:11" x14ac:dyDescent="0.25">
      <c r="A93" s="72">
        <v>752</v>
      </c>
      <c r="B93" s="70">
        <v>105349</v>
      </c>
      <c r="C93" s="70">
        <v>112208.13085799999</v>
      </c>
      <c r="D93" s="70"/>
      <c r="E93" s="70"/>
      <c r="F93" s="70"/>
      <c r="G93" s="70"/>
      <c r="H93" s="70"/>
      <c r="I93" s="70"/>
      <c r="J93" s="70">
        <v>105349</v>
      </c>
      <c r="K93" s="70">
        <v>112208.13085799999</v>
      </c>
    </row>
    <row r="94" spans="1:11" x14ac:dyDescent="0.25">
      <c r="A94" s="72">
        <v>754</v>
      </c>
      <c r="B94" s="70">
        <v>96581</v>
      </c>
      <c r="C94" s="70">
        <v>104067.132812</v>
      </c>
      <c r="D94" s="70"/>
      <c r="E94" s="70"/>
      <c r="F94" s="70"/>
      <c r="G94" s="70"/>
      <c r="H94" s="70"/>
      <c r="I94" s="70"/>
      <c r="J94" s="70">
        <v>96581</v>
      </c>
      <c r="K94" s="70">
        <v>104067.132812</v>
      </c>
    </row>
    <row r="95" spans="1:11" x14ac:dyDescent="0.25">
      <c r="A95" s="72">
        <v>757</v>
      </c>
      <c r="B95" s="70">
        <v>85157</v>
      </c>
      <c r="C95" s="70">
        <v>97408.075194999998</v>
      </c>
      <c r="D95" s="70"/>
      <c r="E95" s="70"/>
      <c r="F95" s="70"/>
      <c r="G95" s="70"/>
      <c r="H95" s="70"/>
      <c r="I95" s="70"/>
      <c r="J95" s="70">
        <v>85157</v>
      </c>
      <c r="K95" s="70">
        <v>97408.075194999998</v>
      </c>
    </row>
    <row r="96" spans="1:11" x14ac:dyDescent="0.25">
      <c r="A96" s="72">
        <v>760</v>
      </c>
      <c r="B96" s="70">
        <v>94619</v>
      </c>
      <c r="C96" s="70">
        <v>111958.31836</v>
      </c>
      <c r="D96" s="70"/>
      <c r="E96" s="70"/>
      <c r="F96" s="70"/>
      <c r="G96" s="70"/>
      <c r="H96" s="70"/>
      <c r="I96" s="70"/>
      <c r="J96" s="70">
        <v>94619</v>
      </c>
      <c r="K96" s="70">
        <v>111958.31836</v>
      </c>
    </row>
    <row r="97" spans="1:11" x14ac:dyDescent="0.25">
      <c r="A97" s="72">
        <v>762</v>
      </c>
      <c r="B97" s="70">
        <v>102772</v>
      </c>
      <c r="C97" s="70">
        <v>95514.772461</v>
      </c>
      <c r="D97" s="70"/>
      <c r="E97" s="70"/>
      <c r="F97" s="70"/>
      <c r="G97" s="70"/>
      <c r="H97" s="70"/>
      <c r="I97" s="70"/>
      <c r="J97" s="70">
        <v>102772</v>
      </c>
      <c r="K97" s="70">
        <v>95514.772461</v>
      </c>
    </row>
    <row r="98" spans="1:11" x14ac:dyDescent="0.25">
      <c r="A98" s="72">
        <v>766</v>
      </c>
      <c r="B98" s="70"/>
      <c r="C98" s="70"/>
      <c r="D98" s="70"/>
      <c r="E98" s="70"/>
      <c r="F98" s="70">
        <v>13900</v>
      </c>
      <c r="G98" s="70">
        <v>8460.4780879999998</v>
      </c>
      <c r="H98" s="70"/>
      <c r="I98" s="70"/>
      <c r="J98" s="70">
        <v>13900</v>
      </c>
      <c r="K98" s="70">
        <v>8460.4780879999998</v>
      </c>
    </row>
    <row r="99" spans="1:11" x14ac:dyDescent="0.25">
      <c r="A99" s="72">
        <v>770</v>
      </c>
      <c r="B99" s="70">
        <v>89607</v>
      </c>
      <c r="C99" s="70">
        <v>97499.236327999999</v>
      </c>
      <c r="D99" s="70"/>
      <c r="E99" s="70"/>
      <c r="F99" s="70"/>
      <c r="G99" s="70"/>
      <c r="H99" s="70"/>
      <c r="I99" s="70"/>
      <c r="J99" s="70">
        <v>89607</v>
      </c>
      <c r="K99" s="70">
        <v>97499.236327999999</v>
      </c>
    </row>
    <row r="100" spans="1:11" x14ac:dyDescent="0.25">
      <c r="A100" s="72">
        <v>771</v>
      </c>
      <c r="B100" s="70">
        <v>97841</v>
      </c>
      <c r="C100" s="70">
        <v>112154.85449300001</v>
      </c>
      <c r="D100" s="70"/>
      <c r="E100" s="70"/>
      <c r="F100" s="70"/>
      <c r="G100" s="70"/>
      <c r="H100" s="70"/>
      <c r="I100" s="70"/>
      <c r="J100" s="70">
        <v>97841</v>
      </c>
      <c r="K100" s="70">
        <v>112154.85449300001</v>
      </c>
    </row>
    <row r="101" spans="1:11" x14ac:dyDescent="0.25">
      <c r="A101" s="72">
        <v>772</v>
      </c>
      <c r="B101" s="70">
        <v>93083</v>
      </c>
      <c r="C101" s="70">
        <v>94202.918944999998</v>
      </c>
      <c r="D101" s="70"/>
      <c r="E101" s="70"/>
      <c r="F101" s="70"/>
      <c r="G101" s="70"/>
      <c r="H101" s="70"/>
      <c r="I101" s="70"/>
      <c r="J101" s="70">
        <v>93083</v>
      </c>
      <c r="K101" s="70">
        <v>94202.918944999998</v>
      </c>
    </row>
    <row r="102" spans="1:11" x14ac:dyDescent="0.25">
      <c r="A102" s="72">
        <v>775</v>
      </c>
      <c r="B102" s="70"/>
      <c r="C102" s="70"/>
      <c r="D102" s="70"/>
      <c r="E102" s="70"/>
      <c r="F102" s="70">
        <v>35900</v>
      </c>
      <c r="G102" s="70">
        <v>45313.614989000009</v>
      </c>
      <c r="H102" s="70"/>
      <c r="I102" s="70"/>
      <c r="J102" s="70">
        <v>35900</v>
      </c>
      <c r="K102" s="70">
        <v>45313.614989000009</v>
      </c>
    </row>
    <row r="103" spans="1:11" x14ac:dyDescent="0.25">
      <c r="A103" s="72">
        <v>777</v>
      </c>
      <c r="B103" s="70">
        <v>106367</v>
      </c>
      <c r="C103" s="70">
        <v>106646.81054599999</v>
      </c>
      <c r="D103" s="70"/>
      <c r="E103" s="70"/>
      <c r="F103" s="70"/>
      <c r="G103" s="70"/>
      <c r="H103" s="70"/>
      <c r="I103" s="70"/>
      <c r="J103" s="70">
        <v>106367</v>
      </c>
      <c r="K103" s="70">
        <v>106646.81054599999</v>
      </c>
    </row>
    <row r="104" spans="1:11" x14ac:dyDescent="0.25">
      <c r="A104" s="72">
        <v>778</v>
      </c>
      <c r="B104" s="70">
        <v>83231</v>
      </c>
      <c r="C104" s="70">
        <v>81576.473876999997</v>
      </c>
      <c r="D104" s="70"/>
      <c r="E104" s="70"/>
      <c r="F104" s="70"/>
      <c r="G104" s="70"/>
      <c r="H104" s="70"/>
      <c r="I104" s="70"/>
      <c r="J104" s="70">
        <v>83231</v>
      </c>
      <c r="K104" s="70">
        <v>81576.473876999997</v>
      </c>
    </row>
    <row r="105" spans="1:11" x14ac:dyDescent="0.25">
      <c r="A105" s="72">
        <v>779</v>
      </c>
      <c r="B105" s="70">
        <v>77230</v>
      </c>
      <c r="C105" s="70">
        <v>108331.272705</v>
      </c>
      <c r="D105" s="70"/>
      <c r="E105" s="70"/>
      <c r="F105" s="70"/>
      <c r="G105" s="70"/>
      <c r="H105" s="70"/>
      <c r="I105" s="70"/>
      <c r="J105" s="70">
        <v>77230</v>
      </c>
      <c r="K105" s="70">
        <v>108331.272705</v>
      </c>
    </row>
    <row r="106" spans="1:11" x14ac:dyDescent="0.25">
      <c r="A106" s="72">
        <v>786</v>
      </c>
      <c r="B106" s="70">
        <v>113284</v>
      </c>
      <c r="C106" s="70">
        <v>121847.098877</v>
      </c>
      <c r="D106" s="70"/>
      <c r="E106" s="70"/>
      <c r="F106" s="70"/>
      <c r="G106" s="70"/>
      <c r="H106" s="70"/>
      <c r="I106" s="70"/>
      <c r="J106" s="70">
        <v>113284</v>
      </c>
      <c r="K106" s="70">
        <v>121847.098877</v>
      </c>
    </row>
    <row r="107" spans="1:11" x14ac:dyDescent="0.25">
      <c r="A107" s="72">
        <v>787</v>
      </c>
      <c r="B107" s="70">
        <v>109946</v>
      </c>
      <c r="C107" s="70">
        <v>115547.582031</v>
      </c>
      <c r="D107" s="70"/>
      <c r="E107" s="70"/>
      <c r="F107" s="70"/>
      <c r="G107" s="70"/>
      <c r="H107" s="70"/>
      <c r="I107" s="70"/>
      <c r="J107" s="70">
        <v>109946</v>
      </c>
      <c r="K107" s="70">
        <v>115547.582031</v>
      </c>
    </row>
    <row r="108" spans="1:11" x14ac:dyDescent="0.25">
      <c r="A108" s="72">
        <v>788</v>
      </c>
      <c r="B108" s="70">
        <v>115284</v>
      </c>
      <c r="C108" s="70">
        <v>122057.172118</v>
      </c>
      <c r="D108" s="70"/>
      <c r="E108" s="70"/>
      <c r="F108" s="70"/>
      <c r="G108" s="70"/>
      <c r="H108" s="70"/>
      <c r="I108" s="70"/>
      <c r="J108" s="70">
        <v>115284</v>
      </c>
      <c r="K108" s="70">
        <v>122057.172118</v>
      </c>
    </row>
    <row r="109" spans="1:11" x14ac:dyDescent="0.25">
      <c r="A109" s="72">
        <v>789</v>
      </c>
      <c r="B109" s="70">
        <v>128485</v>
      </c>
      <c r="C109" s="70">
        <v>128234.360352</v>
      </c>
      <c r="D109" s="70"/>
      <c r="E109" s="70"/>
      <c r="F109" s="70"/>
      <c r="G109" s="70"/>
      <c r="H109" s="70"/>
      <c r="I109" s="70"/>
      <c r="J109" s="70">
        <v>128485</v>
      </c>
      <c r="K109" s="70">
        <v>128234.360352</v>
      </c>
    </row>
    <row r="110" spans="1:11" x14ac:dyDescent="0.25">
      <c r="A110" s="72">
        <v>792</v>
      </c>
      <c r="B110" s="70">
        <v>103770</v>
      </c>
      <c r="C110" s="70">
        <v>104902.76000899999</v>
      </c>
      <c r="D110" s="70"/>
      <c r="E110" s="70"/>
      <c r="F110" s="70"/>
      <c r="G110" s="70"/>
      <c r="H110" s="70"/>
      <c r="I110" s="70"/>
      <c r="J110" s="70">
        <v>103770</v>
      </c>
      <c r="K110" s="70">
        <v>104902.76000899999</v>
      </c>
    </row>
    <row r="111" spans="1:11" x14ac:dyDescent="0.25">
      <c r="A111" s="72">
        <v>797</v>
      </c>
      <c r="B111" s="70">
        <v>100286</v>
      </c>
      <c r="C111" s="70">
        <v>106299.744385</v>
      </c>
      <c r="D111" s="70"/>
      <c r="E111" s="70"/>
      <c r="F111" s="70"/>
      <c r="G111" s="70"/>
      <c r="H111" s="70"/>
      <c r="I111" s="70"/>
      <c r="J111" s="70">
        <v>100286</v>
      </c>
      <c r="K111" s="70">
        <v>106299.744385</v>
      </c>
    </row>
    <row r="112" spans="1:11" x14ac:dyDescent="0.25">
      <c r="A112" s="72">
        <v>801</v>
      </c>
      <c r="B112" s="70">
        <v>80553</v>
      </c>
      <c r="C112" s="70">
        <v>81186.712159000002</v>
      </c>
      <c r="D112" s="70"/>
      <c r="E112" s="70"/>
      <c r="F112" s="70"/>
      <c r="G112" s="70"/>
      <c r="H112" s="70"/>
      <c r="I112" s="70"/>
      <c r="J112" s="70">
        <v>80553</v>
      </c>
      <c r="K112" s="70">
        <v>81186.712159000002</v>
      </c>
    </row>
    <row r="113" spans="1:11" x14ac:dyDescent="0.25">
      <c r="A113" s="72">
        <v>802</v>
      </c>
      <c r="B113" s="70">
        <v>124522</v>
      </c>
      <c r="C113" s="70">
        <v>131299.13964899999</v>
      </c>
      <c r="D113" s="70"/>
      <c r="E113" s="70"/>
      <c r="F113" s="70"/>
      <c r="G113" s="70"/>
      <c r="H113" s="70"/>
      <c r="I113" s="70"/>
      <c r="J113" s="70">
        <v>124522</v>
      </c>
      <c r="K113" s="70">
        <v>131299.13964899999</v>
      </c>
    </row>
    <row r="114" spans="1:11" x14ac:dyDescent="0.25">
      <c r="A114" s="72">
        <v>804</v>
      </c>
      <c r="B114" s="70">
        <v>86516</v>
      </c>
      <c r="C114" s="70">
        <v>93997.247803000006</v>
      </c>
      <c r="D114" s="70"/>
      <c r="E114" s="70"/>
      <c r="F114" s="70"/>
      <c r="G114" s="70"/>
      <c r="H114" s="70"/>
      <c r="I114" s="70"/>
      <c r="J114" s="70">
        <v>86516</v>
      </c>
      <c r="K114" s="70">
        <v>93997.247803000006</v>
      </c>
    </row>
    <row r="115" spans="1:11" x14ac:dyDescent="0.25">
      <c r="A115" s="72">
        <v>806</v>
      </c>
      <c r="B115" s="70">
        <v>70389</v>
      </c>
      <c r="C115" s="70">
        <v>95917.024414000014</v>
      </c>
      <c r="D115" s="70"/>
      <c r="E115" s="70"/>
      <c r="F115" s="70"/>
      <c r="G115" s="70"/>
      <c r="H115" s="70"/>
      <c r="I115" s="70"/>
      <c r="J115" s="70">
        <v>70389</v>
      </c>
      <c r="K115" s="70">
        <v>95917.024414000014</v>
      </c>
    </row>
    <row r="116" spans="1:11" x14ac:dyDescent="0.25">
      <c r="A116" s="72">
        <v>807</v>
      </c>
      <c r="B116" s="70">
        <v>116555</v>
      </c>
      <c r="C116" s="70">
        <v>129147.26025399999</v>
      </c>
      <c r="D116" s="70"/>
      <c r="E116" s="70"/>
      <c r="F116" s="70"/>
      <c r="G116" s="70"/>
      <c r="H116" s="70"/>
      <c r="I116" s="70"/>
      <c r="J116" s="70">
        <v>116555</v>
      </c>
      <c r="K116" s="70">
        <v>129147.26025399999</v>
      </c>
    </row>
    <row r="117" spans="1:11" x14ac:dyDescent="0.25">
      <c r="A117" s="72">
        <v>813</v>
      </c>
      <c r="B117" s="70">
        <v>103150</v>
      </c>
      <c r="C117" s="70">
        <v>113904.539063</v>
      </c>
      <c r="D117" s="70"/>
      <c r="E117" s="70"/>
      <c r="F117" s="70"/>
      <c r="G117" s="70"/>
      <c r="H117" s="70"/>
      <c r="I117" s="70"/>
      <c r="J117" s="70">
        <v>103150</v>
      </c>
      <c r="K117" s="70">
        <v>113904.539063</v>
      </c>
    </row>
    <row r="118" spans="1:11" x14ac:dyDescent="0.25">
      <c r="A118" s="72">
        <v>815</v>
      </c>
      <c r="B118" s="70">
        <v>111954</v>
      </c>
      <c r="C118" s="70">
        <v>119839.133789</v>
      </c>
      <c r="D118" s="70"/>
      <c r="E118" s="70"/>
      <c r="F118" s="70"/>
      <c r="G118" s="70"/>
      <c r="H118" s="70"/>
      <c r="I118" s="70"/>
      <c r="J118" s="70">
        <v>111954</v>
      </c>
      <c r="K118" s="70">
        <v>119839.133789</v>
      </c>
    </row>
    <row r="119" spans="1:11" x14ac:dyDescent="0.25">
      <c r="A119" s="72">
        <v>833</v>
      </c>
      <c r="B119" s="70"/>
      <c r="C119" s="70"/>
      <c r="D119" s="70"/>
      <c r="E119" s="70"/>
      <c r="F119" s="70">
        <v>32300</v>
      </c>
      <c r="G119" s="70">
        <v>30717.995606000004</v>
      </c>
      <c r="H119" s="70"/>
      <c r="I119" s="70"/>
      <c r="J119" s="70">
        <v>32300</v>
      </c>
      <c r="K119" s="70">
        <v>30717.995606000004</v>
      </c>
    </row>
    <row r="120" spans="1:11" x14ac:dyDescent="0.25">
      <c r="A120" s="72">
        <v>835</v>
      </c>
      <c r="B120" s="70">
        <v>131719</v>
      </c>
      <c r="C120" s="70">
        <v>127883.344727</v>
      </c>
      <c r="D120" s="70"/>
      <c r="E120" s="70"/>
      <c r="F120" s="70"/>
      <c r="G120" s="70"/>
      <c r="H120" s="70"/>
      <c r="I120" s="70"/>
      <c r="J120" s="70">
        <v>131719</v>
      </c>
      <c r="K120" s="70">
        <v>127883.344727</v>
      </c>
    </row>
    <row r="121" spans="1:11" x14ac:dyDescent="0.25">
      <c r="A121" s="72">
        <v>836</v>
      </c>
      <c r="B121" s="70">
        <v>116348</v>
      </c>
      <c r="C121" s="70">
        <v>117957.67431599999</v>
      </c>
      <c r="D121" s="70"/>
      <c r="E121" s="70"/>
      <c r="F121" s="70"/>
      <c r="G121" s="70"/>
      <c r="H121" s="70"/>
      <c r="I121" s="70"/>
      <c r="J121" s="70">
        <v>116348</v>
      </c>
      <c r="K121" s="70">
        <v>117957.67431599999</v>
      </c>
    </row>
    <row r="122" spans="1:11" x14ac:dyDescent="0.25">
      <c r="A122" s="72">
        <v>841</v>
      </c>
      <c r="B122" s="70">
        <v>108504</v>
      </c>
      <c r="C122" s="70">
        <v>103119.029786</v>
      </c>
      <c r="D122" s="70"/>
      <c r="E122" s="70"/>
      <c r="F122" s="70"/>
      <c r="G122" s="70"/>
      <c r="H122" s="70"/>
      <c r="I122" s="70"/>
      <c r="J122" s="70">
        <v>108504</v>
      </c>
      <c r="K122" s="70">
        <v>103119.029786</v>
      </c>
    </row>
    <row r="123" spans="1:11" x14ac:dyDescent="0.25">
      <c r="A123" s="72">
        <v>843</v>
      </c>
      <c r="B123" s="70">
        <v>67552</v>
      </c>
      <c r="C123" s="70">
        <v>76493.030272999997</v>
      </c>
      <c r="D123" s="70"/>
      <c r="E123" s="70"/>
      <c r="F123" s="70"/>
      <c r="G123" s="70"/>
      <c r="H123" s="70"/>
      <c r="I123" s="70"/>
      <c r="J123" s="70">
        <v>67552</v>
      </c>
      <c r="K123" s="70">
        <v>76493.030272999997</v>
      </c>
    </row>
    <row r="124" spans="1:11" x14ac:dyDescent="0.25">
      <c r="A124" s="72">
        <v>846</v>
      </c>
      <c r="B124" s="70"/>
      <c r="C124" s="70"/>
      <c r="D124" s="70"/>
      <c r="E124" s="70"/>
      <c r="F124" s="70"/>
      <c r="G124" s="70"/>
      <c r="H124" s="70">
        <v>900</v>
      </c>
      <c r="I124" s="70">
        <v>27.63898</v>
      </c>
      <c r="J124" s="70">
        <v>900</v>
      </c>
      <c r="K124" s="70">
        <v>27.63898</v>
      </c>
    </row>
    <row r="125" spans="1:11" x14ac:dyDescent="0.25">
      <c r="A125" s="72">
        <v>851</v>
      </c>
      <c r="B125" s="70">
        <v>73646</v>
      </c>
      <c r="C125" s="70">
        <v>76713.596678000002</v>
      </c>
      <c r="D125" s="70"/>
      <c r="E125" s="70"/>
      <c r="F125" s="70"/>
      <c r="G125" s="70"/>
      <c r="H125" s="70"/>
      <c r="I125" s="70"/>
      <c r="J125" s="70">
        <v>73646</v>
      </c>
      <c r="K125" s="70">
        <v>76713.596678000002</v>
      </c>
    </row>
    <row r="126" spans="1:11" x14ac:dyDescent="0.25">
      <c r="A126" s="72">
        <v>853</v>
      </c>
      <c r="B126" s="70">
        <v>56541</v>
      </c>
      <c r="C126" s="70">
        <v>68732.042237000001</v>
      </c>
      <c r="D126" s="70"/>
      <c r="E126" s="70"/>
      <c r="F126" s="70"/>
      <c r="G126" s="70"/>
      <c r="H126" s="70"/>
      <c r="I126" s="70"/>
      <c r="J126" s="70">
        <v>56541</v>
      </c>
      <c r="K126" s="70">
        <v>68732.042237000001</v>
      </c>
    </row>
    <row r="127" spans="1:11" x14ac:dyDescent="0.25">
      <c r="A127" s="72">
        <v>854</v>
      </c>
      <c r="B127" s="70">
        <v>64667</v>
      </c>
      <c r="C127" s="70">
        <v>76451.837159000002</v>
      </c>
      <c r="D127" s="70"/>
      <c r="E127" s="70"/>
      <c r="F127" s="70"/>
      <c r="G127" s="70"/>
      <c r="H127" s="70"/>
      <c r="I127" s="70"/>
      <c r="J127" s="70">
        <v>64667</v>
      </c>
      <c r="K127" s="70">
        <v>76451.837159000002</v>
      </c>
    </row>
    <row r="128" spans="1:11" x14ac:dyDescent="0.25">
      <c r="A128" s="72">
        <v>857</v>
      </c>
      <c r="B128" s="70">
        <v>44431</v>
      </c>
      <c r="C128" s="70">
        <v>35198.173095999999</v>
      </c>
      <c r="D128" s="70"/>
      <c r="E128" s="70"/>
      <c r="F128" s="70"/>
      <c r="G128" s="70"/>
      <c r="H128" s="70"/>
      <c r="I128" s="70"/>
      <c r="J128" s="70">
        <v>44431</v>
      </c>
      <c r="K128" s="70">
        <v>35198.173095999999</v>
      </c>
    </row>
    <row r="129" spans="1:11" x14ac:dyDescent="0.25">
      <c r="A129" s="72">
        <v>858</v>
      </c>
      <c r="B129" s="70">
        <v>23695</v>
      </c>
      <c r="C129" s="70">
        <v>27291.640380000001</v>
      </c>
      <c r="D129" s="70"/>
      <c r="E129" s="70"/>
      <c r="F129" s="70"/>
      <c r="G129" s="70"/>
      <c r="H129" s="70"/>
      <c r="I129" s="70"/>
      <c r="J129" s="70">
        <v>23695</v>
      </c>
      <c r="K129" s="70">
        <v>27291.640380000001</v>
      </c>
    </row>
    <row r="130" spans="1:11" x14ac:dyDescent="0.25">
      <c r="A130" s="72">
        <v>865</v>
      </c>
      <c r="B130" s="70"/>
      <c r="C130" s="70"/>
      <c r="D130" s="70"/>
      <c r="E130" s="70"/>
      <c r="F130" s="70">
        <v>12089</v>
      </c>
      <c r="G130" s="70">
        <v>17942.627350000002</v>
      </c>
      <c r="H130" s="70"/>
      <c r="I130" s="70"/>
      <c r="J130" s="70">
        <v>12089</v>
      </c>
      <c r="K130" s="70">
        <v>17942.627350000002</v>
      </c>
    </row>
    <row r="131" spans="1:11" x14ac:dyDescent="0.25">
      <c r="A131" s="72">
        <v>871</v>
      </c>
      <c r="B131" s="70"/>
      <c r="C131" s="70"/>
      <c r="D131" s="70"/>
      <c r="E131" s="70"/>
      <c r="F131" s="70">
        <v>23538</v>
      </c>
      <c r="G131" s="70">
        <v>10666.421195999999</v>
      </c>
      <c r="H131" s="70"/>
      <c r="I131" s="70"/>
      <c r="J131" s="70">
        <v>23538</v>
      </c>
      <c r="K131" s="70">
        <v>10666.421195999999</v>
      </c>
    </row>
    <row r="132" spans="1:11" x14ac:dyDescent="0.25">
      <c r="A132" s="72">
        <v>876</v>
      </c>
      <c r="B132" s="70"/>
      <c r="C132" s="70"/>
      <c r="D132" s="70"/>
      <c r="E132" s="70"/>
      <c r="F132" s="70">
        <v>16781</v>
      </c>
      <c r="G132" s="70">
        <v>18033.608015999998</v>
      </c>
      <c r="H132" s="70"/>
      <c r="I132" s="70"/>
      <c r="J132" s="70">
        <v>16781</v>
      </c>
      <c r="K132" s="70">
        <v>18033.608015999998</v>
      </c>
    </row>
    <row r="133" spans="1:11" x14ac:dyDescent="0.25">
      <c r="A133" s="72">
        <v>880</v>
      </c>
      <c r="B133" s="70"/>
      <c r="C133" s="70"/>
      <c r="D133" s="70"/>
      <c r="E133" s="70"/>
      <c r="F133" s="70">
        <v>3708</v>
      </c>
      <c r="G133" s="70">
        <v>1100.977306</v>
      </c>
      <c r="H133" s="70"/>
      <c r="I133" s="70"/>
      <c r="J133" s="70">
        <v>3708</v>
      </c>
      <c r="K133" s="70">
        <v>1100.977306</v>
      </c>
    </row>
    <row r="134" spans="1:11" x14ac:dyDescent="0.25">
      <c r="A134" s="72">
        <v>899</v>
      </c>
      <c r="B134" s="70"/>
      <c r="C134" s="70"/>
      <c r="D134" s="70"/>
      <c r="E134" s="70"/>
      <c r="F134" s="70"/>
      <c r="G134" s="70"/>
      <c r="H134" s="70">
        <v>10276</v>
      </c>
      <c r="I134" s="70">
        <v>2487.919785</v>
      </c>
      <c r="J134" s="70">
        <v>10276</v>
      </c>
      <c r="K134" s="70">
        <v>2487.919785</v>
      </c>
    </row>
    <row r="135" spans="1:11" x14ac:dyDescent="0.25">
      <c r="A135" s="72">
        <v>947</v>
      </c>
      <c r="B135" s="70"/>
      <c r="C135" s="70"/>
      <c r="D135" s="70"/>
      <c r="E135" s="70"/>
      <c r="F135" s="70"/>
      <c r="G135" s="70"/>
      <c r="H135" s="70">
        <v>11749</v>
      </c>
      <c r="I135" s="70">
        <v>9077.6710539999985</v>
      </c>
      <c r="J135" s="70">
        <v>11749</v>
      </c>
      <c r="K135" s="70">
        <v>9077.6710539999985</v>
      </c>
    </row>
    <row r="136" spans="1:11" x14ac:dyDescent="0.25">
      <c r="A136" s="72">
        <v>973</v>
      </c>
      <c r="B136" s="70"/>
      <c r="C136" s="70"/>
      <c r="D136" s="70"/>
      <c r="E136" s="70"/>
      <c r="F136" s="70"/>
      <c r="G136" s="70"/>
      <c r="H136" s="70">
        <v>4800</v>
      </c>
      <c r="I136" s="70">
        <v>6801.7577190000002</v>
      </c>
      <c r="J136" s="70">
        <v>4800</v>
      </c>
      <c r="K136" s="70">
        <v>6801.7577190000002</v>
      </c>
    </row>
    <row r="137" spans="1:11" x14ac:dyDescent="0.25">
      <c r="A137" s="72">
        <v>1002</v>
      </c>
      <c r="B137" s="70"/>
      <c r="C137" s="70"/>
      <c r="D137" s="70"/>
      <c r="E137" s="70"/>
      <c r="F137" s="70">
        <v>37800</v>
      </c>
      <c r="G137" s="70">
        <v>33056.783844999998</v>
      </c>
      <c r="H137" s="70"/>
      <c r="I137" s="70"/>
      <c r="J137" s="70">
        <v>37800</v>
      </c>
      <c r="K137" s="70">
        <v>33056.783844999998</v>
      </c>
    </row>
    <row r="138" spans="1:11" x14ac:dyDescent="0.25">
      <c r="A138" s="72">
        <v>1003</v>
      </c>
      <c r="B138" s="70"/>
      <c r="C138" s="70"/>
      <c r="D138" s="70"/>
      <c r="E138" s="70"/>
      <c r="F138" s="70"/>
      <c r="G138" s="70"/>
      <c r="H138" s="70">
        <v>3500</v>
      </c>
      <c r="I138" s="70">
        <v>4432.5718349999997</v>
      </c>
      <c r="J138" s="70">
        <v>3500</v>
      </c>
      <c r="K138" s="70">
        <v>4432.5718349999997</v>
      </c>
    </row>
    <row r="139" spans="1:11" x14ac:dyDescent="0.25">
      <c r="A139" s="72">
        <v>1009</v>
      </c>
      <c r="B139" s="70"/>
      <c r="C139" s="70"/>
      <c r="D139" s="70"/>
      <c r="E139" s="70"/>
      <c r="F139" s="70"/>
      <c r="G139" s="70"/>
      <c r="H139" s="70">
        <v>7700</v>
      </c>
      <c r="I139" s="70">
        <v>9775.4962640000012</v>
      </c>
      <c r="J139" s="70">
        <v>7700</v>
      </c>
      <c r="K139" s="70">
        <v>9775.4962640000012</v>
      </c>
    </row>
    <row r="140" spans="1:11" x14ac:dyDescent="0.25">
      <c r="A140" s="72">
        <v>1013</v>
      </c>
      <c r="B140" s="70"/>
      <c r="C140" s="70"/>
      <c r="D140" s="70"/>
      <c r="E140" s="70"/>
      <c r="F140" s="70"/>
      <c r="G140" s="70"/>
      <c r="H140" s="70">
        <v>4414</v>
      </c>
      <c r="I140" s="70">
        <v>4293.2160949999998</v>
      </c>
      <c r="J140" s="70">
        <v>4414</v>
      </c>
      <c r="K140" s="70">
        <v>4293.2160949999998</v>
      </c>
    </row>
    <row r="141" spans="1:11" x14ac:dyDescent="0.25">
      <c r="A141" s="72">
        <v>1027</v>
      </c>
      <c r="B141" s="70"/>
      <c r="C141" s="70"/>
      <c r="D141" s="70"/>
      <c r="E141" s="70"/>
      <c r="F141" s="70">
        <v>27500</v>
      </c>
      <c r="G141" s="70">
        <v>18846.320984999998</v>
      </c>
      <c r="H141" s="70"/>
      <c r="I141" s="70"/>
      <c r="J141" s="70">
        <v>27500</v>
      </c>
      <c r="K141" s="70">
        <v>18846.320984999998</v>
      </c>
    </row>
    <row r="142" spans="1:11" x14ac:dyDescent="0.25">
      <c r="A142" s="72">
        <v>1042</v>
      </c>
      <c r="B142" s="70">
        <v>17492</v>
      </c>
      <c r="C142" s="70">
        <v>24323.662841999998</v>
      </c>
      <c r="D142" s="70"/>
      <c r="E142" s="70"/>
      <c r="F142" s="70"/>
      <c r="G142" s="70"/>
      <c r="H142" s="70"/>
      <c r="I142" s="70"/>
      <c r="J142" s="70">
        <v>17492</v>
      </c>
      <c r="K142" s="70">
        <v>24323.662841999998</v>
      </c>
    </row>
    <row r="143" spans="1:11" x14ac:dyDescent="0.25">
      <c r="A143" s="72">
        <v>1061</v>
      </c>
      <c r="B143" s="70"/>
      <c r="C143" s="70"/>
      <c r="D143" s="70"/>
      <c r="E143" s="70"/>
      <c r="F143" s="70"/>
      <c r="G143" s="70"/>
      <c r="H143" s="70">
        <v>5207</v>
      </c>
      <c r="I143" s="70">
        <v>6170.4823980000001</v>
      </c>
      <c r="J143" s="70">
        <v>5207</v>
      </c>
      <c r="K143" s="70">
        <v>6170.4823980000001</v>
      </c>
    </row>
    <row r="144" spans="1:11" x14ac:dyDescent="0.25">
      <c r="A144" s="72">
        <v>1069</v>
      </c>
      <c r="B144" s="70"/>
      <c r="C144" s="70"/>
      <c r="D144" s="70"/>
      <c r="E144" s="70"/>
      <c r="F144" s="70"/>
      <c r="G144" s="70"/>
      <c r="H144" s="70">
        <v>5894</v>
      </c>
      <c r="I144" s="70">
        <v>6252.3034010000001</v>
      </c>
      <c r="J144" s="70">
        <v>5894</v>
      </c>
      <c r="K144" s="70">
        <v>6252.3034010000001</v>
      </c>
    </row>
    <row r="145" spans="1:11" x14ac:dyDescent="0.25">
      <c r="A145" s="72">
        <v>1085</v>
      </c>
      <c r="B145" s="70"/>
      <c r="C145" s="70"/>
      <c r="D145" s="70"/>
      <c r="E145" s="70"/>
      <c r="F145" s="70"/>
      <c r="G145" s="70"/>
      <c r="H145" s="70">
        <v>9200</v>
      </c>
      <c r="I145" s="70">
        <v>10206.840789999998</v>
      </c>
      <c r="J145" s="70">
        <v>9200</v>
      </c>
      <c r="K145" s="70">
        <v>10206.840789999998</v>
      </c>
    </row>
    <row r="146" spans="1:11" x14ac:dyDescent="0.25">
      <c r="A146" s="72">
        <v>1088</v>
      </c>
      <c r="B146" s="70"/>
      <c r="C146" s="70"/>
      <c r="D146" s="70"/>
      <c r="E146" s="70"/>
      <c r="F146" s="70"/>
      <c r="G146" s="70"/>
      <c r="H146" s="70">
        <v>4402</v>
      </c>
      <c r="I146" s="70">
        <v>1908.0137849999999</v>
      </c>
      <c r="J146" s="70">
        <v>4402</v>
      </c>
      <c r="K146" s="70">
        <v>1908.0137849999999</v>
      </c>
    </row>
    <row r="147" spans="1:11" x14ac:dyDescent="0.25">
      <c r="A147" s="72">
        <v>1098</v>
      </c>
      <c r="B147" s="70"/>
      <c r="C147" s="70"/>
      <c r="D147" s="70"/>
      <c r="E147" s="70"/>
      <c r="F147" s="70">
        <v>23000</v>
      </c>
      <c r="G147" s="70">
        <v>22508.628373</v>
      </c>
      <c r="H147" s="70"/>
      <c r="I147" s="70"/>
      <c r="J147" s="70">
        <v>23000</v>
      </c>
      <c r="K147" s="70">
        <v>22508.628373</v>
      </c>
    </row>
    <row r="148" spans="1:11" x14ac:dyDescent="0.25">
      <c r="A148" s="72">
        <v>1107</v>
      </c>
      <c r="B148" s="70"/>
      <c r="C148" s="70"/>
      <c r="D148" s="70"/>
      <c r="E148" s="70"/>
      <c r="F148" s="70">
        <v>14300</v>
      </c>
      <c r="G148" s="70">
        <v>7235.1857729999992</v>
      </c>
      <c r="H148" s="70"/>
      <c r="I148" s="70"/>
      <c r="J148" s="70">
        <v>14300</v>
      </c>
      <c r="K148" s="70">
        <v>7235.1857729999992</v>
      </c>
    </row>
    <row r="149" spans="1:11" x14ac:dyDescent="0.25">
      <c r="A149" s="72">
        <v>1110</v>
      </c>
      <c r="B149" s="70"/>
      <c r="C149" s="70"/>
      <c r="D149" s="70"/>
      <c r="E149" s="70"/>
      <c r="F149" s="70"/>
      <c r="G149" s="70"/>
      <c r="H149" s="70">
        <v>9721</v>
      </c>
      <c r="I149" s="70">
        <v>7161.7575919999999</v>
      </c>
      <c r="J149" s="70">
        <v>9721</v>
      </c>
      <c r="K149" s="70">
        <v>7161.7575919999999</v>
      </c>
    </row>
    <row r="150" spans="1:11" x14ac:dyDescent="0.25">
      <c r="A150" s="72">
        <v>1114</v>
      </c>
      <c r="B150" s="70"/>
      <c r="C150" s="70"/>
      <c r="D150" s="70"/>
      <c r="E150" s="70"/>
      <c r="F150" s="70"/>
      <c r="G150" s="70"/>
      <c r="H150" s="70">
        <v>3600</v>
      </c>
      <c r="I150" s="70">
        <v>3461.7850760000001</v>
      </c>
      <c r="J150" s="70">
        <v>3600</v>
      </c>
      <c r="K150" s="70">
        <v>3461.7850760000001</v>
      </c>
    </row>
    <row r="151" spans="1:11" x14ac:dyDescent="0.25">
      <c r="A151" s="72">
        <v>1116</v>
      </c>
      <c r="B151" s="70"/>
      <c r="C151" s="70"/>
      <c r="D151" s="70"/>
      <c r="E151" s="70"/>
      <c r="F151" s="70">
        <v>10000</v>
      </c>
      <c r="G151" s="70">
        <v>9314.2973060000004</v>
      </c>
      <c r="H151" s="70"/>
      <c r="I151" s="70"/>
      <c r="J151" s="70">
        <v>10000</v>
      </c>
      <c r="K151" s="70">
        <v>9314.2973060000004</v>
      </c>
    </row>
    <row r="152" spans="1:11" x14ac:dyDescent="0.25">
      <c r="A152" s="72">
        <v>1126</v>
      </c>
      <c r="B152" s="70"/>
      <c r="C152" s="70"/>
      <c r="D152" s="70"/>
      <c r="E152" s="70"/>
      <c r="F152" s="70">
        <v>14200</v>
      </c>
      <c r="G152" s="70">
        <v>17974.142153000001</v>
      </c>
      <c r="H152" s="70"/>
      <c r="I152" s="70"/>
      <c r="J152" s="70">
        <v>14200</v>
      </c>
      <c r="K152" s="70">
        <v>17974.142153000001</v>
      </c>
    </row>
    <row r="153" spans="1:11" x14ac:dyDescent="0.25">
      <c r="A153" s="72">
        <v>1147</v>
      </c>
      <c r="B153" s="70"/>
      <c r="C153" s="70"/>
      <c r="D153" s="70"/>
      <c r="E153" s="70"/>
      <c r="F153" s="70"/>
      <c r="G153" s="70"/>
      <c r="H153" s="70">
        <v>19550</v>
      </c>
      <c r="I153" s="70">
        <v>19791.424180000002</v>
      </c>
      <c r="J153" s="70">
        <v>19550</v>
      </c>
      <c r="K153" s="70">
        <v>19791.424180000002</v>
      </c>
    </row>
    <row r="154" spans="1:11" x14ac:dyDescent="0.25">
      <c r="A154" s="72">
        <v>1153</v>
      </c>
      <c r="B154" s="70"/>
      <c r="C154" s="70"/>
      <c r="D154" s="70"/>
      <c r="E154" s="70"/>
      <c r="F154" s="70"/>
      <c r="G154" s="70"/>
      <c r="H154" s="70">
        <v>7465</v>
      </c>
      <c r="I154" s="70">
        <v>7586.5391460000001</v>
      </c>
      <c r="J154" s="70">
        <v>7465</v>
      </c>
      <c r="K154" s="70">
        <v>7586.5391460000001</v>
      </c>
    </row>
    <row r="155" spans="1:11" x14ac:dyDescent="0.25">
      <c r="A155" s="72">
        <v>1173</v>
      </c>
      <c r="B155" s="70">
        <v>72413</v>
      </c>
      <c r="C155" s="70">
        <v>72059.512207000007</v>
      </c>
      <c r="D155" s="70"/>
      <c r="E155" s="70"/>
      <c r="F155" s="70"/>
      <c r="G155" s="70"/>
      <c r="H155" s="70"/>
      <c r="I155" s="70"/>
      <c r="J155" s="70">
        <v>72413</v>
      </c>
      <c r="K155" s="70">
        <v>72059.512207000007</v>
      </c>
    </row>
    <row r="156" spans="1:11" x14ac:dyDescent="0.25">
      <c r="A156" s="72">
        <v>1181</v>
      </c>
      <c r="B156" s="70"/>
      <c r="C156" s="70"/>
      <c r="D156" s="70"/>
      <c r="E156" s="70"/>
      <c r="F156" s="70">
        <v>23783</v>
      </c>
      <c r="G156" s="70">
        <v>24040.810959000002</v>
      </c>
      <c r="H156" s="70"/>
      <c r="I156" s="70"/>
      <c r="J156" s="70">
        <v>23783</v>
      </c>
      <c r="K156" s="70">
        <v>24040.810959000002</v>
      </c>
    </row>
    <row r="157" spans="1:11" x14ac:dyDescent="0.25">
      <c r="A157" s="72">
        <v>1216</v>
      </c>
      <c r="B157" s="70"/>
      <c r="C157" s="70"/>
      <c r="D157" s="70"/>
      <c r="E157" s="70"/>
      <c r="F157" s="70"/>
      <c r="G157" s="70"/>
      <c r="H157" s="70">
        <v>5720</v>
      </c>
      <c r="I157" s="70">
        <v>2684.8594200000002</v>
      </c>
      <c r="J157" s="70">
        <v>5720</v>
      </c>
      <c r="K157" s="70">
        <v>2684.8594200000002</v>
      </c>
    </row>
    <row r="158" spans="1:11" x14ac:dyDescent="0.25">
      <c r="A158" s="72">
        <v>1239</v>
      </c>
      <c r="B158" s="70"/>
      <c r="C158" s="70"/>
      <c r="D158" s="70"/>
      <c r="E158" s="70"/>
      <c r="F158" s="70">
        <v>10295</v>
      </c>
      <c r="G158" s="70">
        <v>6126.360944</v>
      </c>
      <c r="H158" s="70"/>
      <c r="I158" s="70"/>
      <c r="J158" s="70">
        <v>10295</v>
      </c>
      <c r="K158" s="70">
        <v>6126.360944</v>
      </c>
    </row>
    <row r="159" spans="1:11" x14ac:dyDescent="0.25">
      <c r="A159" s="72">
        <v>1243</v>
      </c>
      <c r="B159" s="70"/>
      <c r="C159" s="70"/>
      <c r="D159" s="70"/>
      <c r="E159" s="70"/>
      <c r="F159" s="70">
        <v>21162</v>
      </c>
      <c r="G159" s="70">
        <v>16608.999069999998</v>
      </c>
      <c r="H159" s="70"/>
      <c r="I159" s="70"/>
      <c r="J159" s="70">
        <v>21162</v>
      </c>
      <c r="K159" s="70">
        <v>16608.999069999998</v>
      </c>
    </row>
    <row r="160" spans="1:11" x14ac:dyDescent="0.25">
      <c r="A160" s="72">
        <v>1246</v>
      </c>
      <c r="B160" s="70"/>
      <c r="C160" s="70"/>
      <c r="D160" s="70"/>
      <c r="E160" s="70"/>
      <c r="F160" s="70">
        <v>24454</v>
      </c>
      <c r="G160" s="70">
        <v>24897.317779999998</v>
      </c>
      <c r="H160" s="70"/>
      <c r="I160" s="70"/>
      <c r="J160" s="70">
        <v>24454</v>
      </c>
      <c r="K160" s="70">
        <v>24897.317779999998</v>
      </c>
    </row>
    <row r="161" spans="1:11" x14ac:dyDescent="0.25">
      <c r="A161" s="72">
        <v>1250</v>
      </c>
      <c r="B161" s="70">
        <v>89683</v>
      </c>
      <c r="C161" s="70">
        <v>102188.646484</v>
      </c>
      <c r="D161" s="70"/>
      <c r="E161" s="70"/>
      <c r="F161" s="70"/>
      <c r="G161" s="70"/>
      <c r="H161" s="70"/>
      <c r="I161" s="70"/>
      <c r="J161" s="70">
        <v>89683</v>
      </c>
      <c r="K161" s="70">
        <v>102188.646484</v>
      </c>
    </row>
    <row r="162" spans="1:11" x14ac:dyDescent="0.25">
      <c r="A162" s="72">
        <v>1272</v>
      </c>
      <c r="B162" s="70"/>
      <c r="C162" s="70"/>
      <c r="D162" s="70"/>
      <c r="E162" s="70"/>
      <c r="F162" s="70"/>
      <c r="G162" s="70"/>
      <c r="H162" s="70">
        <v>7312</v>
      </c>
      <c r="I162" s="70">
        <v>6755.0419460000012</v>
      </c>
      <c r="J162" s="70">
        <v>7312</v>
      </c>
      <c r="K162" s="70">
        <v>6755.0419460000012</v>
      </c>
    </row>
    <row r="163" spans="1:11" x14ac:dyDescent="0.25">
      <c r="A163" s="72">
        <v>1283</v>
      </c>
      <c r="B163" s="70"/>
      <c r="C163" s="70"/>
      <c r="D163" s="70"/>
      <c r="E163" s="70"/>
      <c r="F163" s="70">
        <v>51280</v>
      </c>
      <c r="G163" s="70">
        <v>54463.752288000003</v>
      </c>
      <c r="H163" s="70"/>
      <c r="I163" s="70"/>
      <c r="J163" s="70">
        <v>51280</v>
      </c>
      <c r="K163" s="70">
        <v>54463.752288000003</v>
      </c>
    </row>
    <row r="164" spans="1:11" x14ac:dyDescent="0.25">
      <c r="A164" s="72">
        <v>1313</v>
      </c>
      <c r="B164" s="70"/>
      <c r="C164" s="70"/>
      <c r="D164" s="70"/>
      <c r="E164" s="70"/>
      <c r="F164" s="70"/>
      <c r="G164" s="70"/>
      <c r="H164" s="70">
        <v>21100</v>
      </c>
      <c r="I164" s="70">
        <v>12307.956291</v>
      </c>
      <c r="J164" s="70">
        <v>21100</v>
      </c>
      <c r="K164" s="70">
        <v>12307.956291</v>
      </c>
    </row>
    <row r="165" spans="1:11" x14ac:dyDescent="0.25">
      <c r="A165" s="72">
        <v>1315</v>
      </c>
      <c r="B165" s="70"/>
      <c r="C165" s="70"/>
      <c r="D165" s="70"/>
      <c r="E165" s="70"/>
      <c r="F165" s="70">
        <v>25400</v>
      </c>
      <c r="G165" s="70">
        <v>19064.645356000001</v>
      </c>
      <c r="H165" s="70"/>
      <c r="I165" s="70"/>
      <c r="J165" s="70">
        <v>25400</v>
      </c>
      <c r="K165" s="70">
        <v>19064.645356000001</v>
      </c>
    </row>
    <row r="166" spans="1:11" x14ac:dyDescent="0.25">
      <c r="A166" s="72">
        <v>1319</v>
      </c>
      <c r="B166" s="70"/>
      <c r="C166" s="70"/>
      <c r="D166" s="70"/>
      <c r="E166" s="70"/>
      <c r="F166" s="70"/>
      <c r="G166" s="70"/>
      <c r="H166" s="70">
        <v>18100</v>
      </c>
      <c r="I166" s="70">
        <v>14307.071532999998</v>
      </c>
      <c r="J166" s="70">
        <v>18100</v>
      </c>
      <c r="K166" s="70">
        <v>14307.071532999998</v>
      </c>
    </row>
    <row r="167" spans="1:11" x14ac:dyDescent="0.25">
      <c r="A167" s="72">
        <v>1322</v>
      </c>
      <c r="B167" s="70"/>
      <c r="C167" s="70"/>
      <c r="D167" s="70"/>
      <c r="E167" s="70"/>
      <c r="F167" s="70"/>
      <c r="G167" s="70"/>
      <c r="H167" s="70">
        <v>10100</v>
      </c>
      <c r="I167" s="70">
        <v>2596.3828490000001</v>
      </c>
      <c r="J167" s="70">
        <v>10100</v>
      </c>
      <c r="K167" s="70">
        <v>2596.3828490000001</v>
      </c>
    </row>
    <row r="168" spans="1:11" x14ac:dyDescent="0.25">
      <c r="A168" s="72">
        <v>1347</v>
      </c>
      <c r="B168" s="70"/>
      <c r="C168" s="70"/>
      <c r="D168" s="70"/>
      <c r="E168" s="70"/>
      <c r="F168" s="70"/>
      <c r="G168" s="70"/>
      <c r="H168" s="70">
        <v>13800</v>
      </c>
      <c r="I168" s="70">
        <v>12324.819818</v>
      </c>
      <c r="J168" s="70">
        <v>13800</v>
      </c>
      <c r="K168" s="70">
        <v>12324.819818</v>
      </c>
    </row>
    <row r="169" spans="1:11" x14ac:dyDescent="0.25">
      <c r="A169" s="72">
        <v>1422</v>
      </c>
      <c r="B169" s="70"/>
      <c r="C169" s="70"/>
      <c r="D169" s="70"/>
      <c r="E169" s="70"/>
      <c r="F169" s="70">
        <v>13100</v>
      </c>
      <c r="G169" s="70">
        <v>10101.388137</v>
      </c>
      <c r="H169" s="70"/>
      <c r="I169" s="70"/>
      <c r="J169" s="70">
        <v>13100</v>
      </c>
      <c r="K169" s="70">
        <v>10101.388137</v>
      </c>
    </row>
    <row r="170" spans="1:11" x14ac:dyDescent="0.25">
      <c r="A170" s="72">
        <v>1433</v>
      </c>
      <c r="B170" s="70"/>
      <c r="C170" s="70"/>
      <c r="D170" s="70"/>
      <c r="E170" s="70"/>
      <c r="F170" s="70"/>
      <c r="G170" s="70"/>
      <c r="H170" s="70">
        <v>9300</v>
      </c>
      <c r="I170" s="70">
        <v>10080.478660000001</v>
      </c>
      <c r="J170" s="70">
        <v>9300</v>
      </c>
      <c r="K170" s="70">
        <v>10080.478660000001</v>
      </c>
    </row>
    <row r="171" spans="1:11" x14ac:dyDescent="0.25">
      <c r="A171" s="72">
        <v>1451</v>
      </c>
      <c r="B171" s="70"/>
      <c r="C171" s="70"/>
      <c r="D171" s="70"/>
      <c r="E171" s="70"/>
      <c r="F171" s="70"/>
      <c r="G171" s="70"/>
      <c r="H171" s="70">
        <v>9000</v>
      </c>
      <c r="I171" s="70">
        <v>13568.499540999999</v>
      </c>
      <c r="J171" s="70">
        <v>9000</v>
      </c>
      <c r="K171" s="70">
        <v>13568.499540999999</v>
      </c>
    </row>
    <row r="172" spans="1:11" x14ac:dyDescent="0.25">
      <c r="A172" s="72">
        <v>1460</v>
      </c>
      <c r="B172" s="70"/>
      <c r="C172" s="70"/>
      <c r="D172" s="70"/>
      <c r="E172" s="70"/>
      <c r="F172" s="70">
        <v>16800</v>
      </c>
      <c r="G172" s="70">
        <v>4806.8003840000001</v>
      </c>
      <c r="H172" s="70"/>
      <c r="I172" s="70"/>
      <c r="J172" s="70">
        <v>16800</v>
      </c>
      <c r="K172" s="70">
        <v>4806.8003840000001</v>
      </c>
    </row>
    <row r="173" spans="1:11" x14ac:dyDescent="0.25">
      <c r="A173" s="72">
        <v>1476</v>
      </c>
      <c r="B173" s="70"/>
      <c r="C173" s="70"/>
      <c r="D173" s="70"/>
      <c r="E173" s="70"/>
      <c r="F173" s="70"/>
      <c r="G173" s="70"/>
      <c r="H173" s="70">
        <v>8200</v>
      </c>
      <c r="I173" s="70">
        <v>5723.3593550000005</v>
      </c>
      <c r="J173" s="70">
        <v>8200</v>
      </c>
      <c r="K173" s="70">
        <v>5723.3593550000005</v>
      </c>
    </row>
    <row r="174" spans="1:11" x14ac:dyDescent="0.25">
      <c r="A174" s="72">
        <v>1477</v>
      </c>
      <c r="B174" s="70"/>
      <c r="C174" s="70"/>
      <c r="D174" s="70"/>
      <c r="E174" s="70"/>
      <c r="F174" s="70"/>
      <c r="G174" s="70"/>
      <c r="H174" s="70">
        <v>4700</v>
      </c>
      <c r="I174" s="70">
        <v>4792.828399</v>
      </c>
      <c r="J174" s="70">
        <v>4700</v>
      </c>
      <c r="K174" s="70">
        <v>4792.828399</v>
      </c>
    </row>
    <row r="175" spans="1:11" x14ac:dyDescent="0.25">
      <c r="A175" s="72">
        <v>1481</v>
      </c>
      <c r="B175" s="70"/>
      <c r="C175" s="70"/>
      <c r="D175" s="70"/>
      <c r="E175" s="70"/>
      <c r="F175" s="70">
        <v>25000</v>
      </c>
      <c r="G175" s="70">
        <v>33536.099365000002</v>
      </c>
      <c r="H175" s="70"/>
      <c r="I175" s="70"/>
      <c r="J175" s="70">
        <v>25000</v>
      </c>
      <c r="K175" s="70">
        <v>33536.099365000002</v>
      </c>
    </row>
    <row r="176" spans="1:11" x14ac:dyDescent="0.25">
      <c r="A176" s="72">
        <v>1482</v>
      </c>
      <c r="B176" s="70"/>
      <c r="C176" s="70"/>
      <c r="D176" s="70"/>
      <c r="E176" s="70"/>
      <c r="F176" s="70">
        <v>10997</v>
      </c>
      <c r="G176" s="70">
        <v>12337.758911000001</v>
      </c>
      <c r="H176" s="70"/>
      <c r="I176" s="70"/>
      <c r="J176" s="70">
        <v>10997</v>
      </c>
      <c r="K176" s="70">
        <v>12337.758911000001</v>
      </c>
    </row>
    <row r="177" spans="1:11" x14ac:dyDescent="0.25">
      <c r="A177" s="72">
        <v>1485</v>
      </c>
      <c r="B177" s="70"/>
      <c r="C177" s="70"/>
      <c r="D177" s="70"/>
      <c r="E177" s="70"/>
      <c r="F177" s="70">
        <v>23000</v>
      </c>
      <c r="G177" s="70">
        <v>26299.319549000003</v>
      </c>
      <c r="H177" s="70"/>
      <c r="I177" s="70"/>
      <c r="J177" s="70">
        <v>23000</v>
      </c>
      <c r="K177" s="70">
        <v>26299.319549000003</v>
      </c>
    </row>
    <row r="178" spans="1:11" x14ac:dyDescent="0.25">
      <c r="A178" s="72">
        <v>1488</v>
      </c>
      <c r="B178" s="70"/>
      <c r="C178" s="70"/>
      <c r="D178" s="70"/>
      <c r="E178" s="70"/>
      <c r="F178" s="70">
        <v>5300</v>
      </c>
      <c r="G178" s="70">
        <v>8879.1061769999997</v>
      </c>
      <c r="H178" s="70"/>
      <c r="I178" s="70"/>
      <c r="J178" s="70">
        <v>5300</v>
      </c>
      <c r="K178" s="70">
        <v>8879.1061769999997</v>
      </c>
    </row>
    <row r="179" spans="1:11" x14ac:dyDescent="0.25">
      <c r="A179" s="72">
        <v>1489</v>
      </c>
      <c r="B179" s="70"/>
      <c r="C179" s="70"/>
      <c r="D179" s="70"/>
      <c r="E179" s="70"/>
      <c r="F179" s="70">
        <v>14200</v>
      </c>
      <c r="G179" s="70">
        <v>6587.1419880000003</v>
      </c>
      <c r="H179" s="70"/>
      <c r="I179" s="70"/>
      <c r="J179" s="70">
        <v>14200</v>
      </c>
      <c r="K179" s="70">
        <v>6587.1419880000003</v>
      </c>
    </row>
    <row r="180" spans="1:11" x14ac:dyDescent="0.25">
      <c r="A180" s="72">
        <v>1491</v>
      </c>
      <c r="B180" s="70"/>
      <c r="C180" s="70"/>
      <c r="D180" s="70"/>
      <c r="E180" s="70"/>
      <c r="F180" s="70">
        <v>32000</v>
      </c>
      <c r="G180" s="70">
        <v>24051.567460000002</v>
      </c>
      <c r="H180" s="70"/>
      <c r="I180" s="70"/>
      <c r="J180" s="70">
        <v>32000</v>
      </c>
      <c r="K180" s="70">
        <v>24051.567460000002</v>
      </c>
    </row>
    <row r="181" spans="1:11" x14ac:dyDescent="0.25">
      <c r="A181" s="72">
        <v>1502</v>
      </c>
      <c r="B181" s="70"/>
      <c r="C181" s="70"/>
      <c r="D181" s="70"/>
      <c r="E181" s="70"/>
      <c r="F181" s="70">
        <v>13000</v>
      </c>
      <c r="G181" s="70">
        <v>10228.525358999999</v>
      </c>
      <c r="H181" s="70"/>
      <c r="I181" s="70"/>
      <c r="J181" s="70">
        <v>13000</v>
      </c>
      <c r="K181" s="70">
        <v>10228.525358999999</v>
      </c>
    </row>
    <row r="182" spans="1:11" x14ac:dyDescent="0.25">
      <c r="A182" s="72">
        <v>1544</v>
      </c>
      <c r="B182" s="70"/>
      <c r="C182" s="70"/>
      <c r="D182" s="70"/>
      <c r="E182" s="70"/>
      <c r="F182" s="70">
        <v>25700</v>
      </c>
      <c r="G182" s="70">
        <v>18403.477965999999</v>
      </c>
      <c r="H182" s="70"/>
      <c r="I182" s="70"/>
      <c r="J182" s="70">
        <v>25700</v>
      </c>
      <c r="K182" s="70">
        <v>18403.477965999999</v>
      </c>
    </row>
    <row r="183" spans="1:11" x14ac:dyDescent="0.25">
      <c r="A183" s="72">
        <v>1571</v>
      </c>
      <c r="B183" s="70"/>
      <c r="C183" s="70"/>
      <c r="D183" s="70"/>
      <c r="E183" s="70"/>
      <c r="F183" s="70">
        <v>9661</v>
      </c>
      <c r="G183" s="70">
        <v>8214.9108440000018</v>
      </c>
      <c r="H183" s="70"/>
      <c r="I183" s="70"/>
      <c r="J183" s="70">
        <v>9661</v>
      </c>
      <c r="K183" s="70">
        <v>8214.9108440000018</v>
      </c>
    </row>
    <row r="184" spans="1:11" x14ac:dyDescent="0.25">
      <c r="A184" s="72">
        <v>1611</v>
      </c>
      <c r="B184" s="70"/>
      <c r="C184" s="70"/>
      <c r="D184" s="70"/>
      <c r="E184" s="70"/>
      <c r="F184" s="70"/>
      <c r="G184" s="70"/>
      <c r="H184" s="70">
        <v>9200</v>
      </c>
      <c r="I184" s="70">
        <v>11143.147706</v>
      </c>
      <c r="J184" s="70">
        <v>9200</v>
      </c>
      <c r="K184" s="70">
        <v>11143.147706</v>
      </c>
    </row>
    <row r="185" spans="1:11" x14ac:dyDescent="0.25">
      <c r="A185" s="72">
        <v>1626</v>
      </c>
      <c r="B185" s="70"/>
      <c r="C185" s="70"/>
      <c r="D185" s="70"/>
      <c r="E185" s="70"/>
      <c r="F185" s="70"/>
      <c r="G185" s="70"/>
      <c r="H185" s="70">
        <v>3240</v>
      </c>
      <c r="I185" s="70">
        <v>13351.651878000001</v>
      </c>
      <c r="J185" s="70">
        <v>3240</v>
      </c>
      <c r="K185" s="70">
        <v>13351.651878000001</v>
      </c>
    </row>
    <row r="186" spans="1:11" x14ac:dyDescent="0.25">
      <c r="A186" s="72">
        <v>1627</v>
      </c>
      <c r="B186" s="70"/>
      <c r="C186" s="70"/>
      <c r="D186" s="70"/>
      <c r="E186" s="70"/>
      <c r="F186" s="70">
        <v>51460</v>
      </c>
      <c r="G186" s="70">
        <v>51049.188903999995</v>
      </c>
      <c r="H186" s="70"/>
      <c r="I186" s="70"/>
      <c r="J186" s="70">
        <v>51460</v>
      </c>
      <c r="K186" s="70">
        <v>51049.188903999995</v>
      </c>
    </row>
    <row r="187" spans="1:11" x14ac:dyDescent="0.25">
      <c r="A187" s="72">
        <v>1629</v>
      </c>
      <c r="B187" s="70"/>
      <c r="C187" s="70"/>
      <c r="D187" s="70"/>
      <c r="E187" s="70"/>
      <c r="F187" s="70">
        <v>52411</v>
      </c>
      <c r="G187" s="70">
        <v>74452.690551000007</v>
      </c>
      <c r="H187" s="70"/>
      <c r="I187" s="70"/>
      <c r="J187" s="70">
        <v>52411</v>
      </c>
      <c r="K187" s="70">
        <v>74452.690551000007</v>
      </c>
    </row>
    <row r="188" spans="1:11" x14ac:dyDescent="0.25">
      <c r="A188" s="72">
        <v>1658</v>
      </c>
      <c r="B188" s="70"/>
      <c r="C188" s="70"/>
      <c r="D188" s="70"/>
      <c r="E188" s="70"/>
      <c r="F188" s="70">
        <v>16858</v>
      </c>
      <c r="G188" s="70">
        <v>19152.547181000002</v>
      </c>
      <c r="H188" s="70"/>
      <c r="I188" s="70"/>
      <c r="J188" s="70">
        <v>16858</v>
      </c>
      <c r="K188" s="70">
        <v>19152.547181000002</v>
      </c>
    </row>
    <row r="189" spans="1:11" x14ac:dyDescent="0.25">
      <c r="A189" s="72">
        <v>1672</v>
      </c>
      <c r="B189" s="70"/>
      <c r="C189" s="70"/>
      <c r="D189" s="70"/>
      <c r="E189" s="70"/>
      <c r="F189" s="70"/>
      <c r="G189" s="70"/>
      <c r="H189" s="70">
        <v>2468</v>
      </c>
      <c r="I189" s="70">
        <v>1272.8897280000001</v>
      </c>
      <c r="J189" s="70">
        <v>2468</v>
      </c>
      <c r="K189" s="70">
        <v>1272.8897280000001</v>
      </c>
    </row>
    <row r="190" spans="1:11" x14ac:dyDescent="0.25">
      <c r="A190" s="72">
        <v>1710</v>
      </c>
      <c r="B190" s="70"/>
      <c r="C190" s="70"/>
      <c r="D190" s="70"/>
      <c r="E190" s="70"/>
      <c r="F190" s="70">
        <v>23439</v>
      </c>
      <c r="G190" s="70">
        <v>33730.010985999994</v>
      </c>
      <c r="H190" s="70"/>
      <c r="I190" s="70"/>
      <c r="J190" s="70">
        <v>23439</v>
      </c>
      <c r="K190" s="70">
        <v>33730.010985999994</v>
      </c>
    </row>
    <row r="191" spans="1:11" x14ac:dyDescent="0.25">
      <c r="A191" s="72">
        <v>1714</v>
      </c>
      <c r="B191" s="70"/>
      <c r="C191" s="70"/>
      <c r="D191" s="70"/>
      <c r="E191" s="70"/>
      <c r="F191" s="70">
        <v>23816</v>
      </c>
      <c r="G191" s="70">
        <v>31916.265928999997</v>
      </c>
      <c r="H191" s="70"/>
      <c r="I191" s="70"/>
      <c r="J191" s="70">
        <v>23816</v>
      </c>
      <c r="K191" s="70">
        <v>31916.265928999997</v>
      </c>
    </row>
    <row r="192" spans="1:11" x14ac:dyDescent="0.25">
      <c r="A192" s="72">
        <v>1716</v>
      </c>
      <c r="B192" s="70"/>
      <c r="C192" s="70"/>
      <c r="D192" s="70"/>
      <c r="E192" s="70"/>
      <c r="F192" s="70">
        <v>6674</v>
      </c>
      <c r="G192" s="70">
        <v>6683.9815679999992</v>
      </c>
      <c r="H192" s="70"/>
      <c r="I192" s="70"/>
      <c r="J192" s="70">
        <v>6674</v>
      </c>
      <c r="K192" s="70">
        <v>6683.9815679999992</v>
      </c>
    </row>
    <row r="193" spans="1:11" x14ac:dyDescent="0.25">
      <c r="A193" s="72">
        <v>1729</v>
      </c>
      <c r="B193" s="70"/>
      <c r="C193" s="70"/>
      <c r="D193" s="70"/>
      <c r="E193" s="70"/>
      <c r="F193" s="70">
        <v>12104</v>
      </c>
      <c r="G193" s="70">
        <v>9107.0516549999993</v>
      </c>
      <c r="H193" s="70"/>
      <c r="I193" s="70"/>
      <c r="J193" s="70">
        <v>12104</v>
      </c>
      <c r="K193" s="70">
        <v>9107.0516549999993</v>
      </c>
    </row>
    <row r="194" spans="1:11" x14ac:dyDescent="0.25">
      <c r="A194" s="72">
        <v>1739</v>
      </c>
      <c r="B194" s="70"/>
      <c r="C194" s="70"/>
      <c r="D194" s="70"/>
      <c r="E194" s="70"/>
      <c r="F194" s="70">
        <v>50578</v>
      </c>
      <c r="G194" s="70">
        <v>62943.628479999999</v>
      </c>
      <c r="H194" s="70"/>
      <c r="I194" s="70"/>
      <c r="J194" s="70">
        <v>50578</v>
      </c>
      <c r="K194" s="70">
        <v>62943.628479999999</v>
      </c>
    </row>
    <row r="195" spans="1:11" x14ac:dyDescent="0.25">
      <c r="A195" s="72">
        <v>1760</v>
      </c>
      <c r="B195" s="70"/>
      <c r="C195" s="70"/>
      <c r="D195" s="70"/>
      <c r="E195" s="70"/>
      <c r="F195" s="70">
        <v>26376</v>
      </c>
      <c r="G195" s="70">
        <v>20333.543701000002</v>
      </c>
      <c r="H195" s="70"/>
      <c r="I195" s="70"/>
      <c r="J195" s="70">
        <v>26376</v>
      </c>
      <c r="K195" s="70">
        <v>20333.543701000002</v>
      </c>
    </row>
    <row r="196" spans="1:11" x14ac:dyDescent="0.25">
      <c r="A196" s="72">
        <v>1764</v>
      </c>
      <c r="B196" s="70"/>
      <c r="C196" s="70"/>
      <c r="D196" s="70"/>
      <c r="E196" s="70"/>
      <c r="F196" s="70">
        <v>19416</v>
      </c>
      <c r="G196" s="70">
        <v>19352.860291999998</v>
      </c>
      <c r="H196" s="70"/>
      <c r="I196" s="70"/>
      <c r="J196" s="70">
        <v>19416</v>
      </c>
      <c r="K196" s="70">
        <v>19352.860291999998</v>
      </c>
    </row>
    <row r="197" spans="1:11" x14ac:dyDescent="0.25">
      <c r="A197" s="72">
        <v>1766</v>
      </c>
      <c r="B197" s="70"/>
      <c r="C197" s="70"/>
      <c r="D197" s="70"/>
      <c r="E197" s="70"/>
      <c r="F197" s="70">
        <v>20988</v>
      </c>
      <c r="G197" s="70">
        <v>25042.604905</v>
      </c>
      <c r="H197" s="70"/>
      <c r="I197" s="70"/>
      <c r="J197" s="70">
        <v>20988</v>
      </c>
      <c r="K197" s="70">
        <v>25042.604905</v>
      </c>
    </row>
    <row r="198" spans="1:11" x14ac:dyDescent="0.25">
      <c r="A198" s="72">
        <v>1767</v>
      </c>
      <c r="B198" s="70"/>
      <c r="C198" s="70"/>
      <c r="D198" s="70"/>
      <c r="E198" s="70"/>
      <c r="F198" s="70">
        <v>19843</v>
      </c>
      <c r="G198" s="70">
        <v>19973.432266</v>
      </c>
      <c r="H198" s="70"/>
      <c r="I198" s="70"/>
      <c r="J198" s="70">
        <v>19843</v>
      </c>
      <c r="K198" s="70">
        <v>19973.432266</v>
      </c>
    </row>
    <row r="199" spans="1:11" x14ac:dyDescent="0.25">
      <c r="A199" s="72">
        <v>1780</v>
      </c>
      <c r="B199" s="70"/>
      <c r="C199" s="70"/>
      <c r="D199" s="70"/>
      <c r="E199" s="70"/>
      <c r="F199" s="70"/>
      <c r="G199" s="70"/>
      <c r="H199" s="70">
        <v>5408</v>
      </c>
      <c r="I199" s="70">
        <v>5838.8464239999994</v>
      </c>
      <c r="J199" s="70">
        <v>5408</v>
      </c>
      <c r="K199" s="70">
        <v>5838.8464239999994</v>
      </c>
    </row>
    <row r="200" spans="1:11" x14ac:dyDescent="0.25">
      <c r="A200" s="72">
        <v>1783</v>
      </c>
      <c r="B200" s="70"/>
      <c r="C200" s="70"/>
      <c r="D200" s="70"/>
      <c r="E200" s="70"/>
      <c r="F200" s="70"/>
      <c r="G200" s="70"/>
      <c r="H200" s="70">
        <v>3937</v>
      </c>
      <c r="I200" s="70">
        <v>6335.8224979999995</v>
      </c>
      <c r="J200" s="70">
        <v>3937</v>
      </c>
      <c r="K200" s="70">
        <v>6335.8224979999995</v>
      </c>
    </row>
    <row r="201" spans="1:11" x14ac:dyDescent="0.25">
      <c r="A201" s="72">
        <v>1787</v>
      </c>
      <c r="B201" s="70"/>
      <c r="C201" s="70"/>
      <c r="D201" s="70"/>
      <c r="E201" s="70"/>
      <c r="F201" s="70"/>
      <c r="G201" s="70"/>
      <c r="H201" s="70">
        <v>11230</v>
      </c>
      <c r="I201" s="70">
        <v>6583.019558</v>
      </c>
      <c r="J201" s="70">
        <v>11230</v>
      </c>
      <c r="K201" s="70">
        <v>6583.019558</v>
      </c>
    </row>
    <row r="202" spans="1:11" x14ac:dyDescent="0.25">
      <c r="A202" s="72">
        <v>1793</v>
      </c>
      <c r="B202" s="70"/>
      <c r="C202" s="70"/>
      <c r="D202" s="70"/>
      <c r="E202" s="70"/>
      <c r="F202" s="70"/>
      <c r="G202" s="70"/>
      <c r="H202" s="70">
        <v>4114</v>
      </c>
      <c r="I202" s="70">
        <v>6229.512694</v>
      </c>
      <c r="J202" s="70">
        <v>4114</v>
      </c>
      <c r="K202" s="70">
        <v>6229.512694</v>
      </c>
    </row>
    <row r="203" spans="1:11" x14ac:dyDescent="0.25">
      <c r="A203" s="72">
        <v>1813</v>
      </c>
      <c r="B203" s="70"/>
      <c r="C203" s="70"/>
      <c r="D203" s="70"/>
      <c r="E203" s="70"/>
      <c r="F203" s="70">
        <v>19553</v>
      </c>
      <c r="G203" s="70">
        <v>16251.613846</v>
      </c>
      <c r="H203" s="70"/>
      <c r="I203" s="70"/>
      <c r="J203" s="70">
        <v>19553</v>
      </c>
      <c r="K203" s="70">
        <v>16251.613846</v>
      </c>
    </row>
    <row r="204" spans="1:11" x14ac:dyDescent="0.25">
      <c r="A204" s="72">
        <v>1825</v>
      </c>
      <c r="B204" s="70"/>
      <c r="C204" s="70"/>
      <c r="D204" s="70"/>
      <c r="E204" s="70"/>
      <c r="F204" s="70"/>
      <c r="G204" s="70"/>
      <c r="H204" s="70">
        <v>6363</v>
      </c>
      <c r="I204" s="70">
        <v>10178.623443</v>
      </c>
      <c r="J204" s="70">
        <v>6363</v>
      </c>
      <c r="K204" s="70">
        <v>10178.623443</v>
      </c>
    </row>
    <row r="205" spans="1:11" x14ac:dyDescent="0.25">
      <c r="A205" s="72">
        <v>1838</v>
      </c>
      <c r="B205" s="70"/>
      <c r="C205" s="70"/>
      <c r="D205" s="70"/>
      <c r="E205" s="70"/>
      <c r="F205" s="70"/>
      <c r="G205" s="70"/>
      <c r="H205" s="70">
        <v>7747</v>
      </c>
      <c r="I205" s="70">
        <v>7123.7051000000001</v>
      </c>
      <c r="J205" s="70">
        <v>7747</v>
      </c>
      <c r="K205" s="70">
        <v>7123.7051000000001</v>
      </c>
    </row>
    <row r="206" spans="1:11" x14ac:dyDescent="0.25">
      <c r="A206" s="72">
        <v>1855</v>
      </c>
      <c r="B206" s="70"/>
      <c r="C206" s="70"/>
      <c r="D206" s="70"/>
      <c r="E206" s="70"/>
      <c r="F206" s="70"/>
      <c r="G206" s="70"/>
      <c r="H206" s="70">
        <v>16600</v>
      </c>
      <c r="I206" s="70">
        <v>5207.7160189999995</v>
      </c>
      <c r="J206" s="70">
        <v>16600</v>
      </c>
      <c r="K206" s="70">
        <v>5207.7160189999995</v>
      </c>
    </row>
    <row r="207" spans="1:11" x14ac:dyDescent="0.25">
      <c r="A207" s="72">
        <v>1858</v>
      </c>
      <c r="B207" s="70"/>
      <c r="C207" s="70"/>
      <c r="D207" s="70"/>
      <c r="E207" s="70"/>
      <c r="F207" s="70"/>
      <c r="G207" s="70"/>
      <c r="H207" s="70">
        <v>10954</v>
      </c>
      <c r="I207" s="70">
        <v>7995.035683000001</v>
      </c>
      <c r="J207" s="70">
        <v>10954</v>
      </c>
      <c r="K207" s="70">
        <v>7995.035683000001</v>
      </c>
    </row>
    <row r="208" spans="1:11" x14ac:dyDescent="0.25">
      <c r="A208" s="72">
        <v>1873</v>
      </c>
      <c r="B208" s="70"/>
      <c r="C208" s="70"/>
      <c r="D208" s="70"/>
      <c r="E208" s="70"/>
      <c r="F208" s="70"/>
      <c r="G208" s="70"/>
      <c r="H208" s="70">
        <v>6400</v>
      </c>
      <c r="I208" s="70">
        <v>11895.403373000001</v>
      </c>
      <c r="J208" s="70">
        <v>6400</v>
      </c>
      <c r="K208" s="70">
        <v>11895.403373000001</v>
      </c>
    </row>
    <row r="209" spans="1:11" x14ac:dyDescent="0.25">
      <c r="A209" s="72">
        <v>1891</v>
      </c>
      <c r="B209" s="70"/>
      <c r="C209" s="70"/>
      <c r="D209" s="70"/>
      <c r="E209" s="70"/>
      <c r="F209" s="70">
        <v>12700</v>
      </c>
      <c r="G209" s="70">
        <v>9759.7534930000002</v>
      </c>
      <c r="H209" s="70"/>
      <c r="I209" s="70"/>
      <c r="J209" s="70">
        <v>12700</v>
      </c>
      <c r="K209" s="70">
        <v>9759.7534930000002</v>
      </c>
    </row>
    <row r="210" spans="1:11" x14ac:dyDescent="0.25">
      <c r="A210" s="72">
        <v>1905</v>
      </c>
      <c r="B210" s="70"/>
      <c r="C210" s="70"/>
      <c r="D210" s="70"/>
      <c r="E210" s="70"/>
      <c r="F210" s="70">
        <v>12600</v>
      </c>
      <c r="G210" s="70">
        <v>16008.035705</v>
      </c>
      <c r="H210" s="70"/>
      <c r="I210" s="70"/>
      <c r="J210" s="70">
        <v>12600</v>
      </c>
      <c r="K210" s="70">
        <v>16008.035705</v>
      </c>
    </row>
    <row r="211" spans="1:11" x14ac:dyDescent="0.25">
      <c r="A211" s="72">
        <v>1929</v>
      </c>
      <c r="B211" s="70"/>
      <c r="C211" s="70"/>
      <c r="D211" s="70"/>
      <c r="E211" s="70"/>
      <c r="F211" s="70"/>
      <c r="G211" s="70"/>
      <c r="H211" s="70">
        <v>7086</v>
      </c>
      <c r="I211" s="70">
        <v>8915.251701000001</v>
      </c>
      <c r="J211" s="70">
        <v>7086</v>
      </c>
      <c r="K211" s="70">
        <v>8915.251701000001</v>
      </c>
    </row>
    <row r="212" spans="1:11" x14ac:dyDescent="0.25">
      <c r="A212" s="72">
        <v>1944</v>
      </c>
      <c r="B212" s="70"/>
      <c r="C212" s="70"/>
      <c r="D212" s="70"/>
      <c r="E212" s="70"/>
      <c r="F212" s="70"/>
      <c r="G212" s="70"/>
      <c r="H212" s="70">
        <v>9300</v>
      </c>
      <c r="I212" s="70">
        <v>3854.5566390000004</v>
      </c>
      <c r="J212" s="70">
        <v>9300</v>
      </c>
      <c r="K212" s="70">
        <v>3854.5566390000004</v>
      </c>
    </row>
    <row r="213" spans="1:11" x14ac:dyDescent="0.25">
      <c r="A213" s="72">
        <v>1952</v>
      </c>
      <c r="B213" s="70"/>
      <c r="C213" s="70"/>
      <c r="D213" s="70"/>
      <c r="E213" s="70"/>
      <c r="F213" s="70"/>
      <c r="G213" s="70"/>
      <c r="H213" s="70">
        <v>6072</v>
      </c>
      <c r="I213" s="70">
        <v>752.346</v>
      </c>
      <c r="J213" s="70">
        <v>6072</v>
      </c>
      <c r="K213" s="70">
        <v>752.346</v>
      </c>
    </row>
    <row r="214" spans="1:11" x14ac:dyDescent="0.25">
      <c r="A214" s="72">
        <v>1955</v>
      </c>
      <c r="B214" s="70"/>
      <c r="C214" s="70"/>
      <c r="D214" s="70"/>
      <c r="E214" s="70"/>
      <c r="F214" s="70">
        <v>19207</v>
      </c>
      <c r="G214" s="70">
        <v>26071.565187</v>
      </c>
      <c r="H214" s="70"/>
      <c r="I214" s="70"/>
      <c r="J214" s="70">
        <v>19207</v>
      </c>
      <c r="K214" s="70">
        <v>26071.565187</v>
      </c>
    </row>
    <row r="215" spans="1:11" x14ac:dyDescent="0.25">
      <c r="A215" s="72">
        <v>1962</v>
      </c>
      <c r="B215" s="70"/>
      <c r="C215" s="70"/>
      <c r="D215" s="70"/>
      <c r="E215" s="70"/>
      <c r="F215" s="70"/>
      <c r="G215" s="70"/>
      <c r="H215" s="70">
        <v>6585</v>
      </c>
      <c r="I215" s="70">
        <v>3251.2200910000001</v>
      </c>
      <c r="J215" s="70">
        <v>6585</v>
      </c>
      <c r="K215" s="70">
        <v>3251.2200910000001</v>
      </c>
    </row>
    <row r="216" spans="1:11" x14ac:dyDescent="0.25">
      <c r="A216" s="72">
        <v>1967</v>
      </c>
      <c r="B216" s="70"/>
      <c r="C216" s="70"/>
      <c r="D216" s="70"/>
      <c r="E216" s="70"/>
      <c r="F216" s="70"/>
      <c r="G216" s="70"/>
      <c r="H216" s="70">
        <v>3394</v>
      </c>
      <c r="I216" s="70">
        <v>1079.2138830000001</v>
      </c>
      <c r="J216" s="70">
        <v>3394</v>
      </c>
      <c r="K216" s="70">
        <v>1079.2138830000001</v>
      </c>
    </row>
    <row r="217" spans="1:11" x14ac:dyDescent="0.25">
      <c r="A217" s="72">
        <v>2086</v>
      </c>
      <c r="B217" s="70"/>
      <c r="C217" s="70"/>
      <c r="D217" s="70"/>
      <c r="E217" s="70"/>
      <c r="F217" s="70"/>
      <c r="G217" s="70"/>
      <c r="H217" s="70">
        <v>7868</v>
      </c>
      <c r="I217" s="70">
        <v>8374.8576890000004</v>
      </c>
      <c r="J217" s="70">
        <v>7868</v>
      </c>
      <c r="K217" s="70">
        <v>8374.8576890000004</v>
      </c>
    </row>
    <row r="218" spans="1:11" x14ac:dyDescent="0.25">
      <c r="A218" s="72">
        <v>2114</v>
      </c>
      <c r="B218" s="70"/>
      <c r="C218" s="70"/>
      <c r="D218" s="70"/>
      <c r="E218" s="70"/>
      <c r="F218" s="70">
        <v>16600</v>
      </c>
      <c r="G218" s="70">
        <v>18010.702315999999</v>
      </c>
      <c r="H218" s="70"/>
      <c r="I218" s="70"/>
      <c r="J218" s="70">
        <v>16600</v>
      </c>
      <c r="K218" s="70">
        <v>18010.702315999999</v>
      </c>
    </row>
    <row r="219" spans="1:11" x14ac:dyDescent="0.25">
      <c r="A219" s="72">
        <v>2122</v>
      </c>
      <c r="B219" s="70"/>
      <c r="C219" s="70"/>
      <c r="D219" s="70"/>
      <c r="E219" s="70"/>
      <c r="F219" s="70"/>
      <c r="G219" s="70"/>
      <c r="H219" s="70">
        <v>5768</v>
      </c>
      <c r="I219" s="70">
        <v>3379.554611</v>
      </c>
      <c r="J219" s="70">
        <v>5768</v>
      </c>
      <c r="K219" s="70">
        <v>3379.554611</v>
      </c>
    </row>
    <row r="220" spans="1:11" x14ac:dyDescent="0.25">
      <c r="A220" s="72">
        <v>2127</v>
      </c>
      <c r="B220" s="70"/>
      <c r="C220" s="70"/>
      <c r="D220" s="70"/>
      <c r="E220" s="70"/>
      <c r="F220" s="70"/>
      <c r="G220" s="70"/>
      <c r="H220" s="70">
        <v>4647</v>
      </c>
      <c r="I220" s="70">
        <v>2447.7771439999997</v>
      </c>
      <c r="J220" s="70">
        <v>4647</v>
      </c>
      <c r="K220" s="70">
        <v>2447.7771439999997</v>
      </c>
    </row>
    <row r="221" spans="1:11" x14ac:dyDescent="0.25">
      <c r="A221" s="72">
        <v>2148</v>
      </c>
      <c r="B221" s="70"/>
      <c r="C221" s="70"/>
      <c r="D221" s="70"/>
      <c r="E221" s="70"/>
      <c r="F221" s="70">
        <v>18672</v>
      </c>
      <c r="G221" s="70">
        <v>11810.047875</v>
      </c>
      <c r="H221" s="70"/>
      <c r="I221" s="70"/>
      <c r="J221" s="70">
        <v>18672</v>
      </c>
      <c r="K221" s="70">
        <v>11810.047875</v>
      </c>
    </row>
    <row r="222" spans="1:11" x14ac:dyDescent="0.25">
      <c r="A222" s="72">
        <v>2157</v>
      </c>
      <c r="B222" s="70"/>
      <c r="C222" s="70"/>
      <c r="D222" s="70"/>
      <c r="E222" s="70"/>
      <c r="F222" s="70">
        <v>9798</v>
      </c>
      <c r="G222" s="70">
        <v>9185.0781439999992</v>
      </c>
      <c r="H222" s="70"/>
      <c r="I222" s="70"/>
      <c r="J222" s="70">
        <v>9798</v>
      </c>
      <c r="K222" s="70">
        <v>9185.0781439999992</v>
      </c>
    </row>
    <row r="223" spans="1:11" x14ac:dyDescent="0.25">
      <c r="A223" s="72">
        <v>2184</v>
      </c>
      <c r="B223" s="70"/>
      <c r="C223" s="70"/>
      <c r="D223" s="70"/>
      <c r="E223" s="70"/>
      <c r="F223" s="70">
        <v>11426</v>
      </c>
      <c r="G223" s="70">
        <v>5148.8395689999998</v>
      </c>
      <c r="H223" s="70"/>
      <c r="I223" s="70"/>
      <c r="J223" s="70">
        <v>11426</v>
      </c>
      <c r="K223" s="70">
        <v>5148.8395689999998</v>
      </c>
    </row>
    <row r="224" spans="1:11" x14ac:dyDescent="0.25">
      <c r="A224" s="72">
        <v>2190</v>
      </c>
      <c r="B224" s="70"/>
      <c r="C224" s="70"/>
      <c r="D224" s="70"/>
      <c r="E224" s="70"/>
      <c r="F224" s="70">
        <v>15100</v>
      </c>
      <c r="G224" s="70">
        <v>12898.626252999999</v>
      </c>
      <c r="H224" s="70"/>
      <c r="I224" s="70"/>
      <c r="J224" s="70">
        <v>15100</v>
      </c>
      <c r="K224" s="70">
        <v>12898.626252999999</v>
      </c>
    </row>
    <row r="225" spans="1:11" x14ac:dyDescent="0.25">
      <c r="A225" s="72">
        <v>2192</v>
      </c>
      <c r="B225" s="70"/>
      <c r="C225" s="70"/>
      <c r="D225" s="70"/>
      <c r="E225" s="70"/>
      <c r="F225" s="70"/>
      <c r="G225" s="70"/>
      <c r="H225" s="70">
        <v>4000</v>
      </c>
      <c r="I225" s="70">
        <v>4038.742303</v>
      </c>
      <c r="J225" s="70">
        <v>4000</v>
      </c>
      <c r="K225" s="70">
        <v>4038.742303</v>
      </c>
    </row>
    <row r="226" spans="1:11" x14ac:dyDescent="0.25">
      <c r="A226" s="72">
        <v>2195</v>
      </c>
      <c r="B226" s="70"/>
      <c r="C226" s="70"/>
      <c r="D226" s="70"/>
      <c r="E226" s="70"/>
      <c r="F226" s="70"/>
      <c r="G226" s="70"/>
      <c r="H226" s="70">
        <v>4600</v>
      </c>
      <c r="I226" s="70">
        <v>4162.8627299999998</v>
      </c>
      <c r="J226" s="70">
        <v>4600</v>
      </c>
      <c r="K226" s="70">
        <v>4162.8627299999998</v>
      </c>
    </row>
    <row r="227" spans="1:11" x14ac:dyDescent="0.25">
      <c r="A227" s="72">
        <v>2206</v>
      </c>
      <c r="B227" s="70"/>
      <c r="C227" s="70"/>
      <c r="D227" s="70"/>
      <c r="E227" s="70"/>
      <c r="F227" s="70">
        <v>16554</v>
      </c>
      <c r="G227" s="70">
        <v>18186.606140999997</v>
      </c>
      <c r="H227" s="70"/>
      <c r="I227" s="70"/>
      <c r="J227" s="70">
        <v>16554</v>
      </c>
      <c r="K227" s="70">
        <v>18186.606140999997</v>
      </c>
    </row>
    <row r="228" spans="1:11" x14ac:dyDescent="0.25">
      <c r="A228" s="72">
        <v>2211</v>
      </c>
      <c r="B228" s="70"/>
      <c r="C228" s="70"/>
      <c r="D228" s="70"/>
      <c r="E228" s="70"/>
      <c r="F228" s="70"/>
      <c r="G228" s="70"/>
      <c r="H228" s="70">
        <v>2528</v>
      </c>
      <c r="I228" s="70">
        <v>4929.5774359999996</v>
      </c>
      <c r="J228" s="70">
        <v>2528</v>
      </c>
      <c r="K228" s="70">
        <v>4929.5774359999996</v>
      </c>
    </row>
    <row r="229" spans="1:11" x14ac:dyDescent="0.25">
      <c r="A229" s="72">
        <v>2218</v>
      </c>
      <c r="B229" s="70"/>
      <c r="C229" s="70"/>
      <c r="D229" s="70"/>
      <c r="E229" s="70"/>
      <c r="F229" s="70"/>
      <c r="G229" s="70"/>
      <c r="H229" s="70">
        <v>5881</v>
      </c>
      <c r="I229" s="70">
        <v>6250.1050340000002</v>
      </c>
      <c r="J229" s="70">
        <v>5881</v>
      </c>
      <c r="K229" s="70">
        <v>6250.1050340000002</v>
      </c>
    </row>
    <row r="230" spans="1:11" x14ac:dyDescent="0.25">
      <c r="A230" s="72">
        <v>2290</v>
      </c>
      <c r="B230" s="70"/>
      <c r="C230" s="70"/>
      <c r="D230" s="70"/>
      <c r="E230" s="70"/>
      <c r="F230" s="70"/>
      <c r="G230" s="70"/>
      <c r="H230" s="70">
        <v>4447</v>
      </c>
      <c r="I230" s="70">
        <v>5444.8613740000001</v>
      </c>
      <c r="J230" s="70">
        <v>4447</v>
      </c>
      <c r="K230" s="70">
        <v>5444.8613740000001</v>
      </c>
    </row>
    <row r="231" spans="1:11" x14ac:dyDescent="0.25">
      <c r="A231" s="72">
        <v>2304</v>
      </c>
      <c r="B231" s="70"/>
      <c r="C231" s="70"/>
      <c r="D231" s="70"/>
      <c r="E231" s="70"/>
      <c r="F231" s="70"/>
      <c r="G231" s="70"/>
      <c r="H231" s="70">
        <v>1350</v>
      </c>
      <c r="I231" s="70">
        <v>5638.5874059999996</v>
      </c>
      <c r="J231" s="70">
        <v>1350</v>
      </c>
      <c r="K231" s="70">
        <v>5638.5874059999996</v>
      </c>
    </row>
    <row r="232" spans="1:11" x14ac:dyDescent="0.25">
      <c r="A232" s="72">
        <v>2342</v>
      </c>
      <c r="B232" s="70"/>
      <c r="C232" s="70"/>
      <c r="D232" s="70"/>
      <c r="E232" s="70"/>
      <c r="F232" s="70">
        <v>17552</v>
      </c>
      <c r="G232" s="70">
        <v>16090.156875999999</v>
      </c>
      <c r="H232" s="70"/>
      <c r="I232" s="70"/>
      <c r="J232" s="70">
        <v>17552</v>
      </c>
      <c r="K232" s="70">
        <v>16090.156875999999</v>
      </c>
    </row>
    <row r="233" spans="1:11" x14ac:dyDescent="0.25">
      <c r="A233" s="72">
        <v>2350</v>
      </c>
      <c r="B233" s="70"/>
      <c r="C233" s="70"/>
      <c r="D233" s="70"/>
      <c r="E233" s="70"/>
      <c r="F233" s="70"/>
      <c r="G233" s="70"/>
      <c r="H233" s="70">
        <v>6341</v>
      </c>
      <c r="I233" s="70">
        <v>7226.5637220000008</v>
      </c>
      <c r="J233" s="70">
        <v>6341</v>
      </c>
      <c r="K233" s="70">
        <v>7226.5637220000008</v>
      </c>
    </row>
    <row r="234" spans="1:11" x14ac:dyDescent="0.25">
      <c r="A234" s="72">
        <v>2364</v>
      </c>
      <c r="B234" s="70"/>
      <c r="C234" s="70"/>
      <c r="D234" s="70"/>
      <c r="E234" s="70"/>
      <c r="F234" s="70"/>
      <c r="G234" s="70"/>
      <c r="H234" s="70">
        <v>5602</v>
      </c>
      <c r="I234" s="70">
        <v>10928.767078000001</v>
      </c>
      <c r="J234" s="70">
        <v>5602</v>
      </c>
      <c r="K234" s="70">
        <v>10928.767078000001</v>
      </c>
    </row>
    <row r="235" spans="1:11" x14ac:dyDescent="0.25">
      <c r="A235" s="72">
        <v>2395</v>
      </c>
      <c r="B235" s="70"/>
      <c r="C235" s="70"/>
      <c r="D235" s="70"/>
      <c r="E235" s="70"/>
      <c r="F235" s="70"/>
      <c r="G235" s="70"/>
      <c r="H235" s="70">
        <v>6200</v>
      </c>
      <c r="I235" s="70">
        <v>2218.5713599999999</v>
      </c>
      <c r="J235" s="70">
        <v>6200</v>
      </c>
      <c r="K235" s="70">
        <v>2218.5713599999999</v>
      </c>
    </row>
    <row r="236" spans="1:11" x14ac:dyDescent="0.25">
      <c r="A236" s="72">
        <v>2415</v>
      </c>
      <c r="B236" s="70"/>
      <c r="C236" s="70"/>
      <c r="D236" s="70"/>
      <c r="E236" s="70"/>
      <c r="F236" s="70"/>
      <c r="G236" s="70"/>
      <c r="H236" s="70">
        <v>10200</v>
      </c>
      <c r="I236" s="70">
        <v>12747.586051</v>
      </c>
      <c r="J236" s="70">
        <v>10200</v>
      </c>
      <c r="K236" s="70">
        <v>12747.586051</v>
      </c>
    </row>
    <row r="237" spans="1:11" x14ac:dyDescent="0.25">
      <c r="A237" s="72">
        <v>2426</v>
      </c>
      <c r="B237" s="70"/>
      <c r="C237" s="70"/>
      <c r="D237" s="70"/>
      <c r="E237" s="70"/>
      <c r="F237" s="70">
        <v>24300</v>
      </c>
      <c r="G237" s="70">
        <v>21047.135710999999</v>
      </c>
      <c r="H237" s="70"/>
      <c r="I237" s="70"/>
      <c r="J237" s="70">
        <v>24300</v>
      </c>
      <c r="K237" s="70">
        <v>21047.135710999999</v>
      </c>
    </row>
    <row r="238" spans="1:11" x14ac:dyDescent="0.25">
      <c r="A238" s="72">
        <v>2427</v>
      </c>
      <c r="B238" s="70"/>
      <c r="C238" s="70"/>
      <c r="D238" s="70"/>
      <c r="E238" s="70"/>
      <c r="F238" s="70">
        <v>22900</v>
      </c>
      <c r="G238" s="70">
        <v>17477.893631999999</v>
      </c>
      <c r="H238" s="70"/>
      <c r="I238" s="70"/>
      <c r="J238" s="70">
        <v>22900</v>
      </c>
      <c r="K238" s="70">
        <v>17477.893631999999</v>
      </c>
    </row>
    <row r="239" spans="1:11" x14ac:dyDescent="0.25">
      <c r="A239" s="72">
        <v>2454</v>
      </c>
      <c r="B239" s="70"/>
      <c r="C239" s="70"/>
      <c r="D239" s="70"/>
      <c r="E239" s="70"/>
      <c r="F239" s="70"/>
      <c r="G239" s="70"/>
      <c r="H239" s="70">
        <v>5700</v>
      </c>
      <c r="I239" s="70">
        <v>6451.9628009999997</v>
      </c>
      <c r="J239" s="70">
        <v>5700</v>
      </c>
      <c r="K239" s="70">
        <v>6451.9628009999997</v>
      </c>
    </row>
    <row r="240" spans="1:11" x14ac:dyDescent="0.25">
      <c r="A240" s="72">
        <v>2460</v>
      </c>
      <c r="B240" s="70"/>
      <c r="C240" s="70"/>
      <c r="D240" s="70"/>
      <c r="E240" s="70"/>
      <c r="F240" s="70"/>
      <c r="G240" s="70"/>
      <c r="H240" s="70">
        <v>9800</v>
      </c>
      <c r="I240" s="70">
        <v>10139.728697999999</v>
      </c>
      <c r="J240" s="70">
        <v>9800</v>
      </c>
      <c r="K240" s="70">
        <v>10139.728697999999</v>
      </c>
    </row>
    <row r="241" spans="1:11" x14ac:dyDescent="0.25">
      <c r="A241" s="72">
        <v>2464</v>
      </c>
      <c r="B241" s="70"/>
      <c r="C241" s="70"/>
      <c r="D241" s="70">
        <v>13988</v>
      </c>
      <c r="E241" s="70">
        <v>15501.567490000001</v>
      </c>
      <c r="F241" s="70"/>
      <c r="G241" s="70"/>
      <c r="H241" s="70"/>
      <c r="I241" s="70"/>
      <c r="J241" s="70">
        <v>13988</v>
      </c>
      <c r="K241" s="70">
        <v>15501.567490000001</v>
      </c>
    </row>
    <row r="242" spans="1:11" x14ac:dyDescent="0.25">
      <c r="A242" s="72">
        <v>2471</v>
      </c>
      <c r="B242" s="70"/>
      <c r="C242" s="70"/>
      <c r="D242" s="70"/>
      <c r="E242" s="70"/>
      <c r="F242" s="70">
        <v>19800</v>
      </c>
      <c r="G242" s="70">
        <v>12254.071594999999</v>
      </c>
      <c r="H242" s="70"/>
      <c r="I242" s="70"/>
      <c r="J242" s="70">
        <v>19800</v>
      </c>
      <c r="K242" s="70">
        <v>12254.071594999999</v>
      </c>
    </row>
    <row r="243" spans="1:11" x14ac:dyDescent="0.25">
      <c r="A243" s="72">
        <v>2476</v>
      </c>
      <c r="B243" s="70"/>
      <c r="C243" s="70"/>
      <c r="D243" s="70">
        <v>3036</v>
      </c>
      <c r="E243" s="70">
        <v>3178.735565</v>
      </c>
      <c r="F243" s="70"/>
      <c r="G243" s="70"/>
      <c r="H243" s="70"/>
      <c r="I243" s="70"/>
      <c r="J243" s="70">
        <v>3036</v>
      </c>
      <c r="K243" s="70">
        <v>3178.735565</v>
      </c>
    </row>
    <row r="244" spans="1:11" x14ac:dyDescent="0.25">
      <c r="A244" s="72">
        <v>2482</v>
      </c>
      <c r="B244" s="70"/>
      <c r="C244" s="70"/>
      <c r="D244" s="70"/>
      <c r="E244" s="70"/>
      <c r="F244" s="70">
        <v>11800</v>
      </c>
      <c r="G244" s="70">
        <v>14609.464113</v>
      </c>
      <c r="H244" s="70"/>
      <c r="I244" s="70"/>
      <c r="J244" s="70">
        <v>11800</v>
      </c>
      <c r="K244" s="70">
        <v>14609.464113</v>
      </c>
    </row>
    <row r="245" spans="1:11" x14ac:dyDescent="0.25">
      <c r="A245" s="72">
        <v>2487</v>
      </c>
      <c r="B245" s="70"/>
      <c r="C245" s="70"/>
      <c r="D245" s="70">
        <v>9800</v>
      </c>
      <c r="E245" s="70">
        <v>8090.6528630000003</v>
      </c>
      <c r="F245" s="70"/>
      <c r="G245" s="70"/>
      <c r="H245" s="70"/>
      <c r="I245" s="70"/>
      <c r="J245" s="70">
        <v>9800</v>
      </c>
      <c r="K245" s="70">
        <v>8090.6528630000003</v>
      </c>
    </row>
    <row r="246" spans="1:11" x14ac:dyDescent="0.25">
      <c r="A246" s="72">
        <v>2496</v>
      </c>
      <c r="B246" s="70"/>
      <c r="C246" s="70"/>
      <c r="D246" s="70"/>
      <c r="E246" s="70"/>
      <c r="F246" s="70">
        <v>22500</v>
      </c>
      <c r="G246" s="70">
        <v>21113.910508000001</v>
      </c>
      <c r="H246" s="70"/>
      <c r="I246" s="70"/>
      <c r="J246" s="70">
        <v>22500</v>
      </c>
      <c r="K246" s="70">
        <v>21113.910508000001</v>
      </c>
    </row>
    <row r="247" spans="1:11" x14ac:dyDescent="0.25">
      <c r="A247" s="72">
        <v>2497</v>
      </c>
      <c r="B247" s="70"/>
      <c r="C247" s="70"/>
      <c r="D247" s="70"/>
      <c r="E247" s="70"/>
      <c r="F247" s="70">
        <v>16900</v>
      </c>
      <c r="G247" s="70">
        <v>14516.066161000001</v>
      </c>
      <c r="H247" s="70"/>
      <c r="I247" s="70"/>
      <c r="J247" s="70">
        <v>16900</v>
      </c>
      <c r="K247" s="70">
        <v>14516.066161000001</v>
      </c>
    </row>
    <row r="248" spans="1:11" x14ac:dyDescent="0.25">
      <c r="A248" s="72">
        <v>2500</v>
      </c>
      <c r="B248" s="70"/>
      <c r="C248" s="70"/>
      <c r="D248" s="70">
        <v>6385</v>
      </c>
      <c r="E248" s="70">
        <v>8952.6835339999998</v>
      </c>
      <c r="F248" s="70"/>
      <c r="G248" s="70"/>
      <c r="H248" s="70"/>
      <c r="I248" s="70"/>
      <c r="J248" s="70">
        <v>6385</v>
      </c>
      <c r="K248" s="70">
        <v>8952.6835339999998</v>
      </c>
    </row>
    <row r="249" spans="1:11" x14ac:dyDescent="0.25">
      <c r="A249" s="72">
        <v>2538</v>
      </c>
      <c r="B249" s="70"/>
      <c r="C249" s="70"/>
      <c r="D249" s="70"/>
      <c r="E249" s="70"/>
      <c r="F249" s="70"/>
      <c r="G249" s="70"/>
      <c r="H249" s="70">
        <v>6900</v>
      </c>
      <c r="I249" s="70">
        <v>4965.8895949999996</v>
      </c>
      <c r="J249" s="70">
        <v>6900</v>
      </c>
      <c r="K249" s="70">
        <v>4965.8895949999996</v>
      </c>
    </row>
    <row r="250" spans="1:11" x14ac:dyDescent="0.25">
      <c r="A250" s="72">
        <v>2546</v>
      </c>
      <c r="B250" s="70"/>
      <c r="C250" s="70"/>
      <c r="D250" s="70"/>
      <c r="E250" s="70"/>
      <c r="F250" s="70">
        <v>19800</v>
      </c>
      <c r="G250" s="70">
        <v>18111.793609</v>
      </c>
      <c r="H250" s="70"/>
      <c r="I250" s="70"/>
      <c r="J250" s="70">
        <v>19800</v>
      </c>
      <c r="K250" s="70">
        <v>18111.793609</v>
      </c>
    </row>
    <row r="251" spans="1:11" x14ac:dyDescent="0.25">
      <c r="A251" s="72">
        <v>2577</v>
      </c>
      <c r="B251" s="70"/>
      <c r="C251" s="70"/>
      <c r="D251" s="70">
        <v>10255</v>
      </c>
      <c r="E251" s="70">
        <v>9453.0946960000001</v>
      </c>
      <c r="F251" s="70"/>
      <c r="G251" s="70"/>
      <c r="H251" s="70"/>
      <c r="I251" s="70"/>
      <c r="J251" s="70">
        <v>10255</v>
      </c>
      <c r="K251" s="70">
        <v>9453.0946960000001</v>
      </c>
    </row>
    <row r="252" spans="1:11" x14ac:dyDescent="0.25">
      <c r="A252" s="72">
        <v>2578</v>
      </c>
      <c r="B252" s="70"/>
      <c r="C252" s="70"/>
      <c r="D252" s="70">
        <v>8196</v>
      </c>
      <c r="E252" s="70">
        <v>8360.7384039999997</v>
      </c>
      <c r="F252" s="70"/>
      <c r="G252" s="70"/>
      <c r="H252" s="70"/>
      <c r="I252" s="70"/>
      <c r="J252" s="70">
        <v>8196</v>
      </c>
      <c r="K252" s="70">
        <v>8360.7384039999997</v>
      </c>
    </row>
    <row r="253" spans="1:11" x14ac:dyDescent="0.25">
      <c r="A253" s="72">
        <v>2580</v>
      </c>
      <c r="B253" s="70"/>
      <c r="C253" s="70"/>
      <c r="D253" s="70">
        <v>6560</v>
      </c>
      <c r="E253" s="70">
        <v>19374.951475999998</v>
      </c>
      <c r="F253" s="70"/>
      <c r="G253" s="70"/>
      <c r="H253" s="70"/>
      <c r="I253" s="70"/>
      <c r="J253" s="70">
        <v>6560</v>
      </c>
      <c r="K253" s="70">
        <v>19374.951475999998</v>
      </c>
    </row>
    <row r="254" spans="1:11" x14ac:dyDescent="0.25">
      <c r="A254" s="72">
        <v>2600</v>
      </c>
      <c r="B254" s="70"/>
      <c r="C254" s="70"/>
      <c r="D254" s="70">
        <v>9851</v>
      </c>
      <c r="E254" s="70">
        <v>10974.60852</v>
      </c>
      <c r="F254" s="70"/>
      <c r="G254" s="70"/>
      <c r="H254" s="70"/>
      <c r="I254" s="70"/>
      <c r="J254" s="70">
        <v>9851</v>
      </c>
      <c r="K254" s="70">
        <v>10974.60852</v>
      </c>
    </row>
    <row r="255" spans="1:11" x14ac:dyDescent="0.25">
      <c r="A255" s="72">
        <v>2610</v>
      </c>
      <c r="B255" s="70"/>
      <c r="C255" s="70"/>
      <c r="D255" s="70"/>
      <c r="E255" s="70"/>
      <c r="F255" s="70"/>
      <c r="G255" s="70"/>
      <c r="H255" s="70">
        <v>15800</v>
      </c>
      <c r="I255" s="70">
        <v>4836.4126830000005</v>
      </c>
      <c r="J255" s="70">
        <v>15800</v>
      </c>
      <c r="K255" s="70">
        <v>4836.4126830000005</v>
      </c>
    </row>
    <row r="256" spans="1:11" x14ac:dyDescent="0.25">
      <c r="A256" s="72">
        <v>2611</v>
      </c>
      <c r="B256" s="70"/>
      <c r="C256" s="70"/>
      <c r="D256" s="70">
        <v>6602</v>
      </c>
      <c r="E256" s="70">
        <v>5663.251816</v>
      </c>
      <c r="F256" s="70"/>
      <c r="G256" s="70"/>
      <c r="H256" s="70"/>
      <c r="I256" s="70"/>
      <c r="J256" s="70">
        <v>6602</v>
      </c>
      <c r="K256" s="70">
        <v>5663.251816</v>
      </c>
    </row>
    <row r="257" spans="1:11" x14ac:dyDescent="0.25">
      <c r="A257" s="72">
        <v>2621</v>
      </c>
      <c r="B257" s="70"/>
      <c r="C257" s="70"/>
      <c r="D257" s="70">
        <v>10265</v>
      </c>
      <c r="E257" s="70">
        <v>8529.0604860000003</v>
      </c>
      <c r="F257" s="70"/>
      <c r="G257" s="70"/>
      <c r="H257" s="70"/>
      <c r="I257" s="70"/>
      <c r="J257" s="70">
        <v>10265</v>
      </c>
      <c r="K257" s="70">
        <v>8529.0604860000003</v>
      </c>
    </row>
    <row r="258" spans="1:11" x14ac:dyDescent="0.25">
      <c r="A258" s="72">
        <v>2629</v>
      </c>
      <c r="B258" s="70"/>
      <c r="C258" s="70"/>
      <c r="D258" s="70"/>
      <c r="E258" s="70"/>
      <c r="F258" s="70">
        <v>5859</v>
      </c>
      <c r="G258" s="70">
        <v>10192.378234</v>
      </c>
      <c r="H258" s="70"/>
      <c r="I258" s="70"/>
      <c r="J258" s="70">
        <v>5859</v>
      </c>
      <c r="K258" s="70">
        <v>10192.378234</v>
      </c>
    </row>
    <row r="259" spans="1:11" x14ac:dyDescent="0.25">
      <c r="A259" s="72">
        <v>2639</v>
      </c>
      <c r="B259" s="70"/>
      <c r="C259" s="70"/>
      <c r="D259" s="70">
        <v>6458</v>
      </c>
      <c r="E259" s="70">
        <v>7161.9486390000002</v>
      </c>
      <c r="F259" s="70"/>
      <c r="G259" s="70"/>
      <c r="H259" s="70"/>
      <c r="I259" s="70"/>
      <c r="J259" s="70">
        <v>6458</v>
      </c>
      <c r="K259" s="70">
        <v>7161.9486390000002</v>
      </c>
    </row>
    <row r="260" spans="1:11" x14ac:dyDescent="0.25">
      <c r="A260" s="72">
        <v>2677</v>
      </c>
      <c r="B260" s="70"/>
      <c r="C260" s="70"/>
      <c r="D260" s="70"/>
      <c r="E260" s="70"/>
      <c r="F260" s="70"/>
      <c r="G260" s="70"/>
      <c r="H260" s="70">
        <v>3900</v>
      </c>
      <c r="I260" s="70">
        <v>4935.4543329999997</v>
      </c>
      <c r="J260" s="70">
        <v>3900</v>
      </c>
      <c r="K260" s="70">
        <v>4935.4543329999997</v>
      </c>
    </row>
    <row r="261" spans="1:11" x14ac:dyDescent="0.25">
      <c r="A261" s="72">
        <v>2720</v>
      </c>
      <c r="B261" s="70"/>
      <c r="C261" s="70"/>
      <c r="D261" s="70"/>
      <c r="E261" s="70"/>
      <c r="F261" s="70"/>
      <c r="G261" s="70"/>
      <c r="H261" s="70">
        <v>10000</v>
      </c>
      <c r="I261" s="70">
        <v>4749.9575729999997</v>
      </c>
      <c r="J261" s="70">
        <v>10000</v>
      </c>
      <c r="K261" s="70">
        <v>4749.9575729999997</v>
      </c>
    </row>
    <row r="262" spans="1:11" x14ac:dyDescent="0.25">
      <c r="A262" s="72">
        <v>2721</v>
      </c>
      <c r="B262" s="70"/>
      <c r="C262" s="70"/>
      <c r="D262" s="70">
        <v>7755</v>
      </c>
      <c r="E262" s="70">
        <v>5712.0602410000001</v>
      </c>
      <c r="F262" s="70"/>
      <c r="G262" s="70"/>
      <c r="H262" s="70"/>
      <c r="I262" s="70"/>
      <c r="J262" s="70">
        <v>7755</v>
      </c>
      <c r="K262" s="70">
        <v>5712.0602410000001</v>
      </c>
    </row>
    <row r="263" spans="1:11" x14ac:dyDescent="0.25">
      <c r="A263" s="72">
        <v>2734</v>
      </c>
      <c r="B263" s="70"/>
      <c r="C263" s="70"/>
      <c r="D263" s="70">
        <v>6656</v>
      </c>
      <c r="E263" s="70">
        <v>5500.0285800000001</v>
      </c>
      <c r="F263" s="70"/>
      <c r="G263" s="70"/>
      <c r="H263" s="70"/>
      <c r="I263" s="70"/>
      <c r="J263" s="70">
        <v>6656</v>
      </c>
      <c r="K263" s="70">
        <v>5500.0285800000001</v>
      </c>
    </row>
    <row r="264" spans="1:11" x14ac:dyDescent="0.25">
      <c r="A264" s="72">
        <v>2739</v>
      </c>
      <c r="B264" s="70"/>
      <c r="C264" s="70"/>
      <c r="D264" s="70">
        <v>8479</v>
      </c>
      <c r="E264" s="70">
        <v>11586.742125999999</v>
      </c>
      <c r="F264" s="70"/>
      <c r="G264" s="70"/>
      <c r="H264" s="70"/>
      <c r="I264" s="70"/>
      <c r="J264" s="70">
        <v>8479</v>
      </c>
      <c r="K264" s="70">
        <v>11586.742125999999</v>
      </c>
    </row>
    <row r="265" spans="1:11" x14ac:dyDescent="0.25">
      <c r="A265" s="72">
        <v>2742</v>
      </c>
      <c r="B265" s="70"/>
      <c r="C265" s="70"/>
      <c r="D265" s="70">
        <v>8082</v>
      </c>
      <c r="E265" s="70">
        <v>7627.0831900000003</v>
      </c>
      <c r="F265" s="70"/>
      <c r="G265" s="70"/>
      <c r="H265" s="70"/>
      <c r="I265" s="70"/>
      <c r="J265" s="70">
        <v>8082</v>
      </c>
      <c r="K265" s="70">
        <v>7627.0831900000003</v>
      </c>
    </row>
    <row r="266" spans="1:11" x14ac:dyDescent="0.25">
      <c r="A266" s="72">
        <v>2751</v>
      </c>
      <c r="B266" s="70"/>
      <c r="C266" s="70"/>
      <c r="D266" s="70">
        <v>11636</v>
      </c>
      <c r="E266" s="70">
        <v>9212.0864250000013</v>
      </c>
      <c r="F266" s="70"/>
      <c r="G266" s="70"/>
      <c r="H266" s="70"/>
      <c r="I266" s="70"/>
      <c r="J266" s="70">
        <v>11636</v>
      </c>
      <c r="K266" s="70">
        <v>9212.0864250000013</v>
      </c>
    </row>
    <row r="267" spans="1:11" x14ac:dyDescent="0.25">
      <c r="A267" s="72">
        <v>2773</v>
      </c>
      <c r="B267" s="70"/>
      <c r="C267" s="70"/>
      <c r="D267" s="70"/>
      <c r="E267" s="70"/>
      <c r="F267" s="70">
        <v>30000</v>
      </c>
      <c r="G267" s="70">
        <v>27740.868499999997</v>
      </c>
      <c r="H267" s="70"/>
      <c r="I267" s="70"/>
      <c r="J267" s="70">
        <v>30000</v>
      </c>
      <c r="K267" s="70">
        <v>27740.868499999997</v>
      </c>
    </row>
    <row r="268" spans="1:11" x14ac:dyDescent="0.25">
      <c r="A268" s="72">
        <v>2776</v>
      </c>
      <c r="B268" s="70"/>
      <c r="C268" s="70"/>
      <c r="D268" s="70"/>
      <c r="E268" s="70"/>
      <c r="F268" s="70">
        <v>12000</v>
      </c>
      <c r="G268" s="70">
        <v>17786.740135999997</v>
      </c>
      <c r="H268" s="70"/>
      <c r="I268" s="70"/>
      <c r="J268" s="70">
        <v>12000</v>
      </c>
      <c r="K268" s="70">
        <v>17786.740135999997</v>
      </c>
    </row>
    <row r="269" spans="1:11" x14ac:dyDescent="0.25">
      <c r="A269" s="72">
        <v>2779</v>
      </c>
      <c r="B269" s="70"/>
      <c r="C269" s="70"/>
      <c r="D269" s="70"/>
      <c r="E269" s="70"/>
      <c r="F269" s="70">
        <v>21000</v>
      </c>
      <c r="G269" s="70">
        <v>13592.759590999998</v>
      </c>
      <c r="H269" s="70"/>
      <c r="I269" s="70"/>
      <c r="J269" s="70">
        <v>21000</v>
      </c>
      <c r="K269" s="70">
        <v>13592.759590999998</v>
      </c>
    </row>
    <row r="270" spans="1:11" x14ac:dyDescent="0.25">
      <c r="A270" s="72">
        <v>2780</v>
      </c>
      <c r="B270" s="70"/>
      <c r="C270" s="70"/>
      <c r="D270" s="70"/>
      <c r="E270" s="70"/>
      <c r="F270" s="70">
        <v>15400</v>
      </c>
      <c r="G270" s="70">
        <v>9246.0061319999986</v>
      </c>
      <c r="H270" s="70"/>
      <c r="I270" s="70"/>
      <c r="J270" s="70">
        <v>15400</v>
      </c>
      <c r="K270" s="70">
        <v>9246.0061319999986</v>
      </c>
    </row>
    <row r="271" spans="1:11" x14ac:dyDescent="0.25">
      <c r="A271" s="72">
        <v>2783</v>
      </c>
      <c r="B271" s="70"/>
      <c r="C271" s="70"/>
      <c r="D271" s="70">
        <v>5079</v>
      </c>
      <c r="E271" s="70">
        <v>6213.3496319999995</v>
      </c>
      <c r="F271" s="70"/>
      <c r="G271" s="70"/>
      <c r="H271" s="70"/>
      <c r="I271" s="70"/>
      <c r="J271" s="70">
        <v>5079</v>
      </c>
      <c r="K271" s="70">
        <v>6213.3496319999995</v>
      </c>
    </row>
    <row r="272" spans="1:11" x14ac:dyDescent="0.25">
      <c r="A272" s="72">
        <v>2785</v>
      </c>
      <c r="B272" s="70"/>
      <c r="C272" s="70"/>
      <c r="D272" s="70"/>
      <c r="E272" s="70"/>
      <c r="F272" s="70"/>
      <c r="G272" s="70"/>
      <c r="H272" s="70">
        <v>18324</v>
      </c>
      <c r="I272" s="70">
        <v>20361.404350999997</v>
      </c>
      <c r="J272" s="70">
        <v>18324</v>
      </c>
      <c r="K272" s="70">
        <v>20361.404350999997</v>
      </c>
    </row>
    <row r="273" spans="1:11" x14ac:dyDescent="0.25">
      <c r="A273" s="72">
        <v>2796</v>
      </c>
      <c r="B273" s="70"/>
      <c r="C273" s="70"/>
      <c r="D273" s="70"/>
      <c r="E273" s="70"/>
      <c r="F273" s="70">
        <v>25500</v>
      </c>
      <c r="G273" s="70">
        <v>21184.153051000001</v>
      </c>
      <c r="H273" s="70"/>
      <c r="I273" s="70"/>
      <c r="J273" s="70">
        <v>25500</v>
      </c>
      <c r="K273" s="70">
        <v>21184.153051000001</v>
      </c>
    </row>
    <row r="274" spans="1:11" x14ac:dyDescent="0.25">
      <c r="A274" s="72">
        <v>2801</v>
      </c>
      <c r="B274" s="70"/>
      <c r="C274" s="70"/>
      <c r="D274" s="70">
        <v>7486</v>
      </c>
      <c r="E274" s="70">
        <v>11613.140259</v>
      </c>
      <c r="F274" s="70"/>
      <c r="G274" s="70"/>
      <c r="H274" s="70"/>
      <c r="I274" s="70"/>
      <c r="J274" s="70">
        <v>7486</v>
      </c>
      <c r="K274" s="70">
        <v>11613.140259</v>
      </c>
    </row>
    <row r="275" spans="1:11" x14ac:dyDescent="0.25">
      <c r="A275" s="72">
        <v>2810</v>
      </c>
      <c r="B275" s="70"/>
      <c r="C275" s="70"/>
      <c r="D275" s="70">
        <v>7958</v>
      </c>
      <c r="E275" s="70">
        <v>7807.9310000000005</v>
      </c>
      <c r="F275" s="70"/>
      <c r="G275" s="70"/>
      <c r="H275" s="70"/>
      <c r="I275" s="70"/>
      <c r="J275" s="70">
        <v>7958</v>
      </c>
      <c r="K275" s="70">
        <v>7807.9310000000005</v>
      </c>
    </row>
    <row r="276" spans="1:11" x14ac:dyDescent="0.25">
      <c r="A276" s="72">
        <v>2812</v>
      </c>
      <c r="B276" s="70"/>
      <c r="C276" s="70"/>
      <c r="D276" s="70"/>
      <c r="E276" s="70"/>
      <c r="F276" s="70"/>
      <c r="G276" s="70"/>
      <c r="H276" s="70">
        <v>6258</v>
      </c>
      <c r="I276" s="70">
        <v>12104.570748</v>
      </c>
      <c r="J276" s="70">
        <v>6258</v>
      </c>
      <c r="K276" s="70">
        <v>12104.570748</v>
      </c>
    </row>
    <row r="277" spans="1:11" x14ac:dyDescent="0.25">
      <c r="A277" s="72">
        <v>2833</v>
      </c>
      <c r="B277" s="70"/>
      <c r="C277" s="70"/>
      <c r="D277" s="70"/>
      <c r="E277" s="70"/>
      <c r="F277" s="70">
        <v>18633</v>
      </c>
      <c r="G277" s="70">
        <v>14477.498564</v>
      </c>
      <c r="H277" s="70"/>
      <c r="I277" s="70"/>
      <c r="J277" s="70">
        <v>18633</v>
      </c>
      <c r="K277" s="70">
        <v>14477.498564</v>
      </c>
    </row>
    <row r="278" spans="1:11" x14ac:dyDescent="0.25">
      <c r="A278" s="72">
        <v>2846</v>
      </c>
      <c r="B278" s="70"/>
      <c r="C278" s="70"/>
      <c r="D278" s="70"/>
      <c r="E278" s="70"/>
      <c r="F278" s="70">
        <v>17500</v>
      </c>
      <c r="G278" s="70">
        <v>15034.530899000001</v>
      </c>
      <c r="H278" s="70"/>
      <c r="I278" s="70"/>
      <c r="J278" s="70">
        <v>17500</v>
      </c>
      <c r="K278" s="70">
        <v>15034.530899000001</v>
      </c>
    </row>
    <row r="279" spans="1:11" x14ac:dyDescent="0.25">
      <c r="A279" s="72">
        <v>2850</v>
      </c>
      <c r="B279" s="70"/>
      <c r="C279" s="70"/>
      <c r="D279" s="70"/>
      <c r="E279" s="70"/>
      <c r="F279" s="70">
        <v>22800</v>
      </c>
      <c r="G279" s="70">
        <v>13973.22496</v>
      </c>
      <c r="H279" s="70"/>
      <c r="I279" s="70"/>
      <c r="J279" s="70">
        <v>22800</v>
      </c>
      <c r="K279" s="70">
        <v>13973.22496</v>
      </c>
    </row>
    <row r="280" spans="1:11" x14ac:dyDescent="0.25">
      <c r="A280" s="72">
        <v>2851</v>
      </c>
      <c r="B280" s="70"/>
      <c r="C280" s="70"/>
      <c r="D280" s="70"/>
      <c r="E280" s="70"/>
      <c r="F280" s="70">
        <v>6300</v>
      </c>
      <c r="G280" s="70">
        <v>7822.3372070000005</v>
      </c>
      <c r="H280" s="70"/>
      <c r="I280" s="70"/>
      <c r="J280" s="70">
        <v>6300</v>
      </c>
      <c r="K280" s="70">
        <v>7822.3372070000005</v>
      </c>
    </row>
    <row r="281" spans="1:11" x14ac:dyDescent="0.25">
      <c r="A281" s="72">
        <v>2865</v>
      </c>
      <c r="B281" s="70"/>
      <c r="C281" s="70"/>
      <c r="D281" s="70"/>
      <c r="E281" s="70"/>
      <c r="F281" s="70">
        <v>14100</v>
      </c>
      <c r="G281" s="70">
        <v>10695.874</v>
      </c>
      <c r="H281" s="70"/>
      <c r="I281" s="70"/>
      <c r="J281" s="70">
        <v>14100</v>
      </c>
      <c r="K281" s="70">
        <v>10695.874</v>
      </c>
    </row>
    <row r="282" spans="1:11" x14ac:dyDescent="0.25">
      <c r="A282" s="72">
        <v>2866</v>
      </c>
      <c r="B282" s="70"/>
      <c r="C282" s="70"/>
      <c r="D282" s="70"/>
      <c r="E282" s="70"/>
      <c r="F282" s="70">
        <v>16100</v>
      </c>
      <c r="G282" s="70">
        <v>11036.063622</v>
      </c>
      <c r="H282" s="70"/>
      <c r="I282" s="70"/>
      <c r="J282" s="70">
        <v>16100</v>
      </c>
      <c r="K282" s="70">
        <v>11036.063622</v>
      </c>
    </row>
    <row r="283" spans="1:11" x14ac:dyDescent="0.25">
      <c r="A283" s="72">
        <v>2871</v>
      </c>
      <c r="B283" s="70"/>
      <c r="C283" s="70"/>
      <c r="D283" s="70"/>
      <c r="E283" s="70"/>
      <c r="F283" s="70"/>
      <c r="G283" s="70"/>
      <c r="H283" s="70">
        <v>4874</v>
      </c>
      <c r="I283" s="70">
        <v>3626.7605120000003</v>
      </c>
      <c r="J283" s="70">
        <v>4874</v>
      </c>
      <c r="K283" s="70">
        <v>3626.7605120000003</v>
      </c>
    </row>
    <row r="284" spans="1:11" x14ac:dyDescent="0.25">
      <c r="A284" s="72">
        <v>2899</v>
      </c>
      <c r="B284" s="70"/>
      <c r="C284" s="70"/>
      <c r="D284" s="70"/>
      <c r="E284" s="70"/>
      <c r="F284" s="70"/>
      <c r="G284" s="70"/>
      <c r="H284" s="70">
        <v>9912</v>
      </c>
      <c r="I284" s="70">
        <v>10491.628185</v>
      </c>
      <c r="J284" s="70">
        <v>9912</v>
      </c>
      <c r="K284" s="70">
        <v>10491.628185</v>
      </c>
    </row>
    <row r="285" spans="1:11" x14ac:dyDescent="0.25">
      <c r="A285" s="72">
        <v>2932</v>
      </c>
      <c r="B285" s="70"/>
      <c r="C285" s="70"/>
      <c r="D285" s="70"/>
      <c r="E285" s="70"/>
      <c r="F285" s="70"/>
      <c r="G285" s="70"/>
      <c r="H285" s="70">
        <v>10469</v>
      </c>
      <c r="I285" s="70">
        <v>16084.023979</v>
      </c>
      <c r="J285" s="70">
        <v>10469</v>
      </c>
      <c r="K285" s="70">
        <v>16084.023979</v>
      </c>
    </row>
    <row r="286" spans="1:11" x14ac:dyDescent="0.25">
      <c r="A286" s="72">
        <v>2958</v>
      </c>
      <c r="B286" s="70"/>
      <c r="C286" s="70"/>
      <c r="D286" s="70"/>
      <c r="E286" s="70"/>
      <c r="F286" s="70"/>
      <c r="G286" s="70"/>
      <c r="H286" s="70">
        <v>7382</v>
      </c>
      <c r="I286" s="70">
        <v>7877.2212839999993</v>
      </c>
      <c r="J286" s="70">
        <v>7382</v>
      </c>
      <c r="K286" s="70">
        <v>7877.2212839999993</v>
      </c>
    </row>
    <row r="287" spans="1:11" x14ac:dyDescent="0.25">
      <c r="A287" s="72">
        <v>2962</v>
      </c>
      <c r="B287" s="70"/>
      <c r="C287" s="70"/>
      <c r="D287" s="70"/>
      <c r="E287" s="70"/>
      <c r="F287" s="70"/>
      <c r="G287" s="70"/>
      <c r="H287" s="70">
        <v>5985</v>
      </c>
      <c r="I287" s="70">
        <v>9687.1801110000015</v>
      </c>
      <c r="J287" s="70">
        <v>5985</v>
      </c>
      <c r="K287" s="70">
        <v>9687.1801110000015</v>
      </c>
    </row>
    <row r="288" spans="1:11" x14ac:dyDescent="0.25">
      <c r="A288" s="72">
        <v>2978</v>
      </c>
      <c r="B288" s="70"/>
      <c r="C288" s="70"/>
      <c r="D288" s="70"/>
      <c r="E288" s="70"/>
      <c r="F288" s="70"/>
      <c r="G288" s="70"/>
      <c r="H288" s="70">
        <v>9133</v>
      </c>
      <c r="I288" s="70">
        <v>6922.6074399999998</v>
      </c>
      <c r="J288" s="70">
        <v>9133</v>
      </c>
      <c r="K288" s="70">
        <v>6922.6074399999998</v>
      </c>
    </row>
    <row r="289" spans="1:11" x14ac:dyDescent="0.25">
      <c r="A289" s="72">
        <v>2999</v>
      </c>
      <c r="B289" s="70"/>
      <c r="C289" s="70"/>
      <c r="D289" s="70"/>
      <c r="E289" s="70"/>
      <c r="F289" s="70">
        <v>26816</v>
      </c>
      <c r="G289" s="70">
        <v>20018.682785999998</v>
      </c>
      <c r="H289" s="70"/>
      <c r="I289" s="70"/>
      <c r="J289" s="70">
        <v>26816</v>
      </c>
      <c r="K289" s="70">
        <v>20018.682785999998</v>
      </c>
    </row>
    <row r="290" spans="1:11" x14ac:dyDescent="0.25">
      <c r="A290" s="72">
        <v>3037</v>
      </c>
      <c r="B290" s="70"/>
      <c r="C290" s="70"/>
      <c r="D290" s="70"/>
      <c r="E290" s="70"/>
      <c r="F290" s="70"/>
      <c r="G290" s="70"/>
      <c r="H290" s="70">
        <v>23500</v>
      </c>
      <c r="I290" s="70">
        <v>15987.088179999999</v>
      </c>
      <c r="J290" s="70">
        <v>23500</v>
      </c>
      <c r="K290" s="70">
        <v>15987.088179999999</v>
      </c>
    </row>
    <row r="291" spans="1:11" x14ac:dyDescent="0.25">
      <c r="A291" s="72">
        <v>3071</v>
      </c>
      <c r="B291" s="70"/>
      <c r="C291" s="70"/>
      <c r="D291" s="70"/>
      <c r="E291" s="70"/>
      <c r="F291" s="70"/>
      <c r="G291" s="70"/>
      <c r="H291" s="70">
        <v>4800</v>
      </c>
      <c r="I291" s="70">
        <v>4837.3182529999995</v>
      </c>
      <c r="J291" s="70">
        <v>4800</v>
      </c>
      <c r="K291" s="70">
        <v>4837.3182529999995</v>
      </c>
    </row>
    <row r="292" spans="1:11" x14ac:dyDescent="0.25">
      <c r="A292" s="72">
        <v>3107</v>
      </c>
      <c r="B292" s="70"/>
      <c r="C292" s="70"/>
      <c r="D292" s="70"/>
      <c r="E292" s="70"/>
      <c r="F292" s="70">
        <v>15300</v>
      </c>
      <c r="G292" s="70">
        <v>17163.984894000001</v>
      </c>
      <c r="H292" s="70"/>
      <c r="I292" s="70"/>
      <c r="J292" s="70">
        <v>15300</v>
      </c>
      <c r="K292" s="70">
        <v>17163.984894000001</v>
      </c>
    </row>
    <row r="293" spans="1:11" x14ac:dyDescent="0.25">
      <c r="A293" s="72">
        <v>3110</v>
      </c>
      <c r="B293" s="70"/>
      <c r="C293" s="70"/>
      <c r="D293" s="70"/>
      <c r="E293" s="70"/>
      <c r="F293" s="70"/>
      <c r="G293" s="70"/>
      <c r="H293" s="70">
        <v>8400</v>
      </c>
      <c r="I293" s="70">
        <v>7113.602954</v>
      </c>
      <c r="J293" s="70">
        <v>8400</v>
      </c>
      <c r="K293" s="70">
        <v>7113.602954</v>
      </c>
    </row>
    <row r="294" spans="1:11" x14ac:dyDescent="0.25">
      <c r="A294" s="72">
        <v>3111</v>
      </c>
      <c r="B294" s="70"/>
      <c r="C294" s="70"/>
      <c r="D294" s="70"/>
      <c r="E294" s="70"/>
      <c r="F294" s="70"/>
      <c r="G294" s="70"/>
      <c r="H294" s="70">
        <v>9900</v>
      </c>
      <c r="I294" s="70">
        <v>10120.021785000001</v>
      </c>
      <c r="J294" s="70">
        <v>9900</v>
      </c>
      <c r="K294" s="70">
        <v>10120.021785000001</v>
      </c>
    </row>
    <row r="295" spans="1:11" x14ac:dyDescent="0.25">
      <c r="A295" s="72">
        <v>3114</v>
      </c>
      <c r="B295" s="70"/>
      <c r="C295" s="70"/>
      <c r="D295" s="70"/>
      <c r="E295" s="70"/>
      <c r="F295" s="70"/>
      <c r="G295" s="70"/>
      <c r="H295" s="70">
        <v>8600</v>
      </c>
      <c r="I295" s="70">
        <v>5953.4251679999998</v>
      </c>
      <c r="J295" s="70">
        <v>8600</v>
      </c>
      <c r="K295" s="70">
        <v>5953.4251679999998</v>
      </c>
    </row>
    <row r="296" spans="1:11" x14ac:dyDescent="0.25">
      <c r="A296" s="72">
        <v>3142</v>
      </c>
      <c r="B296" s="70"/>
      <c r="C296" s="70"/>
      <c r="D296" s="70"/>
      <c r="E296" s="70"/>
      <c r="F296" s="70"/>
      <c r="G296" s="70"/>
      <c r="H296" s="70">
        <v>7300</v>
      </c>
      <c r="I296" s="70">
        <v>12774.737021999999</v>
      </c>
      <c r="J296" s="70">
        <v>7300</v>
      </c>
      <c r="K296" s="70">
        <v>12774.737021999999</v>
      </c>
    </row>
    <row r="297" spans="1:11" x14ac:dyDescent="0.25">
      <c r="A297" s="72">
        <v>3163</v>
      </c>
      <c r="B297" s="70"/>
      <c r="C297" s="70"/>
      <c r="D297" s="70"/>
      <c r="E297" s="70"/>
      <c r="F297" s="70"/>
      <c r="G297" s="70"/>
      <c r="H297" s="70">
        <v>7400</v>
      </c>
      <c r="I297" s="70">
        <v>5501.901253</v>
      </c>
      <c r="J297" s="70">
        <v>7400</v>
      </c>
      <c r="K297" s="70">
        <v>5501.901253</v>
      </c>
    </row>
    <row r="298" spans="1:11" x14ac:dyDescent="0.25">
      <c r="A298" s="72">
        <v>3164</v>
      </c>
      <c r="B298" s="70"/>
      <c r="C298" s="70"/>
      <c r="D298" s="70"/>
      <c r="E298" s="70"/>
      <c r="F298" s="70"/>
      <c r="G298" s="70"/>
      <c r="H298" s="70">
        <v>10200</v>
      </c>
      <c r="I298" s="70">
        <v>11700.491859999998</v>
      </c>
      <c r="J298" s="70">
        <v>10200</v>
      </c>
      <c r="K298" s="70">
        <v>11700.491859999998</v>
      </c>
    </row>
    <row r="299" spans="1:11" x14ac:dyDescent="0.25">
      <c r="A299" s="72">
        <v>3171</v>
      </c>
      <c r="B299" s="70"/>
      <c r="C299" s="70"/>
      <c r="D299" s="70"/>
      <c r="E299" s="70"/>
      <c r="F299" s="70"/>
      <c r="G299" s="70"/>
      <c r="H299" s="70">
        <v>8800</v>
      </c>
      <c r="I299" s="70">
        <v>9661.9306939999988</v>
      </c>
      <c r="J299" s="70">
        <v>8800</v>
      </c>
      <c r="K299" s="70">
        <v>9661.9306939999988</v>
      </c>
    </row>
    <row r="300" spans="1:11" x14ac:dyDescent="0.25">
      <c r="A300" s="72">
        <v>3183</v>
      </c>
      <c r="B300" s="70"/>
      <c r="C300" s="70"/>
      <c r="D300" s="70"/>
      <c r="E300" s="70"/>
      <c r="F300" s="70"/>
      <c r="G300" s="70"/>
      <c r="H300" s="70">
        <v>9500</v>
      </c>
      <c r="I300" s="70">
        <v>8400.842306999999</v>
      </c>
      <c r="J300" s="70">
        <v>9500</v>
      </c>
      <c r="K300" s="70">
        <v>8400.842306999999</v>
      </c>
    </row>
    <row r="301" spans="1:11" x14ac:dyDescent="0.25">
      <c r="A301" s="72">
        <v>3206</v>
      </c>
      <c r="B301" s="70">
        <v>91163</v>
      </c>
      <c r="C301" s="70">
        <v>91091.12255900001</v>
      </c>
      <c r="D301" s="70"/>
      <c r="E301" s="70"/>
      <c r="F301" s="70"/>
      <c r="G301" s="70"/>
      <c r="H301" s="70"/>
      <c r="I301" s="70"/>
      <c r="J301" s="70">
        <v>91163</v>
      </c>
      <c r="K301" s="70">
        <v>91091.12255900001</v>
      </c>
    </row>
    <row r="302" spans="1:11" x14ac:dyDescent="0.25">
      <c r="A302" s="72">
        <v>3207</v>
      </c>
      <c r="B302" s="70">
        <v>75792</v>
      </c>
      <c r="C302" s="70">
        <v>79684.667235999994</v>
      </c>
      <c r="D302" s="70"/>
      <c r="E302" s="70"/>
      <c r="F302" s="70"/>
      <c r="G302" s="70"/>
      <c r="H302" s="70"/>
      <c r="I302" s="70"/>
      <c r="J302" s="70">
        <v>75792</v>
      </c>
      <c r="K302" s="70">
        <v>79684.667235999994</v>
      </c>
    </row>
    <row r="303" spans="1:11" x14ac:dyDescent="0.25">
      <c r="A303" s="72">
        <v>3222</v>
      </c>
      <c r="B303" s="70">
        <v>73195</v>
      </c>
      <c r="C303" s="70">
        <v>108289.97461100001</v>
      </c>
      <c r="D303" s="70"/>
      <c r="E303" s="70"/>
      <c r="F303" s="70"/>
      <c r="G303" s="70"/>
      <c r="H303" s="70"/>
      <c r="I303" s="70"/>
      <c r="J303" s="70">
        <v>73195</v>
      </c>
      <c r="K303" s="70">
        <v>108289.97461100001</v>
      </c>
    </row>
    <row r="304" spans="1:11" x14ac:dyDescent="0.25">
      <c r="A304" s="72">
        <v>3266</v>
      </c>
      <c r="B304" s="70"/>
      <c r="C304" s="70"/>
      <c r="D304" s="70"/>
      <c r="E304" s="70"/>
      <c r="F304" s="70"/>
      <c r="G304" s="70"/>
      <c r="H304" s="70">
        <v>6300</v>
      </c>
      <c r="I304" s="70">
        <v>7730.2388529999989</v>
      </c>
      <c r="J304" s="70">
        <v>6300</v>
      </c>
      <c r="K304" s="70">
        <v>7730.2388529999989</v>
      </c>
    </row>
    <row r="305" spans="1:11" x14ac:dyDescent="0.25">
      <c r="A305" s="72">
        <v>3268</v>
      </c>
      <c r="B305" s="70"/>
      <c r="C305" s="70"/>
      <c r="D305" s="70"/>
      <c r="E305" s="70"/>
      <c r="F305" s="70">
        <v>25700</v>
      </c>
      <c r="G305" s="70">
        <v>16076.355004000001</v>
      </c>
      <c r="H305" s="70"/>
      <c r="I305" s="70"/>
      <c r="J305" s="70">
        <v>25700</v>
      </c>
      <c r="K305" s="70">
        <v>16076.355004000001</v>
      </c>
    </row>
    <row r="306" spans="1:11" x14ac:dyDescent="0.25">
      <c r="A306" s="72">
        <v>3305</v>
      </c>
      <c r="B306" s="70"/>
      <c r="C306" s="70"/>
      <c r="D306" s="70">
        <v>5856</v>
      </c>
      <c r="E306" s="70">
        <v>5934.5941999999995</v>
      </c>
      <c r="F306" s="70"/>
      <c r="G306" s="70"/>
      <c r="H306" s="70"/>
      <c r="I306" s="70"/>
      <c r="J306" s="70">
        <v>5856</v>
      </c>
      <c r="K306" s="70">
        <v>5934.5941999999995</v>
      </c>
    </row>
    <row r="307" spans="1:11" x14ac:dyDescent="0.25">
      <c r="A307" s="72">
        <v>3344</v>
      </c>
      <c r="B307" s="70"/>
      <c r="C307" s="70"/>
      <c r="D307" s="70">
        <v>3720</v>
      </c>
      <c r="E307" s="70">
        <v>2967.6026909999996</v>
      </c>
      <c r="F307" s="70"/>
      <c r="G307" s="70"/>
      <c r="H307" s="70"/>
      <c r="I307" s="70"/>
      <c r="J307" s="70">
        <v>3720</v>
      </c>
      <c r="K307" s="70">
        <v>2967.6026909999996</v>
      </c>
    </row>
    <row r="308" spans="1:11" x14ac:dyDescent="0.25">
      <c r="A308" s="72">
        <v>3351</v>
      </c>
      <c r="B308" s="70"/>
      <c r="C308" s="70"/>
      <c r="D308" s="70"/>
      <c r="E308" s="70"/>
      <c r="F308" s="70"/>
      <c r="G308" s="70"/>
      <c r="H308" s="70">
        <v>7504</v>
      </c>
      <c r="I308" s="70">
        <v>8289.1366800000014</v>
      </c>
      <c r="J308" s="70">
        <v>7504</v>
      </c>
      <c r="K308" s="70">
        <v>8289.1366800000014</v>
      </c>
    </row>
    <row r="309" spans="1:11" x14ac:dyDescent="0.25">
      <c r="A309" s="72">
        <v>3353</v>
      </c>
      <c r="B309" s="70"/>
      <c r="C309" s="70"/>
      <c r="D309" s="70">
        <v>4058</v>
      </c>
      <c r="E309" s="70">
        <v>1617.3332519999999</v>
      </c>
      <c r="F309" s="70"/>
      <c r="G309" s="70"/>
      <c r="H309" s="70"/>
      <c r="I309" s="70"/>
      <c r="J309" s="70">
        <v>4058</v>
      </c>
      <c r="K309" s="70">
        <v>1617.3332519999999</v>
      </c>
    </row>
    <row r="310" spans="1:11" x14ac:dyDescent="0.25">
      <c r="A310" s="72">
        <v>3354</v>
      </c>
      <c r="B310" s="70"/>
      <c r="C310" s="70"/>
      <c r="D310" s="70"/>
      <c r="E310" s="70"/>
      <c r="F310" s="70">
        <v>25800</v>
      </c>
      <c r="G310" s="70">
        <v>41383.395386999997</v>
      </c>
      <c r="H310" s="70"/>
      <c r="I310" s="70"/>
      <c r="J310" s="70">
        <v>25800</v>
      </c>
      <c r="K310" s="70">
        <v>41383.395386999997</v>
      </c>
    </row>
    <row r="311" spans="1:11" x14ac:dyDescent="0.25">
      <c r="A311" s="72">
        <v>3425</v>
      </c>
      <c r="B311" s="70"/>
      <c r="C311" s="70"/>
      <c r="D311" s="70"/>
      <c r="E311" s="70"/>
      <c r="F311" s="70"/>
      <c r="G311" s="70"/>
      <c r="H311" s="70">
        <v>6028</v>
      </c>
      <c r="I311" s="70">
        <v>5847.5216450000007</v>
      </c>
      <c r="J311" s="70">
        <v>6028</v>
      </c>
      <c r="K311" s="70">
        <v>5847.5216450000007</v>
      </c>
    </row>
    <row r="312" spans="1:11" x14ac:dyDescent="0.25">
      <c r="A312" s="72">
        <v>3444</v>
      </c>
      <c r="B312" s="70"/>
      <c r="C312" s="70"/>
      <c r="D312" s="70"/>
      <c r="E312" s="70"/>
      <c r="F312" s="70">
        <v>24550</v>
      </c>
      <c r="G312" s="70">
        <v>27261.649901999997</v>
      </c>
      <c r="H312" s="70"/>
      <c r="I312" s="70"/>
      <c r="J312" s="70">
        <v>24550</v>
      </c>
      <c r="K312" s="70">
        <v>27261.649901999997</v>
      </c>
    </row>
    <row r="313" spans="1:11" x14ac:dyDescent="0.25">
      <c r="A313" s="72">
        <v>3481</v>
      </c>
      <c r="B313" s="70"/>
      <c r="C313" s="70"/>
      <c r="D313" s="70"/>
      <c r="E313" s="70"/>
      <c r="F313" s="70">
        <v>16200</v>
      </c>
      <c r="G313" s="70">
        <v>11163.792396000001</v>
      </c>
      <c r="H313" s="70"/>
      <c r="I313" s="70"/>
      <c r="J313" s="70">
        <v>16200</v>
      </c>
      <c r="K313" s="70">
        <v>11163.792396000001</v>
      </c>
    </row>
    <row r="314" spans="1:11" x14ac:dyDescent="0.25">
      <c r="A314" s="72">
        <v>3488</v>
      </c>
      <c r="B314" s="70"/>
      <c r="C314" s="70"/>
      <c r="D314" s="70"/>
      <c r="E314" s="70"/>
      <c r="F314" s="70"/>
      <c r="G314" s="70"/>
      <c r="H314" s="70">
        <v>11000</v>
      </c>
      <c r="I314" s="70">
        <v>2621.6897669999998</v>
      </c>
      <c r="J314" s="70">
        <v>11000</v>
      </c>
      <c r="K314" s="70">
        <v>2621.6897669999998</v>
      </c>
    </row>
    <row r="315" spans="1:11" x14ac:dyDescent="0.25">
      <c r="A315" s="72">
        <v>3501</v>
      </c>
      <c r="B315" s="70"/>
      <c r="C315" s="70"/>
      <c r="D315" s="70"/>
      <c r="E315" s="70"/>
      <c r="F315" s="70"/>
      <c r="G315" s="70"/>
      <c r="H315" s="70">
        <v>11600</v>
      </c>
      <c r="I315" s="70">
        <v>8737.9126899999992</v>
      </c>
      <c r="J315" s="70">
        <v>11600</v>
      </c>
      <c r="K315" s="70">
        <v>8737.9126899999992</v>
      </c>
    </row>
    <row r="316" spans="1:11" x14ac:dyDescent="0.25">
      <c r="A316" s="72">
        <v>3507</v>
      </c>
      <c r="B316" s="70"/>
      <c r="C316" s="70"/>
      <c r="D316" s="70"/>
      <c r="E316" s="70"/>
      <c r="F316" s="70">
        <v>25000</v>
      </c>
      <c r="G316" s="70">
        <v>16587.513649</v>
      </c>
      <c r="H316" s="70"/>
      <c r="I316" s="70"/>
      <c r="J316" s="70">
        <v>25000</v>
      </c>
      <c r="K316" s="70">
        <v>16587.513649</v>
      </c>
    </row>
    <row r="317" spans="1:11" x14ac:dyDescent="0.25">
      <c r="A317" s="72">
        <v>3508</v>
      </c>
      <c r="B317" s="70"/>
      <c r="C317" s="70"/>
      <c r="D317" s="70"/>
      <c r="E317" s="70"/>
      <c r="F317" s="70"/>
      <c r="G317" s="70"/>
      <c r="H317" s="70">
        <v>2900</v>
      </c>
      <c r="I317" s="70">
        <v>3812.6723019999999</v>
      </c>
      <c r="J317" s="70">
        <v>2900</v>
      </c>
      <c r="K317" s="70">
        <v>3812.6723019999999</v>
      </c>
    </row>
    <row r="318" spans="1:11" x14ac:dyDescent="0.25">
      <c r="A318" s="72">
        <v>3512</v>
      </c>
      <c r="B318" s="70"/>
      <c r="C318" s="70"/>
      <c r="D318" s="70"/>
      <c r="E318" s="70"/>
      <c r="F318" s="70">
        <v>32600</v>
      </c>
      <c r="G318" s="70">
        <v>37032.521422999998</v>
      </c>
      <c r="H318" s="70"/>
      <c r="I318" s="70"/>
      <c r="J318" s="70">
        <v>32600</v>
      </c>
      <c r="K318" s="70">
        <v>37032.521422999998</v>
      </c>
    </row>
    <row r="319" spans="1:11" x14ac:dyDescent="0.25">
      <c r="A319" s="72">
        <v>3514</v>
      </c>
      <c r="B319" s="70"/>
      <c r="C319" s="70"/>
      <c r="D319" s="70"/>
      <c r="E319" s="70"/>
      <c r="F319" s="70">
        <v>41900</v>
      </c>
      <c r="G319" s="70">
        <v>44959.015992000001</v>
      </c>
      <c r="H319" s="70"/>
      <c r="I319" s="70"/>
      <c r="J319" s="70">
        <v>41900</v>
      </c>
      <c r="K319" s="70">
        <v>44959.015992000001</v>
      </c>
    </row>
    <row r="320" spans="1:11" x14ac:dyDescent="0.25">
      <c r="A320" s="72">
        <v>3517</v>
      </c>
      <c r="B320" s="70"/>
      <c r="C320" s="70"/>
      <c r="D320" s="70"/>
      <c r="E320" s="70"/>
      <c r="F320" s="70">
        <v>23374</v>
      </c>
      <c r="G320" s="70">
        <v>23835.052825999999</v>
      </c>
      <c r="H320" s="70"/>
      <c r="I320" s="70"/>
      <c r="J320" s="70">
        <v>23374</v>
      </c>
      <c r="K320" s="70">
        <v>23835.052825999999</v>
      </c>
    </row>
    <row r="321" spans="1:11" x14ac:dyDescent="0.25">
      <c r="A321" s="72">
        <v>3540</v>
      </c>
      <c r="B321" s="70"/>
      <c r="C321" s="70"/>
      <c r="D321" s="70">
        <v>15583</v>
      </c>
      <c r="E321" s="70">
        <v>18352.413025999998</v>
      </c>
      <c r="F321" s="70"/>
      <c r="G321" s="70"/>
      <c r="H321" s="70"/>
      <c r="I321" s="70"/>
      <c r="J321" s="70">
        <v>15583</v>
      </c>
      <c r="K321" s="70">
        <v>18352.413025999998</v>
      </c>
    </row>
    <row r="322" spans="1:11" x14ac:dyDescent="0.25">
      <c r="A322" s="72">
        <v>3570</v>
      </c>
      <c r="B322" s="70"/>
      <c r="C322" s="70"/>
      <c r="D322" s="70">
        <v>19432</v>
      </c>
      <c r="E322" s="70">
        <v>13585.512206000001</v>
      </c>
      <c r="F322" s="70"/>
      <c r="G322" s="70"/>
      <c r="H322" s="70"/>
      <c r="I322" s="70"/>
      <c r="J322" s="70">
        <v>19432</v>
      </c>
      <c r="K322" s="70">
        <v>13585.512206000001</v>
      </c>
    </row>
    <row r="323" spans="1:11" x14ac:dyDescent="0.25">
      <c r="A323" s="72">
        <v>3573</v>
      </c>
      <c r="B323" s="70"/>
      <c r="C323" s="70"/>
      <c r="D323" s="70">
        <v>6136</v>
      </c>
      <c r="E323" s="70">
        <v>7174.1894229999998</v>
      </c>
      <c r="F323" s="70"/>
      <c r="G323" s="70"/>
      <c r="H323" s="70"/>
      <c r="I323" s="70"/>
      <c r="J323" s="70">
        <v>6136</v>
      </c>
      <c r="K323" s="70">
        <v>7174.1894229999998</v>
      </c>
    </row>
    <row r="324" spans="1:11" x14ac:dyDescent="0.25">
      <c r="A324" s="72">
        <v>3578</v>
      </c>
      <c r="B324" s="70"/>
      <c r="C324" s="70"/>
      <c r="D324" s="70"/>
      <c r="E324" s="70"/>
      <c r="F324" s="70">
        <v>53223</v>
      </c>
      <c r="G324" s="70">
        <v>69971.354248000003</v>
      </c>
      <c r="H324" s="70"/>
      <c r="I324" s="70"/>
      <c r="J324" s="70">
        <v>53223</v>
      </c>
      <c r="K324" s="70">
        <v>69971.354248000003</v>
      </c>
    </row>
    <row r="325" spans="1:11" x14ac:dyDescent="0.25">
      <c r="A325" s="72">
        <v>3607</v>
      </c>
      <c r="B325" s="70"/>
      <c r="C325" s="70"/>
      <c r="D325" s="70"/>
      <c r="E325" s="70"/>
      <c r="F325" s="70"/>
      <c r="G325" s="70"/>
      <c r="H325" s="70">
        <v>12252</v>
      </c>
      <c r="I325" s="70">
        <v>14927.086556</v>
      </c>
      <c r="J325" s="70">
        <v>12252</v>
      </c>
      <c r="K325" s="70">
        <v>14927.086556</v>
      </c>
    </row>
    <row r="326" spans="1:11" x14ac:dyDescent="0.25">
      <c r="A326" s="72">
        <v>3634</v>
      </c>
      <c r="B326" s="70"/>
      <c r="C326" s="70"/>
      <c r="D326" s="70">
        <v>11263</v>
      </c>
      <c r="E326" s="70">
        <v>14817.820312999998</v>
      </c>
      <c r="F326" s="70"/>
      <c r="G326" s="70"/>
      <c r="H326" s="70"/>
      <c r="I326" s="70"/>
      <c r="J326" s="70">
        <v>11263</v>
      </c>
      <c r="K326" s="70">
        <v>14817.820312999998</v>
      </c>
    </row>
    <row r="327" spans="1:11" x14ac:dyDescent="0.25">
      <c r="A327" s="72">
        <v>3652</v>
      </c>
      <c r="B327" s="70"/>
      <c r="C327" s="70"/>
      <c r="D327" s="70">
        <v>8129</v>
      </c>
      <c r="E327" s="70">
        <v>7165.1435850000007</v>
      </c>
      <c r="F327" s="70"/>
      <c r="G327" s="70"/>
      <c r="H327" s="70"/>
      <c r="I327" s="70"/>
      <c r="J327" s="70">
        <v>8129</v>
      </c>
      <c r="K327" s="70">
        <v>7165.1435850000007</v>
      </c>
    </row>
    <row r="328" spans="1:11" x14ac:dyDescent="0.25">
      <c r="A328" s="72">
        <v>3658</v>
      </c>
      <c r="B328" s="70"/>
      <c r="C328" s="70"/>
      <c r="D328" s="70"/>
      <c r="E328" s="70"/>
      <c r="F328" s="70">
        <v>21108</v>
      </c>
      <c r="G328" s="70">
        <v>24051.558626000002</v>
      </c>
      <c r="H328" s="70"/>
      <c r="I328" s="70"/>
      <c r="J328" s="70">
        <v>21108</v>
      </c>
      <c r="K328" s="70">
        <v>24051.558626000002</v>
      </c>
    </row>
    <row r="329" spans="1:11" x14ac:dyDescent="0.25">
      <c r="A329" s="72">
        <v>3705</v>
      </c>
      <c r="B329" s="70"/>
      <c r="C329" s="70"/>
      <c r="D329" s="70">
        <v>2652</v>
      </c>
      <c r="E329" s="70">
        <v>7124.3170390000005</v>
      </c>
      <c r="F329" s="70"/>
      <c r="G329" s="70"/>
      <c r="H329" s="70"/>
      <c r="I329" s="70"/>
      <c r="J329" s="70">
        <v>2652</v>
      </c>
      <c r="K329" s="70">
        <v>7124.3170390000005</v>
      </c>
    </row>
    <row r="330" spans="1:11" x14ac:dyDescent="0.25">
      <c r="A330" s="72">
        <v>3770</v>
      </c>
      <c r="B330" s="70"/>
      <c r="C330" s="70"/>
      <c r="D330" s="70"/>
      <c r="E330" s="70"/>
      <c r="F330" s="70">
        <v>14300</v>
      </c>
      <c r="G330" s="70">
        <v>13234.886315</v>
      </c>
      <c r="H330" s="70"/>
      <c r="I330" s="70"/>
      <c r="J330" s="70">
        <v>14300</v>
      </c>
      <c r="K330" s="70">
        <v>13234.886315</v>
      </c>
    </row>
    <row r="331" spans="1:11" x14ac:dyDescent="0.25">
      <c r="A331" s="72">
        <v>3773</v>
      </c>
      <c r="B331" s="70"/>
      <c r="C331" s="70"/>
      <c r="D331" s="70"/>
      <c r="E331" s="70"/>
      <c r="F331" s="70">
        <v>22500</v>
      </c>
      <c r="G331" s="70">
        <v>12739.314483999999</v>
      </c>
      <c r="H331" s="70"/>
      <c r="I331" s="70"/>
      <c r="J331" s="70">
        <v>22500</v>
      </c>
      <c r="K331" s="70">
        <v>12739.314483999999</v>
      </c>
    </row>
    <row r="332" spans="1:11" x14ac:dyDescent="0.25">
      <c r="A332" s="72">
        <v>3782</v>
      </c>
      <c r="B332" s="70"/>
      <c r="C332" s="70"/>
      <c r="D332" s="70"/>
      <c r="E332" s="70"/>
      <c r="F332" s="70">
        <v>22500</v>
      </c>
      <c r="G332" s="70">
        <v>22020.06581</v>
      </c>
      <c r="H332" s="70"/>
      <c r="I332" s="70"/>
      <c r="J332" s="70">
        <v>22500</v>
      </c>
      <c r="K332" s="70">
        <v>22020.06581</v>
      </c>
    </row>
    <row r="333" spans="1:11" x14ac:dyDescent="0.25">
      <c r="A333" s="72">
        <v>3787</v>
      </c>
      <c r="B333" s="70"/>
      <c r="C333" s="70"/>
      <c r="D333" s="70"/>
      <c r="E333" s="70"/>
      <c r="F333" s="70"/>
      <c r="G333" s="70"/>
      <c r="H333" s="70">
        <v>4300</v>
      </c>
      <c r="I333" s="70">
        <v>5516.399691999999</v>
      </c>
      <c r="J333" s="70">
        <v>4300</v>
      </c>
      <c r="K333" s="70">
        <v>5516.399691999999</v>
      </c>
    </row>
    <row r="334" spans="1:11" x14ac:dyDescent="0.25">
      <c r="A334" s="72">
        <v>3798</v>
      </c>
      <c r="B334" s="70"/>
      <c r="C334" s="70"/>
      <c r="D334" s="70"/>
      <c r="E334" s="70"/>
      <c r="F334" s="70"/>
      <c r="G334" s="70"/>
      <c r="H334" s="70">
        <v>4747</v>
      </c>
      <c r="I334" s="70">
        <v>7907.4957499999991</v>
      </c>
      <c r="J334" s="70">
        <v>4747</v>
      </c>
      <c r="K334" s="70">
        <v>7907.4957499999991</v>
      </c>
    </row>
    <row r="335" spans="1:11" x14ac:dyDescent="0.25">
      <c r="A335" s="72">
        <v>3804</v>
      </c>
      <c r="B335" s="70"/>
      <c r="C335" s="70"/>
      <c r="D335" s="70"/>
      <c r="E335" s="70"/>
      <c r="F335" s="70"/>
      <c r="G335" s="70"/>
      <c r="H335" s="70">
        <v>9343</v>
      </c>
      <c r="I335" s="70">
        <v>11532.460328000001</v>
      </c>
      <c r="J335" s="70">
        <v>9343</v>
      </c>
      <c r="K335" s="70">
        <v>11532.460328000001</v>
      </c>
    </row>
    <row r="336" spans="1:11" x14ac:dyDescent="0.25">
      <c r="A336" s="72">
        <v>3810</v>
      </c>
      <c r="B336" s="70"/>
      <c r="C336" s="70"/>
      <c r="D336" s="70"/>
      <c r="E336" s="70"/>
      <c r="F336" s="70"/>
      <c r="G336" s="70"/>
      <c r="H336" s="70">
        <v>8574</v>
      </c>
      <c r="I336" s="70">
        <v>14872.076453</v>
      </c>
      <c r="J336" s="70">
        <v>8574</v>
      </c>
      <c r="K336" s="70">
        <v>14872.076453</v>
      </c>
    </row>
    <row r="337" spans="1:11" x14ac:dyDescent="0.25">
      <c r="A337" s="72">
        <v>3811</v>
      </c>
      <c r="B337" s="70"/>
      <c r="C337" s="70"/>
      <c r="D337" s="70"/>
      <c r="E337" s="70"/>
      <c r="F337" s="70">
        <v>17824</v>
      </c>
      <c r="G337" s="70">
        <v>16075.449966</v>
      </c>
      <c r="H337" s="70"/>
      <c r="I337" s="70"/>
      <c r="J337" s="70">
        <v>17824</v>
      </c>
      <c r="K337" s="70">
        <v>16075.449966</v>
      </c>
    </row>
    <row r="338" spans="1:11" x14ac:dyDescent="0.25">
      <c r="A338" s="72">
        <v>3813</v>
      </c>
      <c r="B338" s="70"/>
      <c r="C338" s="70"/>
      <c r="D338" s="70"/>
      <c r="E338" s="70"/>
      <c r="F338" s="70">
        <v>6360</v>
      </c>
      <c r="G338" s="70">
        <v>4607.0645409999997</v>
      </c>
      <c r="H338" s="70"/>
      <c r="I338" s="70"/>
      <c r="J338" s="70">
        <v>6360</v>
      </c>
      <c r="K338" s="70">
        <v>4607.0645409999997</v>
      </c>
    </row>
    <row r="339" spans="1:11" x14ac:dyDescent="0.25">
      <c r="A339" s="72">
        <v>3814</v>
      </c>
      <c r="B339" s="70"/>
      <c r="C339" s="70"/>
      <c r="D339" s="70"/>
      <c r="E339" s="70"/>
      <c r="F339" s="70">
        <v>6218</v>
      </c>
      <c r="G339" s="70">
        <v>4326.1420639999997</v>
      </c>
      <c r="H339" s="70"/>
      <c r="I339" s="70"/>
      <c r="J339" s="70">
        <v>6218</v>
      </c>
      <c r="K339" s="70">
        <v>4326.1420639999997</v>
      </c>
    </row>
    <row r="340" spans="1:11" x14ac:dyDescent="0.25">
      <c r="A340" s="72">
        <v>3834</v>
      </c>
      <c r="B340" s="70"/>
      <c r="C340" s="70"/>
      <c r="D340" s="70"/>
      <c r="E340" s="70"/>
      <c r="F340" s="70"/>
      <c r="G340" s="70"/>
      <c r="H340" s="70">
        <v>6473</v>
      </c>
      <c r="I340" s="70">
        <v>7890.5454640000007</v>
      </c>
      <c r="J340" s="70">
        <v>6473</v>
      </c>
      <c r="K340" s="70">
        <v>7890.5454640000007</v>
      </c>
    </row>
    <row r="341" spans="1:11" x14ac:dyDescent="0.25">
      <c r="A341" s="72">
        <v>3842</v>
      </c>
      <c r="B341" s="70"/>
      <c r="C341" s="70"/>
      <c r="D341" s="70"/>
      <c r="E341" s="70"/>
      <c r="F341" s="70">
        <v>33963</v>
      </c>
      <c r="G341" s="70">
        <v>47175.736374</v>
      </c>
      <c r="H341" s="70"/>
      <c r="I341" s="70"/>
      <c r="J341" s="70">
        <v>33963</v>
      </c>
      <c r="K341" s="70">
        <v>47175.736374</v>
      </c>
    </row>
    <row r="342" spans="1:11" x14ac:dyDescent="0.25">
      <c r="A342" s="72">
        <v>3843</v>
      </c>
      <c r="B342" s="70"/>
      <c r="C342" s="70"/>
      <c r="D342" s="70"/>
      <c r="E342" s="70"/>
      <c r="F342" s="70"/>
      <c r="G342" s="70"/>
      <c r="H342" s="70">
        <v>13419</v>
      </c>
      <c r="I342" s="70">
        <v>13165.001603000001</v>
      </c>
      <c r="J342" s="70">
        <v>13419</v>
      </c>
      <c r="K342" s="70">
        <v>13165.001603000001</v>
      </c>
    </row>
    <row r="343" spans="1:11" x14ac:dyDescent="0.25">
      <c r="A343" s="72">
        <v>3854</v>
      </c>
      <c r="B343" s="70"/>
      <c r="C343" s="70"/>
      <c r="D343" s="70"/>
      <c r="E343" s="70"/>
      <c r="F343" s="70">
        <v>58950</v>
      </c>
      <c r="G343" s="70">
        <v>72106.937378000002</v>
      </c>
      <c r="H343" s="70"/>
      <c r="I343" s="70"/>
      <c r="J343" s="70">
        <v>58950</v>
      </c>
      <c r="K343" s="70">
        <v>72106.937378000002</v>
      </c>
    </row>
    <row r="344" spans="1:11" x14ac:dyDescent="0.25">
      <c r="A344" s="72">
        <v>3860</v>
      </c>
      <c r="B344" s="70"/>
      <c r="C344" s="70"/>
      <c r="D344" s="70"/>
      <c r="E344" s="70"/>
      <c r="F344" s="70"/>
      <c r="G344" s="70"/>
      <c r="H344" s="70">
        <v>8145</v>
      </c>
      <c r="I344" s="70">
        <v>7155.7892039999997</v>
      </c>
      <c r="J344" s="70">
        <v>8145</v>
      </c>
      <c r="K344" s="70">
        <v>7155.7892039999997</v>
      </c>
    </row>
    <row r="345" spans="1:11" x14ac:dyDescent="0.25">
      <c r="A345" s="72">
        <v>3862</v>
      </c>
      <c r="B345" s="70"/>
      <c r="C345" s="70"/>
      <c r="D345" s="70"/>
      <c r="E345" s="70"/>
      <c r="F345" s="70">
        <v>18621</v>
      </c>
      <c r="G345" s="70">
        <v>11406.045631000001</v>
      </c>
      <c r="H345" s="70"/>
      <c r="I345" s="70"/>
      <c r="J345" s="70">
        <v>18621</v>
      </c>
      <c r="K345" s="70">
        <v>11406.045631000001</v>
      </c>
    </row>
    <row r="346" spans="1:11" x14ac:dyDescent="0.25">
      <c r="A346" s="72">
        <v>3863</v>
      </c>
      <c r="B346" s="70"/>
      <c r="C346" s="70"/>
      <c r="D346" s="70"/>
      <c r="E346" s="70"/>
      <c r="F346" s="70">
        <v>16999</v>
      </c>
      <c r="G346" s="70">
        <v>9871.1543459999994</v>
      </c>
      <c r="H346" s="70"/>
      <c r="I346" s="70"/>
      <c r="J346" s="70">
        <v>16999</v>
      </c>
      <c r="K346" s="70">
        <v>9871.1543459999994</v>
      </c>
    </row>
    <row r="347" spans="1:11" x14ac:dyDescent="0.25">
      <c r="A347" s="72">
        <v>3869</v>
      </c>
      <c r="B347" s="70"/>
      <c r="C347" s="70"/>
      <c r="D347" s="70"/>
      <c r="E347" s="70"/>
      <c r="F347" s="70">
        <v>22858</v>
      </c>
      <c r="G347" s="70">
        <v>29968.939591000002</v>
      </c>
      <c r="H347" s="70"/>
      <c r="I347" s="70"/>
      <c r="J347" s="70">
        <v>22858</v>
      </c>
      <c r="K347" s="70">
        <v>29968.939591000002</v>
      </c>
    </row>
    <row r="348" spans="1:11" x14ac:dyDescent="0.25">
      <c r="A348" s="72">
        <v>3877</v>
      </c>
      <c r="B348" s="70"/>
      <c r="C348" s="70"/>
      <c r="D348" s="70"/>
      <c r="E348" s="70"/>
      <c r="F348" s="70">
        <v>17255</v>
      </c>
      <c r="G348" s="70">
        <v>15808.619880999999</v>
      </c>
      <c r="H348" s="70"/>
      <c r="I348" s="70"/>
      <c r="J348" s="70">
        <v>17255</v>
      </c>
      <c r="K348" s="70">
        <v>15808.619880999999</v>
      </c>
    </row>
    <row r="349" spans="1:11" x14ac:dyDescent="0.25">
      <c r="A349" s="72">
        <v>3884</v>
      </c>
      <c r="B349" s="70"/>
      <c r="C349" s="70"/>
      <c r="D349" s="70"/>
      <c r="E349" s="70"/>
      <c r="F349" s="70"/>
      <c r="G349" s="70"/>
      <c r="H349" s="70">
        <v>6523</v>
      </c>
      <c r="I349" s="70">
        <v>6818.9682199999997</v>
      </c>
      <c r="J349" s="70">
        <v>6523</v>
      </c>
      <c r="K349" s="70">
        <v>6818.9682199999997</v>
      </c>
    </row>
    <row r="350" spans="1:11" x14ac:dyDescent="0.25">
      <c r="A350" s="72">
        <v>3886</v>
      </c>
      <c r="B350" s="70"/>
      <c r="C350" s="70"/>
      <c r="D350" s="70"/>
      <c r="E350" s="70"/>
      <c r="F350" s="70">
        <v>10558</v>
      </c>
      <c r="G350" s="70">
        <v>9662.8034479999988</v>
      </c>
      <c r="H350" s="70"/>
      <c r="I350" s="70"/>
      <c r="J350" s="70">
        <v>10558</v>
      </c>
      <c r="K350" s="70">
        <v>9662.8034479999988</v>
      </c>
    </row>
    <row r="351" spans="1:11" x14ac:dyDescent="0.25">
      <c r="A351" s="72">
        <v>3897</v>
      </c>
      <c r="B351" s="70"/>
      <c r="C351" s="70"/>
      <c r="D351" s="70"/>
      <c r="E351" s="70"/>
      <c r="F351" s="70"/>
      <c r="G351" s="70"/>
      <c r="H351" s="70">
        <v>4087</v>
      </c>
      <c r="I351" s="70">
        <v>1861.2350080000001</v>
      </c>
      <c r="J351" s="70">
        <v>4087</v>
      </c>
      <c r="K351" s="70">
        <v>1861.2350080000001</v>
      </c>
    </row>
    <row r="352" spans="1:11" x14ac:dyDescent="0.25">
      <c r="A352" s="72">
        <v>3904</v>
      </c>
      <c r="B352" s="70"/>
      <c r="C352" s="70"/>
      <c r="D352" s="70"/>
      <c r="E352" s="70"/>
      <c r="F352" s="70"/>
      <c r="G352" s="70"/>
      <c r="H352" s="70">
        <v>7020</v>
      </c>
      <c r="I352" s="70">
        <v>16627.607566999999</v>
      </c>
      <c r="J352" s="70">
        <v>7020</v>
      </c>
      <c r="K352" s="70">
        <v>16627.607566999999</v>
      </c>
    </row>
    <row r="353" spans="1:11" x14ac:dyDescent="0.25">
      <c r="A353" s="72">
        <v>3908</v>
      </c>
      <c r="B353" s="70"/>
      <c r="C353" s="70"/>
      <c r="D353" s="70"/>
      <c r="E353" s="70"/>
      <c r="F353" s="70">
        <v>3274</v>
      </c>
      <c r="G353" s="70">
        <v>3859.8821189999999</v>
      </c>
      <c r="H353" s="70"/>
      <c r="I353" s="70"/>
      <c r="J353" s="70">
        <v>3274</v>
      </c>
      <c r="K353" s="70">
        <v>3859.8821189999999</v>
      </c>
    </row>
    <row r="354" spans="1:11" x14ac:dyDescent="0.25">
      <c r="A354" s="72">
        <v>3910</v>
      </c>
      <c r="B354" s="70"/>
      <c r="C354" s="70"/>
      <c r="D354" s="70"/>
      <c r="E354" s="70"/>
      <c r="F354" s="70">
        <v>19211</v>
      </c>
      <c r="G354" s="70">
        <v>10730.982454000001</v>
      </c>
      <c r="H354" s="70"/>
      <c r="I354" s="70"/>
      <c r="J354" s="70">
        <v>19211</v>
      </c>
      <c r="K354" s="70">
        <v>10730.982454000001</v>
      </c>
    </row>
    <row r="355" spans="1:11" x14ac:dyDescent="0.25">
      <c r="A355" s="72">
        <v>3924</v>
      </c>
      <c r="B355" s="70"/>
      <c r="C355" s="70"/>
      <c r="D355" s="70">
        <v>14564</v>
      </c>
      <c r="E355" s="70">
        <v>13118.952209000001</v>
      </c>
      <c r="F355" s="70"/>
      <c r="G355" s="70"/>
      <c r="H355" s="70"/>
      <c r="I355" s="70"/>
      <c r="J355" s="70">
        <v>14564</v>
      </c>
      <c r="K355" s="70">
        <v>13118.952209000001</v>
      </c>
    </row>
    <row r="356" spans="1:11" x14ac:dyDescent="0.25">
      <c r="A356" s="72">
        <v>3962</v>
      </c>
      <c r="B356" s="70"/>
      <c r="C356" s="70"/>
      <c r="D356" s="70"/>
      <c r="E356" s="70"/>
      <c r="F356" s="70"/>
      <c r="G356" s="70"/>
      <c r="H356" s="70">
        <v>10988</v>
      </c>
      <c r="I356" s="70">
        <v>7318.1969310000004</v>
      </c>
      <c r="J356" s="70">
        <v>10988</v>
      </c>
      <c r="K356" s="70">
        <v>7318.1969310000004</v>
      </c>
    </row>
    <row r="357" spans="1:11" x14ac:dyDescent="0.25">
      <c r="A357" s="72">
        <v>3968</v>
      </c>
      <c r="B357" s="70">
        <v>110823</v>
      </c>
      <c r="C357" s="70">
        <v>103154.953125</v>
      </c>
      <c r="D357" s="70"/>
      <c r="E357" s="70"/>
      <c r="F357" s="70"/>
      <c r="G357" s="70"/>
      <c r="H357" s="70"/>
      <c r="I357" s="70"/>
      <c r="J357" s="70">
        <v>110823</v>
      </c>
      <c r="K357" s="70">
        <v>103154.953125</v>
      </c>
    </row>
    <row r="358" spans="1:11" x14ac:dyDescent="0.25">
      <c r="A358" s="72">
        <v>3982</v>
      </c>
      <c r="B358" s="70"/>
      <c r="C358" s="70"/>
      <c r="D358" s="70"/>
      <c r="E358" s="70"/>
      <c r="F358" s="70"/>
      <c r="G358" s="70"/>
      <c r="H358" s="70">
        <v>11600</v>
      </c>
      <c r="I358" s="70">
        <v>7651.4824490000001</v>
      </c>
      <c r="J358" s="70">
        <v>11600</v>
      </c>
      <c r="K358" s="70">
        <v>7651.4824490000001</v>
      </c>
    </row>
    <row r="359" spans="1:11" x14ac:dyDescent="0.25">
      <c r="A359" s="72">
        <v>3988</v>
      </c>
      <c r="B359" s="70"/>
      <c r="C359" s="70"/>
      <c r="D359" s="70"/>
      <c r="E359" s="70"/>
      <c r="F359" s="70">
        <v>20500</v>
      </c>
      <c r="G359" s="70">
        <v>21923.923705000001</v>
      </c>
      <c r="H359" s="70"/>
      <c r="I359" s="70"/>
      <c r="J359" s="70">
        <v>20500</v>
      </c>
      <c r="K359" s="70">
        <v>21923.923705000001</v>
      </c>
    </row>
    <row r="360" spans="1:11" x14ac:dyDescent="0.25">
      <c r="A360" s="72">
        <v>3994</v>
      </c>
      <c r="B360" s="70"/>
      <c r="C360" s="70"/>
      <c r="D360" s="70"/>
      <c r="E360" s="70"/>
      <c r="F360" s="70"/>
      <c r="G360" s="70"/>
      <c r="H360" s="70">
        <v>19800</v>
      </c>
      <c r="I360" s="70">
        <v>20175.575592000001</v>
      </c>
      <c r="J360" s="70">
        <v>19800</v>
      </c>
      <c r="K360" s="70">
        <v>20175.575592000001</v>
      </c>
    </row>
    <row r="361" spans="1:11" x14ac:dyDescent="0.25">
      <c r="A361" s="72">
        <v>4022</v>
      </c>
      <c r="B361" s="70"/>
      <c r="C361" s="70"/>
      <c r="D361" s="70">
        <v>4318</v>
      </c>
      <c r="E361" s="70">
        <v>6938.7714839999999</v>
      </c>
      <c r="F361" s="70"/>
      <c r="G361" s="70"/>
      <c r="H361" s="70"/>
      <c r="I361" s="70"/>
      <c r="J361" s="70">
        <v>4318</v>
      </c>
      <c r="K361" s="70">
        <v>6938.7714839999999</v>
      </c>
    </row>
    <row r="362" spans="1:11" x14ac:dyDescent="0.25">
      <c r="A362" s="72">
        <v>4055</v>
      </c>
      <c r="B362" s="70"/>
      <c r="C362" s="70"/>
      <c r="D362" s="70">
        <v>9988</v>
      </c>
      <c r="E362" s="70">
        <v>8562.6737060000014</v>
      </c>
      <c r="F362" s="70"/>
      <c r="G362" s="70"/>
      <c r="H362" s="70"/>
      <c r="I362" s="70"/>
      <c r="J362" s="70">
        <v>9988</v>
      </c>
      <c r="K362" s="70">
        <v>8562.6737060000014</v>
      </c>
    </row>
    <row r="363" spans="1:11" x14ac:dyDescent="0.25">
      <c r="A363" s="72">
        <v>4081</v>
      </c>
      <c r="B363" s="70"/>
      <c r="C363" s="70"/>
      <c r="D363" s="70">
        <v>18051</v>
      </c>
      <c r="E363" s="70">
        <v>18572.090088999998</v>
      </c>
      <c r="F363" s="70"/>
      <c r="G363" s="70"/>
      <c r="H363" s="70"/>
      <c r="I363" s="70"/>
      <c r="J363" s="70">
        <v>18051</v>
      </c>
      <c r="K363" s="70">
        <v>18572.090088999998</v>
      </c>
    </row>
    <row r="364" spans="1:11" x14ac:dyDescent="0.25">
      <c r="A364" s="72">
        <v>4083</v>
      </c>
      <c r="B364" s="70"/>
      <c r="C364" s="70"/>
      <c r="D364" s="70"/>
      <c r="E364" s="70"/>
      <c r="F364" s="70"/>
      <c r="G364" s="70"/>
      <c r="H364" s="70">
        <v>7500</v>
      </c>
      <c r="I364" s="70">
        <v>2036.959141</v>
      </c>
      <c r="J364" s="70">
        <v>7500</v>
      </c>
      <c r="K364" s="70">
        <v>2036.959141</v>
      </c>
    </row>
    <row r="365" spans="1:11" x14ac:dyDescent="0.25">
      <c r="A365" s="72">
        <v>4087</v>
      </c>
      <c r="B365" s="70"/>
      <c r="C365" s="70"/>
      <c r="D365" s="70"/>
      <c r="E365" s="70"/>
      <c r="F365" s="70"/>
      <c r="G365" s="70"/>
      <c r="H365" s="70">
        <v>8200</v>
      </c>
      <c r="I365" s="70">
        <v>2587.0959969999999</v>
      </c>
      <c r="J365" s="70">
        <v>8200</v>
      </c>
      <c r="K365" s="70">
        <v>2587.0959969999999</v>
      </c>
    </row>
    <row r="366" spans="1:11" x14ac:dyDescent="0.25">
      <c r="A366" s="72">
        <v>4090</v>
      </c>
      <c r="B366" s="70"/>
      <c r="C366" s="70"/>
      <c r="D366" s="70">
        <v>7272</v>
      </c>
      <c r="E366" s="70">
        <v>4539.7155199999997</v>
      </c>
      <c r="F366" s="70"/>
      <c r="G366" s="70"/>
      <c r="H366" s="70"/>
      <c r="I366" s="70"/>
      <c r="J366" s="70">
        <v>7272</v>
      </c>
      <c r="K366" s="70">
        <v>4539.7155199999997</v>
      </c>
    </row>
    <row r="367" spans="1:11" x14ac:dyDescent="0.25">
      <c r="A367" s="72">
        <v>4121</v>
      </c>
      <c r="B367" s="70"/>
      <c r="C367" s="70"/>
      <c r="D367" s="70">
        <v>7381</v>
      </c>
      <c r="E367" s="70">
        <v>7215.0216069999997</v>
      </c>
      <c r="F367" s="70"/>
      <c r="G367" s="70"/>
      <c r="H367" s="70"/>
      <c r="I367" s="70"/>
      <c r="J367" s="70">
        <v>7381</v>
      </c>
      <c r="K367" s="70">
        <v>7215.0216069999997</v>
      </c>
    </row>
    <row r="368" spans="1:11" x14ac:dyDescent="0.25">
      <c r="A368" s="72">
        <v>4122</v>
      </c>
      <c r="B368" s="70"/>
      <c r="C368" s="70"/>
      <c r="D368" s="70"/>
      <c r="E368" s="70"/>
      <c r="F368" s="70">
        <v>22028</v>
      </c>
      <c r="G368" s="70">
        <v>26198.043915000002</v>
      </c>
      <c r="H368" s="70"/>
      <c r="I368" s="70"/>
      <c r="J368" s="70">
        <v>22028</v>
      </c>
      <c r="K368" s="70">
        <v>26198.043915000002</v>
      </c>
    </row>
    <row r="369" spans="1:11" x14ac:dyDescent="0.25">
      <c r="A369" s="72">
        <v>4133</v>
      </c>
      <c r="B369" s="70"/>
      <c r="C369" s="70"/>
      <c r="D369" s="70"/>
      <c r="E369" s="70"/>
      <c r="F369" s="70">
        <v>39500</v>
      </c>
      <c r="G369" s="70">
        <v>34747.255310000008</v>
      </c>
      <c r="H369" s="70"/>
      <c r="I369" s="70"/>
      <c r="J369" s="70">
        <v>39500</v>
      </c>
      <c r="K369" s="70">
        <v>34747.255310000008</v>
      </c>
    </row>
    <row r="370" spans="1:11" x14ac:dyDescent="0.25">
      <c r="A370" s="72">
        <v>4192</v>
      </c>
      <c r="B370" s="70"/>
      <c r="C370" s="70"/>
      <c r="D370" s="70"/>
      <c r="E370" s="70"/>
      <c r="F370" s="70">
        <v>19961</v>
      </c>
      <c r="G370" s="70">
        <v>21182.912056000001</v>
      </c>
      <c r="H370" s="70"/>
      <c r="I370" s="70"/>
      <c r="J370" s="70">
        <v>19961</v>
      </c>
      <c r="K370" s="70">
        <v>21182.912056000001</v>
      </c>
    </row>
    <row r="371" spans="1:11" x14ac:dyDescent="0.25">
      <c r="A371" s="72">
        <v>4195</v>
      </c>
      <c r="B371" s="70"/>
      <c r="C371" s="70"/>
      <c r="D371" s="70"/>
      <c r="E371" s="70"/>
      <c r="F371" s="70">
        <v>21944</v>
      </c>
      <c r="G371" s="70">
        <v>26734.093460999997</v>
      </c>
      <c r="H371" s="70"/>
      <c r="I371" s="70"/>
      <c r="J371" s="70">
        <v>21944</v>
      </c>
      <c r="K371" s="70">
        <v>26734.093460999997</v>
      </c>
    </row>
    <row r="372" spans="1:11" x14ac:dyDescent="0.25">
      <c r="A372" s="72">
        <v>4202</v>
      </c>
      <c r="B372" s="70"/>
      <c r="C372" s="70"/>
      <c r="D372" s="70"/>
      <c r="E372" s="70"/>
      <c r="F372" s="70">
        <v>14382</v>
      </c>
      <c r="G372" s="70">
        <v>20404.137969000003</v>
      </c>
      <c r="H372" s="70"/>
      <c r="I372" s="70"/>
      <c r="J372" s="70">
        <v>14382</v>
      </c>
      <c r="K372" s="70">
        <v>20404.137969000003</v>
      </c>
    </row>
    <row r="373" spans="1:11" x14ac:dyDescent="0.25">
      <c r="A373" s="72">
        <v>4230</v>
      </c>
      <c r="B373" s="70"/>
      <c r="C373" s="70"/>
      <c r="D373" s="70"/>
      <c r="E373" s="70"/>
      <c r="F373" s="70">
        <v>24000</v>
      </c>
      <c r="G373" s="70">
        <v>20042.429198000002</v>
      </c>
      <c r="H373" s="70"/>
      <c r="I373" s="70"/>
      <c r="J373" s="70">
        <v>24000</v>
      </c>
      <c r="K373" s="70">
        <v>20042.429198000002</v>
      </c>
    </row>
    <row r="374" spans="1:11" x14ac:dyDescent="0.25">
      <c r="A374" s="72">
        <v>4237</v>
      </c>
      <c r="B374" s="70"/>
      <c r="C374" s="70"/>
      <c r="D374" s="70"/>
      <c r="E374" s="70"/>
      <c r="F374" s="70">
        <v>22203</v>
      </c>
      <c r="G374" s="70">
        <v>22651.412627999998</v>
      </c>
      <c r="H374" s="70"/>
      <c r="I374" s="70"/>
      <c r="J374" s="70">
        <v>22203</v>
      </c>
      <c r="K374" s="70">
        <v>22651.412627999998</v>
      </c>
    </row>
    <row r="375" spans="1:11" x14ac:dyDescent="0.25">
      <c r="A375" s="72">
        <v>4239</v>
      </c>
      <c r="B375" s="70"/>
      <c r="C375" s="70"/>
      <c r="D375" s="70"/>
      <c r="E375" s="70"/>
      <c r="F375" s="70"/>
      <c r="G375" s="70"/>
      <c r="H375" s="70">
        <v>6700</v>
      </c>
      <c r="I375" s="70">
        <v>5141.0171369999998</v>
      </c>
      <c r="J375" s="70">
        <v>6700</v>
      </c>
      <c r="K375" s="70">
        <v>5141.0171369999998</v>
      </c>
    </row>
    <row r="376" spans="1:11" x14ac:dyDescent="0.25">
      <c r="A376" s="72">
        <v>4251</v>
      </c>
      <c r="B376" s="70"/>
      <c r="C376" s="70"/>
      <c r="D376" s="70"/>
      <c r="E376" s="70"/>
      <c r="F376" s="70">
        <v>26792</v>
      </c>
      <c r="G376" s="70">
        <v>25576.927565999998</v>
      </c>
      <c r="H376" s="70"/>
      <c r="I376" s="70"/>
      <c r="J376" s="70">
        <v>26792</v>
      </c>
      <c r="K376" s="70">
        <v>25576.927565999998</v>
      </c>
    </row>
    <row r="377" spans="1:11" x14ac:dyDescent="0.25">
      <c r="A377" s="72">
        <v>4304</v>
      </c>
      <c r="B377" s="70"/>
      <c r="C377" s="70"/>
      <c r="D377" s="70"/>
      <c r="E377" s="70"/>
      <c r="F377" s="70"/>
      <c r="G377" s="70"/>
      <c r="H377" s="70">
        <v>5740</v>
      </c>
      <c r="I377" s="70">
        <v>2016.4849340000001</v>
      </c>
      <c r="J377" s="70">
        <v>5740</v>
      </c>
      <c r="K377" s="70">
        <v>2016.4849340000001</v>
      </c>
    </row>
    <row r="378" spans="1:11" x14ac:dyDescent="0.25">
      <c r="A378" s="72">
        <v>4369</v>
      </c>
      <c r="B378" s="70"/>
      <c r="C378" s="70"/>
      <c r="D378" s="70"/>
      <c r="E378" s="70"/>
      <c r="F378" s="70"/>
      <c r="G378" s="70"/>
      <c r="H378" s="70">
        <v>6100</v>
      </c>
      <c r="I378" s="70">
        <v>4198.3375130000004</v>
      </c>
      <c r="J378" s="70">
        <v>6100</v>
      </c>
      <c r="K378" s="70">
        <v>4198.3375130000004</v>
      </c>
    </row>
    <row r="379" spans="1:11" x14ac:dyDescent="0.25">
      <c r="A379" s="72">
        <v>4386</v>
      </c>
      <c r="B379" s="70"/>
      <c r="C379" s="70"/>
      <c r="D379" s="70"/>
      <c r="E379" s="70"/>
      <c r="F379" s="70"/>
      <c r="G379" s="70"/>
      <c r="H379" s="70">
        <v>8000</v>
      </c>
      <c r="I379" s="70">
        <v>9436.4856389999986</v>
      </c>
      <c r="J379" s="70">
        <v>8000</v>
      </c>
      <c r="K379" s="70">
        <v>9436.4856389999986</v>
      </c>
    </row>
    <row r="380" spans="1:11" x14ac:dyDescent="0.25">
      <c r="A380" s="72">
        <v>4392</v>
      </c>
      <c r="B380" s="70"/>
      <c r="C380" s="70"/>
      <c r="D380" s="70"/>
      <c r="E380" s="70"/>
      <c r="F380" s="70"/>
      <c r="G380" s="70"/>
      <c r="H380" s="70">
        <v>5900</v>
      </c>
      <c r="I380" s="70">
        <v>6547.2275150000005</v>
      </c>
      <c r="J380" s="70">
        <v>5900</v>
      </c>
      <c r="K380" s="70">
        <v>6547.2275150000005</v>
      </c>
    </row>
    <row r="381" spans="1:11" x14ac:dyDescent="0.25">
      <c r="A381" s="72">
        <v>4394</v>
      </c>
      <c r="B381" s="70"/>
      <c r="C381" s="70"/>
      <c r="D381" s="70"/>
      <c r="E381" s="70"/>
      <c r="F381" s="70"/>
      <c r="G381" s="70"/>
      <c r="H381" s="70">
        <v>6500</v>
      </c>
      <c r="I381" s="70">
        <v>7220.5053399999997</v>
      </c>
      <c r="J381" s="70">
        <v>6500</v>
      </c>
      <c r="K381" s="70">
        <v>7220.5053399999997</v>
      </c>
    </row>
    <row r="382" spans="1:11" x14ac:dyDescent="0.25">
      <c r="A382" s="72">
        <v>4425</v>
      </c>
      <c r="B382" s="70"/>
      <c r="C382" s="70"/>
      <c r="D382" s="70"/>
      <c r="E382" s="70"/>
      <c r="F382" s="70"/>
      <c r="G382" s="70"/>
      <c r="H382" s="70">
        <v>12133</v>
      </c>
      <c r="I382" s="70">
        <v>14332.628326999999</v>
      </c>
      <c r="J382" s="70">
        <v>12133</v>
      </c>
      <c r="K382" s="70">
        <v>14332.628326999999</v>
      </c>
    </row>
    <row r="383" spans="1:11" x14ac:dyDescent="0.25">
      <c r="A383" s="72">
        <v>4431</v>
      </c>
      <c r="B383" s="70"/>
      <c r="C383" s="70"/>
      <c r="D383" s="70"/>
      <c r="E383" s="70"/>
      <c r="F383" s="70">
        <v>27156</v>
      </c>
      <c r="G383" s="70">
        <v>23630.780395000002</v>
      </c>
      <c r="H383" s="70"/>
      <c r="I383" s="70"/>
      <c r="J383" s="70">
        <v>27156</v>
      </c>
      <c r="K383" s="70">
        <v>23630.780395000002</v>
      </c>
    </row>
    <row r="384" spans="1:11" x14ac:dyDescent="0.25">
      <c r="A384" s="72">
        <v>4435</v>
      </c>
      <c r="B384" s="70"/>
      <c r="C384" s="70"/>
      <c r="D384" s="70"/>
      <c r="E384" s="70"/>
      <c r="F384" s="70"/>
      <c r="G384" s="70"/>
      <c r="H384" s="70">
        <v>6698</v>
      </c>
      <c r="I384" s="70">
        <v>1650.680314</v>
      </c>
      <c r="J384" s="70">
        <v>6698</v>
      </c>
      <c r="K384" s="70">
        <v>1650.680314</v>
      </c>
    </row>
    <row r="385" spans="1:11" x14ac:dyDescent="0.25">
      <c r="A385" s="72">
        <v>4479</v>
      </c>
      <c r="B385" s="70"/>
      <c r="C385" s="70"/>
      <c r="D385" s="70"/>
      <c r="E385" s="70"/>
      <c r="F385" s="70">
        <v>22672</v>
      </c>
      <c r="G385" s="70">
        <v>20482.527869999998</v>
      </c>
      <c r="H385" s="70"/>
      <c r="I385" s="70"/>
      <c r="J385" s="70">
        <v>22672</v>
      </c>
      <c r="K385" s="70">
        <v>20482.527869999998</v>
      </c>
    </row>
    <row r="386" spans="1:11" x14ac:dyDescent="0.25">
      <c r="A386" s="72">
        <v>4480</v>
      </c>
      <c r="B386" s="70"/>
      <c r="C386" s="70"/>
      <c r="D386" s="70"/>
      <c r="E386" s="70"/>
      <c r="F386" s="70">
        <v>23667</v>
      </c>
      <c r="G386" s="70">
        <v>23133.451463000001</v>
      </c>
      <c r="H386" s="70"/>
      <c r="I386" s="70"/>
      <c r="J386" s="70">
        <v>23667</v>
      </c>
      <c r="K386" s="70">
        <v>23133.451463000001</v>
      </c>
    </row>
    <row r="387" spans="1:11" x14ac:dyDescent="0.25">
      <c r="A387" s="72">
        <v>4496</v>
      </c>
      <c r="B387" s="70"/>
      <c r="C387" s="70"/>
      <c r="D387" s="70"/>
      <c r="E387" s="70"/>
      <c r="F387" s="70">
        <v>25555</v>
      </c>
      <c r="G387" s="70">
        <v>20554.223008000001</v>
      </c>
      <c r="H387" s="70"/>
      <c r="I387" s="70"/>
      <c r="J387" s="70">
        <v>25555</v>
      </c>
      <c r="K387" s="70">
        <v>20554.223008000001</v>
      </c>
    </row>
    <row r="388" spans="1:11" x14ac:dyDescent="0.25">
      <c r="A388" s="72">
        <v>4506</v>
      </c>
      <c r="B388" s="70"/>
      <c r="C388" s="70"/>
      <c r="D388" s="70"/>
      <c r="E388" s="70"/>
      <c r="F388" s="70">
        <v>24375</v>
      </c>
      <c r="G388" s="70">
        <v>9993.614196999999</v>
      </c>
      <c r="H388" s="70"/>
      <c r="I388" s="70"/>
      <c r="J388" s="70">
        <v>24375</v>
      </c>
      <c r="K388" s="70">
        <v>9993.614196999999</v>
      </c>
    </row>
    <row r="389" spans="1:11" x14ac:dyDescent="0.25">
      <c r="A389" s="72">
        <v>4513</v>
      </c>
      <c r="B389" s="70"/>
      <c r="C389" s="70"/>
      <c r="D389" s="70"/>
      <c r="E389" s="70"/>
      <c r="F389" s="70">
        <v>21980</v>
      </c>
      <c r="G389" s="70">
        <v>23613.521389999998</v>
      </c>
      <c r="H389" s="70"/>
      <c r="I389" s="70"/>
      <c r="J389" s="70">
        <v>21980</v>
      </c>
      <c r="K389" s="70">
        <v>23613.521389999998</v>
      </c>
    </row>
    <row r="390" spans="1:11" x14ac:dyDescent="0.25">
      <c r="A390" s="72">
        <v>4519</v>
      </c>
      <c r="B390" s="70"/>
      <c r="C390" s="70"/>
      <c r="D390" s="70"/>
      <c r="E390" s="70"/>
      <c r="F390" s="70"/>
      <c r="G390" s="70"/>
      <c r="H390" s="70">
        <v>7149</v>
      </c>
      <c r="I390" s="70">
        <v>8659.313431999999</v>
      </c>
      <c r="J390" s="70">
        <v>7149</v>
      </c>
      <c r="K390" s="70">
        <v>8659.313431999999</v>
      </c>
    </row>
    <row r="391" spans="1:11" x14ac:dyDescent="0.25">
      <c r="A391" s="72">
        <v>4547</v>
      </c>
      <c r="B391" s="70"/>
      <c r="C391" s="70"/>
      <c r="D391" s="70"/>
      <c r="E391" s="70"/>
      <c r="F391" s="70">
        <v>15178</v>
      </c>
      <c r="G391" s="70">
        <v>16157.634100999998</v>
      </c>
      <c r="H391" s="70"/>
      <c r="I391" s="70"/>
      <c r="J391" s="70">
        <v>15178</v>
      </c>
      <c r="K391" s="70">
        <v>16157.634100999998</v>
      </c>
    </row>
    <row r="392" spans="1:11" x14ac:dyDescent="0.25">
      <c r="A392" s="72">
        <v>4571</v>
      </c>
      <c r="B392" s="70"/>
      <c r="C392" s="70"/>
      <c r="D392" s="70"/>
      <c r="E392" s="70"/>
      <c r="F392" s="70"/>
      <c r="G392" s="70"/>
      <c r="H392" s="70">
        <v>7500</v>
      </c>
      <c r="I392" s="70">
        <v>7154.4345300000004</v>
      </c>
      <c r="J392" s="70">
        <v>7500</v>
      </c>
      <c r="K392" s="70">
        <v>7154.4345300000004</v>
      </c>
    </row>
    <row r="393" spans="1:11" x14ac:dyDescent="0.25">
      <c r="A393" s="72">
        <v>4590</v>
      </c>
      <c r="B393" s="70"/>
      <c r="C393" s="70"/>
      <c r="D393" s="70"/>
      <c r="E393" s="70"/>
      <c r="F393" s="70">
        <v>30600</v>
      </c>
      <c r="G393" s="70">
        <v>13054.667304999999</v>
      </c>
      <c r="H393" s="70"/>
      <c r="I393" s="70"/>
      <c r="J393" s="70">
        <v>30600</v>
      </c>
      <c r="K393" s="70">
        <v>13054.667304999999</v>
      </c>
    </row>
    <row r="394" spans="1:11" x14ac:dyDescent="0.25">
      <c r="A394" s="72">
        <v>4600</v>
      </c>
      <c r="B394" s="70"/>
      <c r="C394" s="70"/>
      <c r="D394" s="70"/>
      <c r="E394" s="70"/>
      <c r="F394" s="70">
        <v>25800</v>
      </c>
      <c r="G394" s="70">
        <v>19286.984131000005</v>
      </c>
      <c r="H394" s="70"/>
      <c r="I394" s="70"/>
      <c r="J394" s="70">
        <v>25800</v>
      </c>
      <c r="K394" s="70">
        <v>19286.984131000005</v>
      </c>
    </row>
    <row r="395" spans="1:11" x14ac:dyDescent="0.25">
      <c r="A395" s="72">
        <v>4621</v>
      </c>
      <c r="B395" s="70"/>
      <c r="C395" s="70"/>
      <c r="D395" s="70"/>
      <c r="E395" s="70"/>
      <c r="F395" s="70"/>
      <c r="G395" s="70"/>
      <c r="H395" s="70">
        <v>11600</v>
      </c>
      <c r="I395" s="70">
        <v>7740.8900840000006</v>
      </c>
      <c r="J395" s="70">
        <v>11600</v>
      </c>
      <c r="K395" s="70">
        <v>7740.8900840000006</v>
      </c>
    </row>
    <row r="396" spans="1:11" x14ac:dyDescent="0.25">
      <c r="A396" s="72">
        <v>4623</v>
      </c>
      <c r="B396" s="70"/>
      <c r="C396" s="70"/>
      <c r="D396" s="70"/>
      <c r="E396" s="70"/>
      <c r="F396" s="70"/>
      <c r="G396" s="70"/>
      <c r="H396" s="70">
        <v>17900</v>
      </c>
      <c r="I396" s="70">
        <v>8297.4188979999999</v>
      </c>
      <c r="J396" s="70">
        <v>17900</v>
      </c>
      <c r="K396" s="70">
        <v>8297.4188979999999</v>
      </c>
    </row>
    <row r="397" spans="1:11" x14ac:dyDescent="0.25">
      <c r="A397" s="72">
        <v>4627</v>
      </c>
      <c r="B397" s="70"/>
      <c r="C397" s="70"/>
      <c r="D397" s="70"/>
      <c r="E397" s="70"/>
      <c r="F397" s="70"/>
      <c r="G397" s="70"/>
      <c r="H397" s="70">
        <v>13800</v>
      </c>
      <c r="I397" s="70">
        <v>13202.899795999998</v>
      </c>
      <c r="J397" s="70">
        <v>13800</v>
      </c>
      <c r="K397" s="70">
        <v>13202.899795999998</v>
      </c>
    </row>
    <row r="398" spans="1:11" x14ac:dyDescent="0.25">
      <c r="A398" s="72">
        <v>4642</v>
      </c>
      <c r="B398" s="70"/>
      <c r="C398" s="70"/>
      <c r="D398" s="70"/>
      <c r="E398" s="70"/>
      <c r="F398" s="70"/>
      <c r="G398" s="70"/>
      <c r="H398" s="70">
        <v>3900</v>
      </c>
      <c r="I398" s="70">
        <v>5515.5926039999995</v>
      </c>
      <c r="J398" s="70">
        <v>3900</v>
      </c>
      <c r="K398" s="70">
        <v>5515.5926039999995</v>
      </c>
    </row>
    <row r="399" spans="1:11" x14ac:dyDescent="0.25">
      <c r="A399" s="72">
        <v>4646</v>
      </c>
      <c r="B399" s="70"/>
      <c r="C399" s="70"/>
      <c r="D399" s="70"/>
      <c r="E399" s="70"/>
      <c r="F399" s="70"/>
      <c r="G399" s="70"/>
      <c r="H399" s="70">
        <v>6600</v>
      </c>
      <c r="I399" s="70">
        <v>10185.872444999999</v>
      </c>
      <c r="J399" s="70">
        <v>6600</v>
      </c>
      <c r="K399" s="70">
        <v>10185.872444999999</v>
      </c>
    </row>
    <row r="400" spans="1:11" x14ac:dyDescent="0.25">
      <c r="A400" s="72">
        <v>4685</v>
      </c>
      <c r="B400" s="70"/>
      <c r="C400" s="70"/>
      <c r="D400" s="70"/>
      <c r="E400" s="70"/>
      <c r="F400" s="70">
        <v>18100</v>
      </c>
      <c r="G400" s="70">
        <v>14876.315266999998</v>
      </c>
      <c r="H400" s="70"/>
      <c r="I400" s="70"/>
      <c r="J400" s="70">
        <v>18100</v>
      </c>
      <c r="K400" s="70">
        <v>14876.315266999998</v>
      </c>
    </row>
    <row r="401" spans="1:11" x14ac:dyDescent="0.25">
      <c r="A401" s="72">
        <v>4694</v>
      </c>
      <c r="B401" s="70"/>
      <c r="C401" s="70"/>
      <c r="D401" s="70"/>
      <c r="E401" s="70"/>
      <c r="F401" s="70">
        <v>23400</v>
      </c>
      <c r="G401" s="70">
        <v>18597.361526000001</v>
      </c>
      <c r="H401" s="70"/>
      <c r="I401" s="70"/>
      <c r="J401" s="70">
        <v>23400</v>
      </c>
      <c r="K401" s="70">
        <v>18597.361526000001</v>
      </c>
    </row>
    <row r="402" spans="1:11" x14ac:dyDescent="0.25">
      <c r="A402" s="72">
        <v>4695</v>
      </c>
      <c r="B402" s="70"/>
      <c r="C402" s="70"/>
      <c r="D402" s="70"/>
      <c r="E402" s="70"/>
      <c r="F402" s="70">
        <v>25900</v>
      </c>
      <c r="G402" s="70">
        <v>21206.818694999998</v>
      </c>
      <c r="H402" s="70"/>
      <c r="I402" s="70"/>
      <c r="J402" s="70">
        <v>25900</v>
      </c>
      <c r="K402" s="70">
        <v>21206.818694999998</v>
      </c>
    </row>
    <row r="403" spans="1:11" x14ac:dyDescent="0.25">
      <c r="A403" s="72">
        <v>4713</v>
      </c>
      <c r="B403" s="70"/>
      <c r="C403" s="70"/>
      <c r="D403" s="70"/>
      <c r="E403" s="70"/>
      <c r="F403" s="70">
        <v>24400</v>
      </c>
      <c r="G403" s="70">
        <v>18207.330809999999</v>
      </c>
      <c r="H403" s="70"/>
      <c r="I403" s="70"/>
      <c r="J403" s="70">
        <v>24400</v>
      </c>
      <c r="K403" s="70">
        <v>18207.330809999999</v>
      </c>
    </row>
    <row r="404" spans="1:11" x14ac:dyDescent="0.25">
      <c r="A404" s="72">
        <v>4739</v>
      </c>
      <c r="B404" s="70"/>
      <c r="C404" s="70"/>
      <c r="D404" s="70"/>
      <c r="E404" s="70"/>
      <c r="F404" s="70">
        <v>19567</v>
      </c>
      <c r="G404" s="70">
        <v>8726.8551640000005</v>
      </c>
      <c r="H404" s="70"/>
      <c r="I404" s="70"/>
      <c r="J404" s="70">
        <v>19567</v>
      </c>
      <c r="K404" s="70">
        <v>8726.8551640000005</v>
      </c>
    </row>
    <row r="405" spans="1:11" x14ac:dyDescent="0.25">
      <c r="A405" s="72">
        <v>4746</v>
      </c>
      <c r="B405" s="70"/>
      <c r="C405" s="70"/>
      <c r="D405" s="70"/>
      <c r="E405" s="70"/>
      <c r="F405" s="70">
        <v>26900</v>
      </c>
      <c r="G405" s="70">
        <v>31896.142577999999</v>
      </c>
      <c r="H405" s="70"/>
      <c r="I405" s="70"/>
      <c r="J405" s="70">
        <v>26900</v>
      </c>
      <c r="K405" s="70">
        <v>31896.142577999999</v>
      </c>
    </row>
    <row r="406" spans="1:11" x14ac:dyDescent="0.25">
      <c r="A406" s="72">
        <v>4758</v>
      </c>
      <c r="B406" s="70"/>
      <c r="C406" s="70"/>
      <c r="D406" s="70"/>
      <c r="E406" s="70"/>
      <c r="F406" s="70">
        <v>32100</v>
      </c>
      <c r="G406" s="70">
        <v>6307.8697809999994</v>
      </c>
      <c r="H406" s="70"/>
      <c r="I406" s="70"/>
      <c r="J406" s="70">
        <v>32100</v>
      </c>
      <c r="K406" s="70">
        <v>6307.8697809999994</v>
      </c>
    </row>
    <row r="407" spans="1:11" x14ac:dyDescent="0.25">
      <c r="A407" s="72">
        <v>4768</v>
      </c>
      <c r="B407" s="70"/>
      <c r="C407" s="70"/>
      <c r="D407" s="70">
        <v>17527</v>
      </c>
      <c r="E407" s="70">
        <v>5678.4270020000004</v>
      </c>
      <c r="F407" s="70"/>
      <c r="G407" s="70"/>
      <c r="H407" s="70"/>
      <c r="I407" s="70"/>
      <c r="J407" s="70">
        <v>17527</v>
      </c>
      <c r="K407" s="70">
        <v>5678.4270020000004</v>
      </c>
    </row>
    <row r="408" spans="1:11" x14ac:dyDescent="0.25">
      <c r="A408" s="72">
        <v>4776</v>
      </c>
      <c r="B408" s="70"/>
      <c r="C408" s="70"/>
      <c r="D408" s="70"/>
      <c r="E408" s="70"/>
      <c r="F408" s="70">
        <v>21791</v>
      </c>
      <c r="G408" s="70">
        <v>24385.389587999998</v>
      </c>
      <c r="H408" s="70"/>
      <c r="I408" s="70"/>
      <c r="J408" s="70">
        <v>21791</v>
      </c>
      <c r="K408" s="70">
        <v>24385.389587999998</v>
      </c>
    </row>
    <row r="409" spans="1:11" x14ac:dyDescent="0.25">
      <c r="A409" s="72">
        <v>4780</v>
      </c>
      <c r="B409" s="70"/>
      <c r="C409" s="70"/>
      <c r="D409" s="70"/>
      <c r="E409" s="70"/>
      <c r="F409" s="70">
        <v>50006</v>
      </c>
      <c r="G409" s="70">
        <v>34316.805785999997</v>
      </c>
      <c r="H409" s="70"/>
      <c r="I409" s="70"/>
      <c r="J409" s="70">
        <v>50006</v>
      </c>
      <c r="K409" s="70">
        <v>34316.805785999997</v>
      </c>
    </row>
    <row r="410" spans="1:11" x14ac:dyDescent="0.25">
      <c r="A410" s="72">
        <v>4781</v>
      </c>
      <c r="B410" s="70"/>
      <c r="C410" s="70"/>
      <c r="D410" s="70"/>
      <c r="E410" s="70"/>
      <c r="F410" s="70">
        <v>40660</v>
      </c>
      <c r="G410" s="70">
        <v>32729.229034</v>
      </c>
      <c r="H410" s="70"/>
      <c r="I410" s="70"/>
      <c r="J410" s="70">
        <v>40660</v>
      </c>
      <c r="K410" s="70">
        <v>32729.229034</v>
      </c>
    </row>
    <row r="411" spans="1:11" x14ac:dyDescent="0.25">
      <c r="A411" s="72">
        <v>4782</v>
      </c>
      <c r="B411" s="70"/>
      <c r="C411" s="70"/>
      <c r="D411" s="70"/>
      <c r="E411" s="70"/>
      <c r="F411" s="70">
        <v>10400</v>
      </c>
      <c r="G411" s="70">
        <v>5131.1218550000003</v>
      </c>
      <c r="H411" s="70"/>
      <c r="I411" s="70"/>
      <c r="J411" s="70">
        <v>10400</v>
      </c>
      <c r="K411" s="70">
        <v>5131.1218550000003</v>
      </c>
    </row>
    <row r="412" spans="1:11" x14ac:dyDescent="0.25">
      <c r="A412" s="72">
        <v>4790</v>
      </c>
      <c r="B412" s="70"/>
      <c r="C412" s="70"/>
      <c r="D412" s="70"/>
      <c r="E412" s="70"/>
      <c r="F412" s="70"/>
      <c r="G412" s="70"/>
      <c r="H412" s="70">
        <v>18900</v>
      </c>
      <c r="I412" s="70">
        <v>4485.6853059999994</v>
      </c>
      <c r="J412" s="70">
        <v>18900</v>
      </c>
      <c r="K412" s="70">
        <v>4485.6853059999994</v>
      </c>
    </row>
    <row r="413" spans="1:11" x14ac:dyDescent="0.25">
      <c r="A413" s="72">
        <v>4887</v>
      </c>
      <c r="B413" s="70">
        <v>110380</v>
      </c>
      <c r="C413" s="70">
        <v>110480.172852</v>
      </c>
      <c r="D413" s="70"/>
      <c r="E413" s="70"/>
      <c r="F413" s="70"/>
      <c r="G413" s="70"/>
      <c r="H413" s="70"/>
      <c r="I413" s="70"/>
      <c r="J413" s="70">
        <v>110380</v>
      </c>
      <c r="K413" s="70">
        <v>110480.172852</v>
      </c>
    </row>
    <row r="414" spans="1:11" x14ac:dyDescent="0.25">
      <c r="A414" s="72">
        <v>4969</v>
      </c>
      <c r="B414" s="70"/>
      <c r="C414" s="70"/>
      <c r="D414" s="70"/>
      <c r="E414" s="70"/>
      <c r="F414" s="70"/>
      <c r="G414" s="70"/>
      <c r="H414" s="70">
        <v>5900</v>
      </c>
      <c r="I414" s="70">
        <v>9461.3715759999995</v>
      </c>
      <c r="J414" s="70">
        <v>5900</v>
      </c>
      <c r="K414" s="70">
        <v>9461.3715759999995</v>
      </c>
    </row>
    <row r="415" spans="1:11" x14ac:dyDescent="0.25">
      <c r="A415" s="72">
        <v>4981</v>
      </c>
      <c r="B415" s="70"/>
      <c r="C415" s="70"/>
      <c r="D415" s="70"/>
      <c r="E415" s="70"/>
      <c r="F415" s="70"/>
      <c r="G415" s="70"/>
      <c r="H415" s="70">
        <v>3506</v>
      </c>
      <c r="I415" s="70">
        <v>3820.3483729999998</v>
      </c>
      <c r="J415" s="70">
        <v>3506</v>
      </c>
      <c r="K415" s="70">
        <v>3820.3483729999998</v>
      </c>
    </row>
    <row r="416" spans="1:11" x14ac:dyDescent="0.25">
      <c r="A416" s="72">
        <v>5000</v>
      </c>
      <c r="B416" s="70"/>
      <c r="C416" s="70"/>
      <c r="D416" s="70"/>
      <c r="E416" s="70"/>
      <c r="F416" s="70"/>
      <c r="G416" s="70"/>
      <c r="H416" s="70">
        <v>5176</v>
      </c>
      <c r="I416" s="70">
        <v>5633.6549410000007</v>
      </c>
      <c r="J416" s="70">
        <v>5176</v>
      </c>
      <c r="K416" s="70">
        <v>5633.6549410000007</v>
      </c>
    </row>
    <row r="417" spans="1:11" x14ac:dyDescent="0.25">
      <c r="A417" s="72">
        <v>5012</v>
      </c>
      <c r="B417" s="70"/>
      <c r="C417" s="70"/>
      <c r="D417" s="70"/>
      <c r="E417" s="70"/>
      <c r="F417" s="70"/>
      <c r="G417" s="70"/>
      <c r="H417" s="70">
        <v>6394</v>
      </c>
      <c r="I417" s="70">
        <v>10687.633629</v>
      </c>
      <c r="J417" s="70">
        <v>6394</v>
      </c>
      <c r="K417" s="70">
        <v>10687.633629</v>
      </c>
    </row>
    <row r="418" spans="1:11" x14ac:dyDescent="0.25">
      <c r="A418" s="72">
        <v>5032</v>
      </c>
      <c r="B418" s="70"/>
      <c r="C418" s="70"/>
      <c r="D418" s="70"/>
      <c r="E418" s="70"/>
      <c r="F418" s="70"/>
      <c r="G418" s="70"/>
      <c r="H418" s="70">
        <v>8185</v>
      </c>
      <c r="I418" s="70">
        <v>15245.375106000001</v>
      </c>
      <c r="J418" s="70">
        <v>8185</v>
      </c>
      <c r="K418" s="70">
        <v>15245.375106000001</v>
      </c>
    </row>
    <row r="419" spans="1:11" x14ac:dyDescent="0.25">
      <c r="A419" s="72">
        <v>5051</v>
      </c>
      <c r="B419" s="70"/>
      <c r="C419" s="70"/>
      <c r="D419" s="70"/>
      <c r="E419" s="70"/>
      <c r="F419" s="70">
        <v>52257</v>
      </c>
      <c r="G419" s="70">
        <v>41714.484299000003</v>
      </c>
      <c r="H419" s="70"/>
      <c r="I419" s="70"/>
      <c r="J419" s="70">
        <v>52257</v>
      </c>
      <c r="K419" s="70">
        <v>41714.484299000003</v>
      </c>
    </row>
    <row r="420" spans="1:11" x14ac:dyDescent="0.25">
      <c r="A420" s="72">
        <v>5062</v>
      </c>
      <c r="B420" s="70"/>
      <c r="C420" s="70"/>
      <c r="D420" s="70"/>
      <c r="E420" s="70"/>
      <c r="F420" s="70">
        <v>7976</v>
      </c>
      <c r="G420" s="70">
        <v>18632.274932</v>
      </c>
      <c r="H420" s="70"/>
      <c r="I420" s="70"/>
      <c r="J420" s="70">
        <v>7976</v>
      </c>
      <c r="K420" s="70">
        <v>18632.274932</v>
      </c>
    </row>
    <row r="421" spans="1:11" x14ac:dyDescent="0.25">
      <c r="A421" s="72">
        <v>5063</v>
      </c>
      <c r="B421" s="70"/>
      <c r="C421" s="70"/>
      <c r="D421" s="70"/>
      <c r="E421" s="70"/>
      <c r="F421" s="70"/>
      <c r="G421" s="70"/>
      <c r="H421" s="70">
        <v>5090</v>
      </c>
      <c r="I421" s="70">
        <v>1040.4004090000001</v>
      </c>
      <c r="J421" s="70">
        <v>5090</v>
      </c>
      <c r="K421" s="70">
        <v>1040.4004090000001</v>
      </c>
    </row>
    <row r="422" spans="1:11" x14ac:dyDescent="0.25">
      <c r="A422" s="72">
        <v>5072</v>
      </c>
      <c r="B422" s="70"/>
      <c r="C422" s="70"/>
      <c r="D422" s="70"/>
      <c r="E422" s="70"/>
      <c r="F422" s="70"/>
      <c r="G422" s="70"/>
      <c r="H422" s="70">
        <v>13349</v>
      </c>
      <c r="I422" s="70">
        <v>17239.742416000001</v>
      </c>
      <c r="J422" s="70">
        <v>13349</v>
      </c>
      <c r="K422" s="70">
        <v>17239.742416000001</v>
      </c>
    </row>
    <row r="423" spans="1:11" x14ac:dyDescent="0.25">
      <c r="A423" s="72">
        <v>5111</v>
      </c>
      <c r="B423" s="70"/>
      <c r="C423" s="70"/>
      <c r="D423" s="70"/>
      <c r="E423" s="70"/>
      <c r="F423" s="70">
        <v>19600</v>
      </c>
      <c r="G423" s="70">
        <v>6348.6001089999991</v>
      </c>
      <c r="H423" s="70"/>
      <c r="I423" s="70"/>
      <c r="J423" s="70">
        <v>19600</v>
      </c>
      <c r="K423" s="70">
        <v>6348.6001089999991</v>
      </c>
    </row>
    <row r="424" spans="1:11" x14ac:dyDescent="0.25">
      <c r="A424" s="72">
        <v>5120</v>
      </c>
      <c r="B424" s="70"/>
      <c r="C424" s="70"/>
      <c r="D424" s="70"/>
      <c r="E424" s="70"/>
      <c r="F424" s="70">
        <v>12900</v>
      </c>
      <c r="G424" s="70">
        <v>12072.775329</v>
      </c>
      <c r="H424" s="70"/>
      <c r="I424" s="70"/>
      <c r="J424" s="70">
        <v>12900</v>
      </c>
      <c r="K424" s="70">
        <v>12072.775329</v>
      </c>
    </row>
    <row r="425" spans="1:11" x14ac:dyDescent="0.25">
      <c r="A425" s="72">
        <v>5121</v>
      </c>
      <c r="B425" s="70"/>
      <c r="C425" s="70"/>
      <c r="D425" s="70"/>
      <c r="E425" s="70"/>
      <c r="F425" s="70"/>
      <c r="G425" s="70"/>
      <c r="H425" s="70">
        <v>9200</v>
      </c>
      <c r="I425" s="70">
        <v>8902.1148670000002</v>
      </c>
      <c r="J425" s="70">
        <v>9200</v>
      </c>
      <c r="K425" s="70">
        <v>8902.1148670000002</v>
      </c>
    </row>
    <row r="426" spans="1:11" x14ac:dyDescent="0.25">
      <c r="A426" s="72">
        <v>5122</v>
      </c>
      <c r="B426" s="70"/>
      <c r="C426" s="70"/>
      <c r="D426" s="70"/>
      <c r="E426" s="70"/>
      <c r="F426" s="70">
        <v>17200</v>
      </c>
      <c r="G426" s="70">
        <v>13922.713856999999</v>
      </c>
      <c r="H426" s="70"/>
      <c r="I426" s="70"/>
      <c r="J426" s="70">
        <v>17200</v>
      </c>
      <c r="K426" s="70">
        <v>13922.713856999999</v>
      </c>
    </row>
    <row r="427" spans="1:11" x14ac:dyDescent="0.25">
      <c r="A427" s="72">
        <v>5125</v>
      </c>
      <c r="B427" s="70"/>
      <c r="C427" s="70"/>
      <c r="D427" s="70"/>
      <c r="E427" s="70"/>
      <c r="F427" s="70">
        <v>25000</v>
      </c>
      <c r="G427" s="70">
        <v>25274.874846999999</v>
      </c>
      <c r="H427" s="70"/>
      <c r="I427" s="70"/>
      <c r="J427" s="70">
        <v>25000</v>
      </c>
      <c r="K427" s="70">
        <v>25274.874846999999</v>
      </c>
    </row>
    <row r="428" spans="1:11" x14ac:dyDescent="0.25">
      <c r="A428" s="72">
        <v>5141</v>
      </c>
      <c r="B428" s="70"/>
      <c r="C428" s="70"/>
      <c r="D428" s="70"/>
      <c r="E428" s="70"/>
      <c r="F428" s="70">
        <v>14162</v>
      </c>
      <c r="G428" s="70">
        <v>17826.619322999999</v>
      </c>
      <c r="H428" s="70"/>
      <c r="I428" s="70"/>
      <c r="J428" s="70">
        <v>14162</v>
      </c>
      <c r="K428" s="70">
        <v>17826.619322999999</v>
      </c>
    </row>
    <row r="429" spans="1:11" x14ac:dyDescent="0.25">
      <c r="A429" s="72">
        <v>5144</v>
      </c>
      <c r="B429" s="70"/>
      <c r="C429" s="70"/>
      <c r="D429" s="70"/>
      <c r="E429" s="70"/>
      <c r="F429" s="70">
        <v>46187</v>
      </c>
      <c r="G429" s="70">
        <v>57443.690306999997</v>
      </c>
      <c r="H429" s="70"/>
      <c r="I429" s="70"/>
      <c r="J429" s="70">
        <v>46187</v>
      </c>
      <c r="K429" s="70">
        <v>57443.690306999997</v>
      </c>
    </row>
    <row r="430" spans="1:11" x14ac:dyDescent="0.25">
      <c r="A430" s="72">
        <v>5163</v>
      </c>
      <c r="B430" s="70"/>
      <c r="C430" s="70"/>
      <c r="D430" s="70"/>
      <c r="E430" s="70"/>
      <c r="F430" s="70"/>
      <c r="G430" s="70"/>
      <c r="H430" s="70">
        <v>4299</v>
      </c>
      <c r="I430" s="70">
        <v>14019.650771999999</v>
      </c>
      <c r="J430" s="70">
        <v>4299</v>
      </c>
      <c r="K430" s="70">
        <v>14019.650771999999</v>
      </c>
    </row>
    <row r="431" spans="1:11" x14ac:dyDescent="0.25">
      <c r="A431" s="72">
        <v>5174</v>
      </c>
      <c r="B431" s="70"/>
      <c r="C431" s="70"/>
      <c r="D431" s="70"/>
      <c r="E431" s="70"/>
      <c r="F431" s="70">
        <v>11887</v>
      </c>
      <c r="G431" s="70">
        <v>15807.715726999999</v>
      </c>
      <c r="H431" s="70"/>
      <c r="I431" s="70"/>
      <c r="J431" s="70">
        <v>11887</v>
      </c>
      <c r="K431" s="70">
        <v>15807.715726999999</v>
      </c>
    </row>
    <row r="432" spans="1:11" x14ac:dyDescent="0.25">
      <c r="A432" s="72">
        <v>5193</v>
      </c>
      <c r="B432" s="70"/>
      <c r="C432" s="70"/>
      <c r="D432" s="70"/>
      <c r="E432" s="70"/>
      <c r="F432" s="70"/>
      <c r="G432" s="70"/>
      <c r="H432" s="70">
        <v>2000</v>
      </c>
      <c r="I432" s="70">
        <v>2026.7246129999999</v>
      </c>
      <c r="J432" s="70">
        <v>2000</v>
      </c>
      <c r="K432" s="70">
        <v>2026.7246129999999</v>
      </c>
    </row>
    <row r="433" spans="1:11" x14ac:dyDescent="0.25">
      <c r="A433" s="72">
        <v>5215</v>
      </c>
      <c r="B433" s="70"/>
      <c r="C433" s="70"/>
      <c r="D433" s="70"/>
      <c r="E433" s="70"/>
      <c r="F433" s="70">
        <v>38500</v>
      </c>
      <c r="G433" s="70">
        <v>31389.489441000002</v>
      </c>
      <c r="H433" s="70"/>
      <c r="I433" s="70"/>
      <c r="J433" s="70">
        <v>38500</v>
      </c>
      <c r="K433" s="70">
        <v>31389.489441000002</v>
      </c>
    </row>
    <row r="434" spans="1:11" x14ac:dyDescent="0.25">
      <c r="A434" s="72">
        <v>5224</v>
      </c>
      <c r="B434" s="70"/>
      <c r="C434" s="70"/>
      <c r="D434" s="70"/>
      <c r="E434" s="70"/>
      <c r="F434" s="70"/>
      <c r="G434" s="70"/>
      <c r="H434" s="70">
        <v>5900</v>
      </c>
      <c r="I434" s="70">
        <v>4052.6620549999998</v>
      </c>
      <c r="J434" s="70">
        <v>5900</v>
      </c>
      <c r="K434" s="70">
        <v>4052.6620549999998</v>
      </c>
    </row>
    <row r="435" spans="1:11" x14ac:dyDescent="0.25">
      <c r="A435" s="72">
        <v>5232</v>
      </c>
      <c r="B435" s="70"/>
      <c r="C435" s="70"/>
      <c r="D435" s="70"/>
      <c r="E435" s="70"/>
      <c r="F435" s="70">
        <v>24164</v>
      </c>
      <c r="G435" s="70">
        <v>26608.503844000003</v>
      </c>
      <c r="H435" s="70"/>
      <c r="I435" s="70"/>
      <c r="J435" s="70">
        <v>24164</v>
      </c>
      <c r="K435" s="70">
        <v>26608.503844000003</v>
      </c>
    </row>
    <row r="436" spans="1:11" x14ac:dyDescent="0.25">
      <c r="A436" s="72">
        <v>5236</v>
      </c>
      <c r="B436" s="70"/>
      <c r="C436" s="70"/>
      <c r="D436" s="70"/>
      <c r="E436" s="70"/>
      <c r="F436" s="70">
        <v>39916</v>
      </c>
      <c r="G436" s="70">
        <v>35411.804109000004</v>
      </c>
      <c r="H436" s="70"/>
      <c r="I436" s="70"/>
      <c r="J436" s="70">
        <v>39916</v>
      </c>
      <c r="K436" s="70">
        <v>35411.804109000004</v>
      </c>
    </row>
    <row r="437" spans="1:11" x14ac:dyDescent="0.25">
      <c r="A437" s="72">
        <v>5242</v>
      </c>
      <c r="B437" s="70"/>
      <c r="C437" s="70"/>
      <c r="D437" s="70"/>
      <c r="E437" s="70"/>
      <c r="F437" s="70">
        <v>21193</v>
      </c>
      <c r="G437" s="70">
        <v>21247.387941000001</v>
      </c>
      <c r="H437" s="70"/>
      <c r="I437" s="70"/>
      <c r="J437" s="70">
        <v>21193</v>
      </c>
      <c r="K437" s="70">
        <v>21247.387941000001</v>
      </c>
    </row>
    <row r="438" spans="1:11" x14ac:dyDescent="0.25">
      <c r="A438" s="72">
        <v>5247</v>
      </c>
      <c r="B438" s="70"/>
      <c r="C438" s="70"/>
      <c r="D438" s="70"/>
      <c r="E438" s="70"/>
      <c r="F438" s="70"/>
      <c r="G438" s="70"/>
      <c r="H438" s="70">
        <v>1600</v>
      </c>
      <c r="I438" s="70">
        <v>1847.308528</v>
      </c>
      <c r="J438" s="70">
        <v>1600</v>
      </c>
      <c r="K438" s="70">
        <v>1847.308528</v>
      </c>
    </row>
    <row r="439" spans="1:11" x14ac:dyDescent="0.25">
      <c r="A439" s="72">
        <v>5261</v>
      </c>
      <c r="B439" s="70"/>
      <c r="C439" s="70"/>
      <c r="D439" s="70"/>
      <c r="E439" s="70"/>
      <c r="F439" s="70"/>
      <c r="G439" s="70"/>
      <c r="H439" s="70">
        <v>600</v>
      </c>
      <c r="I439" s="70">
        <v>235.19316000000001</v>
      </c>
      <c r="J439" s="70">
        <v>600</v>
      </c>
      <c r="K439" s="70">
        <v>235.19316000000001</v>
      </c>
    </row>
    <row r="440" spans="1:11" x14ac:dyDescent="0.25">
      <c r="A440" s="72">
        <v>5312</v>
      </c>
      <c r="B440" s="70"/>
      <c r="C440" s="70"/>
      <c r="D440" s="70"/>
      <c r="E440" s="70"/>
      <c r="F440" s="70">
        <v>17063</v>
      </c>
      <c r="G440" s="70">
        <v>14147.843818000001</v>
      </c>
      <c r="H440" s="70"/>
      <c r="I440" s="70"/>
      <c r="J440" s="70">
        <v>17063</v>
      </c>
      <c r="K440" s="70">
        <v>14147.843818000001</v>
      </c>
    </row>
    <row r="441" spans="1:11" x14ac:dyDescent="0.25">
      <c r="A441" s="72">
        <v>5325</v>
      </c>
      <c r="B441" s="70"/>
      <c r="C441" s="70"/>
      <c r="D441" s="70"/>
      <c r="E441" s="70"/>
      <c r="F441" s="70"/>
      <c r="G441" s="70"/>
      <c r="H441" s="70">
        <v>4400</v>
      </c>
      <c r="I441" s="70">
        <v>6047.0859529999998</v>
      </c>
      <c r="J441" s="70">
        <v>4400</v>
      </c>
      <c r="K441" s="70">
        <v>6047.0859529999998</v>
      </c>
    </row>
    <row r="442" spans="1:11" x14ac:dyDescent="0.25">
      <c r="A442" s="72">
        <v>5330</v>
      </c>
      <c r="B442" s="70"/>
      <c r="C442" s="70"/>
      <c r="D442" s="70"/>
      <c r="E442" s="70"/>
      <c r="F442" s="70"/>
      <c r="G442" s="70"/>
      <c r="H442" s="70">
        <v>8300</v>
      </c>
      <c r="I442" s="70">
        <v>6693.8285490000007</v>
      </c>
      <c r="J442" s="70">
        <v>8300</v>
      </c>
      <c r="K442" s="70">
        <v>6693.8285490000007</v>
      </c>
    </row>
    <row r="443" spans="1:11" x14ac:dyDescent="0.25">
      <c r="A443" s="72">
        <v>5331</v>
      </c>
      <c r="B443" s="70"/>
      <c r="C443" s="70"/>
      <c r="D443" s="70"/>
      <c r="E443" s="70"/>
      <c r="F443" s="70"/>
      <c r="G443" s="70"/>
      <c r="H443" s="70">
        <v>11500</v>
      </c>
      <c r="I443" s="70">
        <v>9673.029176</v>
      </c>
      <c r="J443" s="70">
        <v>11500</v>
      </c>
      <c r="K443" s="70">
        <v>9673.029176</v>
      </c>
    </row>
    <row r="444" spans="1:11" x14ac:dyDescent="0.25">
      <c r="A444" s="72">
        <v>5332</v>
      </c>
      <c r="B444" s="70"/>
      <c r="C444" s="70"/>
      <c r="D444" s="70"/>
      <c r="E444" s="70"/>
      <c r="F444" s="70">
        <v>14800</v>
      </c>
      <c r="G444" s="70">
        <v>10409.755404</v>
      </c>
      <c r="H444" s="70"/>
      <c r="I444" s="70"/>
      <c r="J444" s="70">
        <v>14800</v>
      </c>
      <c r="K444" s="70">
        <v>10409.755404</v>
      </c>
    </row>
    <row r="445" spans="1:11" x14ac:dyDescent="0.25">
      <c r="A445" s="72">
        <v>5336</v>
      </c>
      <c r="B445" s="70"/>
      <c r="C445" s="70"/>
      <c r="D445" s="70"/>
      <c r="E445" s="70"/>
      <c r="F445" s="70"/>
      <c r="G445" s="70"/>
      <c r="H445" s="70">
        <v>7500</v>
      </c>
      <c r="I445" s="70">
        <v>8409.6841280000008</v>
      </c>
      <c r="J445" s="70">
        <v>7500</v>
      </c>
      <c r="K445" s="70">
        <v>8409.6841280000008</v>
      </c>
    </row>
    <row r="446" spans="1:11" x14ac:dyDescent="0.25">
      <c r="A446" s="72">
        <v>5339</v>
      </c>
      <c r="B446" s="70"/>
      <c r="C446" s="70"/>
      <c r="D446" s="70"/>
      <c r="E446" s="70"/>
      <c r="F446" s="70"/>
      <c r="G446" s="70"/>
      <c r="H446" s="70">
        <v>8359</v>
      </c>
      <c r="I446" s="70">
        <v>6317.5912669999998</v>
      </c>
      <c r="J446" s="70">
        <v>8359</v>
      </c>
      <c r="K446" s="70">
        <v>6317.5912669999998</v>
      </c>
    </row>
    <row r="447" spans="1:11" x14ac:dyDescent="0.25">
      <c r="A447" s="72">
        <v>5340</v>
      </c>
      <c r="B447" s="70"/>
      <c r="C447" s="70"/>
      <c r="D447" s="70"/>
      <c r="E447" s="70"/>
      <c r="F447" s="70"/>
      <c r="G447" s="70"/>
      <c r="H447" s="70">
        <v>2080</v>
      </c>
      <c r="I447" s="70">
        <v>2704.9151350000002</v>
      </c>
      <c r="J447" s="70">
        <v>2080</v>
      </c>
      <c r="K447" s="70">
        <v>2704.9151350000002</v>
      </c>
    </row>
    <row r="448" spans="1:11" x14ac:dyDescent="0.25">
      <c r="A448" s="72">
        <v>5373</v>
      </c>
      <c r="B448" s="70"/>
      <c r="C448" s="70"/>
      <c r="D448" s="70"/>
      <c r="E448" s="70"/>
      <c r="F448" s="70"/>
      <c r="G448" s="70"/>
      <c r="H448" s="70">
        <v>4918</v>
      </c>
      <c r="I448" s="70">
        <v>7089.9550939999999</v>
      </c>
      <c r="J448" s="70">
        <v>4918</v>
      </c>
      <c r="K448" s="70">
        <v>7089.9550939999999</v>
      </c>
    </row>
    <row r="449" spans="1:11" x14ac:dyDescent="0.25">
      <c r="A449" s="72">
        <v>5375</v>
      </c>
      <c r="B449" s="70"/>
      <c r="C449" s="70"/>
      <c r="D449" s="70"/>
      <c r="E449" s="70"/>
      <c r="F449" s="70"/>
      <c r="G449" s="70"/>
      <c r="H449" s="70">
        <v>5553</v>
      </c>
      <c r="I449" s="70">
        <v>8901.6423919999997</v>
      </c>
      <c r="J449" s="70">
        <v>5553</v>
      </c>
      <c r="K449" s="70">
        <v>8901.6423919999997</v>
      </c>
    </row>
    <row r="450" spans="1:11" x14ac:dyDescent="0.25">
      <c r="A450" s="72">
        <v>5378</v>
      </c>
      <c r="B450" s="70"/>
      <c r="C450" s="70"/>
      <c r="D450" s="70"/>
      <c r="E450" s="70"/>
      <c r="F450" s="70"/>
      <c r="G450" s="70"/>
      <c r="H450" s="70">
        <v>4553</v>
      </c>
      <c r="I450" s="70">
        <v>9980.8857270000008</v>
      </c>
      <c r="J450" s="70">
        <v>4553</v>
      </c>
      <c r="K450" s="70">
        <v>9980.8857270000008</v>
      </c>
    </row>
    <row r="451" spans="1:11" x14ac:dyDescent="0.25">
      <c r="A451" s="72">
        <v>5417</v>
      </c>
      <c r="B451" s="70"/>
      <c r="C451" s="70"/>
      <c r="D451" s="70"/>
      <c r="E451" s="70"/>
      <c r="F451" s="70">
        <v>17224</v>
      </c>
      <c r="G451" s="70">
        <v>12285.660302</v>
      </c>
      <c r="H451" s="70"/>
      <c r="I451" s="70"/>
      <c r="J451" s="70">
        <v>17224</v>
      </c>
      <c r="K451" s="70">
        <v>12285.660302</v>
      </c>
    </row>
    <row r="452" spans="1:11" x14ac:dyDescent="0.25">
      <c r="A452" s="72">
        <v>5426</v>
      </c>
      <c r="B452" s="70"/>
      <c r="C452" s="70"/>
      <c r="D452" s="70"/>
      <c r="E452" s="70"/>
      <c r="F452" s="70">
        <v>13194</v>
      </c>
      <c r="G452" s="70">
        <v>16623.953750000001</v>
      </c>
      <c r="H452" s="70"/>
      <c r="I452" s="70"/>
      <c r="J452" s="70">
        <v>13194</v>
      </c>
      <c r="K452" s="70">
        <v>16623.953750000001</v>
      </c>
    </row>
    <row r="453" spans="1:11" x14ac:dyDescent="0.25">
      <c r="A453" s="72">
        <v>5454</v>
      </c>
      <c r="B453" s="70"/>
      <c r="C453" s="70"/>
      <c r="D453" s="70"/>
      <c r="E453" s="70"/>
      <c r="F453" s="70">
        <v>12873</v>
      </c>
      <c r="G453" s="70">
        <v>19479.06753</v>
      </c>
      <c r="H453" s="70"/>
      <c r="I453" s="70"/>
      <c r="J453" s="70">
        <v>12873</v>
      </c>
      <c r="K453" s="70">
        <v>19479.06753</v>
      </c>
    </row>
    <row r="454" spans="1:11" x14ac:dyDescent="0.25">
      <c r="A454" s="72">
        <v>5460</v>
      </c>
      <c r="B454" s="70"/>
      <c r="C454" s="70"/>
      <c r="D454" s="70"/>
      <c r="E454" s="70"/>
      <c r="F454" s="70">
        <v>13084</v>
      </c>
      <c r="G454" s="70">
        <v>7638.839156</v>
      </c>
      <c r="H454" s="70"/>
      <c r="I454" s="70"/>
      <c r="J454" s="70">
        <v>13084</v>
      </c>
      <c r="K454" s="70">
        <v>7638.839156</v>
      </c>
    </row>
    <row r="455" spans="1:11" x14ac:dyDescent="0.25">
      <c r="A455" s="72">
        <v>5489</v>
      </c>
      <c r="B455" s="70"/>
      <c r="C455" s="70"/>
      <c r="D455" s="70"/>
      <c r="E455" s="70"/>
      <c r="F455" s="70">
        <v>15068</v>
      </c>
      <c r="G455" s="70">
        <v>15020.213204</v>
      </c>
      <c r="H455" s="70"/>
      <c r="I455" s="70"/>
      <c r="J455" s="70">
        <v>15068</v>
      </c>
      <c r="K455" s="70">
        <v>15020.213204</v>
      </c>
    </row>
    <row r="456" spans="1:11" x14ac:dyDescent="0.25">
      <c r="A456" s="72">
        <v>5535</v>
      </c>
      <c r="B456" s="70"/>
      <c r="C456" s="70"/>
      <c r="D456" s="70"/>
      <c r="E456" s="70"/>
      <c r="F456" s="70"/>
      <c r="G456" s="70"/>
      <c r="H456" s="70">
        <v>3094</v>
      </c>
      <c r="I456" s="70">
        <v>3165.190388</v>
      </c>
      <c r="J456" s="70">
        <v>3094</v>
      </c>
      <c r="K456" s="70">
        <v>3165.190388</v>
      </c>
    </row>
    <row r="457" spans="1:11" x14ac:dyDescent="0.25">
      <c r="A457" s="72">
        <v>5592</v>
      </c>
      <c r="B457" s="70"/>
      <c r="C457" s="70"/>
      <c r="D457" s="70"/>
      <c r="E457" s="70"/>
      <c r="F457" s="70"/>
      <c r="G457" s="70"/>
      <c r="H457" s="70">
        <v>3300</v>
      </c>
      <c r="I457" s="70">
        <v>371.38906699999995</v>
      </c>
      <c r="J457" s="70">
        <v>3300</v>
      </c>
      <c r="K457" s="70">
        <v>371.38906699999995</v>
      </c>
    </row>
    <row r="458" spans="1:11" x14ac:dyDescent="0.25">
      <c r="A458" s="72">
        <v>5706</v>
      </c>
      <c r="B458" s="70"/>
      <c r="C458" s="70"/>
      <c r="D458" s="70"/>
      <c r="E458" s="70"/>
      <c r="F458" s="70">
        <v>38546</v>
      </c>
      <c r="G458" s="70">
        <v>31023.605835000002</v>
      </c>
      <c r="H458" s="70"/>
      <c r="I458" s="70"/>
      <c r="J458" s="70">
        <v>38546</v>
      </c>
      <c r="K458" s="70">
        <v>31023.605835000002</v>
      </c>
    </row>
    <row r="459" spans="1:11" x14ac:dyDescent="0.25">
      <c r="A459" s="72">
        <v>5720</v>
      </c>
      <c r="B459" s="70"/>
      <c r="C459" s="70"/>
      <c r="D459" s="70"/>
      <c r="E459" s="70"/>
      <c r="F459" s="70"/>
      <c r="G459" s="70"/>
      <c r="H459" s="70">
        <v>3779</v>
      </c>
      <c r="I459" s="70">
        <v>4834.3622100000002</v>
      </c>
      <c r="J459" s="70">
        <v>3779</v>
      </c>
      <c r="K459" s="70">
        <v>4834.3622100000002</v>
      </c>
    </row>
    <row r="460" spans="1:11" x14ac:dyDescent="0.25">
      <c r="A460" s="72">
        <v>5744</v>
      </c>
      <c r="B460" s="70"/>
      <c r="C460" s="70"/>
      <c r="D460" s="70"/>
      <c r="E460" s="70"/>
      <c r="F460" s="70">
        <v>15800</v>
      </c>
      <c r="G460" s="70">
        <v>13543.417776999999</v>
      </c>
      <c r="H460" s="70"/>
      <c r="I460" s="70"/>
      <c r="J460" s="70">
        <v>15800</v>
      </c>
      <c r="K460" s="70">
        <v>13543.417776999999</v>
      </c>
    </row>
    <row r="461" spans="1:11" x14ac:dyDescent="0.25">
      <c r="A461" s="72">
        <v>5751</v>
      </c>
      <c r="B461" s="70"/>
      <c r="C461" s="70"/>
      <c r="D461" s="70"/>
      <c r="E461" s="70"/>
      <c r="F461" s="70">
        <v>19900</v>
      </c>
      <c r="G461" s="70">
        <v>18183.157621999999</v>
      </c>
      <c r="H461" s="70"/>
      <c r="I461" s="70"/>
      <c r="J461" s="70">
        <v>19900</v>
      </c>
      <c r="K461" s="70">
        <v>18183.157621999999</v>
      </c>
    </row>
    <row r="462" spans="1:11" x14ac:dyDescent="0.25">
      <c r="A462" s="72">
        <v>5754</v>
      </c>
      <c r="B462" s="70"/>
      <c r="C462" s="70"/>
      <c r="D462" s="70"/>
      <c r="E462" s="70"/>
      <c r="F462" s="70"/>
      <c r="G462" s="70"/>
      <c r="H462" s="70">
        <v>12900</v>
      </c>
      <c r="I462" s="70">
        <v>6861.2576050000007</v>
      </c>
      <c r="J462" s="70">
        <v>12900</v>
      </c>
      <c r="K462" s="70">
        <v>6861.2576050000007</v>
      </c>
    </row>
    <row r="463" spans="1:11" x14ac:dyDescent="0.25">
      <c r="A463" s="72">
        <v>5777</v>
      </c>
      <c r="B463" s="70"/>
      <c r="C463" s="70"/>
      <c r="D463" s="70"/>
      <c r="E463" s="70"/>
      <c r="F463" s="70">
        <v>12033</v>
      </c>
      <c r="G463" s="70">
        <v>3787.3718040000003</v>
      </c>
      <c r="H463" s="70"/>
      <c r="I463" s="70"/>
      <c r="J463" s="70">
        <v>12033</v>
      </c>
      <c r="K463" s="70">
        <v>3787.3718040000003</v>
      </c>
    </row>
    <row r="464" spans="1:11" x14ac:dyDescent="0.25">
      <c r="A464" s="72">
        <v>5786</v>
      </c>
      <c r="B464" s="70"/>
      <c r="C464" s="70"/>
      <c r="D464" s="70"/>
      <c r="E464" s="70"/>
      <c r="F464" s="70"/>
      <c r="G464" s="70"/>
      <c r="H464" s="70">
        <v>7700</v>
      </c>
      <c r="I464" s="70">
        <v>3515.6911520000003</v>
      </c>
      <c r="J464" s="70">
        <v>7700</v>
      </c>
      <c r="K464" s="70">
        <v>3515.6911520000003</v>
      </c>
    </row>
    <row r="465" spans="1:11" x14ac:dyDescent="0.25">
      <c r="A465" s="72">
        <v>5812</v>
      </c>
      <c r="B465" s="70"/>
      <c r="C465" s="70"/>
      <c r="D465" s="70"/>
      <c r="E465" s="70"/>
      <c r="F465" s="70"/>
      <c r="G465" s="70"/>
      <c r="H465" s="70">
        <v>4269</v>
      </c>
      <c r="I465" s="70">
        <v>4770.6948119999997</v>
      </c>
      <c r="J465" s="70">
        <v>4269</v>
      </c>
      <c r="K465" s="70">
        <v>4770.6948119999997</v>
      </c>
    </row>
    <row r="466" spans="1:11" x14ac:dyDescent="0.25">
      <c r="A466" s="72">
        <v>5814</v>
      </c>
      <c r="B466" s="70"/>
      <c r="C466" s="70"/>
      <c r="D466" s="70"/>
      <c r="E466" s="70"/>
      <c r="F466" s="70">
        <v>8659</v>
      </c>
      <c r="G466" s="70">
        <v>12186.182442000001</v>
      </c>
      <c r="H466" s="70"/>
      <c r="I466" s="70"/>
      <c r="J466" s="70">
        <v>8659</v>
      </c>
      <c r="K466" s="70">
        <v>12186.182442000001</v>
      </c>
    </row>
    <row r="467" spans="1:11" x14ac:dyDescent="0.25">
      <c r="A467" s="72">
        <v>5817</v>
      </c>
      <c r="B467" s="70"/>
      <c r="C467" s="70"/>
      <c r="D467" s="70"/>
      <c r="E467" s="70"/>
      <c r="F467" s="70"/>
      <c r="G467" s="70"/>
      <c r="H467" s="70">
        <v>3625</v>
      </c>
      <c r="I467" s="70">
        <v>459.71827500000001</v>
      </c>
      <c r="J467" s="70">
        <v>3625</v>
      </c>
      <c r="K467" s="70">
        <v>459.71827500000001</v>
      </c>
    </row>
    <row r="468" spans="1:11" x14ac:dyDescent="0.25">
      <c r="A468" s="72">
        <v>5830</v>
      </c>
      <c r="B468" s="70"/>
      <c r="C468" s="70"/>
      <c r="D468" s="70"/>
      <c r="E468" s="70"/>
      <c r="F468" s="70"/>
      <c r="G468" s="70"/>
      <c r="H468" s="70">
        <v>8673</v>
      </c>
      <c r="I468" s="70">
        <v>14623.600691</v>
      </c>
      <c r="J468" s="70">
        <v>8673</v>
      </c>
      <c r="K468" s="70">
        <v>14623.600691</v>
      </c>
    </row>
    <row r="469" spans="1:11" x14ac:dyDescent="0.25">
      <c r="A469" s="72">
        <v>5863</v>
      </c>
      <c r="B469" s="70"/>
      <c r="C469" s="70"/>
      <c r="D469" s="70"/>
      <c r="E469" s="70"/>
      <c r="F469" s="70"/>
      <c r="G469" s="70"/>
      <c r="H469" s="70">
        <v>5700</v>
      </c>
      <c r="I469" s="70">
        <v>6898.7813450000012</v>
      </c>
      <c r="J469" s="70">
        <v>5700</v>
      </c>
      <c r="K469" s="70">
        <v>6898.7813450000012</v>
      </c>
    </row>
    <row r="470" spans="1:11" x14ac:dyDescent="0.25">
      <c r="A470" s="72">
        <v>5864</v>
      </c>
      <c r="B470" s="70"/>
      <c r="C470" s="70"/>
      <c r="D470" s="70"/>
      <c r="E470" s="70"/>
      <c r="F470" s="70"/>
      <c r="G470" s="70"/>
      <c r="H470" s="70">
        <v>6200</v>
      </c>
      <c r="I470" s="70">
        <v>11383.932006999999</v>
      </c>
      <c r="J470" s="70">
        <v>6200</v>
      </c>
      <c r="K470" s="70">
        <v>11383.932006999999</v>
      </c>
    </row>
    <row r="471" spans="1:11" x14ac:dyDescent="0.25">
      <c r="A471" s="72">
        <v>5865</v>
      </c>
      <c r="B471" s="70"/>
      <c r="C471" s="70"/>
      <c r="D471" s="70"/>
      <c r="E471" s="70"/>
      <c r="F471" s="70">
        <v>10300</v>
      </c>
      <c r="G471" s="70">
        <v>3939.4220270000005</v>
      </c>
      <c r="H471" s="70"/>
      <c r="I471" s="70"/>
      <c r="J471" s="70">
        <v>10300</v>
      </c>
      <c r="K471" s="70">
        <v>3939.4220270000005</v>
      </c>
    </row>
    <row r="472" spans="1:11" x14ac:dyDescent="0.25">
      <c r="A472" s="72">
        <v>5867</v>
      </c>
      <c r="B472" s="70"/>
      <c r="C472" s="70"/>
      <c r="D472" s="70"/>
      <c r="E472" s="70"/>
      <c r="F472" s="70"/>
      <c r="G472" s="70"/>
      <c r="H472" s="70">
        <v>4800</v>
      </c>
      <c r="I472" s="70">
        <v>5108.1788180000003</v>
      </c>
      <c r="J472" s="70">
        <v>4800</v>
      </c>
      <c r="K472" s="70">
        <v>5108.1788180000003</v>
      </c>
    </row>
    <row r="473" spans="1:11" x14ac:dyDescent="0.25">
      <c r="A473" s="72">
        <v>5870</v>
      </c>
      <c r="B473" s="70"/>
      <c r="C473" s="70"/>
      <c r="D473" s="70"/>
      <c r="E473" s="70"/>
      <c r="F473" s="70">
        <v>10500</v>
      </c>
      <c r="G473" s="70">
        <v>6862.2627730000004</v>
      </c>
      <c r="H473" s="70"/>
      <c r="I473" s="70"/>
      <c r="J473" s="70">
        <v>10500</v>
      </c>
      <c r="K473" s="70">
        <v>6862.2627730000004</v>
      </c>
    </row>
    <row r="474" spans="1:11" x14ac:dyDescent="0.25">
      <c r="A474" s="72">
        <v>5878</v>
      </c>
      <c r="B474" s="70"/>
      <c r="C474" s="70"/>
      <c r="D474" s="70"/>
      <c r="E474" s="70"/>
      <c r="F474" s="70"/>
      <c r="G474" s="70"/>
      <c r="H474" s="70">
        <v>7251</v>
      </c>
      <c r="I474" s="70">
        <v>10124.287415999999</v>
      </c>
      <c r="J474" s="70">
        <v>7251</v>
      </c>
      <c r="K474" s="70">
        <v>10124.287415999999</v>
      </c>
    </row>
    <row r="475" spans="1:11" x14ac:dyDescent="0.25">
      <c r="A475" s="72">
        <v>5886</v>
      </c>
      <c r="B475" s="70"/>
      <c r="C475" s="70"/>
      <c r="D475" s="70"/>
      <c r="E475" s="70"/>
      <c r="F475" s="70"/>
      <c r="G475" s="70"/>
      <c r="H475" s="70">
        <v>6800</v>
      </c>
      <c r="I475" s="70">
        <v>7429.9083199999995</v>
      </c>
      <c r="J475" s="70">
        <v>6800</v>
      </c>
      <c r="K475" s="70">
        <v>7429.9083199999995</v>
      </c>
    </row>
    <row r="476" spans="1:11" x14ac:dyDescent="0.25">
      <c r="A476" s="72">
        <v>5887</v>
      </c>
      <c r="B476" s="70"/>
      <c r="C476" s="70"/>
      <c r="D476" s="70"/>
      <c r="E476" s="70"/>
      <c r="F476" s="70"/>
      <c r="G476" s="70"/>
      <c r="H476" s="70">
        <v>4300</v>
      </c>
      <c r="I476" s="70">
        <v>7534.2597610000003</v>
      </c>
      <c r="J476" s="70">
        <v>4300</v>
      </c>
      <c r="K476" s="70">
        <v>7534.2597610000003</v>
      </c>
    </row>
    <row r="477" spans="1:11" x14ac:dyDescent="0.25">
      <c r="A477" s="72">
        <v>5890</v>
      </c>
      <c r="B477" s="70"/>
      <c r="C477" s="70"/>
      <c r="D477" s="70"/>
      <c r="E477" s="70"/>
      <c r="F477" s="70"/>
      <c r="G477" s="70"/>
      <c r="H477" s="70">
        <v>6900</v>
      </c>
      <c r="I477" s="70">
        <v>7170.5410869999996</v>
      </c>
      <c r="J477" s="70">
        <v>6900</v>
      </c>
      <c r="K477" s="70">
        <v>7170.5410869999996</v>
      </c>
    </row>
    <row r="478" spans="1:11" x14ac:dyDescent="0.25">
      <c r="A478" s="72">
        <v>5891</v>
      </c>
      <c r="B478" s="70"/>
      <c r="C478" s="70"/>
      <c r="D478" s="70"/>
      <c r="E478" s="70"/>
      <c r="F478" s="70"/>
      <c r="G478" s="70"/>
      <c r="H478" s="70">
        <v>8800</v>
      </c>
      <c r="I478" s="70">
        <v>9694.3840789999995</v>
      </c>
      <c r="J478" s="70">
        <v>8800</v>
      </c>
      <c r="K478" s="70">
        <v>9694.3840789999995</v>
      </c>
    </row>
    <row r="479" spans="1:11" x14ac:dyDescent="0.25">
      <c r="A479" s="72">
        <v>5900</v>
      </c>
      <c r="B479" s="70"/>
      <c r="C479" s="70"/>
      <c r="D479" s="70"/>
      <c r="E479" s="70"/>
      <c r="F479" s="70"/>
      <c r="G479" s="70"/>
      <c r="H479" s="70">
        <v>4300</v>
      </c>
      <c r="I479" s="70">
        <v>7680.4469799999997</v>
      </c>
      <c r="J479" s="70">
        <v>4300</v>
      </c>
      <c r="K479" s="70">
        <v>7680.4469799999997</v>
      </c>
    </row>
    <row r="480" spans="1:11" x14ac:dyDescent="0.25">
      <c r="A480" s="72">
        <v>5903</v>
      </c>
      <c r="B480" s="70"/>
      <c r="C480" s="70"/>
      <c r="D480" s="70"/>
      <c r="E480" s="70"/>
      <c r="F480" s="70"/>
      <c r="G480" s="70"/>
      <c r="H480" s="70">
        <v>7200</v>
      </c>
      <c r="I480" s="70">
        <v>8439.2220300000008</v>
      </c>
      <c r="J480" s="70">
        <v>7200</v>
      </c>
      <c r="K480" s="70">
        <v>8439.2220300000008</v>
      </c>
    </row>
    <row r="481" spans="1:11" x14ac:dyDescent="0.25">
      <c r="A481" s="72">
        <v>5904</v>
      </c>
      <c r="B481" s="70"/>
      <c r="C481" s="70"/>
      <c r="D481" s="70"/>
      <c r="E481" s="70"/>
      <c r="F481" s="70"/>
      <c r="G481" s="70"/>
      <c r="H481" s="70">
        <v>9100</v>
      </c>
      <c r="I481" s="70">
        <v>12164.883377000002</v>
      </c>
      <c r="J481" s="70">
        <v>9100</v>
      </c>
      <c r="K481" s="70">
        <v>12164.883377000002</v>
      </c>
    </row>
    <row r="482" spans="1:11" x14ac:dyDescent="0.25">
      <c r="A482" s="72">
        <v>5905</v>
      </c>
      <c r="B482" s="70"/>
      <c r="C482" s="70"/>
      <c r="D482" s="70"/>
      <c r="E482" s="70"/>
      <c r="F482" s="70"/>
      <c r="G482" s="70"/>
      <c r="H482" s="70">
        <v>8200</v>
      </c>
      <c r="I482" s="70">
        <v>11349.475693</v>
      </c>
      <c r="J482" s="70">
        <v>8200</v>
      </c>
      <c r="K482" s="70">
        <v>11349.475693</v>
      </c>
    </row>
    <row r="483" spans="1:11" x14ac:dyDescent="0.25">
      <c r="A483" s="72">
        <v>5920</v>
      </c>
      <c r="B483" s="70"/>
      <c r="C483" s="70"/>
      <c r="D483" s="70"/>
      <c r="E483" s="70"/>
      <c r="F483" s="70"/>
      <c r="G483" s="70"/>
      <c r="H483" s="70">
        <v>4400</v>
      </c>
      <c r="I483" s="70">
        <v>624.11826899999994</v>
      </c>
      <c r="J483" s="70">
        <v>4400</v>
      </c>
      <c r="K483" s="70">
        <v>624.11826899999994</v>
      </c>
    </row>
    <row r="484" spans="1:11" x14ac:dyDescent="0.25">
      <c r="A484" s="72">
        <v>5927</v>
      </c>
      <c r="B484" s="70"/>
      <c r="C484" s="70"/>
      <c r="D484" s="70"/>
      <c r="E484" s="70"/>
      <c r="F484" s="70">
        <v>24360</v>
      </c>
      <c r="G484" s="70">
        <v>26015.394851000001</v>
      </c>
      <c r="H484" s="70"/>
      <c r="I484" s="70"/>
      <c r="J484" s="70">
        <v>24360</v>
      </c>
      <c r="K484" s="70">
        <v>26015.394851000001</v>
      </c>
    </row>
    <row r="485" spans="1:11" x14ac:dyDescent="0.25">
      <c r="A485" s="72">
        <v>5940</v>
      </c>
      <c r="B485" s="70"/>
      <c r="C485" s="70"/>
      <c r="D485" s="70"/>
      <c r="E485" s="70"/>
      <c r="F485" s="70"/>
      <c r="G485" s="70"/>
      <c r="H485" s="70">
        <v>9420</v>
      </c>
      <c r="I485" s="70">
        <v>8425.0438549999999</v>
      </c>
      <c r="J485" s="70">
        <v>9420</v>
      </c>
      <c r="K485" s="70">
        <v>8425.0438549999999</v>
      </c>
    </row>
    <row r="486" spans="1:11" x14ac:dyDescent="0.25">
      <c r="A486" s="72">
        <v>5957</v>
      </c>
      <c r="B486" s="70"/>
      <c r="C486" s="70"/>
      <c r="D486" s="70"/>
      <c r="E486" s="70"/>
      <c r="F486" s="70"/>
      <c r="G486" s="70"/>
      <c r="H486" s="70">
        <v>14885</v>
      </c>
      <c r="I486" s="70">
        <v>10353.364969</v>
      </c>
      <c r="J486" s="70">
        <v>14885</v>
      </c>
      <c r="K486" s="70">
        <v>10353.364969</v>
      </c>
    </row>
    <row r="487" spans="1:11" x14ac:dyDescent="0.25">
      <c r="A487" s="72">
        <v>5982</v>
      </c>
      <c r="B487" s="70"/>
      <c r="C487" s="70"/>
      <c r="D487" s="70"/>
      <c r="E487" s="70"/>
      <c r="F487" s="70">
        <v>12753</v>
      </c>
      <c r="G487" s="70">
        <v>13684.984277</v>
      </c>
      <c r="H487" s="70"/>
      <c r="I487" s="70"/>
      <c r="J487" s="70">
        <v>12753</v>
      </c>
      <c r="K487" s="70">
        <v>13684.984277</v>
      </c>
    </row>
    <row r="488" spans="1:11" x14ac:dyDescent="0.25">
      <c r="A488" s="72">
        <v>5988</v>
      </c>
      <c r="B488" s="70"/>
      <c r="C488" s="70"/>
      <c r="D488" s="70"/>
      <c r="E488" s="70"/>
      <c r="F488" s="70"/>
      <c r="G488" s="70"/>
      <c r="H488" s="70">
        <v>11608</v>
      </c>
      <c r="I488" s="70">
        <v>6179.0860069999999</v>
      </c>
      <c r="J488" s="70">
        <v>11608</v>
      </c>
      <c r="K488" s="70">
        <v>6179.0860069999999</v>
      </c>
    </row>
    <row r="489" spans="1:11" x14ac:dyDescent="0.25">
      <c r="A489" s="72">
        <v>6000</v>
      </c>
      <c r="B489" s="70"/>
      <c r="C489" s="70"/>
      <c r="D489" s="70"/>
      <c r="E489" s="70"/>
      <c r="F489" s="70">
        <v>15700</v>
      </c>
      <c r="G489" s="70">
        <v>18683.548720999999</v>
      </c>
      <c r="H489" s="70"/>
      <c r="I489" s="70"/>
      <c r="J489" s="70">
        <v>15700</v>
      </c>
      <c r="K489" s="70">
        <v>18683.548720999999</v>
      </c>
    </row>
    <row r="490" spans="1:11" x14ac:dyDescent="0.25">
      <c r="A490" s="72">
        <v>6015</v>
      </c>
      <c r="B490" s="70"/>
      <c r="C490" s="70"/>
      <c r="D490" s="70"/>
      <c r="E490" s="70"/>
      <c r="F490" s="70">
        <v>21600</v>
      </c>
      <c r="G490" s="70">
        <v>17217.223281999999</v>
      </c>
      <c r="H490" s="70"/>
      <c r="I490" s="70"/>
      <c r="J490" s="70">
        <v>21600</v>
      </c>
      <c r="K490" s="70">
        <v>17217.223281999999</v>
      </c>
    </row>
    <row r="491" spans="1:11" x14ac:dyDescent="0.25">
      <c r="A491" s="72">
        <v>6035</v>
      </c>
      <c r="B491" s="70"/>
      <c r="C491" s="70"/>
      <c r="D491" s="70"/>
      <c r="E491" s="70"/>
      <c r="F491" s="70">
        <v>28200</v>
      </c>
      <c r="G491" s="70">
        <v>18778.721343999998</v>
      </c>
      <c r="H491" s="70"/>
      <c r="I491" s="70"/>
      <c r="J491" s="70">
        <v>28200</v>
      </c>
      <c r="K491" s="70">
        <v>18778.721343999998</v>
      </c>
    </row>
    <row r="492" spans="1:11" x14ac:dyDescent="0.25">
      <c r="A492" s="72">
        <v>6046</v>
      </c>
      <c r="B492" s="70"/>
      <c r="C492" s="70"/>
      <c r="D492" s="70"/>
      <c r="E492" s="70"/>
      <c r="F492" s="70">
        <v>24900</v>
      </c>
      <c r="G492" s="70">
        <v>20417.106995999999</v>
      </c>
      <c r="H492" s="70"/>
      <c r="I492" s="70"/>
      <c r="J492" s="70">
        <v>24900</v>
      </c>
      <c r="K492" s="70">
        <v>20417.106995999999</v>
      </c>
    </row>
    <row r="493" spans="1:11" x14ac:dyDescent="0.25">
      <c r="A493" s="72">
        <v>6047</v>
      </c>
      <c r="B493" s="70"/>
      <c r="C493" s="70"/>
      <c r="D493" s="70"/>
      <c r="E493" s="70"/>
      <c r="F493" s="70">
        <v>28400</v>
      </c>
      <c r="G493" s="70">
        <v>19744.281266000002</v>
      </c>
      <c r="H493" s="70"/>
      <c r="I493" s="70"/>
      <c r="J493" s="70">
        <v>28400</v>
      </c>
      <c r="K493" s="70">
        <v>19744.281266000002</v>
      </c>
    </row>
    <row r="494" spans="1:11" x14ac:dyDescent="0.25">
      <c r="A494" s="72">
        <v>6052</v>
      </c>
      <c r="B494" s="70"/>
      <c r="C494" s="70"/>
      <c r="D494" s="70"/>
      <c r="E494" s="70"/>
      <c r="F494" s="70"/>
      <c r="G494" s="70"/>
      <c r="H494" s="70">
        <v>10298</v>
      </c>
      <c r="I494" s="70">
        <v>9214.1449090000006</v>
      </c>
      <c r="J494" s="70">
        <v>10298</v>
      </c>
      <c r="K494" s="70">
        <v>9214.1449090000006</v>
      </c>
    </row>
    <row r="495" spans="1:11" x14ac:dyDescent="0.25">
      <c r="A495" s="72">
        <v>6055</v>
      </c>
      <c r="B495" s="70"/>
      <c r="C495" s="70"/>
      <c r="D495" s="70"/>
      <c r="E495" s="70"/>
      <c r="F495" s="70"/>
      <c r="G495" s="70"/>
      <c r="H495" s="70">
        <v>1300</v>
      </c>
      <c r="I495" s="70">
        <v>5597.7918950000003</v>
      </c>
      <c r="J495" s="70">
        <v>1300</v>
      </c>
      <c r="K495" s="70">
        <v>5597.7918950000003</v>
      </c>
    </row>
    <row r="496" spans="1:11" x14ac:dyDescent="0.25">
      <c r="A496" s="72">
        <v>6073</v>
      </c>
      <c r="B496" s="70"/>
      <c r="C496" s="70"/>
      <c r="D496" s="70"/>
      <c r="E496" s="70"/>
      <c r="F496" s="70"/>
      <c r="G496" s="70"/>
      <c r="H496" s="70">
        <v>5300</v>
      </c>
      <c r="I496" s="70">
        <v>4855.2737010000001</v>
      </c>
      <c r="J496" s="70">
        <v>5300</v>
      </c>
      <c r="K496" s="70">
        <v>4855.2737010000001</v>
      </c>
    </row>
    <row r="497" spans="1:11" x14ac:dyDescent="0.25">
      <c r="A497" s="72">
        <v>6078</v>
      </c>
      <c r="B497" s="70"/>
      <c r="C497" s="70"/>
      <c r="D497" s="70"/>
      <c r="E497" s="70"/>
      <c r="F497" s="70"/>
      <c r="G497" s="70"/>
      <c r="H497" s="70">
        <v>6600</v>
      </c>
      <c r="I497" s="70">
        <v>4667.7635609999998</v>
      </c>
      <c r="J497" s="70">
        <v>6600</v>
      </c>
      <c r="K497" s="70">
        <v>4667.7635609999998</v>
      </c>
    </row>
    <row r="498" spans="1:11" x14ac:dyDescent="0.25">
      <c r="A498" s="72">
        <v>6086</v>
      </c>
      <c r="B498" s="70"/>
      <c r="C498" s="70"/>
      <c r="D498" s="70"/>
      <c r="E498" s="70"/>
      <c r="F498" s="70">
        <v>5600</v>
      </c>
      <c r="G498" s="70">
        <v>6452.8141379999997</v>
      </c>
      <c r="H498" s="70"/>
      <c r="I498" s="70"/>
      <c r="J498" s="70">
        <v>5600</v>
      </c>
      <c r="K498" s="70">
        <v>6452.8141379999997</v>
      </c>
    </row>
    <row r="499" spans="1:11" x14ac:dyDescent="0.25">
      <c r="A499" s="72">
        <v>6099</v>
      </c>
      <c r="B499" s="70"/>
      <c r="C499" s="70"/>
      <c r="D499" s="70"/>
      <c r="E499" s="70"/>
      <c r="F499" s="70"/>
      <c r="G499" s="70"/>
      <c r="H499" s="70">
        <v>10800</v>
      </c>
      <c r="I499" s="70">
        <v>9057.842208</v>
      </c>
      <c r="J499" s="70">
        <v>10800</v>
      </c>
      <c r="K499" s="70">
        <v>9057.842208</v>
      </c>
    </row>
    <row r="500" spans="1:11" x14ac:dyDescent="0.25">
      <c r="A500" s="72">
        <v>6102</v>
      </c>
      <c r="B500" s="70"/>
      <c r="C500" s="70"/>
      <c r="D500" s="70"/>
      <c r="E500" s="70"/>
      <c r="F500" s="70">
        <v>18500</v>
      </c>
      <c r="G500" s="70">
        <v>18013.361557</v>
      </c>
      <c r="H500" s="70"/>
      <c r="I500" s="70"/>
      <c r="J500" s="70">
        <v>18500</v>
      </c>
      <c r="K500" s="70">
        <v>18013.361557</v>
      </c>
    </row>
    <row r="501" spans="1:11" x14ac:dyDescent="0.25">
      <c r="A501" s="72">
        <v>6124</v>
      </c>
      <c r="B501" s="70"/>
      <c r="C501" s="70"/>
      <c r="D501" s="70"/>
      <c r="E501" s="70"/>
      <c r="F501" s="70"/>
      <c r="G501" s="70"/>
      <c r="H501" s="70">
        <v>2809</v>
      </c>
      <c r="I501" s="70">
        <v>3202.2995449999999</v>
      </c>
      <c r="J501" s="70">
        <v>2809</v>
      </c>
      <c r="K501" s="70">
        <v>3202.2995449999999</v>
      </c>
    </row>
    <row r="502" spans="1:11" x14ac:dyDescent="0.25">
      <c r="A502" s="72">
        <v>6152</v>
      </c>
      <c r="B502" s="70"/>
      <c r="C502" s="70"/>
      <c r="D502" s="70"/>
      <c r="E502" s="70"/>
      <c r="F502" s="70">
        <v>19800</v>
      </c>
      <c r="G502" s="70">
        <v>15419.796096000002</v>
      </c>
      <c r="H502" s="70"/>
      <c r="I502" s="70"/>
      <c r="J502" s="70">
        <v>19800</v>
      </c>
      <c r="K502" s="70">
        <v>15419.796096000002</v>
      </c>
    </row>
    <row r="503" spans="1:11" x14ac:dyDescent="0.25">
      <c r="A503" s="72">
        <v>6183</v>
      </c>
      <c r="B503" s="70"/>
      <c r="C503" s="70"/>
      <c r="D503" s="70"/>
      <c r="E503" s="70"/>
      <c r="F503" s="70">
        <v>27600</v>
      </c>
      <c r="G503" s="70">
        <v>10652.797913</v>
      </c>
      <c r="H503" s="70"/>
      <c r="I503" s="70"/>
      <c r="J503" s="70">
        <v>27600</v>
      </c>
      <c r="K503" s="70">
        <v>10652.797913</v>
      </c>
    </row>
    <row r="504" spans="1:11" x14ac:dyDescent="0.25">
      <c r="A504" s="72">
        <v>6215</v>
      </c>
      <c r="B504" s="70"/>
      <c r="C504" s="70"/>
      <c r="D504" s="70"/>
      <c r="E504" s="70"/>
      <c r="F504" s="70">
        <v>23000</v>
      </c>
      <c r="G504" s="70">
        <v>11270.292298</v>
      </c>
      <c r="H504" s="70"/>
      <c r="I504" s="70"/>
      <c r="J504" s="70">
        <v>23000</v>
      </c>
      <c r="K504" s="70">
        <v>11270.292298</v>
      </c>
    </row>
    <row r="505" spans="1:11" x14ac:dyDescent="0.25">
      <c r="A505" s="72">
        <v>6237</v>
      </c>
      <c r="B505" s="70"/>
      <c r="C505" s="70"/>
      <c r="D505" s="70"/>
      <c r="E505" s="70"/>
      <c r="F505" s="70"/>
      <c r="G505" s="70"/>
      <c r="H505" s="70">
        <v>4076</v>
      </c>
      <c r="I505" s="70">
        <v>5708.9613850000005</v>
      </c>
      <c r="J505" s="70">
        <v>4076</v>
      </c>
      <c r="K505" s="70">
        <v>5708.9613850000005</v>
      </c>
    </row>
    <row r="506" spans="1:11" x14ac:dyDescent="0.25">
      <c r="A506" s="72">
        <v>6261</v>
      </c>
      <c r="B506" s="70"/>
      <c r="C506" s="70"/>
      <c r="D506" s="70"/>
      <c r="E506" s="70"/>
      <c r="F506" s="70">
        <v>11500</v>
      </c>
      <c r="G506" s="70">
        <v>18674.582413000004</v>
      </c>
      <c r="H506" s="70"/>
      <c r="I506" s="70"/>
      <c r="J506" s="70">
        <v>11500</v>
      </c>
      <c r="K506" s="70">
        <v>18674.582413000004</v>
      </c>
    </row>
    <row r="507" spans="1:11" x14ac:dyDescent="0.25">
      <c r="A507" s="72">
        <v>6305</v>
      </c>
      <c r="B507" s="70"/>
      <c r="C507" s="70"/>
      <c r="D507" s="70"/>
      <c r="E507" s="70"/>
      <c r="F507" s="70"/>
      <c r="G507" s="70"/>
      <c r="H507" s="70">
        <v>3553</v>
      </c>
      <c r="I507" s="70">
        <v>8827.9385750000001</v>
      </c>
      <c r="J507" s="70">
        <v>3553</v>
      </c>
      <c r="K507" s="70">
        <v>8827.9385750000001</v>
      </c>
    </row>
    <row r="508" spans="1:11" x14ac:dyDescent="0.25">
      <c r="A508" s="72">
        <v>6308</v>
      </c>
      <c r="B508" s="70"/>
      <c r="C508" s="70"/>
      <c r="D508" s="70"/>
      <c r="E508" s="70"/>
      <c r="F508" s="70"/>
      <c r="G508" s="70"/>
      <c r="H508" s="70">
        <v>10204</v>
      </c>
      <c r="I508" s="70">
        <v>11575.507088</v>
      </c>
      <c r="J508" s="70">
        <v>10204</v>
      </c>
      <c r="K508" s="70">
        <v>11575.507088</v>
      </c>
    </row>
    <row r="509" spans="1:11" x14ac:dyDescent="0.25">
      <c r="A509" s="72">
        <v>6317</v>
      </c>
      <c r="B509" s="70"/>
      <c r="C509" s="70"/>
      <c r="D509" s="70"/>
      <c r="E509" s="70"/>
      <c r="F509" s="70"/>
      <c r="G509" s="70"/>
      <c r="H509" s="70">
        <v>5400</v>
      </c>
      <c r="I509" s="70">
        <v>4192.9113459999999</v>
      </c>
      <c r="J509" s="70">
        <v>5400</v>
      </c>
      <c r="K509" s="70">
        <v>4192.9113459999999</v>
      </c>
    </row>
    <row r="510" spans="1:11" x14ac:dyDescent="0.25">
      <c r="A510" s="72">
        <v>6328</v>
      </c>
      <c r="B510" s="70"/>
      <c r="C510" s="70"/>
      <c r="D510" s="70"/>
      <c r="E510" s="70"/>
      <c r="F510" s="70"/>
      <c r="G510" s="70"/>
      <c r="H510" s="70">
        <v>4200</v>
      </c>
      <c r="I510" s="70">
        <v>2705.392844</v>
      </c>
      <c r="J510" s="70">
        <v>4200</v>
      </c>
      <c r="K510" s="70">
        <v>2705.392844</v>
      </c>
    </row>
    <row r="511" spans="1:11" x14ac:dyDescent="0.25">
      <c r="A511" s="72">
        <v>6346</v>
      </c>
      <c r="B511" s="70"/>
      <c r="C511" s="70"/>
      <c r="D511" s="70"/>
      <c r="E511" s="70"/>
      <c r="F511" s="70"/>
      <c r="G511" s="70"/>
      <c r="H511" s="70">
        <v>4700</v>
      </c>
      <c r="I511" s="70">
        <v>4554.106353000001</v>
      </c>
      <c r="J511" s="70">
        <v>4700</v>
      </c>
      <c r="K511" s="70">
        <v>4554.106353000001</v>
      </c>
    </row>
    <row r="512" spans="1:11" x14ac:dyDescent="0.25">
      <c r="A512" s="72">
        <v>6396</v>
      </c>
      <c r="B512" s="70"/>
      <c r="C512" s="70"/>
      <c r="D512" s="70"/>
      <c r="E512" s="70"/>
      <c r="F512" s="70">
        <v>28000</v>
      </c>
      <c r="G512" s="70">
        <v>23406.675324</v>
      </c>
      <c r="H512" s="70"/>
      <c r="I512" s="70"/>
      <c r="J512" s="70">
        <v>28000</v>
      </c>
      <c r="K512" s="70">
        <v>23406.675324</v>
      </c>
    </row>
    <row r="513" spans="1:11" x14ac:dyDescent="0.25">
      <c r="A513" s="72">
        <v>6401</v>
      </c>
      <c r="B513" s="70"/>
      <c r="C513" s="70"/>
      <c r="D513" s="70"/>
      <c r="E513" s="70"/>
      <c r="F513" s="70"/>
      <c r="G513" s="70"/>
      <c r="H513" s="70">
        <v>6700</v>
      </c>
      <c r="I513" s="70">
        <v>12822.376325999998</v>
      </c>
      <c r="J513" s="70">
        <v>6700</v>
      </c>
      <c r="K513" s="70">
        <v>12822.376325999998</v>
      </c>
    </row>
    <row r="514" spans="1:11" x14ac:dyDescent="0.25">
      <c r="A514" s="72">
        <v>6402</v>
      </c>
      <c r="B514" s="70"/>
      <c r="C514" s="70"/>
      <c r="D514" s="70"/>
      <c r="E514" s="70"/>
      <c r="F514" s="70"/>
      <c r="G514" s="70"/>
      <c r="H514" s="70">
        <v>1541</v>
      </c>
      <c r="I514" s="70">
        <v>2210.2456890000003</v>
      </c>
      <c r="J514" s="70">
        <v>1541</v>
      </c>
      <c r="K514" s="70">
        <v>2210.2456890000003</v>
      </c>
    </row>
    <row r="515" spans="1:11" x14ac:dyDescent="0.25">
      <c r="A515" s="72">
        <v>6443</v>
      </c>
      <c r="B515" s="70"/>
      <c r="C515" s="70"/>
      <c r="D515" s="70"/>
      <c r="E515" s="70"/>
      <c r="F515" s="70"/>
      <c r="G515" s="70"/>
      <c r="H515" s="70">
        <v>7638</v>
      </c>
      <c r="I515" s="70">
        <v>10456.452240000001</v>
      </c>
      <c r="J515" s="70">
        <v>7638</v>
      </c>
      <c r="K515" s="70">
        <v>10456.452240000001</v>
      </c>
    </row>
    <row r="516" spans="1:11" x14ac:dyDescent="0.25">
      <c r="A516" s="72">
        <v>6454</v>
      </c>
      <c r="B516" s="70"/>
      <c r="C516" s="70"/>
      <c r="D516" s="70"/>
      <c r="E516" s="70"/>
      <c r="F516" s="70">
        <v>43090</v>
      </c>
      <c r="G516" s="70">
        <v>39278.992796999999</v>
      </c>
      <c r="H516" s="70"/>
      <c r="I516" s="70"/>
      <c r="J516" s="70">
        <v>43090</v>
      </c>
      <c r="K516" s="70">
        <v>39278.992796999999</v>
      </c>
    </row>
    <row r="517" spans="1:11" x14ac:dyDescent="0.25">
      <c r="A517" s="72">
        <v>6488</v>
      </c>
      <c r="B517" s="70"/>
      <c r="C517" s="70"/>
      <c r="D517" s="70"/>
      <c r="E517" s="70"/>
      <c r="F517" s="70">
        <v>30586</v>
      </c>
      <c r="G517" s="70">
        <v>46433.664856000003</v>
      </c>
      <c r="H517" s="70"/>
      <c r="I517" s="70"/>
      <c r="J517" s="70">
        <v>30586</v>
      </c>
      <c r="K517" s="70">
        <v>46433.664856000003</v>
      </c>
    </row>
    <row r="518" spans="1:11" x14ac:dyDescent="0.25">
      <c r="A518" s="72">
        <v>6503</v>
      </c>
      <c r="B518" s="70"/>
      <c r="C518" s="70"/>
      <c r="D518" s="70"/>
      <c r="E518" s="70"/>
      <c r="F518" s="70"/>
      <c r="G518" s="70"/>
      <c r="H518" s="70">
        <v>5900</v>
      </c>
      <c r="I518" s="70">
        <v>3682.3847029999997</v>
      </c>
      <c r="J518" s="70">
        <v>5900</v>
      </c>
      <c r="K518" s="70">
        <v>3682.3847029999997</v>
      </c>
    </row>
    <row r="519" spans="1:11" x14ac:dyDescent="0.25">
      <c r="A519" s="72">
        <v>6531</v>
      </c>
      <c r="B519" s="70"/>
      <c r="C519" s="70"/>
      <c r="D519" s="70"/>
      <c r="E519" s="70"/>
      <c r="F519" s="70">
        <v>15000</v>
      </c>
      <c r="G519" s="70">
        <v>13265.346031000001</v>
      </c>
      <c r="H519" s="70"/>
      <c r="I519" s="70"/>
      <c r="J519" s="70">
        <v>15000</v>
      </c>
      <c r="K519" s="70">
        <v>13265.346031000001</v>
      </c>
    </row>
    <row r="520" spans="1:11" x14ac:dyDescent="0.25">
      <c r="A520" s="72">
        <v>6581</v>
      </c>
      <c r="B520" s="70"/>
      <c r="C520" s="70"/>
      <c r="D520" s="70"/>
      <c r="E520" s="70"/>
      <c r="F520" s="70"/>
      <c r="G520" s="70"/>
      <c r="H520" s="70">
        <v>8889</v>
      </c>
      <c r="I520" s="70">
        <v>10946.440689999999</v>
      </c>
      <c r="J520" s="70">
        <v>8889</v>
      </c>
      <c r="K520" s="70">
        <v>10946.440689999999</v>
      </c>
    </row>
    <row r="521" spans="1:11" x14ac:dyDescent="0.25">
      <c r="A521" s="72">
        <v>6590</v>
      </c>
      <c r="B521" s="70"/>
      <c r="C521" s="70"/>
      <c r="D521" s="70"/>
      <c r="E521" s="70"/>
      <c r="F521" s="70"/>
      <c r="G521" s="70"/>
      <c r="H521" s="70">
        <v>1736</v>
      </c>
      <c r="I521" s="70">
        <v>942.59290400000009</v>
      </c>
      <c r="J521" s="70">
        <v>1736</v>
      </c>
      <c r="K521" s="70">
        <v>942.59290400000009</v>
      </c>
    </row>
    <row r="522" spans="1:11" x14ac:dyDescent="0.25">
      <c r="A522" s="72">
        <v>6604</v>
      </c>
      <c r="B522" s="70"/>
      <c r="C522" s="70"/>
      <c r="D522" s="70"/>
      <c r="E522" s="70"/>
      <c r="F522" s="70">
        <v>76673</v>
      </c>
      <c r="G522" s="70">
        <v>69957.012389999989</v>
      </c>
      <c r="H522" s="70"/>
      <c r="I522" s="70"/>
      <c r="J522" s="70">
        <v>76673</v>
      </c>
      <c r="K522" s="70">
        <v>69957.012389999989</v>
      </c>
    </row>
    <row r="523" spans="1:11" x14ac:dyDescent="0.25">
      <c r="A523" s="72">
        <v>6605</v>
      </c>
      <c r="B523" s="70"/>
      <c r="C523" s="70"/>
      <c r="D523" s="70"/>
      <c r="E523" s="70"/>
      <c r="F523" s="70">
        <v>7017</v>
      </c>
      <c r="G523" s="70">
        <v>8407.4179999999997</v>
      </c>
      <c r="H523" s="70"/>
      <c r="I523" s="70"/>
      <c r="J523" s="70">
        <v>7017</v>
      </c>
      <c r="K523" s="70">
        <v>8407.4179999999997</v>
      </c>
    </row>
    <row r="524" spans="1:11" x14ac:dyDescent="0.25">
      <c r="A524" s="72">
        <v>6609</v>
      </c>
      <c r="B524" s="70"/>
      <c r="C524" s="70"/>
      <c r="D524" s="70"/>
      <c r="E524" s="70"/>
      <c r="F524" s="70"/>
      <c r="G524" s="70"/>
      <c r="H524" s="70">
        <v>5783</v>
      </c>
      <c r="I524" s="70">
        <v>10839.938040999999</v>
      </c>
      <c r="J524" s="70">
        <v>5783</v>
      </c>
      <c r="K524" s="70">
        <v>10839.938040999999</v>
      </c>
    </row>
    <row r="525" spans="1:11" x14ac:dyDescent="0.25">
      <c r="A525" s="72">
        <v>6625</v>
      </c>
      <c r="B525" s="70"/>
      <c r="C525" s="70"/>
      <c r="D525" s="70"/>
      <c r="E525" s="70"/>
      <c r="F525" s="70"/>
      <c r="G525" s="70"/>
      <c r="H525" s="70">
        <v>16743</v>
      </c>
      <c r="I525" s="70">
        <v>11772.571448999999</v>
      </c>
      <c r="J525" s="70">
        <v>16743</v>
      </c>
      <c r="K525" s="70">
        <v>11772.571448999999</v>
      </c>
    </row>
    <row r="526" spans="1:11" x14ac:dyDescent="0.25">
      <c r="A526" s="72">
        <v>6641</v>
      </c>
      <c r="B526" s="70"/>
      <c r="C526" s="70"/>
      <c r="D526" s="70"/>
      <c r="E526" s="70"/>
      <c r="F526" s="70">
        <v>13422</v>
      </c>
      <c r="G526" s="70">
        <v>17176.618165</v>
      </c>
      <c r="H526" s="70"/>
      <c r="I526" s="70"/>
      <c r="J526" s="70">
        <v>13422</v>
      </c>
      <c r="K526" s="70">
        <v>17176.618165</v>
      </c>
    </row>
    <row r="527" spans="1:11" x14ac:dyDescent="0.25">
      <c r="A527" s="72">
        <v>6667</v>
      </c>
      <c r="B527" s="70"/>
      <c r="C527" s="70"/>
      <c r="D527" s="70"/>
      <c r="E527" s="70"/>
      <c r="F527" s="70">
        <v>18900</v>
      </c>
      <c r="G527" s="70">
        <v>17023.283004999998</v>
      </c>
      <c r="H527" s="70"/>
      <c r="I527" s="70"/>
      <c r="J527" s="70">
        <v>18900</v>
      </c>
      <c r="K527" s="70">
        <v>17023.283004999998</v>
      </c>
    </row>
    <row r="528" spans="1:11" x14ac:dyDescent="0.25">
      <c r="A528" s="72">
        <v>6706</v>
      </c>
      <c r="B528" s="70"/>
      <c r="C528" s="70"/>
      <c r="D528" s="70"/>
      <c r="E528" s="70"/>
      <c r="F528" s="70">
        <v>18591</v>
      </c>
      <c r="G528" s="70">
        <v>16550.830537000002</v>
      </c>
      <c r="H528" s="70"/>
      <c r="I528" s="70"/>
      <c r="J528" s="70">
        <v>18591</v>
      </c>
      <c r="K528" s="70">
        <v>16550.830537000002</v>
      </c>
    </row>
    <row r="529" spans="1:11" x14ac:dyDescent="0.25">
      <c r="A529" s="72">
        <v>6726</v>
      </c>
      <c r="B529" s="70"/>
      <c r="C529" s="70"/>
      <c r="D529" s="70"/>
      <c r="E529" s="70"/>
      <c r="F529" s="70"/>
      <c r="G529" s="70"/>
      <c r="H529" s="70">
        <v>8400</v>
      </c>
      <c r="I529" s="70">
        <v>5982.3656650000012</v>
      </c>
      <c r="J529" s="70">
        <v>8400</v>
      </c>
      <c r="K529" s="70">
        <v>5982.3656650000012</v>
      </c>
    </row>
    <row r="530" spans="1:11" x14ac:dyDescent="0.25">
      <c r="A530" s="72">
        <v>6783</v>
      </c>
      <c r="B530" s="70"/>
      <c r="C530" s="70"/>
      <c r="D530" s="70"/>
      <c r="E530" s="70"/>
      <c r="F530" s="70">
        <v>25773</v>
      </c>
      <c r="G530" s="70">
        <v>19640.640549</v>
      </c>
      <c r="H530" s="70"/>
      <c r="I530" s="70"/>
      <c r="J530" s="70">
        <v>25773</v>
      </c>
      <c r="K530" s="70">
        <v>19640.640549</v>
      </c>
    </row>
    <row r="531" spans="1:11" x14ac:dyDescent="0.25">
      <c r="A531" s="72">
        <v>6819</v>
      </c>
      <c r="B531" s="70"/>
      <c r="C531" s="70"/>
      <c r="D531" s="70"/>
      <c r="E531" s="70"/>
      <c r="F531" s="70"/>
      <c r="G531" s="70"/>
      <c r="H531" s="70">
        <v>400</v>
      </c>
      <c r="I531" s="70">
        <v>225.56702799999999</v>
      </c>
      <c r="J531" s="70">
        <v>400</v>
      </c>
      <c r="K531" s="70">
        <v>225.56702799999999</v>
      </c>
    </row>
    <row r="532" spans="1:11" x14ac:dyDescent="0.25">
      <c r="A532" s="72">
        <v>6829</v>
      </c>
      <c r="B532" s="70"/>
      <c r="C532" s="70"/>
      <c r="D532" s="70"/>
      <c r="E532" s="70"/>
      <c r="F532" s="70"/>
      <c r="G532" s="70"/>
      <c r="H532" s="70">
        <v>7032</v>
      </c>
      <c r="I532" s="70">
        <v>3866.173526</v>
      </c>
      <c r="J532" s="70">
        <v>7032</v>
      </c>
      <c r="K532" s="70">
        <v>3866.173526</v>
      </c>
    </row>
    <row r="533" spans="1:11" x14ac:dyDescent="0.25">
      <c r="A533" s="72">
        <v>6839</v>
      </c>
      <c r="B533" s="70"/>
      <c r="C533" s="70"/>
      <c r="D533" s="70"/>
      <c r="E533" s="70"/>
      <c r="F533" s="70">
        <v>16938</v>
      </c>
      <c r="G533" s="70">
        <v>5015.8509940000004</v>
      </c>
      <c r="H533" s="70"/>
      <c r="I533" s="70"/>
      <c r="J533" s="70">
        <v>16938</v>
      </c>
      <c r="K533" s="70">
        <v>5015.8509940000004</v>
      </c>
    </row>
    <row r="534" spans="1:11" x14ac:dyDescent="0.25">
      <c r="A534" s="72">
        <v>6852</v>
      </c>
      <c r="B534" s="70">
        <v>86796</v>
      </c>
      <c r="C534" s="70">
        <v>73773.267579000007</v>
      </c>
      <c r="D534" s="70"/>
      <c r="E534" s="70"/>
      <c r="F534" s="70"/>
      <c r="G534" s="70"/>
      <c r="H534" s="70"/>
      <c r="I534" s="70"/>
      <c r="J534" s="70">
        <v>86796</v>
      </c>
      <c r="K534" s="70">
        <v>73773.267579000007</v>
      </c>
    </row>
    <row r="535" spans="1:11" x14ac:dyDescent="0.25">
      <c r="A535" s="72">
        <v>6855</v>
      </c>
      <c r="B535" s="70"/>
      <c r="C535" s="70"/>
      <c r="D535" s="70"/>
      <c r="E535" s="70"/>
      <c r="F535" s="70">
        <v>16858</v>
      </c>
      <c r="G535" s="70">
        <v>19402.748640999998</v>
      </c>
      <c r="H535" s="70"/>
      <c r="I535" s="70"/>
      <c r="J535" s="70">
        <v>16858</v>
      </c>
      <c r="K535" s="70">
        <v>19402.748640999998</v>
      </c>
    </row>
    <row r="536" spans="1:11" x14ac:dyDescent="0.25">
      <c r="A536" s="72">
        <v>6863</v>
      </c>
      <c r="B536" s="70"/>
      <c r="C536" s="70"/>
      <c r="D536" s="70"/>
      <c r="E536" s="70"/>
      <c r="F536" s="70"/>
      <c r="G536" s="70"/>
      <c r="H536" s="70">
        <v>9049</v>
      </c>
      <c r="I536" s="70">
        <v>11644.060622999999</v>
      </c>
      <c r="J536" s="70">
        <v>9049</v>
      </c>
      <c r="K536" s="70">
        <v>11644.060622999999</v>
      </c>
    </row>
    <row r="537" spans="1:11" x14ac:dyDescent="0.25">
      <c r="A537" s="72">
        <v>6951</v>
      </c>
      <c r="B537" s="70"/>
      <c r="C537" s="70"/>
      <c r="D537" s="70"/>
      <c r="E537" s="70"/>
      <c r="F537" s="70">
        <v>15590</v>
      </c>
      <c r="G537" s="70">
        <v>11738.152618</v>
      </c>
      <c r="H537" s="70"/>
      <c r="I537" s="70"/>
      <c r="J537" s="70">
        <v>15590</v>
      </c>
      <c r="K537" s="70">
        <v>11738.152618</v>
      </c>
    </row>
    <row r="538" spans="1:11" x14ac:dyDescent="0.25">
      <c r="A538" s="72">
        <v>6986</v>
      </c>
      <c r="B538" s="70"/>
      <c r="C538" s="70"/>
      <c r="D538" s="70"/>
      <c r="E538" s="70"/>
      <c r="F538" s="70">
        <v>13300</v>
      </c>
      <c r="G538" s="70">
        <v>7278.557049</v>
      </c>
      <c r="H538" s="70"/>
      <c r="I538" s="70"/>
      <c r="J538" s="70">
        <v>13300</v>
      </c>
      <c r="K538" s="70">
        <v>7278.557049</v>
      </c>
    </row>
    <row r="539" spans="1:11" x14ac:dyDescent="0.25">
      <c r="A539" s="72">
        <v>6989</v>
      </c>
      <c r="B539" s="70"/>
      <c r="C539" s="70"/>
      <c r="D539" s="70"/>
      <c r="E539" s="70"/>
      <c r="F539" s="70"/>
      <c r="G539" s="70"/>
      <c r="H539" s="70">
        <v>9000</v>
      </c>
      <c r="I539" s="70">
        <v>7415.1168520000001</v>
      </c>
      <c r="J539" s="70">
        <v>9000</v>
      </c>
      <c r="K539" s="70">
        <v>7415.1168520000001</v>
      </c>
    </row>
    <row r="540" spans="1:11" x14ac:dyDescent="0.25">
      <c r="A540" s="72">
        <v>6997</v>
      </c>
      <c r="B540" s="70"/>
      <c r="C540" s="70"/>
      <c r="D540" s="70"/>
      <c r="E540" s="70"/>
      <c r="F540" s="70">
        <v>31570</v>
      </c>
      <c r="G540" s="70">
        <v>24040.701341</v>
      </c>
      <c r="H540" s="70"/>
      <c r="I540" s="70"/>
      <c r="J540" s="70">
        <v>31570</v>
      </c>
      <c r="K540" s="70">
        <v>24040.701341</v>
      </c>
    </row>
    <row r="541" spans="1:11" x14ac:dyDescent="0.25">
      <c r="A541" s="72">
        <v>7005</v>
      </c>
      <c r="B541" s="70"/>
      <c r="C541" s="70"/>
      <c r="D541" s="70">
        <v>9423</v>
      </c>
      <c r="E541" s="70">
        <v>9951.1823430000004</v>
      </c>
      <c r="F541" s="70"/>
      <c r="G541" s="70"/>
      <c r="H541" s="70"/>
      <c r="I541" s="70"/>
      <c r="J541" s="70">
        <v>9423</v>
      </c>
      <c r="K541" s="70">
        <v>9951.1823430000004</v>
      </c>
    </row>
    <row r="542" spans="1:11" x14ac:dyDescent="0.25">
      <c r="A542" s="72">
        <v>7018</v>
      </c>
      <c r="B542" s="70"/>
      <c r="C542" s="70"/>
      <c r="D542" s="70"/>
      <c r="E542" s="70"/>
      <c r="F542" s="70">
        <v>22500</v>
      </c>
      <c r="G542" s="70">
        <v>12218.318284000001</v>
      </c>
      <c r="H542" s="70"/>
      <c r="I542" s="70"/>
      <c r="J542" s="70">
        <v>22500</v>
      </c>
      <c r="K542" s="70">
        <v>12218.318284000001</v>
      </c>
    </row>
    <row r="543" spans="1:11" x14ac:dyDescent="0.25">
      <c r="A543" s="72">
        <v>7020</v>
      </c>
      <c r="B543" s="70"/>
      <c r="C543" s="70"/>
      <c r="D543" s="70"/>
      <c r="E543" s="70"/>
      <c r="F543" s="70">
        <v>20400</v>
      </c>
      <c r="G543" s="70">
        <v>13716.411293000001</v>
      </c>
      <c r="H543" s="70"/>
      <c r="I543" s="70"/>
      <c r="J543" s="70">
        <v>20400</v>
      </c>
      <c r="K543" s="70">
        <v>13716.411293000001</v>
      </c>
    </row>
    <row r="544" spans="1:11" x14ac:dyDescent="0.25">
      <c r="A544" s="72">
        <v>7021</v>
      </c>
      <c r="B544" s="70"/>
      <c r="C544" s="70"/>
      <c r="D544" s="70"/>
      <c r="E544" s="70"/>
      <c r="F544" s="70">
        <v>16400</v>
      </c>
      <c r="G544" s="70">
        <v>14195.268784</v>
      </c>
      <c r="H544" s="70"/>
      <c r="I544" s="70"/>
      <c r="J544" s="70">
        <v>16400</v>
      </c>
      <c r="K544" s="70">
        <v>14195.268784</v>
      </c>
    </row>
    <row r="545" spans="1:11" x14ac:dyDescent="0.25">
      <c r="A545" s="72">
        <v>7072</v>
      </c>
      <c r="B545" s="70"/>
      <c r="C545" s="70"/>
      <c r="D545" s="70"/>
      <c r="E545" s="70"/>
      <c r="F545" s="70">
        <v>14878</v>
      </c>
      <c r="G545" s="70">
        <v>14253.835875000001</v>
      </c>
      <c r="H545" s="70"/>
      <c r="I545" s="70"/>
      <c r="J545" s="70">
        <v>14878</v>
      </c>
      <c r="K545" s="70">
        <v>14253.835875000001</v>
      </c>
    </row>
    <row r="546" spans="1:11" x14ac:dyDescent="0.25">
      <c r="A546" s="72">
        <v>7083</v>
      </c>
      <c r="B546" s="70"/>
      <c r="C546" s="70"/>
      <c r="D546" s="70"/>
      <c r="E546" s="70"/>
      <c r="F546" s="70"/>
      <c r="G546" s="70"/>
      <c r="H546" s="70">
        <v>6793</v>
      </c>
      <c r="I546" s="70">
        <v>10595.802018</v>
      </c>
      <c r="J546" s="70">
        <v>6793</v>
      </c>
      <c r="K546" s="70">
        <v>10595.802018</v>
      </c>
    </row>
    <row r="547" spans="1:11" x14ac:dyDescent="0.25">
      <c r="A547" s="72">
        <v>7090</v>
      </c>
      <c r="B547" s="70"/>
      <c r="C547" s="70"/>
      <c r="D547" s="70"/>
      <c r="E547" s="70"/>
      <c r="F547" s="70"/>
      <c r="G547" s="70"/>
      <c r="H547" s="70">
        <v>8000</v>
      </c>
      <c r="I547" s="70">
        <v>9858.5796950000004</v>
      </c>
      <c r="J547" s="70">
        <v>8000</v>
      </c>
      <c r="K547" s="70">
        <v>9858.5796950000004</v>
      </c>
    </row>
    <row r="548" spans="1:11" x14ac:dyDescent="0.25">
      <c r="A548" s="72">
        <v>7096</v>
      </c>
      <c r="B548" s="70"/>
      <c r="C548" s="70"/>
      <c r="D548" s="70"/>
      <c r="E548" s="70"/>
      <c r="F548" s="70">
        <v>8900</v>
      </c>
      <c r="G548" s="70">
        <v>14718.971124</v>
      </c>
      <c r="H548" s="70"/>
      <c r="I548" s="70"/>
      <c r="J548" s="70">
        <v>8900</v>
      </c>
      <c r="K548" s="70">
        <v>14718.971124</v>
      </c>
    </row>
    <row r="549" spans="1:11" x14ac:dyDescent="0.25">
      <c r="A549" s="72">
        <v>7099</v>
      </c>
      <c r="B549" s="70"/>
      <c r="C549" s="70"/>
      <c r="D549" s="70"/>
      <c r="E549" s="70"/>
      <c r="F549" s="70">
        <v>12800</v>
      </c>
      <c r="G549" s="70">
        <v>6354.7929940000004</v>
      </c>
      <c r="H549" s="70"/>
      <c r="I549" s="70"/>
      <c r="J549" s="70">
        <v>12800</v>
      </c>
      <c r="K549" s="70">
        <v>6354.7929940000004</v>
      </c>
    </row>
    <row r="550" spans="1:11" x14ac:dyDescent="0.25">
      <c r="A550" s="72">
        <v>7103</v>
      </c>
      <c r="B550" s="70"/>
      <c r="C550" s="70"/>
      <c r="D550" s="70"/>
      <c r="E550" s="70"/>
      <c r="F550" s="70"/>
      <c r="G550" s="70"/>
      <c r="H550" s="70">
        <v>4900</v>
      </c>
      <c r="I550" s="70">
        <v>6185.372695</v>
      </c>
      <c r="J550" s="70">
        <v>4900</v>
      </c>
      <c r="K550" s="70">
        <v>6185.372695</v>
      </c>
    </row>
    <row r="551" spans="1:11" x14ac:dyDescent="0.25">
      <c r="A551" s="72">
        <v>7106</v>
      </c>
      <c r="B551" s="70"/>
      <c r="C551" s="70"/>
      <c r="D551" s="70"/>
      <c r="E551" s="70"/>
      <c r="F551" s="70">
        <v>15200</v>
      </c>
      <c r="G551" s="70">
        <v>12601.905619000001</v>
      </c>
      <c r="H551" s="70"/>
      <c r="I551" s="70"/>
      <c r="J551" s="70">
        <v>15200</v>
      </c>
      <c r="K551" s="70">
        <v>12601.905619000001</v>
      </c>
    </row>
    <row r="552" spans="1:11" x14ac:dyDescent="0.25">
      <c r="A552" s="72">
        <v>7108</v>
      </c>
      <c r="B552" s="70"/>
      <c r="C552" s="70"/>
      <c r="D552" s="70"/>
      <c r="E552" s="70"/>
      <c r="F552" s="70">
        <v>15000</v>
      </c>
      <c r="G552" s="70">
        <v>11662.199021</v>
      </c>
      <c r="H552" s="70"/>
      <c r="I552" s="70"/>
      <c r="J552" s="70">
        <v>15000</v>
      </c>
      <c r="K552" s="70">
        <v>11662.199021</v>
      </c>
    </row>
    <row r="553" spans="1:11" x14ac:dyDescent="0.25">
      <c r="A553" s="72">
        <v>7139</v>
      </c>
      <c r="B553" s="70"/>
      <c r="C553" s="70"/>
      <c r="D553" s="70"/>
      <c r="E553" s="70"/>
      <c r="F553" s="70"/>
      <c r="G553" s="70"/>
      <c r="H553" s="70">
        <v>24400</v>
      </c>
      <c r="I553" s="70">
        <v>15838.496536000001</v>
      </c>
      <c r="J553" s="70">
        <v>24400</v>
      </c>
      <c r="K553" s="70">
        <v>15838.496536000001</v>
      </c>
    </row>
    <row r="554" spans="1:11" x14ac:dyDescent="0.25">
      <c r="A554" s="72">
        <v>7190</v>
      </c>
      <c r="B554" s="70">
        <v>55161</v>
      </c>
      <c r="C554" s="70">
        <v>56192.870849999999</v>
      </c>
      <c r="D554" s="70"/>
      <c r="E554" s="70"/>
      <c r="F554" s="70"/>
      <c r="G554" s="70"/>
      <c r="H554" s="70"/>
      <c r="I554" s="70"/>
      <c r="J554" s="70">
        <v>55161</v>
      </c>
      <c r="K554" s="70">
        <v>56192.870849999999</v>
      </c>
    </row>
    <row r="555" spans="1:11" x14ac:dyDescent="0.25">
      <c r="A555" s="72">
        <v>7215</v>
      </c>
      <c r="B555" s="70">
        <v>47179</v>
      </c>
      <c r="C555" s="70">
        <v>47331.456787999996</v>
      </c>
      <c r="D555" s="70"/>
      <c r="E555" s="70"/>
      <c r="F555" s="70"/>
      <c r="G555" s="70"/>
      <c r="H555" s="70"/>
      <c r="I555" s="70"/>
      <c r="J555" s="70">
        <v>47179</v>
      </c>
      <c r="K555" s="70">
        <v>47331.456787999996</v>
      </c>
    </row>
    <row r="556" spans="1:11" x14ac:dyDescent="0.25">
      <c r="A556" s="72">
        <v>7218</v>
      </c>
      <c r="B556" s="70"/>
      <c r="C556" s="70"/>
      <c r="D556" s="70"/>
      <c r="E556" s="70"/>
      <c r="F556" s="70"/>
      <c r="G556" s="70"/>
      <c r="H556" s="70">
        <v>8000</v>
      </c>
      <c r="I556" s="70">
        <v>8622.860627</v>
      </c>
      <c r="J556" s="70">
        <v>8000</v>
      </c>
      <c r="K556" s="70">
        <v>8622.860627</v>
      </c>
    </row>
    <row r="557" spans="1:11" x14ac:dyDescent="0.25">
      <c r="A557" s="72">
        <v>7222</v>
      </c>
      <c r="B557" s="70">
        <v>49064</v>
      </c>
      <c r="C557" s="70">
        <v>46543.025634999998</v>
      </c>
      <c r="D557" s="70"/>
      <c r="E557" s="70"/>
      <c r="F557" s="70"/>
      <c r="G557" s="70"/>
      <c r="H557" s="70"/>
      <c r="I557" s="70"/>
      <c r="J557" s="70">
        <v>49064</v>
      </c>
      <c r="K557" s="70">
        <v>46543.025634999998</v>
      </c>
    </row>
    <row r="558" spans="1:11" x14ac:dyDescent="0.25">
      <c r="A558" s="72">
        <v>7258</v>
      </c>
      <c r="B558" s="70">
        <v>50766</v>
      </c>
      <c r="C558" s="70">
        <v>55118.654296000001</v>
      </c>
      <c r="D558" s="70"/>
      <c r="E558" s="70"/>
      <c r="F558" s="70"/>
      <c r="G558" s="70"/>
      <c r="H558" s="70"/>
      <c r="I558" s="70"/>
      <c r="J558" s="70">
        <v>50766</v>
      </c>
      <c r="K558" s="70">
        <v>55118.654296000001</v>
      </c>
    </row>
    <row r="559" spans="1:11" x14ac:dyDescent="0.25">
      <c r="A559" s="72">
        <v>7259</v>
      </c>
      <c r="B559" s="70">
        <v>49880</v>
      </c>
      <c r="C559" s="70">
        <v>46980.354613999996</v>
      </c>
      <c r="D559" s="70"/>
      <c r="E559" s="70"/>
      <c r="F559" s="70"/>
      <c r="G559" s="70"/>
      <c r="H559" s="70"/>
      <c r="I559" s="70"/>
      <c r="J559" s="70">
        <v>49880</v>
      </c>
      <c r="K559" s="70">
        <v>46980.354613999996</v>
      </c>
    </row>
    <row r="560" spans="1:11" x14ac:dyDescent="0.25">
      <c r="A560" s="72">
        <v>7277</v>
      </c>
      <c r="B560" s="70"/>
      <c r="C560" s="70"/>
      <c r="D560" s="70"/>
      <c r="E560" s="70"/>
      <c r="F560" s="70"/>
      <c r="G560" s="70"/>
      <c r="H560" s="70">
        <v>3800</v>
      </c>
      <c r="I560" s="70">
        <v>3513.687371</v>
      </c>
      <c r="J560" s="70">
        <v>3800</v>
      </c>
      <c r="K560" s="70">
        <v>3513.687371</v>
      </c>
    </row>
    <row r="561" spans="1:11" x14ac:dyDescent="0.25">
      <c r="A561" s="72">
        <v>7279</v>
      </c>
      <c r="B561" s="70"/>
      <c r="C561" s="70"/>
      <c r="D561" s="70"/>
      <c r="E561" s="70"/>
      <c r="F561" s="70"/>
      <c r="G561" s="70"/>
      <c r="H561" s="70">
        <v>15100</v>
      </c>
      <c r="I561" s="70">
        <v>4617.1143920000004</v>
      </c>
      <c r="J561" s="70">
        <v>15100</v>
      </c>
      <c r="K561" s="70">
        <v>4617.1143920000004</v>
      </c>
    </row>
    <row r="562" spans="1:11" x14ac:dyDescent="0.25">
      <c r="A562" s="72">
        <v>7283</v>
      </c>
      <c r="B562" s="70"/>
      <c r="C562" s="70"/>
      <c r="D562" s="70"/>
      <c r="E562" s="70"/>
      <c r="F562" s="70"/>
      <c r="G562" s="70"/>
      <c r="H562" s="70">
        <v>14600</v>
      </c>
      <c r="I562" s="70">
        <v>17780.302459999999</v>
      </c>
      <c r="J562" s="70">
        <v>14600</v>
      </c>
      <c r="K562" s="70">
        <v>17780.302459999999</v>
      </c>
    </row>
    <row r="563" spans="1:11" x14ac:dyDescent="0.25">
      <c r="A563" s="72">
        <v>7374</v>
      </c>
      <c r="B563" s="70">
        <v>69598</v>
      </c>
      <c r="C563" s="70">
        <v>73536.651856000011</v>
      </c>
      <c r="D563" s="70"/>
      <c r="E563" s="70"/>
      <c r="F563" s="70"/>
      <c r="G563" s="70"/>
      <c r="H563" s="70"/>
      <c r="I563" s="70"/>
      <c r="J563" s="70">
        <v>69598</v>
      </c>
      <c r="K563" s="70">
        <v>73536.651856000011</v>
      </c>
    </row>
    <row r="564" spans="1:11" x14ac:dyDescent="0.25">
      <c r="A564" s="72">
        <v>7375</v>
      </c>
      <c r="B564" s="70">
        <v>51626</v>
      </c>
      <c r="C564" s="70">
        <v>61621.090087999997</v>
      </c>
      <c r="D564" s="70"/>
      <c r="E564" s="70"/>
      <c r="F564" s="70"/>
      <c r="G564" s="70"/>
      <c r="H564" s="70"/>
      <c r="I564" s="70"/>
      <c r="J564" s="70">
        <v>51626</v>
      </c>
      <c r="K564" s="70">
        <v>61621.090087999997</v>
      </c>
    </row>
    <row r="565" spans="1:11" x14ac:dyDescent="0.25">
      <c r="A565" s="72">
        <v>7377</v>
      </c>
      <c r="B565" s="70">
        <v>45188</v>
      </c>
      <c r="C565" s="70">
        <v>51353.289552000002</v>
      </c>
      <c r="D565" s="70"/>
      <c r="E565" s="70"/>
      <c r="F565" s="70"/>
      <c r="G565" s="70"/>
      <c r="H565" s="70"/>
      <c r="I565" s="70"/>
      <c r="J565" s="70">
        <v>45188</v>
      </c>
      <c r="K565" s="70">
        <v>51353.289552000002</v>
      </c>
    </row>
    <row r="566" spans="1:11" x14ac:dyDescent="0.25">
      <c r="A566" s="72">
        <v>7400</v>
      </c>
      <c r="B566" s="70"/>
      <c r="C566" s="70"/>
      <c r="D566" s="70"/>
      <c r="E566" s="70"/>
      <c r="F566" s="70">
        <v>8300</v>
      </c>
      <c r="G566" s="70">
        <v>8562.4640769999987</v>
      </c>
      <c r="H566" s="70"/>
      <c r="I566" s="70"/>
      <c r="J566" s="70">
        <v>8300</v>
      </c>
      <c r="K566" s="70">
        <v>8562.4640769999987</v>
      </c>
    </row>
    <row r="567" spans="1:11" x14ac:dyDescent="0.25">
      <c r="A567" s="72">
        <v>7425</v>
      </c>
      <c r="B567" s="70"/>
      <c r="C567" s="70"/>
      <c r="D567" s="70"/>
      <c r="E567" s="70"/>
      <c r="F567" s="70">
        <v>17900</v>
      </c>
      <c r="G567" s="70">
        <v>15789.401001</v>
      </c>
      <c r="H567" s="70"/>
      <c r="I567" s="70"/>
      <c r="J567" s="70">
        <v>17900</v>
      </c>
      <c r="K567" s="70">
        <v>15789.401001</v>
      </c>
    </row>
    <row r="568" spans="1:11" x14ac:dyDescent="0.25">
      <c r="A568" s="72">
        <v>7430</v>
      </c>
      <c r="B568" s="70">
        <v>57059</v>
      </c>
      <c r="C568" s="70">
        <v>63308.564207999996</v>
      </c>
      <c r="D568" s="70"/>
      <c r="E568" s="70"/>
      <c r="F568" s="70"/>
      <c r="G568" s="70"/>
      <c r="H568" s="70"/>
      <c r="I568" s="70"/>
      <c r="J568" s="70">
        <v>57059</v>
      </c>
      <c r="K568" s="70">
        <v>63308.564207999996</v>
      </c>
    </row>
    <row r="569" spans="1:11" x14ac:dyDescent="0.25">
      <c r="A569" s="72">
        <v>7432</v>
      </c>
      <c r="B569" s="70"/>
      <c r="C569" s="70"/>
      <c r="D569" s="70"/>
      <c r="E569" s="70"/>
      <c r="F569" s="70">
        <v>26800</v>
      </c>
      <c r="G569" s="70">
        <v>22285.703996000004</v>
      </c>
      <c r="H569" s="70"/>
      <c r="I569" s="70"/>
      <c r="J569" s="70">
        <v>26800</v>
      </c>
      <c r="K569" s="70">
        <v>22285.703996000004</v>
      </c>
    </row>
    <row r="570" spans="1:11" x14ac:dyDescent="0.25">
      <c r="A570" s="72">
        <v>7435</v>
      </c>
      <c r="B570" s="70"/>
      <c r="C570" s="70"/>
      <c r="D570" s="70"/>
      <c r="E570" s="70"/>
      <c r="F570" s="70">
        <v>14000</v>
      </c>
      <c r="G570" s="70">
        <v>8215.8072319999992</v>
      </c>
      <c r="H570" s="70"/>
      <c r="I570" s="70"/>
      <c r="J570" s="70">
        <v>14000</v>
      </c>
      <c r="K570" s="70">
        <v>8215.8072319999992</v>
      </c>
    </row>
    <row r="571" spans="1:11" x14ac:dyDescent="0.25">
      <c r="A571" s="72">
        <v>7437</v>
      </c>
      <c r="B571" s="70"/>
      <c r="C571" s="70"/>
      <c r="D571" s="70"/>
      <c r="E571" s="70"/>
      <c r="F571" s="70"/>
      <c r="G571" s="70"/>
      <c r="H571" s="70">
        <v>6670</v>
      </c>
      <c r="I571" s="70">
        <v>7770.606323</v>
      </c>
      <c r="J571" s="70">
        <v>6670</v>
      </c>
      <c r="K571" s="70">
        <v>7770.606323</v>
      </c>
    </row>
    <row r="572" spans="1:11" x14ac:dyDescent="0.25">
      <c r="A572" s="72">
        <v>7440</v>
      </c>
      <c r="B572" s="70"/>
      <c r="C572" s="70"/>
      <c r="D572" s="70"/>
      <c r="E572" s="70"/>
      <c r="F572" s="70">
        <v>8800</v>
      </c>
      <c r="G572" s="70">
        <v>5120.1043360000003</v>
      </c>
      <c r="H572" s="70"/>
      <c r="I572" s="70"/>
      <c r="J572" s="70">
        <v>8800</v>
      </c>
      <c r="K572" s="70">
        <v>5120.1043360000003</v>
      </c>
    </row>
    <row r="573" spans="1:11" x14ac:dyDescent="0.25">
      <c r="A573" s="72">
        <v>7448</v>
      </c>
      <c r="B573" s="70"/>
      <c r="C573" s="70"/>
      <c r="D573" s="70"/>
      <c r="E573" s="70"/>
      <c r="F573" s="70"/>
      <c r="G573" s="70"/>
      <c r="H573" s="70">
        <v>11000</v>
      </c>
      <c r="I573" s="70">
        <v>8961.4396209999995</v>
      </c>
      <c r="J573" s="70">
        <v>11000</v>
      </c>
      <c r="K573" s="70">
        <v>8961.4396209999995</v>
      </c>
    </row>
    <row r="574" spans="1:11" x14ac:dyDescent="0.25">
      <c r="A574" s="72">
        <v>7496</v>
      </c>
      <c r="B574" s="70"/>
      <c r="C574" s="70"/>
      <c r="D574" s="70"/>
      <c r="E574" s="70"/>
      <c r="F574" s="70">
        <v>20400</v>
      </c>
      <c r="G574" s="70">
        <v>24120.980192999999</v>
      </c>
      <c r="H574" s="70"/>
      <c r="I574" s="70"/>
      <c r="J574" s="70">
        <v>20400</v>
      </c>
      <c r="K574" s="70">
        <v>24120.980192999999</v>
      </c>
    </row>
    <row r="575" spans="1:11" x14ac:dyDescent="0.25">
      <c r="A575" s="72">
        <v>7497</v>
      </c>
      <c r="B575" s="70">
        <v>60316</v>
      </c>
      <c r="C575" s="70">
        <v>63308.564207999996</v>
      </c>
      <c r="D575" s="70"/>
      <c r="E575" s="70"/>
      <c r="F575" s="70"/>
      <c r="G575" s="70"/>
      <c r="H575" s="70"/>
      <c r="I575" s="70"/>
      <c r="J575" s="70">
        <v>60316</v>
      </c>
      <c r="K575" s="70">
        <v>63308.564207999996</v>
      </c>
    </row>
    <row r="576" spans="1:11" x14ac:dyDescent="0.25">
      <c r="A576" s="72">
        <v>7501</v>
      </c>
      <c r="B576" s="70">
        <v>41779</v>
      </c>
      <c r="C576" s="70">
        <v>53140.517088999994</v>
      </c>
      <c r="D576" s="70"/>
      <c r="E576" s="70"/>
      <c r="F576" s="70"/>
      <c r="G576" s="70"/>
      <c r="H576" s="70"/>
      <c r="I576" s="70"/>
      <c r="J576" s="70">
        <v>41779</v>
      </c>
      <c r="K576" s="70">
        <v>53140.517088999994</v>
      </c>
    </row>
    <row r="577" spans="1:11" x14ac:dyDescent="0.25">
      <c r="A577" s="72">
        <v>7514</v>
      </c>
      <c r="B577" s="70">
        <v>49729</v>
      </c>
      <c r="C577" s="70">
        <v>43192.355591</v>
      </c>
      <c r="D577" s="70"/>
      <c r="E577" s="70"/>
      <c r="F577" s="70"/>
      <c r="G577" s="70"/>
      <c r="H577" s="70"/>
      <c r="I577" s="70"/>
      <c r="J577" s="70">
        <v>49729</v>
      </c>
      <c r="K577" s="70">
        <v>43192.355591</v>
      </c>
    </row>
    <row r="578" spans="1:11" x14ac:dyDescent="0.25">
      <c r="A578" s="72">
        <v>7521</v>
      </c>
      <c r="B578" s="70"/>
      <c r="C578" s="70"/>
      <c r="D578" s="70"/>
      <c r="E578" s="70"/>
      <c r="F578" s="70"/>
      <c r="G578" s="70"/>
      <c r="H578" s="70">
        <v>11743</v>
      </c>
      <c r="I578" s="70">
        <v>7258.2888739999999</v>
      </c>
      <c r="J578" s="70">
        <v>11743</v>
      </c>
      <c r="K578" s="70">
        <v>7258.2888739999999</v>
      </c>
    </row>
    <row r="579" spans="1:11" x14ac:dyDescent="0.25">
      <c r="A579" s="72">
        <v>7525</v>
      </c>
      <c r="B579" s="70">
        <v>55066</v>
      </c>
      <c r="C579" s="70">
        <v>53131.356688999993</v>
      </c>
      <c r="D579" s="70"/>
      <c r="E579" s="70"/>
      <c r="F579" s="70"/>
      <c r="G579" s="70"/>
      <c r="H579" s="70"/>
      <c r="I579" s="70"/>
      <c r="J579" s="70">
        <v>55066</v>
      </c>
      <c r="K579" s="70">
        <v>53131.356688999993</v>
      </c>
    </row>
    <row r="580" spans="1:11" x14ac:dyDescent="0.25">
      <c r="A580" s="72">
        <v>7565</v>
      </c>
      <c r="B580" s="70"/>
      <c r="C580" s="70"/>
      <c r="D580" s="70"/>
      <c r="E580" s="70"/>
      <c r="F580" s="70">
        <v>13900</v>
      </c>
      <c r="G580" s="70">
        <v>16406.848846000001</v>
      </c>
      <c r="H580" s="70"/>
      <c r="I580" s="70"/>
      <c r="J580" s="70">
        <v>13900</v>
      </c>
      <c r="K580" s="70">
        <v>16406.848846000001</v>
      </c>
    </row>
    <row r="581" spans="1:11" x14ac:dyDescent="0.25">
      <c r="A581" s="72">
        <v>7569</v>
      </c>
      <c r="B581" s="70"/>
      <c r="C581" s="70"/>
      <c r="D581" s="70"/>
      <c r="E581" s="70"/>
      <c r="F581" s="70">
        <v>17100</v>
      </c>
      <c r="G581" s="70">
        <v>17024.237829999998</v>
      </c>
      <c r="H581" s="70"/>
      <c r="I581" s="70"/>
      <c r="J581" s="70">
        <v>17100</v>
      </c>
      <c r="K581" s="70">
        <v>17024.237829999998</v>
      </c>
    </row>
    <row r="582" spans="1:11" x14ac:dyDescent="0.25">
      <c r="A582" s="72">
        <v>7573</v>
      </c>
      <c r="B582" s="70"/>
      <c r="C582" s="70"/>
      <c r="D582" s="70"/>
      <c r="E582" s="70"/>
      <c r="F582" s="70">
        <v>15700</v>
      </c>
      <c r="G582" s="70">
        <v>14100.898965</v>
      </c>
      <c r="H582" s="70"/>
      <c r="I582" s="70"/>
      <c r="J582" s="70">
        <v>15700</v>
      </c>
      <c r="K582" s="70">
        <v>14100.898965</v>
      </c>
    </row>
    <row r="583" spans="1:11" x14ac:dyDescent="0.25">
      <c r="A583" s="72">
        <v>7585</v>
      </c>
      <c r="B583" s="70"/>
      <c r="C583" s="70"/>
      <c r="D583" s="70"/>
      <c r="E583" s="70"/>
      <c r="F583" s="70">
        <v>21875</v>
      </c>
      <c r="G583" s="70">
        <v>20878.370437999998</v>
      </c>
      <c r="H583" s="70"/>
      <c r="I583" s="70"/>
      <c r="J583" s="70">
        <v>21875</v>
      </c>
      <c r="K583" s="70">
        <v>20878.370437999998</v>
      </c>
    </row>
    <row r="584" spans="1:11" x14ac:dyDescent="0.25">
      <c r="A584" s="72">
        <v>7636</v>
      </c>
      <c r="B584" s="70">
        <v>32687</v>
      </c>
      <c r="C584" s="70">
        <v>26328.084778</v>
      </c>
      <c r="D584" s="70"/>
      <c r="E584" s="70"/>
      <c r="F584" s="70"/>
      <c r="G584" s="70"/>
      <c r="H584" s="70"/>
      <c r="I584" s="70"/>
      <c r="J584" s="70">
        <v>32687</v>
      </c>
      <c r="K584" s="70">
        <v>26328.084778</v>
      </c>
    </row>
    <row r="585" spans="1:11" x14ac:dyDescent="0.25">
      <c r="A585" s="72">
        <v>7648</v>
      </c>
      <c r="B585" s="70"/>
      <c r="C585" s="70"/>
      <c r="D585" s="70"/>
      <c r="E585" s="70"/>
      <c r="F585" s="70">
        <v>28100</v>
      </c>
      <c r="G585" s="70">
        <v>36820.974426000001</v>
      </c>
      <c r="H585" s="70"/>
      <c r="I585" s="70"/>
      <c r="J585" s="70">
        <v>28100</v>
      </c>
      <c r="K585" s="70">
        <v>36820.974426000001</v>
      </c>
    </row>
    <row r="586" spans="1:11" x14ac:dyDescent="0.25">
      <c r="A586" s="72">
        <v>7653</v>
      </c>
      <c r="B586" s="70"/>
      <c r="C586" s="70"/>
      <c r="D586" s="70"/>
      <c r="E586" s="70"/>
      <c r="F586" s="70">
        <v>29400</v>
      </c>
      <c r="G586" s="70">
        <v>42625.785155999998</v>
      </c>
      <c r="H586" s="70"/>
      <c r="I586" s="70"/>
      <c r="J586" s="70">
        <v>29400</v>
      </c>
      <c r="K586" s="70">
        <v>42625.785155999998</v>
      </c>
    </row>
    <row r="587" spans="1:11" x14ac:dyDescent="0.25">
      <c r="A587" s="72">
        <v>7664</v>
      </c>
      <c r="B587" s="70">
        <v>37337</v>
      </c>
      <c r="C587" s="70">
        <v>37509.911375999996</v>
      </c>
      <c r="D587" s="70"/>
      <c r="E587" s="70"/>
      <c r="F587" s="70"/>
      <c r="G587" s="70"/>
      <c r="H587" s="70"/>
      <c r="I587" s="70"/>
      <c r="J587" s="70">
        <v>37337</v>
      </c>
      <c r="K587" s="70">
        <v>37509.911375999996</v>
      </c>
    </row>
    <row r="588" spans="1:11" x14ac:dyDescent="0.25">
      <c r="A588" s="72">
        <v>7665</v>
      </c>
      <c r="B588" s="70">
        <v>32510</v>
      </c>
      <c r="C588" s="70">
        <v>31383.527466</v>
      </c>
      <c r="D588" s="70"/>
      <c r="E588" s="70"/>
      <c r="F588" s="70"/>
      <c r="G588" s="70"/>
      <c r="H588" s="70"/>
      <c r="I588" s="70"/>
      <c r="J588" s="70">
        <v>32510</v>
      </c>
      <c r="K588" s="70">
        <v>31383.527466</v>
      </c>
    </row>
    <row r="589" spans="1:11" x14ac:dyDescent="0.25">
      <c r="A589" s="72">
        <v>7666</v>
      </c>
      <c r="B589" s="70">
        <v>46982</v>
      </c>
      <c r="C589" s="70">
        <v>45716.105224999999</v>
      </c>
      <c r="D589" s="70"/>
      <c r="E589" s="70"/>
      <c r="F589" s="70"/>
      <c r="G589" s="70"/>
      <c r="H589" s="70"/>
      <c r="I589" s="70"/>
      <c r="J589" s="70">
        <v>46982</v>
      </c>
      <c r="K589" s="70">
        <v>45716.105224999999</v>
      </c>
    </row>
    <row r="590" spans="1:11" x14ac:dyDescent="0.25">
      <c r="A590" s="72">
        <v>7706</v>
      </c>
      <c r="B590" s="70"/>
      <c r="C590" s="70"/>
      <c r="D590" s="70"/>
      <c r="E590" s="70"/>
      <c r="F590" s="70">
        <v>17400</v>
      </c>
      <c r="G590" s="70">
        <v>8286.1888820000004</v>
      </c>
      <c r="H590" s="70"/>
      <c r="I590" s="70"/>
      <c r="J590" s="70">
        <v>17400</v>
      </c>
      <c r="K590" s="70">
        <v>8286.1888820000004</v>
      </c>
    </row>
    <row r="591" spans="1:11" x14ac:dyDescent="0.25">
      <c r="A591" s="72">
        <v>7707</v>
      </c>
      <c r="B591" s="70"/>
      <c r="C591" s="70"/>
      <c r="D591" s="70"/>
      <c r="E591" s="70"/>
      <c r="F591" s="70"/>
      <c r="G591" s="70"/>
      <c r="H591" s="70">
        <v>16600</v>
      </c>
      <c r="I591" s="70">
        <v>10730.915763000001</v>
      </c>
      <c r="J591" s="70">
        <v>16600</v>
      </c>
      <c r="K591" s="70">
        <v>10730.915763000001</v>
      </c>
    </row>
    <row r="592" spans="1:11" x14ac:dyDescent="0.25">
      <c r="A592" s="72">
        <v>7710</v>
      </c>
      <c r="B592" s="70"/>
      <c r="C592" s="70"/>
      <c r="D592" s="70"/>
      <c r="E592" s="70"/>
      <c r="F592" s="70">
        <v>14200</v>
      </c>
      <c r="G592" s="70">
        <v>14725.285</v>
      </c>
      <c r="H592" s="70"/>
      <c r="I592" s="70"/>
      <c r="J592" s="70">
        <v>14200</v>
      </c>
      <c r="K592" s="70">
        <v>14725.285</v>
      </c>
    </row>
    <row r="593" spans="1:11" x14ac:dyDescent="0.25">
      <c r="A593" s="72">
        <v>7724</v>
      </c>
      <c r="B593" s="70">
        <v>42960</v>
      </c>
      <c r="C593" s="70">
        <v>43799.091675999996</v>
      </c>
      <c r="D593" s="70"/>
      <c r="E593" s="70"/>
      <c r="F593" s="70"/>
      <c r="G593" s="70"/>
      <c r="H593" s="70"/>
      <c r="I593" s="70"/>
      <c r="J593" s="70">
        <v>42960</v>
      </c>
      <c r="K593" s="70">
        <v>43799.091675999996</v>
      </c>
    </row>
    <row r="594" spans="1:11" x14ac:dyDescent="0.25">
      <c r="A594" s="72">
        <v>7742</v>
      </c>
      <c r="B594" s="70"/>
      <c r="C594" s="70"/>
      <c r="D594" s="70"/>
      <c r="E594" s="70"/>
      <c r="F594" s="70">
        <v>1359</v>
      </c>
      <c r="G594" s="70">
        <v>2474.6885090000001</v>
      </c>
      <c r="H594" s="70"/>
      <c r="I594" s="70"/>
      <c r="J594" s="70">
        <v>1359</v>
      </c>
      <c r="K594" s="70">
        <v>2474.6885090000001</v>
      </c>
    </row>
    <row r="595" spans="1:11" x14ac:dyDescent="0.25">
      <c r="A595" s="72">
        <v>7744</v>
      </c>
      <c r="B595" s="70"/>
      <c r="C595" s="70"/>
      <c r="D595" s="70"/>
      <c r="E595" s="70"/>
      <c r="F595" s="70">
        <v>50785</v>
      </c>
      <c r="G595" s="70">
        <v>32116.531311999999</v>
      </c>
      <c r="H595" s="70"/>
      <c r="I595" s="70"/>
      <c r="J595" s="70">
        <v>50785</v>
      </c>
      <c r="K595" s="70">
        <v>32116.531311999999</v>
      </c>
    </row>
    <row r="596" spans="1:11" x14ac:dyDescent="0.25">
      <c r="A596" s="72">
        <v>7755</v>
      </c>
      <c r="B596" s="70"/>
      <c r="C596" s="70"/>
      <c r="D596" s="70"/>
      <c r="E596" s="70"/>
      <c r="F596" s="70">
        <v>9600</v>
      </c>
      <c r="G596" s="70">
        <v>5451.7077440000003</v>
      </c>
      <c r="H596" s="70"/>
      <c r="I596" s="70"/>
      <c r="J596" s="70">
        <v>9600</v>
      </c>
      <c r="K596" s="70">
        <v>5451.7077440000003</v>
      </c>
    </row>
    <row r="597" spans="1:11" x14ac:dyDescent="0.25">
      <c r="A597" s="72">
        <v>7762</v>
      </c>
      <c r="B597" s="70"/>
      <c r="C597" s="70"/>
      <c r="D597" s="70"/>
      <c r="E597" s="70"/>
      <c r="F597" s="70">
        <v>18100</v>
      </c>
      <c r="G597" s="70">
        <v>13554.949936000001</v>
      </c>
      <c r="H597" s="70"/>
      <c r="I597" s="70"/>
      <c r="J597" s="70">
        <v>18100</v>
      </c>
      <c r="K597" s="70">
        <v>13554.949936000001</v>
      </c>
    </row>
    <row r="598" spans="1:11" x14ac:dyDescent="0.25">
      <c r="A598" s="72">
        <v>7772</v>
      </c>
      <c r="B598" s="70">
        <v>51824</v>
      </c>
      <c r="C598" s="70">
        <v>61621.090087999997</v>
      </c>
      <c r="D598" s="70"/>
      <c r="E598" s="70"/>
      <c r="F598" s="70"/>
      <c r="G598" s="70"/>
      <c r="H598" s="70"/>
      <c r="I598" s="70"/>
      <c r="J598" s="70">
        <v>51824</v>
      </c>
      <c r="K598" s="70">
        <v>61621.090087999997</v>
      </c>
    </row>
    <row r="599" spans="1:11" x14ac:dyDescent="0.25">
      <c r="A599" s="72">
        <v>7800</v>
      </c>
      <c r="B599" s="70"/>
      <c r="C599" s="70"/>
      <c r="D599" s="70"/>
      <c r="E599" s="70"/>
      <c r="F599" s="70"/>
      <c r="G599" s="70"/>
      <c r="H599" s="70">
        <v>14200</v>
      </c>
      <c r="I599" s="70">
        <v>6479.1656660000008</v>
      </c>
      <c r="J599" s="70">
        <v>14200</v>
      </c>
      <c r="K599" s="70">
        <v>6479.1656660000008</v>
      </c>
    </row>
    <row r="600" spans="1:11" x14ac:dyDescent="0.25">
      <c r="A600" s="72">
        <v>7828</v>
      </c>
      <c r="B600" s="70"/>
      <c r="C600" s="70"/>
      <c r="D600" s="70"/>
      <c r="E600" s="70"/>
      <c r="F600" s="70">
        <v>17342</v>
      </c>
      <c r="G600" s="70">
        <v>18530.253538999998</v>
      </c>
      <c r="H600" s="70"/>
      <c r="I600" s="70"/>
      <c r="J600" s="70">
        <v>17342</v>
      </c>
      <c r="K600" s="70">
        <v>18530.253538999998</v>
      </c>
    </row>
    <row r="601" spans="1:11" x14ac:dyDescent="0.25">
      <c r="A601" s="72">
        <v>7838</v>
      </c>
      <c r="B601" s="70"/>
      <c r="C601" s="70"/>
      <c r="D601" s="70"/>
      <c r="E601" s="70"/>
      <c r="F601" s="70"/>
      <c r="G601" s="70"/>
      <c r="H601" s="70">
        <v>4938</v>
      </c>
      <c r="I601" s="70">
        <v>2163.9392339999999</v>
      </c>
      <c r="J601" s="70">
        <v>4938</v>
      </c>
      <c r="K601" s="70">
        <v>2163.9392339999999</v>
      </c>
    </row>
    <row r="602" spans="1:11" x14ac:dyDescent="0.25">
      <c r="A602" s="72">
        <v>7867</v>
      </c>
      <c r="B602" s="70"/>
      <c r="C602" s="70"/>
      <c r="D602" s="70"/>
      <c r="E602" s="70"/>
      <c r="F602" s="70">
        <v>955</v>
      </c>
      <c r="G602" s="70">
        <v>3184.0516290000005</v>
      </c>
      <c r="H602" s="70"/>
      <c r="I602" s="70"/>
      <c r="J602" s="70">
        <v>955</v>
      </c>
      <c r="K602" s="70">
        <v>3184.0516290000005</v>
      </c>
    </row>
    <row r="603" spans="1:11" x14ac:dyDescent="0.25">
      <c r="A603" s="72">
        <v>7872</v>
      </c>
      <c r="B603" s="70">
        <v>50628</v>
      </c>
      <c r="C603" s="70">
        <v>53251.890138000002</v>
      </c>
      <c r="D603" s="70"/>
      <c r="E603" s="70"/>
      <c r="F603" s="70"/>
      <c r="G603" s="70"/>
      <c r="H603" s="70"/>
      <c r="I603" s="70"/>
      <c r="J603" s="70">
        <v>50628</v>
      </c>
      <c r="K603" s="70">
        <v>53251.890138000002</v>
      </c>
    </row>
    <row r="604" spans="1:11" x14ac:dyDescent="0.25">
      <c r="A604" s="72">
        <v>7873</v>
      </c>
      <c r="B604" s="70">
        <v>68789</v>
      </c>
      <c r="C604" s="70">
        <v>66143.333495999992</v>
      </c>
      <c r="D604" s="70"/>
      <c r="E604" s="70"/>
      <c r="F604" s="70"/>
      <c r="G604" s="70"/>
      <c r="H604" s="70"/>
      <c r="I604" s="70"/>
      <c r="J604" s="70">
        <v>68789</v>
      </c>
      <c r="K604" s="70">
        <v>66143.333495999992</v>
      </c>
    </row>
    <row r="605" spans="1:11" x14ac:dyDescent="0.25">
      <c r="A605" s="72">
        <v>7877</v>
      </c>
      <c r="B605" s="70"/>
      <c r="C605" s="70"/>
      <c r="D605" s="70"/>
      <c r="E605" s="70"/>
      <c r="F605" s="70">
        <v>22500</v>
      </c>
      <c r="G605" s="70">
        <v>31463.930297999999</v>
      </c>
      <c r="H605" s="70"/>
      <c r="I605" s="70"/>
      <c r="J605" s="70">
        <v>22500</v>
      </c>
      <c r="K605" s="70">
        <v>31463.930297999999</v>
      </c>
    </row>
    <row r="606" spans="1:11" x14ac:dyDescent="0.25">
      <c r="A606" s="72">
        <v>7893</v>
      </c>
      <c r="B606" s="70"/>
      <c r="C606" s="70"/>
      <c r="D606" s="70"/>
      <c r="E606" s="70"/>
      <c r="F606" s="70"/>
      <c r="G606" s="70"/>
      <c r="H606" s="70">
        <v>9100</v>
      </c>
      <c r="I606" s="70">
        <v>8095.8404460000002</v>
      </c>
      <c r="J606" s="70">
        <v>9100</v>
      </c>
      <c r="K606" s="70">
        <v>8095.8404460000002</v>
      </c>
    </row>
    <row r="607" spans="1:11" x14ac:dyDescent="0.25">
      <c r="A607" s="72">
        <v>7919</v>
      </c>
      <c r="B607" s="70"/>
      <c r="C607" s="70"/>
      <c r="D607" s="70"/>
      <c r="E607" s="70"/>
      <c r="F607" s="70">
        <v>19200</v>
      </c>
      <c r="G607" s="70">
        <v>27223.936952000004</v>
      </c>
      <c r="H607" s="70"/>
      <c r="I607" s="70"/>
      <c r="J607" s="70">
        <v>19200</v>
      </c>
      <c r="K607" s="70">
        <v>27223.936952000004</v>
      </c>
    </row>
    <row r="608" spans="1:11" x14ac:dyDescent="0.25">
      <c r="A608" s="72">
        <v>7940</v>
      </c>
      <c r="B608" s="70"/>
      <c r="C608" s="70"/>
      <c r="D608" s="70"/>
      <c r="E608" s="70"/>
      <c r="F608" s="70"/>
      <c r="G608" s="70"/>
      <c r="H608" s="70">
        <v>5200</v>
      </c>
      <c r="I608" s="70">
        <v>4067.8106319999997</v>
      </c>
      <c r="J608" s="70">
        <v>5200</v>
      </c>
      <c r="K608" s="70">
        <v>4067.8106319999997</v>
      </c>
    </row>
    <row r="609" spans="1:11" x14ac:dyDescent="0.25">
      <c r="A609" s="72">
        <v>7949</v>
      </c>
      <c r="B609" s="70"/>
      <c r="C609" s="70"/>
      <c r="D609" s="70"/>
      <c r="E609" s="70"/>
      <c r="F609" s="70">
        <v>20600</v>
      </c>
      <c r="G609" s="70">
        <v>32910.223999000002</v>
      </c>
      <c r="H609" s="70"/>
      <c r="I609" s="70"/>
      <c r="J609" s="70">
        <v>20600</v>
      </c>
      <c r="K609" s="70">
        <v>32910.223999000002</v>
      </c>
    </row>
    <row r="610" spans="1:11" x14ac:dyDescent="0.25">
      <c r="A610" s="72">
        <v>7980</v>
      </c>
      <c r="B610" s="70"/>
      <c r="C610" s="70"/>
      <c r="D610" s="70"/>
      <c r="E610" s="70"/>
      <c r="F610" s="70"/>
      <c r="G610" s="70"/>
      <c r="H610" s="70">
        <v>4869</v>
      </c>
      <c r="I610" s="70">
        <v>4883.1694889999999</v>
      </c>
      <c r="J610" s="70">
        <v>4869</v>
      </c>
      <c r="K610" s="70">
        <v>4883.1694889999999</v>
      </c>
    </row>
    <row r="611" spans="1:11" x14ac:dyDescent="0.25">
      <c r="A611" s="72">
        <v>7998</v>
      </c>
      <c r="B611" s="70"/>
      <c r="C611" s="70"/>
      <c r="D611" s="70"/>
      <c r="E611" s="70"/>
      <c r="F611" s="70"/>
      <c r="G611" s="70"/>
      <c r="H611" s="70">
        <v>7679</v>
      </c>
      <c r="I611" s="70">
        <v>7681.9285049999999</v>
      </c>
      <c r="J611" s="70">
        <v>7679</v>
      </c>
      <c r="K611" s="70">
        <v>7681.9285049999999</v>
      </c>
    </row>
    <row r="612" spans="1:11" x14ac:dyDescent="0.25">
      <c r="A612" s="72">
        <v>8000</v>
      </c>
      <c r="B612" s="70"/>
      <c r="C612" s="70"/>
      <c r="D612" s="70"/>
      <c r="E612" s="70"/>
      <c r="F612" s="70"/>
      <c r="G612" s="70"/>
      <c r="H612" s="70">
        <v>11884</v>
      </c>
      <c r="I612" s="70">
        <v>19044.901094000001</v>
      </c>
      <c r="J612" s="70">
        <v>11884</v>
      </c>
      <c r="K612" s="70">
        <v>19044.901094000001</v>
      </c>
    </row>
    <row r="613" spans="1:11" x14ac:dyDescent="0.25">
      <c r="A613" s="72">
        <v>8011</v>
      </c>
      <c r="B613" s="70"/>
      <c r="C613" s="70"/>
      <c r="D613" s="70"/>
      <c r="E613" s="70"/>
      <c r="F613" s="70">
        <v>27797</v>
      </c>
      <c r="G613" s="70">
        <v>23671.435181000001</v>
      </c>
      <c r="H613" s="70"/>
      <c r="I613" s="70"/>
      <c r="J613" s="70">
        <v>27797</v>
      </c>
      <c r="K613" s="70">
        <v>23671.435181000001</v>
      </c>
    </row>
    <row r="614" spans="1:11" x14ac:dyDescent="0.25">
      <c r="A614" s="72">
        <v>8024</v>
      </c>
      <c r="B614" s="70"/>
      <c r="C614" s="70"/>
      <c r="D614" s="70"/>
      <c r="E614" s="70"/>
      <c r="F614" s="70">
        <v>8707</v>
      </c>
      <c r="G614" s="70">
        <v>10046.547128</v>
      </c>
      <c r="H614" s="70"/>
      <c r="I614" s="70"/>
      <c r="J614" s="70">
        <v>8707</v>
      </c>
      <c r="K614" s="70">
        <v>10046.547128</v>
      </c>
    </row>
    <row r="615" spans="1:11" x14ac:dyDescent="0.25">
      <c r="A615" s="72">
        <v>8034</v>
      </c>
      <c r="B615" s="70"/>
      <c r="C615" s="70"/>
      <c r="D615" s="70"/>
      <c r="E615" s="70"/>
      <c r="F615" s="70"/>
      <c r="G615" s="70"/>
      <c r="H615" s="70">
        <v>8700</v>
      </c>
      <c r="I615" s="70">
        <v>5893.4593850000001</v>
      </c>
      <c r="J615" s="70">
        <v>8700</v>
      </c>
      <c r="K615" s="70">
        <v>5893.4593850000001</v>
      </c>
    </row>
    <row r="616" spans="1:11" x14ac:dyDescent="0.25">
      <c r="A616" s="72">
        <v>8042</v>
      </c>
      <c r="B616" s="70">
        <v>76592</v>
      </c>
      <c r="C616" s="70">
        <v>84515.330077999999</v>
      </c>
      <c r="D616" s="70"/>
      <c r="E616" s="70"/>
      <c r="F616" s="70"/>
      <c r="G616" s="70"/>
      <c r="H616" s="70"/>
      <c r="I616" s="70"/>
      <c r="J616" s="70">
        <v>76592</v>
      </c>
      <c r="K616" s="70">
        <v>84515.330077999999</v>
      </c>
    </row>
    <row r="617" spans="1:11" x14ac:dyDescent="0.25">
      <c r="A617" s="72">
        <v>8051</v>
      </c>
      <c r="B617" s="70"/>
      <c r="C617" s="70"/>
      <c r="D617" s="70"/>
      <c r="E617" s="70"/>
      <c r="F617" s="70">
        <v>21200</v>
      </c>
      <c r="G617" s="70">
        <v>18469.120450999999</v>
      </c>
      <c r="H617" s="70"/>
      <c r="I617" s="70"/>
      <c r="J617" s="70">
        <v>21200</v>
      </c>
      <c r="K617" s="70">
        <v>18469.120450999999</v>
      </c>
    </row>
    <row r="618" spans="1:11" x14ac:dyDescent="0.25">
      <c r="A618" s="72">
        <v>8054</v>
      </c>
      <c r="B618" s="70">
        <v>76370</v>
      </c>
      <c r="C618" s="70">
        <v>82144.660644999996</v>
      </c>
      <c r="D618" s="70"/>
      <c r="E618" s="70"/>
      <c r="F618" s="70"/>
      <c r="G618" s="70"/>
      <c r="H618" s="70"/>
      <c r="I618" s="70"/>
      <c r="J618" s="70">
        <v>76370</v>
      </c>
      <c r="K618" s="70">
        <v>82144.660644999996</v>
      </c>
    </row>
    <row r="619" spans="1:11" x14ac:dyDescent="0.25">
      <c r="A619" s="72">
        <v>8056</v>
      </c>
      <c r="B619" s="70">
        <v>84102</v>
      </c>
      <c r="C619" s="70">
        <v>87905.460449999999</v>
      </c>
      <c r="D619" s="70"/>
      <c r="E619" s="70"/>
      <c r="F619" s="70"/>
      <c r="G619" s="70"/>
      <c r="H619" s="70"/>
      <c r="I619" s="70"/>
      <c r="J619" s="70">
        <v>84102</v>
      </c>
      <c r="K619" s="70">
        <v>87905.460449999999</v>
      </c>
    </row>
    <row r="620" spans="1:11" x14ac:dyDescent="0.25">
      <c r="A620" s="72">
        <v>8057</v>
      </c>
      <c r="B620" s="70">
        <v>73181</v>
      </c>
      <c r="C620" s="70">
        <v>78937.121094000002</v>
      </c>
      <c r="D620" s="70"/>
      <c r="E620" s="70"/>
      <c r="F620" s="70"/>
      <c r="G620" s="70"/>
      <c r="H620" s="70"/>
      <c r="I620" s="70"/>
      <c r="J620" s="70">
        <v>73181</v>
      </c>
      <c r="K620" s="70">
        <v>78937.121094000002</v>
      </c>
    </row>
    <row r="621" spans="1:11" x14ac:dyDescent="0.25">
      <c r="A621" s="72">
        <v>8058</v>
      </c>
      <c r="B621" s="70">
        <v>69572</v>
      </c>
      <c r="C621" s="70">
        <v>67753.282472000006</v>
      </c>
      <c r="D621" s="70"/>
      <c r="E621" s="70"/>
      <c r="F621" s="70"/>
      <c r="G621" s="70"/>
      <c r="H621" s="70"/>
      <c r="I621" s="70"/>
      <c r="J621" s="70">
        <v>69572</v>
      </c>
      <c r="K621" s="70">
        <v>67753.282472000006</v>
      </c>
    </row>
    <row r="622" spans="1:11" x14ac:dyDescent="0.25">
      <c r="A622" s="72">
        <v>8059</v>
      </c>
      <c r="B622" s="70">
        <v>63451</v>
      </c>
      <c r="C622" s="70">
        <v>58894.033933999992</v>
      </c>
      <c r="D622" s="70"/>
      <c r="E622" s="70"/>
      <c r="F622" s="70"/>
      <c r="G622" s="70"/>
      <c r="H622" s="70"/>
      <c r="I622" s="70"/>
      <c r="J622" s="70">
        <v>63451</v>
      </c>
      <c r="K622" s="70">
        <v>58894.033933999992</v>
      </c>
    </row>
    <row r="623" spans="1:11" x14ac:dyDescent="0.25">
      <c r="A623" s="72">
        <v>8082</v>
      </c>
      <c r="B623" s="70"/>
      <c r="C623" s="70"/>
      <c r="D623" s="70"/>
      <c r="E623" s="70"/>
      <c r="F623" s="70">
        <v>2421</v>
      </c>
      <c r="G623" s="70">
        <v>5520.9854429999996</v>
      </c>
      <c r="H623" s="70"/>
      <c r="I623" s="70"/>
      <c r="J623" s="70">
        <v>2421</v>
      </c>
      <c r="K623" s="70">
        <v>5520.9854429999996</v>
      </c>
    </row>
    <row r="624" spans="1:11" x14ac:dyDescent="0.25">
      <c r="A624" s="72">
        <v>8084</v>
      </c>
      <c r="B624" s="70"/>
      <c r="C624" s="70"/>
      <c r="D624" s="70"/>
      <c r="E624" s="70"/>
      <c r="F624" s="70">
        <v>2940</v>
      </c>
      <c r="G624" s="70">
        <v>5093.2568209999999</v>
      </c>
      <c r="H624" s="70"/>
      <c r="I624" s="70"/>
      <c r="J624" s="70">
        <v>2940</v>
      </c>
      <c r="K624" s="70">
        <v>5093.2568209999999</v>
      </c>
    </row>
    <row r="625" spans="1:11" x14ac:dyDescent="0.25">
      <c r="A625" s="72">
        <v>8090</v>
      </c>
      <c r="B625" s="70"/>
      <c r="C625" s="70"/>
      <c r="D625" s="70"/>
      <c r="E625" s="70"/>
      <c r="F625" s="70"/>
      <c r="G625" s="70"/>
      <c r="H625" s="70">
        <v>2493</v>
      </c>
      <c r="I625" s="70">
        <v>4379.6791869999997</v>
      </c>
      <c r="J625" s="70">
        <v>2493</v>
      </c>
      <c r="K625" s="70">
        <v>4379.6791869999997</v>
      </c>
    </row>
    <row r="626" spans="1:11" x14ac:dyDescent="0.25">
      <c r="A626" s="72">
        <v>8101</v>
      </c>
      <c r="B626" s="70"/>
      <c r="C626" s="70"/>
      <c r="D626" s="70"/>
      <c r="E626" s="70"/>
      <c r="F626" s="70"/>
      <c r="G626" s="70"/>
      <c r="H626" s="70">
        <v>5281</v>
      </c>
      <c r="I626" s="70">
        <v>7598.1260650000004</v>
      </c>
      <c r="J626" s="70">
        <v>5281</v>
      </c>
      <c r="K626" s="70">
        <v>7598.1260650000004</v>
      </c>
    </row>
    <row r="627" spans="1:11" x14ac:dyDescent="0.25">
      <c r="A627" s="72">
        <v>8103</v>
      </c>
      <c r="B627" s="70">
        <v>52138</v>
      </c>
      <c r="C627" s="70">
        <v>66244.214842999994</v>
      </c>
      <c r="D627" s="70"/>
      <c r="E627" s="70"/>
      <c r="F627" s="70"/>
      <c r="G627" s="70"/>
      <c r="H627" s="70"/>
      <c r="I627" s="70"/>
      <c r="J627" s="70">
        <v>52138</v>
      </c>
      <c r="K627" s="70">
        <v>66244.214842999994</v>
      </c>
    </row>
    <row r="628" spans="1:11" x14ac:dyDescent="0.25">
      <c r="A628" s="72">
        <v>8158</v>
      </c>
      <c r="B628" s="70"/>
      <c r="C628" s="70"/>
      <c r="D628" s="70"/>
      <c r="E628" s="70"/>
      <c r="F628" s="70">
        <v>21172</v>
      </c>
      <c r="G628" s="70">
        <v>18902.687613999999</v>
      </c>
      <c r="H628" s="70"/>
      <c r="I628" s="70"/>
      <c r="J628" s="70">
        <v>21172</v>
      </c>
      <c r="K628" s="70">
        <v>18902.687613999999</v>
      </c>
    </row>
    <row r="629" spans="1:11" x14ac:dyDescent="0.25">
      <c r="A629" s="72">
        <v>8185</v>
      </c>
      <c r="B629" s="70">
        <v>23716</v>
      </c>
      <c r="C629" s="70">
        <v>21419.794281000002</v>
      </c>
      <c r="D629" s="70"/>
      <c r="E629" s="70"/>
      <c r="F629" s="70"/>
      <c r="G629" s="70"/>
      <c r="H629" s="70"/>
      <c r="I629" s="70"/>
      <c r="J629" s="70">
        <v>23716</v>
      </c>
      <c r="K629" s="70">
        <v>21419.794281000002</v>
      </c>
    </row>
    <row r="630" spans="1:11" x14ac:dyDescent="0.25">
      <c r="A630" s="72">
        <v>8213</v>
      </c>
      <c r="B630" s="70"/>
      <c r="C630" s="70"/>
      <c r="D630" s="70"/>
      <c r="E630" s="70"/>
      <c r="F630" s="70">
        <v>37393</v>
      </c>
      <c r="G630" s="70">
        <v>17731.239151000002</v>
      </c>
      <c r="H630" s="70"/>
      <c r="I630" s="70"/>
      <c r="J630" s="70">
        <v>37393</v>
      </c>
      <c r="K630" s="70">
        <v>17731.239151000002</v>
      </c>
    </row>
    <row r="631" spans="1:11" x14ac:dyDescent="0.25">
      <c r="A631" s="72">
        <v>8235</v>
      </c>
      <c r="B631" s="70"/>
      <c r="C631" s="70"/>
      <c r="D631" s="70"/>
      <c r="E631" s="70"/>
      <c r="F631" s="70"/>
      <c r="G631" s="70"/>
      <c r="H631" s="70">
        <v>5797</v>
      </c>
      <c r="I631" s="70">
        <v>4262.9974650000004</v>
      </c>
      <c r="J631" s="70">
        <v>5797</v>
      </c>
      <c r="K631" s="70">
        <v>4262.9974650000004</v>
      </c>
    </row>
    <row r="632" spans="1:11" x14ac:dyDescent="0.25">
      <c r="A632" s="72">
        <v>8253</v>
      </c>
      <c r="B632" s="70"/>
      <c r="C632" s="70"/>
      <c r="D632" s="70"/>
      <c r="E632" s="70"/>
      <c r="F632" s="70"/>
      <c r="G632" s="70"/>
      <c r="H632" s="70">
        <v>3600</v>
      </c>
      <c r="I632" s="70">
        <v>771.43668200000002</v>
      </c>
      <c r="J632" s="70">
        <v>3600</v>
      </c>
      <c r="K632" s="70">
        <v>771.43668200000002</v>
      </c>
    </row>
    <row r="633" spans="1:11" x14ac:dyDescent="0.25">
      <c r="A633" s="72">
        <v>8257</v>
      </c>
      <c r="B633" s="70"/>
      <c r="C633" s="70"/>
      <c r="D633" s="70"/>
      <c r="E633" s="70"/>
      <c r="F633" s="70">
        <v>5904</v>
      </c>
      <c r="G633" s="70">
        <v>5658.2123590000001</v>
      </c>
      <c r="H633" s="70"/>
      <c r="I633" s="70"/>
      <c r="J633" s="70">
        <v>5904</v>
      </c>
      <c r="K633" s="70">
        <v>5658.2123590000001</v>
      </c>
    </row>
    <row r="634" spans="1:11" x14ac:dyDescent="0.25">
      <c r="A634" s="72">
        <v>8260</v>
      </c>
      <c r="B634" s="70"/>
      <c r="C634" s="70"/>
      <c r="D634" s="70"/>
      <c r="E634" s="70"/>
      <c r="F634" s="70"/>
      <c r="G634" s="70"/>
      <c r="H634" s="70">
        <v>5543</v>
      </c>
      <c r="I634" s="70">
        <v>8066.9888929999997</v>
      </c>
      <c r="J634" s="70">
        <v>5543</v>
      </c>
      <c r="K634" s="70">
        <v>8066.9888929999997</v>
      </c>
    </row>
    <row r="635" spans="1:11" x14ac:dyDescent="0.25">
      <c r="A635" s="72">
        <v>8303</v>
      </c>
      <c r="B635" s="70"/>
      <c r="C635" s="70"/>
      <c r="D635" s="70"/>
      <c r="E635" s="70"/>
      <c r="F635" s="70"/>
      <c r="G635" s="70"/>
      <c r="H635" s="70">
        <v>4754</v>
      </c>
      <c r="I635" s="70">
        <v>2416.668674</v>
      </c>
      <c r="J635" s="70">
        <v>4754</v>
      </c>
      <c r="K635" s="70">
        <v>2416.668674</v>
      </c>
    </row>
    <row r="636" spans="1:11" x14ac:dyDescent="0.25">
      <c r="A636" s="72">
        <v>8338</v>
      </c>
      <c r="B636" s="70"/>
      <c r="C636" s="70"/>
      <c r="D636" s="70"/>
      <c r="E636" s="70"/>
      <c r="F636" s="70">
        <v>6635</v>
      </c>
      <c r="G636" s="70">
        <v>11496.863585999999</v>
      </c>
      <c r="H636" s="70"/>
      <c r="I636" s="70"/>
      <c r="J636" s="70">
        <v>6635</v>
      </c>
      <c r="K636" s="70">
        <v>11496.863585999999</v>
      </c>
    </row>
    <row r="637" spans="1:11" x14ac:dyDescent="0.25">
      <c r="A637" s="72">
        <v>8361</v>
      </c>
      <c r="B637" s="70"/>
      <c r="C637" s="70"/>
      <c r="D637" s="70"/>
      <c r="E637" s="70"/>
      <c r="F637" s="70"/>
      <c r="G637" s="70"/>
      <c r="H637" s="70">
        <v>3552</v>
      </c>
      <c r="I637" s="70">
        <v>1169.3964000000001</v>
      </c>
      <c r="J637" s="70">
        <v>3552</v>
      </c>
      <c r="K637" s="70">
        <v>1169.3964000000001</v>
      </c>
    </row>
    <row r="638" spans="1:11" x14ac:dyDescent="0.25">
      <c r="A638" s="72">
        <v>8366</v>
      </c>
      <c r="B638" s="70"/>
      <c r="C638" s="70"/>
      <c r="D638" s="70"/>
      <c r="E638" s="70"/>
      <c r="F638" s="70">
        <v>13127</v>
      </c>
      <c r="G638" s="70">
        <v>10241.565334999999</v>
      </c>
      <c r="H638" s="70"/>
      <c r="I638" s="70"/>
      <c r="J638" s="70">
        <v>13127</v>
      </c>
      <c r="K638" s="70">
        <v>10241.565334999999</v>
      </c>
    </row>
    <row r="639" spans="1:11" x14ac:dyDescent="0.25">
      <c r="A639" s="72">
        <v>8371</v>
      </c>
      <c r="B639" s="70"/>
      <c r="C639" s="70"/>
      <c r="D639" s="70"/>
      <c r="E639" s="70"/>
      <c r="F639" s="70"/>
      <c r="G639" s="70"/>
      <c r="H639" s="70">
        <v>7520</v>
      </c>
      <c r="I639" s="70">
        <v>8122.0127149999998</v>
      </c>
      <c r="J639" s="70">
        <v>7520</v>
      </c>
      <c r="K639" s="70">
        <v>8122.0127149999998</v>
      </c>
    </row>
    <row r="640" spans="1:11" x14ac:dyDescent="0.25">
      <c r="A640" s="72">
        <v>8375</v>
      </c>
      <c r="B640" s="70"/>
      <c r="C640" s="70"/>
      <c r="D640" s="70"/>
      <c r="E640" s="70"/>
      <c r="F640" s="70"/>
      <c r="G640" s="70"/>
      <c r="H640" s="70">
        <v>10826</v>
      </c>
      <c r="I640" s="70">
        <v>8029.569493</v>
      </c>
      <c r="J640" s="70">
        <v>10826</v>
      </c>
      <c r="K640" s="70">
        <v>8029.569493</v>
      </c>
    </row>
    <row r="641" spans="1:11" x14ac:dyDescent="0.25">
      <c r="A641" s="72">
        <v>8376</v>
      </c>
      <c r="B641" s="70"/>
      <c r="C641" s="70"/>
      <c r="D641" s="70"/>
      <c r="E641" s="70"/>
      <c r="F641" s="70">
        <v>18048</v>
      </c>
      <c r="G641" s="70">
        <v>39867.526368999999</v>
      </c>
      <c r="H641" s="70"/>
      <c r="I641" s="70"/>
      <c r="J641" s="70">
        <v>18048</v>
      </c>
      <c r="K641" s="70">
        <v>39867.526368999999</v>
      </c>
    </row>
    <row r="642" spans="1:11" x14ac:dyDescent="0.25">
      <c r="A642" s="72">
        <v>8380</v>
      </c>
      <c r="B642" s="70"/>
      <c r="C642" s="70"/>
      <c r="D642" s="70"/>
      <c r="E642" s="70"/>
      <c r="F642" s="70"/>
      <c r="G642" s="70"/>
      <c r="H642" s="70">
        <v>4510</v>
      </c>
      <c r="I642" s="70">
        <v>3779.0171909999999</v>
      </c>
      <c r="J642" s="70">
        <v>4510</v>
      </c>
      <c r="K642" s="70">
        <v>3779.0171909999999</v>
      </c>
    </row>
    <row r="643" spans="1:11" x14ac:dyDescent="0.25">
      <c r="A643" s="72">
        <v>8382</v>
      </c>
      <c r="B643" s="70"/>
      <c r="C643" s="70"/>
      <c r="D643" s="70"/>
      <c r="E643" s="70"/>
      <c r="F643" s="70">
        <v>18700</v>
      </c>
      <c r="G643" s="70">
        <v>14908.732505999998</v>
      </c>
      <c r="H643" s="70"/>
      <c r="I643" s="70"/>
      <c r="J643" s="70">
        <v>18700</v>
      </c>
      <c r="K643" s="70">
        <v>14908.732505999998</v>
      </c>
    </row>
    <row r="644" spans="1:11" x14ac:dyDescent="0.25">
      <c r="A644" s="72">
        <v>8383</v>
      </c>
      <c r="B644" s="70"/>
      <c r="C644" s="70"/>
      <c r="D644" s="70"/>
      <c r="E644" s="70"/>
      <c r="F644" s="70"/>
      <c r="G644" s="70"/>
      <c r="H644" s="70">
        <v>2400</v>
      </c>
      <c r="I644" s="70">
        <v>2542.0144959999998</v>
      </c>
      <c r="J644" s="70">
        <v>2400</v>
      </c>
      <c r="K644" s="70">
        <v>2542.0144959999998</v>
      </c>
    </row>
    <row r="645" spans="1:11" x14ac:dyDescent="0.25">
      <c r="A645" s="72">
        <v>8387</v>
      </c>
      <c r="B645" s="70"/>
      <c r="C645" s="70"/>
      <c r="D645" s="70"/>
      <c r="E645" s="70"/>
      <c r="F645" s="70"/>
      <c r="G645" s="70"/>
      <c r="H645" s="70">
        <v>11700</v>
      </c>
      <c r="I645" s="70">
        <v>11295.063004</v>
      </c>
      <c r="J645" s="70">
        <v>11700</v>
      </c>
      <c r="K645" s="70">
        <v>11295.063004</v>
      </c>
    </row>
    <row r="646" spans="1:11" x14ac:dyDescent="0.25">
      <c r="A646" s="72">
        <v>8401</v>
      </c>
      <c r="B646" s="70"/>
      <c r="C646" s="70"/>
      <c r="D646" s="70"/>
      <c r="E646" s="70"/>
      <c r="F646" s="70"/>
      <c r="G646" s="70"/>
      <c r="H646" s="70">
        <v>2600</v>
      </c>
      <c r="I646" s="70">
        <v>1553.8534540000001</v>
      </c>
      <c r="J646" s="70">
        <v>2600</v>
      </c>
      <c r="K646" s="70">
        <v>1553.8534540000001</v>
      </c>
    </row>
    <row r="647" spans="1:11" x14ac:dyDescent="0.25">
      <c r="A647" s="72">
        <v>8415</v>
      </c>
      <c r="B647" s="70"/>
      <c r="C647" s="70"/>
      <c r="D647" s="70"/>
      <c r="E647" s="70"/>
      <c r="F647" s="70"/>
      <c r="G647" s="70"/>
      <c r="H647" s="70">
        <v>3520</v>
      </c>
      <c r="I647" s="70">
        <v>6918.3942190000007</v>
      </c>
      <c r="J647" s="70">
        <v>3520</v>
      </c>
      <c r="K647" s="70">
        <v>6918.3942190000007</v>
      </c>
    </row>
    <row r="648" spans="1:11" x14ac:dyDescent="0.25">
      <c r="A648" s="72">
        <v>8420</v>
      </c>
      <c r="B648" s="70"/>
      <c r="C648" s="70"/>
      <c r="D648" s="70"/>
      <c r="E648" s="70"/>
      <c r="F648" s="70"/>
      <c r="G648" s="70"/>
      <c r="H648" s="70">
        <v>6738</v>
      </c>
      <c r="I648" s="70">
        <v>2988.7904529999996</v>
      </c>
      <c r="J648" s="70">
        <v>6738</v>
      </c>
      <c r="K648" s="70">
        <v>2988.7904529999996</v>
      </c>
    </row>
    <row r="649" spans="1:11" x14ac:dyDescent="0.25">
      <c r="A649" s="72">
        <v>8425</v>
      </c>
      <c r="B649" s="70"/>
      <c r="C649" s="70"/>
      <c r="D649" s="70"/>
      <c r="E649" s="70"/>
      <c r="F649" s="70"/>
      <c r="G649" s="70"/>
      <c r="H649" s="70">
        <v>3712</v>
      </c>
      <c r="I649" s="70">
        <v>6110.4842769999996</v>
      </c>
      <c r="J649" s="70">
        <v>3712</v>
      </c>
      <c r="K649" s="70">
        <v>6110.4842769999996</v>
      </c>
    </row>
    <row r="650" spans="1:11" x14ac:dyDescent="0.25">
      <c r="A650" s="72">
        <v>8443</v>
      </c>
      <c r="B650" s="70"/>
      <c r="C650" s="70"/>
      <c r="D650" s="70"/>
      <c r="E650" s="70"/>
      <c r="F650" s="70"/>
      <c r="G650" s="70"/>
      <c r="H650" s="70">
        <v>5681</v>
      </c>
      <c r="I650" s="70">
        <v>7860.8409870000005</v>
      </c>
      <c r="J650" s="70">
        <v>5681</v>
      </c>
      <c r="K650" s="70">
        <v>7860.8409870000005</v>
      </c>
    </row>
    <row r="651" spans="1:11" x14ac:dyDescent="0.25">
      <c r="A651" s="72">
        <v>8449</v>
      </c>
      <c r="B651" s="70"/>
      <c r="C651" s="70"/>
      <c r="D651" s="70"/>
      <c r="E651" s="70"/>
      <c r="F651" s="70">
        <v>12883</v>
      </c>
      <c r="G651" s="70">
        <v>14629.711977999999</v>
      </c>
      <c r="H651" s="70"/>
      <c r="I651" s="70"/>
      <c r="J651" s="70">
        <v>12883</v>
      </c>
      <c r="K651" s="70">
        <v>14629.711977999999</v>
      </c>
    </row>
    <row r="652" spans="1:11" x14ac:dyDescent="0.25">
      <c r="A652" s="72">
        <v>8453</v>
      </c>
      <c r="B652" s="70"/>
      <c r="C652" s="70"/>
      <c r="D652" s="70"/>
      <c r="E652" s="70"/>
      <c r="F652" s="70">
        <v>8050</v>
      </c>
      <c r="G652" s="70">
        <v>15740.912544000001</v>
      </c>
      <c r="H652" s="70"/>
      <c r="I652" s="70"/>
      <c r="J652" s="70">
        <v>8050</v>
      </c>
      <c r="K652" s="70">
        <v>15740.912544000001</v>
      </c>
    </row>
    <row r="653" spans="1:11" x14ac:dyDescent="0.25">
      <c r="A653" s="72">
        <v>8464</v>
      </c>
      <c r="B653" s="70"/>
      <c r="C653" s="70"/>
      <c r="D653" s="70"/>
      <c r="E653" s="70"/>
      <c r="F653" s="70"/>
      <c r="G653" s="70"/>
      <c r="H653" s="70">
        <v>3687</v>
      </c>
      <c r="I653" s="70">
        <v>2522.7139050000001</v>
      </c>
      <c r="J653" s="70">
        <v>3687</v>
      </c>
      <c r="K653" s="70">
        <v>2522.7139050000001</v>
      </c>
    </row>
    <row r="654" spans="1:11" x14ac:dyDescent="0.25">
      <c r="A654" s="72">
        <v>8481</v>
      </c>
      <c r="B654" s="70"/>
      <c r="C654" s="70"/>
      <c r="D654" s="70"/>
      <c r="E654" s="70"/>
      <c r="F654" s="70">
        <v>649</v>
      </c>
      <c r="G654" s="70">
        <v>1913.0931310000001</v>
      </c>
      <c r="H654" s="70"/>
      <c r="I654" s="70"/>
      <c r="J654" s="70">
        <v>649</v>
      </c>
      <c r="K654" s="70">
        <v>1913.0931310000001</v>
      </c>
    </row>
    <row r="655" spans="1:11" x14ac:dyDescent="0.25">
      <c r="A655" s="72">
        <v>8485</v>
      </c>
      <c r="B655" s="70"/>
      <c r="C655" s="70"/>
      <c r="D655" s="70"/>
      <c r="E655" s="70"/>
      <c r="F655" s="70"/>
      <c r="G655" s="70"/>
      <c r="H655" s="70">
        <v>4635</v>
      </c>
      <c r="I655" s="70">
        <v>9855.7600669999993</v>
      </c>
      <c r="J655" s="70">
        <v>4635</v>
      </c>
      <c r="K655" s="70">
        <v>9855.7600669999993</v>
      </c>
    </row>
    <row r="656" spans="1:11" x14ac:dyDescent="0.25">
      <c r="A656" s="72">
        <v>8493</v>
      </c>
      <c r="B656" s="70"/>
      <c r="C656" s="70"/>
      <c r="D656" s="70"/>
      <c r="E656" s="70"/>
      <c r="F656" s="70">
        <v>18364</v>
      </c>
      <c r="G656" s="70">
        <v>15934.435316999999</v>
      </c>
      <c r="H656" s="70"/>
      <c r="I656" s="70"/>
      <c r="J656" s="70">
        <v>18364</v>
      </c>
      <c r="K656" s="70">
        <v>15934.435316999999</v>
      </c>
    </row>
    <row r="657" spans="1:11" x14ac:dyDescent="0.25">
      <c r="A657" s="72">
        <v>8501</v>
      </c>
      <c r="B657" s="70"/>
      <c r="C657" s="70"/>
      <c r="D657" s="70"/>
      <c r="E657" s="70"/>
      <c r="F657" s="70"/>
      <c r="G657" s="70"/>
      <c r="H657" s="70">
        <v>2673</v>
      </c>
      <c r="I657" s="70">
        <v>6055.8296060000002</v>
      </c>
      <c r="J657" s="70">
        <v>2673</v>
      </c>
      <c r="K657" s="70">
        <v>6055.8296060000002</v>
      </c>
    </row>
    <row r="658" spans="1:11" x14ac:dyDescent="0.25">
      <c r="A658" s="72">
        <v>8505</v>
      </c>
      <c r="B658" s="70"/>
      <c r="C658" s="70"/>
      <c r="D658" s="70"/>
      <c r="E658" s="70"/>
      <c r="F658" s="70">
        <v>8500</v>
      </c>
      <c r="G658" s="70">
        <v>3614.1843279999998</v>
      </c>
      <c r="H658" s="70"/>
      <c r="I658" s="70"/>
      <c r="J658" s="70">
        <v>8500</v>
      </c>
      <c r="K658" s="70">
        <v>3614.1843279999998</v>
      </c>
    </row>
    <row r="659" spans="1:11" x14ac:dyDescent="0.25">
      <c r="A659" s="72">
        <v>8508</v>
      </c>
      <c r="B659" s="70"/>
      <c r="C659" s="70"/>
      <c r="D659" s="70"/>
      <c r="E659" s="70"/>
      <c r="F659" s="70"/>
      <c r="G659" s="70"/>
      <c r="H659" s="70">
        <v>3900</v>
      </c>
      <c r="I659" s="70">
        <v>7423.7813260000003</v>
      </c>
      <c r="J659" s="70">
        <v>3900</v>
      </c>
      <c r="K659" s="70">
        <v>7423.7813260000003</v>
      </c>
    </row>
    <row r="660" spans="1:11" x14ac:dyDescent="0.25">
      <c r="A660" s="72">
        <v>8547</v>
      </c>
      <c r="B660" s="70"/>
      <c r="C660" s="70"/>
      <c r="D660" s="70"/>
      <c r="E660" s="70"/>
      <c r="F660" s="70"/>
      <c r="G660" s="70"/>
      <c r="H660" s="70">
        <v>3454</v>
      </c>
      <c r="I660" s="70">
        <v>3686.03892</v>
      </c>
      <c r="J660" s="70">
        <v>3454</v>
      </c>
      <c r="K660" s="70">
        <v>3686.03892</v>
      </c>
    </row>
    <row r="661" spans="1:11" x14ac:dyDescent="0.25">
      <c r="A661" s="72">
        <v>8565</v>
      </c>
      <c r="B661" s="70"/>
      <c r="C661" s="70"/>
      <c r="D661" s="70"/>
      <c r="E661" s="70"/>
      <c r="F661" s="70"/>
      <c r="G661" s="70"/>
      <c r="H661" s="70">
        <v>1800</v>
      </c>
      <c r="I661" s="70">
        <v>487.09925199999998</v>
      </c>
      <c r="J661" s="70">
        <v>1800</v>
      </c>
      <c r="K661" s="70">
        <v>487.09925199999998</v>
      </c>
    </row>
    <row r="662" spans="1:11" x14ac:dyDescent="0.25">
      <c r="A662" s="72">
        <v>8580</v>
      </c>
      <c r="B662" s="70"/>
      <c r="C662" s="70"/>
      <c r="D662" s="70"/>
      <c r="E662" s="70"/>
      <c r="F662" s="70"/>
      <c r="G662" s="70"/>
      <c r="H662" s="70">
        <v>7600</v>
      </c>
      <c r="I662" s="70">
        <v>7005.3090599999996</v>
      </c>
      <c r="J662" s="70">
        <v>7600</v>
      </c>
      <c r="K662" s="70">
        <v>7005.3090599999996</v>
      </c>
    </row>
    <row r="663" spans="1:11" x14ac:dyDescent="0.25">
      <c r="A663" s="72">
        <v>8602</v>
      </c>
      <c r="B663" s="70"/>
      <c r="C663" s="70"/>
      <c r="D663" s="70"/>
      <c r="E663" s="70"/>
      <c r="F663" s="70"/>
      <c r="G663" s="70"/>
      <c r="H663" s="70">
        <v>4600</v>
      </c>
      <c r="I663" s="70">
        <v>10953.333519</v>
      </c>
      <c r="J663" s="70">
        <v>4600</v>
      </c>
      <c r="K663" s="70">
        <v>10953.333519</v>
      </c>
    </row>
    <row r="664" spans="1:11" x14ac:dyDescent="0.25">
      <c r="A664" s="72">
        <v>8606</v>
      </c>
      <c r="B664" s="70"/>
      <c r="C664" s="70"/>
      <c r="D664" s="70"/>
      <c r="E664" s="70"/>
      <c r="F664" s="70"/>
      <c r="G664" s="70"/>
      <c r="H664" s="70">
        <v>4439</v>
      </c>
      <c r="I664" s="70">
        <v>4381.1626580000002</v>
      </c>
      <c r="J664" s="70">
        <v>4439</v>
      </c>
      <c r="K664" s="70">
        <v>4381.1626580000002</v>
      </c>
    </row>
    <row r="665" spans="1:11" x14ac:dyDescent="0.25">
      <c r="A665" s="72">
        <v>8619</v>
      </c>
      <c r="B665" s="70"/>
      <c r="C665" s="70"/>
      <c r="D665" s="70"/>
      <c r="E665" s="70"/>
      <c r="F665" s="70">
        <v>6871</v>
      </c>
      <c r="G665" s="70">
        <v>7090.9325099999996</v>
      </c>
      <c r="H665" s="70"/>
      <c r="I665" s="70"/>
      <c r="J665" s="70">
        <v>6871</v>
      </c>
      <c r="K665" s="70">
        <v>7090.9325099999996</v>
      </c>
    </row>
    <row r="666" spans="1:11" x14ac:dyDescent="0.25">
      <c r="A666" s="72">
        <v>8627</v>
      </c>
      <c r="B666" s="70"/>
      <c r="C666" s="70"/>
      <c r="D666" s="70"/>
      <c r="E666" s="70"/>
      <c r="F666" s="70"/>
      <c r="G666" s="70"/>
      <c r="H666" s="70">
        <v>7675</v>
      </c>
      <c r="I666" s="70">
        <v>5071.8193969999993</v>
      </c>
      <c r="J666" s="70">
        <v>7675</v>
      </c>
      <c r="K666" s="70">
        <v>5071.8193969999993</v>
      </c>
    </row>
    <row r="667" spans="1:11" x14ac:dyDescent="0.25">
      <c r="A667" s="72">
        <v>8628</v>
      </c>
      <c r="B667" s="70"/>
      <c r="C667" s="70"/>
      <c r="D667" s="70"/>
      <c r="E667" s="70"/>
      <c r="F667" s="70"/>
      <c r="G667" s="70"/>
      <c r="H667" s="70">
        <v>2838</v>
      </c>
      <c r="I667" s="70">
        <v>1864.7676239999998</v>
      </c>
      <c r="J667" s="70">
        <v>2838</v>
      </c>
      <c r="K667" s="70">
        <v>1864.7676239999998</v>
      </c>
    </row>
    <row r="668" spans="1:11" x14ac:dyDescent="0.25">
      <c r="A668" s="72">
        <v>8631</v>
      </c>
      <c r="B668" s="70"/>
      <c r="C668" s="70"/>
      <c r="D668" s="70"/>
      <c r="E668" s="70"/>
      <c r="F668" s="70"/>
      <c r="G668" s="70"/>
      <c r="H668" s="70">
        <v>4115</v>
      </c>
      <c r="I668" s="70">
        <v>3554.9174109999999</v>
      </c>
      <c r="J668" s="70">
        <v>4115</v>
      </c>
      <c r="K668" s="70">
        <v>3554.9174109999999</v>
      </c>
    </row>
    <row r="669" spans="1:11" x14ac:dyDescent="0.25">
      <c r="A669" s="72">
        <v>8639</v>
      </c>
      <c r="B669" s="70"/>
      <c r="C669" s="70"/>
      <c r="D669" s="70">
        <v>8152</v>
      </c>
      <c r="E669" s="70">
        <v>6342.6466369999998</v>
      </c>
      <c r="F669" s="70"/>
      <c r="G669" s="70"/>
      <c r="H669" s="70"/>
      <c r="I669" s="70"/>
      <c r="J669" s="70">
        <v>8152</v>
      </c>
      <c r="K669" s="70">
        <v>6342.6466369999998</v>
      </c>
    </row>
    <row r="670" spans="1:11" x14ac:dyDescent="0.25">
      <c r="A670" s="72">
        <v>8646</v>
      </c>
      <c r="B670" s="70"/>
      <c r="C670" s="70"/>
      <c r="D670" s="70">
        <v>3863</v>
      </c>
      <c r="E670" s="70">
        <v>3150.7791599999996</v>
      </c>
      <c r="F670" s="70"/>
      <c r="G670" s="70"/>
      <c r="H670" s="70"/>
      <c r="I670" s="70"/>
      <c r="J670" s="70">
        <v>3863</v>
      </c>
      <c r="K670" s="70">
        <v>3150.7791599999996</v>
      </c>
    </row>
    <row r="671" spans="1:11" x14ac:dyDescent="0.25">
      <c r="A671" s="72">
        <v>8647</v>
      </c>
      <c r="B671" s="70">
        <v>43256</v>
      </c>
      <c r="C671" s="70">
        <v>41651.864746000007</v>
      </c>
      <c r="D671" s="70"/>
      <c r="E671" s="70"/>
      <c r="F671" s="70"/>
      <c r="G671" s="70"/>
      <c r="H671" s="70"/>
      <c r="I671" s="70"/>
      <c r="J671" s="70">
        <v>43256</v>
      </c>
      <c r="K671" s="70">
        <v>41651.864746000007</v>
      </c>
    </row>
    <row r="672" spans="1:11" x14ac:dyDescent="0.25">
      <c r="A672" s="72">
        <v>8667</v>
      </c>
      <c r="B672" s="70"/>
      <c r="C672" s="70"/>
      <c r="D672" s="70"/>
      <c r="E672" s="70"/>
      <c r="F672" s="70"/>
      <c r="G672" s="70"/>
      <c r="H672" s="70">
        <v>6800</v>
      </c>
      <c r="I672" s="70">
        <v>5251.1243299999996</v>
      </c>
      <c r="J672" s="70">
        <v>6800</v>
      </c>
      <c r="K672" s="70">
        <v>5251.1243299999996</v>
      </c>
    </row>
    <row r="673" spans="1:11" x14ac:dyDescent="0.25">
      <c r="A673" s="72">
        <v>8721</v>
      </c>
      <c r="B673" s="70"/>
      <c r="C673" s="70"/>
      <c r="D673" s="70"/>
      <c r="E673" s="70"/>
      <c r="F673" s="70"/>
      <c r="G673" s="70"/>
      <c r="H673" s="70">
        <v>600</v>
      </c>
      <c r="I673" s="70">
        <v>1520.9811629999999</v>
      </c>
      <c r="J673" s="70">
        <v>600</v>
      </c>
      <c r="K673" s="70">
        <v>1520.9811629999999</v>
      </c>
    </row>
    <row r="674" spans="1:11" x14ac:dyDescent="0.25">
      <c r="A674" s="72">
        <v>8724</v>
      </c>
      <c r="B674" s="70"/>
      <c r="C674" s="70"/>
      <c r="D674" s="70"/>
      <c r="E674" s="70"/>
      <c r="F674" s="70"/>
      <c r="G674" s="70"/>
      <c r="H674" s="70">
        <v>8204</v>
      </c>
      <c r="I674" s="70">
        <v>10144.499227999999</v>
      </c>
      <c r="J674" s="70">
        <v>8204</v>
      </c>
      <c r="K674" s="70">
        <v>10144.499227999999</v>
      </c>
    </row>
    <row r="675" spans="1:11" x14ac:dyDescent="0.25">
      <c r="A675" s="72">
        <v>8734</v>
      </c>
      <c r="B675" s="70"/>
      <c r="C675" s="70"/>
      <c r="D675" s="70"/>
      <c r="E675" s="70"/>
      <c r="F675" s="70"/>
      <c r="G675" s="70"/>
      <c r="H675" s="70">
        <v>5247</v>
      </c>
      <c r="I675" s="70">
        <v>2597.6728469999998</v>
      </c>
      <c r="J675" s="70">
        <v>5247</v>
      </c>
      <c r="K675" s="70">
        <v>2597.6728469999998</v>
      </c>
    </row>
    <row r="676" spans="1:11" x14ac:dyDescent="0.25">
      <c r="A676" s="72">
        <v>8745</v>
      </c>
      <c r="B676" s="70"/>
      <c r="C676" s="70"/>
      <c r="D676" s="70"/>
      <c r="E676" s="70"/>
      <c r="F676" s="70">
        <v>14261</v>
      </c>
      <c r="G676" s="70">
        <v>13005.257798000002</v>
      </c>
      <c r="H676" s="70"/>
      <c r="I676" s="70"/>
      <c r="J676" s="70">
        <v>14261</v>
      </c>
      <c r="K676" s="70">
        <v>13005.257798000002</v>
      </c>
    </row>
    <row r="677" spans="1:11" x14ac:dyDescent="0.25">
      <c r="A677" s="72">
        <v>8768</v>
      </c>
      <c r="B677" s="70">
        <v>100711</v>
      </c>
      <c r="C677" s="70">
        <v>102279.754395</v>
      </c>
      <c r="D677" s="70"/>
      <c r="E677" s="70"/>
      <c r="F677" s="70"/>
      <c r="G677" s="70"/>
      <c r="H677" s="70"/>
      <c r="I677" s="70"/>
      <c r="J677" s="70">
        <v>100711</v>
      </c>
      <c r="K677" s="70">
        <v>102279.754395</v>
      </c>
    </row>
    <row r="678" spans="1:11" x14ac:dyDescent="0.25">
      <c r="A678" s="72">
        <v>8770</v>
      </c>
      <c r="B678" s="70">
        <v>88873</v>
      </c>
      <c r="C678" s="70">
        <v>101223.592284</v>
      </c>
      <c r="D678" s="70"/>
      <c r="E678" s="70"/>
      <c r="F678" s="70"/>
      <c r="G678" s="70"/>
      <c r="H678" s="70"/>
      <c r="I678" s="70"/>
      <c r="J678" s="70">
        <v>88873</v>
      </c>
      <c r="K678" s="70">
        <v>101223.592284</v>
      </c>
    </row>
    <row r="679" spans="1:11" x14ac:dyDescent="0.25">
      <c r="A679" s="72">
        <v>8771</v>
      </c>
      <c r="B679" s="70">
        <v>92586</v>
      </c>
      <c r="C679" s="70">
        <v>101676.856445</v>
      </c>
      <c r="D679" s="70"/>
      <c r="E679" s="70"/>
      <c r="F679" s="70"/>
      <c r="G679" s="70"/>
      <c r="H679" s="70"/>
      <c r="I679" s="70"/>
      <c r="J679" s="70">
        <v>92586</v>
      </c>
      <c r="K679" s="70">
        <v>101676.856445</v>
      </c>
    </row>
    <row r="680" spans="1:11" x14ac:dyDescent="0.25">
      <c r="A680" s="72">
        <v>8772</v>
      </c>
      <c r="B680" s="70">
        <v>80705</v>
      </c>
      <c r="C680" s="70">
        <v>102188.646484</v>
      </c>
      <c r="D680" s="70"/>
      <c r="E680" s="70"/>
      <c r="F680" s="70"/>
      <c r="G680" s="70"/>
      <c r="H680" s="70"/>
      <c r="I680" s="70"/>
      <c r="J680" s="70">
        <v>80705</v>
      </c>
      <c r="K680" s="70">
        <v>102188.646484</v>
      </c>
    </row>
    <row r="681" spans="1:11" x14ac:dyDescent="0.25">
      <c r="A681" s="72">
        <v>8773</v>
      </c>
      <c r="B681" s="70">
        <v>94564</v>
      </c>
      <c r="C681" s="70">
        <v>96908.57714899999</v>
      </c>
      <c r="D681" s="70"/>
      <c r="E681" s="70"/>
      <c r="F681" s="70"/>
      <c r="G681" s="70"/>
      <c r="H681" s="70"/>
      <c r="I681" s="70"/>
      <c r="J681" s="70">
        <v>94564</v>
      </c>
      <c r="K681" s="70">
        <v>96908.57714899999</v>
      </c>
    </row>
    <row r="682" spans="1:11" x14ac:dyDescent="0.25">
      <c r="A682" s="72">
        <v>8774</v>
      </c>
      <c r="B682" s="70">
        <v>107214</v>
      </c>
      <c r="C682" s="70">
        <v>105421.25</v>
      </c>
      <c r="D682" s="70"/>
      <c r="E682" s="70"/>
      <c r="F682" s="70"/>
      <c r="G682" s="70"/>
      <c r="H682" s="70"/>
      <c r="I682" s="70"/>
      <c r="J682" s="70">
        <v>107214</v>
      </c>
      <c r="K682" s="70">
        <v>105421.25</v>
      </c>
    </row>
    <row r="683" spans="1:11" x14ac:dyDescent="0.25">
      <c r="A683" s="72">
        <v>8777</v>
      </c>
      <c r="B683" s="70">
        <v>80789</v>
      </c>
      <c r="C683" s="70">
        <v>74459.50024400001</v>
      </c>
      <c r="D683" s="70"/>
      <c r="E683" s="70"/>
      <c r="F683" s="70"/>
      <c r="G683" s="70"/>
      <c r="H683" s="70"/>
      <c r="I683" s="70"/>
      <c r="J683" s="70">
        <v>80789</v>
      </c>
      <c r="K683" s="70">
        <v>74459.50024400001</v>
      </c>
    </row>
    <row r="684" spans="1:11" x14ac:dyDescent="0.25">
      <c r="A684" s="72">
        <v>8780</v>
      </c>
      <c r="B684" s="70">
        <v>77304</v>
      </c>
      <c r="C684" s="70">
        <v>70417.758789</v>
      </c>
      <c r="D684" s="70"/>
      <c r="E684" s="70"/>
      <c r="F684" s="70"/>
      <c r="G684" s="70"/>
      <c r="H684" s="70"/>
      <c r="I684" s="70"/>
      <c r="J684" s="70">
        <v>77304</v>
      </c>
      <c r="K684" s="70">
        <v>70417.758789</v>
      </c>
    </row>
    <row r="685" spans="1:11" x14ac:dyDescent="0.25">
      <c r="A685" s="72">
        <v>8781</v>
      </c>
      <c r="B685" s="70">
        <v>81568</v>
      </c>
      <c r="C685" s="70">
        <v>68909.008300999994</v>
      </c>
      <c r="D685" s="70"/>
      <c r="E685" s="70"/>
      <c r="F685" s="70"/>
      <c r="G685" s="70"/>
      <c r="H685" s="70"/>
      <c r="I685" s="70"/>
      <c r="J685" s="70">
        <v>81568</v>
      </c>
      <c r="K685" s="70">
        <v>68909.008300999994</v>
      </c>
    </row>
    <row r="686" spans="1:11" x14ac:dyDescent="0.25">
      <c r="A686" s="72">
        <v>8784</v>
      </c>
      <c r="B686" s="70">
        <v>106296</v>
      </c>
      <c r="C686" s="70">
        <v>100403.31982400001</v>
      </c>
      <c r="D686" s="70"/>
      <c r="E686" s="70"/>
      <c r="F686" s="70"/>
      <c r="G686" s="70"/>
      <c r="H686" s="70"/>
      <c r="I686" s="70"/>
      <c r="J686" s="70">
        <v>106296</v>
      </c>
      <c r="K686" s="70">
        <v>100403.31982400001</v>
      </c>
    </row>
    <row r="687" spans="1:11" x14ac:dyDescent="0.25">
      <c r="A687" s="72">
        <v>8787</v>
      </c>
      <c r="B687" s="70">
        <v>115020</v>
      </c>
      <c r="C687" s="70">
        <v>92216.070800000001</v>
      </c>
      <c r="D687" s="70"/>
      <c r="E687" s="70"/>
      <c r="F687" s="70"/>
      <c r="G687" s="70"/>
      <c r="H687" s="70"/>
      <c r="I687" s="70"/>
      <c r="J687" s="70">
        <v>115020</v>
      </c>
      <c r="K687" s="70">
        <v>92216.070800000001</v>
      </c>
    </row>
    <row r="688" spans="1:11" x14ac:dyDescent="0.25">
      <c r="A688" s="72">
        <v>8790</v>
      </c>
      <c r="B688" s="70">
        <v>89930</v>
      </c>
      <c r="C688" s="70">
        <v>108557.426758</v>
      </c>
      <c r="D688" s="70"/>
      <c r="E688" s="70"/>
      <c r="F688" s="70"/>
      <c r="G688" s="70"/>
      <c r="H688" s="70"/>
      <c r="I688" s="70"/>
      <c r="J688" s="70">
        <v>89930</v>
      </c>
      <c r="K688" s="70">
        <v>108557.426758</v>
      </c>
    </row>
    <row r="689" spans="1:11" x14ac:dyDescent="0.25">
      <c r="A689" s="72">
        <v>8791</v>
      </c>
      <c r="B689" s="70">
        <v>101566</v>
      </c>
      <c r="C689" s="70">
        <v>91428.67822300001</v>
      </c>
      <c r="D689" s="70"/>
      <c r="E689" s="70"/>
      <c r="F689" s="70"/>
      <c r="G689" s="70"/>
      <c r="H689" s="70"/>
      <c r="I689" s="70"/>
      <c r="J689" s="70">
        <v>101566</v>
      </c>
      <c r="K689" s="70">
        <v>91428.67822300001</v>
      </c>
    </row>
    <row r="690" spans="1:11" x14ac:dyDescent="0.25">
      <c r="A690" s="72">
        <v>8802</v>
      </c>
      <c r="B690" s="70">
        <v>80219</v>
      </c>
      <c r="C690" s="70">
        <v>82819.527832000007</v>
      </c>
      <c r="D690" s="70"/>
      <c r="E690" s="70"/>
      <c r="F690" s="70"/>
      <c r="G690" s="70"/>
      <c r="H690" s="70"/>
      <c r="I690" s="70"/>
      <c r="J690" s="70">
        <v>80219</v>
      </c>
      <c r="K690" s="70">
        <v>82819.527832000007</v>
      </c>
    </row>
    <row r="691" spans="1:11" x14ac:dyDescent="0.25">
      <c r="A691" s="72">
        <v>8807</v>
      </c>
      <c r="B691" s="70">
        <v>119031</v>
      </c>
      <c r="C691" s="70">
        <v>125671.129395</v>
      </c>
      <c r="D691" s="70"/>
      <c r="E691" s="70"/>
      <c r="F691" s="70"/>
      <c r="G691" s="70"/>
      <c r="H691" s="70"/>
      <c r="I691" s="70"/>
      <c r="J691" s="70">
        <v>119031</v>
      </c>
      <c r="K691" s="70">
        <v>125671.129395</v>
      </c>
    </row>
    <row r="692" spans="1:11" x14ac:dyDescent="0.25">
      <c r="A692" s="72">
        <v>8808</v>
      </c>
      <c r="B692" s="70">
        <v>119652</v>
      </c>
      <c r="C692" s="70">
        <v>133302.59863200001</v>
      </c>
      <c r="D692" s="70"/>
      <c r="E692" s="70"/>
      <c r="F692" s="70"/>
      <c r="G692" s="70"/>
      <c r="H692" s="70"/>
      <c r="I692" s="70"/>
      <c r="J692" s="70">
        <v>119652</v>
      </c>
      <c r="K692" s="70">
        <v>133302.59863200001</v>
      </c>
    </row>
    <row r="693" spans="1:11" x14ac:dyDescent="0.25">
      <c r="A693" s="72">
        <v>8809</v>
      </c>
      <c r="B693" s="70">
        <v>109036</v>
      </c>
      <c r="C693" s="70">
        <v>113130.807128</v>
      </c>
      <c r="D693" s="70"/>
      <c r="E693" s="70"/>
      <c r="F693" s="70"/>
      <c r="G693" s="70"/>
      <c r="H693" s="70"/>
      <c r="I693" s="70"/>
      <c r="J693" s="70">
        <v>109036</v>
      </c>
      <c r="K693" s="70">
        <v>113130.807128</v>
      </c>
    </row>
    <row r="694" spans="1:11" x14ac:dyDescent="0.25">
      <c r="A694" s="72">
        <v>8810</v>
      </c>
      <c r="B694" s="70">
        <v>110753</v>
      </c>
      <c r="C694" s="70">
        <v>113927.64648500002</v>
      </c>
      <c r="D694" s="70"/>
      <c r="E694" s="70"/>
      <c r="F694" s="70"/>
      <c r="G694" s="70"/>
      <c r="H694" s="70"/>
      <c r="I694" s="70"/>
      <c r="J694" s="70">
        <v>110753</v>
      </c>
      <c r="K694" s="70">
        <v>113927.64648500002</v>
      </c>
    </row>
    <row r="695" spans="1:11" x14ac:dyDescent="0.25">
      <c r="A695" s="72">
        <v>8814</v>
      </c>
      <c r="B695" s="70">
        <v>144522</v>
      </c>
      <c r="C695" s="70">
        <v>148360.76660100001</v>
      </c>
      <c r="D695" s="70"/>
      <c r="E695" s="70"/>
      <c r="F695" s="70"/>
      <c r="G695" s="70"/>
      <c r="H695" s="70"/>
      <c r="I695" s="70"/>
      <c r="J695" s="70">
        <v>144522</v>
      </c>
      <c r="K695" s="70">
        <v>148360.76660100001</v>
      </c>
    </row>
    <row r="696" spans="1:11" x14ac:dyDescent="0.25">
      <c r="A696" s="72">
        <v>8816</v>
      </c>
      <c r="B696" s="70">
        <v>88348</v>
      </c>
      <c r="C696" s="70">
        <v>105065.45361400001</v>
      </c>
      <c r="D696" s="70"/>
      <c r="E696" s="70"/>
      <c r="F696" s="70"/>
      <c r="G696" s="70"/>
      <c r="H696" s="70"/>
      <c r="I696" s="70"/>
      <c r="J696" s="70">
        <v>88348</v>
      </c>
      <c r="K696" s="70">
        <v>105065.45361400001</v>
      </c>
    </row>
    <row r="697" spans="1:11" x14ac:dyDescent="0.25">
      <c r="A697" s="72">
        <v>8820</v>
      </c>
      <c r="B697" s="70">
        <v>93098</v>
      </c>
      <c r="C697" s="70">
        <v>84191.245116999999</v>
      </c>
      <c r="D697" s="70"/>
      <c r="E697" s="70"/>
      <c r="F697" s="70"/>
      <c r="G697" s="70"/>
      <c r="H697" s="70"/>
      <c r="I697" s="70"/>
      <c r="J697" s="70">
        <v>93098</v>
      </c>
      <c r="K697" s="70">
        <v>84191.245116999999</v>
      </c>
    </row>
    <row r="698" spans="1:11" x14ac:dyDescent="0.25">
      <c r="A698" s="72">
        <v>8821</v>
      </c>
      <c r="B698" s="70">
        <v>80552</v>
      </c>
      <c r="C698" s="70">
        <v>89780.255858999997</v>
      </c>
      <c r="D698" s="70"/>
      <c r="E698" s="70"/>
      <c r="F698" s="70"/>
      <c r="G698" s="70"/>
      <c r="H698" s="70"/>
      <c r="I698" s="70"/>
      <c r="J698" s="70">
        <v>80552</v>
      </c>
      <c r="K698" s="70">
        <v>89780.255858999997</v>
      </c>
    </row>
    <row r="699" spans="1:11" x14ac:dyDescent="0.25">
      <c r="A699" s="72">
        <v>8823</v>
      </c>
      <c r="B699" s="70">
        <v>72199</v>
      </c>
      <c r="C699" s="70">
        <v>62414.257811999996</v>
      </c>
      <c r="D699" s="70"/>
      <c r="E699" s="70"/>
      <c r="F699" s="70"/>
      <c r="G699" s="70"/>
      <c r="H699" s="70"/>
      <c r="I699" s="70"/>
      <c r="J699" s="70">
        <v>72199</v>
      </c>
      <c r="K699" s="70">
        <v>62414.257811999996</v>
      </c>
    </row>
    <row r="700" spans="1:11" x14ac:dyDescent="0.25">
      <c r="A700" s="72">
        <v>8825</v>
      </c>
      <c r="B700" s="70">
        <v>73380</v>
      </c>
      <c r="C700" s="70">
        <v>71079.908934999999</v>
      </c>
      <c r="D700" s="70"/>
      <c r="E700" s="70"/>
      <c r="F700" s="70"/>
      <c r="G700" s="70"/>
      <c r="H700" s="70"/>
      <c r="I700" s="70"/>
      <c r="J700" s="70">
        <v>73380</v>
      </c>
      <c r="K700" s="70">
        <v>71079.908934999999</v>
      </c>
    </row>
    <row r="701" spans="1:11" x14ac:dyDescent="0.25">
      <c r="A701" s="72">
        <v>8829</v>
      </c>
      <c r="B701" s="70">
        <v>72382</v>
      </c>
      <c r="C701" s="70">
        <v>63573.535155999998</v>
      </c>
      <c r="D701" s="70"/>
      <c r="E701" s="70"/>
      <c r="F701" s="70"/>
      <c r="G701" s="70"/>
      <c r="H701" s="70"/>
      <c r="I701" s="70"/>
      <c r="J701" s="70">
        <v>72382</v>
      </c>
      <c r="K701" s="70">
        <v>63573.535155999998</v>
      </c>
    </row>
    <row r="702" spans="1:11" x14ac:dyDescent="0.25">
      <c r="A702" s="72">
        <v>8830</v>
      </c>
      <c r="B702" s="70">
        <v>53613</v>
      </c>
      <c r="C702" s="70">
        <v>49913.253905999998</v>
      </c>
      <c r="D702" s="70"/>
      <c r="E702" s="70"/>
      <c r="F702" s="70"/>
      <c r="G702" s="70"/>
      <c r="H702" s="70"/>
      <c r="I702" s="70"/>
      <c r="J702" s="70">
        <v>53613</v>
      </c>
      <c r="K702" s="70">
        <v>49913.253905999998</v>
      </c>
    </row>
    <row r="703" spans="1:11" x14ac:dyDescent="0.25">
      <c r="A703" s="72">
        <v>8831</v>
      </c>
      <c r="B703" s="70">
        <v>55236</v>
      </c>
      <c r="C703" s="70">
        <v>56250.961427000002</v>
      </c>
      <c r="D703" s="70"/>
      <c r="E703" s="70"/>
      <c r="F703" s="70"/>
      <c r="G703" s="70"/>
      <c r="H703" s="70"/>
      <c r="I703" s="70"/>
      <c r="J703" s="70">
        <v>55236</v>
      </c>
      <c r="K703" s="70">
        <v>56250.961427000002</v>
      </c>
    </row>
    <row r="704" spans="1:11" x14ac:dyDescent="0.25">
      <c r="A704" s="72">
        <v>8834</v>
      </c>
      <c r="B704" s="70">
        <v>52703</v>
      </c>
      <c r="C704" s="70">
        <v>53608.726562999997</v>
      </c>
      <c r="D704" s="70"/>
      <c r="E704" s="70"/>
      <c r="F704" s="70"/>
      <c r="G704" s="70"/>
      <c r="H704" s="70"/>
      <c r="I704" s="70"/>
      <c r="J704" s="70">
        <v>52703</v>
      </c>
      <c r="K704" s="70">
        <v>53608.726562999997</v>
      </c>
    </row>
    <row r="705" spans="1:11" x14ac:dyDescent="0.25">
      <c r="A705" s="72">
        <v>8839</v>
      </c>
      <c r="B705" s="70">
        <v>59377</v>
      </c>
      <c r="C705" s="70">
        <v>64342.757568000001</v>
      </c>
      <c r="D705" s="70"/>
      <c r="E705" s="70"/>
      <c r="F705" s="70"/>
      <c r="G705" s="70"/>
      <c r="H705" s="70"/>
      <c r="I705" s="70"/>
      <c r="J705" s="70">
        <v>59377</v>
      </c>
      <c r="K705" s="70">
        <v>64342.757568000001</v>
      </c>
    </row>
    <row r="706" spans="1:11" x14ac:dyDescent="0.25">
      <c r="A706" s="72">
        <v>8840</v>
      </c>
      <c r="B706" s="70">
        <v>58203</v>
      </c>
      <c r="C706" s="70">
        <v>62684.971191999997</v>
      </c>
      <c r="D706" s="70"/>
      <c r="E706" s="70"/>
      <c r="F706" s="70"/>
      <c r="G706" s="70"/>
      <c r="H706" s="70"/>
      <c r="I706" s="70"/>
      <c r="J706" s="70">
        <v>58203</v>
      </c>
      <c r="K706" s="70">
        <v>62684.971191999997</v>
      </c>
    </row>
    <row r="707" spans="1:11" x14ac:dyDescent="0.25">
      <c r="A707" s="72">
        <v>8841</v>
      </c>
      <c r="B707" s="70">
        <v>67828</v>
      </c>
      <c r="C707" s="70">
        <v>79864.221191000004</v>
      </c>
      <c r="D707" s="70"/>
      <c r="E707" s="70"/>
      <c r="F707" s="70"/>
      <c r="G707" s="70"/>
      <c r="H707" s="70"/>
      <c r="I707" s="70"/>
      <c r="J707" s="70">
        <v>67828</v>
      </c>
      <c r="K707" s="70">
        <v>79864.221191000004</v>
      </c>
    </row>
    <row r="708" spans="1:11" x14ac:dyDescent="0.25">
      <c r="A708" s="72">
        <v>8846</v>
      </c>
      <c r="B708" s="70">
        <v>70985</v>
      </c>
      <c r="C708" s="70">
        <v>89242.548340000008</v>
      </c>
      <c r="D708" s="70"/>
      <c r="E708" s="70"/>
      <c r="F708" s="70"/>
      <c r="G708" s="70"/>
      <c r="H708" s="70"/>
      <c r="I708" s="70"/>
      <c r="J708" s="70">
        <v>70985</v>
      </c>
      <c r="K708" s="70">
        <v>89242.548340000008</v>
      </c>
    </row>
    <row r="709" spans="1:11" x14ac:dyDescent="0.25">
      <c r="A709" s="72">
        <v>8849</v>
      </c>
      <c r="B709" s="70"/>
      <c r="C709" s="70"/>
      <c r="D709" s="70">
        <v>7962</v>
      </c>
      <c r="E709" s="70">
        <v>6486.4771420000006</v>
      </c>
      <c r="F709" s="70"/>
      <c r="G709" s="70"/>
      <c r="H709" s="70"/>
      <c r="I709" s="70"/>
      <c r="J709" s="70">
        <v>7962</v>
      </c>
      <c r="K709" s="70">
        <v>6486.4771420000006</v>
      </c>
    </row>
    <row r="710" spans="1:11" x14ac:dyDescent="0.25">
      <c r="A710" s="72">
        <v>8853</v>
      </c>
      <c r="B710" s="70"/>
      <c r="C710" s="70"/>
      <c r="D710" s="70">
        <v>9030</v>
      </c>
      <c r="E710" s="70">
        <v>11576.506958</v>
      </c>
      <c r="F710" s="70"/>
      <c r="G710" s="70"/>
      <c r="H710" s="70"/>
      <c r="I710" s="70"/>
      <c r="J710" s="70">
        <v>9030</v>
      </c>
      <c r="K710" s="70">
        <v>11576.506958</v>
      </c>
    </row>
    <row r="711" spans="1:11" x14ac:dyDescent="0.25">
      <c r="A711" s="72">
        <v>8887</v>
      </c>
      <c r="B711" s="70">
        <v>99194</v>
      </c>
      <c r="C711" s="70">
        <v>93662.934083</v>
      </c>
      <c r="D711" s="70"/>
      <c r="E711" s="70"/>
      <c r="F711" s="70"/>
      <c r="G711" s="70"/>
      <c r="H711" s="70"/>
      <c r="I711" s="70"/>
      <c r="J711" s="70">
        <v>99194</v>
      </c>
      <c r="K711" s="70">
        <v>93662.934083</v>
      </c>
    </row>
    <row r="712" spans="1:11" x14ac:dyDescent="0.25">
      <c r="A712" s="72">
        <v>8896</v>
      </c>
      <c r="B712" s="70">
        <v>77611</v>
      </c>
      <c r="C712" s="70">
        <v>72069.465576000002</v>
      </c>
      <c r="D712" s="70"/>
      <c r="E712" s="70"/>
      <c r="F712" s="70"/>
      <c r="G712" s="70"/>
      <c r="H712" s="70"/>
      <c r="I712" s="70"/>
      <c r="J712" s="70">
        <v>77611</v>
      </c>
      <c r="K712" s="70">
        <v>72069.465576000002</v>
      </c>
    </row>
    <row r="713" spans="1:11" x14ac:dyDescent="0.25">
      <c r="A713" s="72">
        <v>8898</v>
      </c>
      <c r="B713" s="70"/>
      <c r="C713" s="70"/>
      <c r="D713" s="70"/>
      <c r="E713" s="70"/>
      <c r="F713" s="70"/>
      <c r="G713" s="70"/>
      <c r="H713" s="70">
        <v>14158</v>
      </c>
      <c r="I713" s="70">
        <v>19787.716332000004</v>
      </c>
      <c r="J713" s="70">
        <v>14158</v>
      </c>
      <c r="K713" s="70">
        <v>19787.716332000004</v>
      </c>
    </row>
    <row r="714" spans="1:11" x14ac:dyDescent="0.25">
      <c r="A714" s="72">
        <v>8899</v>
      </c>
      <c r="B714" s="70">
        <v>86844</v>
      </c>
      <c r="C714" s="70">
        <v>119408.774414</v>
      </c>
      <c r="D714" s="70"/>
      <c r="E714" s="70"/>
      <c r="F714" s="70"/>
      <c r="G714" s="70"/>
      <c r="H714" s="70"/>
      <c r="I714" s="70"/>
      <c r="J714" s="70">
        <v>86844</v>
      </c>
      <c r="K714" s="70">
        <v>119408.774414</v>
      </c>
    </row>
    <row r="715" spans="1:11" x14ac:dyDescent="0.25">
      <c r="A715" s="72">
        <v>8921</v>
      </c>
      <c r="B715" s="70">
        <v>64827</v>
      </c>
      <c r="C715" s="70">
        <v>75729.483886999995</v>
      </c>
      <c r="D715" s="70"/>
      <c r="E715" s="70"/>
      <c r="F715" s="70"/>
      <c r="G715" s="70"/>
      <c r="H715" s="70"/>
      <c r="I715" s="70"/>
      <c r="J715" s="70">
        <v>64827</v>
      </c>
      <c r="K715" s="70">
        <v>75729.483886999995</v>
      </c>
    </row>
    <row r="716" spans="1:11" x14ac:dyDescent="0.25">
      <c r="A716" s="72">
        <v>8933</v>
      </c>
      <c r="B716" s="70">
        <v>94969</v>
      </c>
      <c r="C716" s="70">
        <v>106104.312256</v>
      </c>
      <c r="D716" s="70"/>
      <c r="E716" s="70"/>
      <c r="F716" s="70"/>
      <c r="G716" s="70"/>
      <c r="H716" s="70"/>
      <c r="I716" s="70"/>
      <c r="J716" s="70">
        <v>94969</v>
      </c>
      <c r="K716" s="70">
        <v>106104.312256</v>
      </c>
    </row>
    <row r="717" spans="1:11" x14ac:dyDescent="0.25">
      <c r="A717" s="72">
        <v>8935</v>
      </c>
      <c r="B717" s="70"/>
      <c r="C717" s="70"/>
      <c r="D717" s="70"/>
      <c r="E717" s="70"/>
      <c r="F717" s="70">
        <v>22269</v>
      </c>
      <c r="G717" s="70">
        <v>23309.416473000001</v>
      </c>
      <c r="H717" s="70"/>
      <c r="I717" s="70"/>
      <c r="J717" s="70">
        <v>22269</v>
      </c>
      <c r="K717" s="70">
        <v>23309.416473000001</v>
      </c>
    </row>
    <row r="718" spans="1:11" x14ac:dyDescent="0.25">
      <c r="A718" s="72">
        <v>8938</v>
      </c>
      <c r="B718" s="70">
        <v>88930</v>
      </c>
      <c r="C718" s="70">
        <v>94485.972167</v>
      </c>
      <c r="D718" s="70"/>
      <c r="E718" s="70"/>
      <c r="F718" s="70"/>
      <c r="G718" s="70"/>
      <c r="H718" s="70"/>
      <c r="I718" s="70"/>
      <c r="J718" s="70">
        <v>88930</v>
      </c>
      <c r="K718" s="70">
        <v>94485.972167</v>
      </c>
    </row>
    <row r="719" spans="1:11" x14ac:dyDescent="0.25">
      <c r="A719" s="72">
        <v>8939</v>
      </c>
      <c r="B719" s="70">
        <v>96155</v>
      </c>
      <c r="C719" s="70">
        <v>103680.882813</v>
      </c>
      <c r="D719" s="70"/>
      <c r="E719" s="70"/>
      <c r="F719" s="70"/>
      <c r="G719" s="70"/>
      <c r="H719" s="70"/>
      <c r="I719" s="70"/>
      <c r="J719" s="70">
        <v>96155</v>
      </c>
      <c r="K719" s="70">
        <v>103680.882813</v>
      </c>
    </row>
    <row r="720" spans="1:11" x14ac:dyDescent="0.25">
      <c r="A720" s="72">
        <v>8943</v>
      </c>
      <c r="B720" s="70"/>
      <c r="C720" s="70"/>
      <c r="D720" s="70">
        <v>9058</v>
      </c>
      <c r="E720" s="70">
        <v>10410.795257000002</v>
      </c>
      <c r="F720" s="70"/>
      <c r="G720" s="70"/>
      <c r="H720" s="70"/>
      <c r="I720" s="70"/>
      <c r="J720" s="70">
        <v>9058</v>
      </c>
      <c r="K720" s="70">
        <v>10410.795257000002</v>
      </c>
    </row>
    <row r="721" spans="1:11" x14ac:dyDescent="0.25">
      <c r="A721" s="72">
        <v>8949</v>
      </c>
      <c r="B721" s="70"/>
      <c r="C721" s="70"/>
      <c r="D721" s="70">
        <v>8376</v>
      </c>
      <c r="E721" s="70">
        <v>9609.1620010000006</v>
      </c>
      <c r="F721" s="70"/>
      <c r="G721" s="70"/>
      <c r="H721" s="70"/>
      <c r="I721" s="70"/>
      <c r="J721" s="70">
        <v>8376</v>
      </c>
      <c r="K721" s="70">
        <v>9609.1620010000006</v>
      </c>
    </row>
    <row r="722" spans="1:11" x14ac:dyDescent="0.25">
      <c r="A722" s="72">
        <v>8950</v>
      </c>
      <c r="B722" s="70"/>
      <c r="C722" s="70"/>
      <c r="D722" s="70">
        <v>7827</v>
      </c>
      <c r="E722" s="70">
        <v>8875.6295170000012</v>
      </c>
      <c r="F722" s="70"/>
      <c r="G722" s="70"/>
      <c r="H722" s="70"/>
      <c r="I722" s="70"/>
      <c r="J722" s="70">
        <v>7827</v>
      </c>
      <c r="K722" s="70">
        <v>8875.6295170000012</v>
      </c>
    </row>
    <row r="723" spans="1:11" x14ac:dyDescent="0.25">
      <c r="A723" s="72">
        <v>8952</v>
      </c>
      <c r="B723" s="70"/>
      <c r="C723" s="70"/>
      <c r="D723" s="70">
        <v>11713</v>
      </c>
      <c r="E723" s="70">
        <v>9757.9388419999996</v>
      </c>
      <c r="F723" s="70"/>
      <c r="G723" s="70"/>
      <c r="H723" s="70"/>
      <c r="I723" s="70"/>
      <c r="J723" s="70">
        <v>11713</v>
      </c>
      <c r="K723" s="70">
        <v>9757.9388419999996</v>
      </c>
    </row>
    <row r="724" spans="1:11" x14ac:dyDescent="0.25">
      <c r="A724" s="72">
        <v>8955</v>
      </c>
      <c r="B724" s="70">
        <v>77054</v>
      </c>
      <c r="C724" s="70">
        <v>85512.690430999995</v>
      </c>
      <c r="D724" s="70"/>
      <c r="E724" s="70"/>
      <c r="F724" s="70"/>
      <c r="G724" s="70"/>
      <c r="H724" s="70"/>
      <c r="I724" s="70"/>
      <c r="J724" s="70">
        <v>77054</v>
      </c>
      <c r="K724" s="70">
        <v>85512.690430999995</v>
      </c>
    </row>
    <row r="725" spans="1:11" x14ac:dyDescent="0.25">
      <c r="A725" s="72">
        <v>8960</v>
      </c>
      <c r="B725" s="70"/>
      <c r="C725" s="70"/>
      <c r="D725" s="70">
        <v>10009</v>
      </c>
      <c r="E725" s="70">
        <v>19298.961671000001</v>
      </c>
      <c r="F725" s="70"/>
      <c r="G725" s="70"/>
      <c r="H725" s="70"/>
      <c r="I725" s="70"/>
      <c r="J725" s="70">
        <v>10009</v>
      </c>
      <c r="K725" s="70">
        <v>19298.961671000001</v>
      </c>
    </row>
    <row r="726" spans="1:11" x14ac:dyDescent="0.25">
      <c r="A726" s="72">
        <v>8967</v>
      </c>
      <c r="B726" s="70"/>
      <c r="C726" s="70"/>
      <c r="D726" s="70">
        <v>4912</v>
      </c>
      <c r="E726" s="70">
        <v>6006.5890040000004</v>
      </c>
      <c r="F726" s="70"/>
      <c r="G726" s="70"/>
      <c r="H726" s="70"/>
      <c r="I726" s="70"/>
      <c r="J726" s="70">
        <v>4912</v>
      </c>
      <c r="K726" s="70">
        <v>6006.5890040000004</v>
      </c>
    </row>
    <row r="727" spans="1:11" x14ac:dyDescent="0.25">
      <c r="A727" s="72">
        <v>8968</v>
      </c>
      <c r="B727" s="70">
        <v>83293</v>
      </c>
      <c r="C727" s="70">
        <v>91987.979980999997</v>
      </c>
      <c r="D727" s="70"/>
      <c r="E727" s="70"/>
      <c r="F727" s="70"/>
      <c r="G727" s="70"/>
      <c r="H727" s="70"/>
      <c r="I727" s="70"/>
      <c r="J727" s="70">
        <v>83293</v>
      </c>
      <c r="K727" s="70">
        <v>91987.979980999997</v>
      </c>
    </row>
    <row r="728" spans="1:11" x14ac:dyDescent="0.25">
      <c r="A728" s="72">
        <v>8977</v>
      </c>
      <c r="B728" s="70">
        <v>91226</v>
      </c>
      <c r="C728" s="70">
        <v>96828.778810000003</v>
      </c>
      <c r="D728" s="70"/>
      <c r="E728" s="70"/>
      <c r="F728" s="70"/>
      <c r="G728" s="70"/>
      <c r="H728" s="70"/>
      <c r="I728" s="70"/>
      <c r="J728" s="70">
        <v>91226</v>
      </c>
      <c r="K728" s="70">
        <v>96828.778810000003</v>
      </c>
    </row>
    <row r="729" spans="1:11" x14ac:dyDescent="0.25">
      <c r="A729" s="72">
        <v>8983</v>
      </c>
      <c r="B729" s="70"/>
      <c r="C729" s="70"/>
      <c r="D729" s="70"/>
      <c r="E729" s="70"/>
      <c r="F729" s="70">
        <v>13000</v>
      </c>
      <c r="G729" s="70">
        <v>9352.8932779999996</v>
      </c>
      <c r="H729" s="70"/>
      <c r="I729" s="70"/>
      <c r="J729" s="70">
        <v>13000</v>
      </c>
      <c r="K729" s="70">
        <v>9352.8932779999996</v>
      </c>
    </row>
    <row r="730" spans="1:11" x14ac:dyDescent="0.25">
      <c r="A730" s="72">
        <v>8985</v>
      </c>
      <c r="B730" s="70"/>
      <c r="C730" s="70"/>
      <c r="D730" s="70"/>
      <c r="E730" s="70"/>
      <c r="F730" s="70"/>
      <c r="G730" s="70"/>
      <c r="H730" s="70">
        <v>7700</v>
      </c>
      <c r="I730" s="70">
        <v>6597.629578</v>
      </c>
      <c r="J730" s="70">
        <v>7700</v>
      </c>
      <c r="K730" s="70">
        <v>6597.629578</v>
      </c>
    </row>
    <row r="731" spans="1:11" x14ac:dyDescent="0.25">
      <c r="A731" s="72">
        <v>8991</v>
      </c>
      <c r="B731" s="70"/>
      <c r="C731" s="70"/>
      <c r="D731" s="70"/>
      <c r="E731" s="70"/>
      <c r="F731" s="70">
        <v>28594</v>
      </c>
      <c r="G731" s="70">
        <v>45870.267915000004</v>
      </c>
      <c r="H731" s="70"/>
      <c r="I731" s="70"/>
      <c r="J731" s="70">
        <v>28594</v>
      </c>
      <c r="K731" s="70">
        <v>45870.267915000004</v>
      </c>
    </row>
    <row r="732" spans="1:11" x14ac:dyDescent="0.25">
      <c r="A732" s="72">
        <v>9012</v>
      </c>
      <c r="B732" s="70">
        <v>17181</v>
      </c>
      <c r="C732" s="70">
        <v>17210.658797999997</v>
      </c>
      <c r="D732" s="70"/>
      <c r="E732" s="70"/>
      <c r="F732" s="70"/>
      <c r="G732" s="70"/>
      <c r="H732" s="70"/>
      <c r="I732" s="70"/>
      <c r="J732" s="70">
        <v>17181</v>
      </c>
      <c r="K732" s="70">
        <v>17210.658797999997</v>
      </c>
    </row>
    <row r="733" spans="1:11" x14ac:dyDescent="0.25">
      <c r="A733" s="72">
        <v>9022</v>
      </c>
      <c r="B733" s="70">
        <v>107214</v>
      </c>
      <c r="C733" s="70">
        <v>105421.25</v>
      </c>
      <c r="D733" s="70"/>
      <c r="E733" s="70"/>
      <c r="F733" s="70"/>
      <c r="G733" s="70"/>
      <c r="H733" s="70"/>
      <c r="I733" s="70"/>
      <c r="J733" s="70">
        <v>107214</v>
      </c>
      <c r="K733" s="70">
        <v>105421.25</v>
      </c>
    </row>
    <row r="734" spans="1:11" x14ac:dyDescent="0.25">
      <c r="A734" s="72">
        <v>9025</v>
      </c>
      <c r="B734" s="70">
        <v>102699</v>
      </c>
      <c r="C734" s="70">
        <v>101285.988281</v>
      </c>
      <c r="D734" s="70"/>
      <c r="E734" s="70"/>
      <c r="F734" s="70"/>
      <c r="G734" s="70"/>
      <c r="H734" s="70"/>
      <c r="I734" s="70"/>
      <c r="J734" s="70">
        <v>102699</v>
      </c>
      <c r="K734" s="70">
        <v>101285.988281</v>
      </c>
    </row>
    <row r="735" spans="1:11" x14ac:dyDescent="0.25">
      <c r="A735" s="72">
        <v>9028</v>
      </c>
      <c r="B735" s="70">
        <v>52885</v>
      </c>
      <c r="C735" s="70">
        <v>64177.479491999991</v>
      </c>
      <c r="D735" s="70"/>
      <c r="E735" s="70"/>
      <c r="F735" s="70"/>
      <c r="G735" s="70"/>
      <c r="H735" s="70"/>
      <c r="I735" s="70"/>
      <c r="J735" s="70">
        <v>52885</v>
      </c>
      <c r="K735" s="70">
        <v>64177.479491999991</v>
      </c>
    </row>
    <row r="736" spans="1:11" x14ac:dyDescent="0.25">
      <c r="A736" s="72">
        <v>9029</v>
      </c>
      <c r="B736" s="70">
        <v>55839</v>
      </c>
      <c r="C736" s="70">
        <v>68804.772949999999</v>
      </c>
      <c r="D736" s="70"/>
      <c r="E736" s="70"/>
      <c r="F736" s="70"/>
      <c r="G736" s="70"/>
      <c r="H736" s="70"/>
      <c r="I736" s="70"/>
      <c r="J736" s="70">
        <v>55839</v>
      </c>
      <c r="K736" s="70">
        <v>68804.772949999999</v>
      </c>
    </row>
    <row r="737" spans="1:11" x14ac:dyDescent="0.25">
      <c r="A737" s="72">
        <v>9033</v>
      </c>
      <c r="B737" s="70">
        <v>37462</v>
      </c>
      <c r="C737" s="70">
        <v>38902.456787000003</v>
      </c>
      <c r="D737" s="70"/>
      <c r="E737" s="70"/>
      <c r="F737" s="70"/>
      <c r="G737" s="70"/>
      <c r="H737" s="70"/>
      <c r="I737" s="70"/>
      <c r="J737" s="70">
        <v>37462</v>
      </c>
      <c r="K737" s="70">
        <v>38902.456787000003</v>
      </c>
    </row>
    <row r="738" spans="1:11" x14ac:dyDescent="0.25">
      <c r="A738" s="72">
        <v>9036</v>
      </c>
      <c r="B738" s="70">
        <v>37734</v>
      </c>
      <c r="C738" s="70">
        <v>40873.199219000002</v>
      </c>
      <c r="D738" s="70"/>
      <c r="E738" s="70"/>
      <c r="F738" s="70"/>
      <c r="G738" s="70"/>
      <c r="H738" s="70"/>
      <c r="I738" s="70"/>
      <c r="J738" s="70">
        <v>37734</v>
      </c>
      <c r="K738" s="70">
        <v>40873.199219000002</v>
      </c>
    </row>
    <row r="739" spans="1:11" x14ac:dyDescent="0.25">
      <c r="A739" s="72">
        <v>9041</v>
      </c>
      <c r="B739" s="70">
        <v>32509</v>
      </c>
      <c r="C739" s="70">
        <v>43338.114502999997</v>
      </c>
      <c r="D739" s="70"/>
      <c r="E739" s="70"/>
      <c r="F739" s="70"/>
      <c r="G739" s="70"/>
      <c r="H739" s="70"/>
      <c r="I739" s="70"/>
      <c r="J739" s="70">
        <v>32509</v>
      </c>
      <c r="K739" s="70">
        <v>43338.114502999997</v>
      </c>
    </row>
    <row r="740" spans="1:11" x14ac:dyDescent="0.25">
      <c r="A740" s="72">
        <v>9043</v>
      </c>
      <c r="B740" s="70">
        <v>80248</v>
      </c>
      <c r="C740" s="70">
        <v>83782.305664</v>
      </c>
      <c r="D740" s="70"/>
      <c r="E740" s="70"/>
      <c r="F740" s="70"/>
      <c r="G740" s="70"/>
      <c r="H740" s="70"/>
      <c r="I740" s="70"/>
      <c r="J740" s="70">
        <v>80248</v>
      </c>
      <c r="K740" s="70">
        <v>83782.305664</v>
      </c>
    </row>
    <row r="741" spans="1:11" x14ac:dyDescent="0.25">
      <c r="A741" s="72">
        <v>9068</v>
      </c>
      <c r="B741" s="70"/>
      <c r="C741" s="70"/>
      <c r="D741" s="70"/>
      <c r="E741" s="70"/>
      <c r="F741" s="70">
        <v>8122</v>
      </c>
      <c r="G741" s="70">
        <v>6589.649101</v>
      </c>
      <c r="H741" s="70"/>
      <c r="I741" s="70"/>
      <c r="J741" s="70">
        <v>8122</v>
      </c>
      <c r="K741" s="70">
        <v>6589.649101</v>
      </c>
    </row>
    <row r="742" spans="1:11" x14ac:dyDescent="0.25">
      <c r="A742" s="72">
        <v>9112</v>
      </c>
      <c r="B742" s="70"/>
      <c r="C742" s="70"/>
      <c r="D742" s="70"/>
      <c r="E742" s="70"/>
      <c r="F742" s="70">
        <v>28600</v>
      </c>
      <c r="G742" s="70">
        <v>29759.305937999998</v>
      </c>
      <c r="H742" s="70"/>
      <c r="I742" s="70"/>
      <c r="J742" s="70">
        <v>28600</v>
      </c>
      <c r="K742" s="70">
        <v>29759.305937999998</v>
      </c>
    </row>
    <row r="743" spans="1:11" x14ac:dyDescent="0.25">
      <c r="A743" s="72">
        <v>9142</v>
      </c>
      <c r="B743" s="70">
        <v>12993</v>
      </c>
      <c r="C743" s="70">
        <v>12533.752121</v>
      </c>
      <c r="D743" s="70"/>
      <c r="E743" s="70"/>
      <c r="F743" s="70"/>
      <c r="G743" s="70"/>
      <c r="H743" s="70"/>
      <c r="I743" s="70"/>
      <c r="J743" s="70">
        <v>12993</v>
      </c>
      <c r="K743" s="70">
        <v>12533.752121</v>
      </c>
    </row>
    <row r="744" spans="1:11" x14ac:dyDescent="0.25">
      <c r="A744" s="72">
        <v>9143</v>
      </c>
      <c r="B744" s="70">
        <v>14591</v>
      </c>
      <c r="C744" s="70">
        <v>12226.755187000001</v>
      </c>
      <c r="D744" s="70"/>
      <c r="E744" s="70"/>
      <c r="F744" s="70"/>
      <c r="G744" s="70"/>
      <c r="H744" s="70"/>
      <c r="I744" s="70"/>
      <c r="J744" s="70">
        <v>14591</v>
      </c>
      <c r="K744" s="70">
        <v>12226.755187000001</v>
      </c>
    </row>
    <row r="745" spans="1:11" x14ac:dyDescent="0.25">
      <c r="A745" s="72">
        <v>9186</v>
      </c>
      <c r="B745" s="70"/>
      <c r="C745" s="70"/>
      <c r="D745" s="70"/>
      <c r="E745" s="70"/>
      <c r="F745" s="70"/>
      <c r="G745" s="70"/>
      <c r="H745" s="70">
        <v>7353</v>
      </c>
      <c r="I745" s="70">
        <v>13587.679925</v>
      </c>
      <c r="J745" s="70">
        <v>7353</v>
      </c>
      <c r="K745" s="70">
        <v>13587.679925</v>
      </c>
    </row>
    <row r="746" spans="1:11" x14ac:dyDescent="0.25">
      <c r="A746" s="72">
        <v>9221</v>
      </c>
      <c r="B746" s="70"/>
      <c r="C746" s="70"/>
      <c r="D746" s="70"/>
      <c r="E746" s="70"/>
      <c r="F746" s="70"/>
      <c r="G746" s="70"/>
      <c r="H746" s="70">
        <v>6066</v>
      </c>
      <c r="I746" s="70">
        <v>5996.0872649999992</v>
      </c>
      <c r="J746" s="70">
        <v>6066</v>
      </c>
      <c r="K746" s="70">
        <v>5996.0872649999992</v>
      </c>
    </row>
    <row r="747" spans="1:11" x14ac:dyDescent="0.25">
      <c r="A747" s="72">
        <v>9240</v>
      </c>
      <c r="B747" s="70"/>
      <c r="C747" s="70"/>
      <c r="D747" s="70">
        <v>9136</v>
      </c>
      <c r="E747" s="70">
        <v>5744.1641310000005</v>
      </c>
      <c r="F747" s="70"/>
      <c r="G747" s="70"/>
      <c r="H747" s="70"/>
      <c r="I747" s="70"/>
      <c r="J747" s="70">
        <v>9136</v>
      </c>
      <c r="K747" s="70">
        <v>5744.1641310000005</v>
      </c>
    </row>
    <row r="748" spans="1:11" x14ac:dyDescent="0.25">
      <c r="A748" s="72">
        <v>9252</v>
      </c>
      <c r="B748" s="70">
        <v>59572</v>
      </c>
      <c r="C748" s="70">
        <v>60085.470459999997</v>
      </c>
      <c r="D748" s="70"/>
      <c r="E748" s="70"/>
      <c r="F748" s="70"/>
      <c r="G748" s="70"/>
      <c r="H748" s="70"/>
      <c r="I748" s="70"/>
      <c r="J748" s="70">
        <v>59572</v>
      </c>
      <c r="K748" s="70">
        <v>60085.470459999997</v>
      </c>
    </row>
    <row r="749" spans="1:11" x14ac:dyDescent="0.25">
      <c r="A749" s="72">
        <v>9281</v>
      </c>
      <c r="B749" s="70"/>
      <c r="C749" s="70"/>
      <c r="D749" s="70"/>
      <c r="E749" s="70"/>
      <c r="F749" s="70">
        <v>32749</v>
      </c>
      <c r="G749" s="70">
        <v>39030.021179000003</v>
      </c>
      <c r="H749" s="70"/>
      <c r="I749" s="70"/>
      <c r="J749" s="70">
        <v>32749</v>
      </c>
      <c r="K749" s="70">
        <v>39030.021179000003</v>
      </c>
    </row>
    <row r="750" spans="1:11" x14ac:dyDescent="0.25">
      <c r="A750" s="72">
        <v>9289</v>
      </c>
      <c r="B750" s="70"/>
      <c r="C750" s="70"/>
      <c r="D750" s="70"/>
      <c r="E750" s="70"/>
      <c r="F750" s="70">
        <v>23211</v>
      </c>
      <c r="G750" s="70">
        <v>25787.620116999999</v>
      </c>
      <c r="H750" s="70"/>
      <c r="I750" s="70"/>
      <c r="J750" s="70">
        <v>23211</v>
      </c>
      <c r="K750" s="70">
        <v>25787.620116999999</v>
      </c>
    </row>
    <row r="751" spans="1:11" x14ac:dyDescent="0.25">
      <c r="A751" s="72">
        <v>9299</v>
      </c>
      <c r="B751" s="70"/>
      <c r="C751" s="70"/>
      <c r="D751" s="70"/>
      <c r="E751" s="70"/>
      <c r="F751" s="70">
        <v>27566</v>
      </c>
      <c r="G751" s="70">
        <v>39825.600584</v>
      </c>
      <c r="H751" s="70"/>
      <c r="I751" s="70"/>
      <c r="J751" s="70">
        <v>27566</v>
      </c>
      <c r="K751" s="70">
        <v>39825.600584</v>
      </c>
    </row>
    <row r="752" spans="1:11" x14ac:dyDescent="0.25">
      <c r="A752" s="72">
        <v>9305</v>
      </c>
      <c r="B752" s="70"/>
      <c r="C752" s="70"/>
      <c r="D752" s="70"/>
      <c r="E752" s="70"/>
      <c r="F752" s="70">
        <v>10337</v>
      </c>
      <c r="G752" s="70">
        <v>11079.653694000001</v>
      </c>
      <c r="H752" s="70"/>
      <c r="I752" s="70"/>
      <c r="J752" s="70">
        <v>10337</v>
      </c>
      <c r="K752" s="70">
        <v>11079.653694000001</v>
      </c>
    </row>
    <row r="753" spans="1:11" x14ac:dyDescent="0.25">
      <c r="A753" s="72">
        <v>9307</v>
      </c>
      <c r="B753" s="70"/>
      <c r="C753" s="70"/>
      <c r="D753" s="70"/>
      <c r="E753" s="70"/>
      <c r="F753" s="70">
        <v>49773</v>
      </c>
      <c r="G753" s="70">
        <v>58739.231262000001</v>
      </c>
      <c r="H753" s="70"/>
      <c r="I753" s="70"/>
      <c r="J753" s="70">
        <v>49773</v>
      </c>
      <c r="K753" s="70">
        <v>58739.231262000001</v>
      </c>
    </row>
    <row r="754" spans="1:11" x14ac:dyDescent="0.25">
      <c r="A754" s="72">
        <v>9308</v>
      </c>
      <c r="B754" s="70"/>
      <c r="C754" s="70"/>
      <c r="D754" s="70"/>
      <c r="E754" s="70"/>
      <c r="F754" s="70">
        <v>48824</v>
      </c>
      <c r="G754" s="70">
        <v>51565.327577000004</v>
      </c>
      <c r="H754" s="70"/>
      <c r="I754" s="70"/>
      <c r="J754" s="70">
        <v>48824</v>
      </c>
      <c r="K754" s="70">
        <v>51565.327577000004</v>
      </c>
    </row>
    <row r="755" spans="1:11" x14ac:dyDescent="0.25">
      <c r="A755" s="72">
        <v>9316</v>
      </c>
      <c r="B755" s="70"/>
      <c r="C755" s="70"/>
      <c r="D755" s="70"/>
      <c r="E755" s="70"/>
      <c r="F755" s="70">
        <v>11524</v>
      </c>
      <c r="G755" s="70">
        <v>9709.3376390000012</v>
      </c>
      <c r="H755" s="70"/>
      <c r="I755" s="70"/>
      <c r="J755" s="70">
        <v>11524</v>
      </c>
      <c r="K755" s="70">
        <v>9709.3376390000012</v>
      </c>
    </row>
    <row r="756" spans="1:11" x14ac:dyDescent="0.25">
      <c r="A756" s="72">
        <v>9328</v>
      </c>
      <c r="B756" s="70">
        <v>117227</v>
      </c>
      <c r="C756" s="70">
        <v>125018.224609</v>
      </c>
      <c r="D756" s="70"/>
      <c r="E756" s="70"/>
      <c r="F756" s="70"/>
      <c r="G756" s="70"/>
      <c r="H756" s="70"/>
      <c r="I756" s="70"/>
      <c r="J756" s="70">
        <v>117227</v>
      </c>
      <c r="K756" s="70">
        <v>125018.224609</v>
      </c>
    </row>
    <row r="757" spans="1:11" x14ac:dyDescent="0.25">
      <c r="A757" s="72">
        <v>9330</v>
      </c>
      <c r="B757" s="70">
        <v>111869</v>
      </c>
      <c r="C757" s="70">
        <v>129512.195313</v>
      </c>
      <c r="D757" s="70"/>
      <c r="E757" s="70"/>
      <c r="F757" s="70"/>
      <c r="G757" s="70"/>
      <c r="H757" s="70"/>
      <c r="I757" s="70"/>
      <c r="J757" s="70">
        <v>111869</v>
      </c>
      <c r="K757" s="70">
        <v>129512.195313</v>
      </c>
    </row>
    <row r="758" spans="1:11" x14ac:dyDescent="0.25">
      <c r="A758" s="72">
        <v>9331</v>
      </c>
      <c r="B758" s="70"/>
      <c r="C758" s="70"/>
      <c r="D758" s="70"/>
      <c r="E758" s="70"/>
      <c r="F758" s="70">
        <v>14828</v>
      </c>
      <c r="G758" s="70">
        <v>20233.764395999999</v>
      </c>
      <c r="H758" s="70"/>
      <c r="I758" s="70"/>
      <c r="J758" s="70">
        <v>14828</v>
      </c>
      <c r="K758" s="70">
        <v>20233.764395999999</v>
      </c>
    </row>
    <row r="759" spans="1:11" x14ac:dyDescent="0.25">
      <c r="A759" s="72">
        <v>9333</v>
      </c>
      <c r="B759" s="70">
        <v>95636</v>
      </c>
      <c r="C759" s="70">
        <v>108129.165039</v>
      </c>
      <c r="D759" s="70"/>
      <c r="E759" s="70"/>
      <c r="F759" s="70"/>
      <c r="G759" s="70"/>
      <c r="H759" s="70"/>
      <c r="I759" s="70"/>
      <c r="J759" s="70">
        <v>95636</v>
      </c>
      <c r="K759" s="70">
        <v>108129.165039</v>
      </c>
    </row>
    <row r="760" spans="1:11" x14ac:dyDescent="0.25">
      <c r="A760" s="72">
        <v>9335</v>
      </c>
      <c r="B760" s="70">
        <v>99221</v>
      </c>
      <c r="C760" s="70">
        <v>114010.627442</v>
      </c>
      <c r="D760" s="70"/>
      <c r="E760" s="70"/>
      <c r="F760" s="70"/>
      <c r="G760" s="70"/>
      <c r="H760" s="70"/>
      <c r="I760" s="70"/>
      <c r="J760" s="70">
        <v>99221</v>
      </c>
      <c r="K760" s="70">
        <v>114010.627442</v>
      </c>
    </row>
    <row r="761" spans="1:11" x14ac:dyDescent="0.25">
      <c r="A761" s="72">
        <v>9336</v>
      </c>
      <c r="B761" s="70">
        <v>103652</v>
      </c>
      <c r="C761" s="70">
        <v>114796.592773</v>
      </c>
      <c r="D761" s="70"/>
      <c r="E761" s="70"/>
      <c r="F761" s="70"/>
      <c r="G761" s="70"/>
      <c r="H761" s="70"/>
      <c r="I761" s="70"/>
      <c r="J761" s="70">
        <v>103652</v>
      </c>
      <c r="K761" s="70">
        <v>114796.592773</v>
      </c>
    </row>
    <row r="762" spans="1:11" x14ac:dyDescent="0.25">
      <c r="A762" s="72">
        <v>9337</v>
      </c>
      <c r="B762" s="70">
        <v>88650</v>
      </c>
      <c r="C762" s="70">
        <v>88902.955077999999</v>
      </c>
      <c r="D762" s="70"/>
      <c r="E762" s="70"/>
      <c r="F762" s="70"/>
      <c r="G762" s="70"/>
      <c r="H762" s="70"/>
      <c r="I762" s="70"/>
      <c r="J762" s="70">
        <v>88650</v>
      </c>
      <c r="K762" s="70">
        <v>88902.955077999999</v>
      </c>
    </row>
    <row r="763" spans="1:11" x14ac:dyDescent="0.25">
      <c r="A763" s="72">
        <v>9338</v>
      </c>
      <c r="B763" s="70">
        <v>105713</v>
      </c>
      <c r="C763" s="70">
        <v>122764.02832</v>
      </c>
      <c r="D763" s="70"/>
      <c r="E763" s="70"/>
      <c r="F763" s="70"/>
      <c r="G763" s="70"/>
      <c r="H763" s="70"/>
      <c r="I763" s="70"/>
      <c r="J763" s="70">
        <v>105713</v>
      </c>
      <c r="K763" s="70">
        <v>122764.02832</v>
      </c>
    </row>
    <row r="764" spans="1:11" x14ac:dyDescent="0.25">
      <c r="A764" s="72">
        <v>9342</v>
      </c>
      <c r="B764" s="70">
        <v>96703</v>
      </c>
      <c r="C764" s="70">
        <v>95951.9375</v>
      </c>
      <c r="D764" s="70"/>
      <c r="E764" s="70"/>
      <c r="F764" s="70"/>
      <c r="G764" s="70"/>
      <c r="H764" s="70"/>
      <c r="I764" s="70"/>
      <c r="J764" s="70">
        <v>96703</v>
      </c>
      <c r="K764" s="70">
        <v>95951.9375</v>
      </c>
    </row>
    <row r="765" spans="1:11" x14ac:dyDescent="0.25">
      <c r="A765" s="72">
        <v>9345</v>
      </c>
      <c r="B765" s="70"/>
      <c r="C765" s="70"/>
      <c r="D765" s="70">
        <v>9295</v>
      </c>
      <c r="E765" s="70">
        <v>12557.972777999998</v>
      </c>
      <c r="F765" s="70"/>
      <c r="G765" s="70"/>
      <c r="H765" s="70"/>
      <c r="I765" s="70"/>
      <c r="J765" s="70">
        <v>9295</v>
      </c>
      <c r="K765" s="70">
        <v>12557.972777999998</v>
      </c>
    </row>
    <row r="766" spans="1:11" x14ac:dyDescent="0.25">
      <c r="A766" s="72">
        <v>9357</v>
      </c>
      <c r="B766" s="70"/>
      <c r="C766" s="70"/>
      <c r="D766" s="70"/>
      <c r="E766" s="70"/>
      <c r="F766" s="70">
        <v>13501</v>
      </c>
      <c r="G766" s="70">
        <v>11384.996821000001</v>
      </c>
      <c r="H766" s="70"/>
      <c r="I766" s="70"/>
      <c r="J766" s="70">
        <v>13501</v>
      </c>
      <c r="K766" s="70">
        <v>11384.996821000001</v>
      </c>
    </row>
    <row r="767" spans="1:11" x14ac:dyDescent="0.25">
      <c r="A767" s="72">
        <v>9367</v>
      </c>
      <c r="B767" s="70"/>
      <c r="C767" s="70"/>
      <c r="D767" s="70"/>
      <c r="E767" s="70"/>
      <c r="F767" s="70">
        <v>22161</v>
      </c>
      <c r="G767" s="70">
        <v>15176.485229999998</v>
      </c>
      <c r="H767" s="70"/>
      <c r="I767" s="70"/>
      <c r="J767" s="70">
        <v>22161</v>
      </c>
      <c r="K767" s="70">
        <v>15176.485229999998</v>
      </c>
    </row>
    <row r="768" spans="1:11" x14ac:dyDescent="0.25">
      <c r="A768" s="72">
        <v>9410</v>
      </c>
      <c r="B768" s="70"/>
      <c r="C768" s="70"/>
      <c r="D768" s="70"/>
      <c r="E768" s="70"/>
      <c r="F768" s="70"/>
      <c r="G768" s="70"/>
      <c r="H768" s="70">
        <v>200</v>
      </c>
      <c r="I768" s="70">
        <v>23.427961</v>
      </c>
      <c r="J768" s="70">
        <v>200</v>
      </c>
      <c r="K768" s="70">
        <v>23.427961</v>
      </c>
    </row>
    <row r="769" spans="1:11" x14ac:dyDescent="0.25">
      <c r="A769" s="72">
        <v>9483</v>
      </c>
      <c r="B769" s="70">
        <v>4818</v>
      </c>
      <c r="C769" s="70">
        <v>6891.1660460000003</v>
      </c>
      <c r="D769" s="70"/>
      <c r="E769" s="70"/>
      <c r="F769" s="70"/>
      <c r="G769" s="70"/>
      <c r="H769" s="70"/>
      <c r="I769" s="70"/>
      <c r="J769" s="70">
        <v>4818</v>
      </c>
      <c r="K769" s="70">
        <v>6891.1660460000003</v>
      </c>
    </row>
    <row r="770" spans="1:11" x14ac:dyDescent="0.25">
      <c r="A770" s="72">
        <v>9488</v>
      </c>
      <c r="B770" s="70">
        <v>4893</v>
      </c>
      <c r="C770" s="70">
        <v>5249.9406740000004</v>
      </c>
      <c r="D770" s="70"/>
      <c r="E770" s="70"/>
      <c r="F770" s="70"/>
      <c r="G770" s="70"/>
      <c r="H770" s="70"/>
      <c r="I770" s="70"/>
      <c r="J770" s="70">
        <v>4893</v>
      </c>
      <c r="K770" s="70">
        <v>5249.9406740000004</v>
      </c>
    </row>
    <row r="771" spans="1:11" x14ac:dyDescent="0.25">
      <c r="A771" s="72">
        <v>9507</v>
      </c>
      <c r="B771" s="70"/>
      <c r="C771" s="70"/>
      <c r="D771" s="70"/>
      <c r="E771" s="70"/>
      <c r="F771" s="70"/>
      <c r="G771" s="70"/>
      <c r="H771" s="70">
        <v>4065</v>
      </c>
      <c r="I771" s="70">
        <v>6549.018787</v>
      </c>
      <c r="J771" s="70">
        <v>4065</v>
      </c>
      <c r="K771" s="70">
        <v>6549.018787</v>
      </c>
    </row>
    <row r="772" spans="1:11" x14ac:dyDescent="0.25">
      <c r="A772" s="72">
        <v>9509</v>
      </c>
      <c r="B772" s="70">
        <v>6412</v>
      </c>
      <c r="C772" s="70">
        <v>7365.8328850000007</v>
      </c>
      <c r="D772" s="70"/>
      <c r="E772" s="70"/>
      <c r="F772" s="70"/>
      <c r="G772" s="70"/>
      <c r="H772" s="70"/>
      <c r="I772" s="70"/>
      <c r="J772" s="70">
        <v>6412</v>
      </c>
      <c r="K772" s="70">
        <v>7365.8328850000007</v>
      </c>
    </row>
    <row r="773" spans="1:11" x14ac:dyDescent="0.25">
      <c r="A773" s="72">
        <v>9510</v>
      </c>
      <c r="B773" s="70">
        <v>6601</v>
      </c>
      <c r="C773" s="70">
        <v>5929.4661559999995</v>
      </c>
      <c r="D773" s="70"/>
      <c r="E773" s="70"/>
      <c r="F773" s="70"/>
      <c r="G773" s="70"/>
      <c r="H773" s="70"/>
      <c r="I773" s="70"/>
      <c r="J773" s="70">
        <v>6601</v>
      </c>
      <c r="K773" s="70">
        <v>5929.4661559999995</v>
      </c>
    </row>
    <row r="774" spans="1:11" x14ac:dyDescent="0.25">
      <c r="A774" s="72">
        <v>9516</v>
      </c>
      <c r="B774" s="70">
        <v>9252</v>
      </c>
      <c r="C774" s="70">
        <v>8747.2023919999992</v>
      </c>
      <c r="D774" s="70"/>
      <c r="E774" s="70"/>
      <c r="F774" s="70"/>
      <c r="G774" s="70"/>
      <c r="H774" s="70"/>
      <c r="I774" s="70"/>
      <c r="J774" s="70">
        <v>9252</v>
      </c>
      <c r="K774" s="70">
        <v>8747.2023919999992</v>
      </c>
    </row>
    <row r="775" spans="1:11" x14ac:dyDescent="0.25">
      <c r="A775" s="72">
        <v>9519</v>
      </c>
      <c r="B775" s="70">
        <v>10237</v>
      </c>
      <c r="C775" s="70">
        <v>8935.8795170000012</v>
      </c>
      <c r="D775" s="70"/>
      <c r="E775" s="70"/>
      <c r="F775" s="70"/>
      <c r="G775" s="70"/>
      <c r="H775" s="70"/>
      <c r="I775" s="70"/>
      <c r="J775" s="70">
        <v>10237</v>
      </c>
      <c r="K775" s="70">
        <v>8935.8795170000012</v>
      </c>
    </row>
    <row r="776" spans="1:11" x14ac:dyDescent="0.25">
      <c r="A776" s="72">
        <v>9538</v>
      </c>
      <c r="B776" s="70"/>
      <c r="C776" s="70"/>
      <c r="D776" s="70"/>
      <c r="E776" s="70"/>
      <c r="F776" s="70">
        <v>12495</v>
      </c>
      <c r="G776" s="70">
        <v>12611.818272</v>
      </c>
      <c r="H776" s="70"/>
      <c r="I776" s="70"/>
      <c r="J776" s="70">
        <v>12495</v>
      </c>
      <c r="K776" s="70">
        <v>12611.818272</v>
      </c>
    </row>
    <row r="777" spans="1:11" x14ac:dyDescent="0.25">
      <c r="A777" s="72">
        <v>9546</v>
      </c>
      <c r="B777" s="70"/>
      <c r="C777" s="70"/>
      <c r="D777" s="70"/>
      <c r="E777" s="70"/>
      <c r="F777" s="70"/>
      <c r="G777" s="70"/>
      <c r="H777" s="70">
        <v>5097</v>
      </c>
      <c r="I777" s="70">
        <v>5541.8048980000003</v>
      </c>
      <c r="J777" s="70">
        <v>5097</v>
      </c>
      <c r="K777" s="70">
        <v>5541.8048980000003</v>
      </c>
    </row>
    <row r="778" spans="1:11" x14ac:dyDescent="0.25">
      <c r="A778" s="72">
        <v>9548</v>
      </c>
      <c r="B778" s="70"/>
      <c r="C778" s="70"/>
      <c r="D778" s="70"/>
      <c r="E778" s="70"/>
      <c r="F778" s="70"/>
      <c r="G778" s="70"/>
      <c r="H778" s="70">
        <v>21284</v>
      </c>
      <c r="I778" s="70">
        <v>22119.704657000002</v>
      </c>
      <c r="J778" s="70">
        <v>21284</v>
      </c>
      <c r="K778" s="70">
        <v>22119.704657000002</v>
      </c>
    </row>
    <row r="779" spans="1:11" x14ac:dyDescent="0.25">
      <c r="A779" s="72">
        <v>9568</v>
      </c>
      <c r="B779" s="70"/>
      <c r="C779" s="70"/>
      <c r="D779" s="70"/>
      <c r="E779" s="70"/>
      <c r="F779" s="70">
        <v>26000</v>
      </c>
      <c r="G779" s="70">
        <v>25689.779112</v>
      </c>
      <c r="H779" s="70"/>
      <c r="I779" s="70"/>
      <c r="J779" s="70">
        <v>26000</v>
      </c>
      <c r="K779" s="70">
        <v>25689.779112</v>
      </c>
    </row>
    <row r="780" spans="1:11" x14ac:dyDescent="0.25">
      <c r="A780" s="72">
        <v>9569</v>
      </c>
      <c r="B780" s="70"/>
      <c r="C780" s="70"/>
      <c r="D780" s="70"/>
      <c r="E780" s="70"/>
      <c r="F780" s="70">
        <v>22300</v>
      </c>
      <c r="G780" s="70">
        <v>19190.024475000002</v>
      </c>
      <c r="H780" s="70"/>
      <c r="I780" s="70"/>
      <c r="J780" s="70">
        <v>22300</v>
      </c>
      <c r="K780" s="70">
        <v>19190.024475000002</v>
      </c>
    </row>
    <row r="781" spans="1:11" x14ac:dyDescent="0.25">
      <c r="A781" s="72">
        <v>9580</v>
      </c>
      <c r="B781" s="70"/>
      <c r="C781" s="70"/>
      <c r="D781" s="70"/>
      <c r="E781" s="70"/>
      <c r="F781" s="70">
        <v>19055</v>
      </c>
      <c r="G781" s="70">
        <v>31964.426756000001</v>
      </c>
      <c r="H781" s="70"/>
      <c r="I781" s="70"/>
      <c r="J781" s="70">
        <v>19055</v>
      </c>
      <c r="K781" s="70">
        <v>31964.426756000001</v>
      </c>
    </row>
    <row r="782" spans="1:11" x14ac:dyDescent="0.25">
      <c r="A782" s="72">
        <v>9591</v>
      </c>
      <c r="B782" s="70"/>
      <c r="C782" s="70"/>
      <c r="D782" s="70"/>
      <c r="E782" s="70"/>
      <c r="F782" s="70"/>
      <c r="G782" s="70"/>
      <c r="H782" s="70">
        <v>2700</v>
      </c>
      <c r="I782" s="70">
        <v>1114.696997</v>
      </c>
      <c r="J782" s="70">
        <v>2700</v>
      </c>
      <c r="K782" s="70">
        <v>1114.696997</v>
      </c>
    </row>
    <row r="783" spans="1:11" x14ac:dyDescent="0.25">
      <c r="A783" s="72">
        <v>9617</v>
      </c>
      <c r="B783" s="70"/>
      <c r="C783" s="70"/>
      <c r="D783" s="70"/>
      <c r="E783" s="70"/>
      <c r="F783" s="70">
        <v>26832</v>
      </c>
      <c r="G783" s="70">
        <v>19715.117005</v>
      </c>
      <c r="H783" s="70"/>
      <c r="I783" s="70"/>
      <c r="J783" s="70">
        <v>26832</v>
      </c>
      <c r="K783" s="70">
        <v>19715.117005</v>
      </c>
    </row>
    <row r="784" spans="1:11" x14ac:dyDescent="0.25">
      <c r="A784" s="72">
        <v>9621</v>
      </c>
      <c r="B784" s="70"/>
      <c r="C784" s="70"/>
      <c r="D784" s="70"/>
      <c r="E784" s="70"/>
      <c r="F784" s="70">
        <v>22075</v>
      </c>
      <c r="G784" s="70">
        <v>13464.763671000001</v>
      </c>
      <c r="H784" s="70"/>
      <c r="I784" s="70"/>
      <c r="J784" s="70">
        <v>22075</v>
      </c>
      <c r="K784" s="70">
        <v>13464.763671000001</v>
      </c>
    </row>
    <row r="785" spans="1:11" x14ac:dyDescent="0.25">
      <c r="A785" s="72">
        <v>9684</v>
      </c>
      <c r="B785" s="70"/>
      <c r="C785" s="70"/>
      <c r="D785" s="70"/>
      <c r="E785" s="70"/>
      <c r="F785" s="70"/>
      <c r="G785" s="70"/>
      <c r="H785" s="70">
        <v>3413</v>
      </c>
      <c r="I785" s="70">
        <v>0</v>
      </c>
      <c r="J785" s="70">
        <v>3413</v>
      </c>
      <c r="K785" s="70">
        <v>0</v>
      </c>
    </row>
    <row r="786" spans="1:11" x14ac:dyDescent="0.25">
      <c r="A786" s="72">
        <v>9688</v>
      </c>
      <c r="B786" s="70"/>
      <c r="C786" s="70"/>
      <c r="D786" s="70"/>
      <c r="E786" s="70"/>
      <c r="F786" s="70"/>
      <c r="G786" s="70"/>
      <c r="H786" s="70">
        <v>5357</v>
      </c>
      <c r="I786" s="70">
        <v>3308.847726</v>
      </c>
      <c r="J786" s="70">
        <v>5357</v>
      </c>
      <c r="K786" s="70">
        <v>3308.847726</v>
      </c>
    </row>
    <row r="787" spans="1:11" x14ac:dyDescent="0.25">
      <c r="A787" s="72">
        <v>9697</v>
      </c>
      <c r="B787" s="70"/>
      <c r="C787" s="70"/>
      <c r="D787" s="70"/>
      <c r="E787" s="70"/>
      <c r="F787" s="70"/>
      <c r="G787" s="70"/>
      <c r="H787" s="70">
        <v>8900</v>
      </c>
      <c r="I787" s="70">
        <v>8600.7016370000001</v>
      </c>
      <c r="J787" s="70">
        <v>8900</v>
      </c>
      <c r="K787" s="70">
        <v>8600.7016370000001</v>
      </c>
    </row>
    <row r="788" spans="1:11" x14ac:dyDescent="0.25">
      <c r="A788" s="72">
        <v>9719</v>
      </c>
      <c r="B788" s="70"/>
      <c r="C788" s="70"/>
      <c r="D788" s="70"/>
      <c r="E788" s="70"/>
      <c r="F788" s="70">
        <v>10177</v>
      </c>
      <c r="G788" s="70">
        <v>7132.5425869999999</v>
      </c>
      <c r="H788" s="70"/>
      <c r="I788" s="70"/>
      <c r="J788" s="70">
        <v>10177</v>
      </c>
      <c r="K788" s="70">
        <v>7132.5425869999999</v>
      </c>
    </row>
    <row r="789" spans="1:11" x14ac:dyDescent="0.25">
      <c r="A789" s="72">
        <v>9728</v>
      </c>
      <c r="B789" s="70"/>
      <c r="C789" s="70"/>
      <c r="D789" s="70"/>
      <c r="E789" s="70"/>
      <c r="F789" s="70"/>
      <c r="G789" s="70"/>
      <c r="H789" s="70">
        <v>8800</v>
      </c>
      <c r="I789" s="70">
        <v>4870.1173669999998</v>
      </c>
      <c r="J789" s="70">
        <v>8800</v>
      </c>
      <c r="K789" s="70">
        <v>4870.1173669999998</v>
      </c>
    </row>
    <row r="790" spans="1:11" x14ac:dyDescent="0.25">
      <c r="A790" s="72">
        <v>9729</v>
      </c>
      <c r="B790" s="70"/>
      <c r="C790" s="70"/>
      <c r="D790" s="70"/>
      <c r="E790" s="70"/>
      <c r="F790" s="70"/>
      <c r="G790" s="70"/>
      <c r="H790" s="70">
        <v>14317</v>
      </c>
      <c r="I790" s="70">
        <v>11484.853303</v>
      </c>
      <c r="J790" s="70">
        <v>14317</v>
      </c>
      <c r="K790" s="70">
        <v>11484.853303</v>
      </c>
    </row>
    <row r="791" spans="1:11" x14ac:dyDescent="0.25">
      <c r="A791" s="72">
        <v>9730</v>
      </c>
      <c r="B791" s="70"/>
      <c r="C791" s="70"/>
      <c r="D791" s="70"/>
      <c r="E791" s="70"/>
      <c r="F791" s="70">
        <v>19608</v>
      </c>
      <c r="G791" s="70">
        <v>19160.389465</v>
      </c>
      <c r="H791" s="70"/>
      <c r="I791" s="70"/>
      <c r="J791" s="70">
        <v>19608</v>
      </c>
      <c r="K791" s="70">
        <v>19160.389465</v>
      </c>
    </row>
    <row r="792" spans="1:11" x14ac:dyDescent="0.25">
      <c r="A792" s="72">
        <v>9758</v>
      </c>
      <c r="B792" s="70"/>
      <c r="C792" s="70"/>
      <c r="D792" s="70"/>
      <c r="E792" s="70"/>
      <c r="F792" s="70"/>
      <c r="G792" s="70"/>
      <c r="H792" s="70">
        <v>17816</v>
      </c>
      <c r="I792" s="70">
        <v>3519.6891970000001</v>
      </c>
      <c r="J792" s="70">
        <v>17816</v>
      </c>
      <c r="K792" s="70">
        <v>3519.6891970000001</v>
      </c>
    </row>
    <row r="793" spans="1:11" x14ac:dyDescent="0.25">
      <c r="A793" s="72">
        <v>9765</v>
      </c>
      <c r="B793" s="70"/>
      <c r="C793" s="70"/>
      <c r="D793" s="70"/>
      <c r="E793" s="70"/>
      <c r="F793" s="70"/>
      <c r="G793" s="70"/>
      <c r="H793" s="70">
        <v>3269</v>
      </c>
      <c r="I793" s="70">
        <v>8115.8061070000003</v>
      </c>
      <c r="J793" s="70">
        <v>3269</v>
      </c>
      <c r="K793" s="70">
        <v>8115.8061070000003</v>
      </c>
    </row>
    <row r="794" spans="1:11" x14ac:dyDescent="0.25">
      <c r="A794" s="72">
        <v>9808</v>
      </c>
      <c r="B794" s="70">
        <v>11805</v>
      </c>
      <c r="C794" s="70">
        <v>13109.784408</v>
      </c>
      <c r="D794" s="70"/>
      <c r="E794" s="70"/>
      <c r="F794" s="70"/>
      <c r="G794" s="70"/>
      <c r="H794" s="70"/>
      <c r="I794" s="70"/>
      <c r="J794" s="70">
        <v>11805</v>
      </c>
      <c r="K794" s="70">
        <v>13109.784408</v>
      </c>
    </row>
    <row r="795" spans="1:11" x14ac:dyDescent="0.25">
      <c r="A795" s="72">
        <v>9859</v>
      </c>
      <c r="B795" s="70"/>
      <c r="C795" s="70"/>
      <c r="D795" s="70"/>
      <c r="E795" s="70"/>
      <c r="F795" s="70"/>
      <c r="G795" s="70"/>
      <c r="H795" s="70">
        <v>1994</v>
      </c>
      <c r="I795" s="70">
        <v>2007.386753</v>
      </c>
      <c r="J795" s="70">
        <v>1994</v>
      </c>
      <c r="K795" s="70">
        <v>2007.386753</v>
      </c>
    </row>
    <row r="796" spans="1:11" x14ac:dyDescent="0.25">
      <c r="A796" s="72">
        <v>9868</v>
      </c>
      <c r="B796" s="70"/>
      <c r="C796" s="70"/>
      <c r="D796" s="70"/>
      <c r="E796" s="70"/>
      <c r="F796" s="70">
        <v>43771</v>
      </c>
      <c r="G796" s="70">
        <v>45987.544022000002</v>
      </c>
      <c r="H796" s="70"/>
      <c r="I796" s="70"/>
      <c r="J796" s="70">
        <v>43771</v>
      </c>
      <c r="K796" s="70">
        <v>45987.544022000002</v>
      </c>
    </row>
    <row r="797" spans="1:11" x14ac:dyDescent="0.25">
      <c r="A797" s="72">
        <v>9872</v>
      </c>
      <c r="B797" s="70">
        <v>104595</v>
      </c>
      <c r="C797" s="70">
        <v>124591.485839</v>
      </c>
      <c r="D797" s="70"/>
      <c r="E797" s="70"/>
      <c r="F797" s="70"/>
      <c r="G797" s="70"/>
      <c r="H797" s="70"/>
      <c r="I797" s="70"/>
      <c r="J797" s="70">
        <v>104595</v>
      </c>
      <c r="K797" s="70">
        <v>124591.485839</v>
      </c>
    </row>
    <row r="798" spans="1:11" x14ac:dyDescent="0.25">
      <c r="A798" s="72">
        <v>9877</v>
      </c>
      <c r="B798" s="70"/>
      <c r="C798" s="70"/>
      <c r="D798" s="70"/>
      <c r="E798" s="70"/>
      <c r="F798" s="70">
        <v>24712</v>
      </c>
      <c r="G798" s="70">
        <v>41430.607818000004</v>
      </c>
      <c r="H798" s="70"/>
      <c r="I798" s="70"/>
      <c r="J798" s="70">
        <v>24712</v>
      </c>
      <c r="K798" s="70">
        <v>41430.607818000004</v>
      </c>
    </row>
    <row r="799" spans="1:11" x14ac:dyDescent="0.25">
      <c r="A799" s="72">
        <v>9881</v>
      </c>
      <c r="B799" s="70"/>
      <c r="C799" s="70"/>
      <c r="D799" s="70">
        <v>2311</v>
      </c>
      <c r="E799" s="70">
        <v>7768.8827190000002</v>
      </c>
      <c r="F799" s="70"/>
      <c r="G799" s="70"/>
      <c r="H799" s="70"/>
      <c r="I799" s="70"/>
      <c r="J799" s="70">
        <v>2311</v>
      </c>
      <c r="K799" s="70">
        <v>7768.8827190000002</v>
      </c>
    </row>
    <row r="800" spans="1:11" x14ac:dyDescent="0.25">
      <c r="A800" s="72">
        <v>9882</v>
      </c>
      <c r="B800" s="70"/>
      <c r="C800" s="70"/>
      <c r="D800" s="70"/>
      <c r="E800" s="70"/>
      <c r="F800" s="70">
        <v>8417</v>
      </c>
      <c r="G800" s="70">
        <v>1943.9315320000001</v>
      </c>
      <c r="H800" s="70"/>
      <c r="I800" s="70"/>
      <c r="J800" s="70">
        <v>8417</v>
      </c>
      <c r="K800" s="70">
        <v>1943.9315320000001</v>
      </c>
    </row>
    <row r="801" spans="1:11" x14ac:dyDescent="0.25">
      <c r="A801" s="72">
        <v>9887</v>
      </c>
      <c r="B801" s="70"/>
      <c r="C801" s="70"/>
      <c r="D801" s="70"/>
      <c r="E801" s="70"/>
      <c r="F801" s="70">
        <v>24323</v>
      </c>
      <c r="G801" s="70">
        <v>41396.139771000002</v>
      </c>
      <c r="H801" s="70"/>
      <c r="I801" s="70"/>
      <c r="J801" s="70">
        <v>24323</v>
      </c>
      <c r="K801" s="70">
        <v>41396.139771000002</v>
      </c>
    </row>
    <row r="802" spans="1:11" x14ac:dyDescent="0.25">
      <c r="A802" s="72">
        <v>9895</v>
      </c>
      <c r="B802" s="70"/>
      <c r="C802" s="70"/>
      <c r="D802" s="70"/>
      <c r="E802" s="70"/>
      <c r="F802" s="70">
        <v>24256</v>
      </c>
      <c r="G802" s="70">
        <v>34916.311325999995</v>
      </c>
      <c r="H802" s="70"/>
      <c r="I802" s="70"/>
      <c r="J802" s="70">
        <v>24256</v>
      </c>
      <c r="K802" s="70">
        <v>34916.311325999995</v>
      </c>
    </row>
    <row r="803" spans="1:11" x14ac:dyDescent="0.25">
      <c r="A803" s="72">
        <v>9898</v>
      </c>
      <c r="B803" s="70"/>
      <c r="C803" s="70"/>
      <c r="D803" s="70"/>
      <c r="E803" s="70"/>
      <c r="F803" s="70">
        <v>3903</v>
      </c>
      <c r="G803" s="70">
        <v>3432.6340569999998</v>
      </c>
      <c r="H803" s="70"/>
      <c r="I803" s="70"/>
      <c r="J803" s="70">
        <v>3903</v>
      </c>
      <c r="K803" s="70">
        <v>3432.6340569999998</v>
      </c>
    </row>
    <row r="804" spans="1:11" x14ac:dyDescent="0.25">
      <c r="A804" s="72">
        <v>9899</v>
      </c>
      <c r="B804" s="70"/>
      <c r="C804" s="70"/>
      <c r="D804" s="70">
        <v>25410</v>
      </c>
      <c r="E804" s="70">
        <v>23559.635253999997</v>
      </c>
      <c r="F804" s="70"/>
      <c r="G804" s="70"/>
      <c r="H804" s="70"/>
      <c r="I804" s="70"/>
      <c r="J804" s="70">
        <v>25410</v>
      </c>
      <c r="K804" s="70">
        <v>23559.635253999997</v>
      </c>
    </row>
    <row r="805" spans="1:11" x14ac:dyDescent="0.25">
      <c r="A805" s="72">
        <v>9903</v>
      </c>
      <c r="B805" s="70">
        <v>40484</v>
      </c>
      <c r="C805" s="70">
        <v>53012.694581000003</v>
      </c>
      <c r="D805" s="70"/>
      <c r="E805" s="70"/>
      <c r="F805" s="70"/>
      <c r="G805" s="70"/>
      <c r="H805" s="70"/>
      <c r="I805" s="70"/>
      <c r="J805" s="70">
        <v>40484</v>
      </c>
      <c r="K805" s="70">
        <v>53012.694581000003</v>
      </c>
    </row>
    <row r="806" spans="1:11" x14ac:dyDescent="0.25">
      <c r="A806" s="72">
        <v>9904</v>
      </c>
      <c r="B806" s="70">
        <v>38339</v>
      </c>
      <c r="C806" s="70">
        <v>48282.488770000004</v>
      </c>
      <c r="D806" s="70"/>
      <c r="E806" s="70"/>
      <c r="F806" s="70"/>
      <c r="G806" s="70"/>
      <c r="H806" s="70"/>
      <c r="I806" s="70"/>
      <c r="J806" s="70">
        <v>38339</v>
      </c>
      <c r="K806" s="70">
        <v>48282.488770000004</v>
      </c>
    </row>
    <row r="807" spans="1:11" x14ac:dyDescent="0.25">
      <c r="A807" s="72">
        <v>9914</v>
      </c>
      <c r="B807" s="70">
        <v>14989</v>
      </c>
      <c r="C807" s="70">
        <v>19265.899047999999</v>
      </c>
      <c r="D807" s="70"/>
      <c r="E807" s="70"/>
      <c r="F807" s="70"/>
      <c r="G807" s="70"/>
      <c r="H807" s="70"/>
      <c r="I807" s="70"/>
      <c r="J807" s="70">
        <v>14989</v>
      </c>
      <c r="K807" s="70">
        <v>19265.899047999999</v>
      </c>
    </row>
    <row r="808" spans="1:11" x14ac:dyDescent="0.25">
      <c r="A808" s="72">
        <v>9919</v>
      </c>
      <c r="B808" s="70">
        <v>40602</v>
      </c>
      <c r="C808" s="70">
        <v>37854.897461</v>
      </c>
      <c r="D808" s="70"/>
      <c r="E808" s="70"/>
      <c r="F808" s="70"/>
      <c r="G808" s="70"/>
      <c r="H808" s="70"/>
      <c r="I808" s="70"/>
      <c r="J808" s="70">
        <v>40602</v>
      </c>
      <c r="K808" s="70">
        <v>37854.897461</v>
      </c>
    </row>
    <row r="809" spans="1:11" x14ac:dyDescent="0.25">
      <c r="A809" s="72">
        <v>9937</v>
      </c>
      <c r="B809" s="70"/>
      <c r="C809" s="70"/>
      <c r="D809" s="70"/>
      <c r="E809" s="70"/>
      <c r="F809" s="70">
        <v>20305</v>
      </c>
      <c r="G809" s="70">
        <v>17134.943563000001</v>
      </c>
      <c r="H809" s="70"/>
      <c r="I809" s="70"/>
      <c r="J809" s="70">
        <v>20305</v>
      </c>
      <c r="K809" s="70">
        <v>17134.943563000001</v>
      </c>
    </row>
    <row r="810" spans="1:11" x14ac:dyDescent="0.25">
      <c r="A810" s="72">
        <v>9940</v>
      </c>
      <c r="B810" s="70"/>
      <c r="C810" s="70"/>
      <c r="D810" s="70"/>
      <c r="E810" s="70"/>
      <c r="F810" s="70">
        <v>20980</v>
      </c>
      <c r="G810" s="70">
        <v>12800.079291999999</v>
      </c>
      <c r="H810" s="70"/>
      <c r="I810" s="70"/>
      <c r="J810" s="70">
        <v>20980</v>
      </c>
      <c r="K810" s="70">
        <v>12800.079291999999</v>
      </c>
    </row>
    <row r="811" spans="1:11" x14ac:dyDescent="0.25">
      <c r="A811" s="72">
        <v>9946</v>
      </c>
      <c r="B811" s="70"/>
      <c r="C811" s="70"/>
      <c r="D811" s="70"/>
      <c r="E811" s="70"/>
      <c r="F811" s="70">
        <v>21626</v>
      </c>
      <c r="G811" s="70">
        <v>30105.633941</v>
      </c>
      <c r="H811" s="70"/>
      <c r="I811" s="70"/>
      <c r="J811" s="70">
        <v>21626</v>
      </c>
      <c r="K811" s="70">
        <v>30105.633941</v>
      </c>
    </row>
    <row r="812" spans="1:11" x14ac:dyDescent="0.25">
      <c r="A812" s="72">
        <v>9951</v>
      </c>
      <c r="B812" s="70"/>
      <c r="C812" s="70"/>
      <c r="D812" s="70"/>
      <c r="E812" s="70"/>
      <c r="F812" s="70"/>
      <c r="G812" s="70"/>
      <c r="H812" s="70">
        <v>5808</v>
      </c>
      <c r="I812" s="70">
        <v>8643.4370129999988</v>
      </c>
      <c r="J812" s="70">
        <v>5808</v>
      </c>
      <c r="K812" s="70">
        <v>8643.4370129999988</v>
      </c>
    </row>
    <row r="813" spans="1:11" x14ac:dyDescent="0.25">
      <c r="A813" s="72">
        <v>9953</v>
      </c>
      <c r="B813" s="70">
        <v>29381</v>
      </c>
      <c r="C813" s="70">
        <v>34610.914427999996</v>
      </c>
      <c r="D813" s="70"/>
      <c r="E813" s="70"/>
      <c r="F813" s="70"/>
      <c r="G813" s="70"/>
      <c r="H813" s="70"/>
      <c r="I813" s="70"/>
      <c r="J813" s="70">
        <v>29381</v>
      </c>
      <c r="K813" s="70">
        <v>34610.914427999996</v>
      </c>
    </row>
    <row r="814" spans="1:11" x14ac:dyDescent="0.25">
      <c r="A814" s="72">
        <v>9979</v>
      </c>
      <c r="B814" s="70"/>
      <c r="C814" s="70"/>
      <c r="D814" s="70"/>
      <c r="E814" s="70"/>
      <c r="F814" s="70">
        <v>3767</v>
      </c>
      <c r="G814" s="70">
        <v>1046.9279939999999</v>
      </c>
      <c r="H814" s="70"/>
      <c r="I814" s="70"/>
      <c r="J814" s="70">
        <v>3767</v>
      </c>
      <c r="K814" s="70">
        <v>1046.9279939999999</v>
      </c>
    </row>
    <row r="815" spans="1:11" x14ac:dyDescent="0.25">
      <c r="A815" s="72">
        <v>9987</v>
      </c>
      <c r="B815" s="70"/>
      <c r="C815" s="70"/>
      <c r="D815" s="70"/>
      <c r="E815" s="70"/>
      <c r="F815" s="70"/>
      <c r="G815" s="70"/>
      <c r="H815" s="70">
        <v>3733</v>
      </c>
      <c r="I815" s="70">
        <v>7257.9834219999993</v>
      </c>
      <c r="J815" s="70">
        <v>3733</v>
      </c>
      <c r="K815" s="70">
        <v>7257.9834219999993</v>
      </c>
    </row>
    <row r="816" spans="1:11" x14ac:dyDescent="0.25">
      <c r="A816" s="72">
        <v>10002</v>
      </c>
      <c r="B816" s="70">
        <v>30153</v>
      </c>
      <c r="C816" s="70">
        <v>30916.601562</v>
      </c>
      <c r="D816" s="70"/>
      <c r="E816" s="70"/>
      <c r="F816" s="70"/>
      <c r="G816" s="70"/>
      <c r="H816" s="70"/>
      <c r="I816" s="70"/>
      <c r="J816" s="70">
        <v>30153</v>
      </c>
      <c r="K816" s="70">
        <v>30916.601562</v>
      </c>
    </row>
    <row r="817" spans="1:11" x14ac:dyDescent="0.25">
      <c r="A817" s="72">
        <v>10012</v>
      </c>
      <c r="B817" s="70"/>
      <c r="C817" s="70"/>
      <c r="D817" s="70">
        <v>13755</v>
      </c>
      <c r="E817" s="70">
        <v>9496.8066090000011</v>
      </c>
      <c r="F817" s="70"/>
      <c r="G817" s="70"/>
      <c r="H817" s="70"/>
      <c r="I817" s="70"/>
      <c r="J817" s="70">
        <v>13755</v>
      </c>
      <c r="K817" s="70">
        <v>9496.8066090000011</v>
      </c>
    </row>
    <row r="818" spans="1:11" x14ac:dyDescent="0.25">
      <c r="A818" s="72">
        <v>10015</v>
      </c>
      <c r="B818" s="70">
        <v>21531</v>
      </c>
      <c r="C818" s="70">
        <v>29188.676605000001</v>
      </c>
      <c r="D818" s="70"/>
      <c r="E818" s="70"/>
      <c r="F818" s="70"/>
      <c r="G818" s="70"/>
      <c r="H818" s="70"/>
      <c r="I818" s="70"/>
      <c r="J818" s="70">
        <v>21531</v>
      </c>
      <c r="K818" s="70">
        <v>29188.676605000001</v>
      </c>
    </row>
    <row r="819" spans="1:11" x14ac:dyDescent="0.25">
      <c r="A819" s="72">
        <v>10026</v>
      </c>
      <c r="B819" s="70"/>
      <c r="C819" s="70"/>
      <c r="D819" s="70"/>
      <c r="E819" s="70"/>
      <c r="F819" s="70">
        <v>22300</v>
      </c>
      <c r="G819" s="70">
        <v>11559.294981999999</v>
      </c>
      <c r="H819" s="70"/>
      <c r="I819" s="70"/>
      <c r="J819" s="70">
        <v>22300</v>
      </c>
      <c r="K819" s="70">
        <v>11559.294981999999</v>
      </c>
    </row>
    <row r="820" spans="1:11" x14ac:dyDescent="0.25">
      <c r="A820" s="72">
        <v>10034</v>
      </c>
      <c r="B820" s="70"/>
      <c r="C820" s="70"/>
      <c r="D820" s="70"/>
      <c r="E820" s="70"/>
      <c r="F820" s="70">
        <v>32317</v>
      </c>
      <c r="G820" s="70">
        <v>37513.746428999999</v>
      </c>
      <c r="H820" s="70"/>
      <c r="I820" s="70"/>
      <c r="J820" s="70">
        <v>32317</v>
      </c>
      <c r="K820" s="70">
        <v>37513.746428999999</v>
      </c>
    </row>
    <row r="821" spans="1:11" x14ac:dyDescent="0.25">
      <c r="A821" s="72">
        <v>10040</v>
      </c>
      <c r="B821" s="70"/>
      <c r="C821" s="70"/>
      <c r="D821" s="70"/>
      <c r="E821" s="70"/>
      <c r="F821" s="70"/>
      <c r="G821" s="70"/>
      <c r="H821" s="70">
        <v>2959</v>
      </c>
      <c r="I821" s="70">
        <v>2661.445522</v>
      </c>
      <c r="J821" s="70">
        <v>2959</v>
      </c>
      <c r="K821" s="70">
        <v>2661.445522</v>
      </c>
    </row>
    <row r="822" spans="1:11" x14ac:dyDescent="0.25">
      <c r="A822" s="72">
        <v>10075</v>
      </c>
      <c r="B822" s="70"/>
      <c r="C822" s="70"/>
      <c r="D822" s="70">
        <v>8241</v>
      </c>
      <c r="E822" s="70">
        <v>4591.2187810000005</v>
      </c>
      <c r="F822" s="70"/>
      <c r="G822" s="70"/>
      <c r="H822" s="70"/>
      <c r="I822" s="70"/>
      <c r="J822" s="70">
        <v>8241</v>
      </c>
      <c r="K822" s="70">
        <v>4591.2187810000005</v>
      </c>
    </row>
    <row r="823" spans="1:11" x14ac:dyDescent="0.25">
      <c r="A823" s="72">
        <v>10085</v>
      </c>
      <c r="B823" s="70"/>
      <c r="C823" s="70"/>
      <c r="D823" s="70"/>
      <c r="E823" s="70"/>
      <c r="F823" s="70">
        <v>15291</v>
      </c>
      <c r="G823" s="70">
        <v>14020.675781999998</v>
      </c>
      <c r="H823" s="70"/>
      <c r="I823" s="70"/>
      <c r="J823" s="70">
        <v>15291</v>
      </c>
      <c r="K823" s="70">
        <v>14020.675781999998</v>
      </c>
    </row>
    <row r="824" spans="1:11" x14ac:dyDescent="0.25">
      <c r="A824" s="72">
        <v>10103</v>
      </c>
      <c r="B824" s="70"/>
      <c r="C824" s="70"/>
      <c r="D824" s="70"/>
      <c r="E824" s="70"/>
      <c r="F824" s="70"/>
      <c r="G824" s="70"/>
      <c r="H824" s="70">
        <v>1462</v>
      </c>
      <c r="I824" s="70">
        <v>3508.6193350000003</v>
      </c>
      <c r="J824" s="70">
        <v>1462</v>
      </c>
      <c r="K824" s="70">
        <v>3508.6193350000003</v>
      </c>
    </row>
    <row r="825" spans="1:11" x14ac:dyDescent="0.25">
      <c r="A825" s="72">
        <v>10120</v>
      </c>
      <c r="B825" s="70"/>
      <c r="C825" s="70"/>
      <c r="D825" s="70"/>
      <c r="E825" s="70"/>
      <c r="F825" s="70"/>
      <c r="G825" s="70"/>
      <c r="H825" s="70">
        <v>3310</v>
      </c>
      <c r="I825" s="70">
        <v>1120.7076610000001</v>
      </c>
      <c r="J825" s="70">
        <v>3310</v>
      </c>
      <c r="K825" s="70">
        <v>1120.7076610000001</v>
      </c>
    </row>
    <row r="826" spans="1:11" x14ac:dyDescent="0.25">
      <c r="A826" s="72">
        <v>10127</v>
      </c>
      <c r="B826" s="70"/>
      <c r="C826" s="70"/>
      <c r="D826" s="70"/>
      <c r="E826" s="70"/>
      <c r="F826" s="70"/>
      <c r="G826" s="70"/>
      <c r="H826" s="70">
        <v>6070</v>
      </c>
      <c r="I826" s="70">
        <v>3637.3230589999998</v>
      </c>
      <c r="J826" s="70">
        <v>6070</v>
      </c>
      <c r="K826" s="70">
        <v>3637.3230589999998</v>
      </c>
    </row>
    <row r="827" spans="1:11" x14ac:dyDescent="0.25">
      <c r="A827" s="72">
        <v>10130</v>
      </c>
      <c r="B827" s="70"/>
      <c r="C827" s="70"/>
      <c r="D827" s="70"/>
      <c r="E827" s="70"/>
      <c r="F827" s="70">
        <v>12893</v>
      </c>
      <c r="G827" s="70">
        <v>6093.0091620000003</v>
      </c>
      <c r="H827" s="70"/>
      <c r="I827" s="70"/>
      <c r="J827" s="70">
        <v>12893</v>
      </c>
      <c r="K827" s="70">
        <v>6093.0091620000003</v>
      </c>
    </row>
    <row r="828" spans="1:11" x14ac:dyDescent="0.25">
      <c r="A828" s="72">
        <v>10134</v>
      </c>
      <c r="B828" s="70"/>
      <c r="C828" s="70"/>
      <c r="D828" s="70">
        <v>4500</v>
      </c>
      <c r="E828" s="70">
        <v>3537.1391590000003</v>
      </c>
      <c r="F828" s="70"/>
      <c r="G828" s="70"/>
      <c r="H828" s="70"/>
      <c r="I828" s="70"/>
      <c r="J828" s="70">
        <v>4500</v>
      </c>
      <c r="K828" s="70">
        <v>3537.1391590000003</v>
      </c>
    </row>
    <row r="829" spans="1:11" x14ac:dyDescent="0.25">
      <c r="A829" s="72">
        <v>10146</v>
      </c>
      <c r="B829" s="70"/>
      <c r="C829" s="70"/>
      <c r="D829" s="70"/>
      <c r="E829" s="70"/>
      <c r="F829" s="70">
        <v>17264</v>
      </c>
      <c r="G829" s="70">
        <v>16481.387632999998</v>
      </c>
      <c r="H829" s="70"/>
      <c r="I829" s="70"/>
      <c r="J829" s="70">
        <v>17264</v>
      </c>
      <c r="K829" s="70">
        <v>16481.387632999998</v>
      </c>
    </row>
    <row r="830" spans="1:11" x14ac:dyDescent="0.25">
      <c r="A830" s="72">
        <v>10158</v>
      </c>
      <c r="B830" s="70">
        <v>68140</v>
      </c>
      <c r="C830" s="70">
        <v>73767.939209000004</v>
      </c>
      <c r="D830" s="70"/>
      <c r="E830" s="70"/>
      <c r="F830" s="70"/>
      <c r="G830" s="70"/>
      <c r="H830" s="70"/>
      <c r="I830" s="70"/>
      <c r="J830" s="70">
        <v>68140</v>
      </c>
      <c r="K830" s="70">
        <v>73767.939209000004</v>
      </c>
    </row>
    <row r="831" spans="1:11" x14ac:dyDescent="0.25">
      <c r="A831" s="72">
        <v>10159</v>
      </c>
      <c r="B831" s="70">
        <v>31928</v>
      </c>
      <c r="C831" s="70">
        <v>36970.429687000003</v>
      </c>
      <c r="D831" s="70"/>
      <c r="E831" s="70"/>
      <c r="F831" s="70"/>
      <c r="G831" s="70"/>
      <c r="H831" s="70"/>
      <c r="I831" s="70"/>
      <c r="J831" s="70">
        <v>31928</v>
      </c>
      <c r="K831" s="70">
        <v>36970.429687000003</v>
      </c>
    </row>
    <row r="832" spans="1:11" x14ac:dyDescent="0.25">
      <c r="A832" s="72">
        <v>10173</v>
      </c>
      <c r="B832" s="70"/>
      <c r="C832" s="70"/>
      <c r="D832" s="70">
        <v>20545</v>
      </c>
      <c r="E832" s="70">
        <v>11251.199097000001</v>
      </c>
      <c r="F832" s="70"/>
      <c r="G832" s="70"/>
      <c r="H832" s="70"/>
      <c r="I832" s="70"/>
      <c r="J832" s="70">
        <v>20545</v>
      </c>
      <c r="K832" s="70">
        <v>11251.199097000001</v>
      </c>
    </row>
    <row r="833" spans="1:11" x14ac:dyDescent="0.25">
      <c r="A833" s="72">
        <v>10174</v>
      </c>
      <c r="B833" s="70"/>
      <c r="C833" s="70"/>
      <c r="D833" s="70">
        <v>39701</v>
      </c>
      <c r="E833" s="70">
        <v>40444.193603</v>
      </c>
      <c r="F833" s="70"/>
      <c r="G833" s="70"/>
      <c r="H833" s="70"/>
      <c r="I833" s="70"/>
      <c r="J833" s="70">
        <v>39701</v>
      </c>
      <c r="K833" s="70">
        <v>40444.193603</v>
      </c>
    </row>
    <row r="834" spans="1:11" x14ac:dyDescent="0.25">
      <c r="A834" s="72">
        <v>10177</v>
      </c>
      <c r="B834" s="70">
        <v>69560</v>
      </c>
      <c r="C834" s="70">
        <v>83782.305664</v>
      </c>
      <c r="D834" s="70"/>
      <c r="E834" s="70"/>
      <c r="F834" s="70"/>
      <c r="G834" s="70"/>
      <c r="H834" s="70"/>
      <c r="I834" s="70"/>
      <c r="J834" s="70">
        <v>69560</v>
      </c>
      <c r="K834" s="70">
        <v>83782.305664</v>
      </c>
    </row>
    <row r="835" spans="1:11" x14ac:dyDescent="0.25">
      <c r="A835" s="72">
        <v>10183</v>
      </c>
      <c r="B835" s="70"/>
      <c r="C835" s="70"/>
      <c r="D835" s="70"/>
      <c r="E835" s="70"/>
      <c r="F835" s="70"/>
      <c r="G835" s="70"/>
      <c r="H835" s="70">
        <v>4994</v>
      </c>
      <c r="I835" s="70">
        <v>7059.8892489999998</v>
      </c>
      <c r="J835" s="70">
        <v>4994</v>
      </c>
      <c r="K835" s="70">
        <v>7059.8892489999998</v>
      </c>
    </row>
    <row r="836" spans="1:11" x14ac:dyDescent="0.25">
      <c r="A836" s="72">
        <v>10184</v>
      </c>
      <c r="B836" s="70"/>
      <c r="C836" s="70"/>
      <c r="D836" s="70"/>
      <c r="E836" s="70"/>
      <c r="F836" s="70"/>
      <c r="G836" s="70"/>
      <c r="H836" s="70">
        <v>3662</v>
      </c>
      <c r="I836" s="70">
        <v>863.968345</v>
      </c>
      <c r="J836" s="70">
        <v>3662</v>
      </c>
      <c r="K836" s="70">
        <v>863.968345</v>
      </c>
    </row>
    <row r="837" spans="1:11" x14ac:dyDescent="0.25">
      <c r="A837" s="72">
        <v>10187</v>
      </c>
      <c r="B837" s="70"/>
      <c r="C837" s="70"/>
      <c r="D837" s="70"/>
      <c r="E837" s="70"/>
      <c r="F837" s="70"/>
      <c r="G837" s="70"/>
      <c r="H837" s="70">
        <v>7174</v>
      </c>
      <c r="I837" s="70">
        <v>5613.0009620000001</v>
      </c>
      <c r="J837" s="70">
        <v>7174</v>
      </c>
      <c r="K837" s="70">
        <v>5613.0009620000001</v>
      </c>
    </row>
    <row r="838" spans="1:11" x14ac:dyDescent="0.25">
      <c r="A838" s="72">
        <v>10209</v>
      </c>
      <c r="B838" s="70"/>
      <c r="C838" s="70"/>
      <c r="D838" s="70"/>
      <c r="E838" s="70"/>
      <c r="F838" s="70"/>
      <c r="G838" s="70"/>
      <c r="H838" s="70">
        <v>1900</v>
      </c>
      <c r="I838" s="70">
        <v>2320.6921299999999</v>
      </c>
      <c r="J838" s="70">
        <v>1900</v>
      </c>
      <c r="K838" s="70">
        <v>2320.6921299999999</v>
      </c>
    </row>
    <row r="839" spans="1:11" x14ac:dyDescent="0.25">
      <c r="A839" s="72">
        <v>10211</v>
      </c>
      <c r="B839" s="70"/>
      <c r="C839" s="70"/>
      <c r="D839" s="70"/>
      <c r="E839" s="70"/>
      <c r="F839" s="70"/>
      <c r="G839" s="70"/>
      <c r="H839" s="70">
        <v>1300</v>
      </c>
      <c r="I839" s="70">
        <v>1914.3863260000001</v>
      </c>
      <c r="J839" s="70">
        <v>1300</v>
      </c>
      <c r="K839" s="70">
        <v>1914.3863260000001</v>
      </c>
    </row>
    <row r="840" spans="1:11" x14ac:dyDescent="0.25">
      <c r="A840" s="72">
        <v>10252</v>
      </c>
      <c r="B840" s="70">
        <v>67837</v>
      </c>
      <c r="C840" s="70">
        <v>65157.327027000007</v>
      </c>
      <c r="D840" s="70"/>
      <c r="E840" s="70"/>
      <c r="F840" s="70"/>
      <c r="G840" s="70"/>
      <c r="H840" s="70"/>
      <c r="I840" s="70"/>
      <c r="J840" s="70">
        <v>67837</v>
      </c>
      <c r="K840" s="70">
        <v>65157.327027000007</v>
      </c>
    </row>
    <row r="841" spans="1:11" x14ac:dyDescent="0.25">
      <c r="A841" s="72">
        <v>10255</v>
      </c>
      <c r="B841" s="70">
        <v>17200</v>
      </c>
      <c r="C841" s="70">
        <v>14132.415283999999</v>
      </c>
      <c r="D841" s="70"/>
      <c r="E841" s="70"/>
      <c r="F841" s="70"/>
      <c r="G841" s="70"/>
      <c r="H841" s="70"/>
      <c r="I841" s="70"/>
      <c r="J841" s="70">
        <v>17200</v>
      </c>
      <c r="K841" s="70">
        <v>14132.415283999999</v>
      </c>
    </row>
    <row r="842" spans="1:11" x14ac:dyDescent="0.25">
      <c r="A842" s="72">
        <v>10257</v>
      </c>
      <c r="B842" s="70">
        <v>19075</v>
      </c>
      <c r="C842" s="70">
        <v>17268.315063000002</v>
      </c>
      <c r="D842" s="70"/>
      <c r="E842" s="70"/>
      <c r="F842" s="70"/>
      <c r="G842" s="70"/>
      <c r="H842" s="70"/>
      <c r="I842" s="70"/>
      <c r="J842" s="70">
        <v>19075</v>
      </c>
      <c r="K842" s="70">
        <v>17268.315063000002</v>
      </c>
    </row>
    <row r="843" spans="1:11" x14ac:dyDescent="0.25">
      <c r="A843" s="72">
        <v>10258</v>
      </c>
      <c r="B843" s="70"/>
      <c r="C843" s="70"/>
      <c r="D843" s="70">
        <v>16260</v>
      </c>
      <c r="E843" s="70">
        <v>15350.943726000001</v>
      </c>
      <c r="F843" s="70"/>
      <c r="G843" s="70"/>
      <c r="H843" s="70"/>
      <c r="I843" s="70"/>
      <c r="J843" s="70">
        <v>16260</v>
      </c>
      <c r="K843" s="70">
        <v>15350.943726000001</v>
      </c>
    </row>
    <row r="844" spans="1:11" x14ac:dyDescent="0.25">
      <c r="A844" s="72">
        <v>10275</v>
      </c>
      <c r="B844" s="70"/>
      <c r="C844" s="70"/>
      <c r="D844" s="70"/>
      <c r="E844" s="70"/>
      <c r="F844" s="70">
        <v>9232</v>
      </c>
      <c r="G844" s="70">
        <v>8230.0613570000005</v>
      </c>
      <c r="H844" s="70"/>
      <c r="I844" s="70"/>
      <c r="J844" s="70">
        <v>9232</v>
      </c>
      <c r="K844" s="70">
        <v>8230.0613570000005</v>
      </c>
    </row>
    <row r="845" spans="1:11" x14ac:dyDescent="0.25">
      <c r="A845" s="72">
        <v>10281</v>
      </c>
      <c r="B845" s="70"/>
      <c r="C845" s="70"/>
      <c r="D845" s="70"/>
      <c r="E845" s="70"/>
      <c r="F845" s="70">
        <v>10791</v>
      </c>
      <c r="G845" s="70">
        <v>9294.6014460000006</v>
      </c>
      <c r="H845" s="70"/>
      <c r="I845" s="70"/>
      <c r="J845" s="70">
        <v>10791</v>
      </c>
      <c r="K845" s="70">
        <v>9294.6014460000006</v>
      </c>
    </row>
    <row r="846" spans="1:11" x14ac:dyDescent="0.25">
      <c r="A846" s="72">
        <v>10301</v>
      </c>
      <c r="B846" s="70"/>
      <c r="C846" s="70"/>
      <c r="D846" s="70"/>
      <c r="E846" s="70"/>
      <c r="F846" s="70">
        <v>23928</v>
      </c>
      <c r="G846" s="70">
        <v>15326.86441</v>
      </c>
      <c r="H846" s="70"/>
      <c r="I846" s="70"/>
      <c r="J846" s="70">
        <v>23928</v>
      </c>
      <c r="K846" s="70">
        <v>15326.86441</v>
      </c>
    </row>
    <row r="847" spans="1:11" x14ac:dyDescent="0.25">
      <c r="A847" s="72">
        <v>10306</v>
      </c>
      <c r="B847" s="70"/>
      <c r="C847" s="70"/>
      <c r="D847" s="70"/>
      <c r="E847" s="70"/>
      <c r="F847" s="70">
        <v>9200</v>
      </c>
      <c r="G847" s="70">
        <v>19284.603225999999</v>
      </c>
      <c r="H847" s="70"/>
      <c r="I847" s="70"/>
      <c r="J847" s="70">
        <v>9200</v>
      </c>
      <c r="K847" s="70">
        <v>19284.603225999999</v>
      </c>
    </row>
    <row r="848" spans="1:11" x14ac:dyDescent="0.25">
      <c r="A848" s="72">
        <v>10307</v>
      </c>
      <c r="B848" s="70"/>
      <c r="C848" s="70"/>
      <c r="D848" s="70"/>
      <c r="E848" s="70"/>
      <c r="F848" s="70"/>
      <c r="G848" s="70"/>
      <c r="H848" s="70">
        <v>5900</v>
      </c>
      <c r="I848" s="70">
        <v>6507.4186440000003</v>
      </c>
      <c r="J848" s="70">
        <v>5900</v>
      </c>
      <c r="K848" s="70">
        <v>6507.4186440000003</v>
      </c>
    </row>
    <row r="849" spans="1:11" x14ac:dyDescent="0.25">
      <c r="A849" s="72">
        <v>10322</v>
      </c>
      <c r="B849" s="70"/>
      <c r="C849" s="70"/>
      <c r="D849" s="70"/>
      <c r="E849" s="70"/>
      <c r="F849" s="70"/>
      <c r="G849" s="70"/>
      <c r="H849" s="70">
        <v>11381</v>
      </c>
      <c r="I849" s="70">
        <v>8422.0847670000003</v>
      </c>
      <c r="J849" s="70">
        <v>11381</v>
      </c>
      <c r="K849" s="70">
        <v>8422.0847670000003</v>
      </c>
    </row>
    <row r="850" spans="1:11" x14ac:dyDescent="0.25">
      <c r="A850" s="72">
        <v>10326</v>
      </c>
      <c r="B850" s="70"/>
      <c r="C850" s="70"/>
      <c r="D850" s="70">
        <v>34715</v>
      </c>
      <c r="E850" s="70">
        <v>28941.553466999998</v>
      </c>
      <c r="F850" s="70"/>
      <c r="G850" s="70"/>
      <c r="H850" s="70"/>
      <c r="I850" s="70"/>
      <c r="J850" s="70">
        <v>34715</v>
      </c>
      <c r="K850" s="70">
        <v>28941.553466999998</v>
      </c>
    </row>
    <row r="851" spans="1:11" x14ac:dyDescent="0.25">
      <c r="A851" s="72">
        <v>10364</v>
      </c>
      <c r="B851" s="70"/>
      <c r="C851" s="70"/>
      <c r="D851" s="70"/>
      <c r="E851" s="70"/>
      <c r="F851" s="70">
        <v>3610</v>
      </c>
      <c r="G851" s="70">
        <v>4798.9999760000001</v>
      </c>
      <c r="H851" s="70"/>
      <c r="I851" s="70"/>
      <c r="J851" s="70">
        <v>3610</v>
      </c>
      <c r="K851" s="70">
        <v>4798.9999760000001</v>
      </c>
    </row>
    <row r="852" spans="1:11" x14ac:dyDescent="0.25">
      <c r="A852" s="72">
        <v>10372</v>
      </c>
      <c r="B852" s="70"/>
      <c r="C852" s="70"/>
      <c r="D852" s="70"/>
      <c r="E852" s="70"/>
      <c r="F852" s="70">
        <v>6489</v>
      </c>
      <c r="G852" s="70">
        <v>19874.961968</v>
      </c>
      <c r="H852" s="70"/>
      <c r="I852" s="70"/>
      <c r="J852" s="70">
        <v>6489</v>
      </c>
      <c r="K852" s="70">
        <v>19874.961968</v>
      </c>
    </row>
    <row r="853" spans="1:11" x14ac:dyDescent="0.25">
      <c r="A853" s="72">
        <v>10384</v>
      </c>
      <c r="B853" s="70"/>
      <c r="C853" s="70"/>
      <c r="D853" s="70"/>
      <c r="E853" s="70"/>
      <c r="F853" s="70">
        <v>9681</v>
      </c>
      <c r="G853" s="70">
        <v>11810.958350999999</v>
      </c>
      <c r="H853" s="70"/>
      <c r="I853" s="70"/>
      <c r="J853" s="70">
        <v>9681</v>
      </c>
      <c r="K853" s="70">
        <v>11810.958350999999</v>
      </c>
    </row>
    <row r="854" spans="1:11" x14ac:dyDescent="0.25">
      <c r="A854" s="72">
        <v>10388</v>
      </c>
      <c r="B854" s="70"/>
      <c r="C854" s="70"/>
      <c r="D854" s="70"/>
      <c r="E854" s="70"/>
      <c r="F854" s="70">
        <v>11132</v>
      </c>
      <c r="G854" s="70">
        <v>6802.9272000000001</v>
      </c>
      <c r="H854" s="70"/>
      <c r="I854" s="70"/>
      <c r="J854" s="70">
        <v>11132</v>
      </c>
      <c r="K854" s="70">
        <v>6802.9272000000001</v>
      </c>
    </row>
    <row r="855" spans="1:11" x14ac:dyDescent="0.25">
      <c r="A855" s="72">
        <v>10402</v>
      </c>
      <c r="B855" s="70"/>
      <c r="C855" s="70"/>
      <c r="D855" s="70"/>
      <c r="E855" s="70"/>
      <c r="F855" s="70">
        <v>15906</v>
      </c>
      <c r="G855" s="70">
        <v>22091.275023000002</v>
      </c>
      <c r="H855" s="70"/>
      <c r="I855" s="70"/>
      <c r="J855" s="70">
        <v>15906</v>
      </c>
      <c r="K855" s="70">
        <v>22091.275023000002</v>
      </c>
    </row>
    <row r="856" spans="1:11" x14ac:dyDescent="0.25">
      <c r="A856" s="72">
        <v>10403</v>
      </c>
      <c r="B856" s="70"/>
      <c r="C856" s="70"/>
      <c r="D856" s="70"/>
      <c r="E856" s="70"/>
      <c r="F856" s="70"/>
      <c r="G856" s="70"/>
      <c r="H856" s="70">
        <v>22549</v>
      </c>
      <c r="I856" s="70">
        <v>29779.913361999999</v>
      </c>
      <c r="J856" s="70">
        <v>22549</v>
      </c>
      <c r="K856" s="70">
        <v>29779.913361999999</v>
      </c>
    </row>
    <row r="857" spans="1:11" x14ac:dyDescent="0.25">
      <c r="A857" s="72">
        <v>10406</v>
      </c>
      <c r="B857" s="70"/>
      <c r="C857" s="70"/>
      <c r="D857" s="70">
        <v>11024</v>
      </c>
      <c r="E857" s="70">
        <v>4341.4771780000001</v>
      </c>
      <c r="F857" s="70"/>
      <c r="G857" s="70"/>
      <c r="H857" s="70"/>
      <c r="I857" s="70"/>
      <c r="J857" s="70">
        <v>11024</v>
      </c>
      <c r="K857" s="70">
        <v>4341.4771780000001</v>
      </c>
    </row>
    <row r="858" spans="1:11" x14ac:dyDescent="0.25">
      <c r="A858" s="72">
        <v>10415</v>
      </c>
      <c r="B858" s="70"/>
      <c r="C858" s="70"/>
      <c r="D858" s="70"/>
      <c r="E858" s="70"/>
      <c r="F858" s="70">
        <v>12286</v>
      </c>
      <c r="G858" s="70">
        <v>19547.683992000002</v>
      </c>
      <c r="H858" s="70"/>
      <c r="I858" s="70"/>
      <c r="J858" s="70">
        <v>12286</v>
      </c>
      <c r="K858" s="70">
        <v>19547.683992000002</v>
      </c>
    </row>
    <row r="859" spans="1:11" x14ac:dyDescent="0.25">
      <c r="A859" s="72">
        <v>10429</v>
      </c>
      <c r="B859" s="70"/>
      <c r="C859" s="70"/>
      <c r="D859" s="70"/>
      <c r="E859" s="70"/>
      <c r="F859" s="70">
        <v>26400</v>
      </c>
      <c r="G859" s="70">
        <v>15758.924318000001</v>
      </c>
      <c r="H859" s="70"/>
      <c r="I859" s="70"/>
      <c r="J859" s="70">
        <v>26400</v>
      </c>
      <c r="K859" s="70">
        <v>15758.924318000001</v>
      </c>
    </row>
    <row r="860" spans="1:11" x14ac:dyDescent="0.25">
      <c r="A860" s="72">
        <v>10481</v>
      </c>
      <c r="B860" s="70"/>
      <c r="C860" s="70"/>
      <c r="D860" s="70"/>
      <c r="E860" s="70"/>
      <c r="F860" s="70">
        <v>34537</v>
      </c>
      <c r="G860" s="70">
        <v>78583.790525999997</v>
      </c>
      <c r="H860" s="70"/>
      <c r="I860" s="70"/>
      <c r="J860" s="70">
        <v>34537</v>
      </c>
      <c r="K860" s="70">
        <v>78583.790525999997</v>
      </c>
    </row>
    <row r="861" spans="1:11" x14ac:dyDescent="0.25">
      <c r="A861" s="72">
        <v>10482</v>
      </c>
      <c r="B861" s="70"/>
      <c r="C861" s="70"/>
      <c r="D861" s="70"/>
      <c r="E861" s="70"/>
      <c r="F861" s="70"/>
      <c r="G861" s="70"/>
      <c r="H861" s="70">
        <v>22619</v>
      </c>
      <c r="I861" s="70">
        <v>22538.860244000003</v>
      </c>
      <c r="J861" s="70">
        <v>22619</v>
      </c>
      <c r="K861" s="70">
        <v>22538.860244000003</v>
      </c>
    </row>
    <row r="862" spans="1:11" x14ac:dyDescent="0.25">
      <c r="A862" s="72">
        <v>10545</v>
      </c>
      <c r="B862" s="70"/>
      <c r="C862" s="70"/>
      <c r="D862" s="70"/>
      <c r="E862" s="70"/>
      <c r="F862" s="70">
        <v>15095</v>
      </c>
      <c r="G862" s="70">
        <v>7197.9591150000006</v>
      </c>
      <c r="H862" s="70"/>
      <c r="I862" s="70"/>
      <c r="J862" s="70">
        <v>15095</v>
      </c>
      <c r="K862" s="70">
        <v>7197.9591150000006</v>
      </c>
    </row>
    <row r="863" spans="1:11" x14ac:dyDescent="0.25">
      <c r="A863" s="72">
        <v>10558</v>
      </c>
      <c r="B863" s="70"/>
      <c r="C863" s="70"/>
      <c r="D863" s="70"/>
      <c r="E863" s="70"/>
      <c r="F863" s="70"/>
      <c r="G863" s="70"/>
      <c r="H863" s="70">
        <v>17353</v>
      </c>
      <c r="I863" s="70">
        <v>8678.9130540000006</v>
      </c>
      <c r="J863" s="70">
        <v>17353</v>
      </c>
      <c r="K863" s="70">
        <v>8678.9130540000006</v>
      </c>
    </row>
    <row r="864" spans="1:11" x14ac:dyDescent="0.25">
      <c r="A864" s="72">
        <v>10563</v>
      </c>
      <c r="B864" s="70"/>
      <c r="C864" s="70"/>
      <c r="D864" s="70"/>
      <c r="E864" s="70"/>
      <c r="F864" s="70">
        <v>27005</v>
      </c>
      <c r="G864" s="70">
        <v>22155.140137000002</v>
      </c>
      <c r="H864" s="70"/>
      <c r="I864" s="70"/>
      <c r="J864" s="70">
        <v>27005</v>
      </c>
      <c r="K864" s="70">
        <v>22155.140137000002</v>
      </c>
    </row>
    <row r="865" spans="1:11" x14ac:dyDescent="0.25">
      <c r="A865" s="72">
        <v>10608</v>
      </c>
      <c r="B865" s="70"/>
      <c r="C865" s="70"/>
      <c r="D865" s="70"/>
      <c r="E865" s="70"/>
      <c r="F865" s="70">
        <v>28500</v>
      </c>
      <c r="G865" s="70">
        <v>23364.729217</v>
      </c>
      <c r="H865" s="70"/>
      <c r="I865" s="70"/>
      <c r="J865" s="70">
        <v>28500</v>
      </c>
      <c r="K865" s="70">
        <v>23364.729217</v>
      </c>
    </row>
    <row r="866" spans="1:11" x14ac:dyDescent="0.25">
      <c r="A866" s="72">
        <v>10621</v>
      </c>
      <c r="B866" s="70"/>
      <c r="C866" s="70"/>
      <c r="D866" s="70"/>
      <c r="E866" s="70"/>
      <c r="F866" s="70"/>
      <c r="G866" s="70"/>
      <c r="H866" s="70">
        <v>3500</v>
      </c>
      <c r="I866" s="70">
        <v>4715.8784919999998</v>
      </c>
      <c r="J866" s="70">
        <v>3500</v>
      </c>
      <c r="K866" s="70">
        <v>4715.8784919999998</v>
      </c>
    </row>
    <row r="867" spans="1:11" x14ac:dyDescent="0.25">
      <c r="A867" s="72">
        <v>10633</v>
      </c>
      <c r="B867" s="70">
        <v>61865</v>
      </c>
      <c r="C867" s="70">
        <v>68941.083008000001</v>
      </c>
      <c r="D867" s="70"/>
      <c r="E867" s="70"/>
      <c r="F867" s="70"/>
      <c r="G867" s="70"/>
      <c r="H867" s="70"/>
      <c r="I867" s="70"/>
      <c r="J867" s="70">
        <v>61865</v>
      </c>
      <c r="K867" s="70">
        <v>68941.083008000001</v>
      </c>
    </row>
    <row r="868" spans="1:11" x14ac:dyDescent="0.25">
      <c r="A868" s="72">
        <v>10646</v>
      </c>
      <c r="B868" s="70"/>
      <c r="C868" s="70"/>
      <c r="D868" s="70">
        <v>11050</v>
      </c>
      <c r="E868" s="70">
        <v>9170.0864110000002</v>
      </c>
      <c r="F868" s="70"/>
      <c r="G868" s="70"/>
      <c r="H868" s="70"/>
      <c r="I868" s="70"/>
      <c r="J868" s="70">
        <v>11050</v>
      </c>
      <c r="K868" s="70">
        <v>9170.0864110000002</v>
      </c>
    </row>
    <row r="869" spans="1:11" x14ac:dyDescent="0.25">
      <c r="A869" s="72">
        <v>10647</v>
      </c>
      <c r="B869" s="70"/>
      <c r="C869" s="70"/>
      <c r="D869" s="70"/>
      <c r="E869" s="70"/>
      <c r="F869" s="70"/>
      <c r="G869" s="70"/>
      <c r="H869" s="70">
        <v>6651</v>
      </c>
      <c r="I869" s="70">
        <v>10114.321698</v>
      </c>
      <c r="J869" s="70">
        <v>6651</v>
      </c>
      <c r="K869" s="70">
        <v>10114.321698</v>
      </c>
    </row>
    <row r="870" spans="1:11" x14ac:dyDescent="0.25">
      <c r="A870" s="72">
        <v>10650</v>
      </c>
      <c r="B870" s="70"/>
      <c r="C870" s="70"/>
      <c r="D870" s="70">
        <v>13498</v>
      </c>
      <c r="E870" s="70">
        <v>9925.6772469999996</v>
      </c>
      <c r="F870" s="70"/>
      <c r="G870" s="70"/>
      <c r="H870" s="70"/>
      <c r="I870" s="70"/>
      <c r="J870" s="70">
        <v>13498</v>
      </c>
      <c r="K870" s="70">
        <v>9925.6772469999996</v>
      </c>
    </row>
    <row r="871" spans="1:11" x14ac:dyDescent="0.25">
      <c r="A871" s="72">
        <v>10668</v>
      </c>
      <c r="B871" s="70"/>
      <c r="C871" s="70"/>
      <c r="D871" s="70"/>
      <c r="E871" s="70"/>
      <c r="F871" s="70"/>
      <c r="G871" s="70"/>
      <c r="H871" s="70">
        <v>7000</v>
      </c>
      <c r="I871" s="70">
        <v>7083.6203990000004</v>
      </c>
      <c r="J871" s="70">
        <v>7000</v>
      </c>
      <c r="K871" s="70">
        <v>7083.6203990000004</v>
      </c>
    </row>
    <row r="872" spans="1:11" x14ac:dyDescent="0.25">
      <c r="A872" s="72">
        <v>10671</v>
      </c>
      <c r="B872" s="70"/>
      <c r="C872" s="70"/>
      <c r="D872" s="70"/>
      <c r="E872" s="70"/>
      <c r="F872" s="70">
        <v>22200</v>
      </c>
      <c r="G872" s="70">
        <v>10201.643798000001</v>
      </c>
      <c r="H872" s="70"/>
      <c r="I872" s="70"/>
      <c r="J872" s="70">
        <v>22200</v>
      </c>
      <c r="K872" s="70">
        <v>10201.643798000001</v>
      </c>
    </row>
    <row r="873" spans="1:11" x14ac:dyDescent="0.25">
      <c r="A873" s="72">
        <v>10674</v>
      </c>
      <c r="B873" s="70"/>
      <c r="C873" s="70"/>
      <c r="D873" s="70"/>
      <c r="E873" s="70"/>
      <c r="F873" s="70"/>
      <c r="G873" s="70"/>
      <c r="H873" s="70">
        <v>8100</v>
      </c>
      <c r="I873" s="70">
        <v>7421.2541799999999</v>
      </c>
      <c r="J873" s="70">
        <v>8100</v>
      </c>
      <c r="K873" s="70">
        <v>7421.2541799999999</v>
      </c>
    </row>
    <row r="874" spans="1:11" x14ac:dyDescent="0.25">
      <c r="A874" s="72">
        <v>10705</v>
      </c>
      <c r="B874" s="70"/>
      <c r="C874" s="70"/>
      <c r="D874" s="70">
        <v>6035</v>
      </c>
      <c r="E874" s="70">
        <v>4917.2303240000001</v>
      </c>
      <c r="F874" s="70"/>
      <c r="G874" s="70"/>
      <c r="H874" s="70"/>
      <c r="I874" s="70"/>
      <c r="J874" s="70">
        <v>6035</v>
      </c>
      <c r="K874" s="70">
        <v>4917.2303240000001</v>
      </c>
    </row>
    <row r="875" spans="1:11" x14ac:dyDescent="0.25">
      <c r="A875" s="72">
        <v>10718</v>
      </c>
      <c r="B875" s="70"/>
      <c r="C875" s="70"/>
      <c r="D875" s="70"/>
      <c r="E875" s="70"/>
      <c r="F875" s="70">
        <v>24400</v>
      </c>
      <c r="G875" s="70">
        <v>20936.475624000002</v>
      </c>
      <c r="H875" s="70"/>
      <c r="I875" s="70"/>
      <c r="J875" s="70">
        <v>24400</v>
      </c>
      <c r="K875" s="70">
        <v>20936.475624000002</v>
      </c>
    </row>
    <row r="876" spans="1:11" x14ac:dyDescent="0.25">
      <c r="A876" s="72">
        <v>10728</v>
      </c>
      <c r="B876" s="70"/>
      <c r="C876" s="70"/>
      <c r="D876" s="70"/>
      <c r="E876" s="70"/>
      <c r="F876" s="70"/>
      <c r="G876" s="70"/>
      <c r="H876" s="70">
        <v>8875</v>
      </c>
      <c r="I876" s="70">
        <v>9621.9026109999995</v>
      </c>
      <c r="J876" s="70">
        <v>8875</v>
      </c>
      <c r="K876" s="70">
        <v>9621.9026109999995</v>
      </c>
    </row>
    <row r="877" spans="1:11" x14ac:dyDescent="0.25">
      <c r="A877" s="72">
        <v>10757</v>
      </c>
      <c r="B877" s="70"/>
      <c r="C877" s="70"/>
      <c r="D877" s="70"/>
      <c r="E877" s="70"/>
      <c r="F877" s="70"/>
      <c r="G877" s="70"/>
      <c r="H877" s="70">
        <v>5292</v>
      </c>
      <c r="I877" s="70">
        <v>4854.9983269999993</v>
      </c>
      <c r="J877" s="70">
        <v>5292</v>
      </c>
      <c r="K877" s="70">
        <v>4854.9983269999993</v>
      </c>
    </row>
    <row r="878" spans="1:11" x14ac:dyDescent="0.25">
      <c r="A878" s="72">
        <v>10791</v>
      </c>
      <c r="B878" s="70">
        <v>69503</v>
      </c>
      <c r="C878" s="70">
        <v>62771.333251999997</v>
      </c>
      <c r="D878" s="70"/>
      <c r="E878" s="70"/>
      <c r="F878" s="70"/>
      <c r="G878" s="70"/>
      <c r="H878" s="70"/>
      <c r="I878" s="70"/>
      <c r="J878" s="70">
        <v>69503</v>
      </c>
      <c r="K878" s="70">
        <v>62771.333251999997</v>
      </c>
    </row>
    <row r="879" spans="1:11" x14ac:dyDescent="0.25">
      <c r="A879" s="72">
        <v>10793</v>
      </c>
      <c r="B879" s="70">
        <v>54401</v>
      </c>
      <c r="C879" s="70">
        <v>60128.536376999997</v>
      </c>
      <c r="D879" s="70"/>
      <c r="E879" s="70"/>
      <c r="F879" s="70"/>
      <c r="G879" s="70"/>
      <c r="H879" s="70"/>
      <c r="I879" s="70"/>
      <c r="J879" s="70">
        <v>54401</v>
      </c>
      <c r="K879" s="70">
        <v>60128.536376999997</v>
      </c>
    </row>
    <row r="880" spans="1:11" x14ac:dyDescent="0.25">
      <c r="A880" s="72">
        <v>10843</v>
      </c>
      <c r="B880" s="70"/>
      <c r="C880" s="70"/>
      <c r="D880" s="70"/>
      <c r="E880" s="70"/>
      <c r="F880" s="70">
        <v>11600</v>
      </c>
      <c r="G880" s="70">
        <v>15720.559958999998</v>
      </c>
      <c r="H880" s="70"/>
      <c r="I880" s="70"/>
      <c r="J880" s="70">
        <v>11600</v>
      </c>
      <c r="K880" s="70">
        <v>15720.559958999998</v>
      </c>
    </row>
    <row r="881" spans="1:11" x14ac:dyDescent="0.25">
      <c r="A881" s="72">
        <v>10849</v>
      </c>
      <c r="B881" s="70"/>
      <c r="C881" s="70"/>
      <c r="D881" s="70"/>
      <c r="E881" s="70"/>
      <c r="F881" s="70">
        <v>23910</v>
      </c>
      <c r="G881" s="70">
        <v>31114.603180999999</v>
      </c>
      <c r="H881" s="70"/>
      <c r="I881" s="70"/>
      <c r="J881" s="70">
        <v>23910</v>
      </c>
      <c r="K881" s="70">
        <v>31114.603180999999</v>
      </c>
    </row>
    <row r="882" spans="1:11" x14ac:dyDescent="0.25">
      <c r="A882" s="72">
        <v>10853</v>
      </c>
      <c r="B882" s="70"/>
      <c r="C882" s="70"/>
      <c r="D882" s="70">
        <v>8538</v>
      </c>
      <c r="E882" s="70">
        <v>16694.792114</v>
      </c>
      <c r="F882" s="70"/>
      <c r="G882" s="70"/>
      <c r="H882" s="70"/>
      <c r="I882" s="70"/>
      <c r="J882" s="70">
        <v>8538</v>
      </c>
      <c r="K882" s="70">
        <v>16694.792114</v>
      </c>
    </row>
    <row r="883" spans="1:11" x14ac:dyDescent="0.25">
      <c r="A883" s="72">
        <v>10859</v>
      </c>
      <c r="B883" s="70">
        <v>116386</v>
      </c>
      <c r="C883" s="70">
        <v>109574.31689500001</v>
      </c>
      <c r="D883" s="70"/>
      <c r="E883" s="70"/>
      <c r="F883" s="70"/>
      <c r="G883" s="70"/>
      <c r="H883" s="70"/>
      <c r="I883" s="70"/>
      <c r="J883" s="70">
        <v>116386</v>
      </c>
      <c r="K883" s="70">
        <v>109574.31689500001</v>
      </c>
    </row>
    <row r="884" spans="1:11" x14ac:dyDescent="0.25">
      <c r="A884" s="72">
        <v>10860</v>
      </c>
      <c r="B884" s="70"/>
      <c r="C884" s="70"/>
      <c r="D884" s="70">
        <v>1704</v>
      </c>
      <c r="E884" s="70">
        <v>1127.5974309999999</v>
      </c>
      <c r="F884" s="70"/>
      <c r="G884" s="70"/>
      <c r="H884" s="70"/>
      <c r="I884" s="70"/>
      <c r="J884" s="70">
        <v>1704</v>
      </c>
      <c r="K884" s="70">
        <v>1127.5974309999999</v>
      </c>
    </row>
    <row r="885" spans="1:11" x14ac:dyDescent="0.25">
      <c r="A885" s="72">
        <v>10861</v>
      </c>
      <c r="B885" s="70"/>
      <c r="C885" s="70"/>
      <c r="D885" s="70">
        <v>4857</v>
      </c>
      <c r="E885" s="70">
        <v>2627.2703859999997</v>
      </c>
      <c r="F885" s="70"/>
      <c r="G885" s="70"/>
      <c r="H885" s="70"/>
      <c r="I885" s="70"/>
      <c r="J885" s="70">
        <v>4857</v>
      </c>
      <c r="K885" s="70">
        <v>2627.2703859999997</v>
      </c>
    </row>
    <row r="886" spans="1:11" x14ac:dyDescent="0.25">
      <c r="A886" s="72">
        <v>10865</v>
      </c>
      <c r="B886" s="70"/>
      <c r="C886" s="70"/>
      <c r="D886" s="70">
        <v>14309</v>
      </c>
      <c r="E886" s="70">
        <v>12729.997558000001</v>
      </c>
      <c r="F886" s="70"/>
      <c r="G886" s="70"/>
      <c r="H886" s="70"/>
      <c r="I886" s="70"/>
      <c r="J886" s="70">
        <v>14309</v>
      </c>
      <c r="K886" s="70">
        <v>12729.997558000001</v>
      </c>
    </row>
    <row r="887" spans="1:11" x14ac:dyDescent="0.25">
      <c r="A887" s="72">
        <v>10871</v>
      </c>
      <c r="B887" s="70"/>
      <c r="C887" s="70"/>
      <c r="D887" s="70">
        <v>9371</v>
      </c>
      <c r="E887" s="70">
        <v>4817.3151860000007</v>
      </c>
      <c r="F887" s="70"/>
      <c r="G887" s="70"/>
      <c r="H887" s="70"/>
      <c r="I887" s="70"/>
      <c r="J887" s="70">
        <v>9371</v>
      </c>
      <c r="K887" s="70">
        <v>4817.3151860000007</v>
      </c>
    </row>
    <row r="888" spans="1:11" x14ac:dyDescent="0.25">
      <c r="A888" s="72">
        <v>10874</v>
      </c>
      <c r="B888" s="70"/>
      <c r="C888" s="70"/>
      <c r="D888" s="70">
        <v>10096</v>
      </c>
      <c r="E888" s="70">
        <v>11067.494385</v>
      </c>
      <c r="F888" s="70"/>
      <c r="G888" s="70"/>
      <c r="H888" s="70"/>
      <c r="I888" s="70"/>
      <c r="J888" s="70">
        <v>10096</v>
      </c>
      <c r="K888" s="70">
        <v>11067.494385</v>
      </c>
    </row>
    <row r="889" spans="1:11" x14ac:dyDescent="0.25">
      <c r="A889" s="72">
        <v>10875</v>
      </c>
      <c r="B889" s="70"/>
      <c r="C889" s="70"/>
      <c r="D889" s="70">
        <v>6322</v>
      </c>
      <c r="E889" s="70">
        <v>9235.3457330000001</v>
      </c>
      <c r="F889" s="70"/>
      <c r="G889" s="70"/>
      <c r="H889" s="70"/>
      <c r="I889" s="70"/>
      <c r="J889" s="70">
        <v>6322</v>
      </c>
      <c r="K889" s="70">
        <v>9235.3457330000001</v>
      </c>
    </row>
    <row r="890" spans="1:11" x14ac:dyDescent="0.25">
      <c r="A890" s="72">
        <v>10877</v>
      </c>
      <c r="B890" s="70"/>
      <c r="C890" s="70"/>
      <c r="D890" s="70">
        <v>6229</v>
      </c>
      <c r="E890" s="70">
        <v>5384.4477239999997</v>
      </c>
      <c r="F890" s="70"/>
      <c r="G890" s="70"/>
      <c r="H890" s="70"/>
      <c r="I890" s="70"/>
      <c r="J890" s="70">
        <v>6229</v>
      </c>
      <c r="K890" s="70">
        <v>5384.4477239999997</v>
      </c>
    </row>
    <row r="891" spans="1:11" x14ac:dyDescent="0.25">
      <c r="A891" s="72">
        <v>10878</v>
      </c>
      <c r="B891" s="70"/>
      <c r="C891" s="70"/>
      <c r="D891" s="70">
        <v>7612</v>
      </c>
      <c r="E891" s="70">
        <v>4785.2217949999995</v>
      </c>
      <c r="F891" s="70"/>
      <c r="G891" s="70"/>
      <c r="H891" s="70"/>
      <c r="I891" s="70"/>
      <c r="J891" s="70">
        <v>7612</v>
      </c>
      <c r="K891" s="70">
        <v>4785.2217949999995</v>
      </c>
    </row>
    <row r="892" spans="1:11" x14ac:dyDescent="0.25">
      <c r="A892" s="72">
        <v>10880</v>
      </c>
      <c r="B892" s="70"/>
      <c r="C892" s="70"/>
      <c r="D892" s="70">
        <v>5781</v>
      </c>
      <c r="E892" s="70">
        <v>4513.443322000001</v>
      </c>
      <c r="F892" s="70"/>
      <c r="G892" s="70"/>
      <c r="H892" s="70"/>
      <c r="I892" s="70"/>
      <c r="J892" s="70">
        <v>5781</v>
      </c>
      <c r="K892" s="70">
        <v>4513.443322000001</v>
      </c>
    </row>
    <row r="893" spans="1:11" x14ac:dyDescent="0.25">
      <c r="A893" s="72">
        <v>10881</v>
      </c>
      <c r="B893" s="70"/>
      <c r="C893" s="70"/>
      <c r="D893" s="70">
        <v>12368</v>
      </c>
      <c r="E893" s="70">
        <v>12422.999207000001</v>
      </c>
      <c r="F893" s="70"/>
      <c r="G893" s="70"/>
      <c r="H893" s="70"/>
      <c r="I893" s="70"/>
      <c r="J893" s="70">
        <v>12368</v>
      </c>
      <c r="K893" s="70">
        <v>12422.999207000001</v>
      </c>
    </row>
    <row r="894" spans="1:11" x14ac:dyDescent="0.25">
      <c r="A894" s="72">
        <v>10882</v>
      </c>
      <c r="B894" s="70"/>
      <c r="C894" s="70"/>
      <c r="D894" s="70">
        <v>6359</v>
      </c>
      <c r="E894" s="70">
        <v>8328.9588629999998</v>
      </c>
      <c r="F894" s="70"/>
      <c r="G894" s="70"/>
      <c r="H894" s="70"/>
      <c r="I894" s="70"/>
      <c r="J894" s="70">
        <v>6359</v>
      </c>
      <c r="K894" s="70">
        <v>8328.9588629999998</v>
      </c>
    </row>
    <row r="895" spans="1:11" x14ac:dyDescent="0.25">
      <c r="A895" s="72">
        <v>10883</v>
      </c>
      <c r="B895" s="70"/>
      <c r="C895" s="70"/>
      <c r="D895" s="70">
        <v>12002</v>
      </c>
      <c r="E895" s="70">
        <v>12813.473998999998</v>
      </c>
      <c r="F895" s="70"/>
      <c r="G895" s="70"/>
      <c r="H895" s="70"/>
      <c r="I895" s="70"/>
      <c r="J895" s="70">
        <v>12002</v>
      </c>
      <c r="K895" s="70">
        <v>12813.473998999998</v>
      </c>
    </row>
    <row r="896" spans="1:11" x14ac:dyDescent="0.25">
      <c r="A896" s="72">
        <v>10885</v>
      </c>
      <c r="B896" s="70"/>
      <c r="C896" s="70"/>
      <c r="D896" s="70">
        <v>9470</v>
      </c>
      <c r="E896" s="70">
        <v>14905.724548999999</v>
      </c>
      <c r="F896" s="70"/>
      <c r="G896" s="70"/>
      <c r="H896" s="70"/>
      <c r="I896" s="70"/>
      <c r="J896" s="70">
        <v>9470</v>
      </c>
      <c r="K896" s="70">
        <v>14905.724548999999</v>
      </c>
    </row>
    <row r="897" spans="1:11" x14ac:dyDescent="0.25">
      <c r="A897" s="72">
        <v>10886</v>
      </c>
      <c r="B897" s="70"/>
      <c r="C897" s="70"/>
      <c r="D897" s="70">
        <v>26349</v>
      </c>
      <c r="E897" s="70">
        <v>11642.658936</v>
      </c>
      <c r="F897" s="70"/>
      <c r="G897" s="70"/>
      <c r="H897" s="70"/>
      <c r="I897" s="70"/>
      <c r="J897" s="70">
        <v>26349</v>
      </c>
      <c r="K897" s="70">
        <v>11642.658936</v>
      </c>
    </row>
    <row r="898" spans="1:11" x14ac:dyDescent="0.25">
      <c r="A898" s="72">
        <v>10890</v>
      </c>
      <c r="B898" s="70"/>
      <c r="C898" s="70"/>
      <c r="D898" s="70">
        <v>6115</v>
      </c>
      <c r="E898" s="70">
        <v>4750.0735250000007</v>
      </c>
      <c r="F898" s="70"/>
      <c r="G898" s="70"/>
      <c r="H898" s="70"/>
      <c r="I898" s="70"/>
      <c r="J898" s="70">
        <v>6115</v>
      </c>
      <c r="K898" s="70">
        <v>4750.0735250000007</v>
      </c>
    </row>
    <row r="899" spans="1:11" x14ac:dyDescent="0.25">
      <c r="A899" s="72">
        <v>10893</v>
      </c>
      <c r="B899" s="70"/>
      <c r="C899" s="70"/>
      <c r="D899" s="70">
        <v>1429</v>
      </c>
      <c r="E899" s="70">
        <v>2109.5643529999998</v>
      </c>
      <c r="F899" s="70"/>
      <c r="G899" s="70"/>
      <c r="H899" s="70"/>
      <c r="I899" s="70"/>
      <c r="J899" s="70">
        <v>1429</v>
      </c>
      <c r="K899" s="70">
        <v>2109.5643529999998</v>
      </c>
    </row>
    <row r="900" spans="1:11" x14ac:dyDescent="0.25">
      <c r="A900" s="72">
        <v>10894</v>
      </c>
      <c r="B900" s="70"/>
      <c r="C900" s="70"/>
      <c r="D900" s="70">
        <v>7237</v>
      </c>
      <c r="E900" s="70">
        <v>7000.5443720000003</v>
      </c>
      <c r="F900" s="70"/>
      <c r="G900" s="70"/>
      <c r="H900" s="70"/>
      <c r="I900" s="70"/>
      <c r="J900" s="70">
        <v>7237</v>
      </c>
      <c r="K900" s="70">
        <v>7000.5443720000003</v>
      </c>
    </row>
    <row r="901" spans="1:11" x14ac:dyDescent="0.25">
      <c r="A901" s="72">
        <v>10896</v>
      </c>
      <c r="B901" s="70"/>
      <c r="C901" s="70"/>
      <c r="D901" s="70">
        <v>7626</v>
      </c>
      <c r="E901" s="70">
        <v>5633.2001189999992</v>
      </c>
      <c r="F901" s="70"/>
      <c r="G901" s="70"/>
      <c r="H901" s="70"/>
      <c r="I901" s="70"/>
      <c r="J901" s="70">
        <v>7626</v>
      </c>
      <c r="K901" s="70">
        <v>5633.2001189999992</v>
      </c>
    </row>
    <row r="902" spans="1:11" x14ac:dyDescent="0.25">
      <c r="A902" s="72">
        <v>10901</v>
      </c>
      <c r="B902" s="70"/>
      <c r="C902" s="70"/>
      <c r="D902" s="70">
        <v>4496</v>
      </c>
      <c r="E902" s="70">
        <v>3475.231636</v>
      </c>
      <c r="F902" s="70"/>
      <c r="G902" s="70"/>
      <c r="H902" s="70"/>
      <c r="I902" s="70"/>
      <c r="J902" s="70">
        <v>4496</v>
      </c>
      <c r="K902" s="70">
        <v>3475.231636</v>
      </c>
    </row>
    <row r="903" spans="1:11" x14ac:dyDescent="0.25">
      <c r="A903" s="72">
        <v>10903</v>
      </c>
      <c r="B903" s="70"/>
      <c r="C903" s="70"/>
      <c r="D903" s="70">
        <v>5190</v>
      </c>
      <c r="E903" s="70">
        <v>4288.2205809999996</v>
      </c>
      <c r="F903" s="70"/>
      <c r="G903" s="70"/>
      <c r="H903" s="70"/>
      <c r="I903" s="70"/>
      <c r="J903" s="70">
        <v>5190</v>
      </c>
      <c r="K903" s="70">
        <v>4288.2205809999996</v>
      </c>
    </row>
    <row r="904" spans="1:11" x14ac:dyDescent="0.25">
      <c r="A904" s="72">
        <v>10905</v>
      </c>
      <c r="B904" s="70"/>
      <c r="C904" s="70"/>
      <c r="D904" s="70">
        <v>9989</v>
      </c>
      <c r="E904" s="70">
        <v>8138.8684079999994</v>
      </c>
      <c r="F904" s="70"/>
      <c r="G904" s="70"/>
      <c r="H904" s="70"/>
      <c r="I904" s="70"/>
      <c r="J904" s="70">
        <v>9989</v>
      </c>
      <c r="K904" s="70">
        <v>8138.8684079999994</v>
      </c>
    </row>
    <row r="905" spans="1:11" x14ac:dyDescent="0.25">
      <c r="A905" s="72">
        <v>10906</v>
      </c>
      <c r="B905" s="70"/>
      <c r="C905" s="70"/>
      <c r="D905" s="70">
        <v>8319</v>
      </c>
      <c r="E905" s="70">
        <v>7558.9008169999997</v>
      </c>
      <c r="F905" s="70"/>
      <c r="G905" s="70"/>
      <c r="H905" s="70"/>
      <c r="I905" s="70"/>
      <c r="J905" s="70">
        <v>8319</v>
      </c>
      <c r="K905" s="70">
        <v>7558.9008169999997</v>
      </c>
    </row>
    <row r="906" spans="1:11" x14ac:dyDescent="0.25">
      <c r="A906" s="72">
        <v>10915</v>
      </c>
      <c r="B906" s="70"/>
      <c r="C906" s="70"/>
      <c r="D906" s="70">
        <v>12428</v>
      </c>
      <c r="E906" s="70">
        <v>16074.568877999998</v>
      </c>
      <c r="F906" s="70"/>
      <c r="G906" s="70"/>
      <c r="H906" s="70"/>
      <c r="I906" s="70"/>
      <c r="J906" s="70">
        <v>12428</v>
      </c>
      <c r="K906" s="70">
        <v>16074.568877999998</v>
      </c>
    </row>
    <row r="907" spans="1:11" x14ac:dyDescent="0.25">
      <c r="A907" s="72">
        <v>10928</v>
      </c>
      <c r="B907" s="70"/>
      <c r="C907" s="70"/>
      <c r="D907" s="70">
        <v>4439</v>
      </c>
      <c r="E907" s="70">
        <v>6053.3768629999995</v>
      </c>
      <c r="F907" s="70"/>
      <c r="G907" s="70"/>
      <c r="H907" s="70"/>
      <c r="I907" s="70"/>
      <c r="J907" s="70">
        <v>4439</v>
      </c>
      <c r="K907" s="70">
        <v>6053.3768629999995</v>
      </c>
    </row>
    <row r="908" spans="1:11" x14ac:dyDescent="0.25">
      <c r="A908" s="72">
        <v>10929</v>
      </c>
      <c r="B908" s="70"/>
      <c r="C908" s="70"/>
      <c r="D908" s="70">
        <v>7539</v>
      </c>
      <c r="E908" s="70">
        <v>7259.1492310000003</v>
      </c>
      <c r="F908" s="70"/>
      <c r="G908" s="70"/>
      <c r="H908" s="70"/>
      <c r="I908" s="70"/>
      <c r="J908" s="70">
        <v>7539</v>
      </c>
      <c r="K908" s="70">
        <v>7259.1492310000003</v>
      </c>
    </row>
    <row r="909" spans="1:11" x14ac:dyDescent="0.25">
      <c r="A909" s="72">
        <v>10931</v>
      </c>
      <c r="B909" s="70"/>
      <c r="C909" s="70"/>
      <c r="D909" s="70">
        <v>3466</v>
      </c>
      <c r="E909" s="70">
        <v>3798.0747299999998</v>
      </c>
      <c r="F909" s="70"/>
      <c r="G909" s="70"/>
      <c r="H909" s="70"/>
      <c r="I909" s="70"/>
      <c r="J909" s="70">
        <v>3466</v>
      </c>
      <c r="K909" s="70">
        <v>3798.0747299999998</v>
      </c>
    </row>
    <row r="910" spans="1:11" x14ac:dyDescent="0.25">
      <c r="A910" s="72">
        <v>10933</v>
      </c>
      <c r="B910" s="70"/>
      <c r="C910" s="70"/>
      <c r="D910" s="70">
        <v>8719</v>
      </c>
      <c r="E910" s="70">
        <v>5540.505204</v>
      </c>
      <c r="F910" s="70"/>
      <c r="G910" s="70"/>
      <c r="H910" s="70"/>
      <c r="I910" s="70"/>
      <c r="J910" s="70">
        <v>8719</v>
      </c>
      <c r="K910" s="70">
        <v>5540.505204</v>
      </c>
    </row>
    <row r="911" spans="1:11" x14ac:dyDescent="0.25">
      <c r="A911" s="72">
        <v>10934</v>
      </c>
      <c r="B911" s="70"/>
      <c r="C911" s="70"/>
      <c r="D911" s="70">
        <v>5738</v>
      </c>
      <c r="E911" s="70">
        <v>3920.7486210000002</v>
      </c>
      <c r="F911" s="70"/>
      <c r="G911" s="70"/>
      <c r="H911" s="70"/>
      <c r="I911" s="70"/>
      <c r="J911" s="70">
        <v>5738</v>
      </c>
      <c r="K911" s="70">
        <v>3920.7486210000002</v>
      </c>
    </row>
    <row r="912" spans="1:11" x14ac:dyDescent="0.25">
      <c r="A912" s="72">
        <v>10935</v>
      </c>
      <c r="B912" s="70"/>
      <c r="C912" s="70"/>
      <c r="D912" s="70">
        <v>10309</v>
      </c>
      <c r="E912" s="70">
        <v>10494.527069</v>
      </c>
      <c r="F912" s="70"/>
      <c r="G912" s="70"/>
      <c r="H912" s="70"/>
      <c r="I912" s="70"/>
      <c r="J912" s="70">
        <v>10309</v>
      </c>
      <c r="K912" s="70">
        <v>10494.527069</v>
      </c>
    </row>
    <row r="913" spans="1:11" x14ac:dyDescent="0.25">
      <c r="A913" s="72">
        <v>10936</v>
      </c>
      <c r="B913" s="70"/>
      <c r="C913" s="70"/>
      <c r="D913" s="70">
        <v>6412</v>
      </c>
      <c r="E913" s="70">
        <v>5903.2866519999998</v>
      </c>
      <c r="F913" s="70"/>
      <c r="G913" s="70"/>
      <c r="H913" s="70"/>
      <c r="I913" s="70"/>
      <c r="J913" s="70">
        <v>6412</v>
      </c>
      <c r="K913" s="70">
        <v>5903.2866519999998</v>
      </c>
    </row>
    <row r="914" spans="1:11" x14ac:dyDescent="0.25">
      <c r="A914" s="72">
        <v>10950</v>
      </c>
      <c r="B914" s="70"/>
      <c r="C914" s="70"/>
      <c r="D914" s="70">
        <v>12927</v>
      </c>
      <c r="E914" s="70">
        <v>13515.835295999999</v>
      </c>
      <c r="F914" s="70"/>
      <c r="G914" s="70"/>
      <c r="H914" s="70"/>
      <c r="I914" s="70"/>
      <c r="J914" s="70">
        <v>12927</v>
      </c>
      <c r="K914" s="70">
        <v>13515.835295999999</v>
      </c>
    </row>
    <row r="915" spans="1:11" x14ac:dyDescent="0.25">
      <c r="A915" s="72">
        <v>10951</v>
      </c>
      <c r="B915" s="70"/>
      <c r="C915" s="70"/>
      <c r="D915" s="70">
        <v>7170</v>
      </c>
      <c r="E915" s="70">
        <v>6509.5874790000007</v>
      </c>
      <c r="F915" s="70"/>
      <c r="G915" s="70"/>
      <c r="H915" s="70"/>
      <c r="I915" s="70"/>
      <c r="J915" s="70">
        <v>7170</v>
      </c>
      <c r="K915" s="70">
        <v>6509.5874790000007</v>
      </c>
    </row>
    <row r="916" spans="1:11" x14ac:dyDescent="0.25">
      <c r="A916" s="72">
        <v>10954</v>
      </c>
      <c r="B916" s="70"/>
      <c r="C916" s="70"/>
      <c r="D916" s="70">
        <v>10421</v>
      </c>
      <c r="E916" s="70">
        <v>6732.6650070000005</v>
      </c>
      <c r="F916" s="70"/>
      <c r="G916" s="70"/>
      <c r="H916" s="70"/>
      <c r="I916" s="70"/>
      <c r="J916" s="70">
        <v>10421</v>
      </c>
      <c r="K916" s="70">
        <v>6732.6650070000005</v>
      </c>
    </row>
    <row r="917" spans="1:11" x14ac:dyDescent="0.25">
      <c r="A917" s="72">
        <v>10956</v>
      </c>
      <c r="B917" s="70"/>
      <c r="C917" s="70"/>
      <c r="D917" s="70">
        <v>13649</v>
      </c>
      <c r="E917" s="70">
        <v>18107.935913000001</v>
      </c>
      <c r="F917" s="70"/>
      <c r="G917" s="70"/>
      <c r="H917" s="70"/>
      <c r="I917" s="70"/>
      <c r="J917" s="70">
        <v>13649</v>
      </c>
      <c r="K917" s="70">
        <v>18107.935913000001</v>
      </c>
    </row>
    <row r="918" spans="1:11" x14ac:dyDescent="0.25">
      <c r="A918" s="72">
        <v>10965</v>
      </c>
      <c r="B918" s="70">
        <v>97702</v>
      </c>
      <c r="C918" s="70">
        <v>86249.348631999994</v>
      </c>
      <c r="D918" s="70"/>
      <c r="E918" s="70"/>
      <c r="F918" s="70"/>
      <c r="G918" s="70"/>
      <c r="H918" s="70"/>
      <c r="I918" s="70"/>
      <c r="J918" s="70">
        <v>97702</v>
      </c>
      <c r="K918" s="70">
        <v>86249.348631999994</v>
      </c>
    </row>
    <row r="919" spans="1:11" x14ac:dyDescent="0.25">
      <c r="A919" s="72">
        <v>10966</v>
      </c>
      <c r="B919" s="70">
        <v>101498</v>
      </c>
      <c r="C919" s="70">
        <v>85314.962159000002</v>
      </c>
      <c r="D919" s="70"/>
      <c r="E919" s="70"/>
      <c r="F919" s="70"/>
      <c r="G919" s="70"/>
      <c r="H919" s="70"/>
      <c r="I919" s="70"/>
      <c r="J919" s="70">
        <v>101498</v>
      </c>
      <c r="K919" s="70">
        <v>85314.962159000002</v>
      </c>
    </row>
    <row r="920" spans="1:11" x14ac:dyDescent="0.25">
      <c r="A920" s="72">
        <v>10968</v>
      </c>
      <c r="B920" s="70">
        <v>97802</v>
      </c>
      <c r="C920" s="70">
        <v>86918.596191000004</v>
      </c>
      <c r="D920" s="70"/>
      <c r="E920" s="70"/>
      <c r="F920" s="70"/>
      <c r="G920" s="70"/>
      <c r="H920" s="70"/>
      <c r="I920" s="70"/>
      <c r="J920" s="70">
        <v>97802</v>
      </c>
      <c r="K920" s="70">
        <v>86918.596191000004</v>
      </c>
    </row>
    <row r="921" spans="1:11" x14ac:dyDescent="0.25">
      <c r="A921" s="72">
        <v>10969</v>
      </c>
      <c r="B921" s="70">
        <v>90210</v>
      </c>
      <c r="C921" s="70">
        <v>81159.642090000008</v>
      </c>
      <c r="D921" s="70"/>
      <c r="E921" s="70"/>
      <c r="F921" s="70"/>
      <c r="G921" s="70"/>
      <c r="H921" s="70"/>
      <c r="I921" s="70"/>
      <c r="J921" s="70">
        <v>90210</v>
      </c>
      <c r="K921" s="70">
        <v>81159.642090000008</v>
      </c>
    </row>
    <row r="922" spans="1:11" x14ac:dyDescent="0.25">
      <c r="A922" s="72">
        <v>10975</v>
      </c>
      <c r="B922" s="70"/>
      <c r="C922" s="70"/>
      <c r="D922" s="70">
        <v>16394</v>
      </c>
      <c r="E922" s="70">
        <v>17905.756957999998</v>
      </c>
      <c r="F922" s="70"/>
      <c r="G922" s="70"/>
      <c r="H922" s="70"/>
      <c r="I922" s="70"/>
      <c r="J922" s="70">
        <v>16394</v>
      </c>
      <c r="K922" s="70">
        <v>17905.756957999998</v>
      </c>
    </row>
    <row r="923" spans="1:11" x14ac:dyDescent="0.25">
      <c r="A923" s="72">
        <v>10979</v>
      </c>
      <c r="B923" s="70">
        <v>96104</v>
      </c>
      <c r="C923" s="70">
        <v>77841.061035999999</v>
      </c>
      <c r="D923" s="70"/>
      <c r="E923" s="70"/>
      <c r="F923" s="70"/>
      <c r="G923" s="70"/>
      <c r="H923" s="70"/>
      <c r="I923" s="70"/>
      <c r="J923" s="70">
        <v>96104</v>
      </c>
      <c r="K923" s="70">
        <v>77841.061035999999</v>
      </c>
    </row>
    <row r="924" spans="1:11" x14ac:dyDescent="0.25">
      <c r="A924" s="72">
        <v>10980</v>
      </c>
      <c r="B924" s="70"/>
      <c r="C924" s="70"/>
      <c r="D924" s="70">
        <v>26078</v>
      </c>
      <c r="E924" s="70">
        <v>21766.472960999999</v>
      </c>
      <c r="F924" s="70"/>
      <c r="G924" s="70"/>
      <c r="H924" s="70"/>
      <c r="I924" s="70"/>
      <c r="J924" s="70">
        <v>26078</v>
      </c>
      <c r="K924" s="70">
        <v>21766.472960999999</v>
      </c>
    </row>
    <row r="925" spans="1:11" x14ac:dyDescent="0.25">
      <c r="A925" s="72">
        <v>10981</v>
      </c>
      <c r="B925" s="70">
        <v>114485</v>
      </c>
      <c r="C925" s="70">
        <v>102396.30419900001</v>
      </c>
      <c r="D925" s="70"/>
      <c r="E925" s="70"/>
      <c r="F925" s="70"/>
      <c r="G925" s="70"/>
      <c r="H925" s="70"/>
      <c r="I925" s="70"/>
      <c r="J925" s="70">
        <v>114485</v>
      </c>
      <c r="K925" s="70">
        <v>102396.30419900001</v>
      </c>
    </row>
    <row r="926" spans="1:11" x14ac:dyDescent="0.25">
      <c r="A926" s="72">
        <v>10982</v>
      </c>
      <c r="B926" s="70">
        <v>114485</v>
      </c>
      <c r="C926" s="70">
        <v>91655.474610000005</v>
      </c>
      <c r="D926" s="70"/>
      <c r="E926" s="70"/>
      <c r="F926" s="70"/>
      <c r="G926" s="70"/>
      <c r="H926" s="70"/>
      <c r="I926" s="70"/>
      <c r="J926" s="70">
        <v>114485</v>
      </c>
      <c r="K926" s="70">
        <v>91655.474610000005</v>
      </c>
    </row>
    <row r="927" spans="1:11" x14ac:dyDescent="0.25">
      <c r="A927" s="72">
        <v>10985</v>
      </c>
      <c r="B927" s="70"/>
      <c r="C927" s="70"/>
      <c r="D927" s="70"/>
      <c r="E927" s="70"/>
      <c r="F927" s="70"/>
      <c r="G927" s="70"/>
      <c r="H927" s="70">
        <v>7090</v>
      </c>
      <c r="I927" s="70">
        <v>9309.6584169999987</v>
      </c>
      <c r="J927" s="70">
        <v>7090</v>
      </c>
      <c r="K927" s="70">
        <v>9309.6584169999987</v>
      </c>
    </row>
    <row r="928" spans="1:11" x14ac:dyDescent="0.25">
      <c r="A928" s="72">
        <v>10986</v>
      </c>
      <c r="B928" s="70"/>
      <c r="C928" s="70"/>
      <c r="D928" s="70">
        <v>4343</v>
      </c>
      <c r="E928" s="70">
        <v>4216.1379289999995</v>
      </c>
      <c r="F928" s="70"/>
      <c r="G928" s="70"/>
      <c r="H928" s="70"/>
      <c r="I928" s="70"/>
      <c r="J928" s="70">
        <v>4343</v>
      </c>
      <c r="K928" s="70">
        <v>4216.1379289999995</v>
      </c>
    </row>
    <row r="929" spans="1:11" x14ac:dyDescent="0.25">
      <c r="A929" s="72">
        <v>10990</v>
      </c>
      <c r="B929" s="70"/>
      <c r="C929" s="70"/>
      <c r="D929" s="70">
        <v>5652</v>
      </c>
      <c r="E929" s="70">
        <v>7064.9235840000001</v>
      </c>
      <c r="F929" s="70"/>
      <c r="G929" s="70"/>
      <c r="H929" s="70"/>
      <c r="I929" s="70"/>
      <c r="J929" s="70">
        <v>5652</v>
      </c>
      <c r="K929" s="70">
        <v>7064.9235840000001</v>
      </c>
    </row>
    <row r="930" spans="1:11" x14ac:dyDescent="0.25">
      <c r="A930" s="72">
        <v>10991</v>
      </c>
      <c r="B930" s="70">
        <v>77133</v>
      </c>
      <c r="C930" s="70">
        <v>66487.554686000003</v>
      </c>
      <c r="D930" s="70"/>
      <c r="E930" s="70"/>
      <c r="F930" s="70"/>
      <c r="G930" s="70"/>
      <c r="H930" s="70"/>
      <c r="I930" s="70"/>
      <c r="J930" s="70">
        <v>77133</v>
      </c>
      <c r="K930" s="70">
        <v>66487.554686000003</v>
      </c>
    </row>
    <row r="931" spans="1:11" x14ac:dyDescent="0.25">
      <c r="A931" s="72">
        <v>10994</v>
      </c>
      <c r="B931" s="70">
        <v>86219</v>
      </c>
      <c r="C931" s="70">
        <v>78573.751464000001</v>
      </c>
      <c r="D931" s="70"/>
      <c r="E931" s="70"/>
      <c r="F931" s="70"/>
      <c r="G931" s="70"/>
      <c r="H931" s="70"/>
      <c r="I931" s="70"/>
      <c r="J931" s="70">
        <v>86219</v>
      </c>
      <c r="K931" s="70">
        <v>78573.751464000001</v>
      </c>
    </row>
    <row r="932" spans="1:11" x14ac:dyDescent="0.25">
      <c r="A932" s="72">
        <v>10995</v>
      </c>
      <c r="B932" s="70"/>
      <c r="C932" s="70"/>
      <c r="D932" s="70"/>
      <c r="E932" s="70"/>
      <c r="F932" s="70"/>
      <c r="G932" s="70"/>
      <c r="H932" s="70">
        <v>9419</v>
      </c>
      <c r="I932" s="70">
        <v>17757.577117000001</v>
      </c>
      <c r="J932" s="70">
        <v>9419</v>
      </c>
      <c r="K932" s="70">
        <v>17757.577117000001</v>
      </c>
    </row>
    <row r="933" spans="1:11" x14ac:dyDescent="0.25">
      <c r="A933" s="72">
        <v>10996</v>
      </c>
      <c r="B933" s="70">
        <v>125503</v>
      </c>
      <c r="C933" s="70">
        <v>115821.92187399999</v>
      </c>
      <c r="D933" s="70"/>
      <c r="E933" s="70"/>
      <c r="F933" s="70"/>
      <c r="G933" s="70"/>
      <c r="H933" s="70"/>
      <c r="I933" s="70"/>
      <c r="J933" s="70">
        <v>125503</v>
      </c>
      <c r="K933" s="70">
        <v>115821.92187399999</v>
      </c>
    </row>
    <row r="934" spans="1:11" x14ac:dyDescent="0.25">
      <c r="A934" s="72">
        <v>10998</v>
      </c>
      <c r="B934" s="70">
        <v>111690</v>
      </c>
      <c r="C934" s="70">
        <v>125515.99804800001</v>
      </c>
      <c r="D934" s="70"/>
      <c r="E934" s="70"/>
      <c r="F934" s="70"/>
      <c r="G934" s="70"/>
      <c r="H934" s="70"/>
      <c r="I934" s="70"/>
      <c r="J934" s="70">
        <v>111690</v>
      </c>
      <c r="K934" s="70">
        <v>125515.99804800001</v>
      </c>
    </row>
    <row r="935" spans="1:11" x14ac:dyDescent="0.25">
      <c r="A935" s="72">
        <v>11006</v>
      </c>
      <c r="B935" s="70"/>
      <c r="C935" s="70"/>
      <c r="D935" s="70">
        <v>10376</v>
      </c>
      <c r="E935" s="70">
        <v>14041.407349000001</v>
      </c>
      <c r="F935" s="70"/>
      <c r="G935" s="70"/>
      <c r="H935" s="70"/>
      <c r="I935" s="70"/>
      <c r="J935" s="70">
        <v>10376</v>
      </c>
      <c r="K935" s="70">
        <v>14041.407349000001</v>
      </c>
    </row>
    <row r="936" spans="1:11" x14ac:dyDescent="0.25">
      <c r="A936" s="72">
        <v>11017</v>
      </c>
      <c r="B936" s="70"/>
      <c r="C936" s="70"/>
      <c r="D936" s="70">
        <v>8476</v>
      </c>
      <c r="E936" s="70">
        <v>9913.1367800000007</v>
      </c>
      <c r="F936" s="70"/>
      <c r="G936" s="70"/>
      <c r="H936" s="70"/>
      <c r="I936" s="70"/>
      <c r="J936" s="70">
        <v>8476</v>
      </c>
      <c r="K936" s="70">
        <v>9913.1367800000007</v>
      </c>
    </row>
    <row r="937" spans="1:11" x14ac:dyDescent="0.25">
      <c r="A937" s="72">
        <v>11018</v>
      </c>
      <c r="B937" s="70"/>
      <c r="C937" s="70"/>
      <c r="D937" s="70">
        <v>11987</v>
      </c>
      <c r="E937" s="70">
        <v>7810.5144460000001</v>
      </c>
      <c r="F937" s="70"/>
      <c r="G937" s="70"/>
      <c r="H937" s="70"/>
      <c r="I937" s="70"/>
      <c r="J937" s="70">
        <v>11987</v>
      </c>
      <c r="K937" s="70">
        <v>7810.5144460000001</v>
      </c>
    </row>
    <row r="938" spans="1:11" x14ac:dyDescent="0.25">
      <c r="A938" s="72">
        <v>11019</v>
      </c>
      <c r="B938" s="70"/>
      <c r="C938" s="70"/>
      <c r="D938" s="70">
        <v>9064</v>
      </c>
      <c r="E938" s="70">
        <v>8739.484437000001</v>
      </c>
      <c r="F938" s="70"/>
      <c r="G938" s="70"/>
      <c r="H938" s="70"/>
      <c r="I938" s="70"/>
      <c r="J938" s="70">
        <v>9064</v>
      </c>
      <c r="K938" s="70">
        <v>8739.484437000001</v>
      </c>
    </row>
    <row r="939" spans="1:11" x14ac:dyDescent="0.25">
      <c r="A939" s="72">
        <v>11020</v>
      </c>
      <c r="B939" s="70"/>
      <c r="C939" s="70"/>
      <c r="D939" s="70">
        <v>3702</v>
      </c>
      <c r="E939" s="70">
        <v>1518.3981939999999</v>
      </c>
      <c r="F939" s="70"/>
      <c r="G939" s="70"/>
      <c r="H939" s="70"/>
      <c r="I939" s="70"/>
      <c r="J939" s="70">
        <v>3702</v>
      </c>
      <c r="K939" s="70">
        <v>1518.3981939999999</v>
      </c>
    </row>
    <row r="940" spans="1:11" x14ac:dyDescent="0.25">
      <c r="A940" s="72">
        <v>11021</v>
      </c>
      <c r="B940" s="70"/>
      <c r="C940" s="70"/>
      <c r="D940" s="70">
        <v>5538</v>
      </c>
      <c r="E940" s="70">
        <v>9628.5404979999985</v>
      </c>
      <c r="F940" s="70"/>
      <c r="G940" s="70"/>
      <c r="H940" s="70"/>
      <c r="I940" s="70"/>
      <c r="J940" s="70">
        <v>5538</v>
      </c>
      <c r="K940" s="70">
        <v>9628.5404979999985</v>
      </c>
    </row>
    <row r="941" spans="1:11" x14ac:dyDescent="0.25">
      <c r="A941" s="72">
        <v>11023</v>
      </c>
      <c r="B941" s="70"/>
      <c r="C941" s="70"/>
      <c r="D941" s="70">
        <v>7255</v>
      </c>
      <c r="E941" s="70">
        <v>7987.0164490000006</v>
      </c>
      <c r="F941" s="70"/>
      <c r="G941" s="70"/>
      <c r="H941" s="70"/>
      <c r="I941" s="70"/>
      <c r="J941" s="70">
        <v>7255</v>
      </c>
      <c r="K941" s="70">
        <v>7987.0164490000006</v>
      </c>
    </row>
    <row r="942" spans="1:11" x14ac:dyDescent="0.25">
      <c r="A942" s="72">
        <v>11030</v>
      </c>
      <c r="B942" s="70"/>
      <c r="C942" s="70"/>
      <c r="D942" s="70">
        <v>10824</v>
      </c>
      <c r="E942" s="70">
        <v>10890.905823000001</v>
      </c>
      <c r="F942" s="70"/>
      <c r="G942" s="70"/>
      <c r="H942" s="70"/>
      <c r="I942" s="70"/>
      <c r="J942" s="70">
        <v>10824</v>
      </c>
      <c r="K942" s="70">
        <v>10890.905823000001</v>
      </c>
    </row>
    <row r="943" spans="1:11" x14ac:dyDescent="0.25">
      <c r="A943" s="72">
        <v>11035</v>
      </c>
      <c r="B943" s="70">
        <v>101417</v>
      </c>
      <c r="C943" s="70">
        <v>109716.44311600001</v>
      </c>
      <c r="D943" s="70"/>
      <c r="E943" s="70"/>
      <c r="F943" s="70"/>
      <c r="G943" s="70"/>
      <c r="H943" s="70"/>
      <c r="I943" s="70"/>
      <c r="J943" s="70">
        <v>101417</v>
      </c>
      <c r="K943" s="70">
        <v>109716.44311600001</v>
      </c>
    </row>
    <row r="944" spans="1:11" x14ac:dyDescent="0.25">
      <c r="A944" s="72">
        <v>11040</v>
      </c>
      <c r="B944" s="70"/>
      <c r="C944" s="70"/>
      <c r="D944" s="70">
        <v>11703</v>
      </c>
      <c r="E944" s="70">
        <v>9903.1742549999999</v>
      </c>
      <c r="F944" s="70"/>
      <c r="G944" s="70"/>
      <c r="H944" s="70"/>
      <c r="I944" s="70"/>
      <c r="J944" s="70">
        <v>11703</v>
      </c>
      <c r="K944" s="70">
        <v>9903.1742549999999</v>
      </c>
    </row>
    <row r="945" spans="1:11" x14ac:dyDescent="0.25">
      <c r="A945" s="72">
        <v>11046</v>
      </c>
      <c r="B945" s="70"/>
      <c r="C945" s="70"/>
      <c r="D945" s="70">
        <v>7028</v>
      </c>
      <c r="E945" s="70">
        <v>3800.1652760000002</v>
      </c>
      <c r="F945" s="70"/>
      <c r="G945" s="70"/>
      <c r="H945" s="70"/>
      <c r="I945" s="70"/>
      <c r="J945" s="70">
        <v>7028</v>
      </c>
      <c r="K945" s="70">
        <v>3800.1652760000002</v>
      </c>
    </row>
    <row r="946" spans="1:11" x14ac:dyDescent="0.25">
      <c r="A946" s="72">
        <v>11054</v>
      </c>
      <c r="B946" s="70">
        <v>100339</v>
      </c>
      <c r="C946" s="70">
        <v>83458.795897999997</v>
      </c>
      <c r="D946" s="70"/>
      <c r="E946" s="70"/>
      <c r="F946" s="70"/>
      <c r="G946" s="70"/>
      <c r="H946" s="70"/>
      <c r="I946" s="70"/>
      <c r="J946" s="70">
        <v>100339</v>
      </c>
      <c r="K946" s="70">
        <v>83458.795897999997</v>
      </c>
    </row>
    <row r="947" spans="1:11" x14ac:dyDescent="0.25">
      <c r="A947" s="72">
        <v>11055</v>
      </c>
      <c r="B947" s="70">
        <v>83545</v>
      </c>
      <c r="C947" s="70">
        <v>76902.867675999994</v>
      </c>
      <c r="D947" s="70"/>
      <c r="E947" s="70"/>
      <c r="F947" s="70"/>
      <c r="G947" s="70"/>
      <c r="H947" s="70"/>
      <c r="I947" s="70"/>
      <c r="J947" s="70">
        <v>83545</v>
      </c>
      <c r="K947" s="70">
        <v>76902.867675999994</v>
      </c>
    </row>
    <row r="948" spans="1:11" x14ac:dyDescent="0.25">
      <c r="A948" s="72">
        <v>11056</v>
      </c>
      <c r="B948" s="70">
        <v>88709</v>
      </c>
      <c r="C948" s="70">
        <v>84432.899902000005</v>
      </c>
      <c r="D948" s="70"/>
      <c r="E948" s="70"/>
      <c r="F948" s="70"/>
      <c r="G948" s="70"/>
      <c r="H948" s="70"/>
      <c r="I948" s="70"/>
      <c r="J948" s="70">
        <v>88709</v>
      </c>
      <c r="K948" s="70">
        <v>84432.899902000005</v>
      </c>
    </row>
    <row r="949" spans="1:11" x14ac:dyDescent="0.25">
      <c r="A949" s="72">
        <v>11062</v>
      </c>
      <c r="B949" s="70"/>
      <c r="C949" s="70"/>
      <c r="D949" s="70">
        <v>8038</v>
      </c>
      <c r="E949" s="70">
        <v>8113.294304</v>
      </c>
      <c r="F949" s="70"/>
      <c r="G949" s="70"/>
      <c r="H949" s="70"/>
      <c r="I949" s="70"/>
      <c r="J949" s="70">
        <v>8038</v>
      </c>
      <c r="K949" s="70">
        <v>8113.294304</v>
      </c>
    </row>
    <row r="950" spans="1:11" x14ac:dyDescent="0.25">
      <c r="A950" s="72">
        <v>11068</v>
      </c>
      <c r="B950" s="70"/>
      <c r="C950" s="70"/>
      <c r="D950" s="70">
        <v>20183</v>
      </c>
      <c r="E950" s="70">
        <v>27888.634886999997</v>
      </c>
      <c r="F950" s="70"/>
      <c r="G950" s="70"/>
      <c r="H950" s="70"/>
      <c r="I950" s="70"/>
      <c r="J950" s="70">
        <v>20183</v>
      </c>
      <c r="K950" s="70">
        <v>27888.634886999997</v>
      </c>
    </row>
    <row r="951" spans="1:11" x14ac:dyDescent="0.25">
      <c r="A951" s="72">
        <v>11079</v>
      </c>
      <c r="B951" s="70"/>
      <c r="C951" s="70"/>
      <c r="D951" s="70">
        <v>5092</v>
      </c>
      <c r="E951" s="70">
        <v>2511.3383680000002</v>
      </c>
      <c r="F951" s="70"/>
      <c r="G951" s="70"/>
      <c r="H951" s="70"/>
      <c r="I951" s="70"/>
      <c r="J951" s="70">
        <v>5092</v>
      </c>
      <c r="K951" s="70">
        <v>2511.3383680000002</v>
      </c>
    </row>
    <row r="952" spans="1:11" x14ac:dyDescent="0.25">
      <c r="A952" s="72">
        <v>11089</v>
      </c>
      <c r="B952" s="70"/>
      <c r="C952" s="70"/>
      <c r="D952" s="70"/>
      <c r="E952" s="70"/>
      <c r="F952" s="70">
        <v>16200</v>
      </c>
      <c r="G952" s="70">
        <v>14988.307151999998</v>
      </c>
      <c r="H952" s="70"/>
      <c r="I952" s="70"/>
      <c r="J952" s="70">
        <v>16200</v>
      </c>
      <c r="K952" s="70">
        <v>14988.307151999998</v>
      </c>
    </row>
    <row r="953" spans="1:11" x14ac:dyDescent="0.25">
      <c r="A953" s="72">
        <v>11095</v>
      </c>
      <c r="B953" s="70">
        <v>48677</v>
      </c>
      <c r="C953" s="70">
        <v>48597.989867999997</v>
      </c>
      <c r="D953" s="70"/>
      <c r="E953" s="70"/>
      <c r="F953" s="70"/>
      <c r="G953" s="70"/>
      <c r="H953" s="70"/>
      <c r="I953" s="70"/>
      <c r="J953" s="70">
        <v>48677</v>
      </c>
      <c r="K953" s="70">
        <v>48597.989867999997</v>
      </c>
    </row>
    <row r="954" spans="1:11" x14ac:dyDescent="0.25">
      <c r="A954" s="72">
        <v>11100</v>
      </c>
      <c r="B954" s="70">
        <v>26878</v>
      </c>
      <c r="C954" s="70">
        <v>29674.674072000005</v>
      </c>
      <c r="D954" s="70"/>
      <c r="E954" s="70"/>
      <c r="F954" s="70"/>
      <c r="G954" s="70"/>
      <c r="H954" s="70"/>
      <c r="I954" s="70"/>
      <c r="J954" s="70">
        <v>26878</v>
      </c>
      <c r="K954" s="70">
        <v>29674.674072000005</v>
      </c>
    </row>
    <row r="955" spans="1:11" x14ac:dyDescent="0.25">
      <c r="A955" s="72">
        <v>11102</v>
      </c>
      <c r="B955" s="70">
        <v>66386</v>
      </c>
      <c r="C955" s="70">
        <v>68262.208008000001</v>
      </c>
      <c r="D955" s="70"/>
      <c r="E955" s="70"/>
      <c r="F955" s="70"/>
      <c r="G955" s="70"/>
      <c r="H955" s="70"/>
      <c r="I955" s="70"/>
      <c r="J955" s="70">
        <v>66386</v>
      </c>
      <c r="K955" s="70">
        <v>68262.208008000001</v>
      </c>
    </row>
    <row r="956" spans="1:11" x14ac:dyDescent="0.25">
      <c r="A956" s="72">
        <v>11103</v>
      </c>
      <c r="B956" s="70">
        <v>57136</v>
      </c>
      <c r="C956" s="70">
        <v>70297.652344999995</v>
      </c>
      <c r="D956" s="70"/>
      <c r="E956" s="70"/>
      <c r="F956" s="70"/>
      <c r="G956" s="70"/>
      <c r="H956" s="70"/>
      <c r="I956" s="70"/>
      <c r="J956" s="70">
        <v>57136</v>
      </c>
      <c r="K956" s="70">
        <v>70297.652344999995</v>
      </c>
    </row>
    <row r="957" spans="1:11" x14ac:dyDescent="0.25">
      <c r="A957" s="72">
        <v>11106</v>
      </c>
      <c r="B957" s="70">
        <v>59604</v>
      </c>
      <c r="C957" s="70">
        <v>61263.683593000002</v>
      </c>
      <c r="D957" s="70"/>
      <c r="E957" s="70"/>
      <c r="F957" s="70"/>
      <c r="G957" s="70"/>
      <c r="H957" s="70"/>
      <c r="I957" s="70"/>
      <c r="J957" s="70">
        <v>59604</v>
      </c>
      <c r="K957" s="70">
        <v>61263.683593000002</v>
      </c>
    </row>
    <row r="958" spans="1:11" x14ac:dyDescent="0.25">
      <c r="A958" s="72">
        <v>11114</v>
      </c>
      <c r="B958" s="70"/>
      <c r="C958" s="70"/>
      <c r="D958" s="70">
        <v>2708</v>
      </c>
      <c r="E958" s="70">
        <v>3095.4267580000001</v>
      </c>
      <c r="F958" s="70"/>
      <c r="G958" s="70"/>
      <c r="H958" s="70"/>
      <c r="I958" s="70"/>
      <c r="J958" s="70">
        <v>2708</v>
      </c>
      <c r="K958" s="70">
        <v>3095.4267580000001</v>
      </c>
    </row>
    <row r="959" spans="1:11" x14ac:dyDescent="0.25">
      <c r="A959" s="72">
        <v>11123</v>
      </c>
      <c r="B959" s="70">
        <v>44181</v>
      </c>
      <c r="C959" s="70">
        <v>54889.263184000003</v>
      </c>
      <c r="D959" s="70"/>
      <c r="E959" s="70"/>
      <c r="F959" s="70"/>
      <c r="G959" s="70"/>
      <c r="H959" s="70"/>
      <c r="I959" s="70"/>
      <c r="J959" s="70">
        <v>44181</v>
      </c>
      <c r="K959" s="70">
        <v>54889.263184000003</v>
      </c>
    </row>
    <row r="960" spans="1:11" x14ac:dyDescent="0.25">
      <c r="A960" s="72">
        <v>11124</v>
      </c>
      <c r="B960" s="70">
        <v>45213</v>
      </c>
      <c r="C960" s="70">
        <v>53542.108643000007</v>
      </c>
      <c r="D960" s="70"/>
      <c r="E960" s="70"/>
      <c r="F960" s="70"/>
      <c r="G960" s="70"/>
      <c r="H960" s="70"/>
      <c r="I960" s="70"/>
      <c r="J960" s="70">
        <v>45213</v>
      </c>
      <c r="K960" s="70">
        <v>53542.108643000007</v>
      </c>
    </row>
    <row r="961" spans="1:11" x14ac:dyDescent="0.25">
      <c r="A961" s="72">
        <v>11131</v>
      </c>
      <c r="B961" s="70"/>
      <c r="C961" s="70"/>
      <c r="D961" s="70">
        <v>13040</v>
      </c>
      <c r="E961" s="70">
        <v>8249.4258420000006</v>
      </c>
      <c r="F961" s="70"/>
      <c r="G961" s="70"/>
      <c r="H961" s="70"/>
      <c r="I961" s="70"/>
      <c r="J961" s="70">
        <v>13040</v>
      </c>
      <c r="K961" s="70">
        <v>8249.4258420000006</v>
      </c>
    </row>
    <row r="962" spans="1:11" x14ac:dyDescent="0.25">
      <c r="A962" s="72">
        <v>11133</v>
      </c>
      <c r="B962" s="70"/>
      <c r="C962" s="70"/>
      <c r="D962" s="70">
        <v>10427</v>
      </c>
      <c r="E962" s="70">
        <v>13751.126861000001</v>
      </c>
      <c r="F962" s="70"/>
      <c r="G962" s="70"/>
      <c r="H962" s="70"/>
      <c r="I962" s="70"/>
      <c r="J962" s="70">
        <v>10427</v>
      </c>
      <c r="K962" s="70">
        <v>13751.126861000001</v>
      </c>
    </row>
    <row r="963" spans="1:11" x14ac:dyDescent="0.25">
      <c r="A963" s="72">
        <v>11145</v>
      </c>
      <c r="B963" s="70"/>
      <c r="C963" s="70"/>
      <c r="D963" s="70">
        <v>7664</v>
      </c>
      <c r="E963" s="70">
        <v>6986.6165149999997</v>
      </c>
      <c r="F963" s="70"/>
      <c r="G963" s="70"/>
      <c r="H963" s="70"/>
      <c r="I963" s="70"/>
      <c r="J963" s="70">
        <v>7664</v>
      </c>
      <c r="K963" s="70">
        <v>6986.6165149999997</v>
      </c>
    </row>
    <row r="964" spans="1:11" x14ac:dyDescent="0.25">
      <c r="A964" s="72">
        <v>11147</v>
      </c>
      <c r="B964" s="70"/>
      <c r="C964" s="70"/>
      <c r="D964" s="70">
        <v>6210</v>
      </c>
      <c r="E964" s="70">
        <v>5679.7004239999997</v>
      </c>
      <c r="F964" s="70"/>
      <c r="G964" s="70"/>
      <c r="H964" s="70"/>
      <c r="I964" s="70"/>
      <c r="J964" s="70">
        <v>6210</v>
      </c>
      <c r="K964" s="70">
        <v>5679.7004239999997</v>
      </c>
    </row>
    <row r="965" spans="1:11" x14ac:dyDescent="0.25">
      <c r="A965" s="72">
        <v>11152</v>
      </c>
      <c r="B965" s="70"/>
      <c r="C965" s="70"/>
      <c r="D965" s="70">
        <v>11478</v>
      </c>
      <c r="E965" s="70">
        <v>7095.0005799999999</v>
      </c>
      <c r="F965" s="70"/>
      <c r="G965" s="70"/>
      <c r="H965" s="70"/>
      <c r="I965" s="70"/>
      <c r="J965" s="70">
        <v>11478</v>
      </c>
      <c r="K965" s="70">
        <v>7095.0005799999999</v>
      </c>
    </row>
    <row r="966" spans="1:11" x14ac:dyDescent="0.25">
      <c r="A966" s="72">
        <v>11153</v>
      </c>
      <c r="B966" s="70"/>
      <c r="C966" s="70"/>
      <c r="D966" s="70">
        <v>19351</v>
      </c>
      <c r="E966" s="70">
        <v>18609.692382000001</v>
      </c>
      <c r="F966" s="70"/>
      <c r="G966" s="70"/>
      <c r="H966" s="70"/>
      <c r="I966" s="70"/>
      <c r="J966" s="70">
        <v>19351</v>
      </c>
      <c r="K966" s="70">
        <v>18609.692382000001</v>
      </c>
    </row>
    <row r="967" spans="1:11" x14ac:dyDescent="0.25">
      <c r="A967" s="72">
        <v>11156</v>
      </c>
      <c r="B967" s="70"/>
      <c r="C967" s="70"/>
      <c r="D967" s="70"/>
      <c r="E967" s="70"/>
      <c r="F967" s="70"/>
      <c r="G967" s="70"/>
      <c r="H967" s="70">
        <v>6586</v>
      </c>
      <c r="I967" s="70">
        <v>4577.5405470000005</v>
      </c>
      <c r="J967" s="70">
        <v>6586</v>
      </c>
      <c r="K967" s="70">
        <v>4577.5405470000005</v>
      </c>
    </row>
    <row r="968" spans="1:11" x14ac:dyDescent="0.25">
      <c r="A968" s="72">
        <v>11181</v>
      </c>
      <c r="B968" s="70"/>
      <c r="C968" s="70"/>
      <c r="D968" s="70"/>
      <c r="E968" s="70"/>
      <c r="F968" s="70">
        <v>8902</v>
      </c>
      <c r="G968" s="70">
        <v>15431.623076</v>
      </c>
      <c r="H968" s="70"/>
      <c r="I968" s="70"/>
      <c r="J968" s="70">
        <v>8902</v>
      </c>
      <c r="K968" s="70">
        <v>15431.623076</v>
      </c>
    </row>
    <row r="969" spans="1:11" x14ac:dyDescent="0.25">
      <c r="A969" s="72">
        <v>11193</v>
      </c>
      <c r="B969" s="70"/>
      <c r="C969" s="70"/>
      <c r="D969" s="70">
        <v>9380</v>
      </c>
      <c r="E969" s="70">
        <v>2533.586065</v>
      </c>
      <c r="F969" s="70"/>
      <c r="G969" s="70"/>
      <c r="H969" s="70"/>
      <c r="I969" s="70"/>
      <c r="J969" s="70">
        <v>9380</v>
      </c>
      <c r="K969" s="70">
        <v>2533.586065</v>
      </c>
    </row>
    <row r="970" spans="1:11" x14ac:dyDescent="0.25">
      <c r="A970" s="72">
        <v>11244</v>
      </c>
      <c r="B970" s="70"/>
      <c r="C970" s="70"/>
      <c r="D970" s="70">
        <v>5881</v>
      </c>
      <c r="E970" s="70">
        <v>7133.0893559999995</v>
      </c>
      <c r="F970" s="70"/>
      <c r="G970" s="70"/>
      <c r="H970" s="70"/>
      <c r="I970" s="70"/>
      <c r="J970" s="70">
        <v>5881</v>
      </c>
      <c r="K970" s="70">
        <v>7133.0893559999995</v>
      </c>
    </row>
    <row r="971" spans="1:11" x14ac:dyDescent="0.25">
      <c r="A971" s="72">
        <v>11257</v>
      </c>
      <c r="B971" s="70"/>
      <c r="C971" s="70"/>
      <c r="D971" s="70">
        <v>3719</v>
      </c>
      <c r="E971" s="70">
        <v>5927.943268</v>
      </c>
      <c r="F971" s="70"/>
      <c r="G971" s="70"/>
      <c r="H971" s="70"/>
      <c r="I971" s="70"/>
      <c r="J971" s="70">
        <v>3719</v>
      </c>
      <c r="K971" s="70">
        <v>5927.943268</v>
      </c>
    </row>
    <row r="972" spans="1:11" x14ac:dyDescent="0.25">
      <c r="A972" s="72">
        <v>11262</v>
      </c>
      <c r="B972" s="70"/>
      <c r="C972" s="70"/>
      <c r="D972" s="70"/>
      <c r="E972" s="70"/>
      <c r="F972" s="70"/>
      <c r="G972" s="70"/>
      <c r="H972" s="70">
        <v>2800</v>
      </c>
      <c r="I972" s="70">
        <v>2873.7127949999999</v>
      </c>
      <c r="J972" s="70">
        <v>2800</v>
      </c>
      <c r="K972" s="70">
        <v>2873.7127949999999</v>
      </c>
    </row>
    <row r="973" spans="1:11" x14ac:dyDescent="0.25">
      <c r="A973" s="72">
        <v>11263</v>
      </c>
      <c r="B973" s="70">
        <v>98312</v>
      </c>
      <c r="C973" s="70">
        <v>93544.090821000005</v>
      </c>
      <c r="D973" s="70"/>
      <c r="E973" s="70"/>
      <c r="F973" s="70"/>
      <c r="G973" s="70"/>
      <c r="H973" s="70"/>
      <c r="I973" s="70"/>
      <c r="J973" s="70">
        <v>98312</v>
      </c>
      <c r="K973" s="70">
        <v>93544.090821000005</v>
      </c>
    </row>
    <row r="974" spans="1:11" x14ac:dyDescent="0.25">
      <c r="A974" s="72">
        <v>11264</v>
      </c>
      <c r="B974" s="70"/>
      <c r="C974" s="70"/>
      <c r="D974" s="70">
        <v>23590</v>
      </c>
      <c r="E974" s="70">
        <v>19274.160401000001</v>
      </c>
      <c r="F974" s="70"/>
      <c r="G974" s="70"/>
      <c r="H974" s="70"/>
      <c r="I974" s="70"/>
      <c r="J974" s="70">
        <v>23590</v>
      </c>
      <c r="K974" s="70">
        <v>19274.160401000001</v>
      </c>
    </row>
    <row r="975" spans="1:11" x14ac:dyDescent="0.25">
      <c r="A975" s="72">
        <v>11266</v>
      </c>
      <c r="B975" s="70">
        <v>126005</v>
      </c>
      <c r="C975" s="70">
        <v>112818.246094</v>
      </c>
      <c r="D975" s="70"/>
      <c r="E975" s="70"/>
      <c r="F975" s="70"/>
      <c r="G975" s="70"/>
      <c r="H975" s="70"/>
      <c r="I975" s="70"/>
      <c r="J975" s="70">
        <v>126005</v>
      </c>
      <c r="K975" s="70">
        <v>112818.246094</v>
      </c>
    </row>
    <row r="976" spans="1:11" x14ac:dyDescent="0.25">
      <c r="A976" s="72">
        <v>11268</v>
      </c>
      <c r="B976" s="70">
        <v>124107</v>
      </c>
      <c r="C976" s="70">
        <v>115377.34496999999</v>
      </c>
      <c r="D976" s="70"/>
      <c r="E976" s="70"/>
      <c r="F976" s="70"/>
      <c r="G976" s="70"/>
      <c r="H976" s="70"/>
      <c r="I976" s="70"/>
      <c r="J976" s="70">
        <v>124107</v>
      </c>
      <c r="K976" s="70">
        <v>115377.34496999999</v>
      </c>
    </row>
    <row r="977" spans="1:11" x14ac:dyDescent="0.25">
      <c r="A977" s="72">
        <v>11276</v>
      </c>
      <c r="B977" s="70"/>
      <c r="C977" s="70"/>
      <c r="D977" s="70">
        <v>7338</v>
      </c>
      <c r="E977" s="70">
        <v>4358.8125300000002</v>
      </c>
      <c r="F977" s="70"/>
      <c r="G977" s="70"/>
      <c r="H977" s="70"/>
      <c r="I977" s="70"/>
      <c r="J977" s="70">
        <v>7338</v>
      </c>
      <c r="K977" s="70">
        <v>4358.8125300000002</v>
      </c>
    </row>
    <row r="978" spans="1:11" x14ac:dyDescent="0.25">
      <c r="A978" s="72">
        <v>11281</v>
      </c>
      <c r="B978" s="70"/>
      <c r="C978" s="70"/>
      <c r="D978" s="70">
        <v>19592</v>
      </c>
      <c r="E978" s="70">
        <v>15118.819153</v>
      </c>
      <c r="F978" s="70"/>
      <c r="G978" s="70"/>
      <c r="H978" s="70"/>
      <c r="I978" s="70"/>
      <c r="J978" s="70">
        <v>19592</v>
      </c>
      <c r="K978" s="70">
        <v>15118.819153</v>
      </c>
    </row>
    <row r="979" spans="1:11" x14ac:dyDescent="0.25">
      <c r="A979" s="72">
        <v>11283</v>
      </c>
      <c r="B979" s="70"/>
      <c r="C979" s="70"/>
      <c r="D979" s="70">
        <v>6062</v>
      </c>
      <c r="E979" s="70">
        <v>4304.4923699999999</v>
      </c>
      <c r="F979" s="70"/>
      <c r="G979" s="70"/>
      <c r="H979" s="70"/>
      <c r="I979" s="70"/>
      <c r="J979" s="70">
        <v>6062</v>
      </c>
      <c r="K979" s="70">
        <v>4304.4923699999999</v>
      </c>
    </row>
    <row r="980" spans="1:11" x14ac:dyDescent="0.25">
      <c r="A980" s="72">
        <v>11290</v>
      </c>
      <c r="B980" s="70">
        <v>57748</v>
      </c>
      <c r="C980" s="70">
        <v>58213.771727999992</v>
      </c>
      <c r="D980" s="70"/>
      <c r="E980" s="70"/>
      <c r="F980" s="70"/>
      <c r="G980" s="70"/>
      <c r="H980" s="70"/>
      <c r="I980" s="70"/>
      <c r="J980" s="70">
        <v>57748</v>
      </c>
      <c r="K980" s="70">
        <v>58213.771727999992</v>
      </c>
    </row>
    <row r="981" spans="1:11" x14ac:dyDescent="0.25">
      <c r="A981" s="72">
        <v>11291</v>
      </c>
      <c r="B981" s="70">
        <v>40172</v>
      </c>
      <c r="C981" s="70">
        <v>37996.839598999999</v>
      </c>
      <c r="D981" s="70"/>
      <c r="E981" s="70"/>
      <c r="F981" s="70"/>
      <c r="G981" s="70"/>
      <c r="H981" s="70"/>
      <c r="I981" s="70"/>
      <c r="J981" s="70">
        <v>40172</v>
      </c>
      <c r="K981" s="70">
        <v>37996.839598999999</v>
      </c>
    </row>
    <row r="982" spans="1:11" x14ac:dyDescent="0.25">
      <c r="A982" s="72">
        <v>11296</v>
      </c>
      <c r="B982" s="70">
        <v>91937</v>
      </c>
      <c r="C982" s="70">
        <v>98270.107910000006</v>
      </c>
      <c r="D982" s="70"/>
      <c r="E982" s="70"/>
      <c r="F982" s="70"/>
      <c r="G982" s="70"/>
      <c r="H982" s="70"/>
      <c r="I982" s="70"/>
      <c r="J982" s="70">
        <v>91937</v>
      </c>
      <c r="K982" s="70">
        <v>98270.107910000006</v>
      </c>
    </row>
    <row r="983" spans="1:11" x14ac:dyDescent="0.25">
      <c r="A983" s="72">
        <v>11315</v>
      </c>
      <c r="B983" s="70"/>
      <c r="C983" s="70"/>
      <c r="D983" s="70"/>
      <c r="E983" s="70"/>
      <c r="F983" s="70">
        <v>20400</v>
      </c>
      <c r="G983" s="70">
        <v>14273.426217</v>
      </c>
      <c r="H983" s="70"/>
      <c r="I983" s="70"/>
      <c r="J983" s="70">
        <v>20400</v>
      </c>
      <c r="K983" s="70">
        <v>14273.426217</v>
      </c>
    </row>
    <row r="984" spans="1:11" x14ac:dyDescent="0.25">
      <c r="A984" s="72">
        <v>11327</v>
      </c>
      <c r="B984" s="70">
        <v>66365</v>
      </c>
      <c r="C984" s="70">
        <v>75592.974121000007</v>
      </c>
      <c r="D984" s="70"/>
      <c r="E984" s="70"/>
      <c r="F984" s="70"/>
      <c r="G984" s="70"/>
      <c r="H984" s="70"/>
      <c r="I984" s="70"/>
      <c r="J984" s="70">
        <v>66365</v>
      </c>
      <c r="K984" s="70">
        <v>75592.974121000007</v>
      </c>
    </row>
    <row r="985" spans="1:11" x14ac:dyDescent="0.25">
      <c r="A985" s="72">
        <v>11379</v>
      </c>
      <c r="B985" s="70">
        <v>31454</v>
      </c>
      <c r="C985" s="70">
        <v>28646.955994000004</v>
      </c>
      <c r="D985" s="70"/>
      <c r="E985" s="70"/>
      <c r="F985" s="70"/>
      <c r="G985" s="70"/>
      <c r="H985" s="70"/>
      <c r="I985" s="70"/>
      <c r="J985" s="70">
        <v>31454</v>
      </c>
      <c r="K985" s="70">
        <v>28646.955994000004</v>
      </c>
    </row>
    <row r="986" spans="1:11" x14ac:dyDescent="0.25">
      <c r="A986" s="72">
        <v>11382</v>
      </c>
      <c r="B986" s="70">
        <v>39215</v>
      </c>
      <c r="C986" s="70">
        <v>37115.869628</v>
      </c>
      <c r="D986" s="70"/>
      <c r="E986" s="70"/>
      <c r="F986" s="70"/>
      <c r="G986" s="70"/>
      <c r="H986" s="70"/>
      <c r="I986" s="70"/>
      <c r="J986" s="70">
        <v>39215</v>
      </c>
      <c r="K986" s="70">
        <v>37115.869628</v>
      </c>
    </row>
    <row r="987" spans="1:11" x14ac:dyDescent="0.25">
      <c r="A987" s="72">
        <v>11407</v>
      </c>
      <c r="B987" s="70"/>
      <c r="C987" s="70"/>
      <c r="D987" s="70"/>
      <c r="E987" s="70"/>
      <c r="F987" s="70">
        <v>8491</v>
      </c>
      <c r="G987" s="70">
        <v>10854.875029000001</v>
      </c>
      <c r="H987" s="70"/>
      <c r="I987" s="70"/>
      <c r="J987" s="70">
        <v>8491</v>
      </c>
      <c r="K987" s="70">
        <v>10854.875029000001</v>
      </c>
    </row>
    <row r="988" spans="1:11" x14ac:dyDescent="0.25">
      <c r="A988" s="72">
        <v>11414</v>
      </c>
      <c r="B988" s="70"/>
      <c r="C988" s="70"/>
      <c r="D988" s="70"/>
      <c r="E988" s="70"/>
      <c r="F988" s="70">
        <v>4334</v>
      </c>
      <c r="G988" s="70">
        <v>13197.023970999999</v>
      </c>
      <c r="H988" s="70"/>
      <c r="I988" s="70"/>
      <c r="J988" s="70">
        <v>4334</v>
      </c>
      <c r="K988" s="70">
        <v>13197.023970999999</v>
      </c>
    </row>
    <row r="989" spans="1:11" x14ac:dyDescent="0.25">
      <c r="A989" s="72">
        <v>11420</v>
      </c>
      <c r="B989" s="70"/>
      <c r="C989" s="70"/>
      <c r="D989" s="70"/>
      <c r="E989" s="70"/>
      <c r="F989" s="70">
        <v>18977</v>
      </c>
      <c r="G989" s="70">
        <v>14332.361710000001</v>
      </c>
      <c r="H989" s="70"/>
      <c r="I989" s="70"/>
      <c r="J989" s="70">
        <v>18977</v>
      </c>
      <c r="K989" s="70">
        <v>14332.361710000001</v>
      </c>
    </row>
    <row r="990" spans="1:11" x14ac:dyDescent="0.25">
      <c r="A990" s="72">
        <v>11421</v>
      </c>
      <c r="B990" s="70"/>
      <c r="C990" s="70"/>
      <c r="D990" s="70"/>
      <c r="E990" s="70"/>
      <c r="F990" s="70">
        <v>18585</v>
      </c>
      <c r="G990" s="70">
        <v>28623.254272999999</v>
      </c>
      <c r="H990" s="70"/>
      <c r="I990" s="70"/>
      <c r="J990" s="70">
        <v>18585</v>
      </c>
      <c r="K990" s="70">
        <v>28623.254272999999</v>
      </c>
    </row>
    <row r="991" spans="1:11" x14ac:dyDescent="0.25">
      <c r="A991" s="72">
        <v>11483</v>
      </c>
      <c r="B991" s="70">
        <v>62798</v>
      </c>
      <c r="C991" s="70">
        <v>72327.478027999998</v>
      </c>
      <c r="D991" s="70"/>
      <c r="E991" s="70"/>
      <c r="F991" s="70"/>
      <c r="G991" s="70"/>
      <c r="H991" s="70"/>
      <c r="I991" s="70"/>
      <c r="J991" s="70">
        <v>62798</v>
      </c>
      <c r="K991" s="70">
        <v>72327.478027999998</v>
      </c>
    </row>
    <row r="992" spans="1:11" x14ac:dyDescent="0.25">
      <c r="A992" s="72">
        <v>11484</v>
      </c>
      <c r="B992" s="70"/>
      <c r="C992" s="70"/>
      <c r="D992" s="70">
        <v>1588</v>
      </c>
      <c r="E992" s="70">
        <v>3220.6386430000002</v>
      </c>
      <c r="F992" s="70"/>
      <c r="G992" s="70"/>
      <c r="H992" s="70"/>
      <c r="I992" s="70"/>
      <c r="J992" s="70">
        <v>1588</v>
      </c>
      <c r="K992" s="70">
        <v>3220.6386430000002</v>
      </c>
    </row>
    <row r="993" spans="1:11" x14ac:dyDescent="0.25">
      <c r="A993" s="72">
        <v>11485</v>
      </c>
      <c r="B993" s="70"/>
      <c r="C993" s="70"/>
      <c r="D993" s="70">
        <v>3347</v>
      </c>
      <c r="E993" s="70">
        <v>5779.9780280000004</v>
      </c>
      <c r="F993" s="70"/>
      <c r="G993" s="70"/>
      <c r="H993" s="70"/>
      <c r="I993" s="70"/>
      <c r="J993" s="70">
        <v>3347</v>
      </c>
      <c r="K993" s="70">
        <v>5779.9780280000004</v>
      </c>
    </row>
    <row r="994" spans="1:11" x14ac:dyDescent="0.25">
      <c r="A994" s="72">
        <v>11492</v>
      </c>
      <c r="B994" s="70"/>
      <c r="C994" s="70"/>
      <c r="D994" s="70"/>
      <c r="E994" s="70"/>
      <c r="F994" s="70"/>
      <c r="G994" s="70"/>
      <c r="H994" s="70">
        <v>3003</v>
      </c>
      <c r="I994" s="70">
        <v>2094.7124569999996</v>
      </c>
      <c r="J994" s="70">
        <v>3003</v>
      </c>
      <c r="K994" s="70">
        <v>2094.7124569999996</v>
      </c>
    </row>
    <row r="995" spans="1:11" x14ac:dyDescent="0.25">
      <c r="A995" s="72">
        <v>11500</v>
      </c>
      <c r="B995" s="70"/>
      <c r="C995" s="70"/>
      <c r="D995" s="70"/>
      <c r="E995" s="70"/>
      <c r="F995" s="70"/>
      <c r="G995" s="70"/>
      <c r="H995" s="70">
        <v>2585</v>
      </c>
      <c r="I995" s="70">
        <v>5807.6834099999996</v>
      </c>
      <c r="J995" s="70">
        <v>2585</v>
      </c>
      <c r="K995" s="70">
        <v>5807.6834099999996</v>
      </c>
    </row>
    <row r="996" spans="1:11" x14ac:dyDescent="0.25">
      <c r="A996" s="72">
        <v>11503</v>
      </c>
      <c r="B996" s="70"/>
      <c r="C996" s="70"/>
      <c r="D996" s="70"/>
      <c r="E996" s="70"/>
      <c r="F996" s="70"/>
      <c r="G996" s="70"/>
      <c r="H996" s="70">
        <v>17706</v>
      </c>
      <c r="I996" s="70">
        <v>13051.935400999999</v>
      </c>
      <c r="J996" s="70">
        <v>17706</v>
      </c>
      <c r="K996" s="70">
        <v>13051.935400999999</v>
      </c>
    </row>
    <row r="997" spans="1:11" x14ac:dyDescent="0.25">
      <c r="A997" s="72">
        <v>11513</v>
      </c>
      <c r="B997" s="70"/>
      <c r="C997" s="70"/>
      <c r="D997" s="70"/>
      <c r="E997" s="70"/>
      <c r="F997" s="70"/>
      <c r="G997" s="70"/>
      <c r="H997" s="70">
        <v>4297</v>
      </c>
      <c r="I997" s="70">
        <v>5373.9653250000001</v>
      </c>
      <c r="J997" s="70">
        <v>4297</v>
      </c>
      <c r="K997" s="70">
        <v>5373.9653250000001</v>
      </c>
    </row>
    <row r="998" spans="1:11" x14ac:dyDescent="0.25">
      <c r="A998" s="72">
        <v>11514</v>
      </c>
      <c r="B998" s="70"/>
      <c r="C998" s="70"/>
      <c r="D998" s="70"/>
      <c r="E998" s="70"/>
      <c r="F998" s="70">
        <v>35532</v>
      </c>
      <c r="G998" s="70">
        <v>37513.746428999999</v>
      </c>
      <c r="H998" s="70"/>
      <c r="I998" s="70"/>
      <c r="J998" s="70">
        <v>35532</v>
      </c>
      <c r="K998" s="70">
        <v>37513.746428999999</v>
      </c>
    </row>
    <row r="999" spans="1:11" x14ac:dyDescent="0.25">
      <c r="A999" s="72">
        <v>11536</v>
      </c>
      <c r="B999" s="70"/>
      <c r="C999" s="70"/>
      <c r="D999" s="70"/>
      <c r="E999" s="70"/>
      <c r="F999" s="70">
        <v>41109</v>
      </c>
      <c r="G999" s="70">
        <v>32699.622650000001</v>
      </c>
      <c r="H999" s="70"/>
      <c r="I999" s="70"/>
      <c r="J999" s="70">
        <v>41109</v>
      </c>
      <c r="K999" s="70">
        <v>32699.622650000001</v>
      </c>
    </row>
    <row r="1000" spans="1:11" x14ac:dyDescent="0.25">
      <c r="A1000" s="72">
        <v>11541</v>
      </c>
      <c r="B1000" s="70"/>
      <c r="C1000" s="70"/>
      <c r="D1000" s="70"/>
      <c r="E1000" s="70"/>
      <c r="F1000" s="70"/>
      <c r="G1000" s="70"/>
      <c r="H1000" s="70">
        <v>6201</v>
      </c>
      <c r="I1000" s="70">
        <v>12539.285626000001</v>
      </c>
      <c r="J1000" s="70">
        <v>6201</v>
      </c>
      <c r="K1000" s="70">
        <v>12539.285626000001</v>
      </c>
    </row>
    <row r="1001" spans="1:11" x14ac:dyDescent="0.25">
      <c r="A1001" s="72">
        <v>11556</v>
      </c>
      <c r="B1001" s="70"/>
      <c r="C1001" s="70"/>
      <c r="D1001" s="70"/>
      <c r="E1001" s="70"/>
      <c r="F1001" s="70">
        <v>59210</v>
      </c>
      <c r="G1001" s="70">
        <v>68415.850158999994</v>
      </c>
      <c r="H1001" s="70"/>
      <c r="I1001" s="70"/>
      <c r="J1001" s="70">
        <v>59210</v>
      </c>
      <c r="K1001" s="70">
        <v>68415.850158999994</v>
      </c>
    </row>
    <row r="1002" spans="1:11" x14ac:dyDescent="0.25">
      <c r="A1002" s="72">
        <v>11564</v>
      </c>
      <c r="B1002" s="70"/>
      <c r="C1002" s="70"/>
      <c r="D1002" s="70"/>
      <c r="E1002" s="70"/>
      <c r="F1002" s="70">
        <v>17400</v>
      </c>
      <c r="G1002" s="70">
        <v>20388.380538999998</v>
      </c>
      <c r="H1002" s="70"/>
      <c r="I1002" s="70"/>
      <c r="J1002" s="70">
        <v>17400</v>
      </c>
      <c r="K1002" s="70">
        <v>20388.380538999998</v>
      </c>
    </row>
    <row r="1003" spans="1:11" x14ac:dyDescent="0.25">
      <c r="A1003" s="72">
        <v>11580</v>
      </c>
      <c r="B1003" s="70"/>
      <c r="C1003" s="70"/>
      <c r="D1003" s="70"/>
      <c r="E1003" s="70"/>
      <c r="F1003" s="70">
        <v>24934</v>
      </c>
      <c r="G1003" s="70">
        <v>25754.136597999997</v>
      </c>
      <c r="H1003" s="70"/>
      <c r="I1003" s="70"/>
      <c r="J1003" s="70">
        <v>24934</v>
      </c>
      <c r="K1003" s="70">
        <v>25754.136597999997</v>
      </c>
    </row>
    <row r="1004" spans="1:11" x14ac:dyDescent="0.25">
      <c r="A1004" s="72">
        <v>11586</v>
      </c>
      <c r="B1004" s="70"/>
      <c r="C1004" s="70"/>
      <c r="D1004" s="70"/>
      <c r="E1004" s="70"/>
      <c r="F1004" s="70">
        <v>37200</v>
      </c>
      <c r="G1004" s="70">
        <v>29003.759962000004</v>
      </c>
      <c r="H1004" s="70"/>
      <c r="I1004" s="70"/>
      <c r="J1004" s="70">
        <v>37200</v>
      </c>
      <c r="K1004" s="70">
        <v>29003.759962000004</v>
      </c>
    </row>
    <row r="1005" spans="1:11" x14ac:dyDescent="0.25">
      <c r="A1005" s="72">
        <v>11590</v>
      </c>
      <c r="B1005" s="70"/>
      <c r="C1005" s="70"/>
      <c r="D1005" s="70"/>
      <c r="E1005" s="70"/>
      <c r="F1005" s="70">
        <v>37400</v>
      </c>
      <c r="G1005" s="70">
        <v>38373.061950999996</v>
      </c>
      <c r="H1005" s="70"/>
      <c r="I1005" s="70"/>
      <c r="J1005" s="70">
        <v>37400</v>
      </c>
      <c r="K1005" s="70">
        <v>38373.061950999996</v>
      </c>
    </row>
    <row r="1006" spans="1:11" x14ac:dyDescent="0.25">
      <c r="A1006" s="72">
        <v>11595</v>
      </c>
      <c r="B1006" s="70"/>
      <c r="C1006" s="70"/>
      <c r="D1006" s="70"/>
      <c r="E1006" s="70"/>
      <c r="F1006" s="70">
        <v>27300</v>
      </c>
      <c r="G1006" s="70">
        <v>23424.627213</v>
      </c>
      <c r="H1006" s="70"/>
      <c r="I1006" s="70"/>
      <c r="J1006" s="70">
        <v>27300</v>
      </c>
      <c r="K1006" s="70">
        <v>23424.627213</v>
      </c>
    </row>
    <row r="1007" spans="1:11" x14ac:dyDescent="0.25">
      <c r="A1007" s="72">
        <v>11599</v>
      </c>
      <c r="B1007" s="70"/>
      <c r="C1007" s="70"/>
      <c r="D1007" s="70"/>
      <c r="E1007" s="70"/>
      <c r="F1007" s="70">
        <v>27100</v>
      </c>
      <c r="G1007" s="70">
        <v>25309.591154999998</v>
      </c>
      <c r="H1007" s="70"/>
      <c r="I1007" s="70"/>
      <c r="J1007" s="70">
        <v>27100</v>
      </c>
      <c r="K1007" s="70">
        <v>25309.591154999998</v>
      </c>
    </row>
    <row r="1008" spans="1:11" x14ac:dyDescent="0.25">
      <c r="A1008" s="72">
        <v>11610</v>
      </c>
      <c r="B1008" s="70"/>
      <c r="C1008" s="70"/>
      <c r="D1008" s="70"/>
      <c r="E1008" s="70"/>
      <c r="F1008" s="70">
        <v>26061</v>
      </c>
      <c r="G1008" s="70">
        <v>28722.960083000002</v>
      </c>
      <c r="H1008" s="70"/>
      <c r="I1008" s="70"/>
      <c r="J1008" s="70">
        <v>26061</v>
      </c>
      <c r="K1008" s="70">
        <v>28722.960083000002</v>
      </c>
    </row>
    <row r="1009" spans="1:11" x14ac:dyDescent="0.25">
      <c r="A1009" s="72">
        <v>11614</v>
      </c>
      <c r="B1009" s="70"/>
      <c r="C1009" s="70"/>
      <c r="D1009" s="70"/>
      <c r="E1009" s="70"/>
      <c r="F1009" s="70">
        <v>14104</v>
      </c>
      <c r="G1009" s="70">
        <v>12501.948668999999</v>
      </c>
      <c r="H1009" s="70"/>
      <c r="I1009" s="70"/>
      <c r="J1009" s="70">
        <v>14104</v>
      </c>
      <c r="K1009" s="70">
        <v>12501.948668999999</v>
      </c>
    </row>
    <row r="1010" spans="1:11" x14ac:dyDescent="0.25">
      <c r="A1010" s="72">
        <v>11618</v>
      </c>
      <c r="B1010" s="70"/>
      <c r="C1010" s="70"/>
      <c r="D1010" s="70"/>
      <c r="E1010" s="70"/>
      <c r="F1010" s="70"/>
      <c r="G1010" s="70"/>
      <c r="H1010" s="70">
        <v>6933</v>
      </c>
      <c r="I1010" s="70">
        <v>2490.3083449999999</v>
      </c>
      <c r="J1010" s="70">
        <v>6933</v>
      </c>
      <c r="K1010" s="70">
        <v>2490.3083449999999</v>
      </c>
    </row>
    <row r="1011" spans="1:11" x14ac:dyDescent="0.25">
      <c r="A1011" s="72">
        <v>11635</v>
      </c>
      <c r="B1011" s="70"/>
      <c r="C1011" s="70"/>
      <c r="D1011" s="70"/>
      <c r="E1011" s="70"/>
      <c r="F1011" s="70"/>
      <c r="G1011" s="70"/>
      <c r="H1011" s="70">
        <v>37557</v>
      </c>
      <c r="I1011" s="70">
        <v>34042.628295999995</v>
      </c>
      <c r="J1011" s="70">
        <v>37557</v>
      </c>
      <c r="K1011" s="70">
        <v>34042.628295999995</v>
      </c>
    </row>
    <row r="1012" spans="1:11" x14ac:dyDescent="0.25">
      <c r="A1012" s="72">
        <v>11638</v>
      </c>
      <c r="B1012" s="70"/>
      <c r="C1012" s="70"/>
      <c r="D1012" s="70"/>
      <c r="E1012" s="70"/>
      <c r="F1012" s="70"/>
      <c r="G1012" s="70"/>
      <c r="H1012" s="70">
        <v>6651</v>
      </c>
      <c r="I1012" s="70">
        <v>5287.0431979999994</v>
      </c>
      <c r="J1012" s="70">
        <v>6651</v>
      </c>
      <c r="K1012" s="70">
        <v>5287.0431979999994</v>
      </c>
    </row>
    <row r="1013" spans="1:11" x14ac:dyDescent="0.25">
      <c r="A1013" s="72">
        <v>11642</v>
      </c>
      <c r="B1013" s="70"/>
      <c r="C1013" s="70"/>
      <c r="D1013" s="70"/>
      <c r="E1013" s="70"/>
      <c r="F1013" s="70"/>
      <c r="G1013" s="70"/>
      <c r="H1013" s="70">
        <v>8786</v>
      </c>
      <c r="I1013" s="70">
        <v>4465.1333599999998</v>
      </c>
      <c r="J1013" s="70">
        <v>8786</v>
      </c>
      <c r="K1013" s="70">
        <v>4465.1333599999998</v>
      </c>
    </row>
    <row r="1014" spans="1:11" x14ac:dyDescent="0.25">
      <c r="A1014" s="72">
        <v>11644</v>
      </c>
      <c r="B1014" s="70"/>
      <c r="C1014" s="70"/>
      <c r="D1014" s="70"/>
      <c r="E1014" s="70"/>
      <c r="F1014" s="70"/>
      <c r="G1014" s="70"/>
      <c r="H1014" s="70">
        <v>1838</v>
      </c>
      <c r="I1014" s="70">
        <v>4188.6383540000006</v>
      </c>
      <c r="J1014" s="70">
        <v>1838</v>
      </c>
      <c r="K1014" s="70">
        <v>4188.6383540000006</v>
      </c>
    </row>
    <row r="1015" spans="1:11" x14ac:dyDescent="0.25">
      <c r="A1015" s="72">
        <v>11645</v>
      </c>
      <c r="B1015" s="70"/>
      <c r="C1015" s="70"/>
      <c r="D1015" s="70"/>
      <c r="E1015" s="70"/>
      <c r="F1015" s="70"/>
      <c r="G1015" s="70"/>
      <c r="H1015" s="70">
        <v>1070</v>
      </c>
      <c r="I1015" s="70">
        <v>4122.0202829999998</v>
      </c>
      <c r="J1015" s="70">
        <v>1070</v>
      </c>
      <c r="K1015" s="70">
        <v>4122.0202829999998</v>
      </c>
    </row>
    <row r="1016" spans="1:11" x14ac:dyDescent="0.25">
      <c r="A1016" s="72">
        <v>11660</v>
      </c>
      <c r="B1016" s="70"/>
      <c r="C1016" s="70"/>
      <c r="D1016" s="70"/>
      <c r="E1016" s="70"/>
      <c r="F1016" s="70">
        <v>33612</v>
      </c>
      <c r="G1016" s="70">
        <v>20230.786781000003</v>
      </c>
      <c r="H1016" s="70"/>
      <c r="I1016" s="70"/>
      <c r="J1016" s="70">
        <v>33612</v>
      </c>
      <c r="K1016" s="70">
        <v>20230.786781000003</v>
      </c>
    </row>
    <row r="1017" spans="1:11" x14ac:dyDescent="0.25">
      <c r="A1017" s="72">
        <v>11697</v>
      </c>
      <c r="B1017" s="70"/>
      <c r="C1017" s="70"/>
      <c r="D1017" s="70"/>
      <c r="E1017" s="70"/>
      <c r="F1017" s="70"/>
      <c r="G1017" s="70"/>
      <c r="H1017" s="70">
        <v>6300</v>
      </c>
      <c r="I1017" s="70">
        <v>8374.4174280000007</v>
      </c>
      <c r="J1017" s="70">
        <v>6300</v>
      </c>
      <c r="K1017" s="70">
        <v>8374.4174280000007</v>
      </c>
    </row>
    <row r="1018" spans="1:11" x14ac:dyDescent="0.25">
      <c r="A1018" s="72">
        <v>11707</v>
      </c>
      <c r="B1018" s="70"/>
      <c r="C1018" s="70"/>
      <c r="D1018" s="70"/>
      <c r="E1018" s="70"/>
      <c r="F1018" s="70"/>
      <c r="G1018" s="70"/>
      <c r="H1018" s="70">
        <v>600</v>
      </c>
      <c r="I1018" s="70">
        <v>4987.3271220000006</v>
      </c>
      <c r="J1018" s="70">
        <v>600</v>
      </c>
      <c r="K1018" s="70">
        <v>4987.3271220000006</v>
      </c>
    </row>
    <row r="1019" spans="1:11" x14ac:dyDescent="0.25">
      <c r="A1019" s="72">
        <v>11709</v>
      </c>
      <c r="B1019" s="70"/>
      <c r="C1019" s="70"/>
      <c r="D1019" s="70"/>
      <c r="E1019" s="70"/>
      <c r="F1019" s="70"/>
      <c r="G1019" s="70"/>
      <c r="H1019" s="70">
        <v>632</v>
      </c>
      <c r="I1019" s="70">
        <v>221.989205</v>
      </c>
      <c r="J1019" s="70">
        <v>632</v>
      </c>
      <c r="K1019" s="70">
        <v>221.989205</v>
      </c>
    </row>
    <row r="1020" spans="1:11" x14ac:dyDescent="0.25">
      <c r="A1020" s="72">
        <v>11741</v>
      </c>
      <c r="B1020" s="70"/>
      <c r="C1020" s="70"/>
      <c r="D1020" s="70"/>
      <c r="E1020" s="70"/>
      <c r="F1020" s="70"/>
      <c r="G1020" s="70"/>
      <c r="H1020" s="70">
        <v>3200</v>
      </c>
      <c r="I1020" s="70">
        <v>6657.7135639999997</v>
      </c>
      <c r="J1020" s="70">
        <v>3200</v>
      </c>
      <c r="K1020" s="70">
        <v>6657.7135639999997</v>
      </c>
    </row>
    <row r="1021" spans="1:11" x14ac:dyDescent="0.25">
      <c r="A1021" s="72">
        <v>11748</v>
      </c>
      <c r="B1021" s="70"/>
      <c r="C1021" s="70"/>
      <c r="D1021" s="70"/>
      <c r="E1021" s="70"/>
      <c r="F1021" s="70"/>
      <c r="G1021" s="70"/>
      <c r="H1021" s="70">
        <v>3700</v>
      </c>
      <c r="I1021" s="70">
        <v>3053.7387760000001</v>
      </c>
      <c r="J1021" s="70">
        <v>3700</v>
      </c>
      <c r="K1021" s="70">
        <v>3053.7387760000001</v>
      </c>
    </row>
    <row r="1022" spans="1:11" x14ac:dyDescent="0.25">
      <c r="A1022" s="72">
        <v>11757</v>
      </c>
      <c r="B1022" s="70"/>
      <c r="C1022" s="70"/>
      <c r="D1022" s="70"/>
      <c r="E1022" s="70"/>
      <c r="F1022" s="70"/>
      <c r="G1022" s="70"/>
      <c r="H1022" s="70">
        <v>500</v>
      </c>
      <c r="I1022" s="70">
        <v>294.85599500000001</v>
      </c>
      <c r="J1022" s="70">
        <v>500</v>
      </c>
      <c r="K1022" s="70">
        <v>294.85599500000001</v>
      </c>
    </row>
    <row r="1023" spans="1:11" x14ac:dyDescent="0.25">
      <c r="A1023" s="72">
        <v>11762</v>
      </c>
      <c r="B1023" s="70"/>
      <c r="C1023" s="70"/>
      <c r="D1023" s="70"/>
      <c r="E1023" s="70"/>
      <c r="F1023" s="70"/>
      <c r="G1023" s="70"/>
      <c r="H1023" s="70">
        <v>5400</v>
      </c>
      <c r="I1023" s="70">
        <v>1249.7667630000001</v>
      </c>
      <c r="J1023" s="70">
        <v>5400</v>
      </c>
      <c r="K1023" s="70">
        <v>1249.7667630000001</v>
      </c>
    </row>
    <row r="1024" spans="1:11" x14ac:dyDescent="0.25">
      <c r="A1024" s="72">
        <v>11809</v>
      </c>
      <c r="B1024" s="70"/>
      <c r="C1024" s="70"/>
      <c r="D1024" s="70"/>
      <c r="E1024" s="70"/>
      <c r="F1024" s="70"/>
      <c r="G1024" s="70"/>
      <c r="H1024" s="70">
        <v>12500</v>
      </c>
      <c r="I1024" s="70">
        <v>6775.3129609999996</v>
      </c>
      <c r="J1024" s="70">
        <v>12500</v>
      </c>
      <c r="K1024" s="70">
        <v>6775.3129609999996</v>
      </c>
    </row>
    <row r="1025" spans="1:11" x14ac:dyDescent="0.25">
      <c r="A1025" s="72">
        <v>11820</v>
      </c>
      <c r="B1025" s="70"/>
      <c r="C1025" s="70"/>
      <c r="D1025" s="70"/>
      <c r="E1025" s="70"/>
      <c r="F1025" s="70"/>
      <c r="G1025" s="70"/>
      <c r="H1025" s="70">
        <v>11100</v>
      </c>
      <c r="I1025" s="70">
        <v>5802.744248</v>
      </c>
      <c r="J1025" s="70">
        <v>11100</v>
      </c>
      <c r="K1025" s="70">
        <v>5802.744248</v>
      </c>
    </row>
    <row r="1026" spans="1:11" x14ac:dyDescent="0.25">
      <c r="A1026" s="72">
        <v>11867</v>
      </c>
      <c r="B1026" s="70"/>
      <c r="C1026" s="70"/>
      <c r="D1026" s="70"/>
      <c r="E1026" s="70"/>
      <c r="F1026" s="70"/>
      <c r="G1026" s="70"/>
      <c r="H1026" s="70">
        <v>13000</v>
      </c>
      <c r="I1026" s="70">
        <v>9241.6118150000002</v>
      </c>
      <c r="J1026" s="70">
        <v>13000</v>
      </c>
      <c r="K1026" s="70">
        <v>9241.6118150000002</v>
      </c>
    </row>
    <row r="1027" spans="1:11" x14ac:dyDescent="0.25">
      <c r="A1027" s="72">
        <v>11878</v>
      </c>
      <c r="B1027" s="70"/>
      <c r="C1027" s="70"/>
      <c r="D1027" s="70"/>
      <c r="E1027" s="70"/>
      <c r="F1027" s="70"/>
      <c r="G1027" s="70"/>
      <c r="H1027" s="70">
        <v>6400</v>
      </c>
      <c r="I1027" s="70">
        <v>2817.9409849999997</v>
      </c>
      <c r="J1027" s="70">
        <v>6400</v>
      </c>
      <c r="K1027" s="70">
        <v>2817.9409849999997</v>
      </c>
    </row>
    <row r="1028" spans="1:11" x14ac:dyDescent="0.25">
      <c r="A1028" s="72">
        <v>11882</v>
      </c>
      <c r="B1028" s="70"/>
      <c r="C1028" s="70"/>
      <c r="D1028" s="70"/>
      <c r="E1028" s="70"/>
      <c r="F1028" s="70"/>
      <c r="G1028" s="70"/>
      <c r="H1028" s="70">
        <v>6600</v>
      </c>
      <c r="I1028" s="70">
        <v>3149.8520269999999</v>
      </c>
      <c r="J1028" s="70">
        <v>6600</v>
      </c>
      <c r="K1028" s="70">
        <v>3149.8520269999999</v>
      </c>
    </row>
    <row r="1029" spans="1:11" x14ac:dyDescent="0.25">
      <c r="A1029" s="72">
        <v>11987</v>
      </c>
      <c r="B1029" s="70"/>
      <c r="C1029" s="70"/>
      <c r="D1029" s="70"/>
      <c r="E1029" s="70"/>
      <c r="F1029" s="70">
        <v>37930</v>
      </c>
      <c r="G1029" s="70">
        <v>32803.447144999998</v>
      </c>
      <c r="H1029" s="70"/>
      <c r="I1029" s="70"/>
      <c r="J1029" s="70">
        <v>37930</v>
      </c>
      <c r="K1029" s="70">
        <v>32803.447144999998</v>
      </c>
    </row>
    <row r="1030" spans="1:11" x14ac:dyDescent="0.25">
      <c r="A1030" s="72">
        <v>11997</v>
      </c>
      <c r="B1030" s="70"/>
      <c r="C1030" s="70"/>
      <c r="D1030" s="70"/>
      <c r="E1030" s="70"/>
      <c r="F1030" s="70">
        <v>16072</v>
      </c>
      <c r="G1030" s="70">
        <v>16223.545776999999</v>
      </c>
      <c r="H1030" s="70"/>
      <c r="I1030" s="70"/>
      <c r="J1030" s="70">
        <v>16072</v>
      </c>
      <c r="K1030" s="70">
        <v>16223.545776999999</v>
      </c>
    </row>
    <row r="1031" spans="1:11" x14ac:dyDescent="0.25">
      <c r="A1031" s="72">
        <v>12007</v>
      </c>
      <c r="B1031" s="70">
        <v>72538</v>
      </c>
      <c r="C1031" s="70">
        <v>70536.924316000004</v>
      </c>
      <c r="D1031" s="70"/>
      <c r="E1031" s="70"/>
      <c r="F1031" s="70"/>
      <c r="G1031" s="70"/>
      <c r="H1031" s="70"/>
      <c r="I1031" s="70"/>
      <c r="J1031" s="70">
        <v>72538</v>
      </c>
      <c r="K1031" s="70">
        <v>70536.924316000004</v>
      </c>
    </row>
    <row r="1032" spans="1:11" x14ac:dyDescent="0.25">
      <c r="A1032" s="72">
        <v>12009</v>
      </c>
      <c r="B1032" s="70">
        <v>83645</v>
      </c>
      <c r="C1032" s="70">
        <v>72450.113770000011</v>
      </c>
      <c r="D1032" s="70"/>
      <c r="E1032" s="70"/>
      <c r="F1032" s="70"/>
      <c r="G1032" s="70"/>
      <c r="H1032" s="70"/>
      <c r="I1032" s="70"/>
      <c r="J1032" s="70">
        <v>83645</v>
      </c>
      <c r="K1032" s="70">
        <v>72450.113770000011</v>
      </c>
    </row>
    <row r="1033" spans="1:11" x14ac:dyDescent="0.25">
      <c r="A1033" s="72">
        <v>12010</v>
      </c>
      <c r="B1033" s="70">
        <v>79231</v>
      </c>
      <c r="C1033" s="70">
        <v>77742.973633000001</v>
      </c>
      <c r="D1033" s="70"/>
      <c r="E1033" s="70"/>
      <c r="F1033" s="70"/>
      <c r="G1033" s="70"/>
      <c r="H1033" s="70"/>
      <c r="I1033" s="70"/>
      <c r="J1033" s="70">
        <v>79231</v>
      </c>
      <c r="K1033" s="70">
        <v>77742.973633000001</v>
      </c>
    </row>
    <row r="1034" spans="1:11" x14ac:dyDescent="0.25">
      <c r="A1034" s="72">
        <v>12035</v>
      </c>
      <c r="B1034" s="70"/>
      <c r="C1034" s="70"/>
      <c r="D1034" s="70"/>
      <c r="E1034" s="70"/>
      <c r="F1034" s="70">
        <v>48341</v>
      </c>
      <c r="G1034" s="70">
        <v>43929.51599</v>
      </c>
      <c r="H1034" s="70"/>
      <c r="I1034" s="70"/>
      <c r="J1034" s="70">
        <v>48341</v>
      </c>
      <c r="K1034" s="70">
        <v>43929.51599</v>
      </c>
    </row>
    <row r="1035" spans="1:11" x14ac:dyDescent="0.25">
      <c r="A1035" s="72">
        <v>12040</v>
      </c>
      <c r="B1035" s="70"/>
      <c r="C1035" s="70"/>
      <c r="D1035" s="70"/>
      <c r="E1035" s="70"/>
      <c r="F1035" s="70">
        <v>43921</v>
      </c>
      <c r="G1035" s="70">
        <v>55737.450194000005</v>
      </c>
      <c r="H1035" s="70"/>
      <c r="I1035" s="70"/>
      <c r="J1035" s="70">
        <v>43921</v>
      </c>
      <c r="K1035" s="70">
        <v>55737.450194000005</v>
      </c>
    </row>
    <row r="1036" spans="1:11" x14ac:dyDescent="0.25">
      <c r="A1036" s="72">
        <v>12065</v>
      </c>
      <c r="B1036" s="70">
        <v>33296</v>
      </c>
      <c r="C1036" s="70">
        <v>27327.619750000002</v>
      </c>
      <c r="D1036" s="70"/>
      <c r="E1036" s="70"/>
      <c r="F1036" s="70"/>
      <c r="G1036" s="70"/>
      <c r="H1036" s="70"/>
      <c r="I1036" s="70"/>
      <c r="J1036" s="70">
        <v>33296</v>
      </c>
      <c r="K1036" s="70">
        <v>27327.619750000002</v>
      </c>
    </row>
    <row r="1037" spans="1:11" x14ac:dyDescent="0.25">
      <c r="A1037" s="72">
        <v>12104</v>
      </c>
      <c r="B1037" s="70"/>
      <c r="C1037" s="70"/>
      <c r="D1037" s="70"/>
      <c r="E1037" s="70"/>
      <c r="F1037" s="70">
        <v>26500</v>
      </c>
      <c r="G1037" s="70">
        <v>25464.652495000002</v>
      </c>
      <c r="H1037" s="70"/>
      <c r="I1037" s="70"/>
      <c r="J1037" s="70">
        <v>26500</v>
      </c>
      <c r="K1037" s="70">
        <v>25464.652495000002</v>
      </c>
    </row>
    <row r="1038" spans="1:11" x14ac:dyDescent="0.25">
      <c r="A1038" s="72">
        <v>12128</v>
      </c>
      <c r="B1038" s="70"/>
      <c r="C1038" s="70"/>
      <c r="D1038" s="70"/>
      <c r="E1038" s="70"/>
      <c r="F1038" s="70">
        <v>37200</v>
      </c>
      <c r="G1038" s="70">
        <v>48864.369446999997</v>
      </c>
      <c r="H1038" s="70"/>
      <c r="I1038" s="70"/>
      <c r="J1038" s="70">
        <v>37200</v>
      </c>
      <c r="K1038" s="70">
        <v>48864.369446999997</v>
      </c>
    </row>
    <row r="1039" spans="1:11" x14ac:dyDescent="0.25">
      <c r="A1039" s="72">
        <v>12152</v>
      </c>
      <c r="B1039" s="70"/>
      <c r="C1039" s="70"/>
      <c r="D1039" s="70"/>
      <c r="E1039" s="70"/>
      <c r="F1039" s="70">
        <v>14200</v>
      </c>
      <c r="G1039" s="70">
        <v>21103.948774000004</v>
      </c>
      <c r="H1039" s="70"/>
      <c r="I1039" s="70"/>
      <c r="J1039" s="70">
        <v>14200</v>
      </c>
      <c r="K1039" s="70">
        <v>21103.948774000004</v>
      </c>
    </row>
    <row r="1040" spans="1:11" x14ac:dyDescent="0.25">
      <c r="A1040" s="72">
        <v>12197</v>
      </c>
      <c r="B1040" s="70"/>
      <c r="C1040" s="70"/>
      <c r="D1040" s="70"/>
      <c r="E1040" s="70"/>
      <c r="F1040" s="70">
        <v>13841</v>
      </c>
      <c r="G1040" s="70">
        <v>12461.481034</v>
      </c>
      <c r="H1040" s="70"/>
      <c r="I1040" s="70"/>
      <c r="J1040" s="70">
        <v>13841</v>
      </c>
      <c r="K1040" s="70">
        <v>12461.481034</v>
      </c>
    </row>
    <row r="1041" spans="1:11" x14ac:dyDescent="0.25">
      <c r="A1041" s="72">
        <v>12223</v>
      </c>
      <c r="B1041" s="70"/>
      <c r="C1041" s="70"/>
      <c r="D1041" s="70">
        <v>6389</v>
      </c>
      <c r="E1041" s="70">
        <v>5268.1144560000002</v>
      </c>
      <c r="F1041" s="70"/>
      <c r="G1041" s="70"/>
      <c r="H1041" s="70"/>
      <c r="I1041" s="70"/>
      <c r="J1041" s="70">
        <v>6389</v>
      </c>
      <c r="K1041" s="70">
        <v>5268.1144560000002</v>
      </c>
    </row>
    <row r="1042" spans="1:11" x14ac:dyDescent="0.25">
      <c r="A1042" s="72">
        <v>12225</v>
      </c>
      <c r="B1042" s="70"/>
      <c r="C1042" s="70"/>
      <c r="D1042" s="70">
        <v>8001</v>
      </c>
      <c r="E1042" s="70">
        <v>7306.3331920000001</v>
      </c>
      <c r="F1042" s="70"/>
      <c r="G1042" s="70"/>
      <c r="H1042" s="70"/>
      <c r="I1042" s="70"/>
      <c r="J1042" s="70">
        <v>8001</v>
      </c>
      <c r="K1042" s="70">
        <v>7306.3331920000001</v>
      </c>
    </row>
    <row r="1043" spans="1:11" x14ac:dyDescent="0.25">
      <c r="A1043" s="72">
        <v>12240</v>
      </c>
      <c r="B1043" s="70"/>
      <c r="C1043" s="70"/>
      <c r="D1043" s="70"/>
      <c r="E1043" s="70"/>
      <c r="F1043" s="70"/>
      <c r="G1043" s="70"/>
      <c r="H1043" s="70">
        <v>4900</v>
      </c>
      <c r="I1043" s="70">
        <v>14370.526443000001</v>
      </c>
      <c r="J1043" s="70">
        <v>4900</v>
      </c>
      <c r="K1043" s="70">
        <v>14370.526443000001</v>
      </c>
    </row>
    <row r="1044" spans="1:11" x14ac:dyDescent="0.25">
      <c r="A1044" s="72">
        <v>12242</v>
      </c>
      <c r="B1044" s="70">
        <v>90844</v>
      </c>
      <c r="C1044" s="70">
        <v>94547.620117999992</v>
      </c>
      <c r="D1044" s="70"/>
      <c r="E1044" s="70"/>
      <c r="F1044" s="70"/>
      <c r="G1044" s="70"/>
      <c r="H1044" s="70"/>
      <c r="I1044" s="70"/>
      <c r="J1044" s="70">
        <v>90844</v>
      </c>
      <c r="K1044" s="70">
        <v>94547.620117999992</v>
      </c>
    </row>
    <row r="1045" spans="1:11" x14ac:dyDescent="0.25">
      <c r="A1045" s="72">
        <v>12247</v>
      </c>
      <c r="B1045" s="70">
        <v>98586</v>
      </c>
      <c r="C1045" s="70">
        <v>97054.380858999997</v>
      </c>
      <c r="D1045" s="70"/>
      <c r="E1045" s="70"/>
      <c r="F1045" s="70"/>
      <c r="G1045" s="70"/>
      <c r="H1045" s="70"/>
      <c r="I1045" s="70"/>
      <c r="J1045" s="70">
        <v>98586</v>
      </c>
      <c r="K1045" s="70">
        <v>97054.380858999997</v>
      </c>
    </row>
    <row r="1046" spans="1:11" x14ac:dyDescent="0.25">
      <c r="A1046" s="72">
        <v>12253</v>
      </c>
      <c r="B1046" s="70">
        <v>104473</v>
      </c>
      <c r="C1046" s="70">
        <v>100722.992186</v>
      </c>
      <c r="D1046" s="70"/>
      <c r="E1046" s="70"/>
      <c r="F1046" s="70"/>
      <c r="G1046" s="70"/>
      <c r="H1046" s="70"/>
      <c r="I1046" s="70"/>
      <c r="J1046" s="70">
        <v>104473</v>
      </c>
      <c r="K1046" s="70">
        <v>100722.992186</v>
      </c>
    </row>
    <row r="1047" spans="1:11" x14ac:dyDescent="0.25">
      <c r="A1047" s="72">
        <v>12390</v>
      </c>
      <c r="B1047" s="70"/>
      <c r="C1047" s="70"/>
      <c r="D1047" s="70"/>
      <c r="E1047" s="70"/>
      <c r="F1047" s="70"/>
      <c r="G1047" s="70"/>
      <c r="H1047" s="70">
        <v>14800</v>
      </c>
      <c r="I1047" s="70">
        <v>9534.452636</v>
      </c>
      <c r="J1047" s="70">
        <v>14800</v>
      </c>
      <c r="K1047" s="70">
        <v>9534.452636</v>
      </c>
    </row>
    <row r="1048" spans="1:11" x14ac:dyDescent="0.25">
      <c r="A1048" s="72">
        <v>12393</v>
      </c>
      <c r="B1048" s="70"/>
      <c r="C1048" s="70"/>
      <c r="D1048" s="70"/>
      <c r="E1048" s="70"/>
      <c r="F1048" s="70"/>
      <c r="G1048" s="70"/>
      <c r="H1048" s="70">
        <v>11000</v>
      </c>
      <c r="I1048" s="70">
        <v>6070.6447619999999</v>
      </c>
      <c r="J1048" s="70">
        <v>11000</v>
      </c>
      <c r="K1048" s="70">
        <v>6070.6447619999999</v>
      </c>
    </row>
    <row r="1049" spans="1:11" x14ac:dyDescent="0.25">
      <c r="A1049" s="72">
        <v>12396</v>
      </c>
      <c r="B1049" s="70"/>
      <c r="C1049" s="70"/>
      <c r="D1049" s="70"/>
      <c r="E1049" s="70"/>
      <c r="F1049" s="70"/>
      <c r="G1049" s="70"/>
      <c r="H1049" s="70">
        <v>12900</v>
      </c>
      <c r="I1049" s="70">
        <v>5432.0067510000008</v>
      </c>
      <c r="J1049" s="70">
        <v>12900</v>
      </c>
      <c r="K1049" s="70">
        <v>5432.0067510000008</v>
      </c>
    </row>
    <row r="1050" spans="1:11" x14ac:dyDescent="0.25">
      <c r="A1050" s="72">
        <v>12432</v>
      </c>
      <c r="B1050" s="70"/>
      <c r="C1050" s="70"/>
      <c r="D1050" s="70"/>
      <c r="E1050" s="70"/>
      <c r="F1050" s="70"/>
      <c r="G1050" s="70"/>
      <c r="H1050" s="70">
        <v>25100</v>
      </c>
      <c r="I1050" s="70">
        <v>15560.216569</v>
      </c>
      <c r="J1050" s="70">
        <v>25100</v>
      </c>
      <c r="K1050" s="70">
        <v>15560.216569</v>
      </c>
    </row>
    <row r="1051" spans="1:11" x14ac:dyDescent="0.25">
      <c r="A1051" s="72">
        <v>12482</v>
      </c>
      <c r="B1051" s="70"/>
      <c r="C1051" s="70"/>
      <c r="D1051" s="70"/>
      <c r="E1051" s="70"/>
      <c r="F1051" s="70">
        <v>18431</v>
      </c>
      <c r="G1051" s="70">
        <v>16592.353523999998</v>
      </c>
      <c r="H1051" s="70"/>
      <c r="I1051" s="70"/>
      <c r="J1051" s="70">
        <v>18431</v>
      </c>
      <c r="K1051" s="70">
        <v>16592.353523999998</v>
      </c>
    </row>
    <row r="1052" spans="1:11" x14ac:dyDescent="0.25">
      <c r="A1052" s="72">
        <v>12499</v>
      </c>
      <c r="B1052" s="70"/>
      <c r="C1052" s="70"/>
      <c r="D1052" s="70">
        <v>10659</v>
      </c>
      <c r="E1052" s="70">
        <v>9178.1840809999994</v>
      </c>
      <c r="F1052" s="70"/>
      <c r="G1052" s="70"/>
      <c r="H1052" s="70"/>
      <c r="I1052" s="70"/>
      <c r="J1052" s="70">
        <v>10659</v>
      </c>
      <c r="K1052" s="70">
        <v>9178.1840809999994</v>
      </c>
    </row>
    <row r="1053" spans="1:11" x14ac:dyDescent="0.25">
      <c r="A1053" s="72">
        <v>12545</v>
      </c>
      <c r="B1053" s="70"/>
      <c r="C1053" s="70"/>
      <c r="D1053" s="70">
        <v>8932</v>
      </c>
      <c r="E1053" s="70">
        <v>3277.664628</v>
      </c>
      <c r="F1053" s="70"/>
      <c r="G1053" s="70"/>
      <c r="H1053" s="70"/>
      <c r="I1053" s="70"/>
      <c r="J1053" s="70">
        <v>8932</v>
      </c>
      <c r="K1053" s="70">
        <v>3277.664628</v>
      </c>
    </row>
    <row r="1054" spans="1:11" x14ac:dyDescent="0.25">
      <c r="A1054" s="72">
        <v>12547</v>
      </c>
      <c r="B1054" s="70">
        <v>53689</v>
      </c>
      <c r="C1054" s="70">
        <v>56855.946776999997</v>
      </c>
      <c r="D1054" s="70"/>
      <c r="E1054" s="70"/>
      <c r="F1054" s="70"/>
      <c r="G1054" s="70"/>
      <c r="H1054" s="70"/>
      <c r="I1054" s="70"/>
      <c r="J1054" s="70">
        <v>53689</v>
      </c>
      <c r="K1054" s="70">
        <v>56855.946776999997</v>
      </c>
    </row>
    <row r="1055" spans="1:11" x14ac:dyDescent="0.25">
      <c r="A1055" s="72">
        <v>12548</v>
      </c>
      <c r="B1055" s="70"/>
      <c r="C1055" s="70"/>
      <c r="D1055" s="70">
        <v>9333</v>
      </c>
      <c r="E1055" s="70">
        <v>6278.0195919999996</v>
      </c>
      <c r="F1055" s="70"/>
      <c r="G1055" s="70"/>
      <c r="H1055" s="70"/>
      <c r="I1055" s="70"/>
      <c r="J1055" s="70">
        <v>9333</v>
      </c>
      <c r="K1055" s="70">
        <v>6278.0195919999996</v>
      </c>
    </row>
    <row r="1056" spans="1:11" x14ac:dyDescent="0.25">
      <c r="A1056" s="72">
        <v>12561</v>
      </c>
      <c r="B1056" s="70"/>
      <c r="C1056" s="70"/>
      <c r="D1056" s="70"/>
      <c r="E1056" s="70"/>
      <c r="F1056" s="70">
        <v>31100</v>
      </c>
      <c r="G1056" s="70">
        <v>41058.492492999998</v>
      </c>
      <c r="H1056" s="70"/>
      <c r="I1056" s="70"/>
      <c r="J1056" s="70">
        <v>31100</v>
      </c>
      <c r="K1056" s="70">
        <v>41058.492492999998</v>
      </c>
    </row>
    <row r="1057" spans="1:11" x14ac:dyDescent="0.25">
      <c r="A1057" s="72">
        <v>12562</v>
      </c>
      <c r="B1057" s="70"/>
      <c r="C1057" s="70"/>
      <c r="D1057" s="70">
        <v>17115</v>
      </c>
      <c r="E1057" s="70">
        <v>12631.917267000001</v>
      </c>
      <c r="F1057" s="70"/>
      <c r="G1057" s="70"/>
      <c r="H1057" s="70"/>
      <c r="I1057" s="70"/>
      <c r="J1057" s="70">
        <v>17115</v>
      </c>
      <c r="K1057" s="70">
        <v>12631.917267000001</v>
      </c>
    </row>
    <row r="1058" spans="1:11" x14ac:dyDescent="0.25">
      <c r="A1058" s="72">
        <v>12568</v>
      </c>
      <c r="B1058" s="70"/>
      <c r="C1058" s="70"/>
      <c r="D1058" s="70">
        <v>8483</v>
      </c>
      <c r="E1058" s="70">
        <v>12337.072174000001</v>
      </c>
      <c r="F1058" s="70"/>
      <c r="G1058" s="70"/>
      <c r="H1058" s="70"/>
      <c r="I1058" s="70"/>
      <c r="J1058" s="70">
        <v>8483</v>
      </c>
      <c r="K1058" s="70">
        <v>12337.072174000001</v>
      </c>
    </row>
    <row r="1059" spans="1:11" x14ac:dyDescent="0.25">
      <c r="A1059" s="72">
        <v>12571</v>
      </c>
      <c r="B1059" s="70">
        <v>71153</v>
      </c>
      <c r="C1059" s="70">
        <v>64289.620848999999</v>
      </c>
      <c r="D1059" s="70"/>
      <c r="E1059" s="70"/>
      <c r="F1059" s="70"/>
      <c r="G1059" s="70"/>
      <c r="H1059" s="70"/>
      <c r="I1059" s="70"/>
      <c r="J1059" s="70">
        <v>71153</v>
      </c>
      <c r="K1059" s="70">
        <v>64289.620848999999</v>
      </c>
    </row>
    <row r="1060" spans="1:11" x14ac:dyDescent="0.25">
      <c r="A1060" s="72">
        <v>12578</v>
      </c>
      <c r="B1060" s="70">
        <v>54623</v>
      </c>
      <c r="C1060" s="70">
        <v>50143.667969000002</v>
      </c>
      <c r="D1060" s="70"/>
      <c r="E1060" s="70"/>
      <c r="F1060" s="70"/>
      <c r="G1060" s="70"/>
      <c r="H1060" s="70"/>
      <c r="I1060" s="70"/>
      <c r="J1060" s="70">
        <v>54623</v>
      </c>
      <c r="K1060" s="70">
        <v>50143.667969000002</v>
      </c>
    </row>
    <row r="1061" spans="1:11" x14ac:dyDescent="0.25">
      <c r="A1061" s="72">
        <v>12579</v>
      </c>
      <c r="B1061" s="70">
        <v>62787</v>
      </c>
      <c r="C1061" s="70">
        <v>55336.939940999997</v>
      </c>
      <c r="D1061" s="70"/>
      <c r="E1061" s="70"/>
      <c r="F1061" s="70"/>
      <c r="G1061" s="70"/>
      <c r="H1061" s="70"/>
      <c r="I1061" s="70"/>
      <c r="J1061" s="70">
        <v>62787</v>
      </c>
      <c r="K1061" s="70">
        <v>55336.939940999997</v>
      </c>
    </row>
    <row r="1062" spans="1:11" x14ac:dyDescent="0.25">
      <c r="A1062" s="72">
        <v>12583</v>
      </c>
      <c r="B1062" s="70">
        <v>90080</v>
      </c>
      <c r="C1062" s="70">
        <v>92882.272950000013</v>
      </c>
      <c r="D1062" s="70"/>
      <c r="E1062" s="70"/>
      <c r="F1062" s="70"/>
      <c r="G1062" s="70"/>
      <c r="H1062" s="70"/>
      <c r="I1062" s="70"/>
      <c r="J1062" s="70">
        <v>90080</v>
      </c>
      <c r="K1062" s="70">
        <v>92882.272950000013</v>
      </c>
    </row>
    <row r="1063" spans="1:11" x14ac:dyDescent="0.25">
      <c r="A1063" s="72">
        <v>12589</v>
      </c>
      <c r="B1063" s="70">
        <v>96391</v>
      </c>
      <c r="C1063" s="70">
        <v>96212.436522999997</v>
      </c>
      <c r="D1063" s="70"/>
      <c r="E1063" s="70"/>
      <c r="F1063" s="70"/>
      <c r="G1063" s="70"/>
      <c r="H1063" s="70"/>
      <c r="I1063" s="70"/>
      <c r="J1063" s="70">
        <v>96391</v>
      </c>
      <c r="K1063" s="70">
        <v>96212.436522999997</v>
      </c>
    </row>
    <row r="1064" spans="1:11" x14ac:dyDescent="0.25">
      <c r="A1064" s="72">
        <v>12592</v>
      </c>
      <c r="B1064" s="70">
        <v>100241</v>
      </c>
      <c r="C1064" s="70">
        <v>95558.247558999996</v>
      </c>
      <c r="D1064" s="70"/>
      <c r="E1064" s="70"/>
      <c r="F1064" s="70"/>
      <c r="G1064" s="70"/>
      <c r="H1064" s="70"/>
      <c r="I1064" s="70"/>
      <c r="J1064" s="70">
        <v>100241</v>
      </c>
      <c r="K1064" s="70">
        <v>95558.247558999996</v>
      </c>
    </row>
    <row r="1065" spans="1:11" x14ac:dyDescent="0.25">
      <c r="A1065" s="72">
        <v>12601</v>
      </c>
      <c r="B1065" s="70"/>
      <c r="C1065" s="70"/>
      <c r="D1065" s="70"/>
      <c r="E1065" s="70"/>
      <c r="F1065" s="70"/>
      <c r="G1065" s="70"/>
      <c r="H1065" s="70">
        <v>7400</v>
      </c>
      <c r="I1065" s="70">
        <v>3410.8277350000003</v>
      </c>
      <c r="J1065" s="70">
        <v>7400</v>
      </c>
      <c r="K1065" s="70">
        <v>3410.8277350000003</v>
      </c>
    </row>
    <row r="1066" spans="1:11" x14ac:dyDescent="0.25">
      <c r="A1066" s="72">
        <v>12642</v>
      </c>
      <c r="B1066" s="70"/>
      <c r="C1066" s="70"/>
      <c r="D1066" s="70"/>
      <c r="E1066" s="70"/>
      <c r="F1066" s="70"/>
      <c r="G1066" s="70"/>
      <c r="H1066" s="70">
        <v>19516</v>
      </c>
      <c r="I1066" s="70">
        <v>13903.827728</v>
      </c>
      <c r="J1066" s="70">
        <v>19516</v>
      </c>
      <c r="K1066" s="70">
        <v>13903.827728</v>
      </c>
    </row>
    <row r="1067" spans="1:11" x14ac:dyDescent="0.25">
      <c r="A1067" s="72">
        <v>12645</v>
      </c>
      <c r="B1067" s="70"/>
      <c r="C1067" s="70"/>
      <c r="D1067" s="70"/>
      <c r="E1067" s="70"/>
      <c r="F1067" s="70"/>
      <c r="G1067" s="70"/>
      <c r="H1067" s="70">
        <v>12300</v>
      </c>
      <c r="I1067" s="70">
        <v>10789.809456999999</v>
      </c>
      <c r="J1067" s="70">
        <v>12300</v>
      </c>
      <c r="K1067" s="70">
        <v>10789.809456999999</v>
      </c>
    </row>
    <row r="1068" spans="1:11" x14ac:dyDescent="0.25">
      <c r="A1068" s="72">
        <v>12652</v>
      </c>
      <c r="B1068" s="70"/>
      <c r="C1068" s="70"/>
      <c r="D1068" s="70"/>
      <c r="E1068" s="70"/>
      <c r="F1068" s="70"/>
      <c r="G1068" s="70"/>
      <c r="H1068" s="70">
        <v>6275</v>
      </c>
      <c r="I1068" s="70">
        <v>4805.8404569999993</v>
      </c>
      <c r="J1068" s="70">
        <v>6275</v>
      </c>
      <c r="K1068" s="70">
        <v>4805.8404569999993</v>
      </c>
    </row>
    <row r="1069" spans="1:11" x14ac:dyDescent="0.25">
      <c r="A1069" s="72">
        <v>12664</v>
      </c>
      <c r="B1069" s="70"/>
      <c r="C1069" s="70"/>
      <c r="D1069" s="70"/>
      <c r="E1069" s="70"/>
      <c r="F1069" s="70"/>
      <c r="G1069" s="70"/>
      <c r="H1069" s="70">
        <v>3500</v>
      </c>
      <c r="I1069" s="70">
        <v>1751.1068839999998</v>
      </c>
      <c r="J1069" s="70">
        <v>3500</v>
      </c>
      <c r="K1069" s="70">
        <v>1751.1068839999998</v>
      </c>
    </row>
    <row r="1070" spans="1:11" x14ac:dyDescent="0.25">
      <c r="A1070" s="72">
        <v>12668</v>
      </c>
      <c r="B1070" s="70"/>
      <c r="C1070" s="70"/>
      <c r="D1070" s="70"/>
      <c r="E1070" s="70"/>
      <c r="F1070" s="70"/>
      <c r="G1070" s="70"/>
      <c r="H1070" s="70">
        <v>2000</v>
      </c>
      <c r="I1070" s="70">
        <v>1984.2148099999999</v>
      </c>
      <c r="J1070" s="70">
        <v>2000</v>
      </c>
      <c r="K1070" s="70">
        <v>1984.2148099999999</v>
      </c>
    </row>
    <row r="1071" spans="1:11" x14ac:dyDescent="0.25">
      <c r="A1071" s="72">
        <v>12671</v>
      </c>
      <c r="B1071" s="70"/>
      <c r="C1071" s="70"/>
      <c r="D1071" s="70"/>
      <c r="E1071" s="70"/>
      <c r="F1071" s="70">
        <v>4500</v>
      </c>
      <c r="G1071" s="70">
        <v>5768.1224970000003</v>
      </c>
      <c r="H1071" s="70"/>
      <c r="I1071" s="70"/>
      <c r="J1071" s="70">
        <v>4500</v>
      </c>
      <c r="K1071" s="70">
        <v>5768.1224970000003</v>
      </c>
    </row>
    <row r="1072" spans="1:11" x14ac:dyDescent="0.25">
      <c r="A1072" s="72">
        <v>12673</v>
      </c>
      <c r="B1072" s="70"/>
      <c r="C1072" s="70"/>
      <c r="D1072" s="70"/>
      <c r="E1072" s="70"/>
      <c r="F1072" s="70"/>
      <c r="G1072" s="70"/>
      <c r="H1072" s="70">
        <v>5400</v>
      </c>
      <c r="I1072" s="70">
        <v>4385.7147169999998</v>
      </c>
      <c r="J1072" s="70">
        <v>5400</v>
      </c>
      <c r="K1072" s="70">
        <v>4385.7147169999998</v>
      </c>
    </row>
    <row r="1073" spans="1:11" x14ac:dyDescent="0.25">
      <c r="A1073" s="72">
        <v>12680</v>
      </c>
      <c r="B1073" s="70"/>
      <c r="C1073" s="70"/>
      <c r="D1073" s="70"/>
      <c r="E1073" s="70"/>
      <c r="F1073" s="70">
        <v>14100</v>
      </c>
      <c r="G1073" s="70">
        <v>9780.2412110000005</v>
      </c>
      <c r="H1073" s="70"/>
      <c r="I1073" s="70"/>
      <c r="J1073" s="70">
        <v>14100</v>
      </c>
      <c r="K1073" s="70">
        <v>9780.2412110000005</v>
      </c>
    </row>
    <row r="1074" spans="1:11" x14ac:dyDescent="0.25">
      <c r="A1074" s="72">
        <v>12683</v>
      </c>
      <c r="B1074" s="70"/>
      <c r="C1074" s="70"/>
      <c r="D1074" s="70"/>
      <c r="E1074" s="70"/>
      <c r="F1074" s="70">
        <v>25300</v>
      </c>
      <c r="G1074" s="70">
        <v>29554.050689</v>
      </c>
      <c r="H1074" s="70"/>
      <c r="I1074" s="70"/>
      <c r="J1074" s="70">
        <v>25300</v>
      </c>
      <c r="K1074" s="70">
        <v>29554.050689</v>
      </c>
    </row>
    <row r="1075" spans="1:11" x14ac:dyDescent="0.25">
      <c r="A1075" s="72">
        <v>12685</v>
      </c>
      <c r="B1075" s="70"/>
      <c r="C1075" s="70"/>
      <c r="D1075" s="70"/>
      <c r="E1075" s="70"/>
      <c r="F1075" s="70">
        <v>4700</v>
      </c>
      <c r="G1075" s="70">
        <v>7801.0156090000009</v>
      </c>
      <c r="H1075" s="70"/>
      <c r="I1075" s="70"/>
      <c r="J1075" s="70">
        <v>4700</v>
      </c>
      <c r="K1075" s="70">
        <v>7801.0156090000009</v>
      </c>
    </row>
    <row r="1076" spans="1:11" x14ac:dyDescent="0.25">
      <c r="A1076" s="72">
        <v>12686</v>
      </c>
      <c r="B1076" s="70"/>
      <c r="C1076" s="70"/>
      <c r="D1076" s="70"/>
      <c r="E1076" s="70"/>
      <c r="F1076" s="70">
        <v>28200</v>
      </c>
      <c r="G1076" s="70">
        <v>782.17778299999998</v>
      </c>
      <c r="H1076" s="70"/>
      <c r="I1076" s="70"/>
      <c r="J1076" s="70">
        <v>28200</v>
      </c>
      <c r="K1076" s="70">
        <v>782.17778299999998</v>
      </c>
    </row>
    <row r="1077" spans="1:11" x14ac:dyDescent="0.25">
      <c r="A1077" s="72">
        <v>12693</v>
      </c>
      <c r="B1077" s="70"/>
      <c r="C1077" s="70"/>
      <c r="D1077" s="70"/>
      <c r="E1077" s="70"/>
      <c r="F1077" s="70">
        <v>21300</v>
      </c>
      <c r="G1077" s="70">
        <v>8053.1558179999993</v>
      </c>
      <c r="H1077" s="70"/>
      <c r="I1077" s="70"/>
      <c r="J1077" s="70">
        <v>21300</v>
      </c>
      <c r="K1077" s="70">
        <v>8053.1558179999993</v>
      </c>
    </row>
    <row r="1078" spans="1:11" x14ac:dyDescent="0.25">
      <c r="A1078" s="72">
        <v>12713</v>
      </c>
      <c r="B1078" s="70"/>
      <c r="C1078" s="70"/>
      <c r="D1078" s="70"/>
      <c r="E1078" s="70"/>
      <c r="F1078" s="70"/>
      <c r="G1078" s="70"/>
      <c r="H1078" s="70">
        <v>17200</v>
      </c>
      <c r="I1078" s="70">
        <v>22545.586853000001</v>
      </c>
      <c r="J1078" s="70">
        <v>17200</v>
      </c>
      <c r="K1078" s="70">
        <v>22545.586853000001</v>
      </c>
    </row>
    <row r="1079" spans="1:11" x14ac:dyDescent="0.25">
      <c r="A1079" s="72">
        <v>12728</v>
      </c>
      <c r="B1079" s="70"/>
      <c r="C1079" s="70"/>
      <c r="D1079" s="70"/>
      <c r="E1079" s="70"/>
      <c r="F1079" s="70">
        <v>23500</v>
      </c>
      <c r="G1079" s="70">
        <v>26355.029542</v>
      </c>
      <c r="H1079" s="70"/>
      <c r="I1079" s="70"/>
      <c r="J1079" s="70">
        <v>23500</v>
      </c>
      <c r="K1079" s="70">
        <v>26355.029542</v>
      </c>
    </row>
    <row r="1080" spans="1:11" x14ac:dyDescent="0.25">
      <c r="A1080" s="72">
        <v>12742</v>
      </c>
      <c r="B1080" s="70"/>
      <c r="C1080" s="70"/>
      <c r="D1080" s="70"/>
      <c r="E1080" s="70"/>
      <c r="F1080" s="70"/>
      <c r="G1080" s="70"/>
      <c r="H1080" s="70">
        <v>22132</v>
      </c>
      <c r="I1080" s="70">
        <v>19133.316909000001</v>
      </c>
      <c r="J1080" s="70">
        <v>22132</v>
      </c>
      <c r="K1080" s="70">
        <v>19133.316909000001</v>
      </c>
    </row>
    <row r="1081" spans="1:11" x14ac:dyDescent="0.25">
      <c r="A1081" s="72">
        <v>12783</v>
      </c>
      <c r="B1081" s="70"/>
      <c r="C1081" s="70"/>
      <c r="D1081" s="70"/>
      <c r="E1081" s="70"/>
      <c r="F1081" s="70"/>
      <c r="G1081" s="70"/>
      <c r="H1081" s="70">
        <v>3900</v>
      </c>
      <c r="I1081" s="70">
        <v>3655.3593099999998</v>
      </c>
      <c r="J1081" s="70">
        <v>3900</v>
      </c>
      <c r="K1081" s="70">
        <v>3655.3593099999998</v>
      </c>
    </row>
    <row r="1082" spans="1:11" x14ac:dyDescent="0.25">
      <c r="A1082" s="72">
        <v>12800</v>
      </c>
      <c r="B1082" s="70"/>
      <c r="C1082" s="70"/>
      <c r="D1082" s="70"/>
      <c r="E1082" s="70"/>
      <c r="F1082" s="70">
        <v>20300</v>
      </c>
      <c r="G1082" s="70">
        <v>15620.141602</v>
      </c>
      <c r="H1082" s="70"/>
      <c r="I1082" s="70"/>
      <c r="J1082" s="70">
        <v>20300</v>
      </c>
      <c r="K1082" s="70">
        <v>15620.141602</v>
      </c>
    </row>
    <row r="1083" spans="1:11" x14ac:dyDescent="0.25">
      <c r="A1083" s="72">
        <v>12821</v>
      </c>
      <c r="B1083" s="70"/>
      <c r="C1083" s="70"/>
      <c r="D1083" s="70">
        <v>8943</v>
      </c>
      <c r="E1083" s="70">
        <v>5272.9254940000001</v>
      </c>
      <c r="F1083" s="70"/>
      <c r="G1083" s="70"/>
      <c r="H1083" s="70"/>
      <c r="I1083" s="70"/>
      <c r="J1083" s="70">
        <v>8943</v>
      </c>
      <c r="K1083" s="70">
        <v>5272.9254940000001</v>
      </c>
    </row>
    <row r="1084" spans="1:11" x14ac:dyDescent="0.25">
      <c r="A1084" s="72">
        <v>12823</v>
      </c>
      <c r="B1084" s="70">
        <v>39222</v>
      </c>
      <c r="C1084" s="70">
        <v>42594.265380000004</v>
      </c>
      <c r="D1084" s="70"/>
      <c r="E1084" s="70"/>
      <c r="F1084" s="70"/>
      <c r="G1084" s="70"/>
      <c r="H1084" s="70"/>
      <c r="I1084" s="70"/>
      <c r="J1084" s="70">
        <v>39222</v>
      </c>
      <c r="K1084" s="70">
        <v>42594.265380000004</v>
      </c>
    </row>
    <row r="1085" spans="1:11" x14ac:dyDescent="0.25">
      <c r="A1085" s="72">
        <v>12825</v>
      </c>
      <c r="B1085" s="70"/>
      <c r="C1085" s="70"/>
      <c r="D1085" s="70"/>
      <c r="E1085" s="70"/>
      <c r="F1085" s="70"/>
      <c r="G1085" s="70"/>
      <c r="H1085" s="70">
        <v>9600</v>
      </c>
      <c r="I1085" s="70">
        <v>7081.0339370000002</v>
      </c>
      <c r="J1085" s="70">
        <v>9600</v>
      </c>
      <c r="K1085" s="70">
        <v>7081.0339370000002</v>
      </c>
    </row>
    <row r="1086" spans="1:11" x14ac:dyDescent="0.25">
      <c r="A1086" s="72">
        <v>12832</v>
      </c>
      <c r="B1086" s="70"/>
      <c r="C1086" s="70"/>
      <c r="D1086" s="70"/>
      <c r="E1086" s="70"/>
      <c r="F1086" s="70">
        <v>59338</v>
      </c>
      <c r="G1086" s="70">
        <v>72680.182004999995</v>
      </c>
      <c r="H1086" s="70"/>
      <c r="I1086" s="70"/>
      <c r="J1086" s="70">
        <v>59338</v>
      </c>
      <c r="K1086" s="70">
        <v>72680.182004999995</v>
      </c>
    </row>
    <row r="1087" spans="1:11" x14ac:dyDescent="0.25">
      <c r="A1087" s="72">
        <v>12837</v>
      </c>
      <c r="B1087" s="70">
        <v>90467</v>
      </c>
      <c r="C1087" s="70">
        <v>92878.752928999995</v>
      </c>
      <c r="D1087" s="70"/>
      <c r="E1087" s="70"/>
      <c r="F1087" s="70"/>
      <c r="G1087" s="70"/>
      <c r="H1087" s="70"/>
      <c r="I1087" s="70"/>
      <c r="J1087" s="70">
        <v>90467</v>
      </c>
      <c r="K1087" s="70">
        <v>92878.752928999995</v>
      </c>
    </row>
    <row r="1088" spans="1:11" x14ac:dyDescent="0.25">
      <c r="A1088" s="72">
        <v>12838</v>
      </c>
      <c r="B1088" s="70">
        <v>91699</v>
      </c>
      <c r="C1088" s="70">
        <v>95406.507812000011</v>
      </c>
      <c r="D1088" s="70"/>
      <c r="E1088" s="70"/>
      <c r="F1088" s="70"/>
      <c r="G1088" s="70"/>
      <c r="H1088" s="70"/>
      <c r="I1088" s="70"/>
      <c r="J1088" s="70">
        <v>91699</v>
      </c>
      <c r="K1088" s="70">
        <v>95406.507812000011</v>
      </c>
    </row>
    <row r="1089" spans="1:11" x14ac:dyDescent="0.25">
      <c r="A1089" s="72">
        <v>12841</v>
      </c>
      <c r="B1089" s="70">
        <v>40304</v>
      </c>
      <c r="C1089" s="70">
        <v>41508.326173000001</v>
      </c>
      <c r="D1089" s="70"/>
      <c r="E1089" s="70"/>
      <c r="F1089" s="70"/>
      <c r="G1089" s="70"/>
      <c r="H1089" s="70"/>
      <c r="I1089" s="70"/>
      <c r="J1089" s="70">
        <v>40304</v>
      </c>
      <c r="K1089" s="70">
        <v>41508.326173000001</v>
      </c>
    </row>
    <row r="1090" spans="1:11" x14ac:dyDescent="0.25">
      <c r="A1090" s="72">
        <v>12880</v>
      </c>
      <c r="B1090" s="70"/>
      <c r="C1090" s="70"/>
      <c r="D1090" s="70"/>
      <c r="E1090" s="70"/>
      <c r="F1090" s="70">
        <v>54300</v>
      </c>
      <c r="G1090" s="70">
        <v>21824.116011999999</v>
      </c>
      <c r="H1090" s="70"/>
      <c r="I1090" s="70"/>
      <c r="J1090" s="70">
        <v>54300</v>
      </c>
      <c r="K1090" s="70">
        <v>21824.116011999999</v>
      </c>
    </row>
    <row r="1091" spans="1:11" x14ac:dyDescent="0.25">
      <c r="A1091" s="72">
        <v>12908</v>
      </c>
      <c r="B1091" s="70"/>
      <c r="C1091" s="70"/>
      <c r="D1091" s="70"/>
      <c r="E1091" s="70"/>
      <c r="F1091" s="70">
        <v>21344</v>
      </c>
      <c r="G1091" s="70">
        <v>15435.340088000001</v>
      </c>
      <c r="H1091" s="70"/>
      <c r="I1091" s="70"/>
      <c r="J1091" s="70">
        <v>21344</v>
      </c>
      <c r="K1091" s="70">
        <v>15435.340088000001</v>
      </c>
    </row>
    <row r="1092" spans="1:11" x14ac:dyDescent="0.25">
      <c r="A1092" s="72">
        <v>12909</v>
      </c>
      <c r="B1092" s="70"/>
      <c r="C1092" s="70"/>
      <c r="D1092" s="70"/>
      <c r="E1092" s="70"/>
      <c r="F1092" s="70">
        <v>10248</v>
      </c>
      <c r="G1092" s="70">
        <v>4170.0381260000004</v>
      </c>
      <c r="H1092" s="70"/>
      <c r="I1092" s="70"/>
      <c r="J1092" s="70">
        <v>10248</v>
      </c>
      <c r="K1092" s="70">
        <v>4170.0381260000004</v>
      </c>
    </row>
    <row r="1093" spans="1:11" x14ac:dyDescent="0.25">
      <c r="A1093" s="72">
        <v>12929</v>
      </c>
      <c r="B1093" s="70">
        <v>86241</v>
      </c>
      <c r="C1093" s="70">
        <v>101768.646485</v>
      </c>
      <c r="D1093" s="70"/>
      <c r="E1093" s="70"/>
      <c r="F1093" s="70"/>
      <c r="G1093" s="70"/>
      <c r="H1093" s="70"/>
      <c r="I1093" s="70"/>
      <c r="J1093" s="70">
        <v>86241</v>
      </c>
      <c r="K1093" s="70">
        <v>101768.646485</v>
      </c>
    </row>
    <row r="1094" spans="1:11" x14ac:dyDescent="0.25">
      <c r="A1094" s="72">
        <v>12933</v>
      </c>
      <c r="B1094" s="70"/>
      <c r="C1094" s="70"/>
      <c r="D1094" s="70">
        <v>13162</v>
      </c>
      <c r="E1094" s="70">
        <v>13604.606628000001</v>
      </c>
      <c r="F1094" s="70"/>
      <c r="G1094" s="70"/>
      <c r="H1094" s="70"/>
      <c r="I1094" s="70"/>
      <c r="J1094" s="70">
        <v>13162</v>
      </c>
      <c r="K1094" s="70">
        <v>13604.606628000001</v>
      </c>
    </row>
    <row r="1095" spans="1:11" x14ac:dyDescent="0.25">
      <c r="A1095" s="72">
        <v>12934</v>
      </c>
      <c r="B1095" s="70"/>
      <c r="C1095" s="70"/>
      <c r="D1095" s="70">
        <v>14086</v>
      </c>
      <c r="E1095" s="70">
        <v>10296.411437999999</v>
      </c>
      <c r="F1095" s="70"/>
      <c r="G1095" s="70"/>
      <c r="H1095" s="70"/>
      <c r="I1095" s="70"/>
      <c r="J1095" s="70">
        <v>14086</v>
      </c>
      <c r="K1095" s="70">
        <v>10296.411437999999</v>
      </c>
    </row>
    <row r="1096" spans="1:11" x14ac:dyDescent="0.25">
      <c r="A1096" s="72">
        <v>12943</v>
      </c>
      <c r="B1096" s="70">
        <v>95765</v>
      </c>
      <c r="C1096" s="70">
        <v>107482.219727</v>
      </c>
      <c r="D1096" s="70"/>
      <c r="E1096" s="70"/>
      <c r="F1096" s="70"/>
      <c r="G1096" s="70"/>
      <c r="H1096" s="70"/>
      <c r="I1096" s="70"/>
      <c r="J1096" s="70">
        <v>95765</v>
      </c>
      <c r="K1096" s="70">
        <v>107482.219727</v>
      </c>
    </row>
    <row r="1097" spans="1:11" x14ac:dyDescent="0.25">
      <c r="A1097" s="72">
        <v>12944</v>
      </c>
      <c r="B1097" s="70">
        <v>84314</v>
      </c>
      <c r="C1097" s="70">
        <v>102463.02636799999</v>
      </c>
      <c r="D1097" s="70"/>
      <c r="E1097" s="70"/>
      <c r="F1097" s="70"/>
      <c r="G1097" s="70"/>
      <c r="H1097" s="70"/>
      <c r="I1097" s="70"/>
      <c r="J1097" s="70">
        <v>84314</v>
      </c>
      <c r="K1097" s="70">
        <v>102463.02636799999</v>
      </c>
    </row>
    <row r="1098" spans="1:11" x14ac:dyDescent="0.25">
      <c r="A1098" s="72">
        <v>12946</v>
      </c>
      <c r="B1098" s="70">
        <v>94828</v>
      </c>
      <c r="C1098" s="70">
        <v>102674.81054599999</v>
      </c>
      <c r="D1098" s="70"/>
      <c r="E1098" s="70"/>
      <c r="F1098" s="70"/>
      <c r="G1098" s="70"/>
      <c r="H1098" s="70"/>
      <c r="I1098" s="70"/>
      <c r="J1098" s="70">
        <v>94828</v>
      </c>
      <c r="K1098" s="70">
        <v>102674.81054599999</v>
      </c>
    </row>
    <row r="1099" spans="1:11" x14ac:dyDescent="0.25">
      <c r="A1099" s="72">
        <v>12950</v>
      </c>
      <c r="B1099" s="70">
        <v>110633</v>
      </c>
      <c r="C1099" s="70">
        <v>122361.115234</v>
      </c>
      <c r="D1099" s="70"/>
      <c r="E1099" s="70"/>
      <c r="F1099" s="70"/>
      <c r="G1099" s="70"/>
      <c r="H1099" s="70"/>
      <c r="I1099" s="70"/>
      <c r="J1099" s="70">
        <v>110633</v>
      </c>
      <c r="K1099" s="70">
        <v>122361.115234</v>
      </c>
    </row>
    <row r="1100" spans="1:11" x14ac:dyDescent="0.25">
      <c r="A1100" s="72">
        <v>12952</v>
      </c>
      <c r="B1100" s="70">
        <v>98610</v>
      </c>
      <c r="C1100" s="70">
        <v>104296.42773499999</v>
      </c>
      <c r="D1100" s="70"/>
      <c r="E1100" s="70"/>
      <c r="F1100" s="70"/>
      <c r="G1100" s="70"/>
      <c r="H1100" s="70"/>
      <c r="I1100" s="70"/>
      <c r="J1100" s="70">
        <v>98610</v>
      </c>
      <c r="K1100" s="70">
        <v>104296.42773499999</v>
      </c>
    </row>
    <row r="1101" spans="1:11" x14ac:dyDescent="0.25">
      <c r="A1101" s="72">
        <v>12953</v>
      </c>
      <c r="B1101" s="70"/>
      <c r="C1101" s="70"/>
      <c r="D1101" s="70">
        <v>13623</v>
      </c>
      <c r="E1101" s="70">
        <v>18064.688109999999</v>
      </c>
      <c r="F1101" s="70"/>
      <c r="G1101" s="70"/>
      <c r="H1101" s="70"/>
      <c r="I1101" s="70"/>
      <c r="J1101" s="70">
        <v>13623</v>
      </c>
      <c r="K1101" s="70">
        <v>18064.688109999999</v>
      </c>
    </row>
    <row r="1102" spans="1:11" x14ac:dyDescent="0.25">
      <c r="A1102" s="72">
        <v>12955</v>
      </c>
      <c r="B1102" s="70">
        <v>92209</v>
      </c>
      <c r="C1102" s="70">
        <v>94714.805664</v>
      </c>
      <c r="D1102" s="70"/>
      <c r="E1102" s="70"/>
      <c r="F1102" s="70"/>
      <c r="G1102" s="70"/>
      <c r="H1102" s="70"/>
      <c r="I1102" s="70"/>
      <c r="J1102" s="70">
        <v>92209</v>
      </c>
      <c r="K1102" s="70">
        <v>94714.805664</v>
      </c>
    </row>
    <row r="1103" spans="1:11" x14ac:dyDescent="0.25">
      <c r="A1103" s="72">
        <v>12957</v>
      </c>
      <c r="B1103" s="70">
        <v>101544</v>
      </c>
      <c r="C1103" s="70">
        <v>99640.453125</v>
      </c>
      <c r="D1103" s="70"/>
      <c r="E1103" s="70"/>
      <c r="F1103" s="70"/>
      <c r="G1103" s="70"/>
      <c r="H1103" s="70"/>
      <c r="I1103" s="70"/>
      <c r="J1103" s="70">
        <v>101544</v>
      </c>
      <c r="K1103" s="70">
        <v>99640.453125</v>
      </c>
    </row>
    <row r="1104" spans="1:11" x14ac:dyDescent="0.25">
      <c r="A1104" s="72">
        <v>12970</v>
      </c>
      <c r="B1104" s="70"/>
      <c r="C1104" s="70"/>
      <c r="D1104" s="70"/>
      <c r="E1104" s="70"/>
      <c r="F1104" s="70"/>
      <c r="G1104" s="70"/>
      <c r="H1104" s="70">
        <v>1400</v>
      </c>
      <c r="I1104" s="70">
        <v>346.48180699999995</v>
      </c>
      <c r="J1104" s="70">
        <v>1400</v>
      </c>
      <c r="K1104" s="70">
        <v>346.48180699999995</v>
      </c>
    </row>
    <row r="1105" spans="1:11" x14ac:dyDescent="0.25">
      <c r="A1105" s="72">
        <v>12975</v>
      </c>
      <c r="B1105" s="70"/>
      <c r="C1105" s="70"/>
      <c r="D1105" s="70"/>
      <c r="E1105" s="70"/>
      <c r="F1105" s="70"/>
      <c r="G1105" s="70"/>
      <c r="H1105" s="70">
        <v>2500</v>
      </c>
      <c r="I1105" s="70">
        <v>3208.9474340000002</v>
      </c>
      <c r="J1105" s="70">
        <v>2500</v>
      </c>
      <c r="K1105" s="70">
        <v>3208.9474340000002</v>
      </c>
    </row>
    <row r="1106" spans="1:11" x14ac:dyDescent="0.25">
      <c r="A1106" s="72">
        <v>12977</v>
      </c>
      <c r="B1106" s="70"/>
      <c r="C1106" s="70"/>
      <c r="D1106" s="70"/>
      <c r="E1106" s="70"/>
      <c r="F1106" s="70">
        <v>17300</v>
      </c>
      <c r="G1106" s="70">
        <v>13557.576438</v>
      </c>
      <c r="H1106" s="70"/>
      <c r="I1106" s="70"/>
      <c r="J1106" s="70">
        <v>17300</v>
      </c>
      <c r="K1106" s="70">
        <v>13557.576438</v>
      </c>
    </row>
    <row r="1107" spans="1:11" x14ac:dyDescent="0.25">
      <c r="A1107" s="72">
        <v>12983</v>
      </c>
      <c r="B1107" s="70"/>
      <c r="C1107" s="70"/>
      <c r="D1107" s="70"/>
      <c r="E1107" s="70"/>
      <c r="F1107" s="70">
        <v>28866</v>
      </c>
      <c r="G1107" s="70">
        <v>28573.979889000002</v>
      </c>
      <c r="H1107" s="70"/>
      <c r="I1107" s="70"/>
      <c r="J1107" s="70">
        <v>28866</v>
      </c>
      <c r="K1107" s="70">
        <v>28573.979889000002</v>
      </c>
    </row>
    <row r="1108" spans="1:11" x14ac:dyDescent="0.25">
      <c r="A1108" s="72">
        <v>12985</v>
      </c>
      <c r="B1108" s="70"/>
      <c r="C1108" s="70"/>
      <c r="D1108" s="70"/>
      <c r="E1108" s="70"/>
      <c r="F1108" s="70"/>
      <c r="G1108" s="70"/>
      <c r="H1108" s="70">
        <v>4500</v>
      </c>
      <c r="I1108" s="70">
        <v>14308.452271</v>
      </c>
      <c r="J1108" s="70">
        <v>4500</v>
      </c>
      <c r="K1108" s="70">
        <v>14308.452271</v>
      </c>
    </row>
    <row r="1109" spans="1:11" x14ac:dyDescent="0.25">
      <c r="A1109" s="72">
        <v>12987</v>
      </c>
      <c r="B1109" s="70"/>
      <c r="C1109" s="70"/>
      <c r="D1109" s="70"/>
      <c r="E1109" s="70"/>
      <c r="F1109" s="70">
        <v>24425</v>
      </c>
      <c r="G1109" s="70">
        <v>25190.327423999999</v>
      </c>
      <c r="H1109" s="70"/>
      <c r="I1109" s="70"/>
      <c r="J1109" s="70">
        <v>24425</v>
      </c>
      <c r="K1109" s="70">
        <v>25190.327423999999</v>
      </c>
    </row>
    <row r="1110" spans="1:11" x14ac:dyDescent="0.25">
      <c r="A1110" s="72">
        <v>12994</v>
      </c>
      <c r="B1110" s="70"/>
      <c r="C1110" s="70"/>
      <c r="D1110" s="70"/>
      <c r="E1110" s="70"/>
      <c r="F1110" s="70">
        <v>17700</v>
      </c>
      <c r="G1110" s="70">
        <v>12577.36959</v>
      </c>
      <c r="H1110" s="70"/>
      <c r="I1110" s="70"/>
      <c r="J1110" s="70">
        <v>17700</v>
      </c>
      <c r="K1110" s="70">
        <v>12577.36959</v>
      </c>
    </row>
    <row r="1111" spans="1:11" x14ac:dyDescent="0.25">
      <c r="A1111" s="72">
        <v>13001</v>
      </c>
      <c r="B1111" s="70"/>
      <c r="C1111" s="70"/>
      <c r="D1111" s="70"/>
      <c r="E1111" s="70"/>
      <c r="F1111" s="70"/>
      <c r="G1111" s="70"/>
      <c r="H1111" s="70">
        <v>15100</v>
      </c>
      <c r="I1111" s="70">
        <v>9894.8620010000013</v>
      </c>
      <c r="J1111" s="70">
        <v>15100</v>
      </c>
      <c r="K1111" s="70">
        <v>9894.8620010000013</v>
      </c>
    </row>
    <row r="1112" spans="1:11" x14ac:dyDescent="0.25">
      <c r="A1112" s="72">
        <v>13010</v>
      </c>
      <c r="B1112" s="70"/>
      <c r="C1112" s="70"/>
      <c r="D1112" s="70"/>
      <c r="E1112" s="70"/>
      <c r="F1112" s="70">
        <v>11400</v>
      </c>
      <c r="G1112" s="70">
        <v>10878.200996</v>
      </c>
      <c r="H1112" s="70"/>
      <c r="I1112" s="70"/>
      <c r="J1112" s="70">
        <v>11400</v>
      </c>
      <c r="K1112" s="70">
        <v>10878.200996</v>
      </c>
    </row>
    <row r="1113" spans="1:11" x14ac:dyDescent="0.25">
      <c r="A1113" s="72">
        <v>13013</v>
      </c>
      <c r="B1113" s="70"/>
      <c r="C1113" s="70"/>
      <c r="D1113" s="70"/>
      <c r="E1113" s="70"/>
      <c r="F1113" s="70"/>
      <c r="G1113" s="70"/>
      <c r="H1113" s="70">
        <v>5650</v>
      </c>
      <c r="I1113" s="70">
        <v>7670.8028080000004</v>
      </c>
      <c r="J1113" s="70">
        <v>5650</v>
      </c>
      <c r="K1113" s="70">
        <v>7670.8028080000004</v>
      </c>
    </row>
    <row r="1114" spans="1:11" x14ac:dyDescent="0.25">
      <c r="A1114" s="72">
        <v>13026</v>
      </c>
      <c r="B1114" s="70"/>
      <c r="C1114" s="70"/>
      <c r="D1114" s="70"/>
      <c r="E1114" s="70"/>
      <c r="F1114" s="70"/>
      <c r="G1114" s="70"/>
      <c r="H1114" s="70">
        <v>25400</v>
      </c>
      <c r="I1114" s="70">
        <v>13889.524460000001</v>
      </c>
      <c r="J1114" s="70">
        <v>25400</v>
      </c>
      <c r="K1114" s="70">
        <v>13889.524460000001</v>
      </c>
    </row>
    <row r="1115" spans="1:11" x14ac:dyDescent="0.25">
      <c r="A1115" s="72">
        <v>13035</v>
      </c>
      <c r="B1115" s="70">
        <v>53462</v>
      </c>
      <c r="C1115" s="70">
        <v>64972.508055999999</v>
      </c>
      <c r="D1115" s="70"/>
      <c r="E1115" s="70"/>
      <c r="F1115" s="70"/>
      <c r="G1115" s="70"/>
      <c r="H1115" s="70"/>
      <c r="I1115" s="70"/>
      <c r="J1115" s="70">
        <v>53462</v>
      </c>
      <c r="K1115" s="70">
        <v>64972.508055999999</v>
      </c>
    </row>
    <row r="1116" spans="1:11" x14ac:dyDescent="0.25">
      <c r="A1116" s="72">
        <v>13037</v>
      </c>
      <c r="B1116" s="70">
        <v>53712</v>
      </c>
      <c r="C1116" s="70">
        <v>63557.515380000004</v>
      </c>
      <c r="D1116" s="70"/>
      <c r="E1116" s="70"/>
      <c r="F1116" s="70"/>
      <c r="G1116" s="70"/>
      <c r="H1116" s="70"/>
      <c r="I1116" s="70"/>
      <c r="J1116" s="70">
        <v>53712</v>
      </c>
      <c r="K1116" s="70">
        <v>63557.515380000004</v>
      </c>
    </row>
    <row r="1117" spans="1:11" x14ac:dyDescent="0.25">
      <c r="A1117" s="72">
        <v>13046</v>
      </c>
      <c r="B1117" s="70">
        <v>56222</v>
      </c>
      <c r="C1117" s="70">
        <v>52806.280028000001</v>
      </c>
      <c r="D1117" s="70"/>
      <c r="E1117" s="70"/>
      <c r="F1117" s="70"/>
      <c r="G1117" s="70"/>
      <c r="H1117" s="70"/>
      <c r="I1117" s="70"/>
      <c r="J1117" s="70">
        <v>56222</v>
      </c>
      <c r="K1117" s="70">
        <v>52806.280028000001</v>
      </c>
    </row>
    <row r="1118" spans="1:11" x14ac:dyDescent="0.25">
      <c r="A1118" s="72">
        <v>13066</v>
      </c>
      <c r="B1118" s="70"/>
      <c r="C1118" s="70"/>
      <c r="D1118" s="70"/>
      <c r="E1118" s="70"/>
      <c r="F1118" s="70"/>
      <c r="G1118" s="70"/>
      <c r="H1118" s="70">
        <v>5000</v>
      </c>
      <c r="I1118" s="70">
        <v>3950.6011150000004</v>
      </c>
      <c r="J1118" s="70">
        <v>5000</v>
      </c>
      <c r="K1118" s="70">
        <v>3950.6011150000004</v>
      </c>
    </row>
    <row r="1119" spans="1:11" x14ac:dyDescent="0.25">
      <c r="A1119" s="72">
        <v>13068</v>
      </c>
      <c r="B1119" s="70"/>
      <c r="C1119" s="70"/>
      <c r="D1119" s="70"/>
      <c r="E1119" s="70"/>
      <c r="F1119" s="70">
        <v>9500</v>
      </c>
      <c r="G1119" s="70">
        <v>7897.4582549999996</v>
      </c>
      <c r="H1119" s="70"/>
      <c r="I1119" s="70"/>
      <c r="J1119" s="70">
        <v>9500</v>
      </c>
      <c r="K1119" s="70">
        <v>7897.4582549999996</v>
      </c>
    </row>
    <row r="1120" spans="1:11" x14ac:dyDescent="0.25">
      <c r="A1120" s="72">
        <v>13069</v>
      </c>
      <c r="B1120" s="70"/>
      <c r="C1120" s="70"/>
      <c r="D1120" s="70"/>
      <c r="E1120" s="70"/>
      <c r="F1120" s="70">
        <v>22500</v>
      </c>
      <c r="G1120" s="70">
        <v>25901.370910999998</v>
      </c>
      <c r="H1120" s="70"/>
      <c r="I1120" s="70"/>
      <c r="J1120" s="70">
        <v>22500</v>
      </c>
      <c r="K1120" s="70">
        <v>25901.370910999998</v>
      </c>
    </row>
    <row r="1121" spans="1:11" x14ac:dyDescent="0.25">
      <c r="A1121" s="72">
        <v>13181</v>
      </c>
      <c r="B1121" s="70"/>
      <c r="C1121" s="70"/>
      <c r="D1121" s="70"/>
      <c r="E1121" s="70"/>
      <c r="F1121" s="70">
        <v>9800</v>
      </c>
      <c r="G1121" s="70">
        <v>7321.5275840000004</v>
      </c>
      <c r="H1121" s="70"/>
      <c r="I1121" s="70"/>
      <c r="J1121" s="70">
        <v>9800</v>
      </c>
      <c r="K1121" s="70">
        <v>7321.5275840000004</v>
      </c>
    </row>
    <row r="1122" spans="1:11" x14ac:dyDescent="0.25">
      <c r="A1122" s="72">
        <v>13202</v>
      </c>
      <c r="B1122" s="70"/>
      <c r="C1122" s="70"/>
      <c r="D1122" s="70"/>
      <c r="E1122" s="70"/>
      <c r="F1122" s="70"/>
      <c r="G1122" s="70"/>
      <c r="H1122" s="70">
        <v>6600</v>
      </c>
      <c r="I1122" s="70">
        <v>1339.1186759999998</v>
      </c>
      <c r="J1122" s="70">
        <v>6600</v>
      </c>
      <c r="K1122" s="70">
        <v>1339.1186759999998</v>
      </c>
    </row>
    <row r="1123" spans="1:11" x14ac:dyDescent="0.25">
      <c r="A1123" s="72">
        <v>13204</v>
      </c>
      <c r="B1123" s="70"/>
      <c r="C1123" s="70"/>
      <c r="D1123" s="70"/>
      <c r="E1123" s="70"/>
      <c r="F1123" s="70">
        <v>22300</v>
      </c>
      <c r="G1123" s="70">
        <v>16049.709335</v>
      </c>
      <c r="H1123" s="70"/>
      <c r="I1123" s="70"/>
      <c r="J1123" s="70">
        <v>22300</v>
      </c>
      <c r="K1123" s="70">
        <v>16049.709335</v>
      </c>
    </row>
    <row r="1124" spans="1:11" x14ac:dyDescent="0.25">
      <c r="A1124" s="72">
        <v>13257</v>
      </c>
      <c r="B1124" s="70"/>
      <c r="C1124" s="70"/>
      <c r="D1124" s="70"/>
      <c r="E1124" s="70"/>
      <c r="F1124" s="70"/>
      <c r="G1124" s="70"/>
      <c r="H1124" s="70">
        <v>15500</v>
      </c>
      <c r="I1124" s="70">
        <v>12511.124317999998</v>
      </c>
      <c r="J1124" s="70">
        <v>15500</v>
      </c>
      <c r="K1124" s="70">
        <v>12511.124317999998</v>
      </c>
    </row>
    <row r="1125" spans="1:11" x14ac:dyDescent="0.25">
      <c r="A1125" s="72">
        <v>13265</v>
      </c>
      <c r="B1125" s="70"/>
      <c r="C1125" s="70"/>
      <c r="D1125" s="70"/>
      <c r="E1125" s="70"/>
      <c r="F1125" s="70">
        <v>54900</v>
      </c>
      <c r="G1125" s="70">
        <v>39264.084107000002</v>
      </c>
      <c r="H1125" s="70"/>
      <c r="I1125" s="70"/>
      <c r="J1125" s="70">
        <v>54900</v>
      </c>
      <c r="K1125" s="70">
        <v>39264.084107000002</v>
      </c>
    </row>
    <row r="1126" spans="1:11" x14ac:dyDescent="0.25">
      <c r="A1126" s="72">
        <v>13271</v>
      </c>
      <c r="B1126" s="70"/>
      <c r="C1126" s="70"/>
      <c r="D1126" s="70">
        <v>2468</v>
      </c>
      <c r="E1126" s="70">
        <v>2774.4426350000003</v>
      </c>
      <c r="F1126" s="70"/>
      <c r="G1126" s="70"/>
      <c r="H1126" s="70"/>
      <c r="I1126" s="70"/>
      <c r="J1126" s="70">
        <v>2468</v>
      </c>
      <c r="K1126" s="70">
        <v>2774.4426350000003</v>
      </c>
    </row>
    <row r="1127" spans="1:11" x14ac:dyDescent="0.25">
      <c r="A1127" s="72">
        <v>13272</v>
      </c>
      <c r="B1127" s="70"/>
      <c r="C1127" s="70"/>
      <c r="D1127" s="70">
        <v>9550</v>
      </c>
      <c r="E1127" s="70">
        <v>6757.983565999999</v>
      </c>
      <c r="F1127" s="70"/>
      <c r="G1127" s="70"/>
      <c r="H1127" s="70"/>
      <c r="I1127" s="70"/>
      <c r="J1127" s="70">
        <v>9550</v>
      </c>
      <c r="K1127" s="70">
        <v>6757.983565999999</v>
      </c>
    </row>
    <row r="1128" spans="1:11" x14ac:dyDescent="0.25">
      <c r="A1128" s="72">
        <v>13273</v>
      </c>
      <c r="B1128" s="70">
        <v>84304</v>
      </c>
      <c r="C1128" s="70">
        <v>86057.715821000005</v>
      </c>
      <c r="D1128" s="70"/>
      <c r="E1128" s="70"/>
      <c r="F1128" s="70"/>
      <c r="G1128" s="70"/>
      <c r="H1128" s="70"/>
      <c r="I1128" s="70"/>
      <c r="J1128" s="70">
        <v>84304</v>
      </c>
      <c r="K1128" s="70">
        <v>86057.715821000005</v>
      </c>
    </row>
    <row r="1129" spans="1:11" x14ac:dyDescent="0.25">
      <c r="A1129" s="72">
        <v>13277</v>
      </c>
      <c r="B1129" s="70">
        <v>86290</v>
      </c>
      <c r="C1129" s="70">
        <v>84636.968261999995</v>
      </c>
      <c r="D1129" s="70"/>
      <c r="E1129" s="70"/>
      <c r="F1129" s="70"/>
      <c r="G1129" s="70"/>
      <c r="H1129" s="70"/>
      <c r="I1129" s="70"/>
      <c r="J1129" s="70">
        <v>86290</v>
      </c>
      <c r="K1129" s="70">
        <v>84636.968261999995</v>
      </c>
    </row>
    <row r="1130" spans="1:11" x14ac:dyDescent="0.25">
      <c r="A1130" s="72">
        <v>13278</v>
      </c>
      <c r="B1130" s="70"/>
      <c r="C1130" s="70"/>
      <c r="D1130" s="70">
        <v>10772</v>
      </c>
      <c r="E1130" s="70">
        <v>11275.269469999999</v>
      </c>
      <c r="F1130" s="70"/>
      <c r="G1130" s="70"/>
      <c r="H1130" s="70"/>
      <c r="I1130" s="70"/>
      <c r="J1130" s="70">
        <v>10772</v>
      </c>
      <c r="K1130" s="70">
        <v>11275.269469999999</v>
      </c>
    </row>
    <row r="1131" spans="1:11" x14ac:dyDescent="0.25">
      <c r="A1131" s="72">
        <v>13279</v>
      </c>
      <c r="B1131" s="70">
        <v>98062</v>
      </c>
      <c r="C1131" s="70">
        <v>95912.235840000008</v>
      </c>
      <c r="D1131" s="70"/>
      <c r="E1131" s="70"/>
      <c r="F1131" s="70"/>
      <c r="G1131" s="70"/>
      <c r="H1131" s="70"/>
      <c r="I1131" s="70"/>
      <c r="J1131" s="70">
        <v>98062</v>
      </c>
      <c r="K1131" s="70">
        <v>95912.235840000008</v>
      </c>
    </row>
    <row r="1132" spans="1:11" x14ac:dyDescent="0.25">
      <c r="A1132" s="72">
        <v>13282</v>
      </c>
      <c r="B1132" s="70">
        <v>95358</v>
      </c>
      <c r="C1132" s="70">
        <v>95590.143555999995</v>
      </c>
      <c r="D1132" s="70"/>
      <c r="E1132" s="70"/>
      <c r="F1132" s="70"/>
      <c r="G1132" s="70"/>
      <c r="H1132" s="70"/>
      <c r="I1132" s="70"/>
      <c r="J1132" s="70">
        <v>95358</v>
      </c>
      <c r="K1132" s="70">
        <v>95590.143555999995</v>
      </c>
    </row>
    <row r="1133" spans="1:11" x14ac:dyDescent="0.25">
      <c r="A1133" s="72">
        <v>13291</v>
      </c>
      <c r="B1133" s="70"/>
      <c r="C1133" s="70"/>
      <c r="D1133" s="70"/>
      <c r="E1133" s="70"/>
      <c r="F1133" s="70">
        <v>20400</v>
      </c>
      <c r="G1133" s="70">
        <v>12206.151826000001</v>
      </c>
      <c r="H1133" s="70"/>
      <c r="I1133" s="70"/>
      <c r="J1133" s="70">
        <v>20400</v>
      </c>
      <c r="K1133" s="70">
        <v>12206.151826000001</v>
      </c>
    </row>
    <row r="1134" spans="1:11" x14ac:dyDescent="0.25">
      <c r="A1134" s="72">
        <v>13321</v>
      </c>
      <c r="B1134" s="70"/>
      <c r="C1134" s="70"/>
      <c r="D1134" s="70"/>
      <c r="E1134" s="70"/>
      <c r="F1134" s="70"/>
      <c r="G1134" s="70"/>
      <c r="H1134" s="70">
        <v>6100</v>
      </c>
      <c r="I1134" s="70">
        <v>3775.0997299999999</v>
      </c>
      <c r="J1134" s="70">
        <v>6100</v>
      </c>
      <c r="K1134" s="70">
        <v>3775.0997299999999</v>
      </c>
    </row>
    <row r="1135" spans="1:11" x14ac:dyDescent="0.25">
      <c r="A1135" s="72">
        <v>13322</v>
      </c>
      <c r="B1135" s="70"/>
      <c r="C1135" s="70"/>
      <c r="D1135" s="70"/>
      <c r="E1135" s="70"/>
      <c r="F1135" s="70"/>
      <c r="G1135" s="70"/>
      <c r="H1135" s="70">
        <v>9300</v>
      </c>
      <c r="I1135" s="70">
        <v>14119.706932000001</v>
      </c>
      <c r="J1135" s="70">
        <v>9300</v>
      </c>
      <c r="K1135" s="70">
        <v>14119.706932000001</v>
      </c>
    </row>
    <row r="1136" spans="1:11" x14ac:dyDescent="0.25">
      <c r="A1136" s="72">
        <v>13344</v>
      </c>
      <c r="B1136" s="70"/>
      <c r="C1136" s="70"/>
      <c r="D1136" s="70"/>
      <c r="E1136" s="70"/>
      <c r="F1136" s="70"/>
      <c r="G1136" s="70"/>
      <c r="H1136" s="70">
        <v>14400</v>
      </c>
      <c r="I1136" s="70">
        <v>11310.908631999999</v>
      </c>
      <c r="J1136" s="70">
        <v>14400</v>
      </c>
      <c r="K1136" s="70">
        <v>11310.908631999999</v>
      </c>
    </row>
    <row r="1137" spans="1:11" x14ac:dyDescent="0.25">
      <c r="A1137" s="72">
        <v>13386</v>
      </c>
      <c r="B1137" s="70"/>
      <c r="C1137" s="70"/>
      <c r="D1137" s="70"/>
      <c r="E1137" s="70"/>
      <c r="F1137" s="70">
        <v>14500</v>
      </c>
      <c r="G1137" s="70">
        <v>15154.772186</v>
      </c>
      <c r="H1137" s="70"/>
      <c r="I1137" s="70"/>
      <c r="J1137" s="70">
        <v>14500</v>
      </c>
      <c r="K1137" s="70">
        <v>15154.772186</v>
      </c>
    </row>
    <row r="1138" spans="1:11" x14ac:dyDescent="0.25">
      <c r="A1138" s="72">
        <v>13394</v>
      </c>
      <c r="B1138" s="70"/>
      <c r="C1138" s="70"/>
      <c r="D1138" s="70">
        <v>18118</v>
      </c>
      <c r="E1138" s="70">
        <v>14886.785216999999</v>
      </c>
      <c r="F1138" s="70"/>
      <c r="G1138" s="70"/>
      <c r="H1138" s="70"/>
      <c r="I1138" s="70"/>
      <c r="J1138" s="70">
        <v>18118</v>
      </c>
      <c r="K1138" s="70">
        <v>14886.785216999999</v>
      </c>
    </row>
    <row r="1139" spans="1:11" x14ac:dyDescent="0.25">
      <c r="A1139" s="72">
        <v>13438</v>
      </c>
      <c r="B1139" s="70">
        <v>55871</v>
      </c>
      <c r="C1139" s="70">
        <v>52177.149414</v>
      </c>
      <c r="D1139" s="70"/>
      <c r="E1139" s="70"/>
      <c r="F1139" s="70"/>
      <c r="G1139" s="70"/>
      <c r="H1139" s="70"/>
      <c r="I1139" s="70"/>
      <c r="J1139" s="70">
        <v>55871</v>
      </c>
      <c r="K1139" s="70">
        <v>52177.149414</v>
      </c>
    </row>
    <row r="1140" spans="1:11" x14ac:dyDescent="0.25">
      <c r="A1140" s="72">
        <v>13519</v>
      </c>
      <c r="B1140" s="70"/>
      <c r="C1140" s="70"/>
      <c r="D1140" s="70"/>
      <c r="E1140" s="70"/>
      <c r="F1140" s="70">
        <v>21100</v>
      </c>
      <c r="G1140" s="70">
        <v>15729.08152</v>
      </c>
      <c r="H1140" s="70"/>
      <c r="I1140" s="70"/>
      <c r="J1140" s="70">
        <v>21100</v>
      </c>
      <c r="K1140" s="70">
        <v>15729.08152</v>
      </c>
    </row>
    <row r="1141" spans="1:11" x14ac:dyDescent="0.25">
      <c r="A1141" s="72">
        <v>13522</v>
      </c>
      <c r="B1141" s="70"/>
      <c r="C1141" s="70"/>
      <c r="D1141" s="70">
        <v>1169</v>
      </c>
      <c r="E1141" s="70">
        <v>252.15150499999999</v>
      </c>
      <c r="F1141" s="70"/>
      <c r="G1141" s="70"/>
      <c r="H1141" s="70"/>
      <c r="I1141" s="70"/>
      <c r="J1141" s="70">
        <v>1169</v>
      </c>
      <c r="K1141" s="70">
        <v>252.15150499999999</v>
      </c>
    </row>
    <row r="1142" spans="1:11" x14ac:dyDescent="0.25">
      <c r="A1142" s="72">
        <v>13524</v>
      </c>
      <c r="B1142" s="70"/>
      <c r="C1142" s="70"/>
      <c r="D1142" s="70">
        <v>1340</v>
      </c>
      <c r="E1142" s="70">
        <v>140.23381900000001</v>
      </c>
      <c r="F1142" s="70"/>
      <c r="G1142" s="70"/>
      <c r="H1142" s="70"/>
      <c r="I1142" s="70"/>
      <c r="J1142" s="70">
        <v>1340</v>
      </c>
      <c r="K1142" s="70">
        <v>140.23381900000001</v>
      </c>
    </row>
    <row r="1143" spans="1:11" x14ac:dyDescent="0.25">
      <c r="A1143" s="72">
        <v>13526</v>
      </c>
      <c r="B1143" s="70"/>
      <c r="C1143" s="70"/>
      <c r="D1143" s="70">
        <v>15907</v>
      </c>
      <c r="E1143" s="70">
        <v>14914.817566</v>
      </c>
      <c r="F1143" s="70"/>
      <c r="G1143" s="70"/>
      <c r="H1143" s="70"/>
      <c r="I1143" s="70"/>
      <c r="J1143" s="70">
        <v>15907</v>
      </c>
      <c r="K1143" s="70">
        <v>14914.817566</v>
      </c>
    </row>
    <row r="1144" spans="1:11" x14ac:dyDescent="0.25">
      <c r="A1144" s="72">
        <v>13527</v>
      </c>
      <c r="B1144" s="70">
        <v>107825</v>
      </c>
      <c r="C1144" s="70">
        <v>109676.666992</v>
      </c>
      <c r="D1144" s="70"/>
      <c r="E1144" s="70"/>
      <c r="F1144" s="70"/>
      <c r="G1144" s="70"/>
      <c r="H1144" s="70"/>
      <c r="I1144" s="70"/>
      <c r="J1144" s="70">
        <v>107825</v>
      </c>
      <c r="K1144" s="70">
        <v>109676.666992</v>
      </c>
    </row>
    <row r="1145" spans="1:11" x14ac:dyDescent="0.25">
      <c r="A1145" s="72">
        <v>13553</v>
      </c>
      <c r="B1145" s="70"/>
      <c r="C1145" s="70"/>
      <c r="D1145" s="70">
        <v>10277</v>
      </c>
      <c r="E1145" s="70">
        <v>8204.1354360000005</v>
      </c>
      <c r="F1145" s="70"/>
      <c r="G1145" s="70"/>
      <c r="H1145" s="70"/>
      <c r="I1145" s="70"/>
      <c r="J1145" s="70">
        <v>10277</v>
      </c>
      <c r="K1145" s="70">
        <v>8204.1354360000005</v>
      </c>
    </row>
    <row r="1146" spans="1:11" x14ac:dyDescent="0.25">
      <c r="A1146" s="72">
        <v>13555</v>
      </c>
      <c r="B1146" s="70"/>
      <c r="C1146" s="70"/>
      <c r="D1146" s="70"/>
      <c r="E1146" s="70"/>
      <c r="F1146" s="70">
        <v>15400</v>
      </c>
      <c r="G1146" s="70">
        <v>11566.419098999999</v>
      </c>
      <c r="H1146" s="70"/>
      <c r="I1146" s="70"/>
      <c r="J1146" s="70">
        <v>15400</v>
      </c>
      <c r="K1146" s="70">
        <v>11566.419098999999</v>
      </c>
    </row>
    <row r="1147" spans="1:11" x14ac:dyDescent="0.25">
      <c r="A1147" s="72">
        <v>13557</v>
      </c>
      <c r="B1147" s="70"/>
      <c r="C1147" s="70"/>
      <c r="D1147" s="70"/>
      <c r="E1147" s="70"/>
      <c r="F1147" s="70"/>
      <c r="G1147" s="70"/>
      <c r="H1147" s="70">
        <v>13500</v>
      </c>
      <c r="I1147" s="70">
        <v>8332.6223989999999</v>
      </c>
      <c r="J1147" s="70">
        <v>13500</v>
      </c>
      <c r="K1147" s="70">
        <v>8332.6223989999999</v>
      </c>
    </row>
    <row r="1148" spans="1:11" x14ac:dyDescent="0.25">
      <c r="A1148" s="72">
        <v>13559</v>
      </c>
      <c r="B1148" s="70"/>
      <c r="C1148" s="70"/>
      <c r="D1148" s="70">
        <v>5651</v>
      </c>
      <c r="E1148" s="70">
        <v>3068.7363350000001</v>
      </c>
      <c r="F1148" s="70"/>
      <c r="G1148" s="70"/>
      <c r="H1148" s="70"/>
      <c r="I1148" s="70"/>
      <c r="J1148" s="70">
        <v>5651</v>
      </c>
      <c r="K1148" s="70">
        <v>3068.7363350000001</v>
      </c>
    </row>
    <row r="1149" spans="1:11" x14ac:dyDescent="0.25">
      <c r="A1149" s="72">
        <v>13564</v>
      </c>
      <c r="B1149" s="70"/>
      <c r="C1149" s="70"/>
      <c r="D1149" s="70"/>
      <c r="E1149" s="70"/>
      <c r="F1149" s="70">
        <v>13100</v>
      </c>
      <c r="G1149" s="70">
        <v>11833.052154000001</v>
      </c>
      <c r="H1149" s="70"/>
      <c r="I1149" s="70"/>
      <c r="J1149" s="70">
        <v>13100</v>
      </c>
      <c r="K1149" s="70">
        <v>11833.052154000001</v>
      </c>
    </row>
    <row r="1150" spans="1:11" x14ac:dyDescent="0.25">
      <c r="A1150" s="72">
        <v>13569</v>
      </c>
      <c r="B1150" s="70"/>
      <c r="C1150" s="70"/>
      <c r="D1150" s="70"/>
      <c r="E1150" s="70"/>
      <c r="F1150" s="70"/>
      <c r="G1150" s="70"/>
      <c r="H1150" s="70">
        <v>3100</v>
      </c>
      <c r="I1150" s="70">
        <v>2349.8863390000001</v>
      </c>
      <c r="J1150" s="70">
        <v>3100</v>
      </c>
      <c r="K1150" s="70">
        <v>2349.8863390000001</v>
      </c>
    </row>
    <row r="1151" spans="1:11" x14ac:dyDescent="0.25">
      <c r="A1151" s="72">
        <v>13579</v>
      </c>
      <c r="B1151" s="70">
        <v>95273</v>
      </c>
      <c r="C1151" s="70">
        <v>102997.212403</v>
      </c>
      <c r="D1151" s="70"/>
      <c r="E1151" s="70"/>
      <c r="F1151" s="70"/>
      <c r="G1151" s="70"/>
      <c r="H1151" s="70"/>
      <c r="I1151" s="70"/>
      <c r="J1151" s="70">
        <v>95273</v>
      </c>
      <c r="K1151" s="70">
        <v>102997.212403</v>
      </c>
    </row>
    <row r="1152" spans="1:11" x14ac:dyDescent="0.25">
      <c r="A1152" s="72">
        <v>13580</v>
      </c>
      <c r="B1152" s="70">
        <v>104739</v>
      </c>
      <c r="C1152" s="70">
        <v>103291.27441399998</v>
      </c>
      <c r="D1152" s="70"/>
      <c r="E1152" s="70"/>
      <c r="F1152" s="70"/>
      <c r="G1152" s="70"/>
      <c r="H1152" s="70"/>
      <c r="I1152" s="70"/>
      <c r="J1152" s="70">
        <v>104739</v>
      </c>
      <c r="K1152" s="70">
        <v>103291.27441399998</v>
      </c>
    </row>
    <row r="1153" spans="1:11" x14ac:dyDescent="0.25">
      <c r="A1153" s="72">
        <v>13581</v>
      </c>
      <c r="B1153" s="70">
        <v>104032</v>
      </c>
      <c r="C1153" s="70">
        <v>98914.734375</v>
      </c>
      <c r="D1153" s="70"/>
      <c r="E1153" s="70"/>
      <c r="F1153" s="70"/>
      <c r="G1153" s="70"/>
      <c r="H1153" s="70"/>
      <c r="I1153" s="70"/>
      <c r="J1153" s="70">
        <v>104032</v>
      </c>
      <c r="K1153" s="70">
        <v>98914.734375</v>
      </c>
    </row>
    <row r="1154" spans="1:11" x14ac:dyDescent="0.25">
      <c r="A1154" s="72">
        <v>13582</v>
      </c>
      <c r="B1154" s="70">
        <v>100592</v>
      </c>
      <c r="C1154" s="70">
        <v>99577.021483999997</v>
      </c>
      <c r="D1154" s="70"/>
      <c r="E1154" s="70"/>
      <c r="F1154" s="70"/>
      <c r="G1154" s="70"/>
      <c r="H1154" s="70"/>
      <c r="I1154" s="70"/>
      <c r="J1154" s="70">
        <v>100592</v>
      </c>
      <c r="K1154" s="70">
        <v>99577.021483999997</v>
      </c>
    </row>
    <row r="1155" spans="1:11" x14ac:dyDescent="0.25">
      <c r="A1155" s="72">
        <v>13583</v>
      </c>
      <c r="B1155" s="70"/>
      <c r="C1155" s="70"/>
      <c r="D1155" s="70">
        <v>5630</v>
      </c>
      <c r="E1155" s="70">
        <v>6687.1427620000013</v>
      </c>
      <c r="F1155" s="70"/>
      <c r="G1155" s="70"/>
      <c r="H1155" s="70"/>
      <c r="I1155" s="70"/>
      <c r="J1155" s="70">
        <v>5630</v>
      </c>
      <c r="K1155" s="70">
        <v>6687.1427620000013</v>
      </c>
    </row>
    <row r="1156" spans="1:11" x14ac:dyDescent="0.25">
      <c r="A1156" s="72">
        <v>13587</v>
      </c>
      <c r="B1156" s="70"/>
      <c r="C1156" s="70"/>
      <c r="D1156" s="70">
        <v>5247</v>
      </c>
      <c r="E1156" s="70">
        <v>8028.4359130000003</v>
      </c>
      <c r="F1156" s="70"/>
      <c r="G1156" s="70"/>
      <c r="H1156" s="70"/>
      <c r="I1156" s="70"/>
      <c r="J1156" s="70">
        <v>5247</v>
      </c>
      <c r="K1156" s="70">
        <v>8028.4359130000003</v>
      </c>
    </row>
    <row r="1157" spans="1:11" x14ac:dyDescent="0.25">
      <c r="A1157" s="72">
        <v>13589</v>
      </c>
      <c r="B1157" s="70">
        <v>101738</v>
      </c>
      <c r="C1157" s="70">
        <v>101499.545899</v>
      </c>
      <c r="D1157" s="70"/>
      <c r="E1157" s="70"/>
      <c r="F1157" s="70"/>
      <c r="G1157" s="70"/>
      <c r="H1157" s="70"/>
      <c r="I1157" s="70"/>
      <c r="J1157" s="70">
        <v>101738</v>
      </c>
      <c r="K1157" s="70">
        <v>101499.545899</v>
      </c>
    </row>
    <row r="1158" spans="1:11" x14ac:dyDescent="0.25">
      <c r="A1158" s="72">
        <v>13590</v>
      </c>
      <c r="B1158" s="70">
        <v>97387</v>
      </c>
      <c r="C1158" s="70">
        <v>107139.283203</v>
      </c>
      <c r="D1158" s="70"/>
      <c r="E1158" s="70"/>
      <c r="F1158" s="70"/>
      <c r="G1158" s="70"/>
      <c r="H1158" s="70"/>
      <c r="I1158" s="70"/>
      <c r="J1158" s="70">
        <v>97387</v>
      </c>
      <c r="K1158" s="70">
        <v>107139.283203</v>
      </c>
    </row>
    <row r="1159" spans="1:11" x14ac:dyDescent="0.25">
      <c r="A1159" s="72">
        <v>13592</v>
      </c>
      <c r="B1159" s="70"/>
      <c r="C1159" s="70"/>
      <c r="D1159" s="70">
        <v>6201</v>
      </c>
      <c r="E1159" s="70">
        <v>5639.7422480000005</v>
      </c>
      <c r="F1159" s="70"/>
      <c r="G1159" s="70"/>
      <c r="H1159" s="70"/>
      <c r="I1159" s="70"/>
      <c r="J1159" s="70">
        <v>6201</v>
      </c>
      <c r="K1159" s="70">
        <v>5639.7422480000005</v>
      </c>
    </row>
    <row r="1160" spans="1:11" x14ac:dyDescent="0.25">
      <c r="A1160" s="72">
        <v>13593</v>
      </c>
      <c r="B1160" s="70">
        <v>98736</v>
      </c>
      <c r="C1160" s="70">
        <v>109816.90332100001</v>
      </c>
      <c r="D1160" s="70"/>
      <c r="E1160" s="70"/>
      <c r="F1160" s="70"/>
      <c r="G1160" s="70"/>
      <c r="H1160" s="70"/>
      <c r="I1160" s="70"/>
      <c r="J1160" s="70">
        <v>98736</v>
      </c>
      <c r="K1160" s="70">
        <v>109816.90332100001</v>
      </c>
    </row>
    <row r="1161" spans="1:11" x14ac:dyDescent="0.25">
      <c r="A1161" s="72">
        <v>13594</v>
      </c>
      <c r="B1161" s="70">
        <v>116241</v>
      </c>
      <c r="C1161" s="70">
        <v>122521.512694</v>
      </c>
      <c r="D1161" s="70"/>
      <c r="E1161" s="70"/>
      <c r="F1161" s="70"/>
      <c r="G1161" s="70"/>
      <c r="H1161" s="70"/>
      <c r="I1161" s="70"/>
      <c r="J1161" s="70">
        <v>116241</v>
      </c>
      <c r="K1161" s="70">
        <v>122521.512694</v>
      </c>
    </row>
    <row r="1162" spans="1:11" x14ac:dyDescent="0.25">
      <c r="A1162" s="72">
        <v>13596</v>
      </c>
      <c r="B1162" s="70"/>
      <c r="C1162" s="70"/>
      <c r="D1162" s="70">
        <v>4626</v>
      </c>
      <c r="E1162" s="70">
        <v>8008.8832710000006</v>
      </c>
      <c r="F1162" s="70"/>
      <c r="G1162" s="70"/>
      <c r="H1162" s="70"/>
      <c r="I1162" s="70"/>
      <c r="J1162" s="70">
        <v>4626</v>
      </c>
      <c r="K1162" s="70">
        <v>8008.8832710000006</v>
      </c>
    </row>
    <row r="1163" spans="1:11" x14ac:dyDescent="0.25">
      <c r="A1163" s="72">
        <v>13597</v>
      </c>
      <c r="B1163" s="70">
        <v>122507</v>
      </c>
      <c r="C1163" s="70">
        <v>107730.947267</v>
      </c>
      <c r="D1163" s="70"/>
      <c r="E1163" s="70"/>
      <c r="F1163" s="70"/>
      <c r="G1163" s="70"/>
      <c r="H1163" s="70"/>
      <c r="I1163" s="70"/>
      <c r="J1163" s="70">
        <v>122507</v>
      </c>
      <c r="K1163" s="70">
        <v>107730.947267</v>
      </c>
    </row>
    <row r="1164" spans="1:11" x14ac:dyDescent="0.25">
      <c r="A1164" s="72">
        <v>13598</v>
      </c>
      <c r="B1164" s="70">
        <v>111400</v>
      </c>
      <c r="C1164" s="70">
        <v>99697.825194999998</v>
      </c>
      <c r="D1164" s="70"/>
      <c r="E1164" s="70"/>
      <c r="F1164" s="70"/>
      <c r="G1164" s="70"/>
      <c r="H1164" s="70"/>
      <c r="I1164" s="70"/>
      <c r="J1164" s="70">
        <v>111400</v>
      </c>
      <c r="K1164" s="70">
        <v>99697.825194999998</v>
      </c>
    </row>
    <row r="1165" spans="1:11" x14ac:dyDescent="0.25">
      <c r="A1165" s="72">
        <v>13600</v>
      </c>
      <c r="B1165" s="70">
        <v>118363</v>
      </c>
      <c r="C1165" s="70">
        <v>111052.08642600001</v>
      </c>
      <c r="D1165" s="70"/>
      <c r="E1165" s="70"/>
      <c r="F1165" s="70"/>
      <c r="G1165" s="70"/>
      <c r="H1165" s="70"/>
      <c r="I1165" s="70"/>
      <c r="J1165" s="70">
        <v>118363</v>
      </c>
      <c r="K1165" s="70">
        <v>111052.08642600001</v>
      </c>
    </row>
    <row r="1166" spans="1:11" x14ac:dyDescent="0.25">
      <c r="A1166" s="72">
        <v>13601</v>
      </c>
      <c r="B1166" s="70"/>
      <c r="C1166" s="70"/>
      <c r="D1166" s="70">
        <v>6238</v>
      </c>
      <c r="E1166" s="70">
        <v>6415.7859349999999</v>
      </c>
      <c r="F1166" s="70"/>
      <c r="G1166" s="70"/>
      <c r="H1166" s="70"/>
      <c r="I1166" s="70"/>
      <c r="J1166" s="70">
        <v>6238</v>
      </c>
      <c r="K1166" s="70">
        <v>6415.7859349999999</v>
      </c>
    </row>
    <row r="1167" spans="1:11" x14ac:dyDescent="0.25">
      <c r="A1167" s="72">
        <v>13620</v>
      </c>
      <c r="B1167" s="70"/>
      <c r="C1167" s="70"/>
      <c r="D1167" s="70"/>
      <c r="E1167" s="70"/>
      <c r="F1167" s="70">
        <v>32804</v>
      </c>
      <c r="G1167" s="70">
        <v>47312.697753999993</v>
      </c>
      <c r="H1167" s="70"/>
      <c r="I1167" s="70"/>
      <c r="J1167" s="70">
        <v>32804</v>
      </c>
      <c r="K1167" s="70">
        <v>47312.697753999993</v>
      </c>
    </row>
    <row r="1168" spans="1:11" x14ac:dyDescent="0.25">
      <c r="A1168" s="72">
        <v>13636</v>
      </c>
      <c r="B1168" s="70"/>
      <c r="C1168" s="70"/>
      <c r="D1168" s="70">
        <v>13600</v>
      </c>
      <c r="E1168" s="70">
        <v>10614.68982</v>
      </c>
      <c r="F1168" s="70"/>
      <c r="G1168" s="70"/>
      <c r="H1168" s="70"/>
      <c r="I1168" s="70"/>
      <c r="J1168" s="70">
        <v>13600</v>
      </c>
      <c r="K1168" s="70">
        <v>10614.68982</v>
      </c>
    </row>
    <row r="1169" spans="1:11" x14ac:dyDescent="0.25">
      <c r="A1169" s="72">
        <v>13637</v>
      </c>
      <c r="B1169" s="70">
        <v>111320</v>
      </c>
      <c r="C1169" s="70">
        <v>109877.17871199999</v>
      </c>
      <c r="D1169" s="70"/>
      <c r="E1169" s="70"/>
      <c r="F1169" s="70"/>
      <c r="G1169" s="70"/>
      <c r="H1169" s="70"/>
      <c r="I1169" s="70"/>
      <c r="J1169" s="70">
        <v>111320</v>
      </c>
      <c r="K1169" s="70">
        <v>109877.17871199999</v>
      </c>
    </row>
    <row r="1170" spans="1:11" x14ac:dyDescent="0.25">
      <c r="A1170" s="72">
        <v>13639</v>
      </c>
      <c r="B1170" s="70">
        <v>105046</v>
      </c>
      <c r="C1170" s="70">
        <v>99262.482910000006</v>
      </c>
      <c r="D1170" s="70"/>
      <c r="E1170" s="70"/>
      <c r="F1170" s="70"/>
      <c r="G1170" s="70"/>
      <c r="H1170" s="70"/>
      <c r="I1170" s="70"/>
      <c r="J1170" s="70">
        <v>105046</v>
      </c>
      <c r="K1170" s="70">
        <v>99262.482910000006</v>
      </c>
    </row>
    <row r="1171" spans="1:11" x14ac:dyDescent="0.25">
      <c r="A1171" s="72">
        <v>13640</v>
      </c>
      <c r="B1171" s="70">
        <v>105117</v>
      </c>
      <c r="C1171" s="70">
        <v>109334.555177</v>
      </c>
      <c r="D1171" s="70"/>
      <c r="E1171" s="70"/>
      <c r="F1171" s="70"/>
      <c r="G1171" s="70"/>
      <c r="H1171" s="70"/>
      <c r="I1171" s="70"/>
      <c r="J1171" s="70">
        <v>105117</v>
      </c>
      <c r="K1171" s="70">
        <v>109334.555177</v>
      </c>
    </row>
    <row r="1172" spans="1:11" x14ac:dyDescent="0.25">
      <c r="A1172" s="72">
        <v>13644</v>
      </c>
      <c r="B1172" s="70"/>
      <c r="C1172" s="70"/>
      <c r="D1172" s="70"/>
      <c r="E1172" s="70"/>
      <c r="F1172" s="70"/>
      <c r="G1172" s="70"/>
      <c r="H1172" s="70">
        <v>4084</v>
      </c>
      <c r="I1172" s="70">
        <v>3536.3159880000003</v>
      </c>
      <c r="J1172" s="70">
        <v>4084</v>
      </c>
      <c r="K1172" s="70">
        <v>3536.3159880000003</v>
      </c>
    </row>
    <row r="1173" spans="1:11" x14ac:dyDescent="0.25">
      <c r="A1173" s="72">
        <v>13646</v>
      </c>
      <c r="B1173" s="70">
        <v>115070</v>
      </c>
      <c r="C1173" s="70">
        <v>116811.021484</v>
      </c>
      <c r="D1173" s="70"/>
      <c r="E1173" s="70"/>
      <c r="F1173" s="70"/>
      <c r="G1173" s="70"/>
      <c r="H1173" s="70"/>
      <c r="I1173" s="70"/>
      <c r="J1173" s="70">
        <v>115070</v>
      </c>
      <c r="K1173" s="70">
        <v>116811.021484</v>
      </c>
    </row>
    <row r="1174" spans="1:11" x14ac:dyDescent="0.25">
      <c r="A1174" s="72">
        <v>13647</v>
      </c>
      <c r="B1174" s="70"/>
      <c r="C1174" s="70"/>
      <c r="D1174" s="70">
        <v>11028</v>
      </c>
      <c r="E1174" s="70">
        <v>9429.7462779999987</v>
      </c>
      <c r="F1174" s="70"/>
      <c r="G1174" s="70"/>
      <c r="H1174" s="70"/>
      <c r="I1174" s="70"/>
      <c r="J1174" s="70">
        <v>11028</v>
      </c>
      <c r="K1174" s="70">
        <v>9429.7462779999987</v>
      </c>
    </row>
    <row r="1175" spans="1:11" x14ac:dyDescent="0.25">
      <c r="A1175" s="72">
        <v>13648</v>
      </c>
      <c r="B1175" s="70">
        <v>101967</v>
      </c>
      <c r="C1175" s="70">
        <v>102612.864747</v>
      </c>
      <c r="D1175" s="70"/>
      <c r="E1175" s="70"/>
      <c r="F1175" s="70"/>
      <c r="G1175" s="70"/>
      <c r="H1175" s="70"/>
      <c r="I1175" s="70"/>
      <c r="J1175" s="70">
        <v>101967</v>
      </c>
      <c r="K1175" s="70">
        <v>102612.864747</v>
      </c>
    </row>
    <row r="1176" spans="1:11" x14ac:dyDescent="0.25">
      <c r="A1176" s="72">
        <v>13649</v>
      </c>
      <c r="B1176" s="70">
        <v>109363</v>
      </c>
      <c r="C1176" s="70">
        <v>107769.430664</v>
      </c>
      <c r="D1176" s="70"/>
      <c r="E1176" s="70"/>
      <c r="F1176" s="70"/>
      <c r="G1176" s="70"/>
      <c r="H1176" s="70"/>
      <c r="I1176" s="70"/>
      <c r="J1176" s="70">
        <v>109363</v>
      </c>
      <c r="K1176" s="70">
        <v>107769.430664</v>
      </c>
    </row>
    <row r="1177" spans="1:11" x14ac:dyDescent="0.25">
      <c r="A1177" s="72">
        <v>13651</v>
      </c>
      <c r="B1177" s="70"/>
      <c r="C1177" s="70"/>
      <c r="D1177" s="70">
        <v>7008</v>
      </c>
      <c r="E1177" s="70">
        <v>13575.574829000001</v>
      </c>
      <c r="F1177" s="70"/>
      <c r="G1177" s="70"/>
      <c r="H1177" s="70"/>
      <c r="I1177" s="70"/>
      <c r="J1177" s="70">
        <v>7008</v>
      </c>
      <c r="K1177" s="70">
        <v>13575.574829000001</v>
      </c>
    </row>
    <row r="1178" spans="1:11" x14ac:dyDescent="0.25">
      <c r="A1178" s="72">
        <v>13653</v>
      </c>
      <c r="B1178" s="70">
        <v>119729</v>
      </c>
      <c r="C1178" s="70">
        <v>114854.942383</v>
      </c>
      <c r="D1178" s="70"/>
      <c r="E1178" s="70"/>
      <c r="F1178" s="70"/>
      <c r="G1178" s="70"/>
      <c r="H1178" s="70"/>
      <c r="I1178" s="70"/>
      <c r="J1178" s="70">
        <v>119729</v>
      </c>
      <c r="K1178" s="70">
        <v>114854.942383</v>
      </c>
    </row>
    <row r="1179" spans="1:11" x14ac:dyDescent="0.25">
      <c r="A1179" s="72">
        <v>13654</v>
      </c>
      <c r="B1179" s="70"/>
      <c r="C1179" s="70"/>
      <c r="D1179" s="70">
        <v>10900</v>
      </c>
      <c r="E1179" s="70">
        <v>12465.825562</v>
      </c>
      <c r="F1179" s="70"/>
      <c r="G1179" s="70"/>
      <c r="H1179" s="70"/>
      <c r="I1179" s="70"/>
      <c r="J1179" s="70">
        <v>10900</v>
      </c>
      <c r="K1179" s="70">
        <v>12465.825562</v>
      </c>
    </row>
    <row r="1180" spans="1:11" x14ac:dyDescent="0.25">
      <c r="A1180" s="72">
        <v>13659</v>
      </c>
      <c r="B1180" s="70"/>
      <c r="C1180" s="70"/>
      <c r="D1180" s="70">
        <v>15990</v>
      </c>
      <c r="E1180" s="70">
        <v>14654.225828999999</v>
      </c>
      <c r="F1180" s="70"/>
      <c r="G1180" s="70"/>
      <c r="H1180" s="70"/>
      <c r="I1180" s="70"/>
      <c r="J1180" s="70">
        <v>15990</v>
      </c>
      <c r="K1180" s="70">
        <v>14654.225828999999</v>
      </c>
    </row>
    <row r="1181" spans="1:11" x14ac:dyDescent="0.25">
      <c r="A1181" s="72">
        <v>13660</v>
      </c>
      <c r="B1181" s="70"/>
      <c r="C1181" s="70"/>
      <c r="D1181" s="70">
        <v>17084</v>
      </c>
      <c r="E1181" s="70">
        <v>14545.791382000001</v>
      </c>
      <c r="F1181" s="70"/>
      <c r="G1181" s="70"/>
      <c r="H1181" s="70"/>
      <c r="I1181" s="70"/>
      <c r="J1181" s="70">
        <v>17084</v>
      </c>
      <c r="K1181" s="70">
        <v>14545.791382000001</v>
      </c>
    </row>
    <row r="1182" spans="1:11" x14ac:dyDescent="0.25">
      <c r="A1182" s="72">
        <v>13661</v>
      </c>
      <c r="B1182" s="70">
        <v>104746</v>
      </c>
      <c r="C1182" s="70">
        <v>105776.12890699999</v>
      </c>
      <c r="D1182" s="70"/>
      <c r="E1182" s="70"/>
      <c r="F1182" s="70"/>
      <c r="G1182" s="70"/>
      <c r="H1182" s="70"/>
      <c r="I1182" s="70"/>
      <c r="J1182" s="70">
        <v>104746</v>
      </c>
      <c r="K1182" s="70">
        <v>105776.12890699999</v>
      </c>
    </row>
    <row r="1183" spans="1:11" x14ac:dyDescent="0.25">
      <c r="A1183" s="72">
        <v>13662</v>
      </c>
      <c r="B1183" s="70">
        <v>120162</v>
      </c>
      <c r="C1183" s="70">
        <v>113713.866211</v>
      </c>
      <c r="D1183" s="70"/>
      <c r="E1183" s="70"/>
      <c r="F1183" s="70"/>
      <c r="G1183" s="70"/>
      <c r="H1183" s="70"/>
      <c r="I1183" s="70"/>
      <c r="J1183" s="70">
        <v>120162</v>
      </c>
      <c r="K1183" s="70">
        <v>113713.866211</v>
      </c>
    </row>
    <row r="1184" spans="1:11" x14ac:dyDescent="0.25">
      <c r="A1184" s="72">
        <v>13664</v>
      </c>
      <c r="B1184" s="70">
        <v>130370</v>
      </c>
      <c r="C1184" s="70">
        <v>120321.925781</v>
      </c>
      <c r="D1184" s="70"/>
      <c r="E1184" s="70"/>
      <c r="F1184" s="70"/>
      <c r="G1184" s="70"/>
      <c r="H1184" s="70"/>
      <c r="I1184" s="70"/>
      <c r="J1184" s="70">
        <v>130370</v>
      </c>
      <c r="K1184" s="70">
        <v>120321.925781</v>
      </c>
    </row>
    <row r="1185" spans="1:11" x14ac:dyDescent="0.25">
      <c r="A1185" s="72">
        <v>13668</v>
      </c>
      <c r="B1185" s="70"/>
      <c r="C1185" s="70"/>
      <c r="D1185" s="70">
        <v>8730</v>
      </c>
      <c r="E1185" s="70">
        <v>8590.6321100000005</v>
      </c>
      <c r="F1185" s="70"/>
      <c r="G1185" s="70"/>
      <c r="H1185" s="70"/>
      <c r="I1185" s="70"/>
      <c r="J1185" s="70">
        <v>8730</v>
      </c>
      <c r="K1185" s="70">
        <v>8590.6321100000005</v>
      </c>
    </row>
    <row r="1186" spans="1:11" x14ac:dyDescent="0.25">
      <c r="A1186" s="72">
        <v>13670</v>
      </c>
      <c r="B1186" s="70"/>
      <c r="C1186" s="70"/>
      <c r="D1186" s="70"/>
      <c r="E1186" s="70"/>
      <c r="F1186" s="70">
        <v>26985</v>
      </c>
      <c r="G1186" s="70">
        <v>27190.404694000001</v>
      </c>
      <c r="H1186" s="70"/>
      <c r="I1186" s="70"/>
      <c r="J1186" s="70">
        <v>26985</v>
      </c>
      <c r="K1186" s="70">
        <v>27190.404694000001</v>
      </c>
    </row>
    <row r="1187" spans="1:11" x14ac:dyDescent="0.25">
      <c r="A1187" s="72">
        <v>13672</v>
      </c>
      <c r="B1187" s="70">
        <v>111705</v>
      </c>
      <c r="C1187" s="70">
        <v>104901.986817</v>
      </c>
      <c r="D1187" s="70"/>
      <c r="E1187" s="70"/>
      <c r="F1187" s="70"/>
      <c r="G1187" s="70"/>
      <c r="H1187" s="70"/>
      <c r="I1187" s="70"/>
      <c r="J1187" s="70">
        <v>111705</v>
      </c>
      <c r="K1187" s="70">
        <v>104901.986817</v>
      </c>
    </row>
    <row r="1188" spans="1:11" x14ac:dyDescent="0.25">
      <c r="A1188" s="72">
        <v>13673</v>
      </c>
      <c r="B1188" s="70">
        <v>115177</v>
      </c>
      <c r="C1188" s="70">
        <v>111731.280273</v>
      </c>
      <c r="D1188" s="70"/>
      <c r="E1188" s="70"/>
      <c r="F1188" s="70"/>
      <c r="G1188" s="70"/>
      <c r="H1188" s="70"/>
      <c r="I1188" s="70"/>
      <c r="J1188" s="70">
        <v>115177</v>
      </c>
      <c r="K1188" s="70">
        <v>111731.280273</v>
      </c>
    </row>
    <row r="1189" spans="1:11" x14ac:dyDescent="0.25">
      <c r="A1189" s="72">
        <v>13722</v>
      </c>
      <c r="B1189" s="70"/>
      <c r="C1189" s="70"/>
      <c r="D1189" s="70"/>
      <c r="E1189" s="70"/>
      <c r="F1189" s="70"/>
      <c r="G1189" s="70"/>
      <c r="H1189" s="70">
        <v>3200</v>
      </c>
      <c r="I1189" s="70">
        <v>2959.9458420000001</v>
      </c>
      <c r="J1189" s="70">
        <v>3200</v>
      </c>
      <c r="K1189" s="70">
        <v>2959.9458420000001</v>
      </c>
    </row>
    <row r="1190" spans="1:11" x14ac:dyDescent="0.25">
      <c r="A1190" s="72">
        <v>13728</v>
      </c>
      <c r="B1190" s="70"/>
      <c r="C1190" s="70"/>
      <c r="D1190" s="70"/>
      <c r="E1190" s="70"/>
      <c r="F1190" s="70">
        <v>26874</v>
      </c>
      <c r="G1190" s="70">
        <v>28648.358002000001</v>
      </c>
      <c r="H1190" s="70"/>
      <c r="I1190" s="70"/>
      <c r="J1190" s="70">
        <v>26874</v>
      </c>
      <c r="K1190" s="70">
        <v>28648.358002000001</v>
      </c>
    </row>
    <row r="1191" spans="1:11" x14ac:dyDescent="0.25">
      <c r="A1191" s="72">
        <v>13748</v>
      </c>
      <c r="B1191" s="70"/>
      <c r="C1191" s="70"/>
      <c r="D1191" s="70"/>
      <c r="E1191" s="70"/>
      <c r="F1191" s="70">
        <v>15400</v>
      </c>
      <c r="G1191" s="70">
        <v>10706.850033000001</v>
      </c>
      <c r="H1191" s="70"/>
      <c r="I1191" s="70"/>
      <c r="J1191" s="70">
        <v>15400</v>
      </c>
      <c r="K1191" s="70">
        <v>10706.850033000001</v>
      </c>
    </row>
    <row r="1192" spans="1:11" x14ac:dyDescent="0.25">
      <c r="A1192" s="72">
        <v>13783</v>
      </c>
      <c r="B1192" s="70"/>
      <c r="C1192" s="70"/>
      <c r="D1192" s="70"/>
      <c r="E1192" s="70"/>
      <c r="F1192" s="70"/>
      <c r="G1192" s="70"/>
      <c r="H1192" s="70">
        <v>7200</v>
      </c>
      <c r="I1192" s="70">
        <v>2574.2567530000001</v>
      </c>
      <c r="J1192" s="70">
        <v>7200</v>
      </c>
      <c r="K1192" s="70">
        <v>2574.2567530000001</v>
      </c>
    </row>
    <row r="1193" spans="1:11" x14ac:dyDescent="0.25">
      <c r="A1193" s="72">
        <v>13847</v>
      </c>
      <c r="B1193" s="70"/>
      <c r="C1193" s="70"/>
      <c r="D1193" s="70"/>
      <c r="E1193" s="70"/>
      <c r="F1193" s="70"/>
      <c r="G1193" s="70"/>
      <c r="H1193" s="70">
        <v>20400</v>
      </c>
      <c r="I1193" s="70">
        <v>14077.338735999998</v>
      </c>
      <c r="J1193" s="70">
        <v>20400</v>
      </c>
      <c r="K1193" s="70">
        <v>14077.338735999998</v>
      </c>
    </row>
    <row r="1194" spans="1:11" x14ac:dyDescent="0.25">
      <c r="A1194" s="72">
        <v>13851</v>
      </c>
      <c r="B1194" s="70"/>
      <c r="C1194" s="70"/>
      <c r="D1194" s="70"/>
      <c r="E1194" s="70"/>
      <c r="F1194" s="70"/>
      <c r="G1194" s="70"/>
      <c r="H1194" s="70">
        <v>21100</v>
      </c>
      <c r="I1194" s="70">
        <v>18320.679640999999</v>
      </c>
      <c r="J1194" s="70">
        <v>21100</v>
      </c>
      <c r="K1194" s="70">
        <v>18320.679640999999</v>
      </c>
    </row>
    <row r="1195" spans="1:11" x14ac:dyDescent="0.25">
      <c r="A1195" s="72">
        <v>13853</v>
      </c>
      <c r="B1195" s="70"/>
      <c r="C1195" s="70"/>
      <c r="D1195" s="70"/>
      <c r="E1195" s="70"/>
      <c r="F1195" s="70">
        <v>19500</v>
      </c>
      <c r="G1195" s="70">
        <v>17956.366149999998</v>
      </c>
      <c r="H1195" s="70"/>
      <c r="I1195" s="70"/>
      <c r="J1195" s="70">
        <v>19500</v>
      </c>
      <c r="K1195" s="70">
        <v>17956.366149999998</v>
      </c>
    </row>
    <row r="1196" spans="1:11" x14ac:dyDescent="0.25">
      <c r="A1196" s="72">
        <v>13861</v>
      </c>
      <c r="B1196" s="70">
        <v>102812</v>
      </c>
      <c r="C1196" s="70">
        <v>105390.141602</v>
      </c>
      <c r="D1196" s="70"/>
      <c r="E1196" s="70"/>
      <c r="F1196" s="70"/>
      <c r="G1196" s="70"/>
      <c r="H1196" s="70"/>
      <c r="I1196" s="70"/>
      <c r="J1196" s="70">
        <v>102812</v>
      </c>
      <c r="K1196" s="70">
        <v>105390.141602</v>
      </c>
    </row>
    <row r="1197" spans="1:11" x14ac:dyDescent="0.25">
      <c r="A1197" s="72">
        <v>13869</v>
      </c>
      <c r="B1197" s="70">
        <v>99175</v>
      </c>
      <c r="C1197" s="70">
        <v>104508.120606</v>
      </c>
      <c r="D1197" s="70"/>
      <c r="E1197" s="70"/>
      <c r="F1197" s="70"/>
      <c r="G1197" s="70"/>
      <c r="H1197" s="70"/>
      <c r="I1197" s="70"/>
      <c r="J1197" s="70">
        <v>99175</v>
      </c>
      <c r="K1197" s="70">
        <v>104508.120606</v>
      </c>
    </row>
    <row r="1198" spans="1:11" x14ac:dyDescent="0.25">
      <c r="A1198" s="72">
        <v>13926</v>
      </c>
      <c r="B1198" s="70"/>
      <c r="C1198" s="70"/>
      <c r="D1198" s="70"/>
      <c r="E1198" s="70"/>
      <c r="F1198" s="70"/>
      <c r="G1198" s="70"/>
      <c r="H1198" s="70">
        <v>5346</v>
      </c>
      <c r="I1198" s="70">
        <v>5144.5994950000004</v>
      </c>
      <c r="J1198" s="70">
        <v>5346</v>
      </c>
      <c r="K1198" s="70">
        <v>5144.5994950000004</v>
      </c>
    </row>
    <row r="1199" spans="1:11" x14ac:dyDescent="0.25">
      <c r="A1199" s="72">
        <v>13929</v>
      </c>
      <c r="B1199" s="70"/>
      <c r="C1199" s="70"/>
      <c r="D1199" s="70"/>
      <c r="E1199" s="70"/>
      <c r="F1199" s="70"/>
      <c r="G1199" s="70"/>
      <c r="H1199" s="70">
        <v>8041</v>
      </c>
      <c r="I1199" s="70">
        <v>3285.5793869999998</v>
      </c>
      <c r="J1199" s="70">
        <v>8041</v>
      </c>
      <c r="K1199" s="70">
        <v>3285.5793869999998</v>
      </c>
    </row>
    <row r="1200" spans="1:11" x14ac:dyDescent="0.25">
      <c r="A1200" s="72">
        <v>13938</v>
      </c>
      <c r="B1200" s="70"/>
      <c r="C1200" s="70"/>
      <c r="D1200" s="70"/>
      <c r="E1200" s="70"/>
      <c r="F1200" s="70"/>
      <c r="G1200" s="70"/>
      <c r="H1200" s="70">
        <v>1800</v>
      </c>
      <c r="I1200" s="70">
        <v>2070.4657649999999</v>
      </c>
      <c r="J1200" s="70">
        <v>1800</v>
      </c>
      <c r="K1200" s="70">
        <v>2070.4657649999999</v>
      </c>
    </row>
    <row r="1201" spans="1:11" x14ac:dyDescent="0.25">
      <c r="A1201" s="72">
        <v>13939</v>
      </c>
      <c r="B1201" s="70"/>
      <c r="C1201" s="70"/>
      <c r="D1201" s="70"/>
      <c r="E1201" s="70"/>
      <c r="F1201" s="70">
        <v>21024</v>
      </c>
      <c r="G1201" s="70">
        <v>12075.55961</v>
      </c>
      <c r="H1201" s="70"/>
      <c r="I1201" s="70"/>
      <c r="J1201" s="70">
        <v>21024</v>
      </c>
      <c r="K1201" s="70">
        <v>12075.55961</v>
      </c>
    </row>
    <row r="1202" spans="1:11" x14ac:dyDescent="0.25">
      <c r="A1202" s="72">
        <v>13944</v>
      </c>
      <c r="B1202" s="70"/>
      <c r="C1202" s="70"/>
      <c r="D1202" s="70"/>
      <c r="E1202" s="70"/>
      <c r="F1202" s="70"/>
      <c r="G1202" s="70"/>
      <c r="H1202" s="70">
        <v>2347</v>
      </c>
      <c r="I1202" s="70">
        <v>137.069795</v>
      </c>
      <c r="J1202" s="70">
        <v>2347</v>
      </c>
      <c r="K1202" s="70">
        <v>137.069795</v>
      </c>
    </row>
    <row r="1203" spans="1:11" x14ac:dyDescent="0.25">
      <c r="A1203" s="72">
        <v>14072</v>
      </c>
      <c r="B1203" s="70"/>
      <c r="C1203" s="70"/>
      <c r="D1203" s="70"/>
      <c r="E1203" s="70"/>
      <c r="F1203" s="70">
        <v>38300</v>
      </c>
      <c r="G1203" s="70">
        <v>32375.948914000001</v>
      </c>
      <c r="H1203" s="70"/>
      <c r="I1203" s="70"/>
      <c r="J1203" s="70">
        <v>38300</v>
      </c>
      <c r="K1203" s="70">
        <v>32375.948914000001</v>
      </c>
    </row>
    <row r="1204" spans="1:11" x14ac:dyDescent="0.25">
      <c r="A1204" s="72">
        <v>14107</v>
      </c>
      <c r="B1204" s="70"/>
      <c r="C1204" s="70"/>
      <c r="D1204" s="70"/>
      <c r="E1204" s="70"/>
      <c r="F1204" s="70"/>
      <c r="G1204" s="70"/>
      <c r="H1204" s="70">
        <v>2500</v>
      </c>
      <c r="I1204" s="70">
        <v>5372.7545390000005</v>
      </c>
      <c r="J1204" s="70">
        <v>2500</v>
      </c>
      <c r="K1204" s="70">
        <v>5372.7545390000005</v>
      </c>
    </row>
    <row r="1205" spans="1:11" x14ac:dyDescent="0.25">
      <c r="A1205" s="72">
        <v>14117</v>
      </c>
      <c r="B1205" s="70"/>
      <c r="C1205" s="70"/>
      <c r="D1205" s="70"/>
      <c r="E1205" s="70"/>
      <c r="F1205" s="70">
        <v>4800</v>
      </c>
      <c r="G1205" s="70">
        <v>6428.8140779999994</v>
      </c>
      <c r="H1205" s="70"/>
      <c r="I1205" s="70"/>
      <c r="J1205" s="70">
        <v>4800</v>
      </c>
      <c r="K1205" s="70">
        <v>6428.8140779999994</v>
      </c>
    </row>
    <row r="1206" spans="1:11" x14ac:dyDescent="0.25">
      <c r="A1206" s="72">
        <v>14120</v>
      </c>
      <c r="B1206" s="70"/>
      <c r="C1206" s="70"/>
      <c r="D1206" s="70"/>
      <c r="E1206" s="70"/>
      <c r="F1206" s="70">
        <v>19700</v>
      </c>
      <c r="G1206" s="70">
        <v>7432.7048720000003</v>
      </c>
      <c r="H1206" s="70"/>
      <c r="I1206" s="70"/>
      <c r="J1206" s="70">
        <v>19700</v>
      </c>
      <c r="K1206" s="70">
        <v>7432.7048720000003</v>
      </c>
    </row>
    <row r="1207" spans="1:11" x14ac:dyDescent="0.25">
      <c r="A1207" s="72">
        <v>14125</v>
      </c>
      <c r="B1207" s="70"/>
      <c r="C1207" s="70"/>
      <c r="D1207" s="70">
        <v>6796</v>
      </c>
      <c r="E1207" s="70">
        <v>4193.8205419999995</v>
      </c>
      <c r="F1207" s="70"/>
      <c r="G1207" s="70"/>
      <c r="H1207" s="70"/>
      <c r="I1207" s="70"/>
      <c r="J1207" s="70">
        <v>6796</v>
      </c>
      <c r="K1207" s="70">
        <v>4193.8205419999995</v>
      </c>
    </row>
    <row r="1208" spans="1:11" x14ac:dyDescent="0.25">
      <c r="A1208" s="72">
        <v>14142</v>
      </c>
      <c r="B1208" s="70">
        <v>68659</v>
      </c>
      <c r="C1208" s="70">
        <v>59101.780274000004</v>
      </c>
      <c r="D1208" s="70"/>
      <c r="E1208" s="70"/>
      <c r="F1208" s="70"/>
      <c r="G1208" s="70"/>
      <c r="H1208" s="70"/>
      <c r="I1208" s="70"/>
      <c r="J1208" s="70">
        <v>68659</v>
      </c>
      <c r="K1208" s="70">
        <v>59101.780274000004</v>
      </c>
    </row>
    <row r="1209" spans="1:11" x14ac:dyDescent="0.25">
      <c r="A1209" s="72">
        <v>14143</v>
      </c>
      <c r="B1209" s="70">
        <v>64932</v>
      </c>
      <c r="C1209" s="70">
        <v>57261.552857000002</v>
      </c>
      <c r="D1209" s="70"/>
      <c r="E1209" s="70"/>
      <c r="F1209" s="70"/>
      <c r="G1209" s="70"/>
      <c r="H1209" s="70"/>
      <c r="I1209" s="70"/>
      <c r="J1209" s="70">
        <v>64932</v>
      </c>
      <c r="K1209" s="70">
        <v>57261.552857000002</v>
      </c>
    </row>
    <row r="1210" spans="1:11" x14ac:dyDescent="0.25">
      <c r="A1210" s="72">
        <v>14144</v>
      </c>
      <c r="B1210" s="70">
        <v>60968</v>
      </c>
      <c r="C1210" s="70">
        <v>51366.133301999995</v>
      </c>
      <c r="D1210" s="70"/>
      <c r="E1210" s="70"/>
      <c r="F1210" s="70"/>
      <c r="G1210" s="70"/>
      <c r="H1210" s="70"/>
      <c r="I1210" s="70"/>
      <c r="J1210" s="70">
        <v>60968</v>
      </c>
      <c r="K1210" s="70">
        <v>51366.133301999995</v>
      </c>
    </row>
    <row r="1211" spans="1:11" x14ac:dyDescent="0.25">
      <c r="A1211" s="72">
        <v>14151</v>
      </c>
      <c r="B1211" s="70">
        <v>56930</v>
      </c>
      <c r="C1211" s="70">
        <v>49771.000001000008</v>
      </c>
      <c r="D1211" s="70"/>
      <c r="E1211" s="70"/>
      <c r="F1211" s="70"/>
      <c r="G1211" s="70"/>
      <c r="H1211" s="70"/>
      <c r="I1211" s="70"/>
      <c r="J1211" s="70">
        <v>56930</v>
      </c>
      <c r="K1211" s="70">
        <v>49771.000001000008</v>
      </c>
    </row>
    <row r="1212" spans="1:11" x14ac:dyDescent="0.25">
      <c r="A1212" s="72">
        <v>14153</v>
      </c>
      <c r="B1212" s="70">
        <v>59399</v>
      </c>
      <c r="C1212" s="70">
        <v>52088.999147000002</v>
      </c>
      <c r="D1212" s="70"/>
      <c r="E1212" s="70"/>
      <c r="F1212" s="70"/>
      <c r="G1212" s="70"/>
      <c r="H1212" s="70"/>
      <c r="I1212" s="70"/>
      <c r="J1212" s="70">
        <v>59399</v>
      </c>
      <c r="K1212" s="70">
        <v>52088.999147000002</v>
      </c>
    </row>
    <row r="1213" spans="1:11" x14ac:dyDescent="0.25">
      <c r="A1213" s="72">
        <v>14155</v>
      </c>
      <c r="B1213" s="70">
        <v>53861</v>
      </c>
      <c r="C1213" s="70">
        <v>46425.361815999997</v>
      </c>
      <c r="D1213" s="70"/>
      <c r="E1213" s="70"/>
      <c r="F1213" s="70"/>
      <c r="G1213" s="70"/>
      <c r="H1213" s="70"/>
      <c r="I1213" s="70"/>
      <c r="J1213" s="70">
        <v>53861</v>
      </c>
      <c r="K1213" s="70">
        <v>46425.361815999997</v>
      </c>
    </row>
    <row r="1214" spans="1:11" x14ac:dyDescent="0.25">
      <c r="A1214" s="72">
        <v>14169</v>
      </c>
      <c r="B1214" s="70"/>
      <c r="C1214" s="70"/>
      <c r="D1214" s="70"/>
      <c r="E1214" s="70"/>
      <c r="F1214" s="70"/>
      <c r="G1214" s="70"/>
      <c r="H1214" s="70">
        <v>10111</v>
      </c>
      <c r="I1214" s="70">
        <v>12480.458473999999</v>
      </c>
      <c r="J1214" s="70">
        <v>10111</v>
      </c>
      <c r="K1214" s="70">
        <v>12480.458473999999</v>
      </c>
    </row>
    <row r="1215" spans="1:11" x14ac:dyDescent="0.25">
      <c r="A1215" s="72">
        <v>14174</v>
      </c>
      <c r="B1215" s="70"/>
      <c r="C1215" s="70"/>
      <c r="D1215" s="70"/>
      <c r="E1215" s="70"/>
      <c r="F1215" s="70"/>
      <c r="G1215" s="70"/>
      <c r="H1215" s="70">
        <v>12147</v>
      </c>
      <c r="I1215" s="70">
        <v>6302.6716029999998</v>
      </c>
      <c r="J1215" s="70">
        <v>12147</v>
      </c>
      <c r="K1215" s="70">
        <v>6302.6716029999998</v>
      </c>
    </row>
    <row r="1216" spans="1:11" x14ac:dyDescent="0.25">
      <c r="A1216" s="72">
        <v>14176</v>
      </c>
      <c r="B1216" s="70">
        <v>57418</v>
      </c>
      <c r="C1216" s="70">
        <v>54182.286620999999</v>
      </c>
      <c r="D1216" s="70"/>
      <c r="E1216" s="70"/>
      <c r="F1216" s="70"/>
      <c r="G1216" s="70"/>
      <c r="H1216" s="70"/>
      <c r="I1216" s="70"/>
      <c r="J1216" s="70">
        <v>57418</v>
      </c>
      <c r="K1216" s="70">
        <v>54182.286620999999</v>
      </c>
    </row>
    <row r="1217" spans="1:11" x14ac:dyDescent="0.25">
      <c r="A1217" s="72">
        <v>14180</v>
      </c>
      <c r="B1217" s="70"/>
      <c r="C1217" s="70"/>
      <c r="D1217" s="70"/>
      <c r="E1217" s="70"/>
      <c r="F1217" s="70">
        <v>16143</v>
      </c>
      <c r="G1217" s="70">
        <v>13450.27527</v>
      </c>
      <c r="H1217" s="70"/>
      <c r="I1217" s="70"/>
      <c r="J1217" s="70">
        <v>16143</v>
      </c>
      <c r="K1217" s="70">
        <v>13450.27527</v>
      </c>
    </row>
    <row r="1218" spans="1:11" x14ac:dyDescent="0.25">
      <c r="A1218" s="72">
        <v>14196</v>
      </c>
      <c r="B1218" s="70"/>
      <c r="C1218" s="70"/>
      <c r="D1218" s="70"/>
      <c r="E1218" s="70"/>
      <c r="F1218" s="70">
        <v>10900</v>
      </c>
      <c r="G1218" s="70">
        <v>4566.1707919999999</v>
      </c>
      <c r="H1218" s="70"/>
      <c r="I1218" s="70"/>
      <c r="J1218" s="70">
        <v>10900</v>
      </c>
      <c r="K1218" s="70">
        <v>4566.1707919999999</v>
      </c>
    </row>
    <row r="1219" spans="1:11" x14ac:dyDescent="0.25">
      <c r="A1219" s="72">
        <v>14201</v>
      </c>
      <c r="B1219" s="70"/>
      <c r="C1219" s="70"/>
      <c r="D1219" s="70"/>
      <c r="E1219" s="70"/>
      <c r="F1219" s="70">
        <v>13800</v>
      </c>
      <c r="G1219" s="70">
        <v>14609.568206</v>
      </c>
      <c r="H1219" s="70"/>
      <c r="I1219" s="70"/>
      <c r="J1219" s="70">
        <v>13800</v>
      </c>
      <c r="K1219" s="70">
        <v>14609.568206</v>
      </c>
    </row>
    <row r="1220" spans="1:11" x14ac:dyDescent="0.25">
      <c r="A1220" s="72">
        <v>14207</v>
      </c>
      <c r="B1220" s="70"/>
      <c r="C1220" s="70"/>
      <c r="D1220" s="70"/>
      <c r="E1220" s="70"/>
      <c r="F1220" s="70"/>
      <c r="G1220" s="70"/>
      <c r="H1220" s="70">
        <v>23500</v>
      </c>
      <c r="I1220" s="70">
        <v>20973.183273000002</v>
      </c>
      <c r="J1220" s="70">
        <v>23500</v>
      </c>
      <c r="K1220" s="70">
        <v>20973.183273000002</v>
      </c>
    </row>
    <row r="1221" spans="1:11" x14ac:dyDescent="0.25">
      <c r="A1221" s="72">
        <v>14215</v>
      </c>
      <c r="B1221" s="70"/>
      <c r="C1221" s="70"/>
      <c r="D1221" s="70">
        <v>8974</v>
      </c>
      <c r="E1221" s="70">
        <v>5073.7594599999993</v>
      </c>
      <c r="F1221" s="70"/>
      <c r="G1221" s="70"/>
      <c r="H1221" s="70"/>
      <c r="I1221" s="70"/>
      <c r="J1221" s="70">
        <v>8974</v>
      </c>
      <c r="K1221" s="70">
        <v>5073.7594599999993</v>
      </c>
    </row>
    <row r="1222" spans="1:11" x14ac:dyDescent="0.25">
      <c r="A1222" s="72">
        <v>14216</v>
      </c>
      <c r="B1222" s="70"/>
      <c r="C1222" s="70"/>
      <c r="D1222" s="70"/>
      <c r="E1222" s="70"/>
      <c r="F1222" s="70"/>
      <c r="G1222" s="70"/>
      <c r="H1222" s="70">
        <v>11952</v>
      </c>
      <c r="I1222" s="70">
        <v>10193.521815</v>
      </c>
      <c r="J1222" s="70">
        <v>11952</v>
      </c>
      <c r="K1222" s="70">
        <v>10193.521815</v>
      </c>
    </row>
    <row r="1223" spans="1:11" x14ac:dyDescent="0.25">
      <c r="A1223" s="72">
        <v>14223</v>
      </c>
      <c r="B1223" s="70"/>
      <c r="C1223" s="70"/>
      <c r="D1223" s="70"/>
      <c r="E1223" s="70"/>
      <c r="F1223" s="70"/>
      <c r="G1223" s="70"/>
      <c r="H1223" s="70">
        <v>2600</v>
      </c>
      <c r="I1223" s="70">
        <v>2727.9119380000002</v>
      </c>
      <c r="J1223" s="70">
        <v>2600</v>
      </c>
      <c r="K1223" s="70">
        <v>2727.9119380000002</v>
      </c>
    </row>
    <row r="1224" spans="1:11" x14ac:dyDescent="0.25">
      <c r="A1224" s="72">
        <v>14232</v>
      </c>
      <c r="B1224" s="70">
        <v>42674</v>
      </c>
      <c r="C1224" s="70">
        <v>43026.740722999995</v>
      </c>
      <c r="D1224" s="70"/>
      <c r="E1224" s="70"/>
      <c r="F1224" s="70"/>
      <c r="G1224" s="70"/>
      <c r="H1224" s="70"/>
      <c r="I1224" s="70"/>
      <c r="J1224" s="70">
        <v>42674</v>
      </c>
      <c r="K1224" s="70">
        <v>43026.740722999995</v>
      </c>
    </row>
    <row r="1225" spans="1:11" x14ac:dyDescent="0.25">
      <c r="A1225" s="72">
        <v>14233</v>
      </c>
      <c r="B1225" s="70"/>
      <c r="C1225" s="70"/>
      <c r="D1225" s="70">
        <v>25329</v>
      </c>
      <c r="E1225" s="70">
        <v>23649.089478999998</v>
      </c>
      <c r="F1225" s="70"/>
      <c r="G1225" s="70"/>
      <c r="H1225" s="70"/>
      <c r="I1225" s="70"/>
      <c r="J1225" s="70">
        <v>25329</v>
      </c>
      <c r="K1225" s="70">
        <v>23649.089478999998</v>
      </c>
    </row>
    <row r="1226" spans="1:11" x14ac:dyDescent="0.25">
      <c r="A1226" s="72">
        <v>14237</v>
      </c>
      <c r="B1226" s="70"/>
      <c r="C1226" s="70"/>
      <c r="D1226" s="70"/>
      <c r="E1226" s="70"/>
      <c r="F1226" s="70">
        <v>18000</v>
      </c>
      <c r="G1226" s="70">
        <v>18916.694090999998</v>
      </c>
      <c r="H1226" s="70"/>
      <c r="I1226" s="70"/>
      <c r="J1226" s="70">
        <v>18000</v>
      </c>
      <c r="K1226" s="70">
        <v>18916.694090999998</v>
      </c>
    </row>
    <row r="1227" spans="1:11" x14ac:dyDescent="0.25">
      <c r="A1227" s="72">
        <v>14245</v>
      </c>
      <c r="B1227" s="70"/>
      <c r="C1227" s="70"/>
      <c r="D1227" s="70">
        <v>9191</v>
      </c>
      <c r="E1227" s="70">
        <v>10786.386291999999</v>
      </c>
      <c r="F1227" s="70"/>
      <c r="G1227" s="70"/>
      <c r="H1227" s="70"/>
      <c r="I1227" s="70"/>
      <c r="J1227" s="70">
        <v>9191</v>
      </c>
      <c r="K1227" s="70">
        <v>10786.386291999999</v>
      </c>
    </row>
    <row r="1228" spans="1:11" x14ac:dyDescent="0.25">
      <c r="A1228" s="72">
        <v>14246</v>
      </c>
      <c r="B1228" s="70">
        <v>118688</v>
      </c>
      <c r="C1228" s="70">
        <v>118191.672852</v>
      </c>
      <c r="D1228" s="70"/>
      <c r="E1228" s="70"/>
      <c r="F1228" s="70"/>
      <c r="G1228" s="70"/>
      <c r="H1228" s="70"/>
      <c r="I1228" s="70"/>
      <c r="J1228" s="70">
        <v>118688</v>
      </c>
      <c r="K1228" s="70">
        <v>118191.672852</v>
      </c>
    </row>
    <row r="1229" spans="1:11" x14ac:dyDescent="0.25">
      <c r="A1229" s="72">
        <v>14247</v>
      </c>
      <c r="B1229" s="70">
        <v>100343</v>
      </c>
      <c r="C1229" s="70">
        <v>107157.80566500001</v>
      </c>
      <c r="D1229" s="70"/>
      <c r="E1229" s="70"/>
      <c r="F1229" s="70"/>
      <c r="G1229" s="70"/>
      <c r="H1229" s="70"/>
      <c r="I1229" s="70"/>
      <c r="J1229" s="70">
        <v>100343</v>
      </c>
      <c r="K1229" s="70">
        <v>107157.80566500001</v>
      </c>
    </row>
    <row r="1230" spans="1:11" x14ac:dyDescent="0.25">
      <c r="A1230" s="72">
        <v>14248</v>
      </c>
      <c r="B1230" s="70">
        <v>87822</v>
      </c>
      <c r="C1230" s="70">
        <v>119226.45703200001</v>
      </c>
      <c r="D1230" s="70"/>
      <c r="E1230" s="70"/>
      <c r="F1230" s="70"/>
      <c r="G1230" s="70"/>
      <c r="H1230" s="70"/>
      <c r="I1230" s="70"/>
      <c r="J1230" s="70">
        <v>87822</v>
      </c>
      <c r="K1230" s="70">
        <v>119226.45703200001</v>
      </c>
    </row>
    <row r="1231" spans="1:11" x14ac:dyDescent="0.25">
      <c r="A1231" s="72">
        <v>14251</v>
      </c>
      <c r="B1231" s="70"/>
      <c r="C1231" s="70"/>
      <c r="D1231" s="70"/>
      <c r="E1231" s="70"/>
      <c r="F1231" s="70">
        <v>41882</v>
      </c>
      <c r="G1231" s="70">
        <v>15289.49121</v>
      </c>
      <c r="H1231" s="70"/>
      <c r="I1231" s="70"/>
      <c r="J1231" s="70">
        <v>41882</v>
      </c>
      <c r="K1231" s="70">
        <v>15289.49121</v>
      </c>
    </row>
    <row r="1232" spans="1:11" x14ac:dyDescent="0.25">
      <c r="A1232" s="72">
        <v>14254</v>
      </c>
      <c r="B1232" s="70"/>
      <c r="C1232" s="70"/>
      <c r="D1232" s="70">
        <v>1454</v>
      </c>
      <c r="E1232" s="70">
        <v>5262.2736970000005</v>
      </c>
      <c r="F1232" s="70"/>
      <c r="G1232" s="70"/>
      <c r="H1232" s="70"/>
      <c r="I1232" s="70"/>
      <c r="J1232" s="70">
        <v>1454</v>
      </c>
      <c r="K1232" s="70">
        <v>5262.2736970000005</v>
      </c>
    </row>
    <row r="1233" spans="1:11" x14ac:dyDescent="0.25">
      <c r="A1233" s="72">
        <v>14255</v>
      </c>
      <c r="B1233" s="70">
        <v>85924</v>
      </c>
      <c r="C1233" s="70">
        <v>97859.224608999997</v>
      </c>
      <c r="D1233" s="70"/>
      <c r="E1233" s="70"/>
      <c r="F1233" s="70"/>
      <c r="G1233" s="70"/>
      <c r="H1233" s="70"/>
      <c r="I1233" s="70"/>
      <c r="J1233" s="70">
        <v>85924</v>
      </c>
      <c r="K1233" s="70">
        <v>97859.224608999997</v>
      </c>
    </row>
    <row r="1234" spans="1:11" x14ac:dyDescent="0.25">
      <c r="A1234" s="72">
        <v>14262</v>
      </c>
      <c r="B1234" s="70">
        <v>100409</v>
      </c>
      <c r="C1234" s="70">
        <v>107996.785644</v>
      </c>
      <c r="D1234" s="70"/>
      <c r="E1234" s="70"/>
      <c r="F1234" s="70"/>
      <c r="G1234" s="70"/>
      <c r="H1234" s="70"/>
      <c r="I1234" s="70"/>
      <c r="J1234" s="70">
        <v>100409</v>
      </c>
      <c r="K1234" s="70">
        <v>107996.785644</v>
      </c>
    </row>
    <row r="1235" spans="1:11" x14ac:dyDescent="0.25">
      <c r="A1235" s="72">
        <v>14263</v>
      </c>
      <c r="B1235" s="70">
        <v>72660</v>
      </c>
      <c r="C1235" s="70">
        <v>69459.320311999996</v>
      </c>
      <c r="D1235" s="70"/>
      <c r="E1235" s="70"/>
      <c r="F1235" s="70"/>
      <c r="G1235" s="70"/>
      <c r="H1235" s="70"/>
      <c r="I1235" s="70"/>
      <c r="J1235" s="70">
        <v>72660</v>
      </c>
      <c r="K1235" s="70">
        <v>69459.320311999996</v>
      </c>
    </row>
    <row r="1236" spans="1:11" x14ac:dyDescent="0.25">
      <c r="A1236" s="72">
        <v>14265</v>
      </c>
      <c r="B1236" s="70">
        <v>40004</v>
      </c>
      <c r="C1236" s="70">
        <v>47745.805907999995</v>
      </c>
      <c r="D1236" s="70"/>
      <c r="E1236" s="70"/>
      <c r="F1236" s="70"/>
      <c r="G1236" s="70"/>
      <c r="H1236" s="70"/>
      <c r="I1236" s="70"/>
      <c r="J1236" s="70">
        <v>40004</v>
      </c>
      <c r="K1236" s="70">
        <v>47745.805907999995</v>
      </c>
    </row>
    <row r="1237" spans="1:11" x14ac:dyDescent="0.25">
      <c r="A1237" s="72">
        <v>14286</v>
      </c>
      <c r="B1237" s="70">
        <v>64818</v>
      </c>
      <c r="C1237" s="70">
        <v>64043.228514999995</v>
      </c>
      <c r="D1237" s="70"/>
      <c r="E1237" s="70"/>
      <c r="F1237" s="70"/>
      <c r="G1237" s="70"/>
      <c r="H1237" s="70"/>
      <c r="I1237" s="70"/>
      <c r="J1237" s="70">
        <v>64818</v>
      </c>
      <c r="K1237" s="70">
        <v>64043.228514999995</v>
      </c>
    </row>
    <row r="1238" spans="1:11" x14ac:dyDescent="0.25">
      <c r="A1238" s="72">
        <v>14290</v>
      </c>
      <c r="B1238" s="70">
        <v>77963</v>
      </c>
      <c r="C1238" s="70">
        <v>68282.215576000002</v>
      </c>
      <c r="D1238" s="70"/>
      <c r="E1238" s="70"/>
      <c r="F1238" s="70"/>
      <c r="G1238" s="70"/>
      <c r="H1238" s="70"/>
      <c r="I1238" s="70"/>
      <c r="J1238" s="70">
        <v>77963</v>
      </c>
      <c r="K1238" s="70">
        <v>68282.215576000002</v>
      </c>
    </row>
    <row r="1239" spans="1:11" x14ac:dyDescent="0.25">
      <c r="A1239" s="72">
        <v>14301</v>
      </c>
      <c r="B1239" s="70"/>
      <c r="C1239" s="70"/>
      <c r="D1239" s="70"/>
      <c r="E1239" s="70"/>
      <c r="F1239" s="70">
        <v>7346</v>
      </c>
      <c r="G1239" s="70">
        <v>4551.0118120000006</v>
      </c>
      <c r="H1239" s="70"/>
      <c r="I1239" s="70"/>
      <c r="J1239" s="70">
        <v>7346</v>
      </c>
      <c r="K1239" s="70">
        <v>4551.0118120000006</v>
      </c>
    </row>
    <row r="1240" spans="1:11" x14ac:dyDescent="0.25">
      <c r="A1240" s="72">
        <v>14305</v>
      </c>
      <c r="B1240" s="70"/>
      <c r="C1240" s="70"/>
      <c r="D1240" s="70"/>
      <c r="E1240" s="70"/>
      <c r="F1240" s="70">
        <v>49828</v>
      </c>
      <c r="G1240" s="70">
        <v>30469.659790999998</v>
      </c>
      <c r="H1240" s="70"/>
      <c r="I1240" s="70"/>
      <c r="J1240" s="70">
        <v>49828</v>
      </c>
      <c r="K1240" s="70">
        <v>30469.659790999998</v>
      </c>
    </row>
    <row r="1241" spans="1:11" x14ac:dyDescent="0.25">
      <c r="A1241" s="72">
        <v>14311</v>
      </c>
      <c r="B1241" s="70"/>
      <c r="C1241" s="70"/>
      <c r="D1241" s="70"/>
      <c r="E1241" s="70"/>
      <c r="F1241" s="70">
        <v>7983</v>
      </c>
      <c r="G1241" s="70">
        <v>3460.005913</v>
      </c>
      <c r="H1241" s="70"/>
      <c r="I1241" s="70"/>
      <c r="J1241" s="70">
        <v>7983</v>
      </c>
      <c r="K1241" s="70">
        <v>3460.005913</v>
      </c>
    </row>
    <row r="1242" spans="1:11" x14ac:dyDescent="0.25">
      <c r="A1242" s="72">
        <v>14313</v>
      </c>
      <c r="B1242" s="70"/>
      <c r="C1242" s="70"/>
      <c r="D1242" s="70"/>
      <c r="E1242" s="70"/>
      <c r="F1242" s="70">
        <v>8914</v>
      </c>
      <c r="G1242" s="70">
        <v>14212.790702999999</v>
      </c>
      <c r="H1242" s="70"/>
      <c r="I1242" s="70"/>
      <c r="J1242" s="70">
        <v>8914</v>
      </c>
      <c r="K1242" s="70">
        <v>14212.790702999999</v>
      </c>
    </row>
    <row r="1243" spans="1:11" x14ac:dyDescent="0.25">
      <c r="A1243" s="72">
        <v>14383</v>
      </c>
      <c r="B1243" s="70">
        <v>148338</v>
      </c>
      <c r="C1243" s="70">
        <v>141657.884765</v>
      </c>
      <c r="D1243" s="70"/>
      <c r="E1243" s="70"/>
      <c r="F1243" s="70"/>
      <c r="G1243" s="70"/>
      <c r="H1243" s="70"/>
      <c r="I1243" s="70"/>
      <c r="J1243" s="70">
        <v>148338</v>
      </c>
      <c r="K1243" s="70">
        <v>141657.884765</v>
      </c>
    </row>
    <row r="1244" spans="1:11" x14ac:dyDescent="0.25">
      <c r="A1244" s="72">
        <v>14384</v>
      </c>
      <c r="B1244" s="70">
        <v>130140</v>
      </c>
      <c r="C1244" s="70">
        <v>144656.63037</v>
      </c>
      <c r="D1244" s="70"/>
      <c r="E1244" s="70"/>
      <c r="F1244" s="70"/>
      <c r="G1244" s="70"/>
      <c r="H1244" s="70"/>
      <c r="I1244" s="70"/>
      <c r="J1244" s="70">
        <v>130140</v>
      </c>
      <c r="K1244" s="70">
        <v>144656.63037</v>
      </c>
    </row>
    <row r="1245" spans="1:11" x14ac:dyDescent="0.25">
      <c r="A1245" s="72">
        <v>14386</v>
      </c>
      <c r="B1245" s="70">
        <v>126253</v>
      </c>
      <c r="C1245" s="70">
        <v>130197.726563</v>
      </c>
      <c r="D1245" s="70"/>
      <c r="E1245" s="70"/>
      <c r="F1245" s="70"/>
      <c r="G1245" s="70"/>
      <c r="H1245" s="70"/>
      <c r="I1245" s="70"/>
      <c r="J1245" s="70">
        <v>126253</v>
      </c>
      <c r="K1245" s="70">
        <v>130197.726563</v>
      </c>
    </row>
    <row r="1246" spans="1:11" x14ac:dyDescent="0.25">
      <c r="A1246" s="72">
        <v>14393</v>
      </c>
      <c r="B1246" s="70"/>
      <c r="C1246" s="70"/>
      <c r="D1246" s="70">
        <v>15974</v>
      </c>
      <c r="E1246" s="70">
        <v>15295.169372999999</v>
      </c>
      <c r="F1246" s="70"/>
      <c r="G1246" s="70"/>
      <c r="H1246" s="70"/>
      <c r="I1246" s="70"/>
      <c r="J1246" s="70">
        <v>15974</v>
      </c>
      <c r="K1246" s="70">
        <v>15295.169372999999</v>
      </c>
    </row>
    <row r="1247" spans="1:11" x14ac:dyDescent="0.25">
      <c r="A1247" s="72">
        <v>14394</v>
      </c>
      <c r="B1247" s="70"/>
      <c r="C1247" s="70"/>
      <c r="D1247" s="70">
        <v>19662</v>
      </c>
      <c r="E1247" s="70">
        <v>14340.944366</v>
      </c>
      <c r="F1247" s="70"/>
      <c r="G1247" s="70"/>
      <c r="H1247" s="70"/>
      <c r="I1247" s="70"/>
      <c r="J1247" s="70">
        <v>19662</v>
      </c>
      <c r="K1247" s="70">
        <v>14340.944366</v>
      </c>
    </row>
    <row r="1248" spans="1:11" x14ac:dyDescent="0.25">
      <c r="A1248" s="72">
        <v>14397</v>
      </c>
      <c r="B1248" s="70">
        <v>148340</v>
      </c>
      <c r="C1248" s="70">
        <v>140068.11669900001</v>
      </c>
      <c r="D1248" s="70"/>
      <c r="E1248" s="70"/>
      <c r="F1248" s="70"/>
      <c r="G1248" s="70"/>
      <c r="H1248" s="70"/>
      <c r="I1248" s="70"/>
      <c r="J1248" s="70">
        <v>148340</v>
      </c>
      <c r="K1248" s="70">
        <v>140068.11669900001</v>
      </c>
    </row>
    <row r="1249" spans="1:11" x14ac:dyDescent="0.25">
      <c r="A1249" s="72">
        <v>14398</v>
      </c>
      <c r="B1249" s="70"/>
      <c r="C1249" s="70"/>
      <c r="D1249" s="70">
        <v>11170</v>
      </c>
      <c r="E1249" s="70">
        <v>12479.600281999999</v>
      </c>
      <c r="F1249" s="70"/>
      <c r="G1249" s="70"/>
      <c r="H1249" s="70"/>
      <c r="I1249" s="70"/>
      <c r="J1249" s="70">
        <v>11170</v>
      </c>
      <c r="K1249" s="70">
        <v>12479.600281999999</v>
      </c>
    </row>
    <row r="1250" spans="1:11" x14ac:dyDescent="0.25">
      <c r="A1250" s="72">
        <v>14400</v>
      </c>
      <c r="B1250" s="70">
        <v>137103</v>
      </c>
      <c r="C1250" s="70">
        <v>139475.22753899998</v>
      </c>
      <c r="D1250" s="70"/>
      <c r="E1250" s="70"/>
      <c r="F1250" s="70"/>
      <c r="G1250" s="70"/>
      <c r="H1250" s="70"/>
      <c r="I1250" s="70"/>
      <c r="J1250" s="70">
        <v>137103</v>
      </c>
      <c r="K1250" s="70">
        <v>139475.22753899998</v>
      </c>
    </row>
    <row r="1251" spans="1:11" x14ac:dyDescent="0.25">
      <c r="A1251" s="72">
        <v>14401</v>
      </c>
      <c r="B1251" s="70"/>
      <c r="C1251" s="70"/>
      <c r="D1251" s="70">
        <v>9054</v>
      </c>
      <c r="E1251" s="70">
        <v>11298.483184999999</v>
      </c>
      <c r="F1251" s="70"/>
      <c r="G1251" s="70"/>
      <c r="H1251" s="70"/>
      <c r="I1251" s="70"/>
      <c r="J1251" s="70">
        <v>9054</v>
      </c>
      <c r="K1251" s="70">
        <v>11298.483184999999</v>
      </c>
    </row>
    <row r="1252" spans="1:11" x14ac:dyDescent="0.25">
      <c r="A1252" s="72">
        <v>14402</v>
      </c>
      <c r="B1252" s="70">
        <v>137784</v>
      </c>
      <c r="C1252" s="70">
        <v>133544.388183</v>
      </c>
      <c r="D1252" s="70"/>
      <c r="E1252" s="70"/>
      <c r="F1252" s="70"/>
      <c r="G1252" s="70"/>
      <c r="H1252" s="70"/>
      <c r="I1252" s="70"/>
      <c r="J1252" s="70">
        <v>137784</v>
      </c>
      <c r="K1252" s="70">
        <v>133544.388183</v>
      </c>
    </row>
    <row r="1253" spans="1:11" x14ac:dyDescent="0.25">
      <c r="A1253" s="72">
        <v>14405</v>
      </c>
      <c r="B1253" s="70"/>
      <c r="C1253" s="70"/>
      <c r="D1253" s="70"/>
      <c r="E1253" s="70"/>
      <c r="F1253" s="70">
        <v>16767</v>
      </c>
      <c r="G1253" s="70">
        <v>19895.893792000003</v>
      </c>
      <c r="H1253" s="70"/>
      <c r="I1253" s="70"/>
      <c r="J1253" s="70">
        <v>16767</v>
      </c>
      <c r="K1253" s="70">
        <v>19895.893792000003</v>
      </c>
    </row>
    <row r="1254" spans="1:11" x14ac:dyDescent="0.25">
      <c r="A1254" s="72">
        <v>14407</v>
      </c>
      <c r="B1254" s="70">
        <v>138163</v>
      </c>
      <c r="C1254" s="70">
        <v>140503.24902400002</v>
      </c>
      <c r="D1254" s="70"/>
      <c r="E1254" s="70"/>
      <c r="F1254" s="70"/>
      <c r="G1254" s="70"/>
      <c r="H1254" s="70"/>
      <c r="I1254" s="70"/>
      <c r="J1254" s="70">
        <v>138163</v>
      </c>
      <c r="K1254" s="70">
        <v>140503.24902400002</v>
      </c>
    </row>
    <row r="1255" spans="1:11" x14ac:dyDescent="0.25">
      <c r="A1255" s="72">
        <v>14408</v>
      </c>
      <c r="B1255" s="70"/>
      <c r="C1255" s="70"/>
      <c r="D1255" s="70">
        <v>13648</v>
      </c>
      <c r="E1255" s="70">
        <v>10831.813050000001</v>
      </c>
      <c r="F1255" s="70"/>
      <c r="G1255" s="70"/>
      <c r="H1255" s="70"/>
      <c r="I1255" s="70"/>
      <c r="J1255" s="70">
        <v>13648</v>
      </c>
      <c r="K1255" s="70">
        <v>10831.813050000001</v>
      </c>
    </row>
    <row r="1256" spans="1:11" x14ac:dyDescent="0.25">
      <c r="A1256" s="72">
        <v>14409</v>
      </c>
      <c r="B1256" s="70">
        <v>138236</v>
      </c>
      <c r="C1256" s="70">
        <v>135622.93017499999</v>
      </c>
      <c r="D1256" s="70"/>
      <c r="E1256" s="70"/>
      <c r="F1256" s="70"/>
      <c r="G1256" s="70"/>
      <c r="H1256" s="70"/>
      <c r="I1256" s="70"/>
      <c r="J1256" s="70">
        <v>138236</v>
      </c>
      <c r="K1256" s="70">
        <v>135622.93017499999</v>
      </c>
    </row>
    <row r="1257" spans="1:11" x14ac:dyDescent="0.25">
      <c r="A1257" s="72">
        <v>14410</v>
      </c>
      <c r="B1257" s="70">
        <v>135106</v>
      </c>
      <c r="C1257" s="70">
        <v>159578.21386600001</v>
      </c>
      <c r="D1257" s="70"/>
      <c r="E1257" s="70"/>
      <c r="F1257" s="70"/>
      <c r="G1257" s="70"/>
      <c r="H1257" s="70"/>
      <c r="I1257" s="70"/>
      <c r="J1257" s="70">
        <v>135106</v>
      </c>
      <c r="K1257" s="70">
        <v>159578.21386600001</v>
      </c>
    </row>
    <row r="1258" spans="1:11" x14ac:dyDescent="0.25">
      <c r="A1258" s="72">
        <v>14411</v>
      </c>
      <c r="B1258" s="70">
        <v>137099</v>
      </c>
      <c r="C1258" s="70">
        <v>151004.91796799999</v>
      </c>
      <c r="D1258" s="70"/>
      <c r="E1258" s="70"/>
      <c r="F1258" s="70"/>
      <c r="G1258" s="70"/>
      <c r="H1258" s="70"/>
      <c r="I1258" s="70"/>
      <c r="J1258" s="70">
        <v>137099</v>
      </c>
      <c r="K1258" s="70">
        <v>151004.91796799999</v>
      </c>
    </row>
    <row r="1259" spans="1:11" x14ac:dyDescent="0.25">
      <c r="A1259" s="72">
        <v>14412</v>
      </c>
      <c r="B1259" s="70">
        <v>134942</v>
      </c>
      <c r="C1259" s="70">
        <v>161836.73339800001</v>
      </c>
      <c r="D1259" s="70"/>
      <c r="E1259" s="70"/>
      <c r="F1259" s="70"/>
      <c r="G1259" s="70"/>
      <c r="H1259" s="70"/>
      <c r="I1259" s="70"/>
      <c r="J1259" s="70">
        <v>134942</v>
      </c>
      <c r="K1259" s="70">
        <v>161836.73339800001</v>
      </c>
    </row>
    <row r="1260" spans="1:11" x14ac:dyDescent="0.25">
      <c r="A1260" s="72">
        <v>14414</v>
      </c>
      <c r="B1260" s="70"/>
      <c r="C1260" s="70"/>
      <c r="D1260" s="70">
        <v>2587</v>
      </c>
      <c r="E1260" s="70">
        <v>2133.706185</v>
      </c>
      <c r="F1260" s="70"/>
      <c r="G1260" s="70"/>
      <c r="H1260" s="70"/>
      <c r="I1260" s="70"/>
      <c r="J1260" s="70">
        <v>2587</v>
      </c>
      <c r="K1260" s="70">
        <v>2133.706185</v>
      </c>
    </row>
    <row r="1261" spans="1:11" x14ac:dyDescent="0.25">
      <c r="A1261" s="72">
        <v>14418</v>
      </c>
      <c r="B1261" s="70">
        <v>142219</v>
      </c>
      <c r="C1261" s="70">
        <v>163049.44433599999</v>
      </c>
      <c r="D1261" s="70"/>
      <c r="E1261" s="70"/>
      <c r="F1261" s="70"/>
      <c r="G1261" s="70"/>
      <c r="H1261" s="70"/>
      <c r="I1261" s="70"/>
      <c r="J1261" s="70">
        <v>142219</v>
      </c>
      <c r="K1261" s="70">
        <v>163049.44433599999</v>
      </c>
    </row>
    <row r="1262" spans="1:11" x14ac:dyDescent="0.25">
      <c r="A1262" s="72">
        <v>14419</v>
      </c>
      <c r="B1262" s="70">
        <v>138713</v>
      </c>
      <c r="C1262" s="70">
        <v>164622.349609</v>
      </c>
      <c r="D1262" s="70"/>
      <c r="E1262" s="70"/>
      <c r="F1262" s="70"/>
      <c r="G1262" s="70"/>
      <c r="H1262" s="70"/>
      <c r="I1262" s="70"/>
      <c r="J1262" s="70">
        <v>138713</v>
      </c>
      <c r="K1262" s="70">
        <v>164622.349609</v>
      </c>
    </row>
    <row r="1263" spans="1:11" x14ac:dyDescent="0.25">
      <c r="A1263" s="72">
        <v>14482</v>
      </c>
      <c r="B1263" s="70"/>
      <c r="C1263" s="70"/>
      <c r="D1263" s="70"/>
      <c r="E1263" s="70"/>
      <c r="F1263" s="70"/>
      <c r="G1263" s="70"/>
      <c r="H1263" s="70">
        <v>6100</v>
      </c>
      <c r="I1263" s="70">
        <v>6342.8892139999998</v>
      </c>
      <c r="J1263" s="70">
        <v>6100</v>
      </c>
      <c r="K1263" s="70">
        <v>6342.8892139999998</v>
      </c>
    </row>
    <row r="1264" spans="1:11" x14ac:dyDescent="0.25">
      <c r="A1264" s="72">
        <v>14510</v>
      </c>
      <c r="B1264" s="70"/>
      <c r="C1264" s="70"/>
      <c r="D1264" s="70"/>
      <c r="E1264" s="70"/>
      <c r="F1264" s="70"/>
      <c r="G1264" s="70"/>
      <c r="H1264" s="70">
        <v>11933</v>
      </c>
      <c r="I1264" s="70">
        <v>17287.600150999999</v>
      </c>
      <c r="J1264" s="70">
        <v>11933</v>
      </c>
      <c r="K1264" s="70">
        <v>17287.600150999999</v>
      </c>
    </row>
    <row r="1265" spans="1:11" x14ac:dyDescent="0.25">
      <c r="A1265" s="72">
        <v>14511</v>
      </c>
      <c r="B1265" s="70"/>
      <c r="C1265" s="70"/>
      <c r="D1265" s="70">
        <v>12106</v>
      </c>
      <c r="E1265" s="70">
        <v>7346.5863650000001</v>
      </c>
      <c r="F1265" s="70"/>
      <c r="G1265" s="70"/>
      <c r="H1265" s="70"/>
      <c r="I1265" s="70"/>
      <c r="J1265" s="70">
        <v>12106</v>
      </c>
      <c r="K1265" s="70">
        <v>7346.5863650000001</v>
      </c>
    </row>
    <row r="1266" spans="1:11" x14ac:dyDescent="0.25">
      <c r="A1266" s="72">
        <v>14563</v>
      </c>
      <c r="B1266" s="70"/>
      <c r="C1266" s="70"/>
      <c r="D1266" s="70"/>
      <c r="E1266" s="70"/>
      <c r="F1266" s="70">
        <v>18583</v>
      </c>
      <c r="G1266" s="70">
        <v>12623.480446000001</v>
      </c>
      <c r="H1266" s="70"/>
      <c r="I1266" s="70"/>
      <c r="J1266" s="70">
        <v>18583</v>
      </c>
      <c r="K1266" s="70">
        <v>12623.480446000001</v>
      </c>
    </row>
    <row r="1267" spans="1:11" x14ac:dyDescent="0.25">
      <c r="A1267" s="72">
        <v>14608</v>
      </c>
      <c r="B1267" s="70"/>
      <c r="C1267" s="70"/>
      <c r="D1267" s="70"/>
      <c r="E1267" s="70"/>
      <c r="F1267" s="70"/>
      <c r="G1267" s="70"/>
      <c r="H1267" s="70">
        <v>5346</v>
      </c>
      <c r="I1267" s="70">
        <v>5434.7237540000006</v>
      </c>
      <c r="J1267" s="70">
        <v>5346</v>
      </c>
      <c r="K1267" s="70">
        <v>5434.7237540000006</v>
      </c>
    </row>
    <row r="1268" spans="1:11" x14ac:dyDescent="0.25">
      <c r="A1268" s="72">
        <v>14609</v>
      </c>
      <c r="B1268" s="70"/>
      <c r="C1268" s="70"/>
      <c r="D1268" s="70"/>
      <c r="E1268" s="70"/>
      <c r="F1268" s="70"/>
      <c r="G1268" s="70"/>
      <c r="H1268" s="70">
        <v>16206</v>
      </c>
      <c r="I1268" s="70">
        <v>18084.225998000002</v>
      </c>
      <c r="J1268" s="70">
        <v>16206</v>
      </c>
      <c r="K1268" s="70">
        <v>18084.225998000002</v>
      </c>
    </row>
    <row r="1269" spans="1:11" x14ac:dyDescent="0.25">
      <c r="A1269" s="72">
        <v>14613</v>
      </c>
      <c r="B1269" s="70"/>
      <c r="C1269" s="70"/>
      <c r="D1269" s="70">
        <v>5954</v>
      </c>
      <c r="E1269" s="70">
        <v>4100.8858959999998</v>
      </c>
      <c r="F1269" s="70"/>
      <c r="G1269" s="70"/>
      <c r="H1269" s="70"/>
      <c r="I1269" s="70"/>
      <c r="J1269" s="70">
        <v>5954</v>
      </c>
      <c r="K1269" s="70">
        <v>4100.8858959999998</v>
      </c>
    </row>
    <row r="1270" spans="1:11" x14ac:dyDescent="0.25">
      <c r="A1270" s="72">
        <v>14616</v>
      </c>
      <c r="B1270" s="70"/>
      <c r="C1270" s="70"/>
      <c r="D1270" s="70">
        <v>2802</v>
      </c>
      <c r="E1270" s="70">
        <v>1621.6177909999999</v>
      </c>
      <c r="F1270" s="70"/>
      <c r="G1270" s="70"/>
      <c r="H1270" s="70"/>
      <c r="I1270" s="70"/>
      <c r="J1270" s="70">
        <v>2802</v>
      </c>
      <c r="K1270" s="70">
        <v>1621.6177909999999</v>
      </c>
    </row>
    <row r="1271" spans="1:11" x14ac:dyDescent="0.25">
      <c r="A1271" s="72">
        <v>14618</v>
      </c>
      <c r="B1271" s="70"/>
      <c r="C1271" s="70"/>
      <c r="D1271" s="70">
        <v>19346</v>
      </c>
      <c r="E1271" s="70">
        <v>15047.232544999999</v>
      </c>
      <c r="F1271" s="70"/>
      <c r="G1271" s="70"/>
      <c r="H1271" s="70"/>
      <c r="I1271" s="70"/>
      <c r="J1271" s="70">
        <v>19346</v>
      </c>
      <c r="K1271" s="70">
        <v>15047.232544999999</v>
      </c>
    </row>
    <row r="1272" spans="1:11" x14ac:dyDescent="0.25">
      <c r="A1272" s="72">
        <v>14620</v>
      </c>
      <c r="B1272" s="70"/>
      <c r="C1272" s="70"/>
      <c r="D1272" s="70">
        <v>9524</v>
      </c>
      <c r="E1272" s="70">
        <v>12540.315673000001</v>
      </c>
      <c r="F1272" s="70"/>
      <c r="G1272" s="70"/>
      <c r="H1272" s="70"/>
      <c r="I1272" s="70"/>
      <c r="J1272" s="70">
        <v>9524</v>
      </c>
      <c r="K1272" s="70">
        <v>12540.315673000001</v>
      </c>
    </row>
    <row r="1273" spans="1:11" x14ac:dyDescent="0.25">
      <c r="A1273" s="72">
        <v>14621</v>
      </c>
      <c r="B1273" s="70"/>
      <c r="C1273" s="70"/>
      <c r="D1273" s="70">
        <v>5910</v>
      </c>
      <c r="E1273" s="70">
        <v>6172.205903</v>
      </c>
      <c r="F1273" s="70"/>
      <c r="G1273" s="70"/>
      <c r="H1273" s="70"/>
      <c r="I1273" s="70"/>
      <c r="J1273" s="70">
        <v>5910</v>
      </c>
      <c r="K1273" s="70">
        <v>6172.205903</v>
      </c>
    </row>
    <row r="1274" spans="1:11" x14ac:dyDescent="0.25">
      <c r="A1274" s="72">
        <v>14622</v>
      </c>
      <c r="B1274" s="70"/>
      <c r="C1274" s="70"/>
      <c r="D1274" s="70">
        <v>5880</v>
      </c>
      <c r="E1274" s="70">
        <v>5634.5953360000003</v>
      </c>
      <c r="F1274" s="70"/>
      <c r="G1274" s="70"/>
      <c r="H1274" s="70"/>
      <c r="I1274" s="70"/>
      <c r="J1274" s="70">
        <v>5880</v>
      </c>
      <c r="K1274" s="70">
        <v>5634.5953360000003</v>
      </c>
    </row>
    <row r="1275" spans="1:11" x14ac:dyDescent="0.25">
      <c r="A1275" s="72">
        <v>14623</v>
      </c>
      <c r="B1275" s="70"/>
      <c r="C1275" s="70"/>
      <c r="D1275" s="70">
        <v>8914</v>
      </c>
      <c r="E1275" s="70">
        <v>6213.9637459999994</v>
      </c>
      <c r="F1275" s="70"/>
      <c r="G1275" s="70"/>
      <c r="H1275" s="70"/>
      <c r="I1275" s="70"/>
      <c r="J1275" s="70">
        <v>8914</v>
      </c>
      <c r="K1275" s="70">
        <v>6213.9637459999994</v>
      </c>
    </row>
    <row r="1276" spans="1:11" x14ac:dyDescent="0.25">
      <c r="A1276" s="72">
        <v>14624</v>
      </c>
      <c r="B1276" s="70"/>
      <c r="C1276" s="70"/>
      <c r="D1276" s="70">
        <v>7338</v>
      </c>
      <c r="E1276" s="70">
        <v>10072.064697</v>
      </c>
      <c r="F1276" s="70"/>
      <c r="G1276" s="70"/>
      <c r="H1276" s="70"/>
      <c r="I1276" s="70"/>
      <c r="J1276" s="70">
        <v>7338</v>
      </c>
      <c r="K1276" s="70">
        <v>10072.064697</v>
      </c>
    </row>
    <row r="1277" spans="1:11" x14ac:dyDescent="0.25">
      <c r="A1277" s="72">
        <v>14625</v>
      </c>
      <c r="B1277" s="70"/>
      <c r="C1277" s="70"/>
      <c r="D1277" s="70">
        <v>4828</v>
      </c>
      <c r="E1277" s="70">
        <v>7085.5159609999992</v>
      </c>
      <c r="F1277" s="70"/>
      <c r="G1277" s="70"/>
      <c r="H1277" s="70"/>
      <c r="I1277" s="70"/>
      <c r="J1277" s="70">
        <v>4828</v>
      </c>
      <c r="K1277" s="70">
        <v>7085.5159609999992</v>
      </c>
    </row>
    <row r="1278" spans="1:11" x14ac:dyDescent="0.25">
      <c r="A1278" s="72">
        <v>14626</v>
      </c>
      <c r="B1278" s="70"/>
      <c r="C1278" s="70"/>
      <c r="D1278" s="70">
        <v>5936</v>
      </c>
      <c r="E1278" s="70">
        <v>9041.5843499999992</v>
      </c>
      <c r="F1278" s="70"/>
      <c r="G1278" s="70"/>
      <c r="H1278" s="70"/>
      <c r="I1278" s="70"/>
      <c r="J1278" s="70">
        <v>5936</v>
      </c>
      <c r="K1278" s="70">
        <v>9041.5843499999992</v>
      </c>
    </row>
    <row r="1279" spans="1:11" x14ac:dyDescent="0.25">
      <c r="A1279" s="72">
        <v>14627</v>
      </c>
      <c r="B1279" s="70"/>
      <c r="C1279" s="70"/>
      <c r="D1279" s="70">
        <v>6891</v>
      </c>
      <c r="E1279" s="70">
        <v>7264.3102719999997</v>
      </c>
      <c r="F1279" s="70"/>
      <c r="G1279" s="70"/>
      <c r="H1279" s="70"/>
      <c r="I1279" s="70"/>
      <c r="J1279" s="70">
        <v>6891</v>
      </c>
      <c r="K1279" s="70">
        <v>7264.3102719999997</v>
      </c>
    </row>
    <row r="1280" spans="1:11" x14ac:dyDescent="0.25">
      <c r="A1280" s="72">
        <v>14630</v>
      </c>
      <c r="B1280" s="70"/>
      <c r="C1280" s="70"/>
      <c r="D1280" s="70">
        <v>10233</v>
      </c>
      <c r="E1280" s="70">
        <v>8811.8750600000003</v>
      </c>
      <c r="F1280" s="70"/>
      <c r="G1280" s="70"/>
      <c r="H1280" s="70"/>
      <c r="I1280" s="70"/>
      <c r="J1280" s="70">
        <v>10233</v>
      </c>
      <c r="K1280" s="70">
        <v>8811.8750600000003</v>
      </c>
    </row>
    <row r="1281" spans="1:11" x14ac:dyDescent="0.25">
      <c r="A1281" s="72">
        <v>14632</v>
      </c>
      <c r="B1281" s="70"/>
      <c r="C1281" s="70"/>
      <c r="D1281" s="70">
        <v>16246</v>
      </c>
      <c r="E1281" s="70">
        <v>11672.589873999999</v>
      </c>
      <c r="F1281" s="70"/>
      <c r="G1281" s="70"/>
      <c r="H1281" s="70"/>
      <c r="I1281" s="70"/>
      <c r="J1281" s="70">
        <v>16246</v>
      </c>
      <c r="K1281" s="70">
        <v>11672.589873999999</v>
      </c>
    </row>
    <row r="1282" spans="1:11" x14ac:dyDescent="0.25">
      <c r="A1282" s="72">
        <v>14637</v>
      </c>
      <c r="B1282" s="70">
        <v>103965</v>
      </c>
      <c r="C1282" s="70">
        <v>115365.708008</v>
      </c>
      <c r="D1282" s="70"/>
      <c r="E1282" s="70"/>
      <c r="F1282" s="70"/>
      <c r="G1282" s="70"/>
      <c r="H1282" s="70"/>
      <c r="I1282" s="70"/>
      <c r="J1282" s="70">
        <v>103965</v>
      </c>
      <c r="K1282" s="70">
        <v>115365.708008</v>
      </c>
    </row>
    <row r="1283" spans="1:11" x14ac:dyDescent="0.25">
      <c r="A1283" s="72">
        <v>14639</v>
      </c>
      <c r="B1283" s="70">
        <v>121306</v>
      </c>
      <c r="C1283" s="70">
        <v>113329.181641</v>
      </c>
      <c r="D1283" s="70"/>
      <c r="E1283" s="70"/>
      <c r="F1283" s="70"/>
      <c r="G1283" s="70"/>
      <c r="H1283" s="70"/>
      <c r="I1283" s="70"/>
      <c r="J1283" s="70">
        <v>121306</v>
      </c>
      <c r="K1283" s="70">
        <v>113329.181641</v>
      </c>
    </row>
    <row r="1284" spans="1:11" x14ac:dyDescent="0.25">
      <c r="A1284" s="72">
        <v>14644</v>
      </c>
      <c r="B1284" s="70">
        <v>153552</v>
      </c>
      <c r="C1284" s="70">
        <v>125285.97265499999</v>
      </c>
      <c r="D1284" s="70"/>
      <c r="E1284" s="70"/>
      <c r="F1284" s="70"/>
      <c r="G1284" s="70"/>
      <c r="H1284" s="70"/>
      <c r="I1284" s="70"/>
      <c r="J1284" s="70">
        <v>153552</v>
      </c>
      <c r="K1284" s="70">
        <v>125285.97265499999</v>
      </c>
    </row>
    <row r="1285" spans="1:11" x14ac:dyDescent="0.25">
      <c r="A1285" s="72">
        <v>14648</v>
      </c>
      <c r="B1285" s="70"/>
      <c r="C1285" s="70"/>
      <c r="D1285" s="70">
        <v>2985</v>
      </c>
      <c r="E1285" s="70">
        <v>9937.5879510000013</v>
      </c>
      <c r="F1285" s="70"/>
      <c r="G1285" s="70"/>
      <c r="H1285" s="70"/>
      <c r="I1285" s="70"/>
      <c r="J1285" s="70">
        <v>2985</v>
      </c>
      <c r="K1285" s="70">
        <v>9937.5879510000013</v>
      </c>
    </row>
    <row r="1286" spans="1:11" x14ac:dyDescent="0.25">
      <c r="A1286" s="72">
        <v>14653</v>
      </c>
      <c r="B1286" s="70"/>
      <c r="C1286" s="70"/>
      <c r="D1286" s="70">
        <v>11955</v>
      </c>
      <c r="E1286" s="70">
        <v>9376.6877439999989</v>
      </c>
      <c r="F1286" s="70"/>
      <c r="G1286" s="70"/>
      <c r="H1286" s="70"/>
      <c r="I1286" s="70"/>
      <c r="J1286" s="70">
        <v>11955</v>
      </c>
      <c r="K1286" s="70">
        <v>9376.6877439999989</v>
      </c>
    </row>
    <row r="1287" spans="1:11" x14ac:dyDescent="0.25">
      <c r="A1287" s="72">
        <v>14656</v>
      </c>
      <c r="B1287" s="70"/>
      <c r="C1287" s="70"/>
      <c r="D1287" s="70">
        <v>10758</v>
      </c>
      <c r="E1287" s="70">
        <v>12168.658691000001</v>
      </c>
      <c r="F1287" s="70"/>
      <c r="G1287" s="70"/>
      <c r="H1287" s="70"/>
      <c r="I1287" s="70"/>
      <c r="J1287" s="70">
        <v>10758</v>
      </c>
      <c r="K1287" s="70">
        <v>12168.658691000001</v>
      </c>
    </row>
    <row r="1288" spans="1:11" x14ac:dyDescent="0.25">
      <c r="A1288" s="72">
        <v>14660</v>
      </c>
      <c r="B1288" s="70">
        <v>113937</v>
      </c>
      <c r="C1288" s="70">
        <v>112659.34668</v>
      </c>
      <c r="D1288" s="70"/>
      <c r="E1288" s="70"/>
      <c r="F1288" s="70"/>
      <c r="G1288" s="70"/>
      <c r="H1288" s="70"/>
      <c r="I1288" s="70"/>
      <c r="J1288" s="70">
        <v>113937</v>
      </c>
      <c r="K1288" s="70">
        <v>112659.34668</v>
      </c>
    </row>
    <row r="1289" spans="1:11" x14ac:dyDescent="0.25">
      <c r="A1289" s="72">
        <v>14662</v>
      </c>
      <c r="B1289" s="70"/>
      <c r="C1289" s="70"/>
      <c r="D1289" s="70">
        <v>19168</v>
      </c>
      <c r="E1289" s="70">
        <v>28123.737975999997</v>
      </c>
      <c r="F1289" s="70"/>
      <c r="G1289" s="70"/>
      <c r="H1289" s="70"/>
      <c r="I1289" s="70"/>
      <c r="J1289" s="70">
        <v>19168</v>
      </c>
      <c r="K1289" s="70">
        <v>28123.737975999997</v>
      </c>
    </row>
    <row r="1290" spans="1:11" x14ac:dyDescent="0.25">
      <c r="A1290" s="72">
        <v>14668</v>
      </c>
      <c r="B1290" s="70"/>
      <c r="C1290" s="70"/>
      <c r="D1290" s="70">
        <v>12050</v>
      </c>
      <c r="E1290" s="70">
        <v>7500.3333739999989</v>
      </c>
      <c r="F1290" s="70"/>
      <c r="G1290" s="70"/>
      <c r="H1290" s="70"/>
      <c r="I1290" s="70"/>
      <c r="J1290" s="70">
        <v>12050</v>
      </c>
      <c r="K1290" s="70">
        <v>7500.3333739999989</v>
      </c>
    </row>
    <row r="1291" spans="1:11" x14ac:dyDescent="0.25">
      <c r="A1291" s="72">
        <v>14674</v>
      </c>
      <c r="B1291" s="70"/>
      <c r="C1291" s="70"/>
      <c r="D1291" s="70">
        <v>5180</v>
      </c>
      <c r="E1291" s="70">
        <v>4124.0039900000002</v>
      </c>
      <c r="F1291" s="70"/>
      <c r="G1291" s="70"/>
      <c r="H1291" s="70"/>
      <c r="I1291" s="70"/>
      <c r="J1291" s="70">
        <v>5180</v>
      </c>
      <c r="K1291" s="70">
        <v>4124.0039900000002</v>
      </c>
    </row>
    <row r="1292" spans="1:11" x14ac:dyDescent="0.25">
      <c r="A1292" s="72">
        <v>14675</v>
      </c>
      <c r="B1292" s="70"/>
      <c r="C1292" s="70"/>
      <c r="D1292" s="70">
        <v>17521</v>
      </c>
      <c r="E1292" s="70">
        <v>14700.722777999999</v>
      </c>
      <c r="F1292" s="70"/>
      <c r="G1292" s="70"/>
      <c r="H1292" s="70"/>
      <c r="I1292" s="70"/>
      <c r="J1292" s="70">
        <v>17521</v>
      </c>
      <c r="K1292" s="70">
        <v>14700.722777999999</v>
      </c>
    </row>
    <row r="1293" spans="1:11" x14ac:dyDescent="0.25">
      <c r="A1293" s="72">
        <v>14682</v>
      </c>
      <c r="B1293" s="70">
        <v>152836</v>
      </c>
      <c r="C1293" s="70">
        <v>157958.20410199999</v>
      </c>
      <c r="D1293" s="70"/>
      <c r="E1293" s="70"/>
      <c r="F1293" s="70"/>
      <c r="G1293" s="70"/>
      <c r="H1293" s="70"/>
      <c r="I1293" s="70"/>
      <c r="J1293" s="70">
        <v>152836</v>
      </c>
      <c r="K1293" s="70">
        <v>157958.20410199999</v>
      </c>
    </row>
    <row r="1294" spans="1:11" x14ac:dyDescent="0.25">
      <c r="A1294" s="72">
        <v>14684</v>
      </c>
      <c r="B1294" s="70"/>
      <c r="C1294" s="70"/>
      <c r="D1294" s="70">
        <v>2997</v>
      </c>
      <c r="E1294" s="70">
        <v>1572.9154640000002</v>
      </c>
      <c r="F1294" s="70"/>
      <c r="G1294" s="70"/>
      <c r="H1294" s="70"/>
      <c r="I1294" s="70"/>
      <c r="J1294" s="70">
        <v>2997</v>
      </c>
      <c r="K1294" s="70">
        <v>1572.9154640000002</v>
      </c>
    </row>
    <row r="1295" spans="1:11" x14ac:dyDescent="0.25">
      <c r="A1295" s="72">
        <v>14742</v>
      </c>
      <c r="B1295" s="70"/>
      <c r="C1295" s="70"/>
      <c r="D1295" s="70">
        <v>9018</v>
      </c>
      <c r="E1295" s="70">
        <v>3773.4999990000006</v>
      </c>
      <c r="F1295" s="70"/>
      <c r="G1295" s="70"/>
      <c r="H1295" s="70"/>
      <c r="I1295" s="70"/>
      <c r="J1295" s="70">
        <v>9018</v>
      </c>
      <c r="K1295" s="70">
        <v>3773.4999990000006</v>
      </c>
    </row>
    <row r="1296" spans="1:11" x14ac:dyDescent="0.25">
      <c r="A1296" s="72">
        <v>14755</v>
      </c>
      <c r="B1296" s="70"/>
      <c r="C1296" s="70"/>
      <c r="D1296" s="70"/>
      <c r="E1296" s="70"/>
      <c r="F1296" s="70">
        <v>13097</v>
      </c>
      <c r="G1296" s="70">
        <v>8559.7707090000004</v>
      </c>
      <c r="H1296" s="70"/>
      <c r="I1296" s="70"/>
      <c r="J1296" s="70">
        <v>13097</v>
      </c>
      <c r="K1296" s="70">
        <v>8559.7707090000004</v>
      </c>
    </row>
    <row r="1297" spans="1:11" x14ac:dyDescent="0.25">
      <c r="A1297" s="72">
        <v>14761</v>
      </c>
      <c r="B1297" s="70"/>
      <c r="C1297" s="70"/>
      <c r="D1297" s="70"/>
      <c r="E1297" s="70"/>
      <c r="F1297" s="70">
        <v>10998</v>
      </c>
      <c r="G1297" s="70">
        <v>10547.103867</v>
      </c>
      <c r="H1297" s="70"/>
      <c r="I1297" s="70"/>
      <c r="J1297" s="70">
        <v>10998</v>
      </c>
      <c r="K1297" s="70">
        <v>10547.103867</v>
      </c>
    </row>
    <row r="1298" spans="1:11" x14ac:dyDescent="0.25">
      <c r="A1298" s="72">
        <v>14767</v>
      </c>
      <c r="B1298" s="70"/>
      <c r="C1298" s="70"/>
      <c r="D1298" s="70"/>
      <c r="E1298" s="70"/>
      <c r="F1298" s="70"/>
      <c r="G1298" s="70"/>
      <c r="H1298" s="70">
        <v>7075</v>
      </c>
      <c r="I1298" s="70">
        <v>17757.770097000001</v>
      </c>
      <c r="J1298" s="70">
        <v>7075</v>
      </c>
      <c r="K1298" s="70">
        <v>17757.770097000001</v>
      </c>
    </row>
    <row r="1299" spans="1:11" x14ac:dyDescent="0.25">
      <c r="A1299" s="72">
        <v>14768</v>
      </c>
      <c r="B1299" s="70"/>
      <c r="C1299" s="70"/>
      <c r="D1299" s="70"/>
      <c r="E1299" s="70"/>
      <c r="F1299" s="70"/>
      <c r="G1299" s="70"/>
      <c r="H1299" s="70">
        <v>3852</v>
      </c>
      <c r="I1299" s="70">
        <v>9523.5686879999994</v>
      </c>
      <c r="J1299" s="70">
        <v>3852</v>
      </c>
      <c r="K1299" s="70">
        <v>9523.5686879999994</v>
      </c>
    </row>
    <row r="1300" spans="1:11" x14ac:dyDescent="0.25">
      <c r="A1300" s="72">
        <v>14769</v>
      </c>
      <c r="B1300" s="70"/>
      <c r="C1300" s="70"/>
      <c r="D1300" s="70"/>
      <c r="E1300" s="70"/>
      <c r="F1300" s="70"/>
      <c r="G1300" s="70"/>
      <c r="H1300" s="70">
        <v>8450</v>
      </c>
      <c r="I1300" s="70">
        <v>10114.083576999999</v>
      </c>
      <c r="J1300" s="70">
        <v>8450</v>
      </c>
      <c r="K1300" s="70">
        <v>10114.083576999999</v>
      </c>
    </row>
    <row r="1301" spans="1:11" x14ac:dyDescent="0.25">
      <c r="A1301" s="72">
        <v>14771</v>
      </c>
      <c r="B1301" s="70"/>
      <c r="C1301" s="70"/>
      <c r="D1301" s="70"/>
      <c r="E1301" s="70"/>
      <c r="F1301" s="70"/>
      <c r="G1301" s="70"/>
      <c r="H1301" s="70">
        <v>9160</v>
      </c>
      <c r="I1301" s="70">
        <v>17374.02823</v>
      </c>
      <c r="J1301" s="70">
        <v>9160</v>
      </c>
      <c r="K1301" s="70">
        <v>17374.02823</v>
      </c>
    </row>
    <row r="1302" spans="1:11" x14ac:dyDescent="0.25">
      <c r="A1302" s="72">
        <v>14772</v>
      </c>
      <c r="B1302" s="70"/>
      <c r="C1302" s="70"/>
      <c r="D1302" s="70"/>
      <c r="E1302" s="70"/>
      <c r="F1302" s="70"/>
      <c r="G1302" s="70"/>
      <c r="H1302" s="70">
        <v>9393</v>
      </c>
      <c r="I1302" s="70">
        <v>17598.338958</v>
      </c>
      <c r="J1302" s="70">
        <v>9393</v>
      </c>
      <c r="K1302" s="70">
        <v>17598.338958</v>
      </c>
    </row>
    <row r="1303" spans="1:11" x14ac:dyDescent="0.25">
      <c r="A1303" s="72">
        <v>14775</v>
      </c>
      <c r="B1303" s="70"/>
      <c r="C1303" s="70"/>
      <c r="D1303" s="70"/>
      <c r="E1303" s="70"/>
      <c r="F1303" s="70">
        <v>8600</v>
      </c>
      <c r="G1303" s="70">
        <v>5839.2489540000006</v>
      </c>
      <c r="H1303" s="70"/>
      <c r="I1303" s="70"/>
      <c r="J1303" s="70">
        <v>8600</v>
      </c>
      <c r="K1303" s="70">
        <v>5839.2489540000006</v>
      </c>
    </row>
    <row r="1304" spans="1:11" x14ac:dyDescent="0.25">
      <c r="A1304" s="72">
        <v>14782</v>
      </c>
      <c r="B1304" s="70">
        <v>69040</v>
      </c>
      <c r="C1304" s="70">
        <v>67071.010741999999</v>
      </c>
      <c r="D1304" s="70"/>
      <c r="E1304" s="70"/>
      <c r="F1304" s="70"/>
      <c r="G1304" s="70"/>
      <c r="H1304" s="70"/>
      <c r="I1304" s="70"/>
      <c r="J1304" s="70">
        <v>69040</v>
      </c>
      <c r="K1304" s="70">
        <v>67071.010741999999</v>
      </c>
    </row>
    <row r="1305" spans="1:11" x14ac:dyDescent="0.25">
      <c r="A1305" s="72">
        <v>14792</v>
      </c>
      <c r="B1305" s="70"/>
      <c r="C1305" s="70"/>
      <c r="D1305" s="70"/>
      <c r="E1305" s="70"/>
      <c r="F1305" s="70">
        <v>12232</v>
      </c>
      <c r="G1305" s="70">
        <v>13616.537909999999</v>
      </c>
      <c r="H1305" s="70"/>
      <c r="I1305" s="70"/>
      <c r="J1305" s="70">
        <v>12232</v>
      </c>
      <c r="K1305" s="70">
        <v>13616.537909999999</v>
      </c>
    </row>
    <row r="1306" spans="1:11" x14ac:dyDescent="0.25">
      <c r="A1306" s="72">
        <v>14804</v>
      </c>
      <c r="B1306" s="70"/>
      <c r="C1306" s="70"/>
      <c r="D1306" s="70"/>
      <c r="E1306" s="70"/>
      <c r="F1306" s="70">
        <v>29336</v>
      </c>
      <c r="G1306" s="70">
        <v>22068.938630000001</v>
      </c>
      <c r="H1306" s="70"/>
      <c r="I1306" s="70"/>
      <c r="J1306" s="70">
        <v>29336</v>
      </c>
      <c r="K1306" s="70">
        <v>22068.938630000001</v>
      </c>
    </row>
    <row r="1307" spans="1:11" x14ac:dyDescent="0.25">
      <c r="A1307" s="72">
        <v>14914</v>
      </c>
      <c r="B1307" s="70"/>
      <c r="C1307" s="70"/>
      <c r="D1307" s="70"/>
      <c r="E1307" s="70"/>
      <c r="F1307" s="70">
        <v>16057</v>
      </c>
      <c r="G1307" s="70">
        <v>14996.300856999998</v>
      </c>
      <c r="H1307" s="70"/>
      <c r="I1307" s="70"/>
      <c r="J1307" s="70">
        <v>16057</v>
      </c>
      <c r="K1307" s="70">
        <v>14996.300856999998</v>
      </c>
    </row>
    <row r="1308" spans="1:11" x14ac:dyDescent="0.25">
      <c r="A1308" s="72">
        <v>14947</v>
      </c>
      <c r="B1308" s="70"/>
      <c r="C1308" s="70"/>
      <c r="D1308" s="70">
        <v>6668</v>
      </c>
      <c r="E1308" s="70">
        <v>6290.3770420000001</v>
      </c>
      <c r="F1308" s="70"/>
      <c r="G1308" s="70"/>
      <c r="H1308" s="70"/>
      <c r="I1308" s="70"/>
      <c r="J1308" s="70">
        <v>6668</v>
      </c>
      <c r="K1308" s="70">
        <v>6290.3770420000001</v>
      </c>
    </row>
    <row r="1309" spans="1:11" x14ac:dyDescent="0.25">
      <c r="A1309" s="72">
        <v>14949</v>
      </c>
      <c r="B1309" s="70">
        <v>78886</v>
      </c>
      <c r="C1309" s="70">
        <v>71601.594970999999</v>
      </c>
      <c r="D1309" s="70"/>
      <c r="E1309" s="70"/>
      <c r="F1309" s="70"/>
      <c r="G1309" s="70"/>
      <c r="H1309" s="70"/>
      <c r="I1309" s="70"/>
      <c r="J1309" s="70">
        <v>78886</v>
      </c>
      <c r="K1309" s="70">
        <v>71601.594970999999</v>
      </c>
    </row>
    <row r="1310" spans="1:11" x14ac:dyDescent="0.25">
      <c r="A1310" s="72">
        <v>14953</v>
      </c>
      <c r="B1310" s="70">
        <v>119243</v>
      </c>
      <c r="C1310" s="70">
        <v>125526.35937600001</v>
      </c>
      <c r="D1310" s="70"/>
      <c r="E1310" s="70"/>
      <c r="F1310" s="70"/>
      <c r="G1310" s="70"/>
      <c r="H1310" s="70"/>
      <c r="I1310" s="70"/>
      <c r="J1310" s="70">
        <v>119243</v>
      </c>
      <c r="K1310" s="70">
        <v>125526.35937600001</v>
      </c>
    </row>
    <row r="1311" spans="1:11" x14ac:dyDescent="0.25">
      <c r="A1311" s="72">
        <v>14969</v>
      </c>
      <c r="B1311" s="70"/>
      <c r="C1311" s="70"/>
      <c r="D1311" s="70"/>
      <c r="E1311" s="70"/>
      <c r="F1311" s="70">
        <v>27449</v>
      </c>
      <c r="G1311" s="70">
        <v>25574.888092000001</v>
      </c>
      <c r="H1311" s="70"/>
      <c r="I1311" s="70"/>
      <c r="J1311" s="70">
        <v>27449</v>
      </c>
      <c r="K1311" s="70">
        <v>25574.888092000001</v>
      </c>
    </row>
    <row r="1312" spans="1:11" x14ac:dyDescent="0.25">
      <c r="A1312" s="72">
        <v>14982</v>
      </c>
      <c r="B1312" s="70"/>
      <c r="C1312" s="70"/>
      <c r="D1312" s="70"/>
      <c r="E1312" s="70"/>
      <c r="F1312" s="70">
        <v>51344</v>
      </c>
      <c r="G1312" s="70">
        <v>40534.957764999999</v>
      </c>
      <c r="H1312" s="70"/>
      <c r="I1312" s="70"/>
      <c r="J1312" s="70">
        <v>51344</v>
      </c>
      <c r="K1312" s="70">
        <v>40534.957764999999</v>
      </c>
    </row>
    <row r="1313" spans="1:11" x14ac:dyDescent="0.25">
      <c r="A1313" s="72">
        <v>14991</v>
      </c>
      <c r="B1313" s="70"/>
      <c r="C1313" s="70"/>
      <c r="D1313" s="70"/>
      <c r="E1313" s="70"/>
      <c r="F1313" s="70"/>
      <c r="G1313" s="70"/>
      <c r="H1313" s="70">
        <v>8464</v>
      </c>
      <c r="I1313" s="70">
        <v>1814.353396</v>
      </c>
      <c r="J1313" s="70">
        <v>8464</v>
      </c>
      <c r="K1313" s="70">
        <v>1814.353396</v>
      </c>
    </row>
    <row r="1314" spans="1:11" x14ac:dyDescent="0.25">
      <c r="A1314" s="72">
        <v>15004</v>
      </c>
      <c r="B1314" s="70"/>
      <c r="C1314" s="70"/>
      <c r="D1314" s="70"/>
      <c r="E1314" s="70"/>
      <c r="F1314" s="70">
        <v>10824</v>
      </c>
      <c r="G1314" s="70">
        <v>3345.0116120000002</v>
      </c>
      <c r="H1314" s="70"/>
      <c r="I1314" s="70"/>
      <c r="J1314" s="70">
        <v>10824</v>
      </c>
      <c r="K1314" s="70">
        <v>3345.0116120000002</v>
      </c>
    </row>
    <row r="1315" spans="1:11" x14ac:dyDescent="0.25">
      <c r="A1315" s="72">
        <v>15020</v>
      </c>
      <c r="B1315" s="70">
        <v>87299</v>
      </c>
      <c r="C1315" s="70">
        <v>74799.414551000009</v>
      </c>
      <c r="D1315" s="70"/>
      <c r="E1315" s="70"/>
      <c r="F1315" s="70"/>
      <c r="G1315" s="70"/>
      <c r="H1315" s="70"/>
      <c r="I1315" s="70"/>
      <c r="J1315" s="70">
        <v>87299</v>
      </c>
      <c r="K1315" s="70">
        <v>74799.414551000009</v>
      </c>
    </row>
    <row r="1316" spans="1:11" x14ac:dyDescent="0.25">
      <c r="A1316" s="72">
        <v>15035</v>
      </c>
      <c r="B1316" s="70">
        <v>72760</v>
      </c>
      <c r="C1316" s="70">
        <v>76633.459229</v>
      </c>
      <c r="D1316" s="70"/>
      <c r="E1316" s="70"/>
      <c r="F1316" s="70"/>
      <c r="G1316" s="70"/>
      <c r="H1316" s="70"/>
      <c r="I1316" s="70"/>
      <c r="J1316" s="70">
        <v>72760</v>
      </c>
      <c r="K1316" s="70">
        <v>76633.459229</v>
      </c>
    </row>
    <row r="1317" spans="1:11" x14ac:dyDescent="0.25">
      <c r="A1317" s="72">
        <v>15036</v>
      </c>
      <c r="B1317" s="70">
        <v>79302</v>
      </c>
      <c r="C1317" s="70">
        <v>76085.940185999993</v>
      </c>
      <c r="D1317" s="70"/>
      <c r="E1317" s="70"/>
      <c r="F1317" s="70"/>
      <c r="G1317" s="70"/>
      <c r="H1317" s="70"/>
      <c r="I1317" s="70"/>
      <c r="J1317" s="70">
        <v>79302</v>
      </c>
      <c r="K1317" s="70">
        <v>76085.940185999993</v>
      </c>
    </row>
    <row r="1318" spans="1:11" x14ac:dyDescent="0.25">
      <c r="A1318" s="72">
        <v>15038</v>
      </c>
      <c r="B1318" s="70">
        <v>84222</v>
      </c>
      <c r="C1318" s="70">
        <v>59456.793701000002</v>
      </c>
      <c r="D1318" s="70"/>
      <c r="E1318" s="70"/>
      <c r="F1318" s="70"/>
      <c r="G1318" s="70"/>
      <c r="H1318" s="70"/>
      <c r="I1318" s="70"/>
      <c r="J1318" s="70">
        <v>84222</v>
      </c>
      <c r="K1318" s="70">
        <v>59456.793701000002</v>
      </c>
    </row>
    <row r="1319" spans="1:11" x14ac:dyDescent="0.25">
      <c r="A1319" s="72">
        <v>15039</v>
      </c>
      <c r="B1319" s="70">
        <v>72760</v>
      </c>
      <c r="C1319" s="70">
        <v>70889.292480000004</v>
      </c>
      <c r="D1319" s="70"/>
      <c r="E1319" s="70"/>
      <c r="F1319" s="70"/>
      <c r="G1319" s="70"/>
      <c r="H1319" s="70"/>
      <c r="I1319" s="70"/>
      <c r="J1319" s="70">
        <v>72760</v>
      </c>
      <c r="K1319" s="70">
        <v>70889.292480000004</v>
      </c>
    </row>
    <row r="1320" spans="1:11" x14ac:dyDescent="0.25">
      <c r="A1320" s="72">
        <v>15042</v>
      </c>
      <c r="B1320" s="70"/>
      <c r="C1320" s="70"/>
      <c r="D1320" s="70"/>
      <c r="E1320" s="70"/>
      <c r="F1320" s="70">
        <v>45149</v>
      </c>
      <c r="G1320" s="70">
        <v>43996.697325999994</v>
      </c>
      <c r="H1320" s="70"/>
      <c r="I1320" s="70"/>
      <c r="J1320" s="70">
        <v>45149</v>
      </c>
      <c r="K1320" s="70">
        <v>43996.697325999994</v>
      </c>
    </row>
    <row r="1321" spans="1:11" x14ac:dyDescent="0.25">
      <c r="A1321" s="72">
        <v>15051</v>
      </c>
      <c r="B1321" s="70"/>
      <c r="C1321" s="70"/>
      <c r="D1321" s="70"/>
      <c r="E1321" s="70"/>
      <c r="F1321" s="70">
        <v>10437</v>
      </c>
      <c r="G1321" s="70">
        <v>10767.894432000001</v>
      </c>
      <c r="H1321" s="70"/>
      <c r="I1321" s="70"/>
      <c r="J1321" s="70">
        <v>10437</v>
      </c>
      <c r="K1321" s="70">
        <v>10767.894432000001</v>
      </c>
    </row>
    <row r="1322" spans="1:11" x14ac:dyDescent="0.25">
      <c r="A1322" s="72">
        <v>15064</v>
      </c>
      <c r="B1322" s="70">
        <v>82822</v>
      </c>
      <c r="C1322" s="70">
        <v>103811.31933499999</v>
      </c>
      <c r="D1322" s="70"/>
      <c r="E1322" s="70"/>
      <c r="F1322" s="70"/>
      <c r="G1322" s="70"/>
      <c r="H1322" s="70"/>
      <c r="I1322" s="70"/>
      <c r="J1322" s="70">
        <v>82822</v>
      </c>
      <c r="K1322" s="70">
        <v>103811.31933499999</v>
      </c>
    </row>
    <row r="1323" spans="1:11" x14ac:dyDescent="0.25">
      <c r="A1323" s="72">
        <v>15065</v>
      </c>
      <c r="B1323" s="70">
        <v>83493</v>
      </c>
      <c r="C1323" s="70">
        <v>99870.664550000001</v>
      </c>
      <c r="D1323" s="70"/>
      <c r="E1323" s="70"/>
      <c r="F1323" s="70"/>
      <c r="G1323" s="70"/>
      <c r="H1323" s="70"/>
      <c r="I1323" s="70"/>
      <c r="J1323" s="70">
        <v>83493</v>
      </c>
      <c r="K1323" s="70">
        <v>99870.664550000001</v>
      </c>
    </row>
    <row r="1324" spans="1:11" x14ac:dyDescent="0.25">
      <c r="A1324" s="72">
        <v>15080</v>
      </c>
      <c r="B1324" s="70"/>
      <c r="C1324" s="70"/>
      <c r="D1324" s="70"/>
      <c r="E1324" s="70"/>
      <c r="F1324" s="70"/>
      <c r="G1324" s="70"/>
      <c r="H1324" s="70">
        <v>17800</v>
      </c>
      <c r="I1324" s="70">
        <v>12478.502074</v>
      </c>
      <c r="J1324" s="70">
        <v>17800</v>
      </c>
      <c r="K1324" s="70">
        <v>12478.502074</v>
      </c>
    </row>
    <row r="1325" spans="1:11" x14ac:dyDescent="0.25">
      <c r="A1325" s="72">
        <v>15081</v>
      </c>
      <c r="B1325" s="70">
        <v>98047</v>
      </c>
      <c r="C1325" s="70">
        <v>116859.00683500001</v>
      </c>
      <c r="D1325" s="70"/>
      <c r="E1325" s="70"/>
      <c r="F1325" s="70"/>
      <c r="G1325" s="70"/>
      <c r="H1325" s="70"/>
      <c r="I1325" s="70"/>
      <c r="J1325" s="70">
        <v>98047</v>
      </c>
      <c r="K1325" s="70">
        <v>116859.00683500001</v>
      </c>
    </row>
    <row r="1326" spans="1:11" x14ac:dyDescent="0.25">
      <c r="A1326" s="72">
        <v>15092</v>
      </c>
      <c r="B1326" s="70"/>
      <c r="C1326" s="70"/>
      <c r="D1326" s="70"/>
      <c r="E1326" s="70"/>
      <c r="F1326" s="70">
        <v>11049</v>
      </c>
      <c r="G1326" s="70">
        <v>6208.4968200000003</v>
      </c>
      <c r="H1326" s="70"/>
      <c r="I1326" s="70"/>
      <c r="J1326" s="70">
        <v>11049</v>
      </c>
      <c r="K1326" s="70">
        <v>6208.4968200000003</v>
      </c>
    </row>
    <row r="1327" spans="1:11" x14ac:dyDescent="0.25">
      <c r="A1327" s="72">
        <v>15102</v>
      </c>
      <c r="B1327" s="70"/>
      <c r="C1327" s="70"/>
      <c r="D1327" s="70"/>
      <c r="E1327" s="70"/>
      <c r="F1327" s="70">
        <v>18592</v>
      </c>
      <c r="G1327" s="70">
        <v>26224.116119999999</v>
      </c>
      <c r="H1327" s="70"/>
      <c r="I1327" s="70"/>
      <c r="J1327" s="70">
        <v>18592</v>
      </c>
      <c r="K1327" s="70">
        <v>26224.116119999999</v>
      </c>
    </row>
    <row r="1328" spans="1:11" x14ac:dyDescent="0.25">
      <c r="A1328" s="72">
        <v>15125</v>
      </c>
      <c r="B1328" s="70"/>
      <c r="C1328" s="70"/>
      <c r="D1328" s="70"/>
      <c r="E1328" s="70"/>
      <c r="F1328" s="70"/>
      <c r="G1328" s="70"/>
      <c r="H1328" s="70">
        <v>1289</v>
      </c>
      <c r="I1328" s="70">
        <v>1215.5089420000002</v>
      </c>
      <c r="J1328" s="70">
        <v>1289</v>
      </c>
      <c r="K1328" s="70">
        <v>1215.5089420000002</v>
      </c>
    </row>
    <row r="1329" spans="1:11" x14ac:dyDescent="0.25">
      <c r="A1329" s="72">
        <v>15139</v>
      </c>
      <c r="B1329" s="70"/>
      <c r="C1329" s="70"/>
      <c r="D1329" s="70"/>
      <c r="E1329" s="70"/>
      <c r="F1329" s="70">
        <v>14982</v>
      </c>
      <c r="G1329" s="70">
        <v>10448.513671000001</v>
      </c>
      <c r="H1329" s="70"/>
      <c r="I1329" s="70"/>
      <c r="J1329" s="70">
        <v>14982</v>
      </c>
      <c r="K1329" s="70">
        <v>10448.513671000001</v>
      </c>
    </row>
    <row r="1330" spans="1:11" x14ac:dyDescent="0.25">
      <c r="A1330" s="72">
        <v>15144</v>
      </c>
      <c r="B1330" s="70"/>
      <c r="C1330" s="70"/>
      <c r="D1330" s="70"/>
      <c r="E1330" s="70"/>
      <c r="F1330" s="70">
        <v>6801</v>
      </c>
      <c r="G1330" s="70">
        <v>4590.0135200000004</v>
      </c>
      <c r="H1330" s="70"/>
      <c r="I1330" s="70"/>
      <c r="J1330" s="70">
        <v>6801</v>
      </c>
      <c r="K1330" s="70">
        <v>4590.0135200000004</v>
      </c>
    </row>
    <row r="1331" spans="1:11" x14ac:dyDescent="0.25">
      <c r="A1331" s="72">
        <v>15157</v>
      </c>
      <c r="B1331" s="70">
        <v>44593</v>
      </c>
      <c r="C1331" s="70">
        <v>49271.727293999997</v>
      </c>
      <c r="D1331" s="70"/>
      <c r="E1331" s="70"/>
      <c r="F1331" s="70"/>
      <c r="G1331" s="70"/>
      <c r="H1331" s="70"/>
      <c r="I1331" s="70"/>
      <c r="J1331" s="70">
        <v>44593</v>
      </c>
      <c r="K1331" s="70">
        <v>49271.727293999997</v>
      </c>
    </row>
    <row r="1332" spans="1:11" x14ac:dyDescent="0.25">
      <c r="A1332" s="72">
        <v>15167</v>
      </c>
      <c r="B1332" s="70"/>
      <c r="C1332" s="70"/>
      <c r="D1332" s="70"/>
      <c r="E1332" s="70"/>
      <c r="F1332" s="70"/>
      <c r="G1332" s="70"/>
      <c r="H1332" s="70">
        <v>4498</v>
      </c>
      <c r="I1332" s="70">
        <v>978.6829110000001</v>
      </c>
      <c r="J1332" s="70">
        <v>4498</v>
      </c>
      <c r="K1332" s="70">
        <v>978.6829110000001</v>
      </c>
    </row>
    <row r="1333" spans="1:11" x14ac:dyDescent="0.25">
      <c r="A1333" s="72">
        <v>15170</v>
      </c>
      <c r="B1333" s="70"/>
      <c r="C1333" s="70"/>
      <c r="D1333" s="70"/>
      <c r="E1333" s="70"/>
      <c r="F1333" s="70"/>
      <c r="G1333" s="70"/>
      <c r="H1333" s="70">
        <v>3676</v>
      </c>
      <c r="I1333" s="70">
        <v>2784.2241869999998</v>
      </c>
      <c r="J1333" s="70">
        <v>3676</v>
      </c>
      <c r="K1333" s="70">
        <v>2784.2241869999998</v>
      </c>
    </row>
    <row r="1334" spans="1:11" x14ac:dyDescent="0.25">
      <c r="A1334" s="72">
        <v>15171</v>
      </c>
      <c r="B1334" s="70"/>
      <c r="C1334" s="70"/>
      <c r="D1334" s="70"/>
      <c r="E1334" s="70"/>
      <c r="F1334" s="70">
        <v>36446</v>
      </c>
      <c r="G1334" s="70">
        <v>38688.133392000003</v>
      </c>
      <c r="H1334" s="70"/>
      <c r="I1334" s="70"/>
      <c r="J1334" s="70">
        <v>36446</v>
      </c>
      <c r="K1334" s="70">
        <v>38688.133392000003</v>
      </c>
    </row>
    <row r="1335" spans="1:11" x14ac:dyDescent="0.25">
      <c r="A1335" s="72">
        <v>15174</v>
      </c>
      <c r="B1335" s="70"/>
      <c r="C1335" s="70"/>
      <c r="D1335" s="70">
        <v>8575</v>
      </c>
      <c r="E1335" s="70">
        <v>9633.4465339999988</v>
      </c>
      <c r="F1335" s="70"/>
      <c r="G1335" s="70"/>
      <c r="H1335" s="70"/>
      <c r="I1335" s="70"/>
      <c r="J1335" s="70">
        <v>8575</v>
      </c>
      <c r="K1335" s="70">
        <v>9633.4465339999988</v>
      </c>
    </row>
    <row r="1336" spans="1:11" x14ac:dyDescent="0.25">
      <c r="A1336" s="72">
        <v>15176</v>
      </c>
      <c r="B1336" s="70"/>
      <c r="C1336" s="70"/>
      <c r="D1336" s="70"/>
      <c r="E1336" s="70"/>
      <c r="F1336" s="70">
        <v>50375</v>
      </c>
      <c r="G1336" s="70">
        <v>78381.763670999993</v>
      </c>
      <c r="H1336" s="70"/>
      <c r="I1336" s="70"/>
      <c r="J1336" s="70">
        <v>50375</v>
      </c>
      <c r="K1336" s="70">
        <v>78381.763670999993</v>
      </c>
    </row>
    <row r="1337" spans="1:11" x14ac:dyDescent="0.25">
      <c r="A1337" s="72">
        <v>15187</v>
      </c>
      <c r="B1337" s="70">
        <v>126261</v>
      </c>
      <c r="C1337" s="70">
        <v>100920.398436</v>
      </c>
      <c r="D1337" s="70"/>
      <c r="E1337" s="70"/>
      <c r="F1337" s="70"/>
      <c r="G1337" s="70"/>
      <c r="H1337" s="70"/>
      <c r="I1337" s="70"/>
      <c r="J1337" s="70">
        <v>126261</v>
      </c>
      <c r="K1337" s="70">
        <v>100920.398436</v>
      </c>
    </row>
    <row r="1338" spans="1:11" x14ac:dyDescent="0.25">
      <c r="A1338" s="72">
        <v>15188</v>
      </c>
      <c r="B1338" s="70">
        <v>111087</v>
      </c>
      <c r="C1338" s="70">
        <v>115209.22070199999</v>
      </c>
      <c r="D1338" s="70"/>
      <c r="E1338" s="70"/>
      <c r="F1338" s="70"/>
      <c r="G1338" s="70"/>
      <c r="H1338" s="70"/>
      <c r="I1338" s="70"/>
      <c r="J1338" s="70">
        <v>111087</v>
      </c>
      <c r="K1338" s="70">
        <v>115209.22070199999</v>
      </c>
    </row>
    <row r="1339" spans="1:11" x14ac:dyDescent="0.25">
      <c r="A1339" s="72">
        <v>15191</v>
      </c>
      <c r="B1339" s="70">
        <v>96872</v>
      </c>
      <c r="C1339" s="70">
        <v>111298.34228499999</v>
      </c>
      <c r="D1339" s="70"/>
      <c r="E1339" s="70"/>
      <c r="F1339" s="70"/>
      <c r="G1339" s="70"/>
      <c r="H1339" s="70"/>
      <c r="I1339" s="70"/>
      <c r="J1339" s="70">
        <v>96872</v>
      </c>
      <c r="K1339" s="70">
        <v>111298.34228499999</v>
      </c>
    </row>
    <row r="1340" spans="1:11" x14ac:dyDescent="0.25">
      <c r="A1340" s="72">
        <v>15196</v>
      </c>
      <c r="B1340" s="70">
        <v>137544</v>
      </c>
      <c r="C1340" s="70">
        <v>96895.338379000008</v>
      </c>
      <c r="D1340" s="70"/>
      <c r="E1340" s="70"/>
      <c r="F1340" s="70"/>
      <c r="G1340" s="70"/>
      <c r="H1340" s="70"/>
      <c r="I1340" s="70"/>
      <c r="J1340" s="70">
        <v>137544</v>
      </c>
      <c r="K1340" s="70">
        <v>96895.338379000008</v>
      </c>
    </row>
    <row r="1341" spans="1:11" x14ac:dyDescent="0.25">
      <c r="A1341" s="72">
        <v>15197</v>
      </c>
      <c r="B1341" s="70"/>
      <c r="C1341" s="70"/>
      <c r="D1341" s="70">
        <v>10875</v>
      </c>
      <c r="E1341" s="70">
        <v>14403.00432</v>
      </c>
      <c r="F1341" s="70"/>
      <c r="G1341" s="70"/>
      <c r="H1341" s="70"/>
      <c r="I1341" s="70"/>
      <c r="J1341" s="70">
        <v>10875</v>
      </c>
      <c r="K1341" s="70">
        <v>14403.00432</v>
      </c>
    </row>
    <row r="1342" spans="1:11" x14ac:dyDescent="0.25">
      <c r="A1342" s="72">
        <v>15205</v>
      </c>
      <c r="B1342" s="70"/>
      <c r="C1342" s="70"/>
      <c r="D1342" s="70">
        <v>9669</v>
      </c>
      <c r="E1342" s="70">
        <v>6024.3687170000003</v>
      </c>
      <c r="F1342" s="70"/>
      <c r="G1342" s="70"/>
      <c r="H1342" s="70"/>
      <c r="I1342" s="70"/>
      <c r="J1342" s="70">
        <v>9669</v>
      </c>
      <c r="K1342" s="70">
        <v>6024.3687170000003</v>
      </c>
    </row>
    <row r="1343" spans="1:11" x14ac:dyDescent="0.25">
      <c r="A1343" s="72">
        <v>15206</v>
      </c>
      <c r="B1343" s="70">
        <v>64571</v>
      </c>
      <c r="C1343" s="70">
        <v>65203.155273999997</v>
      </c>
      <c r="D1343" s="70"/>
      <c r="E1343" s="70"/>
      <c r="F1343" s="70"/>
      <c r="G1343" s="70"/>
      <c r="H1343" s="70"/>
      <c r="I1343" s="70"/>
      <c r="J1343" s="70">
        <v>64571</v>
      </c>
      <c r="K1343" s="70">
        <v>65203.155273999997</v>
      </c>
    </row>
    <row r="1344" spans="1:11" x14ac:dyDescent="0.25">
      <c r="A1344" s="72">
        <v>15220</v>
      </c>
      <c r="B1344" s="70"/>
      <c r="C1344" s="70"/>
      <c r="D1344" s="70">
        <v>22155</v>
      </c>
      <c r="E1344" s="70">
        <v>21001.101806000002</v>
      </c>
      <c r="F1344" s="70"/>
      <c r="G1344" s="70"/>
      <c r="H1344" s="70"/>
      <c r="I1344" s="70"/>
      <c r="J1344" s="70">
        <v>22155</v>
      </c>
      <c r="K1344" s="70">
        <v>21001.101806000002</v>
      </c>
    </row>
    <row r="1345" spans="1:11" x14ac:dyDescent="0.25">
      <c r="A1345" s="72">
        <v>15230</v>
      </c>
      <c r="B1345" s="70">
        <v>73735</v>
      </c>
      <c r="C1345" s="70">
        <v>83393.964355999997</v>
      </c>
      <c r="D1345" s="70"/>
      <c r="E1345" s="70"/>
      <c r="F1345" s="70"/>
      <c r="G1345" s="70"/>
      <c r="H1345" s="70"/>
      <c r="I1345" s="70"/>
      <c r="J1345" s="70">
        <v>73735</v>
      </c>
      <c r="K1345" s="70">
        <v>83393.964355999997</v>
      </c>
    </row>
    <row r="1346" spans="1:11" x14ac:dyDescent="0.25">
      <c r="A1346" s="72">
        <v>15235</v>
      </c>
      <c r="B1346" s="70"/>
      <c r="C1346" s="70"/>
      <c r="D1346" s="70"/>
      <c r="E1346" s="70"/>
      <c r="F1346" s="70">
        <v>10870</v>
      </c>
      <c r="G1346" s="70">
        <v>11799.759171999998</v>
      </c>
      <c r="H1346" s="70"/>
      <c r="I1346" s="70"/>
      <c r="J1346" s="70">
        <v>10870</v>
      </c>
      <c r="K1346" s="70">
        <v>11799.759171999998</v>
      </c>
    </row>
    <row r="1347" spans="1:11" x14ac:dyDescent="0.25">
      <c r="A1347" s="72">
        <v>15238</v>
      </c>
      <c r="B1347" s="70">
        <v>52580</v>
      </c>
      <c r="C1347" s="70">
        <v>66244.214842999994</v>
      </c>
      <c r="D1347" s="70"/>
      <c r="E1347" s="70"/>
      <c r="F1347" s="70"/>
      <c r="G1347" s="70"/>
      <c r="H1347" s="70"/>
      <c r="I1347" s="70"/>
      <c r="J1347" s="70">
        <v>52580</v>
      </c>
      <c r="K1347" s="70">
        <v>66244.214842999994</v>
      </c>
    </row>
    <row r="1348" spans="1:11" x14ac:dyDescent="0.25">
      <c r="A1348" s="72">
        <v>15239</v>
      </c>
      <c r="B1348" s="70">
        <v>43172</v>
      </c>
      <c r="C1348" s="70">
        <v>51397.245117999999</v>
      </c>
      <c r="D1348" s="70"/>
      <c r="E1348" s="70"/>
      <c r="F1348" s="70"/>
      <c r="G1348" s="70"/>
      <c r="H1348" s="70"/>
      <c r="I1348" s="70"/>
      <c r="J1348" s="70">
        <v>43172</v>
      </c>
      <c r="K1348" s="70">
        <v>51397.245117999999</v>
      </c>
    </row>
    <row r="1349" spans="1:11" x14ac:dyDescent="0.25">
      <c r="A1349" s="72">
        <v>15240</v>
      </c>
      <c r="B1349" s="70"/>
      <c r="C1349" s="70"/>
      <c r="D1349" s="70"/>
      <c r="E1349" s="70"/>
      <c r="F1349" s="70"/>
      <c r="G1349" s="70"/>
      <c r="H1349" s="70">
        <v>18500</v>
      </c>
      <c r="I1349" s="70">
        <v>11765.817963</v>
      </c>
      <c r="J1349" s="70">
        <v>18500</v>
      </c>
      <c r="K1349" s="70">
        <v>11765.817963</v>
      </c>
    </row>
    <row r="1350" spans="1:11" x14ac:dyDescent="0.25">
      <c r="A1350" s="72">
        <v>15252</v>
      </c>
      <c r="B1350" s="70"/>
      <c r="C1350" s="70"/>
      <c r="D1350" s="70"/>
      <c r="E1350" s="70"/>
      <c r="F1350" s="70"/>
      <c r="G1350" s="70"/>
      <c r="H1350" s="70">
        <v>2800</v>
      </c>
      <c r="I1350" s="70">
        <v>2276.2807809999999</v>
      </c>
      <c r="J1350" s="70">
        <v>2800</v>
      </c>
      <c r="K1350" s="70">
        <v>2276.2807809999999</v>
      </c>
    </row>
    <row r="1351" spans="1:11" x14ac:dyDescent="0.25">
      <c r="A1351" s="72">
        <v>15253</v>
      </c>
      <c r="B1351" s="70"/>
      <c r="C1351" s="70"/>
      <c r="D1351" s="70"/>
      <c r="E1351" s="70"/>
      <c r="F1351" s="70"/>
      <c r="G1351" s="70"/>
      <c r="H1351" s="70">
        <v>3900</v>
      </c>
      <c r="I1351" s="70">
        <v>3150.399308</v>
      </c>
      <c r="J1351" s="70">
        <v>3900</v>
      </c>
      <c r="K1351" s="70">
        <v>3150.399308</v>
      </c>
    </row>
    <row r="1352" spans="1:11" x14ac:dyDescent="0.25">
      <c r="A1352" s="72">
        <v>15255</v>
      </c>
      <c r="B1352" s="70"/>
      <c r="C1352" s="70"/>
      <c r="D1352" s="70"/>
      <c r="E1352" s="70"/>
      <c r="F1352" s="70"/>
      <c r="G1352" s="70"/>
      <c r="H1352" s="70">
        <v>4400</v>
      </c>
      <c r="I1352" s="70">
        <v>734.58953599999995</v>
      </c>
      <c r="J1352" s="70">
        <v>4400</v>
      </c>
      <c r="K1352" s="70">
        <v>734.58953599999995</v>
      </c>
    </row>
    <row r="1353" spans="1:11" x14ac:dyDescent="0.25">
      <c r="A1353" s="72">
        <v>15277</v>
      </c>
      <c r="B1353" s="70">
        <v>44548</v>
      </c>
      <c r="C1353" s="70">
        <v>54889.263184000003</v>
      </c>
      <c r="D1353" s="70"/>
      <c r="E1353" s="70"/>
      <c r="F1353" s="70"/>
      <c r="G1353" s="70"/>
      <c r="H1353" s="70"/>
      <c r="I1353" s="70"/>
      <c r="J1353" s="70">
        <v>44548</v>
      </c>
      <c r="K1353" s="70">
        <v>54889.263184000003</v>
      </c>
    </row>
    <row r="1354" spans="1:11" x14ac:dyDescent="0.25">
      <c r="A1354" s="72">
        <v>15282</v>
      </c>
      <c r="B1354" s="70"/>
      <c r="C1354" s="70"/>
      <c r="D1354" s="70"/>
      <c r="E1354" s="70"/>
      <c r="F1354" s="70">
        <v>35600</v>
      </c>
      <c r="G1354" s="70">
        <v>23465.743941999997</v>
      </c>
      <c r="H1354" s="70"/>
      <c r="I1354" s="70"/>
      <c r="J1354" s="70">
        <v>35600</v>
      </c>
      <c r="K1354" s="70">
        <v>23465.743941999997</v>
      </c>
    </row>
    <row r="1355" spans="1:11" x14ac:dyDescent="0.25">
      <c r="A1355" s="72">
        <v>15286</v>
      </c>
      <c r="B1355" s="70"/>
      <c r="C1355" s="70"/>
      <c r="D1355" s="70"/>
      <c r="E1355" s="70"/>
      <c r="F1355" s="70"/>
      <c r="G1355" s="70"/>
      <c r="H1355" s="70">
        <v>9200</v>
      </c>
      <c r="I1355" s="70">
        <v>5340.3065729999998</v>
      </c>
      <c r="J1355" s="70">
        <v>9200</v>
      </c>
      <c r="K1355" s="70">
        <v>5340.3065729999998</v>
      </c>
    </row>
    <row r="1356" spans="1:11" x14ac:dyDescent="0.25">
      <c r="A1356" s="72">
        <v>15289</v>
      </c>
      <c r="B1356" s="70"/>
      <c r="C1356" s="70"/>
      <c r="D1356" s="70"/>
      <c r="E1356" s="70"/>
      <c r="F1356" s="70">
        <v>11500</v>
      </c>
      <c r="G1356" s="70">
        <v>7910.4179519999998</v>
      </c>
      <c r="H1356" s="70"/>
      <c r="I1356" s="70"/>
      <c r="J1356" s="70">
        <v>11500</v>
      </c>
      <c r="K1356" s="70">
        <v>7910.4179519999998</v>
      </c>
    </row>
    <row r="1357" spans="1:11" x14ac:dyDescent="0.25">
      <c r="A1357" s="72">
        <v>15290</v>
      </c>
      <c r="B1357" s="70"/>
      <c r="C1357" s="70"/>
      <c r="D1357" s="70"/>
      <c r="E1357" s="70"/>
      <c r="F1357" s="70">
        <v>33000</v>
      </c>
      <c r="G1357" s="70">
        <v>14221.915267</v>
      </c>
      <c r="H1357" s="70"/>
      <c r="I1357" s="70"/>
      <c r="J1357" s="70">
        <v>33000</v>
      </c>
      <c r="K1357" s="70">
        <v>14221.915267</v>
      </c>
    </row>
    <row r="1358" spans="1:11" x14ac:dyDescent="0.25">
      <c r="A1358" s="72">
        <v>15306</v>
      </c>
      <c r="B1358" s="70"/>
      <c r="C1358" s="70"/>
      <c r="D1358" s="70"/>
      <c r="E1358" s="70"/>
      <c r="F1358" s="70"/>
      <c r="G1358" s="70"/>
      <c r="H1358" s="70">
        <v>3808</v>
      </c>
      <c r="I1358" s="70">
        <v>5235.4004029999996</v>
      </c>
      <c r="J1358" s="70">
        <v>3808</v>
      </c>
      <c r="K1358" s="70">
        <v>5235.4004029999996</v>
      </c>
    </row>
    <row r="1359" spans="1:11" x14ac:dyDescent="0.25">
      <c r="A1359" s="72">
        <v>15317</v>
      </c>
      <c r="B1359" s="70">
        <v>74450</v>
      </c>
      <c r="C1359" s="70">
        <v>70983.138185000003</v>
      </c>
      <c r="D1359" s="70"/>
      <c r="E1359" s="70"/>
      <c r="F1359" s="70"/>
      <c r="G1359" s="70"/>
      <c r="H1359" s="70"/>
      <c r="I1359" s="70"/>
      <c r="J1359" s="70">
        <v>74450</v>
      </c>
      <c r="K1359" s="70">
        <v>70983.138185000003</v>
      </c>
    </row>
    <row r="1360" spans="1:11" x14ac:dyDescent="0.25">
      <c r="A1360" s="72">
        <v>15345</v>
      </c>
      <c r="B1360" s="70"/>
      <c r="C1360" s="70"/>
      <c r="D1360" s="70"/>
      <c r="E1360" s="70"/>
      <c r="F1360" s="70">
        <v>38600</v>
      </c>
      <c r="G1360" s="70">
        <v>19444.859589</v>
      </c>
      <c r="H1360" s="70"/>
      <c r="I1360" s="70"/>
      <c r="J1360" s="70">
        <v>38600</v>
      </c>
      <c r="K1360" s="70">
        <v>19444.859589</v>
      </c>
    </row>
    <row r="1361" spans="1:11" x14ac:dyDescent="0.25">
      <c r="A1361" s="72">
        <v>15360</v>
      </c>
      <c r="B1361" s="70"/>
      <c r="C1361" s="70"/>
      <c r="D1361" s="70"/>
      <c r="E1361" s="70"/>
      <c r="F1361" s="70"/>
      <c r="G1361" s="70"/>
      <c r="H1361" s="70">
        <v>2000</v>
      </c>
      <c r="I1361" s="70">
        <v>1043.222209</v>
      </c>
      <c r="J1361" s="70">
        <v>2000</v>
      </c>
      <c r="K1361" s="70">
        <v>1043.222209</v>
      </c>
    </row>
    <row r="1362" spans="1:11" x14ac:dyDescent="0.25">
      <c r="A1362" s="72">
        <v>15379</v>
      </c>
      <c r="B1362" s="70"/>
      <c r="C1362" s="70"/>
      <c r="D1362" s="70"/>
      <c r="E1362" s="70"/>
      <c r="F1362" s="70"/>
      <c r="G1362" s="70"/>
      <c r="H1362" s="70">
        <v>1600</v>
      </c>
      <c r="I1362" s="70">
        <v>2605.4470709999996</v>
      </c>
      <c r="J1362" s="70">
        <v>1600</v>
      </c>
      <c r="K1362" s="70">
        <v>2605.4470709999996</v>
      </c>
    </row>
    <row r="1363" spans="1:11" x14ac:dyDescent="0.25">
      <c r="A1363" s="72">
        <v>15408</v>
      </c>
      <c r="B1363" s="70"/>
      <c r="C1363" s="70"/>
      <c r="D1363" s="70">
        <v>6676</v>
      </c>
      <c r="E1363" s="70">
        <v>4895.1150289999996</v>
      </c>
      <c r="F1363" s="70"/>
      <c r="G1363" s="70"/>
      <c r="H1363" s="70"/>
      <c r="I1363" s="70"/>
      <c r="J1363" s="70">
        <v>6676</v>
      </c>
      <c r="K1363" s="70">
        <v>4895.1150289999996</v>
      </c>
    </row>
    <row r="1364" spans="1:11" x14ac:dyDescent="0.25">
      <c r="A1364" s="72">
        <v>15414</v>
      </c>
      <c r="B1364" s="70"/>
      <c r="C1364" s="70"/>
      <c r="D1364" s="70"/>
      <c r="E1364" s="70"/>
      <c r="F1364" s="70">
        <v>24900</v>
      </c>
      <c r="G1364" s="70">
        <v>33324.721008</v>
      </c>
      <c r="H1364" s="70"/>
      <c r="I1364" s="70"/>
      <c r="J1364" s="70">
        <v>24900</v>
      </c>
      <c r="K1364" s="70">
        <v>33324.721008</v>
      </c>
    </row>
    <row r="1365" spans="1:11" x14ac:dyDescent="0.25">
      <c r="A1365" s="72">
        <v>15425</v>
      </c>
      <c r="B1365" s="70">
        <v>120341</v>
      </c>
      <c r="C1365" s="70">
        <v>107972.553711</v>
      </c>
      <c r="D1365" s="70"/>
      <c r="E1365" s="70"/>
      <c r="F1365" s="70"/>
      <c r="G1365" s="70"/>
      <c r="H1365" s="70"/>
      <c r="I1365" s="70"/>
      <c r="J1365" s="70">
        <v>120341</v>
      </c>
      <c r="K1365" s="70">
        <v>107972.553711</v>
      </c>
    </row>
    <row r="1366" spans="1:11" x14ac:dyDescent="0.25">
      <c r="A1366" s="72">
        <v>15430</v>
      </c>
      <c r="B1366" s="70">
        <v>125614</v>
      </c>
      <c r="C1366" s="70">
        <v>119693.70996200001</v>
      </c>
      <c r="D1366" s="70"/>
      <c r="E1366" s="70"/>
      <c r="F1366" s="70"/>
      <c r="G1366" s="70"/>
      <c r="H1366" s="70"/>
      <c r="I1366" s="70"/>
      <c r="J1366" s="70">
        <v>125614</v>
      </c>
      <c r="K1366" s="70">
        <v>119693.70996200001</v>
      </c>
    </row>
    <row r="1367" spans="1:11" x14ac:dyDescent="0.25">
      <c r="A1367" s="72">
        <v>15432</v>
      </c>
      <c r="B1367" s="70">
        <v>123160</v>
      </c>
      <c r="C1367" s="70">
        <v>134723.90161199999</v>
      </c>
      <c r="D1367" s="70"/>
      <c r="E1367" s="70"/>
      <c r="F1367" s="70"/>
      <c r="G1367" s="70"/>
      <c r="H1367" s="70"/>
      <c r="I1367" s="70"/>
      <c r="J1367" s="70">
        <v>123160</v>
      </c>
      <c r="K1367" s="70">
        <v>134723.90161199999</v>
      </c>
    </row>
    <row r="1368" spans="1:11" x14ac:dyDescent="0.25">
      <c r="A1368" s="72">
        <v>15439</v>
      </c>
      <c r="B1368" s="70">
        <v>115726</v>
      </c>
      <c r="C1368" s="70">
        <v>109780.574219</v>
      </c>
      <c r="D1368" s="70"/>
      <c r="E1368" s="70"/>
      <c r="F1368" s="70"/>
      <c r="G1368" s="70"/>
      <c r="H1368" s="70"/>
      <c r="I1368" s="70"/>
      <c r="J1368" s="70">
        <v>115726</v>
      </c>
      <c r="K1368" s="70">
        <v>109780.574219</v>
      </c>
    </row>
    <row r="1369" spans="1:11" x14ac:dyDescent="0.25">
      <c r="A1369" s="72">
        <v>15440</v>
      </c>
      <c r="B1369" s="70"/>
      <c r="C1369" s="70"/>
      <c r="D1369" s="70">
        <v>21386</v>
      </c>
      <c r="E1369" s="70">
        <v>30655.262939999997</v>
      </c>
      <c r="F1369" s="70"/>
      <c r="G1369" s="70"/>
      <c r="H1369" s="70"/>
      <c r="I1369" s="70"/>
      <c r="J1369" s="70">
        <v>21386</v>
      </c>
      <c r="K1369" s="70">
        <v>30655.262939999997</v>
      </c>
    </row>
    <row r="1370" spans="1:11" x14ac:dyDescent="0.25">
      <c r="A1370" s="72">
        <v>15442</v>
      </c>
      <c r="B1370" s="70">
        <v>116873</v>
      </c>
      <c r="C1370" s="70">
        <v>114843.82324099999</v>
      </c>
      <c r="D1370" s="70"/>
      <c r="E1370" s="70"/>
      <c r="F1370" s="70"/>
      <c r="G1370" s="70"/>
      <c r="H1370" s="70"/>
      <c r="I1370" s="70"/>
      <c r="J1370" s="70">
        <v>116873</v>
      </c>
      <c r="K1370" s="70">
        <v>114843.82324099999</v>
      </c>
    </row>
    <row r="1371" spans="1:11" x14ac:dyDescent="0.25">
      <c r="A1371" s="72">
        <v>15443</v>
      </c>
      <c r="B1371" s="70">
        <v>113934</v>
      </c>
      <c r="C1371" s="70">
        <v>130413.414795</v>
      </c>
      <c r="D1371" s="70"/>
      <c r="E1371" s="70"/>
      <c r="F1371" s="70"/>
      <c r="G1371" s="70"/>
      <c r="H1371" s="70"/>
      <c r="I1371" s="70"/>
      <c r="J1371" s="70">
        <v>113934</v>
      </c>
      <c r="K1371" s="70">
        <v>130413.414795</v>
      </c>
    </row>
    <row r="1372" spans="1:11" x14ac:dyDescent="0.25">
      <c r="A1372" s="72">
        <v>15455</v>
      </c>
      <c r="B1372" s="70"/>
      <c r="C1372" s="70"/>
      <c r="D1372" s="70">
        <v>9428</v>
      </c>
      <c r="E1372" s="70">
        <v>11298.828798</v>
      </c>
      <c r="F1372" s="70"/>
      <c r="G1372" s="70"/>
      <c r="H1372" s="70"/>
      <c r="I1372" s="70"/>
      <c r="J1372" s="70">
        <v>9428</v>
      </c>
      <c r="K1372" s="70">
        <v>11298.828798</v>
      </c>
    </row>
    <row r="1373" spans="1:11" x14ac:dyDescent="0.25">
      <c r="A1373" s="72">
        <v>15456</v>
      </c>
      <c r="B1373" s="70">
        <v>98040</v>
      </c>
      <c r="C1373" s="70">
        <v>98293.822755000001</v>
      </c>
      <c r="D1373" s="70"/>
      <c r="E1373" s="70"/>
      <c r="F1373" s="70"/>
      <c r="G1373" s="70"/>
      <c r="H1373" s="70"/>
      <c r="I1373" s="70"/>
      <c r="J1373" s="70">
        <v>98040</v>
      </c>
      <c r="K1373" s="70">
        <v>98293.822755000001</v>
      </c>
    </row>
    <row r="1374" spans="1:11" x14ac:dyDescent="0.25">
      <c r="A1374" s="72">
        <v>15457</v>
      </c>
      <c r="B1374" s="70">
        <v>103006</v>
      </c>
      <c r="C1374" s="70">
        <v>99758.154053000006</v>
      </c>
      <c r="D1374" s="70"/>
      <c r="E1374" s="70"/>
      <c r="F1374" s="70"/>
      <c r="G1374" s="70"/>
      <c r="H1374" s="70"/>
      <c r="I1374" s="70"/>
      <c r="J1374" s="70">
        <v>103006</v>
      </c>
      <c r="K1374" s="70">
        <v>99758.154053000006</v>
      </c>
    </row>
    <row r="1375" spans="1:11" x14ac:dyDescent="0.25">
      <c r="A1375" s="72">
        <v>15458</v>
      </c>
      <c r="B1375" s="70">
        <v>97668</v>
      </c>
      <c r="C1375" s="70">
        <v>109592.65332</v>
      </c>
      <c r="D1375" s="70"/>
      <c r="E1375" s="70"/>
      <c r="F1375" s="70"/>
      <c r="G1375" s="70"/>
      <c r="H1375" s="70"/>
      <c r="I1375" s="70"/>
      <c r="J1375" s="70">
        <v>97668</v>
      </c>
      <c r="K1375" s="70">
        <v>109592.65332</v>
      </c>
    </row>
    <row r="1376" spans="1:11" x14ac:dyDescent="0.25">
      <c r="A1376" s="72">
        <v>15459</v>
      </c>
      <c r="B1376" s="70">
        <v>100757</v>
      </c>
      <c r="C1376" s="70">
        <v>110905.085937</v>
      </c>
      <c r="D1376" s="70"/>
      <c r="E1376" s="70"/>
      <c r="F1376" s="70"/>
      <c r="G1376" s="70"/>
      <c r="H1376" s="70"/>
      <c r="I1376" s="70"/>
      <c r="J1376" s="70">
        <v>100757</v>
      </c>
      <c r="K1376" s="70">
        <v>110905.085937</v>
      </c>
    </row>
    <row r="1377" spans="1:11" x14ac:dyDescent="0.25">
      <c r="A1377" s="72">
        <v>15469</v>
      </c>
      <c r="B1377" s="70"/>
      <c r="C1377" s="70"/>
      <c r="D1377" s="70"/>
      <c r="E1377" s="70"/>
      <c r="F1377" s="70">
        <v>25100</v>
      </c>
      <c r="G1377" s="70">
        <v>30683.271850999998</v>
      </c>
      <c r="H1377" s="70"/>
      <c r="I1377" s="70"/>
      <c r="J1377" s="70">
        <v>25100</v>
      </c>
      <c r="K1377" s="70">
        <v>30683.271850999998</v>
      </c>
    </row>
    <row r="1378" spans="1:11" x14ac:dyDescent="0.25">
      <c r="A1378" s="72">
        <v>15470</v>
      </c>
      <c r="B1378" s="70"/>
      <c r="C1378" s="70"/>
      <c r="D1378" s="70"/>
      <c r="E1378" s="70"/>
      <c r="F1378" s="70">
        <v>11200</v>
      </c>
      <c r="G1378" s="70">
        <v>11412.307387000001</v>
      </c>
      <c r="H1378" s="70"/>
      <c r="I1378" s="70"/>
      <c r="J1378" s="70">
        <v>11200</v>
      </c>
      <c r="K1378" s="70">
        <v>11412.307387000001</v>
      </c>
    </row>
    <row r="1379" spans="1:11" x14ac:dyDescent="0.25">
      <c r="A1379" s="72">
        <v>15508</v>
      </c>
      <c r="B1379" s="70"/>
      <c r="C1379" s="70"/>
      <c r="D1379" s="70"/>
      <c r="E1379" s="70"/>
      <c r="F1379" s="70"/>
      <c r="G1379" s="70"/>
      <c r="H1379" s="70">
        <v>6400</v>
      </c>
      <c r="I1379" s="70">
        <v>3498.6149350000001</v>
      </c>
      <c r="J1379" s="70">
        <v>6400</v>
      </c>
      <c r="K1379" s="70">
        <v>3498.6149350000001</v>
      </c>
    </row>
    <row r="1380" spans="1:11" x14ac:dyDescent="0.25">
      <c r="A1380" s="72">
        <v>15510</v>
      </c>
      <c r="B1380" s="70"/>
      <c r="C1380" s="70"/>
      <c r="D1380" s="70"/>
      <c r="E1380" s="70"/>
      <c r="F1380" s="70"/>
      <c r="G1380" s="70"/>
      <c r="H1380" s="70">
        <v>3700</v>
      </c>
      <c r="I1380" s="70">
        <v>449.80980999999997</v>
      </c>
      <c r="J1380" s="70">
        <v>3700</v>
      </c>
      <c r="K1380" s="70">
        <v>449.80980999999997</v>
      </c>
    </row>
    <row r="1381" spans="1:11" x14ac:dyDescent="0.25">
      <c r="A1381" s="72">
        <v>15521</v>
      </c>
      <c r="B1381" s="70"/>
      <c r="C1381" s="70"/>
      <c r="D1381" s="70"/>
      <c r="E1381" s="70"/>
      <c r="F1381" s="70"/>
      <c r="G1381" s="70"/>
      <c r="H1381" s="70">
        <v>5400</v>
      </c>
      <c r="I1381" s="70">
        <v>12903.395909999999</v>
      </c>
      <c r="J1381" s="70">
        <v>5400</v>
      </c>
      <c r="K1381" s="70">
        <v>12903.395909999999</v>
      </c>
    </row>
    <row r="1382" spans="1:11" x14ac:dyDescent="0.25">
      <c r="A1382" s="72">
        <v>15525</v>
      </c>
      <c r="B1382" s="70"/>
      <c r="C1382" s="70"/>
      <c r="D1382" s="70"/>
      <c r="E1382" s="70"/>
      <c r="F1382" s="70"/>
      <c r="G1382" s="70"/>
      <c r="H1382" s="70">
        <v>9200</v>
      </c>
      <c r="I1382" s="70">
        <v>9496.8359990000008</v>
      </c>
      <c r="J1382" s="70">
        <v>9200</v>
      </c>
      <c r="K1382" s="70">
        <v>9496.8359990000008</v>
      </c>
    </row>
    <row r="1383" spans="1:11" x14ac:dyDescent="0.25">
      <c r="A1383" s="72">
        <v>15542</v>
      </c>
      <c r="B1383" s="70"/>
      <c r="C1383" s="70"/>
      <c r="D1383" s="70"/>
      <c r="E1383" s="70"/>
      <c r="F1383" s="70"/>
      <c r="G1383" s="70"/>
      <c r="H1383" s="70">
        <v>4300</v>
      </c>
      <c r="I1383" s="70">
        <v>3457.208854</v>
      </c>
      <c r="J1383" s="70">
        <v>4300</v>
      </c>
      <c r="K1383" s="70">
        <v>3457.208854</v>
      </c>
    </row>
    <row r="1384" spans="1:11" x14ac:dyDescent="0.25">
      <c r="A1384" s="72">
        <v>15567</v>
      </c>
      <c r="B1384" s="70"/>
      <c r="C1384" s="70"/>
      <c r="D1384" s="70"/>
      <c r="E1384" s="70"/>
      <c r="F1384" s="70"/>
      <c r="G1384" s="70"/>
      <c r="H1384" s="70">
        <v>2800</v>
      </c>
      <c r="I1384" s="70">
        <v>975.45014499999991</v>
      </c>
      <c r="J1384" s="70">
        <v>2800</v>
      </c>
      <c r="K1384" s="70">
        <v>975.45014499999991</v>
      </c>
    </row>
    <row r="1385" spans="1:11" x14ac:dyDescent="0.25">
      <c r="A1385" s="72">
        <v>15568</v>
      </c>
      <c r="B1385" s="70"/>
      <c r="C1385" s="70"/>
      <c r="D1385" s="70"/>
      <c r="E1385" s="70"/>
      <c r="F1385" s="70"/>
      <c r="G1385" s="70"/>
      <c r="H1385" s="70">
        <v>1900</v>
      </c>
      <c r="I1385" s="70">
        <v>734.79420400000004</v>
      </c>
      <c r="J1385" s="70">
        <v>1900</v>
      </c>
      <c r="K1385" s="70">
        <v>734.79420400000004</v>
      </c>
    </row>
    <row r="1386" spans="1:11" x14ac:dyDescent="0.25">
      <c r="A1386" s="72">
        <v>15578</v>
      </c>
      <c r="B1386" s="70"/>
      <c r="C1386" s="70"/>
      <c r="D1386" s="70"/>
      <c r="E1386" s="70"/>
      <c r="F1386" s="70"/>
      <c r="G1386" s="70"/>
      <c r="H1386" s="70">
        <v>5800</v>
      </c>
      <c r="I1386" s="70">
        <v>562.71055200000001</v>
      </c>
      <c r="J1386" s="70">
        <v>5800</v>
      </c>
      <c r="K1386" s="70">
        <v>562.71055200000001</v>
      </c>
    </row>
    <row r="1387" spans="1:11" x14ac:dyDescent="0.25">
      <c r="A1387" s="72">
        <v>15581</v>
      </c>
      <c r="B1387" s="70"/>
      <c r="C1387" s="70"/>
      <c r="D1387" s="70"/>
      <c r="E1387" s="70"/>
      <c r="F1387" s="70"/>
      <c r="G1387" s="70"/>
      <c r="H1387" s="70">
        <v>4400</v>
      </c>
      <c r="I1387" s="70">
        <v>2464.0351380000002</v>
      </c>
      <c r="J1387" s="70">
        <v>4400</v>
      </c>
      <c r="K1387" s="70">
        <v>2464.0351380000002</v>
      </c>
    </row>
    <row r="1388" spans="1:11" x14ac:dyDescent="0.25">
      <c r="A1388" s="72">
        <v>15598</v>
      </c>
      <c r="B1388" s="70"/>
      <c r="C1388" s="70"/>
      <c r="D1388" s="70"/>
      <c r="E1388" s="70"/>
      <c r="F1388" s="70">
        <v>16325</v>
      </c>
      <c r="G1388" s="70">
        <v>6540.8631289999994</v>
      </c>
      <c r="H1388" s="70"/>
      <c r="I1388" s="70"/>
      <c r="J1388" s="70">
        <v>16325</v>
      </c>
      <c r="K1388" s="70">
        <v>6540.8631289999994</v>
      </c>
    </row>
    <row r="1389" spans="1:11" x14ac:dyDescent="0.25">
      <c r="A1389" s="72">
        <v>15609</v>
      </c>
      <c r="B1389" s="70"/>
      <c r="C1389" s="70"/>
      <c r="D1389" s="70"/>
      <c r="E1389" s="70"/>
      <c r="F1389" s="70">
        <v>14600</v>
      </c>
      <c r="G1389" s="70">
        <v>11976.463275</v>
      </c>
      <c r="H1389" s="70"/>
      <c r="I1389" s="70"/>
      <c r="J1389" s="70">
        <v>14600</v>
      </c>
      <c r="K1389" s="70">
        <v>11976.463275</v>
      </c>
    </row>
    <row r="1390" spans="1:11" x14ac:dyDescent="0.25">
      <c r="A1390" s="72">
        <v>15610</v>
      </c>
      <c r="B1390" s="70"/>
      <c r="C1390" s="70"/>
      <c r="D1390" s="70"/>
      <c r="E1390" s="70"/>
      <c r="F1390" s="70">
        <v>17600</v>
      </c>
      <c r="G1390" s="70">
        <v>16648.276484999999</v>
      </c>
      <c r="H1390" s="70"/>
      <c r="I1390" s="70"/>
      <c r="J1390" s="70">
        <v>17600</v>
      </c>
      <c r="K1390" s="70">
        <v>16648.276484999999</v>
      </c>
    </row>
    <row r="1391" spans="1:11" x14ac:dyDescent="0.25">
      <c r="A1391" s="72">
        <v>15639</v>
      </c>
      <c r="B1391" s="70"/>
      <c r="C1391" s="70"/>
      <c r="D1391" s="70"/>
      <c r="E1391" s="70"/>
      <c r="F1391" s="70">
        <v>5800</v>
      </c>
      <c r="G1391" s="70">
        <v>7162.9302520000001</v>
      </c>
      <c r="H1391" s="70"/>
      <c r="I1391" s="70"/>
      <c r="J1391" s="70">
        <v>5800</v>
      </c>
      <c r="K1391" s="70">
        <v>7162.9302520000001</v>
      </c>
    </row>
    <row r="1392" spans="1:11" x14ac:dyDescent="0.25">
      <c r="A1392" s="72">
        <v>15671</v>
      </c>
      <c r="B1392" s="70"/>
      <c r="C1392" s="70"/>
      <c r="D1392" s="70"/>
      <c r="E1392" s="70"/>
      <c r="F1392" s="70">
        <v>16300</v>
      </c>
      <c r="G1392" s="70">
        <v>16922.602661999998</v>
      </c>
      <c r="H1392" s="70"/>
      <c r="I1392" s="70"/>
      <c r="J1392" s="70">
        <v>16300</v>
      </c>
      <c r="K1392" s="70">
        <v>16922.602661999998</v>
      </c>
    </row>
    <row r="1393" spans="1:11" x14ac:dyDescent="0.25">
      <c r="A1393" s="72">
        <v>15687</v>
      </c>
      <c r="B1393" s="70"/>
      <c r="C1393" s="70"/>
      <c r="D1393" s="70">
        <v>6372</v>
      </c>
      <c r="E1393" s="70">
        <v>7146.6272879999997</v>
      </c>
      <c r="F1393" s="70"/>
      <c r="G1393" s="70"/>
      <c r="H1393" s="70"/>
      <c r="I1393" s="70"/>
      <c r="J1393" s="70">
        <v>6372</v>
      </c>
      <c r="K1393" s="70">
        <v>7146.6272879999997</v>
      </c>
    </row>
    <row r="1394" spans="1:11" x14ac:dyDescent="0.25">
      <c r="A1394" s="72">
        <v>15688</v>
      </c>
      <c r="B1394" s="70">
        <v>89583</v>
      </c>
      <c r="C1394" s="70">
        <v>90864.208007000008</v>
      </c>
      <c r="D1394" s="70"/>
      <c r="E1394" s="70"/>
      <c r="F1394" s="70"/>
      <c r="G1394" s="70"/>
      <c r="H1394" s="70"/>
      <c r="I1394" s="70"/>
      <c r="J1394" s="70">
        <v>89583</v>
      </c>
      <c r="K1394" s="70">
        <v>90864.208007000008</v>
      </c>
    </row>
    <row r="1395" spans="1:11" x14ac:dyDescent="0.25">
      <c r="A1395" s="72">
        <v>15690</v>
      </c>
      <c r="B1395" s="70">
        <v>65122</v>
      </c>
      <c r="C1395" s="70">
        <v>65099.466308000003</v>
      </c>
      <c r="D1395" s="70"/>
      <c r="E1395" s="70"/>
      <c r="F1395" s="70"/>
      <c r="G1395" s="70"/>
      <c r="H1395" s="70"/>
      <c r="I1395" s="70"/>
      <c r="J1395" s="70">
        <v>65122</v>
      </c>
      <c r="K1395" s="70">
        <v>65099.466308000003</v>
      </c>
    </row>
    <row r="1396" spans="1:11" x14ac:dyDescent="0.25">
      <c r="A1396" s="72">
        <v>15693</v>
      </c>
      <c r="B1396" s="70"/>
      <c r="C1396" s="70"/>
      <c r="D1396" s="70"/>
      <c r="E1396" s="70"/>
      <c r="F1396" s="70"/>
      <c r="G1396" s="70"/>
      <c r="H1396" s="70">
        <v>12693</v>
      </c>
      <c r="I1396" s="70">
        <v>5465.6702380000006</v>
      </c>
      <c r="J1396" s="70">
        <v>12693</v>
      </c>
      <c r="K1396" s="70">
        <v>5465.6702380000006</v>
      </c>
    </row>
    <row r="1397" spans="1:11" x14ac:dyDescent="0.25">
      <c r="A1397" s="72">
        <v>15705</v>
      </c>
      <c r="B1397" s="70">
        <v>74548</v>
      </c>
      <c r="C1397" s="70">
        <v>86097.863282000006</v>
      </c>
      <c r="D1397" s="70"/>
      <c r="E1397" s="70"/>
      <c r="F1397" s="70"/>
      <c r="G1397" s="70"/>
      <c r="H1397" s="70"/>
      <c r="I1397" s="70"/>
      <c r="J1397" s="70">
        <v>74548</v>
      </c>
      <c r="K1397" s="70">
        <v>86097.863282000006</v>
      </c>
    </row>
    <row r="1398" spans="1:11" x14ac:dyDescent="0.25">
      <c r="A1398" s="72">
        <v>15714</v>
      </c>
      <c r="B1398" s="70">
        <v>103793</v>
      </c>
      <c r="C1398" s="70">
        <v>109237.30957000001</v>
      </c>
      <c r="D1398" s="70"/>
      <c r="E1398" s="70"/>
      <c r="F1398" s="70"/>
      <c r="G1398" s="70"/>
      <c r="H1398" s="70"/>
      <c r="I1398" s="70"/>
      <c r="J1398" s="70">
        <v>103793</v>
      </c>
      <c r="K1398" s="70">
        <v>109237.30957000001</v>
      </c>
    </row>
    <row r="1399" spans="1:11" x14ac:dyDescent="0.25">
      <c r="A1399" s="72">
        <v>15722</v>
      </c>
      <c r="B1399" s="70">
        <v>90440</v>
      </c>
      <c r="C1399" s="70">
        <v>84182.224608999997</v>
      </c>
      <c r="D1399" s="70"/>
      <c r="E1399" s="70"/>
      <c r="F1399" s="70"/>
      <c r="G1399" s="70"/>
      <c r="H1399" s="70"/>
      <c r="I1399" s="70"/>
      <c r="J1399" s="70">
        <v>90440</v>
      </c>
      <c r="K1399" s="70">
        <v>84182.224608999997</v>
      </c>
    </row>
    <row r="1400" spans="1:11" x14ac:dyDescent="0.25">
      <c r="A1400" s="72">
        <v>15730</v>
      </c>
      <c r="B1400" s="70"/>
      <c r="C1400" s="70"/>
      <c r="D1400" s="70">
        <v>36709</v>
      </c>
      <c r="E1400" s="70">
        <v>38027.076051000004</v>
      </c>
      <c r="F1400" s="70"/>
      <c r="G1400" s="70"/>
      <c r="H1400" s="70"/>
      <c r="I1400" s="70"/>
      <c r="J1400" s="70">
        <v>36709</v>
      </c>
      <c r="K1400" s="70">
        <v>38027.076051000004</v>
      </c>
    </row>
    <row r="1401" spans="1:11" x14ac:dyDescent="0.25">
      <c r="A1401" s="72">
        <v>15732</v>
      </c>
      <c r="B1401" s="70"/>
      <c r="C1401" s="70"/>
      <c r="D1401" s="70">
        <v>15800</v>
      </c>
      <c r="E1401" s="70">
        <v>32013.720704000003</v>
      </c>
      <c r="F1401" s="70"/>
      <c r="G1401" s="70"/>
      <c r="H1401" s="70"/>
      <c r="I1401" s="70"/>
      <c r="J1401" s="70">
        <v>15800</v>
      </c>
      <c r="K1401" s="70">
        <v>32013.720704000003</v>
      </c>
    </row>
    <row r="1402" spans="1:11" x14ac:dyDescent="0.25">
      <c r="A1402" s="72">
        <v>15759</v>
      </c>
      <c r="B1402" s="70"/>
      <c r="C1402" s="70"/>
      <c r="D1402" s="70"/>
      <c r="E1402" s="70"/>
      <c r="F1402" s="70">
        <v>13960</v>
      </c>
      <c r="G1402" s="70">
        <v>29090.836822000001</v>
      </c>
      <c r="H1402" s="70"/>
      <c r="I1402" s="70"/>
      <c r="J1402" s="70">
        <v>13960</v>
      </c>
      <c r="K1402" s="70">
        <v>29090.836822000001</v>
      </c>
    </row>
    <row r="1403" spans="1:11" x14ac:dyDescent="0.25">
      <c r="A1403" s="72">
        <v>15768</v>
      </c>
      <c r="B1403" s="70">
        <v>102926</v>
      </c>
      <c r="C1403" s="70">
        <v>116403.64209000001</v>
      </c>
      <c r="D1403" s="70"/>
      <c r="E1403" s="70"/>
      <c r="F1403" s="70"/>
      <c r="G1403" s="70"/>
      <c r="H1403" s="70"/>
      <c r="I1403" s="70"/>
      <c r="J1403" s="70">
        <v>102926</v>
      </c>
      <c r="K1403" s="70">
        <v>116403.64209000001</v>
      </c>
    </row>
    <row r="1404" spans="1:11" x14ac:dyDescent="0.25">
      <c r="A1404" s="72">
        <v>15776</v>
      </c>
      <c r="B1404" s="70">
        <v>114510</v>
      </c>
      <c r="C1404" s="70">
        <v>134657.20410100001</v>
      </c>
      <c r="D1404" s="70"/>
      <c r="E1404" s="70"/>
      <c r="F1404" s="70"/>
      <c r="G1404" s="70"/>
      <c r="H1404" s="70"/>
      <c r="I1404" s="70"/>
      <c r="J1404" s="70">
        <v>114510</v>
      </c>
      <c r="K1404" s="70">
        <v>134657.20410100001</v>
      </c>
    </row>
    <row r="1405" spans="1:11" x14ac:dyDescent="0.25">
      <c r="A1405" s="72">
        <v>15778</v>
      </c>
      <c r="B1405" s="70"/>
      <c r="C1405" s="70"/>
      <c r="D1405" s="70">
        <v>10739</v>
      </c>
      <c r="E1405" s="70">
        <v>13466.099915000001</v>
      </c>
      <c r="F1405" s="70"/>
      <c r="G1405" s="70"/>
      <c r="H1405" s="70"/>
      <c r="I1405" s="70"/>
      <c r="J1405" s="70">
        <v>10739</v>
      </c>
      <c r="K1405" s="70">
        <v>13466.099915000001</v>
      </c>
    </row>
    <row r="1406" spans="1:11" x14ac:dyDescent="0.25">
      <c r="A1406" s="72">
        <v>15781</v>
      </c>
      <c r="B1406" s="70"/>
      <c r="C1406" s="70"/>
      <c r="D1406" s="70">
        <v>17605</v>
      </c>
      <c r="E1406" s="70">
        <v>25141.798035</v>
      </c>
      <c r="F1406" s="70"/>
      <c r="G1406" s="70"/>
      <c r="H1406" s="70"/>
      <c r="I1406" s="70"/>
      <c r="J1406" s="70">
        <v>17605</v>
      </c>
      <c r="K1406" s="70">
        <v>25141.798035</v>
      </c>
    </row>
    <row r="1407" spans="1:11" x14ac:dyDescent="0.25">
      <c r="A1407" s="72">
        <v>15810</v>
      </c>
      <c r="B1407" s="70"/>
      <c r="C1407" s="70"/>
      <c r="D1407" s="70"/>
      <c r="E1407" s="70"/>
      <c r="F1407" s="70">
        <v>8900</v>
      </c>
      <c r="G1407" s="70">
        <v>11664.374582</v>
      </c>
      <c r="H1407" s="70"/>
      <c r="I1407" s="70"/>
      <c r="J1407" s="70">
        <v>8900</v>
      </c>
      <c r="K1407" s="70">
        <v>11664.374582</v>
      </c>
    </row>
    <row r="1408" spans="1:11" x14ac:dyDescent="0.25">
      <c r="A1408" s="72">
        <v>15848</v>
      </c>
      <c r="B1408" s="70"/>
      <c r="C1408" s="70"/>
      <c r="D1408" s="70">
        <v>16072</v>
      </c>
      <c r="E1408" s="70">
        <v>15313.106781000002</v>
      </c>
      <c r="F1408" s="70"/>
      <c r="G1408" s="70"/>
      <c r="H1408" s="70"/>
      <c r="I1408" s="70"/>
      <c r="J1408" s="70">
        <v>16072</v>
      </c>
      <c r="K1408" s="70">
        <v>15313.106781000002</v>
      </c>
    </row>
    <row r="1409" spans="1:11" x14ac:dyDescent="0.25">
      <c r="A1409" s="72">
        <v>15853</v>
      </c>
      <c r="B1409" s="70">
        <v>80376</v>
      </c>
      <c r="C1409" s="70">
        <v>86233.886352999994</v>
      </c>
      <c r="D1409" s="70"/>
      <c r="E1409" s="70"/>
      <c r="F1409" s="70"/>
      <c r="G1409" s="70"/>
      <c r="H1409" s="70"/>
      <c r="I1409" s="70"/>
      <c r="J1409" s="70">
        <v>80376</v>
      </c>
      <c r="K1409" s="70">
        <v>86233.886352999994</v>
      </c>
    </row>
    <row r="1410" spans="1:11" x14ac:dyDescent="0.25">
      <c r="A1410" s="72">
        <v>15854</v>
      </c>
      <c r="B1410" s="70">
        <v>77626</v>
      </c>
      <c r="C1410" s="70">
        <v>86318.728516000003</v>
      </c>
      <c r="D1410" s="70"/>
      <c r="E1410" s="70"/>
      <c r="F1410" s="70"/>
      <c r="G1410" s="70"/>
      <c r="H1410" s="70"/>
      <c r="I1410" s="70"/>
      <c r="J1410" s="70">
        <v>77626</v>
      </c>
      <c r="K1410" s="70">
        <v>86318.728516000003</v>
      </c>
    </row>
    <row r="1411" spans="1:11" x14ac:dyDescent="0.25">
      <c r="A1411" s="72">
        <v>15855</v>
      </c>
      <c r="B1411" s="70">
        <v>72071</v>
      </c>
      <c r="C1411" s="70">
        <v>76956.469727000003</v>
      </c>
      <c r="D1411" s="70"/>
      <c r="E1411" s="70"/>
      <c r="F1411" s="70"/>
      <c r="G1411" s="70"/>
      <c r="H1411" s="70"/>
      <c r="I1411" s="70"/>
      <c r="J1411" s="70">
        <v>72071</v>
      </c>
      <c r="K1411" s="70">
        <v>76956.469727000003</v>
      </c>
    </row>
    <row r="1412" spans="1:11" x14ac:dyDescent="0.25">
      <c r="A1412" s="72">
        <v>15856</v>
      </c>
      <c r="B1412" s="70">
        <v>68770</v>
      </c>
      <c r="C1412" s="70">
        <v>77635.268066999997</v>
      </c>
      <c r="D1412" s="70"/>
      <c r="E1412" s="70"/>
      <c r="F1412" s="70"/>
      <c r="G1412" s="70"/>
      <c r="H1412" s="70"/>
      <c r="I1412" s="70"/>
      <c r="J1412" s="70">
        <v>68770</v>
      </c>
      <c r="K1412" s="70">
        <v>77635.268066999997</v>
      </c>
    </row>
    <row r="1413" spans="1:11" x14ac:dyDescent="0.25">
      <c r="A1413" s="72">
        <v>15857</v>
      </c>
      <c r="B1413" s="70">
        <v>68770</v>
      </c>
      <c r="C1413" s="70">
        <v>78963.024414999993</v>
      </c>
      <c r="D1413" s="70"/>
      <c r="E1413" s="70"/>
      <c r="F1413" s="70"/>
      <c r="G1413" s="70"/>
      <c r="H1413" s="70"/>
      <c r="I1413" s="70"/>
      <c r="J1413" s="70">
        <v>68770</v>
      </c>
      <c r="K1413" s="70">
        <v>78963.024414999993</v>
      </c>
    </row>
    <row r="1414" spans="1:11" x14ac:dyDescent="0.25">
      <c r="A1414" s="72">
        <v>15859</v>
      </c>
      <c r="B1414" s="70">
        <v>67832</v>
      </c>
      <c r="C1414" s="70">
        <v>73445.380615999995</v>
      </c>
      <c r="D1414" s="70"/>
      <c r="E1414" s="70"/>
      <c r="F1414" s="70"/>
      <c r="G1414" s="70"/>
      <c r="H1414" s="70"/>
      <c r="I1414" s="70"/>
      <c r="J1414" s="70">
        <v>67832</v>
      </c>
      <c r="K1414" s="70">
        <v>73445.380615999995</v>
      </c>
    </row>
    <row r="1415" spans="1:11" x14ac:dyDescent="0.25">
      <c r="A1415" s="72">
        <v>15862</v>
      </c>
      <c r="B1415" s="70">
        <v>65667</v>
      </c>
      <c r="C1415" s="70">
        <v>74033.680176000009</v>
      </c>
      <c r="D1415" s="70"/>
      <c r="E1415" s="70"/>
      <c r="F1415" s="70"/>
      <c r="G1415" s="70"/>
      <c r="H1415" s="70"/>
      <c r="I1415" s="70"/>
      <c r="J1415" s="70">
        <v>65667</v>
      </c>
      <c r="K1415" s="70">
        <v>74033.680176000009</v>
      </c>
    </row>
    <row r="1416" spans="1:11" x14ac:dyDescent="0.25">
      <c r="A1416" s="72">
        <v>15863</v>
      </c>
      <c r="B1416" s="70">
        <v>28853</v>
      </c>
      <c r="C1416" s="70">
        <v>31325.550902999999</v>
      </c>
      <c r="D1416" s="70"/>
      <c r="E1416" s="70"/>
      <c r="F1416" s="70"/>
      <c r="G1416" s="70"/>
      <c r="H1416" s="70"/>
      <c r="I1416" s="70"/>
      <c r="J1416" s="70">
        <v>28853</v>
      </c>
      <c r="K1416" s="70">
        <v>31325.550902999999</v>
      </c>
    </row>
    <row r="1417" spans="1:11" x14ac:dyDescent="0.25">
      <c r="A1417" s="72">
        <v>15870</v>
      </c>
      <c r="B1417" s="70">
        <v>75494</v>
      </c>
      <c r="C1417" s="70">
        <v>74621.187987999991</v>
      </c>
      <c r="D1417" s="70"/>
      <c r="E1417" s="70"/>
      <c r="F1417" s="70"/>
      <c r="G1417" s="70"/>
      <c r="H1417" s="70"/>
      <c r="I1417" s="70"/>
      <c r="J1417" s="70">
        <v>75494</v>
      </c>
      <c r="K1417" s="70">
        <v>74621.187987999991</v>
      </c>
    </row>
    <row r="1418" spans="1:11" x14ac:dyDescent="0.25">
      <c r="A1418" s="72">
        <v>15880</v>
      </c>
      <c r="B1418" s="70"/>
      <c r="C1418" s="70"/>
      <c r="D1418" s="70"/>
      <c r="E1418" s="70"/>
      <c r="F1418" s="70"/>
      <c r="G1418" s="70"/>
      <c r="H1418" s="70">
        <v>12400</v>
      </c>
      <c r="I1418" s="70">
        <v>10978.721724999999</v>
      </c>
      <c r="J1418" s="70">
        <v>12400</v>
      </c>
      <c r="K1418" s="70">
        <v>10978.721724999999</v>
      </c>
    </row>
    <row r="1419" spans="1:11" x14ac:dyDescent="0.25">
      <c r="A1419" s="72">
        <v>15896</v>
      </c>
      <c r="B1419" s="70"/>
      <c r="C1419" s="70"/>
      <c r="D1419" s="70"/>
      <c r="E1419" s="70"/>
      <c r="F1419" s="70">
        <v>26700</v>
      </c>
      <c r="G1419" s="70">
        <v>23539.769132999998</v>
      </c>
      <c r="H1419" s="70"/>
      <c r="I1419" s="70"/>
      <c r="J1419" s="70">
        <v>26700</v>
      </c>
      <c r="K1419" s="70">
        <v>23539.769132999998</v>
      </c>
    </row>
    <row r="1420" spans="1:11" x14ac:dyDescent="0.25">
      <c r="A1420" s="72">
        <v>15914</v>
      </c>
      <c r="B1420" s="70">
        <v>66181</v>
      </c>
      <c r="C1420" s="70">
        <v>68139.271727999992</v>
      </c>
      <c r="D1420" s="70"/>
      <c r="E1420" s="70"/>
      <c r="F1420" s="70"/>
      <c r="G1420" s="70"/>
      <c r="H1420" s="70"/>
      <c r="I1420" s="70"/>
      <c r="J1420" s="70">
        <v>66181</v>
      </c>
      <c r="K1420" s="70">
        <v>68139.271727999992</v>
      </c>
    </row>
    <row r="1421" spans="1:11" x14ac:dyDescent="0.25">
      <c r="A1421" s="72">
        <v>15917</v>
      </c>
      <c r="B1421" s="70">
        <v>48179</v>
      </c>
      <c r="C1421" s="70">
        <v>44373.544677999998</v>
      </c>
      <c r="D1421" s="70"/>
      <c r="E1421" s="70"/>
      <c r="F1421" s="70"/>
      <c r="G1421" s="70"/>
      <c r="H1421" s="70"/>
      <c r="I1421" s="70"/>
      <c r="J1421" s="70">
        <v>48179</v>
      </c>
      <c r="K1421" s="70">
        <v>44373.544677999998</v>
      </c>
    </row>
    <row r="1422" spans="1:11" x14ac:dyDescent="0.25">
      <c r="A1422" s="72">
        <v>15938</v>
      </c>
      <c r="B1422" s="70"/>
      <c r="C1422" s="70"/>
      <c r="D1422" s="70"/>
      <c r="E1422" s="70"/>
      <c r="F1422" s="70"/>
      <c r="G1422" s="70"/>
      <c r="H1422" s="70">
        <v>4400</v>
      </c>
      <c r="I1422" s="70">
        <v>2499.5170420000004</v>
      </c>
      <c r="J1422" s="70">
        <v>4400</v>
      </c>
      <c r="K1422" s="70">
        <v>2499.5170420000004</v>
      </c>
    </row>
    <row r="1423" spans="1:11" x14ac:dyDescent="0.25">
      <c r="A1423" s="72">
        <v>15955</v>
      </c>
      <c r="B1423" s="70"/>
      <c r="C1423" s="70"/>
      <c r="D1423" s="70"/>
      <c r="E1423" s="70"/>
      <c r="F1423" s="70">
        <v>19300</v>
      </c>
      <c r="G1423" s="70">
        <v>10615.710647</v>
      </c>
      <c r="H1423" s="70"/>
      <c r="I1423" s="70"/>
      <c r="J1423" s="70">
        <v>19300</v>
      </c>
      <c r="K1423" s="70">
        <v>10615.710647</v>
      </c>
    </row>
    <row r="1424" spans="1:11" x14ac:dyDescent="0.25">
      <c r="A1424" s="72">
        <v>15999</v>
      </c>
      <c r="B1424" s="70"/>
      <c r="C1424" s="70"/>
      <c r="D1424" s="70"/>
      <c r="E1424" s="70"/>
      <c r="F1424" s="70">
        <v>19000</v>
      </c>
      <c r="G1424" s="70">
        <v>20267.78659</v>
      </c>
      <c r="H1424" s="70"/>
      <c r="I1424" s="70"/>
      <c r="J1424" s="70">
        <v>19000</v>
      </c>
      <c r="K1424" s="70">
        <v>20267.78659</v>
      </c>
    </row>
    <row r="1425" spans="1:11" x14ac:dyDescent="0.25">
      <c r="A1425" s="72">
        <v>16038</v>
      </c>
      <c r="B1425" s="70">
        <v>93311</v>
      </c>
      <c r="C1425" s="70">
        <v>97528.432373000003</v>
      </c>
      <c r="D1425" s="70"/>
      <c r="E1425" s="70"/>
      <c r="F1425" s="70"/>
      <c r="G1425" s="70"/>
      <c r="H1425" s="70"/>
      <c r="I1425" s="70"/>
      <c r="J1425" s="70">
        <v>93311</v>
      </c>
      <c r="K1425" s="70">
        <v>97528.432373000003</v>
      </c>
    </row>
    <row r="1426" spans="1:11" x14ac:dyDescent="0.25">
      <c r="A1426" s="72">
        <v>16045</v>
      </c>
      <c r="B1426" s="70">
        <v>51020</v>
      </c>
      <c r="C1426" s="70">
        <v>51317.916749000004</v>
      </c>
      <c r="D1426" s="70"/>
      <c r="E1426" s="70"/>
      <c r="F1426" s="70"/>
      <c r="G1426" s="70"/>
      <c r="H1426" s="70"/>
      <c r="I1426" s="70"/>
      <c r="J1426" s="70">
        <v>51020</v>
      </c>
      <c r="K1426" s="70">
        <v>51317.916749000004</v>
      </c>
    </row>
    <row r="1427" spans="1:11" x14ac:dyDescent="0.25">
      <c r="A1427" s="72">
        <v>16046</v>
      </c>
      <c r="B1427" s="70">
        <v>56453</v>
      </c>
      <c r="C1427" s="70">
        <v>60498.271729</v>
      </c>
      <c r="D1427" s="70"/>
      <c r="E1427" s="70"/>
      <c r="F1427" s="70"/>
      <c r="G1427" s="70"/>
      <c r="H1427" s="70"/>
      <c r="I1427" s="70"/>
      <c r="J1427" s="70">
        <v>56453</v>
      </c>
      <c r="K1427" s="70">
        <v>60498.271729</v>
      </c>
    </row>
    <row r="1428" spans="1:11" x14ac:dyDescent="0.25">
      <c r="A1428" s="72">
        <v>16062</v>
      </c>
      <c r="B1428" s="70"/>
      <c r="C1428" s="70"/>
      <c r="D1428" s="70"/>
      <c r="E1428" s="70"/>
      <c r="F1428" s="70">
        <v>14465</v>
      </c>
      <c r="G1428" s="70">
        <v>7084.0035510000007</v>
      </c>
      <c r="H1428" s="70"/>
      <c r="I1428" s="70"/>
      <c r="J1428" s="70">
        <v>14465</v>
      </c>
      <c r="K1428" s="70">
        <v>7084.0035510000007</v>
      </c>
    </row>
    <row r="1429" spans="1:11" x14ac:dyDescent="0.25">
      <c r="A1429" s="72">
        <v>16069</v>
      </c>
      <c r="B1429" s="70"/>
      <c r="C1429" s="70"/>
      <c r="D1429" s="70"/>
      <c r="E1429" s="70"/>
      <c r="F1429" s="70"/>
      <c r="G1429" s="70"/>
      <c r="H1429" s="70">
        <v>4965</v>
      </c>
      <c r="I1429" s="70">
        <v>3683.6210659999997</v>
      </c>
      <c r="J1429" s="70">
        <v>4965</v>
      </c>
      <c r="K1429" s="70">
        <v>3683.6210659999997</v>
      </c>
    </row>
    <row r="1430" spans="1:11" x14ac:dyDescent="0.25">
      <c r="A1430" s="72">
        <v>16085</v>
      </c>
      <c r="B1430" s="70">
        <v>121927</v>
      </c>
      <c r="C1430" s="70">
        <v>105749.79296799999</v>
      </c>
      <c r="D1430" s="70"/>
      <c r="E1430" s="70"/>
      <c r="F1430" s="70"/>
      <c r="G1430" s="70"/>
      <c r="H1430" s="70"/>
      <c r="I1430" s="70"/>
      <c r="J1430" s="70">
        <v>121927</v>
      </c>
      <c r="K1430" s="70">
        <v>105749.79296799999</v>
      </c>
    </row>
    <row r="1431" spans="1:11" x14ac:dyDescent="0.25">
      <c r="A1431" s="72">
        <v>16092</v>
      </c>
      <c r="B1431" s="70"/>
      <c r="C1431" s="70"/>
      <c r="D1431" s="70"/>
      <c r="E1431" s="70"/>
      <c r="F1431" s="70">
        <v>35052</v>
      </c>
      <c r="G1431" s="70">
        <v>27381.053512999999</v>
      </c>
      <c r="H1431" s="70"/>
      <c r="I1431" s="70"/>
      <c r="J1431" s="70">
        <v>35052</v>
      </c>
      <c r="K1431" s="70">
        <v>27381.053512999999</v>
      </c>
    </row>
    <row r="1432" spans="1:11" x14ac:dyDescent="0.25">
      <c r="A1432" s="72">
        <v>16096</v>
      </c>
      <c r="B1432" s="70">
        <v>82283</v>
      </c>
      <c r="C1432" s="70">
        <v>77976.014160000006</v>
      </c>
      <c r="D1432" s="70"/>
      <c r="E1432" s="70"/>
      <c r="F1432" s="70"/>
      <c r="G1432" s="70"/>
      <c r="H1432" s="70"/>
      <c r="I1432" s="70"/>
      <c r="J1432" s="70">
        <v>82283</v>
      </c>
      <c r="K1432" s="70">
        <v>77976.014160000006</v>
      </c>
    </row>
    <row r="1433" spans="1:11" x14ac:dyDescent="0.25">
      <c r="A1433" s="72">
        <v>16097</v>
      </c>
      <c r="B1433" s="70"/>
      <c r="C1433" s="70"/>
      <c r="D1433" s="70"/>
      <c r="E1433" s="70"/>
      <c r="F1433" s="70"/>
      <c r="G1433" s="70"/>
      <c r="H1433" s="70">
        <v>3950</v>
      </c>
      <c r="I1433" s="70">
        <v>4201.9788589999998</v>
      </c>
      <c r="J1433" s="70">
        <v>3950</v>
      </c>
      <c r="K1433" s="70">
        <v>4201.9788589999998</v>
      </c>
    </row>
    <row r="1434" spans="1:11" x14ac:dyDescent="0.25">
      <c r="A1434" s="72">
        <v>16114</v>
      </c>
      <c r="B1434" s="70"/>
      <c r="C1434" s="70"/>
      <c r="D1434" s="70"/>
      <c r="E1434" s="70"/>
      <c r="F1434" s="70">
        <v>20388</v>
      </c>
      <c r="G1434" s="70">
        <v>23921.393586000002</v>
      </c>
      <c r="H1434" s="70"/>
      <c r="I1434" s="70"/>
      <c r="J1434" s="70">
        <v>20388</v>
      </c>
      <c r="K1434" s="70">
        <v>23921.393586000002</v>
      </c>
    </row>
    <row r="1435" spans="1:11" x14ac:dyDescent="0.25">
      <c r="A1435" s="72">
        <v>16118</v>
      </c>
      <c r="B1435" s="70"/>
      <c r="C1435" s="70"/>
      <c r="D1435" s="70"/>
      <c r="E1435" s="70"/>
      <c r="F1435" s="70">
        <v>12000</v>
      </c>
      <c r="G1435" s="70">
        <v>11785.500702000001</v>
      </c>
      <c r="H1435" s="70"/>
      <c r="I1435" s="70"/>
      <c r="J1435" s="70">
        <v>12000</v>
      </c>
      <c r="K1435" s="70">
        <v>11785.500702000001</v>
      </c>
    </row>
    <row r="1436" spans="1:11" x14ac:dyDescent="0.25">
      <c r="A1436" s="72">
        <v>16125</v>
      </c>
      <c r="B1436" s="70">
        <v>91626</v>
      </c>
      <c r="C1436" s="70">
        <v>104916.87451199999</v>
      </c>
      <c r="D1436" s="70"/>
      <c r="E1436" s="70"/>
      <c r="F1436" s="70"/>
      <c r="G1436" s="70"/>
      <c r="H1436" s="70"/>
      <c r="I1436" s="70"/>
      <c r="J1436" s="70">
        <v>91626</v>
      </c>
      <c r="K1436" s="70">
        <v>104916.87451199999</v>
      </c>
    </row>
    <row r="1437" spans="1:11" x14ac:dyDescent="0.25">
      <c r="A1437" s="72">
        <v>16127</v>
      </c>
      <c r="B1437" s="70">
        <v>56592</v>
      </c>
      <c r="C1437" s="70">
        <v>71263.434814999986</v>
      </c>
      <c r="D1437" s="70"/>
      <c r="E1437" s="70"/>
      <c r="F1437" s="70"/>
      <c r="G1437" s="70"/>
      <c r="H1437" s="70"/>
      <c r="I1437" s="70"/>
      <c r="J1437" s="70">
        <v>56592</v>
      </c>
      <c r="K1437" s="70">
        <v>71263.434814999986</v>
      </c>
    </row>
    <row r="1438" spans="1:11" x14ac:dyDescent="0.25">
      <c r="A1438" s="72">
        <v>16128</v>
      </c>
      <c r="B1438" s="70">
        <v>59710</v>
      </c>
      <c r="C1438" s="70">
        <v>68503.46557700001</v>
      </c>
      <c r="D1438" s="70"/>
      <c r="E1438" s="70"/>
      <c r="F1438" s="70"/>
      <c r="G1438" s="70"/>
      <c r="H1438" s="70"/>
      <c r="I1438" s="70"/>
      <c r="J1438" s="70">
        <v>59710</v>
      </c>
      <c r="K1438" s="70">
        <v>68503.46557700001</v>
      </c>
    </row>
    <row r="1439" spans="1:11" x14ac:dyDescent="0.25">
      <c r="A1439" s="72">
        <v>16136</v>
      </c>
      <c r="B1439" s="70">
        <v>70159</v>
      </c>
      <c r="C1439" s="70">
        <v>77775.528078000003</v>
      </c>
      <c r="D1439" s="70"/>
      <c r="E1439" s="70"/>
      <c r="F1439" s="70"/>
      <c r="G1439" s="70"/>
      <c r="H1439" s="70"/>
      <c r="I1439" s="70"/>
      <c r="J1439" s="70">
        <v>70159</v>
      </c>
      <c r="K1439" s="70">
        <v>77775.528078000003</v>
      </c>
    </row>
    <row r="1440" spans="1:11" x14ac:dyDescent="0.25">
      <c r="A1440" s="72">
        <v>16144</v>
      </c>
      <c r="B1440" s="70">
        <v>32157</v>
      </c>
      <c r="C1440" s="70">
        <v>36346.167847000004</v>
      </c>
      <c r="D1440" s="70"/>
      <c r="E1440" s="70"/>
      <c r="F1440" s="70"/>
      <c r="G1440" s="70"/>
      <c r="H1440" s="70"/>
      <c r="I1440" s="70"/>
      <c r="J1440" s="70">
        <v>32157</v>
      </c>
      <c r="K1440" s="70">
        <v>36346.167847000004</v>
      </c>
    </row>
    <row r="1441" spans="1:11" x14ac:dyDescent="0.25">
      <c r="A1441" s="72">
        <v>16155</v>
      </c>
      <c r="B1441" s="70"/>
      <c r="C1441" s="70"/>
      <c r="D1441" s="70">
        <v>7975</v>
      </c>
      <c r="E1441" s="70">
        <v>9175.4007419999998</v>
      </c>
      <c r="F1441" s="70"/>
      <c r="G1441" s="70"/>
      <c r="H1441" s="70"/>
      <c r="I1441" s="70"/>
      <c r="J1441" s="70">
        <v>7975</v>
      </c>
      <c r="K1441" s="70">
        <v>9175.4007419999998</v>
      </c>
    </row>
    <row r="1442" spans="1:11" x14ac:dyDescent="0.25">
      <c r="A1442" s="72">
        <v>16158</v>
      </c>
      <c r="B1442" s="70"/>
      <c r="C1442" s="70"/>
      <c r="D1442" s="70">
        <v>737</v>
      </c>
      <c r="E1442" s="70">
        <v>3720.9709590000002</v>
      </c>
      <c r="F1442" s="70"/>
      <c r="G1442" s="70"/>
      <c r="H1442" s="70"/>
      <c r="I1442" s="70"/>
      <c r="J1442" s="70">
        <v>737</v>
      </c>
      <c r="K1442" s="70">
        <v>3720.9709590000002</v>
      </c>
    </row>
    <row r="1443" spans="1:11" x14ac:dyDescent="0.25">
      <c r="A1443" s="72">
        <v>16159</v>
      </c>
      <c r="B1443" s="70"/>
      <c r="C1443" s="70"/>
      <c r="D1443" s="70">
        <v>3910</v>
      </c>
      <c r="E1443" s="70">
        <v>3053.3989560000005</v>
      </c>
      <c r="F1443" s="70"/>
      <c r="G1443" s="70"/>
      <c r="H1443" s="70"/>
      <c r="I1443" s="70"/>
      <c r="J1443" s="70">
        <v>3910</v>
      </c>
      <c r="K1443" s="70">
        <v>3053.3989560000005</v>
      </c>
    </row>
    <row r="1444" spans="1:11" x14ac:dyDescent="0.25">
      <c r="A1444" s="72">
        <v>16162</v>
      </c>
      <c r="B1444" s="70">
        <v>84632</v>
      </c>
      <c r="C1444" s="70">
        <v>79462.97119099999</v>
      </c>
      <c r="D1444" s="70"/>
      <c r="E1444" s="70"/>
      <c r="F1444" s="70"/>
      <c r="G1444" s="70"/>
      <c r="H1444" s="70"/>
      <c r="I1444" s="70"/>
      <c r="J1444" s="70">
        <v>84632</v>
      </c>
      <c r="K1444" s="70">
        <v>79462.97119099999</v>
      </c>
    </row>
    <row r="1445" spans="1:11" x14ac:dyDescent="0.25">
      <c r="A1445" s="72">
        <v>16163</v>
      </c>
      <c r="B1445" s="70">
        <v>95405</v>
      </c>
      <c r="C1445" s="70">
        <v>82266.702636999995</v>
      </c>
      <c r="D1445" s="70"/>
      <c r="E1445" s="70"/>
      <c r="F1445" s="70"/>
      <c r="G1445" s="70"/>
      <c r="H1445" s="70"/>
      <c r="I1445" s="70"/>
      <c r="J1445" s="70">
        <v>95405</v>
      </c>
      <c r="K1445" s="70">
        <v>82266.702636999995</v>
      </c>
    </row>
    <row r="1446" spans="1:11" x14ac:dyDescent="0.25">
      <c r="A1446" s="72">
        <v>16168</v>
      </c>
      <c r="B1446" s="70"/>
      <c r="C1446" s="70"/>
      <c r="D1446" s="70">
        <v>15584</v>
      </c>
      <c r="E1446" s="70">
        <v>13554.682434</v>
      </c>
      <c r="F1446" s="70"/>
      <c r="G1446" s="70"/>
      <c r="H1446" s="70"/>
      <c r="I1446" s="70"/>
      <c r="J1446" s="70">
        <v>15584</v>
      </c>
      <c r="K1446" s="70">
        <v>13554.682434</v>
      </c>
    </row>
    <row r="1447" spans="1:11" x14ac:dyDescent="0.25">
      <c r="A1447" s="72">
        <v>16183</v>
      </c>
      <c r="B1447" s="70">
        <v>72820</v>
      </c>
      <c r="C1447" s="70">
        <v>67227.285157000006</v>
      </c>
      <c r="D1447" s="70"/>
      <c r="E1447" s="70"/>
      <c r="F1447" s="70"/>
      <c r="G1447" s="70"/>
      <c r="H1447" s="70"/>
      <c r="I1447" s="70"/>
      <c r="J1447" s="70">
        <v>72820</v>
      </c>
      <c r="K1447" s="70">
        <v>67227.285157000006</v>
      </c>
    </row>
    <row r="1448" spans="1:11" x14ac:dyDescent="0.25">
      <c r="A1448" s="72">
        <v>16210</v>
      </c>
      <c r="B1448" s="70"/>
      <c r="C1448" s="70"/>
      <c r="D1448" s="70"/>
      <c r="E1448" s="70"/>
      <c r="F1448" s="70"/>
      <c r="G1448" s="70"/>
      <c r="H1448" s="70">
        <v>6737</v>
      </c>
      <c r="I1448" s="70">
        <v>1834.356231</v>
      </c>
      <c r="J1448" s="70">
        <v>6737</v>
      </c>
      <c r="K1448" s="70">
        <v>1834.356231</v>
      </c>
    </row>
    <row r="1449" spans="1:11" x14ac:dyDescent="0.25">
      <c r="A1449" s="72">
        <v>16217</v>
      </c>
      <c r="B1449" s="70"/>
      <c r="C1449" s="70"/>
      <c r="D1449" s="70"/>
      <c r="E1449" s="70"/>
      <c r="F1449" s="70"/>
      <c r="G1449" s="70"/>
      <c r="H1449" s="70">
        <v>4978</v>
      </c>
      <c r="I1449" s="70">
        <v>11959.924728999998</v>
      </c>
      <c r="J1449" s="70">
        <v>4978</v>
      </c>
      <c r="K1449" s="70">
        <v>11959.924728999998</v>
      </c>
    </row>
    <row r="1450" spans="1:11" x14ac:dyDescent="0.25">
      <c r="A1450" s="72">
        <v>16223</v>
      </c>
      <c r="B1450" s="70"/>
      <c r="C1450" s="70"/>
      <c r="D1450" s="70"/>
      <c r="E1450" s="70"/>
      <c r="F1450" s="70">
        <v>55200</v>
      </c>
      <c r="G1450" s="70">
        <v>46489.559204999998</v>
      </c>
      <c r="H1450" s="70"/>
      <c r="I1450" s="70"/>
      <c r="J1450" s="70">
        <v>55200</v>
      </c>
      <c r="K1450" s="70">
        <v>46489.559204999998</v>
      </c>
    </row>
    <row r="1451" spans="1:11" x14ac:dyDescent="0.25">
      <c r="A1451" s="72">
        <v>16227</v>
      </c>
      <c r="B1451" s="70"/>
      <c r="C1451" s="70"/>
      <c r="D1451" s="70"/>
      <c r="E1451" s="70"/>
      <c r="F1451" s="70">
        <v>38900</v>
      </c>
      <c r="G1451" s="70">
        <v>32637.876449000003</v>
      </c>
      <c r="H1451" s="70"/>
      <c r="I1451" s="70"/>
      <c r="J1451" s="70">
        <v>38900</v>
      </c>
      <c r="K1451" s="70">
        <v>32637.876449000003</v>
      </c>
    </row>
    <row r="1452" spans="1:11" x14ac:dyDescent="0.25">
      <c r="A1452" s="72">
        <v>16236</v>
      </c>
      <c r="B1452" s="70"/>
      <c r="C1452" s="70"/>
      <c r="D1452" s="70"/>
      <c r="E1452" s="70"/>
      <c r="F1452" s="70">
        <v>53800</v>
      </c>
      <c r="G1452" s="70">
        <v>51935.671140999999</v>
      </c>
      <c r="H1452" s="70"/>
      <c r="I1452" s="70"/>
      <c r="J1452" s="70">
        <v>53800</v>
      </c>
      <c r="K1452" s="70">
        <v>51935.671140999999</v>
      </c>
    </row>
    <row r="1453" spans="1:11" x14ac:dyDescent="0.25">
      <c r="A1453" s="72">
        <v>16248</v>
      </c>
      <c r="B1453" s="70"/>
      <c r="C1453" s="70"/>
      <c r="D1453" s="70"/>
      <c r="E1453" s="70"/>
      <c r="F1453" s="70">
        <v>53300</v>
      </c>
      <c r="G1453" s="70">
        <v>54695.016602000003</v>
      </c>
      <c r="H1453" s="70"/>
      <c r="I1453" s="70"/>
      <c r="J1453" s="70">
        <v>53300</v>
      </c>
      <c r="K1453" s="70">
        <v>54695.016602000003</v>
      </c>
    </row>
    <row r="1454" spans="1:11" x14ac:dyDescent="0.25">
      <c r="A1454" s="72">
        <v>16269</v>
      </c>
      <c r="B1454" s="70"/>
      <c r="C1454" s="70"/>
      <c r="D1454" s="70"/>
      <c r="E1454" s="70"/>
      <c r="F1454" s="70">
        <v>30725</v>
      </c>
      <c r="G1454" s="70">
        <v>21493.688201999998</v>
      </c>
      <c r="H1454" s="70"/>
      <c r="I1454" s="70"/>
      <c r="J1454" s="70">
        <v>30725</v>
      </c>
      <c r="K1454" s="70">
        <v>21493.688201999998</v>
      </c>
    </row>
    <row r="1455" spans="1:11" x14ac:dyDescent="0.25">
      <c r="A1455" s="72">
        <v>16270</v>
      </c>
      <c r="B1455" s="70"/>
      <c r="C1455" s="70"/>
      <c r="D1455" s="70">
        <v>9005</v>
      </c>
      <c r="E1455" s="70">
        <v>7706.0171499999997</v>
      </c>
      <c r="F1455" s="70"/>
      <c r="G1455" s="70"/>
      <c r="H1455" s="70"/>
      <c r="I1455" s="70"/>
      <c r="J1455" s="70">
        <v>9005</v>
      </c>
      <c r="K1455" s="70">
        <v>7706.0171499999997</v>
      </c>
    </row>
    <row r="1456" spans="1:11" x14ac:dyDescent="0.25">
      <c r="A1456" s="72">
        <v>16272</v>
      </c>
      <c r="B1456" s="70">
        <v>98571</v>
      </c>
      <c r="C1456" s="70">
        <v>104064.771485</v>
      </c>
      <c r="D1456" s="70"/>
      <c r="E1456" s="70"/>
      <c r="F1456" s="70"/>
      <c r="G1456" s="70"/>
      <c r="H1456" s="70"/>
      <c r="I1456" s="70"/>
      <c r="J1456" s="70">
        <v>98571</v>
      </c>
      <c r="K1456" s="70">
        <v>104064.771485</v>
      </c>
    </row>
    <row r="1457" spans="1:11" x14ac:dyDescent="0.25">
      <c r="A1457" s="72">
        <v>16275</v>
      </c>
      <c r="B1457" s="70">
        <v>101403</v>
      </c>
      <c r="C1457" s="70">
        <v>103534.216308</v>
      </c>
      <c r="D1457" s="70"/>
      <c r="E1457" s="70"/>
      <c r="F1457" s="70"/>
      <c r="G1457" s="70"/>
      <c r="H1457" s="70"/>
      <c r="I1457" s="70"/>
      <c r="J1457" s="70">
        <v>101403</v>
      </c>
      <c r="K1457" s="70">
        <v>103534.216308</v>
      </c>
    </row>
    <row r="1458" spans="1:11" x14ac:dyDescent="0.25">
      <c r="A1458" s="72">
        <v>16290</v>
      </c>
      <c r="B1458" s="70">
        <v>99469</v>
      </c>
      <c r="C1458" s="70">
        <v>96944.878417999993</v>
      </c>
      <c r="D1458" s="70"/>
      <c r="E1458" s="70"/>
      <c r="F1458" s="70"/>
      <c r="G1458" s="70"/>
      <c r="H1458" s="70"/>
      <c r="I1458" s="70"/>
      <c r="J1458" s="70">
        <v>99469</v>
      </c>
      <c r="K1458" s="70">
        <v>96944.878417999993</v>
      </c>
    </row>
    <row r="1459" spans="1:11" x14ac:dyDescent="0.25">
      <c r="A1459" s="72">
        <v>16291</v>
      </c>
      <c r="B1459" s="70">
        <v>104108</v>
      </c>
      <c r="C1459" s="70">
        <v>102193.75683599999</v>
      </c>
      <c r="D1459" s="70"/>
      <c r="E1459" s="70"/>
      <c r="F1459" s="70"/>
      <c r="G1459" s="70"/>
      <c r="H1459" s="70"/>
      <c r="I1459" s="70"/>
      <c r="J1459" s="70">
        <v>104108</v>
      </c>
      <c r="K1459" s="70">
        <v>102193.75683599999</v>
      </c>
    </row>
    <row r="1460" spans="1:11" x14ac:dyDescent="0.25">
      <c r="A1460" s="72">
        <v>16292</v>
      </c>
      <c r="B1460" s="70"/>
      <c r="C1460" s="70"/>
      <c r="D1460" s="70">
        <v>14562</v>
      </c>
      <c r="E1460" s="70">
        <v>15634.372071</v>
      </c>
      <c r="F1460" s="70"/>
      <c r="G1460" s="70"/>
      <c r="H1460" s="70"/>
      <c r="I1460" s="70"/>
      <c r="J1460" s="70">
        <v>14562</v>
      </c>
      <c r="K1460" s="70">
        <v>15634.372071</v>
      </c>
    </row>
    <row r="1461" spans="1:11" x14ac:dyDescent="0.25">
      <c r="A1461" s="72">
        <v>16313</v>
      </c>
      <c r="B1461" s="70"/>
      <c r="C1461" s="70"/>
      <c r="D1461" s="70"/>
      <c r="E1461" s="70"/>
      <c r="F1461" s="70"/>
      <c r="G1461" s="70"/>
      <c r="H1461" s="70">
        <v>5700</v>
      </c>
      <c r="I1461" s="70">
        <v>7084.1899880000001</v>
      </c>
      <c r="J1461" s="70">
        <v>5700</v>
      </c>
      <c r="K1461" s="70">
        <v>7084.1899880000001</v>
      </c>
    </row>
    <row r="1462" spans="1:11" x14ac:dyDescent="0.25">
      <c r="A1462" s="72">
        <v>16343</v>
      </c>
      <c r="B1462" s="70"/>
      <c r="C1462" s="70"/>
      <c r="D1462" s="70">
        <v>3235</v>
      </c>
      <c r="E1462" s="70">
        <v>4366.7510990000001</v>
      </c>
      <c r="F1462" s="70"/>
      <c r="G1462" s="70"/>
      <c r="H1462" s="70"/>
      <c r="I1462" s="70"/>
      <c r="J1462" s="70">
        <v>3235</v>
      </c>
      <c r="K1462" s="70">
        <v>4366.7510990000001</v>
      </c>
    </row>
    <row r="1463" spans="1:11" x14ac:dyDescent="0.25">
      <c r="A1463" s="72">
        <v>16349</v>
      </c>
      <c r="B1463" s="70"/>
      <c r="C1463" s="70"/>
      <c r="D1463" s="70">
        <v>2754</v>
      </c>
      <c r="E1463" s="70">
        <v>6594.8595740000001</v>
      </c>
      <c r="F1463" s="70"/>
      <c r="G1463" s="70"/>
      <c r="H1463" s="70"/>
      <c r="I1463" s="70"/>
      <c r="J1463" s="70">
        <v>2754</v>
      </c>
      <c r="K1463" s="70">
        <v>6594.8595740000001</v>
      </c>
    </row>
    <row r="1464" spans="1:11" x14ac:dyDescent="0.25">
      <c r="A1464" s="72">
        <v>16350</v>
      </c>
      <c r="B1464" s="70">
        <v>38813</v>
      </c>
      <c r="C1464" s="70">
        <v>36382.117858999998</v>
      </c>
      <c r="D1464" s="70"/>
      <c r="E1464" s="70"/>
      <c r="F1464" s="70"/>
      <c r="G1464" s="70"/>
      <c r="H1464" s="70"/>
      <c r="I1464" s="70"/>
      <c r="J1464" s="70">
        <v>38813</v>
      </c>
      <c r="K1464" s="70">
        <v>36382.117858999998</v>
      </c>
    </row>
    <row r="1465" spans="1:11" x14ac:dyDescent="0.25">
      <c r="A1465" s="72">
        <v>16351</v>
      </c>
      <c r="B1465" s="70">
        <v>36142</v>
      </c>
      <c r="C1465" s="70">
        <v>37044.159912000003</v>
      </c>
      <c r="D1465" s="70"/>
      <c r="E1465" s="70"/>
      <c r="F1465" s="70"/>
      <c r="G1465" s="70"/>
      <c r="H1465" s="70"/>
      <c r="I1465" s="70"/>
      <c r="J1465" s="70">
        <v>36142</v>
      </c>
      <c r="K1465" s="70">
        <v>37044.159912000003</v>
      </c>
    </row>
    <row r="1466" spans="1:11" x14ac:dyDescent="0.25">
      <c r="A1466" s="72">
        <v>16352</v>
      </c>
      <c r="B1466" s="70">
        <v>39527</v>
      </c>
      <c r="C1466" s="70">
        <v>42968.357908999998</v>
      </c>
      <c r="D1466" s="70"/>
      <c r="E1466" s="70"/>
      <c r="F1466" s="70"/>
      <c r="G1466" s="70"/>
      <c r="H1466" s="70"/>
      <c r="I1466" s="70"/>
      <c r="J1466" s="70">
        <v>39527</v>
      </c>
      <c r="K1466" s="70">
        <v>42968.357908999998</v>
      </c>
    </row>
    <row r="1467" spans="1:11" x14ac:dyDescent="0.25">
      <c r="A1467" s="72">
        <v>16353</v>
      </c>
      <c r="B1467" s="70">
        <v>38278</v>
      </c>
      <c r="C1467" s="70">
        <v>41523.233887000002</v>
      </c>
      <c r="D1467" s="70"/>
      <c r="E1467" s="70"/>
      <c r="F1467" s="70"/>
      <c r="G1467" s="70"/>
      <c r="H1467" s="70"/>
      <c r="I1467" s="70"/>
      <c r="J1467" s="70">
        <v>38278</v>
      </c>
      <c r="K1467" s="70">
        <v>41523.233887000002</v>
      </c>
    </row>
    <row r="1468" spans="1:11" x14ac:dyDescent="0.25">
      <c r="A1468" s="72">
        <v>16354</v>
      </c>
      <c r="B1468" s="70">
        <v>30319</v>
      </c>
      <c r="C1468" s="70">
        <v>30360.235107</v>
      </c>
      <c r="D1468" s="70"/>
      <c r="E1468" s="70"/>
      <c r="F1468" s="70"/>
      <c r="G1468" s="70"/>
      <c r="H1468" s="70"/>
      <c r="I1468" s="70"/>
      <c r="J1468" s="70">
        <v>30319</v>
      </c>
      <c r="K1468" s="70">
        <v>30360.235107</v>
      </c>
    </row>
    <row r="1469" spans="1:11" x14ac:dyDescent="0.25">
      <c r="A1469" s="72">
        <v>16356</v>
      </c>
      <c r="B1469" s="70">
        <v>41638</v>
      </c>
      <c r="C1469" s="70">
        <v>42504.120238999996</v>
      </c>
      <c r="D1469" s="70"/>
      <c r="E1469" s="70"/>
      <c r="F1469" s="70"/>
      <c r="G1469" s="70"/>
      <c r="H1469" s="70"/>
      <c r="I1469" s="70"/>
      <c r="J1469" s="70">
        <v>41638</v>
      </c>
      <c r="K1469" s="70">
        <v>42504.120238999996</v>
      </c>
    </row>
    <row r="1470" spans="1:11" x14ac:dyDescent="0.25">
      <c r="A1470" s="72">
        <v>16357</v>
      </c>
      <c r="B1470" s="70">
        <v>37504</v>
      </c>
      <c r="C1470" s="70">
        <v>41904.077147999997</v>
      </c>
      <c r="D1470" s="70"/>
      <c r="E1470" s="70"/>
      <c r="F1470" s="70"/>
      <c r="G1470" s="70"/>
      <c r="H1470" s="70"/>
      <c r="I1470" s="70"/>
      <c r="J1470" s="70">
        <v>37504</v>
      </c>
      <c r="K1470" s="70">
        <v>41904.077147999997</v>
      </c>
    </row>
    <row r="1471" spans="1:11" x14ac:dyDescent="0.25">
      <c r="A1471" s="72">
        <v>16358</v>
      </c>
      <c r="B1471" s="70">
        <v>32989</v>
      </c>
      <c r="C1471" s="70">
        <v>37044.159912000003</v>
      </c>
      <c r="D1471" s="70"/>
      <c r="E1471" s="70"/>
      <c r="F1471" s="70"/>
      <c r="G1471" s="70"/>
      <c r="H1471" s="70"/>
      <c r="I1471" s="70"/>
      <c r="J1471" s="70">
        <v>32989</v>
      </c>
      <c r="K1471" s="70">
        <v>37044.159912000003</v>
      </c>
    </row>
    <row r="1472" spans="1:11" x14ac:dyDescent="0.25">
      <c r="A1472" s="72">
        <v>16359</v>
      </c>
      <c r="B1472" s="70">
        <v>35767</v>
      </c>
      <c r="C1472" s="70">
        <v>33323.1875</v>
      </c>
      <c r="D1472" s="70"/>
      <c r="E1472" s="70"/>
      <c r="F1472" s="70"/>
      <c r="G1472" s="70"/>
      <c r="H1472" s="70"/>
      <c r="I1472" s="70"/>
      <c r="J1472" s="70">
        <v>35767</v>
      </c>
      <c r="K1472" s="70">
        <v>33323.1875</v>
      </c>
    </row>
    <row r="1473" spans="1:11" x14ac:dyDescent="0.25">
      <c r="A1473" s="72">
        <v>16360</v>
      </c>
      <c r="B1473" s="70">
        <v>37676</v>
      </c>
      <c r="C1473" s="70">
        <v>36382.117858999998</v>
      </c>
      <c r="D1473" s="70"/>
      <c r="E1473" s="70"/>
      <c r="F1473" s="70"/>
      <c r="G1473" s="70"/>
      <c r="H1473" s="70"/>
      <c r="I1473" s="70"/>
      <c r="J1473" s="70">
        <v>37676</v>
      </c>
      <c r="K1473" s="70">
        <v>36382.117858999998</v>
      </c>
    </row>
    <row r="1474" spans="1:11" x14ac:dyDescent="0.25">
      <c r="A1474" s="72">
        <v>16381</v>
      </c>
      <c r="B1474" s="70"/>
      <c r="C1474" s="70"/>
      <c r="D1474" s="70"/>
      <c r="E1474" s="70"/>
      <c r="F1474" s="70">
        <v>20722</v>
      </c>
      <c r="G1474" s="70">
        <v>26823.689727000001</v>
      </c>
      <c r="H1474" s="70"/>
      <c r="I1474" s="70"/>
      <c r="J1474" s="70">
        <v>20722</v>
      </c>
      <c r="K1474" s="70">
        <v>26823.689727000001</v>
      </c>
    </row>
    <row r="1475" spans="1:11" x14ac:dyDescent="0.25">
      <c r="A1475" s="72">
        <v>16389</v>
      </c>
      <c r="B1475" s="70"/>
      <c r="C1475" s="70"/>
      <c r="D1475" s="70"/>
      <c r="E1475" s="70"/>
      <c r="F1475" s="70">
        <v>22557</v>
      </c>
      <c r="G1475" s="70">
        <v>32604.737488000002</v>
      </c>
      <c r="H1475" s="70"/>
      <c r="I1475" s="70"/>
      <c r="J1475" s="70">
        <v>22557</v>
      </c>
      <c r="K1475" s="70">
        <v>32604.737488000002</v>
      </c>
    </row>
    <row r="1476" spans="1:11" x14ac:dyDescent="0.25">
      <c r="A1476" s="72">
        <v>16394</v>
      </c>
      <c r="B1476" s="70"/>
      <c r="C1476" s="70"/>
      <c r="D1476" s="70"/>
      <c r="E1476" s="70"/>
      <c r="F1476" s="70">
        <v>40610</v>
      </c>
      <c r="G1476" s="70">
        <v>33410.997130999996</v>
      </c>
      <c r="H1476" s="70"/>
      <c r="I1476" s="70"/>
      <c r="J1476" s="70">
        <v>40610</v>
      </c>
      <c r="K1476" s="70">
        <v>33410.997130999996</v>
      </c>
    </row>
    <row r="1477" spans="1:11" x14ac:dyDescent="0.25">
      <c r="A1477" s="72">
        <v>16427</v>
      </c>
      <c r="B1477" s="70">
        <v>75199</v>
      </c>
      <c r="C1477" s="70">
        <v>59838.676025000008</v>
      </c>
      <c r="D1477" s="70"/>
      <c r="E1477" s="70"/>
      <c r="F1477" s="70"/>
      <c r="G1477" s="70"/>
      <c r="H1477" s="70"/>
      <c r="I1477" s="70"/>
      <c r="J1477" s="70">
        <v>75199</v>
      </c>
      <c r="K1477" s="70">
        <v>59838.676025000008</v>
      </c>
    </row>
    <row r="1478" spans="1:11" x14ac:dyDescent="0.25">
      <c r="A1478" s="72">
        <v>16428</v>
      </c>
      <c r="B1478" s="70">
        <v>72061</v>
      </c>
      <c r="C1478" s="70">
        <v>83241.574705999999</v>
      </c>
      <c r="D1478" s="70"/>
      <c r="E1478" s="70"/>
      <c r="F1478" s="70"/>
      <c r="G1478" s="70"/>
      <c r="H1478" s="70"/>
      <c r="I1478" s="70"/>
      <c r="J1478" s="70">
        <v>72061</v>
      </c>
      <c r="K1478" s="70">
        <v>83241.574705999999</v>
      </c>
    </row>
    <row r="1479" spans="1:11" x14ac:dyDescent="0.25">
      <c r="A1479" s="72">
        <v>16430</v>
      </c>
      <c r="B1479" s="70">
        <v>57701</v>
      </c>
      <c r="C1479" s="70">
        <v>59838.676025000008</v>
      </c>
      <c r="D1479" s="70"/>
      <c r="E1479" s="70"/>
      <c r="F1479" s="70"/>
      <c r="G1479" s="70"/>
      <c r="H1479" s="70"/>
      <c r="I1479" s="70"/>
      <c r="J1479" s="70">
        <v>57701</v>
      </c>
      <c r="K1479" s="70">
        <v>59838.676025000008</v>
      </c>
    </row>
    <row r="1480" spans="1:11" x14ac:dyDescent="0.25">
      <c r="A1480" s="72">
        <v>16432</v>
      </c>
      <c r="B1480" s="70"/>
      <c r="C1480" s="70"/>
      <c r="D1480" s="70">
        <v>4787</v>
      </c>
      <c r="E1480" s="70">
        <v>8942.4983219999995</v>
      </c>
      <c r="F1480" s="70"/>
      <c r="G1480" s="70"/>
      <c r="H1480" s="70"/>
      <c r="I1480" s="70"/>
      <c r="J1480" s="70">
        <v>4787</v>
      </c>
      <c r="K1480" s="70">
        <v>8942.4983219999995</v>
      </c>
    </row>
    <row r="1481" spans="1:11" x14ac:dyDescent="0.25">
      <c r="A1481" s="72">
        <v>16434</v>
      </c>
      <c r="B1481" s="70"/>
      <c r="C1481" s="70"/>
      <c r="D1481" s="70">
        <v>8466</v>
      </c>
      <c r="E1481" s="70">
        <v>8516.7365119999995</v>
      </c>
      <c r="F1481" s="70"/>
      <c r="G1481" s="70"/>
      <c r="H1481" s="70"/>
      <c r="I1481" s="70"/>
      <c r="J1481" s="70">
        <v>8466</v>
      </c>
      <c r="K1481" s="70">
        <v>8516.7365119999995</v>
      </c>
    </row>
    <row r="1482" spans="1:11" x14ac:dyDescent="0.25">
      <c r="A1482" s="72">
        <v>16436</v>
      </c>
      <c r="B1482" s="70"/>
      <c r="C1482" s="70"/>
      <c r="D1482" s="70">
        <v>9529</v>
      </c>
      <c r="E1482" s="70">
        <v>12319.845762999999</v>
      </c>
      <c r="F1482" s="70"/>
      <c r="G1482" s="70"/>
      <c r="H1482" s="70"/>
      <c r="I1482" s="70"/>
      <c r="J1482" s="70">
        <v>9529</v>
      </c>
      <c r="K1482" s="70">
        <v>12319.845762999999</v>
      </c>
    </row>
    <row r="1483" spans="1:11" x14ac:dyDescent="0.25">
      <c r="A1483" s="72">
        <v>16446</v>
      </c>
      <c r="B1483" s="70">
        <v>73188</v>
      </c>
      <c r="C1483" s="70">
        <v>81504.338379000008</v>
      </c>
      <c r="D1483" s="70"/>
      <c r="E1483" s="70"/>
      <c r="F1483" s="70"/>
      <c r="G1483" s="70"/>
      <c r="H1483" s="70"/>
      <c r="I1483" s="70"/>
      <c r="J1483" s="70">
        <v>73188</v>
      </c>
      <c r="K1483" s="70">
        <v>81504.338379000008</v>
      </c>
    </row>
    <row r="1484" spans="1:11" x14ac:dyDescent="0.25">
      <c r="A1484" s="72">
        <v>16489</v>
      </c>
      <c r="B1484" s="70">
        <v>69579</v>
      </c>
      <c r="C1484" s="70">
        <v>60616.046143</v>
      </c>
      <c r="D1484" s="70"/>
      <c r="E1484" s="70"/>
      <c r="F1484" s="70"/>
      <c r="G1484" s="70"/>
      <c r="H1484" s="70"/>
      <c r="I1484" s="70"/>
      <c r="J1484" s="70">
        <v>69579</v>
      </c>
      <c r="K1484" s="70">
        <v>60616.046143</v>
      </c>
    </row>
    <row r="1485" spans="1:11" x14ac:dyDescent="0.25">
      <c r="A1485" s="72">
        <v>16505</v>
      </c>
      <c r="B1485" s="70"/>
      <c r="C1485" s="70"/>
      <c r="D1485" s="70"/>
      <c r="E1485" s="70"/>
      <c r="F1485" s="70">
        <v>32680</v>
      </c>
      <c r="G1485" s="70">
        <v>45265.397888</v>
      </c>
      <c r="H1485" s="70"/>
      <c r="I1485" s="70"/>
      <c r="J1485" s="70">
        <v>32680</v>
      </c>
      <c r="K1485" s="70">
        <v>45265.397888</v>
      </c>
    </row>
    <row r="1486" spans="1:11" x14ac:dyDescent="0.25">
      <c r="A1486" s="72">
        <v>16516</v>
      </c>
      <c r="B1486" s="70"/>
      <c r="C1486" s="70"/>
      <c r="D1486" s="70"/>
      <c r="E1486" s="70"/>
      <c r="F1486" s="70">
        <v>16800</v>
      </c>
      <c r="G1486" s="70">
        <v>3691.7557079999997</v>
      </c>
      <c r="H1486" s="70"/>
      <c r="I1486" s="70"/>
      <c r="J1486" s="70">
        <v>16800</v>
      </c>
      <c r="K1486" s="70">
        <v>3691.7557079999997</v>
      </c>
    </row>
    <row r="1487" spans="1:11" x14ac:dyDescent="0.25">
      <c r="A1487" s="72">
        <v>16519</v>
      </c>
      <c r="B1487" s="70"/>
      <c r="C1487" s="70"/>
      <c r="D1487" s="70"/>
      <c r="E1487" s="70"/>
      <c r="F1487" s="70"/>
      <c r="G1487" s="70"/>
      <c r="H1487" s="70">
        <v>26300</v>
      </c>
      <c r="I1487" s="70">
        <v>2265.5406860000003</v>
      </c>
      <c r="J1487" s="70">
        <v>26300</v>
      </c>
      <c r="K1487" s="70">
        <v>2265.5406860000003</v>
      </c>
    </row>
    <row r="1488" spans="1:11" x14ac:dyDescent="0.25">
      <c r="A1488" s="72">
        <v>16523</v>
      </c>
      <c r="B1488" s="70">
        <v>34858</v>
      </c>
      <c r="C1488" s="70">
        <v>32963.433532000003</v>
      </c>
      <c r="D1488" s="70"/>
      <c r="E1488" s="70"/>
      <c r="F1488" s="70"/>
      <c r="G1488" s="70"/>
      <c r="H1488" s="70"/>
      <c r="I1488" s="70"/>
      <c r="J1488" s="70">
        <v>34858</v>
      </c>
      <c r="K1488" s="70">
        <v>32963.433532000003</v>
      </c>
    </row>
    <row r="1489" spans="1:11" x14ac:dyDescent="0.25">
      <c r="A1489" s="72">
        <v>16533</v>
      </c>
      <c r="B1489" s="70">
        <v>77622</v>
      </c>
      <c r="C1489" s="70">
        <v>71614.246580999999</v>
      </c>
      <c r="D1489" s="70"/>
      <c r="E1489" s="70"/>
      <c r="F1489" s="70"/>
      <c r="G1489" s="70"/>
      <c r="H1489" s="70"/>
      <c r="I1489" s="70"/>
      <c r="J1489" s="70">
        <v>77622</v>
      </c>
      <c r="K1489" s="70">
        <v>71614.246580999999</v>
      </c>
    </row>
    <row r="1490" spans="1:11" x14ac:dyDescent="0.25">
      <c r="A1490" s="72">
        <v>16546</v>
      </c>
      <c r="B1490" s="70"/>
      <c r="C1490" s="70"/>
      <c r="D1490" s="70"/>
      <c r="E1490" s="70"/>
      <c r="F1490" s="70">
        <v>29100</v>
      </c>
      <c r="G1490" s="70">
        <v>23493.949047999999</v>
      </c>
      <c r="H1490" s="70"/>
      <c r="I1490" s="70"/>
      <c r="J1490" s="70">
        <v>29100</v>
      </c>
      <c r="K1490" s="70">
        <v>23493.949047999999</v>
      </c>
    </row>
    <row r="1491" spans="1:11" x14ac:dyDescent="0.25">
      <c r="A1491" s="72">
        <v>16564</v>
      </c>
      <c r="B1491" s="70">
        <v>57525</v>
      </c>
      <c r="C1491" s="70">
        <v>52545.099365000002</v>
      </c>
      <c r="D1491" s="70"/>
      <c r="E1491" s="70"/>
      <c r="F1491" s="70"/>
      <c r="G1491" s="70"/>
      <c r="H1491" s="70"/>
      <c r="I1491" s="70"/>
      <c r="J1491" s="70">
        <v>57525</v>
      </c>
      <c r="K1491" s="70">
        <v>52545.099365000002</v>
      </c>
    </row>
    <row r="1492" spans="1:11" x14ac:dyDescent="0.25">
      <c r="A1492" s="72">
        <v>16565</v>
      </c>
      <c r="B1492" s="70">
        <v>69059</v>
      </c>
      <c r="C1492" s="70">
        <v>65155.948730000004</v>
      </c>
      <c r="D1492" s="70"/>
      <c r="E1492" s="70"/>
      <c r="F1492" s="70"/>
      <c r="G1492" s="70"/>
      <c r="H1492" s="70"/>
      <c r="I1492" s="70"/>
      <c r="J1492" s="70">
        <v>69059</v>
      </c>
      <c r="K1492" s="70">
        <v>65155.948730000004</v>
      </c>
    </row>
    <row r="1493" spans="1:11" x14ac:dyDescent="0.25">
      <c r="A1493" s="72">
        <v>16566</v>
      </c>
      <c r="B1493" s="70">
        <v>54939</v>
      </c>
      <c r="C1493" s="70">
        <v>52036.995116999999</v>
      </c>
      <c r="D1493" s="70"/>
      <c r="E1493" s="70"/>
      <c r="F1493" s="70"/>
      <c r="G1493" s="70"/>
      <c r="H1493" s="70"/>
      <c r="I1493" s="70"/>
      <c r="J1493" s="70">
        <v>54939</v>
      </c>
      <c r="K1493" s="70">
        <v>52036.995116999999</v>
      </c>
    </row>
    <row r="1494" spans="1:11" x14ac:dyDescent="0.25">
      <c r="A1494" s="72">
        <v>16570</v>
      </c>
      <c r="B1494" s="70">
        <v>116277</v>
      </c>
      <c r="C1494" s="70">
        <v>129325.28027300001</v>
      </c>
      <c r="D1494" s="70"/>
      <c r="E1494" s="70"/>
      <c r="F1494" s="70"/>
      <c r="G1494" s="70"/>
      <c r="H1494" s="70"/>
      <c r="I1494" s="70"/>
      <c r="J1494" s="70">
        <v>116277</v>
      </c>
      <c r="K1494" s="70">
        <v>129325.28027300001</v>
      </c>
    </row>
    <row r="1495" spans="1:11" x14ac:dyDescent="0.25">
      <c r="A1495" s="72">
        <v>16578</v>
      </c>
      <c r="B1495" s="70">
        <v>98694</v>
      </c>
      <c r="C1495" s="70">
        <v>98143.375243999995</v>
      </c>
      <c r="D1495" s="70"/>
      <c r="E1495" s="70"/>
      <c r="F1495" s="70"/>
      <c r="G1495" s="70"/>
      <c r="H1495" s="70"/>
      <c r="I1495" s="70"/>
      <c r="J1495" s="70">
        <v>98694</v>
      </c>
      <c r="K1495" s="70">
        <v>98143.375243999995</v>
      </c>
    </row>
    <row r="1496" spans="1:11" x14ac:dyDescent="0.25">
      <c r="A1496" s="72">
        <v>16589</v>
      </c>
      <c r="B1496" s="70"/>
      <c r="C1496" s="70"/>
      <c r="D1496" s="70"/>
      <c r="E1496" s="70"/>
      <c r="F1496" s="70">
        <v>25715</v>
      </c>
      <c r="G1496" s="70">
        <v>25284.493651000004</v>
      </c>
      <c r="H1496" s="70"/>
      <c r="I1496" s="70"/>
      <c r="J1496" s="70">
        <v>25715</v>
      </c>
      <c r="K1496" s="70">
        <v>25284.493651000004</v>
      </c>
    </row>
    <row r="1497" spans="1:11" x14ac:dyDescent="0.25">
      <c r="A1497" s="72">
        <v>16601</v>
      </c>
      <c r="B1497" s="70"/>
      <c r="C1497" s="70"/>
      <c r="D1497" s="70"/>
      <c r="E1497" s="70"/>
      <c r="F1497" s="70"/>
      <c r="G1497" s="70"/>
      <c r="H1497" s="70">
        <v>3788</v>
      </c>
      <c r="I1497" s="70">
        <v>3740.2757090000005</v>
      </c>
      <c r="J1497" s="70">
        <v>3788</v>
      </c>
      <c r="K1497" s="70">
        <v>3740.2757090000005</v>
      </c>
    </row>
    <row r="1498" spans="1:11" x14ac:dyDescent="0.25">
      <c r="A1498" s="72">
        <v>16605</v>
      </c>
      <c r="B1498" s="70"/>
      <c r="C1498" s="70"/>
      <c r="D1498" s="70"/>
      <c r="E1498" s="70"/>
      <c r="F1498" s="70">
        <v>16089</v>
      </c>
      <c r="G1498" s="70">
        <v>20307.334917</v>
      </c>
      <c r="H1498" s="70"/>
      <c r="I1498" s="70"/>
      <c r="J1498" s="70">
        <v>16089</v>
      </c>
      <c r="K1498" s="70">
        <v>20307.334917</v>
      </c>
    </row>
    <row r="1499" spans="1:11" x14ac:dyDescent="0.25">
      <c r="A1499" s="72">
        <v>16607</v>
      </c>
      <c r="B1499" s="70"/>
      <c r="C1499" s="70"/>
      <c r="D1499" s="70"/>
      <c r="E1499" s="70"/>
      <c r="F1499" s="70"/>
      <c r="G1499" s="70"/>
      <c r="H1499" s="70">
        <v>8260</v>
      </c>
      <c r="I1499" s="70">
        <v>14453.55414</v>
      </c>
      <c r="J1499" s="70">
        <v>8260</v>
      </c>
      <c r="K1499" s="70">
        <v>14453.55414</v>
      </c>
    </row>
    <row r="1500" spans="1:11" x14ac:dyDescent="0.25">
      <c r="A1500" s="72">
        <v>16608</v>
      </c>
      <c r="B1500" s="70"/>
      <c r="C1500" s="70"/>
      <c r="D1500" s="70"/>
      <c r="E1500" s="70"/>
      <c r="F1500" s="70"/>
      <c r="G1500" s="70"/>
      <c r="H1500" s="70">
        <v>3348</v>
      </c>
      <c r="I1500" s="70">
        <v>4798.7949490000001</v>
      </c>
      <c r="J1500" s="70">
        <v>3348</v>
      </c>
      <c r="K1500" s="70">
        <v>4798.7949490000001</v>
      </c>
    </row>
    <row r="1501" spans="1:11" x14ac:dyDescent="0.25">
      <c r="A1501" s="72">
        <v>16632</v>
      </c>
      <c r="B1501" s="70"/>
      <c r="C1501" s="70"/>
      <c r="D1501" s="70"/>
      <c r="E1501" s="70"/>
      <c r="F1501" s="70"/>
      <c r="G1501" s="70"/>
      <c r="H1501" s="70">
        <v>11600</v>
      </c>
      <c r="I1501" s="70">
        <v>6641.3071049999999</v>
      </c>
      <c r="J1501" s="70">
        <v>11600</v>
      </c>
      <c r="K1501" s="70">
        <v>6641.3071049999999</v>
      </c>
    </row>
    <row r="1502" spans="1:11" x14ac:dyDescent="0.25">
      <c r="A1502" s="72">
        <v>16656</v>
      </c>
      <c r="B1502" s="70"/>
      <c r="C1502" s="70"/>
      <c r="D1502" s="70"/>
      <c r="E1502" s="70"/>
      <c r="F1502" s="70">
        <v>28100</v>
      </c>
      <c r="G1502" s="70">
        <v>36158.213133999998</v>
      </c>
      <c r="H1502" s="70"/>
      <c r="I1502" s="70"/>
      <c r="J1502" s="70">
        <v>28100</v>
      </c>
      <c r="K1502" s="70">
        <v>36158.213133999998</v>
      </c>
    </row>
    <row r="1503" spans="1:11" x14ac:dyDescent="0.25">
      <c r="A1503" s="72">
        <v>16698</v>
      </c>
      <c r="B1503" s="70"/>
      <c r="C1503" s="70"/>
      <c r="D1503" s="70"/>
      <c r="E1503" s="70"/>
      <c r="F1503" s="70"/>
      <c r="G1503" s="70"/>
      <c r="H1503" s="70">
        <v>12363</v>
      </c>
      <c r="I1503" s="70">
        <v>7115.9410010000001</v>
      </c>
      <c r="J1503" s="70">
        <v>12363</v>
      </c>
      <c r="K1503" s="70">
        <v>7115.9410010000001</v>
      </c>
    </row>
    <row r="1504" spans="1:11" x14ac:dyDescent="0.25">
      <c r="A1504" s="72">
        <v>16700</v>
      </c>
      <c r="B1504" s="70"/>
      <c r="C1504" s="70"/>
      <c r="D1504" s="70"/>
      <c r="E1504" s="70"/>
      <c r="F1504" s="70"/>
      <c r="G1504" s="70"/>
      <c r="H1504" s="70">
        <v>11978</v>
      </c>
      <c r="I1504" s="70">
        <v>8900.5904090000004</v>
      </c>
      <c r="J1504" s="70">
        <v>11978</v>
      </c>
      <c r="K1504" s="70">
        <v>8900.5904090000004</v>
      </c>
    </row>
    <row r="1505" spans="1:11" x14ac:dyDescent="0.25">
      <c r="A1505" s="72">
        <v>16729</v>
      </c>
      <c r="B1505" s="70"/>
      <c r="C1505" s="70"/>
      <c r="D1505" s="70"/>
      <c r="E1505" s="70"/>
      <c r="F1505" s="70">
        <v>14179</v>
      </c>
      <c r="G1505" s="70">
        <v>16433.697396</v>
      </c>
      <c r="H1505" s="70"/>
      <c r="I1505" s="70"/>
      <c r="J1505" s="70">
        <v>14179</v>
      </c>
      <c r="K1505" s="70">
        <v>16433.697396</v>
      </c>
    </row>
    <row r="1506" spans="1:11" x14ac:dyDescent="0.25">
      <c r="A1506" s="72">
        <v>16743</v>
      </c>
      <c r="B1506" s="70"/>
      <c r="C1506" s="70"/>
      <c r="D1506" s="70"/>
      <c r="E1506" s="70"/>
      <c r="F1506" s="70">
        <v>10002</v>
      </c>
      <c r="G1506" s="70">
        <v>3452.9345090000002</v>
      </c>
      <c r="H1506" s="70"/>
      <c r="I1506" s="70"/>
      <c r="J1506" s="70">
        <v>10002</v>
      </c>
      <c r="K1506" s="70">
        <v>3452.9345090000002</v>
      </c>
    </row>
    <row r="1507" spans="1:11" x14ac:dyDescent="0.25">
      <c r="A1507" s="72">
        <v>16748</v>
      </c>
      <c r="B1507" s="70"/>
      <c r="C1507" s="70"/>
      <c r="D1507" s="70"/>
      <c r="E1507" s="70"/>
      <c r="F1507" s="70"/>
      <c r="G1507" s="70"/>
      <c r="H1507" s="70">
        <v>3117</v>
      </c>
      <c r="I1507" s="70">
        <v>4652.3021229999995</v>
      </c>
      <c r="J1507" s="70">
        <v>3117</v>
      </c>
      <c r="K1507" s="70">
        <v>4652.3021229999995</v>
      </c>
    </row>
    <row r="1508" spans="1:11" x14ac:dyDescent="0.25">
      <c r="A1508" s="72">
        <v>16757</v>
      </c>
      <c r="B1508" s="70"/>
      <c r="C1508" s="70"/>
      <c r="D1508" s="70"/>
      <c r="E1508" s="70"/>
      <c r="F1508" s="70"/>
      <c r="G1508" s="70"/>
      <c r="H1508" s="70">
        <v>2402</v>
      </c>
      <c r="I1508" s="70">
        <v>2919.2047479999997</v>
      </c>
      <c r="J1508" s="70">
        <v>2402</v>
      </c>
      <c r="K1508" s="70">
        <v>2919.2047479999997</v>
      </c>
    </row>
    <row r="1509" spans="1:11" x14ac:dyDescent="0.25">
      <c r="A1509" s="72">
        <v>16760</v>
      </c>
      <c r="B1509" s="70">
        <v>79946</v>
      </c>
      <c r="C1509" s="70">
        <v>89963.902343000009</v>
      </c>
      <c r="D1509" s="70"/>
      <c r="E1509" s="70"/>
      <c r="F1509" s="70"/>
      <c r="G1509" s="70"/>
      <c r="H1509" s="70"/>
      <c r="I1509" s="70"/>
      <c r="J1509" s="70">
        <v>79946</v>
      </c>
      <c r="K1509" s="70">
        <v>89963.902343000009</v>
      </c>
    </row>
    <row r="1510" spans="1:11" x14ac:dyDescent="0.25">
      <c r="A1510" s="72">
        <v>16761</v>
      </c>
      <c r="B1510" s="70">
        <v>68086</v>
      </c>
      <c r="C1510" s="70">
        <v>73745.183349999992</v>
      </c>
      <c r="D1510" s="70"/>
      <c r="E1510" s="70"/>
      <c r="F1510" s="70"/>
      <c r="G1510" s="70"/>
      <c r="H1510" s="70"/>
      <c r="I1510" s="70"/>
      <c r="J1510" s="70">
        <v>68086</v>
      </c>
      <c r="K1510" s="70">
        <v>73745.183349999992</v>
      </c>
    </row>
    <row r="1511" spans="1:11" x14ac:dyDescent="0.25">
      <c r="A1511" s="72">
        <v>16769</v>
      </c>
      <c r="B1511" s="70"/>
      <c r="C1511" s="70"/>
      <c r="D1511" s="70"/>
      <c r="E1511" s="70"/>
      <c r="F1511" s="70"/>
      <c r="G1511" s="70"/>
      <c r="H1511" s="70">
        <v>17223</v>
      </c>
      <c r="I1511" s="70">
        <v>11689.197415999999</v>
      </c>
      <c r="J1511" s="70">
        <v>17223</v>
      </c>
      <c r="K1511" s="70">
        <v>11689.197415999999</v>
      </c>
    </row>
    <row r="1512" spans="1:11" x14ac:dyDescent="0.25">
      <c r="A1512" s="72">
        <v>16778</v>
      </c>
      <c r="B1512" s="70"/>
      <c r="C1512" s="70"/>
      <c r="D1512" s="70"/>
      <c r="E1512" s="70"/>
      <c r="F1512" s="70">
        <v>30475</v>
      </c>
      <c r="G1512" s="70">
        <v>34373.021438999996</v>
      </c>
      <c r="H1512" s="70"/>
      <c r="I1512" s="70"/>
      <c r="J1512" s="70">
        <v>30475</v>
      </c>
      <c r="K1512" s="70">
        <v>34373.021438999996</v>
      </c>
    </row>
    <row r="1513" spans="1:11" x14ac:dyDescent="0.25">
      <c r="A1513" s="72">
        <v>16785</v>
      </c>
      <c r="B1513" s="70"/>
      <c r="C1513" s="70"/>
      <c r="D1513" s="70"/>
      <c r="E1513" s="70"/>
      <c r="F1513" s="70">
        <v>20035</v>
      </c>
      <c r="G1513" s="70">
        <v>20331.322982999998</v>
      </c>
      <c r="H1513" s="70"/>
      <c r="I1513" s="70"/>
      <c r="J1513" s="70">
        <v>20035</v>
      </c>
      <c r="K1513" s="70">
        <v>20331.322982999998</v>
      </c>
    </row>
    <row r="1514" spans="1:11" x14ac:dyDescent="0.25">
      <c r="A1514" s="72">
        <v>16800</v>
      </c>
      <c r="B1514" s="70"/>
      <c r="C1514" s="70"/>
      <c r="D1514" s="70"/>
      <c r="E1514" s="70"/>
      <c r="F1514" s="70">
        <v>11527</v>
      </c>
      <c r="G1514" s="70">
        <v>13176.176831999999</v>
      </c>
      <c r="H1514" s="70"/>
      <c r="I1514" s="70"/>
      <c r="J1514" s="70">
        <v>11527</v>
      </c>
      <c r="K1514" s="70">
        <v>13176.176831999999</v>
      </c>
    </row>
    <row r="1515" spans="1:11" x14ac:dyDescent="0.25">
      <c r="A1515" s="72">
        <v>16801</v>
      </c>
      <c r="B1515" s="70"/>
      <c r="C1515" s="70"/>
      <c r="D1515" s="70"/>
      <c r="E1515" s="70"/>
      <c r="F1515" s="70">
        <v>19352</v>
      </c>
      <c r="G1515" s="70">
        <v>26301.803007999999</v>
      </c>
      <c r="H1515" s="70"/>
      <c r="I1515" s="70"/>
      <c r="J1515" s="70">
        <v>19352</v>
      </c>
      <c r="K1515" s="70">
        <v>26301.803007999999</v>
      </c>
    </row>
    <row r="1516" spans="1:11" x14ac:dyDescent="0.25">
      <c r="A1516" s="72">
        <v>16845</v>
      </c>
      <c r="B1516" s="70"/>
      <c r="C1516" s="70"/>
      <c r="D1516" s="70"/>
      <c r="E1516" s="70"/>
      <c r="F1516" s="70">
        <v>17900</v>
      </c>
      <c r="G1516" s="70">
        <v>10803.636844999997</v>
      </c>
      <c r="H1516" s="70"/>
      <c r="I1516" s="70"/>
      <c r="J1516" s="70">
        <v>17900</v>
      </c>
      <c r="K1516" s="70">
        <v>10803.636844999997</v>
      </c>
    </row>
    <row r="1517" spans="1:11" x14ac:dyDescent="0.25">
      <c r="A1517" s="72">
        <v>16869</v>
      </c>
      <c r="B1517" s="70"/>
      <c r="C1517" s="70"/>
      <c r="D1517" s="70"/>
      <c r="E1517" s="70"/>
      <c r="F1517" s="70"/>
      <c r="G1517" s="70"/>
      <c r="H1517" s="70">
        <v>8000</v>
      </c>
      <c r="I1517" s="70">
        <v>5988.9614320000001</v>
      </c>
      <c r="J1517" s="70">
        <v>8000</v>
      </c>
      <c r="K1517" s="70">
        <v>5988.9614320000001</v>
      </c>
    </row>
    <row r="1518" spans="1:11" x14ac:dyDescent="0.25">
      <c r="A1518" s="72">
        <v>16871</v>
      </c>
      <c r="B1518" s="70"/>
      <c r="C1518" s="70"/>
      <c r="D1518" s="70"/>
      <c r="E1518" s="70"/>
      <c r="F1518" s="70">
        <v>79300</v>
      </c>
      <c r="G1518" s="70">
        <v>32731.781493000002</v>
      </c>
      <c r="H1518" s="70"/>
      <c r="I1518" s="70"/>
      <c r="J1518" s="70">
        <v>79300</v>
      </c>
      <c r="K1518" s="70">
        <v>32731.781493000002</v>
      </c>
    </row>
    <row r="1519" spans="1:11" x14ac:dyDescent="0.25">
      <c r="A1519" s="72">
        <v>16905</v>
      </c>
      <c r="B1519" s="70"/>
      <c r="C1519" s="70"/>
      <c r="D1519" s="70"/>
      <c r="E1519" s="70"/>
      <c r="F1519" s="70">
        <v>17900</v>
      </c>
      <c r="G1519" s="70">
        <v>11968.574387000001</v>
      </c>
      <c r="H1519" s="70"/>
      <c r="I1519" s="70"/>
      <c r="J1519" s="70">
        <v>17900</v>
      </c>
      <c r="K1519" s="70">
        <v>11968.574387000001</v>
      </c>
    </row>
    <row r="1520" spans="1:11" x14ac:dyDescent="0.25">
      <c r="A1520" s="72">
        <v>16908</v>
      </c>
      <c r="B1520" s="70"/>
      <c r="C1520" s="70"/>
      <c r="D1520" s="70"/>
      <c r="E1520" s="70"/>
      <c r="F1520" s="70">
        <v>11880</v>
      </c>
      <c r="G1520" s="70">
        <v>15262.137207</v>
      </c>
      <c r="H1520" s="70"/>
      <c r="I1520" s="70"/>
      <c r="J1520" s="70">
        <v>11880</v>
      </c>
      <c r="K1520" s="70">
        <v>15262.137207</v>
      </c>
    </row>
    <row r="1521" spans="1:11" x14ac:dyDescent="0.25">
      <c r="A1521" s="72">
        <v>16948</v>
      </c>
      <c r="B1521" s="70"/>
      <c r="C1521" s="70"/>
      <c r="D1521" s="70"/>
      <c r="E1521" s="70"/>
      <c r="F1521" s="70">
        <v>27766</v>
      </c>
      <c r="G1521" s="70">
        <v>23489.123404999998</v>
      </c>
      <c r="H1521" s="70"/>
      <c r="I1521" s="70"/>
      <c r="J1521" s="70">
        <v>27766</v>
      </c>
      <c r="K1521" s="70">
        <v>23489.123404999998</v>
      </c>
    </row>
    <row r="1522" spans="1:11" x14ac:dyDescent="0.25">
      <c r="A1522" s="72">
        <v>16952</v>
      </c>
      <c r="B1522" s="70"/>
      <c r="C1522" s="70"/>
      <c r="D1522" s="70"/>
      <c r="E1522" s="70"/>
      <c r="F1522" s="70">
        <v>17000</v>
      </c>
      <c r="G1522" s="70">
        <v>15497.096266999997</v>
      </c>
      <c r="H1522" s="70"/>
      <c r="I1522" s="70"/>
      <c r="J1522" s="70">
        <v>17000</v>
      </c>
      <c r="K1522" s="70">
        <v>15497.096266999997</v>
      </c>
    </row>
    <row r="1523" spans="1:11" x14ac:dyDescent="0.25">
      <c r="A1523" s="72">
        <v>16959</v>
      </c>
      <c r="B1523" s="70"/>
      <c r="C1523" s="70"/>
      <c r="D1523" s="70"/>
      <c r="E1523" s="70"/>
      <c r="F1523" s="70">
        <v>20300</v>
      </c>
      <c r="G1523" s="70">
        <v>29373.489531000003</v>
      </c>
      <c r="H1523" s="70"/>
      <c r="I1523" s="70"/>
      <c r="J1523" s="70">
        <v>20300</v>
      </c>
      <c r="K1523" s="70">
        <v>29373.489531000003</v>
      </c>
    </row>
    <row r="1524" spans="1:11" x14ac:dyDescent="0.25">
      <c r="A1524" s="72">
        <v>16973</v>
      </c>
      <c r="B1524" s="70"/>
      <c r="C1524" s="70"/>
      <c r="D1524" s="70"/>
      <c r="E1524" s="70"/>
      <c r="F1524" s="70"/>
      <c r="G1524" s="70"/>
      <c r="H1524" s="70">
        <v>3200</v>
      </c>
      <c r="I1524" s="70">
        <v>2795.6991740000003</v>
      </c>
      <c r="J1524" s="70">
        <v>3200</v>
      </c>
      <c r="K1524" s="70">
        <v>2795.6991740000003</v>
      </c>
    </row>
    <row r="1525" spans="1:11" x14ac:dyDescent="0.25">
      <c r="A1525" s="72">
        <v>17010</v>
      </c>
      <c r="B1525" s="70"/>
      <c r="C1525" s="70"/>
      <c r="D1525" s="70"/>
      <c r="E1525" s="70"/>
      <c r="F1525" s="70"/>
      <c r="G1525" s="70"/>
      <c r="H1525" s="70">
        <v>500</v>
      </c>
      <c r="I1525" s="70">
        <v>333.47736700000002</v>
      </c>
      <c r="J1525" s="70">
        <v>500</v>
      </c>
      <c r="K1525" s="70">
        <v>333.47736700000002</v>
      </c>
    </row>
    <row r="1526" spans="1:11" x14ac:dyDescent="0.25">
      <c r="A1526" s="72">
        <v>17012</v>
      </c>
      <c r="B1526" s="70"/>
      <c r="C1526" s="70"/>
      <c r="D1526" s="70"/>
      <c r="E1526" s="70"/>
      <c r="F1526" s="70"/>
      <c r="G1526" s="70"/>
      <c r="H1526" s="70">
        <v>2100</v>
      </c>
      <c r="I1526" s="70">
        <v>1887.5790549999999</v>
      </c>
      <c r="J1526" s="70">
        <v>2100</v>
      </c>
      <c r="K1526" s="70">
        <v>1887.5790549999999</v>
      </c>
    </row>
    <row r="1527" spans="1:11" x14ac:dyDescent="0.25">
      <c r="A1527" s="72">
        <v>17046</v>
      </c>
      <c r="B1527" s="70"/>
      <c r="C1527" s="70"/>
      <c r="D1527" s="70"/>
      <c r="E1527" s="70"/>
      <c r="F1527" s="70"/>
      <c r="G1527" s="70"/>
      <c r="H1527" s="70">
        <v>4900</v>
      </c>
      <c r="I1527" s="70">
        <v>5631.6505770000003</v>
      </c>
      <c r="J1527" s="70">
        <v>4900</v>
      </c>
      <c r="K1527" s="70">
        <v>5631.6505770000003</v>
      </c>
    </row>
    <row r="1528" spans="1:11" x14ac:dyDescent="0.25">
      <c r="A1528" s="72">
        <v>17055</v>
      </c>
      <c r="B1528" s="70"/>
      <c r="C1528" s="70"/>
      <c r="D1528" s="70"/>
      <c r="E1528" s="70"/>
      <c r="F1528" s="70"/>
      <c r="G1528" s="70"/>
      <c r="H1528" s="70">
        <v>8949</v>
      </c>
      <c r="I1528" s="70">
        <v>8393.3173399999996</v>
      </c>
      <c r="J1528" s="70">
        <v>8949</v>
      </c>
      <c r="K1528" s="70">
        <v>8393.3173399999996</v>
      </c>
    </row>
    <row r="1529" spans="1:11" x14ac:dyDescent="0.25">
      <c r="A1529" s="72">
        <v>17077</v>
      </c>
      <c r="B1529" s="70"/>
      <c r="C1529" s="70"/>
      <c r="D1529" s="70"/>
      <c r="E1529" s="70"/>
      <c r="F1529" s="70"/>
      <c r="G1529" s="70"/>
      <c r="H1529" s="70">
        <v>9300</v>
      </c>
      <c r="I1529" s="70">
        <v>12741.901794999998</v>
      </c>
      <c r="J1529" s="70">
        <v>9300</v>
      </c>
      <c r="K1529" s="70">
        <v>12741.901794999998</v>
      </c>
    </row>
    <row r="1530" spans="1:11" x14ac:dyDescent="0.25">
      <c r="A1530" s="72">
        <v>17078</v>
      </c>
      <c r="B1530" s="70"/>
      <c r="C1530" s="70"/>
      <c r="D1530" s="70"/>
      <c r="E1530" s="70"/>
      <c r="F1530" s="70"/>
      <c r="G1530" s="70"/>
      <c r="H1530" s="70">
        <v>4456</v>
      </c>
      <c r="I1530" s="70">
        <v>8389.417152</v>
      </c>
      <c r="J1530" s="70">
        <v>4456</v>
      </c>
      <c r="K1530" s="70">
        <v>8389.417152</v>
      </c>
    </row>
    <row r="1531" spans="1:11" x14ac:dyDescent="0.25">
      <c r="A1531" s="72">
        <v>17088</v>
      </c>
      <c r="B1531" s="70"/>
      <c r="C1531" s="70"/>
      <c r="D1531" s="70"/>
      <c r="E1531" s="70"/>
      <c r="F1531" s="70"/>
      <c r="G1531" s="70"/>
      <c r="H1531" s="70">
        <v>8000</v>
      </c>
      <c r="I1531" s="70">
        <v>6142.1863730000005</v>
      </c>
      <c r="J1531" s="70">
        <v>8000</v>
      </c>
      <c r="K1531" s="70">
        <v>6142.1863730000005</v>
      </c>
    </row>
    <row r="1532" spans="1:11" x14ac:dyDescent="0.25">
      <c r="A1532" s="72">
        <v>17092</v>
      </c>
      <c r="B1532" s="70"/>
      <c r="C1532" s="70"/>
      <c r="D1532" s="70"/>
      <c r="E1532" s="70"/>
      <c r="F1532" s="70"/>
      <c r="G1532" s="70"/>
      <c r="H1532" s="70">
        <v>4277</v>
      </c>
      <c r="I1532" s="70">
        <v>8828.694128000001</v>
      </c>
      <c r="J1532" s="70">
        <v>4277</v>
      </c>
      <c r="K1532" s="70">
        <v>8828.694128000001</v>
      </c>
    </row>
    <row r="1533" spans="1:11" x14ac:dyDescent="0.25">
      <c r="A1533" s="72">
        <v>17153</v>
      </c>
      <c r="B1533" s="70"/>
      <c r="C1533" s="70"/>
      <c r="D1533" s="70"/>
      <c r="E1533" s="70"/>
      <c r="F1533" s="70"/>
      <c r="G1533" s="70"/>
      <c r="H1533" s="70">
        <v>1000</v>
      </c>
      <c r="I1533" s="70">
        <v>738.91323899999998</v>
      </c>
      <c r="J1533" s="70">
        <v>1000</v>
      </c>
      <c r="K1533" s="70">
        <v>738.91323899999998</v>
      </c>
    </row>
    <row r="1534" spans="1:11" x14ac:dyDescent="0.25">
      <c r="A1534" s="72">
        <v>17193</v>
      </c>
      <c r="B1534" s="70"/>
      <c r="C1534" s="70"/>
      <c r="D1534" s="70"/>
      <c r="E1534" s="70"/>
      <c r="F1534" s="70">
        <v>14700</v>
      </c>
      <c r="G1534" s="70">
        <v>15567.635834000001</v>
      </c>
      <c r="H1534" s="70"/>
      <c r="I1534" s="70"/>
      <c r="J1534" s="70">
        <v>14700</v>
      </c>
      <c r="K1534" s="70">
        <v>15567.635834000001</v>
      </c>
    </row>
    <row r="1535" spans="1:11" x14ac:dyDescent="0.25">
      <c r="A1535" s="72">
        <v>17202</v>
      </c>
      <c r="B1535" s="70"/>
      <c r="C1535" s="70"/>
      <c r="D1535" s="70"/>
      <c r="E1535" s="70"/>
      <c r="F1535" s="70"/>
      <c r="G1535" s="70"/>
      <c r="H1535" s="70">
        <v>13953</v>
      </c>
      <c r="I1535" s="70">
        <v>17022.753292000001</v>
      </c>
      <c r="J1535" s="70">
        <v>13953</v>
      </c>
      <c r="K1535" s="70">
        <v>17022.753292000001</v>
      </c>
    </row>
    <row r="1536" spans="1:11" x14ac:dyDescent="0.25">
      <c r="A1536" s="72">
        <v>17223</v>
      </c>
      <c r="B1536" s="70"/>
      <c r="C1536" s="70"/>
      <c r="D1536" s="70"/>
      <c r="E1536" s="70"/>
      <c r="F1536" s="70"/>
      <c r="G1536" s="70"/>
      <c r="H1536" s="70">
        <v>1013</v>
      </c>
      <c r="I1536" s="70">
        <v>80.179238999999995</v>
      </c>
      <c r="J1536" s="70">
        <v>1013</v>
      </c>
      <c r="K1536" s="70">
        <v>80.179238999999995</v>
      </c>
    </row>
    <row r="1537" spans="1:11" x14ac:dyDescent="0.25">
      <c r="A1537" s="72">
        <v>17275</v>
      </c>
      <c r="B1537" s="70"/>
      <c r="C1537" s="70"/>
      <c r="D1537" s="70"/>
      <c r="E1537" s="70"/>
      <c r="F1537" s="70"/>
      <c r="G1537" s="70"/>
      <c r="H1537" s="70">
        <v>14300</v>
      </c>
      <c r="I1537" s="70">
        <v>6692.1298229999993</v>
      </c>
      <c r="J1537" s="70">
        <v>14300</v>
      </c>
      <c r="K1537" s="70">
        <v>6692.1298229999993</v>
      </c>
    </row>
    <row r="1538" spans="1:11" x14ac:dyDescent="0.25">
      <c r="A1538" s="72">
        <v>17281</v>
      </c>
      <c r="B1538" s="70"/>
      <c r="C1538" s="70"/>
      <c r="D1538" s="70"/>
      <c r="E1538" s="70"/>
      <c r="F1538" s="70">
        <v>22200</v>
      </c>
      <c r="G1538" s="70">
        <v>18547.504860000001</v>
      </c>
      <c r="H1538" s="70"/>
      <c r="I1538" s="70"/>
      <c r="J1538" s="70">
        <v>22200</v>
      </c>
      <c r="K1538" s="70">
        <v>18547.504860000001</v>
      </c>
    </row>
    <row r="1539" spans="1:11" x14ac:dyDescent="0.25">
      <c r="A1539" s="72">
        <v>17325</v>
      </c>
      <c r="B1539" s="70"/>
      <c r="C1539" s="70"/>
      <c r="D1539" s="70"/>
      <c r="E1539" s="70"/>
      <c r="F1539" s="70">
        <v>21253</v>
      </c>
      <c r="G1539" s="70">
        <v>36867.362485999998</v>
      </c>
      <c r="H1539" s="70"/>
      <c r="I1539" s="70"/>
      <c r="J1539" s="70">
        <v>21253</v>
      </c>
      <c r="K1539" s="70">
        <v>36867.362485999998</v>
      </c>
    </row>
    <row r="1540" spans="1:11" x14ac:dyDescent="0.25">
      <c r="A1540" s="72">
        <v>17337</v>
      </c>
      <c r="B1540" s="70"/>
      <c r="C1540" s="70"/>
      <c r="D1540" s="70"/>
      <c r="E1540" s="70"/>
      <c r="F1540" s="70"/>
      <c r="G1540" s="70"/>
      <c r="H1540" s="70">
        <v>3400</v>
      </c>
      <c r="I1540" s="70">
        <v>1604.998</v>
      </c>
      <c r="J1540" s="70">
        <v>3400</v>
      </c>
      <c r="K1540" s="70">
        <v>1604.998</v>
      </c>
    </row>
    <row r="1541" spans="1:11" x14ac:dyDescent="0.25">
      <c r="A1541" s="72">
        <v>17403</v>
      </c>
      <c r="B1541" s="70"/>
      <c r="C1541" s="70"/>
      <c r="D1541" s="70"/>
      <c r="E1541" s="70"/>
      <c r="F1541" s="70">
        <v>17300</v>
      </c>
      <c r="G1541" s="70">
        <v>12222.269944</v>
      </c>
      <c r="H1541" s="70"/>
      <c r="I1541" s="70"/>
      <c r="J1541" s="70">
        <v>17300</v>
      </c>
      <c r="K1541" s="70">
        <v>12222.269944</v>
      </c>
    </row>
    <row r="1542" spans="1:11" x14ac:dyDescent="0.25">
      <c r="A1542" s="72">
        <v>17405</v>
      </c>
      <c r="B1542" s="70"/>
      <c r="C1542" s="70"/>
      <c r="D1542" s="70"/>
      <c r="E1542" s="70"/>
      <c r="F1542" s="70">
        <v>22300</v>
      </c>
      <c r="G1542" s="70">
        <v>19246.76886</v>
      </c>
      <c r="H1542" s="70"/>
      <c r="I1542" s="70"/>
      <c r="J1542" s="70">
        <v>22300</v>
      </c>
      <c r="K1542" s="70">
        <v>19246.76886</v>
      </c>
    </row>
    <row r="1543" spans="1:11" x14ac:dyDescent="0.25">
      <c r="A1543" s="72">
        <v>17407</v>
      </c>
      <c r="B1543" s="70"/>
      <c r="C1543" s="70"/>
      <c r="D1543" s="70"/>
      <c r="E1543" s="70"/>
      <c r="F1543" s="70">
        <v>19000</v>
      </c>
      <c r="G1543" s="70">
        <v>14301.513632999999</v>
      </c>
      <c r="H1543" s="70"/>
      <c r="I1543" s="70"/>
      <c r="J1543" s="70">
        <v>19000</v>
      </c>
      <c r="K1543" s="70">
        <v>14301.513632999999</v>
      </c>
    </row>
    <row r="1544" spans="1:11" x14ac:dyDescent="0.25">
      <c r="A1544" s="72">
        <v>17428</v>
      </c>
      <c r="B1544" s="70"/>
      <c r="C1544" s="70"/>
      <c r="D1544" s="70"/>
      <c r="E1544" s="70"/>
      <c r="F1544" s="70">
        <v>18999</v>
      </c>
      <c r="G1544" s="70">
        <v>5261.3097689999995</v>
      </c>
      <c r="H1544" s="70"/>
      <c r="I1544" s="70"/>
      <c r="J1544" s="70">
        <v>18999</v>
      </c>
      <c r="K1544" s="70">
        <v>5261.3097689999995</v>
      </c>
    </row>
    <row r="1545" spans="1:11" x14ac:dyDescent="0.25">
      <c r="A1545" s="72">
        <v>17438</v>
      </c>
      <c r="B1545" s="70"/>
      <c r="C1545" s="70"/>
      <c r="D1545" s="70"/>
      <c r="E1545" s="70"/>
      <c r="F1545" s="70"/>
      <c r="G1545" s="70"/>
      <c r="H1545" s="70">
        <v>4641</v>
      </c>
      <c r="I1545" s="70">
        <v>8884.5191200000008</v>
      </c>
      <c r="J1545" s="70">
        <v>4641</v>
      </c>
      <c r="K1545" s="70">
        <v>8884.5191200000008</v>
      </c>
    </row>
    <row r="1546" spans="1:11" x14ac:dyDescent="0.25">
      <c r="A1546" s="72">
        <v>17444</v>
      </c>
      <c r="B1546" s="70"/>
      <c r="C1546" s="70"/>
      <c r="D1546" s="70"/>
      <c r="E1546" s="70"/>
      <c r="F1546" s="70"/>
      <c r="G1546" s="70"/>
      <c r="H1546" s="70">
        <v>2535</v>
      </c>
      <c r="I1546" s="70">
        <v>1879.898866</v>
      </c>
      <c r="J1546" s="70">
        <v>2535</v>
      </c>
      <c r="K1546" s="70">
        <v>1879.898866</v>
      </c>
    </row>
    <row r="1547" spans="1:11" x14ac:dyDescent="0.25">
      <c r="A1547" s="72">
        <v>17457</v>
      </c>
      <c r="B1547" s="70"/>
      <c r="C1547" s="70"/>
      <c r="D1547" s="70"/>
      <c r="E1547" s="70"/>
      <c r="F1547" s="70">
        <v>10442</v>
      </c>
      <c r="G1547" s="70">
        <v>5227.1113380000006</v>
      </c>
      <c r="H1547" s="70"/>
      <c r="I1547" s="70"/>
      <c r="J1547" s="70">
        <v>10442</v>
      </c>
      <c r="K1547" s="70">
        <v>5227.1113380000006</v>
      </c>
    </row>
    <row r="1548" spans="1:11" x14ac:dyDescent="0.25">
      <c r="A1548" s="72">
        <v>17463</v>
      </c>
      <c r="B1548" s="70"/>
      <c r="C1548" s="70"/>
      <c r="D1548" s="70"/>
      <c r="E1548" s="70"/>
      <c r="F1548" s="70">
        <v>14817</v>
      </c>
      <c r="G1548" s="70">
        <v>10777.300827999999</v>
      </c>
      <c r="H1548" s="70"/>
      <c r="I1548" s="70"/>
      <c r="J1548" s="70">
        <v>14817</v>
      </c>
      <c r="K1548" s="70">
        <v>10777.300827999999</v>
      </c>
    </row>
    <row r="1549" spans="1:11" x14ac:dyDescent="0.25">
      <c r="A1549" s="72">
        <v>17485</v>
      </c>
      <c r="B1549" s="70"/>
      <c r="C1549" s="70"/>
      <c r="D1549" s="70"/>
      <c r="E1549" s="70"/>
      <c r="F1549" s="70">
        <v>12000</v>
      </c>
      <c r="G1549" s="70">
        <v>7659.5236480000003</v>
      </c>
      <c r="H1549" s="70"/>
      <c r="I1549" s="70"/>
      <c r="J1549" s="70">
        <v>12000</v>
      </c>
      <c r="K1549" s="70">
        <v>7659.5236480000003</v>
      </c>
    </row>
    <row r="1550" spans="1:11" x14ac:dyDescent="0.25">
      <c r="A1550" s="72">
        <v>17488</v>
      </c>
      <c r="B1550" s="70"/>
      <c r="C1550" s="70"/>
      <c r="D1550" s="70"/>
      <c r="E1550" s="70"/>
      <c r="F1550" s="70"/>
      <c r="G1550" s="70"/>
      <c r="H1550" s="70">
        <v>7000</v>
      </c>
      <c r="I1550" s="70">
        <v>5933.5452310000001</v>
      </c>
      <c r="J1550" s="70">
        <v>7000</v>
      </c>
      <c r="K1550" s="70">
        <v>5933.5452310000001</v>
      </c>
    </row>
    <row r="1551" spans="1:11" x14ac:dyDescent="0.25">
      <c r="A1551" s="72">
        <v>17499</v>
      </c>
      <c r="B1551" s="70"/>
      <c r="C1551" s="70"/>
      <c r="D1551" s="70"/>
      <c r="E1551" s="70"/>
      <c r="F1551" s="70"/>
      <c r="G1551" s="70"/>
      <c r="H1551" s="70">
        <v>12300</v>
      </c>
      <c r="I1551" s="70">
        <v>10192.122082999998</v>
      </c>
      <c r="J1551" s="70">
        <v>12300</v>
      </c>
      <c r="K1551" s="70">
        <v>10192.122082999998</v>
      </c>
    </row>
    <row r="1552" spans="1:11" x14ac:dyDescent="0.25">
      <c r="A1552" s="72">
        <v>17509</v>
      </c>
      <c r="B1552" s="70"/>
      <c r="C1552" s="70"/>
      <c r="D1552" s="70"/>
      <c r="E1552" s="70"/>
      <c r="F1552" s="70"/>
      <c r="G1552" s="70"/>
      <c r="H1552" s="70">
        <v>4000</v>
      </c>
      <c r="I1552" s="70">
        <v>3502.8373670000001</v>
      </c>
      <c r="J1552" s="70">
        <v>4000</v>
      </c>
      <c r="K1552" s="70">
        <v>3502.8373670000001</v>
      </c>
    </row>
    <row r="1553" spans="1:11" x14ac:dyDescent="0.25">
      <c r="A1553" s="72">
        <v>17514</v>
      </c>
      <c r="B1553" s="70"/>
      <c r="C1553" s="70"/>
      <c r="D1553" s="70"/>
      <c r="E1553" s="70"/>
      <c r="F1553" s="70">
        <v>22500</v>
      </c>
      <c r="G1553" s="70">
        <v>18800.534387</v>
      </c>
      <c r="H1553" s="70"/>
      <c r="I1553" s="70"/>
      <c r="J1553" s="70">
        <v>22500</v>
      </c>
      <c r="K1553" s="70">
        <v>18800.534387</v>
      </c>
    </row>
    <row r="1554" spans="1:11" x14ac:dyDescent="0.25">
      <c r="A1554" s="72">
        <v>17563</v>
      </c>
      <c r="B1554" s="70"/>
      <c r="C1554" s="70"/>
      <c r="D1554" s="70"/>
      <c r="E1554" s="70"/>
      <c r="F1554" s="70"/>
      <c r="G1554" s="70"/>
      <c r="H1554" s="70">
        <v>9000</v>
      </c>
      <c r="I1554" s="70">
        <v>11157.107055</v>
      </c>
      <c r="J1554" s="70">
        <v>9000</v>
      </c>
      <c r="K1554" s="70">
        <v>11157.107055</v>
      </c>
    </row>
    <row r="1555" spans="1:11" x14ac:dyDescent="0.25">
      <c r="A1555" s="72">
        <v>17567</v>
      </c>
      <c r="B1555" s="70"/>
      <c r="C1555" s="70"/>
      <c r="D1555" s="70"/>
      <c r="E1555" s="70"/>
      <c r="F1555" s="70"/>
      <c r="G1555" s="70"/>
      <c r="H1555" s="70">
        <v>7422</v>
      </c>
      <c r="I1555" s="70">
        <v>8942.1610040000014</v>
      </c>
      <c r="J1555" s="70">
        <v>7422</v>
      </c>
      <c r="K1555" s="70">
        <v>8942.1610040000014</v>
      </c>
    </row>
    <row r="1556" spans="1:11" x14ac:dyDescent="0.25">
      <c r="A1556" s="72">
        <v>17591</v>
      </c>
      <c r="B1556" s="70"/>
      <c r="C1556" s="70"/>
      <c r="D1556" s="70"/>
      <c r="E1556" s="70"/>
      <c r="F1556" s="70"/>
      <c r="G1556" s="70"/>
      <c r="H1556" s="70">
        <v>7333</v>
      </c>
      <c r="I1556" s="70">
        <v>7164.3273979999994</v>
      </c>
      <c r="J1556" s="70">
        <v>7333</v>
      </c>
      <c r="K1556" s="70">
        <v>7164.3273979999994</v>
      </c>
    </row>
    <row r="1557" spans="1:11" x14ac:dyDescent="0.25">
      <c r="A1557" s="72">
        <v>17597</v>
      </c>
      <c r="B1557" s="70"/>
      <c r="C1557" s="70"/>
      <c r="D1557" s="70"/>
      <c r="E1557" s="70"/>
      <c r="F1557" s="70">
        <v>18800</v>
      </c>
      <c r="G1557" s="70">
        <v>20769.738235000001</v>
      </c>
      <c r="H1557" s="70"/>
      <c r="I1557" s="70"/>
      <c r="J1557" s="70">
        <v>18800</v>
      </c>
      <c r="K1557" s="70">
        <v>20769.738235000001</v>
      </c>
    </row>
    <row r="1558" spans="1:11" x14ac:dyDescent="0.25">
      <c r="A1558" s="72">
        <v>17610</v>
      </c>
      <c r="B1558" s="70"/>
      <c r="C1558" s="70"/>
      <c r="D1558" s="70"/>
      <c r="E1558" s="70"/>
      <c r="F1558" s="70"/>
      <c r="G1558" s="70"/>
      <c r="H1558" s="70">
        <v>7925</v>
      </c>
      <c r="I1558" s="70">
        <v>8345.640671000001</v>
      </c>
      <c r="J1558" s="70">
        <v>7925</v>
      </c>
      <c r="K1558" s="70">
        <v>8345.640671000001</v>
      </c>
    </row>
    <row r="1559" spans="1:11" x14ac:dyDescent="0.25">
      <c r="A1559" s="72">
        <v>17622</v>
      </c>
      <c r="B1559" s="70"/>
      <c r="C1559" s="70"/>
      <c r="D1559" s="70"/>
      <c r="E1559" s="70"/>
      <c r="F1559" s="70">
        <v>28516</v>
      </c>
      <c r="G1559" s="70">
        <v>23346.874808</v>
      </c>
      <c r="H1559" s="70"/>
      <c r="I1559" s="70"/>
      <c r="J1559" s="70">
        <v>28516</v>
      </c>
      <c r="K1559" s="70">
        <v>23346.874808</v>
      </c>
    </row>
    <row r="1560" spans="1:11" x14ac:dyDescent="0.25">
      <c r="A1560" s="72">
        <v>17641</v>
      </c>
      <c r="B1560" s="70"/>
      <c r="C1560" s="70"/>
      <c r="D1560" s="70"/>
      <c r="E1560" s="70"/>
      <c r="F1560" s="70">
        <v>16131</v>
      </c>
      <c r="G1560" s="70">
        <v>19312.583267000002</v>
      </c>
      <c r="H1560" s="70"/>
      <c r="I1560" s="70"/>
      <c r="J1560" s="70">
        <v>16131</v>
      </c>
      <c r="K1560" s="70">
        <v>19312.583267000002</v>
      </c>
    </row>
    <row r="1561" spans="1:11" x14ac:dyDescent="0.25">
      <c r="A1561" s="72">
        <v>17671</v>
      </c>
      <c r="B1561" s="70"/>
      <c r="C1561" s="70"/>
      <c r="D1561" s="70"/>
      <c r="E1561" s="70"/>
      <c r="F1561" s="70"/>
      <c r="G1561" s="70"/>
      <c r="H1561" s="70">
        <v>5160</v>
      </c>
      <c r="I1561" s="70">
        <v>1745.1440970000001</v>
      </c>
      <c r="J1561" s="70">
        <v>5160</v>
      </c>
      <c r="K1561" s="70">
        <v>1745.1440970000001</v>
      </c>
    </row>
    <row r="1562" spans="1:11" x14ac:dyDescent="0.25">
      <c r="A1562" s="72">
        <v>17721</v>
      </c>
      <c r="B1562" s="70"/>
      <c r="C1562" s="70"/>
      <c r="D1562" s="70"/>
      <c r="E1562" s="70"/>
      <c r="F1562" s="70">
        <v>34007</v>
      </c>
      <c r="G1562" s="70">
        <v>37852.635437000004</v>
      </c>
      <c r="H1562" s="70"/>
      <c r="I1562" s="70"/>
      <c r="J1562" s="70">
        <v>34007</v>
      </c>
      <c r="K1562" s="70">
        <v>37852.635437000004</v>
      </c>
    </row>
    <row r="1563" spans="1:11" x14ac:dyDescent="0.25">
      <c r="A1563" s="72">
        <v>17750</v>
      </c>
      <c r="B1563" s="70"/>
      <c r="C1563" s="70"/>
      <c r="D1563" s="70"/>
      <c r="E1563" s="70"/>
      <c r="F1563" s="70"/>
      <c r="G1563" s="70"/>
      <c r="H1563" s="70">
        <v>4790</v>
      </c>
      <c r="I1563" s="70">
        <v>6367.145673</v>
      </c>
      <c r="J1563" s="70">
        <v>4790</v>
      </c>
      <c r="K1563" s="70">
        <v>6367.145673</v>
      </c>
    </row>
    <row r="1564" spans="1:11" x14ac:dyDescent="0.25">
      <c r="A1564" s="72">
        <v>17754</v>
      </c>
      <c r="B1564" s="70"/>
      <c r="C1564" s="70"/>
      <c r="D1564" s="70"/>
      <c r="E1564" s="70"/>
      <c r="F1564" s="70"/>
      <c r="G1564" s="70"/>
      <c r="H1564" s="70">
        <v>6310</v>
      </c>
      <c r="I1564" s="70">
        <v>8485.1838229999994</v>
      </c>
      <c r="J1564" s="70">
        <v>6310</v>
      </c>
      <c r="K1564" s="70">
        <v>8485.1838229999994</v>
      </c>
    </row>
    <row r="1565" spans="1:11" x14ac:dyDescent="0.25">
      <c r="A1565" s="72">
        <v>17760</v>
      </c>
      <c r="B1565" s="70"/>
      <c r="C1565" s="70"/>
      <c r="D1565" s="70"/>
      <c r="E1565" s="70"/>
      <c r="F1565" s="70"/>
      <c r="G1565" s="70"/>
      <c r="H1565" s="70">
        <v>6800</v>
      </c>
      <c r="I1565" s="70">
        <v>1331.2434370000001</v>
      </c>
      <c r="J1565" s="70">
        <v>6800</v>
      </c>
      <c r="K1565" s="70">
        <v>1331.2434370000001</v>
      </c>
    </row>
    <row r="1566" spans="1:11" x14ac:dyDescent="0.25">
      <c r="A1566" s="72">
        <v>17764</v>
      </c>
      <c r="B1566" s="70"/>
      <c r="C1566" s="70"/>
      <c r="D1566" s="70"/>
      <c r="E1566" s="70"/>
      <c r="F1566" s="70">
        <v>10737</v>
      </c>
      <c r="G1566" s="70">
        <v>10504.152876</v>
      </c>
      <c r="H1566" s="70"/>
      <c r="I1566" s="70"/>
      <c r="J1566" s="70">
        <v>10737</v>
      </c>
      <c r="K1566" s="70">
        <v>10504.152876</v>
      </c>
    </row>
    <row r="1567" spans="1:11" x14ac:dyDescent="0.25">
      <c r="A1567" s="72">
        <v>17786</v>
      </c>
      <c r="B1567" s="70"/>
      <c r="C1567" s="70"/>
      <c r="D1567" s="70"/>
      <c r="E1567" s="70"/>
      <c r="F1567" s="70">
        <v>31300</v>
      </c>
      <c r="G1567" s="70">
        <v>19803.886704</v>
      </c>
      <c r="H1567" s="70"/>
      <c r="I1567" s="70"/>
      <c r="J1567" s="70">
        <v>31300</v>
      </c>
      <c r="K1567" s="70">
        <v>19803.886704</v>
      </c>
    </row>
    <row r="1568" spans="1:11" x14ac:dyDescent="0.25">
      <c r="A1568" s="72">
        <v>17789</v>
      </c>
      <c r="B1568" s="70"/>
      <c r="C1568" s="70"/>
      <c r="D1568" s="70"/>
      <c r="E1568" s="70"/>
      <c r="F1568" s="70">
        <v>20300</v>
      </c>
      <c r="G1568" s="70">
        <v>18900.691467999997</v>
      </c>
      <c r="H1568" s="70"/>
      <c r="I1568" s="70"/>
      <c r="J1568" s="70">
        <v>20300</v>
      </c>
      <c r="K1568" s="70">
        <v>18900.691467999997</v>
      </c>
    </row>
    <row r="1569" spans="1:11" x14ac:dyDescent="0.25">
      <c r="A1569" s="72">
        <v>17792</v>
      </c>
      <c r="B1569" s="70"/>
      <c r="C1569" s="70"/>
      <c r="D1569" s="70"/>
      <c r="E1569" s="70"/>
      <c r="F1569" s="70"/>
      <c r="G1569" s="70"/>
      <c r="H1569" s="70">
        <v>500</v>
      </c>
      <c r="I1569" s="70">
        <v>252.40531499999997</v>
      </c>
      <c r="J1569" s="70">
        <v>500</v>
      </c>
      <c r="K1569" s="70">
        <v>252.40531499999997</v>
      </c>
    </row>
    <row r="1570" spans="1:11" x14ac:dyDescent="0.25">
      <c r="A1570" s="72">
        <v>17814</v>
      </c>
      <c r="B1570" s="70"/>
      <c r="C1570" s="70"/>
      <c r="D1570" s="70"/>
      <c r="E1570" s="70"/>
      <c r="F1570" s="70"/>
      <c r="G1570" s="70"/>
      <c r="H1570" s="70">
        <v>5112</v>
      </c>
      <c r="I1570" s="70">
        <v>5624.6234350000004</v>
      </c>
      <c r="J1570" s="70">
        <v>5112</v>
      </c>
      <c r="K1570" s="70">
        <v>5624.6234350000004</v>
      </c>
    </row>
    <row r="1571" spans="1:11" x14ac:dyDescent="0.25">
      <c r="A1571" s="72">
        <v>17816</v>
      </c>
      <c r="B1571" s="70"/>
      <c r="C1571" s="70"/>
      <c r="D1571" s="70"/>
      <c r="E1571" s="70"/>
      <c r="F1571" s="70">
        <v>24750</v>
      </c>
      <c r="G1571" s="70">
        <v>7953.1878499999993</v>
      </c>
      <c r="H1571" s="70"/>
      <c r="I1571" s="70"/>
      <c r="J1571" s="70">
        <v>24750</v>
      </c>
      <c r="K1571" s="70">
        <v>7953.1878499999993</v>
      </c>
    </row>
    <row r="1572" spans="1:11" x14ac:dyDescent="0.25">
      <c r="A1572" s="72">
        <v>17881</v>
      </c>
      <c r="B1572" s="70"/>
      <c r="C1572" s="70"/>
      <c r="D1572" s="70"/>
      <c r="E1572" s="70"/>
      <c r="F1572" s="70">
        <v>29300</v>
      </c>
      <c r="G1572" s="70">
        <v>18254.546903000002</v>
      </c>
      <c r="H1572" s="70"/>
      <c r="I1572" s="70"/>
      <c r="J1572" s="70">
        <v>29300</v>
      </c>
      <c r="K1572" s="70">
        <v>18254.546903000002</v>
      </c>
    </row>
    <row r="1573" spans="1:11" x14ac:dyDescent="0.25">
      <c r="A1573" s="72">
        <v>17884</v>
      </c>
      <c r="B1573" s="70"/>
      <c r="C1573" s="70"/>
      <c r="D1573" s="70"/>
      <c r="E1573" s="70"/>
      <c r="F1573" s="70">
        <v>13200</v>
      </c>
      <c r="G1573" s="70">
        <v>12296.690764999999</v>
      </c>
      <c r="H1573" s="70"/>
      <c r="I1573" s="70"/>
      <c r="J1573" s="70">
        <v>13200</v>
      </c>
      <c r="K1573" s="70">
        <v>12296.690764999999</v>
      </c>
    </row>
    <row r="1574" spans="1:11" x14ac:dyDescent="0.25">
      <c r="A1574" s="72">
        <v>17892</v>
      </c>
      <c r="B1574" s="70"/>
      <c r="C1574" s="70"/>
      <c r="D1574" s="70"/>
      <c r="E1574" s="70"/>
      <c r="F1574" s="70">
        <v>55600</v>
      </c>
      <c r="G1574" s="70">
        <v>29340.842345000001</v>
      </c>
      <c r="H1574" s="70"/>
      <c r="I1574" s="70"/>
      <c r="J1574" s="70">
        <v>55600</v>
      </c>
      <c r="K1574" s="70">
        <v>29340.842345000001</v>
      </c>
    </row>
    <row r="1575" spans="1:11" x14ac:dyDescent="0.25">
      <c r="A1575" s="72">
        <v>17935</v>
      </c>
      <c r="B1575" s="70"/>
      <c r="C1575" s="70"/>
      <c r="D1575" s="70"/>
      <c r="E1575" s="70"/>
      <c r="F1575" s="70"/>
      <c r="G1575" s="70"/>
      <c r="H1575" s="70">
        <v>3700</v>
      </c>
      <c r="I1575" s="70">
        <v>2969.0213749999998</v>
      </c>
      <c r="J1575" s="70">
        <v>3700</v>
      </c>
      <c r="K1575" s="70">
        <v>2969.0213749999998</v>
      </c>
    </row>
    <row r="1576" spans="1:11" x14ac:dyDescent="0.25">
      <c r="A1576" s="72">
        <v>17967</v>
      </c>
      <c r="B1576" s="70"/>
      <c r="C1576" s="70"/>
      <c r="D1576" s="70"/>
      <c r="E1576" s="70"/>
      <c r="F1576" s="70">
        <v>8000</v>
      </c>
      <c r="G1576" s="70">
        <v>2838.4479000000001</v>
      </c>
      <c r="H1576" s="70"/>
      <c r="I1576" s="70"/>
      <c r="J1576" s="70">
        <v>8000</v>
      </c>
      <c r="K1576" s="70">
        <v>2838.4479000000001</v>
      </c>
    </row>
    <row r="1577" spans="1:11" x14ac:dyDescent="0.25">
      <c r="A1577" s="72">
        <v>17983</v>
      </c>
      <c r="B1577" s="70"/>
      <c r="C1577" s="70"/>
      <c r="D1577" s="70"/>
      <c r="E1577" s="70"/>
      <c r="F1577" s="70"/>
      <c r="G1577" s="70"/>
      <c r="H1577" s="70">
        <v>7538</v>
      </c>
      <c r="I1577" s="70">
        <v>7692.9955640000007</v>
      </c>
      <c r="J1577" s="70">
        <v>7538</v>
      </c>
      <c r="K1577" s="70">
        <v>7692.9955640000007</v>
      </c>
    </row>
    <row r="1578" spans="1:11" x14ac:dyDescent="0.25">
      <c r="A1578" s="72">
        <v>17986</v>
      </c>
      <c r="B1578" s="70"/>
      <c r="C1578" s="70"/>
      <c r="D1578" s="70"/>
      <c r="E1578" s="70"/>
      <c r="F1578" s="70">
        <v>35050</v>
      </c>
      <c r="G1578" s="70">
        <v>47122.963317000002</v>
      </c>
      <c r="H1578" s="70"/>
      <c r="I1578" s="70"/>
      <c r="J1578" s="70">
        <v>35050</v>
      </c>
      <c r="K1578" s="70">
        <v>47122.963317000002</v>
      </c>
    </row>
    <row r="1579" spans="1:11" x14ac:dyDescent="0.25">
      <c r="A1579" s="72">
        <v>17989</v>
      </c>
      <c r="B1579" s="70"/>
      <c r="C1579" s="70"/>
      <c r="D1579" s="70"/>
      <c r="E1579" s="70"/>
      <c r="F1579" s="70"/>
      <c r="G1579" s="70"/>
      <c r="H1579" s="70">
        <v>8350</v>
      </c>
      <c r="I1579" s="70">
        <v>326.34715299999999</v>
      </c>
      <c r="J1579" s="70">
        <v>8350</v>
      </c>
      <c r="K1579" s="70">
        <v>326.34715299999999</v>
      </c>
    </row>
    <row r="1580" spans="1:11" x14ac:dyDescent="0.25">
      <c r="A1580" s="72">
        <v>17990</v>
      </c>
      <c r="B1580" s="70"/>
      <c r="C1580" s="70"/>
      <c r="D1580" s="70"/>
      <c r="E1580" s="70"/>
      <c r="F1580" s="70">
        <v>7673</v>
      </c>
      <c r="G1580" s="70">
        <v>6200.823351</v>
      </c>
      <c r="H1580" s="70"/>
      <c r="I1580" s="70"/>
      <c r="J1580" s="70">
        <v>7673</v>
      </c>
      <c r="K1580" s="70">
        <v>6200.823351</v>
      </c>
    </row>
    <row r="1581" spans="1:11" x14ac:dyDescent="0.25">
      <c r="A1581" s="72">
        <v>17994</v>
      </c>
      <c r="B1581" s="70"/>
      <c r="C1581" s="70"/>
      <c r="D1581" s="70"/>
      <c r="E1581" s="70"/>
      <c r="F1581" s="70">
        <v>25391</v>
      </c>
      <c r="G1581" s="70">
        <v>17300.074202999996</v>
      </c>
      <c r="H1581" s="70"/>
      <c r="I1581" s="70"/>
      <c r="J1581" s="70">
        <v>25391</v>
      </c>
      <c r="K1581" s="70">
        <v>17300.074202999996</v>
      </c>
    </row>
    <row r="1582" spans="1:11" x14ac:dyDescent="0.25">
      <c r="A1582" s="72">
        <v>18004</v>
      </c>
      <c r="B1582" s="70"/>
      <c r="C1582" s="70"/>
      <c r="D1582" s="70"/>
      <c r="E1582" s="70"/>
      <c r="F1582" s="70">
        <v>12200</v>
      </c>
      <c r="G1582" s="70">
        <v>9799.9491199999975</v>
      </c>
      <c r="H1582" s="70"/>
      <c r="I1582" s="70"/>
      <c r="J1582" s="70">
        <v>12200</v>
      </c>
      <c r="K1582" s="70">
        <v>9799.9491199999975</v>
      </c>
    </row>
    <row r="1583" spans="1:11" x14ac:dyDescent="0.25">
      <c r="A1583" s="72">
        <v>18064</v>
      </c>
      <c r="B1583" s="70"/>
      <c r="C1583" s="70"/>
      <c r="D1583" s="70"/>
      <c r="E1583" s="70"/>
      <c r="F1583" s="70"/>
      <c r="G1583" s="70"/>
      <c r="H1583" s="70">
        <v>1600</v>
      </c>
      <c r="I1583" s="70">
        <v>2419.2240529999999</v>
      </c>
      <c r="J1583" s="70">
        <v>1600</v>
      </c>
      <c r="K1583" s="70">
        <v>2419.2240529999999</v>
      </c>
    </row>
    <row r="1584" spans="1:11" x14ac:dyDescent="0.25">
      <c r="A1584" s="72">
        <v>18125</v>
      </c>
      <c r="B1584" s="70"/>
      <c r="C1584" s="70"/>
      <c r="D1584" s="70"/>
      <c r="E1584" s="70"/>
      <c r="F1584" s="70"/>
      <c r="G1584" s="70"/>
      <c r="H1584" s="70">
        <v>3474</v>
      </c>
      <c r="I1584" s="70">
        <v>897.81665699999996</v>
      </c>
      <c r="J1584" s="70">
        <v>3474</v>
      </c>
      <c r="K1584" s="70">
        <v>897.81665699999996</v>
      </c>
    </row>
    <row r="1585" spans="1:11" x14ac:dyDescent="0.25">
      <c r="A1585" s="72">
        <v>18140</v>
      </c>
      <c r="B1585" s="70"/>
      <c r="C1585" s="70"/>
      <c r="D1585" s="70"/>
      <c r="E1585" s="70"/>
      <c r="F1585" s="70"/>
      <c r="G1585" s="70"/>
      <c r="H1585" s="70">
        <v>4130</v>
      </c>
      <c r="I1585" s="70">
        <v>4917.738464</v>
      </c>
      <c r="J1585" s="70">
        <v>4130</v>
      </c>
      <c r="K1585" s="70">
        <v>4917.738464</v>
      </c>
    </row>
    <row r="1586" spans="1:11" x14ac:dyDescent="0.25">
      <c r="A1586" s="72">
        <v>18200</v>
      </c>
      <c r="B1586" s="70"/>
      <c r="C1586" s="70"/>
      <c r="D1586" s="70"/>
      <c r="E1586" s="70"/>
      <c r="F1586" s="70">
        <v>10080</v>
      </c>
      <c r="G1586" s="70">
        <v>4312.5725160000002</v>
      </c>
      <c r="H1586" s="70"/>
      <c r="I1586" s="70"/>
      <c r="J1586" s="70">
        <v>10080</v>
      </c>
      <c r="K1586" s="70">
        <v>4312.5725160000002</v>
      </c>
    </row>
    <row r="1587" spans="1:11" x14ac:dyDescent="0.25">
      <c r="A1587" s="72">
        <v>18218</v>
      </c>
      <c r="B1587" s="70"/>
      <c r="C1587" s="70"/>
      <c r="D1587" s="70"/>
      <c r="E1587" s="70"/>
      <c r="F1587" s="70">
        <v>11211</v>
      </c>
      <c r="G1587" s="70">
        <v>4973.187011</v>
      </c>
      <c r="H1587" s="70"/>
      <c r="I1587" s="70"/>
      <c r="J1587" s="70">
        <v>11211</v>
      </c>
      <c r="K1587" s="70">
        <v>4973.187011</v>
      </c>
    </row>
    <row r="1588" spans="1:11" x14ac:dyDescent="0.25">
      <c r="A1588" s="72">
        <v>18258</v>
      </c>
      <c r="B1588" s="70"/>
      <c r="C1588" s="70"/>
      <c r="D1588" s="70"/>
      <c r="E1588" s="70"/>
      <c r="F1588" s="70">
        <v>14627</v>
      </c>
      <c r="G1588" s="70">
        <v>8963.7730409999986</v>
      </c>
      <c r="H1588" s="70"/>
      <c r="I1588" s="70"/>
      <c r="J1588" s="70">
        <v>14627</v>
      </c>
      <c r="K1588" s="70">
        <v>8963.7730409999986</v>
      </c>
    </row>
    <row r="1589" spans="1:11" x14ac:dyDescent="0.25">
      <c r="A1589" s="72">
        <v>18298</v>
      </c>
      <c r="B1589" s="70"/>
      <c r="C1589" s="70"/>
      <c r="D1589" s="70"/>
      <c r="E1589" s="70"/>
      <c r="F1589" s="70">
        <v>14547</v>
      </c>
      <c r="G1589" s="70">
        <v>6464.4273530000009</v>
      </c>
      <c r="H1589" s="70"/>
      <c r="I1589" s="70"/>
      <c r="J1589" s="70">
        <v>14547</v>
      </c>
      <c r="K1589" s="70">
        <v>6464.4273530000009</v>
      </c>
    </row>
    <row r="1590" spans="1:11" x14ac:dyDescent="0.25">
      <c r="A1590" s="72">
        <v>18300</v>
      </c>
      <c r="B1590" s="70"/>
      <c r="C1590" s="70"/>
      <c r="D1590" s="70"/>
      <c r="E1590" s="70"/>
      <c r="F1590" s="70">
        <v>13512</v>
      </c>
      <c r="G1590" s="70">
        <v>8255.5529179999994</v>
      </c>
      <c r="H1590" s="70"/>
      <c r="I1590" s="70"/>
      <c r="J1590" s="70">
        <v>13512</v>
      </c>
      <c r="K1590" s="70">
        <v>8255.5529179999994</v>
      </c>
    </row>
    <row r="1591" spans="1:11" x14ac:dyDescent="0.25">
      <c r="A1591" s="72">
        <v>18311</v>
      </c>
      <c r="B1591" s="70"/>
      <c r="C1591" s="70"/>
      <c r="D1591" s="70"/>
      <c r="E1591" s="70"/>
      <c r="F1591" s="70">
        <v>5449</v>
      </c>
      <c r="G1591" s="70">
        <v>1802.7944830000001</v>
      </c>
      <c r="H1591" s="70"/>
      <c r="I1591" s="70"/>
      <c r="J1591" s="70">
        <v>5449</v>
      </c>
      <c r="K1591" s="70">
        <v>1802.7944830000001</v>
      </c>
    </row>
    <row r="1592" spans="1:11" x14ac:dyDescent="0.25">
      <c r="A1592" s="72">
        <v>18333</v>
      </c>
      <c r="B1592" s="70"/>
      <c r="C1592" s="70"/>
      <c r="D1592" s="70"/>
      <c r="E1592" s="70"/>
      <c r="F1592" s="70"/>
      <c r="G1592" s="70"/>
      <c r="H1592" s="70">
        <v>4004</v>
      </c>
      <c r="I1592" s="70">
        <v>1225.4834799999999</v>
      </c>
      <c r="J1592" s="70">
        <v>4004</v>
      </c>
      <c r="K1592" s="70">
        <v>1225.4834799999999</v>
      </c>
    </row>
    <row r="1593" spans="1:11" x14ac:dyDescent="0.25">
      <c r="A1593" s="72">
        <v>18349</v>
      </c>
      <c r="B1593" s="70"/>
      <c r="C1593" s="70"/>
      <c r="D1593" s="70"/>
      <c r="E1593" s="70"/>
      <c r="F1593" s="70">
        <v>10399</v>
      </c>
      <c r="G1593" s="70">
        <v>8181.2245939999993</v>
      </c>
      <c r="H1593" s="70"/>
      <c r="I1593" s="70"/>
      <c r="J1593" s="70">
        <v>10399</v>
      </c>
      <c r="K1593" s="70">
        <v>8181.2245939999993</v>
      </c>
    </row>
    <row r="1594" spans="1:11" x14ac:dyDescent="0.25">
      <c r="A1594" s="72">
        <v>18352</v>
      </c>
      <c r="B1594" s="70"/>
      <c r="C1594" s="70"/>
      <c r="D1594" s="70"/>
      <c r="E1594" s="70"/>
      <c r="F1594" s="70">
        <v>15259</v>
      </c>
      <c r="G1594" s="70">
        <v>12946.624694999999</v>
      </c>
      <c r="H1594" s="70"/>
      <c r="I1594" s="70"/>
      <c r="J1594" s="70">
        <v>15259</v>
      </c>
      <c r="K1594" s="70">
        <v>12946.624694999999</v>
      </c>
    </row>
    <row r="1595" spans="1:11" x14ac:dyDescent="0.25">
      <c r="A1595" s="72">
        <v>18355</v>
      </c>
      <c r="B1595" s="70"/>
      <c r="C1595" s="70"/>
      <c r="D1595" s="70"/>
      <c r="E1595" s="70"/>
      <c r="F1595" s="70">
        <v>10454</v>
      </c>
      <c r="G1595" s="70">
        <v>18900.684021000001</v>
      </c>
      <c r="H1595" s="70"/>
      <c r="I1595" s="70"/>
      <c r="J1595" s="70">
        <v>10454</v>
      </c>
      <c r="K1595" s="70">
        <v>18900.684021000001</v>
      </c>
    </row>
    <row r="1596" spans="1:11" x14ac:dyDescent="0.25">
      <c r="A1596" s="72">
        <v>18359</v>
      </c>
      <c r="B1596" s="70"/>
      <c r="C1596" s="70"/>
      <c r="D1596" s="70"/>
      <c r="E1596" s="70"/>
      <c r="F1596" s="70">
        <v>11537</v>
      </c>
      <c r="G1596" s="70">
        <v>10081.408693000001</v>
      </c>
      <c r="H1596" s="70"/>
      <c r="I1596" s="70"/>
      <c r="J1596" s="70">
        <v>11537</v>
      </c>
      <c r="K1596" s="70">
        <v>10081.408693000001</v>
      </c>
    </row>
    <row r="1597" spans="1:11" x14ac:dyDescent="0.25">
      <c r="A1597" s="72">
        <v>18377</v>
      </c>
      <c r="B1597" s="70"/>
      <c r="C1597" s="70"/>
      <c r="D1597" s="70"/>
      <c r="E1597" s="70"/>
      <c r="F1597" s="70"/>
      <c r="G1597" s="70"/>
      <c r="H1597" s="70">
        <v>6288</v>
      </c>
      <c r="I1597" s="70">
        <v>7652.0165410000009</v>
      </c>
      <c r="J1597" s="70">
        <v>6288</v>
      </c>
      <c r="K1597" s="70">
        <v>7652.0165410000009</v>
      </c>
    </row>
    <row r="1598" spans="1:11" x14ac:dyDescent="0.25">
      <c r="A1598" s="72">
        <v>18403</v>
      </c>
      <c r="B1598" s="70"/>
      <c r="C1598" s="70"/>
      <c r="D1598" s="70"/>
      <c r="E1598" s="70"/>
      <c r="F1598" s="70">
        <v>8196</v>
      </c>
      <c r="G1598" s="70">
        <v>11722.007691000001</v>
      </c>
      <c r="H1598" s="70"/>
      <c r="I1598" s="70"/>
      <c r="J1598" s="70">
        <v>8196</v>
      </c>
      <c r="K1598" s="70">
        <v>11722.007691000001</v>
      </c>
    </row>
    <row r="1599" spans="1:11" x14ac:dyDescent="0.25">
      <c r="A1599" s="72">
        <v>18406</v>
      </c>
      <c r="B1599" s="70"/>
      <c r="C1599" s="70"/>
      <c r="D1599" s="70"/>
      <c r="E1599" s="70"/>
      <c r="F1599" s="70">
        <v>11670</v>
      </c>
      <c r="G1599" s="70">
        <v>9871.7873529999997</v>
      </c>
      <c r="H1599" s="70"/>
      <c r="I1599" s="70"/>
      <c r="J1599" s="70">
        <v>11670</v>
      </c>
      <c r="K1599" s="70">
        <v>9871.7873529999997</v>
      </c>
    </row>
    <row r="1600" spans="1:11" x14ac:dyDescent="0.25">
      <c r="A1600" s="72">
        <v>18408</v>
      </c>
      <c r="B1600" s="70"/>
      <c r="C1600" s="70"/>
      <c r="D1600" s="70"/>
      <c r="E1600" s="70"/>
      <c r="F1600" s="70"/>
      <c r="G1600" s="70"/>
      <c r="H1600" s="70">
        <v>7531</v>
      </c>
      <c r="I1600" s="70">
        <v>3142.0031349999999</v>
      </c>
      <c r="J1600" s="70">
        <v>7531</v>
      </c>
      <c r="K1600" s="70">
        <v>3142.0031349999999</v>
      </c>
    </row>
    <row r="1601" spans="1:11" x14ac:dyDescent="0.25">
      <c r="A1601" s="72">
        <v>18410</v>
      </c>
      <c r="B1601" s="70"/>
      <c r="C1601" s="70"/>
      <c r="D1601" s="70"/>
      <c r="E1601" s="70"/>
      <c r="F1601" s="70"/>
      <c r="G1601" s="70"/>
      <c r="H1601" s="70">
        <v>7935</v>
      </c>
      <c r="I1601" s="70">
        <v>3027.7921489999999</v>
      </c>
      <c r="J1601" s="70">
        <v>7935</v>
      </c>
      <c r="K1601" s="70">
        <v>3027.7921489999999</v>
      </c>
    </row>
    <row r="1602" spans="1:11" x14ac:dyDescent="0.25">
      <c r="A1602" s="72">
        <v>18435</v>
      </c>
      <c r="B1602" s="70"/>
      <c r="C1602" s="70"/>
      <c r="D1602" s="70"/>
      <c r="E1602" s="70"/>
      <c r="F1602" s="70"/>
      <c r="G1602" s="70"/>
      <c r="H1602" s="70">
        <v>5830</v>
      </c>
      <c r="I1602" s="70">
        <v>2414.0677340000002</v>
      </c>
      <c r="J1602" s="70">
        <v>5830</v>
      </c>
      <c r="K1602" s="70">
        <v>2414.0677340000002</v>
      </c>
    </row>
    <row r="1603" spans="1:11" x14ac:dyDescent="0.25">
      <c r="A1603" s="72">
        <v>18442</v>
      </c>
      <c r="B1603" s="70"/>
      <c r="C1603" s="70"/>
      <c r="D1603" s="70"/>
      <c r="E1603" s="70"/>
      <c r="F1603" s="70">
        <v>15712</v>
      </c>
      <c r="G1603" s="70">
        <v>7533.450836</v>
      </c>
      <c r="H1603" s="70"/>
      <c r="I1603" s="70"/>
      <c r="J1603" s="70">
        <v>15712</v>
      </c>
      <c r="K1603" s="70">
        <v>7533.450836</v>
      </c>
    </row>
    <row r="1604" spans="1:11" x14ac:dyDescent="0.25">
      <c r="A1604" s="72">
        <v>18471</v>
      </c>
      <c r="B1604" s="70"/>
      <c r="C1604" s="70"/>
      <c r="D1604" s="70"/>
      <c r="E1604" s="70"/>
      <c r="F1604" s="70">
        <v>7159</v>
      </c>
      <c r="G1604" s="70">
        <v>11722.007691000001</v>
      </c>
      <c r="H1604" s="70"/>
      <c r="I1604" s="70"/>
      <c r="J1604" s="70">
        <v>7159</v>
      </c>
      <c r="K1604" s="70">
        <v>11722.007691000001</v>
      </c>
    </row>
    <row r="1605" spans="1:11" x14ac:dyDescent="0.25">
      <c r="A1605" s="72">
        <v>18473</v>
      </c>
      <c r="B1605" s="70"/>
      <c r="C1605" s="70"/>
      <c r="D1605" s="70"/>
      <c r="E1605" s="70"/>
      <c r="F1605" s="70">
        <v>11983</v>
      </c>
      <c r="G1605" s="70">
        <v>8166.1091080000006</v>
      </c>
      <c r="H1605" s="70"/>
      <c r="I1605" s="70"/>
      <c r="J1605" s="70">
        <v>11983</v>
      </c>
      <c r="K1605" s="70">
        <v>8166.1091080000006</v>
      </c>
    </row>
    <row r="1606" spans="1:11" x14ac:dyDescent="0.25">
      <c r="A1606" s="72">
        <v>18477</v>
      </c>
      <c r="B1606" s="70"/>
      <c r="C1606" s="70"/>
      <c r="D1606" s="70"/>
      <c r="E1606" s="70"/>
      <c r="F1606" s="70"/>
      <c r="G1606" s="70"/>
      <c r="H1606" s="70">
        <v>9333</v>
      </c>
      <c r="I1606" s="70">
        <v>7742.2050170000002</v>
      </c>
      <c r="J1606" s="70">
        <v>9333</v>
      </c>
      <c r="K1606" s="70">
        <v>7742.2050170000002</v>
      </c>
    </row>
    <row r="1607" spans="1:11" x14ac:dyDescent="0.25">
      <c r="A1607" s="72">
        <v>18483</v>
      </c>
      <c r="B1607" s="70"/>
      <c r="C1607" s="70"/>
      <c r="D1607" s="70"/>
      <c r="E1607" s="70"/>
      <c r="F1607" s="70">
        <v>11064</v>
      </c>
      <c r="G1607" s="70">
        <v>8027.6741849999999</v>
      </c>
      <c r="H1607" s="70"/>
      <c r="I1607" s="70"/>
      <c r="J1607" s="70">
        <v>11064</v>
      </c>
      <c r="K1607" s="70">
        <v>8027.6741849999999</v>
      </c>
    </row>
    <row r="1608" spans="1:11" x14ac:dyDescent="0.25">
      <c r="A1608" s="72">
        <v>18488</v>
      </c>
      <c r="B1608" s="70"/>
      <c r="C1608" s="70"/>
      <c r="D1608" s="70"/>
      <c r="E1608" s="70"/>
      <c r="F1608" s="70"/>
      <c r="G1608" s="70"/>
      <c r="H1608" s="70">
        <v>2133</v>
      </c>
      <c r="I1608" s="70">
        <v>3625.9305029999996</v>
      </c>
      <c r="J1608" s="70">
        <v>2133</v>
      </c>
      <c r="K1608" s="70">
        <v>3625.9305029999996</v>
      </c>
    </row>
    <row r="1609" spans="1:11" x14ac:dyDescent="0.25">
      <c r="A1609" s="72">
        <v>18490</v>
      </c>
      <c r="B1609" s="70"/>
      <c r="C1609" s="70"/>
      <c r="D1609" s="70"/>
      <c r="E1609" s="70"/>
      <c r="F1609" s="70"/>
      <c r="G1609" s="70"/>
      <c r="H1609" s="70">
        <v>7607</v>
      </c>
      <c r="I1609" s="70">
        <v>4671.2041650000001</v>
      </c>
      <c r="J1609" s="70">
        <v>7607</v>
      </c>
      <c r="K1609" s="70">
        <v>4671.2041650000001</v>
      </c>
    </row>
    <row r="1610" spans="1:11" x14ac:dyDescent="0.25">
      <c r="A1610" s="72">
        <v>18497</v>
      </c>
      <c r="B1610" s="70"/>
      <c r="C1610" s="70"/>
      <c r="D1610" s="70"/>
      <c r="E1610" s="70"/>
      <c r="F1610" s="70"/>
      <c r="G1610" s="70"/>
      <c r="H1610" s="70">
        <v>5275</v>
      </c>
      <c r="I1610" s="70">
        <v>2059.600261</v>
      </c>
      <c r="J1610" s="70">
        <v>5275</v>
      </c>
      <c r="K1610" s="70">
        <v>2059.600261</v>
      </c>
    </row>
    <row r="1611" spans="1:11" x14ac:dyDescent="0.25">
      <c r="A1611" s="72">
        <v>18531</v>
      </c>
      <c r="B1611" s="70"/>
      <c r="C1611" s="70"/>
      <c r="D1611" s="70"/>
      <c r="E1611" s="70"/>
      <c r="F1611" s="70"/>
      <c r="G1611" s="70"/>
      <c r="H1611" s="70">
        <v>10590</v>
      </c>
      <c r="I1611" s="70">
        <v>7257.1062469999997</v>
      </c>
      <c r="J1611" s="70">
        <v>10590</v>
      </c>
      <c r="K1611" s="70">
        <v>7257.1062469999997</v>
      </c>
    </row>
    <row r="1612" spans="1:11" x14ac:dyDescent="0.25">
      <c r="A1612" s="72">
        <v>18539</v>
      </c>
      <c r="B1612" s="70"/>
      <c r="C1612" s="70"/>
      <c r="D1612" s="70"/>
      <c r="E1612" s="70"/>
      <c r="F1612" s="70"/>
      <c r="G1612" s="70"/>
      <c r="H1612" s="70">
        <v>9215</v>
      </c>
      <c r="I1612" s="70">
        <v>6267.833224</v>
      </c>
      <c r="J1612" s="70">
        <v>9215</v>
      </c>
      <c r="K1612" s="70">
        <v>6267.833224</v>
      </c>
    </row>
    <row r="1613" spans="1:11" x14ac:dyDescent="0.25">
      <c r="A1613" s="72">
        <v>18544</v>
      </c>
      <c r="B1613" s="70"/>
      <c r="C1613" s="70"/>
      <c r="D1613" s="70"/>
      <c r="E1613" s="70"/>
      <c r="F1613" s="70">
        <v>8432</v>
      </c>
      <c r="G1613" s="70">
        <v>7986.2782910000005</v>
      </c>
      <c r="H1613" s="70"/>
      <c r="I1613" s="70"/>
      <c r="J1613" s="70">
        <v>8432</v>
      </c>
      <c r="K1613" s="70">
        <v>7986.2782910000005</v>
      </c>
    </row>
    <row r="1614" spans="1:11" x14ac:dyDescent="0.25">
      <c r="A1614" s="72">
        <v>18546</v>
      </c>
      <c r="B1614" s="70"/>
      <c r="C1614" s="70"/>
      <c r="D1614" s="70"/>
      <c r="E1614" s="70"/>
      <c r="F1614" s="70"/>
      <c r="G1614" s="70"/>
      <c r="H1614" s="70">
        <v>8934</v>
      </c>
      <c r="I1614" s="70">
        <v>6756.9568319999998</v>
      </c>
      <c r="J1614" s="70">
        <v>8934</v>
      </c>
      <c r="K1614" s="70">
        <v>6756.9568319999998</v>
      </c>
    </row>
    <row r="1615" spans="1:11" x14ac:dyDescent="0.25">
      <c r="A1615" s="72">
        <v>18552</v>
      </c>
      <c r="B1615" s="70"/>
      <c r="C1615" s="70"/>
      <c r="D1615" s="70"/>
      <c r="E1615" s="70"/>
      <c r="F1615" s="70"/>
      <c r="G1615" s="70"/>
      <c r="H1615" s="70">
        <v>9303</v>
      </c>
      <c r="I1615" s="70">
        <v>2936.0012040000001</v>
      </c>
      <c r="J1615" s="70">
        <v>9303</v>
      </c>
      <c r="K1615" s="70">
        <v>2936.0012040000001</v>
      </c>
    </row>
    <row r="1616" spans="1:11" x14ac:dyDescent="0.25">
      <c r="A1616" s="72">
        <v>18554</v>
      </c>
      <c r="B1616" s="70"/>
      <c r="C1616" s="70"/>
      <c r="D1616" s="70"/>
      <c r="E1616" s="70"/>
      <c r="F1616" s="70"/>
      <c r="G1616" s="70"/>
      <c r="H1616" s="70">
        <v>4064</v>
      </c>
      <c r="I1616" s="70">
        <v>1930.1071470000002</v>
      </c>
      <c r="J1616" s="70">
        <v>4064</v>
      </c>
      <c r="K1616" s="70">
        <v>1930.1071470000002</v>
      </c>
    </row>
    <row r="1617" spans="1:11" x14ac:dyDescent="0.25">
      <c r="A1617" s="72">
        <v>18556</v>
      </c>
      <c r="B1617" s="70"/>
      <c r="C1617" s="70"/>
      <c r="D1617" s="70"/>
      <c r="E1617" s="70"/>
      <c r="F1617" s="70"/>
      <c r="G1617" s="70"/>
      <c r="H1617" s="70">
        <v>4378</v>
      </c>
      <c r="I1617" s="70">
        <v>3797.3934850000001</v>
      </c>
      <c r="J1617" s="70">
        <v>4378</v>
      </c>
      <c r="K1617" s="70">
        <v>3797.3934850000001</v>
      </c>
    </row>
    <row r="1618" spans="1:11" x14ac:dyDescent="0.25">
      <c r="A1618" s="72">
        <v>18567</v>
      </c>
      <c r="B1618" s="70"/>
      <c r="C1618" s="70"/>
      <c r="D1618" s="70"/>
      <c r="E1618" s="70"/>
      <c r="F1618" s="70">
        <v>11128</v>
      </c>
      <c r="G1618" s="70">
        <v>12333.163682000002</v>
      </c>
      <c r="H1618" s="70"/>
      <c r="I1618" s="70"/>
      <c r="J1618" s="70">
        <v>11128</v>
      </c>
      <c r="K1618" s="70">
        <v>12333.163682000002</v>
      </c>
    </row>
    <row r="1619" spans="1:11" x14ac:dyDescent="0.25">
      <c r="A1619" s="72">
        <v>18569</v>
      </c>
      <c r="B1619" s="70"/>
      <c r="C1619" s="70"/>
      <c r="D1619" s="70"/>
      <c r="E1619" s="70"/>
      <c r="F1619" s="70">
        <v>9830</v>
      </c>
      <c r="G1619" s="70">
        <v>8646.1053539999994</v>
      </c>
      <c r="H1619" s="70"/>
      <c r="I1619" s="70"/>
      <c r="J1619" s="70">
        <v>9830</v>
      </c>
      <c r="K1619" s="70">
        <v>8646.1053539999994</v>
      </c>
    </row>
    <row r="1620" spans="1:11" x14ac:dyDescent="0.25">
      <c r="A1620" s="72">
        <v>18577</v>
      </c>
      <c r="B1620" s="70"/>
      <c r="C1620" s="70"/>
      <c r="D1620" s="70"/>
      <c r="E1620" s="70"/>
      <c r="F1620" s="70"/>
      <c r="G1620" s="70"/>
      <c r="H1620" s="70">
        <v>3547</v>
      </c>
      <c r="I1620" s="70">
        <v>3942.3858690000002</v>
      </c>
      <c r="J1620" s="70">
        <v>3547</v>
      </c>
      <c r="K1620" s="70">
        <v>3942.3858690000002</v>
      </c>
    </row>
    <row r="1621" spans="1:11" x14ac:dyDescent="0.25">
      <c r="A1621" s="72">
        <v>18582</v>
      </c>
      <c r="B1621" s="70"/>
      <c r="C1621" s="70"/>
      <c r="D1621" s="70"/>
      <c r="E1621" s="70"/>
      <c r="F1621" s="70">
        <v>2270</v>
      </c>
      <c r="G1621" s="70">
        <v>5073.2312089999996</v>
      </c>
      <c r="H1621" s="70"/>
      <c r="I1621" s="70"/>
      <c r="J1621" s="70">
        <v>2270</v>
      </c>
      <c r="K1621" s="70">
        <v>5073.2312089999996</v>
      </c>
    </row>
    <row r="1622" spans="1:11" x14ac:dyDescent="0.25">
      <c r="A1622" s="72">
        <v>18595</v>
      </c>
      <c r="B1622" s="70"/>
      <c r="C1622" s="70"/>
      <c r="D1622" s="70"/>
      <c r="E1622" s="70"/>
      <c r="F1622" s="70">
        <v>11862</v>
      </c>
      <c r="G1622" s="70">
        <v>13995.366088000001</v>
      </c>
      <c r="H1622" s="70"/>
      <c r="I1622" s="70"/>
      <c r="J1622" s="70">
        <v>11862</v>
      </c>
      <c r="K1622" s="70">
        <v>13995.366088000001</v>
      </c>
    </row>
    <row r="1623" spans="1:11" x14ac:dyDescent="0.25">
      <c r="A1623" s="72">
        <v>18606</v>
      </c>
      <c r="B1623" s="70"/>
      <c r="C1623" s="70"/>
      <c r="D1623" s="70"/>
      <c r="E1623" s="70"/>
      <c r="F1623" s="70"/>
      <c r="G1623" s="70"/>
      <c r="H1623" s="70">
        <v>8098</v>
      </c>
      <c r="I1623" s="70">
        <v>4900.0380859999996</v>
      </c>
      <c r="J1623" s="70">
        <v>8098</v>
      </c>
      <c r="K1623" s="70">
        <v>4900.0380859999996</v>
      </c>
    </row>
    <row r="1624" spans="1:11" x14ac:dyDescent="0.25">
      <c r="A1624" s="72">
        <v>18620</v>
      </c>
      <c r="B1624" s="70"/>
      <c r="C1624" s="70"/>
      <c r="D1624" s="70"/>
      <c r="E1624" s="70"/>
      <c r="F1624" s="70"/>
      <c r="G1624" s="70"/>
      <c r="H1624" s="70">
        <v>11703</v>
      </c>
      <c r="I1624" s="70">
        <v>6864.2254030000004</v>
      </c>
      <c r="J1624" s="70">
        <v>11703</v>
      </c>
      <c r="K1624" s="70">
        <v>6864.2254030000004</v>
      </c>
    </row>
    <row r="1625" spans="1:11" x14ac:dyDescent="0.25">
      <c r="A1625" s="72">
        <v>18621</v>
      </c>
      <c r="B1625" s="70"/>
      <c r="C1625" s="70"/>
      <c r="D1625" s="70"/>
      <c r="E1625" s="70"/>
      <c r="F1625" s="70">
        <v>7690</v>
      </c>
      <c r="G1625" s="70">
        <v>5991.0114439999998</v>
      </c>
      <c r="H1625" s="70"/>
      <c r="I1625" s="70"/>
      <c r="J1625" s="70">
        <v>7690</v>
      </c>
      <c r="K1625" s="70">
        <v>5991.0114439999998</v>
      </c>
    </row>
    <row r="1626" spans="1:11" x14ac:dyDescent="0.25">
      <c r="A1626" s="72">
        <v>18626</v>
      </c>
      <c r="B1626" s="70"/>
      <c r="C1626" s="70"/>
      <c r="D1626" s="70"/>
      <c r="E1626" s="70"/>
      <c r="F1626" s="70">
        <v>13960</v>
      </c>
      <c r="G1626" s="70">
        <v>8810.4440529999993</v>
      </c>
      <c r="H1626" s="70"/>
      <c r="I1626" s="70"/>
      <c r="J1626" s="70">
        <v>13960</v>
      </c>
      <c r="K1626" s="70">
        <v>8810.4440529999993</v>
      </c>
    </row>
    <row r="1627" spans="1:11" x14ac:dyDescent="0.25">
      <c r="A1627" s="72">
        <v>18627</v>
      </c>
      <c r="B1627" s="70"/>
      <c r="C1627" s="70"/>
      <c r="D1627" s="70"/>
      <c r="E1627" s="70"/>
      <c r="F1627" s="70"/>
      <c r="G1627" s="70"/>
      <c r="H1627" s="70">
        <v>13209</v>
      </c>
      <c r="I1627" s="70">
        <v>9739.7434080000003</v>
      </c>
      <c r="J1627" s="70">
        <v>13209</v>
      </c>
      <c r="K1627" s="70">
        <v>9739.7434080000003</v>
      </c>
    </row>
    <row r="1628" spans="1:11" x14ac:dyDescent="0.25">
      <c r="A1628" s="72">
        <v>18632</v>
      </c>
      <c r="B1628" s="70"/>
      <c r="C1628" s="70"/>
      <c r="D1628" s="70"/>
      <c r="E1628" s="70"/>
      <c r="F1628" s="70">
        <v>11951</v>
      </c>
      <c r="G1628" s="70">
        <v>11588.404175</v>
      </c>
      <c r="H1628" s="70"/>
      <c r="I1628" s="70"/>
      <c r="J1628" s="70">
        <v>11951</v>
      </c>
      <c r="K1628" s="70">
        <v>11588.404175</v>
      </c>
    </row>
    <row r="1629" spans="1:11" x14ac:dyDescent="0.25">
      <c r="A1629" s="72">
        <v>18637</v>
      </c>
      <c r="B1629" s="70"/>
      <c r="C1629" s="70"/>
      <c r="D1629" s="70"/>
      <c r="E1629" s="70"/>
      <c r="F1629" s="70">
        <v>12930</v>
      </c>
      <c r="G1629" s="70">
        <v>10316.030181</v>
      </c>
      <c r="H1629" s="70"/>
      <c r="I1629" s="70"/>
      <c r="J1629" s="70">
        <v>12930</v>
      </c>
      <c r="K1629" s="70">
        <v>10316.030181</v>
      </c>
    </row>
    <row r="1630" spans="1:11" x14ac:dyDescent="0.25">
      <c r="A1630" s="72">
        <v>18644</v>
      </c>
      <c r="B1630" s="70"/>
      <c r="C1630" s="70"/>
      <c r="D1630" s="70"/>
      <c r="E1630" s="70"/>
      <c r="F1630" s="70">
        <v>10098</v>
      </c>
      <c r="G1630" s="70">
        <v>10540.628204000001</v>
      </c>
      <c r="H1630" s="70"/>
      <c r="I1630" s="70"/>
      <c r="J1630" s="70">
        <v>10098</v>
      </c>
      <c r="K1630" s="70">
        <v>10540.628204000001</v>
      </c>
    </row>
    <row r="1631" spans="1:11" x14ac:dyDescent="0.25">
      <c r="A1631" s="72">
        <v>18645</v>
      </c>
      <c r="B1631" s="70"/>
      <c r="C1631" s="70"/>
      <c r="D1631" s="70"/>
      <c r="E1631" s="70"/>
      <c r="F1631" s="70">
        <v>13174</v>
      </c>
      <c r="G1631" s="70">
        <v>17526.585570000003</v>
      </c>
      <c r="H1631" s="70"/>
      <c r="I1631" s="70"/>
      <c r="J1631" s="70">
        <v>13174</v>
      </c>
      <c r="K1631" s="70">
        <v>17526.585570000003</v>
      </c>
    </row>
    <row r="1632" spans="1:11" x14ac:dyDescent="0.25">
      <c r="A1632" s="72">
        <v>18650</v>
      </c>
      <c r="B1632" s="70"/>
      <c r="C1632" s="70"/>
      <c r="D1632" s="70"/>
      <c r="E1632" s="70"/>
      <c r="F1632" s="70">
        <v>11895</v>
      </c>
      <c r="G1632" s="70">
        <v>18469.417572999999</v>
      </c>
      <c r="H1632" s="70"/>
      <c r="I1632" s="70"/>
      <c r="J1632" s="70">
        <v>11895</v>
      </c>
      <c r="K1632" s="70">
        <v>18469.417572999999</v>
      </c>
    </row>
    <row r="1633" spans="1:11" x14ac:dyDescent="0.25">
      <c r="A1633" s="72">
        <v>18687</v>
      </c>
      <c r="B1633" s="70"/>
      <c r="C1633" s="70"/>
      <c r="D1633" s="70"/>
      <c r="E1633" s="70"/>
      <c r="F1633" s="70">
        <v>11030</v>
      </c>
      <c r="G1633" s="70">
        <v>24379.574645999997</v>
      </c>
      <c r="H1633" s="70"/>
      <c r="I1633" s="70"/>
      <c r="J1633" s="70">
        <v>11030</v>
      </c>
      <c r="K1633" s="70">
        <v>24379.574645999997</v>
      </c>
    </row>
    <row r="1634" spans="1:11" x14ac:dyDescent="0.25">
      <c r="A1634" s="72">
        <v>18703</v>
      </c>
      <c r="B1634" s="70"/>
      <c r="C1634" s="70"/>
      <c r="D1634" s="70"/>
      <c r="E1634" s="70"/>
      <c r="F1634" s="70"/>
      <c r="G1634" s="70"/>
      <c r="H1634" s="70">
        <v>2179</v>
      </c>
      <c r="I1634" s="70">
        <v>1431.8792530000001</v>
      </c>
      <c r="J1634" s="70">
        <v>2179</v>
      </c>
      <c r="K1634" s="70">
        <v>1431.8792530000001</v>
      </c>
    </row>
    <row r="1635" spans="1:11" x14ac:dyDescent="0.25">
      <c r="A1635" s="72">
        <v>18732</v>
      </c>
      <c r="B1635" s="70"/>
      <c r="C1635" s="70"/>
      <c r="D1635" s="70"/>
      <c r="E1635" s="70"/>
      <c r="F1635" s="70"/>
      <c r="G1635" s="70"/>
      <c r="H1635" s="70">
        <v>7519</v>
      </c>
      <c r="I1635" s="70">
        <v>11282.581436</v>
      </c>
      <c r="J1635" s="70">
        <v>7519</v>
      </c>
      <c r="K1635" s="70">
        <v>11282.581436</v>
      </c>
    </row>
    <row r="1636" spans="1:11" x14ac:dyDescent="0.25">
      <c r="A1636" s="72">
        <v>18734</v>
      </c>
      <c r="B1636" s="70"/>
      <c r="C1636" s="70"/>
      <c r="D1636" s="70"/>
      <c r="E1636" s="70"/>
      <c r="F1636" s="70">
        <v>9761</v>
      </c>
      <c r="G1636" s="70">
        <v>9319.6465580000004</v>
      </c>
      <c r="H1636" s="70"/>
      <c r="I1636" s="70"/>
      <c r="J1636" s="70">
        <v>9761</v>
      </c>
      <c r="K1636" s="70">
        <v>9319.6465580000004</v>
      </c>
    </row>
    <row r="1637" spans="1:11" x14ac:dyDescent="0.25">
      <c r="A1637" s="72">
        <v>18777</v>
      </c>
      <c r="B1637" s="70"/>
      <c r="C1637" s="70"/>
      <c r="D1637" s="70"/>
      <c r="E1637" s="70"/>
      <c r="F1637" s="70"/>
      <c r="G1637" s="70"/>
      <c r="H1637" s="70">
        <v>9224</v>
      </c>
      <c r="I1637" s="70">
        <v>7570.9692690000002</v>
      </c>
      <c r="J1637" s="70">
        <v>9224</v>
      </c>
      <c r="K1637" s="70">
        <v>7570.9692690000002</v>
      </c>
    </row>
    <row r="1638" spans="1:11" x14ac:dyDescent="0.25">
      <c r="A1638" s="72">
        <v>18784</v>
      </c>
      <c r="B1638" s="70"/>
      <c r="C1638" s="70"/>
      <c r="D1638" s="70"/>
      <c r="E1638" s="70"/>
      <c r="F1638" s="70"/>
      <c r="G1638" s="70"/>
      <c r="H1638" s="70">
        <v>4676</v>
      </c>
      <c r="I1638" s="70">
        <v>3230.0952700000003</v>
      </c>
      <c r="J1638" s="70">
        <v>4676</v>
      </c>
      <c r="K1638" s="70">
        <v>3230.0952700000003</v>
      </c>
    </row>
    <row r="1639" spans="1:11" x14ac:dyDescent="0.25">
      <c r="A1639" s="72">
        <v>18788</v>
      </c>
      <c r="B1639" s="70"/>
      <c r="C1639" s="70"/>
      <c r="D1639" s="70"/>
      <c r="E1639" s="70"/>
      <c r="F1639" s="70">
        <v>11957</v>
      </c>
      <c r="G1639" s="70">
        <v>6868.9514850000005</v>
      </c>
      <c r="H1639" s="70"/>
      <c r="I1639" s="70"/>
      <c r="J1639" s="70">
        <v>11957</v>
      </c>
      <c r="K1639" s="70">
        <v>6868.9514850000005</v>
      </c>
    </row>
    <row r="1640" spans="1:11" x14ac:dyDescent="0.25">
      <c r="A1640" s="72">
        <v>18800</v>
      </c>
      <c r="B1640" s="70"/>
      <c r="C1640" s="70"/>
      <c r="D1640" s="70"/>
      <c r="E1640" s="70"/>
      <c r="F1640" s="70"/>
      <c r="G1640" s="70"/>
      <c r="H1640" s="70">
        <v>7670</v>
      </c>
      <c r="I1640" s="70">
        <v>27944.713746000001</v>
      </c>
      <c r="J1640" s="70">
        <v>7670</v>
      </c>
      <c r="K1640" s="70">
        <v>27944.713746000001</v>
      </c>
    </row>
    <row r="1641" spans="1:11" x14ac:dyDescent="0.25">
      <c r="A1641" s="72">
        <v>18803</v>
      </c>
      <c r="B1641" s="70"/>
      <c r="C1641" s="70"/>
      <c r="D1641" s="70"/>
      <c r="E1641" s="70"/>
      <c r="F1641" s="70"/>
      <c r="G1641" s="70"/>
      <c r="H1641" s="70">
        <v>10923</v>
      </c>
      <c r="I1641" s="70">
        <v>11513.186828</v>
      </c>
      <c r="J1641" s="70">
        <v>10923</v>
      </c>
      <c r="K1641" s="70">
        <v>11513.186828</v>
      </c>
    </row>
    <row r="1642" spans="1:11" x14ac:dyDescent="0.25">
      <c r="A1642" s="72">
        <v>18819</v>
      </c>
      <c r="B1642" s="70"/>
      <c r="C1642" s="70"/>
      <c r="D1642" s="70"/>
      <c r="E1642" s="70"/>
      <c r="F1642" s="70"/>
      <c r="G1642" s="70"/>
      <c r="H1642" s="70">
        <v>4499</v>
      </c>
      <c r="I1642" s="70">
        <v>2250.6676649999999</v>
      </c>
      <c r="J1642" s="70">
        <v>4499</v>
      </c>
      <c r="K1642" s="70">
        <v>2250.6676649999999</v>
      </c>
    </row>
    <row r="1643" spans="1:11" x14ac:dyDescent="0.25">
      <c r="A1643" s="72">
        <v>18981</v>
      </c>
      <c r="B1643" s="70"/>
      <c r="C1643" s="70"/>
      <c r="D1643" s="70"/>
      <c r="E1643" s="70"/>
      <c r="F1643" s="70"/>
      <c r="G1643" s="70"/>
      <c r="H1643" s="70">
        <v>3600</v>
      </c>
      <c r="I1643" s="70">
        <v>678.58063400000003</v>
      </c>
      <c r="J1643" s="70">
        <v>3600</v>
      </c>
      <c r="K1643" s="70">
        <v>678.58063400000003</v>
      </c>
    </row>
    <row r="1644" spans="1:11" x14ac:dyDescent="0.25">
      <c r="A1644" s="72">
        <v>18983</v>
      </c>
      <c r="B1644" s="70"/>
      <c r="C1644" s="70"/>
      <c r="D1644" s="70"/>
      <c r="E1644" s="70"/>
      <c r="F1644" s="70"/>
      <c r="G1644" s="70"/>
      <c r="H1644" s="70">
        <v>6300</v>
      </c>
      <c r="I1644" s="70">
        <v>1684.1830759999998</v>
      </c>
      <c r="J1644" s="70">
        <v>6300</v>
      </c>
      <c r="K1644" s="70">
        <v>1684.1830759999998</v>
      </c>
    </row>
    <row r="1645" spans="1:11" x14ac:dyDescent="0.25">
      <c r="A1645" s="72">
        <v>18990</v>
      </c>
      <c r="B1645" s="70"/>
      <c r="C1645" s="70"/>
      <c r="D1645" s="70"/>
      <c r="E1645" s="70"/>
      <c r="F1645" s="70"/>
      <c r="G1645" s="70"/>
      <c r="H1645" s="70">
        <v>10500</v>
      </c>
      <c r="I1645" s="70">
        <v>1326.258789</v>
      </c>
      <c r="J1645" s="70">
        <v>10500</v>
      </c>
      <c r="K1645" s="70">
        <v>1326.258789</v>
      </c>
    </row>
    <row r="1646" spans="1:11" x14ac:dyDescent="0.25">
      <c r="A1646" s="72">
        <v>19006</v>
      </c>
      <c r="B1646" s="70"/>
      <c r="C1646" s="70"/>
      <c r="D1646" s="70"/>
      <c r="E1646" s="70"/>
      <c r="F1646" s="70">
        <v>16300</v>
      </c>
      <c r="G1646" s="70">
        <v>15035.461386999999</v>
      </c>
      <c r="H1646" s="70"/>
      <c r="I1646" s="70"/>
      <c r="J1646" s="70">
        <v>16300</v>
      </c>
      <c r="K1646" s="70">
        <v>15035.461386999999</v>
      </c>
    </row>
    <row r="1647" spans="1:11" x14ac:dyDescent="0.25">
      <c r="A1647" s="72">
        <v>19008</v>
      </c>
      <c r="B1647" s="70"/>
      <c r="C1647" s="70"/>
      <c r="D1647" s="70"/>
      <c r="E1647" s="70"/>
      <c r="F1647" s="70">
        <v>12600</v>
      </c>
      <c r="G1647" s="70">
        <v>15819.974502000001</v>
      </c>
      <c r="H1647" s="70"/>
      <c r="I1647" s="70"/>
      <c r="J1647" s="70">
        <v>12600</v>
      </c>
      <c r="K1647" s="70">
        <v>15819.974502000001</v>
      </c>
    </row>
    <row r="1648" spans="1:11" x14ac:dyDescent="0.25">
      <c r="A1648" s="72">
        <v>19011</v>
      </c>
      <c r="B1648" s="70"/>
      <c r="C1648" s="70"/>
      <c r="D1648" s="70"/>
      <c r="E1648" s="70"/>
      <c r="F1648" s="70">
        <v>11759</v>
      </c>
      <c r="G1648" s="70">
        <v>11393.110062</v>
      </c>
      <c r="H1648" s="70"/>
      <c r="I1648" s="70"/>
      <c r="J1648" s="70">
        <v>11759</v>
      </c>
      <c r="K1648" s="70">
        <v>11393.110062</v>
      </c>
    </row>
    <row r="1649" spans="1:11" x14ac:dyDescent="0.25">
      <c r="A1649" s="72">
        <v>19021</v>
      </c>
      <c r="B1649" s="70"/>
      <c r="C1649" s="70"/>
      <c r="D1649" s="70"/>
      <c r="E1649" s="70"/>
      <c r="F1649" s="70"/>
      <c r="G1649" s="70"/>
      <c r="H1649" s="70">
        <v>9900</v>
      </c>
      <c r="I1649" s="70">
        <v>4863.3345380000001</v>
      </c>
      <c r="J1649" s="70">
        <v>9900</v>
      </c>
      <c r="K1649" s="70">
        <v>4863.3345380000001</v>
      </c>
    </row>
    <row r="1650" spans="1:11" x14ac:dyDescent="0.25">
      <c r="A1650" s="72">
        <v>19024</v>
      </c>
      <c r="B1650" s="70"/>
      <c r="C1650" s="70"/>
      <c r="D1650" s="70"/>
      <c r="E1650" s="70"/>
      <c r="F1650" s="70"/>
      <c r="G1650" s="70"/>
      <c r="H1650" s="70">
        <v>3100</v>
      </c>
      <c r="I1650" s="70">
        <v>128.16287199999999</v>
      </c>
      <c r="J1650" s="70">
        <v>3100</v>
      </c>
      <c r="K1650" s="70">
        <v>128.16287199999999</v>
      </c>
    </row>
    <row r="1651" spans="1:11" x14ac:dyDescent="0.25">
      <c r="A1651" s="72">
        <v>19027</v>
      </c>
      <c r="B1651" s="70"/>
      <c r="C1651" s="70"/>
      <c r="D1651" s="70"/>
      <c r="E1651" s="70"/>
      <c r="F1651" s="70"/>
      <c r="G1651" s="70"/>
      <c r="H1651" s="70">
        <v>1500</v>
      </c>
      <c r="I1651" s="70">
        <v>1460.086886</v>
      </c>
      <c r="J1651" s="70">
        <v>1500</v>
      </c>
      <c r="K1651" s="70">
        <v>1460.086886</v>
      </c>
    </row>
    <row r="1652" spans="1:11" x14ac:dyDescent="0.25">
      <c r="A1652" s="72">
        <v>19030</v>
      </c>
      <c r="B1652" s="70"/>
      <c r="C1652" s="70"/>
      <c r="D1652" s="70"/>
      <c r="E1652" s="70"/>
      <c r="F1652" s="70">
        <v>13200</v>
      </c>
      <c r="G1652" s="70">
        <v>10859.77224</v>
      </c>
      <c r="H1652" s="70"/>
      <c r="I1652" s="70"/>
      <c r="J1652" s="70">
        <v>13200</v>
      </c>
      <c r="K1652" s="70">
        <v>10859.77224</v>
      </c>
    </row>
    <row r="1653" spans="1:11" x14ac:dyDescent="0.25">
      <c r="A1653" s="72">
        <v>19042</v>
      </c>
      <c r="B1653" s="70"/>
      <c r="C1653" s="70"/>
      <c r="D1653" s="70"/>
      <c r="E1653" s="70"/>
      <c r="F1653" s="70">
        <v>17200</v>
      </c>
      <c r="G1653" s="70">
        <v>14006.715232</v>
      </c>
      <c r="H1653" s="70"/>
      <c r="I1653" s="70"/>
      <c r="J1653" s="70">
        <v>17200</v>
      </c>
      <c r="K1653" s="70">
        <v>14006.715232</v>
      </c>
    </row>
    <row r="1654" spans="1:11" x14ac:dyDescent="0.25">
      <c r="A1654" s="72">
        <v>19045</v>
      </c>
      <c r="B1654" s="70"/>
      <c r="C1654" s="70"/>
      <c r="D1654" s="70"/>
      <c r="E1654" s="70"/>
      <c r="F1654" s="70">
        <v>17100</v>
      </c>
      <c r="G1654" s="70">
        <v>14946.584953</v>
      </c>
      <c r="H1654" s="70"/>
      <c r="I1654" s="70"/>
      <c r="J1654" s="70">
        <v>17100</v>
      </c>
      <c r="K1654" s="70">
        <v>14946.584953</v>
      </c>
    </row>
    <row r="1655" spans="1:11" x14ac:dyDescent="0.25">
      <c r="A1655" s="72">
        <v>19046</v>
      </c>
      <c r="B1655" s="70"/>
      <c r="C1655" s="70"/>
      <c r="D1655" s="70"/>
      <c r="E1655" s="70"/>
      <c r="F1655" s="70">
        <v>13500</v>
      </c>
      <c r="G1655" s="70">
        <v>11485.476417000002</v>
      </c>
      <c r="H1655" s="70"/>
      <c r="I1655" s="70"/>
      <c r="J1655" s="70">
        <v>13500</v>
      </c>
      <c r="K1655" s="70">
        <v>11485.476417000002</v>
      </c>
    </row>
    <row r="1656" spans="1:11" x14ac:dyDescent="0.25">
      <c r="A1656" s="72">
        <v>19048</v>
      </c>
      <c r="B1656" s="70"/>
      <c r="C1656" s="70"/>
      <c r="D1656" s="70"/>
      <c r="E1656" s="70"/>
      <c r="F1656" s="70"/>
      <c r="G1656" s="70"/>
      <c r="H1656" s="70">
        <v>5400</v>
      </c>
      <c r="I1656" s="70">
        <v>6782.9306090000009</v>
      </c>
      <c r="J1656" s="70">
        <v>5400</v>
      </c>
      <c r="K1656" s="70">
        <v>6782.9306090000009</v>
      </c>
    </row>
    <row r="1657" spans="1:11" x14ac:dyDescent="0.25">
      <c r="A1657" s="72">
        <v>19065</v>
      </c>
      <c r="B1657" s="70"/>
      <c r="C1657" s="70"/>
      <c r="D1657" s="70"/>
      <c r="E1657" s="70"/>
      <c r="F1657" s="70"/>
      <c r="G1657" s="70"/>
      <c r="H1657" s="70">
        <v>4500</v>
      </c>
      <c r="I1657" s="70">
        <v>2816.1876419999999</v>
      </c>
      <c r="J1657" s="70">
        <v>4500</v>
      </c>
      <c r="K1657" s="70">
        <v>2816.1876419999999</v>
      </c>
    </row>
    <row r="1658" spans="1:11" x14ac:dyDescent="0.25">
      <c r="A1658" s="72">
        <v>19120</v>
      </c>
      <c r="B1658" s="70"/>
      <c r="C1658" s="70"/>
      <c r="D1658" s="70"/>
      <c r="E1658" s="70"/>
      <c r="F1658" s="70"/>
      <c r="G1658" s="70"/>
      <c r="H1658" s="70">
        <v>4767</v>
      </c>
      <c r="I1658" s="70">
        <v>4021.5818100000001</v>
      </c>
      <c r="J1658" s="70">
        <v>4767</v>
      </c>
      <c r="K1658" s="70">
        <v>4021.5818100000001</v>
      </c>
    </row>
    <row r="1659" spans="1:11" x14ac:dyDescent="0.25">
      <c r="A1659" s="72">
        <v>19168</v>
      </c>
      <c r="B1659" s="70"/>
      <c r="C1659" s="70"/>
      <c r="D1659" s="70"/>
      <c r="E1659" s="70"/>
      <c r="F1659" s="70">
        <v>19903</v>
      </c>
      <c r="G1659" s="70">
        <v>12777.873865000001</v>
      </c>
      <c r="H1659" s="70"/>
      <c r="I1659" s="70"/>
      <c r="J1659" s="70">
        <v>19903</v>
      </c>
      <c r="K1659" s="70">
        <v>12777.873865000001</v>
      </c>
    </row>
    <row r="1660" spans="1:11" x14ac:dyDescent="0.25">
      <c r="A1660" s="72">
        <v>19169</v>
      </c>
      <c r="B1660" s="70"/>
      <c r="C1660" s="70"/>
      <c r="D1660" s="70"/>
      <c r="E1660" s="70"/>
      <c r="F1660" s="70"/>
      <c r="G1660" s="70"/>
      <c r="H1660" s="70">
        <v>6100</v>
      </c>
      <c r="I1660" s="70">
        <v>4118.2980719999996</v>
      </c>
      <c r="J1660" s="70">
        <v>6100</v>
      </c>
      <c r="K1660" s="70">
        <v>4118.2980719999996</v>
      </c>
    </row>
    <row r="1661" spans="1:11" x14ac:dyDescent="0.25">
      <c r="A1661" s="72">
        <v>19174</v>
      </c>
      <c r="B1661" s="70"/>
      <c r="C1661" s="70"/>
      <c r="D1661" s="70"/>
      <c r="E1661" s="70"/>
      <c r="F1661" s="70"/>
      <c r="G1661" s="70"/>
      <c r="H1661" s="70">
        <v>9200</v>
      </c>
      <c r="I1661" s="70">
        <v>6590.5701669999999</v>
      </c>
      <c r="J1661" s="70">
        <v>9200</v>
      </c>
      <c r="K1661" s="70">
        <v>6590.5701669999999</v>
      </c>
    </row>
    <row r="1662" spans="1:11" x14ac:dyDescent="0.25">
      <c r="A1662" s="72">
        <v>19180</v>
      </c>
      <c r="B1662" s="70"/>
      <c r="C1662" s="70"/>
      <c r="D1662" s="70"/>
      <c r="E1662" s="70"/>
      <c r="F1662" s="70"/>
      <c r="G1662" s="70"/>
      <c r="H1662" s="70">
        <v>10200</v>
      </c>
      <c r="I1662" s="70">
        <v>6177.4509629999993</v>
      </c>
      <c r="J1662" s="70">
        <v>10200</v>
      </c>
      <c r="K1662" s="70">
        <v>6177.4509629999993</v>
      </c>
    </row>
    <row r="1663" spans="1:11" x14ac:dyDescent="0.25">
      <c r="A1663" s="72">
        <v>19208</v>
      </c>
      <c r="B1663" s="70"/>
      <c r="C1663" s="70"/>
      <c r="D1663" s="70"/>
      <c r="E1663" s="70"/>
      <c r="F1663" s="70">
        <v>20100</v>
      </c>
      <c r="G1663" s="70">
        <v>18824.637930999997</v>
      </c>
      <c r="H1663" s="70"/>
      <c r="I1663" s="70"/>
      <c r="J1663" s="70">
        <v>20100</v>
      </c>
      <c r="K1663" s="70">
        <v>18824.637930999997</v>
      </c>
    </row>
    <row r="1664" spans="1:11" x14ac:dyDescent="0.25">
      <c r="A1664" s="72">
        <v>19321</v>
      </c>
      <c r="B1664" s="70"/>
      <c r="C1664" s="70"/>
      <c r="D1664" s="70"/>
      <c r="E1664" s="70"/>
      <c r="F1664" s="70">
        <v>12800</v>
      </c>
      <c r="G1664" s="70">
        <v>9142.4874409999993</v>
      </c>
      <c r="H1664" s="70"/>
      <c r="I1664" s="70"/>
      <c r="J1664" s="70">
        <v>12800</v>
      </c>
      <c r="K1664" s="70">
        <v>9142.4874409999993</v>
      </c>
    </row>
    <row r="1665" spans="1:11" x14ac:dyDescent="0.25">
      <c r="A1665" s="72">
        <v>19341</v>
      </c>
      <c r="B1665" s="70"/>
      <c r="C1665" s="70"/>
      <c r="D1665" s="70"/>
      <c r="E1665" s="70"/>
      <c r="F1665" s="70"/>
      <c r="G1665" s="70"/>
      <c r="H1665" s="70">
        <v>4525</v>
      </c>
      <c r="I1665" s="70">
        <v>4007.5393889999996</v>
      </c>
      <c r="J1665" s="70">
        <v>4525</v>
      </c>
      <c r="K1665" s="70">
        <v>4007.5393889999996</v>
      </c>
    </row>
    <row r="1666" spans="1:11" x14ac:dyDescent="0.25">
      <c r="A1666" s="72">
        <v>19402</v>
      </c>
      <c r="B1666" s="70"/>
      <c r="C1666" s="70"/>
      <c r="D1666" s="70"/>
      <c r="E1666" s="70"/>
      <c r="F1666" s="70"/>
      <c r="G1666" s="70"/>
      <c r="H1666" s="70">
        <v>3661</v>
      </c>
      <c r="I1666" s="70">
        <v>3685.2672320000001</v>
      </c>
      <c r="J1666" s="70">
        <v>3661</v>
      </c>
      <c r="K1666" s="70">
        <v>3685.2672320000001</v>
      </c>
    </row>
    <row r="1667" spans="1:11" x14ac:dyDescent="0.25">
      <c r="A1667" s="72">
        <v>19415</v>
      </c>
      <c r="B1667" s="70"/>
      <c r="C1667" s="70"/>
      <c r="D1667" s="70"/>
      <c r="E1667" s="70"/>
      <c r="F1667" s="70">
        <v>28000</v>
      </c>
      <c r="G1667" s="70">
        <v>27249.104889000002</v>
      </c>
      <c r="H1667" s="70"/>
      <c r="I1667" s="70"/>
      <c r="J1667" s="70">
        <v>28000</v>
      </c>
      <c r="K1667" s="70">
        <v>27249.104889000002</v>
      </c>
    </row>
    <row r="1668" spans="1:11" x14ac:dyDescent="0.25">
      <c r="A1668" s="72">
        <v>19452</v>
      </c>
      <c r="B1668" s="70"/>
      <c r="C1668" s="70"/>
      <c r="D1668" s="70"/>
      <c r="E1668" s="70"/>
      <c r="F1668" s="70"/>
      <c r="G1668" s="70"/>
      <c r="H1668" s="70">
        <v>5725</v>
      </c>
      <c r="I1668" s="70">
        <v>6986.410973</v>
      </c>
      <c r="J1668" s="70">
        <v>5725</v>
      </c>
      <c r="K1668" s="70">
        <v>6986.410973</v>
      </c>
    </row>
    <row r="1669" spans="1:11" x14ac:dyDescent="0.25">
      <c r="A1669" s="72">
        <v>19481</v>
      </c>
      <c r="B1669" s="70">
        <v>46785</v>
      </c>
      <c r="C1669" s="70">
        <v>53542.108643000007</v>
      </c>
      <c r="D1669" s="70"/>
      <c r="E1669" s="70"/>
      <c r="F1669" s="70"/>
      <c r="G1669" s="70"/>
      <c r="H1669" s="70"/>
      <c r="I1669" s="70"/>
      <c r="J1669" s="70">
        <v>46785</v>
      </c>
      <c r="K1669" s="70">
        <v>53542.108643000007</v>
      </c>
    </row>
    <row r="1670" spans="1:11" x14ac:dyDescent="0.25">
      <c r="A1670" s="72">
        <v>19518</v>
      </c>
      <c r="B1670" s="70"/>
      <c r="C1670" s="70"/>
      <c r="D1670" s="70"/>
      <c r="E1670" s="70"/>
      <c r="F1670" s="70">
        <v>29497</v>
      </c>
      <c r="G1670" s="70">
        <v>19244.536071999999</v>
      </c>
      <c r="H1670" s="70"/>
      <c r="I1670" s="70"/>
      <c r="J1670" s="70">
        <v>29497</v>
      </c>
      <c r="K1670" s="70">
        <v>19244.536071999999</v>
      </c>
    </row>
    <row r="1671" spans="1:11" x14ac:dyDescent="0.25">
      <c r="A1671" s="72">
        <v>19568</v>
      </c>
      <c r="B1671" s="70"/>
      <c r="C1671" s="70"/>
      <c r="D1671" s="70">
        <v>9766</v>
      </c>
      <c r="E1671" s="70">
        <v>10717.285188</v>
      </c>
      <c r="F1671" s="70"/>
      <c r="G1671" s="70"/>
      <c r="H1671" s="70"/>
      <c r="I1671" s="70"/>
      <c r="J1671" s="70">
        <v>9766</v>
      </c>
      <c r="K1671" s="70">
        <v>10717.285188</v>
      </c>
    </row>
    <row r="1672" spans="1:11" x14ac:dyDescent="0.25">
      <c r="A1672" s="72">
        <v>19571</v>
      </c>
      <c r="B1672" s="70">
        <v>61707</v>
      </c>
      <c r="C1672" s="70">
        <v>72595.742677000002</v>
      </c>
      <c r="D1672" s="70"/>
      <c r="E1672" s="70"/>
      <c r="F1672" s="70"/>
      <c r="G1672" s="70"/>
      <c r="H1672" s="70"/>
      <c r="I1672" s="70"/>
      <c r="J1672" s="70">
        <v>61707</v>
      </c>
      <c r="K1672" s="70">
        <v>72595.742677000002</v>
      </c>
    </row>
    <row r="1673" spans="1:11" x14ac:dyDescent="0.25">
      <c r="A1673" s="72">
        <v>19684</v>
      </c>
      <c r="B1673" s="70"/>
      <c r="C1673" s="70"/>
      <c r="D1673" s="70"/>
      <c r="E1673" s="70"/>
      <c r="F1673" s="70"/>
      <c r="G1673" s="70"/>
      <c r="H1673" s="70">
        <v>4800</v>
      </c>
      <c r="I1673" s="70">
        <v>1445.5880030000001</v>
      </c>
      <c r="J1673" s="70">
        <v>4800</v>
      </c>
      <c r="K1673" s="70">
        <v>1445.5880030000001</v>
      </c>
    </row>
    <row r="1674" spans="1:11" x14ac:dyDescent="0.25">
      <c r="A1674" s="72">
        <v>19715</v>
      </c>
      <c r="B1674" s="70"/>
      <c r="C1674" s="70"/>
      <c r="D1674" s="70"/>
      <c r="E1674" s="70"/>
      <c r="F1674" s="70"/>
      <c r="G1674" s="70"/>
      <c r="H1674" s="70">
        <v>15962</v>
      </c>
      <c r="I1674" s="70">
        <v>19033.157104999998</v>
      </c>
      <c r="J1674" s="70">
        <v>15962</v>
      </c>
      <c r="K1674" s="70">
        <v>19033.157104999998</v>
      </c>
    </row>
    <row r="1675" spans="1:11" x14ac:dyDescent="0.25">
      <c r="A1675" s="72">
        <v>19742</v>
      </c>
      <c r="B1675" s="70"/>
      <c r="C1675" s="70"/>
      <c r="D1675" s="70"/>
      <c r="E1675" s="70"/>
      <c r="F1675" s="70"/>
      <c r="G1675" s="70"/>
      <c r="H1675" s="70">
        <v>16900</v>
      </c>
      <c r="I1675" s="70">
        <v>11053.991866999999</v>
      </c>
      <c r="J1675" s="70">
        <v>16900</v>
      </c>
      <c r="K1675" s="70">
        <v>11053.991866999999</v>
      </c>
    </row>
    <row r="1676" spans="1:11" x14ac:dyDescent="0.25">
      <c r="A1676" s="72">
        <v>19754</v>
      </c>
      <c r="B1676" s="70"/>
      <c r="C1676" s="70"/>
      <c r="D1676" s="70"/>
      <c r="E1676" s="70"/>
      <c r="F1676" s="70"/>
      <c r="G1676" s="70"/>
      <c r="H1676" s="70">
        <v>2674</v>
      </c>
      <c r="I1676" s="70">
        <v>15.796451000000001</v>
      </c>
      <c r="J1676" s="70">
        <v>2674</v>
      </c>
      <c r="K1676" s="70">
        <v>15.796451000000001</v>
      </c>
    </row>
    <row r="1677" spans="1:11" x14ac:dyDescent="0.25">
      <c r="A1677" s="72">
        <v>19757</v>
      </c>
      <c r="B1677" s="70"/>
      <c r="C1677" s="70"/>
      <c r="D1677" s="70"/>
      <c r="E1677" s="70"/>
      <c r="F1677" s="70"/>
      <c r="G1677" s="70"/>
      <c r="H1677" s="70">
        <v>5972</v>
      </c>
      <c r="I1677" s="70">
        <v>2424.3796789999997</v>
      </c>
      <c r="J1677" s="70">
        <v>5972</v>
      </c>
      <c r="K1677" s="70">
        <v>2424.3796789999997</v>
      </c>
    </row>
    <row r="1678" spans="1:11" x14ac:dyDescent="0.25">
      <c r="A1678" s="72">
        <v>19765</v>
      </c>
      <c r="B1678" s="70"/>
      <c r="C1678" s="70"/>
      <c r="D1678" s="70"/>
      <c r="E1678" s="70"/>
      <c r="F1678" s="70">
        <v>10219</v>
      </c>
      <c r="G1678" s="70">
        <v>4331.2814940000007</v>
      </c>
      <c r="H1678" s="70"/>
      <c r="I1678" s="70"/>
      <c r="J1678" s="70">
        <v>10219</v>
      </c>
      <c r="K1678" s="70">
        <v>4331.2814940000007</v>
      </c>
    </row>
    <row r="1679" spans="1:11" x14ac:dyDescent="0.25">
      <c r="A1679" s="72">
        <v>19800</v>
      </c>
      <c r="B1679" s="70"/>
      <c r="C1679" s="70"/>
      <c r="D1679" s="70"/>
      <c r="E1679" s="70"/>
      <c r="F1679" s="70"/>
      <c r="G1679" s="70"/>
      <c r="H1679" s="70">
        <v>1714</v>
      </c>
      <c r="I1679" s="70">
        <v>1609.4311290000001</v>
      </c>
      <c r="J1679" s="70">
        <v>1714</v>
      </c>
      <c r="K1679" s="70">
        <v>1609.4311290000001</v>
      </c>
    </row>
    <row r="1680" spans="1:11" x14ac:dyDescent="0.25">
      <c r="A1680" s="72">
        <v>19842</v>
      </c>
      <c r="B1680" s="70"/>
      <c r="C1680" s="70"/>
      <c r="D1680" s="70"/>
      <c r="E1680" s="70"/>
      <c r="F1680" s="70">
        <v>19473</v>
      </c>
      <c r="G1680" s="70">
        <v>25475.817216000003</v>
      </c>
      <c r="H1680" s="70"/>
      <c r="I1680" s="70"/>
      <c r="J1680" s="70">
        <v>19473</v>
      </c>
      <c r="K1680" s="70">
        <v>25475.817216000003</v>
      </c>
    </row>
    <row r="1681" spans="1:11" x14ac:dyDescent="0.25">
      <c r="A1681" s="72">
        <v>19870</v>
      </c>
      <c r="B1681" s="70"/>
      <c r="C1681" s="70"/>
      <c r="D1681" s="70"/>
      <c r="E1681" s="70"/>
      <c r="F1681" s="70"/>
      <c r="G1681" s="70"/>
      <c r="H1681" s="70">
        <v>18200</v>
      </c>
      <c r="I1681" s="70">
        <v>14114.515983000001</v>
      </c>
      <c r="J1681" s="70">
        <v>18200</v>
      </c>
      <c r="K1681" s="70">
        <v>14114.515983000001</v>
      </c>
    </row>
    <row r="1682" spans="1:11" x14ac:dyDescent="0.25">
      <c r="A1682" s="72">
        <v>19872</v>
      </c>
      <c r="B1682" s="70"/>
      <c r="C1682" s="70"/>
      <c r="D1682" s="70"/>
      <c r="E1682" s="70"/>
      <c r="F1682" s="70"/>
      <c r="G1682" s="70"/>
      <c r="H1682" s="70">
        <v>18500</v>
      </c>
      <c r="I1682" s="70">
        <v>13409.961701</v>
      </c>
      <c r="J1682" s="70">
        <v>18500</v>
      </c>
      <c r="K1682" s="70">
        <v>13409.961701</v>
      </c>
    </row>
    <row r="1683" spans="1:11" x14ac:dyDescent="0.25">
      <c r="A1683" s="72">
        <v>19873</v>
      </c>
      <c r="B1683" s="70"/>
      <c r="C1683" s="70"/>
      <c r="D1683" s="70"/>
      <c r="E1683" s="70"/>
      <c r="F1683" s="70"/>
      <c r="G1683" s="70"/>
      <c r="H1683" s="70">
        <v>18800</v>
      </c>
      <c r="I1683" s="70">
        <v>12889.491638</v>
      </c>
      <c r="J1683" s="70">
        <v>18800</v>
      </c>
      <c r="K1683" s="70">
        <v>12889.491638</v>
      </c>
    </row>
    <row r="1684" spans="1:11" x14ac:dyDescent="0.25">
      <c r="A1684" s="72">
        <v>19883</v>
      </c>
      <c r="B1684" s="70"/>
      <c r="C1684" s="70"/>
      <c r="D1684" s="70"/>
      <c r="E1684" s="70"/>
      <c r="F1684" s="70"/>
      <c r="G1684" s="70"/>
      <c r="H1684" s="70">
        <v>16871</v>
      </c>
      <c r="I1684" s="70">
        <v>9516.3117079999993</v>
      </c>
      <c r="J1684" s="70">
        <v>16871</v>
      </c>
      <c r="K1684" s="70">
        <v>9516.3117079999993</v>
      </c>
    </row>
    <row r="1685" spans="1:11" x14ac:dyDescent="0.25">
      <c r="A1685" s="72">
        <v>19900</v>
      </c>
      <c r="B1685" s="70"/>
      <c r="C1685" s="70"/>
      <c r="D1685" s="70"/>
      <c r="E1685" s="70"/>
      <c r="F1685" s="70">
        <v>14629</v>
      </c>
      <c r="G1685" s="70">
        <v>17399.548208</v>
      </c>
      <c r="H1685" s="70"/>
      <c r="I1685" s="70"/>
      <c r="J1685" s="70">
        <v>14629</v>
      </c>
      <c r="K1685" s="70">
        <v>17399.548208</v>
      </c>
    </row>
    <row r="1686" spans="1:11" x14ac:dyDescent="0.25">
      <c r="A1686" s="72">
        <v>19904</v>
      </c>
      <c r="B1686" s="70"/>
      <c r="C1686" s="70"/>
      <c r="D1686" s="70"/>
      <c r="E1686" s="70"/>
      <c r="F1686" s="70">
        <v>29888</v>
      </c>
      <c r="G1686" s="70">
        <v>30403.056335000001</v>
      </c>
      <c r="H1686" s="70"/>
      <c r="I1686" s="70"/>
      <c r="J1686" s="70">
        <v>29888</v>
      </c>
      <c r="K1686" s="70">
        <v>30403.056335000001</v>
      </c>
    </row>
    <row r="1687" spans="1:11" x14ac:dyDescent="0.25">
      <c r="A1687" s="72">
        <v>19909</v>
      </c>
      <c r="B1687" s="70"/>
      <c r="C1687" s="70"/>
      <c r="D1687" s="70"/>
      <c r="E1687" s="70"/>
      <c r="F1687" s="70">
        <v>19618</v>
      </c>
      <c r="G1687" s="70">
        <v>18596.413452000001</v>
      </c>
      <c r="H1687" s="70"/>
      <c r="I1687" s="70"/>
      <c r="J1687" s="70">
        <v>19618</v>
      </c>
      <c r="K1687" s="70">
        <v>18596.413452000001</v>
      </c>
    </row>
    <row r="1688" spans="1:11" x14ac:dyDescent="0.25">
      <c r="A1688" s="72">
        <v>19911</v>
      </c>
      <c r="B1688" s="70"/>
      <c r="C1688" s="70"/>
      <c r="D1688" s="70"/>
      <c r="E1688" s="70"/>
      <c r="F1688" s="70">
        <v>21520</v>
      </c>
      <c r="G1688" s="70">
        <v>22618.222333999998</v>
      </c>
      <c r="H1688" s="70"/>
      <c r="I1688" s="70"/>
      <c r="J1688" s="70">
        <v>21520</v>
      </c>
      <c r="K1688" s="70">
        <v>22618.222333999998</v>
      </c>
    </row>
    <row r="1689" spans="1:11" x14ac:dyDescent="0.25">
      <c r="A1689" s="72">
        <v>19914</v>
      </c>
      <c r="B1689" s="70"/>
      <c r="C1689" s="70"/>
      <c r="D1689" s="70"/>
      <c r="E1689" s="70"/>
      <c r="F1689" s="70">
        <v>24284</v>
      </c>
      <c r="G1689" s="70">
        <v>23516.025498000003</v>
      </c>
      <c r="H1689" s="70"/>
      <c r="I1689" s="70"/>
      <c r="J1689" s="70">
        <v>24284</v>
      </c>
      <c r="K1689" s="70">
        <v>23516.025498000003</v>
      </c>
    </row>
    <row r="1690" spans="1:11" x14ac:dyDescent="0.25">
      <c r="A1690" s="72">
        <v>19917</v>
      </c>
      <c r="B1690" s="70"/>
      <c r="C1690" s="70"/>
      <c r="D1690" s="70"/>
      <c r="E1690" s="70"/>
      <c r="F1690" s="70">
        <v>32461</v>
      </c>
      <c r="G1690" s="70">
        <v>34652.643462</v>
      </c>
      <c r="H1690" s="70"/>
      <c r="I1690" s="70"/>
      <c r="J1690" s="70">
        <v>32461</v>
      </c>
      <c r="K1690" s="70">
        <v>34652.643462</v>
      </c>
    </row>
    <row r="1691" spans="1:11" x14ac:dyDescent="0.25">
      <c r="A1691" s="72">
        <v>19924</v>
      </c>
      <c r="B1691" s="70"/>
      <c r="C1691" s="70"/>
      <c r="D1691" s="70"/>
      <c r="E1691" s="70"/>
      <c r="F1691" s="70">
        <v>30826</v>
      </c>
      <c r="G1691" s="70">
        <v>41779.334930999998</v>
      </c>
      <c r="H1691" s="70"/>
      <c r="I1691" s="70"/>
      <c r="J1691" s="70">
        <v>30826</v>
      </c>
      <c r="K1691" s="70">
        <v>41779.334930999998</v>
      </c>
    </row>
    <row r="1692" spans="1:11" x14ac:dyDescent="0.25">
      <c r="A1692" s="72">
        <v>19926</v>
      </c>
      <c r="B1692" s="70"/>
      <c r="C1692" s="70"/>
      <c r="D1692" s="70"/>
      <c r="E1692" s="70"/>
      <c r="F1692" s="70">
        <v>26356</v>
      </c>
      <c r="G1692" s="70">
        <v>26988.774416</v>
      </c>
      <c r="H1692" s="70"/>
      <c r="I1692" s="70"/>
      <c r="J1692" s="70">
        <v>26356</v>
      </c>
      <c r="K1692" s="70">
        <v>26988.774416</v>
      </c>
    </row>
    <row r="1693" spans="1:11" x14ac:dyDescent="0.25">
      <c r="A1693" s="72">
        <v>19930</v>
      </c>
      <c r="B1693" s="70"/>
      <c r="C1693" s="70"/>
      <c r="D1693" s="70"/>
      <c r="E1693" s="70"/>
      <c r="F1693" s="70">
        <v>24700</v>
      </c>
      <c r="G1693" s="70">
        <v>18308.269869000003</v>
      </c>
      <c r="H1693" s="70"/>
      <c r="I1693" s="70"/>
      <c r="J1693" s="70">
        <v>24700</v>
      </c>
      <c r="K1693" s="70">
        <v>18308.269869000003</v>
      </c>
    </row>
    <row r="1694" spans="1:11" x14ac:dyDescent="0.25">
      <c r="A1694" s="72">
        <v>19934</v>
      </c>
      <c r="B1694" s="70"/>
      <c r="C1694" s="70"/>
      <c r="D1694" s="70"/>
      <c r="E1694" s="70"/>
      <c r="F1694" s="70">
        <v>21600</v>
      </c>
      <c r="G1694" s="70">
        <v>23350.733185000001</v>
      </c>
      <c r="H1694" s="70"/>
      <c r="I1694" s="70"/>
      <c r="J1694" s="70">
        <v>21600</v>
      </c>
      <c r="K1694" s="70">
        <v>23350.733185000001</v>
      </c>
    </row>
    <row r="1695" spans="1:11" x14ac:dyDescent="0.25">
      <c r="A1695" s="72">
        <v>19938</v>
      </c>
      <c r="B1695" s="70"/>
      <c r="C1695" s="70"/>
      <c r="D1695" s="70"/>
      <c r="E1695" s="70"/>
      <c r="F1695" s="70">
        <v>21900</v>
      </c>
      <c r="G1695" s="70">
        <v>21936.993041999998</v>
      </c>
      <c r="H1695" s="70"/>
      <c r="I1695" s="70"/>
      <c r="J1695" s="70">
        <v>21900</v>
      </c>
      <c r="K1695" s="70">
        <v>21936.993041999998</v>
      </c>
    </row>
    <row r="1696" spans="1:11" x14ac:dyDescent="0.25">
      <c r="A1696" s="72">
        <v>19942</v>
      </c>
      <c r="B1696" s="70"/>
      <c r="C1696" s="70"/>
      <c r="D1696" s="70"/>
      <c r="E1696" s="70"/>
      <c r="F1696" s="70">
        <v>24400</v>
      </c>
      <c r="G1696" s="70">
        <v>18261.514511999998</v>
      </c>
      <c r="H1696" s="70"/>
      <c r="I1696" s="70"/>
      <c r="J1696" s="70">
        <v>24400</v>
      </c>
      <c r="K1696" s="70">
        <v>18261.514511999998</v>
      </c>
    </row>
    <row r="1697" spans="1:11" x14ac:dyDescent="0.25">
      <c r="A1697" s="72">
        <v>19948</v>
      </c>
      <c r="B1697" s="70"/>
      <c r="C1697" s="70"/>
      <c r="D1697" s="70"/>
      <c r="E1697" s="70"/>
      <c r="F1697" s="70">
        <v>19000</v>
      </c>
      <c r="G1697" s="70">
        <v>16606.795471000001</v>
      </c>
      <c r="H1697" s="70"/>
      <c r="I1697" s="70"/>
      <c r="J1697" s="70">
        <v>19000</v>
      </c>
      <c r="K1697" s="70">
        <v>16606.795471000001</v>
      </c>
    </row>
    <row r="1698" spans="1:11" x14ac:dyDescent="0.25">
      <c r="A1698" s="72">
        <v>19953</v>
      </c>
      <c r="B1698" s="70"/>
      <c r="C1698" s="70"/>
      <c r="D1698" s="70"/>
      <c r="E1698" s="70"/>
      <c r="F1698" s="70">
        <v>14300</v>
      </c>
      <c r="G1698" s="70">
        <v>15188.089874000001</v>
      </c>
      <c r="H1698" s="70"/>
      <c r="I1698" s="70"/>
      <c r="J1698" s="70">
        <v>14300</v>
      </c>
      <c r="K1698" s="70">
        <v>15188.089874000001</v>
      </c>
    </row>
    <row r="1699" spans="1:11" x14ac:dyDescent="0.25">
      <c r="A1699" s="72">
        <v>19975</v>
      </c>
      <c r="B1699" s="70"/>
      <c r="C1699" s="70"/>
      <c r="D1699" s="70"/>
      <c r="E1699" s="70"/>
      <c r="F1699" s="70"/>
      <c r="G1699" s="70"/>
      <c r="H1699" s="70">
        <v>4000</v>
      </c>
      <c r="I1699" s="70">
        <v>7369.2250680000006</v>
      </c>
      <c r="J1699" s="70">
        <v>4000</v>
      </c>
      <c r="K1699" s="70">
        <v>7369.2250680000006</v>
      </c>
    </row>
    <row r="1700" spans="1:11" x14ac:dyDescent="0.25">
      <c r="A1700" s="72">
        <v>19994</v>
      </c>
      <c r="B1700" s="70"/>
      <c r="C1700" s="70"/>
      <c r="D1700" s="70"/>
      <c r="E1700" s="70"/>
      <c r="F1700" s="70">
        <v>15023</v>
      </c>
      <c r="G1700" s="70">
        <v>13341.172215999999</v>
      </c>
      <c r="H1700" s="70"/>
      <c r="I1700" s="70"/>
      <c r="J1700" s="70">
        <v>15023</v>
      </c>
      <c r="K1700" s="70">
        <v>13341.172215999999</v>
      </c>
    </row>
    <row r="1701" spans="1:11" x14ac:dyDescent="0.25">
      <c r="A1701" s="72">
        <v>20010</v>
      </c>
      <c r="B1701" s="70"/>
      <c r="C1701" s="70"/>
      <c r="D1701" s="70"/>
      <c r="E1701" s="70"/>
      <c r="F1701" s="70"/>
      <c r="G1701" s="70"/>
      <c r="H1701" s="70">
        <v>10900</v>
      </c>
      <c r="I1701" s="70">
        <v>10662.509811</v>
      </c>
      <c r="J1701" s="70">
        <v>10900</v>
      </c>
      <c r="K1701" s="70">
        <v>10662.509811</v>
      </c>
    </row>
    <row r="1702" spans="1:11" x14ac:dyDescent="0.25">
      <c r="A1702" s="72">
        <v>20028</v>
      </c>
      <c r="B1702" s="70"/>
      <c r="C1702" s="70"/>
      <c r="D1702" s="70"/>
      <c r="E1702" s="70"/>
      <c r="F1702" s="70">
        <v>32852</v>
      </c>
      <c r="G1702" s="70">
        <v>28066.532991</v>
      </c>
      <c r="H1702" s="70"/>
      <c r="I1702" s="70"/>
      <c r="J1702" s="70">
        <v>32852</v>
      </c>
      <c r="K1702" s="70">
        <v>28066.532991</v>
      </c>
    </row>
    <row r="1703" spans="1:11" x14ac:dyDescent="0.25">
      <c r="A1703" s="72">
        <v>20030</v>
      </c>
      <c r="B1703" s="70"/>
      <c r="C1703" s="70"/>
      <c r="D1703" s="70"/>
      <c r="E1703" s="70"/>
      <c r="F1703" s="70">
        <v>53098</v>
      </c>
      <c r="G1703" s="70">
        <v>63830.660522999999</v>
      </c>
      <c r="H1703" s="70"/>
      <c r="I1703" s="70"/>
      <c r="J1703" s="70">
        <v>53098</v>
      </c>
      <c r="K1703" s="70">
        <v>63830.660522999999</v>
      </c>
    </row>
    <row r="1704" spans="1:11" x14ac:dyDescent="0.25">
      <c r="A1704" s="72">
        <v>20034</v>
      </c>
      <c r="B1704" s="70"/>
      <c r="C1704" s="70"/>
      <c r="D1704" s="70"/>
      <c r="E1704" s="70"/>
      <c r="F1704" s="70">
        <v>35301</v>
      </c>
      <c r="G1704" s="70">
        <v>44482.893188999995</v>
      </c>
      <c r="H1704" s="70"/>
      <c r="I1704" s="70"/>
      <c r="J1704" s="70">
        <v>35301</v>
      </c>
      <c r="K1704" s="70">
        <v>44482.893188999995</v>
      </c>
    </row>
    <row r="1705" spans="1:11" x14ac:dyDescent="0.25">
      <c r="A1705" s="72">
        <v>20043</v>
      </c>
      <c r="B1705" s="70"/>
      <c r="C1705" s="70"/>
      <c r="D1705" s="70"/>
      <c r="E1705" s="70"/>
      <c r="F1705" s="70"/>
      <c r="G1705" s="70"/>
      <c r="H1705" s="70">
        <v>5353</v>
      </c>
      <c r="I1705" s="70">
        <v>2747.5109750000001</v>
      </c>
      <c r="J1705" s="70">
        <v>5353</v>
      </c>
      <c r="K1705" s="70">
        <v>2747.5109750000001</v>
      </c>
    </row>
    <row r="1706" spans="1:11" x14ac:dyDescent="0.25">
      <c r="A1706" s="72">
        <v>20052</v>
      </c>
      <c r="B1706" s="70"/>
      <c r="C1706" s="70"/>
      <c r="D1706" s="70"/>
      <c r="E1706" s="70"/>
      <c r="F1706" s="70"/>
      <c r="G1706" s="70"/>
      <c r="H1706" s="70">
        <v>6304</v>
      </c>
      <c r="I1706" s="70">
        <v>1834.7711599999998</v>
      </c>
      <c r="J1706" s="70">
        <v>6304</v>
      </c>
      <c r="K1706" s="70">
        <v>1834.7711599999998</v>
      </c>
    </row>
    <row r="1707" spans="1:11" x14ac:dyDescent="0.25">
      <c r="A1707" s="72">
        <v>20069</v>
      </c>
      <c r="B1707" s="70"/>
      <c r="C1707" s="70"/>
      <c r="D1707" s="70"/>
      <c r="E1707" s="70"/>
      <c r="F1707" s="70">
        <v>25291</v>
      </c>
      <c r="G1707" s="70">
        <v>24795.939895000003</v>
      </c>
      <c r="H1707" s="70"/>
      <c r="I1707" s="70"/>
      <c r="J1707" s="70">
        <v>25291</v>
      </c>
      <c r="K1707" s="70">
        <v>24795.939895000003</v>
      </c>
    </row>
    <row r="1708" spans="1:11" x14ac:dyDescent="0.25">
      <c r="A1708" s="72">
        <v>20104</v>
      </c>
      <c r="B1708" s="70"/>
      <c r="C1708" s="70"/>
      <c r="D1708" s="70"/>
      <c r="E1708" s="70"/>
      <c r="F1708" s="70"/>
      <c r="G1708" s="70"/>
      <c r="H1708" s="70">
        <v>5767</v>
      </c>
      <c r="I1708" s="70">
        <v>2631.2804460000002</v>
      </c>
      <c r="J1708" s="70">
        <v>5767</v>
      </c>
      <c r="K1708" s="70">
        <v>2631.2804460000002</v>
      </c>
    </row>
    <row r="1709" spans="1:11" x14ac:dyDescent="0.25">
      <c r="A1709" s="72">
        <v>20111</v>
      </c>
      <c r="B1709" s="70"/>
      <c r="C1709" s="70"/>
      <c r="D1709" s="70"/>
      <c r="E1709" s="70"/>
      <c r="F1709" s="70"/>
      <c r="G1709" s="70"/>
      <c r="H1709" s="70">
        <v>4029</v>
      </c>
      <c r="I1709" s="70">
        <v>6158.9203660000003</v>
      </c>
      <c r="J1709" s="70">
        <v>4029</v>
      </c>
      <c r="K1709" s="70">
        <v>6158.9203660000003</v>
      </c>
    </row>
    <row r="1710" spans="1:11" x14ac:dyDescent="0.25">
      <c r="A1710" s="72">
        <v>20112</v>
      </c>
      <c r="B1710" s="70"/>
      <c r="C1710" s="70"/>
      <c r="D1710" s="70"/>
      <c r="E1710" s="70"/>
      <c r="F1710" s="70"/>
      <c r="G1710" s="70"/>
      <c r="H1710" s="70">
        <v>5119</v>
      </c>
      <c r="I1710" s="70">
        <v>5820.4083840000003</v>
      </c>
      <c r="J1710" s="70">
        <v>5119</v>
      </c>
      <c r="K1710" s="70">
        <v>5820.4083840000003</v>
      </c>
    </row>
    <row r="1711" spans="1:11" x14ac:dyDescent="0.25">
      <c r="A1711" s="72">
        <v>20123</v>
      </c>
      <c r="B1711" s="70"/>
      <c r="C1711" s="70"/>
      <c r="D1711" s="70"/>
      <c r="E1711" s="70"/>
      <c r="F1711" s="70"/>
      <c r="G1711" s="70"/>
      <c r="H1711" s="70">
        <v>3200</v>
      </c>
      <c r="I1711" s="70">
        <v>3371.6258700000003</v>
      </c>
      <c r="J1711" s="70">
        <v>3200</v>
      </c>
      <c r="K1711" s="70">
        <v>3371.6258700000003</v>
      </c>
    </row>
    <row r="1712" spans="1:11" x14ac:dyDescent="0.25">
      <c r="A1712" s="72">
        <v>20130</v>
      </c>
      <c r="B1712" s="70"/>
      <c r="C1712" s="70"/>
      <c r="D1712" s="70"/>
      <c r="E1712" s="70"/>
      <c r="F1712" s="70"/>
      <c r="G1712" s="70"/>
      <c r="H1712" s="70">
        <v>4200</v>
      </c>
      <c r="I1712" s="70">
        <v>2038.2275900000002</v>
      </c>
      <c r="J1712" s="70">
        <v>4200</v>
      </c>
      <c r="K1712" s="70">
        <v>2038.2275900000002</v>
      </c>
    </row>
    <row r="1713" spans="1:11" x14ac:dyDescent="0.25">
      <c r="A1713" s="72">
        <v>20144</v>
      </c>
      <c r="B1713" s="70"/>
      <c r="C1713" s="70"/>
      <c r="D1713" s="70"/>
      <c r="E1713" s="70"/>
      <c r="F1713" s="70"/>
      <c r="G1713" s="70"/>
      <c r="H1713" s="70">
        <v>6300</v>
      </c>
      <c r="I1713" s="70">
        <v>10788.871370999999</v>
      </c>
      <c r="J1713" s="70">
        <v>6300</v>
      </c>
      <c r="K1713" s="70">
        <v>10788.871370999999</v>
      </c>
    </row>
    <row r="1714" spans="1:11" x14ac:dyDescent="0.25">
      <c r="A1714" s="72">
        <v>20157</v>
      </c>
      <c r="B1714" s="70"/>
      <c r="C1714" s="70"/>
      <c r="D1714" s="70"/>
      <c r="E1714" s="70"/>
      <c r="F1714" s="70"/>
      <c r="G1714" s="70"/>
      <c r="H1714" s="70">
        <v>12808</v>
      </c>
      <c r="I1714" s="70">
        <v>10017.828278000001</v>
      </c>
      <c r="J1714" s="70">
        <v>12808</v>
      </c>
      <c r="K1714" s="70">
        <v>10017.828278000001</v>
      </c>
    </row>
    <row r="1715" spans="1:11" x14ac:dyDescent="0.25">
      <c r="A1715" s="72">
        <v>20173</v>
      </c>
      <c r="B1715" s="70"/>
      <c r="C1715" s="70"/>
      <c r="D1715" s="70"/>
      <c r="E1715" s="70"/>
      <c r="F1715" s="70">
        <v>12900</v>
      </c>
      <c r="G1715" s="70">
        <v>6057.6539199999997</v>
      </c>
      <c r="H1715" s="70"/>
      <c r="I1715" s="70"/>
      <c r="J1715" s="70">
        <v>12900</v>
      </c>
      <c r="K1715" s="70">
        <v>6057.6539199999997</v>
      </c>
    </row>
    <row r="1716" spans="1:11" x14ac:dyDescent="0.25">
      <c r="A1716" s="72">
        <v>20209</v>
      </c>
      <c r="B1716" s="70"/>
      <c r="C1716" s="70"/>
      <c r="D1716" s="70"/>
      <c r="E1716" s="70"/>
      <c r="F1716" s="70"/>
      <c r="G1716" s="70"/>
      <c r="H1716" s="70">
        <v>3500</v>
      </c>
      <c r="I1716" s="70">
        <v>6688.9067599999998</v>
      </c>
      <c r="J1716" s="70">
        <v>3500</v>
      </c>
      <c r="K1716" s="70">
        <v>6688.9067599999998</v>
      </c>
    </row>
    <row r="1717" spans="1:11" x14ac:dyDescent="0.25">
      <c r="A1717" s="72">
        <v>20315</v>
      </c>
      <c r="B1717" s="70"/>
      <c r="C1717" s="70"/>
      <c r="D1717" s="70"/>
      <c r="E1717" s="70"/>
      <c r="F1717" s="70"/>
      <c r="G1717" s="70"/>
      <c r="H1717" s="70">
        <v>6651</v>
      </c>
      <c r="I1717" s="70">
        <v>10409.312881000002</v>
      </c>
      <c r="J1717" s="70">
        <v>6651</v>
      </c>
      <c r="K1717" s="70">
        <v>10409.312881000002</v>
      </c>
    </row>
    <row r="1718" spans="1:11" x14ac:dyDescent="0.25">
      <c r="A1718" s="72">
        <v>20332</v>
      </c>
      <c r="B1718" s="70"/>
      <c r="C1718" s="70"/>
      <c r="D1718" s="70"/>
      <c r="E1718" s="70"/>
      <c r="F1718" s="70">
        <v>26595</v>
      </c>
      <c r="G1718" s="70">
        <v>19955.158509999997</v>
      </c>
      <c r="H1718" s="70"/>
      <c r="I1718" s="70"/>
      <c r="J1718" s="70">
        <v>26595</v>
      </c>
      <c r="K1718" s="70">
        <v>19955.158509999997</v>
      </c>
    </row>
    <row r="1719" spans="1:11" x14ac:dyDescent="0.25">
      <c r="A1719" s="72">
        <v>20345</v>
      </c>
      <c r="B1719" s="70"/>
      <c r="C1719" s="70"/>
      <c r="D1719" s="70"/>
      <c r="E1719" s="70"/>
      <c r="F1719" s="70">
        <v>26400</v>
      </c>
      <c r="G1719" s="70">
        <v>26615.140687000003</v>
      </c>
      <c r="H1719" s="70"/>
      <c r="I1719" s="70"/>
      <c r="J1719" s="70">
        <v>26400</v>
      </c>
      <c r="K1719" s="70">
        <v>26615.140687000003</v>
      </c>
    </row>
    <row r="1720" spans="1:11" x14ac:dyDescent="0.25">
      <c r="A1720" s="72">
        <v>20347</v>
      </c>
      <c r="B1720" s="70"/>
      <c r="C1720" s="70"/>
      <c r="D1720" s="70"/>
      <c r="E1720" s="70"/>
      <c r="F1720" s="70">
        <v>6000</v>
      </c>
      <c r="G1720" s="70">
        <v>9926.6316389999993</v>
      </c>
      <c r="H1720" s="70"/>
      <c r="I1720" s="70"/>
      <c r="J1720" s="70">
        <v>6000</v>
      </c>
      <c r="K1720" s="70">
        <v>9926.6316389999993</v>
      </c>
    </row>
    <row r="1721" spans="1:11" x14ac:dyDescent="0.25">
      <c r="A1721" s="72">
        <v>20351</v>
      </c>
      <c r="B1721" s="70"/>
      <c r="C1721" s="70"/>
      <c r="D1721" s="70"/>
      <c r="E1721" s="70"/>
      <c r="F1721" s="70">
        <v>7000</v>
      </c>
      <c r="G1721" s="70">
        <v>6834.6479219999992</v>
      </c>
      <c r="H1721" s="70"/>
      <c r="I1721" s="70"/>
      <c r="J1721" s="70">
        <v>7000</v>
      </c>
      <c r="K1721" s="70">
        <v>6834.6479219999992</v>
      </c>
    </row>
    <row r="1722" spans="1:11" x14ac:dyDescent="0.25">
      <c r="A1722" s="72">
        <v>20369</v>
      </c>
      <c r="B1722" s="70"/>
      <c r="C1722" s="70"/>
      <c r="D1722" s="70"/>
      <c r="E1722" s="70"/>
      <c r="F1722" s="70"/>
      <c r="G1722" s="70"/>
      <c r="H1722" s="70">
        <v>3900</v>
      </c>
      <c r="I1722" s="70">
        <v>9505.6763599999995</v>
      </c>
      <c r="J1722" s="70">
        <v>3900</v>
      </c>
      <c r="K1722" s="70">
        <v>9505.6763599999995</v>
      </c>
    </row>
    <row r="1723" spans="1:11" x14ac:dyDescent="0.25">
      <c r="A1723" s="72">
        <v>20413</v>
      </c>
      <c r="B1723" s="70"/>
      <c r="C1723" s="70"/>
      <c r="D1723" s="70"/>
      <c r="E1723" s="70"/>
      <c r="F1723" s="70"/>
      <c r="G1723" s="70"/>
      <c r="H1723" s="70">
        <v>900</v>
      </c>
      <c r="I1723" s="70">
        <v>532.10875899999996</v>
      </c>
      <c r="J1723" s="70">
        <v>900</v>
      </c>
      <c r="K1723" s="70">
        <v>532.10875899999996</v>
      </c>
    </row>
    <row r="1724" spans="1:11" x14ac:dyDescent="0.25">
      <c r="A1724" s="72">
        <v>20457</v>
      </c>
      <c r="B1724" s="70">
        <v>97366</v>
      </c>
      <c r="C1724" s="70">
        <v>107795.107911</v>
      </c>
      <c r="D1724" s="70"/>
      <c r="E1724" s="70"/>
      <c r="F1724" s="70"/>
      <c r="G1724" s="70"/>
      <c r="H1724" s="70"/>
      <c r="I1724" s="70"/>
      <c r="J1724" s="70">
        <v>97366</v>
      </c>
      <c r="K1724" s="70">
        <v>107795.107911</v>
      </c>
    </row>
    <row r="1725" spans="1:11" x14ac:dyDescent="0.25">
      <c r="A1725" s="72">
        <v>20463</v>
      </c>
      <c r="B1725" s="70">
        <v>81259</v>
      </c>
      <c r="C1725" s="70">
        <v>76885.875732</v>
      </c>
      <c r="D1725" s="70"/>
      <c r="E1725" s="70"/>
      <c r="F1725" s="70"/>
      <c r="G1725" s="70"/>
      <c r="H1725" s="70"/>
      <c r="I1725" s="70"/>
      <c r="J1725" s="70">
        <v>81259</v>
      </c>
      <c r="K1725" s="70">
        <v>76885.875732</v>
      </c>
    </row>
    <row r="1726" spans="1:11" x14ac:dyDescent="0.25">
      <c r="A1726" s="72">
        <v>20464</v>
      </c>
      <c r="B1726" s="70">
        <v>75530</v>
      </c>
      <c r="C1726" s="70">
        <v>57042.065430000002</v>
      </c>
      <c r="D1726" s="70"/>
      <c r="E1726" s="70"/>
      <c r="F1726" s="70"/>
      <c r="G1726" s="70"/>
      <c r="H1726" s="70"/>
      <c r="I1726" s="70"/>
      <c r="J1726" s="70">
        <v>75530</v>
      </c>
      <c r="K1726" s="70">
        <v>57042.065430000002</v>
      </c>
    </row>
    <row r="1727" spans="1:11" x14ac:dyDescent="0.25">
      <c r="A1727" s="72">
        <v>20465</v>
      </c>
      <c r="B1727" s="70">
        <v>110167</v>
      </c>
      <c r="C1727" s="70">
        <v>125469.050781</v>
      </c>
      <c r="D1727" s="70"/>
      <c r="E1727" s="70"/>
      <c r="F1727" s="70"/>
      <c r="G1727" s="70"/>
      <c r="H1727" s="70"/>
      <c r="I1727" s="70"/>
      <c r="J1727" s="70">
        <v>110167</v>
      </c>
      <c r="K1727" s="70">
        <v>125469.050781</v>
      </c>
    </row>
    <row r="1728" spans="1:11" x14ac:dyDescent="0.25">
      <c r="A1728" s="72">
        <v>20466</v>
      </c>
      <c r="B1728" s="70">
        <v>79969</v>
      </c>
      <c r="C1728" s="70">
        <v>85171.169921999986</v>
      </c>
      <c r="D1728" s="70"/>
      <c r="E1728" s="70"/>
      <c r="F1728" s="70"/>
      <c r="G1728" s="70"/>
      <c r="H1728" s="70"/>
      <c r="I1728" s="70"/>
      <c r="J1728" s="70">
        <v>79969</v>
      </c>
      <c r="K1728" s="70">
        <v>85171.169921999986</v>
      </c>
    </row>
    <row r="1729" spans="1:11" x14ac:dyDescent="0.25">
      <c r="A1729" s="72">
        <v>20467</v>
      </c>
      <c r="B1729" s="70">
        <v>97423</v>
      </c>
      <c r="C1729" s="70">
        <v>91208.391111999998</v>
      </c>
      <c r="D1729" s="70"/>
      <c r="E1729" s="70"/>
      <c r="F1729" s="70"/>
      <c r="G1729" s="70"/>
      <c r="H1729" s="70"/>
      <c r="I1729" s="70"/>
      <c r="J1729" s="70">
        <v>97423</v>
      </c>
      <c r="K1729" s="70">
        <v>91208.391111999998</v>
      </c>
    </row>
    <row r="1730" spans="1:11" x14ac:dyDescent="0.25">
      <c r="A1730" s="72">
        <v>20491</v>
      </c>
      <c r="B1730" s="70"/>
      <c r="C1730" s="70"/>
      <c r="D1730" s="70"/>
      <c r="E1730" s="70"/>
      <c r="F1730" s="70"/>
      <c r="G1730" s="70"/>
      <c r="H1730" s="70">
        <v>3000</v>
      </c>
      <c r="I1730" s="70">
        <v>2373.2633299999998</v>
      </c>
      <c r="J1730" s="70">
        <v>3000</v>
      </c>
      <c r="K1730" s="70">
        <v>2373.2633299999998</v>
      </c>
    </row>
    <row r="1731" spans="1:11" x14ac:dyDescent="0.25">
      <c r="A1731" s="72">
        <v>20514</v>
      </c>
      <c r="B1731" s="70"/>
      <c r="C1731" s="70"/>
      <c r="D1731" s="70"/>
      <c r="E1731" s="70"/>
      <c r="F1731" s="70"/>
      <c r="G1731" s="70"/>
      <c r="H1731" s="70">
        <v>16700</v>
      </c>
      <c r="I1731" s="70">
        <v>6670.0617980000006</v>
      </c>
      <c r="J1731" s="70">
        <v>16700</v>
      </c>
      <c r="K1731" s="70">
        <v>6670.0617980000006</v>
      </c>
    </row>
    <row r="1732" spans="1:11" x14ac:dyDescent="0.25">
      <c r="A1732" s="72">
        <v>20516</v>
      </c>
      <c r="B1732" s="70"/>
      <c r="C1732" s="70"/>
      <c r="D1732" s="70"/>
      <c r="E1732" s="70"/>
      <c r="F1732" s="70"/>
      <c r="G1732" s="70"/>
      <c r="H1732" s="70">
        <v>19100</v>
      </c>
      <c r="I1732" s="70">
        <v>13181.698652999999</v>
      </c>
      <c r="J1732" s="70">
        <v>19100</v>
      </c>
      <c r="K1732" s="70">
        <v>13181.698652999999</v>
      </c>
    </row>
    <row r="1733" spans="1:11" x14ac:dyDescent="0.25">
      <c r="A1733" s="72">
        <v>20529</v>
      </c>
      <c r="B1733" s="70">
        <v>86274</v>
      </c>
      <c r="C1733" s="70">
        <v>107795.118164</v>
      </c>
      <c r="D1733" s="70"/>
      <c r="E1733" s="70"/>
      <c r="F1733" s="70"/>
      <c r="G1733" s="70"/>
      <c r="H1733" s="70"/>
      <c r="I1733" s="70"/>
      <c r="J1733" s="70">
        <v>86274</v>
      </c>
      <c r="K1733" s="70">
        <v>107795.118164</v>
      </c>
    </row>
    <row r="1734" spans="1:11" x14ac:dyDescent="0.25">
      <c r="A1734" s="72">
        <v>20549</v>
      </c>
      <c r="B1734" s="70">
        <v>84873</v>
      </c>
      <c r="C1734" s="70">
        <v>83410.932862000001</v>
      </c>
      <c r="D1734" s="70"/>
      <c r="E1734" s="70"/>
      <c r="F1734" s="70"/>
      <c r="G1734" s="70"/>
      <c r="H1734" s="70"/>
      <c r="I1734" s="70"/>
      <c r="J1734" s="70">
        <v>84873</v>
      </c>
      <c r="K1734" s="70">
        <v>83410.932862000001</v>
      </c>
    </row>
    <row r="1735" spans="1:11" x14ac:dyDescent="0.25">
      <c r="A1735" s="72">
        <v>20588</v>
      </c>
      <c r="B1735" s="70">
        <v>79267</v>
      </c>
      <c r="C1735" s="70">
        <v>76190.536620000013</v>
      </c>
      <c r="D1735" s="70"/>
      <c r="E1735" s="70"/>
      <c r="F1735" s="70"/>
      <c r="G1735" s="70"/>
      <c r="H1735" s="70"/>
      <c r="I1735" s="70"/>
      <c r="J1735" s="70">
        <v>79267</v>
      </c>
      <c r="K1735" s="70">
        <v>76190.536620000013</v>
      </c>
    </row>
    <row r="1736" spans="1:11" x14ac:dyDescent="0.25">
      <c r="A1736" s="72">
        <v>20600</v>
      </c>
      <c r="B1736" s="70">
        <v>76443</v>
      </c>
      <c r="C1736" s="70">
        <v>63622.935301999998</v>
      </c>
      <c r="D1736" s="70"/>
      <c r="E1736" s="70"/>
      <c r="F1736" s="70"/>
      <c r="G1736" s="70"/>
      <c r="H1736" s="70"/>
      <c r="I1736" s="70"/>
      <c r="J1736" s="70">
        <v>76443</v>
      </c>
      <c r="K1736" s="70">
        <v>63622.935301999998</v>
      </c>
    </row>
    <row r="1737" spans="1:11" x14ac:dyDescent="0.25">
      <c r="A1737" s="72">
        <v>20626</v>
      </c>
      <c r="B1737" s="70"/>
      <c r="C1737" s="70"/>
      <c r="D1737" s="70"/>
      <c r="E1737" s="70"/>
      <c r="F1737" s="70"/>
      <c r="G1737" s="70"/>
      <c r="H1737" s="70">
        <v>2300</v>
      </c>
      <c r="I1737" s="70">
        <v>6087.125352</v>
      </c>
      <c r="J1737" s="70">
        <v>2300</v>
      </c>
      <c r="K1737" s="70">
        <v>6087.125352</v>
      </c>
    </row>
    <row r="1738" spans="1:11" x14ac:dyDescent="0.25">
      <c r="A1738" s="72">
        <v>20640</v>
      </c>
      <c r="B1738" s="70">
        <v>87309</v>
      </c>
      <c r="C1738" s="70">
        <v>82476.882322999998</v>
      </c>
      <c r="D1738" s="70"/>
      <c r="E1738" s="70"/>
      <c r="F1738" s="70"/>
      <c r="G1738" s="70"/>
      <c r="H1738" s="70"/>
      <c r="I1738" s="70"/>
      <c r="J1738" s="70">
        <v>87309</v>
      </c>
      <c r="K1738" s="70">
        <v>82476.882322999998</v>
      </c>
    </row>
    <row r="1739" spans="1:11" x14ac:dyDescent="0.25">
      <c r="A1739" s="72">
        <v>20653</v>
      </c>
      <c r="B1739" s="70"/>
      <c r="C1739" s="70"/>
      <c r="D1739" s="70"/>
      <c r="E1739" s="70"/>
      <c r="F1739" s="70">
        <v>25800</v>
      </c>
      <c r="G1739" s="70">
        <v>16928.788879</v>
      </c>
      <c r="H1739" s="70"/>
      <c r="I1739" s="70"/>
      <c r="J1739" s="70">
        <v>25800</v>
      </c>
      <c r="K1739" s="70">
        <v>16928.788879</v>
      </c>
    </row>
    <row r="1740" spans="1:11" x14ac:dyDescent="0.25">
      <c r="A1740" s="72">
        <v>20679</v>
      </c>
      <c r="B1740" s="70"/>
      <c r="C1740" s="70"/>
      <c r="D1740" s="70"/>
      <c r="E1740" s="70"/>
      <c r="F1740" s="70">
        <v>20100</v>
      </c>
      <c r="G1740" s="70">
        <v>15175.102446999999</v>
      </c>
      <c r="H1740" s="70"/>
      <c r="I1740" s="70"/>
      <c r="J1740" s="70">
        <v>20100</v>
      </c>
      <c r="K1740" s="70">
        <v>15175.102446999999</v>
      </c>
    </row>
    <row r="1741" spans="1:11" x14ac:dyDescent="0.25">
      <c r="A1741" s="72">
        <v>20684</v>
      </c>
      <c r="B1741" s="70">
        <v>86925</v>
      </c>
      <c r="C1741" s="70">
        <v>85323.487793000008</v>
      </c>
      <c r="D1741" s="70"/>
      <c r="E1741" s="70"/>
      <c r="F1741" s="70"/>
      <c r="G1741" s="70"/>
      <c r="H1741" s="70"/>
      <c r="I1741" s="70"/>
      <c r="J1741" s="70">
        <v>86925</v>
      </c>
      <c r="K1741" s="70">
        <v>85323.487793000008</v>
      </c>
    </row>
    <row r="1742" spans="1:11" x14ac:dyDescent="0.25">
      <c r="A1742" s="72">
        <v>20689</v>
      </c>
      <c r="B1742" s="70">
        <v>107543</v>
      </c>
      <c r="C1742" s="70">
        <v>94508.444824000006</v>
      </c>
      <c r="D1742" s="70"/>
      <c r="E1742" s="70"/>
      <c r="F1742" s="70"/>
      <c r="G1742" s="70"/>
      <c r="H1742" s="70"/>
      <c r="I1742" s="70"/>
      <c r="J1742" s="70">
        <v>107543</v>
      </c>
      <c r="K1742" s="70">
        <v>94508.444824000006</v>
      </c>
    </row>
    <row r="1743" spans="1:11" x14ac:dyDescent="0.25">
      <c r="A1743" s="72">
        <v>20693</v>
      </c>
      <c r="B1743" s="70">
        <v>68584</v>
      </c>
      <c r="C1743" s="70">
        <v>69568.827393</v>
      </c>
      <c r="D1743" s="70"/>
      <c r="E1743" s="70"/>
      <c r="F1743" s="70"/>
      <c r="G1743" s="70"/>
      <c r="H1743" s="70"/>
      <c r="I1743" s="70"/>
      <c r="J1743" s="70">
        <v>68584</v>
      </c>
      <c r="K1743" s="70">
        <v>69568.827393</v>
      </c>
    </row>
    <row r="1744" spans="1:11" x14ac:dyDescent="0.25">
      <c r="A1744" s="72">
        <v>20694</v>
      </c>
      <c r="B1744" s="70">
        <v>98644</v>
      </c>
      <c r="C1744" s="70">
        <v>76211.167724999992</v>
      </c>
      <c r="D1744" s="70"/>
      <c r="E1744" s="70"/>
      <c r="F1744" s="70"/>
      <c r="G1744" s="70"/>
      <c r="H1744" s="70"/>
      <c r="I1744" s="70"/>
      <c r="J1744" s="70">
        <v>98644</v>
      </c>
      <c r="K1744" s="70">
        <v>76211.167724999992</v>
      </c>
    </row>
    <row r="1745" spans="1:11" x14ac:dyDescent="0.25">
      <c r="A1745" s="72">
        <v>20700</v>
      </c>
      <c r="B1745" s="70">
        <v>80685</v>
      </c>
      <c r="C1745" s="70">
        <v>86556.853759000005</v>
      </c>
      <c r="D1745" s="70"/>
      <c r="E1745" s="70"/>
      <c r="F1745" s="70"/>
      <c r="G1745" s="70"/>
      <c r="H1745" s="70"/>
      <c r="I1745" s="70"/>
      <c r="J1745" s="70">
        <v>80685</v>
      </c>
      <c r="K1745" s="70">
        <v>86556.853759000005</v>
      </c>
    </row>
    <row r="1746" spans="1:11" x14ac:dyDescent="0.25">
      <c r="A1746" s="72">
        <v>20709</v>
      </c>
      <c r="B1746" s="70">
        <v>94097</v>
      </c>
      <c r="C1746" s="70">
        <v>100148.005859</v>
      </c>
      <c r="D1746" s="70"/>
      <c r="E1746" s="70"/>
      <c r="F1746" s="70"/>
      <c r="G1746" s="70"/>
      <c r="H1746" s="70"/>
      <c r="I1746" s="70"/>
      <c r="J1746" s="70">
        <v>94097</v>
      </c>
      <c r="K1746" s="70">
        <v>100148.005859</v>
      </c>
    </row>
    <row r="1747" spans="1:11" x14ac:dyDescent="0.25">
      <c r="A1747" s="72">
        <v>20711</v>
      </c>
      <c r="B1747" s="70">
        <v>75681</v>
      </c>
      <c r="C1747" s="70">
        <v>90106.084715999998</v>
      </c>
      <c r="D1747" s="70"/>
      <c r="E1747" s="70"/>
      <c r="F1747" s="70"/>
      <c r="G1747" s="70"/>
      <c r="H1747" s="70"/>
      <c r="I1747" s="70"/>
      <c r="J1747" s="70">
        <v>75681</v>
      </c>
      <c r="K1747" s="70">
        <v>90106.084715999998</v>
      </c>
    </row>
    <row r="1748" spans="1:11" x14ac:dyDescent="0.25">
      <c r="A1748" s="72">
        <v>20719</v>
      </c>
      <c r="B1748" s="70">
        <v>84789</v>
      </c>
      <c r="C1748" s="70">
        <v>77085.708251999997</v>
      </c>
      <c r="D1748" s="70"/>
      <c r="E1748" s="70"/>
      <c r="F1748" s="70"/>
      <c r="G1748" s="70"/>
      <c r="H1748" s="70"/>
      <c r="I1748" s="70"/>
      <c r="J1748" s="70">
        <v>84789</v>
      </c>
      <c r="K1748" s="70">
        <v>77085.708251999997</v>
      </c>
    </row>
    <row r="1749" spans="1:11" x14ac:dyDescent="0.25">
      <c r="A1749" s="72">
        <v>20727</v>
      </c>
      <c r="B1749" s="70">
        <v>52427</v>
      </c>
      <c r="C1749" s="70">
        <v>43811.605468999995</v>
      </c>
      <c r="D1749" s="70"/>
      <c r="E1749" s="70"/>
      <c r="F1749" s="70"/>
      <c r="G1749" s="70"/>
      <c r="H1749" s="70"/>
      <c r="I1749" s="70"/>
      <c r="J1749" s="70">
        <v>52427</v>
      </c>
      <c r="K1749" s="70">
        <v>43811.605468999995</v>
      </c>
    </row>
    <row r="1750" spans="1:11" x14ac:dyDescent="0.25">
      <c r="A1750" s="72">
        <v>20730</v>
      </c>
      <c r="B1750" s="70">
        <v>87450</v>
      </c>
      <c r="C1750" s="70">
        <v>81490.567871999985</v>
      </c>
      <c r="D1750" s="70"/>
      <c r="E1750" s="70"/>
      <c r="F1750" s="70"/>
      <c r="G1750" s="70"/>
      <c r="H1750" s="70"/>
      <c r="I1750" s="70"/>
      <c r="J1750" s="70">
        <v>87450</v>
      </c>
      <c r="K1750" s="70">
        <v>81490.567871999985</v>
      </c>
    </row>
    <row r="1751" spans="1:11" x14ac:dyDescent="0.25">
      <c r="A1751" s="72">
        <v>20731</v>
      </c>
      <c r="B1751" s="70">
        <v>79966</v>
      </c>
      <c r="C1751" s="70">
        <v>71691.417969000002</v>
      </c>
      <c r="D1751" s="70"/>
      <c r="E1751" s="70"/>
      <c r="F1751" s="70"/>
      <c r="G1751" s="70"/>
      <c r="H1751" s="70"/>
      <c r="I1751" s="70"/>
      <c r="J1751" s="70">
        <v>79966</v>
      </c>
      <c r="K1751" s="70">
        <v>71691.417969000002</v>
      </c>
    </row>
    <row r="1752" spans="1:11" x14ac:dyDescent="0.25">
      <c r="A1752" s="72">
        <v>20741</v>
      </c>
      <c r="B1752" s="70">
        <v>98590</v>
      </c>
      <c r="C1752" s="70">
        <v>110719.53808700001</v>
      </c>
      <c r="D1752" s="70"/>
      <c r="E1752" s="70"/>
      <c r="F1752" s="70"/>
      <c r="G1752" s="70"/>
      <c r="H1752" s="70"/>
      <c r="I1752" s="70"/>
      <c r="J1752" s="70">
        <v>98590</v>
      </c>
      <c r="K1752" s="70">
        <v>110719.53808700001</v>
      </c>
    </row>
    <row r="1753" spans="1:11" x14ac:dyDescent="0.25">
      <c r="A1753" s="72">
        <v>20743</v>
      </c>
      <c r="B1753" s="70">
        <v>91644</v>
      </c>
      <c r="C1753" s="70">
        <v>98801.037108999997</v>
      </c>
      <c r="D1753" s="70"/>
      <c r="E1753" s="70"/>
      <c r="F1753" s="70"/>
      <c r="G1753" s="70"/>
      <c r="H1753" s="70"/>
      <c r="I1753" s="70"/>
      <c r="J1753" s="70">
        <v>91644</v>
      </c>
      <c r="K1753" s="70">
        <v>98801.037108999997</v>
      </c>
    </row>
    <row r="1754" spans="1:11" x14ac:dyDescent="0.25">
      <c r="A1754" s="72">
        <v>20747</v>
      </c>
      <c r="B1754" s="70">
        <v>77722</v>
      </c>
      <c r="C1754" s="70">
        <v>104192.07421799999</v>
      </c>
      <c r="D1754" s="70"/>
      <c r="E1754" s="70"/>
      <c r="F1754" s="70"/>
      <c r="G1754" s="70"/>
      <c r="H1754" s="70"/>
      <c r="I1754" s="70"/>
      <c r="J1754" s="70">
        <v>77722</v>
      </c>
      <c r="K1754" s="70">
        <v>104192.07421799999</v>
      </c>
    </row>
    <row r="1755" spans="1:11" x14ac:dyDescent="0.25">
      <c r="A1755" s="72">
        <v>20749</v>
      </c>
      <c r="B1755" s="70">
        <v>124792</v>
      </c>
      <c r="C1755" s="70">
        <v>125591.12109300001</v>
      </c>
      <c r="D1755" s="70"/>
      <c r="E1755" s="70"/>
      <c r="F1755" s="70"/>
      <c r="G1755" s="70"/>
      <c r="H1755" s="70"/>
      <c r="I1755" s="70"/>
      <c r="J1755" s="70">
        <v>124792</v>
      </c>
      <c r="K1755" s="70">
        <v>125591.12109300001</v>
      </c>
    </row>
    <row r="1756" spans="1:11" x14ac:dyDescent="0.25">
      <c r="A1756" s="72">
        <v>20755</v>
      </c>
      <c r="B1756" s="70">
        <v>78240</v>
      </c>
      <c r="C1756" s="70">
        <v>82837.830077999999</v>
      </c>
      <c r="D1756" s="70"/>
      <c r="E1756" s="70"/>
      <c r="F1756" s="70"/>
      <c r="G1756" s="70"/>
      <c r="H1756" s="70"/>
      <c r="I1756" s="70"/>
      <c r="J1756" s="70">
        <v>78240</v>
      </c>
      <c r="K1756" s="70">
        <v>82837.830077999999</v>
      </c>
    </row>
    <row r="1757" spans="1:11" x14ac:dyDescent="0.25">
      <c r="A1757" s="72">
        <v>20775</v>
      </c>
      <c r="B1757" s="70"/>
      <c r="C1757" s="70"/>
      <c r="D1757" s="70"/>
      <c r="E1757" s="70"/>
      <c r="F1757" s="70"/>
      <c r="G1757" s="70"/>
      <c r="H1757" s="70">
        <v>8400</v>
      </c>
      <c r="I1757" s="70">
        <v>7519.8895920000004</v>
      </c>
      <c r="J1757" s="70">
        <v>8400</v>
      </c>
      <c r="K1757" s="70">
        <v>7519.8895920000004</v>
      </c>
    </row>
    <row r="1758" spans="1:11" x14ac:dyDescent="0.25">
      <c r="A1758" s="72">
        <v>20781</v>
      </c>
      <c r="B1758" s="70">
        <v>87684</v>
      </c>
      <c r="C1758" s="70">
        <v>80609.461914</v>
      </c>
      <c r="D1758" s="70"/>
      <c r="E1758" s="70"/>
      <c r="F1758" s="70"/>
      <c r="G1758" s="70"/>
      <c r="H1758" s="70"/>
      <c r="I1758" s="70"/>
      <c r="J1758" s="70">
        <v>87684</v>
      </c>
      <c r="K1758" s="70">
        <v>80609.461914</v>
      </c>
    </row>
    <row r="1759" spans="1:11" x14ac:dyDescent="0.25">
      <c r="A1759" s="72">
        <v>20782</v>
      </c>
      <c r="B1759" s="70">
        <v>77538</v>
      </c>
      <c r="C1759" s="70">
        <v>82609.129394000003</v>
      </c>
      <c r="D1759" s="70"/>
      <c r="E1759" s="70"/>
      <c r="F1759" s="70"/>
      <c r="G1759" s="70"/>
      <c r="H1759" s="70"/>
      <c r="I1759" s="70"/>
      <c r="J1759" s="70">
        <v>77538</v>
      </c>
      <c r="K1759" s="70">
        <v>82609.129394000003</v>
      </c>
    </row>
    <row r="1760" spans="1:11" x14ac:dyDescent="0.25">
      <c r="A1760" s="72">
        <v>20789</v>
      </c>
      <c r="B1760" s="70">
        <v>96705</v>
      </c>
      <c r="C1760" s="70">
        <v>104018.279297</v>
      </c>
      <c r="D1760" s="70"/>
      <c r="E1760" s="70"/>
      <c r="F1760" s="70"/>
      <c r="G1760" s="70"/>
      <c r="H1760" s="70"/>
      <c r="I1760" s="70"/>
      <c r="J1760" s="70">
        <v>96705</v>
      </c>
      <c r="K1760" s="70">
        <v>104018.279297</v>
      </c>
    </row>
    <row r="1761" spans="1:11" x14ac:dyDescent="0.25">
      <c r="A1761" s="72">
        <v>20790</v>
      </c>
      <c r="B1761" s="70">
        <v>106659</v>
      </c>
      <c r="C1761" s="70">
        <v>116356.201172</v>
      </c>
      <c r="D1761" s="70"/>
      <c r="E1761" s="70"/>
      <c r="F1761" s="70"/>
      <c r="G1761" s="70"/>
      <c r="H1761" s="70"/>
      <c r="I1761" s="70"/>
      <c r="J1761" s="70">
        <v>106659</v>
      </c>
      <c r="K1761" s="70">
        <v>116356.201172</v>
      </c>
    </row>
    <row r="1762" spans="1:11" x14ac:dyDescent="0.25">
      <c r="A1762" s="72">
        <v>20840</v>
      </c>
      <c r="B1762" s="70"/>
      <c r="C1762" s="70"/>
      <c r="D1762" s="70"/>
      <c r="E1762" s="70"/>
      <c r="F1762" s="70">
        <v>24300</v>
      </c>
      <c r="G1762" s="70">
        <v>33931.960418999995</v>
      </c>
      <c r="H1762" s="70"/>
      <c r="I1762" s="70"/>
      <c r="J1762" s="70">
        <v>24300</v>
      </c>
      <c r="K1762" s="70">
        <v>33931.960418999995</v>
      </c>
    </row>
    <row r="1763" spans="1:11" x14ac:dyDescent="0.25">
      <c r="A1763" s="72">
        <v>20848</v>
      </c>
      <c r="B1763" s="70"/>
      <c r="C1763" s="70"/>
      <c r="D1763" s="70"/>
      <c r="E1763" s="70"/>
      <c r="F1763" s="70">
        <v>37500</v>
      </c>
      <c r="G1763" s="70">
        <v>10603.497010999999</v>
      </c>
      <c r="H1763" s="70"/>
      <c r="I1763" s="70"/>
      <c r="J1763" s="70">
        <v>37500</v>
      </c>
      <c r="K1763" s="70">
        <v>10603.497010999999</v>
      </c>
    </row>
    <row r="1764" spans="1:11" x14ac:dyDescent="0.25">
      <c r="A1764" s="72">
        <v>20856</v>
      </c>
      <c r="B1764" s="70"/>
      <c r="C1764" s="70"/>
      <c r="D1764" s="70"/>
      <c r="E1764" s="70"/>
      <c r="F1764" s="70"/>
      <c r="G1764" s="70"/>
      <c r="H1764" s="70">
        <v>5300</v>
      </c>
      <c r="I1764" s="70">
        <v>6241.9283400000004</v>
      </c>
      <c r="J1764" s="70">
        <v>5300</v>
      </c>
      <c r="K1764" s="70">
        <v>6241.9283400000004</v>
      </c>
    </row>
    <row r="1765" spans="1:11" x14ac:dyDescent="0.25">
      <c r="A1765" s="72">
        <v>20923</v>
      </c>
      <c r="B1765" s="70"/>
      <c r="C1765" s="70"/>
      <c r="D1765" s="70"/>
      <c r="E1765" s="70"/>
      <c r="F1765" s="70"/>
      <c r="G1765" s="70"/>
      <c r="H1765" s="70">
        <v>6300</v>
      </c>
      <c r="I1765" s="70">
        <v>7036.9778020000003</v>
      </c>
      <c r="J1765" s="70">
        <v>6300</v>
      </c>
      <c r="K1765" s="70">
        <v>7036.9778020000003</v>
      </c>
    </row>
    <row r="1766" spans="1:11" x14ac:dyDescent="0.25">
      <c r="A1766" s="72">
        <v>20948</v>
      </c>
      <c r="B1766" s="70"/>
      <c r="C1766" s="70"/>
      <c r="D1766" s="70"/>
      <c r="E1766" s="70"/>
      <c r="F1766" s="70"/>
      <c r="G1766" s="70"/>
      <c r="H1766" s="70">
        <v>13661</v>
      </c>
      <c r="I1766" s="70">
        <v>13340.984718</v>
      </c>
      <c r="J1766" s="70">
        <v>13661</v>
      </c>
      <c r="K1766" s="70">
        <v>13340.984718</v>
      </c>
    </row>
    <row r="1767" spans="1:11" x14ac:dyDescent="0.25">
      <c r="A1767" s="72">
        <v>20979</v>
      </c>
      <c r="B1767" s="70"/>
      <c r="C1767" s="70"/>
      <c r="D1767" s="70"/>
      <c r="E1767" s="70"/>
      <c r="F1767" s="70">
        <v>8900</v>
      </c>
      <c r="G1767" s="70">
        <v>17645.766327000001</v>
      </c>
      <c r="H1767" s="70"/>
      <c r="I1767" s="70"/>
      <c r="J1767" s="70">
        <v>8900</v>
      </c>
      <c r="K1767" s="70">
        <v>17645.766327000001</v>
      </c>
    </row>
    <row r="1768" spans="1:11" x14ac:dyDescent="0.25">
      <c r="A1768" s="72">
        <v>21120</v>
      </c>
      <c r="B1768" s="70"/>
      <c r="C1768" s="70"/>
      <c r="D1768" s="70"/>
      <c r="E1768" s="70"/>
      <c r="F1768" s="70"/>
      <c r="G1768" s="70"/>
      <c r="H1768" s="70">
        <v>2028</v>
      </c>
      <c r="I1768" s="70">
        <v>3852.3224519999999</v>
      </c>
      <c r="J1768" s="70">
        <v>2028</v>
      </c>
      <c r="K1768" s="70">
        <v>3852.3224519999999</v>
      </c>
    </row>
    <row r="1769" spans="1:11" x14ac:dyDescent="0.25">
      <c r="A1769" s="72">
        <v>21124</v>
      </c>
      <c r="B1769" s="70"/>
      <c r="C1769" s="70"/>
      <c r="D1769" s="70"/>
      <c r="E1769" s="70"/>
      <c r="F1769" s="70"/>
      <c r="G1769" s="70"/>
      <c r="H1769" s="70">
        <v>1800</v>
      </c>
      <c r="I1769" s="70">
        <v>2178.1912259999999</v>
      </c>
      <c r="J1769" s="70">
        <v>1800</v>
      </c>
      <c r="K1769" s="70">
        <v>2178.1912259999999</v>
      </c>
    </row>
    <row r="1770" spans="1:11" x14ac:dyDescent="0.25">
      <c r="A1770" s="72">
        <v>21143</v>
      </c>
      <c r="B1770" s="70"/>
      <c r="C1770" s="70"/>
      <c r="D1770" s="70"/>
      <c r="E1770" s="70"/>
      <c r="F1770" s="70"/>
      <c r="G1770" s="70"/>
      <c r="H1770" s="70">
        <v>2200</v>
      </c>
      <c r="I1770" s="70">
        <v>188.5881</v>
      </c>
      <c r="J1770" s="70">
        <v>2200</v>
      </c>
      <c r="K1770" s="70">
        <v>188.5881</v>
      </c>
    </row>
    <row r="1771" spans="1:11" x14ac:dyDescent="0.25">
      <c r="A1771" s="72">
        <v>21291</v>
      </c>
      <c r="B1771" s="70"/>
      <c r="C1771" s="70"/>
      <c r="D1771" s="70"/>
      <c r="E1771" s="70"/>
      <c r="F1771" s="70">
        <v>8900</v>
      </c>
      <c r="G1771" s="70">
        <v>7775.3921210000008</v>
      </c>
      <c r="H1771" s="70"/>
      <c r="I1771" s="70"/>
      <c r="J1771" s="70">
        <v>8900</v>
      </c>
      <c r="K1771" s="70">
        <v>7775.3921210000008</v>
      </c>
    </row>
    <row r="1772" spans="1:11" x14ac:dyDescent="0.25">
      <c r="A1772" s="72">
        <v>21296</v>
      </c>
      <c r="B1772" s="70"/>
      <c r="C1772" s="70"/>
      <c r="D1772" s="70"/>
      <c r="E1772" s="70"/>
      <c r="F1772" s="70"/>
      <c r="G1772" s="70"/>
      <c r="H1772" s="70">
        <v>3102</v>
      </c>
      <c r="I1772" s="70">
        <v>5627.6612509999995</v>
      </c>
      <c r="J1772" s="70">
        <v>3102</v>
      </c>
      <c r="K1772" s="70">
        <v>5627.6612509999995</v>
      </c>
    </row>
    <row r="1773" spans="1:11" x14ac:dyDescent="0.25">
      <c r="A1773" s="72">
        <v>21310</v>
      </c>
      <c r="B1773" s="70"/>
      <c r="C1773" s="70"/>
      <c r="D1773" s="70"/>
      <c r="E1773" s="70"/>
      <c r="F1773" s="70"/>
      <c r="G1773" s="70"/>
      <c r="H1773" s="70">
        <v>2700</v>
      </c>
      <c r="I1773" s="70">
        <v>526.42345999999998</v>
      </c>
      <c r="J1773" s="70">
        <v>2700</v>
      </c>
      <c r="K1773" s="70">
        <v>526.42345999999998</v>
      </c>
    </row>
    <row r="1774" spans="1:11" x14ac:dyDescent="0.25">
      <c r="A1774" s="72">
        <v>21828</v>
      </c>
      <c r="B1774" s="70"/>
      <c r="C1774" s="70"/>
      <c r="D1774" s="70"/>
      <c r="E1774" s="70"/>
      <c r="F1774" s="70"/>
      <c r="G1774" s="70"/>
      <c r="H1774" s="70">
        <v>5600</v>
      </c>
      <c r="I1774" s="70">
        <v>3908.3199960000002</v>
      </c>
      <c r="J1774" s="70">
        <v>5600</v>
      </c>
      <c r="K1774" s="70">
        <v>3908.3199960000002</v>
      </c>
    </row>
    <row r="1775" spans="1:11" x14ac:dyDescent="0.25">
      <c r="A1775" s="72">
        <v>21848</v>
      </c>
      <c r="B1775" s="70">
        <v>53153</v>
      </c>
      <c r="C1775" s="70">
        <v>54855.059327000003</v>
      </c>
      <c r="D1775" s="70"/>
      <c r="E1775" s="70"/>
      <c r="F1775" s="70"/>
      <c r="G1775" s="70"/>
      <c r="H1775" s="70"/>
      <c r="I1775" s="70"/>
      <c r="J1775" s="70">
        <v>53153</v>
      </c>
      <c r="K1775" s="70">
        <v>54855.059327000003</v>
      </c>
    </row>
    <row r="1776" spans="1:11" x14ac:dyDescent="0.25">
      <c r="A1776" s="72">
        <v>21942</v>
      </c>
      <c r="B1776" s="70">
        <v>28638</v>
      </c>
      <c r="C1776" s="70">
        <v>35792.005126000004</v>
      </c>
      <c r="D1776" s="70"/>
      <c r="E1776" s="70"/>
      <c r="F1776" s="70"/>
      <c r="G1776" s="70"/>
      <c r="H1776" s="70"/>
      <c r="I1776" s="70"/>
      <c r="J1776" s="70">
        <v>28638</v>
      </c>
      <c r="K1776" s="70">
        <v>35792.005126000004</v>
      </c>
    </row>
    <row r="1777" spans="1:11" x14ac:dyDescent="0.25">
      <c r="A1777" s="72">
        <v>21943</v>
      </c>
      <c r="B1777" s="70"/>
      <c r="C1777" s="70"/>
      <c r="D1777" s="70"/>
      <c r="E1777" s="70"/>
      <c r="F1777" s="70"/>
      <c r="G1777" s="70"/>
      <c r="H1777" s="70">
        <v>7031</v>
      </c>
      <c r="I1777" s="70">
        <v>15786.884598000001</v>
      </c>
      <c r="J1777" s="70">
        <v>7031</v>
      </c>
      <c r="K1777" s="70">
        <v>15786.884598000001</v>
      </c>
    </row>
    <row r="1778" spans="1:11" x14ac:dyDescent="0.25">
      <c r="A1778" s="72">
        <v>21972</v>
      </c>
      <c r="B1778" s="70"/>
      <c r="C1778" s="70"/>
      <c r="D1778" s="70"/>
      <c r="E1778" s="70"/>
      <c r="F1778" s="70"/>
      <c r="G1778" s="70"/>
      <c r="H1778" s="70">
        <v>2479</v>
      </c>
      <c r="I1778" s="70">
        <v>3474.5533990000004</v>
      </c>
      <c r="J1778" s="70">
        <v>2479</v>
      </c>
      <c r="K1778" s="70">
        <v>3474.5533990000004</v>
      </c>
    </row>
    <row r="1779" spans="1:11" x14ac:dyDescent="0.25">
      <c r="A1779" s="72">
        <v>22033</v>
      </c>
      <c r="B1779" s="70"/>
      <c r="C1779" s="70"/>
      <c r="D1779" s="70"/>
      <c r="E1779" s="70"/>
      <c r="F1779" s="70"/>
      <c r="G1779" s="70"/>
      <c r="H1779" s="70">
        <v>5407</v>
      </c>
      <c r="I1779" s="70">
        <v>8387.7399910000004</v>
      </c>
      <c r="J1779" s="70">
        <v>5407</v>
      </c>
      <c r="K1779" s="70">
        <v>8387.7399910000004</v>
      </c>
    </row>
    <row r="1780" spans="1:11" x14ac:dyDescent="0.25">
      <c r="A1780" s="72">
        <v>22077</v>
      </c>
      <c r="B1780" s="70">
        <v>10185</v>
      </c>
      <c r="C1780" s="70">
        <v>13547.961914</v>
      </c>
      <c r="D1780" s="70"/>
      <c r="E1780" s="70"/>
      <c r="F1780" s="70"/>
      <c r="G1780" s="70"/>
      <c r="H1780" s="70"/>
      <c r="I1780" s="70"/>
      <c r="J1780" s="70">
        <v>10185</v>
      </c>
      <c r="K1780" s="70">
        <v>13547.961914</v>
      </c>
    </row>
    <row r="1781" spans="1:11" x14ac:dyDescent="0.25">
      <c r="A1781" s="72">
        <v>22102</v>
      </c>
      <c r="B1781" s="70"/>
      <c r="C1781" s="70"/>
      <c r="D1781" s="70"/>
      <c r="E1781" s="70"/>
      <c r="F1781" s="70"/>
      <c r="G1781" s="70"/>
      <c r="H1781" s="70">
        <v>3594</v>
      </c>
      <c r="I1781" s="70">
        <v>3208.286987</v>
      </c>
      <c r="J1781" s="70">
        <v>3594</v>
      </c>
      <c r="K1781" s="70">
        <v>3208.286987</v>
      </c>
    </row>
    <row r="1782" spans="1:11" x14ac:dyDescent="0.25">
      <c r="A1782" s="72">
        <v>22145</v>
      </c>
      <c r="B1782" s="70"/>
      <c r="C1782" s="70"/>
      <c r="D1782" s="70"/>
      <c r="E1782" s="70"/>
      <c r="F1782" s="70"/>
      <c r="G1782" s="70"/>
      <c r="H1782" s="70">
        <v>2100</v>
      </c>
      <c r="I1782" s="70">
        <v>491.31797999999998</v>
      </c>
      <c r="J1782" s="70">
        <v>2100</v>
      </c>
      <c r="K1782" s="70">
        <v>491.31797999999998</v>
      </c>
    </row>
    <row r="1783" spans="1:11" x14ac:dyDescent="0.25">
      <c r="A1783" s="72">
        <v>22146</v>
      </c>
      <c r="B1783" s="70">
        <v>71063</v>
      </c>
      <c r="C1783" s="70">
        <v>81468.671386000002</v>
      </c>
      <c r="D1783" s="70"/>
      <c r="E1783" s="70"/>
      <c r="F1783" s="70"/>
      <c r="G1783" s="70"/>
      <c r="H1783" s="70"/>
      <c r="I1783" s="70"/>
      <c r="J1783" s="70">
        <v>71063</v>
      </c>
      <c r="K1783" s="70">
        <v>81468.671386000002</v>
      </c>
    </row>
    <row r="1784" spans="1:11" x14ac:dyDescent="0.25">
      <c r="A1784" s="72">
        <v>22157</v>
      </c>
      <c r="B1784" s="70">
        <v>102842</v>
      </c>
      <c r="C1784" s="70">
        <v>95676.079590000008</v>
      </c>
      <c r="D1784" s="70"/>
      <c r="E1784" s="70"/>
      <c r="F1784" s="70"/>
      <c r="G1784" s="70"/>
      <c r="H1784" s="70"/>
      <c r="I1784" s="70"/>
      <c r="J1784" s="70">
        <v>102842</v>
      </c>
      <c r="K1784" s="70">
        <v>95676.079590000008</v>
      </c>
    </row>
    <row r="1785" spans="1:11" x14ac:dyDescent="0.25">
      <c r="A1785" s="72">
        <v>22377</v>
      </c>
      <c r="B1785" s="70"/>
      <c r="C1785" s="70"/>
      <c r="D1785" s="70"/>
      <c r="E1785" s="70"/>
      <c r="F1785" s="70"/>
      <c r="G1785" s="70"/>
      <c r="H1785" s="70">
        <v>6700</v>
      </c>
      <c r="I1785" s="70">
        <v>1010.726722</v>
      </c>
      <c r="J1785" s="70">
        <v>6700</v>
      </c>
      <c r="K1785" s="70">
        <v>1010.726722</v>
      </c>
    </row>
    <row r="1786" spans="1:11" x14ac:dyDescent="0.25">
      <c r="A1786" s="72">
        <v>22381</v>
      </c>
      <c r="B1786" s="70"/>
      <c r="C1786" s="70"/>
      <c r="D1786" s="70"/>
      <c r="E1786" s="70"/>
      <c r="F1786" s="70">
        <v>21900</v>
      </c>
      <c r="G1786" s="70">
        <v>17356.600326</v>
      </c>
      <c r="H1786" s="70"/>
      <c r="I1786" s="70"/>
      <c r="J1786" s="70">
        <v>21900</v>
      </c>
      <c r="K1786" s="70">
        <v>17356.600326</v>
      </c>
    </row>
    <row r="1787" spans="1:11" x14ac:dyDescent="0.25">
      <c r="A1787" s="72">
        <v>22431</v>
      </c>
      <c r="B1787" s="70"/>
      <c r="C1787" s="70"/>
      <c r="D1787" s="70"/>
      <c r="E1787" s="70"/>
      <c r="F1787" s="70"/>
      <c r="G1787" s="70"/>
      <c r="H1787" s="70">
        <v>3400</v>
      </c>
      <c r="I1787" s="70">
        <v>2636.0865029999995</v>
      </c>
      <c r="J1787" s="70">
        <v>3400</v>
      </c>
      <c r="K1787" s="70">
        <v>2636.0865029999995</v>
      </c>
    </row>
    <row r="1788" spans="1:11" x14ac:dyDescent="0.25">
      <c r="A1788" s="72">
        <v>22472</v>
      </c>
      <c r="B1788" s="70"/>
      <c r="C1788" s="70"/>
      <c r="D1788" s="70"/>
      <c r="E1788" s="70"/>
      <c r="F1788" s="70">
        <v>28300</v>
      </c>
      <c r="G1788" s="70">
        <v>17884.957130999999</v>
      </c>
      <c r="H1788" s="70"/>
      <c r="I1788" s="70"/>
      <c r="J1788" s="70">
        <v>28300</v>
      </c>
      <c r="K1788" s="70">
        <v>17884.957130999999</v>
      </c>
    </row>
    <row r="1789" spans="1:11" x14ac:dyDescent="0.25">
      <c r="A1789" s="72">
        <v>22478</v>
      </c>
      <c r="B1789" s="70"/>
      <c r="C1789" s="70"/>
      <c r="D1789" s="70"/>
      <c r="E1789" s="70"/>
      <c r="F1789" s="70"/>
      <c r="G1789" s="70"/>
      <c r="H1789" s="70">
        <v>6300</v>
      </c>
      <c r="I1789" s="70">
        <v>5773.3783289999992</v>
      </c>
      <c r="J1789" s="70">
        <v>6300</v>
      </c>
      <c r="K1789" s="70">
        <v>5773.3783289999992</v>
      </c>
    </row>
    <row r="1790" spans="1:11" x14ac:dyDescent="0.25">
      <c r="A1790" s="72">
        <v>22491</v>
      </c>
      <c r="B1790" s="70"/>
      <c r="C1790" s="70"/>
      <c r="D1790" s="70"/>
      <c r="E1790" s="70"/>
      <c r="F1790" s="70"/>
      <c r="G1790" s="70"/>
      <c r="H1790" s="70">
        <v>11628</v>
      </c>
      <c r="I1790" s="70">
        <v>12857.804917000001</v>
      </c>
      <c r="J1790" s="70">
        <v>11628</v>
      </c>
      <c r="K1790" s="70">
        <v>12857.804917000001</v>
      </c>
    </row>
    <row r="1791" spans="1:11" x14ac:dyDescent="0.25">
      <c r="A1791" s="72">
        <v>22503</v>
      </c>
      <c r="B1791" s="70"/>
      <c r="C1791" s="70"/>
      <c r="D1791" s="70"/>
      <c r="E1791" s="70"/>
      <c r="F1791" s="70">
        <v>19400</v>
      </c>
      <c r="G1791" s="70">
        <v>18859.168120999999</v>
      </c>
      <c r="H1791" s="70"/>
      <c r="I1791" s="70"/>
      <c r="J1791" s="70">
        <v>19400</v>
      </c>
      <c r="K1791" s="70">
        <v>18859.168120999999</v>
      </c>
    </row>
    <row r="1792" spans="1:11" x14ac:dyDescent="0.25">
      <c r="A1792" s="72">
        <v>22603</v>
      </c>
      <c r="B1792" s="70">
        <v>87923</v>
      </c>
      <c r="C1792" s="70">
        <v>102734.513184</v>
      </c>
      <c r="D1792" s="70"/>
      <c r="E1792" s="70"/>
      <c r="F1792" s="70"/>
      <c r="G1792" s="70"/>
      <c r="H1792" s="70"/>
      <c r="I1792" s="70"/>
      <c r="J1792" s="70">
        <v>87923</v>
      </c>
      <c r="K1792" s="70">
        <v>102734.513184</v>
      </c>
    </row>
    <row r="1793" spans="1:11" x14ac:dyDescent="0.25">
      <c r="A1793" s="72">
        <v>22648</v>
      </c>
      <c r="B1793" s="70"/>
      <c r="C1793" s="70"/>
      <c r="D1793" s="70"/>
      <c r="E1793" s="70"/>
      <c r="F1793" s="70">
        <v>17608</v>
      </c>
      <c r="G1793" s="70">
        <v>8962.7011189999994</v>
      </c>
      <c r="H1793" s="70"/>
      <c r="I1793" s="70"/>
      <c r="J1793" s="70">
        <v>17608</v>
      </c>
      <c r="K1793" s="70">
        <v>8962.7011189999994</v>
      </c>
    </row>
    <row r="1794" spans="1:11" x14ac:dyDescent="0.25">
      <c r="A1794" s="72">
        <v>22715</v>
      </c>
      <c r="B1794" s="70">
        <v>77507</v>
      </c>
      <c r="C1794" s="70">
        <v>83091.062988000005</v>
      </c>
      <c r="D1794" s="70"/>
      <c r="E1794" s="70"/>
      <c r="F1794" s="70"/>
      <c r="G1794" s="70"/>
      <c r="H1794" s="70"/>
      <c r="I1794" s="70"/>
      <c r="J1794" s="70">
        <v>77507</v>
      </c>
      <c r="K1794" s="70">
        <v>83091.062988000005</v>
      </c>
    </row>
    <row r="1795" spans="1:11" x14ac:dyDescent="0.25">
      <c r="A1795" s="72">
        <v>22716</v>
      </c>
      <c r="B1795" s="70">
        <v>74869</v>
      </c>
      <c r="C1795" s="70">
        <v>81576.473876999997</v>
      </c>
      <c r="D1795" s="70"/>
      <c r="E1795" s="70"/>
      <c r="F1795" s="70"/>
      <c r="G1795" s="70"/>
      <c r="H1795" s="70"/>
      <c r="I1795" s="70"/>
      <c r="J1795" s="70">
        <v>74869</v>
      </c>
      <c r="K1795" s="70">
        <v>81576.473876999997</v>
      </c>
    </row>
    <row r="1796" spans="1:11" x14ac:dyDescent="0.25">
      <c r="A1796" s="72">
        <v>22743</v>
      </c>
      <c r="B1796" s="70">
        <v>81360</v>
      </c>
      <c r="C1796" s="70">
        <v>73383.968261999995</v>
      </c>
      <c r="D1796" s="70"/>
      <c r="E1796" s="70"/>
      <c r="F1796" s="70"/>
      <c r="G1796" s="70"/>
      <c r="H1796" s="70"/>
      <c r="I1796" s="70"/>
      <c r="J1796" s="70">
        <v>81360</v>
      </c>
      <c r="K1796" s="70">
        <v>73383.968261999995</v>
      </c>
    </row>
    <row r="1797" spans="1:11" x14ac:dyDescent="0.25">
      <c r="A1797" s="72">
        <v>22745</v>
      </c>
      <c r="B1797" s="70"/>
      <c r="C1797" s="70"/>
      <c r="D1797" s="70"/>
      <c r="E1797" s="70"/>
      <c r="F1797" s="70"/>
      <c r="G1797" s="70"/>
      <c r="H1797" s="70">
        <v>1100</v>
      </c>
      <c r="I1797" s="70">
        <v>2206.4308970000002</v>
      </c>
      <c r="J1797" s="70">
        <v>1100</v>
      </c>
      <c r="K1797" s="70">
        <v>2206.4308970000002</v>
      </c>
    </row>
    <row r="1798" spans="1:11" x14ac:dyDescent="0.25">
      <c r="A1798" s="72">
        <v>22757</v>
      </c>
      <c r="B1798" s="70">
        <v>48179</v>
      </c>
      <c r="C1798" s="70">
        <v>44373.544677999998</v>
      </c>
      <c r="D1798" s="70"/>
      <c r="E1798" s="70"/>
      <c r="F1798" s="70"/>
      <c r="G1798" s="70"/>
      <c r="H1798" s="70"/>
      <c r="I1798" s="70"/>
      <c r="J1798" s="70">
        <v>48179</v>
      </c>
      <c r="K1798" s="70">
        <v>44373.544677999998</v>
      </c>
    </row>
    <row r="1799" spans="1:11" x14ac:dyDescent="0.25">
      <c r="A1799" s="72">
        <v>22830</v>
      </c>
      <c r="B1799" s="70"/>
      <c r="C1799" s="70"/>
      <c r="D1799" s="70"/>
      <c r="E1799" s="70"/>
      <c r="F1799" s="70">
        <v>26700</v>
      </c>
      <c r="G1799" s="70">
        <v>20938.180817</v>
      </c>
      <c r="H1799" s="70"/>
      <c r="I1799" s="70"/>
      <c r="J1799" s="70">
        <v>26700</v>
      </c>
      <c r="K1799" s="70">
        <v>20938.180817</v>
      </c>
    </row>
    <row r="1800" spans="1:11" x14ac:dyDescent="0.25">
      <c r="A1800" s="72">
        <v>22846</v>
      </c>
      <c r="B1800" s="70"/>
      <c r="C1800" s="70"/>
      <c r="D1800" s="70"/>
      <c r="E1800" s="70"/>
      <c r="F1800" s="70"/>
      <c r="G1800" s="70"/>
      <c r="H1800" s="70">
        <v>5200</v>
      </c>
      <c r="I1800" s="70">
        <v>10626.360810000002</v>
      </c>
      <c r="J1800" s="70">
        <v>5200</v>
      </c>
      <c r="K1800" s="70">
        <v>10626.360810000002</v>
      </c>
    </row>
    <row r="1801" spans="1:11" x14ac:dyDescent="0.25">
      <c r="A1801" s="72">
        <v>22901</v>
      </c>
      <c r="B1801" s="70"/>
      <c r="C1801" s="70"/>
      <c r="D1801" s="70"/>
      <c r="E1801" s="70"/>
      <c r="F1801" s="70"/>
      <c r="G1801" s="70"/>
      <c r="H1801" s="70">
        <v>2710</v>
      </c>
      <c r="I1801" s="70">
        <v>2974.6093430000001</v>
      </c>
      <c r="J1801" s="70">
        <v>2710</v>
      </c>
      <c r="K1801" s="70">
        <v>2974.6093430000001</v>
      </c>
    </row>
    <row r="1802" spans="1:11" x14ac:dyDescent="0.25">
      <c r="A1802" s="72">
        <v>22904</v>
      </c>
      <c r="B1802" s="70"/>
      <c r="C1802" s="70"/>
      <c r="D1802" s="70"/>
      <c r="E1802" s="70"/>
      <c r="F1802" s="70">
        <v>24879</v>
      </c>
      <c r="G1802" s="70">
        <v>14822.645645000001</v>
      </c>
      <c r="H1802" s="70"/>
      <c r="I1802" s="70"/>
      <c r="J1802" s="70">
        <v>24879</v>
      </c>
      <c r="K1802" s="70">
        <v>14822.645645000001</v>
      </c>
    </row>
    <row r="1803" spans="1:11" x14ac:dyDescent="0.25">
      <c r="A1803" s="72">
        <v>22914</v>
      </c>
      <c r="B1803" s="70"/>
      <c r="C1803" s="70"/>
      <c r="D1803" s="70"/>
      <c r="E1803" s="70"/>
      <c r="F1803" s="70"/>
      <c r="G1803" s="70"/>
      <c r="H1803" s="70">
        <v>1200</v>
      </c>
      <c r="I1803" s="70">
        <v>1124.995034</v>
      </c>
      <c r="J1803" s="70">
        <v>1200</v>
      </c>
      <c r="K1803" s="70">
        <v>1124.995034</v>
      </c>
    </row>
    <row r="1804" spans="1:11" x14ac:dyDescent="0.25">
      <c r="A1804" s="72">
        <v>22952</v>
      </c>
      <c r="B1804" s="70"/>
      <c r="C1804" s="70"/>
      <c r="D1804" s="70"/>
      <c r="E1804" s="70"/>
      <c r="F1804" s="70">
        <v>21600</v>
      </c>
      <c r="G1804" s="70">
        <v>14129.939517000001</v>
      </c>
      <c r="H1804" s="70"/>
      <c r="I1804" s="70"/>
      <c r="J1804" s="70">
        <v>21600</v>
      </c>
      <c r="K1804" s="70">
        <v>14129.939517000001</v>
      </c>
    </row>
    <row r="1805" spans="1:11" x14ac:dyDescent="0.25">
      <c r="A1805" s="72">
        <v>22965</v>
      </c>
      <c r="B1805" s="70"/>
      <c r="C1805" s="70"/>
      <c r="D1805" s="70"/>
      <c r="E1805" s="70"/>
      <c r="F1805" s="70"/>
      <c r="G1805" s="70"/>
      <c r="H1805" s="70">
        <v>17900</v>
      </c>
      <c r="I1805" s="70">
        <v>15849.51712</v>
      </c>
      <c r="J1805" s="70">
        <v>17900</v>
      </c>
      <c r="K1805" s="70">
        <v>15849.51712</v>
      </c>
    </row>
    <row r="1806" spans="1:11" x14ac:dyDescent="0.25">
      <c r="A1806" s="72">
        <v>22981</v>
      </c>
      <c r="B1806" s="70"/>
      <c r="C1806" s="70"/>
      <c r="D1806" s="70"/>
      <c r="E1806" s="70"/>
      <c r="F1806" s="70"/>
      <c r="G1806" s="70"/>
      <c r="H1806" s="70">
        <v>2900</v>
      </c>
      <c r="I1806" s="70">
        <v>4806.3834859999997</v>
      </c>
      <c r="J1806" s="70">
        <v>2900</v>
      </c>
      <c r="K1806" s="70">
        <v>4806.3834859999997</v>
      </c>
    </row>
    <row r="1807" spans="1:11" x14ac:dyDescent="0.25">
      <c r="A1807" s="72">
        <v>23044</v>
      </c>
      <c r="B1807" s="70">
        <v>21419</v>
      </c>
      <c r="C1807" s="70">
        <v>22570.076187999999</v>
      </c>
      <c r="D1807" s="70"/>
      <c r="E1807" s="70"/>
      <c r="F1807" s="70"/>
      <c r="G1807" s="70"/>
      <c r="H1807" s="70"/>
      <c r="I1807" s="70"/>
      <c r="J1807" s="70">
        <v>21419</v>
      </c>
      <c r="K1807" s="70">
        <v>22570.076187999999</v>
      </c>
    </row>
    <row r="1808" spans="1:11" x14ac:dyDescent="0.25">
      <c r="A1808" s="72">
        <v>23053</v>
      </c>
      <c r="B1808" s="70">
        <v>21577</v>
      </c>
      <c r="C1808" s="70">
        <v>22948.723755999999</v>
      </c>
      <c r="D1808" s="70"/>
      <c r="E1808" s="70"/>
      <c r="F1808" s="70"/>
      <c r="G1808" s="70"/>
      <c r="H1808" s="70"/>
      <c r="I1808" s="70"/>
      <c r="J1808" s="70">
        <v>21577</v>
      </c>
      <c r="K1808" s="70">
        <v>22948.723755999999</v>
      </c>
    </row>
    <row r="1809" spans="1:11" x14ac:dyDescent="0.25">
      <c r="A1809" s="72">
        <v>23078</v>
      </c>
      <c r="B1809" s="70"/>
      <c r="C1809" s="70"/>
      <c r="D1809" s="70"/>
      <c r="E1809" s="70"/>
      <c r="F1809" s="70"/>
      <c r="G1809" s="70"/>
      <c r="H1809" s="70">
        <v>5977</v>
      </c>
      <c r="I1809" s="70">
        <v>3493.9453680000001</v>
      </c>
      <c r="J1809" s="70">
        <v>5977</v>
      </c>
      <c r="K1809" s="70">
        <v>3493.9453680000001</v>
      </c>
    </row>
    <row r="1810" spans="1:11" x14ac:dyDescent="0.25">
      <c r="A1810" s="72">
        <v>23128</v>
      </c>
      <c r="B1810" s="70">
        <v>23149</v>
      </c>
      <c r="C1810" s="70">
        <v>20060.137237999999</v>
      </c>
      <c r="D1810" s="70"/>
      <c r="E1810" s="70"/>
      <c r="F1810" s="70"/>
      <c r="G1810" s="70"/>
      <c r="H1810" s="70"/>
      <c r="I1810" s="70"/>
      <c r="J1810" s="70">
        <v>23149</v>
      </c>
      <c r="K1810" s="70">
        <v>20060.137237999999</v>
      </c>
    </row>
    <row r="1811" spans="1:11" x14ac:dyDescent="0.25">
      <c r="A1811" s="72">
        <v>23142</v>
      </c>
      <c r="B1811" s="70">
        <v>22992</v>
      </c>
      <c r="C1811" s="70">
        <v>23252.484629999999</v>
      </c>
      <c r="D1811" s="70"/>
      <c r="E1811" s="70"/>
      <c r="F1811" s="70"/>
      <c r="G1811" s="70"/>
      <c r="H1811" s="70"/>
      <c r="I1811" s="70"/>
      <c r="J1811" s="70">
        <v>22992</v>
      </c>
      <c r="K1811" s="70">
        <v>23252.484629999999</v>
      </c>
    </row>
    <row r="1812" spans="1:11" x14ac:dyDescent="0.25">
      <c r="A1812" s="72">
        <v>23153</v>
      </c>
      <c r="B1812" s="70"/>
      <c r="C1812" s="70"/>
      <c r="D1812" s="70"/>
      <c r="E1812" s="70"/>
      <c r="F1812" s="70"/>
      <c r="G1812" s="70"/>
      <c r="H1812" s="70">
        <v>1400</v>
      </c>
      <c r="I1812" s="70">
        <v>1557.2052900000001</v>
      </c>
      <c r="J1812" s="70">
        <v>1400</v>
      </c>
      <c r="K1812" s="70">
        <v>1557.2052900000001</v>
      </c>
    </row>
    <row r="1813" spans="1:11" x14ac:dyDescent="0.25">
      <c r="A1813" s="72">
        <v>23154</v>
      </c>
      <c r="B1813" s="70"/>
      <c r="C1813" s="70"/>
      <c r="D1813" s="70"/>
      <c r="E1813" s="70"/>
      <c r="F1813" s="70"/>
      <c r="G1813" s="70"/>
      <c r="H1813" s="70">
        <v>15964</v>
      </c>
      <c r="I1813" s="70">
        <v>13600.50741</v>
      </c>
      <c r="J1813" s="70">
        <v>15964</v>
      </c>
      <c r="K1813" s="70">
        <v>13600.50741</v>
      </c>
    </row>
    <row r="1814" spans="1:11" x14ac:dyDescent="0.25">
      <c r="A1814" s="72">
        <v>23157</v>
      </c>
      <c r="B1814" s="70"/>
      <c r="C1814" s="70"/>
      <c r="D1814" s="70"/>
      <c r="E1814" s="70"/>
      <c r="F1814" s="70"/>
      <c r="G1814" s="70"/>
      <c r="H1814" s="70">
        <v>3100</v>
      </c>
      <c r="I1814" s="70">
        <v>2043.2446089999996</v>
      </c>
      <c r="J1814" s="70">
        <v>3100</v>
      </c>
      <c r="K1814" s="70">
        <v>2043.2446089999996</v>
      </c>
    </row>
    <row r="1815" spans="1:11" x14ac:dyDescent="0.25">
      <c r="A1815" s="72">
        <v>23172</v>
      </c>
      <c r="B1815" s="70"/>
      <c r="C1815" s="70"/>
      <c r="D1815" s="70"/>
      <c r="E1815" s="70"/>
      <c r="F1815" s="70"/>
      <c r="G1815" s="70"/>
      <c r="H1815" s="70">
        <v>5470</v>
      </c>
      <c r="I1815" s="70">
        <v>8053.093089</v>
      </c>
      <c r="J1815" s="70">
        <v>5470</v>
      </c>
      <c r="K1815" s="70">
        <v>8053.093089</v>
      </c>
    </row>
    <row r="1816" spans="1:11" x14ac:dyDescent="0.25">
      <c r="A1816" s="72">
        <v>23185</v>
      </c>
      <c r="B1816" s="70"/>
      <c r="C1816" s="70"/>
      <c r="D1816" s="70"/>
      <c r="E1816" s="70"/>
      <c r="F1816" s="70">
        <v>18256</v>
      </c>
      <c r="G1816" s="70">
        <v>21251.021194000001</v>
      </c>
      <c r="H1816" s="70"/>
      <c r="I1816" s="70"/>
      <c r="J1816" s="70">
        <v>18256</v>
      </c>
      <c r="K1816" s="70">
        <v>21251.021194000001</v>
      </c>
    </row>
    <row r="1817" spans="1:11" x14ac:dyDescent="0.25">
      <c r="A1817" s="72">
        <v>23196</v>
      </c>
      <c r="B1817" s="70"/>
      <c r="C1817" s="70"/>
      <c r="D1817" s="70"/>
      <c r="E1817" s="70"/>
      <c r="F1817" s="70"/>
      <c r="G1817" s="70"/>
      <c r="H1817" s="70">
        <v>4112</v>
      </c>
      <c r="I1817" s="70">
        <v>6815.0314330000001</v>
      </c>
      <c r="J1817" s="70">
        <v>4112</v>
      </c>
      <c r="K1817" s="70">
        <v>6815.0314330000001</v>
      </c>
    </row>
    <row r="1818" spans="1:11" x14ac:dyDescent="0.25">
      <c r="A1818" s="72">
        <v>23365</v>
      </c>
      <c r="B1818" s="70"/>
      <c r="C1818" s="70"/>
      <c r="D1818" s="70"/>
      <c r="E1818" s="70"/>
      <c r="F1818" s="70"/>
      <c r="G1818" s="70"/>
      <c r="H1818" s="70">
        <v>8391</v>
      </c>
      <c r="I1818" s="70">
        <v>7330.0606379999999</v>
      </c>
      <c r="J1818" s="70">
        <v>8391</v>
      </c>
      <c r="K1818" s="70">
        <v>7330.0606379999999</v>
      </c>
    </row>
    <row r="1819" spans="1:11" x14ac:dyDescent="0.25">
      <c r="A1819" s="72">
        <v>23435</v>
      </c>
      <c r="B1819" s="70">
        <v>17480</v>
      </c>
      <c r="C1819" s="70">
        <v>22557.289672000003</v>
      </c>
      <c r="D1819" s="70"/>
      <c r="E1819" s="70"/>
      <c r="F1819" s="70"/>
      <c r="G1819" s="70"/>
      <c r="H1819" s="70"/>
      <c r="I1819" s="70"/>
      <c r="J1819" s="70">
        <v>17480</v>
      </c>
      <c r="K1819" s="70">
        <v>22557.289672000003</v>
      </c>
    </row>
    <row r="1820" spans="1:11" x14ac:dyDescent="0.25">
      <c r="A1820" s="72">
        <v>23438</v>
      </c>
      <c r="B1820" s="70"/>
      <c r="C1820" s="70"/>
      <c r="D1820" s="70"/>
      <c r="E1820" s="70"/>
      <c r="F1820" s="70"/>
      <c r="G1820" s="70"/>
      <c r="H1820" s="70">
        <v>5017</v>
      </c>
      <c r="I1820" s="70">
        <v>5218.2581790000004</v>
      </c>
      <c r="J1820" s="70">
        <v>5017</v>
      </c>
      <c r="K1820" s="70">
        <v>5218.2581790000004</v>
      </c>
    </row>
    <row r="1821" spans="1:11" x14ac:dyDescent="0.25">
      <c r="A1821" s="72">
        <v>23557</v>
      </c>
      <c r="B1821" s="70">
        <v>72027</v>
      </c>
      <c r="C1821" s="70">
        <v>95475.370604999989</v>
      </c>
      <c r="D1821" s="70"/>
      <c r="E1821" s="70"/>
      <c r="F1821" s="70"/>
      <c r="G1821" s="70"/>
      <c r="H1821" s="70"/>
      <c r="I1821" s="70"/>
      <c r="J1821" s="70">
        <v>72027</v>
      </c>
      <c r="K1821" s="70">
        <v>95475.370604999989</v>
      </c>
    </row>
    <row r="1822" spans="1:11" x14ac:dyDescent="0.25">
      <c r="A1822" s="72">
        <v>23583</v>
      </c>
      <c r="B1822" s="70"/>
      <c r="C1822" s="70"/>
      <c r="D1822" s="70"/>
      <c r="E1822" s="70"/>
      <c r="F1822" s="70"/>
      <c r="G1822" s="70"/>
      <c r="H1822" s="70">
        <v>4500</v>
      </c>
      <c r="I1822" s="70">
        <v>1569.824754</v>
      </c>
      <c r="J1822" s="70">
        <v>4500</v>
      </c>
      <c r="K1822" s="70">
        <v>1569.824754</v>
      </c>
    </row>
    <row r="1823" spans="1:11" x14ac:dyDescent="0.25">
      <c r="A1823" s="72">
        <v>23584</v>
      </c>
      <c r="B1823" s="70"/>
      <c r="C1823" s="70"/>
      <c r="D1823" s="70"/>
      <c r="E1823" s="70"/>
      <c r="F1823" s="70"/>
      <c r="G1823" s="70"/>
      <c r="H1823" s="70">
        <v>1300</v>
      </c>
      <c r="I1823" s="70">
        <v>1233.9174309999999</v>
      </c>
      <c r="J1823" s="70">
        <v>1300</v>
      </c>
      <c r="K1823" s="70">
        <v>1233.9174309999999</v>
      </c>
    </row>
    <row r="1824" spans="1:11" x14ac:dyDescent="0.25">
      <c r="A1824" s="72">
        <v>23589</v>
      </c>
      <c r="B1824" s="70"/>
      <c r="C1824" s="70"/>
      <c r="D1824" s="70"/>
      <c r="E1824" s="70"/>
      <c r="F1824" s="70"/>
      <c r="G1824" s="70"/>
      <c r="H1824" s="70">
        <v>3200</v>
      </c>
      <c r="I1824" s="70">
        <v>1827.1884289999998</v>
      </c>
      <c r="J1824" s="70">
        <v>3200</v>
      </c>
      <c r="K1824" s="70">
        <v>1827.1884289999998</v>
      </c>
    </row>
    <row r="1825" spans="1:11" x14ac:dyDescent="0.25">
      <c r="A1825" s="72">
        <v>23605</v>
      </c>
      <c r="B1825" s="70"/>
      <c r="C1825" s="70"/>
      <c r="D1825" s="70"/>
      <c r="E1825" s="70"/>
      <c r="F1825" s="70"/>
      <c r="G1825" s="70"/>
      <c r="H1825" s="70">
        <v>700</v>
      </c>
      <c r="I1825" s="70">
        <v>418.00866999999994</v>
      </c>
      <c r="J1825" s="70">
        <v>700</v>
      </c>
      <c r="K1825" s="70">
        <v>418.00866999999994</v>
      </c>
    </row>
    <row r="1826" spans="1:11" x14ac:dyDescent="0.25">
      <c r="A1826" s="72">
        <v>23641</v>
      </c>
      <c r="B1826" s="70"/>
      <c r="C1826" s="70"/>
      <c r="D1826" s="70"/>
      <c r="E1826" s="70"/>
      <c r="F1826" s="70">
        <v>1953</v>
      </c>
      <c r="G1826" s="70">
        <v>4243.2655290000002</v>
      </c>
      <c r="H1826" s="70"/>
      <c r="I1826" s="70"/>
      <c r="J1826" s="70">
        <v>1953</v>
      </c>
      <c r="K1826" s="70">
        <v>4243.2655290000002</v>
      </c>
    </row>
    <row r="1827" spans="1:11" x14ac:dyDescent="0.25">
      <c r="A1827" s="72">
        <v>23765</v>
      </c>
      <c r="B1827" s="70"/>
      <c r="C1827" s="70"/>
      <c r="D1827" s="70"/>
      <c r="E1827" s="70"/>
      <c r="F1827" s="70"/>
      <c r="G1827" s="70"/>
      <c r="H1827" s="70">
        <v>1400</v>
      </c>
      <c r="I1827" s="70">
        <v>956.02124400000002</v>
      </c>
      <c r="J1827" s="70">
        <v>1400</v>
      </c>
      <c r="K1827" s="70">
        <v>956.02124400000002</v>
      </c>
    </row>
    <row r="1828" spans="1:11" x14ac:dyDescent="0.25">
      <c r="A1828" s="72">
        <v>23824</v>
      </c>
      <c r="B1828" s="70"/>
      <c r="C1828" s="70"/>
      <c r="D1828" s="70"/>
      <c r="E1828" s="70"/>
      <c r="F1828" s="70"/>
      <c r="G1828" s="70"/>
      <c r="H1828" s="70">
        <v>4500</v>
      </c>
      <c r="I1828" s="70">
        <v>3674.2401389999995</v>
      </c>
      <c r="J1828" s="70">
        <v>4500</v>
      </c>
      <c r="K1828" s="70">
        <v>3674.2401389999995</v>
      </c>
    </row>
    <row r="1829" spans="1:11" x14ac:dyDescent="0.25">
      <c r="A1829" s="72">
        <v>23825</v>
      </c>
      <c r="B1829" s="70"/>
      <c r="C1829" s="70"/>
      <c r="D1829" s="70"/>
      <c r="E1829" s="70"/>
      <c r="F1829" s="70"/>
      <c r="G1829" s="70"/>
      <c r="H1829" s="70">
        <v>5900</v>
      </c>
      <c r="I1829" s="70">
        <v>4804.1423580000001</v>
      </c>
      <c r="J1829" s="70">
        <v>5900</v>
      </c>
      <c r="K1829" s="70">
        <v>4804.1423580000001</v>
      </c>
    </row>
    <row r="1830" spans="1:11" x14ac:dyDescent="0.25">
      <c r="A1830" s="72">
        <v>23851</v>
      </c>
      <c r="B1830" s="70">
        <v>71532</v>
      </c>
      <c r="C1830" s="70">
        <v>83835.271972999995</v>
      </c>
      <c r="D1830" s="70"/>
      <c r="E1830" s="70"/>
      <c r="F1830" s="70"/>
      <c r="G1830" s="70"/>
      <c r="H1830" s="70"/>
      <c r="I1830" s="70"/>
      <c r="J1830" s="70">
        <v>71532</v>
      </c>
      <c r="K1830" s="70">
        <v>83835.271972999995</v>
      </c>
    </row>
    <row r="1831" spans="1:11" x14ac:dyDescent="0.25">
      <c r="A1831" s="72">
        <v>23867</v>
      </c>
      <c r="B1831" s="70">
        <v>44323</v>
      </c>
      <c r="C1831" s="70">
        <v>40157.910155999998</v>
      </c>
      <c r="D1831" s="70"/>
      <c r="E1831" s="70"/>
      <c r="F1831" s="70"/>
      <c r="G1831" s="70"/>
      <c r="H1831" s="70"/>
      <c r="I1831" s="70"/>
      <c r="J1831" s="70">
        <v>44323</v>
      </c>
      <c r="K1831" s="70">
        <v>40157.910155999998</v>
      </c>
    </row>
    <row r="1832" spans="1:11" x14ac:dyDescent="0.25">
      <c r="A1832" s="72">
        <v>23874</v>
      </c>
      <c r="B1832" s="70"/>
      <c r="C1832" s="70"/>
      <c r="D1832" s="70"/>
      <c r="E1832" s="70"/>
      <c r="F1832" s="70">
        <v>8700</v>
      </c>
      <c r="G1832" s="70">
        <v>9618.2859349999999</v>
      </c>
      <c r="H1832" s="70"/>
      <c r="I1832" s="70"/>
      <c r="J1832" s="70">
        <v>8700</v>
      </c>
      <c r="K1832" s="70">
        <v>9618.2859349999999</v>
      </c>
    </row>
    <row r="1833" spans="1:11" x14ac:dyDescent="0.25">
      <c r="A1833" s="72">
        <v>24067</v>
      </c>
      <c r="B1833" s="70"/>
      <c r="C1833" s="70"/>
      <c r="D1833" s="70"/>
      <c r="E1833" s="70"/>
      <c r="F1833" s="70"/>
      <c r="G1833" s="70"/>
      <c r="H1833" s="70">
        <v>8000</v>
      </c>
      <c r="I1833" s="70">
        <v>10044.524953</v>
      </c>
      <c r="J1833" s="70">
        <v>8000</v>
      </c>
      <c r="K1833" s="70">
        <v>10044.524953</v>
      </c>
    </row>
    <row r="1834" spans="1:11" x14ac:dyDescent="0.25">
      <c r="A1834" s="72">
        <v>24091</v>
      </c>
      <c r="B1834" s="70">
        <v>56148</v>
      </c>
      <c r="C1834" s="70">
        <v>61263.683593000002</v>
      </c>
      <c r="D1834" s="70"/>
      <c r="E1834" s="70"/>
      <c r="F1834" s="70"/>
      <c r="G1834" s="70"/>
      <c r="H1834" s="70"/>
      <c r="I1834" s="70"/>
      <c r="J1834" s="70">
        <v>56148</v>
      </c>
      <c r="K1834" s="70">
        <v>61263.683593000002</v>
      </c>
    </row>
    <row r="1835" spans="1:11" x14ac:dyDescent="0.25">
      <c r="A1835" s="72">
        <v>24142</v>
      </c>
      <c r="B1835" s="70"/>
      <c r="C1835" s="70"/>
      <c r="D1835" s="70"/>
      <c r="E1835" s="70"/>
      <c r="F1835" s="70">
        <v>8100</v>
      </c>
      <c r="G1835" s="70">
        <v>4861.2758909999993</v>
      </c>
      <c r="H1835" s="70"/>
      <c r="I1835" s="70"/>
      <c r="J1835" s="70">
        <v>8100</v>
      </c>
      <c r="K1835" s="70">
        <v>4861.2758909999993</v>
      </c>
    </row>
    <row r="1836" spans="1:11" x14ac:dyDescent="0.25">
      <c r="A1836" s="72">
        <v>24190</v>
      </c>
      <c r="B1836" s="70"/>
      <c r="C1836" s="70"/>
      <c r="D1836" s="70"/>
      <c r="E1836" s="70"/>
      <c r="F1836" s="70">
        <v>17600</v>
      </c>
      <c r="G1836" s="70">
        <v>19051.363540999999</v>
      </c>
      <c r="H1836" s="70"/>
      <c r="I1836" s="70"/>
      <c r="J1836" s="70">
        <v>17600</v>
      </c>
      <c r="K1836" s="70">
        <v>19051.363540999999</v>
      </c>
    </row>
    <row r="1837" spans="1:11" x14ac:dyDescent="0.25">
      <c r="A1837" s="72">
        <v>24470</v>
      </c>
      <c r="B1837" s="70"/>
      <c r="C1837" s="70"/>
      <c r="D1837" s="70"/>
      <c r="E1837" s="70"/>
      <c r="F1837" s="70">
        <v>28600</v>
      </c>
      <c r="G1837" s="70">
        <v>29663.775818999999</v>
      </c>
      <c r="H1837" s="70"/>
      <c r="I1837" s="70"/>
      <c r="J1837" s="70">
        <v>28600</v>
      </c>
      <c r="K1837" s="70">
        <v>29663.775818999999</v>
      </c>
    </row>
    <row r="1838" spans="1:11" x14ac:dyDescent="0.25">
      <c r="A1838" s="72">
        <v>24565</v>
      </c>
      <c r="B1838" s="70"/>
      <c r="C1838" s="70"/>
      <c r="D1838" s="70"/>
      <c r="E1838" s="70"/>
      <c r="F1838" s="70"/>
      <c r="G1838" s="70"/>
      <c r="H1838" s="70">
        <v>6495</v>
      </c>
      <c r="I1838" s="70">
        <v>5290.6367920000002</v>
      </c>
      <c r="J1838" s="70">
        <v>6495</v>
      </c>
      <c r="K1838" s="70">
        <v>5290.6367920000002</v>
      </c>
    </row>
    <row r="1839" spans="1:11" x14ac:dyDescent="0.25">
      <c r="A1839" s="72">
        <v>24657</v>
      </c>
      <c r="B1839" s="70"/>
      <c r="C1839" s="70"/>
      <c r="D1839" s="70"/>
      <c r="E1839" s="70"/>
      <c r="F1839" s="70"/>
      <c r="G1839" s="70"/>
      <c r="H1839" s="70">
        <v>6638</v>
      </c>
      <c r="I1839" s="70">
        <v>1831.599369</v>
      </c>
      <c r="J1839" s="70">
        <v>6638</v>
      </c>
      <c r="K1839" s="70">
        <v>1831.599369</v>
      </c>
    </row>
    <row r="1840" spans="1:11" x14ac:dyDescent="0.25">
      <c r="A1840" s="72">
        <v>24703</v>
      </c>
      <c r="B1840" s="70">
        <v>69774</v>
      </c>
      <c r="C1840" s="70">
        <v>80498.100097000002</v>
      </c>
      <c r="D1840" s="70"/>
      <c r="E1840" s="70"/>
      <c r="F1840" s="70"/>
      <c r="G1840" s="70"/>
      <c r="H1840" s="70"/>
      <c r="I1840" s="70"/>
      <c r="J1840" s="70">
        <v>69774</v>
      </c>
      <c r="K1840" s="70">
        <v>80498.100097000002</v>
      </c>
    </row>
    <row r="1841" spans="1:11" x14ac:dyDescent="0.25">
      <c r="A1841" s="72">
        <v>24704</v>
      </c>
      <c r="B1841" s="70">
        <v>90898</v>
      </c>
      <c r="C1841" s="70">
        <v>118720.908692</v>
      </c>
      <c r="D1841" s="70"/>
      <c r="E1841" s="70"/>
      <c r="F1841" s="70"/>
      <c r="G1841" s="70"/>
      <c r="H1841" s="70"/>
      <c r="I1841" s="70"/>
      <c r="J1841" s="70">
        <v>90898</v>
      </c>
      <c r="K1841" s="70">
        <v>118720.908692</v>
      </c>
    </row>
    <row r="1842" spans="1:11" x14ac:dyDescent="0.25">
      <c r="A1842" s="72">
        <v>24739</v>
      </c>
      <c r="B1842" s="70"/>
      <c r="C1842" s="70"/>
      <c r="D1842" s="70"/>
      <c r="E1842" s="70"/>
      <c r="F1842" s="70"/>
      <c r="G1842" s="70"/>
      <c r="H1842" s="70">
        <v>6831</v>
      </c>
      <c r="I1842" s="70">
        <v>10570.418075000001</v>
      </c>
      <c r="J1842" s="70">
        <v>6831</v>
      </c>
      <c r="K1842" s="70">
        <v>10570.418075000001</v>
      </c>
    </row>
    <row r="1843" spans="1:11" x14ac:dyDescent="0.25">
      <c r="A1843" s="72">
        <v>24750</v>
      </c>
      <c r="B1843" s="70">
        <v>21196</v>
      </c>
      <c r="C1843" s="70">
        <v>14328.058105999999</v>
      </c>
      <c r="D1843" s="70"/>
      <c r="E1843" s="70"/>
      <c r="F1843" s="70"/>
      <c r="G1843" s="70"/>
      <c r="H1843" s="70"/>
      <c r="I1843" s="70"/>
      <c r="J1843" s="70">
        <v>21196</v>
      </c>
      <c r="K1843" s="70">
        <v>14328.058105999999</v>
      </c>
    </row>
    <row r="1844" spans="1:11" x14ac:dyDescent="0.25">
      <c r="A1844" s="72">
        <v>24754</v>
      </c>
      <c r="B1844" s="70"/>
      <c r="C1844" s="70"/>
      <c r="D1844" s="70"/>
      <c r="E1844" s="70"/>
      <c r="F1844" s="70"/>
      <c r="G1844" s="70"/>
      <c r="H1844" s="70">
        <v>6189</v>
      </c>
      <c r="I1844" s="70">
        <v>2808.6618349999999</v>
      </c>
      <c r="J1844" s="70">
        <v>6189</v>
      </c>
      <c r="K1844" s="70">
        <v>2808.6618349999999</v>
      </c>
    </row>
    <row r="1845" spans="1:11" x14ac:dyDescent="0.25">
      <c r="A1845" s="72">
        <v>24785</v>
      </c>
      <c r="B1845" s="70"/>
      <c r="C1845" s="70"/>
      <c r="D1845" s="70"/>
      <c r="E1845" s="70"/>
      <c r="F1845" s="70">
        <v>2700</v>
      </c>
      <c r="G1845" s="70">
        <v>277.55804899999998</v>
      </c>
      <c r="H1845" s="70"/>
      <c r="I1845" s="70"/>
      <c r="J1845" s="70">
        <v>2700</v>
      </c>
      <c r="K1845" s="70">
        <v>277.55804899999998</v>
      </c>
    </row>
    <row r="1846" spans="1:11" x14ac:dyDescent="0.25">
      <c r="A1846" s="72">
        <v>24815</v>
      </c>
      <c r="B1846" s="70"/>
      <c r="C1846" s="70"/>
      <c r="D1846" s="70"/>
      <c r="E1846" s="70"/>
      <c r="F1846" s="70"/>
      <c r="G1846" s="70"/>
      <c r="H1846" s="70">
        <v>7894</v>
      </c>
      <c r="I1846" s="70">
        <v>3636.7627879999995</v>
      </c>
      <c r="J1846" s="70">
        <v>7894</v>
      </c>
      <c r="K1846" s="70">
        <v>3636.7627879999995</v>
      </c>
    </row>
    <row r="1847" spans="1:11" x14ac:dyDescent="0.25">
      <c r="A1847" s="72">
        <v>25099</v>
      </c>
      <c r="B1847" s="70">
        <v>122325</v>
      </c>
      <c r="C1847" s="70">
        <v>125727.16503999999</v>
      </c>
      <c r="D1847" s="70"/>
      <c r="E1847" s="70"/>
      <c r="F1847" s="70"/>
      <c r="G1847" s="70"/>
      <c r="H1847" s="70"/>
      <c r="I1847" s="70"/>
      <c r="J1847" s="70">
        <v>122325</v>
      </c>
      <c r="K1847" s="70">
        <v>125727.16503999999</v>
      </c>
    </row>
    <row r="1848" spans="1:11" x14ac:dyDescent="0.25">
      <c r="A1848" s="72">
        <v>25142</v>
      </c>
      <c r="B1848" s="70">
        <v>91467</v>
      </c>
      <c r="C1848" s="70">
        <v>96001.756834999993</v>
      </c>
      <c r="D1848" s="70"/>
      <c r="E1848" s="70"/>
      <c r="F1848" s="70"/>
      <c r="G1848" s="70"/>
      <c r="H1848" s="70"/>
      <c r="I1848" s="70"/>
      <c r="J1848" s="70">
        <v>91467</v>
      </c>
      <c r="K1848" s="70">
        <v>96001.756834999993</v>
      </c>
    </row>
    <row r="1849" spans="1:11" x14ac:dyDescent="0.25">
      <c r="A1849" s="72">
        <v>25381</v>
      </c>
      <c r="B1849" s="70">
        <v>9379</v>
      </c>
      <c r="C1849" s="70">
        <v>13547.961914</v>
      </c>
      <c r="D1849" s="70"/>
      <c r="E1849" s="70"/>
      <c r="F1849" s="70"/>
      <c r="G1849" s="70"/>
      <c r="H1849" s="70"/>
      <c r="I1849" s="70"/>
      <c r="J1849" s="70">
        <v>9379</v>
      </c>
      <c r="K1849" s="70">
        <v>13547.961914</v>
      </c>
    </row>
    <row r="1850" spans="1:11" x14ac:dyDescent="0.25">
      <c r="A1850" s="72">
        <v>25386</v>
      </c>
      <c r="B1850" s="70">
        <v>7950</v>
      </c>
      <c r="C1850" s="70">
        <v>11064.571824000001</v>
      </c>
      <c r="D1850" s="70"/>
      <c r="E1850" s="70"/>
      <c r="F1850" s="70"/>
      <c r="G1850" s="70"/>
      <c r="H1850" s="70"/>
      <c r="I1850" s="70"/>
      <c r="J1850" s="70">
        <v>7950</v>
      </c>
      <c r="K1850" s="70">
        <v>11064.571824000001</v>
      </c>
    </row>
    <row r="1851" spans="1:11" x14ac:dyDescent="0.25">
      <c r="A1851" s="72">
        <v>25387</v>
      </c>
      <c r="B1851" s="70">
        <v>97434</v>
      </c>
      <c r="C1851" s="70">
        <v>119337.416015</v>
      </c>
      <c r="D1851" s="70"/>
      <c r="E1851" s="70"/>
      <c r="F1851" s="70"/>
      <c r="G1851" s="70"/>
      <c r="H1851" s="70"/>
      <c r="I1851" s="70"/>
      <c r="J1851" s="70">
        <v>97434</v>
      </c>
      <c r="K1851" s="70">
        <v>119337.416015</v>
      </c>
    </row>
    <row r="1852" spans="1:11" x14ac:dyDescent="0.25">
      <c r="A1852" s="72">
        <v>25470</v>
      </c>
      <c r="B1852" s="70"/>
      <c r="C1852" s="70"/>
      <c r="D1852" s="70">
        <v>12370</v>
      </c>
      <c r="E1852" s="70">
        <v>8276.4725040000012</v>
      </c>
      <c r="F1852" s="70"/>
      <c r="G1852" s="70"/>
      <c r="H1852" s="70"/>
      <c r="I1852" s="70"/>
      <c r="J1852" s="70">
        <v>12370</v>
      </c>
      <c r="K1852" s="70">
        <v>8276.4725040000012</v>
      </c>
    </row>
    <row r="1853" spans="1:11" x14ac:dyDescent="0.25">
      <c r="A1853" s="72">
        <v>25471</v>
      </c>
      <c r="B1853" s="70"/>
      <c r="C1853" s="70"/>
      <c r="D1853" s="70">
        <v>6941</v>
      </c>
      <c r="E1853" s="70">
        <v>9202.3041689999991</v>
      </c>
      <c r="F1853" s="70"/>
      <c r="G1853" s="70"/>
      <c r="H1853" s="70"/>
      <c r="I1853" s="70"/>
      <c r="J1853" s="70">
        <v>6941</v>
      </c>
      <c r="K1853" s="70">
        <v>9202.3041689999991</v>
      </c>
    </row>
    <row r="1854" spans="1:11" x14ac:dyDescent="0.25">
      <c r="A1854" s="72">
        <v>25533</v>
      </c>
      <c r="B1854" s="70">
        <v>30465</v>
      </c>
      <c r="C1854" s="70">
        <v>30902.489135</v>
      </c>
      <c r="D1854" s="70"/>
      <c r="E1854" s="70"/>
      <c r="F1854" s="70"/>
      <c r="G1854" s="70"/>
      <c r="H1854" s="70"/>
      <c r="I1854" s="70"/>
      <c r="J1854" s="70">
        <v>30465</v>
      </c>
      <c r="K1854" s="70">
        <v>30902.489135</v>
      </c>
    </row>
    <row r="1855" spans="1:11" x14ac:dyDescent="0.25">
      <c r="A1855" s="72">
        <v>25749</v>
      </c>
      <c r="B1855" s="70">
        <v>19239</v>
      </c>
      <c r="C1855" s="70">
        <v>15697.252960000002</v>
      </c>
      <c r="D1855" s="70"/>
      <c r="E1855" s="70"/>
      <c r="F1855" s="70"/>
      <c r="G1855" s="70"/>
      <c r="H1855" s="70"/>
      <c r="I1855" s="70"/>
      <c r="J1855" s="70">
        <v>19239</v>
      </c>
      <c r="K1855" s="70">
        <v>15697.252960000002</v>
      </c>
    </row>
    <row r="1856" spans="1:11" x14ac:dyDescent="0.25">
      <c r="A1856" s="72">
        <v>25753</v>
      </c>
      <c r="B1856" s="70"/>
      <c r="C1856" s="70"/>
      <c r="D1856" s="70">
        <v>5571</v>
      </c>
      <c r="E1856" s="70">
        <v>7569.9132380000001</v>
      </c>
      <c r="F1856" s="70"/>
      <c r="G1856" s="70"/>
      <c r="H1856" s="70"/>
      <c r="I1856" s="70"/>
      <c r="J1856" s="70">
        <v>5571</v>
      </c>
      <c r="K1856" s="70">
        <v>7569.9132380000001</v>
      </c>
    </row>
    <row r="1857" spans="1:11" x14ac:dyDescent="0.25">
      <c r="A1857" s="72">
        <v>25757</v>
      </c>
      <c r="B1857" s="70"/>
      <c r="C1857" s="70"/>
      <c r="D1857" s="70">
        <v>19030</v>
      </c>
      <c r="E1857" s="70">
        <v>23955.284911999999</v>
      </c>
      <c r="F1857" s="70"/>
      <c r="G1857" s="70"/>
      <c r="H1857" s="70"/>
      <c r="I1857" s="70"/>
      <c r="J1857" s="70">
        <v>19030</v>
      </c>
      <c r="K1857" s="70">
        <v>23955.284911999999</v>
      </c>
    </row>
    <row r="1858" spans="1:11" x14ac:dyDescent="0.25">
      <c r="A1858" s="72">
        <v>25807</v>
      </c>
      <c r="B1858" s="70"/>
      <c r="C1858" s="70"/>
      <c r="D1858" s="70"/>
      <c r="E1858" s="70"/>
      <c r="F1858" s="70"/>
      <c r="G1858" s="70"/>
      <c r="H1858" s="70">
        <v>6200</v>
      </c>
      <c r="I1858" s="70">
        <v>1619.3910340000002</v>
      </c>
      <c r="J1858" s="70">
        <v>6200</v>
      </c>
      <c r="K1858" s="70">
        <v>1619.3910340000002</v>
      </c>
    </row>
    <row r="1859" spans="1:11" x14ac:dyDescent="0.25">
      <c r="A1859" s="72">
        <v>25842</v>
      </c>
      <c r="B1859" s="70">
        <v>104203</v>
      </c>
      <c r="C1859" s="70">
        <v>101788.471191</v>
      </c>
      <c r="D1859" s="70"/>
      <c r="E1859" s="70"/>
      <c r="F1859" s="70"/>
      <c r="G1859" s="70"/>
      <c r="H1859" s="70"/>
      <c r="I1859" s="70"/>
      <c r="J1859" s="70">
        <v>104203</v>
      </c>
      <c r="K1859" s="70">
        <v>101788.471191</v>
      </c>
    </row>
    <row r="1860" spans="1:11" x14ac:dyDescent="0.25">
      <c r="A1860" s="72">
        <v>25938</v>
      </c>
      <c r="B1860" s="70">
        <v>55889</v>
      </c>
      <c r="C1860" s="70">
        <v>68804.772949999999</v>
      </c>
      <c r="D1860" s="70"/>
      <c r="E1860" s="70"/>
      <c r="F1860" s="70"/>
      <c r="G1860" s="70"/>
      <c r="H1860" s="70"/>
      <c r="I1860" s="70"/>
      <c r="J1860" s="70">
        <v>55889</v>
      </c>
      <c r="K1860" s="70">
        <v>68804.772949999999</v>
      </c>
    </row>
    <row r="1861" spans="1:11" x14ac:dyDescent="0.25">
      <c r="A1861" s="72">
        <v>26013</v>
      </c>
      <c r="B1861" s="70"/>
      <c r="C1861" s="70"/>
      <c r="D1861" s="70">
        <v>4245</v>
      </c>
      <c r="E1861" s="70">
        <v>4887.0400230000005</v>
      </c>
      <c r="F1861" s="70"/>
      <c r="G1861" s="70"/>
      <c r="H1861" s="70"/>
      <c r="I1861" s="70"/>
      <c r="J1861" s="70">
        <v>4245</v>
      </c>
      <c r="K1861" s="70">
        <v>4887.0400230000005</v>
      </c>
    </row>
    <row r="1862" spans="1:11" x14ac:dyDescent="0.25">
      <c r="A1862" s="72">
        <v>26014</v>
      </c>
      <c r="B1862" s="70">
        <v>102271</v>
      </c>
      <c r="C1862" s="70">
        <v>87387.312988999998</v>
      </c>
      <c r="D1862" s="70"/>
      <c r="E1862" s="70"/>
      <c r="F1862" s="70"/>
      <c r="G1862" s="70"/>
      <c r="H1862" s="70"/>
      <c r="I1862" s="70"/>
      <c r="J1862" s="70">
        <v>102271</v>
      </c>
      <c r="K1862" s="70">
        <v>87387.312988999998</v>
      </c>
    </row>
    <row r="1863" spans="1:11" x14ac:dyDescent="0.25">
      <c r="A1863" s="72">
        <v>26017</v>
      </c>
      <c r="B1863" s="70">
        <v>98559</v>
      </c>
      <c r="C1863" s="70">
        <v>93138.640137000009</v>
      </c>
      <c r="D1863" s="70"/>
      <c r="E1863" s="70"/>
      <c r="F1863" s="70"/>
      <c r="G1863" s="70"/>
      <c r="H1863" s="70"/>
      <c r="I1863" s="70"/>
      <c r="J1863" s="70">
        <v>98559</v>
      </c>
      <c r="K1863" s="70">
        <v>93138.640137000009</v>
      </c>
    </row>
    <row r="1864" spans="1:11" x14ac:dyDescent="0.25">
      <c r="A1864" s="72">
        <v>26065</v>
      </c>
      <c r="B1864" s="70">
        <v>105583</v>
      </c>
      <c r="C1864" s="70">
        <v>93138.640137000009</v>
      </c>
      <c r="D1864" s="70"/>
      <c r="E1864" s="70"/>
      <c r="F1864" s="70"/>
      <c r="G1864" s="70"/>
      <c r="H1864" s="70"/>
      <c r="I1864" s="70"/>
      <c r="J1864" s="70">
        <v>105583</v>
      </c>
      <c r="K1864" s="70">
        <v>93138.640137000009</v>
      </c>
    </row>
    <row r="1865" spans="1:11" x14ac:dyDescent="0.25">
      <c r="A1865" s="72">
        <v>26279</v>
      </c>
      <c r="B1865" s="70">
        <v>104108</v>
      </c>
      <c r="C1865" s="70">
        <v>110480.172852</v>
      </c>
      <c r="D1865" s="70"/>
      <c r="E1865" s="70"/>
      <c r="F1865" s="70"/>
      <c r="G1865" s="70"/>
      <c r="H1865" s="70"/>
      <c r="I1865" s="70"/>
      <c r="J1865" s="70">
        <v>104108</v>
      </c>
      <c r="K1865" s="70">
        <v>110480.172852</v>
      </c>
    </row>
    <row r="1866" spans="1:11" x14ac:dyDescent="0.25">
      <c r="A1866" s="72">
        <v>26293</v>
      </c>
      <c r="B1866" s="70">
        <v>98447</v>
      </c>
      <c r="C1866" s="70">
        <v>102506.099122</v>
      </c>
      <c r="D1866" s="70"/>
      <c r="E1866" s="70"/>
      <c r="F1866" s="70"/>
      <c r="G1866" s="70"/>
      <c r="H1866" s="70"/>
      <c r="I1866" s="70"/>
      <c r="J1866" s="70">
        <v>98447</v>
      </c>
      <c r="K1866" s="70">
        <v>102506.099122</v>
      </c>
    </row>
    <row r="1867" spans="1:11" x14ac:dyDescent="0.25">
      <c r="A1867" s="72">
        <v>26419</v>
      </c>
      <c r="B1867" s="70"/>
      <c r="C1867" s="70"/>
      <c r="D1867" s="70">
        <v>5247</v>
      </c>
      <c r="E1867" s="70">
        <v>2392.3008340000001</v>
      </c>
      <c r="F1867" s="70"/>
      <c r="G1867" s="70"/>
      <c r="H1867" s="70"/>
      <c r="I1867" s="70"/>
      <c r="J1867" s="70">
        <v>5247</v>
      </c>
      <c r="K1867" s="70">
        <v>2392.3008340000001</v>
      </c>
    </row>
    <row r="1868" spans="1:11" x14ac:dyDescent="0.25">
      <c r="A1868" s="72">
        <v>26523</v>
      </c>
      <c r="B1868" s="70">
        <v>100921</v>
      </c>
      <c r="C1868" s="70">
        <v>98914.734375</v>
      </c>
      <c r="D1868" s="70"/>
      <c r="E1868" s="70"/>
      <c r="F1868" s="70"/>
      <c r="G1868" s="70"/>
      <c r="H1868" s="70"/>
      <c r="I1868" s="70"/>
      <c r="J1868" s="70">
        <v>100921</v>
      </c>
      <c r="K1868" s="70">
        <v>98914.734375</v>
      </c>
    </row>
    <row r="1869" spans="1:11" x14ac:dyDescent="0.25">
      <c r="A1869" s="72">
        <v>26546</v>
      </c>
      <c r="B1869" s="70">
        <v>94176</v>
      </c>
      <c r="C1869" s="70">
        <v>90248.988282000006</v>
      </c>
      <c r="D1869" s="70"/>
      <c r="E1869" s="70"/>
      <c r="F1869" s="70"/>
      <c r="G1869" s="70"/>
      <c r="H1869" s="70"/>
      <c r="I1869" s="70"/>
      <c r="J1869" s="70">
        <v>94176</v>
      </c>
      <c r="K1869" s="70">
        <v>90248.988282000006</v>
      </c>
    </row>
    <row r="1870" spans="1:11" x14ac:dyDescent="0.25">
      <c r="A1870" s="72">
        <v>26547</v>
      </c>
      <c r="B1870" s="70">
        <v>99712</v>
      </c>
      <c r="C1870" s="70">
        <v>95558.247558999996</v>
      </c>
      <c r="D1870" s="70"/>
      <c r="E1870" s="70"/>
      <c r="F1870" s="70"/>
      <c r="G1870" s="70"/>
      <c r="H1870" s="70"/>
      <c r="I1870" s="70"/>
      <c r="J1870" s="70">
        <v>99712</v>
      </c>
      <c r="K1870" s="70">
        <v>95558.247558999996</v>
      </c>
    </row>
    <row r="1871" spans="1:11" x14ac:dyDescent="0.25">
      <c r="A1871" s="72">
        <v>26562</v>
      </c>
      <c r="B1871" s="70">
        <v>88515</v>
      </c>
      <c r="C1871" s="70">
        <v>91075.8125</v>
      </c>
      <c r="D1871" s="70"/>
      <c r="E1871" s="70"/>
      <c r="F1871" s="70"/>
      <c r="G1871" s="70"/>
      <c r="H1871" s="70"/>
      <c r="I1871" s="70"/>
      <c r="J1871" s="70">
        <v>88515</v>
      </c>
      <c r="K1871" s="70">
        <v>91075.8125</v>
      </c>
    </row>
    <row r="1872" spans="1:11" x14ac:dyDescent="0.25">
      <c r="A1872" s="72">
        <v>26563</v>
      </c>
      <c r="B1872" s="70">
        <v>94615</v>
      </c>
      <c r="C1872" s="70">
        <v>94304.983396999989</v>
      </c>
      <c r="D1872" s="70"/>
      <c r="E1872" s="70"/>
      <c r="F1872" s="70"/>
      <c r="G1872" s="70"/>
      <c r="H1872" s="70"/>
      <c r="I1872" s="70"/>
      <c r="J1872" s="70">
        <v>94615</v>
      </c>
      <c r="K1872" s="70">
        <v>94304.983396999989</v>
      </c>
    </row>
    <row r="1873" spans="1:11" x14ac:dyDescent="0.25">
      <c r="A1873" s="72">
        <v>26623</v>
      </c>
      <c r="B1873" s="70">
        <v>63309</v>
      </c>
      <c r="C1873" s="70">
        <v>60277.864259000002</v>
      </c>
      <c r="D1873" s="70"/>
      <c r="E1873" s="70"/>
      <c r="F1873" s="70"/>
      <c r="G1873" s="70"/>
      <c r="H1873" s="70"/>
      <c r="I1873" s="70"/>
      <c r="J1873" s="70">
        <v>63309</v>
      </c>
      <c r="K1873" s="70">
        <v>60277.864259000002</v>
      </c>
    </row>
    <row r="1874" spans="1:11" x14ac:dyDescent="0.25">
      <c r="A1874" s="72">
        <v>26667</v>
      </c>
      <c r="B1874" s="70">
        <v>65973</v>
      </c>
      <c r="C1874" s="70">
        <v>59719.736571999994</v>
      </c>
      <c r="D1874" s="70"/>
      <c r="E1874" s="70"/>
      <c r="F1874" s="70"/>
      <c r="G1874" s="70"/>
      <c r="H1874" s="70"/>
      <c r="I1874" s="70"/>
      <c r="J1874" s="70">
        <v>65973</v>
      </c>
      <c r="K1874" s="70">
        <v>59719.736571999994</v>
      </c>
    </row>
    <row r="1875" spans="1:11" x14ac:dyDescent="0.25">
      <c r="A1875" s="72">
        <v>26675</v>
      </c>
      <c r="B1875" s="70">
        <v>72017</v>
      </c>
      <c r="C1875" s="70">
        <v>59458.420899000004</v>
      </c>
      <c r="D1875" s="70"/>
      <c r="E1875" s="70"/>
      <c r="F1875" s="70"/>
      <c r="G1875" s="70"/>
      <c r="H1875" s="70"/>
      <c r="I1875" s="70"/>
      <c r="J1875" s="70">
        <v>72017</v>
      </c>
      <c r="K1875" s="70">
        <v>59458.420899000004</v>
      </c>
    </row>
    <row r="1876" spans="1:11" x14ac:dyDescent="0.25">
      <c r="A1876" s="72">
        <v>26708</v>
      </c>
      <c r="B1876" s="70">
        <v>95084</v>
      </c>
      <c r="C1876" s="70">
        <v>95449.440430000002</v>
      </c>
      <c r="D1876" s="70"/>
      <c r="E1876" s="70"/>
      <c r="F1876" s="70"/>
      <c r="G1876" s="70"/>
      <c r="H1876" s="70"/>
      <c r="I1876" s="70"/>
      <c r="J1876" s="70">
        <v>95084</v>
      </c>
      <c r="K1876" s="70">
        <v>95449.440430000002</v>
      </c>
    </row>
    <row r="1877" spans="1:11" x14ac:dyDescent="0.25">
      <c r="A1877" s="72">
        <v>26788</v>
      </c>
      <c r="B1877" s="70">
        <v>87549</v>
      </c>
      <c r="C1877" s="70">
        <v>98829.285155999998</v>
      </c>
      <c r="D1877" s="70"/>
      <c r="E1877" s="70"/>
      <c r="F1877" s="70"/>
      <c r="G1877" s="70"/>
      <c r="H1877" s="70"/>
      <c r="I1877" s="70"/>
      <c r="J1877" s="70">
        <v>87549</v>
      </c>
      <c r="K1877" s="70">
        <v>98829.285155999998</v>
      </c>
    </row>
    <row r="1878" spans="1:11" x14ac:dyDescent="0.25">
      <c r="A1878" s="72">
        <v>26791</v>
      </c>
      <c r="B1878" s="70">
        <v>84108</v>
      </c>
      <c r="C1878" s="70">
        <v>96312.503417999993</v>
      </c>
      <c r="D1878" s="70"/>
      <c r="E1878" s="70"/>
      <c r="F1878" s="70"/>
      <c r="G1878" s="70"/>
      <c r="H1878" s="70"/>
      <c r="I1878" s="70"/>
      <c r="J1878" s="70">
        <v>84108</v>
      </c>
      <c r="K1878" s="70">
        <v>96312.503417999993</v>
      </c>
    </row>
    <row r="1879" spans="1:11" x14ac:dyDescent="0.25">
      <c r="A1879" s="72">
        <v>26865</v>
      </c>
      <c r="B1879" s="70"/>
      <c r="C1879" s="70"/>
      <c r="D1879" s="70"/>
      <c r="E1879" s="70"/>
      <c r="F1879" s="70">
        <v>22310</v>
      </c>
      <c r="G1879" s="70">
        <v>21319.588591</v>
      </c>
      <c r="H1879" s="70"/>
      <c r="I1879" s="70"/>
      <c r="J1879" s="70">
        <v>22310</v>
      </c>
      <c r="K1879" s="70">
        <v>21319.588591</v>
      </c>
    </row>
    <row r="1880" spans="1:11" x14ac:dyDescent="0.25">
      <c r="A1880" s="72">
        <v>26879</v>
      </c>
      <c r="B1880" s="70">
        <v>101214</v>
      </c>
      <c r="C1880" s="70">
        <v>118255.37207</v>
      </c>
      <c r="D1880" s="70"/>
      <c r="E1880" s="70"/>
      <c r="F1880" s="70"/>
      <c r="G1880" s="70"/>
      <c r="H1880" s="70"/>
      <c r="I1880" s="70"/>
      <c r="J1880" s="70">
        <v>101214</v>
      </c>
      <c r="K1880" s="70">
        <v>118255.37207</v>
      </c>
    </row>
    <row r="1881" spans="1:11" x14ac:dyDescent="0.25">
      <c r="A1881" s="72">
        <v>27112</v>
      </c>
      <c r="B1881" s="70"/>
      <c r="C1881" s="70"/>
      <c r="D1881" s="70"/>
      <c r="E1881" s="70"/>
      <c r="F1881" s="70">
        <v>28872</v>
      </c>
      <c r="G1881" s="70">
        <v>29392.595046999999</v>
      </c>
      <c r="H1881" s="70"/>
      <c r="I1881" s="70"/>
      <c r="J1881" s="70">
        <v>28872</v>
      </c>
      <c r="K1881" s="70">
        <v>29392.595046999999</v>
      </c>
    </row>
    <row r="1882" spans="1:11" x14ac:dyDescent="0.25">
      <c r="A1882" s="72">
        <v>27139</v>
      </c>
      <c r="B1882" s="70"/>
      <c r="C1882" s="70"/>
      <c r="D1882" s="70">
        <v>10603</v>
      </c>
      <c r="E1882" s="70">
        <v>10205.794981999999</v>
      </c>
      <c r="F1882" s="70"/>
      <c r="G1882" s="70"/>
      <c r="H1882" s="70"/>
      <c r="I1882" s="70"/>
      <c r="J1882" s="70">
        <v>10603</v>
      </c>
      <c r="K1882" s="70">
        <v>10205.794981999999</v>
      </c>
    </row>
    <row r="1883" spans="1:11" x14ac:dyDescent="0.25">
      <c r="A1883" s="72">
        <v>27141</v>
      </c>
      <c r="B1883" s="70"/>
      <c r="C1883" s="70"/>
      <c r="D1883" s="70">
        <v>8547</v>
      </c>
      <c r="E1883" s="70">
        <v>6385.7590319999999</v>
      </c>
      <c r="F1883" s="70"/>
      <c r="G1883" s="70"/>
      <c r="H1883" s="70"/>
      <c r="I1883" s="70"/>
      <c r="J1883" s="70">
        <v>8547</v>
      </c>
      <c r="K1883" s="70">
        <v>6385.7590319999999</v>
      </c>
    </row>
    <row r="1884" spans="1:11" x14ac:dyDescent="0.25">
      <c r="A1884" s="72">
        <v>27152</v>
      </c>
      <c r="B1884" s="70"/>
      <c r="C1884" s="70"/>
      <c r="D1884" s="70">
        <v>3765</v>
      </c>
      <c r="E1884" s="70">
        <v>4395.8442070000001</v>
      </c>
      <c r="F1884" s="70"/>
      <c r="G1884" s="70"/>
      <c r="H1884" s="70"/>
      <c r="I1884" s="70"/>
      <c r="J1884" s="70">
        <v>3765</v>
      </c>
      <c r="K1884" s="70">
        <v>4395.8442070000001</v>
      </c>
    </row>
    <row r="1885" spans="1:11" x14ac:dyDescent="0.25">
      <c r="A1885" s="72">
        <v>27154</v>
      </c>
      <c r="B1885" s="70">
        <v>20387</v>
      </c>
      <c r="C1885" s="70">
        <v>14483.251465000001</v>
      </c>
      <c r="D1885" s="70"/>
      <c r="E1885" s="70"/>
      <c r="F1885" s="70"/>
      <c r="G1885" s="70"/>
      <c r="H1885" s="70"/>
      <c r="I1885" s="70"/>
      <c r="J1885" s="70">
        <v>20387</v>
      </c>
      <c r="K1885" s="70">
        <v>14483.251465000001</v>
      </c>
    </row>
    <row r="1886" spans="1:11" x14ac:dyDescent="0.25">
      <c r="A1886" s="72">
        <v>27165</v>
      </c>
      <c r="B1886" s="70">
        <v>57639</v>
      </c>
      <c r="C1886" s="70">
        <v>55905.849365000002</v>
      </c>
      <c r="D1886" s="70"/>
      <c r="E1886" s="70"/>
      <c r="F1886" s="70"/>
      <c r="G1886" s="70"/>
      <c r="H1886" s="70"/>
      <c r="I1886" s="70"/>
      <c r="J1886" s="70">
        <v>57639</v>
      </c>
      <c r="K1886" s="70">
        <v>55905.849365000002</v>
      </c>
    </row>
    <row r="1887" spans="1:11" x14ac:dyDescent="0.25">
      <c r="A1887" s="72">
        <v>27166</v>
      </c>
      <c r="B1887" s="70">
        <v>54788</v>
      </c>
      <c r="C1887" s="70">
        <v>61964.208495999999</v>
      </c>
      <c r="D1887" s="70"/>
      <c r="E1887" s="70"/>
      <c r="F1887" s="70"/>
      <c r="G1887" s="70"/>
      <c r="H1887" s="70"/>
      <c r="I1887" s="70"/>
      <c r="J1887" s="70">
        <v>54788</v>
      </c>
      <c r="K1887" s="70">
        <v>61964.208495999999</v>
      </c>
    </row>
    <row r="1888" spans="1:11" x14ac:dyDescent="0.25">
      <c r="A1888" s="72">
        <v>27172</v>
      </c>
      <c r="B1888" s="70">
        <v>67916</v>
      </c>
      <c r="C1888" s="70">
        <v>66187.962402000005</v>
      </c>
      <c r="D1888" s="70"/>
      <c r="E1888" s="70"/>
      <c r="F1888" s="70"/>
      <c r="G1888" s="70"/>
      <c r="H1888" s="70"/>
      <c r="I1888" s="70"/>
      <c r="J1888" s="70">
        <v>67916</v>
      </c>
      <c r="K1888" s="70">
        <v>66187.962402000005</v>
      </c>
    </row>
    <row r="1889" spans="1:11" x14ac:dyDescent="0.25">
      <c r="A1889" s="72">
        <v>27181</v>
      </c>
      <c r="B1889" s="70">
        <v>68942</v>
      </c>
      <c r="C1889" s="70">
        <v>64972.454834999997</v>
      </c>
      <c r="D1889" s="70"/>
      <c r="E1889" s="70"/>
      <c r="F1889" s="70"/>
      <c r="G1889" s="70"/>
      <c r="H1889" s="70"/>
      <c r="I1889" s="70"/>
      <c r="J1889" s="70">
        <v>68942</v>
      </c>
      <c r="K1889" s="70">
        <v>64972.454834999997</v>
      </c>
    </row>
    <row r="1890" spans="1:11" x14ac:dyDescent="0.25">
      <c r="A1890" s="72">
        <v>27182</v>
      </c>
      <c r="B1890" s="70">
        <v>57792</v>
      </c>
      <c r="C1890" s="70">
        <v>60012.528319999998</v>
      </c>
      <c r="D1890" s="70"/>
      <c r="E1890" s="70"/>
      <c r="F1890" s="70"/>
      <c r="G1890" s="70"/>
      <c r="H1890" s="70"/>
      <c r="I1890" s="70"/>
      <c r="J1890" s="70">
        <v>57792</v>
      </c>
      <c r="K1890" s="70">
        <v>60012.528319999998</v>
      </c>
    </row>
    <row r="1891" spans="1:11" x14ac:dyDescent="0.25">
      <c r="A1891" s="72">
        <v>27183</v>
      </c>
      <c r="B1891" s="70">
        <v>65635</v>
      </c>
      <c r="C1891" s="70">
        <v>59078.984375000007</v>
      </c>
      <c r="D1891" s="70"/>
      <c r="E1891" s="70"/>
      <c r="F1891" s="70"/>
      <c r="G1891" s="70"/>
      <c r="H1891" s="70"/>
      <c r="I1891" s="70"/>
      <c r="J1891" s="70">
        <v>65635</v>
      </c>
      <c r="K1891" s="70">
        <v>59078.984375000007</v>
      </c>
    </row>
    <row r="1892" spans="1:11" x14ac:dyDescent="0.25">
      <c r="A1892" s="72">
        <v>27184</v>
      </c>
      <c r="B1892" s="70">
        <v>60866</v>
      </c>
      <c r="C1892" s="70">
        <v>58137.002686000007</v>
      </c>
      <c r="D1892" s="70"/>
      <c r="E1892" s="70"/>
      <c r="F1892" s="70"/>
      <c r="G1892" s="70"/>
      <c r="H1892" s="70"/>
      <c r="I1892" s="70"/>
      <c r="J1892" s="70">
        <v>60866</v>
      </c>
      <c r="K1892" s="70">
        <v>58137.002686000007</v>
      </c>
    </row>
    <row r="1893" spans="1:11" x14ac:dyDescent="0.25">
      <c r="A1893" s="72">
        <v>27185</v>
      </c>
      <c r="B1893" s="70"/>
      <c r="C1893" s="70"/>
      <c r="D1893" s="70">
        <v>10750</v>
      </c>
      <c r="E1893" s="70">
        <v>13245.135742999999</v>
      </c>
      <c r="F1893" s="70"/>
      <c r="G1893" s="70"/>
      <c r="H1893" s="70"/>
      <c r="I1893" s="70"/>
      <c r="J1893" s="70">
        <v>10750</v>
      </c>
      <c r="K1893" s="70">
        <v>13245.135742999999</v>
      </c>
    </row>
    <row r="1894" spans="1:11" x14ac:dyDescent="0.25">
      <c r="A1894" s="72">
        <v>27193</v>
      </c>
      <c r="B1894" s="70">
        <v>58031</v>
      </c>
      <c r="C1894" s="70">
        <v>68182.239623999994</v>
      </c>
      <c r="D1894" s="70"/>
      <c r="E1894" s="70"/>
      <c r="F1894" s="70"/>
      <c r="G1894" s="70"/>
      <c r="H1894" s="70"/>
      <c r="I1894" s="70"/>
      <c r="J1894" s="70">
        <v>58031</v>
      </c>
      <c r="K1894" s="70">
        <v>68182.239623999994</v>
      </c>
    </row>
    <row r="1895" spans="1:11" x14ac:dyDescent="0.25">
      <c r="A1895" s="72">
        <v>27194</v>
      </c>
      <c r="B1895" s="70">
        <v>58241</v>
      </c>
      <c r="C1895" s="70">
        <v>68881.910157000006</v>
      </c>
      <c r="D1895" s="70"/>
      <c r="E1895" s="70"/>
      <c r="F1895" s="70"/>
      <c r="G1895" s="70"/>
      <c r="H1895" s="70"/>
      <c r="I1895" s="70"/>
      <c r="J1895" s="70">
        <v>58241</v>
      </c>
      <c r="K1895" s="70">
        <v>68881.910157000006</v>
      </c>
    </row>
    <row r="1896" spans="1:11" x14ac:dyDescent="0.25">
      <c r="A1896" s="72">
        <v>27195</v>
      </c>
      <c r="B1896" s="70">
        <v>67337</v>
      </c>
      <c r="C1896" s="70">
        <v>67213.894409</v>
      </c>
      <c r="D1896" s="70"/>
      <c r="E1896" s="70"/>
      <c r="F1896" s="70"/>
      <c r="G1896" s="70"/>
      <c r="H1896" s="70"/>
      <c r="I1896" s="70"/>
      <c r="J1896" s="70">
        <v>67337</v>
      </c>
      <c r="K1896" s="70">
        <v>67213.894409</v>
      </c>
    </row>
    <row r="1897" spans="1:11" x14ac:dyDescent="0.25">
      <c r="A1897" s="72">
        <v>27196</v>
      </c>
      <c r="B1897" s="70">
        <v>59677</v>
      </c>
      <c r="C1897" s="70">
        <v>67858.091797000001</v>
      </c>
      <c r="D1897" s="70"/>
      <c r="E1897" s="70"/>
      <c r="F1897" s="70"/>
      <c r="G1897" s="70"/>
      <c r="H1897" s="70"/>
      <c r="I1897" s="70"/>
      <c r="J1897" s="70">
        <v>59677</v>
      </c>
      <c r="K1897" s="70">
        <v>67858.091797000001</v>
      </c>
    </row>
    <row r="1898" spans="1:11" x14ac:dyDescent="0.25">
      <c r="A1898" s="72">
        <v>27223</v>
      </c>
      <c r="B1898" s="70">
        <v>40655</v>
      </c>
      <c r="C1898" s="70">
        <v>44789.526123999996</v>
      </c>
      <c r="D1898" s="70"/>
      <c r="E1898" s="70"/>
      <c r="F1898" s="70"/>
      <c r="G1898" s="70"/>
      <c r="H1898" s="70"/>
      <c r="I1898" s="70"/>
      <c r="J1898" s="70">
        <v>40655</v>
      </c>
      <c r="K1898" s="70">
        <v>44789.526123999996</v>
      </c>
    </row>
    <row r="1899" spans="1:11" x14ac:dyDescent="0.25">
      <c r="A1899" s="72">
        <v>27229</v>
      </c>
      <c r="B1899" s="70">
        <v>42647</v>
      </c>
      <c r="C1899" s="70">
        <v>48545.562254999997</v>
      </c>
      <c r="D1899" s="70"/>
      <c r="E1899" s="70"/>
      <c r="F1899" s="70"/>
      <c r="G1899" s="70"/>
      <c r="H1899" s="70"/>
      <c r="I1899" s="70"/>
      <c r="J1899" s="70">
        <v>42647</v>
      </c>
      <c r="K1899" s="70">
        <v>48545.562254999997</v>
      </c>
    </row>
    <row r="1900" spans="1:11" x14ac:dyDescent="0.25">
      <c r="A1900" s="72">
        <v>27241</v>
      </c>
      <c r="B1900" s="70">
        <v>41819</v>
      </c>
      <c r="C1900" s="70">
        <v>46253.482421000001</v>
      </c>
      <c r="D1900" s="70"/>
      <c r="E1900" s="70"/>
      <c r="F1900" s="70"/>
      <c r="G1900" s="70"/>
      <c r="H1900" s="70"/>
      <c r="I1900" s="70"/>
      <c r="J1900" s="70">
        <v>41819</v>
      </c>
      <c r="K1900" s="70">
        <v>46253.482421000001</v>
      </c>
    </row>
    <row r="1901" spans="1:11" x14ac:dyDescent="0.25">
      <c r="A1901" s="72">
        <v>27245</v>
      </c>
      <c r="B1901" s="70">
        <v>54153</v>
      </c>
      <c r="C1901" s="70">
        <v>50941.616211</v>
      </c>
      <c r="D1901" s="70"/>
      <c r="E1901" s="70"/>
      <c r="F1901" s="70"/>
      <c r="G1901" s="70"/>
      <c r="H1901" s="70"/>
      <c r="I1901" s="70"/>
      <c r="J1901" s="70">
        <v>54153</v>
      </c>
      <c r="K1901" s="70">
        <v>50941.616211</v>
      </c>
    </row>
    <row r="1902" spans="1:11" x14ac:dyDescent="0.25">
      <c r="A1902" s="72">
        <v>27247</v>
      </c>
      <c r="B1902" s="70">
        <v>57274</v>
      </c>
      <c r="C1902" s="70">
        <v>61706.901856000004</v>
      </c>
      <c r="D1902" s="70"/>
      <c r="E1902" s="70"/>
      <c r="F1902" s="70"/>
      <c r="G1902" s="70"/>
      <c r="H1902" s="70"/>
      <c r="I1902" s="70"/>
      <c r="J1902" s="70">
        <v>57274</v>
      </c>
      <c r="K1902" s="70">
        <v>61706.901856000004</v>
      </c>
    </row>
    <row r="1903" spans="1:11" x14ac:dyDescent="0.25">
      <c r="A1903" s="72">
        <v>27248</v>
      </c>
      <c r="B1903" s="70">
        <v>52703</v>
      </c>
      <c r="C1903" s="70">
        <v>53608.726562999997</v>
      </c>
      <c r="D1903" s="70"/>
      <c r="E1903" s="70"/>
      <c r="F1903" s="70"/>
      <c r="G1903" s="70"/>
      <c r="H1903" s="70"/>
      <c r="I1903" s="70"/>
      <c r="J1903" s="70">
        <v>52703</v>
      </c>
      <c r="K1903" s="70">
        <v>53608.726562999997</v>
      </c>
    </row>
    <row r="1904" spans="1:11" x14ac:dyDescent="0.25">
      <c r="A1904" s="72">
        <v>27249</v>
      </c>
      <c r="B1904" s="70"/>
      <c r="C1904" s="70"/>
      <c r="D1904" s="70">
        <v>12584</v>
      </c>
      <c r="E1904" s="70">
        <v>15341.908997</v>
      </c>
      <c r="F1904" s="70"/>
      <c r="G1904" s="70"/>
      <c r="H1904" s="70"/>
      <c r="I1904" s="70"/>
      <c r="J1904" s="70">
        <v>12584</v>
      </c>
      <c r="K1904" s="70">
        <v>15341.908997</v>
      </c>
    </row>
    <row r="1905" spans="1:11" x14ac:dyDescent="0.25">
      <c r="A1905" s="72">
        <v>27251</v>
      </c>
      <c r="B1905" s="70"/>
      <c r="C1905" s="70"/>
      <c r="D1905" s="70">
        <v>13167</v>
      </c>
      <c r="E1905" s="70">
        <v>8672.4657289999996</v>
      </c>
      <c r="F1905" s="70"/>
      <c r="G1905" s="70"/>
      <c r="H1905" s="70"/>
      <c r="I1905" s="70"/>
      <c r="J1905" s="70">
        <v>13167</v>
      </c>
      <c r="K1905" s="70">
        <v>8672.4657289999996</v>
      </c>
    </row>
    <row r="1906" spans="1:11" x14ac:dyDescent="0.25">
      <c r="A1906" s="72">
        <v>27253</v>
      </c>
      <c r="B1906" s="70"/>
      <c r="C1906" s="70"/>
      <c r="D1906" s="70">
        <v>4186</v>
      </c>
      <c r="E1906" s="70">
        <v>4741.7476879999995</v>
      </c>
      <c r="F1906" s="70"/>
      <c r="G1906" s="70"/>
      <c r="H1906" s="70"/>
      <c r="I1906" s="70"/>
      <c r="J1906" s="70">
        <v>4186</v>
      </c>
      <c r="K1906" s="70">
        <v>4741.7476879999995</v>
      </c>
    </row>
    <row r="1907" spans="1:11" x14ac:dyDescent="0.25">
      <c r="A1907" s="72">
        <v>27254</v>
      </c>
      <c r="B1907" s="70"/>
      <c r="C1907" s="70"/>
      <c r="D1907" s="70">
        <v>3053</v>
      </c>
      <c r="E1907" s="70">
        <v>5261.9412199999997</v>
      </c>
      <c r="F1907" s="70"/>
      <c r="G1907" s="70"/>
      <c r="H1907" s="70"/>
      <c r="I1907" s="70"/>
      <c r="J1907" s="70">
        <v>3053</v>
      </c>
      <c r="K1907" s="70">
        <v>5261.9412199999997</v>
      </c>
    </row>
    <row r="1908" spans="1:11" x14ac:dyDescent="0.25">
      <c r="A1908" s="72">
        <v>27255</v>
      </c>
      <c r="B1908" s="70"/>
      <c r="C1908" s="70"/>
      <c r="D1908" s="70">
        <v>5956</v>
      </c>
      <c r="E1908" s="70">
        <v>6895.5158689999989</v>
      </c>
      <c r="F1908" s="70"/>
      <c r="G1908" s="70"/>
      <c r="H1908" s="70"/>
      <c r="I1908" s="70"/>
      <c r="J1908" s="70">
        <v>5956</v>
      </c>
      <c r="K1908" s="70">
        <v>6895.5158689999989</v>
      </c>
    </row>
    <row r="1909" spans="1:11" x14ac:dyDescent="0.25">
      <c r="A1909" s="72">
        <v>27264</v>
      </c>
      <c r="B1909" s="70"/>
      <c r="C1909" s="70"/>
      <c r="D1909" s="70">
        <v>8004</v>
      </c>
      <c r="E1909" s="70">
        <v>8259.0918569999994</v>
      </c>
      <c r="F1909" s="70"/>
      <c r="G1909" s="70"/>
      <c r="H1909" s="70"/>
      <c r="I1909" s="70"/>
      <c r="J1909" s="70">
        <v>8004</v>
      </c>
      <c r="K1909" s="70">
        <v>8259.0918569999994</v>
      </c>
    </row>
    <row r="1910" spans="1:11" x14ac:dyDescent="0.25">
      <c r="A1910" s="72">
        <v>27269</v>
      </c>
      <c r="B1910" s="70"/>
      <c r="C1910" s="70"/>
      <c r="D1910" s="70">
        <v>8030</v>
      </c>
      <c r="E1910" s="70">
        <v>6589.3316649999997</v>
      </c>
      <c r="F1910" s="70"/>
      <c r="G1910" s="70"/>
      <c r="H1910" s="70"/>
      <c r="I1910" s="70"/>
      <c r="J1910" s="70">
        <v>8030</v>
      </c>
      <c r="K1910" s="70">
        <v>6589.3316649999997</v>
      </c>
    </row>
    <row r="1911" spans="1:11" x14ac:dyDescent="0.25">
      <c r="A1911" s="72">
        <v>27273</v>
      </c>
      <c r="B1911" s="70"/>
      <c r="C1911" s="70"/>
      <c r="D1911" s="70">
        <v>5050</v>
      </c>
      <c r="E1911" s="70">
        <v>4158.7570340000002</v>
      </c>
      <c r="F1911" s="70"/>
      <c r="G1911" s="70"/>
      <c r="H1911" s="70"/>
      <c r="I1911" s="70"/>
      <c r="J1911" s="70">
        <v>5050</v>
      </c>
      <c r="K1911" s="70">
        <v>4158.7570340000002</v>
      </c>
    </row>
    <row r="1912" spans="1:11" x14ac:dyDescent="0.25">
      <c r="A1912" s="72">
        <v>27304</v>
      </c>
      <c r="B1912" s="70"/>
      <c r="C1912" s="70"/>
      <c r="D1912" s="70">
        <v>7220</v>
      </c>
      <c r="E1912" s="70">
        <v>8885.5388789999997</v>
      </c>
      <c r="F1912" s="70"/>
      <c r="G1912" s="70"/>
      <c r="H1912" s="70"/>
      <c r="I1912" s="70"/>
      <c r="J1912" s="70">
        <v>7220</v>
      </c>
      <c r="K1912" s="70">
        <v>8885.5388789999997</v>
      </c>
    </row>
    <row r="1913" spans="1:11" x14ac:dyDescent="0.25">
      <c r="A1913" s="72">
        <v>27305</v>
      </c>
      <c r="B1913" s="70"/>
      <c r="C1913" s="70"/>
      <c r="D1913" s="70">
        <v>2793</v>
      </c>
      <c r="E1913" s="70">
        <v>3373.9146730000002</v>
      </c>
      <c r="F1913" s="70"/>
      <c r="G1913" s="70"/>
      <c r="H1913" s="70"/>
      <c r="I1913" s="70"/>
      <c r="J1913" s="70">
        <v>2793</v>
      </c>
      <c r="K1913" s="70">
        <v>3373.9146730000002</v>
      </c>
    </row>
    <row r="1914" spans="1:11" x14ac:dyDescent="0.25">
      <c r="A1914" s="72">
        <v>27307</v>
      </c>
      <c r="B1914" s="70"/>
      <c r="C1914" s="70"/>
      <c r="D1914" s="70">
        <v>4215</v>
      </c>
      <c r="E1914" s="70">
        <v>7209.9514620000009</v>
      </c>
      <c r="F1914" s="70"/>
      <c r="G1914" s="70"/>
      <c r="H1914" s="70"/>
      <c r="I1914" s="70"/>
      <c r="J1914" s="70">
        <v>4215</v>
      </c>
      <c r="K1914" s="70">
        <v>7209.9514620000009</v>
      </c>
    </row>
    <row r="1915" spans="1:11" x14ac:dyDescent="0.25">
      <c r="A1915" s="72">
        <v>27310</v>
      </c>
      <c r="B1915" s="70"/>
      <c r="C1915" s="70"/>
      <c r="D1915" s="70">
        <v>3286</v>
      </c>
      <c r="E1915" s="70">
        <v>1875.5273729999999</v>
      </c>
      <c r="F1915" s="70"/>
      <c r="G1915" s="70"/>
      <c r="H1915" s="70"/>
      <c r="I1915" s="70"/>
      <c r="J1915" s="70">
        <v>3286</v>
      </c>
      <c r="K1915" s="70">
        <v>1875.5273729999999</v>
      </c>
    </row>
    <row r="1916" spans="1:11" x14ac:dyDescent="0.25">
      <c r="A1916" s="72">
        <v>27351</v>
      </c>
      <c r="B1916" s="70">
        <v>71370</v>
      </c>
      <c r="C1916" s="70">
        <v>70078.812501000008</v>
      </c>
      <c r="D1916" s="70"/>
      <c r="E1916" s="70"/>
      <c r="F1916" s="70"/>
      <c r="G1916" s="70"/>
      <c r="H1916" s="70"/>
      <c r="I1916" s="70"/>
      <c r="J1916" s="70">
        <v>71370</v>
      </c>
      <c r="K1916" s="70">
        <v>70078.812501000008</v>
      </c>
    </row>
    <row r="1917" spans="1:11" x14ac:dyDescent="0.25">
      <c r="A1917" s="72">
        <v>27352</v>
      </c>
      <c r="B1917" s="70">
        <v>69280</v>
      </c>
      <c r="C1917" s="70">
        <v>68247.732178999999</v>
      </c>
      <c r="D1917" s="70"/>
      <c r="E1917" s="70"/>
      <c r="F1917" s="70"/>
      <c r="G1917" s="70"/>
      <c r="H1917" s="70"/>
      <c r="I1917" s="70"/>
      <c r="J1917" s="70">
        <v>69280</v>
      </c>
      <c r="K1917" s="70">
        <v>68247.732178999999</v>
      </c>
    </row>
    <row r="1918" spans="1:11" x14ac:dyDescent="0.25">
      <c r="A1918" s="72">
        <v>27400</v>
      </c>
      <c r="B1918" s="70"/>
      <c r="C1918" s="70"/>
      <c r="D1918" s="70">
        <v>10709</v>
      </c>
      <c r="E1918" s="70">
        <v>18628.247314</v>
      </c>
      <c r="F1918" s="70"/>
      <c r="G1918" s="70"/>
      <c r="H1918" s="70"/>
      <c r="I1918" s="70"/>
      <c r="J1918" s="70">
        <v>10709</v>
      </c>
      <c r="K1918" s="70">
        <v>18628.247314</v>
      </c>
    </row>
    <row r="1919" spans="1:11" x14ac:dyDescent="0.25">
      <c r="A1919" s="72">
        <v>27432</v>
      </c>
      <c r="B1919" s="70"/>
      <c r="C1919" s="70"/>
      <c r="D1919" s="70"/>
      <c r="E1919" s="70"/>
      <c r="F1919" s="70"/>
      <c r="G1919" s="70"/>
      <c r="H1919" s="70">
        <v>700</v>
      </c>
      <c r="I1919" s="70">
        <v>607.612482</v>
      </c>
      <c r="J1919" s="70">
        <v>700</v>
      </c>
      <c r="K1919" s="70">
        <v>607.612482</v>
      </c>
    </row>
    <row r="1920" spans="1:11" x14ac:dyDescent="0.25">
      <c r="A1920" s="72">
        <v>27461</v>
      </c>
      <c r="B1920" s="70"/>
      <c r="C1920" s="70"/>
      <c r="D1920" s="70"/>
      <c r="E1920" s="70"/>
      <c r="F1920" s="70"/>
      <c r="G1920" s="70"/>
      <c r="H1920" s="70">
        <v>5908</v>
      </c>
      <c r="I1920" s="70">
        <v>10823.585152</v>
      </c>
      <c r="J1920" s="70">
        <v>5908</v>
      </c>
      <c r="K1920" s="70">
        <v>10823.585152</v>
      </c>
    </row>
    <row r="1921" spans="1:11" x14ac:dyDescent="0.25">
      <c r="A1921" s="72">
        <v>27502</v>
      </c>
      <c r="B1921" s="70"/>
      <c r="C1921" s="70"/>
      <c r="D1921" s="70">
        <v>8894</v>
      </c>
      <c r="E1921" s="70">
        <v>9702.9906459999984</v>
      </c>
      <c r="F1921" s="70"/>
      <c r="G1921" s="70"/>
      <c r="H1921" s="70"/>
      <c r="I1921" s="70"/>
      <c r="J1921" s="70">
        <v>8894</v>
      </c>
      <c r="K1921" s="70">
        <v>9702.9906459999984</v>
      </c>
    </row>
    <row r="1922" spans="1:11" x14ac:dyDescent="0.25">
      <c r="A1922" s="72">
        <v>27505</v>
      </c>
      <c r="B1922" s="70">
        <v>39891</v>
      </c>
      <c r="C1922" s="70">
        <v>39451.684143999999</v>
      </c>
      <c r="D1922" s="70"/>
      <c r="E1922" s="70"/>
      <c r="F1922" s="70"/>
      <c r="G1922" s="70"/>
      <c r="H1922" s="70"/>
      <c r="I1922" s="70"/>
      <c r="J1922" s="70">
        <v>39891</v>
      </c>
      <c r="K1922" s="70">
        <v>39451.684143999999</v>
      </c>
    </row>
    <row r="1923" spans="1:11" x14ac:dyDescent="0.25">
      <c r="A1923" s="72">
        <v>27506</v>
      </c>
      <c r="B1923" s="70"/>
      <c r="C1923" s="70"/>
      <c r="D1923" s="70">
        <v>4577</v>
      </c>
      <c r="E1923" s="70">
        <v>2855.7050789999998</v>
      </c>
      <c r="F1923" s="70"/>
      <c r="G1923" s="70"/>
      <c r="H1923" s="70"/>
      <c r="I1923" s="70"/>
      <c r="J1923" s="70">
        <v>4577</v>
      </c>
      <c r="K1923" s="70">
        <v>2855.7050789999998</v>
      </c>
    </row>
    <row r="1924" spans="1:11" x14ac:dyDescent="0.25">
      <c r="A1924" s="72">
        <v>27507</v>
      </c>
      <c r="B1924" s="70">
        <v>44209</v>
      </c>
      <c r="C1924" s="70">
        <v>42307.389099</v>
      </c>
      <c r="D1924" s="70"/>
      <c r="E1924" s="70"/>
      <c r="F1924" s="70"/>
      <c r="G1924" s="70"/>
      <c r="H1924" s="70"/>
      <c r="I1924" s="70"/>
      <c r="J1924" s="70">
        <v>44209</v>
      </c>
      <c r="K1924" s="70">
        <v>42307.389099</v>
      </c>
    </row>
    <row r="1925" spans="1:11" x14ac:dyDescent="0.25">
      <c r="A1925" s="72">
        <v>27519</v>
      </c>
      <c r="B1925" s="70">
        <v>66076</v>
      </c>
      <c r="C1925" s="70">
        <v>59869.426512999999</v>
      </c>
      <c r="D1925" s="70"/>
      <c r="E1925" s="70"/>
      <c r="F1925" s="70"/>
      <c r="G1925" s="70"/>
      <c r="H1925" s="70"/>
      <c r="I1925" s="70"/>
      <c r="J1925" s="70">
        <v>66076</v>
      </c>
      <c r="K1925" s="70">
        <v>59869.426512999999</v>
      </c>
    </row>
    <row r="1926" spans="1:11" x14ac:dyDescent="0.25">
      <c r="A1926" s="72">
        <v>27520</v>
      </c>
      <c r="B1926" s="70">
        <v>70400</v>
      </c>
      <c r="C1926" s="70">
        <v>61195.490723000003</v>
      </c>
      <c r="D1926" s="70"/>
      <c r="E1926" s="70"/>
      <c r="F1926" s="70"/>
      <c r="G1926" s="70"/>
      <c r="H1926" s="70"/>
      <c r="I1926" s="70"/>
      <c r="J1926" s="70">
        <v>70400</v>
      </c>
      <c r="K1926" s="70">
        <v>61195.490723000003</v>
      </c>
    </row>
    <row r="1927" spans="1:11" x14ac:dyDescent="0.25">
      <c r="A1927" s="72">
        <v>27531</v>
      </c>
      <c r="B1927" s="70"/>
      <c r="C1927" s="70"/>
      <c r="D1927" s="70">
        <v>16083</v>
      </c>
      <c r="E1927" s="70">
        <v>11291.814085999998</v>
      </c>
      <c r="F1927" s="70"/>
      <c r="G1927" s="70"/>
      <c r="H1927" s="70"/>
      <c r="I1927" s="70"/>
      <c r="J1927" s="70">
        <v>16083</v>
      </c>
      <c r="K1927" s="70">
        <v>11291.814085999998</v>
      </c>
    </row>
    <row r="1928" spans="1:11" x14ac:dyDescent="0.25">
      <c r="A1928" s="72">
        <v>27539</v>
      </c>
      <c r="B1928" s="70">
        <v>7355</v>
      </c>
      <c r="C1928" s="70">
        <v>5894.2195439999996</v>
      </c>
      <c r="D1928" s="70"/>
      <c r="E1928" s="70"/>
      <c r="F1928" s="70"/>
      <c r="G1928" s="70"/>
      <c r="H1928" s="70"/>
      <c r="I1928" s="70"/>
      <c r="J1928" s="70">
        <v>7355</v>
      </c>
      <c r="K1928" s="70">
        <v>5894.2195439999996</v>
      </c>
    </row>
    <row r="1929" spans="1:11" x14ac:dyDescent="0.25">
      <c r="A1929" s="72">
        <v>27540</v>
      </c>
      <c r="B1929" s="70">
        <v>7157</v>
      </c>
      <c r="C1929" s="70">
        <v>5672.3826290000006</v>
      </c>
      <c r="D1929" s="70"/>
      <c r="E1929" s="70"/>
      <c r="F1929" s="70"/>
      <c r="G1929" s="70"/>
      <c r="H1929" s="70"/>
      <c r="I1929" s="70"/>
      <c r="J1929" s="70">
        <v>7157</v>
      </c>
      <c r="K1929" s="70">
        <v>5672.3826290000006</v>
      </c>
    </row>
    <row r="1930" spans="1:11" x14ac:dyDescent="0.25">
      <c r="A1930" s="72">
        <v>27543</v>
      </c>
      <c r="B1930" s="70">
        <v>65262</v>
      </c>
      <c r="C1930" s="70">
        <v>58607.228516000003</v>
      </c>
      <c r="D1930" s="70"/>
      <c r="E1930" s="70"/>
      <c r="F1930" s="70"/>
      <c r="G1930" s="70"/>
      <c r="H1930" s="70"/>
      <c r="I1930" s="70"/>
      <c r="J1930" s="70">
        <v>65262</v>
      </c>
      <c r="K1930" s="70">
        <v>58607.228516000003</v>
      </c>
    </row>
    <row r="1931" spans="1:11" x14ac:dyDescent="0.25">
      <c r="A1931" s="72">
        <v>27544</v>
      </c>
      <c r="B1931" s="70">
        <v>63736</v>
      </c>
      <c r="C1931" s="70">
        <v>58454.567872000007</v>
      </c>
      <c r="D1931" s="70"/>
      <c r="E1931" s="70"/>
      <c r="F1931" s="70"/>
      <c r="G1931" s="70"/>
      <c r="H1931" s="70"/>
      <c r="I1931" s="70"/>
      <c r="J1931" s="70">
        <v>63736</v>
      </c>
      <c r="K1931" s="70">
        <v>58454.567872000007</v>
      </c>
    </row>
    <row r="1932" spans="1:11" x14ac:dyDescent="0.25">
      <c r="A1932" s="72">
        <v>27546</v>
      </c>
      <c r="B1932" s="70"/>
      <c r="C1932" s="70"/>
      <c r="D1932" s="70">
        <v>8544</v>
      </c>
      <c r="E1932" s="70">
        <v>9635.532349000001</v>
      </c>
      <c r="F1932" s="70"/>
      <c r="G1932" s="70"/>
      <c r="H1932" s="70"/>
      <c r="I1932" s="70"/>
      <c r="J1932" s="70">
        <v>8544</v>
      </c>
      <c r="K1932" s="70">
        <v>9635.532349000001</v>
      </c>
    </row>
    <row r="1933" spans="1:11" x14ac:dyDescent="0.25">
      <c r="A1933" s="72">
        <v>27547</v>
      </c>
      <c r="B1933" s="70"/>
      <c r="C1933" s="70"/>
      <c r="D1933" s="70">
        <v>4689</v>
      </c>
      <c r="E1933" s="70">
        <v>5556.0380550000009</v>
      </c>
      <c r="F1933" s="70"/>
      <c r="G1933" s="70"/>
      <c r="H1933" s="70"/>
      <c r="I1933" s="70"/>
      <c r="J1933" s="70">
        <v>4689</v>
      </c>
      <c r="K1933" s="70">
        <v>5556.0380550000009</v>
      </c>
    </row>
    <row r="1934" spans="1:11" x14ac:dyDescent="0.25">
      <c r="A1934" s="72">
        <v>27548</v>
      </c>
      <c r="B1934" s="70"/>
      <c r="C1934" s="70"/>
      <c r="D1934" s="70">
        <v>5030</v>
      </c>
      <c r="E1934" s="70">
        <v>4751.9341089999998</v>
      </c>
      <c r="F1934" s="70"/>
      <c r="G1934" s="70"/>
      <c r="H1934" s="70"/>
      <c r="I1934" s="70"/>
      <c r="J1934" s="70">
        <v>5030</v>
      </c>
      <c r="K1934" s="70">
        <v>4751.9341089999998</v>
      </c>
    </row>
    <row r="1935" spans="1:11" x14ac:dyDescent="0.25">
      <c r="A1935" s="72">
        <v>27551</v>
      </c>
      <c r="B1935" s="70">
        <v>102178</v>
      </c>
      <c r="C1935" s="70">
        <v>90671.521240000002</v>
      </c>
      <c r="D1935" s="70"/>
      <c r="E1935" s="70"/>
      <c r="F1935" s="70"/>
      <c r="G1935" s="70"/>
      <c r="H1935" s="70"/>
      <c r="I1935" s="70"/>
      <c r="J1935" s="70">
        <v>102178</v>
      </c>
      <c r="K1935" s="70">
        <v>90671.521240000002</v>
      </c>
    </row>
    <row r="1936" spans="1:11" x14ac:dyDescent="0.25">
      <c r="A1936" s="72">
        <v>27555</v>
      </c>
      <c r="B1936" s="70">
        <v>102480</v>
      </c>
      <c r="C1936" s="70">
        <v>98641.967774999997</v>
      </c>
      <c r="D1936" s="70"/>
      <c r="E1936" s="70"/>
      <c r="F1936" s="70"/>
      <c r="G1936" s="70"/>
      <c r="H1936" s="70"/>
      <c r="I1936" s="70"/>
      <c r="J1936" s="70">
        <v>102480</v>
      </c>
      <c r="K1936" s="70">
        <v>98641.967774999997</v>
      </c>
    </row>
    <row r="1937" spans="1:11" x14ac:dyDescent="0.25">
      <c r="A1937" s="72">
        <v>27563</v>
      </c>
      <c r="B1937" s="70"/>
      <c r="C1937" s="70"/>
      <c r="D1937" s="70">
        <v>7680</v>
      </c>
      <c r="E1937" s="70">
        <v>5581.4666750000006</v>
      </c>
      <c r="F1937" s="70"/>
      <c r="G1937" s="70"/>
      <c r="H1937" s="70"/>
      <c r="I1937" s="70"/>
      <c r="J1937" s="70">
        <v>7680</v>
      </c>
      <c r="K1937" s="70">
        <v>5581.4666750000006</v>
      </c>
    </row>
    <row r="1938" spans="1:11" x14ac:dyDescent="0.25">
      <c r="A1938" s="72">
        <v>27571</v>
      </c>
      <c r="B1938" s="70"/>
      <c r="C1938" s="70"/>
      <c r="D1938" s="70">
        <v>3281</v>
      </c>
      <c r="E1938" s="70">
        <v>251.94029199999997</v>
      </c>
      <c r="F1938" s="70"/>
      <c r="G1938" s="70"/>
      <c r="H1938" s="70"/>
      <c r="I1938" s="70"/>
      <c r="J1938" s="70">
        <v>3281</v>
      </c>
      <c r="K1938" s="70">
        <v>251.94029199999997</v>
      </c>
    </row>
    <row r="1939" spans="1:11" x14ac:dyDescent="0.25">
      <c r="A1939" s="72">
        <v>27576</v>
      </c>
      <c r="B1939" s="70"/>
      <c r="C1939" s="70"/>
      <c r="D1939" s="70">
        <v>18589</v>
      </c>
      <c r="E1939" s="70">
        <v>16085.133422999999</v>
      </c>
      <c r="F1939" s="70"/>
      <c r="G1939" s="70"/>
      <c r="H1939" s="70"/>
      <c r="I1939" s="70"/>
      <c r="J1939" s="70">
        <v>18589</v>
      </c>
      <c r="K1939" s="70">
        <v>16085.133422999999</v>
      </c>
    </row>
    <row r="1940" spans="1:11" x14ac:dyDescent="0.25">
      <c r="A1940" s="72">
        <v>27578</v>
      </c>
      <c r="B1940" s="70">
        <v>80382</v>
      </c>
      <c r="C1940" s="70">
        <v>94474.618164999993</v>
      </c>
      <c r="D1940" s="70"/>
      <c r="E1940" s="70"/>
      <c r="F1940" s="70"/>
      <c r="G1940" s="70"/>
      <c r="H1940" s="70"/>
      <c r="I1940" s="70"/>
      <c r="J1940" s="70">
        <v>80382</v>
      </c>
      <c r="K1940" s="70">
        <v>94474.618164999993</v>
      </c>
    </row>
    <row r="1941" spans="1:11" x14ac:dyDescent="0.25">
      <c r="A1941" s="72">
        <v>27580</v>
      </c>
      <c r="B1941" s="70"/>
      <c r="C1941" s="70"/>
      <c r="D1941" s="70">
        <v>6731</v>
      </c>
      <c r="E1941" s="70">
        <v>9586.1229860000003</v>
      </c>
      <c r="F1941" s="70"/>
      <c r="G1941" s="70"/>
      <c r="H1941" s="70"/>
      <c r="I1941" s="70"/>
      <c r="J1941" s="70">
        <v>6731</v>
      </c>
      <c r="K1941" s="70">
        <v>9586.1229860000003</v>
      </c>
    </row>
    <row r="1942" spans="1:11" x14ac:dyDescent="0.25">
      <c r="A1942" s="72">
        <v>27585</v>
      </c>
      <c r="B1942" s="70"/>
      <c r="C1942" s="70"/>
      <c r="D1942" s="70">
        <v>9301</v>
      </c>
      <c r="E1942" s="70">
        <v>14116.334412</v>
      </c>
      <c r="F1942" s="70"/>
      <c r="G1942" s="70"/>
      <c r="H1942" s="70"/>
      <c r="I1942" s="70"/>
      <c r="J1942" s="70">
        <v>9301</v>
      </c>
      <c r="K1942" s="70">
        <v>14116.334412</v>
      </c>
    </row>
    <row r="1943" spans="1:11" x14ac:dyDescent="0.25">
      <c r="A1943" s="72">
        <v>27588</v>
      </c>
      <c r="B1943" s="70"/>
      <c r="C1943" s="70"/>
      <c r="D1943" s="70">
        <v>5129</v>
      </c>
      <c r="E1943" s="70">
        <v>4879.5943449999995</v>
      </c>
      <c r="F1943" s="70"/>
      <c r="G1943" s="70"/>
      <c r="H1943" s="70"/>
      <c r="I1943" s="70"/>
      <c r="J1943" s="70">
        <v>5129</v>
      </c>
      <c r="K1943" s="70">
        <v>4879.5943449999995</v>
      </c>
    </row>
    <row r="1944" spans="1:11" x14ac:dyDescent="0.25">
      <c r="A1944" s="72">
        <v>27597</v>
      </c>
      <c r="B1944" s="70">
        <v>63067</v>
      </c>
      <c r="C1944" s="70">
        <v>59866.968995000003</v>
      </c>
      <c r="D1944" s="70"/>
      <c r="E1944" s="70"/>
      <c r="F1944" s="70"/>
      <c r="G1944" s="70"/>
      <c r="H1944" s="70"/>
      <c r="I1944" s="70"/>
      <c r="J1944" s="70">
        <v>63067</v>
      </c>
      <c r="K1944" s="70">
        <v>59866.968995000003</v>
      </c>
    </row>
    <row r="1945" spans="1:11" x14ac:dyDescent="0.25">
      <c r="A1945" s="72">
        <v>27598</v>
      </c>
      <c r="B1945" s="70">
        <v>54384</v>
      </c>
      <c r="C1945" s="70">
        <v>61192.651853999989</v>
      </c>
      <c r="D1945" s="70"/>
      <c r="E1945" s="70"/>
      <c r="F1945" s="70"/>
      <c r="G1945" s="70"/>
      <c r="H1945" s="70"/>
      <c r="I1945" s="70"/>
      <c r="J1945" s="70">
        <v>54384</v>
      </c>
      <c r="K1945" s="70">
        <v>61192.651853999989</v>
      </c>
    </row>
    <row r="1946" spans="1:11" x14ac:dyDescent="0.25">
      <c r="A1946" s="72">
        <v>27600</v>
      </c>
      <c r="B1946" s="70">
        <v>93303</v>
      </c>
      <c r="C1946" s="70">
        <v>84684.650878</v>
      </c>
      <c r="D1946" s="70"/>
      <c r="E1946" s="70"/>
      <c r="F1946" s="70"/>
      <c r="G1946" s="70"/>
      <c r="H1946" s="70"/>
      <c r="I1946" s="70"/>
      <c r="J1946" s="70">
        <v>93303</v>
      </c>
      <c r="K1946" s="70">
        <v>84684.650878</v>
      </c>
    </row>
    <row r="1947" spans="1:11" x14ac:dyDescent="0.25">
      <c r="A1947" s="72">
        <v>27603</v>
      </c>
      <c r="B1947" s="70">
        <v>100852</v>
      </c>
      <c r="C1947" s="70">
        <v>94377.211425999994</v>
      </c>
      <c r="D1947" s="70"/>
      <c r="E1947" s="70"/>
      <c r="F1947" s="70"/>
      <c r="G1947" s="70"/>
      <c r="H1947" s="70"/>
      <c r="I1947" s="70"/>
      <c r="J1947" s="70">
        <v>100852</v>
      </c>
      <c r="K1947" s="70">
        <v>94377.211425999994</v>
      </c>
    </row>
    <row r="1948" spans="1:11" x14ac:dyDescent="0.25">
      <c r="A1948" s="72">
        <v>27605</v>
      </c>
      <c r="B1948" s="70">
        <v>102178</v>
      </c>
      <c r="C1948" s="70">
        <v>98641.967774999997</v>
      </c>
      <c r="D1948" s="70"/>
      <c r="E1948" s="70"/>
      <c r="F1948" s="70"/>
      <c r="G1948" s="70"/>
      <c r="H1948" s="70"/>
      <c r="I1948" s="70"/>
      <c r="J1948" s="70">
        <v>102178</v>
      </c>
      <c r="K1948" s="70">
        <v>98641.967774999997</v>
      </c>
    </row>
    <row r="1949" spans="1:11" x14ac:dyDescent="0.25">
      <c r="A1949" s="72">
        <v>27607</v>
      </c>
      <c r="B1949" s="70">
        <v>69995</v>
      </c>
      <c r="C1949" s="70">
        <v>61888.104980999997</v>
      </c>
      <c r="D1949" s="70"/>
      <c r="E1949" s="70"/>
      <c r="F1949" s="70"/>
      <c r="G1949" s="70"/>
      <c r="H1949" s="70"/>
      <c r="I1949" s="70"/>
      <c r="J1949" s="70">
        <v>69995</v>
      </c>
      <c r="K1949" s="70">
        <v>61888.104980999997</v>
      </c>
    </row>
    <row r="1950" spans="1:11" x14ac:dyDescent="0.25">
      <c r="A1950" s="72">
        <v>27611</v>
      </c>
      <c r="B1950" s="70"/>
      <c r="C1950" s="70"/>
      <c r="D1950" s="70">
        <v>13241</v>
      </c>
      <c r="E1950" s="70">
        <v>10358.512054000001</v>
      </c>
      <c r="F1950" s="70"/>
      <c r="G1950" s="70"/>
      <c r="H1950" s="70"/>
      <c r="I1950" s="70"/>
      <c r="J1950" s="70">
        <v>13241</v>
      </c>
      <c r="K1950" s="70">
        <v>10358.512054000001</v>
      </c>
    </row>
    <row r="1951" spans="1:11" x14ac:dyDescent="0.25">
      <c r="A1951" s="72">
        <v>27614</v>
      </c>
      <c r="B1951" s="70">
        <v>85967</v>
      </c>
      <c r="C1951" s="70">
        <v>92043.354980000004</v>
      </c>
      <c r="D1951" s="70"/>
      <c r="E1951" s="70"/>
      <c r="F1951" s="70"/>
      <c r="G1951" s="70"/>
      <c r="H1951" s="70"/>
      <c r="I1951" s="70"/>
      <c r="J1951" s="70">
        <v>85967</v>
      </c>
      <c r="K1951" s="70">
        <v>92043.354980000004</v>
      </c>
    </row>
    <row r="1952" spans="1:11" x14ac:dyDescent="0.25">
      <c r="A1952" s="72">
        <v>27637</v>
      </c>
      <c r="B1952" s="70"/>
      <c r="C1952" s="70"/>
      <c r="D1952" s="70">
        <v>5303</v>
      </c>
      <c r="E1952" s="70">
        <v>6667.4310150000001</v>
      </c>
      <c r="F1952" s="70"/>
      <c r="G1952" s="70"/>
      <c r="H1952" s="70"/>
      <c r="I1952" s="70"/>
      <c r="J1952" s="70">
        <v>5303</v>
      </c>
      <c r="K1952" s="70">
        <v>6667.4310150000001</v>
      </c>
    </row>
    <row r="1953" spans="1:11" x14ac:dyDescent="0.25">
      <c r="A1953" s="72">
        <v>27694</v>
      </c>
      <c r="B1953" s="70">
        <v>21018</v>
      </c>
      <c r="C1953" s="70">
        <v>15189.066527999999</v>
      </c>
      <c r="D1953" s="70"/>
      <c r="E1953" s="70"/>
      <c r="F1953" s="70"/>
      <c r="G1953" s="70"/>
      <c r="H1953" s="70"/>
      <c r="I1953" s="70"/>
      <c r="J1953" s="70">
        <v>21018</v>
      </c>
      <c r="K1953" s="70">
        <v>15189.066527999999</v>
      </c>
    </row>
    <row r="1954" spans="1:11" x14ac:dyDescent="0.25">
      <c r="A1954" s="72">
        <v>27716</v>
      </c>
      <c r="B1954" s="70">
        <v>31877</v>
      </c>
      <c r="C1954" s="70">
        <v>36830.992432999999</v>
      </c>
      <c r="D1954" s="70"/>
      <c r="E1954" s="70"/>
      <c r="F1954" s="70"/>
      <c r="G1954" s="70"/>
      <c r="H1954" s="70"/>
      <c r="I1954" s="70"/>
      <c r="J1954" s="70">
        <v>31877</v>
      </c>
      <c r="K1954" s="70">
        <v>36830.992432999999</v>
      </c>
    </row>
    <row r="1955" spans="1:11" x14ac:dyDescent="0.25">
      <c r="A1955" s="72">
        <v>27719</v>
      </c>
      <c r="B1955" s="70">
        <v>53469</v>
      </c>
      <c r="C1955" s="70">
        <v>44290.231444999998</v>
      </c>
      <c r="D1955" s="70"/>
      <c r="E1955" s="70"/>
      <c r="F1955" s="70"/>
      <c r="G1955" s="70"/>
      <c r="H1955" s="70"/>
      <c r="I1955" s="70"/>
      <c r="J1955" s="70">
        <v>53469</v>
      </c>
      <c r="K1955" s="70">
        <v>44290.231444999998</v>
      </c>
    </row>
    <row r="1956" spans="1:11" x14ac:dyDescent="0.25">
      <c r="A1956" s="72">
        <v>27720</v>
      </c>
      <c r="B1956" s="70">
        <v>31643</v>
      </c>
      <c r="C1956" s="70">
        <v>42740.978515000003</v>
      </c>
      <c r="D1956" s="70"/>
      <c r="E1956" s="70"/>
      <c r="F1956" s="70"/>
      <c r="G1956" s="70"/>
      <c r="H1956" s="70"/>
      <c r="I1956" s="70"/>
      <c r="J1956" s="70">
        <v>31643</v>
      </c>
      <c r="K1956" s="70">
        <v>42740.978515000003</v>
      </c>
    </row>
    <row r="1957" spans="1:11" x14ac:dyDescent="0.25">
      <c r="A1957" s="72">
        <v>27721</v>
      </c>
      <c r="B1957" s="70">
        <v>37842</v>
      </c>
      <c r="C1957" s="70">
        <v>39238.195557000006</v>
      </c>
      <c r="D1957" s="70"/>
      <c r="E1957" s="70"/>
      <c r="F1957" s="70"/>
      <c r="G1957" s="70"/>
      <c r="H1957" s="70"/>
      <c r="I1957" s="70"/>
      <c r="J1957" s="70">
        <v>37842</v>
      </c>
      <c r="K1957" s="70">
        <v>39238.195557000006</v>
      </c>
    </row>
    <row r="1958" spans="1:11" x14ac:dyDescent="0.25">
      <c r="A1958" s="72">
        <v>27724</v>
      </c>
      <c r="B1958" s="70">
        <v>28713</v>
      </c>
      <c r="C1958" s="70">
        <v>34312.578613999998</v>
      </c>
      <c r="D1958" s="70"/>
      <c r="E1958" s="70"/>
      <c r="F1958" s="70"/>
      <c r="G1958" s="70"/>
      <c r="H1958" s="70"/>
      <c r="I1958" s="70"/>
      <c r="J1958" s="70">
        <v>28713</v>
      </c>
      <c r="K1958" s="70">
        <v>34312.578613999998</v>
      </c>
    </row>
    <row r="1959" spans="1:11" x14ac:dyDescent="0.25">
      <c r="A1959" s="72">
        <v>27737</v>
      </c>
      <c r="B1959" s="70">
        <v>40671</v>
      </c>
      <c r="C1959" s="70">
        <v>48341.449462999997</v>
      </c>
      <c r="D1959" s="70"/>
      <c r="E1959" s="70"/>
      <c r="F1959" s="70"/>
      <c r="G1959" s="70"/>
      <c r="H1959" s="70"/>
      <c r="I1959" s="70"/>
      <c r="J1959" s="70">
        <v>40671</v>
      </c>
      <c r="K1959" s="70">
        <v>48341.449462999997</v>
      </c>
    </row>
    <row r="1960" spans="1:11" x14ac:dyDescent="0.25">
      <c r="A1960" s="72">
        <v>27741</v>
      </c>
      <c r="B1960" s="70">
        <v>39613</v>
      </c>
      <c r="C1960" s="70">
        <v>44290.231444999998</v>
      </c>
      <c r="D1960" s="70"/>
      <c r="E1960" s="70"/>
      <c r="F1960" s="70"/>
      <c r="G1960" s="70"/>
      <c r="H1960" s="70"/>
      <c r="I1960" s="70"/>
      <c r="J1960" s="70">
        <v>39613</v>
      </c>
      <c r="K1960" s="70">
        <v>44290.231444999998</v>
      </c>
    </row>
    <row r="1961" spans="1:11" x14ac:dyDescent="0.25">
      <c r="A1961" s="72">
        <v>27742</v>
      </c>
      <c r="B1961" s="70">
        <v>42725</v>
      </c>
      <c r="C1961" s="70">
        <v>43291.919676999998</v>
      </c>
      <c r="D1961" s="70"/>
      <c r="E1961" s="70"/>
      <c r="F1961" s="70"/>
      <c r="G1961" s="70"/>
      <c r="H1961" s="70"/>
      <c r="I1961" s="70"/>
      <c r="J1961" s="70">
        <v>42725</v>
      </c>
      <c r="K1961" s="70">
        <v>43291.919676999998</v>
      </c>
    </row>
    <row r="1962" spans="1:11" x14ac:dyDescent="0.25">
      <c r="A1962" s="72">
        <v>27754</v>
      </c>
      <c r="B1962" s="70"/>
      <c r="C1962" s="70"/>
      <c r="D1962" s="70">
        <v>17273</v>
      </c>
      <c r="E1962" s="70">
        <v>10580.669006</v>
      </c>
      <c r="F1962" s="70"/>
      <c r="G1962" s="70"/>
      <c r="H1962" s="70"/>
      <c r="I1962" s="70"/>
      <c r="J1962" s="70">
        <v>17273</v>
      </c>
      <c r="K1962" s="70">
        <v>10580.669006</v>
      </c>
    </row>
    <row r="1963" spans="1:11" x14ac:dyDescent="0.25">
      <c r="A1963" s="72">
        <v>27757</v>
      </c>
      <c r="B1963" s="70"/>
      <c r="C1963" s="70"/>
      <c r="D1963" s="70">
        <v>19519</v>
      </c>
      <c r="E1963" s="70">
        <v>11282.167906999999</v>
      </c>
      <c r="F1963" s="70"/>
      <c r="G1963" s="70"/>
      <c r="H1963" s="70"/>
      <c r="I1963" s="70"/>
      <c r="J1963" s="70">
        <v>19519</v>
      </c>
      <c r="K1963" s="70">
        <v>11282.167906999999</v>
      </c>
    </row>
    <row r="1964" spans="1:11" x14ac:dyDescent="0.25">
      <c r="A1964" s="72">
        <v>27763</v>
      </c>
      <c r="B1964" s="70"/>
      <c r="C1964" s="70"/>
      <c r="D1964" s="70">
        <v>3615</v>
      </c>
      <c r="E1964" s="70">
        <v>5076.5623239999995</v>
      </c>
      <c r="F1964" s="70"/>
      <c r="G1964" s="70"/>
      <c r="H1964" s="70"/>
      <c r="I1964" s="70"/>
      <c r="J1964" s="70">
        <v>3615</v>
      </c>
      <c r="K1964" s="70">
        <v>5076.5623239999995</v>
      </c>
    </row>
    <row r="1965" spans="1:11" x14ac:dyDescent="0.25">
      <c r="A1965" s="72">
        <v>27764</v>
      </c>
      <c r="B1965" s="70"/>
      <c r="C1965" s="70"/>
      <c r="D1965" s="70">
        <v>21490</v>
      </c>
      <c r="E1965" s="70">
        <v>17593.553099999997</v>
      </c>
      <c r="F1965" s="70"/>
      <c r="G1965" s="70"/>
      <c r="H1965" s="70"/>
      <c r="I1965" s="70"/>
      <c r="J1965" s="70">
        <v>21490</v>
      </c>
      <c r="K1965" s="70">
        <v>17593.553099999997</v>
      </c>
    </row>
    <row r="1966" spans="1:11" x14ac:dyDescent="0.25">
      <c r="A1966" s="72">
        <v>27781</v>
      </c>
      <c r="B1966" s="70">
        <v>67128</v>
      </c>
      <c r="C1966" s="70">
        <v>75228.366334000006</v>
      </c>
      <c r="D1966" s="70"/>
      <c r="E1966" s="70"/>
      <c r="F1966" s="70"/>
      <c r="G1966" s="70"/>
      <c r="H1966" s="70"/>
      <c r="I1966" s="70"/>
      <c r="J1966" s="70">
        <v>67128</v>
      </c>
      <c r="K1966" s="70">
        <v>75228.366334000006</v>
      </c>
    </row>
    <row r="1967" spans="1:11" x14ac:dyDescent="0.25">
      <c r="A1967" s="72">
        <v>27792</v>
      </c>
      <c r="B1967" s="70">
        <v>91951</v>
      </c>
      <c r="C1967" s="70">
        <v>104842.307617</v>
      </c>
      <c r="D1967" s="70"/>
      <c r="E1967" s="70"/>
      <c r="F1967" s="70"/>
      <c r="G1967" s="70"/>
      <c r="H1967" s="70"/>
      <c r="I1967" s="70"/>
      <c r="J1967" s="70">
        <v>91951</v>
      </c>
      <c r="K1967" s="70">
        <v>104842.307617</v>
      </c>
    </row>
    <row r="1968" spans="1:11" x14ac:dyDescent="0.25">
      <c r="A1968" s="72">
        <v>27800</v>
      </c>
      <c r="B1968" s="70"/>
      <c r="C1968" s="70"/>
      <c r="D1968" s="70">
        <v>7744</v>
      </c>
      <c r="E1968" s="70">
        <v>4801.0085749999998</v>
      </c>
      <c r="F1968" s="70"/>
      <c r="G1968" s="70"/>
      <c r="H1968" s="70"/>
      <c r="I1968" s="70"/>
      <c r="J1968" s="70">
        <v>7744</v>
      </c>
      <c r="K1968" s="70">
        <v>4801.0085749999998</v>
      </c>
    </row>
    <row r="1969" spans="1:11" x14ac:dyDescent="0.25">
      <c r="A1969" s="72">
        <v>27802</v>
      </c>
      <c r="B1969" s="70"/>
      <c r="C1969" s="70"/>
      <c r="D1969" s="70">
        <v>7349</v>
      </c>
      <c r="E1969" s="70">
        <v>9277.4094540000006</v>
      </c>
      <c r="F1969" s="70"/>
      <c r="G1969" s="70"/>
      <c r="H1969" s="70"/>
      <c r="I1969" s="70"/>
      <c r="J1969" s="70">
        <v>7349</v>
      </c>
      <c r="K1969" s="70">
        <v>9277.4094540000006</v>
      </c>
    </row>
    <row r="1970" spans="1:11" x14ac:dyDescent="0.25">
      <c r="A1970" s="72">
        <v>27804</v>
      </c>
      <c r="B1970" s="70"/>
      <c r="C1970" s="70"/>
      <c r="D1970" s="70">
        <v>1837</v>
      </c>
      <c r="E1970" s="70">
        <v>1327.7514340000002</v>
      </c>
      <c r="F1970" s="70"/>
      <c r="G1970" s="70"/>
      <c r="H1970" s="70"/>
      <c r="I1970" s="70"/>
      <c r="J1970" s="70">
        <v>1837</v>
      </c>
      <c r="K1970" s="70">
        <v>1327.7514340000002</v>
      </c>
    </row>
    <row r="1971" spans="1:11" x14ac:dyDescent="0.25">
      <c r="A1971" s="72">
        <v>27806</v>
      </c>
      <c r="B1971" s="70">
        <v>81733</v>
      </c>
      <c r="C1971" s="70">
        <v>106361.348144</v>
      </c>
      <c r="D1971" s="70"/>
      <c r="E1971" s="70"/>
      <c r="F1971" s="70"/>
      <c r="G1971" s="70"/>
      <c r="H1971" s="70"/>
      <c r="I1971" s="70"/>
      <c r="J1971" s="70">
        <v>81733</v>
      </c>
      <c r="K1971" s="70">
        <v>106361.348144</v>
      </c>
    </row>
    <row r="1972" spans="1:11" x14ac:dyDescent="0.25">
      <c r="A1972" s="72">
        <v>27807</v>
      </c>
      <c r="B1972" s="70">
        <v>93934</v>
      </c>
      <c r="C1972" s="70">
        <v>103349.12597699999</v>
      </c>
      <c r="D1972" s="70"/>
      <c r="E1972" s="70"/>
      <c r="F1972" s="70"/>
      <c r="G1972" s="70"/>
      <c r="H1972" s="70"/>
      <c r="I1972" s="70"/>
      <c r="J1972" s="70">
        <v>93934</v>
      </c>
      <c r="K1972" s="70">
        <v>103349.12597699999</v>
      </c>
    </row>
    <row r="1973" spans="1:11" x14ac:dyDescent="0.25">
      <c r="A1973" s="72">
        <v>27812</v>
      </c>
      <c r="B1973" s="70"/>
      <c r="C1973" s="70"/>
      <c r="D1973" s="70">
        <v>37270</v>
      </c>
      <c r="E1973" s="70">
        <v>46836.603759999998</v>
      </c>
      <c r="F1973" s="70"/>
      <c r="G1973" s="70"/>
      <c r="H1973" s="70"/>
      <c r="I1973" s="70"/>
      <c r="J1973" s="70">
        <v>37270</v>
      </c>
      <c r="K1973" s="70">
        <v>46836.603759999998</v>
      </c>
    </row>
    <row r="1974" spans="1:11" x14ac:dyDescent="0.25">
      <c r="A1974" s="72">
        <v>27824</v>
      </c>
      <c r="B1974" s="70">
        <v>99726</v>
      </c>
      <c r="C1974" s="70">
        <v>100359.46118100001</v>
      </c>
      <c r="D1974" s="70"/>
      <c r="E1974" s="70"/>
      <c r="F1974" s="70"/>
      <c r="G1974" s="70"/>
      <c r="H1974" s="70"/>
      <c r="I1974" s="70"/>
      <c r="J1974" s="70">
        <v>99726</v>
      </c>
      <c r="K1974" s="70">
        <v>100359.46118100001</v>
      </c>
    </row>
    <row r="1975" spans="1:11" x14ac:dyDescent="0.25">
      <c r="A1975" s="72">
        <v>27825</v>
      </c>
      <c r="B1975" s="70">
        <v>138920</v>
      </c>
      <c r="C1975" s="70">
        <v>146493.18261799999</v>
      </c>
      <c r="D1975" s="70"/>
      <c r="E1975" s="70"/>
      <c r="F1975" s="70"/>
      <c r="G1975" s="70"/>
      <c r="H1975" s="70"/>
      <c r="I1975" s="70"/>
      <c r="J1975" s="70">
        <v>138920</v>
      </c>
      <c r="K1975" s="70">
        <v>146493.18261799999</v>
      </c>
    </row>
    <row r="1976" spans="1:11" x14ac:dyDescent="0.25">
      <c r="A1976" s="72">
        <v>27827</v>
      </c>
      <c r="B1976" s="70"/>
      <c r="C1976" s="70"/>
      <c r="D1976" s="70">
        <v>26229</v>
      </c>
      <c r="E1976" s="70">
        <v>35204.048888999998</v>
      </c>
      <c r="F1976" s="70"/>
      <c r="G1976" s="70"/>
      <c r="H1976" s="70"/>
      <c r="I1976" s="70"/>
      <c r="J1976" s="70">
        <v>26229</v>
      </c>
      <c r="K1976" s="70">
        <v>35204.048888999998</v>
      </c>
    </row>
    <row r="1977" spans="1:11" x14ac:dyDescent="0.25">
      <c r="A1977" s="72">
        <v>27832</v>
      </c>
      <c r="B1977" s="70">
        <v>133613</v>
      </c>
      <c r="C1977" s="70">
        <v>120517.23974599999</v>
      </c>
      <c r="D1977" s="70"/>
      <c r="E1977" s="70"/>
      <c r="F1977" s="70"/>
      <c r="G1977" s="70"/>
      <c r="H1977" s="70"/>
      <c r="I1977" s="70"/>
      <c r="J1977" s="70">
        <v>133613</v>
      </c>
      <c r="K1977" s="70">
        <v>120517.23974599999</v>
      </c>
    </row>
    <row r="1978" spans="1:11" x14ac:dyDescent="0.25">
      <c r="A1978" s="72">
        <v>27834</v>
      </c>
      <c r="B1978" s="70">
        <v>99080</v>
      </c>
      <c r="C1978" s="70">
        <v>108094.08544899999</v>
      </c>
      <c r="D1978" s="70"/>
      <c r="E1978" s="70"/>
      <c r="F1978" s="70"/>
      <c r="G1978" s="70"/>
      <c r="H1978" s="70"/>
      <c r="I1978" s="70"/>
      <c r="J1978" s="70">
        <v>99080</v>
      </c>
      <c r="K1978" s="70">
        <v>108094.08544899999</v>
      </c>
    </row>
    <row r="1979" spans="1:11" x14ac:dyDescent="0.25">
      <c r="A1979" s="72">
        <v>27835</v>
      </c>
      <c r="B1979" s="70"/>
      <c r="C1979" s="70"/>
      <c r="D1979" s="70">
        <v>24767</v>
      </c>
      <c r="E1979" s="70">
        <v>29127.754090000002</v>
      </c>
      <c r="F1979" s="70"/>
      <c r="G1979" s="70"/>
      <c r="H1979" s="70"/>
      <c r="I1979" s="70"/>
      <c r="J1979" s="70">
        <v>24767</v>
      </c>
      <c r="K1979" s="70">
        <v>29127.754090000002</v>
      </c>
    </row>
    <row r="1980" spans="1:11" x14ac:dyDescent="0.25">
      <c r="A1980" s="72">
        <v>27855</v>
      </c>
      <c r="B1980" s="70">
        <v>29656</v>
      </c>
      <c r="C1980" s="70">
        <v>27012.852721999996</v>
      </c>
      <c r="D1980" s="70"/>
      <c r="E1980" s="70"/>
      <c r="F1980" s="70"/>
      <c r="G1980" s="70"/>
      <c r="H1980" s="70"/>
      <c r="I1980" s="70"/>
      <c r="J1980" s="70">
        <v>29656</v>
      </c>
      <c r="K1980" s="70">
        <v>27012.852721999996</v>
      </c>
    </row>
    <row r="1981" spans="1:11" x14ac:dyDescent="0.25">
      <c r="A1981" s="72">
        <v>27856</v>
      </c>
      <c r="B1981" s="70">
        <v>32272</v>
      </c>
      <c r="C1981" s="70">
        <v>28104.758545999997</v>
      </c>
      <c r="D1981" s="70"/>
      <c r="E1981" s="70"/>
      <c r="F1981" s="70"/>
      <c r="G1981" s="70"/>
      <c r="H1981" s="70"/>
      <c r="I1981" s="70"/>
      <c r="J1981" s="70">
        <v>32272</v>
      </c>
      <c r="K1981" s="70">
        <v>28104.758545999997</v>
      </c>
    </row>
    <row r="1982" spans="1:11" x14ac:dyDescent="0.25">
      <c r="A1982" s="72">
        <v>27860</v>
      </c>
      <c r="B1982" s="70">
        <v>37045</v>
      </c>
      <c r="C1982" s="70">
        <v>23056.725128000002</v>
      </c>
      <c r="D1982" s="70"/>
      <c r="E1982" s="70"/>
      <c r="F1982" s="70"/>
      <c r="G1982" s="70"/>
      <c r="H1982" s="70"/>
      <c r="I1982" s="70"/>
      <c r="J1982" s="70">
        <v>37045</v>
      </c>
      <c r="K1982" s="70">
        <v>23056.725128000002</v>
      </c>
    </row>
    <row r="1983" spans="1:11" x14ac:dyDescent="0.25">
      <c r="A1983" s="72">
        <v>27875</v>
      </c>
      <c r="B1983" s="70">
        <v>36316</v>
      </c>
      <c r="C1983" s="70">
        <v>25831.031738999998</v>
      </c>
      <c r="D1983" s="70"/>
      <c r="E1983" s="70"/>
      <c r="F1983" s="70"/>
      <c r="G1983" s="70"/>
      <c r="H1983" s="70"/>
      <c r="I1983" s="70"/>
      <c r="J1983" s="70">
        <v>36316</v>
      </c>
      <c r="K1983" s="70">
        <v>25831.031738999998</v>
      </c>
    </row>
    <row r="1984" spans="1:11" x14ac:dyDescent="0.25">
      <c r="A1984" s="72">
        <v>27877</v>
      </c>
      <c r="B1984" s="70">
        <v>37012</v>
      </c>
      <c r="C1984" s="70">
        <v>27726.358153000005</v>
      </c>
      <c r="D1984" s="70"/>
      <c r="E1984" s="70"/>
      <c r="F1984" s="70"/>
      <c r="G1984" s="70"/>
      <c r="H1984" s="70"/>
      <c r="I1984" s="70"/>
      <c r="J1984" s="70">
        <v>37012</v>
      </c>
      <c r="K1984" s="70">
        <v>27726.358153000005</v>
      </c>
    </row>
    <row r="1985" spans="1:11" x14ac:dyDescent="0.25">
      <c r="A1985" s="72">
        <v>27878</v>
      </c>
      <c r="B1985" s="70">
        <v>34852</v>
      </c>
      <c r="C1985" s="70">
        <v>22315.203246999998</v>
      </c>
      <c r="D1985" s="70"/>
      <c r="E1985" s="70"/>
      <c r="F1985" s="70"/>
      <c r="G1985" s="70"/>
      <c r="H1985" s="70"/>
      <c r="I1985" s="70"/>
      <c r="J1985" s="70">
        <v>34852</v>
      </c>
      <c r="K1985" s="70">
        <v>22315.203246999998</v>
      </c>
    </row>
    <row r="1986" spans="1:11" x14ac:dyDescent="0.25">
      <c r="A1986" s="72">
        <v>27883</v>
      </c>
      <c r="B1986" s="70">
        <v>24429</v>
      </c>
      <c r="C1986" s="70">
        <v>20222.242553</v>
      </c>
      <c r="D1986" s="70"/>
      <c r="E1986" s="70"/>
      <c r="F1986" s="70"/>
      <c r="G1986" s="70"/>
      <c r="H1986" s="70"/>
      <c r="I1986" s="70"/>
      <c r="J1986" s="70">
        <v>24429</v>
      </c>
      <c r="K1986" s="70">
        <v>20222.242553</v>
      </c>
    </row>
    <row r="1987" spans="1:11" x14ac:dyDescent="0.25">
      <c r="A1987" s="72">
        <v>27884</v>
      </c>
      <c r="B1987" s="70">
        <v>29223</v>
      </c>
      <c r="C1987" s="70">
        <v>21666.316162000003</v>
      </c>
      <c r="D1987" s="70"/>
      <c r="E1987" s="70"/>
      <c r="F1987" s="70"/>
      <c r="G1987" s="70"/>
      <c r="H1987" s="70"/>
      <c r="I1987" s="70"/>
      <c r="J1987" s="70">
        <v>29223</v>
      </c>
      <c r="K1987" s="70">
        <v>21666.316162000003</v>
      </c>
    </row>
    <row r="1988" spans="1:11" x14ac:dyDescent="0.25">
      <c r="A1988" s="72">
        <v>27887</v>
      </c>
      <c r="B1988" s="70">
        <v>27793</v>
      </c>
      <c r="C1988" s="70">
        <v>17459.413573999998</v>
      </c>
      <c r="D1988" s="70"/>
      <c r="E1988" s="70"/>
      <c r="F1988" s="70"/>
      <c r="G1988" s="70"/>
      <c r="H1988" s="70"/>
      <c r="I1988" s="70"/>
      <c r="J1988" s="70">
        <v>27793</v>
      </c>
      <c r="K1988" s="70">
        <v>17459.413573999998</v>
      </c>
    </row>
    <row r="1989" spans="1:11" x14ac:dyDescent="0.25">
      <c r="A1989" s="72">
        <v>27902</v>
      </c>
      <c r="B1989" s="70">
        <v>53560</v>
      </c>
      <c r="C1989" s="70">
        <v>45037.395569</v>
      </c>
      <c r="D1989" s="70"/>
      <c r="E1989" s="70"/>
      <c r="F1989" s="70"/>
      <c r="G1989" s="70"/>
      <c r="H1989" s="70"/>
      <c r="I1989" s="70"/>
      <c r="J1989" s="70">
        <v>53560</v>
      </c>
      <c r="K1989" s="70">
        <v>45037.395569</v>
      </c>
    </row>
    <row r="1990" spans="1:11" x14ac:dyDescent="0.25">
      <c r="A1990" s="72">
        <v>27903</v>
      </c>
      <c r="B1990" s="70">
        <v>52054</v>
      </c>
      <c r="C1990" s="70">
        <v>48643.602537999999</v>
      </c>
      <c r="D1990" s="70"/>
      <c r="E1990" s="70"/>
      <c r="F1990" s="70"/>
      <c r="G1990" s="70"/>
      <c r="H1990" s="70"/>
      <c r="I1990" s="70"/>
      <c r="J1990" s="70">
        <v>52054</v>
      </c>
      <c r="K1990" s="70">
        <v>48643.602537999999</v>
      </c>
    </row>
    <row r="1991" spans="1:11" x14ac:dyDescent="0.25">
      <c r="A1991" s="72">
        <v>27914</v>
      </c>
      <c r="B1991" s="70">
        <v>82885</v>
      </c>
      <c r="C1991" s="70">
        <v>79393.606933999996</v>
      </c>
      <c r="D1991" s="70"/>
      <c r="E1991" s="70"/>
      <c r="F1991" s="70"/>
      <c r="G1991" s="70"/>
      <c r="H1991" s="70"/>
      <c r="I1991" s="70"/>
      <c r="J1991" s="70">
        <v>82885</v>
      </c>
      <c r="K1991" s="70">
        <v>79393.606933999996</v>
      </c>
    </row>
    <row r="1992" spans="1:11" x14ac:dyDescent="0.25">
      <c r="A1992" s="72">
        <v>27915</v>
      </c>
      <c r="B1992" s="70">
        <v>82654</v>
      </c>
      <c r="C1992" s="70">
        <v>68221.211790999994</v>
      </c>
      <c r="D1992" s="70"/>
      <c r="E1992" s="70"/>
      <c r="F1992" s="70"/>
      <c r="G1992" s="70"/>
      <c r="H1992" s="70"/>
      <c r="I1992" s="70"/>
      <c r="J1992" s="70">
        <v>82654</v>
      </c>
      <c r="K1992" s="70">
        <v>68221.211790999994</v>
      </c>
    </row>
    <row r="1993" spans="1:11" x14ac:dyDescent="0.25">
      <c r="A1993" s="72">
        <v>27916</v>
      </c>
      <c r="B1993" s="70">
        <v>80105</v>
      </c>
      <c r="C1993" s="70">
        <v>77707.596680000002</v>
      </c>
      <c r="D1993" s="70"/>
      <c r="E1993" s="70"/>
      <c r="F1993" s="70"/>
      <c r="G1993" s="70"/>
      <c r="H1993" s="70"/>
      <c r="I1993" s="70"/>
      <c r="J1993" s="70">
        <v>80105</v>
      </c>
      <c r="K1993" s="70">
        <v>77707.596680000002</v>
      </c>
    </row>
    <row r="1994" spans="1:11" x14ac:dyDescent="0.25">
      <c r="A1994" s="72">
        <v>27921</v>
      </c>
      <c r="B1994" s="70">
        <v>71820</v>
      </c>
      <c r="C1994" s="70">
        <v>78083.878419000001</v>
      </c>
      <c r="D1994" s="70"/>
      <c r="E1994" s="70"/>
      <c r="F1994" s="70"/>
      <c r="G1994" s="70"/>
      <c r="H1994" s="70"/>
      <c r="I1994" s="70"/>
      <c r="J1994" s="70">
        <v>71820</v>
      </c>
      <c r="K1994" s="70">
        <v>78083.878419000001</v>
      </c>
    </row>
    <row r="1995" spans="1:11" x14ac:dyDescent="0.25">
      <c r="A1995" s="72">
        <v>27925</v>
      </c>
      <c r="B1995" s="70">
        <v>85760</v>
      </c>
      <c r="C1995" s="70">
        <v>89506.399415000007</v>
      </c>
      <c r="D1995" s="70"/>
      <c r="E1995" s="70"/>
      <c r="F1995" s="70"/>
      <c r="G1995" s="70"/>
      <c r="H1995" s="70"/>
      <c r="I1995" s="70"/>
      <c r="J1995" s="70">
        <v>85760</v>
      </c>
      <c r="K1995" s="70">
        <v>89506.399415000007</v>
      </c>
    </row>
    <row r="1996" spans="1:11" x14ac:dyDescent="0.25">
      <c r="A1996" s="72">
        <v>27929</v>
      </c>
      <c r="B1996" s="70">
        <v>74878</v>
      </c>
      <c r="C1996" s="70">
        <v>83554.545409999992</v>
      </c>
      <c r="D1996" s="70"/>
      <c r="E1996" s="70"/>
      <c r="F1996" s="70"/>
      <c r="G1996" s="70"/>
      <c r="H1996" s="70"/>
      <c r="I1996" s="70"/>
      <c r="J1996" s="70">
        <v>74878</v>
      </c>
      <c r="K1996" s="70">
        <v>83554.545409999992</v>
      </c>
    </row>
    <row r="1997" spans="1:11" x14ac:dyDescent="0.25">
      <c r="A1997" s="72">
        <v>27933</v>
      </c>
      <c r="B1997" s="70">
        <v>87099</v>
      </c>
      <c r="C1997" s="70">
        <v>91915.369139999995</v>
      </c>
      <c r="D1997" s="70"/>
      <c r="E1997" s="70"/>
      <c r="F1997" s="70"/>
      <c r="G1997" s="70"/>
      <c r="H1997" s="70"/>
      <c r="I1997" s="70"/>
      <c r="J1997" s="70">
        <v>87099</v>
      </c>
      <c r="K1997" s="70">
        <v>91915.369139999995</v>
      </c>
    </row>
    <row r="1998" spans="1:11" x14ac:dyDescent="0.25">
      <c r="A1998" s="72">
        <v>27934</v>
      </c>
      <c r="B1998" s="70">
        <v>76063</v>
      </c>
      <c r="C1998" s="70">
        <v>81308.573241999999</v>
      </c>
      <c r="D1998" s="70"/>
      <c r="E1998" s="70"/>
      <c r="F1998" s="70"/>
      <c r="G1998" s="70"/>
      <c r="H1998" s="70"/>
      <c r="I1998" s="70"/>
      <c r="J1998" s="70">
        <v>76063</v>
      </c>
      <c r="K1998" s="70">
        <v>81308.573241999999</v>
      </c>
    </row>
    <row r="1999" spans="1:11" x14ac:dyDescent="0.25">
      <c r="A1999" s="72">
        <v>27941</v>
      </c>
      <c r="B1999" s="70">
        <v>87065</v>
      </c>
      <c r="C1999" s="70">
        <v>95211.194824000006</v>
      </c>
      <c r="D1999" s="70"/>
      <c r="E1999" s="70"/>
      <c r="F1999" s="70"/>
      <c r="G1999" s="70"/>
      <c r="H1999" s="70"/>
      <c r="I1999" s="70"/>
      <c r="J1999" s="70">
        <v>87065</v>
      </c>
      <c r="K1999" s="70">
        <v>95211.194824000006</v>
      </c>
    </row>
    <row r="2000" spans="1:11" x14ac:dyDescent="0.25">
      <c r="A2000" s="72">
        <v>27946</v>
      </c>
      <c r="B2000" s="70">
        <v>88046</v>
      </c>
      <c r="C2000" s="70">
        <v>97849.979490999991</v>
      </c>
      <c r="D2000" s="70"/>
      <c r="E2000" s="70"/>
      <c r="F2000" s="70"/>
      <c r="G2000" s="70"/>
      <c r="H2000" s="70"/>
      <c r="I2000" s="70"/>
      <c r="J2000" s="70">
        <v>88046</v>
      </c>
      <c r="K2000" s="70">
        <v>97849.979490999991</v>
      </c>
    </row>
    <row r="2001" spans="1:11" x14ac:dyDescent="0.25">
      <c r="A2001" s="72">
        <v>27948</v>
      </c>
      <c r="B2001" s="70">
        <v>87276</v>
      </c>
      <c r="C2001" s="70">
        <v>79545.365234000012</v>
      </c>
      <c r="D2001" s="70"/>
      <c r="E2001" s="70"/>
      <c r="F2001" s="70"/>
      <c r="G2001" s="70"/>
      <c r="H2001" s="70"/>
      <c r="I2001" s="70"/>
      <c r="J2001" s="70">
        <v>87276</v>
      </c>
      <c r="K2001" s="70">
        <v>79545.365234000012</v>
      </c>
    </row>
    <row r="2002" spans="1:11" x14ac:dyDescent="0.25">
      <c r="A2002" s="72">
        <v>27956</v>
      </c>
      <c r="B2002" s="70">
        <v>54044</v>
      </c>
      <c r="C2002" s="70">
        <v>44762.160398999993</v>
      </c>
      <c r="D2002" s="70"/>
      <c r="E2002" s="70"/>
      <c r="F2002" s="70"/>
      <c r="G2002" s="70"/>
      <c r="H2002" s="70"/>
      <c r="I2002" s="70"/>
      <c r="J2002" s="70">
        <v>54044</v>
      </c>
      <c r="K2002" s="70">
        <v>44762.160398999993</v>
      </c>
    </row>
    <row r="2003" spans="1:11" x14ac:dyDescent="0.25">
      <c r="A2003" s="72">
        <v>27959</v>
      </c>
      <c r="B2003" s="70">
        <v>57110</v>
      </c>
      <c r="C2003" s="70">
        <v>56645.648559000001</v>
      </c>
      <c r="D2003" s="70"/>
      <c r="E2003" s="70"/>
      <c r="F2003" s="70"/>
      <c r="G2003" s="70"/>
      <c r="H2003" s="70"/>
      <c r="I2003" s="70"/>
      <c r="J2003" s="70">
        <v>57110</v>
      </c>
      <c r="K2003" s="70">
        <v>56645.648559000001</v>
      </c>
    </row>
    <row r="2004" spans="1:11" x14ac:dyDescent="0.25">
      <c r="A2004" s="72">
        <v>27966</v>
      </c>
      <c r="B2004" s="70"/>
      <c r="C2004" s="70"/>
      <c r="D2004" s="70">
        <v>9488</v>
      </c>
      <c r="E2004" s="70">
        <v>7355.5661010000003</v>
      </c>
      <c r="F2004" s="70"/>
      <c r="G2004" s="70"/>
      <c r="H2004" s="70"/>
      <c r="I2004" s="70"/>
      <c r="J2004" s="70">
        <v>9488</v>
      </c>
      <c r="K2004" s="70">
        <v>7355.5661010000003</v>
      </c>
    </row>
    <row r="2005" spans="1:11" x14ac:dyDescent="0.25">
      <c r="A2005" s="72">
        <v>27982</v>
      </c>
      <c r="B2005" s="70"/>
      <c r="C2005" s="70"/>
      <c r="D2005" s="70">
        <v>5465</v>
      </c>
      <c r="E2005" s="70">
        <v>5748.4933059999994</v>
      </c>
      <c r="F2005" s="70"/>
      <c r="G2005" s="70"/>
      <c r="H2005" s="70"/>
      <c r="I2005" s="70"/>
      <c r="J2005" s="70">
        <v>5465</v>
      </c>
      <c r="K2005" s="70">
        <v>5748.4933059999994</v>
      </c>
    </row>
    <row r="2006" spans="1:11" x14ac:dyDescent="0.25">
      <c r="A2006" s="72">
        <v>27987</v>
      </c>
      <c r="B2006" s="70">
        <v>72788</v>
      </c>
      <c r="C2006" s="70">
        <v>77741.584961</v>
      </c>
      <c r="D2006" s="70"/>
      <c r="E2006" s="70"/>
      <c r="F2006" s="70"/>
      <c r="G2006" s="70"/>
      <c r="H2006" s="70"/>
      <c r="I2006" s="70"/>
      <c r="J2006" s="70">
        <v>72788</v>
      </c>
      <c r="K2006" s="70">
        <v>77741.584961</v>
      </c>
    </row>
    <row r="2007" spans="1:11" x14ac:dyDescent="0.25">
      <c r="A2007" s="72">
        <v>27988</v>
      </c>
      <c r="B2007" s="70">
        <v>77212</v>
      </c>
      <c r="C2007" s="70">
        <v>70754.963866999999</v>
      </c>
      <c r="D2007" s="70"/>
      <c r="E2007" s="70"/>
      <c r="F2007" s="70"/>
      <c r="G2007" s="70"/>
      <c r="H2007" s="70"/>
      <c r="I2007" s="70"/>
      <c r="J2007" s="70">
        <v>77212</v>
      </c>
      <c r="K2007" s="70">
        <v>70754.963866999999</v>
      </c>
    </row>
    <row r="2008" spans="1:11" x14ac:dyDescent="0.25">
      <c r="A2008" s="72">
        <v>27990</v>
      </c>
      <c r="B2008" s="70"/>
      <c r="C2008" s="70"/>
      <c r="D2008" s="70">
        <v>7181</v>
      </c>
      <c r="E2008" s="70">
        <v>6787.7600700000003</v>
      </c>
      <c r="F2008" s="70"/>
      <c r="G2008" s="70"/>
      <c r="H2008" s="70"/>
      <c r="I2008" s="70"/>
      <c r="J2008" s="70">
        <v>7181</v>
      </c>
      <c r="K2008" s="70">
        <v>6787.7600700000003</v>
      </c>
    </row>
    <row r="2009" spans="1:11" x14ac:dyDescent="0.25">
      <c r="A2009" s="72">
        <v>27991</v>
      </c>
      <c r="B2009" s="70"/>
      <c r="C2009" s="70"/>
      <c r="D2009" s="70">
        <v>9328</v>
      </c>
      <c r="E2009" s="70">
        <v>7391.5059209999999</v>
      </c>
      <c r="F2009" s="70"/>
      <c r="G2009" s="70"/>
      <c r="H2009" s="70"/>
      <c r="I2009" s="70"/>
      <c r="J2009" s="70">
        <v>9328</v>
      </c>
      <c r="K2009" s="70">
        <v>7391.5059209999999</v>
      </c>
    </row>
    <row r="2010" spans="1:11" x14ac:dyDescent="0.25">
      <c r="A2010" s="72">
        <v>27993</v>
      </c>
      <c r="B2010" s="70">
        <v>61102</v>
      </c>
      <c r="C2010" s="70">
        <v>58823.560424999996</v>
      </c>
      <c r="D2010" s="70"/>
      <c r="E2010" s="70"/>
      <c r="F2010" s="70"/>
      <c r="G2010" s="70"/>
      <c r="H2010" s="70"/>
      <c r="I2010" s="70"/>
      <c r="J2010" s="70">
        <v>61102</v>
      </c>
      <c r="K2010" s="70">
        <v>58823.560424999996</v>
      </c>
    </row>
    <row r="2011" spans="1:11" x14ac:dyDescent="0.25">
      <c r="A2011" s="72">
        <v>27996</v>
      </c>
      <c r="B2011" s="70"/>
      <c r="C2011" s="70"/>
      <c r="D2011" s="70">
        <v>11917</v>
      </c>
      <c r="E2011" s="70">
        <v>13630.517639</v>
      </c>
      <c r="F2011" s="70"/>
      <c r="G2011" s="70"/>
      <c r="H2011" s="70"/>
      <c r="I2011" s="70"/>
      <c r="J2011" s="70">
        <v>11917</v>
      </c>
      <c r="K2011" s="70">
        <v>13630.517639</v>
      </c>
    </row>
    <row r="2012" spans="1:11" x14ac:dyDescent="0.25">
      <c r="A2012" s="72">
        <v>27999</v>
      </c>
      <c r="B2012" s="70"/>
      <c r="C2012" s="70"/>
      <c r="D2012" s="70">
        <v>4435</v>
      </c>
      <c r="E2012" s="70">
        <v>4463.4938280000006</v>
      </c>
      <c r="F2012" s="70"/>
      <c r="G2012" s="70"/>
      <c r="H2012" s="70"/>
      <c r="I2012" s="70"/>
      <c r="J2012" s="70">
        <v>4435</v>
      </c>
      <c r="K2012" s="70">
        <v>4463.4938280000006</v>
      </c>
    </row>
    <row r="2013" spans="1:11" x14ac:dyDescent="0.25">
      <c r="A2013" s="72">
        <v>28000</v>
      </c>
      <c r="B2013" s="70">
        <v>78513</v>
      </c>
      <c r="C2013" s="70">
        <v>73682.981445000012</v>
      </c>
      <c r="D2013" s="70"/>
      <c r="E2013" s="70"/>
      <c r="F2013" s="70"/>
      <c r="G2013" s="70"/>
      <c r="H2013" s="70"/>
      <c r="I2013" s="70"/>
      <c r="J2013" s="70">
        <v>78513</v>
      </c>
      <c r="K2013" s="70">
        <v>73682.981445000012</v>
      </c>
    </row>
    <row r="2014" spans="1:11" x14ac:dyDescent="0.25">
      <c r="A2014" s="72">
        <v>28002</v>
      </c>
      <c r="B2014" s="70">
        <v>72360</v>
      </c>
      <c r="C2014" s="70">
        <v>72454.075683999996</v>
      </c>
      <c r="D2014" s="70"/>
      <c r="E2014" s="70"/>
      <c r="F2014" s="70"/>
      <c r="G2014" s="70"/>
      <c r="H2014" s="70"/>
      <c r="I2014" s="70"/>
      <c r="J2014" s="70">
        <v>72360</v>
      </c>
      <c r="K2014" s="70">
        <v>72454.075683999996</v>
      </c>
    </row>
    <row r="2015" spans="1:11" x14ac:dyDescent="0.25">
      <c r="A2015" s="72">
        <v>28004</v>
      </c>
      <c r="B2015" s="70"/>
      <c r="C2015" s="70"/>
      <c r="D2015" s="70">
        <v>7585</v>
      </c>
      <c r="E2015" s="70">
        <v>5558.8687439999994</v>
      </c>
      <c r="F2015" s="70"/>
      <c r="G2015" s="70"/>
      <c r="H2015" s="70"/>
      <c r="I2015" s="70"/>
      <c r="J2015" s="70">
        <v>7585</v>
      </c>
      <c r="K2015" s="70">
        <v>5558.8687439999994</v>
      </c>
    </row>
    <row r="2016" spans="1:11" x14ac:dyDescent="0.25">
      <c r="A2016" s="72">
        <v>28005</v>
      </c>
      <c r="B2016" s="70"/>
      <c r="C2016" s="70"/>
      <c r="D2016" s="70">
        <v>9694</v>
      </c>
      <c r="E2016" s="70">
        <v>9166.2849430000006</v>
      </c>
      <c r="F2016" s="70"/>
      <c r="G2016" s="70"/>
      <c r="H2016" s="70"/>
      <c r="I2016" s="70"/>
      <c r="J2016" s="70">
        <v>9694</v>
      </c>
      <c r="K2016" s="70">
        <v>9166.2849430000006</v>
      </c>
    </row>
    <row r="2017" spans="1:11" x14ac:dyDescent="0.25">
      <c r="A2017" s="72">
        <v>28007</v>
      </c>
      <c r="B2017" s="70">
        <v>70327</v>
      </c>
      <c r="C2017" s="70">
        <v>68124.109620000003</v>
      </c>
      <c r="D2017" s="70"/>
      <c r="E2017" s="70"/>
      <c r="F2017" s="70"/>
      <c r="G2017" s="70"/>
      <c r="H2017" s="70"/>
      <c r="I2017" s="70"/>
      <c r="J2017" s="70">
        <v>70327</v>
      </c>
      <c r="K2017" s="70">
        <v>68124.109620000003</v>
      </c>
    </row>
    <row r="2018" spans="1:11" x14ac:dyDescent="0.25">
      <c r="A2018" s="72">
        <v>28011</v>
      </c>
      <c r="B2018" s="70">
        <v>56995</v>
      </c>
      <c r="C2018" s="70">
        <v>77290.395507000008</v>
      </c>
      <c r="D2018" s="70"/>
      <c r="E2018" s="70"/>
      <c r="F2018" s="70"/>
      <c r="G2018" s="70"/>
      <c r="H2018" s="70"/>
      <c r="I2018" s="70"/>
      <c r="J2018" s="70">
        <v>56995</v>
      </c>
      <c r="K2018" s="70">
        <v>77290.395507000008</v>
      </c>
    </row>
    <row r="2019" spans="1:11" x14ac:dyDescent="0.25">
      <c r="A2019" s="72">
        <v>28012</v>
      </c>
      <c r="B2019" s="70">
        <v>74942</v>
      </c>
      <c r="C2019" s="70">
        <v>74792.857300000003</v>
      </c>
      <c r="D2019" s="70"/>
      <c r="E2019" s="70"/>
      <c r="F2019" s="70"/>
      <c r="G2019" s="70"/>
      <c r="H2019" s="70"/>
      <c r="I2019" s="70"/>
      <c r="J2019" s="70">
        <v>74942</v>
      </c>
      <c r="K2019" s="70">
        <v>74792.857300000003</v>
      </c>
    </row>
    <row r="2020" spans="1:11" x14ac:dyDescent="0.25">
      <c r="A2020" s="72">
        <v>28016</v>
      </c>
      <c r="B2020" s="70">
        <v>56995</v>
      </c>
      <c r="C2020" s="70">
        <v>66008.230469000002</v>
      </c>
      <c r="D2020" s="70"/>
      <c r="E2020" s="70"/>
      <c r="F2020" s="70"/>
      <c r="G2020" s="70"/>
      <c r="H2020" s="70"/>
      <c r="I2020" s="70"/>
      <c r="J2020" s="70">
        <v>56995</v>
      </c>
      <c r="K2020" s="70">
        <v>66008.230469000002</v>
      </c>
    </row>
    <row r="2021" spans="1:11" x14ac:dyDescent="0.25">
      <c r="A2021" s="72">
        <v>28019</v>
      </c>
      <c r="B2021" s="70"/>
      <c r="C2021" s="70"/>
      <c r="D2021" s="70">
        <v>4339</v>
      </c>
      <c r="E2021" s="70">
        <v>3805.0752429999993</v>
      </c>
      <c r="F2021" s="70"/>
      <c r="G2021" s="70"/>
      <c r="H2021" s="70"/>
      <c r="I2021" s="70"/>
      <c r="J2021" s="70">
        <v>4339</v>
      </c>
      <c r="K2021" s="70">
        <v>3805.0752429999993</v>
      </c>
    </row>
    <row r="2022" spans="1:11" x14ac:dyDescent="0.25">
      <c r="A2022" s="72">
        <v>28020</v>
      </c>
      <c r="B2022" s="70"/>
      <c r="C2022" s="70"/>
      <c r="D2022" s="70">
        <v>1543</v>
      </c>
      <c r="E2022" s="70">
        <v>1098.7980419999999</v>
      </c>
      <c r="F2022" s="70"/>
      <c r="G2022" s="70"/>
      <c r="H2022" s="70"/>
      <c r="I2022" s="70"/>
      <c r="J2022" s="70">
        <v>1543</v>
      </c>
      <c r="K2022" s="70">
        <v>1098.7980419999999</v>
      </c>
    </row>
    <row r="2023" spans="1:11" x14ac:dyDescent="0.25">
      <c r="A2023" s="72">
        <v>28022</v>
      </c>
      <c r="B2023" s="70"/>
      <c r="C2023" s="70"/>
      <c r="D2023" s="70">
        <v>3007</v>
      </c>
      <c r="E2023" s="70">
        <v>5640.632783</v>
      </c>
      <c r="F2023" s="70"/>
      <c r="G2023" s="70"/>
      <c r="H2023" s="70"/>
      <c r="I2023" s="70"/>
      <c r="J2023" s="70">
        <v>3007</v>
      </c>
      <c r="K2023" s="70">
        <v>5640.632783</v>
      </c>
    </row>
    <row r="2024" spans="1:11" x14ac:dyDescent="0.25">
      <c r="A2024" s="72">
        <v>28023</v>
      </c>
      <c r="B2024" s="70"/>
      <c r="C2024" s="70"/>
      <c r="D2024" s="70">
        <v>14895</v>
      </c>
      <c r="E2024" s="70">
        <v>8621.6484980000005</v>
      </c>
      <c r="F2024" s="70"/>
      <c r="G2024" s="70"/>
      <c r="H2024" s="70"/>
      <c r="I2024" s="70"/>
      <c r="J2024" s="70">
        <v>14895</v>
      </c>
      <c r="K2024" s="70">
        <v>8621.6484980000005</v>
      </c>
    </row>
    <row r="2025" spans="1:11" x14ac:dyDescent="0.25">
      <c r="A2025" s="72">
        <v>28030</v>
      </c>
      <c r="B2025" s="70"/>
      <c r="C2025" s="70"/>
      <c r="D2025" s="70">
        <v>7714</v>
      </c>
      <c r="E2025" s="70">
        <v>5957.5836489999992</v>
      </c>
      <c r="F2025" s="70"/>
      <c r="G2025" s="70"/>
      <c r="H2025" s="70"/>
      <c r="I2025" s="70"/>
      <c r="J2025" s="70">
        <v>7714</v>
      </c>
      <c r="K2025" s="70">
        <v>5957.5836489999992</v>
      </c>
    </row>
    <row r="2026" spans="1:11" x14ac:dyDescent="0.25">
      <c r="A2026" s="72">
        <v>28032</v>
      </c>
      <c r="B2026" s="70"/>
      <c r="C2026" s="70"/>
      <c r="D2026" s="70">
        <v>16366</v>
      </c>
      <c r="E2026" s="70">
        <v>12770.429321999998</v>
      </c>
      <c r="F2026" s="70"/>
      <c r="G2026" s="70"/>
      <c r="H2026" s="70"/>
      <c r="I2026" s="70"/>
      <c r="J2026" s="70">
        <v>16366</v>
      </c>
      <c r="K2026" s="70">
        <v>12770.429321999998</v>
      </c>
    </row>
    <row r="2027" spans="1:11" x14ac:dyDescent="0.25">
      <c r="A2027" s="72">
        <v>28035</v>
      </c>
      <c r="B2027" s="70"/>
      <c r="C2027" s="70"/>
      <c r="D2027" s="70">
        <v>23613</v>
      </c>
      <c r="E2027" s="70">
        <v>18478.311401999999</v>
      </c>
      <c r="F2027" s="70"/>
      <c r="G2027" s="70"/>
      <c r="H2027" s="70"/>
      <c r="I2027" s="70"/>
      <c r="J2027" s="70">
        <v>23613</v>
      </c>
      <c r="K2027" s="70">
        <v>18478.311401999999</v>
      </c>
    </row>
    <row r="2028" spans="1:11" x14ac:dyDescent="0.25">
      <c r="A2028" s="72">
        <v>28038</v>
      </c>
      <c r="B2028" s="70"/>
      <c r="C2028" s="70"/>
      <c r="D2028" s="70">
        <v>12881</v>
      </c>
      <c r="E2028" s="70">
        <v>13947.264161000001</v>
      </c>
      <c r="F2028" s="70"/>
      <c r="G2028" s="70"/>
      <c r="H2028" s="70"/>
      <c r="I2028" s="70"/>
      <c r="J2028" s="70">
        <v>12881</v>
      </c>
      <c r="K2028" s="70">
        <v>13947.264161000001</v>
      </c>
    </row>
    <row r="2029" spans="1:11" x14ac:dyDescent="0.25">
      <c r="A2029" s="72">
        <v>28044</v>
      </c>
      <c r="B2029" s="70"/>
      <c r="C2029" s="70"/>
      <c r="D2029" s="70">
        <v>6802</v>
      </c>
      <c r="E2029" s="70">
        <v>8140.5971230000005</v>
      </c>
      <c r="F2029" s="70"/>
      <c r="G2029" s="70"/>
      <c r="H2029" s="70"/>
      <c r="I2029" s="70"/>
      <c r="J2029" s="70">
        <v>6802</v>
      </c>
      <c r="K2029" s="70">
        <v>8140.5971230000005</v>
      </c>
    </row>
    <row r="2030" spans="1:11" x14ac:dyDescent="0.25">
      <c r="A2030" s="72">
        <v>28045</v>
      </c>
      <c r="B2030" s="70"/>
      <c r="C2030" s="70"/>
      <c r="D2030" s="70">
        <v>9308</v>
      </c>
      <c r="E2030" s="70">
        <v>8356.6554859999997</v>
      </c>
      <c r="F2030" s="70"/>
      <c r="G2030" s="70"/>
      <c r="H2030" s="70"/>
      <c r="I2030" s="70"/>
      <c r="J2030" s="70">
        <v>9308</v>
      </c>
      <c r="K2030" s="70">
        <v>8356.6554859999997</v>
      </c>
    </row>
    <row r="2031" spans="1:11" x14ac:dyDescent="0.25">
      <c r="A2031" s="72">
        <v>28057</v>
      </c>
      <c r="B2031" s="70"/>
      <c r="C2031" s="70"/>
      <c r="D2031" s="70">
        <v>3092</v>
      </c>
      <c r="E2031" s="70">
        <v>9471.2374159999999</v>
      </c>
      <c r="F2031" s="70"/>
      <c r="G2031" s="70"/>
      <c r="H2031" s="70"/>
      <c r="I2031" s="70"/>
      <c r="J2031" s="70">
        <v>3092</v>
      </c>
      <c r="K2031" s="70">
        <v>9471.2374159999999</v>
      </c>
    </row>
    <row r="2032" spans="1:11" x14ac:dyDescent="0.25">
      <c r="A2032" s="72">
        <v>28058</v>
      </c>
      <c r="B2032" s="70"/>
      <c r="C2032" s="70"/>
      <c r="D2032" s="70">
        <v>7406</v>
      </c>
      <c r="E2032" s="70">
        <v>9415.2554330000003</v>
      </c>
      <c r="F2032" s="70"/>
      <c r="G2032" s="70"/>
      <c r="H2032" s="70"/>
      <c r="I2032" s="70"/>
      <c r="J2032" s="70">
        <v>7406</v>
      </c>
      <c r="K2032" s="70">
        <v>9415.2554330000003</v>
      </c>
    </row>
    <row r="2033" spans="1:11" x14ac:dyDescent="0.25">
      <c r="A2033" s="72">
        <v>28061</v>
      </c>
      <c r="B2033" s="70"/>
      <c r="C2033" s="70"/>
      <c r="D2033" s="70">
        <v>8710</v>
      </c>
      <c r="E2033" s="70">
        <v>12361.731079000001</v>
      </c>
      <c r="F2033" s="70"/>
      <c r="G2033" s="70"/>
      <c r="H2033" s="70"/>
      <c r="I2033" s="70"/>
      <c r="J2033" s="70">
        <v>8710</v>
      </c>
      <c r="K2033" s="70">
        <v>12361.731079000001</v>
      </c>
    </row>
    <row r="2034" spans="1:11" x14ac:dyDescent="0.25">
      <c r="A2034" s="72">
        <v>28066</v>
      </c>
      <c r="B2034" s="70"/>
      <c r="C2034" s="70"/>
      <c r="D2034" s="70">
        <v>2786</v>
      </c>
      <c r="E2034" s="70">
        <v>5454.617851</v>
      </c>
      <c r="F2034" s="70"/>
      <c r="G2034" s="70"/>
      <c r="H2034" s="70"/>
      <c r="I2034" s="70"/>
      <c r="J2034" s="70">
        <v>2786</v>
      </c>
      <c r="K2034" s="70">
        <v>5454.617851</v>
      </c>
    </row>
    <row r="2035" spans="1:11" x14ac:dyDescent="0.25">
      <c r="A2035" s="72">
        <v>28075</v>
      </c>
      <c r="B2035" s="70"/>
      <c r="C2035" s="70"/>
      <c r="D2035" s="70">
        <v>19874</v>
      </c>
      <c r="E2035" s="70">
        <v>26518.997315000001</v>
      </c>
      <c r="F2035" s="70"/>
      <c r="G2035" s="70"/>
      <c r="H2035" s="70"/>
      <c r="I2035" s="70"/>
      <c r="J2035" s="70">
        <v>19874</v>
      </c>
      <c r="K2035" s="70">
        <v>26518.997315000001</v>
      </c>
    </row>
    <row r="2036" spans="1:11" x14ac:dyDescent="0.25">
      <c r="A2036" s="72">
        <v>28085</v>
      </c>
      <c r="B2036" s="70">
        <v>53947</v>
      </c>
      <c r="C2036" s="70">
        <v>50139.347412000003</v>
      </c>
      <c r="D2036" s="70"/>
      <c r="E2036" s="70"/>
      <c r="F2036" s="70"/>
      <c r="G2036" s="70"/>
      <c r="H2036" s="70"/>
      <c r="I2036" s="70"/>
      <c r="J2036" s="70">
        <v>53947</v>
      </c>
      <c r="K2036" s="70">
        <v>50139.347412000003</v>
      </c>
    </row>
    <row r="2037" spans="1:11" x14ac:dyDescent="0.25">
      <c r="A2037" s="72">
        <v>28086</v>
      </c>
      <c r="B2037" s="70">
        <v>55004</v>
      </c>
      <c r="C2037" s="70">
        <v>53807.094117000001</v>
      </c>
      <c r="D2037" s="70"/>
      <c r="E2037" s="70"/>
      <c r="F2037" s="70"/>
      <c r="G2037" s="70"/>
      <c r="H2037" s="70"/>
      <c r="I2037" s="70"/>
      <c r="J2037" s="70">
        <v>55004</v>
      </c>
      <c r="K2037" s="70">
        <v>53807.094117000001</v>
      </c>
    </row>
    <row r="2038" spans="1:11" x14ac:dyDescent="0.25">
      <c r="A2038" s="72">
        <v>28106</v>
      </c>
      <c r="B2038" s="70">
        <v>89518</v>
      </c>
      <c r="C2038" s="70">
        <v>71486.612793000008</v>
      </c>
      <c r="D2038" s="70"/>
      <c r="E2038" s="70"/>
      <c r="F2038" s="70"/>
      <c r="G2038" s="70"/>
      <c r="H2038" s="70"/>
      <c r="I2038" s="70"/>
      <c r="J2038" s="70">
        <v>89518</v>
      </c>
      <c r="K2038" s="70">
        <v>71486.612793000008</v>
      </c>
    </row>
    <row r="2039" spans="1:11" x14ac:dyDescent="0.25">
      <c r="A2039" s="72">
        <v>28110</v>
      </c>
      <c r="B2039" s="70"/>
      <c r="C2039" s="70"/>
      <c r="D2039" s="70">
        <v>11163</v>
      </c>
      <c r="E2039" s="70">
        <v>7725.998779999999</v>
      </c>
      <c r="F2039" s="70"/>
      <c r="G2039" s="70"/>
      <c r="H2039" s="70"/>
      <c r="I2039" s="70"/>
      <c r="J2039" s="70">
        <v>11163</v>
      </c>
      <c r="K2039" s="70">
        <v>7725.998779999999</v>
      </c>
    </row>
    <row r="2040" spans="1:11" x14ac:dyDescent="0.25">
      <c r="A2040" s="72">
        <v>28117</v>
      </c>
      <c r="B2040" s="70"/>
      <c r="C2040" s="70"/>
      <c r="D2040" s="70">
        <v>7319</v>
      </c>
      <c r="E2040" s="70">
        <v>5617.2750020000003</v>
      </c>
      <c r="F2040" s="70"/>
      <c r="G2040" s="70"/>
      <c r="H2040" s="70"/>
      <c r="I2040" s="70"/>
      <c r="J2040" s="70">
        <v>7319</v>
      </c>
      <c r="K2040" s="70">
        <v>5617.2750020000003</v>
      </c>
    </row>
    <row r="2041" spans="1:11" x14ac:dyDescent="0.25">
      <c r="A2041" s="72">
        <v>28118</v>
      </c>
      <c r="B2041" s="70">
        <v>88696</v>
      </c>
      <c r="C2041" s="70">
        <v>86576.372071000005</v>
      </c>
      <c r="D2041" s="70"/>
      <c r="E2041" s="70"/>
      <c r="F2041" s="70"/>
      <c r="G2041" s="70"/>
      <c r="H2041" s="70"/>
      <c r="I2041" s="70"/>
      <c r="J2041" s="70">
        <v>88696</v>
      </c>
      <c r="K2041" s="70">
        <v>86576.372071000005</v>
      </c>
    </row>
    <row r="2042" spans="1:11" x14ac:dyDescent="0.25">
      <c r="A2042" s="72">
        <v>28120</v>
      </c>
      <c r="B2042" s="70">
        <v>96581</v>
      </c>
      <c r="C2042" s="70">
        <v>92193.649413000006</v>
      </c>
      <c r="D2042" s="70"/>
      <c r="E2042" s="70"/>
      <c r="F2042" s="70"/>
      <c r="G2042" s="70"/>
      <c r="H2042" s="70"/>
      <c r="I2042" s="70"/>
      <c r="J2042" s="70">
        <v>96581</v>
      </c>
      <c r="K2042" s="70">
        <v>92193.649413000006</v>
      </c>
    </row>
    <row r="2043" spans="1:11" x14ac:dyDescent="0.25">
      <c r="A2043" s="72">
        <v>28123</v>
      </c>
      <c r="B2043" s="70">
        <v>86552</v>
      </c>
      <c r="C2043" s="70">
        <v>86944.617675000001</v>
      </c>
      <c r="D2043" s="70"/>
      <c r="E2043" s="70"/>
      <c r="F2043" s="70"/>
      <c r="G2043" s="70"/>
      <c r="H2043" s="70"/>
      <c r="I2043" s="70"/>
      <c r="J2043" s="70">
        <v>86552</v>
      </c>
      <c r="K2043" s="70">
        <v>86944.617675000001</v>
      </c>
    </row>
    <row r="2044" spans="1:11" x14ac:dyDescent="0.25">
      <c r="A2044" s="72">
        <v>28124</v>
      </c>
      <c r="B2044" s="70">
        <v>83618</v>
      </c>
      <c r="C2044" s="70">
        <v>82290.473633000001</v>
      </c>
      <c r="D2044" s="70"/>
      <c r="E2044" s="70"/>
      <c r="F2044" s="70"/>
      <c r="G2044" s="70"/>
      <c r="H2044" s="70"/>
      <c r="I2044" s="70"/>
      <c r="J2044" s="70">
        <v>83618</v>
      </c>
      <c r="K2044" s="70">
        <v>82290.473633000001</v>
      </c>
    </row>
    <row r="2045" spans="1:11" x14ac:dyDescent="0.25">
      <c r="A2045" s="72">
        <v>28131</v>
      </c>
      <c r="B2045" s="70"/>
      <c r="C2045" s="70"/>
      <c r="D2045" s="70">
        <v>11849</v>
      </c>
      <c r="E2045" s="70">
        <v>13538.175781000002</v>
      </c>
      <c r="F2045" s="70"/>
      <c r="G2045" s="70"/>
      <c r="H2045" s="70"/>
      <c r="I2045" s="70"/>
      <c r="J2045" s="70">
        <v>11849</v>
      </c>
      <c r="K2045" s="70">
        <v>13538.175781000002</v>
      </c>
    </row>
    <row r="2046" spans="1:11" x14ac:dyDescent="0.25">
      <c r="A2046" s="72">
        <v>28133</v>
      </c>
      <c r="B2046" s="70"/>
      <c r="C2046" s="70"/>
      <c r="D2046" s="70">
        <v>4440</v>
      </c>
      <c r="E2046" s="70">
        <v>3577.3067190000002</v>
      </c>
      <c r="F2046" s="70"/>
      <c r="G2046" s="70"/>
      <c r="H2046" s="70"/>
      <c r="I2046" s="70"/>
      <c r="J2046" s="70">
        <v>4440</v>
      </c>
      <c r="K2046" s="70">
        <v>3577.3067190000002</v>
      </c>
    </row>
    <row r="2047" spans="1:11" x14ac:dyDescent="0.25">
      <c r="A2047" s="72">
        <v>28137</v>
      </c>
      <c r="B2047" s="70"/>
      <c r="C2047" s="70"/>
      <c r="D2047" s="70">
        <v>11260</v>
      </c>
      <c r="E2047" s="70">
        <v>6572.1634979999999</v>
      </c>
      <c r="F2047" s="70"/>
      <c r="G2047" s="70"/>
      <c r="H2047" s="70"/>
      <c r="I2047" s="70"/>
      <c r="J2047" s="70">
        <v>11260</v>
      </c>
      <c r="K2047" s="70">
        <v>6572.1634979999999</v>
      </c>
    </row>
    <row r="2048" spans="1:11" x14ac:dyDescent="0.25">
      <c r="A2048" s="72">
        <v>28142</v>
      </c>
      <c r="B2048" s="70"/>
      <c r="C2048" s="70"/>
      <c r="D2048" s="70"/>
      <c r="E2048" s="70"/>
      <c r="F2048" s="70"/>
      <c r="G2048" s="70"/>
      <c r="H2048" s="70">
        <v>19788</v>
      </c>
      <c r="I2048" s="70">
        <v>19709.379967000001</v>
      </c>
      <c r="J2048" s="70">
        <v>19788</v>
      </c>
      <c r="K2048" s="70">
        <v>19709.379967000001</v>
      </c>
    </row>
    <row r="2049" spans="1:11" x14ac:dyDescent="0.25">
      <c r="A2049" s="72">
        <v>28143</v>
      </c>
      <c r="B2049" s="70">
        <v>99542</v>
      </c>
      <c r="C2049" s="70">
        <v>87235.179687000011</v>
      </c>
      <c r="D2049" s="70"/>
      <c r="E2049" s="70"/>
      <c r="F2049" s="70"/>
      <c r="G2049" s="70"/>
      <c r="H2049" s="70"/>
      <c r="I2049" s="70"/>
      <c r="J2049" s="70">
        <v>99542</v>
      </c>
      <c r="K2049" s="70">
        <v>87235.179687000011</v>
      </c>
    </row>
    <row r="2050" spans="1:11" x14ac:dyDescent="0.25">
      <c r="A2050" s="72">
        <v>28144</v>
      </c>
      <c r="B2050" s="70">
        <v>96859</v>
      </c>
      <c r="C2050" s="70">
        <v>84280.736327999999</v>
      </c>
      <c r="D2050" s="70"/>
      <c r="E2050" s="70"/>
      <c r="F2050" s="70"/>
      <c r="G2050" s="70"/>
      <c r="H2050" s="70"/>
      <c r="I2050" s="70"/>
      <c r="J2050" s="70">
        <v>96859</v>
      </c>
      <c r="K2050" s="70">
        <v>84280.736327999999</v>
      </c>
    </row>
    <row r="2051" spans="1:11" x14ac:dyDescent="0.25">
      <c r="A2051" s="72">
        <v>28146</v>
      </c>
      <c r="B2051" s="70"/>
      <c r="C2051" s="70"/>
      <c r="D2051" s="70">
        <v>3992</v>
      </c>
      <c r="E2051" s="70">
        <v>2112.295795</v>
      </c>
      <c r="F2051" s="70"/>
      <c r="G2051" s="70"/>
      <c r="H2051" s="70"/>
      <c r="I2051" s="70"/>
      <c r="J2051" s="70">
        <v>3992</v>
      </c>
      <c r="K2051" s="70">
        <v>2112.295795</v>
      </c>
    </row>
    <row r="2052" spans="1:11" x14ac:dyDescent="0.25">
      <c r="A2052" s="72">
        <v>28150</v>
      </c>
      <c r="B2052" s="70"/>
      <c r="C2052" s="70"/>
      <c r="D2052" s="70">
        <v>14571</v>
      </c>
      <c r="E2052" s="70">
        <v>10113.432556</v>
      </c>
      <c r="F2052" s="70"/>
      <c r="G2052" s="70"/>
      <c r="H2052" s="70"/>
      <c r="I2052" s="70"/>
      <c r="J2052" s="70">
        <v>14571</v>
      </c>
      <c r="K2052" s="70">
        <v>10113.432556</v>
      </c>
    </row>
    <row r="2053" spans="1:11" x14ac:dyDescent="0.25">
      <c r="A2053" s="72">
        <v>28153</v>
      </c>
      <c r="B2053" s="70"/>
      <c r="C2053" s="70"/>
      <c r="D2053" s="70">
        <v>8262</v>
      </c>
      <c r="E2053" s="70">
        <v>9111.1872860000003</v>
      </c>
      <c r="F2053" s="70"/>
      <c r="G2053" s="70"/>
      <c r="H2053" s="70"/>
      <c r="I2053" s="70"/>
      <c r="J2053" s="70">
        <v>8262</v>
      </c>
      <c r="K2053" s="70">
        <v>9111.1872860000003</v>
      </c>
    </row>
    <row r="2054" spans="1:11" x14ac:dyDescent="0.25">
      <c r="A2054" s="72">
        <v>28158</v>
      </c>
      <c r="B2054" s="70"/>
      <c r="C2054" s="70"/>
      <c r="D2054" s="70">
        <v>5513</v>
      </c>
      <c r="E2054" s="70">
        <v>6257.8192439999993</v>
      </c>
      <c r="F2054" s="70"/>
      <c r="G2054" s="70"/>
      <c r="H2054" s="70"/>
      <c r="I2054" s="70"/>
      <c r="J2054" s="70">
        <v>5513</v>
      </c>
      <c r="K2054" s="70">
        <v>6257.8192439999993</v>
      </c>
    </row>
    <row r="2055" spans="1:11" x14ac:dyDescent="0.25">
      <c r="A2055" s="72">
        <v>28162</v>
      </c>
      <c r="B2055" s="70"/>
      <c r="C2055" s="70"/>
      <c r="D2055" s="70">
        <v>9766</v>
      </c>
      <c r="E2055" s="70">
        <v>2244.8705450000002</v>
      </c>
      <c r="F2055" s="70"/>
      <c r="G2055" s="70"/>
      <c r="H2055" s="70"/>
      <c r="I2055" s="70"/>
      <c r="J2055" s="70">
        <v>9766</v>
      </c>
      <c r="K2055" s="70">
        <v>2244.8705450000002</v>
      </c>
    </row>
    <row r="2056" spans="1:11" x14ac:dyDescent="0.25">
      <c r="A2056" s="72">
        <v>28164</v>
      </c>
      <c r="B2056" s="70"/>
      <c r="C2056" s="70"/>
      <c r="D2056" s="70">
        <v>3944</v>
      </c>
      <c r="E2056" s="70">
        <v>3532.5065000000004</v>
      </c>
      <c r="F2056" s="70"/>
      <c r="G2056" s="70"/>
      <c r="H2056" s="70"/>
      <c r="I2056" s="70"/>
      <c r="J2056" s="70">
        <v>3944</v>
      </c>
      <c r="K2056" s="70">
        <v>3532.5065000000004</v>
      </c>
    </row>
    <row r="2057" spans="1:11" x14ac:dyDescent="0.25">
      <c r="A2057" s="72">
        <v>28178</v>
      </c>
      <c r="B2057" s="70">
        <v>52433</v>
      </c>
      <c r="C2057" s="70">
        <v>65225.379883000001</v>
      </c>
      <c r="D2057" s="70"/>
      <c r="E2057" s="70"/>
      <c r="F2057" s="70"/>
      <c r="G2057" s="70"/>
      <c r="H2057" s="70"/>
      <c r="I2057" s="70"/>
      <c r="J2057" s="70">
        <v>52433</v>
      </c>
      <c r="K2057" s="70">
        <v>65225.379883000001</v>
      </c>
    </row>
    <row r="2058" spans="1:11" x14ac:dyDescent="0.25">
      <c r="A2058" s="72">
        <v>28179</v>
      </c>
      <c r="B2058" s="70">
        <v>59645</v>
      </c>
      <c r="C2058" s="70">
        <v>56286.808106999997</v>
      </c>
      <c r="D2058" s="70"/>
      <c r="E2058" s="70"/>
      <c r="F2058" s="70"/>
      <c r="G2058" s="70"/>
      <c r="H2058" s="70"/>
      <c r="I2058" s="70"/>
      <c r="J2058" s="70">
        <v>59645</v>
      </c>
      <c r="K2058" s="70">
        <v>56286.808106999997</v>
      </c>
    </row>
    <row r="2059" spans="1:11" x14ac:dyDescent="0.25">
      <c r="A2059" s="72">
        <v>28181</v>
      </c>
      <c r="B2059" s="70"/>
      <c r="C2059" s="70"/>
      <c r="D2059" s="70">
        <v>12797</v>
      </c>
      <c r="E2059" s="70">
        <v>11257.765625</v>
      </c>
      <c r="F2059" s="70"/>
      <c r="G2059" s="70"/>
      <c r="H2059" s="70"/>
      <c r="I2059" s="70"/>
      <c r="J2059" s="70">
        <v>12797</v>
      </c>
      <c r="K2059" s="70">
        <v>11257.765625</v>
      </c>
    </row>
    <row r="2060" spans="1:11" x14ac:dyDescent="0.25">
      <c r="A2060" s="72">
        <v>28182</v>
      </c>
      <c r="B2060" s="70">
        <v>63692</v>
      </c>
      <c r="C2060" s="70">
        <v>53967.615234999997</v>
      </c>
      <c r="D2060" s="70"/>
      <c r="E2060" s="70"/>
      <c r="F2060" s="70"/>
      <c r="G2060" s="70"/>
      <c r="H2060" s="70"/>
      <c r="I2060" s="70"/>
      <c r="J2060" s="70">
        <v>63692</v>
      </c>
      <c r="K2060" s="70">
        <v>53967.615234999997</v>
      </c>
    </row>
    <row r="2061" spans="1:11" x14ac:dyDescent="0.25">
      <c r="A2061" s="72">
        <v>28183</v>
      </c>
      <c r="B2061" s="70"/>
      <c r="C2061" s="70"/>
      <c r="D2061" s="70">
        <v>3300</v>
      </c>
      <c r="E2061" s="70">
        <v>2460.6184079999998</v>
      </c>
      <c r="F2061" s="70"/>
      <c r="G2061" s="70"/>
      <c r="H2061" s="70"/>
      <c r="I2061" s="70"/>
      <c r="J2061" s="70">
        <v>3300</v>
      </c>
      <c r="K2061" s="70">
        <v>2460.6184079999998</v>
      </c>
    </row>
    <row r="2062" spans="1:11" x14ac:dyDescent="0.25">
      <c r="A2062" s="72">
        <v>28184</v>
      </c>
      <c r="B2062" s="70">
        <v>58421</v>
      </c>
      <c r="C2062" s="70">
        <v>45584.899659000002</v>
      </c>
      <c r="D2062" s="70"/>
      <c r="E2062" s="70"/>
      <c r="F2062" s="70"/>
      <c r="G2062" s="70"/>
      <c r="H2062" s="70"/>
      <c r="I2062" s="70"/>
      <c r="J2062" s="70">
        <v>58421</v>
      </c>
      <c r="K2062" s="70">
        <v>45584.899659000002</v>
      </c>
    </row>
    <row r="2063" spans="1:11" x14ac:dyDescent="0.25">
      <c r="A2063" s="72">
        <v>28186</v>
      </c>
      <c r="B2063" s="70">
        <v>61008</v>
      </c>
      <c r="C2063" s="70">
        <v>48349.313232</v>
      </c>
      <c r="D2063" s="70"/>
      <c r="E2063" s="70"/>
      <c r="F2063" s="70"/>
      <c r="G2063" s="70"/>
      <c r="H2063" s="70"/>
      <c r="I2063" s="70"/>
      <c r="J2063" s="70">
        <v>61008</v>
      </c>
      <c r="K2063" s="70">
        <v>48349.313232</v>
      </c>
    </row>
    <row r="2064" spans="1:11" x14ac:dyDescent="0.25">
      <c r="A2064" s="72">
        <v>28188</v>
      </c>
      <c r="B2064" s="70">
        <v>66615</v>
      </c>
      <c r="C2064" s="70">
        <v>56428.235352000003</v>
      </c>
      <c r="D2064" s="70"/>
      <c r="E2064" s="70"/>
      <c r="F2064" s="70"/>
      <c r="G2064" s="70"/>
      <c r="H2064" s="70"/>
      <c r="I2064" s="70"/>
      <c r="J2064" s="70">
        <v>66615</v>
      </c>
      <c r="K2064" s="70">
        <v>56428.235352000003</v>
      </c>
    </row>
    <row r="2065" spans="1:11" x14ac:dyDescent="0.25">
      <c r="A2065" s="72">
        <v>28189</v>
      </c>
      <c r="B2065" s="70"/>
      <c r="C2065" s="70"/>
      <c r="D2065" s="70">
        <v>21963</v>
      </c>
      <c r="E2065" s="70">
        <v>18572.164063</v>
      </c>
      <c r="F2065" s="70"/>
      <c r="G2065" s="70"/>
      <c r="H2065" s="70"/>
      <c r="I2065" s="70"/>
      <c r="J2065" s="70">
        <v>21963</v>
      </c>
      <c r="K2065" s="70">
        <v>18572.164063</v>
      </c>
    </row>
    <row r="2066" spans="1:11" x14ac:dyDescent="0.25">
      <c r="A2066" s="72">
        <v>28193</v>
      </c>
      <c r="B2066" s="70">
        <v>44272</v>
      </c>
      <c r="C2066" s="70">
        <v>37856.069823999998</v>
      </c>
      <c r="D2066" s="70"/>
      <c r="E2066" s="70"/>
      <c r="F2066" s="70"/>
      <c r="G2066" s="70"/>
      <c r="H2066" s="70"/>
      <c r="I2066" s="70"/>
      <c r="J2066" s="70">
        <v>44272</v>
      </c>
      <c r="K2066" s="70">
        <v>37856.069823999998</v>
      </c>
    </row>
    <row r="2067" spans="1:11" x14ac:dyDescent="0.25">
      <c r="A2067" s="72">
        <v>28195</v>
      </c>
      <c r="B2067" s="70">
        <v>50634</v>
      </c>
      <c r="C2067" s="70">
        <v>44173.334961</v>
      </c>
      <c r="D2067" s="70"/>
      <c r="E2067" s="70"/>
      <c r="F2067" s="70"/>
      <c r="G2067" s="70"/>
      <c r="H2067" s="70"/>
      <c r="I2067" s="70"/>
      <c r="J2067" s="70">
        <v>50634</v>
      </c>
      <c r="K2067" s="70">
        <v>44173.334961</v>
      </c>
    </row>
    <row r="2068" spans="1:11" x14ac:dyDescent="0.25">
      <c r="A2068" s="72">
        <v>28197</v>
      </c>
      <c r="B2068" s="70">
        <v>50634</v>
      </c>
      <c r="C2068" s="70">
        <v>44173.334961</v>
      </c>
      <c r="D2068" s="70"/>
      <c r="E2068" s="70"/>
      <c r="F2068" s="70"/>
      <c r="G2068" s="70"/>
      <c r="H2068" s="70"/>
      <c r="I2068" s="70"/>
      <c r="J2068" s="70">
        <v>50634</v>
      </c>
      <c r="K2068" s="70">
        <v>44173.334961</v>
      </c>
    </row>
    <row r="2069" spans="1:11" x14ac:dyDescent="0.25">
      <c r="A2069" s="72">
        <v>28199</v>
      </c>
      <c r="B2069" s="70">
        <v>48429</v>
      </c>
      <c r="C2069" s="70">
        <v>40479.989379999999</v>
      </c>
      <c r="D2069" s="70"/>
      <c r="E2069" s="70"/>
      <c r="F2069" s="70"/>
      <c r="G2069" s="70"/>
      <c r="H2069" s="70"/>
      <c r="I2069" s="70"/>
      <c r="J2069" s="70">
        <v>48429</v>
      </c>
      <c r="K2069" s="70">
        <v>40479.989379999999</v>
      </c>
    </row>
    <row r="2070" spans="1:11" x14ac:dyDescent="0.25">
      <c r="A2070" s="72">
        <v>28200</v>
      </c>
      <c r="B2070" s="70">
        <v>39155</v>
      </c>
      <c r="C2070" s="70">
        <v>34975.858154000001</v>
      </c>
      <c r="D2070" s="70"/>
      <c r="E2070" s="70"/>
      <c r="F2070" s="70"/>
      <c r="G2070" s="70"/>
      <c r="H2070" s="70"/>
      <c r="I2070" s="70"/>
      <c r="J2070" s="70">
        <v>39155</v>
      </c>
      <c r="K2070" s="70">
        <v>34975.858154000001</v>
      </c>
    </row>
    <row r="2071" spans="1:11" x14ac:dyDescent="0.25">
      <c r="A2071" s="72">
        <v>28203</v>
      </c>
      <c r="B2071" s="70">
        <v>30683</v>
      </c>
      <c r="C2071" s="70">
        <v>26883.938292000003</v>
      </c>
      <c r="D2071" s="70"/>
      <c r="E2071" s="70"/>
      <c r="F2071" s="70"/>
      <c r="G2071" s="70"/>
      <c r="H2071" s="70"/>
      <c r="I2071" s="70"/>
      <c r="J2071" s="70">
        <v>30683</v>
      </c>
      <c r="K2071" s="70">
        <v>26883.938292000003</v>
      </c>
    </row>
    <row r="2072" spans="1:11" x14ac:dyDescent="0.25">
      <c r="A2072" s="72">
        <v>28204</v>
      </c>
      <c r="B2072" s="70"/>
      <c r="C2072" s="70"/>
      <c r="D2072" s="70">
        <v>12799</v>
      </c>
      <c r="E2072" s="70">
        <v>729.318263</v>
      </c>
      <c r="F2072" s="70"/>
      <c r="G2072" s="70"/>
      <c r="H2072" s="70"/>
      <c r="I2072" s="70"/>
      <c r="J2072" s="70">
        <v>12799</v>
      </c>
      <c r="K2072" s="70">
        <v>729.318263</v>
      </c>
    </row>
    <row r="2073" spans="1:11" x14ac:dyDescent="0.25">
      <c r="A2073" s="72">
        <v>28206</v>
      </c>
      <c r="B2073" s="70">
        <v>36597</v>
      </c>
      <c r="C2073" s="70">
        <v>29259.247315000001</v>
      </c>
      <c r="D2073" s="70"/>
      <c r="E2073" s="70"/>
      <c r="F2073" s="70"/>
      <c r="G2073" s="70"/>
      <c r="H2073" s="70"/>
      <c r="I2073" s="70"/>
      <c r="J2073" s="70">
        <v>36597</v>
      </c>
      <c r="K2073" s="70">
        <v>29259.247315000001</v>
      </c>
    </row>
    <row r="2074" spans="1:11" x14ac:dyDescent="0.25">
      <c r="A2074" s="72">
        <v>28207</v>
      </c>
      <c r="B2074" s="70"/>
      <c r="C2074" s="70"/>
      <c r="D2074" s="70">
        <v>5685</v>
      </c>
      <c r="E2074" s="70">
        <v>4900.7172230000006</v>
      </c>
      <c r="F2074" s="70"/>
      <c r="G2074" s="70"/>
      <c r="H2074" s="70"/>
      <c r="I2074" s="70"/>
      <c r="J2074" s="70">
        <v>5685</v>
      </c>
      <c r="K2074" s="70">
        <v>4900.7172230000006</v>
      </c>
    </row>
    <row r="2075" spans="1:11" x14ac:dyDescent="0.25">
      <c r="A2075" s="72">
        <v>28208</v>
      </c>
      <c r="B2075" s="70">
        <v>37191</v>
      </c>
      <c r="C2075" s="70">
        <v>27532.610169</v>
      </c>
      <c r="D2075" s="70"/>
      <c r="E2075" s="70"/>
      <c r="F2075" s="70"/>
      <c r="G2075" s="70"/>
      <c r="H2075" s="70"/>
      <c r="I2075" s="70"/>
      <c r="J2075" s="70">
        <v>37191</v>
      </c>
      <c r="K2075" s="70">
        <v>27532.610169</v>
      </c>
    </row>
    <row r="2076" spans="1:11" x14ac:dyDescent="0.25">
      <c r="A2076" s="72">
        <v>28211</v>
      </c>
      <c r="B2076" s="70">
        <v>25195</v>
      </c>
      <c r="C2076" s="70">
        <v>21847.191284999997</v>
      </c>
      <c r="D2076" s="70"/>
      <c r="E2076" s="70"/>
      <c r="F2076" s="70"/>
      <c r="G2076" s="70"/>
      <c r="H2076" s="70"/>
      <c r="I2076" s="70"/>
      <c r="J2076" s="70">
        <v>25195</v>
      </c>
      <c r="K2076" s="70">
        <v>21847.191284999997</v>
      </c>
    </row>
    <row r="2077" spans="1:11" x14ac:dyDescent="0.25">
      <c r="A2077" s="72">
        <v>28212</v>
      </c>
      <c r="B2077" s="70"/>
      <c r="C2077" s="70"/>
      <c r="D2077" s="70">
        <v>3711</v>
      </c>
      <c r="E2077" s="70">
        <v>5518.8510129999995</v>
      </c>
      <c r="F2077" s="70"/>
      <c r="G2077" s="70"/>
      <c r="H2077" s="70"/>
      <c r="I2077" s="70"/>
      <c r="J2077" s="70">
        <v>3711</v>
      </c>
      <c r="K2077" s="70">
        <v>5518.8510129999995</v>
      </c>
    </row>
    <row r="2078" spans="1:11" x14ac:dyDescent="0.25">
      <c r="A2078" s="72">
        <v>28214</v>
      </c>
      <c r="B2078" s="70">
        <v>27524</v>
      </c>
      <c r="C2078" s="70">
        <v>26826.903564000004</v>
      </c>
      <c r="D2078" s="70"/>
      <c r="E2078" s="70"/>
      <c r="F2078" s="70"/>
      <c r="G2078" s="70"/>
      <c r="H2078" s="70"/>
      <c r="I2078" s="70"/>
      <c r="J2078" s="70">
        <v>27524</v>
      </c>
      <c r="K2078" s="70">
        <v>26826.903564000004</v>
      </c>
    </row>
    <row r="2079" spans="1:11" x14ac:dyDescent="0.25">
      <c r="A2079" s="72">
        <v>28215</v>
      </c>
      <c r="B2079" s="70">
        <v>29297</v>
      </c>
      <c r="C2079" s="70">
        <v>27366.041749</v>
      </c>
      <c r="D2079" s="70"/>
      <c r="E2079" s="70"/>
      <c r="F2079" s="70"/>
      <c r="G2079" s="70"/>
      <c r="H2079" s="70"/>
      <c r="I2079" s="70"/>
      <c r="J2079" s="70">
        <v>29297</v>
      </c>
      <c r="K2079" s="70">
        <v>27366.041749</v>
      </c>
    </row>
    <row r="2080" spans="1:11" x14ac:dyDescent="0.25">
      <c r="A2080" s="72">
        <v>28216</v>
      </c>
      <c r="B2080" s="70">
        <v>29209</v>
      </c>
      <c r="C2080" s="70">
        <v>26998.320923000003</v>
      </c>
      <c r="D2080" s="70"/>
      <c r="E2080" s="70"/>
      <c r="F2080" s="70"/>
      <c r="G2080" s="70"/>
      <c r="H2080" s="70"/>
      <c r="I2080" s="70"/>
      <c r="J2080" s="70">
        <v>29209</v>
      </c>
      <c r="K2080" s="70">
        <v>26998.320923000003</v>
      </c>
    </row>
    <row r="2081" spans="1:11" x14ac:dyDescent="0.25">
      <c r="A2081" s="72">
        <v>28254</v>
      </c>
      <c r="B2081" s="70">
        <v>10533</v>
      </c>
      <c r="C2081" s="70">
        <v>9434.932189000001</v>
      </c>
      <c r="D2081" s="70"/>
      <c r="E2081" s="70"/>
      <c r="F2081" s="70"/>
      <c r="G2081" s="70"/>
      <c r="H2081" s="70"/>
      <c r="I2081" s="70"/>
      <c r="J2081" s="70">
        <v>10533</v>
      </c>
      <c r="K2081" s="70">
        <v>9434.932189000001</v>
      </c>
    </row>
    <row r="2082" spans="1:11" x14ac:dyDescent="0.25">
      <c r="A2082" s="72">
        <v>28269</v>
      </c>
      <c r="B2082" s="70">
        <v>8499</v>
      </c>
      <c r="C2082" s="70">
        <v>7189.8515020000004</v>
      </c>
      <c r="D2082" s="70"/>
      <c r="E2082" s="70"/>
      <c r="F2082" s="70"/>
      <c r="G2082" s="70"/>
      <c r="H2082" s="70"/>
      <c r="I2082" s="70"/>
      <c r="J2082" s="70">
        <v>8499</v>
      </c>
      <c r="K2082" s="70">
        <v>7189.8515020000004</v>
      </c>
    </row>
    <row r="2083" spans="1:11" x14ac:dyDescent="0.25">
      <c r="A2083" s="72">
        <v>28270</v>
      </c>
      <c r="B2083" s="70">
        <v>8138</v>
      </c>
      <c r="C2083" s="70">
        <v>7030.3587029999999</v>
      </c>
      <c r="D2083" s="70"/>
      <c r="E2083" s="70"/>
      <c r="F2083" s="70"/>
      <c r="G2083" s="70"/>
      <c r="H2083" s="70"/>
      <c r="I2083" s="70"/>
      <c r="J2083" s="70">
        <v>8138</v>
      </c>
      <c r="K2083" s="70">
        <v>7030.3587029999999</v>
      </c>
    </row>
    <row r="2084" spans="1:11" x14ac:dyDescent="0.25">
      <c r="A2084" s="72">
        <v>28276</v>
      </c>
      <c r="B2084" s="70">
        <v>37442</v>
      </c>
      <c r="C2084" s="70">
        <v>30754.473693999997</v>
      </c>
      <c r="D2084" s="70"/>
      <c r="E2084" s="70"/>
      <c r="F2084" s="70"/>
      <c r="G2084" s="70"/>
      <c r="H2084" s="70"/>
      <c r="I2084" s="70"/>
      <c r="J2084" s="70">
        <v>37442</v>
      </c>
      <c r="K2084" s="70">
        <v>30754.473693999997</v>
      </c>
    </row>
    <row r="2085" spans="1:11" x14ac:dyDescent="0.25">
      <c r="A2085" s="72">
        <v>28279</v>
      </c>
      <c r="B2085" s="70">
        <v>36501</v>
      </c>
      <c r="C2085" s="70">
        <v>34733.043335000002</v>
      </c>
      <c r="D2085" s="70"/>
      <c r="E2085" s="70"/>
      <c r="F2085" s="70"/>
      <c r="G2085" s="70"/>
      <c r="H2085" s="70"/>
      <c r="I2085" s="70"/>
      <c r="J2085" s="70">
        <v>36501</v>
      </c>
      <c r="K2085" s="70">
        <v>34733.043335000002</v>
      </c>
    </row>
    <row r="2086" spans="1:11" x14ac:dyDescent="0.25">
      <c r="A2086" s="72">
        <v>28280</v>
      </c>
      <c r="B2086" s="70">
        <v>43400</v>
      </c>
      <c r="C2086" s="70">
        <v>41379.889770000002</v>
      </c>
      <c r="D2086" s="70"/>
      <c r="E2086" s="70"/>
      <c r="F2086" s="70"/>
      <c r="G2086" s="70"/>
      <c r="H2086" s="70"/>
      <c r="I2086" s="70"/>
      <c r="J2086" s="70">
        <v>43400</v>
      </c>
      <c r="K2086" s="70">
        <v>41379.889770000002</v>
      </c>
    </row>
    <row r="2087" spans="1:11" x14ac:dyDescent="0.25">
      <c r="A2087" s="72">
        <v>28281</v>
      </c>
      <c r="B2087" s="70">
        <v>44693</v>
      </c>
      <c r="C2087" s="70">
        <v>38868.621827000003</v>
      </c>
      <c r="D2087" s="70"/>
      <c r="E2087" s="70"/>
      <c r="F2087" s="70"/>
      <c r="G2087" s="70"/>
      <c r="H2087" s="70"/>
      <c r="I2087" s="70"/>
      <c r="J2087" s="70">
        <v>44693</v>
      </c>
      <c r="K2087" s="70">
        <v>38868.621827000003</v>
      </c>
    </row>
    <row r="2088" spans="1:11" x14ac:dyDescent="0.25">
      <c r="A2088" s="72">
        <v>28304</v>
      </c>
      <c r="B2088" s="70"/>
      <c r="C2088" s="70"/>
      <c r="D2088" s="70">
        <v>11519</v>
      </c>
      <c r="E2088" s="70">
        <v>9559.3543250000002</v>
      </c>
      <c r="F2088" s="70"/>
      <c r="G2088" s="70"/>
      <c r="H2088" s="70"/>
      <c r="I2088" s="70"/>
      <c r="J2088" s="70">
        <v>11519</v>
      </c>
      <c r="K2088" s="70">
        <v>9559.3543250000002</v>
      </c>
    </row>
    <row r="2089" spans="1:11" x14ac:dyDescent="0.25">
      <c r="A2089" s="72">
        <v>28306</v>
      </c>
      <c r="B2089" s="70"/>
      <c r="C2089" s="70"/>
      <c r="D2089" s="70">
        <v>6286</v>
      </c>
      <c r="E2089" s="70">
        <v>6642.343108</v>
      </c>
      <c r="F2089" s="70"/>
      <c r="G2089" s="70"/>
      <c r="H2089" s="70"/>
      <c r="I2089" s="70"/>
      <c r="J2089" s="70">
        <v>6286</v>
      </c>
      <c r="K2089" s="70">
        <v>6642.343108</v>
      </c>
    </row>
    <row r="2090" spans="1:11" x14ac:dyDescent="0.25">
      <c r="A2090" s="72">
        <v>28307</v>
      </c>
      <c r="B2090" s="70"/>
      <c r="C2090" s="70"/>
      <c r="D2090" s="70">
        <v>16462</v>
      </c>
      <c r="E2090" s="70">
        <v>4969.1030650000002</v>
      </c>
      <c r="F2090" s="70"/>
      <c r="G2090" s="70"/>
      <c r="H2090" s="70"/>
      <c r="I2090" s="70"/>
      <c r="J2090" s="70">
        <v>16462</v>
      </c>
      <c r="K2090" s="70">
        <v>4969.1030650000002</v>
      </c>
    </row>
    <row r="2091" spans="1:11" x14ac:dyDescent="0.25">
      <c r="A2091" s="72">
        <v>28309</v>
      </c>
      <c r="B2091" s="70"/>
      <c r="C2091" s="70"/>
      <c r="D2091" s="70">
        <v>9412</v>
      </c>
      <c r="E2091" s="70">
        <v>9373.1029500000004</v>
      </c>
      <c r="F2091" s="70"/>
      <c r="G2091" s="70"/>
      <c r="H2091" s="70"/>
      <c r="I2091" s="70"/>
      <c r="J2091" s="70">
        <v>9412</v>
      </c>
      <c r="K2091" s="70">
        <v>9373.1029500000004</v>
      </c>
    </row>
    <row r="2092" spans="1:11" x14ac:dyDescent="0.25">
      <c r="A2092" s="72">
        <v>28318</v>
      </c>
      <c r="B2092" s="70"/>
      <c r="C2092" s="70"/>
      <c r="D2092" s="70">
        <v>4501</v>
      </c>
      <c r="E2092" s="70">
        <v>4503.1595299999999</v>
      </c>
      <c r="F2092" s="70"/>
      <c r="G2092" s="70"/>
      <c r="H2092" s="70"/>
      <c r="I2092" s="70"/>
      <c r="J2092" s="70">
        <v>4501</v>
      </c>
      <c r="K2092" s="70">
        <v>4503.1595299999999</v>
      </c>
    </row>
    <row r="2093" spans="1:11" x14ac:dyDescent="0.25">
      <c r="A2093" s="72">
        <v>28319</v>
      </c>
      <c r="B2093" s="70"/>
      <c r="C2093" s="70"/>
      <c r="D2093" s="70">
        <v>3117</v>
      </c>
      <c r="E2093" s="70">
        <v>4786.8938740000003</v>
      </c>
      <c r="F2093" s="70"/>
      <c r="G2093" s="70"/>
      <c r="H2093" s="70"/>
      <c r="I2093" s="70"/>
      <c r="J2093" s="70">
        <v>3117</v>
      </c>
      <c r="K2093" s="70">
        <v>4786.8938740000003</v>
      </c>
    </row>
    <row r="2094" spans="1:11" x14ac:dyDescent="0.25">
      <c r="A2094" s="72">
        <v>28323</v>
      </c>
      <c r="B2094" s="70"/>
      <c r="C2094" s="70"/>
      <c r="D2094" s="70">
        <v>7283</v>
      </c>
      <c r="E2094" s="70">
        <v>5562.0118409999995</v>
      </c>
      <c r="F2094" s="70"/>
      <c r="G2094" s="70"/>
      <c r="H2094" s="70"/>
      <c r="I2094" s="70"/>
      <c r="J2094" s="70">
        <v>7283</v>
      </c>
      <c r="K2094" s="70">
        <v>5562.0118409999995</v>
      </c>
    </row>
    <row r="2095" spans="1:11" x14ac:dyDescent="0.25">
      <c r="A2095" s="72">
        <v>28326</v>
      </c>
      <c r="B2095" s="70"/>
      <c r="C2095" s="70"/>
      <c r="D2095" s="70">
        <v>13719</v>
      </c>
      <c r="E2095" s="70">
        <v>10891.181931000001</v>
      </c>
      <c r="F2095" s="70"/>
      <c r="G2095" s="70"/>
      <c r="H2095" s="70"/>
      <c r="I2095" s="70"/>
      <c r="J2095" s="70">
        <v>13719</v>
      </c>
      <c r="K2095" s="70">
        <v>10891.181931000001</v>
      </c>
    </row>
    <row r="2096" spans="1:11" x14ac:dyDescent="0.25">
      <c r="A2096" s="72">
        <v>28328</v>
      </c>
      <c r="B2096" s="70"/>
      <c r="C2096" s="70"/>
      <c r="D2096" s="70">
        <v>13056</v>
      </c>
      <c r="E2096" s="70">
        <v>13330.713715</v>
      </c>
      <c r="F2096" s="70"/>
      <c r="G2096" s="70"/>
      <c r="H2096" s="70"/>
      <c r="I2096" s="70"/>
      <c r="J2096" s="70">
        <v>13056</v>
      </c>
      <c r="K2096" s="70">
        <v>13330.713715</v>
      </c>
    </row>
    <row r="2097" spans="1:11" x14ac:dyDescent="0.25">
      <c r="A2097" s="72">
        <v>28335</v>
      </c>
      <c r="B2097" s="70"/>
      <c r="C2097" s="70"/>
      <c r="D2097" s="70">
        <v>8123</v>
      </c>
      <c r="E2097" s="70">
        <v>8632.2579040000001</v>
      </c>
      <c r="F2097" s="70"/>
      <c r="G2097" s="70"/>
      <c r="H2097" s="70"/>
      <c r="I2097" s="70"/>
      <c r="J2097" s="70">
        <v>8123</v>
      </c>
      <c r="K2097" s="70">
        <v>8632.2579040000001</v>
      </c>
    </row>
    <row r="2098" spans="1:11" x14ac:dyDescent="0.25">
      <c r="A2098" s="72">
        <v>28345</v>
      </c>
      <c r="B2098" s="70"/>
      <c r="C2098" s="70"/>
      <c r="D2098" s="70">
        <v>20598</v>
      </c>
      <c r="E2098" s="70">
        <v>15141.016846</v>
      </c>
      <c r="F2098" s="70"/>
      <c r="G2098" s="70"/>
      <c r="H2098" s="70"/>
      <c r="I2098" s="70"/>
      <c r="J2098" s="70">
        <v>20598</v>
      </c>
      <c r="K2098" s="70">
        <v>15141.016846</v>
      </c>
    </row>
    <row r="2099" spans="1:11" x14ac:dyDescent="0.25">
      <c r="A2099" s="72">
        <v>28373</v>
      </c>
      <c r="B2099" s="70"/>
      <c r="C2099" s="70"/>
      <c r="D2099" s="70">
        <v>6406</v>
      </c>
      <c r="E2099" s="70">
        <v>10614.738616999999</v>
      </c>
      <c r="F2099" s="70"/>
      <c r="G2099" s="70"/>
      <c r="H2099" s="70"/>
      <c r="I2099" s="70"/>
      <c r="J2099" s="70">
        <v>6406</v>
      </c>
      <c r="K2099" s="70">
        <v>10614.738616999999</v>
      </c>
    </row>
    <row r="2100" spans="1:11" x14ac:dyDescent="0.25">
      <c r="A2100" s="72">
        <v>28379</v>
      </c>
      <c r="B2100" s="70">
        <v>46366</v>
      </c>
      <c r="C2100" s="70">
        <v>39840.141601999996</v>
      </c>
      <c r="D2100" s="70"/>
      <c r="E2100" s="70"/>
      <c r="F2100" s="70"/>
      <c r="G2100" s="70"/>
      <c r="H2100" s="70"/>
      <c r="I2100" s="70"/>
      <c r="J2100" s="70">
        <v>46366</v>
      </c>
      <c r="K2100" s="70">
        <v>39840.141601999996</v>
      </c>
    </row>
    <row r="2101" spans="1:11" x14ac:dyDescent="0.25">
      <c r="A2101" s="72">
        <v>28380</v>
      </c>
      <c r="B2101" s="70">
        <v>40350</v>
      </c>
      <c r="C2101" s="70">
        <v>37418.336180999999</v>
      </c>
      <c r="D2101" s="70"/>
      <c r="E2101" s="70"/>
      <c r="F2101" s="70"/>
      <c r="G2101" s="70"/>
      <c r="H2101" s="70"/>
      <c r="I2101" s="70"/>
      <c r="J2101" s="70">
        <v>40350</v>
      </c>
      <c r="K2101" s="70">
        <v>37418.336180999999</v>
      </c>
    </row>
    <row r="2102" spans="1:11" x14ac:dyDescent="0.25">
      <c r="A2102" s="72">
        <v>28390</v>
      </c>
      <c r="B2102" s="70">
        <v>78729</v>
      </c>
      <c r="C2102" s="70">
        <v>83740.163331000003</v>
      </c>
      <c r="D2102" s="70"/>
      <c r="E2102" s="70"/>
      <c r="F2102" s="70"/>
      <c r="G2102" s="70"/>
      <c r="H2102" s="70"/>
      <c r="I2102" s="70"/>
      <c r="J2102" s="70">
        <v>78729</v>
      </c>
      <c r="K2102" s="70">
        <v>83740.163331000003</v>
      </c>
    </row>
    <row r="2103" spans="1:11" x14ac:dyDescent="0.25">
      <c r="A2103" s="72">
        <v>28395</v>
      </c>
      <c r="B2103" s="70"/>
      <c r="C2103" s="70"/>
      <c r="D2103" s="70">
        <v>5315</v>
      </c>
      <c r="E2103" s="70">
        <v>5697.8489009999994</v>
      </c>
      <c r="F2103" s="70"/>
      <c r="G2103" s="70"/>
      <c r="H2103" s="70"/>
      <c r="I2103" s="70"/>
      <c r="J2103" s="70">
        <v>5315</v>
      </c>
      <c r="K2103" s="70">
        <v>5697.8489009999994</v>
      </c>
    </row>
    <row r="2104" spans="1:11" x14ac:dyDescent="0.25">
      <c r="A2104" s="72">
        <v>28396</v>
      </c>
      <c r="B2104" s="70">
        <v>57307</v>
      </c>
      <c r="C2104" s="70">
        <v>53854.957519000003</v>
      </c>
      <c r="D2104" s="70"/>
      <c r="E2104" s="70"/>
      <c r="F2104" s="70"/>
      <c r="G2104" s="70"/>
      <c r="H2104" s="70"/>
      <c r="I2104" s="70"/>
      <c r="J2104" s="70">
        <v>57307</v>
      </c>
      <c r="K2104" s="70">
        <v>53854.957519000003</v>
      </c>
    </row>
    <row r="2105" spans="1:11" x14ac:dyDescent="0.25">
      <c r="A2105" s="72">
        <v>28397</v>
      </c>
      <c r="B2105" s="70">
        <v>90731</v>
      </c>
      <c r="C2105" s="70">
        <v>80480.568849000003</v>
      </c>
      <c r="D2105" s="70"/>
      <c r="E2105" s="70"/>
      <c r="F2105" s="70"/>
      <c r="G2105" s="70"/>
      <c r="H2105" s="70"/>
      <c r="I2105" s="70"/>
      <c r="J2105" s="70">
        <v>90731</v>
      </c>
      <c r="K2105" s="70">
        <v>80480.568849000003</v>
      </c>
    </row>
    <row r="2106" spans="1:11" x14ac:dyDescent="0.25">
      <c r="A2106" s="72">
        <v>28417</v>
      </c>
      <c r="B2106" s="70">
        <v>69122</v>
      </c>
      <c r="C2106" s="70">
        <v>71087.661376000004</v>
      </c>
      <c r="D2106" s="70"/>
      <c r="E2106" s="70"/>
      <c r="F2106" s="70"/>
      <c r="G2106" s="70"/>
      <c r="H2106" s="70"/>
      <c r="I2106" s="70"/>
      <c r="J2106" s="70">
        <v>69122</v>
      </c>
      <c r="K2106" s="70">
        <v>71087.661376000004</v>
      </c>
    </row>
    <row r="2107" spans="1:11" x14ac:dyDescent="0.25">
      <c r="A2107" s="72">
        <v>28441</v>
      </c>
      <c r="B2107" s="70"/>
      <c r="C2107" s="70"/>
      <c r="D2107" s="70">
        <v>17773</v>
      </c>
      <c r="E2107" s="70">
        <v>14867.319579999999</v>
      </c>
      <c r="F2107" s="70"/>
      <c r="G2107" s="70"/>
      <c r="H2107" s="70"/>
      <c r="I2107" s="70"/>
      <c r="J2107" s="70">
        <v>17773</v>
      </c>
      <c r="K2107" s="70">
        <v>14867.319579999999</v>
      </c>
    </row>
    <row r="2108" spans="1:11" x14ac:dyDescent="0.25">
      <c r="A2108" s="72">
        <v>28444</v>
      </c>
      <c r="B2108" s="70"/>
      <c r="C2108" s="70"/>
      <c r="D2108" s="70">
        <v>18393</v>
      </c>
      <c r="E2108" s="70">
        <v>14324.437195</v>
      </c>
      <c r="F2108" s="70"/>
      <c r="G2108" s="70"/>
      <c r="H2108" s="70"/>
      <c r="I2108" s="70"/>
      <c r="J2108" s="70">
        <v>18393</v>
      </c>
      <c r="K2108" s="70">
        <v>14324.437195</v>
      </c>
    </row>
    <row r="2109" spans="1:11" x14ac:dyDescent="0.25">
      <c r="A2109" s="72">
        <v>28448</v>
      </c>
      <c r="B2109" s="70"/>
      <c r="C2109" s="70"/>
      <c r="D2109" s="70">
        <v>8953</v>
      </c>
      <c r="E2109" s="70">
        <v>12033.235457999999</v>
      </c>
      <c r="F2109" s="70"/>
      <c r="G2109" s="70"/>
      <c r="H2109" s="70"/>
      <c r="I2109" s="70"/>
      <c r="J2109" s="70">
        <v>8953</v>
      </c>
      <c r="K2109" s="70">
        <v>12033.235457999999</v>
      </c>
    </row>
    <row r="2110" spans="1:11" x14ac:dyDescent="0.25">
      <c r="A2110" s="72">
        <v>28455</v>
      </c>
      <c r="B2110" s="70">
        <v>25624</v>
      </c>
      <c r="C2110" s="70">
        <v>26756.490478000003</v>
      </c>
      <c r="D2110" s="70"/>
      <c r="E2110" s="70"/>
      <c r="F2110" s="70"/>
      <c r="G2110" s="70"/>
      <c r="H2110" s="70"/>
      <c r="I2110" s="70"/>
      <c r="J2110" s="70">
        <v>25624</v>
      </c>
      <c r="K2110" s="70">
        <v>26756.490478000003</v>
      </c>
    </row>
    <row r="2111" spans="1:11" x14ac:dyDescent="0.25">
      <c r="A2111" s="72">
        <v>28466</v>
      </c>
      <c r="B2111" s="70">
        <v>45772</v>
      </c>
      <c r="C2111" s="70">
        <v>31927.505736999999</v>
      </c>
      <c r="D2111" s="70"/>
      <c r="E2111" s="70"/>
      <c r="F2111" s="70"/>
      <c r="G2111" s="70"/>
      <c r="H2111" s="70"/>
      <c r="I2111" s="70"/>
      <c r="J2111" s="70">
        <v>45772</v>
      </c>
      <c r="K2111" s="70">
        <v>31927.505736999999</v>
      </c>
    </row>
    <row r="2112" spans="1:11" x14ac:dyDescent="0.25">
      <c r="A2112" s="72">
        <v>28475</v>
      </c>
      <c r="B2112" s="70"/>
      <c r="C2112" s="70"/>
      <c r="D2112" s="70">
        <v>14551</v>
      </c>
      <c r="E2112" s="70">
        <v>10737.340544000001</v>
      </c>
      <c r="F2112" s="70"/>
      <c r="G2112" s="70"/>
      <c r="H2112" s="70"/>
      <c r="I2112" s="70"/>
      <c r="J2112" s="70">
        <v>14551</v>
      </c>
      <c r="K2112" s="70">
        <v>10737.340544000001</v>
      </c>
    </row>
    <row r="2113" spans="1:11" x14ac:dyDescent="0.25">
      <c r="A2113" s="72">
        <v>28482</v>
      </c>
      <c r="B2113" s="70"/>
      <c r="C2113" s="70"/>
      <c r="D2113" s="70">
        <v>6572</v>
      </c>
      <c r="E2113" s="70">
        <v>5280.0659319999995</v>
      </c>
      <c r="F2113" s="70"/>
      <c r="G2113" s="70"/>
      <c r="H2113" s="70"/>
      <c r="I2113" s="70"/>
      <c r="J2113" s="70">
        <v>6572</v>
      </c>
      <c r="K2113" s="70">
        <v>5280.0659319999995</v>
      </c>
    </row>
    <row r="2114" spans="1:11" x14ac:dyDescent="0.25">
      <c r="A2114" s="72">
        <v>28483</v>
      </c>
      <c r="B2114" s="70"/>
      <c r="C2114" s="70"/>
      <c r="D2114" s="70">
        <v>10749</v>
      </c>
      <c r="E2114" s="70">
        <v>7156.1896360000001</v>
      </c>
      <c r="F2114" s="70"/>
      <c r="G2114" s="70"/>
      <c r="H2114" s="70"/>
      <c r="I2114" s="70"/>
      <c r="J2114" s="70">
        <v>10749</v>
      </c>
      <c r="K2114" s="70">
        <v>7156.1896360000001</v>
      </c>
    </row>
    <row r="2115" spans="1:11" x14ac:dyDescent="0.25">
      <c r="A2115" s="72">
        <v>28486</v>
      </c>
      <c r="B2115" s="70">
        <v>62454</v>
      </c>
      <c r="C2115" s="70">
        <v>59012.345948000002</v>
      </c>
      <c r="D2115" s="70"/>
      <c r="E2115" s="70"/>
      <c r="F2115" s="70"/>
      <c r="G2115" s="70"/>
      <c r="H2115" s="70"/>
      <c r="I2115" s="70"/>
      <c r="J2115" s="70">
        <v>62454</v>
      </c>
      <c r="K2115" s="70">
        <v>59012.345948000002</v>
      </c>
    </row>
    <row r="2116" spans="1:11" x14ac:dyDescent="0.25">
      <c r="A2116" s="72">
        <v>28489</v>
      </c>
      <c r="B2116" s="70"/>
      <c r="C2116" s="70"/>
      <c r="D2116" s="70">
        <v>3776</v>
      </c>
      <c r="E2116" s="70">
        <v>3008.000106</v>
      </c>
      <c r="F2116" s="70"/>
      <c r="G2116" s="70"/>
      <c r="H2116" s="70"/>
      <c r="I2116" s="70"/>
      <c r="J2116" s="70">
        <v>3776</v>
      </c>
      <c r="K2116" s="70">
        <v>3008.000106</v>
      </c>
    </row>
    <row r="2117" spans="1:11" x14ac:dyDescent="0.25">
      <c r="A2117" s="72">
        <v>28490</v>
      </c>
      <c r="B2117" s="70">
        <v>86225</v>
      </c>
      <c r="C2117" s="70">
        <v>85059.228514999995</v>
      </c>
      <c r="D2117" s="70"/>
      <c r="E2117" s="70"/>
      <c r="F2117" s="70"/>
      <c r="G2117" s="70"/>
      <c r="H2117" s="70"/>
      <c r="I2117" s="70"/>
      <c r="J2117" s="70">
        <v>86225</v>
      </c>
      <c r="K2117" s="70">
        <v>85059.228514999995</v>
      </c>
    </row>
    <row r="2118" spans="1:11" x14ac:dyDescent="0.25">
      <c r="A2118" s="72">
        <v>28493</v>
      </c>
      <c r="B2118" s="70">
        <v>81917</v>
      </c>
      <c r="C2118" s="70">
        <v>82051.222657000006</v>
      </c>
      <c r="D2118" s="70"/>
      <c r="E2118" s="70"/>
      <c r="F2118" s="70"/>
      <c r="G2118" s="70"/>
      <c r="H2118" s="70"/>
      <c r="I2118" s="70"/>
      <c r="J2118" s="70">
        <v>81917</v>
      </c>
      <c r="K2118" s="70">
        <v>82051.222657000006</v>
      </c>
    </row>
    <row r="2119" spans="1:11" x14ac:dyDescent="0.25">
      <c r="A2119" s="72">
        <v>28495</v>
      </c>
      <c r="B2119" s="70">
        <v>78485</v>
      </c>
      <c r="C2119" s="70">
        <v>77191.425292999993</v>
      </c>
      <c r="D2119" s="70"/>
      <c r="E2119" s="70"/>
      <c r="F2119" s="70"/>
      <c r="G2119" s="70"/>
      <c r="H2119" s="70"/>
      <c r="I2119" s="70"/>
      <c r="J2119" s="70">
        <v>78485</v>
      </c>
      <c r="K2119" s="70">
        <v>77191.425292999993</v>
      </c>
    </row>
    <row r="2120" spans="1:11" x14ac:dyDescent="0.25">
      <c r="A2120" s="72">
        <v>28497</v>
      </c>
      <c r="B2120" s="70"/>
      <c r="C2120" s="70"/>
      <c r="D2120" s="70">
        <v>10154</v>
      </c>
      <c r="E2120" s="70">
        <v>7579.6730960000004</v>
      </c>
      <c r="F2120" s="70"/>
      <c r="G2120" s="70"/>
      <c r="H2120" s="70"/>
      <c r="I2120" s="70"/>
      <c r="J2120" s="70">
        <v>10154</v>
      </c>
      <c r="K2120" s="70">
        <v>7579.6730960000004</v>
      </c>
    </row>
    <row r="2121" spans="1:11" x14ac:dyDescent="0.25">
      <c r="A2121" s="72">
        <v>28498</v>
      </c>
      <c r="B2121" s="70"/>
      <c r="C2121" s="70"/>
      <c r="D2121" s="70">
        <v>5190</v>
      </c>
      <c r="E2121" s="70">
        <v>3549.8660740000005</v>
      </c>
      <c r="F2121" s="70"/>
      <c r="G2121" s="70"/>
      <c r="H2121" s="70"/>
      <c r="I2121" s="70"/>
      <c r="J2121" s="70">
        <v>5190</v>
      </c>
      <c r="K2121" s="70">
        <v>3549.8660740000005</v>
      </c>
    </row>
    <row r="2122" spans="1:11" x14ac:dyDescent="0.25">
      <c r="A2122" s="72">
        <v>28506</v>
      </c>
      <c r="B2122" s="70"/>
      <c r="C2122" s="70"/>
      <c r="D2122" s="70">
        <v>1923</v>
      </c>
      <c r="E2122" s="70">
        <v>1601.1005719999998</v>
      </c>
      <c r="F2122" s="70"/>
      <c r="G2122" s="70"/>
      <c r="H2122" s="70"/>
      <c r="I2122" s="70"/>
      <c r="J2122" s="70">
        <v>1923</v>
      </c>
      <c r="K2122" s="70">
        <v>1601.1005719999998</v>
      </c>
    </row>
    <row r="2123" spans="1:11" x14ac:dyDescent="0.25">
      <c r="A2123" s="72">
        <v>28507</v>
      </c>
      <c r="B2123" s="70"/>
      <c r="C2123" s="70"/>
      <c r="D2123" s="70">
        <v>4569</v>
      </c>
      <c r="E2123" s="70">
        <v>4231.6031190000003</v>
      </c>
      <c r="F2123" s="70"/>
      <c r="G2123" s="70"/>
      <c r="H2123" s="70"/>
      <c r="I2123" s="70"/>
      <c r="J2123" s="70">
        <v>4569</v>
      </c>
      <c r="K2123" s="70">
        <v>4231.6031190000003</v>
      </c>
    </row>
    <row r="2124" spans="1:11" x14ac:dyDescent="0.25">
      <c r="A2124" s="72">
        <v>28511</v>
      </c>
      <c r="B2124" s="70">
        <v>82332</v>
      </c>
      <c r="C2124" s="70">
        <v>79065.366211999994</v>
      </c>
      <c r="D2124" s="70"/>
      <c r="E2124" s="70"/>
      <c r="F2124" s="70"/>
      <c r="G2124" s="70"/>
      <c r="H2124" s="70"/>
      <c r="I2124" s="70"/>
      <c r="J2124" s="70">
        <v>82332</v>
      </c>
      <c r="K2124" s="70">
        <v>79065.366211999994</v>
      </c>
    </row>
    <row r="2125" spans="1:11" x14ac:dyDescent="0.25">
      <c r="A2125" s="72">
        <v>28512</v>
      </c>
      <c r="B2125" s="70">
        <v>71465</v>
      </c>
      <c r="C2125" s="70">
        <v>70509.198730999997</v>
      </c>
      <c r="D2125" s="70"/>
      <c r="E2125" s="70"/>
      <c r="F2125" s="70"/>
      <c r="G2125" s="70"/>
      <c r="H2125" s="70"/>
      <c r="I2125" s="70"/>
      <c r="J2125" s="70">
        <v>71465</v>
      </c>
      <c r="K2125" s="70">
        <v>70509.198730999997</v>
      </c>
    </row>
    <row r="2126" spans="1:11" x14ac:dyDescent="0.25">
      <c r="A2126" s="72">
        <v>28515</v>
      </c>
      <c r="B2126" s="70">
        <v>68617</v>
      </c>
      <c r="C2126" s="70">
        <v>73643.76806599999</v>
      </c>
      <c r="D2126" s="70"/>
      <c r="E2126" s="70"/>
      <c r="F2126" s="70"/>
      <c r="G2126" s="70"/>
      <c r="H2126" s="70"/>
      <c r="I2126" s="70"/>
      <c r="J2126" s="70">
        <v>68617</v>
      </c>
      <c r="K2126" s="70">
        <v>73643.76806599999</v>
      </c>
    </row>
    <row r="2127" spans="1:11" x14ac:dyDescent="0.25">
      <c r="A2127" s="72">
        <v>28516</v>
      </c>
      <c r="B2127" s="70"/>
      <c r="C2127" s="70"/>
      <c r="D2127" s="70">
        <v>8764</v>
      </c>
      <c r="E2127" s="70">
        <v>6946.6022040000007</v>
      </c>
      <c r="F2127" s="70"/>
      <c r="G2127" s="70"/>
      <c r="H2127" s="70"/>
      <c r="I2127" s="70"/>
      <c r="J2127" s="70">
        <v>8764</v>
      </c>
      <c r="K2127" s="70">
        <v>6946.6022040000007</v>
      </c>
    </row>
    <row r="2128" spans="1:11" x14ac:dyDescent="0.25">
      <c r="A2128" s="72">
        <v>28529</v>
      </c>
      <c r="B2128" s="70"/>
      <c r="C2128" s="70"/>
      <c r="D2128" s="70">
        <v>10099</v>
      </c>
      <c r="E2128" s="70">
        <v>9070.3490289999991</v>
      </c>
      <c r="F2128" s="70"/>
      <c r="G2128" s="70"/>
      <c r="H2128" s="70"/>
      <c r="I2128" s="70"/>
      <c r="J2128" s="70">
        <v>10099</v>
      </c>
      <c r="K2128" s="70">
        <v>9070.3490289999991</v>
      </c>
    </row>
    <row r="2129" spans="1:11" x14ac:dyDescent="0.25">
      <c r="A2129" s="72">
        <v>28530</v>
      </c>
      <c r="B2129" s="70"/>
      <c r="C2129" s="70"/>
      <c r="D2129" s="70">
        <v>2931</v>
      </c>
      <c r="E2129" s="70">
        <v>6337.7119410000005</v>
      </c>
      <c r="F2129" s="70"/>
      <c r="G2129" s="70"/>
      <c r="H2129" s="70"/>
      <c r="I2129" s="70"/>
      <c r="J2129" s="70">
        <v>2931</v>
      </c>
      <c r="K2129" s="70">
        <v>6337.7119410000005</v>
      </c>
    </row>
    <row r="2130" spans="1:11" x14ac:dyDescent="0.25">
      <c r="A2130" s="72">
        <v>28531</v>
      </c>
      <c r="B2130" s="70"/>
      <c r="C2130" s="70"/>
      <c r="D2130" s="70">
        <v>7365</v>
      </c>
      <c r="E2130" s="70">
        <v>6781.207152</v>
      </c>
      <c r="F2130" s="70"/>
      <c r="G2130" s="70"/>
      <c r="H2130" s="70"/>
      <c r="I2130" s="70"/>
      <c r="J2130" s="70">
        <v>7365</v>
      </c>
      <c r="K2130" s="70">
        <v>6781.207152</v>
      </c>
    </row>
    <row r="2131" spans="1:11" x14ac:dyDescent="0.25">
      <c r="A2131" s="72">
        <v>28532</v>
      </c>
      <c r="B2131" s="70"/>
      <c r="C2131" s="70"/>
      <c r="D2131" s="70">
        <v>10531</v>
      </c>
      <c r="E2131" s="70">
        <v>13362.408936</v>
      </c>
      <c r="F2131" s="70"/>
      <c r="G2131" s="70"/>
      <c r="H2131" s="70"/>
      <c r="I2131" s="70"/>
      <c r="J2131" s="70">
        <v>10531</v>
      </c>
      <c r="K2131" s="70">
        <v>13362.408936</v>
      </c>
    </row>
    <row r="2132" spans="1:11" x14ac:dyDescent="0.25">
      <c r="A2132" s="72">
        <v>28533</v>
      </c>
      <c r="B2132" s="70"/>
      <c r="C2132" s="70"/>
      <c r="D2132" s="70">
        <v>6772</v>
      </c>
      <c r="E2132" s="70">
        <v>6146.5213020000001</v>
      </c>
      <c r="F2132" s="70"/>
      <c r="G2132" s="70"/>
      <c r="H2132" s="70"/>
      <c r="I2132" s="70"/>
      <c r="J2132" s="70">
        <v>6772</v>
      </c>
      <c r="K2132" s="70">
        <v>6146.5213020000001</v>
      </c>
    </row>
    <row r="2133" spans="1:11" x14ac:dyDescent="0.25">
      <c r="A2133" s="72">
        <v>28534</v>
      </c>
      <c r="B2133" s="70">
        <v>57358</v>
      </c>
      <c r="C2133" s="70">
        <v>53578.282714000008</v>
      </c>
      <c r="D2133" s="70"/>
      <c r="E2133" s="70"/>
      <c r="F2133" s="70"/>
      <c r="G2133" s="70"/>
      <c r="H2133" s="70"/>
      <c r="I2133" s="70"/>
      <c r="J2133" s="70">
        <v>57358</v>
      </c>
      <c r="K2133" s="70">
        <v>53578.282714000008</v>
      </c>
    </row>
    <row r="2134" spans="1:11" x14ac:dyDescent="0.25">
      <c r="A2134" s="72">
        <v>28535</v>
      </c>
      <c r="B2134" s="70">
        <v>55866</v>
      </c>
      <c r="C2134" s="70">
        <v>54338.020019000003</v>
      </c>
      <c r="D2134" s="70"/>
      <c r="E2134" s="70"/>
      <c r="F2134" s="70"/>
      <c r="G2134" s="70"/>
      <c r="H2134" s="70"/>
      <c r="I2134" s="70"/>
      <c r="J2134" s="70">
        <v>55866</v>
      </c>
      <c r="K2134" s="70">
        <v>54338.020019000003</v>
      </c>
    </row>
    <row r="2135" spans="1:11" x14ac:dyDescent="0.25">
      <c r="A2135" s="72">
        <v>28536</v>
      </c>
      <c r="B2135" s="70"/>
      <c r="C2135" s="70"/>
      <c r="D2135" s="70">
        <v>6661</v>
      </c>
      <c r="E2135" s="70">
        <v>5028.9466560000001</v>
      </c>
      <c r="F2135" s="70"/>
      <c r="G2135" s="70"/>
      <c r="H2135" s="70"/>
      <c r="I2135" s="70"/>
      <c r="J2135" s="70">
        <v>6661</v>
      </c>
      <c r="K2135" s="70">
        <v>5028.9466560000001</v>
      </c>
    </row>
    <row r="2136" spans="1:11" x14ac:dyDescent="0.25">
      <c r="A2136" s="72">
        <v>28537</v>
      </c>
      <c r="B2136" s="70"/>
      <c r="C2136" s="70"/>
      <c r="D2136" s="70">
        <v>5331</v>
      </c>
      <c r="E2136" s="70">
        <v>4116.5433110000004</v>
      </c>
      <c r="F2136" s="70"/>
      <c r="G2136" s="70"/>
      <c r="H2136" s="70"/>
      <c r="I2136" s="70"/>
      <c r="J2136" s="70">
        <v>5331</v>
      </c>
      <c r="K2136" s="70">
        <v>4116.5433110000004</v>
      </c>
    </row>
    <row r="2137" spans="1:11" x14ac:dyDescent="0.25">
      <c r="A2137" s="72">
        <v>28538</v>
      </c>
      <c r="B2137" s="70"/>
      <c r="C2137" s="70"/>
      <c r="D2137" s="70">
        <v>9863</v>
      </c>
      <c r="E2137" s="70">
        <v>7512.9480910000002</v>
      </c>
      <c r="F2137" s="70"/>
      <c r="G2137" s="70"/>
      <c r="H2137" s="70"/>
      <c r="I2137" s="70"/>
      <c r="J2137" s="70">
        <v>9863</v>
      </c>
      <c r="K2137" s="70">
        <v>7512.9480910000002</v>
      </c>
    </row>
    <row r="2138" spans="1:11" x14ac:dyDescent="0.25">
      <c r="A2138" s="72">
        <v>28539</v>
      </c>
      <c r="B2138" s="70"/>
      <c r="C2138" s="70"/>
      <c r="D2138" s="70">
        <v>9849</v>
      </c>
      <c r="E2138" s="70">
        <v>6654.6758410000002</v>
      </c>
      <c r="F2138" s="70"/>
      <c r="G2138" s="70"/>
      <c r="H2138" s="70"/>
      <c r="I2138" s="70"/>
      <c r="J2138" s="70">
        <v>9849</v>
      </c>
      <c r="K2138" s="70">
        <v>6654.6758410000002</v>
      </c>
    </row>
    <row r="2139" spans="1:11" x14ac:dyDescent="0.25">
      <c r="A2139" s="72">
        <v>28540</v>
      </c>
      <c r="B2139" s="70">
        <v>55363</v>
      </c>
      <c r="C2139" s="70">
        <v>51952.552979</v>
      </c>
      <c r="D2139" s="70"/>
      <c r="E2139" s="70"/>
      <c r="F2139" s="70"/>
      <c r="G2139" s="70"/>
      <c r="H2139" s="70"/>
      <c r="I2139" s="70"/>
      <c r="J2139" s="70">
        <v>55363</v>
      </c>
      <c r="K2139" s="70">
        <v>51952.552979</v>
      </c>
    </row>
    <row r="2140" spans="1:11" x14ac:dyDescent="0.25">
      <c r="A2140" s="72">
        <v>28544</v>
      </c>
      <c r="B2140" s="70"/>
      <c r="C2140" s="70"/>
      <c r="D2140" s="70">
        <v>9636</v>
      </c>
      <c r="E2140" s="70">
        <v>5193.2725379999993</v>
      </c>
      <c r="F2140" s="70"/>
      <c r="G2140" s="70"/>
      <c r="H2140" s="70"/>
      <c r="I2140" s="70"/>
      <c r="J2140" s="70">
        <v>9636</v>
      </c>
      <c r="K2140" s="70">
        <v>5193.2725379999993</v>
      </c>
    </row>
    <row r="2141" spans="1:11" x14ac:dyDescent="0.25">
      <c r="A2141" s="72">
        <v>28548</v>
      </c>
      <c r="B2141" s="70"/>
      <c r="C2141" s="70"/>
      <c r="D2141" s="70">
        <v>6766</v>
      </c>
      <c r="E2141" s="70">
        <v>6678.9286810000012</v>
      </c>
      <c r="F2141" s="70"/>
      <c r="G2141" s="70"/>
      <c r="H2141" s="70"/>
      <c r="I2141" s="70"/>
      <c r="J2141" s="70">
        <v>6766</v>
      </c>
      <c r="K2141" s="70">
        <v>6678.9286810000012</v>
      </c>
    </row>
    <row r="2142" spans="1:11" x14ac:dyDescent="0.25">
      <c r="A2142" s="72">
        <v>28550</v>
      </c>
      <c r="B2142" s="70"/>
      <c r="C2142" s="70"/>
      <c r="D2142" s="70">
        <v>2565</v>
      </c>
      <c r="E2142" s="70">
        <v>3348.7659769999996</v>
      </c>
      <c r="F2142" s="70"/>
      <c r="G2142" s="70"/>
      <c r="H2142" s="70"/>
      <c r="I2142" s="70"/>
      <c r="J2142" s="70">
        <v>2565</v>
      </c>
      <c r="K2142" s="70">
        <v>3348.7659769999996</v>
      </c>
    </row>
    <row r="2143" spans="1:11" x14ac:dyDescent="0.25">
      <c r="A2143" s="72">
        <v>28554</v>
      </c>
      <c r="B2143" s="70"/>
      <c r="C2143" s="70"/>
      <c r="D2143" s="70">
        <v>3272</v>
      </c>
      <c r="E2143" s="70">
        <v>2461.6707919999999</v>
      </c>
      <c r="F2143" s="70"/>
      <c r="G2143" s="70"/>
      <c r="H2143" s="70"/>
      <c r="I2143" s="70"/>
      <c r="J2143" s="70">
        <v>3272</v>
      </c>
      <c r="K2143" s="70">
        <v>2461.6707919999999</v>
      </c>
    </row>
    <row r="2144" spans="1:11" x14ac:dyDescent="0.25">
      <c r="A2144" s="72">
        <v>28569</v>
      </c>
      <c r="B2144" s="70">
        <v>73264</v>
      </c>
      <c r="C2144" s="70">
        <v>59943.415040000007</v>
      </c>
      <c r="D2144" s="70"/>
      <c r="E2144" s="70"/>
      <c r="F2144" s="70"/>
      <c r="G2144" s="70"/>
      <c r="H2144" s="70"/>
      <c r="I2144" s="70"/>
      <c r="J2144" s="70">
        <v>73264</v>
      </c>
      <c r="K2144" s="70">
        <v>59943.415040000007</v>
      </c>
    </row>
    <row r="2145" spans="1:11" x14ac:dyDescent="0.25">
      <c r="A2145" s="72">
        <v>28570</v>
      </c>
      <c r="B2145" s="70"/>
      <c r="C2145" s="70"/>
      <c r="D2145" s="70">
        <v>8332</v>
      </c>
      <c r="E2145" s="70">
        <v>4588.8899240000001</v>
      </c>
      <c r="F2145" s="70"/>
      <c r="G2145" s="70"/>
      <c r="H2145" s="70"/>
      <c r="I2145" s="70"/>
      <c r="J2145" s="70">
        <v>8332</v>
      </c>
      <c r="K2145" s="70">
        <v>4588.8899240000001</v>
      </c>
    </row>
    <row r="2146" spans="1:11" x14ac:dyDescent="0.25">
      <c r="A2146" s="72">
        <v>28583</v>
      </c>
      <c r="B2146" s="70"/>
      <c r="C2146" s="70"/>
      <c r="D2146" s="70">
        <v>6824</v>
      </c>
      <c r="E2146" s="70">
        <v>8517.9220889999997</v>
      </c>
      <c r="F2146" s="70"/>
      <c r="G2146" s="70"/>
      <c r="H2146" s="70"/>
      <c r="I2146" s="70"/>
      <c r="J2146" s="70">
        <v>6824</v>
      </c>
      <c r="K2146" s="70">
        <v>8517.9220889999997</v>
      </c>
    </row>
    <row r="2147" spans="1:11" x14ac:dyDescent="0.25">
      <c r="A2147" s="72">
        <v>28587</v>
      </c>
      <c r="B2147" s="70">
        <v>94388</v>
      </c>
      <c r="C2147" s="70">
        <v>103381.331055</v>
      </c>
      <c r="D2147" s="70"/>
      <c r="E2147" s="70"/>
      <c r="F2147" s="70"/>
      <c r="G2147" s="70"/>
      <c r="H2147" s="70"/>
      <c r="I2147" s="70"/>
      <c r="J2147" s="70">
        <v>94388</v>
      </c>
      <c r="K2147" s="70">
        <v>103381.331055</v>
      </c>
    </row>
    <row r="2148" spans="1:11" x14ac:dyDescent="0.25">
      <c r="A2148" s="72">
        <v>28588</v>
      </c>
      <c r="B2148" s="70">
        <v>100208</v>
      </c>
      <c r="C2148" s="70">
        <v>93934.854003</v>
      </c>
      <c r="D2148" s="70"/>
      <c r="E2148" s="70"/>
      <c r="F2148" s="70"/>
      <c r="G2148" s="70"/>
      <c r="H2148" s="70"/>
      <c r="I2148" s="70"/>
      <c r="J2148" s="70">
        <v>100208</v>
      </c>
      <c r="K2148" s="70">
        <v>93934.854003</v>
      </c>
    </row>
    <row r="2149" spans="1:11" x14ac:dyDescent="0.25">
      <c r="A2149" s="72">
        <v>28590</v>
      </c>
      <c r="B2149" s="70"/>
      <c r="C2149" s="70"/>
      <c r="D2149" s="70">
        <v>5518</v>
      </c>
      <c r="E2149" s="70">
        <v>5019.187316999999</v>
      </c>
      <c r="F2149" s="70"/>
      <c r="G2149" s="70"/>
      <c r="H2149" s="70"/>
      <c r="I2149" s="70"/>
      <c r="J2149" s="70">
        <v>5518</v>
      </c>
      <c r="K2149" s="70">
        <v>5019.187316999999</v>
      </c>
    </row>
    <row r="2150" spans="1:11" x14ac:dyDescent="0.25">
      <c r="A2150" s="72">
        <v>28591</v>
      </c>
      <c r="B2150" s="70"/>
      <c r="C2150" s="70"/>
      <c r="D2150" s="70">
        <v>7353</v>
      </c>
      <c r="E2150" s="70">
        <v>6574.0712129999993</v>
      </c>
      <c r="F2150" s="70"/>
      <c r="G2150" s="70"/>
      <c r="H2150" s="70"/>
      <c r="I2150" s="70"/>
      <c r="J2150" s="70">
        <v>7353</v>
      </c>
      <c r="K2150" s="70">
        <v>6574.0712129999993</v>
      </c>
    </row>
    <row r="2151" spans="1:11" x14ac:dyDescent="0.25">
      <c r="A2151" s="72">
        <v>28604</v>
      </c>
      <c r="B2151" s="70"/>
      <c r="C2151" s="70"/>
      <c r="D2151" s="70">
        <v>2716</v>
      </c>
      <c r="E2151" s="70">
        <v>3338.4772719999996</v>
      </c>
      <c r="F2151" s="70"/>
      <c r="G2151" s="70"/>
      <c r="H2151" s="70"/>
      <c r="I2151" s="70"/>
      <c r="J2151" s="70">
        <v>2716</v>
      </c>
      <c r="K2151" s="70">
        <v>3338.4772719999996</v>
      </c>
    </row>
    <row r="2152" spans="1:11" x14ac:dyDescent="0.25">
      <c r="A2152" s="72">
        <v>28623</v>
      </c>
      <c r="B2152" s="70">
        <v>30556</v>
      </c>
      <c r="C2152" s="70">
        <v>27043.245178999998</v>
      </c>
      <c r="D2152" s="70"/>
      <c r="E2152" s="70"/>
      <c r="F2152" s="70"/>
      <c r="G2152" s="70"/>
      <c r="H2152" s="70"/>
      <c r="I2152" s="70"/>
      <c r="J2152" s="70">
        <v>30556</v>
      </c>
      <c r="K2152" s="70">
        <v>27043.245178999998</v>
      </c>
    </row>
    <row r="2153" spans="1:11" x14ac:dyDescent="0.25">
      <c r="A2153" s="72">
        <v>28632</v>
      </c>
      <c r="B2153" s="70"/>
      <c r="C2153" s="70"/>
      <c r="D2153" s="70">
        <v>12399</v>
      </c>
      <c r="E2153" s="70">
        <v>9197.4782099999993</v>
      </c>
      <c r="F2153" s="70"/>
      <c r="G2153" s="70"/>
      <c r="H2153" s="70"/>
      <c r="I2153" s="70"/>
      <c r="J2153" s="70">
        <v>12399</v>
      </c>
      <c r="K2153" s="70">
        <v>9197.4782099999993</v>
      </c>
    </row>
    <row r="2154" spans="1:11" x14ac:dyDescent="0.25">
      <c r="A2154" s="72">
        <v>28633</v>
      </c>
      <c r="B2154" s="70"/>
      <c r="C2154" s="70"/>
      <c r="D2154" s="70">
        <v>10303</v>
      </c>
      <c r="E2154" s="70">
        <v>1644.723182</v>
      </c>
      <c r="F2154" s="70"/>
      <c r="G2154" s="70"/>
      <c r="H2154" s="70"/>
      <c r="I2154" s="70"/>
      <c r="J2154" s="70">
        <v>10303</v>
      </c>
      <c r="K2154" s="70">
        <v>1644.723182</v>
      </c>
    </row>
    <row r="2155" spans="1:11" x14ac:dyDescent="0.25">
      <c r="A2155" s="72">
        <v>28634</v>
      </c>
      <c r="B2155" s="70">
        <v>46366</v>
      </c>
      <c r="C2155" s="70">
        <v>39840.141601999996</v>
      </c>
      <c r="D2155" s="70"/>
      <c r="E2155" s="70"/>
      <c r="F2155" s="70"/>
      <c r="G2155" s="70"/>
      <c r="H2155" s="70"/>
      <c r="I2155" s="70"/>
      <c r="J2155" s="70">
        <v>46366</v>
      </c>
      <c r="K2155" s="70">
        <v>39840.141601999996</v>
      </c>
    </row>
    <row r="2156" spans="1:11" x14ac:dyDescent="0.25">
      <c r="A2156" s="72">
        <v>28635</v>
      </c>
      <c r="B2156" s="70">
        <v>39284</v>
      </c>
      <c r="C2156" s="70">
        <v>31811.605530999997</v>
      </c>
      <c r="D2156" s="70"/>
      <c r="E2156" s="70"/>
      <c r="F2156" s="70"/>
      <c r="G2156" s="70"/>
      <c r="H2156" s="70"/>
      <c r="I2156" s="70"/>
      <c r="J2156" s="70">
        <v>39284</v>
      </c>
      <c r="K2156" s="70">
        <v>31811.605530999997</v>
      </c>
    </row>
    <row r="2157" spans="1:11" x14ac:dyDescent="0.25">
      <c r="A2157" s="72">
        <v>28636</v>
      </c>
      <c r="B2157" s="70">
        <v>43277</v>
      </c>
      <c r="C2157" s="70">
        <v>33941.855896000001</v>
      </c>
      <c r="D2157" s="70"/>
      <c r="E2157" s="70"/>
      <c r="F2157" s="70"/>
      <c r="G2157" s="70"/>
      <c r="H2157" s="70"/>
      <c r="I2157" s="70"/>
      <c r="J2157" s="70">
        <v>43277</v>
      </c>
      <c r="K2157" s="70">
        <v>33941.855896000001</v>
      </c>
    </row>
    <row r="2158" spans="1:11" x14ac:dyDescent="0.25">
      <c r="A2158" s="72">
        <v>28637</v>
      </c>
      <c r="B2158" s="70">
        <v>43206</v>
      </c>
      <c r="C2158" s="70">
        <v>36620.582030999998</v>
      </c>
      <c r="D2158" s="70"/>
      <c r="E2158" s="70"/>
      <c r="F2158" s="70"/>
      <c r="G2158" s="70"/>
      <c r="H2158" s="70"/>
      <c r="I2158" s="70"/>
      <c r="J2158" s="70">
        <v>43206</v>
      </c>
      <c r="K2158" s="70">
        <v>36620.582030999998</v>
      </c>
    </row>
    <row r="2159" spans="1:11" x14ac:dyDescent="0.25">
      <c r="A2159" s="72">
        <v>28638</v>
      </c>
      <c r="B2159" s="70">
        <v>33860</v>
      </c>
      <c r="C2159" s="70">
        <v>28529.928467000002</v>
      </c>
      <c r="D2159" s="70"/>
      <c r="E2159" s="70"/>
      <c r="F2159" s="70"/>
      <c r="G2159" s="70"/>
      <c r="H2159" s="70"/>
      <c r="I2159" s="70"/>
      <c r="J2159" s="70">
        <v>33860</v>
      </c>
      <c r="K2159" s="70">
        <v>28529.928467000002</v>
      </c>
    </row>
    <row r="2160" spans="1:11" x14ac:dyDescent="0.25">
      <c r="A2160" s="72">
        <v>28642</v>
      </c>
      <c r="B2160" s="70"/>
      <c r="C2160" s="70"/>
      <c r="D2160" s="70">
        <v>12933</v>
      </c>
      <c r="E2160" s="70">
        <v>8643.6006310000012</v>
      </c>
      <c r="F2160" s="70"/>
      <c r="G2160" s="70"/>
      <c r="H2160" s="70"/>
      <c r="I2160" s="70"/>
      <c r="J2160" s="70">
        <v>12933</v>
      </c>
      <c r="K2160" s="70">
        <v>8643.6006310000012</v>
      </c>
    </row>
    <row r="2161" spans="1:11" x14ac:dyDescent="0.25">
      <c r="A2161" s="72">
        <v>28653</v>
      </c>
      <c r="B2161" s="70"/>
      <c r="C2161" s="70"/>
      <c r="D2161" s="70">
        <v>3116</v>
      </c>
      <c r="E2161" s="70">
        <v>3714.2465739999998</v>
      </c>
      <c r="F2161" s="70"/>
      <c r="G2161" s="70"/>
      <c r="H2161" s="70"/>
      <c r="I2161" s="70"/>
      <c r="J2161" s="70">
        <v>3116</v>
      </c>
      <c r="K2161" s="70">
        <v>3714.2465739999998</v>
      </c>
    </row>
    <row r="2162" spans="1:11" x14ac:dyDescent="0.25">
      <c r="A2162" s="72">
        <v>28659</v>
      </c>
      <c r="B2162" s="70"/>
      <c r="C2162" s="70"/>
      <c r="D2162" s="70"/>
      <c r="E2162" s="70"/>
      <c r="F2162" s="70"/>
      <c r="G2162" s="70"/>
      <c r="H2162" s="70">
        <v>6000</v>
      </c>
      <c r="I2162" s="70">
        <v>2129.5307359999997</v>
      </c>
      <c r="J2162" s="70">
        <v>6000</v>
      </c>
      <c r="K2162" s="70">
        <v>2129.5307359999997</v>
      </c>
    </row>
    <row r="2163" spans="1:11" x14ac:dyDescent="0.25">
      <c r="A2163" s="72">
        <v>28674</v>
      </c>
      <c r="B2163" s="70"/>
      <c r="C2163" s="70"/>
      <c r="D2163" s="70">
        <v>10706</v>
      </c>
      <c r="E2163" s="70">
        <v>7274.2698659999996</v>
      </c>
      <c r="F2163" s="70"/>
      <c r="G2163" s="70"/>
      <c r="H2163" s="70"/>
      <c r="I2163" s="70"/>
      <c r="J2163" s="70">
        <v>10706</v>
      </c>
      <c r="K2163" s="70">
        <v>7274.2698659999996</v>
      </c>
    </row>
    <row r="2164" spans="1:11" x14ac:dyDescent="0.25">
      <c r="A2164" s="72">
        <v>28675</v>
      </c>
      <c r="B2164" s="70">
        <v>64676</v>
      </c>
      <c r="C2164" s="70">
        <v>54854.111815999997</v>
      </c>
      <c r="D2164" s="70"/>
      <c r="E2164" s="70"/>
      <c r="F2164" s="70"/>
      <c r="G2164" s="70"/>
      <c r="H2164" s="70"/>
      <c r="I2164" s="70"/>
      <c r="J2164" s="70">
        <v>64676</v>
      </c>
      <c r="K2164" s="70">
        <v>54854.111815999997</v>
      </c>
    </row>
    <row r="2165" spans="1:11" x14ac:dyDescent="0.25">
      <c r="A2165" s="72">
        <v>28676</v>
      </c>
      <c r="B2165" s="70">
        <v>70212</v>
      </c>
      <c r="C2165" s="70">
        <v>60622.053954999996</v>
      </c>
      <c r="D2165" s="70"/>
      <c r="E2165" s="70"/>
      <c r="F2165" s="70"/>
      <c r="G2165" s="70"/>
      <c r="H2165" s="70"/>
      <c r="I2165" s="70"/>
      <c r="J2165" s="70">
        <v>70212</v>
      </c>
      <c r="K2165" s="70">
        <v>60622.053954999996</v>
      </c>
    </row>
    <row r="2166" spans="1:11" x14ac:dyDescent="0.25">
      <c r="A2166" s="72">
        <v>28677</v>
      </c>
      <c r="B2166" s="70">
        <v>73385</v>
      </c>
      <c r="C2166" s="70">
        <v>62128.381346999988</v>
      </c>
      <c r="D2166" s="70"/>
      <c r="E2166" s="70"/>
      <c r="F2166" s="70"/>
      <c r="G2166" s="70"/>
      <c r="H2166" s="70"/>
      <c r="I2166" s="70"/>
      <c r="J2166" s="70">
        <v>73385</v>
      </c>
      <c r="K2166" s="70">
        <v>62128.381346999988</v>
      </c>
    </row>
    <row r="2167" spans="1:11" x14ac:dyDescent="0.25">
      <c r="A2167" s="72">
        <v>28678</v>
      </c>
      <c r="B2167" s="70">
        <v>60476</v>
      </c>
      <c r="C2167" s="70">
        <v>53067.735718000004</v>
      </c>
      <c r="D2167" s="70"/>
      <c r="E2167" s="70"/>
      <c r="F2167" s="70"/>
      <c r="G2167" s="70"/>
      <c r="H2167" s="70"/>
      <c r="I2167" s="70"/>
      <c r="J2167" s="70">
        <v>60476</v>
      </c>
      <c r="K2167" s="70">
        <v>53067.735718000004</v>
      </c>
    </row>
    <row r="2168" spans="1:11" x14ac:dyDescent="0.25">
      <c r="A2168" s="72">
        <v>28684</v>
      </c>
      <c r="B2168" s="70"/>
      <c r="C2168" s="70"/>
      <c r="D2168" s="70">
        <v>3597</v>
      </c>
      <c r="E2168" s="70">
        <v>2317.997754</v>
      </c>
      <c r="F2168" s="70"/>
      <c r="G2168" s="70"/>
      <c r="H2168" s="70"/>
      <c r="I2168" s="70"/>
      <c r="J2168" s="70">
        <v>3597</v>
      </c>
      <c r="K2168" s="70">
        <v>2317.997754</v>
      </c>
    </row>
    <row r="2169" spans="1:11" x14ac:dyDescent="0.25">
      <c r="A2169" s="72">
        <v>28685</v>
      </c>
      <c r="B2169" s="70"/>
      <c r="C2169" s="70"/>
      <c r="D2169" s="70">
        <v>2958</v>
      </c>
      <c r="E2169" s="70">
        <v>2410.9590109999999</v>
      </c>
      <c r="F2169" s="70"/>
      <c r="G2169" s="70"/>
      <c r="H2169" s="70"/>
      <c r="I2169" s="70"/>
      <c r="J2169" s="70">
        <v>2958</v>
      </c>
      <c r="K2169" s="70">
        <v>2410.9590109999999</v>
      </c>
    </row>
    <row r="2170" spans="1:11" x14ac:dyDescent="0.25">
      <c r="A2170" s="72">
        <v>28689</v>
      </c>
      <c r="B2170" s="70"/>
      <c r="C2170" s="70"/>
      <c r="D2170" s="70">
        <v>5071</v>
      </c>
      <c r="E2170" s="70">
        <v>7351.7303460000003</v>
      </c>
      <c r="F2170" s="70"/>
      <c r="G2170" s="70"/>
      <c r="H2170" s="70"/>
      <c r="I2170" s="70"/>
      <c r="J2170" s="70">
        <v>5071</v>
      </c>
      <c r="K2170" s="70">
        <v>7351.7303460000003</v>
      </c>
    </row>
    <row r="2171" spans="1:11" x14ac:dyDescent="0.25">
      <c r="A2171" s="72">
        <v>28691</v>
      </c>
      <c r="B2171" s="70"/>
      <c r="C2171" s="70"/>
      <c r="D2171" s="70">
        <v>6026</v>
      </c>
      <c r="E2171" s="70">
        <v>9939.0017700000008</v>
      </c>
      <c r="F2171" s="70"/>
      <c r="G2171" s="70"/>
      <c r="H2171" s="70"/>
      <c r="I2171" s="70"/>
      <c r="J2171" s="70">
        <v>6026</v>
      </c>
      <c r="K2171" s="70">
        <v>9939.0017700000008</v>
      </c>
    </row>
    <row r="2172" spans="1:11" x14ac:dyDescent="0.25">
      <c r="A2172" s="72">
        <v>28692</v>
      </c>
      <c r="B2172" s="70"/>
      <c r="C2172" s="70"/>
      <c r="D2172" s="70">
        <v>6026</v>
      </c>
      <c r="E2172" s="70">
        <v>9939.0017700000008</v>
      </c>
      <c r="F2172" s="70"/>
      <c r="G2172" s="70"/>
      <c r="H2172" s="70"/>
      <c r="I2172" s="70"/>
      <c r="J2172" s="70">
        <v>6026</v>
      </c>
      <c r="K2172" s="70">
        <v>9939.0017700000008</v>
      </c>
    </row>
    <row r="2173" spans="1:11" x14ac:dyDescent="0.25">
      <c r="A2173" s="72">
        <v>28695</v>
      </c>
      <c r="B2173" s="70">
        <v>81715</v>
      </c>
      <c r="C2173" s="70">
        <v>105608.805664</v>
      </c>
      <c r="D2173" s="70"/>
      <c r="E2173" s="70"/>
      <c r="F2173" s="70"/>
      <c r="G2173" s="70"/>
      <c r="H2173" s="70"/>
      <c r="I2173" s="70"/>
      <c r="J2173" s="70">
        <v>81715</v>
      </c>
      <c r="K2173" s="70">
        <v>105608.805664</v>
      </c>
    </row>
    <row r="2174" spans="1:11" x14ac:dyDescent="0.25">
      <c r="A2174" s="72">
        <v>28706</v>
      </c>
      <c r="B2174" s="70">
        <v>78531</v>
      </c>
      <c r="C2174" s="70">
        <v>93525.450194999998</v>
      </c>
      <c r="D2174" s="70"/>
      <c r="E2174" s="70"/>
      <c r="F2174" s="70"/>
      <c r="G2174" s="70"/>
      <c r="H2174" s="70"/>
      <c r="I2174" s="70"/>
      <c r="J2174" s="70">
        <v>78531</v>
      </c>
      <c r="K2174" s="70">
        <v>93525.450194999998</v>
      </c>
    </row>
    <row r="2175" spans="1:11" x14ac:dyDescent="0.25">
      <c r="A2175" s="72">
        <v>28717</v>
      </c>
      <c r="B2175" s="70">
        <v>97561</v>
      </c>
      <c r="C2175" s="70">
        <v>100105.693848</v>
      </c>
      <c r="D2175" s="70"/>
      <c r="E2175" s="70"/>
      <c r="F2175" s="70"/>
      <c r="G2175" s="70"/>
      <c r="H2175" s="70"/>
      <c r="I2175" s="70"/>
      <c r="J2175" s="70">
        <v>97561</v>
      </c>
      <c r="K2175" s="70">
        <v>100105.693848</v>
      </c>
    </row>
    <row r="2176" spans="1:11" x14ac:dyDescent="0.25">
      <c r="A2176" s="72">
        <v>28718</v>
      </c>
      <c r="B2176" s="70">
        <v>86505</v>
      </c>
      <c r="C2176" s="70">
        <v>96212.413084999993</v>
      </c>
      <c r="D2176" s="70"/>
      <c r="E2176" s="70"/>
      <c r="F2176" s="70"/>
      <c r="G2176" s="70"/>
      <c r="H2176" s="70"/>
      <c r="I2176" s="70"/>
      <c r="J2176" s="70">
        <v>86505</v>
      </c>
      <c r="K2176" s="70">
        <v>96212.413084999993</v>
      </c>
    </row>
    <row r="2177" spans="1:11" x14ac:dyDescent="0.25">
      <c r="A2177" s="72">
        <v>28725</v>
      </c>
      <c r="B2177" s="70">
        <v>75884</v>
      </c>
      <c r="C2177" s="70">
        <v>105193.97265499999</v>
      </c>
      <c r="D2177" s="70"/>
      <c r="E2177" s="70"/>
      <c r="F2177" s="70"/>
      <c r="G2177" s="70"/>
      <c r="H2177" s="70"/>
      <c r="I2177" s="70"/>
      <c r="J2177" s="70">
        <v>75884</v>
      </c>
      <c r="K2177" s="70">
        <v>105193.97265499999</v>
      </c>
    </row>
    <row r="2178" spans="1:11" x14ac:dyDescent="0.25">
      <c r="A2178" s="72">
        <v>28726</v>
      </c>
      <c r="B2178" s="70">
        <v>88978</v>
      </c>
      <c r="C2178" s="70">
        <v>110533.895263</v>
      </c>
      <c r="D2178" s="70"/>
      <c r="E2178" s="70"/>
      <c r="F2178" s="70"/>
      <c r="G2178" s="70"/>
      <c r="H2178" s="70"/>
      <c r="I2178" s="70"/>
      <c r="J2178" s="70">
        <v>88978</v>
      </c>
      <c r="K2178" s="70">
        <v>110533.895263</v>
      </c>
    </row>
    <row r="2179" spans="1:11" x14ac:dyDescent="0.25">
      <c r="A2179" s="72">
        <v>28727</v>
      </c>
      <c r="B2179" s="70">
        <v>102763</v>
      </c>
      <c r="C2179" s="70">
        <v>120748.767578</v>
      </c>
      <c r="D2179" s="70"/>
      <c r="E2179" s="70"/>
      <c r="F2179" s="70"/>
      <c r="G2179" s="70"/>
      <c r="H2179" s="70"/>
      <c r="I2179" s="70"/>
      <c r="J2179" s="70">
        <v>102763</v>
      </c>
      <c r="K2179" s="70">
        <v>120748.767578</v>
      </c>
    </row>
    <row r="2180" spans="1:11" x14ac:dyDescent="0.25">
      <c r="A2180" s="72">
        <v>28735</v>
      </c>
      <c r="B2180" s="70">
        <v>83561</v>
      </c>
      <c r="C2180" s="70">
        <v>96759.058592999994</v>
      </c>
      <c r="D2180" s="70"/>
      <c r="E2180" s="70"/>
      <c r="F2180" s="70"/>
      <c r="G2180" s="70"/>
      <c r="H2180" s="70"/>
      <c r="I2180" s="70"/>
      <c r="J2180" s="70">
        <v>83561</v>
      </c>
      <c r="K2180" s="70">
        <v>96759.058592999994</v>
      </c>
    </row>
    <row r="2181" spans="1:11" x14ac:dyDescent="0.25">
      <c r="A2181" s="72">
        <v>28736</v>
      </c>
      <c r="B2181" s="70">
        <v>79004</v>
      </c>
      <c r="C2181" s="70">
        <v>94272.992066000006</v>
      </c>
      <c r="D2181" s="70"/>
      <c r="E2181" s="70"/>
      <c r="F2181" s="70"/>
      <c r="G2181" s="70"/>
      <c r="H2181" s="70"/>
      <c r="I2181" s="70"/>
      <c r="J2181" s="70">
        <v>79004</v>
      </c>
      <c r="K2181" s="70">
        <v>94272.992066000006</v>
      </c>
    </row>
    <row r="2182" spans="1:11" x14ac:dyDescent="0.25">
      <c r="A2182" s="72">
        <v>28739</v>
      </c>
      <c r="B2182" s="70"/>
      <c r="C2182" s="70"/>
      <c r="D2182" s="70">
        <v>8489</v>
      </c>
      <c r="E2182" s="70">
        <v>5550.6719060000005</v>
      </c>
      <c r="F2182" s="70"/>
      <c r="G2182" s="70"/>
      <c r="H2182" s="70"/>
      <c r="I2182" s="70"/>
      <c r="J2182" s="70">
        <v>8489</v>
      </c>
      <c r="K2182" s="70">
        <v>5550.6719060000005</v>
      </c>
    </row>
    <row r="2183" spans="1:11" x14ac:dyDescent="0.25">
      <c r="A2183" s="72">
        <v>28762</v>
      </c>
      <c r="B2183" s="70"/>
      <c r="C2183" s="70"/>
      <c r="D2183" s="70">
        <v>14015</v>
      </c>
      <c r="E2183" s="70">
        <v>14529.368957999999</v>
      </c>
      <c r="F2183" s="70"/>
      <c r="G2183" s="70"/>
      <c r="H2183" s="70"/>
      <c r="I2183" s="70"/>
      <c r="J2183" s="70">
        <v>14015</v>
      </c>
      <c r="K2183" s="70">
        <v>14529.368957999999</v>
      </c>
    </row>
    <row r="2184" spans="1:11" x14ac:dyDescent="0.25">
      <c r="A2184" s="72">
        <v>28773</v>
      </c>
      <c r="B2184" s="70"/>
      <c r="C2184" s="70"/>
      <c r="D2184" s="70">
        <v>5995</v>
      </c>
      <c r="E2184" s="70">
        <v>10433.679748</v>
      </c>
      <c r="F2184" s="70"/>
      <c r="G2184" s="70"/>
      <c r="H2184" s="70"/>
      <c r="I2184" s="70"/>
      <c r="J2184" s="70">
        <v>5995</v>
      </c>
      <c r="K2184" s="70">
        <v>10433.679748</v>
      </c>
    </row>
    <row r="2185" spans="1:11" x14ac:dyDescent="0.25">
      <c r="A2185" s="72">
        <v>28780</v>
      </c>
      <c r="B2185" s="70"/>
      <c r="C2185" s="70"/>
      <c r="D2185" s="70">
        <v>31420</v>
      </c>
      <c r="E2185" s="70">
        <v>35225.145385999997</v>
      </c>
      <c r="F2185" s="70"/>
      <c r="G2185" s="70"/>
      <c r="H2185" s="70"/>
      <c r="I2185" s="70"/>
      <c r="J2185" s="70">
        <v>31420</v>
      </c>
      <c r="K2185" s="70">
        <v>35225.145385999997</v>
      </c>
    </row>
    <row r="2186" spans="1:11" x14ac:dyDescent="0.25">
      <c r="A2186" s="72">
        <v>28784</v>
      </c>
      <c r="B2186" s="70"/>
      <c r="C2186" s="70"/>
      <c r="D2186" s="70">
        <v>8226</v>
      </c>
      <c r="E2186" s="70">
        <v>11736.287842</v>
      </c>
      <c r="F2186" s="70"/>
      <c r="G2186" s="70"/>
      <c r="H2186" s="70"/>
      <c r="I2186" s="70"/>
      <c r="J2186" s="70">
        <v>8226</v>
      </c>
      <c r="K2186" s="70">
        <v>11736.287842</v>
      </c>
    </row>
    <row r="2187" spans="1:11" x14ac:dyDescent="0.25">
      <c r="A2187" s="72">
        <v>28786</v>
      </c>
      <c r="B2187" s="70"/>
      <c r="C2187" s="70"/>
      <c r="D2187" s="70">
        <v>9533</v>
      </c>
      <c r="E2187" s="70">
        <v>10969.741638</v>
      </c>
      <c r="F2187" s="70"/>
      <c r="G2187" s="70"/>
      <c r="H2187" s="70"/>
      <c r="I2187" s="70"/>
      <c r="J2187" s="70">
        <v>9533</v>
      </c>
      <c r="K2187" s="70">
        <v>10969.741638</v>
      </c>
    </row>
    <row r="2188" spans="1:11" x14ac:dyDescent="0.25">
      <c r="A2188" s="72">
        <v>28788</v>
      </c>
      <c r="B2188" s="70"/>
      <c r="C2188" s="70"/>
      <c r="D2188" s="70">
        <v>9260</v>
      </c>
      <c r="E2188" s="70">
        <v>11033.880188000001</v>
      </c>
      <c r="F2188" s="70"/>
      <c r="G2188" s="70"/>
      <c r="H2188" s="70"/>
      <c r="I2188" s="70"/>
      <c r="J2188" s="70">
        <v>9260</v>
      </c>
      <c r="K2188" s="70">
        <v>11033.880188000001</v>
      </c>
    </row>
    <row r="2189" spans="1:11" x14ac:dyDescent="0.25">
      <c r="A2189" s="72">
        <v>28793</v>
      </c>
      <c r="B2189" s="70">
        <v>59194</v>
      </c>
      <c r="C2189" s="70">
        <v>59678.969236999998</v>
      </c>
      <c r="D2189" s="70"/>
      <c r="E2189" s="70"/>
      <c r="F2189" s="70"/>
      <c r="G2189" s="70"/>
      <c r="H2189" s="70"/>
      <c r="I2189" s="70"/>
      <c r="J2189" s="70">
        <v>59194</v>
      </c>
      <c r="K2189" s="70">
        <v>59678.969236999998</v>
      </c>
    </row>
    <row r="2190" spans="1:11" x14ac:dyDescent="0.25">
      <c r="A2190" s="72">
        <v>28796</v>
      </c>
      <c r="B2190" s="70">
        <v>50818</v>
      </c>
      <c r="C2190" s="70">
        <v>62734.365722000002</v>
      </c>
      <c r="D2190" s="70"/>
      <c r="E2190" s="70"/>
      <c r="F2190" s="70"/>
      <c r="G2190" s="70"/>
      <c r="H2190" s="70"/>
      <c r="I2190" s="70"/>
      <c r="J2190" s="70">
        <v>50818</v>
      </c>
      <c r="K2190" s="70">
        <v>62734.365722000002</v>
      </c>
    </row>
    <row r="2191" spans="1:11" x14ac:dyDescent="0.25">
      <c r="A2191" s="72">
        <v>28798</v>
      </c>
      <c r="B2191" s="70">
        <v>77974</v>
      </c>
      <c r="C2191" s="70">
        <v>66983.400878999993</v>
      </c>
      <c r="D2191" s="70"/>
      <c r="E2191" s="70"/>
      <c r="F2191" s="70"/>
      <c r="G2191" s="70"/>
      <c r="H2191" s="70"/>
      <c r="I2191" s="70"/>
      <c r="J2191" s="70">
        <v>77974</v>
      </c>
      <c r="K2191" s="70">
        <v>66983.400878999993</v>
      </c>
    </row>
    <row r="2192" spans="1:11" x14ac:dyDescent="0.25">
      <c r="A2192" s="72">
        <v>28809</v>
      </c>
      <c r="B2192" s="70">
        <v>121450</v>
      </c>
      <c r="C2192" s="70">
        <v>124537.912109</v>
      </c>
      <c r="D2192" s="70"/>
      <c r="E2192" s="70"/>
      <c r="F2192" s="70"/>
      <c r="G2192" s="70"/>
      <c r="H2192" s="70"/>
      <c r="I2192" s="70"/>
      <c r="J2192" s="70">
        <v>121450</v>
      </c>
      <c r="K2192" s="70">
        <v>124537.912109</v>
      </c>
    </row>
    <row r="2193" spans="1:11" x14ac:dyDescent="0.25">
      <c r="A2193" s="72">
        <v>28810</v>
      </c>
      <c r="B2193" s="70">
        <v>122794</v>
      </c>
      <c r="C2193" s="70">
        <v>125237.45605499999</v>
      </c>
      <c r="D2193" s="70"/>
      <c r="E2193" s="70"/>
      <c r="F2193" s="70"/>
      <c r="G2193" s="70"/>
      <c r="H2193" s="70"/>
      <c r="I2193" s="70"/>
      <c r="J2193" s="70">
        <v>122794</v>
      </c>
      <c r="K2193" s="70">
        <v>125237.45605499999</v>
      </c>
    </row>
    <row r="2194" spans="1:11" x14ac:dyDescent="0.25">
      <c r="A2194" s="72">
        <v>28811</v>
      </c>
      <c r="B2194" s="70"/>
      <c r="C2194" s="70"/>
      <c r="D2194" s="70">
        <v>6494</v>
      </c>
      <c r="E2194" s="70">
        <v>6523.724792</v>
      </c>
      <c r="F2194" s="70"/>
      <c r="G2194" s="70"/>
      <c r="H2194" s="70"/>
      <c r="I2194" s="70"/>
      <c r="J2194" s="70">
        <v>6494</v>
      </c>
      <c r="K2194" s="70">
        <v>6523.724792</v>
      </c>
    </row>
    <row r="2195" spans="1:11" x14ac:dyDescent="0.25">
      <c r="A2195" s="72">
        <v>28812</v>
      </c>
      <c r="B2195" s="70"/>
      <c r="C2195" s="70"/>
      <c r="D2195" s="70">
        <v>11620</v>
      </c>
      <c r="E2195" s="70">
        <v>10270.451050000001</v>
      </c>
      <c r="F2195" s="70"/>
      <c r="G2195" s="70"/>
      <c r="H2195" s="70"/>
      <c r="I2195" s="70"/>
      <c r="J2195" s="70">
        <v>11620</v>
      </c>
      <c r="K2195" s="70">
        <v>10270.451050000001</v>
      </c>
    </row>
    <row r="2196" spans="1:11" x14ac:dyDescent="0.25">
      <c r="A2196" s="72">
        <v>28813</v>
      </c>
      <c r="B2196" s="70"/>
      <c r="C2196" s="70"/>
      <c r="D2196" s="70">
        <v>9962</v>
      </c>
      <c r="E2196" s="70">
        <v>10501.664491</v>
      </c>
      <c r="F2196" s="70"/>
      <c r="G2196" s="70"/>
      <c r="H2196" s="70"/>
      <c r="I2196" s="70"/>
      <c r="J2196" s="70">
        <v>9962</v>
      </c>
      <c r="K2196" s="70">
        <v>10501.664491</v>
      </c>
    </row>
    <row r="2197" spans="1:11" x14ac:dyDescent="0.25">
      <c r="A2197" s="72">
        <v>28817</v>
      </c>
      <c r="B2197" s="70"/>
      <c r="C2197" s="70"/>
      <c r="D2197" s="70">
        <v>5183</v>
      </c>
      <c r="E2197" s="70">
        <v>6959.029098</v>
      </c>
      <c r="F2197" s="70"/>
      <c r="G2197" s="70"/>
      <c r="H2197" s="70"/>
      <c r="I2197" s="70"/>
      <c r="J2197" s="70">
        <v>5183</v>
      </c>
      <c r="K2197" s="70">
        <v>6959.029098</v>
      </c>
    </row>
    <row r="2198" spans="1:11" x14ac:dyDescent="0.25">
      <c r="A2198" s="72">
        <v>28819</v>
      </c>
      <c r="B2198" s="70"/>
      <c r="C2198" s="70"/>
      <c r="D2198" s="70">
        <v>2228</v>
      </c>
      <c r="E2198" s="70">
        <v>1620.0098660000001</v>
      </c>
      <c r="F2198" s="70"/>
      <c r="G2198" s="70"/>
      <c r="H2198" s="70"/>
      <c r="I2198" s="70"/>
      <c r="J2198" s="70">
        <v>2228</v>
      </c>
      <c r="K2198" s="70">
        <v>1620.0098660000001</v>
      </c>
    </row>
    <row r="2199" spans="1:11" x14ac:dyDescent="0.25">
      <c r="A2199" s="72">
        <v>28827</v>
      </c>
      <c r="B2199" s="70"/>
      <c r="C2199" s="70"/>
      <c r="D2199" s="70">
        <v>23927</v>
      </c>
      <c r="E2199" s="70">
        <v>30651.888062000002</v>
      </c>
      <c r="F2199" s="70"/>
      <c r="G2199" s="70"/>
      <c r="H2199" s="70"/>
      <c r="I2199" s="70"/>
      <c r="J2199" s="70">
        <v>23927</v>
      </c>
      <c r="K2199" s="70">
        <v>30651.888062000002</v>
      </c>
    </row>
    <row r="2200" spans="1:11" x14ac:dyDescent="0.25">
      <c r="A2200" s="72">
        <v>28834</v>
      </c>
      <c r="B2200" s="70"/>
      <c r="C2200" s="70"/>
      <c r="D2200" s="70">
        <v>2825</v>
      </c>
      <c r="E2200" s="70">
        <v>1689.847184</v>
      </c>
      <c r="F2200" s="70"/>
      <c r="G2200" s="70"/>
      <c r="H2200" s="70"/>
      <c r="I2200" s="70"/>
      <c r="J2200" s="70">
        <v>2825</v>
      </c>
      <c r="K2200" s="70">
        <v>1689.847184</v>
      </c>
    </row>
    <row r="2201" spans="1:11" x14ac:dyDescent="0.25">
      <c r="A2201" s="72">
        <v>28836</v>
      </c>
      <c r="B2201" s="70"/>
      <c r="C2201" s="70"/>
      <c r="D2201" s="70">
        <v>11957</v>
      </c>
      <c r="E2201" s="70">
        <v>12715.814331</v>
      </c>
      <c r="F2201" s="70"/>
      <c r="G2201" s="70"/>
      <c r="H2201" s="70"/>
      <c r="I2201" s="70"/>
      <c r="J2201" s="70">
        <v>11957</v>
      </c>
      <c r="K2201" s="70">
        <v>12715.814331</v>
      </c>
    </row>
    <row r="2202" spans="1:11" x14ac:dyDescent="0.25">
      <c r="A2202" s="72">
        <v>28840</v>
      </c>
      <c r="B2202" s="70"/>
      <c r="C2202" s="70"/>
      <c r="D2202" s="70">
        <v>18372</v>
      </c>
      <c r="E2202" s="70">
        <v>14601.530885000002</v>
      </c>
      <c r="F2202" s="70"/>
      <c r="G2202" s="70"/>
      <c r="H2202" s="70"/>
      <c r="I2202" s="70"/>
      <c r="J2202" s="70">
        <v>18372</v>
      </c>
      <c r="K2202" s="70">
        <v>14601.530885000002</v>
      </c>
    </row>
    <row r="2203" spans="1:11" x14ac:dyDescent="0.25">
      <c r="A2203" s="72">
        <v>28844</v>
      </c>
      <c r="B2203" s="70"/>
      <c r="C2203" s="70"/>
      <c r="D2203" s="70">
        <v>15988</v>
      </c>
      <c r="E2203" s="70">
        <v>12066.514617999999</v>
      </c>
      <c r="F2203" s="70"/>
      <c r="G2203" s="70"/>
      <c r="H2203" s="70"/>
      <c r="I2203" s="70"/>
      <c r="J2203" s="70">
        <v>15988</v>
      </c>
      <c r="K2203" s="70">
        <v>12066.514617999999</v>
      </c>
    </row>
    <row r="2204" spans="1:11" x14ac:dyDescent="0.25">
      <c r="A2204" s="72">
        <v>28845</v>
      </c>
      <c r="B2204" s="70"/>
      <c r="C2204" s="70"/>
      <c r="D2204" s="70">
        <v>9247</v>
      </c>
      <c r="E2204" s="70">
        <v>6153.7963870000003</v>
      </c>
      <c r="F2204" s="70"/>
      <c r="G2204" s="70"/>
      <c r="H2204" s="70"/>
      <c r="I2204" s="70"/>
      <c r="J2204" s="70">
        <v>9247</v>
      </c>
      <c r="K2204" s="70">
        <v>6153.7963870000003</v>
      </c>
    </row>
    <row r="2205" spans="1:11" x14ac:dyDescent="0.25">
      <c r="A2205" s="72">
        <v>28846</v>
      </c>
      <c r="B2205" s="70"/>
      <c r="C2205" s="70"/>
      <c r="D2205" s="70">
        <v>8414</v>
      </c>
      <c r="E2205" s="70">
        <v>7182.2254570000005</v>
      </c>
      <c r="F2205" s="70"/>
      <c r="G2205" s="70"/>
      <c r="H2205" s="70"/>
      <c r="I2205" s="70"/>
      <c r="J2205" s="70">
        <v>8414</v>
      </c>
      <c r="K2205" s="70">
        <v>7182.2254570000005</v>
      </c>
    </row>
    <row r="2206" spans="1:11" x14ac:dyDescent="0.25">
      <c r="A2206" s="72">
        <v>28849</v>
      </c>
      <c r="B2206" s="70">
        <v>62492</v>
      </c>
      <c r="C2206" s="70">
        <v>59762.524902999998</v>
      </c>
      <c r="D2206" s="70"/>
      <c r="E2206" s="70"/>
      <c r="F2206" s="70"/>
      <c r="G2206" s="70"/>
      <c r="H2206" s="70"/>
      <c r="I2206" s="70"/>
      <c r="J2206" s="70">
        <v>62492</v>
      </c>
      <c r="K2206" s="70">
        <v>59762.524902999998</v>
      </c>
    </row>
    <row r="2207" spans="1:11" x14ac:dyDescent="0.25">
      <c r="A2207" s="72">
        <v>28851</v>
      </c>
      <c r="B2207" s="70"/>
      <c r="C2207" s="70"/>
      <c r="D2207" s="70">
        <v>10790</v>
      </c>
      <c r="E2207" s="70">
        <v>8194.6177989999996</v>
      </c>
      <c r="F2207" s="70"/>
      <c r="G2207" s="70"/>
      <c r="H2207" s="70"/>
      <c r="I2207" s="70"/>
      <c r="J2207" s="70">
        <v>10790</v>
      </c>
      <c r="K2207" s="70">
        <v>8194.6177989999996</v>
      </c>
    </row>
    <row r="2208" spans="1:11" x14ac:dyDescent="0.25">
      <c r="A2208" s="72">
        <v>28852</v>
      </c>
      <c r="B2208" s="70"/>
      <c r="C2208" s="70"/>
      <c r="D2208" s="70">
        <v>17770</v>
      </c>
      <c r="E2208" s="70">
        <v>15459.157227</v>
      </c>
      <c r="F2208" s="70"/>
      <c r="G2208" s="70"/>
      <c r="H2208" s="70"/>
      <c r="I2208" s="70"/>
      <c r="J2208" s="70">
        <v>17770</v>
      </c>
      <c r="K2208" s="70">
        <v>15459.157227</v>
      </c>
    </row>
    <row r="2209" spans="1:11" x14ac:dyDescent="0.25">
      <c r="A2209" s="72">
        <v>28853</v>
      </c>
      <c r="B2209" s="70"/>
      <c r="C2209" s="70"/>
      <c r="D2209" s="70">
        <v>13090</v>
      </c>
      <c r="E2209" s="70">
        <v>14822.858123</v>
      </c>
      <c r="F2209" s="70"/>
      <c r="G2209" s="70"/>
      <c r="H2209" s="70"/>
      <c r="I2209" s="70"/>
      <c r="J2209" s="70">
        <v>13090</v>
      </c>
      <c r="K2209" s="70">
        <v>14822.858123</v>
      </c>
    </row>
    <row r="2210" spans="1:11" x14ac:dyDescent="0.25">
      <c r="A2210" s="72">
        <v>28855</v>
      </c>
      <c r="B2210" s="70"/>
      <c r="C2210" s="70"/>
      <c r="D2210" s="70">
        <v>977</v>
      </c>
      <c r="E2210" s="70">
        <v>2173.9574109999999</v>
      </c>
      <c r="F2210" s="70"/>
      <c r="G2210" s="70"/>
      <c r="H2210" s="70"/>
      <c r="I2210" s="70"/>
      <c r="J2210" s="70">
        <v>977</v>
      </c>
      <c r="K2210" s="70">
        <v>2173.9574109999999</v>
      </c>
    </row>
    <row r="2211" spans="1:11" x14ac:dyDescent="0.25">
      <c r="A2211" s="72">
        <v>28857</v>
      </c>
      <c r="B2211" s="70"/>
      <c r="C2211" s="70"/>
      <c r="D2211" s="70">
        <v>11168</v>
      </c>
      <c r="E2211" s="70">
        <v>8644.9131479999996</v>
      </c>
      <c r="F2211" s="70"/>
      <c r="G2211" s="70"/>
      <c r="H2211" s="70"/>
      <c r="I2211" s="70"/>
      <c r="J2211" s="70">
        <v>11168</v>
      </c>
      <c r="K2211" s="70">
        <v>8644.9131479999996</v>
      </c>
    </row>
    <row r="2212" spans="1:11" x14ac:dyDescent="0.25">
      <c r="A2212" s="72">
        <v>28860</v>
      </c>
      <c r="B2212" s="70"/>
      <c r="C2212" s="70"/>
      <c r="D2212" s="70">
        <v>5786</v>
      </c>
      <c r="E2212" s="70">
        <v>8766.1867680000014</v>
      </c>
      <c r="F2212" s="70"/>
      <c r="G2212" s="70"/>
      <c r="H2212" s="70"/>
      <c r="I2212" s="70"/>
      <c r="J2212" s="70">
        <v>5786</v>
      </c>
      <c r="K2212" s="70">
        <v>8766.1867680000014</v>
      </c>
    </row>
    <row r="2213" spans="1:11" x14ac:dyDescent="0.25">
      <c r="A2213" s="72">
        <v>28862</v>
      </c>
      <c r="B2213" s="70"/>
      <c r="C2213" s="70"/>
      <c r="D2213" s="70">
        <v>3930</v>
      </c>
      <c r="E2213" s="70">
        <v>3637.9917679999999</v>
      </c>
      <c r="F2213" s="70"/>
      <c r="G2213" s="70"/>
      <c r="H2213" s="70"/>
      <c r="I2213" s="70"/>
      <c r="J2213" s="70">
        <v>3930</v>
      </c>
      <c r="K2213" s="70">
        <v>3637.9917679999999</v>
      </c>
    </row>
    <row r="2214" spans="1:11" x14ac:dyDescent="0.25">
      <c r="A2214" s="72">
        <v>28865</v>
      </c>
      <c r="B2214" s="70"/>
      <c r="C2214" s="70"/>
      <c r="D2214" s="70">
        <v>9620</v>
      </c>
      <c r="E2214" s="70">
        <v>12884.60814</v>
      </c>
      <c r="F2214" s="70"/>
      <c r="G2214" s="70"/>
      <c r="H2214" s="70"/>
      <c r="I2214" s="70"/>
      <c r="J2214" s="70">
        <v>9620</v>
      </c>
      <c r="K2214" s="70">
        <v>12884.60814</v>
      </c>
    </row>
    <row r="2215" spans="1:11" x14ac:dyDescent="0.25">
      <c r="A2215" s="72">
        <v>28868</v>
      </c>
      <c r="B2215" s="70">
        <v>37175</v>
      </c>
      <c r="C2215" s="70">
        <v>34338.786865999995</v>
      </c>
      <c r="D2215" s="70"/>
      <c r="E2215" s="70"/>
      <c r="F2215" s="70"/>
      <c r="G2215" s="70"/>
      <c r="H2215" s="70"/>
      <c r="I2215" s="70"/>
      <c r="J2215" s="70">
        <v>37175</v>
      </c>
      <c r="K2215" s="70">
        <v>34338.786865999995</v>
      </c>
    </row>
    <row r="2216" spans="1:11" x14ac:dyDescent="0.25">
      <c r="A2216" s="72">
        <v>28883</v>
      </c>
      <c r="B2216" s="70"/>
      <c r="C2216" s="70"/>
      <c r="D2216" s="70">
        <v>8222</v>
      </c>
      <c r="E2216" s="70">
        <v>10887.169129</v>
      </c>
      <c r="F2216" s="70"/>
      <c r="G2216" s="70"/>
      <c r="H2216" s="70"/>
      <c r="I2216" s="70"/>
      <c r="J2216" s="70">
        <v>8222</v>
      </c>
      <c r="K2216" s="70">
        <v>10887.169129</v>
      </c>
    </row>
    <row r="2217" spans="1:11" x14ac:dyDescent="0.25">
      <c r="A2217" s="72">
        <v>28899</v>
      </c>
      <c r="B2217" s="70">
        <v>57195</v>
      </c>
      <c r="C2217" s="70">
        <v>80880.865722000002</v>
      </c>
      <c r="D2217" s="70"/>
      <c r="E2217" s="70"/>
      <c r="F2217" s="70"/>
      <c r="G2217" s="70"/>
      <c r="H2217" s="70"/>
      <c r="I2217" s="70"/>
      <c r="J2217" s="70">
        <v>57195</v>
      </c>
      <c r="K2217" s="70">
        <v>80880.865722000002</v>
      </c>
    </row>
    <row r="2218" spans="1:11" x14ac:dyDescent="0.25">
      <c r="A2218" s="72">
        <v>28904</v>
      </c>
      <c r="B2218" s="70">
        <v>29818</v>
      </c>
      <c r="C2218" s="70">
        <v>37874.629151000001</v>
      </c>
      <c r="D2218" s="70"/>
      <c r="E2218" s="70"/>
      <c r="F2218" s="70"/>
      <c r="G2218" s="70"/>
      <c r="H2218" s="70"/>
      <c r="I2218" s="70"/>
      <c r="J2218" s="70">
        <v>29818</v>
      </c>
      <c r="K2218" s="70">
        <v>37874.629151000001</v>
      </c>
    </row>
    <row r="2219" spans="1:11" x14ac:dyDescent="0.25">
      <c r="A2219" s="72">
        <v>28917</v>
      </c>
      <c r="B2219" s="70"/>
      <c r="C2219" s="70"/>
      <c r="D2219" s="70">
        <v>6547</v>
      </c>
      <c r="E2219" s="70">
        <v>2657.262131</v>
      </c>
      <c r="F2219" s="70"/>
      <c r="G2219" s="70"/>
      <c r="H2219" s="70"/>
      <c r="I2219" s="70"/>
      <c r="J2219" s="70">
        <v>6547</v>
      </c>
      <c r="K2219" s="70">
        <v>2657.262131</v>
      </c>
    </row>
    <row r="2220" spans="1:11" x14ac:dyDescent="0.25">
      <c r="A2220" s="72">
        <v>28918</v>
      </c>
      <c r="B2220" s="70"/>
      <c r="C2220" s="70"/>
      <c r="D2220" s="70">
        <v>8494</v>
      </c>
      <c r="E2220" s="70">
        <v>2964.5742410000003</v>
      </c>
      <c r="F2220" s="70"/>
      <c r="G2220" s="70"/>
      <c r="H2220" s="70"/>
      <c r="I2220" s="70"/>
      <c r="J2220" s="70">
        <v>8494</v>
      </c>
      <c r="K2220" s="70">
        <v>2964.5742410000003</v>
      </c>
    </row>
    <row r="2221" spans="1:11" x14ac:dyDescent="0.25">
      <c r="A2221" s="72">
        <v>28923</v>
      </c>
      <c r="B2221" s="70">
        <v>14192</v>
      </c>
      <c r="C2221" s="70">
        <v>17781.193909000001</v>
      </c>
      <c r="D2221" s="70"/>
      <c r="E2221" s="70"/>
      <c r="F2221" s="70"/>
      <c r="G2221" s="70"/>
      <c r="H2221" s="70"/>
      <c r="I2221" s="70"/>
      <c r="J2221" s="70">
        <v>14192</v>
      </c>
      <c r="K2221" s="70">
        <v>17781.193909000001</v>
      </c>
    </row>
    <row r="2222" spans="1:11" x14ac:dyDescent="0.25">
      <c r="A2222" s="72">
        <v>28924</v>
      </c>
      <c r="B2222" s="70">
        <v>38996</v>
      </c>
      <c r="C2222" s="70">
        <v>36606.112061</v>
      </c>
      <c r="D2222" s="70"/>
      <c r="E2222" s="70"/>
      <c r="F2222" s="70"/>
      <c r="G2222" s="70"/>
      <c r="H2222" s="70"/>
      <c r="I2222" s="70"/>
      <c r="J2222" s="70">
        <v>38996</v>
      </c>
      <c r="K2222" s="70">
        <v>36606.112061</v>
      </c>
    </row>
    <row r="2223" spans="1:11" x14ac:dyDescent="0.25">
      <c r="A2223" s="72">
        <v>28925</v>
      </c>
      <c r="B2223" s="70">
        <v>21874</v>
      </c>
      <c r="C2223" s="70">
        <v>19715.830383</v>
      </c>
      <c r="D2223" s="70"/>
      <c r="E2223" s="70"/>
      <c r="F2223" s="70"/>
      <c r="G2223" s="70"/>
      <c r="H2223" s="70"/>
      <c r="I2223" s="70"/>
      <c r="J2223" s="70">
        <v>21874</v>
      </c>
      <c r="K2223" s="70">
        <v>19715.830383</v>
      </c>
    </row>
    <row r="2224" spans="1:11" x14ac:dyDescent="0.25">
      <c r="A2224" s="72">
        <v>28937</v>
      </c>
      <c r="B2224" s="70"/>
      <c r="C2224" s="70"/>
      <c r="D2224" s="70">
        <v>4837</v>
      </c>
      <c r="E2224" s="70">
        <v>2519.8082850000001</v>
      </c>
      <c r="F2224" s="70"/>
      <c r="G2224" s="70"/>
      <c r="H2224" s="70"/>
      <c r="I2224" s="70"/>
      <c r="J2224" s="70">
        <v>4837</v>
      </c>
      <c r="K2224" s="70">
        <v>2519.8082850000001</v>
      </c>
    </row>
    <row r="2225" spans="1:11" x14ac:dyDescent="0.25">
      <c r="A2225" s="72">
        <v>28938</v>
      </c>
      <c r="B2225" s="70">
        <v>40547</v>
      </c>
      <c r="C2225" s="70">
        <v>38433.295897999997</v>
      </c>
      <c r="D2225" s="70"/>
      <c r="E2225" s="70"/>
      <c r="F2225" s="70"/>
      <c r="G2225" s="70"/>
      <c r="H2225" s="70"/>
      <c r="I2225" s="70"/>
      <c r="J2225" s="70">
        <v>40547</v>
      </c>
      <c r="K2225" s="70">
        <v>38433.295897999997</v>
      </c>
    </row>
    <row r="2226" spans="1:11" x14ac:dyDescent="0.25">
      <c r="A2226" s="72">
        <v>28939</v>
      </c>
      <c r="B2226" s="70">
        <v>40704</v>
      </c>
      <c r="C2226" s="70">
        <v>39392.169311999998</v>
      </c>
      <c r="D2226" s="70"/>
      <c r="E2226" s="70"/>
      <c r="F2226" s="70"/>
      <c r="G2226" s="70"/>
      <c r="H2226" s="70"/>
      <c r="I2226" s="70"/>
      <c r="J2226" s="70">
        <v>40704</v>
      </c>
      <c r="K2226" s="70">
        <v>39392.169311999998</v>
      </c>
    </row>
    <row r="2227" spans="1:11" x14ac:dyDescent="0.25">
      <c r="A2227" s="72">
        <v>28940</v>
      </c>
      <c r="B2227" s="70">
        <v>50320</v>
      </c>
      <c r="C2227" s="70">
        <v>42203.840820000005</v>
      </c>
      <c r="D2227" s="70"/>
      <c r="E2227" s="70"/>
      <c r="F2227" s="70"/>
      <c r="G2227" s="70"/>
      <c r="H2227" s="70"/>
      <c r="I2227" s="70"/>
      <c r="J2227" s="70">
        <v>50320</v>
      </c>
      <c r="K2227" s="70">
        <v>42203.840820000005</v>
      </c>
    </row>
    <row r="2228" spans="1:11" x14ac:dyDescent="0.25">
      <c r="A2228" s="72">
        <v>28941</v>
      </c>
      <c r="B2228" s="70">
        <v>45940</v>
      </c>
      <c r="C2228" s="70">
        <v>40953.102417000002</v>
      </c>
      <c r="D2228" s="70"/>
      <c r="E2228" s="70"/>
      <c r="F2228" s="70"/>
      <c r="G2228" s="70"/>
      <c r="H2228" s="70"/>
      <c r="I2228" s="70"/>
      <c r="J2228" s="70">
        <v>45940</v>
      </c>
      <c r="K2228" s="70">
        <v>40953.102417000002</v>
      </c>
    </row>
    <row r="2229" spans="1:11" x14ac:dyDescent="0.25">
      <c r="A2229" s="72">
        <v>28942</v>
      </c>
      <c r="B2229" s="70"/>
      <c r="C2229" s="70"/>
      <c r="D2229" s="70">
        <v>12310</v>
      </c>
      <c r="E2229" s="70">
        <v>9245.8732909999999</v>
      </c>
      <c r="F2229" s="70"/>
      <c r="G2229" s="70"/>
      <c r="H2229" s="70"/>
      <c r="I2229" s="70"/>
      <c r="J2229" s="70">
        <v>12310</v>
      </c>
      <c r="K2229" s="70">
        <v>9245.8732909999999</v>
      </c>
    </row>
    <row r="2230" spans="1:11" x14ac:dyDescent="0.25">
      <c r="A2230" s="72">
        <v>28943</v>
      </c>
      <c r="B2230" s="70"/>
      <c r="C2230" s="70"/>
      <c r="D2230" s="70">
        <v>12715</v>
      </c>
      <c r="E2230" s="70">
        <v>13625.483855999999</v>
      </c>
      <c r="F2230" s="70"/>
      <c r="G2230" s="70"/>
      <c r="H2230" s="70"/>
      <c r="I2230" s="70"/>
      <c r="J2230" s="70">
        <v>12715</v>
      </c>
      <c r="K2230" s="70">
        <v>13625.483855999999</v>
      </c>
    </row>
    <row r="2231" spans="1:11" x14ac:dyDescent="0.25">
      <c r="A2231" s="72">
        <v>28944</v>
      </c>
      <c r="B2231" s="70"/>
      <c r="C2231" s="70"/>
      <c r="D2231" s="70">
        <v>8400</v>
      </c>
      <c r="E2231" s="70">
        <v>10732.460632</v>
      </c>
      <c r="F2231" s="70"/>
      <c r="G2231" s="70"/>
      <c r="H2231" s="70"/>
      <c r="I2231" s="70"/>
      <c r="J2231" s="70">
        <v>8400</v>
      </c>
      <c r="K2231" s="70">
        <v>10732.460632</v>
      </c>
    </row>
    <row r="2232" spans="1:11" x14ac:dyDescent="0.25">
      <c r="A2232" s="72">
        <v>28945</v>
      </c>
      <c r="B2232" s="70">
        <v>30546</v>
      </c>
      <c r="C2232" s="70">
        <v>24655.691590000002</v>
      </c>
      <c r="D2232" s="70"/>
      <c r="E2232" s="70"/>
      <c r="F2232" s="70"/>
      <c r="G2232" s="70"/>
      <c r="H2232" s="70"/>
      <c r="I2232" s="70"/>
      <c r="J2232" s="70">
        <v>30546</v>
      </c>
      <c r="K2232" s="70">
        <v>24655.691590000002</v>
      </c>
    </row>
    <row r="2233" spans="1:11" x14ac:dyDescent="0.25">
      <c r="A2233" s="72">
        <v>28946</v>
      </c>
      <c r="B2233" s="70"/>
      <c r="C2233" s="70"/>
      <c r="D2233" s="70">
        <v>8739</v>
      </c>
      <c r="E2233" s="70">
        <v>7460.9321290000007</v>
      </c>
      <c r="F2233" s="70"/>
      <c r="G2233" s="70"/>
      <c r="H2233" s="70"/>
      <c r="I2233" s="70"/>
      <c r="J2233" s="70">
        <v>8739</v>
      </c>
      <c r="K2233" s="70">
        <v>7460.9321290000007</v>
      </c>
    </row>
    <row r="2234" spans="1:11" x14ac:dyDescent="0.25">
      <c r="A2234" s="72">
        <v>28947</v>
      </c>
      <c r="B2234" s="70"/>
      <c r="C2234" s="70"/>
      <c r="D2234" s="70"/>
      <c r="E2234" s="70"/>
      <c r="F2234" s="70">
        <v>16600</v>
      </c>
      <c r="G2234" s="70">
        <v>3496.1044900000002</v>
      </c>
      <c r="H2234" s="70"/>
      <c r="I2234" s="70"/>
      <c r="J2234" s="70">
        <v>16600</v>
      </c>
      <c r="K2234" s="70">
        <v>3496.1044900000002</v>
      </c>
    </row>
    <row r="2235" spans="1:11" x14ac:dyDescent="0.25">
      <c r="A2235" s="72">
        <v>28948</v>
      </c>
      <c r="B2235" s="70">
        <v>30397</v>
      </c>
      <c r="C2235" s="70">
        <v>24655.691590000002</v>
      </c>
      <c r="D2235" s="70"/>
      <c r="E2235" s="70"/>
      <c r="F2235" s="70"/>
      <c r="G2235" s="70"/>
      <c r="H2235" s="70"/>
      <c r="I2235" s="70"/>
      <c r="J2235" s="70">
        <v>30397</v>
      </c>
      <c r="K2235" s="70">
        <v>24655.691590000002</v>
      </c>
    </row>
    <row r="2236" spans="1:11" x14ac:dyDescent="0.25">
      <c r="A2236" s="72">
        <v>28949</v>
      </c>
      <c r="B2236" s="70">
        <v>25845</v>
      </c>
      <c r="C2236" s="70">
        <v>18846.714905000001</v>
      </c>
      <c r="D2236" s="70"/>
      <c r="E2236" s="70"/>
      <c r="F2236" s="70"/>
      <c r="G2236" s="70"/>
      <c r="H2236" s="70"/>
      <c r="I2236" s="70"/>
      <c r="J2236" s="70">
        <v>25845</v>
      </c>
      <c r="K2236" s="70">
        <v>18846.714905000001</v>
      </c>
    </row>
    <row r="2237" spans="1:11" x14ac:dyDescent="0.25">
      <c r="A2237" s="72">
        <v>28950</v>
      </c>
      <c r="B2237" s="70">
        <v>35263</v>
      </c>
      <c r="C2237" s="70">
        <v>28259.933471999997</v>
      </c>
      <c r="D2237" s="70"/>
      <c r="E2237" s="70"/>
      <c r="F2237" s="70"/>
      <c r="G2237" s="70"/>
      <c r="H2237" s="70"/>
      <c r="I2237" s="70"/>
      <c r="J2237" s="70">
        <v>35263</v>
      </c>
      <c r="K2237" s="70">
        <v>28259.933471999997</v>
      </c>
    </row>
    <row r="2238" spans="1:11" x14ac:dyDescent="0.25">
      <c r="A2238" s="72">
        <v>28953</v>
      </c>
      <c r="B2238" s="70"/>
      <c r="C2238" s="70"/>
      <c r="D2238" s="70">
        <v>10047</v>
      </c>
      <c r="E2238" s="70">
        <v>7985.7306520000002</v>
      </c>
      <c r="F2238" s="70"/>
      <c r="G2238" s="70"/>
      <c r="H2238" s="70"/>
      <c r="I2238" s="70"/>
      <c r="J2238" s="70">
        <v>10047</v>
      </c>
      <c r="K2238" s="70">
        <v>7985.7306520000002</v>
      </c>
    </row>
    <row r="2239" spans="1:11" x14ac:dyDescent="0.25">
      <c r="A2239" s="72">
        <v>28955</v>
      </c>
      <c r="B2239" s="70"/>
      <c r="C2239" s="70"/>
      <c r="D2239" s="70">
        <v>11666</v>
      </c>
      <c r="E2239" s="70">
        <v>13893.453522</v>
      </c>
      <c r="F2239" s="70"/>
      <c r="G2239" s="70"/>
      <c r="H2239" s="70"/>
      <c r="I2239" s="70"/>
      <c r="J2239" s="70">
        <v>11666</v>
      </c>
      <c r="K2239" s="70">
        <v>13893.453522</v>
      </c>
    </row>
    <row r="2240" spans="1:11" x14ac:dyDescent="0.25">
      <c r="A2240" s="72">
        <v>28957</v>
      </c>
      <c r="B2240" s="70"/>
      <c r="C2240" s="70"/>
      <c r="D2240" s="70">
        <v>5654</v>
      </c>
      <c r="E2240" s="70">
        <v>4557.9035330000006</v>
      </c>
      <c r="F2240" s="70"/>
      <c r="G2240" s="70"/>
      <c r="H2240" s="70"/>
      <c r="I2240" s="70"/>
      <c r="J2240" s="70">
        <v>5654</v>
      </c>
      <c r="K2240" s="70">
        <v>4557.9035330000006</v>
      </c>
    </row>
    <row r="2241" spans="1:11" x14ac:dyDescent="0.25">
      <c r="A2241" s="72">
        <v>28966</v>
      </c>
      <c r="B2241" s="70"/>
      <c r="C2241" s="70"/>
      <c r="D2241" s="70">
        <v>4076</v>
      </c>
      <c r="E2241" s="70">
        <v>3348.3060150000001</v>
      </c>
      <c r="F2241" s="70"/>
      <c r="G2241" s="70"/>
      <c r="H2241" s="70"/>
      <c r="I2241" s="70"/>
      <c r="J2241" s="70">
        <v>4076</v>
      </c>
      <c r="K2241" s="70">
        <v>3348.3060150000001</v>
      </c>
    </row>
    <row r="2242" spans="1:11" x14ac:dyDescent="0.25">
      <c r="A2242" s="72">
        <v>28978</v>
      </c>
      <c r="B2242" s="70"/>
      <c r="C2242" s="70"/>
      <c r="D2242" s="70">
        <v>13259</v>
      </c>
      <c r="E2242" s="70">
        <v>26754.791930000003</v>
      </c>
      <c r="F2242" s="70"/>
      <c r="G2242" s="70"/>
      <c r="H2242" s="70"/>
      <c r="I2242" s="70"/>
      <c r="J2242" s="70">
        <v>13259</v>
      </c>
      <c r="K2242" s="70">
        <v>26754.791930000003</v>
      </c>
    </row>
    <row r="2243" spans="1:11" x14ac:dyDescent="0.25">
      <c r="A2243" s="72">
        <v>28984</v>
      </c>
      <c r="B2243" s="70"/>
      <c r="C2243" s="70"/>
      <c r="D2243" s="70">
        <v>4614</v>
      </c>
      <c r="E2243" s="70">
        <v>4483.0726619999996</v>
      </c>
      <c r="F2243" s="70"/>
      <c r="G2243" s="70"/>
      <c r="H2243" s="70"/>
      <c r="I2243" s="70"/>
      <c r="J2243" s="70">
        <v>4614</v>
      </c>
      <c r="K2243" s="70">
        <v>4483.0726619999996</v>
      </c>
    </row>
    <row r="2244" spans="1:11" x14ac:dyDescent="0.25">
      <c r="A2244" s="72">
        <v>28987</v>
      </c>
      <c r="B2244" s="70"/>
      <c r="C2244" s="70"/>
      <c r="D2244" s="70">
        <v>4059</v>
      </c>
      <c r="E2244" s="70">
        <v>6299.521737</v>
      </c>
      <c r="F2244" s="70"/>
      <c r="G2244" s="70"/>
      <c r="H2244" s="70"/>
      <c r="I2244" s="70"/>
      <c r="J2244" s="70">
        <v>4059</v>
      </c>
      <c r="K2244" s="70">
        <v>6299.521737</v>
      </c>
    </row>
    <row r="2245" spans="1:11" x14ac:dyDescent="0.25">
      <c r="A2245" s="72">
        <v>28989</v>
      </c>
      <c r="B2245" s="70"/>
      <c r="C2245" s="70"/>
      <c r="D2245" s="70">
        <v>780</v>
      </c>
      <c r="E2245" s="70">
        <v>6770.3629080000001</v>
      </c>
      <c r="F2245" s="70"/>
      <c r="G2245" s="70"/>
      <c r="H2245" s="70"/>
      <c r="I2245" s="70"/>
      <c r="J2245" s="70">
        <v>780</v>
      </c>
      <c r="K2245" s="70">
        <v>6770.3629080000001</v>
      </c>
    </row>
    <row r="2246" spans="1:11" x14ac:dyDescent="0.25">
      <c r="A2246" s="72">
        <v>29008</v>
      </c>
      <c r="B2246" s="70"/>
      <c r="C2246" s="70"/>
      <c r="D2246" s="70">
        <v>12627</v>
      </c>
      <c r="E2246" s="70">
        <v>10318.225586</v>
      </c>
      <c r="F2246" s="70"/>
      <c r="G2246" s="70"/>
      <c r="H2246" s="70"/>
      <c r="I2246" s="70"/>
      <c r="J2246" s="70">
        <v>12627</v>
      </c>
      <c r="K2246" s="70">
        <v>10318.225586</v>
      </c>
    </row>
    <row r="2247" spans="1:11" x14ac:dyDescent="0.25">
      <c r="A2247" s="72">
        <v>29011</v>
      </c>
      <c r="B2247" s="70"/>
      <c r="C2247" s="70"/>
      <c r="D2247" s="70">
        <v>4168</v>
      </c>
      <c r="E2247" s="70">
        <v>9848.078614</v>
      </c>
      <c r="F2247" s="70"/>
      <c r="G2247" s="70"/>
      <c r="H2247" s="70"/>
      <c r="I2247" s="70"/>
      <c r="J2247" s="70">
        <v>4168</v>
      </c>
      <c r="K2247" s="70">
        <v>9848.078614</v>
      </c>
    </row>
    <row r="2248" spans="1:11" x14ac:dyDescent="0.25">
      <c r="A2248" s="72">
        <v>29016</v>
      </c>
      <c r="B2248" s="70">
        <v>78697</v>
      </c>
      <c r="C2248" s="70">
        <v>77013.278320000012</v>
      </c>
      <c r="D2248" s="70"/>
      <c r="E2248" s="70"/>
      <c r="F2248" s="70"/>
      <c r="G2248" s="70"/>
      <c r="H2248" s="70"/>
      <c r="I2248" s="70"/>
      <c r="J2248" s="70">
        <v>78697</v>
      </c>
      <c r="K2248" s="70">
        <v>77013.278320000012</v>
      </c>
    </row>
    <row r="2249" spans="1:11" x14ac:dyDescent="0.25">
      <c r="A2249" s="72">
        <v>29020</v>
      </c>
      <c r="B2249" s="70"/>
      <c r="C2249" s="70"/>
      <c r="D2249" s="70">
        <v>4812</v>
      </c>
      <c r="E2249" s="70">
        <v>3871.2636029999999</v>
      </c>
      <c r="F2249" s="70"/>
      <c r="G2249" s="70"/>
      <c r="H2249" s="70"/>
      <c r="I2249" s="70"/>
      <c r="J2249" s="70">
        <v>4812</v>
      </c>
      <c r="K2249" s="70">
        <v>3871.2636029999999</v>
      </c>
    </row>
    <row r="2250" spans="1:11" x14ac:dyDescent="0.25">
      <c r="A2250" s="72">
        <v>29023</v>
      </c>
      <c r="B2250" s="70">
        <v>90365</v>
      </c>
      <c r="C2250" s="70">
        <v>87473.343750999993</v>
      </c>
      <c r="D2250" s="70"/>
      <c r="E2250" s="70"/>
      <c r="F2250" s="70"/>
      <c r="G2250" s="70"/>
      <c r="H2250" s="70"/>
      <c r="I2250" s="70"/>
      <c r="J2250" s="70">
        <v>90365</v>
      </c>
      <c r="K2250" s="70">
        <v>87473.343750999993</v>
      </c>
    </row>
    <row r="2251" spans="1:11" x14ac:dyDescent="0.25">
      <c r="A2251" s="72">
        <v>29025</v>
      </c>
      <c r="B2251" s="70">
        <v>71673</v>
      </c>
      <c r="C2251" s="70">
        <v>78189.810303999999</v>
      </c>
      <c r="D2251" s="70"/>
      <c r="E2251" s="70"/>
      <c r="F2251" s="70"/>
      <c r="G2251" s="70"/>
      <c r="H2251" s="70"/>
      <c r="I2251" s="70"/>
      <c r="J2251" s="70">
        <v>71673</v>
      </c>
      <c r="K2251" s="70">
        <v>78189.810303999999</v>
      </c>
    </row>
    <row r="2252" spans="1:11" x14ac:dyDescent="0.25">
      <c r="A2252" s="72">
        <v>29027</v>
      </c>
      <c r="B2252" s="70">
        <v>92082</v>
      </c>
      <c r="C2252" s="70">
        <v>92664.511597000004</v>
      </c>
      <c r="D2252" s="70"/>
      <c r="E2252" s="70"/>
      <c r="F2252" s="70"/>
      <c r="G2252" s="70"/>
      <c r="H2252" s="70"/>
      <c r="I2252" s="70"/>
      <c r="J2252" s="70">
        <v>92082</v>
      </c>
      <c r="K2252" s="70">
        <v>92664.511597000004</v>
      </c>
    </row>
    <row r="2253" spans="1:11" x14ac:dyDescent="0.25">
      <c r="A2253" s="72">
        <v>29028</v>
      </c>
      <c r="B2253" s="70">
        <v>86599</v>
      </c>
      <c r="C2253" s="70">
        <v>89354.499022000004</v>
      </c>
      <c r="D2253" s="70"/>
      <c r="E2253" s="70"/>
      <c r="F2253" s="70"/>
      <c r="G2253" s="70"/>
      <c r="H2253" s="70"/>
      <c r="I2253" s="70"/>
      <c r="J2253" s="70">
        <v>86599</v>
      </c>
      <c r="K2253" s="70">
        <v>89354.499022000004</v>
      </c>
    </row>
    <row r="2254" spans="1:11" x14ac:dyDescent="0.25">
      <c r="A2254" s="72">
        <v>29029</v>
      </c>
      <c r="B2254" s="70"/>
      <c r="C2254" s="70"/>
      <c r="D2254" s="70">
        <v>5461</v>
      </c>
      <c r="E2254" s="70">
        <v>5819.7842109999992</v>
      </c>
      <c r="F2254" s="70"/>
      <c r="G2254" s="70"/>
      <c r="H2254" s="70"/>
      <c r="I2254" s="70"/>
      <c r="J2254" s="70">
        <v>5461</v>
      </c>
      <c r="K2254" s="70">
        <v>5819.7842109999992</v>
      </c>
    </row>
    <row r="2255" spans="1:11" x14ac:dyDescent="0.25">
      <c r="A2255" s="72">
        <v>29030</v>
      </c>
      <c r="B2255" s="70"/>
      <c r="C2255" s="70"/>
      <c r="D2255" s="70">
        <v>8522</v>
      </c>
      <c r="E2255" s="70">
        <v>11517.214233999999</v>
      </c>
      <c r="F2255" s="70"/>
      <c r="G2255" s="70"/>
      <c r="H2255" s="70"/>
      <c r="I2255" s="70"/>
      <c r="J2255" s="70">
        <v>8522</v>
      </c>
      <c r="K2255" s="70">
        <v>11517.214233999999</v>
      </c>
    </row>
    <row r="2256" spans="1:11" x14ac:dyDescent="0.25">
      <c r="A2256" s="72">
        <v>29032</v>
      </c>
      <c r="B2256" s="70"/>
      <c r="C2256" s="70"/>
      <c r="D2256" s="70">
        <v>5385</v>
      </c>
      <c r="E2256" s="70">
        <v>3175.0451650000005</v>
      </c>
      <c r="F2256" s="70"/>
      <c r="G2256" s="70"/>
      <c r="H2256" s="70"/>
      <c r="I2256" s="70"/>
      <c r="J2256" s="70">
        <v>5385</v>
      </c>
      <c r="K2256" s="70">
        <v>3175.0451650000005</v>
      </c>
    </row>
    <row r="2257" spans="1:11" x14ac:dyDescent="0.25">
      <c r="A2257" s="72">
        <v>29034</v>
      </c>
      <c r="B2257" s="70"/>
      <c r="C2257" s="70"/>
      <c r="D2257" s="70">
        <v>6361</v>
      </c>
      <c r="E2257" s="70">
        <v>4278.6708069999995</v>
      </c>
      <c r="F2257" s="70"/>
      <c r="G2257" s="70"/>
      <c r="H2257" s="70"/>
      <c r="I2257" s="70"/>
      <c r="J2257" s="70">
        <v>6361</v>
      </c>
      <c r="K2257" s="70">
        <v>4278.6708069999995</v>
      </c>
    </row>
    <row r="2258" spans="1:11" x14ac:dyDescent="0.25">
      <c r="A2258" s="72">
        <v>29035</v>
      </c>
      <c r="B2258" s="70">
        <v>87766</v>
      </c>
      <c r="C2258" s="70">
        <v>88385.838134000005</v>
      </c>
      <c r="D2258" s="70"/>
      <c r="E2258" s="70"/>
      <c r="F2258" s="70"/>
      <c r="G2258" s="70"/>
      <c r="H2258" s="70"/>
      <c r="I2258" s="70"/>
      <c r="J2258" s="70">
        <v>87766</v>
      </c>
      <c r="K2258" s="70">
        <v>88385.838134000005</v>
      </c>
    </row>
    <row r="2259" spans="1:11" x14ac:dyDescent="0.25">
      <c r="A2259" s="72">
        <v>29037</v>
      </c>
      <c r="B2259" s="70">
        <v>83801</v>
      </c>
      <c r="C2259" s="70">
        <v>86709.765136000002</v>
      </c>
      <c r="D2259" s="70"/>
      <c r="E2259" s="70"/>
      <c r="F2259" s="70"/>
      <c r="G2259" s="70"/>
      <c r="H2259" s="70"/>
      <c r="I2259" s="70"/>
      <c r="J2259" s="70">
        <v>83801</v>
      </c>
      <c r="K2259" s="70">
        <v>86709.765136000002</v>
      </c>
    </row>
    <row r="2260" spans="1:11" x14ac:dyDescent="0.25">
      <c r="A2260" s="72">
        <v>29039</v>
      </c>
      <c r="B2260" s="70">
        <v>103032</v>
      </c>
      <c r="C2260" s="70">
        <v>105576.33422799999</v>
      </c>
      <c r="D2260" s="70"/>
      <c r="E2260" s="70"/>
      <c r="F2260" s="70"/>
      <c r="G2260" s="70"/>
      <c r="H2260" s="70"/>
      <c r="I2260" s="70"/>
      <c r="J2260" s="70">
        <v>103032</v>
      </c>
      <c r="K2260" s="70">
        <v>105576.33422799999</v>
      </c>
    </row>
    <row r="2261" spans="1:11" x14ac:dyDescent="0.25">
      <c r="A2261" s="72">
        <v>29041</v>
      </c>
      <c r="B2261" s="70">
        <v>100179</v>
      </c>
      <c r="C2261" s="70">
        <v>98226.981933000003</v>
      </c>
      <c r="D2261" s="70"/>
      <c r="E2261" s="70"/>
      <c r="F2261" s="70"/>
      <c r="G2261" s="70"/>
      <c r="H2261" s="70"/>
      <c r="I2261" s="70"/>
      <c r="J2261" s="70">
        <v>100179</v>
      </c>
      <c r="K2261" s="70">
        <v>98226.981933000003</v>
      </c>
    </row>
    <row r="2262" spans="1:11" x14ac:dyDescent="0.25">
      <c r="A2262" s="72">
        <v>29046</v>
      </c>
      <c r="B2262" s="70">
        <v>58078</v>
      </c>
      <c r="C2262" s="70">
        <v>64839.009276999997</v>
      </c>
      <c r="D2262" s="70"/>
      <c r="E2262" s="70"/>
      <c r="F2262" s="70"/>
      <c r="G2262" s="70"/>
      <c r="H2262" s="70"/>
      <c r="I2262" s="70"/>
      <c r="J2262" s="70">
        <v>58078</v>
      </c>
      <c r="K2262" s="70">
        <v>64839.009276999997</v>
      </c>
    </row>
    <row r="2263" spans="1:11" x14ac:dyDescent="0.25">
      <c r="A2263" s="72">
        <v>29047</v>
      </c>
      <c r="B2263" s="70">
        <v>65558</v>
      </c>
      <c r="C2263" s="70">
        <v>58094.402587000004</v>
      </c>
      <c r="D2263" s="70"/>
      <c r="E2263" s="70"/>
      <c r="F2263" s="70"/>
      <c r="G2263" s="70"/>
      <c r="H2263" s="70"/>
      <c r="I2263" s="70"/>
      <c r="J2263" s="70">
        <v>65558</v>
      </c>
      <c r="K2263" s="70">
        <v>58094.402587000004</v>
      </c>
    </row>
    <row r="2264" spans="1:11" x14ac:dyDescent="0.25">
      <c r="A2264" s="72">
        <v>29049</v>
      </c>
      <c r="B2264" s="70">
        <v>76826</v>
      </c>
      <c r="C2264" s="70">
        <v>83411.103027000005</v>
      </c>
      <c r="D2264" s="70"/>
      <c r="E2264" s="70"/>
      <c r="F2264" s="70"/>
      <c r="G2264" s="70"/>
      <c r="H2264" s="70"/>
      <c r="I2264" s="70"/>
      <c r="J2264" s="70">
        <v>76826</v>
      </c>
      <c r="K2264" s="70">
        <v>83411.103027000005</v>
      </c>
    </row>
    <row r="2265" spans="1:11" x14ac:dyDescent="0.25">
      <c r="A2265" s="72">
        <v>29051</v>
      </c>
      <c r="B2265" s="70">
        <v>69267</v>
      </c>
      <c r="C2265" s="70">
        <v>76210.167969000002</v>
      </c>
      <c r="D2265" s="70"/>
      <c r="E2265" s="70"/>
      <c r="F2265" s="70"/>
      <c r="G2265" s="70"/>
      <c r="H2265" s="70"/>
      <c r="I2265" s="70"/>
      <c r="J2265" s="70">
        <v>69267</v>
      </c>
      <c r="K2265" s="70">
        <v>76210.167969000002</v>
      </c>
    </row>
    <row r="2266" spans="1:11" x14ac:dyDescent="0.25">
      <c r="A2266" s="72">
        <v>29052</v>
      </c>
      <c r="B2266" s="70">
        <v>60594</v>
      </c>
      <c r="C2266" s="70">
        <v>63427.707031999998</v>
      </c>
      <c r="D2266" s="70"/>
      <c r="E2266" s="70"/>
      <c r="F2266" s="70"/>
      <c r="G2266" s="70"/>
      <c r="H2266" s="70"/>
      <c r="I2266" s="70"/>
      <c r="J2266" s="70">
        <v>60594</v>
      </c>
      <c r="K2266" s="70">
        <v>63427.707031999998</v>
      </c>
    </row>
    <row r="2267" spans="1:11" x14ac:dyDescent="0.25">
      <c r="A2267" s="72">
        <v>29059</v>
      </c>
      <c r="B2267" s="70"/>
      <c r="C2267" s="70"/>
      <c r="D2267" s="70">
        <v>6584</v>
      </c>
      <c r="E2267" s="70">
        <v>8683.4540399999987</v>
      </c>
      <c r="F2267" s="70"/>
      <c r="G2267" s="70"/>
      <c r="H2267" s="70"/>
      <c r="I2267" s="70"/>
      <c r="J2267" s="70">
        <v>6584</v>
      </c>
      <c r="K2267" s="70">
        <v>8683.4540399999987</v>
      </c>
    </row>
    <row r="2268" spans="1:11" x14ac:dyDescent="0.25">
      <c r="A2268" s="72">
        <v>29060</v>
      </c>
      <c r="B2268" s="70"/>
      <c r="C2268" s="70"/>
      <c r="D2268" s="70">
        <v>19688</v>
      </c>
      <c r="E2268" s="70">
        <v>42708.128907000006</v>
      </c>
      <c r="F2268" s="70"/>
      <c r="G2268" s="70"/>
      <c r="H2268" s="70"/>
      <c r="I2268" s="70"/>
      <c r="J2268" s="70">
        <v>19688</v>
      </c>
      <c r="K2268" s="70">
        <v>42708.128907000006</v>
      </c>
    </row>
    <row r="2269" spans="1:11" x14ac:dyDescent="0.25">
      <c r="A2269" s="72">
        <v>29082</v>
      </c>
      <c r="B2269" s="70">
        <v>103309</v>
      </c>
      <c r="C2269" s="70">
        <v>92323.269532000006</v>
      </c>
      <c r="D2269" s="70"/>
      <c r="E2269" s="70"/>
      <c r="F2269" s="70"/>
      <c r="G2269" s="70"/>
      <c r="H2269" s="70"/>
      <c r="I2269" s="70"/>
      <c r="J2269" s="70">
        <v>103309</v>
      </c>
      <c r="K2269" s="70">
        <v>92323.269532000006</v>
      </c>
    </row>
    <row r="2270" spans="1:11" x14ac:dyDescent="0.25">
      <c r="A2270" s="72">
        <v>29086</v>
      </c>
      <c r="B2270" s="70">
        <v>103309</v>
      </c>
      <c r="C2270" s="70">
        <v>89786.500977000003</v>
      </c>
      <c r="D2270" s="70"/>
      <c r="E2270" s="70"/>
      <c r="F2270" s="70"/>
      <c r="G2270" s="70"/>
      <c r="H2270" s="70"/>
      <c r="I2270" s="70"/>
      <c r="J2270" s="70">
        <v>103309</v>
      </c>
      <c r="K2270" s="70">
        <v>89786.500977000003</v>
      </c>
    </row>
    <row r="2271" spans="1:11" x14ac:dyDescent="0.25">
      <c r="A2271" s="72">
        <v>29089</v>
      </c>
      <c r="B2271" s="70">
        <v>99377</v>
      </c>
      <c r="C2271" s="70">
        <v>90279.428954000003</v>
      </c>
      <c r="D2271" s="70"/>
      <c r="E2271" s="70"/>
      <c r="F2271" s="70"/>
      <c r="G2271" s="70"/>
      <c r="H2271" s="70"/>
      <c r="I2271" s="70"/>
      <c r="J2271" s="70">
        <v>99377</v>
      </c>
      <c r="K2271" s="70">
        <v>90279.428954000003</v>
      </c>
    </row>
    <row r="2272" spans="1:11" x14ac:dyDescent="0.25">
      <c r="A2272" s="72">
        <v>29090</v>
      </c>
      <c r="B2272" s="70">
        <v>105465</v>
      </c>
      <c r="C2272" s="70">
        <v>99486.899170999997</v>
      </c>
      <c r="D2272" s="70"/>
      <c r="E2272" s="70"/>
      <c r="F2272" s="70"/>
      <c r="G2272" s="70"/>
      <c r="H2272" s="70"/>
      <c r="I2272" s="70"/>
      <c r="J2272" s="70">
        <v>105465</v>
      </c>
      <c r="K2272" s="70">
        <v>99486.899170999997</v>
      </c>
    </row>
    <row r="2273" spans="1:11" x14ac:dyDescent="0.25">
      <c r="A2273" s="72">
        <v>29095</v>
      </c>
      <c r="B2273" s="70">
        <v>102633</v>
      </c>
      <c r="C2273" s="70">
        <v>94014.860350999996</v>
      </c>
      <c r="D2273" s="70"/>
      <c r="E2273" s="70"/>
      <c r="F2273" s="70"/>
      <c r="G2273" s="70"/>
      <c r="H2273" s="70"/>
      <c r="I2273" s="70"/>
      <c r="J2273" s="70">
        <v>102633</v>
      </c>
      <c r="K2273" s="70">
        <v>94014.860350999996</v>
      </c>
    </row>
    <row r="2274" spans="1:11" x14ac:dyDescent="0.25">
      <c r="A2274" s="72">
        <v>29097</v>
      </c>
      <c r="B2274" s="70">
        <v>86198</v>
      </c>
      <c r="C2274" s="70">
        <v>56074.587159000002</v>
      </c>
      <c r="D2274" s="70"/>
      <c r="E2274" s="70"/>
      <c r="F2274" s="70"/>
      <c r="G2274" s="70"/>
      <c r="H2274" s="70"/>
      <c r="I2274" s="70"/>
      <c r="J2274" s="70">
        <v>86198</v>
      </c>
      <c r="K2274" s="70">
        <v>56074.587159000002</v>
      </c>
    </row>
    <row r="2275" spans="1:11" x14ac:dyDescent="0.25">
      <c r="A2275" s="72">
        <v>29108</v>
      </c>
      <c r="B2275" s="70">
        <v>110584</v>
      </c>
      <c r="C2275" s="70">
        <v>100200.139037</v>
      </c>
      <c r="D2275" s="70"/>
      <c r="E2275" s="70"/>
      <c r="F2275" s="70"/>
      <c r="G2275" s="70"/>
      <c r="H2275" s="70"/>
      <c r="I2275" s="70"/>
      <c r="J2275" s="70">
        <v>110584</v>
      </c>
      <c r="K2275" s="70">
        <v>100200.139037</v>
      </c>
    </row>
    <row r="2276" spans="1:11" x14ac:dyDescent="0.25">
      <c r="A2276" s="72">
        <v>29136</v>
      </c>
      <c r="B2276" s="70"/>
      <c r="C2276" s="70"/>
      <c r="D2276" s="70">
        <v>10772</v>
      </c>
      <c r="E2276" s="70">
        <v>10395.793518</v>
      </c>
      <c r="F2276" s="70"/>
      <c r="G2276" s="70"/>
      <c r="H2276" s="70"/>
      <c r="I2276" s="70"/>
      <c r="J2276" s="70">
        <v>10772</v>
      </c>
      <c r="K2276" s="70">
        <v>10395.793518</v>
      </c>
    </row>
    <row r="2277" spans="1:11" x14ac:dyDescent="0.25">
      <c r="A2277" s="72">
        <v>29158</v>
      </c>
      <c r="B2277" s="70">
        <v>25714</v>
      </c>
      <c r="C2277" s="70">
        <v>29534.175049000001</v>
      </c>
      <c r="D2277" s="70"/>
      <c r="E2277" s="70"/>
      <c r="F2277" s="70"/>
      <c r="G2277" s="70"/>
      <c r="H2277" s="70"/>
      <c r="I2277" s="70"/>
      <c r="J2277" s="70">
        <v>25714</v>
      </c>
      <c r="K2277" s="70">
        <v>29534.175049000001</v>
      </c>
    </row>
    <row r="2278" spans="1:11" x14ac:dyDescent="0.25">
      <c r="A2278" s="72">
        <v>29163</v>
      </c>
      <c r="B2278" s="70"/>
      <c r="C2278" s="70"/>
      <c r="D2278" s="70">
        <v>14205</v>
      </c>
      <c r="E2278" s="70">
        <v>13124.97705</v>
      </c>
      <c r="F2278" s="70"/>
      <c r="G2278" s="70"/>
      <c r="H2278" s="70"/>
      <c r="I2278" s="70"/>
      <c r="J2278" s="70">
        <v>14205</v>
      </c>
      <c r="K2278" s="70">
        <v>13124.97705</v>
      </c>
    </row>
    <row r="2279" spans="1:11" x14ac:dyDescent="0.25">
      <c r="A2279" s="72">
        <v>29166</v>
      </c>
      <c r="B2279" s="70"/>
      <c r="C2279" s="70"/>
      <c r="D2279" s="70">
        <v>7334</v>
      </c>
      <c r="E2279" s="70">
        <v>5248.8706519999996</v>
      </c>
      <c r="F2279" s="70"/>
      <c r="G2279" s="70"/>
      <c r="H2279" s="70"/>
      <c r="I2279" s="70"/>
      <c r="J2279" s="70">
        <v>7334</v>
      </c>
      <c r="K2279" s="70">
        <v>5248.8706519999996</v>
      </c>
    </row>
    <row r="2280" spans="1:11" x14ac:dyDescent="0.25">
      <c r="A2280" s="72">
        <v>29167</v>
      </c>
      <c r="B2280" s="70">
        <v>36023</v>
      </c>
      <c r="C2280" s="70">
        <v>35309.215086999997</v>
      </c>
      <c r="D2280" s="70"/>
      <c r="E2280" s="70"/>
      <c r="F2280" s="70"/>
      <c r="G2280" s="70"/>
      <c r="H2280" s="70"/>
      <c r="I2280" s="70"/>
      <c r="J2280" s="70">
        <v>36023</v>
      </c>
      <c r="K2280" s="70">
        <v>35309.215086999997</v>
      </c>
    </row>
    <row r="2281" spans="1:11" x14ac:dyDescent="0.25">
      <c r="A2281" s="72">
        <v>29168</v>
      </c>
      <c r="B2281" s="70">
        <v>35357</v>
      </c>
      <c r="C2281" s="70">
        <v>35265.848938999996</v>
      </c>
      <c r="D2281" s="70"/>
      <c r="E2281" s="70"/>
      <c r="F2281" s="70"/>
      <c r="G2281" s="70"/>
      <c r="H2281" s="70"/>
      <c r="I2281" s="70"/>
      <c r="J2281" s="70">
        <v>35357</v>
      </c>
      <c r="K2281" s="70">
        <v>35265.848938999996</v>
      </c>
    </row>
    <row r="2282" spans="1:11" x14ac:dyDescent="0.25">
      <c r="A2282" s="72">
        <v>29169</v>
      </c>
      <c r="B2282" s="70">
        <v>34373</v>
      </c>
      <c r="C2282" s="70">
        <v>33328.720641999993</v>
      </c>
      <c r="D2282" s="70"/>
      <c r="E2282" s="70"/>
      <c r="F2282" s="70"/>
      <c r="G2282" s="70"/>
      <c r="H2282" s="70"/>
      <c r="I2282" s="70"/>
      <c r="J2282" s="70">
        <v>34373</v>
      </c>
      <c r="K2282" s="70">
        <v>33328.720641999993</v>
      </c>
    </row>
    <row r="2283" spans="1:11" x14ac:dyDescent="0.25">
      <c r="A2283" s="72">
        <v>29171</v>
      </c>
      <c r="B2283" s="70">
        <v>30212</v>
      </c>
      <c r="C2283" s="70">
        <v>32677.409669000001</v>
      </c>
      <c r="D2283" s="70"/>
      <c r="E2283" s="70"/>
      <c r="F2283" s="70"/>
      <c r="G2283" s="70"/>
      <c r="H2283" s="70"/>
      <c r="I2283" s="70"/>
      <c r="J2283" s="70">
        <v>30212</v>
      </c>
      <c r="K2283" s="70">
        <v>32677.409669000001</v>
      </c>
    </row>
    <row r="2284" spans="1:11" x14ac:dyDescent="0.25">
      <c r="A2284" s="72">
        <v>29172</v>
      </c>
      <c r="B2284" s="70">
        <v>30345</v>
      </c>
      <c r="C2284" s="70">
        <v>32677.409669000001</v>
      </c>
      <c r="D2284" s="70"/>
      <c r="E2284" s="70"/>
      <c r="F2284" s="70"/>
      <c r="G2284" s="70"/>
      <c r="H2284" s="70"/>
      <c r="I2284" s="70"/>
      <c r="J2284" s="70">
        <v>30345</v>
      </c>
      <c r="K2284" s="70">
        <v>32677.409669000001</v>
      </c>
    </row>
    <row r="2285" spans="1:11" x14ac:dyDescent="0.25">
      <c r="A2285" s="72">
        <v>29173</v>
      </c>
      <c r="B2285" s="70">
        <v>32308</v>
      </c>
      <c r="C2285" s="70">
        <v>31087.118224999995</v>
      </c>
      <c r="D2285" s="70"/>
      <c r="E2285" s="70"/>
      <c r="F2285" s="70"/>
      <c r="G2285" s="70"/>
      <c r="H2285" s="70"/>
      <c r="I2285" s="70"/>
      <c r="J2285" s="70">
        <v>32308</v>
      </c>
      <c r="K2285" s="70">
        <v>31087.118224999995</v>
      </c>
    </row>
    <row r="2286" spans="1:11" x14ac:dyDescent="0.25">
      <c r="A2286" s="72">
        <v>29176</v>
      </c>
      <c r="B2286" s="70"/>
      <c r="C2286" s="70"/>
      <c r="D2286" s="70">
        <v>8390</v>
      </c>
      <c r="E2286" s="70">
        <v>8175.1719509999994</v>
      </c>
      <c r="F2286" s="70"/>
      <c r="G2286" s="70"/>
      <c r="H2286" s="70"/>
      <c r="I2286" s="70"/>
      <c r="J2286" s="70">
        <v>8390</v>
      </c>
      <c r="K2286" s="70">
        <v>8175.1719509999994</v>
      </c>
    </row>
    <row r="2287" spans="1:11" x14ac:dyDescent="0.25">
      <c r="A2287" s="72">
        <v>29177</v>
      </c>
      <c r="B2287" s="70"/>
      <c r="C2287" s="70"/>
      <c r="D2287" s="70">
        <v>8535</v>
      </c>
      <c r="E2287" s="70">
        <v>10645.826689</v>
      </c>
      <c r="F2287" s="70"/>
      <c r="G2287" s="70"/>
      <c r="H2287" s="70"/>
      <c r="I2287" s="70"/>
      <c r="J2287" s="70">
        <v>8535</v>
      </c>
      <c r="K2287" s="70">
        <v>10645.826689</v>
      </c>
    </row>
    <row r="2288" spans="1:11" x14ac:dyDescent="0.25">
      <c r="A2288" s="72">
        <v>29178</v>
      </c>
      <c r="B2288" s="70"/>
      <c r="C2288" s="70"/>
      <c r="D2288" s="70">
        <v>9840</v>
      </c>
      <c r="E2288" s="70">
        <v>11581.445892</v>
      </c>
      <c r="F2288" s="70"/>
      <c r="G2288" s="70"/>
      <c r="H2288" s="70"/>
      <c r="I2288" s="70"/>
      <c r="J2288" s="70">
        <v>9840</v>
      </c>
      <c r="K2288" s="70">
        <v>11581.445892</v>
      </c>
    </row>
    <row r="2289" spans="1:11" x14ac:dyDescent="0.25">
      <c r="A2289" s="72">
        <v>29181</v>
      </c>
      <c r="B2289" s="70"/>
      <c r="C2289" s="70"/>
      <c r="D2289" s="70">
        <v>8637</v>
      </c>
      <c r="E2289" s="70">
        <v>11600.951599</v>
      </c>
      <c r="F2289" s="70"/>
      <c r="G2289" s="70"/>
      <c r="H2289" s="70"/>
      <c r="I2289" s="70"/>
      <c r="J2289" s="70">
        <v>8637</v>
      </c>
      <c r="K2289" s="70">
        <v>11600.951599</v>
      </c>
    </row>
    <row r="2290" spans="1:11" x14ac:dyDescent="0.25">
      <c r="A2290" s="72">
        <v>29182</v>
      </c>
      <c r="B2290" s="70">
        <v>63050</v>
      </c>
      <c r="C2290" s="70">
        <v>70921.72119099999</v>
      </c>
      <c r="D2290" s="70"/>
      <c r="E2290" s="70"/>
      <c r="F2290" s="70"/>
      <c r="G2290" s="70"/>
      <c r="H2290" s="70"/>
      <c r="I2290" s="70"/>
      <c r="J2290" s="70">
        <v>63050</v>
      </c>
      <c r="K2290" s="70">
        <v>70921.72119099999</v>
      </c>
    </row>
    <row r="2291" spans="1:11" x14ac:dyDescent="0.25">
      <c r="A2291" s="72">
        <v>29183</v>
      </c>
      <c r="B2291" s="70">
        <v>67026</v>
      </c>
      <c r="C2291" s="70">
        <v>71167.927977999992</v>
      </c>
      <c r="D2291" s="70"/>
      <c r="E2291" s="70"/>
      <c r="F2291" s="70"/>
      <c r="G2291" s="70"/>
      <c r="H2291" s="70"/>
      <c r="I2291" s="70"/>
      <c r="J2291" s="70">
        <v>67026</v>
      </c>
      <c r="K2291" s="70">
        <v>71167.927977999992</v>
      </c>
    </row>
    <row r="2292" spans="1:11" x14ac:dyDescent="0.25">
      <c r="A2292" s="72">
        <v>29184</v>
      </c>
      <c r="B2292" s="70"/>
      <c r="C2292" s="70"/>
      <c r="D2292" s="70">
        <v>13235</v>
      </c>
      <c r="E2292" s="70">
        <v>10138.949646000001</v>
      </c>
      <c r="F2292" s="70"/>
      <c r="G2292" s="70"/>
      <c r="H2292" s="70"/>
      <c r="I2292" s="70"/>
      <c r="J2292" s="70">
        <v>13235</v>
      </c>
      <c r="K2292" s="70">
        <v>10138.949646000001</v>
      </c>
    </row>
    <row r="2293" spans="1:11" x14ac:dyDescent="0.25">
      <c r="A2293" s="72">
        <v>29188</v>
      </c>
      <c r="B2293" s="70"/>
      <c r="C2293" s="70"/>
      <c r="D2293" s="70">
        <v>10266</v>
      </c>
      <c r="E2293" s="70">
        <v>7983.4798280000005</v>
      </c>
      <c r="F2293" s="70"/>
      <c r="G2293" s="70"/>
      <c r="H2293" s="70"/>
      <c r="I2293" s="70"/>
      <c r="J2293" s="70">
        <v>10266</v>
      </c>
      <c r="K2293" s="70">
        <v>7983.4798280000005</v>
      </c>
    </row>
    <row r="2294" spans="1:11" x14ac:dyDescent="0.25">
      <c r="A2294" s="72">
        <v>29189</v>
      </c>
      <c r="B2294" s="70"/>
      <c r="C2294" s="70"/>
      <c r="D2294" s="70">
        <v>16774</v>
      </c>
      <c r="E2294" s="70">
        <v>13688.506346999999</v>
      </c>
      <c r="F2294" s="70"/>
      <c r="G2294" s="70"/>
      <c r="H2294" s="70"/>
      <c r="I2294" s="70"/>
      <c r="J2294" s="70">
        <v>16774</v>
      </c>
      <c r="K2294" s="70">
        <v>13688.506346999999</v>
      </c>
    </row>
    <row r="2295" spans="1:11" x14ac:dyDescent="0.25">
      <c r="A2295" s="72">
        <v>29215</v>
      </c>
      <c r="B2295" s="70">
        <v>10818</v>
      </c>
      <c r="C2295" s="70">
        <v>9459.9804079999994</v>
      </c>
      <c r="D2295" s="70"/>
      <c r="E2295" s="70"/>
      <c r="F2295" s="70"/>
      <c r="G2295" s="70"/>
      <c r="H2295" s="70"/>
      <c r="I2295" s="70"/>
      <c r="J2295" s="70">
        <v>10818</v>
      </c>
      <c r="K2295" s="70">
        <v>9459.9804079999994</v>
      </c>
    </row>
    <row r="2296" spans="1:11" x14ac:dyDescent="0.25">
      <c r="A2296" s="72">
        <v>29218</v>
      </c>
      <c r="B2296" s="70"/>
      <c r="C2296" s="70"/>
      <c r="D2296" s="70">
        <v>5331</v>
      </c>
      <c r="E2296" s="70">
        <v>4364.0243909999999</v>
      </c>
      <c r="F2296" s="70"/>
      <c r="G2296" s="70"/>
      <c r="H2296" s="70"/>
      <c r="I2296" s="70"/>
      <c r="J2296" s="70">
        <v>5331</v>
      </c>
      <c r="K2296" s="70">
        <v>4364.0243909999999</v>
      </c>
    </row>
    <row r="2297" spans="1:11" x14ac:dyDescent="0.25">
      <c r="A2297" s="72">
        <v>29232</v>
      </c>
      <c r="B2297" s="70">
        <v>91829</v>
      </c>
      <c r="C2297" s="70">
        <v>98222.367186999996</v>
      </c>
      <c r="D2297" s="70"/>
      <c r="E2297" s="70"/>
      <c r="F2297" s="70"/>
      <c r="G2297" s="70"/>
      <c r="H2297" s="70"/>
      <c r="I2297" s="70"/>
      <c r="J2297" s="70">
        <v>91829</v>
      </c>
      <c r="K2297" s="70">
        <v>98222.367186999996</v>
      </c>
    </row>
    <row r="2298" spans="1:11" x14ac:dyDescent="0.25">
      <c r="A2298" s="72">
        <v>29235</v>
      </c>
      <c r="B2298" s="70"/>
      <c r="C2298" s="70"/>
      <c r="D2298" s="70">
        <v>1847</v>
      </c>
      <c r="E2298" s="70">
        <v>3358.1239619999997</v>
      </c>
      <c r="F2298" s="70"/>
      <c r="G2298" s="70"/>
      <c r="H2298" s="70"/>
      <c r="I2298" s="70"/>
      <c r="J2298" s="70">
        <v>1847</v>
      </c>
      <c r="K2298" s="70">
        <v>3358.1239619999997</v>
      </c>
    </row>
    <row r="2299" spans="1:11" x14ac:dyDescent="0.25">
      <c r="A2299" s="72">
        <v>29252</v>
      </c>
      <c r="B2299" s="70"/>
      <c r="C2299" s="70"/>
      <c r="D2299" s="70">
        <v>4240</v>
      </c>
      <c r="E2299" s="70">
        <v>4128.4749449999999</v>
      </c>
      <c r="F2299" s="70"/>
      <c r="G2299" s="70"/>
      <c r="H2299" s="70"/>
      <c r="I2299" s="70"/>
      <c r="J2299" s="70">
        <v>4240</v>
      </c>
      <c r="K2299" s="70">
        <v>4128.4749449999999</v>
      </c>
    </row>
    <row r="2300" spans="1:11" x14ac:dyDescent="0.25">
      <c r="A2300" s="72">
        <v>29368</v>
      </c>
      <c r="B2300" s="70">
        <v>14723</v>
      </c>
      <c r="C2300" s="70">
        <v>16863.139678999996</v>
      </c>
      <c r="D2300" s="70"/>
      <c r="E2300" s="70"/>
      <c r="F2300" s="70"/>
      <c r="G2300" s="70"/>
      <c r="H2300" s="70"/>
      <c r="I2300" s="70"/>
      <c r="J2300" s="70">
        <v>14723</v>
      </c>
      <c r="K2300" s="70">
        <v>16863.139678999996</v>
      </c>
    </row>
    <row r="2301" spans="1:11" x14ac:dyDescent="0.25">
      <c r="A2301" s="72">
        <v>29407</v>
      </c>
      <c r="B2301" s="70"/>
      <c r="C2301" s="70"/>
      <c r="D2301" s="70">
        <v>6775</v>
      </c>
      <c r="E2301" s="70">
        <v>6072.7422739999993</v>
      </c>
      <c r="F2301" s="70"/>
      <c r="G2301" s="70"/>
      <c r="H2301" s="70"/>
      <c r="I2301" s="70"/>
      <c r="J2301" s="70">
        <v>6775</v>
      </c>
      <c r="K2301" s="70">
        <v>6072.7422739999993</v>
      </c>
    </row>
    <row r="2302" spans="1:11" x14ac:dyDescent="0.25">
      <c r="A2302" s="72">
        <v>29442</v>
      </c>
      <c r="B2302" s="70">
        <v>21830</v>
      </c>
      <c r="C2302" s="70">
        <v>17911.429366999997</v>
      </c>
      <c r="D2302" s="70"/>
      <c r="E2302" s="70"/>
      <c r="F2302" s="70"/>
      <c r="G2302" s="70"/>
      <c r="H2302" s="70"/>
      <c r="I2302" s="70"/>
      <c r="J2302" s="70">
        <v>21830</v>
      </c>
      <c r="K2302" s="70">
        <v>17911.429366999997</v>
      </c>
    </row>
    <row r="2303" spans="1:11" x14ac:dyDescent="0.25">
      <c r="A2303" s="72">
        <v>29490</v>
      </c>
      <c r="B2303" s="70">
        <v>11953</v>
      </c>
      <c r="C2303" s="70">
        <v>13026.308594</v>
      </c>
      <c r="D2303" s="70"/>
      <c r="E2303" s="70"/>
      <c r="F2303" s="70"/>
      <c r="G2303" s="70"/>
      <c r="H2303" s="70"/>
      <c r="I2303" s="70"/>
      <c r="J2303" s="70">
        <v>11953</v>
      </c>
      <c r="K2303" s="70">
        <v>13026.308594</v>
      </c>
    </row>
    <row r="2304" spans="1:11" x14ac:dyDescent="0.25">
      <c r="A2304" s="72">
        <v>29533</v>
      </c>
      <c r="B2304" s="70">
        <v>17020</v>
      </c>
      <c r="C2304" s="70">
        <v>10979.915756</v>
      </c>
      <c r="D2304" s="70"/>
      <c r="E2304" s="70"/>
      <c r="F2304" s="70"/>
      <c r="G2304" s="70"/>
      <c r="H2304" s="70"/>
      <c r="I2304" s="70"/>
      <c r="J2304" s="70">
        <v>17020</v>
      </c>
      <c r="K2304" s="70">
        <v>10979.915756</v>
      </c>
    </row>
    <row r="2305" spans="1:11" x14ac:dyDescent="0.25">
      <c r="A2305" s="72">
        <v>29548</v>
      </c>
      <c r="B2305" s="70">
        <v>7422</v>
      </c>
      <c r="C2305" s="70">
        <v>11092.756836</v>
      </c>
      <c r="D2305" s="70"/>
      <c r="E2305" s="70"/>
      <c r="F2305" s="70"/>
      <c r="G2305" s="70"/>
      <c r="H2305" s="70"/>
      <c r="I2305" s="70"/>
      <c r="J2305" s="70">
        <v>7422</v>
      </c>
      <c r="K2305" s="70">
        <v>11092.756836</v>
      </c>
    </row>
    <row r="2306" spans="1:11" x14ac:dyDescent="0.25">
      <c r="A2306" s="72">
        <v>29553</v>
      </c>
      <c r="B2306" s="70">
        <v>8183</v>
      </c>
      <c r="C2306" s="70">
        <v>11064.571824000001</v>
      </c>
      <c r="D2306" s="70"/>
      <c r="E2306" s="70"/>
      <c r="F2306" s="70"/>
      <c r="G2306" s="70"/>
      <c r="H2306" s="70"/>
      <c r="I2306" s="70"/>
      <c r="J2306" s="70">
        <v>8183</v>
      </c>
      <c r="K2306" s="70">
        <v>11064.571824000001</v>
      </c>
    </row>
    <row r="2307" spans="1:11" x14ac:dyDescent="0.25">
      <c r="A2307" s="72">
        <v>29571</v>
      </c>
      <c r="B2307" s="70">
        <v>9792</v>
      </c>
      <c r="C2307" s="70">
        <v>13547.961914</v>
      </c>
      <c r="D2307" s="70"/>
      <c r="E2307" s="70"/>
      <c r="F2307" s="70"/>
      <c r="G2307" s="70"/>
      <c r="H2307" s="70"/>
      <c r="I2307" s="70"/>
      <c r="J2307" s="70">
        <v>9792</v>
      </c>
      <c r="K2307" s="70">
        <v>13547.961914</v>
      </c>
    </row>
    <row r="2308" spans="1:11" x14ac:dyDescent="0.25">
      <c r="A2308" s="72">
        <v>29573</v>
      </c>
      <c r="B2308" s="70">
        <v>11704</v>
      </c>
      <c r="C2308" s="70">
        <v>14372.068604</v>
      </c>
      <c r="D2308" s="70"/>
      <c r="E2308" s="70"/>
      <c r="F2308" s="70"/>
      <c r="G2308" s="70"/>
      <c r="H2308" s="70"/>
      <c r="I2308" s="70"/>
      <c r="J2308" s="70">
        <v>11704</v>
      </c>
      <c r="K2308" s="70">
        <v>14372.068604</v>
      </c>
    </row>
    <row r="2309" spans="1:11" x14ac:dyDescent="0.25">
      <c r="A2309" s="72">
        <v>29575</v>
      </c>
      <c r="B2309" s="70">
        <v>10075</v>
      </c>
      <c r="C2309" s="70">
        <v>14372.068604</v>
      </c>
      <c r="D2309" s="70"/>
      <c r="E2309" s="70"/>
      <c r="F2309" s="70"/>
      <c r="G2309" s="70"/>
      <c r="H2309" s="70"/>
      <c r="I2309" s="70"/>
      <c r="J2309" s="70">
        <v>10075</v>
      </c>
      <c r="K2309" s="70">
        <v>14372.068604</v>
      </c>
    </row>
    <row r="2310" spans="1:11" x14ac:dyDescent="0.25">
      <c r="A2310" s="72">
        <v>29577</v>
      </c>
      <c r="B2310" s="70">
        <v>9294</v>
      </c>
      <c r="C2310" s="70">
        <v>14372.068604</v>
      </c>
      <c r="D2310" s="70"/>
      <c r="E2310" s="70"/>
      <c r="F2310" s="70"/>
      <c r="G2310" s="70"/>
      <c r="H2310" s="70"/>
      <c r="I2310" s="70"/>
      <c r="J2310" s="70">
        <v>9294</v>
      </c>
      <c r="K2310" s="70">
        <v>14372.068604</v>
      </c>
    </row>
    <row r="2311" spans="1:11" x14ac:dyDescent="0.25">
      <c r="A2311" s="72">
        <v>29587</v>
      </c>
      <c r="B2311" s="70">
        <v>8922</v>
      </c>
      <c r="C2311" s="70">
        <v>14619.549071999998</v>
      </c>
      <c r="D2311" s="70"/>
      <c r="E2311" s="70"/>
      <c r="F2311" s="70"/>
      <c r="G2311" s="70"/>
      <c r="H2311" s="70"/>
      <c r="I2311" s="70"/>
      <c r="J2311" s="70">
        <v>8922</v>
      </c>
      <c r="K2311" s="70">
        <v>14619.549071999998</v>
      </c>
    </row>
    <row r="2312" spans="1:11" x14ac:dyDescent="0.25">
      <c r="A2312" s="72">
        <v>29756</v>
      </c>
      <c r="B2312" s="70">
        <v>86914</v>
      </c>
      <c r="C2312" s="70">
        <v>85629.893066000004</v>
      </c>
      <c r="D2312" s="70"/>
      <c r="E2312" s="70"/>
      <c r="F2312" s="70"/>
      <c r="G2312" s="70"/>
      <c r="H2312" s="70"/>
      <c r="I2312" s="70"/>
      <c r="J2312" s="70">
        <v>86914</v>
      </c>
      <c r="K2312" s="70">
        <v>85629.893066000004</v>
      </c>
    </row>
    <row r="2313" spans="1:11" x14ac:dyDescent="0.25">
      <c r="A2313" s="72">
        <v>29758</v>
      </c>
      <c r="B2313" s="70"/>
      <c r="C2313" s="70"/>
      <c r="D2313" s="70">
        <v>31213</v>
      </c>
      <c r="E2313" s="70">
        <v>29590.229491999999</v>
      </c>
      <c r="F2313" s="70"/>
      <c r="G2313" s="70"/>
      <c r="H2313" s="70"/>
      <c r="I2313" s="70"/>
      <c r="J2313" s="70">
        <v>31213</v>
      </c>
      <c r="K2313" s="70">
        <v>29590.229491999999</v>
      </c>
    </row>
    <row r="2314" spans="1:11" x14ac:dyDescent="0.25">
      <c r="A2314" s="72">
        <v>29794</v>
      </c>
      <c r="B2314" s="70"/>
      <c r="C2314" s="70"/>
      <c r="D2314" s="70"/>
      <c r="E2314" s="70"/>
      <c r="F2314" s="70"/>
      <c r="G2314" s="70"/>
      <c r="H2314" s="70">
        <v>800</v>
      </c>
      <c r="I2314" s="70">
        <v>784.20619799999997</v>
      </c>
      <c r="J2314" s="70">
        <v>800</v>
      </c>
      <c r="K2314" s="70">
        <v>784.20619799999997</v>
      </c>
    </row>
    <row r="2315" spans="1:11" x14ac:dyDescent="0.25">
      <c r="A2315" s="72">
        <v>29827</v>
      </c>
      <c r="B2315" s="70"/>
      <c r="C2315" s="70"/>
      <c r="D2315" s="70"/>
      <c r="E2315" s="70"/>
      <c r="F2315" s="70"/>
      <c r="G2315" s="70"/>
      <c r="H2315" s="70">
        <v>5003</v>
      </c>
      <c r="I2315" s="70">
        <v>1075.043455</v>
      </c>
      <c r="J2315" s="70">
        <v>5003</v>
      </c>
      <c r="K2315" s="70">
        <v>1075.043455</v>
      </c>
    </row>
    <row r="2316" spans="1:11" x14ac:dyDescent="0.25">
      <c r="A2316" s="72">
        <v>29835</v>
      </c>
      <c r="B2316" s="70"/>
      <c r="C2316" s="70"/>
      <c r="D2316" s="70">
        <v>10194</v>
      </c>
      <c r="E2316" s="70">
        <v>7169.0173340000001</v>
      </c>
      <c r="F2316" s="70"/>
      <c r="G2316" s="70"/>
      <c r="H2316" s="70"/>
      <c r="I2316" s="70"/>
      <c r="J2316" s="70">
        <v>10194</v>
      </c>
      <c r="K2316" s="70">
        <v>7169.0173340000001</v>
      </c>
    </row>
    <row r="2317" spans="1:11" x14ac:dyDescent="0.25">
      <c r="A2317" s="72">
        <v>29884</v>
      </c>
      <c r="B2317" s="70"/>
      <c r="C2317" s="70"/>
      <c r="D2317" s="70">
        <v>10023</v>
      </c>
      <c r="E2317" s="70">
        <v>4003.2499589999998</v>
      </c>
      <c r="F2317" s="70"/>
      <c r="G2317" s="70"/>
      <c r="H2317" s="70"/>
      <c r="I2317" s="70"/>
      <c r="J2317" s="70">
        <v>10023</v>
      </c>
      <c r="K2317" s="70">
        <v>4003.2499589999998</v>
      </c>
    </row>
    <row r="2318" spans="1:11" x14ac:dyDescent="0.25">
      <c r="A2318" s="72">
        <v>30057</v>
      </c>
      <c r="B2318" s="70"/>
      <c r="C2318" s="70"/>
      <c r="D2318" s="70">
        <v>5147</v>
      </c>
      <c r="E2318" s="70">
        <v>1050.196655</v>
      </c>
      <c r="F2318" s="70"/>
      <c r="G2318" s="70"/>
      <c r="H2318" s="70"/>
      <c r="I2318" s="70"/>
      <c r="J2318" s="70">
        <v>5147</v>
      </c>
      <c r="K2318" s="70">
        <v>1050.196655</v>
      </c>
    </row>
    <row r="2319" spans="1:11" x14ac:dyDescent="0.25">
      <c r="A2319" s="72">
        <v>30058</v>
      </c>
      <c r="B2319" s="70"/>
      <c r="C2319" s="70"/>
      <c r="D2319" s="70">
        <v>9353</v>
      </c>
      <c r="E2319" s="70">
        <v>8545.9891360000001</v>
      </c>
      <c r="F2319" s="70"/>
      <c r="G2319" s="70"/>
      <c r="H2319" s="70"/>
      <c r="I2319" s="70"/>
      <c r="J2319" s="70">
        <v>9353</v>
      </c>
      <c r="K2319" s="70">
        <v>8545.9891360000001</v>
      </c>
    </row>
    <row r="2320" spans="1:11" x14ac:dyDescent="0.25">
      <c r="A2320" s="72">
        <v>30080</v>
      </c>
      <c r="B2320" s="70">
        <v>77112</v>
      </c>
      <c r="C2320" s="70">
        <v>83328.525391000003</v>
      </c>
      <c r="D2320" s="70"/>
      <c r="E2320" s="70"/>
      <c r="F2320" s="70"/>
      <c r="G2320" s="70"/>
      <c r="H2320" s="70"/>
      <c r="I2320" s="70"/>
      <c r="J2320" s="70">
        <v>77112</v>
      </c>
      <c r="K2320" s="70">
        <v>83328.525391000003</v>
      </c>
    </row>
    <row r="2321" spans="1:11" x14ac:dyDescent="0.25">
      <c r="A2321" s="72">
        <v>30437</v>
      </c>
      <c r="B2321" s="70"/>
      <c r="C2321" s="70"/>
      <c r="D2321" s="70"/>
      <c r="E2321" s="70"/>
      <c r="F2321" s="70"/>
      <c r="G2321" s="70"/>
      <c r="H2321" s="70">
        <v>1900</v>
      </c>
      <c r="I2321" s="70">
        <v>3080.1542169999998</v>
      </c>
      <c r="J2321" s="70">
        <v>1900</v>
      </c>
      <c r="K2321" s="70">
        <v>3080.1542169999998</v>
      </c>
    </row>
    <row r="2322" spans="1:11" x14ac:dyDescent="0.25">
      <c r="A2322" s="72">
        <v>30711</v>
      </c>
      <c r="B2322" s="70"/>
      <c r="C2322" s="70"/>
      <c r="D2322" s="70"/>
      <c r="E2322" s="70"/>
      <c r="F2322" s="70">
        <v>27686</v>
      </c>
      <c r="G2322" s="70">
        <v>20706.797255999998</v>
      </c>
      <c r="H2322" s="70"/>
      <c r="I2322" s="70"/>
      <c r="J2322" s="70">
        <v>27686</v>
      </c>
      <c r="K2322" s="70">
        <v>20706.797255999998</v>
      </c>
    </row>
    <row r="2323" spans="1:11" x14ac:dyDescent="0.25">
      <c r="A2323" s="72">
        <v>30725</v>
      </c>
      <c r="B2323" s="70"/>
      <c r="C2323" s="70"/>
      <c r="D2323" s="70"/>
      <c r="E2323" s="70"/>
      <c r="F2323" s="70">
        <v>58935</v>
      </c>
      <c r="G2323" s="70">
        <v>46491.006408000001</v>
      </c>
      <c r="H2323" s="70"/>
      <c r="I2323" s="70"/>
      <c r="J2323" s="70">
        <v>58935</v>
      </c>
      <c r="K2323" s="70">
        <v>46491.006408000001</v>
      </c>
    </row>
    <row r="2324" spans="1:11" x14ac:dyDescent="0.25">
      <c r="A2324" s="72">
        <v>30729</v>
      </c>
      <c r="B2324" s="70"/>
      <c r="C2324" s="70"/>
      <c r="D2324" s="70"/>
      <c r="E2324" s="70"/>
      <c r="F2324" s="70">
        <v>20400</v>
      </c>
      <c r="G2324" s="70">
        <v>13470.154693</v>
      </c>
      <c r="H2324" s="70"/>
      <c r="I2324" s="70"/>
      <c r="J2324" s="70">
        <v>20400</v>
      </c>
      <c r="K2324" s="70">
        <v>13470.154693</v>
      </c>
    </row>
    <row r="2325" spans="1:11" x14ac:dyDescent="0.25">
      <c r="A2325" s="72">
        <v>30747</v>
      </c>
      <c r="B2325" s="70"/>
      <c r="C2325" s="70"/>
      <c r="D2325" s="70"/>
      <c r="E2325" s="70"/>
      <c r="F2325" s="70"/>
      <c r="G2325" s="70"/>
      <c r="H2325" s="70">
        <v>4100</v>
      </c>
      <c r="I2325" s="70">
        <v>1300.9732819999999</v>
      </c>
      <c r="J2325" s="70">
        <v>4100</v>
      </c>
      <c r="K2325" s="70">
        <v>1300.9732819999999</v>
      </c>
    </row>
    <row r="2326" spans="1:11" x14ac:dyDescent="0.25">
      <c r="A2326" s="72">
        <v>30751</v>
      </c>
      <c r="B2326" s="70"/>
      <c r="C2326" s="70"/>
      <c r="D2326" s="70"/>
      <c r="E2326" s="70"/>
      <c r="F2326" s="70">
        <v>11781</v>
      </c>
      <c r="G2326" s="70">
        <v>11564.111815</v>
      </c>
      <c r="H2326" s="70"/>
      <c r="I2326" s="70"/>
      <c r="J2326" s="70">
        <v>11781</v>
      </c>
      <c r="K2326" s="70">
        <v>11564.111815</v>
      </c>
    </row>
    <row r="2327" spans="1:11" x14ac:dyDescent="0.25">
      <c r="A2327" s="72">
        <v>30752</v>
      </c>
      <c r="B2327" s="70"/>
      <c r="C2327" s="70"/>
      <c r="D2327" s="70"/>
      <c r="E2327" s="70"/>
      <c r="F2327" s="70">
        <v>9738</v>
      </c>
      <c r="G2327" s="70">
        <v>17477.633910999997</v>
      </c>
      <c r="H2327" s="70"/>
      <c r="I2327" s="70"/>
      <c r="J2327" s="70">
        <v>9738</v>
      </c>
      <c r="K2327" s="70">
        <v>17477.633910999997</v>
      </c>
    </row>
    <row r="2328" spans="1:11" x14ac:dyDescent="0.25">
      <c r="A2328" s="72">
        <v>30776</v>
      </c>
      <c r="B2328" s="70">
        <v>102978</v>
      </c>
      <c r="C2328" s="70">
        <v>104433.079101</v>
      </c>
      <c r="D2328" s="70"/>
      <c r="E2328" s="70"/>
      <c r="F2328" s="70"/>
      <c r="G2328" s="70"/>
      <c r="H2328" s="70"/>
      <c r="I2328" s="70"/>
      <c r="J2328" s="70">
        <v>102978</v>
      </c>
      <c r="K2328" s="70">
        <v>104433.079101</v>
      </c>
    </row>
    <row r="2329" spans="1:11" x14ac:dyDescent="0.25">
      <c r="A2329" s="72">
        <v>30782</v>
      </c>
      <c r="B2329" s="70">
        <v>15613</v>
      </c>
      <c r="C2329" s="70">
        <v>16023.942765</v>
      </c>
      <c r="D2329" s="70"/>
      <c r="E2329" s="70"/>
      <c r="F2329" s="70"/>
      <c r="G2329" s="70"/>
      <c r="H2329" s="70"/>
      <c r="I2329" s="70"/>
      <c r="J2329" s="70">
        <v>15613</v>
      </c>
      <c r="K2329" s="70">
        <v>16023.942765</v>
      </c>
    </row>
    <row r="2330" spans="1:11" x14ac:dyDescent="0.25">
      <c r="A2330" s="72">
        <v>30792</v>
      </c>
      <c r="B2330" s="70">
        <v>70277</v>
      </c>
      <c r="C2330" s="70">
        <v>75163.379883000001</v>
      </c>
      <c r="D2330" s="70"/>
      <c r="E2330" s="70"/>
      <c r="F2330" s="70"/>
      <c r="G2330" s="70"/>
      <c r="H2330" s="70"/>
      <c r="I2330" s="70"/>
      <c r="J2330" s="70">
        <v>70277</v>
      </c>
      <c r="K2330" s="70">
        <v>75163.379883000001</v>
      </c>
    </row>
    <row r="2331" spans="1:11" x14ac:dyDescent="0.25">
      <c r="A2331" s="72">
        <v>30797</v>
      </c>
      <c r="B2331" s="70"/>
      <c r="C2331" s="70"/>
      <c r="D2331" s="70"/>
      <c r="E2331" s="70"/>
      <c r="F2331" s="70"/>
      <c r="G2331" s="70"/>
      <c r="H2331" s="70">
        <v>1100</v>
      </c>
      <c r="I2331" s="70">
        <v>491.84024199999999</v>
      </c>
      <c r="J2331" s="70">
        <v>1100</v>
      </c>
      <c r="K2331" s="70">
        <v>491.84024199999999</v>
      </c>
    </row>
    <row r="2332" spans="1:11" x14ac:dyDescent="0.25">
      <c r="A2332" s="72">
        <v>30804</v>
      </c>
      <c r="B2332" s="70"/>
      <c r="C2332" s="70"/>
      <c r="D2332" s="70"/>
      <c r="E2332" s="70"/>
      <c r="F2332" s="70"/>
      <c r="G2332" s="70"/>
      <c r="H2332" s="70">
        <v>4634</v>
      </c>
      <c r="I2332" s="70">
        <v>1339.455211</v>
      </c>
      <c r="J2332" s="70">
        <v>4634</v>
      </c>
      <c r="K2332" s="70">
        <v>1339.455211</v>
      </c>
    </row>
    <row r="2333" spans="1:11" x14ac:dyDescent="0.25">
      <c r="A2333" s="72">
        <v>30813</v>
      </c>
      <c r="B2333" s="70">
        <v>101171</v>
      </c>
      <c r="C2333" s="70">
        <v>85314.962159000002</v>
      </c>
      <c r="D2333" s="70"/>
      <c r="E2333" s="70"/>
      <c r="F2333" s="70"/>
      <c r="G2333" s="70"/>
      <c r="H2333" s="70"/>
      <c r="I2333" s="70"/>
      <c r="J2333" s="70">
        <v>101171</v>
      </c>
      <c r="K2333" s="70">
        <v>85314.962159000002</v>
      </c>
    </row>
    <row r="2334" spans="1:11" x14ac:dyDescent="0.25">
      <c r="A2334" s="72">
        <v>30816</v>
      </c>
      <c r="B2334" s="70">
        <v>110995</v>
      </c>
      <c r="C2334" s="70">
        <v>101326.182128</v>
      </c>
      <c r="D2334" s="70"/>
      <c r="E2334" s="70"/>
      <c r="F2334" s="70"/>
      <c r="G2334" s="70"/>
      <c r="H2334" s="70"/>
      <c r="I2334" s="70"/>
      <c r="J2334" s="70">
        <v>110995</v>
      </c>
      <c r="K2334" s="70">
        <v>101326.182128</v>
      </c>
    </row>
    <row r="2335" spans="1:11" x14ac:dyDescent="0.25">
      <c r="A2335" s="72">
        <v>30835</v>
      </c>
      <c r="B2335" s="70"/>
      <c r="C2335" s="70"/>
      <c r="D2335" s="70"/>
      <c r="E2335" s="70"/>
      <c r="F2335" s="70"/>
      <c r="G2335" s="70"/>
      <c r="H2335" s="70">
        <v>7161</v>
      </c>
      <c r="I2335" s="70">
        <v>6611.9829339999997</v>
      </c>
      <c r="J2335" s="70">
        <v>7161</v>
      </c>
      <c r="K2335" s="70">
        <v>6611.9829339999997</v>
      </c>
    </row>
    <row r="2336" spans="1:11" x14ac:dyDescent="0.25">
      <c r="A2336" s="72">
        <v>30862</v>
      </c>
      <c r="B2336" s="70">
        <v>90053</v>
      </c>
      <c r="C2336" s="70">
        <v>131254.50097699999</v>
      </c>
      <c r="D2336" s="70"/>
      <c r="E2336" s="70"/>
      <c r="F2336" s="70"/>
      <c r="G2336" s="70"/>
      <c r="H2336" s="70"/>
      <c r="I2336" s="70"/>
      <c r="J2336" s="70">
        <v>90053</v>
      </c>
      <c r="K2336" s="70">
        <v>131254.50097699999</v>
      </c>
    </row>
    <row r="2337" spans="1:11" x14ac:dyDescent="0.25">
      <c r="A2337" s="72">
        <v>30864</v>
      </c>
      <c r="B2337" s="70">
        <v>106984</v>
      </c>
      <c r="C2337" s="70">
        <v>101244.10498</v>
      </c>
      <c r="D2337" s="70"/>
      <c r="E2337" s="70"/>
      <c r="F2337" s="70"/>
      <c r="G2337" s="70"/>
      <c r="H2337" s="70"/>
      <c r="I2337" s="70"/>
      <c r="J2337" s="70">
        <v>106984</v>
      </c>
      <c r="K2337" s="70">
        <v>101244.10498</v>
      </c>
    </row>
    <row r="2338" spans="1:11" x14ac:dyDescent="0.25">
      <c r="A2338" s="72">
        <v>30899</v>
      </c>
      <c r="B2338" s="70"/>
      <c r="C2338" s="70"/>
      <c r="D2338" s="70">
        <v>3395</v>
      </c>
      <c r="E2338" s="70">
        <v>6196.5582079999995</v>
      </c>
      <c r="F2338" s="70"/>
      <c r="G2338" s="70"/>
      <c r="H2338" s="70"/>
      <c r="I2338" s="70"/>
      <c r="J2338" s="70">
        <v>3395</v>
      </c>
      <c r="K2338" s="70">
        <v>6196.5582079999995</v>
      </c>
    </row>
    <row r="2339" spans="1:11" x14ac:dyDescent="0.25">
      <c r="A2339" s="72">
        <v>30923</v>
      </c>
      <c r="B2339" s="70"/>
      <c r="C2339" s="70"/>
      <c r="D2339" s="70"/>
      <c r="E2339" s="70"/>
      <c r="F2339" s="70"/>
      <c r="G2339" s="70"/>
      <c r="H2339" s="70">
        <v>17200</v>
      </c>
      <c r="I2339" s="70">
        <v>10407.064865</v>
      </c>
      <c r="J2339" s="70">
        <v>17200</v>
      </c>
      <c r="K2339" s="70">
        <v>10407.064865</v>
      </c>
    </row>
    <row r="2340" spans="1:11" x14ac:dyDescent="0.25">
      <c r="A2340" s="72">
        <v>30944</v>
      </c>
      <c r="B2340" s="70"/>
      <c r="C2340" s="70"/>
      <c r="D2340" s="70"/>
      <c r="E2340" s="70"/>
      <c r="F2340" s="70"/>
      <c r="G2340" s="70"/>
      <c r="H2340" s="70">
        <v>800</v>
      </c>
      <c r="I2340" s="70">
        <v>535.63734799999997</v>
      </c>
      <c r="J2340" s="70">
        <v>800</v>
      </c>
      <c r="K2340" s="70">
        <v>535.63734799999997</v>
      </c>
    </row>
    <row r="2341" spans="1:11" x14ac:dyDescent="0.25">
      <c r="A2341" s="72">
        <v>30995</v>
      </c>
      <c r="B2341" s="70"/>
      <c r="C2341" s="70"/>
      <c r="D2341" s="70"/>
      <c r="E2341" s="70"/>
      <c r="F2341" s="70"/>
      <c r="G2341" s="70"/>
      <c r="H2341" s="70">
        <v>3535</v>
      </c>
      <c r="I2341" s="70">
        <v>11764.802143000001</v>
      </c>
      <c r="J2341" s="70">
        <v>3535</v>
      </c>
      <c r="K2341" s="70">
        <v>11764.802143000001</v>
      </c>
    </row>
    <row r="2342" spans="1:11" x14ac:dyDescent="0.25">
      <c r="A2342" s="72">
        <v>31021</v>
      </c>
      <c r="B2342" s="70"/>
      <c r="C2342" s="70"/>
      <c r="D2342" s="70"/>
      <c r="E2342" s="70"/>
      <c r="F2342" s="70">
        <v>20600</v>
      </c>
      <c r="G2342" s="70">
        <v>28533.019194</v>
      </c>
      <c r="H2342" s="70"/>
      <c r="I2342" s="70"/>
      <c r="J2342" s="70">
        <v>20600</v>
      </c>
      <c r="K2342" s="70">
        <v>28533.019194</v>
      </c>
    </row>
    <row r="2343" spans="1:11" x14ac:dyDescent="0.25">
      <c r="A2343" s="72">
        <v>31029</v>
      </c>
      <c r="B2343" s="70"/>
      <c r="C2343" s="70"/>
      <c r="D2343" s="70"/>
      <c r="E2343" s="70"/>
      <c r="F2343" s="70"/>
      <c r="G2343" s="70"/>
      <c r="H2343" s="70">
        <v>6000</v>
      </c>
      <c r="I2343" s="70">
        <v>5530.2869719999999</v>
      </c>
      <c r="J2343" s="70">
        <v>6000</v>
      </c>
      <c r="K2343" s="70">
        <v>5530.2869719999999</v>
      </c>
    </row>
    <row r="2344" spans="1:11" x14ac:dyDescent="0.25">
      <c r="A2344" s="72">
        <v>31033</v>
      </c>
      <c r="B2344" s="70"/>
      <c r="C2344" s="70"/>
      <c r="D2344" s="70"/>
      <c r="E2344" s="70"/>
      <c r="F2344" s="70">
        <v>2900</v>
      </c>
      <c r="G2344" s="70">
        <v>874.90020099999992</v>
      </c>
      <c r="H2344" s="70"/>
      <c r="I2344" s="70"/>
      <c r="J2344" s="70">
        <v>2900</v>
      </c>
      <c r="K2344" s="70">
        <v>874.90020099999992</v>
      </c>
    </row>
    <row r="2345" spans="1:11" x14ac:dyDescent="0.25">
      <c r="A2345" s="72">
        <v>31042</v>
      </c>
      <c r="B2345" s="70"/>
      <c r="C2345" s="70"/>
      <c r="D2345" s="70"/>
      <c r="E2345" s="70"/>
      <c r="F2345" s="70">
        <v>22568</v>
      </c>
      <c r="G2345" s="70">
        <v>28879.832306000004</v>
      </c>
      <c r="H2345" s="70"/>
      <c r="I2345" s="70"/>
      <c r="J2345" s="70">
        <v>22568</v>
      </c>
      <c r="K2345" s="70">
        <v>28879.832306000004</v>
      </c>
    </row>
    <row r="2346" spans="1:11" x14ac:dyDescent="0.25">
      <c r="A2346" s="72">
        <v>31045</v>
      </c>
      <c r="B2346" s="70"/>
      <c r="C2346" s="70"/>
      <c r="D2346" s="70"/>
      <c r="E2346" s="70"/>
      <c r="F2346" s="70">
        <v>12100</v>
      </c>
      <c r="G2346" s="70">
        <v>27062.019073000003</v>
      </c>
      <c r="H2346" s="70"/>
      <c r="I2346" s="70"/>
      <c r="J2346" s="70">
        <v>12100</v>
      </c>
      <c r="K2346" s="70">
        <v>27062.019073000003</v>
      </c>
    </row>
    <row r="2347" spans="1:11" x14ac:dyDescent="0.25">
      <c r="A2347" s="72">
        <v>31171</v>
      </c>
      <c r="B2347" s="70">
        <v>67253</v>
      </c>
      <c r="C2347" s="70">
        <v>60128.536376999997</v>
      </c>
      <c r="D2347" s="70"/>
      <c r="E2347" s="70"/>
      <c r="F2347" s="70"/>
      <c r="G2347" s="70"/>
      <c r="H2347" s="70"/>
      <c r="I2347" s="70"/>
      <c r="J2347" s="70">
        <v>67253</v>
      </c>
      <c r="K2347" s="70">
        <v>60128.536376999997</v>
      </c>
    </row>
    <row r="2348" spans="1:11" x14ac:dyDescent="0.25">
      <c r="A2348" s="72">
        <v>31184</v>
      </c>
      <c r="B2348" s="70">
        <v>96691</v>
      </c>
      <c r="C2348" s="70">
        <v>89179.755858999997</v>
      </c>
      <c r="D2348" s="70"/>
      <c r="E2348" s="70"/>
      <c r="F2348" s="70"/>
      <c r="G2348" s="70"/>
      <c r="H2348" s="70"/>
      <c r="I2348" s="70"/>
      <c r="J2348" s="70">
        <v>96691</v>
      </c>
      <c r="K2348" s="70">
        <v>89179.755858999997</v>
      </c>
    </row>
    <row r="2349" spans="1:11" x14ac:dyDescent="0.25">
      <c r="A2349" s="72">
        <v>31193</v>
      </c>
      <c r="B2349" s="70">
        <v>73452</v>
      </c>
      <c r="C2349" s="70">
        <v>70089.463378999993</v>
      </c>
      <c r="D2349" s="70"/>
      <c r="E2349" s="70"/>
      <c r="F2349" s="70"/>
      <c r="G2349" s="70"/>
      <c r="H2349" s="70"/>
      <c r="I2349" s="70"/>
      <c r="J2349" s="70">
        <v>73452</v>
      </c>
      <c r="K2349" s="70">
        <v>70089.463378999993</v>
      </c>
    </row>
    <row r="2350" spans="1:11" x14ac:dyDescent="0.25">
      <c r="A2350" s="72">
        <v>31198</v>
      </c>
      <c r="B2350" s="70">
        <v>83328</v>
      </c>
      <c r="C2350" s="70">
        <v>82553.732420999993</v>
      </c>
      <c r="D2350" s="70"/>
      <c r="E2350" s="70"/>
      <c r="F2350" s="70"/>
      <c r="G2350" s="70"/>
      <c r="H2350" s="70"/>
      <c r="I2350" s="70"/>
      <c r="J2350" s="70">
        <v>83328</v>
      </c>
      <c r="K2350" s="70">
        <v>82553.732420999993</v>
      </c>
    </row>
    <row r="2351" spans="1:11" x14ac:dyDescent="0.25">
      <c r="A2351" s="72">
        <v>31204</v>
      </c>
      <c r="B2351" s="70">
        <v>22225</v>
      </c>
      <c r="C2351" s="70">
        <v>19562.676930000001</v>
      </c>
      <c r="D2351" s="70"/>
      <c r="E2351" s="70"/>
      <c r="F2351" s="70"/>
      <c r="G2351" s="70"/>
      <c r="H2351" s="70"/>
      <c r="I2351" s="70"/>
      <c r="J2351" s="70">
        <v>22225</v>
      </c>
      <c r="K2351" s="70">
        <v>19562.676930000001</v>
      </c>
    </row>
    <row r="2352" spans="1:11" x14ac:dyDescent="0.25">
      <c r="A2352" s="72">
        <v>31205</v>
      </c>
      <c r="B2352" s="70">
        <v>121528</v>
      </c>
      <c r="C2352" s="70">
        <v>112042.604492</v>
      </c>
      <c r="D2352" s="70"/>
      <c r="E2352" s="70"/>
      <c r="F2352" s="70"/>
      <c r="G2352" s="70"/>
      <c r="H2352" s="70"/>
      <c r="I2352" s="70"/>
      <c r="J2352" s="70">
        <v>121528</v>
      </c>
      <c r="K2352" s="70">
        <v>112042.604492</v>
      </c>
    </row>
    <row r="2353" spans="1:11" x14ac:dyDescent="0.25">
      <c r="A2353" s="72">
        <v>31206</v>
      </c>
      <c r="B2353" s="70">
        <v>113853</v>
      </c>
      <c r="C2353" s="70">
        <v>115506.758789</v>
      </c>
      <c r="D2353" s="70"/>
      <c r="E2353" s="70"/>
      <c r="F2353" s="70"/>
      <c r="G2353" s="70"/>
      <c r="H2353" s="70"/>
      <c r="I2353" s="70"/>
      <c r="J2353" s="70">
        <v>113853</v>
      </c>
      <c r="K2353" s="70">
        <v>115506.758789</v>
      </c>
    </row>
    <row r="2354" spans="1:11" x14ac:dyDescent="0.25">
      <c r="A2354" s="72">
        <v>31207</v>
      </c>
      <c r="B2354" s="70">
        <v>113729</v>
      </c>
      <c r="C2354" s="70">
        <v>115617.495117</v>
      </c>
      <c r="D2354" s="70"/>
      <c r="E2354" s="70"/>
      <c r="F2354" s="70"/>
      <c r="G2354" s="70"/>
      <c r="H2354" s="70"/>
      <c r="I2354" s="70"/>
      <c r="J2354" s="70">
        <v>113729</v>
      </c>
      <c r="K2354" s="70">
        <v>115617.495117</v>
      </c>
    </row>
    <row r="2355" spans="1:11" x14ac:dyDescent="0.25">
      <c r="A2355" s="72">
        <v>31208</v>
      </c>
      <c r="B2355" s="70">
        <v>105051</v>
      </c>
      <c r="C2355" s="70">
        <v>102389.11816399998</v>
      </c>
      <c r="D2355" s="70"/>
      <c r="E2355" s="70"/>
      <c r="F2355" s="70"/>
      <c r="G2355" s="70"/>
      <c r="H2355" s="70"/>
      <c r="I2355" s="70"/>
      <c r="J2355" s="70">
        <v>105051</v>
      </c>
      <c r="K2355" s="70">
        <v>102389.11816399998</v>
      </c>
    </row>
    <row r="2356" spans="1:11" x14ac:dyDescent="0.25">
      <c r="A2356" s="72">
        <v>31212</v>
      </c>
      <c r="B2356" s="70">
        <v>80711</v>
      </c>
      <c r="C2356" s="70">
        <v>86233.886352999994</v>
      </c>
      <c r="D2356" s="70"/>
      <c r="E2356" s="70"/>
      <c r="F2356" s="70"/>
      <c r="G2356" s="70"/>
      <c r="H2356" s="70"/>
      <c r="I2356" s="70"/>
      <c r="J2356" s="70">
        <v>80711</v>
      </c>
      <c r="K2356" s="70">
        <v>86233.886352999994</v>
      </c>
    </row>
    <row r="2357" spans="1:11" x14ac:dyDescent="0.25">
      <c r="A2357" s="72">
        <v>31221</v>
      </c>
      <c r="B2357" s="70"/>
      <c r="C2357" s="70"/>
      <c r="D2357" s="70"/>
      <c r="E2357" s="70"/>
      <c r="F2357" s="70">
        <v>20304</v>
      </c>
      <c r="G2357" s="70">
        <v>24652.304321</v>
      </c>
      <c r="H2357" s="70"/>
      <c r="I2357" s="70"/>
      <c r="J2357" s="70">
        <v>20304</v>
      </c>
      <c r="K2357" s="70">
        <v>24652.304321</v>
      </c>
    </row>
    <row r="2358" spans="1:11" x14ac:dyDescent="0.25">
      <c r="A2358" s="72">
        <v>31272</v>
      </c>
      <c r="B2358" s="70"/>
      <c r="C2358" s="70"/>
      <c r="D2358" s="70"/>
      <c r="E2358" s="70"/>
      <c r="F2358" s="70">
        <v>39765</v>
      </c>
      <c r="G2358" s="70">
        <v>34648.221862999999</v>
      </c>
      <c r="H2358" s="70"/>
      <c r="I2358" s="70"/>
      <c r="J2358" s="70">
        <v>39765</v>
      </c>
      <c r="K2358" s="70">
        <v>34648.221862999999</v>
      </c>
    </row>
    <row r="2359" spans="1:11" x14ac:dyDescent="0.25">
      <c r="A2359" s="72">
        <v>31274</v>
      </c>
      <c r="B2359" s="70"/>
      <c r="C2359" s="70"/>
      <c r="D2359" s="70"/>
      <c r="E2359" s="70"/>
      <c r="F2359" s="70">
        <v>5896</v>
      </c>
      <c r="G2359" s="70">
        <v>7964.9572549999993</v>
      </c>
      <c r="H2359" s="70"/>
      <c r="I2359" s="70"/>
      <c r="J2359" s="70">
        <v>5896</v>
      </c>
      <c r="K2359" s="70">
        <v>7964.9572549999993</v>
      </c>
    </row>
    <row r="2360" spans="1:11" x14ac:dyDescent="0.25">
      <c r="A2360" s="72">
        <v>31277</v>
      </c>
      <c r="B2360" s="70"/>
      <c r="C2360" s="70"/>
      <c r="D2360" s="70"/>
      <c r="E2360" s="70"/>
      <c r="F2360" s="70">
        <v>17484</v>
      </c>
      <c r="G2360" s="70">
        <v>14329.934723999999</v>
      </c>
      <c r="H2360" s="70"/>
      <c r="I2360" s="70"/>
      <c r="J2360" s="70">
        <v>17484</v>
      </c>
      <c r="K2360" s="70">
        <v>14329.934723999999</v>
      </c>
    </row>
    <row r="2361" spans="1:11" x14ac:dyDescent="0.25">
      <c r="A2361" s="72">
        <v>31287</v>
      </c>
      <c r="B2361" s="70"/>
      <c r="C2361" s="70"/>
      <c r="D2361" s="70"/>
      <c r="E2361" s="70"/>
      <c r="F2361" s="70">
        <v>16732</v>
      </c>
      <c r="G2361" s="70">
        <v>12263.712667</v>
      </c>
      <c r="H2361" s="70"/>
      <c r="I2361" s="70"/>
      <c r="J2361" s="70">
        <v>16732</v>
      </c>
      <c r="K2361" s="70">
        <v>12263.712667</v>
      </c>
    </row>
    <row r="2362" spans="1:11" x14ac:dyDescent="0.25">
      <c r="A2362" s="72">
        <v>37212</v>
      </c>
      <c r="B2362" s="70"/>
      <c r="C2362" s="70"/>
      <c r="D2362" s="70">
        <v>6172</v>
      </c>
      <c r="E2362" s="70">
        <v>6870.3962869999996</v>
      </c>
      <c r="F2362" s="70"/>
      <c r="G2362" s="70"/>
      <c r="H2362" s="70"/>
      <c r="I2362" s="70"/>
      <c r="J2362" s="70">
        <v>6172</v>
      </c>
      <c r="K2362" s="70">
        <v>6870.3962869999996</v>
      </c>
    </row>
    <row r="2363" spans="1:11" x14ac:dyDescent="0.25">
      <c r="A2363" s="72">
        <v>37248</v>
      </c>
      <c r="B2363" s="70"/>
      <c r="C2363" s="70"/>
      <c r="D2363" s="70"/>
      <c r="E2363" s="70"/>
      <c r="F2363" s="70"/>
      <c r="G2363" s="70"/>
      <c r="H2363" s="70">
        <v>2800</v>
      </c>
      <c r="I2363" s="70">
        <v>12704.079071</v>
      </c>
      <c r="J2363" s="70">
        <v>2800</v>
      </c>
      <c r="K2363" s="70">
        <v>12704.079071</v>
      </c>
    </row>
    <row r="2364" spans="1:11" x14ac:dyDescent="0.25">
      <c r="A2364" s="72">
        <v>37251</v>
      </c>
      <c r="B2364" s="70"/>
      <c r="C2364" s="70"/>
      <c r="D2364" s="70"/>
      <c r="E2364" s="70"/>
      <c r="F2364" s="70"/>
      <c r="G2364" s="70"/>
      <c r="H2364" s="70">
        <v>4400</v>
      </c>
      <c r="I2364" s="70">
        <v>5360.6714840000004</v>
      </c>
      <c r="J2364" s="70">
        <v>4400</v>
      </c>
      <c r="K2364" s="70">
        <v>5360.6714840000004</v>
      </c>
    </row>
    <row r="2365" spans="1:11" x14ac:dyDescent="0.25">
      <c r="A2365" s="72">
        <v>37404</v>
      </c>
      <c r="B2365" s="70"/>
      <c r="C2365" s="70"/>
      <c r="D2365" s="70"/>
      <c r="E2365" s="70"/>
      <c r="F2365" s="70"/>
      <c r="G2365" s="70"/>
      <c r="H2365" s="70">
        <v>5164</v>
      </c>
      <c r="I2365" s="70">
        <v>2553.6941139999999</v>
      </c>
      <c r="J2365" s="70">
        <v>5164</v>
      </c>
      <c r="K2365" s="70">
        <v>2553.6941139999999</v>
      </c>
    </row>
    <row r="2366" spans="1:11" x14ac:dyDescent="0.25">
      <c r="A2366" s="72">
        <v>37892</v>
      </c>
      <c r="B2366" s="70"/>
      <c r="C2366" s="70"/>
      <c r="D2366" s="70"/>
      <c r="E2366" s="70"/>
      <c r="F2366" s="70"/>
      <c r="G2366" s="70"/>
      <c r="H2366" s="70">
        <v>3700</v>
      </c>
      <c r="I2366" s="70">
        <v>12204.235557</v>
      </c>
      <c r="J2366" s="70">
        <v>3700</v>
      </c>
      <c r="K2366" s="70">
        <v>12204.235557</v>
      </c>
    </row>
    <row r="2367" spans="1:11" x14ac:dyDescent="0.25">
      <c r="A2367" s="72">
        <v>40147</v>
      </c>
      <c r="B2367" s="70"/>
      <c r="C2367" s="70"/>
      <c r="D2367" s="70"/>
      <c r="E2367" s="70"/>
      <c r="F2367" s="70"/>
      <c r="G2367" s="70"/>
      <c r="H2367" s="70">
        <v>2896</v>
      </c>
      <c r="I2367" s="70">
        <v>2159.1010550000001</v>
      </c>
      <c r="J2367" s="70">
        <v>2896</v>
      </c>
      <c r="K2367" s="70">
        <v>2159.1010550000001</v>
      </c>
    </row>
    <row r="2368" spans="1:11" x14ac:dyDescent="0.25">
      <c r="A2368" s="72">
        <v>40257</v>
      </c>
      <c r="B2368" s="70"/>
      <c r="C2368" s="70"/>
      <c r="D2368" s="70">
        <v>7636</v>
      </c>
      <c r="E2368" s="70">
        <v>4003.2499589999998</v>
      </c>
      <c r="F2368" s="70"/>
      <c r="G2368" s="70"/>
      <c r="H2368" s="70"/>
      <c r="I2368" s="70"/>
      <c r="J2368" s="70">
        <v>7636</v>
      </c>
      <c r="K2368" s="70">
        <v>4003.2499589999998</v>
      </c>
    </row>
    <row r="2369" spans="1:11" x14ac:dyDescent="0.25">
      <c r="A2369" s="72">
        <v>40311</v>
      </c>
      <c r="B2369" s="70"/>
      <c r="C2369" s="70"/>
      <c r="D2369" s="70"/>
      <c r="E2369" s="70"/>
      <c r="F2369" s="70"/>
      <c r="G2369" s="70"/>
      <c r="H2369" s="70">
        <v>38446</v>
      </c>
      <c r="I2369" s="70">
        <v>3361.128017</v>
      </c>
      <c r="J2369" s="70">
        <v>38446</v>
      </c>
      <c r="K2369" s="70">
        <v>3361.128017</v>
      </c>
    </row>
    <row r="2370" spans="1:11" x14ac:dyDescent="0.25">
      <c r="A2370" s="72">
        <v>40388</v>
      </c>
      <c r="B2370" s="70"/>
      <c r="C2370" s="70"/>
      <c r="D2370" s="70"/>
      <c r="E2370" s="70"/>
      <c r="F2370" s="70"/>
      <c r="G2370" s="70"/>
      <c r="H2370" s="70">
        <v>2692</v>
      </c>
      <c r="I2370" s="70">
        <v>3180.7328819999998</v>
      </c>
      <c r="J2370" s="70">
        <v>2692</v>
      </c>
      <c r="K2370" s="70">
        <v>3180.7328819999998</v>
      </c>
    </row>
    <row r="2371" spans="1:11" x14ac:dyDescent="0.25">
      <c r="A2371" s="72">
        <v>45606</v>
      </c>
      <c r="B2371" s="70"/>
      <c r="C2371" s="70"/>
      <c r="D2371" s="70">
        <v>10889</v>
      </c>
      <c r="E2371" s="70">
        <v>9252.875320000001</v>
      </c>
      <c r="F2371" s="70"/>
      <c r="G2371" s="70"/>
      <c r="H2371" s="70"/>
      <c r="I2371" s="70"/>
      <c r="J2371" s="70">
        <v>10889</v>
      </c>
      <c r="K2371" s="70">
        <v>9252.875320000001</v>
      </c>
    </row>
    <row r="2372" spans="1:11" x14ac:dyDescent="0.25">
      <c r="A2372" s="72">
        <v>48918</v>
      </c>
      <c r="B2372" s="70"/>
      <c r="C2372" s="70"/>
      <c r="D2372" s="70"/>
      <c r="E2372" s="70"/>
      <c r="F2372" s="70"/>
      <c r="G2372" s="70"/>
      <c r="H2372" s="70">
        <v>3997</v>
      </c>
      <c r="I2372" s="70">
        <v>7215.6411690000004</v>
      </c>
      <c r="J2372" s="70">
        <v>3997</v>
      </c>
      <c r="K2372" s="70">
        <v>7215.6411690000004</v>
      </c>
    </row>
    <row r="2373" spans="1:11" x14ac:dyDescent="0.25">
      <c r="A2373" s="72">
        <v>49124</v>
      </c>
      <c r="B2373" s="70"/>
      <c r="C2373" s="70"/>
      <c r="D2373" s="70"/>
      <c r="E2373" s="70"/>
      <c r="F2373" s="70"/>
      <c r="G2373" s="70"/>
      <c r="H2373" s="70">
        <v>1034</v>
      </c>
      <c r="I2373" s="70">
        <v>6827.9639659999993</v>
      </c>
      <c r="J2373" s="70">
        <v>1034</v>
      </c>
      <c r="K2373" s="70">
        <v>6827.9639659999993</v>
      </c>
    </row>
    <row r="2374" spans="1:11" x14ac:dyDescent="0.25">
      <c r="A2374" s="72">
        <v>49233</v>
      </c>
      <c r="B2374" s="70"/>
      <c r="C2374" s="70"/>
      <c r="D2374" s="70"/>
      <c r="E2374" s="70"/>
      <c r="F2374" s="70"/>
      <c r="G2374" s="70"/>
      <c r="H2374" s="70">
        <v>2648</v>
      </c>
      <c r="I2374" s="70">
        <v>1536.214827</v>
      </c>
      <c r="J2374" s="70">
        <v>2648</v>
      </c>
      <c r="K2374" s="70">
        <v>1536.214827</v>
      </c>
    </row>
    <row r="2375" spans="1:11" x14ac:dyDescent="0.25">
      <c r="A2375" s="72">
        <v>49571</v>
      </c>
      <c r="B2375" s="70"/>
      <c r="C2375" s="70"/>
      <c r="D2375" s="70"/>
      <c r="E2375" s="70"/>
      <c r="F2375" s="70"/>
      <c r="G2375" s="70"/>
      <c r="H2375" s="70">
        <v>2874</v>
      </c>
      <c r="I2375" s="70">
        <v>920.14795300000014</v>
      </c>
      <c r="J2375" s="70">
        <v>2874</v>
      </c>
      <c r="K2375" s="70">
        <v>920.14795300000014</v>
      </c>
    </row>
    <row r="2376" spans="1:11" x14ac:dyDescent="0.25">
      <c r="A2376" s="72">
        <v>50272</v>
      </c>
      <c r="B2376" s="70"/>
      <c r="C2376" s="70"/>
      <c r="D2376" s="70"/>
      <c r="E2376" s="70"/>
      <c r="F2376" s="70"/>
      <c r="G2376" s="70"/>
      <c r="H2376" s="70">
        <v>3047</v>
      </c>
      <c r="I2376" s="70">
        <v>1694.7526200000002</v>
      </c>
      <c r="J2376" s="70">
        <v>3047</v>
      </c>
      <c r="K2376" s="70">
        <v>1694.7526200000002</v>
      </c>
    </row>
    <row r="2377" spans="1:11" x14ac:dyDescent="0.25">
      <c r="A2377" s="72">
        <v>51053</v>
      </c>
      <c r="B2377" s="70"/>
      <c r="C2377" s="70"/>
      <c r="D2377" s="70"/>
      <c r="E2377" s="70"/>
      <c r="F2377" s="70">
        <v>19351</v>
      </c>
      <c r="G2377" s="70">
        <v>17754.947022</v>
      </c>
      <c r="H2377" s="70"/>
      <c r="I2377" s="70"/>
      <c r="J2377" s="70">
        <v>19351</v>
      </c>
      <c r="K2377" s="70">
        <v>17754.947022</v>
      </c>
    </row>
    <row r="2378" spans="1:11" x14ac:dyDescent="0.25">
      <c r="A2378" s="72">
        <v>51054</v>
      </c>
      <c r="B2378" s="70"/>
      <c r="C2378" s="70"/>
      <c r="D2378" s="70"/>
      <c r="E2378" s="70"/>
      <c r="F2378" s="70">
        <v>18632</v>
      </c>
      <c r="G2378" s="70">
        <v>17939.006348999999</v>
      </c>
      <c r="H2378" s="70"/>
      <c r="I2378" s="70"/>
      <c r="J2378" s="70">
        <v>18632</v>
      </c>
      <c r="K2378" s="70">
        <v>17939.006348999999</v>
      </c>
    </row>
    <row r="2379" spans="1:11" x14ac:dyDescent="0.25">
      <c r="A2379" s="72">
        <v>51182</v>
      </c>
      <c r="B2379" s="70"/>
      <c r="C2379" s="70"/>
      <c r="D2379" s="70"/>
      <c r="E2379" s="70"/>
      <c r="F2379" s="70">
        <v>21749</v>
      </c>
      <c r="G2379" s="70">
        <v>23508.888182999999</v>
      </c>
      <c r="H2379" s="70"/>
      <c r="I2379" s="70"/>
      <c r="J2379" s="70">
        <v>21749</v>
      </c>
      <c r="K2379" s="70">
        <v>23508.888182999999</v>
      </c>
    </row>
    <row r="2380" spans="1:11" x14ac:dyDescent="0.25">
      <c r="A2380" s="72">
        <v>51183</v>
      </c>
      <c r="B2380" s="70"/>
      <c r="C2380" s="70"/>
      <c r="D2380" s="70"/>
      <c r="E2380" s="70"/>
      <c r="F2380" s="70">
        <v>21366</v>
      </c>
      <c r="G2380" s="70">
        <v>23489.090332</v>
      </c>
      <c r="H2380" s="70"/>
      <c r="I2380" s="70"/>
      <c r="J2380" s="70">
        <v>21366</v>
      </c>
      <c r="K2380" s="70">
        <v>23489.090332</v>
      </c>
    </row>
    <row r="2381" spans="1:11" x14ac:dyDescent="0.25">
      <c r="A2381" s="72" t="s">
        <v>123</v>
      </c>
      <c r="B2381" s="70">
        <v>55194621</v>
      </c>
      <c r="C2381" s="70">
        <v>56012255.386821009</v>
      </c>
      <c r="D2381" s="70">
        <v>4149633</v>
      </c>
      <c r="E2381" s="70">
        <v>4040860.7653740006</v>
      </c>
      <c r="F2381" s="70">
        <v>12037060</v>
      </c>
      <c r="G2381" s="70">
        <v>11270708.518499995</v>
      </c>
      <c r="H2381" s="70">
        <v>4344996</v>
      </c>
      <c r="I2381" s="70">
        <v>3991949.9442049963</v>
      </c>
      <c r="J2381" s="70">
        <v>75726310</v>
      </c>
      <c r="K2381" s="70">
        <v>75315774.614899948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 tint="-0.249977111117893"/>
  </sheetPr>
  <dimension ref="A1:AB61"/>
  <sheetViews>
    <sheetView showGridLines="0" zoomScale="90" zoomScaleNormal="90" workbookViewId="0">
      <selection activeCell="M36" sqref="M36"/>
    </sheetView>
  </sheetViews>
  <sheetFormatPr defaultRowHeight="15" x14ac:dyDescent="0.25"/>
  <cols>
    <col min="2" max="2" width="5.140625" bestFit="1" customWidth="1"/>
    <col min="3" max="3" width="4.7109375" bestFit="1" customWidth="1"/>
    <col min="4" max="4" width="16" bestFit="1" customWidth="1"/>
  </cols>
  <sheetData>
    <row r="1" spans="2:28" ht="15.75" thickBot="1" x14ac:dyDescent="0.3"/>
    <row r="2" spans="2:28" x14ac:dyDescent="0.25">
      <c r="D2" s="185" t="s">
        <v>16</v>
      </c>
      <c r="E2" s="364" t="s">
        <v>17</v>
      </c>
      <c r="F2" s="365"/>
      <c r="G2" s="365"/>
      <c r="H2" s="365"/>
      <c r="I2" s="365"/>
      <c r="J2" s="366"/>
      <c r="K2" s="366"/>
      <c r="L2" s="366"/>
      <c r="M2" s="366"/>
      <c r="N2" s="366"/>
      <c r="O2" s="366"/>
      <c r="P2" s="366"/>
      <c r="Q2" s="367" t="s">
        <v>51</v>
      </c>
      <c r="R2" s="365"/>
      <c r="S2" s="365"/>
      <c r="T2" s="365"/>
      <c r="U2" s="365"/>
      <c r="V2" s="366"/>
      <c r="W2" s="366"/>
      <c r="X2" s="366"/>
      <c r="Y2" s="366"/>
      <c r="Z2" s="366"/>
      <c r="AA2" s="366"/>
      <c r="AB2" s="368"/>
    </row>
    <row r="3" spans="2:28" x14ac:dyDescent="0.25">
      <c r="D3" s="186"/>
      <c r="E3" s="187">
        <v>0</v>
      </c>
      <c r="F3" s="23">
        <v>1</v>
      </c>
      <c r="G3" s="23">
        <v>2</v>
      </c>
      <c r="H3" s="23">
        <v>3</v>
      </c>
      <c r="I3" s="23">
        <v>4</v>
      </c>
      <c r="J3" s="23">
        <v>5</v>
      </c>
      <c r="K3" s="23">
        <v>6</v>
      </c>
      <c r="L3" s="23">
        <v>7</v>
      </c>
      <c r="M3" s="23">
        <v>8</v>
      </c>
      <c r="N3" s="23">
        <v>9</v>
      </c>
      <c r="O3" s="23">
        <v>10</v>
      </c>
      <c r="P3" s="21"/>
      <c r="Q3" s="188">
        <v>0</v>
      </c>
      <c r="R3" s="23">
        <v>1</v>
      </c>
      <c r="S3" s="23">
        <v>2</v>
      </c>
      <c r="T3" s="23">
        <v>3</v>
      </c>
      <c r="U3" s="23">
        <v>4</v>
      </c>
      <c r="V3" s="23">
        <v>5</v>
      </c>
      <c r="W3" s="23">
        <v>6</v>
      </c>
      <c r="X3" s="23">
        <v>7</v>
      </c>
      <c r="Y3" s="23">
        <v>8</v>
      </c>
      <c r="Z3" s="23">
        <v>9</v>
      </c>
      <c r="AA3" s="23">
        <v>10</v>
      </c>
      <c r="AB3" s="22"/>
    </row>
    <row r="4" spans="2:28" x14ac:dyDescent="0.25">
      <c r="D4" s="186"/>
      <c r="E4" s="189">
        <v>0</v>
      </c>
      <c r="F4" s="8">
        <f>E6</f>
        <v>10000</v>
      </c>
      <c r="G4" s="8">
        <f>F6</f>
        <v>20000</v>
      </c>
      <c r="H4" s="8">
        <f t="shared" ref="H4:O4" si="0">G6</f>
        <v>30000</v>
      </c>
      <c r="I4" s="8">
        <f t="shared" si="0"/>
        <v>40000</v>
      </c>
      <c r="J4" s="8">
        <f t="shared" si="0"/>
        <v>50000</v>
      </c>
      <c r="K4" s="8">
        <f t="shared" si="0"/>
        <v>60000</v>
      </c>
      <c r="L4" s="8">
        <f t="shared" si="0"/>
        <v>70000</v>
      </c>
      <c r="M4" s="8">
        <f t="shared" si="0"/>
        <v>80000</v>
      </c>
      <c r="N4" s="8">
        <f t="shared" si="0"/>
        <v>90000</v>
      </c>
      <c r="O4" s="8">
        <f t="shared" si="0"/>
        <v>100000</v>
      </c>
      <c r="P4" s="9"/>
      <c r="Q4" s="190">
        <f>E4</f>
        <v>0</v>
      </c>
      <c r="R4" s="8">
        <f t="shared" ref="R4:AA4" si="1">F4</f>
        <v>10000</v>
      </c>
      <c r="S4" s="8">
        <f t="shared" si="1"/>
        <v>20000</v>
      </c>
      <c r="T4" s="8">
        <f t="shared" si="1"/>
        <v>30000</v>
      </c>
      <c r="U4" s="8">
        <f t="shared" si="1"/>
        <v>40000</v>
      </c>
      <c r="V4" s="8">
        <f t="shared" si="1"/>
        <v>50000</v>
      </c>
      <c r="W4" s="8">
        <f t="shared" si="1"/>
        <v>60000</v>
      </c>
      <c r="X4" s="8">
        <f t="shared" si="1"/>
        <v>70000</v>
      </c>
      <c r="Y4" s="8">
        <f t="shared" si="1"/>
        <v>80000</v>
      </c>
      <c r="Z4" s="8">
        <f t="shared" si="1"/>
        <v>90000</v>
      </c>
      <c r="AA4" s="8">
        <f t="shared" si="1"/>
        <v>100000</v>
      </c>
      <c r="AB4" s="10"/>
    </row>
    <row r="5" spans="2:28" x14ac:dyDescent="0.25">
      <c r="D5" s="186"/>
      <c r="E5" s="191" t="s">
        <v>52</v>
      </c>
      <c r="F5" s="11" t="s">
        <v>52</v>
      </c>
      <c r="G5" s="11" t="s">
        <v>52</v>
      </c>
      <c r="H5" s="11" t="s">
        <v>52</v>
      </c>
      <c r="I5" s="11" t="s">
        <v>52</v>
      </c>
      <c r="J5" s="11" t="s">
        <v>52</v>
      </c>
      <c r="K5" s="11" t="s">
        <v>52</v>
      </c>
      <c r="L5" s="11" t="s">
        <v>52</v>
      </c>
      <c r="M5" s="11" t="s">
        <v>52</v>
      </c>
      <c r="N5" s="11" t="s">
        <v>52</v>
      </c>
      <c r="O5" s="11" t="s">
        <v>52</v>
      </c>
      <c r="P5" s="12"/>
      <c r="Q5" s="192" t="s">
        <v>52</v>
      </c>
      <c r="R5" s="11" t="s">
        <v>52</v>
      </c>
      <c r="S5" s="11" t="s">
        <v>52</v>
      </c>
      <c r="T5" s="11" t="s">
        <v>52</v>
      </c>
      <c r="U5" s="11" t="s">
        <v>52</v>
      </c>
      <c r="V5" s="11" t="s">
        <v>52</v>
      </c>
      <c r="W5" s="11" t="s">
        <v>52</v>
      </c>
      <c r="X5" s="11" t="s">
        <v>52</v>
      </c>
      <c r="Y5" s="11" t="s">
        <v>52</v>
      </c>
      <c r="Z5" s="11" t="s">
        <v>52</v>
      </c>
      <c r="AA5" s="11" t="s">
        <v>52</v>
      </c>
      <c r="AB5" s="13"/>
    </row>
    <row r="6" spans="2:28" x14ac:dyDescent="0.25">
      <c r="D6" s="193"/>
      <c r="E6" s="14">
        <f>E4+10000</f>
        <v>10000</v>
      </c>
      <c r="F6" s="14">
        <f>F4+10000</f>
        <v>20000</v>
      </c>
      <c r="G6" s="14">
        <f t="shared" ref="G6:N6" si="2">G4+10000</f>
        <v>30000</v>
      </c>
      <c r="H6" s="14">
        <f t="shared" si="2"/>
        <v>40000</v>
      </c>
      <c r="I6" s="14">
        <f t="shared" si="2"/>
        <v>50000</v>
      </c>
      <c r="J6" s="14">
        <f t="shared" si="2"/>
        <v>60000</v>
      </c>
      <c r="K6" s="14">
        <f t="shared" si="2"/>
        <v>70000</v>
      </c>
      <c r="L6" s="14">
        <f t="shared" si="2"/>
        <v>80000</v>
      </c>
      <c r="M6" s="14">
        <f t="shared" si="2"/>
        <v>90000</v>
      </c>
      <c r="N6" s="14">
        <f t="shared" si="2"/>
        <v>100000</v>
      </c>
      <c r="O6" s="34">
        <f>ROUND(MAX(class[flow]), -1)</f>
        <v>165470</v>
      </c>
      <c r="P6" s="15" t="s">
        <v>20</v>
      </c>
      <c r="Q6" s="16">
        <f>E6</f>
        <v>10000</v>
      </c>
      <c r="R6" s="14">
        <f t="shared" ref="R6:AA6" si="3">F6</f>
        <v>20000</v>
      </c>
      <c r="S6" s="14">
        <f t="shared" si="3"/>
        <v>30000</v>
      </c>
      <c r="T6" s="14">
        <f t="shared" si="3"/>
        <v>40000</v>
      </c>
      <c r="U6" s="14">
        <f t="shared" si="3"/>
        <v>50000</v>
      </c>
      <c r="V6" s="14">
        <f t="shared" si="3"/>
        <v>60000</v>
      </c>
      <c r="W6" s="14">
        <f t="shared" si="3"/>
        <v>70000</v>
      </c>
      <c r="X6" s="14">
        <f t="shared" si="3"/>
        <v>80000</v>
      </c>
      <c r="Y6" s="14">
        <f t="shared" si="3"/>
        <v>90000</v>
      </c>
      <c r="Z6" s="14">
        <f t="shared" si="3"/>
        <v>100000</v>
      </c>
      <c r="AA6" s="14">
        <f t="shared" si="3"/>
        <v>165470</v>
      </c>
      <c r="AB6" s="17" t="s">
        <v>20</v>
      </c>
    </row>
    <row r="7" spans="2:28" x14ac:dyDescent="0.25">
      <c r="B7" s="7">
        <f>C8</f>
        <v>1</v>
      </c>
      <c r="C7" s="7"/>
      <c r="D7" s="194" t="s">
        <v>21</v>
      </c>
      <c r="E7" s="195">
        <f>COUNTIFS(class[vcategory],E$3,class[gap],"&gt;="&amp;$B7)</f>
        <v>38</v>
      </c>
      <c r="F7" s="195">
        <f>COUNTIFS(class[vcategory],F$3,class[gap],"&gt;="&amp;$B7)</f>
        <v>20</v>
      </c>
      <c r="G7" s="195">
        <f>COUNTIFS(class[vcategory],G$3,class[gap],"&gt;="&amp;$B7)</f>
        <v>5</v>
      </c>
      <c r="H7" s="195">
        <f>COUNTIFS(class[vcategory],H$3,class[gap],"&gt;="&amp;$B7)</f>
        <v>2</v>
      </c>
      <c r="I7" s="195">
        <f>COUNTIFS(class[vcategory],I$3,class[gap],"&gt;="&amp;$B7)</f>
        <v>1</v>
      </c>
      <c r="J7" s="195">
        <f>COUNTIFS(class[vcategory],J$3,class[gap],"&gt;="&amp;$B7)</f>
        <v>0</v>
      </c>
      <c r="K7" s="195">
        <f>COUNTIFS(class[vcategory],K$3,class[gap],"&gt;="&amp;$B7)</f>
        <v>0</v>
      </c>
      <c r="L7" s="195">
        <f>COUNTIFS(class[vcategory],L$3,class[gap],"&gt;="&amp;$B7)</f>
        <v>1</v>
      </c>
      <c r="M7" s="195">
        <f>COUNTIFS(class[vcategory],M$3,class[gap],"&gt;="&amp;$B7)</f>
        <v>0</v>
      </c>
      <c r="N7" s="195">
        <f>COUNTIFS(class[vcategory],N$3,class[gap],"&gt;="&amp;$B7)</f>
        <v>0</v>
      </c>
      <c r="O7" s="195">
        <f>COUNTIFS(class[vcategory],O$3,class[gap],"&gt;="&amp;$B7)</f>
        <v>0</v>
      </c>
      <c r="P7" s="196">
        <f>SUM(E7:O7)</f>
        <v>67</v>
      </c>
      <c r="Q7" s="197">
        <f>IF(E$24=0,"",E7/E$24)</f>
        <v>4.2269187986651836E-2</v>
      </c>
      <c r="R7" s="198">
        <f t="shared" ref="R7:AB20" si="4">IF(F$24=0,"",F7/F$24)</f>
        <v>3.8167938931297711E-2</v>
      </c>
      <c r="S7" s="198">
        <f t="shared" si="4"/>
        <v>2.6595744680851064E-2</v>
      </c>
      <c r="T7" s="198">
        <f t="shared" si="4"/>
        <v>1.8518518518518517E-2</v>
      </c>
      <c r="U7" s="198">
        <f t="shared" si="4"/>
        <v>1.3698630136986301E-2</v>
      </c>
      <c r="V7" s="198">
        <f t="shared" si="4"/>
        <v>0</v>
      </c>
      <c r="W7" s="198">
        <f t="shared" si="4"/>
        <v>0</v>
      </c>
      <c r="X7" s="198">
        <f t="shared" si="4"/>
        <v>1.2048192771084338E-2</v>
      </c>
      <c r="Y7" s="198">
        <f t="shared" si="4"/>
        <v>0</v>
      </c>
      <c r="Z7" s="198">
        <f t="shared" si="4"/>
        <v>0</v>
      </c>
      <c r="AA7" s="198">
        <f t="shared" si="4"/>
        <v>0</v>
      </c>
      <c r="AB7" s="199">
        <f>P7/P$24</f>
        <v>2.8210526315789474E-2</v>
      </c>
    </row>
    <row r="8" spans="2:28" x14ac:dyDescent="0.25">
      <c r="B8" s="7">
        <f>C9</f>
        <v>0.5</v>
      </c>
      <c r="C8" s="7">
        <f>B8+50%</f>
        <v>1</v>
      </c>
      <c r="D8" s="194" t="s">
        <v>22</v>
      </c>
      <c r="E8" s="200">
        <f>COUNTIFS(class[vcategory],E$3,class[gap],"&gt;="&amp;$B8,class[gap],"&lt;"&amp;$C8)</f>
        <v>54</v>
      </c>
      <c r="F8" s="200">
        <f>COUNTIFS(class[vcategory],F$3,class[gap],"&gt;="&amp;$B8,class[gap],"&lt;"&amp;$C8)</f>
        <v>56</v>
      </c>
      <c r="G8" s="200">
        <f>COUNTIFS(class[vcategory],G$3,class[gap],"&gt;="&amp;$B8,class[gap],"&lt;"&amp;$C8)</f>
        <v>2</v>
      </c>
      <c r="H8" s="200">
        <f>COUNTIFS(class[vcategory],H$3,class[gap],"&gt;="&amp;$B8,class[gap],"&lt;"&amp;$C8)</f>
        <v>3</v>
      </c>
      <c r="I8" s="200">
        <f>COUNTIFS(class[vcategory],I$3,class[gap],"&gt;="&amp;$B8,class[gap],"&lt;"&amp;$C8)</f>
        <v>5</v>
      </c>
      <c r="J8" s="200">
        <f>COUNTIFS(class[vcategory],J$3,class[gap],"&gt;="&amp;$B8,class[gap],"&lt;"&amp;$C8)</f>
        <v>0</v>
      </c>
      <c r="K8" s="200">
        <f>COUNTIFS(class[vcategory],K$3,class[gap],"&gt;="&amp;$B8,class[gap],"&lt;"&amp;$C8)</f>
        <v>0</v>
      </c>
      <c r="L8" s="200">
        <f>COUNTIFS(class[vcategory],L$3,class[gap],"&gt;="&amp;$B8,class[gap],"&lt;"&amp;$C8)</f>
        <v>1</v>
      </c>
      <c r="M8" s="200">
        <f>COUNTIFS(class[vcategory],M$3,class[gap],"&gt;="&amp;$B8,class[gap],"&lt;"&amp;$C8)</f>
        <v>0</v>
      </c>
      <c r="N8" s="200">
        <f>COUNTIFS(class[vcategory],N$3,class[gap],"&gt;="&amp;$B8,class[gap],"&lt;"&amp;$C8)</f>
        <v>0</v>
      </c>
      <c r="O8" s="200">
        <f>COUNTIFS(class[vcategory],O$3,class[gap],"&gt;="&amp;$B8,class[gap],"&lt;"&amp;$C8)</f>
        <v>0</v>
      </c>
      <c r="P8" s="201">
        <f t="shared" ref="P8:P20" si="5">SUM(E8:O8)</f>
        <v>121</v>
      </c>
      <c r="Q8" s="202">
        <f t="shared" ref="Q8:Q17" si="6">IF(E$24=0,"",E8/E$24)</f>
        <v>6.0066740823136816E-2</v>
      </c>
      <c r="R8" s="203">
        <f t="shared" si="4"/>
        <v>0.10687022900763359</v>
      </c>
      <c r="S8" s="203">
        <f t="shared" si="4"/>
        <v>1.0638297872340425E-2</v>
      </c>
      <c r="T8" s="203">
        <f t="shared" si="4"/>
        <v>2.7777777777777776E-2</v>
      </c>
      <c r="U8" s="203">
        <f t="shared" si="4"/>
        <v>6.8493150684931503E-2</v>
      </c>
      <c r="V8" s="203">
        <f t="shared" si="4"/>
        <v>0</v>
      </c>
      <c r="W8" s="203">
        <f t="shared" si="4"/>
        <v>0</v>
      </c>
      <c r="X8" s="203">
        <f t="shared" si="4"/>
        <v>1.2048192771084338E-2</v>
      </c>
      <c r="Y8" s="203">
        <f t="shared" si="4"/>
        <v>0</v>
      </c>
      <c r="Z8" s="203">
        <f t="shared" si="4"/>
        <v>0</v>
      </c>
      <c r="AA8" s="203">
        <f t="shared" si="4"/>
        <v>0</v>
      </c>
      <c r="AB8" s="204">
        <f t="shared" ref="AB8:AB17" si="7">P8/P$24</f>
        <v>5.094736842105263E-2</v>
      </c>
    </row>
    <row r="9" spans="2:28" x14ac:dyDescent="0.25">
      <c r="B9" s="7">
        <f>C10</f>
        <v>0.30000000000000004</v>
      </c>
      <c r="C9" s="7">
        <f>B9+20%</f>
        <v>0.5</v>
      </c>
      <c r="D9" s="194" t="s">
        <v>23</v>
      </c>
      <c r="E9" s="200">
        <f>COUNTIFS(class[vcategory],E$3,class[gap],"&gt;="&amp;$B9,class[gap],"&lt;"&amp;$C9)</f>
        <v>45</v>
      </c>
      <c r="F9" s="200">
        <f>COUNTIFS(class[vcategory],F$3,class[gap],"&gt;="&amp;$B9,class[gap],"&lt;"&amp;$C9)</f>
        <v>41</v>
      </c>
      <c r="G9" s="200">
        <f>COUNTIFS(class[vcategory],G$3,class[gap],"&gt;="&amp;$B9,class[gap],"&lt;"&amp;$C9)</f>
        <v>20</v>
      </c>
      <c r="H9" s="200">
        <f>COUNTIFS(class[vcategory],H$3,class[gap],"&gt;="&amp;$B9,class[gap],"&lt;"&amp;$C9)</f>
        <v>15</v>
      </c>
      <c r="I9" s="200">
        <f>COUNTIFS(class[vcategory],I$3,class[gap],"&gt;="&amp;$B9,class[gap],"&lt;"&amp;$C9)</f>
        <v>10</v>
      </c>
      <c r="J9" s="200">
        <f>COUNTIFS(class[vcategory],J$3,class[gap],"&gt;="&amp;$B9,class[gap],"&lt;"&amp;$C9)</f>
        <v>1</v>
      </c>
      <c r="K9" s="200">
        <f>COUNTIFS(class[vcategory],K$3,class[gap],"&gt;="&amp;$B9,class[gap],"&lt;"&amp;$C9)</f>
        <v>1</v>
      </c>
      <c r="L9" s="200">
        <f>COUNTIFS(class[vcategory],L$3,class[gap],"&gt;="&amp;$B9,class[gap],"&lt;"&amp;$C9)</f>
        <v>2</v>
      </c>
      <c r="M9" s="200">
        <f>COUNTIFS(class[vcategory],M$3,class[gap],"&gt;="&amp;$B9,class[gap],"&lt;"&amp;$C9)</f>
        <v>1</v>
      </c>
      <c r="N9" s="200">
        <f>COUNTIFS(class[vcategory],N$3,class[gap],"&gt;="&amp;$B9,class[gap],"&lt;"&amp;$C9)</f>
        <v>2</v>
      </c>
      <c r="O9" s="200">
        <f>COUNTIFS(class[vcategory],O$3,class[gap],"&gt;="&amp;$B9,class[gap],"&lt;"&amp;$C9)</f>
        <v>9</v>
      </c>
      <c r="P9" s="201">
        <f t="shared" si="5"/>
        <v>147</v>
      </c>
      <c r="Q9" s="202">
        <f t="shared" si="6"/>
        <v>5.0055617352614018E-2</v>
      </c>
      <c r="R9" s="203">
        <f t="shared" si="4"/>
        <v>7.8244274809160311E-2</v>
      </c>
      <c r="S9" s="203">
        <f t="shared" si="4"/>
        <v>0.10638297872340426</v>
      </c>
      <c r="T9" s="203">
        <f t="shared" si="4"/>
        <v>0.1388888888888889</v>
      </c>
      <c r="U9" s="203">
        <f t="shared" si="4"/>
        <v>0.13698630136986301</v>
      </c>
      <c r="V9" s="203">
        <f t="shared" si="4"/>
        <v>1.3513513513513514E-2</v>
      </c>
      <c r="W9" s="203">
        <f t="shared" si="4"/>
        <v>1.2987012987012988E-2</v>
      </c>
      <c r="X9" s="203">
        <f t="shared" si="4"/>
        <v>2.4096385542168676E-2</v>
      </c>
      <c r="Y9" s="203">
        <f t="shared" si="4"/>
        <v>1.3513513513513514E-2</v>
      </c>
      <c r="Z9" s="203">
        <f t="shared" si="4"/>
        <v>2.2222222222222223E-2</v>
      </c>
      <c r="AA9" s="203">
        <f t="shared" si="4"/>
        <v>4.8648648648648651E-2</v>
      </c>
      <c r="AB9" s="204">
        <f t="shared" si="7"/>
        <v>6.1894736842105266E-2</v>
      </c>
    </row>
    <row r="10" spans="2:28" x14ac:dyDescent="0.25">
      <c r="B10" s="7">
        <f>C11</f>
        <v>0.2</v>
      </c>
      <c r="C10" s="7">
        <f>B10+10%</f>
        <v>0.30000000000000004</v>
      </c>
      <c r="D10" s="205" t="s">
        <v>24</v>
      </c>
      <c r="E10" s="206">
        <f>COUNTIFS(class[vcategory],E$3,class[gap],"&gt;="&amp;$B10,class[gap],"&lt;"&amp;$C10)</f>
        <v>38</v>
      </c>
      <c r="F10" s="206">
        <f>COUNTIFS(class[vcategory],F$3,class[gap],"&gt;="&amp;$B10,class[gap],"&lt;"&amp;$C10)</f>
        <v>37</v>
      </c>
      <c r="G10" s="206">
        <f>COUNTIFS(class[vcategory],G$3,class[gap],"&gt;="&amp;$B10,class[gap],"&lt;"&amp;$C10)</f>
        <v>9</v>
      </c>
      <c r="H10" s="206">
        <f>COUNTIFS(class[vcategory],H$3,class[gap],"&gt;="&amp;$B10,class[gap],"&lt;"&amp;$C10)</f>
        <v>5</v>
      </c>
      <c r="I10" s="206">
        <f>COUNTIFS(class[vcategory],I$3,class[gap],"&gt;="&amp;$B10,class[gap],"&lt;"&amp;$C10)</f>
        <v>4</v>
      </c>
      <c r="J10" s="206">
        <f>COUNTIFS(class[vcategory],J$3,class[gap],"&gt;="&amp;$B10,class[gap],"&lt;"&amp;$C10)</f>
        <v>5</v>
      </c>
      <c r="K10" s="206">
        <f>COUNTIFS(class[vcategory],K$3,class[gap],"&gt;="&amp;$B10,class[gap],"&lt;"&amp;$C10)</f>
        <v>12</v>
      </c>
      <c r="L10" s="206">
        <f>COUNTIFS(class[vcategory],L$3,class[gap],"&gt;="&amp;$B10,class[gap],"&lt;"&amp;$C10)</f>
        <v>4</v>
      </c>
      <c r="M10" s="206">
        <f>COUNTIFS(class[vcategory],M$3,class[gap],"&gt;="&amp;$B10,class[gap],"&lt;"&amp;$C10)</f>
        <v>2</v>
      </c>
      <c r="N10" s="206">
        <f>COUNTIFS(class[vcategory],N$3,class[gap],"&gt;="&amp;$B10,class[gap],"&lt;"&amp;$C10)</f>
        <v>0</v>
      </c>
      <c r="O10" s="206">
        <f>COUNTIFS(class[vcategory],O$3,class[gap],"&gt;="&amp;$B10,class[gap],"&lt;"&amp;$C10)</f>
        <v>8</v>
      </c>
      <c r="P10" s="207">
        <f t="shared" si="5"/>
        <v>124</v>
      </c>
      <c r="Q10" s="208">
        <f t="shared" si="6"/>
        <v>4.2269187986651836E-2</v>
      </c>
      <c r="R10" s="209">
        <f t="shared" si="4"/>
        <v>7.061068702290077E-2</v>
      </c>
      <c r="S10" s="209">
        <f t="shared" si="4"/>
        <v>4.7872340425531915E-2</v>
      </c>
      <c r="T10" s="209">
        <f t="shared" si="4"/>
        <v>4.6296296296296294E-2</v>
      </c>
      <c r="U10" s="209">
        <f t="shared" si="4"/>
        <v>5.4794520547945202E-2</v>
      </c>
      <c r="V10" s="209">
        <f t="shared" si="4"/>
        <v>6.7567567567567571E-2</v>
      </c>
      <c r="W10" s="209">
        <f t="shared" si="4"/>
        <v>0.15584415584415584</v>
      </c>
      <c r="X10" s="209">
        <f t="shared" si="4"/>
        <v>4.8192771084337352E-2</v>
      </c>
      <c r="Y10" s="209">
        <f t="shared" si="4"/>
        <v>2.7027027027027029E-2</v>
      </c>
      <c r="Z10" s="209">
        <f t="shared" si="4"/>
        <v>0</v>
      </c>
      <c r="AA10" s="209">
        <f t="shared" si="4"/>
        <v>4.3243243243243246E-2</v>
      </c>
      <c r="AB10" s="210">
        <f t="shared" si="7"/>
        <v>5.2210526315789471E-2</v>
      </c>
    </row>
    <row r="11" spans="2:28" x14ac:dyDescent="0.25">
      <c r="B11" s="7">
        <f>C12</f>
        <v>0.1</v>
      </c>
      <c r="C11" s="7">
        <f>B11+10%</f>
        <v>0.2</v>
      </c>
      <c r="D11" s="205" t="s">
        <v>25</v>
      </c>
      <c r="E11" s="206">
        <f>COUNTIFS(class[vcategory],E$3,class[gap],"&gt;="&amp;$B11,class[gap],"&lt;"&amp;$C11)</f>
        <v>53</v>
      </c>
      <c r="F11" s="206">
        <f>COUNTIFS(class[vcategory],F$3,class[gap],"&gt;="&amp;$B11,class[gap],"&lt;"&amp;$C11)</f>
        <v>42</v>
      </c>
      <c r="G11" s="206">
        <f>COUNTIFS(class[vcategory],G$3,class[gap],"&gt;="&amp;$B11,class[gap],"&lt;"&amp;$C11)</f>
        <v>24</v>
      </c>
      <c r="H11" s="206">
        <f>COUNTIFS(class[vcategory],H$3,class[gap],"&gt;="&amp;$B11,class[gap],"&lt;"&amp;$C11)</f>
        <v>13</v>
      </c>
      <c r="I11" s="206">
        <f>COUNTIFS(class[vcategory],I$3,class[gap],"&gt;="&amp;$B11,class[gap],"&lt;"&amp;$C11)</f>
        <v>8</v>
      </c>
      <c r="J11" s="206">
        <f>COUNTIFS(class[vcategory],J$3,class[gap],"&gt;="&amp;$B11,class[gap],"&lt;"&amp;$C11)</f>
        <v>5</v>
      </c>
      <c r="K11" s="206">
        <f>COUNTIFS(class[vcategory],K$3,class[gap],"&gt;="&amp;$B11,class[gap],"&lt;"&amp;$C11)</f>
        <v>16</v>
      </c>
      <c r="L11" s="206">
        <f>COUNTIFS(class[vcategory],L$3,class[gap],"&gt;="&amp;$B11,class[gap],"&lt;"&amp;$C11)</f>
        <v>15</v>
      </c>
      <c r="M11" s="206">
        <f>COUNTIFS(class[vcategory],M$3,class[gap],"&gt;="&amp;$B11,class[gap],"&lt;"&amp;$C11)</f>
        <v>13</v>
      </c>
      <c r="N11" s="206">
        <f>COUNTIFS(class[vcategory],N$3,class[gap],"&gt;="&amp;$B11,class[gap],"&lt;"&amp;$C11)</f>
        <v>13</v>
      </c>
      <c r="O11" s="206">
        <f>COUNTIFS(class[vcategory],O$3,class[gap],"&gt;="&amp;$B11,class[gap],"&lt;"&amp;$C11)</f>
        <v>46</v>
      </c>
      <c r="P11" s="207">
        <f t="shared" si="5"/>
        <v>248</v>
      </c>
      <c r="Q11" s="208">
        <f t="shared" si="6"/>
        <v>5.8954393770856504E-2</v>
      </c>
      <c r="R11" s="209">
        <f t="shared" si="4"/>
        <v>8.0152671755725186E-2</v>
      </c>
      <c r="S11" s="209">
        <f t="shared" si="4"/>
        <v>0.1276595744680851</v>
      </c>
      <c r="T11" s="209">
        <f t="shared" si="4"/>
        <v>0.12037037037037036</v>
      </c>
      <c r="U11" s="209">
        <f t="shared" si="4"/>
        <v>0.1095890410958904</v>
      </c>
      <c r="V11" s="209">
        <f t="shared" si="4"/>
        <v>6.7567567567567571E-2</v>
      </c>
      <c r="W11" s="209">
        <f t="shared" si="4"/>
        <v>0.20779220779220781</v>
      </c>
      <c r="X11" s="209">
        <f t="shared" si="4"/>
        <v>0.18072289156626506</v>
      </c>
      <c r="Y11" s="209">
        <f t="shared" si="4"/>
        <v>0.17567567567567569</v>
      </c>
      <c r="Z11" s="209">
        <f t="shared" si="4"/>
        <v>0.14444444444444443</v>
      </c>
      <c r="AA11" s="209">
        <f t="shared" si="4"/>
        <v>0.24864864864864866</v>
      </c>
      <c r="AB11" s="210">
        <f t="shared" si="7"/>
        <v>0.10442105263157894</v>
      </c>
    </row>
    <row r="12" spans="2:28" x14ac:dyDescent="0.25">
      <c r="B12" s="7">
        <v>0</v>
      </c>
      <c r="C12" s="7">
        <f>B12+10%</f>
        <v>0.1</v>
      </c>
      <c r="D12" s="205" t="s">
        <v>26</v>
      </c>
      <c r="E12" s="206">
        <f>COUNTIFS(class[vcategory],E$3,class[gap],"&gt;="&amp;$B12,class[gap],"&lt;"&amp;$C12)</f>
        <v>65</v>
      </c>
      <c r="F12" s="206">
        <f>COUNTIFS(class[vcategory],F$3,class[gap],"&gt;="&amp;$B12,class[gap],"&lt;"&amp;$C12)</f>
        <v>49</v>
      </c>
      <c r="G12" s="206">
        <f>COUNTIFS(class[vcategory],G$3,class[gap],"&gt;="&amp;$B12,class[gap],"&lt;"&amp;$C12)</f>
        <v>35</v>
      </c>
      <c r="H12" s="206">
        <f>COUNTIFS(class[vcategory],H$3,class[gap],"&gt;="&amp;$B12,class[gap],"&lt;"&amp;$C12)</f>
        <v>17</v>
      </c>
      <c r="I12" s="206">
        <f>COUNTIFS(class[vcategory],I$3,class[gap],"&gt;="&amp;$B12,class[gap],"&lt;"&amp;$C12)</f>
        <v>13</v>
      </c>
      <c r="J12" s="206">
        <f>COUNTIFS(class[vcategory],J$3,class[gap],"&gt;="&amp;$B12,class[gap],"&lt;"&amp;$C12)</f>
        <v>16</v>
      </c>
      <c r="K12" s="206">
        <f>COUNTIFS(class[vcategory],K$3,class[gap],"&gt;="&amp;$B12,class[gap],"&lt;"&amp;$C12)</f>
        <v>14</v>
      </c>
      <c r="L12" s="206">
        <f>COUNTIFS(class[vcategory],L$3,class[gap],"&gt;="&amp;$B12,class[gap],"&lt;"&amp;$C12)</f>
        <v>18</v>
      </c>
      <c r="M12" s="206">
        <f>COUNTIFS(class[vcategory],M$3,class[gap],"&gt;="&amp;$B12,class[gap],"&lt;"&amp;$C12)</f>
        <v>26</v>
      </c>
      <c r="N12" s="206">
        <f>COUNTIFS(class[vcategory],N$3,class[gap],"&gt;="&amp;$B12,class[gap],"&lt;"&amp;$C12)</f>
        <v>28</v>
      </c>
      <c r="O12" s="206">
        <f>COUNTIFS(class[vcategory],O$3,class[gap],"&gt;="&amp;$B12,class[gap],"&lt;"&amp;$C12)</f>
        <v>71</v>
      </c>
      <c r="P12" s="207">
        <f t="shared" si="5"/>
        <v>352</v>
      </c>
      <c r="Q12" s="208">
        <f t="shared" si="6"/>
        <v>7.2302558398220251E-2</v>
      </c>
      <c r="R12" s="209">
        <f t="shared" si="4"/>
        <v>9.3511450381679392E-2</v>
      </c>
      <c r="S12" s="209">
        <f t="shared" si="4"/>
        <v>0.18617021276595744</v>
      </c>
      <c r="T12" s="209">
        <f t="shared" si="4"/>
        <v>0.15740740740740741</v>
      </c>
      <c r="U12" s="209">
        <f t="shared" si="4"/>
        <v>0.17808219178082191</v>
      </c>
      <c r="V12" s="209">
        <f t="shared" si="4"/>
        <v>0.21621621621621623</v>
      </c>
      <c r="W12" s="209">
        <f t="shared" si="4"/>
        <v>0.18181818181818182</v>
      </c>
      <c r="X12" s="209">
        <f t="shared" si="4"/>
        <v>0.21686746987951808</v>
      </c>
      <c r="Y12" s="209">
        <f t="shared" si="4"/>
        <v>0.35135135135135137</v>
      </c>
      <c r="Z12" s="209">
        <f t="shared" si="4"/>
        <v>0.31111111111111112</v>
      </c>
      <c r="AA12" s="209">
        <f t="shared" si="4"/>
        <v>0.38378378378378381</v>
      </c>
      <c r="AB12" s="210">
        <f t="shared" si="7"/>
        <v>0.14821052631578949</v>
      </c>
    </row>
    <row r="13" spans="2:28" x14ac:dyDescent="0.25">
      <c r="B13" s="7">
        <f>C13-10%</f>
        <v>-0.1</v>
      </c>
      <c r="C13" s="7">
        <v>0</v>
      </c>
      <c r="D13" s="211" t="s">
        <v>27</v>
      </c>
      <c r="E13" s="212">
        <f>COUNTIFS(class[vcategory],E$3,class[gap],"&gt;="&amp;$B13,class[gap],"&lt;"&amp;$C13)</f>
        <v>75</v>
      </c>
      <c r="F13" s="212">
        <f>COUNTIFS(class[vcategory],F$3,class[gap],"&gt;="&amp;$B13,class[gap],"&lt;"&amp;$C13)</f>
        <v>62</v>
      </c>
      <c r="G13" s="212">
        <f>COUNTIFS(class[vcategory],G$3,class[gap],"&gt;="&amp;$B13,class[gap],"&lt;"&amp;$C13)</f>
        <v>35</v>
      </c>
      <c r="H13" s="212">
        <f>COUNTIFS(class[vcategory],H$3,class[gap],"&gt;="&amp;$B13,class[gap],"&lt;"&amp;$C13)</f>
        <v>25</v>
      </c>
      <c r="I13" s="212">
        <f>COUNTIFS(class[vcategory],I$3,class[gap],"&gt;="&amp;$B13,class[gap],"&lt;"&amp;$C13)</f>
        <v>14</v>
      </c>
      <c r="J13" s="212">
        <f>COUNTIFS(class[vcategory],J$3,class[gap],"&gt;="&amp;$B13,class[gap],"&lt;"&amp;$C13)</f>
        <v>30</v>
      </c>
      <c r="K13" s="212">
        <f>COUNTIFS(class[vcategory],K$3,class[gap],"&gt;="&amp;$B13,class[gap],"&lt;"&amp;$C13)</f>
        <v>20</v>
      </c>
      <c r="L13" s="212">
        <f>COUNTIFS(class[vcategory],L$3,class[gap],"&gt;="&amp;$B13,class[gap],"&lt;"&amp;$C13)</f>
        <v>35</v>
      </c>
      <c r="M13" s="212">
        <f>COUNTIFS(class[vcategory],M$3,class[gap],"&gt;="&amp;$B13,class[gap],"&lt;"&amp;$C13)</f>
        <v>20</v>
      </c>
      <c r="N13" s="212">
        <f>COUNTIFS(class[vcategory],N$3,class[gap],"&gt;="&amp;$B13,class[gap],"&lt;"&amp;$C13)</f>
        <v>39</v>
      </c>
      <c r="O13" s="212">
        <f>COUNTIFS(class[vcategory],O$3,class[gap],"&gt;="&amp;$B13,class[gap],"&lt;"&amp;$C13)</f>
        <v>42</v>
      </c>
      <c r="P13" s="213">
        <f t="shared" si="5"/>
        <v>397</v>
      </c>
      <c r="Q13" s="214">
        <f t="shared" si="6"/>
        <v>8.3426028921023354E-2</v>
      </c>
      <c r="R13" s="215">
        <f t="shared" si="4"/>
        <v>0.1183206106870229</v>
      </c>
      <c r="S13" s="215">
        <f t="shared" si="4"/>
        <v>0.18617021276595744</v>
      </c>
      <c r="T13" s="215">
        <f t="shared" si="4"/>
        <v>0.23148148148148148</v>
      </c>
      <c r="U13" s="215">
        <f t="shared" si="4"/>
        <v>0.19178082191780821</v>
      </c>
      <c r="V13" s="215">
        <f t="shared" si="4"/>
        <v>0.40540540540540543</v>
      </c>
      <c r="W13" s="215">
        <f t="shared" si="4"/>
        <v>0.25974025974025972</v>
      </c>
      <c r="X13" s="215">
        <f t="shared" si="4"/>
        <v>0.42168674698795183</v>
      </c>
      <c r="Y13" s="215">
        <f t="shared" si="4"/>
        <v>0.27027027027027029</v>
      </c>
      <c r="Z13" s="215">
        <f t="shared" si="4"/>
        <v>0.43333333333333335</v>
      </c>
      <c r="AA13" s="215">
        <f t="shared" si="4"/>
        <v>0.22702702702702704</v>
      </c>
      <c r="AB13" s="216">
        <f t="shared" si="7"/>
        <v>0.16715789473684212</v>
      </c>
    </row>
    <row r="14" spans="2:28" x14ac:dyDescent="0.25">
      <c r="B14" s="7">
        <f>C14-10%</f>
        <v>-0.2</v>
      </c>
      <c r="C14" s="7">
        <f>B13</f>
        <v>-0.1</v>
      </c>
      <c r="D14" s="217" t="s">
        <v>28</v>
      </c>
      <c r="E14" s="218">
        <f>COUNTIFS(class[vcategory],E$3,class[gap],"&gt;="&amp;$B14,class[gap],"&lt;"&amp;$C14)</f>
        <v>102</v>
      </c>
      <c r="F14" s="218">
        <f>COUNTIFS(class[vcategory],F$3,class[gap],"&gt;="&amp;$B14,class[gap],"&lt;"&amp;$C14)</f>
        <v>67</v>
      </c>
      <c r="G14" s="218">
        <f>COUNTIFS(class[vcategory],G$3,class[gap],"&gt;="&amp;$B14,class[gap],"&lt;"&amp;$C14)</f>
        <v>36</v>
      </c>
      <c r="H14" s="218">
        <f>COUNTIFS(class[vcategory],H$3,class[gap],"&gt;="&amp;$B14,class[gap],"&lt;"&amp;$C14)</f>
        <v>19</v>
      </c>
      <c r="I14" s="218">
        <f>COUNTIFS(class[vcategory],I$3,class[gap],"&gt;="&amp;$B14,class[gap],"&lt;"&amp;$C14)</f>
        <v>13</v>
      </c>
      <c r="J14" s="218">
        <f>COUNTIFS(class[vcategory],J$3,class[gap],"&gt;="&amp;$B14,class[gap],"&lt;"&amp;$C14)</f>
        <v>13</v>
      </c>
      <c r="K14" s="218">
        <f>COUNTIFS(class[vcategory],K$3,class[gap],"&gt;="&amp;$B14,class[gap],"&lt;"&amp;$C14)</f>
        <v>14</v>
      </c>
      <c r="L14" s="218">
        <f>COUNTIFS(class[vcategory],L$3,class[gap],"&gt;="&amp;$B14,class[gap],"&lt;"&amp;$C14)</f>
        <v>5</v>
      </c>
      <c r="M14" s="218">
        <f>COUNTIFS(class[vcategory],M$3,class[gap],"&gt;="&amp;$B14,class[gap],"&lt;"&amp;$C14)</f>
        <v>12</v>
      </c>
      <c r="N14" s="218">
        <f>COUNTIFS(class[vcategory],N$3,class[gap],"&gt;="&amp;$B14,class[gap],"&lt;"&amp;$C14)</f>
        <v>7</v>
      </c>
      <c r="O14" s="218">
        <f>COUNTIFS(class[vcategory],O$3,class[gap],"&gt;="&amp;$B14,class[gap],"&lt;"&amp;$C14)</f>
        <v>8</v>
      </c>
      <c r="P14" s="219">
        <f t="shared" si="5"/>
        <v>296</v>
      </c>
      <c r="Q14" s="220">
        <f t="shared" si="6"/>
        <v>0.11345939933259176</v>
      </c>
      <c r="R14" s="221">
        <f t="shared" si="4"/>
        <v>0.12786259541984732</v>
      </c>
      <c r="S14" s="221">
        <f t="shared" si="4"/>
        <v>0.19148936170212766</v>
      </c>
      <c r="T14" s="221">
        <f t="shared" si="4"/>
        <v>0.17592592592592593</v>
      </c>
      <c r="U14" s="221">
        <f t="shared" si="4"/>
        <v>0.17808219178082191</v>
      </c>
      <c r="V14" s="221">
        <f t="shared" si="4"/>
        <v>0.17567567567567569</v>
      </c>
      <c r="W14" s="221">
        <f t="shared" si="4"/>
        <v>0.18181818181818182</v>
      </c>
      <c r="X14" s="221">
        <f t="shared" si="4"/>
        <v>6.0240963855421686E-2</v>
      </c>
      <c r="Y14" s="221">
        <f t="shared" si="4"/>
        <v>0.16216216216216217</v>
      </c>
      <c r="Z14" s="221">
        <f t="shared" si="4"/>
        <v>7.7777777777777779E-2</v>
      </c>
      <c r="AA14" s="221">
        <f t="shared" si="4"/>
        <v>4.3243243243243246E-2</v>
      </c>
      <c r="AB14" s="222">
        <f t="shared" si="7"/>
        <v>0.12463157894736843</v>
      </c>
    </row>
    <row r="15" spans="2:28" x14ac:dyDescent="0.25">
      <c r="B15" s="7">
        <f t="shared" ref="B15" si="8">C15-10%</f>
        <v>-0.30000000000000004</v>
      </c>
      <c r="C15" s="7">
        <f t="shared" ref="C15:C17" si="9">B14</f>
        <v>-0.2</v>
      </c>
      <c r="D15" s="217" t="s">
        <v>29</v>
      </c>
      <c r="E15" s="218">
        <f>COUNTIFS(class[vcategory],E$3,class[gap],"&gt;="&amp;$B15,class[gap],"&lt;"&amp;$C15)</f>
        <v>96</v>
      </c>
      <c r="F15" s="218">
        <f>COUNTIFS(class[vcategory],F$3,class[gap],"&gt;="&amp;$B15,class[gap],"&lt;"&amp;$C15)</f>
        <v>73</v>
      </c>
      <c r="G15" s="218">
        <f>COUNTIFS(class[vcategory],G$3,class[gap],"&gt;="&amp;$B15,class[gap],"&lt;"&amp;$C15)</f>
        <v>14</v>
      </c>
      <c r="H15" s="218">
        <f>COUNTIFS(class[vcategory],H$3,class[gap],"&gt;="&amp;$B15,class[gap],"&lt;"&amp;$C15)</f>
        <v>4</v>
      </c>
      <c r="I15" s="218">
        <f>COUNTIFS(class[vcategory],I$3,class[gap],"&gt;="&amp;$B15,class[gap],"&lt;"&amp;$C15)</f>
        <v>5</v>
      </c>
      <c r="J15" s="218">
        <f>COUNTIFS(class[vcategory],J$3,class[gap],"&gt;="&amp;$B15,class[gap],"&lt;"&amp;$C15)</f>
        <v>3</v>
      </c>
      <c r="K15" s="218">
        <f>COUNTIFS(class[vcategory],K$3,class[gap],"&gt;="&amp;$B15,class[gap],"&lt;"&amp;$C15)</f>
        <v>0</v>
      </c>
      <c r="L15" s="218">
        <f>COUNTIFS(class[vcategory],L$3,class[gap],"&gt;="&amp;$B15,class[gap],"&lt;"&amp;$C15)</f>
        <v>2</v>
      </c>
      <c r="M15" s="218">
        <f>COUNTIFS(class[vcategory],M$3,class[gap],"&gt;="&amp;$B15,class[gap],"&lt;"&amp;$C15)</f>
        <v>0</v>
      </c>
      <c r="N15" s="218">
        <f>COUNTIFS(class[vcategory],N$3,class[gap],"&gt;="&amp;$B15,class[gap],"&lt;"&amp;$C15)</f>
        <v>1</v>
      </c>
      <c r="O15" s="218">
        <f>COUNTIFS(class[vcategory],O$3,class[gap],"&gt;="&amp;$B15,class[gap],"&lt;"&amp;$C15)</f>
        <v>1</v>
      </c>
      <c r="P15" s="219">
        <f t="shared" si="5"/>
        <v>199</v>
      </c>
      <c r="Q15" s="220">
        <f t="shared" si="6"/>
        <v>0.10678531701890991</v>
      </c>
      <c r="R15" s="221">
        <f t="shared" si="4"/>
        <v>0.13931297709923665</v>
      </c>
      <c r="S15" s="221">
        <f t="shared" si="4"/>
        <v>7.4468085106382975E-2</v>
      </c>
      <c r="T15" s="221">
        <f t="shared" si="4"/>
        <v>3.7037037037037035E-2</v>
      </c>
      <c r="U15" s="221">
        <f t="shared" si="4"/>
        <v>6.8493150684931503E-2</v>
      </c>
      <c r="V15" s="221">
        <f t="shared" si="4"/>
        <v>4.0540540540540543E-2</v>
      </c>
      <c r="W15" s="221">
        <f t="shared" si="4"/>
        <v>0</v>
      </c>
      <c r="X15" s="221">
        <f t="shared" si="4"/>
        <v>2.4096385542168676E-2</v>
      </c>
      <c r="Y15" s="221">
        <f t="shared" si="4"/>
        <v>0</v>
      </c>
      <c r="Z15" s="221">
        <f t="shared" si="4"/>
        <v>1.1111111111111112E-2</v>
      </c>
      <c r="AA15" s="221">
        <f t="shared" si="4"/>
        <v>5.4054054054054057E-3</v>
      </c>
      <c r="AB15" s="222">
        <f t="shared" si="7"/>
        <v>8.3789473684210525E-2</v>
      </c>
    </row>
    <row r="16" spans="2:28" x14ac:dyDescent="0.25">
      <c r="B16" s="7">
        <f>C16-20%</f>
        <v>-0.5</v>
      </c>
      <c r="C16" s="7">
        <f t="shared" si="9"/>
        <v>-0.30000000000000004</v>
      </c>
      <c r="D16" s="223" t="s">
        <v>30</v>
      </c>
      <c r="E16" s="224">
        <f>COUNTIFS(class[vcategory],E$3,class[gap],"&gt;="&amp;$B16,class[gap],"&lt;"&amp;$C16)</f>
        <v>160</v>
      </c>
      <c r="F16" s="224">
        <f>COUNTIFS(class[vcategory],F$3,class[gap],"&gt;="&amp;$B16,class[gap],"&lt;"&amp;$C16)</f>
        <v>67</v>
      </c>
      <c r="G16" s="224">
        <f>COUNTIFS(class[vcategory],G$3,class[gap],"&gt;="&amp;$B16,class[gap],"&lt;"&amp;$C16)</f>
        <v>7</v>
      </c>
      <c r="H16" s="224">
        <f>COUNTIFS(class[vcategory],H$3,class[gap],"&gt;="&amp;$B16,class[gap],"&lt;"&amp;$C16)</f>
        <v>4</v>
      </c>
      <c r="I16" s="224">
        <f>COUNTIFS(class[vcategory],I$3,class[gap],"&gt;="&amp;$B16,class[gap],"&lt;"&amp;$C16)</f>
        <v>0</v>
      </c>
      <c r="J16" s="224">
        <f>COUNTIFS(class[vcategory],J$3,class[gap],"&gt;="&amp;$B16,class[gap],"&lt;"&amp;$C16)</f>
        <v>1</v>
      </c>
      <c r="K16" s="224">
        <f>COUNTIFS(class[vcategory],K$3,class[gap],"&gt;="&amp;$B16,class[gap],"&lt;"&amp;$C16)</f>
        <v>0</v>
      </c>
      <c r="L16" s="224">
        <f>COUNTIFS(class[vcategory],L$3,class[gap],"&gt;="&amp;$B16,class[gap],"&lt;"&amp;$C16)</f>
        <v>0</v>
      </c>
      <c r="M16" s="224">
        <f>COUNTIFS(class[vcategory],M$3,class[gap],"&gt;="&amp;$B16,class[gap],"&lt;"&amp;$C16)</f>
        <v>0</v>
      </c>
      <c r="N16" s="224">
        <f>COUNTIFS(class[vcategory],N$3,class[gap],"&gt;="&amp;$B16,class[gap],"&lt;"&amp;$C16)</f>
        <v>0</v>
      </c>
      <c r="O16" s="224">
        <f>COUNTIFS(class[vcategory],O$3,class[gap],"&gt;="&amp;$B16,class[gap],"&lt;"&amp;$C16)</f>
        <v>0</v>
      </c>
      <c r="P16" s="225">
        <f t="shared" si="5"/>
        <v>239</v>
      </c>
      <c r="Q16" s="226">
        <f t="shared" si="6"/>
        <v>0.17797552836484984</v>
      </c>
      <c r="R16" s="227">
        <f t="shared" si="4"/>
        <v>0.12786259541984732</v>
      </c>
      <c r="S16" s="227">
        <f t="shared" si="4"/>
        <v>3.7234042553191488E-2</v>
      </c>
      <c r="T16" s="227">
        <f t="shared" si="4"/>
        <v>3.7037037037037035E-2</v>
      </c>
      <c r="U16" s="227">
        <f t="shared" si="4"/>
        <v>0</v>
      </c>
      <c r="V16" s="227">
        <f t="shared" si="4"/>
        <v>1.3513513513513514E-2</v>
      </c>
      <c r="W16" s="227">
        <f t="shared" si="4"/>
        <v>0</v>
      </c>
      <c r="X16" s="227">
        <f t="shared" si="4"/>
        <v>0</v>
      </c>
      <c r="Y16" s="227">
        <f t="shared" si="4"/>
        <v>0</v>
      </c>
      <c r="Z16" s="227">
        <f t="shared" si="4"/>
        <v>0</v>
      </c>
      <c r="AA16" s="227">
        <f t="shared" si="4"/>
        <v>0</v>
      </c>
      <c r="AB16" s="228">
        <f t="shared" si="7"/>
        <v>0.10063157894736842</v>
      </c>
    </row>
    <row r="17" spans="2:28" x14ac:dyDescent="0.25">
      <c r="B17" s="7"/>
      <c r="C17" s="7">
        <f t="shared" si="9"/>
        <v>-0.5</v>
      </c>
      <c r="D17" s="223" t="s">
        <v>31</v>
      </c>
      <c r="E17" s="224">
        <f>COUNTIFS(class[vcategory],E$3,class[gap],"&lt;"&amp;$C17)</f>
        <v>173</v>
      </c>
      <c r="F17" s="224">
        <f>COUNTIFS(class[vcategory],F$3,class[gap],"&lt;"&amp;$C17)</f>
        <v>10</v>
      </c>
      <c r="G17" s="224">
        <f>COUNTIFS(class[vcategory],G$3,class[gap],"&lt;"&amp;$C17)</f>
        <v>1</v>
      </c>
      <c r="H17" s="224">
        <f>COUNTIFS(class[vcategory],H$3,class[gap],"&lt;"&amp;$C17)</f>
        <v>1</v>
      </c>
      <c r="I17" s="224">
        <f>COUNTIFS(class[vcategory],I$3,class[gap],"&lt;"&amp;$C17)</f>
        <v>0</v>
      </c>
      <c r="J17" s="224">
        <f>COUNTIFS(class[vcategory],J$3,class[gap],"&lt;"&amp;$C17)</f>
        <v>0</v>
      </c>
      <c r="K17" s="224">
        <f>COUNTIFS(class[vcategory],K$3,class[gap],"&lt;"&amp;$C17)</f>
        <v>0</v>
      </c>
      <c r="L17" s="224">
        <f>COUNTIFS(class[vcategory],L$3,class[gap],"&lt;"&amp;$C17)</f>
        <v>0</v>
      </c>
      <c r="M17" s="224">
        <f>COUNTIFS(class[vcategory],M$3,class[gap],"&lt;"&amp;$C17)</f>
        <v>0</v>
      </c>
      <c r="N17" s="224">
        <f>COUNTIFS(class[vcategory],N$3,class[gap],"&lt;"&amp;$C17)</f>
        <v>0</v>
      </c>
      <c r="O17" s="224">
        <f>COUNTIFS(class[vcategory],O$3,class[gap],"&lt;"&amp;$C17)</f>
        <v>0</v>
      </c>
      <c r="P17" s="225">
        <f t="shared" si="5"/>
        <v>185</v>
      </c>
      <c r="Q17" s="226">
        <f t="shared" si="6"/>
        <v>0.19243604004449388</v>
      </c>
      <c r="R17" s="227">
        <f t="shared" si="4"/>
        <v>1.9083969465648856E-2</v>
      </c>
      <c r="S17" s="227">
        <f t="shared" si="4"/>
        <v>5.3191489361702126E-3</v>
      </c>
      <c r="T17" s="227">
        <f t="shared" si="4"/>
        <v>9.2592592592592587E-3</v>
      </c>
      <c r="U17" s="227">
        <f t="shared" si="4"/>
        <v>0</v>
      </c>
      <c r="V17" s="227">
        <f t="shared" si="4"/>
        <v>0</v>
      </c>
      <c r="W17" s="227">
        <f t="shared" si="4"/>
        <v>0</v>
      </c>
      <c r="X17" s="227">
        <f t="shared" si="4"/>
        <v>0</v>
      </c>
      <c r="Y17" s="227">
        <f t="shared" si="4"/>
        <v>0</v>
      </c>
      <c r="Z17" s="227">
        <f t="shared" si="4"/>
        <v>0</v>
      </c>
      <c r="AA17" s="227">
        <f>IF(O$24=0,"",O17/O$24)</f>
        <v>0</v>
      </c>
      <c r="AB17" s="228">
        <f t="shared" si="7"/>
        <v>7.7894736842105267E-2</v>
      </c>
    </row>
    <row r="18" spans="2:28" x14ac:dyDescent="0.25">
      <c r="D18" s="229" t="s">
        <v>32</v>
      </c>
      <c r="E18" s="230">
        <f>E12+E13</f>
        <v>140</v>
      </c>
      <c r="F18" s="230">
        <f t="shared" ref="F18:O18" si="10">F12+F13</f>
        <v>111</v>
      </c>
      <c r="G18" s="230">
        <f t="shared" si="10"/>
        <v>70</v>
      </c>
      <c r="H18" s="230">
        <f t="shared" si="10"/>
        <v>42</v>
      </c>
      <c r="I18" s="230">
        <f t="shared" si="10"/>
        <v>27</v>
      </c>
      <c r="J18" s="230">
        <f t="shared" si="10"/>
        <v>46</v>
      </c>
      <c r="K18" s="230">
        <f t="shared" si="10"/>
        <v>34</v>
      </c>
      <c r="L18" s="230">
        <f t="shared" si="10"/>
        <v>53</v>
      </c>
      <c r="M18" s="230">
        <f t="shared" si="10"/>
        <v>46</v>
      </c>
      <c r="N18" s="230">
        <f t="shared" si="10"/>
        <v>67</v>
      </c>
      <c r="O18" s="230">
        <f t="shared" si="10"/>
        <v>113</v>
      </c>
      <c r="P18" s="231">
        <f t="shared" si="5"/>
        <v>749</v>
      </c>
      <c r="Q18" s="232">
        <f>IF(E$24=0,"",E18/E$24)</f>
        <v>0.15572858731924361</v>
      </c>
      <c r="R18" s="233">
        <f t="shared" si="4"/>
        <v>0.21183206106870228</v>
      </c>
      <c r="S18" s="233">
        <f t="shared" si="4"/>
        <v>0.37234042553191488</v>
      </c>
      <c r="T18" s="233">
        <f t="shared" si="4"/>
        <v>0.3888888888888889</v>
      </c>
      <c r="U18" s="234">
        <f t="shared" si="4"/>
        <v>0.36986301369863012</v>
      </c>
      <c r="V18" s="234">
        <f t="shared" si="4"/>
        <v>0.6216216216216216</v>
      </c>
      <c r="W18" s="234">
        <f t="shared" si="4"/>
        <v>0.44155844155844154</v>
      </c>
      <c r="X18" s="234">
        <f t="shared" si="4"/>
        <v>0.63855421686746983</v>
      </c>
      <c r="Y18" s="234">
        <f t="shared" si="4"/>
        <v>0.6216216216216216</v>
      </c>
      <c r="Z18" s="234">
        <f t="shared" si="4"/>
        <v>0.74444444444444446</v>
      </c>
      <c r="AA18" s="234">
        <f t="shared" si="4"/>
        <v>0.61081081081081079</v>
      </c>
      <c r="AB18" s="235">
        <f t="shared" si="4"/>
        <v>0.31536842105263158</v>
      </c>
    </row>
    <row r="19" spans="2:28" x14ac:dyDescent="0.25">
      <c r="D19" s="236" t="s">
        <v>33</v>
      </c>
      <c r="E19" s="237">
        <f>SUM(E11:E14)</f>
        <v>295</v>
      </c>
      <c r="F19" s="237">
        <f t="shared" ref="F19:O19" si="11">SUM(F11:F14)</f>
        <v>220</v>
      </c>
      <c r="G19" s="237">
        <f t="shared" si="11"/>
        <v>130</v>
      </c>
      <c r="H19" s="237">
        <f t="shared" si="11"/>
        <v>74</v>
      </c>
      <c r="I19" s="237">
        <f t="shared" si="11"/>
        <v>48</v>
      </c>
      <c r="J19" s="237">
        <f t="shared" si="11"/>
        <v>64</v>
      </c>
      <c r="K19" s="237">
        <f t="shared" si="11"/>
        <v>64</v>
      </c>
      <c r="L19" s="237">
        <f t="shared" si="11"/>
        <v>73</v>
      </c>
      <c r="M19" s="237">
        <f t="shared" si="11"/>
        <v>71</v>
      </c>
      <c r="N19" s="237">
        <f t="shared" si="11"/>
        <v>87</v>
      </c>
      <c r="O19" s="237">
        <f t="shared" si="11"/>
        <v>167</v>
      </c>
      <c r="P19" s="238">
        <f t="shared" si="5"/>
        <v>1293</v>
      </c>
      <c r="Q19" s="239">
        <f t="shared" ref="Q19:Q20" si="12">IF(E$24=0,"",E19/E$24)</f>
        <v>0.32814238042269189</v>
      </c>
      <c r="R19" s="240">
        <f t="shared" si="4"/>
        <v>0.41984732824427479</v>
      </c>
      <c r="S19" s="240">
        <f t="shared" si="4"/>
        <v>0.69148936170212771</v>
      </c>
      <c r="T19" s="240">
        <f t="shared" si="4"/>
        <v>0.68518518518518523</v>
      </c>
      <c r="U19" s="241">
        <f t="shared" si="4"/>
        <v>0.65753424657534243</v>
      </c>
      <c r="V19" s="241">
        <f t="shared" si="4"/>
        <v>0.86486486486486491</v>
      </c>
      <c r="W19" s="241">
        <f t="shared" si="4"/>
        <v>0.83116883116883122</v>
      </c>
      <c r="X19" s="241">
        <f t="shared" si="4"/>
        <v>0.87951807228915657</v>
      </c>
      <c r="Y19" s="241">
        <f t="shared" si="4"/>
        <v>0.95945945945945943</v>
      </c>
      <c r="Z19" s="241">
        <f t="shared" si="4"/>
        <v>0.96666666666666667</v>
      </c>
      <c r="AA19" s="241">
        <f t="shared" si="4"/>
        <v>0.9027027027027027</v>
      </c>
      <c r="AB19" s="242">
        <f t="shared" si="4"/>
        <v>0.54442105263157892</v>
      </c>
    </row>
    <row r="20" spans="2:28" ht="15.75" thickBot="1" x14ac:dyDescent="0.3">
      <c r="D20" s="243" t="s">
        <v>34</v>
      </c>
      <c r="E20" s="237">
        <f>SUM(E10:E15)</f>
        <v>429</v>
      </c>
      <c r="F20" s="237">
        <f t="shared" ref="F20:O20" si="13">SUM(F10:F15)</f>
        <v>330</v>
      </c>
      <c r="G20" s="237">
        <f t="shared" si="13"/>
        <v>153</v>
      </c>
      <c r="H20" s="237">
        <f t="shared" si="13"/>
        <v>83</v>
      </c>
      <c r="I20" s="237">
        <f t="shared" si="13"/>
        <v>57</v>
      </c>
      <c r="J20" s="237">
        <f t="shared" si="13"/>
        <v>72</v>
      </c>
      <c r="K20" s="237">
        <f t="shared" si="13"/>
        <v>76</v>
      </c>
      <c r="L20" s="237">
        <f t="shared" si="13"/>
        <v>79</v>
      </c>
      <c r="M20" s="237">
        <f t="shared" si="13"/>
        <v>73</v>
      </c>
      <c r="N20" s="237">
        <f t="shared" si="13"/>
        <v>88</v>
      </c>
      <c r="O20" s="237">
        <f t="shared" si="13"/>
        <v>176</v>
      </c>
      <c r="P20" s="238">
        <f t="shared" si="5"/>
        <v>1616</v>
      </c>
      <c r="Q20" s="239">
        <f t="shared" si="12"/>
        <v>0.47719688542825361</v>
      </c>
      <c r="R20" s="240">
        <f t="shared" si="4"/>
        <v>0.62977099236641221</v>
      </c>
      <c r="S20" s="240">
        <f t="shared" si="4"/>
        <v>0.81382978723404253</v>
      </c>
      <c r="T20" s="240">
        <f t="shared" si="4"/>
        <v>0.76851851851851849</v>
      </c>
      <c r="U20" s="241">
        <f t="shared" si="4"/>
        <v>0.78082191780821919</v>
      </c>
      <c r="V20" s="241">
        <f t="shared" si="4"/>
        <v>0.97297297297297303</v>
      </c>
      <c r="W20" s="241">
        <f t="shared" si="4"/>
        <v>0.98701298701298701</v>
      </c>
      <c r="X20" s="241">
        <f t="shared" si="4"/>
        <v>0.95180722891566261</v>
      </c>
      <c r="Y20" s="241">
        <f t="shared" si="4"/>
        <v>0.98648648648648651</v>
      </c>
      <c r="Z20" s="241">
        <f t="shared" si="4"/>
        <v>0.97777777777777775</v>
      </c>
      <c r="AA20" s="241">
        <f t="shared" si="4"/>
        <v>0.9513513513513514</v>
      </c>
      <c r="AB20" s="242">
        <f t="shared" si="4"/>
        <v>0.68042105263157893</v>
      </c>
    </row>
    <row r="21" spans="2:28" s="1" customFormat="1" ht="15.75" thickTop="1" x14ac:dyDescent="0.25">
      <c r="D21" s="369" t="s">
        <v>35</v>
      </c>
      <c r="E21" s="370"/>
      <c r="F21" s="370"/>
      <c r="G21" s="370"/>
      <c r="H21" s="370"/>
      <c r="I21" s="370"/>
      <c r="J21" s="371"/>
      <c r="K21" s="371"/>
      <c r="L21" s="371"/>
      <c r="M21" s="371"/>
      <c r="N21" s="371"/>
      <c r="O21" s="371"/>
      <c r="P21" s="371"/>
      <c r="Q21" s="372"/>
      <c r="R21" s="370"/>
      <c r="S21" s="370"/>
      <c r="T21" s="370"/>
      <c r="U21" s="370"/>
      <c r="V21" s="371"/>
      <c r="W21" s="371"/>
      <c r="X21" s="371"/>
      <c r="Y21" s="371"/>
      <c r="Z21" s="371"/>
      <c r="AA21" s="371"/>
      <c r="AB21" s="373"/>
    </row>
    <row r="22" spans="2:28" s="35" customFormat="1" x14ac:dyDescent="0.25">
      <c r="D22" s="244" t="s">
        <v>37</v>
      </c>
      <c r="E22" s="195">
        <f>SUM(E7:E12)</f>
        <v>293</v>
      </c>
      <c r="F22" s="195">
        <f t="shared" ref="F22:O22" si="14">SUM(F7:F12)</f>
        <v>245</v>
      </c>
      <c r="G22" s="195">
        <f t="shared" si="14"/>
        <v>95</v>
      </c>
      <c r="H22" s="195">
        <f t="shared" si="14"/>
        <v>55</v>
      </c>
      <c r="I22" s="195">
        <f t="shared" si="14"/>
        <v>41</v>
      </c>
      <c r="J22" s="195">
        <f t="shared" si="14"/>
        <v>27</v>
      </c>
      <c r="K22" s="195">
        <f t="shared" si="14"/>
        <v>43</v>
      </c>
      <c r="L22" s="195">
        <f t="shared" si="14"/>
        <v>41</v>
      </c>
      <c r="M22" s="195">
        <f t="shared" si="14"/>
        <v>42</v>
      </c>
      <c r="N22" s="195">
        <f t="shared" si="14"/>
        <v>43</v>
      </c>
      <c r="O22" s="195">
        <f t="shared" si="14"/>
        <v>134</v>
      </c>
      <c r="P22" s="196">
        <f>SUM(P7:P12)</f>
        <v>1059</v>
      </c>
      <c r="Q22" s="197">
        <f>IF(E$24=0,"",E22/E$24)</f>
        <v>0.32591768631813128</v>
      </c>
      <c r="R22" s="198">
        <f t="shared" ref="R22:AB24" si="15">IF(F$24=0,"",F22/F$24)</f>
        <v>0.46755725190839692</v>
      </c>
      <c r="S22" s="198">
        <f t="shared" si="15"/>
        <v>0.50531914893617025</v>
      </c>
      <c r="T22" s="198">
        <f t="shared" si="15"/>
        <v>0.5092592592592593</v>
      </c>
      <c r="U22" s="198">
        <f t="shared" si="15"/>
        <v>0.56164383561643838</v>
      </c>
      <c r="V22" s="198">
        <f t="shared" si="15"/>
        <v>0.36486486486486486</v>
      </c>
      <c r="W22" s="198">
        <f t="shared" si="15"/>
        <v>0.55844155844155841</v>
      </c>
      <c r="X22" s="198">
        <f t="shared" si="15"/>
        <v>0.49397590361445781</v>
      </c>
      <c r="Y22" s="198">
        <f t="shared" si="15"/>
        <v>0.56756756756756754</v>
      </c>
      <c r="Z22" s="198">
        <f t="shared" si="15"/>
        <v>0.4777777777777778</v>
      </c>
      <c r="AA22" s="198">
        <f t="shared" si="15"/>
        <v>0.72432432432432436</v>
      </c>
      <c r="AB22" s="199">
        <f t="shared" si="15"/>
        <v>0.44589473684210529</v>
      </c>
    </row>
    <row r="23" spans="2:28" s="36" customFormat="1" x14ac:dyDescent="0.25">
      <c r="D23" s="245" t="s">
        <v>38</v>
      </c>
      <c r="E23" s="246">
        <f>SUM(E13:E17)</f>
        <v>606</v>
      </c>
      <c r="F23" s="246">
        <f t="shared" ref="F23:O23" si="16">SUM(F13:F17)</f>
        <v>279</v>
      </c>
      <c r="G23" s="246">
        <f t="shared" si="16"/>
        <v>93</v>
      </c>
      <c r="H23" s="246">
        <f t="shared" si="16"/>
        <v>53</v>
      </c>
      <c r="I23" s="247">
        <f t="shared" si="16"/>
        <v>32</v>
      </c>
      <c r="J23" s="247">
        <f t="shared" si="16"/>
        <v>47</v>
      </c>
      <c r="K23" s="247">
        <f t="shared" si="16"/>
        <v>34</v>
      </c>
      <c r="L23" s="247">
        <f t="shared" si="16"/>
        <v>42</v>
      </c>
      <c r="M23" s="247">
        <f t="shared" si="16"/>
        <v>32</v>
      </c>
      <c r="N23" s="247">
        <f t="shared" si="16"/>
        <v>47</v>
      </c>
      <c r="O23" s="247">
        <f t="shared" si="16"/>
        <v>51</v>
      </c>
      <c r="P23" s="247">
        <f>SUM(P13:P17)</f>
        <v>1316</v>
      </c>
      <c r="Q23" s="248">
        <f t="shared" ref="Q23:Q24" si="17">IF(E$24=0,"",E23/E$24)</f>
        <v>0.67408231368186877</v>
      </c>
      <c r="R23" s="249">
        <f t="shared" si="15"/>
        <v>0.53244274809160308</v>
      </c>
      <c r="S23" s="249">
        <f t="shared" si="15"/>
        <v>0.49468085106382981</v>
      </c>
      <c r="T23" s="249">
        <f t="shared" si="15"/>
        <v>0.49074074074074076</v>
      </c>
      <c r="U23" s="250">
        <f t="shared" si="15"/>
        <v>0.43835616438356162</v>
      </c>
      <c r="V23" s="250">
        <f t="shared" si="15"/>
        <v>0.63513513513513509</v>
      </c>
      <c r="W23" s="250">
        <f t="shared" si="15"/>
        <v>0.44155844155844154</v>
      </c>
      <c r="X23" s="250">
        <f t="shared" si="15"/>
        <v>0.50602409638554213</v>
      </c>
      <c r="Y23" s="250">
        <f t="shared" si="15"/>
        <v>0.43243243243243246</v>
      </c>
      <c r="Z23" s="250">
        <f t="shared" si="15"/>
        <v>0.52222222222222225</v>
      </c>
      <c r="AA23" s="250">
        <f t="shared" si="15"/>
        <v>0.27567567567567569</v>
      </c>
      <c r="AB23" s="251">
        <f t="shared" si="15"/>
        <v>0.55410526315789477</v>
      </c>
    </row>
    <row r="24" spans="2:28" s="1" customFormat="1" ht="15.75" thickBot="1" x14ac:dyDescent="0.3">
      <c r="D24" s="252" t="s">
        <v>39</v>
      </c>
      <c r="E24" s="253">
        <f>E22+E23</f>
        <v>899</v>
      </c>
      <c r="F24" s="253">
        <f t="shared" ref="F24:P24" si="18">F22+F23</f>
        <v>524</v>
      </c>
      <c r="G24" s="253">
        <f t="shared" si="18"/>
        <v>188</v>
      </c>
      <c r="H24" s="253">
        <f t="shared" si="18"/>
        <v>108</v>
      </c>
      <c r="I24" s="253">
        <f t="shared" si="18"/>
        <v>73</v>
      </c>
      <c r="J24" s="253">
        <f t="shared" si="18"/>
        <v>74</v>
      </c>
      <c r="K24" s="253">
        <f t="shared" si="18"/>
        <v>77</v>
      </c>
      <c r="L24" s="253">
        <f t="shared" si="18"/>
        <v>83</v>
      </c>
      <c r="M24" s="253">
        <f t="shared" si="18"/>
        <v>74</v>
      </c>
      <c r="N24" s="253">
        <f t="shared" si="18"/>
        <v>90</v>
      </c>
      <c r="O24" s="253">
        <f t="shared" si="18"/>
        <v>185</v>
      </c>
      <c r="P24" s="254">
        <f t="shared" si="18"/>
        <v>2375</v>
      </c>
      <c r="Q24" s="255">
        <f t="shared" si="17"/>
        <v>1</v>
      </c>
      <c r="R24" s="256">
        <f t="shared" si="15"/>
        <v>1</v>
      </c>
      <c r="S24" s="256">
        <f t="shared" si="15"/>
        <v>1</v>
      </c>
      <c r="T24" s="256">
        <f t="shared" si="15"/>
        <v>1</v>
      </c>
      <c r="U24" s="256">
        <f t="shared" si="15"/>
        <v>1</v>
      </c>
      <c r="V24" s="256">
        <f t="shared" si="15"/>
        <v>1</v>
      </c>
      <c r="W24" s="256">
        <f t="shared" si="15"/>
        <v>1</v>
      </c>
      <c r="X24" s="256">
        <f t="shared" si="15"/>
        <v>1</v>
      </c>
      <c r="Y24" s="256">
        <f t="shared" si="15"/>
        <v>1</v>
      </c>
      <c r="Z24" s="256">
        <f t="shared" si="15"/>
        <v>1</v>
      </c>
      <c r="AA24" s="256">
        <f t="shared" si="15"/>
        <v>1</v>
      </c>
      <c r="AB24" s="257">
        <f t="shared" si="15"/>
        <v>1</v>
      </c>
    </row>
    <row r="25" spans="2:28" s="1" customFormat="1" x14ac:dyDescent="0.25">
      <c r="D25" s="374" t="s">
        <v>40</v>
      </c>
      <c r="E25" s="375"/>
      <c r="F25" s="375"/>
      <c r="G25" s="375"/>
      <c r="H25" s="375"/>
      <c r="I25" s="375"/>
      <c r="J25" s="376"/>
      <c r="K25" s="376"/>
      <c r="L25" s="376"/>
      <c r="M25" s="376"/>
      <c r="N25" s="376"/>
      <c r="O25" s="376"/>
      <c r="P25" s="377"/>
      <c r="Q25" s="258"/>
      <c r="R25" s="258"/>
      <c r="S25" s="258"/>
      <c r="T25" s="258"/>
      <c r="U25" s="258"/>
      <c r="V25" s="258"/>
      <c r="W25" s="258"/>
      <c r="X25" s="258"/>
      <c r="Y25" s="258"/>
      <c r="Z25" s="258"/>
      <c r="AA25" s="258"/>
      <c r="AB25" s="258"/>
    </row>
    <row r="26" spans="2:28" s="1" customFormat="1" x14ac:dyDescent="0.25">
      <c r="D26" s="269" t="s">
        <v>41</v>
      </c>
      <c r="E26" s="259">
        <f>AVERAGEIFS(class[gap],class[vcategory],E$3,class[gap],"&gt;=0")</f>
        <v>0.53193520776127068</v>
      </c>
      <c r="F26" s="259">
        <f>AVERAGEIFS(class[gap],class[vcategory],F$3,class[gap],"&gt;=0")</f>
        <v>0.44892716867353011</v>
      </c>
      <c r="G26" s="259">
        <f>AVERAGEIFS(class[gap],class[vcategory],G$3,class[gap],"&gt;=0")</f>
        <v>0.24303916987542015</v>
      </c>
      <c r="H26" s="259">
        <f>AVERAGEIFS(class[gap],class[vcategory],H$3,class[gap],"&gt;=0")</f>
        <v>0.25432466001312465</v>
      </c>
      <c r="I26" s="260">
        <f>AVERAGEIFS(class[gap],class[vcategory],I$3,class[gap],"&gt;=0")</f>
        <v>0.25958369877928344</v>
      </c>
      <c r="J26" s="260">
        <f>AVERAGEIFS(class[gap],class[vcategory],J$3,class[gap],"&gt;=0")</f>
        <v>0.10832856080762421</v>
      </c>
      <c r="K26" s="260">
        <f>AVERAGEIFS(class[gap],class[vcategory],K$3,class[gap],"&gt;=0")</f>
        <v>0.14183812033198909</v>
      </c>
      <c r="L26" s="260">
        <f>AVERAGEIFS(class[gap],class[vcategory],L$3,class[gap],"&gt;=0")</f>
        <v>0.16595590771621227</v>
      </c>
      <c r="M26" s="260">
        <f>AVERAGEIFS(class[gap],class[vcategory],M$3,class[gap],"&gt;=0")</f>
        <v>9.0882817688268877E-2</v>
      </c>
      <c r="N26" s="260">
        <f>AVERAGEIFS(class[gap],class[vcategory],N$3,class[gap],"&gt;=0")</f>
        <v>9.0492246324040473E-2</v>
      </c>
      <c r="O26" s="260">
        <f>AVERAGEIFS(class[gap],class[vcategory],O$3,class[gap],"&gt;=0")</f>
        <v>0.11247847079264334</v>
      </c>
      <c r="P26" s="261">
        <f>AVERAGEIFS(class[gap],class[gap],"&gt;=0")</f>
        <v>0.33255159947252672</v>
      </c>
      <c r="Q26" s="258"/>
      <c r="R26" s="258"/>
      <c r="S26" s="258"/>
      <c r="T26" s="258"/>
      <c r="U26" s="258"/>
      <c r="V26" s="258"/>
      <c r="W26" s="258"/>
      <c r="X26" s="258"/>
      <c r="Y26" s="258"/>
      <c r="Z26" s="258"/>
      <c r="AA26" s="258"/>
      <c r="AB26" s="258"/>
    </row>
    <row r="27" spans="2:28" s="1" customFormat="1" x14ac:dyDescent="0.25">
      <c r="D27" s="270" t="s">
        <v>42</v>
      </c>
      <c r="E27" s="259">
        <f>AVERAGEIFS(class[gap],class[vcategory],E$3,class[gap],"&lt;0")</f>
        <v>-0.37026874673950266</v>
      </c>
      <c r="F27" s="259">
        <f>AVERAGEIFS(class[gap],class[vcategory],F$3,class[gap],"&lt;0")</f>
        <v>-0.22078189788198166</v>
      </c>
      <c r="G27" s="259">
        <f>AVERAGEIFS(class[gap],class[vcategory],G$3,class[gap],"&lt;0")</f>
        <v>-0.14959773139742172</v>
      </c>
      <c r="H27" s="259">
        <f>AVERAGEIFS(class[gap],class[vcategory],H$3,class[gap],"&lt;0")</f>
        <v>-0.13184986674092236</v>
      </c>
      <c r="I27" s="260">
        <f>AVERAGEIFS(class[gap],class[vcategory],I$3,class[gap],"&lt;0")</f>
        <v>-0.1164899910885572</v>
      </c>
      <c r="J27" s="260">
        <f>AVERAGEIFS(class[gap],class[vcategory],J$3,class[gap],"&lt;0")</f>
        <v>-9.8003071505590802E-2</v>
      </c>
      <c r="K27" s="260">
        <f>AVERAGEIFS(class[gap],class[vcategory],K$3,class[gap],"&lt;0")</f>
        <v>-8.4659722069482343E-2</v>
      </c>
      <c r="L27" s="260">
        <f>AVERAGEIFS(class[gap],class[vcategory],L$3,class[gap],"&lt;0")</f>
        <v>-6.8937656781258572E-2</v>
      </c>
      <c r="M27" s="260">
        <f>AVERAGEIFS(class[gap],class[vcategory],M$3,class[gap],"&lt;0")</f>
        <v>-7.6889821234227856E-2</v>
      </c>
      <c r="N27" s="260">
        <f>AVERAGEIFS(class[gap],class[vcategory],N$3,class[gap],"&lt;0")</f>
        <v>-5.9986408858915409E-2</v>
      </c>
      <c r="O27" s="260">
        <f>AVERAGEIFS(class[gap],class[vcategory],O$3,class[gap],"&lt;0")</f>
        <v>-5.7677814063820269E-2</v>
      </c>
      <c r="P27" s="261">
        <f>AVERAGEIFS(class[gap],class[gap],"&lt;0")</f>
        <v>-0.25016009286803348</v>
      </c>
      <c r="Q27" s="258"/>
      <c r="R27" s="258"/>
      <c r="S27" s="258"/>
      <c r="T27" s="258"/>
      <c r="U27" s="258"/>
      <c r="V27" s="258"/>
      <c r="W27" s="258"/>
      <c r="X27" s="258"/>
      <c r="Y27" s="258"/>
      <c r="Z27" s="258"/>
      <c r="AA27" s="258"/>
      <c r="AB27" s="258"/>
    </row>
    <row r="28" spans="2:28" ht="15.75" thickBot="1" x14ac:dyDescent="0.3">
      <c r="D28" s="262" t="s">
        <v>43</v>
      </c>
      <c r="E28" s="263">
        <f>AVERAGEIFS(class[gap],class[vcategory],E$3)</f>
        <v>-7.6224521301542114E-2</v>
      </c>
      <c r="F28" s="263">
        <f>AVERAGEIFS(class[gap],class[vcategory],F$3)</f>
        <v>9.2345432854851001E-2</v>
      </c>
      <c r="G28" s="263">
        <f>AVERAGEIFS(class[gap],class[vcategory],G$3)</f>
        <v>4.8809213394705842E-2</v>
      </c>
      <c r="H28" s="263">
        <f>AVERAGEIFS(class[gap],class[vcategory],H$3)</f>
        <v>6.4813086698638625E-2</v>
      </c>
      <c r="I28" s="263">
        <f>AVERAGEIFS(class[gap],class[vcategory],I$3)</f>
        <v>9.4729478563243708E-2</v>
      </c>
      <c r="J28" s="263">
        <f>AVERAGEIFS(class[gap],class[vcategory],J$3)</f>
        <v>-2.2719908364282611E-2</v>
      </c>
      <c r="K28" s="263">
        <f>AVERAGEIFS(class[gap],class[vcategory],K$3)</f>
        <v>4.1826086024845867E-2</v>
      </c>
      <c r="L28" s="263">
        <f>AVERAGEIFS(class[gap],class[vcategory],L$3)</f>
        <v>4.7094103994600504E-2</v>
      </c>
      <c r="M28" s="263">
        <f>AVERAGEIFS(class[gap],class[vcategory],M$3)</f>
        <v>1.8332487343405417E-2</v>
      </c>
      <c r="N28" s="263">
        <f>AVERAGEIFS(class[gap],class[vcategory],N$3)</f>
        <v>1.1908948617385749E-2</v>
      </c>
      <c r="O28" s="263">
        <f>AVERAGEIFS(class[gap],class[vcategory],O$3)</f>
        <v>6.5570521994375019E-2</v>
      </c>
      <c r="P28" s="264">
        <f>AVERAGE(class[gap])</f>
        <v>9.6679838429785756E-3</v>
      </c>
      <c r="Q28" s="258"/>
      <c r="R28" s="258"/>
      <c r="S28" s="258"/>
      <c r="T28" s="258"/>
      <c r="U28" s="258"/>
      <c r="V28" s="258"/>
      <c r="W28" s="258"/>
      <c r="X28" s="258"/>
      <c r="Y28" s="258"/>
      <c r="Z28" s="258"/>
      <c r="AA28" s="258"/>
      <c r="AB28" s="258"/>
    </row>
    <row r="29" spans="2:28" x14ac:dyDescent="0.25">
      <c r="D29" s="378" t="s">
        <v>44</v>
      </c>
      <c r="E29" s="379"/>
      <c r="F29" s="379"/>
      <c r="G29" s="379"/>
      <c r="H29" s="379"/>
      <c r="I29" s="379"/>
      <c r="J29" s="380"/>
      <c r="K29" s="380"/>
      <c r="L29" s="380"/>
      <c r="M29" s="380"/>
      <c r="N29" s="380"/>
      <c r="O29" s="380"/>
      <c r="P29" s="381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</row>
    <row r="30" spans="2:28" x14ac:dyDescent="0.25">
      <c r="D30" s="265" t="s">
        <v>45</v>
      </c>
      <c r="E30" s="266">
        <f>SQRT(AVERAGEIF(class[vcategory],E3,class[x2]))/AVERAGEIF(class[vcategory],E3,class[count])</f>
        <v>0.5760798184581345</v>
      </c>
      <c r="F30" s="266">
        <f>SQRT(AVERAGEIF(class[vcategory],F3,class[x2]))/AVERAGEIF(class[vcategory],F3,class[count])</f>
        <v>0.35972740000484049</v>
      </c>
      <c r="G30" s="266">
        <f>SQRT(AVERAGEIF(class[vcategory],G3,class[x2]))/AVERAGEIF(class[vcategory],G3,class[count])</f>
        <v>0.25343203298061012</v>
      </c>
      <c r="H30" s="266">
        <f>SQRT(AVERAGEIF(class[vcategory],H3,class[x2]))/AVERAGEIF(class[vcategory],H3,class[count])</f>
        <v>0.24641244075062999</v>
      </c>
      <c r="I30" s="266">
        <f>SQRT(AVERAGEIF(class[vcategory],I3,class[x2]))/AVERAGEIF(class[vcategory],I3,class[count])</f>
        <v>0.20594341690136425</v>
      </c>
      <c r="J30" s="266">
        <f>SQRT(AVERAGEIF(class[vcategory],J3,class[x2]))/AVERAGEIF(class[vcategory],J3,class[count])</f>
        <v>0.13929903065300123</v>
      </c>
      <c r="K30" s="266">
        <f>SQRT(AVERAGEIF(class[vcategory],K3,class[x2]))/AVERAGEIF(class[vcategory],K3,class[count])</f>
        <v>0.130596879358234</v>
      </c>
      <c r="L30" s="266">
        <f>SQRT(AVERAGEIF(class[vcategory],L3,class[x2]))/AVERAGEIF(class[vcategory],L3,class[count])</f>
        <v>0.13864637605318156</v>
      </c>
      <c r="M30" s="266">
        <f>SQRT(AVERAGEIF(class[vcategory],M3,class[x2]))/AVERAGEIF(class[vcategory],M3,class[count])</f>
        <v>0.10161807706405422</v>
      </c>
      <c r="N30" s="266">
        <f>SQRT(AVERAGEIF(class[vcategory],N3,class[x2]))/AVERAGEIF(class[vcategory],N3,class[count])</f>
        <v>0.1006185587006644</v>
      </c>
      <c r="O30" s="266">
        <f>SQRT(AVERAGEIF(class[vcategory],O3,class[x2]))/AVERAGEIF(class[vcategory],O3,class[count])</f>
        <v>0.11664211765062119</v>
      </c>
      <c r="P30" s="19">
        <f>SQRT(AVERAGE(class[x2]))/AVERAGE(class[count])</f>
        <v>0.21576093709246633</v>
      </c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</row>
    <row r="31" spans="2:28" x14ac:dyDescent="0.25">
      <c r="D31" s="360" t="s">
        <v>120</v>
      </c>
      <c r="E31" s="361"/>
      <c r="F31" s="361"/>
      <c r="G31" s="361"/>
      <c r="H31" s="361"/>
      <c r="I31" s="361"/>
      <c r="J31" s="362"/>
      <c r="K31" s="362"/>
      <c r="L31" s="362"/>
      <c r="M31" s="362"/>
      <c r="N31" s="362"/>
      <c r="O31" s="362"/>
      <c r="P31" s="363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</row>
    <row r="32" spans="2:28" ht="15.75" thickBot="1" x14ac:dyDescent="0.3">
      <c r="D32" s="267" t="s">
        <v>47</v>
      </c>
      <c r="E32" s="268">
        <f>B51</f>
        <v>0.65440160486960108</v>
      </c>
      <c r="F32" s="268">
        <f>B52</f>
        <v>0.84815899808836426</v>
      </c>
      <c r="G32" s="268">
        <f>B53</f>
        <v>0.93330129118821492</v>
      </c>
      <c r="H32" s="268">
        <f>B54</f>
        <v>0.94917890990235299</v>
      </c>
      <c r="I32" s="268">
        <f>B55</f>
        <v>1.0028478923062574</v>
      </c>
      <c r="J32" s="268">
        <f>B56</f>
        <v>0.94087705255402632</v>
      </c>
      <c r="K32" s="268">
        <f>B57</f>
        <v>1.0101627746942978</v>
      </c>
      <c r="L32" s="268">
        <f>B58</f>
        <v>1.0060814842325791</v>
      </c>
      <c r="M32" s="268">
        <f>B59</f>
        <v>0.9968805388105989</v>
      </c>
      <c r="N32" s="268">
        <f>B60</f>
        <v>0.99260559808740867</v>
      </c>
      <c r="O32" s="268">
        <f>B61</f>
        <v>1.0465528195929739</v>
      </c>
      <c r="P32" s="20">
        <f>LINEST(class[flow],class[count],FALSE)</f>
        <v>1.0061981835961697</v>
      </c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</row>
    <row r="50" spans="1:3" x14ac:dyDescent="0.25">
      <c r="A50" t="s">
        <v>8</v>
      </c>
      <c r="B50" s="69" t="s">
        <v>121</v>
      </c>
    </row>
    <row r="51" spans="1:3" x14ac:dyDescent="0.25">
      <c r="A51" s="73">
        <v>0</v>
      </c>
      <c r="B51" s="73" cm="1">
        <f t="array" ref="B51:C51">LINEST((class[vcategory]=E3)*(class[flow]),(class[vcategory]=E3)*(class[count]),FALSE)</f>
        <v>0.65440160486960108</v>
      </c>
      <c r="C51" s="73">
        <v>0</v>
      </c>
    </row>
    <row r="52" spans="1:3" x14ac:dyDescent="0.25">
      <c r="A52" s="73">
        <v>1</v>
      </c>
      <c r="B52" s="73" cm="1">
        <f t="array" ref="B52:C52">LINEST((class[vcategory]=F3)*(class[flow]),(class[vcategory]=F3)*(class[count]),FALSE)</f>
        <v>0.84815899808836426</v>
      </c>
      <c r="C52" s="73">
        <v>0</v>
      </c>
    </row>
    <row r="53" spans="1:3" x14ac:dyDescent="0.25">
      <c r="A53" s="73">
        <v>2</v>
      </c>
      <c r="B53" s="73" cm="1">
        <f t="array" ref="B53:C53">LINEST((class[vcategory]=G3)*(class[flow]),(class[vcategory]=G3)*(class[count]),FALSE)</f>
        <v>0.93330129118821492</v>
      </c>
      <c r="C53" s="73">
        <v>0</v>
      </c>
    </row>
    <row r="54" spans="1:3" x14ac:dyDescent="0.25">
      <c r="A54" s="73">
        <v>3</v>
      </c>
      <c r="B54" s="73" cm="1">
        <f t="array" ref="B54:C54">LINEST((class[vcategory]=H3)*(class[flow]),(class[vcategory]=H3)*(class[count]),FALSE)</f>
        <v>0.94917890990235299</v>
      </c>
      <c r="C54" s="73">
        <v>0</v>
      </c>
    </row>
    <row r="55" spans="1:3" x14ac:dyDescent="0.25">
      <c r="A55" s="73">
        <v>4</v>
      </c>
      <c r="B55" s="73" cm="1">
        <f t="array" ref="B55:C55">LINEST((class[vcategory]=I3)*(class[flow]),(class[vcategory]=I3)*(class[count]),FALSE)</f>
        <v>1.0028478923062574</v>
      </c>
      <c r="C55" s="73">
        <v>0</v>
      </c>
    </row>
    <row r="56" spans="1:3" x14ac:dyDescent="0.25">
      <c r="A56" s="73">
        <v>5</v>
      </c>
      <c r="B56" s="73" cm="1">
        <f t="array" ref="B56:C56">LINEST((class[vcategory]=J3)*(class[flow]),(class[vcategory]=J3)*(class[count]),FALSE)</f>
        <v>0.94087705255402632</v>
      </c>
      <c r="C56" s="73">
        <v>0</v>
      </c>
    </row>
    <row r="57" spans="1:3" x14ac:dyDescent="0.25">
      <c r="A57" s="73">
        <v>6</v>
      </c>
      <c r="B57" s="73" cm="1">
        <f t="array" ref="B57:C57">LINEST((class[vcategory]=K3)*(class[flow]),(class[vcategory]=K3)*(class[count]),FALSE)</f>
        <v>1.0101627746942978</v>
      </c>
      <c r="C57" s="73">
        <v>0</v>
      </c>
    </row>
    <row r="58" spans="1:3" x14ac:dyDescent="0.25">
      <c r="A58" s="73">
        <v>7</v>
      </c>
      <c r="B58" s="73" cm="1">
        <f t="array" ref="B58:C58">LINEST((class[vcategory]=L3)*(class[flow]),(class[vcategory]=L3)*(class[count]),FALSE)</f>
        <v>1.0060814842325791</v>
      </c>
      <c r="C58" s="73">
        <v>0</v>
      </c>
    </row>
    <row r="59" spans="1:3" x14ac:dyDescent="0.25">
      <c r="A59" s="73">
        <v>8</v>
      </c>
      <c r="B59" s="73" cm="1">
        <f t="array" ref="B59:C59">LINEST((class[vcategory]=M3)*(class[flow]),(class[vcategory]=M3)*(class[count]),FALSE)</f>
        <v>0.9968805388105989</v>
      </c>
      <c r="C59" s="73">
        <v>0</v>
      </c>
    </row>
    <row r="60" spans="1:3" x14ac:dyDescent="0.25">
      <c r="A60" s="73">
        <v>9</v>
      </c>
      <c r="B60" s="73" cm="1">
        <f t="array" ref="B60:C60">LINEST((class[vcategory]=N3)*(class[flow]),(class[vcategory]=N3)*(class[count]),FALSE)</f>
        <v>0.99260559808740867</v>
      </c>
      <c r="C60" s="73">
        <v>0</v>
      </c>
    </row>
    <row r="61" spans="1:3" x14ac:dyDescent="0.25">
      <c r="A61" s="73">
        <v>10</v>
      </c>
      <c r="B61" s="73" cm="1">
        <f t="array" ref="B61:C61">LINEST((class[vcategory]=O3)*(class[flow]),(class[vcategory]=O3)*(class[count]),FALSE)</f>
        <v>1.0465528195929739</v>
      </c>
      <c r="C61" s="73">
        <v>0</v>
      </c>
    </row>
  </sheetData>
  <mergeCells count="7">
    <mergeCell ref="D31:P31"/>
    <mergeCell ref="E2:P2"/>
    <mergeCell ref="Q2:AB2"/>
    <mergeCell ref="D21:P21"/>
    <mergeCell ref="Q21:AB21"/>
    <mergeCell ref="D25:P25"/>
    <mergeCell ref="D29:P29"/>
  </mergeCells>
  <conditionalFormatting sqref="E22:P24">
    <cfRule type="cellIs" dxfId="29" priority="1" operator="equal">
      <formula>0</formula>
    </cfRule>
    <cfRule type="cellIs" dxfId="28" priority="2" operator="equal">
      <formula>0</formula>
    </cfRule>
  </conditionalFormatting>
  <conditionalFormatting sqref="D24:P24">
    <cfRule type="cellIs" dxfId="27" priority="3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Y2381"/>
  <sheetViews>
    <sheetView zoomScale="80" zoomScaleNormal="80" workbookViewId="0">
      <selection activeCell="L6" sqref="L6"/>
    </sheetView>
  </sheetViews>
  <sheetFormatPr defaultRowHeight="15" x14ac:dyDescent="0.25"/>
  <cols>
    <col min="1" max="1" width="14.140625" bestFit="1" customWidth="1"/>
    <col min="2" max="2" width="16.7109375" bestFit="1" customWidth="1"/>
    <col min="3" max="3" width="13" bestFit="1" customWidth="1"/>
    <col min="4" max="4" width="12.85546875" bestFit="1" customWidth="1"/>
    <col min="5" max="5" width="13" bestFit="1" customWidth="1"/>
    <col min="6" max="6" width="12.85546875" bestFit="1" customWidth="1"/>
    <col min="7" max="7" width="13" bestFit="1" customWidth="1"/>
    <col min="8" max="8" width="12.85546875" bestFit="1" customWidth="1"/>
    <col min="9" max="9" width="13" bestFit="1" customWidth="1"/>
    <col min="10" max="10" width="12.85546875" bestFit="1" customWidth="1"/>
    <col min="11" max="11" width="13" bestFit="1" customWidth="1"/>
    <col min="12" max="12" width="12.85546875" bestFit="1" customWidth="1"/>
    <col min="13" max="13" width="13" bestFit="1" customWidth="1"/>
    <col min="14" max="14" width="12.85546875" bestFit="1" customWidth="1"/>
    <col min="15" max="15" width="13" bestFit="1" customWidth="1"/>
    <col min="16" max="16" width="12.85546875" bestFit="1" customWidth="1"/>
    <col min="17" max="17" width="13" bestFit="1" customWidth="1"/>
    <col min="18" max="18" width="12.85546875" bestFit="1" customWidth="1"/>
    <col min="19" max="19" width="13" bestFit="1" customWidth="1"/>
    <col min="20" max="20" width="12.85546875" bestFit="1" customWidth="1"/>
    <col min="21" max="21" width="13" bestFit="1" customWidth="1"/>
    <col min="22" max="22" width="12.85546875" bestFit="1" customWidth="1"/>
    <col min="23" max="23" width="13" bestFit="1" customWidth="1"/>
    <col min="24" max="24" width="18" bestFit="1" customWidth="1"/>
    <col min="25" max="25" width="17.140625" bestFit="1" customWidth="1"/>
    <col min="26" max="26" width="18" bestFit="1" customWidth="1"/>
    <col min="27" max="27" width="17.140625" bestFit="1" customWidth="1"/>
  </cols>
  <sheetData>
    <row r="3" spans="1:25" x14ac:dyDescent="0.25">
      <c r="B3" s="71" t="s">
        <v>126</v>
      </c>
    </row>
    <row r="4" spans="1:25" x14ac:dyDescent="0.25">
      <c r="B4">
        <v>0</v>
      </c>
      <c r="D4">
        <v>1</v>
      </c>
      <c r="F4">
        <v>2</v>
      </c>
      <c r="H4">
        <v>3</v>
      </c>
      <c r="J4">
        <v>4</v>
      </c>
      <c r="L4">
        <v>5</v>
      </c>
      <c r="N4">
        <v>6</v>
      </c>
      <c r="P4">
        <v>7</v>
      </c>
      <c r="R4">
        <v>8</v>
      </c>
      <c r="T4">
        <v>9</v>
      </c>
      <c r="V4">
        <v>10</v>
      </c>
      <c r="X4" t="s">
        <v>127</v>
      </c>
      <c r="Y4" t="s">
        <v>128</v>
      </c>
    </row>
    <row r="5" spans="1:25" x14ac:dyDescent="0.25">
      <c r="A5" s="71" t="s">
        <v>122</v>
      </c>
      <c r="B5" t="s">
        <v>124</v>
      </c>
      <c r="C5" t="s">
        <v>125</v>
      </c>
      <c r="D5" t="s">
        <v>124</v>
      </c>
      <c r="E5" t="s">
        <v>125</v>
      </c>
      <c r="F5" t="s">
        <v>124</v>
      </c>
      <c r="G5" t="s">
        <v>125</v>
      </c>
      <c r="H5" t="s">
        <v>124</v>
      </c>
      <c r="I5" t="s">
        <v>125</v>
      </c>
      <c r="J5" t="s">
        <v>124</v>
      </c>
      <c r="K5" t="s">
        <v>125</v>
      </c>
      <c r="L5" t="s">
        <v>124</v>
      </c>
      <c r="M5" t="s">
        <v>125</v>
      </c>
      <c r="N5" t="s">
        <v>124</v>
      </c>
      <c r="O5" t="s">
        <v>125</v>
      </c>
      <c r="P5" t="s">
        <v>124</v>
      </c>
      <c r="Q5" t="s">
        <v>125</v>
      </c>
      <c r="R5" t="s">
        <v>124</v>
      </c>
      <c r="S5" t="s">
        <v>125</v>
      </c>
      <c r="T5" t="s">
        <v>124</v>
      </c>
      <c r="U5" t="s">
        <v>125</v>
      </c>
      <c r="V5" t="s">
        <v>124</v>
      </c>
      <c r="W5" t="s">
        <v>125</v>
      </c>
    </row>
    <row r="6" spans="1:25" x14ac:dyDescent="0.25">
      <c r="A6" s="72">
        <v>59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>
        <v>90563</v>
      </c>
      <c r="U6" s="70">
        <v>99079.569336</v>
      </c>
      <c r="V6" s="70"/>
      <c r="W6" s="70"/>
      <c r="X6" s="70">
        <v>90563</v>
      </c>
      <c r="Y6" s="70">
        <v>99079.569336</v>
      </c>
    </row>
    <row r="7" spans="1:25" x14ac:dyDescent="0.25">
      <c r="A7" s="72">
        <v>79</v>
      </c>
      <c r="B7" s="70">
        <v>2958</v>
      </c>
      <c r="C7" s="70">
        <v>2667.388805</v>
      </c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>
        <v>2958</v>
      </c>
      <c r="Y7" s="70">
        <v>2667.388805</v>
      </c>
    </row>
    <row r="8" spans="1:25" x14ac:dyDescent="0.25">
      <c r="A8" s="72">
        <v>81</v>
      </c>
      <c r="B8" s="70"/>
      <c r="C8" s="70"/>
      <c r="D8" s="70">
        <v>24070</v>
      </c>
      <c r="E8" s="70">
        <v>16187.1109</v>
      </c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>
        <v>24070</v>
      </c>
      <c r="Y8" s="70">
        <v>16187.1109</v>
      </c>
    </row>
    <row r="9" spans="1:25" x14ac:dyDescent="0.25">
      <c r="A9" s="72">
        <v>95</v>
      </c>
      <c r="B9" s="70"/>
      <c r="C9" s="70"/>
      <c r="D9" s="70">
        <v>15100</v>
      </c>
      <c r="E9" s="70">
        <v>19893.133086000002</v>
      </c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>
        <v>15100</v>
      </c>
      <c r="Y9" s="70">
        <v>19893.133086000002</v>
      </c>
    </row>
    <row r="10" spans="1:25" x14ac:dyDescent="0.25">
      <c r="A10" s="72">
        <v>115</v>
      </c>
      <c r="B10" s="70">
        <v>5600</v>
      </c>
      <c r="C10" s="70">
        <v>1556.225594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>
        <v>5600</v>
      </c>
      <c r="Y10" s="70">
        <v>1556.225594</v>
      </c>
    </row>
    <row r="11" spans="1:25" x14ac:dyDescent="0.25">
      <c r="A11" s="72">
        <v>164</v>
      </c>
      <c r="B11" s="70">
        <v>6700</v>
      </c>
      <c r="C11" s="70">
        <v>5539.0922520000004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>
        <v>6700</v>
      </c>
      <c r="Y11" s="70">
        <v>5539.0922520000004</v>
      </c>
    </row>
    <row r="12" spans="1:25" x14ac:dyDescent="0.25">
      <c r="A12" s="72">
        <v>181</v>
      </c>
      <c r="B12" s="70">
        <v>2004</v>
      </c>
      <c r="C12" s="70">
        <v>2094.7465740000002</v>
      </c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>
        <v>2004</v>
      </c>
      <c r="Y12" s="70">
        <v>2094.7465740000002</v>
      </c>
    </row>
    <row r="13" spans="1:25" x14ac:dyDescent="0.25">
      <c r="A13" s="72">
        <v>187</v>
      </c>
      <c r="B13" s="70">
        <v>9300</v>
      </c>
      <c r="C13" s="70">
        <v>7204.3103289999999</v>
      </c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>
        <v>9300</v>
      </c>
      <c r="Y13" s="70">
        <v>7204.3103289999999</v>
      </c>
    </row>
    <row r="14" spans="1:25" x14ac:dyDescent="0.25">
      <c r="A14" s="72">
        <v>245</v>
      </c>
      <c r="B14" s="70"/>
      <c r="C14" s="70"/>
      <c r="D14" s="70">
        <v>19052</v>
      </c>
      <c r="E14" s="70">
        <v>17985.015014000001</v>
      </c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>
        <v>19052</v>
      </c>
      <c r="Y14" s="70">
        <v>17985.015014000001</v>
      </c>
    </row>
    <row r="15" spans="1:25" x14ac:dyDescent="0.25">
      <c r="A15" s="72">
        <v>249</v>
      </c>
      <c r="B15" s="70">
        <v>5824</v>
      </c>
      <c r="C15" s="70">
        <v>1029.0907099999999</v>
      </c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>
        <v>5824</v>
      </c>
      <c r="Y15" s="70">
        <v>1029.0907099999999</v>
      </c>
    </row>
    <row r="16" spans="1:25" x14ac:dyDescent="0.25">
      <c r="A16" s="72">
        <v>263</v>
      </c>
      <c r="B16" s="70"/>
      <c r="C16" s="70"/>
      <c r="D16" s="70"/>
      <c r="E16" s="70"/>
      <c r="F16" s="70"/>
      <c r="G16" s="70"/>
      <c r="H16" s="70">
        <v>35500</v>
      </c>
      <c r="I16" s="70">
        <v>36434.458985999998</v>
      </c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>
        <v>35500</v>
      </c>
      <c r="Y16" s="70">
        <v>36434.458985999998</v>
      </c>
    </row>
    <row r="17" spans="1:25" x14ac:dyDescent="0.25">
      <c r="A17" s="72">
        <v>270</v>
      </c>
      <c r="B17" s="70">
        <v>6878</v>
      </c>
      <c r="C17" s="70">
        <v>3612.3229529999999</v>
      </c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>
        <v>6878</v>
      </c>
      <c r="Y17" s="70">
        <v>3612.3229529999999</v>
      </c>
    </row>
    <row r="18" spans="1:25" x14ac:dyDescent="0.25">
      <c r="A18" s="72">
        <v>281</v>
      </c>
      <c r="B18" s="70"/>
      <c r="C18" s="70"/>
      <c r="D18" s="70"/>
      <c r="E18" s="70"/>
      <c r="F18" s="70">
        <v>12827</v>
      </c>
      <c r="G18" s="70">
        <v>20874.386337</v>
      </c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>
        <v>12827</v>
      </c>
      <c r="Y18" s="70">
        <v>20874.386337</v>
      </c>
    </row>
    <row r="19" spans="1:25" x14ac:dyDescent="0.25">
      <c r="A19" s="72">
        <v>320</v>
      </c>
      <c r="B19" s="70"/>
      <c r="C19" s="70"/>
      <c r="D19" s="70"/>
      <c r="E19" s="70"/>
      <c r="F19" s="70"/>
      <c r="G19" s="70"/>
      <c r="H19" s="70">
        <v>25749</v>
      </c>
      <c r="I19" s="70">
        <v>36396.181579999997</v>
      </c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>
        <v>25749</v>
      </c>
      <c r="Y19" s="70">
        <v>36396.181579999997</v>
      </c>
    </row>
    <row r="20" spans="1:25" x14ac:dyDescent="0.25">
      <c r="A20" s="72">
        <v>325</v>
      </c>
      <c r="B20" s="70">
        <v>10900</v>
      </c>
      <c r="C20" s="70">
        <v>8424.9104000000007</v>
      </c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>
        <v>10900</v>
      </c>
      <c r="Y20" s="70">
        <v>8424.9104000000007</v>
      </c>
    </row>
    <row r="21" spans="1:25" x14ac:dyDescent="0.25">
      <c r="A21" s="72">
        <v>333</v>
      </c>
      <c r="B21" s="70"/>
      <c r="C21" s="70"/>
      <c r="D21" s="70">
        <v>24986</v>
      </c>
      <c r="E21" s="70">
        <v>16218.309455000001</v>
      </c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>
        <v>24986</v>
      </c>
      <c r="Y21" s="70">
        <v>16218.309455000001</v>
      </c>
    </row>
    <row r="22" spans="1:25" x14ac:dyDescent="0.25">
      <c r="A22" s="72">
        <v>369</v>
      </c>
      <c r="B22" s="70"/>
      <c r="C22" s="70"/>
      <c r="D22" s="70"/>
      <c r="E22" s="70"/>
      <c r="F22" s="70"/>
      <c r="G22" s="70"/>
      <c r="H22" s="70">
        <v>40462</v>
      </c>
      <c r="I22" s="70">
        <v>38144.093382999999</v>
      </c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>
        <v>40462</v>
      </c>
      <c r="Y22" s="70">
        <v>38144.093382999999</v>
      </c>
    </row>
    <row r="23" spans="1:25" x14ac:dyDescent="0.25">
      <c r="A23" s="72">
        <v>379</v>
      </c>
      <c r="B23" s="70">
        <v>12838</v>
      </c>
      <c r="C23" s="70">
        <v>9095.2066649999997</v>
      </c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>
        <v>12838</v>
      </c>
      <c r="Y23" s="70">
        <v>9095.2066649999997</v>
      </c>
    </row>
    <row r="24" spans="1:25" x14ac:dyDescent="0.25">
      <c r="A24" s="72">
        <v>383</v>
      </c>
      <c r="B24" s="70">
        <v>6900</v>
      </c>
      <c r="C24" s="70">
        <v>5797.4260509999995</v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>
        <v>6900</v>
      </c>
      <c r="Y24" s="70">
        <v>5797.4260509999995</v>
      </c>
    </row>
    <row r="25" spans="1:25" x14ac:dyDescent="0.25">
      <c r="A25" s="72">
        <v>389</v>
      </c>
      <c r="B25" s="70"/>
      <c r="C25" s="70"/>
      <c r="D25" s="70">
        <v>8372</v>
      </c>
      <c r="E25" s="70">
        <v>13468.936789000001</v>
      </c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>
        <v>8372</v>
      </c>
      <c r="Y25" s="70">
        <v>13468.936789000001</v>
      </c>
    </row>
    <row r="26" spans="1:25" x14ac:dyDescent="0.25">
      <c r="A26" s="72">
        <v>393</v>
      </c>
      <c r="B26" s="70">
        <v>7300</v>
      </c>
      <c r="C26" s="70">
        <v>4456.8857189999999</v>
      </c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>
        <v>7300</v>
      </c>
      <c r="Y26" s="70">
        <v>4456.8857189999999</v>
      </c>
    </row>
    <row r="27" spans="1:25" x14ac:dyDescent="0.25">
      <c r="A27" s="72">
        <v>420</v>
      </c>
      <c r="B27" s="70"/>
      <c r="C27" s="70"/>
      <c r="D27" s="70">
        <v>7542</v>
      </c>
      <c r="E27" s="70">
        <v>12955.527342999998</v>
      </c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>
        <v>7542</v>
      </c>
      <c r="Y27" s="70">
        <v>12955.527342999998</v>
      </c>
    </row>
    <row r="28" spans="1:25" x14ac:dyDescent="0.25">
      <c r="A28" s="72">
        <v>422</v>
      </c>
      <c r="B28" s="70"/>
      <c r="C28" s="70"/>
      <c r="D28" s="70">
        <v>21400</v>
      </c>
      <c r="E28" s="70">
        <v>11546.798439</v>
      </c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>
        <v>21400</v>
      </c>
      <c r="Y28" s="70">
        <v>11546.798439</v>
      </c>
    </row>
    <row r="29" spans="1:25" x14ac:dyDescent="0.25">
      <c r="A29" s="72">
        <v>457</v>
      </c>
      <c r="B29" s="70"/>
      <c r="C29" s="70"/>
      <c r="D29" s="70"/>
      <c r="E29" s="70"/>
      <c r="F29" s="70"/>
      <c r="G29" s="70"/>
      <c r="H29" s="70">
        <v>40336</v>
      </c>
      <c r="I29" s="70">
        <v>38501.084961</v>
      </c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>
        <v>40336</v>
      </c>
      <c r="Y29" s="70">
        <v>38501.084961</v>
      </c>
    </row>
    <row r="30" spans="1:25" x14ac:dyDescent="0.25">
      <c r="A30" s="72">
        <v>459</v>
      </c>
      <c r="B30" s="70"/>
      <c r="C30" s="70"/>
      <c r="D30" s="70"/>
      <c r="E30" s="70"/>
      <c r="F30" s="70">
        <v>21448</v>
      </c>
      <c r="G30" s="70">
        <v>20916.753867999996</v>
      </c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>
        <v>21448</v>
      </c>
      <c r="Y30" s="70">
        <v>20916.753867999996</v>
      </c>
    </row>
    <row r="31" spans="1:25" x14ac:dyDescent="0.25">
      <c r="A31" s="72">
        <v>460</v>
      </c>
      <c r="B31" s="70"/>
      <c r="C31" s="70"/>
      <c r="D31" s="70"/>
      <c r="E31" s="70"/>
      <c r="F31" s="70">
        <v>17291</v>
      </c>
      <c r="G31" s="70">
        <v>22064.320259</v>
      </c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>
        <v>17291</v>
      </c>
      <c r="Y31" s="70">
        <v>22064.320259</v>
      </c>
    </row>
    <row r="32" spans="1:25" x14ac:dyDescent="0.25">
      <c r="A32" s="72">
        <v>461</v>
      </c>
      <c r="B32" s="70"/>
      <c r="C32" s="70"/>
      <c r="D32" s="70"/>
      <c r="E32" s="70"/>
      <c r="F32" s="70">
        <v>22226</v>
      </c>
      <c r="G32" s="70">
        <v>20916.753867999996</v>
      </c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>
        <v>22226</v>
      </c>
      <c r="Y32" s="70">
        <v>20916.753867999996</v>
      </c>
    </row>
    <row r="33" spans="1:25" x14ac:dyDescent="0.25">
      <c r="A33" s="72">
        <v>464</v>
      </c>
      <c r="B33" s="70"/>
      <c r="C33" s="70"/>
      <c r="D33" s="70"/>
      <c r="E33" s="70"/>
      <c r="F33" s="70">
        <v>21004</v>
      </c>
      <c r="G33" s="70">
        <v>20937.111541000002</v>
      </c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>
        <v>21004</v>
      </c>
      <c r="Y33" s="70">
        <v>20937.111541000002</v>
      </c>
    </row>
    <row r="34" spans="1:25" x14ac:dyDescent="0.25">
      <c r="A34" s="72">
        <v>466</v>
      </c>
      <c r="B34" s="70"/>
      <c r="C34" s="70"/>
      <c r="D34" s="70"/>
      <c r="E34" s="70"/>
      <c r="F34" s="70">
        <v>23936</v>
      </c>
      <c r="G34" s="70">
        <v>20993.179717999999</v>
      </c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>
        <v>23936</v>
      </c>
      <c r="Y34" s="70">
        <v>20993.179717999999</v>
      </c>
    </row>
    <row r="35" spans="1:25" x14ac:dyDescent="0.25">
      <c r="A35" s="72">
        <v>468</v>
      </c>
      <c r="B35" s="70"/>
      <c r="C35" s="70"/>
      <c r="D35" s="70">
        <v>20580</v>
      </c>
      <c r="E35" s="70">
        <v>18627.984171000004</v>
      </c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>
        <v>20580</v>
      </c>
      <c r="Y35" s="70">
        <v>18627.984171000004</v>
      </c>
    </row>
    <row r="36" spans="1:25" x14ac:dyDescent="0.25">
      <c r="A36" s="72">
        <v>469</v>
      </c>
      <c r="B36" s="70"/>
      <c r="C36" s="70"/>
      <c r="D36" s="70"/>
      <c r="E36" s="70"/>
      <c r="F36" s="70">
        <v>20717</v>
      </c>
      <c r="G36" s="70">
        <v>23946.688805000002</v>
      </c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>
        <v>20717</v>
      </c>
      <c r="Y36" s="70">
        <v>23946.688805000002</v>
      </c>
    </row>
    <row r="37" spans="1:25" x14ac:dyDescent="0.25">
      <c r="A37" s="72">
        <v>470</v>
      </c>
      <c r="B37" s="70"/>
      <c r="C37" s="70"/>
      <c r="D37" s="70"/>
      <c r="E37" s="70"/>
      <c r="F37" s="70">
        <v>21575</v>
      </c>
      <c r="G37" s="70">
        <v>22948.723755999999</v>
      </c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>
        <v>21575</v>
      </c>
      <c r="Y37" s="70">
        <v>22948.723755999999</v>
      </c>
    </row>
    <row r="38" spans="1:25" x14ac:dyDescent="0.25">
      <c r="A38" s="72">
        <v>473</v>
      </c>
      <c r="B38" s="70"/>
      <c r="C38" s="70"/>
      <c r="D38" s="70"/>
      <c r="E38" s="70"/>
      <c r="F38" s="70">
        <v>20638</v>
      </c>
      <c r="G38" s="70">
        <v>20853.126743999997</v>
      </c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>
        <v>20638</v>
      </c>
      <c r="Y38" s="70">
        <v>20853.126743999997</v>
      </c>
    </row>
    <row r="39" spans="1:25" x14ac:dyDescent="0.25">
      <c r="A39" s="72">
        <v>474</v>
      </c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>
        <v>71505</v>
      </c>
      <c r="Q39" s="70">
        <v>77749.018066999997</v>
      </c>
      <c r="R39" s="70"/>
      <c r="S39" s="70"/>
      <c r="T39" s="70"/>
      <c r="U39" s="70"/>
      <c r="V39" s="70"/>
      <c r="W39" s="70"/>
      <c r="X39" s="70">
        <v>71505</v>
      </c>
      <c r="Y39" s="70">
        <v>77749.018066999997</v>
      </c>
    </row>
    <row r="40" spans="1:25" x14ac:dyDescent="0.25">
      <c r="A40" s="72">
        <v>510</v>
      </c>
      <c r="B40" s="70"/>
      <c r="C40" s="70"/>
      <c r="D40" s="70"/>
      <c r="E40" s="70"/>
      <c r="F40" s="70">
        <v>21019</v>
      </c>
      <c r="G40" s="70">
        <v>23420.203555999997</v>
      </c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>
        <v>21019</v>
      </c>
      <c r="Y40" s="70">
        <v>23420.203555999997</v>
      </c>
    </row>
    <row r="41" spans="1:25" x14ac:dyDescent="0.25">
      <c r="A41" s="72">
        <v>512</v>
      </c>
      <c r="B41" s="70"/>
      <c r="C41" s="70"/>
      <c r="D41" s="70"/>
      <c r="E41" s="70"/>
      <c r="F41" s="70">
        <v>21169</v>
      </c>
      <c r="G41" s="70">
        <v>20344.507533</v>
      </c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>
        <v>21169</v>
      </c>
      <c r="Y41" s="70">
        <v>20344.507533</v>
      </c>
    </row>
    <row r="42" spans="1:25" x14ac:dyDescent="0.25">
      <c r="A42" s="72">
        <v>513</v>
      </c>
      <c r="B42" s="70"/>
      <c r="C42" s="70"/>
      <c r="D42" s="70">
        <v>20191</v>
      </c>
      <c r="E42" s="70">
        <v>15725.298050000001</v>
      </c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>
        <v>20191</v>
      </c>
      <c r="Y42" s="70">
        <v>15725.298050000001</v>
      </c>
    </row>
    <row r="43" spans="1:25" x14ac:dyDescent="0.25">
      <c r="A43" s="72">
        <v>516</v>
      </c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>
        <v>103598</v>
      </c>
      <c r="U43" s="70">
        <v>99059.642577999999</v>
      </c>
      <c r="V43" s="70"/>
      <c r="W43" s="70"/>
      <c r="X43" s="70">
        <v>103598</v>
      </c>
      <c r="Y43" s="70">
        <v>99059.642577999999</v>
      </c>
    </row>
    <row r="44" spans="1:25" x14ac:dyDescent="0.25">
      <c r="A44" s="72">
        <v>525</v>
      </c>
      <c r="B44" s="70"/>
      <c r="C44" s="70"/>
      <c r="D44" s="70"/>
      <c r="E44" s="70"/>
      <c r="F44" s="70">
        <v>24604</v>
      </c>
      <c r="G44" s="70">
        <v>22651.178650999995</v>
      </c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70"/>
      <c r="X44" s="70">
        <v>24604</v>
      </c>
      <c r="Y44" s="70">
        <v>22651.178650999995</v>
      </c>
    </row>
    <row r="45" spans="1:25" x14ac:dyDescent="0.25">
      <c r="A45" s="72">
        <v>526</v>
      </c>
      <c r="B45" s="70"/>
      <c r="C45" s="70"/>
      <c r="D45" s="70"/>
      <c r="E45" s="70"/>
      <c r="F45" s="70">
        <v>23285</v>
      </c>
      <c r="G45" s="70">
        <v>22619.467886999999</v>
      </c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70"/>
      <c r="X45" s="70">
        <v>23285</v>
      </c>
      <c r="Y45" s="70">
        <v>22619.467886999999</v>
      </c>
    </row>
    <row r="46" spans="1:25" x14ac:dyDescent="0.25">
      <c r="A46" s="72">
        <v>549</v>
      </c>
      <c r="B46" s="70">
        <v>3300</v>
      </c>
      <c r="C46" s="70">
        <v>869.96478699999989</v>
      </c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0"/>
      <c r="V46" s="70"/>
      <c r="W46" s="70"/>
      <c r="X46" s="70">
        <v>3300</v>
      </c>
      <c r="Y46" s="70">
        <v>869.96478699999989</v>
      </c>
    </row>
    <row r="47" spans="1:25" x14ac:dyDescent="0.25">
      <c r="A47" s="72">
        <v>553</v>
      </c>
      <c r="B47" s="70"/>
      <c r="C47" s="70"/>
      <c r="D47" s="70"/>
      <c r="E47" s="70"/>
      <c r="F47" s="70">
        <v>23856</v>
      </c>
      <c r="G47" s="70">
        <v>20981.255256</v>
      </c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>
        <v>23856</v>
      </c>
      <c r="Y47" s="70">
        <v>20981.255256</v>
      </c>
    </row>
    <row r="48" spans="1:25" x14ac:dyDescent="0.25">
      <c r="A48" s="72">
        <v>554</v>
      </c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>
        <v>110651</v>
      </c>
      <c r="W48" s="70">
        <v>116504.724609</v>
      </c>
      <c r="X48" s="70">
        <v>110651</v>
      </c>
      <c r="Y48" s="70">
        <v>116504.724609</v>
      </c>
    </row>
    <row r="49" spans="1:25" x14ac:dyDescent="0.25">
      <c r="A49" s="72">
        <v>556</v>
      </c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>
        <v>97834</v>
      </c>
      <c r="W49" s="70">
        <v>103337.96044900001</v>
      </c>
      <c r="X49" s="70">
        <v>97834</v>
      </c>
      <c r="Y49" s="70">
        <v>103337.96044900001</v>
      </c>
    </row>
    <row r="50" spans="1:25" x14ac:dyDescent="0.25">
      <c r="A50" s="72">
        <v>558</v>
      </c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>
        <v>62116</v>
      </c>
      <c r="M50" s="70">
        <v>56741.877928999995</v>
      </c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>
        <v>62116</v>
      </c>
      <c r="Y50" s="70">
        <v>56741.877928999995</v>
      </c>
    </row>
    <row r="51" spans="1:25" x14ac:dyDescent="0.25">
      <c r="A51" s="72">
        <v>563</v>
      </c>
      <c r="B51" s="70"/>
      <c r="C51" s="70"/>
      <c r="D51" s="70">
        <v>10400</v>
      </c>
      <c r="E51" s="70">
        <v>13103.579232</v>
      </c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>
        <v>10400</v>
      </c>
      <c r="Y51" s="70">
        <v>13103.579232</v>
      </c>
    </row>
    <row r="52" spans="1:25" x14ac:dyDescent="0.25">
      <c r="A52" s="72">
        <v>568</v>
      </c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>
        <v>99390</v>
      </c>
      <c r="W52" s="70">
        <v>104962.455078</v>
      </c>
      <c r="X52" s="70">
        <v>99390</v>
      </c>
      <c r="Y52" s="70">
        <v>104962.455078</v>
      </c>
    </row>
    <row r="53" spans="1:25" x14ac:dyDescent="0.25">
      <c r="A53" s="72">
        <v>570</v>
      </c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>
        <v>108205</v>
      </c>
      <c r="W53" s="70">
        <v>105989.027344</v>
      </c>
      <c r="X53" s="70">
        <v>108205</v>
      </c>
      <c r="Y53" s="70">
        <v>105989.027344</v>
      </c>
    </row>
    <row r="54" spans="1:25" x14ac:dyDescent="0.25">
      <c r="A54" s="72">
        <v>574</v>
      </c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>
        <v>161762</v>
      </c>
      <c r="W54" s="70">
        <v>165472.37890700001</v>
      </c>
      <c r="X54" s="70">
        <v>161762</v>
      </c>
      <c r="Y54" s="70">
        <v>165472.37890700001</v>
      </c>
    </row>
    <row r="55" spans="1:25" x14ac:dyDescent="0.25">
      <c r="A55" s="72">
        <v>579</v>
      </c>
      <c r="B55" s="70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0">
        <v>60014</v>
      </c>
      <c r="O55" s="70">
        <v>66906.283204000007</v>
      </c>
      <c r="P55" s="70"/>
      <c r="Q55" s="70"/>
      <c r="R55" s="70"/>
      <c r="S55" s="70"/>
      <c r="T55" s="70"/>
      <c r="U55" s="70"/>
      <c r="V55" s="70"/>
      <c r="W55" s="70"/>
      <c r="X55" s="70">
        <v>60014</v>
      </c>
      <c r="Y55" s="70">
        <v>66906.283204000007</v>
      </c>
    </row>
    <row r="56" spans="1:25" x14ac:dyDescent="0.25">
      <c r="A56" s="72">
        <v>589</v>
      </c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>
        <v>55874</v>
      </c>
      <c r="O56" s="70">
        <v>68660.273436999996</v>
      </c>
      <c r="P56" s="70"/>
      <c r="Q56" s="70"/>
      <c r="R56" s="70"/>
      <c r="S56" s="70"/>
      <c r="T56" s="70"/>
      <c r="U56" s="70"/>
      <c r="V56" s="70"/>
      <c r="W56" s="70"/>
      <c r="X56" s="70">
        <v>55874</v>
      </c>
      <c r="Y56" s="70">
        <v>68660.273436999996</v>
      </c>
    </row>
    <row r="57" spans="1:25" x14ac:dyDescent="0.25">
      <c r="A57" s="72">
        <v>601</v>
      </c>
      <c r="B57" s="70">
        <v>9800</v>
      </c>
      <c r="C57" s="70">
        <v>6094.0577549999998</v>
      </c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>
        <v>9800</v>
      </c>
      <c r="Y57" s="70">
        <v>6094.0577549999998</v>
      </c>
    </row>
    <row r="58" spans="1:25" x14ac:dyDescent="0.25">
      <c r="A58" s="72">
        <v>608</v>
      </c>
      <c r="B58" s="70"/>
      <c r="C58" s="70"/>
      <c r="D58" s="70">
        <v>20800</v>
      </c>
      <c r="E58" s="70">
        <v>18495.697616999998</v>
      </c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>
        <v>20800</v>
      </c>
      <c r="Y58" s="70">
        <v>18495.697616999998</v>
      </c>
    </row>
    <row r="59" spans="1:25" x14ac:dyDescent="0.25">
      <c r="A59" s="72">
        <v>615</v>
      </c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>
        <v>100358</v>
      </c>
      <c r="U59" s="70">
        <v>95828.199706999992</v>
      </c>
      <c r="V59" s="70"/>
      <c r="W59" s="70"/>
      <c r="X59" s="70">
        <v>100358</v>
      </c>
      <c r="Y59" s="70">
        <v>95828.199706999992</v>
      </c>
    </row>
    <row r="60" spans="1:25" x14ac:dyDescent="0.25">
      <c r="A60" s="72">
        <v>618</v>
      </c>
      <c r="B60" s="70">
        <v>5522</v>
      </c>
      <c r="C60" s="70">
        <v>4930.3948199999995</v>
      </c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>
        <v>5522</v>
      </c>
      <c r="Y60" s="70">
        <v>4930.3948199999995</v>
      </c>
    </row>
    <row r="61" spans="1:25" x14ac:dyDescent="0.25">
      <c r="A61" s="72">
        <v>621</v>
      </c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>
        <v>95566</v>
      </c>
      <c r="U61" s="70">
        <v>96256.835938000004</v>
      </c>
      <c r="V61" s="70"/>
      <c r="W61" s="70"/>
      <c r="X61" s="70">
        <v>95566</v>
      </c>
      <c r="Y61" s="70">
        <v>96256.835938000004</v>
      </c>
    </row>
    <row r="62" spans="1:25" x14ac:dyDescent="0.25">
      <c r="A62" s="72">
        <v>627</v>
      </c>
      <c r="B62" s="70">
        <v>10633</v>
      </c>
      <c r="C62" s="70">
        <v>3297.9913940000001</v>
      </c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>
        <v>10633</v>
      </c>
      <c r="Y62" s="70">
        <v>3297.9913940000001</v>
      </c>
    </row>
    <row r="63" spans="1:25" x14ac:dyDescent="0.25">
      <c r="A63" s="72">
        <v>632</v>
      </c>
      <c r="B63" s="70"/>
      <c r="C63" s="70"/>
      <c r="D63" s="70">
        <v>10272</v>
      </c>
      <c r="E63" s="70">
        <v>10110.551546000001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>
        <v>10272</v>
      </c>
      <c r="Y63" s="70">
        <v>10110.551546000001</v>
      </c>
    </row>
    <row r="64" spans="1:25" x14ac:dyDescent="0.25">
      <c r="A64" s="72">
        <v>643</v>
      </c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>
        <v>105824</v>
      </c>
      <c r="W64" s="70">
        <v>106887.13769600001</v>
      </c>
      <c r="X64" s="70">
        <v>105824</v>
      </c>
      <c r="Y64" s="70">
        <v>106887.13769600001</v>
      </c>
    </row>
    <row r="65" spans="1:25" x14ac:dyDescent="0.25">
      <c r="A65" s="72">
        <v>663</v>
      </c>
      <c r="B65" s="70"/>
      <c r="C65" s="70"/>
      <c r="D65" s="70">
        <v>20291</v>
      </c>
      <c r="E65" s="70">
        <v>14328.058105999999</v>
      </c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>
        <v>20291</v>
      </c>
      <c r="Y65" s="70">
        <v>14328.058105999999</v>
      </c>
    </row>
    <row r="66" spans="1:25" x14ac:dyDescent="0.25">
      <c r="A66" s="72">
        <v>669</v>
      </c>
      <c r="B66" s="70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>
        <v>98636</v>
      </c>
      <c r="U66" s="70">
        <v>96128.014647999997</v>
      </c>
      <c r="V66" s="70"/>
      <c r="W66" s="70"/>
      <c r="X66" s="70">
        <v>98636</v>
      </c>
      <c r="Y66" s="70">
        <v>96128.014647999997</v>
      </c>
    </row>
    <row r="67" spans="1:25" x14ac:dyDescent="0.25">
      <c r="A67" s="72">
        <v>671</v>
      </c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>
        <v>95533</v>
      </c>
      <c r="U67" s="70">
        <v>93664.69384800001</v>
      </c>
      <c r="V67" s="70"/>
      <c r="W67" s="70"/>
      <c r="X67" s="70">
        <v>95533</v>
      </c>
      <c r="Y67" s="70">
        <v>93664.69384800001</v>
      </c>
    </row>
    <row r="68" spans="1:25" x14ac:dyDescent="0.25">
      <c r="A68" s="72">
        <v>673</v>
      </c>
      <c r="B68" s="70"/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>
        <v>93015</v>
      </c>
      <c r="S68" s="70">
        <v>88528.632812999989</v>
      </c>
      <c r="T68" s="70"/>
      <c r="U68" s="70"/>
      <c r="V68" s="70"/>
      <c r="W68" s="70"/>
      <c r="X68" s="70">
        <v>93015</v>
      </c>
      <c r="Y68" s="70">
        <v>88528.632812999989</v>
      </c>
    </row>
    <row r="69" spans="1:25" x14ac:dyDescent="0.25">
      <c r="A69" s="72">
        <v>674</v>
      </c>
      <c r="B69" s="70"/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>
        <v>92809</v>
      </c>
      <c r="S69" s="70">
        <v>88440.536622</v>
      </c>
      <c r="T69" s="70"/>
      <c r="U69" s="70"/>
      <c r="V69" s="70"/>
      <c r="W69" s="70"/>
      <c r="X69" s="70">
        <v>92809</v>
      </c>
      <c r="Y69" s="70">
        <v>88440.536622</v>
      </c>
    </row>
    <row r="70" spans="1:25" x14ac:dyDescent="0.25">
      <c r="A70" s="72">
        <v>675</v>
      </c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>
        <v>99844</v>
      </c>
      <c r="U70" s="70">
        <v>94304.983396999989</v>
      </c>
      <c r="V70" s="70"/>
      <c r="W70" s="70"/>
      <c r="X70" s="70">
        <v>99844</v>
      </c>
      <c r="Y70" s="70">
        <v>94304.983396999989</v>
      </c>
    </row>
    <row r="71" spans="1:25" x14ac:dyDescent="0.25">
      <c r="A71" s="72">
        <v>680</v>
      </c>
      <c r="B71" s="70">
        <v>14300</v>
      </c>
      <c r="C71" s="70">
        <v>9336.686882</v>
      </c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>
        <v>14300</v>
      </c>
      <c r="Y71" s="70">
        <v>9336.686882</v>
      </c>
    </row>
    <row r="72" spans="1:25" x14ac:dyDescent="0.25">
      <c r="A72" s="72">
        <v>682</v>
      </c>
      <c r="B72" s="70">
        <v>14600</v>
      </c>
      <c r="C72" s="70">
        <v>8712.8206559999999</v>
      </c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>
        <v>14600</v>
      </c>
      <c r="Y72" s="70">
        <v>8712.8206559999999</v>
      </c>
    </row>
    <row r="73" spans="1:25" x14ac:dyDescent="0.25">
      <c r="A73" s="72">
        <v>685</v>
      </c>
      <c r="B73" s="70"/>
      <c r="C73" s="70"/>
      <c r="D73" s="70"/>
      <c r="E73" s="70"/>
      <c r="F73" s="70">
        <v>19230</v>
      </c>
      <c r="G73" s="70">
        <v>23355.613279999998</v>
      </c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>
        <v>19230</v>
      </c>
      <c r="Y73" s="70">
        <v>23355.613279999998</v>
      </c>
    </row>
    <row r="74" spans="1:25" x14ac:dyDescent="0.25">
      <c r="A74" s="72">
        <v>686</v>
      </c>
      <c r="B74" s="70"/>
      <c r="C74" s="70"/>
      <c r="D74" s="70"/>
      <c r="E74" s="70"/>
      <c r="F74" s="70"/>
      <c r="G74" s="70"/>
      <c r="H74" s="70">
        <v>34407</v>
      </c>
      <c r="I74" s="70">
        <v>33285.762940000001</v>
      </c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>
        <v>34407</v>
      </c>
      <c r="Y74" s="70">
        <v>33285.762940000001</v>
      </c>
    </row>
    <row r="75" spans="1:25" x14ac:dyDescent="0.25">
      <c r="A75" s="72">
        <v>687</v>
      </c>
      <c r="B75" s="70"/>
      <c r="C75" s="70"/>
      <c r="D75" s="70"/>
      <c r="E75" s="70"/>
      <c r="F75" s="70">
        <v>45996</v>
      </c>
      <c r="G75" s="70">
        <v>29246.889404000001</v>
      </c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>
        <v>45996</v>
      </c>
      <c r="Y75" s="70">
        <v>29246.889404000001</v>
      </c>
    </row>
    <row r="76" spans="1:25" x14ac:dyDescent="0.25">
      <c r="A76" s="72">
        <v>688</v>
      </c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>
        <v>69020</v>
      </c>
      <c r="O76" s="70">
        <v>63478.188964000001</v>
      </c>
      <c r="P76" s="70"/>
      <c r="Q76" s="70"/>
      <c r="R76" s="70"/>
      <c r="S76" s="70"/>
      <c r="T76" s="70"/>
      <c r="U76" s="70"/>
      <c r="V76" s="70"/>
      <c r="W76" s="70"/>
      <c r="X76" s="70">
        <v>69020</v>
      </c>
      <c r="Y76" s="70">
        <v>63478.188964000001</v>
      </c>
    </row>
    <row r="77" spans="1:25" x14ac:dyDescent="0.25">
      <c r="A77" s="72">
        <v>689</v>
      </c>
      <c r="B77" s="70"/>
      <c r="C77" s="70"/>
      <c r="D77" s="70"/>
      <c r="E77" s="70"/>
      <c r="F77" s="70"/>
      <c r="G77" s="70"/>
      <c r="H77" s="70"/>
      <c r="I77" s="70"/>
      <c r="J77" s="70"/>
      <c r="K77" s="70"/>
      <c r="L77" s="70">
        <v>55376</v>
      </c>
      <c r="M77" s="70">
        <v>56309.528318999997</v>
      </c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>
        <v>55376</v>
      </c>
      <c r="Y77" s="70">
        <v>56309.528318999997</v>
      </c>
    </row>
    <row r="78" spans="1:25" x14ac:dyDescent="0.25">
      <c r="A78" s="72">
        <v>699</v>
      </c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>
        <v>70589</v>
      </c>
      <c r="O78" s="70">
        <v>64460.819578999995</v>
      </c>
      <c r="P78" s="70"/>
      <c r="Q78" s="70"/>
      <c r="R78" s="70"/>
      <c r="S78" s="70"/>
      <c r="T78" s="70"/>
      <c r="U78" s="70"/>
      <c r="V78" s="70"/>
      <c r="W78" s="70"/>
      <c r="X78" s="70">
        <v>70589</v>
      </c>
      <c r="Y78" s="70">
        <v>64460.819578999995</v>
      </c>
    </row>
    <row r="79" spans="1:25" x14ac:dyDescent="0.25">
      <c r="A79" s="72">
        <v>702</v>
      </c>
      <c r="B79" s="70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>
        <v>84734</v>
      </c>
      <c r="Q79" s="70">
        <v>78078.392090000008</v>
      </c>
      <c r="R79" s="70"/>
      <c r="S79" s="70"/>
      <c r="T79" s="70"/>
      <c r="U79" s="70"/>
      <c r="V79" s="70"/>
      <c r="W79" s="70"/>
      <c r="X79" s="70">
        <v>84734</v>
      </c>
      <c r="Y79" s="70">
        <v>78078.392090000008</v>
      </c>
    </row>
    <row r="80" spans="1:25" x14ac:dyDescent="0.25">
      <c r="A80" s="72">
        <v>705</v>
      </c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>
        <v>112336</v>
      </c>
      <c r="W80" s="70">
        <v>103793.88671799999</v>
      </c>
      <c r="X80" s="70">
        <v>112336</v>
      </c>
      <c r="Y80" s="70">
        <v>103793.88671799999</v>
      </c>
    </row>
    <row r="81" spans="1:25" x14ac:dyDescent="0.25">
      <c r="A81" s="72">
        <v>706</v>
      </c>
      <c r="B81" s="70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>
        <v>125375</v>
      </c>
      <c r="W81" s="70">
        <v>112043.30468799999</v>
      </c>
      <c r="X81" s="70">
        <v>125375</v>
      </c>
      <c r="Y81" s="70">
        <v>112043.30468799999</v>
      </c>
    </row>
    <row r="82" spans="1:25" x14ac:dyDescent="0.25">
      <c r="A82" s="72">
        <v>708</v>
      </c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>
        <v>69228</v>
      </c>
      <c r="Q82" s="70">
        <v>76611.419433000003</v>
      </c>
      <c r="R82" s="70"/>
      <c r="S82" s="70"/>
      <c r="T82" s="70"/>
      <c r="U82" s="70"/>
      <c r="V82" s="70"/>
      <c r="W82" s="70"/>
      <c r="X82" s="70">
        <v>69228</v>
      </c>
      <c r="Y82" s="70">
        <v>76611.419433000003</v>
      </c>
    </row>
    <row r="83" spans="1:25" x14ac:dyDescent="0.25">
      <c r="A83" s="72">
        <v>716</v>
      </c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>
        <v>125971</v>
      </c>
      <c r="W83" s="70">
        <v>113330.40625</v>
      </c>
      <c r="X83" s="70">
        <v>125971</v>
      </c>
      <c r="Y83" s="70">
        <v>113330.40625</v>
      </c>
    </row>
    <row r="84" spans="1:25" x14ac:dyDescent="0.25">
      <c r="A84" s="72">
        <v>717</v>
      </c>
      <c r="B84" s="70"/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>
        <v>104989</v>
      </c>
      <c r="W84" s="70">
        <v>109693.649414</v>
      </c>
      <c r="X84" s="70">
        <v>104989</v>
      </c>
      <c r="Y84" s="70">
        <v>109693.649414</v>
      </c>
    </row>
    <row r="85" spans="1:25" x14ac:dyDescent="0.25">
      <c r="A85" s="72">
        <v>721</v>
      </c>
      <c r="B85" s="70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>
        <v>101764</v>
      </c>
      <c r="W85" s="70">
        <v>110784.33837900001</v>
      </c>
      <c r="X85" s="70">
        <v>101764</v>
      </c>
      <c r="Y85" s="70">
        <v>110784.33837900001</v>
      </c>
    </row>
    <row r="86" spans="1:25" x14ac:dyDescent="0.25">
      <c r="A86" s="72">
        <v>726</v>
      </c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>
        <v>97203</v>
      </c>
      <c r="W86" s="70">
        <v>115141.61914000001</v>
      </c>
      <c r="X86" s="70">
        <v>97203</v>
      </c>
      <c r="Y86" s="70">
        <v>115141.61914000001</v>
      </c>
    </row>
    <row r="87" spans="1:25" x14ac:dyDescent="0.25">
      <c r="A87" s="72">
        <v>728</v>
      </c>
      <c r="B87" s="70"/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>
        <v>117680</v>
      </c>
      <c r="W87" s="70">
        <v>121344.80761800001</v>
      </c>
      <c r="X87" s="70">
        <v>117680</v>
      </c>
      <c r="Y87" s="70">
        <v>121344.80761800001</v>
      </c>
    </row>
    <row r="88" spans="1:25" x14ac:dyDescent="0.25">
      <c r="A88" s="72">
        <v>733</v>
      </c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>
        <v>89463</v>
      </c>
      <c r="U88" s="70">
        <v>91431.995116999984</v>
      </c>
      <c r="V88" s="70"/>
      <c r="W88" s="70"/>
      <c r="X88" s="70">
        <v>89463</v>
      </c>
      <c r="Y88" s="70">
        <v>91431.995116999984</v>
      </c>
    </row>
    <row r="89" spans="1:25" x14ac:dyDescent="0.25">
      <c r="A89" s="72">
        <v>738</v>
      </c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>
        <v>76629</v>
      </c>
      <c r="Q89" s="70">
        <v>74621.187987999991</v>
      </c>
      <c r="R89" s="70"/>
      <c r="S89" s="70"/>
      <c r="T89" s="70"/>
      <c r="U89" s="70"/>
      <c r="V89" s="70"/>
      <c r="W89" s="70"/>
      <c r="X89" s="70">
        <v>76629</v>
      </c>
      <c r="Y89" s="70">
        <v>74621.187987999991</v>
      </c>
    </row>
    <row r="90" spans="1:25" x14ac:dyDescent="0.25">
      <c r="A90" s="72">
        <v>744</v>
      </c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>
        <v>86295</v>
      </c>
      <c r="S90" s="70">
        <v>87791.646483000004</v>
      </c>
      <c r="T90" s="70"/>
      <c r="U90" s="70"/>
      <c r="V90" s="70"/>
      <c r="W90" s="70"/>
      <c r="X90" s="70">
        <v>86295</v>
      </c>
      <c r="Y90" s="70">
        <v>87791.646483000004</v>
      </c>
    </row>
    <row r="91" spans="1:25" x14ac:dyDescent="0.25">
      <c r="A91" s="72">
        <v>746</v>
      </c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>
        <v>99899</v>
      </c>
      <c r="U91" s="70">
        <v>98109.87402399999</v>
      </c>
      <c r="V91" s="70"/>
      <c r="W91" s="70"/>
      <c r="X91" s="70">
        <v>99899</v>
      </c>
      <c r="Y91" s="70">
        <v>98109.87402399999</v>
      </c>
    </row>
    <row r="92" spans="1:25" x14ac:dyDescent="0.25">
      <c r="A92" s="72">
        <v>751</v>
      </c>
      <c r="B92" s="70"/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>
        <v>111172</v>
      </c>
      <c r="W92" s="70">
        <v>118978.48632900001</v>
      </c>
      <c r="X92" s="70">
        <v>111172</v>
      </c>
      <c r="Y92" s="70">
        <v>118978.48632900001</v>
      </c>
    </row>
    <row r="93" spans="1:25" x14ac:dyDescent="0.25">
      <c r="A93" s="72">
        <v>752</v>
      </c>
      <c r="B93" s="70"/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>
        <v>105349</v>
      </c>
      <c r="W93" s="70">
        <v>112208.13085799999</v>
      </c>
      <c r="X93" s="70">
        <v>105349</v>
      </c>
      <c r="Y93" s="70">
        <v>112208.13085799999</v>
      </c>
    </row>
    <row r="94" spans="1:25" x14ac:dyDescent="0.25">
      <c r="A94" s="72">
        <v>754</v>
      </c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>
        <v>96581</v>
      </c>
      <c r="W94" s="70">
        <v>104067.132812</v>
      </c>
      <c r="X94" s="70">
        <v>96581</v>
      </c>
      <c r="Y94" s="70">
        <v>104067.132812</v>
      </c>
    </row>
    <row r="95" spans="1:25" x14ac:dyDescent="0.25">
      <c r="A95" s="72">
        <v>757</v>
      </c>
      <c r="B95" s="70"/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>
        <v>85157</v>
      </c>
      <c r="U95" s="70">
        <v>97408.075194999998</v>
      </c>
      <c r="V95" s="70"/>
      <c r="W95" s="70"/>
      <c r="X95" s="70">
        <v>85157</v>
      </c>
      <c r="Y95" s="70">
        <v>97408.075194999998</v>
      </c>
    </row>
    <row r="96" spans="1:25" x14ac:dyDescent="0.25">
      <c r="A96" s="72">
        <v>760</v>
      </c>
      <c r="B96" s="70"/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>
        <v>94619</v>
      </c>
      <c r="W96" s="70">
        <v>111958.31836</v>
      </c>
      <c r="X96" s="70">
        <v>94619</v>
      </c>
      <c r="Y96" s="70">
        <v>111958.31836</v>
      </c>
    </row>
    <row r="97" spans="1:25" x14ac:dyDescent="0.25">
      <c r="A97" s="72">
        <v>762</v>
      </c>
      <c r="B97" s="70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>
        <v>102772</v>
      </c>
      <c r="U97" s="70">
        <v>95514.772461</v>
      </c>
      <c r="V97" s="70"/>
      <c r="W97" s="70"/>
      <c r="X97" s="70">
        <v>102772</v>
      </c>
      <c r="Y97" s="70">
        <v>95514.772461</v>
      </c>
    </row>
    <row r="98" spans="1:25" x14ac:dyDescent="0.25">
      <c r="A98" s="72">
        <v>766</v>
      </c>
      <c r="B98" s="70">
        <v>13900</v>
      </c>
      <c r="C98" s="70">
        <v>8460.4780879999998</v>
      </c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>
        <v>13900</v>
      </c>
      <c r="Y98" s="70">
        <v>8460.4780879999998</v>
      </c>
    </row>
    <row r="99" spans="1:25" x14ac:dyDescent="0.25">
      <c r="A99" s="72">
        <v>770</v>
      </c>
      <c r="B99" s="70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>
        <v>89607</v>
      </c>
      <c r="U99" s="70">
        <v>97499.236327999999</v>
      </c>
      <c r="V99" s="70"/>
      <c r="W99" s="70"/>
      <c r="X99" s="70">
        <v>89607</v>
      </c>
      <c r="Y99" s="70">
        <v>97499.236327999999</v>
      </c>
    </row>
    <row r="100" spans="1:25" x14ac:dyDescent="0.25">
      <c r="A100" s="72">
        <v>771</v>
      </c>
      <c r="B100" s="70"/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>
        <v>97841</v>
      </c>
      <c r="W100" s="70">
        <v>112154.85449300001</v>
      </c>
      <c r="X100" s="70">
        <v>97841</v>
      </c>
      <c r="Y100" s="70">
        <v>112154.85449300001</v>
      </c>
    </row>
    <row r="101" spans="1:25" x14ac:dyDescent="0.25">
      <c r="A101" s="72">
        <v>772</v>
      </c>
      <c r="B101" s="70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>
        <v>93083</v>
      </c>
      <c r="U101" s="70">
        <v>94202.918944999998</v>
      </c>
      <c r="V101" s="70"/>
      <c r="W101" s="70"/>
      <c r="X101" s="70">
        <v>93083</v>
      </c>
      <c r="Y101" s="70">
        <v>94202.918944999998</v>
      </c>
    </row>
    <row r="102" spans="1:25" x14ac:dyDescent="0.25">
      <c r="A102" s="72">
        <v>775</v>
      </c>
      <c r="B102" s="70"/>
      <c r="C102" s="70"/>
      <c r="D102" s="70"/>
      <c r="E102" s="70"/>
      <c r="F102" s="70"/>
      <c r="G102" s="70"/>
      <c r="H102" s="70"/>
      <c r="I102" s="70"/>
      <c r="J102" s="70">
        <v>35900</v>
      </c>
      <c r="K102" s="70">
        <v>45313.614989000009</v>
      </c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>
        <v>35900</v>
      </c>
      <c r="Y102" s="70">
        <v>45313.614989000009</v>
      </c>
    </row>
    <row r="103" spans="1:25" x14ac:dyDescent="0.25">
      <c r="A103" s="72">
        <v>777</v>
      </c>
      <c r="B103" s="70"/>
      <c r="C103" s="70"/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  <c r="S103" s="70"/>
      <c r="T103" s="70"/>
      <c r="U103" s="70"/>
      <c r="V103" s="70">
        <v>106367</v>
      </c>
      <c r="W103" s="70">
        <v>106646.81054599999</v>
      </c>
      <c r="X103" s="70">
        <v>106367</v>
      </c>
      <c r="Y103" s="70">
        <v>106646.81054599999</v>
      </c>
    </row>
    <row r="104" spans="1:25" x14ac:dyDescent="0.25">
      <c r="A104" s="72">
        <v>778</v>
      </c>
      <c r="B104" s="70"/>
      <c r="C104" s="70"/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>
        <v>83231</v>
      </c>
      <c r="S104" s="70">
        <v>81576.473876999997</v>
      </c>
      <c r="T104" s="70"/>
      <c r="U104" s="70"/>
      <c r="V104" s="70"/>
      <c r="W104" s="70"/>
      <c r="X104" s="70">
        <v>83231</v>
      </c>
      <c r="Y104" s="70">
        <v>81576.473876999997</v>
      </c>
    </row>
    <row r="105" spans="1:25" x14ac:dyDescent="0.25">
      <c r="A105" s="72">
        <v>779</v>
      </c>
      <c r="B105" s="70"/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  <c r="S105" s="70"/>
      <c r="T105" s="70"/>
      <c r="U105" s="70"/>
      <c r="V105" s="70">
        <v>77230</v>
      </c>
      <c r="W105" s="70">
        <v>108331.272705</v>
      </c>
      <c r="X105" s="70">
        <v>77230</v>
      </c>
      <c r="Y105" s="70">
        <v>108331.272705</v>
      </c>
    </row>
    <row r="106" spans="1:25" x14ac:dyDescent="0.25">
      <c r="A106" s="72">
        <v>786</v>
      </c>
      <c r="B106" s="70"/>
      <c r="C106" s="70"/>
      <c r="D106" s="70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>
        <v>113284</v>
      </c>
      <c r="W106" s="70">
        <v>121847.098877</v>
      </c>
      <c r="X106" s="70">
        <v>113284</v>
      </c>
      <c r="Y106" s="70">
        <v>121847.098877</v>
      </c>
    </row>
    <row r="107" spans="1:25" x14ac:dyDescent="0.25">
      <c r="A107" s="72">
        <v>787</v>
      </c>
      <c r="B107" s="70"/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70"/>
      <c r="V107" s="70">
        <v>109946</v>
      </c>
      <c r="W107" s="70">
        <v>115547.582031</v>
      </c>
      <c r="X107" s="70">
        <v>109946</v>
      </c>
      <c r="Y107" s="70">
        <v>115547.582031</v>
      </c>
    </row>
    <row r="108" spans="1:25" x14ac:dyDescent="0.25">
      <c r="A108" s="72">
        <v>788</v>
      </c>
      <c r="B108" s="70"/>
      <c r="C108" s="70"/>
      <c r="D108" s="70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  <c r="U108" s="70"/>
      <c r="V108" s="70">
        <v>115284</v>
      </c>
      <c r="W108" s="70">
        <v>122057.172118</v>
      </c>
      <c r="X108" s="70">
        <v>115284</v>
      </c>
      <c r="Y108" s="70">
        <v>122057.172118</v>
      </c>
    </row>
    <row r="109" spans="1:25" x14ac:dyDescent="0.25">
      <c r="A109" s="72">
        <v>789</v>
      </c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70"/>
      <c r="V109" s="70">
        <v>128485</v>
      </c>
      <c r="W109" s="70">
        <v>128234.360352</v>
      </c>
      <c r="X109" s="70">
        <v>128485</v>
      </c>
      <c r="Y109" s="70">
        <v>128234.360352</v>
      </c>
    </row>
    <row r="110" spans="1:25" x14ac:dyDescent="0.25">
      <c r="A110" s="72">
        <v>792</v>
      </c>
      <c r="B110" s="70"/>
      <c r="C110" s="70"/>
      <c r="D110" s="70"/>
      <c r="E110" s="70"/>
      <c r="F110" s="70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  <c r="S110" s="70"/>
      <c r="T110" s="70"/>
      <c r="U110" s="70"/>
      <c r="V110" s="70">
        <v>103770</v>
      </c>
      <c r="W110" s="70">
        <v>104902.76000899999</v>
      </c>
      <c r="X110" s="70">
        <v>103770</v>
      </c>
      <c r="Y110" s="70">
        <v>104902.76000899999</v>
      </c>
    </row>
    <row r="111" spans="1:25" x14ac:dyDescent="0.25">
      <c r="A111" s="72">
        <v>797</v>
      </c>
      <c r="B111" s="70"/>
      <c r="C111" s="70"/>
      <c r="D111" s="70"/>
      <c r="E111" s="70"/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  <c r="S111" s="70"/>
      <c r="T111" s="70"/>
      <c r="U111" s="70"/>
      <c r="V111" s="70">
        <v>100286</v>
      </c>
      <c r="W111" s="70">
        <v>106299.744385</v>
      </c>
      <c r="X111" s="70">
        <v>100286</v>
      </c>
      <c r="Y111" s="70">
        <v>106299.744385</v>
      </c>
    </row>
    <row r="112" spans="1:25" x14ac:dyDescent="0.25">
      <c r="A112" s="72">
        <v>801</v>
      </c>
      <c r="B112" s="70"/>
      <c r="C112" s="70"/>
      <c r="D112" s="70"/>
      <c r="E112" s="70"/>
      <c r="F112" s="70"/>
      <c r="G112" s="70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>
        <v>80553</v>
      </c>
      <c r="S112" s="70">
        <v>81186.712159000002</v>
      </c>
      <c r="T112" s="70"/>
      <c r="U112" s="70"/>
      <c r="V112" s="70"/>
      <c r="W112" s="70"/>
      <c r="X112" s="70">
        <v>80553</v>
      </c>
      <c r="Y112" s="70">
        <v>81186.712159000002</v>
      </c>
    </row>
    <row r="113" spans="1:25" x14ac:dyDescent="0.25">
      <c r="A113" s="72">
        <v>802</v>
      </c>
      <c r="B113" s="70"/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70"/>
      <c r="V113" s="70">
        <v>124522</v>
      </c>
      <c r="W113" s="70">
        <v>131299.13964899999</v>
      </c>
      <c r="X113" s="70">
        <v>124522</v>
      </c>
      <c r="Y113" s="70">
        <v>131299.13964899999</v>
      </c>
    </row>
    <row r="114" spans="1:25" x14ac:dyDescent="0.25">
      <c r="A114" s="72">
        <v>804</v>
      </c>
      <c r="B114" s="70"/>
      <c r="C114" s="70"/>
      <c r="D114" s="70"/>
      <c r="E114" s="70"/>
      <c r="F114" s="70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>
        <v>86516</v>
      </c>
      <c r="U114" s="70">
        <v>93997.247803000006</v>
      </c>
      <c r="V114" s="70"/>
      <c r="W114" s="70"/>
      <c r="X114" s="70">
        <v>86516</v>
      </c>
      <c r="Y114" s="70">
        <v>93997.247803000006</v>
      </c>
    </row>
    <row r="115" spans="1:25" x14ac:dyDescent="0.25">
      <c r="A115" s="72">
        <v>806</v>
      </c>
      <c r="B115" s="70"/>
      <c r="C115" s="70"/>
      <c r="D115" s="70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  <c r="S115" s="70"/>
      <c r="T115" s="70">
        <v>70389</v>
      </c>
      <c r="U115" s="70">
        <v>95917.024414000014</v>
      </c>
      <c r="V115" s="70"/>
      <c r="W115" s="70"/>
      <c r="X115" s="70">
        <v>70389</v>
      </c>
      <c r="Y115" s="70">
        <v>95917.024414000014</v>
      </c>
    </row>
    <row r="116" spans="1:25" x14ac:dyDescent="0.25">
      <c r="A116" s="72">
        <v>807</v>
      </c>
      <c r="B116" s="70"/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>
        <v>116555</v>
      </c>
      <c r="W116" s="70">
        <v>129147.26025399999</v>
      </c>
      <c r="X116" s="70">
        <v>116555</v>
      </c>
      <c r="Y116" s="70">
        <v>129147.26025399999</v>
      </c>
    </row>
    <row r="117" spans="1:25" x14ac:dyDescent="0.25">
      <c r="A117" s="72">
        <v>813</v>
      </c>
      <c r="B117" s="70"/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>
        <v>103150</v>
      </c>
      <c r="W117" s="70">
        <v>113904.539063</v>
      </c>
      <c r="X117" s="70">
        <v>103150</v>
      </c>
      <c r="Y117" s="70">
        <v>113904.539063</v>
      </c>
    </row>
    <row r="118" spans="1:25" x14ac:dyDescent="0.25">
      <c r="A118" s="72">
        <v>815</v>
      </c>
      <c r="B118" s="70"/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>
        <v>111954</v>
      </c>
      <c r="W118" s="70">
        <v>119839.133789</v>
      </c>
      <c r="X118" s="70">
        <v>111954</v>
      </c>
      <c r="Y118" s="70">
        <v>119839.133789</v>
      </c>
    </row>
    <row r="119" spans="1:25" x14ac:dyDescent="0.25">
      <c r="A119" s="72">
        <v>833</v>
      </c>
      <c r="B119" s="70"/>
      <c r="C119" s="70"/>
      <c r="D119" s="70"/>
      <c r="E119" s="70"/>
      <c r="F119" s="70"/>
      <c r="G119" s="70"/>
      <c r="H119" s="70">
        <v>32300</v>
      </c>
      <c r="I119" s="70">
        <v>30717.995606000004</v>
      </c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  <c r="W119" s="70"/>
      <c r="X119" s="70">
        <v>32300</v>
      </c>
      <c r="Y119" s="70">
        <v>30717.995606000004</v>
      </c>
    </row>
    <row r="120" spans="1:25" x14ac:dyDescent="0.25">
      <c r="A120" s="72">
        <v>835</v>
      </c>
      <c r="B120" s="70"/>
      <c r="C120" s="70"/>
      <c r="D120" s="70"/>
      <c r="E120" s="70"/>
      <c r="F120" s="70"/>
      <c r="G120" s="70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>
        <v>131719</v>
      </c>
      <c r="W120" s="70">
        <v>127883.344727</v>
      </c>
      <c r="X120" s="70">
        <v>131719</v>
      </c>
      <c r="Y120" s="70">
        <v>127883.344727</v>
      </c>
    </row>
    <row r="121" spans="1:25" x14ac:dyDescent="0.25">
      <c r="A121" s="72">
        <v>836</v>
      </c>
      <c r="B121" s="70"/>
      <c r="C121" s="70"/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>
        <v>116348</v>
      </c>
      <c r="W121" s="70">
        <v>117957.67431599999</v>
      </c>
      <c r="X121" s="70">
        <v>116348</v>
      </c>
      <c r="Y121" s="70">
        <v>117957.67431599999</v>
      </c>
    </row>
    <row r="122" spans="1:25" x14ac:dyDescent="0.25">
      <c r="A122" s="72">
        <v>841</v>
      </c>
      <c r="B122" s="70"/>
      <c r="C122" s="70"/>
      <c r="D122" s="70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0"/>
      <c r="R122" s="70"/>
      <c r="S122" s="70"/>
      <c r="T122" s="70"/>
      <c r="U122" s="70"/>
      <c r="V122" s="70">
        <v>108504</v>
      </c>
      <c r="W122" s="70">
        <v>103119.029786</v>
      </c>
      <c r="X122" s="70">
        <v>108504</v>
      </c>
      <c r="Y122" s="70">
        <v>103119.029786</v>
      </c>
    </row>
    <row r="123" spans="1:25" x14ac:dyDescent="0.25">
      <c r="A123" s="72">
        <v>843</v>
      </c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>
        <v>67552</v>
      </c>
      <c r="Q123" s="70">
        <v>76493.030272999997</v>
      </c>
      <c r="R123" s="70"/>
      <c r="S123" s="70"/>
      <c r="T123" s="70"/>
      <c r="U123" s="70"/>
      <c r="V123" s="70"/>
      <c r="W123" s="70"/>
      <c r="X123" s="70">
        <v>67552</v>
      </c>
      <c r="Y123" s="70">
        <v>76493.030272999997</v>
      </c>
    </row>
    <row r="124" spans="1:25" x14ac:dyDescent="0.25">
      <c r="A124" s="72">
        <v>846</v>
      </c>
      <c r="B124" s="70">
        <v>900</v>
      </c>
      <c r="C124" s="70">
        <v>27.63898</v>
      </c>
      <c r="D124" s="70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0"/>
      <c r="R124" s="70"/>
      <c r="S124" s="70"/>
      <c r="T124" s="70"/>
      <c r="U124" s="70"/>
      <c r="V124" s="70"/>
      <c r="W124" s="70"/>
      <c r="X124" s="70">
        <v>900</v>
      </c>
      <c r="Y124" s="70">
        <v>27.63898</v>
      </c>
    </row>
    <row r="125" spans="1:25" x14ac:dyDescent="0.25">
      <c r="A125" s="72">
        <v>851</v>
      </c>
      <c r="B125" s="70"/>
      <c r="C125" s="70"/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>
        <v>73646</v>
      </c>
      <c r="Q125" s="70">
        <v>76713.596678000002</v>
      </c>
      <c r="R125" s="70"/>
      <c r="S125" s="70"/>
      <c r="T125" s="70"/>
      <c r="U125" s="70"/>
      <c r="V125" s="70"/>
      <c r="W125" s="70"/>
      <c r="X125" s="70">
        <v>73646</v>
      </c>
      <c r="Y125" s="70">
        <v>76713.596678000002</v>
      </c>
    </row>
    <row r="126" spans="1:25" x14ac:dyDescent="0.25">
      <c r="A126" s="72">
        <v>853</v>
      </c>
      <c r="B126" s="70"/>
      <c r="C126" s="70"/>
      <c r="D126" s="70"/>
      <c r="E126" s="70"/>
      <c r="F126" s="70"/>
      <c r="G126" s="70"/>
      <c r="H126" s="70"/>
      <c r="I126" s="70"/>
      <c r="J126" s="70"/>
      <c r="K126" s="70"/>
      <c r="L126" s="70"/>
      <c r="M126" s="70"/>
      <c r="N126" s="70">
        <v>56541</v>
      </c>
      <c r="O126" s="70">
        <v>68732.042237000001</v>
      </c>
      <c r="P126" s="70"/>
      <c r="Q126" s="70"/>
      <c r="R126" s="70"/>
      <c r="S126" s="70"/>
      <c r="T126" s="70"/>
      <c r="U126" s="70"/>
      <c r="V126" s="70"/>
      <c r="W126" s="70"/>
      <c r="X126" s="70">
        <v>56541</v>
      </c>
      <c r="Y126" s="70">
        <v>68732.042237000001</v>
      </c>
    </row>
    <row r="127" spans="1:25" x14ac:dyDescent="0.25">
      <c r="A127" s="72">
        <v>854</v>
      </c>
      <c r="B127" s="70"/>
      <c r="C127" s="70"/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>
        <v>64667</v>
      </c>
      <c r="Q127" s="70">
        <v>76451.837159000002</v>
      </c>
      <c r="R127" s="70"/>
      <c r="S127" s="70"/>
      <c r="T127" s="70"/>
      <c r="U127" s="70"/>
      <c r="V127" s="70"/>
      <c r="W127" s="70"/>
      <c r="X127" s="70">
        <v>64667</v>
      </c>
      <c r="Y127" s="70">
        <v>76451.837159000002</v>
      </c>
    </row>
    <row r="128" spans="1:25" x14ac:dyDescent="0.25">
      <c r="A128" s="72">
        <v>857</v>
      </c>
      <c r="B128" s="70"/>
      <c r="C128" s="70"/>
      <c r="D128" s="70"/>
      <c r="E128" s="70"/>
      <c r="F128" s="70"/>
      <c r="G128" s="70"/>
      <c r="H128" s="70">
        <v>44431</v>
      </c>
      <c r="I128" s="70">
        <v>35198.173095999999</v>
      </c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>
        <v>44431</v>
      </c>
      <c r="Y128" s="70">
        <v>35198.173095999999</v>
      </c>
    </row>
    <row r="129" spans="1:25" x14ac:dyDescent="0.25">
      <c r="A129" s="72">
        <v>858</v>
      </c>
      <c r="B129" s="70"/>
      <c r="C129" s="70"/>
      <c r="D129" s="70"/>
      <c r="E129" s="70"/>
      <c r="F129" s="70">
        <v>23695</v>
      </c>
      <c r="G129" s="70">
        <v>27291.640380000001</v>
      </c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>
        <v>23695</v>
      </c>
      <c r="Y129" s="70">
        <v>27291.640380000001</v>
      </c>
    </row>
    <row r="130" spans="1:25" x14ac:dyDescent="0.25">
      <c r="A130" s="72">
        <v>865</v>
      </c>
      <c r="B130" s="70"/>
      <c r="C130" s="70"/>
      <c r="D130" s="70">
        <v>12089</v>
      </c>
      <c r="E130" s="70">
        <v>17942.627350000002</v>
      </c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0"/>
      <c r="R130" s="70"/>
      <c r="S130" s="70"/>
      <c r="T130" s="70"/>
      <c r="U130" s="70"/>
      <c r="V130" s="70"/>
      <c r="W130" s="70"/>
      <c r="X130" s="70">
        <v>12089</v>
      </c>
      <c r="Y130" s="70">
        <v>17942.627350000002</v>
      </c>
    </row>
    <row r="131" spans="1:25" x14ac:dyDescent="0.25">
      <c r="A131" s="72">
        <v>871</v>
      </c>
      <c r="B131" s="70"/>
      <c r="C131" s="70"/>
      <c r="D131" s="70">
        <v>23538</v>
      </c>
      <c r="E131" s="70">
        <v>10666.421195999999</v>
      </c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/>
      <c r="S131" s="70"/>
      <c r="T131" s="70"/>
      <c r="U131" s="70"/>
      <c r="V131" s="70"/>
      <c r="W131" s="70"/>
      <c r="X131" s="70">
        <v>23538</v>
      </c>
      <c r="Y131" s="70">
        <v>10666.421195999999</v>
      </c>
    </row>
    <row r="132" spans="1:25" x14ac:dyDescent="0.25">
      <c r="A132" s="72">
        <v>876</v>
      </c>
      <c r="B132" s="70"/>
      <c r="C132" s="70"/>
      <c r="D132" s="70">
        <v>16781</v>
      </c>
      <c r="E132" s="70">
        <v>18033.608015999998</v>
      </c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>
        <v>16781</v>
      </c>
      <c r="Y132" s="70">
        <v>18033.608015999998</v>
      </c>
    </row>
    <row r="133" spans="1:25" x14ac:dyDescent="0.25">
      <c r="A133" s="72">
        <v>880</v>
      </c>
      <c r="B133" s="70">
        <v>3708</v>
      </c>
      <c r="C133" s="70">
        <v>1100.977306</v>
      </c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  <c r="S133" s="70"/>
      <c r="T133" s="70"/>
      <c r="U133" s="70"/>
      <c r="V133" s="70"/>
      <c r="W133" s="70"/>
      <c r="X133" s="70">
        <v>3708</v>
      </c>
      <c r="Y133" s="70">
        <v>1100.977306</v>
      </c>
    </row>
    <row r="134" spans="1:25" x14ac:dyDescent="0.25">
      <c r="A134" s="72">
        <v>899</v>
      </c>
      <c r="B134" s="70">
        <v>10276</v>
      </c>
      <c r="C134" s="70">
        <v>2487.919785</v>
      </c>
      <c r="D134" s="70"/>
      <c r="E134" s="70"/>
      <c r="F134" s="70"/>
      <c r="G134" s="70"/>
      <c r="H134" s="70"/>
      <c r="I134" s="70"/>
      <c r="J134" s="70"/>
      <c r="K134" s="70"/>
      <c r="L134" s="70"/>
      <c r="M134" s="70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>
        <v>10276</v>
      </c>
      <c r="Y134" s="70">
        <v>2487.919785</v>
      </c>
    </row>
    <row r="135" spans="1:25" x14ac:dyDescent="0.25">
      <c r="A135" s="72">
        <v>947</v>
      </c>
      <c r="B135" s="70">
        <v>11749</v>
      </c>
      <c r="C135" s="70">
        <v>9077.6710539999985</v>
      </c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>
        <v>11749</v>
      </c>
      <c r="Y135" s="70">
        <v>9077.6710539999985</v>
      </c>
    </row>
    <row r="136" spans="1:25" x14ac:dyDescent="0.25">
      <c r="A136" s="72">
        <v>973</v>
      </c>
      <c r="B136" s="70">
        <v>4800</v>
      </c>
      <c r="C136" s="70">
        <v>6801.7577190000002</v>
      </c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>
        <v>4800</v>
      </c>
      <c r="Y136" s="70">
        <v>6801.7577190000002</v>
      </c>
    </row>
    <row r="137" spans="1:25" x14ac:dyDescent="0.25">
      <c r="A137" s="72">
        <v>1002</v>
      </c>
      <c r="B137" s="70"/>
      <c r="C137" s="70"/>
      <c r="D137" s="70"/>
      <c r="E137" s="70"/>
      <c r="F137" s="70"/>
      <c r="G137" s="70"/>
      <c r="H137" s="70">
        <v>37800</v>
      </c>
      <c r="I137" s="70">
        <v>33056.783844999998</v>
      </c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>
        <v>37800</v>
      </c>
      <c r="Y137" s="70">
        <v>33056.783844999998</v>
      </c>
    </row>
    <row r="138" spans="1:25" x14ac:dyDescent="0.25">
      <c r="A138" s="72">
        <v>1003</v>
      </c>
      <c r="B138" s="70">
        <v>3500</v>
      </c>
      <c r="C138" s="70">
        <v>4432.5718349999997</v>
      </c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>
        <v>3500</v>
      </c>
      <c r="Y138" s="70">
        <v>4432.5718349999997</v>
      </c>
    </row>
    <row r="139" spans="1:25" x14ac:dyDescent="0.25">
      <c r="A139" s="72">
        <v>1009</v>
      </c>
      <c r="B139" s="70">
        <v>7700</v>
      </c>
      <c r="C139" s="70">
        <v>9775.4962640000012</v>
      </c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>
        <v>7700</v>
      </c>
      <c r="Y139" s="70">
        <v>9775.4962640000012</v>
      </c>
    </row>
    <row r="140" spans="1:25" x14ac:dyDescent="0.25">
      <c r="A140" s="72">
        <v>1013</v>
      </c>
      <c r="B140" s="70">
        <v>4414</v>
      </c>
      <c r="C140" s="70">
        <v>4293.2160949999998</v>
      </c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>
        <v>4414</v>
      </c>
      <c r="Y140" s="70">
        <v>4293.2160949999998</v>
      </c>
    </row>
    <row r="141" spans="1:25" x14ac:dyDescent="0.25">
      <c r="A141" s="72">
        <v>1027</v>
      </c>
      <c r="B141" s="70"/>
      <c r="C141" s="70"/>
      <c r="D141" s="70">
        <v>27500</v>
      </c>
      <c r="E141" s="70">
        <v>18846.320984999998</v>
      </c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>
        <v>27500</v>
      </c>
      <c r="Y141" s="70">
        <v>18846.320984999998</v>
      </c>
    </row>
    <row r="142" spans="1:25" x14ac:dyDescent="0.25">
      <c r="A142" s="72">
        <v>1042</v>
      </c>
      <c r="B142" s="70"/>
      <c r="C142" s="70"/>
      <c r="D142" s="70"/>
      <c r="E142" s="70"/>
      <c r="F142" s="70">
        <v>17492</v>
      </c>
      <c r="G142" s="70">
        <v>24323.662841999998</v>
      </c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>
        <v>17492</v>
      </c>
      <c r="Y142" s="70">
        <v>24323.662841999998</v>
      </c>
    </row>
    <row r="143" spans="1:25" x14ac:dyDescent="0.25">
      <c r="A143" s="72">
        <v>1061</v>
      </c>
      <c r="B143" s="70">
        <v>5207</v>
      </c>
      <c r="C143" s="70">
        <v>6170.4823980000001</v>
      </c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>
        <v>5207</v>
      </c>
      <c r="Y143" s="70">
        <v>6170.4823980000001</v>
      </c>
    </row>
    <row r="144" spans="1:25" x14ac:dyDescent="0.25">
      <c r="A144" s="72">
        <v>1069</v>
      </c>
      <c r="B144" s="70">
        <v>5894</v>
      </c>
      <c r="C144" s="70">
        <v>6252.3034010000001</v>
      </c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>
        <v>5894</v>
      </c>
      <c r="Y144" s="70">
        <v>6252.3034010000001</v>
      </c>
    </row>
    <row r="145" spans="1:25" x14ac:dyDescent="0.25">
      <c r="A145" s="72">
        <v>1085</v>
      </c>
      <c r="B145" s="70"/>
      <c r="C145" s="70"/>
      <c r="D145" s="70">
        <v>9200</v>
      </c>
      <c r="E145" s="70">
        <v>10206.840789999998</v>
      </c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>
        <v>9200</v>
      </c>
      <c r="Y145" s="70">
        <v>10206.840789999998</v>
      </c>
    </row>
    <row r="146" spans="1:25" x14ac:dyDescent="0.25">
      <c r="A146" s="72">
        <v>1088</v>
      </c>
      <c r="B146" s="70">
        <v>4402</v>
      </c>
      <c r="C146" s="70">
        <v>1908.0137849999999</v>
      </c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>
        <v>4402</v>
      </c>
      <c r="Y146" s="70">
        <v>1908.0137849999999</v>
      </c>
    </row>
    <row r="147" spans="1:25" x14ac:dyDescent="0.25">
      <c r="A147" s="72">
        <v>1098</v>
      </c>
      <c r="B147" s="70"/>
      <c r="C147" s="70"/>
      <c r="D147" s="70"/>
      <c r="E147" s="70"/>
      <c r="F147" s="70">
        <v>23000</v>
      </c>
      <c r="G147" s="70">
        <v>22508.628373</v>
      </c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>
        <v>23000</v>
      </c>
      <c r="Y147" s="70">
        <v>22508.628373</v>
      </c>
    </row>
    <row r="148" spans="1:25" x14ac:dyDescent="0.25">
      <c r="A148" s="72">
        <v>1107</v>
      </c>
      <c r="B148" s="70">
        <v>14300</v>
      </c>
      <c r="C148" s="70">
        <v>7235.1857729999992</v>
      </c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>
        <v>14300</v>
      </c>
      <c r="Y148" s="70">
        <v>7235.1857729999992</v>
      </c>
    </row>
    <row r="149" spans="1:25" x14ac:dyDescent="0.25">
      <c r="A149" s="72">
        <v>1110</v>
      </c>
      <c r="B149" s="70">
        <v>9721</v>
      </c>
      <c r="C149" s="70">
        <v>7161.7575919999999</v>
      </c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>
        <v>9721</v>
      </c>
      <c r="Y149" s="70">
        <v>7161.7575919999999</v>
      </c>
    </row>
    <row r="150" spans="1:25" x14ac:dyDescent="0.25">
      <c r="A150" s="72">
        <v>1114</v>
      </c>
      <c r="B150" s="70">
        <v>3600</v>
      </c>
      <c r="C150" s="70">
        <v>3461.7850760000001</v>
      </c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>
        <v>3600</v>
      </c>
      <c r="Y150" s="70">
        <v>3461.7850760000001</v>
      </c>
    </row>
    <row r="151" spans="1:25" x14ac:dyDescent="0.25">
      <c r="A151" s="72">
        <v>1116</v>
      </c>
      <c r="B151" s="70">
        <v>10000</v>
      </c>
      <c r="C151" s="70">
        <v>9314.2973060000004</v>
      </c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>
        <v>10000</v>
      </c>
      <c r="Y151" s="70">
        <v>9314.2973060000004</v>
      </c>
    </row>
    <row r="152" spans="1:25" x14ac:dyDescent="0.25">
      <c r="A152" s="72">
        <v>1126</v>
      </c>
      <c r="B152" s="70"/>
      <c r="C152" s="70"/>
      <c r="D152" s="70">
        <v>14200</v>
      </c>
      <c r="E152" s="70">
        <v>17974.142153000001</v>
      </c>
      <c r="F152" s="70"/>
      <c r="G152" s="70"/>
      <c r="H152" s="70"/>
      <c r="I152" s="70"/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>
        <v>14200</v>
      </c>
      <c r="Y152" s="70">
        <v>17974.142153000001</v>
      </c>
    </row>
    <row r="153" spans="1:25" x14ac:dyDescent="0.25">
      <c r="A153" s="72">
        <v>1147</v>
      </c>
      <c r="B153" s="70"/>
      <c r="C153" s="70"/>
      <c r="D153" s="70">
        <v>19550</v>
      </c>
      <c r="E153" s="70">
        <v>19791.424180000002</v>
      </c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>
        <v>19550</v>
      </c>
      <c r="Y153" s="70">
        <v>19791.424180000002</v>
      </c>
    </row>
    <row r="154" spans="1:25" x14ac:dyDescent="0.25">
      <c r="A154" s="72">
        <v>1153</v>
      </c>
      <c r="B154" s="70">
        <v>7465</v>
      </c>
      <c r="C154" s="70">
        <v>7586.5391460000001</v>
      </c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>
        <v>7465</v>
      </c>
      <c r="Y154" s="70">
        <v>7586.5391460000001</v>
      </c>
    </row>
    <row r="155" spans="1:25" x14ac:dyDescent="0.25">
      <c r="A155" s="72">
        <v>1173</v>
      </c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>
        <v>72413</v>
      </c>
      <c r="Q155" s="70">
        <v>72059.512207000007</v>
      </c>
      <c r="R155" s="70"/>
      <c r="S155" s="70"/>
      <c r="T155" s="70"/>
      <c r="U155" s="70"/>
      <c r="V155" s="70"/>
      <c r="W155" s="70"/>
      <c r="X155" s="70">
        <v>72413</v>
      </c>
      <c r="Y155" s="70">
        <v>72059.512207000007</v>
      </c>
    </row>
    <row r="156" spans="1:25" x14ac:dyDescent="0.25">
      <c r="A156" s="72">
        <v>1181</v>
      </c>
      <c r="B156" s="70"/>
      <c r="C156" s="70"/>
      <c r="D156" s="70"/>
      <c r="E156" s="70"/>
      <c r="F156" s="70">
        <v>23783</v>
      </c>
      <c r="G156" s="70">
        <v>24040.810959000002</v>
      </c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>
        <v>23783</v>
      </c>
      <c r="Y156" s="70">
        <v>24040.810959000002</v>
      </c>
    </row>
    <row r="157" spans="1:25" x14ac:dyDescent="0.25">
      <c r="A157" s="72">
        <v>1216</v>
      </c>
      <c r="B157" s="70">
        <v>5720</v>
      </c>
      <c r="C157" s="70">
        <v>2684.8594200000002</v>
      </c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>
        <v>5720</v>
      </c>
      <c r="Y157" s="70">
        <v>2684.8594200000002</v>
      </c>
    </row>
    <row r="158" spans="1:25" x14ac:dyDescent="0.25">
      <c r="A158" s="72">
        <v>1239</v>
      </c>
      <c r="B158" s="70">
        <v>10295</v>
      </c>
      <c r="C158" s="70">
        <v>6126.360944</v>
      </c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>
        <v>10295</v>
      </c>
      <c r="Y158" s="70">
        <v>6126.360944</v>
      </c>
    </row>
    <row r="159" spans="1:25" x14ac:dyDescent="0.25">
      <c r="A159" s="72">
        <v>1243</v>
      </c>
      <c r="B159" s="70"/>
      <c r="C159" s="70"/>
      <c r="D159" s="70">
        <v>21162</v>
      </c>
      <c r="E159" s="70">
        <v>16608.999069999998</v>
      </c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>
        <v>21162</v>
      </c>
      <c r="Y159" s="70">
        <v>16608.999069999998</v>
      </c>
    </row>
    <row r="160" spans="1:25" x14ac:dyDescent="0.25">
      <c r="A160" s="72">
        <v>1246</v>
      </c>
      <c r="B160" s="70"/>
      <c r="C160" s="70"/>
      <c r="D160" s="70"/>
      <c r="E160" s="70"/>
      <c r="F160" s="70">
        <v>24454</v>
      </c>
      <c r="G160" s="70">
        <v>24897.317779999998</v>
      </c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>
        <v>24454</v>
      </c>
      <c r="Y160" s="70">
        <v>24897.317779999998</v>
      </c>
    </row>
    <row r="161" spans="1:25" x14ac:dyDescent="0.25">
      <c r="A161" s="72">
        <v>1250</v>
      </c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>
        <v>89683</v>
      </c>
      <c r="W161" s="70">
        <v>102188.646484</v>
      </c>
      <c r="X161" s="70">
        <v>89683</v>
      </c>
      <c r="Y161" s="70">
        <v>102188.646484</v>
      </c>
    </row>
    <row r="162" spans="1:25" x14ac:dyDescent="0.25">
      <c r="A162" s="72">
        <v>1272</v>
      </c>
      <c r="B162" s="70">
        <v>7312</v>
      </c>
      <c r="C162" s="70">
        <v>6755.0419460000012</v>
      </c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>
        <v>7312</v>
      </c>
      <c r="Y162" s="70">
        <v>6755.0419460000012</v>
      </c>
    </row>
    <row r="163" spans="1:25" x14ac:dyDescent="0.25">
      <c r="A163" s="72">
        <v>1283</v>
      </c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>
        <v>51280</v>
      </c>
      <c r="M163" s="70">
        <v>54463.752288000003</v>
      </c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>
        <v>51280</v>
      </c>
      <c r="Y163" s="70">
        <v>54463.752288000003</v>
      </c>
    </row>
    <row r="164" spans="1:25" x14ac:dyDescent="0.25">
      <c r="A164" s="72">
        <v>1313</v>
      </c>
      <c r="B164" s="70"/>
      <c r="C164" s="70"/>
      <c r="D164" s="70">
        <v>21100</v>
      </c>
      <c r="E164" s="70">
        <v>12307.956291</v>
      </c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>
        <v>21100</v>
      </c>
      <c r="Y164" s="70">
        <v>12307.956291</v>
      </c>
    </row>
    <row r="165" spans="1:25" x14ac:dyDescent="0.25">
      <c r="A165" s="72">
        <v>1315</v>
      </c>
      <c r="B165" s="70"/>
      <c r="C165" s="70"/>
      <c r="D165" s="70">
        <v>25400</v>
      </c>
      <c r="E165" s="70">
        <v>19064.645356000001</v>
      </c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>
        <v>25400</v>
      </c>
      <c r="Y165" s="70">
        <v>19064.645356000001</v>
      </c>
    </row>
    <row r="166" spans="1:25" x14ac:dyDescent="0.25">
      <c r="A166" s="72">
        <v>1319</v>
      </c>
      <c r="B166" s="70"/>
      <c r="C166" s="70"/>
      <c r="D166" s="70">
        <v>18100</v>
      </c>
      <c r="E166" s="70">
        <v>14307.071532999998</v>
      </c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>
        <v>18100</v>
      </c>
      <c r="Y166" s="70">
        <v>14307.071532999998</v>
      </c>
    </row>
    <row r="167" spans="1:25" x14ac:dyDescent="0.25">
      <c r="A167" s="72">
        <v>1322</v>
      </c>
      <c r="B167" s="70">
        <v>10100</v>
      </c>
      <c r="C167" s="70">
        <v>2596.3828490000001</v>
      </c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>
        <v>10100</v>
      </c>
      <c r="Y167" s="70">
        <v>2596.3828490000001</v>
      </c>
    </row>
    <row r="168" spans="1:25" x14ac:dyDescent="0.25">
      <c r="A168" s="72">
        <v>1347</v>
      </c>
      <c r="B168" s="70"/>
      <c r="C168" s="70"/>
      <c r="D168" s="70">
        <v>13800</v>
      </c>
      <c r="E168" s="70">
        <v>12324.819818</v>
      </c>
      <c r="F168" s="70"/>
      <c r="G168" s="70"/>
      <c r="H168" s="70"/>
      <c r="I168" s="70"/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>
        <v>13800</v>
      </c>
      <c r="Y168" s="70">
        <v>12324.819818</v>
      </c>
    </row>
    <row r="169" spans="1:25" x14ac:dyDescent="0.25">
      <c r="A169" s="72">
        <v>1422</v>
      </c>
      <c r="B169" s="70"/>
      <c r="C169" s="70"/>
      <c r="D169" s="70">
        <v>13100</v>
      </c>
      <c r="E169" s="70">
        <v>10101.388137</v>
      </c>
      <c r="F169" s="70"/>
      <c r="G169" s="70"/>
      <c r="H169" s="70"/>
      <c r="I169" s="70"/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>
        <v>13100</v>
      </c>
      <c r="Y169" s="70">
        <v>10101.388137</v>
      </c>
    </row>
    <row r="170" spans="1:25" x14ac:dyDescent="0.25">
      <c r="A170" s="72">
        <v>1433</v>
      </c>
      <c r="B170" s="70"/>
      <c r="C170" s="70"/>
      <c r="D170" s="70">
        <v>9300</v>
      </c>
      <c r="E170" s="70">
        <v>10080.478660000001</v>
      </c>
      <c r="F170" s="70"/>
      <c r="G170" s="70"/>
      <c r="H170" s="70"/>
      <c r="I170" s="70"/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>
        <v>9300</v>
      </c>
      <c r="Y170" s="70">
        <v>10080.478660000001</v>
      </c>
    </row>
    <row r="171" spans="1:25" x14ac:dyDescent="0.25">
      <c r="A171" s="72">
        <v>1451</v>
      </c>
      <c r="B171" s="70"/>
      <c r="C171" s="70"/>
      <c r="D171" s="70">
        <v>9000</v>
      </c>
      <c r="E171" s="70">
        <v>13568.499540999999</v>
      </c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>
        <v>9000</v>
      </c>
      <c r="Y171" s="70">
        <v>13568.499540999999</v>
      </c>
    </row>
    <row r="172" spans="1:25" x14ac:dyDescent="0.25">
      <c r="A172" s="72">
        <v>1460</v>
      </c>
      <c r="B172" s="70">
        <v>16800</v>
      </c>
      <c r="C172" s="70">
        <v>4806.8003840000001</v>
      </c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>
        <v>16800</v>
      </c>
      <c r="Y172" s="70">
        <v>4806.8003840000001</v>
      </c>
    </row>
    <row r="173" spans="1:25" x14ac:dyDescent="0.25">
      <c r="A173" s="72">
        <v>1476</v>
      </c>
      <c r="B173" s="70">
        <v>8200</v>
      </c>
      <c r="C173" s="70">
        <v>5723.3593550000005</v>
      </c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>
        <v>8200</v>
      </c>
      <c r="Y173" s="70">
        <v>5723.3593550000005</v>
      </c>
    </row>
    <row r="174" spans="1:25" x14ac:dyDescent="0.25">
      <c r="A174" s="72">
        <v>1477</v>
      </c>
      <c r="B174" s="70">
        <v>4700</v>
      </c>
      <c r="C174" s="70">
        <v>4792.828399</v>
      </c>
      <c r="D174" s="70"/>
      <c r="E174" s="70"/>
      <c r="F174" s="70"/>
      <c r="G174" s="70"/>
      <c r="H174" s="70"/>
      <c r="I174" s="70"/>
      <c r="J174" s="70"/>
      <c r="K174" s="70"/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>
        <v>4700</v>
      </c>
      <c r="Y174" s="70">
        <v>4792.828399</v>
      </c>
    </row>
    <row r="175" spans="1:25" x14ac:dyDescent="0.25">
      <c r="A175" s="72">
        <v>1481</v>
      </c>
      <c r="B175" s="70"/>
      <c r="C175" s="70"/>
      <c r="D175" s="70"/>
      <c r="E175" s="70"/>
      <c r="F175" s="70"/>
      <c r="G175" s="70"/>
      <c r="H175" s="70">
        <v>25000</v>
      </c>
      <c r="I175" s="70">
        <v>33536.099365000002</v>
      </c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>
        <v>25000</v>
      </c>
      <c r="Y175" s="70">
        <v>33536.099365000002</v>
      </c>
    </row>
    <row r="176" spans="1:25" x14ac:dyDescent="0.25">
      <c r="A176" s="72">
        <v>1482</v>
      </c>
      <c r="B176" s="70"/>
      <c r="C176" s="70"/>
      <c r="D176" s="70">
        <v>10997</v>
      </c>
      <c r="E176" s="70">
        <v>12337.758911000001</v>
      </c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>
        <v>10997</v>
      </c>
      <c r="Y176" s="70">
        <v>12337.758911000001</v>
      </c>
    </row>
    <row r="177" spans="1:25" x14ac:dyDescent="0.25">
      <c r="A177" s="72">
        <v>1485</v>
      </c>
      <c r="B177" s="70"/>
      <c r="C177" s="70"/>
      <c r="D177" s="70"/>
      <c r="E177" s="70"/>
      <c r="F177" s="70">
        <v>23000</v>
      </c>
      <c r="G177" s="70">
        <v>26299.319549000003</v>
      </c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>
        <v>23000</v>
      </c>
      <c r="Y177" s="70">
        <v>26299.319549000003</v>
      </c>
    </row>
    <row r="178" spans="1:25" x14ac:dyDescent="0.25">
      <c r="A178" s="72">
        <v>1488</v>
      </c>
      <c r="B178" s="70">
        <v>5300</v>
      </c>
      <c r="C178" s="70">
        <v>8879.1061769999997</v>
      </c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>
        <v>5300</v>
      </c>
      <c r="Y178" s="70">
        <v>8879.1061769999997</v>
      </c>
    </row>
    <row r="179" spans="1:25" x14ac:dyDescent="0.25">
      <c r="A179" s="72">
        <v>1489</v>
      </c>
      <c r="B179" s="70">
        <v>14200</v>
      </c>
      <c r="C179" s="70">
        <v>6587.1419880000003</v>
      </c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>
        <v>14200</v>
      </c>
      <c r="Y179" s="70">
        <v>6587.1419880000003</v>
      </c>
    </row>
    <row r="180" spans="1:25" x14ac:dyDescent="0.25">
      <c r="A180" s="72">
        <v>1491</v>
      </c>
      <c r="B180" s="70"/>
      <c r="C180" s="70"/>
      <c r="D180" s="70"/>
      <c r="E180" s="70"/>
      <c r="F180" s="70">
        <v>32000</v>
      </c>
      <c r="G180" s="70">
        <v>24051.567460000002</v>
      </c>
      <c r="H180" s="70"/>
      <c r="I180" s="70"/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  <c r="W180" s="70"/>
      <c r="X180" s="70">
        <v>32000</v>
      </c>
      <c r="Y180" s="70">
        <v>24051.567460000002</v>
      </c>
    </row>
    <row r="181" spans="1:25" x14ac:dyDescent="0.25">
      <c r="A181" s="72">
        <v>1502</v>
      </c>
      <c r="B181" s="70"/>
      <c r="C181" s="70"/>
      <c r="D181" s="70">
        <v>13000</v>
      </c>
      <c r="E181" s="70">
        <v>10228.525358999999</v>
      </c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>
        <v>13000</v>
      </c>
      <c r="Y181" s="70">
        <v>10228.525358999999</v>
      </c>
    </row>
    <row r="182" spans="1:25" x14ac:dyDescent="0.25">
      <c r="A182" s="72">
        <v>1544</v>
      </c>
      <c r="B182" s="70"/>
      <c r="C182" s="70"/>
      <c r="D182" s="70">
        <v>25700</v>
      </c>
      <c r="E182" s="70">
        <v>18403.477965999999</v>
      </c>
      <c r="F182" s="70"/>
      <c r="G182" s="70"/>
      <c r="H182" s="70"/>
      <c r="I182" s="70"/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>
        <v>25700</v>
      </c>
      <c r="Y182" s="70">
        <v>18403.477965999999</v>
      </c>
    </row>
    <row r="183" spans="1:25" x14ac:dyDescent="0.25">
      <c r="A183" s="72">
        <v>1571</v>
      </c>
      <c r="B183" s="70">
        <v>9661</v>
      </c>
      <c r="C183" s="70">
        <v>8214.9108440000018</v>
      </c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>
        <v>9661</v>
      </c>
      <c r="Y183" s="70">
        <v>8214.9108440000018</v>
      </c>
    </row>
    <row r="184" spans="1:25" x14ac:dyDescent="0.25">
      <c r="A184" s="72">
        <v>1611</v>
      </c>
      <c r="B184" s="70"/>
      <c r="C184" s="70"/>
      <c r="D184" s="70">
        <v>9200</v>
      </c>
      <c r="E184" s="70">
        <v>11143.147706</v>
      </c>
      <c r="F184" s="70"/>
      <c r="G184" s="70"/>
      <c r="H184" s="70"/>
      <c r="I184" s="70"/>
      <c r="J184" s="70"/>
      <c r="K184" s="70"/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>
        <v>9200</v>
      </c>
      <c r="Y184" s="70">
        <v>11143.147706</v>
      </c>
    </row>
    <row r="185" spans="1:25" x14ac:dyDescent="0.25">
      <c r="A185" s="72">
        <v>1626</v>
      </c>
      <c r="B185" s="70"/>
      <c r="C185" s="70"/>
      <c r="D185" s="70">
        <v>3240</v>
      </c>
      <c r="E185" s="70">
        <v>13351.651878000001</v>
      </c>
      <c r="F185" s="70"/>
      <c r="G185" s="70"/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/>
      <c r="S185" s="70"/>
      <c r="T185" s="70"/>
      <c r="U185" s="70"/>
      <c r="V185" s="70"/>
      <c r="W185" s="70"/>
      <c r="X185" s="70">
        <v>3240</v>
      </c>
      <c r="Y185" s="70">
        <v>13351.651878000001</v>
      </c>
    </row>
    <row r="186" spans="1:25" x14ac:dyDescent="0.25">
      <c r="A186" s="72">
        <v>1627</v>
      </c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>
        <v>51460</v>
      </c>
      <c r="M186" s="70">
        <v>51049.188903999995</v>
      </c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>
        <v>51460</v>
      </c>
      <c r="Y186" s="70">
        <v>51049.188903999995</v>
      </c>
    </row>
    <row r="187" spans="1:25" x14ac:dyDescent="0.25">
      <c r="A187" s="72">
        <v>1629</v>
      </c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0">
        <v>52411</v>
      </c>
      <c r="Q187" s="70">
        <v>74452.690551000007</v>
      </c>
      <c r="R187" s="70"/>
      <c r="S187" s="70"/>
      <c r="T187" s="70"/>
      <c r="U187" s="70"/>
      <c r="V187" s="70"/>
      <c r="W187" s="70"/>
      <c r="X187" s="70">
        <v>52411</v>
      </c>
      <c r="Y187" s="70">
        <v>74452.690551000007</v>
      </c>
    </row>
    <row r="188" spans="1:25" x14ac:dyDescent="0.25">
      <c r="A188" s="72">
        <v>1658</v>
      </c>
      <c r="B188" s="70"/>
      <c r="C188" s="70"/>
      <c r="D188" s="70">
        <v>16858</v>
      </c>
      <c r="E188" s="70">
        <v>19152.547181000002</v>
      </c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  <c r="W188" s="70"/>
      <c r="X188" s="70">
        <v>16858</v>
      </c>
      <c r="Y188" s="70">
        <v>19152.547181000002</v>
      </c>
    </row>
    <row r="189" spans="1:25" x14ac:dyDescent="0.25">
      <c r="A189" s="72">
        <v>1672</v>
      </c>
      <c r="B189" s="70">
        <v>2468</v>
      </c>
      <c r="C189" s="70">
        <v>1272.8897280000001</v>
      </c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70">
        <v>2468</v>
      </c>
      <c r="Y189" s="70">
        <v>1272.8897280000001</v>
      </c>
    </row>
    <row r="190" spans="1:25" x14ac:dyDescent="0.25">
      <c r="A190" s="72">
        <v>1710</v>
      </c>
      <c r="B190" s="70"/>
      <c r="C190" s="70"/>
      <c r="D190" s="70"/>
      <c r="E190" s="70"/>
      <c r="F190" s="70"/>
      <c r="G190" s="70"/>
      <c r="H190" s="70">
        <v>23439</v>
      </c>
      <c r="I190" s="70">
        <v>33730.010985999994</v>
      </c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70"/>
      <c r="V190" s="70"/>
      <c r="W190" s="70"/>
      <c r="X190" s="70">
        <v>23439</v>
      </c>
      <c r="Y190" s="70">
        <v>33730.010985999994</v>
      </c>
    </row>
    <row r="191" spans="1:25" x14ac:dyDescent="0.25">
      <c r="A191" s="72">
        <v>1714</v>
      </c>
      <c r="B191" s="70"/>
      <c r="C191" s="70"/>
      <c r="D191" s="70"/>
      <c r="E191" s="70"/>
      <c r="F191" s="70"/>
      <c r="G191" s="70"/>
      <c r="H191" s="70">
        <v>23816</v>
      </c>
      <c r="I191" s="70">
        <v>31916.265928999997</v>
      </c>
      <c r="J191" s="70"/>
      <c r="K191" s="70"/>
      <c r="L191" s="70"/>
      <c r="M191" s="70"/>
      <c r="N191" s="70"/>
      <c r="O191" s="70"/>
      <c r="P191" s="70"/>
      <c r="Q191" s="70"/>
      <c r="R191" s="70"/>
      <c r="S191" s="70"/>
      <c r="T191" s="70"/>
      <c r="U191" s="70"/>
      <c r="V191" s="70"/>
      <c r="W191" s="70"/>
      <c r="X191" s="70">
        <v>23816</v>
      </c>
      <c r="Y191" s="70">
        <v>31916.265928999997</v>
      </c>
    </row>
    <row r="192" spans="1:25" x14ac:dyDescent="0.25">
      <c r="A192" s="72">
        <v>1716</v>
      </c>
      <c r="B192" s="70">
        <v>6674</v>
      </c>
      <c r="C192" s="70">
        <v>6683.9815679999992</v>
      </c>
      <c r="D192" s="70"/>
      <c r="E192" s="70"/>
      <c r="F192" s="70"/>
      <c r="G192" s="70"/>
      <c r="H192" s="70"/>
      <c r="I192" s="70"/>
      <c r="J192" s="70"/>
      <c r="K192" s="70"/>
      <c r="L192" s="70"/>
      <c r="M192" s="70"/>
      <c r="N192" s="70"/>
      <c r="O192" s="70"/>
      <c r="P192" s="70"/>
      <c r="Q192" s="70"/>
      <c r="R192" s="70"/>
      <c r="S192" s="70"/>
      <c r="T192" s="70"/>
      <c r="U192" s="70"/>
      <c r="V192" s="70"/>
      <c r="W192" s="70"/>
      <c r="X192" s="70">
        <v>6674</v>
      </c>
      <c r="Y192" s="70">
        <v>6683.9815679999992</v>
      </c>
    </row>
    <row r="193" spans="1:25" x14ac:dyDescent="0.25">
      <c r="A193" s="72">
        <v>1729</v>
      </c>
      <c r="B193" s="70">
        <v>12104</v>
      </c>
      <c r="C193" s="70">
        <v>9107.0516549999993</v>
      </c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70"/>
      <c r="O193" s="70"/>
      <c r="P193" s="70"/>
      <c r="Q193" s="70"/>
      <c r="R193" s="70"/>
      <c r="S193" s="70"/>
      <c r="T193" s="70"/>
      <c r="U193" s="70"/>
      <c r="V193" s="70"/>
      <c r="W193" s="70"/>
      <c r="X193" s="70">
        <v>12104</v>
      </c>
      <c r="Y193" s="70">
        <v>9107.0516549999993</v>
      </c>
    </row>
    <row r="194" spans="1:25" x14ac:dyDescent="0.25">
      <c r="A194" s="72">
        <v>1739</v>
      </c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0">
        <v>50578</v>
      </c>
      <c r="O194" s="70">
        <v>62943.628479999999</v>
      </c>
      <c r="P194" s="70"/>
      <c r="Q194" s="70"/>
      <c r="R194" s="70"/>
      <c r="S194" s="70"/>
      <c r="T194" s="70"/>
      <c r="U194" s="70"/>
      <c r="V194" s="70"/>
      <c r="W194" s="70"/>
      <c r="X194" s="70">
        <v>50578</v>
      </c>
      <c r="Y194" s="70">
        <v>62943.628479999999</v>
      </c>
    </row>
    <row r="195" spans="1:25" x14ac:dyDescent="0.25">
      <c r="A195" s="72">
        <v>1760</v>
      </c>
      <c r="B195" s="70"/>
      <c r="C195" s="70"/>
      <c r="D195" s="70"/>
      <c r="E195" s="70"/>
      <c r="F195" s="70">
        <v>26376</v>
      </c>
      <c r="G195" s="70">
        <v>20333.543701000002</v>
      </c>
      <c r="H195" s="70"/>
      <c r="I195" s="70"/>
      <c r="J195" s="70"/>
      <c r="K195" s="70"/>
      <c r="L195" s="70"/>
      <c r="M195" s="70"/>
      <c r="N195" s="70"/>
      <c r="O195" s="70"/>
      <c r="P195" s="70"/>
      <c r="Q195" s="70"/>
      <c r="R195" s="70"/>
      <c r="S195" s="70"/>
      <c r="T195" s="70"/>
      <c r="U195" s="70"/>
      <c r="V195" s="70"/>
      <c r="W195" s="70"/>
      <c r="X195" s="70">
        <v>26376</v>
      </c>
      <c r="Y195" s="70">
        <v>20333.543701000002</v>
      </c>
    </row>
    <row r="196" spans="1:25" x14ac:dyDescent="0.25">
      <c r="A196" s="72">
        <v>1764</v>
      </c>
      <c r="B196" s="70"/>
      <c r="C196" s="70"/>
      <c r="D196" s="70">
        <v>19416</v>
      </c>
      <c r="E196" s="70">
        <v>19352.860291999998</v>
      </c>
      <c r="F196" s="70"/>
      <c r="G196" s="70"/>
      <c r="H196" s="70"/>
      <c r="I196" s="70"/>
      <c r="J196" s="70"/>
      <c r="K196" s="70"/>
      <c r="L196" s="70"/>
      <c r="M196" s="70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70">
        <v>19416</v>
      </c>
      <c r="Y196" s="70">
        <v>19352.860291999998</v>
      </c>
    </row>
    <row r="197" spans="1:25" x14ac:dyDescent="0.25">
      <c r="A197" s="72">
        <v>1766</v>
      </c>
      <c r="B197" s="70"/>
      <c r="C197" s="70"/>
      <c r="D197" s="70"/>
      <c r="E197" s="70"/>
      <c r="F197" s="70">
        <v>20988</v>
      </c>
      <c r="G197" s="70">
        <v>25042.604905</v>
      </c>
      <c r="H197" s="70"/>
      <c r="I197" s="70"/>
      <c r="J197" s="70"/>
      <c r="K197" s="70"/>
      <c r="L197" s="70"/>
      <c r="M197" s="70"/>
      <c r="N197" s="70"/>
      <c r="O197" s="70"/>
      <c r="P197" s="70"/>
      <c r="Q197" s="70"/>
      <c r="R197" s="70"/>
      <c r="S197" s="70"/>
      <c r="T197" s="70"/>
      <c r="U197" s="70"/>
      <c r="V197" s="70"/>
      <c r="W197" s="70"/>
      <c r="X197" s="70">
        <v>20988</v>
      </c>
      <c r="Y197" s="70">
        <v>25042.604905</v>
      </c>
    </row>
    <row r="198" spans="1:25" x14ac:dyDescent="0.25">
      <c r="A198" s="72">
        <v>1767</v>
      </c>
      <c r="B198" s="70"/>
      <c r="C198" s="70"/>
      <c r="D198" s="70">
        <v>19843</v>
      </c>
      <c r="E198" s="70">
        <v>19973.432266</v>
      </c>
      <c r="F198" s="70"/>
      <c r="G198" s="70"/>
      <c r="H198" s="70"/>
      <c r="I198" s="70"/>
      <c r="J198" s="70"/>
      <c r="K198" s="70"/>
      <c r="L198" s="70"/>
      <c r="M198" s="70"/>
      <c r="N198" s="70"/>
      <c r="O198" s="70"/>
      <c r="P198" s="70"/>
      <c r="Q198" s="70"/>
      <c r="R198" s="70"/>
      <c r="S198" s="70"/>
      <c r="T198" s="70"/>
      <c r="U198" s="70"/>
      <c r="V198" s="70"/>
      <c r="W198" s="70"/>
      <c r="X198" s="70">
        <v>19843</v>
      </c>
      <c r="Y198" s="70">
        <v>19973.432266</v>
      </c>
    </row>
    <row r="199" spans="1:25" x14ac:dyDescent="0.25">
      <c r="A199" s="72">
        <v>1780</v>
      </c>
      <c r="B199" s="70">
        <v>5408</v>
      </c>
      <c r="C199" s="70">
        <v>5838.8464239999994</v>
      </c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/>
      <c r="S199" s="70"/>
      <c r="T199" s="70"/>
      <c r="U199" s="70"/>
      <c r="V199" s="70"/>
      <c r="W199" s="70"/>
      <c r="X199" s="70">
        <v>5408</v>
      </c>
      <c r="Y199" s="70">
        <v>5838.8464239999994</v>
      </c>
    </row>
    <row r="200" spans="1:25" x14ac:dyDescent="0.25">
      <c r="A200" s="72">
        <v>1783</v>
      </c>
      <c r="B200" s="70">
        <v>3937</v>
      </c>
      <c r="C200" s="70">
        <v>6335.8224979999995</v>
      </c>
      <c r="D200" s="70"/>
      <c r="E200" s="70"/>
      <c r="F200" s="70"/>
      <c r="G200" s="70"/>
      <c r="H200" s="70"/>
      <c r="I200" s="70"/>
      <c r="J200" s="70"/>
      <c r="K200" s="70"/>
      <c r="L200" s="70"/>
      <c r="M200" s="70"/>
      <c r="N200" s="70"/>
      <c r="O200" s="70"/>
      <c r="P200" s="70"/>
      <c r="Q200" s="70"/>
      <c r="R200" s="70"/>
      <c r="S200" s="70"/>
      <c r="T200" s="70"/>
      <c r="U200" s="70"/>
      <c r="V200" s="70"/>
      <c r="W200" s="70"/>
      <c r="X200" s="70">
        <v>3937</v>
      </c>
      <c r="Y200" s="70">
        <v>6335.8224979999995</v>
      </c>
    </row>
    <row r="201" spans="1:25" x14ac:dyDescent="0.25">
      <c r="A201" s="72">
        <v>1787</v>
      </c>
      <c r="B201" s="70">
        <v>11230</v>
      </c>
      <c r="C201" s="70">
        <v>6583.019558</v>
      </c>
      <c r="D201" s="70"/>
      <c r="E201" s="70"/>
      <c r="F201" s="70"/>
      <c r="G201" s="70"/>
      <c r="H201" s="70"/>
      <c r="I201" s="70"/>
      <c r="J201" s="70"/>
      <c r="K201" s="70"/>
      <c r="L201" s="70"/>
      <c r="M201" s="70"/>
      <c r="N201" s="70"/>
      <c r="O201" s="70"/>
      <c r="P201" s="70"/>
      <c r="Q201" s="70"/>
      <c r="R201" s="70"/>
      <c r="S201" s="70"/>
      <c r="T201" s="70"/>
      <c r="U201" s="70"/>
      <c r="V201" s="70"/>
      <c r="W201" s="70"/>
      <c r="X201" s="70">
        <v>11230</v>
      </c>
      <c r="Y201" s="70">
        <v>6583.019558</v>
      </c>
    </row>
    <row r="202" spans="1:25" x14ac:dyDescent="0.25">
      <c r="A202" s="72">
        <v>1793</v>
      </c>
      <c r="B202" s="70">
        <v>4114</v>
      </c>
      <c r="C202" s="70">
        <v>6229.512694</v>
      </c>
      <c r="D202" s="70"/>
      <c r="E202" s="70"/>
      <c r="F202" s="70"/>
      <c r="G202" s="70"/>
      <c r="H202" s="70"/>
      <c r="I202" s="70"/>
      <c r="J202" s="70"/>
      <c r="K202" s="70"/>
      <c r="L202" s="70"/>
      <c r="M202" s="70"/>
      <c r="N202" s="70"/>
      <c r="O202" s="70"/>
      <c r="P202" s="70"/>
      <c r="Q202" s="70"/>
      <c r="R202" s="70"/>
      <c r="S202" s="70"/>
      <c r="T202" s="70"/>
      <c r="U202" s="70"/>
      <c r="V202" s="70"/>
      <c r="W202" s="70"/>
      <c r="X202" s="70">
        <v>4114</v>
      </c>
      <c r="Y202" s="70">
        <v>6229.512694</v>
      </c>
    </row>
    <row r="203" spans="1:25" x14ac:dyDescent="0.25">
      <c r="A203" s="72">
        <v>1813</v>
      </c>
      <c r="B203" s="70"/>
      <c r="C203" s="70"/>
      <c r="D203" s="70">
        <v>19553</v>
      </c>
      <c r="E203" s="70">
        <v>16251.613846</v>
      </c>
      <c r="F203" s="70"/>
      <c r="G203" s="70"/>
      <c r="H203" s="70"/>
      <c r="I203" s="70"/>
      <c r="J203" s="70"/>
      <c r="K203" s="70"/>
      <c r="L203" s="70"/>
      <c r="M203" s="70"/>
      <c r="N203" s="70"/>
      <c r="O203" s="70"/>
      <c r="P203" s="70"/>
      <c r="Q203" s="70"/>
      <c r="R203" s="70"/>
      <c r="S203" s="70"/>
      <c r="T203" s="70"/>
      <c r="U203" s="70"/>
      <c r="V203" s="70"/>
      <c r="W203" s="70"/>
      <c r="X203" s="70">
        <v>19553</v>
      </c>
      <c r="Y203" s="70">
        <v>16251.613846</v>
      </c>
    </row>
    <row r="204" spans="1:25" x14ac:dyDescent="0.25">
      <c r="A204" s="72">
        <v>1825</v>
      </c>
      <c r="B204" s="70"/>
      <c r="C204" s="70"/>
      <c r="D204" s="70">
        <v>6363</v>
      </c>
      <c r="E204" s="70">
        <v>10178.623443</v>
      </c>
      <c r="F204" s="70"/>
      <c r="G204" s="70"/>
      <c r="H204" s="70"/>
      <c r="I204" s="70"/>
      <c r="J204" s="70"/>
      <c r="K204" s="70"/>
      <c r="L204" s="70"/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>
        <v>6363</v>
      </c>
      <c r="Y204" s="70">
        <v>10178.623443</v>
      </c>
    </row>
    <row r="205" spans="1:25" x14ac:dyDescent="0.25">
      <c r="A205" s="72">
        <v>1838</v>
      </c>
      <c r="B205" s="70">
        <v>7747</v>
      </c>
      <c r="C205" s="70">
        <v>7123.7051000000001</v>
      </c>
      <c r="D205" s="70"/>
      <c r="E205" s="70"/>
      <c r="F205" s="70"/>
      <c r="G205" s="70"/>
      <c r="H205" s="70"/>
      <c r="I205" s="70"/>
      <c r="J205" s="70"/>
      <c r="K205" s="70"/>
      <c r="L205" s="70"/>
      <c r="M205" s="70"/>
      <c r="N205" s="70"/>
      <c r="O205" s="70"/>
      <c r="P205" s="70"/>
      <c r="Q205" s="70"/>
      <c r="R205" s="70"/>
      <c r="S205" s="70"/>
      <c r="T205" s="70"/>
      <c r="U205" s="70"/>
      <c r="V205" s="70"/>
      <c r="W205" s="70"/>
      <c r="X205" s="70">
        <v>7747</v>
      </c>
      <c r="Y205" s="70">
        <v>7123.7051000000001</v>
      </c>
    </row>
    <row r="206" spans="1:25" x14ac:dyDescent="0.25">
      <c r="A206" s="72">
        <v>1855</v>
      </c>
      <c r="B206" s="70">
        <v>16600</v>
      </c>
      <c r="C206" s="70">
        <v>5207.7160189999995</v>
      </c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  <c r="U206" s="70"/>
      <c r="V206" s="70"/>
      <c r="W206" s="70"/>
      <c r="X206" s="70">
        <v>16600</v>
      </c>
      <c r="Y206" s="70">
        <v>5207.7160189999995</v>
      </c>
    </row>
    <row r="207" spans="1:25" x14ac:dyDescent="0.25">
      <c r="A207" s="72">
        <v>1858</v>
      </c>
      <c r="B207" s="70">
        <v>10954</v>
      </c>
      <c r="C207" s="70">
        <v>7995.035683000001</v>
      </c>
      <c r="D207" s="70"/>
      <c r="E207" s="70"/>
      <c r="F207" s="70"/>
      <c r="G207" s="70"/>
      <c r="H207" s="70"/>
      <c r="I207" s="70"/>
      <c r="J207" s="70"/>
      <c r="K207" s="70"/>
      <c r="L207" s="70"/>
      <c r="M207" s="70"/>
      <c r="N207" s="70"/>
      <c r="O207" s="70"/>
      <c r="P207" s="70"/>
      <c r="Q207" s="70"/>
      <c r="R207" s="70"/>
      <c r="S207" s="70"/>
      <c r="T207" s="70"/>
      <c r="U207" s="70"/>
      <c r="V207" s="70"/>
      <c r="W207" s="70"/>
      <c r="X207" s="70">
        <v>10954</v>
      </c>
      <c r="Y207" s="70">
        <v>7995.035683000001</v>
      </c>
    </row>
    <row r="208" spans="1:25" x14ac:dyDescent="0.25">
      <c r="A208" s="72">
        <v>1873</v>
      </c>
      <c r="B208" s="70"/>
      <c r="C208" s="70"/>
      <c r="D208" s="70">
        <v>6400</v>
      </c>
      <c r="E208" s="70">
        <v>11895.403373000001</v>
      </c>
      <c r="F208" s="70"/>
      <c r="G208" s="70"/>
      <c r="H208" s="70"/>
      <c r="I208" s="70"/>
      <c r="J208" s="70"/>
      <c r="K208" s="70"/>
      <c r="L208" s="70"/>
      <c r="M208" s="70"/>
      <c r="N208" s="70"/>
      <c r="O208" s="70"/>
      <c r="P208" s="70"/>
      <c r="Q208" s="70"/>
      <c r="R208" s="70"/>
      <c r="S208" s="70"/>
      <c r="T208" s="70"/>
      <c r="U208" s="70"/>
      <c r="V208" s="70"/>
      <c r="W208" s="70"/>
      <c r="X208" s="70">
        <v>6400</v>
      </c>
      <c r="Y208" s="70">
        <v>11895.403373000001</v>
      </c>
    </row>
    <row r="209" spans="1:25" x14ac:dyDescent="0.25">
      <c r="A209" s="72">
        <v>1891</v>
      </c>
      <c r="B209" s="70">
        <v>12700</v>
      </c>
      <c r="C209" s="70">
        <v>9759.7534930000002</v>
      </c>
      <c r="D209" s="70"/>
      <c r="E209" s="70"/>
      <c r="F209" s="70"/>
      <c r="G209" s="70"/>
      <c r="H209" s="70"/>
      <c r="I209" s="70"/>
      <c r="J209" s="70"/>
      <c r="K209" s="70"/>
      <c r="L209" s="70"/>
      <c r="M209" s="70"/>
      <c r="N209" s="70"/>
      <c r="O209" s="70"/>
      <c r="P209" s="70"/>
      <c r="Q209" s="70"/>
      <c r="R209" s="70"/>
      <c r="S209" s="70"/>
      <c r="T209" s="70"/>
      <c r="U209" s="70"/>
      <c r="V209" s="70"/>
      <c r="W209" s="70"/>
      <c r="X209" s="70">
        <v>12700</v>
      </c>
      <c r="Y209" s="70">
        <v>9759.7534930000002</v>
      </c>
    </row>
    <row r="210" spans="1:25" x14ac:dyDescent="0.25">
      <c r="A210" s="72">
        <v>1905</v>
      </c>
      <c r="B210" s="70"/>
      <c r="C210" s="70"/>
      <c r="D210" s="70">
        <v>12600</v>
      </c>
      <c r="E210" s="70">
        <v>16008.035705</v>
      </c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  <c r="S210" s="70"/>
      <c r="T210" s="70"/>
      <c r="U210" s="70"/>
      <c r="V210" s="70"/>
      <c r="W210" s="70"/>
      <c r="X210" s="70">
        <v>12600</v>
      </c>
      <c r="Y210" s="70">
        <v>16008.035705</v>
      </c>
    </row>
    <row r="211" spans="1:25" x14ac:dyDescent="0.25">
      <c r="A211" s="72">
        <v>1929</v>
      </c>
      <c r="B211" s="70">
        <v>7086</v>
      </c>
      <c r="C211" s="70">
        <v>8915.251701000001</v>
      </c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/>
      <c r="S211" s="70"/>
      <c r="T211" s="70"/>
      <c r="U211" s="70"/>
      <c r="V211" s="70"/>
      <c r="W211" s="70"/>
      <c r="X211" s="70">
        <v>7086</v>
      </c>
      <c r="Y211" s="70">
        <v>8915.251701000001</v>
      </c>
    </row>
    <row r="212" spans="1:25" x14ac:dyDescent="0.25">
      <c r="A212" s="72">
        <v>1944</v>
      </c>
      <c r="B212" s="70">
        <v>9300</v>
      </c>
      <c r="C212" s="70">
        <v>3854.5566390000004</v>
      </c>
      <c r="D212" s="70"/>
      <c r="E212" s="70"/>
      <c r="F212" s="70"/>
      <c r="G212" s="70"/>
      <c r="H212" s="70"/>
      <c r="I212" s="70"/>
      <c r="J212" s="70"/>
      <c r="K212" s="70"/>
      <c r="L212" s="70"/>
      <c r="M212" s="70"/>
      <c r="N212" s="70"/>
      <c r="O212" s="70"/>
      <c r="P212" s="70"/>
      <c r="Q212" s="70"/>
      <c r="R212" s="70"/>
      <c r="S212" s="70"/>
      <c r="T212" s="70"/>
      <c r="U212" s="70"/>
      <c r="V212" s="70"/>
      <c r="W212" s="70"/>
      <c r="X212" s="70">
        <v>9300</v>
      </c>
      <c r="Y212" s="70">
        <v>3854.5566390000004</v>
      </c>
    </row>
    <row r="213" spans="1:25" x14ac:dyDescent="0.25">
      <c r="A213" s="72">
        <v>1952</v>
      </c>
      <c r="B213" s="70">
        <v>6072</v>
      </c>
      <c r="C213" s="70">
        <v>752.346</v>
      </c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>
        <v>6072</v>
      </c>
      <c r="Y213" s="70">
        <v>752.346</v>
      </c>
    </row>
    <row r="214" spans="1:25" x14ac:dyDescent="0.25">
      <c r="A214" s="72">
        <v>1955</v>
      </c>
      <c r="B214" s="70"/>
      <c r="C214" s="70"/>
      <c r="D214" s="70"/>
      <c r="E214" s="70"/>
      <c r="F214" s="70">
        <v>19207</v>
      </c>
      <c r="G214" s="70">
        <v>26071.565187</v>
      </c>
      <c r="H214" s="70"/>
      <c r="I214" s="70"/>
      <c r="J214" s="70"/>
      <c r="K214" s="70"/>
      <c r="L214" s="70"/>
      <c r="M214" s="70"/>
      <c r="N214" s="70"/>
      <c r="O214" s="70"/>
      <c r="P214" s="70"/>
      <c r="Q214" s="70"/>
      <c r="R214" s="70"/>
      <c r="S214" s="70"/>
      <c r="T214" s="70"/>
      <c r="U214" s="70"/>
      <c r="V214" s="70"/>
      <c r="W214" s="70"/>
      <c r="X214" s="70">
        <v>19207</v>
      </c>
      <c r="Y214" s="70">
        <v>26071.565187</v>
      </c>
    </row>
    <row r="215" spans="1:25" x14ac:dyDescent="0.25">
      <c r="A215" s="72">
        <v>1962</v>
      </c>
      <c r="B215" s="70">
        <v>6585</v>
      </c>
      <c r="C215" s="70">
        <v>3251.2200910000001</v>
      </c>
      <c r="D215" s="70"/>
      <c r="E215" s="70"/>
      <c r="F215" s="70"/>
      <c r="G215" s="70"/>
      <c r="H215" s="70"/>
      <c r="I215" s="70"/>
      <c r="J215" s="70"/>
      <c r="K215" s="70"/>
      <c r="L215" s="70"/>
      <c r="M215" s="70"/>
      <c r="N215" s="70"/>
      <c r="O215" s="70"/>
      <c r="P215" s="70"/>
      <c r="Q215" s="70"/>
      <c r="R215" s="70"/>
      <c r="S215" s="70"/>
      <c r="T215" s="70"/>
      <c r="U215" s="70"/>
      <c r="V215" s="70"/>
      <c r="W215" s="70"/>
      <c r="X215" s="70">
        <v>6585</v>
      </c>
      <c r="Y215" s="70">
        <v>3251.2200910000001</v>
      </c>
    </row>
    <row r="216" spans="1:25" x14ac:dyDescent="0.25">
      <c r="A216" s="72">
        <v>1967</v>
      </c>
      <c r="B216" s="70">
        <v>3394</v>
      </c>
      <c r="C216" s="70">
        <v>1079.2138830000001</v>
      </c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  <c r="U216" s="70"/>
      <c r="V216" s="70"/>
      <c r="W216" s="70"/>
      <c r="X216" s="70">
        <v>3394</v>
      </c>
      <c r="Y216" s="70">
        <v>1079.2138830000001</v>
      </c>
    </row>
    <row r="217" spans="1:25" x14ac:dyDescent="0.25">
      <c r="A217" s="72">
        <v>2086</v>
      </c>
      <c r="B217" s="70">
        <v>7868</v>
      </c>
      <c r="C217" s="70">
        <v>8374.8576890000004</v>
      </c>
      <c r="D217" s="70"/>
      <c r="E217" s="70"/>
      <c r="F217" s="70"/>
      <c r="G217" s="70"/>
      <c r="H217" s="70"/>
      <c r="I217" s="70"/>
      <c r="J217" s="70"/>
      <c r="K217" s="70"/>
      <c r="L217" s="70"/>
      <c r="M217" s="70"/>
      <c r="N217" s="70"/>
      <c r="O217" s="70"/>
      <c r="P217" s="70"/>
      <c r="Q217" s="70"/>
      <c r="R217" s="70"/>
      <c r="S217" s="70"/>
      <c r="T217" s="70"/>
      <c r="U217" s="70"/>
      <c r="V217" s="70"/>
      <c r="W217" s="70"/>
      <c r="X217" s="70">
        <v>7868</v>
      </c>
      <c r="Y217" s="70">
        <v>8374.8576890000004</v>
      </c>
    </row>
    <row r="218" spans="1:25" x14ac:dyDescent="0.25">
      <c r="A218" s="72">
        <v>2114</v>
      </c>
      <c r="B218" s="70"/>
      <c r="C218" s="70"/>
      <c r="D218" s="70">
        <v>16600</v>
      </c>
      <c r="E218" s="70">
        <v>18010.702315999999</v>
      </c>
      <c r="F218" s="70"/>
      <c r="G218" s="70"/>
      <c r="H218" s="70"/>
      <c r="I218" s="70"/>
      <c r="J218" s="70"/>
      <c r="K218" s="70"/>
      <c r="L218" s="70"/>
      <c r="M218" s="70"/>
      <c r="N218" s="70"/>
      <c r="O218" s="70"/>
      <c r="P218" s="70"/>
      <c r="Q218" s="70"/>
      <c r="R218" s="70"/>
      <c r="S218" s="70"/>
      <c r="T218" s="70"/>
      <c r="U218" s="70"/>
      <c r="V218" s="70"/>
      <c r="W218" s="70"/>
      <c r="X218" s="70">
        <v>16600</v>
      </c>
      <c r="Y218" s="70">
        <v>18010.702315999999</v>
      </c>
    </row>
    <row r="219" spans="1:25" x14ac:dyDescent="0.25">
      <c r="A219" s="72">
        <v>2122</v>
      </c>
      <c r="B219" s="70">
        <v>5768</v>
      </c>
      <c r="C219" s="70">
        <v>3379.554611</v>
      </c>
      <c r="D219" s="70"/>
      <c r="E219" s="70"/>
      <c r="F219" s="70"/>
      <c r="G219" s="70"/>
      <c r="H219" s="70"/>
      <c r="I219" s="70"/>
      <c r="J219" s="70"/>
      <c r="K219" s="70"/>
      <c r="L219" s="70"/>
      <c r="M219" s="70"/>
      <c r="N219" s="70"/>
      <c r="O219" s="70"/>
      <c r="P219" s="70"/>
      <c r="Q219" s="70"/>
      <c r="R219" s="70"/>
      <c r="S219" s="70"/>
      <c r="T219" s="70"/>
      <c r="U219" s="70"/>
      <c r="V219" s="70"/>
      <c r="W219" s="70"/>
      <c r="X219" s="70">
        <v>5768</v>
      </c>
      <c r="Y219" s="70">
        <v>3379.554611</v>
      </c>
    </row>
    <row r="220" spans="1:25" x14ac:dyDescent="0.25">
      <c r="A220" s="72">
        <v>2127</v>
      </c>
      <c r="B220" s="70">
        <v>4647</v>
      </c>
      <c r="C220" s="70">
        <v>2447.7771439999997</v>
      </c>
      <c r="D220" s="70"/>
      <c r="E220" s="70"/>
      <c r="F220" s="70"/>
      <c r="G220" s="70"/>
      <c r="H220" s="70"/>
      <c r="I220" s="70"/>
      <c r="J220" s="70"/>
      <c r="K220" s="70"/>
      <c r="L220" s="70"/>
      <c r="M220" s="70"/>
      <c r="N220" s="70"/>
      <c r="O220" s="70"/>
      <c r="P220" s="70"/>
      <c r="Q220" s="70"/>
      <c r="R220" s="70"/>
      <c r="S220" s="70"/>
      <c r="T220" s="70"/>
      <c r="U220" s="70"/>
      <c r="V220" s="70"/>
      <c r="W220" s="70"/>
      <c r="X220" s="70">
        <v>4647</v>
      </c>
      <c r="Y220" s="70">
        <v>2447.7771439999997</v>
      </c>
    </row>
    <row r="221" spans="1:25" x14ac:dyDescent="0.25">
      <c r="A221" s="72">
        <v>2148</v>
      </c>
      <c r="B221" s="70"/>
      <c r="C221" s="70"/>
      <c r="D221" s="70">
        <v>18672</v>
      </c>
      <c r="E221" s="70">
        <v>11810.047875</v>
      </c>
      <c r="F221" s="70"/>
      <c r="G221" s="70"/>
      <c r="H221" s="70"/>
      <c r="I221" s="70"/>
      <c r="J221" s="70"/>
      <c r="K221" s="70"/>
      <c r="L221" s="70"/>
      <c r="M221" s="70"/>
      <c r="N221" s="70"/>
      <c r="O221" s="70"/>
      <c r="P221" s="70"/>
      <c r="Q221" s="70"/>
      <c r="R221" s="70"/>
      <c r="S221" s="70"/>
      <c r="T221" s="70"/>
      <c r="U221" s="70"/>
      <c r="V221" s="70"/>
      <c r="W221" s="70"/>
      <c r="X221" s="70">
        <v>18672</v>
      </c>
      <c r="Y221" s="70">
        <v>11810.047875</v>
      </c>
    </row>
    <row r="222" spans="1:25" x14ac:dyDescent="0.25">
      <c r="A222" s="72">
        <v>2157</v>
      </c>
      <c r="B222" s="70">
        <v>9798</v>
      </c>
      <c r="C222" s="70">
        <v>9185.0781439999992</v>
      </c>
      <c r="D222" s="70"/>
      <c r="E222" s="70"/>
      <c r="F222" s="70"/>
      <c r="G222" s="70"/>
      <c r="H222" s="70"/>
      <c r="I222" s="70"/>
      <c r="J222" s="70"/>
      <c r="K222" s="70"/>
      <c r="L222" s="70"/>
      <c r="M222" s="70"/>
      <c r="N222" s="70"/>
      <c r="O222" s="70"/>
      <c r="P222" s="70"/>
      <c r="Q222" s="70"/>
      <c r="R222" s="70"/>
      <c r="S222" s="70"/>
      <c r="T222" s="70"/>
      <c r="U222" s="70"/>
      <c r="V222" s="70"/>
      <c r="W222" s="70"/>
      <c r="X222" s="70">
        <v>9798</v>
      </c>
      <c r="Y222" s="70">
        <v>9185.0781439999992</v>
      </c>
    </row>
    <row r="223" spans="1:25" x14ac:dyDescent="0.25">
      <c r="A223" s="72">
        <v>2184</v>
      </c>
      <c r="B223" s="70">
        <v>11426</v>
      </c>
      <c r="C223" s="70">
        <v>5148.8395689999998</v>
      </c>
      <c r="D223" s="70"/>
      <c r="E223" s="70"/>
      <c r="F223" s="70"/>
      <c r="G223" s="70"/>
      <c r="H223" s="70"/>
      <c r="I223" s="70"/>
      <c r="J223" s="70"/>
      <c r="K223" s="70"/>
      <c r="L223" s="70"/>
      <c r="M223" s="70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>
        <v>11426</v>
      </c>
      <c r="Y223" s="70">
        <v>5148.8395689999998</v>
      </c>
    </row>
    <row r="224" spans="1:25" x14ac:dyDescent="0.25">
      <c r="A224" s="72">
        <v>2190</v>
      </c>
      <c r="B224" s="70"/>
      <c r="C224" s="70"/>
      <c r="D224" s="70">
        <v>15100</v>
      </c>
      <c r="E224" s="70">
        <v>12898.626252999999</v>
      </c>
      <c r="F224" s="70"/>
      <c r="G224" s="70"/>
      <c r="H224" s="70"/>
      <c r="I224" s="70"/>
      <c r="J224" s="70"/>
      <c r="K224" s="70"/>
      <c r="L224" s="70"/>
      <c r="M224" s="70"/>
      <c r="N224" s="70"/>
      <c r="O224" s="70"/>
      <c r="P224" s="70"/>
      <c r="Q224" s="70"/>
      <c r="R224" s="70"/>
      <c r="S224" s="70"/>
      <c r="T224" s="70"/>
      <c r="U224" s="70"/>
      <c r="V224" s="70"/>
      <c r="W224" s="70"/>
      <c r="X224" s="70">
        <v>15100</v>
      </c>
      <c r="Y224" s="70">
        <v>12898.626252999999</v>
      </c>
    </row>
    <row r="225" spans="1:25" x14ac:dyDescent="0.25">
      <c r="A225" s="72">
        <v>2192</v>
      </c>
      <c r="B225" s="70">
        <v>4000</v>
      </c>
      <c r="C225" s="70">
        <v>4038.742303</v>
      </c>
      <c r="D225" s="70"/>
      <c r="E225" s="70"/>
      <c r="F225" s="70"/>
      <c r="G225" s="70"/>
      <c r="H225" s="70"/>
      <c r="I225" s="70"/>
      <c r="J225" s="70"/>
      <c r="K225" s="70"/>
      <c r="L225" s="70"/>
      <c r="M225" s="70"/>
      <c r="N225" s="70"/>
      <c r="O225" s="70"/>
      <c r="P225" s="70"/>
      <c r="Q225" s="70"/>
      <c r="R225" s="70"/>
      <c r="S225" s="70"/>
      <c r="T225" s="70"/>
      <c r="U225" s="70"/>
      <c r="V225" s="70"/>
      <c r="W225" s="70"/>
      <c r="X225" s="70">
        <v>4000</v>
      </c>
      <c r="Y225" s="70">
        <v>4038.742303</v>
      </c>
    </row>
    <row r="226" spans="1:25" x14ac:dyDescent="0.25">
      <c r="A226" s="72">
        <v>2195</v>
      </c>
      <c r="B226" s="70">
        <v>4600</v>
      </c>
      <c r="C226" s="70">
        <v>4162.8627299999998</v>
      </c>
      <c r="D226" s="70"/>
      <c r="E226" s="70"/>
      <c r="F226" s="70"/>
      <c r="G226" s="70"/>
      <c r="H226" s="70"/>
      <c r="I226" s="70"/>
      <c r="J226" s="70"/>
      <c r="K226" s="70"/>
      <c r="L226" s="70"/>
      <c r="M226" s="70"/>
      <c r="N226" s="70"/>
      <c r="O226" s="70"/>
      <c r="P226" s="70"/>
      <c r="Q226" s="70"/>
      <c r="R226" s="70"/>
      <c r="S226" s="70"/>
      <c r="T226" s="70"/>
      <c r="U226" s="70"/>
      <c r="V226" s="70"/>
      <c r="W226" s="70"/>
      <c r="X226" s="70">
        <v>4600</v>
      </c>
      <c r="Y226" s="70">
        <v>4162.8627299999998</v>
      </c>
    </row>
    <row r="227" spans="1:25" x14ac:dyDescent="0.25">
      <c r="A227" s="72">
        <v>2206</v>
      </c>
      <c r="B227" s="70"/>
      <c r="C227" s="70"/>
      <c r="D227" s="70">
        <v>16554</v>
      </c>
      <c r="E227" s="70">
        <v>18186.606140999997</v>
      </c>
      <c r="F227" s="70"/>
      <c r="G227" s="70"/>
      <c r="H227" s="70"/>
      <c r="I227" s="70"/>
      <c r="J227" s="70"/>
      <c r="K227" s="70"/>
      <c r="L227" s="70"/>
      <c r="M227" s="70"/>
      <c r="N227" s="70"/>
      <c r="O227" s="70"/>
      <c r="P227" s="70"/>
      <c r="Q227" s="70"/>
      <c r="R227" s="70"/>
      <c r="S227" s="70"/>
      <c r="T227" s="70"/>
      <c r="U227" s="70"/>
      <c r="V227" s="70"/>
      <c r="W227" s="70"/>
      <c r="X227" s="70">
        <v>16554</v>
      </c>
      <c r="Y227" s="70">
        <v>18186.606140999997</v>
      </c>
    </row>
    <row r="228" spans="1:25" x14ac:dyDescent="0.25">
      <c r="A228" s="72">
        <v>2211</v>
      </c>
      <c r="B228" s="70">
        <v>2528</v>
      </c>
      <c r="C228" s="70">
        <v>4929.5774359999996</v>
      </c>
      <c r="D228" s="70"/>
      <c r="E228" s="70"/>
      <c r="F228" s="70"/>
      <c r="G228" s="70"/>
      <c r="H228" s="70"/>
      <c r="I228" s="70"/>
      <c r="J228" s="70"/>
      <c r="K228" s="70"/>
      <c r="L228" s="70"/>
      <c r="M228" s="70"/>
      <c r="N228" s="70"/>
      <c r="O228" s="70"/>
      <c r="P228" s="70"/>
      <c r="Q228" s="70"/>
      <c r="R228" s="70"/>
      <c r="S228" s="70"/>
      <c r="T228" s="70"/>
      <c r="U228" s="70"/>
      <c r="V228" s="70"/>
      <c r="W228" s="70"/>
      <c r="X228" s="70">
        <v>2528</v>
      </c>
      <c r="Y228" s="70">
        <v>4929.5774359999996</v>
      </c>
    </row>
    <row r="229" spans="1:25" x14ac:dyDescent="0.25">
      <c r="A229" s="72">
        <v>2218</v>
      </c>
      <c r="B229" s="70">
        <v>5881</v>
      </c>
      <c r="C229" s="70">
        <v>6250.1050340000002</v>
      </c>
      <c r="D229" s="70"/>
      <c r="E229" s="70"/>
      <c r="F229" s="70"/>
      <c r="G229" s="70"/>
      <c r="H229" s="70"/>
      <c r="I229" s="70"/>
      <c r="J229" s="70"/>
      <c r="K229" s="70"/>
      <c r="L229" s="70"/>
      <c r="M229" s="70"/>
      <c r="N229" s="70"/>
      <c r="O229" s="70"/>
      <c r="P229" s="70"/>
      <c r="Q229" s="70"/>
      <c r="R229" s="70"/>
      <c r="S229" s="70"/>
      <c r="T229" s="70"/>
      <c r="U229" s="70"/>
      <c r="V229" s="70"/>
      <c r="W229" s="70"/>
      <c r="X229" s="70">
        <v>5881</v>
      </c>
      <c r="Y229" s="70">
        <v>6250.1050340000002</v>
      </c>
    </row>
    <row r="230" spans="1:25" x14ac:dyDescent="0.25">
      <c r="A230" s="72">
        <v>2290</v>
      </c>
      <c r="B230" s="70">
        <v>4447</v>
      </c>
      <c r="C230" s="70">
        <v>5444.8613740000001</v>
      </c>
      <c r="D230" s="70"/>
      <c r="E230" s="70"/>
      <c r="F230" s="70"/>
      <c r="G230" s="70"/>
      <c r="H230" s="70"/>
      <c r="I230" s="70"/>
      <c r="J230" s="70"/>
      <c r="K230" s="70"/>
      <c r="L230" s="70"/>
      <c r="M230" s="70"/>
      <c r="N230" s="70"/>
      <c r="O230" s="70"/>
      <c r="P230" s="70"/>
      <c r="Q230" s="70"/>
      <c r="R230" s="70"/>
      <c r="S230" s="70"/>
      <c r="T230" s="70"/>
      <c r="U230" s="70"/>
      <c r="V230" s="70"/>
      <c r="W230" s="70"/>
      <c r="X230" s="70">
        <v>4447</v>
      </c>
      <c r="Y230" s="70">
        <v>5444.8613740000001</v>
      </c>
    </row>
    <row r="231" spans="1:25" x14ac:dyDescent="0.25">
      <c r="A231" s="72">
        <v>2304</v>
      </c>
      <c r="B231" s="70">
        <v>1350</v>
      </c>
      <c r="C231" s="70">
        <v>5638.5874059999996</v>
      </c>
      <c r="D231" s="70"/>
      <c r="E231" s="70"/>
      <c r="F231" s="70"/>
      <c r="G231" s="70"/>
      <c r="H231" s="70"/>
      <c r="I231" s="70"/>
      <c r="J231" s="70"/>
      <c r="K231" s="70"/>
      <c r="L231" s="70"/>
      <c r="M231" s="70"/>
      <c r="N231" s="70"/>
      <c r="O231" s="70"/>
      <c r="P231" s="70"/>
      <c r="Q231" s="70"/>
      <c r="R231" s="70"/>
      <c r="S231" s="70"/>
      <c r="T231" s="70"/>
      <c r="U231" s="70"/>
      <c r="V231" s="70"/>
      <c r="W231" s="70"/>
      <c r="X231" s="70">
        <v>1350</v>
      </c>
      <c r="Y231" s="70">
        <v>5638.5874059999996</v>
      </c>
    </row>
    <row r="232" spans="1:25" x14ac:dyDescent="0.25">
      <c r="A232" s="72">
        <v>2342</v>
      </c>
      <c r="B232" s="70"/>
      <c r="C232" s="70"/>
      <c r="D232" s="70">
        <v>17552</v>
      </c>
      <c r="E232" s="70">
        <v>16090.156875999999</v>
      </c>
      <c r="F232" s="70"/>
      <c r="G232" s="70"/>
      <c r="H232" s="70"/>
      <c r="I232" s="70"/>
      <c r="J232" s="70"/>
      <c r="K232" s="70"/>
      <c r="L232" s="70"/>
      <c r="M232" s="70"/>
      <c r="N232" s="70"/>
      <c r="O232" s="70"/>
      <c r="P232" s="70"/>
      <c r="Q232" s="70"/>
      <c r="R232" s="70"/>
      <c r="S232" s="70"/>
      <c r="T232" s="70"/>
      <c r="U232" s="70"/>
      <c r="V232" s="70"/>
      <c r="W232" s="70"/>
      <c r="X232" s="70">
        <v>17552</v>
      </c>
      <c r="Y232" s="70">
        <v>16090.156875999999</v>
      </c>
    </row>
    <row r="233" spans="1:25" x14ac:dyDescent="0.25">
      <c r="A233" s="72">
        <v>2350</v>
      </c>
      <c r="B233" s="70">
        <v>6341</v>
      </c>
      <c r="C233" s="70">
        <v>7226.5637220000008</v>
      </c>
      <c r="D233" s="70"/>
      <c r="E233" s="70"/>
      <c r="F233" s="70"/>
      <c r="G233" s="70"/>
      <c r="H233" s="70"/>
      <c r="I233" s="70"/>
      <c r="J233" s="70"/>
      <c r="K233" s="70"/>
      <c r="L233" s="70"/>
      <c r="M233" s="70"/>
      <c r="N233" s="70"/>
      <c r="O233" s="70"/>
      <c r="P233" s="70"/>
      <c r="Q233" s="70"/>
      <c r="R233" s="70"/>
      <c r="S233" s="70"/>
      <c r="T233" s="70"/>
      <c r="U233" s="70"/>
      <c r="V233" s="70"/>
      <c r="W233" s="70"/>
      <c r="X233" s="70">
        <v>6341</v>
      </c>
      <c r="Y233" s="70">
        <v>7226.5637220000008</v>
      </c>
    </row>
    <row r="234" spans="1:25" x14ac:dyDescent="0.25">
      <c r="A234" s="72">
        <v>2364</v>
      </c>
      <c r="B234" s="70"/>
      <c r="C234" s="70"/>
      <c r="D234" s="70">
        <v>5602</v>
      </c>
      <c r="E234" s="70">
        <v>10928.767078000001</v>
      </c>
      <c r="F234" s="70"/>
      <c r="G234" s="70"/>
      <c r="H234" s="70"/>
      <c r="I234" s="70"/>
      <c r="J234" s="70"/>
      <c r="K234" s="70"/>
      <c r="L234" s="70"/>
      <c r="M234" s="70"/>
      <c r="N234" s="70"/>
      <c r="O234" s="70"/>
      <c r="P234" s="70"/>
      <c r="Q234" s="70"/>
      <c r="R234" s="70"/>
      <c r="S234" s="70"/>
      <c r="T234" s="70"/>
      <c r="U234" s="70"/>
      <c r="V234" s="70"/>
      <c r="W234" s="70"/>
      <c r="X234" s="70">
        <v>5602</v>
      </c>
      <c r="Y234" s="70">
        <v>10928.767078000001</v>
      </c>
    </row>
    <row r="235" spans="1:25" x14ac:dyDescent="0.25">
      <c r="A235" s="72">
        <v>2395</v>
      </c>
      <c r="B235" s="70">
        <v>6200</v>
      </c>
      <c r="C235" s="70">
        <v>2218.5713599999999</v>
      </c>
      <c r="D235" s="70"/>
      <c r="E235" s="70"/>
      <c r="F235" s="70"/>
      <c r="G235" s="70"/>
      <c r="H235" s="70"/>
      <c r="I235" s="70"/>
      <c r="J235" s="70"/>
      <c r="K235" s="70"/>
      <c r="L235" s="70"/>
      <c r="M235" s="70"/>
      <c r="N235" s="70"/>
      <c r="O235" s="70"/>
      <c r="P235" s="70"/>
      <c r="Q235" s="70"/>
      <c r="R235" s="70"/>
      <c r="S235" s="70"/>
      <c r="T235" s="70"/>
      <c r="U235" s="70"/>
      <c r="V235" s="70"/>
      <c r="W235" s="70"/>
      <c r="X235" s="70">
        <v>6200</v>
      </c>
      <c r="Y235" s="70">
        <v>2218.5713599999999</v>
      </c>
    </row>
    <row r="236" spans="1:25" x14ac:dyDescent="0.25">
      <c r="A236" s="72">
        <v>2415</v>
      </c>
      <c r="B236" s="70"/>
      <c r="C236" s="70"/>
      <c r="D236" s="70">
        <v>10200</v>
      </c>
      <c r="E236" s="70">
        <v>12747.586051</v>
      </c>
      <c r="F236" s="70"/>
      <c r="G236" s="70"/>
      <c r="H236" s="70"/>
      <c r="I236" s="70"/>
      <c r="J236" s="70"/>
      <c r="K236" s="70"/>
      <c r="L236" s="70"/>
      <c r="M236" s="70"/>
      <c r="N236" s="70"/>
      <c r="O236" s="70"/>
      <c r="P236" s="70"/>
      <c r="Q236" s="70"/>
      <c r="R236" s="70"/>
      <c r="S236" s="70"/>
      <c r="T236" s="70"/>
      <c r="U236" s="70"/>
      <c r="V236" s="70"/>
      <c r="W236" s="70"/>
      <c r="X236" s="70">
        <v>10200</v>
      </c>
      <c r="Y236" s="70">
        <v>12747.586051</v>
      </c>
    </row>
    <row r="237" spans="1:25" x14ac:dyDescent="0.25">
      <c r="A237" s="72">
        <v>2426</v>
      </c>
      <c r="B237" s="70"/>
      <c r="C237" s="70"/>
      <c r="D237" s="70"/>
      <c r="E237" s="70"/>
      <c r="F237" s="70">
        <v>24300</v>
      </c>
      <c r="G237" s="70">
        <v>21047.135710999999</v>
      </c>
      <c r="H237" s="70"/>
      <c r="I237" s="70"/>
      <c r="J237" s="70"/>
      <c r="K237" s="70"/>
      <c r="L237" s="70"/>
      <c r="M237" s="70"/>
      <c r="N237" s="70"/>
      <c r="O237" s="70"/>
      <c r="P237" s="70"/>
      <c r="Q237" s="70"/>
      <c r="R237" s="70"/>
      <c r="S237" s="70"/>
      <c r="T237" s="70"/>
      <c r="U237" s="70"/>
      <c r="V237" s="70"/>
      <c r="W237" s="70"/>
      <c r="X237" s="70">
        <v>24300</v>
      </c>
      <c r="Y237" s="70">
        <v>21047.135710999999</v>
      </c>
    </row>
    <row r="238" spans="1:25" x14ac:dyDescent="0.25">
      <c r="A238" s="72">
        <v>2427</v>
      </c>
      <c r="B238" s="70"/>
      <c r="C238" s="70"/>
      <c r="D238" s="70">
        <v>22900</v>
      </c>
      <c r="E238" s="70">
        <v>17477.893631999999</v>
      </c>
      <c r="F238" s="70"/>
      <c r="G238" s="70"/>
      <c r="H238" s="70"/>
      <c r="I238" s="70"/>
      <c r="J238" s="70"/>
      <c r="K238" s="70"/>
      <c r="L238" s="70"/>
      <c r="M238" s="70"/>
      <c r="N238" s="70"/>
      <c r="O238" s="70"/>
      <c r="P238" s="70"/>
      <c r="Q238" s="70"/>
      <c r="R238" s="70"/>
      <c r="S238" s="70"/>
      <c r="T238" s="70"/>
      <c r="U238" s="70"/>
      <c r="V238" s="70"/>
      <c r="W238" s="70"/>
      <c r="X238" s="70">
        <v>22900</v>
      </c>
      <c r="Y238" s="70">
        <v>17477.893631999999</v>
      </c>
    </row>
    <row r="239" spans="1:25" x14ac:dyDescent="0.25">
      <c r="A239" s="72">
        <v>2454</v>
      </c>
      <c r="B239" s="70">
        <v>5700</v>
      </c>
      <c r="C239" s="70">
        <v>6451.9628009999997</v>
      </c>
      <c r="D239" s="70"/>
      <c r="E239" s="70"/>
      <c r="F239" s="70"/>
      <c r="G239" s="70"/>
      <c r="H239" s="70"/>
      <c r="I239" s="70"/>
      <c r="J239" s="70"/>
      <c r="K239" s="70"/>
      <c r="L239" s="70"/>
      <c r="M239" s="70"/>
      <c r="N239" s="70"/>
      <c r="O239" s="70"/>
      <c r="P239" s="70"/>
      <c r="Q239" s="70"/>
      <c r="R239" s="70"/>
      <c r="S239" s="70"/>
      <c r="T239" s="70"/>
      <c r="U239" s="70"/>
      <c r="V239" s="70"/>
      <c r="W239" s="70"/>
      <c r="X239" s="70">
        <v>5700</v>
      </c>
      <c r="Y239" s="70">
        <v>6451.9628009999997</v>
      </c>
    </row>
    <row r="240" spans="1:25" x14ac:dyDescent="0.25">
      <c r="A240" s="72">
        <v>2460</v>
      </c>
      <c r="B240" s="70"/>
      <c r="C240" s="70"/>
      <c r="D240" s="70">
        <v>9800</v>
      </c>
      <c r="E240" s="70">
        <v>10139.728697999999</v>
      </c>
      <c r="F240" s="70"/>
      <c r="G240" s="70"/>
      <c r="H240" s="70"/>
      <c r="I240" s="70"/>
      <c r="J240" s="70"/>
      <c r="K240" s="70"/>
      <c r="L240" s="70"/>
      <c r="M240" s="70"/>
      <c r="N240" s="70"/>
      <c r="O240" s="70"/>
      <c r="P240" s="70"/>
      <c r="Q240" s="70"/>
      <c r="R240" s="70"/>
      <c r="S240" s="70"/>
      <c r="T240" s="70"/>
      <c r="U240" s="70"/>
      <c r="V240" s="70"/>
      <c r="W240" s="70"/>
      <c r="X240" s="70">
        <v>9800</v>
      </c>
      <c r="Y240" s="70">
        <v>10139.728697999999</v>
      </c>
    </row>
    <row r="241" spans="1:25" x14ac:dyDescent="0.25">
      <c r="A241" s="72">
        <v>2464</v>
      </c>
      <c r="B241" s="70"/>
      <c r="C241" s="70"/>
      <c r="D241" s="70">
        <v>13988</v>
      </c>
      <c r="E241" s="70">
        <v>15501.567490000001</v>
      </c>
      <c r="F241" s="70"/>
      <c r="G241" s="70"/>
      <c r="H241" s="70"/>
      <c r="I241" s="70"/>
      <c r="J241" s="70"/>
      <c r="K241" s="70"/>
      <c r="L241" s="70"/>
      <c r="M241" s="70"/>
      <c r="N241" s="70"/>
      <c r="O241" s="70"/>
      <c r="P241" s="70"/>
      <c r="Q241" s="70"/>
      <c r="R241" s="70"/>
      <c r="S241" s="70"/>
      <c r="T241" s="70"/>
      <c r="U241" s="70"/>
      <c r="V241" s="70"/>
      <c r="W241" s="70"/>
      <c r="X241" s="70">
        <v>13988</v>
      </c>
      <c r="Y241" s="70">
        <v>15501.567490000001</v>
      </c>
    </row>
    <row r="242" spans="1:25" x14ac:dyDescent="0.25">
      <c r="A242" s="72">
        <v>2471</v>
      </c>
      <c r="B242" s="70"/>
      <c r="C242" s="70"/>
      <c r="D242" s="70">
        <v>19800</v>
      </c>
      <c r="E242" s="70">
        <v>12254.071594999999</v>
      </c>
      <c r="F242" s="70"/>
      <c r="G242" s="70"/>
      <c r="H242" s="70"/>
      <c r="I242" s="70"/>
      <c r="J242" s="70"/>
      <c r="K242" s="70"/>
      <c r="L242" s="70"/>
      <c r="M242" s="70"/>
      <c r="N242" s="70"/>
      <c r="O242" s="70"/>
      <c r="P242" s="70"/>
      <c r="Q242" s="70"/>
      <c r="R242" s="70"/>
      <c r="S242" s="70"/>
      <c r="T242" s="70"/>
      <c r="U242" s="70"/>
      <c r="V242" s="70"/>
      <c r="W242" s="70"/>
      <c r="X242" s="70">
        <v>19800</v>
      </c>
      <c r="Y242" s="70">
        <v>12254.071594999999</v>
      </c>
    </row>
    <row r="243" spans="1:25" x14ac:dyDescent="0.25">
      <c r="A243" s="72">
        <v>2476</v>
      </c>
      <c r="B243" s="70">
        <v>3036</v>
      </c>
      <c r="C243" s="70">
        <v>3178.735565</v>
      </c>
      <c r="D243" s="70"/>
      <c r="E243" s="70"/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/>
      <c r="S243" s="70"/>
      <c r="T243" s="70"/>
      <c r="U243" s="70"/>
      <c r="V243" s="70"/>
      <c r="W243" s="70"/>
      <c r="X243" s="70">
        <v>3036</v>
      </c>
      <c r="Y243" s="70">
        <v>3178.735565</v>
      </c>
    </row>
    <row r="244" spans="1:25" x14ac:dyDescent="0.25">
      <c r="A244" s="72">
        <v>2482</v>
      </c>
      <c r="B244" s="70"/>
      <c r="C244" s="70"/>
      <c r="D244" s="70">
        <v>11800</v>
      </c>
      <c r="E244" s="70">
        <v>14609.464113</v>
      </c>
      <c r="F244" s="70"/>
      <c r="G244" s="70"/>
      <c r="H244" s="70"/>
      <c r="I244" s="70"/>
      <c r="J244" s="70"/>
      <c r="K244" s="70"/>
      <c r="L244" s="70"/>
      <c r="M244" s="70"/>
      <c r="N244" s="70"/>
      <c r="O244" s="70"/>
      <c r="P244" s="70"/>
      <c r="Q244" s="70"/>
      <c r="R244" s="70"/>
      <c r="S244" s="70"/>
      <c r="T244" s="70"/>
      <c r="U244" s="70"/>
      <c r="V244" s="70"/>
      <c r="W244" s="70"/>
      <c r="X244" s="70">
        <v>11800</v>
      </c>
      <c r="Y244" s="70">
        <v>14609.464113</v>
      </c>
    </row>
    <row r="245" spans="1:25" x14ac:dyDescent="0.25">
      <c r="A245" s="72">
        <v>2487</v>
      </c>
      <c r="B245" s="70">
        <v>9800</v>
      </c>
      <c r="C245" s="70">
        <v>8090.6528630000003</v>
      </c>
      <c r="D245" s="70"/>
      <c r="E245" s="70"/>
      <c r="F245" s="70"/>
      <c r="G245" s="70"/>
      <c r="H245" s="70"/>
      <c r="I245" s="70"/>
      <c r="J245" s="70"/>
      <c r="K245" s="70"/>
      <c r="L245" s="70"/>
      <c r="M245" s="70"/>
      <c r="N245" s="70"/>
      <c r="O245" s="70"/>
      <c r="P245" s="70"/>
      <c r="Q245" s="70"/>
      <c r="R245" s="70"/>
      <c r="S245" s="70"/>
      <c r="T245" s="70"/>
      <c r="U245" s="70"/>
      <c r="V245" s="70"/>
      <c r="W245" s="70"/>
      <c r="X245" s="70">
        <v>9800</v>
      </c>
      <c r="Y245" s="70">
        <v>8090.6528630000003</v>
      </c>
    </row>
    <row r="246" spans="1:25" x14ac:dyDescent="0.25">
      <c r="A246" s="72">
        <v>2496</v>
      </c>
      <c r="B246" s="70"/>
      <c r="C246" s="70"/>
      <c r="D246" s="70"/>
      <c r="E246" s="70"/>
      <c r="F246" s="70">
        <v>22500</v>
      </c>
      <c r="G246" s="70">
        <v>21113.910508000001</v>
      </c>
      <c r="H246" s="70"/>
      <c r="I246" s="70"/>
      <c r="J246" s="70"/>
      <c r="K246" s="70"/>
      <c r="L246" s="70"/>
      <c r="M246" s="70"/>
      <c r="N246" s="70"/>
      <c r="O246" s="70"/>
      <c r="P246" s="70"/>
      <c r="Q246" s="70"/>
      <c r="R246" s="70"/>
      <c r="S246" s="70"/>
      <c r="T246" s="70"/>
      <c r="U246" s="70"/>
      <c r="V246" s="70"/>
      <c r="W246" s="70"/>
      <c r="X246" s="70">
        <v>22500</v>
      </c>
      <c r="Y246" s="70">
        <v>21113.910508000001</v>
      </c>
    </row>
    <row r="247" spans="1:25" x14ac:dyDescent="0.25">
      <c r="A247" s="72">
        <v>2497</v>
      </c>
      <c r="B247" s="70"/>
      <c r="C247" s="70"/>
      <c r="D247" s="70">
        <v>16900</v>
      </c>
      <c r="E247" s="70">
        <v>14516.066161000001</v>
      </c>
      <c r="F247" s="70"/>
      <c r="G247" s="70"/>
      <c r="H247" s="70"/>
      <c r="I247" s="70"/>
      <c r="J247" s="70"/>
      <c r="K247" s="70"/>
      <c r="L247" s="70"/>
      <c r="M247" s="70"/>
      <c r="N247" s="70"/>
      <c r="O247" s="70"/>
      <c r="P247" s="70"/>
      <c r="Q247" s="70"/>
      <c r="R247" s="70"/>
      <c r="S247" s="70"/>
      <c r="T247" s="70"/>
      <c r="U247" s="70"/>
      <c r="V247" s="70"/>
      <c r="W247" s="70"/>
      <c r="X247" s="70">
        <v>16900</v>
      </c>
      <c r="Y247" s="70">
        <v>14516.066161000001</v>
      </c>
    </row>
    <row r="248" spans="1:25" x14ac:dyDescent="0.25">
      <c r="A248" s="72">
        <v>2500</v>
      </c>
      <c r="B248" s="70">
        <v>6385</v>
      </c>
      <c r="C248" s="70">
        <v>8952.6835339999998</v>
      </c>
      <c r="D248" s="70"/>
      <c r="E248" s="70"/>
      <c r="F248" s="70"/>
      <c r="G248" s="70"/>
      <c r="H248" s="70"/>
      <c r="I248" s="70"/>
      <c r="J248" s="70"/>
      <c r="K248" s="70"/>
      <c r="L248" s="70"/>
      <c r="M248" s="70"/>
      <c r="N248" s="70"/>
      <c r="O248" s="70"/>
      <c r="P248" s="70"/>
      <c r="Q248" s="70"/>
      <c r="R248" s="70"/>
      <c r="S248" s="70"/>
      <c r="T248" s="70"/>
      <c r="U248" s="70"/>
      <c r="V248" s="70"/>
      <c r="W248" s="70"/>
      <c r="X248" s="70">
        <v>6385</v>
      </c>
      <c r="Y248" s="70">
        <v>8952.6835339999998</v>
      </c>
    </row>
    <row r="249" spans="1:25" x14ac:dyDescent="0.25">
      <c r="A249" s="72">
        <v>2538</v>
      </c>
      <c r="B249" s="70">
        <v>6900</v>
      </c>
      <c r="C249" s="70">
        <v>4965.8895949999996</v>
      </c>
      <c r="D249" s="70"/>
      <c r="E249" s="70"/>
      <c r="F249" s="70"/>
      <c r="G249" s="70"/>
      <c r="H249" s="70"/>
      <c r="I249" s="70"/>
      <c r="J249" s="70"/>
      <c r="K249" s="70"/>
      <c r="L249" s="70"/>
      <c r="M249" s="70"/>
      <c r="N249" s="70"/>
      <c r="O249" s="70"/>
      <c r="P249" s="70"/>
      <c r="Q249" s="70"/>
      <c r="R249" s="70"/>
      <c r="S249" s="70"/>
      <c r="T249" s="70"/>
      <c r="U249" s="70"/>
      <c r="V249" s="70"/>
      <c r="W249" s="70"/>
      <c r="X249" s="70">
        <v>6900</v>
      </c>
      <c r="Y249" s="70">
        <v>4965.8895949999996</v>
      </c>
    </row>
    <row r="250" spans="1:25" x14ac:dyDescent="0.25">
      <c r="A250" s="72">
        <v>2546</v>
      </c>
      <c r="B250" s="70"/>
      <c r="C250" s="70"/>
      <c r="D250" s="70">
        <v>19800</v>
      </c>
      <c r="E250" s="70">
        <v>18111.793609</v>
      </c>
      <c r="F250" s="70"/>
      <c r="G250" s="70"/>
      <c r="H250" s="70"/>
      <c r="I250" s="70"/>
      <c r="J250" s="70"/>
      <c r="K250" s="70"/>
      <c r="L250" s="70"/>
      <c r="M250" s="70"/>
      <c r="N250" s="70"/>
      <c r="O250" s="70"/>
      <c r="P250" s="70"/>
      <c r="Q250" s="70"/>
      <c r="R250" s="70"/>
      <c r="S250" s="70"/>
      <c r="T250" s="70"/>
      <c r="U250" s="70"/>
      <c r="V250" s="70"/>
      <c r="W250" s="70"/>
      <c r="X250" s="70">
        <v>19800</v>
      </c>
      <c r="Y250" s="70">
        <v>18111.793609</v>
      </c>
    </row>
    <row r="251" spans="1:25" x14ac:dyDescent="0.25">
      <c r="A251" s="72">
        <v>2577</v>
      </c>
      <c r="B251" s="70">
        <v>10255</v>
      </c>
      <c r="C251" s="70">
        <v>9453.0946960000001</v>
      </c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0"/>
      <c r="Q251" s="70"/>
      <c r="R251" s="70"/>
      <c r="S251" s="70"/>
      <c r="T251" s="70"/>
      <c r="U251" s="70"/>
      <c r="V251" s="70"/>
      <c r="W251" s="70"/>
      <c r="X251" s="70">
        <v>10255</v>
      </c>
      <c r="Y251" s="70">
        <v>9453.0946960000001</v>
      </c>
    </row>
    <row r="252" spans="1:25" x14ac:dyDescent="0.25">
      <c r="A252" s="72">
        <v>2578</v>
      </c>
      <c r="B252" s="70">
        <v>8196</v>
      </c>
      <c r="C252" s="70">
        <v>8360.7384039999997</v>
      </c>
      <c r="D252" s="70"/>
      <c r="E252" s="70"/>
      <c r="F252" s="70"/>
      <c r="G252" s="70"/>
      <c r="H252" s="70"/>
      <c r="I252" s="70"/>
      <c r="J252" s="70"/>
      <c r="K252" s="70"/>
      <c r="L252" s="70"/>
      <c r="M252" s="70"/>
      <c r="N252" s="70"/>
      <c r="O252" s="70"/>
      <c r="P252" s="70"/>
      <c r="Q252" s="70"/>
      <c r="R252" s="70"/>
      <c r="S252" s="70"/>
      <c r="T252" s="70"/>
      <c r="U252" s="70"/>
      <c r="V252" s="70"/>
      <c r="W252" s="70"/>
      <c r="X252" s="70">
        <v>8196</v>
      </c>
      <c r="Y252" s="70">
        <v>8360.7384039999997</v>
      </c>
    </row>
    <row r="253" spans="1:25" x14ac:dyDescent="0.25">
      <c r="A253" s="72">
        <v>2580</v>
      </c>
      <c r="B253" s="70"/>
      <c r="C253" s="70"/>
      <c r="D253" s="70">
        <v>6560</v>
      </c>
      <c r="E253" s="70">
        <v>19374.951475999998</v>
      </c>
      <c r="F253" s="70"/>
      <c r="G253" s="70"/>
      <c r="H253" s="70"/>
      <c r="I253" s="70"/>
      <c r="J253" s="70"/>
      <c r="K253" s="70"/>
      <c r="L253" s="70"/>
      <c r="M253" s="70"/>
      <c r="N253" s="70"/>
      <c r="O253" s="70"/>
      <c r="P253" s="70"/>
      <c r="Q253" s="70"/>
      <c r="R253" s="70"/>
      <c r="S253" s="70"/>
      <c r="T253" s="70"/>
      <c r="U253" s="70"/>
      <c r="V253" s="70"/>
      <c r="W253" s="70"/>
      <c r="X253" s="70">
        <v>6560</v>
      </c>
      <c r="Y253" s="70">
        <v>19374.951475999998</v>
      </c>
    </row>
    <row r="254" spans="1:25" x14ac:dyDescent="0.25">
      <c r="A254" s="72">
        <v>2600</v>
      </c>
      <c r="B254" s="70"/>
      <c r="C254" s="70"/>
      <c r="D254" s="70">
        <v>9851</v>
      </c>
      <c r="E254" s="70">
        <v>10974.60852</v>
      </c>
      <c r="F254" s="70"/>
      <c r="G254" s="70"/>
      <c r="H254" s="70"/>
      <c r="I254" s="70"/>
      <c r="J254" s="70"/>
      <c r="K254" s="70"/>
      <c r="L254" s="70"/>
      <c r="M254" s="70"/>
      <c r="N254" s="70"/>
      <c r="O254" s="70"/>
      <c r="P254" s="70"/>
      <c r="Q254" s="70"/>
      <c r="R254" s="70"/>
      <c r="S254" s="70"/>
      <c r="T254" s="70"/>
      <c r="U254" s="70"/>
      <c r="V254" s="70"/>
      <c r="W254" s="70"/>
      <c r="X254" s="70">
        <v>9851</v>
      </c>
      <c r="Y254" s="70">
        <v>10974.60852</v>
      </c>
    </row>
    <row r="255" spans="1:25" x14ac:dyDescent="0.25">
      <c r="A255" s="72">
        <v>2610</v>
      </c>
      <c r="B255" s="70">
        <v>15800</v>
      </c>
      <c r="C255" s="70">
        <v>4836.4126830000005</v>
      </c>
      <c r="D255" s="70"/>
      <c r="E255" s="70"/>
      <c r="F255" s="70"/>
      <c r="G255" s="70"/>
      <c r="H255" s="70"/>
      <c r="I255" s="70"/>
      <c r="J255" s="70"/>
      <c r="K255" s="70"/>
      <c r="L255" s="70"/>
      <c r="M255" s="70"/>
      <c r="N255" s="70"/>
      <c r="O255" s="70"/>
      <c r="P255" s="70"/>
      <c r="Q255" s="70"/>
      <c r="R255" s="70"/>
      <c r="S255" s="70"/>
      <c r="T255" s="70"/>
      <c r="U255" s="70"/>
      <c r="V255" s="70"/>
      <c r="W255" s="70"/>
      <c r="X255" s="70">
        <v>15800</v>
      </c>
      <c r="Y255" s="70">
        <v>4836.4126830000005</v>
      </c>
    </row>
    <row r="256" spans="1:25" x14ac:dyDescent="0.25">
      <c r="A256" s="72">
        <v>2611</v>
      </c>
      <c r="B256" s="70">
        <v>6602</v>
      </c>
      <c r="C256" s="70">
        <v>5663.251816</v>
      </c>
      <c r="D256" s="70"/>
      <c r="E256" s="70"/>
      <c r="F256" s="70"/>
      <c r="G256" s="70"/>
      <c r="H256" s="70"/>
      <c r="I256" s="70"/>
      <c r="J256" s="70"/>
      <c r="K256" s="70"/>
      <c r="L256" s="70"/>
      <c r="M256" s="70"/>
      <c r="N256" s="70"/>
      <c r="O256" s="70"/>
      <c r="P256" s="70"/>
      <c r="Q256" s="70"/>
      <c r="R256" s="70"/>
      <c r="S256" s="70"/>
      <c r="T256" s="70"/>
      <c r="U256" s="70"/>
      <c r="V256" s="70"/>
      <c r="W256" s="70"/>
      <c r="X256" s="70">
        <v>6602</v>
      </c>
      <c r="Y256" s="70">
        <v>5663.251816</v>
      </c>
    </row>
    <row r="257" spans="1:25" x14ac:dyDescent="0.25">
      <c r="A257" s="72">
        <v>2621</v>
      </c>
      <c r="B257" s="70">
        <v>10265</v>
      </c>
      <c r="C257" s="70">
        <v>8529.0604860000003</v>
      </c>
      <c r="D257" s="70"/>
      <c r="E257" s="70"/>
      <c r="F257" s="70"/>
      <c r="G257" s="70"/>
      <c r="H257" s="70"/>
      <c r="I257" s="70"/>
      <c r="J257" s="70"/>
      <c r="K257" s="70"/>
      <c r="L257" s="70"/>
      <c r="M257" s="70"/>
      <c r="N257" s="70"/>
      <c r="O257" s="70"/>
      <c r="P257" s="70"/>
      <c r="Q257" s="70"/>
      <c r="R257" s="70"/>
      <c r="S257" s="70"/>
      <c r="T257" s="70"/>
      <c r="U257" s="70"/>
      <c r="V257" s="70"/>
      <c r="W257" s="70"/>
      <c r="X257" s="70">
        <v>10265</v>
      </c>
      <c r="Y257" s="70">
        <v>8529.0604860000003</v>
      </c>
    </row>
    <row r="258" spans="1:25" x14ac:dyDescent="0.25">
      <c r="A258" s="72">
        <v>2629</v>
      </c>
      <c r="B258" s="70"/>
      <c r="C258" s="70"/>
      <c r="D258" s="70">
        <v>5859</v>
      </c>
      <c r="E258" s="70">
        <v>10192.378234</v>
      </c>
      <c r="F258" s="70"/>
      <c r="G258" s="70"/>
      <c r="H258" s="70"/>
      <c r="I258" s="70"/>
      <c r="J258" s="70"/>
      <c r="K258" s="70"/>
      <c r="L258" s="70"/>
      <c r="M258" s="70"/>
      <c r="N258" s="70"/>
      <c r="O258" s="70"/>
      <c r="P258" s="70"/>
      <c r="Q258" s="70"/>
      <c r="R258" s="70"/>
      <c r="S258" s="70"/>
      <c r="T258" s="70"/>
      <c r="U258" s="70"/>
      <c r="V258" s="70"/>
      <c r="W258" s="70"/>
      <c r="X258" s="70">
        <v>5859</v>
      </c>
      <c r="Y258" s="70">
        <v>10192.378234</v>
      </c>
    </row>
    <row r="259" spans="1:25" x14ac:dyDescent="0.25">
      <c r="A259" s="72">
        <v>2639</v>
      </c>
      <c r="B259" s="70">
        <v>6458</v>
      </c>
      <c r="C259" s="70">
        <v>7161.9486390000002</v>
      </c>
      <c r="D259" s="70"/>
      <c r="E259" s="70"/>
      <c r="F259" s="70"/>
      <c r="G259" s="70"/>
      <c r="H259" s="70"/>
      <c r="I259" s="70"/>
      <c r="J259" s="70"/>
      <c r="K259" s="70"/>
      <c r="L259" s="70"/>
      <c r="M259" s="70"/>
      <c r="N259" s="70"/>
      <c r="O259" s="70"/>
      <c r="P259" s="70"/>
      <c r="Q259" s="70"/>
      <c r="R259" s="70"/>
      <c r="S259" s="70"/>
      <c r="T259" s="70"/>
      <c r="U259" s="70"/>
      <c r="V259" s="70"/>
      <c r="W259" s="70"/>
      <c r="X259" s="70">
        <v>6458</v>
      </c>
      <c r="Y259" s="70">
        <v>7161.9486390000002</v>
      </c>
    </row>
    <row r="260" spans="1:25" x14ac:dyDescent="0.25">
      <c r="A260" s="72">
        <v>2677</v>
      </c>
      <c r="B260" s="70">
        <v>3900</v>
      </c>
      <c r="C260" s="70">
        <v>4935.4543329999997</v>
      </c>
      <c r="D260" s="70"/>
      <c r="E260" s="70"/>
      <c r="F260" s="70"/>
      <c r="G260" s="70"/>
      <c r="H260" s="70"/>
      <c r="I260" s="70"/>
      <c r="J260" s="70"/>
      <c r="K260" s="70"/>
      <c r="L260" s="70"/>
      <c r="M260" s="70"/>
      <c r="N260" s="70"/>
      <c r="O260" s="70"/>
      <c r="P260" s="70"/>
      <c r="Q260" s="70"/>
      <c r="R260" s="70"/>
      <c r="S260" s="70"/>
      <c r="T260" s="70"/>
      <c r="U260" s="70"/>
      <c r="V260" s="70"/>
      <c r="W260" s="70"/>
      <c r="X260" s="70">
        <v>3900</v>
      </c>
      <c r="Y260" s="70">
        <v>4935.4543329999997</v>
      </c>
    </row>
    <row r="261" spans="1:25" x14ac:dyDescent="0.25">
      <c r="A261" s="72">
        <v>2720</v>
      </c>
      <c r="B261" s="70">
        <v>10000</v>
      </c>
      <c r="C261" s="70">
        <v>4749.9575729999997</v>
      </c>
      <c r="D261" s="70"/>
      <c r="E261" s="70"/>
      <c r="F261" s="70"/>
      <c r="G261" s="70"/>
      <c r="H261" s="70"/>
      <c r="I261" s="70"/>
      <c r="J261" s="70"/>
      <c r="K261" s="70"/>
      <c r="L261" s="70"/>
      <c r="M261" s="70"/>
      <c r="N261" s="70"/>
      <c r="O261" s="70"/>
      <c r="P261" s="70"/>
      <c r="Q261" s="70"/>
      <c r="R261" s="70"/>
      <c r="S261" s="70"/>
      <c r="T261" s="70"/>
      <c r="U261" s="70"/>
      <c r="V261" s="70"/>
      <c r="W261" s="70"/>
      <c r="X261" s="70">
        <v>10000</v>
      </c>
      <c r="Y261" s="70">
        <v>4749.9575729999997</v>
      </c>
    </row>
    <row r="262" spans="1:25" x14ac:dyDescent="0.25">
      <c r="A262" s="72">
        <v>2721</v>
      </c>
      <c r="B262" s="70">
        <v>7755</v>
      </c>
      <c r="C262" s="70">
        <v>5712.0602410000001</v>
      </c>
      <c r="D262" s="70"/>
      <c r="E262" s="70"/>
      <c r="F262" s="70"/>
      <c r="G262" s="70"/>
      <c r="H262" s="70"/>
      <c r="I262" s="70"/>
      <c r="J262" s="70"/>
      <c r="K262" s="70"/>
      <c r="L262" s="70"/>
      <c r="M262" s="70"/>
      <c r="N262" s="70"/>
      <c r="O262" s="70"/>
      <c r="P262" s="70"/>
      <c r="Q262" s="70"/>
      <c r="R262" s="70"/>
      <c r="S262" s="70"/>
      <c r="T262" s="70"/>
      <c r="U262" s="70"/>
      <c r="V262" s="70"/>
      <c r="W262" s="70"/>
      <c r="X262" s="70">
        <v>7755</v>
      </c>
      <c r="Y262" s="70">
        <v>5712.0602410000001</v>
      </c>
    </row>
    <row r="263" spans="1:25" x14ac:dyDescent="0.25">
      <c r="A263" s="72">
        <v>2734</v>
      </c>
      <c r="B263" s="70">
        <v>6656</v>
      </c>
      <c r="C263" s="70">
        <v>5500.0285800000001</v>
      </c>
      <c r="D263" s="70"/>
      <c r="E263" s="70"/>
      <c r="F263" s="70"/>
      <c r="G263" s="70"/>
      <c r="H263" s="70"/>
      <c r="I263" s="70"/>
      <c r="J263" s="70"/>
      <c r="K263" s="70"/>
      <c r="L263" s="70"/>
      <c r="M263" s="70"/>
      <c r="N263" s="70"/>
      <c r="O263" s="70"/>
      <c r="P263" s="70"/>
      <c r="Q263" s="70"/>
      <c r="R263" s="70"/>
      <c r="S263" s="70"/>
      <c r="T263" s="70"/>
      <c r="U263" s="70"/>
      <c r="V263" s="70"/>
      <c r="W263" s="70"/>
      <c r="X263" s="70">
        <v>6656</v>
      </c>
      <c r="Y263" s="70">
        <v>5500.0285800000001</v>
      </c>
    </row>
    <row r="264" spans="1:25" x14ac:dyDescent="0.25">
      <c r="A264" s="72">
        <v>2739</v>
      </c>
      <c r="B264" s="70"/>
      <c r="C264" s="70"/>
      <c r="D264" s="70">
        <v>8479</v>
      </c>
      <c r="E264" s="70">
        <v>11586.742125999999</v>
      </c>
      <c r="F264" s="70"/>
      <c r="G264" s="70"/>
      <c r="H264" s="70"/>
      <c r="I264" s="70"/>
      <c r="J264" s="70"/>
      <c r="K264" s="70"/>
      <c r="L264" s="70"/>
      <c r="M264" s="70"/>
      <c r="N264" s="70"/>
      <c r="O264" s="70"/>
      <c r="P264" s="70"/>
      <c r="Q264" s="70"/>
      <c r="R264" s="70"/>
      <c r="S264" s="70"/>
      <c r="T264" s="70"/>
      <c r="U264" s="70"/>
      <c r="V264" s="70"/>
      <c r="W264" s="70"/>
      <c r="X264" s="70">
        <v>8479</v>
      </c>
      <c r="Y264" s="70">
        <v>11586.742125999999</v>
      </c>
    </row>
    <row r="265" spans="1:25" x14ac:dyDescent="0.25">
      <c r="A265" s="72">
        <v>2742</v>
      </c>
      <c r="B265" s="70">
        <v>8082</v>
      </c>
      <c r="C265" s="70">
        <v>7627.0831900000003</v>
      </c>
      <c r="D265" s="70"/>
      <c r="E265" s="70"/>
      <c r="F265" s="70"/>
      <c r="G265" s="70"/>
      <c r="H265" s="70"/>
      <c r="I265" s="70"/>
      <c r="J265" s="70"/>
      <c r="K265" s="70"/>
      <c r="L265" s="70"/>
      <c r="M265" s="70"/>
      <c r="N265" s="70"/>
      <c r="O265" s="70"/>
      <c r="P265" s="70"/>
      <c r="Q265" s="70"/>
      <c r="R265" s="70"/>
      <c r="S265" s="70"/>
      <c r="T265" s="70"/>
      <c r="U265" s="70"/>
      <c r="V265" s="70"/>
      <c r="W265" s="70"/>
      <c r="X265" s="70">
        <v>8082</v>
      </c>
      <c r="Y265" s="70">
        <v>7627.0831900000003</v>
      </c>
    </row>
    <row r="266" spans="1:25" x14ac:dyDescent="0.25">
      <c r="A266" s="72">
        <v>2751</v>
      </c>
      <c r="B266" s="70">
        <v>11636</v>
      </c>
      <c r="C266" s="70">
        <v>9212.0864250000013</v>
      </c>
      <c r="D266" s="70"/>
      <c r="E266" s="70"/>
      <c r="F266" s="70"/>
      <c r="G266" s="70"/>
      <c r="H266" s="70"/>
      <c r="I266" s="70"/>
      <c r="J266" s="70"/>
      <c r="K266" s="70"/>
      <c r="L266" s="70"/>
      <c r="M266" s="70"/>
      <c r="N266" s="70"/>
      <c r="O266" s="70"/>
      <c r="P266" s="70"/>
      <c r="Q266" s="70"/>
      <c r="R266" s="70"/>
      <c r="S266" s="70"/>
      <c r="T266" s="70"/>
      <c r="U266" s="70"/>
      <c r="V266" s="70"/>
      <c r="W266" s="70"/>
      <c r="X266" s="70">
        <v>11636</v>
      </c>
      <c r="Y266" s="70">
        <v>9212.0864250000013</v>
      </c>
    </row>
    <row r="267" spans="1:25" x14ac:dyDescent="0.25">
      <c r="A267" s="72">
        <v>2773</v>
      </c>
      <c r="B267" s="70"/>
      <c r="C267" s="70"/>
      <c r="D267" s="70"/>
      <c r="E267" s="70"/>
      <c r="F267" s="70">
        <v>30000</v>
      </c>
      <c r="G267" s="70">
        <v>27740.868499999997</v>
      </c>
      <c r="H267" s="70"/>
      <c r="I267" s="70"/>
      <c r="J267" s="70"/>
      <c r="K267" s="70"/>
      <c r="L267" s="70"/>
      <c r="M267" s="70"/>
      <c r="N267" s="70"/>
      <c r="O267" s="70"/>
      <c r="P267" s="70"/>
      <c r="Q267" s="70"/>
      <c r="R267" s="70"/>
      <c r="S267" s="70"/>
      <c r="T267" s="70"/>
      <c r="U267" s="70"/>
      <c r="V267" s="70"/>
      <c r="W267" s="70"/>
      <c r="X267" s="70">
        <v>30000</v>
      </c>
      <c r="Y267" s="70">
        <v>27740.868499999997</v>
      </c>
    </row>
    <row r="268" spans="1:25" x14ac:dyDescent="0.25">
      <c r="A268" s="72">
        <v>2776</v>
      </c>
      <c r="B268" s="70"/>
      <c r="C268" s="70"/>
      <c r="D268" s="70">
        <v>12000</v>
      </c>
      <c r="E268" s="70">
        <v>17786.740135999997</v>
      </c>
      <c r="F268" s="70"/>
      <c r="G268" s="70"/>
      <c r="H268" s="70"/>
      <c r="I268" s="70"/>
      <c r="J268" s="70"/>
      <c r="K268" s="70"/>
      <c r="L268" s="70"/>
      <c r="M268" s="70"/>
      <c r="N268" s="70"/>
      <c r="O268" s="70"/>
      <c r="P268" s="70"/>
      <c r="Q268" s="70"/>
      <c r="R268" s="70"/>
      <c r="S268" s="70"/>
      <c r="T268" s="70"/>
      <c r="U268" s="70"/>
      <c r="V268" s="70"/>
      <c r="W268" s="70"/>
      <c r="X268" s="70">
        <v>12000</v>
      </c>
      <c r="Y268" s="70">
        <v>17786.740135999997</v>
      </c>
    </row>
    <row r="269" spans="1:25" x14ac:dyDescent="0.25">
      <c r="A269" s="72">
        <v>2779</v>
      </c>
      <c r="B269" s="70"/>
      <c r="C269" s="70"/>
      <c r="D269" s="70">
        <v>21000</v>
      </c>
      <c r="E269" s="70">
        <v>13592.759590999998</v>
      </c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/>
      <c r="S269" s="70"/>
      <c r="T269" s="70"/>
      <c r="U269" s="70"/>
      <c r="V269" s="70"/>
      <c r="W269" s="70"/>
      <c r="X269" s="70">
        <v>21000</v>
      </c>
      <c r="Y269" s="70">
        <v>13592.759590999998</v>
      </c>
    </row>
    <row r="270" spans="1:25" x14ac:dyDescent="0.25">
      <c r="A270" s="72">
        <v>2780</v>
      </c>
      <c r="B270" s="70">
        <v>15400</v>
      </c>
      <c r="C270" s="70">
        <v>9246.0061319999986</v>
      </c>
      <c r="D270" s="70"/>
      <c r="E270" s="70"/>
      <c r="F270" s="70"/>
      <c r="G270" s="70"/>
      <c r="H270" s="70"/>
      <c r="I270" s="70"/>
      <c r="J270" s="70"/>
      <c r="K270" s="70"/>
      <c r="L270" s="70"/>
      <c r="M270" s="70"/>
      <c r="N270" s="70"/>
      <c r="O270" s="70"/>
      <c r="P270" s="70"/>
      <c r="Q270" s="70"/>
      <c r="R270" s="70"/>
      <c r="S270" s="70"/>
      <c r="T270" s="70"/>
      <c r="U270" s="70"/>
      <c r="V270" s="70"/>
      <c r="W270" s="70"/>
      <c r="X270" s="70">
        <v>15400</v>
      </c>
      <c r="Y270" s="70">
        <v>9246.0061319999986</v>
      </c>
    </row>
    <row r="271" spans="1:25" x14ac:dyDescent="0.25">
      <c r="A271" s="72">
        <v>2783</v>
      </c>
      <c r="B271" s="70">
        <v>5079</v>
      </c>
      <c r="C271" s="70">
        <v>6213.3496319999995</v>
      </c>
      <c r="D271" s="70"/>
      <c r="E271" s="70"/>
      <c r="F271" s="70"/>
      <c r="G271" s="70"/>
      <c r="H271" s="70"/>
      <c r="I271" s="70"/>
      <c r="J271" s="70"/>
      <c r="K271" s="70"/>
      <c r="L271" s="70"/>
      <c r="M271" s="70"/>
      <c r="N271" s="70"/>
      <c r="O271" s="70"/>
      <c r="P271" s="70"/>
      <c r="Q271" s="70"/>
      <c r="R271" s="70"/>
      <c r="S271" s="70"/>
      <c r="T271" s="70"/>
      <c r="U271" s="70"/>
      <c r="V271" s="70"/>
      <c r="W271" s="70"/>
      <c r="X271" s="70">
        <v>5079</v>
      </c>
      <c r="Y271" s="70">
        <v>6213.3496319999995</v>
      </c>
    </row>
    <row r="272" spans="1:25" x14ac:dyDescent="0.25">
      <c r="A272" s="72">
        <v>2785</v>
      </c>
      <c r="B272" s="70"/>
      <c r="C272" s="70"/>
      <c r="D272" s="70"/>
      <c r="E272" s="70"/>
      <c r="F272" s="70">
        <v>18324</v>
      </c>
      <c r="G272" s="70">
        <v>20361.404350999997</v>
      </c>
      <c r="H272" s="70"/>
      <c r="I272" s="70"/>
      <c r="J272" s="70"/>
      <c r="K272" s="70"/>
      <c r="L272" s="70"/>
      <c r="M272" s="70"/>
      <c r="N272" s="70"/>
      <c r="O272" s="70"/>
      <c r="P272" s="70"/>
      <c r="Q272" s="70"/>
      <c r="R272" s="70"/>
      <c r="S272" s="70"/>
      <c r="T272" s="70"/>
      <c r="U272" s="70"/>
      <c r="V272" s="70"/>
      <c r="W272" s="70"/>
      <c r="X272" s="70">
        <v>18324</v>
      </c>
      <c r="Y272" s="70">
        <v>20361.404350999997</v>
      </c>
    </row>
    <row r="273" spans="1:25" x14ac:dyDescent="0.25">
      <c r="A273" s="72">
        <v>2796</v>
      </c>
      <c r="B273" s="70"/>
      <c r="C273" s="70"/>
      <c r="D273" s="70"/>
      <c r="E273" s="70"/>
      <c r="F273" s="70">
        <v>25500</v>
      </c>
      <c r="G273" s="70">
        <v>21184.153051000001</v>
      </c>
      <c r="H273" s="70"/>
      <c r="I273" s="70"/>
      <c r="J273" s="70"/>
      <c r="K273" s="70"/>
      <c r="L273" s="70"/>
      <c r="M273" s="70"/>
      <c r="N273" s="70"/>
      <c r="O273" s="70"/>
      <c r="P273" s="70"/>
      <c r="Q273" s="70"/>
      <c r="R273" s="70"/>
      <c r="S273" s="70"/>
      <c r="T273" s="70"/>
      <c r="U273" s="70"/>
      <c r="V273" s="70"/>
      <c r="W273" s="70"/>
      <c r="X273" s="70">
        <v>25500</v>
      </c>
      <c r="Y273" s="70">
        <v>21184.153051000001</v>
      </c>
    </row>
    <row r="274" spans="1:25" x14ac:dyDescent="0.25">
      <c r="A274" s="72">
        <v>2801</v>
      </c>
      <c r="B274" s="70"/>
      <c r="C274" s="70"/>
      <c r="D274" s="70">
        <v>7486</v>
      </c>
      <c r="E274" s="70">
        <v>11613.140259</v>
      </c>
      <c r="F274" s="70"/>
      <c r="G274" s="70"/>
      <c r="H274" s="70"/>
      <c r="I274" s="70"/>
      <c r="J274" s="70"/>
      <c r="K274" s="70"/>
      <c r="L274" s="70"/>
      <c r="M274" s="70"/>
      <c r="N274" s="70"/>
      <c r="O274" s="70"/>
      <c r="P274" s="70"/>
      <c r="Q274" s="70"/>
      <c r="R274" s="70"/>
      <c r="S274" s="70"/>
      <c r="T274" s="70"/>
      <c r="U274" s="70"/>
      <c r="V274" s="70"/>
      <c r="W274" s="70"/>
      <c r="X274" s="70">
        <v>7486</v>
      </c>
      <c r="Y274" s="70">
        <v>11613.140259</v>
      </c>
    </row>
    <row r="275" spans="1:25" x14ac:dyDescent="0.25">
      <c r="A275" s="72">
        <v>2810</v>
      </c>
      <c r="B275" s="70">
        <v>7958</v>
      </c>
      <c r="C275" s="70">
        <v>7807.9310000000005</v>
      </c>
      <c r="D275" s="70"/>
      <c r="E275" s="70"/>
      <c r="F275" s="70"/>
      <c r="G275" s="70"/>
      <c r="H275" s="70"/>
      <c r="I275" s="70"/>
      <c r="J275" s="70"/>
      <c r="K275" s="70"/>
      <c r="L275" s="70"/>
      <c r="M275" s="70"/>
      <c r="N275" s="70"/>
      <c r="O275" s="70"/>
      <c r="P275" s="70"/>
      <c r="Q275" s="70"/>
      <c r="R275" s="70"/>
      <c r="S275" s="70"/>
      <c r="T275" s="70"/>
      <c r="U275" s="70"/>
      <c r="V275" s="70"/>
      <c r="W275" s="70"/>
      <c r="X275" s="70">
        <v>7958</v>
      </c>
      <c r="Y275" s="70">
        <v>7807.9310000000005</v>
      </c>
    </row>
    <row r="276" spans="1:25" x14ac:dyDescent="0.25">
      <c r="A276" s="72">
        <v>2812</v>
      </c>
      <c r="B276" s="70"/>
      <c r="C276" s="70"/>
      <c r="D276" s="70">
        <v>6258</v>
      </c>
      <c r="E276" s="70">
        <v>12104.570748</v>
      </c>
      <c r="F276" s="70"/>
      <c r="G276" s="70"/>
      <c r="H276" s="70"/>
      <c r="I276" s="70"/>
      <c r="J276" s="70"/>
      <c r="K276" s="70"/>
      <c r="L276" s="70"/>
      <c r="M276" s="70"/>
      <c r="N276" s="70"/>
      <c r="O276" s="70"/>
      <c r="P276" s="70"/>
      <c r="Q276" s="70"/>
      <c r="R276" s="70"/>
      <c r="S276" s="70"/>
      <c r="T276" s="70"/>
      <c r="U276" s="70"/>
      <c r="V276" s="70"/>
      <c r="W276" s="70"/>
      <c r="X276" s="70">
        <v>6258</v>
      </c>
      <c r="Y276" s="70">
        <v>12104.570748</v>
      </c>
    </row>
    <row r="277" spans="1:25" x14ac:dyDescent="0.25">
      <c r="A277" s="72">
        <v>2833</v>
      </c>
      <c r="B277" s="70"/>
      <c r="C277" s="70"/>
      <c r="D277" s="70">
        <v>18633</v>
      </c>
      <c r="E277" s="70">
        <v>14477.498564</v>
      </c>
      <c r="F277" s="70"/>
      <c r="G277" s="70"/>
      <c r="H277" s="70"/>
      <c r="I277" s="70"/>
      <c r="J277" s="70"/>
      <c r="K277" s="70"/>
      <c r="L277" s="70"/>
      <c r="M277" s="70"/>
      <c r="N277" s="70"/>
      <c r="O277" s="70"/>
      <c r="P277" s="70"/>
      <c r="Q277" s="70"/>
      <c r="R277" s="70"/>
      <c r="S277" s="70"/>
      <c r="T277" s="70"/>
      <c r="U277" s="70"/>
      <c r="V277" s="70"/>
      <c r="W277" s="70"/>
      <c r="X277" s="70">
        <v>18633</v>
      </c>
      <c r="Y277" s="70">
        <v>14477.498564</v>
      </c>
    </row>
    <row r="278" spans="1:25" x14ac:dyDescent="0.25">
      <c r="A278" s="72">
        <v>2846</v>
      </c>
      <c r="B278" s="70"/>
      <c r="C278" s="70"/>
      <c r="D278" s="70">
        <v>17500</v>
      </c>
      <c r="E278" s="70">
        <v>15034.530899000001</v>
      </c>
      <c r="F278" s="70"/>
      <c r="G278" s="70"/>
      <c r="H278" s="70"/>
      <c r="I278" s="70"/>
      <c r="J278" s="70"/>
      <c r="K278" s="70"/>
      <c r="L278" s="70"/>
      <c r="M278" s="70"/>
      <c r="N278" s="70"/>
      <c r="O278" s="70"/>
      <c r="P278" s="70"/>
      <c r="Q278" s="70"/>
      <c r="R278" s="70"/>
      <c r="S278" s="70"/>
      <c r="T278" s="70"/>
      <c r="U278" s="70"/>
      <c r="V278" s="70"/>
      <c r="W278" s="70"/>
      <c r="X278" s="70">
        <v>17500</v>
      </c>
      <c r="Y278" s="70">
        <v>15034.530899000001</v>
      </c>
    </row>
    <row r="279" spans="1:25" x14ac:dyDescent="0.25">
      <c r="A279" s="72">
        <v>2850</v>
      </c>
      <c r="B279" s="70"/>
      <c r="C279" s="70"/>
      <c r="D279" s="70">
        <v>22800</v>
      </c>
      <c r="E279" s="70">
        <v>13973.22496</v>
      </c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70"/>
      <c r="R279" s="70"/>
      <c r="S279" s="70"/>
      <c r="T279" s="70"/>
      <c r="U279" s="70"/>
      <c r="V279" s="70"/>
      <c r="W279" s="70"/>
      <c r="X279" s="70">
        <v>22800</v>
      </c>
      <c r="Y279" s="70">
        <v>13973.22496</v>
      </c>
    </row>
    <row r="280" spans="1:25" x14ac:dyDescent="0.25">
      <c r="A280" s="72">
        <v>2851</v>
      </c>
      <c r="B280" s="70">
        <v>6300</v>
      </c>
      <c r="C280" s="70">
        <v>7822.3372070000005</v>
      </c>
      <c r="D280" s="70"/>
      <c r="E280" s="70"/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  <c r="Q280" s="70"/>
      <c r="R280" s="70"/>
      <c r="S280" s="70"/>
      <c r="T280" s="70"/>
      <c r="U280" s="70"/>
      <c r="V280" s="70"/>
      <c r="W280" s="70"/>
      <c r="X280" s="70">
        <v>6300</v>
      </c>
      <c r="Y280" s="70">
        <v>7822.3372070000005</v>
      </c>
    </row>
    <row r="281" spans="1:25" x14ac:dyDescent="0.25">
      <c r="A281" s="72">
        <v>2865</v>
      </c>
      <c r="B281" s="70"/>
      <c r="C281" s="70"/>
      <c r="D281" s="70">
        <v>14100</v>
      </c>
      <c r="E281" s="70">
        <v>10695.874</v>
      </c>
      <c r="F281" s="70"/>
      <c r="G281" s="70"/>
      <c r="H281" s="70"/>
      <c r="I281" s="70"/>
      <c r="J281" s="70"/>
      <c r="K281" s="70"/>
      <c r="L281" s="70"/>
      <c r="M281" s="70"/>
      <c r="N281" s="70"/>
      <c r="O281" s="70"/>
      <c r="P281" s="70"/>
      <c r="Q281" s="70"/>
      <c r="R281" s="70"/>
      <c r="S281" s="70"/>
      <c r="T281" s="70"/>
      <c r="U281" s="70"/>
      <c r="V281" s="70"/>
      <c r="W281" s="70"/>
      <c r="X281" s="70">
        <v>14100</v>
      </c>
      <c r="Y281" s="70">
        <v>10695.874</v>
      </c>
    </row>
    <row r="282" spans="1:25" x14ac:dyDescent="0.25">
      <c r="A282" s="72">
        <v>2866</v>
      </c>
      <c r="B282" s="70"/>
      <c r="C282" s="70"/>
      <c r="D282" s="70">
        <v>16100</v>
      </c>
      <c r="E282" s="70">
        <v>11036.063622</v>
      </c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70"/>
      <c r="R282" s="70"/>
      <c r="S282" s="70"/>
      <c r="T282" s="70"/>
      <c r="U282" s="70"/>
      <c r="V282" s="70"/>
      <c r="W282" s="70"/>
      <c r="X282" s="70">
        <v>16100</v>
      </c>
      <c r="Y282" s="70">
        <v>11036.063622</v>
      </c>
    </row>
    <row r="283" spans="1:25" x14ac:dyDescent="0.25">
      <c r="A283" s="72">
        <v>2871</v>
      </c>
      <c r="B283" s="70">
        <v>4874</v>
      </c>
      <c r="C283" s="70">
        <v>3626.7605120000003</v>
      </c>
      <c r="D283" s="70"/>
      <c r="E283" s="70"/>
      <c r="F283" s="70"/>
      <c r="G283" s="70"/>
      <c r="H283" s="70"/>
      <c r="I283" s="70"/>
      <c r="J283" s="70"/>
      <c r="K283" s="70"/>
      <c r="L283" s="70"/>
      <c r="M283" s="70"/>
      <c r="N283" s="70"/>
      <c r="O283" s="70"/>
      <c r="P283" s="70"/>
      <c r="Q283" s="70"/>
      <c r="R283" s="70"/>
      <c r="S283" s="70"/>
      <c r="T283" s="70"/>
      <c r="U283" s="70"/>
      <c r="V283" s="70"/>
      <c r="W283" s="70"/>
      <c r="X283" s="70">
        <v>4874</v>
      </c>
      <c r="Y283" s="70">
        <v>3626.7605120000003</v>
      </c>
    </row>
    <row r="284" spans="1:25" x14ac:dyDescent="0.25">
      <c r="A284" s="72">
        <v>2899</v>
      </c>
      <c r="B284" s="70"/>
      <c r="C284" s="70"/>
      <c r="D284" s="70">
        <v>9912</v>
      </c>
      <c r="E284" s="70">
        <v>10491.628185</v>
      </c>
      <c r="F284" s="70"/>
      <c r="G284" s="70"/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/>
      <c r="S284" s="70"/>
      <c r="T284" s="70"/>
      <c r="U284" s="70"/>
      <c r="V284" s="70"/>
      <c r="W284" s="70"/>
      <c r="X284" s="70">
        <v>9912</v>
      </c>
      <c r="Y284" s="70">
        <v>10491.628185</v>
      </c>
    </row>
    <row r="285" spans="1:25" x14ac:dyDescent="0.25">
      <c r="A285" s="72">
        <v>2932</v>
      </c>
      <c r="B285" s="70"/>
      <c r="C285" s="70"/>
      <c r="D285" s="70">
        <v>10469</v>
      </c>
      <c r="E285" s="70">
        <v>16084.023979</v>
      </c>
      <c r="F285" s="70"/>
      <c r="G285" s="70"/>
      <c r="H285" s="70"/>
      <c r="I285" s="70"/>
      <c r="J285" s="70"/>
      <c r="K285" s="70"/>
      <c r="L285" s="70"/>
      <c r="M285" s="70"/>
      <c r="N285" s="70"/>
      <c r="O285" s="70"/>
      <c r="P285" s="70"/>
      <c r="Q285" s="70"/>
      <c r="R285" s="70"/>
      <c r="S285" s="70"/>
      <c r="T285" s="70"/>
      <c r="U285" s="70"/>
      <c r="V285" s="70"/>
      <c r="W285" s="70"/>
      <c r="X285" s="70">
        <v>10469</v>
      </c>
      <c r="Y285" s="70">
        <v>16084.023979</v>
      </c>
    </row>
    <row r="286" spans="1:25" x14ac:dyDescent="0.25">
      <c r="A286" s="72">
        <v>2958</v>
      </c>
      <c r="B286" s="70">
        <v>7382</v>
      </c>
      <c r="C286" s="70">
        <v>7877.2212839999993</v>
      </c>
      <c r="D286" s="70"/>
      <c r="E286" s="70"/>
      <c r="F286" s="70"/>
      <c r="G286" s="70"/>
      <c r="H286" s="70"/>
      <c r="I286" s="70"/>
      <c r="J286" s="70"/>
      <c r="K286" s="70"/>
      <c r="L286" s="70"/>
      <c r="M286" s="70"/>
      <c r="N286" s="70"/>
      <c r="O286" s="70"/>
      <c r="P286" s="70"/>
      <c r="Q286" s="70"/>
      <c r="R286" s="70"/>
      <c r="S286" s="70"/>
      <c r="T286" s="70"/>
      <c r="U286" s="70"/>
      <c r="V286" s="70"/>
      <c r="W286" s="70"/>
      <c r="X286" s="70">
        <v>7382</v>
      </c>
      <c r="Y286" s="70">
        <v>7877.2212839999993</v>
      </c>
    </row>
    <row r="287" spans="1:25" x14ac:dyDescent="0.25">
      <c r="A287" s="72">
        <v>2962</v>
      </c>
      <c r="B287" s="70">
        <v>5985</v>
      </c>
      <c r="C287" s="70">
        <v>9687.1801110000015</v>
      </c>
      <c r="D287" s="70"/>
      <c r="E287" s="70"/>
      <c r="F287" s="70"/>
      <c r="G287" s="70"/>
      <c r="H287" s="70"/>
      <c r="I287" s="70"/>
      <c r="J287" s="70"/>
      <c r="K287" s="70"/>
      <c r="L287" s="70"/>
      <c r="M287" s="70"/>
      <c r="N287" s="70"/>
      <c r="O287" s="70"/>
      <c r="P287" s="70"/>
      <c r="Q287" s="70"/>
      <c r="R287" s="70"/>
      <c r="S287" s="70"/>
      <c r="T287" s="70"/>
      <c r="U287" s="70"/>
      <c r="V287" s="70"/>
      <c r="W287" s="70"/>
      <c r="X287" s="70">
        <v>5985</v>
      </c>
      <c r="Y287" s="70">
        <v>9687.1801110000015</v>
      </c>
    </row>
    <row r="288" spans="1:25" x14ac:dyDescent="0.25">
      <c r="A288" s="72">
        <v>2978</v>
      </c>
      <c r="B288" s="70">
        <v>9133</v>
      </c>
      <c r="C288" s="70">
        <v>6922.6074399999998</v>
      </c>
      <c r="D288" s="70"/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70"/>
      <c r="R288" s="70"/>
      <c r="S288" s="70"/>
      <c r="T288" s="70"/>
      <c r="U288" s="70"/>
      <c r="V288" s="70"/>
      <c r="W288" s="70"/>
      <c r="X288" s="70">
        <v>9133</v>
      </c>
      <c r="Y288" s="70">
        <v>6922.6074399999998</v>
      </c>
    </row>
    <row r="289" spans="1:25" x14ac:dyDescent="0.25">
      <c r="A289" s="72">
        <v>2999</v>
      </c>
      <c r="B289" s="70"/>
      <c r="C289" s="70"/>
      <c r="D289" s="70"/>
      <c r="E289" s="70"/>
      <c r="F289" s="70">
        <v>26816</v>
      </c>
      <c r="G289" s="70">
        <v>20018.682785999998</v>
      </c>
      <c r="H289" s="70"/>
      <c r="I289" s="70"/>
      <c r="J289" s="70"/>
      <c r="K289" s="70"/>
      <c r="L289" s="70"/>
      <c r="M289" s="70"/>
      <c r="N289" s="70"/>
      <c r="O289" s="70"/>
      <c r="P289" s="70"/>
      <c r="Q289" s="70"/>
      <c r="R289" s="70"/>
      <c r="S289" s="70"/>
      <c r="T289" s="70"/>
      <c r="U289" s="70"/>
      <c r="V289" s="70"/>
      <c r="W289" s="70"/>
      <c r="X289" s="70">
        <v>26816</v>
      </c>
      <c r="Y289" s="70">
        <v>20018.682785999998</v>
      </c>
    </row>
    <row r="290" spans="1:25" x14ac:dyDescent="0.25">
      <c r="A290" s="72">
        <v>3037</v>
      </c>
      <c r="B290" s="70"/>
      <c r="C290" s="70"/>
      <c r="D290" s="70">
        <v>23500</v>
      </c>
      <c r="E290" s="70">
        <v>15987.088179999999</v>
      </c>
      <c r="F290" s="70"/>
      <c r="G290" s="70"/>
      <c r="H290" s="70"/>
      <c r="I290" s="70"/>
      <c r="J290" s="70"/>
      <c r="K290" s="70"/>
      <c r="L290" s="70"/>
      <c r="M290" s="70"/>
      <c r="N290" s="70"/>
      <c r="O290" s="70"/>
      <c r="P290" s="70"/>
      <c r="Q290" s="70"/>
      <c r="R290" s="70"/>
      <c r="S290" s="70"/>
      <c r="T290" s="70"/>
      <c r="U290" s="70"/>
      <c r="V290" s="70"/>
      <c r="W290" s="70"/>
      <c r="X290" s="70">
        <v>23500</v>
      </c>
      <c r="Y290" s="70">
        <v>15987.088179999999</v>
      </c>
    </row>
    <row r="291" spans="1:25" x14ac:dyDescent="0.25">
      <c r="A291" s="72">
        <v>3071</v>
      </c>
      <c r="B291" s="70">
        <v>4800</v>
      </c>
      <c r="C291" s="70">
        <v>4837.3182529999995</v>
      </c>
      <c r="D291" s="70"/>
      <c r="E291" s="70"/>
      <c r="F291" s="70"/>
      <c r="G291" s="70"/>
      <c r="H291" s="70"/>
      <c r="I291" s="70"/>
      <c r="J291" s="70"/>
      <c r="K291" s="70"/>
      <c r="L291" s="70"/>
      <c r="M291" s="70"/>
      <c r="N291" s="70"/>
      <c r="O291" s="70"/>
      <c r="P291" s="70"/>
      <c r="Q291" s="70"/>
      <c r="R291" s="70"/>
      <c r="S291" s="70"/>
      <c r="T291" s="70"/>
      <c r="U291" s="70"/>
      <c r="V291" s="70"/>
      <c r="W291" s="70"/>
      <c r="X291" s="70">
        <v>4800</v>
      </c>
      <c r="Y291" s="70">
        <v>4837.3182529999995</v>
      </c>
    </row>
    <row r="292" spans="1:25" x14ac:dyDescent="0.25">
      <c r="A292" s="72">
        <v>3107</v>
      </c>
      <c r="B292" s="70"/>
      <c r="C292" s="70"/>
      <c r="D292" s="70">
        <v>15300</v>
      </c>
      <c r="E292" s="70">
        <v>17163.984894000001</v>
      </c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0"/>
      <c r="Q292" s="70"/>
      <c r="R292" s="70"/>
      <c r="S292" s="70"/>
      <c r="T292" s="70"/>
      <c r="U292" s="70"/>
      <c r="V292" s="70"/>
      <c r="W292" s="70"/>
      <c r="X292" s="70">
        <v>15300</v>
      </c>
      <c r="Y292" s="70">
        <v>17163.984894000001</v>
      </c>
    </row>
    <row r="293" spans="1:25" x14ac:dyDescent="0.25">
      <c r="A293" s="72">
        <v>3110</v>
      </c>
      <c r="B293" s="70">
        <v>8400</v>
      </c>
      <c r="C293" s="70">
        <v>7113.602954</v>
      </c>
      <c r="D293" s="70"/>
      <c r="E293" s="70"/>
      <c r="F293" s="70"/>
      <c r="G293" s="70"/>
      <c r="H293" s="70"/>
      <c r="I293" s="70"/>
      <c r="J293" s="70"/>
      <c r="K293" s="70"/>
      <c r="L293" s="70"/>
      <c r="M293" s="70"/>
      <c r="N293" s="70"/>
      <c r="O293" s="70"/>
      <c r="P293" s="70"/>
      <c r="Q293" s="70"/>
      <c r="R293" s="70"/>
      <c r="S293" s="70"/>
      <c r="T293" s="70"/>
      <c r="U293" s="70"/>
      <c r="V293" s="70"/>
      <c r="W293" s="70"/>
      <c r="X293" s="70">
        <v>8400</v>
      </c>
      <c r="Y293" s="70">
        <v>7113.602954</v>
      </c>
    </row>
    <row r="294" spans="1:25" x14ac:dyDescent="0.25">
      <c r="A294" s="72">
        <v>3111</v>
      </c>
      <c r="B294" s="70"/>
      <c r="C294" s="70"/>
      <c r="D294" s="70">
        <v>9900</v>
      </c>
      <c r="E294" s="70">
        <v>10120.021785000001</v>
      </c>
      <c r="F294" s="70"/>
      <c r="G294" s="70"/>
      <c r="H294" s="70"/>
      <c r="I294" s="70"/>
      <c r="J294" s="70"/>
      <c r="K294" s="70"/>
      <c r="L294" s="70"/>
      <c r="M294" s="70"/>
      <c r="N294" s="70"/>
      <c r="O294" s="70"/>
      <c r="P294" s="70"/>
      <c r="Q294" s="70"/>
      <c r="R294" s="70"/>
      <c r="S294" s="70"/>
      <c r="T294" s="70"/>
      <c r="U294" s="70"/>
      <c r="V294" s="70"/>
      <c r="W294" s="70"/>
      <c r="X294" s="70">
        <v>9900</v>
      </c>
      <c r="Y294" s="70">
        <v>10120.021785000001</v>
      </c>
    </row>
    <row r="295" spans="1:25" x14ac:dyDescent="0.25">
      <c r="A295" s="72">
        <v>3114</v>
      </c>
      <c r="B295" s="70">
        <v>8600</v>
      </c>
      <c r="C295" s="70">
        <v>5953.4251679999998</v>
      </c>
      <c r="D295" s="70"/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70"/>
      <c r="R295" s="70"/>
      <c r="S295" s="70"/>
      <c r="T295" s="70"/>
      <c r="U295" s="70"/>
      <c r="V295" s="70"/>
      <c r="W295" s="70"/>
      <c r="X295" s="70">
        <v>8600</v>
      </c>
      <c r="Y295" s="70">
        <v>5953.4251679999998</v>
      </c>
    </row>
    <row r="296" spans="1:25" x14ac:dyDescent="0.25">
      <c r="A296" s="72">
        <v>3142</v>
      </c>
      <c r="B296" s="70"/>
      <c r="C296" s="70"/>
      <c r="D296" s="70">
        <v>7300</v>
      </c>
      <c r="E296" s="70">
        <v>12774.737021999999</v>
      </c>
      <c r="F296" s="70"/>
      <c r="G296" s="70"/>
      <c r="H296" s="70"/>
      <c r="I296" s="70"/>
      <c r="J296" s="70"/>
      <c r="K296" s="70"/>
      <c r="L296" s="70"/>
      <c r="M296" s="70"/>
      <c r="N296" s="70"/>
      <c r="O296" s="70"/>
      <c r="P296" s="70"/>
      <c r="Q296" s="70"/>
      <c r="R296" s="70"/>
      <c r="S296" s="70"/>
      <c r="T296" s="70"/>
      <c r="U296" s="70"/>
      <c r="V296" s="70"/>
      <c r="W296" s="70"/>
      <c r="X296" s="70">
        <v>7300</v>
      </c>
      <c r="Y296" s="70">
        <v>12774.737021999999</v>
      </c>
    </row>
    <row r="297" spans="1:25" x14ac:dyDescent="0.25">
      <c r="A297" s="72">
        <v>3163</v>
      </c>
      <c r="B297" s="70">
        <v>7400</v>
      </c>
      <c r="C297" s="70">
        <v>5501.901253</v>
      </c>
      <c r="D297" s="70"/>
      <c r="E297" s="70"/>
      <c r="F297" s="70"/>
      <c r="G297" s="70"/>
      <c r="H297" s="70"/>
      <c r="I297" s="70"/>
      <c r="J297" s="70"/>
      <c r="K297" s="70"/>
      <c r="L297" s="70"/>
      <c r="M297" s="70"/>
      <c r="N297" s="70"/>
      <c r="O297" s="70"/>
      <c r="P297" s="70"/>
      <c r="Q297" s="70"/>
      <c r="R297" s="70"/>
      <c r="S297" s="70"/>
      <c r="T297" s="70"/>
      <c r="U297" s="70"/>
      <c r="V297" s="70"/>
      <c r="W297" s="70"/>
      <c r="X297" s="70">
        <v>7400</v>
      </c>
      <c r="Y297" s="70">
        <v>5501.901253</v>
      </c>
    </row>
    <row r="298" spans="1:25" x14ac:dyDescent="0.25">
      <c r="A298" s="72">
        <v>3164</v>
      </c>
      <c r="B298" s="70"/>
      <c r="C298" s="70"/>
      <c r="D298" s="70">
        <v>10200</v>
      </c>
      <c r="E298" s="70">
        <v>11700.491859999998</v>
      </c>
      <c r="F298" s="70"/>
      <c r="G298" s="70"/>
      <c r="H298" s="70"/>
      <c r="I298" s="70"/>
      <c r="J298" s="70"/>
      <c r="K298" s="70"/>
      <c r="L298" s="70"/>
      <c r="M298" s="70"/>
      <c r="N298" s="70"/>
      <c r="O298" s="70"/>
      <c r="P298" s="70"/>
      <c r="Q298" s="70"/>
      <c r="R298" s="70"/>
      <c r="S298" s="70"/>
      <c r="T298" s="70"/>
      <c r="U298" s="70"/>
      <c r="V298" s="70"/>
      <c r="W298" s="70"/>
      <c r="X298" s="70">
        <v>10200</v>
      </c>
      <c r="Y298" s="70">
        <v>11700.491859999998</v>
      </c>
    </row>
    <row r="299" spans="1:25" x14ac:dyDescent="0.25">
      <c r="A299" s="72">
        <v>3171</v>
      </c>
      <c r="B299" s="70">
        <v>8800</v>
      </c>
      <c r="C299" s="70">
        <v>9661.9306939999988</v>
      </c>
      <c r="D299" s="70"/>
      <c r="E299" s="70"/>
      <c r="F299" s="70"/>
      <c r="G299" s="70"/>
      <c r="H299" s="70"/>
      <c r="I299" s="70"/>
      <c r="J299" s="70"/>
      <c r="K299" s="70"/>
      <c r="L299" s="70"/>
      <c r="M299" s="70"/>
      <c r="N299" s="70"/>
      <c r="O299" s="70"/>
      <c r="P299" s="70"/>
      <c r="Q299" s="70"/>
      <c r="R299" s="70"/>
      <c r="S299" s="70"/>
      <c r="T299" s="70"/>
      <c r="U299" s="70"/>
      <c r="V299" s="70"/>
      <c r="W299" s="70"/>
      <c r="X299" s="70">
        <v>8800</v>
      </c>
      <c r="Y299" s="70">
        <v>9661.9306939999988</v>
      </c>
    </row>
    <row r="300" spans="1:25" x14ac:dyDescent="0.25">
      <c r="A300" s="72">
        <v>3183</v>
      </c>
      <c r="B300" s="70">
        <v>9500</v>
      </c>
      <c r="C300" s="70">
        <v>8400.842306999999</v>
      </c>
      <c r="D300" s="70"/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0"/>
      <c r="Q300" s="70"/>
      <c r="R300" s="70"/>
      <c r="S300" s="70"/>
      <c r="T300" s="70"/>
      <c r="U300" s="70"/>
      <c r="V300" s="70"/>
      <c r="W300" s="70"/>
      <c r="X300" s="70">
        <v>9500</v>
      </c>
      <c r="Y300" s="70">
        <v>8400.842306999999</v>
      </c>
    </row>
    <row r="301" spans="1:25" x14ac:dyDescent="0.25">
      <c r="A301" s="72">
        <v>3206</v>
      </c>
      <c r="B301" s="70"/>
      <c r="C301" s="70"/>
      <c r="D301" s="70"/>
      <c r="E301" s="70"/>
      <c r="F301" s="70"/>
      <c r="G301" s="70"/>
      <c r="H301" s="70"/>
      <c r="I301" s="70"/>
      <c r="J301" s="70"/>
      <c r="K301" s="70"/>
      <c r="L301" s="70"/>
      <c r="M301" s="70"/>
      <c r="N301" s="70"/>
      <c r="O301" s="70"/>
      <c r="P301" s="70"/>
      <c r="Q301" s="70"/>
      <c r="R301" s="70"/>
      <c r="S301" s="70"/>
      <c r="T301" s="70">
        <v>91163</v>
      </c>
      <c r="U301" s="70">
        <v>91091.12255900001</v>
      </c>
      <c r="V301" s="70"/>
      <c r="W301" s="70"/>
      <c r="X301" s="70">
        <v>91163</v>
      </c>
      <c r="Y301" s="70">
        <v>91091.12255900001</v>
      </c>
    </row>
    <row r="302" spans="1:25" x14ac:dyDescent="0.25">
      <c r="A302" s="72">
        <v>3207</v>
      </c>
      <c r="B302" s="70"/>
      <c r="C302" s="70"/>
      <c r="D302" s="70"/>
      <c r="E302" s="70"/>
      <c r="F302" s="70"/>
      <c r="G302" s="70"/>
      <c r="H302" s="70"/>
      <c r="I302" s="70"/>
      <c r="J302" s="70"/>
      <c r="K302" s="70"/>
      <c r="L302" s="70"/>
      <c r="M302" s="70"/>
      <c r="N302" s="70"/>
      <c r="O302" s="70"/>
      <c r="P302" s="70">
        <v>75792</v>
      </c>
      <c r="Q302" s="70">
        <v>79684.667235999994</v>
      </c>
      <c r="R302" s="70"/>
      <c r="S302" s="70"/>
      <c r="T302" s="70"/>
      <c r="U302" s="70"/>
      <c r="V302" s="70"/>
      <c r="W302" s="70"/>
      <c r="X302" s="70">
        <v>75792</v>
      </c>
      <c r="Y302" s="70">
        <v>79684.667235999994</v>
      </c>
    </row>
    <row r="303" spans="1:25" x14ac:dyDescent="0.25">
      <c r="A303" s="72">
        <v>3222</v>
      </c>
      <c r="B303" s="70"/>
      <c r="C303" s="70"/>
      <c r="D303" s="70"/>
      <c r="E303" s="70"/>
      <c r="F303" s="70"/>
      <c r="G303" s="70"/>
      <c r="H303" s="70"/>
      <c r="I303" s="70"/>
      <c r="J303" s="70"/>
      <c r="K303" s="70"/>
      <c r="L303" s="70"/>
      <c r="M303" s="70"/>
      <c r="N303" s="70"/>
      <c r="O303" s="70"/>
      <c r="P303" s="70"/>
      <c r="Q303" s="70"/>
      <c r="R303" s="70"/>
      <c r="S303" s="70"/>
      <c r="T303" s="70"/>
      <c r="U303" s="70"/>
      <c r="V303" s="70">
        <v>73195</v>
      </c>
      <c r="W303" s="70">
        <v>108289.97461100001</v>
      </c>
      <c r="X303" s="70">
        <v>73195</v>
      </c>
      <c r="Y303" s="70">
        <v>108289.97461100001</v>
      </c>
    </row>
    <row r="304" spans="1:25" x14ac:dyDescent="0.25">
      <c r="A304" s="72">
        <v>3266</v>
      </c>
      <c r="B304" s="70">
        <v>6300</v>
      </c>
      <c r="C304" s="70">
        <v>7730.2388529999989</v>
      </c>
      <c r="D304" s="70"/>
      <c r="E304" s="70"/>
      <c r="F304" s="70"/>
      <c r="G304" s="70"/>
      <c r="H304" s="70"/>
      <c r="I304" s="70"/>
      <c r="J304" s="70"/>
      <c r="K304" s="70"/>
      <c r="L304" s="70"/>
      <c r="M304" s="70"/>
      <c r="N304" s="70"/>
      <c r="O304" s="70"/>
      <c r="P304" s="70"/>
      <c r="Q304" s="70"/>
      <c r="R304" s="70"/>
      <c r="S304" s="70"/>
      <c r="T304" s="70"/>
      <c r="U304" s="70"/>
      <c r="V304" s="70"/>
      <c r="W304" s="70"/>
      <c r="X304" s="70">
        <v>6300</v>
      </c>
      <c r="Y304" s="70">
        <v>7730.2388529999989</v>
      </c>
    </row>
    <row r="305" spans="1:25" x14ac:dyDescent="0.25">
      <c r="A305" s="72">
        <v>3268</v>
      </c>
      <c r="B305" s="70"/>
      <c r="C305" s="70"/>
      <c r="D305" s="70">
        <v>25700</v>
      </c>
      <c r="E305" s="70">
        <v>16076.355004000001</v>
      </c>
      <c r="F305" s="70"/>
      <c r="G305" s="70"/>
      <c r="H305" s="70"/>
      <c r="I305" s="70"/>
      <c r="J305" s="70"/>
      <c r="K305" s="70"/>
      <c r="L305" s="70"/>
      <c r="M305" s="70"/>
      <c r="N305" s="70"/>
      <c r="O305" s="70"/>
      <c r="P305" s="70"/>
      <c r="Q305" s="70"/>
      <c r="R305" s="70"/>
      <c r="S305" s="70"/>
      <c r="T305" s="70"/>
      <c r="U305" s="70"/>
      <c r="V305" s="70"/>
      <c r="W305" s="70"/>
      <c r="X305" s="70">
        <v>25700</v>
      </c>
      <c r="Y305" s="70">
        <v>16076.355004000001</v>
      </c>
    </row>
    <row r="306" spans="1:25" x14ac:dyDescent="0.25">
      <c r="A306" s="72">
        <v>3305</v>
      </c>
      <c r="B306" s="70">
        <v>5856</v>
      </c>
      <c r="C306" s="70">
        <v>5934.5941999999995</v>
      </c>
      <c r="D306" s="70"/>
      <c r="E306" s="70"/>
      <c r="F306" s="70"/>
      <c r="G306" s="70"/>
      <c r="H306" s="70"/>
      <c r="I306" s="70"/>
      <c r="J306" s="70"/>
      <c r="K306" s="70"/>
      <c r="L306" s="70"/>
      <c r="M306" s="70"/>
      <c r="N306" s="70"/>
      <c r="O306" s="70"/>
      <c r="P306" s="70"/>
      <c r="Q306" s="70"/>
      <c r="R306" s="70"/>
      <c r="S306" s="70"/>
      <c r="T306" s="70"/>
      <c r="U306" s="70"/>
      <c r="V306" s="70"/>
      <c r="W306" s="70"/>
      <c r="X306" s="70">
        <v>5856</v>
      </c>
      <c r="Y306" s="70">
        <v>5934.5941999999995</v>
      </c>
    </row>
    <row r="307" spans="1:25" x14ac:dyDescent="0.25">
      <c r="A307" s="72">
        <v>3344</v>
      </c>
      <c r="B307" s="70">
        <v>3720</v>
      </c>
      <c r="C307" s="70">
        <v>2967.6026909999996</v>
      </c>
      <c r="D307" s="70"/>
      <c r="E307" s="70"/>
      <c r="F307" s="70"/>
      <c r="G307" s="70"/>
      <c r="H307" s="70"/>
      <c r="I307" s="70"/>
      <c r="J307" s="70"/>
      <c r="K307" s="70"/>
      <c r="L307" s="70"/>
      <c r="M307" s="70"/>
      <c r="N307" s="70"/>
      <c r="O307" s="70"/>
      <c r="P307" s="70"/>
      <c r="Q307" s="70"/>
      <c r="R307" s="70"/>
      <c r="S307" s="70"/>
      <c r="T307" s="70"/>
      <c r="U307" s="70"/>
      <c r="V307" s="70"/>
      <c r="W307" s="70"/>
      <c r="X307" s="70">
        <v>3720</v>
      </c>
      <c r="Y307" s="70">
        <v>2967.6026909999996</v>
      </c>
    </row>
    <row r="308" spans="1:25" x14ac:dyDescent="0.25">
      <c r="A308" s="72">
        <v>3351</v>
      </c>
      <c r="B308" s="70">
        <v>7504</v>
      </c>
      <c r="C308" s="70">
        <v>8289.1366800000014</v>
      </c>
      <c r="D308" s="70"/>
      <c r="E308" s="70"/>
      <c r="F308" s="70"/>
      <c r="G308" s="70"/>
      <c r="H308" s="70"/>
      <c r="I308" s="70"/>
      <c r="J308" s="70"/>
      <c r="K308" s="70"/>
      <c r="L308" s="70"/>
      <c r="M308" s="70"/>
      <c r="N308" s="70"/>
      <c r="O308" s="70"/>
      <c r="P308" s="70"/>
      <c r="Q308" s="70"/>
      <c r="R308" s="70"/>
      <c r="S308" s="70"/>
      <c r="T308" s="70"/>
      <c r="U308" s="70"/>
      <c r="V308" s="70"/>
      <c r="W308" s="70"/>
      <c r="X308" s="70">
        <v>7504</v>
      </c>
      <c r="Y308" s="70">
        <v>8289.1366800000014</v>
      </c>
    </row>
    <row r="309" spans="1:25" x14ac:dyDescent="0.25">
      <c r="A309" s="72">
        <v>3353</v>
      </c>
      <c r="B309" s="70">
        <v>4058</v>
      </c>
      <c r="C309" s="70">
        <v>1617.3332519999999</v>
      </c>
      <c r="D309" s="70"/>
      <c r="E309" s="70"/>
      <c r="F309" s="70"/>
      <c r="G309" s="70"/>
      <c r="H309" s="70"/>
      <c r="I309" s="70"/>
      <c r="J309" s="70"/>
      <c r="K309" s="70"/>
      <c r="L309" s="70"/>
      <c r="M309" s="70"/>
      <c r="N309" s="70"/>
      <c r="O309" s="70"/>
      <c r="P309" s="70"/>
      <c r="Q309" s="70"/>
      <c r="R309" s="70"/>
      <c r="S309" s="70"/>
      <c r="T309" s="70"/>
      <c r="U309" s="70"/>
      <c r="V309" s="70"/>
      <c r="W309" s="70"/>
      <c r="X309" s="70">
        <v>4058</v>
      </c>
      <c r="Y309" s="70">
        <v>1617.3332519999999</v>
      </c>
    </row>
    <row r="310" spans="1:25" x14ac:dyDescent="0.25">
      <c r="A310" s="72">
        <v>3354</v>
      </c>
      <c r="B310" s="70"/>
      <c r="C310" s="70"/>
      <c r="D310" s="70"/>
      <c r="E310" s="70"/>
      <c r="F310" s="70"/>
      <c r="G310" s="70"/>
      <c r="H310" s="70"/>
      <c r="I310" s="70"/>
      <c r="J310" s="70">
        <v>25800</v>
      </c>
      <c r="K310" s="70">
        <v>41383.395386999997</v>
      </c>
      <c r="L310" s="70"/>
      <c r="M310" s="70"/>
      <c r="N310" s="70"/>
      <c r="O310" s="70"/>
      <c r="P310" s="70"/>
      <c r="Q310" s="70"/>
      <c r="R310" s="70"/>
      <c r="S310" s="70"/>
      <c r="T310" s="70"/>
      <c r="U310" s="70"/>
      <c r="V310" s="70"/>
      <c r="W310" s="70"/>
      <c r="X310" s="70">
        <v>25800</v>
      </c>
      <c r="Y310" s="70">
        <v>41383.395386999997</v>
      </c>
    </row>
    <row r="311" spans="1:25" x14ac:dyDescent="0.25">
      <c r="A311" s="72">
        <v>3425</v>
      </c>
      <c r="B311" s="70">
        <v>6028</v>
      </c>
      <c r="C311" s="70">
        <v>5847.5216450000007</v>
      </c>
      <c r="D311" s="70"/>
      <c r="E311" s="70"/>
      <c r="F311" s="70"/>
      <c r="G311" s="70"/>
      <c r="H311" s="70"/>
      <c r="I311" s="70"/>
      <c r="J311" s="70"/>
      <c r="K311" s="70"/>
      <c r="L311" s="70"/>
      <c r="M311" s="70"/>
      <c r="N311" s="70"/>
      <c r="O311" s="70"/>
      <c r="P311" s="70"/>
      <c r="Q311" s="70"/>
      <c r="R311" s="70"/>
      <c r="S311" s="70"/>
      <c r="T311" s="70"/>
      <c r="U311" s="70"/>
      <c r="V311" s="70"/>
      <c r="W311" s="70"/>
      <c r="X311" s="70">
        <v>6028</v>
      </c>
      <c r="Y311" s="70">
        <v>5847.5216450000007</v>
      </c>
    </row>
    <row r="312" spans="1:25" x14ac:dyDescent="0.25">
      <c r="A312" s="72">
        <v>3444</v>
      </c>
      <c r="B312" s="70"/>
      <c r="C312" s="70"/>
      <c r="D312" s="70"/>
      <c r="E312" s="70"/>
      <c r="F312" s="70">
        <v>24550</v>
      </c>
      <c r="G312" s="70">
        <v>27261.649901999997</v>
      </c>
      <c r="H312" s="70"/>
      <c r="I312" s="70"/>
      <c r="J312" s="70"/>
      <c r="K312" s="70"/>
      <c r="L312" s="70"/>
      <c r="M312" s="70"/>
      <c r="N312" s="70"/>
      <c r="O312" s="70"/>
      <c r="P312" s="70"/>
      <c r="Q312" s="70"/>
      <c r="R312" s="70"/>
      <c r="S312" s="70"/>
      <c r="T312" s="70"/>
      <c r="U312" s="70"/>
      <c r="V312" s="70"/>
      <c r="W312" s="70"/>
      <c r="X312" s="70">
        <v>24550</v>
      </c>
      <c r="Y312" s="70">
        <v>27261.649901999997</v>
      </c>
    </row>
    <row r="313" spans="1:25" x14ac:dyDescent="0.25">
      <c r="A313" s="72">
        <v>3481</v>
      </c>
      <c r="B313" s="70"/>
      <c r="C313" s="70"/>
      <c r="D313" s="70">
        <v>16200</v>
      </c>
      <c r="E313" s="70">
        <v>11163.792396000001</v>
      </c>
      <c r="F313" s="70"/>
      <c r="G313" s="70"/>
      <c r="H313" s="70"/>
      <c r="I313" s="70"/>
      <c r="J313" s="70"/>
      <c r="K313" s="70"/>
      <c r="L313" s="70"/>
      <c r="M313" s="70"/>
      <c r="N313" s="70"/>
      <c r="O313" s="70"/>
      <c r="P313" s="70"/>
      <c r="Q313" s="70"/>
      <c r="R313" s="70"/>
      <c r="S313" s="70"/>
      <c r="T313" s="70"/>
      <c r="U313" s="70"/>
      <c r="V313" s="70"/>
      <c r="W313" s="70"/>
      <c r="X313" s="70">
        <v>16200</v>
      </c>
      <c r="Y313" s="70">
        <v>11163.792396000001</v>
      </c>
    </row>
    <row r="314" spans="1:25" x14ac:dyDescent="0.25">
      <c r="A314" s="72">
        <v>3488</v>
      </c>
      <c r="B314" s="70">
        <v>11000</v>
      </c>
      <c r="C314" s="70">
        <v>2621.6897669999998</v>
      </c>
      <c r="D314" s="70"/>
      <c r="E314" s="70"/>
      <c r="F314" s="70"/>
      <c r="G314" s="70"/>
      <c r="H314" s="70"/>
      <c r="I314" s="70"/>
      <c r="J314" s="70"/>
      <c r="K314" s="70"/>
      <c r="L314" s="70"/>
      <c r="M314" s="70"/>
      <c r="N314" s="70"/>
      <c r="O314" s="70"/>
      <c r="P314" s="70"/>
      <c r="Q314" s="70"/>
      <c r="R314" s="70"/>
      <c r="S314" s="70"/>
      <c r="T314" s="70"/>
      <c r="U314" s="70"/>
      <c r="V314" s="70"/>
      <c r="W314" s="70"/>
      <c r="X314" s="70">
        <v>11000</v>
      </c>
      <c r="Y314" s="70">
        <v>2621.6897669999998</v>
      </c>
    </row>
    <row r="315" spans="1:25" x14ac:dyDescent="0.25">
      <c r="A315" s="72">
        <v>3501</v>
      </c>
      <c r="B315" s="70">
        <v>11600</v>
      </c>
      <c r="C315" s="70">
        <v>8737.9126899999992</v>
      </c>
      <c r="D315" s="70"/>
      <c r="E315" s="70"/>
      <c r="F315" s="70"/>
      <c r="G315" s="70"/>
      <c r="H315" s="70"/>
      <c r="I315" s="70"/>
      <c r="J315" s="70"/>
      <c r="K315" s="70"/>
      <c r="L315" s="70"/>
      <c r="M315" s="70"/>
      <c r="N315" s="70"/>
      <c r="O315" s="70"/>
      <c r="P315" s="70"/>
      <c r="Q315" s="70"/>
      <c r="R315" s="70"/>
      <c r="S315" s="70"/>
      <c r="T315" s="70"/>
      <c r="U315" s="70"/>
      <c r="V315" s="70"/>
      <c r="W315" s="70"/>
      <c r="X315" s="70">
        <v>11600</v>
      </c>
      <c r="Y315" s="70">
        <v>8737.9126899999992</v>
      </c>
    </row>
    <row r="316" spans="1:25" x14ac:dyDescent="0.25">
      <c r="A316" s="72">
        <v>3507</v>
      </c>
      <c r="B316" s="70"/>
      <c r="C316" s="70"/>
      <c r="D316" s="70">
        <v>25000</v>
      </c>
      <c r="E316" s="70">
        <v>16587.513649</v>
      </c>
      <c r="F316" s="70"/>
      <c r="G316" s="70"/>
      <c r="H316" s="70"/>
      <c r="I316" s="70"/>
      <c r="J316" s="70"/>
      <c r="K316" s="70"/>
      <c r="L316" s="70"/>
      <c r="M316" s="70"/>
      <c r="N316" s="70"/>
      <c r="O316" s="70"/>
      <c r="P316" s="70"/>
      <c r="Q316" s="70"/>
      <c r="R316" s="70"/>
      <c r="S316" s="70"/>
      <c r="T316" s="70"/>
      <c r="U316" s="70"/>
      <c r="V316" s="70"/>
      <c r="W316" s="70"/>
      <c r="X316" s="70">
        <v>25000</v>
      </c>
      <c r="Y316" s="70">
        <v>16587.513649</v>
      </c>
    </row>
    <row r="317" spans="1:25" x14ac:dyDescent="0.25">
      <c r="A317" s="72">
        <v>3508</v>
      </c>
      <c r="B317" s="70">
        <v>2900</v>
      </c>
      <c r="C317" s="70">
        <v>3812.6723019999999</v>
      </c>
      <c r="D317" s="70"/>
      <c r="E317" s="70"/>
      <c r="F317" s="70"/>
      <c r="G317" s="70"/>
      <c r="H317" s="70"/>
      <c r="I317" s="70"/>
      <c r="J317" s="70"/>
      <c r="K317" s="70"/>
      <c r="L317" s="70"/>
      <c r="M317" s="70"/>
      <c r="N317" s="70"/>
      <c r="O317" s="70"/>
      <c r="P317" s="70"/>
      <c r="Q317" s="70"/>
      <c r="R317" s="70"/>
      <c r="S317" s="70"/>
      <c r="T317" s="70"/>
      <c r="U317" s="70"/>
      <c r="V317" s="70"/>
      <c r="W317" s="70"/>
      <c r="X317" s="70">
        <v>2900</v>
      </c>
      <c r="Y317" s="70">
        <v>3812.6723019999999</v>
      </c>
    </row>
    <row r="318" spans="1:25" x14ac:dyDescent="0.25">
      <c r="A318" s="72">
        <v>3512</v>
      </c>
      <c r="B318" s="70"/>
      <c r="C318" s="70"/>
      <c r="D318" s="70"/>
      <c r="E318" s="70"/>
      <c r="F318" s="70"/>
      <c r="G318" s="70"/>
      <c r="H318" s="70">
        <v>32600</v>
      </c>
      <c r="I318" s="70">
        <v>37032.521422999998</v>
      </c>
      <c r="J318" s="70"/>
      <c r="K318" s="70"/>
      <c r="L318" s="70"/>
      <c r="M318" s="70"/>
      <c r="N318" s="70"/>
      <c r="O318" s="70"/>
      <c r="P318" s="70"/>
      <c r="Q318" s="70"/>
      <c r="R318" s="70"/>
      <c r="S318" s="70"/>
      <c r="T318" s="70"/>
      <c r="U318" s="70"/>
      <c r="V318" s="70"/>
      <c r="W318" s="70"/>
      <c r="X318" s="70">
        <v>32600</v>
      </c>
      <c r="Y318" s="70">
        <v>37032.521422999998</v>
      </c>
    </row>
    <row r="319" spans="1:25" x14ac:dyDescent="0.25">
      <c r="A319" s="72">
        <v>3514</v>
      </c>
      <c r="B319" s="70"/>
      <c r="C319" s="70"/>
      <c r="D319" s="70"/>
      <c r="E319" s="70"/>
      <c r="F319" s="70"/>
      <c r="G319" s="70"/>
      <c r="H319" s="70"/>
      <c r="I319" s="70"/>
      <c r="J319" s="70">
        <v>41900</v>
      </c>
      <c r="K319" s="70">
        <v>44959.015992000001</v>
      </c>
      <c r="L319" s="70"/>
      <c r="M319" s="70"/>
      <c r="N319" s="70"/>
      <c r="O319" s="70"/>
      <c r="P319" s="70"/>
      <c r="Q319" s="70"/>
      <c r="R319" s="70"/>
      <c r="S319" s="70"/>
      <c r="T319" s="70"/>
      <c r="U319" s="70"/>
      <c r="V319" s="70"/>
      <c r="W319" s="70"/>
      <c r="X319" s="70">
        <v>41900</v>
      </c>
      <c r="Y319" s="70">
        <v>44959.015992000001</v>
      </c>
    </row>
    <row r="320" spans="1:25" x14ac:dyDescent="0.25">
      <c r="A320" s="72">
        <v>3517</v>
      </c>
      <c r="B320" s="70"/>
      <c r="C320" s="70"/>
      <c r="D320" s="70"/>
      <c r="E320" s="70"/>
      <c r="F320" s="70">
        <v>23374</v>
      </c>
      <c r="G320" s="70">
        <v>23835.052825999999</v>
      </c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/>
      <c r="S320" s="70"/>
      <c r="T320" s="70"/>
      <c r="U320" s="70"/>
      <c r="V320" s="70"/>
      <c r="W320" s="70"/>
      <c r="X320" s="70">
        <v>23374</v>
      </c>
      <c r="Y320" s="70">
        <v>23835.052825999999</v>
      </c>
    </row>
    <row r="321" spans="1:25" x14ac:dyDescent="0.25">
      <c r="A321" s="72">
        <v>3540</v>
      </c>
      <c r="B321" s="70"/>
      <c r="C321" s="70"/>
      <c r="D321" s="70">
        <v>15583</v>
      </c>
      <c r="E321" s="70">
        <v>18352.413025999998</v>
      </c>
      <c r="F321" s="70"/>
      <c r="G321" s="70"/>
      <c r="H321" s="70"/>
      <c r="I321" s="70"/>
      <c r="J321" s="70"/>
      <c r="K321" s="70"/>
      <c r="L321" s="70"/>
      <c r="M321" s="70"/>
      <c r="N321" s="70"/>
      <c r="O321" s="70"/>
      <c r="P321" s="70"/>
      <c r="Q321" s="70"/>
      <c r="R321" s="70"/>
      <c r="S321" s="70"/>
      <c r="T321" s="70"/>
      <c r="U321" s="70"/>
      <c r="V321" s="70"/>
      <c r="W321" s="70"/>
      <c r="X321" s="70">
        <v>15583</v>
      </c>
      <c r="Y321" s="70">
        <v>18352.413025999998</v>
      </c>
    </row>
    <row r="322" spans="1:25" x14ac:dyDescent="0.25">
      <c r="A322" s="72">
        <v>3570</v>
      </c>
      <c r="B322" s="70"/>
      <c r="C322" s="70"/>
      <c r="D322" s="70">
        <v>19432</v>
      </c>
      <c r="E322" s="70">
        <v>13585.512206000001</v>
      </c>
      <c r="F322" s="70"/>
      <c r="G322" s="70"/>
      <c r="H322" s="70"/>
      <c r="I322" s="70"/>
      <c r="J322" s="70"/>
      <c r="K322" s="70"/>
      <c r="L322" s="70"/>
      <c r="M322" s="70"/>
      <c r="N322" s="70"/>
      <c r="O322" s="70"/>
      <c r="P322" s="70"/>
      <c r="Q322" s="70"/>
      <c r="R322" s="70"/>
      <c r="S322" s="70"/>
      <c r="T322" s="70"/>
      <c r="U322" s="70"/>
      <c r="V322" s="70"/>
      <c r="W322" s="70"/>
      <c r="X322" s="70">
        <v>19432</v>
      </c>
      <c r="Y322" s="70">
        <v>13585.512206000001</v>
      </c>
    </row>
    <row r="323" spans="1:25" x14ac:dyDescent="0.25">
      <c r="A323" s="72">
        <v>3573</v>
      </c>
      <c r="B323" s="70">
        <v>6136</v>
      </c>
      <c r="C323" s="70">
        <v>7174.1894229999998</v>
      </c>
      <c r="D323" s="70"/>
      <c r="E323" s="70"/>
      <c r="F323" s="70"/>
      <c r="G323" s="70"/>
      <c r="H323" s="70"/>
      <c r="I323" s="70"/>
      <c r="J323" s="70"/>
      <c r="K323" s="70"/>
      <c r="L323" s="70"/>
      <c r="M323" s="70"/>
      <c r="N323" s="70"/>
      <c r="O323" s="70"/>
      <c r="P323" s="70"/>
      <c r="Q323" s="70"/>
      <c r="R323" s="70"/>
      <c r="S323" s="70"/>
      <c r="T323" s="70"/>
      <c r="U323" s="70"/>
      <c r="V323" s="70"/>
      <c r="W323" s="70"/>
      <c r="X323" s="70">
        <v>6136</v>
      </c>
      <c r="Y323" s="70">
        <v>7174.1894229999998</v>
      </c>
    </row>
    <row r="324" spans="1:25" x14ac:dyDescent="0.25">
      <c r="A324" s="72">
        <v>3578</v>
      </c>
      <c r="B324" s="70"/>
      <c r="C324" s="70"/>
      <c r="D324" s="70"/>
      <c r="E324" s="70"/>
      <c r="F324" s="70"/>
      <c r="G324" s="70"/>
      <c r="H324" s="70"/>
      <c r="I324" s="70"/>
      <c r="J324" s="70"/>
      <c r="K324" s="70"/>
      <c r="L324" s="70"/>
      <c r="M324" s="70"/>
      <c r="N324" s="70">
        <v>53223</v>
      </c>
      <c r="O324" s="70">
        <v>69971.354248000003</v>
      </c>
      <c r="P324" s="70"/>
      <c r="Q324" s="70"/>
      <c r="R324" s="70"/>
      <c r="S324" s="70"/>
      <c r="T324" s="70"/>
      <c r="U324" s="70"/>
      <c r="V324" s="70"/>
      <c r="W324" s="70"/>
      <c r="X324" s="70">
        <v>53223</v>
      </c>
      <c r="Y324" s="70">
        <v>69971.354248000003</v>
      </c>
    </row>
    <row r="325" spans="1:25" x14ac:dyDescent="0.25">
      <c r="A325" s="72">
        <v>3607</v>
      </c>
      <c r="B325" s="70"/>
      <c r="C325" s="70"/>
      <c r="D325" s="70">
        <v>12252</v>
      </c>
      <c r="E325" s="70">
        <v>14927.086556</v>
      </c>
      <c r="F325" s="70"/>
      <c r="G325" s="70"/>
      <c r="H325" s="70"/>
      <c r="I325" s="70"/>
      <c r="J325" s="70"/>
      <c r="K325" s="70"/>
      <c r="L325" s="70"/>
      <c r="M325" s="70"/>
      <c r="N325" s="70"/>
      <c r="O325" s="70"/>
      <c r="P325" s="70"/>
      <c r="Q325" s="70"/>
      <c r="R325" s="70"/>
      <c r="S325" s="70"/>
      <c r="T325" s="70"/>
      <c r="U325" s="70"/>
      <c r="V325" s="70"/>
      <c r="W325" s="70"/>
      <c r="X325" s="70">
        <v>12252</v>
      </c>
      <c r="Y325" s="70">
        <v>14927.086556</v>
      </c>
    </row>
    <row r="326" spans="1:25" x14ac:dyDescent="0.25">
      <c r="A326" s="72">
        <v>3634</v>
      </c>
      <c r="B326" s="70"/>
      <c r="C326" s="70"/>
      <c r="D326" s="70">
        <v>11263</v>
      </c>
      <c r="E326" s="70">
        <v>14817.820312999998</v>
      </c>
      <c r="F326" s="70"/>
      <c r="G326" s="70"/>
      <c r="H326" s="70"/>
      <c r="I326" s="70"/>
      <c r="J326" s="70"/>
      <c r="K326" s="70"/>
      <c r="L326" s="70"/>
      <c r="M326" s="70"/>
      <c r="N326" s="70"/>
      <c r="O326" s="70"/>
      <c r="P326" s="70"/>
      <c r="Q326" s="70"/>
      <c r="R326" s="70"/>
      <c r="S326" s="70"/>
      <c r="T326" s="70"/>
      <c r="U326" s="70"/>
      <c r="V326" s="70"/>
      <c r="W326" s="70"/>
      <c r="X326" s="70">
        <v>11263</v>
      </c>
      <c r="Y326" s="70">
        <v>14817.820312999998</v>
      </c>
    </row>
    <row r="327" spans="1:25" x14ac:dyDescent="0.25">
      <c r="A327" s="72">
        <v>3652</v>
      </c>
      <c r="B327" s="70">
        <v>8129</v>
      </c>
      <c r="C327" s="70">
        <v>7165.1435850000007</v>
      </c>
      <c r="D327" s="70"/>
      <c r="E327" s="70"/>
      <c r="F327" s="70"/>
      <c r="G327" s="70"/>
      <c r="H327" s="70"/>
      <c r="I327" s="70"/>
      <c r="J327" s="70"/>
      <c r="K327" s="70"/>
      <c r="L327" s="70"/>
      <c r="M327" s="70"/>
      <c r="N327" s="70"/>
      <c r="O327" s="70"/>
      <c r="P327" s="70"/>
      <c r="Q327" s="70"/>
      <c r="R327" s="70"/>
      <c r="S327" s="70"/>
      <c r="T327" s="70"/>
      <c r="U327" s="70"/>
      <c r="V327" s="70"/>
      <c r="W327" s="70"/>
      <c r="X327" s="70">
        <v>8129</v>
      </c>
      <c r="Y327" s="70">
        <v>7165.1435850000007</v>
      </c>
    </row>
    <row r="328" spans="1:25" x14ac:dyDescent="0.25">
      <c r="A328" s="72">
        <v>3658</v>
      </c>
      <c r="B328" s="70"/>
      <c r="C328" s="70"/>
      <c r="D328" s="70"/>
      <c r="E328" s="70"/>
      <c r="F328" s="70">
        <v>21108</v>
      </c>
      <c r="G328" s="70">
        <v>24051.558626000002</v>
      </c>
      <c r="H328" s="70"/>
      <c r="I328" s="70"/>
      <c r="J328" s="70"/>
      <c r="K328" s="70"/>
      <c r="L328" s="70"/>
      <c r="M328" s="70"/>
      <c r="N328" s="70"/>
      <c r="O328" s="70"/>
      <c r="P328" s="70"/>
      <c r="Q328" s="70"/>
      <c r="R328" s="70"/>
      <c r="S328" s="70"/>
      <c r="T328" s="70"/>
      <c r="U328" s="70"/>
      <c r="V328" s="70"/>
      <c r="W328" s="70"/>
      <c r="X328" s="70">
        <v>21108</v>
      </c>
      <c r="Y328" s="70">
        <v>24051.558626000002</v>
      </c>
    </row>
    <row r="329" spans="1:25" x14ac:dyDescent="0.25">
      <c r="A329" s="72">
        <v>3705</v>
      </c>
      <c r="B329" s="70">
        <v>2652</v>
      </c>
      <c r="C329" s="70">
        <v>7124.3170390000005</v>
      </c>
      <c r="D329" s="70"/>
      <c r="E329" s="70"/>
      <c r="F329" s="70"/>
      <c r="G329" s="70"/>
      <c r="H329" s="70"/>
      <c r="I329" s="70"/>
      <c r="J329" s="70"/>
      <c r="K329" s="70"/>
      <c r="L329" s="70"/>
      <c r="M329" s="70"/>
      <c r="N329" s="70"/>
      <c r="O329" s="70"/>
      <c r="P329" s="70"/>
      <c r="Q329" s="70"/>
      <c r="R329" s="70"/>
      <c r="S329" s="70"/>
      <c r="T329" s="70"/>
      <c r="U329" s="70"/>
      <c r="V329" s="70"/>
      <c r="W329" s="70"/>
      <c r="X329" s="70">
        <v>2652</v>
      </c>
      <c r="Y329" s="70">
        <v>7124.3170390000005</v>
      </c>
    </row>
    <row r="330" spans="1:25" x14ac:dyDescent="0.25">
      <c r="A330" s="72">
        <v>3770</v>
      </c>
      <c r="B330" s="70"/>
      <c r="C330" s="70"/>
      <c r="D330" s="70">
        <v>14300</v>
      </c>
      <c r="E330" s="70">
        <v>13234.886315</v>
      </c>
      <c r="F330" s="70"/>
      <c r="G330" s="70"/>
      <c r="H330" s="70"/>
      <c r="I330" s="70"/>
      <c r="J330" s="70"/>
      <c r="K330" s="70"/>
      <c r="L330" s="70"/>
      <c r="M330" s="70"/>
      <c r="N330" s="70"/>
      <c r="O330" s="70"/>
      <c r="P330" s="70"/>
      <c r="Q330" s="70"/>
      <c r="R330" s="70"/>
      <c r="S330" s="70"/>
      <c r="T330" s="70"/>
      <c r="U330" s="70"/>
      <c r="V330" s="70"/>
      <c r="W330" s="70"/>
      <c r="X330" s="70">
        <v>14300</v>
      </c>
      <c r="Y330" s="70">
        <v>13234.886315</v>
      </c>
    </row>
    <row r="331" spans="1:25" x14ac:dyDescent="0.25">
      <c r="A331" s="72">
        <v>3773</v>
      </c>
      <c r="B331" s="70"/>
      <c r="C331" s="70"/>
      <c r="D331" s="70">
        <v>22500</v>
      </c>
      <c r="E331" s="70">
        <v>12739.314483999999</v>
      </c>
      <c r="F331" s="70"/>
      <c r="G331" s="70"/>
      <c r="H331" s="70"/>
      <c r="I331" s="70"/>
      <c r="J331" s="70"/>
      <c r="K331" s="70"/>
      <c r="L331" s="70"/>
      <c r="M331" s="70"/>
      <c r="N331" s="70"/>
      <c r="O331" s="70"/>
      <c r="P331" s="70"/>
      <c r="Q331" s="70"/>
      <c r="R331" s="70"/>
      <c r="S331" s="70"/>
      <c r="T331" s="70"/>
      <c r="U331" s="70"/>
      <c r="V331" s="70"/>
      <c r="W331" s="70"/>
      <c r="X331" s="70">
        <v>22500</v>
      </c>
      <c r="Y331" s="70">
        <v>12739.314483999999</v>
      </c>
    </row>
    <row r="332" spans="1:25" x14ac:dyDescent="0.25">
      <c r="A332" s="72">
        <v>3782</v>
      </c>
      <c r="B332" s="70"/>
      <c r="C332" s="70"/>
      <c r="D332" s="70"/>
      <c r="E332" s="70"/>
      <c r="F332" s="70">
        <v>22500</v>
      </c>
      <c r="G332" s="70">
        <v>22020.06581</v>
      </c>
      <c r="H332" s="70"/>
      <c r="I332" s="70"/>
      <c r="J332" s="70"/>
      <c r="K332" s="70"/>
      <c r="L332" s="70"/>
      <c r="M332" s="70"/>
      <c r="N332" s="70"/>
      <c r="O332" s="70"/>
      <c r="P332" s="70"/>
      <c r="Q332" s="70"/>
      <c r="R332" s="70"/>
      <c r="S332" s="70"/>
      <c r="T332" s="70"/>
      <c r="U332" s="70"/>
      <c r="V332" s="70"/>
      <c r="W332" s="70"/>
      <c r="X332" s="70">
        <v>22500</v>
      </c>
      <c r="Y332" s="70">
        <v>22020.06581</v>
      </c>
    </row>
    <row r="333" spans="1:25" x14ac:dyDescent="0.25">
      <c r="A333" s="72">
        <v>3787</v>
      </c>
      <c r="B333" s="70">
        <v>4300</v>
      </c>
      <c r="C333" s="70">
        <v>5516.399691999999</v>
      </c>
      <c r="D333" s="70"/>
      <c r="E333" s="70"/>
      <c r="F333" s="70"/>
      <c r="G333" s="70"/>
      <c r="H333" s="70"/>
      <c r="I333" s="70"/>
      <c r="J333" s="70"/>
      <c r="K333" s="70"/>
      <c r="L333" s="70"/>
      <c r="M333" s="70"/>
      <c r="N333" s="70"/>
      <c r="O333" s="70"/>
      <c r="P333" s="70"/>
      <c r="Q333" s="70"/>
      <c r="R333" s="70"/>
      <c r="S333" s="70"/>
      <c r="T333" s="70"/>
      <c r="U333" s="70"/>
      <c r="V333" s="70"/>
      <c r="W333" s="70"/>
      <c r="X333" s="70">
        <v>4300</v>
      </c>
      <c r="Y333" s="70">
        <v>5516.399691999999</v>
      </c>
    </row>
    <row r="334" spans="1:25" x14ac:dyDescent="0.25">
      <c r="A334" s="72">
        <v>3798</v>
      </c>
      <c r="B334" s="70">
        <v>4747</v>
      </c>
      <c r="C334" s="70">
        <v>7907.4957499999991</v>
      </c>
      <c r="D334" s="70"/>
      <c r="E334" s="70"/>
      <c r="F334" s="70"/>
      <c r="G334" s="70"/>
      <c r="H334" s="70"/>
      <c r="I334" s="70"/>
      <c r="J334" s="70"/>
      <c r="K334" s="70"/>
      <c r="L334" s="70"/>
      <c r="M334" s="70"/>
      <c r="N334" s="70"/>
      <c r="O334" s="70"/>
      <c r="P334" s="70"/>
      <c r="Q334" s="70"/>
      <c r="R334" s="70"/>
      <c r="S334" s="70"/>
      <c r="T334" s="70"/>
      <c r="U334" s="70"/>
      <c r="V334" s="70"/>
      <c r="W334" s="70"/>
      <c r="X334" s="70">
        <v>4747</v>
      </c>
      <c r="Y334" s="70">
        <v>7907.4957499999991</v>
      </c>
    </row>
    <row r="335" spans="1:25" x14ac:dyDescent="0.25">
      <c r="A335" s="72">
        <v>3804</v>
      </c>
      <c r="B335" s="70"/>
      <c r="C335" s="70"/>
      <c r="D335" s="70">
        <v>9343</v>
      </c>
      <c r="E335" s="70">
        <v>11532.460328000001</v>
      </c>
      <c r="F335" s="70"/>
      <c r="G335" s="70"/>
      <c r="H335" s="70"/>
      <c r="I335" s="70"/>
      <c r="J335" s="70"/>
      <c r="K335" s="70"/>
      <c r="L335" s="70"/>
      <c r="M335" s="70"/>
      <c r="N335" s="70"/>
      <c r="O335" s="70"/>
      <c r="P335" s="70"/>
      <c r="Q335" s="70"/>
      <c r="R335" s="70"/>
      <c r="S335" s="70"/>
      <c r="T335" s="70"/>
      <c r="U335" s="70"/>
      <c r="V335" s="70"/>
      <c r="W335" s="70"/>
      <c r="X335" s="70">
        <v>9343</v>
      </c>
      <c r="Y335" s="70">
        <v>11532.460328000001</v>
      </c>
    </row>
    <row r="336" spans="1:25" x14ac:dyDescent="0.25">
      <c r="A336" s="72">
        <v>3810</v>
      </c>
      <c r="B336" s="70"/>
      <c r="C336" s="70"/>
      <c r="D336" s="70">
        <v>8574</v>
      </c>
      <c r="E336" s="70">
        <v>14872.076453</v>
      </c>
      <c r="F336" s="70"/>
      <c r="G336" s="70"/>
      <c r="H336" s="70"/>
      <c r="I336" s="70"/>
      <c r="J336" s="70"/>
      <c r="K336" s="70"/>
      <c r="L336" s="70"/>
      <c r="M336" s="70"/>
      <c r="N336" s="70"/>
      <c r="O336" s="70"/>
      <c r="P336" s="70"/>
      <c r="Q336" s="70"/>
      <c r="R336" s="70"/>
      <c r="S336" s="70"/>
      <c r="T336" s="70"/>
      <c r="U336" s="70"/>
      <c r="V336" s="70"/>
      <c r="W336" s="70"/>
      <c r="X336" s="70">
        <v>8574</v>
      </c>
      <c r="Y336" s="70">
        <v>14872.076453</v>
      </c>
    </row>
    <row r="337" spans="1:25" x14ac:dyDescent="0.25">
      <c r="A337" s="72">
        <v>3811</v>
      </c>
      <c r="B337" s="70"/>
      <c r="C337" s="70"/>
      <c r="D337" s="70">
        <v>17824</v>
      </c>
      <c r="E337" s="70">
        <v>16075.449966</v>
      </c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  <c r="S337" s="70"/>
      <c r="T337" s="70"/>
      <c r="U337" s="70"/>
      <c r="V337" s="70"/>
      <c r="W337" s="70"/>
      <c r="X337" s="70">
        <v>17824</v>
      </c>
      <c r="Y337" s="70">
        <v>16075.449966</v>
      </c>
    </row>
    <row r="338" spans="1:25" x14ac:dyDescent="0.25">
      <c r="A338" s="72">
        <v>3813</v>
      </c>
      <c r="B338" s="70">
        <v>6360</v>
      </c>
      <c r="C338" s="70">
        <v>4607.0645409999997</v>
      </c>
      <c r="D338" s="70"/>
      <c r="E338" s="70"/>
      <c r="F338" s="70"/>
      <c r="G338" s="70"/>
      <c r="H338" s="70"/>
      <c r="I338" s="70"/>
      <c r="J338" s="70"/>
      <c r="K338" s="70"/>
      <c r="L338" s="70"/>
      <c r="M338" s="70"/>
      <c r="N338" s="70"/>
      <c r="O338" s="70"/>
      <c r="P338" s="70"/>
      <c r="Q338" s="70"/>
      <c r="R338" s="70"/>
      <c r="S338" s="70"/>
      <c r="T338" s="70"/>
      <c r="U338" s="70"/>
      <c r="V338" s="70"/>
      <c r="W338" s="70"/>
      <c r="X338" s="70">
        <v>6360</v>
      </c>
      <c r="Y338" s="70">
        <v>4607.0645409999997</v>
      </c>
    </row>
    <row r="339" spans="1:25" x14ac:dyDescent="0.25">
      <c r="A339" s="72">
        <v>3814</v>
      </c>
      <c r="B339" s="70">
        <v>6218</v>
      </c>
      <c r="C339" s="70">
        <v>4326.1420639999997</v>
      </c>
      <c r="D339" s="70"/>
      <c r="E339" s="70"/>
      <c r="F339" s="70"/>
      <c r="G339" s="70"/>
      <c r="H339" s="70"/>
      <c r="I339" s="70"/>
      <c r="J339" s="70"/>
      <c r="K339" s="70"/>
      <c r="L339" s="70"/>
      <c r="M339" s="70"/>
      <c r="N339" s="70"/>
      <c r="O339" s="70"/>
      <c r="P339" s="70"/>
      <c r="Q339" s="70"/>
      <c r="R339" s="70"/>
      <c r="S339" s="70"/>
      <c r="T339" s="70"/>
      <c r="U339" s="70"/>
      <c r="V339" s="70"/>
      <c r="W339" s="70"/>
      <c r="X339" s="70">
        <v>6218</v>
      </c>
      <c r="Y339" s="70">
        <v>4326.1420639999997</v>
      </c>
    </row>
    <row r="340" spans="1:25" x14ac:dyDescent="0.25">
      <c r="A340" s="72">
        <v>3834</v>
      </c>
      <c r="B340" s="70">
        <v>6473</v>
      </c>
      <c r="C340" s="70">
        <v>7890.5454640000007</v>
      </c>
      <c r="D340" s="70"/>
      <c r="E340" s="70"/>
      <c r="F340" s="70"/>
      <c r="G340" s="70"/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/>
      <c r="S340" s="70"/>
      <c r="T340" s="70"/>
      <c r="U340" s="70"/>
      <c r="V340" s="70"/>
      <c r="W340" s="70"/>
      <c r="X340" s="70">
        <v>6473</v>
      </c>
      <c r="Y340" s="70">
        <v>7890.5454640000007</v>
      </c>
    </row>
    <row r="341" spans="1:25" x14ac:dyDescent="0.25">
      <c r="A341" s="72">
        <v>3842</v>
      </c>
      <c r="B341" s="70"/>
      <c r="C341" s="70"/>
      <c r="D341" s="70"/>
      <c r="E341" s="70"/>
      <c r="F341" s="70"/>
      <c r="G341" s="70"/>
      <c r="H341" s="70"/>
      <c r="I341" s="70"/>
      <c r="J341" s="70">
        <v>33963</v>
      </c>
      <c r="K341" s="70">
        <v>47175.736374</v>
      </c>
      <c r="L341" s="70"/>
      <c r="M341" s="70"/>
      <c r="N341" s="70"/>
      <c r="O341" s="70"/>
      <c r="P341" s="70"/>
      <c r="Q341" s="70"/>
      <c r="R341" s="70"/>
      <c r="S341" s="70"/>
      <c r="T341" s="70"/>
      <c r="U341" s="70"/>
      <c r="V341" s="70"/>
      <c r="W341" s="70"/>
      <c r="X341" s="70">
        <v>33963</v>
      </c>
      <c r="Y341" s="70">
        <v>47175.736374</v>
      </c>
    </row>
    <row r="342" spans="1:25" x14ac:dyDescent="0.25">
      <c r="A342" s="72">
        <v>3843</v>
      </c>
      <c r="B342" s="70"/>
      <c r="C342" s="70"/>
      <c r="D342" s="70">
        <v>13419</v>
      </c>
      <c r="E342" s="70">
        <v>13165.001603000001</v>
      </c>
      <c r="F342" s="70"/>
      <c r="G342" s="70"/>
      <c r="H342" s="70"/>
      <c r="I342" s="70"/>
      <c r="J342" s="70"/>
      <c r="K342" s="70"/>
      <c r="L342" s="70"/>
      <c r="M342" s="70"/>
      <c r="N342" s="70"/>
      <c r="O342" s="70"/>
      <c r="P342" s="70"/>
      <c r="Q342" s="70"/>
      <c r="R342" s="70"/>
      <c r="S342" s="70"/>
      <c r="T342" s="70"/>
      <c r="U342" s="70"/>
      <c r="V342" s="70"/>
      <c r="W342" s="70"/>
      <c r="X342" s="70">
        <v>13419</v>
      </c>
      <c r="Y342" s="70">
        <v>13165.001603000001</v>
      </c>
    </row>
    <row r="343" spans="1:25" x14ac:dyDescent="0.25">
      <c r="A343" s="72">
        <v>3854</v>
      </c>
      <c r="B343" s="70"/>
      <c r="C343" s="70"/>
      <c r="D343" s="70"/>
      <c r="E343" s="70"/>
      <c r="F343" s="70"/>
      <c r="G343" s="70"/>
      <c r="H343" s="70"/>
      <c r="I343" s="70"/>
      <c r="J343" s="70"/>
      <c r="K343" s="70"/>
      <c r="L343" s="70"/>
      <c r="M343" s="70"/>
      <c r="N343" s="70"/>
      <c r="O343" s="70"/>
      <c r="P343" s="70">
        <v>58950</v>
      </c>
      <c r="Q343" s="70">
        <v>72106.937378000002</v>
      </c>
      <c r="R343" s="70"/>
      <c r="S343" s="70"/>
      <c r="T343" s="70"/>
      <c r="U343" s="70"/>
      <c r="V343" s="70"/>
      <c r="W343" s="70"/>
      <c r="X343" s="70">
        <v>58950</v>
      </c>
      <c r="Y343" s="70">
        <v>72106.937378000002</v>
      </c>
    </row>
    <row r="344" spans="1:25" x14ac:dyDescent="0.25">
      <c r="A344" s="72">
        <v>3860</v>
      </c>
      <c r="B344" s="70">
        <v>8145</v>
      </c>
      <c r="C344" s="70">
        <v>7155.7892039999997</v>
      </c>
      <c r="D344" s="70"/>
      <c r="E344" s="70"/>
      <c r="F344" s="70"/>
      <c r="G344" s="70"/>
      <c r="H344" s="70"/>
      <c r="I344" s="70"/>
      <c r="J344" s="70"/>
      <c r="K344" s="70"/>
      <c r="L344" s="70"/>
      <c r="M344" s="70"/>
      <c r="N344" s="70"/>
      <c r="O344" s="70"/>
      <c r="P344" s="70"/>
      <c r="Q344" s="70"/>
      <c r="R344" s="70"/>
      <c r="S344" s="70"/>
      <c r="T344" s="70"/>
      <c r="U344" s="70"/>
      <c r="V344" s="70"/>
      <c r="W344" s="70"/>
      <c r="X344" s="70">
        <v>8145</v>
      </c>
      <c r="Y344" s="70">
        <v>7155.7892039999997</v>
      </c>
    </row>
    <row r="345" spans="1:25" x14ac:dyDescent="0.25">
      <c r="A345" s="72">
        <v>3862</v>
      </c>
      <c r="B345" s="70"/>
      <c r="C345" s="70"/>
      <c r="D345" s="70">
        <v>18621</v>
      </c>
      <c r="E345" s="70">
        <v>11406.045631000001</v>
      </c>
      <c r="F345" s="70"/>
      <c r="G345" s="70"/>
      <c r="H345" s="70"/>
      <c r="I345" s="70"/>
      <c r="J345" s="70"/>
      <c r="K345" s="70"/>
      <c r="L345" s="70"/>
      <c r="M345" s="70"/>
      <c r="N345" s="70"/>
      <c r="O345" s="70"/>
      <c r="P345" s="70"/>
      <c r="Q345" s="70"/>
      <c r="R345" s="70"/>
      <c r="S345" s="70"/>
      <c r="T345" s="70"/>
      <c r="U345" s="70"/>
      <c r="V345" s="70"/>
      <c r="W345" s="70"/>
      <c r="X345" s="70">
        <v>18621</v>
      </c>
      <c r="Y345" s="70">
        <v>11406.045631000001</v>
      </c>
    </row>
    <row r="346" spans="1:25" x14ac:dyDescent="0.25">
      <c r="A346" s="72">
        <v>3863</v>
      </c>
      <c r="B346" s="70">
        <v>16999</v>
      </c>
      <c r="C346" s="70">
        <v>9871.1543459999994</v>
      </c>
      <c r="D346" s="70"/>
      <c r="E346" s="70"/>
      <c r="F346" s="70"/>
      <c r="G346" s="70"/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/>
      <c r="S346" s="70"/>
      <c r="T346" s="70"/>
      <c r="U346" s="70"/>
      <c r="V346" s="70"/>
      <c r="W346" s="70"/>
      <c r="X346" s="70">
        <v>16999</v>
      </c>
      <c r="Y346" s="70">
        <v>9871.1543459999994</v>
      </c>
    </row>
    <row r="347" spans="1:25" x14ac:dyDescent="0.25">
      <c r="A347" s="72">
        <v>3869</v>
      </c>
      <c r="B347" s="70"/>
      <c r="C347" s="70"/>
      <c r="D347" s="70"/>
      <c r="E347" s="70"/>
      <c r="F347" s="70">
        <v>22858</v>
      </c>
      <c r="G347" s="70">
        <v>29968.939591000002</v>
      </c>
      <c r="H347" s="70"/>
      <c r="I347" s="70"/>
      <c r="J347" s="70"/>
      <c r="K347" s="70"/>
      <c r="L347" s="70"/>
      <c r="M347" s="70"/>
      <c r="N347" s="70"/>
      <c r="O347" s="70"/>
      <c r="P347" s="70"/>
      <c r="Q347" s="70"/>
      <c r="R347" s="70"/>
      <c r="S347" s="70"/>
      <c r="T347" s="70"/>
      <c r="U347" s="70"/>
      <c r="V347" s="70"/>
      <c r="W347" s="70"/>
      <c r="X347" s="70">
        <v>22858</v>
      </c>
      <c r="Y347" s="70">
        <v>29968.939591000002</v>
      </c>
    </row>
    <row r="348" spans="1:25" x14ac:dyDescent="0.25">
      <c r="A348" s="72">
        <v>3877</v>
      </c>
      <c r="B348" s="70"/>
      <c r="C348" s="70"/>
      <c r="D348" s="70">
        <v>17255</v>
      </c>
      <c r="E348" s="70">
        <v>15808.619880999999</v>
      </c>
      <c r="F348" s="70"/>
      <c r="G348" s="70"/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/>
      <c r="S348" s="70"/>
      <c r="T348" s="70"/>
      <c r="U348" s="70"/>
      <c r="V348" s="70"/>
      <c r="W348" s="70"/>
      <c r="X348" s="70">
        <v>17255</v>
      </c>
      <c r="Y348" s="70">
        <v>15808.619880999999</v>
      </c>
    </row>
    <row r="349" spans="1:25" x14ac:dyDescent="0.25">
      <c r="A349" s="72">
        <v>3884</v>
      </c>
      <c r="B349" s="70">
        <v>6523</v>
      </c>
      <c r="C349" s="70">
        <v>6818.9682199999997</v>
      </c>
      <c r="D349" s="70"/>
      <c r="E349" s="70"/>
      <c r="F349" s="70"/>
      <c r="G349" s="70"/>
      <c r="H349" s="70"/>
      <c r="I349" s="70"/>
      <c r="J349" s="70"/>
      <c r="K349" s="70"/>
      <c r="L349" s="70"/>
      <c r="M349" s="70"/>
      <c r="N349" s="70"/>
      <c r="O349" s="70"/>
      <c r="P349" s="70"/>
      <c r="Q349" s="70"/>
      <c r="R349" s="70"/>
      <c r="S349" s="70"/>
      <c r="T349" s="70"/>
      <c r="U349" s="70"/>
      <c r="V349" s="70"/>
      <c r="W349" s="70"/>
      <c r="X349" s="70">
        <v>6523</v>
      </c>
      <c r="Y349" s="70">
        <v>6818.9682199999997</v>
      </c>
    </row>
    <row r="350" spans="1:25" x14ac:dyDescent="0.25">
      <c r="A350" s="72">
        <v>3886</v>
      </c>
      <c r="B350" s="70">
        <v>10558</v>
      </c>
      <c r="C350" s="70">
        <v>9662.8034479999988</v>
      </c>
      <c r="D350" s="70"/>
      <c r="E350" s="70"/>
      <c r="F350" s="70"/>
      <c r="G350" s="70"/>
      <c r="H350" s="70"/>
      <c r="I350" s="70"/>
      <c r="J350" s="70"/>
      <c r="K350" s="70"/>
      <c r="L350" s="70"/>
      <c r="M350" s="70"/>
      <c r="N350" s="70"/>
      <c r="O350" s="70"/>
      <c r="P350" s="70"/>
      <c r="Q350" s="70"/>
      <c r="R350" s="70"/>
      <c r="S350" s="70"/>
      <c r="T350" s="70"/>
      <c r="U350" s="70"/>
      <c r="V350" s="70"/>
      <c r="W350" s="70"/>
      <c r="X350" s="70">
        <v>10558</v>
      </c>
      <c r="Y350" s="70">
        <v>9662.8034479999988</v>
      </c>
    </row>
    <row r="351" spans="1:25" x14ac:dyDescent="0.25">
      <c r="A351" s="72">
        <v>3897</v>
      </c>
      <c r="B351" s="70">
        <v>4087</v>
      </c>
      <c r="C351" s="70">
        <v>1861.2350080000001</v>
      </c>
      <c r="D351" s="70"/>
      <c r="E351" s="70"/>
      <c r="F351" s="70"/>
      <c r="G351" s="70"/>
      <c r="H351" s="70"/>
      <c r="I351" s="70"/>
      <c r="J351" s="70"/>
      <c r="K351" s="70"/>
      <c r="L351" s="70"/>
      <c r="M351" s="70"/>
      <c r="N351" s="70"/>
      <c r="O351" s="70"/>
      <c r="P351" s="70"/>
      <c r="Q351" s="70"/>
      <c r="R351" s="70"/>
      <c r="S351" s="70"/>
      <c r="T351" s="70"/>
      <c r="U351" s="70"/>
      <c r="V351" s="70"/>
      <c r="W351" s="70"/>
      <c r="X351" s="70">
        <v>4087</v>
      </c>
      <c r="Y351" s="70">
        <v>1861.2350080000001</v>
      </c>
    </row>
    <row r="352" spans="1:25" x14ac:dyDescent="0.25">
      <c r="A352" s="72">
        <v>3904</v>
      </c>
      <c r="B352" s="70"/>
      <c r="C352" s="70"/>
      <c r="D352" s="70">
        <v>7020</v>
      </c>
      <c r="E352" s="70">
        <v>16627.607566999999</v>
      </c>
      <c r="F352" s="70"/>
      <c r="G352" s="70"/>
      <c r="H352" s="70"/>
      <c r="I352" s="70"/>
      <c r="J352" s="70"/>
      <c r="K352" s="70"/>
      <c r="L352" s="70"/>
      <c r="M352" s="70"/>
      <c r="N352" s="70"/>
      <c r="O352" s="70"/>
      <c r="P352" s="70"/>
      <c r="Q352" s="70"/>
      <c r="R352" s="70"/>
      <c r="S352" s="70"/>
      <c r="T352" s="70"/>
      <c r="U352" s="70"/>
      <c r="V352" s="70"/>
      <c r="W352" s="70"/>
      <c r="X352" s="70">
        <v>7020</v>
      </c>
      <c r="Y352" s="70">
        <v>16627.607566999999</v>
      </c>
    </row>
    <row r="353" spans="1:25" x14ac:dyDescent="0.25">
      <c r="A353" s="72">
        <v>3908</v>
      </c>
      <c r="B353" s="70">
        <v>3274</v>
      </c>
      <c r="C353" s="70">
        <v>3859.8821189999999</v>
      </c>
      <c r="D353" s="70"/>
      <c r="E353" s="70"/>
      <c r="F353" s="70"/>
      <c r="G353" s="70"/>
      <c r="H353" s="70"/>
      <c r="I353" s="70"/>
      <c r="J353" s="70"/>
      <c r="K353" s="70"/>
      <c r="L353" s="70"/>
      <c r="M353" s="70"/>
      <c r="N353" s="70"/>
      <c r="O353" s="70"/>
      <c r="P353" s="70"/>
      <c r="Q353" s="70"/>
      <c r="R353" s="70"/>
      <c r="S353" s="70"/>
      <c r="T353" s="70"/>
      <c r="U353" s="70"/>
      <c r="V353" s="70"/>
      <c r="W353" s="70"/>
      <c r="X353" s="70">
        <v>3274</v>
      </c>
      <c r="Y353" s="70">
        <v>3859.8821189999999</v>
      </c>
    </row>
    <row r="354" spans="1:25" x14ac:dyDescent="0.25">
      <c r="A354" s="72">
        <v>3910</v>
      </c>
      <c r="B354" s="70"/>
      <c r="C354" s="70"/>
      <c r="D354" s="70">
        <v>19211</v>
      </c>
      <c r="E354" s="70">
        <v>10730.982454000001</v>
      </c>
      <c r="F354" s="70"/>
      <c r="G354" s="70"/>
      <c r="H354" s="70"/>
      <c r="I354" s="70"/>
      <c r="J354" s="70"/>
      <c r="K354" s="70"/>
      <c r="L354" s="70"/>
      <c r="M354" s="70"/>
      <c r="N354" s="70"/>
      <c r="O354" s="70"/>
      <c r="P354" s="70"/>
      <c r="Q354" s="70"/>
      <c r="R354" s="70"/>
      <c r="S354" s="70"/>
      <c r="T354" s="70"/>
      <c r="U354" s="70"/>
      <c r="V354" s="70"/>
      <c r="W354" s="70"/>
      <c r="X354" s="70">
        <v>19211</v>
      </c>
      <c r="Y354" s="70">
        <v>10730.982454000001</v>
      </c>
    </row>
    <row r="355" spans="1:25" x14ac:dyDescent="0.25">
      <c r="A355" s="72">
        <v>3924</v>
      </c>
      <c r="B355" s="70"/>
      <c r="C355" s="70"/>
      <c r="D355" s="70">
        <v>14564</v>
      </c>
      <c r="E355" s="70">
        <v>13118.952209000001</v>
      </c>
      <c r="F355" s="70"/>
      <c r="G355" s="70"/>
      <c r="H355" s="70"/>
      <c r="I355" s="70"/>
      <c r="J355" s="70"/>
      <c r="K355" s="70"/>
      <c r="L355" s="70"/>
      <c r="M355" s="70"/>
      <c r="N355" s="70"/>
      <c r="O355" s="70"/>
      <c r="P355" s="70"/>
      <c r="Q355" s="70"/>
      <c r="R355" s="70"/>
      <c r="S355" s="70"/>
      <c r="T355" s="70"/>
      <c r="U355" s="70"/>
      <c r="V355" s="70"/>
      <c r="W355" s="70"/>
      <c r="X355" s="70">
        <v>14564</v>
      </c>
      <c r="Y355" s="70">
        <v>13118.952209000001</v>
      </c>
    </row>
    <row r="356" spans="1:25" x14ac:dyDescent="0.25">
      <c r="A356" s="72">
        <v>3962</v>
      </c>
      <c r="B356" s="70">
        <v>10988</v>
      </c>
      <c r="C356" s="70">
        <v>7318.1969310000004</v>
      </c>
      <c r="D356" s="70"/>
      <c r="E356" s="70"/>
      <c r="F356" s="70"/>
      <c r="G356" s="70"/>
      <c r="H356" s="70"/>
      <c r="I356" s="70"/>
      <c r="J356" s="70"/>
      <c r="K356" s="70"/>
      <c r="L356" s="70"/>
      <c r="M356" s="70"/>
      <c r="N356" s="70"/>
      <c r="O356" s="70"/>
      <c r="P356" s="70"/>
      <c r="Q356" s="70"/>
      <c r="R356" s="70"/>
      <c r="S356" s="70"/>
      <c r="T356" s="70"/>
      <c r="U356" s="70"/>
      <c r="V356" s="70"/>
      <c r="W356" s="70"/>
      <c r="X356" s="70">
        <v>10988</v>
      </c>
      <c r="Y356" s="70">
        <v>7318.1969310000004</v>
      </c>
    </row>
    <row r="357" spans="1:25" x14ac:dyDescent="0.25">
      <c r="A357" s="72">
        <v>3968</v>
      </c>
      <c r="B357" s="70"/>
      <c r="C357" s="70"/>
      <c r="D357" s="70"/>
      <c r="E357" s="70"/>
      <c r="F357" s="70"/>
      <c r="G357" s="70"/>
      <c r="H357" s="70"/>
      <c r="I357" s="70"/>
      <c r="J357" s="70"/>
      <c r="K357" s="70"/>
      <c r="L357" s="70"/>
      <c r="M357" s="70"/>
      <c r="N357" s="70"/>
      <c r="O357" s="70"/>
      <c r="P357" s="70"/>
      <c r="Q357" s="70"/>
      <c r="R357" s="70"/>
      <c r="S357" s="70"/>
      <c r="T357" s="70"/>
      <c r="U357" s="70"/>
      <c r="V357" s="70">
        <v>110823</v>
      </c>
      <c r="W357" s="70">
        <v>103154.953125</v>
      </c>
      <c r="X357" s="70">
        <v>110823</v>
      </c>
      <c r="Y357" s="70">
        <v>103154.953125</v>
      </c>
    </row>
    <row r="358" spans="1:25" x14ac:dyDescent="0.25">
      <c r="A358" s="72">
        <v>3982</v>
      </c>
      <c r="B358" s="70">
        <v>11600</v>
      </c>
      <c r="C358" s="70">
        <v>7651.4824490000001</v>
      </c>
      <c r="D358" s="70"/>
      <c r="E358" s="70"/>
      <c r="F358" s="70"/>
      <c r="G358" s="70"/>
      <c r="H358" s="70"/>
      <c r="I358" s="70"/>
      <c r="J358" s="70"/>
      <c r="K358" s="70"/>
      <c r="L358" s="70"/>
      <c r="M358" s="70"/>
      <c r="N358" s="70"/>
      <c r="O358" s="70"/>
      <c r="P358" s="70"/>
      <c r="Q358" s="70"/>
      <c r="R358" s="70"/>
      <c r="S358" s="70"/>
      <c r="T358" s="70"/>
      <c r="U358" s="70"/>
      <c r="V358" s="70"/>
      <c r="W358" s="70"/>
      <c r="X358" s="70">
        <v>11600</v>
      </c>
      <c r="Y358" s="70">
        <v>7651.4824490000001</v>
      </c>
    </row>
    <row r="359" spans="1:25" x14ac:dyDescent="0.25">
      <c r="A359" s="72">
        <v>3988</v>
      </c>
      <c r="B359" s="70"/>
      <c r="C359" s="70"/>
      <c r="D359" s="70"/>
      <c r="E359" s="70"/>
      <c r="F359" s="70">
        <v>20500</v>
      </c>
      <c r="G359" s="70">
        <v>21923.923705000001</v>
      </c>
      <c r="H359" s="70"/>
      <c r="I359" s="70"/>
      <c r="J359" s="70"/>
      <c r="K359" s="70"/>
      <c r="L359" s="70"/>
      <c r="M359" s="70"/>
      <c r="N359" s="70"/>
      <c r="O359" s="70"/>
      <c r="P359" s="70"/>
      <c r="Q359" s="70"/>
      <c r="R359" s="70"/>
      <c r="S359" s="70"/>
      <c r="T359" s="70"/>
      <c r="U359" s="70"/>
      <c r="V359" s="70"/>
      <c r="W359" s="70"/>
      <c r="X359" s="70">
        <v>20500</v>
      </c>
      <c r="Y359" s="70">
        <v>21923.923705000001</v>
      </c>
    </row>
    <row r="360" spans="1:25" x14ac:dyDescent="0.25">
      <c r="A360" s="72">
        <v>3994</v>
      </c>
      <c r="B360" s="70"/>
      <c r="C360" s="70"/>
      <c r="D360" s="70"/>
      <c r="E360" s="70"/>
      <c r="F360" s="70">
        <v>19800</v>
      </c>
      <c r="G360" s="70">
        <v>20175.575592000001</v>
      </c>
      <c r="H360" s="70"/>
      <c r="I360" s="70"/>
      <c r="J360" s="70"/>
      <c r="K360" s="70"/>
      <c r="L360" s="70"/>
      <c r="M360" s="70"/>
      <c r="N360" s="70"/>
      <c r="O360" s="70"/>
      <c r="P360" s="70"/>
      <c r="Q360" s="70"/>
      <c r="R360" s="70"/>
      <c r="S360" s="70"/>
      <c r="T360" s="70"/>
      <c r="U360" s="70"/>
      <c r="V360" s="70"/>
      <c r="W360" s="70"/>
      <c r="X360" s="70">
        <v>19800</v>
      </c>
      <c r="Y360" s="70">
        <v>20175.575592000001</v>
      </c>
    </row>
    <row r="361" spans="1:25" x14ac:dyDescent="0.25">
      <c r="A361" s="72">
        <v>4022</v>
      </c>
      <c r="B361" s="70">
        <v>4318</v>
      </c>
      <c r="C361" s="70">
        <v>6938.7714839999999</v>
      </c>
      <c r="D361" s="70"/>
      <c r="E361" s="70"/>
      <c r="F361" s="70"/>
      <c r="G361" s="70"/>
      <c r="H361" s="70"/>
      <c r="I361" s="70"/>
      <c r="J361" s="70"/>
      <c r="K361" s="70"/>
      <c r="L361" s="70"/>
      <c r="M361" s="70"/>
      <c r="N361" s="70"/>
      <c r="O361" s="70"/>
      <c r="P361" s="70"/>
      <c r="Q361" s="70"/>
      <c r="R361" s="70"/>
      <c r="S361" s="70"/>
      <c r="T361" s="70"/>
      <c r="U361" s="70"/>
      <c r="V361" s="70"/>
      <c r="W361" s="70"/>
      <c r="X361" s="70">
        <v>4318</v>
      </c>
      <c r="Y361" s="70">
        <v>6938.7714839999999</v>
      </c>
    </row>
    <row r="362" spans="1:25" x14ac:dyDescent="0.25">
      <c r="A362" s="72">
        <v>4055</v>
      </c>
      <c r="B362" s="70">
        <v>9988</v>
      </c>
      <c r="C362" s="70">
        <v>8562.6737060000014</v>
      </c>
      <c r="D362" s="70"/>
      <c r="E362" s="70"/>
      <c r="F362" s="70"/>
      <c r="G362" s="70"/>
      <c r="H362" s="70"/>
      <c r="I362" s="70"/>
      <c r="J362" s="70"/>
      <c r="K362" s="70"/>
      <c r="L362" s="70"/>
      <c r="M362" s="70"/>
      <c r="N362" s="70"/>
      <c r="O362" s="70"/>
      <c r="P362" s="70"/>
      <c r="Q362" s="70"/>
      <c r="R362" s="70"/>
      <c r="S362" s="70"/>
      <c r="T362" s="70"/>
      <c r="U362" s="70"/>
      <c r="V362" s="70"/>
      <c r="W362" s="70"/>
      <c r="X362" s="70">
        <v>9988</v>
      </c>
      <c r="Y362" s="70">
        <v>8562.6737060000014</v>
      </c>
    </row>
    <row r="363" spans="1:25" x14ac:dyDescent="0.25">
      <c r="A363" s="72">
        <v>4081</v>
      </c>
      <c r="B363" s="70"/>
      <c r="C363" s="70"/>
      <c r="D363" s="70">
        <v>18051</v>
      </c>
      <c r="E363" s="70">
        <v>18572.090088999998</v>
      </c>
      <c r="F363" s="70"/>
      <c r="G363" s="70"/>
      <c r="H363" s="70"/>
      <c r="I363" s="70"/>
      <c r="J363" s="70"/>
      <c r="K363" s="70"/>
      <c r="L363" s="70"/>
      <c r="M363" s="70"/>
      <c r="N363" s="70"/>
      <c r="O363" s="70"/>
      <c r="P363" s="70"/>
      <c r="Q363" s="70"/>
      <c r="R363" s="70"/>
      <c r="S363" s="70"/>
      <c r="T363" s="70"/>
      <c r="U363" s="70"/>
      <c r="V363" s="70"/>
      <c r="W363" s="70"/>
      <c r="X363" s="70">
        <v>18051</v>
      </c>
      <c r="Y363" s="70">
        <v>18572.090088999998</v>
      </c>
    </row>
    <row r="364" spans="1:25" x14ac:dyDescent="0.25">
      <c r="A364" s="72">
        <v>4083</v>
      </c>
      <c r="B364" s="70">
        <v>7500</v>
      </c>
      <c r="C364" s="70">
        <v>2036.959141</v>
      </c>
      <c r="D364" s="70"/>
      <c r="E364" s="70"/>
      <c r="F364" s="70"/>
      <c r="G364" s="70"/>
      <c r="H364" s="70"/>
      <c r="I364" s="70"/>
      <c r="J364" s="70"/>
      <c r="K364" s="70"/>
      <c r="L364" s="70"/>
      <c r="M364" s="70"/>
      <c r="N364" s="70"/>
      <c r="O364" s="70"/>
      <c r="P364" s="70"/>
      <c r="Q364" s="70"/>
      <c r="R364" s="70"/>
      <c r="S364" s="70"/>
      <c r="T364" s="70"/>
      <c r="U364" s="70"/>
      <c r="V364" s="70"/>
      <c r="W364" s="70"/>
      <c r="X364" s="70">
        <v>7500</v>
      </c>
      <c r="Y364" s="70">
        <v>2036.959141</v>
      </c>
    </row>
    <row r="365" spans="1:25" x14ac:dyDescent="0.25">
      <c r="A365" s="72">
        <v>4087</v>
      </c>
      <c r="B365" s="70">
        <v>8200</v>
      </c>
      <c r="C365" s="70">
        <v>2587.0959969999999</v>
      </c>
      <c r="D365" s="70"/>
      <c r="E365" s="70"/>
      <c r="F365" s="70"/>
      <c r="G365" s="70"/>
      <c r="H365" s="70"/>
      <c r="I365" s="70"/>
      <c r="J365" s="70"/>
      <c r="K365" s="70"/>
      <c r="L365" s="70"/>
      <c r="M365" s="70"/>
      <c r="N365" s="70"/>
      <c r="O365" s="70"/>
      <c r="P365" s="70"/>
      <c r="Q365" s="70"/>
      <c r="R365" s="70"/>
      <c r="S365" s="70"/>
      <c r="T365" s="70"/>
      <c r="U365" s="70"/>
      <c r="V365" s="70"/>
      <c r="W365" s="70"/>
      <c r="X365" s="70">
        <v>8200</v>
      </c>
      <c r="Y365" s="70">
        <v>2587.0959969999999</v>
      </c>
    </row>
    <row r="366" spans="1:25" x14ac:dyDescent="0.25">
      <c r="A366" s="72">
        <v>4090</v>
      </c>
      <c r="B366" s="70">
        <v>7272</v>
      </c>
      <c r="C366" s="70">
        <v>4539.7155199999997</v>
      </c>
      <c r="D366" s="70"/>
      <c r="E366" s="70"/>
      <c r="F366" s="70"/>
      <c r="G366" s="70"/>
      <c r="H366" s="70"/>
      <c r="I366" s="70"/>
      <c r="J366" s="70"/>
      <c r="K366" s="70"/>
      <c r="L366" s="70"/>
      <c r="M366" s="70"/>
      <c r="N366" s="70"/>
      <c r="O366" s="70"/>
      <c r="P366" s="70"/>
      <c r="Q366" s="70"/>
      <c r="R366" s="70"/>
      <c r="S366" s="70"/>
      <c r="T366" s="70"/>
      <c r="U366" s="70"/>
      <c r="V366" s="70"/>
      <c r="W366" s="70"/>
      <c r="X366" s="70">
        <v>7272</v>
      </c>
      <c r="Y366" s="70">
        <v>4539.7155199999997</v>
      </c>
    </row>
    <row r="367" spans="1:25" x14ac:dyDescent="0.25">
      <c r="A367" s="72">
        <v>4121</v>
      </c>
      <c r="B367" s="70">
        <v>7381</v>
      </c>
      <c r="C367" s="70">
        <v>7215.0216069999997</v>
      </c>
      <c r="D367" s="70"/>
      <c r="E367" s="70"/>
      <c r="F367" s="70"/>
      <c r="G367" s="70"/>
      <c r="H367" s="70"/>
      <c r="I367" s="70"/>
      <c r="J367" s="70"/>
      <c r="K367" s="70"/>
      <c r="L367" s="70"/>
      <c r="M367" s="70"/>
      <c r="N367" s="70"/>
      <c r="O367" s="70"/>
      <c r="P367" s="70"/>
      <c r="Q367" s="70"/>
      <c r="R367" s="70"/>
      <c r="S367" s="70"/>
      <c r="T367" s="70"/>
      <c r="U367" s="70"/>
      <c r="V367" s="70"/>
      <c r="W367" s="70"/>
      <c r="X367" s="70">
        <v>7381</v>
      </c>
      <c r="Y367" s="70">
        <v>7215.0216069999997</v>
      </c>
    </row>
    <row r="368" spans="1:25" x14ac:dyDescent="0.25">
      <c r="A368" s="72">
        <v>4122</v>
      </c>
      <c r="B368" s="70"/>
      <c r="C368" s="70"/>
      <c r="D368" s="70"/>
      <c r="E368" s="70"/>
      <c r="F368" s="70">
        <v>22028</v>
      </c>
      <c r="G368" s="70">
        <v>26198.043915000002</v>
      </c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/>
      <c r="S368" s="70"/>
      <c r="T368" s="70"/>
      <c r="U368" s="70"/>
      <c r="V368" s="70"/>
      <c r="W368" s="70"/>
      <c r="X368" s="70">
        <v>22028</v>
      </c>
      <c r="Y368" s="70">
        <v>26198.043915000002</v>
      </c>
    </row>
    <row r="369" spans="1:25" x14ac:dyDescent="0.25">
      <c r="A369" s="72">
        <v>4133</v>
      </c>
      <c r="B369" s="70"/>
      <c r="C369" s="70"/>
      <c r="D369" s="70"/>
      <c r="E369" s="70"/>
      <c r="F369" s="70"/>
      <c r="G369" s="70"/>
      <c r="H369" s="70">
        <v>39500</v>
      </c>
      <c r="I369" s="70">
        <v>34747.255310000008</v>
      </c>
      <c r="J369" s="70"/>
      <c r="K369" s="70"/>
      <c r="L369" s="70"/>
      <c r="M369" s="70"/>
      <c r="N369" s="70"/>
      <c r="O369" s="70"/>
      <c r="P369" s="70"/>
      <c r="Q369" s="70"/>
      <c r="R369" s="70"/>
      <c r="S369" s="70"/>
      <c r="T369" s="70"/>
      <c r="U369" s="70"/>
      <c r="V369" s="70"/>
      <c r="W369" s="70"/>
      <c r="X369" s="70">
        <v>39500</v>
      </c>
      <c r="Y369" s="70">
        <v>34747.255310000008</v>
      </c>
    </row>
    <row r="370" spans="1:25" x14ac:dyDescent="0.25">
      <c r="A370" s="72">
        <v>4192</v>
      </c>
      <c r="B370" s="70"/>
      <c r="C370" s="70"/>
      <c r="D370" s="70"/>
      <c r="E370" s="70"/>
      <c r="F370" s="70">
        <v>19961</v>
      </c>
      <c r="G370" s="70">
        <v>21182.912056000001</v>
      </c>
      <c r="H370" s="70"/>
      <c r="I370" s="70"/>
      <c r="J370" s="70"/>
      <c r="K370" s="70"/>
      <c r="L370" s="70"/>
      <c r="M370" s="70"/>
      <c r="N370" s="70"/>
      <c r="O370" s="70"/>
      <c r="P370" s="70"/>
      <c r="Q370" s="70"/>
      <c r="R370" s="70"/>
      <c r="S370" s="70"/>
      <c r="T370" s="70"/>
      <c r="U370" s="70"/>
      <c r="V370" s="70"/>
      <c r="W370" s="70"/>
      <c r="X370" s="70">
        <v>19961</v>
      </c>
      <c r="Y370" s="70">
        <v>21182.912056000001</v>
      </c>
    </row>
    <row r="371" spans="1:25" x14ac:dyDescent="0.25">
      <c r="A371" s="72">
        <v>4195</v>
      </c>
      <c r="B371" s="70"/>
      <c r="C371" s="70"/>
      <c r="D371" s="70"/>
      <c r="E371" s="70"/>
      <c r="F371" s="70">
        <v>21944</v>
      </c>
      <c r="G371" s="70">
        <v>26734.093460999997</v>
      </c>
      <c r="H371" s="70"/>
      <c r="I371" s="70"/>
      <c r="J371" s="70"/>
      <c r="K371" s="70"/>
      <c r="L371" s="70"/>
      <c r="M371" s="70"/>
      <c r="N371" s="70"/>
      <c r="O371" s="70"/>
      <c r="P371" s="70"/>
      <c r="Q371" s="70"/>
      <c r="R371" s="70"/>
      <c r="S371" s="70"/>
      <c r="T371" s="70"/>
      <c r="U371" s="70"/>
      <c r="V371" s="70"/>
      <c r="W371" s="70"/>
      <c r="X371" s="70">
        <v>21944</v>
      </c>
      <c r="Y371" s="70">
        <v>26734.093460999997</v>
      </c>
    </row>
    <row r="372" spans="1:25" x14ac:dyDescent="0.25">
      <c r="A372" s="72">
        <v>4202</v>
      </c>
      <c r="B372" s="70"/>
      <c r="C372" s="70"/>
      <c r="D372" s="70"/>
      <c r="E372" s="70"/>
      <c r="F372" s="70">
        <v>14382</v>
      </c>
      <c r="G372" s="70">
        <v>20404.137969000003</v>
      </c>
      <c r="H372" s="70"/>
      <c r="I372" s="70"/>
      <c r="J372" s="70"/>
      <c r="K372" s="70"/>
      <c r="L372" s="70"/>
      <c r="M372" s="70"/>
      <c r="N372" s="70"/>
      <c r="O372" s="70"/>
      <c r="P372" s="70"/>
      <c r="Q372" s="70"/>
      <c r="R372" s="70"/>
      <c r="S372" s="70"/>
      <c r="T372" s="70"/>
      <c r="U372" s="70"/>
      <c r="V372" s="70"/>
      <c r="W372" s="70"/>
      <c r="X372" s="70">
        <v>14382</v>
      </c>
      <c r="Y372" s="70">
        <v>20404.137969000003</v>
      </c>
    </row>
    <row r="373" spans="1:25" x14ac:dyDescent="0.25">
      <c r="A373" s="72">
        <v>4230</v>
      </c>
      <c r="B373" s="70"/>
      <c r="C373" s="70"/>
      <c r="D373" s="70"/>
      <c r="E373" s="70"/>
      <c r="F373" s="70">
        <v>24000</v>
      </c>
      <c r="G373" s="70">
        <v>20042.429198000002</v>
      </c>
      <c r="H373" s="70"/>
      <c r="I373" s="70"/>
      <c r="J373" s="70"/>
      <c r="K373" s="70"/>
      <c r="L373" s="70"/>
      <c r="M373" s="70"/>
      <c r="N373" s="70"/>
      <c r="O373" s="70"/>
      <c r="P373" s="70"/>
      <c r="Q373" s="70"/>
      <c r="R373" s="70"/>
      <c r="S373" s="70"/>
      <c r="T373" s="70"/>
      <c r="U373" s="70"/>
      <c r="V373" s="70"/>
      <c r="W373" s="70"/>
      <c r="X373" s="70">
        <v>24000</v>
      </c>
      <c r="Y373" s="70">
        <v>20042.429198000002</v>
      </c>
    </row>
    <row r="374" spans="1:25" x14ac:dyDescent="0.25">
      <c r="A374" s="72">
        <v>4237</v>
      </c>
      <c r="B374" s="70"/>
      <c r="C374" s="70"/>
      <c r="D374" s="70"/>
      <c r="E374" s="70"/>
      <c r="F374" s="70">
        <v>22203</v>
      </c>
      <c r="G374" s="70">
        <v>22651.412627999998</v>
      </c>
      <c r="H374" s="70"/>
      <c r="I374" s="70"/>
      <c r="J374" s="70"/>
      <c r="K374" s="70"/>
      <c r="L374" s="70"/>
      <c r="M374" s="70"/>
      <c r="N374" s="70"/>
      <c r="O374" s="70"/>
      <c r="P374" s="70"/>
      <c r="Q374" s="70"/>
      <c r="R374" s="70"/>
      <c r="S374" s="70"/>
      <c r="T374" s="70"/>
      <c r="U374" s="70"/>
      <c r="V374" s="70"/>
      <c r="W374" s="70"/>
      <c r="X374" s="70">
        <v>22203</v>
      </c>
      <c r="Y374" s="70">
        <v>22651.412627999998</v>
      </c>
    </row>
    <row r="375" spans="1:25" x14ac:dyDescent="0.25">
      <c r="A375" s="72">
        <v>4239</v>
      </c>
      <c r="B375" s="70">
        <v>6700</v>
      </c>
      <c r="C375" s="70">
        <v>5141.0171369999998</v>
      </c>
      <c r="D375" s="70"/>
      <c r="E375" s="70"/>
      <c r="F375" s="70"/>
      <c r="G375" s="70"/>
      <c r="H375" s="70"/>
      <c r="I375" s="70"/>
      <c r="J375" s="70"/>
      <c r="K375" s="70"/>
      <c r="L375" s="70"/>
      <c r="M375" s="70"/>
      <c r="N375" s="70"/>
      <c r="O375" s="70"/>
      <c r="P375" s="70"/>
      <c r="Q375" s="70"/>
      <c r="R375" s="70"/>
      <c r="S375" s="70"/>
      <c r="T375" s="70"/>
      <c r="U375" s="70"/>
      <c r="V375" s="70"/>
      <c r="W375" s="70"/>
      <c r="X375" s="70">
        <v>6700</v>
      </c>
      <c r="Y375" s="70">
        <v>5141.0171369999998</v>
      </c>
    </row>
    <row r="376" spans="1:25" x14ac:dyDescent="0.25">
      <c r="A376" s="72">
        <v>4251</v>
      </c>
      <c r="B376" s="70"/>
      <c r="C376" s="70"/>
      <c r="D376" s="70"/>
      <c r="E376" s="70"/>
      <c r="F376" s="70">
        <v>26792</v>
      </c>
      <c r="G376" s="70">
        <v>25576.927565999998</v>
      </c>
      <c r="H376" s="70"/>
      <c r="I376" s="70"/>
      <c r="J376" s="70"/>
      <c r="K376" s="70"/>
      <c r="L376" s="70"/>
      <c r="M376" s="70"/>
      <c r="N376" s="70"/>
      <c r="O376" s="70"/>
      <c r="P376" s="70"/>
      <c r="Q376" s="70"/>
      <c r="R376" s="70"/>
      <c r="S376" s="70"/>
      <c r="T376" s="70"/>
      <c r="U376" s="70"/>
      <c r="V376" s="70"/>
      <c r="W376" s="70"/>
      <c r="X376" s="70">
        <v>26792</v>
      </c>
      <c r="Y376" s="70">
        <v>25576.927565999998</v>
      </c>
    </row>
    <row r="377" spans="1:25" x14ac:dyDescent="0.25">
      <c r="A377" s="72">
        <v>4304</v>
      </c>
      <c r="B377" s="70">
        <v>5740</v>
      </c>
      <c r="C377" s="70">
        <v>2016.4849340000001</v>
      </c>
      <c r="D377" s="70"/>
      <c r="E377" s="70"/>
      <c r="F377" s="70"/>
      <c r="G377" s="70"/>
      <c r="H377" s="70"/>
      <c r="I377" s="70"/>
      <c r="J377" s="70"/>
      <c r="K377" s="70"/>
      <c r="L377" s="70"/>
      <c r="M377" s="70"/>
      <c r="N377" s="70"/>
      <c r="O377" s="70"/>
      <c r="P377" s="70"/>
      <c r="Q377" s="70"/>
      <c r="R377" s="70"/>
      <c r="S377" s="70"/>
      <c r="T377" s="70"/>
      <c r="U377" s="70"/>
      <c r="V377" s="70"/>
      <c r="W377" s="70"/>
      <c r="X377" s="70">
        <v>5740</v>
      </c>
      <c r="Y377" s="70">
        <v>2016.4849340000001</v>
      </c>
    </row>
    <row r="378" spans="1:25" x14ac:dyDescent="0.25">
      <c r="A378" s="72">
        <v>4369</v>
      </c>
      <c r="B378" s="70">
        <v>6100</v>
      </c>
      <c r="C378" s="70">
        <v>4198.3375130000004</v>
      </c>
      <c r="D378" s="70"/>
      <c r="E378" s="70"/>
      <c r="F378" s="70"/>
      <c r="G378" s="70"/>
      <c r="H378" s="70"/>
      <c r="I378" s="70"/>
      <c r="J378" s="70"/>
      <c r="K378" s="70"/>
      <c r="L378" s="70"/>
      <c r="M378" s="70"/>
      <c r="N378" s="70"/>
      <c r="O378" s="70"/>
      <c r="P378" s="70"/>
      <c r="Q378" s="70"/>
      <c r="R378" s="70"/>
      <c r="S378" s="70"/>
      <c r="T378" s="70"/>
      <c r="U378" s="70"/>
      <c r="V378" s="70"/>
      <c r="W378" s="70"/>
      <c r="X378" s="70">
        <v>6100</v>
      </c>
      <c r="Y378" s="70">
        <v>4198.3375130000004</v>
      </c>
    </row>
    <row r="379" spans="1:25" x14ac:dyDescent="0.25">
      <c r="A379" s="72">
        <v>4386</v>
      </c>
      <c r="B379" s="70">
        <v>8000</v>
      </c>
      <c r="C379" s="70">
        <v>9436.4856389999986</v>
      </c>
      <c r="D379" s="70"/>
      <c r="E379" s="70"/>
      <c r="F379" s="70"/>
      <c r="G379" s="70"/>
      <c r="H379" s="70"/>
      <c r="I379" s="70"/>
      <c r="J379" s="70"/>
      <c r="K379" s="70"/>
      <c r="L379" s="70"/>
      <c r="M379" s="70"/>
      <c r="N379" s="70"/>
      <c r="O379" s="70"/>
      <c r="P379" s="70"/>
      <c r="Q379" s="70"/>
      <c r="R379" s="70"/>
      <c r="S379" s="70"/>
      <c r="T379" s="70"/>
      <c r="U379" s="70"/>
      <c r="V379" s="70"/>
      <c r="W379" s="70"/>
      <c r="X379" s="70">
        <v>8000</v>
      </c>
      <c r="Y379" s="70">
        <v>9436.4856389999986</v>
      </c>
    </row>
    <row r="380" spans="1:25" x14ac:dyDescent="0.25">
      <c r="A380" s="72">
        <v>4392</v>
      </c>
      <c r="B380" s="70">
        <v>5900</v>
      </c>
      <c r="C380" s="70">
        <v>6547.2275150000005</v>
      </c>
      <c r="D380" s="70"/>
      <c r="E380" s="70"/>
      <c r="F380" s="70"/>
      <c r="G380" s="70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/>
      <c r="S380" s="70"/>
      <c r="T380" s="70"/>
      <c r="U380" s="70"/>
      <c r="V380" s="70"/>
      <c r="W380" s="70"/>
      <c r="X380" s="70">
        <v>5900</v>
      </c>
      <c r="Y380" s="70">
        <v>6547.2275150000005</v>
      </c>
    </row>
    <row r="381" spans="1:25" x14ac:dyDescent="0.25">
      <c r="A381" s="72">
        <v>4394</v>
      </c>
      <c r="B381" s="70">
        <v>6500</v>
      </c>
      <c r="C381" s="70">
        <v>7220.5053399999997</v>
      </c>
      <c r="D381" s="70"/>
      <c r="E381" s="70"/>
      <c r="F381" s="70"/>
      <c r="G381" s="70"/>
      <c r="H381" s="70"/>
      <c r="I381" s="70"/>
      <c r="J381" s="70"/>
      <c r="K381" s="70"/>
      <c r="L381" s="70"/>
      <c r="M381" s="70"/>
      <c r="N381" s="70"/>
      <c r="O381" s="70"/>
      <c r="P381" s="70"/>
      <c r="Q381" s="70"/>
      <c r="R381" s="70"/>
      <c r="S381" s="70"/>
      <c r="T381" s="70"/>
      <c r="U381" s="70"/>
      <c r="V381" s="70"/>
      <c r="W381" s="70"/>
      <c r="X381" s="70">
        <v>6500</v>
      </c>
      <c r="Y381" s="70">
        <v>7220.5053399999997</v>
      </c>
    </row>
    <row r="382" spans="1:25" x14ac:dyDescent="0.25">
      <c r="A382" s="72">
        <v>4425</v>
      </c>
      <c r="B382" s="70"/>
      <c r="C382" s="70"/>
      <c r="D382" s="70">
        <v>12133</v>
      </c>
      <c r="E382" s="70">
        <v>14332.628326999999</v>
      </c>
      <c r="F382" s="70"/>
      <c r="G382" s="70"/>
      <c r="H382" s="70"/>
      <c r="I382" s="70"/>
      <c r="J382" s="70"/>
      <c r="K382" s="70"/>
      <c r="L382" s="70"/>
      <c r="M382" s="70"/>
      <c r="N382" s="70"/>
      <c r="O382" s="70"/>
      <c r="P382" s="70"/>
      <c r="Q382" s="70"/>
      <c r="R382" s="70"/>
      <c r="S382" s="70"/>
      <c r="T382" s="70"/>
      <c r="U382" s="70"/>
      <c r="V382" s="70"/>
      <c r="W382" s="70"/>
      <c r="X382" s="70">
        <v>12133</v>
      </c>
      <c r="Y382" s="70">
        <v>14332.628326999999</v>
      </c>
    </row>
    <row r="383" spans="1:25" x14ac:dyDescent="0.25">
      <c r="A383" s="72">
        <v>4431</v>
      </c>
      <c r="B383" s="70"/>
      <c r="C383" s="70"/>
      <c r="D383" s="70"/>
      <c r="E383" s="70"/>
      <c r="F383" s="70">
        <v>27156</v>
      </c>
      <c r="G383" s="70">
        <v>23630.780395000002</v>
      </c>
      <c r="H383" s="70"/>
      <c r="I383" s="70"/>
      <c r="J383" s="70"/>
      <c r="K383" s="70"/>
      <c r="L383" s="70"/>
      <c r="M383" s="70"/>
      <c r="N383" s="70"/>
      <c r="O383" s="70"/>
      <c r="P383" s="70"/>
      <c r="Q383" s="70"/>
      <c r="R383" s="70"/>
      <c r="S383" s="70"/>
      <c r="T383" s="70"/>
      <c r="U383" s="70"/>
      <c r="V383" s="70"/>
      <c r="W383" s="70"/>
      <c r="X383" s="70">
        <v>27156</v>
      </c>
      <c r="Y383" s="70">
        <v>23630.780395000002</v>
      </c>
    </row>
    <row r="384" spans="1:25" x14ac:dyDescent="0.25">
      <c r="A384" s="72">
        <v>4435</v>
      </c>
      <c r="B384" s="70">
        <v>6698</v>
      </c>
      <c r="C384" s="70">
        <v>1650.680314</v>
      </c>
      <c r="D384" s="70"/>
      <c r="E384" s="70"/>
      <c r="F384" s="70"/>
      <c r="G384" s="70"/>
      <c r="H384" s="70"/>
      <c r="I384" s="70"/>
      <c r="J384" s="70"/>
      <c r="K384" s="70"/>
      <c r="L384" s="70"/>
      <c r="M384" s="70"/>
      <c r="N384" s="70"/>
      <c r="O384" s="70"/>
      <c r="P384" s="70"/>
      <c r="Q384" s="70"/>
      <c r="R384" s="70"/>
      <c r="S384" s="70"/>
      <c r="T384" s="70"/>
      <c r="U384" s="70"/>
      <c r="V384" s="70"/>
      <c r="W384" s="70"/>
      <c r="X384" s="70">
        <v>6698</v>
      </c>
      <c r="Y384" s="70">
        <v>1650.680314</v>
      </c>
    </row>
    <row r="385" spans="1:25" x14ac:dyDescent="0.25">
      <c r="A385" s="72">
        <v>4479</v>
      </c>
      <c r="B385" s="70"/>
      <c r="C385" s="70"/>
      <c r="D385" s="70"/>
      <c r="E385" s="70"/>
      <c r="F385" s="70">
        <v>22672</v>
      </c>
      <c r="G385" s="70">
        <v>20482.527869999998</v>
      </c>
      <c r="H385" s="70"/>
      <c r="I385" s="70"/>
      <c r="J385" s="70"/>
      <c r="K385" s="70"/>
      <c r="L385" s="70"/>
      <c r="M385" s="70"/>
      <c r="N385" s="70"/>
      <c r="O385" s="70"/>
      <c r="P385" s="70"/>
      <c r="Q385" s="70"/>
      <c r="R385" s="70"/>
      <c r="S385" s="70"/>
      <c r="T385" s="70"/>
      <c r="U385" s="70"/>
      <c r="V385" s="70"/>
      <c r="W385" s="70"/>
      <c r="X385" s="70">
        <v>22672</v>
      </c>
      <c r="Y385" s="70">
        <v>20482.527869999998</v>
      </c>
    </row>
    <row r="386" spans="1:25" x14ac:dyDescent="0.25">
      <c r="A386" s="72">
        <v>4480</v>
      </c>
      <c r="B386" s="70"/>
      <c r="C386" s="70"/>
      <c r="D386" s="70"/>
      <c r="E386" s="70"/>
      <c r="F386" s="70">
        <v>23667</v>
      </c>
      <c r="G386" s="70">
        <v>23133.451463000001</v>
      </c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/>
      <c r="S386" s="70"/>
      <c r="T386" s="70"/>
      <c r="U386" s="70"/>
      <c r="V386" s="70"/>
      <c r="W386" s="70"/>
      <c r="X386" s="70">
        <v>23667</v>
      </c>
      <c r="Y386" s="70">
        <v>23133.451463000001</v>
      </c>
    </row>
    <row r="387" spans="1:25" x14ac:dyDescent="0.25">
      <c r="A387" s="72">
        <v>4496</v>
      </c>
      <c r="B387" s="70"/>
      <c r="C387" s="70"/>
      <c r="D387" s="70"/>
      <c r="E387" s="70"/>
      <c r="F387" s="70">
        <v>25555</v>
      </c>
      <c r="G387" s="70">
        <v>20554.223008000001</v>
      </c>
      <c r="H387" s="70"/>
      <c r="I387" s="70"/>
      <c r="J387" s="70"/>
      <c r="K387" s="70"/>
      <c r="L387" s="70"/>
      <c r="M387" s="70"/>
      <c r="N387" s="70"/>
      <c r="O387" s="70"/>
      <c r="P387" s="70"/>
      <c r="Q387" s="70"/>
      <c r="R387" s="70"/>
      <c r="S387" s="70"/>
      <c r="T387" s="70"/>
      <c r="U387" s="70"/>
      <c r="V387" s="70"/>
      <c r="W387" s="70"/>
      <c r="X387" s="70">
        <v>25555</v>
      </c>
      <c r="Y387" s="70">
        <v>20554.223008000001</v>
      </c>
    </row>
    <row r="388" spans="1:25" x14ac:dyDescent="0.25">
      <c r="A388" s="72">
        <v>4506</v>
      </c>
      <c r="B388" s="70">
        <v>24375</v>
      </c>
      <c r="C388" s="70">
        <v>9993.614196999999</v>
      </c>
      <c r="D388" s="70"/>
      <c r="E388" s="70"/>
      <c r="F388" s="70"/>
      <c r="G388" s="70"/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/>
      <c r="S388" s="70"/>
      <c r="T388" s="70"/>
      <c r="U388" s="70"/>
      <c r="V388" s="70"/>
      <c r="W388" s="70"/>
      <c r="X388" s="70">
        <v>24375</v>
      </c>
      <c r="Y388" s="70">
        <v>9993.614196999999</v>
      </c>
    </row>
    <row r="389" spans="1:25" x14ac:dyDescent="0.25">
      <c r="A389" s="72">
        <v>4513</v>
      </c>
      <c r="B389" s="70"/>
      <c r="C389" s="70"/>
      <c r="D389" s="70"/>
      <c r="E389" s="70"/>
      <c r="F389" s="70">
        <v>21980</v>
      </c>
      <c r="G389" s="70">
        <v>23613.521389999998</v>
      </c>
      <c r="H389" s="70"/>
      <c r="I389" s="70"/>
      <c r="J389" s="70"/>
      <c r="K389" s="70"/>
      <c r="L389" s="70"/>
      <c r="M389" s="70"/>
      <c r="N389" s="70"/>
      <c r="O389" s="70"/>
      <c r="P389" s="70"/>
      <c r="Q389" s="70"/>
      <c r="R389" s="70"/>
      <c r="S389" s="70"/>
      <c r="T389" s="70"/>
      <c r="U389" s="70"/>
      <c r="V389" s="70"/>
      <c r="W389" s="70"/>
      <c r="X389" s="70">
        <v>21980</v>
      </c>
      <c r="Y389" s="70">
        <v>23613.521389999998</v>
      </c>
    </row>
    <row r="390" spans="1:25" x14ac:dyDescent="0.25">
      <c r="A390" s="72">
        <v>4519</v>
      </c>
      <c r="B390" s="70">
        <v>7149</v>
      </c>
      <c r="C390" s="70">
        <v>8659.313431999999</v>
      </c>
      <c r="D390" s="70"/>
      <c r="E390" s="70"/>
      <c r="F390" s="70"/>
      <c r="G390" s="70"/>
      <c r="H390" s="70"/>
      <c r="I390" s="70"/>
      <c r="J390" s="70"/>
      <c r="K390" s="70"/>
      <c r="L390" s="70"/>
      <c r="M390" s="70"/>
      <c r="N390" s="70"/>
      <c r="O390" s="70"/>
      <c r="P390" s="70"/>
      <c r="Q390" s="70"/>
      <c r="R390" s="70"/>
      <c r="S390" s="70"/>
      <c r="T390" s="70"/>
      <c r="U390" s="70"/>
      <c r="V390" s="70"/>
      <c r="W390" s="70"/>
      <c r="X390" s="70">
        <v>7149</v>
      </c>
      <c r="Y390" s="70">
        <v>8659.313431999999</v>
      </c>
    </row>
    <row r="391" spans="1:25" x14ac:dyDescent="0.25">
      <c r="A391" s="72">
        <v>4547</v>
      </c>
      <c r="B391" s="70"/>
      <c r="C391" s="70"/>
      <c r="D391" s="70">
        <v>15178</v>
      </c>
      <c r="E391" s="70">
        <v>16157.634100999998</v>
      </c>
      <c r="F391" s="70"/>
      <c r="G391" s="70"/>
      <c r="H391" s="70"/>
      <c r="I391" s="70"/>
      <c r="J391" s="70"/>
      <c r="K391" s="70"/>
      <c r="L391" s="70"/>
      <c r="M391" s="70"/>
      <c r="N391" s="70"/>
      <c r="O391" s="70"/>
      <c r="P391" s="70"/>
      <c r="Q391" s="70"/>
      <c r="R391" s="70"/>
      <c r="S391" s="70"/>
      <c r="T391" s="70"/>
      <c r="U391" s="70"/>
      <c r="V391" s="70"/>
      <c r="W391" s="70"/>
      <c r="X391" s="70">
        <v>15178</v>
      </c>
      <c r="Y391" s="70">
        <v>16157.634100999998</v>
      </c>
    </row>
    <row r="392" spans="1:25" x14ac:dyDescent="0.25">
      <c r="A392" s="72">
        <v>4571</v>
      </c>
      <c r="B392" s="70">
        <v>7500</v>
      </c>
      <c r="C392" s="70">
        <v>7154.4345300000004</v>
      </c>
      <c r="D392" s="70"/>
      <c r="E392" s="70"/>
      <c r="F392" s="70"/>
      <c r="G392" s="70"/>
      <c r="H392" s="70"/>
      <c r="I392" s="70"/>
      <c r="J392" s="70"/>
      <c r="K392" s="70"/>
      <c r="L392" s="70"/>
      <c r="M392" s="70"/>
      <c r="N392" s="70"/>
      <c r="O392" s="70"/>
      <c r="P392" s="70"/>
      <c r="Q392" s="70"/>
      <c r="R392" s="70"/>
      <c r="S392" s="70"/>
      <c r="T392" s="70"/>
      <c r="U392" s="70"/>
      <c r="V392" s="70"/>
      <c r="W392" s="70"/>
      <c r="X392" s="70">
        <v>7500</v>
      </c>
      <c r="Y392" s="70">
        <v>7154.4345300000004</v>
      </c>
    </row>
    <row r="393" spans="1:25" x14ac:dyDescent="0.25">
      <c r="A393" s="72">
        <v>4590</v>
      </c>
      <c r="B393" s="70"/>
      <c r="C393" s="70"/>
      <c r="D393" s="70">
        <v>30600</v>
      </c>
      <c r="E393" s="70">
        <v>13054.667304999999</v>
      </c>
      <c r="F393" s="70"/>
      <c r="G393" s="70"/>
      <c r="H393" s="70"/>
      <c r="I393" s="70"/>
      <c r="J393" s="70"/>
      <c r="K393" s="70"/>
      <c r="L393" s="70"/>
      <c r="M393" s="70"/>
      <c r="N393" s="70"/>
      <c r="O393" s="70"/>
      <c r="P393" s="70"/>
      <c r="Q393" s="70"/>
      <c r="R393" s="70"/>
      <c r="S393" s="70"/>
      <c r="T393" s="70"/>
      <c r="U393" s="70"/>
      <c r="V393" s="70"/>
      <c r="W393" s="70"/>
      <c r="X393" s="70">
        <v>30600</v>
      </c>
      <c r="Y393" s="70">
        <v>13054.667304999999</v>
      </c>
    </row>
    <row r="394" spans="1:25" x14ac:dyDescent="0.25">
      <c r="A394" s="72">
        <v>4600</v>
      </c>
      <c r="B394" s="70"/>
      <c r="C394" s="70"/>
      <c r="D394" s="70">
        <v>25800</v>
      </c>
      <c r="E394" s="70">
        <v>19286.984131000005</v>
      </c>
      <c r="F394" s="70"/>
      <c r="G394" s="70"/>
      <c r="H394" s="70"/>
      <c r="I394" s="70"/>
      <c r="J394" s="70"/>
      <c r="K394" s="70"/>
      <c r="L394" s="70"/>
      <c r="M394" s="70"/>
      <c r="N394" s="70"/>
      <c r="O394" s="70"/>
      <c r="P394" s="70"/>
      <c r="Q394" s="70"/>
      <c r="R394" s="70"/>
      <c r="S394" s="70"/>
      <c r="T394" s="70"/>
      <c r="U394" s="70"/>
      <c r="V394" s="70"/>
      <c r="W394" s="70"/>
      <c r="X394" s="70">
        <v>25800</v>
      </c>
      <c r="Y394" s="70">
        <v>19286.984131000005</v>
      </c>
    </row>
    <row r="395" spans="1:25" x14ac:dyDescent="0.25">
      <c r="A395" s="72">
        <v>4621</v>
      </c>
      <c r="B395" s="70">
        <v>11600</v>
      </c>
      <c r="C395" s="70">
        <v>7740.8900840000006</v>
      </c>
      <c r="D395" s="70"/>
      <c r="E395" s="70"/>
      <c r="F395" s="70"/>
      <c r="G395" s="70"/>
      <c r="H395" s="70"/>
      <c r="I395" s="70"/>
      <c r="J395" s="70"/>
      <c r="K395" s="70"/>
      <c r="L395" s="70"/>
      <c r="M395" s="70"/>
      <c r="N395" s="70"/>
      <c r="O395" s="70"/>
      <c r="P395" s="70"/>
      <c r="Q395" s="70"/>
      <c r="R395" s="70"/>
      <c r="S395" s="70"/>
      <c r="T395" s="70"/>
      <c r="U395" s="70"/>
      <c r="V395" s="70"/>
      <c r="W395" s="70"/>
      <c r="X395" s="70">
        <v>11600</v>
      </c>
      <c r="Y395" s="70">
        <v>7740.8900840000006</v>
      </c>
    </row>
    <row r="396" spans="1:25" x14ac:dyDescent="0.25">
      <c r="A396" s="72">
        <v>4623</v>
      </c>
      <c r="B396" s="70">
        <v>17900</v>
      </c>
      <c r="C396" s="70">
        <v>8297.4188979999999</v>
      </c>
      <c r="D396" s="70"/>
      <c r="E396" s="70"/>
      <c r="F396" s="70"/>
      <c r="G396" s="70"/>
      <c r="H396" s="70"/>
      <c r="I396" s="70"/>
      <c r="J396" s="70"/>
      <c r="K396" s="70"/>
      <c r="L396" s="70"/>
      <c r="M396" s="70"/>
      <c r="N396" s="70"/>
      <c r="O396" s="70"/>
      <c r="P396" s="70"/>
      <c r="Q396" s="70"/>
      <c r="R396" s="70"/>
      <c r="S396" s="70"/>
      <c r="T396" s="70"/>
      <c r="U396" s="70"/>
      <c r="V396" s="70"/>
      <c r="W396" s="70"/>
      <c r="X396" s="70">
        <v>17900</v>
      </c>
      <c r="Y396" s="70">
        <v>8297.4188979999999</v>
      </c>
    </row>
    <row r="397" spans="1:25" x14ac:dyDescent="0.25">
      <c r="A397" s="72">
        <v>4627</v>
      </c>
      <c r="B397" s="70"/>
      <c r="C397" s="70"/>
      <c r="D397" s="70">
        <v>13800</v>
      </c>
      <c r="E397" s="70">
        <v>13202.899795999998</v>
      </c>
      <c r="F397" s="70"/>
      <c r="G397" s="70"/>
      <c r="H397" s="70"/>
      <c r="I397" s="70"/>
      <c r="J397" s="70"/>
      <c r="K397" s="70"/>
      <c r="L397" s="70"/>
      <c r="M397" s="70"/>
      <c r="N397" s="70"/>
      <c r="O397" s="70"/>
      <c r="P397" s="70"/>
      <c r="Q397" s="70"/>
      <c r="R397" s="70"/>
      <c r="S397" s="70"/>
      <c r="T397" s="70"/>
      <c r="U397" s="70"/>
      <c r="V397" s="70"/>
      <c r="W397" s="70"/>
      <c r="X397" s="70">
        <v>13800</v>
      </c>
      <c r="Y397" s="70">
        <v>13202.899795999998</v>
      </c>
    </row>
    <row r="398" spans="1:25" x14ac:dyDescent="0.25">
      <c r="A398" s="72">
        <v>4642</v>
      </c>
      <c r="B398" s="70">
        <v>3900</v>
      </c>
      <c r="C398" s="70">
        <v>5515.5926039999995</v>
      </c>
      <c r="D398" s="70"/>
      <c r="E398" s="70"/>
      <c r="F398" s="70"/>
      <c r="G398" s="70"/>
      <c r="H398" s="70"/>
      <c r="I398" s="70"/>
      <c r="J398" s="70"/>
      <c r="K398" s="70"/>
      <c r="L398" s="70"/>
      <c r="M398" s="70"/>
      <c r="N398" s="70"/>
      <c r="O398" s="70"/>
      <c r="P398" s="70"/>
      <c r="Q398" s="70"/>
      <c r="R398" s="70"/>
      <c r="S398" s="70"/>
      <c r="T398" s="70"/>
      <c r="U398" s="70"/>
      <c r="V398" s="70"/>
      <c r="W398" s="70"/>
      <c r="X398" s="70">
        <v>3900</v>
      </c>
      <c r="Y398" s="70">
        <v>5515.5926039999995</v>
      </c>
    </row>
    <row r="399" spans="1:25" x14ac:dyDescent="0.25">
      <c r="A399" s="72">
        <v>4646</v>
      </c>
      <c r="B399" s="70"/>
      <c r="C399" s="70"/>
      <c r="D399" s="70">
        <v>6600</v>
      </c>
      <c r="E399" s="70">
        <v>10185.872444999999</v>
      </c>
      <c r="F399" s="70"/>
      <c r="G399" s="70"/>
      <c r="H399" s="70"/>
      <c r="I399" s="70"/>
      <c r="J399" s="70"/>
      <c r="K399" s="70"/>
      <c r="L399" s="70"/>
      <c r="M399" s="70"/>
      <c r="N399" s="70"/>
      <c r="O399" s="70"/>
      <c r="P399" s="70"/>
      <c r="Q399" s="70"/>
      <c r="R399" s="70"/>
      <c r="S399" s="70"/>
      <c r="T399" s="70"/>
      <c r="U399" s="70"/>
      <c r="V399" s="70"/>
      <c r="W399" s="70"/>
      <c r="X399" s="70">
        <v>6600</v>
      </c>
      <c r="Y399" s="70">
        <v>10185.872444999999</v>
      </c>
    </row>
    <row r="400" spans="1:25" x14ac:dyDescent="0.25">
      <c r="A400" s="72">
        <v>4685</v>
      </c>
      <c r="B400" s="70"/>
      <c r="C400" s="70"/>
      <c r="D400" s="70">
        <v>18100</v>
      </c>
      <c r="E400" s="70">
        <v>14876.315266999998</v>
      </c>
      <c r="F400" s="70"/>
      <c r="G400" s="70"/>
      <c r="H400" s="70"/>
      <c r="I400" s="70"/>
      <c r="J400" s="70"/>
      <c r="K400" s="70"/>
      <c r="L400" s="70"/>
      <c r="M400" s="70"/>
      <c r="N400" s="70"/>
      <c r="O400" s="70"/>
      <c r="P400" s="70"/>
      <c r="Q400" s="70"/>
      <c r="R400" s="70"/>
      <c r="S400" s="70"/>
      <c r="T400" s="70"/>
      <c r="U400" s="70"/>
      <c r="V400" s="70"/>
      <c r="W400" s="70"/>
      <c r="X400" s="70">
        <v>18100</v>
      </c>
      <c r="Y400" s="70">
        <v>14876.315266999998</v>
      </c>
    </row>
    <row r="401" spans="1:25" x14ac:dyDescent="0.25">
      <c r="A401" s="72">
        <v>4694</v>
      </c>
      <c r="B401" s="70"/>
      <c r="C401" s="70"/>
      <c r="D401" s="70">
        <v>23400</v>
      </c>
      <c r="E401" s="70">
        <v>18597.361526000001</v>
      </c>
      <c r="F401" s="70"/>
      <c r="G401" s="70"/>
      <c r="H401" s="70"/>
      <c r="I401" s="70"/>
      <c r="J401" s="70"/>
      <c r="K401" s="70"/>
      <c r="L401" s="70"/>
      <c r="M401" s="70"/>
      <c r="N401" s="70"/>
      <c r="O401" s="70"/>
      <c r="P401" s="70"/>
      <c r="Q401" s="70"/>
      <c r="R401" s="70"/>
      <c r="S401" s="70"/>
      <c r="T401" s="70"/>
      <c r="U401" s="70"/>
      <c r="V401" s="70"/>
      <c r="W401" s="70"/>
      <c r="X401" s="70">
        <v>23400</v>
      </c>
      <c r="Y401" s="70">
        <v>18597.361526000001</v>
      </c>
    </row>
    <row r="402" spans="1:25" x14ac:dyDescent="0.25">
      <c r="A402" s="72">
        <v>4695</v>
      </c>
      <c r="B402" s="70"/>
      <c r="C402" s="70"/>
      <c r="D402" s="70"/>
      <c r="E402" s="70"/>
      <c r="F402" s="70">
        <v>25900</v>
      </c>
      <c r="G402" s="70">
        <v>21206.818694999998</v>
      </c>
      <c r="H402" s="70"/>
      <c r="I402" s="70"/>
      <c r="J402" s="70"/>
      <c r="K402" s="70"/>
      <c r="L402" s="70"/>
      <c r="M402" s="70"/>
      <c r="N402" s="70"/>
      <c r="O402" s="70"/>
      <c r="P402" s="70"/>
      <c r="Q402" s="70"/>
      <c r="R402" s="70"/>
      <c r="S402" s="70"/>
      <c r="T402" s="70"/>
      <c r="U402" s="70"/>
      <c r="V402" s="70"/>
      <c r="W402" s="70"/>
      <c r="X402" s="70">
        <v>25900</v>
      </c>
      <c r="Y402" s="70">
        <v>21206.818694999998</v>
      </c>
    </row>
    <row r="403" spans="1:25" x14ac:dyDescent="0.25">
      <c r="A403" s="72">
        <v>4713</v>
      </c>
      <c r="B403" s="70"/>
      <c r="C403" s="70"/>
      <c r="D403" s="70">
        <v>24400</v>
      </c>
      <c r="E403" s="70">
        <v>18207.330809999999</v>
      </c>
      <c r="F403" s="70"/>
      <c r="G403" s="70"/>
      <c r="H403" s="70"/>
      <c r="I403" s="70"/>
      <c r="J403" s="70"/>
      <c r="K403" s="70"/>
      <c r="L403" s="70"/>
      <c r="M403" s="70"/>
      <c r="N403" s="70"/>
      <c r="O403" s="70"/>
      <c r="P403" s="70"/>
      <c r="Q403" s="70"/>
      <c r="R403" s="70"/>
      <c r="S403" s="70"/>
      <c r="T403" s="70"/>
      <c r="U403" s="70"/>
      <c r="V403" s="70"/>
      <c r="W403" s="70"/>
      <c r="X403" s="70">
        <v>24400</v>
      </c>
      <c r="Y403" s="70">
        <v>18207.330809999999</v>
      </c>
    </row>
    <row r="404" spans="1:25" x14ac:dyDescent="0.25">
      <c r="A404" s="72">
        <v>4739</v>
      </c>
      <c r="B404" s="70">
        <v>19567</v>
      </c>
      <c r="C404" s="70">
        <v>8726.8551640000005</v>
      </c>
      <c r="D404" s="70"/>
      <c r="E404" s="70"/>
      <c r="F404" s="70"/>
      <c r="G404" s="70"/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/>
      <c r="S404" s="70"/>
      <c r="T404" s="70"/>
      <c r="U404" s="70"/>
      <c r="V404" s="70"/>
      <c r="W404" s="70"/>
      <c r="X404" s="70">
        <v>19567</v>
      </c>
      <c r="Y404" s="70">
        <v>8726.8551640000005</v>
      </c>
    </row>
    <row r="405" spans="1:25" x14ac:dyDescent="0.25">
      <c r="A405" s="72">
        <v>4746</v>
      </c>
      <c r="B405" s="70"/>
      <c r="C405" s="70"/>
      <c r="D405" s="70"/>
      <c r="E405" s="70"/>
      <c r="F405" s="70"/>
      <c r="G405" s="70"/>
      <c r="H405" s="70">
        <v>26900</v>
      </c>
      <c r="I405" s="70">
        <v>31896.142577999999</v>
      </c>
      <c r="J405" s="70"/>
      <c r="K405" s="70"/>
      <c r="L405" s="70"/>
      <c r="M405" s="70"/>
      <c r="N405" s="70"/>
      <c r="O405" s="70"/>
      <c r="P405" s="70"/>
      <c r="Q405" s="70"/>
      <c r="R405" s="70"/>
      <c r="S405" s="70"/>
      <c r="T405" s="70"/>
      <c r="U405" s="70"/>
      <c r="V405" s="70"/>
      <c r="W405" s="70"/>
      <c r="X405" s="70">
        <v>26900</v>
      </c>
      <c r="Y405" s="70">
        <v>31896.142577999999</v>
      </c>
    </row>
    <row r="406" spans="1:25" x14ac:dyDescent="0.25">
      <c r="A406" s="72">
        <v>4758</v>
      </c>
      <c r="B406" s="70">
        <v>32100</v>
      </c>
      <c r="C406" s="70">
        <v>6307.8697809999994</v>
      </c>
      <c r="D406" s="70"/>
      <c r="E406" s="70"/>
      <c r="F406" s="70"/>
      <c r="G406" s="70"/>
      <c r="H406" s="70"/>
      <c r="I406" s="70"/>
      <c r="J406" s="70"/>
      <c r="K406" s="70"/>
      <c r="L406" s="70"/>
      <c r="M406" s="70"/>
      <c r="N406" s="70"/>
      <c r="O406" s="70"/>
      <c r="P406" s="70"/>
      <c r="Q406" s="70"/>
      <c r="R406" s="70"/>
      <c r="S406" s="70"/>
      <c r="T406" s="70"/>
      <c r="U406" s="70"/>
      <c r="V406" s="70"/>
      <c r="W406" s="70"/>
      <c r="X406" s="70">
        <v>32100</v>
      </c>
      <c r="Y406" s="70">
        <v>6307.8697809999994</v>
      </c>
    </row>
    <row r="407" spans="1:25" x14ac:dyDescent="0.25">
      <c r="A407" s="72">
        <v>4768</v>
      </c>
      <c r="B407" s="70">
        <v>17527</v>
      </c>
      <c r="C407" s="70">
        <v>5678.4270020000004</v>
      </c>
      <c r="D407" s="70"/>
      <c r="E407" s="70"/>
      <c r="F407" s="70"/>
      <c r="G407" s="70"/>
      <c r="H407" s="70"/>
      <c r="I407" s="70"/>
      <c r="J407" s="70"/>
      <c r="K407" s="70"/>
      <c r="L407" s="70"/>
      <c r="M407" s="70"/>
      <c r="N407" s="70"/>
      <c r="O407" s="70"/>
      <c r="P407" s="70"/>
      <c r="Q407" s="70"/>
      <c r="R407" s="70"/>
      <c r="S407" s="70"/>
      <c r="T407" s="70"/>
      <c r="U407" s="70"/>
      <c r="V407" s="70"/>
      <c r="W407" s="70"/>
      <c r="X407" s="70">
        <v>17527</v>
      </c>
      <c r="Y407" s="70">
        <v>5678.4270020000004</v>
      </c>
    </row>
    <row r="408" spans="1:25" x14ac:dyDescent="0.25">
      <c r="A408" s="72">
        <v>4776</v>
      </c>
      <c r="B408" s="70"/>
      <c r="C408" s="70"/>
      <c r="D408" s="70"/>
      <c r="E408" s="70"/>
      <c r="F408" s="70">
        <v>21791</v>
      </c>
      <c r="G408" s="70">
        <v>24385.389587999998</v>
      </c>
      <c r="H408" s="70"/>
      <c r="I408" s="70"/>
      <c r="J408" s="70"/>
      <c r="K408" s="70"/>
      <c r="L408" s="70"/>
      <c r="M408" s="70"/>
      <c r="N408" s="70"/>
      <c r="O408" s="70"/>
      <c r="P408" s="70"/>
      <c r="Q408" s="70"/>
      <c r="R408" s="70"/>
      <c r="S408" s="70"/>
      <c r="T408" s="70"/>
      <c r="U408" s="70"/>
      <c r="V408" s="70"/>
      <c r="W408" s="70"/>
      <c r="X408" s="70">
        <v>21791</v>
      </c>
      <c r="Y408" s="70">
        <v>24385.389587999998</v>
      </c>
    </row>
    <row r="409" spans="1:25" x14ac:dyDescent="0.25">
      <c r="A409" s="72">
        <v>4780</v>
      </c>
      <c r="B409" s="70"/>
      <c r="C409" s="70"/>
      <c r="D409" s="70"/>
      <c r="E409" s="70"/>
      <c r="F409" s="70"/>
      <c r="G409" s="70"/>
      <c r="H409" s="70">
        <v>50006</v>
      </c>
      <c r="I409" s="70">
        <v>34316.805785999997</v>
      </c>
      <c r="J409" s="70"/>
      <c r="K409" s="70"/>
      <c r="L409" s="70"/>
      <c r="M409" s="70"/>
      <c r="N409" s="70"/>
      <c r="O409" s="70"/>
      <c r="P409" s="70"/>
      <c r="Q409" s="70"/>
      <c r="R409" s="70"/>
      <c r="S409" s="70"/>
      <c r="T409" s="70"/>
      <c r="U409" s="70"/>
      <c r="V409" s="70"/>
      <c r="W409" s="70"/>
      <c r="X409" s="70">
        <v>50006</v>
      </c>
      <c r="Y409" s="70">
        <v>34316.805785999997</v>
      </c>
    </row>
    <row r="410" spans="1:25" x14ac:dyDescent="0.25">
      <c r="A410" s="72">
        <v>4781</v>
      </c>
      <c r="B410" s="70"/>
      <c r="C410" s="70"/>
      <c r="D410" s="70"/>
      <c r="E410" s="70"/>
      <c r="F410" s="70"/>
      <c r="G410" s="70"/>
      <c r="H410" s="70">
        <v>40660</v>
      </c>
      <c r="I410" s="70">
        <v>32729.229034</v>
      </c>
      <c r="J410" s="70"/>
      <c r="K410" s="70"/>
      <c r="L410" s="70"/>
      <c r="M410" s="70"/>
      <c r="N410" s="70"/>
      <c r="O410" s="70"/>
      <c r="P410" s="70"/>
      <c r="Q410" s="70"/>
      <c r="R410" s="70"/>
      <c r="S410" s="70"/>
      <c r="T410" s="70"/>
      <c r="U410" s="70"/>
      <c r="V410" s="70"/>
      <c r="W410" s="70"/>
      <c r="X410" s="70">
        <v>40660</v>
      </c>
      <c r="Y410" s="70">
        <v>32729.229034</v>
      </c>
    </row>
    <row r="411" spans="1:25" x14ac:dyDescent="0.25">
      <c r="A411" s="72">
        <v>4782</v>
      </c>
      <c r="B411" s="70">
        <v>10400</v>
      </c>
      <c r="C411" s="70">
        <v>5131.1218550000003</v>
      </c>
      <c r="D411" s="70"/>
      <c r="E411" s="70"/>
      <c r="F411" s="70"/>
      <c r="G411" s="70"/>
      <c r="H411" s="70"/>
      <c r="I411" s="70"/>
      <c r="J411" s="70"/>
      <c r="K411" s="70"/>
      <c r="L411" s="70"/>
      <c r="M411" s="70"/>
      <c r="N411" s="70"/>
      <c r="O411" s="70"/>
      <c r="P411" s="70"/>
      <c r="Q411" s="70"/>
      <c r="R411" s="70"/>
      <c r="S411" s="70"/>
      <c r="T411" s="70"/>
      <c r="U411" s="70"/>
      <c r="V411" s="70"/>
      <c r="W411" s="70"/>
      <c r="X411" s="70">
        <v>10400</v>
      </c>
      <c r="Y411" s="70">
        <v>5131.1218550000003</v>
      </c>
    </row>
    <row r="412" spans="1:25" x14ac:dyDescent="0.25">
      <c r="A412" s="72">
        <v>4790</v>
      </c>
      <c r="B412" s="70">
        <v>18900</v>
      </c>
      <c r="C412" s="70">
        <v>4485.6853059999994</v>
      </c>
      <c r="D412" s="70"/>
      <c r="E412" s="70"/>
      <c r="F412" s="70"/>
      <c r="G412" s="70"/>
      <c r="H412" s="70"/>
      <c r="I412" s="70"/>
      <c r="J412" s="70"/>
      <c r="K412" s="70"/>
      <c r="L412" s="70"/>
      <c r="M412" s="70"/>
      <c r="N412" s="70"/>
      <c r="O412" s="70"/>
      <c r="P412" s="70"/>
      <c r="Q412" s="70"/>
      <c r="R412" s="70"/>
      <c r="S412" s="70"/>
      <c r="T412" s="70"/>
      <c r="U412" s="70"/>
      <c r="V412" s="70"/>
      <c r="W412" s="70"/>
      <c r="X412" s="70">
        <v>18900</v>
      </c>
      <c r="Y412" s="70">
        <v>4485.6853059999994</v>
      </c>
    </row>
    <row r="413" spans="1:25" x14ac:dyDescent="0.25">
      <c r="A413" s="72">
        <v>4887</v>
      </c>
      <c r="B413" s="70"/>
      <c r="C413" s="70"/>
      <c r="D413" s="70"/>
      <c r="E413" s="70"/>
      <c r="F413" s="70"/>
      <c r="G413" s="70"/>
      <c r="H413" s="70"/>
      <c r="I413" s="70"/>
      <c r="J413" s="70"/>
      <c r="K413" s="70"/>
      <c r="L413" s="70"/>
      <c r="M413" s="70"/>
      <c r="N413" s="70"/>
      <c r="O413" s="70"/>
      <c r="P413" s="70"/>
      <c r="Q413" s="70"/>
      <c r="R413" s="70"/>
      <c r="S413" s="70"/>
      <c r="T413" s="70"/>
      <c r="U413" s="70"/>
      <c r="V413" s="70">
        <v>110380</v>
      </c>
      <c r="W413" s="70">
        <v>110480.172852</v>
      </c>
      <c r="X413" s="70">
        <v>110380</v>
      </c>
      <c r="Y413" s="70">
        <v>110480.172852</v>
      </c>
    </row>
    <row r="414" spans="1:25" x14ac:dyDescent="0.25">
      <c r="A414" s="72">
        <v>4969</v>
      </c>
      <c r="B414" s="70">
        <v>5900</v>
      </c>
      <c r="C414" s="70">
        <v>9461.3715759999995</v>
      </c>
      <c r="D414" s="70"/>
      <c r="E414" s="70"/>
      <c r="F414" s="70"/>
      <c r="G414" s="70"/>
      <c r="H414" s="70"/>
      <c r="I414" s="70"/>
      <c r="J414" s="70"/>
      <c r="K414" s="70"/>
      <c r="L414" s="70"/>
      <c r="M414" s="70"/>
      <c r="N414" s="70"/>
      <c r="O414" s="70"/>
      <c r="P414" s="70"/>
      <c r="Q414" s="70"/>
      <c r="R414" s="70"/>
      <c r="S414" s="70"/>
      <c r="T414" s="70"/>
      <c r="U414" s="70"/>
      <c r="V414" s="70"/>
      <c r="W414" s="70"/>
      <c r="X414" s="70">
        <v>5900</v>
      </c>
      <c r="Y414" s="70">
        <v>9461.3715759999995</v>
      </c>
    </row>
    <row r="415" spans="1:25" x14ac:dyDescent="0.25">
      <c r="A415" s="72">
        <v>4981</v>
      </c>
      <c r="B415" s="70">
        <v>3506</v>
      </c>
      <c r="C415" s="70">
        <v>3820.3483729999998</v>
      </c>
      <c r="D415" s="70"/>
      <c r="E415" s="70"/>
      <c r="F415" s="70"/>
      <c r="G415" s="70"/>
      <c r="H415" s="70"/>
      <c r="I415" s="70"/>
      <c r="J415" s="70"/>
      <c r="K415" s="70"/>
      <c r="L415" s="70"/>
      <c r="M415" s="70"/>
      <c r="N415" s="70"/>
      <c r="O415" s="70"/>
      <c r="P415" s="70"/>
      <c r="Q415" s="70"/>
      <c r="R415" s="70"/>
      <c r="S415" s="70"/>
      <c r="T415" s="70"/>
      <c r="U415" s="70"/>
      <c r="V415" s="70"/>
      <c r="W415" s="70"/>
      <c r="X415" s="70">
        <v>3506</v>
      </c>
      <c r="Y415" s="70">
        <v>3820.3483729999998</v>
      </c>
    </row>
    <row r="416" spans="1:25" x14ac:dyDescent="0.25">
      <c r="A416" s="72">
        <v>5000</v>
      </c>
      <c r="B416" s="70">
        <v>5176</v>
      </c>
      <c r="C416" s="70">
        <v>5633.6549410000007</v>
      </c>
      <c r="D416" s="70"/>
      <c r="E416" s="70"/>
      <c r="F416" s="70"/>
      <c r="G416" s="70"/>
      <c r="H416" s="70"/>
      <c r="I416" s="70"/>
      <c r="J416" s="70"/>
      <c r="K416" s="70"/>
      <c r="L416" s="70"/>
      <c r="M416" s="70"/>
      <c r="N416" s="70"/>
      <c r="O416" s="70"/>
      <c r="P416" s="70"/>
      <c r="Q416" s="70"/>
      <c r="R416" s="70"/>
      <c r="S416" s="70"/>
      <c r="T416" s="70"/>
      <c r="U416" s="70"/>
      <c r="V416" s="70"/>
      <c r="W416" s="70"/>
      <c r="X416" s="70">
        <v>5176</v>
      </c>
      <c r="Y416" s="70">
        <v>5633.6549410000007</v>
      </c>
    </row>
    <row r="417" spans="1:25" x14ac:dyDescent="0.25">
      <c r="A417" s="72">
        <v>5012</v>
      </c>
      <c r="B417" s="70"/>
      <c r="C417" s="70"/>
      <c r="D417" s="70">
        <v>6394</v>
      </c>
      <c r="E417" s="70">
        <v>10687.633629</v>
      </c>
      <c r="F417" s="70"/>
      <c r="G417" s="70"/>
      <c r="H417" s="70"/>
      <c r="I417" s="70"/>
      <c r="J417" s="70"/>
      <c r="K417" s="70"/>
      <c r="L417" s="70"/>
      <c r="M417" s="70"/>
      <c r="N417" s="70"/>
      <c r="O417" s="70"/>
      <c r="P417" s="70"/>
      <c r="Q417" s="70"/>
      <c r="R417" s="70"/>
      <c r="S417" s="70"/>
      <c r="T417" s="70"/>
      <c r="U417" s="70"/>
      <c r="V417" s="70"/>
      <c r="W417" s="70"/>
      <c r="X417" s="70">
        <v>6394</v>
      </c>
      <c r="Y417" s="70">
        <v>10687.633629</v>
      </c>
    </row>
    <row r="418" spans="1:25" x14ac:dyDescent="0.25">
      <c r="A418" s="72">
        <v>5032</v>
      </c>
      <c r="B418" s="70"/>
      <c r="C418" s="70"/>
      <c r="D418" s="70">
        <v>8185</v>
      </c>
      <c r="E418" s="70">
        <v>15245.375106000001</v>
      </c>
      <c r="F418" s="70"/>
      <c r="G418" s="70"/>
      <c r="H418" s="70"/>
      <c r="I418" s="70"/>
      <c r="J418" s="70"/>
      <c r="K418" s="70"/>
      <c r="L418" s="70"/>
      <c r="M418" s="70"/>
      <c r="N418" s="70"/>
      <c r="O418" s="70"/>
      <c r="P418" s="70"/>
      <c r="Q418" s="70"/>
      <c r="R418" s="70"/>
      <c r="S418" s="70"/>
      <c r="T418" s="70"/>
      <c r="U418" s="70"/>
      <c r="V418" s="70"/>
      <c r="W418" s="70"/>
      <c r="X418" s="70">
        <v>8185</v>
      </c>
      <c r="Y418" s="70">
        <v>15245.375106000001</v>
      </c>
    </row>
    <row r="419" spans="1:25" x14ac:dyDescent="0.25">
      <c r="A419" s="72">
        <v>5051</v>
      </c>
      <c r="B419" s="70"/>
      <c r="C419" s="70"/>
      <c r="D419" s="70"/>
      <c r="E419" s="70"/>
      <c r="F419" s="70"/>
      <c r="G419" s="70"/>
      <c r="H419" s="70"/>
      <c r="I419" s="70"/>
      <c r="J419" s="70">
        <v>52257</v>
      </c>
      <c r="K419" s="70">
        <v>41714.484299000003</v>
      </c>
      <c r="L419" s="70"/>
      <c r="M419" s="70"/>
      <c r="N419" s="70"/>
      <c r="O419" s="70"/>
      <c r="P419" s="70"/>
      <c r="Q419" s="70"/>
      <c r="R419" s="70"/>
      <c r="S419" s="70"/>
      <c r="T419" s="70"/>
      <c r="U419" s="70"/>
      <c r="V419" s="70"/>
      <c r="W419" s="70"/>
      <c r="X419" s="70">
        <v>52257</v>
      </c>
      <c r="Y419" s="70">
        <v>41714.484299000003</v>
      </c>
    </row>
    <row r="420" spans="1:25" x14ac:dyDescent="0.25">
      <c r="A420" s="72">
        <v>5062</v>
      </c>
      <c r="B420" s="70"/>
      <c r="C420" s="70"/>
      <c r="D420" s="70">
        <v>7976</v>
      </c>
      <c r="E420" s="70">
        <v>18632.274932</v>
      </c>
      <c r="F420" s="70"/>
      <c r="G420" s="70"/>
      <c r="H420" s="70"/>
      <c r="I420" s="70"/>
      <c r="J420" s="70"/>
      <c r="K420" s="70"/>
      <c r="L420" s="70"/>
      <c r="M420" s="70"/>
      <c r="N420" s="70"/>
      <c r="O420" s="70"/>
      <c r="P420" s="70"/>
      <c r="Q420" s="70"/>
      <c r="R420" s="70"/>
      <c r="S420" s="70"/>
      <c r="T420" s="70"/>
      <c r="U420" s="70"/>
      <c r="V420" s="70"/>
      <c r="W420" s="70"/>
      <c r="X420" s="70">
        <v>7976</v>
      </c>
      <c r="Y420" s="70">
        <v>18632.274932</v>
      </c>
    </row>
    <row r="421" spans="1:25" x14ac:dyDescent="0.25">
      <c r="A421" s="72">
        <v>5063</v>
      </c>
      <c r="B421" s="70">
        <v>5090</v>
      </c>
      <c r="C421" s="70">
        <v>1040.4004090000001</v>
      </c>
      <c r="D421" s="70"/>
      <c r="E421" s="70"/>
      <c r="F421" s="70"/>
      <c r="G421" s="70"/>
      <c r="H421" s="70"/>
      <c r="I421" s="70"/>
      <c r="J421" s="70"/>
      <c r="K421" s="70"/>
      <c r="L421" s="70"/>
      <c r="M421" s="70"/>
      <c r="N421" s="70"/>
      <c r="O421" s="70"/>
      <c r="P421" s="70"/>
      <c r="Q421" s="70"/>
      <c r="R421" s="70"/>
      <c r="S421" s="70"/>
      <c r="T421" s="70"/>
      <c r="U421" s="70"/>
      <c r="V421" s="70"/>
      <c r="W421" s="70"/>
      <c r="X421" s="70">
        <v>5090</v>
      </c>
      <c r="Y421" s="70">
        <v>1040.4004090000001</v>
      </c>
    </row>
    <row r="422" spans="1:25" x14ac:dyDescent="0.25">
      <c r="A422" s="72">
        <v>5072</v>
      </c>
      <c r="B422" s="70"/>
      <c r="C422" s="70"/>
      <c r="D422" s="70">
        <v>13349</v>
      </c>
      <c r="E422" s="70">
        <v>17239.742416000001</v>
      </c>
      <c r="F422" s="70"/>
      <c r="G422" s="70"/>
      <c r="H422" s="70"/>
      <c r="I422" s="70"/>
      <c r="J422" s="70"/>
      <c r="K422" s="70"/>
      <c r="L422" s="70"/>
      <c r="M422" s="70"/>
      <c r="N422" s="70"/>
      <c r="O422" s="70"/>
      <c r="P422" s="70"/>
      <c r="Q422" s="70"/>
      <c r="R422" s="70"/>
      <c r="S422" s="70"/>
      <c r="T422" s="70"/>
      <c r="U422" s="70"/>
      <c r="V422" s="70"/>
      <c r="W422" s="70"/>
      <c r="X422" s="70">
        <v>13349</v>
      </c>
      <c r="Y422" s="70">
        <v>17239.742416000001</v>
      </c>
    </row>
    <row r="423" spans="1:25" x14ac:dyDescent="0.25">
      <c r="A423" s="72">
        <v>5111</v>
      </c>
      <c r="B423" s="70">
        <v>19600</v>
      </c>
      <c r="C423" s="70">
        <v>6348.6001089999991</v>
      </c>
      <c r="D423" s="70"/>
      <c r="E423" s="70"/>
      <c r="F423" s="70"/>
      <c r="G423" s="70"/>
      <c r="H423" s="70"/>
      <c r="I423" s="70"/>
      <c r="J423" s="70"/>
      <c r="K423" s="70"/>
      <c r="L423" s="70"/>
      <c r="M423" s="70"/>
      <c r="N423" s="70"/>
      <c r="O423" s="70"/>
      <c r="P423" s="70"/>
      <c r="Q423" s="70"/>
      <c r="R423" s="70"/>
      <c r="S423" s="70"/>
      <c r="T423" s="70"/>
      <c r="U423" s="70"/>
      <c r="V423" s="70"/>
      <c r="W423" s="70"/>
      <c r="X423" s="70">
        <v>19600</v>
      </c>
      <c r="Y423" s="70">
        <v>6348.6001089999991</v>
      </c>
    </row>
    <row r="424" spans="1:25" x14ac:dyDescent="0.25">
      <c r="A424" s="72">
        <v>5120</v>
      </c>
      <c r="B424" s="70"/>
      <c r="C424" s="70"/>
      <c r="D424" s="70">
        <v>12900</v>
      </c>
      <c r="E424" s="70">
        <v>12072.775329</v>
      </c>
      <c r="F424" s="70"/>
      <c r="G424" s="70"/>
      <c r="H424" s="70"/>
      <c r="I424" s="70"/>
      <c r="J424" s="70"/>
      <c r="K424" s="70"/>
      <c r="L424" s="70"/>
      <c r="M424" s="70"/>
      <c r="N424" s="70"/>
      <c r="O424" s="70"/>
      <c r="P424" s="70"/>
      <c r="Q424" s="70"/>
      <c r="R424" s="70"/>
      <c r="S424" s="70"/>
      <c r="T424" s="70"/>
      <c r="U424" s="70"/>
      <c r="V424" s="70"/>
      <c r="W424" s="70"/>
      <c r="X424" s="70">
        <v>12900</v>
      </c>
      <c r="Y424" s="70">
        <v>12072.775329</v>
      </c>
    </row>
    <row r="425" spans="1:25" x14ac:dyDescent="0.25">
      <c r="A425" s="72">
        <v>5121</v>
      </c>
      <c r="B425" s="70">
        <v>9200</v>
      </c>
      <c r="C425" s="70">
        <v>8902.1148670000002</v>
      </c>
      <c r="D425" s="70"/>
      <c r="E425" s="70"/>
      <c r="F425" s="70"/>
      <c r="G425" s="70"/>
      <c r="H425" s="70"/>
      <c r="I425" s="70"/>
      <c r="J425" s="70"/>
      <c r="K425" s="70"/>
      <c r="L425" s="70"/>
      <c r="M425" s="70"/>
      <c r="N425" s="70"/>
      <c r="O425" s="70"/>
      <c r="P425" s="70"/>
      <c r="Q425" s="70"/>
      <c r="R425" s="70"/>
      <c r="S425" s="70"/>
      <c r="T425" s="70"/>
      <c r="U425" s="70"/>
      <c r="V425" s="70"/>
      <c r="W425" s="70"/>
      <c r="X425" s="70">
        <v>9200</v>
      </c>
      <c r="Y425" s="70">
        <v>8902.1148670000002</v>
      </c>
    </row>
    <row r="426" spans="1:25" x14ac:dyDescent="0.25">
      <c r="A426" s="72">
        <v>5122</v>
      </c>
      <c r="B426" s="70"/>
      <c r="C426" s="70"/>
      <c r="D426" s="70">
        <v>17200</v>
      </c>
      <c r="E426" s="70">
        <v>13922.713856999999</v>
      </c>
      <c r="F426" s="70"/>
      <c r="G426" s="70"/>
      <c r="H426" s="70"/>
      <c r="I426" s="70"/>
      <c r="J426" s="70"/>
      <c r="K426" s="70"/>
      <c r="L426" s="70"/>
      <c r="M426" s="70"/>
      <c r="N426" s="70"/>
      <c r="O426" s="70"/>
      <c r="P426" s="70"/>
      <c r="Q426" s="70"/>
      <c r="R426" s="70"/>
      <c r="S426" s="70"/>
      <c r="T426" s="70"/>
      <c r="U426" s="70"/>
      <c r="V426" s="70"/>
      <c r="W426" s="70"/>
      <c r="X426" s="70">
        <v>17200</v>
      </c>
      <c r="Y426" s="70">
        <v>13922.713856999999</v>
      </c>
    </row>
    <row r="427" spans="1:25" x14ac:dyDescent="0.25">
      <c r="A427" s="72">
        <v>5125</v>
      </c>
      <c r="B427" s="70"/>
      <c r="C427" s="70"/>
      <c r="D427" s="70"/>
      <c r="E427" s="70"/>
      <c r="F427" s="70">
        <v>25000</v>
      </c>
      <c r="G427" s="70">
        <v>25274.874846999999</v>
      </c>
      <c r="H427" s="70"/>
      <c r="I427" s="70"/>
      <c r="J427" s="70"/>
      <c r="K427" s="70"/>
      <c r="L427" s="70"/>
      <c r="M427" s="70"/>
      <c r="N427" s="70"/>
      <c r="O427" s="70"/>
      <c r="P427" s="70"/>
      <c r="Q427" s="70"/>
      <c r="R427" s="70"/>
      <c r="S427" s="70"/>
      <c r="T427" s="70"/>
      <c r="U427" s="70"/>
      <c r="V427" s="70"/>
      <c r="W427" s="70"/>
      <c r="X427" s="70">
        <v>25000</v>
      </c>
      <c r="Y427" s="70">
        <v>25274.874846999999</v>
      </c>
    </row>
    <row r="428" spans="1:25" x14ac:dyDescent="0.25">
      <c r="A428" s="72">
        <v>5141</v>
      </c>
      <c r="B428" s="70"/>
      <c r="C428" s="70"/>
      <c r="D428" s="70">
        <v>14162</v>
      </c>
      <c r="E428" s="70">
        <v>17826.619322999999</v>
      </c>
      <c r="F428" s="70"/>
      <c r="G428" s="70"/>
      <c r="H428" s="70"/>
      <c r="I428" s="70"/>
      <c r="J428" s="70"/>
      <c r="K428" s="70"/>
      <c r="L428" s="70"/>
      <c r="M428" s="70"/>
      <c r="N428" s="70"/>
      <c r="O428" s="70"/>
      <c r="P428" s="70"/>
      <c r="Q428" s="70"/>
      <c r="R428" s="70"/>
      <c r="S428" s="70"/>
      <c r="T428" s="70"/>
      <c r="U428" s="70"/>
      <c r="V428" s="70"/>
      <c r="W428" s="70"/>
      <c r="X428" s="70">
        <v>14162</v>
      </c>
      <c r="Y428" s="70">
        <v>17826.619322999999</v>
      </c>
    </row>
    <row r="429" spans="1:25" x14ac:dyDescent="0.25">
      <c r="A429" s="72">
        <v>5144</v>
      </c>
      <c r="B429" s="70"/>
      <c r="C429" s="70"/>
      <c r="D429" s="70"/>
      <c r="E429" s="70"/>
      <c r="F429" s="70"/>
      <c r="G429" s="70"/>
      <c r="H429" s="70"/>
      <c r="I429" s="70"/>
      <c r="J429" s="70"/>
      <c r="K429" s="70"/>
      <c r="L429" s="70">
        <v>46187</v>
      </c>
      <c r="M429" s="70">
        <v>57443.690306999997</v>
      </c>
      <c r="N429" s="70"/>
      <c r="O429" s="70"/>
      <c r="P429" s="70"/>
      <c r="Q429" s="70"/>
      <c r="R429" s="70"/>
      <c r="S429" s="70"/>
      <c r="T429" s="70"/>
      <c r="U429" s="70"/>
      <c r="V429" s="70"/>
      <c r="W429" s="70"/>
      <c r="X429" s="70">
        <v>46187</v>
      </c>
      <c r="Y429" s="70">
        <v>57443.690306999997</v>
      </c>
    </row>
    <row r="430" spans="1:25" x14ac:dyDescent="0.25">
      <c r="A430" s="72">
        <v>5163</v>
      </c>
      <c r="B430" s="70"/>
      <c r="C430" s="70"/>
      <c r="D430" s="70">
        <v>4299</v>
      </c>
      <c r="E430" s="70">
        <v>14019.650771999999</v>
      </c>
      <c r="F430" s="70"/>
      <c r="G430" s="70"/>
      <c r="H430" s="70"/>
      <c r="I430" s="70"/>
      <c r="J430" s="70"/>
      <c r="K430" s="70"/>
      <c r="L430" s="70"/>
      <c r="M430" s="70"/>
      <c r="N430" s="70"/>
      <c r="O430" s="70"/>
      <c r="P430" s="70"/>
      <c r="Q430" s="70"/>
      <c r="R430" s="70"/>
      <c r="S430" s="70"/>
      <c r="T430" s="70"/>
      <c r="U430" s="70"/>
      <c r="V430" s="70"/>
      <c r="W430" s="70"/>
      <c r="X430" s="70">
        <v>4299</v>
      </c>
      <c r="Y430" s="70">
        <v>14019.650771999999</v>
      </c>
    </row>
    <row r="431" spans="1:25" x14ac:dyDescent="0.25">
      <c r="A431" s="72">
        <v>5174</v>
      </c>
      <c r="B431" s="70"/>
      <c r="C431" s="70"/>
      <c r="D431" s="70">
        <v>11887</v>
      </c>
      <c r="E431" s="70">
        <v>15807.715726999999</v>
      </c>
      <c r="F431" s="70"/>
      <c r="G431" s="70"/>
      <c r="H431" s="70"/>
      <c r="I431" s="70"/>
      <c r="J431" s="70"/>
      <c r="K431" s="70"/>
      <c r="L431" s="70"/>
      <c r="M431" s="70"/>
      <c r="N431" s="70"/>
      <c r="O431" s="70"/>
      <c r="P431" s="70"/>
      <c r="Q431" s="70"/>
      <c r="R431" s="70"/>
      <c r="S431" s="70"/>
      <c r="T431" s="70"/>
      <c r="U431" s="70"/>
      <c r="V431" s="70"/>
      <c r="W431" s="70"/>
      <c r="X431" s="70">
        <v>11887</v>
      </c>
      <c r="Y431" s="70">
        <v>15807.715726999999</v>
      </c>
    </row>
    <row r="432" spans="1:25" x14ac:dyDescent="0.25">
      <c r="A432" s="72">
        <v>5193</v>
      </c>
      <c r="B432" s="70">
        <v>2000</v>
      </c>
      <c r="C432" s="70">
        <v>2026.7246129999999</v>
      </c>
      <c r="D432" s="70"/>
      <c r="E432" s="70"/>
      <c r="F432" s="70"/>
      <c r="G432" s="70"/>
      <c r="H432" s="70"/>
      <c r="I432" s="70"/>
      <c r="J432" s="70"/>
      <c r="K432" s="70"/>
      <c r="L432" s="70"/>
      <c r="M432" s="70"/>
      <c r="N432" s="70"/>
      <c r="O432" s="70"/>
      <c r="P432" s="70"/>
      <c r="Q432" s="70"/>
      <c r="R432" s="70"/>
      <c r="S432" s="70"/>
      <c r="T432" s="70"/>
      <c r="U432" s="70"/>
      <c r="V432" s="70"/>
      <c r="W432" s="70"/>
      <c r="X432" s="70">
        <v>2000</v>
      </c>
      <c r="Y432" s="70">
        <v>2026.7246129999999</v>
      </c>
    </row>
    <row r="433" spans="1:25" x14ac:dyDescent="0.25">
      <c r="A433" s="72">
        <v>5215</v>
      </c>
      <c r="B433" s="70"/>
      <c r="C433" s="70"/>
      <c r="D433" s="70"/>
      <c r="E433" s="70"/>
      <c r="F433" s="70"/>
      <c r="G433" s="70"/>
      <c r="H433" s="70">
        <v>38500</v>
      </c>
      <c r="I433" s="70">
        <v>31389.489441000002</v>
      </c>
      <c r="J433" s="70"/>
      <c r="K433" s="70"/>
      <c r="L433" s="70"/>
      <c r="M433" s="70"/>
      <c r="N433" s="70"/>
      <c r="O433" s="70"/>
      <c r="P433" s="70"/>
      <c r="Q433" s="70"/>
      <c r="R433" s="70"/>
      <c r="S433" s="70"/>
      <c r="T433" s="70"/>
      <c r="U433" s="70"/>
      <c r="V433" s="70"/>
      <c r="W433" s="70"/>
      <c r="X433" s="70">
        <v>38500</v>
      </c>
      <c r="Y433" s="70">
        <v>31389.489441000002</v>
      </c>
    </row>
    <row r="434" spans="1:25" x14ac:dyDescent="0.25">
      <c r="A434" s="72">
        <v>5224</v>
      </c>
      <c r="B434" s="70">
        <v>5900</v>
      </c>
      <c r="C434" s="70">
        <v>4052.6620549999998</v>
      </c>
      <c r="D434" s="70"/>
      <c r="E434" s="70"/>
      <c r="F434" s="70"/>
      <c r="G434" s="70"/>
      <c r="H434" s="70"/>
      <c r="I434" s="70"/>
      <c r="J434" s="70"/>
      <c r="K434" s="70"/>
      <c r="L434" s="70"/>
      <c r="M434" s="70"/>
      <c r="N434" s="70"/>
      <c r="O434" s="70"/>
      <c r="P434" s="70"/>
      <c r="Q434" s="70"/>
      <c r="R434" s="70"/>
      <c r="S434" s="70"/>
      <c r="T434" s="70"/>
      <c r="U434" s="70"/>
      <c r="V434" s="70"/>
      <c r="W434" s="70"/>
      <c r="X434" s="70">
        <v>5900</v>
      </c>
      <c r="Y434" s="70">
        <v>4052.6620549999998</v>
      </c>
    </row>
    <row r="435" spans="1:25" x14ac:dyDescent="0.25">
      <c r="A435" s="72">
        <v>5232</v>
      </c>
      <c r="B435" s="70"/>
      <c r="C435" s="70"/>
      <c r="D435" s="70"/>
      <c r="E435" s="70"/>
      <c r="F435" s="70">
        <v>24164</v>
      </c>
      <c r="G435" s="70">
        <v>26608.503844000003</v>
      </c>
      <c r="H435" s="70"/>
      <c r="I435" s="70"/>
      <c r="J435" s="70"/>
      <c r="K435" s="70"/>
      <c r="L435" s="70"/>
      <c r="M435" s="70"/>
      <c r="N435" s="70"/>
      <c r="O435" s="70"/>
      <c r="P435" s="70"/>
      <c r="Q435" s="70"/>
      <c r="R435" s="70"/>
      <c r="S435" s="70"/>
      <c r="T435" s="70"/>
      <c r="U435" s="70"/>
      <c r="V435" s="70"/>
      <c r="W435" s="70"/>
      <c r="X435" s="70">
        <v>24164</v>
      </c>
      <c r="Y435" s="70">
        <v>26608.503844000003</v>
      </c>
    </row>
    <row r="436" spans="1:25" x14ac:dyDescent="0.25">
      <c r="A436" s="72">
        <v>5236</v>
      </c>
      <c r="B436" s="70"/>
      <c r="C436" s="70"/>
      <c r="D436" s="70"/>
      <c r="E436" s="70"/>
      <c r="F436" s="70"/>
      <c r="G436" s="70"/>
      <c r="H436" s="70">
        <v>39916</v>
      </c>
      <c r="I436" s="70">
        <v>35411.804109000004</v>
      </c>
      <c r="J436" s="70"/>
      <c r="K436" s="70"/>
      <c r="L436" s="70"/>
      <c r="M436" s="70"/>
      <c r="N436" s="70"/>
      <c r="O436" s="70"/>
      <c r="P436" s="70"/>
      <c r="Q436" s="70"/>
      <c r="R436" s="70"/>
      <c r="S436" s="70"/>
      <c r="T436" s="70"/>
      <c r="U436" s="70"/>
      <c r="V436" s="70"/>
      <c r="W436" s="70"/>
      <c r="X436" s="70">
        <v>39916</v>
      </c>
      <c r="Y436" s="70">
        <v>35411.804109000004</v>
      </c>
    </row>
    <row r="437" spans="1:25" x14ac:dyDescent="0.25">
      <c r="A437" s="72">
        <v>5242</v>
      </c>
      <c r="B437" s="70"/>
      <c r="C437" s="70"/>
      <c r="D437" s="70"/>
      <c r="E437" s="70"/>
      <c r="F437" s="70">
        <v>21193</v>
      </c>
      <c r="G437" s="70">
        <v>21247.387941000001</v>
      </c>
      <c r="H437" s="70"/>
      <c r="I437" s="70"/>
      <c r="J437" s="70"/>
      <c r="K437" s="70"/>
      <c r="L437" s="70"/>
      <c r="M437" s="70"/>
      <c r="N437" s="70"/>
      <c r="O437" s="70"/>
      <c r="P437" s="70"/>
      <c r="Q437" s="70"/>
      <c r="R437" s="70"/>
      <c r="S437" s="70"/>
      <c r="T437" s="70"/>
      <c r="U437" s="70"/>
      <c r="V437" s="70"/>
      <c r="W437" s="70"/>
      <c r="X437" s="70">
        <v>21193</v>
      </c>
      <c r="Y437" s="70">
        <v>21247.387941000001</v>
      </c>
    </row>
    <row r="438" spans="1:25" x14ac:dyDescent="0.25">
      <c r="A438" s="72">
        <v>5247</v>
      </c>
      <c r="B438" s="70">
        <v>1600</v>
      </c>
      <c r="C438" s="70">
        <v>1847.308528</v>
      </c>
      <c r="D438" s="70"/>
      <c r="E438" s="70"/>
      <c r="F438" s="70"/>
      <c r="G438" s="70"/>
      <c r="H438" s="70"/>
      <c r="I438" s="70"/>
      <c r="J438" s="70"/>
      <c r="K438" s="70"/>
      <c r="L438" s="70"/>
      <c r="M438" s="70"/>
      <c r="N438" s="70"/>
      <c r="O438" s="70"/>
      <c r="P438" s="70"/>
      <c r="Q438" s="70"/>
      <c r="R438" s="70"/>
      <c r="S438" s="70"/>
      <c r="T438" s="70"/>
      <c r="U438" s="70"/>
      <c r="V438" s="70"/>
      <c r="W438" s="70"/>
      <c r="X438" s="70">
        <v>1600</v>
      </c>
      <c r="Y438" s="70">
        <v>1847.308528</v>
      </c>
    </row>
    <row r="439" spans="1:25" x14ac:dyDescent="0.25">
      <c r="A439" s="72">
        <v>5261</v>
      </c>
      <c r="B439" s="70">
        <v>600</v>
      </c>
      <c r="C439" s="70">
        <v>235.19316000000001</v>
      </c>
      <c r="D439" s="70"/>
      <c r="E439" s="70"/>
      <c r="F439" s="70"/>
      <c r="G439" s="70"/>
      <c r="H439" s="70"/>
      <c r="I439" s="70"/>
      <c r="J439" s="70"/>
      <c r="K439" s="70"/>
      <c r="L439" s="70"/>
      <c r="M439" s="70"/>
      <c r="N439" s="70"/>
      <c r="O439" s="70"/>
      <c r="P439" s="70"/>
      <c r="Q439" s="70"/>
      <c r="R439" s="70"/>
      <c r="S439" s="70"/>
      <c r="T439" s="70"/>
      <c r="U439" s="70"/>
      <c r="V439" s="70"/>
      <c r="W439" s="70"/>
      <c r="X439" s="70">
        <v>600</v>
      </c>
      <c r="Y439" s="70">
        <v>235.19316000000001</v>
      </c>
    </row>
    <row r="440" spans="1:25" x14ac:dyDescent="0.25">
      <c r="A440" s="72">
        <v>5312</v>
      </c>
      <c r="B440" s="70"/>
      <c r="C440" s="70"/>
      <c r="D440" s="70">
        <v>17063</v>
      </c>
      <c r="E440" s="70">
        <v>14147.843818000001</v>
      </c>
      <c r="F440" s="70"/>
      <c r="G440" s="70"/>
      <c r="H440" s="70"/>
      <c r="I440" s="70"/>
      <c r="J440" s="70"/>
      <c r="K440" s="70"/>
      <c r="L440" s="70"/>
      <c r="M440" s="70"/>
      <c r="N440" s="70"/>
      <c r="O440" s="70"/>
      <c r="P440" s="70"/>
      <c r="Q440" s="70"/>
      <c r="R440" s="70"/>
      <c r="S440" s="70"/>
      <c r="T440" s="70"/>
      <c r="U440" s="70"/>
      <c r="V440" s="70"/>
      <c r="W440" s="70"/>
      <c r="X440" s="70">
        <v>17063</v>
      </c>
      <c r="Y440" s="70">
        <v>14147.843818000001</v>
      </c>
    </row>
    <row r="441" spans="1:25" x14ac:dyDescent="0.25">
      <c r="A441" s="72">
        <v>5325</v>
      </c>
      <c r="B441" s="70">
        <v>4400</v>
      </c>
      <c r="C441" s="70">
        <v>6047.0859529999998</v>
      </c>
      <c r="D441" s="70"/>
      <c r="E441" s="70"/>
      <c r="F441" s="70"/>
      <c r="G441" s="70"/>
      <c r="H441" s="70"/>
      <c r="I441" s="70"/>
      <c r="J441" s="70"/>
      <c r="K441" s="70"/>
      <c r="L441" s="70"/>
      <c r="M441" s="70"/>
      <c r="N441" s="70"/>
      <c r="O441" s="70"/>
      <c r="P441" s="70"/>
      <c r="Q441" s="70"/>
      <c r="R441" s="70"/>
      <c r="S441" s="70"/>
      <c r="T441" s="70"/>
      <c r="U441" s="70"/>
      <c r="V441" s="70"/>
      <c r="W441" s="70"/>
      <c r="X441" s="70">
        <v>4400</v>
      </c>
      <c r="Y441" s="70">
        <v>6047.0859529999998</v>
      </c>
    </row>
    <row r="442" spans="1:25" x14ac:dyDescent="0.25">
      <c r="A442" s="72">
        <v>5330</v>
      </c>
      <c r="B442" s="70">
        <v>8300</v>
      </c>
      <c r="C442" s="70">
        <v>6693.8285490000007</v>
      </c>
      <c r="D442" s="70"/>
      <c r="E442" s="70"/>
      <c r="F442" s="70"/>
      <c r="G442" s="70"/>
      <c r="H442" s="70"/>
      <c r="I442" s="70"/>
      <c r="J442" s="70"/>
      <c r="K442" s="70"/>
      <c r="L442" s="70"/>
      <c r="M442" s="70"/>
      <c r="N442" s="70"/>
      <c r="O442" s="70"/>
      <c r="P442" s="70"/>
      <c r="Q442" s="70"/>
      <c r="R442" s="70"/>
      <c r="S442" s="70"/>
      <c r="T442" s="70"/>
      <c r="U442" s="70"/>
      <c r="V442" s="70"/>
      <c r="W442" s="70"/>
      <c r="X442" s="70">
        <v>8300</v>
      </c>
      <c r="Y442" s="70">
        <v>6693.8285490000007</v>
      </c>
    </row>
    <row r="443" spans="1:25" x14ac:dyDescent="0.25">
      <c r="A443" s="72">
        <v>5331</v>
      </c>
      <c r="B443" s="70">
        <v>11500</v>
      </c>
      <c r="C443" s="70">
        <v>9673.029176</v>
      </c>
      <c r="D443" s="70"/>
      <c r="E443" s="70"/>
      <c r="F443" s="70"/>
      <c r="G443" s="70"/>
      <c r="H443" s="70"/>
      <c r="I443" s="70"/>
      <c r="J443" s="70"/>
      <c r="K443" s="70"/>
      <c r="L443" s="70"/>
      <c r="M443" s="70"/>
      <c r="N443" s="70"/>
      <c r="O443" s="70"/>
      <c r="P443" s="70"/>
      <c r="Q443" s="70"/>
      <c r="R443" s="70"/>
      <c r="S443" s="70"/>
      <c r="T443" s="70"/>
      <c r="U443" s="70"/>
      <c r="V443" s="70"/>
      <c r="W443" s="70"/>
      <c r="X443" s="70">
        <v>11500</v>
      </c>
      <c r="Y443" s="70">
        <v>9673.029176</v>
      </c>
    </row>
    <row r="444" spans="1:25" x14ac:dyDescent="0.25">
      <c r="A444" s="72">
        <v>5332</v>
      </c>
      <c r="B444" s="70"/>
      <c r="C444" s="70"/>
      <c r="D444" s="70">
        <v>14800</v>
      </c>
      <c r="E444" s="70">
        <v>10409.755404</v>
      </c>
      <c r="F444" s="70"/>
      <c r="G444" s="70"/>
      <c r="H444" s="70"/>
      <c r="I444" s="70"/>
      <c r="J444" s="70"/>
      <c r="K444" s="70"/>
      <c r="L444" s="70"/>
      <c r="M444" s="70"/>
      <c r="N444" s="70"/>
      <c r="O444" s="70"/>
      <c r="P444" s="70"/>
      <c r="Q444" s="70"/>
      <c r="R444" s="70"/>
      <c r="S444" s="70"/>
      <c r="T444" s="70"/>
      <c r="U444" s="70"/>
      <c r="V444" s="70"/>
      <c r="W444" s="70"/>
      <c r="X444" s="70">
        <v>14800</v>
      </c>
      <c r="Y444" s="70">
        <v>10409.755404</v>
      </c>
    </row>
    <row r="445" spans="1:25" x14ac:dyDescent="0.25">
      <c r="A445" s="72">
        <v>5336</v>
      </c>
      <c r="B445" s="70">
        <v>7500</v>
      </c>
      <c r="C445" s="70">
        <v>8409.6841280000008</v>
      </c>
      <c r="D445" s="70"/>
      <c r="E445" s="70"/>
      <c r="F445" s="70"/>
      <c r="G445" s="70"/>
      <c r="H445" s="70"/>
      <c r="I445" s="70"/>
      <c r="J445" s="70"/>
      <c r="K445" s="70"/>
      <c r="L445" s="70"/>
      <c r="M445" s="70"/>
      <c r="N445" s="70"/>
      <c r="O445" s="70"/>
      <c r="P445" s="70"/>
      <c r="Q445" s="70"/>
      <c r="R445" s="70"/>
      <c r="S445" s="70"/>
      <c r="T445" s="70"/>
      <c r="U445" s="70"/>
      <c r="V445" s="70"/>
      <c r="W445" s="70"/>
      <c r="X445" s="70">
        <v>7500</v>
      </c>
      <c r="Y445" s="70">
        <v>8409.6841280000008</v>
      </c>
    </row>
    <row r="446" spans="1:25" x14ac:dyDescent="0.25">
      <c r="A446" s="72">
        <v>5339</v>
      </c>
      <c r="B446" s="70">
        <v>8359</v>
      </c>
      <c r="C446" s="70">
        <v>6317.5912669999998</v>
      </c>
      <c r="D446" s="70"/>
      <c r="E446" s="70"/>
      <c r="F446" s="70"/>
      <c r="G446" s="70"/>
      <c r="H446" s="70"/>
      <c r="I446" s="70"/>
      <c r="J446" s="70"/>
      <c r="K446" s="70"/>
      <c r="L446" s="70"/>
      <c r="M446" s="70"/>
      <c r="N446" s="70"/>
      <c r="O446" s="70"/>
      <c r="P446" s="70"/>
      <c r="Q446" s="70"/>
      <c r="R446" s="70"/>
      <c r="S446" s="70"/>
      <c r="T446" s="70"/>
      <c r="U446" s="70"/>
      <c r="V446" s="70"/>
      <c r="W446" s="70"/>
      <c r="X446" s="70">
        <v>8359</v>
      </c>
      <c r="Y446" s="70">
        <v>6317.5912669999998</v>
      </c>
    </row>
    <row r="447" spans="1:25" x14ac:dyDescent="0.25">
      <c r="A447" s="72">
        <v>5340</v>
      </c>
      <c r="B447" s="70">
        <v>2080</v>
      </c>
      <c r="C447" s="70">
        <v>2704.9151350000002</v>
      </c>
      <c r="D447" s="70"/>
      <c r="E447" s="70"/>
      <c r="F447" s="70"/>
      <c r="G447" s="70"/>
      <c r="H447" s="70"/>
      <c r="I447" s="70"/>
      <c r="J447" s="70"/>
      <c r="K447" s="70"/>
      <c r="L447" s="70"/>
      <c r="M447" s="70"/>
      <c r="N447" s="70"/>
      <c r="O447" s="70"/>
      <c r="P447" s="70"/>
      <c r="Q447" s="70"/>
      <c r="R447" s="70"/>
      <c r="S447" s="70"/>
      <c r="T447" s="70"/>
      <c r="U447" s="70"/>
      <c r="V447" s="70"/>
      <c r="W447" s="70"/>
      <c r="X447" s="70">
        <v>2080</v>
      </c>
      <c r="Y447" s="70">
        <v>2704.9151350000002</v>
      </c>
    </row>
    <row r="448" spans="1:25" x14ac:dyDescent="0.25">
      <c r="A448" s="72">
        <v>5373</v>
      </c>
      <c r="B448" s="70">
        <v>4918</v>
      </c>
      <c r="C448" s="70">
        <v>7089.9550939999999</v>
      </c>
      <c r="D448" s="70"/>
      <c r="E448" s="70"/>
      <c r="F448" s="70"/>
      <c r="G448" s="70"/>
      <c r="H448" s="70"/>
      <c r="I448" s="70"/>
      <c r="J448" s="70"/>
      <c r="K448" s="70"/>
      <c r="L448" s="70"/>
      <c r="M448" s="70"/>
      <c r="N448" s="70"/>
      <c r="O448" s="70"/>
      <c r="P448" s="70"/>
      <c r="Q448" s="70"/>
      <c r="R448" s="70"/>
      <c r="S448" s="70"/>
      <c r="T448" s="70"/>
      <c r="U448" s="70"/>
      <c r="V448" s="70"/>
      <c r="W448" s="70"/>
      <c r="X448" s="70">
        <v>4918</v>
      </c>
      <c r="Y448" s="70">
        <v>7089.9550939999999</v>
      </c>
    </row>
    <row r="449" spans="1:25" x14ac:dyDescent="0.25">
      <c r="A449" s="72">
        <v>5375</v>
      </c>
      <c r="B449" s="70">
        <v>5553</v>
      </c>
      <c r="C449" s="70">
        <v>8901.6423919999997</v>
      </c>
      <c r="D449" s="70"/>
      <c r="E449" s="70"/>
      <c r="F449" s="70"/>
      <c r="G449" s="70"/>
      <c r="H449" s="70"/>
      <c r="I449" s="70"/>
      <c r="J449" s="70"/>
      <c r="K449" s="70"/>
      <c r="L449" s="70"/>
      <c r="M449" s="70"/>
      <c r="N449" s="70"/>
      <c r="O449" s="70"/>
      <c r="P449" s="70"/>
      <c r="Q449" s="70"/>
      <c r="R449" s="70"/>
      <c r="S449" s="70"/>
      <c r="T449" s="70"/>
      <c r="U449" s="70"/>
      <c r="V449" s="70"/>
      <c r="W449" s="70"/>
      <c r="X449" s="70">
        <v>5553</v>
      </c>
      <c r="Y449" s="70">
        <v>8901.6423919999997</v>
      </c>
    </row>
    <row r="450" spans="1:25" x14ac:dyDescent="0.25">
      <c r="A450" s="72">
        <v>5378</v>
      </c>
      <c r="B450" s="70">
        <v>4553</v>
      </c>
      <c r="C450" s="70">
        <v>9980.8857270000008</v>
      </c>
      <c r="D450" s="70"/>
      <c r="E450" s="70"/>
      <c r="F450" s="70"/>
      <c r="G450" s="70"/>
      <c r="H450" s="70"/>
      <c r="I450" s="70"/>
      <c r="J450" s="70"/>
      <c r="K450" s="70"/>
      <c r="L450" s="70"/>
      <c r="M450" s="70"/>
      <c r="N450" s="70"/>
      <c r="O450" s="70"/>
      <c r="P450" s="70"/>
      <c r="Q450" s="70"/>
      <c r="R450" s="70"/>
      <c r="S450" s="70"/>
      <c r="T450" s="70"/>
      <c r="U450" s="70"/>
      <c r="V450" s="70"/>
      <c r="W450" s="70"/>
      <c r="X450" s="70">
        <v>4553</v>
      </c>
      <c r="Y450" s="70">
        <v>9980.8857270000008</v>
      </c>
    </row>
    <row r="451" spans="1:25" x14ac:dyDescent="0.25">
      <c r="A451" s="72">
        <v>5417</v>
      </c>
      <c r="B451" s="70"/>
      <c r="C451" s="70"/>
      <c r="D451" s="70">
        <v>17224</v>
      </c>
      <c r="E451" s="70">
        <v>12285.660302</v>
      </c>
      <c r="F451" s="70"/>
      <c r="G451" s="70"/>
      <c r="H451" s="70"/>
      <c r="I451" s="70"/>
      <c r="J451" s="70"/>
      <c r="K451" s="70"/>
      <c r="L451" s="70"/>
      <c r="M451" s="70"/>
      <c r="N451" s="70"/>
      <c r="O451" s="70"/>
      <c r="P451" s="70"/>
      <c r="Q451" s="70"/>
      <c r="R451" s="70"/>
      <c r="S451" s="70"/>
      <c r="T451" s="70"/>
      <c r="U451" s="70"/>
      <c r="V451" s="70"/>
      <c r="W451" s="70"/>
      <c r="X451" s="70">
        <v>17224</v>
      </c>
      <c r="Y451" s="70">
        <v>12285.660302</v>
      </c>
    </row>
    <row r="452" spans="1:25" x14ac:dyDescent="0.25">
      <c r="A452" s="72">
        <v>5426</v>
      </c>
      <c r="B452" s="70"/>
      <c r="C452" s="70"/>
      <c r="D452" s="70">
        <v>13194</v>
      </c>
      <c r="E452" s="70">
        <v>16623.953750000001</v>
      </c>
      <c r="F452" s="70"/>
      <c r="G452" s="70"/>
      <c r="H452" s="70"/>
      <c r="I452" s="70"/>
      <c r="J452" s="70"/>
      <c r="K452" s="70"/>
      <c r="L452" s="70"/>
      <c r="M452" s="70"/>
      <c r="N452" s="70"/>
      <c r="O452" s="70"/>
      <c r="P452" s="70"/>
      <c r="Q452" s="70"/>
      <c r="R452" s="70"/>
      <c r="S452" s="70"/>
      <c r="T452" s="70"/>
      <c r="U452" s="70"/>
      <c r="V452" s="70"/>
      <c r="W452" s="70"/>
      <c r="X452" s="70">
        <v>13194</v>
      </c>
      <c r="Y452" s="70">
        <v>16623.953750000001</v>
      </c>
    </row>
    <row r="453" spans="1:25" x14ac:dyDescent="0.25">
      <c r="A453" s="72">
        <v>5454</v>
      </c>
      <c r="B453" s="70"/>
      <c r="C453" s="70"/>
      <c r="D453" s="70">
        <v>12873</v>
      </c>
      <c r="E453" s="70">
        <v>19479.06753</v>
      </c>
      <c r="F453" s="70"/>
      <c r="G453" s="70"/>
      <c r="H453" s="70"/>
      <c r="I453" s="70"/>
      <c r="J453" s="70"/>
      <c r="K453" s="70"/>
      <c r="L453" s="70"/>
      <c r="M453" s="70"/>
      <c r="N453" s="70"/>
      <c r="O453" s="70"/>
      <c r="P453" s="70"/>
      <c r="Q453" s="70"/>
      <c r="R453" s="70"/>
      <c r="S453" s="70"/>
      <c r="T453" s="70"/>
      <c r="U453" s="70"/>
      <c r="V453" s="70"/>
      <c r="W453" s="70"/>
      <c r="X453" s="70">
        <v>12873</v>
      </c>
      <c r="Y453" s="70">
        <v>19479.06753</v>
      </c>
    </row>
    <row r="454" spans="1:25" x14ac:dyDescent="0.25">
      <c r="A454" s="72">
        <v>5460</v>
      </c>
      <c r="B454" s="70">
        <v>13084</v>
      </c>
      <c r="C454" s="70">
        <v>7638.839156</v>
      </c>
      <c r="D454" s="70"/>
      <c r="E454" s="70"/>
      <c r="F454" s="70"/>
      <c r="G454" s="70"/>
      <c r="H454" s="70"/>
      <c r="I454" s="70"/>
      <c r="J454" s="70"/>
      <c r="K454" s="70"/>
      <c r="L454" s="70"/>
      <c r="M454" s="70"/>
      <c r="N454" s="70"/>
      <c r="O454" s="70"/>
      <c r="P454" s="70"/>
      <c r="Q454" s="70"/>
      <c r="R454" s="70"/>
      <c r="S454" s="70"/>
      <c r="T454" s="70"/>
      <c r="U454" s="70"/>
      <c r="V454" s="70"/>
      <c r="W454" s="70"/>
      <c r="X454" s="70">
        <v>13084</v>
      </c>
      <c r="Y454" s="70">
        <v>7638.839156</v>
      </c>
    </row>
    <row r="455" spans="1:25" x14ac:dyDescent="0.25">
      <c r="A455" s="72">
        <v>5489</v>
      </c>
      <c r="B455" s="70"/>
      <c r="C455" s="70"/>
      <c r="D455" s="70">
        <v>15068</v>
      </c>
      <c r="E455" s="70">
        <v>15020.213204</v>
      </c>
      <c r="F455" s="70"/>
      <c r="G455" s="70"/>
      <c r="H455" s="70"/>
      <c r="I455" s="70"/>
      <c r="J455" s="70"/>
      <c r="K455" s="70"/>
      <c r="L455" s="70"/>
      <c r="M455" s="70"/>
      <c r="N455" s="70"/>
      <c r="O455" s="70"/>
      <c r="P455" s="70"/>
      <c r="Q455" s="70"/>
      <c r="R455" s="70"/>
      <c r="S455" s="70"/>
      <c r="T455" s="70"/>
      <c r="U455" s="70"/>
      <c r="V455" s="70"/>
      <c r="W455" s="70"/>
      <c r="X455" s="70">
        <v>15068</v>
      </c>
      <c r="Y455" s="70">
        <v>15020.213204</v>
      </c>
    </row>
    <row r="456" spans="1:25" x14ac:dyDescent="0.25">
      <c r="A456" s="72">
        <v>5535</v>
      </c>
      <c r="B456" s="70">
        <v>3094</v>
      </c>
      <c r="C456" s="70">
        <v>3165.190388</v>
      </c>
      <c r="D456" s="70"/>
      <c r="E456" s="70"/>
      <c r="F456" s="70"/>
      <c r="G456" s="70"/>
      <c r="H456" s="70"/>
      <c r="I456" s="70"/>
      <c r="J456" s="70"/>
      <c r="K456" s="70"/>
      <c r="L456" s="70"/>
      <c r="M456" s="70"/>
      <c r="N456" s="70"/>
      <c r="O456" s="70"/>
      <c r="P456" s="70"/>
      <c r="Q456" s="70"/>
      <c r="R456" s="70"/>
      <c r="S456" s="70"/>
      <c r="T456" s="70"/>
      <c r="U456" s="70"/>
      <c r="V456" s="70"/>
      <c r="W456" s="70"/>
      <c r="X456" s="70">
        <v>3094</v>
      </c>
      <c r="Y456" s="70">
        <v>3165.190388</v>
      </c>
    </row>
    <row r="457" spans="1:25" x14ac:dyDescent="0.25">
      <c r="A457" s="72">
        <v>5592</v>
      </c>
      <c r="B457" s="70">
        <v>3300</v>
      </c>
      <c r="C457" s="70">
        <v>371.38906699999995</v>
      </c>
      <c r="D457" s="70"/>
      <c r="E457" s="70"/>
      <c r="F457" s="70"/>
      <c r="G457" s="70"/>
      <c r="H457" s="70"/>
      <c r="I457" s="70"/>
      <c r="J457" s="70"/>
      <c r="K457" s="70"/>
      <c r="L457" s="70"/>
      <c r="M457" s="70"/>
      <c r="N457" s="70"/>
      <c r="O457" s="70"/>
      <c r="P457" s="70"/>
      <c r="Q457" s="70"/>
      <c r="R457" s="70"/>
      <c r="S457" s="70"/>
      <c r="T457" s="70"/>
      <c r="U457" s="70"/>
      <c r="V457" s="70"/>
      <c r="W457" s="70"/>
      <c r="X457" s="70">
        <v>3300</v>
      </c>
      <c r="Y457" s="70">
        <v>371.38906699999995</v>
      </c>
    </row>
    <row r="458" spans="1:25" x14ac:dyDescent="0.25">
      <c r="A458" s="72">
        <v>5706</v>
      </c>
      <c r="B458" s="70"/>
      <c r="C458" s="70"/>
      <c r="D458" s="70"/>
      <c r="E458" s="70"/>
      <c r="F458" s="70"/>
      <c r="G458" s="70"/>
      <c r="H458" s="70">
        <v>38546</v>
      </c>
      <c r="I458" s="70">
        <v>31023.605835000002</v>
      </c>
      <c r="J458" s="70"/>
      <c r="K458" s="70"/>
      <c r="L458" s="70"/>
      <c r="M458" s="70"/>
      <c r="N458" s="70"/>
      <c r="O458" s="70"/>
      <c r="P458" s="70"/>
      <c r="Q458" s="70"/>
      <c r="R458" s="70"/>
      <c r="S458" s="70"/>
      <c r="T458" s="70"/>
      <c r="U458" s="70"/>
      <c r="V458" s="70"/>
      <c r="W458" s="70"/>
      <c r="X458" s="70">
        <v>38546</v>
      </c>
      <c r="Y458" s="70">
        <v>31023.605835000002</v>
      </c>
    </row>
    <row r="459" spans="1:25" x14ac:dyDescent="0.25">
      <c r="A459" s="72">
        <v>5720</v>
      </c>
      <c r="B459" s="70">
        <v>3779</v>
      </c>
      <c r="C459" s="70">
        <v>4834.3622100000002</v>
      </c>
      <c r="D459" s="70"/>
      <c r="E459" s="70"/>
      <c r="F459" s="70"/>
      <c r="G459" s="70"/>
      <c r="H459" s="70"/>
      <c r="I459" s="70"/>
      <c r="J459" s="70"/>
      <c r="K459" s="70"/>
      <c r="L459" s="70"/>
      <c r="M459" s="70"/>
      <c r="N459" s="70"/>
      <c r="O459" s="70"/>
      <c r="P459" s="70"/>
      <c r="Q459" s="70"/>
      <c r="R459" s="70"/>
      <c r="S459" s="70"/>
      <c r="T459" s="70"/>
      <c r="U459" s="70"/>
      <c r="V459" s="70"/>
      <c r="W459" s="70"/>
      <c r="X459" s="70">
        <v>3779</v>
      </c>
      <c r="Y459" s="70">
        <v>4834.3622100000002</v>
      </c>
    </row>
    <row r="460" spans="1:25" x14ac:dyDescent="0.25">
      <c r="A460" s="72">
        <v>5744</v>
      </c>
      <c r="B460" s="70"/>
      <c r="C460" s="70"/>
      <c r="D460" s="70">
        <v>15800</v>
      </c>
      <c r="E460" s="70">
        <v>13543.417776999999</v>
      </c>
      <c r="F460" s="70"/>
      <c r="G460" s="70"/>
      <c r="H460" s="70"/>
      <c r="I460" s="70"/>
      <c r="J460" s="70"/>
      <c r="K460" s="70"/>
      <c r="L460" s="70"/>
      <c r="M460" s="70"/>
      <c r="N460" s="70"/>
      <c r="O460" s="70"/>
      <c r="P460" s="70"/>
      <c r="Q460" s="70"/>
      <c r="R460" s="70"/>
      <c r="S460" s="70"/>
      <c r="T460" s="70"/>
      <c r="U460" s="70"/>
      <c r="V460" s="70"/>
      <c r="W460" s="70"/>
      <c r="X460" s="70">
        <v>15800</v>
      </c>
      <c r="Y460" s="70">
        <v>13543.417776999999</v>
      </c>
    </row>
    <row r="461" spans="1:25" x14ac:dyDescent="0.25">
      <c r="A461" s="72">
        <v>5751</v>
      </c>
      <c r="B461" s="70"/>
      <c r="C461" s="70"/>
      <c r="D461" s="70">
        <v>19900</v>
      </c>
      <c r="E461" s="70">
        <v>18183.157621999999</v>
      </c>
      <c r="F461" s="70"/>
      <c r="G461" s="70"/>
      <c r="H461" s="70"/>
      <c r="I461" s="70"/>
      <c r="J461" s="70"/>
      <c r="K461" s="70"/>
      <c r="L461" s="70"/>
      <c r="M461" s="70"/>
      <c r="N461" s="70"/>
      <c r="O461" s="70"/>
      <c r="P461" s="70"/>
      <c r="Q461" s="70"/>
      <c r="R461" s="70"/>
      <c r="S461" s="70"/>
      <c r="T461" s="70"/>
      <c r="U461" s="70"/>
      <c r="V461" s="70"/>
      <c r="W461" s="70"/>
      <c r="X461" s="70">
        <v>19900</v>
      </c>
      <c r="Y461" s="70">
        <v>18183.157621999999</v>
      </c>
    </row>
    <row r="462" spans="1:25" x14ac:dyDescent="0.25">
      <c r="A462" s="72">
        <v>5754</v>
      </c>
      <c r="B462" s="70">
        <v>12900</v>
      </c>
      <c r="C462" s="70">
        <v>6861.2576050000007</v>
      </c>
      <c r="D462" s="70"/>
      <c r="E462" s="70"/>
      <c r="F462" s="70"/>
      <c r="G462" s="70"/>
      <c r="H462" s="70"/>
      <c r="I462" s="70"/>
      <c r="J462" s="70"/>
      <c r="K462" s="70"/>
      <c r="L462" s="70"/>
      <c r="M462" s="70"/>
      <c r="N462" s="70"/>
      <c r="O462" s="70"/>
      <c r="P462" s="70"/>
      <c r="Q462" s="70"/>
      <c r="R462" s="70"/>
      <c r="S462" s="70"/>
      <c r="T462" s="70"/>
      <c r="U462" s="70"/>
      <c r="V462" s="70"/>
      <c r="W462" s="70"/>
      <c r="X462" s="70">
        <v>12900</v>
      </c>
      <c r="Y462" s="70">
        <v>6861.2576050000007</v>
      </c>
    </row>
    <row r="463" spans="1:25" x14ac:dyDescent="0.25">
      <c r="A463" s="72">
        <v>5777</v>
      </c>
      <c r="B463" s="70">
        <v>12033</v>
      </c>
      <c r="C463" s="70">
        <v>3787.3718040000003</v>
      </c>
      <c r="D463" s="70"/>
      <c r="E463" s="70"/>
      <c r="F463" s="70"/>
      <c r="G463" s="70"/>
      <c r="H463" s="70"/>
      <c r="I463" s="70"/>
      <c r="J463" s="70"/>
      <c r="K463" s="70"/>
      <c r="L463" s="70"/>
      <c r="M463" s="70"/>
      <c r="N463" s="70"/>
      <c r="O463" s="70"/>
      <c r="P463" s="70"/>
      <c r="Q463" s="70"/>
      <c r="R463" s="70"/>
      <c r="S463" s="70"/>
      <c r="T463" s="70"/>
      <c r="U463" s="70"/>
      <c r="V463" s="70"/>
      <c r="W463" s="70"/>
      <c r="X463" s="70">
        <v>12033</v>
      </c>
      <c r="Y463" s="70">
        <v>3787.3718040000003</v>
      </c>
    </row>
    <row r="464" spans="1:25" x14ac:dyDescent="0.25">
      <c r="A464" s="72">
        <v>5786</v>
      </c>
      <c r="B464" s="70">
        <v>7700</v>
      </c>
      <c r="C464" s="70">
        <v>3515.6911520000003</v>
      </c>
      <c r="D464" s="70"/>
      <c r="E464" s="70"/>
      <c r="F464" s="70"/>
      <c r="G464" s="70"/>
      <c r="H464" s="70"/>
      <c r="I464" s="70"/>
      <c r="J464" s="70"/>
      <c r="K464" s="70"/>
      <c r="L464" s="70"/>
      <c r="M464" s="70"/>
      <c r="N464" s="70"/>
      <c r="O464" s="70"/>
      <c r="P464" s="70"/>
      <c r="Q464" s="70"/>
      <c r="R464" s="70"/>
      <c r="S464" s="70"/>
      <c r="T464" s="70"/>
      <c r="U464" s="70"/>
      <c r="V464" s="70"/>
      <c r="W464" s="70"/>
      <c r="X464" s="70">
        <v>7700</v>
      </c>
      <c r="Y464" s="70">
        <v>3515.6911520000003</v>
      </c>
    </row>
    <row r="465" spans="1:25" x14ac:dyDescent="0.25">
      <c r="A465" s="72">
        <v>5812</v>
      </c>
      <c r="B465" s="70">
        <v>4269</v>
      </c>
      <c r="C465" s="70">
        <v>4770.6948119999997</v>
      </c>
      <c r="D465" s="70"/>
      <c r="E465" s="70"/>
      <c r="F465" s="70"/>
      <c r="G465" s="70"/>
      <c r="H465" s="70"/>
      <c r="I465" s="70"/>
      <c r="J465" s="70"/>
      <c r="K465" s="70"/>
      <c r="L465" s="70"/>
      <c r="M465" s="70"/>
      <c r="N465" s="70"/>
      <c r="O465" s="70"/>
      <c r="P465" s="70"/>
      <c r="Q465" s="70"/>
      <c r="R465" s="70"/>
      <c r="S465" s="70"/>
      <c r="T465" s="70"/>
      <c r="U465" s="70"/>
      <c r="V465" s="70"/>
      <c r="W465" s="70"/>
      <c r="X465" s="70">
        <v>4269</v>
      </c>
      <c r="Y465" s="70">
        <v>4770.6948119999997</v>
      </c>
    </row>
    <row r="466" spans="1:25" x14ac:dyDescent="0.25">
      <c r="A466" s="72">
        <v>5814</v>
      </c>
      <c r="B466" s="70"/>
      <c r="C466" s="70"/>
      <c r="D466" s="70">
        <v>8659</v>
      </c>
      <c r="E466" s="70">
        <v>12186.182442000001</v>
      </c>
      <c r="F466" s="70"/>
      <c r="G466" s="70"/>
      <c r="H466" s="70"/>
      <c r="I466" s="70"/>
      <c r="J466" s="70"/>
      <c r="K466" s="70"/>
      <c r="L466" s="70"/>
      <c r="M466" s="70"/>
      <c r="N466" s="70"/>
      <c r="O466" s="70"/>
      <c r="P466" s="70"/>
      <c r="Q466" s="70"/>
      <c r="R466" s="70"/>
      <c r="S466" s="70"/>
      <c r="T466" s="70"/>
      <c r="U466" s="70"/>
      <c r="V466" s="70"/>
      <c r="W466" s="70"/>
      <c r="X466" s="70">
        <v>8659</v>
      </c>
      <c r="Y466" s="70">
        <v>12186.182442000001</v>
      </c>
    </row>
    <row r="467" spans="1:25" x14ac:dyDescent="0.25">
      <c r="A467" s="72">
        <v>5817</v>
      </c>
      <c r="B467" s="70">
        <v>3625</v>
      </c>
      <c r="C467" s="70">
        <v>459.71827500000001</v>
      </c>
      <c r="D467" s="70"/>
      <c r="E467" s="70"/>
      <c r="F467" s="70"/>
      <c r="G467" s="70"/>
      <c r="H467" s="70"/>
      <c r="I467" s="70"/>
      <c r="J467" s="70"/>
      <c r="K467" s="70"/>
      <c r="L467" s="70"/>
      <c r="M467" s="70"/>
      <c r="N467" s="70"/>
      <c r="O467" s="70"/>
      <c r="P467" s="70"/>
      <c r="Q467" s="70"/>
      <c r="R467" s="70"/>
      <c r="S467" s="70"/>
      <c r="T467" s="70"/>
      <c r="U467" s="70"/>
      <c r="V467" s="70"/>
      <c r="W467" s="70"/>
      <c r="X467" s="70">
        <v>3625</v>
      </c>
      <c r="Y467" s="70">
        <v>459.71827500000001</v>
      </c>
    </row>
    <row r="468" spans="1:25" x14ac:dyDescent="0.25">
      <c r="A468" s="72">
        <v>5830</v>
      </c>
      <c r="B468" s="70"/>
      <c r="C468" s="70"/>
      <c r="D468" s="70">
        <v>8673</v>
      </c>
      <c r="E468" s="70">
        <v>14623.600691</v>
      </c>
      <c r="F468" s="70"/>
      <c r="G468" s="70"/>
      <c r="H468" s="70"/>
      <c r="I468" s="70"/>
      <c r="J468" s="70"/>
      <c r="K468" s="70"/>
      <c r="L468" s="70"/>
      <c r="M468" s="70"/>
      <c r="N468" s="70"/>
      <c r="O468" s="70"/>
      <c r="P468" s="70"/>
      <c r="Q468" s="70"/>
      <c r="R468" s="70"/>
      <c r="S468" s="70"/>
      <c r="T468" s="70"/>
      <c r="U468" s="70"/>
      <c r="V468" s="70"/>
      <c r="W468" s="70"/>
      <c r="X468" s="70">
        <v>8673</v>
      </c>
      <c r="Y468" s="70">
        <v>14623.600691</v>
      </c>
    </row>
    <row r="469" spans="1:25" x14ac:dyDescent="0.25">
      <c r="A469" s="72">
        <v>5863</v>
      </c>
      <c r="B469" s="70">
        <v>5700</v>
      </c>
      <c r="C469" s="70">
        <v>6898.7813450000012</v>
      </c>
      <c r="D469" s="70"/>
      <c r="E469" s="70"/>
      <c r="F469" s="70"/>
      <c r="G469" s="70"/>
      <c r="H469" s="70"/>
      <c r="I469" s="70"/>
      <c r="J469" s="70"/>
      <c r="K469" s="70"/>
      <c r="L469" s="70"/>
      <c r="M469" s="70"/>
      <c r="N469" s="70"/>
      <c r="O469" s="70"/>
      <c r="P469" s="70"/>
      <c r="Q469" s="70"/>
      <c r="R469" s="70"/>
      <c r="S469" s="70"/>
      <c r="T469" s="70"/>
      <c r="U469" s="70"/>
      <c r="V469" s="70"/>
      <c r="W469" s="70"/>
      <c r="X469" s="70">
        <v>5700</v>
      </c>
      <c r="Y469" s="70">
        <v>6898.7813450000012</v>
      </c>
    </row>
    <row r="470" spans="1:25" x14ac:dyDescent="0.25">
      <c r="A470" s="72">
        <v>5864</v>
      </c>
      <c r="B470" s="70"/>
      <c r="C470" s="70"/>
      <c r="D470" s="70">
        <v>6200</v>
      </c>
      <c r="E470" s="70">
        <v>11383.932006999999</v>
      </c>
      <c r="F470" s="70"/>
      <c r="G470" s="70"/>
      <c r="H470" s="70"/>
      <c r="I470" s="70"/>
      <c r="J470" s="70"/>
      <c r="K470" s="70"/>
      <c r="L470" s="70"/>
      <c r="M470" s="70"/>
      <c r="N470" s="70"/>
      <c r="O470" s="70"/>
      <c r="P470" s="70"/>
      <c r="Q470" s="70"/>
      <c r="R470" s="70"/>
      <c r="S470" s="70"/>
      <c r="T470" s="70"/>
      <c r="U470" s="70"/>
      <c r="V470" s="70"/>
      <c r="W470" s="70"/>
      <c r="X470" s="70">
        <v>6200</v>
      </c>
      <c r="Y470" s="70">
        <v>11383.932006999999</v>
      </c>
    </row>
    <row r="471" spans="1:25" x14ac:dyDescent="0.25">
      <c r="A471" s="72">
        <v>5865</v>
      </c>
      <c r="B471" s="70">
        <v>10300</v>
      </c>
      <c r="C471" s="70">
        <v>3939.4220270000005</v>
      </c>
      <c r="D471" s="70"/>
      <c r="E471" s="70"/>
      <c r="F471" s="70"/>
      <c r="G471" s="70"/>
      <c r="H471" s="70"/>
      <c r="I471" s="70"/>
      <c r="J471" s="70"/>
      <c r="K471" s="70"/>
      <c r="L471" s="70"/>
      <c r="M471" s="70"/>
      <c r="N471" s="70"/>
      <c r="O471" s="70"/>
      <c r="P471" s="70"/>
      <c r="Q471" s="70"/>
      <c r="R471" s="70"/>
      <c r="S471" s="70"/>
      <c r="T471" s="70"/>
      <c r="U471" s="70"/>
      <c r="V471" s="70"/>
      <c r="W471" s="70"/>
      <c r="X471" s="70">
        <v>10300</v>
      </c>
      <c r="Y471" s="70">
        <v>3939.4220270000005</v>
      </c>
    </row>
    <row r="472" spans="1:25" x14ac:dyDescent="0.25">
      <c r="A472" s="72">
        <v>5867</v>
      </c>
      <c r="B472" s="70">
        <v>4800</v>
      </c>
      <c r="C472" s="70">
        <v>5108.1788180000003</v>
      </c>
      <c r="D472" s="70"/>
      <c r="E472" s="70"/>
      <c r="F472" s="70"/>
      <c r="G472" s="70"/>
      <c r="H472" s="70"/>
      <c r="I472" s="70"/>
      <c r="J472" s="70"/>
      <c r="K472" s="70"/>
      <c r="L472" s="70"/>
      <c r="M472" s="70"/>
      <c r="N472" s="70"/>
      <c r="O472" s="70"/>
      <c r="P472" s="70"/>
      <c r="Q472" s="70"/>
      <c r="R472" s="70"/>
      <c r="S472" s="70"/>
      <c r="T472" s="70"/>
      <c r="U472" s="70"/>
      <c r="V472" s="70"/>
      <c r="W472" s="70"/>
      <c r="X472" s="70">
        <v>4800</v>
      </c>
      <c r="Y472" s="70">
        <v>5108.1788180000003</v>
      </c>
    </row>
    <row r="473" spans="1:25" x14ac:dyDescent="0.25">
      <c r="A473" s="72">
        <v>5870</v>
      </c>
      <c r="B473" s="70">
        <v>10500</v>
      </c>
      <c r="C473" s="70">
        <v>6862.2627730000004</v>
      </c>
      <c r="D473" s="70"/>
      <c r="E473" s="70"/>
      <c r="F473" s="70"/>
      <c r="G473" s="70"/>
      <c r="H473" s="70"/>
      <c r="I473" s="70"/>
      <c r="J473" s="70"/>
      <c r="K473" s="70"/>
      <c r="L473" s="70"/>
      <c r="M473" s="70"/>
      <c r="N473" s="70"/>
      <c r="O473" s="70"/>
      <c r="P473" s="70"/>
      <c r="Q473" s="70"/>
      <c r="R473" s="70"/>
      <c r="S473" s="70"/>
      <c r="T473" s="70"/>
      <c r="U473" s="70"/>
      <c r="V473" s="70"/>
      <c r="W473" s="70"/>
      <c r="X473" s="70">
        <v>10500</v>
      </c>
      <c r="Y473" s="70">
        <v>6862.2627730000004</v>
      </c>
    </row>
    <row r="474" spans="1:25" x14ac:dyDescent="0.25">
      <c r="A474" s="72">
        <v>5878</v>
      </c>
      <c r="B474" s="70"/>
      <c r="C474" s="70"/>
      <c r="D474" s="70">
        <v>7251</v>
      </c>
      <c r="E474" s="70">
        <v>10124.287415999999</v>
      </c>
      <c r="F474" s="70"/>
      <c r="G474" s="70"/>
      <c r="H474" s="70"/>
      <c r="I474" s="70"/>
      <c r="J474" s="70"/>
      <c r="K474" s="70"/>
      <c r="L474" s="70"/>
      <c r="M474" s="70"/>
      <c r="N474" s="70"/>
      <c r="O474" s="70"/>
      <c r="P474" s="70"/>
      <c r="Q474" s="70"/>
      <c r="R474" s="70"/>
      <c r="S474" s="70"/>
      <c r="T474" s="70"/>
      <c r="U474" s="70"/>
      <c r="V474" s="70"/>
      <c r="W474" s="70"/>
      <c r="X474" s="70">
        <v>7251</v>
      </c>
      <c r="Y474" s="70">
        <v>10124.287415999999</v>
      </c>
    </row>
    <row r="475" spans="1:25" x14ac:dyDescent="0.25">
      <c r="A475" s="72">
        <v>5886</v>
      </c>
      <c r="B475" s="70">
        <v>6800</v>
      </c>
      <c r="C475" s="70">
        <v>7429.9083199999995</v>
      </c>
      <c r="D475" s="70"/>
      <c r="E475" s="70"/>
      <c r="F475" s="70"/>
      <c r="G475" s="70"/>
      <c r="H475" s="70"/>
      <c r="I475" s="70"/>
      <c r="J475" s="70"/>
      <c r="K475" s="70"/>
      <c r="L475" s="70"/>
      <c r="M475" s="70"/>
      <c r="N475" s="70"/>
      <c r="O475" s="70"/>
      <c r="P475" s="70"/>
      <c r="Q475" s="70"/>
      <c r="R475" s="70"/>
      <c r="S475" s="70"/>
      <c r="T475" s="70"/>
      <c r="U475" s="70"/>
      <c r="V475" s="70"/>
      <c r="W475" s="70"/>
      <c r="X475" s="70">
        <v>6800</v>
      </c>
      <c r="Y475" s="70">
        <v>7429.9083199999995</v>
      </c>
    </row>
    <row r="476" spans="1:25" x14ac:dyDescent="0.25">
      <c r="A476" s="72">
        <v>5887</v>
      </c>
      <c r="B476" s="70">
        <v>4300</v>
      </c>
      <c r="C476" s="70">
        <v>7534.2597610000003</v>
      </c>
      <c r="D476" s="70"/>
      <c r="E476" s="70"/>
      <c r="F476" s="70"/>
      <c r="G476" s="70"/>
      <c r="H476" s="70"/>
      <c r="I476" s="70"/>
      <c r="J476" s="70"/>
      <c r="K476" s="70"/>
      <c r="L476" s="70"/>
      <c r="M476" s="70"/>
      <c r="N476" s="70"/>
      <c r="O476" s="70"/>
      <c r="P476" s="70"/>
      <c r="Q476" s="70"/>
      <c r="R476" s="70"/>
      <c r="S476" s="70"/>
      <c r="T476" s="70"/>
      <c r="U476" s="70"/>
      <c r="V476" s="70"/>
      <c r="W476" s="70"/>
      <c r="X476" s="70">
        <v>4300</v>
      </c>
      <c r="Y476" s="70">
        <v>7534.2597610000003</v>
      </c>
    </row>
    <row r="477" spans="1:25" x14ac:dyDescent="0.25">
      <c r="A477" s="72">
        <v>5890</v>
      </c>
      <c r="B477" s="70">
        <v>6900</v>
      </c>
      <c r="C477" s="70">
        <v>7170.5410869999996</v>
      </c>
      <c r="D477" s="70"/>
      <c r="E477" s="70"/>
      <c r="F477" s="70"/>
      <c r="G477" s="70"/>
      <c r="H477" s="70"/>
      <c r="I477" s="70"/>
      <c r="J477" s="70"/>
      <c r="K477" s="70"/>
      <c r="L477" s="70"/>
      <c r="M477" s="70"/>
      <c r="N477" s="70"/>
      <c r="O477" s="70"/>
      <c r="P477" s="70"/>
      <c r="Q477" s="70"/>
      <c r="R477" s="70"/>
      <c r="S477" s="70"/>
      <c r="T477" s="70"/>
      <c r="U477" s="70"/>
      <c r="V477" s="70"/>
      <c r="W477" s="70"/>
      <c r="X477" s="70">
        <v>6900</v>
      </c>
      <c r="Y477" s="70">
        <v>7170.5410869999996</v>
      </c>
    </row>
    <row r="478" spans="1:25" x14ac:dyDescent="0.25">
      <c r="A478" s="72">
        <v>5891</v>
      </c>
      <c r="B478" s="70">
        <v>8800</v>
      </c>
      <c r="C478" s="70">
        <v>9694.3840789999995</v>
      </c>
      <c r="D478" s="70"/>
      <c r="E478" s="70"/>
      <c r="F478" s="70"/>
      <c r="G478" s="70"/>
      <c r="H478" s="70"/>
      <c r="I478" s="70"/>
      <c r="J478" s="70"/>
      <c r="K478" s="70"/>
      <c r="L478" s="70"/>
      <c r="M478" s="70"/>
      <c r="N478" s="70"/>
      <c r="O478" s="70"/>
      <c r="P478" s="70"/>
      <c r="Q478" s="70"/>
      <c r="R478" s="70"/>
      <c r="S478" s="70"/>
      <c r="T478" s="70"/>
      <c r="U478" s="70"/>
      <c r="V478" s="70"/>
      <c r="W478" s="70"/>
      <c r="X478" s="70">
        <v>8800</v>
      </c>
      <c r="Y478" s="70">
        <v>9694.3840789999995</v>
      </c>
    </row>
    <row r="479" spans="1:25" x14ac:dyDescent="0.25">
      <c r="A479" s="72">
        <v>5900</v>
      </c>
      <c r="B479" s="70">
        <v>4300</v>
      </c>
      <c r="C479" s="70">
        <v>7680.4469799999997</v>
      </c>
      <c r="D479" s="70"/>
      <c r="E479" s="70"/>
      <c r="F479" s="70"/>
      <c r="G479" s="70"/>
      <c r="H479" s="70"/>
      <c r="I479" s="70"/>
      <c r="J479" s="70"/>
      <c r="K479" s="70"/>
      <c r="L479" s="70"/>
      <c r="M479" s="70"/>
      <c r="N479" s="70"/>
      <c r="O479" s="70"/>
      <c r="P479" s="70"/>
      <c r="Q479" s="70"/>
      <c r="R479" s="70"/>
      <c r="S479" s="70"/>
      <c r="T479" s="70"/>
      <c r="U479" s="70"/>
      <c r="V479" s="70"/>
      <c r="W479" s="70"/>
      <c r="X479" s="70">
        <v>4300</v>
      </c>
      <c r="Y479" s="70">
        <v>7680.4469799999997</v>
      </c>
    </row>
    <row r="480" spans="1:25" x14ac:dyDescent="0.25">
      <c r="A480" s="72">
        <v>5903</v>
      </c>
      <c r="B480" s="70">
        <v>7200</v>
      </c>
      <c r="C480" s="70">
        <v>8439.2220300000008</v>
      </c>
      <c r="D480" s="70"/>
      <c r="E480" s="70"/>
      <c r="F480" s="70"/>
      <c r="G480" s="70"/>
      <c r="H480" s="70"/>
      <c r="I480" s="70"/>
      <c r="J480" s="70"/>
      <c r="K480" s="70"/>
      <c r="L480" s="70"/>
      <c r="M480" s="70"/>
      <c r="N480" s="70"/>
      <c r="O480" s="70"/>
      <c r="P480" s="70"/>
      <c r="Q480" s="70"/>
      <c r="R480" s="70"/>
      <c r="S480" s="70"/>
      <c r="T480" s="70"/>
      <c r="U480" s="70"/>
      <c r="V480" s="70"/>
      <c r="W480" s="70"/>
      <c r="X480" s="70">
        <v>7200</v>
      </c>
      <c r="Y480" s="70">
        <v>8439.2220300000008</v>
      </c>
    </row>
    <row r="481" spans="1:25" x14ac:dyDescent="0.25">
      <c r="A481" s="72">
        <v>5904</v>
      </c>
      <c r="B481" s="70"/>
      <c r="C481" s="70"/>
      <c r="D481" s="70">
        <v>9100</v>
      </c>
      <c r="E481" s="70">
        <v>12164.883377000002</v>
      </c>
      <c r="F481" s="70"/>
      <c r="G481" s="70"/>
      <c r="H481" s="70"/>
      <c r="I481" s="70"/>
      <c r="J481" s="70"/>
      <c r="K481" s="70"/>
      <c r="L481" s="70"/>
      <c r="M481" s="70"/>
      <c r="N481" s="70"/>
      <c r="O481" s="70"/>
      <c r="P481" s="70"/>
      <c r="Q481" s="70"/>
      <c r="R481" s="70"/>
      <c r="S481" s="70"/>
      <c r="T481" s="70"/>
      <c r="U481" s="70"/>
      <c r="V481" s="70"/>
      <c r="W481" s="70"/>
      <c r="X481" s="70">
        <v>9100</v>
      </c>
      <c r="Y481" s="70">
        <v>12164.883377000002</v>
      </c>
    </row>
    <row r="482" spans="1:25" x14ac:dyDescent="0.25">
      <c r="A482" s="72">
        <v>5905</v>
      </c>
      <c r="B482" s="70"/>
      <c r="C482" s="70"/>
      <c r="D482" s="70">
        <v>8200</v>
      </c>
      <c r="E482" s="70">
        <v>11349.475693</v>
      </c>
      <c r="F482" s="70"/>
      <c r="G482" s="70"/>
      <c r="H482" s="70"/>
      <c r="I482" s="70"/>
      <c r="J482" s="70"/>
      <c r="K482" s="70"/>
      <c r="L482" s="70"/>
      <c r="M482" s="70"/>
      <c r="N482" s="70"/>
      <c r="O482" s="70"/>
      <c r="P482" s="70"/>
      <c r="Q482" s="70"/>
      <c r="R482" s="70"/>
      <c r="S482" s="70"/>
      <c r="T482" s="70"/>
      <c r="U482" s="70"/>
      <c r="V482" s="70"/>
      <c r="W482" s="70"/>
      <c r="X482" s="70">
        <v>8200</v>
      </c>
      <c r="Y482" s="70">
        <v>11349.475693</v>
      </c>
    </row>
    <row r="483" spans="1:25" x14ac:dyDescent="0.25">
      <c r="A483" s="72">
        <v>5920</v>
      </c>
      <c r="B483" s="70">
        <v>4400</v>
      </c>
      <c r="C483" s="70">
        <v>624.11826899999994</v>
      </c>
      <c r="D483" s="70"/>
      <c r="E483" s="70"/>
      <c r="F483" s="70"/>
      <c r="G483" s="70"/>
      <c r="H483" s="70"/>
      <c r="I483" s="70"/>
      <c r="J483" s="70"/>
      <c r="K483" s="70"/>
      <c r="L483" s="70"/>
      <c r="M483" s="70"/>
      <c r="N483" s="70"/>
      <c r="O483" s="70"/>
      <c r="P483" s="70"/>
      <c r="Q483" s="70"/>
      <c r="R483" s="70"/>
      <c r="S483" s="70"/>
      <c r="T483" s="70"/>
      <c r="U483" s="70"/>
      <c r="V483" s="70"/>
      <c r="W483" s="70"/>
      <c r="X483" s="70">
        <v>4400</v>
      </c>
      <c r="Y483" s="70">
        <v>624.11826899999994</v>
      </c>
    </row>
    <row r="484" spans="1:25" x14ac:dyDescent="0.25">
      <c r="A484" s="72">
        <v>5927</v>
      </c>
      <c r="B484" s="70"/>
      <c r="C484" s="70"/>
      <c r="D484" s="70"/>
      <c r="E484" s="70"/>
      <c r="F484" s="70">
        <v>24360</v>
      </c>
      <c r="G484" s="70">
        <v>26015.394851000001</v>
      </c>
      <c r="H484" s="70"/>
      <c r="I484" s="70"/>
      <c r="J484" s="70"/>
      <c r="K484" s="70"/>
      <c r="L484" s="70"/>
      <c r="M484" s="70"/>
      <c r="N484" s="70"/>
      <c r="O484" s="70"/>
      <c r="P484" s="70"/>
      <c r="Q484" s="70"/>
      <c r="R484" s="70"/>
      <c r="S484" s="70"/>
      <c r="T484" s="70"/>
      <c r="U484" s="70"/>
      <c r="V484" s="70"/>
      <c r="W484" s="70"/>
      <c r="X484" s="70">
        <v>24360</v>
      </c>
      <c r="Y484" s="70">
        <v>26015.394851000001</v>
      </c>
    </row>
    <row r="485" spans="1:25" x14ac:dyDescent="0.25">
      <c r="A485" s="72">
        <v>5940</v>
      </c>
      <c r="B485" s="70">
        <v>9420</v>
      </c>
      <c r="C485" s="70">
        <v>8425.0438549999999</v>
      </c>
      <c r="D485" s="70"/>
      <c r="E485" s="70"/>
      <c r="F485" s="70"/>
      <c r="G485" s="70"/>
      <c r="H485" s="70"/>
      <c r="I485" s="70"/>
      <c r="J485" s="70"/>
      <c r="K485" s="70"/>
      <c r="L485" s="70"/>
      <c r="M485" s="70"/>
      <c r="N485" s="70"/>
      <c r="O485" s="70"/>
      <c r="P485" s="70"/>
      <c r="Q485" s="70"/>
      <c r="R485" s="70"/>
      <c r="S485" s="70"/>
      <c r="T485" s="70"/>
      <c r="U485" s="70"/>
      <c r="V485" s="70"/>
      <c r="W485" s="70"/>
      <c r="X485" s="70">
        <v>9420</v>
      </c>
      <c r="Y485" s="70">
        <v>8425.0438549999999</v>
      </c>
    </row>
    <row r="486" spans="1:25" x14ac:dyDescent="0.25">
      <c r="A486" s="72">
        <v>5957</v>
      </c>
      <c r="B486" s="70"/>
      <c r="C486" s="70"/>
      <c r="D486" s="70">
        <v>14885</v>
      </c>
      <c r="E486" s="70">
        <v>10353.364969</v>
      </c>
      <c r="F486" s="70"/>
      <c r="G486" s="70"/>
      <c r="H486" s="70"/>
      <c r="I486" s="70"/>
      <c r="J486" s="70"/>
      <c r="K486" s="70"/>
      <c r="L486" s="70"/>
      <c r="M486" s="70"/>
      <c r="N486" s="70"/>
      <c r="O486" s="70"/>
      <c r="P486" s="70"/>
      <c r="Q486" s="70"/>
      <c r="R486" s="70"/>
      <c r="S486" s="70"/>
      <c r="T486" s="70"/>
      <c r="U486" s="70"/>
      <c r="V486" s="70"/>
      <c r="W486" s="70"/>
      <c r="X486" s="70">
        <v>14885</v>
      </c>
      <c r="Y486" s="70">
        <v>10353.364969</v>
      </c>
    </row>
    <row r="487" spans="1:25" x14ac:dyDescent="0.25">
      <c r="A487" s="72">
        <v>5982</v>
      </c>
      <c r="B487" s="70"/>
      <c r="C487" s="70"/>
      <c r="D487" s="70">
        <v>12753</v>
      </c>
      <c r="E487" s="70">
        <v>13684.984277</v>
      </c>
      <c r="F487" s="70"/>
      <c r="G487" s="70"/>
      <c r="H487" s="70"/>
      <c r="I487" s="70"/>
      <c r="J487" s="70"/>
      <c r="K487" s="70"/>
      <c r="L487" s="70"/>
      <c r="M487" s="70"/>
      <c r="N487" s="70"/>
      <c r="O487" s="70"/>
      <c r="P487" s="70"/>
      <c r="Q487" s="70"/>
      <c r="R487" s="70"/>
      <c r="S487" s="70"/>
      <c r="T487" s="70"/>
      <c r="U487" s="70"/>
      <c r="V487" s="70"/>
      <c r="W487" s="70"/>
      <c r="X487" s="70">
        <v>12753</v>
      </c>
      <c r="Y487" s="70">
        <v>13684.984277</v>
      </c>
    </row>
    <row r="488" spans="1:25" x14ac:dyDescent="0.25">
      <c r="A488" s="72">
        <v>5988</v>
      </c>
      <c r="B488" s="70">
        <v>11608</v>
      </c>
      <c r="C488" s="70">
        <v>6179.0860069999999</v>
      </c>
      <c r="D488" s="70"/>
      <c r="E488" s="70"/>
      <c r="F488" s="70"/>
      <c r="G488" s="70"/>
      <c r="H488" s="70"/>
      <c r="I488" s="70"/>
      <c r="J488" s="70"/>
      <c r="K488" s="70"/>
      <c r="L488" s="70"/>
      <c r="M488" s="70"/>
      <c r="N488" s="70"/>
      <c r="O488" s="70"/>
      <c r="P488" s="70"/>
      <c r="Q488" s="70"/>
      <c r="R488" s="70"/>
      <c r="S488" s="70"/>
      <c r="T488" s="70"/>
      <c r="U488" s="70"/>
      <c r="V488" s="70"/>
      <c r="W488" s="70"/>
      <c r="X488" s="70">
        <v>11608</v>
      </c>
      <c r="Y488" s="70">
        <v>6179.0860069999999</v>
      </c>
    </row>
    <row r="489" spans="1:25" x14ac:dyDescent="0.25">
      <c r="A489" s="72">
        <v>6000</v>
      </c>
      <c r="B489" s="70"/>
      <c r="C489" s="70"/>
      <c r="D489" s="70">
        <v>15700</v>
      </c>
      <c r="E489" s="70">
        <v>18683.548720999999</v>
      </c>
      <c r="F489" s="70"/>
      <c r="G489" s="70"/>
      <c r="H489" s="70"/>
      <c r="I489" s="70"/>
      <c r="J489" s="70"/>
      <c r="K489" s="70"/>
      <c r="L489" s="70"/>
      <c r="M489" s="70"/>
      <c r="N489" s="70"/>
      <c r="O489" s="70"/>
      <c r="P489" s="70"/>
      <c r="Q489" s="70"/>
      <c r="R489" s="70"/>
      <c r="S489" s="70"/>
      <c r="T489" s="70"/>
      <c r="U489" s="70"/>
      <c r="V489" s="70"/>
      <c r="W489" s="70"/>
      <c r="X489" s="70">
        <v>15700</v>
      </c>
      <c r="Y489" s="70">
        <v>18683.548720999999</v>
      </c>
    </row>
    <row r="490" spans="1:25" x14ac:dyDescent="0.25">
      <c r="A490" s="72">
        <v>6015</v>
      </c>
      <c r="B490" s="70"/>
      <c r="C490" s="70"/>
      <c r="D490" s="70">
        <v>21600</v>
      </c>
      <c r="E490" s="70">
        <v>17217.223281999999</v>
      </c>
      <c r="F490" s="70"/>
      <c r="G490" s="70"/>
      <c r="H490" s="70"/>
      <c r="I490" s="70"/>
      <c r="J490" s="70"/>
      <c r="K490" s="70"/>
      <c r="L490" s="70"/>
      <c r="M490" s="70"/>
      <c r="N490" s="70"/>
      <c r="O490" s="70"/>
      <c r="P490" s="70"/>
      <c r="Q490" s="70"/>
      <c r="R490" s="70"/>
      <c r="S490" s="70"/>
      <c r="T490" s="70"/>
      <c r="U490" s="70"/>
      <c r="V490" s="70"/>
      <c r="W490" s="70"/>
      <c r="X490" s="70">
        <v>21600</v>
      </c>
      <c r="Y490" s="70">
        <v>17217.223281999999</v>
      </c>
    </row>
    <row r="491" spans="1:25" x14ac:dyDescent="0.25">
      <c r="A491" s="72">
        <v>6035</v>
      </c>
      <c r="B491" s="70"/>
      <c r="C491" s="70"/>
      <c r="D491" s="70">
        <v>28200</v>
      </c>
      <c r="E491" s="70">
        <v>18778.721343999998</v>
      </c>
      <c r="F491" s="70"/>
      <c r="G491" s="70"/>
      <c r="H491" s="70"/>
      <c r="I491" s="70"/>
      <c r="J491" s="70"/>
      <c r="K491" s="70"/>
      <c r="L491" s="70"/>
      <c r="M491" s="70"/>
      <c r="N491" s="70"/>
      <c r="O491" s="70"/>
      <c r="P491" s="70"/>
      <c r="Q491" s="70"/>
      <c r="R491" s="70"/>
      <c r="S491" s="70"/>
      <c r="T491" s="70"/>
      <c r="U491" s="70"/>
      <c r="V491" s="70"/>
      <c r="W491" s="70"/>
      <c r="X491" s="70">
        <v>28200</v>
      </c>
      <c r="Y491" s="70">
        <v>18778.721343999998</v>
      </c>
    </row>
    <row r="492" spans="1:25" x14ac:dyDescent="0.25">
      <c r="A492" s="72">
        <v>6046</v>
      </c>
      <c r="B492" s="70"/>
      <c r="C492" s="70"/>
      <c r="D492" s="70"/>
      <c r="E492" s="70"/>
      <c r="F492" s="70">
        <v>24900</v>
      </c>
      <c r="G492" s="70">
        <v>20417.106995999999</v>
      </c>
      <c r="H492" s="70"/>
      <c r="I492" s="70"/>
      <c r="J492" s="70"/>
      <c r="K492" s="70"/>
      <c r="L492" s="70"/>
      <c r="M492" s="70"/>
      <c r="N492" s="70"/>
      <c r="O492" s="70"/>
      <c r="P492" s="70"/>
      <c r="Q492" s="70"/>
      <c r="R492" s="70"/>
      <c r="S492" s="70"/>
      <c r="T492" s="70"/>
      <c r="U492" s="70"/>
      <c r="V492" s="70"/>
      <c r="W492" s="70"/>
      <c r="X492" s="70">
        <v>24900</v>
      </c>
      <c r="Y492" s="70">
        <v>20417.106995999999</v>
      </c>
    </row>
    <row r="493" spans="1:25" x14ac:dyDescent="0.25">
      <c r="A493" s="72">
        <v>6047</v>
      </c>
      <c r="B493" s="70"/>
      <c r="C493" s="70"/>
      <c r="D493" s="70">
        <v>28400</v>
      </c>
      <c r="E493" s="70">
        <v>19744.281266000002</v>
      </c>
      <c r="F493" s="70"/>
      <c r="G493" s="70"/>
      <c r="H493" s="70"/>
      <c r="I493" s="70"/>
      <c r="J493" s="70"/>
      <c r="K493" s="70"/>
      <c r="L493" s="70"/>
      <c r="M493" s="70"/>
      <c r="N493" s="70"/>
      <c r="O493" s="70"/>
      <c r="P493" s="70"/>
      <c r="Q493" s="70"/>
      <c r="R493" s="70"/>
      <c r="S493" s="70"/>
      <c r="T493" s="70"/>
      <c r="U493" s="70"/>
      <c r="V493" s="70"/>
      <c r="W493" s="70"/>
      <c r="X493" s="70">
        <v>28400</v>
      </c>
      <c r="Y493" s="70">
        <v>19744.281266000002</v>
      </c>
    </row>
    <row r="494" spans="1:25" x14ac:dyDescent="0.25">
      <c r="A494" s="72">
        <v>6052</v>
      </c>
      <c r="B494" s="70">
        <v>10298</v>
      </c>
      <c r="C494" s="70">
        <v>9214.1449090000006</v>
      </c>
      <c r="D494" s="70"/>
      <c r="E494" s="70"/>
      <c r="F494" s="70"/>
      <c r="G494" s="70"/>
      <c r="H494" s="70"/>
      <c r="I494" s="70"/>
      <c r="J494" s="70"/>
      <c r="K494" s="70"/>
      <c r="L494" s="70"/>
      <c r="M494" s="70"/>
      <c r="N494" s="70"/>
      <c r="O494" s="70"/>
      <c r="P494" s="70"/>
      <c r="Q494" s="70"/>
      <c r="R494" s="70"/>
      <c r="S494" s="70"/>
      <c r="T494" s="70"/>
      <c r="U494" s="70"/>
      <c r="V494" s="70"/>
      <c r="W494" s="70"/>
      <c r="X494" s="70">
        <v>10298</v>
      </c>
      <c r="Y494" s="70">
        <v>9214.1449090000006</v>
      </c>
    </row>
    <row r="495" spans="1:25" x14ac:dyDescent="0.25">
      <c r="A495" s="72">
        <v>6055</v>
      </c>
      <c r="B495" s="70">
        <v>1300</v>
      </c>
      <c r="C495" s="70">
        <v>5597.7918950000003</v>
      </c>
      <c r="D495" s="70"/>
      <c r="E495" s="70"/>
      <c r="F495" s="70"/>
      <c r="G495" s="70"/>
      <c r="H495" s="70"/>
      <c r="I495" s="70"/>
      <c r="J495" s="70"/>
      <c r="K495" s="70"/>
      <c r="L495" s="70"/>
      <c r="M495" s="70"/>
      <c r="N495" s="70"/>
      <c r="O495" s="70"/>
      <c r="P495" s="70"/>
      <c r="Q495" s="70"/>
      <c r="R495" s="70"/>
      <c r="S495" s="70"/>
      <c r="T495" s="70"/>
      <c r="U495" s="70"/>
      <c r="V495" s="70"/>
      <c r="W495" s="70"/>
      <c r="X495" s="70">
        <v>1300</v>
      </c>
      <c r="Y495" s="70">
        <v>5597.7918950000003</v>
      </c>
    </row>
    <row r="496" spans="1:25" x14ac:dyDescent="0.25">
      <c r="A496" s="72">
        <v>6073</v>
      </c>
      <c r="B496" s="70">
        <v>5300</v>
      </c>
      <c r="C496" s="70">
        <v>4855.2737010000001</v>
      </c>
      <c r="D496" s="70"/>
      <c r="E496" s="70"/>
      <c r="F496" s="70"/>
      <c r="G496" s="70"/>
      <c r="H496" s="70"/>
      <c r="I496" s="70"/>
      <c r="J496" s="70"/>
      <c r="K496" s="70"/>
      <c r="L496" s="70"/>
      <c r="M496" s="70"/>
      <c r="N496" s="70"/>
      <c r="O496" s="70"/>
      <c r="P496" s="70"/>
      <c r="Q496" s="70"/>
      <c r="R496" s="70"/>
      <c r="S496" s="70"/>
      <c r="T496" s="70"/>
      <c r="U496" s="70"/>
      <c r="V496" s="70"/>
      <c r="W496" s="70"/>
      <c r="X496" s="70">
        <v>5300</v>
      </c>
      <c r="Y496" s="70">
        <v>4855.2737010000001</v>
      </c>
    </row>
    <row r="497" spans="1:25" x14ac:dyDescent="0.25">
      <c r="A497" s="72">
        <v>6078</v>
      </c>
      <c r="B497" s="70">
        <v>6600</v>
      </c>
      <c r="C497" s="70">
        <v>4667.7635609999998</v>
      </c>
      <c r="D497" s="70"/>
      <c r="E497" s="70"/>
      <c r="F497" s="70"/>
      <c r="G497" s="70"/>
      <c r="H497" s="70"/>
      <c r="I497" s="70"/>
      <c r="J497" s="70"/>
      <c r="K497" s="70"/>
      <c r="L497" s="70"/>
      <c r="M497" s="70"/>
      <c r="N497" s="70"/>
      <c r="O497" s="70"/>
      <c r="P497" s="70"/>
      <c r="Q497" s="70"/>
      <c r="R497" s="70"/>
      <c r="S497" s="70"/>
      <c r="T497" s="70"/>
      <c r="U497" s="70"/>
      <c r="V497" s="70"/>
      <c r="W497" s="70"/>
      <c r="X497" s="70">
        <v>6600</v>
      </c>
      <c r="Y497" s="70">
        <v>4667.7635609999998</v>
      </c>
    </row>
    <row r="498" spans="1:25" x14ac:dyDescent="0.25">
      <c r="A498" s="72">
        <v>6086</v>
      </c>
      <c r="B498" s="70">
        <v>5600</v>
      </c>
      <c r="C498" s="70">
        <v>6452.8141379999997</v>
      </c>
      <c r="D498" s="70"/>
      <c r="E498" s="70"/>
      <c r="F498" s="70"/>
      <c r="G498" s="70"/>
      <c r="H498" s="70"/>
      <c r="I498" s="70"/>
      <c r="J498" s="70"/>
      <c r="K498" s="70"/>
      <c r="L498" s="70"/>
      <c r="M498" s="70"/>
      <c r="N498" s="70"/>
      <c r="O498" s="70"/>
      <c r="P498" s="70"/>
      <c r="Q498" s="70"/>
      <c r="R498" s="70"/>
      <c r="S498" s="70"/>
      <c r="T498" s="70"/>
      <c r="U498" s="70"/>
      <c r="V498" s="70"/>
      <c r="W498" s="70"/>
      <c r="X498" s="70">
        <v>5600</v>
      </c>
      <c r="Y498" s="70">
        <v>6452.8141379999997</v>
      </c>
    </row>
    <row r="499" spans="1:25" x14ac:dyDescent="0.25">
      <c r="A499" s="72">
        <v>6099</v>
      </c>
      <c r="B499" s="70">
        <v>10800</v>
      </c>
      <c r="C499" s="70">
        <v>9057.842208</v>
      </c>
      <c r="D499" s="70"/>
      <c r="E499" s="70"/>
      <c r="F499" s="70"/>
      <c r="G499" s="70"/>
      <c r="H499" s="70"/>
      <c r="I499" s="70"/>
      <c r="J499" s="70"/>
      <c r="K499" s="70"/>
      <c r="L499" s="70"/>
      <c r="M499" s="70"/>
      <c r="N499" s="70"/>
      <c r="O499" s="70"/>
      <c r="P499" s="70"/>
      <c r="Q499" s="70"/>
      <c r="R499" s="70"/>
      <c r="S499" s="70"/>
      <c r="T499" s="70"/>
      <c r="U499" s="70"/>
      <c r="V499" s="70"/>
      <c r="W499" s="70"/>
      <c r="X499" s="70">
        <v>10800</v>
      </c>
      <c r="Y499" s="70">
        <v>9057.842208</v>
      </c>
    </row>
    <row r="500" spans="1:25" x14ac:dyDescent="0.25">
      <c r="A500" s="72">
        <v>6102</v>
      </c>
      <c r="B500" s="70"/>
      <c r="C500" s="70"/>
      <c r="D500" s="70">
        <v>18500</v>
      </c>
      <c r="E500" s="70">
        <v>18013.361557</v>
      </c>
      <c r="F500" s="70"/>
      <c r="G500" s="70"/>
      <c r="H500" s="70"/>
      <c r="I500" s="70"/>
      <c r="J500" s="70"/>
      <c r="K500" s="70"/>
      <c r="L500" s="70"/>
      <c r="M500" s="70"/>
      <c r="N500" s="70"/>
      <c r="O500" s="70"/>
      <c r="P500" s="70"/>
      <c r="Q500" s="70"/>
      <c r="R500" s="70"/>
      <c r="S500" s="70"/>
      <c r="T500" s="70"/>
      <c r="U500" s="70"/>
      <c r="V500" s="70"/>
      <c r="W500" s="70"/>
      <c r="X500" s="70">
        <v>18500</v>
      </c>
      <c r="Y500" s="70">
        <v>18013.361557</v>
      </c>
    </row>
    <row r="501" spans="1:25" x14ac:dyDescent="0.25">
      <c r="A501" s="72">
        <v>6124</v>
      </c>
      <c r="B501" s="70">
        <v>2809</v>
      </c>
      <c r="C501" s="70">
        <v>3202.2995449999999</v>
      </c>
      <c r="D501" s="70"/>
      <c r="E501" s="70"/>
      <c r="F501" s="70"/>
      <c r="G501" s="70"/>
      <c r="H501" s="70"/>
      <c r="I501" s="70"/>
      <c r="J501" s="70"/>
      <c r="K501" s="70"/>
      <c r="L501" s="70"/>
      <c r="M501" s="70"/>
      <c r="N501" s="70"/>
      <c r="O501" s="70"/>
      <c r="P501" s="70"/>
      <c r="Q501" s="70"/>
      <c r="R501" s="70"/>
      <c r="S501" s="70"/>
      <c r="T501" s="70"/>
      <c r="U501" s="70"/>
      <c r="V501" s="70"/>
      <c r="W501" s="70"/>
      <c r="X501" s="70">
        <v>2809</v>
      </c>
      <c r="Y501" s="70">
        <v>3202.2995449999999</v>
      </c>
    </row>
    <row r="502" spans="1:25" x14ac:dyDescent="0.25">
      <c r="A502" s="72">
        <v>6152</v>
      </c>
      <c r="B502" s="70"/>
      <c r="C502" s="70"/>
      <c r="D502" s="70">
        <v>19800</v>
      </c>
      <c r="E502" s="70">
        <v>15419.796096000002</v>
      </c>
      <c r="F502" s="70"/>
      <c r="G502" s="70"/>
      <c r="H502" s="70"/>
      <c r="I502" s="70"/>
      <c r="J502" s="70"/>
      <c r="K502" s="70"/>
      <c r="L502" s="70"/>
      <c r="M502" s="70"/>
      <c r="N502" s="70"/>
      <c r="O502" s="70"/>
      <c r="P502" s="70"/>
      <c r="Q502" s="70"/>
      <c r="R502" s="70"/>
      <c r="S502" s="70"/>
      <c r="T502" s="70"/>
      <c r="U502" s="70"/>
      <c r="V502" s="70"/>
      <c r="W502" s="70"/>
      <c r="X502" s="70">
        <v>19800</v>
      </c>
      <c r="Y502" s="70">
        <v>15419.796096000002</v>
      </c>
    </row>
    <row r="503" spans="1:25" x14ac:dyDescent="0.25">
      <c r="A503" s="72">
        <v>6183</v>
      </c>
      <c r="B503" s="70"/>
      <c r="C503" s="70"/>
      <c r="D503" s="70">
        <v>27600</v>
      </c>
      <c r="E503" s="70">
        <v>10652.797913</v>
      </c>
      <c r="F503" s="70"/>
      <c r="G503" s="70"/>
      <c r="H503" s="70"/>
      <c r="I503" s="70"/>
      <c r="J503" s="70"/>
      <c r="K503" s="70"/>
      <c r="L503" s="70"/>
      <c r="M503" s="70"/>
      <c r="N503" s="70"/>
      <c r="O503" s="70"/>
      <c r="P503" s="70"/>
      <c r="Q503" s="70"/>
      <c r="R503" s="70"/>
      <c r="S503" s="70"/>
      <c r="T503" s="70"/>
      <c r="U503" s="70"/>
      <c r="V503" s="70"/>
      <c r="W503" s="70"/>
      <c r="X503" s="70">
        <v>27600</v>
      </c>
      <c r="Y503" s="70">
        <v>10652.797913</v>
      </c>
    </row>
    <row r="504" spans="1:25" x14ac:dyDescent="0.25">
      <c r="A504" s="72">
        <v>6215</v>
      </c>
      <c r="B504" s="70"/>
      <c r="C504" s="70"/>
      <c r="D504" s="70">
        <v>23000</v>
      </c>
      <c r="E504" s="70">
        <v>11270.292298</v>
      </c>
      <c r="F504" s="70"/>
      <c r="G504" s="70"/>
      <c r="H504" s="70"/>
      <c r="I504" s="70"/>
      <c r="J504" s="70"/>
      <c r="K504" s="70"/>
      <c r="L504" s="70"/>
      <c r="M504" s="70"/>
      <c r="N504" s="70"/>
      <c r="O504" s="70"/>
      <c r="P504" s="70"/>
      <c r="Q504" s="70"/>
      <c r="R504" s="70"/>
      <c r="S504" s="70"/>
      <c r="T504" s="70"/>
      <c r="U504" s="70"/>
      <c r="V504" s="70"/>
      <c r="W504" s="70"/>
      <c r="X504" s="70">
        <v>23000</v>
      </c>
      <c r="Y504" s="70">
        <v>11270.292298</v>
      </c>
    </row>
    <row r="505" spans="1:25" x14ac:dyDescent="0.25">
      <c r="A505" s="72">
        <v>6237</v>
      </c>
      <c r="B505" s="70">
        <v>4076</v>
      </c>
      <c r="C505" s="70">
        <v>5708.9613850000005</v>
      </c>
      <c r="D505" s="70"/>
      <c r="E505" s="70"/>
      <c r="F505" s="70"/>
      <c r="G505" s="70"/>
      <c r="H505" s="70"/>
      <c r="I505" s="70"/>
      <c r="J505" s="70"/>
      <c r="K505" s="70"/>
      <c r="L505" s="70"/>
      <c r="M505" s="70"/>
      <c r="N505" s="70"/>
      <c r="O505" s="70"/>
      <c r="P505" s="70"/>
      <c r="Q505" s="70"/>
      <c r="R505" s="70"/>
      <c r="S505" s="70"/>
      <c r="T505" s="70"/>
      <c r="U505" s="70"/>
      <c r="V505" s="70"/>
      <c r="W505" s="70"/>
      <c r="X505" s="70">
        <v>4076</v>
      </c>
      <c r="Y505" s="70">
        <v>5708.9613850000005</v>
      </c>
    </row>
    <row r="506" spans="1:25" x14ac:dyDescent="0.25">
      <c r="A506" s="72">
        <v>6261</v>
      </c>
      <c r="B506" s="70"/>
      <c r="C506" s="70"/>
      <c r="D506" s="70">
        <v>11500</v>
      </c>
      <c r="E506" s="70">
        <v>18674.582413000004</v>
      </c>
      <c r="F506" s="70"/>
      <c r="G506" s="70"/>
      <c r="H506" s="70"/>
      <c r="I506" s="70"/>
      <c r="J506" s="70"/>
      <c r="K506" s="70"/>
      <c r="L506" s="70"/>
      <c r="M506" s="70"/>
      <c r="N506" s="70"/>
      <c r="O506" s="70"/>
      <c r="P506" s="70"/>
      <c r="Q506" s="70"/>
      <c r="R506" s="70"/>
      <c r="S506" s="70"/>
      <c r="T506" s="70"/>
      <c r="U506" s="70"/>
      <c r="V506" s="70"/>
      <c r="W506" s="70"/>
      <c r="X506" s="70">
        <v>11500</v>
      </c>
      <c r="Y506" s="70">
        <v>18674.582413000004</v>
      </c>
    </row>
    <row r="507" spans="1:25" x14ac:dyDescent="0.25">
      <c r="A507" s="72">
        <v>6305</v>
      </c>
      <c r="B507" s="70">
        <v>3553</v>
      </c>
      <c r="C507" s="70">
        <v>8827.9385750000001</v>
      </c>
      <c r="D507" s="70"/>
      <c r="E507" s="70"/>
      <c r="F507" s="70"/>
      <c r="G507" s="70"/>
      <c r="H507" s="70"/>
      <c r="I507" s="70"/>
      <c r="J507" s="70"/>
      <c r="K507" s="70"/>
      <c r="L507" s="70"/>
      <c r="M507" s="70"/>
      <c r="N507" s="70"/>
      <c r="O507" s="70"/>
      <c r="P507" s="70"/>
      <c r="Q507" s="70"/>
      <c r="R507" s="70"/>
      <c r="S507" s="70"/>
      <c r="T507" s="70"/>
      <c r="U507" s="70"/>
      <c r="V507" s="70"/>
      <c r="W507" s="70"/>
      <c r="X507" s="70">
        <v>3553</v>
      </c>
      <c r="Y507" s="70">
        <v>8827.9385750000001</v>
      </c>
    </row>
    <row r="508" spans="1:25" x14ac:dyDescent="0.25">
      <c r="A508" s="72">
        <v>6308</v>
      </c>
      <c r="B508" s="70"/>
      <c r="C508" s="70"/>
      <c r="D508" s="70">
        <v>10204</v>
      </c>
      <c r="E508" s="70">
        <v>11575.507088</v>
      </c>
      <c r="F508" s="70"/>
      <c r="G508" s="70"/>
      <c r="H508" s="70"/>
      <c r="I508" s="70"/>
      <c r="J508" s="70"/>
      <c r="K508" s="70"/>
      <c r="L508" s="70"/>
      <c r="M508" s="70"/>
      <c r="N508" s="70"/>
      <c r="O508" s="70"/>
      <c r="P508" s="70"/>
      <c r="Q508" s="70"/>
      <c r="R508" s="70"/>
      <c r="S508" s="70"/>
      <c r="T508" s="70"/>
      <c r="U508" s="70"/>
      <c r="V508" s="70"/>
      <c r="W508" s="70"/>
      <c r="X508" s="70">
        <v>10204</v>
      </c>
      <c r="Y508" s="70">
        <v>11575.507088</v>
      </c>
    </row>
    <row r="509" spans="1:25" x14ac:dyDescent="0.25">
      <c r="A509" s="72">
        <v>6317</v>
      </c>
      <c r="B509" s="70">
        <v>5400</v>
      </c>
      <c r="C509" s="70">
        <v>4192.9113459999999</v>
      </c>
      <c r="D509" s="70"/>
      <c r="E509" s="70"/>
      <c r="F509" s="70"/>
      <c r="G509" s="70"/>
      <c r="H509" s="70"/>
      <c r="I509" s="70"/>
      <c r="J509" s="70"/>
      <c r="K509" s="70"/>
      <c r="L509" s="70"/>
      <c r="M509" s="70"/>
      <c r="N509" s="70"/>
      <c r="O509" s="70"/>
      <c r="P509" s="70"/>
      <c r="Q509" s="70"/>
      <c r="R509" s="70"/>
      <c r="S509" s="70"/>
      <c r="T509" s="70"/>
      <c r="U509" s="70"/>
      <c r="V509" s="70"/>
      <c r="W509" s="70"/>
      <c r="X509" s="70">
        <v>5400</v>
      </c>
      <c r="Y509" s="70">
        <v>4192.9113459999999</v>
      </c>
    </row>
    <row r="510" spans="1:25" x14ac:dyDescent="0.25">
      <c r="A510" s="72">
        <v>6328</v>
      </c>
      <c r="B510" s="70">
        <v>4200</v>
      </c>
      <c r="C510" s="70">
        <v>2705.392844</v>
      </c>
      <c r="D510" s="70"/>
      <c r="E510" s="70"/>
      <c r="F510" s="70"/>
      <c r="G510" s="70"/>
      <c r="H510" s="70"/>
      <c r="I510" s="70"/>
      <c r="J510" s="70"/>
      <c r="K510" s="70"/>
      <c r="L510" s="70"/>
      <c r="M510" s="70"/>
      <c r="N510" s="70"/>
      <c r="O510" s="70"/>
      <c r="P510" s="70"/>
      <c r="Q510" s="70"/>
      <c r="R510" s="70"/>
      <c r="S510" s="70"/>
      <c r="T510" s="70"/>
      <c r="U510" s="70"/>
      <c r="V510" s="70"/>
      <c r="W510" s="70"/>
      <c r="X510" s="70">
        <v>4200</v>
      </c>
      <c r="Y510" s="70">
        <v>2705.392844</v>
      </c>
    </row>
    <row r="511" spans="1:25" x14ac:dyDescent="0.25">
      <c r="A511" s="72">
        <v>6346</v>
      </c>
      <c r="B511" s="70">
        <v>4700</v>
      </c>
      <c r="C511" s="70">
        <v>4554.106353000001</v>
      </c>
      <c r="D511" s="70"/>
      <c r="E511" s="70"/>
      <c r="F511" s="70"/>
      <c r="G511" s="70"/>
      <c r="H511" s="70"/>
      <c r="I511" s="70"/>
      <c r="J511" s="70"/>
      <c r="K511" s="70"/>
      <c r="L511" s="70"/>
      <c r="M511" s="70"/>
      <c r="N511" s="70"/>
      <c r="O511" s="70"/>
      <c r="P511" s="70"/>
      <c r="Q511" s="70"/>
      <c r="R511" s="70"/>
      <c r="S511" s="70"/>
      <c r="T511" s="70"/>
      <c r="U511" s="70"/>
      <c r="V511" s="70"/>
      <c r="W511" s="70"/>
      <c r="X511" s="70">
        <v>4700</v>
      </c>
      <c r="Y511" s="70">
        <v>4554.106353000001</v>
      </c>
    </row>
    <row r="512" spans="1:25" x14ac:dyDescent="0.25">
      <c r="A512" s="72">
        <v>6396</v>
      </c>
      <c r="B512" s="70"/>
      <c r="C512" s="70"/>
      <c r="D512" s="70"/>
      <c r="E512" s="70"/>
      <c r="F512" s="70">
        <v>28000</v>
      </c>
      <c r="G512" s="70">
        <v>23406.675324</v>
      </c>
      <c r="H512" s="70"/>
      <c r="I512" s="70"/>
      <c r="J512" s="70"/>
      <c r="K512" s="70"/>
      <c r="L512" s="70"/>
      <c r="M512" s="70"/>
      <c r="N512" s="70"/>
      <c r="O512" s="70"/>
      <c r="P512" s="70"/>
      <c r="Q512" s="70"/>
      <c r="R512" s="70"/>
      <c r="S512" s="70"/>
      <c r="T512" s="70"/>
      <c r="U512" s="70"/>
      <c r="V512" s="70"/>
      <c r="W512" s="70"/>
      <c r="X512" s="70">
        <v>28000</v>
      </c>
      <c r="Y512" s="70">
        <v>23406.675324</v>
      </c>
    </row>
    <row r="513" spans="1:25" x14ac:dyDescent="0.25">
      <c r="A513" s="72">
        <v>6401</v>
      </c>
      <c r="B513" s="70"/>
      <c r="C513" s="70"/>
      <c r="D513" s="70">
        <v>6700</v>
      </c>
      <c r="E513" s="70">
        <v>12822.376325999998</v>
      </c>
      <c r="F513" s="70"/>
      <c r="G513" s="70"/>
      <c r="H513" s="70"/>
      <c r="I513" s="70"/>
      <c r="J513" s="70"/>
      <c r="K513" s="70"/>
      <c r="L513" s="70"/>
      <c r="M513" s="70"/>
      <c r="N513" s="70"/>
      <c r="O513" s="70"/>
      <c r="P513" s="70"/>
      <c r="Q513" s="70"/>
      <c r="R513" s="70"/>
      <c r="S513" s="70"/>
      <c r="T513" s="70"/>
      <c r="U513" s="70"/>
      <c r="V513" s="70"/>
      <c r="W513" s="70"/>
      <c r="X513" s="70">
        <v>6700</v>
      </c>
      <c r="Y513" s="70">
        <v>12822.376325999998</v>
      </c>
    </row>
    <row r="514" spans="1:25" x14ac:dyDescent="0.25">
      <c r="A514" s="72">
        <v>6402</v>
      </c>
      <c r="B514" s="70">
        <v>1541</v>
      </c>
      <c r="C514" s="70">
        <v>2210.2456890000003</v>
      </c>
      <c r="D514" s="70"/>
      <c r="E514" s="70"/>
      <c r="F514" s="70"/>
      <c r="G514" s="70"/>
      <c r="H514" s="70"/>
      <c r="I514" s="70"/>
      <c r="J514" s="70"/>
      <c r="K514" s="70"/>
      <c r="L514" s="70"/>
      <c r="M514" s="70"/>
      <c r="N514" s="70"/>
      <c r="O514" s="70"/>
      <c r="P514" s="70"/>
      <c r="Q514" s="70"/>
      <c r="R514" s="70"/>
      <c r="S514" s="70"/>
      <c r="T514" s="70"/>
      <c r="U514" s="70"/>
      <c r="V514" s="70"/>
      <c r="W514" s="70"/>
      <c r="X514" s="70">
        <v>1541</v>
      </c>
      <c r="Y514" s="70">
        <v>2210.2456890000003</v>
      </c>
    </row>
    <row r="515" spans="1:25" x14ac:dyDescent="0.25">
      <c r="A515" s="72">
        <v>6443</v>
      </c>
      <c r="B515" s="70"/>
      <c r="C515" s="70"/>
      <c r="D515" s="70">
        <v>7638</v>
      </c>
      <c r="E515" s="70">
        <v>10456.452240000001</v>
      </c>
      <c r="F515" s="70"/>
      <c r="G515" s="70"/>
      <c r="H515" s="70"/>
      <c r="I515" s="70"/>
      <c r="J515" s="70"/>
      <c r="K515" s="70"/>
      <c r="L515" s="70"/>
      <c r="M515" s="70"/>
      <c r="N515" s="70"/>
      <c r="O515" s="70"/>
      <c r="P515" s="70"/>
      <c r="Q515" s="70"/>
      <c r="R515" s="70"/>
      <c r="S515" s="70"/>
      <c r="T515" s="70"/>
      <c r="U515" s="70"/>
      <c r="V515" s="70"/>
      <c r="W515" s="70"/>
      <c r="X515" s="70">
        <v>7638</v>
      </c>
      <c r="Y515" s="70">
        <v>10456.452240000001</v>
      </c>
    </row>
    <row r="516" spans="1:25" x14ac:dyDescent="0.25">
      <c r="A516" s="72">
        <v>6454</v>
      </c>
      <c r="B516" s="70"/>
      <c r="C516" s="70"/>
      <c r="D516" s="70"/>
      <c r="E516" s="70"/>
      <c r="F516" s="70"/>
      <c r="G516" s="70"/>
      <c r="H516" s="70">
        <v>43090</v>
      </c>
      <c r="I516" s="70">
        <v>39278.992796999999</v>
      </c>
      <c r="J516" s="70"/>
      <c r="K516" s="70"/>
      <c r="L516" s="70"/>
      <c r="M516" s="70"/>
      <c r="N516" s="70"/>
      <c r="O516" s="70"/>
      <c r="P516" s="70"/>
      <c r="Q516" s="70"/>
      <c r="R516" s="70"/>
      <c r="S516" s="70"/>
      <c r="T516" s="70"/>
      <c r="U516" s="70"/>
      <c r="V516" s="70"/>
      <c r="W516" s="70"/>
      <c r="X516" s="70">
        <v>43090</v>
      </c>
      <c r="Y516" s="70">
        <v>39278.992796999999</v>
      </c>
    </row>
    <row r="517" spans="1:25" x14ac:dyDescent="0.25">
      <c r="A517" s="72">
        <v>6488</v>
      </c>
      <c r="B517" s="70"/>
      <c r="C517" s="70"/>
      <c r="D517" s="70"/>
      <c r="E517" s="70"/>
      <c r="F517" s="70"/>
      <c r="G517" s="70"/>
      <c r="H517" s="70"/>
      <c r="I517" s="70"/>
      <c r="J517" s="70">
        <v>30586</v>
      </c>
      <c r="K517" s="70">
        <v>46433.664856000003</v>
      </c>
      <c r="L517" s="70"/>
      <c r="M517" s="70"/>
      <c r="N517" s="70"/>
      <c r="O517" s="70"/>
      <c r="P517" s="70"/>
      <c r="Q517" s="70"/>
      <c r="R517" s="70"/>
      <c r="S517" s="70"/>
      <c r="T517" s="70"/>
      <c r="U517" s="70"/>
      <c r="V517" s="70"/>
      <c r="W517" s="70"/>
      <c r="X517" s="70">
        <v>30586</v>
      </c>
      <c r="Y517" s="70">
        <v>46433.664856000003</v>
      </c>
    </row>
    <row r="518" spans="1:25" x14ac:dyDescent="0.25">
      <c r="A518" s="72">
        <v>6503</v>
      </c>
      <c r="B518" s="70">
        <v>5900</v>
      </c>
      <c r="C518" s="70">
        <v>3682.3847029999997</v>
      </c>
      <c r="D518" s="70"/>
      <c r="E518" s="70"/>
      <c r="F518" s="70"/>
      <c r="G518" s="70"/>
      <c r="H518" s="70"/>
      <c r="I518" s="70"/>
      <c r="J518" s="70"/>
      <c r="K518" s="70"/>
      <c r="L518" s="70"/>
      <c r="M518" s="70"/>
      <c r="N518" s="70"/>
      <c r="O518" s="70"/>
      <c r="P518" s="70"/>
      <c r="Q518" s="70"/>
      <c r="R518" s="70"/>
      <c r="S518" s="70"/>
      <c r="T518" s="70"/>
      <c r="U518" s="70"/>
      <c r="V518" s="70"/>
      <c r="W518" s="70"/>
      <c r="X518" s="70">
        <v>5900</v>
      </c>
      <c r="Y518" s="70">
        <v>3682.3847029999997</v>
      </c>
    </row>
    <row r="519" spans="1:25" x14ac:dyDescent="0.25">
      <c r="A519" s="72">
        <v>6531</v>
      </c>
      <c r="B519" s="70"/>
      <c r="C519" s="70"/>
      <c r="D519" s="70">
        <v>15000</v>
      </c>
      <c r="E519" s="70">
        <v>13265.346031000001</v>
      </c>
      <c r="F519" s="70"/>
      <c r="G519" s="70"/>
      <c r="H519" s="70"/>
      <c r="I519" s="70"/>
      <c r="J519" s="70"/>
      <c r="K519" s="70"/>
      <c r="L519" s="70"/>
      <c r="M519" s="70"/>
      <c r="N519" s="70"/>
      <c r="O519" s="70"/>
      <c r="P519" s="70"/>
      <c r="Q519" s="70"/>
      <c r="R519" s="70"/>
      <c r="S519" s="70"/>
      <c r="T519" s="70"/>
      <c r="U519" s="70"/>
      <c r="V519" s="70"/>
      <c r="W519" s="70"/>
      <c r="X519" s="70">
        <v>15000</v>
      </c>
      <c r="Y519" s="70">
        <v>13265.346031000001</v>
      </c>
    </row>
    <row r="520" spans="1:25" x14ac:dyDescent="0.25">
      <c r="A520" s="72">
        <v>6581</v>
      </c>
      <c r="B520" s="70"/>
      <c r="C520" s="70"/>
      <c r="D520" s="70">
        <v>8889</v>
      </c>
      <c r="E520" s="70">
        <v>10946.440689999999</v>
      </c>
      <c r="F520" s="70"/>
      <c r="G520" s="70"/>
      <c r="H520" s="70"/>
      <c r="I520" s="70"/>
      <c r="J520" s="70"/>
      <c r="K520" s="70"/>
      <c r="L520" s="70"/>
      <c r="M520" s="70"/>
      <c r="N520" s="70"/>
      <c r="O520" s="70"/>
      <c r="P520" s="70"/>
      <c r="Q520" s="70"/>
      <c r="R520" s="70"/>
      <c r="S520" s="70"/>
      <c r="T520" s="70"/>
      <c r="U520" s="70"/>
      <c r="V520" s="70"/>
      <c r="W520" s="70"/>
      <c r="X520" s="70">
        <v>8889</v>
      </c>
      <c r="Y520" s="70">
        <v>10946.440689999999</v>
      </c>
    </row>
    <row r="521" spans="1:25" x14ac:dyDescent="0.25">
      <c r="A521" s="72">
        <v>6590</v>
      </c>
      <c r="B521" s="70">
        <v>1736</v>
      </c>
      <c r="C521" s="70">
        <v>942.59290400000009</v>
      </c>
      <c r="D521" s="70"/>
      <c r="E521" s="70"/>
      <c r="F521" s="70"/>
      <c r="G521" s="70"/>
      <c r="H521" s="70"/>
      <c r="I521" s="70"/>
      <c r="J521" s="70"/>
      <c r="K521" s="70"/>
      <c r="L521" s="70"/>
      <c r="M521" s="70"/>
      <c r="N521" s="70"/>
      <c r="O521" s="70"/>
      <c r="P521" s="70"/>
      <c r="Q521" s="70"/>
      <c r="R521" s="70"/>
      <c r="S521" s="70"/>
      <c r="T521" s="70"/>
      <c r="U521" s="70"/>
      <c r="V521" s="70"/>
      <c r="W521" s="70"/>
      <c r="X521" s="70">
        <v>1736</v>
      </c>
      <c r="Y521" s="70">
        <v>942.59290400000009</v>
      </c>
    </row>
    <row r="522" spans="1:25" x14ac:dyDescent="0.25">
      <c r="A522" s="72">
        <v>6604</v>
      </c>
      <c r="B522" s="70"/>
      <c r="C522" s="70"/>
      <c r="D522" s="70"/>
      <c r="E522" s="70"/>
      <c r="F522" s="70"/>
      <c r="G522" s="70"/>
      <c r="H522" s="70"/>
      <c r="I522" s="70"/>
      <c r="J522" s="70"/>
      <c r="K522" s="70"/>
      <c r="L522" s="70"/>
      <c r="M522" s="70"/>
      <c r="N522" s="70">
        <v>76673</v>
      </c>
      <c r="O522" s="70">
        <v>69957.012389999989</v>
      </c>
      <c r="P522" s="70"/>
      <c r="Q522" s="70"/>
      <c r="R522" s="70"/>
      <c r="S522" s="70"/>
      <c r="T522" s="70"/>
      <c r="U522" s="70"/>
      <c r="V522" s="70"/>
      <c r="W522" s="70"/>
      <c r="X522" s="70">
        <v>76673</v>
      </c>
      <c r="Y522" s="70">
        <v>69957.012389999989</v>
      </c>
    </row>
    <row r="523" spans="1:25" x14ac:dyDescent="0.25">
      <c r="A523" s="72">
        <v>6605</v>
      </c>
      <c r="B523" s="70">
        <v>7017</v>
      </c>
      <c r="C523" s="70">
        <v>8407.4179999999997</v>
      </c>
      <c r="D523" s="70"/>
      <c r="E523" s="70"/>
      <c r="F523" s="70"/>
      <c r="G523" s="70"/>
      <c r="H523" s="70"/>
      <c r="I523" s="70"/>
      <c r="J523" s="70"/>
      <c r="K523" s="70"/>
      <c r="L523" s="70"/>
      <c r="M523" s="70"/>
      <c r="N523" s="70"/>
      <c r="O523" s="70"/>
      <c r="P523" s="70"/>
      <c r="Q523" s="70"/>
      <c r="R523" s="70"/>
      <c r="S523" s="70"/>
      <c r="T523" s="70"/>
      <c r="U523" s="70"/>
      <c r="V523" s="70"/>
      <c r="W523" s="70"/>
      <c r="X523" s="70">
        <v>7017</v>
      </c>
      <c r="Y523" s="70">
        <v>8407.4179999999997</v>
      </c>
    </row>
    <row r="524" spans="1:25" x14ac:dyDescent="0.25">
      <c r="A524" s="72">
        <v>6609</v>
      </c>
      <c r="B524" s="70"/>
      <c r="C524" s="70"/>
      <c r="D524" s="70">
        <v>5783</v>
      </c>
      <c r="E524" s="70">
        <v>10839.938040999999</v>
      </c>
      <c r="F524" s="70"/>
      <c r="G524" s="70"/>
      <c r="H524" s="70"/>
      <c r="I524" s="70"/>
      <c r="J524" s="70"/>
      <c r="K524" s="70"/>
      <c r="L524" s="70"/>
      <c r="M524" s="70"/>
      <c r="N524" s="70"/>
      <c r="O524" s="70"/>
      <c r="P524" s="70"/>
      <c r="Q524" s="70"/>
      <c r="R524" s="70"/>
      <c r="S524" s="70"/>
      <c r="T524" s="70"/>
      <c r="U524" s="70"/>
      <c r="V524" s="70"/>
      <c r="W524" s="70"/>
      <c r="X524" s="70">
        <v>5783</v>
      </c>
      <c r="Y524" s="70">
        <v>10839.938040999999</v>
      </c>
    </row>
    <row r="525" spans="1:25" x14ac:dyDescent="0.25">
      <c r="A525" s="72">
        <v>6625</v>
      </c>
      <c r="B525" s="70"/>
      <c r="C525" s="70"/>
      <c r="D525" s="70">
        <v>16743</v>
      </c>
      <c r="E525" s="70">
        <v>11772.571448999999</v>
      </c>
      <c r="F525" s="70"/>
      <c r="G525" s="70"/>
      <c r="H525" s="70"/>
      <c r="I525" s="70"/>
      <c r="J525" s="70"/>
      <c r="K525" s="70"/>
      <c r="L525" s="70"/>
      <c r="M525" s="70"/>
      <c r="N525" s="70"/>
      <c r="O525" s="70"/>
      <c r="P525" s="70"/>
      <c r="Q525" s="70"/>
      <c r="R525" s="70"/>
      <c r="S525" s="70"/>
      <c r="T525" s="70"/>
      <c r="U525" s="70"/>
      <c r="V525" s="70"/>
      <c r="W525" s="70"/>
      <c r="X525" s="70">
        <v>16743</v>
      </c>
      <c r="Y525" s="70">
        <v>11772.571448999999</v>
      </c>
    </row>
    <row r="526" spans="1:25" x14ac:dyDescent="0.25">
      <c r="A526" s="72">
        <v>6641</v>
      </c>
      <c r="B526" s="70"/>
      <c r="C526" s="70"/>
      <c r="D526" s="70">
        <v>13422</v>
      </c>
      <c r="E526" s="70">
        <v>17176.618165</v>
      </c>
      <c r="F526" s="70"/>
      <c r="G526" s="70"/>
      <c r="H526" s="70"/>
      <c r="I526" s="70"/>
      <c r="J526" s="70"/>
      <c r="K526" s="70"/>
      <c r="L526" s="70"/>
      <c r="M526" s="70"/>
      <c r="N526" s="70"/>
      <c r="O526" s="70"/>
      <c r="P526" s="70"/>
      <c r="Q526" s="70"/>
      <c r="R526" s="70"/>
      <c r="S526" s="70"/>
      <c r="T526" s="70"/>
      <c r="U526" s="70"/>
      <c r="V526" s="70"/>
      <c r="W526" s="70"/>
      <c r="X526" s="70">
        <v>13422</v>
      </c>
      <c r="Y526" s="70">
        <v>17176.618165</v>
      </c>
    </row>
    <row r="527" spans="1:25" x14ac:dyDescent="0.25">
      <c r="A527" s="72">
        <v>6667</v>
      </c>
      <c r="B527" s="70"/>
      <c r="C527" s="70"/>
      <c r="D527" s="70">
        <v>18900</v>
      </c>
      <c r="E527" s="70">
        <v>17023.283004999998</v>
      </c>
      <c r="F527" s="70"/>
      <c r="G527" s="70"/>
      <c r="H527" s="70"/>
      <c r="I527" s="70"/>
      <c r="J527" s="70"/>
      <c r="K527" s="70"/>
      <c r="L527" s="70"/>
      <c r="M527" s="70"/>
      <c r="N527" s="70"/>
      <c r="O527" s="70"/>
      <c r="P527" s="70"/>
      <c r="Q527" s="70"/>
      <c r="R527" s="70"/>
      <c r="S527" s="70"/>
      <c r="T527" s="70"/>
      <c r="U527" s="70"/>
      <c r="V527" s="70"/>
      <c r="W527" s="70"/>
      <c r="X527" s="70">
        <v>18900</v>
      </c>
      <c r="Y527" s="70">
        <v>17023.283004999998</v>
      </c>
    </row>
    <row r="528" spans="1:25" x14ac:dyDescent="0.25">
      <c r="A528" s="72">
        <v>6706</v>
      </c>
      <c r="B528" s="70"/>
      <c r="C528" s="70"/>
      <c r="D528" s="70">
        <v>18591</v>
      </c>
      <c r="E528" s="70">
        <v>16550.830537000002</v>
      </c>
      <c r="F528" s="70"/>
      <c r="G528" s="70"/>
      <c r="H528" s="70"/>
      <c r="I528" s="70"/>
      <c r="J528" s="70"/>
      <c r="K528" s="70"/>
      <c r="L528" s="70"/>
      <c r="M528" s="70"/>
      <c r="N528" s="70"/>
      <c r="O528" s="70"/>
      <c r="P528" s="70"/>
      <c r="Q528" s="70"/>
      <c r="R528" s="70"/>
      <c r="S528" s="70"/>
      <c r="T528" s="70"/>
      <c r="U528" s="70"/>
      <c r="V528" s="70"/>
      <c r="W528" s="70"/>
      <c r="X528" s="70">
        <v>18591</v>
      </c>
      <c r="Y528" s="70">
        <v>16550.830537000002</v>
      </c>
    </row>
    <row r="529" spans="1:25" x14ac:dyDescent="0.25">
      <c r="A529" s="72">
        <v>6726</v>
      </c>
      <c r="B529" s="70">
        <v>8400</v>
      </c>
      <c r="C529" s="70">
        <v>5982.3656650000012</v>
      </c>
      <c r="D529" s="70"/>
      <c r="E529" s="70"/>
      <c r="F529" s="70"/>
      <c r="G529" s="70"/>
      <c r="H529" s="70"/>
      <c r="I529" s="70"/>
      <c r="J529" s="70"/>
      <c r="K529" s="70"/>
      <c r="L529" s="70"/>
      <c r="M529" s="70"/>
      <c r="N529" s="70"/>
      <c r="O529" s="70"/>
      <c r="P529" s="70"/>
      <c r="Q529" s="70"/>
      <c r="R529" s="70"/>
      <c r="S529" s="70"/>
      <c r="T529" s="70"/>
      <c r="U529" s="70"/>
      <c r="V529" s="70"/>
      <c r="W529" s="70"/>
      <c r="X529" s="70">
        <v>8400</v>
      </c>
      <c r="Y529" s="70">
        <v>5982.3656650000012</v>
      </c>
    </row>
    <row r="530" spans="1:25" x14ac:dyDescent="0.25">
      <c r="A530" s="72">
        <v>6783</v>
      </c>
      <c r="B530" s="70"/>
      <c r="C530" s="70"/>
      <c r="D530" s="70">
        <v>25773</v>
      </c>
      <c r="E530" s="70">
        <v>19640.640549</v>
      </c>
      <c r="F530" s="70"/>
      <c r="G530" s="70"/>
      <c r="H530" s="70"/>
      <c r="I530" s="70"/>
      <c r="J530" s="70"/>
      <c r="K530" s="70"/>
      <c r="L530" s="70"/>
      <c r="M530" s="70"/>
      <c r="N530" s="70"/>
      <c r="O530" s="70"/>
      <c r="P530" s="70"/>
      <c r="Q530" s="70"/>
      <c r="R530" s="70"/>
      <c r="S530" s="70"/>
      <c r="T530" s="70"/>
      <c r="U530" s="70"/>
      <c r="V530" s="70"/>
      <c r="W530" s="70"/>
      <c r="X530" s="70">
        <v>25773</v>
      </c>
      <c r="Y530" s="70">
        <v>19640.640549</v>
      </c>
    </row>
    <row r="531" spans="1:25" x14ac:dyDescent="0.25">
      <c r="A531" s="72">
        <v>6819</v>
      </c>
      <c r="B531" s="70">
        <v>400</v>
      </c>
      <c r="C531" s="70">
        <v>225.56702799999999</v>
      </c>
      <c r="D531" s="70"/>
      <c r="E531" s="70"/>
      <c r="F531" s="70"/>
      <c r="G531" s="70"/>
      <c r="H531" s="70"/>
      <c r="I531" s="70"/>
      <c r="J531" s="70"/>
      <c r="K531" s="70"/>
      <c r="L531" s="70"/>
      <c r="M531" s="70"/>
      <c r="N531" s="70"/>
      <c r="O531" s="70"/>
      <c r="P531" s="70"/>
      <c r="Q531" s="70"/>
      <c r="R531" s="70"/>
      <c r="S531" s="70"/>
      <c r="T531" s="70"/>
      <c r="U531" s="70"/>
      <c r="V531" s="70"/>
      <c r="W531" s="70"/>
      <c r="X531" s="70">
        <v>400</v>
      </c>
      <c r="Y531" s="70">
        <v>225.56702799999999</v>
      </c>
    </row>
    <row r="532" spans="1:25" x14ac:dyDescent="0.25">
      <c r="A532" s="72">
        <v>6829</v>
      </c>
      <c r="B532" s="70">
        <v>7032</v>
      </c>
      <c r="C532" s="70">
        <v>3866.173526</v>
      </c>
      <c r="D532" s="70"/>
      <c r="E532" s="70"/>
      <c r="F532" s="70"/>
      <c r="G532" s="70"/>
      <c r="H532" s="70"/>
      <c r="I532" s="70"/>
      <c r="J532" s="70"/>
      <c r="K532" s="70"/>
      <c r="L532" s="70"/>
      <c r="M532" s="70"/>
      <c r="N532" s="70"/>
      <c r="O532" s="70"/>
      <c r="P532" s="70"/>
      <c r="Q532" s="70"/>
      <c r="R532" s="70"/>
      <c r="S532" s="70"/>
      <c r="T532" s="70"/>
      <c r="U532" s="70"/>
      <c r="V532" s="70"/>
      <c r="W532" s="70"/>
      <c r="X532" s="70">
        <v>7032</v>
      </c>
      <c r="Y532" s="70">
        <v>3866.173526</v>
      </c>
    </row>
    <row r="533" spans="1:25" x14ac:dyDescent="0.25">
      <c r="A533" s="72">
        <v>6839</v>
      </c>
      <c r="B533" s="70">
        <v>16938</v>
      </c>
      <c r="C533" s="70">
        <v>5015.8509940000004</v>
      </c>
      <c r="D533" s="70"/>
      <c r="E533" s="70"/>
      <c r="F533" s="70"/>
      <c r="G533" s="70"/>
      <c r="H533" s="70"/>
      <c r="I533" s="70"/>
      <c r="J533" s="70"/>
      <c r="K533" s="70"/>
      <c r="L533" s="70"/>
      <c r="M533" s="70"/>
      <c r="N533" s="70"/>
      <c r="O533" s="70"/>
      <c r="P533" s="70"/>
      <c r="Q533" s="70"/>
      <c r="R533" s="70"/>
      <c r="S533" s="70"/>
      <c r="T533" s="70"/>
      <c r="U533" s="70"/>
      <c r="V533" s="70"/>
      <c r="W533" s="70"/>
      <c r="X533" s="70">
        <v>16938</v>
      </c>
      <c r="Y533" s="70">
        <v>5015.8509940000004</v>
      </c>
    </row>
    <row r="534" spans="1:25" x14ac:dyDescent="0.25">
      <c r="A534" s="72">
        <v>6852</v>
      </c>
      <c r="B534" s="70"/>
      <c r="C534" s="70"/>
      <c r="D534" s="70"/>
      <c r="E534" s="70"/>
      <c r="F534" s="70"/>
      <c r="G534" s="70"/>
      <c r="H534" s="70"/>
      <c r="I534" s="70"/>
      <c r="J534" s="70"/>
      <c r="K534" s="70"/>
      <c r="L534" s="70"/>
      <c r="M534" s="70"/>
      <c r="N534" s="70"/>
      <c r="O534" s="70"/>
      <c r="P534" s="70">
        <v>86796</v>
      </c>
      <c r="Q534" s="70">
        <v>73773.267579000007</v>
      </c>
      <c r="R534" s="70"/>
      <c r="S534" s="70"/>
      <c r="T534" s="70"/>
      <c r="U534" s="70"/>
      <c r="V534" s="70"/>
      <c r="W534" s="70"/>
      <c r="X534" s="70">
        <v>86796</v>
      </c>
      <c r="Y534" s="70">
        <v>73773.267579000007</v>
      </c>
    </row>
    <row r="535" spans="1:25" x14ac:dyDescent="0.25">
      <c r="A535" s="72">
        <v>6855</v>
      </c>
      <c r="B535" s="70"/>
      <c r="C535" s="70"/>
      <c r="D535" s="70">
        <v>16858</v>
      </c>
      <c r="E535" s="70">
        <v>19402.748640999998</v>
      </c>
      <c r="F535" s="70"/>
      <c r="G535" s="70"/>
      <c r="H535" s="70"/>
      <c r="I535" s="70"/>
      <c r="J535" s="70"/>
      <c r="K535" s="70"/>
      <c r="L535" s="70"/>
      <c r="M535" s="70"/>
      <c r="N535" s="70"/>
      <c r="O535" s="70"/>
      <c r="P535" s="70"/>
      <c r="Q535" s="70"/>
      <c r="R535" s="70"/>
      <c r="S535" s="70"/>
      <c r="T535" s="70"/>
      <c r="U535" s="70"/>
      <c r="V535" s="70"/>
      <c r="W535" s="70"/>
      <c r="X535" s="70">
        <v>16858</v>
      </c>
      <c r="Y535" s="70">
        <v>19402.748640999998</v>
      </c>
    </row>
    <row r="536" spans="1:25" x14ac:dyDescent="0.25">
      <c r="A536" s="72">
        <v>6863</v>
      </c>
      <c r="B536" s="70"/>
      <c r="C536" s="70"/>
      <c r="D536" s="70">
        <v>9049</v>
      </c>
      <c r="E536" s="70">
        <v>11644.060622999999</v>
      </c>
      <c r="F536" s="70"/>
      <c r="G536" s="70"/>
      <c r="H536" s="70"/>
      <c r="I536" s="70"/>
      <c r="J536" s="70"/>
      <c r="K536" s="70"/>
      <c r="L536" s="70"/>
      <c r="M536" s="70"/>
      <c r="N536" s="70"/>
      <c r="O536" s="70"/>
      <c r="P536" s="70"/>
      <c r="Q536" s="70"/>
      <c r="R536" s="70"/>
      <c r="S536" s="70"/>
      <c r="T536" s="70"/>
      <c r="U536" s="70"/>
      <c r="V536" s="70"/>
      <c r="W536" s="70"/>
      <c r="X536" s="70">
        <v>9049</v>
      </c>
      <c r="Y536" s="70">
        <v>11644.060622999999</v>
      </c>
    </row>
    <row r="537" spans="1:25" x14ac:dyDescent="0.25">
      <c r="A537" s="72">
        <v>6951</v>
      </c>
      <c r="B537" s="70"/>
      <c r="C537" s="70"/>
      <c r="D537" s="70">
        <v>15590</v>
      </c>
      <c r="E537" s="70">
        <v>11738.152618</v>
      </c>
      <c r="F537" s="70"/>
      <c r="G537" s="70"/>
      <c r="H537" s="70"/>
      <c r="I537" s="70"/>
      <c r="J537" s="70"/>
      <c r="K537" s="70"/>
      <c r="L537" s="70"/>
      <c r="M537" s="70"/>
      <c r="N537" s="70"/>
      <c r="O537" s="70"/>
      <c r="P537" s="70"/>
      <c r="Q537" s="70"/>
      <c r="R537" s="70"/>
      <c r="S537" s="70"/>
      <c r="T537" s="70"/>
      <c r="U537" s="70"/>
      <c r="V537" s="70"/>
      <c r="W537" s="70"/>
      <c r="X537" s="70">
        <v>15590</v>
      </c>
      <c r="Y537" s="70">
        <v>11738.152618</v>
      </c>
    </row>
    <row r="538" spans="1:25" x14ac:dyDescent="0.25">
      <c r="A538" s="72">
        <v>6986</v>
      </c>
      <c r="B538" s="70">
        <v>13300</v>
      </c>
      <c r="C538" s="70">
        <v>7278.557049</v>
      </c>
      <c r="D538" s="70"/>
      <c r="E538" s="70"/>
      <c r="F538" s="70"/>
      <c r="G538" s="70"/>
      <c r="H538" s="70"/>
      <c r="I538" s="70"/>
      <c r="J538" s="70"/>
      <c r="K538" s="70"/>
      <c r="L538" s="70"/>
      <c r="M538" s="70"/>
      <c r="N538" s="70"/>
      <c r="O538" s="70"/>
      <c r="P538" s="70"/>
      <c r="Q538" s="70"/>
      <c r="R538" s="70"/>
      <c r="S538" s="70"/>
      <c r="T538" s="70"/>
      <c r="U538" s="70"/>
      <c r="V538" s="70"/>
      <c r="W538" s="70"/>
      <c r="X538" s="70">
        <v>13300</v>
      </c>
      <c r="Y538" s="70">
        <v>7278.557049</v>
      </c>
    </row>
    <row r="539" spans="1:25" x14ac:dyDescent="0.25">
      <c r="A539" s="72">
        <v>6989</v>
      </c>
      <c r="B539" s="70">
        <v>9000</v>
      </c>
      <c r="C539" s="70">
        <v>7415.1168520000001</v>
      </c>
      <c r="D539" s="70"/>
      <c r="E539" s="70"/>
      <c r="F539" s="70"/>
      <c r="G539" s="70"/>
      <c r="H539" s="70"/>
      <c r="I539" s="70"/>
      <c r="J539" s="70"/>
      <c r="K539" s="70"/>
      <c r="L539" s="70"/>
      <c r="M539" s="70"/>
      <c r="N539" s="70"/>
      <c r="O539" s="70"/>
      <c r="P539" s="70"/>
      <c r="Q539" s="70"/>
      <c r="R539" s="70"/>
      <c r="S539" s="70"/>
      <c r="T539" s="70"/>
      <c r="U539" s="70"/>
      <c r="V539" s="70"/>
      <c r="W539" s="70"/>
      <c r="X539" s="70">
        <v>9000</v>
      </c>
      <c r="Y539" s="70">
        <v>7415.1168520000001</v>
      </c>
    </row>
    <row r="540" spans="1:25" x14ac:dyDescent="0.25">
      <c r="A540" s="72">
        <v>6997</v>
      </c>
      <c r="B540" s="70"/>
      <c r="C540" s="70"/>
      <c r="D540" s="70"/>
      <c r="E540" s="70"/>
      <c r="F540" s="70">
        <v>31570</v>
      </c>
      <c r="G540" s="70">
        <v>24040.701341</v>
      </c>
      <c r="H540" s="70"/>
      <c r="I540" s="70"/>
      <c r="J540" s="70"/>
      <c r="K540" s="70"/>
      <c r="L540" s="70"/>
      <c r="M540" s="70"/>
      <c r="N540" s="70"/>
      <c r="O540" s="70"/>
      <c r="P540" s="70"/>
      <c r="Q540" s="70"/>
      <c r="R540" s="70"/>
      <c r="S540" s="70"/>
      <c r="T540" s="70"/>
      <c r="U540" s="70"/>
      <c r="V540" s="70"/>
      <c r="W540" s="70"/>
      <c r="X540" s="70">
        <v>31570</v>
      </c>
      <c r="Y540" s="70">
        <v>24040.701341</v>
      </c>
    </row>
    <row r="541" spans="1:25" x14ac:dyDescent="0.25">
      <c r="A541" s="72">
        <v>7005</v>
      </c>
      <c r="B541" s="70">
        <v>9423</v>
      </c>
      <c r="C541" s="70">
        <v>9951.1823430000004</v>
      </c>
      <c r="D541" s="70"/>
      <c r="E541" s="70"/>
      <c r="F541" s="70"/>
      <c r="G541" s="70"/>
      <c r="H541" s="70"/>
      <c r="I541" s="70"/>
      <c r="J541" s="70"/>
      <c r="K541" s="70"/>
      <c r="L541" s="70"/>
      <c r="M541" s="70"/>
      <c r="N541" s="70"/>
      <c r="O541" s="70"/>
      <c r="P541" s="70"/>
      <c r="Q541" s="70"/>
      <c r="R541" s="70"/>
      <c r="S541" s="70"/>
      <c r="T541" s="70"/>
      <c r="U541" s="70"/>
      <c r="V541" s="70"/>
      <c r="W541" s="70"/>
      <c r="X541" s="70">
        <v>9423</v>
      </c>
      <c r="Y541" s="70">
        <v>9951.1823430000004</v>
      </c>
    </row>
    <row r="542" spans="1:25" x14ac:dyDescent="0.25">
      <c r="A542" s="72">
        <v>7018</v>
      </c>
      <c r="B542" s="70"/>
      <c r="C542" s="70"/>
      <c r="D542" s="70">
        <v>22500</v>
      </c>
      <c r="E542" s="70">
        <v>12218.318284000001</v>
      </c>
      <c r="F542" s="70"/>
      <c r="G542" s="70"/>
      <c r="H542" s="70"/>
      <c r="I542" s="70"/>
      <c r="J542" s="70"/>
      <c r="K542" s="70"/>
      <c r="L542" s="70"/>
      <c r="M542" s="70"/>
      <c r="N542" s="70"/>
      <c r="O542" s="70"/>
      <c r="P542" s="70"/>
      <c r="Q542" s="70"/>
      <c r="R542" s="70"/>
      <c r="S542" s="70"/>
      <c r="T542" s="70"/>
      <c r="U542" s="70"/>
      <c r="V542" s="70"/>
      <c r="W542" s="70"/>
      <c r="X542" s="70">
        <v>22500</v>
      </c>
      <c r="Y542" s="70">
        <v>12218.318284000001</v>
      </c>
    </row>
    <row r="543" spans="1:25" x14ac:dyDescent="0.25">
      <c r="A543" s="72">
        <v>7020</v>
      </c>
      <c r="B543" s="70"/>
      <c r="C543" s="70"/>
      <c r="D543" s="70">
        <v>20400</v>
      </c>
      <c r="E543" s="70">
        <v>13716.411293000001</v>
      </c>
      <c r="F543" s="70"/>
      <c r="G543" s="70"/>
      <c r="H543" s="70"/>
      <c r="I543" s="70"/>
      <c r="J543" s="70"/>
      <c r="K543" s="70"/>
      <c r="L543" s="70"/>
      <c r="M543" s="70"/>
      <c r="N543" s="70"/>
      <c r="O543" s="70"/>
      <c r="P543" s="70"/>
      <c r="Q543" s="70"/>
      <c r="R543" s="70"/>
      <c r="S543" s="70"/>
      <c r="T543" s="70"/>
      <c r="U543" s="70"/>
      <c r="V543" s="70"/>
      <c r="W543" s="70"/>
      <c r="X543" s="70">
        <v>20400</v>
      </c>
      <c r="Y543" s="70">
        <v>13716.411293000001</v>
      </c>
    </row>
    <row r="544" spans="1:25" x14ac:dyDescent="0.25">
      <c r="A544" s="72">
        <v>7021</v>
      </c>
      <c r="B544" s="70"/>
      <c r="C544" s="70"/>
      <c r="D544" s="70">
        <v>16400</v>
      </c>
      <c r="E544" s="70">
        <v>14195.268784</v>
      </c>
      <c r="F544" s="70"/>
      <c r="G544" s="70"/>
      <c r="H544" s="70"/>
      <c r="I544" s="70"/>
      <c r="J544" s="70"/>
      <c r="K544" s="70"/>
      <c r="L544" s="70"/>
      <c r="M544" s="70"/>
      <c r="N544" s="70"/>
      <c r="O544" s="70"/>
      <c r="P544" s="70"/>
      <c r="Q544" s="70"/>
      <c r="R544" s="70"/>
      <c r="S544" s="70"/>
      <c r="T544" s="70"/>
      <c r="U544" s="70"/>
      <c r="V544" s="70"/>
      <c r="W544" s="70"/>
      <c r="X544" s="70">
        <v>16400</v>
      </c>
      <c r="Y544" s="70">
        <v>14195.268784</v>
      </c>
    </row>
    <row r="545" spans="1:25" x14ac:dyDescent="0.25">
      <c r="A545" s="72">
        <v>7072</v>
      </c>
      <c r="B545" s="70"/>
      <c r="C545" s="70"/>
      <c r="D545" s="70">
        <v>14878</v>
      </c>
      <c r="E545" s="70">
        <v>14253.835875000001</v>
      </c>
      <c r="F545" s="70"/>
      <c r="G545" s="70"/>
      <c r="H545" s="70"/>
      <c r="I545" s="70"/>
      <c r="J545" s="70"/>
      <c r="K545" s="70"/>
      <c r="L545" s="70"/>
      <c r="M545" s="70"/>
      <c r="N545" s="70"/>
      <c r="O545" s="70"/>
      <c r="P545" s="70"/>
      <c r="Q545" s="70"/>
      <c r="R545" s="70"/>
      <c r="S545" s="70"/>
      <c r="T545" s="70"/>
      <c r="U545" s="70"/>
      <c r="V545" s="70"/>
      <c r="W545" s="70"/>
      <c r="X545" s="70">
        <v>14878</v>
      </c>
      <c r="Y545" s="70">
        <v>14253.835875000001</v>
      </c>
    </row>
    <row r="546" spans="1:25" x14ac:dyDescent="0.25">
      <c r="A546" s="72">
        <v>7083</v>
      </c>
      <c r="B546" s="70"/>
      <c r="C546" s="70"/>
      <c r="D546" s="70">
        <v>6793</v>
      </c>
      <c r="E546" s="70">
        <v>10595.802018</v>
      </c>
      <c r="F546" s="70"/>
      <c r="G546" s="70"/>
      <c r="H546" s="70"/>
      <c r="I546" s="70"/>
      <c r="J546" s="70"/>
      <c r="K546" s="70"/>
      <c r="L546" s="70"/>
      <c r="M546" s="70"/>
      <c r="N546" s="70"/>
      <c r="O546" s="70"/>
      <c r="P546" s="70"/>
      <c r="Q546" s="70"/>
      <c r="R546" s="70"/>
      <c r="S546" s="70"/>
      <c r="T546" s="70"/>
      <c r="U546" s="70"/>
      <c r="V546" s="70"/>
      <c r="W546" s="70"/>
      <c r="X546" s="70">
        <v>6793</v>
      </c>
      <c r="Y546" s="70">
        <v>10595.802018</v>
      </c>
    </row>
    <row r="547" spans="1:25" x14ac:dyDescent="0.25">
      <c r="A547" s="72">
        <v>7090</v>
      </c>
      <c r="B547" s="70">
        <v>8000</v>
      </c>
      <c r="C547" s="70">
        <v>9858.5796950000004</v>
      </c>
      <c r="D547" s="70"/>
      <c r="E547" s="70"/>
      <c r="F547" s="70"/>
      <c r="G547" s="70"/>
      <c r="H547" s="70"/>
      <c r="I547" s="70"/>
      <c r="J547" s="70"/>
      <c r="K547" s="70"/>
      <c r="L547" s="70"/>
      <c r="M547" s="70"/>
      <c r="N547" s="70"/>
      <c r="O547" s="70"/>
      <c r="P547" s="70"/>
      <c r="Q547" s="70"/>
      <c r="R547" s="70"/>
      <c r="S547" s="70"/>
      <c r="T547" s="70"/>
      <c r="U547" s="70"/>
      <c r="V547" s="70"/>
      <c r="W547" s="70"/>
      <c r="X547" s="70">
        <v>8000</v>
      </c>
      <c r="Y547" s="70">
        <v>9858.5796950000004</v>
      </c>
    </row>
    <row r="548" spans="1:25" x14ac:dyDescent="0.25">
      <c r="A548" s="72">
        <v>7096</v>
      </c>
      <c r="B548" s="70"/>
      <c r="C548" s="70"/>
      <c r="D548" s="70">
        <v>8900</v>
      </c>
      <c r="E548" s="70">
        <v>14718.971124</v>
      </c>
      <c r="F548" s="70"/>
      <c r="G548" s="70"/>
      <c r="H548" s="70"/>
      <c r="I548" s="70"/>
      <c r="J548" s="70"/>
      <c r="K548" s="70"/>
      <c r="L548" s="70"/>
      <c r="M548" s="70"/>
      <c r="N548" s="70"/>
      <c r="O548" s="70"/>
      <c r="P548" s="70"/>
      <c r="Q548" s="70"/>
      <c r="R548" s="70"/>
      <c r="S548" s="70"/>
      <c r="T548" s="70"/>
      <c r="U548" s="70"/>
      <c r="V548" s="70"/>
      <c r="W548" s="70"/>
      <c r="X548" s="70">
        <v>8900</v>
      </c>
      <c r="Y548" s="70">
        <v>14718.971124</v>
      </c>
    </row>
    <row r="549" spans="1:25" x14ac:dyDescent="0.25">
      <c r="A549" s="72">
        <v>7099</v>
      </c>
      <c r="B549" s="70">
        <v>12800</v>
      </c>
      <c r="C549" s="70">
        <v>6354.7929940000004</v>
      </c>
      <c r="D549" s="70"/>
      <c r="E549" s="70"/>
      <c r="F549" s="70"/>
      <c r="G549" s="70"/>
      <c r="H549" s="70"/>
      <c r="I549" s="70"/>
      <c r="J549" s="70"/>
      <c r="K549" s="70"/>
      <c r="L549" s="70"/>
      <c r="M549" s="70"/>
      <c r="N549" s="70"/>
      <c r="O549" s="70"/>
      <c r="P549" s="70"/>
      <c r="Q549" s="70"/>
      <c r="R549" s="70"/>
      <c r="S549" s="70"/>
      <c r="T549" s="70"/>
      <c r="U549" s="70"/>
      <c r="V549" s="70"/>
      <c r="W549" s="70"/>
      <c r="X549" s="70">
        <v>12800</v>
      </c>
      <c r="Y549" s="70">
        <v>6354.7929940000004</v>
      </c>
    </row>
    <row r="550" spans="1:25" x14ac:dyDescent="0.25">
      <c r="A550" s="72">
        <v>7103</v>
      </c>
      <c r="B550" s="70">
        <v>4900</v>
      </c>
      <c r="C550" s="70">
        <v>6185.372695</v>
      </c>
      <c r="D550" s="70"/>
      <c r="E550" s="70"/>
      <c r="F550" s="70"/>
      <c r="G550" s="70"/>
      <c r="H550" s="70"/>
      <c r="I550" s="70"/>
      <c r="J550" s="70"/>
      <c r="K550" s="70"/>
      <c r="L550" s="70"/>
      <c r="M550" s="70"/>
      <c r="N550" s="70"/>
      <c r="O550" s="70"/>
      <c r="P550" s="70"/>
      <c r="Q550" s="70"/>
      <c r="R550" s="70"/>
      <c r="S550" s="70"/>
      <c r="T550" s="70"/>
      <c r="U550" s="70"/>
      <c r="V550" s="70"/>
      <c r="W550" s="70"/>
      <c r="X550" s="70">
        <v>4900</v>
      </c>
      <c r="Y550" s="70">
        <v>6185.372695</v>
      </c>
    </row>
    <row r="551" spans="1:25" x14ac:dyDescent="0.25">
      <c r="A551" s="72">
        <v>7106</v>
      </c>
      <c r="B551" s="70"/>
      <c r="C551" s="70"/>
      <c r="D551" s="70">
        <v>15200</v>
      </c>
      <c r="E551" s="70">
        <v>12601.905619000001</v>
      </c>
      <c r="F551" s="70"/>
      <c r="G551" s="70"/>
      <c r="H551" s="70"/>
      <c r="I551" s="70"/>
      <c r="J551" s="70"/>
      <c r="K551" s="70"/>
      <c r="L551" s="70"/>
      <c r="M551" s="70"/>
      <c r="N551" s="70"/>
      <c r="O551" s="70"/>
      <c r="P551" s="70"/>
      <c r="Q551" s="70"/>
      <c r="R551" s="70"/>
      <c r="S551" s="70"/>
      <c r="T551" s="70"/>
      <c r="U551" s="70"/>
      <c r="V551" s="70"/>
      <c r="W551" s="70"/>
      <c r="X551" s="70">
        <v>15200</v>
      </c>
      <c r="Y551" s="70">
        <v>12601.905619000001</v>
      </c>
    </row>
    <row r="552" spans="1:25" x14ac:dyDescent="0.25">
      <c r="A552" s="72">
        <v>7108</v>
      </c>
      <c r="B552" s="70"/>
      <c r="C552" s="70"/>
      <c r="D552" s="70">
        <v>15000</v>
      </c>
      <c r="E552" s="70">
        <v>11662.199021</v>
      </c>
      <c r="F552" s="70"/>
      <c r="G552" s="70"/>
      <c r="H552" s="70"/>
      <c r="I552" s="70"/>
      <c r="J552" s="70"/>
      <c r="K552" s="70"/>
      <c r="L552" s="70"/>
      <c r="M552" s="70"/>
      <c r="N552" s="70"/>
      <c r="O552" s="70"/>
      <c r="P552" s="70"/>
      <c r="Q552" s="70"/>
      <c r="R552" s="70"/>
      <c r="S552" s="70"/>
      <c r="T552" s="70"/>
      <c r="U552" s="70"/>
      <c r="V552" s="70"/>
      <c r="W552" s="70"/>
      <c r="X552" s="70">
        <v>15000</v>
      </c>
      <c r="Y552" s="70">
        <v>11662.199021</v>
      </c>
    </row>
    <row r="553" spans="1:25" x14ac:dyDescent="0.25">
      <c r="A553" s="72">
        <v>7139</v>
      </c>
      <c r="B553" s="70"/>
      <c r="C553" s="70"/>
      <c r="D553" s="70">
        <v>24400</v>
      </c>
      <c r="E553" s="70">
        <v>15838.496536000001</v>
      </c>
      <c r="F553" s="70"/>
      <c r="G553" s="70"/>
      <c r="H553" s="70"/>
      <c r="I553" s="70"/>
      <c r="J553" s="70"/>
      <c r="K553" s="70"/>
      <c r="L553" s="70"/>
      <c r="M553" s="70"/>
      <c r="N553" s="70"/>
      <c r="O553" s="70"/>
      <c r="P553" s="70"/>
      <c r="Q553" s="70"/>
      <c r="R553" s="70"/>
      <c r="S553" s="70"/>
      <c r="T553" s="70"/>
      <c r="U553" s="70"/>
      <c r="V553" s="70"/>
      <c r="W553" s="70"/>
      <c r="X553" s="70">
        <v>24400</v>
      </c>
      <c r="Y553" s="70">
        <v>15838.496536000001</v>
      </c>
    </row>
    <row r="554" spans="1:25" x14ac:dyDescent="0.25">
      <c r="A554" s="72">
        <v>7190</v>
      </c>
      <c r="B554" s="70"/>
      <c r="C554" s="70"/>
      <c r="D554" s="70"/>
      <c r="E554" s="70"/>
      <c r="F554" s="70"/>
      <c r="G554" s="70"/>
      <c r="H554" s="70"/>
      <c r="I554" s="70"/>
      <c r="J554" s="70"/>
      <c r="K554" s="70"/>
      <c r="L554" s="70">
        <v>55161</v>
      </c>
      <c r="M554" s="70">
        <v>56192.870849999999</v>
      </c>
      <c r="N554" s="70"/>
      <c r="O554" s="70"/>
      <c r="P554" s="70"/>
      <c r="Q554" s="70"/>
      <c r="R554" s="70"/>
      <c r="S554" s="70"/>
      <c r="T554" s="70"/>
      <c r="U554" s="70"/>
      <c r="V554" s="70"/>
      <c r="W554" s="70"/>
      <c r="X554" s="70">
        <v>55161</v>
      </c>
      <c r="Y554" s="70">
        <v>56192.870849999999</v>
      </c>
    </row>
    <row r="555" spans="1:25" x14ac:dyDescent="0.25">
      <c r="A555" s="72">
        <v>7215</v>
      </c>
      <c r="B555" s="70"/>
      <c r="C555" s="70"/>
      <c r="D555" s="70"/>
      <c r="E555" s="70"/>
      <c r="F555" s="70"/>
      <c r="G555" s="70"/>
      <c r="H555" s="70"/>
      <c r="I555" s="70"/>
      <c r="J555" s="70">
        <v>47179</v>
      </c>
      <c r="K555" s="70">
        <v>47331.456787999996</v>
      </c>
      <c r="L555" s="70"/>
      <c r="M555" s="70"/>
      <c r="N555" s="70"/>
      <c r="O555" s="70"/>
      <c r="P555" s="70"/>
      <c r="Q555" s="70"/>
      <c r="R555" s="70"/>
      <c r="S555" s="70"/>
      <c r="T555" s="70"/>
      <c r="U555" s="70"/>
      <c r="V555" s="70"/>
      <c r="W555" s="70"/>
      <c r="X555" s="70">
        <v>47179</v>
      </c>
      <c r="Y555" s="70">
        <v>47331.456787999996</v>
      </c>
    </row>
    <row r="556" spans="1:25" x14ac:dyDescent="0.25">
      <c r="A556" s="72">
        <v>7218</v>
      </c>
      <c r="B556" s="70">
        <v>8000</v>
      </c>
      <c r="C556" s="70">
        <v>8622.860627</v>
      </c>
      <c r="D556" s="70"/>
      <c r="E556" s="70"/>
      <c r="F556" s="70"/>
      <c r="G556" s="70"/>
      <c r="H556" s="70"/>
      <c r="I556" s="70"/>
      <c r="J556" s="70"/>
      <c r="K556" s="70"/>
      <c r="L556" s="70"/>
      <c r="M556" s="70"/>
      <c r="N556" s="70"/>
      <c r="O556" s="70"/>
      <c r="P556" s="70"/>
      <c r="Q556" s="70"/>
      <c r="R556" s="70"/>
      <c r="S556" s="70"/>
      <c r="T556" s="70"/>
      <c r="U556" s="70"/>
      <c r="V556" s="70"/>
      <c r="W556" s="70"/>
      <c r="X556" s="70">
        <v>8000</v>
      </c>
      <c r="Y556" s="70">
        <v>8622.860627</v>
      </c>
    </row>
    <row r="557" spans="1:25" x14ac:dyDescent="0.25">
      <c r="A557" s="72">
        <v>7222</v>
      </c>
      <c r="B557" s="70"/>
      <c r="C557" s="70"/>
      <c r="D557" s="70"/>
      <c r="E557" s="70"/>
      <c r="F557" s="70"/>
      <c r="G557" s="70"/>
      <c r="H557" s="70"/>
      <c r="I557" s="70"/>
      <c r="J557" s="70">
        <v>49064</v>
      </c>
      <c r="K557" s="70">
        <v>46543.025634999998</v>
      </c>
      <c r="L557" s="70"/>
      <c r="M557" s="70"/>
      <c r="N557" s="70"/>
      <c r="O557" s="70"/>
      <c r="P557" s="70"/>
      <c r="Q557" s="70"/>
      <c r="R557" s="70"/>
      <c r="S557" s="70"/>
      <c r="T557" s="70"/>
      <c r="U557" s="70"/>
      <c r="V557" s="70"/>
      <c r="W557" s="70"/>
      <c r="X557" s="70">
        <v>49064</v>
      </c>
      <c r="Y557" s="70">
        <v>46543.025634999998</v>
      </c>
    </row>
    <row r="558" spans="1:25" x14ac:dyDescent="0.25">
      <c r="A558" s="72">
        <v>7258</v>
      </c>
      <c r="B558" s="70"/>
      <c r="C558" s="70"/>
      <c r="D558" s="70"/>
      <c r="E558" s="70"/>
      <c r="F558" s="70"/>
      <c r="G558" s="70"/>
      <c r="H558" s="70"/>
      <c r="I558" s="70"/>
      <c r="J558" s="70"/>
      <c r="K558" s="70"/>
      <c r="L558" s="70">
        <v>50766</v>
      </c>
      <c r="M558" s="70">
        <v>55118.654296000001</v>
      </c>
      <c r="N558" s="70"/>
      <c r="O558" s="70"/>
      <c r="P558" s="70"/>
      <c r="Q558" s="70"/>
      <c r="R558" s="70"/>
      <c r="S558" s="70"/>
      <c r="T558" s="70"/>
      <c r="U558" s="70"/>
      <c r="V558" s="70"/>
      <c r="W558" s="70"/>
      <c r="X558" s="70">
        <v>50766</v>
      </c>
      <c r="Y558" s="70">
        <v>55118.654296000001</v>
      </c>
    </row>
    <row r="559" spans="1:25" x14ac:dyDescent="0.25">
      <c r="A559" s="72">
        <v>7259</v>
      </c>
      <c r="B559" s="70"/>
      <c r="C559" s="70"/>
      <c r="D559" s="70"/>
      <c r="E559" s="70"/>
      <c r="F559" s="70"/>
      <c r="G559" s="70"/>
      <c r="H559" s="70"/>
      <c r="I559" s="70"/>
      <c r="J559" s="70">
        <v>49880</v>
      </c>
      <c r="K559" s="70">
        <v>46980.354613999996</v>
      </c>
      <c r="L559" s="70"/>
      <c r="M559" s="70"/>
      <c r="N559" s="70"/>
      <c r="O559" s="70"/>
      <c r="P559" s="70"/>
      <c r="Q559" s="70"/>
      <c r="R559" s="70"/>
      <c r="S559" s="70"/>
      <c r="T559" s="70"/>
      <c r="U559" s="70"/>
      <c r="V559" s="70"/>
      <c r="W559" s="70"/>
      <c r="X559" s="70">
        <v>49880</v>
      </c>
      <c r="Y559" s="70">
        <v>46980.354613999996</v>
      </c>
    </row>
    <row r="560" spans="1:25" x14ac:dyDescent="0.25">
      <c r="A560" s="72">
        <v>7277</v>
      </c>
      <c r="B560" s="70">
        <v>3800</v>
      </c>
      <c r="C560" s="70">
        <v>3513.687371</v>
      </c>
      <c r="D560" s="70"/>
      <c r="E560" s="70"/>
      <c r="F560" s="70"/>
      <c r="G560" s="70"/>
      <c r="H560" s="70"/>
      <c r="I560" s="70"/>
      <c r="J560" s="70"/>
      <c r="K560" s="70"/>
      <c r="L560" s="70"/>
      <c r="M560" s="70"/>
      <c r="N560" s="70"/>
      <c r="O560" s="70"/>
      <c r="P560" s="70"/>
      <c r="Q560" s="70"/>
      <c r="R560" s="70"/>
      <c r="S560" s="70"/>
      <c r="T560" s="70"/>
      <c r="U560" s="70"/>
      <c r="V560" s="70"/>
      <c r="W560" s="70"/>
      <c r="X560" s="70">
        <v>3800</v>
      </c>
      <c r="Y560" s="70">
        <v>3513.687371</v>
      </c>
    </row>
    <row r="561" spans="1:25" x14ac:dyDescent="0.25">
      <c r="A561" s="72">
        <v>7279</v>
      </c>
      <c r="B561" s="70">
        <v>15100</v>
      </c>
      <c r="C561" s="70">
        <v>4617.1143920000004</v>
      </c>
      <c r="D561" s="70"/>
      <c r="E561" s="70"/>
      <c r="F561" s="70"/>
      <c r="G561" s="70"/>
      <c r="H561" s="70"/>
      <c r="I561" s="70"/>
      <c r="J561" s="70"/>
      <c r="K561" s="70"/>
      <c r="L561" s="70"/>
      <c r="M561" s="70"/>
      <c r="N561" s="70"/>
      <c r="O561" s="70"/>
      <c r="P561" s="70"/>
      <c r="Q561" s="70"/>
      <c r="R561" s="70"/>
      <c r="S561" s="70"/>
      <c r="T561" s="70"/>
      <c r="U561" s="70"/>
      <c r="V561" s="70"/>
      <c r="W561" s="70"/>
      <c r="X561" s="70">
        <v>15100</v>
      </c>
      <c r="Y561" s="70">
        <v>4617.1143920000004</v>
      </c>
    </row>
    <row r="562" spans="1:25" x14ac:dyDescent="0.25">
      <c r="A562" s="72">
        <v>7283</v>
      </c>
      <c r="B562" s="70"/>
      <c r="C562" s="70"/>
      <c r="D562" s="70">
        <v>14600</v>
      </c>
      <c r="E562" s="70">
        <v>17780.302459999999</v>
      </c>
      <c r="F562" s="70"/>
      <c r="G562" s="70"/>
      <c r="H562" s="70"/>
      <c r="I562" s="70"/>
      <c r="J562" s="70"/>
      <c r="K562" s="70"/>
      <c r="L562" s="70"/>
      <c r="M562" s="70"/>
      <c r="N562" s="70"/>
      <c r="O562" s="70"/>
      <c r="P562" s="70"/>
      <c r="Q562" s="70"/>
      <c r="R562" s="70"/>
      <c r="S562" s="70"/>
      <c r="T562" s="70"/>
      <c r="U562" s="70"/>
      <c r="V562" s="70"/>
      <c r="W562" s="70"/>
      <c r="X562" s="70">
        <v>14600</v>
      </c>
      <c r="Y562" s="70">
        <v>17780.302459999999</v>
      </c>
    </row>
    <row r="563" spans="1:25" x14ac:dyDescent="0.25">
      <c r="A563" s="72">
        <v>7374</v>
      </c>
      <c r="B563" s="70"/>
      <c r="C563" s="70"/>
      <c r="D563" s="70"/>
      <c r="E563" s="70"/>
      <c r="F563" s="70"/>
      <c r="G563" s="70"/>
      <c r="H563" s="70"/>
      <c r="I563" s="70"/>
      <c r="J563" s="70"/>
      <c r="K563" s="70"/>
      <c r="L563" s="70"/>
      <c r="M563" s="70"/>
      <c r="N563" s="70"/>
      <c r="O563" s="70"/>
      <c r="P563" s="70">
        <v>69598</v>
      </c>
      <c r="Q563" s="70">
        <v>73536.651856000011</v>
      </c>
      <c r="R563" s="70"/>
      <c r="S563" s="70"/>
      <c r="T563" s="70"/>
      <c r="U563" s="70"/>
      <c r="V563" s="70"/>
      <c r="W563" s="70"/>
      <c r="X563" s="70">
        <v>69598</v>
      </c>
      <c r="Y563" s="70">
        <v>73536.651856000011</v>
      </c>
    </row>
    <row r="564" spans="1:25" x14ac:dyDescent="0.25">
      <c r="A564" s="72">
        <v>7375</v>
      </c>
      <c r="B564" s="70"/>
      <c r="C564" s="70"/>
      <c r="D564" s="70"/>
      <c r="E564" s="70"/>
      <c r="F564" s="70"/>
      <c r="G564" s="70"/>
      <c r="H564" s="70"/>
      <c r="I564" s="70"/>
      <c r="J564" s="70"/>
      <c r="K564" s="70"/>
      <c r="L564" s="70"/>
      <c r="M564" s="70"/>
      <c r="N564" s="70">
        <v>51626</v>
      </c>
      <c r="O564" s="70">
        <v>61621.090087999997</v>
      </c>
      <c r="P564" s="70"/>
      <c r="Q564" s="70"/>
      <c r="R564" s="70"/>
      <c r="S564" s="70"/>
      <c r="T564" s="70"/>
      <c r="U564" s="70"/>
      <c r="V564" s="70"/>
      <c r="W564" s="70"/>
      <c r="X564" s="70">
        <v>51626</v>
      </c>
      <c r="Y564" s="70">
        <v>61621.090087999997</v>
      </c>
    </row>
    <row r="565" spans="1:25" x14ac:dyDescent="0.25">
      <c r="A565" s="72">
        <v>7377</v>
      </c>
      <c r="B565" s="70"/>
      <c r="C565" s="70"/>
      <c r="D565" s="70"/>
      <c r="E565" s="70"/>
      <c r="F565" s="70"/>
      <c r="G565" s="70"/>
      <c r="H565" s="70"/>
      <c r="I565" s="70"/>
      <c r="J565" s="70"/>
      <c r="K565" s="70"/>
      <c r="L565" s="70">
        <v>45188</v>
      </c>
      <c r="M565" s="70">
        <v>51353.289552000002</v>
      </c>
      <c r="N565" s="70"/>
      <c r="O565" s="70"/>
      <c r="P565" s="70"/>
      <c r="Q565" s="70"/>
      <c r="R565" s="70"/>
      <c r="S565" s="70"/>
      <c r="T565" s="70"/>
      <c r="U565" s="70"/>
      <c r="V565" s="70"/>
      <c r="W565" s="70"/>
      <c r="X565" s="70">
        <v>45188</v>
      </c>
      <c r="Y565" s="70">
        <v>51353.289552000002</v>
      </c>
    </row>
    <row r="566" spans="1:25" x14ac:dyDescent="0.25">
      <c r="A566" s="72">
        <v>7400</v>
      </c>
      <c r="B566" s="70">
        <v>8300</v>
      </c>
      <c r="C566" s="70">
        <v>8562.4640769999987</v>
      </c>
      <c r="D566" s="70"/>
      <c r="E566" s="70"/>
      <c r="F566" s="70"/>
      <c r="G566" s="70"/>
      <c r="H566" s="70"/>
      <c r="I566" s="70"/>
      <c r="J566" s="70"/>
      <c r="K566" s="70"/>
      <c r="L566" s="70"/>
      <c r="M566" s="70"/>
      <c r="N566" s="70"/>
      <c r="O566" s="70"/>
      <c r="P566" s="70"/>
      <c r="Q566" s="70"/>
      <c r="R566" s="70"/>
      <c r="S566" s="70"/>
      <c r="T566" s="70"/>
      <c r="U566" s="70"/>
      <c r="V566" s="70"/>
      <c r="W566" s="70"/>
      <c r="X566" s="70">
        <v>8300</v>
      </c>
      <c r="Y566" s="70">
        <v>8562.4640769999987</v>
      </c>
    </row>
    <row r="567" spans="1:25" x14ac:dyDescent="0.25">
      <c r="A567" s="72">
        <v>7425</v>
      </c>
      <c r="B567" s="70"/>
      <c r="C567" s="70"/>
      <c r="D567" s="70">
        <v>17900</v>
      </c>
      <c r="E567" s="70">
        <v>15789.401001</v>
      </c>
      <c r="F567" s="70"/>
      <c r="G567" s="70"/>
      <c r="H567" s="70"/>
      <c r="I567" s="70"/>
      <c r="J567" s="70"/>
      <c r="K567" s="70"/>
      <c r="L567" s="70"/>
      <c r="M567" s="70"/>
      <c r="N567" s="70"/>
      <c r="O567" s="70"/>
      <c r="P567" s="70"/>
      <c r="Q567" s="70"/>
      <c r="R567" s="70"/>
      <c r="S567" s="70"/>
      <c r="T567" s="70"/>
      <c r="U567" s="70"/>
      <c r="V567" s="70"/>
      <c r="W567" s="70"/>
      <c r="X567" s="70">
        <v>17900</v>
      </c>
      <c r="Y567" s="70">
        <v>15789.401001</v>
      </c>
    </row>
    <row r="568" spans="1:25" x14ac:dyDescent="0.25">
      <c r="A568" s="72">
        <v>7430</v>
      </c>
      <c r="B568" s="70"/>
      <c r="C568" s="70"/>
      <c r="D568" s="70"/>
      <c r="E568" s="70"/>
      <c r="F568" s="70"/>
      <c r="G568" s="70"/>
      <c r="H568" s="70"/>
      <c r="I568" s="70"/>
      <c r="J568" s="70"/>
      <c r="K568" s="70"/>
      <c r="L568" s="70"/>
      <c r="M568" s="70"/>
      <c r="N568" s="70">
        <v>57059</v>
      </c>
      <c r="O568" s="70">
        <v>63308.564207999996</v>
      </c>
      <c r="P568" s="70"/>
      <c r="Q568" s="70"/>
      <c r="R568" s="70"/>
      <c r="S568" s="70"/>
      <c r="T568" s="70"/>
      <c r="U568" s="70"/>
      <c r="V568" s="70"/>
      <c r="W568" s="70"/>
      <c r="X568" s="70">
        <v>57059</v>
      </c>
      <c r="Y568" s="70">
        <v>63308.564207999996</v>
      </c>
    </row>
    <row r="569" spans="1:25" x14ac:dyDescent="0.25">
      <c r="A569" s="72">
        <v>7432</v>
      </c>
      <c r="B569" s="70"/>
      <c r="C569" s="70"/>
      <c r="D569" s="70"/>
      <c r="E569" s="70"/>
      <c r="F569" s="70">
        <v>26800</v>
      </c>
      <c r="G569" s="70">
        <v>22285.703996000004</v>
      </c>
      <c r="H569" s="70"/>
      <c r="I569" s="70"/>
      <c r="J569" s="70"/>
      <c r="K569" s="70"/>
      <c r="L569" s="70"/>
      <c r="M569" s="70"/>
      <c r="N569" s="70"/>
      <c r="O569" s="70"/>
      <c r="P569" s="70"/>
      <c r="Q569" s="70"/>
      <c r="R569" s="70"/>
      <c r="S569" s="70"/>
      <c r="T569" s="70"/>
      <c r="U569" s="70"/>
      <c r="V569" s="70"/>
      <c r="W569" s="70"/>
      <c r="X569" s="70">
        <v>26800</v>
      </c>
      <c r="Y569" s="70">
        <v>22285.703996000004</v>
      </c>
    </row>
    <row r="570" spans="1:25" x14ac:dyDescent="0.25">
      <c r="A570" s="72">
        <v>7435</v>
      </c>
      <c r="B570" s="70">
        <v>14000</v>
      </c>
      <c r="C570" s="70">
        <v>8215.8072319999992</v>
      </c>
      <c r="D570" s="70"/>
      <c r="E570" s="70"/>
      <c r="F570" s="70"/>
      <c r="G570" s="70"/>
      <c r="H570" s="70"/>
      <c r="I570" s="70"/>
      <c r="J570" s="70"/>
      <c r="K570" s="70"/>
      <c r="L570" s="70"/>
      <c r="M570" s="70"/>
      <c r="N570" s="70"/>
      <c r="O570" s="70"/>
      <c r="P570" s="70"/>
      <c r="Q570" s="70"/>
      <c r="R570" s="70"/>
      <c r="S570" s="70"/>
      <c r="T570" s="70"/>
      <c r="U570" s="70"/>
      <c r="V570" s="70"/>
      <c r="W570" s="70"/>
      <c r="X570" s="70">
        <v>14000</v>
      </c>
      <c r="Y570" s="70">
        <v>8215.8072319999992</v>
      </c>
    </row>
    <row r="571" spans="1:25" x14ac:dyDescent="0.25">
      <c r="A571" s="72">
        <v>7437</v>
      </c>
      <c r="B571" s="70">
        <v>6670</v>
      </c>
      <c r="C571" s="70">
        <v>7770.606323</v>
      </c>
      <c r="D571" s="70"/>
      <c r="E571" s="70"/>
      <c r="F571" s="70"/>
      <c r="G571" s="70"/>
      <c r="H571" s="70"/>
      <c r="I571" s="70"/>
      <c r="J571" s="70"/>
      <c r="K571" s="70"/>
      <c r="L571" s="70"/>
      <c r="M571" s="70"/>
      <c r="N571" s="70"/>
      <c r="O571" s="70"/>
      <c r="P571" s="70"/>
      <c r="Q571" s="70"/>
      <c r="R571" s="70"/>
      <c r="S571" s="70"/>
      <c r="T571" s="70"/>
      <c r="U571" s="70"/>
      <c r="V571" s="70"/>
      <c r="W571" s="70"/>
      <c r="X571" s="70">
        <v>6670</v>
      </c>
      <c r="Y571" s="70">
        <v>7770.606323</v>
      </c>
    </row>
    <row r="572" spans="1:25" x14ac:dyDescent="0.25">
      <c r="A572" s="72">
        <v>7440</v>
      </c>
      <c r="B572" s="70">
        <v>8800</v>
      </c>
      <c r="C572" s="70">
        <v>5120.1043360000003</v>
      </c>
      <c r="D572" s="70"/>
      <c r="E572" s="70"/>
      <c r="F572" s="70"/>
      <c r="G572" s="70"/>
      <c r="H572" s="70"/>
      <c r="I572" s="70"/>
      <c r="J572" s="70"/>
      <c r="K572" s="70"/>
      <c r="L572" s="70"/>
      <c r="M572" s="70"/>
      <c r="N572" s="70"/>
      <c r="O572" s="70"/>
      <c r="P572" s="70"/>
      <c r="Q572" s="70"/>
      <c r="R572" s="70"/>
      <c r="S572" s="70"/>
      <c r="T572" s="70"/>
      <c r="U572" s="70"/>
      <c r="V572" s="70"/>
      <c r="W572" s="70"/>
      <c r="X572" s="70">
        <v>8800</v>
      </c>
      <c r="Y572" s="70">
        <v>5120.1043360000003</v>
      </c>
    </row>
    <row r="573" spans="1:25" x14ac:dyDescent="0.25">
      <c r="A573" s="72">
        <v>7448</v>
      </c>
      <c r="B573" s="70">
        <v>11000</v>
      </c>
      <c r="C573" s="70">
        <v>8961.4396209999995</v>
      </c>
      <c r="D573" s="70"/>
      <c r="E573" s="70"/>
      <c r="F573" s="70"/>
      <c r="G573" s="70"/>
      <c r="H573" s="70"/>
      <c r="I573" s="70"/>
      <c r="J573" s="70"/>
      <c r="K573" s="70"/>
      <c r="L573" s="70"/>
      <c r="M573" s="70"/>
      <c r="N573" s="70"/>
      <c r="O573" s="70"/>
      <c r="P573" s="70"/>
      <c r="Q573" s="70"/>
      <c r="R573" s="70"/>
      <c r="S573" s="70"/>
      <c r="T573" s="70"/>
      <c r="U573" s="70"/>
      <c r="V573" s="70"/>
      <c r="W573" s="70"/>
      <c r="X573" s="70">
        <v>11000</v>
      </c>
      <c r="Y573" s="70">
        <v>8961.4396209999995</v>
      </c>
    </row>
    <row r="574" spans="1:25" x14ac:dyDescent="0.25">
      <c r="A574" s="72">
        <v>7496</v>
      </c>
      <c r="B574" s="70"/>
      <c r="C574" s="70"/>
      <c r="D574" s="70"/>
      <c r="E574" s="70"/>
      <c r="F574" s="70">
        <v>20400</v>
      </c>
      <c r="G574" s="70">
        <v>24120.980192999999</v>
      </c>
      <c r="H574" s="70"/>
      <c r="I574" s="70"/>
      <c r="J574" s="70"/>
      <c r="K574" s="70"/>
      <c r="L574" s="70"/>
      <c r="M574" s="70"/>
      <c r="N574" s="70"/>
      <c r="O574" s="70"/>
      <c r="P574" s="70"/>
      <c r="Q574" s="70"/>
      <c r="R574" s="70"/>
      <c r="S574" s="70"/>
      <c r="T574" s="70"/>
      <c r="U574" s="70"/>
      <c r="V574" s="70"/>
      <c r="W574" s="70"/>
      <c r="X574" s="70">
        <v>20400</v>
      </c>
      <c r="Y574" s="70">
        <v>24120.980192999999</v>
      </c>
    </row>
    <row r="575" spans="1:25" x14ac:dyDescent="0.25">
      <c r="A575" s="72">
        <v>7497</v>
      </c>
      <c r="B575" s="70"/>
      <c r="C575" s="70"/>
      <c r="D575" s="70"/>
      <c r="E575" s="70"/>
      <c r="F575" s="70"/>
      <c r="G575" s="70"/>
      <c r="H575" s="70"/>
      <c r="I575" s="70"/>
      <c r="J575" s="70"/>
      <c r="K575" s="70"/>
      <c r="L575" s="70"/>
      <c r="M575" s="70"/>
      <c r="N575" s="70">
        <v>60316</v>
      </c>
      <c r="O575" s="70">
        <v>63308.564207999996</v>
      </c>
      <c r="P575" s="70"/>
      <c r="Q575" s="70"/>
      <c r="R575" s="70"/>
      <c r="S575" s="70"/>
      <c r="T575" s="70"/>
      <c r="U575" s="70"/>
      <c r="V575" s="70"/>
      <c r="W575" s="70"/>
      <c r="X575" s="70">
        <v>60316</v>
      </c>
      <c r="Y575" s="70">
        <v>63308.564207999996</v>
      </c>
    </row>
    <row r="576" spans="1:25" x14ac:dyDescent="0.25">
      <c r="A576" s="72">
        <v>7501</v>
      </c>
      <c r="B576" s="70"/>
      <c r="C576" s="70"/>
      <c r="D576" s="70"/>
      <c r="E576" s="70"/>
      <c r="F576" s="70"/>
      <c r="G576" s="70"/>
      <c r="H576" s="70"/>
      <c r="I576" s="70"/>
      <c r="J576" s="70"/>
      <c r="K576" s="70"/>
      <c r="L576" s="70">
        <v>41779</v>
      </c>
      <c r="M576" s="70">
        <v>53140.517088999994</v>
      </c>
      <c r="N576" s="70"/>
      <c r="O576" s="70"/>
      <c r="P576" s="70"/>
      <c r="Q576" s="70"/>
      <c r="R576" s="70"/>
      <c r="S576" s="70"/>
      <c r="T576" s="70"/>
      <c r="U576" s="70"/>
      <c r="V576" s="70"/>
      <c r="W576" s="70"/>
      <c r="X576" s="70">
        <v>41779</v>
      </c>
      <c r="Y576" s="70">
        <v>53140.517088999994</v>
      </c>
    </row>
    <row r="577" spans="1:25" x14ac:dyDescent="0.25">
      <c r="A577" s="72">
        <v>7514</v>
      </c>
      <c r="B577" s="70"/>
      <c r="C577" s="70"/>
      <c r="D577" s="70"/>
      <c r="E577" s="70"/>
      <c r="F577" s="70"/>
      <c r="G577" s="70"/>
      <c r="H577" s="70"/>
      <c r="I577" s="70"/>
      <c r="J577" s="70">
        <v>49729</v>
      </c>
      <c r="K577" s="70">
        <v>43192.355591</v>
      </c>
      <c r="L577" s="70"/>
      <c r="M577" s="70"/>
      <c r="N577" s="70"/>
      <c r="O577" s="70"/>
      <c r="P577" s="70"/>
      <c r="Q577" s="70"/>
      <c r="R577" s="70"/>
      <c r="S577" s="70"/>
      <c r="T577" s="70"/>
      <c r="U577" s="70"/>
      <c r="V577" s="70"/>
      <c r="W577" s="70"/>
      <c r="X577" s="70">
        <v>49729</v>
      </c>
      <c r="Y577" s="70">
        <v>43192.355591</v>
      </c>
    </row>
    <row r="578" spans="1:25" x14ac:dyDescent="0.25">
      <c r="A578" s="72">
        <v>7521</v>
      </c>
      <c r="B578" s="70">
        <v>11743</v>
      </c>
      <c r="C578" s="70">
        <v>7258.2888739999999</v>
      </c>
      <c r="D578" s="70"/>
      <c r="E578" s="70"/>
      <c r="F578" s="70"/>
      <c r="G578" s="70"/>
      <c r="H578" s="70"/>
      <c r="I578" s="70"/>
      <c r="J578" s="70"/>
      <c r="K578" s="70"/>
      <c r="L578" s="70"/>
      <c r="M578" s="70"/>
      <c r="N578" s="70"/>
      <c r="O578" s="70"/>
      <c r="P578" s="70"/>
      <c r="Q578" s="70"/>
      <c r="R578" s="70"/>
      <c r="S578" s="70"/>
      <c r="T578" s="70"/>
      <c r="U578" s="70"/>
      <c r="V578" s="70"/>
      <c r="W578" s="70"/>
      <c r="X578" s="70">
        <v>11743</v>
      </c>
      <c r="Y578" s="70">
        <v>7258.2888739999999</v>
      </c>
    </row>
    <row r="579" spans="1:25" x14ac:dyDescent="0.25">
      <c r="A579" s="72">
        <v>7525</v>
      </c>
      <c r="B579" s="70"/>
      <c r="C579" s="70"/>
      <c r="D579" s="70"/>
      <c r="E579" s="70"/>
      <c r="F579" s="70"/>
      <c r="G579" s="70"/>
      <c r="H579" s="70"/>
      <c r="I579" s="70"/>
      <c r="J579" s="70"/>
      <c r="K579" s="70"/>
      <c r="L579" s="70">
        <v>55066</v>
      </c>
      <c r="M579" s="70">
        <v>53131.356688999993</v>
      </c>
      <c r="N579" s="70"/>
      <c r="O579" s="70"/>
      <c r="P579" s="70"/>
      <c r="Q579" s="70"/>
      <c r="R579" s="70"/>
      <c r="S579" s="70"/>
      <c r="T579" s="70"/>
      <c r="U579" s="70"/>
      <c r="V579" s="70"/>
      <c r="W579" s="70"/>
      <c r="X579" s="70">
        <v>55066</v>
      </c>
      <c r="Y579" s="70">
        <v>53131.356688999993</v>
      </c>
    </row>
    <row r="580" spans="1:25" x14ac:dyDescent="0.25">
      <c r="A580" s="72">
        <v>7565</v>
      </c>
      <c r="B580" s="70"/>
      <c r="C580" s="70"/>
      <c r="D580" s="70">
        <v>13900</v>
      </c>
      <c r="E580" s="70">
        <v>16406.848846000001</v>
      </c>
      <c r="F580" s="70"/>
      <c r="G580" s="70"/>
      <c r="H580" s="70"/>
      <c r="I580" s="70"/>
      <c r="J580" s="70"/>
      <c r="K580" s="70"/>
      <c r="L580" s="70"/>
      <c r="M580" s="70"/>
      <c r="N580" s="70"/>
      <c r="O580" s="70"/>
      <c r="P580" s="70"/>
      <c r="Q580" s="70"/>
      <c r="R580" s="70"/>
      <c r="S580" s="70"/>
      <c r="T580" s="70"/>
      <c r="U580" s="70"/>
      <c r="V580" s="70"/>
      <c r="W580" s="70"/>
      <c r="X580" s="70">
        <v>13900</v>
      </c>
      <c r="Y580" s="70">
        <v>16406.848846000001</v>
      </c>
    </row>
    <row r="581" spans="1:25" x14ac:dyDescent="0.25">
      <c r="A581" s="72">
        <v>7569</v>
      </c>
      <c r="B581" s="70"/>
      <c r="C581" s="70"/>
      <c r="D581" s="70">
        <v>17100</v>
      </c>
      <c r="E581" s="70">
        <v>17024.237829999998</v>
      </c>
      <c r="F581" s="70"/>
      <c r="G581" s="70"/>
      <c r="H581" s="70"/>
      <c r="I581" s="70"/>
      <c r="J581" s="70"/>
      <c r="K581" s="70"/>
      <c r="L581" s="70"/>
      <c r="M581" s="70"/>
      <c r="N581" s="70"/>
      <c r="O581" s="70"/>
      <c r="P581" s="70"/>
      <c r="Q581" s="70"/>
      <c r="R581" s="70"/>
      <c r="S581" s="70"/>
      <c r="T581" s="70"/>
      <c r="U581" s="70"/>
      <c r="V581" s="70"/>
      <c r="W581" s="70"/>
      <c r="X581" s="70">
        <v>17100</v>
      </c>
      <c r="Y581" s="70">
        <v>17024.237829999998</v>
      </c>
    </row>
    <row r="582" spans="1:25" x14ac:dyDescent="0.25">
      <c r="A582" s="72">
        <v>7573</v>
      </c>
      <c r="B582" s="70"/>
      <c r="C582" s="70"/>
      <c r="D582" s="70">
        <v>15700</v>
      </c>
      <c r="E582" s="70">
        <v>14100.898965</v>
      </c>
      <c r="F582" s="70"/>
      <c r="G582" s="70"/>
      <c r="H582" s="70"/>
      <c r="I582" s="70"/>
      <c r="J582" s="70"/>
      <c r="K582" s="70"/>
      <c r="L582" s="70"/>
      <c r="M582" s="70"/>
      <c r="N582" s="70"/>
      <c r="O582" s="70"/>
      <c r="P582" s="70"/>
      <c r="Q582" s="70"/>
      <c r="R582" s="70"/>
      <c r="S582" s="70"/>
      <c r="T582" s="70"/>
      <c r="U582" s="70"/>
      <c r="V582" s="70"/>
      <c r="W582" s="70"/>
      <c r="X582" s="70">
        <v>15700</v>
      </c>
      <c r="Y582" s="70">
        <v>14100.898965</v>
      </c>
    </row>
    <row r="583" spans="1:25" x14ac:dyDescent="0.25">
      <c r="A583" s="72">
        <v>7585</v>
      </c>
      <c r="B583" s="70"/>
      <c r="C583" s="70"/>
      <c r="D583" s="70"/>
      <c r="E583" s="70"/>
      <c r="F583" s="70">
        <v>21875</v>
      </c>
      <c r="G583" s="70">
        <v>20878.370437999998</v>
      </c>
      <c r="H583" s="70"/>
      <c r="I583" s="70"/>
      <c r="J583" s="70"/>
      <c r="K583" s="70"/>
      <c r="L583" s="70"/>
      <c r="M583" s="70"/>
      <c r="N583" s="70"/>
      <c r="O583" s="70"/>
      <c r="P583" s="70"/>
      <c r="Q583" s="70"/>
      <c r="R583" s="70"/>
      <c r="S583" s="70"/>
      <c r="T583" s="70"/>
      <c r="U583" s="70"/>
      <c r="V583" s="70"/>
      <c r="W583" s="70"/>
      <c r="X583" s="70">
        <v>21875</v>
      </c>
      <c r="Y583" s="70">
        <v>20878.370437999998</v>
      </c>
    </row>
    <row r="584" spans="1:25" x14ac:dyDescent="0.25">
      <c r="A584" s="72">
        <v>7636</v>
      </c>
      <c r="B584" s="70"/>
      <c r="C584" s="70"/>
      <c r="D584" s="70"/>
      <c r="E584" s="70"/>
      <c r="F584" s="70">
        <v>32687</v>
      </c>
      <c r="G584" s="70">
        <v>26328.084778</v>
      </c>
      <c r="H584" s="70"/>
      <c r="I584" s="70"/>
      <c r="J584" s="70"/>
      <c r="K584" s="70"/>
      <c r="L584" s="70"/>
      <c r="M584" s="70"/>
      <c r="N584" s="70"/>
      <c r="O584" s="70"/>
      <c r="P584" s="70"/>
      <c r="Q584" s="70"/>
      <c r="R584" s="70"/>
      <c r="S584" s="70"/>
      <c r="T584" s="70"/>
      <c r="U584" s="70"/>
      <c r="V584" s="70"/>
      <c r="W584" s="70"/>
      <c r="X584" s="70">
        <v>32687</v>
      </c>
      <c r="Y584" s="70">
        <v>26328.084778</v>
      </c>
    </row>
    <row r="585" spans="1:25" x14ac:dyDescent="0.25">
      <c r="A585" s="72">
        <v>7648</v>
      </c>
      <c r="B585" s="70"/>
      <c r="C585" s="70"/>
      <c r="D585" s="70"/>
      <c r="E585" s="70"/>
      <c r="F585" s="70"/>
      <c r="G585" s="70"/>
      <c r="H585" s="70">
        <v>28100</v>
      </c>
      <c r="I585" s="70">
        <v>36820.974426000001</v>
      </c>
      <c r="J585" s="70"/>
      <c r="K585" s="70"/>
      <c r="L585" s="70"/>
      <c r="M585" s="70"/>
      <c r="N585" s="70"/>
      <c r="O585" s="70"/>
      <c r="P585" s="70"/>
      <c r="Q585" s="70"/>
      <c r="R585" s="70"/>
      <c r="S585" s="70"/>
      <c r="T585" s="70"/>
      <c r="U585" s="70"/>
      <c r="V585" s="70"/>
      <c r="W585" s="70"/>
      <c r="X585" s="70">
        <v>28100</v>
      </c>
      <c r="Y585" s="70">
        <v>36820.974426000001</v>
      </c>
    </row>
    <row r="586" spans="1:25" x14ac:dyDescent="0.25">
      <c r="A586" s="72">
        <v>7653</v>
      </c>
      <c r="B586" s="70"/>
      <c r="C586" s="70"/>
      <c r="D586" s="70"/>
      <c r="E586" s="70"/>
      <c r="F586" s="70"/>
      <c r="G586" s="70"/>
      <c r="H586" s="70"/>
      <c r="I586" s="70"/>
      <c r="J586" s="70">
        <v>29400</v>
      </c>
      <c r="K586" s="70">
        <v>42625.785155999998</v>
      </c>
      <c r="L586" s="70"/>
      <c r="M586" s="70"/>
      <c r="N586" s="70"/>
      <c r="O586" s="70"/>
      <c r="P586" s="70"/>
      <c r="Q586" s="70"/>
      <c r="R586" s="70"/>
      <c r="S586" s="70"/>
      <c r="T586" s="70"/>
      <c r="U586" s="70"/>
      <c r="V586" s="70"/>
      <c r="W586" s="70"/>
      <c r="X586" s="70">
        <v>29400</v>
      </c>
      <c r="Y586" s="70">
        <v>42625.785155999998</v>
      </c>
    </row>
    <row r="587" spans="1:25" x14ac:dyDescent="0.25">
      <c r="A587" s="72">
        <v>7664</v>
      </c>
      <c r="B587" s="70"/>
      <c r="C587" s="70"/>
      <c r="D587" s="70"/>
      <c r="E587" s="70"/>
      <c r="F587" s="70"/>
      <c r="G587" s="70"/>
      <c r="H587" s="70">
        <v>37337</v>
      </c>
      <c r="I587" s="70">
        <v>37509.911375999996</v>
      </c>
      <c r="J587" s="70"/>
      <c r="K587" s="70"/>
      <c r="L587" s="70"/>
      <c r="M587" s="70"/>
      <c r="N587" s="70"/>
      <c r="O587" s="70"/>
      <c r="P587" s="70"/>
      <c r="Q587" s="70"/>
      <c r="R587" s="70"/>
      <c r="S587" s="70"/>
      <c r="T587" s="70"/>
      <c r="U587" s="70"/>
      <c r="V587" s="70"/>
      <c r="W587" s="70"/>
      <c r="X587" s="70">
        <v>37337</v>
      </c>
      <c r="Y587" s="70">
        <v>37509.911375999996</v>
      </c>
    </row>
    <row r="588" spans="1:25" x14ac:dyDescent="0.25">
      <c r="A588" s="72">
        <v>7665</v>
      </c>
      <c r="B588" s="70"/>
      <c r="C588" s="70"/>
      <c r="D588" s="70"/>
      <c r="E588" s="70"/>
      <c r="F588" s="70"/>
      <c r="G588" s="70"/>
      <c r="H588" s="70">
        <v>32510</v>
      </c>
      <c r="I588" s="70">
        <v>31383.527466</v>
      </c>
      <c r="J588" s="70"/>
      <c r="K588" s="70"/>
      <c r="L588" s="70"/>
      <c r="M588" s="70"/>
      <c r="N588" s="70"/>
      <c r="O588" s="70"/>
      <c r="P588" s="70"/>
      <c r="Q588" s="70"/>
      <c r="R588" s="70"/>
      <c r="S588" s="70"/>
      <c r="T588" s="70"/>
      <c r="U588" s="70"/>
      <c r="V588" s="70"/>
      <c r="W588" s="70"/>
      <c r="X588" s="70">
        <v>32510</v>
      </c>
      <c r="Y588" s="70">
        <v>31383.527466</v>
      </c>
    </row>
    <row r="589" spans="1:25" x14ac:dyDescent="0.25">
      <c r="A589" s="72">
        <v>7666</v>
      </c>
      <c r="B589" s="70"/>
      <c r="C589" s="70"/>
      <c r="D589" s="70"/>
      <c r="E589" s="70"/>
      <c r="F589" s="70"/>
      <c r="G589" s="70"/>
      <c r="H589" s="70"/>
      <c r="I589" s="70"/>
      <c r="J589" s="70">
        <v>46982</v>
      </c>
      <c r="K589" s="70">
        <v>45716.105224999999</v>
      </c>
      <c r="L589" s="70"/>
      <c r="M589" s="70"/>
      <c r="N589" s="70"/>
      <c r="O589" s="70"/>
      <c r="P589" s="70"/>
      <c r="Q589" s="70"/>
      <c r="R589" s="70"/>
      <c r="S589" s="70"/>
      <c r="T589" s="70"/>
      <c r="U589" s="70"/>
      <c r="V589" s="70"/>
      <c r="W589" s="70"/>
      <c r="X589" s="70">
        <v>46982</v>
      </c>
      <c r="Y589" s="70">
        <v>45716.105224999999</v>
      </c>
    </row>
    <row r="590" spans="1:25" x14ac:dyDescent="0.25">
      <c r="A590" s="72">
        <v>7706</v>
      </c>
      <c r="B590" s="70">
        <v>17400</v>
      </c>
      <c r="C590" s="70">
        <v>8286.1888820000004</v>
      </c>
      <c r="D590" s="70"/>
      <c r="E590" s="70"/>
      <c r="F590" s="70"/>
      <c r="G590" s="70"/>
      <c r="H590" s="70"/>
      <c r="I590" s="70"/>
      <c r="J590" s="70"/>
      <c r="K590" s="70"/>
      <c r="L590" s="70"/>
      <c r="M590" s="70"/>
      <c r="N590" s="70"/>
      <c r="O590" s="70"/>
      <c r="P590" s="70"/>
      <c r="Q590" s="70"/>
      <c r="R590" s="70"/>
      <c r="S590" s="70"/>
      <c r="T590" s="70"/>
      <c r="U590" s="70"/>
      <c r="V590" s="70"/>
      <c r="W590" s="70"/>
      <c r="X590" s="70">
        <v>17400</v>
      </c>
      <c r="Y590" s="70">
        <v>8286.1888820000004</v>
      </c>
    </row>
    <row r="591" spans="1:25" x14ac:dyDescent="0.25">
      <c r="A591" s="72">
        <v>7707</v>
      </c>
      <c r="B591" s="70"/>
      <c r="C591" s="70"/>
      <c r="D591" s="70">
        <v>16600</v>
      </c>
      <c r="E591" s="70">
        <v>10730.915763000001</v>
      </c>
      <c r="F591" s="70"/>
      <c r="G591" s="70"/>
      <c r="H591" s="70"/>
      <c r="I591" s="70"/>
      <c r="J591" s="70"/>
      <c r="K591" s="70"/>
      <c r="L591" s="70"/>
      <c r="M591" s="70"/>
      <c r="N591" s="70"/>
      <c r="O591" s="70"/>
      <c r="P591" s="70"/>
      <c r="Q591" s="70"/>
      <c r="R591" s="70"/>
      <c r="S591" s="70"/>
      <c r="T591" s="70"/>
      <c r="U591" s="70"/>
      <c r="V591" s="70"/>
      <c r="W591" s="70"/>
      <c r="X591" s="70">
        <v>16600</v>
      </c>
      <c r="Y591" s="70">
        <v>10730.915763000001</v>
      </c>
    </row>
    <row r="592" spans="1:25" x14ac:dyDescent="0.25">
      <c r="A592" s="72">
        <v>7710</v>
      </c>
      <c r="B592" s="70"/>
      <c r="C592" s="70"/>
      <c r="D592" s="70">
        <v>14200</v>
      </c>
      <c r="E592" s="70">
        <v>14725.285</v>
      </c>
      <c r="F592" s="70"/>
      <c r="G592" s="70"/>
      <c r="H592" s="70"/>
      <c r="I592" s="70"/>
      <c r="J592" s="70"/>
      <c r="K592" s="70"/>
      <c r="L592" s="70"/>
      <c r="M592" s="70"/>
      <c r="N592" s="70"/>
      <c r="O592" s="70"/>
      <c r="P592" s="70"/>
      <c r="Q592" s="70"/>
      <c r="R592" s="70"/>
      <c r="S592" s="70"/>
      <c r="T592" s="70"/>
      <c r="U592" s="70"/>
      <c r="V592" s="70"/>
      <c r="W592" s="70"/>
      <c r="X592" s="70">
        <v>14200</v>
      </c>
      <c r="Y592" s="70">
        <v>14725.285</v>
      </c>
    </row>
    <row r="593" spans="1:25" x14ac:dyDescent="0.25">
      <c r="A593" s="72">
        <v>7724</v>
      </c>
      <c r="B593" s="70"/>
      <c r="C593" s="70"/>
      <c r="D593" s="70"/>
      <c r="E593" s="70"/>
      <c r="F593" s="70"/>
      <c r="G593" s="70"/>
      <c r="H593" s="70"/>
      <c r="I593" s="70"/>
      <c r="J593" s="70">
        <v>42960</v>
      </c>
      <c r="K593" s="70">
        <v>43799.091675999996</v>
      </c>
      <c r="L593" s="70"/>
      <c r="M593" s="70"/>
      <c r="N593" s="70"/>
      <c r="O593" s="70"/>
      <c r="P593" s="70"/>
      <c r="Q593" s="70"/>
      <c r="R593" s="70"/>
      <c r="S593" s="70"/>
      <c r="T593" s="70"/>
      <c r="U593" s="70"/>
      <c r="V593" s="70"/>
      <c r="W593" s="70"/>
      <c r="X593" s="70">
        <v>42960</v>
      </c>
      <c r="Y593" s="70">
        <v>43799.091675999996</v>
      </c>
    </row>
    <row r="594" spans="1:25" x14ac:dyDescent="0.25">
      <c r="A594" s="72">
        <v>7742</v>
      </c>
      <c r="B594" s="70">
        <v>1359</v>
      </c>
      <c r="C594" s="70">
        <v>2474.6885090000001</v>
      </c>
      <c r="D594" s="70"/>
      <c r="E594" s="70"/>
      <c r="F594" s="70"/>
      <c r="G594" s="70"/>
      <c r="H594" s="70"/>
      <c r="I594" s="70"/>
      <c r="J594" s="70"/>
      <c r="K594" s="70"/>
      <c r="L594" s="70"/>
      <c r="M594" s="70"/>
      <c r="N594" s="70"/>
      <c r="O594" s="70"/>
      <c r="P594" s="70"/>
      <c r="Q594" s="70"/>
      <c r="R594" s="70"/>
      <c r="S594" s="70"/>
      <c r="T594" s="70"/>
      <c r="U594" s="70"/>
      <c r="V594" s="70"/>
      <c r="W594" s="70"/>
      <c r="X594" s="70">
        <v>1359</v>
      </c>
      <c r="Y594" s="70">
        <v>2474.6885090000001</v>
      </c>
    </row>
    <row r="595" spans="1:25" x14ac:dyDescent="0.25">
      <c r="A595" s="72">
        <v>7744</v>
      </c>
      <c r="B595" s="70"/>
      <c r="C595" s="70"/>
      <c r="D595" s="70"/>
      <c r="E595" s="70"/>
      <c r="F595" s="70"/>
      <c r="G595" s="70"/>
      <c r="H595" s="70">
        <v>50785</v>
      </c>
      <c r="I595" s="70">
        <v>32116.531311999999</v>
      </c>
      <c r="J595" s="70"/>
      <c r="K595" s="70"/>
      <c r="L595" s="70"/>
      <c r="M595" s="70"/>
      <c r="N595" s="70"/>
      <c r="O595" s="70"/>
      <c r="P595" s="70"/>
      <c r="Q595" s="70"/>
      <c r="R595" s="70"/>
      <c r="S595" s="70"/>
      <c r="T595" s="70"/>
      <c r="U595" s="70"/>
      <c r="V595" s="70"/>
      <c r="W595" s="70"/>
      <c r="X595" s="70">
        <v>50785</v>
      </c>
      <c r="Y595" s="70">
        <v>32116.531311999999</v>
      </c>
    </row>
    <row r="596" spans="1:25" x14ac:dyDescent="0.25">
      <c r="A596" s="72">
        <v>7755</v>
      </c>
      <c r="B596" s="70">
        <v>9600</v>
      </c>
      <c r="C596" s="70">
        <v>5451.7077440000003</v>
      </c>
      <c r="D596" s="70"/>
      <c r="E596" s="70"/>
      <c r="F596" s="70"/>
      <c r="G596" s="70"/>
      <c r="H596" s="70"/>
      <c r="I596" s="70"/>
      <c r="J596" s="70"/>
      <c r="K596" s="70"/>
      <c r="L596" s="70"/>
      <c r="M596" s="70"/>
      <c r="N596" s="70"/>
      <c r="O596" s="70"/>
      <c r="P596" s="70"/>
      <c r="Q596" s="70"/>
      <c r="R596" s="70"/>
      <c r="S596" s="70"/>
      <c r="T596" s="70"/>
      <c r="U596" s="70"/>
      <c r="V596" s="70"/>
      <c r="W596" s="70"/>
      <c r="X596" s="70">
        <v>9600</v>
      </c>
      <c r="Y596" s="70">
        <v>5451.7077440000003</v>
      </c>
    </row>
    <row r="597" spans="1:25" x14ac:dyDescent="0.25">
      <c r="A597" s="72">
        <v>7762</v>
      </c>
      <c r="B597" s="70"/>
      <c r="C597" s="70"/>
      <c r="D597" s="70">
        <v>18100</v>
      </c>
      <c r="E597" s="70">
        <v>13554.949936000001</v>
      </c>
      <c r="F597" s="70"/>
      <c r="G597" s="70"/>
      <c r="H597" s="70"/>
      <c r="I597" s="70"/>
      <c r="J597" s="70"/>
      <c r="K597" s="70"/>
      <c r="L597" s="70"/>
      <c r="M597" s="70"/>
      <c r="N597" s="70"/>
      <c r="O597" s="70"/>
      <c r="P597" s="70"/>
      <c r="Q597" s="70"/>
      <c r="R597" s="70"/>
      <c r="S597" s="70"/>
      <c r="T597" s="70"/>
      <c r="U597" s="70"/>
      <c r="V597" s="70"/>
      <c r="W597" s="70"/>
      <c r="X597" s="70">
        <v>18100</v>
      </c>
      <c r="Y597" s="70">
        <v>13554.949936000001</v>
      </c>
    </row>
    <row r="598" spans="1:25" x14ac:dyDescent="0.25">
      <c r="A598" s="72">
        <v>7772</v>
      </c>
      <c r="B598" s="70"/>
      <c r="C598" s="70"/>
      <c r="D598" s="70"/>
      <c r="E598" s="70"/>
      <c r="F598" s="70"/>
      <c r="G598" s="70"/>
      <c r="H598" s="70"/>
      <c r="I598" s="70"/>
      <c r="J598" s="70"/>
      <c r="K598" s="70"/>
      <c r="L598" s="70"/>
      <c r="M598" s="70"/>
      <c r="N598" s="70">
        <v>51824</v>
      </c>
      <c r="O598" s="70">
        <v>61621.090087999997</v>
      </c>
      <c r="P598" s="70"/>
      <c r="Q598" s="70"/>
      <c r="R598" s="70"/>
      <c r="S598" s="70"/>
      <c r="T598" s="70"/>
      <c r="U598" s="70"/>
      <c r="V598" s="70"/>
      <c r="W598" s="70"/>
      <c r="X598" s="70">
        <v>51824</v>
      </c>
      <c r="Y598" s="70">
        <v>61621.090087999997</v>
      </c>
    </row>
    <row r="599" spans="1:25" x14ac:dyDescent="0.25">
      <c r="A599" s="72">
        <v>7800</v>
      </c>
      <c r="B599" s="70">
        <v>14200</v>
      </c>
      <c r="C599" s="70">
        <v>6479.1656660000008</v>
      </c>
      <c r="D599" s="70"/>
      <c r="E599" s="70"/>
      <c r="F599" s="70"/>
      <c r="G599" s="70"/>
      <c r="H599" s="70"/>
      <c r="I599" s="70"/>
      <c r="J599" s="70"/>
      <c r="K599" s="70"/>
      <c r="L599" s="70"/>
      <c r="M599" s="70"/>
      <c r="N599" s="70"/>
      <c r="O599" s="70"/>
      <c r="P599" s="70"/>
      <c r="Q599" s="70"/>
      <c r="R599" s="70"/>
      <c r="S599" s="70"/>
      <c r="T599" s="70"/>
      <c r="U599" s="70"/>
      <c r="V599" s="70"/>
      <c r="W599" s="70"/>
      <c r="X599" s="70">
        <v>14200</v>
      </c>
      <c r="Y599" s="70">
        <v>6479.1656660000008</v>
      </c>
    </row>
    <row r="600" spans="1:25" x14ac:dyDescent="0.25">
      <c r="A600" s="72">
        <v>7828</v>
      </c>
      <c r="B600" s="70"/>
      <c r="C600" s="70"/>
      <c r="D600" s="70">
        <v>17342</v>
      </c>
      <c r="E600" s="70">
        <v>18530.253538999998</v>
      </c>
      <c r="F600" s="70"/>
      <c r="G600" s="70"/>
      <c r="H600" s="70"/>
      <c r="I600" s="70"/>
      <c r="J600" s="70"/>
      <c r="K600" s="70"/>
      <c r="L600" s="70"/>
      <c r="M600" s="70"/>
      <c r="N600" s="70"/>
      <c r="O600" s="70"/>
      <c r="P600" s="70"/>
      <c r="Q600" s="70"/>
      <c r="R600" s="70"/>
      <c r="S600" s="70"/>
      <c r="T600" s="70"/>
      <c r="U600" s="70"/>
      <c r="V600" s="70"/>
      <c r="W600" s="70"/>
      <c r="X600" s="70">
        <v>17342</v>
      </c>
      <c r="Y600" s="70">
        <v>18530.253538999998</v>
      </c>
    </row>
    <row r="601" spans="1:25" x14ac:dyDescent="0.25">
      <c r="A601" s="72">
        <v>7838</v>
      </c>
      <c r="B601" s="70">
        <v>4938</v>
      </c>
      <c r="C601" s="70">
        <v>2163.9392339999999</v>
      </c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>
        <v>4938</v>
      </c>
      <c r="Y601" s="70">
        <v>2163.9392339999999</v>
      </c>
    </row>
    <row r="602" spans="1:25" x14ac:dyDescent="0.25">
      <c r="A602" s="72">
        <v>7867</v>
      </c>
      <c r="B602" s="70">
        <v>955</v>
      </c>
      <c r="C602" s="70">
        <v>3184.0516290000005</v>
      </c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>
        <v>955</v>
      </c>
      <c r="Y602" s="70">
        <v>3184.0516290000005</v>
      </c>
    </row>
    <row r="603" spans="1:25" x14ac:dyDescent="0.25">
      <c r="A603" s="72">
        <v>7872</v>
      </c>
      <c r="B603" s="70"/>
      <c r="C603" s="70"/>
      <c r="D603" s="70"/>
      <c r="E603" s="70"/>
      <c r="F603" s="70"/>
      <c r="G603" s="70"/>
      <c r="H603" s="70"/>
      <c r="I603" s="70"/>
      <c r="J603" s="70"/>
      <c r="K603" s="70"/>
      <c r="L603" s="70">
        <v>50628</v>
      </c>
      <c r="M603" s="70">
        <v>53251.890138000002</v>
      </c>
      <c r="N603" s="70"/>
      <c r="O603" s="70"/>
      <c r="P603" s="70"/>
      <c r="Q603" s="70"/>
      <c r="R603" s="70"/>
      <c r="S603" s="70"/>
      <c r="T603" s="70"/>
      <c r="U603" s="70"/>
      <c r="V603" s="70"/>
      <c r="W603" s="70"/>
      <c r="X603" s="70">
        <v>50628</v>
      </c>
      <c r="Y603" s="70">
        <v>53251.890138000002</v>
      </c>
    </row>
    <row r="604" spans="1:25" x14ac:dyDescent="0.25">
      <c r="A604" s="72">
        <v>7873</v>
      </c>
      <c r="B604" s="70"/>
      <c r="C604" s="70"/>
      <c r="D604" s="70"/>
      <c r="E604" s="70"/>
      <c r="F604" s="70"/>
      <c r="G604" s="70"/>
      <c r="H604" s="70"/>
      <c r="I604" s="70"/>
      <c r="J604" s="70"/>
      <c r="K604" s="70"/>
      <c r="L604" s="70"/>
      <c r="M604" s="70"/>
      <c r="N604" s="70">
        <v>68789</v>
      </c>
      <c r="O604" s="70">
        <v>66143.333495999992</v>
      </c>
      <c r="P604" s="70"/>
      <c r="Q604" s="70"/>
      <c r="R604" s="70"/>
      <c r="S604" s="70"/>
      <c r="T604" s="70"/>
      <c r="U604" s="70"/>
      <c r="V604" s="70"/>
      <c r="W604" s="70"/>
      <c r="X604" s="70">
        <v>68789</v>
      </c>
      <c r="Y604" s="70">
        <v>66143.333495999992</v>
      </c>
    </row>
    <row r="605" spans="1:25" x14ac:dyDescent="0.25">
      <c r="A605" s="72">
        <v>7877</v>
      </c>
      <c r="B605" s="70"/>
      <c r="C605" s="70"/>
      <c r="D605" s="70"/>
      <c r="E605" s="70"/>
      <c r="F605" s="70"/>
      <c r="G605" s="70"/>
      <c r="H605" s="70">
        <v>22500</v>
      </c>
      <c r="I605" s="70">
        <v>31463.930297999999</v>
      </c>
      <c r="J605" s="70"/>
      <c r="K605" s="70"/>
      <c r="L605" s="70"/>
      <c r="M605" s="70"/>
      <c r="N605" s="70"/>
      <c r="O605" s="70"/>
      <c r="P605" s="70"/>
      <c r="Q605" s="70"/>
      <c r="R605" s="70"/>
      <c r="S605" s="70"/>
      <c r="T605" s="70"/>
      <c r="U605" s="70"/>
      <c r="V605" s="70"/>
      <c r="W605" s="70"/>
      <c r="X605" s="70">
        <v>22500</v>
      </c>
      <c r="Y605" s="70">
        <v>31463.930297999999</v>
      </c>
    </row>
    <row r="606" spans="1:25" x14ac:dyDescent="0.25">
      <c r="A606" s="72">
        <v>7893</v>
      </c>
      <c r="B606" s="70">
        <v>9100</v>
      </c>
      <c r="C606" s="70">
        <v>8095.8404460000002</v>
      </c>
      <c r="D606" s="70"/>
      <c r="E606" s="70"/>
      <c r="F606" s="70"/>
      <c r="G606" s="70"/>
      <c r="H606" s="70"/>
      <c r="I606" s="70"/>
      <c r="J606" s="70"/>
      <c r="K606" s="70"/>
      <c r="L606" s="70"/>
      <c r="M606" s="70"/>
      <c r="N606" s="70"/>
      <c r="O606" s="70"/>
      <c r="P606" s="70"/>
      <c r="Q606" s="70"/>
      <c r="R606" s="70"/>
      <c r="S606" s="70"/>
      <c r="T606" s="70"/>
      <c r="U606" s="70"/>
      <c r="V606" s="70"/>
      <c r="W606" s="70"/>
      <c r="X606" s="70">
        <v>9100</v>
      </c>
      <c r="Y606" s="70">
        <v>8095.8404460000002</v>
      </c>
    </row>
    <row r="607" spans="1:25" x14ac:dyDescent="0.25">
      <c r="A607" s="72">
        <v>7919</v>
      </c>
      <c r="B607" s="70"/>
      <c r="C607" s="70"/>
      <c r="D607" s="70"/>
      <c r="E607" s="70"/>
      <c r="F607" s="70">
        <v>19200</v>
      </c>
      <c r="G607" s="70">
        <v>27223.936952000004</v>
      </c>
      <c r="H607" s="70"/>
      <c r="I607" s="70"/>
      <c r="J607" s="70"/>
      <c r="K607" s="70"/>
      <c r="L607" s="70"/>
      <c r="M607" s="70"/>
      <c r="N607" s="70"/>
      <c r="O607" s="70"/>
      <c r="P607" s="70"/>
      <c r="Q607" s="70"/>
      <c r="R607" s="70"/>
      <c r="S607" s="70"/>
      <c r="T607" s="70"/>
      <c r="U607" s="70"/>
      <c r="V607" s="70"/>
      <c r="W607" s="70"/>
      <c r="X607" s="70">
        <v>19200</v>
      </c>
      <c r="Y607" s="70">
        <v>27223.936952000004</v>
      </c>
    </row>
    <row r="608" spans="1:25" x14ac:dyDescent="0.25">
      <c r="A608" s="72">
        <v>7940</v>
      </c>
      <c r="B608" s="70">
        <v>5200</v>
      </c>
      <c r="C608" s="70">
        <v>4067.8106319999997</v>
      </c>
      <c r="D608" s="70"/>
      <c r="E608" s="70"/>
      <c r="F608" s="70"/>
      <c r="G608" s="70"/>
      <c r="H608" s="70"/>
      <c r="I608" s="70"/>
      <c r="J608" s="70"/>
      <c r="K608" s="70"/>
      <c r="L608" s="70"/>
      <c r="M608" s="70"/>
      <c r="N608" s="70"/>
      <c r="O608" s="70"/>
      <c r="P608" s="70"/>
      <c r="Q608" s="70"/>
      <c r="R608" s="70"/>
      <c r="S608" s="70"/>
      <c r="T608" s="70"/>
      <c r="U608" s="70"/>
      <c r="V608" s="70"/>
      <c r="W608" s="70"/>
      <c r="X608" s="70">
        <v>5200</v>
      </c>
      <c r="Y608" s="70">
        <v>4067.8106319999997</v>
      </c>
    </row>
    <row r="609" spans="1:25" x14ac:dyDescent="0.25">
      <c r="A609" s="72">
        <v>7949</v>
      </c>
      <c r="B609" s="70"/>
      <c r="C609" s="70"/>
      <c r="D609" s="70"/>
      <c r="E609" s="70"/>
      <c r="F609" s="70"/>
      <c r="G609" s="70"/>
      <c r="H609" s="70">
        <v>20600</v>
      </c>
      <c r="I609" s="70">
        <v>32910.223999000002</v>
      </c>
      <c r="J609" s="70"/>
      <c r="K609" s="70"/>
      <c r="L609" s="70"/>
      <c r="M609" s="70"/>
      <c r="N609" s="70"/>
      <c r="O609" s="70"/>
      <c r="P609" s="70"/>
      <c r="Q609" s="70"/>
      <c r="R609" s="70"/>
      <c r="S609" s="70"/>
      <c r="T609" s="70"/>
      <c r="U609" s="70"/>
      <c r="V609" s="70"/>
      <c r="W609" s="70"/>
      <c r="X609" s="70">
        <v>20600</v>
      </c>
      <c r="Y609" s="70">
        <v>32910.223999000002</v>
      </c>
    </row>
    <row r="610" spans="1:25" x14ac:dyDescent="0.25">
      <c r="A610" s="72">
        <v>7980</v>
      </c>
      <c r="B610" s="70">
        <v>4869</v>
      </c>
      <c r="C610" s="70">
        <v>4883.1694889999999</v>
      </c>
      <c r="D610" s="70"/>
      <c r="E610" s="70"/>
      <c r="F610" s="70"/>
      <c r="G610" s="70"/>
      <c r="H610" s="70"/>
      <c r="I610" s="70"/>
      <c r="J610" s="70"/>
      <c r="K610" s="70"/>
      <c r="L610" s="70"/>
      <c r="M610" s="70"/>
      <c r="N610" s="70"/>
      <c r="O610" s="70"/>
      <c r="P610" s="70"/>
      <c r="Q610" s="70"/>
      <c r="R610" s="70"/>
      <c r="S610" s="70"/>
      <c r="T610" s="70"/>
      <c r="U610" s="70"/>
      <c r="V610" s="70"/>
      <c r="W610" s="70"/>
      <c r="X610" s="70">
        <v>4869</v>
      </c>
      <c r="Y610" s="70">
        <v>4883.1694889999999</v>
      </c>
    </row>
    <row r="611" spans="1:25" x14ac:dyDescent="0.25">
      <c r="A611" s="72">
        <v>7998</v>
      </c>
      <c r="B611" s="70">
        <v>7679</v>
      </c>
      <c r="C611" s="70">
        <v>7681.9285049999999</v>
      </c>
      <c r="D611" s="70"/>
      <c r="E611" s="70"/>
      <c r="F611" s="70"/>
      <c r="G611" s="70"/>
      <c r="H611" s="70"/>
      <c r="I611" s="70"/>
      <c r="J611" s="70"/>
      <c r="K611" s="70"/>
      <c r="L611" s="70"/>
      <c r="M611" s="70"/>
      <c r="N611" s="70"/>
      <c r="O611" s="70"/>
      <c r="P611" s="70"/>
      <c r="Q611" s="70"/>
      <c r="R611" s="70"/>
      <c r="S611" s="70"/>
      <c r="T611" s="70"/>
      <c r="U611" s="70"/>
      <c r="V611" s="70"/>
      <c r="W611" s="70"/>
      <c r="X611" s="70">
        <v>7679</v>
      </c>
      <c r="Y611" s="70">
        <v>7681.9285049999999</v>
      </c>
    </row>
    <row r="612" spans="1:25" x14ac:dyDescent="0.25">
      <c r="A612" s="72">
        <v>8000</v>
      </c>
      <c r="B612" s="70"/>
      <c r="C612" s="70"/>
      <c r="D612" s="70">
        <v>11884</v>
      </c>
      <c r="E612" s="70">
        <v>19044.901094000001</v>
      </c>
      <c r="F612" s="70"/>
      <c r="G612" s="70"/>
      <c r="H612" s="70"/>
      <c r="I612" s="70"/>
      <c r="J612" s="70"/>
      <c r="K612" s="70"/>
      <c r="L612" s="70"/>
      <c r="M612" s="70"/>
      <c r="N612" s="70"/>
      <c r="O612" s="70"/>
      <c r="P612" s="70"/>
      <c r="Q612" s="70"/>
      <c r="R612" s="70"/>
      <c r="S612" s="70"/>
      <c r="T612" s="70"/>
      <c r="U612" s="70"/>
      <c r="V612" s="70"/>
      <c r="W612" s="70"/>
      <c r="X612" s="70">
        <v>11884</v>
      </c>
      <c r="Y612" s="70">
        <v>19044.901094000001</v>
      </c>
    </row>
    <row r="613" spans="1:25" x14ac:dyDescent="0.25">
      <c r="A613" s="72">
        <v>8011</v>
      </c>
      <c r="B613" s="70"/>
      <c r="C613" s="70"/>
      <c r="D613" s="70"/>
      <c r="E613" s="70"/>
      <c r="F613" s="70">
        <v>27797</v>
      </c>
      <c r="G613" s="70">
        <v>23671.435181000001</v>
      </c>
      <c r="H613" s="70"/>
      <c r="I613" s="70"/>
      <c r="J613" s="70"/>
      <c r="K613" s="70"/>
      <c r="L613" s="70"/>
      <c r="M613" s="70"/>
      <c r="N613" s="70"/>
      <c r="O613" s="70"/>
      <c r="P613" s="70"/>
      <c r="Q613" s="70"/>
      <c r="R613" s="70"/>
      <c r="S613" s="70"/>
      <c r="T613" s="70"/>
      <c r="U613" s="70"/>
      <c r="V613" s="70"/>
      <c r="W613" s="70"/>
      <c r="X613" s="70">
        <v>27797</v>
      </c>
      <c r="Y613" s="70">
        <v>23671.435181000001</v>
      </c>
    </row>
    <row r="614" spans="1:25" x14ac:dyDescent="0.25">
      <c r="A614" s="72">
        <v>8024</v>
      </c>
      <c r="B614" s="70"/>
      <c r="C614" s="70"/>
      <c r="D614" s="70">
        <v>8707</v>
      </c>
      <c r="E614" s="70">
        <v>10046.547128</v>
      </c>
      <c r="F614" s="70"/>
      <c r="G614" s="70"/>
      <c r="H614" s="70"/>
      <c r="I614" s="70"/>
      <c r="J614" s="70"/>
      <c r="K614" s="70"/>
      <c r="L614" s="70"/>
      <c r="M614" s="70"/>
      <c r="N614" s="70"/>
      <c r="O614" s="70"/>
      <c r="P614" s="70"/>
      <c r="Q614" s="70"/>
      <c r="R614" s="70"/>
      <c r="S614" s="70"/>
      <c r="T614" s="70"/>
      <c r="U614" s="70"/>
      <c r="V614" s="70"/>
      <c r="W614" s="70"/>
      <c r="X614" s="70">
        <v>8707</v>
      </c>
      <c r="Y614" s="70">
        <v>10046.547128</v>
      </c>
    </row>
    <row r="615" spans="1:25" x14ac:dyDescent="0.25">
      <c r="A615" s="72">
        <v>8034</v>
      </c>
      <c r="B615" s="70">
        <v>8700</v>
      </c>
      <c r="C615" s="70">
        <v>5893.4593850000001</v>
      </c>
      <c r="D615" s="70"/>
      <c r="E615" s="70"/>
      <c r="F615" s="70"/>
      <c r="G615" s="70"/>
      <c r="H615" s="70"/>
      <c r="I615" s="70"/>
      <c r="J615" s="70"/>
      <c r="K615" s="70"/>
      <c r="L615" s="70"/>
      <c r="M615" s="70"/>
      <c r="N615" s="70"/>
      <c r="O615" s="70"/>
      <c r="P615" s="70"/>
      <c r="Q615" s="70"/>
      <c r="R615" s="70"/>
      <c r="S615" s="70"/>
      <c r="T615" s="70"/>
      <c r="U615" s="70"/>
      <c r="V615" s="70"/>
      <c r="W615" s="70"/>
      <c r="X615" s="70">
        <v>8700</v>
      </c>
      <c r="Y615" s="70">
        <v>5893.4593850000001</v>
      </c>
    </row>
    <row r="616" spans="1:25" x14ac:dyDescent="0.25">
      <c r="A616" s="72">
        <v>8042</v>
      </c>
      <c r="B616" s="70"/>
      <c r="C616" s="70"/>
      <c r="D616" s="70"/>
      <c r="E616" s="70"/>
      <c r="F616" s="70"/>
      <c r="G616" s="70"/>
      <c r="H616" s="70"/>
      <c r="I616" s="70"/>
      <c r="J616" s="70"/>
      <c r="K616" s="70"/>
      <c r="L616" s="70"/>
      <c r="M616" s="70"/>
      <c r="N616" s="70"/>
      <c r="O616" s="70"/>
      <c r="P616" s="70"/>
      <c r="Q616" s="70"/>
      <c r="R616" s="70">
        <v>76592</v>
      </c>
      <c r="S616" s="70">
        <v>84515.330077999999</v>
      </c>
      <c r="T616" s="70"/>
      <c r="U616" s="70"/>
      <c r="V616" s="70"/>
      <c r="W616" s="70"/>
      <c r="X616" s="70">
        <v>76592</v>
      </c>
      <c r="Y616" s="70">
        <v>84515.330077999999</v>
      </c>
    </row>
    <row r="617" spans="1:25" x14ac:dyDescent="0.25">
      <c r="A617" s="72">
        <v>8051</v>
      </c>
      <c r="B617" s="70"/>
      <c r="C617" s="70"/>
      <c r="D617" s="70">
        <v>21200</v>
      </c>
      <c r="E617" s="70">
        <v>18469.120450999999</v>
      </c>
      <c r="F617" s="70"/>
      <c r="G617" s="70"/>
      <c r="H617" s="70"/>
      <c r="I617" s="70"/>
      <c r="J617" s="70"/>
      <c r="K617" s="70"/>
      <c r="L617" s="70"/>
      <c r="M617" s="70"/>
      <c r="N617" s="70"/>
      <c r="O617" s="70"/>
      <c r="P617" s="70"/>
      <c r="Q617" s="70"/>
      <c r="R617" s="70"/>
      <c r="S617" s="70"/>
      <c r="T617" s="70"/>
      <c r="U617" s="70"/>
      <c r="V617" s="70"/>
      <c r="W617" s="70"/>
      <c r="X617" s="70">
        <v>21200</v>
      </c>
      <c r="Y617" s="70">
        <v>18469.120450999999</v>
      </c>
    </row>
    <row r="618" spans="1:25" x14ac:dyDescent="0.25">
      <c r="A618" s="72">
        <v>8054</v>
      </c>
      <c r="B618" s="70"/>
      <c r="C618" s="70"/>
      <c r="D618" s="70"/>
      <c r="E618" s="70"/>
      <c r="F618" s="70"/>
      <c r="G618" s="70"/>
      <c r="H618" s="70"/>
      <c r="I618" s="70"/>
      <c r="J618" s="70"/>
      <c r="K618" s="70"/>
      <c r="L618" s="70"/>
      <c r="M618" s="70"/>
      <c r="N618" s="70"/>
      <c r="O618" s="70"/>
      <c r="P618" s="70"/>
      <c r="Q618" s="70"/>
      <c r="R618" s="70">
        <v>76370</v>
      </c>
      <c r="S618" s="70">
        <v>82144.660644999996</v>
      </c>
      <c r="T618" s="70"/>
      <c r="U618" s="70"/>
      <c r="V618" s="70"/>
      <c r="W618" s="70"/>
      <c r="X618" s="70">
        <v>76370</v>
      </c>
      <c r="Y618" s="70">
        <v>82144.660644999996</v>
      </c>
    </row>
    <row r="619" spans="1:25" x14ac:dyDescent="0.25">
      <c r="A619" s="72">
        <v>8056</v>
      </c>
      <c r="B619" s="70"/>
      <c r="C619" s="70"/>
      <c r="D619" s="70"/>
      <c r="E619" s="70"/>
      <c r="F619" s="70"/>
      <c r="G619" s="70"/>
      <c r="H619" s="70"/>
      <c r="I619" s="70"/>
      <c r="J619" s="70"/>
      <c r="K619" s="70"/>
      <c r="L619" s="70"/>
      <c r="M619" s="70"/>
      <c r="N619" s="70"/>
      <c r="O619" s="70"/>
      <c r="P619" s="70"/>
      <c r="Q619" s="70"/>
      <c r="R619" s="70">
        <v>84102</v>
      </c>
      <c r="S619" s="70">
        <v>87905.460449999999</v>
      </c>
      <c r="T619" s="70"/>
      <c r="U619" s="70"/>
      <c r="V619" s="70"/>
      <c r="W619" s="70"/>
      <c r="X619" s="70">
        <v>84102</v>
      </c>
      <c r="Y619" s="70">
        <v>87905.460449999999</v>
      </c>
    </row>
    <row r="620" spans="1:25" x14ac:dyDescent="0.25">
      <c r="A620" s="72">
        <v>8057</v>
      </c>
      <c r="B620" s="70"/>
      <c r="C620" s="70"/>
      <c r="D620" s="70"/>
      <c r="E620" s="70"/>
      <c r="F620" s="70"/>
      <c r="G620" s="70"/>
      <c r="H620" s="70"/>
      <c r="I620" s="70"/>
      <c r="J620" s="70"/>
      <c r="K620" s="70"/>
      <c r="L620" s="70"/>
      <c r="M620" s="70"/>
      <c r="N620" s="70"/>
      <c r="O620" s="70"/>
      <c r="P620" s="70">
        <v>73181</v>
      </c>
      <c r="Q620" s="70">
        <v>78937.121094000002</v>
      </c>
      <c r="R620" s="70"/>
      <c r="S620" s="70"/>
      <c r="T620" s="70"/>
      <c r="U620" s="70"/>
      <c r="V620" s="70"/>
      <c r="W620" s="70"/>
      <c r="X620" s="70">
        <v>73181</v>
      </c>
      <c r="Y620" s="70">
        <v>78937.121094000002</v>
      </c>
    </row>
    <row r="621" spans="1:25" x14ac:dyDescent="0.25">
      <c r="A621" s="72">
        <v>8058</v>
      </c>
      <c r="B621" s="70"/>
      <c r="C621" s="70"/>
      <c r="D621" s="70"/>
      <c r="E621" s="70"/>
      <c r="F621" s="70"/>
      <c r="G621" s="70"/>
      <c r="H621" s="70"/>
      <c r="I621" s="70"/>
      <c r="J621" s="70"/>
      <c r="K621" s="70"/>
      <c r="L621" s="70"/>
      <c r="M621" s="70"/>
      <c r="N621" s="70">
        <v>69572</v>
      </c>
      <c r="O621" s="70">
        <v>67753.282472000006</v>
      </c>
      <c r="P621" s="70"/>
      <c r="Q621" s="70"/>
      <c r="R621" s="70"/>
      <c r="S621" s="70"/>
      <c r="T621" s="70"/>
      <c r="U621" s="70"/>
      <c r="V621" s="70"/>
      <c r="W621" s="70"/>
      <c r="X621" s="70">
        <v>69572</v>
      </c>
      <c r="Y621" s="70">
        <v>67753.282472000006</v>
      </c>
    </row>
    <row r="622" spans="1:25" x14ac:dyDescent="0.25">
      <c r="A622" s="72">
        <v>8059</v>
      </c>
      <c r="B622" s="70"/>
      <c r="C622" s="70"/>
      <c r="D622" s="70"/>
      <c r="E622" s="70"/>
      <c r="F622" s="70"/>
      <c r="G622" s="70"/>
      <c r="H622" s="70"/>
      <c r="I622" s="70"/>
      <c r="J622" s="70"/>
      <c r="K622" s="70"/>
      <c r="L622" s="70">
        <v>63451</v>
      </c>
      <c r="M622" s="70">
        <v>58894.033933999992</v>
      </c>
      <c r="N622" s="70"/>
      <c r="O622" s="70"/>
      <c r="P622" s="70"/>
      <c r="Q622" s="70"/>
      <c r="R622" s="70"/>
      <c r="S622" s="70"/>
      <c r="T622" s="70"/>
      <c r="U622" s="70"/>
      <c r="V622" s="70"/>
      <c r="W622" s="70"/>
      <c r="X622" s="70">
        <v>63451</v>
      </c>
      <c r="Y622" s="70">
        <v>58894.033933999992</v>
      </c>
    </row>
    <row r="623" spans="1:25" x14ac:dyDescent="0.25">
      <c r="A623" s="72">
        <v>8082</v>
      </c>
      <c r="B623" s="70">
        <v>2421</v>
      </c>
      <c r="C623" s="70">
        <v>5520.9854429999996</v>
      </c>
      <c r="D623" s="70"/>
      <c r="E623" s="70"/>
      <c r="F623" s="70"/>
      <c r="G623" s="70"/>
      <c r="H623" s="70"/>
      <c r="I623" s="70"/>
      <c r="J623" s="70"/>
      <c r="K623" s="70"/>
      <c r="L623" s="70"/>
      <c r="M623" s="70"/>
      <c r="N623" s="70"/>
      <c r="O623" s="70"/>
      <c r="P623" s="70"/>
      <c r="Q623" s="70"/>
      <c r="R623" s="70"/>
      <c r="S623" s="70"/>
      <c r="T623" s="70"/>
      <c r="U623" s="70"/>
      <c r="V623" s="70"/>
      <c r="W623" s="70"/>
      <c r="X623" s="70">
        <v>2421</v>
      </c>
      <c r="Y623" s="70">
        <v>5520.9854429999996</v>
      </c>
    </row>
    <row r="624" spans="1:25" x14ac:dyDescent="0.25">
      <c r="A624" s="72">
        <v>8084</v>
      </c>
      <c r="B624" s="70">
        <v>2940</v>
      </c>
      <c r="C624" s="70">
        <v>5093.2568209999999</v>
      </c>
      <c r="D624" s="70"/>
      <c r="E624" s="70"/>
      <c r="F624" s="70"/>
      <c r="G624" s="70"/>
      <c r="H624" s="70"/>
      <c r="I624" s="70"/>
      <c r="J624" s="70"/>
      <c r="K624" s="70"/>
      <c r="L624" s="70"/>
      <c r="M624" s="70"/>
      <c r="N624" s="70"/>
      <c r="O624" s="70"/>
      <c r="P624" s="70"/>
      <c r="Q624" s="70"/>
      <c r="R624" s="70"/>
      <c r="S624" s="70"/>
      <c r="T624" s="70"/>
      <c r="U624" s="70"/>
      <c r="V624" s="70"/>
      <c r="W624" s="70"/>
      <c r="X624" s="70">
        <v>2940</v>
      </c>
      <c r="Y624" s="70">
        <v>5093.2568209999999</v>
      </c>
    </row>
    <row r="625" spans="1:25" x14ac:dyDescent="0.25">
      <c r="A625" s="72">
        <v>8090</v>
      </c>
      <c r="B625" s="70">
        <v>2493</v>
      </c>
      <c r="C625" s="70">
        <v>4379.6791869999997</v>
      </c>
      <c r="D625" s="70"/>
      <c r="E625" s="70"/>
      <c r="F625" s="70"/>
      <c r="G625" s="70"/>
      <c r="H625" s="70"/>
      <c r="I625" s="70"/>
      <c r="J625" s="70"/>
      <c r="K625" s="70"/>
      <c r="L625" s="70"/>
      <c r="M625" s="70"/>
      <c r="N625" s="70"/>
      <c r="O625" s="70"/>
      <c r="P625" s="70"/>
      <c r="Q625" s="70"/>
      <c r="R625" s="70"/>
      <c r="S625" s="70"/>
      <c r="T625" s="70"/>
      <c r="U625" s="70"/>
      <c r="V625" s="70"/>
      <c r="W625" s="70"/>
      <c r="X625" s="70">
        <v>2493</v>
      </c>
      <c r="Y625" s="70">
        <v>4379.6791869999997</v>
      </c>
    </row>
    <row r="626" spans="1:25" x14ac:dyDescent="0.25">
      <c r="A626" s="72">
        <v>8101</v>
      </c>
      <c r="B626" s="70">
        <v>5281</v>
      </c>
      <c r="C626" s="70">
        <v>7598.1260650000004</v>
      </c>
      <c r="D626" s="70"/>
      <c r="E626" s="70"/>
      <c r="F626" s="70"/>
      <c r="G626" s="70"/>
      <c r="H626" s="70"/>
      <c r="I626" s="70"/>
      <c r="J626" s="70"/>
      <c r="K626" s="70"/>
      <c r="L626" s="70"/>
      <c r="M626" s="70"/>
      <c r="N626" s="70"/>
      <c r="O626" s="70"/>
      <c r="P626" s="70"/>
      <c r="Q626" s="70"/>
      <c r="R626" s="70"/>
      <c r="S626" s="70"/>
      <c r="T626" s="70"/>
      <c r="U626" s="70"/>
      <c r="V626" s="70"/>
      <c r="W626" s="70"/>
      <c r="X626" s="70">
        <v>5281</v>
      </c>
      <c r="Y626" s="70">
        <v>7598.1260650000004</v>
      </c>
    </row>
    <row r="627" spans="1:25" x14ac:dyDescent="0.25">
      <c r="A627" s="72">
        <v>8103</v>
      </c>
      <c r="B627" s="70"/>
      <c r="C627" s="70"/>
      <c r="D627" s="70"/>
      <c r="E627" s="70"/>
      <c r="F627" s="70"/>
      <c r="G627" s="70"/>
      <c r="H627" s="70"/>
      <c r="I627" s="70"/>
      <c r="J627" s="70"/>
      <c r="K627" s="70"/>
      <c r="L627" s="70"/>
      <c r="M627" s="70"/>
      <c r="N627" s="70">
        <v>52138</v>
      </c>
      <c r="O627" s="70">
        <v>66244.214842999994</v>
      </c>
      <c r="P627" s="70"/>
      <c r="Q627" s="70"/>
      <c r="R627" s="70"/>
      <c r="S627" s="70"/>
      <c r="T627" s="70"/>
      <c r="U627" s="70"/>
      <c r="V627" s="70"/>
      <c r="W627" s="70"/>
      <c r="X627" s="70">
        <v>52138</v>
      </c>
      <c r="Y627" s="70">
        <v>66244.214842999994</v>
      </c>
    </row>
    <row r="628" spans="1:25" x14ac:dyDescent="0.25">
      <c r="A628" s="72">
        <v>8158</v>
      </c>
      <c r="B628" s="70"/>
      <c r="C628" s="70"/>
      <c r="D628" s="70">
        <v>21172</v>
      </c>
      <c r="E628" s="70">
        <v>18902.687613999999</v>
      </c>
      <c r="F628" s="70"/>
      <c r="G628" s="70"/>
      <c r="H628" s="70"/>
      <c r="I628" s="70"/>
      <c r="J628" s="70"/>
      <c r="K628" s="70"/>
      <c r="L628" s="70"/>
      <c r="M628" s="70"/>
      <c r="N628" s="70"/>
      <c r="O628" s="70"/>
      <c r="P628" s="70"/>
      <c r="Q628" s="70"/>
      <c r="R628" s="70"/>
      <c r="S628" s="70"/>
      <c r="T628" s="70"/>
      <c r="U628" s="70"/>
      <c r="V628" s="70"/>
      <c r="W628" s="70"/>
      <c r="X628" s="70">
        <v>21172</v>
      </c>
      <c r="Y628" s="70">
        <v>18902.687613999999</v>
      </c>
    </row>
    <row r="629" spans="1:25" x14ac:dyDescent="0.25">
      <c r="A629" s="72">
        <v>8185</v>
      </c>
      <c r="B629" s="70"/>
      <c r="C629" s="70"/>
      <c r="D629" s="70"/>
      <c r="E629" s="70"/>
      <c r="F629" s="70">
        <v>23716</v>
      </c>
      <c r="G629" s="70">
        <v>21419.794281000002</v>
      </c>
      <c r="H629" s="70"/>
      <c r="I629" s="70"/>
      <c r="J629" s="70"/>
      <c r="K629" s="70"/>
      <c r="L629" s="70"/>
      <c r="M629" s="70"/>
      <c r="N629" s="70"/>
      <c r="O629" s="70"/>
      <c r="P629" s="70"/>
      <c r="Q629" s="70"/>
      <c r="R629" s="70"/>
      <c r="S629" s="70"/>
      <c r="T629" s="70"/>
      <c r="U629" s="70"/>
      <c r="V629" s="70"/>
      <c r="W629" s="70"/>
      <c r="X629" s="70">
        <v>23716</v>
      </c>
      <c r="Y629" s="70">
        <v>21419.794281000002</v>
      </c>
    </row>
    <row r="630" spans="1:25" x14ac:dyDescent="0.25">
      <c r="A630" s="72">
        <v>8213</v>
      </c>
      <c r="B630" s="70"/>
      <c r="C630" s="70"/>
      <c r="D630" s="70">
        <v>37393</v>
      </c>
      <c r="E630" s="70">
        <v>17731.239151000002</v>
      </c>
      <c r="F630" s="70"/>
      <c r="G630" s="70"/>
      <c r="H630" s="70"/>
      <c r="I630" s="70"/>
      <c r="J630" s="70"/>
      <c r="K630" s="70"/>
      <c r="L630" s="70"/>
      <c r="M630" s="70"/>
      <c r="N630" s="70"/>
      <c r="O630" s="70"/>
      <c r="P630" s="70"/>
      <c r="Q630" s="70"/>
      <c r="R630" s="70"/>
      <c r="S630" s="70"/>
      <c r="T630" s="70"/>
      <c r="U630" s="70"/>
      <c r="V630" s="70"/>
      <c r="W630" s="70"/>
      <c r="X630" s="70">
        <v>37393</v>
      </c>
      <c r="Y630" s="70">
        <v>17731.239151000002</v>
      </c>
    </row>
    <row r="631" spans="1:25" x14ac:dyDescent="0.25">
      <c r="A631" s="72">
        <v>8235</v>
      </c>
      <c r="B631" s="70">
        <v>5797</v>
      </c>
      <c r="C631" s="70">
        <v>4262.9974650000004</v>
      </c>
      <c r="D631" s="70"/>
      <c r="E631" s="70"/>
      <c r="F631" s="70"/>
      <c r="G631" s="70"/>
      <c r="H631" s="70"/>
      <c r="I631" s="70"/>
      <c r="J631" s="70"/>
      <c r="K631" s="70"/>
      <c r="L631" s="70"/>
      <c r="M631" s="70"/>
      <c r="N631" s="70"/>
      <c r="O631" s="70"/>
      <c r="P631" s="70"/>
      <c r="Q631" s="70"/>
      <c r="R631" s="70"/>
      <c r="S631" s="70"/>
      <c r="T631" s="70"/>
      <c r="U631" s="70"/>
      <c r="V631" s="70"/>
      <c r="W631" s="70"/>
      <c r="X631" s="70">
        <v>5797</v>
      </c>
      <c r="Y631" s="70">
        <v>4262.9974650000004</v>
      </c>
    </row>
    <row r="632" spans="1:25" x14ac:dyDescent="0.25">
      <c r="A632" s="72">
        <v>8253</v>
      </c>
      <c r="B632" s="70">
        <v>3600</v>
      </c>
      <c r="C632" s="70">
        <v>771.43668200000002</v>
      </c>
      <c r="D632" s="70"/>
      <c r="E632" s="70"/>
      <c r="F632" s="70"/>
      <c r="G632" s="70"/>
      <c r="H632" s="70"/>
      <c r="I632" s="70"/>
      <c r="J632" s="70"/>
      <c r="K632" s="70"/>
      <c r="L632" s="70"/>
      <c r="M632" s="70"/>
      <c r="N632" s="70"/>
      <c r="O632" s="70"/>
      <c r="P632" s="70"/>
      <c r="Q632" s="70"/>
      <c r="R632" s="70"/>
      <c r="S632" s="70"/>
      <c r="T632" s="70"/>
      <c r="U632" s="70"/>
      <c r="V632" s="70"/>
      <c r="W632" s="70"/>
      <c r="X632" s="70">
        <v>3600</v>
      </c>
      <c r="Y632" s="70">
        <v>771.43668200000002</v>
      </c>
    </row>
    <row r="633" spans="1:25" x14ac:dyDescent="0.25">
      <c r="A633" s="72">
        <v>8257</v>
      </c>
      <c r="B633" s="70">
        <v>5904</v>
      </c>
      <c r="C633" s="70">
        <v>5658.2123590000001</v>
      </c>
      <c r="D633" s="70"/>
      <c r="E633" s="70"/>
      <c r="F633" s="70"/>
      <c r="G633" s="70"/>
      <c r="H633" s="70"/>
      <c r="I633" s="70"/>
      <c r="J633" s="70"/>
      <c r="K633" s="70"/>
      <c r="L633" s="70"/>
      <c r="M633" s="70"/>
      <c r="N633" s="70"/>
      <c r="O633" s="70"/>
      <c r="P633" s="70"/>
      <c r="Q633" s="70"/>
      <c r="R633" s="70"/>
      <c r="S633" s="70"/>
      <c r="T633" s="70"/>
      <c r="U633" s="70"/>
      <c r="V633" s="70"/>
      <c r="W633" s="70"/>
      <c r="X633" s="70">
        <v>5904</v>
      </c>
      <c r="Y633" s="70">
        <v>5658.2123590000001</v>
      </c>
    </row>
    <row r="634" spans="1:25" x14ac:dyDescent="0.25">
      <c r="A634" s="72">
        <v>8260</v>
      </c>
      <c r="B634" s="70">
        <v>5543</v>
      </c>
      <c r="C634" s="70">
        <v>8066.9888929999997</v>
      </c>
      <c r="D634" s="70"/>
      <c r="E634" s="70"/>
      <c r="F634" s="70"/>
      <c r="G634" s="70"/>
      <c r="H634" s="70"/>
      <c r="I634" s="70"/>
      <c r="J634" s="70"/>
      <c r="K634" s="70"/>
      <c r="L634" s="70"/>
      <c r="M634" s="70"/>
      <c r="N634" s="70"/>
      <c r="O634" s="70"/>
      <c r="P634" s="70"/>
      <c r="Q634" s="70"/>
      <c r="R634" s="70"/>
      <c r="S634" s="70"/>
      <c r="T634" s="70"/>
      <c r="U634" s="70"/>
      <c r="V634" s="70"/>
      <c r="W634" s="70"/>
      <c r="X634" s="70">
        <v>5543</v>
      </c>
      <c r="Y634" s="70">
        <v>8066.9888929999997</v>
      </c>
    </row>
    <row r="635" spans="1:25" x14ac:dyDescent="0.25">
      <c r="A635" s="72">
        <v>8303</v>
      </c>
      <c r="B635" s="70">
        <v>4754</v>
      </c>
      <c r="C635" s="70">
        <v>2416.668674</v>
      </c>
      <c r="D635" s="70"/>
      <c r="E635" s="70"/>
      <c r="F635" s="70"/>
      <c r="G635" s="70"/>
      <c r="H635" s="70"/>
      <c r="I635" s="70"/>
      <c r="J635" s="70"/>
      <c r="K635" s="70"/>
      <c r="L635" s="70"/>
      <c r="M635" s="70"/>
      <c r="N635" s="70"/>
      <c r="O635" s="70"/>
      <c r="P635" s="70"/>
      <c r="Q635" s="70"/>
      <c r="R635" s="70"/>
      <c r="S635" s="70"/>
      <c r="T635" s="70"/>
      <c r="U635" s="70"/>
      <c r="V635" s="70"/>
      <c r="W635" s="70"/>
      <c r="X635" s="70">
        <v>4754</v>
      </c>
      <c r="Y635" s="70">
        <v>2416.668674</v>
      </c>
    </row>
    <row r="636" spans="1:25" x14ac:dyDescent="0.25">
      <c r="A636" s="72">
        <v>8338</v>
      </c>
      <c r="B636" s="70"/>
      <c r="C636" s="70"/>
      <c r="D636" s="70">
        <v>6635</v>
      </c>
      <c r="E636" s="70">
        <v>11496.863585999999</v>
      </c>
      <c r="F636" s="70"/>
      <c r="G636" s="70"/>
      <c r="H636" s="70"/>
      <c r="I636" s="70"/>
      <c r="J636" s="70"/>
      <c r="K636" s="70"/>
      <c r="L636" s="70"/>
      <c r="M636" s="70"/>
      <c r="N636" s="70"/>
      <c r="O636" s="70"/>
      <c r="P636" s="70"/>
      <c r="Q636" s="70"/>
      <c r="R636" s="70"/>
      <c r="S636" s="70"/>
      <c r="T636" s="70"/>
      <c r="U636" s="70"/>
      <c r="V636" s="70"/>
      <c r="W636" s="70"/>
      <c r="X636" s="70">
        <v>6635</v>
      </c>
      <c r="Y636" s="70">
        <v>11496.863585999999</v>
      </c>
    </row>
    <row r="637" spans="1:25" x14ac:dyDescent="0.25">
      <c r="A637" s="72">
        <v>8361</v>
      </c>
      <c r="B637" s="70">
        <v>3552</v>
      </c>
      <c r="C637" s="70">
        <v>1169.3964000000001</v>
      </c>
      <c r="D637" s="70"/>
      <c r="E637" s="70"/>
      <c r="F637" s="70"/>
      <c r="G637" s="70"/>
      <c r="H637" s="70"/>
      <c r="I637" s="70"/>
      <c r="J637" s="70"/>
      <c r="K637" s="70"/>
      <c r="L637" s="70"/>
      <c r="M637" s="70"/>
      <c r="N637" s="70"/>
      <c r="O637" s="70"/>
      <c r="P637" s="70"/>
      <c r="Q637" s="70"/>
      <c r="R637" s="70"/>
      <c r="S637" s="70"/>
      <c r="T637" s="70"/>
      <c r="U637" s="70"/>
      <c r="V637" s="70"/>
      <c r="W637" s="70"/>
      <c r="X637" s="70">
        <v>3552</v>
      </c>
      <c r="Y637" s="70">
        <v>1169.3964000000001</v>
      </c>
    </row>
    <row r="638" spans="1:25" x14ac:dyDescent="0.25">
      <c r="A638" s="72">
        <v>8366</v>
      </c>
      <c r="B638" s="70"/>
      <c r="C638" s="70"/>
      <c r="D638" s="70">
        <v>13127</v>
      </c>
      <c r="E638" s="70">
        <v>10241.565334999999</v>
      </c>
      <c r="F638" s="70"/>
      <c r="G638" s="70"/>
      <c r="H638" s="70"/>
      <c r="I638" s="70"/>
      <c r="J638" s="70"/>
      <c r="K638" s="70"/>
      <c r="L638" s="70"/>
      <c r="M638" s="70"/>
      <c r="N638" s="70"/>
      <c r="O638" s="70"/>
      <c r="P638" s="70"/>
      <c r="Q638" s="70"/>
      <c r="R638" s="70"/>
      <c r="S638" s="70"/>
      <c r="T638" s="70"/>
      <c r="U638" s="70"/>
      <c r="V638" s="70"/>
      <c r="W638" s="70"/>
      <c r="X638" s="70">
        <v>13127</v>
      </c>
      <c r="Y638" s="70">
        <v>10241.565334999999</v>
      </c>
    </row>
    <row r="639" spans="1:25" x14ac:dyDescent="0.25">
      <c r="A639" s="72">
        <v>8371</v>
      </c>
      <c r="B639" s="70">
        <v>7520</v>
      </c>
      <c r="C639" s="70">
        <v>8122.0127149999998</v>
      </c>
      <c r="D639" s="70"/>
      <c r="E639" s="70"/>
      <c r="F639" s="70"/>
      <c r="G639" s="70"/>
      <c r="H639" s="70"/>
      <c r="I639" s="70"/>
      <c r="J639" s="70"/>
      <c r="K639" s="70"/>
      <c r="L639" s="70"/>
      <c r="M639" s="70"/>
      <c r="N639" s="70"/>
      <c r="O639" s="70"/>
      <c r="P639" s="70"/>
      <c r="Q639" s="70"/>
      <c r="R639" s="70"/>
      <c r="S639" s="70"/>
      <c r="T639" s="70"/>
      <c r="U639" s="70"/>
      <c r="V639" s="70"/>
      <c r="W639" s="70"/>
      <c r="X639" s="70">
        <v>7520</v>
      </c>
      <c r="Y639" s="70">
        <v>8122.0127149999998</v>
      </c>
    </row>
    <row r="640" spans="1:25" x14ac:dyDescent="0.25">
      <c r="A640" s="72">
        <v>8375</v>
      </c>
      <c r="B640" s="70">
        <v>10826</v>
      </c>
      <c r="C640" s="70">
        <v>8029.569493</v>
      </c>
      <c r="D640" s="70"/>
      <c r="E640" s="70"/>
      <c r="F640" s="70"/>
      <c r="G640" s="70"/>
      <c r="H640" s="70"/>
      <c r="I640" s="70"/>
      <c r="J640" s="70"/>
      <c r="K640" s="70"/>
      <c r="L640" s="70"/>
      <c r="M640" s="70"/>
      <c r="N640" s="70"/>
      <c r="O640" s="70"/>
      <c r="P640" s="70"/>
      <c r="Q640" s="70"/>
      <c r="R640" s="70"/>
      <c r="S640" s="70"/>
      <c r="T640" s="70"/>
      <c r="U640" s="70"/>
      <c r="V640" s="70"/>
      <c r="W640" s="70"/>
      <c r="X640" s="70">
        <v>10826</v>
      </c>
      <c r="Y640" s="70">
        <v>8029.569493</v>
      </c>
    </row>
    <row r="641" spans="1:25" x14ac:dyDescent="0.25">
      <c r="A641" s="72">
        <v>8376</v>
      </c>
      <c r="B641" s="70"/>
      <c r="C641" s="70"/>
      <c r="D641" s="70"/>
      <c r="E641" s="70"/>
      <c r="F641" s="70"/>
      <c r="G641" s="70"/>
      <c r="H641" s="70">
        <v>18048</v>
      </c>
      <c r="I641" s="70">
        <v>39867.526368999999</v>
      </c>
      <c r="J641" s="70"/>
      <c r="K641" s="70"/>
      <c r="L641" s="70"/>
      <c r="M641" s="70"/>
      <c r="N641" s="70"/>
      <c r="O641" s="70"/>
      <c r="P641" s="70"/>
      <c r="Q641" s="70"/>
      <c r="R641" s="70"/>
      <c r="S641" s="70"/>
      <c r="T641" s="70"/>
      <c r="U641" s="70"/>
      <c r="V641" s="70"/>
      <c r="W641" s="70"/>
      <c r="X641" s="70">
        <v>18048</v>
      </c>
      <c r="Y641" s="70">
        <v>39867.526368999999</v>
      </c>
    </row>
    <row r="642" spans="1:25" x14ac:dyDescent="0.25">
      <c r="A642" s="72">
        <v>8380</v>
      </c>
      <c r="B642" s="70">
        <v>4510</v>
      </c>
      <c r="C642" s="70">
        <v>3779.0171909999999</v>
      </c>
      <c r="D642" s="70"/>
      <c r="E642" s="70"/>
      <c r="F642" s="70"/>
      <c r="G642" s="70"/>
      <c r="H642" s="70"/>
      <c r="I642" s="70"/>
      <c r="J642" s="70"/>
      <c r="K642" s="70"/>
      <c r="L642" s="70"/>
      <c r="M642" s="70"/>
      <c r="N642" s="70"/>
      <c r="O642" s="70"/>
      <c r="P642" s="70"/>
      <c r="Q642" s="70"/>
      <c r="R642" s="70"/>
      <c r="S642" s="70"/>
      <c r="T642" s="70"/>
      <c r="U642" s="70"/>
      <c r="V642" s="70"/>
      <c r="W642" s="70"/>
      <c r="X642" s="70">
        <v>4510</v>
      </c>
      <c r="Y642" s="70">
        <v>3779.0171909999999</v>
      </c>
    </row>
    <row r="643" spans="1:25" x14ac:dyDescent="0.25">
      <c r="A643" s="72">
        <v>8382</v>
      </c>
      <c r="B643" s="70"/>
      <c r="C643" s="70"/>
      <c r="D643" s="70">
        <v>18700</v>
      </c>
      <c r="E643" s="70">
        <v>14908.732505999998</v>
      </c>
      <c r="F643" s="70"/>
      <c r="G643" s="70"/>
      <c r="H643" s="70"/>
      <c r="I643" s="70"/>
      <c r="J643" s="70"/>
      <c r="K643" s="70"/>
      <c r="L643" s="70"/>
      <c r="M643" s="70"/>
      <c r="N643" s="70"/>
      <c r="O643" s="70"/>
      <c r="P643" s="70"/>
      <c r="Q643" s="70"/>
      <c r="R643" s="70"/>
      <c r="S643" s="70"/>
      <c r="T643" s="70"/>
      <c r="U643" s="70"/>
      <c r="V643" s="70"/>
      <c r="W643" s="70"/>
      <c r="X643" s="70">
        <v>18700</v>
      </c>
      <c r="Y643" s="70">
        <v>14908.732505999998</v>
      </c>
    </row>
    <row r="644" spans="1:25" x14ac:dyDescent="0.25">
      <c r="A644" s="72">
        <v>8383</v>
      </c>
      <c r="B644" s="70">
        <v>2400</v>
      </c>
      <c r="C644" s="70">
        <v>2542.0144959999998</v>
      </c>
      <c r="D644" s="70"/>
      <c r="E644" s="70"/>
      <c r="F644" s="70"/>
      <c r="G644" s="70"/>
      <c r="H644" s="70"/>
      <c r="I644" s="70"/>
      <c r="J644" s="70"/>
      <c r="K644" s="70"/>
      <c r="L644" s="70"/>
      <c r="M644" s="70"/>
      <c r="N644" s="70"/>
      <c r="O644" s="70"/>
      <c r="P644" s="70"/>
      <c r="Q644" s="70"/>
      <c r="R644" s="70"/>
      <c r="S644" s="70"/>
      <c r="T644" s="70"/>
      <c r="U644" s="70"/>
      <c r="V644" s="70"/>
      <c r="W644" s="70"/>
      <c r="X644" s="70">
        <v>2400</v>
      </c>
      <c r="Y644" s="70">
        <v>2542.0144959999998</v>
      </c>
    </row>
    <row r="645" spans="1:25" x14ac:dyDescent="0.25">
      <c r="A645" s="72">
        <v>8387</v>
      </c>
      <c r="B645" s="70"/>
      <c r="C645" s="70"/>
      <c r="D645" s="70">
        <v>11700</v>
      </c>
      <c r="E645" s="70">
        <v>11295.063004</v>
      </c>
      <c r="F645" s="70"/>
      <c r="G645" s="70"/>
      <c r="H645" s="70"/>
      <c r="I645" s="70"/>
      <c r="J645" s="70"/>
      <c r="K645" s="70"/>
      <c r="L645" s="70"/>
      <c r="M645" s="70"/>
      <c r="N645" s="70"/>
      <c r="O645" s="70"/>
      <c r="P645" s="70"/>
      <c r="Q645" s="70"/>
      <c r="R645" s="70"/>
      <c r="S645" s="70"/>
      <c r="T645" s="70"/>
      <c r="U645" s="70"/>
      <c r="V645" s="70"/>
      <c r="W645" s="70"/>
      <c r="X645" s="70">
        <v>11700</v>
      </c>
      <c r="Y645" s="70">
        <v>11295.063004</v>
      </c>
    </row>
    <row r="646" spans="1:25" x14ac:dyDescent="0.25">
      <c r="A646" s="72">
        <v>8401</v>
      </c>
      <c r="B646" s="70">
        <v>2600</v>
      </c>
      <c r="C646" s="70">
        <v>1553.8534540000001</v>
      </c>
      <c r="D646" s="70"/>
      <c r="E646" s="70"/>
      <c r="F646" s="70"/>
      <c r="G646" s="70"/>
      <c r="H646" s="70"/>
      <c r="I646" s="70"/>
      <c r="J646" s="70"/>
      <c r="K646" s="70"/>
      <c r="L646" s="70"/>
      <c r="M646" s="70"/>
      <c r="N646" s="70"/>
      <c r="O646" s="70"/>
      <c r="P646" s="70"/>
      <c r="Q646" s="70"/>
      <c r="R646" s="70"/>
      <c r="S646" s="70"/>
      <c r="T646" s="70"/>
      <c r="U646" s="70"/>
      <c r="V646" s="70"/>
      <c r="W646" s="70"/>
      <c r="X646" s="70">
        <v>2600</v>
      </c>
      <c r="Y646" s="70">
        <v>1553.8534540000001</v>
      </c>
    </row>
    <row r="647" spans="1:25" x14ac:dyDescent="0.25">
      <c r="A647" s="72">
        <v>8415</v>
      </c>
      <c r="B647" s="70">
        <v>3520</v>
      </c>
      <c r="C647" s="70">
        <v>6918.3942190000007</v>
      </c>
      <c r="D647" s="70"/>
      <c r="E647" s="70"/>
      <c r="F647" s="70"/>
      <c r="G647" s="70"/>
      <c r="H647" s="70"/>
      <c r="I647" s="70"/>
      <c r="J647" s="70"/>
      <c r="K647" s="70"/>
      <c r="L647" s="70"/>
      <c r="M647" s="70"/>
      <c r="N647" s="70"/>
      <c r="O647" s="70"/>
      <c r="P647" s="70"/>
      <c r="Q647" s="70"/>
      <c r="R647" s="70"/>
      <c r="S647" s="70"/>
      <c r="T647" s="70"/>
      <c r="U647" s="70"/>
      <c r="V647" s="70"/>
      <c r="W647" s="70"/>
      <c r="X647" s="70">
        <v>3520</v>
      </c>
      <c r="Y647" s="70">
        <v>6918.3942190000007</v>
      </c>
    </row>
    <row r="648" spans="1:25" x14ac:dyDescent="0.25">
      <c r="A648" s="72">
        <v>8420</v>
      </c>
      <c r="B648" s="70">
        <v>6738</v>
      </c>
      <c r="C648" s="70">
        <v>2988.7904529999996</v>
      </c>
      <c r="D648" s="70"/>
      <c r="E648" s="70"/>
      <c r="F648" s="70"/>
      <c r="G648" s="70"/>
      <c r="H648" s="70"/>
      <c r="I648" s="70"/>
      <c r="J648" s="70"/>
      <c r="K648" s="70"/>
      <c r="L648" s="70"/>
      <c r="M648" s="70"/>
      <c r="N648" s="70"/>
      <c r="O648" s="70"/>
      <c r="P648" s="70"/>
      <c r="Q648" s="70"/>
      <c r="R648" s="70"/>
      <c r="S648" s="70"/>
      <c r="T648" s="70"/>
      <c r="U648" s="70"/>
      <c r="V648" s="70"/>
      <c r="W648" s="70"/>
      <c r="X648" s="70">
        <v>6738</v>
      </c>
      <c r="Y648" s="70">
        <v>2988.7904529999996</v>
      </c>
    </row>
    <row r="649" spans="1:25" x14ac:dyDescent="0.25">
      <c r="A649" s="72">
        <v>8425</v>
      </c>
      <c r="B649" s="70">
        <v>3712</v>
      </c>
      <c r="C649" s="70">
        <v>6110.4842769999996</v>
      </c>
      <c r="D649" s="70"/>
      <c r="E649" s="70"/>
      <c r="F649" s="70"/>
      <c r="G649" s="70"/>
      <c r="H649" s="70"/>
      <c r="I649" s="70"/>
      <c r="J649" s="70"/>
      <c r="K649" s="70"/>
      <c r="L649" s="70"/>
      <c r="M649" s="70"/>
      <c r="N649" s="70"/>
      <c r="O649" s="70"/>
      <c r="P649" s="70"/>
      <c r="Q649" s="70"/>
      <c r="R649" s="70"/>
      <c r="S649" s="70"/>
      <c r="T649" s="70"/>
      <c r="U649" s="70"/>
      <c r="V649" s="70"/>
      <c r="W649" s="70"/>
      <c r="X649" s="70">
        <v>3712</v>
      </c>
      <c r="Y649" s="70">
        <v>6110.4842769999996</v>
      </c>
    </row>
    <row r="650" spans="1:25" x14ac:dyDescent="0.25">
      <c r="A650" s="72">
        <v>8443</v>
      </c>
      <c r="B650" s="70">
        <v>5681</v>
      </c>
      <c r="C650" s="70">
        <v>7860.8409870000005</v>
      </c>
      <c r="D650" s="70"/>
      <c r="E650" s="70"/>
      <c r="F650" s="70"/>
      <c r="G650" s="70"/>
      <c r="H650" s="70"/>
      <c r="I650" s="70"/>
      <c r="J650" s="70"/>
      <c r="K650" s="70"/>
      <c r="L650" s="70"/>
      <c r="M650" s="70"/>
      <c r="N650" s="70"/>
      <c r="O650" s="70"/>
      <c r="P650" s="70"/>
      <c r="Q650" s="70"/>
      <c r="R650" s="70"/>
      <c r="S650" s="70"/>
      <c r="T650" s="70"/>
      <c r="U650" s="70"/>
      <c r="V650" s="70"/>
      <c r="W650" s="70"/>
      <c r="X650" s="70">
        <v>5681</v>
      </c>
      <c r="Y650" s="70">
        <v>7860.8409870000005</v>
      </c>
    </row>
    <row r="651" spans="1:25" x14ac:dyDescent="0.25">
      <c r="A651" s="72">
        <v>8449</v>
      </c>
      <c r="B651" s="70"/>
      <c r="C651" s="70"/>
      <c r="D651" s="70">
        <v>12883</v>
      </c>
      <c r="E651" s="70">
        <v>14629.711977999999</v>
      </c>
      <c r="F651" s="70"/>
      <c r="G651" s="70"/>
      <c r="H651" s="70"/>
      <c r="I651" s="70"/>
      <c r="J651" s="70"/>
      <c r="K651" s="70"/>
      <c r="L651" s="70"/>
      <c r="M651" s="70"/>
      <c r="N651" s="70"/>
      <c r="O651" s="70"/>
      <c r="P651" s="70"/>
      <c r="Q651" s="70"/>
      <c r="R651" s="70"/>
      <c r="S651" s="70"/>
      <c r="T651" s="70"/>
      <c r="U651" s="70"/>
      <c r="V651" s="70"/>
      <c r="W651" s="70"/>
      <c r="X651" s="70">
        <v>12883</v>
      </c>
      <c r="Y651" s="70">
        <v>14629.711977999999</v>
      </c>
    </row>
    <row r="652" spans="1:25" x14ac:dyDescent="0.25">
      <c r="A652" s="72">
        <v>8453</v>
      </c>
      <c r="B652" s="70"/>
      <c r="C652" s="70"/>
      <c r="D652" s="70">
        <v>8050</v>
      </c>
      <c r="E652" s="70">
        <v>15740.912544000001</v>
      </c>
      <c r="F652" s="70"/>
      <c r="G652" s="70"/>
      <c r="H652" s="70"/>
      <c r="I652" s="70"/>
      <c r="J652" s="70"/>
      <c r="K652" s="70"/>
      <c r="L652" s="70"/>
      <c r="M652" s="70"/>
      <c r="N652" s="70"/>
      <c r="O652" s="70"/>
      <c r="P652" s="70"/>
      <c r="Q652" s="70"/>
      <c r="R652" s="70"/>
      <c r="S652" s="70"/>
      <c r="T652" s="70"/>
      <c r="U652" s="70"/>
      <c r="V652" s="70"/>
      <c r="W652" s="70"/>
      <c r="X652" s="70">
        <v>8050</v>
      </c>
      <c r="Y652" s="70">
        <v>15740.912544000001</v>
      </c>
    </row>
    <row r="653" spans="1:25" x14ac:dyDescent="0.25">
      <c r="A653" s="72">
        <v>8464</v>
      </c>
      <c r="B653" s="70">
        <v>3687</v>
      </c>
      <c r="C653" s="70">
        <v>2522.7139050000001</v>
      </c>
      <c r="D653" s="70"/>
      <c r="E653" s="70"/>
      <c r="F653" s="70"/>
      <c r="G653" s="70"/>
      <c r="H653" s="70"/>
      <c r="I653" s="70"/>
      <c r="J653" s="70"/>
      <c r="K653" s="70"/>
      <c r="L653" s="70"/>
      <c r="M653" s="70"/>
      <c r="N653" s="70"/>
      <c r="O653" s="70"/>
      <c r="P653" s="70"/>
      <c r="Q653" s="70"/>
      <c r="R653" s="70"/>
      <c r="S653" s="70"/>
      <c r="T653" s="70"/>
      <c r="U653" s="70"/>
      <c r="V653" s="70"/>
      <c r="W653" s="70"/>
      <c r="X653" s="70">
        <v>3687</v>
      </c>
      <c r="Y653" s="70">
        <v>2522.7139050000001</v>
      </c>
    </row>
    <row r="654" spans="1:25" x14ac:dyDescent="0.25">
      <c r="A654" s="72">
        <v>8481</v>
      </c>
      <c r="B654" s="70">
        <v>649</v>
      </c>
      <c r="C654" s="70">
        <v>1913.0931310000001</v>
      </c>
      <c r="D654" s="70"/>
      <c r="E654" s="70"/>
      <c r="F654" s="70"/>
      <c r="G654" s="70"/>
      <c r="H654" s="70"/>
      <c r="I654" s="70"/>
      <c r="J654" s="70"/>
      <c r="K654" s="70"/>
      <c r="L654" s="70"/>
      <c r="M654" s="70"/>
      <c r="N654" s="70"/>
      <c r="O654" s="70"/>
      <c r="P654" s="70"/>
      <c r="Q654" s="70"/>
      <c r="R654" s="70"/>
      <c r="S654" s="70"/>
      <c r="T654" s="70"/>
      <c r="U654" s="70"/>
      <c r="V654" s="70"/>
      <c r="W654" s="70"/>
      <c r="X654" s="70">
        <v>649</v>
      </c>
      <c r="Y654" s="70">
        <v>1913.0931310000001</v>
      </c>
    </row>
    <row r="655" spans="1:25" x14ac:dyDescent="0.25">
      <c r="A655" s="72">
        <v>8485</v>
      </c>
      <c r="B655" s="70">
        <v>4635</v>
      </c>
      <c r="C655" s="70">
        <v>9855.7600669999993</v>
      </c>
      <c r="D655" s="70"/>
      <c r="E655" s="70"/>
      <c r="F655" s="70"/>
      <c r="G655" s="70"/>
      <c r="H655" s="70"/>
      <c r="I655" s="70"/>
      <c r="J655" s="70"/>
      <c r="K655" s="70"/>
      <c r="L655" s="70"/>
      <c r="M655" s="70"/>
      <c r="N655" s="70"/>
      <c r="O655" s="70"/>
      <c r="P655" s="70"/>
      <c r="Q655" s="70"/>
      <c r="R655" s="70"/>
      <c r="S655" s="70"/>
      <c r="T655" s="70"/>
      <c r="U655" s="70"/>
      <c r="V655" s="70"/>
      <c r="W655" s="70"/>
      <c r="X655" s="70">
        <v>4635</v>
      </c>
      <c r="Y655" s="70">
        <v>9855.7600669999993</v>
      </c>
    </row>
    <row r="656" spans="1:25" x14ac:dyDescent="0.25">
      <c r="A656" s="72">
        <v>8493</v>
      </c>
      <c r="B656" s="70"/>
      <c r="C656" s="70"/>
      <c r="D656" s="70">
        <v>18364</v>
      </c>
      <c r="E656" s="70">
        <v>15934.435316999999</v>
      </c>
      <c r="F656" s="70"/>
      <c r="G656" s="70"/>
      <c r="H656" s="70"/>
      <c r="I656" s="70"/>
      <c r="J656" s="70"/>
      <c r="K656" s="70"/>
      <c r="L656" s="70"/>
      <c r="M656" s="70"/>
      <c r="N656" s="70"/>
      <c r="O656" s="70"/>
      <c r="P656" s="70"/>
      <c r="Q656" s="70"/>
      <c r="R656" s="70"/>
      <c r="S656" s="70"/>
      <c r="T656" s="70"/>
      <c r="U656" s="70"/>
      <c r="V656" s="70"/>
      <c r="W656" s="70"/>
      <c r="X656" s="70">
        <v>18364</v>
      </c>
      <c r="Y656" s="70">
        <v>15934.435316999999</v>
      </c>
    </row>
    <row r="657" spans="1:25" x14ac:dyDescent="0.25">
      <c r="A657" s="72">
        <v>8501</v>
      </c>
      <c r="B657" s="70">
        <v>2673</v>
      </c>
      <c r="C657" s="70">
        <v>6055.8296060000002</v>
      </c>
      <c r="D657" s="70"/>
      <c r="E657" s="70"/>
      <c r="F657" s="70"/>
      <c r="G657" s="70"/>
      <c r="H657" s="70"/>
      <c r="I657" s="70"/>
      <c r="J657" s="70"/>
      <c r="K657" s="70"/>
      <c r="L657" s="70"/>
      <c r="M657" s="70"/>
      <c r="N657" s="70"/>
      <c r="O657" s="70"/>
      <c r="P657" s="70"/>
      <c r="Q657" s="70"/>
      <c r="R657" s="70"/>
      <c r="S657" s="70"/>
      <c r="T657" s="70"/>
      <c r="U657" s="70"/>
      <c r="V657" s="70"/>
      <c r="W657" s="70"/>
      <c r="X657" s="70">
        <v>2673</v>
      </c>
      <c r="Y657" s="70">
        <v>6055.8296060000002</v>
      </c>
    </row>
    <row r="658" spans="1:25" x14ac:dyDescent="0.25">
      <c r="A658" s="72">
        <v>8505</v>
      </c>
      <c r="B658" s="70">
        <v>8500</v>
      </c>
      <c r="C658" s="70">
        <v>3614.1843279999998</v>
      </c>
      <c r="D658" s="70"/>
      <c r="E658" s="70"/>
      <c r="F658" s="70"/>
      <c r="G658" s="70"/>
      <c r="H658" s="70"/>
      <c r="I658" s="70"/>
      <c r="J658" s="70"/>
      <c r="K658" s="70"/>
      <c r="L658" s="70"/>
      <c r="M658" s="70"/>
      <c r="N658" s="70"/>
      <c r="O658" s="70"/>
      <c r="P658" s="70"/>
      <c r="Q658" s="70"/>
      <c r="R658" s="70"/>
      <c r="S658" s="70"/>
      <c r="T658" s="70"/>
      <c r="U658" s="70"/>
      <c r="V658" s="70"/>
      <c r="W658" s="70"/>
      <c r="X658" s="70">
        <v>8500</v>
      </c>
      <c r="Y658" s="70">
        <v>3614.1843279999998</v>
      </c>
    </row>
    <row r="659" spans="1:25" x14ac:dyDescent="0.25">
      <c r="A659" s="72">
        <v>8508</v>
      </c>
      <c r="B659" s="70">
        <v>3900</v>
      </c>
      <c r="C659" s="70">
        <v>7423.7813260000003</v>
      </c>
      <c r="D659" s="70"/>
      <c r="E659" s="70"/>
      <c r="F659" s="70"/>
      <c r="G659" s="70"/>
      <c r="H659" s="70"/>
      <c r="I659" s="70"/>
      <c r="J659" s="70"/>
      <c r="K659" s="70"/>
      <c r="L659" s="70"/>
      <c r="M659" s="70"/>
      <c r="N659" s="70"/>
      <c r="O659" s="70"/>
      <c r="P659" s="70"/>
      <c r="Q659" s="70"/>
      <c r="R659" s="70"/>
      <c r="S659" s="70"/>
      <c r="T659" s="70"/>
      <c r="U659" s="70"/>
      <c r="V659" s="70"/>
      <c r="W659" s="70"/>
      <c r="X659" s="70">
        <v>3900</v>
      </c>
      <c r="Y659" s="70">
        <v>7423.7813260000003</v>
      </c>
    </row>
    <row r="660" spans="1:25" x14ac:dyDescent="0.25">
      <c r="A660" s="72">
        <v>8547</v>
      </c>
      <c r="B660" s="70">
        <v>3454</v>
      </c>
      <c r="C660" s="70">
        <v>3686.03892</v>
      </c>
      <c r="D660" s="70"/>
      <c r="E660" s="70"/>
      <c r="F660" s="70"/>
      <c r="G660" s="70"/>
      <c r="H660" s="70"/>
      <c r="I660" s="70"/>
      <c r="J660" s="70"/>
      <c r="K660" s="70"/>
      <c r="L660" s="70"/>
      <c r="M660" s="70"/>
      <c r="N660" s="70"/>
      <c r="O660" s="70"/>
      <c r="P660" s="70"/>
      <c r="Q660" s="70"/>
      <c r="R660" s="70"/>
      <c r="S660" s="70"/>
      <c r="T660" s="70"/>
      <c r="U660" s="70"/>
      <c r="V660" s="70"/>
      <c r="W660" s="70"/>
      <c r="X660" s="70">
        <v>3454</v>
      </c>
      <c r="Y660" s="70">
        <v>3686.03892</v>
      </c>
    </row>
    <row r="661" spans="1:25" x14ac:dyDescent="0.25">
      <c r="A661" s="72">
        <v>8565</v>
      </c>
      <c r="B661" s="70">
        <v>1800</v>
      </c>
      <c r="C661" s="70">
        <v>487.09925199999998</v>
      </c>
      <c r="D661" s="70"/>
      <c r="E661" s="70"/>
      <c r="F661" s="70"/>
      <c r="G661" s="70"/>
      <c r="H661" s="70"/>
      <c r="I661" s="70"/>
      <c r="J661" s="70"/>
      <c r="K661" s="70"/>
      <c r="L661" s="70"/>
      <c r="M661" s="70"/>
      <c r="N661" s="70"/>
      <c r="O661" s="70"/>
      <c r="P661" s="70"/>
      <c r="Q661" s="70"/>
      <c r="R661" s="70"/>
      <c r="S661" s="70"/>
      <c r="T661" s="70"/>
      <c r="U661" s="70"/>
      <c r="V661" s="70"/>
      <c r="W661" s="70"/>
      <c r="X661" s="70">
        <v>1800</v>
      </c>
      <c r="Y661" s="70">
        <v>487.09925199999998</v>
      </c>
    </row>
    <row r="662" spans="1:25" x14ac:dyDescent="0.25">
      <c r="A662" s="72">
        <v>8580</v>
      </c>
      <c r="B662" s="70">
        <v>7600</v>
      </c>
      <c r="C662" s="70">
        <v>7005.3090599999996</v>
      </c>
      <c r="D662" s="70"/>
      <c r="E662" s="70"/>
      <c r="F662" s="70"/>
      <c r="G662" s="70"/>
      <c r="H662" s="70"/>
      <c r="I662" s="70"/>
      <c r="J662" s="70"/>
      <c r="K662" s="70"/>
      <c r="L662" s="70"/>
      <c r="M662" s="70"/>
      <c r="N662" s="70"/>
      <c r="O662" s="70"/>
      <c r="P662" s="70"/>
      <c r="Q662" s="70"/>
      <c r="R662" s="70"/>
      <c r="S662" s="70"/>
      <c r="T662" s="70"/>
      <c r="U662" s="70"/>
      <c r="V662" s="70"/>
      <c r="W662" s="70"/>
      <c r="X662" s="70">
        <v>7600</v>
      </c>
      <c r="Y662" s="70">
        <v>7005.3090599999996</v>
      </c>
    </row>
    <row r="663" spans="1:25" x14ac:dyDescent="0.25">
      <c r="A663" s="72">
        <v>8602</v>
      </c>
      <c r="B663" s="70"/>
      <c r="C663" s="70"/>
      <c r="D663" s="70">
        <v>4600</v>
      </c>
      <c r="E663" s="70">
        <v>10953.333519</v>
      </c>
      <c r="F663" s="70"/>
      <c r="G663" s="70"/>
      <c r="H663" s="70"/>
      <c r="I663" s="70"/>
      <c r="J663" s="70"/>
      <c r="K663" s="70"/>
      <c r="L663" s="70"/>
      <c r="M663" s="70"/>
      <c r="N663" s="70"/>
      <c r="O663" s="70"/>
      <c r="P663" s="70"/>
      <c r="Q663" s="70"/>
      <c r="R663" s="70"/>
      <c r="S663" s="70"/>
      <c r="T663" s="70"/>
      <c r="U663" s="70"/>
      <c r="V663" s="70"/>
      <c r="W663" s="70"/>
      <c r="X663" s="70">
        <v>4600</v>
      </c>
      <c r="Y663" s="70">
        <v>10953.333519</v>
      </c>
    </row>
    <row r="664" spans="1:25" x14ac:dyDescent="0.25">
      <c r="A664" s="72">
        <v>8606</v>
      </c>
      <c r="B664" s="70">
        <v>4439</v>
      </c>
      <c r="C664" s="70">
        <v>4381.1626580000002</v>
      </c>
      <c r="D664" s="70"/>
      <c r="E664" s="70"/>
      <c r="F664" s="70"/>
      <c r="G664" s="70"/>
      <c r="H664" s="70"/>
      <c r="I664" s="70"/>
      <c r="J664" s="70"/>
      <c r="K664" s="70"/>
      <c r="L664" s="70"/>
      <c r="M664" s="70"/>
      <c r="N664" s="70"/>
      <c r="O664" s="70"/>
      <c r="P664" s="70"/>
      <c r="Q664" s="70"/>
      <c r="R664" s="70"/>
      <c r="S664" s="70"/>
      <c r="T664" s="70"/>
      <c r="U664" s="70"/>
      <c r="V664" s="70"/>
      <c r="W664" s="70"/>
      <c r="X664" s="70">
        <v>4439</v>
      </c>
      <c r="Y664" s="70">
        <v>4381.1626580000002</v>
      </c>
    </row>
    <row r="665" spans="1:25" x14ac:dyDescent="0.25">
      <c r="A665" s="72">
        <v>8619</v>
      </c>
      <c r="B665" s="70">
        <v>6871</v>
      </c>
      <c r="C665" s="70">
        <v>7090.9325099999996</v>
      </c>
      <c r="D665" s="70"/>
      <c r="E665" s="70"/>
      <c r="F665" s="70"/>
      <c r="G665" s="70"/>
      <c r="H665" s="70"/>
      <c r="I665" s="70"/>
      <c r="J665" s="70"/>
      <c r="K665" s="70"/>
      <c r="L665" s="70"/>
      <c r="M665" s="70"/>
      <c r="N665" s="70"/>
      <c r="O665" s="70"/>
      <c r="P665" s="70"/>
      <c r="Q665" s="70"/>
      <c r="R665" s="70"/>
      <c r="S665" s="70"/>
      <c r="T665" s="70"/>
      <c r="U665" s="70"/>
      <c r="V665" s="70"/>
      <c r="W665" s="70"/>
      <c r="X665" s="70">
        <v>6871</v>
      </c>
      <c r="Y665" s="70">
        <v>7090.9325099999996</v>
      </c>
    </row>
    <row r="666" spans="1:25" x14ac:dyDescent="0.25">
      <c r="A666" s="72">
        <v>8627</v>
      </c>
      <c r="B666" s="70">
        <v>7675</v>
      </c>
      <c r="C666" s="70">
        <v>5071.8193969999993</v>
      </c>
      <c r="D666" s="70"/>
      <c r="E666" s="70"/>
      <c r="F666" s="70"/>
      <c r="G666" s="70"/>
      <c r="H666" s="70"/>
      <c r="I666" s="70"/>
      <c r="J666" s="70"/>
      <c r="K666" s="70"/>
      <c r="L666" s="70"/>
      <c r="M666" s="70"/>
      <c r="N666" s="70"/>
      <c r="O666" s="70"/>
      <c r="P666" s="70"/>
      <c r="Q666" s="70"/>
      <c r="R666" s="70"/>
      <c r="S666" s="70"/>
      <c r="T666" s="70"/>
      <c r="U666" s="70"/>
      <c r="V666" s="70"/>
      <c r="W666" s="70"/>
      <c r="X666" s="70">
        <v>7675</v>
      </c>
      <c r="Y666" s="70">
        <v>5071.8193969999993</v>
      </c>
    </row>
    <row r="667" spans="1:25" x14ac:dyDescent="0.25">
      <c r="A667" s="72">
        <v>8628</v>
      </c>
      <c r="B667" s="70">
        <v>2838</v>
      </c>
      <c r="C667" s="70">
        <v>1864.7676239999998</v>
      </c>
      <c r="D667" s="70"/>
      <c r="E667" s="70"/>
      <c r="F667" s="70"/>
      <c r="G667" s="70"/>
      <c r="H667" s="70"/>
      <c r="I667" s="70"/>
      <c r="J667" s="70"/>
      <c r="K667" s="70"/>
      <c r="L667" s="70"/>
      <c r="M667" s="70"/>
      <c r="N667" s="70"/>
      <c r="O667" s="70"/>
      <c r="P667" s="70"/>
      <c r="Q667" s="70"/>
      <c r="R667" s="70"/>
      <c r="S667" s="70"/>
      <c r="T667" s="70"/>
      <c r="U667" s="70"/>
      <c r="V667" s="70"/>
      <c r="W667" s="70"/>
      <c r="X667" s="70">
        <v>2838</v>
      </c>
      <c r="Y667" s="70">
        <v>1864.7676239999998</v>
      </c>
    </row>
    <row r="668" spans="1:25" x14ac:dyDescent="0.25">
      <c r="A668" s="72">
        <v>8631</v>
      </c>
      <c r="B668" s="70">
        <v>4115</v>
      </c>
      <c r="C668" s="70">
        <v>3554.9174109999999</v>
      </c>
      <c r="D668" s="70"/>
      <c r="E668" s="70"/>
      <c r="F668" s="70"/>
      <c r="G668" s="70"/>
      <c r="H668" s="70"/>
      <c r="I668" s="70"/>
      <c r="J668" s="70"/>
      <c r="K668" s="70"/>
      <c r="L668" s="70"/>
      <c r="M668" s="70"/>
      <c r="N668" s="70"/>
      <c r="O668" s="70"/>
      <c r="P668" s="70"/>
      <c r="Q668" s="70"/>
      <c r="R668" s="70"/>
      <c r="S668" s="70"/>
      <c r="T668" s="70"/>
      <c r="U668" s="70"/>
      <c r="V668" s="70"/>
      <c r="W668" s="70"/>
      <c r="X668" s="70">
        <v>4115</v>
      </c>
      <c r="Y668" s="70">
        <v>3554.9174109999999</v>
      </c>
    </row>
    <row r="669" spans="1:25" x14ac:dyDescent="0.25">
      <c r="A669" s="72">
        <v>8639</v>
      </c>
      <c r="B669" s="70">
        <v>8152</v>
      </c>
      <c r="C669" s="70">
        <v>6342.6466369999998</v>
      </c>
      <c r="D669" s="70"/>
      <c r="E669" s="70"/>
      <c r="F669" s="70"/>
      <c r="G669" s="70"/>
      <c r="H669" s="70"/>
      <c r="I669" s="70"/>
      <c r="J669" s="70"/>
      <c r="K669" s="70"/>
      <c r="L669" s="70"/>
      <c r="M669" s="70"/>
      <c r="N669" s="70"/>
      <c r="O669" s="70"/>
      <c r="P669" s="70"/>
      <c r="Q669" s="70"/>
      <c r="R669" s="70"/>
      <c r="S669" s="70"/>
      <c r="T669" s="70"/>
      <c r="U669" s="70"/>
      <c r="V669" s="70"/>
      <c r="W669" s="70"/>
      <c r="X669" s="70">
        <v>8152</v>
      </c>
      <c r="Y669" s="70">
        <v>6342.6466369999998</v>
      </c>
    </row>
    <row r="670" spans="1:25" x14ac:dyDescent="0.25">
      <c r="A670" s="72">
        <v>8646</v>
      </c>
      <c r="B670" s="70">
        <v>3863</v>
      </c>
      <c r="C670" s="70">
        <v>3150.7791599999996</v>
      </c>
      <c r="D670" s="70"/>
      <c r="E670" s="70"/>
      <c r="F670" s="70"/>
      <c r="G670" s="70"/>
      <c r="H670" s="70"/>
      <c r="I670" s="70"/>
      <c r="J670" s="70"/>
      <c r="K670" s="70"/>
      <c r="L670" s="70"/>
      <c r="M670" s="70"/>
      <c r="N670" s="70"/>
      <c r="O670" s="70"/>
      <c r="P670" s="70"/>
      <c r="Q670" s="70"/>
      <c r="R670" s="70"/>
      <c r="S670" s="70"/>
      <c r="T670" s="70"/>
      <c r="U670" s="70"/>
      <c r="V670" s="70"/>
      <c r="W670" s="70"/>
      <c r="X670" s="70">
        <v>3863</v>
      </c>
      <c r="Y670" s="70">
        <v>3150.7791599999996</v>
      </c>
    </row>
    <row r="671" spans="1:25" x14ac:dyDescent="0.25">
      <c r="A671" s="72">
        <v>8647</v>
      </c>
      <c r="B671" s="70"/>
      <c r="C671" s="70"/>
      <c r="D671" s="70"/>
      <c r="E671" s="70"/>
      <c r="F671" s="70"/>
      <c r="G671" s="70"/>
      <c r="H671" s="70"/>
      <c r="I671" s="70"/>
      <c r="J671" s="70">
        <v>43256</v>
      </c>
      <c r="K671" s="70">
        <v>41651.864746000007</v>
      </c>
      <c r="L671" s="70"/>
      <c r="M671" s="70"/>
      <c r="N671" s="70"/>
      <c r="O671" s="70"/>
      <c r="P671" s="70"/>
      <c r="Q671" s="70"/>
      <c r="R671" s="70"/>
      <c r="S671" s="70"/>
      <c r="T671" s="70"/>
      <c r="U671" s="70"/>
      <c r="V671" s="70"/>
      <c r="W671" s="70"/>
      <c r="X671" s="70">
        <v>43256</v>
      </c>
      <c r="Y671" s="70">
        <v>41651.864746000007</v>
      </c>
    </row>
    <row r="672" spans="1:25" x14ac:dyDescent="0.25">
      <c r="A672" s="72">
        <v>8667</v>
      </c>
      <c r="B672" s="70">
        <v>6800</v>
      </c>
      <c r="C672" s="70">
        <v>5251.1243299999996</v>
      </c>
      <c r="D672" s="70"/>
      <c r="E672" s="70"/>
      <c r="F672" s="70"/>
      <c r="G672" s="70"/>
      <c r="H672" s="70"/>
      <c r="I672" s="70"/>
      <c r="J672" s="70"/>
      <c r="K672" s="70"/>
      <c r="L672" s="70"/>
      <c r="M672" s="70"/>
      <c r="N672" s="70"/>
      <c r="O672" s="70"/>
      <c r="P672" s="70"/>
      <c r="Q672" s="70"/>
      <c r="R672" s="70"/>
      <c r="S672" s="70"/>
      <c r="T672" s="70"/>
      <c r="U672" s="70"/>
      <c r="V672" s="70"/>
      <c r="W672" s="70"/>
      <c r="X672" s="70">
        <v>6800</v>
      </c>
      <c r="Y672" s="70">
        <v>5251.1243299999996</v>
      </c>
    </row>
    <row r="673" spans="1:25" x14ac:dyDescent="0.25">
      <c r="A673" s="72">
        <v>8721</v>
      </c>
      <c r="B673" s="70">
        <v>600</v>
      </c>
      <c r="C673" s="70">
        <v>1520.9811629999999</v>
      </c>
      <c r="D673" s="70"/>
      <c r="E673" s="70"/>
      <c r="F673" s="70"/>
      <c r="G673" s="70"/>
      <c r="H673" s="70"/>
      <c r="I673" s="70"/>
      <c r="J673" s="70"/>
      <c r="K673" s="70"/>
      <c r="L673" s="70"/>
      <c r="M673" s="70"/>
      <c r="N673" s="70"/>
      <c r="O673" s="70"/>
      <c r="P673" s="70"/>
      <c r="Q673" s="70"/>
      <c r="R673" s="70"/>
      <c r="S673" s="70"/>
      <c r="T673" s="70"/>
      <c r="U673" s="70"/>
      <c r="V673" s="70"/>
      <c r="W673" s="70"/>
      <c r="X673" s="70">
        <v>600</v>
      </c>
      <c r="Y673" s="70">
        <v>1520.9811629999999</v>
      </c>
    </row>
    <row r="674" spans="1:25" x14ac:dyDescent="0.25">
      <c r="A674" s="72">
        <v>8724</v>
      </c>
      <c r="B674" s="70"/>
      <c r="C674" s="70"/>
      <c r="D674" s="70">
        <v>8204</v>
      </c>
      <c r="E674" s="70">
        <v>10144.499227999999</v>
      </c>
      <c r="F674" s="70"/>
      <c r="G674" s="70"/>
      <c r="H674" s="70"/>
      <c r="I674" s="70"/>
      <c r="J674" s="70"/>
      <c r="K674" s="70"/>
      <c r="L674" s="70"/>
      <c r="M674" s="70"/>
      <c r="N674" s="70"/>
      <c r="O674" s="70"/>
      <c r="P674" s="70"/>
      <c r="Q674" s="70"/>
      <c r="R674" s="70"/>
      <c r="S674" s="70"/>
      <c r="T674" s="70"/>
      <c r="U674" s="70"/>
      <c r="V674" s="70"/>
      <c r="W674" s="70"/>
      <c r="X674" s="70">
        <v>8204</v>
      </c>
      <c r="Y674" s="70">
        <v>10144.499227999999</v>
      </c>
    </row>
    <row r="675" spans="1:25" x14ac:dyDescent="0.25">
      <c r="A675" s="72">
        <v>8734</v>
      </c>
      <c r="B675" s="70">
        <v>5247</v>
      </c>
      <c r="C675" s="70">
        <v>2597.6728469999998</v>
      </c>
      <c r="D675" s="70"/>
      <c r="E675" s="70"/>
      <c r="F675" s="70"/>
      <c r="G675" s="70"/>
      <c r="H675" s="70"/>
      <c r="I675" s="70"/>
      <c r="J675" s="70"/>
      <c r="K675" s="70"/>
      <c r="L675" s="70"/>
      <c r="M675" s="70"/>
      <c r="N675" s="70"/>
      <c r="O675" s="70"/>
      <c r="P675" s="70"/>
      <c r="Q675" s="70"/>
      <c r="R675" s="70"/>
      <c r="S675" s="70"/>
      <c r="T675" s="70"/>
      <c r="U675" s="70"/>
      <c r="V675" s="70"/>
      <c r="W675" s="70"/>
      <c r="X675" s="70">
        <v>5247</v>
      </c>
      <c r="Y675" s="70">
        <v>2597.6728469999998</v>
      </c>
    </row>
    <row r="676" spans="1:25" x14ac:dyDescent="0.25">
      <c r="A676" s="72">
        <v>8745</v>
      </c>
      <c r="B676" s="70"/>
      <c r="C676" s="70"/>
      <c r="D676" s="70">
        <v>14261</v>
      </c>
      <c r="E676" s="70">
        <v>13005.257798000002</v>
      </c>
      <c r="F676" s="70"/>
      <c r="G676" s="70"/>
      <c r="H676" s="70"/>
      <c r="I676" s="70"/>
      <c r="J676" s="70"/>
      <c r="K676" s="70"/>
      <c r="L676" s="70"/>
      <c r="M676" s="70"/>
      <c r="N676" s="70"/>
      <c r="O676" s="70"/>
      <c r="P676" s="70"/>
      <c r="Q676" s="70"/>
      <c r="R676" s="70"/>
      <c r="S676" s="70"/>
      <c r="T676" s="70"/>
      <c r="U676" s="70"/>
      <c r="V676" s="70"/>
      <c r="W676" s="70"/>
      <c r="X676" s="70">
        <v>14261</v>
      </c>
      <c r="Y676" s="70">
        <v>13005.257798000002</v>
      </c>
    </row>
    <row r="677" spans="1:25" x14ac:dyDescent="0.25">
      <c r="A677" s="72">
        <v>8768</v>
      </c>
      <c r="B677" s="70"/>
      <c r="C677" s="70"/>
      <c r="D677" s="70"/>
      <c r="E677" s="70"/>
      <c r="F677" s="70"/>
      <c r="G677" s="70"/>
      <c r="H677" s="70"/>
      <c r="I677" s="70"/>
      <c r="J677" s="70"/>
      <c r="K677" s="70"/>
      <c r="L677" s="70"/>
      <c r="M677" s="70"/>
      <c r="N677" s="70"/>
      <c r="O677" s="70"/>
      <c r="P677" s="70"/>
      <c r="Q677" s="70"/>
      <c r="R677" s="70"/>
      <c r="S677" s="70"/>
      <c r="T677" s="70"/>
      <c r="U677" s="70"/>
      <c r="V677" s="70">
        <v>100711</v>
      </c>
      <c r="W677" s="70">
        <v>102279.754395</v>
      </c>
      <c r="X677" s="70">
        <v>100711</v>
      </c>
      <c r="Y677" s="70">
        <v>102279.754395</v>
      </c>
    </row>
    <row r="678" spans="1:25" x14ac:dyDescent="0.25">
      <c r="A678" s="72">
        <v>8770</v>
      </c>
      <c r="B678" s="70"/>
      <c r="C678" s="70"/>
      <c r="D678" s="70"/>
      <c r="E678" s="70"/>
      <c r="F678" s="70"/>
      <c r="G678" s="70"/>
      <c r="H678" s="70"/>
      <c r="I678" s="70"/>
      <c r="J678" s="70"/>
      <c r="K678" s="70"/>
      <c r="L678" s="70"/>
      <c r="M678" s="70"/>
      <c r="N678" s="70"/>
      <c r="O678" s="70"/>
      <c r="P678" s="70"/>
      <c r="Q678" s="70"/>
      <c r="R678" s="70"/>
      <c r="S678" s="70"/>
      <c r="T678" s="70"/>
      <c r="U678" s="70"/>
      <c r="V678" s="70">
        <v>88873</v>
      </c>
      <c r="W678" s="70">
        <v>101223.592284</v>
      </c>
      <c r="X678" s="70">
        <v>88873</v>
      </c>
      <c r="Y678" s="70">
        <v>101223.592284</v>
      </c>
    </row>
    <row r="679" spans="1:25" x14ac:dyDescent="0.25">
      <c r="A679" s="72">
        <v>8771</v>
      </c>
      <c r="B679" s="70"/>
      <c r="C679" s="70"/>
      <c r="D679" s="70"/>
      <c r="E679" s="70"/>
      <c r="F679" s="70"/>
      <c r="G679" s="70"/>
      <c r="H679" s="70"/>
      <c r="I679" s="70"/>
      <c r="J679" s="70"/>
      <c r="K679" s="70"/>
      <c r="L679" s="70"/>
      <c r="M679" s="70"/>
      <c r="N679" s="70"/>
      <c r="O679" s="70"/>
      <c r="P679" s="70"/>
      <c r="Q679" s="70"/>
      <c r="R679" s="70"/>
      <c r="S679" s="70"/>
      <c r="T679" s="70"/>
      <c r="U679" s="70"/>
      <c r="V679" s="70">
        <v>92586</v>
      </c>
      <c r="W679" s="70">
        <v>101676.856445</v>
      </c>
      <c r="X679" s="70">
        <v>92586</v>
      </c>
      <c r="Y679" s="70">
        <v>101676.856445</v>
      </c>
    </row>
    <row r="680" spans="1:25" x14ac:dyDescent="0.25">
      <c r="A680" s="72">
        <v>8772</v>
      </c>
      <c r="B680" s="70"/>
      <c r="C680" s="70"/>
      <c r="D680" s="70"/>
      <c r="E680" s="70"/>
      <c r="F680" s="70"/>
      <c r="G680" s="70"/>
      <c r="H680" s="70"/>
      <c r="I680" s="70"/>
      <c r="J680" s="70"/>
      <c r="K680" s="70"/>
      <c r="L680" s="70"/>
      <c r="M680" s="70"/>
      <c r="N680" s="70"/>
      <c r="O680" s="70"/>
      <c r="P680" s="70"/>
      <c r="Q680" s="70"/>
      <c r="R680" s="70"/>
      <c r="S680" s="70"/>
      <c r="T680" s="70"/>
      <c r="U680" s="70"/>
      <c r="V680" s="70">
        <v>80705</v>
      </c>
      <c r="W680" s="70">
        <v>102188.646484</v>
      </c>
      <c r="X680" s="70">
        <v>80705</v>
      </c>
      <c r="Y680" s="70">
        <v>102188.646484</v>
      </c>
    </row>
    <row r="681" spans="1:25" x14ac:dyDescent="0.25">
      <c r="A681" s="72">
        <v>8773</v>
      </c>
      <c r="B681" s="70"/>
      <c r="C681" s="70"/>
      <c r="D681" s="70"/>
      <c r="E681" s="70"/>
      <c r="F681" s="70"/>
      <c r="G681" s="70"/>
      <c r="H681" s="70"/>
      <c r="I681" s="70"/>
      <c r="J681" s="70"/>
      <c r="K681" s="70"/>
      <c r="L681" s="70"/>
      <c r="M681" s="70"/>
      <c r="N681" s="70"/>
      <c r="O681" s="70"/>
      <c r="P681" s="70"/>
      <c r="Q681" s="70"/>
      <c r="R681" s="70"/>
      <c r="S681" s="70"/>
      <c r="T681" s="70">
        <v>94564</v>
      </c>
      <c r="U681" s="70">
        <v>96908.57714899999</v>
      </c>
      <c r="V681" s="70"/>
      <c r="W681" s="70"/>
      <c r="X681" s="70">
        <v>94564</v>
      </c>
      <c r="Y681" s="70">
        <v>96908.57714899999</v>
      </c>
    </row>
    <row r="682" spans="1:25" x14ac:dyDescent="0.25">
      <c r="A682" s="72">
        <v>8774</v>
      </c>
      <c r="B682" s="70"/>
      <c r="C682" s="70"/>
      <c r="D682" s="70"/>
      <c r="E682" s="70"/>
      <c r="F682" s="70"/>
      <c r="G682" s="70"/>
      <c r="H682" s="70"/>
      <c r="I682" s="70"/>
      <c r="J682" s="70"/>
      <c r="K682" s="70"/>
      <c r="L682" s="70"/>
      <c r="M682" s="70"/>
      <c r="N682" s="70"/>
      <c r="O682" s="70"/>
      <c r="P682" s="70"/>
      <c r="Q682" s="70"/>
      <c r="R682" s="70"/>
      <c r="S682" s="70"/>
      <c r="T682" s="70"/>
      <c r="U682" s="70"/>
      <c r="V682" s="70">
        <v>107214</v>
      </c>
      <c r="W682" s="70">
        <v>105421.25</v>
      </c>
      <c r="X682" s="70">
        <v>107214</v>
      </c>
      <c r="Y682" s="70">
        <v>105421.25</v>
      </c>
    </row>
    <row r="683" spans="1:25" x14ac:dyDescent="0.25">
      <c r="A683" s="72">
        <v>8777</v>
      </c>
      <c r="B683" s="70"/>
      <c r="C683" s="70"/>
      <c r="D683" s="70"/>
      <c r="E683" s="70"/>
      <c r="F683" s="70"/>
      <c r="G683" s="70"/>
      <c r="H683" s="70"/>
      <c r="I683" s="70"/>
      <c r="J683" s="70"/>
      <c r="K683" s="70"/>
      <c r="L683" s="70"/>
      <c r="M683" s="70"/>
      <c r="N683" s="70"/>
      <c r="O683" s="70"/>
      <c r="P683" s="70">
        <v>80789</v>
      </c>
      <c r="Q683" s="70">
        <v>74459.50024400001</v>
      </c>
      <c r="R683" s="70"/>
      <c r="S683" s="70"/>
      <c r="T683" s="70"/>
      <c r="U683" s="70"/>
      <c r="V683" s="70"/>
      <c r="W683" s="70"/>
      <c r="X683" s="70">
        <v>80789</v>
      </c>
      <c r="Y683" s="70">
        <v>74459.50024400001</v>
      </c>
    </row>
    <row r="684" spans="1:25" x14ac:dyDescent="0.25">
      <c r="A684" s="72">
        <v>8780</v>
      </c>
      <c r="B684" s="70"/>
      <c r="C684" s="70"/>
      <c r="D684" s="70"/>
      <c r="E684" s="70"/>
      <c r="F684" s="70"/>
      <c r="G684" s="70"/>
      <c r="H684" s="70"/>
      <c r="I684" s="70"/>
      <c r="J684" s="70"/>
      <c r="K684" s="70"/>
      <c r="L684" s="70"/>
      <c r="M684" s="70"/>
      <c r="N684" s="70"/>
      <c r="O684" s="70"/>
      <c r="P684" s="70">
        <v>77304</v>
      </c>
      <c r="Q684" s="70">
        <v>70417.758789</v>
      </c>
      <c r="R684" s="70"/>
      <c r="S684" s="70"/>
      <c r="T684" s="70"/>
      <c r="U684" s="70"/>
      <c r="V684" s="70"/>
      <c r="W684" s="70"/>
      <c r="X684" s="70">
        <v>77304</v>
      </c>
      <c r="Y684" s="70">
        <v>70417.758789</v>
      </c>
    </row>
    <row r="685" spans="1:25" x14ac:dyDescent="0.25">
      <c r="A685" s="72">
        <v>8781</v>
      </c>
      <c r="B685" s="70"/>
      <c r="C685" s="70"/>
      <c r="D685" s="70"/>
      <c r="E685" s="70"/>
      <c r="F685" s="70"/>
      <c r="G685" s="70"/>
      <c r="H685" s="70"/>
      <c r="I685" s="70"/>
      <c r="J685" s="70"/>
      <c r="K685" s="70"/>
      <c r="L685" s="70"/>
      <c r="M685" s="70"/>
      <c r="N685" s="70">
        <v>81568</v>
      </c>
      <c r="O685" s="70">
        <v>68909.008300999994</v>
      </c>
      <c r="P685" s="70"/>
      <c r="Q685" s="70"/>
      <c r="R685" s="70"/>
      <c r="S685" s="70"/>
      <c r="T685" s="70"/>
      <c r="U685" s="70"/>
      <c r="V685" s="70"/>
      <c r="W685" s="70"/>
      <c r="X685" s="70">
        <v>81568</v>
      </c>
      <c r="Y685" s="70">
        <v>68909.008300999994</v>
      </c>
    </row>
    <row r="686" spans="1:25" x14ac:dyDescent="0.25">
      <c r="A686" s="72">
        <v>8784</v>
      </c>
      <c r="B686" s="70"/>
      <c r="C686" s="70"/>
      <c r="D686" s="70"/>
      <c r="E686" s="70"/>
      <c r="F686" s="70"/>
      <c r="G686" s="70"/>
      <c r="H686" s="70"/>
      <c r="I686" s="70"/>
      <c r="J686" s="70"/>
      <c r="K686" s="70"/>
      <c r="L686" s="70"/>
      <c r="M686" s="70"/>
      <c r="N686" s="70"/>
      <c r="O686" s="70"/>
      <c r="P686" s="70"/>
      <c r="Q686" s="70"/>
      <c r="R686" s="70"/>
      <c r="S686" s="70"/>
      <c r="T686" s="70"/>
      <c r="U686" s="70"/>
      <c r="V686" s="70">
        <v>106296</v>
      </c>
      <c r="W686" s="70">
        <v>100403.31982400001</v>
      </c>
      <c r="X686" s="70">
        <v>106296</v>
      </c>
      <c r="Y686" s="70">
        <v>100403.31982400001</v>
      </c>
    </row>
    <row r="687" spans="1:25" x14ac:dyDescent="0.25">
      <c r="A687" s="72">
        <v>8787</v>
      </c>
      <c r="B687" s="70"/>
      <c r="C687" s="70"/>
      <c r="D687" s="70"/>
      <c r="E687" s="70"/>
      <c r="F687" s="70"/>
      <c r="G687" s="70"/>
      <c r="H687" s="70"/>
      <c r="I687" s="70"/>
      <c r="J687" s="70"/>
      <c r="K687" s="70"/>
      <c r="L687" s="70"/>
      <c r="M687" s="70"/>
      <c r="N687" s="70"/>
      <c r="O687" s="70"/>
      <c r="P687" s="70"/>
      <c r="Q687" s="70"/>
      <c r="R687" s="70"/>
      <c r="S687" s="70"/>
      <c r="T687" s="70">
        <v>115020</v>
      </c>
      <c r="U687" s="70">
        <v>92216.070800000001</v>
      </c>
      <c r="V687" s="70"/>
      <c r="W687" s="70"/>
      <c r="X687" s="70">
        <v>115020</v>
      </c>
      <c r="Y687" s="70">
        <v>92216.070800000001</v>
      </c>
    </row>
    <row r="688" spans="1:25" x14ac:dyDescent="0.25">
      <c r="A688" s="72">
        <v>8790</v>
      </c>
      <c r="B688" s="70"/>
      <c r="C688" s="70"/>
      <c r="D688" s="70"/>
      <c r="E688" s="70"/>
      <c r="F688" s="70"/>
      <c r="G688" s="70"/>
      <c r="H688" s="70"/>
      <c r="I688" s="70"/>
      <c r="J688" s="70"/>
      <c r="K688" s="70"/>
      <c r="L688" s="70"/>
      <c r="M688" s="70"/>
      <c r="N688" s="70"/>
      <c r="O688" s="70"/>
      <c r="P688" s="70"/>
      <c r="Q688" s="70"/>
      <c r="R688" s="70"/>
      <c r="S688" s="70"/>
      <c r="T688" s="70"/>
      <c r="U688" s="70"/>
      <c r="V688" s="70">
        <v>89930</v>
      </c>
      <c r="W688" s="70">
        <v>108557.426758</v>
      </c>
      <c r="X688" s="70">
        <v>89930</v>
      </c>
      <c r="Y688" s="70">
        <v>108557.426758</v>
      </c>
    </row>
    <row r="689" spans="1:25" x14ac:dyDescent="0.25">
      <c r="A689" s="72">
        <v>8791</v>
      </c>
      <c r="B689" s="70"/>
      <c r="C689" s="70"/>
      <c r="D689" s="70"/>
      <c r="E689" s="70"/>
      <c r="F689" s="70"/>
      <c r="G689" s="70"/>
      <c r="H689" s="70"/>
      <c r="I689" s="70"/>
      <c r="J689" s="70"/>
      <c r="K689" s="70"/>
      <c r="L689" s="70"/>
      <c r="M689" s="70"/>
      <c r="N689" s="70"/>
      <c r="O689" s="70"/>
      <c r="P689" s="70"/>
      <c r="Q689" s="70"/>
      <c r="R689" s="70"/>
      <c r="S689" s="70"/>
      <c r="T689" s="70">
        <v>101566</v>
      </c>
      <c r="U689" s="70">
        <v>91428.67822300001</v>
      </c>
      <c r="V689" s="70"/>
      <c r="W689" s="70"/>
      <c r="X689" s="70">
        <v>101566</v>
      </c>
      <c r="Y689" s="70">
        <v>91428.67822300001</v>
      </c>
    </row>
    <row r="690" spans="1:25" x14ac:dyDescent="0.25">
      <c r="A690" s="72">
        <v>8802</v>
      </c>
      <c r="B690" s="70"/>
      <c r="C690" s="70"/>
      <c r="D690" s="70"/>
      <c r="E690" s="70"/>
      <c r="F690" s="70"/>
      <c r="G690" s="70"/>
      <c r="H690" s="70"/>
      <c r="I690" s="70"/>
      <c r="J690" s="70"/>
      <c r="K690" s="70"/>
      <c r="L690" s="70"/>
      <c r="M690" s="70"/>
      <c r="N690" s="70"/>
      <c r="O690" s="70"/>
      <c r="P690" s="70"/>
      <c r="Q690" s="70"/>
      <c r="R690" s="70">
        <v>80219</v>
      </c>
      <c r="S690" s="70">
        <v>82819.527832000007</v>
      </c>
      <c r="T690" s="70"/>
      <c r="U690" s="70"/>
      <c r="V690" s="70"/>
      <c r="W690" s="70"/>
      <c r="X690" s="70">
        <v>80219</v>
      </c>
      <c r="Y690" s="70">
        <v>82819.527832000007</v>
      </c>
    </row>
    <row r="691" spans="1:25" x14ac:dyDescent="0.25">
      <c r="A691" s="72">
        <v>8807</v>
      </c>
      <c r="B691" s="70"/>
      <c r="C691" s="70"/>
      <c r="D691" s="70"/>
      <c r="E691" s="70"/>
      <c r="F691" s="70"/>
      <c r="G691" s="70"/>
      <c r="H691" s="70"/>
      <c r="I691" s="70"/>
      <c r="J691" s="70"/>
      <c r="K691" s="70"/>
      <c r="L691" s="70"/>
      <c r="M691" s="70"/>
      <c r="N691" s="70"/>
      <c r="O691" s="70"/>
      <c r="P691" s="70"/>
      <c r="Q691" s="70"/>
      <c r="R691" s="70"/>
      <c r="S691" s="70"/>
      <c r="T691" s="70"/>
      <c r="U691" s="70"/>
      <c r="V691" s="70">
        <v>119031</v>
      </c>
      <c r="W691" s="70">
        <v>125671.129395</v>
      </c>
      <c r="X691" s="70">
        <v>119031</v>
      </c>
      <c r="Y691" s="70">
        <v>125671.129395</v>
      </c>
    </row>
    <row r="692" spans="1:25" x14ac:dyDescent="0.25">
      <c r="A692" s="72">
        <v>8808</v>
      </c>
      <c r="B692" s="70"/>
      <c r="C692" s="70"/>
      <c r="D692" s="70"/>
      <c r="E692" s="70"/>
      <c r="F692" s="70"/>
      <c r="G692" s="70"/>
      <c r="H692" s="70"/>
      <c r="I692" s="70"/>
      <c r="J692" s="70"/>
      <c r="K692" s="70"/>
      <c r="L692" s="70"/>
      <c r="M692" s="70"/>
      <c r="N692" s="70"/>
      <c r="O692" s="70"/>
      <c r="P692" s="70"/>
      <c r="Q692" s="70"/>
      <c r="R692" s="70"/>
      <c r="S692" s="70"/>
      <c r="T692" s="70"/>
      <c r="U692" s="70"/>
      <c r="V692" s="70">
        <v>119652</v>
      </c>
      <c r="W692" s="70">
        <v>133302.59863200001</v>
      </c>
      <c r="X692" s="70">
        <v>119652</v>
      </c>
      <c r="Y692" s="70">
        <v>133302.59863200001</v>
      </c>
    </row>
    <row r="693" spans="1:25" x14ac:dyDescent="0.25">
      <c r="A693" s="72">
        <v>8809</v>
      </c>
      <c r="B693" s="70"/>
      <c r="C693" s="70"/>
      <c r="D693" s="70"/>
      <c r="E693" s="70"/>
      <c r="F693" s="70"/>
      <c r="G693" s="70"/>
      <c r="H693" s="70"/>
      <c r="I693" s="70"/>
      <c r="J693" s="70"/>
      <c r="K693" s="70"/>
      <c r="L693" s="70"/>
      <c r="M693" s="70"/>
      <c r="N693" s="70"/>
      <c r="O693" s="70"/>
      <c r="P693" s="70"/>
      <c r="Q693" s="70"/>
      <c r="R693" s="70"/>
      <c r="S693" s="70"/>
      <c r="T693" s="70"/>
      <c r="U693" s="70"/>
      <c r="V693" s="70">
        <v>109036</v>
      </c>
      <c r="W693" s="70">
        <v>113130.807128</v>
      </c>
      <c r="X693" s="70">
        <v>109036</v>
      </c>
      <c r="Y693" s="70">
        <v>113130.807128</v>
      </c>
    </row>
    <row r="694" spans="1:25" x14ac:dyDescent="0.25">
      <c r="A694" s="72">
        <v>8810</v>
      </c>
      <c r="B694" s="70"/>
      <c r="C694" s="70"/>
      <c r="D694" s="70"/>
      <c r="E694" s="70"/>
      <c r="F694" s="70"/>
      <c r="G694" s="70"/>
      <c r="H694" s="70"/>
      <c r="I694" s="70"/>
      <c r="J694" s="70"/>
      <c r="K694" s="70"/>
      <c r="L694" s="70"/>
      <c r="M694" s="70"/>
      <c r="N694" s="70"/>
      <c r="O694" s="70"/>
      <c r="P694" s="70"/>
      <c r="Q694" s="70"/>
      <c r="R694" s="70"/>
      <c r="S694" s="70"/>
      <c r="T694" s="70"/>
      <c r="U694" s="70"/>
      <c r="V694" s="70">
        <v>110753</v>
      </c>
      <c r="W694" s="70">
        <v>113927.64648500002</v>
      </c>
      <c r="X694" s="70">
        <v>110753</v>
      </c>
      <c r="Y694" s="70">
        <v>113927.64648500002</v>
      </c>
    </row>
    <row r="695" spans="1:25" x14ac:dyDescent="0.25">
      <c r="A695" s="72">
        <v>8814</v>
      </c>
      <c r="B695" s="70"/>
      <c r="C695" s="70"/>
      <c r="D695" s="70"/>
      <c r="E695" s="70"/>
      <c r="F695" s="70"/>
      <c r="G695" s="70"/>
      <c r="H695" s="70"/>
      <c r="I695" s="70"/>
      <c r="J695" s="70"/>
      <c r="K695" s="70"/>
      <c r="L695" s="70"/>
      <c r="M695" s="70"/>
      <c r="N695" s="70"/>
      <c r="O695" s="70"/>
      <c r="P695" s="70"/>
      <c r="Q695" s="70"/>
      <c r="R695" s="70"/>
      <c r="S695" s="70"/>
      <c r="T695" s="70"/>
      <c r="U695" s="70"/>
      <c r="V695" s="70">
        <v>144522</v>
      </c>
      <c r="W695" s="70">
        <v>148360.76660100001</v>
      </c>
      <c r="X695" s="70">
        <v>144522</v>
      </c>
      <c r="Y695" s="70">
        <v>148360.76660100001</v>
      </c>
    </row>
    <row r="696" spans="1:25" x14ac:dyDescent="0.25">
      <c r="A696" s="72">
        <v>8816</v>
      </c>
      <c r="B696" s="70"/>
      <c r="C696" s="70"/>
      <c r="D696" s="70"/>
      <c r="E696" s="70"/>
      <c r="F696" s="70"/>
      <c r="G696" s="70"/>
      <c r="H696" s="70"/>
      <c r="I696" s="70"/>
      <c r="J696" s="70"/>
      <c r="K696" s="70"/>
      <c r="L696" s="70"/>
      <c r="M696" s="70"/>
      <c r="N696" s="70"/>
      <c r="O696" s="70"/>
      <c r="P696" s="70"/>
      <c r="Q696" s="70"/>
      <c r="R696" s="70"/>
      <c r="S696" s="70"/>
      <c r="T696" s="70"/>
      <c r="U696" s="70"/>
      <c r="V696" s="70">
        <v>88348</v>
      </c>
      <c r="W696" s="70">
        <v>105065.45361400001</v>
      </c>
      <c r="X696" s="70">
        <v>88348</v>
      </c>
      <c r="Y696" s="70">
        <v>105065.45361400001</v>
      </c>
    </row>
    <row r="697" spans="1:25" x14ac:dyDescent="0.25">
      <c r="A697" s="72">
        <v>8820</v>
      </c>
      <c r="B697" s="70"/>
      <c r="C697" s="70"/>
      <c r="D697" s="70"/>
      <c r="E697" s="70"/>
      <c r="F697" s="70"/>
      <c r="G697" s="70"/>
      <c r="H697" s="70"/>
      <c r="I697" s="70"/>
      <c r="J697" s="70"/>
      <c r="K697" s="70"/>
      <c r="L697" s="70"/>
      <c r="M697" s="70"/>
      <c r="N697" s="70"/>
      <c r="O697" s="70"/>
      <c r="P697" s="70"/>
      <c r="Q697" s="70"/>
      <c r="R697" s="70">
        <v>93098</v>
      </c>
      <c r="S697" s="70">
        <v>84191.245116999999</v>
      </c>
      <c r="T697" s="70"/>
      <c r="U697" s="70"/>
      <c r="V697" s="70"/>
      <c r="W697" s="70"/>
      <c r="X697" s="70">
        <v>93098</v>
      </c>
      <c r="Y697" s="70">
        <v>84191.245116999999</v>
      </c>
    </row>
    <row r="698" spans="1:25" x14ac:dyDescent="0.25">
      <c r="A698" s="72">
        <v>8821</v>
      </c>
      <c r="B698" s="70"/>
      <c r="C698" s="70"/>
      <c r="D698" s="70"/>
      <c r="E698" s="70"/>
      <c r="F698" s="70"/>
      <c r="G698" s="70"/>
      <c r="H698" s="70"/>
      <c r="I698" s="70"/>
      <c r="J698" s="70"/>
      <c r="K698" s="70"/>
      <c r="L698" s="70"/>
      <c r="M698" s="70"/>
      <c r="N698" s="70"/>
      <c r="O698" s="70"/>
      <c r="P698" s="70"/>
      <c r="Q698" s="70"/>
      <c r="R698" s="70">
        <v>80552</v>
      </c>
      <c r="S698" s="70">
        <v>89780.255858999997</v>
      </c>
      <c r="T698" s="70"/>
      <c r="U698" s="70"/>
      <c r="V698" s="70"/>
      <c r="W698" s="70"/>
      <c r="X698" s="70">
        <v>80552</v>
      </c>
      <c r="Y698" s="70">
        <v>89780.255858999997</v>
      </c>
    </row>
    <row r="699" spans="1:25" x14ac:dyDescent="0.25">
      <c r="A699" s="72">
        <v>8823</v>
      </c>
      <c r="B699" s="70"/>
      <c r="C699" s="70"/>
      <c r="D699" s="70"/>
      <c r="E699" s="70"/>
      <c r="F699" s="70"/>
      <c r="G699" s="70"/>
      <c r="H699" s="70"/>
      <c r="I699" s="70"/>
      <c r="J699" s="70"/>
      <c r="K699" s="70"/>
      <c r="L699" s="70"/>
      <c r="M699" s="70"/>
      <c r="N699" s="70">
        <v>72199</v>
      </c>
      <c r="O699" s="70">
        <v>62414.257811999996</v>
      </c>
      <c r="P699" s="70"/>
      <c r="Q699" s="70"/>
      <c r="R699" s="70"/>
      <c r="S699" s="70"/>
      <c r="T699" s="70"/>
      <c r="U699" s="70"/>
      <c r="V699" s="70"/>
      <c r="W699" s="70"/>
      <c r="X699" s="70">
        <v>72199</v>
      </c>
      <c r="Y699" s="70">
        <v>62414.257811999996</v>
      </c>
    </row>
    <row r="700" spans="1:25" x14ac:dyDescent="0.25">
      <c r="A700" s="72">
        <v>8825</v>
      </c>
      <c r="B700" s="70"/>
      <c r="C700" s="70"/>
      <c r="D700" s="70"/>
      <c r="E700" s="70"/>
      <c r="F700" s="70"/>
      <c r="G700" s="70"/>
      <c r="H700" s="70"/>
      <c r="I700" s="70"/>
      <c r="J700" s="70"/>
      <c r="K700" s="70"/>
      <c r="L700" s="70"/>
      <c r="M700" s="70"/>
      <c r="N700" s="70"/>
      <c r="O700" s="70"/>
      <c r="P700" s="70">
        <v>73380</v>
      </c>
      <c r="Q700" s="70">
        <v>71079.908934999999</v>
      </c>
      <c r="R700" s="70"/>
      <c r="S700" s="70"/>
      <c r="T700" s="70"/>
      <c r="U700" s="70"/>
      <c r="V700" s="70"/>
      <c r="W700" s="70"/>
      <c r="X700" s="70">
        <v>73380</v>
      </c>
      <c r="Y700" s="70">
        <v>71079.908934999999</v>
      </c>
    </row>
    <row r="701" spans="1:25" x14ac:dyDescent="0.25">
      <c r="A701" s="72">
        <v>8829</v>
      </c>
      <c r="B701" s="70"/>
      <c r="C701" s="70"/>
      <c r="D701" s="70"/>
      <c r="E701" s="70"/>
      <c r="F701" s="70"/>
      <c r="G701" s="70"/>
      <c r="H701" s="70"/>
      <c r="I701" s="70"/>
      <c r="J701" s="70"/>
      <c r="K701" s="70"/>
      <c r="L701" s="70"/>
      <c r="M701" s="70"/>
      <c r="N701" s="70">
        <v>72382</v>
      </c>
      <c r="O701" s="70">
        <v>63573.535155999998</v>
      </c>
      <c r="P701" s="70"/>
      <c r="Q701" s="70"/>
      <c r="R701" s="70"/>
      <c r="S701" s="70"/>
      <c r="T701" s="70"/>
      <c r="U701" s="70"/>
      <c r="V701" s="70"/>
      <c r="W701" s="70"/>
      <c r="X701" s="70">
        <v>72382</v>
      </c>
      <c r="Y701" s="70">
        <v>63573.535155999998</v>
      </c>
    </row>
    <row r="702" spans="1:25" x14ac:dyDescent="0.25">
      <c r="A702" s="72">
        <v>8830</v>
      </c>
      <c r="B702" s="70"/>
      <c r="C702" s="70"/>
      <c r="D702" s="70"/>
      <c r="E702" s="70"/>
      <c r="F702" s="70"/>
      <c r="G702" s="70"/>
      <c r="H702" s="70"/>
      <c r="I702" s="70"/>
      <c r="J702" s="70">
        <v>53613</v>
      </c>
      <c r="K702" s="70">
        <v>49913.253905999998</v>
      </c>
      <c r="L702" s="70"/>
      <c r="M702" s="70"/>
      <c r="N702" s="70"/>
      <c r="O702" s="70"/>
      <c r="P702" s="70"/>
      <c r="Q702" s="70"/>
      <c r="R702" s="70"/>
      <c r="S702" s="70"/>
      <c r="T702" s="70"/>
      <c r="U702" s="70"/>
      <c r="V702" s="70"/>
      <c r="W702" s="70"/>
      <c r="X702" s="70">
        <v>53613</v>
      </c>
      <c r="Y702" s="70">
        <v>49913.253905999998</v>
      </c>
    </row>
    <row r="703" spans="1:25" x14ac:dyDescent="0.25">
      <c r="A703" s="72">
        <v>8831</v>
      </c>
      <c r="B703" s="70"/>
      <c r="C703" s="70"/>
      <c r="D703" s="70"/>
      <c r="E703" s="70"/>
      <c r="F703" s="70"/>
      <c r="G703" s="70"/>
      <c r="H703" s="70"/>
      <c r="I703" s="70"/>
      <c r="J703" s="70"/>
      <c r="K703" s="70"/>
      <c r="L703" s="70">
        <v>55236</v>
      </c>
      <c r="M703" s="70">
        <v>56250.961427000002</v>
      </c>
      <c r="N703" s="70"/>
      <c r="O703" s="70"/>
      <c r="P703" s="70"/>
      <c r="Q703" s="70"/>
      <c r="R703" s="70"/>
      <c r="S703" s="70"/>
      <c r="T703" s="70"/>
      <c r="U703" s="70"/>
      <c r="V703" s="70"/>
      <c r="W703" s="70"/>
      <c r="X703" s="70">
        <v>55236</v>
      </c>
      <c r="Y703" s="70">
        <v>56250.961427000002</v>
      </c>
    </row>
    <row r="704" spans="1:25" x14ac:dyDescent="0.25">
      <c r="A704" s="72">
        <v>8834</v>
      </c>
      <c r="B704" s="70"/>
      <c r="C704" s="70"/>
      <c r="D704" s="70"/>
      <c r="E704" s="70"/>
      <c r="F704" s="70"/>
      <c r="G704" s="70"/>
      <c r="H704" s="70"/>
      <c r="I704" s="70"/>
      <c r="J704" s="70"/>
      <c r="K704" s="70"/>
      <c r="L704" s="70">
        <v>52703</v>
      </c>
      <c r="M704" s="70">
        <v>53608.726562999997</v>
      </c>
      <c r="N704" s="70"/>
      <c r="O704" s="70"/>
      <c r="P704" s="70"/>
      <c r="Q704" s="70"/>
      <c r="R704" s="70"/>
      <c r="S704" s="70"/>
      <c r="T704" s="70"/>
      <c r="U704" s="70"/>
      <c r="V704" s="70"/>
      <c r="W704" s="70"/>
      <c r="X704" s="70">
        <v>52703</v>
      </c>
      <c r="Y704" s="70">
        <v>53608.726562999997</v>
      </c>
    </row>
    <row r="705" spans="1:25" x14ac:dyDescent="0.25">
      <c r="A705" s="72">
        <v>8839</v>
      </c>
      <c r="B705" s="70"/>
      <c r="C705" s="70"/>
      <c r="D705" s="70"/>
      <c r="E705" s="70"/>
      <c r="F705" s="70"/>
      <c r="G705" s="70"/>
      <c r="H705" s="70"/>
      <c r="I705" s="70"/>
      <c r="J705" s="70"/>
      <c r="K705" s="70"/>
      <c r="L705" s="70"/>
      <c r="M705" s="70"/>
      <c r="N705" s="70">
        <v>59377</v>
      </c>
      <c r="O705" s="70">
        <v>64342.757568000001</v>
      </c>
      <c r="P705" s="70"/>
      <c r="Q705" s="70"/>
      <c r="R705" s="70"/>
      <c r="S705" s="70"/>
      <c r="T705" s="70"/>
      <c r="U705" s="70"/>
      <c r="V705" s="70"/>
      <c r="W705" s="70"/>
      <c r="X705" s="70">
        <v>59377</v>
      </c>
      <c r="Y705" s="70">
        <v>64342.757568000001</v>
      </c>
    </row>
    <row r="706" spans="1:25" x14ac:dyDescent="0.25">
      <c r="A706" s="72">
        <v>8840</v>
      </c>
      <c r="B706" s="70"/>
      <c r="C706" s="70"/>
      <c r="D706" s="70"/>
      <c r="E706" s="70"/>
      <c r="F706" s="70"/>
      <c r="G706" s="70"/>
      <c r="H706" s="70"/>
      <c r="I706" s="70"/>
      <c r="J706" s="70"/>
      <c r="K706" s="70"/>
      <c r="L706" s="70"/>
      <c r="M706" s="70"/>
      <c r="N706" s="70">
        <v>58203</v>
      </c>
      <c r="O706" s="70">
        <v>62684.971191999997</v>
      </c>
      <c r="P706" s="70"/>
      <c r="Q706" s="70"/>
      <c r="R706" s="70"/>
      <c r="S706" s="70"/>
      <c r="T706" s="70"/>
      <c r="U706" s="70"/>
      <c r="V706" s="70"/>
      <c r="W706" s="70"/>
      <c r="X706" s="70">
        <v>58203</v>
      </c>
      <c r="Y706" s="70">
        <v>62684.971191999997</v>
      </c>
    </row>
    <row r="707" spans="1:25" x14ac:dyDescent="0.25">
      <c r="A707" s="72">
        <v>8841</v>
      </c>
      <c r="B707" s="70"/>
      <c r="C707" s="70"/>
      <c r="D707" s="70"/>
      <c r="E707" s="70"/>
      <c r="F707" s="70"/>
      <c r="G707" s="70"/>
      <c r="H707" s="70"/>
      <c r="I707" s="70"/>
      <c r="J707" s="70"/>
      <c r="K707" s="70"/>
      <c r="L707" s="70"/>
      <c r="M707" s="70"/>
      <c r="N707" s="70"/>
      <c r="O707" s="70"/>
      <c r="P707" s="70">
        <v>67828</v>
      </c>
      <c r="Q707" s="70">
        <v>79864.221191000004</v>
      </c>
      <c r="R707" s="70"/>
      <c r="S707" s="70"/>
      <c r="T707" s="70"/>
      <c r="U707" s="70"/>
      <c r="V707" s="70"/>
      <c r="W707" s="70"/>
      <c r="X707" s="70">
        <v>67828</v>
      </c>
      <c r="Y707" s="70">
        <v>79864.221191000004</v>
      </c>
    </row>
    <row r="708" spans="1:25" x14ac:dyDescent="0.25">
      <c r="A708" s="72">
        <v>8846</v>
      </c>
      <c r="B708" s="70"/>
      <c r="C708" s="70"/>
      <c r="D708" s="70"/>
      <c r="E708" s="70"/>
      <c r="F708" s="70"/>
      <c r="G708" s="70"/>
      <c r="H708" s="70"/>
      <c r="I708" s="70"/>
      <c r="J708" s="70"/>
      <c r="K708" s="70"/>
      <c r="L708" s="70"/>
      <c r="M708" s="70"/>
      <c r="N708" s="70"/>
      <c r="O708" s="70"/>
      <c r="P708" s="70"/>
      <c r="Q708" s="70"/>
      <c r="R708" s="70">
        <v>70985</v>
      </c>
      <c r="S708" s="70">
        <v>89242.548340000008</v>
      </c>
      <c r="T708" s="70"/>
      <c r="U708" s="70"/>
      <c r="V708" s="70"/>
      <c r="W708" s="70"/>
      <c r="X708" s="70">
        <v>70985</v>
      </c>
      <c r="Y708" s="70">
        <v>89242.548340000008</v>
      </c>
    </row>
    <row r="709" spans="1:25" x14ac:dyDescent="0.25">
      <c r="A709" s="72">
        <v>8849</v>
      </c>
      <c r="B709" s="70">
        <v>7962</v>
      </c>
      <c r="C709" s="70">
        <v>6486.4771420000006</v>
      </c>
      <c r="D709" s="70"/>
      <c r="E709" s="70"/>
      <c r="F709" s="70"/>
      <c r="G709" s="70"/>
      <c r="H709" s="70"/>
      <c r="I709" s="70"/>
      <c r="J709" s="70"/>
      <c r="K709" s="70"/>
      <c r="L709" s="70"/>
      <c r="M709" s="70"/>
      <c r="N709" s="70"/>
      <c r="O709" s="70"/>
      <c r="P709" s="70"/>
      <c r="Q709" s="70"/>
      <c r="R709" s="70"/>
      <c r="S709" s="70"/>
      <c r="T709" s="70"/>
      <c r="U709" s="70"/>
      <c r="V709" s="70"/>
      <c r="W709" s="70"/>
      <c r="X709" s="70">
        <v>7962</v>
      </c>
      <c r="Y709" s="70">
        <v>6486.4771420000006</v>
      </c>
    </row>
    <row r="710" spans="1:25" x14ac:dyDescent="0.25">
      <c r="A710" s="72">
        <v>8853</v>
      </c>
      <c r="B710" s="70"/>
      <c r="C710" s="70"/>
      <c r="D710" s="70">
        <v>9030</v>
      </c>
      <c r="E710" s="70">
        <v>11576.506958</v>
      </c>
      <c r="F710" s="70"/>
      <c r="G710" s="70"/>
      <c r="H710" s="70"/>
      <c r="I710" s="70"/>
      <c r="J710" s="70"/>
      <c r="K710" s="70"/>
      <c r="L710" s="70"/>
      <c r="M710" s="70"/>
      <c r="N710" s="70"/>
      <c r="O710" s="70"/>
      <c r="P710" s="70"/>
      <c r="Q710" s="70"/>
      <c r="R710" s="70"/>
      <c r="S710" s="70"/>
      <c r="T710" s="70"/>
      <c r="U710" s="70"/>
      <c r="V710" s="70"/>
      <c r="W710" s="70"/>
      <c r="X710" s="70">
        <v>9030</v>
      </c>
      <c r="Y710" s="70">
        <v>11576.506958</v>
      </c>
    </row>
    <row r="711" spans="1:25" x14ac:dyDescent="0.25">
      <c r="A711" s="72">
        <v>8887</v>
      </c>
      <c r="B711" s="70"/>
      <c r="C711" s="70"/>
      <c r="D711" s="70"/>
      <c r="E711" s="70"/>
      <c r="F711" s="70"/>
      <c r="G711" s="70"/>
      <c r="H711" s="70"/>
      <c r="I711" s="70"/>
      <c r="J711" s="70"/>
      <c r="K711" s="70"/>
      <c r="L711" s="70"/>
      <c r="M711" s="70"/>
      <c r="N711" s="70"/>
      <c r="O711" s="70"/>
      <c r="P711" s="70"/>
      <c r="Q711" s="70"/>
      <c r="R711" s="70"/>
      <c r="S711" s="70"/>
      <c r="T711" s="70">
        <v>99194</v>
      </c>
      <c r="U711" s="70">
        <v>93662.934083</v>
      </c>
      <c r="V711" s="70"/>
      <c r="W711" s="70"/>
      <c r="X711" s="70">
        <v>99194</v>
      </c>
      <c r="Y711" s="70">
        <v>93662.934083</v>
      </c>
    </row>
    <row r="712" spans="1:25" x14ac:dyDescent="0.25">
      <c r="A712" s="72">
        <v>8896</v>
      </c>
      <c r="B712" s="70"/>
      <c r="C712" s="70"/>
      <c r="D712" s="70"/>
      <c r="E712" s="70"/>
      <c r="F712" s="70"/>
      <c r="G712" s="70"/>
      <c r="H712" s="70"/>
      <c r="I712" s="70"/>
      <c r="J712" s="70"/>
      <c r="K712" s="70"/>
      <c r="L712" s="70"/>
      <c r="M712" s="70"/>
      <c r="N712" s="70"/>
      <c r="O712" s="70"/>
      <c r="P712" s="70">
        <v>77611</v>
      </c>
      <c r="Q712" s="70">
        <v>72069.465576000002</v>
      </c>
      <c r="R712" s="70"/>
      <c r="S712" s="70"/>
      <c r="T712" s="70"/>
      <c r="U712" s="70"/>
      <c r="V712" s="70"/>
      <c r="W712" s="70"/>
      <c r="X712" s="70">
        <v>77611</v>
      </c>
      <c r="Y712" s="70">
        <v>72069.465576000002</v>
      </c>
    </row>
    <row r="713" spans="1:25" x14ac:dyDescent="0.25">
      <c r="A713" s="72">
        <v>8898</v>
      </c>
      <c r="B713" s="70"/>
      <c r="C713" s="70"/>
      <c r="D713" s="70">
        <v>14158</v>
      </c>
      <c r="E713" s="70">
        <v>19787.716332000004</v>
      </c>
      <c r="F713" s="70"/>
      <c r="G713" s="70"/>
      <c r="H713" s="70"/>
      <c r="I713" s="70"/>
      <c r="J713" s="70"/>
      <c r="K713" s="70"/>
      <c r="L713" s="70"/>
      <c r="M713" s="70"/>
      <c r="N713" s="70"/>
      <c r="O713" s="70"/>
      <c r="P713" s="70"/>
      <c r="Q713" s="70"/>
      <c r="R713" s="70"/>
      <c r="S713" s="70"/>
      <c r="T713" s="70"/>
      <c r="U713" s="70"/>
      <c r="V713" s="70"/>
      <c r="W713" s="70"/>
      <c r="X713" s="70">
        <v>14158</v>
      </c>
      <c r="Y713" s="70">
        <v>19787.716332000004</v>
      </c>
    </row>
    <row r="714" spans="1:25" x14ac:dyDescent="0.25">
      <c r="A714" s="72">
        <v>8899</v>
      </c>
      <c r="B714" s="70"/>
      <c r="C714" s="70"/>
      <c r="D714" s="70"/>
      <c r="E714" s="70"/>
      <c r="F714" s="70"/>
      <c r="G714" s="70"/>
      <c r="H714" s="70"/>
      <c r="I714" s="70"/>
      <c r="J714" s="70"/>
      <c r="K714" s="70"/>
      <c r="L714" s="70"/>
      <c r="M714" s="70"/>
      <c r="N714" s="70"/>
      <c r="O714" s="70"/>
      <c r="P714" s="70"/>
      <c r="Q714" s="70"/>
      <c r="R714" s="70"/>
      <c r="S714" s="70"/>
      <c r="T714" s="70"/>
      <c r="U714" s="70"/>
      <c r="V714" s="70">
        <v>86844</v>
      </c>
      <c r="W714" s="70">
        <v>119408.774414</v>
      </c>
      <c r="X714" s="70">
        <v>86844</v>
      </c>
      <c r="Y714" s="70">
        <v>119408.774414</v>
      </c>
    </row>
    <row r="715" spans="1:25" x14ac:dyDescent="0.25">
      <c r="A715" s="72">
        <v>8921</v>
      </c>
      <c r="B715" s="70"/>
      <c r="C715" s="70"/>
      <c r="D715" s="70"/>
      <c r="E715" s="70"/>
      <c r="F715" s="70"/>
      <c r="G715" s="70"/>
      <c r="H715" s="70"/>
      <c r="I715" s="70"/>
      <c r="J715" s="70"/>
      <c r="K715" s="70"/>
      <c r="L715" s="70"/>
      <c r="M715" s="70"/>
      <c r="N715" s="70"/>
      <c r="O715" s="70"/>
      <c r="P715" s="70">
        <v>64827</v>
      </c>
      <c r="Q715" s="70">
        <v>75729.483886999995</v>
      </c>
      <c r="R715" s="70"/>
      <c r="S715" s="70"/>
      <c r="T715" s="70"/>
      <c r="U715" s="70"/>
      <c r="V715" s="70"/>
      <c r="W715" s="70"/>
      <c r="X715" s="70">
        <v>64827</v>
      </c>
      <c r="Y715" s="70">
        <v>75729.483886999995</v>
      </c>
    </row>
    <row r="716" spans="1:25" x14ac:dyDescent="0.25">
      <c r="A716" s="72">
        <v>8933</v>
      </c>
      <c r="B716" s="70"/>
      <c r="C716" s="70"/>
      <c r="D716" s="70"/>
      <c r="E716" s="70"/>
      <c r="F716" s="70"/>
      <c r="G716" s="70"/>
      <c r="H716" s="70"/>
      <c r="I716" s="70"/>
      <c r="J716" s="70"/>
      <c r="K716" s="70"/>
      <c r="L716" s="70"/>
      <c r="M716" s="70"/>
      <c r="N716" s="70"/>
      <c r="O716" s="70"/>
      <c r="P716" s="70"/>
      <c r="Q716" s="70"/>
      <c r="R716" s="70"/>
      <c r="S716" s="70"/>
      <c r="T716" s="70"/>
      <c r="U716" s="70"/>
      <c r="V716" s="70">
        <v>94969</v>
      </c>
      <c r="W716" s="70">
        <v>106104.312256</v>
      </c>
      <c r="X716" s="70">
        <v>94969</v>
      </c>
      <c r="Y716" s="70">
        <v>106104.312256</v>
      </c>
    </row>
    <row r="717" spans="1:25" x14ac:dyDescent="0.25">
      <c r="A717" s="72">
        <v>8935</v>
      </c>
      <c r="B717" s="70"/>
      <c r="C717" s="70"/>
      <c r="D717" s="70"/>
      <c r="E717" s="70"/>
      <c r="F717" s="70">
        <v>22269</v>
      </c>
      <c r="G717" s="70">
        <v>23309.416473000001</v>
      </c>
      <c r="H717" s="70"/>
      <c r="I717" s="70"/>
      <c r="J717" s="70"/>
      <c r="K717" s="70"/>
      <c r="L717" s="70"/>
      <c r="M717" s="70"/>
      <c r="N717" s="70"/>
      <c r="O717" s="70"/>
      <c r="P717" s="70"/>
      <c r="Q717" s="70"/>
      <c r="R717" s="70"/>
      <c r="S717" s="70"/>
      <c r="T717" s="70"/>
      <c r="U717" s="70"/>
      <c r="V717" s="70"/>
      <c r="W717" s="70"/>
      <c r="X717" s="70">
        <v>22269</v>
      </c>
      <c r="Y717" s="70">
        <v>23309.416473000001</v>
      </c>
    </row>
    <row r="718" spans="1:25" x14ac:dyDescent="0.25">
      <c r="A718" s="72">
        <v>8938</v>
      </c>
      <c r="B718" s="70"/>
      <c r="C718" s="70"/>
      <c r="D718" s="70"/>
      <c r="E718" s="70"/>
      <c r="F718" s="70"/>
      <c r="G718" s="70"/>
      <c r="H718" s="70"/>
      <c r="I718" s="70"/>
      <c r="J718" s="70"/>
      <c r="K718" s="70"/>
      <c r="L718" s="70"/>
      <c r="M718" s="70"/>
      <c r="N718" s="70"/>
      <c r="O718" s="70"/>
      <c r="P718" s="70"/>
      <c r="Q718" s="70"/>
      <c r="R718" s="70"/>
      <c r="S718" s="70"/>
      <c r="T718" s="70">
        <v>88930</v>
      </c>
      <c r="U718" s="70">
        <v>94485.972167</v>
      </c>
      <c r="V718" s="70"/>
      <c r="W718" s="70"/>
      <c r="X718" s="70">
        <v>88930</v>
      </c>
      <c r="Y718" s="70">
        <v>94485.972167</v>
      </c>
    </row>
    <row r="719" spans="1:25" x14ac:dyDescent="0.25">
      <c r="A719" s="72">
        <v>8939</v>
      </c>
      <c r="B719" s="70"/>
      <c r="C719" s="70"/>
      <c r="D719" s="70"/>
      <c r="E719" s="70"/>
      <c r="F719" s="70"/>
      <c r="G719" s="70"/>
      <c r="H719" s="70"/>
      <c r="I719" s="70"/>
      <c r="J719" s="70"/>
      <c r="K719" s="70"/>
      <c r="L719" s="70"/>
      <c r="M719" s="70"/>
      <c r="N719" s="70"/>
      <c r="O719" s="70"/>
      <c r="P719" s="70"/>
      <c r="Q719" s="70"/>
      <c r="R719" s="70"/>
      <c r="S719" s="70"/>
      <c r="T719" s="70"/>
      <c r="U719" s="70"/>
      <c r="V719" s="70">
        <v>96155</v>
      </c>
      <c r="W719" s="70">
        <v>103680.882813</v>
      </c>
      <c r="X719" s="70">
        <v>96155</v>
      </c>
      <c r="Y719" s="70">
        <v>103680.882813</v>
      </c>
    </row>
    <row r="720" spans="1:25" x14ac:dyDescent="0.25">
      <c r="A720" s="72">
        <v>8943</v>
      </c>
      <c r="B720" s="70"/>
      <c r="C720" s="70"/>
      <c r="D720" s="70">
        <v>9058</v>
      </c>
      <c r="E720" s="70">
        <v>10410.795257000002</v>
      </c>
      <c r="F720" s="70"/>
      <c r="G720" s="70"/>
      <c r="H720" s="70"/>
      <c r="I720" s="70"/>
      <c r="J720" s="70"/>
      <c r="K720" s="70"/>
      <c r="L720" s="70"/>
      <c r="M720" s="70"/>
      <c r="N720" s="70"/>
      <c r="O720" s="70"/>
      <c r="P720" s="70"/>
      <c r="Q720" s="70"/>
      <c r="R720" s="70"/>
      <c r="S720" s="70"/>
      <c r="T720" s="70"/>
      <c r="U720" s="70"/>
      <c r="V720" s="70"/>
      <c r="W720" s="70"/>
      <c r="X720" s="70">
        <v>9058</v>
      </c>
      <c r="Y720" s="70">
        <v>10410.795257000002</v>
      </c>
    </row>
    <row r="721" spans="1:25" x14ac:dyDescent="0.25">
      <c r="A721" s="72">
        <v>8949</v>
      </c>
      <c r="B721" s="70">
        <v>8376</v>
      </c>
      <c r="C721" s="70">
        <v>9609.1620010000006</v>
      </c>
      <c r="D721" s="70"/>
      <c r="E721" s="70"/>
      <c r="F721" s="70"/>
      <c r="G721" s="70"/>
      <c r="H721" s="70"/>
      <c r="I721" s="70"/>
      <c r="J721" s="70"/>
      <c r="K721" s="70"/>
      <c r="L721" s="70"/>
      <c r="M721" s="70"/>
      <c r="N721" s="70"/>
      <c r="O721" s="70"/>
      <c r="P721" s="70"/>
      <c r="Q721" s="70"/>
      <c r="R721" s="70"/>
      <c r="S721" s="70"/>
      <c r="T721" s="70"/>
      <c r="U721" s="70"/>
      <c r="V721" s="70"/>
      <c r="W721" s="70"/>
      <c r="X721" s="70">
        <v>8376</v>
      </c>
      <c r="Y721" s="70">
        <v>9609.1620010000006</v>
      </c>
    </row>
    <row r="722" spans="1:25" x14ac:dyDescent="0.25">
      <c r="A722" s="72">
        <v>8950</v>
      </c>
      <c r="B722" s="70">
        <v>7827</v>
      </c>
      <c r="C722" s="70">
        <v>8875.6295170000012</v>
      </c>
      <c r="D722" s="70"/>
      <c r="E722" s="70"/>
      <c r="F722" s="70"/>
      <c r="G722" s="70"/>
      <c r="H722" s="70"/>
      <c r="I722" s="70"/>
      <c r="J722" s="70"/>
      <c r="K722" s="70"/>
      <c r="L722" s="70"/>
      <c r="M722" s="70"/>
      <c r="N722" s="70"/>
      <c r="O722" s="70"/>
      <c r="P722" s="70"/>
      <c r="Q722" s="70"/>
      <c r="R722" s="70"/>
      <c r="S722" s="70"/>
      <c r="T722" s="70"/>
      <c r="U722" s="70"/>
      <c r="V722" s="70"/>
      <c r="W722" s="70"/>
      <c r="X722" s="70">
        <v>7827</v>
      </c>
      <c r="Y722" s="70">
        <v>8875.6295170000012</v>
      </c>
    </row>
    <row r="723" spans="1:25" x14ac:dyDescent="0.25">
      <c r="A723" s="72">
        <v>8952</v>
      </c>
      <c r="B723" s="70">
        <v>11713</v>
      </c>
      <c r="C723" s="70">
        <v>9757.9388419999996</v>
      </c>
      <c r="D723" s="70"/>
      <c r="E723" s="70"/>
      <c r="F723" s="70"/>
      <c r="G723" s="70"/>
      <c r="H723" s="70"/>
      <c r="I723" s="70"/>
      <c r="J723" s="70"/>
      <c r="K723" s="70"/>
      <c r="L723" s="70"/>
      <c r="M723" s="70"/>
      <c r="N723" s="70"/>
      <c r="O723" s="70"/>
      <c r="P723" s="70"/>
      <c r="Q723" s="70"/>
      <c r="R723" s="70"/>
      <c r="S723" s="70"/>
      <c r="T723" s="70"/>
      <c r="U723" s="70"/>
      <c r="V723" s="70"/>
      <c r="W723" s="70"/>
      <c r="X723" s="70">
        <v>11713</v>
      </c>
      <c r="Y723" s="70">
        <v>9757.9388419999996</v>
      </c>
    </row>
    <row r="724" spans="1:25" x14ac:dyDescent="0.25">
      <c r="A724" s="72">
        <v>8955</v>
      </c>
      <c r="B724" s="70"/>
      <c r="C724" s="70"/>
      <c r="D724" s="70"/>
      <c r="E724" s="70"/>
      <c r="F724" s="70"/>
      <c r="G724" s="70"/>
      <c r="H724" s="70"/>
      <c r="I724" s="70"/>
      <c r="J724" s="70"/>
      <c r="K724" s="70"/>
      <c r="L724" s="70"/>
      <c r="M724" s="70"/>
      <c r="N724" s="70"/>
      <c r="O724" s="70"/>
      <c r="P724" s="70"/>
      <c r="Q724" s="70"/>
      <c r="R724" s="70">
        <v>77054</v>
      </c>
      <c r="S724" s="70">
        <v>85512.690430999995</v>
      </c>
      <c r="T724" s="70"/>
      <c r="U724" s="70"/>
      <c r="V724" s="70"/>
      <c r="W724" s="70"/>
      <c r="X724" s="70">
        <v>77054</v>
      </c>
      <c r="Y724" s="70">
        <v>85512.690430999995</v>
      </c>
    </row>
    <row r="725" spans="1:25" x14ac:dyDescent="0.25">
      <c r="A725" s="72">
        <v>8960</v>
      </c>
      <c r="B725" s="70"/>
      <c r="C725" s="70"/>
      <c r="D725" s="70">
        <v>10009</v>
      </c>
      <c r="E725" s="70">
        <v>19298.961671000001</v>
      </c>
      <c r="F725" s="70"/>
      <c r="G725" s="70"/>
      <c r="H725" s="70"/>
      <c r="I725" s="70"/>
      <c r="J725" s="70"/>
      <c r="K725" s="70"/>
      <c r="L725" s="70"/>
      <c r="M725" s="70"/>
      <c r="N725" s="70"/>
      <c r="O725" s="70"/>
      <c r="P725" s="70"/>
      <c r="Q725" s="70"/>
      <c r="R725" s="70"/>
      <c r="S725" s="70"/>
      <c r="T725" s="70"/>
      <c r="U725" s="70"/>
      <c r="V725" s="70"/>
      <c r="W725" s="70"/>
      <c r="X725" s="70">
        <v>10009</v>
      </c>
      <c r="Y725" s="70">
        <v>19298.961671000001</v>
      </c>
    </row>
    <row r="726" spans="1:25" x14ac:dyDescent="0.25">
      <c r="A726" s="72">
        <v>8967</v>
      </c>
      <c r="B726" s="70">
        <v>4912</v>
      </c>
      <c r="C726" s="70">
        <v>6006.5890040000004</v>
      </c>
      <c r="D726" s="70"/>
      <c r="E726" s="70"/>
      <c r="F726" s="70"/>
      <c r="G726" s="70"/>
      <c r="H726" s="70"/>
      <c r="I726" s="70"/>
      <c r="J726" s="70"/>
      <c r="K726" s="70"/>
      <c r="L726" s="70"/>
      <c r="M726" s="70"/>
      <c r="N726" s="70"/>
      <c r="O726" s="70"/>
      <c r="P726" s="70"/>
      <c r="Q726" s="70"/>
      <c r="R726" s="70"/>
      <c r="S726" s="70"/>
      <c r="T726" s="70"/>
      <c r="U726" s="70"/>
      <c r="V726" s="70"/>
      <c r="W726" s="70"/>
      <c r="X726" s="70">
        <v>4912</v>
      </c>
      <c r="Y726" s="70">
        <v>6006.5890040000004</v>
      </c>
    </row>
    <row r="727" spans="1:25" x14ac:dyDescent="0.25">
      <c r="A727" s="72">
        <v>8968</v>
      </c>
      <c r="B727" s="70"/>
      <c r="C727" s="70"/>
      <c r="D727" s="70"/>
      <c r="E727" s="70"/>
      <c r="F727" s="70"/>
      <c r="G727" s="70"/>
      <c r="H727" s="70"/>
      <c r="I727" s="70"/>
      <c r="J727" s="70"/>
      <c r="K727" s="70"/>
      <c r="L727" s="70"/>
      <c r="M727" s="70"/>
      <c r="N727" s="70"/>
      <c r="O727" s="70"/>
      <c r="P727" s="70"/>
      <c r="Q727" s="70"/>
      <c r="R727" s="70"/>
      <c r="S727" s="70"/>
      <c r="T727" s="70">
        <v>83293</v>
      </c>
      <c r="U727" s="70">
        <v>91987.979980999997</v>
      </c>
      <c r="V727" s="70"/>
      <c r="W727" s="70"/>
      <c r="X727" s="70">
        <v>83293</v>
      </c>
      <c r="Y727" s="70">
        <v>91987.979980999997</v>
      </c>
    </row>
    <row r="728" spans="1:25" x14ac:dyDescent="0.25">
      <c r="A728" s="72">
        <v>8977</v>
      </c>
      <c r="B728" s="70"/>
      <c r="C728" s="70"/>
      <c r="D728" s="70"/>
      <c r="E728" s="70"/>
      <c r="F728" s="70"/>
      <c r="G728" s="70"/>
      <c r="H728" s="70"/>
      <c r="I728" s="70"/>
      <c r="J728" s="70"/>
      <c r="K728" s="70"/>
      <c r="L728" s="70"/>
      <c r="M728" s="70"/>
      <c r="N728" s="70"/>
      <c r="O728" s="70"/>
      <c r="P728" s="70"/>
      <c r="Q728" s="70"/>
      <c r="R728" s="70"/>
      <c r="S728" s="70"/>
      <c r="T728" s="70">
        <v>91226</v>
      </c>
      <c r="U728" s="70">
        <v>96828.778810000003</v>
      </c>
      <c r="V728" s="70"/>
      <c r="W728" s="70"/>
      <c r="X728" s="70">
        <v>91226</v>
      </c>
      <c r="Y728" s="70">
        <v>96828.778810000003</v>
      </c>
    </row>
    <row r="729" spans="1:25" x14ac:dyDescent="0.25">
      <c r="A729" s="72">
        <v>8983</v>
      </c>
      <c r="B729" s="70">
        <v>13000</v>
      </c>
      <c r="C729" s="70">
        <v>9352.8932779999996</v>
      </c>
      <c r="D729" s="70"/>
      <c r="E729" s="70"/>
      <c r="F729" s="70"/>
      <c r="G729" s="70"/>
      <c r="H729" s="70"/>
      <c r="I729" s="70"/>
      <c r="J729" s="70"/>
      <c r="K729" s="70"/>
      <c r="L729" s="70"/>
      <c r="M729" s="70"/>
      <c r="N729" s="70"/>
      <c r="O729" s="70"/>
      <c r="P729" s="70"/>
      <c r="Q729" s="70"/>
      <c r="R729" s="70"/>
      <c r="S729" s="70"/>
      <c r="T729" s="70"/>
      <c r="U729" s="70"/>
      <c r="V729" s="70"/>
      <c r="W729" s="70"/>
      <c r="X729" s="70">
        <v>13000</v>
      </c>
      <c r="Y729" s="70">
        <v>9352.8932779999996</v>
      </c>
    </row>
    <row r="730" spans="1:25" x14ac:dyDescent="0.25">
      <c r="A730" s="72">
        <v>8985</v>
      </c>
      <c r="B730" s="70">
        <v>7700</v>
      </c>
      <c r="C730" s="70">
        <v>6597.629578</v>
      </c>
      <c r="D730" s="70"/>
      <c r="E730" s="70"/>
      <c r="F730" s="70"/>
      <c r="G730" s="70"/>
      <c r="H730" s="70"/>
      <c r="I730" s="70"/>
      <c r="J730" s="70"/>
      <c r="K730" s="70"/>
      <c r="L730" s="70"/>
      <c r="M730" s="70"/>
      <c r="N730" s="70"/>
      <c r="O730" s="70"/>
      <c r="P730" s="70"/>
      <c r="Q730" s="70"/>
      <c r="R730" s="70"/>
      <c r="S730" s="70"/>
      <c r="T730" s="70"/>
      <c r="U730" s="70"/>
      <c r="V730" s="70"/>
      <c r="W730" s="70"/>
      <c r="X730" s="70">
        <v>7700</v>
      </c>
      <c r="Y730" s="70">
        <v>6597.629578</v>
      </c>
    </row>
    <row r="731" spans="1:25" x14ac:dyDescent="0.25">
      <c r="A731" s="72">
        <v>8991</v>
      </c>
      <c r="B731" s="70"/>
      <c r="C731" s="70"/>
      <c r="D731" s="70"/>
      <c r="E731" s="70"/>
      <c r="F731" s="70"/>
      <c r="G731" s="70"/>
      <c r="H731" s="70"/>
      <c r="I731" s="70"/>
      <c r="J731" s="70">
        <v>28594</v>
      </c>
      <c r="K731" s="70">
        <v>45870.267915000004</v>
      </c>
      <c r="L731" s="70"/>
      <c r="M731" s="70"/>
      <c r="N731" s="70"/>
      <c r="O731" s="70"/>
      <c r="P731" s="70"/>
      <c r="Q731" s="70"/>
      <c r="R731" s="70"/>
      <c r="S731" s="70"/>
      <c r="T731" s="70"/>
      <c r="U731" s="70"/>
      <c r="V731" s="70"/>
      <c r="W731" s="70"/>
      <c r="X731" s="70">
        <v>28594</v>
      </c>
      <c r="Y731" s="70">
        <v>45870.267915000004</v>
      </c>
    </row>
    <row r="732" spans="1:25" x14ac:dyDescent="0.25">
      <c r="A732" s="72">
        <v>9012</v>
      </c>
      <c r="B732" s="70"/>
      <c r="C732" s="70"/>
      <c r="D732" s="70">
        <v>17181</v>
      </c>
      <c r="E732" s="70">
        <v>17210.658797999997</v>
      </c>
      <c r="F732" s="70"/>
      <c r="G732" s="70"/>
      <c r="H732" s="70"/>
      <c r="I732" s="70"/>
      <c r="J732" s="70"/>
      <c r="K732" s="70"/>
      <c r="L732" s="70"/>
      <c r="M732" s="70"/>
      <c r="N732" s="70"/>
      <c r="O732" s="70"/>
      <c r="P732" s="70"/>
      <c r="Q732" s="70"/>
      <c r="R732" s="70"/>
      <c r="S732" s="70"/>
      <c r="T732" s="70"/>
      <c r="U732" s="70"/>
      <c r="V732" s="70"/>
      <c r="W732" s="70"/>
      <c r="X732" s="70">
        <v>17181</v>
      </c>
      <c r="Y732" s="70">
        <v>17210.658797999997</v>
      </c>
    </row>
    <row r="733" spans="1:25" x14ac:dyDescent="0.25">
      <c r="A733" s="72">
        <v>9022</v>
      </c>
      <c r="B733" s="70"/>
      <c r="C733" s="70"/>
      <c r="D733" s="70"/>
      <c r="E733" s="70"/>
      <c r="F733" s="70"/>
      <c r="G733" s="70"/>
      <c r="H733" s="70"/>
      <c r="I733" s="70"/>
      <c r="J733" s="70"/>
      <c r="K733" s="70"/>
      <c r="L733" s="70"/>
      <c r="M733" s="70"/>
      <c r="N733" s="70"/>
      <c r="O733" s="70"/>
      <c r="P733" s="70"/>
      <c r="Q733" s="70"/>
      <c r="R733" s="70"/>
      <c r="S733" s="70"/>
      <c r="T733" s="70"/>
      <c r="U733" s="70"/>
      <c r="V733" s="70">
        <v>107214</v>
      </c>
      <c r="W733" s="70">
        <v>105421.25</v>
      </c>
      <c r="X733" s="70">
        <v>107214</v>
      </c>
      <c r="Y733" s="70">
        <v>105421.25</v>
      </c>
    </row>
    <row r="734" spans="1:25" x14ac:dyDescent="0.25">
      <c r="A734" s="72">
        <v>9025</v>
      </c>
      <c r="B734" s="70"/>
      <c r="C734" s="70"/>
      <c r="D734" s="70"/>
      <c r="E734" s="70"/>
      <c r="F734" s="70"/>
      <c r="G734" s="70"/>
      <c r="H734" s="70"/>
      <c r="I734" s="70"/>
      <c r="J734" s="70"/>
      <c r="K734" s="70"/>
      <c r="L734" s="70"/>
      <c r="M734" s="70"/>
      <c r="N734" s="70"/>
      <c r="O734" s="70"/>
      <c r="P734" s="70"/>
      <c r="Q734" s="70"/>
      <c r="R734" s="70"/>
      <c r="S734" s="70"/>
      <c r="T734" s="70"/>
      <c r="U734" s="70"/>
      <c r="V734" s="70">
        <v>102699</v>
      </c>
      <c r="W734" s="70">
        <v>101285.988281</v>
      </c>
      <c r="X734" s="70">
        <v>102699</v>
      </c>
      <c r="Y734" s="70">
        <v>101285.988281</v>
      </c>
    </row>
    <row r="735" spans="1:25" x14ac:dyDescent="0.25">
      <c r="A735" s="72">
        <v>9028</v>
      </c>
      <c r="B735" s="70"/>
      <c r="C735" s="70"/>
      <c r="D735" s="70"/>
      <c r="E735" s="70"/>
      <c r="F735" s="70"/>
      <c r="G735" s="70"/>
      <c r="H735" s="70"/>
      <c r="I735" s="70"/>
      <c r="J735" s="70"/>
      <c r="K735" s="70"/>
      <c r="L735" s="70"/>
      <c r="M735" s="70"/>
      <c r="N735" s="70">
        <v>52885</v>
      </c>
      <c r="O735" s="70">
        <v>64177.479491999991</v>
      </c>
      <c r="P735" s="70"/>
      <c r="Q735" s="70"/>
      <c r="R735" s="70"/>
      <c r="S735" s="70"/>
      <c r="T735" s="70"/>
      <c r="U735" s="70"/>
      <c r="V735" s="70"/>
      <c r="W735" s="70"/>
      <c r="X735" s="70">
        <v>52885</v>
      </c>
      <c r="Y735" s="70">
        <v>64177.479491999991</v>
      </c>
    </row>
    <row r="736" spans="1:25" x14ac:dyDescent="0.25">
      <c r="A736" s="72">
        <v>9029</v>
      </c>
      <c r="B736" s="70"/>
      <c r="C736" s="70"/>
      <c r="D736" s="70"/>
      <c r="E736" s="70"/>
      <c r="F736" s="70"/>
      <c r="G736" s="70"/>
      <c r="H736" s="70"/>
      <c r="I736" s="70"/>
      <c r="J736" s="70"/>
      <c r="K736" s="70"/>
      <c r="L736" s="70"/>
      <c r="M736" s="70"/>
      <c r="N736" s="70">
        <v>55839</v>
      </c>
      <c r="O736" s="70">
        <v>68804.772949999999</v>
      </c>
      <c r="P736" s="70"/>
      <c r="Q736" s="70"/>
      <c r="R736" s="70"/>
      <c r="S736" s="70"/>
      <c r="T736" s="70"/>
      <c r="U736" s="70"/>
      <c r="V736" s="70"/>
      <c r="W736" s="70"/>
      <c r="X736" s="70">
        <v>55839</v>
      </c>
      <c r="Y736" s="70">
        <v>68804.772949999999</v>
      </c>
    </row>
    <row r="737" spans="1:25" x14ac:dyDescent="0.25">
      <c r="A737" s="72">
        <v>9033</v>
      </c>
      <c r="B737" s="70"/>
      <c r="C737" s="70"/>
      <c r="D737" s="70"/>
      <c r="E737" s="70"/>
      <c r="F737" s="70"/>
      <c r="G737" s="70"/>
      <c r="H737" s="70">
        <v>37462</v>
      </c>
      <c r="I737" s="70">
        <v>38902.456787000003</v>
      </c>
      <c r="J737" s="70"/>
      <c r="K737" s="70"/>
      <c r="L737" s="70"/>
      <c r="M737" s="70"/>
      <c r="N737" s="70"/>
      <c r="O737" s="70"/>
      <c r="P737" s="70"/>
      <c r="Q737" s="70"/>
      <c r="R737" s="70"/>
      <c r="S737" s="70"/>
      <c r="T737" s="70"/>
      <c r="U737" s="70"/>
      <c r="V737" s="70"/>
      <c r="W737" s="70"/>
      <c r="X737" s="70">
        <v>37462</v>
      </c>
      <c r="Y737" s="70">
        <v>38902.456787000003</v>
      </c>
    </row>
    <row r="738" spans="1:25" x14ac:dyDescent="0.25">
      <c r="A738" s="72">
        <v>9036</v>
      </c>
      <c r="B738" s="70"/>
      <c r="C738" s="70"/>
      <c r="D738" s="70"/>
      <c r="E738" s="70"/>
      <c r="F738" s="70"/>
      <c r="G738" s="70"/>
      <c r="H738" s="70"/>
      <c r="I738" s="70"/>
      <c r="J738" s="70">
        <v>37734</v>
      </c>
      <c r="K738" s="70">
        <v>40873.199219000002</v>
      </c>
      <c r="L738" s="70"/>
      <c r="M738" s="70"/>
      <c r="N738" s="70"/>
      <c r="O738" s="70"/>
      <c r="P738" s="70"/>
      <c r="Q738" s="70"/>
      <c r="R738" s="70"/>
      <c r="S738" s="70"/>
      <c r="T738" s="70"/>
      <c r="U738" s="70"/>
      <c r="V738" s="70"/>
      <c r="W738" s="70"/>
      <c r="X738" s="70">
        <v>37734</v>
      </c>
      <c r="Y738" s="70">
        <v>40873.199219000002</v>
      </c>
    </row>
    <row r="739" spans="1:25" x14ac:dyDescent="0.25">
      <c r="A739" s="72">
        <v>9041</v>
      </c>
      <c r="B739" s="70"/>
      <c r="C739" s="70"/>
      <c r="D739" s="70"/>
      <c r="E739" s="70"/>
      <c r="F739" s="70"/>
      <c r="G739" s="70"/>
      <c r="H739" s="70"/>
      <c r="I739" s="70"/>
      <c r="J739" s="70">
        <v>32509</v>
      </c>
      <c r="K739" s="70">
        <v>43338.114502999997</v>
      </c>
      <c r="L739" s="70"/>
      <c r="M739" s="70"/>
      <c r="N739" s="70"/>
      <c r="O739" s="70"/>
      <c r="P739" s="70"/>
      <c r="Q739" s="70"/>
      <c r="R739" s="70"/>
      <c r="S739" s="70"/>
      <c r="T739" s="70"/>
      <c r="U739" s="70"/>
      <c r="V739" s="70"/>
      <c r="W739" s="70"/>
      <c r="X739" s="70">
        <v>32509</v>
      </c>
      <c r="Y739" s="70">
        <v>43338.114502999997</v>
      </c>
    </row>
    <row r="740" spans="1:25" x14ac:dyDescent="0.25">
      <c r="A740" s="72">
        <v>9043</v>
      </c>
      <c r="B740" s="70"/>
      <c r="C740" s="70"/>
      <c r="D740" s="70"/>
      <c r="E740" s="70"/>
      <c r="F740" s="70"/>
      <c r="G740" s="70"/>
      <c r="H740" s="70"/>
      <c r="I740" s="70"/>
      <c r="J740" s="70"/>
      <c r="K740" s="70"/>
      <c r="L740" s="70"/>
      <c r="M740" s="70"/>
      <c r="N740" s="70"/>
      <c r="O740" s="70"/>
      <c r="P740" s="70"/>
      <c r="Q740" s="70"/>
      <c r="R740" s="70">
        <v>80248</v>
      </c>
      <c r="S740" s="70">
        <v>83782.305664</v>
      </c>
      <c r="T740" s="70"/>
      <c r="U740" s="70"/>
      <c r="V740" s="70"/>
      <c r="W740" s="70"/>
      <c r="X740" s="70">
        <v>80248</v>
      </c>
      <c r="Y740" s="70">
        <v>83782.305664</v>
      </c>
    </row>
    <row r="741" spans="1:25" x14ac:dyDescent="0.25">
      <c r="A741" s="72">
        <v>9068</v>
      </c>
      <c r="B741" s="70">
        <v>8122</v>
      </c>
      <c r="C741" s="70">
        <v>6589.649101</v>
      </c>
      <c r="D741" s="70"/>
      <c r="E741" s="70"/>
      <c r="F741" s="70"/>
      <c r="G741" s="70"/>
      <c r="H741" s="70"/>
      <c r="I741" s="70"/>
      <c r="J741" s="70"/>
      <c r="K741" s="70"/>
      <c r="L741" s="70"/>
      <c r="M741" s="70"/>
      <c r="N741" s="70"/>
      <c r="O741" s="70"/>
      <c r="P741" s="70"/>
      <c r="Q741" s="70"/>
      <c r="R741" s="70"/>
      <c r="S741" s="70"/>
      <c r="T741" s="70"/>
      <c r="U741" s="70"/>
      <c r="V741" s="70"/>
      <c r="W741" s="70"/>
      <c r="X741" s="70">
        <v>8122</v>
      </c>
      <c r="Y741" s="70">
        <v>6589.649101</v>
      </c>
    </row>
    <row r="742" spans="1:25" x14ac:dyDescent="0.25">
      <c r="A742" s="72">
        <v>9112</v>
      </c>
      <c r="B742" s="70"/>
      <c r="C742" s="70"/>
      <c r="D742" s="70"/>
      <c r="E742" s="70"/>
      <c r="F742" s="70">
        <v>28600</v>
      </c>
      <c r="G742" s="70">
        <v>29759.305937999998</v>
      </c>
      <c r="H742" s="70"/>
      <c r="I742" s="70"/>
      <c r="J742" s="70"/>
      <c r="K742" s="70"/>
      <c r="L742" s="70"/>
      <c r="M742" s="70"/>
      <c r="N742" s="70"/>
      <c r="O742" s="70"/>
      <c r="P742" s="70"/>
      <c r="Q742" s="70"/>
      <c r="R742" s="70"/>
      <c r="S742" s="70"/>
      <c r="T742" s="70"/>
      <c r="U742" s="70"/>
      <c r="V742" s="70"/>
      <c r="W742" s="70"/>
      <c r="X742" s="70">
        <v>28600</v>
      </c>
      <c r="Y742" s="70">
        <v>29759.305937999998</v>
      </c>
    </row>
    <row r="743" spans="1:25" x14ac:dyDescent="0.25">
      <c r="A743" s="72">
        <v>9142</v>
      </c>
      <c r="B743" s="70"/>
      <c r="C743" s="70"/>
      <c r="D743" s="70">
        <v>12993</v>
      </c>
      <c r="E743" s="70">
        <v>12533.752121</v>
      </c>
      <c r="F743" s="70"/>
      <c r="G743" s="70"/>
      <c r="H743" s="70"/>
      <c r="I743" s="70"/>
      <c r="J743" s="70"/>
      <c r="K743" s="70"/>
      <c r="L743" s="70"/>
      <c r="M743" s="70"/>
      <c r="N743" s="70"/>
      <c r="O743" s="70"/>
      <c r="P743" s="70"/>
      <c r="Q743" s="70"/>
      <c r="R743" s="70"/>
      <c r="S743" s="70"/>
      <c r="T743" s="70"/>
      <c r="U743" s="70"/>
      <c r="V743" s="70"/>
      <c r="W743" s="70"/>
      <c r="X743" s="70">
        <v>12993</v>
      </c>
      <c r="Y743" s="70">
        <v>12533.752121</v>
      </c>
    </row>
    <row r="744" spans="1:25" x14ac:dyDescent="0.25">
      <c r="A744" s="72">
        <v>9143</v>
      </c>
      <c r="B744" s="70"/>
      <c r="C744" s="70"/>
      <c r="D744" s="70">
        <v>14591</v>
      </c>
      <c r="E744" s="70">
        <v>12226.755187000001</v>
      </c>
      <c r="F744" s="70"/>
      <c r="G744" s="70"/>
      <c r="H744" s="70"/>
      <c r="I744" s="70"/>
      <c r="J744" s="70"/>
      <c r="K744" s="70"/>
      <c r="L744" s="70"/>
      <c r="M744" s="70"/>
      <c r="N744" s="70"/>
      <c r="O744" s="70"/>
      <c r="P744" s="70"/>
      <c r="Q744" s="70"/>
      <c r="R744" s="70"/>
      <c r="S744" s="70"/>
      <c r="T744" s="70"/>
      <c r="U744" s="70"/>
      <c r="V744" s="70"/>
      <c r="W744" s="70"/>
      <c r="X744" s="70">
        <v>14591</v>
      </c>
      <c r="Y744" s="70">
        <v>12226.755187000001</v>
      </c>
    </row>
    <row r="745" spans="1:25" x14ac:dyDescent="0.25">
      <c r="A745" s="72">
        <v>9186</v>
      </c>
      <c r="B745" s="70"/>
      <c r="C745" s="70"/>
      <c r="D745" s="70">
        <v>7353</v>
      </c>
      <c r="E745" s="70">
        <v>13587.679925</v>
      </c>
      <c r="F745" s="70"/>
      <c r="G745" s="70"/>
      <c r="H745" s="70"/>
      <c r="I745" s="70"/>
      <c r="J745" s="70"/>
      <c r="K745" s="70"/>
      <c r="L745" s="70"/>
      <c r="M745" s="70"/>
      <c r="N745" s="70"/>
      <c r="O745" s="70"/>
      <c r="P745" s="70"/>
      <c r="Q745" s="70"/>
      <c r="R745" s="70"/>
      <c r="S745" s="70"/>
      <c r="T745" s="70"/>
      <c r="U745" s="70"/>
      <c r="V745" s="70"/>
      <c r="W745" s="70"/>
      <c r="X745" s="70">
        <v>7353</v>
      </c>
      <c r="Y745" s="70">
        <v>13587.679925</v>
      </c>
    </row>
    <row r="746" spans="1:25" x14ac:dyDescent="0.25">
      <c r="A746" s="72">
        <v>9221</v>
      </c>
      <c r="B746" s="70">
        <v>6066</v>
      </c>
      <c r="C746" s="70">
        <v>5996.0872649999992</v>
      </c>
      <c r="D746" s="70"/>
      <c r="E746" s="70"/>
      <c r="F746" s="70"/>
      <c r="G746" s="70"/>
      <c r="H746" s="70"/>
      <c r="I746" s="70"/>
      <c r="J746" s="70"/>
      <c r="K746" s="70"/>
      <c r="L746" s="70"/>
      <c r="M746" s="70"/>
      <c r="N746" s="70"/>
      <c r="O746" s="70"/>
      <c r="P746" s="70"/>
      <c r="Q746" s="70"/>
      <c r="R746" s="70"/>
      <c r="S746" s="70"/>
      <c r="T746" s="70"/>
      <c r="U746" s="70"/>
      <c r="V746" s="70"/>
      <c r="W746" s="70"/>
      <c r="X746" s="70">
        <v>6066</v>
      </c>
      <c r="Y746" s="70">
        <v>5996.0872649999992</v>
      </c>
    </row>
    <row r="747" spans="1:25" x14ac:dyDescent="0.25">
      <c r="A747" s="72">
        <v>9240</v>
      </c>
      <c r="B747" s="70">
        <v>9136</v>
      </c>
      <c r="C747" s="70">
        <v>5744.1641310000005</v>
      </c>
      <c r="D747" s="70"/>
      <c r="E747" s="70"/>
      <c r="F747" s="70"/>
      <c r="G747" s="70"/>
      <c r="H747" s="70"/>
      <c r="I747" s="70"/>
      <c r="J747" s="70"/>
      <c r="K747" s="70"/>
      <c r="L747" s="70"/>
      <c r="M747" s="70"/>
      <c r="N747" s="70"/>
      <c r="O747" s="70"/>
      <c r="P747" s="70"/>
      <c r="Q747" s="70"/>
      <c r="R747" s="70"/>
      <c r="S747" s="70"/>
      <c r="T747" s="70"/>
      <c r="U747" s="70"/>
      <c r="V747" s="70"/>
      <c r="W747" s="70"/>
      <c r="X747" s="70">
        <v>9136</v>
      </c>
      <c r="Y747" s="70">
        <v>5744.1641310000005</v>
      </c>
    </row>
    <row r="748" spans="1:25" x14ac:dyDescent="0.25">
      <c r="A748" s="72">
        <v>9252</v>
      </c>
      <c r="B748" s="70"/>
      <c r="C748" s="70"/>
      <c r="D748" s="70"/>
      <c r="E748" s="70"/>
      <c r="F748" s="70"/>
      <c r="G748" s="70"/>
      <c r="H748" s="70"/>
      <c r="I748" s="70"/>
      <c r="J748" s="70"/>
      <c r="K748" s="70"/>
      <c r="L748" s="70"/>
      <c r="M748" s="70"/>
      <c r="N748" s="70">
        <v>59572</v>
      </c>
      <c r="O748" s="70">
        <v>60085.470459999997</v>
      </c>
      <c r="P748" s="70"/>
      <c r="Q748" s="70"/>
      <c r="R748" s="70"/>
      <c r="S748" s="70"/>
      <c r="T748" s="70"/>
      <c r="U748" s="70"/>
      <c r="V748" s="70"/>
      <c r="W748" s="70"/>
      <c r="X748" s="70">
        <v>59572</v>
      </c>
      <c r="Y748" s="70">
        <v>60085.470459999997</v>
      </c>
    </row>
    <row r="749" spans="1:25" x14ac:dyDescent="0.25">
      <c r="A749" s="72">
        <v>9281</v>
      </c>
      <c r="B749" s="70"/>
      <c r="C749" s="70"/>
      <c r="D749" s="70"/>
      <c r="E749" s="70"/>
      <c r="F749" s="70"/>
      <c r="G749" s="70"/>
      <c r="H749" s="70">
        <v>32749</v>
      </c>
      <c r="I749" s="70">
        <v>39030.021179000003</v>
      </c>
      <c r="J749" s="70"/>
      <c r="K749" s="70"/>
      <c r="L749" s="70"/>
      <c r="M749" s="70"/>
      <c r="N749" s="70"/>
      <c r="O749" s="70"/>
      <c r="P749" s="70"/>
      <c r="Q749" s="70"/>
      <c r="R749" s="70"/>
      <c r="S749" s="70"/>
      <c r="T749" s="70"/>
      <c r="U749" s="70"/>
      <c r="V749" s="70"/>
      <c r="W749" s="70"/>
      <c r="X749" s="70">
        <v>32749</v>
      </c>
      <c r="Y749" s="70">
        <v>39030.021179000003</v>
      </c>
    </row>
    <row r="750" spans="1:25" x14ac:dyDescent="0.25">
      <c r="A750" s="72">
        <v>9289</v>
      </c>
      <c r="B750" s="70"/>
      <c r="C750" s="70"/>
      <c r="D750" s="70"/>
      <c r="E750" s="70"/>
      <c r="F750" s="70">
        <v>23211</v>
      </c>
      <c r="G750" s="70">
        <v>25787.620116999999</v>
      </c>
      <c r="H750" s="70"/>
      <c r="I750" s="70"/>
      <c r="J750" s="70"/>
      <c r="K750" s="70"/>
      <c r="L750" s="70"/>
      <c r="M750" s="70"/>
      <c r="N750" s="70"/>
      <c r="O750" s="70"/>
      <c r="P750" s="70"/>
      <c r="Q750" s="70"/>
      <c r="R750" s="70"/>
      <c r="S750" s="70"/>
      <c r="T750" s="70"/>
      <c r="U750" s="70"/>
      <c r="V750" s="70"/>
      <c r="W750" s="70"/>
      <c r="X750" s="70">
        <v>23211</v>
      </c>
      <c r="Y750" s="70">
        <v>25787.620116999999</v>
      </c>
    </row>
    <row r="751" spans="1:25" x14ac:dyDescent="0.25">
      <c r="A751" s="72">
        <v>9299</v>
      </c>
      <c r="B751" s="70"/>
      <c r="C751" s="70"/>
      <c r="D751" s="70"/>
      <c r="E751" s="70"/>
      <c r="F751" s="70"/>
      <c r="G751" s="70"/>
      <c r="H751" s="70">
        <v>27566</v>
      </c>
      <c r="I751" s="70">
        <v>39825.600584</v>
      </c>
      <c r="J751" s="70"/>
      <c r="K751" s="70"/>
      <c r="L751" s="70"/>
      <c r="M751" s="70"/>
      <c r="N751" s="70"/>
      <c r="O751" s="70"/>
      <c r="P751" s="70"/>
      <c r="Q751" s="70"/>
      <c r="R751" s="70"/>
      <c r="S751" s="70"/>
      <c r="T751" s="70"/>
      <c r="U751" s="70"/>
      <c r="V751" s="70"/>
      <c r="W751" s="70"/>
      <c r="X751" s="70">
        <v>27566</v>
      </c>
      <c r="Y751" s="70">
        <v>39825.600584</v>
      </c>
    </row>
    <row r="752" spans="1:25" x14ac:dyDescent="0.25">
      <c r="A752" s="72">
        <v>9305</v>
      </c>
      <c r="B752" s="70"/>
      <c r="C752" s="70"/>
      <c r="D752" s="70">
        <v>10337</v>
      </c>
      <c r="E752" s="70">
        <v>11079.653694000001</v>
      </c>
      <c r="F752" s="70"/>
      <c r="G752" s="70"/>
      <c r="H752" s="70"/>
      <c r="I752" s="70"/>
      <c r="J752" s="70"/>
      <c r="K752" s="70"/>
      <c r="L752" s="70"/>
      <c r="M752" s="70"/>
      <c r="N752" s="70"/>
      <c r="O752" s="70"/>
      <c r="P752" s="70"/>
      <c r="Q752" s="70"/>
      <c r="R752" s="70"/>
      <c r="S752" s="70"/>
      <c r="T752" s="70"/>
      <c r="U752" s="70"/>
      <c r="V752" s="70"/>
      <c r="W752" s="70"/>
      <c r="X752" s="70">
        <v>10337</v>
      </c>
      <c r="Y752" s="70">
        <v>11079.653694000001</v>
      </c>
    </row>
    <row r="753" spans="1:25" x14ac:dyDescent="0.25">
      <c r="A753" s="72">
        <v>9307</v>
      </c>
      <c r="B753" s="70"/>
      <c r="C753" s="70"/>
      <c r="D753" s="70"/>
      <c r="E753" s="70"/>
      <c r="F753" s="70"/>
      <c r="G753" s="70"/>
      <c r="H753" s="70"/>
      <c r="I753" s="70"/>
      <c r="J753" s="70"/>
      <c r="K753" s="70"/>
      <c r="L753" s="70">
        <v>49773</v>
      </c>
      <c r="M753" s="70">
        <v>58739.231262000001</v>
      </c>
      <c r="N753" s="70"/>
      <c r="O753" s="70"/>
      <c r="P753" s="70"/>
      <c r="Q753" s="70"/>
      <c r="R753" s="70"/>
      <c r="S753" s="70"/>
      <c r="T753" s="70"/>
      <c r="U753" s="70"/>
      <c r="V753" s="70"/>
      <c r="W753" s="70"/>
      <c r="X753" s="70">
        <v>49773</v>
      </c>
      <c r="Y753" s="70">
        <v>58739.231262000001</v>
      </c>
    </row>
    <row r="754" spans="1:25" x14ac:dyDescent="0.25">
      <c r="A754" s="72">
        <v>9308</v>
      </c>
      <c r="B754" s="70"/>
      <c r="C754" s="70"/>
      <c r="D754" s="70"/>
      <c r="E754" s="70"/>
      <c r="F754" s="70"/>
      <c r="G754" s="70"/>
      <c r="H754" s="70"/>
      <c r="I754" s="70"/>
      <c r="J754" s="70"/>
      <c r="K754" s="70"/>
      <c r="L754" s="70">
        <v>48824</v>
      </c>
      <c r="M754" s="70">
        <v>51565.327577000004</v>
      </c>
      <c r="N754" s="70"/>
      <c r="O754" s="70"/>
      <c r="P754" s="70"/>
      <c r="Q754" s="70"/>
      <c r="R754" s="70"/>
      <c r="S754" s="70"/>
      <c r="T754" s="70"/>
      <c r="U754" s="70"/>
      <c r="V754" s="70"/>
      <c r="W754" s="70"/>
      <c r="X754" s="70">
        <v>48824</v>
      </c>
      <c r="Y754" s="70">
        <v>51565.327577000004</v>
      </c>
    </row>
    <row r="755" spans="1:25" x14ac:dyDescent="0.25">
      <c r="A755" s="72">
        <v>9316</v>
      </c>
      <c r="B755" s="70">
        <v>11524</v>
      </c>
      <c r="C755" s="70">
        <v>9709.3376390000012</v>
      </c>
      <c r="D755" s="70"/>
      <c r="E755" s="70"/>
      <c r="F755" s="70"/>
      <c r="G755" s="70"/>
      <c r="H755" s="70"/>
      <c r="I755" s="70"/>
      <c r="J755" s="70"/>
      <c r="K755" s="70"/>
      <c r="L755" s="70"/>
      <c r="M755" s="70"/>
      <c r="N755" s="70"/>
      <c r="O755" s="70"/>
      <c r="P755" s="70"/>
      <c r="Q755" s="70"/>
      <c r="R755" s="70"/>
      <c r="S755" s="70"/>
      <c r="T755" s="70"/>
      <c r="U755" s="70"/>
      <c r="V755" s="70"/>
      <c r="W755" s="70"/>
      <c r="X755" s="70">
        <v>11524</v>
      </c>
      <c r="Y755" s="70">
        <v>9709.3376390000012</v>
      </c>
    </row>
    <row r="756" spans="1:25" x14ac:dyDescent="0.25">
      <c r="A756" s="72">
        <v>9328</v>
      </c>
      <c r="B756" s="70"/>
      <c r="C756" s="70"/>
      <c r="D756" s="70"/>
      <c r="E756" s="70"/>
      <c r="F756" s="70"/>
      <c r="G756" s="70"/>
      <c r="H756" s="70"/>
      <c r="I756" s="70"/>
      <c r="J756" s="70"/>
      <c r="K756" s="70"/>
      <c r="L756" s="70"/>
      <c r="M756" s="70"/>
      <c r="N756" s="70"/>
      <c r="O756" s="70"/>
      <c r="P756" s="70"/>
      <c r="Q756" s="70"/>
      <c r="R756" s="70"/>
      <c r="S756" s="70"/>
      <c r="T756" s="70"/>
      <c r="U756" s="70"/>
      <c r="V756" s="70">
        <v>117227</v>
      </c>
      <c r="W756" s="70">
        <v>125018.224609</v>
      </c>
      <c r="X756" s="70">
        <v>117227</v>
      </c>
      <c r="Y756" s="70">
        <v>125018.224609</v>
      </c>
    </row>
    <row r="757" spans="1:25" x14ac:dyDescent="0.25">
      <c r="A757" s="72">
        <v>9330</v>
      </c>
      <c r="B757" s="70"/>
      <c r="C757" s="70"/>
      <c r="D757" s="70"/>
      <c r="E757" s="70"/>
      <c r="F757" s="70"/>
      <c r="G757" s="70"/>
      <c r="H757" s="70"/>
      <c r="I757" s="70"/>
      <c r="J757" s="70"/>
      <c r="K757" s="70"/>
      <c r="L757" s="70"/>
      <c r="M757" s="70"/>
      <c r="N757" s="70"/>
      <c r="O757" s="70"/>
      <c r="P757" s="70"/>
      <c r="Q757" s="70"/>
      <c r="R757" s="70"/>
      <c r="S757" s="70"/>
      <c r="T757" s="70"/>
      <c r="U757" s="70"/>
      <c r="V757" s="70">
        <v>111869</v>
      </c>
      <c r="W757" s="70">
        <v>129512.195313</v>
      </c>
      <c r="X757" s="70">
        <v>111869</v>
      </c>
      <c r="Y757" s="70">
        <v>129512.195313</v>
      </c>
    </row>
    <row r="758" spans="1:25" x14ac:dyDescent="0.25">
      <c r="A758" s="72">
        <v>9331</v>
      </c>
      <c r="B758" s="70"/>
      <c r="C758" s="70"/>
      <c r="D758" s="70"/>
      <c r="E758" s="70"/>
      <c r="F758" s="70">
        <v>14828</v>
      </c>
      <c r="G758" s="70">
        <v>20233.764395999999</v>
      </c>
      <c r="H758" s="70"/>
      <c r="I758" s="70"/>
      <c r="J758" s="70"/>
      <c r="K758" s="70"/>
      <c r="L758" s="70"/>
      <c r="M758" s="70"/>
      <c r="N758" s="70"/>
      <c r="O758" s="70"/>
      <c r="P758" s="70"/>
      <c r="Q758" s="70"/>
      <c r="R758" s="70"/>
      <c r="S758" s="70"/>
      <c r="T758" s="70"/>
      <c r="U758" s="70"/>
      <c r="V758" s="70"/>
      <c r="W758" s="70"/>
      <c r="X758" s="70">
        <v>14828</v>
      </c>
      <c r="Y758" s="70">
        <v>20233.764395999999</v>
      </c>
    </row>
    <row r="759" spans="1:25" x14ac:dyDescent="0.25">
      <c r="A759" s="72">
        <v>9333</v>
      </c>
      <c r="B759" s="70"/>
      <c r="C759" s="70"/>
      <c r="D759" s="70"/>
      <c r="E759" s="70"/>
      <c r="F759" s="70"/>
      <c r="G759" s="70"/>
      <c r="H759" s="70"/>
      <c r="I759" s="70"/>
      <c r="J759" s="70"/>
      <c r="K759" s="70"/>
      <c r="L759" s="70"/>
      <c r="M759" s="70"/>
      <c r="N759" s="70"/>
      <c r="O759" s="70"/>
      <c r="P759" s="70"/>
      <c r="Q759" s="70"/>
      <c r="R759" s="70"/>
      <c r="S759" s="70"/>
      <c r="T759" s="70"/>
      <c r="U759" s="70"/>
      <c r="V759" s="70">
        <v>95636</v>
      </c>
      <c r="W759" s="70">
        <v>108129.165039</v>
      </c>
      <c r="X759" s="70">
        <v>95636</v>
      </c>
      <c r="Y759" s="70">
        <v>108129.165039</v>
      </c>
    </row>
    <row r="760" spans="1:25" x14ac:dyDescent="0.25">
      <c r="A760" s="72">
        <v>9335</v>
      </c>
      <c r="B760" s="70"/>
      <c r="C760" s="70"/>
      <c r="D760" s="70"/>
      <c r="E760" s="70"/>
      <c r="F760" s="70"/>
      <c r="G760" s="70"/>
      <c r="H760" s="70"/>
      <c r="I760" s="70"/>
      <c r="J760" s="70"/>
      <c r="K760" s="70"/>
      <c r="L760" s="70"/>
      <c r="M760" s="70"/>
      <c r="N760" s="70"/>
      <c r="O760" s="70"/>
      <c r="P760" s="70"/>
      <c r="Q760" s="70"/>
      <c r="R760" s="70"/>
      <c r="S760" s="70"/>
      <c r="T760" s="70"/>
      <c r="U760" s="70"/>
      <c r="V760" s="70">
        <v>99221</v>
      </c>
      <c r="W760" s="70">
        <v>114010.627442</v>
      </c>
      <c r="X760" s="70">
        <v>99221</v>
      </c>
      <c r="Y760" s="70">
        <v>114010.627442</v>
      </c>
    </row>
    <row r="761" spans="1:25" x14ac:dyDescent="0.25">
      <c r="A761" s="72">
        <v>9336</v>
      </c>
      <c r="B761" s="70"/>
      <c r="C761" s="70"/>
      <c r="D761" s="70"/>
      <c r="E761" s="70"/>
      <c r="F761" s="70"/>
      <c r="G761" s="70"/>
      <c r="H761" s="70"/>
      <c r="I761" s="70"/>
      <c r="J761" s="70"/>
      <c r="K761" s="70"/>
      <c r="L761" s="70"/>
      <c r="M761" s="70"/>
      <c r="N761" s="70"/>
      <c r="O761" s="70"/>
      <c r="P761" s="70"/>
      <c r="Q761" s="70"/>
      <c r="R761" s="70"/>
      <c r="S761" s="70"/>
      <c r="T761" s="70"/>
      <c r="U761" s="70"/>
      <c r="V761" s="70">
        <v>103652</v>
      </c>
      <c r="W761" s="70">
        <v>114796.592773</v>
      </c>
      <c r="X761" s="70">
        <v>103652</v>
      </c>
      <c r="Y761" s="70">
        <v>114796.592773</v>
      </c>
    </row>
    <row r="762" spans="1:25" x14ac:dyDescent="0.25">
      <c r="A762" s="72">
        <v>9337</v>
      </c>
      <c r="B762" s="70"/>
      <c r="C762" s="70"/>
      <c r="D762" s="70"/>
      <c r="E762" s="70"/>
      <c r="F762" s="70"/>
      <c r="G762" s="70"/>
      <c r="H762" s="70"/>
      <c r="I762" s="70"/>
      <c r="J762" s="70"/>
      <c r="K762" s="70"/>
      <c r="L762" s="70"/>
      <c r="M762" s="70"/>
      <c r="N762" s="70"/>
      <c r="O762" s="70"/>
      <c r="P762" s="70"/>
      <c r="Q762" s="70"/>
      <c r="R762" s="70">
        <v>88650</v>
      </c>
      <c r="S762" s="70">
        <v>88902.955077999999</v>
      </c>
      <c r="T762" s="70"/>
      <c r="U762" s="70"/>
      <c r="V762" s="70"/>
      <c r="W762" s="70"/>
      <c r="X762" s="70">
        <v>88650</v>
      </c>
      <c r="Y762" s="70">
        <v>88902.955077999999</v>
      </c>
    </row>
    <row r="763" spans="1:25" x14ac:dyDescent="0.25">
      <c r="A763" s="72">
        <v>9338</v>
      </c>
      <c r="B763" s="70"/>
      <c r="C763" s="70"/>
      <c r="D763" s="70"/>
      <c r="E763" s="70"/>
      <c r="F763" s="70"/>
      <c r="G763" s="70"/>
      <c r="H763" s="70"/>
      <c r="I763" s="70"/>
      <c r="J763" s="70"/>
      <c r="K763" s="70"/>
      <c r="L763" s="70"/>
      <c r="M763" s="70"/>
      <c r="N763" s="70"/>
      <c r="O763" s="70"/>
      <c r="P763" s="70"/>
      <c r="Q763" s="70"/>
      <c r="R763" s="70"/>
      <c r="S763" s="70"/>
      <c r="T763" s="70"/>
      <c r="U763" s="70"/>
      <c r="V763" s="70">
        <v>105713</v>
      </c>
      <c r="W763" s="70">
        <v>122764.02832</v>
      </c>
      <c r="X763" s="70">
        <v>105713</v>
      </c>
      <c r="Y763" s="70">
        <v>122764.02832</v>
      </c>
    </row>
    <row r="764" spans="1:25" x14ac:dyDescent="0.25">
      <c r="A764" s="72">
        <v>9342</v>
      </c>
      <c r="B764" s="70"/>
      <c r="C764" s="70"/>
      <c r="D764" s="70"/>
      <c r="E764" s="70"/>
      <c r="F764" s="70"/>
      <c r="G764" s="70"/>
      <c r="H764" s="70"/>
      <c r="I764" s="70"/>
      <c r="J764" s="70"/>
      <c r="K764" s="70"/>
      <c r="L764" s="70"/>
      <c r="M764" s="70"/>
      <c r="N764" s="70"/>
      <c r="O764" s="70"/>
      <c r="P764" s="70"/>
      <c r="Q764" s="70"/>
      <c r="R764" s="70"/>
      <c r="S764" s="70"/>
      <c r="T764" s="70">
        <v>96703</v>
      </c>
      <c r="U764" s="70">
        <v>95951.9375</v>
      </c>
      <c r="V764" s="70"/>
      <c r="W764" s="70"/>
      <c r="X764" s="70">
        <v>96703</v>
      </c>
      <c r="Y764" s="70">
        <v>95951.9375</v>
      </c>
    </row>
    <row r="765" spans="1:25" x14ac:dyDescent="0.25">
      <c r="A765" s="72">
        <v>9345</v>
      </c>
      <c r="B765" s="70"/>
      <c r="C765" s="70"/>
      <c r="D765" s="70">
        <v>9295</v>
      </c>
      <c r="E765" s="70">
        <v>12557.972777999998</v>
      </c>
      <c r="F765" s="70"/>
      <c r="G765" s="70"/>
      <c r="H765" s="70"/>
      <c r="I765" s="70"/>
      <c r="J765" s="70"/>
      <c r="K765" s="70"/>
      <c r="L765" s="70"/>
      <c r="M765" s="70"/>
      <c r="N765" s="70"/>
      <c r="O765" s="70"/>
      <c r="P765" s="70"/>
      <c r="Q765" s="70"/>
      <c r="R765" s="70"/>
      <c r="S765" s="70"/>
      <c r="T765" s="70"/>
      <c r="U765" s="70"/>
      <c r="V765" s="70"/>
      <c r="W765" s="70"/>
      <c r="X765" s="70">
        <v>9295</v>
      </c>
      <c r="Y765" s="70">
        <v>12557.972777999998</v>
      </c>
    </row>
    <row r="766" spans="1:25" x14ac:dyDescent="0.25">
      <c r="A766" s="72">
        <v>9357</v>
      </c>
      <c r="B766" s="70"/>
      <c r="C766" s="70"/>
      <c r="D766" s="70">
        <v>13501</v>
      </c>
      <c r="E766" s="70">
        <v>11384.996821000001</v>
      </c>
      <c r="F766" s="70"/>
      <c r="G766" s="70"/>
      <c r="H766" s="70"/>
      <c r="I766" s="70"/>
      <c r="J766" s="70"/>
      <c r="K766" s="70"/>
      <c r="L766" s="70"/>
      <c r="M766" s="70"/>
      <c r="N766" s="70"/>
      <c r="O766" s="70"/>
      <c r="P766" s="70"/>
      <c r="Q766" s="70"/>
      <c r="R766" s="70"/>
      <c r="S766" s="70"/>
      <c r="T766" s="70"/>
      <c r="U766" s="70"/>
      <c r="V766" s="70"/>
      <c r="W766" s="70"/>
      <c r="X766" s="70">
        <v>13501</v>
      </c>
      <c r="Y766" s="70">
        <v>11384.996821000001</v>
      </c>
    </row>
    <row r="767" spans="1:25" x14ac:dyDescent="0.25">
      <c r="A767" s="72">
        <v>9367</v>
      </c>
      <c r="B767" s="70"/>
      <c r="C767" s="70"/>
      <c r="D767" s="70">
        <v>22161</v>
      </c>
      <c r="E767" s="70">
        <v>15176.485229999998</v>
      </c>
      <c r="F767" s="70"/>
      <c r="G767" s="70"/>
      <c r="H767" s="70"/>
      <c r="I767" s="70"/>
      <c r="J767" s="70"/>
      <c r="K767" s="70"/>
      <c r="L767" s="70"/>
      <c r="M767" s="70"/>
      <c r="N767" s="70"/>
      <c r="O767" s="70"/>
      <c r="P767" s="70"/>
      <c r="Q767" s="70"/>
      <c r="R767" s="70"/>
      <c r="S767" s="70"/>
      <c r="T767" s="70"/>
      <c r="U767" s="70"/>
      <c r="V767" s="70"/>
      <c r="W767" s="70"/>
      <c r="X767" s="70">
        <v>22161</v>
      </c>
      <c r="Y767" s="70">
        <v>15176.485229999998</v>
      </c>
    </row>
    <row r="768" spans="1:25" x14ac:dyDescent="0.25">
      <c r="A768" s="72">
        <v>9410</v>
      </c>
      <c r="B768" s="70">
        <v>200</v>
      </c>
      <c r="C768" s="70">
        <v>23.427961</v>
      </c>
      <c r="D768" s="70"/>
      <c r="E768" s="70"/>
      <c r="F768" s="70"/>
      <c r="G768" s="70"/>
      <c r="H768" s="70"/>
      <c r="I768" s="70"/>
      <c r="J768" s="70"/>
      <c r="K768" s="70"/>
      <c r="L768" s="70"/>
      <c r="M768" s="70"/>
      <c r="N768" s="70"/>
      <c r="O768" s="70"/>
      <c r="P768" s="70"/>
      <c r="Q768" s="70"/>
      <c r="R768" s="70"/>
      <c r="S768" s="70"/>
      <c r="T768" s="70"/>
      <c r="U768" s="70"/>
      <c r="V768" s="70"/>
      <c r="W768" s="70"/>
      <c r="X768" s="70">
        <v>200</v>
      </c>
      <c r="Y768" s="70">
        <v>23.427961</v>
      </c>
    </row>
    <row r="769" spans="1:25" x14ac:dyDescent="0.25">
      <c r="A769" s="72">
        <v>9483</v>
      </c>
      <c r="B769" s="70">
        <v>4818</v>
      </c>
      <c r="C769" s="70">
        <v>6891.1660460000003</v>
      </c>
      <c r="D769" s="70"/>
      <c r="E769" s="70"/>
      <c r="F769" s="70"/>
      <c r="G769" s="70"/>
      <c r="H769" s="70"/>
      <c r="I769" s="70"/>
      <c r="J769" s="70"/>
      <c r="K769" s="70"/>
      <c r="L769" s="70"/>
      <c r="M769" s="70"/>
      <c r="N769" s="70"/>
      <c r="O769" s="70"/>
      <c r="P769" s="70"/>
      <c r="Q769" s="70"/>
      <c r="R769" s="70"/>
      <c r="S769" s="70"/>
      <c r="T769" s="70"/>
      <c r="U769" s="70"/>
      <c r="V769" s="70"/>
      <c r="W769" s="70"/>
      <c r="X769" s="70">
        <v>4818</v>
      </c>
      <c r="Y769" s="70">
        <v>6891.1660460000003</v>
      </c>
    </row>
    <row r="770" spans="1:25" x14ac:dyDescent="0.25">
      <c r="A770" s="72">
        <v>9488</v>
      </c>
      <c r="B770" s="70">
        <v>4893</v>
      </c>
      <c r="C770" s="70">
        <v>5249.9406740000004</v>
      </c>
      <c r="D770" s="70"/>
      <c r="E770" s="70"/>
      <c r="F770" s="70"/>
      <c r="G770" s="70"/>
      <c r="H770" s="70"/>
      <c r="I770" s="70"/>
      <c r="J770" s="70"/>
      <c r="K770" s="70"/>
      <c r="L770" s="70"/>
      <c r="M770" s="70"/>
      <c r="N770" s="70"/>
      <c r="O770" s="70"/>
      <c r="P770" s="70"/>
      <c r="Q770" s="70"/>
      <c r="R770" s="70"/>
      <c r="S770" s="70"/>
      <c r="T770" s="70"/>
      <c r="U770" s="70"/>
      <c r="V770" s="70"/>
      <c r="W770" s="70"/>
      <c r="X770" s="70">
        <v>4893</v>
      </c>
      <c r="Y770" s="70">
        <v>5249.9406740000004</v>
      </c>
    </row>
    <row r="771" spans="1:25" x14ac:dyDescent="0.25">
      <c r="A771" s="72">
        <v>9507</v>
      </c>
      <c r="B771" s="70">
        <v>4065</v>
      </c>
      <c r="C771" s="70">
        <v>6549.018787</v>
      </c>
      <c r="D771" s="70"/>
      <c r="E771" s="70"/>
      <c r="F771" s="70"/>
      <c r="G771" s="70"/>
      <c r="H771" s="70"/>
      <c r="I771" s="70"/>
      <c r="J771" s="70"/>
      <c r="K771" s="70"/>
      <c r="L771" s="70"/>
      <c r="M771" s="70"/>
      <c r="N771" s="70"/>
      <c r="O771" s="70"/>
      <c r="P771" s="70"/>
      <c r="Q771" s="70"/>
      <c r="R771" s="70"/>
      <c r="S771" s="70"/>
      <c r="T771" s="70"/>
      <c r="U771" s="70"/>
      <c r="V771" s="70"/>
      <c r="W771" s="70"/>
      <c r="X771" s="70">
        <v>4065</v>
      </c>
      <c r="Y771" s="70">
        <v>6549.018787</v>
      </c>
    </row>
    <row r="772" spans="1:25" x14ac:dyDescent="0.25">
      <c r="A772" s="72">
        <v>9509</v>
      </c>
      <c r="B772" s="70">
        <v>6412</v>
      </c>
      <c r="C772" s="70">
        <v>7365.8328850000007</v>
      </c>
      <c r="D772" s="70"/>
      <c r="E772" s="70"/>
      <c r="F772" s="70"/>
      <c r="G772" s="70"/>
      <c r="H772" s="70"/>
      <c r="I772" s="70"/>
      <c r="J772" s="70"/>
      <c r="K772" s="70"/>
      <c r="L772" s="70"/>
      <c r="M772" s="70"/>
      <c r="N772" s="70"/>
      <c r="O772" s="70"/>
      <c r="P772" s="70"/>
      <c r="Q772" s="70"/>
      <c r="R772" s="70"/>
      <c r="S772" s="70"/>
      <c r="T772" s="70"/>
      <c r="U772" s="70"/>
      <c r="V772" s="70"/>
      <c r="W772" s="70"/>
      <c r="X772" s="70">
        <v>6412</v>
      </c>
      <c r="Y772" s="70">
        <v>7365.8328850000007</v>
      </c>
    </row>
    <row r="773" spans="1:25" x14ac:dyDescent="0.25">
      <c r="A773" s="72">
        <v>9510</v>
      </c>
      <c r="B773" s="70">
        <v>6601</v>
      </c>
      <c r="C773" s="70">
        <v>5929.4661559999995</v>
      </c>
      <c r="D773" s="70"/>
      <c r="E773" s="70"/>
      <c r="F773" s="70"/>
      <c r="G773" s="70"/>
      <c r="H773" s="70"/>
      <c r="I773" s="70"/>
      <c r="J773" s="70"/>
      <c r="K773" s="70"/>
      <c r="L773" s="70"/>
      <c r="M773" s="70"/>
      <c r="N773" s="70"/>
      <c r="O773" s="70"/>
      <c r="P773" s="70"/>
      <c r="Q773" s="70"/>
      <c r="R773" s="70"/>
      <c r="S773" s="70"/>
      <c r="T773" s="70"/>
      <c r="U773" s="70"/>
      <c r="V773" s="70"/>
      <c r="W773" s="70"/>
      <c r="X773" s="70">
        <v>6601</v>
      </c>
      <c r="Y773" s="70">
        <v>5929.4661559999995</v>
      </c>
    </row>
    <row r="774" spans="1:25" x14ac:dyDescent="0.25">
      <c r="A774" s="72">
        <v>9516</v>
      </c>
      <c r="B774" s="70">
        <v>9252</v>
      </c>
      <c r="C774" s="70">
        <v>8747.2023919999992</v>
      </c>
      <c r="D774" s="70"/>
      <c r="E774" s="70"/>
      <c r="F774" s="70"/>
      <c r="G774" s="70"/>
      <c r="H774" s="70"/>
      <c r="I774" s="70"/>
      <c r="J774" s="70"/>
      <c r="K774" s="70"/>
      <c r="L774" s="70"/>
      <c r="M774" s="70"/>
      <c r="N774" s="70"/>
      <c r="O774" s="70"/>
      <c r="P774" s="70"/>
      <c r="Q774" s="70"/>
      <c r="R774" s="70"/>
      <c r="S774" s="70"/>
      <c r="T774" s="70"/>
      <c r="U774" s="70"/>
      <c r="V774" s="70"/>
      <c r="W774" s="70"/>
      <c r="X774" s="70">
        <v>9252</v>
      </c>
      <c r="Y774" s="70">
        <v>8747.2023919999992</v>
      </c>
    </row>
    <row r="775" spans="1:25" x14ac:dyDescent="0.25">
      <c r="A775" s="72">
        <v>9519</v>
      </c>
      <c r="B775" s="70">
        <v>10237</v>
      </c>
      <c r="C775" s="70">
        <v>8935.8795170000012</v>
      </c>
      <c r="D775" s="70"/>
      <c r="E775" s="70"/>
      <c r="F775" s="70"/>
      <c r="G775" s="70"/>
      <c r="H775" s="70"/>
      <c r="I775" s="70"/>
      <c r="J775" s="70"/>
      <c r="K775" s="70"/>
      <c r="L775" s="70"/>
      <c r="M775" s="70"/>
      <c r="N775" s="70"/>
      <c r="O775" s="70"/>
      <c r="P775" s="70"/>
      <c r="Q775" s="70"/>
      <c r="R775" s="70"/>
      <c r="S775" s="70"/>
      <c r="T775" s="70"/>
      <c r="U775" s="70"/>
      <c r="V775" s="70"/>
      <c r="W775" s="70"/>
      <c r="X775" s="70">
        <v>10237</v>
      </c>
      <c r="Y775" s="70">
        <v>8935.8795170000012</v>
      </c>
    </row>
    <row r="776" spans="1:25" x14ac:dyDescent="0.25">
      <c r="A776" s="72">
        <v>9538</v>
      </c>
      <c r="B776" s="70"/>
      <c r="C776" s="70"/>
      <c r="D776" s="70">
        <v>12495</v>
      </c>
      <c r="E776" s="70">
        <v>12611.818272</v>
      </c>
      <c r="F776" s="70"/>
      <c r="G776" s="70"/>
      <c r="H776" s="70"/>
      <c r="I776" s="70"/>
      <c r="J776" s="70"/>
      <c r="K776" s="70"/>
      <c r="L776" s="70"/>
      <c r="M776" s="70"/>
      <c r="N776" s="70"/>
      <c r="O776" s="70"/>
      <c r="P776" s="70"/>
      <c r="Q776" s="70"/>
      <c r="R776" s="70"/>
      <c r="S776" s="70"/>
      <c r="T776" s="70"/>
      <c r="U776" s="70"/>
      <c r="V776" s="70"/>
      <c r="W776" s="70"/>
      <c r="X776" s="70">
        <v>12495</v>
      </c>
      <c r="Y776" s="70">
        <v>12611.818272</v>
      </c>
    </row>
    <row r="777" spans="1:25" x14ac:dyDescent="0.25">
      <c r="A777" s="72">
        <v>9546</v>
      </c>
      <c r="B777" s="70">
        <v>5097</v>
      </c>
      <c r="C777" s="70">
        <v>5541.8048980000003</v>
      </c>
      <c r="D777" s="70"/>
      <c r="E777" s="70"/>
      <c r="F777" s="70"/>
      <c r="G777" s="70"/>
      <c r="H777" s="70"/>
      <c r="I777" s="70"/>
      <c r="J777" s="70"/>
      <c r="K777" s="70"/>
      <c r="L777" s="70"/>
      <c r="M777" s="70"/>
      <c r="N777" s="70"/>
      <c r="O777" s="70"/>
      <c r="P777" s="70"/>
      <c r="Q777" s="70"/>
      <c r="R777" s="70"/>
      <c r="S777" s="70"/>
      <c r="T777" s="70"/>
      <c r="U777" s="70"/>
      <c r="V777" s="70"/>
      <c r="W777" s="70"/>
      <c r="X777" s="70">
        <v>5097</v>
      </c>
      <c r="Y777" s="70">
        <v>5541.8048980000003</v>
      </c>
    </row>
    <row r="778" spans="1:25" x14ac:dyDescent="0.25">
      <c r="A778" s="72">
        <v>9548</v>
      </c>
      <c r="B778" s="70"/>
      <c r="C778" s="70"/>
      <c r="D778" s="70"/>
      <c r="E778" s="70"/>
      <c r="F778" s="70">
        <v>21284</v>
      </c>
      <c r="G778" s="70">
        <v>22119.704657000002</v>
      </c>
      <c r="H778" s="70"/>
      <c r="I778" s="70"/>
      <c r="J778" s="70"/>
      <c r="K778" s="70"/>
      <c r="L778" s="70"/>
      <c r="M778" s="70"/>
      <c r="N778" s="70"/>
      <c r="O778" s="70"/>
      <c r="P778" s="70"/>
      <c r="Q778" s="70"/>
      <c r="R778" s="70"/>
      <c r="S778" s="70"/>
      <c r="T778" s="70"/>
      <c r="U778" s="70"/>
      <c r="V778" s="70"/>
      <c r="W778" s="70"/>
      <c r="X778" s="70">
        <v>21284</v>
      </c>
      <c r="Y778" s="70">
        <v>22119.704657000002</v>
      </c>
    </row>
    <row r="779" spans="1:25" x14ac:dyDescent="0.25">
      <c r="A779" s="72">
        <v>9568</v>
      </c>
      <c r="B779" s="70"/>
      <c r="C779" s="70"/>
      <c r="D779" s="70"/>
      <c r="E779" s="70"/>
      <c r="F779" s="70">
        <v>26000</v>
      </c>
      <c r="G779" s="70">
        <v>25689.779112</v>
      </c>
      <c r="H779" s="70"/>
      <c r="I779" s="70"/>
      <c r="J779" s="70"/>
      <c r="K779" s="70"/>
      <c r="L779" s="70"/>
      <c r="M779" s="70"/>
      <c r="N779" s="70"/>
      <c r="O779" s="70"/>
      <c r="P779" s="70"/>
      <c r="Q779" s="70"/>
      <c r="R779" s="70"/>
      <c r="S779" s="70"/>
      <c r="T779" s="70"/>
      <c r="U779" s="70"/>
      <c r="V779" s="70"/>
      <c r="W779" s="70"/>
      <c r="X779" s="70">
        <v>26000</v>
      </c>
      <c r="Y779" s="70">
        <v>25689.779112</v>
      </c>
    </row>
    <row r="780" spans="1:25" x14ac:dyDescent="0.25">
      <c r="A780" s="72">
        <v>9569</v>
      </c>
      <c r="B780" s="70"/>
      <c r="C780" s="70"/>
      <c r="D780" s="70">
        <v>22300</v>
      </c>
      <c r="E780" s="70">
        <v>19190.024475000002</v>
      </c>
      <c r="F780" s="70"/>
      <c r="G780" s="70"/>
      <c r="H780" s="70"/>
      <c r="I780" s="70"/>
      <c r="J780" s="70"/>
      <c r="K780" s="70"/>
      <c r="L780" s="70"/>
      <c r="M780" s="70"/>
      <c r="N780" s="70"/>
      <c r="O780" s="70"/>
      <c r="P780" s="70"/>
      <c r="Q780" s="70"/>
      <c r="R780" s="70"/>
      <c r="S780" s="70"/>
      <c r="T780" s="70"/>
      <c r="U780" s="70"/>
      <c r="V780" s="70"/>
      <c r="W780" s="70"/>
      <c r="X780" s="70">
        <v>22300</v>
      </c>
      <c r="Y780" s="70">
        <v>19190.024475000002</v>
      </c>
    </row>
    <row r="781" spans="1:25" x14ac:dyDescent="0.25">
      <c r="A781" s="72">
        <v>9580</v>
      </c>
      <c r="B781" s="70"/>
      <c r="C781" s="70"/>
      <c r="D781" s="70"/>
      <c r="E781" s="70"/>
      <c r="F781" s="70"/>
      <c r="G781" s="70"/>
      <c r="H781" s="70">
        <v>19055</v>
      </c>
      <c r="I781" s="70">
        <v>31964.426756000001</v>
      </c>
      <c r="J781" s="70"/>
      <c r="K781" s="70"/>
      <c r="L781" s="70"/>
      <c r="M781" s="70"/>
      <c r="N781" s="70"/>
      <c r="O781" s="70"/>
      <c r="P781" s="70"/>
      <c r="Q781" s="70"/>
      <c r="R781" s="70"/>
      <c r="S781" s="70"/>
      <c r="T781" s="70"/>
      <c r="U781" s="70"/>
      <c r="V781" s="70"/>
      <c r="W781" s="70"/>
      <c r="X781" s="70">
        <v>19055</v>
      </c>
      <c r="Y781" s="70">
        <v>31964.426756000001</v>
      </c>
    </row>
    <row r="782" spans="1:25" x14ac:dyDescent="0.25">
      <c r="A782" s="72">
        <v>9591</v>
      </c>
      <c r="B782" s="70">
        <v>2700</v>
      </c>
      <c r="C782" s="70">
        <v>1114.696997</v>
      </c>
      <c r="D782" s="70"/>
      <c r="E782" s="70"/>
      <c r="F782" s="70"/>
      <c r="G782" s="70"/>
      <c r="H782" s="70"/>
      <c r="I782" s="70"/>
      <c r="J782" s="70"/>
      <c r="K782" s="70"/>
      <c r="L782" s="70"/>
      <c r="M782" s="70"/>
      <c r="N782" s="70"/>
      <c r="O782" s="70"/>
      <c r="P782" s="70"/>
      <c r="Q782" s="70"/>
      <c r="R782" s="70"/>
      <c r="S782" s="70"/>
      <c r="T782" s="70"/>
      <c r="U782" s="70"/>
      <c r="V782" s="70"/>
      <c r="W782" s="70"/>
      <c r="X782" s="70">
        <v>2700</v>
      </c>
      <c r="Y782" s="70">
        <v>1114.696997</v>
      </c>
    </row>
    <row r="783" spans="1:25" x14ac:dyDescent="0.25">
      <c r="A783" s="72">
        <v>9617</v>
      </c>
      <c r="B783" s="70"/>
      <c r="C783" s="70"/>
      <c r="D783" s="70">
        <v>26832</v>
      </c>
      <c r="E783" s="70">
        <v>19715.117005</v>
      </c>
      <c r="F783" s="70"/>
      <c r="G783" s="70"/>
      <c r="H783" s="70"/>
      <c r="I783" s="70"/>
      <c r="J783" s="70"/>
      <c r="K783" s="70"/>
      <c r="L783" s="70"/>
      <c r="M783" s="70"/>
      <c r="N783" s="70"/>
      <c r="O783" s="70"/>
      <c r="P783" s="70"/>
      <c r="Q783" s="70"/>
      <c r="R783" s="70"/>
      <c r="S783" s="70"/>
      <c r="T783" s="70"/>
      <c r="U783" s="70"/>
      <c r="V783" s="70"/>
      <c r="W783" s="70"/>
      <c r="X783" s="70">
        <v>26832</v>
      </c>
      <c r="Y783" s="70">
        <v>19715.117005</v>
      </c>
    </row>
    <row r="784" spans="1:25" x14ac:dyDescent="0.25">
      <c r="A784" s="72">
        <v>9621</v>
      </c>
      <c r="B784" s="70"/>
      <c r="C784" s="70"/>
      <c r="D784" s="70">
        <v>22075</v>
      </c>
      <c r="E784" s="70">
        <v>13464.763671000001</v>
      </c>
      <c r="F784" s="70"/>
      <c r="G784" s="70"/>
      <c r="H784" s="70"/>
      <c r="I784" s="70"/>
      <c r="J784" s="70"/>
      <c r="K784" s="70"/>
      <c r="L784" s="70"/>
      <c r="M784" s="70"/>
      <c r="N784" s="70"/>
      <c r="O784" s="70"/>
      <c r="P784" s="70"/>
      <c r="Q784" s="70"/>
      <c r="R784" s="70"/>
      <c r="S784" s="70"/>
      <c r="T784" s="70"/>
      <c r="U784" s="70"/>
      <c r="V784" s="70"/>
      <c r="W784" s="70"/>
      <c r="X784" s="70">
        <v>22075</v>
      </c>
      <c r="Y784" s="70">
        <v>13464.763671000001</v>
      </c>
    </row>
    <row r="785" spans="1:25" x14ac:dyDescent="0.25">
      <c r="A785" s="72">
        <v>9684</v>
      </c>
      <c r="B785" s="70">
        <v>3413</v>
      </c>
      <c r="C785" s="70">
        <v>0</v>
      </c>
      <c r="D785" s="70"/>
      <c r="E785" s="70"/>
      <c r="F785" s="70"/>
      <c r="G785" s="70"/>
      <c r="H785" s="70"/>
      <c r="I785" s="70"/>
      <c r="J785" s="70"/>
      <c r="K785" s="70"/>
      <c r="L785" s="70"/>
      <c r="M785" s="70"/>
      <c r="N785" s="70"/>
      <c r="O785" s="70"/>
      <c r="P785" s="70"/>
      <c r="Q785" s="70"/>
      <c r="R785" s="70"/>
      <c r="S785" s="70"/>
      <c r="T785" s="70"/>
      <c r="U785" s="70"/>
      <c r="V785" s="70"/>
      <c r="W785" s="70"/>
      <c r="X785" s="70">
        <v>3413</v>
      </c>
      <c r="Y785" s="70">
        <v>0</v>
      </c>
    </row>
    <row r="786" spans="1:25" x14ac:dyDescent="0.25">
      <c r="A786" s="72">
        <v>9688</v>
      </c>
      <c r="B786" s="70">
        <v>5357</v>
      </c>
      <c r="C786" s="70">
        <v>3308.847726</v>
      </c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>
        <v>5357</v>
      </c>
      <c r="Y786" s="70">
        <v>3308.847726</v>
      </c>
    </row>
    <row r="787" spans="1:25" x14ac:dyDescent="0.25">
      <c r="A787" s="72">
        <v>9697</v>
      </c>
      <c r="B787" s="70">
        <v>8900</v>
      </c>
      <c r="C787" s="70">
        <v>8600.7016370000001</v>
      </c>
      <c r="D787" s="70"/>
      <c r="E787" s="70"/>
      <c r="F787" s="70"/>
      <c r="G787" s="70"/>
      <c r="H787" s="70"/>
      <c r="I787" s="70"/>
      <c r="J787" s="70"/>
      <c r="K787" s="70"/>
      <c r="L787" s="70"/>
      <c r="M787" s="70"/>
      <c r="N787" s="70"/>
      <c r="O787" s="70"/>
      <c r="P787" s="70"/>
      <c r="Q787" s="70"/>
      <c r="R787" s="70"/>
      <c r="S787" s="70"/>
      <c r="T787" s="70"/>
      <c r="U787" s="70"/>
      <c r="V787" s="70"/>
      <c r="W787" s="70"/>
      <c r="X787" s="70">
        <v>8900</v>
      </c>
      <c r="Y787" s="70">
        <v>8600.7016370000001</v>
      </c>
    </row>
    <row r="788" spans="1:25" x14ac:dyDescent="0.25">
      <c r="A788" s="72">
        <v>9719</v>
      </c>
      <c r="B788" s="70">
        <v>10177</v>
      </c>
      <c r="C788" s="70">
        <v>7132.5425869999999</v>
      </c>
      <c r="D788" s="70"/>
      <c r="E788" s="70"/>
      <c r="F788" s="70"/>
      <c r="G788" s="70"/>
      <c r="H788" s="70"/>
      <c r="I788" s="70"/>
      <c r="J788" s="70"/>
      <c r="K788" s="70"/>
      <c r="L788" s="70"/>
      <c r="M788" s="70"/>
      <c r="N788" s="70"/>
      <c r="O788" s="70"/>
      <c r="P788" s="70"/>
      <c r="Q788" s="70"/>
      <c r="R788" s="70"/>
      <c r="S788" s="70"/>
      <c r="T788" s="70"/>
      <c r="U788" s="70"/>
      <c r="V788" s="70"/>
      <c r="W788" s="70"/>
      <c r="X788" s="70">
        <v>10177</v>
      </c>
      <c r="Y788" s="70">
        <v>7132.5425869999999</v>
      </c>
    </row>
    <row r="789" spans="1:25" x14ac:dyDescent="0.25">
      <c r="A789" s="72">
        <v>9728</v>
      </c>
      <c r="B789" s="70">
        <v>8800</v>
      </c>
      <c r="C789" s="70">
        <v>4870.1173669999998</v>
      </c>
      <c r="D789" s="70"/>
      <c r="E789" s="70"/>
      <c r="F789" s="70"/>
      <c r="G789" s="70"/>
      <c r="H789" s="70"/>
      <c r="I789" s="70"/>
      <c r="J789" s="70"/>
      <c r="K789" s="70"/>
      <c r="L789" s="70"/>
      <c r="M789" s="70"/>
      <c r="N789" s="70"/>
      <c r="O789" s="70"/>
      <c r="P789" s="70"/>
      <c r="Q789" s="70"/>
      <c r="R789" s="70"/>
      <c r="S789" s="70"/>
      <c r="T789" s="70"/>
      <c r="U789" s="70"/>
      <c r="V789" s="70"/>
      <c r="W789" s="70"/>
      <c r="X789" s="70">
        <v>8800</v>
      </c>
      <c r="Y789" s="70">
        <v>4870.1173669999998</v>
      </c>
    </row>
    <row r="790" spans="1:25" x14ac:dyDescent="0.25">
      <c r="A790" s="72">
        <v>9729</v>
      </c>
      <c r="B790" s="70"/>
      <c r="C790" s="70"/>
      <c r="D790" s="70">
        <v>14317</v>
      </c>
      <c r="E790" s="70">
        <v>11484.853303</v>
      </c>
      <c r="F790" s="70"/>
      <c r="G790" s="70"/>
      <c r="H790" s="70"/>
      <c r="I790" s="70"/>
      <c r="J790" s="70"/>
      <c r="K790" s="70"/>
      <c r="L790" s="70"/>
      <c r="M790" s="70"/>
      <c r="N790" s="70"/>
      <c r="O790" s="70"/>
      <c r="P790" s="70"/>
      <c r="Q790" s="70"/>
      <c r="R790" s="70"/>
      <c r="S790" s="70"/>
      <c r="T790" s="70"/>
      <c r="U790" s="70"/>
      <c r="V790" s="70"/>
      <c r="W790" s="70"/>
      <c r="X790" s="70">
        <v>14317</v>
      </c>
      <c r="Y790" s="70">
        <v>11484.853303</v>
      </c>
    </row>
    <row r="791" spans="1:25" x14ac:dyDescent="0.25">
      <c r="A791" s="72">
        <v>9730</v>
      </c>
      <c r="B791" s="70"/>
      <c r="C791" s="70"/>
      <c r="D791" s="70">
        <v>19608</v>
      </c>
      <c r="E791" s="70">
        <v>19160.389465</v>
      </c>
      <c r="F791" s="70"/>
      <c r="G791" s="70"/>
      <c r="H791" s="70"/>
      <c r="I791" s="70"/>
      <c r="J791" s="70"/>
      <c r="K791" s="70"/>
      <c r="L791" s="70"/>
      <c r="M791" s="70"/>
      <c r="N791" s="70"/>
      <c r="O791" s="70"/>
      <c r="P791" s="70"/>
      <c r="Q791" s="70"/>
      <c r="R791" s="70"/>
      <c r="S791" s="70"/>
      <c r="T791" s="70"/>
      <c r="U791" s="70"/>
      <c r="V791" s="70"/>
      <c r="W791" s="70"/>
      <c r="X791" s="70">
        <v>19608</v>
      </c>
      <c r="Y791" s="70">
        <v>19160.389465</v>
      </c>
    </row>
    <row r="792" spans="1:25" x14ac:dyDescent="0.25">
      <c r="A792" s="72">
        <v>9758</v>
      </c>
      <c r="B792" s="70">
        <v>17816</v>
      </c>
      <c r="C792" s="70">
        <v>3519.6891970000001</v>
      </c>
      <c r="D792" s="70"/>
      <c r="E792" s="70"/>
      <c r="F792" s="70"/>
      <c r="G792" s="70"/>
      <c r="H792" s="70"/>
      <c r="I792" s="70"/>
      <c r="J792" s="70"/>
      <c r="K792" s="70"/>
      <c r="L792" s="70"/>
      <c r="M792" s="70"/>
      <c r="N792" s="70"/>
      <c r="O792" s="70"/>
      <c r="P792" s="70"/>
      <c r="Q792" s="70"/>
      <c r="R792" s="70"/>
      <c r="S792" s="70"/>
      <c r="T792" s="70"/>
      <c r="U792" s="70"/>
      <c r="V792" s="70"/>
      <c r="W792" s="70"/>
      <c r="X792" s="70">
        <v>17816</v>
      </c>
      <c r="Y792" s="70">
        <v>3519.6891970000001</v>
      </c>
    </row>
    <row r="793" spans="1:25" x14ac:dyDescent="0.25">
      <c r="A793" s="72">
        <v>9765</v>
      </c>
      <c r="B793" s="70">
        <v>3269</v>
      </c>
      <c r="C793" s="70">
        <v>8115.8061070000003</v>
      </c>
      <c r="D793" s="70"/>
      <c r="E793" s="70"/>
      <c r="F793" s="70"/>
      <c r="G793" s="70"/>
      <c r="H793" s="70"/>
      <c r="I793" s="70"/>
      <c r="J793" s="70"/>
      <c r="K793" s="70"/>
      <c r="L793" s="70"/>
      <c r="M793" s="70"/>
      <c r="N793" s="70"/>
      <c r="O793" s="70"/>
      <c r="P793" s="70"/>
      <c r="Q793" s="70"/>
      <c r="R793" s="70"/>
      <c r="S793" s="70"/>
      <c r="T793" s="70"/>
      <c r="U793" s="70"/>
      <c r="V793" s="70"/>
      <c r="W793" s="70"/>
      <c r="X793" s="70">
        <v>3269</v>
      </c>
      <c r="Y793" s="70">
        <v>8115.8061070000003</v>
      </c>
    </row>
    <row r="794" spans="1:25" x14ac:dyDescent="0.25">
      <c r="A794" s="72">
        <v>9808</v>
      </c>
      <c r="B794" s="70"/>
      <c r="C794" s="70"/>
      <c r="D794" s="70">
        <v>11805</v>
      </c>
      <c r="E794" s="70">
        <v>13109.784408</v>
      </c>
      <c r="F794" s="70"/>
      <c r="G794" s="70"/>
      <c r="H794" s="70"/>
      <c r="I794" s="70"/>
      <c r="J794" s="70"/>
      <c r="K794" s="70"/>
      <c r="L794" s="70"/>
      <c r="M794" s="70"/>
      <c r="N794" s="70"/>
      <c r="O794" s="70"/>
      <c r="P794" s="70"/>
      <c r="Q794" s="70"/>
      <c r="R794" s="70"/>
      <c r="S794" s="70"/>
      <c r="T794" s="70"/>
      <c r="U794" s="70"/>
      <c r="V794" s="70"/>
      <c r="W794" s="70"/>
      <c r="X794" s="70">
        <v>11805</v>
      </c>
      <c r="Y794" s="70">
        <v>13109.784408</v>
      </c>
    </row>
    <row r="795" spans="1:25" x14ac:dyDescent="0.25">
      <c r="A795" s="72">
        <v>9859</v>
      </c>
      <c r="B795" s="70">
        <v>1994</v>
      </c>
      <c r="C795" s="70">
        <v>2007.386753</v>
      </c>
      <c r="D795" s="70"/>
      <c r="E795" s="70"/>
      <c r="F795" s="70"/>
      <c r="G795" s="70"/>
      <c r="H795" s="70"/>
      <c r="I795" s="70"/>
      <c r="J795" s="70"/>
      <c r="K795" s="70"/>
      <c r="L795" s="70"/>
      <c r="M795" s="70"/>
      <c r="N795" s="70"/>
      <c r="O795" s="70"/>
      <c r="P795" s="70"/>
      <c r="Q795" s="70"/>
      <c r="R795" s="70"/>
      <c r="S795" s="70"/>
      <c r="T795" s="70"/>
      <c r="U795" s="70"/>
      <c r="V795" s="70"/>
      <c r="W795" s="70"/>
      <c r="X795" s="70">
        <v>1994</v>
      </c>
      <c r="Y795" s="70">
        <v>2007.386753</v>
      </c>
    </row>
    <row r="796" spans="1:25" x14ac:dyDescent="0.25">
      <c r="A796" s="72">
        <v>9868</v>
      </c>
      <c r="B796" s="70"/>
      <c r="C796" s="70"/>
      <c r="D796" s="70"/>
      <c r="E796" s="70"/>
      <c r="F796" s="70"/>
      <c r="G796" s="70"/>
      <c r="H796" s="70"/>
      <c r="I796" s="70"/>
      <c r="J796" s="70">
        <v>43771</v>
      </c>
      <c r="K796" s="70">
        <v>45987.544022000002</v>
      </c>
      <c r="L796" s="70"/>
      <c r="M796" s="70"/>
      <c r="N796" s="70"/>
      <c r="O796" s="70"/>
      <c r="P796" s="70"/>
      <c r="Q796" s="70"/>
      <c r="R796" s="70"/>
      <c r="S796" s="70"/>
      <c r="T796" s="70"/>
      <c r="U796" s="70"/>
      <c r="V796" s="70"/>
      <c r="W796" s="70"/>
      <c r="X796" s="70">
        <v>43771</v>
      </c>
      <c r="Y796" s="70">
        <v>45987.544022000002</v>
      </c>
    </row>
    <row r="797" spans="1:25" x14ac:dyDescent="0.25">
      <c r="A797" s="72">
        <v>9872</v>
      </c>
      <c r="B797" s="70"/>
      <c r="C797" s="70"/>
      <c r="D797" s="70"/>
      <c r="E797" s="70"/>
      <c r="F797" s="70"/>
      <c r="G797" s="70"/>
      <c r="H797" s="70"/>
      <c r="I797" s="70"/>
      <c r="J797" s="70"/>
      <c r="K797" s="70"/>
      <c r="L797" s="70"/>
      <c r="M797" s="70"/>
      <c r="N797" s="70"/>
      <c r="O797" s="70"/>
      <c r="P797" s="70"/>
      <c r="Q797" s="70"/>
      <c r="R797" s="70"/>
      <c r="S797" s="70"/>
      <c r="T797" s="70"/>
      <c r="U797" s="70"/>
      <c r="V797" s="70">
        <v>104595</v>
      </c>
      <c r="W797" s="70">
        <v>124591.485839</v>
      </c>
      <c r="X797" s="70">
        <v>104595</v>
      </c>
      <c r="Y797" s="70">
        <v>124591.485839</v>
      </c>
    </row>
    <row r="798" spans="1:25" x14ac:dyDescent="0.25">
      <c r="A798" s="72">
        <v>9877</v>
      </c>
      <c r="B798" s="70"/>
      <c r="C798" s="70"/>
      <c r="D798" s="70"/>
      <c r="E798" s="70"/>
      <c r="F798" s="70"/>
      <c r="G798" s="70"/>
      <c r="H798" s="70"/>
      <c r="I798" s="70"/>
      <c r="J798" s="70">
        <v>24712</v>
      </c>
      <c r="K798" s="70">
        <v>41430.607818000004</v>
      </c>
      <c r="L798" s="70"/>
      <c r="M798" s="70"/>
      <c r="N798" s="70"/>
      <c r="O798" s="70"/>
      <c r="P798" s="70"/>
      <c r="Q798" s="70"/>
      <c r="R798" s="70"/>
      <c r="S798" s="70"/>
      <c r="T798" s="70"/>
      <c r="U798" s="70"/>
      <c r="V798" s="70"/>
      <c r="W798" s="70"/>
      <c r="X798" s="70">
        <v>24712</v>
      </c>
      <c r="Y798" s="70">
        <v>41430.607818000004</v>
      </c>
    </row>
    <row r="799" spans="1:25" x14ac:dyDescent="0.25">
      <c r="A799" s="72">
        <v>9881</v>
      </c>
      <c r="B799" s="70">
        <v>2311</v>
      </c>
      <c r="C799" s="70">
        <v>7768.8827190000002</v>
      </c>
      <c r="D799" s="70"/>
      <c r="E799" s="70"/>
      <c r="F799" s="70"/>
      <c r="G799" s="70"/>
      <c r="H799" s="70"/>
      <c r="I799" s="70"/>
      <c r="J799" s="70"/>
      <c r="K799" s="70"/>
      <c r="L799" s="70"/>
      <c r="M799" s="70"/>
      <c r="N799" s="70"/>
      <c r="O799" s="70"/>
      <c r="P799" s="70"/>
      <c r="Q799" s="70"/>
      <c r="R799" s="70"/>
      <c r="S799" s="70"/>
      <c r="T799" s="70"/>
      <c r="U799" s="70"/>
      <c r="V799" s="70"/>
      <c r="W799" s="70"/>
      <c r="X799" s="70">
        <v>2311</v>
      </c>
      <c r="Y799" s="70">
        <v>7768.8827190000002</v>
      </c>
    </row>
    <row r="800" spans="1:25" x14ac:dyDescent="0.25">
      <c r="A800" s="72">
        <v>9882</v>
      </c>
      <c r="B800" s="70">
        <v>8417</v>
      </c>
      <c r="C800" s="70">
        <v>1943.9315320000001</v>
      </c>
      <c r="D800" s="70"/>
      <c r="E800" s="70"/>
      <c r="F800" s="70"/>
      <c r="G800" s="70"/>
      <c r="H800" s="70"/>
      <c r="I800" s="70"/>
      <c r="J800" s="70"/>
      <c r="K800" s="70"/>
      <c r="L800" s="70"/>
      <c r="M800" s="70"/>
      <c r="N800" s="70"/>
      <c r="O800" s="70"/>
      <c r="P800" s="70"/>
      <c r="Q800" s="70"/>
      <c r="R800" s="70"/>
      <c r="S800" s="70"/>
      <c r="T800" s="70"/>
      <c r="U800" s="70"/>
      <c r="V800" s="70"/>
      <c r="W800" s="70"/>
      <c r="X800" s="70">
        <v>8417</v>
      </c>
      <c r="Y800" s="70">
        <v>1943.9315320000001</v>
      </c>
    </row>
    <row r="801" spans="1:25" x14ac:dyDescent="0.25">
      <c r="A801" s="72">
        <v>9887</v>
      </c>
      <c r="B801" s="70"/>
      <c r="C801" s="70"/>
      <c r="D801" s="70"/>
      <c r="E801" s="70"/>
      <c r="F801" s="70"/>
      <c r="G801" s="70"/>
      <c r="H801" s="70"/>
      <c r="I801" s="70"/>
      <c r="J801" s="70">
        <v>24323</v>
      </c>
      <c r="K801" s="70">
        <v>41396.139771000002</v>
      </c>
      <c r="L801" s="70"/>
      <c r="M801" s="70"/>
      <c r="N801" s="70"/>
      <c r="O801" s="70"/>
      <c r="P801" s="70"/>
      <c r="Q801" s="70"/>
      <c r="R801" s="70"/>
      <c r="S801" s="70"/>
      <c r="T801" s="70"/>
      <c r="U801" s="70"/>
      <c r="V801" s="70"/>
      <c r="W801" s="70"/>
      <c r="X801" s="70">
        <v>24323</v>
      </c>
      <c r="Y801" s="70">
        <v>41396.139771000002</v>
      </c>
    </row>
    <row r="802" spans="1:25" x14ac:dyDescent="0.25">
      <c r="A802" s="72">
        <v>9895</v>
      </c>
      <c r="B802" s="70"/>
      <c r="C802" s="70"/>
      <c r="D802" s="70"/>
      <c r="E802" s="70"/>
      <c r="F802" s="70"/>
      <c r="G802" s="70"/>
      <c r="H802" s="70">
        <v>24256</v>
      </c>
      <c r="I802" s="70">
        <v>34916.311325999995</v>
      </c>
      <c r="J802" s="70"/>
      <c r="K802" s="70"/>
      <c r="L802" s="70"/>
      <c r="M802" s="70"/>
      <c r="N802" s="70"/>
      <c r="O802" s="70"/>
      <c r="P802" s="70"/>
      <c r="Q802" s="70"/>
      <c r="R802" s="70"/>
      <c r="S802" s="70"/>
      <c r="T802" s="70"/>
      <c r="U802" s="70"/>
      <c r="V802" s="70"/>
      <c r="W802" s="70"/>
      <c r="X802" s="70">
        <v>24256</v>
      </c>
      <c r="Y802" s="70">
        <v>34916.311325999995</v>
      </c>
    </row>
    <row r="803" spans="1:25" x14ac:dyDescent="0.25">
      <c r="A803" s="72">
        <v>9898</v>
      </c>
      <c r="B803" s="70">
        <v>3903</v>
      </c>
      <c r="C803" s="70">
        <v>3432.6340569999998</v>
      </c>
      <c r="D803" s="70"/>
      <c r="E803" s="70"/>
      <c r="F803" s="70"/>
      <c r="G803" s="70"/>
      <c r="H803" s="70"/>
      <c r="I803" s="70"/>
      <c r="J803" s="70"/>
      <c r="K803" s="70"/>
      <c r="L803" s="70"/>
      <c r="M803" s="70"/>
      <c r="N803" s="70"/>
      <c r="O803" s="70"/>
      <c r="P803" s="70"/>
      <c r="Q803" s="70"/>
      <c r="R803" s="70"/>
      <c r="S803" s="70"/>
      <c r="T803" s="70"/>
      <c r="U803" s="70"/>
      <c r="V803" s="70"/>
      <c r="W803" s="70"/>
      <c r="X803" s="70">
        <v>3903</v>
      </c>
      <c r="Y803" s="70">
        <v>3432.6340569999998</v>
      </c>
    </row>
    <row r="804" spans="1:25" x14ac:dyDescent="0.25">
      <c r="A804" s="72">
        <v>9899</v>
      </c>
      <c r="B804" s="70"/>
      <c r="C804" s="70"/>
      <c r="D804" s="70"/>
      <c r="E804" s="70"/>
      <c r="F804" s="70">
        <v>25410</v>
      </c>
      <c r="G804" s="70">
        <v>23559.635253999997</v>
      </c>
      <c r="H804" s="70"/>
      <c r="I804" s="70"/>
      <c r="J804" s="70"/>
      <c r="K804" s="70"/>
      <c r="L804" s="70"/>
      <c r="M804" s="70"/>
      <c r="N804" s="70"/>
      <c r="O804" s="70"/>
      <c r="P804" s="70"/>
      <c r="Q804" s="70"/>
      <c r="R804" s="70"/>
      <c r="S804" s="70"/>
      <c r="T804" s="70"/>
      <c r="U804" s="70"/>
      <c r="V804" s="70"/>
      <c r="W804" s="70"/>
      <c r="X804" s="70">
        <v>25410</v>
      </c>
      <c r="Y804" s="70">
        <v>23559.635253999997</v>
      </c>
    </row>
    <row r="805" spans="1:25" x14ac:dyDescent="0.25">
      <c r="A805" s="72">
        <v>9903</v>
      </c>
      <c r="B805" s="70"/>
      <c r="C805" s="70"/>
      <c r="D805" s="70"/>
      <c r="E805" s="70"/>
      <c r="F805" s="70"/>
      <c r="G805" s="70"/>
      <c r="H805" s="70"/>
      <c r="I805" s="70"/>
      <c r="J805" s="70"/>
      <c r="K805" s="70"/>
      <c r="L805" s="70">
        <v>40484</v>
      </c>
      <c r="M805" s="70">
        <v>53012.694581000003</v>
      </c>
      <c r="N805" s="70"/>
      <c r="O805" s="70"/>
      <c r="P805" s="70"/>
      <c r="Q805" s="70"/>
      <c r="R805" s="70"/>
      <c r="S805" s="70"/>
      <c r="T805" s="70"/>
      <c r="U805" s="70"/>
      <c r="V805" s="70"/>
      <c r="W805" s="70"/>
      <c r="X805" s="70">
        <v>40484</v>
      </c>
      <c r="Y805" s="70">
        <v>53012.694581000003</v>
      </c>
    </row>
    <row r="806" spans="1:25" x14ac:dyDescent="0.25">
      <c r="A806" s="72">
        <v>9904</v>
      </c>
      <c r="B806" s="70"/>
      <c r="C806" s="70"/>
      <c r="D806" s="70"/>
      <c r="E806" s="70"/>
      <c r="F806" s="70"/>
      <c r="G806" s="70"/>
      <c r="H806" s="70"/>
      <c r="I806" s="70"/>
      <c r="J806" s="70">
        <v>38339</v>
      </c>
      <c r="K806" s="70">
        <v>48282.488770000004</v>
      </c>
      <c r="L806" s="70"/>
      <c r="M806" s="70"/>
      <c r="N806" s="70"/>
      <c r="O806" s="70"/>
      <c r="P806" s="70"/>
      <c r="Q806" s="70"/>
      <c r="R806" s="70"/>
      <c r="S806" s="70"/>
      <c r="T806" s="70"/>
      <c r="U806" s="70"/>
      <c r="V806" s="70"/>
      <c r="W806" s="70"/>
      <c r="X806" s="70">
        <v>38339</v>
      </c>
      <c r="Y806" s="70">
        <v>48282.488770000004</v>
      </c>
    </row>
    <row r="807" spans="1:25" x14ac:dyDescent="0.25">
      <c r="A807" s="72">
        <v>9914</v>
      </c>
      <c r="B807" s="70"/>
      <c r="C807" s="70"/>
      <c r="D807" s="70">
        <v>14989</v>
      </c>
      <c r="E807" s="70">
        <v>19265.899047999999</v>
      </c>
      <c r="F807" s="70"/>
      <c r="G807" s="70"/>
      <c r="H807" s="70"/>
      <c r="I807" s="70"/>
      <c r="J807" s="70"/>
      <c r="K807" s="70"/>
      <c r="L807" s="70"/>
      <c r="M807" s="70"/>
      <c r="N807" s="70"/>
      <c r="O807" s="70"/>
      <c r="P807" s="70"/>
      <c r="Q807" s="70"/>
      <c r="R807" s="70"/>
      <c r="S807" s="70"/>
      <c r="T807" s="70"/>
      <c r="U807" s="70"/>
      <c r="V807" s="70"/>
      <c r="W807" s="70"/>
      <c r="X807" s="70">
        <v>14989</v>
      </c>
      <c r="Y807" s="70">
        <v>19265.899047999999</v>
      </c>
    </row>
    <row r="808" spans="1:25" x14ac:dyDescent="0.25">
      <c r="A808" s="72">
        <v>9919</v>
      </c>
      <c r="B808" s="70"/>
      <c r="C808" s="70"/>
      <c r="D808" s="70"/>
      <c r="E808" s="70"/>
      <c r="F808" s="70"/>
      <c r="G808" s="70"/>
      <c r="H808" s="70">
        <v>40602</v>
      </c>
      <c r="I808" s="70">
        <v>37854.897461</v>
      </c>
      <c r="J808" s="70"/>
      <c r="K808" s="70"/>
      <c r="L808" s="70"/>
      <c r="M808" s="70"/>
      <c r="N808" s="70"/>
      <c r="O808" s="70"/>
      <c r="P808" s="70"/>
      <c r="Q808" s="70"/>
      <c r="R808" s="70"/>
      <c r="S808" s="70"/>
      <c r="T808" s="70"/>
      <c r="U808" s="70"/>
      <c r="V808" s="70"/>
      <c r="W808" s="70"/>
      <c r="X808" s="70">
        <v>40602</v>
      </c>
      <c r="Y808" s="70">
        <v>37854.897461</v>
      </c>
    </row>
    <row r="809" spans="1:25" x14ac:dyDescent="0.25">
      <c r="A809" s="72">
        <v>9937</v>
      </c>
      <c r="B809" s="70"/>
      <c r="C809" s="70"/>
      <c r="D809" s="70">
        <v>20305</v>
      </c>
      <c r="E809" s="70">
        <v>17134.943563000001</v>
      </c>
      <c r="F809" s="70"/>
      <c r="G809" s="70"/>
      <c r="H809" s="70"/>
      <c r="I809" s="70"/>
      <c r="J809" s="70"/>
      <c r="K809" s="70"/>
      <c r="L809" s="70"/>
      <c r="M809" s="70"/>
      <c r="N809" s="70"/>
      <c r="O809" s="70"/>
      <c r="P809" s="70"/>
      <c r="Q809" s="70"/>
      <c r="R809" s="70"/>
      <c r="S809" s="70"/>
      <c r="T809" s="70"/>
      <c r="U809" s="70"/>
      <c r="V809" s="70"/>
      <c r="W809" s="70"/>
      <c r="X809" s="70">
        <v>20305</v>
      </c>
      <c r="Y809" s="70">
        <v>17134.943563000001</v>
      </c>
    </row>
    <row r="810" spans="1:25" x14ac:dyDescent="0.25">
      <c r="A810" s="72">
        <v>9940</v>
      </c>
      <c r="B810" s="70"/>
      <c r="C810" s="70"/>
      <c r="D810" s="70">
        <v>20980</v>
      </c>
      <c r="E810" s="70">
        <v>12800.079291999999</v>
      </c>
      <c r="F810" s="70"/>
      <c r="G810" s="70"/>
      <c r="H810" s="70"/>
      <c r="I810" s="70"/>
      <c r="J810" s="70"/>
      <c r="K810" s="70"/>
      <c r="L810" s="70"/>
      <c r="M810" s="70"/>
      <c r="N810" s="70"/>
      <c r="O810" s="70"/>
      <c r="P810" s="70"/>
      <c r="Q810" s="70"/>
      <c r="R810" s="70"/>
      <c r="S810" s="70"/>
      <c r="T810" s="70"/>
      <c r="U810" s="70"/>
      <c r="V810" s="70"/>
      <c r="W810" s="70"/>
      <c r="X810" s="70">
        <v>20980</v>
      </c>
      <c r="Y810" s="70">
        <v>12800.079291999999</v>
      </c>
    </row>
    <row r="811" spans="1:25" x14ac:dyDescent="0.25">
      <c r="A811" s="72">
        <v>9946</v>
      </c>
      <c r="B811" s="70"/>
      <c r="C811" s="70"/>
      <c r="D811" s="70"/>
      <c r="E811" s="70"/>
      <c r="F811" s="70"/>
      <c r="G811" s="70"/>
      <c r="H811" s="70">
        <v>21626</v>
      </c>
      <c r="I811" s="70">
        <v>30105.633941</v>
      </c>
      <c r="J811" s="70"/>
      <c r="K811" s="70"/>
      <c r="L811" s="70"/>
      <c r="M811" s="70"/>
      <c r="N811" s="70"/>
      <c r="O811" s="70"/>
      <c r="P811" s="70"/>
      <c r="Q811" s="70"/>
      <c r="R811" s="70"/>
      <c r="S811" s="70"/>
      <c r="T811" s="70"/>
      <c r="U811" s="70"/>
      <c r="V811" s="70"/>
      <c r="W811" s="70"/>
      <c r="X811" s="70">
        <v>21626</v>
      </c>
      <c r="Y811" s="70">
        <v>30105.633941</v>
      </c>
    </row>
    <row r="812" spans="1:25" x14ac:dyDescent="0.25">
      <c r="A812" s="72">
        <v>9951</v>
      </c>
      <c r="B812" s="70">
        <v>5808</v>
      </c>
      <c r="C812" s="70">
        <v>8643.4370129999988</v>
      </c>
      <c r="D812" s="70"/>
      <c r="E812" s="70"/>
      <c r="F812" s="70"/>
      <c r="G812" s="70"/>
      <c r="H812" s="70"/>
      <c r="I812" s="70"/>
      <c r="J812" s="70"/>
      <c r="K812" s="70"/>
      <c r="L812" s="70"/>
      <c r="M812" s="70"/>
      <c r="N812" s="70"/>
      <c r="O812" s="70"/>
      <c r="P812" s="70"/>
      <c r="Q812" s="70"/>
      <c r="R812" s="70"/>
      <c r="S812" s="70"/>
      <c r="T812" s="70"/>
      <c r="U812" s="70"/>
      <c r="V812" s="70"/>
      <c r="W812" s="70"/>
      <c r="X812" s="70">
        <v>5808</v>
      </c>
      <c r="Y812" s="70">
        <v>8643.4370129999988</v>
      </c>
    </row>
    <row r="813" spans="1:25" x14ac:dyDescent="0.25">
      <c r="A813" s="72">
        <v>9953</v>
      </c>
      <c r="B813" s="70"/>
      <c r="C813" s="70"/>
      <c r="D813" s="70"/>
      <c r="E813" s="70"/>
      <c r="F813" s="70"/>
      <c r="G813" s="70"/>
      <c r="H813" s="70">
        <v>29381</v>
      </c>
      <c r="I813" s="70">
        <v>34610.914427999996</v>
      </c>
      <c r="J813" s="70"/>
      <c r="K813" s="70"/>
      <c r="L813" s="70"/>
      <c r="M813" s="70"/>
      <c r="N813" s="70"/>
      <c r="O813" s="70"/>
      <c r="P813" s="70"/>
      <c r="Q813" s="70"/>
      <c r="R813" s="70"/>
      <c r="S813" s="70"/>
      <c r="T813" s="70"/>
      <c r="U813" s="70"/>
      <c r="V813" s="70"/>
      <c r="W813" s="70"/>
      <c r="X813" s="70">
        <v>29381</v>
      </c>
      <c r="Y813" s="70">
        <v>34610.914427999996</v>
      </c>
    </row>
    <row r="814" spans="1:25" x14ac:dyDescent="0.25">
      <c r="A814" s="72">
        <v>9979</v>
      </c>
      <c r="B814" s="70">
        <v>3767</v>
      </c>
      <c r="C814" s="70">
        <v>1046.9279939999999</v>
      </c>
      <c r="D814" s="70"/>
      <c r="E814" s="70"/>
      <c r="F814" s="70"/>
      <c r="G814" s="70"/>
      <c r="H814" s="70"/>
      <c r="I814" s="70"/>
      <c r="J814" s="70"/>
      <c r="K814" s="70"/>
      <c r="L814" s="70"/>
      <c r="M814" s="70"/>
      <c r="N814" s="70"/>
      <c r="O814" s="70"/>
      <c r="P814" s="70"/>
      <c r="Q814" s="70"/>
      <c r="R814" s="70"/>
      <c r="S814" s="70"/>
      <c r="T814" s="70"/>
      <c r="U814" s="70"/>
      <c r="V814" s="70"/>
      <c r="W814" s="70"/>
      <c r="X814" s="70">
        <v>3767</v>
      </c>
      <c r="Y814" s="70">
        <v>1046.9279939999999</v>
      </c>
    </row>
    <row r="815" spans="1:25" x14ac:dyDescent="0.25">
      <c r="A815" s="72">
        <v>9987</v>
      </c>
      <c r="B815" s="70">
        <v>3733</v>
      </c>
      <c r="C815" s="70">
        <v>7257.9834219999993</v>
      </c>
      <c r="D815" s="70"/>
      <c r="E815" s="70"/>
      <c r="F815" s="70"/>
      <c r="G815" s="70"/>
      <c r="H815" s="70"/>
      <c r="I815" s="70"/>
      <c r="J815" s="70"/>
      <c r="K815" s="70"/>
      <c r="L815" s="70"/>
      <c r="M815" s="70"/>
      <c r="N815" s="70"/>
      <c r="O815" s="70"/>
      <c r="P815" s="70"/>
      <c r="Q815" s="70"/>
      <c r="R815" s="70"/>
      <c r="S815" s="70"/>
      <c r="T815" s="70"/>
      <c r="U815" s="70"/>
      <c r="V815" s="70"/>
      <c r="W815" s="70"/>
      <c r="X815" s="70">
        <v>3733</v>
      </c>
      <c r="Y815" s="70">
        <v>7257.9834219999993</v>
      </c>
    </row>
    <row r="816" spans="1:25" x14ac:dyDescent="0.25">
      <c r="A816" s="72">
        <v>10002</v>
      </c>
      <c r="B816" s="70"/>
      <c r="C816" s="70"/>
      <c r="D816" s="70"/>
      <c r="E816" s="70"/>
      <c r="F816" s="70"/>
      <c r="G816" s="70"/>
      <c r="H816" s="70">
        <v>30153</v>
      </c>
      <c r="I816" s="70">
        <v>30916.601562</v>
      </c>
      <c r="J816" s="70"/>
      <c r="K816" s="70"/>
      <c r="L816" s="70"/>
      <c r="M816" s="70"/>
      <c r="N816" s="70"/>
      <c r="O816" s="70"/>
      <c r="P816" s="70"/>
      <c r="Q816" s="70"/>
      <c r="R816" s="70"/>
      <c r="S816" s="70"/>
      <c r="T816" s="70"/>
      <c r="U816" s="70"/>
      <c r="V816" s="70"/>
      <c r="W816" s="70"/>
      <c r="X816" s="70">
        <v>30153</v>
      </c>
      <c r="Y816" s="70">
        <v>30916.601562</v>
      </c>
    </row>
    <row r="817" spans="1:25" x14ac:dyDescent="0.25">
      <c r="A817" s="72">
        <v>10012</v>
      </c>
      <c r="B817" s="70">
        <v>13755</v>
      </c>
      <c r="C817" s="70">
        <v>9496.8066090000011</v>
      </c>
      <c r="D817" s="70"/>
      <c r="E817" s="70"/>
      <c r="F817" s="70"/>
      <c r="G817" s="70"/>
      <c r="H817" s="70"/>
      <c r="I817" s="70"/>
      <c r="J817" s="70"/>
      <c r="K817" s="70"/>
      <c r="L817" s="70"/>
      <c r="M817" s="70"/>
      <c r="N817" s="70"/>
      <c r="O817" s="70"/>
      <c r="P817" s="70"/>
      <c r="Q817" s="70"/>
      <c r="R817" s="70"/>
      <c r="S817" s="70"/>
      <c r="T817" s="70"/>
      <c r="U817" s="70"/>
      <c r="V817" s="70"/>
      <c r="W817" s="70"/>
      <c r="X817" s="70">
        <v>13755</v>
      </c>
      <c r="Y817" s="70">
        <v>9496.8066090000011</v>
      </c>
    </row>
    <row r="818" spans="1:25" x14ac:dyDescent="0.25">
      <c r="A818" s="72">
        <v>10015</v>
      </c>
      <c r="B818" s="70"/>
      <c r="C818" s="70"/>
      <c r="D818" s="70"/>
      <c r="E818" s="70"/>
      <c r="F818" s="70">
        <v>21531</v>
      </c>
      <c r="G818" s="70">
        <v>29188.676605000001</v>
      </c>
      <c r="H818" s="70"/>
      <c r="I818" s="70"/>
      <c r="J818" s="70"/>
      <c r="K818" s="70"/>
      <c r="L818" s="70"/>
      <c r="M818" s="70"/>
      <c r="N818" s="70"/>
      <c r="O818" s="70"/>
      <c r="P818" s="70"/>
      <c r="Q818" s="70"/>
      <c r="R818" s="70"/>
      <c r="S818" s="70"/>
      <c r="T818" s="70"/>
      <c r="U818" s="70"/>
      <c r="V818" s="70"/>
      <c r="W818" s="70"/>
      <c r="X818" s="70">
        <v>21531</v>
      </c>
      <c r="Y818" s="70">
        <v>29188.676605000001</v>
      </c>
    </row>
    <row r="819" spans="1:25" x14ac:dyDescent="0.25">
      <c r="A819" s="72">
        <v>10026</v>
      </c>
      <c r="B819" s="70"/>
      <c r="C819" s="70"/>
      <c r="D819" s="70">
        <v>22300</v>
      </c>
      <c r="E819" s="70">
        <v>11559.294981999999</v>
      </c>
      <c r="F819" s="70"/>
      <c r="G819" s="70"/>
      <c r="H819" s="70"/>
      <c r="I819" s="70"/>
      <c r="J819" s="70"/>
      <c r="K819" s="70"/>
      <c r="L819" s="70"/>
      <c r="M819" s="70"/>
      <c r="N819" s="70"/>
      <c r="O819" s="70"/>
      <c r="P819" s="70"/>
      <c r="Q819" s="70"/>
      <c r="R819" s="70"/>
      <c r="S819" s="70"/>
      <c r="T819" s="70"/>
      <c r="U819" s="70"/>
      <c r="V819" s="70"/>
      <c r="W819" s="70"/>
      <c r="X819" s="70">
        <v>22300</v>
      </c>
      <c r="Y819" s="70">
        <v>11559.294981999999</v>
      </c>
    </row>
    <row r="820" spans="1:25" x14ac:dyDescent="0.25">
      <c r="A820" s="72">
        <v>10034</v>
      </c>
      <c r="B820" s="70"/>
      <c r="C820" s="70"/>
      <c r="D820" s="70"/>
      <c r="E820" s="70"/>
      <c r="F820" s="70"/>
      <c r="G820" s="70"/>
      <c r="H820" s="70">
        <v>32317</v>
      </c>
      <c r="I820" s="70">
        <v>37513.746428999999</v>
      </c>
      <c r="J820" s="70"/>
      <c r="K820" s="70"/>
      <c r="L820" s="70"/>
      <c r="M820" s="70"/>
      <c r="N820" s="70"/>
      <c r="O820" s="70"/>
      <c r="P820" s="70"/>
      <c r="Q820" s="70"/>
      <c r="R820" s="70"/>
      <c r="S820" s="70"/>
      <c r="T820" s="70"/>
      <c r="U820" s="70"/>
      <c r="V820" s="70"/>
      <c r="W820" s="70"/>
      <c r="X820" s="70">
        <v>32317</v>
      </c>
      <c r="Y820" s="70">
        <v>37513.746428999999</v>
      </c>
    </row>
    <row r="821" spans="1:25" x14ac:dyDescent="0.25">
      <c r="A821" s="72">
        <v>10040</v>
      </c>
      <c r="B821" s="70">
        <v>2959</v>
      </c>
      <c r="C821" s="70">
        <v>2661.445522</v>
      </c>
      <c r="D821" s="70"/>
      <c r="E821" s="70"/>
      <c r="F821" s="70"/>
      <c r="G821" s="70"/>
      <c r="H821" s="70"/>
      <c r="I821" s="70"/>
      <c r="J821" s="70"/>
      <c r="K821" s="70"/>
      <c r="L821" s="70"/>
      <c r="M821" s="70"/>
      <c r="N821" s="70"/>
      <c r="O821" s="70"/>
      <c r="P821" s="70"/>
      <c r="Q821" s="70"/>
      <c r="R821" s="70"/>
      <c r="S821" s="70"/>
      <c r="T821" s="70"/>
      <c r="U821" s="70"/>
      <c r="V821" s="70"/>
      <c r="W821" s="70"/>
      <c r="X821" s="70">
        <v>2959</v>
      </c>
      <c r="Y821" s="70">
        <v>2661.445522</v>
      </c>
    </row>
    <row r="822" spans="1:25" x14ac:dyDescent="0.25">
      <c r="A822" s="72">
        <v>10075</v>
      </c>
      <c r="B822" s="70">
        <v>8241</v>
      </c>
      <c r="C822" s="70">
        <v>4591.2187810000005</v>
      </c>
      <c r="D822" s="70"/>
      <c r="E822" s="70"/>
      <c r="F822" s="70"/>
      <c r="G822" s="70"/>
      <c r="H822" s="70"/>
      <c r="I822" s="70"/>
      <c r="J822" s="70"/>
      <c r="K822" s="70"/>
      <c r="L822" s="70"/>
      <c r="M822" s="70"/>
      <c r="N822" s="70"/>
      <c r="O822" s="70"/>
      <c r="P822" s="70"/>
      <c r="Q822" s="70"/>
      <c r="R822" s="70"/>
      <c r="S822" s="70"/>
      <c r="T822" s="70"/>
      <c r="U822" s="70"/>
      <c r="V822" s="70"/>
      <c r="W822" s="70"/>
      <c r="X822" s="70">
        <v>8241</v>
      </c>
      <c r="Y822" s="70">
        <v>4591.2187810000005</v>
      </c>
    </row>
    <row r="823" spans="1:25" x14ac:dyDescent="0.25">
      <c r="A823" s="72">
        <v>10085</v>
      </c>
      <c r="B823" s="70"/>
      <c r="C823" s="70"/>
      <c r="D823" s="70">
        <v>15291</v>
      </c>
      <c r="E823" s="70">
        <v>14020.675781999998</v>
      </c>
      <c r="F823" s="70"/>
      <c r="G823" s="70"/>
      <c r="H823" s="70"/>
      <c r="I823" s="70"/>
      <c r="J823" s="70"/>
      <c r="K823" s="70"/>
      <c r="L823" s="70"/>
      <c r="M823" s="70"/>
      <c r="N823" s="70"/>
      <c r="O823" s="70"/>
      <c r="P823" s="70"/>
      <c r="Q823" s="70"/>
      <c r="R823" s="70"/>
      <c r="S823" s="70"/>
      <c r="T823" s="70"/>
      <c r="U823" s="70"/>
      <c r="V823" s="70"/>
      <c r="W823" s="70"/>
      <c r="X823" s="70">
        <v>15291</v>
      </c>
      <c r="Y823" s="70">
        <v>14020.675781999998</v>
      </c>
    </row>
    <row r="824" spans="1:25" x14ac:dyDescent="0.25">
      <c r="A824" s="72">
        <v>10103</v>
      </c>
      <c r="B824" s="70">
        <v>1462</v>
      </c>
      <c r="C824" s="70">
        <v>3508.6193350000003</v>
      </c>
      <c r="D824" s="70"/>
      <c r="E824" s="70"/>
      <c r="F824" s="70"/>
      <c r="G824" s="70"/>
      <c r="H824" s="70"/>
      <c r="I824" s="70"/>
      <c r="J824" s="70"/>
      <c r="K824" s="70"/>
      <c r="L824" s="70"/>
      <c r="M824" s="70"/>
      <c r="N824" s="70"/>
      <c r="O824" s="70"/>
      <c r="P824" s="70"/>
      <c r="Q824" s="70"/>
      <c r="R824" s="70"/>
      <c r="S824" s="70"/>
      <c r="T824" s="70"/>
      <c r="U824" s="70"/>
      <c r="V824" s="70"/>
      <c r="W824" s="70"/>
      <c r="X824" s="70">
        <v>1462</v>
      </c>
      <c r="Y824" s="70">
        <v>3508.6193350000003</v>
      </c>
    </row>
    <row r="825" spans="1:25" x14ac:dyDescent="0.25">
      <c r="A825" s="72">
        <v>10120</v>
      </c>
      <c r="B825" s="70">
        <v>3310</v>
      </c>
      <c r="C825" s="70">
        <v>1120.7076610000001</v>
      </c>
      <c r="D825" s="70"/>
      <c r="E825" s="70"/>
      <c r="F825" s="70"/>
      <c r="G825" s="70"/>
      <c r="H825" s="70"/>
      <c r="I825" s="70"/>
      <c r="J825" s="70"/>
      <c r="K825" s="70"/>
      <c r="L825" s="70"/>
      <c r="M825" s="70"/>
      <c r="N825" s="70"/>
      <c r="O825" s="70"/>
      <c r="P825" s="70"/>
      <c r="Q825" s="70"/>
      <c r="R825" s="70"/>
      <c r="S825" s="70"/>
      <c r="T825" s="70"/>
      <c r="U825" s="70"/>
      <c r="V825" s="70"/>
      <c r="W825" s="70"/>
      <c r="X825" s="70">
        <v>3310</v>
      </c>
      <c r="Y825" s="70">
        <v>1120.7076610000001</v>
      </c>
    </row>
    <row r="826" spans="1:25" x14ac:dyDescent="0.25">
      <c r="A826" s="72">
        <v>10127</v>
      </c>
      <c r="B826" s="70">
        <v>6070</v>
      </c>
      <c r="C826" s="70">
        <v>3637.3230589999998</v>
      </c>
      <c r="D826" s="70"/>
      <c r="E826" s="70"/>
      <c r="F826" s="70"/>
      <c r="G826" s="70"/>
      <c r="H826" s="70"/>
      <c r="I826" s="70"/>
      <c r="J826" s="70"/>
      <c r="K826" s="70"/>
      <c r="L826" s="70"/>
      <c r="M826" s="70"/>
      <c r="N826" s="70"/>
      <c r="O826" s="70"/>
      <c r="P826" s="70"/>
      <c r="Q826" s="70"/>
      <c r="R826" s="70"/>
      <c r="S826" s="70"/>
      <c r="T826" s="70"/>
      <c r="U826" s="70"/>
      <c r="V826" s="70"/>
      <c r="W826" s="70"/>
      <c r="X826" s="70">
        <v>6070</v>
      </c>
      <c r="Y826" s="70">
        <v>3637.3230589999998</v>
      </c>
    </row>
    <row r="827" spans="1:25" x14ac:dyDescent="0.25">
      <c r="A827" s="72">
        <v>10130</v>
      </c>
      <c r="B827" s="70">
        <v>12893</v>
      </c>
      <c r="C827" s="70">
        <v>6093.0091620000003</v>
      </c>
      <c r="D827" s="70"/>
      <c r="E827" s="70"/>
      <c r="F827" s="70"/>
      <c r="G827" s="70"/>
      <c r="H827" s="70"/>
      <c r="I827" s="70"/>
      <c r="J827" s="70"/>
      <c r="K827" s="70"/>
      <c r="L827" s="70"/>
      <c r="M827" s="70"/>
      <c r="N827" s="70"/>
      <c r="O827" s="70"/>
      <c r="P827" s="70"/>
      <c r="Q827" s="70"/>
      <c r="R827" s="70"/>
      <c r="S827" s="70"/>
      <c r="T827" s="70"/>
      <c r="U827" s="70"/>
      <c r="V827" s="70"/>
      <c r="W827" s="70"/>
      <c r="X827" s="70">
        <v>12893</v>
      </c>
      <c r="Y827" s="70">
        <v>6093.0091620000003</v>
      </c>
    </row>
    <row r="828" spans="1:25" x14ac:dyDescent="0.25">
      <c r="A828" s="72">
        <v>10134</v>
      </c>
      <c r="B828" s="70">
        <v>4500</v>
      </c>
      <c r="C828" s="70">
        <v>3537.1391590000003</v>
      </c>
      <c r="D828" s="70"/>
      <c r="E828" s="70"/>
      <c r="F828" s="70"/>
      <c r="G828" s="70"/>
      <c r="H828" s="70"/>
      <c r="I828" s="70"/>
      <c r="J828" s="70"/>
      <c r="K828" s="70"/>
      <c r="L828" s="70"/>
      <c r="M828" s="70"/>
      <c r="N828" s="70"/>
      <c r="O828" s="70"/>
      <c r="P828" s="70"/>
      <c r="Q828" s="70"/>
      <c r="R828" s="70"/>
      <c r="S828" s="70"/>
      <c r="T828" s="70"/>
      <c r="U828" s="70"/>
      <c r="V828" s="70"/>
      <c r="W828" s="70"/>
      <c r="X828" s="70">
        <v>4500</v>
      </c>
      <c r="Y828" s="70">
        <v>3537.1391590000003</v>
      </c>
    </row>
    <row r="829" spans="1:25" x14ac:dyDescent="0.25">
      <c r="A829" s="72">
        <v>10146</v>
      </c>
      <c r="B829" s="70"/>
      <c r="C829" s="70"/>
      <c r="D829" s="70">
        <v>17264</v>
      </c>
      <c r="E829" s="70">
        <v>16481.387632999998</v>
      </c>
      <c r="F829" s="70"/>
      <c r="G829" s="70"/>
      <c r="H829" s="70"/>
      <c r="I829" s="70"/>
      <c r="J829" s="70"/>
      <c r="K829" s="70"/>
      <c r="L829" s="70"/>
      <c r="M829" s="70"/>
      <c r="N829" s="70"/>
      <c r="O829" s="70"/>
      <c r="P829" s="70"/>
      <c r="Q829" s="70"/>
      <c r="R829" s="70"/>
      <c r="S829" s="70"/>
      <c r="T829" s="70"/>
      <c r="U829" s="70"/>
      <c r="V829" s="70"/>
      <c r="W829" s="70"/>
      <c r="X829" s="70">
        <v>17264</v>
      </c>
      <c r="Y829" s="70">
        <v>16481.387632999998</v>
      </c>
    </row>
    <row r="830" spans="1:25" x14ac:dyDescent="0.25">
      <c r="A830" s="72">
        <v>10158</v>
      </c>
      <c r="B830" s="70"/>
      <c r="C830" s="70"/>
      <c r="D830" s="70"/>
      <c r="E830" s="70"/>
      <c r="F830" s="70"/>
      <c r="G830" s="70"/>
      <c r="H830" s="70"/>
      <c r="I830" s="70"/>
      <c r="J830" s="70"/>
      <c r="K830" s="70"/>
      <c r="L830" s="70"/>
      <c r="M830" s="70"/>
      <c r="N830" s="70"/>
      <c r="O830" s="70"/>
      <c r="P830" s="70">
        <v>68140</v>
      </c>
      <c r="Q830" s="70">
        <v>73767.939209000004</v>
      </c>
      <c r="R830" s="70"/>
      <c r="S830" s="70"/>
      <c r="T830" s="70"/>
      <c r="U830" s="70"/>
      <c r="V830" s="70"/>
      <c r="W830" s="70"/>
      <c r="X830" s="70">
        <v>68140</v>
      </c>
      <c r="Y830" s="70">
        <v>73767.939209000004</v>
      </c>
    </row>
    <row r="831" spans="1:25" x14ac:dyDescent="0.25">
      <c r="A831" s="72">
        <v>10159</v>
      </c>
      <c r="B831" s="70"/>
      <c r="C831" s="70"/>
      <c r="D831" s="70"/>
      <c r="E831" s="70"/>
      <c r="F831" s="70"/>
      <c r="G831" s="70"/>
      <c r="H831" s="70">
        <v>31928</v>
      </c>
      <c r="I831" s="70">
        <v>36970.429687000003</v>
      </c>
      <c r="J831" s="70"/>
      <c r="K831" s="70"/>
      <c r="L831" s="70"/>
      <c r="M831" s="70"/>
      <c r="N831" s="70"/>
      <c r="O831" s="70"/>
      <c r="P831" s="70"/>
      <c r="Q831" s="70"/>
      <c r="R831" s="70"/>
      <c r="S831" s="70"/>
      <c r="T831" s="70"/>
      <c r="U831" s="70"/>
      <c r="V831" s="70"/>
      <c r="W831" s="70"/>
      <c r="X831" s="70">
        <v>31928</v>
      </c>
      <c r="Y831" s="70">
        <v>36970.429687000003</v>
      </c>
    </row>
    <row r="832" spans="1:25" x14ac:dyDescent="0.25">
      <c r="A832" s="72">
        <v>10173</v>
      </c>
      <c r="B832" s="70"/>
      <c r="C832" s="70"/>
      <c r="D832" s="70">
        <v>20545</v>
      </c>
      <c r="E832" s="70">
        <v>11251.199097000001</v>
      </c>
      <c r="F832" s="70"/>
      <c r="G832" s="70"/>
      <c r="H832" s="70"/>
      <c r="I832" s="70"/>
      <c r="J832" s="70"/>
      <c r="K832" s="70"/>
      <c r="L832" s="70"/>
      <c r="M832" s="70"/>
      <c r="N832" s="70"/>
      <c r="O832" s="70"/>
      <c r="P832" s="70"/>
      <c r="Q832" s="70"/>
      <c r="R832" s="70"/>
      <c r="S832" s="70"/>
      <c r="T832" s="70"/>
      <c r="U832" s="70"/>
      <c r="V832" s="70"/>
      <c r="W832" s="70"/>
      <c r="X832" s="70">
        <v>20545</v>
      </c>
      <c r="Y832" s="70">
        <v>11251.199097000001</v>
      </c>
    </row>
    <row r="833" spans="1:25" x14ac:dyDescent="0.25">
      <c r="A833" s="72">
        <v>10174</v>
      </c>
      <c r="B833" s="70"/>
      <c r="C833" s="70"/>
      <c r="D833" s="70"/>
      <c r="E833" s="70"/>
      <c r="F833" s="70"/>
      <c r="G833" s="70"/>
      <c r="H833" s="70"/>
      <c r="I833" s="70"/>
      <c r="J833" s="70">
        <v>39701</v>
      </c>
      <c r="K833" s="70">
        <v>40444.193603</v>
      </c>
      <c r="L833" s="70"/>
      <c r="M833" s="70"/>
      <c r="N833" s="70"/>
      <c r="O833" s="70"/>
      <c r="P833" s="70"/>
      <c r="Q833" s="70"/>
      <c r="R833" s="70"/>
      <c r="S833" s="70"/>
      <c r="T833" s="70"/>
      <c r="U833" s="70"/>
      <c r="V833" s="70"/>
      <c r="W833" s="70"/>
      <c r="X833" s="70">
        <v>39701</v>
      </c>
      <c r="Y833" s="70">
        <v>40444.193603</v>
      </c>
    </row>
    <row r="834" spans="1:25" x14ac:dyDescent="0.25">
      <c r="A834" s="72">
        <v>10177</v>
      </c>
      <c r="B834" s="70"/>
      <c r="C834" s="70"/>
      <c r="D834" s="70"/>
      <c r="E834" s="70"/>
      <c r="F834" s="70"/>
      <c r="G834" s="70"/>
      <c r="H834" s="70"/>
      <c r="I834" s="70"/>
      <c r="J834" s="70"/>
      <c r="K834" s="70"/>
      <c r="L834" s="70"/>
      <c r="M834" s="70"/>
      <c r="N834" s="70"/>
      <c r="O834" s="70"/>
      <c r="P834" s="70"/>
      <c r="Q834" s="70"/>
      <c r="R834" s="70">
        <v>69560</v>
      </c>
      <c r="S834" s="70">
        <v>83782.305664</v>
      </c>
      <c r="T834" s="70"/>
      <c r="U834" s="70"/>
      <c r="V834" s="70"/>
      <c r="W834" s="70"/>
      <c r="X834" s="70">
        <v>69560</v>
      </c>
      <c r="Y834" s="70">
        <v>83782.305664</v>
      </c>
    </row>
    <row r="835" spans="1:25" x14ac:dyDescent="0.25">
      <c r="A835" s="72">
        <v>10183</v>
      </c>
      <c r="B835" s="70">
        <v>4994</v>
      </c>
      <c r="C835" s="70">
        <v>7059.8892489999998</v>
      </c>
      <c r="D835" s="70"/>
      <c r="E835" s="70"/>
      <c r="F835" s="70"/>
      <c r="G835" s="70"/>
      <c r="H835" s="70"/>
      <c r="I835" s="70"/>
      <c r="J835" s="70"/>
      <c r="K835" s="70"/>
      <c r="L835" s="70"/>
      <c r="M835" s="70"/>
      <c r="N835" s="70"/>
      <c r="O835" s="70"/>
      <c r="P835" s="70"/>
      <c r="Q835" s="70"/>
      <c r="R835" s="70"/>
      <c r="S835" s="70"/>
      <c r="T835" s="70"/>
      <c r="U835" s="70"/>
      <c r="V835" s="70"/>
      <c r="W835" s="70"/>
      <c r="X835" s="70">
        <v>4994</v>
      </c>
      <c r="Y835" s="70">
        <v>7059.8892489999998</v>
      </c>
    </row>
    <row r="836" spans="1:25" x14ac:dyDescent="0.25">
      <c r="A836" s="72">
        <v>10184</v>
      </c>
      <c r="B836" s="70">
        <v>3662</v>
      </c>
      <c r="C836" s="70">
        <v>863.968345</v>
      </c>
      <c r="D836" s="70"/>
      <c r="E836" s="70"/>
      <c r="F836" s="70"/>
      <c r="G836" s="70"/>
      <c r="H836" s="70"/>
      <c r="I836" s="70"/>
      <c r="J836" s="70"/>
      <c r="K836" s="70"/>
      <c r="L836" s="70"/>
      <c r="M836" s="70"/>
      <c r="N836" s="70"/>
      <c r="O836" s="70"/>
      <c r="P836" s="70"/>
      <c r="Q836" s="70"/>
      <c r="R836" s="70"/>
      <c r="S836" s="70"/>
      <c r="T836" s="70"/>
      <c r="U836" s="70"/>
      <c r="V836" s="70"/>
      <c r="W836" s="70"/>
      <c r="X836" s="70">
        <v>3662</v>
      </c>
      <c r="Y836" s="70">
        <v>863.968345</v>
      </c>
    </row>
    <row r="837" spans="1:25" x14ac:dyDescent="0.25">
      <c r="A837" s="72">
        <v>10187</v>
      </c>
      <c r="B837" s="70">
        <v>7174</v>
      </c>
      <c r="C837" s="70">
        <v>5613.0009620000001</v>
      </c>
      <c r="D837" s="70"/>
      <c r="E837" s="70"/>
      <c r="F837" s="70"/>
      <c r="G837" s="70"/>
      <c r="H837" s="70"/>
      <c r="I837" s="70"/>
      <c r="J837" s="70"/>
      <c r="K837" s="70"/>
      <c r="L837" s="70"/>
      <c r="M837" s="70"/>
      <c r="N837" s="70"/>
      <c r="O837" s="70"/>
      <c r="P837" s="70"/>
      <c r="Q837" s="70"/>
      <c r="R837" s="70"/>
      <c r="S837" s="70"/>
      <c r="T837" s="70"/>
      <c r="U837" s="70"/>
      <c r="V837" s="70"/>
      <c r="W837" s="70"/>
      <c r="X837" s="70">
        <v>7174</v>
      </c>
      <c r="Y837" s="70">
        <v>5613.0009620000001</v>
      </c>
    </row>
    <row r="838" spans="1:25" x14ac:dyDescent="0.25">
      <c r="A838" s="72">
        <v>10209</v>
      </c>
      <c r="B838" s="70">
        <v>1900</v>
      </c>
      <c r="C838" s="70">
        <v>2320.6921299999999</v>
      </c>
      <c r="D838" s="70"/>
      <c r="E838" s="70"/>
      <c r="F838" s="70"/>
      <c r="G838" s="70"/>
      <c r="H838" s="70"/>
      <c r="I838" s="70"/>
      <c r="J838" s="70"/>
      <c r="K838" s="70"/>
      <c r="L838" s="70"/>
      <c r="M838" s="70"/>
      <c r="N838" s="70"/>
      <c r="O838" s="70"/>
      <c r="P838" s="70"/>
      <c r="Q838" s="70"/>
      <c r="R838" s="70"/>
      <c r="S838" s="70"/>
      <c r="T838" s="70"/>
      <c r="U838" s="70"/>
      <c r="V838" s="70"/>
      <c r="W838" s="70"/>
      <c r="X838" s="70">
        <v>1900</v>
      </c>
      <c r="Y838" s="70">
        <v>2320.6921299999999</v>
      </c>
    </row>
    <row r="839" spans="1:25" x14ac:dyDescent="0.25">
      <c r="A839" s="72">
        <v>10211</v>
      </c>
      <c r="B839" s="70">
        <v>1300</v>
      </c>
      <c r="C839" s="70">
        <v>1914.3863260000001</v>
      </c>
      <c r="D839" s="70"/>
      <c r="E839" s="70"/>
      <c r="F839" s="70"/>
      <c r="G839" s="70"/>
      <c r="H839" s="70"/>
      <c r="I839" s="70"/>
      <c r="J839" s="70"/>
      <c r="K839" s="70"/>
      <c r="L839" s="70"/>
      <c r="M839" s="70"/>
      <c r="N839" s="70"/>
      <c r="O839" s="70"/>
      <c r="P839" s="70"/>
      <c r="Q839" s="70"/>
      <c r="R839" s="70"/>
      <c r="S839" s="70"/>
      <c r="T839" s="70"/>
      <c r="U839" s="70"/>
      <c r="V839" s="70"/>
      <c r="W839" s="70"/>
      <c r="X839" s="70">
        <v>1300</v>
      </c>
      <c r="Y839" s="70">
        <v>1914.3863260000001</v>
      </c>
    </row>
    <row r="840" spans="1:25" x14ac:dyDescent="0.25">
      <c r="A840" s="72">
        <v>10252</v>
      </c>
      <c r="B840" s="70"/>
      <c r="C840" s="70"/>
      <c r="D840" s="70"/>
      <c r="E840" s="70"/>
      <c r="F840" s="70"/>
      <c r="G840" s="70"/>
      <c r="H840" s="70"/>
      <c r="I840" s="70"/>
      <c r="J840" s="70"/>
      <c r="K840" s="70"/>
      <c r="L840" s="70"/>
      <c r="M840" s="70"/>
      <c r="N840" s="70">
        <v>67837</v>
      </c>
      <c r="O840" s="70">
        <v>65157.327027000007</v>
      </c>
      <c r="P840" s="70"/>
      <c r="Q840" s="70"/>
      <c r="R840" s="70"/>
      <c r="S840" s="70"/>
      <c r="T840" s="70"/>
      <c r="U840" s="70"/>
      <c r="V840" s="70"/>
      <c r="W840" s="70"/>
      <c r="X840" s="70">
        <v>67837</v>
      </c>
      <c r="Y840" s="70">
        <v>65157.327027000007</v>
      </c>
    </row>
    <row r="841" spans="1:25" x14ac:dyDescent="0.25">
      <c r="A841" s="72">
        <v>10255</v>
      </c>
      <c r="B841" s="70"/>
      <c r="C841" s="70"/>
      <c r="D841" s="70">
        <v>17200</v>
      </c>
      <c r="E841" s="70">
        <v>14132.415283999999</v>
      </c>
      <c r="F841" s="70"/>
      <c r="G841" s="70"/>
      <c r="H841" s="70"/>
      <c r="I841" s="70"/>
      <c r="J841" s="70"/>
      <c r="K841" s="70"/>
      <c r="L841" s="70"/>
      <c r="M841" s="70"/>
      <c r="N841" s="70"/>
      <c r="O841" s="70"/>
      <c r="P841" s="70"/>
      <c r="Q841" s="70"/>
      <c r="R841" s="70"/>
      <c r="S841" s="70"/>
      <c r="T841" s="70"/>
      <c r="U841" s="70"/>
      <c r="V841" s="70"/>
      <c r="W841" s="70"/>
      <c r="X841" s="70">
        <v>17200</v>
      </c>
      <c r="Y841" s="70">
        <v>14132.415283999999</v>
      </c>
    </row>
    <row r="842" spans="1:25" x14ac:dyDescent="0.25">
      <c r="A842" s="72">
        <v>10257</v>
      </c>
      <c r="B842" s="70"/>
      <c r="C842" s="70"/>
      <c r="D842" s="70">
        <v>19075</v>
      </c>
      <c r="E842" s="70">
        <v>17268.315063000002</v>
      </c>
      <c r="F842" s="70"/>
      <c r="G842" s="70"/>
      <c r="H842" s="70"/>
      <c r="I842" s="70"/>
      <c r="J842" s="70"/>
      <c r="K842" s="70"/>
      <c r="L842" s="70"/>
      <c r="M842" s="70"/>
      <c r="N842" s="70"/>
      <c r="O842" s="70"/>
      <c r="P842" s="70"/>
      <c r="Q842" s="70"/>
      <c r="R842" s="70"/>
      <c r="S842" s="70"/>
      <c r="T842" s="70"/>
      <c r="U842" s="70"/>
      <c r="V842" s="70"/>
      <c r="W842" s="70"/>
      <c r="X842" s="70">
        <v>19075</v>
      </c>
      <c r="Y842" s="70">
        <v>17268.315063000002</v>
      </c>
    </row>
    <row r="843" spans="1:25" x14ac:dyDescent="0.25">
      <c r="A843" s="72">
        <v>10258</v>
      </c>
      <c r="B843" s="70"/>
      <c r="C843" s="70"/>
      <c r="D843" s="70">
        <v>16260</v>
      </c>
      <c r="E843" s="70">
        <v>15350.943726000001</v>
      </c>
      <c r="F843" s="70"/>
      <c r="G843" s="70"/>
      <c r="H843" s="70"/>
      <c r="I843" s="70"/>
      <c r="J843" s="70"/>
      <c r="K843" s="70"/>
      <c r="L843" s="70"/>
      <c r="M843" s="70"/>
      <c r="N843" s="70"/>
      <c r="O843" s="70"/>
      <c r="P843" s="70"/>
      <c r="Q843" s="70"/>
      <c r="R843" s="70"/>
      <c r="S843" s="70"/>
      <c r="T843" s="70"/>
      <c r="U843" s="70"/>
      <c r="V843" s="70"/>
      <c r="W843" s="70"/>
      <c r="X843" s="70">
        <v>16260</v>
      </c>
      <c r="Y843" s="70">
        <v>15350.943726000001</v>
      </c>
    </row>
    <row r="844" spans="1:25" x14ac:dyDescent="0.25">
      <c r="A844" s="72">
        <v>10275</v>
      </c>
      <c r="B844" s="70">
        <v>9232</v>
      </c>
      <c r="C844" s="70">
        <v>8230.0613570000005</v>
      </c>
      <c r="D844" s="70"/>
      <c r="E844" s="70"/>
      <c r="F844" s="70"/>
      <c r="G844" s="70"/>
      <c r="H844" s="70"/>
      <c r="I844" s="70"/>
      <c r="J844" s="70"/>
      <c r="K844" s="70"/>
      <c r="L844" s="70"/>
      <c r="M844" s="70"/>
      <c r="N844" s="70"/>
      <c r="O844" s="70"/>
      <c r="P844" s="70"/>
      <c r="Q844" s="70"/>
      <c r="R844" s="70"/>
      <c r="S844" s="70"/>
      <c r="T844" s="70"/>
      <c r="U844" s="70"/>
      <c r="V844" s="70"/>
      <c r="W844" s="70"/>
      <c r="X844" s="70">
        <v>9232</v>
      </c>
      <c r="Y844" s="70">
        <v>8230.0613570000005</v>
      </c>
    </row>
    <row r="845" spans="1:25" x14ac:dyDescent="0.25">
      <c r="A845" s="72">
        <v>10281</v>
      </c>
      <c r="B845" s="70">
        <v>10791</v>
      </c>
      <c r="C845" s="70">
        <v>9294.6014460000006</v>
      </c>
      <c r="D845" s="70"/>
      <c r="E845" s="70"/>
      <c r="F845" s="70"/>
      <c r="G845" s="70"/>
      <c r="H845" s="70"/>
      <c r="I845" s="70"/>
      <c r="J845" s="70"/>
      <c r="K845" s="70"/>
      <c r="L845" s="70"/>
      <c r="M845" s="70"/>
      <c r="N845" s="70"/>
      <c r="O845" s="70"/>
      <c r="P845" s="70"/>
      <c r="Q845" s="70"/>
      <c r="R845" s="70"/>
      <c r="S845" s="70"/>
      <c r="T845" s="70"/>
      <c r="U845" s="70"/>
      <c r="V845" s="70"/>
      <c r="W845" s="70"/>
      <c r="X845" s="70">
        <v>10791</v>
      </c>
      <c r="Y845" s="70">
        <v>9294.6014460000006</v>
      </c>
    </row>
    <row r="846" spans="1:25" x14ac:dyDescent="0.25">
      <c r="A846" s="72">
        <v>10301</v>
      </c>
      <c r="B846" s="70"/>
      <c r="C846" s="70"/>
      <c r="D846" s="70">
        <v>23928</v>
      </c>
      <c r="E846" s="70">
        <v>15326.86441</v>
      </c>
      <c r="F846" s="70"/>
      <c r="G846" s="70"/>
      <c r="H846" s="70"/>
      <c r="I846" s="70"/>
      <c r="J846" s="70"/>
      <c r="K846" s="70"/>
      <c r="L846" s="70"/>
      <c r="M846" s="70"/>
      <c r="N846" s="70"/>
      <c r="O846" s="70"/>
      <c r="P846" s="70"/>
      <c r="Q846" s="70"/>
      <c r="R846" s="70"/>
      <c r="S846" s="70"/>
      <c r="T846" s="70"/>
      <c r="U846" s="70"/>
      <c r="V846" s="70"/>
      <c r="W846" s="70"/>
      <c r="X846" s="70">
        <v>23928</v>
      </c>
      <c r="Y846" s="70">
        <v>15326.86441</v>
      </c>
    </row>
    <row r="847" spans="1:25" x14ac:dyDescent="0.25">
      <c r="A847" s="72">
        <v>10306</v>
      </c>
      <c r="B847" s="70"/>
      <c r="C847" s="70"/>
      <c r="D847" s="70">
        <v>9200</v>
      </c>
      <c r="E847" s="70">
        <v>19284.603225999999</v>
      </c>
      <c r="F847" s="70"/>
      <c r="G847" s="70"/>
      <c r="H847" s="70"/>
      <c r="I847" s="70"/>
      <c r="J847" s="70"/>
      <c r="K847" s="70"/>
      <c r="L847" s="70"/>
      <c r="M847" s="70"/>
      <c r="N847" s="70"/>
      <c r="O847" s="70"/>
      <c r="P847" s="70"/>
      <c r="Q847" s="70"/>
      <c r="R847" s="70"/>
      <c r="S847" s="70"/>
      <c r="T847" s="70"/>
      <c r="U847" s="70"/>
      <c r="V847" s="70"/>
      <c r="W847" s="70"/>
      <c r="X847" s="70">
        <v>9200</v>
      </c>
      <c r="Y847" s="70">
        <v>19284.603225999999</v>
      </c>
    </row>
    <row r="848" spans="1:25" x14ac:dyDescent="0.25">
      <c r="A848" s="72">
        <v>10307</v>
      </c>
      <c r="B848" s="70">
        <v>5900</v>
      </c>
      <c r="C848" s="70">
        <v>6507.4186440000003</v>
      </c>
      <c r="D848" s="70"/>
      <c r="E848" s="70"/>
      <c r="F848" s="70"/>
      <c r="G848" s="70"/>
      <c r="H848" s="70"/>
      <c r="I848" s="70"/>
      <c r="J848" s="70"/>
      <c r="K848" s="70"/>
      <c r="L848" s="70"/>
      <c r="M848" s="70"/>
      <c r="N848" s="70"/>
      <c r="O848" s="70"/>
      <c r="P848" s="70"/>
      <c r="Q848" s="70"/>
      <c r="R848" s="70"/>
      <c r="S848" s="70"/>
      <c r="T848" s="70"/>
      <c r="U848" s="70"/>
      <c r="V848" s="70"/>
      <c r="W848" s="70"/>
      <c r="X848" s="70">
        <v>5900</v>
      </c>
      <c r="Y848" s="70">
        <v>6507.4186440000003</v>
      </c>
    </row>
    <row r="849" spans="1:25" x14ac:dyDescent="0.25">
      <c r="A849" s="72">
        <v>10322</v>
      </c>
      <c r="B849" s="70">
        <v>11381</v>
      </c>
      <c r="C849" s="70">
        <v>8422.0847670000003</v>
      </c>
      <c r="D849" s="70"/>
      <c r="E849" s="70"/>
      <c r="F849" s="70"/>
      <c r="G849" s="70"/>
      <c r="H849" s="70"/>
      <c r="I849" s="70"/>
      <c r="J849" s="70"/>
      <c r="K849" s="70"/>
      <c r="L849" s="70"/>
      <c r="M849" s="70"/>
      <c r="N849" s="70"/>
      <c r="O849" s="70"/>
      <c r="P849" s="70"/>
      <c r="Q849" s="70"/>
      <c r="R849" s="70"/>
      <c r="S849" s="70"/>
      <c r="T849" s="70"/>
      <c r="U849" s="70"/>
      <c r="V849" s="70"/>
      <c r="W849" s="70"/>
      <c r="X849" s="70">
        <v>11381</v>
      </c>
      <c r="Y849" s="70">
        <v>8422.0847670000003</v>
      </c>
    </row>
    <row r="850" spans="1:25" x14ac:dyDescent="0.25">
      <c r="A850" s="72">
        <v>10326</v>
      </c>
      <c r="B850" s="70"/>
      <c r="C850" s="70"/>
      <c r="D850" s="70"/>
      <c r="E850" s="70"/>
      <c r="F850" s="70">
        <v>34715</v>
      </c>
      <c r="G850" s="70">
        <v>28941.553466999998</v>
      </c>
      <c r="H850" s="70"/>
      <c r="I850" s="70"/>
      <c r="J850" s="70"/>
      <c r="K850" s="70"/>
      <c r="L850" s="70"/>
      <c r="M850" s="70"/>
      <c r="N850" s="70"/>
      <c r="O850" s="70"/>
      <c r="P850" s="70"/>
      <c r="Q850" s="70"/>
      <c r="R850" s="70"/>
      <c r="S850" s="70"/>
      <c r="T850" s="70"/>
      <c r="U850" s="70"/>
      <c r="V850" s="70"/>
      <c r="W850" s="70"/>
      <c r="X850" s="70">
        <v>34715</v>
      </c>
      <c r="Y850" s="70">
        <v>28941.553466999998</v>
      </c>
    </row>
    <row r="851" spans="1:25" x14ac:dyDescent="0.25">
      <c r="A851" s="72">
        <v>10364</v>
      </c>
      <c r="B851" s="70">
        <v>3610</v>
      </c>
      <c r="C851" s="70">
        <v>4798.9999760000001</v>
      </c>
      <c r="D851" s="70"/>
      <c r="E851" s="70"/>
      <c r="F851" s="70"/>
      <c r="G851" s="70"/>
      <c r="H851" s="70"/>
      <c r="I851" s="70"/>
      <c r="J851" s="70"/>
      <c r="K851" s="70"/>
      <c r="L851" s="70"/>
      <c r="M851" s="70"/>
      <c r="N851" s="70"/>
      <c r="O851" s="70"/>
      <c r="P851" s="70"/>
      <c r="Q851" s="70"/>
      <c r="R851" s="70"/>
      <c r="S851" s="70"/>
      <c r="T851" s="70"/>
      <c r="U851" s="70"/>
      <c r="V851" s="70"/>
      <c r="W851" s="70"/>
      <c r="X851" s="70">
        <v>3610</v>
      </c>
      <c r="Y851" s="70">
        <v>4798.9999760000001</v>
      </c>
    </row>
    <row r="852" spans="1:25" x14ac:dyDescent="0.25">
      <c r="A852" s="72">
        <v>10372</v>
      </c>
      <c r="B852" s="70"/>
      <c r="C852" s="70"/>
      <c r="D852" s="70">
        <v>6489</v>
      </c>
      <c r="E852" s="70">
        <v>19874.961968</v>
      </c>
      <c r="F852" s="70"/>
      <c r="G852" s="70"/>
      <c r="H852" s="70"/>
      <c r="I852" s="70"/>
      <c r="J852" s="70"/>
      <c r="K852" s="70"/>
      <c r="L852" s="70"/>
      <c r="M852" s="70"/>
      <c r="N852" s="70"/>
      <c r="O852" s="70"/>
      <c r="P852" s="70"/>
      <c r="Q852" s="70"/>
      <c r="R852" s="70"/>
      <c r="S852" s="70"/>
      <c r="T852" s="70"/>
      <c r="U852" s="70"/>
      <c r="V852" s="70"/>
      <c r="W852" s="70"/>
      <c r="X852" s="70">
        <v>6489</v>
      </c>
      <c r="Y852" s="70">
        <v>19874.961968</v>
      </c>
    </row>
    <row r="853" spans="1:25" x14ac:dyDescent="0.25">
      <c r="A853" s="72">
        <v>10384</v>
      </c>
      <c r="B853" s="70"/>
      <c r="C853" s="70"/>
      <c r="D853" s="70">
        <v>9681</v>
      </c>
      <c r="E853" s="70">
        <v>11810.958350999999</v>
      </c>
      <c r="F853" s="70"/>
      <c r="G853" s="70"/>
      <c r="H853" s="70"/>
      <c r="I853" s="70"/>
      <c r="J853" s="70"/>
      <c r="K853" s="70"/>
      <c r="L853" s="70"/>
      <c r="M853" s="70"/>
      <c r="N853" s="70"/>
      <c r="O853" s="70"/>
      <c r="P853" s="70"/>
      <c r="Q853" s="70"/>
      <c r="R853" s="70"/>
      <c r="S853" s="70"/>
      <c r="T853" s="70"/>
      <c r="U853" s="70"/>
      <c r="V853" s="70"/>
      <c r="W853" s="70"/>
      <c r="X853" s="70">
        <v>9681</v>
      </c>
      <c r="Y853" s="70">
        <v>11810.958350999999</v>
      </c>
    </row>
    <row r="854" spans="1:25" x14ac:dyDescent="0.25">
      <c r="A854" s="72">
        <v>10388</v>
      </c>
      <c r="B854" s="70">
        <v>11132</v>
      </c>
      <c r="C854" s="70">
        <v>6802.9272000000001</v>
      </c>
      <c r="D854" s="70"/>
      <c r="E854" s="70"/>
      <c r="F854" s="70"/>
      <c r="G854" s="70"/>
      <c r="H854" s="70"/>
      <c r="I854" s="70"/>
      <c r="J854" s="70"/>
      <c r="K854" s="70"/>
      <c r="L854" s="70"/>
      <c r="M854" s="70"/>
      <c r="N854" s="70"/>
      <c r="O854" s="70"/>
      <c r="P854" s="70"/>
      <c r="Q854" s="70"/>
      <c r="R854" s="70"/>
      <c r="S854" s="70"/>
      <c r="T854" s="70"/>
      <c r="U854" s="70"/>
      <c r="V854" s="70"/>
      <c r="W854" s="70"/>
      <c r="X854" s="70">
        <v>11132</v>
      </c>
      <c r="Y854" s="70">
        <v>6802.9272000000001</v>
      </c>
    </row>
    <row r="855" spans="1:25" x14ac:dyDescent="0.25">
      <c r="A855" s="72">
        <v>10402</v>
      </c>
      <c r="B855" s="70"/>
      <c r="C855" s="70"/>
      <c r="D855" s="70"/>
      <c r="E855" s="70"/>
      <c r="F855" s="70">
        <v>15906</v>
      </c>
      <c r="G855" s="70">
        <v>22091.275023000002</v>
      </c>
      <c r="H855" s="70"/>
      <c r="I855" s="70"/>
      <c r="J855" s="70"/>
      <c r="K855" s="70"/>
      <c r="L855" s="70"/>
      <c r="M855" s="70"/>
      <c r="N855" s="70"/>
      <c r="O855" s="70"/>
      <c r="P855" s="70"/>
      <c r="Q855" s="70"/>
      <c r="R855" s="70"/>
      <c r="S855" s="70"/>
      <c r="T855" s="70"/>
      <c r="U855" s="70"/>
      <c r="V855" s="70"/>
      <c r="W855" s="70"/>
      <c r="X855" s="70">
        <v>15906</v>
      </c>
      <c r="Y855" s="70">
        <v>22091.275023000002</v>
      </c>
    </row>
    <row r="856" spans="1:25" x14ac:dyDescent="0.25">
      <c r="A856" s="72">
        <v>10403</v>
      </c>
      <c r="B856" s="70"/>
      <c r="C856" s="70"/>
      <c r="D856" s="70"/>
      <c r="E856" s="70"/>
      <c r="F856" s="70">
        <v>22549</v>
      </c>
      <c r="G856" s="70">
        <v>29779.913361999999</v>
      </c>
      <c r="H856" s="70"/>
      <c r="I856" s="70"/>
      <c r="J856" s="70"/>
      <c r="K856" s="70"/>
      <c r="L856" s="70"/>
      <c r="M856" s="70"/>
      <c r="N856" s="70"/>
      <c r="O856" s="70"/>
      <c r="P856" s="70"/>
      <c r="Q856" s="70"/>
      <c r="R856" s="70"/>
      <c r="S856" s="70"/>
      <c r="T856" s="70"/>
      <c r="U856" s="70"/>
      <c r="V856" s="70"/>
      <c r="W856" s="70"/>
      <c r="X856" s="70">
        <v>22549</v>
      </c>
      <c r="Y856" s="70">
        <v>29779.913361999999</v>
      </c>
    </row>
    <row r="857" spans="1:25" x14ac:dyDescent="0.25">
      <c r="A857" s="72">
        <v>10406</v>
      </c>
      <c r="B857" s="70">
        <v>11024</v>
      </c>
      <c r="C857" s="70">
        <v>4341.4771780000001</v>
      </c>
      <c r="D857" s="70"/>
      <c r="E857" s="70"/>
      <c r="F857" s="70"/>
      <c r="G857" s="70"/>
      <c r="H857" s="70"/>
      <c r="I857" s="70"/>
      <c r="J857" s="70"/>
      <c r="K857" s="70"/>
      <c r="L857" s="70"/>
      <c r="M857" s="70"/>
      <c r="N857" s="70"/>
      <c r="O857" s="70"/>
      <c r="P857" s="70"/>
      <c r="Q857" s="70"/>
      <c r="R857" s="70"/>
      <c r="S857" s="70"/>
      <c r="T857" s="70"/>
      <c r="U857" s="70"/>
      <c r="V857" s="70"/>
      <c r="W857" s="70"/>
      <c r="X857" s="70">
        <v>11024</v>
      </c>
      <c r="Y857" s="70">
        <v>4341.4771780000001</v>
      </c>
    </row>
    <row r="858" spans="1:25" x14ac:dyDescent="0.25">
      <c r="A858" s="72">
        <v>10415</v>
      </c>
      <c r="B858" s="70"/>
      <c r="C858" s="70"/>
      <c r="D858" s="70">
        <v>12286</v>
      </c>
      <c r="E858" s="70">
        <v>19547.683992000002</v>
      </c>
      <c r="F858" s="70"/>
      <c r="G858" s="70"/>
      <c r="H858" s="70"/>
      <c r="I858" s="70"/>
      <c r="J858" s="70"/>
      <c r="K858" s="70"/>
      <c r="L858" s="70"/>
      <c r="M858" s="70"/>
      <c r="N858" s="70"/>
      <c r="O858" s="70"/>
      <c r="P858" s="70"/>
      <c r="Q858" s="70"/>
      <c r="R858" s="70"/>
      <c r="S858" s="70"/>
      <c r="T858" s="70"/>
      <c r="U858" s="70"/>
      <c r="V858" s="70"/>
      <c r="W858" s="70"/>
      <c r="X858" s="70">
        <v>12286</v>
      </c>
      <c r="Y858" s="70">
        <v>19547.683992000002</v>
      </c>
    </row>
    <row r="859" spans="1:25" x14ac:dyDescent="0.25">
      <c r="A859" s="72">
        <v>10429</v>
      </c>
      <c r="B859" s="70"/>
      <c r="C859" s="70"/>
      <c r="D859" s="70">
        <v>26400</v>
      </c>
      <c r="E859" s="70">
        <v>15758.924318000001</v>
      </c>
      <c r="F859" s="70"/>
      <c r="G859" s="70"/>
      <c r="H859" s="70"/>
      <c r="I859" s="70"/>
      <c r="J859" s="70"/>
      <c r="K859" s="70"/>
      <c r="L859" s="70"/>
      <c r="M859" s="70"/>
      <c r="N859" s="70"/>
      <c r="O859" s="70"/>
      <c r="P859" s="70"/>
      <c r="Q859" s="70"/>
      <c r="R859" s="70"/>
      <c r="S859" s="70"/>
      <c r="T859" s="70"/>
      <c r="U859" s="70"/>
      <c r="V859" s="70"/>
      <c r="W859" s="70"/>
      <c r="X859" s="70">
        <v>26400</v>
      </c>
      <c r="Y859" s="70">
        <v>15758.924318000001</v>
      </c>
    </row>
    <row r="860" spans="1:25" x14ac:dyDescent="0.25">
      <c r="A860" s="72">
        <v>10481</v>
      </c>
      <c r="B860" s="70"/>
      <c r="C860" s="70"/>
      <c r="D860" s="70"/>
      <c r="E860" s="70"/>
      <c r="F860" s="70"/>
      <c r="G860" s="70"/>
      <c r="H860" s="70"/>
      <c r="I860" s="70"/>
      <c r="J860" s="70"/>
      <c r="K860" s="70"/>
      <c r="L860" s="70"/>
      <c r="M860" s="70"/>
      <c r="N860" s="70"/>
      <c r="O860" s="70"/>
      <c r="P860" s="70">
        <v>34537</v>
      </c>
      <c r="Q860" s="70">
        <v>78583.790525999997</v>
      </c>
      <c r="R860" s="70"/>
      <c r="S860" s="70"/>
      <c r="T860" s="70"/>
      <c r="U860" s="70"/>
      <c r="V860" s="70"/>
      <c r="W860" s="70"/>
      <c r="X860" s="70">
        <v>34537</v>
      </c>
      <c r="Y860" s="70">
        <v>78583.790525999997</v>
      </c>
    </row>
    <row r="861" spans="1:25" x14ac:dyDescent="0.25">
      <c r="A861" s="72">
        <v>10482</v>
      </c>
      <c r="B861" s="70"/>
      <c r="C861" s="70"/>
      <c r="D861" s="70"/>
      <c r="E861" s="70"/>
      <c r="F861" s="70">
        <v>22619</v>
      </c>
      <c r="G861" s="70">
        <v>22538.860244000003</v>
      </c>
      <c r="H861" s="70"/>
      <c r="I861" s="70"/>
      <c r="J861" s="70"/>
      <c r="K861" s="70"/>
      <c r="L861" s="70"/>
      <c r="M861" s="70"/>
      <c r="N861" s="70"/>
      <c r="O861" s="70"/>
      <c r="P861" s="70"/>
      <c r="Q861" s="70"/>
      <c r="R861" s="70"/>
      <c r="S861" s="70"/>
      <c r="T861" s="70"/>
      <c r="U861" s="70"/>
      <c r="V861" s="70"/>
      <c r="W861" s="70"/>
      <c r="X861" s="70">
        <v>22619</v>
      </c>
      <c r="Y861" s="70">
        <v>22538.860244000003</v>
      </c>
    </row>
    <row r="862" spans="1:25" x14ac:dyDescent="0.25">
      <c r="A862" s="72">
        <v>10545</v>
      </c>
      <c r="B862" s="70">
        <v>15095</v>
      </c>
      <c r="C862" s="70">
        <v>7197.9591150000006</v>
      </c>
      <c r="D862" s="70"/>
      <c r="E862" s="70"/>
      <c r="F862" s="70"/>
      <c r="G862" s="70"/>
      <c r="H862" s="70"/>
      <c r="I862" s="70"/>
      <c r="J862" s="70"/>
      <c r="K862" s="70"/>
      <c r="L862" s="70"/>
      <c r="M862" s="70"/>
      <c r="N862" s="70"/>
      <c r="O862" s="70"/>
      <c r="P862" s="70"/>
      <c r="Q862" s="70"/>
      <c r="R862" s="70"/>
      <c r="S862" s="70"/>
      <c r="T862" s="70"/>
      <c r="U862" s="70"/>
      <c r="V862" s="70"/>
      <c r="W862" s="70"/>
      <c r="X862" s="70">
        <v>15095</v>
      </c>
      <c r="Y862" s="70">
        <v>7197.9591150000006</v>
      </c>
    </row>
    <row r="863" spans="1:25" x14ac:dyDescent="0.25">
      <c r="A863" s="72">
        <v>10558</v>
      </c>
      <c r="B863" s="70">
        <v>17353</v>
      </c>
      <c r="C863" s="70">
        <v>8678.9130540000006</v>
      </c>
      <c r="D863" s="70"/>
      <c r="E863" s="70"/>
      <c r="F863" s="70"/>
      <c r="G863" s="70"/>
      <c r="H863" s="70"/>
      <c r="I863" s="70"/>
      <c r="J863" s="70"/>
      <c r="K863" s="70"/>
      <c r="L863" s="70"/>
      <c r="M863" s="70"/>
      <c r="N863" s="70"/>
      <c r="O863" s="70"/>
      <c r="P863" s="70"/>
      <c r="Q863" s="70"/>
      <c r="R863" s="70"/>
      <c r="S863" s="70"/>
      <c r="T863" s="70"/>
      <c r="U863" s="70"/>
      <c r="V863" s="70"/>
      <c r="W863" s="70"/>
      <c r="X863" s="70">
        <v>17353</v>
      </c>
      <c r="Y863" s="70">
        <v>8678.9130540000006</v>
      </c>
    </row>
    <row r="864" spans="1:25" x14ac:dyDescent="0.25">
      <c r="A864" s="72">
        <v>10563</v>
      </c>
      <c r="B864" s="70"/>
      <c r="C864" s="70"/>
      <c r="D864" s="70"/>
      <c r="E864" s="70"/>
      <c r="F864" s="70">
        <v>27005</v>
      </c>
      <c r="G864" s="70">
        <v>22155.140137000002</v>
      </c>
      <c r="H864" s="70"/>
      <c r="I864" s="70"/>
      <c r="J864" s="70"/>
      <c r="K864" s="70"/>
      <c r="L864" s="70"/>
      <c r="M864" s="70"/>
      <c r="N864" s="70"/>
      <c r="O864" s="70"/>
      <c r="P864" s="70"/>
      <c r="Q864" s="70"/>
      <c r="R864" s="70"/>
      <c r="S864" s="70"/>
      <c r="T864" s="70"/>
      <c r="U864" s="70"/>
      <c r="V864" s="70"/>
      <c r="W864" s="70"/>
      <c r="X864" s="70">
        <v>27005</v>
      </c>
      <c r="Y864" s="70">
        <v>22155.140137000002</v>
      </c>
    </row>
    <row r="865" spans="1:25" x14ac:dyDescent="0.25">
      <c r="A865" s="72">
        <v>10608</v>
      </c>
      <c r="B865" s="70"/>
      <c r="C865" s="70"/>
      <c r="D865" s="70"/>
      <c r="E865" s="70"/>
      <c r="F865" s="70">
        <v>28500</v>
      </c>
      <c r="G865" s="70">
        <v>23364.729217</v>
      </c>
      <c r="H865" s="70"/>
      <c r="I865" s="70"/>
      <c r="J865" s="70"/>
      <c r="K865" s="70"/>
      <c r="L865" s="70"/>
      <c r="M865" s="70"/>
      <c r="N865" s="70"/>
      <c r="O865" s="70"/>
      <c r="P865" s="70"/>
      <c r="Q865" s="70"/>
      <c r="R865" s="70"/>
      <c r="S865" s="70"/>
      <c r="T865" s="70"/>
      <c r="U865" s="70"/>
      <c r="V865" s="70"/>
      <c r="W865" s="70"/>
      <c r="X865" s="70">
        <v>28500</v>
      </c>
      <c r="Y865" s="70">
        <v>23364.729217</v>
      </c>
    </row>
    <row r="866" spans="1:25" x14ac:dyDescent="0.25">
      <c r="A866" s="72">
        <v>10621</v>
      </c>
      <c r="B866" s="70">
        <v>3500</v>
      </c>
      <c r="C866" s="70">
        <v>4715.8784919999998</v>
      </c>
      <c r="D866" s="70"/>
      <c r="E866" s="70"/>
      <c r="F866" s="70"/>
      <c r="G866" s="70"/>
      <c r="H866" s="70"/>
      <c r="I866" s="70"/>
      <c r="J866" s="70"/>
      <c r="K866" s="70"/>
      <c r="L866" s="70"/>
      <c r="M866" s="70"/>
      <c r="N866" s="70"/>
      <c r="O866" s="70"/>
      <c r="P866" s="70"/>
      <c r="Q866" s="70"/>
      <c r="R866" s="70"/>
      <c r="S866" s="70"/>
      <c r="T866" s="70"/>
      <c r="U866" s="70"/>
      <c r="V866" s="70"/>
      <c r="W866" s="70"/>
      <c r="X866" s="70">
        <v>3500</v>
      </c>
      <c r="Y866" s="70">
        <v>4715.8784919999998</v>
      </c>
    </row>
    <row r="867" spans="1:25" x14ac:dyDescent="0.25">
      <c r="A867" s="72">
        <v>10633</v>
      </c>
      <c r="B867" s="70"/>
      <c r="C867" s="70"/>
      <c r="D867" s="70"/>
      <c r="E867" s="70"/>
      <c r="F867" s="70"/>
      <c r="G867" s="70"/>
      <c r="H867" s="70"/>
      <c r="I867" s="70"/>
      <c r="J867" s="70"/>
      <c r="K867" s="70"/>
      <c r="L867" s="70"/>
      <c r="M867" s="70"/>
      <c r="N867" s="70">
        <v>61865</v>
      </c>
      <c r="O867" s="70">
        <v>68941.083008000001</v>
      </c>
      <c r="P867" s="70"/>
      <c r="Q867" s="70"/>
      <c r="R867" s="70"/>
      <c r="S867" s="70"/>
      <c r="T867" s="70"/>
      <c r="U867" s="70"/>
      <c r="V867" s="70"/>
      <c r="W867" s="70"/>
      <c r="X867" s="70">
        <v>61865</v>
      </c>
      <c r="Y867" s="70">
        <v>68941.083008000001</v>
      </c>
    </row>
    <row r="868" spans="1:25" x14ac:dyDescent="0.25">
      <c r="A868" s="72">
        <v>10646</v>
      </c>
      <c r="B868" s="70">
        <v>11050</v>
      </c>
      <c r="C868" s="70">
        <v>9170.0864110000002</v>
      </c>
      <c r="D868" s="70"/>
      <c r="E868" s="70"/>
      <c r="F868" s="70"/>
      <c r="G868" s="70"/>
      <c r="H868" s="70"/>
      <c r="I868" s="70"/>
      <c r="J868" s="70"/>
      <c r="K868" s="70"/>
      <c r="L868" s="70"/>
      <c r="M868" s="70"/>
      <c r="N868" s="70"/>
      <c r="O868" s="70"/>
      <c r="P868" s="70"/>
      <c r="Q868" s="70"/>
      <c r="R868" s="70"/>
      <c r="S868" s="70"/>
      <c r="T868" s="70"/>
      <c r="U868" s="70"/>
      <c r="V868" s="70"/>
      <c r="W868" s="70"/>
      <c r="X868" s="70">
        <v>11050</v>
      </c>
      <c r="Y868" s="70">
        <v>9170.0864110000002</v>
      </c>
    </row>
    <row r="869" spans="1:25" x14ac:dyDescent="0.25">
      <c r="A869" s="72">
        <v>10647</v>
      </c>
      <c r="B869" s="70"/>
      <c r="C869" s="70"/>
      <c r="D869" s="70">
        <v>6651</v>
      </c>
      <c r="E869" s="70">
        <v>10114.321698</v>
      </c>
      <c r="F869" s="70"/>
      <c r="G869" s="70"/>
      <c r="H869" s="70"/>
      <c r="I869" s="70"/>
      <c r="J869" s="70"/>
      <c r="K869" s="70"/>
      <c r="L869" s="70"/>
      <c r="M869" s="70"/>
      <c r="N869" s="70"/>
      <c r="O869" s="70"/>
      <c r="P869" s="70"/>
      <c r="Q869" s="70"/>
      <c r="R869" s="70"/>
      <c r="S869" s="70"/>
      <c r="T869" s="70"/>
      <c r="U869" s="70"/>
      <c r="V869" s="70"/>
      <c r="W869" s="70"/>
      <c r="X869" s="70">
        <v>6651</v>
      </c>
      <c r="Y869" s="70">
        <v>10114.321698</v>
      </c>
    </row>
    <row r="870" spans="1:25" x14ac:dyDescent="0.25">
      <c r="A870" s="72">
        <v>10650</v>
      </c>
      <c r="B870" s="70">
        <v>13498</v>
      </c>
      <c r="C870" s="70">
        <v>9925.6772469999996</v>
      </c>
      <c r="D870" s="70"/>
      <c r="E870" s="70"/>
      <c r="F870" s="70"/>
      <c r="G870" s="70"/>
      <c r="H870" s="70"/>
      <c r="I870" s="70"/>
      <c r="J870" s="70"/>
      <c r="K870" s="70"/>
      <c r="L870" s="70"/>
      <c r="M870" s="70"/>
      <c r="N870" s="70"/>
      <c r="O870" s="70"/>
      <c r="P870" s="70"/>
      <c r="Q870" s="70"/>
      <c r="R870" s="70"/>
      <c r="S870" s="70"/>
      <c r="T870" s="70"/>
      <c r="U870" s="70"/>
      <c r="V870" s="70"/>
      <c r="W870" s="70"/>
      <c r="X870" s="70">
        <v>13498</v>
      </c>
      <c r="Y870" s="70">
        <v>9925.6772469999996</v>
      </c>
    </row>
    <row r="871" spans="1:25" x14ac:dyDescent="0.25">
      <c r="A871" s="72">
        <v>10668</v>
      </c>
      <c r="B871" s="70">
        <v>7000</v>
      </c>
      <c r="C871" s="70">
        <v>7083.6203990000004</v>
      </c>
      <c r="D871" s="70"/>
      <c r="E871" s="70"/>
      <c r="F871" s="70"/>
      <c r="G871" s="70"/>
      <c r="H871" s="70"/>
      <c r="I871" s="70"/>
      <c r="J871" s="70"/>
      <c r="K871" s="70"/>
      <c r="L871" s="70"/>
      <c r="M871" s="70"/>
      <c r="N871" s="70"/>
      <c r="O871" s="70"/>
      <c r="P871" s="70"/>
      <c r="Q871" s="70"/>
      <c r="R871" s="70"/>
      <c r="S871" s="70"/>
      <c r="T871" s="70"/>
      <c r="U871" s="70"/>
      <c r="V871" s="70"/>
      <c r="W871" s="70"/>
      <c r="X871" s="70">
        <v>7000</v>
      </c>
      <c r="Y871" s="70">
        <v>7083.6203990000004</v>
      </c>
    </row>
    <row r="872" spans="1:25" x14ac:dyDescent="0.25">
      <c r="A872" s="72">
        <v>10671</v>
      </c>
      <c r="B872" s="70"/>
      <c r="C872" s="70"/>
      <c r="D872" s="70">
        <v>22200</v>
      </c>
      <c r="E872" s="70">
        <v>10201.643798000001</v>
      </c>
      <c r="F872" s="70"/>
      <c r="G872" s="70"/>
      <c r="H872" s="70"/>
      <c r="I872" s="70"/>
      <c r="J872" s="70"/>
      <c r="K872" s="70"/>
      <c r="L872" s="70"/>
      <c r="M872" s="70"/>
      <c r="N872" s="70"/>
      <c r="O872" s="70"/>
      <c r="P872" s="70"/>
      <c r="Q872" s="70"/>
      <c r="R872" s="70"/>
      <c r="S872" s="70"/>
      <c r="T872" s="70"/>
      <c r="U872" s="70"/>
      <c r="V872" s="70"/>
      <c r="W872" s="70"/>
      <c r="X872" s="70">
        <v>22200</v>
      </c>
      <c r="Y872" s="70">
        <v>10201.643798000001</v>
      </c>
    </row>
    <row r="873" spans="1:25" x14ac:dyDescent="0.25">
      <c r="A873" s="72">
        <v>10674</v>
      </c>
      <c r="B873" s="70">
        <v>8100</v>
      </c>
      <c r="C873" s="70">
        <v>7421.2541799999999</v>
      </c>
      <c r="D873" s="70"/>
      <c r="E873" s="70"/>
      <c r="F873" s="70"/>
      <c r="G873" s="70"/>
      <c r="H873" s="70"/>
      <c r="I873" s="70"/>
      <c r="J873" s="70"/>
      <c r="K873" s="70"/>
      <c r="L873" s="70"/>
      <c r="M873" s="70"/>
      <c r="N873" s="70"/>
      <c r="O873" s="70"/>
      <c r="P873" s="70"/>
      <c r="Q873" s="70"/>
      <c r="R873" s="70"/>
      <c r="S873" s="70"/>
      <c r="T873" s="70"/>
      <c r="U873" s="70"/>
      <c r="V873" s="70"/>
      <c r="W873" s="70"/>
      <c r="X873" s="70">
        <v>8100</v>
      </c>
      <c r="Y873" s="70">
        <v>7421.2541799999999</v>
      </c>
    </row>
    <row r="874" spans="1:25" x14ac:dyDescent="0.25">
      <c r="A874" s="72">
        <v>10705</v>
      </c>
      <c r="B874" s="70">
        <v>6035</v>
      </c>
      <c r="C874" s="70">
        <v>4917.2303240000001</v>
      </c>
      <c r="D874" s="70"/>
      <c r="E874" s="70"/>
      <c r="F874" s="70"/>
      <c r="G874" s="70"/>
      <c r="H874" s="70"/>
      <c r="I874" s="70"/>
      <c r="J874" s="70"/>
      <c r="K874" s="70"/>
      <c r="L874" s="70"/>
      <c r="M874" s="70"/>
      <c r="N874" s="70"/>
      <c r="O874" s="70"/>
      <c r="P874" s="70"/>
      <c r="Q874" s="70"/>
      <c r="R874" s="70"/>
      <c r="S874" s="70"/>
      <c r="T874" s="70"/>
      <c r="U874" s="70"/>
      <c r="V874" s="70"/>
      <c r="W874" s="70"/>
      <c r="X874" s="70">
        <v>6035</v>
      </c>
      <c r="Y874" s="70">
        <v>4917.2303240000001</v>
      </c>
    </row>
    <row r="875" spans="1:25" x14ac:dyDescent="0.25">
      <c r="A875" s="72">
        <v>10718</v>
      </c>
      <c r="B875" s="70"/>
      <c r="C875" s="70"/>
      <c r="D875" s="70"/>
      <c r="E875" s="70"/>
      <c r="F875" s="70">
        <v>24400</v>
      </c>
      <c r="G875" s="70">
        <v>20936.475624000002</v>
      </c>
      <c r="H875" s="70"/>
      <c r="I875" s="70"/>
      <c r="J875" s="70"/>
      <c r="K875" s="70"/>
      <c r="L875" s="70"/>
      <c r="M875" s="70"/>
      <c r="N875" s="70"/>
      <c r="O875" s="70"/>
      <c r="P875" s="70"/>
      <c r="Q875" s="70"/>
      <c r="R875" s="70"/>
      <c r="S875" s="70"/>
      <c r="T875" s="70"/>
      <c r="U875" s="70"/>
      <c r="V875" s="70"/>
      <c r="W875" s="70"/>
      <c r="X875" s="70">
        <v>24400</v>
      </c>
      <c r="Y875" s="70">
        <v>20936.475624000002</v>
      </c>
    </row>
    <row r="876" spans="1:25" x14ac:dyDescent="0.25">
      <c r="A876" s="72">
        <v>10728</v>
      </c>
      <c r="B876" s="70">
        <v>8875</v>
      </c>
      <c r="C876" s="70">
        <v>9621.9026109999995</v>
      </c>
      <c r="D876" s="70"/>
      <c r="E876" s="70"/>
      <c r="F876" s="70"/>
      <c r="G876" s="70"/>
      <c r="H876" s="70"/>
      <c r="I876" s="70"/>
      <c r="J876" s="70"/>
      <c r="K876" s="70"/>
      <c r="L876" s="70"/>
      <c r="M876" s="70"/>
      <c r="N876" s="70"/>
      <c r="O876" s="70"/>
      <c r="P876" s="70"/>
      <c r="Q876" s="70"/>
      <c r="R876" s="70"/>
      <c r="S876" s="70"/>
      <c r="T876" s="70"/>
      <c r="U876" s="70"/>
      <c r="V876" s="70"/>
      <c r="W876" s="70"/>
      <c r="X876" s="70">
        <v>8875</v>
      </c>
      <c r="Y876" s="70">
        <v>9621.9026109999995</v>
      </c>
    </row>
    <row r="877" spans="1:25" x14ac:dyDescent="0.25">
      <c r="A877" s="72">
        <v>10757</v>
      </c>
      <c r="B877" s="70">
        <v>5292</v>
      </c>
      <c r="C877" s="70">
        <v>4854.9983269999993</v>
      </c>
      <c r="D877" s="70"/>
      <c r="E877" s="70"/>
      <c r="F877" s="70"/>
      <c r="G877" s="70"/>
      <c r="H877" s="70"/>
      <c r="I877" s="70"/>
      <c r="J877" s="70"/>
      <c r="K877" s="70"/>
      <c r="L877" s="70"/>
      <c r="M877" s="70"/>
      <c r="N877" s="70"/>
      <c r="O877" s="70"/>
      <c r="P877" s="70"/>
      <c r="Q877" s="70"/>
      <c r="R877" s="70"/>
      <c r="S877" s="70"/>
      <c r="T877" s="70"/>
      <c r="U877" s="70"/>
      <c r="V877" s="70"/>
      <c r="W877" s="70"/>
      <c r="X877" s="70">
        <v>5292</v>
      </c>
      <c r="Y877" s="70">
        <v>4854.9983269999993</v>
      </c>
    </row>
    <row r="878" spans="1:25" x14ac:dyDescent="0.25">
      <c r="A878" s="72">
        <v>10791</v>
      </c>
      <c r="B878" s="70"/>
      <c r="C878" s="70"/>
      <c r="D878" s="70"/>
      <c r="E878" s="70"/>
      <c r="F878" s="70"/>
      <c r="G878" s="70"/>
      <c r="H878" s="70"/>
      <c r="I878" s="70"/>
      <c r="J878" s="70"/>
      <c r="K878" s="70"/>
      <c r="L878" s="70"/>
      <c r="M878" s="70"/>
      <c r="N878" s="70">
        <v>69503</v>
      </c>
      <c r="O878" s="70">
        <v>62771.333251999997</v>
      </c>
      <c r="P878" s="70"/>
      <c r="Q878" s="70"/>
      <c r="R878" s="70"/>
      <c r="S878" s="70"/>
      <c r="T878" s="70"/>
      <c r="U878" s="70"/>
      <c r="V878" s="70"/>
      <c r="W878" s="70"/>
      <c r="X878" s="70">
        <v>69503</v>
      </c>
      <c r="Y878" s="70">
        <v>62771.333251999997</v>
      </c>
    </row>
    <row r="879" spans="1:25" x14ac:dyDescent="0.25">
      <c r="A879" s="72">
        <v>10793</v>
      </c>
      <c r="B879" s="70"/>
      <c r="C879" s="70"/>
      <c r="D879" s="70"/>
      <c r="E879" s="70"/>
      <c r="F879" s="70"/>
      <c r="G879" s="70"/>
      <c r="H879" s="70"/>
      <c r="I879" s="70"/>
      <c r="J879" s="70"/>
      <c r="K879" s="70"/>
      <c r="L879" s="70"/>
      <c r="M879" s="70"/>
      <c r="N879" s="70">
        <v>54401</v>
      </c>
      <c r="O879" s="70">
        <v>60128.536376999997</v>
      </c>
      <c r="P879" s="70"/>
      <c r="Q879" s="70"/>
      <c r="R879" s="70"/>
      <c r="S879" s="70"/>
      <c r="T879" s="70"/>
      <c r="U879" s="70"/>
      <c r="V879" s="70"/>
      <c r="W879" s="70"/>
      <c r="X879" s="70">
        <v>54401</v>
      </c>
      <c r="Y879" s="70">
        <v>60128.536376999997</v>
      </c>
    </row>
    <row r="880" spans="1:25" x14ac:dyDescent="0.25">
      <c r="A880" s="72">
        <v>10843</v>
      </c>
      <c r="B880" s="70"/>
      <c r="C880" s="70"/>
      <c r="D880" s="70">
        <v>11600</v>
      </c>
      <c r="E880" s="70">
        <v>15720.559958999998</v>
      </c>
      <c r="F880" s="70"/>
      <c r="G880" s="70"/>
      <c r="H880" s="70"/>
      <c r="I880" s="70"/>
      <c r="J880" s="70"/>
      <c r="K880" s="70"/>
      <c r="L880" s="70"/>
      <c r="M880" s="70"/>
      <c r="N880" s="70"/>
      <c r="O880" s="70"/>
      <c r="P880" s="70"/>
      <c r="Q880" s="70"/>
      <c r="R880" s="70"/>
      <c r="S880" s="70"/>
      <c r="T880" s="70"/>
      <c r="U880" s="70"/>
      <c r="V880" s="70"/>
      <c r="W880" s="70"/>
      <c r="X880" s="70">
        <v>11600</v>
      </c>
      <c r="Y880" s="70">
        <v>15720.559958999998</v>
      </c>
    </row>
    <row r="881" spans="1:25" x14ac:dyDescent="0.25">
      <c r="A881" s="72">
        <v>10849</v>
      </c>
      <c r="B881" s="70"/>
      <c r="C881" s="70"/>
      <c r="D881" s="70"/>
      <c r="E881" s="70"/>
      <c r="F881" s="70"/>
      <c r="G881" s="70"/>
      <c r="H881" s="70">
        <v>23910</v>
      </c>
      <c r="I881" s="70">
        <v>31114.603180999999</v>
      </c>
      <c r="J881" s="70"/>
      <c r="K881" s="70"/>
      <c r="L881" s="70"/>
      <c r="M881" s="70"/>
      <c r="N881" s="70"/>
      <c r="O881" s="70"/>
      <c r="P881" s="70"/>
      <c r="Q881" s="70"/>
      <c r="R881" s="70"/>
      <c r="S881" s="70"/>
      <c r="T881" s="70"/>
      <c r="U881" s="70"/>
      <c r="V881" s="70"/>
      <c r="W881" s="70"/>
      <c r="X881" s="70">
        <v>23910</v>
      </c>
      <c r="Y881" s="70">
        <v>31114.603180999999</v>
      </c>
    </row>
    <row r="882" spans="1:25" x14ac:dyDescent="0.25">
      <c r="A882" s="72">
        <v>10853</v>
      </c>
      <c r="B882" s="70"/>
      <c r="C882" s="70"/>
      <c r="D882" s="70">
        <v>8538</v>
      </c>
      <c r="E882" s="70">
        <v>16694.792114</v>
      </c>
      <c r="F882" s="70"/>
      <c r="G882" s="70"/>
      <c r="H882" s="70"/>
      <c r="I882" s="70"/>
      <c r="J882" s="70"/>
      <c r="K882" s="70"/>
      <c r="L882" s="70"/>
      <c r="M882" s="70"/>
      <c r="N882" s="70"/>
      <c r="O882" s="70"/>
      <c r="P882" s="70"/>
      <c r="Q882" s="70"/>
      <c r="R882" s="70"/>
      <c r="S882" s="70"/>
      <c r="T882" s="70"/>
      <c r="U882" s="70"/>
      <c r="V882" s="70"/>
      <c r="W882" s="70"/>
      <c r="X882" s="70">
        <v>8538</v>
      </c>
      <c r="Y882" s="70">
        <v>16694.792114</v>
      </c>
    </row>
    <row r="883" spans="1:25" x14ac:dyDescent="0.25">
      <c r="A883" s="72">
        <v>10859</v>
      </c>
      <c r="B883" s="70"/>
      <c r="C883" s="70"/>
      <c r="D883" s="70"/>
      <c r="E883" s="70"/>
      <c r="F883" s="70"/>
      <c r="G883" s="70"/>
      <c r="H883" s="70"/>
      <c r="I883" s="70"/>
      <c r="J883" s="70"/>
      <c r="K883" s="70"/>
      <c r="L883" s="70"/>
      <c r="M883" s="70"/>
      <c r="N883" s="70"/>
      <c r="O883" s="70"/>
      <c r="P883" s="70"/>
      <c r="Q883" s="70"/>
      <c r="R883" s="70"/>
      <c r="S883" s="70"/>
      <c r="T883" s="70"/>
      <c r="U883" s="70"/>
      <c r="V883" s="70">
        <v>116386</v>
      </c>
      <c r="W883" s="70">
        <v>109574.31689500001</v>
      </c>
      <c r="X883" s="70">
        <v>116386</v>
      </c>
      <c r="Y883" s="70">
        <v>109574.31689500001</v>
      </c>
    </row>
    <row r="884" spans="1:25" x14ac:dyDescent="0.25">
      <c r="A884" s="72">
        <v>10860</v>
      </c>
      <c r="B884" s="70">
        <v>1704</v>
      </c>
      <c r="C884" s="70">
        <v>1127.5974309999999</v>
      </c>
      <c r="D884" s="70"/>
      <c r="E884" s="70"/>
      <c r="F884" s="70"/>
      <c r="G884" s="70"/>
      <c r="H884" s="70"/>
      <c r="I884" s="70"/>
      <c r="J884" s="70"/>
      <c r="K884" s="70"/>
      <c r="L884" s="70"/>
      <c r="M884" s="70"/>
      <c r="N884" s="70"/>
      <c r="O884" s="70"/>
      <c r="P884" s="70"/>
      <c r="Q884" s="70"/>
      <c r="R884" s="70"/>
      <c r="S884" s="70"/>
      <c r="T884" s="70"/>
      <c r="U884" s="70"/>
      <c r="V884" s="70"/>
      <c r="W884" s="70"/>
      <c r="X884" s="70">
        <v>1704</v>
      </c>
      <c r="Y884" s="70">
        <v>1127.5974309999999</v>
      </c>
    </row>
    <row r="885" spans="1:25" x14ac:dyDescent="0.25">
      <c r="A885" s="72">
        <v>10861</v>
      </c>
      <c r="B885" s="70">
        <v>4857</v>
      </c>
      <c r="C885" s="70">
        <v>2627.2703859999997</v>
      </c>
      <c r="D885" s="70"/>
      <c r="E885" s="70"/>
      <c r="F885" s="70"/>
      <c r="G885" s="70"/>
      <c r="H885" s="70"/>
      <c r="I885" s="70"/>
      <c r="J885" s="70"/>
      <c r="K885" s="70"/>
      <c r="L885" s="70"/>
      <c r="M885" s="70"/>
      <c r="N885" s="70"/>
      <c r="O885" s="70"/>
      <c r="P885" s="70"/>
      <c r="Q885" s="70"/>
      <c r="R885" s="70"/>
      <c r="S885" s="70"/>
      <c r="T885" s="70"/>
      <c r="U885" s="70"/>
      <c r="V885" s="70"/>
      <c r="W885" s="70"/>
      <c r="X885" s="70">
        <v>4857</v>
      </c>
      <c r="Y885" s="70">
        <v>2627.2703859999997</v>
      </c>
    </row>
    <row r="886" spans="1:25" x14ac:dyDescent="0.25">
      <c r="A886" s="72">
        <v>10865</v>
      </c>
      <c r="B886" s="70"/>
      <c r="C886" s="70"/>
      <c r="D886" s="70">
        <v>14309</v>
      </c>
      <c r="E886" s="70">
        <v>12729.997558000001</v>
      </c>
      <c r="F886" s="70"/>
      <c r="G886" s="70"/>
      <c r="H886" s="70"/>
      <c r="I886" s="70"/>
      <c r="J886" s="70"/>
      <c r="K886" s="70"/>
      <c r="L886" s="70"/>
      <c r="M886" s="70"/>
      <c r="N886" s="70"/>
      <c r="O886" s="70"/>
      <c r="P886" s="70"/>
      <c r="Q886" s="70"/>
      <c r="R886" s="70"/>
      <c r="S886" s="70"/>
      <c r="T886" s="70"/>
      <c r="U886" s="70"/>
      <c r="V886" s="70"/>
      <c r="W886" s="70"/>
      <c r="X886" s="70">
        <v>14309</v>
      </c>
      <c r="Y886" s="70">
        <v>12729.997558000001</v>
      </c>
    </row>
    <row r="887" spans="1:25" x14ac:dyDescent="0.25">
      <c r="A887" s="72">
        <v>10871</v>
      </c>
      <c r="B887" s="70">
        <v>9371</v>
      </c>
      <c r="C887" s="70">
        <v>4817.3151860000007</v>
      </c>
      <c r="D887" s="70"/>
      <c r="E887" s="70"/>
      <c r="F887" s="70"/>
      <c r="G887" s="70"/>
      <c r="H887" s="70"/>
      <c r="I887" s="70"/>
      <c r="J887" s="70"/>
      <c r="K887" s="70"/>
      <c r="L887" s="70"/>
      <c r="M887" s="70"/>
      <c r="N887" s="70"/>
      <c r="O887" s="70"/>
      <c r="P887" s="70"/>
      <c r="Q887" s="70"/>
      <c r="R887" s="70"/>
      <c r="S887" s="70"/>
      <c r="T887" s="70"/>
      <c r="U887" s="70"/>
      <c r="V887" s="70"/>
      <c r="W887" s="70"/>
      <c r="X887" s="70">
        <v>9371</v>
      </c>
      <c r="Y887" s="70">
        <v>4817.3151860000007</v>
      </c>
    </row>
    <row r="888" spans="1:25" x14ac:dyDescent="0.25">
      <c r="A888" s="72">
        <v>10874</v>
      </c>
      <c r="B888" s="70"/>
      <c r="C888" s="70"/>
      <c r="D888" s="70">
        <v>10096</v>
      </c>
      <c r="E888" s="70">
        <v>11067.494385</v>
      </c>
      <c r="F888" s="70"/>
      <c r="G888" s="70"/>
      <c r="H888" s="70"/>
      <c r="I888" s="70"/>
      <c r="J888" s="70"/>
      <c r="K888" s="70"/>
      <c r="L888" s="70"/>
      <c r="M888" s="70"/>
      <c r="N888" s="70"/>
      <c r="O888" s="70"/>
      <c r="P888" s="70"/>
      <c r="Q888" s="70"/>
      <c r="R888" s="70"/>
      <c r="S888" s="70"/>
      <c r="T888" s="70"/>
      <c r="U888" s="70"/>
      <c r="V888" s="70"/>
      <c r="W888" s="70"/>
      <c r="X888" s="70">
        <v>10096</v>
      </c>
      <c r="Y888" s="70">
        <v>11067.494385</v>
      </c>
    </row>
    <row r="889" spans="1:25" x14ac:dyDescent="0.25">
      <c r="A889" s="72">
        <v>10875</v>
      </c>
      <c r="B889" s="70">
        <v>6322</v>
      </c>
      <c r="C889" s="70">
        <v>9235.3457330000001</v>
      </c>
      <c r="D889" s="70"/>
      <c r="E889" s="70"/>
      <c r="F889" s="70"/>
      <c r="G889" s="70"/>
      <c r="H889" s="70"/>
      <c r="I889" s="70"/>
      <c r="J889" s="70"/>
      <c r="K889" s="70"/>
      <c r="L889" s="70"/>
      <c r="M889" s="70"/>
      <c r="N889" s="70"/>
      <c r="O889" s="70"/>
      <c r="P889" s="70"/>
      <c r="Q889" s="70"/>
      <c r="R889" s="70"/>
      <c r="S889" s="70"/>
      <c r="T889" s="70"/>
      <c r="U889" s="70"/>
      <c r="V889" s="70"/>
      <c r="W889" s="70"/>
      <c r="X889" s="70">
        <v>6322</v>
      </c>
      <c r="Y889" s="70">
        <v>9235.3457330000001</v>
      </c>
    </row>
    <row r="890" spans="1:25" x14ac:dyDescent="0.25">
      <c r="A890" s="72">
        <v>10877</v>
      </c>
      <c r="B890" s="70">
        <v>6229</v>
      </c>
      <c r="C890" s="70">
        <v>5384.4477239999997</v>
      </c>
      <c r="D890" s="70"/>
      <c r="E890" s="70"/>
      <c r="F890" s="70"/>
      <c r="G890" s="70"/>
      <c r="H890" s="70"/>
      <c r="I890" s="70"/>
      <c r="J890" s="70"/>
      <c r="K890" s="70"/>
      <c r="L890" s="70"/>
      <c r="M890" s="70"/>
      <c r="N890" s="70"/>
      <c r="O890" s="70"/>
      <c r="P890" s="70"/>
      <c r="Q890" s="70"/>
      <c r="R890" s="70"/>
      <c r="S890" s="70"/>
      <c r="T890" s="70"/>
      <c r="U890" s="70"/>
      <c r="V890" s="70"/>
      <c r="W890" s="70"/>
      <c r="X890" s="70">
        <v>6229</v>
      </c>
      <c r="Y890" s="70">
        <v>5384.4477239999997</v>
      </c>
    </row>
    <row r="891" spans="1:25" x14ac:dyDescent="0.25">
      <c r="A891" s="72">
        <v>10878</v>
      </c>
      <c r="B891" s="70">
        <v>7612</v>
      </c>
      <c r="C891" s="70">
        <v>4785.2217949999995</v>
      </c>
      <c r="D891" s="70"/>
      <c r="E891" s="70"/>
      <c r="F891" s="70"/>
      <c r="G891" s="70"/>
      <c r="H891" s="70"/>
      <c r="I891" s="70"/>
      <c r="J891" s="70"/>
      <c r="K891" s="70"/>
      <c r="L891" s="70"/>
      <c r="M891" s="70"/>
      <c r="N891" s="70"/>
      <c r="O891" s="70"/>
      <c r="P891" s="70"/>
      <c r="Q891" s="70"/>
      <c r="R891" s="70"/>
      <c r="S891" s="70"/>
      <c r="T891" s="70"/>
      <c r="U891" s="70"/>
      <c r="V891" s="70"/>
      <c r="W891" s="70"/>
      <c r="X891" s="70">
        <v>7612</v>
      </c>
      <c r="Y891" s="70">
        <v>4785.2217949999995</v>
      </c>
    </row>
    <row r="892" spans="1:25" x14ac:dyDescent="0.25">
      <c r="A892" s="72">
        <v>10880</v>
      </c>
      <c r="B892" s="70">
        <v>5781</v>
      </c>
      <c r="C892" s="70">
        <v>4513.443322000001</v>
      </c>
      <c r="D892" s="70"/>
      <c r="E892" s="70"/>
      <c r="F892" s="70"/>
      <c r="G892" s="70"/>
      <c r="H892" s="70"/>
      <c r="I892" s="70"/>
      <c r="J892" s="70"/>
      <c r="K892" s="70"/>
      <c r="L892" s="70"/>
      <c r="M892" s="70"/>
      <c r="N892" s="70"/>
      <c r="O892" s="70"/>
      <c r="P892" s="70"/>
      <c r="Q892" s="70"/>
      <c r="R892" s="70"/>
      <c r="S892" s="70"/>
      <c r="T892" s="70"/>
      <c r="U892" s="70"/>
      <c r="V892" s="70"/>
      <c r="W892" s="70"/>
      <c r="X892" s="70">
        <v>5781</v>
      </c>
      <c r="Y892" s="70">
        <v>4513.443322000001</v>
      </c>
    </row>
    <row r="893" spans="1:25" x14ac:dyDescent="0.25">
      <c r="A893" s="72">
        <v>10881</v>
      </c>
      <c r="B893" s="70"/>
      <c r="C893" s="70"/>
      <c r="D893" s="70">
        <v>12368</v>
      </c>
      <c r="E893" s="70">
        <v>12422.999207000001</v>
      </c>
      <c r="F893" s="70"/>
      <c r="G893" s="70"/>
      <c r="H893" s="70"/>
      <c r="I893" s="70"/>
      <c r="J893" s="70"/>
      <c r="K893" s="70"/>
      <c r="L893" s="70"/>
      <c r="M893" s="70"/>
      <c r="N893" s="70"/>
      <c r="O893" s="70"/>
      <c r="P893" s="70"/>
      <c r="Q893" s="70"/>
      <c r="R893" s="70"/>
      <c r="S893" s="70"/>
      <c r="T893" s="70"/>
      <c r="U893" s="70"/>
      <c r="V893" s="70"/>
      <c r="W893" s="70"/>
      <c r="X893" s="70">
        <v>12368</v>
      </c>
      <c r="Y893" s="70">
        <v>12422.999207000001</v>
      </c>
    </row>
    <row r="894" spans="1:25" x14ac:dyDescent="0.25">
      <c r="A894" s="72">
        <v>10882</v>
      </c>
      <c r="B894" s="70">
        <v>6359</v>
      </c>
      <c r="C894" s="70">
        <v>8328.9588629999998</v>
      </c>
      <c r="D894" s="70"/>
      <c r="E894" s="70"/>
      <c r="F894" s="70"/>
      <c r="G894" s="70"/>
      <c r="H894" s="70"/>
      <c r="I894" s="70"/>
      <c r="J894" s="70"/>
      <c r="K894" s="70"/>
      <c r="L894" s="70"/>
      <c r="M894" s="70"/>
      <c r="N894" s="70"/>
      <c r="O894" s="70"/>
      <c r="P894" s="70"/>
      <c r="Q894" s="70"/>
      <c r="R894" s="70"/>
      <c r="S894" s="70"/>
      <c r="T894" s="70"/>
      <c r="U894" s="70"/>
      <c r="V894" s="70"/>
      <c r="W894" s="70"/>
      <c r="X894" s="70">
        <v>6359</v>
      </c>
      <c r="Y894" s="70">
        <v>8328.9588629999998</v>
      </c>
    </row>
    <row r="895" spans="1:25" x14ac:dyDescent="0.25">
      <c r="A895" s="72">
        <v>10883</v>
      </c>
      <c r="B895" s="70"/>
      <c r="C895" s="70"/>
      <c r="D895" s="70">
        <v>12002</v>
      </c>
      <c r="E895" s="70">
        <v>12813.473998999998</v>
      </c>
      <c r="F895" s="70"/>
      <c r="G895" s="70"/>
      <c r="H895" s="70"/>
      <c r="I895" s="70"/>
      <c r="J895" s="70"/>
      <c r="K895" s="70"/>
      <c r="L895" s="70"/>
      <c r="M895" s="70"/>
      <c r="N895" s="70"/>
      <c r="O895" s="70"/>
      <c r="P895" s="70"/>
      <c r="Q895" s="70"/>
      <c r="R895" s="70"/>
      <c r="S895" s="70"/>
      <c r="T895" s="70"/>
      <c r="U895" s="70"/>
      <c r="V895" s="70"/>
      <c r="W895" s="70"/>
      <c r="X895" s="70">
        <v>12002</v>
      </c>
      <c r="Y895" s="70">
        <v>12813.473998999998</v>
      </c>
    </row>
    <row r="896" spans="1:25" x14ac:dyDescent="0.25">
      <c r="A896" s="72">
        <v>10885</v>
      </c>
      <c r="B896" s="70"/>
      <c r="C896" s="70"/>
      <c r="D896" s="70">
        <v>9470</v>
      </c>
      <c r="E896" s="70">
        <v>14905.724548999999</v>
      </c>
      <c r="F896" s="70"/>
      <c r="G896" s="70"/>
      <c r="H896" s="70"/>
      <c r="I896" s="70"/>
      <c r="J896" s="70"/>
      <c r="K896" s="70"/>
      <c r="L896" s="70"/>
      <c r="M896" s="70"/>
      <c r="N896" s="70"/>
      <c r="O896" s="70"/>
      <c r="P896" s="70"/>
      <c r="Q896" s="70"/>
      <c r="R896" s="70"/>
      <c r="S896" s="70"/>
      <c r="T896" s="70"/>
      <c r="U896" s="70"/>
      <c r="V896" s="70"/>
      <c r="W896" s="70"/>
      <c r="X896" s="70">
        <v>9470</v>
      </c>
      <c r="Y896" s="70">
        <v>14905.724548999999</v>
      </c>
    </row>
    <row r="897" spans="1:25" x14ac:dyDescent="0.25">
      <c r="A897" s="72">
        <v>10886</v>
      </c>
      <c r="B897" s="70"/>
      <c r="C897" s="70"/>
      <c r="D897" s="70">
        <v>26349</v>
      </c>
      <c r="E897" s="70">
        <v>11642.658936</v>
      </c>
      <c r="F897" s="70"/>
      <c r="G897" s="70"/>
      <c r="H897" s="70"/>
      <c r="I897" s="70"/>
      <c r="J897" s="70"/>
      <c r="K897" s="70"/>
      <c r="L897" s="70"/>
      <c r="M897" s="70"/>
      <c r="N897" s="70"/>
      <c r="O897" s="70"/>
      <c r="P897" s="70"/>
      <c r="Q897" s="70"/>
      <c r="R897" s="70"/>
      <c r="S897" s="70"/>
      <c r="T897" s="70"/>
      <c r="U897" s="70"/>
      <c r="V897" s="70"/>
      <c r="W897" s="70"/>
      <c r="X897" s="70">
        <v>26349</v>
      </c>
      <c r="Y897" s="70">
        <v>11642.658936</v>
      </c>
    </row>
    <row r="898" spans="1:25" x14ac:dyDescent="0.25">
      <c r="A898" s="72">
        <v>10890</v>
      </c>
      <c r="B898" s="70">
        <v>6115</v>
      </c>
      <c r="C898" s="70">
        <v>4750.0735250000007</v>
      </c>
      <c r="D898" s="70"/>
      <c r="E898" s="70"/>
      <c r="F898" s="70"/>
      <c r="G898" s="70"/>
      <c r="H898" s="70"/>
      <c r="I898" s="70"/>
      <c r="J898" s="70"/>
      <c r="K898" s="70"/>
      <c r="L898" s="70"/>
      <c r="M898" s="70"/>
      <c r="N898" s="70"/>
      <c r="O898" s="70"/>
      <c r="P898" s="70"/>
      <c r="Q898" s="70"/>
      <c r="R898" s="70"/>
      <c r="S898" s="70"/>
      <c r="T898" s="70"/>
      <c r="U898" s="70"/>
      <c r="V898" s="70"/>
      <c r="W898" s="70"/>
      <c r="X898" s="70">
        <v>6115</v>
      </c>
      <c r="Y898" s="70">
        <v>4750.0735250000007</v>
      </c>
    </row>
    <row r="899" spans="1:25" x14ac:dyDescent="0.25">
      <c r="A899" s="72">
        <v>10893</v>
      </c>
      <c r="B899" s="70">
        <v>1429</v>
      </c>
      <c r="C899" s="70">
        <v>2109.5643529999998</v>
      </c>
      <c r="D899" s="70"/>
      <c r="E899" s="70"/>
      <c r="F899" s="70"/>
      <c r="G899" s="70"/>
      <c r="H899" s="70"/>
      <c r="I899" s="70"/>
      <c r="J899" s="70"/>
      <c r="K899" s="70"/>
      <c r="L899" s="70"/>
      <c r="M899" s="70"/>
      <c r="N899" s="70"/>
      <c r="O899" s="70"/>
      <c r="P899" s="70"/>
      <c r="Q899" s="70"/>
      <c r="R899" s="70"/>
      <c r="S899" s="70"/>
      <c r="T899" s="70"/>
      <c r="U899" s="70"/>
      <c r="V899" s="70"/>
      <c r="W899" s="70"/>
      <c r="X899" s="70">
        <v>1429</v>
      </c>
      <c r="Y899" s="70">
        <v>2109.5643529999998</v>
      </c>
    </row>
    <row r="900" spans="1:25" x14ac:dyDescent="0.25">
      <c r="A900" s="72">
        <v>10894</v>
      </c>
      <c r="B900" s="70">
        <v>7237</v>
      </c>
      <c r="C900" s="70">
        <v>7000.5443720000003</v>
      </c>
      <c r="D900" s="70"/>
      <c r="E900" s="70"/>
      <c r="F900" s="70"/>
      <c r="G900" s="70"/>
      <c r="H900" s="70"/>
      <c r="I900" s="70"/>
      <c r="J900" s="70"/>
      <c r="K900" s="70"/>
      <c r="L900" s="70"/>
      <c r="M900" s="70"/>
      <c r="N900" s="70"/>
      <c r="O900" s="70"/>
      <c r="P900" s="70"/>
      <c r="Q900" s="70"/>
      <c r="R900" s="70"/>
      <c r="S900" s="70"/>
      <c r="T900" s="70"/>
      <c r="U900" s="70"/>
      <c r="V900" s="70"/>
      <c r="W900" s="70"/>
      <c r="X900" s="70">
        <v>7237</v>
      </c>
      <c r="Y900" s="70">
        <v>7000.5443720000003</v>
      </c>
    </row>
    <row r="901" spans="1:25" x14ac:dyDescent="0.25">
      <c r="A901" s="72">
        <v>10896</v>
      </c>
      <c r="B901" s="70">
        <v>7626</v>
      </c>
      <c r="C901" s="70">
        <v>5633.2001189999992</v>
      </c>
      <c r="D901" s="70"/>
      <c r="E901" s="70"/>
      <c r="F901" s="70"/>
      <c r="G901" s="70"/>
      <c r="H901" s="70"/>
      <c r="I901" s="70"/>
      <c r="J901" s="70"/>
      <c r="K901" s="70"/>
      <c r="L901" s="70"/>
      <c r="M901" s="70"/>
      <c r="N901" s="70"/>
      <c r="O901" s="70"/>
      <c r="P901" s="70"/>
      <c r="Q901" s="70"/>
      <c r="R901" s="70"/>
      <c r="S901" s="70"/>
      <c r="T901" s="70"/>
      <c r="U901" s="70"/>
      <c r="V901" s="70"/>
      <c r="W901" s="70"/>
      <c r="X901" s="70">
        <v>7626</v>
      </c>
      <c r="Y901" s="70">
        <v>5633.2001189999992</v>
      </c>
    </row>
    <row r="902" spans="1:25" x14ac:dyDescent="0.25">
      <c r="A902" s="72">
        <v>10901</v>
      </c>
      <c r="B902" s="70">
        <v>4496</v>
      </c>
      <c r="C902" s="70">
        <v>3475.231636</v>
      </c>
      <c r="D902" s="70"/>
      <c r="E902" s="70"/>
      <c r="F902" s="70"/>
      <c r="G902" s="70"/>
      <c r="H902" s="70"/>
      <c r="I902" s="70"/>
      <c r="J902" s="70"/>
      <c r="K902" s="70"/>
      <c r="L902" s="70"/>
      <c r="M902" s="70"/>
      <c r="N902" s="70"/>
      <c r="O902" s="70"/>
      <c r="P902" s="70"/>
      <c r="Q902" s="70"/>
      <c r="R902" s="70"/>
      <c r="S902" s="70"/>
      <c r="T902" s="70"/>
      <c r="U902" s="70"/>
      <c r="V902" s="70"/>
      <c r="W902" s="70"/>
      <c r="X902" s="70">
        <v>4496</v>
      </c>
      <c r="Y902" s="70">
        <v>3475.231636</v>
      </c>
    </row>
    <row r="903" spans="1:25" x14ac:dyDescent="0.25">
      <c r="A903" s="72">
        <v>10903</v>
      </c>
      <c r="B903" s="70">
        <v>5190</v>
      </c>
      <c r="C903" s="70">
        <v>4288.2205809999996</v>
      </c>
      <c r="D903" s="70"/>
      <c r="E903" s="70"/>
      <c r="F903" s="70"/>
      <c r="G903" s="70"/>
      <c r="H903" s="70"/>
      <c r="I903" s="70"/>
      <c r="J903" s="70"/>
      <c r="K903" s="70"/>
      <c r="L903" s="70"/>
      <c r="M903" s="70"/>
      <c r="N903" s="70"/>
      <c r="O903" s="70"/>
      <c r="P903" s="70"/>
      <c r="Q903" s="70"/>
      <c r="R903" s="70"/>
      <c r="S903" s="70"/>
      <c r="T903" s="70"/>
      <c r="U903" s="70"/>
      <c r="V903" s="70"/>
      <c r="W903" s="70"/>
      <c r="X903" s="70">
        <v>5190</v>
      </c>
      <c r="Y903" s="70">
        <v>4288.2205809999996</v>
      </c>
    </row>
    <row r="904" spans="1:25" x14ac:dyDescent="0.25">
      <c r="A904" s="72">
        <v>10905</v>
      </c>
      <c r="B904" s="70">
        <v>9989</v>
      </c>
      <c r="C904" s="70">
        <v>8138.8684079999994</v>
      </c>
      <c r="D904" s="70"/>
      <c r="E904" s="70"/>
      <c r="F904" s="70"/>
      <c r="G904" s="70"/>
      <c r="H904" s="70"/>
      <c r="I904" s="70"/>
      <c r="J904" s="70"/>
      <c r="K904" s="70"/>
      <c r="L904" s="70"/>
      <c r="M904" s="70"/>
      <c r="N904" s="70"/>
      <c r="O904" s="70"/>
      <c r="P904" s="70"/>
      <c r="Q904" s="70"/>
      <c r="R904" s="70"/>
      <c r="S904" s="70"/>
      <c r="T904" s="70"/>
      <c r="U904" s="70"/>
      <c r="V904" s="70"/>
      <c r="W904" s="70"/>
      <c r="X904" s="70">
        <v>9989</v>
      </c>
      <c r="Y904" s="70">
        <v>8138.8684079999994</v>
      </c>
    </row>
    <row r="905" spans="1:25" x14ac:dyDescent="0.25">
      <c r="A905" s="72">
        <v>10906</v>
      </c>
      <c r="B905" s="70">
        <v>8319</v>
      </c>
      <c r="C905" s="70">
        <v>7558.9008169999997</v>
      </c>
      <c r="D905" s="70"/>
      <c r="E905" s="70"/>
      <c r="F905" s="70"/>
      <c r="G905" s="70"/>
      <c r="H905" s="70"/>
      <c r="I905" s="70"/>
      <c r="J905" s="70"/>
      <c r="K905" s="70"/>
      <c r="L905" s="70"/>
      <c r="M905" s="70"/>
      <c r="N905" s="70"/>
      <c r="O905" s="70"/>
      <c r="P905" s="70"/>
      <c r="Q905" s="70"/>
      <c r="R905" s="70"/>
      <c r="S905" s="70"/>
      <c r="T905" s="70"/>
      <c r="U905" s="70"/>
      <c r="V905" s="70"/>
      <c r="W905" s="70"/>
      <c r="X905" s="70">
        <v>8319</v>
      </c>
      <c r="Y905" s="70">
        <v>7558.9008169999997</v>
      </c>
    </row>
    <row r="906" spans="1:25" x14ac:dyDescent="0.25">
      <c r="A906" s="72">
        <v>10915</v>
      </c>
      <c r="B906" s="70"/>
      <c r="C906" s="70"/>
      <c r="D906" s="70">
        <v>12428</v>
      </c>
      <c r="E906" s="70">
        <v>16074.568877999998</v>
      </c>
      <c r="F906" s="70"/>
      <c r="G906" s="70"/>
      <c r="H906" s="70"/>
      <c r="I906" s="70"/>
      <c r="J906" s="70"/>
      <c r="K906" s="70"/>
      <c r="L906" s="70"/>
      <c r="M906" s="70"/>
      <c r="N906" s="70"/>
      <c r="O906" s="70"/>
      <c r="P906" s="70"/>
      <c r="Q906" s="70"/>
      <c r="R906" s="70"/>
      <c r="S906" s="70"/>
      <c r="T906" s="70"/>
      <c r="U906" s="70"/>
      <c r="V906" s="70"/>
      <c r="W906" s="70"/>
      <c r="X906" s="70">
        <v>12428</v>
      </c>
      <c r="Y906" s="70">
        <v>16074.568877999998</v>
      </c>
    </row>
    <row r="907" spans="1:25" x14ac:dyDescent="0.25">
      <c r="A907" s="72">
        <v>10928</v>
      </c>
      <c r="B907" s="70">
        <v>4439</v>
      </c>
      <c r="C907" s="70">
        <v>6053.3768629999995</v>
      </c>
      <c r="D907" s="70"/>
      <c r="E907" s="70"/>
      <c r="F907" s="70"/>
      <c r="G907" s="70"/>
      <c r="H907" s="70"/>
      <c r="I907" s="70"/>
      <c r="J907" s="70"/>
      <c r="K907" s="70"/>
      <c r="L907" s="70"/>
      <c r="M907" s="70"/>
      <c r="N907" s="70"/>
      <c r="O907" s="70"/>
      <c r="P907" s="70"/>
      <c r="Q907" s="70"/>
      <c r="R907" s="70"/>
      <c r="S907" s="70"/>
      <c r="T907" s="70"/>
      <c r="U907" s="70"/>
      <c r="V907" s="70"/>
      <c r="W907" s="70"/>
      <c r="X907" s="70">
        <v>4439</v>
      </c>
      <c r="Y907" s="70">
        <v>6053.3768629999995</v>
      </c>
    </row>
    <row r="908" spans="1:25" x14ac:dyDescent="0.25">
      <c r="A908" s="72">
        <v>10929</v>
      </c>
      <c r="B908" s="70">
        <v>7539</v>
      </c>
      <c r="C908" s="70">
        <v>7259.1492310000003</v>
      </c>
      <c r="D908" s="70"/>
      <c r="E908" s="70"/>
      <c r="F908" s="70"/>
      <c r="G908" s="70"/>
      <c r="H908" s="70"/>
      <c r="I908" s="70"/>
      <c r="J908" s="70"/>
      <c r="K908" s="70"/>
      <c r="L908" s="70"/>
      <c r="M908" s="70"/>
      <c r="N908" s="70"/>
      <c r="O908" s="70"/>
      <c r="P908" s="70"/>
      <c r="Q908" s="70"/>
      <c r="R908" s="70"/>
      <c r="S908" s="70"/>
      <c r="T908" s="70"/>
      <c r="U908" s="70"/>
      <c r="V908" s="70"/>
      <c r="W908" s="70"/>
      <c r="X908" s="70">
        <v>7539</v>
      </c>
      <c r="Y908" s="70">
        <v>7259.1492310000003</v>
      </c>
    </row>
    <row r="909" spans="1:25" x14ac:dyDescent="0.25">
      <c r="A909" s="72">
        <v>10931</v>
      </c>
      <c r="B909" s="70">
        <v>3466</v>
      </c>
      <c r="C909" s="70">
        <v>3798.0747299999998</v>
      </c>
      <c r="D909" s="70"/>
      <c r="E909" s="70"/>
      <c r="F909" s="70"/>
      <c r="G909" s="70"/>
      <c r="H909" s="70"/>
      <c r="I909" s="70"/>
      <c r="J909" s="70"/>
      <c r="K909" s="70"/>
      <c r="L909" s="70"/>
      <c r="M909" s="70"/>
      <c r="N909" s="70"/>
      <c r="O909" s="70"/>
      <c r="P909" s="70"/>
      <c r="Q909" s="70"/>
      <c r="R909" s="70"/>
      <c r="S909" s="70"/>
      <c r="T909" s="70"/>
      <c r="U909" s="70"/>
      <c r="V909" s="70"/>
      <c r="W909" s="70"/>
      <c r="X909" s="70">
        <v>3466</v>
      </c>
      <c r="Y909" s="70">
        <v>3798.0747299999998</v>
      </c>
    </row>
    <row r="910" spans="1:25" x14ac:dyDescent="0.25">
      <c r="A910" s="72">
        <v>10933</v>
      </c>
      <c r="B910" s="70">
        <v>8719</v>
      </c>
      <c r="C910" s="70">
        <v>5540.505204</v>
      </c>
      <c r="D910" s="70"/>
      <c r="E910" s="70"/>
      <c r="F910" s="70"/>
      <c r="G910" s="70"/>
      <c r="H910" s="70"/>
      <c r="I910" s="70"/>
      <c r="J910" s="70"/>
      <c r="K910" s="70"/>
      <c r="L910" s="70"/>
      <c r="M910" s="70"/>
      <c r="N910" s="70"/>
      <c r="O910" s="70"/>
      <c r="P910" s="70"/>
      <c r="Q910" s="70"/>
      <c r="R910" s="70"/>
      <c r="S910" s="70"/>
      <c r="T910" s="70"/>
      <c r="U910" s="70"/>
      <c r="V910" s="70"/>
      <c r="W910" s="70"/>
      <c r="X910" s="70">
        <v>8719</v>
      </c>
      <c r="Y910" s="70">
        <v>5540.505204</v>
      </c>
    </row>
    <row r="911" spans="1:25" x14ac:dyDescent="0.25">
      <c r="A911" s="72">
        <v>10934</v>
      </c>
      <c r="B911" s="70">
        <v>5738</v>
      </c>
      <c r="C911" s="70">
        <v>3920.7486210000002</v>
      </c>
      <c r="D911" s="70"/>
      <c r="E911" s="70"/>
      <c r="F911" s="70"/>
      <c r="G911" s="70"/>
      <c r="H911" s="70"/>
      <c r="I911" s="70"/>
      <c r="J911" s="70"/>
      <c r="K911" s="70"/>
      <c r="L911" s="70"/>
      <c r="M911" s="70"/>
      <c r="N911" s="70"/>
      <c r="O911" s="70"/>
      <c r="P911" s="70"/>
      <c r="Q911" s="70"/>
      <c r="R911" s="70"/>
      <c r="S911" s="70"/>
      <c r="T911" s="70"/>
      <c r="U911" s="70"/>
      <c r="V911" s="70"/>
      <c r="W911" s="70"/>
      <c r="X911" s="70">
        <v>5738</v>
      </c>
      <c r="Y911" s="70">
        <v>3920.7486210000002</v>
      </c>
    </row>
    <row r="912" spans="1:25" x14ac:dyDescent="0.25">
      <c r="A912" s="72">
        <v>10935</v>
      </c>
      <c r="B912" s="70"/>
      <c r="C912" s="70"/>
      <c r="D912" s="70">
        <v>10309</v>
      </c>
      <c r="E912" s="70">
        <v>10494.527069</v>
      </c>
      <c r="F912" s="70"/>
      <c r="G912" s="70"/>
      <c r="H912" s="70"/>
      <c r="I912" s="70"/>
      <c r="J912" s="70"/>
      <c r="K912" s="70"/>
      <c r="L912" s="70"/>
      <c r="M912" s="70"/>
      <c r="N912" s="70"/>
      <c r="O912" s="70"/>
      <c r="P912" s="70"/>
      <c r="Q912" s="70"/>
      <c r="R912" s="70"/>
      <c r="S912" s="70"/>
      <c r="T912" s="70"/>
      <c r="U912" s="70"/>
      <c r="V912" s="70"/>
      <c r="W912" s="70"/>
      <c r="X912" s="70">
        <v>10309</v>
      </c>
      <c r="Y912" s="70">
        <v>10494.527069</v>
      </c>
    </row>
    <row r="913" spans="1:25" x14ac:dyDescent="0.25">
      <c r="A913" s="72">
        <v>10936</v>
      </c>
      <c r="B913" s="70">
        <v>6412</v>
      </c>
      <c r="C913" s="70">
        <v>5903.2866519999998</v>
      </c>
      <c r="D913" s="70"/>
      <c r="E913" s="70"/>
      <c r="F913" s="70"/>
      <c r="G913" s="70"/>
      <c r="H913" s="70"/>
      <c r="I913" s="70"/>
      <c r="J913" s="70"/>
      <c r="K913" s="70"/>
      <c r="L913" s="70"/>
      <c r="M913" s="70"/>
      <c r="N913" s="70"/>
      <c r="O913" s="70"/>
      <c r="P913" s="70"/>
      <c r="Q913" s="70"/>
      <c r="R913" s="70"/>
      <c r="S913" s="70"/>
      <c r="T913" s="70"/>
      <c r="U913" s="70"/>
      <c r="V913" s="70"/>
      <c r="W913" s="70"/>
      <c r="X913" s="70">
        <v>6412</v>
      </c>
      <c r="Y913" s="70">
        <v>5903.2866519999998</v>
      </c>
    </row>
    <row r="914" spans="1:25" x14ac:dyDescent="0.25">
      <c r="A914" s="72">
        <v>10950</v>
      </c>
      <c r="B914" s="70"/>
      <c r="C914" s="70"/>
      <c r="D914" s="70">
        <v>12927</v>
      </c>
      <c r="E914" s="70">
        <v>13515.835295999999</v>
      </c>
      <c r="F914" s="70"/>
      <c r="G914" s="70"/>
      <c r="H914" s="70"/>
      <c r="I914" s="70"/>
      <c r="J914" s="70"/>
      <c r="K914" s="70"/>
      <c r="L914" s="70"/>
      <c r="M914" s="70"/>
      <c r="N914" s="70"/>
      <c r="O914" s="70"/>
      <c r="P914" s="70"/>
      <c r="Q914" s="70"/>
      <c r="R914" s="70"/>
      <c r="S914" s="70"/>
      <c r="T914" s="70"/>
      <c r="U914" s="70"/>
      <c r="V914" s="70"/>
      <c r="W914" s="70"/>
      <c r="X914" s="70">
        <v>12927</v>
      </c>
      <c r="Y914" s="70">
        <v>13515.835295999999</v>
      </c>
    </row>
    <row r="915" spans="1:25" x14ac:dyDescent="0.25">
      <c r="A915" s="72">
        <v>10951</v>
      </c>
      <c r="B915" s="70">
        <v>7170</v>
      </c>
      <c r="C915" s="70">
        <v>6509.5874790000007</v>
      </c>
      <c r="D915" s="70"/>
      <c r="E915" s="70"/>
      <c r="F915" s="70"/>
      <c r="G915" s="70"/>
      <c r="H915" s="70"/>
      <c r="I915" s="70"/>
      <c r="J915" s="70"/>
      <c r="K915" s="70"/>
      <c r="L915" s="70"/>
      <c r="M915" s="70"/>
      <c r="N915" s="70"/>
      <c r="O915" s="70"/>
      <c r="P915" s="70"/>
      <c r="Q915" s="70"/>
      <c r="R915" s="70"/>
      <c r="S915" s="70"/>
      <c r="T915" s="70"/>
      <c r="U915" s="70"/>
      <c r="V915" s="70"/>
      <c r="W915" s="70"/>
      <c r="X915" s="70">
        <v>7170</v>
      </c>
      <c r="Y915" s="70">
        <v>6509.5874790000007</v>
      </c>
    </row>
    <row r="916" spans="1:25" x14ac:dyDescent="0.25">
      <c r="A916" s="72">
        <v>10954</v>
      </c>
      <c r="B916" s="70">
        <v>10421</v>
      </c>
      <c r="C916" s="70">
        <v>6732.6650070000005</v>
      </c>
      <c r="D916" s="70"/>
      <c r="E916" s="70"/>
      <c r="F916" s="70"/>
      <c r="G916" s="70"/>
      <c r="H916" s="70"/>
      <c r="I916" s="70"/>
      <c r="J916" s="70"/>
      <c r="K916" s="70"/>
      <c r="L916" s="70"/>
      <c r="M916" s="70"/>
      <c r="N916" s="70"/>
      <c r="O916" s="70"/>
      <c r="P916" s="70"/>
      <c r="Q916" s="70"/>
      <c r="R916" s="70"/>
      <c r="S916" s="70"/>
      <c r="T916" s="70"/>
      <c r="U916" s="70"/>
      <c r="V916" s="70"/>
      <c r="W916" s="70"/>
      <c r="X916" s="70">
        <v>10421</v>
      </c>
      <c r="Y916" s="70">
        <v>6732.6650070000005</v>
      </c>
    </row>
    <row r="917" spans="1:25" x14ac:dyDescent="0.25">
      <c r="A917" s="72">
        <v>10956</v>
      </c>
      <c r="B917" s="70"/>
      <c r="C917" s="70"/>
      <c r="D917" s="70">
        <v>13649</v>
      </c>
      <c r="E917" s="70">
        <v>18107.935913000001</v>
      </c>
      <c r="F917" s="70"/>
      <c r="G917" s="70"/>
      <c r="H917" s="70"/>
      <c r="I917" s="70"/>
      <c r="J917" s="70"/>
      <c r="K917" s="70"/>
      <c r="L917" s="70"/>
      <c r="M917" s="70"/>
      <c r="N917" s="70"/>
      <c r="O917" s="70"/>
      <c r="P917" s="70"/>
      <c r="Q917" s="70"/>
      <c r="R917" s="70"/>
      <c r="S917" s="70"/>
      <c r="T917" s="70"/>
      <c r="U917" s="70"/>
      <c r="V917" s="70"/>
      <c r="W917" s="70"/>
      <c r="X917" s="70">
        <v>13649</v>
      </c>
      <c r="Y917" s="70">
        <v>18107.935913000001</v>
      </c>
    </row>
    <row r="918" spans="1:25" x14ac:dyDescent="0.25">
      <c r="A918" s="72">
        <v>10965</v>
      </c>
      <c r="B918" s="70"/>
      <c r="C918" s="70"/>
      <c r="D918" s="70"/>
      <c r="E918" s="70"/>
      <c r="F918" s="70"/>
      <c r="G918" s="70"/>
      <c r="H918" s="70"/>
      <c r="I918" s="70"/>
      <c r="J918" s="70"/>
      <c r="K918" s="70"/>
      <c r="L918" s="70"/>
      <c r="M918" s="70"/>
      <c r="N918" s="70"/>
      <c r="O918" s="70"/>
      <c r="P918" s="70"/>
      <c r="Q918" s="70"/>
      <c r="R918" s="70">
        <v>97702</v>
      </c>
      <c r="S918" s="70">
        <v>86249.348631999994</v>
      </c>
      <c r="T918" s="70"/>
      <c r="U918" s="70"/>
      <c r="V918" s="70"/>
      <c r="W918" s="70"/>
      <c r="X918" s="70">
        <v>97702</v>
      </c>
      <c r="Y918" s="70">
        <v>86249.348631999994</v>
      </c>
    </row>
    <row r="919" spans="1:25" x14ac:dyDescent="0.25">
      <c r="A919" s="72">
        <v>10966</v>
      </c>
      <c r="B919" s="70"/>
      <c r="C919" s="70"/>
      <c r="D919" s="70"/>
      <c r="E919" s="70"/>
      <c r="F919" s="70"/>
      <c r="G919" s="70"/>
      <c r="H919" s="70"/>
      <c r="I919" s="70"/>
      <c r="J919" s="70"/>
      <c r="K919" s="70"/>
      <c r="L919" s="70"/>
      <c r="M919" s="70"/>
      <c r="N919" s="70"/>
      <c r="O919" s="70"/>
      <c r="P919" s="70"/>
      <c r="Q919" s="70"/>
      <c r="R919" s="70">
        <v>101498</v>
      </c>
      <c r="S919" s="70">
        <v>85314.962159000002</v>
      </c>
      <c r="T919" s="70"/>
      <c r="U919" s="70"/>
      <c r="V919" s="70"/>
      <c r="W919" s="70"/>
      <c r="X919" s="70">
        <v>101498</v>
      </c>
      <c r="Y919" s="70">
        <v>85314.962159000002</v>
      </c>
    </row>
    <row r="920" spans="1:25" x14ac:dyDescent="0.25">
      <c r="A920" s="72">
        <v>10968</v>
      </c>
      <c r="B920" s="70"/>
      <c r="C920" s="70"/>
      <c r="D920" s="70"/>
      <c r="E920" s="70"/>
      <c r="F920" s="70"/>
      <c r="G920" s="70"/>
      <c r="H920" s="70"/>
      <c r="I920" s="70"/>
      <c r="J920" s="70"/>
      <c r="K920" s="70"/>
      <c r="L920" s="70"/>
      <c r="M920" s="70"/>
      <c r="N920" s="70"/>
      <c r="O920" s="70"/>
      <c r="P920" s="70"/>
      <c r="Q920" s="70"/>
      <c r="R920" s="70">
        <v>97802</v>
      </c>
      <c r="S920" s="70">
        <v>86918.596191000004</v>
      </c>
      <c r="T920" s="70"/>
      <c r="U920" s="70"/>
      <c r="V920" s="70"/>
      <c r="W920" s="70"/>
      <c r="X920" s="70">
        <v>97802</v>
      </c>
      <c r="Y920" s="70">
        <v>86918.596191000004</v>
      </c>
    </row>
    <row r="921" spans="1:25" x14ac:dyDescent="0.25">
      <c r="A921" s="72">
        <v>10969</v>
      </c>
      <c r="B921" s="70"/>
      <c r="C921" s="70"/>
      <c r="D921" s="70"/>
      <c r="E921" s="70"/>
      <c r="F921" s="70"/>
      <c r="G921" s="70"/>
      <c r="H921" s="70"/>
      <c r="I921" s="70"/>
      <c r="J921" s="70"/>
      <c r="K921" s="70"/>
      <c r="L921" s="70"/>
      <c r="M921" s="70"/>
      <c r="N921" s="70"/>
      <c r="O921" s="70"/>
      <c r="P921" s="70"/>
      <c r="Q921" s="70"/>
      <c r="R921" s="70">
        <v>90210</v>
      </c>
      <c r="S921" s="70">
        <v>81159.642090000008</v>
      </c>
      <c r="T921" s="70"/>
      <c r="U921" s="70"/>
      <c r="V921" s="70"/>
      <c r="W921" s="70"/>
      <c r="X921" s="70">
        <v>90210</v>
      </c>
      <c r="Y921" s="70">
        <v>81159.642090000008</v>
      </c>
    </row>
    <row r="922" spans="1:25" x14ac:dyDescent="0.25">
      <c r="A922" s="72">
        <v>10975</v>
      </c>
      <c r="B922" s="70"/>
      <c r="C922" s="70"/>
      <c r="D922" s="70">
        <v>16394</v>
      </c>
      <c r="E922" s="70">
        <v>17905.756957999998</v>
      </c>
      <c r="F922" s="70"/>
      <c r="G922" s="70"/>
      <c r="H922" s="70"/>
      <c r="I922" s="70"/>
      <c r="J922" s="70"/>
      <c r="K922" s="70"/>
      <c r="L922" s="70"/>
      <c r="M922" s="70"/>
      <c r="N922" s="70"/>
      <c r="O922" s="70"/>
      <c r="P922" s="70"/>
      <c r="Q922" s="70"/>
      <c r="R922" s="70"/>
      <c r="S922" s="70"/>
      <c r="T922" s="70"/>
      <c r="U922" s="70"/>
      <c r="V922" s="70"/>
      <c r="W922" s="70"/>
      <c r="X922" s="70">
        <v>16394</v>
      </c>
      <c r="Y922" s="70">
        <v>17905.756957999998</v>
      </c>
    </row>
    <row r="923" spans="1:25" x14ac:dyDescent="0.25">
      <c r="A923" s="72">
        <v>10979</v>
      </c>
      <c r="B923" s="70"/>
      <c r="C923" s="70"/>
      <c r="D923" s="70"/>
      <c r="E923" s="70"/>
      <c r="F923" s="70"/>
      <c r="G923" s="70"/>
      <c r="H923" s="70"/>
      <c r="I923" s="70"/>
      <c r="J923" s="70"/>
      <c r="K923" s="70"/>
      <c r="L923" s="70"/>
      <c r="M923" s="70"/>
      <c r="N923" s="70"/>
      <c r="O923" s="70"/>
      <c r="P923" s="70">
        <v>96104</v>
      </c>
      <c r="Q923" s="70">
        <v>77841.061035999999</v>
      </c>
      <c r="R923" s="70"/>
      <c r="S923" s="70"/>
      <c r="T923" s="70"/>
      <c r="U923" s="70"/>
      <c r="V923" s="70"/>
      <c r="W923" s="70"/>
      <c r="X923" s="70">
        <v>96104</v>
      </c>
      <c r="Y923" s="70">
        <v>77841.061035999999</v>
      </c>
    </row>
    <row r="924" spans="1:25" x14ac:dyDescent="0.25">
      <c r="A924" s="72">
        <v>10980</v>
      </c>
      <c r="B924" s="70"/>
      <c r="C924" s="70"/>
      <c r="D924" s="70"/>
      <c r="E924" s="70"/>
      <c r="F924" s="70">
        <v>26078</v>
      </c>
      <c r="G924" s="70">
        <v>21766.472960999999</v>
      </c>
      <c r="H924" s="70"/>
      <c r="I924" s="70"/>
      <c r="J924" s="70"/>
      <c r="K924" s="70"/>
      <c r="L924" s="70"/>
      <c r="M924" s="70"/>
      <c r="N924" s="70"/>
      <c r="O924" s="70"/>
      <c r="P924" s="70"/>
      <c r="Q924" s="70"/>
      <c r="R924" s="70"/>
      <c r="S924" s="70"/>
      <c r="T924" s="70"/>
      <c r="U924" s="70"/>
      <c r="V924" s="70"/>
      <c r="W924" s="70"/>
      <c r="X924" s="70">
        <v>26078</v>
      </c>
      <c r="Y924" s="70">
        <v>21766.472960999999</v>
      </c>
    </row>
    <row r="925" spans="1:25" x14ac:dyDescent="0.25">
      <c r="A925" s="72">
        <v>10981</v>
      </c>
      <c r="B925" s="70"/>
      <c r="C925" s="70"/>
      <c r="D925" s="70"/>
      <c r="E925" s="70"/>
      <c r="F925" s="70"/>
      <c r="G925" s="70"/>
      <c r="H925" s="70"/>
      <c r="I925" s="70"/>
      <c r="J925" s="70"/>
      <c r="K925" s="70"/>
      <c r="L925" s="70"/>
      <c r="M925" s="70"/>
      <c r="N925" s="70"/>
      <c r="O925" s="70"/>
      <c r="P925" s="70"/>
      <c r="Q925" s="70"/>
      <c r="R925" s="70"/>
      <c r="S925" s="70"/>
      <c r="T925" s="70"/>
      <c r="U925" s="70"/>
      <c r="V925" s="70">
        <v>114485</v>
      </c>
      <c r="W925" s="70">
        <v>102396.30419900001</v>
      </c>
      <c r="X925" s="70">
        <v>114485</v>
      </c>
      <c r="Y925" s="70">
        <v>102396.30419900001</v>
      </c>
    </row>
    <row r="926" spans="1:25" x14ac:dyDescent="0.25">
      <c r="A926" s="72">
        <v>10982</v>
      </c>
      <c r="B926" s="70"/>
      <c r="C926" s="70"/>
      <c r="D926" s="70"/>
      <c r="E926" s="70"/>
      <c r="F926" s="70"/>
      <c r="G926" s="70"/>
      <c r="H926" s="70"/>
      <c r="I926" s="70"/>
      <c r="J926" s="70"/>
      <c r="K926" s="70"/>
      <c r="L926" s="70"/>
      <c r="M926" s="70"/>
      <c r="N926" s="70"/>
      <c r="O926" s="70"/>
      <c r="P926" s="70"/>
      <c r="Q926" s="70"/>
      <c r="R926" s="70"/>
      <c r="S926" s="70"/>
      <c r="T926" s="70">
        <v>114485</v>
      </c>
      <c r="U926" s="70">
        <v>91655.474610000005</v>
      </c>
      <c r="V926" s="70"/>
      <c r="W926" s="70"/>
      <c r="X926" s="70">
        <v>114485</v>
      </c>
      <c r="Y926" s="70">
        <v>91655.474610000005</v>
      </c>
    </row>
    <row r="927" spans="1:25" x14ac:dyDescent="0.25">
      <c r="A927" s="72">
        <v>10985</v>
      </c>
      <c r="B927" s="70">
        <v>7090</v>
      </c>
      <c r="C927" s="70">
        <v>9309.6584169999987</v>
      </c>
      <c r="D927" s="70"/>
      <c r="E927" s="70"/>
      <c r="F927" s="70"/>
      <c r="G927" s="70"/>
      <c r="H927" s="70"/>
      <c r="I927" s="70"/>
      <c r="J927" s="70"/>
      <c r="K927" s="70"/>
      <c r="L927" s="70"/>
      <c r="M927" s="70"/>
      <c r="N927" s="70"/>
      <c r="O927" s="70"/>
      <c r="P927" s="70"/>
      <c r="Q927" s="70"/>
      <c r="R927" s="70"/>
      <c r="S927" s="70"/>
      <c r="T927" s="70"/>
      <c r="U927" s="70"/>
      <c r="V927" s="70"/>
      <c r="W927" s="70"/>
      <c r="X927" s="70">
        <v>7090</v>
      </c>
      <c r="Y927" s="70">
        <v>9309.6584169999987</v>
      </c>
    </row>
    <row r="928" spans="1:25" x14ac:dyDescent="0.25">
      <c r="A928" s="72">
        <v>10986</v>
      </c>
      <c r="B928" s="70">
        <v>4343</v>
      </c>
      <c r="C928" s="70">
        <v>4216.1379289999995</v>
      </c>
      <c r="D928" s="70"/>
      <c r="E928" s="70"/>
      <c r="F928" s="70"/>
      <c r="G928" s="70"/>
      <c r="H928" s="70"/>
      <c r="I928" s="70"/>
      <c r="J928" s="70"/>
      <c r="K928" s="70"/>
      <c r="L928" s="70"/>
      <c r="M928" s="70"/>
      <c r="N928" s="70"/>
      <c r="O928" s="70"/>
      <c r="P928" s="70"/>
      <c r="Q928" s="70"/>
      <c r="R928" s="70"/>
      <c r="S928" s="70"/>
      <c r="T928" s="70"/>
      <c r="U928" s="70"/>
      <c r="V928" s="70"/>
      <c r="W928" s="70"/>
      <c r="X928" s="70">
        <v>4343</v>
      </c>
      <c r="Y928" s="70">
        <v>4216.1379289999995</v>
      </c>
    </row>
    <row r="929" spans="1:25" x14ac:dyDescent="0.25">
      <c r="A929" s="72">
        <v>10990</v>
      </c>
      <c r="B929" s="70">
        <v>5652</v>
      </c>
      <c r="C929" s="70">
        <v>7064.9235840000001</v>
      </c>
      <c r="D929" s="70"/>
      <c r="E929" s="70"/>
      <c r="F929" s="70"/>
      <c r="G929" s="70"/>
      <c r="H929" s="70"/>
      <c r="I929" s="70"/>
      <c r="J929" s="70"/>
      <c r="K929" s="70"/>
      <c r="L929" s="70"/>
      <c r="M929" s="70"/>
      <c r="N929" s="70"/>
      <c r="O929" s="70"/>
      <c r="P929" s="70"/>
      <c r="Q929" s="70"/>
      <c r="R929" s="70"/>
      <c r="S929" s="70"/>
      <c r="T929" s="70"/>
      <c r="U929" s="70"/>
      <c r="V929" s="70"/>
      <c r="W929" s="70"/>
      <c r="X929" s="70">
        <v>5652</v>
      </c>
      <c r="Y929" s="70">
        <v>7064.9235840000001</v>
      </c>
    </row>
    <row r="930" spans="1:25" x14ac:dyDescent="0.25">
      <c r="A930" s="72">
        <v>10991</v>
      </c>
      <c r="B930" s="70"/>
      <c r="C930" s="70"/>
      <c r="D930" s="70"/>
      <c r="E930" s="70"/>
      <c r="F930" s="70"/>
      <c r="G930" s="70"/>
      <c r="H930" s="70"/>
      <c r="I930" s="70"/>
      <c r="J930" s="70"/>
      <c r="K930" s="70"/>
      <c r="L930" s="70"/>
      <c r="M930" s="70"/>
      <c r="N930" s="70">
        <v>77133</v>
      </c>
      <c r="O930" s="70">
        <v>66487.554686000003</v>
      </c>
      <c r="P930" s="70"/>
      <c r="Q930" s="70"/>
      <c r="R930" s="70"/>
      <c r="S930" s="70"/>
      <c r="T930" s="70"/>
      <c r="U930" s="70"/>
      <c r="V930" s="70"/>
      <c r="W930" s="70"/>
      <c r="X930" s="70">
        <v>77133</v>
      </c>
      <c r="Y930" s="70">
        <v>66487.554686000003</v>
      </c>
    </row>
    <row r="931" spans="1:25" x14ac:dyDescent="0.25">
      <c r="A931" s="72">
        <v>10994</v>
      </c>
      <c r="B931" s="70"/>
      <c r="C931" s="70"/>
      <c r="D931" s="70"/>
      <c r="E931" s="70"/>
      <c r="F931" s="70"/>
      <c r="G931" s="70"/>
      <c r="H931" s="70"/>
      <c r="I931" s="70"/>
      <c r="J931" s="70"/>
      <c r="K931" s="70"/>
      <c r="L931" s="70"/>
      <c r="M931" s="70"/>
      <c r="N931" s="70"/>
      <c r="O931" s="70"/>
      <c r="P931" s="70">
        <v>86219</v>
      </c>
      <c r="Q931" s="70">
        <v>78573.751464000001</v>
      </c>
      <c r="R931" s="70"/>
      <c r="S931" s="70"/>
      <c r="T931" s="70"/>
      <c r="U931" s="70"/>
      <c r="V931" s="70"/>
      <c r="W931" s="70"/>
      <c r="X931" s="70">
        <v>86219</v>
      </c>
      <c r="Y931" s="70">
        <v>78573.751464000001</v>
      </c>
    </row>
    <row r="932" spans="1:25" x14ac:dyDescent="0.25">
      <c r="A932" s="72">
        <v>10995</v>
      </c>
      <c r="B932" s="70"/>
      <c r="C932" s="70"/>
      <c r="D932" s="70">
        <v>9419</v>
      </c>
      <c r="E932" s="70">
        <v>17757.577117000001</v>
      </c>
      <c r="F932" s="70"/>
      <c r="G932" s="70"/>
      <c r="H932" s="70"/>
      <c r="I932" s="70"/>
      <c r="J932" s="70"/>
      <c r="K932" s="70"/>
      <c r="L932" s="70"/>
      <c r="M932" s="70"/>
      <c r="N932" s="70"/>
      <c r="O932" s="70"/>
      <c r="P932" s="70"/>
      <c r="Q932" s="70"/>
      <c r="R932" s="70"/>
      <c r="S932" s="70"/>
      <c r="T932" s="70"/>
      <c r="U932" s="70"/>
      <c r="V932" s="70"/>
      <c r="W932" s="70"/>
      <c r="X932" s="70">
        <v>9419</v>
      </c>
      <c r="Y932" s="70">
        <v>17757.577117000001</v>
      </c>
    </row>
    <row r="933" spans="1:25" x14ac:dyDescent="0.25">
      <c r="A933" s="72">
        <v>10996</v>
      </c>
      <c r="B933" s="70"/>
      <c r="C933" s="70"/>
      <c r="D933" s="70"/>
      <c r="E933" s="70"/>
      <c r="F933" s="70"/>
      <c r="G933" s="70"/>
      <c r="H933" s="70"/>
      <c r="I933" s="70"/>
      <c r="J933" s="70"/>
      <c r="K933" s="70"/>
      <c r="L933" s="70"/>
      <c r="M933" s="70"/>
      <c r="N933" s="70"/>
      <c r="O933" s="70"/>
      <c r="P933" s="70"/>
      <c r="Q933" s="70"/>
      <c r="R933" s="70"/>
      <c r="S933" s="70"/>
      <c r="T933" s="70"/>
      <c r="U933" s="70"/>
      <c r="V933" s="70">
        <v>125503</v>
      </c>
      <c r="W933" s="70">
        <v>115821.92187399999</v>
      </c>
      <c r="X933" s="70">
        <v>125503</v>
      </c>
      <c r="Y933" s="70">
        <v>115821.92187399999</v>
      </c>
    </row>
    <row r="934" spans="1:25" x14ac:dyDescent="0.25">
      <c r="A934" s="72">
        <v>10998</v>
      </c>
      <c r="B934" s="70"/>
      <c r="C934" s="70"/>
      <c r="D934" s="70"/>
      <c r="E934" s="70"/>
      <c r="F934" s="70"/>
      <c r="G934" s="70"/>
      <c r="H934" s="70"/>
      <c r="I934" s="70"/>
      <c r="J934" s="70"/>
      <c r="K934" s="70"/>
      <c r="L934" s="70"/>
      <c r="M934" s="70"/>
      <c r="N934" s="70"/>
      <c r="O934" s="70"/>
      <c r="P934" s="70"/>
      <c r="Q934" s="70"/>
      <c r="R934" s="70"/>
      <c r="S934" s="70"/>
      <c r="T934" s="70"/>
      <c r="U934" s="70"/>
      <c r="V934" s="70">
        <v>111690</v>
      </c>
      <c r="W934" s="70">
        <v>125515.99804800001</v>
      </c>
      <c r="X934" s="70">
        <v>111690</v>
      </c>
      <c r="Y934" s="70">
        <v>125515.99804800001</v>
      </c>
    </row>
    <row r="935" spans="1:25" x14ac:dyDescent="0.25">
      <c r="A935" s="72">
        <v>11006</v>
      </c>
      <c r="B935" s="70"/>
      <c r="C935" s="70"/>
      <c r="D935" s="70">
        <v>10376</v>
      </c>
      <c r="E935" s="70">
        <v>14041.407349000001</v>
      </c>
      <c r="F935" s="70"/>
      <c r="G935" s="70"/>
      <c r="H935" s="70"/>
      <c r="I935" s="70"/>
      <c r="J935" s="70"/>
      <c r="K935" s="70"/>
      <c r="L935" s="70"/>
      <c r="M935" s="70"/>
      <c r="N935" s="70"/>
      <c r="O935" s="70"/>
      <c r="P935" s="70"/>
      <c r="Q935" s="70"/>
      <c r="R935" s="70"/>
      <c r="S935" s="70"/>
      <c r="T935" s="70"/>
      <c r="U935" s="70"/>
      <c r="V935" s="70"/>
      <c r="W935" s="70"/>
      <c r="X935" s="70">
        <v>10376</v>
      </c>
      <c r="Y935" s="70">
        <v>14041.407349000001</v>
      </c>
    </row>
    <row r="936" spans="1:25" x14ac:dyDescent="0.25">
      <c r="A936" s="72">
        <v>11017</v>
      </c>
      <c r="B936" s="70">
        <v>8476</v>
      </c>
      <c r="C936" s="70">
        <v>9913.1367800000007</v>
      </c>
      <c r="D936" s="70"/>
      <c r="E936" s="70"/>
      <c r="F936" s="70"/>
      <c r="G936" s="70"/>
      <c r="H936" s="70"/>
      <c r="I936" s="70"/>
      <c r="J936" s="70"/>
      <c r="K936" s="70"/>
      <c r="L936" s="70"/>
      <c r="M936" s="70"/>
      <c r="N936" s="70"/>
      <c r="O936" s="70"/>
      <c r="P936" s="70"/>
      <c r="Q936" s="70"/>
      <c r="R936" s="70"/>
      <c r="S936" s="70"/>
      <c r="T936" s="70"/>
      <c r="U936" s="70"/>
      <c r="V936" s="70"/>
      <c r="W936" s="70"/>
      <c r="X936" s="70">
        <v>8476</v>
      </c>
      <c r="Y936" s="70">
        <v>9913.1367800000007</v>
      </c>
    </row>
    <row r="937" spans="1:25" x14ac:dyDescent="0.25">
      <c r="A937" s="72">
        <v>11018</v>
      </c>
      <c r="B937" s="70">
        <v>11987</v>
      </c>
      <c r="C937" s="70">
        <v>7810.5144460000001</v>
      </c>
      <c r="D937" s="70"/>
      <c r="E937" s="70"/>
      <c r="F937" s="70"/>
      <c r="G937" s="70"/>
      <c r="H937" s="70"/>
      <c r="I937" s="70"/>
      <c r="J937" s="70"/>
      <c r="K937" s="70"/>
      <c r="L937" s="70"/>
      <c r="M937" s="70"/>
      <c r="N937" s="70"/>
      <c r="O937" s="70"/>
      <c r="P937" s="70"/>
      <c r="Q937" s="70"/>
      <c r="R937" s="70"/>
      <c r="S937" s="70"/>
      <c r="T937" s="70"/>
      <c r="U937" s="70"/>
      <c r="V937" s="70"/>
      <c r="W937" s="70"/>
      <c r="X937" s="70">
        <v>11987</v>
      </c>
      <c r="Y937" s="70">
        <v>7810.5144460000001</v>
      </c>
    </row>
    <row r="938" spans="1:25" x14ac:dyDescent="0.25">
      <c r="A938" s="72">
        <v>11019</v>
      </c>
      <c r="B938" s="70">
        <v>9064</v>
      </c>
      <c r="C938" s="70">
        <v>8739.484437000001</v>
      </c>
      <c r="D938" s="70"/>
      <c r="E938" s="70"/>
      <c r="F938" s="70"/>
      <c r="G938" s="70"/>
      <c r="H938" s="70"/>
      <c r="I938" s="70"/>
      <c r="J938" s="70"/>
      <c r="K938" s="70"/>
      <c r="L938" s="70"/>
      <c r="M938" s="70"/>
      <c r="N938" s="70"/>
      <c r="O938" s="70"/>
      <c r="P938" s="70"/>
      <c r="Q938" s="70"/>
      <c r="R938" s="70"/>
      <c r="S938" s="70"/>
      <c r="T938" s="70"/>
      <c r="U938" s="70"/>
      <c r="V938" s="70"/>
      <c r="W938" s="70"/>
      <c r="X938" s="70">
        <v>9064</v>
      </c>
      <c r="Y938" s="70">
        <v>8739.484437000001</v>
      </c>
    </row>
    <row r="939" spans="1:25" x14ac:dyDescent="0.25">
      <c r="A939" s="72">
        <v>11020</v>
      </c>
      <c r="B939" s="70">
        <v>3702</v>
      </c>
      <c r="C939" s="70">
        <v>1518.3981939999999</v>
      </c>
      <c r="D939" s="70"/>
      <c r="E939" s="70"/>
      <c r="F939" s="70"/>
      <c r="G939" s="70"/>
      <c r="H939" s="70"/>
      <c r="I939" s="70"/>
      <c r="J939" s="70"/>
      <c r="K939" s="70"/>
      <c r="L939" s="70"/>
      <c r="M939" s="70"/>
      <c r="N939" s="70"/>
      <c r="O939" s="70"/>
      <c r="P939" s="70"/>
      <c r="Q939" s="70"/>
      <c r="R939" s="70"/>
      <c r="S939" s="70"/>
      <c r="T939" s="70"/>
      <c r="U939" s="70"/>
      <c r="V939" s="70"/>
      <c r="W939" s="70"/>
      <c r="X939" s="70">
        <v>3702</v>
      </c>
      <c r="Y939" s="70">
        <v>1518.3981939999999</v>
      </c>
    </row>
    <row r="940" spans="1:25" x14ac:dyDescent="0.25">
      <c r="A940" s="72">
        <v>11021</v>
      </c>
      <c r="B940" s="70">
        <v>5538</v>
      </c>
      <c r="C940" s="70">
        <v>9628.5404979999985</v>
      </c>
      <c r="D940" s="70"/>
      <c r="E940" s="70"/>
      <c r="F940" s="70"/>
      <c r="G940" s="70"/>
      <c r="H940" s="70"/>
      <c r="I940" s="70"/>
      <c r="J940" s="70"/>
      <c r="K940" s="70"/>
      <c r="L940" s="70"/>
      <c r="M940" s="70"/>
      <c r="N940" s="70"/>
      <c r="O940" s="70"/>
      <c r="P940" s="70"/>
      <c r="Q940" s="70"/>
      <c r="R940" s="70"/>
      <c r="S940" s="70"/>
      <c r="T940" s="70"/>
      <c r="U940" s="70"/>
      <c r="V940" s="70"/>
      <c r="W940" s="70"/>
      <c r="X940" s="70">
        <v>5538</v>
      </c>
      <c r="Y940" s="70">
        <v>9628.5404979999985</v>
      </c>
    </row>
    <row r="941" spans="1:25" x14ac:dyDescent="0.25">
      <c r="A941" s="72">
        <v>11023</v>
      </c>
      <c r="B941" s="70">
        <v>7255</v>
      </c>
      <c r="C941" s="70">
        <v>7987.0164490000006</v>
      </c>
      <c r="D941" s="70"/>
      <c r="E941" s="70"/>
      <c r="F941" s="70"/>
      <c r="G941" s="70"/>
      <c r="H941" s="70"/>
      <c r="I941" s="70"/>
      <c r="J941" s="70"/>
      <c r="K941" s="70"/>
      <c r="L941" s="70"/>
      <c r="M941" s="70"/>
      <c r="N941" s="70"/>
      <c r="O941" s="70"/>
      <c r="P941" s="70"/>
      <c r="Q941" s="70"/>
      <c r="R941" s="70"/>
      <c r="S941" s="70"/>
      <c r="T941" s="70"/>
      <c r="U941" s="70"/>
      <c r="V941" s="70"/>
      <c r="W941" s="70"/>
      <c r="X941" s="70">
        <v>7255</v>
      </c>
      <c r="Y941" s="70">
        <v>7987.0164490000006</v>
      </c>
    </row>
    <row r="942" spans="1:25" x14ac:dyDescent="0.25">
      <c r="A942" s="72">
        <v>11030</v>
      </c>
      <c r="B942" s="70"/>
      <c r="C942" s="70"/>
      <c r="D942" s="70">
        <v>10824</v>
      </c>
      <c r="E942" s="70">
        <v>10890.905823000001</v>
      </c>
      <c r="F942" s="70"/>
      <c r="G942" s="70"/>
      <c r="H942" s="70"/>
      <c r="I942" s="70"/>
      <c r="J942" s="70"/>
      <c r="K942" s="70"/>
      <c r="L942" s="70"/>
      <c r="M942" s="70"/>
      <c r="N942" s="70"/>
      <c r="O942" s="70"/>
      <c r="P942" s="70"/>
      <c r="Q942" s="70"/>
      <c r="R942" s="70"/>
      <c r="S942" s="70"/>
      <c r="T942" s="70"/>
      <c r="U942" s="70"/>
      <c r="V942" s="70"/>
      <c r="W942" s="70"/>
      <c r="X942" s="70">
        <v>10824</v>
      </c>
      <c r="Y942" s="70">
        <v>10890.905823000001</v>
      </c>
    </row>
    <row r="943" spans="1:25" x14ac:dyDescent="0.25">
      <c r="A943" s="72">
        <v>11035</v>
      </c>
      <c r="B943" s="70"/>
      <c r="C943" s="70"/>
      <c r="D943" s="70"/>
      <c r="E943" s="70"/>
      <c r="F943" s="70"/>
      <c r="G943" s="70"/>
      <c r="H943" s="70"/>
      <c r="I943" s="70"/>
      <c r="J943" s="70"/>
      <c r="K943" s="70"/>
      <c r="L943" s="70"/>
      <c r="M943" s="70"/>
      <c r="N943" s="70"/>
      <c r="O943" s="70"/>
      <c r="P943" s="70"/>
      <c r="Q943" s="70"/>
      <c r="R943" s="70"/>
      <c r="S943" s="70"/>
      <c r="T943" s="70"/>
      <c r="U943" s="70"/>
      <c r="V943" s="70">
        <v>101417</v>
      </c>
      <c r="W943" s="70">
        <v>109716.44311600001</v>
      </c>
      <c r="X943" s="70">
        <v>101417</v>
      </c>
      <c r="Y943" s="70">
        <v>109716.44311600001</v>
      </c>
    </row>
    <row r="944" spans="1:25" x14ac:dyDescent="0.25">
      <c r="A944" s="72">
        <v>11040</v>
      </c>
      <c r="B944" s="70">
        <v>11703</v>
      </c>
      <c r="C944" s="70">
        <v>9903.1742549999999</v>
      </c>
      <c r="D944" s="70"/>
      <c r="E944" s="70"/>
      <c r="F944" s="70"/>
      <c r="G944" s="70"/>
      <c r="H944" s="70"/>
      <c r="I944" s="70"/>
      <c r="J944" s="70"/>
      <c r="K944" s="70"/>
      <c r="L944" s="70"/>
      <c r="M944" s="70"/>
      <c r="N944" s="70"/>
      <c r="O944" s="70"/>
      <c r="P944" s="70"/>
      <c r="Q944" s="70"/>
      <c r="R944" s="70"/>
      <c r="S944" s="70"/>
      <c r="T944" s="70"/>
      <c r="U944" s="70"/>
      <c r="V944" s="70"/>
      <c r="W944" s="70"/>
      <c r="X944" s="70">
        <v>11703</v>
      </c>
      <c r="Y944" s="70">
        <v>9903.1742549999999</v>
      </c>
    </row>
    <row r="945" spans="1:25" x14ac:dyDescent="0.25">
      <c r="A945" s="72">
        <v>11046</v>
      </c>
      <c r="B945" s="70">
        <v>7028</v>
      </c>
      <c r="C945" s="70">
        <v>3800.1652760000002</v>
      </c>
      <c r="D945" s="70"/>
      <c r="E945" s="70"/>
      <c r="F945" s="70"/>
      <c r="G945" s="70"/>
      <c r="H945" s="70"/>
      <c r="I945" s="70"/>
      <c r="J945" s="70"/>
      <c r="K945" s="70"/>
      <c r="L945" s="70"/>
      <c r="M945" s="70"/>
      <c r="N945" s="70"/>
      <c r="O945" s="70"/>
      <c r="P945" s="70"/>
      <c r="Q945" s="70"/>
      <c r="R945" s="70"/>
      <c r="S945" s="70"/>
      <c r="T945" s="70"/>
      <c r="U945" s="70"/>
      <c r="V945" s="70"/>
      <c r="W945" s="70"/>
      <c r="X945" s="70">
        <v>7028</v>
      </c>
      <c r="Y945" s="70">
        <v>3800.1652760000002</v>
      </c>
    </row>
    <row r="946" spans="1:25" x14ac:dyDescent="0.25">
      <c r="A946" s="72">
        <v>11054</v>
      </c>
      <c r="B946" s="70"/>
      <c r="C946" s="70"/>
      <c r="D946" s="70"/>
      <c r="E946" s="70"/>
      <c r="F946" s="70"/>
      <c r="G946" s="70"/>
      <c r="H946" s="70"/>
      <c r="I946" s="70"/>
      <c r="J946" s="70"/>
      <c r="K946" s="70"/>
      <c r="L946" s="70"/>
      <c r="M946" s="70"/>
      <c r="N946" s="70"/>
      <c r="O946" s="70"/>
      <c r="P946" s="70"/>
      <c r="Q946" s="70"/>
      <c r="R946" s="70">
        <v>100339</v>
      </c>
      <c r="S946" s="70">
        <v>83458.795897999997</v>
      </c>
      <c r="T946" s="70"/>
      <c r="U946" s="70"/>
      <c r="V946" s="70"/>
      <c r="W946" s="70"/>
      <c r="X946" s="70">
        <v>100339</v>
      </c>
      <c r="Y946" s="70">
        <v>83458.795897999997</v>
      </c>
    </row>
    <row r="947" spans="1:25" x14ac:dyDescent="0.25">
      <c r="A947" s="72">
        <v>11055</v>
      </c>
      <c r="B947" s="70"/>
      <c r="C947" s="70"/>
      <c r="D947" s="70"/>
      <c r="E947" s="70"/>
      <c r="F947" s="70"/>
      <c r="G947" s="70"/>
      <c r="H947" s="70"/>
      <c r="I947" s="70"/>
      <c r="J947" s="70"/>
      <c r="K947" s="70"/>
      <c r="L947" s="70"/>
      <c r="M947" s="70"/>
      <c r="N947" s="70"/>
      <c r="O947" s="70"/>
      <c r="P947" s="70">
        <v>83545</v>
      </c>
      <c r="Q947" s="70">
        <v>76902.867675999994</v>
      </c>
      <c r="R947" s="70"/>
      <c r="S947" s="70"/>
      <c r="T947" s="70"/>
      <c r="U947" s="70"/>
      <c r="V947" s="70"/>
      <c r="W947" s="70"/>
      <c r="X947" s="70">
        <v>83545</v>
      </c>
      <c r="Y947" s="70">
        <v>76902.867675999994</v>
      </c>
    </row>
    <row r="948" spans="1:25" x14ac:dyDescent="0.25">
      <c r="A948" s="72">
        <v>11056</v>
      </c>
      <c r="B948" s="70"/>
      <c r="C948" s="70"/>
      <c r="D948" s="70"/>
      <c r="E948" s="70"/>
      <c r="F948" s="70"/>
      <c r="G948" s="70"/>
      <c r="H948" s="70"/>
      <c r="I948" s="70"/>
      <c r="J948" s="70"/>
      <c r="K948" s="70"/>
      <c r="L948" s="70"/>
      <c r="M948" s="70"/>
      <c r="N948" s="70"/>
      <c r="O948" s="70"/>
      <c r="P948" s="70"/>
      <c r="Q948" s="70"/>
      <c r="R948" s="70">
        <v>88709</v>
      </c>
      <c r="S948" s="70">
        <v>84432.899902000005</v>
      </c>
      <c r="T948" s="70"/>
      <c r="U948" s="70"/>
      <c r="V948" s="70"/>
      <c r="W948" s="70"/>
      <c r="X948" s="70">
        <v>88709</v>
      </c>
      <c r="Y948" s="70">
        <v>84432.899902000005</v>
      </c>
    </row>
    <row r="949" spans="1:25" x14ac:dyDescent="0.25">
      <c r="A949" s="72">
        <v>11062</v>
      </c>
      <c r="B949" s="70">
        <v>8038</v>
      </c>
      <c r="C949" s="70">
        <v>8113.294304</v>
      </c>
      <c r="D949" s="70"/>
      <c r="E949" s="70"/>
      <c r="F949" s="70"/>
      <c r="G949" s="70"/>
      <c r="H949" s="70"/>
      <c r="I949" s="70"/>
      <c r="J949" s="70"/>
      <c r="K949" s="70"/>
      <c r="L949" s="70"/>
      <c r="M949" s="70"/>
      <c r="N949" s="70"/>
      <c r="O949" s="70"/>
      <c r="P949" s="70"/>
      <c r="Q949" s="70"/>
      <c r="R949" s="70"/>
      <c r="S949" s="70"/>
      <c r="T949" s="70"/>
      <c r="U949" s="70"/>
      <c r="V949" s="70"/>
      <c r="W949" s="70"/>
      <c r="X949" s="70">
        <v>8038</v>
      </c>
      <c r="Y949" s="70">
        <v>8113.294304</v>
      </c>
    </row>
    <row r="950" spans="1:25" x14ac:dyDescent="0.25">
      <c r="A950" s="72">
        <v>11068</v>
      </c>
      <c r="B950" s="70"/>
      <c r="C950" s="70"/>
      <c r="D950" s="70"/>
      <c r="E950" s="70"/>
      <c r="F950" s="70">
        <v>20183</v>
      </c>
      <c r="G950" s="70">
        <v>27888.634886999997</v>
      </c>
      <c r="H950" s="70"/>
      <c r="I950" s="70"/>
      <c r="J950" s="70"/>
      <c r="K950" s="70"/>
      <c r="L950" s="70"/>
      <c r="M950" s="70"/>
      <c r="N950" s="70"/>
      <c r="O950" s="70"/>
      <c r="P950" s="70"/>
      <c r="Q950" s="70"/>
      <c r="R950" s="70"/>
      <c r="S950" s="70"/>
      <c r="T950" s="70"/>
      <c r="U950" s="70"/>
      <c r="V950" s="70"/>
      <c r="W950" s="70"/>
      <c r="X950" s="70">
        <v>20183</v>
      </c>
      <c r="Y950" s="70">
        <v>27888.634886999997</v>
      </c>
    </row>
    <row r="951" spans="1:25" x14ac:dyDescent="0.25">
      <c r="A951" s="72">
        <v>11079</v>
      </c>
      <c r="B951" s="70">
        <v>5092</v>
      </c>
      <c r="C951" s="70">
        <v>2511.3383680000002</v>
      </c>
      <c r="D951" s="70"/>
      <c r="E951" s="70"/>
      <c r="F951" s="70"/>
      <c r="G951" s="70"/>
      <c r="H951" s="70"/>
      <c r="I951" s="70"/>
      <c r="J951" s="70"/>
      <c r="K951" s="70"/>
      <c r="L951" s="70"/>
      <c r="M951" s="70"/>
      <c r="N951" s="70"/>
      <c r="O951" s="70"/>
      <c r="P951" s="70"/>
      <c r="Q951" s="70"/>
      <c r="R951" s="70"/>
      <c r="S951" s="70"/>
      <c r="T951" s="70"/>
      <c r="U951" s="70"/>
      <c r="V951" s="70"/>
      <c r="W951" s="70"/>
      <c r="X951" s="70">
        <v>5092</v>
      </c>
      <c r="Y951" s="70">
        <v>2511.3383680000002</v>
      </c>
    </row>
    <row r="952" spans="1:25" x14ac:dyDescent="0.25">
      <c r="A952" s="72">
        <v>11089</v>
      </c>
      <c r="B952" s="70"/>
      <c r="C952" s="70"/>
      <c r="D952" s="70">
        <v>16200</v>
      </c>
      <c r="E952" s="70">
        <v>14988.307151999998</v>
      </c>
      <c r="F952" s="70"/>
      <c r="G952" s="70"/>
      <c r="H952" s="70"/>
      <c r="I952" s="70"/>
      <c r="J952" s="70"/>
      <c r="K952" s="70"/>
      <c r="L952" s="70"/>
      <c r="M952" s="70"/>
      <c r="N952" s="70"/>
      <c r="O952" s="70"/>
      <c r="P952" s="70"/>
      <c r="Q952" s="70"/>
      <c r="R952" s="70"/>
      <c r="S952" s="70"/>
      <c r="T952" s="70"/>
      <c r="U952" s="70"/>
      <c r="V952" s="70"/>
      <c r="W952" s="70"/>
      <c r="X952" s="70">
        <v>16200</v>
      </c>
      <c r="Y952" s="70">
        <v>14988.307151999998</v>
      </c>
    </row>
    <row r="953" spans="1:25" x14ac:dyDescent="0.25">
      <c r="A953" s="72">
        <v>11095</v>
      </c>
      <c r="B953" s="70"/>
      <c r="C953" s="70"/>
      <c r="D953" s="70"/>
      <c r="E953" s="70"/>
      <c r="F953" s="70"/>
      <c r="G953" s="70"/>
      <c r="H953" s="70"/>
      <c r="I953" s="70"/>
      <c r="J953" s="70">
        <v>48677</v>
      </c>
      <c r="K953" s="70">
        <v>48597.989867999997</v>
      </c>
      <c r="L953" s="70"/>
      <c r="M953" s="70"/>
      <c r="N953" s="70"/>
      <c r="O953" s="70"/>
      <c r="P953" s="70"/>
      <c r="Q953" s="70"/>
      <c r="R953" s="70"/>
      <c r="S953" s="70"/>
      <c r="T953" s="70"/>
      <c r="U953" s="70"/>
      <c r="V953" s="70"/>
      <c r="W953" s="70"/>
      <c r="X953" s="70">
        <v>48677</v>
      </c>
      <c r="Y953" s="70">
        <v>48597.989867999997</v>
      </c>
    </row>
    <row r="954" spans="1:25" x14ac:dyDescent="0.25">
      <c r="A954" s="72">
        <v>11100</v>
      </c>
      <c r="B954" s="70"/>
      <c r="C954" s="70"/>
      <c r="D954" s="70"/>
      <c r="E954" s="70"/>
      <c r="F954" s="70">
        <v>26878</v>
      </c>
      <c r="G954" s="70">
        <v>29674.674072000005</v>
      </c>
      <c r="H954" s="70"/>
      <c r="I954" s="70"/>
      <c r="J954" s="70"/>
      <c r="K954" s="70"/>
      <c r="L954" s="70"/>
      <c r="M954" s="70"/>
      <c r="N954" s="70"/>
      <c r="O954" s="70"/>
      <c r="P954" s="70"/>
      <c r="Q954" s="70"/>
      <c r="R954" s="70"/>
      <c r="S954" s="70"/>
      <c r="T954" s="70"/>
      <c r="U954" s="70"/>
      <c r="V954" s="70"/>
      <c r="W954" s="70"/>
      <c r="X954" s="70">
        <v>26878</v>
      </c>
      <c r="Y954" s="70">
        <v>29674.674072000005</v>
      </c>
    </row>
    <row r="955" spans="1:25" x14ac:dyDescent="0.25">
      <c r="A955" s="72">
        <v>11102</v>
      </c>
      <c r="B955" s="70"/>
      <c r="C955" s="70"/>
      <c r="D955" s="70"/>
      <c r="E955" s="70"/>
      <c r="F955" s="70"/>
      <c r="G955" s="70"/>
      <c r="H955" s="70"/>
      <c r="I955" s="70"/>
      <c r="J955" s="70"/>
      <c r="K955" s="70"/>
      <c r="L955" s="70"/>
      <c r="M955" s="70"/>
      <c r="N955" s="70">
        <v>66386</v>
      </c>
      <c r="O955" s="70">
        <v>68262.208008000001</v>
      </c>
      <c r="P955" s="70"/>
      <c r="Q955" s="70"/>
      <c r="R955" s="70"/>
      <c r="S955" s="70"/>
      <c r="T955" s="70"/>
      <c r="U955" s="70"/>
      <c r="V955" s="70"/>
      <c r="W955" s="70"/>
      <c r="X955" s="70">
        <v>66386</v>
      </c>
      <c r="Y955" s="70">
        <v>68262.208008000001</v>
      </c>
    </row>
    <row r="956" spans="1:25" x14ac:dyDescent="0.25">
      <c r="A956" s="72">
        <v>11103</v>
      </c>
      <c r="B956" s="70"/>
      <c r="C956" s="70"/>
      <c r="D956" s="70"/>
      <c r="E956" s="70"/>
      <c r="F956" s="70"/>
      <c r="G956" s="70"/>
      <c r="H956" s="70"/>
      <c r="I956" s="70"/>
      <c r="J956" s="70"/>
      <c r="K956" s="70"/>
      <c r="L956" s="70"/>
      <c r="M956" s="70"/>
      <c r="N956" s="70"/>
      <c r="O956" s="70"/>
      <c r="P956" s="70">
        <v>57136</v>
      </c>
      <c r="Q956" s="70">
        <v>70297.652344999995</v>
      </c>
      <c r="R956" s="70"/>
      <c r="S956" s="70"/>
      <c r="T956" s="70"/>
      <c r="U956" s="70"/>
      <c r="V956" s="70"/>
      <c r="W956" s="70"/>
      <c r="X956" s="70">
        <v>57136</v>
      </c>
      <c r="Y956" s="70">
        <v>70297.652344999995</v>
      </c>
    </row>
    <row r="957" spans="1:25" x14ac:dyDescent="0.25">
      <c r="A957" s="72">
        <v>11106</v>
      </c>
      <c r="B957" s="70"/>
      <c r="C957" s="70"/>
      <c r="D957" s="70"/>
      <c r="E957" s="70"/>
      <c r="F957" s="70"/>
      <c r="G957" s="70"/>
      <c r="H957" s="70"/>
      <c r="I957" s="70"/>
      <c r="J957" s="70"/>
      <c r="K957" s="70"/>
      <c r="L957" s="70"/>
      <c r="M957" s="70"/>
      <c r="N957" s="70">
        <v>59604</v>
      </c>
      <c r="O957" s="70">
        <v>61263.683593000002</v>
      </c>
      <c r="P957" s="70"/>
      <c r="Q957" s="70"/>
      <c r="R957" s="70"/>
      <c r="S957" s="70"/>
      <c r="T957" s="70"/>
      <c r="U957" s="70"/>
      <c r="V957" s="70"/>
      <c r="W957" s="70"/>
      <c r="X957" s="70">
        <v>59604</v>
      </c>
      <c r="Y957" s="70">
        <v>61263.683593000002</v>
      </c>
    </row>
    <row r="958" spans="1:25" x14ac:dyDescent="0.25">
      <c r="A958" s="72">
        <v>11114</v>
      </c>
      <c r="B958" s="70">
        <v>2708</v>
      </c>
      <c r="C958" s="70">
        <v>3095.4267580000001</v>
      </c>
      <c r="D958" s="70"/>
      <c r="E958" s="70"/>
      <c r="F958" s="70"/>
      <c r="G958" s="70"/>
      <c r="H958" s="70"/>
      <c r="I958" s="70"/>
      <c r="J958" s="70"/>
      <c r="K958" s="70"/>
      <c r="L958" s="70"/>
      <c r="M958" s="70"/>
      <c r="N958" s="70"/>
      <c r="O958" s="70"/>
      <c r="P958" s="70"/>
      <c r="Q958" s="70"/>
      <c r="R958" s="70"/>
      <c r="S958" s="70"/>
      <c r="T958" s="70"/>
      <c r="U958" s="70"/>
      <c r="V958" s="70"/>
      <c r="W958" s="70"/>
      <c r="X958" s="70">
        <v>2708</v>
      </c>
      <c r="Y958" s="70">
        <v>3095.4267580000001</v>
      </c>
    </row>
    <row r="959" spans="1:25" x14ac:dyDescent="0.25">
      <c r="A959" s="72">
        <v>11123</v>
      </c>
      <c r="B959" s="70"/>
      <c r="C959" s="70"/>
      <c r="D959" s="70"/>
      <c r="E959" s="70"/>
      <c r="F959" s="70"/>
      <c r="G959" s="70"/>
      <c r="H959" s="70"/>
      <c r="I959" s="70"/>
      <c r="J959" s="70"/>
      <c r="K959" s="70"/>
      <c r="L959" s="70">
        <v>44181</v>
      </c>
      <c r="M959" s="70">
        <v>54889.263184000003</v>
      </c>
      <c r="N959" s="70"/>
      <c r="O959" s="70"/>
      <c r="P959" s="70"/>
      <c r="Q959" s="70"/>
      <c r="R959" s="70"/>
      <c r="S959" s="70"/>
      <c r="T959" s="70"/>
      <c r="U959" s="70"/>
      <c r="V959" s="70"/>
      <c r="W959" s="70"/>
      <c r="X959" s="70">
        <v>44181</v>
      </c>
      <c r="Y959" s="70">
        <v>54889.263184000003</v>
      </c>
    </row>
    <row r="960" spans="1:25" x14ac:dyDescent="0.25">
      <c r="A960" s="72">
        <v>11124</v>
      </c>
      <c r="B960" s="70"/>
      <c r="C960" s="70"/>
      <c r="D960" s="70"/>
      <c r="E960" s="70"/>
      <c r="F960" s="70"/>
      <c r="G960" s="70"/>
      <c r="H960" s="70"/>
      <c r="I960" s="70"/>
      <c r="J960" s="70"/>
      <c r="K960" s="70"/>
      <c r="L960" s="70">
        <v>45213</v>
      </c>
      <c r="M960" s="70">
        <v>53542.108643000007</v>
      </c>
      <c r="N960" s="70"/>
      <c r="O960" s="70"/>
      <c r="P960" s="70"/>
      <c r="Q960" s="70"/>
      <c r="R960" s="70"/>
      <c r="S960" s="70"/>
      <c r="T960" s="70"/>
      <c r="U960" s="70"/>
      <c r="V960" s="70"/>
      <c r="W960" s="70"/>
      <c r="X960" s="70">
        <v>45213</v>
      </c>
      <c r="Y960" s="70">
        <v>53542.108643000007</v>
      </c>
    </row>
    <row r="961" spans="1:25" x14ac:dyDescent="0.25">
      <c r="A961" s="72">
        <v>11131</v>
      </c>
      <c r="B961" s="70">
        <v>13040</v>
      </c>
      <c r="C961" s="70">
        <v>8249.4258420000006</v>
      </c>
      <c r="D961" s="70"/>
      <c r="E961" s="70"/>
      <c r="F961" s="70"/>
      <c r="G961" s="70"/>
      <c r="H961" s="70"/>
      <c r="I961" s="70"/>
      <c r="J961" s="70"/>
      <c r="K961" s="70"/>
      <c r="L961" s="70"/>
      <c r="M961" s="70"/>
      <c r="N961" s="70"/>
      <c r="O961" s="70"/>
      <c r="P961" s="70"/>
      <c r="Q961" s="70"/>
      <c r="R961" s="70"/>
      <c r="S961" s="70"/>
      <c r="T961" s="70"/>
      <c r="U961" s="70"/>
      <c r="V961" s="70"/>
      <c r="W961" s="70"/>
      <c r="X961" s="70">
        <v>13040</v>
      </c>
      <c r="Y961" s="70">
        <v>8249.4258420000006</v>
      </c>
    </row>
    <row r="962" spans="1:25" x14ac:dyDescent="0.25">
      <c r="A962" s="72">
        <v>11133</v>
      </c>
      <c r="B962" s="70"/>
      <c r="C962" s="70"/>
      <c r="D962" s="70">
        <v>10427</v>
      </c>
      <c r="E962" s="70">
        <v>13751.126861000001</v>
      </c>
      <c r="F962" s="70"/>
      <c r="G962" s="70"/>
      <c r="H962" s="70"/>
      <c r="I962" s="70"/>
      <c r="J962" s="70"/>
      <c r="K962" s="70"/>
      <c r="L962" s="70"/>
      <c r="M962" s="70"/>
      <c r="N962" s="70"/>
      <c r="O962" s="70"/>
      <c r="P962" s="70"/>
      <c r="Q962" s="70"/>
      <c r="R962" s="70"/>
      <c r="S962" s="70"/>
      <c r="T962" s="70"/>
      <c r="U962" s="70"/>
      <c r="V962" s="70"/>
      <c r="W962" s="70"/>
      <c r="X962" s="70">
        <v>10427</v>
      </c>
      <c r="Y962" s="70">
        <v>13751.126861000001</v>
      </c>
    </row>
    <row r="963" spans="1:25" x14ac:dyDescent="0.25">
      <c r="A963" s="72">
        <v>11145</v>
      </c>
      <c r="B963" s="70">
        <v>7664</v>
      </c>
      <c r="C963" s="70">
        <v>6986.6165149999997</v>
      </c>
      <c r="D963" s="70"/>
      <c r="E963" s="70"/>
      <c r="F963" s="70"/>
      <c r="G963" s="70"/>
      <c r="H963" s="70"/>
      <c r="I963" s="70"/>
      <c r="J963" s="70"/>
      <c r="K963" s="70"/>
      <c r="L963" s="70"/>
      <c r="M963" s="70"/>
      <c r="N963" s="70"/>
      <c r="O963" s="70"/>
      <c r="P963" s="70"/>
      <c r="Q963" s="70"/>
      <c r="R963" s="70"/>
      <c r="S963" s="70"/>
      <c r="T963" s="70"/>
      <c r="U963" s="70"/>
      <c r="V963" s="70"/>
      <c r="W963" s="70"/>
      <c r="X963" s="70">
        <v>7664</v>
      </c>
      <c r="Y963" s="70">
        <v>6986.6165149999997</v>
      </c>
    </row>
    <row r="964" spans="1:25" x14ac:dyDescent="0.25">
      <c r="A964" s="72">
        <v>11147</v>
      </c>
      <c r="B964" s="70">
        <v>6210</v>
      </c>
      <c r="C964" s="70">
        <v>5679.7004239999997</v>
      </c>
      <c r="D964" s="70"/>
      <c r="E964" s="70"/>
      <c r="F964" s="70"/>
      <c r="G964" s="70"/>
      <c r="H964" s="70"/>
      <c r="I964" s="70"/>
      <c r="J964" s="70"/>
      <c r="K964" s="70"/>
      <c r="L964" s="70"/>
      <c r="M964" s="70"/>
      <c r="N964" s="70"/>
      <c r="O964" s="70"/>
      <c r="P964" s="70"/>
      <c r="Q964" s="70"/>
      <c r="R964" s="70"/>
      <c r="S964" s="70"/>
      <c r="T964" s="70"/>
      <c r="U964" s="70"/>
      <c r="V964" s="70"/>
      <c r="W964" s="70"/>
      <c r="X964" s="70">
        <v>6210</v>
      </c>
      <c r="Y964" s="70">
        <v>5679.7004239999997</v>
      </c>
    </row>
    <row r="965" spans="1:25" x14ac:dyDescent="0.25">
      <c r="A965" s="72">
        <v>11152</v>
      </c>
      <c r="B965" s="70">
        <v>11478</v>
      </c>
      <c r="C965" s="70">
        <v>7095.0005799999999</v>
      </c>
      <c r="D965" s="70"/>
      <c r="E965" s="70"/>
      <c r="F965" s="70"/>
      <c r="G965" s="70"/>
      <c r="H965" s="70"/>
      <c r="I965" s="70"/>
      <c r="J965" s="70"/>
      <c r="K965" s="70"/>
      <c r="L965" s="70"/>
      <c r="M965" s="70"/>
      <c r="N965" s="70"/>
      <c r="O965" s="70"/>
      <c r="P965" s="70"/>
      <c r="Q965" s="70"/>
      <c r="R965" s="70"/>
      <c r="S965" s="70"/>
      <c r="T965" s="70"/>
      <c r="U965" s="70"/>
      <c r="V965" s="70"/>
      <c r="W965" s="70"/>
      <c r="X965" s="70">
        <v>11478</v>
      </c>
      <c r="Y965" s="70">
        <v>7095.0005799999999</v>
      </c>
    </row>
    <row r="966" spans="1:25" x14ac:dyDescent="0.25">
      <c r="A966" s="72">
        <v>11153</v>
      </c>
      <c r="B966" s="70"/>
      <c r="C966" s="70"/>
      <c r="D966" s="70">
        <v>19351</v>
      </c>
      <c r="E966" s="70">
        <v>18609.692382000001</v>
      </c>
      <c r="F966" s="70"/>
      <c r="G966" s="70"/>
      <c r="H966" s="70"/>
      <c r="I966" s="70"/>
      <c r="J966" s="70"/>
      <c r="K966" s="70"/>
      <c r="L966" s="70"/>
      <c r="M966" s="70"/>
      <c r="N966" s="70"/>
      <c r="O966" s="70"/>
      <c r="P966" s="70"/>
      <c r="Q966" s="70"/>
      <c r="R966" s="70"/>
      <c r="S966" s="70"/>
      <c r="T966" s="70"/>
      <c r="U966" s="70"/>
      <c r="V966" s="70"/>
      <c r="W966" s="70"/>
      <c r="X966" s="70">
        <v>19351</v>
      </c>
      <c r="Y966" s="70">
        <v>18609.692382000001</v>
      </c>
    </row>
    <row r="967" spans="1:25" x14ac:dyDescent="0.25">
      <c r="A967" s="72">
        <v>11156</v>
      </c>
      <c r="B967" s="70">
        <v>6586</v>
      </c>
      <c r="C967" s="70">
        <v>4577.5405470000005</v>
      </c>
      <c r="D967" s="70"/>
      <c r="E967" s="70"/>
      <c r="F967" s="70"/>
      <c r="G967" s="70"/>
      <c r="H967" s="70"/>
      <c r="I967" s="70"/>
      <c r="J967" s="70"/>
      <c r="K967" s="70"/>
      <c r="L967" s="70"/>
      <c r="M967" s="70"/>
      <c r="N967" s="70"/>
      <c r="O967" s="70"/>
      <c r="P967" s="70"/>
      <c r="Q967" s="70"/>
      <c r="R967" s="70"/>
      <c r="S967" s="70"/>
      <c r="T967" s="70"/>
      <c r="U967" s="70"/>
      <c r="V967" s="70"/>
      <c r="W967" s="70"/>
      <c r="X967" s="70">
        <v>6586</v>
      </c>
      <c r="Y967" s="70">
        <v>4577.5405470000005</v>
      </c>
    </row>
    <row r="968" spans="1:25" x14ac:dyDescent="0.25">
      <c r="A968" s="72">
        <v>11181</v>
      </c>
      <c r="B968" s="70"/>
      <c r="C968" s="70"/>
      <c r="D968" s="70">
        <v>8902</v>
      </c>
      <c r="E968" s="70">
        <v>15431.623076</v>
      </c>
      <c r="F968" s="70"/>
      <c r="G968" s="70"/>
      <c r="H968" s="70"/>
      <c r="I968" s="70"/>
      <c r="J968" s="70"/>
      <c r="K968" s="70"/>
      <c r="L968" s="70"/>
      <c r="M968" s="70"/>
      <c r="N968" s="70"/>
      <c r="O968" s="70"/>
      <c r="P968" s="70"/>
      <c r="Q968" s="70"/>
      <c r="R968" s="70"/>
      <c r="S968" s="70"/>
      <c r="T968" s="70"/>
      <c r="U968" s="70"/>
      <c r="V968" s="70"/>
      <c r="W968" s="70"/>
      <c r="X968" s="70">
        <v>8902</v>
      </c>
      <c r="Y968" s="70">
        <v>15431.623076</v>
      </c>
    </row>
    <row r="969" spans="1:25" x14ac:dyDescent="0.25">
      <c r="A969" s="72">
        <v>11193</v>
      </c>
      <c r="B969" s="70">
        <v>9380</v>
      </c>
      <c r="C969" s="70">
        <v>2533.586065</v>
      </c>
      <c r="D969" s="70"/>
      <c r="E969" s="70"/>
      <c r="F969" s="70"/>
      <c r="G969" s="70"/>
      <c r="H969" s="70"/>
      <c r="I969" s="70"/>
      <c r="J969" s="70"/>
      <c r="K969" s="70"/>
      <c r="L969" s="70"/>
      <c r="M969" s="70"/>
      <c r="N969" s="70"/>
      <c r="O969" s="70"/>
      <c r="P969" s="70"/>
      <c r="Q969" s="70"/>
      <c r="R969" s="70"/>
      <c r="S969" s="70"/>
      <c r="T969" s="70"/>
      <c r="U969" s="70"/>
      <c r="V969" s="70"/>
      <c r="W969" s="70"/>
      <c r="X969" s="70">
        <v>9380</v>
      </c>
      <c r="Y969" s="70">
        <v>2533.586065</v>
      </c>
    </row>
    <row r="970" spans="1:25" x14ac:dyDescent="0.25">
      <c r="A970" s="72">
        <v>11244</v>
      </c>
      <c r="B970" s="70">
        <v>5881</v>
      </c>
      <c r="C970" s="70">
        <v>7133.0893559999995</v>
      </c>
      <c r="D970" s="70"/>
      <c r="E970" s="70"/>
      <c r="F970" s="70"/>
      <c r="G970" s="70"/>
      <c r="H970" s="70"/>
      <c r="I970" s="70"/>
      <c r="J970" s="70"/>
      <c r="K970" s="70"/>
      <c r="L970" s="70"/>
      <c r="M970" s="70"/>
      <c r="N970" s="70"/>
      <c r="O970" s="70"/>
      <c r="P970" s="70"/>
      <c r="Q970" s="70"/>
      <c r="R970" s="70"/>
      <c r="S970" s="70"/>
      <c r="T970" s="70"/>
      <c r="U970" s="70"/>
      <c r="V970" s="70"/>
      <c r="W970" s="70"/>
      <c r="X970" s="70">
        <v>5881</v>
      </c>
      <c r="Y970" s="70">
        <v>7133.0893559999995</v>
      </c>
    </row>
    <row r="971" spans="1:25" x14ac:dyDescent="0.25">
      <c r="A971" s="72">
        <v>11257</v>
      </c>
      <c r="B971" s="70">
        <v>3719</v>
      </c>
      <c r="C971" s="70">
        <v>5927.943268</v>
      </c>
      <c r="D971" s="70"/>
      <c r="E971" s="70"/>
      <c r="F971" s="70"/>
      <c r="G971" s="70"/>
      <c r="H971" s="70"/>
      <c r="I971" s="70"/>
      <c r="J971" s="70"/>
      <c r="K971" s="70"/>
      <c r="L971" s="70"/>
      <c r="M971" s="70"/>
      <c r="N971" s="70"/>
      <c r="O971" s="70"/>
      <c r="P971" s="70"/>
      <c r="Q971" s="70"/>
      <c r="R971" s="70"/>
      <c r="S971" s="70"/>
      <c r="T971" s="70"/>
      <c r="U971" s="70"/>
      <c r="V971" s="70"/>
      <c r="W971" s="70"/>
      <c r="X971" s="70">
        <v>3719</v>
      </c>
      <c r="Y971" s="70">
        <v>5927.943268</v>
      </c>
    </row>
    <row r="972" spans="1:25" x14ac:dyDescent="0.25">
      <c r="A972" s="72">
        <v>11262</v>
      </c>
      <c r="B972" s="70">
        <v>2800</v>
      </c>
      <c r="C972" s="70">
        <v>2873.7127949999999</v>
      </c>
      <c r="D972" s="70"/>
      <c r="E972" s="70"/>
      <c r="F972" s="70"/>
      <c r="G972" s="70"/>
      <c r="H972" s="70"/>
      <c r="I972" s="70"/>
      <c r="J972" s="70"/>
      <c r="K972" s="70"/>
      <c r="L972" s="70"/>
      <c r="M972" s="70"/>
      <c r="N972" s="70"/>
      <c r="O972" s="70"/>
      <c r="P972" s="70"/>
      <c r="Q972" s="70"/>
      <c r="R972" s="70"/>
      <c r="S972" s="70"/>
      <c r="T972" s="70"/>
      <c r="U972" s="70"/>
      <c r="V972" s="70"/>
      <c r="W972" s="70"/>
      <c r="X972" s="70">
        <v>2800</v>
      </c>
      <c r="Y972" s="70">
        <v>2873.7127949999999</v>
      </c>
    </row>
    <row r="973" spans="1:25" x14ac:dyDescent="0.25">
      <c r="A973" s="72">
        <v>11263</v>
      </c>
      <c r="B973" s="70"/>
      <c r="C973" s="70"/>
      <c r="D973" s="70"/>
      <c r="E973" s="70"/>
      <c r="F973" s="70"/>
      <c r="G973" s="70"/>
      <c r="H973" s="70"/>
      <c r="I973" s="70"/>
      <c r="J973" s="70"/>
      <c r="K973" s="70"/>
      <c r="L973" s="70"/>
      <c r="M973" s="70"/>
      <c r="N973" s="70"/>
      <c r="O973" s="70"/>
      <c r="P973" s="70"/>
      <c r="Q973" s="70"/>
      <c r="R973" s="70"/>
      <c r="S973" s="70"/>
      <c r="T973" s="70">
        <v>98312</v>
      </c>
      <c r="U973" s="70">
        <v>93544.090821000005</v>
      </c>
      <c r="V973" s="70"/>
      <c r="W973" s="70"/>
      <c r="X973" s="70">
        <v>98312</v>
      </c>
      <c r="Y973" s="70">
        <v>93544.090821000005</v>
      </c>
    </row>
    <row r="974" spans="1:25" x14ac:dyDescent="0.25">
      <c r="A974" s="72">
        <v>11264</v>
      </c>
      <c r="B974" s="70"/>
      <c r="C974" s="70"/>
      <c r="D974" s="70">
        <v>23590</v>
      </c>
      <c r="E974" s="70">
        <v>19274.160401000001</v>
      </c>
      <c r="F974" s="70"/>
      <c r="G974" s="70"/>
      <c r="H974" s="70"/>
      <c r="I974" s="70"/>
      <c r="J974" s="70"/>
      <c r="K974" s="70"/>
      <c r="L974" s="70"/>
      <c r="M974" s="70"/>
      <c r="N974" s="70"/>
      <c r="O974" s="70"/>
      <c r="P974" s="70"/>
      <c r="Q974" s="70"/>
      <c r="R974" s="70"/>
      <c r="S974" s="70"/>
      <c r="T974" s="70"/>
      <c r="U974" s="70"/>
      <c r="V974" s="70"/>
      <c r="W974" s="70"/>
      <c r="X974" s="70">
        <v>23590</v>
      </c>
      <c r="Y974" s="70">
        <v>19274.160401000001</v>
      </c>
    </row>
    <row r="975" spans="1:25" x14ac:dyDescent="0.25">
      <c r="A975" s="72">
        <v>11266</v>
      </c>
      <c r="B975" s="70"/>
      <c r="C975" s="70"/>
      <c r="D975" s="70"/>
      <c r="E975" s="70"/>
      <c r="F975" s="70"/>
      <c r="G975" s="70"/>
      <c r="H975" s="70"/>
      <c r="I975" s="70"/>
      <c r="J975" s="70"/>
      <c r="K975" s="70"/>
      <c r="L975" s="70"/>
      <c r="M975" s="70"/>
      <c r="N975" s="70"/>
      <c r="O975" s="70"/>
      <c r="P975" s="70"/>
      <c r="Q975" s="70"/>
      <c r="R975" s="70"/>
      <c r="S975" s="70"/>
      <c r="T975" s="70"/>
      <c r="U975" s="70"/>
      <c r="V975" s="70">
        <v>126005</v>
      </c>
      <c r="W975" s="70">
        <v>112818.246094</v>
      </c>
      <c r="X975" s="70">
        <v>126005</v>
      </c>
      <c r="Y975" s="70">
        <v>112818.246094</v>
      </c>
    </row>
    <row r="976" spans="1:25" x14ac:dyDescent="0.25">
      <c r="A976" s="72">
        <v>11268</v>
      </c>
      <c r="B976" s="70"/>
      <c r="C976" s="70"/>
      <c r="D976" s="70"/>
      <c r="E976" s="70"/>
      <c r="F976" s="70"/>
      <c r="G976" s="70"/>
      <c r="H976" s="70"/>
      <c r="I976" s="70"/>
      <c r="J976" s="70"/>
      <c r="K976" s="70"/>
      <c r="L976" s="70"/>
      <c r="M976" s="70"/>
      <c r="N976" s="70"/>
      <c r="O976" s="70"/>
      <c r="P976" s="70"/>
      <c r="Q976" s="70"/>
      <c r="R976" s="70"/>
      <c r="S976" s="70"/>
      <c r="T976" s="70"/>
      <c r="U976" s="70"/>
      <c r="V976" s="70">
        <v>124107</v>
      </c>
      <c r="W976" s="70">
        <v>115377.34496999999</v>
      </c>
      <c r="X976" s="70">
        <v>124107</v>
      </c>
      <c r="Y976" s="70">
        <v>115377.34496999999</v>
      </c>
    </row>
    <row r="977" spans="1:25" x14ac:dyDescent="0.25">
      <c r="A977" s="72">
        <v>11276</v>
      </c>
      <c r="B977" s="70">
        <v>7338</v>
      </c>
      <c r="C977" s="70">
        <v>4358.8125300000002</v>
      </c>
      <c r="D977" s="70"/>
      <c r="E977" s="70"/>
      <c r="F977" s="70"/>
      <c r="G977" s="70"/>
      <c r="H977" s="70"/>
      <c r="I977" s="70"/>
      <c r="J977" s="70"/>
      <c r="K977" s="70"/>
      <c r="L977" s="70"/>
      <c r="M977" s="70"/>
      <c r="N977" s="70"/>
      <c r="O977" s="70"/>
      <c r="P977" s="70"/>
      <c r="Q977" s="70"/>
      <c r="R977" s="70"/>
      <c r="S977" s="70"/>
      <c r="T977" s="70"/>
      <c r="U977" s="70"/>
      <c r="V977" s="70"/>
      <c r="W977" s="70"/>
      <c r="X977" s="70">
        <v>7338</v>
      </c>
      <c r="Y977" s="70">
        <v>4358.8125300000002</v>
      </c>
    </row>
    <row r="978" spans="1:25" x14ac:dyDescent="0.25">
      <c r="A978" s="72">
        <v>11281</v>
      </c>
      <c r="B978" s="70"/>
      <c r="C978" s="70"/>
      <c r="D978" s="70">
        <v>19592</v>
      </c>
      <c r="E978" s="70">
        <v>15118.819153</v>
      </c>
      <c r="F978" s="70"/>
      <c r="G978" s="70"/>
      <c r="H978" s="70"/>
      <c r="I978" s="70"/>
      <c r="J978" s="70"/>
      <c r="K978" s="70"/>
      <c r="L978" s="70"/>
      <c r="M978" s="70"/>
      <c r="N978" s="70"/>
      <c r="O978" s="70"/>
      <c r="P978" s="70"/>
      <c r="Q978" s="70"/>
      <c r="R978" s="70"/>
      <c r="S978" s="70"/>
      <c r="T978" s="70"/>
      <c r="U978" s="70"/>
      <c r="V978" s="70"/>
      <c r="W978" s="70"/>
      <c r="X978" s="70">
        <v>19592</v>
      </c>
      <c r="Y978" s="70">
        <v>15118.819153</v>
      </c>
    </row>
    <row r="979" spans="1:25" x14ac:dyDescent="0.25">
      <c r="A979" s="72">
        <v>11283</v>
      </c>
      <c r="B979" s="70">
        <v>6062</v>
      </c>
      <c r="C979" s="70">
        <v>4304.4923699999999</v>
      </c>
      <c r="D979" s="70"/>
      <c r="E979" s="70"/>
      <c r="F979" s="70"/>
      <c r="G979" s="70"/>
      <c r="H979" s="70"/>
      <c r="I979" s="70"/>
      <c r="J979" s="70"/>
      <c r="K979" s="70"/>
      <c r="L979" s="70"/>
      <c r="M979" s="70"/>
      <c r="N979" s="70"/>
      <c r="O979" s="70"/>
      <c r="P979" s="70"/>
      <c r="Q979" s="70"/>
      <c r="R979" s="70"/>
      <c r="S979" s="70"/>
      <c r="T979" s="70"/>
      <c r="U979" s="70"/>
      <c r="V979" s="70"/>
      <c r="W979" s="70"/>
      <c r="X979" s="70">
        <v>6062</v>
      </c>
      <c r="Y979" s="70">
        <v>4304.4923699999999</v>
      </c>
    </row>
    <row r="980" spans="1:25" x14ac:dyDescent="0.25">
      <c r="A980" s="72">
        <v>11290</v>
      </c>
      <c r="B980" s="70"/>
      <c r="C980" s="70"/>
      <c r="D980" s="70"/>
      <c r="E980" s="70"/>
      <c r="F980" s="70"/>
      <c r="G980" s="70"/>
      <c r="H980" s="70"/>
      <c r="I980" s="70"/>
      <c r="J980" s="70"/>
      <c r="K980" s="70"/>
      <c r="L980" s="70">
        <v>57748</v>
      </c>
      <c r="M980" s="70">
        <v>58213.771727999992</v>
      </c>
      <c r="N980" s="70"/>
      <c r="O980" s="70"/>
      <c r="P980" s="70"/>
      <c r="Q980" s="70"/>
      <c r="R980" s="70"/>
      <c r="S980" s="70"/>
      <c r="T980" s="70"/>
      <c r="U980" s="70"/>
      <c r="V980" s="70"/>
      <c r="W980" s="70"/>
      <c r="X980" s="70">
        <v>57748</v>
      </c>
      <c r="Y980" s="70">
        <v>58213.771727999992</v>
      </c>
    </row>
    <row r="981" spans="1:25" x14ac:dyDescent="0.25">
      <c r="A981" s="72">
        <v>11291</v>
      </c>
      <c r="B981" s="70"/>
      <c r="C981" s="70"/>
      <c r="D981" s="70"/>
      <c r="E981" s="70"/>
      <c r="F981" s="70"/>
      <c r="G981" s="70"/>
      <c r="H981" s="70">
        <v>40172</v>
      </c>
      <c r="I981" s="70">
        <v>37996.839598999999</v>
      </c>
      <c r="J981" s="70"/>
      <c r="K981" s="70"/>
      <c r="L981" s="70"/>
      <c r="M981" s="70"/>
      <c r="N981" s="70"/>
      <c r="O981" s="70"/>
      <c r="P981" s="70"/>
      <c r="Q981" s="70"/>
      <c r="R981" s="70"/>
      <c r="S981" s="70"/>
      <c r="T981" s="70"/>
      <c r="U981" s="70"/>
      <c r="V981" s="70"/>
      <c r="W981" s="70"/>
      <c r="X981" s="70">
        <v>40172</v>
      </c>
      <c r="Y981" s="70">
        <v>37996.839598999999</v>
      </c>
    </row>
    <row r="982" spans="1:25" x14ac:dyDescent="0.25">
      <c r="A982" s="72">
        <v>11296</v>
      </c>
      <c r="B982" s="70"/>
      <c r="C982" s="70"/>
      <c r="D982" s="70"/>
      <c r="E982" s="70"/>
      <c r="F982" s="70"/>
      <c r="G982" s="70"/>
      <c r="H982" s="70"/>
      <c r="I982" s="70"/>
      <c r="J982" s="70"/>
      <c r="K982" s="70"/>
      <c r="L982" s="70"/>
      <c r="M982" s="70"/>
      <c r="N982" s="70"/>
      <c r="O982" s="70"/>
      <c r="P982" s="70"/>
      <c r="Q982" s="70"/>
      <c r="R982" s="70"/>
      <c r="S982" s="70"/>
      <c r="T982" s="70">
        <v>91937</v>
      </c>
      <c r="U982" s="70">
        <v>98270.107910000006</v>
      </c>
      <c r="V982" s="70"/>
      <c r="W982" s="70"/>
      <c r="X982" s="70">
        <v>91937</v>
      </c>
      <c r="Y982" s="70">
        <v>98270.107910000006</v>
      </c>
    </row>
    <row r="983" spans="1:25" x14ac:dyDescent="0.25">
      <c r="A983" s="72">
        <v>11315</v>
      </c>
      <c r="B983" s="70"/>
      <c r="C983" s="70"/>
      <c r="D983" s="70">
        <v>20400</v>
      </c>
      <c r="E983" s="70">
        <v>14273.426217</v>
      </c>
      <c r="F983" s="70"/>
      <c r="G983" s="70"/>
      <c r="H983" s="70"/>
      <c r="I983" s="70"/>
      <c r="J983" s="70"/>
      <c r="K983" s="70"/>
      <c r="L983" s="70"/>
      <c r="M983" s="70"/>
      <c r="N983" s="70"/>
      <c r="O983" s="70"/>
      <c r="P983" s="70"/>
      <c r="Q983" s="70"/>
      <c r="R983" s="70"/>
      <c r="S983" s="70"/>
      <c r="T983" s="70"/>
      <c r="U983" s="70"/>
      <c r="V983" s="70"/>
      <c r="W983" s="70"/>
      <c r="X983" s="70">
        <v>20400</v>
      </c>
      <c r="Y983" s="70">
        <v>14273.426217</v>
      </c>
    </row>
    <row r="984" spans="1:25" x14ac:dyDescent="0.25">
      <c r="A984" s="72">
        <v>11327</v>
      </c>
      <c r="B984" s="70"/>
      <c r="C984" s="70"/>
      <c r="D984" s="70"/>
      <c r="E984" s="70"/>
      <c r="F984" s="70"/>
      <c r="G984" s="70"/>
      <c r="H984" s="70"/>
      <c r="I984" s="70"/>
      <c r="J984" s="70"/>
      <c r="K984" s="70"/>
      <c r="L984" s="70"/>
      <c r="M984" s="70"/>
      <c r="N984" s="70"/>
      <c r="O984" s="70"/>
      <c r="P984" s="70">
        <v>66365</v>
      </c>
      <c r="Q984" s="70">
        <v>75592.974121000007</v>
      </c>
      <c r="R984" s="70"/>
      <c r="S984" s="70"/>
      <c r="T984" s="70"/>
      <c r="U984" s="70"/>
      <c r="V984" s="70"/>
      <c r="W984" s="70"/>
      <c r="X984" s="70">
        <v>66365</v>
      </c>
      <c r="Y984" s="70">
        <v>75592.974121000007</v>
      </c>
    </row>
    <row r="985" spans="1:25" x14ac:dyDescent="0.25">
      <c r="A985" s="72">
        <v>11379</v>
      </c>
      <c r="B985" s="70"/>
      <c r="C985" s="70"/>
      <c r="D985" s="70"/>
      <c r="E985" s="70"/>
      <c r="F985" s="70">
        <v>31454</v>
      </c>
      <c r="G985" s="70">
        <v>28646.955994000004</v>
      </c>
      <c r="H985" s="70"/>
      <c r="I985" s="70"/>
      <c r="J985" s="70"/>
      <c r="K985" s="70"/>
      <c r="L985" s="70"/>
      <c r="M985" s="70"/>
      <c r="N985" s="70"/>
      <c r="O985" s="70"/>
      <c r="P985" s="70"/>
      <c r="Q985" s="70"/>
      <c r="R985" s="70"/>
      <c r="S985" s="70"/>
      <c r="T985" s="70"/>
      <c r="U985" s="70"/>
      <c r="V985" s="70"/>
      <c r="W985" s="70"/>
      <c r="X985" s="70">
        <v>31454</v>
      </c>
      <c r="Y985" s="70">
        <v>28646.955994000004</v>
      </c>
    </row>
    <row r="986" spans="1:25" x14ac:dyDescent="0.25">
      <c r="A986" s="72">
        <v>11382</v>
      </c>
      <c r="B986" s="70"/>
      <c r="C986" s="70"/>
      <c r="D986" s="70"/>
      <c r="E986" s="70"/>
      <c r="F986" s="70"/>
      <c r="G986" s="70"/>
      <c r="H986" s="70">
        <v>39215</v>
      </c>
      <c r="I986" s="70">
        <v>37115.869628</v>
      </c>
      <c r="J986" s="70"/>
      <c r="K986" s="70"/>
      <c r="L986" s="70"/>
      <c r="M986" s="70"/>
      <c r="N986" s="70"/>
      <c r="O986" s="70"/>
      <c r="P986" s="70"/>
      <c r="Q986" s="70"/>
      <c r="R986" s="70"/>
      <c r="S986" s="70"/>
      <c r="T986" s="70"/>
      <c r="U986" s="70"/>
      <c r="V986" s="70"/>
      <c r="W986" s="70"/>
      <c r="X986" s="70">
        <v>39215</v>
      </c>
      <c r="Y986" s="70">
        <v>37115.869628</v>
      </c>
    </row>
    <row r="987" spans="1:25" x14ac:dyDescent="0.25">
      <c r="A987" s="72">
        <v>11407</v>
      </c>
      <c r="B987" s="70"/>
      <c r="C987" s="70"/>
      <c r="D987" s="70">
        <v>8491</v>
      </c>
      <c r="E987" s="70">
        <v>10854.875029000001</v>
      </c>
      <c r="F987" s="70"/>
      <c r="G987" s="70"/>
      <c r="H987" s="70"/>
      <c r="I987" s="70"/>
      <c r="J987" s="70"/>
      <c r="K987" s="70"/>
      <c r="L987" s="70"/>
      <c r="M987" s="70"/>
      <c r="N987" s="70"/>
      <c r="O987" s="70"/>
      <c r="P987" s="70"/>
      <c r="Q987" s="70"/>
      <c r="R987" s="70"/>
      <c r="S987" s="70"/>
      <c r="T987" s="70"/>
      <c r="U987" s="70"/>
      <c r="V987" s="70"/>
      <c r="W987" s="70"/>
      <c r="X987" s="70">
        <v>8491</v>
      </c>
      <c r="Y987" s="70">
        <v>10854.875029000001</v>
      </c>
    </row>
    <row r="988" spans="1:25" x14ac:dyDescent="0.25">
      <c r="A988" s="72">
        <v>11414</v>
      </c>
      <c r="B988" s="70"/>
      <c r="C988" s="70"/>
      <c r="D988" s="70">
        <v>4334</v>
      </c>
      <c r="E988" s="70">
        <v>13197.023970999999</v>
      </c>
      <c r="F988" s="70"/>
      <c r="G988" s="70"/>
      <c r="H988" s="70"/>
      <c r="I988" s="70"/>
      <c r="J988" s="70"/>
      <c r="K988" s="70"/>
      <c r="L988" s="70"/>
      <c r="M988" s="70"/>
      <c r="N988" s="70"/>
      <c r="O988" s="70"/>
      <c r="P988" s="70"/>
      <c r="Q988" s="70"/>
      <c r="R988" s="70"/>
      <c r="S988" s="70"/>
      <c r="T988" s="70"/>
      <c r="U988" s="70"/>
      <c r="V988" s="70"/>
      <c r="W988" s="70"/>
      <c r="X988" s="70">
        <v>4334</v>
      </c>
      <c r="Y988" s="70">
        <v>13197.023970999999</v>
      </c>
    </row>
    <row r="989" spans="1:25" x14ac:dyDescent="0.25">
      <c r="A989" s="72">
        <v>11420</v>
      </c>
      <c r="B989" s="70"/>
      <c r="C989" s="70"/>
      <c r="D989" s="70">
        <v>18977</v>
      </c>
      <c r="E989" s="70">
        <v>14332.361710000001</v>
      </c>
      <c r="F989" s="70"/>
      <c r="G989" s="70"/>
      <c r="H989" s="70"/>
      <c r="I989" s="70"/>
      <c r="J989" s="70"/>
      <c r="K989" s="70"/>
      <c r="L989" s="70"/>
      <c r="M989" s="70"/>
      <c r="N989" s="70"/>
      <c r="O989" s="70"/>
      <c r="P989" s="70"/>
      <c r="Q989" s="70"/>
      <c r="R989" s="70"/>
      <c r="S989" s="70"/>
      <c r="T989" s="70"/>
      <c r="U989" s="70"/>
      <c r="V989" s="70"/>
      <c r="W989" s="70"/>
      <c r="X989" s="70">
        <v>18977</v>
      </c>
      <c r="Y989" s="70">
        <v>14332.361710000001</v>
      </c>
    </row>
    <row r="990" spans="1:25" x14ac:dyDescent="0.25">
      <c r="A990" s="72">
        <v>11421</v>
      </c>
      <c r="B990" s="70"/>
      <c r="C990" s="70"/>
      <c r="D990" s="70"/>
      <c r="E990" s="70"/>
      <c r="F990" s="70">
        <v>18585</v>
      </c>
      <c r="G990" s="70">
        <v>28623.254272999999</v>
      </c>
      <c r="H990" s="70"/>
      <c r="I990" s="70"/>
      <c r="J990" s="70"/>
      <c r="K990" s="70"/>
      <c r="L990" s="70"/>
      <c r="M990" s="70"/>
      <c r="N990" s="70"/>
      <c r="O990" s="70"/>
      <c r="P990" s="70"/>
      <c r="Q990" s="70"/>
      <c r="R990" s="70"/>
      <c r="S990" s="70"/>
      <c r="T990" s="70"/>
      <c r="U990" s="70"/>
      <c r="V990" s="70"/>
      <c r="W990" s="70"/>
      <c r="X990" s="70">
        <v>18585</v>
      </c>
      <c r="Y990" s="70">
        <v>28623.254272999999</v>
      </c>
    </row>
    <row r="991" spans="1:25" x14ac:dyDescent="0.25">
      <c r="A991" s="72">
        <v>11483</v>
      </c>
      <c r="B991" s="70"/>
      <c r="C991" s="70"/>
      <c r="D991" s="70"/>
      <c r="E991" s="70"/>
      <c r="F991" s="70"/>
      <c r="G991" s="70"/>
      <c r="H991" s="70"/>
      <c r="I991" s="70"/>
      <c r="J991" s="70"/>
      <c r="K991" s="70"/>
      <c r="L991" s="70"/>
      <c r="M991" s="70"/>
      <c r="N991" s="70"/>
      <c r="O991" s="70"/>
      <c r="P991" s="70">
        <v>62798</v>
      </c>
      <c r="Q991" s="70">
        <v>72327.478027999998</v>
      </c>
      <c r="R991" s="70"/>
      <c r="S991" s="70"/>
      <c r="T991" s="70"/>
      <c r="U991" s="70"/>
      <c r="V991" s="70"/>
      <c r="W991" s="70"/>
      <c r="X991" s="70">
        <v>62798</v>
      </c>
      <c r="Y991" s="70">
        <v>72327.478027999998</v>
      </c>
    </row>
    <row r="992" spans="1:25" x14ac:dyDescent="0.25">
      <c r="A992" s="72">
        <v>11484</v>
      </c>
      <c r="B992" s="70">
        <v>1588</v>
      </c>
      <c r="C992" s="70">
        <v>3220.6386430000002</v>
      </c>
      <c r="D992" s="70"/>
      <c r="E992" s="70"/>
      <c r="F992" s="70"/>
      <c r="G992" s="70"/>
      <c r="H992" s="70"/>
      <c r="I992" s="70"/>
      <c r="J992" s="70"/>
      <c r="K992" s="70"/>
      <c r="L992" s="70"/>
      <c r="M992" s="70"/>
      <c r="N992" s="70"/>
      <c r="O992" s="70"/>
      <c r="P992" s="70"/>
      <c r="Q992" s="70"/>
      <c r="R992" s="70"/>
      <c r="S992" s="70"/>
      <c r="T992" s="70"/>
      <c r="U992" s="70"/>
      <c r="V992" s="70"/>
      <c r="W992" s="70"/>
      <c r="X992" s="70">
        <v>1588</v>
      </c>
      <c r="Y992" s="70">
        <v>3220.6386430000002</v>
      </c>
    </row>
    <row r="993" spans="1:25" x14ac:dyDescent="0.25">
      <c r="A993" s="72">
        <v>11485</v>
      </c>
      <c r="B993" s="70">
        <v>3347</v>
      </c>
      <c r="C993" s="70">
        <v>5779.9780280000004</v>
      </c>
      <c r="D993" s="70"/>
      <c r="E993" s="70"/>
      <c r="F993" s="70"/>
      <c r="G993" s="70"/>
      <c r="H993" s="70"/>
      <c r="I993" s="70"/>
      <c r="J993" s="70"/>
      <c r="K993" s="70"/>
      <c r="L993" s="70"/>
      <c r="M993" s="70"/>
      <c r="N993" s="70"/>
      <c r="O993" s="70"/>
      <c r="P993" s="70"/>
      <c r="Q993" s="70"/>
      <c r="R993" s="70"/>
      <c r="S993" s="70"/>
      <c r="T993" s="70"/>
      <c r="U993" s="70"/>
      <c r="V993" s="70"/>
      <c r="W993" s="70"/>
      <c r="X993" s="70">
        <v>3347</v>
      </c>
      <c r="Y993" s="70">
        <v>5779.9780280000004</v>
      </c>
    </row>
    <row r="994" spans="1:25" x14ac:dyDescent="0.25">
      <c r="A994" s="72">
        <v>11492</v>
      </c>
      <c r="B994" s="70">
        <v>3003</v>
      </c>
      <c r="C994" s="70">
        <v>2094.7124569999996</v>
      </c>
      <c r="D994" s="70"/>
      <c r="E994" s="70"/>
      <c r="F994" s="70"/>
      <c r="G994" s="70"/>
      <c r="H994" s="70"/>
      <c r="I994" s="70"/>
      <c r="J994" s="70"/>
      <c r="K994" s="70"/>
      <c r="L994" s="70"/>
      <c r="M994" s="70"/>
      <c r="N994" s="70"/>
      <c r="O994" s="70"/>
      <c r="P994" s="70"/>
      <c r="Q994" s="70"/>
      <c r="R994" s="70"/>
      <c r="S994" s="70"/>
      <c r="T994" s="70"/>
      <c r="U994" s="70"/>
      <c r="V994" s="70"/>
      <c r="W994" s="70"/>
      <c r="X994" s="70">
        <v>3003</v>
      </c>
      <c r="Y994" s="70">
        <v>2094.7124569999996</v>
      </c>
    </row>
    <row r="995" spans="1:25" x14ac:dyDescent="0.25">
      <c r="A995" s="72">
        <v>11500</v>
      </c>
      <c r="B995" s="70">
        <v>2585</v>
      </c>
      <c r="C995" s="70">
        <v>5807.6834099999996</v>
      </c>
      <c r="D995" s="70"/>
      <c r="E995" s="70"/>
      <c r="F995" s="70"/>
      <c r="G995" s="70"/>
      <c r="H995" s="70"/>
      <c r="I995" s="70"/>
      <c r="J995" s="70"/>
      <c r="K995" s="70"/>
      <c r="L995" s="70"/>
      <c r="M995" s="70"/>
      <c r="N995" s="70"/>
      <c r="O995" s="70"/>
      <c r="P995" s="70"/>
      <c r="Q995" s="70"/>
      <c r="R995" s="70"/>
      <c r="S995" s="70"/>
      <c r="T995" s="70"/>
      <c r="U995" s="70"/>
      <c r="V995" s="70"/>
      <c r="W995" s="70"/>
      <c r="X995" s="70">
        <v>2585</v>
      </c>
      <c r="Y995" s="70">
        <v>5807.6834099999996</v>
      </c>
    </row>
    <row r="996" spans="1:25" x14ac:dyDescent="0.25">
      <c r="A996" s="72">
        <v>11503</v>
      </c>
      <c r="B996" s="70"/>
      <c r="C996" s="70"/>
      <c r="D996" s="70">
        <v>17706</v>
      </c>
      <c r="E996" s="70">
        <v>13051.935400999999</v>
      </c>
      <c r="F996" s="70"/>
      <c r="G996" s="70"/>
      <c r="H996" s="70"/>
      <c r="I996" s="70"/>
      <c r="J996" s="70"/>
      <c r="K996" s="70"/>
      <c r="L996" s="70"/>
      <c r="M996" s="70"/>
      <c r="N996" s="70"/>
      <c r="O996" s="70"/>
      <c r="P996" s="70"/>
      <c r="Q996" s="70"/>
      <c r="R996" s="70"/>
      <c r="S996" s="70"/>
      <c r="T996" s="70"/>
      <c r="U996" s="70"/>
      <c r="V996" s="70"/>
      <c r="W996" s="70"/>
      <c r="X996" s="70">
        <v>17706</v>
      </c>
      <c r="Y996" s="70">
        <v>13051.935400999999</v>
      </c>
    </row>
    <row r="997" spans="1:25" x14ac:dyDescent="0.25">
      <c r="A997" s="72">
        <v>11513</v>
      </c>
      <c r="B997" s="70">
        <v>4297</v>
      </c>
      <c r="C997" s="70">
        <v>5373.9653250000001</v>
      </c>
      <c r="D997" s="70"/>
      <c r="E997" s="70"/>
      <c r="F997" s="70"/>
      <c r="G997" s="70"/>
      <c r="H997" s="70"/>
      <c r="I997" s="70"/>
      <c r="J997" s="70"/>
      <c r="K997" s="70"/>
      <c r="L997" s="70"/>
      <c r="M997" s="70"/>
      <c r="N997" s="70"/>
      <c r="O997" s="70"/>
      <c r="P997" s="70"/>
      <c r="Q997" s="70"/>
      <c r="R997" s="70"/>
      <c r="S997" s="70"/>
      <c r="T997" s="70"/>
      <c r="U997" s="70"/>
      <c r="V997" s="70"/>
      <c r="W997" s="70"/>
      <c r="X997" s="70">
        <v>4297</v>
      </c>
      <c r="Y997" s="70">
        <v>5373.9653250000001</v>
      </c>
    </row>
    <row r="998" spans="1:25" x14ac:dyDescent="0.25">
      <c r="A998" s="72">
        <v>11514</v>
      </c>
      <c r="B998" s="70"/>
      <c r="C998" s="70"/>
      <c r="D998" s="70"/>
      <c r="E998" s="70"/>
      <c r="F998" s="70"/>
      <c r="G998" s="70"/>
      <c r="H998" s="70">
        <v>35532</v>
      </c>
      <c r="I998" s="70">
        <v>37513.746428999999</v>
      </c>
      <c r="J998" s="70"/>
      <c r="K998" s="70"/>
      <c r="L998" s="70"/>
      <c r="M998" s="70"/>
      <c r="N998" s="70"/>
      <c r="O998" s="70"/>
      <c r="P998" s="70"/>
      <c r="Q998" s="70"/>
      <c r="R998" s="70"/>
      <c r="S998" s="70"/>
      <c r="T998" s="70"/>
      <c r="U998" s="70"/>
      <c r="V998" s="70"/>
      <c r="W998" s="70"/>
      <c r="X998" s="70">
        <v>35532</v>
      </c>
      <c r="Y998" s="70">
        <v>37513.746428999999</v>
      </c>
    </row>
    <row r="999" spans="1:25" x14ac:dyDescent="0.25">
      <c r="A999" s="72">
        <v>11536</v>
      </c>
      <c r="B999" s="70"/>
      <c r="C999" s="70"/>
      <c r="D999" s="70"/>
      <c r="E999" s="70"/>
      <c r="F999" s="70"/>
      <c r="G999" s="70"/>
      <c r="H999" s="70">
        <v>41109</v>
      </c>
      <c r="I999" s="70">
        <v>32699.622650000001</v>
      </c>
      <c r="J999" s="70"/>
      <c r="K999" s="70"/>
      <c r="L999" s="70"/>
      <c r="M999" s="70"/>
      <c r="N999" s="70"/>
      <c r="O999" s="70"/>
      <c r="P999" s="70"/>
      <c r="Q999" s="70"/>
      <c r="R999" s="70"/>
      <c r="S999" s="70"/>
      <c r="T999" s="70"/>
      <c r="U999" s="70"/>
      <c r="V999" s="70"/>
      <c r="W999" s="70"/>
      <c r="X999" s="70">
        <v>41109</v>
      </c>
      <c r="Y999" s="70">
        <v>32699.622650000001</v>
      </c>
    </row>
    <row r="1000" spans="1:25" x14ac:dyDescent="0.25">
      <c r="A1000" s="72">
        <v>11541</v>
      </c>
      <c r="B1000" s="70"/>
      <c r="C1000" s="70"/>
      <c r="D1000" s="70">
        <v>6201</v>
      </c>
      <c r="E1000" s="70">
        <v>12539.285626000001</v>
      </c>
      <c r="F1000" s="70"/>
      <c r="G1000" s="70"/>
      <c r="H1000" s="70"/>
      <c r="I1000" s="70"/>
      <c r="J1000" s="70"/>
      <c r="K1000" s="70"/>
      <c r="L1000" s="70"/>
      <c r="M1000" s="70"/>
      <c r="N1000" s="70"/>
      <c r="O1000" s="70"/>
      <c r="P1000" s="70"/>
      <c r="Q1000" s="70"/>
      <c r="R1000" s="70"/>
      <c r="S1000" s="70"/>
      <c r="T1000" s="70"/>
      <c r="U1000" s="70"/>
      <c r="V1000" s="70"/>
      <c r="W1000" s="70"/>
      <c r="X1000" s="70">
        <v>6201</v>
      </c>
      <c r="Y1000" s="70">
        <v>12539.285626000001</v>
      </c>
    </row>
    <row r="1001" spans="1:25" x14ac:dyDescent="0.25">
      <c r="A1001" s="72">
        <v>11556</v>
      </c>
      <c r="B1001" s="70"/>
      <c r="C1001" s="70"/>
      <c r="D1001" s="70"/>
      <c r="E1001" s="70"/>
      <c r="F1001" s="70"/>
      <c r="G1001" s="70"/>
      <c r="H1001" s="70"/>
      <c r="I1001" s="70"/>
      <c r="J1001" s="70"/>
      <c r="K1001" s="70"/>
      <c r="L1001" s="70"/>
      <c r="M1001" s="70"/>
      <c r="N1001" s="70">
        <v>59210</v>
      </c>
      <c r="O1001" s="70">
        <v>68415.850158999994</v>
      </c>
      <c r="P1001" s="70"/>
      <c r="Q1001" s="70"/>
      <c r="R1001" s="70"/>
      <c r="S1001" s="70"/>
      <c r="T1001" s="70"/>
      <c r="U1001" s="70"/>
      <c r="V1001" s="70"/>
      <c r="W1001" s="70"/>
      <c r="X1001" s="70">
        <v>59210</v>
      </c>
      <c r="Y1001" s="70">
        <v>68415.850158999994</v>
      </c>
    </row>
    <row r="1002" spans="1:25" x14ac:dyDescent="0.25">
      <c r="A1002" s="72">
        <v>11564</v>
      </c>
      <c r="B1002" s="70"/>
      <c r="C1002" s="70"/>
      <c r="D1002" s="70"/>
      <c r="E1002" s="70"/>
      <c r="F1002" s="70">
        <v>17400</v>
      </c>
      <c r="G1002" s="70">
        <v>20388.380538999998</v>
      </c>
      <c r="H1002" s="70"/>
      <c r="I1002" s="70"/>
      <c r="J1002" s="70"/>
      <c r="K1002" s="70"/>
      <c r="L1002" s="70"/>
      <c r="M1002" s="70"/>
      <c r="N1002" s="70"/>
      <c r="O1002" s="70"/>
      <c r="P1002" s="70"/>
      <c r="Q1002" s="70"/>
      <c r="R1002" s="70"/>
      <c r="S1002" s="70"/>
      <c r="T1002" s="70"/>
      <c r="U1002" s="70"/>
      <c r="V1002" s="70"/>
      <c r="W1002" s="70"/>
      <c r="X1002" s="70">
        <v>17400</v>
      </c>
      <c r="Y1002" s="70">
        <v>20388.380538999998</v>
      </c>
    </row>
    <row r="1003" spans="1:25" x14ac:dyDescent="0.25">
      <c r="A1003" s="72">
        <v>11580</v>
      </c>
      <c r="B1003" s="70"/>
      <c r="C1003" s="70"/>
      <c r="D1003" s="70"/>
      <c r="E1003" s="70"/>
      <c r="F1003" s="70">
        <v>24934</v>
      </c>
      <c r="G1003" s="70">
        <v>25754.136597999997</v>
      </c>
      <c r="H1003" s="70"/>
      <c r="I1003" s="70"/>
      <c r="J1003" s="70"/>
      <c r="K1003" s="70"/>
      <c r="L1003" s="70"/>
      <c r="M1003" s="70"/>
      <c r="N1003" s="70"/>
      <c r="O1003" s="70"/>
      <c r="P1003" s="70"/>
      <c r="Q1003" s="70"/>
      <c r="R1003" s="70"/>
      <c r="S1003" s="70"/>
      <c r="T1003" s="70"/>
      <c r="U1003" s="70"/>
      <c r="V1003" s="70"/>
      <c r="W1003" s="70"/>
      <c r="X1003" s="70">
        <v>24934</v>
      </c>
      <c r="Y1003" s="70">
        <v>25754.136597999997</v>
      </c>
    </row>
    <row r="1004" spans="1:25" x14ac:dyDescent="0.25">
      <c r="A1004" s="72">
        <v>11586</v>
      </c>
      <c r="B1004" s="70"/>
      <c r="C1004" s="70"/>
      <c r="D1004" s="70"/>
      <c r="E1004" s="70"/>
      <c r="F1004" s="70">
        <v>37200</v>
      </c>
      <c r="G1004" s="70">
        <v>29003.759962000004</v>
      </c>
      <c r="H1004" s="70"/>
      <c r="I1004" s="70"/>
      <c r="J1004" s="70"/>
      <c r="K1004" s="70"/>
      <c r="L1004" s="70"/>
      <c r="M1004" s="70"/>
      <c r="N1004" s="70"/>
      <c r="O1004" s="70"/>
      <c r="P1004" s="70"/>
      <c r="Q1004" s="70"/>
      <c r="R1004" s="70"/>
      <c r="S1004" s="70"/>
      <c r="T1004" s="70"/>
      <c r="U1004" s="70"/>
      <c r="V1004" s="70"/>
      <c r="W1004" s="70"/>
      <c r="X1004" s="70">
        <v>37200</v>
      </c>
      <c r="Y1004" s="70">
        <v>29003.759962000004</v>
      </c>
    </row>
    <row r="1005" spans="1:25" x14ac:dyDescent="0.25">
      <c r="A1005" s="72">
        <v>11590</v>
      </c>
      <c r="B1005" s="70"/>
      <c r="C1005" s="70"/>
      <c r="D1005" s="70"/>
      <c r="E1005" s="70"/>
      <c r="F1005" s="70"/>
      <c r="G1005" s="70"/>
      <c r="H1005" s="70">
        <v>37400</v>
      </c>
      <c r="I1005" s="70">
        <v>38373.061950999996</v>
      </c>
      <c r="J1005" s="70"/>
      <c r="K1005" s="70"/>
      <c r="L1005" s="70"/>
      <c r="M1005" s="70"/>
      <c r="N1005" s="70"/>
      <c r="O1005" s="70"/>
      <c r="P1005" s="70"/>
      <c r="Q1005" s="70"/>
      <c r="R1005" s="70"/>
      <c r="S1005" s="70"/>
      <c r="T1005" s="70"/>
      <c r="U1005" s="70"/>
      <c r="V1005" s="70"/>
      <c r="W1005" s="70"/>
      <c r="X1005" s="70">
        <v>37400</v>
      </c>
      <c r="Y1005" s="70">
        <v>38373.061950999996</v>
      </c>
    </row>
    <row r="1006" spans="1:25" x14ac:dyDescent="0.25">
      <c r="A1006" s="72">
        <v>11595</v>
      </c>
      <c r="B1006" s="70"/>
      <c r="C1006" s="70"/>
      <c r="D1006" s="70"/>
      <c r="E1006" s="70"/>
      <c r="F1006" s="70">
        <v>27300</v>
      </c>
      <c r="G1006" s="70">
        <v>23424.627213</v>
      </c>
      <c r="H1006" s="70"/>
      <c r="I1006" s="70"/>
      <c r="J1006" s="70"/>
      <c r="K1006" s="70"/>
      <c r="L1006" s="70"/>
      <c r="M1006" s="70"/>
      <c r="N1006" s="70"/>
      <c r="O1006" s="70"/>
      <c r="P1006" s="70"/>
      <c r="Q1006" s="70"/>
      <c r="R1006" s="70"/>
      <c r="S1006" s="70"/>
      <c r="T1006" s="70"/>
      <c r="U1006" s="70"/>
      <c r="V1006" s="70"/>
      <c r="W1006" s="70"/>
      <c r="X1006" s="70">
        <v>27300</v>
      </c>
      <c r="Y1006" s="70">
        <v>23424.627213</v>
      </c>
    </row>
    <row r="1007" spans="1:25" x14ac:dyDescent="0.25">
      <c r="A1007" s="72">
        <v>11599</v>
      </c>
      <c r="B1007" s="70"/>
      <c r="C1007" s="70"/>
      <c r="D1007" s="70"/>
      <c r="E1007" s="70"/>
      <c r="F1007" s="70">
        <v>27100</v>
      </c>
      <c r="G1007" s="70">
        <v>25309.591154999998</v>
      </c>
      <c r="H1007" s="70"/>
      <c r="I1007" s="70"/>
      <c r="J1007" s="70"/>
      <c r="K1007" s="70"/>
      <c r="L1007" s="70"/>
      <c r="M1007" s="70"/>
      <c r="N1007" s="70"/>
      <c r="O1007" s="70"/>
      <c r="P1007" s="70"/>
      <c r="Q1007" s="70"/>
      <c r="R1007" s="70"/>
      <c r="S1007" s="70"/>
      <c r="T1007" s="70"/>
      <c r="U1007" s="70"/>
      <c r="V1007" s="70"/>
      <c r="W1007" s="70"/>
      <c r="X1007" s="70">
        <v>27100</v>
      </c>
      <c r="Y1007" s="70">
        <v>25309.591154999998</v>
      </c>
    </row>
    <row r="1008" spans="1:25" x14ac:dyDescent="0.25">
      <c r="A1008" s="72">
        <v>11610</v>
      </c>
      <c r="B1008" s="70"/>
      <c r="C1008" s="70"/>
      <c r="D1008" s="70"/>
      <c r="E1008" s="70"/>
      <c r="F1008" s="70">
        <v>26061</v>
      </c>
      <c r="G1008" s="70">
        <v>28722.960083000002</v>
      </c>
      <c r="H1008" s="70"/>
      <c r="I1008" s="70"/>
      <c r="J1008" s="70"/>
      <c r="K1008" s="70"/>
      <c r="L1008" s="70"/>
      <c r="M1008" s="70"/>
      <c r="N1008" s="70"/>
      <c r="O1008" s="70"/>
      <c r="P1008" s="70"/>
      <c r="Q1008" s="70"/>
      <c r="R1008" s="70"/>
      <c r="S1008" s="70"/>
      <c r="T1008" s="70"/>
      <c r="U1008" s="70"/>
      <c r="V1008" s="70"/>
      <c r="W1008" s="70"/>
      <c r="X1008" s="70">
        <v>26061</v>
      </c>
      <c r="Y1008" s="70">
        <v>28722.960083000002</v>
      </c>
    </row>
    <row r="1009" spans="1:25" x14ac:dyDescent="0.25">
      <c r="A1009" s="72">
        <v>11614</v>
      </c>
      <c r="B1009" s="70"/>
      <c r="C1009" s="70"/>
      <c r="D1009" s="70">
        <v>14104</v>
      </c>
      <c r="E1009" s="70">
        <v>12501.948668999999</v>
      </c>
      <c r="F1009" s="70"/>
      <c r="G1009" s="70"/>
      <c r="H1009" s="70"/>
      <c r="I1009" s="70"/>
      <c r="J1009" s="70"/>
      <c r="K1009" s="70"/>
      <c r="L1009" s="70"/>
      <c r="M1009" s="70"/>
      <c r="N1009" s="70"/>
      <c r="O1009" s="70"/>
      <c r="P1009" s="70"/>
      <c r="Q1009" s="70"/>
      <c r="R1009" s="70"/>
      <c r="S1009" s="70"/>
      <c r="T1009" s="70"/>
      <c r="U1009" s="70"/>
      <c r="V1009" s="70"/>
      <c r="W1009" s="70"/>
      <c r="X1009" s="70">
        <v>14104</v>
      </c>
      <c r="Y1009" s="70">
        <v>12501.948668999999</v>
      </c>
    </row>
    <row r="1010" spans="1:25" x14ac:dyDescent="0.25">
      <c r="A1010" s="72">
        <v>11618</v>
      </c>
      <c r="B1010" s="70">
        <v>6933</v>
      </c>
      <c r="C1010" s="70">
        <v>2490.3083449999999</v>
      </c>
      <c r="D1010" s="70"/>
      <c r="E1010" s="70"/>
      <c r="F1010" s="70"/>
      <c r="G1010" s="70"/>
      <c r="H1010" s="70"/>
      <c r="I1010" s="70"/>
      <c r="J1010" s="70"/>
      <c r="K1010" s="70"/>
      <c r="L1010" s="70"/>
      <c r="M1010" s="70"/>
      <c r="N1010" s="70"/>
      <c r="O1010" s="70"/>
      <c r="P1010" s="70"/>
      <c r="Q1010" s="70"/>
      <c r="R1010" s="70"/>
      <c r="S1010" s="70"/>
      <c r="T1010" s="70"/>
      <c r="U1010" s="70"/>
      <c r="V1010" s="70"/>
      <c r="W1010" s="70"/>
      <c r="X1010" s="70">
        <v>6933</v>
      </c>
      <c r="Y1010" s="70">
        <v>2490.3083449999999</v>
      </c>
    </row>
    <row r="1011" spans="1:25" x14ac:dyDescent="0.25">
      <c r="A1011" s="72">
        <v>11635</v>
      </c>
      <c r="B1011" s="70"/>
      <c r="C1011" s="70"/>
      <c r="D1011" s="70"/>
      <c r="E1011" s="70"/>
      <c r="F1011" s="70"/>
      <c r="G1011" s="70"/>
      <c r="H1011" s="70">
        <v>37557</v>
      </c>
      <c r="I1011" s="70">
        <v>34042.628295999995</v>
      </c>
      <c r="J1011" s="70"/>
      <c r="K1011" s="70"/>
      <c r="L1011" s="70"/>
      <c r="M1011" s="70"/>
      <c r="N1011" s="70"/>
      <c r="O1011" s="70"/>
      <c r="P1011" s="70"/>
      <c r="Q1011" s="70"/>
      <c r="R1011" s="70"/>
      <c r="S1011" s="70"/>
      <c r="T1011" s="70"/>
      <c r="U1011" s="70"/>
      <c r="V1011" s="70"/>
      <c r="W1011" s="70"/>
      <c r="X1011" s="70">
        <v>37557</v>
      </c>
      <c r="Y1011" s="70">
        <v>34042.628295999995</v>
      </c>
    </row>
    <row r="1012" spans="1:25" x14ac:dyDescent="0.25">
      <c r="A1012" s="72">
        <v>11638</v>
      </c>
      <c r="B1012" s="70">
        <v>6651</v>
      </c>
      <c r="C1012" s="70">
        <v>5287.0431979999994</v>
      </c>
      <c r="D1012" s="70"/>
      <c r="E1012" s="70"/>
      <c r="F1012" s="70"/>
      <c r="G1012" s="70"/>
      <c r="H1012" s="70"/>
      <c r="I1012" s="70"/>
      <c r="J1012" s="70"/>
      <c r="K1012" s="70"/>
      <c r="L1012" s="70"/>
      <c r="M1012" s="70"/>
      <c r="N1012" s="70"/>
      <c r="O1012" s="70"/>
      <c r="P1012" s="70"/>
      <c r="Q1012" s="70"/>
      <c r="R1012" s="70"/>
      <c r="S1012" s="70"/>
      <c r="T1012" s="70"/>
      <c r="U1012" s="70"/>
      <c r="V1012" s="70"/>
      <c r="W1012" s="70"/>
      <c r="X1012" s="70">
        <v>6651</v>
      </c>
      <c r="Y1012" s="70">
        <v>5287.0431979999994</v>
      </c>
    </row>
    <row r="1013" spans="1:25" x14ac:dyDescent="0.25">
      <c r="A1013" s="72">
        <v>11642</v>
      </c>
      <c r="B1013" s="70">
        <v>8786</v>
      </c>
      <c r="C1013" s="70">
        <v>4465.1333599999998</v>
      </c>
      <c r="D1013" s="70"/>
      <c r="E1013" s="70"/>
      <c r="F1013" s="70"/>
      <c r="G1013" s="70"/>
      <c r="H1013" s="70"/>
      <c r="I1013" s="70"/>
      <c r="J1013" s="70"/>
      <c r="K1013" s="70"/>
      <c r="L1013" s="70"/>
      <c r="M1013" s="70"/>
      <c r="N1013" s="70"/>
      <c r="O1013" s="70"/>
      <c r="P1013" s="70"/>
      <c r="Q1013" s="70"/>
      <c r="R1013" s="70"/>
      <c r="S1013" s="70"/>
      <c r="T1013" s="70"/>
      <c r="U1013" s="70"/>
      <c r="V1013" s="70"/>
      <c r="W1013" s="70"/>
      <c r="X1013" s="70">
        <v>8786</v>
      </c>
      <c r="Y1013" s="70">
        <v>4465.1333599999998</v>
      </c>
    </row>
    <row r="1014" spans="1:25" x14ac:dyDescent="0.25">
      <c r="A1014" s="72">
        <v>11644</v>
      </c>
      <c r="B1014" s="70">
        <v>1838</v>
      </c>
      <c r="C1014" s="70">
        <v>4188.6383540000006</v>
      </c>
      <c r="D1014" s="70"/>
      <c r="E1014" s="70"/>
      <c r="F1014" s="70"/>
      <c r="G1014" s="70"/>
      <c r="H1014" s="70"/>
      <c r="I1014" s="70"/>
      <c r="J1014" s="70"/>
      <c r="K1014" s="70"/>
      <c r="L1014" s="70"/>
      <c r="M1014" s="70"/>
      <c r="N1014" s="70"/>
      <c r="O1014" s="70"/>
      <c r="P1014" s="70"/>
      <c r="Q1014" s="70"/>
      <c r="R1014" s="70"/>
      <c r="S1014" s="70"/>
      <c r="T1014" s="70"/>
      <c r="U1014" s="70"/>
      <c r="V1014" s="70"/>
      <c r="W1014" s="70"/>
      <c r="X1014" s="70">
        <v>1838</v>
      </c>
      <c r="Y1014" s="70">
        <v>4188.6383540000006</v>
      </c>
    </row>
    <row r="1015" spans="1:25" x14ac:dyDescent="0.25">
      <c r="A1015" s="72">
        <v>11645</v>
      </c>
      <c r="B1015" s="70">
        <v>1070</v>
      </c>
      <c r="C1015" s="70">
        <v>4122.0202829999998</v>
      </c>
      <c r="D1015" s="70"/>
      <c r="E1015" s="70"/>
      <c r="F1015" s="70"/>
      <c r="G1015" s="70"/>
      <c r="H1015" s="70"/>
      <c r="I1015" s="70"/>
      <c r="J1015" s="70"/>
      <c r="K1015" s="70"/>
      <c r="L1015" s="70"/>
      <c r="M1015" s="70"/>
      <c r="N1015" s="70"/>
      <c r="O1015" s="70"/>
      <c r="P1015" s="70"/>
      <c r="Q1015" s="70"/>
      <c r="R1015" s="70"/>
      <c r="S1015" s="70"/>
      <c r="T1015" s="70"/>
      <c r="U1015" s="70"/>
      <c r="V1015" s="70"/>
      <c r="W1015" s="70"/>
      <c r="X1015" s="70">
        <v>1070</v>
      </c>
      <c r="Y1015" s="70">
        <v>4122.0202829999998</v>
      </c>
    </row>
    <row r="1016" spans="1:25" x14ac:dyDescent="0.25">
      <c r="A1016" s="72">
        <v>11660</v>
      </c>
      <c r="B1016" s="70"/>
      <c r="C1016" s="70"/>
      <c r="D1016" s="70"/>
      <c r="E1016" s="70"/>
      <c r="F1016" s="70">
        <v>33612</v>
      </c>
      <c r="G1016" s="70">
        <v>20230.786781000003</v>
      </c>
      <c r="H1016" s="70"/>
      <c r="I1016" s="70"/>
      <c r="J1016" s="70"/>
      <c r="K1016" s="70"/>
      <c r="L1016" s="70"/>
      <c r="M1016" s="70"/>
      <c r="N1016" s="70"/>
      <c r="O1016" s="70"/>
      <c r="P1016" s="70"/>
      <c r="Q1016" s="70"/>
      <c r="R1016" s="70"/>
      <c r="S1016" s="70"/>
      <c r="T1016" s="70"/>
      <c r="U1016" s="70"/>
      <c r="V1016" s="70"/>
      <c r="W1016" s="70"/>
      <c r="X1016" s="70">
        <v>33612</v>
      </c>
      <c r="Y1016" s="70">
        <v>20230.786781000003</v>
      </c>
    </row>
    <row r="1017" spans="1:25" x14ac:dyDescent="0.25">
      <c r="A1017" s="72">
        <v>11697</v>
      </c>
      <c r="B1017" s="70">
        <v>6300</v>
      </c>
      <c r="C1017" s="70">
        <v>8374.4174280000007</v>
      </c>
      <c r="D1017" s="70"/>
      <c r="E1017" s="70"/>
      <c r="F1017" s="70"/>
      <c r="G1017" s="70"/>
      <c r="H1017" s="70"/>
      <c r="I1017" s="70"/>
      <c r="J1017" s="70"/>
      <c r="K1017" s="70"/>
      <c r="L1017" s="70"/>
      <c r="M1017" s="70"/>
      <c r="N1017" s="70"/>
      <c r="O1017" s="70"/>
      <c r="P1017" s="70"/>
      <c r="Q1017" s="70"/>
      <c r="R1017" s="70"/>
      <c r="S1017" s="70"/>
      <c r="T1017" s="70"/>
      <c r="U1017" s="70"/>
      <c r="V1017" s="70"/>
      <c r="W1017" s="70"/>
      <c r="X1017" s="70">
        <v>6300</v>
      </c>
      <c r="Y1017" s="70">
        <v>8374.4174280000007</v>
      </c>
    </row>
    <row r="1018" spans="1:25" x14ac:dyDescent="0.25">
      <c r="A1018" s="72">
        <v>11707</v>
      </c>
      <c r="B1018" s="70">
        <v>600</v>
      </c>
      <c r="C1018" s="70">
        <v>4987.3271220000006</v>
      </c>
      <c r="D1018" s="70"/>
      <c r="E1018" s="70"/>
      <c r="F1018" s="70"/>
      <c r="G1018" s="70"/>
      <c r="H1018" s="70"/>
      <c r="I1018" s="70"/>
      <c r="J1018" s="70"/>
      <c r="K1018" s="70"/>
      <c r="L1018" s="70"/>
      <c r="M1018" s="70"/>
      <c r="N1018" s="70"/>
      <c r="O1018" s="70"/>
      <c r="P1018" s="70"/>
      <c r="Q1018" s="70"/>
      <c r="R1018" s="70"/>
      <c r="S1018" s="70"/>
      <c r="T1018" s="70"/>
      <c r="U1018" s="70"/>
      <c r="V1018" s="70"/>
      <c r="W1018" s="70"/>
      <c r="X1018" s="70">
        <v>600</v>
      </c>
      <c r="Y1018" s="70">
        <v>4987.3271220000006</v>
      </c>
    </row>
    <row r="1019" spans="1:25" x14ac:dyDescent="0.25">
      <c r="A1019" s="72">
        <v>11709</v>
      </c>
      <c r="B1019" s="70">
        <v>632</v>
      </c>
      <c r="C1019" s="70">
        <v>221.989205</v>
      </c>
      <c r="D1019" s="70"/>
      <c r="E1019" s="70"/>
      <c r="F1019" s="70"/>
      <c r="G1019" s="70"/>
      <c r="H1019" s="70"/>
      <c r="I1019" s="70"/>
      <c r="J1019" s="70"/>
      <c r="K1019" s="70"/>
      <c r="L1019" s="70"/>
      <c r="M1019" s="70"/>
      <c r="N1019" s="70"/>
      <c r="O1019" s="70"/>
      <c r="P1019" s="70"/>
      <c r="Q1019" s="70"/>
      <c r="R1019" s="70"/>
      <c r="S1019" s="70"/>
      <c r="T1019" s="70"/>
      <c r="U1019" s="70"/>
      <c r="V1019" s="70"/>
      <c r="W1019" s="70"/>
      <c r="X1019" s="70">
        <v>632</v>
      </c>
      <c r="Y1019" s="70">
        <v>221.989205</v>
      </c>
    </row>
    <row r="1020" spans="1:25" x14ac:dyDescent="0.25">
      <c r="A1020" s="72">
        <v>11741</v>
      </c>
      <c r="B1020" s="70">
        <v>3200</v>
      </c>
      <c r="C1020" s="70">
        <v>6657.7135639999997</v>
      </c>
      <c r="D1020" s="70"/>
      <c r="E1020" s="70"/>
      <c r="F1020" s="70"/>
      <c r="G1020" s="70"/>
      <c r="H1020" s="70"/>
      <c r="I1020" s="70"/>
      <c r="J1020" s="70"/>
      <c r="K1020" s="70"/>
      <c r="L1020" s="70"/>
      <c r="M1020" s="70"/>
      <c r="N1020" s="70"/>
      <c r="O1020" s="70"/>
      <c r="P1020" s="70"/>
      <c r="Q1020" s="70"/>
      <c r="R1020" s="70"/>
      <c r="S1020" s="70"/>
      <c r="T1020" s="70"/>
      <c r="U1020" s="70"/>
      <c r="V1020" s="70"/>
      <c r="W1020" s="70"/>
      <c r="X1020" s="70">
        <v>3200</v>
      </c>
      <c r="Y1020" s="70">
        <v>6657.7135639999997</v>
      </c>
    </row>
    <row r="1021" spans="1:25" x14ac:dyDescent="0.25">
      <c r="A1021" s="72">
        <v>11748</v>
      </c>
      <c r="B1021" s="70">
        <v>3700</v>
      </c>
      <c r="C1021" s="70">
        <v>3053.7387760000001</v>
      </c>
      <c r="D1021" s="70"/>
      <c r="E1021" s="70"/>
      <c r="F1021" s="70"/>
      <c r="G1021" s="70"/>
      <c r="H1021" s="70"/>
      <c r="I1021" s="70"/>
      <c r="J1021" s="70"/>
      <c r="K1021" s="70"/>
      <c r="L1021" s="70"/>
      <c r="M1021" s="70"/>
      <c r="N1021" s="70"/>
      <c r="O1021" s="70"/>
      <c r="P1021" s="70"/>
      <c r="Q1021" s="70"/>
      <c r="R1021" s="70"/>
      <c r="S1021" s="70"/>
      <c r="T1021" s="70"/>
      <c r="U1021" s="70"/>
      <c r="V1021" s="70"/>
      <c r="W1021" s="70"/>
      <c r="X1021" s="70">
        <v>3700</v>
      </c>
      <c r="Y1021" s="70">
        <v>3053.7387760000001</v>
      </c>
    </row>
    <row r="1022" spans="1:25" x14ac:dyDescent="0.25">
      <c r="A1022" s="72">
        <v>11757</v>
      </c>
      <c r="B1022" s="70">
        <v>500</v>
      </c>
      <c r="C1022" s="70">
        <v>294.85599500000001</v>
      </c>
      <c r="D1022" s="70"/>
      <c r="E1022" s="70"/>
      <c r="F1022" s="70"/>
      <c r="G1022" s="70"/>
      <c r="H1022" s="70"/>
      <c r="I1022" s="70"/>
      <c r="J1022" s="70"/>
      <c r="K1022" s="70"/>
      <c r="L1022" s="70"/>
      <c r="M1022" s="70"/>
      <c r="N1022" s="70"/>
      <c r="O1022" s="70"/>
      <c r="P1022" s="70"/>
      <c r="Q1022" s="70"/>
      <c r="R1022" s="70"/>
      <c r="S1022" s="70"/>
      <c r="T1022" s="70"/>
      <c r="U1022" s="70"/>
      <c r="V1022" s="70"/>
      <c r="W1022" s="70"/>
      <c r="X1022" s="70">
        <v>500</v>
      </c>
      <c r="Y1022" s="70">
        <v>294.85599500000001</v>
      </c>
    </row>
    <row r="1023" spans="1:25" x14ac:dyDescent="0.25">
      <c r="A1023" s="72">
        <v>11762</v>
      </c>
      <c r="B1023" s="70">
        <v>5400</v>
      </c>
      <c r="C1023" s="70">
        <v>1249.7667630000001</v>
      </c>
      <c r="D1023" s="70"/>
      <c r="E1023" s="70"/>
      <c r="F1023" s="70"/>
      <c r="G1023" s="70"/>
      <c r="H1023" s="70"/>
      <c r="I1023" s="70"/>
      <c r="J1023" s="70"/>
      <c r="K1023" s="70"/>
      <c r="L1023" s="70"/>
      <c r="M1023" s="70"/>
      <c r="N1023" s="70"/>
      <c r="O1023" s="70"/>
      <c r="P1023" s="70"/>
      <c r="Q1023" s="70"/>
      <c r="R1023" s="70"/>
      <c r="S1023" s="70"/>
      <c r="T1023" s="70"/>
      <c r="U1023" s="70"/>
      <c r="V1023" s="70"/>
      <c r="W1023" s="70"/>
      <c r="X1023" s="70">
        <v>5400</v>
      </c>
      <c r="Y1023" s="70">
        <v>1249.7667630000001</v>
      </c>
    </row>
    <row r="1024" spans="1:25" x14ac:dyDescent="0.25">
      <c r="A1024" s="72">
        <v>11809</v>
      </c>
      <c r="B1024" s="70">
        <v>12500</v>
      </c>
      <c r="C1024" s="70">
        <v>6775.3129609999996</v>
      </c>
      <c r="D1024" s="70"/>
      <c r="E1024" s="70"/>
      <c r="F1024" s="70"/>
      <c r="G1024" s="70"/>
      <c r="H1024" s="70"/>
      <c r="I1024" s="70"/>
      <c r="J1024" s="70"/>
      <c r="K1024" s="70"/>
      <c r="L1024" s="70"/>
      <c r="M1024" s="70"/>
      <c r="N1024" s="70"/>
      <c r="O1024" s="70"/>
      <c r="P1024" s="70"/>
      <c r="Q1024" s="70"/>
      <c r="R1024" s="70"/>
      <c r="S1024" s="70"/>
      <c r="T1024" s="70"/>
      <c r="U1024" s="70"/>
      <c r="V1024" s="70"/>
      <c r="W1024" s="70"/>
      <c r="X1024" s="70">
        <v>12500</v>
      </c>
      <c r="Y1024" s="70">
        <v>6775.3129609999996</v>
      </c>
    </row>
    <row r="1025" spans="1:25" x14ac:dyDescent="0.25">
      <c r="A1025" s="72">
        <v>11820</v>
      </c>
      <c r="B1025" s="70">
        <v>11100</v>
      </c>
      <c r="C1025" s="70">
        <v>5802.744248</v>
      </c>
      <c r="D1025" s="70"/>
      <c r="E1025" s="70"/>
      <c r="F1025" s="70"/>
      <c r="G1025" s="70"/>
      <c r="H1025" s="70"/>
      <c r="I1025" s="70"/>
      <c r="J1025" s="70"/>
      <c r="K1025" s="70"/>
      <c r="L1025" s="70"/>
      <c r="M1025" s="70"/>
      <c r="N1025" s="70"/>
      <c r="O1025" s="70"/>
      <c r="P1025" s="70"/>
      <c r="Q1025" s="70"/>
      <c r="R1025" s="70"/>
      <c r="S1025" s="70"/>
      <c r="T1025" s="70"/>
      <c r="U1025" s="70"/>
      <c r="V1025" s="70"/>
      <c r="W1025" s="70"/>
      <c r="X1025" s="70">
        <v>11100</v>
      </c>
      <c r="Y1025" s="70">
        <v>5802.744248</v>
      </c>
    </row>
    <row r="1026" spans="1:25" x14ac:dyDescent="0.25">
      <c r="A1026" s="72">
        <v>11867</v>
      </c>
      <c r="B1026" s="70">
        <v>13000</v>
      </c>
      <c r="C1026" s="70">
        <v>9241.6118150000002</v>
      </c>
      <c r="D1026" s="70"/>
      <c r="E1026" s="70"/>
      <c r="F1026" s="70"/>
      <c r="G1026" s="70"/>
      <c r="H1026" s="70"/>
      <c r="I1026" s="70"/>
      <c r="J1026" s="70"/>
      <c r="K1026" s="70"/>
      <c r="L1026" s="70"/>
      <c r="M1026" s="70"/>
      <c r="N1026" s="70"/>
      <c r="O1026" s="70"/>
      <c r="P1026" s="70"/>
      <c r="Q1026" s="70"/>
      <c r="R1026" s="70"/>
      <c r="S1026" s="70"/>
      <c r="T1026" s="70"/>
      <c r="U1026" s="70"/>
      <c r="V1026" s="70"/>
      <c r="W1026" s="70"/>
      <c r="X1026" s="70">
        <v>13000</v>
      </c>
      <c r="Y1026" s="70">
        <v>9241.6118150000002</v>
      </c>
    </row>
    <row r="1027" spans="1:25" x14ac:dyDescent="0.25">
      <c r="A1027" s="72">
        <v>11878</v>
      </c>
      <c r="B1027" s="70">
        <v>6400</v>
      </c>
      <c r="C1027" s="70">
        <v>2817.9409849999997</v>
      </c>
      <c r="D1027" s="70"/>
      <c r="E1027" s="70"/>
      <c r="F1027" s="70"/>
      <c r="G1027" s="70"/>
      <c r="H1027" s="70"/>
      <c r="I1027" s="70"/>
      <c r="J1027" s="70"/>
      <c r="K1027" s="70"/>
      <c r="L1027" s="70"/>
      <c r="M1027" s="70"/>
      <c r="N1027" s="70"/>
      <c r="O1027" s="70"/>
      <c r="P1027" s="70"/>
      <c r="Q1027" s="70"/>
      <c r="R1027" s="70"/>
      <c r="S1027" s="70"/>
      <c r="T1027" s="70"/>
      <c r="U1027" s="70"/>
      <c r="V1027" s="70"/>
      <c r="W1027" s="70"/>
      <c r="X1027" s="70">
        <v>6400</v>
      </c>
      <c r="Y1027" s="70">
        <v>2817.9409849999997</v>
      </c>
    </row>
    <row r="1028" spans="1:25" x14ac:dyDescent="0.25">
      <c r="A1028" s="72">
        <v>11882</v>
      </c>
      <c r="B1028" s="70">
        <v>6600</v>
      </c>
      <c r="C1028" s="70">
        <v>3149.8520269999999</v>
      </c>
      <c r="D1028" s="70"/>
      <c r="E1028" s="70"/>
      <c r="F1028" s="70"/>
      <c r="G1028" s="70"/>
      <c r="H1028" s="70"/>
      <c r="I1028" s="70"/>
      <c r="J1028" s="70"/>
      <c r="K1028" s="70"/>
      <c r="L1028" s="70"/>
      <c r="M1028" s="70"/>
      <c r="N1028" s="70"/>
      <c r="O1028" s="70"/>
      <c r="P1028" s="70"/>
      <c r="Q1028" s="70"/>
      <c r="R1028" s="70"/>
      <c r="S1028" s="70"/>
      <c r="T1028" s="70"/>
      <c r="U1028" s="70"/>
      <c r="V1028" s="70"/>
      <c r="W1028" s="70"/>
      <c r="X1028" s="70">
        <v>6600</v>
      </c>
      <c r="Y1028" s="70">
        <v>3149.8520269999999</v>
      </c>
    </row>
    <row r="1029" spans="1:25" x14ac:dyDescent="0.25">
      <c r="A1029" s="72">
        <v>11987</v>
      </c>
      <c r="B1029" s="70"/>
      <c r="C1029" s="70"/>
      <c r="D1029" s="70"/>
      <c r="E1029" s="70"/>
      <c r="F1029" s="70"/>
      <c r="G1029" s="70"/>
      <c r="H1029" s="70">
        <v>37930</v>
      </c>
      <c r="I1029" s="70">
        <v>32803.447144999998</v>
      </c>
      <c r="J1029" s="70"/>
      <c r="K1029" s="70"/>
      <c r="L1029" s="70"/>
      <c r="M1029" s="70"/>
      <c r="N1029" s="70"/>
      <c r="O1029" s="70"/>
      <c r="P1029" s="70"/>
      <c r="Q1029" s="70"/>
      <c r="R1029" s="70"/>
      <c r="S1029" s="70"/>
      <c r="T1029" s="70"/>
      <c r="U1029" s="70"/>
      <c r="V1029" s="70"/>
      <c r="W1029" s="70"/>
      <c r="X1029" s="70">
        <v>37930</v>
      </c>
      <c r="Y1029" s="70">
        <v>32803.447144999998</v>
      </c>
    </row>
    <row r="1030" spans="1:25" x14ac:dyDescent="0.25">
      <c r="A1030" s="72">
        <v>11997</v>
      </c>
      <c r="B1030" s="70"/>
      <c r="C1030" s="70"/>
      <c r="D1030" s="70">
        <v>16072</v>
      </c>
      <c r="E1030" s="70">
        <v>16223.545776999999</v>
      </c>
      <c r="F1030" s="70"/>
      <c r="G1030" s="70"/>
      <c r="H1030" s="70"/>
      <c r="I1030" s="70"/>
      <c r="J1030" s="70"/>
      <c r="K1030" s="70"/>
      <c r="L1030" s="70"/>
      <c r="M1030" s="70"/>
      <c r="N1030" s="70"/>
      <c r="O1030" s="70"/>
      <c r="P1030" s="70"/>
      <c r="Q1030" s="70"/>
      <c r="R1030" s="70"/>
      <c r="S1030" s="70"/>
      <c r="T1030" s="70"/>
      <c r="U1030" s="70"/>
      <c r="V1030" s="70"/>
      <c r="W1030" s="70"/>
      <c r="X1030" s="70">
        <v>16072</v>
      </c>
      <c r="Y1030" s="70">
        <v>16223.545776999999</v>
      </c>
    </row>
    <row r="1031" spans="1:25" x14ac:dyDescent="0.25">
      <c r="A1031" s="72">
        <v>12007</v>
      </c>
      <c r="B1031" s="70"/>
      <c r="C1031" s="70"/>
      <c r="D1031" s="70"/>
      <c r="E1031" s="70"/>
      <c r="F1031" s="70"/>
      <c r="G1031" s="70"/>
      <c r="H1031" s="70"/>
      <c r="I1031" s="70"/>
      <c r="J1031" s="70"/>
      <c r="K1031" s="70"/>
      <c r="L1031" s="70"/>
      <c r="M1031" s="70"/>
      <c r="N1031" s="70"/>
      <c r="O1031" s="70"/>
      <c r="P1031" s="70">
        <v>72538</v>
      </c>
      <c r="Q1031" s="70">
        <v>70536.924316000004</v>
      </c>
      <c r="R1031" s="70"/>
      <c r="S1031" s="70"/>
      <c r="T1031" s="70"/>
      <c r="U1031" s="70"/>
      <c r="V1031" s="70"/>
      <c r="W1031" s="70"/>
      <c r="X1031" s="70">
        <v>72538</v>
      </c>
      <c r="Y1031" s="70">
        <v>70536.924316000004</v>
      </c>
    </row>
    <row r="1032" spans="1:25" x14ac:dyDescent="0.25">
      <c r="A1032" s="72">
        <v>12009</v>
      </c>
      <c r="B1032" s="70"/>
      <c r="C1032" s="70"/>
      <c r="D1032" s="70"/>
      <c r="E1032" s="70"/>
      <c r="F1032" s="70"/>
      <c r="G1032" s="70"/>
      <c r="H1032" s="70"/>
      <c r="I1032" s="70"/>
      <c r="J1032" s="70"/>
      <c r="K1032" s="70"/>
      <c r="L1032" s="70"/>
      <c r="M1032" s="70"/>
      <c r="N1032" s="70"/>
      <c r="O1032" s="70"/>
      <c r="P1032" s="70">
        <v>83645</v>
      </c>
      <c r="Q1032" s="70">
        <v>72450.113770000011</v>
      </c>
      <c r="R1032" s="70"/>
      <c r="S1032" s="70"/>
      <c r="T1032" s="70"/>
      <c r="U1032" s="70"/>
      <c r="V1032" s="70"/>
      <c r="W1032" s="70"/>
      <c r="X1032" s="70">
        <v>83645</v>
      </c>
      <c r="Y1032" s="70">
        <v>72450.113770000011</v>
      </c>
    </row>
    <row r="1033" spans="1:25" x14ac:dyDescent="0.25">
      <c r="A1033" s="72">
        <v>12010</v>
      </c>
      <c r="B1033" s="70"/>
      <c r="C1033" s="70"/>
      <c r="D1033" s="70"/>
      <c r="E1033" s="70"/>
      <c r="F1033" s="70"/>
      <c r="G1033" s="70"/>
      <c r="H1033" s="70"/>
      <c r="I1033" s="70"/>
      <c r="J1033" s="70"/>
      <c r="K1033" s="70"/>
      <c r="L1033" s="70"/>
      <c r="M1033" s="70"/>
      <c r="N1033" s="70"/>
      <c r="O1033" s="70"/>
      <c r="P1033" s="70">
        <v>79231</v>
      </c>
      <c r="Q1033" s="70">
        <v>77742.973633000001</v>
      </c>
      <c r="R1033" s="70"/>
      <c r="S1033" s="70"/>
      <c r="T1033" s="70"/>
      <c r="U1033" s="70"/>
      <c r="V1033" s="70"/>
      <c r="W1033" s="70"/>
      <c r="X1033" s="70">
        <v>79231</v>
      </c>
      <c r="Y1033" s="70">
        <v>77742.973633000001</v>
      </c>
    </row>
    <row r="1034" spans="1:25" x14ac:dyDescent="0.25">
      <c r="A1034" s="72">
        <v>12035</v>
      </c>
      <c r="B1034" s="70"/>
      <c r="C1034" s="70"/>
      <c r="D1034" s="70"/>
      <c r="E1034" s="70"/>
      <c r="F1034" s="70"/>
      <c r="G1034" s="70"/>
      <c r="H1034" s="70"/>
      <c r="I1034" s="70"/>
      <c r="J1034" s="70">
        <v>48341</v>
      </c>
      <c r="K1034" s="70">
        <v>43929.51599</v>
      </c>
      <c r="L1034" s="70"/>
      <c r="M1034" s="70"/>
      <c r="N1034" s="70"/>
      <c r="O1034" s="70"/>
      <c r="P1034" s="70"/>
      <c r="Q1034" s="70"/>
      <c r="R1034" s="70"/>
      <c r="S1034" s="70"/>
      <c r="T1034" s="70"/>
      <c r="U1034" s="70"/>
      <c r="V1034" s="70"/>
      <c r="W1034" s="70"/>
      <c r="X1034" s="70">
        <v>48341</v>
      </c>
      <c r="Y1034" s="70">
        <v>43929.51599</v>
      </c>
    </row>
    <row r="1035" spans="1:25" x14ac:dyDescent="0.25">
      <c r="A1035" s="72">
        <v>12040</v>
      </c>
      <c r="B1035" s="70"/>
      <c r="C1035" s="70"/>
      <c r="D1035" s="70"/>
      <c r="E1035" s="70"/>
      <c r="F1035" s="70"/>
      <c r="G1035" s="70"/>
      <c r="H1035" s="70"/>
      <c r="I1035" s="70"/>
      <c r="J1035" s="70"/>
      <c r="K1035" s="70"/>
      <c r="L1035" s="70">
        <v>43921</v>
      </c>
      <c r="M1035" s="70">
        <v>55737.450194000005</v>
      </c>
      <c r="N1035" s="70"/>
      <c r="O1035" s="70"/>
      <c r="P1035" s="70"/>
      <c r="Q1035" s="70"/>
      <c r="R1035" s="70"/>
      <c r="S1035" s="70"/>
      <c r="T1035" s="70"/>
      <c r="U1035" s="70"/>
      <c r="V1035" s="70"/>
      <c r="W1035" s="70"/>
      <c r="X1035" s="70">
        <v>43921</v>
      </c>
      <c r="Y1035" s="70">
        <v>55737.450194000005</v>
      </c>
    </row>
    <row r="1036" spans="1:25" x14ac:dyDescent="0.25">
      <c r="A1036" s="72">
        <v>12065</v>
      </c>
      <c r="B1036" s="70"/>
      <c r="C1036" s="70"/>
      <c r="D1036" s="70"/>
      <c r="E1036" s="70"/>
      <c r="F1036" s="70">
        <v>33296</v>
      </c>
      <c r="G1036" s="70">
        <v>27327.619750000002</v>
      </c>
      <c r="H1036" s="70"/>
      <c r="I1036" s="70"/>
      <c r="J1036" s="70"/>
      <c r="K1036" s="70"/>
      <c r="L1036" s="70"/>
      <c r="M1036" s="70"/>
      <c r="N1036" s="70"/>
      <c r="O1036" s="70"/>
      <c r="P1036" s="70"/>
      <c r="Q1036" s="70"/>
      <c r="R1036" s="70"/>
      <c r="S1036" s="70"/>
      <c r="T1036" s="70"/>
      <c r="U1036" s="70"/>
      <c r="V1036" s="70"/>
      <c r="W1036" s="70"/>
      <c r="X1036" s="70">
        <v>33296</v>
      </c>
      <c r="Y1036" s="70">
        <v>27327.619750000002</v>
      </c>
    </row>
    <row r="1037" spans="1:25" x14ac:dyDescent="0.25">
      <c r="A1037" s="72">
        <v>12104</v>
      </c>
      <c r="B1037" s="70"/>
      <c r="C1037" s="70"/>
      <c r="D1037" s="70"/>
      <c r="E1037" s="70"/>
      <c r="F1037" s="70">
        <v>26500</v>
      </c>
      <c r="G1037" s="70">
        <v>25464.652495000002</v>
      </c>
      <c r="H1037" s="70"/>
      <c r="I1037" s="70"/>
      <c r="J1037" s="70"/>
      <c r="K1037" s="70"/>
      <c r="L1037" s="70"/>
      <c r="M1037" s="70"/>
      <c r="N1037" s="70"/>
      <c r="O1037" s="70"/>
      <c r="P1037" s="70"/>
      <c r="Q1037" s="70"/>
      <c r="R1037" s="70"/>
      <c r="S1037" s="70"/>
      <c r="T1037" s="70"/>
      <c r="U1037" s="70"/>
      <c r="V1037" s="70"/>
      <c r="W1037" s="70"/>
      <c r="X1037" s="70">
        <v>26500</v>
      </c>
      <c r="Y1037" s="70">
        <v>25464.652495000002</v>
      </c>
    </row>
    <row r="1038" spans="1:25" x14ac:dyDescent="0.25">
      <c r="A1038" s="72">
        <v>12128</v>
      </c>
      <c r="B1038" s="70"/>
      <c r="C1038" s="70"/>
      <c r="D1038" s="70"/>
      <c r="E1038" s="70"/>
      <c r="F1038" s="70"/>
      <c r="G1038" s="70"/>
      <c r="H1038" s="70"/>
      <c r="I1038" s="70"/>
      <c r="J1038" s="70">
        <v>37200</v>
      </c>
      <c r="K1038" s="70">
        <v>48864.369446999997</v>
      </c>
      <c r="L1038" s="70"/>
      <c r="M1038" s="70"/>
      <c r="N1038" s="70"/>
      <c r="O1038" s="70"/>
      <c r="P1038" s="70"/>
      <c r="Q1038" s="70"/>
      <c r="R1038" s="70"/>
      <c r="S1038" s="70"/>
      <c r="T1038" s="70"/>
      <c r="U1038" s="70"/>
      <c r="V1038" s="70"/>
      <c r="W1038" s="70"/>
      <c r="X1038" s="70">
        <v>37200</v>
      </c>
      <c r="Y1038" s="70">
        <v>48864.369446999997</v>
      </c>
    </row>
    <row r="1039" spans="1:25" x14ac:dyDescent="0.25">
      <c r="A1039" s="72">
        <v>12152</v>
      </c>
      <c r="B1039" s="70"/>
      <c r="C1039" s="70"/>
      <c r="D1039" s="70"/>
      <c r="E1039" s="70"/>
      <c r="F1039" s="70">
        <v>14200</v>
      </c>
      <c r="G1039" s="70">
        <v>21103.948774000004</v>
      </c>
      <c r="H1039" s="70"/>
      <c r="I1039" s="70"/>
      <c r="J1039" s="70"/>
      <c r="K1039" s="70"/>
      <c r="L1039" s="70"/>
      <c r="M1039" s="70"/>
      <c r="N1039" s="70"/>
      <c r="O1039" s="70"/>
      <c r="P1039" s="70"/>
      <c r="Q1039" s="70"/>
      <c r="R1039" s="70"/>
      <c r="S1039" s="70"/>
      <c r="T1039" s="70"/>
      <c r="U1039" s="70"/>
      <c r="V1039" s="70"/>
      <c r="W1039" s="70"/>
      <c r="X1039" s="70">
        <v>14200</v>
      </c>
      <c r="Y1039" s="70">
        <v>21103.948774000004</v>
      </c>
    </row>
    <row r="1040" spans="1:25" x14ac:dyDescent="0.25">
      <c r="A1040" s="72">
        <v>12197</v>
      </c>
      <c r="B1040" s="70"/>
      <c r="C1040" s="70"/>
      <c r="D1040" s="70">
        <v>13841</v>
      </c>
      <c r="E1040" s="70">
        <v>12461.481034</v>
      </c>
      <c r="F1040" s="70"/>
      <c r="G1040" s="70"/>
      <c r="H1040" s="70"/>
      <c r="I1040" s="70"/>
      <c r="J1040" s="70"/>
      <c r="K1040" s="70"/>
      <c r="L1040" s="70"/>
      <c r="M1040" s="70"/>
      <c r="N1040" s="70"/>
      <c r="O1040" s="70"/>
      <c r="P1040" s="70"/>
      <c r="Q1040" s="70"/>
      <c r="R1040" s="70"/>
      <c r="S1040" s="70"/>
      <c r="T1040" s="70"/>
      <c r="U1040" s="70"/>
      <c r="V1040" s="70"/>
      <c r="W1040" s="70"/>
      <c r="X1040" s="70">
        <v>13841</v>
      </c>
      <c r="Y1040" s="70">
        <v>12461.481034</v>
      </c>
    </row>
    <row r="1041" spans="1:25" x14ac:dyDescent="0.25">
      <c r="A1041" s="72">
        <v>12223</v>
      </c>
      <c r="B1041" s="70">
        <v>6389</v>
      </c>
      <c r="C1041" s="70">
        <v>5268.1144560000002</v>
      </c>
      <c r="D1041" s="70"/>
      <c r="E1041" s="70"/>
      <c r="F1041" s="70"/>
      <c r="G1041" s="70"/>
      <c r="H1041" s="70"/>
      <c r="I1041" s="70"/>
      <c r="J1041" s="70"/>
      <c r="K1041" s="70"/>
      <c r="L1041" s="70"/>
      <c r="M1041" s="70"/>
      <c r="N1041" s="70"/>
      <c r="O1041" s="70"/>
      <c r="P1041" s="70"/>
      <c r="Q1041" s="70"/>
      <c r="R1041" s="70"/>
      <c r="S1041" s="70"/>
      <c r="T1041" s="70"/>
      <c r="U1041" s="70"/>
      <c r="V1041" s="70"/>
      <c r="W1041" s="70"/>
      <c r="X1041" s="70">
        <v>6389</v>
      </c>
      <c r="Y1041" s="70">
        <v>5268.1144560000002</v>
      </c>
    </row>
    <row r="1042" spans="1:25" x14ac:dyDescent="0.25">
      <c r="A1042" s="72">
        <v>12225</v>
      </c>
      <c r="B1042" s="70">
        <v>8001</v>
      </c>
      <c r="C1042" s="70">
        <v>7306.3331920000001</v>
      </c>
      <c r="D1042" s="70"/>
      <c r="E1042" s="70"/>
      <c r="F1042" s="70"/>
      <c r="G1042" s="70"/>
      <c r="H1042" s="70"/>
      <c r="I1042" s="70"/>
      <c r="J1042" s="70"/>
      <c r="K1042" s="70"/>
      <c r="L1042" s="70"/>
      <c r="M1042" s="70"/>
      <c r="N1042" s="70"/>
      <c r="O1042" s="70"/>
      <c r="P1042" s="70"/>
      <c r="Q1042" s="70"/>
      <c r="R1042" s="70"/>
      <c r="S1042" s="70"/>
      <c r="T1042" s="70"/>
      <c r="U1042" s="70"/>
      <c r="V1042" s="70"/>
      <c r="W1042" s="70"/>
      <c r="X1042" s="70">
        <v>8001</v>
      </c>
      <c r="Y1042" s="70">
        <v>7306.3331920000001</v>
      </c>
    </row>
    <row r="1043" spans="1:25" x14ac:dyDescent="0.25">
      <c r="A1043" s="72">
        <v>12240</v>
      </c>
      <c r="B1043" s="70"/>
      <c r="C1043" s="70"/>
      <c r="D1043" s="70">
        <v>4900</v>
      </c>
      <c r="E1043" s="70">
        <v>14370.526443000001</v>
      </c>
      <c r="F1043" s="70"/>
      <c r="G1043" s="70"/>
      <c r="H1043" s="70"/>
      <c r="I1043" s="70"/>
      <c r="J1043" s="70"/>
      <c r="K1043" s="70"/>
      <c r="L1043" s="70"/>
      <c r="M1043" s="70"/>
      <c r="N1043" s="70"/>
      <c r="O1043" s="70"/>
      <c r="P1043" s="70"/>
      <c r="Q1043" s="70"/>
      <c r="R1043" s="70"/>
      <c r="S1043" s="70"/>
      <c r="T1043" s="70"/>
      <c r="U1043" s="70"/>
      <c r="V1043" s="70"/>
      <c r="W1043" s="70"/>
      <c r="X1043" s="70">
        <v>4900</v>
      </c>
      <c r="Y1043" s="70">
        <v>14370.526443000001</v>
      </c>
    </row>
    <row r="1044" spans="1:25" x14ac:dyDescent="0.25">
      <c r="A1044" s="72">
        <v>12242</v>
      </c>
      <c r="B1044" s="70"/>
      <c r="C1044" s="70"/>
      <c r="D1044" s="70"/>
      <c r="E1044" s="70"/>
      <c r="F1044" s="70"/>
      <c r="G1044" s="70"/>
      <c r="H1044" s="70"/>
      <c r="I1044" s="70"/>
      <c r="J1044" s="70"/>
      <c r="K1044" s="70"/>
      <c r="L1044" s="70"/>
      <c r="M1044" s="70"/>
      <c r="N1044" s="70"/>
      <c r="O1044" s="70"/>
      <c r="P1044" s="70"/>
      <c r="Q1044" s="70"/>
      <c r="R1044" s="70"/>
      <c r="S1044" s="70"/>
      <c r="T1044" s="70">
        <v>90844</v>
      </c>
      <c r="U1044" s="70">
        <v>94547.620117999992</v>
      </c>
      <c r="V1044" s="70"/>
      <c r="W1044" s="70"/>
      <c r="X1044" s="70">
        <v>90844</v>
      </c>
      <c r="Y1044" s="70">
        <v>94547.620117999992</v>
      </c>
    </row>
    <row r="1045" spans="1:25" x14ac:dyDescent="0.25">
      <c r="A1045" s="72">
        <v>12247</v>
      </c>
      <c r="B1045" s="70"/>
      <c r="C1045" s="70"/>
      <c r="D1045" s="70"/>
      <c r="E1045" s="70"/>
      <c r="F1045" s="70"/>
      <c r="G1045" s="70"/>
      <c r="H1045" s="70"/>
      <c r="I1045" s="70"/>
      <c r="J1045" s="70"/>
      <c r="K1045" s="70"/>
      <c r="L1045" s="70"/>
      <c r="M1045" s="70"/>
      <c r="N1045" s="70"/>
      <c r="O1045" s="70"/>
      <c r="P1045" s="70"/>
      <c r="Q1045" s="70"/>
      <c r="R1045" s="70"/>
      <c r="S1045" s="70"/>
      <c r="T1045" s="70">
        <v>98586</v>
      </c>
      <c r="U1045" s="70">
        <v>97054.380858999997</v>
      </c>
      <c r="V1045" s="70"/>
      <c r="W1045" s="70"/>
      <c r="X1045" s="70">
        <v>98586</v>
      </c>
      <c r="Y1045" s="70">
        <v>97054.380858999997</v>
      </c>
    </row>
    <row r="1046" spans="1:25" x14ac:dyDescent="0.25">
      <c r="A1046" s="72">
        <v>12253</v>
      </c>
      <c r="B1046" s="70"/>
      <c r="C1046" s="70"/>
      <c r="D1046" s="70"/>
      <c r="E1046" s="70"/>
      <c r="F1046" s="70"/>
      <c r="G1046" s="70"/>
      <c r="H1046" s="70"/>
      <c r="I1046" s="70"/>
      <c r="J1046" s="70"/>
      <c r="K1046" s="70"/>
      <c r="L1046" s="70"/>
      <c r="M1046" s="70"/>
      <c r="N1046" s="70"/>
      <c r="O1046" s="70"/>
      <c r="P1046" s="70"/>
      <c r="Q1046" s="70"/>
      <c r="R1046" s="70"/>
      <c r="S1046" s="70"/>
      <c r="T1046" s="70"/>
      <c r="U1046" s="70"/>
      <c r="V1046" s="70">
        <v>104473</v>
      </c>
      <c r="W1046" s="70">
        <v>100722.992186</v>
      </c>
      <c r="X1046" s="70">
        <v>104473</v>
      </c>
      <c r="Y1046" s="70">
        <v>100722.992186</v>
      </c>
    </row>
    <row r="1047" spans="1:25" x14ac:dyDescent="0.25">
      <c r="A1047" s="72">
        <v>12390</v>
      </c>
      <c r="B1047" s="70">
        <v>14800</v>
      </c>
      <c r="C1047" s="70">
        <v>9534.452636</v>
      </c>
      <c r="D1047" s="70"/>
      <c r="E1047" s="70"/>
      <c r="F1047" s="70"/>
      <c r="G1047" s="70"/>
      <c r="H1047" s="70"/>
      <c r="I1047" s="70"/>
      <c r="J1047" s="70"/>
      <c r="K1047" s="70"/>
      <c r="L1047" s="70"/>
      <c r="M1047" s="70"/>
      <c r="N1047" s="70"/>
      <c r="O1047" s="70"/>
      <c r="P1047" s="70"/>
      <c r="Q1047" s="70"/>
      <c r="R1047" s="70"/>
      <c r="S1047" s="70"/>
      <c r="T1047" s="70"/>
      <c r="U1047" s="70"/>
      <c r="V1047" s="70"/>
      <c r="W1047" s="70"/>
      <c r="X1047" s="70">
        <v>14800</v>
      </c>
      <c r="Y1047" s="70">
        <v>9534.452636</v>
      </c>
    </row>
    <row r="1048" spans="1:25" x14ac:dyDescent="0.25">
      <c r="A1048" s="72">
        <v>12393</v>
      </c>
      <c r="B1048" s="70">
        <v>11000</v>
      </c>
      <c r="C1048" s="70">
        <v>6070.6447619999999</v>
      </c>
      <c r="D1048" s="70"/>
      <c r="E1048" s="70"/>
      <c r="F1048" s="70"/>
      <c r="G1048" s="70"/>
      <c r="H1048" s="70"/>
      <c r="I1048" s="70"/>
      <c r="J1048" s="70"/>
      <c r="K1048" s="70"/>
      <c r="L1048" s="70"/>
      <c r="M1048" s="70"/>
      <c r="N1048" s="70"/>
      <c r="O1048" s="70"/>
      <c r="P1048" s="70"/>
      <c r="Q1048" s="70"/>
      <c r="R1048" s="70"/>
      <c r="S1048" s="70"/>
      <c r="T1048" s="70"/>
      <c r="U1048" s="70"/>
      <c r="V1048" s="70"/>
      <c r="W1048" s="70"/>
      <c r="X1048" s="70">
        <v>11000</v>
      </c>
      <c r="Y1048" s="70">
        <v>6070.6447619999999</v>
      </c>
    </row>
    <row r="1049" spans="1:25" x14ac:dyDescent="0.25">
      <c r="A1049" s="72">
        <v>12396</v>
      </c>
      <c r="B1049" s="70">
        <v>12900</v>
      </c>
      <c r="C1049" s="70">
        <v>5432.0067510000008</v>
      </c>
      <c r="D1049" s="70"/>
      <c r="E1049" s="70"/>
      <c r="F1049" s="70"/>
      <c r="G1049" s="70"/>
      <c r="H1049" s="70"/>
      <c r="I1049" s="70"/>
      <c r="J1049" s="70"/>
      <c r="K1049" s="70"/>
      <c r="L1049" s="70"/>
      <c r="M1049" s="70"/>
      <c r="N1049" s="70"/>
      <c r="O1049" s="70"/>
      <c r="P1049" s="70"/>
      <c r="Q1049" s="70"/>
      <c r="R1049" s="70"/>
      <c r="S1049" s="70"/>
      <c r="T1049" s="70"/>
      <c r="U1049" s="70"/>
      <c r="V1049" s="70"/>
      <c r="W1049" s="70"/>
      <c r="X1049" s="70">
        <v>12900</v>
      </c>
      <c r="Y1049" s="70">
        <v>5432.0067510000008</v>
      </c>
    </row>
    <row r="1050" spans="1:25" x14ac:dyDescent="0.25">
      <c r="A1050" s="72">
        <v>12432</v>
      </c>
      <c r="B1050" s="70"/>
      <c r="C1050" s="70"/>
      <c r="D1050" s="70">
        <v>25100</v>
      </c>
      <c r="E1050" s="70">
        <v>15560.216569</v>
      </c>
      <c r="F1050" s="70"/>
      <c r="G1050" s="70"/>
      <c r="H1050" s="70"/>
      <c r="I1050" s="70"/>
      <c r="J1050" s="70"/>
      <c r="K1050" s="70"/>
      <c r="L1050" s="70"/>
      <c r="M1050" s="70"/>
      <c r="N1050" s="70"/>
      <c r="O1050" s="70"/>
      <c r="P1050" s="70"/>
      <c r="Q1050" s="70"/>
      <c r="R1050" s="70"/>
      <c r="S1050" s="70"/>
      <c r="T1050" s="70"/>
      <c r="U1050" s="70"/>
      <c r="V1050" s="70"/>
      <c r="W1050" s="70"/>
      <c r="X1050" s="70">
        <v>25100</v>
      </c>
      <c r="Y1050" s="70">
        <v>15560.216569</v>
      </c>
    </row>
    <row r="1051" spans="1:25" x14ac:dyDescent="0.25">
      <c r="A1051" s="72">
        <v>12482</v>
      </c>
      <c r="B1051" s="70"/>
      <c r="C1051" s="70"/>
      <c r="D1051" s="70">
        <v>18431</v>
      </c>
      <c r="E1051" s="70">
        <v>16592.353523999998</v>
      </c>
      <c r="F1051" s="70"/>
      <c r="G1051" s="70"/>
      <c r="H1051" s="70"/>
      <c r="I1051" s="70"/>
      <c r="J1051" s="70"/>
      <c r="K1051" s="70"/>
      <c r="L1051" s="70"/>
      <c r="M1051" s="70"/>
      <c r="N1051" s="70"/>
      <c r="O1051" s="70"/>
      <c r="P1051" s="70"/>
      <c r="Q1051" s="70"/>
      <c r="R1051" s="70"/>
      <c r="S1051" s="70"/>
      <c r="T1051" s="70"/>
      <c r="U1051" s="70"/>
      <c r="V1051" s="70"/>
      <c r="W1051" s="70"/>
      <c r="X1051" s="70">
        <v>18431</v>
      </c>
      <c r="Y1051" s="70">
        <v>16592.353523999998</v>
      </c>
    </row>
    <row r="1052" spans="1:25" x14ac:dyDescent="0.25">
      <c r="A1052" s="72">
        <v>12499</v>
      </c>
      <c r="B1052" s="70">
        <v>10659</v>
      </c>
      <c r="C1052" s="70">
        <v>9178.1840809999994</v>
      </c>
      <c r="D1052" s="70"/>
      <c r="E1052" s="70"/>
      <c r="F1052" s="70"/>
      <c r="G1052" s="70"/>
      <c r="H1052" s="70"/>
      <c r="I1052" s="70"/>
      <c r="J1052" s="70"/>
      <c r="K1052" s="70"/>
      <c r="L1052" s="70"/>
      <c r="M1052" s="70"/>
      <c r="N1052" s="70"/>
      <c r="O1052" s="70"/>
      <c r="P1052" s="70"/>
      <c r="Q1052" s="70"/>
      <c r="R1052" s="70"/>
      <c r="S1052" s="70"/>
      <c r="T1052" s="70"/>
      <c r="U1052" s="70"/>
      <c r="V1052" s="70"/>
      <c r="W1052" s="70"/>
      <c r="X1052" s="70">
        <v>10659</v>
      </c>
      <c r="Y1052" s="70">
        <v>9178.1840809999994</v>
      </c>
    </row>
    <row r="1053" spans="1:25" x14ac:dyDescent="0.25">
      <c r="A1053" s="72">
        <v>12545</v>
      </c>
      <c r="B1053" s="70">
        <v>8932</v>
      </c>
      <c r="C1053" s="70">
        <v>3277.664628</v>
      </c>
      <c r="D1053" s="70"/>
      <c r="E1053" s="70"/>
      <c r="F1053" s="70"/>
      <c r="G1053" s="70"/>
      <c r="H1053" s="70"/>
      <c r="I1053" s="70"/>
      <c r="J1053" s="70"/>
      <c r="K1053" s="70"/>
      <c r="L1053" s="70"/>
      <c r="M1053" s="70"/>
      <c r="N1053" s="70"/>
      <c r="O1053" s="70"/>
      <c r="P1053" s="70"/>
      <c r="Q1053" s="70"/>
      <c r="R1053" s="70"/>
      <c r="S1053" s="70"/>
      <c r="T1053" s="70"/>
      <c r="U1053" s="70"/>
      <c r="V1053" s="70"/>
      <c r="W1053" s="70"/>
      <c r="X1053" s="70">
        <v>8932</v>
      </c>
      <c r="Y1053" s="70">
        <v>3277.664628</v>
      </c>
    </row>
    <row r="1054" spans="1:25" x14ac:dyDescent="0.25">
      <c r="A1054" s="72">
        <v>12547</v>
      </c>
      <c r="B1054" s="70"/>
      <c r="C1054" s="70"/>
      <c r="D1054" s="70"/>
      <c r="E1054" s="70"/>
      <c r="F1054" s="70"/>
      <c r="G1054" s="70"/>
      <c r="H1054" s="70"/>
      <c r="I1054" s="70"/>
      <c r="J1054" s="70"/>
      <c r="K1054" s="70"/>
      <c r="L1054" s="70">
        <v>53689</v>
      </c>
      <c r="M1054" s="70">
        <v>56855.946776999997</v>
      </c>
      <c r="N1054" s="70"/>
      <c r="O1054" s="70"/>
      <c r="P1054" s="70"/>
      <c r="Q1054" s="70"/>
      <c r="R1054" s="70"/>
      <c r="S1054" s="70"/>
      <c r="T1054" s="70"/>
      <c r="U1054" s="70"/>
      <c r="V1054" s="70"/>
      <c r="W1054" s="70"/>
      <c r="X1054" s="70">
        <v>53689</v>
      </c>
      <c r="Y1054" s="70">
        <v>56855.946776999997</v>
      </c>
    </row>
    <row r="1055" spans="1:25" x14ac:dyDescent="0.25">
      <c r="A1055" s="72">
        <v>12548</v>
      </c>
      <c r="B1055" s="70">
        <v>9333</v>
      </c>
      <c r="C1055" s="70">
        <v>6278.0195919999996</v>
      </c>
      <c r="D1055" s="70"/>
      <c r="E1055" s="70"/>
      <c r="F1055" s="70"/>
      <c r="G1055" s="70"/>
      <c r="H1055" s="70"/>
      <c r="I1055" s="70"/>
      <c r="J1055" s="70"/>
      <c r="K1055" s="70"/>
      <c r="L1055" s="70"/>
      <c r="M1055" s="70"/>
      <c r="N1055" s="70"/>
      <c r="O1055" s="70"/>
      <c r="P1055" s="70"/>
      <c r="Q1055" s="70"/>
      <c r="R1055" s="70"/>
      <c r="S1055" s="70"/>
      <c r="T1055" s="70"/>
      <c r="U1055" s="70"/>
      <c r="V1055" s="70"/>
      <c r="W1055" s="70"/>
      <c r="X1055" s="70">
        <v>9333</v>
      </c>
      <c r="Y1055" s="70">
        <v>6278.0195919999996</v>
      </c>
    </row>
    <row r="1056" spans="1:25" x14ac:dyDescent="0.25">
      <c r="A1056" s="72">
        <v>12561</v>
      </c>
      <c r="B1056" s="70"/>
      <c r="C1056" s="70"/>
      <c r="D1056" s="70"/>
      <c r="E1056" s="70"/>
      <c r="F1056" s="70"/>
      <c r="G1056" s="70"/>
      <c r="H1056" s="70"/>
      <c r="I1056" s="70"/>
      <c r="J1056" s="70">
        <v>31100</v>
      </c>
      <c r="K1056" s="70">
        <v>41058.492492999998</v>
      </c>
      <c r="L1056" s="70"/>
      <c r="M1056" s="70"/>
      <c r="N1056" s="70"/>
      <c r="O1056" s="70"/>
      <c r="P1056" s="70"/>
      <c r="Q1056" s="70"/>
      <c r="R1056" s="70"/>
      <c r="S1056" s="70"/>
      <c r="T1056" s="70"/>
      <c r="U1056" s="70"/>
      <c r="V1056" s="70"/>
      <c r="W1056" s="70"/>
      <c r="X1056" s="70">
        <v>31100</v>
      </c>
      <c r="Y1056" s="70">
        <v>41058.492492999998</v>
      </c>
    </row>
    <row r="1057" spans="1:25" x14ac:dyDescent="0.25">
      <c r="A1057" s="72">
        <v>12562</v>
      </c>
      <c r="B1057" s="70"/>
      <c r="C1057" s="70"/>
      <c r="D1057" s="70">
        <v>17115</v>
      </c>
      <c r="E1057" s="70">
        <v>12631.917267000001</v>
      </c>
      <c r="F1057" s="70"/>
      <c r="G1057" s="70"/>
      <c r="H1057" s="70"/>
      <c r="I1057" s="70"/>
      <c r="J1057" s="70"/>
      <c r="K1057" s="70"/>
      <c r="L1057" s="70"/>
      <c r="M1057" s="70"/>
      <c r="N1057" s="70"/>
      <c r="O1057" s="70"/>
      <c r="P1057" s="70"/>
      <c r="Q1057" s="70"/>
      <c r="R1057" s="70"/>
      <c r="S1057" s="70"/>
      <c r="T1057" s="70"/>
      <c r="U1057" s="70"/>
      <c r="V1057" s="70"/>
      <c r="W1057" s="70"/>
      <c r="X1057" s="70">
        <v>17115</v>
      </c>
      <c r="Y1057" s="70">
        <v>12631.917267000001</v>
      </c>
    </row>
    <row r="1058" spans="1:25" x14ac:dyDescent="0.25">
      <c r="A1058" s="72">
        <v>12568</v>
      </c>
      <c r="B1058" s="70"/>
      <c r="C1058" s="70"/>
      <c r="D1058" s="70">
        <v>8483</v>
      </c>
      <c r="E1058" s="70">
        <v>12337.072174000001</v>
      </c>
      <c r="F1058" s="70"/>
      <c r="G1058" s="70"/>
      <c r="H1058" s="70"/>
      <c r="I1058" s="70"/>
      <c r="J1058" s="70"/>
      <c r="K1058" s="70"/>
      <c r="L1058" s="70"/>
      <c r="M1058" s="70"/>
      <c r="N1058" s="70"/>
      <c r="O1058" s="70"/>
      <c r="P1058" s="70"/>
      <c r="Q1058" s="70"/>
      <c r="R1058" s="70"/>
      <c r="S1058" s="70"/>
      <c r="T1058" s="70"/>
      <c r="U1058" s="70"/>
      <c r="V1058" s="70"/>
      <c r="W1058" s="70"/>
      <c r="X1058" s="70">
        <v>8483</v>
      </c>
      <c r="Y1058" s="70">
        <v>12337.072174000001</v>
      </c>
    </row>
    <row r="1059" spans="1:25" x14ac:dyDescent="0.25">
      <c r="A1059" s="72">
        <v>12571</v>
      </c>
      <c r="B1059" s="70"/>
      <c r="C1059" s="70"/>
      <c r="D1059" s="70"/>
      <c r="E1059" s="70"/>
      <c r="F1059" s="70"/>
      <c r="G1059" s="70"/>
      <c r="H1059" s="70"/>
      <c r="I1059" s="70"/>
      <c r="J1059" s="70"/>
      <c r="K1059" s="70"/>
      <c r="L1059" s="70"/>
      <c r="M1059" s="70"/>
      <c r="N1059" s="70">
        <v>71153</v>
      </c>
      <c r="O1059" s="70">
        <v>64289.620848999999</v>
      </c>
      <c r="P1059" s="70"/>
      <c r="Q1059" s="70"/>
      <c r="R1059" s="70"/>
      <c r="S1059" s="70"/>
      <c r="T1059" s="70"/>
      <c r="U1059" s="70"/>
      <c r="V1059" s="70"/>
      <c r="W1059" s="70"/>
      <c r="X1059" s="70">
        <v>71153</v>
      </c>
      <c r="Y1059" s="70">
        <v>64289.620848999999</v>
      </c>
    </row>
    <row r="1060" spans="1:25" x14ac:dyDescent="0.25">
      <c r="A1060" s="72">
        <v>12578</v>
      </c>
      <c r="B1060" s="70"/>
      <c r="C1060" s="70"/>
      <c r="D1060" s="70"/>
      <c r="E1060" s="70"/>
      <c r="F1060" s="70"/>
      <c r="G1060" s="70"/>
      <c r="H1060" s="70"/>
      <c r="I1060" s="70"/>
      <c r="J1060" s="70"/>
      <c r="K1060" s="70"/>
      <c r="L1060" s="70">
        <v>54623</v>
      </c>
      <c r="M1060" s="70">
        <v>50143.667969000002</v>
      </c>
      <c r="N1060" s="70"/>
      <c r="O1060" s="70"/>
      <c r="P1060" s="70"/>
      <c r="Q1060" s="70"/>
      <c r="R1060" s="70"/>
      <c r="S1060" s="70"/>
      <c r="T1060" s="70"/>
      <c r="U1060" s="70"/>
      <c r="V1060" s="70"/>
      <c r="W1060" s="70"/>
      <c r="X1060" s="70">
        <v>54623</v>
      </c>
      <c r="Y1060" s="70">
        <v>50143.667969000002</v>
      </c>
    </row>
    <row r="1061" spans="1:25" x14ac:dyDescent="0.25">
      <c r="A1061" s="72">
        <v>12579</v>
      </c>
      <c r="B1061" s="70"/>
      <c r="C1061" s="70"/>
      <c r="D1061" s="70"/>
      <c r="E1061" s="70"/>
      <c r="F1061" s="70"/>
      <c r="G1061" s="70"/>
      <c r="H1061" s="70"/>
      <c r="I1061" s="70"/>
      <c r="J1061" s="70"/>
      <c r="K1061" s="70"/>
      <c r="L1061" s="70">
        <v>62787</v>
      </c>
      <c r="M1061" s="70">
        <v>55336.939940999997</v>
      </c>
      <c r="N1061" s="70"/>
      <c r="O1061" s="70"/>
      <c r="P1061" s="70"/>
      <c r="Q1061" s="70"/>
      <c r="R1061" s="70"/>
      <c r="S1061" s="70"/>
      <c r="T1061" s="70"/>
      <c r="U1061" s="70"/>
      <c r="V1061" s="70"/>
      <c r="W1061" s="70"/>
      <c r="X1061" s="70">
        <v>62787</v>
      </c>
      <c r="Y1061" s="70">
        <v>55336.939940999997</v>
      </c>
    </row>
    <row r="1062" spans="1:25" x14ac:dyDescent="0.25">
      <c r="A1062" s="72">
        <v>12583</v>
      </c>
      <c r="B1062" s="70"/>
      <c r="C1062" s="70"/>
      <c r="D1062" s="70"/>
      <c r="E1062" s="70"/>
      <c r="F1062" s="70"/>
      <c r="G1062" s="70"/>
      <c r="H1062" s="70"/>
      <c r="I1062" s="70"/>
      <c r="J1062" s="70"/>
      <c r="K1062" s="70"/>
      <c r="L1062" s="70"/>
      <c r="M1062" s="70"/>
      <c r="N1062" s="70"/>
      <c r="O1062" s="70"/>
      <c r="P1062" s="70"/>
      <c r="Q1062" s="70"/>
      <c r="R1062" s="70"/>
      <c r="S1062" s="70"/>
      <c r="T1062" s="70">
        <v>90080</v>
      </c>
      <c r="U1062" s="70">
        <v>92882.272950000013</v>
      </c>
      <c r="V1062" s="70"/>
      <c r="W1062" s="70"/>
      <c r="X1062" s="70">
        <v>90080</v>
      </c>
      <c r="Y1062" s="70">
        <v>92882.272950000013</v>
      </c>
    </row>
    <row r="1063" spans="1:25" x14ac:dyDescent="0.25">
      <c r="A1063" s="72">
        <v>12589</v>
      </c>
      <c r="B1063" s="70"/>
      <c r="C1063" s="70"/>
      <c r="D1063" s="70"/>
      <c r="E1063" s="70"/>
      <c r="F1063" s="70"/>
      <c r="G1063" s="70"/>
      <c r="H1063" s="70"/>
      <c r="I1063" s="70"/>
      <c r="J1063" s="70"/>
      <c r="K1063" s="70"/>
      <c r="L1063" s="70"/>
      <c r="M1063" s="70"/>
      <c r="N1063" s="70"/>
      <c r="O1063" s="70"/>
      <c r="P1063" s="70"/>
      <c r="Q1063" s="70"/>
      <c r="R1063" s="70"/>
      <c r="S1063" s="70"/>
      <c r="T1063" s="70">
        <v>96391</v>
      </c>
      <c r="U1063" s="70">
        <v>96212.436522999997</v>
      </c>
      <c r="V1063" s="70"/>
      <c r="W1063" s="70"/>
      <c r="X1063" s="70">
        <v>96391</v>
      </c>
      <c r="Y1063" s="70">
        <v>96212.436522999997</v>
      </c>
    </row>
    <row r="1064" spans="1:25" x14ac:dyDescent="0.25">
      <c r="A1064" s="72">
        <v>12592</v>
      </c>
      <c r="B1064" s="70"/>
      <c r="C1064" s="70"/>
      <c r="D1064" s="70"/>
      <c r="E1064" s="70"/>
      <c r="F1064" s="70"/>
      <c r="G1064" s="70"/>
      <c r="H1064" s="70"/>
      <c r="I1064" s="70"/>
      <c r="J1064" s="70"/>
      <c r="K1064" s="70"/>
      <c r="L1064" s="70"/>
      <c r="M1064" s="70"/>
      <c r="N1064" s="70"/>
      <c r="O1064" s="70"/>
      <c r="P1064" s="70"/>
      <c r="Q1064" s="70"/>
      <c r="R1064" s="70"/>
      <c r="S1064" s="70"/>
      <c r="T1064" s="70">
        <v>100241</v>
      </c>
      <c r="U1064" s="70">
        <v>95558.247558999996</v>
      </c>
      <c r="V1064" s="70"/>
      <c r="W1064" s="70"/>
      <c r="X1064" s="70">
        <v>100241</v>
      </c>
      <c r="Y1064" s="70">
        <v>95558.247558999996</v>
      </c>
    </row>
    <row r="1065" spans="1:25" x14ac:dyDescent="0.25">
      <c r="A1065" s="72">
        <v>12601</v>
      </c>
      <c r="B1065" s="70">
        <v>7400</v>
      </c>
      <c r="C1065" s="70">
        <v>3410.8277350000003</v>
      </c>
      <c r="D1065" s="70"/>
      <c r="E1065" s="70"/>
      <c r="F1065" s="70"/>
      <c r="G1065" s="70"/>
      <c r="H1065" s="70"/>
      <c r="I1065" s="70"/>
      <c r="J1065" s="70"/>
      <c r="K1065" s="70"/>
      <c r="L1065" s="70"/>
      <c r="M1065" s="70"/>
      <c r="N1065" s="70"/>
      <c r="O1065" s="70"/>
      <c r="P1065" s="70"/>
      <c r="Q1065" s="70"/>
      <c r="R1065" s="70"/>
      <c r="S1065" s="70"/>
      <c r="T1065" s="70"/>
      <c r="U1065" s="70"/>
      <c r="V1065" s="70"/>
      <c r="W1065" s="70"/>
      <c r="X1065" s="70">
        <v>7400</v>
      </c>
      <c r="Y1065" s="70">
        <v>3410.8277350000003</v>
      </c>
    </row>
    <row r="1066" spans="1:25" x14ac:dyDescent="0.25">
      <c r="A1066" s="72">
        <v>12642</v>
      </c>
      <c r="B1066" s="70"/>
      <c r="C1066" s="70"/>
      <c r="D1066" s="70">
        <v>19516</v>
      </c>
      <c r="E1066" s="70">
        <v>13903.827728</v>
      </c>
      <c r="F1066" s="70"/>
      <c r="G1066" s="70"/>
      <c r="H1066" s="70"/>
      <c r="I1066" s="70"/>
      <c r="J1066" s="70"/>
      <c r="K1066" s="70"/>
      <c r="L1066" s="70"/>
      <c r="M1066" s="70"/>
      <c r="N1066" s="70"/>
      <c r="O1066" s="70"/>
      <c r="P1066" s="70"/>
      <c r="Q1066" s="70"/>
      <c r="R1066" s="70"/>
      <c r="S1066" s="70"/>
      <c r="T1066" s="70"/>
      <c r="U1066" s="70"/>
      <c r="V1066" s="70"/>
      <c r="W1066" s="70"/>
      <c r="X1066" s="70">
        <v>19516</v>
      </c>
      <c r="Y1066" s="70">
        <v>13903.827728</v>
      </c>
    </row>
    <row r="1067" spans="1:25" x14ac:dyDescent="0.25">
      <c r="A1067" s="72">
        <v>12645</v>
      </c>
      <c r="B1067" s="70"/>
      <c r="C1067" s="70"/>
      <c r="D1067" s="70">
        <v>12300</v>
      </c>
      <c r="E1067" s="70">
        <v>10789.809456999999</v>
      </c>
      <c r="F1067" s="70"/>
      <c r="G1067" s="70"/>
      <c r="H1067" s="70"/>
      <c r="I1067" s="70"/>
      <c r="J1067" s="70"/>
      <c r="K1067" s="70"/>
      <c r="L1067" s="70"/>
      <c r="M1067" s="70"/>
      <c r="N1067" s="70"/>
      <c r="O1067" s="70"/>
      <c r="P1067" s="70"/>
      <c r="Q1067" s="70"/>
      <c r="R1067" s="70"/>
      <c r="S1067" s="70"/>
      <c r="T1067" s="70"/>
      <c r="U1067" s="70"/>
      <c r="V1067" s="70"/>
      <c r="W1067" s="70"/>
      <c r="X1067" s="70">
        <v>12300</v>
      </c>
      <c r="Y1067" s="70">
        <v>10789.809456999999</v>
      </c>
    </row>
    <row r="1068" spans="1:25" x14ac:dyDescent="0.25">
      <c r="A1068" s="72">
        <v>12652</v>
      </c>
      <c r="B1068" s="70">
        <v>6275</v>
      </c>
      <c r="C1068" s="70">
        <v>4805.8404569999993</v>
      </c>
      <c r="D1068" s="70"/>
      <c r="E1068" s="70"/>
      <c r="F1068" s="70"/>
      <c r="G1068" s="70"/>
      <c r="H1068" s="70"/>
      <c r="I1068" s="70"/>
      <c r="J1068" s="70"/>
      <c r="K1068" s="70"/>
      <c r="L1068" s="70"/>
      <c r="M1068" s="70"/>
      <c r="N1068" s="70"/>
      <c r="O1068" s="70"/>
      <c r="P1068" s="70"/>
      <c r="Q1068" s="70"/>
      <c r="R1068" s="70"/>
      <c r="S1068" s="70"/>
      <c r="T1068" s="70"/>
      <c r="U1068" s="70"/>
      <c r="V1068" s="70"/>
      <c r="W1068" s="70"/>
      <c r="X1068" s="70">
        <v>6275</v>
      </c>
      <c r="Y1068" s="70">
        <v>4805.8404569999993</v>
      </c>
    </row>
    <row r="1069" spans="1:25" x14ac:dyDescent="0.25">
      <c r="A1069" s="72">
        <v>12664</v>
      </c>
      <c r="B1069" s="70">
        <v>3500</v>
      </c>
      <c r="C1069" s="70">
        <v>1751.1068839999998</v>
      </c>
      <c r="D1069" s="70"/>
      <c r="E1069" s="70"/>
      <c r="F1069" s="70"/>
      <c r="G1069" s="70"/>
      <c r="H1069" s="70"/>
      <c r="I1069" s="70"/>
      <c r="J1069" s="70"/>
      <c r="K1069" s="70"/>
      <c r="L1069" s="70"/>
      <c r="M1069" s="70"/>
      <c r="N1069" s="70"/>
      <c r="O1069" s="70"/>
      <c r="P1069" s="70"/>
      <c r="Q1069" s="70"/>
      <c r="R1069" s="70"/>
      <c r="S1069" s="70"/>
      <c r="T1069" s="70"/>
      <c r="U1069" s="70"/>
      <c r="V1069" s="70"/>
      <c r="W1069" s="70"/>
      <c r="X1069" s="70">
        <v>3500</v>
      </c>
      <c r="Y1069" s="70">
        <v>1751.1068839999998</v>
      </c>
    </row>
    <row r="1070" spans="1:25" x14ac:dyDescent="0.25">
      <c r="A1070" s="72">
        <v>12668</v>
      </c>
      <c r="B1070" s="70">
        <v>2000</v>
      </c>
      <c r="C1070" s="70">
        <v>1984.2148099999999</v>
      </c>
      <c r="D1070" s="70"/>
      <c r="E1070" s="70"/>
      <c r="F1070" s="70"/>
      <c r="G1070" s="70"/>
      <c r="H1070" s="70"/>
      <c r="I1070" s="70"/>
      <c r="J1070" s="70"/>
      <c r="K1070" s="70"/>
      <c r="L1070" s="70"/>
      <c r="M1070" s="70"/>
      <c r="N1070" s="70"/>
      <c r="O1070" s="70"/>
      <c r="P1070" s="70"/>
      <c r="Q1070" s="70"/>
      <c r="R1070" s="70"/>
      <c r="S1070" s="70"/>
      <c r="T1070" s="70"/>
      <c r="U1070" s="70"/>
      <c r="V1070" s="70"/>
      <c r="W1070" s="70"/>
      <c r="X1070" s="70">
        <v>2000</v>
      </c>
      <c r="Y1070" s="70">
        <v>1984.2148099999999</v>
      </c>
    </row>
    <row r="1071" spans="1:25" x14ac:dyDescent="0.25">
      <c r="A1071" s="72">
        <v>12671</v>
      </c>
      <c r="B1071" s="70">
        <v>4500</v>
      </c>
      <c r="C1071" s="70">
        <v>5768.1224970000003</v>
      </c>
      <c r="D1071" s="70"/>
      <c r="E1071" s="70"/>
      <c r="F1071" s="70"/>
      <c r="G1071" s="70"/>
      <c r="H1071" s="70"/>
      <c r="I1071" s="70"/>
      <c r="J1071" s="70"/>
      <c r="K1071" s="70"/>
      <c r="L1071" s="70"/>
      <c r="M1071" s="70"/>
      <c r="N1071" s="70"/>
      <c r="O1071" s="70"/>
      <c r="P1071" s="70"/>
      <c r="Q1071" s="70"/>
      <c r="R1071" s="70"/>
      <c r="S1071" s="70"/>
      <c r="T1071" s="70"/>
      <c r="U1071" s="70"/>
      <c r="V1071" s="70"/>
      <c r="W1071" s="70"/>
      <c r="X1071" s="70">
        <v>4500</v>
      </c>
      <c r="Y1071" s="70">
        <v>5768.1224970000003</v>
      </c>
    </row>
    <row r="1072" spans="1:25" x14ac:dyDescent="0.25">
      <c r="A1072" s="72">
        <v>12673</v>
      </c>
      <c r="B1072" s="70">
        <v>5400</v>
      </c>
      <c r="C1072" s="70">
        <v>4385.7147169999998</v>
      </c>
      <c r="D1072" s="70"/>
      <c r="E1072" s="70"/>
      <c r="F1072" s="70"/>
      <c r="G1072" s="70"/>
      <c r="H1072" s="70"/>
      <c r="I1072" s="70"/>
      <c r="J1072" s="70"/>
      <c r="K1072" s="70"/>
      <c r="L1072" s="70"/>
      <c r="M1072" s="70"/>
      <c r="N1072" s="70"/>
      <c r="O1072" s="70"/>
      <c r="P1072" s="70"/>
      <c r="Q1072" s="70"/>
      <c r="R1072" s="70"/>
      <c r="S1072" s="70"/>
      <c r="T1072" s="70"/>
      <c r="U1072" s="70"/>
      <c r="V1072" s="70"/>
      <c r="W1072" s="70"/>
      <c r="X1072" s="70">
        <v>5400</v>
      </c>
      <c r="Y1072" s="70">
        <v>4385.7147169999998</v>
      </c>
    </row>
    <row r="1073" spans="1:25" x14ac:dyDescent="0.25">
      <c r="A1073" s="72">
        <v>12680</v>
      </c>
      <c r="B1073" s="70">
        <v>14100</v>
      </c>
      <c r="C1073" s="70">
        <v>9780.2412110000005</v>
      </c>
      <c r="D1073" s="70"/>
      <c r="E1073" s="70"/>
      <c r="F1073" s="70"/>
      <c r="G1073" s="70"/>
      <c r="H1073" s="70"/>
      <c r="I1073" s="70"/>
      <c r="J1073" s="70"/>
      <c r="K1073" s="70"/>
      <c r="L1073" s="70"/>
      <c r="M1073" s="70"/>
      <c r="N1073" s="70"/>
      <c r="O1073" s="70"/>
      <c r="P1073" s="70"/>
      <c r="Q1073" s="70"/>
      <c r="R1073" s="70"/>
      <c r="S1073" s="70"/>
      <c r="T1073" s="70"/>
      <c r="U1073" s="70"/>
      <c r="V1073" s="70"/>
      <c r="W1073" s="70"/>
      <c r="X1073" s="70">
        <v>14100</v>
      </c>
      <c r="Y1073" s="70">
        <v>9780.2412110000005</v>
      </c>
    </row>
    <row r="1074" spans="1:25" x14ac:dyDescent="0.25">
      <c r="A1074" s="72">
        <v>12683</v>
      </c>
      <c r="B1074" s="70"/>
      <c r="C1074" s="70"/>
      <c r="D1074" s="70"/>
      <c r="E1074" s="70"/>
      <c r="F1074" s="70">
        <v>25300</v>
      </c>
      <c r="G1074" s="70">
        <v>29554.050689</v>
      </c>
      <c r="H1074" s="70"/>
      <c r="I1074" s="70"/>
      <c r="J1074" s="70"/>
      <c r="K1074" s="70"/>
      <c r="L1074" s="70"/>
      <c r="M1074" s="70"/>
      <c r="N1074" s="70"/>
      <c r="O1074" s="70"/>
      <c r="P1074" s="70"/>
      <c r="Q1074" s="70"/>
      <c r="R1074" s="70"/>
      <c r="S1074" s="70"/>
      <c r="T1074" s="70"/>
      <c r="U1074" s="70"/>
      <c r="V1074" s="70"/>
      <c r="W1074" s="70"/>
      <c r="X1074" s="70">
        <v>25300</v>
      </c>
      <c r="Y1074" s="70">
        <v>29554.050689</v>
      </c>
    </row>
    <row r="1075" spans="1:25" x14ac:dyDescent="0.25">
      <c r="A1075" s="72">
        <v>12685</v>
      </c>
      <c r="B1075" s="70">
        <v>4700</v>
      </c>
      <c r="C1075" s="70">
        <v>7801.0156090000009</v>
      </c>
      <c r="D1075" s="70"/>
      <c r="E1075" s="70"/>
      <c r="F1075" s="70"/>
      <c r="G1075" s="70"/>
      <c r="H1075" s="70"/>
      <c r="I1075" s="70"/>
      <c r="J1075" s="70"/>
      <c r="K1075" s="70"/>
      <c r="L1075" s="70"/>
      <c r="M1075" s="70"/>
      <c r="N1075" s="70"/>
      <c r="O1075" s="70"/>
      <c r="P1075" s="70"/>
      <c r="Q1075" s="70"/>
      <c r="R1075" s="70"/>
      <c r="S1075" s="70"/>
      <c r="T1075" s="70"/>
      <c r="U1075" s="70"/>
      <c r="V1075" s="70"/>
      <c r="W1075" s="70"/>
      <c r="X1075" s="70">
        <v>4700</v>
      </c>
      <c r="Y1075" s="70">
        <v>7801.0156090000009</v>
      </c>
    </row>
    <row r="1076" spans="1:25" x14ac:dyDescent="0.25">
      <c r="A1076" s="72">
        <v>12686</v>
      </c>
      <c r="B1076" s="70">
        <v>28200</v>
      </c>
      <c r="C1076" s="70">
        <v>782.17778299999998</v>
      </c>
      <c r="D1076" s="70"/>
      <c r="E1076" s="70"/>
      <c r="F1076" s="70"/>
      <c r="G1076" s="70"/>
      <c r="H1076" s="70"/>
      <c r="I1076" s="70"/>
      <c r="J1076" s="70"/>
      <c r="K1076" s="70"/>
      <c r="L1076" s="70"/>
      <c r="M1076" s="70"/>
      <c r="N1076" s="70"/>
      <c r="O1076" s="70"/>
      <c r="P1076" s="70"/>
      <c r="Q1076" s="70"/>
      <c r="R1076" s="70"/>
      <c r="S1076" s="70"/>
      <c r="T1076" s="70"/>
      <c r="U1076" s="70"/>
      <c r="V1076" s="70"/>
      <c r="W1076" s="70"/>
      <c r="X1076" s="70">
        <v>28200</v>
      </c>
      <c r="Y1076" s="70">
        <v>782.17778299999998</v>
      </c>
    </row>
    <row r="1077" spans="1:25" x14ac:dyDescent="0.25">
      <c r="A1077" s="72">
        <v>12693</v>
      </c>
      <c r="B1077" s="70">
        <v>21300</v>
      </c>
      <c r="C1077" s="70">
        <v>8053.1558179999993</v>
      </c>
      <c r="D1077" s="70"/>
      <c r="E1077" s="70"/>
      <c r="F1077" s="70"/>
      <c r="G1077" s="70"/>
      <c r="H1077" s="70"/>
      <c r="I1077" s="70"/>
      <c r="J1077" s="70"/>
      <c r="K1077" s="70"/>
      <c r="L1077" s="70"/>
      <c r="M1077" s="70"/>
      <c r="N1077" s="70"/>
      <c r="O1077" s="70"/>
      <c r="P1077" s="70"/>
      <c r="Q1077" s="70"/>
      <c r="R1077" s="70"/>
      <c r="S1077" s="70"/>
      <c r="T1077" s="70"/>
      <c r="U1077" s="70"/>
      <c r="V1077" s="70"/>
      <c r="W1077" s="70"/>
      <c r="X1077" s="70">
        <v>21300</v>
      </c>
      <c r="Y1077" s="70">
        <v>8053.1558179999993</v>
      </c>
    </row>
    <row r="1078" spans="1:25" x14ac:dyDescent="0.25">
      <c r="A1078" s="72">
        <v>12713</v>
      </c>
      <c r="B1078" s="70"/>
      <c r="C1078" s="70"/>
      <c r="D1078" s="70"/>
      <c r="E1078" s="70"/>
      <c r="F1078" s="70">
        <v>17200</v>
      </c>
      <c r="G1078" s="70">
        <v>22545.586853000001</v>
      </c>
      <c r="H1078" s="70"/>
      <c r="I1078" s="70"/>
      <c r="J1078" s="70"/>
      <c r="K1078" s="70"/>
      <c r="L1078" s="70"/>
      <c r="M1078" s="70"/>
      <c r="N1078" s="70"/>
      <c r="O1078" s="70"/>
      <c r="P1078" s="70"/>
      <c r="Q1078" s="70"/>
      <c r="R1078" s="70"/>
      <c r="S1078" s="70"/>
      <c r="T1078" s="70"/>
      <c r="U1078" s="70"/>
      <c r="V1078" s="70"/>
      <c r="W1078" s="70"/>
      <c r="X1078" s="70">
        <v>17200</v>
      </c>
      <c r="Y1078" s="70">
        <v>22545.586853000001</v>
      </c>
    </row>
    <row r="1079" spans="1:25" x14ac:dyDescent="0.25">
      <c r="A1079" s="72">
        <v>12728</v>
      </c>
      <c r="B1079" s="70"/>
      <c r="C1079" s="70"/>
      <c r="D1079" s="70"/>
      <c r="E1079" s="70"/>
      <c r="F1079" s="70">
        <v>23500</v>
      </c>
      <c r="G1079" s="70">
        <v>26355.029542</v>
      </c>
      <c r="H1079" s="70"/>
      <c r="I1079" s="70"/>
      <c r="J1079" s="70"/>
      <c r="K1079" s="70"/>
      <c r="L1079" s="70"/>
      <c r="M1079" s="70"/>
      <c r="N1079" s="70"/>
      <c r="O1079" s="70"/>
      <c r="P1079" s="70"/>
      <c r="Q1079" s="70"/>
      <c r="R1079" s="70"/>
      <c r="S1079" s="70"/>
      <c r="T1079" s="70"/>
      <c r="U1079" s="70"/>
      <c r="V1079" s="70"/>
      <c r="W1079" s="70"/>
      <c r="X1079" s="70">
        <v>23500</v>
      </c>
      <c r="Y1079" s="70">
        <v>26355.029542</v>
      </c>
    </row>
    <row r="1080" spans="1:25" x14ac:dyDescent="0.25">
      <c r="A1080" s="72">
        <v>12742</v>
      </c>
      <c r="B1080" s="70"/>
      <c r="C1080" s="70"/>
      <c r="D1080" s="70">
        <v>22132</v>
      </c>
      <c r="E1080" s="70">
        <v>19133.316909000001</v>
      </c>
      <c r="F1080" s="70"/>
      <c r="G1080" s="70"/>
      <c r="H1080" s="70"/>
      <c r="I1080" s="70"/>
      <c r="J1080" s="70"/>
      <c r="K1080" s="70"/>
      <c r="L1080" s="70"/>
      <c r="M1080" s="70"/>
      <c r="N1080" s="70"/>
      <c r="O1080" s="70"/>
      <c r="P1080" s="70"/>
      <c r="Q1080" s="70"/>
      <c r="R1080" s="70"/>
      <c r="S1080" s="70"/>
      <c r="T1080" s="70"/>
      <c r="U1080" s="70"/>
      <c r="V1080" s="70"/>
      <c r="W1080" s="70"/>
      <c r="X1080" s="70">
        <v>22132</v>
      </c>
      <c r="Y1080" s="70">
        <v>19133.316909000001</v>
      </c>
    </row>
    <row r="1081" spans="1:25" x14ac:dyDescent="0.25">
      <c r="A1081" s="72">
        <v>12783</v>
      </c>
      <c r="B1081" s="70">
        <v>3900</v>
      </c>
      <c r="C1081" s="70">
        <v>3655.3593099999998</v>
      </c>
      <c r="D1081" s="70"/>
      <c r="E1081" s="70"/>
      <c r="F1081" s="70"/>
      <c r="G1081" s="70"/>
      <c r="H1081" s="70"/>
      <c r="I1081" s="70"/>
      <c r="J1081" s="70"/>
      <c r="K1081" s="70"/>
      <c r="L1081" s="70"/>
      <c r="M1081" s="70"/>
      <c r="N1081" s="70"/>
      <c r="O1081" s="70"/>
      <c r="P1081" s="70"/>
      <c r="Q1081" s="70"/>
      <c r="R1081" s="70"/>
      <c r="S1081" s="70"/>
      <c r="T1081" s="70"/>
      <c r="U1081" s="70"/>
      <c r="V1081" s="70"/>
      <c r="W1081" s="70"/>
      <c r="X1081" s="70">
        <v>3900</v>
      </c>
      <c r="Y1081" s="70">
        <v>3655.3593099999998</v>
      </c>
    </row>
    <row r="1082" spans="1:25" x14ac:dyDescent="0.25">
      <c r="A1082" s="72">
        <v>12800</v>
      </c>
      <c r="B1082" s="70"/>
      <c r="C1082" s="70"/>
      <c r="D1082" s="70">
        <v>20300</v>
      </c>
      <c r="E1082" s="70">
        <v>15620.141602</v>
      </c>
      <c r="F1082" s="70"/>
      <c r="G1082" s="70"/>
      <c r="H1082" s="70"/>
      <c r="I1082" s="70"/>
      <c r="J1082" s="70"/>
      <c r="K1082" s="70"/>
      <c r="L1082" s="70"/>
      <c r="M1082" s="70"/>
      <c r="N1082" s="70"/>
      <c r="O1082" s="70"/>
      <c r="P1082" s="70"/>
      <c r="Q1082" s="70"/>
      <c r="R1082" s="70"/>
      <c r="S1082" s="70"/>
      <c r="T1082" s="70"/>
      <c r="U1082" s="70"/>
      <c r="V1082" s="70"/>
      <c r="W1082" s="70"/>
      <c r="X1082" s="70">
        <v>20300</v>
      </c>
      <c r="Y1082" s="70">
        <v>15620.141602</v>
      </c>
    </row>
    <row r="1083" spans="1:25" x14ac:dyDescent="0.25">
      <c r="A1083" s="72">
        <v>12821</v>
      </c>
      <c r="B1083" s="70">
        <v>8943</v>
      </c>
      <c r="C1083" s="70">
        <v>5272.9254940000001</v>
      </c>
      <c r="D1083" s="70"/>
      <c r="E1083" s="70"/>
      <c r="F1083" s="70"/>
      <c r="G1083" s="70"/>
      <c r="H1083" s="70"/>
      <c r="I1083" s="70"/>
      <c r="J1083" s="70"/>
      <c r="K1083" s="70"/>
      <c r="L1083" s="70"/>
      <c r="M1083" s="70"/>
      <c r="N1083" s="70"/>
      <c r="O1083" s="70"/>
      <c r="P1083" s="70"/>
      <c r="Q1083" s="70"/>
      <c r="R1083" s="70"/>
      <c r="S1083" s="70"/>
      <c r="T1083" s="70"/>
      <c r="U1083" s="70"/>
      <c r="V1083" s="70"/>
      <c r="W1083" s="70"/>
      <c r="X1083" s="70">
        <v>8943</v>
      </c>
      <c r="Y1083" s="70">
        <v>5272.9254940000001</v>
      </c>
    </row>
    <row r="1084" spans="1:25" x14ac:dyDescent="0.25">
      <c r="A1084" s="72">
        <v>12823</v>
      </c>
      <c r="B1084" s="70"/>
      <c r="C1084" s="70"/>
      <c r="D1084" s="70"/>
      <c r="E1084" s="70"/>
      <c r="F1084" s="70"/>
      <c r="G1084" s="70"/>
      <c r="H1084" s="70"/>
      <c r="I1084" s="70"/>
      <c r="J1084" s="70">
        <v>39222</v>
      </c>
      <c r="K1084" s="70">
        <v>42594.265380000004</v>
      </c>
      <c r="L1084" s="70"/>
      <c r="M1084" s="70"/>
      <c r="N1084" s="70"/>
      <c r="O1084" s="70"/>
      <c r="P1084" s="70"/>
      <c r="Q1084" s="70"/>
      <c r="R1084" s="70"/>
      <c r="S1084" s="70"/>
      <c r="T1084" s="70"/>
      <c r="U1084" s="70"/>
      <c r="V1084" s="70"/>
      <c r="W1084" s="70"/>
      <c r="X1084" s="70">
        <v>39222</v>
      </c>
      <c r="Y1084" s="70">
        <v>42594.265380000004</v>
      </c>
    </row>
    <row r="1085" spans="1:25" x14ac:dyDescent="0.25">
      <c r="A1085" s="72">
        <v>12825</v>
      </c>
      <c r="B1085" s="70">
        <v>9600</v>
      </c>
      <c r="C1085" s="70">
        <v>7081.0339370000002</v>
      </c>
      <c r="D1085" s="70"/>
      <c r="E1085" s="70"/>
      <c r="F1085" s="70"/>
      <c r="G1085" s="70"/>
      <c r="H1085" s="70"/>
      <c r="I1085" s="70"/>
      <c r="J1085" s="70"/>
      <c r="K1085" s="70"/>
      <c r="L1085" s="70"/>
      <c r="M1085" s="70"/>
      <c r="N1085" s="70"/>
      <c r="O1085" s="70"/>
      <c r="P1085" s="70"/>
      <c r="Q1085" s="70"/>
      <c r="R1085" s="70"/>
      <c r="S1085" s="70"/>
      <c r="T1085" s="70"/>
      <c r="U1085" s="70"/>
      <c r="V1085" s="70"/>
      <c r="W1085" s="70"/>
      <c r="X1085" s="70">
        <v>9600</v>
      </c>
      <c r="Y1085" s="70">
        <v>7081.0339370000002</v>
      </c>
    </row>
    <row r="1086" spans="1:25" x14ac:dyDescent="0.25">
      <c r="A1086" s="72">
        <v>12832</v>
      </c>
      <c r="B1086" s="70"/>
      <c r="C1086" s="70"/>
      <c r="D1086" s="70"/>
      <c r="E1086" s="70"/>
      <c r="F1086" s="70"/>
      <c r="G1086" s="70"/>
      <c r="H1086" s="70"/>
      <c r="I1086" s="70"/>
      <c r="J1086" s="70"/>
      <c r="K1086" s="70"/>
      <c r="L1086" s="70"/>
      <c r="M1086" s="70"/>
      <c r="N1086" s="70"/>
      <c r="O1086" s="70"/>
      <c r="P1086" s="70">
        <v>59338</v>
      </c>
      <c r="Q1086" s="70">
        <v>72680.182004999995</v>
      </c>
      <c r="R1086" s="70"/>
      <c r="S1086" s="70"/>
      <c r="T1086" s="70"/>
      <c r="U1086" s="70"/>
      <c r="V1086" s="70"/>
      <c r="W1086" s="70"/>
      <c r="X1086" s="70">
        <v>59338</v>
      </c>
      <c r="Y1086" s="70">
        <v>72680.182004999995</v>
      </c>
    </row>
    <row r="1087" spans="1:25" x14ac:dyDescent="0.25">
      <c r="A1087" s="72">
        <v>12837</v>
      </c>
      <c r="B1087" s="70"/>
      <c r="C1087" s="70"/>
      <c r="D1087" s="70"/>
      <c r="E1087" s="70"/>
      <c r="F1087" s="70"/>
      <c r="G1087" s="70"/>
      <c r="H1087" s="70"/>
      <c r="I1087" s="70"/>
      <c r="J1087" s="70"/>
      <c r="K1087" s="70"/>
      <c r="L1087" s="70"/>
      <c r="M1087" s="70"/>
      <c r="N1087" s="70"/>
      <c r="O1087" s="70"/>
      <c r="P1087" s="70"/>
      <c r="Q1087" s="70"/>
      <c r="R1087" s="70"/>
      <c r="S1087" s="70"/>
      <c r="T1087" s="70">
        <v>90467</v>
      </c>
      <c r="U1087" s="70">
        <v>92878.752928999995</v>
      </c>
      <c r="V1087" s="70"/>
      <c r="W1087" s="70"/>
      <c r="X1087" s="70">
        <v>90467</v>
      </c>
      <c r="Y1087" s="70">
        <v>92878.752928999995</v>
      </c>
    </row>
    <row r="1088" spans="1:25" x14ac:dyDescent="0.25">
      <c r="A1088" s="72">
        <v>12838</v>
      </c>
      <c r="B1088" s="70"/>
      <c r="C1088" s="70"/>
      <c r="D1088" s="70"/>
      <c r="E1088" s="70"/>
      <c r="F1088" s="70"/>
      <c r="G1088" s="70"/>
      <c r="H1088" s="70"/>
      <c r="I1088" s="70"/>
      <c r="J1088" s="70"/>
      <c r="K1088" s="70"/>
      <c r="L1088" s="70"/>
      <c r="M1088" s="70"/>
      <c r="N1088" s="70"/>
      <c r="O1088" s="70"/>
      <c r="P1088" s="70"/>
      <c r="Q1088" s="70"/>
      <c r="R1088" s="70"/>
      <c r="S1088" s="70"/>
      <c r="T1088" s="70">
        <v>91699</v>
      </c>
      <c r="U1088" s="70">
        <v>95406.507812000011</v>
      </c>
      <c r="V1088" s="70"/>
      <c r="W1088" s="70"/>
      <c r="X1088" s="70">
        <v>91699</v>
      </c>
      <c r="Y1088" s="70">
        <v>95406.507812000011</v>
      </c>
    </row>
    <row r="1089" spans="1:25" x14ac:dyDescent="0.25">
      <c r="A1089" s="72">
        <v>12841</v>
      </c>
      <c r="B1089" s="70"/>
      <c r="C1089" s="70"/>
      <c r="D1089" s="70"/>
      <c r="E1089" s="70"/>
      <c r="F1089" s="70"/>
      <c r="G1089" s="70"/>
      <c r="H1089" s="70"/>
      <c r="I1089" s="70"/>
      <c r="J1089" s="70">
        <v>40304</v>
      </c>
      <c r="K1089" s="70">
        <v>41508.326173000001</v>
      </c>
      <c r="L1089" s="70"/>
      <c r="M1089" s="70"/>
      <c r="N1089" s="70"/>
      <c r="O1089" s="70"/>
      <c r="P1089" s="70"/>
      <c r="Q1089" s="70"/>
      <c r="R1089" s="70"/>
      <c r="S1089" s="70"/>
      <c r="T1089" s="70"/>
      <c r="U1089" s="70"/>
      <c r="V1089" s="70"/>
      <c r="W1089" s="70"/>
      <c r="X1089" s="70">
        <v>40304</v>
      </c>
      <c r="Y1089" s="70">
        <v>41508.326173000001</v>
      </c>
    </row>
    <row r="1090" spans="1:25" x14ac:dyDescent="0.25">
      <c r="A1090" s="72">
        <v>12880</v>
      </c>
      <c r="B1090" s="70"/>
      <c r="C1090" s="70"/>
      <c r="D1090" s="70"/>
      <c r="E1090" s="70"/>
      <c r="F1090" s="70">
        <v>54300</v>
      </c>
      <c r="G1090" s="70">
        <v>21824.116011999999</v>
      </c>
      <c r="H1090" s="70"/>
      <c r="I1090" s="70"/>
      <c r="J1090" s="70"/>
      <c r="K1090" s="70"/>
      <c r="L1090" s="70"/>
      <c r="M1090" s="70"/>
      <c r="N1090" s="70"/>
      <c r="O1090" s="70"/>
      <c r="P1090" s="70"/>
      <c r="Q1090" s="70"/>
      <c r="R1090" s="70"/>
      <c r="S1090" s="70"/>
      <c r="T1090" s="70"/>
      <c r="U1090" s="70"/>
      <c r="V1090" s="70"/>
      <c r="W1090" s="70"/>
      <c r="X1090" s="70">
        <v>54300</v>
      </c>
      <c r="Y1090" s="70">
        <v>21824.116011999999</v>
      </c>
    </row>
    <row r="1091" spans="1:25" x14ac:dyDescent="0.25">
      <c r="A1091" s="72">
        <v>12908</v>
      </c>
      <c r="B1091" s="70"/>
      <c r="C1091" s="70"/>
      <c r="D1091" s="70">
        <v>21344</v>
      </c>
      <c r="E1091" s="70">
        <v>15435.340088000001</v>
      </c>
      <c r="F1091" s="70"/>
      <c r="G1091" s="70"/>
      <c r="H1091" s="70"/>
      <c r="I1091" s="70"/>
      <c r="J1091" s="70"/>
      <c r="K1091" s="70"/>
      <c r="L1091" s="70"/>
      <c r="M1091" s="70"/>
      <c r="N1091" s="70"/>
      <c r="O1091" s="70"/>
      <c r="P1091" s="70"/>
      <c r="Q1091" s="70"/>
      <c r="R1091" s="70"/>
      <c r="S1091" s="70"/>
      <c r="T1091" s="70"/>
      <c r="U1091" s="70"/>
      <c r="V1091" s="70"/>
      <c r="W1091" s="70"/>
      <c r="X1091" s="70">
        <v>21344</v>
      </c>
      <c r="Y1091" s="70">
        <v>15435.340088000001</v>
      </c>
    </row>
    <row r="1092" spans="1:25" x14ac:dyDescent="0.25">
      <c r="A1092" s="72">
        <v>12909</v>
      </c>
      <c r="B1092" s="70">
        <v>10248</v>
      </c>
      <c r="C1092" s="70">
        <v>4170.0381260000004</v>
      </c>
      <c r="D1092" s="70"/>
      <c r="E1092" s="70"/>
      <c r="F1092" s="70"/>
      <c r="G1092" s="70"/>
      <c r="H1092" s="70"/>
      <c r="I1092" s="70"/>
      <c r="J1092" s="70"/>
      <c r="K1092" s="70"/>
      <c r="L1092" s="70"/>
      <c r="M1092" s="70"/>
      <c r="N1092" s="70"/>
      <c r="O1092" s="70"/>
      <c r="P1092" s="70"/>
      <c r="Q1092" s="70"/>
      <c r="R1092" s="70"/>
      <c r="S1092" s="70"/>
      <c r="T1092" s="70"/>
      <c r="U1092" s="70"/>
      <c r="V1092" s="70"/>
      <c r="W1092" s="70"/>
      <c r="X1092" s="70">
        <v>10248</v>
      </c>
      <c r="Y1092" s="70">
        <v>4170.0381260000004</v>
      </c>
    </row>
    <row r="1093" spans="1:25" x14ac:dyDescent="0.25">
      <c r="A1093" s="72">
        <v>12929</v>
      </c>
      <c r="B1093" s="70"/>
      <c r="C1093" s="70"/>
      <c r="D1093" s="70"/>
      <c r="E1093" s="70"/>
      <c r="F1093" s="70"/>
      <c r="G1093" s="70"/>
      <c r="H1093" s="70"/>
      <c r="I1093" s="70"/>
      <c r="J1093" s="70"/>
      <c r="K1093" s="70"/>
      <c r="L1093" s="70"/>
      <c r="M1093" s="70"/>
      <c r="N1093" s="70"/>
      <c r="O1093" s="70"/>
      <c r="P1093" s="70"/>
      <c r="Q1093" s="70"/>
      <c r="R1093" s="70"/>
      <c r="S1093" s="70"/>
      <c r="T1093" s="70"/>
      <c r="U1093" s="70"/>
      <c r="V1093" s="70">
        <v>86241</v>
      </c>
      <c r="W1093" s="70">
        <v>101768.646485</v>
      </c>
      <c r="X1093" s="70">
        <v>86241</v>
      </c>
      <c r="Y1093" s="70">
        <v>101768.646485</v>
      </c>
    </row>
    <row r="1094" spans="1:25" x14ac:dyDescent="0.25">
      <c r="A1094" s="72">
        <v>12933</v>
      </c>
      <c r="B1094" s="70"/>
      <c r="C1094" s="70"/>
      <c r="D1094" s="70">
        <v>13162</v>
      </c>
      <c r="E1094" s="70">
        <v>13604.606628000001</v>
      </c>
      <c r="F1094" s="70"/>
      <c r="G1094" s="70"/>
      <c r="H1094" s="70"/>
      <c r="I1094" s="70"/>
      <c r="J1094" s="70"/>
      <c r="K1094" s="70"/>
      <c r="L1094" s="70"/>
      <c r="M1094" s="70"/>
      <c r="N1094" s="70"/>
      <c r="O1094" s="70"/>
      <c r="P1094" s="70"/>
      <c r="Q1094" s="70"/>
      <c r="R1094" s="70"/>
      <c r="S1094" s="70"/>
      <c r="T1094" s="70"/>
      <c r="U1094" s="70"/>
      <c r="V1094" s="70"/>
      <c r="W1094" s="70"/>
      <c r="X1094" s="70">
        <v>13162</v>
      </c>
      <c r="Y1094" s="70">
        <v>13604.606628000001</v>
      </c>
    </row>
    <row r="1095" spans="1:25" x14ac:dyDescent="0.25">
      <c r="A1095" s="72">
        <v>12934</v>
      </c>
      <c r="B1095" s="70"/>
      <c r="C1095" s="70"/>
      <c r="D1095" s="70">
        <v>14086</v>
      </c>
      <c r="E1095" s="70">
        <v>10296.411437999999</v>
      </c>
      <c r="F1095" s="70"/>
      <c r="G1095" s="70"/>
      <c r="H1095" s="70"/>
      <c r="I1095" s="70"/>
      <c r="J1095" s="70"/>
      <c r="K1095" s="70"/>
      <c r="L1095" s="70"/>
      <c r="M1095" s="70"/>
      <c r="N1095" s="70"/>
      <c r="O1095" s="70"/>
      <c r="P1095" s="70"/>
      <c r="Q1095" s="70"/>
      <c r="R1095" s="70"/>
      <c r="S1095" s="70"/>
      <c r="T1095" s="70"/>
      <c r="U1095" s="70"/>
      <c r="V1095" s="70"/>
      <c r="W1095" s="70"/>
      <c r="X1095" s="70">
        <v>14086</v>
      </c>
      <c r="Y1095" s="70">
        <v>10296.411437999999</v>
      </c>
    </row>
    <row r="1096" spans="1:25" x14ac:dyDescent="0.25">
      <c r="A1096" s="72">
        <v>12943</v>
      </c>
      <c r="B1096" s="70"/>
      <c r="C1096" s="70"/>
      <c r="D1096" s="70"/>
      <c r="E1096" s="70"/>
      <c r="F1096" s="70"/>
      <c r="G1096" s="70"/>
      <c r="H1096" s="70"/>
      <c r="I1096" s="70"/>
      <c r="J1096" s="70"/>
      <c r="K1096" s="70"/>
      <c r="L1096" s="70"/>
      <c r="M1096" s="70"/>
      <c r="N1096" s="70"/>
      <c r="O1096" s="70"/>
      <c r="P1096" s="70"/>
      <c r="Q1096" s="70"/>
      <c r="R1096" s="70"/>
      <c r="S1096" s="70"/>
      <c r="T1096" s="70"/>
      <c r="U1096" s="70"/>
      <c r="V1096" s="70">
        <v>95765</v>
      </c>
      <c r="W1096" s="70">
        <v>107482.219727</v>
      </c>
      <c r="X1096" s="70">
        <v>95765</v>
      </c>
      <c r="Y1096" s="70">
        <v>107482.219727</v>
      </c>
    </row>
    <row r="1097" spans="1:25" x14ac:dyDescent="0.25">
      <c r="A1097" s="72">
        <v>12944</v>
      </c>
      <c r="B1097" s="70"/>
      <c r="C1097" s="70"/>
      <c r="D1097" s="70"/>
      <c r="E1097" s="70"/>
      <c r="F1097" s="70"/>
      <c r="G1097" s="70"/>
      <c r="H1097" s="70"/>
      <c r="I1097" s="70"/>
      <c r="J1097" s="70"/>
      <c r="K1097" s="70"/>
      <c r="L1097" s="70"/>
      <c r="M1097" s="70"/>
      <c r="N1097" s="70"/>
      <c r="O1097" s="70"/>
      <c r="P1097" s="70"/>
      <c r="Q1097" s="70"/>
      <c r="R1097" s="70"/>
      <c r="S1097" s="70"/>
      <c r="T1097" s="70"/>
      <c r="U1097" s="70"/>
      <c r="V1097" s="70">
        <v>84314</v>
      </c>
      <c r="W1097" s="70">
        <v>102463.02636799999</v>
      </c>
      <c r="X1097" s="70">
        <v>84314</v>
      </c>
      <c r="Y1097" s="70">
        <v>102463.02636799999</v>
      </c>
    </row>
    <row r="1098" spans="1:25" x14ac:dyDescent="0.25">
      <c r="A1098" s="72">
        <v>12946</v>
      </c>
      <c r="B1098" s="70"/>
      <c r="C1098" s="70"/>
      <c r="D1098" s="70"/>
      <c r="E1098" s="70"/>
      <c r="F1098" s="70"/>
      <c r="G1098" s="70"/>
      <c r="H1098" s="70"/>
      <c r="I1098" s="70"/>
      <c r="J1098" s="70"/>
      <c r="K1098" s="70"/>
      <c r="L1098" s="70"/>
      <c r="M1098" s="70"/>
      <c r="N1098" s="70"/>
      <c r="O1098" s="70"/>
      <c r="P1098" s="70"/>
      <c r="Q1098" s="70"/>
      <c r="R1098" s="70"/>
      <c r="S1098" s="70"/>
      <c r="T1098" s="70"/>
      <c r="U1098" s="70"/>
      <c r="V1098" s="70">
        <v>94828</v>
      </c>
      <c r="W1098" s="70">
        <v>102674.81054599999</v>
      </c>
      <c r="X1098" s="70">
        <v>94828</v>
      </c>
      <c r="Y1098" s="70">
        <v>102674.81054599999</v>
      </c>
    </row>
    <row r="1099" spans="1:25" x14ac:dyDescent="0.25">
      <c r="A1099" s="72">
        <v>12950</v>
      </c>
      <c r="B1099" s="70"/>
      <c r="C1099" s="70"/>
      <c r="D1099" s="70"/>
      <c r="E1099" s="70"/>
      <c r="F1099" s="70"/>
      <c r="G1099" s="70"/>
      <c r="H1099" s="70"/>
      <c r="I1099" s="70"/>
      <c r="J1099" s="70"/>
      <c r="K1099" s="70"/>
      <c r="L1099" s="70"/>
      <c r="M1099" s="70"/>
      <c r="N1099" s="70"/>
      <c r="O1099" s="70"/>
      <c r="P1099" s="70"/>
      <c r="Q1099" s="70"/>
      <c r="R1099" s="70"/>
      <c r="S1099" s="70"/>
      <c r="T1099" s="70"/>
      <c r="U1099" s="70"/>
      <c r="V1099" s="70">
        <v>110633</v>
      </c>
      <c r="W1099" s="70">
        <v>122361.115234</v>
      </c>
      <c r="X1099" s="70">
        <v>110633</v>
      </c>
      <c r="Y1099" s="70">
        <v>122361.115234</v>
      </c>
    </row>
    <row r="1100" spans="1:25" x14ac:dyDescent="0.25">
      <c r="A1100" s="72">
        <v>12952</v>
      </c>
      <c r="B1100" s="70"/>
      <c r="C1100" s="70"/>
      <c r="D1100" s="70"/>
      <c r="E1100" s="70"/>
      <c r="F1100" s="70"/>
      <c r="G1100" s="70"/>
      <c r="H1100" s="70"/>
      <c r="I1100" s="70"/>
      <c r="J1100" s="70"/>
      <c r="K1100" s="70"/>
      <c r="L1100" s="70"/>
      <c r="M1100" s="70"/>
      <c r="N1100" s="70"/>
      <c r="O1100" s="70"/>
      <c r="P1100" s="70"/>
      <c r="Q1100" s="70"/>
      <c r="R1100" s="70"/>
      <c r="S1100" s="70"/>
      <c r="T1100" s="70"/>
      <c r="U1100" s="70"/>
      <c r="V1100" s="70">
        <v>98610</v>
      </c>
      <c r="W1100" s="70">
        <v>104296.42773499999</v>
      </c>
      <c r="X1100" s="70">
        <v>98610</v>
      </c>
      <c r="Y1100" s="70">
        <v>104296.42773499999</v>
      </c>
    </row>
    <row r="1101" spans="1:25" x14ac:dyDescent="0.25">
      <c r="A1101" s="72">
        <v>12953</v>
      </c>
      <c r="B1101" s="70"/>
      <c r="C1101" s="70"/>
      <c r="D1101" s="70">
        <v>13623</v>
      </c>
      <c r="E1101" s="70">
        <v>18064.688109999999</v>
      </c>
      <c r="F1101" s="70"/>
      <c r="G1101" s="70"/>
      <c r="H1101" s="70"/>
      <c r="I1101" s="70"/>
      <c r="J1101" s="70"/>
      <c r="K1101" s="70"/>
      <c r="L1101" s="70"/>
      <c r="M1101" s="70"/>
      <c r="N1101" s="70"/>
      <c r="O1101" s="70"/>
      <c r="P1101" s="70"/>
      <c r="Q1101" s="70"/>
      <c r="R1101" s="70"/>
      <c r="S1101" s="70"/>
      <c r="T1101" s="70"/>
      <c r="U1101" s="70"/>
      <c r="V1101" s="70"/>
      <c r="W1101" s="70"/>
      <c r="X1101" s="70">
        <v>13623</v>
      </c>
      <c r="Y1101" s="70">
        <v>18064.688109999999</v>
      </c>
    </row>
    <row r="1102" spans="1:25" x14ac:dyDescent="0.25">
      <c r="A1102" s="72">
        <v>12955</v>
      </c>
      <c r="B1102" s="70"/>
      <c r="C1102" s="70"/>
      <c r="D1102" s="70"/>
      <c r="E1102" s="70"/>
      <c r="F1102" s="70"/>
      <c r="G1102" s="70"/>
      <c r="H1102" s="70"/>
      <c r="I1102" s="70"/>
      <c r="J1102" s="70"/>
      <c r="K1102" s="70"/>
      <c r="L1102" s="70"/>
      <c r="M1102" s="70"/>
      <c r="N1102" s="70"/>
      <c r="O1102" s="70"/>
      <c r="P1102" s="70"/>
      <c r="Q1102" s="70"/>
      <c r="R1102" s="70"/>
      <c r="S1102" s="70"/>
      <c r="T1102" s="70">
        <v>92209</v>
      </c>
      <c r="U1102" s="70">
        <v>94714.805664</v>
      </c>
      <c r="V1102" s="70"/>
      <c r="W1102" s="70"/>
      <c r="X1102" s="70">
        <v>92209</v>
      </c>
      <c r="Y1102" s="70">
        <v>94714.805664</v>
      </c>
    </row>
    <row r="1103" spans="1:25" x14ac:dyDescent="0.25">
      <c r="A1103" s="72">
        <v>12957</v>
      </c>
      <c r="B1103" s="70"/>
      <c r="C1103" s="70"/>
      <c r="D1103" s="70"/>
      <c r="E1103" s="70"/>
      <c r="F1103" s="70"/>
      <c r="G1103" s="70"/>
      <c r="H1103" s="70"/>
      <c r="I1103" s="70"/>
      <c r="J1103" s="70"/>
      <c r="K1103" s="70"/>
      <c r="L1103" s="70"/>
      <c r="M1103" s="70"/>
      <c r="N1103" s="70"/>
      <c r="O1103" s="70"/>
      <c r="P1103" s="70"/>
      <c r="Q1103" s="70"/>
      <c r="R1103" s="70"/>
      <c r="S1103" s="70"/>
      <c r="T1103" s="70">
        <v>101544</v>
      </c>
      <c r="U1103" s="70">
        <v>99640.453125</v>
      </c>
      <c r="V1103" s="70"/>
      <c r="W1103" s="70"/>
      <c r="X1103" s="70">
        <v>101544</v>
      </c>
      <c r="Y1103" s="70">
        <v>99640.453125</v>
      </c>
    </row>
    <row r="1104" spans="1:25" x14ac:dyDescent="0.25">
      <c r="A1104" s="72">
        <v>12970</v>
      </c>
      <c r="B1104" s="70">
        <v>1400</v>
      </c>
      <c r="C1104" s="70">
        <v>346.48180699999995</v>
      </c>
      <c r="D1104" s="70"/>
      <c r="E1104" s="70"/>
      <c r="F1104" s="70"/>
      <c r="G1104" s="70"/>
      <c r="H1104" s="70"/>
      <c r="I1104" s="70"/>
      <c r="J1104" s="70"/>
      <c r="K1104" s="70"/>
      <c r="L1104" s="70"/>
      <c r="M1104" s="70"/>
      <c r="N1104" s="70"/>
      <c r="O1104" s="70"/>
      <c r="P1104" s="70"/>
      <c r="Q1104" s="70"/>
      <c r="R1104" s="70"/>
      <c r="S1104" s="70"/>
      <c r="T1104" s="70"/>
      <c r="U1104" s="70"/>
      <c r="V1104" s="70"/>
      <c r="W1104" s="70"/>
      <c r="X1104" s="70">
        <v>1400</v>
      </c>
      <c r="Y1104" s="70">
        <v>346.48180699999995</v>
      </c>
    </row>
    <row r="1105" spans="1:25" x14ac:dyDescent="0.25">
      <c r="A1105" s="72">
        <v>12975</v>
      </c>
      <c r="B1105" s="70">
        <v>2500</v>
      </c>
      <c r="C1105" s="70">
        <v>3208.9474340000002</v>
      </c>
      <c r="D1105" s="70"/>
      <c r="E1105" s="70"/>
      <c r="F1105" s="70"/>
      <c r="G1105" s="70"/>
      <c r="H1105" s="70"/>
      <c r="I1105" s="70"/>
      <c r="J1105" s="70"/>
      <c r="K1105" s="70"/>
      <c r="L1105" s="70"/>
      <c r="M1105" s="70"/>
      <c r="N1105" s="70"/>
      <c r="O1105" s="70"/>
      <c r="P1105" s="70"/>
      <c r="Q1105" s="70"/>
      <c r="R1105" s="70"/>
      <c r="S1105" s="70"/>
      <c r="T1105" s="70"/>
      <c r="U1105" s="70"/>
      <c r="V1105" s="70"/>
      <c r="W1105" s="70"/>
      <c r="X1105" s="70">
        <v>2500</v>
      </c>
      <c r="Y1105" s="70">
        <v>3208.9474340000002</v>
      </c>
    </row>
    <row r="1106" spans="1:25" x14ac:dyDescent="0.25">
      <c r="A1106" s="72">
        <v>12977</v>
      </c>
      <c r="B1106" s="70"/>
      <c r="C1106" s="70"/>
      <c r="D1106" s="70">
        <v>17300</v>
      </c>
      <c r="E1106" s="70">
        <v>13557.576438</v>
      </c>
      <c r="F1106" s="70"/>
      <c r="G1106" s="70"/>
      <c r="H1106" s="70"/>
      <c r="I1106" s="70"/>
      <c r="J1106" s="70"/>
      <c r="K1106" s="70"/>
      <c r="L1106" s="70"/>
      <c r="M1106" s="70"/>
      <c r="N1106" s="70"/>
      <c r="O1106" s="70"/>
      <c r="P1106" s="70"/>
      <c r="Q1106" s="70"/>
      <c r="R1106" s="70"/>
      <c r="S1106" s="70"/>
      <c r="T1106" s="70"/>
      <c r="U1106" s="70"/>
      <c r="V1106" s="70"/>
      <c r="W1106" s="70"/>
      <c r="X1106" s="70">
        <v>17300</v>
      </c>
      <c r="Y1106" s="70">
        <v>13557.576438</v>
      </c>
    </row>
    <row r="1107" spans="1:25" x14ac:dyDescent="0.25">
      <c r="A1107" s="72">
        <v>12983</v>
      </c>
      <c r="B1107" s="70"/>
      <c r="C1107" s="70"/>
      <c r="D1107" s="70"/>
      <c r="E1107" s="70"/>
      <c r="F1107" s="70">
        <v>28866</v>
      </c>
      <c r="G1107" s="70">
        <v>28573.979889000002</v>
      </c>
      <c r="H1107" s="70"/>
      <c r="I1107" s="70"/>
      <c r="J1107" s="70"/>
      <c r="K1107" s="70"/>
      <c r="L1107" s="70"/>
      <c r="M1107" s="70"/>
      <c r="N1107" s="70"/>
      <c r="O1107" s="70"/>
      <c r="P1107" s="70"/>
      <c r="Q1107" s="70"/>
      <c r="R1107" s="70"/>
      <c r="S1107" s="70"/>
      <c r="T1107" s="70"/>
      <c r="U1107" s="70"/>
      <c r="V1107" s="70"/>
      <c r="W1107" s="70"/>
      <c r="X1107" s="70">
        <v>28866</v>
      </c>
      <c r="Y1107" s="70">
        <v>28573.979889000002</v>
      </c>
    </row>
    <row r="1108" spans="1:25" x14ac:dyDescent="0.25">
      <c r="A1108" s="72">
        <v>12985</v>
      </c>
      <c r="B1108" s="70"/>
      <c r="C1108" s="70"/>
      <c r="D1108" s="70">
        <v>4500</v>
      </c>
      <c r="E1108" s="70">
        <v>14308.452271</v>
      </c>
      <c r="F1108" s="70"/>
      <c r="G1108" s="70"/>
      <c r="H1108" s="70"/>
      <c r="I1108" s="70"/>
      <c r="J1108" s="70"/>
      <c r="K1108" s="70"/>
      <c r="L1108" s="70"/>
      <c r="M1108" s="70"/>
      <c r="N1108" s="70"/>
      <c r="O1108" s="70"/>
      <c r="P1108" s="70"/>
      <c r="Q1108" s="70"/>
      <c r="R1108" s="70"/>
      <c r="S1108" s="70"/>
      <c r="T1108" s="70"/>
      <c r="U1108" s="70"/>
      <c r="V1108" s="70"/>
      <c r="W1108" s="70"/>
      <c r="X1108" s="70">
        <v>4500</v>
      </c>
      <c r="Y1108" s="70">
        <v>14308.452271</v>
      </c>
    </row>
    <row r="1109" spans="1:25" x14ac:dyDescent="0.25">
      <c r="A1109" s="72">
        <v>12987</v>
      </c>
      <c r="B1109" s="70"/>
      <c r="C1109" s="70"/>
      <c r="D1109" s="70"/>
      <c r="E1109" s="70"/>
      <c r="F1109" s="70">
        <v>24425</v>
      </c>
      <c r="G1109" s="70">
        <v>25190.327423999999</v>
      </c>
      <c r="H1109" s="70"/>
      <c r="I1109" s="70"/>
      <c r="J1109" s="70"/>
      <c r="K1109" s="70"/>
      <c r="L1109" s="70"/>
      <c r="M1109" s="70"/>
      <c r="N1109" s="70"/>
      <c r="O1109" s="70"/>
      <c r="P1109" s="70"/>
      <c r="Q1109" s="70"/>
      <c r="R1109" s="70"/>
      <c r="S1109" s="70"/>
      <c r="T1109" s="70"/>
      <c r="U1109" s="70"/>
      <c r="V1109" s="70"/>
      <c r="W1109" s="70"/>
      <c r="X1109" s="70">
        <v>24425</v>
      </c>
      <c r="Y1109" s="70">
        <v>25190.327423999999</v>
      </c>
    </row>
    <row r="1110" spans="1:25" x14ac:dyDescent="0.25">
      <c r="A1110" s="72">
        <v>12994</v>
      </c>
      <c r="B1110" s="70"/>
      <c r="C1110" s="70"/>
      <c r="D1110" s="70">
        <v>17700</v>
      </c>
      <c r="E1110" s="70">
        <v>12577.36959</v>
      </c>
      <c r="F1110" s="70"/>
      <c r="G1110" s="70"/>
      <c r="H1110" s="70"/>
      <c r="I1110" s="70"/>
      <c r="J1110" s="70"/>
      <c r="K1110" s="70"/>
      <c r="L1110" s="70"/>
      <c r="M1110" s="70"/>
      <c r="N1110" s="70"/>
      <c r="O1110" s="70"/>
      <c r="P1110" s="70"/>
      <c r="Q1110" s="70"/>
      <c r="R1110" s="70"/>
      <c r="S1110" s="70"/>
      <c r="T1110" s="70"/>
      <c r="U1110" s="70"/>
      <c r="V1110" s="70"/>
      <c r="W1110" s="70"/>
      <c r="X1110" s="70">
        <v>17700</v>
      </c>
      <c r="Y1110" s="70">
        <v>12577.36959</v>
      </c>
    </row>
    <row r="1111" spans="1:25" x14ac:dyDescent="0.25">
      <c r="A1111" s="72">
        <v>13001</v>
      </c>
      <c r="B1111" s="70">
        <v>15100</v>
      </c>
      <c r="C1111" s="70">
        <v>9894.8620010000013</v>
      </c>
      <c r="D1111" s="70"/>
      <c r="E1111" s="70"/>
      <c r="F1111" s="70"/>
      <c r="G1111" s="70"/>
      <c r="H1111" s="70"/>
      <c r="I1111" s="70"/>
      <c r="J1111" s="70"/>
      <c r="K1111" s="70"/>
      <c r="L1111" s="70"/>
      <c r="M1111" s="70"/>
      <c r="N1111" s="70"/>
      <c r="O1111" s="70"/>
      <c r="P1111" s="70"/>
      <c r="Q1111" s="70"/>
      <c r="R1111" s="70"/>
      <c r="S1111" s="70"/>
      <c r="T1111" s="70"/>
      <c r="U1111" s="70"/>
      <c r="V1111" s="70"/>
      <c r="W1111" s="70"/>
      <c r="X1111" s="70">
        <v>15100</v>
      </c>
      <c r="Y1111" s="70">
        <v>9894.8620010000013</v>
      </c>
    </row>
    <row r="1112" spans="1:25" x14ac:dyDescent="0.25">
      <c r="A1112" s="72">
        <v>13010</v>
      </c>
      <c r="B1112" s="70"/>
      <c r="C1112" s="70"/>
      <c r="D1112" s="70">
        <v>11400</v>
      </c>
      <c r="E1112" s="70">
        <v>10878.200996</v>
      </c>
      <c r="F1112" s="70"/>
      <c r="G1112" s="70"/>
      <c r="H1112" s="70"/>
      <c r="I1112" s="70"/>
      <c r="J1112" s="70"/>
      <c r="K1112" s="70"/>
      <c r="L1112" s="70"/>
      <c r="M1112" s="70"/>
      <c r="N1112" s="70"/>
      <c r="O1112" s="70"/>
      <c r="P1112" s="70"/>
      <c r="Q1112" s="70"/>
      <c r="R1112" s="70"/>
      <c r="S1112" s="70"/>
      <c r="T1112" s="70"/>
      <c r="U1112" s="70"/>
      <c r="V1112" s="70"/>
      <c r="W1112" s="70"/>
      <c r="X1112" s="70">
        <v>11400</v>
      </c>
      <c r="Y1112" s="70">
        <v>10878.200996</v>
      </c>
    </row>
    <row r="1113" spans="1:25" x14ac:dyDescent="0.25">
      <c r="A1113" s="72">
        <v>13013</v>
      </c>
      <c r="B1113" s="70">
        <v>5650</v>
      </c>
      <c r="C1113" s="70">
        <v>7670.8028080000004</v>
      </c>
      <c r="D1113" s="70"/>
      <c r="E1113" s="70"/>
      <c r="F1113" s="70"/>
      <c r="G1113" s="70"/>
      <c r="H1113" s="70"/>
      <c r="I1113" s="70"/>
      <c r="J1113" s="70"/>
      <c r="K1113" s="70"/>
      <c r="L1113" s="70"/>
      <c r="M1113" s="70"/>
      <c r="N1113" s="70"/>
      <c r="O1113" s="70"/>
      <c r="P1113" s="70"/>
      <c r="Q1113" s="70"/>
      <c r="R1113" s="70"/>
      <c r="S1113" s="70"/>
      <c r="T1113" s="70"/>
      <c r="U1113" s="70"/>
      <c r="V1113" s="70"/>
      <c r="W1113" s="70"/>
      <c r="X1113" s="70">
        <v>5650</v>
      </c>
      <c r="Y1113" s="70">
        <v>7670.8028080000004</v>
      </c>
    </row>
    <row r="1114" spans="1:25" x14ac:dyDescent="0.25">
      <c r="A1114" s="72">
        <v>13026</v>
      </c>
      <c r="B1114" s="70"/>
      <c r="C1114" s="70"/>
      <c r="D1114" s="70">
        <v>25400</v>
      </c>
      <c r="E1114" s="70">
        <v>13889.524460000001</v>
      </c>
      <c r="F1114" s="70"/>
      <c r="G1114" s="70"/>
      <c r="H1114" s="70"/>
      <c r="I1114" s="70"/>
      <c r="J1114" s="70"/>
      <c r="K1114" s="70"/>
      <c r="L1114" s="70"/>
      <c r="M1114" s="70"/>
      <c r="N1114" s="70"/>
      <c r="O1114" s="70"/>
      <c r="P1114" s="70"/>
      <c r="Q1114" s="70"/>
      <c r="R1114" s="70"/>
      <c r="S1114" s="70"/>
      <c r="T1114" s="70"/>
      <c r="U1114" s="70"/>
      <c r="V1114" s="70"/>
      <c r="W1114" s="70"/>
      <c r="X1114" s="70">
        <v>25400</v>
      </c>
      <c r="Y1114" s="70">
        <v>13889.524460000001</v>
      </c>
    </row>
    <row r="1115" spans="1:25" x14ac:dyDescent="0.25">
      <c r="A1115" s="72">
        <v>13035</v>
      </c>
      <c r="B1115" s="70"/>
      <c r="C1115" s="70"/>
      <c r="D1115" s="70"/>
      <c r="E1115" s="70"/>
      <c r="F1115" s="70"/>
      <c r="G1115" s="70"/>
      <c r="H1115" s="70"/>
      <c r="I1115" s="70"/>
      <c r="J1115" s="70"/>
      <c r="K1115" s="70"/>
      <c r="L1115" s="70"/>
      <c r="M1115" s="70"/>
      <c r="N1115" s="70">
        <v>53462</v>
      </c>
      <c r="O1115" s="70">
        <v>64972.508055999999</v>
      </c>
      <c r="P1115" s="70"/>
      <c r="Q1115" s="70"/>
      <c r="R1115" s="70"/>
      <c r="S1115" s="70"/>
      <c r="T1115" s="70"/>
      <c r="U1115" s="70"/>
      <c r="V1115" s="70"/>
      <c r="W1115" s="70"/>
      <c r="X1115" s="70">
        <v>53462</v>
      </c>
      <c r="Y1115" s="70">
        <v>64972.508055999999</v>
      </c>
    </row>
    <row r="1116" spans="1:25" x14ac:dyDescent="0.25">
      <c r="A1116" s="72">
        <v>13037</v>
      </c>
      <c r="B1116" s="70"/>
      <c r="C1116" s="70"/>
      <c r="D1116" s="70"/>
      <c r="E1116" s="70"/>
      <c r="F1116" s="70"/>
      <c r="G1116" s="70"/>
      <c r="H1116" s="70"/>
      <c r="I1116" s="70"/>
      <c r="J1116" s="70"/>
      <c r="K1116" s="70"/>
      <c r="L1116" s="70"/>
      <c r="M1116" s="70"/>
      <c r="N1116" s="70">
        <v>53712</v>
      </c>
      <c r="O1116" s="70">
        <v>63557.515380000004</v>
      </c>
      <c r="P1116" s="70"/>
      <c r="Q1116" s="70"/>
      <c r="R1116" s="70"/>
      <c r="S1116" s="70"/>
      <c r="T1116" s="70"/>
      <c r="U1116" s="70"/>
      <c r="V1116" s="70"/>
      <c r="W1116" s="70"/>
      <c r="X1116" s="70">
        <v>53712</v>
      </c>
      <c r="Y1116" s="70">
        <v>63557.515380000004</v>
      </c>
    </row>
    <row r="1117" spans="1:25" x14ac:dyDescent="0.25">
      <c r="A1117" s="72">
        <v>13046</v>
      </c>
      <c r="B1117" s="70"/>
      <c r="C1117" s="70"/>
      <c r="D1117" s="70"/>
      <c r="E1117" s="70"/>
      <c r="F1117" s="70"/>
      <c r="G1117" s="70"/>
      <c r="H1117" s="70"/>
      <c r="I1117" s="70"/>
      <c r="J1117" s="70"/>
      <c r="K1117" s="70"/>
      <c r="L1117" s="70">
        <v>56222</v>
      </c>
      <c r="M1117" s="70">
        <v>52806.280028000001</v>
      </c>
      <c r="N1117" s="70"/>
      <c r="O1117" s="70"/>
      <c r="P1117" s="70"/>
      <c r="Q1117" s="70"/>
      <c r="R1117" s="70"/>
      <c r="S1117" s="70"/>
      <c r="T1117" s="70"/>
      <c r="U1117" s="70"/>
      <c r="V1117" s="70"/>
      <c r="W1117" s="70"/>
      <c r="X1117" s="70">
        <v>56222</v>
      </c>
      <c r="Y1117" s="70">
        <v>52806.280028000001</v>
      </c>
    </row>
    <row r="1118" spans="1:25" x14ac:dyDescent="0.25">
      <c r="A1118" s="72">
        <v>13066</v>
      </c>
      <c r="B1118" s="70">
        <v>5000</v>
      </c>
      <c r="C1118" s="70">
        <v>3950.6011150000004</v>
      </c>
      <c r="D1118" s="70"/>
      <c r="E1118" s="70"/>
      <c r="F1118" s="70"/>
      <c r="G1118" s="70"/>
      <c r="H1118" s="70"/>
      <c r="I1118" s="70"/>
      <c r="J1118" s="70"/>
      <c r="K1118" s="70"/>
      <c r="L1118" s="70"/>
      <c r="M1118" s="70"/>
      <c r="N1118" s="70"/>
      <c r="O1118" s="70"/>
      <c r="P1118" s="70"/>
      <c r="Q1118" s="70"/>
      <c r="R1118" s="70"/>
      <c r="S1118" s="70"/>
      <c r="T1118" s="70"/>
      <c r="U1118" s="70"/>
      <c r="V1118" s="70"/>
      <c r="W1118" s="70"/>
      <c r="X1118" s="70">
        <v>5000</v>
      </c>
      <c r="Y1118" s="70">
        <v>3950.6011150000004</v>
      </c>
    </row>
    <row r="1119" spans="1:25" x14ac:dyDescent="0.25">
      <c r="A1119" s="72">
        <v>13068</v>
      </c>
      <c r="B1119" s="70">
        <v>9500</v>
      </c>
      <c r="C1119" s="70">
        <v>7897.4582549999996</v>
      </c>
      <c r="D1119" s="70"/>
      <c r="E1119" s="70"/>
      <c r="F1119" s="70"/>
      <c r="G1119" s="70"/>
      <c r="H1119" s="70"/>
      <c r="I1119" s="70"/>
      <c r="J1119" s="70"/>
      <c r="K1119" s="70"/>
      <c r="L1119" s="70"/>
      <c r="M1119" s="70"/>
      <c r="N1119" s="70"/>
      <c r="O1119" s="70"/>
      <c r="P1119" s="70"/>
      <c r="Q1119" s="70"/>
      <c r="R1119" s="70"/>
      <c r="S1119" s="70"/>
      <c r="T1119" s="70"/>
      <c r="U1119" s="70"/>
      <c r="V1119" s="70"/>
      <c r="W1119" s="70"/>
      <c r="X1119" s="70">
        <v>9500</v>
      </c>
      <c r="Y1119" s="70">
        <v>7897.4582549999996</v>
      </c>
    </row>
    <row r="1120" spans="1:25" x14ac:dyDescent="0.25">
      <c r="A1120" s="72">
        <v>13069</v>
      </c>
      <c r="B1120" s="70"/>
      <c r="C1120" s="70"/>
      <c r="D1120" s="70"/>
      <c r="E1120" s="70"/>
      <c r="F1120" s="70">
        <v>22500</v>
      </c>
      <c r="G1120" s="70">
        <v>25901.370910999998</v>
      </c>
      <c r="H1120" s="70"/>
      <c r="I1120" s="70"/>
      <c r="J1120" s="70"/>
      <c r="K1120" s="70"/>
      <c r="L1120" s="70"/>
      <c r="M1120" s="70"/>
      <c r="N1120" s="70"/>
      <c r="O1120" s="70"/>
      <c r="P1120" s="70"/>
      <c r="Q1120" s="70"/>
      <c r="R1120" s="70"/>
      <c r="S1120" s="70"/>
      <c r="T1120" s="70"/>
      <c r="U1120" s="70"/>
      <c r="V1120" s="70"/>
      <c r="W1120" s="70"/>
      <c r="X1120" s="70">
        <v>22500</v>
      </c>
      <c r="Y1120" s="70">
        <v>25901.370910999998</v>
      </c>
    </row>
    <row r="1121" spans="1:25" x14ac:dyDescent="0.25">
      <c r="A1121" s="72">
        <v>13181</v>
      </c>
      <c r="B1121" s="70">
        <v>9800</v>
      </c>
      <c r="C1121" s="70">
        <v>7321.5275840000004</v>
      </c>
      <c r="D1121" s="70"/>
      <c r="E1121" s="70"/>
      <c r="F1121" s="70"/>
      <c r="G1121" s="70"/>
      <c r="H1121" s="70"/>
      <c r="I1121" s="70"/>
      <c r="J1121" s="70"/>
      <c r="K1121" s="70"/>
      <c r="L1121" s="70"/>
      <c r="M1121" s="70"/>
      <c r="N1121" s="70"/>
      <c r="O1121" s="70"/>
      <c r="P1121" s="70"/>
      <c r="Q1121" s="70"/>
      <c r="R1121" s="70"/>
      <c r="S1121" s="70"/>
      <c r="T1121" s="70"/>
      <c r="U1121" s="70"/>
      <c r="V1121" s="70"/>
      <c r="W1121" s="70"/>
      <c r="X1121" s="70">
        <v>9800</v>
      </c>
      <c r="Y1121" s="70">
        <v>7321.5275840000004</v>
      </c>
    </row>
    <row r="1122" spans="1:25" x14ac:dyDescent="0.25">
      <c r="A1122" s="72">
        <v>13202</v>
      </c>
      <c r="B1122" s="70">
        <v>6600</v>
      </c>
      <c r="C1122" s="70">
        <v>1339.1186759999998</v>
      </c>
      <c r="D1122" s="70"/>
      <c r="E1122" s="70"/>
      <c r="F1122" s="70"/>
      <c r="G1122" s="70"/>
      <c r="H1122" s="70"/>
      <c r="I1122" s="70"/>
      <c r="J1122" s="70"/>
      <c r="K1122" s="70"/>
      <c r="L1122" s="70"/>
      <c r="M1122" s="70"/>
      <c r="N1122" s="70"/>
      <c r="O1122" s="70"/>
      <c r="P1122" s="70"/>
      <c r="Q1122" s="70"/>
      <c r="R1122" s="70"/>
      <c r="S1122" s="70"/>
      <c r="T1122" s="70"/>
      <c r="U1122" s="70"/>
      <c r="V1122" s="70"/>
      <c r="W1122" s="70"/>
      <c r="X1122" s="70">
        <v>6600</v>
      </c>
      <c r="Y1122" s="70">
        <v>1339.1186759999998</v>
      </c>
    </row>
    <row r="1123" spans="1:25" x14ac:dyDescent="0.25">
      <c r="A1123" s="72">
        <v>13204</v>
      </c>
      <c r="B1123" s="70"/>
      <c r="C1123" s="70"/>
      <c r="D1123" s="70">
        <v>22300</v>
      </c>
      <c r="E1123" s="70">
        <v>16049.709335</v>
      </c>
      <c r="F1123" s="70"/>
      <c r="G1123" s="70"/>
      <c r="H1123" s="70"/>
      <c r="I1123" s="70"/>
      <c r="J1123" s="70"/>
      <c r="K1123" s="70"/>
      <c r="L1123" s="70"/>
      <c r="M1123" s="70"/>
      <c r="N1123" s="70"/>
      <c r="O1123" s="70"/>
      <c r="P1123" s="70"/>
      <c r="Q1123" s="70"/>
      <c r="R1123" s="70"/>
      <c r="S1123" s="70"/>
      <c r="T1123" s="70"/>
      <c r="U1123" s="70"/>
      <c r="V1123" s="70"/>
      <c r="W1123" s="70"/>
      <c r="X1123" s="70">
        <v>22300</v>
      </c>
      <c r="Y1123" s="70">
        <v>16049.709335</v>
      </c>
    </row>
    <row r="1124" spans="1:25" x14ac:dyDescent="0.25">
      <c r="A1124" s="72">
        <v>13257</v>
      </c>
      <c r="B1124" s="70"/>
      <c r="C1124" s="70"/>
      <c r="D1124" s="70">
        <v>15500</v>
      </c>
      <c r="E1124" s="70">
        <v>12511.124317999998</v>
      </c>
      <c r="F1124" s="70"/>
      <c r="G1124" s="70"/>
      <c r="H1124" s="70"/>
      <c r="I1124" s="70"/>
      <c r="J1124" s="70"/>
      <c r="K1124" s="70"/>
      <c r="L1124" s="70"/>
      <c r="M1124" s="70"/>
      <c r="N1124" s="70"/>
      <c r="O1124" s="70"/>
      <c r="P1124" s="70"/>
      <c r="Q1124" s="70"/>
      <c r="R1124" s="70"/>
      <c r="S1124" s="70"/>
      <c r="T1124" s="70"/>
      <c r="U1124" s="70"/>
      <c r="V1124" s="70"/>
      <c r="W1124" s="70"/>
      <c r="X1124" s="70">
        <v>15500</v>
      </c>
      <c r="Y1124" s="70">
        <v>12511.124317999998</v>
      </c>
    </row>
    <row r="1125" spans="1:25" x14ac:dyDescent="0.25">
      <c r="A1125" s="72">
        <v>13265</v>
      </c>
      <c r="B1125" s="70"/>
      <c r="C1125" s="70"/>
      <c r="D1125" s="70"/>
      <c r="E1125" s="70"/>
      <c r="F1125" s="70"/>
      <c r="G1125" s="70"/>
      <c r="H1125" s="70">
        <v>54900</v>
      </c>
      <c r="I1125" s="70">
        <v>39264.084107000002</v>
      </c>
      <c r="J1125" s="70"/>
      <c r="K1125" s="70"/>
      <c r="L1125" s="70"/>
      <c r="M1125" s="70"/>
      <c r="N1125" s="70"/>
      <c r="O1125" s="70"/>
      <c r="P1125" s="70"/>
      <c r="Q1125" s="70"/>
      <c r="R1125" s="70"/>
      <c r="S1125" s="70"/>
      <c r="T1125" s="70"/>
      <c r="U1125" s="70"/>
      <c r="V1125" s="70"/>
      <c r="W1125" s="70"/>
      <c r="X1125" s="70">
        <v>54900</v>
      </c>
      <c r="Y1125" s="70">
        <v>39264.084107000002</v>
      </c>
    </row>
    <row r="1126" spans="1:25" x14ac:dyDescent="0.25">
      <c r="A1126" s="72">
        <v>13271</v>
      </c>
      <c r="B1126" s="70">
        <v>2468</v>
      </c>
      <c r="C1126" s="70">
        <v>2774.4426350000003</v>
      </c>
      <c r="D1126" s="70"/>
      <c r="E1126" s="70"/>
      <c r="F1126" s="70"/>
      <c r="G1126" s="70"/>
      <c r="H1126" s="70"/>
      <c r="I1126" s="70"/>
      <c r="J1126" s="70"/>
      <c r="K1126" s="70"/>
      <c r="L1126" s="70"/>
      <c r="M1126" s="70"/>
      <c r="N1126" s="70"/>
      <c r="O1126" s="70"/>
      <c r="P1126" s="70"/>
      <c r="Q1126" s="70"/>
      <c r="R1126" s="70"/>
      <c r="S1126" s="70"/>
      <c r="T1126" s="70"/>
      <c r="U1126" s="70"/>
      <c r="V1126" s="70"/>
      <c r="W1126" s="70"/>
      <c r="X1126" s="70">
        <v>2468</v>
      </c>
      <c r="Y1126" s="70">
        <v>2774.4426350000003</v>
      </c>
    </row>
    <row r="1127" spans="1:25" x14ac:dyDescent="0.25">
      <c r="A1127" s="72">
        <v>13272</v>
      </c>
      <c r="B1127" s="70">
        <v>9550</v>
      </c>
      <c r="C1127" s="70">
        <v>6757.983565999999</v>
      </c>
      <c r="D1127" s="70"/>
      <c r="E1127" s="70"/>
      <c r="F1127" s="70"/>
      <c r="G1127" s="70"/>
      <c r="H1127" s="70"/>
      <c r="I1127" s="70"/>
      <c r="J1127" s="70"/>
      <c r="K1127" s="70"/>
      <c r="L1127" s="70"/>
      <c r="M1127" s="70"/>
      <c r="N1127" s="70"/>
      <c r="O1127" s="70"/>
      <c r="P1127" s="70"/>
      <c r="Q1127" s="70"/>
      <c r="R1127" s="70"/>
      <c r="S1127" s="70"/>
      <c r="T1127" s="70"/>
      <c r="U1127" s="70"/>
      <c r="V1127" s="70"/>
      <c r="W1127" s="70"/>
      <c r="X1127" s="70">
        <v>9550</v>
      </c>
      <c r="Y1127" s="70">
        <v>6757.983565999999</v>
      </c>
    </row>
    <row r="1128" spans="1:25" x14ac:dyDescent="0.25">
      <c r="A1128" s="72">
        <v>13273</v>
      </c>
      <c r="B1128" s="70"/>
      <c r="C1128" s="70"/>
      <c r="D1128" s="70"/>
      <c r="E1128" s="70"/>
      <c r="F1128" s="70"/>
      <c r="G1128" s="70"/>
      <c r="H1128" s="70"/>
      <c r="I1128" s="70"/>
      <c r="J1128" s="70"/>
      <c r="K1128" s="70"/>
      <c r="L1128" s="70"/>
      <c r="M1128" s="70"/>
      <c r="N1128" s="70"/>
      <c r="O1128" s="70"/>
      <c r="P1128" s="70"/>
      <c r="Q1128" s="70"/>
      <c r="R1128" s="70">
        <v>84304</v>
      </c>
      <c r="S1128" s="70">
        <v>86057.715821000005</v>
      </c>
      <c r="T1128" s="70"/>
      <c r="U1128" s="70"/>
      <c r="V1128" s="70"/>
      <c r="W1128" s="70"/>
      <c r="X1128" s="70">
        <v>84304</v>
      </c>
      <c r="Y1128" s="70">
        <v>86057.715821000005</v>
      </c>
    </row>
    <row r="1129" spans="1:25" x14ac:dyDescent="0.25">
      <c r="A1129" s="72">
        <v>13277</v>
      </c>
      <c r="B1129" s="70"/>
      <c r="C1129" s="70"/>
      <c r="D1129" s="70"/>
      <c r="E1129" s="70"/>
      <c r="F1129" s="70"/>
      <c r="G1129" s="70"/>
      <c r="H1129" s="70"/>
      <c r="I1129" s="70"/>
      <c r="J1129" s="70"/>
      <c r="K1129" s="70"/>
      <c r="L1129" s="70"/>
      <c r="M1129" s="70"/>
      <c r="N1129" s="70"/>
      <c r="O1129" s="70"/>
      <c r="P1129" s="70"/>
      <c r="Q1129" s="70"/>
      <c r="R1129" s="70">
        <v>86290</v>
      </c>
      <c r="S1129" s="70">
        <v>84636.968261999995</v>
      </c>
      <c r="T1129" s="70"/>
      <c r="U1129" s="70"/>
      <c r="V1129" s="70"/>
      <c r="W1129" s="70"/>
      <c r="X1129" s="70">
        <v>86290</v>
      </c>
      <c r="Y1129" s="70">
        <v>84636.968261999995</v>
      </c>
    </row>
    <row r="1130" spans="1:25" x14ac:dyDescent="0.25">
      <c r="A1130" s="72">
        <v>13278</v>
      </c>
      <c r="B1130" s="70"/>
      <c r="C1130" s="70"/>
      <c r="D1130" s="70">
        <v>10772</v>
      </c>
      <c r="E1130" s="70">
        <v>11275.269469999999</v>
      </c>
      <c r="F1130" s="70"/>
      <c r="G1130" s="70"/>
      <c r="H1130" s="70"/>
      <c r="I1130" s="70"/>
      <c r="J1130" s="70"/>
      <c r="K1130" s="70"/>
      <c r="L1130" s="70"/>
      <c r="M1130" s="70"/>
      <c r="N1130" s="70"/>
      <c r="O1130" s="70"/>
      <c r="P1130" s="70"/>
      <c r="Q1130" s="70"/>
      <c r="R1130" s="70"/>
      <c r="S1130" s="70"/>
      <c r="T1130" s="70"/>
      <c r="U1130" s="70"/>
      <c r="V1130" s="70"/>
      <c r="W1130" s="70"/>
      <c r="X1130" s="70">
        <v>10772</v>
      </c>
      <c r="Y1130" s="70">
        <v>11275.269469999999</v>
      </c>
    </row>
    <row r="1131" spans="1:25" x14ac:dyDescent="0.25">
      <c r="A1131" s="72">
        <v>13279</v>
      </c>
      <c r="B1131" s="70"/>
      <c r="C1131" s="70"/>
      <c r="D1131" s="70"/>
      <c r="E1131" s="70"/>
      <c r="F1131" s="70"/>
      <c r="G1131" s="70"/>
      <c r="H1131" s="70"/>
      <c r="I1131" s="70"/>
      <c r="J1131" s="70"/>
      <c r="K1131" s="70"/>
      <c r="L1131" s="70"/>
      <c r="M1131" s="70"/>
      <c r="N1131" s="70"/>
      <c r="O1131" s="70"/>
      <c r="P1131" s="70"/>
      <c r="Q1131" s="70"/>
      <c r="R1131" s="70"/>
      <c r="S1131" s="70"/>
      <c r="T1131" s="70">
        <v>98062</v>
      </c>
      <c r="U1131" s="70">
        <v>95912.235840000008</v>
      </c>
      <c r="V1131" s="70"/>
      <c r="W1131" s="70"/>
      <c r="X1131" s="70">
        <v>98062</v>
      </c>
      <c r="Y1131" s="70">
        <v>95912.235840000008</v>
      </c>
    </row>
    <row r="1132" spans="1:25" x14ac:dyDescent="0.25">
      <c r="A1132" s="72">
        <v>13282</v>
      </c>
      <c r="B1132" s="70"/>
      <c r="C1132" s="70"/>
      <c r="D1132" s="70"/>
      <c r="E1132" s="70"/>
      <c r="F1132" s="70"/>
      <c r="G1132" s="70"/>
      <c r="H1132" s="70"/>
      <c r="I1132" s="70"/>
      <c r="J1132" s="70"/>
      <c r="K1132" s="70"/>
      <c r="L1132" s="70"/>
      <c r="M1132" s="70"/>
      <c r="N1132" s="70"/>
      <c r="O1132" s="70"/>
      <c r="P1132" s="70"/>
      <c r="Q1132" s="70"/>
      <c r="R1132" s="70"/>
      <c r="S1132" s="70"/>
      <c r="T1132" s="70">
        <v>95358</v>
      </c>
      <c r="U1132" s="70">
        <v>95590.143555999995</v>
      </c>
      <c r="V1132" s="70"/>
      <c r="W1132" s="70"/>
      <c r="X1132" s="70">
        <v>95358</v>
      </c>
      <c r="Y1132" s="70">
        <v>95590.143555999995</v>
      </c>
    </row>
    <row r="1133" spans="1:25" x14ac:dyDescent="0.25">
      <c r="A1133" s="72">
        <v>13291</v>
      </c>
      <c r="B1133" s="70"/>
      <c r="C1133" s="70"/>
      <c r="D1133" s="70">
        <v>20400</v>
      </c>
      <c r="E1133" s="70">
        <v>12206.151826000001</v>
      </c>
      <c r="F1133" s="70"/>
      <c r="G1133" s="70"/>
      <c r="H1133" s="70"/>
      <c r="I1133" s="70"/>
      <c r="J1133" s="70"/>
      <c r="K1133" s="70"/>
      <c r="L1133" s="70"/>
      <c r="M1133" s="70"/>
      <c r="N1133" s="70"/>
      <c r="O1133" s="70"/>
      <c r="P1133" s="70"/>
      <c r="Q1133" s="70"/>
      <c r="R1133" s="70"/>
      <c r="S1133" s="70"/>
      <c r="T1133" s="70"/>
      <c r="U1133" s="70"/>
      <c r="V1133" s="70"/>
      <c r="W1133" s="70"/>
      <c r="X1133" s="70">
        <v>20400</v>
      </c>
      <c r="Y1133" s="70">
        <v>12206.151826000001</v>
      </c>
    </row>
    <row r="1134" spans="1:25" x14ac:dyDescent="0.25">
      <c r="A1134" s="72">
        <v>13321</v>
      </c>
      <c r="B1134" s="70">
        <v>6100</v>
      </c>
      <c r="C1134" s="70">
        <v>3775.0997299999999</v>
      </c>
      <c r="D1134" s="70"/>
      <c r="E1134" s="70"/>
      <c r="F1134" s="70"/>
      <c r="G1134" s="70"/>
      <c r="H1134" s="70"/>
      <c r="I1134" s="70"/>
      <c r="J1134" s="70"/>
      <c r="K1134" s="70"/>
      <c r="L1134" s="70"/>
      <c r="M1134" s="70"/>
      <c r="N1134" s="70"/>
      <c r="O1134" s="70"/>
      <c r="P1134" s="70"/>
      <c r="Q1134" s="70"/>
      <c r="R1134" s="70"/>
      <c r="S1134" s="70"/>
      <c r="T1134" s="70"/>
      <c r="U1134" s="70"/>
      <c r="V1134" s="70"/>
      <c r="W1134" s="70"/>
      <c r="X1134" s="70">
        <v>6100</v>
      </c>
      <c r="Y1134" s="70">
        <v>3775.0997299999999</v>
      </c>
    </row>
    <row r="1135" spans="1:25" x14ac:dyDescent="0.25">
      <c r="A1135" s="72">
        <v>13322</v>
      </c>
      <c r="B1135" s="70"/>
      <c r="C1135" s="70"/>
      <c r="D1135" s="70">
        <v>9300</v>
      </c>
      <c r="E1135" s="70">
        <v>14119.706932000001</v>
      </c>
      <c r="F1135" s="70"/>
      <c r="G1135" s="70"/>
      <c r="H1135" s="70"/>
      <c r="I1135" s="70"/>
      <c r="J1135" s="70"/>
      <c r="K1135" s="70"/>
      <c r="L1135" s="70"/>
      <c r="M1135" s="70"/>
      <c r="N1135" s="70"/>
      <c r="O1135" s="70"/>
      <c r="P1135" s="70"/>
      <c r="Q1135" s="70"/>
      <c r="R1135" s="70"/>
      <c r="S1135" s="70"/>
      <c r="T1135" s="70"/>
      <c r="U1135" s="70"/>
      <c r="V1135" s="70"/>
      <c r="W1135" s="70"/>
      <c r="X1135" s="70">
        <v>9300</v>
      </c>
      <c r="Y1135" s="70">
        <v>14119.706932000001</v>
      </c>
    </row>
    <row r="1136" spans="1:25" x14ac:dyDescent="0.25">
      <c r="A1136" s="72">
        <v>13344</v>
      </c>
      <c r="B1136" s="70"/>
      <c r="C1136" s="70"/>
      <c r="D1136" s="70">
        <v>14400</v>
      </c>
      <c r="E1136" s="70">
        <v>11310.908631999999</v>
      </c>
      <c r="F1136" s="70"/>
      <c r="G1136" s="70"/>
      <c r="H1136" s="70"/>
      <c r="I1136" s="70"/>
      <c r="J1136" s="70"/>
      <c r="K1136" s="70"/>
      <c r="L1136" s="70"/>
      <c r="M1136" s="70"/>
      <c r="N1136" s="70"/>
      <c r="O1136" s="70"/>
      <c r="P1136" s="70"/>
      <c r="Q1136" s="70"/>
      <c r="R1136" s="70"/>
      <c r="S1136" s="70"/>
      <c r="T1136" s="70"/>
      <c r="U1136" s="70"/>
      <c r="V1136" s="70"/>
      <c r="W1136" s="70"/>
      <c r="X1136" s="70">
        <v>14400</v>
      </c>
      <c r="Y1136" s="70">
        <v>11310.908631999999</v>
      </c>
    </row>
    <row r="1137" spans="1:25" x14ac:dyDescent="0.25">
      <c r="A1137" s="72">
        <v>13386</v>
      </c>
      <c r="B1137" s="70"/>
      <c r="C1137" s="70"/>
      <c r="D1137" s="70">
        <v>14500</v>
      </c>
      <c r="E1137" s="70">
        <v>15154.772186</v>
      </c>
      <c r="F1137" s="70"/>
      <c r="G1137" s="70"/>
      <c r="H1137" s="70"/>
      <c r="I1137" s="70"/>
      <c r="J1137" s="70"/>
      <c r="K1137" s="70"/>
      <c r="L1137" s="70"/>
      <c r="M1137" s="70"/>
      <c r="N1137" s="70"/>
      <c r="O1137" s="70"/>
      <c r="P1137" s="70"/>
      <c r="Q1137" s="70"/>
      <c r="R1137" s="70"/>
      <c r="S1137" s="70"/>
      <c r="T1137" s="70"/>
      <c r="U1137" s="70"/>
      <c r="V1137" s="70"/>
      <c r="W1137" s="70"/>
      <c r="X1137" s="70">
        <v>14500</v>
      </c>
      <c r="Y1137" s="70">
        <v>15154.772186</v>
      </c>
    </row>
    <row r="1138" spans="1:25" x14ac:dyDescent="0.25">
      <c r="A1138" s="72">
        <v>13394</v>
      </c>
      <c r="B1138" s="70"/>
      <c r="C1138" s="70"/>
      <c r="D1138" s="70">
        <v>18118</v>
      </c>
      <c r="E1138" s="70">
        <v>14886.785216999999</v>
      </c>
      <c r="F1138" s="70"/>
      <c r="G1138" s="70"/>
      <c r="H1138" s="70"/>
      <c r="I1138" s="70"/>
      <c r="J1138" s="70"/>
      <c r="K1138" s="70"/>
      <c r="L1138" s="70"/>
      <c r="M1138" s="70"/>
      <c r="N1138" s="70"/>
      <c r="O1138" s="70"/>
      <c r="P1138" s="70"/>
      <c r="Q1138" s="70"/>
      <c r="R1138" s="70"/>
      <c r="S1138" s="70"/>
      <c r="T1138" s="70"/>
      <c r="U1138" s="70"/>
      <c r="V1138" s="70"/>
      <c r="W1138" s="70"/>
      <c r="X1138" s="70">
        <v>18118</v>
      </c>
      <c r="Y1138" s="70">
        <v>14886.785216999999</v>
      </c>
    </row>
    <row r="1139" spans="1:25" x14ac:dyDescent="0.25">
      <c r="A1139" s="72">
        <v>13438</v>
      </c>
      <c r="B1139" s="70"/>
      <c r="C1139" s="70"/>
      <c r="D1139" s="70"/>
      <c r="E1139" s="70"/>
      <c r="F1139" s="70"/>
      <c r="G1139" s="70"/>
      <c r="H1139" s="70"/>
      <c r="I1139" s="70"/>
      <c r="J1139" s="70"/>
      <c r="K1139" s="70"/>
      <c r="L1139" s="70">
        <v>55871</v>
      </c>
      <c r="M1139" s="70">
        <v>52177.149414</v>
      </c>
      <c r="N1139" s="70"/>
      <c r="O1139" s="70"/>
      <c r="P1139" s="70"/>
      <c r="Q1139" s="70"/>
      <c r="R1139" s="70"/>
      <c r="S1139" s="70"/>
      <c r="T1139" s="70"/>
      <c r="U1139" s="70"/>
      <c r="V1139" s="70"/>
      <c r="W1139" s="70"/>
      <c r="X1139" s="70">
        <v>55871</v>
      </c>
      <c r="Y1139" s="70">
        <v>52177.149414</v>
      </c>
    </row>
    <row r="1140" spans="1:25" x14ac:dyDescent="0.25">
      <c r="A1140" s="72">
        <v>13519</v>
      </c>
      <c r="B1140" s="70"/>
      <c r="C1140" s="70"/>
      <c r="D1140" s="70">
        <v>21100</v>
      </c>
      <c r="E1140" s="70">
        <v>15729.08152</v>
      </c>
      <c r="F1140" s="70"/>
      <c r="G1140" s="70"/>
      <c r="H1140" s="70"/>
      <c r="I1140" s="70"/>
      <c r="J1140" s="70"/>
      <c r="K1140" s="70"/>
      <c r="L1140" s="70"/>
      <c r="M1140" s="70"/>
      <c r="N1140" s="70"/>
      <c r="O1140" s="70"/>
      <c r="P1140" s="70"/>
      <c r="Q1140" s="70"/>
      <c r="R1140" s="70"/>
      <c r="S1140" s="70"/>
      <c r="T1140" s="70"/>
      <c r="U1140" s="70"/>
      <c r="V1140" s="70"/>
      <c r="W1140" s="70"/>
      <c r="X1140" s="70">
        <v>21100</v>
      </c>
      <c r="Y1140" s="70">
        <v>15729.08152</v>
      </c>
    </row>
    <row r="1141" spans="1:25" x14ac:dyDescent="0.25">
      <c r="A1141" s="72">
        <v>13522</v>
      </c>
      <c r="B1141" s="70">
        <v>1169</v>
      </c>
      <c r="C1141" s="70">
        <v>252.15150499999999</v>
      </c>
      <c r="D1141" s="70"/>
      <c r="E1141" s="70"/>
      <c r="F1141" s="70"/>
      <c r="G1141" s="70"/>
      <c r="H1141" s="70"/>
      <c r="I1141" s="70"/>
      <c r="J1141" s="70"/>
      <c r="K1141" s="70"/>
      <c r="L1141" s="70"/>
      <c r="M1141" s="70"/>
      <c r="N1141" s="70"/>
      <c r="O1141" s="70"/>
      <c r="P1141" s="70"/>
      <c r="Q1141" s="70"/>
      <c r="R1141" s="70"/>
      <c r="S1141" s="70"/>
      <c r="T1141" s="70"/>
      <c r="U1141" s="70"/>
      <c r="V1141" s="70"/>
      <c r="W1141" s="70"/>
      <c r="X1141" s="70">
        <v>1169</v>
      </c>
      <c r="Y1141" s="70">
        <v>252.15150499999999</v>
      </c>
    </row>
    <row r="1142" spans="1:25" x14ac:dyDescent="0.25">
      <c r="A1142" s="72">
        <v>13524</v>
      </c>
      <c r="B1142" s="70">
        <v>1340</v>
      </c>
      <c r="C1142" s="70">
        <v>140.23381900000001</v>
      </c>
      <c r="D1142" s="70"/>
      <c r="E1142" s="70"/>
      <c r="F1142" s="70"/>
      <c r="G1142" s="70"/>
      <c r="H1142" s="70"/>
      <c r="I1142" s="70"/>
      <c r="J1142" s="70"/>
      <c r="K1142" s="70"/>
      <c r="L1142" s="70"/>
      <c r="M1142" s="70"/>
      <c r="N1142" s="70"/>
      <c r="O1142" s="70"/>
      <c r="P1142" s="70"/>
      <c r="Q1142" s="70"/>
      <c r="R1142" s="70"/>
      <c r="S1142" s="70"/>
      <c r="T1142" s="70"/>
      <c r="U1142" s="70"/>
      <c r="V1142" s="70"/>
      <c r="W1142" s="70"/>
      <c r="X1142" s="70">
        <v>1340</v>
      </c>
      <c r="Y1142" s="70">
        <v>140.23381900000001</v>
      </c>
    </row>
    <row r="1143" spans="1:25" x14ac:dyDescent="0.25">
      <c r="A1143" s="72">
        <v>13526</v>
      </c>
      <c r="B1143" s="70"/>
      <c r="C1143" s="70"/>
      <c r="D1143" s="70">
        <v>15907</v>
      </c>
      <c r="E1143" s="70">
        <v>14914.817566</v>
      </c>
      <c r="F1143" s="70"/>
      <c r="G1143" s="70"/>
      <c r="H1143" s="70"/>
      <c r="I1143" s="70"/>
      <c r="J1143" s="70"/>
      <c r="K1143" s="70"/>
      <c r="L1143" s="70"/>
      <c r="M1143" s="70"/>
      <c r="N1143" s="70"/>
      <c r="O1143" s="70"/>
      <c r="P1143" s="70"/>
      <c r="Q1143" s="70"/>
      <c r="R1143" s="70"/>
      <c r="S1143" s="70"/>
      <c r="T1143" s="70"/>
      <c r="U1143" s="70"/>
      <c r="V1143" s="70"/>
      <c r="W1143" s="70"/>
      <c r="X1143" s="70">
        <v>15907</v>
      </c>
      <c r="Y1143" s="70">
        <v>14914.817566</v>
      </c>
    </row>
    <row r="1144" spans="1:25" x14ac:dyDescent="0.25">
      <c r="A1144" s="72">
        <v>13527</v>
      </c>
      <c r="B1144" s="70"/>
      <c r="C1144" s="70"/>
      <c r="D1144" s="70"/>
      <c r="E1144" s="70"/>
      <c r="F1144" s="70"/>
      <c r="G1144" s="70"/>
      <c r="H1144" s="70"/>
      <c r="I1144" s="70"/>
      <c r="J1144" s="70"/>
      <c r="K1144" s="70"/>
      <c r="L1144" s="70"/>
      <c r="M1144" s="70"/>
      <c r="N1144" s="70"/>
      <c r="O1144" s="70"/>
      <c r="P1144" s="70"/>
      <c r="Q1144" s="70"/>
      <c r="R1144" s="70"/>
      <c r="S1144" s="70"/>
      <c r="T1144" s="70"/>
      <c r="U1144" s="70"/>
      <c r="V1144" s="70">
        <v>107825</v>
      </c>
      <c r="W1144" s="70">
        <v>109676.666992</v>
      </c>
      <c r="X1144" s="70">
        <v>107825</v>
      </c>
      <c r="Y1144" s="70">
        <v>109676.666992</v>
      </c>
    </row>
    <row r="1145" spans="1:25" x14ac:dyDescent="0.25">
      <c r="A1145" s="72">
        <v>13553</v>
      </c>
      <c r="B1145" s="70">
        <v>10277</v>
      </c>
      <c r="C1145" s="70">
        <v>8204.1354360000005</v>
      </c>
      <c r="D1145" s="70"/>
      <c r="E1145" s="70"/>
      <c r="F1145" s="70"/>
      <c r="G1145" s="70"/>
      <c r="H1145" s="70"/>
      <c r="I1145" s="70"/>
      <c r="J1145" s="70"/>
      <c r="K1145" s="70"/>
      <c r="L1145" s="70"/>
      <c r="M1145" s="70"/>
      <c r="N1145" s="70"/>
      <c r="O1145" s="70"/>
      <c r="P1145" s="70"/>
      <c r="Q1145" s="70"/>
      <c r="R1145" s="70"/>
      <c r="S1145" s="70"/>
      <c r="T1145" s="70"/>
      <c r="U1145" s="70"/>
      <c r="V1145" s="70"/>
      <c r="W1145" s="70"/>
      <c r="X1145" s="70">
        <v>10277</v>
      </c>
      <c r="Y1145" s="70">
        <v>8204.1354360000005</v>
      </c>
    </row>
    <row r="1146" spans="1:25" x14ac:dyDescent="0.25">
      <c r="A1146" s="72">
        <v>13555</v>
      </c>
      <c r="B1146" s="70"/>
      <c r="C1146" s="70"/>
      <c r="D1146" s="70">
        <v>15400</v>
      </c>
      <c r="E1146" s="70">
        <v>11566.419098999999</v>
      </c>
      <c r="F1146" s="70"/>
      <c r="G1146" s="70"/>
      <c r="H1146" s="70"/>
      <c r="I1146" s="70"/>
      <c r="J1146" s="70"/>
      <c r="K1146" s="70"/>
      <c r="L1146" s="70"/>
      <c r="M1146" s="70"/>
      <c r="N1146" s="70"/>
      <c r="O1146" s="70"/>
      <c r="P1146" s="70"/>
      <c r="Q1146" s="70"/>
      <c r="R1146" s="70"/>
      <c r="S1146" s="70"/>
      <c r="T1146" s="70"/>
      <c r="U1146" s="70"/>
      <c r="V1146" s="70"/>
      <c r="W1146" s="70"/>
      <c r="X1146" s="70">
        <v>15400</v>
      </c>
      <c r="Y1146" s="70">
        <v>11566.419098999999</v>
      </c>
    </row>
    <row r="1147" spans="1:25" x14ac:dyDescent="0.25">
      <c r="A1147" s="72">
        <v>13557</v>
      </c>
      <c r="B1147" s="70">
        <v>13500</v>
      </c>
      <c r="C1147" s="70">
        <v>8332.6223989999999</v>
      </c>
      <c r="D1147" s="70"/>
      <c r="E1147" s="70"/>
      <c r="F1147" s="70"/>
      <c r="G1147" s="70"/>
      <c r="H1147" s="70"/>
      <c r="I1147" s="70"/>
      <c r="J1147" s="70"/>
      <c r="K1147" s="70"/>
      <c r="L1147" s="70"/>
      <c r="M1147" s="70"/>
      <c r="N1147" s="70"/>
      <c r="O1147" s="70"/>
      <c r="P1147" s="70"/>
      <c r="Q1147" s="70"/>
      <c r="R1147" s="70"/>
      <c r="S1147" s="70"/>
      <c r="T1147" s="70"/>
      <c r="U1147" s="70"/>
      <c r="V1147" s="70"/>
      <c r="W1147" s="70"/>
      <c r="X1147" s="70">
        <v>13500</v>
      </c>
      <c r="Y1147" s="70">
        <v>8332.6223989999999</v>
      </c>
    </row>
    <row r="1148" spans="1:25" x14ac:dyDescent="0.25">
      <c r="A1148" s="72">
        <v>13559</v>
      </c>
      <c r="B1148" s="70">
        <v>5651</v>
      </c>
      <c r="C1148" s="70">
        <v>3068.7363350000001</v>
      </c>
      <c r="D1148" s="70"/>
      <c r="E1148" s="70"/>
      <c r="F1148" s="70"/>
      <c r="G1148" s="70"/>
      <c r="H1148" s="70"/>
      <c r="I1148" s="70"/>
      <c r="J1148" s="70"/>
      <c r="K1148" s="70"/>
      <c r="L1148" s="70"/>
      <c r="M1148" s="70"/>
      <c r="N1148" s="70"/>
      <c r="O1148" s="70"/>
      <c r="P1148" s="70"/>
      <c r="Q1148" s="70"/>
      <c r="R1148" s="70"/>
      <c r="S1148" s="70"/>
      <c r="T1148" s="70"/>
      <c r="U1148" s="70"/>
      <c r="V1148" s="70"/>
      <c r="W1148" s="70"/>
      <c r="X1148" s="70">
        <v>5651</v>
      </c>
      <c r="Y1148" s="70">
        <v>3068.7363350000001</v>
      </c>
    </row>
    <row r="1149" spans="1:25" x14ac:dyDescent="0.25">
      <c r="A1149" s="72">
        <v>13564</v>
      </c>
      <c r="B1149" s="70"/>
      <c r="C1149" s="70"/>
      <c r="D1149" s="70">
        <v>13100</v>
      </c>
      <c r="E1149" s="70">
        <v>11833.052154000001</v>
      </c>
      <c r="F1149" s="70"/>
      <c r="G1149" s="70"/>
      <c r="H1149" s="70"/>
      <c r="I1149" s="70"/>
      <c r="J1149" s="70"/>
      <c r="K1149" s="70"/>
      <c r="L1149" s="70"/>
      <c r="M1149" s="70"/>
      <c r="N1149" s="70"/>
      <c r="O1149" s="70"/>
      <c r="P1149" s="70"/>
      <c r="Q1149" s="70"/>
      <c r="R1149" s="70"/>
      <c r="S1149" s="70"/>
      <c r="T1149" s="70"/>
      <c r="U1149" s="70"/>
      <c r="V1149" s="70"/>
      <c r="W1149" s="70"/>
      <c r="X1149" s="70">
        <v>13100</v>
      </c>
      <c r="Y1149" s="70">
        <v>11833.052154000001</v>
      </c>
    </row>
    <row r="1150" spans="1:25" x14ac:dyDescent="0.25">
      <c r="A1150" s="72">
        <v>13569</v>
      </c>
      <c r="B1150" s="70">
        <v>3100</v>
      </c>
      <c r="C1150" s="70">
        <v>2349.8863390000001</v>
      </c>
      <c r="D1150" s="70"/>
      <c r="E1150" s="70"/>
      <c r="F1150" s="70"/>
      <c r="G1150" s="70"/>
      <c r="H1150" s="70"/>
      <c r="I1150" s="70"/>
      <c r="J1150" s="70"/>
      <c r="K1150" s="70"/>
      <c r="L1150" s="70"/>
      <c r="M1150" s="70"/>
      <c r="N1150" s="70"/>
      <c r="O1150" s="70"/>
      <c r="P1150" s="70"/>
      <c r="Q1150" s="70"/>
      <c r="R1150" s="70"/>
      <c r="S1150" s="70"/>
      <c r="T1150" s="70"/>
      <c r="U1150" s="70"/>
      <c r="V1150" s="70"/>
      <c r="W1150" s="70"/>
      <c r="X1150" s="70">
        <v>3100</v>
      </c>
      <c r="Y1150" s="70">
        <v>2349.8863390000001</v>
      </c>
    </row>
    <row r="1151" spans="1:25" x14ac:dyDescent="0.25">
      <c r="A1151" s="72">
        <v>13579</v>
      </c>
      <c r="B1151" s="70"/>
      <c r="C1151" s="70"/>
      <c r="D1151" s="70"/>
      <c r="E1151" s="70"/>
      <c r="F1151" s="70"/>
      <c r="G1151" s="70"/>
      <c r="H1151" s="70"/>
      <c r="I1151" s="70"/>
      <c r="J1151" s="70"/>
      <c r="K1151" s="70"/>
      <c r="L1151" s="70"/>
      <c r="M1151" s="70"/>
      <c r="N1151" s="70"/>
      <c r="O1151" s="70"/>
      <c r="P1151" s="70"/>
      <c r="Q1151" s="70"/>
      <c r="R1151" s="70"/>
      <c r="S1151" s="70"/>
      <c r="T1151" s="70"/>
      <c r="U1151" s="70"/>
      <c r="V1151" s="70">
        <v>95273</v>
      </c>
      <c r="W1151" s="70">
        <v>102997.212403</v>
      </c>
      <c r="X1151" s="70">
        <v>95273</v>
      </c>
      <c r="Y1151" s="70">
        <v>102997.212403</v>
      </c>
    </row>
    <row r="1152" spans="1:25" x14ac:dyDescent="0.25">
      <c r="A1152" s="72">
        <v>13580</v>
      </c>
      <c r="B1152" s="70"/>
      <c r="C1152" s="70"/>
      <c r="D1152" s="70"/>
      <c r="E1152" s="70"/>
      <c r="F1152" s="70"/>
      <c r="G1152" s="70"/>
      <c r="H1152" s="70"/>
      <c r="I1152" s="70"/>
      <c r="J1152" s="70"/>
      <c r="K1152" s="70"/>
      <c r="L1152" s="70"/>
      <c r="M1152" s="70"/>
      <c r="N1152" s="70"/>
      <c r="O1152" s="70"/>
      <c r="P1152" s="70"/>
      <c r="Q1152" s="70"/>
      <c r="R1152" s="70"/>
      <c r="S1152" s="70"/>
      <c r="T1152" s="70"/>
      <c r="U1152" s="70"/>
      <c r="V1152" s="70">
        <v>104739</v>
      </c>
      <c r="W1152" s="70">
        <v>103291.27441399998</v>
      </c>
      <c r="X1152" s="70">
        <v>104739</v>
      </c>
      <c r="Y1152" s="70">
        <v>103291.27441399998</v>
      </c>
    </row>
    <row r="1153" spans="1:25" x14ac:dyDescent="0.25">
      <c r="A1153" s="72">
        <v>13581</v>
      </c>
      <c r="B1153" s="70"/>
      <c r="C1153" s="70"/>
      <c r="D1153" s="70"/>
      <c r="E1153" s="70"/>
      <c r="F1153" s="70"/>
      <c r="G1153" s="70"/>
      <c r="H1153" s="70"/>
      <c r="I1153" s="70"/>
      <c r="J1153" s="70"/>
      <c r="K1153" s="70"/>
      <c r="L1153" s="70"/>
      <c r="M1153" s="70"/>
      <c r="N1153" s="70"/>
      <c r="O1153" s="70"/>
      <c r="P1153" s="70"/>
      <c r="Q1153" s="70"/>
      <c r="R1153" s="70"/>
      <c r="S1153" s="70"/>
      <c r="T1153" s="70">
        <v>104032</v>
      </c>
      <c r="U1153" s="70">
        <v>98914.734375</v>
      </c>
      <c r="V1153" s="70"/>
      <c r="W1153" s="70"/>
      <c r="X1153" s="70">
        <v>104032</v>
      </c>
      <c r="Y1153" s="70">
        <v>98914.734375</v>
      </c>
    </row>
    <row r="1154" spans="1:25" x14ac:dyDescent="0.25">
      <c r="A1154" s="72">
        <v>13582</v>
      </c>
      <c r="B1154" s="70"/>
      <c r="C1154" s="70"/>
      <c r="D1154" s="70"/>
      <c r="E1154" s="70"/>
      <c r="F1154" s="70"/>
      <c r="G1154" s="70"/>
      <c r="H1154" s="70"/>
      <c r="I1154" s="70"/>
      <c r="J1154" s="70"/>
      <c r="K1154" s="70"/>
      <c r="L1154" s="70"/>
      <c r="M1154" s="70"/>
      <c r="N1154" s="70"/>
      <c r="O1154" s="70"/>
      <c r="P1154" s="70"/>
      <c r="Q1154" s="70"/>
      <c r="R1154" s="70"/>
      <c r="S1154" s="70"/>
      <c r="T1154" s="70">
        <v>100592</v>
      </c>
      <c r="U1154" s="70">
        <v>99577.021483999997</v>
      </c>
      <c r="V1154" s="70"/>
      <c r="W1154" s="70"/>
      <c r="X1154" s="70">
        <v>100592</v>
      </c>
      <c r="Y1154" s="70">
        <v>99577.021483999997</v>
      </c>
    </row>
    <row r="1155" spans="1:25" x14ac:dyDescent="0.25">
      <c r="A1155" s="72">
        <v>13583</v>
      </c>
      <c r="B1155" s="70">
        <v>5630</v>
      </c>
      <c r="C1155" s="70">
        <v>6687.1427620000013</v>
      </c>
      <c r="D1155" s="70"/>
      <c r="E1155" s="70"/>
      <c r="F1155" s="70"/>
      <c r="G1155" s="70"/>
      <c r="H1155" s="70"/>
      <c r="I1155" s="70"/>
      <c r="J1155" s="70"/>
      <c r="K1155" s="70"/>
      <c r="L1155" s="70"/>
      <c r="M1155" s="70"/>
      <c r="N1155" s="70"/>
      <c r="O1155" s="70"/>
      <c r="P1155" s="70"/>
      <c r="Q1155" s="70"/>
      <c r="R1155" s="70"/>
      <c r="S1155" s="70"/>
      <c r="T1155" s="70"/>
      <c r="U1155" s="70"/>
      <c r="V1155" s="70"/>
      <c r="W1155" s="70"/>
      <c r="X1155" s="70">
        <v>5630</v>
      </c>
      <c r="Y1155" s="70">
        <v>6687.1427620000013</v>
      </c>
    </row>
    <row r="1156" spans="1:25" x14ac:dyDescent="0.25">
      <c r="A1156" s="72">
        <v>13587</v>
      </c>
      <c r="B1156" s="70">
        <v>5247</v>
      </c>
      <c r="C1156" s="70">
        <v>8028.4359130000003</v>
      </c>
      <c r="D1156" s="70"/>
      <c r="E1156" s="70"/>
      <c r="F1156" s="70"/>
      <c r="G1156" s="70"/>
      <c r="H1156" s="70"/>
      <c r="I1156" s="70"/>
      <c r="J1156" s="70"/>
      <c r="K1156" s="70"/>
      <c r="L1156" s="70"/>
      <c r="M1156" s="70"/>
      <c r="N1156" s="70"/>
      <c r="O1156" s="70"/>
      <c r="P1156" s="70"/>
      <c r="Q1156" s="70"/>
      <c r="R1156" s="70"/>
      <c r="S1156" s="70"/>
      <c r="T1156" s="70"/>
      <c r="U1156" s="70"/>
      <c r="V1156" s="70"/>
      <c r="W1156" s="70"/>
      <c r="X1156" s="70">
        <v>5247</v>
      </c>
      <c r="Y1156" s="70">
        <v>8028.4359130000003</v>
      </c>
    </row>
    <row r="1157" spans="1:25" x14ac:dyDescent="0.25">
      <c r="A1157" s="72">
        <v>13589</v>
      </c>
      <c r="B1157" s="70"/>
      <c r="C1157" s="70"/>
      <c r="D1157" s="70"/>
      <c r="E1157" s="70"/>
      <c r="F1157" s="70"/>
      <c r="G1157" s="70"/>
      <c r="H1157" s="70"/>
      <c r="I1157" s="70"/>
      <c r="J1157" s="70"/>
      <c r="K1157" s="70"/>
      <c r="L1157" s="70"/>
      <c r="M1157" s="70"/>
      <c r="N1157" s="70"/>
      <c r="O1157" s="70"/>
      <c r="P1157" s="70"/>
      <c r="Q1157" s="70"/>
      <c r="R1157" s="70"/>
      <c r="S1157" s="70"/>
      <c r="T1157" s="70"/>
      <c r="U1157" s="70"/>
      <c r="V1157" s="70">
        <v>101738</v>
      </c>
      <c r="W1157" s="70">
        <v>101499.545899</v>
      </c>
      <c r="X1157" s="70">
        <v>101738</v>
      </c>
      <c r="Y1157" s="70">
        <v>101499.545899</v>
      </c>
    </row>
    <row r="1158" spans="1:25" x14ac:dyDescent="0.25">
      <c r="A1158" s="72">
        <v>13590</v>
      </c>
      <c r="B1158" s="70"/>
      <c r="C1158" s="70"/>
      <c r="D1158" s="70"/>
      <c r="E1158" s="70"/>
      <c r="F1158" s="70"/>
      <c r="G1158" s="70"/>
      <c r="H1158" s="70"/>
      <c r="I1158" s="70"/>
      <c r="J1158" s="70"/>
      <c r="K1158" s="70"/>
      <c r="L1158" s="70"/>
      <c r="M1158" s="70"/>
      <c r="N1158" s="70"/>
      <c r="O1158" s="70"/>
      <c r="P1158" s="70"/>
      <c r="Q1158" s="70"/>
      <c r="R1158" s="70"/>
      <c r="S1158" s="70"/>
      <c r="T1158" s="70"/>
      <c r="U1158" s="70"/>
      <c r="V1158" s="70">
        <v>97387</v>
      </c>
      <c r="W1158" s="70">
        <v>107139.283203</v>
      </c>
      <c r="X1158" s="70">
        <v>97387</v>
      </c>
      <c r="Y1158" s="70">
        <v>107139.283203</v>
      </c>
    </row>
    <row r="1159" spans="1:25" x14ac:dyDescent="0.25">
      <c r="A1159" s="72">
        <v>13592</v>
      </c>
      <c r="B1159" s="70">
        <v>6201</v>
      </c>
      <c r="C1159" s="70">
        <v>5639.7422480000005</v>
      </c>
      <c r="D1159" s="70"/>
      <c r="E1159" s="70"/>
      <c r="F1159" s="70"/>
      <c r="G1159" s="70"/>
      <c r="H1159" s="70"/>
      <c r="I1159" s="70"/>
      <c r="J1159" s="70"/>
      <c r="K1159" s="70"/>
      <c r="L1159" s="70"/>
      <c r="M1159" s="70"/>
      <c r="N1159" s="70"/>
      <c r="O1159" s="70"/>
      <c r="P1159" s="70"/>
      <c r="Q1159" s="70"/>
      <c r="R1159" s="70"/>
      <c r="S1159" s="70"/>
      <c r="T1159" s="70"/>
      <c r="U1159" s="70"/>
      <c r="V1159" s="70"/>
      <c r="W1159" s="70"/>
      <c r="X1159" s="70">
        <v>6201</v>
      </c>
      <c r="Y1159" s="70">
        <v>5639.7422480000005</v>
      </c>
    </row>
    <row r="1160" spans="1:25" x14ac:dyDescent="0.25">
      <c r="A1160" s="72">
        <v>13593</v>
      </c>
      <c r="B1160" s="70"/>
      <c r="C1160" s="70"/>
      <c r="D1160" s="70"/>
      <c r="E1160" s="70"/>
      <c r="F1160" s="70"/>
      <c r="G1160" s="70"/>
      <c r="H1160" s="70"/>
      <c r="I1160" s="70"/>
      <c r="J1160" s="70"/>
      <c r="K1160" s="70"/>
      <c r="L1160" s="70"/>
      <c r="M1160" s="70"/>
      <c r="N1160" s="70"/>
      <c r="O1160" s="70"/>
      <c r="P1160" s="70"/>
      <c r="Q1160" s="70"/>
      <c r="R1160" s="70"/>
      <c r="S1160" s="70"/>
      <c r="T1160" s="70"/>
      <c r="U1160" s="70"/>
      <c r="V1160" s="70">
        <v>98736</v>
      </c>
      <c r="W1160" s="70">
        <v>109816.90332100001</v>
      </c>
      <c r="X1160" s="70">
        <v>98736</v>
      </c>
      <c r="Y1160" s="70">
        <v>109816.90332100001</v>
      </c>
    </row>
    <row r="1161" spans="1:25" x14ac:dyDescent="0.25">
      <c r="A1161" s="72">
        <v>13594</v>
      </c>
      <c r="B1161" s="70"/>
      <c r="C1161" s="70"/>
      <c r="D1161" s="70"/>
      <c r="E1161" s="70"/>
      <c r="F1161" s="70"/>
      <c r="G1161" s="70"/>
      <c r="H1161" s="70"/>
      <c r="I1161" s="70"/>
      <c r="J1161" s="70"/>
      <c r="K1161" s="70"/>
      <c r="L1161" s="70"/>
      <c r="M1161" s="70"/>
      <c r="N1161" s="70"/>
      <c r="O1161" s="70"/>
      <c r="P1161" s="70"/>
      <c r="Q1161" s="70"/>
      <c r="R1161" s="70"/>
      <c r="S1161" s="70"/>
      <c r="T1161" s="70"/>
      <c r="U1161" s="70"/>
      <c r="V1161" s="70">
        <v>116241</v>
      </c>
      <c r="W1161" s="70">
        <v>122521.512694</v>
      </c>
      <c r="X1161" s="70">
        <v>116241</v>
      </c>
      <c r="Y1161" s="70">
        <v>122521.512694</v>
      </c>
    </row>
    <row r="1162" spans="1:25" x14ac:dyDescent="0.25">
      <c r="A1162" s="72">
        <v>13596</v>
      </c>
      <c r="B1162" s="70">
        <v>4626</v>
      </c>
      <c r="C1162" s="70">
        <v>8008.8832710000006</v>
      </c>
      <c r="D1162" s="70"/>
      <c r="E1162" s="70"/>
      <c r="F1162" s="70"/>
      <c r="G1162" s="70"/>
      <c r="H1162" s="70"/>
      <c r="I1162" s="70"/>
      <c r="J1162" s="70"/>
      <c r="K1162" s="70"/>
      <c r="L1162" s="70"/>
      <c r="M1162" s="70"/>
      <c r="N1162" s="70"/>
      <c r="O1162" s="70"/>
      <c r="P1162" s="70"/>
      <c r="Q1162" s="70"/>
      <c r="R1162" s="70"/>
      <c r="S1162" s="70"/>
      <c r="T1162" s="70"/>
      <c r="U1162" s="70"/>
      <c r="V1162" s="70"/>
      <c r="W1162" s="70"/>
      <c r="X1162" s="70">
        <v>4626</v>
      </c>
      <c r="Y1162" s="70">
        <v>8008.8832710000006</v>
      </c>
    </row>
    <row r="1163" spans="1:25" x14ac:dyDescent="0.25">
      <c r="A1163" s="72">
        <v>13597</v>
      </c>
      <c r="B1163" s="70"/>
      <c r="C1163" s="70"/>
      <c r="D1163" s="70"/>
      <c r="E1163" s="70"/>
      <c r="F1163" s="70"/>
      <c r="G1163" s="70"/>
      <c r="H1163" s="70"/>
      <c r="I1163" s="70"/>
      <c r="J1163" s="70"/>
      <c r="K1163" s="70"/>
      <c r="L1163" s="70"/>
      <c r="M1163" s="70"/>
      <c r="N1163" s="70"/>
      <c r="O1163" s="70"/>
      <c r="P1163" s="70"/>
      <c r="Q1163" s="70"/>
      <c r="R1163" s="70"/>
      <c r="S1163" s="70"/>
      <c r="T1163" s="70"/>
      <c r="U1163" s="70"/>
      <c r="V1163" s="70">
        <v>122507</v>
      </c>
      <c r="W1163" s="70">
        <v>107730.947267</v>
      </c>
      <c r="X1163" s="70">
        <v>122507</v>
      </c>
      <c r="Y1163" s="70">
        <v>107730.947267</v>
      </c>
    </row>
    <row r="1164" spans="1:25" x14ac:dyDescent="0.25">
      <c r="A1164" s="72">
        <v>13598</v>
      </c>
      <c r="B1164" s="70"/>
      <c r="C1164" s="70"/>
      <c r="D1164" s="70"/>
      <c r="E1164" s="70"/>
      <c r="F1164" s="70"/>
      <c r="G1164" s="70"/>
      <c r="H1164" s="70"/>
      <c r="I1164" s="70"/>
      <c r="J1164" s="70"/>
      <c r="K1164" s="70"/>
      <c r="L1164" s="70"/>
      <c r="M1164" s="70"/>
      <c r="N1164" s="70"/>
      <c r="O1164" s="70"/>
      <c r="P1164" s="70"/>
      <c r="Q1164" s="70"/>
      <c r="R1164" s="70"/>
      <c r="S1164" s="70"/>
      <c r="T1164" s="70">
        <v>111400</v>
      </c>
      <c r="U1164" s="70">
        <v>99697.825194999998</v>
      </c>
      <c r="V1164" s="70"/>
      <c r="W1164" s="70"/>
      <c r="X1164" s="70">
        <v>111400</v>
      </c>
      <c r="Y1164" s="70">
        <v>99697.825194999998</v>
      </c>
    </row>
    <row r="1165" spans="1:25" x14ac:dyDescent="0.25">
      <c r="A1165" s="72">
        <v>13600</v>
      </c>
      <c r="B1165" s="70"/>
      <c r="C1165" s="70"/>
      <c r="D1165" s="70"/>
      <c r="E1165" s="70"/>
      <c r="F1165" s="70"/>
      <c r="G1165" s="70"/>
      <c r="H1165" s="70"/>
      <c r="I1165" s="70"/>
      <c r="J1165" s="70"/>
      <c r="K1165" s="70"/>
      <c r="L1165" s="70"/>
      <c r="M1165" s="70"/>
      <c r="N1165" s="70"/>
      <c r="O1165" s="70"/>
      <c r="P1165" s="70"/>
      <c r="Q1165" s="70"/>
      <c r="R1165" s="70"/>
      <c r="S1165" s="70"/>
      <c r="T1165" s="70"/>
      <c r="U1165" s="70"/>
      <c r="V1165" s="70">
        <v>118363</v>
      </c>
      <c r="W1165" s="70">
        <v>111052.08642600001</v>
      </c>
      <c r="X1165" s="70">
        <v>118363</v>
      </c>
      <c r="Y1165" s="70">
        <v>111052.08642600001</v>
      </c>
    </row>
    <row r="1166" spans="1:25" x14ac:dyDescent="0.25">
      <c r="A1166" s="72">
        <v>13601</v>
      </c>
      <c r="B1166" s="70">
        <v>6238</v>
      </c>
      <c r="C1166" s="70">
        <v>6415.7859349999999</v>
      </c>
      <c r="D1166" s="70"/>
      <c r="E1166" s="70"/>
      <c r="F1166" s="70"/>
      <c r="G1166" s="70"/>
      <c r="H1166" s="70"/>
      <c r="I1166" s="70"/>
      <c r="J1166" s="70"/>
      <c r="K1166" s="70"/>
      <c r="L1166" s="70"/>
      <c r="M1166" s="70"/>
      <c r="N1166" s="70"/>
      <c r="O1166" s="70"/>
      <c r="P1166" s="70"/>
      <c r="Q1166" s="70"/>
      <c r="R1166" s="70"/>
      <c r="S1166" s="70"/>
      <c r="T1166" s="70"/>
      <c r="U1166" s="70"/>
      <c r="V1166" s="70"/>
      <c r="W1166" s="70"/>
      <c r="X1166" s="70">
        <v>6238</v>
      </c>
      <c r="Y1166" s="70">
        <v>6415.7859349999999</v>
      </c>
    </row>
    <row r="1167" spans="1:25" x14ac:dyDescent="0.25">
      <c r="A1167" s="72">
        <v>13620</v>
      </c>
      <c r="B1167" s="70"/>
      <c r="C1167" s="70"/>
      <c r="D1167" s="70"/>
      <c r="E1167" s="70"/>
      <c r="F1167" s="70"/>
      <c r="G1167" s="70"/>
      <c r="H1167" s="70"/>
      <c r="I1167" s="70"/>
      <c r="J1167" s="70">
        <v>32804</v>
      </c>
      <c r="K1167" s="70">
        <v>47312.697753999993</v>
      </c>
      <c r="L1167" s="70"/>
      <c r="M1167" s="70"/>
      <c r="N1167" s="70"/>
      <c r="O1167" s="70"/>
      <c r="P1167" s="70"/>
      <c r="Q1167" s="70"/>
      <c r="R1167" s="70"/>
      <c r="S1167" s="70"/>
      <c r="T1167" s="70"/>
      <c r="U1167" s="70"/>
      <c r="V1167" s="70"/>
      <c r="W1167" s="70"/>
      <c r="X1167" s="70">
        <v>32804</v>
      </c>
      <c r="Y1167" s="70">
        <v>47312.697753999993</v>
      </c>
    </row>
    <row r="1168" spans="1:25" x14ac:dyDescent="0.25">
      <c r="A1168" s="72">
        <v>13636</v>
      </c>
      <c r="B1168" s="70"/>
      <c r="C1168" s="70"/>
      <c r="D1168" s="70">
        <v>13600</v>
      </c>
      <c r="E1168" s="70">
        <v>10614.68982</v>
      </c>
      <c r="F1168" s="70"/>
      <c r="G1168" s="70"/>
      <c r="H1168" s="70"/>
      <c r="I1168" s="70"/>
      <c r="J1168" s="70"/>
      <c r="K1168" s="70"/>
      <c r="L1168" s="70"/>
      <c r="M1168" s="70"/>
      <c r="N1168" s="70"/>
      <c r="O1168" s="70"/>
      <c r="P1168" s="70"/>
      <c r="Q1168" s="70"/>
      <c r="R1168" s="70"/>
      <c r="S1168" s="70"/>
      <c r="T1168" s="70"/>
      <c r="U1168" s="70"/>
      <c r="V1168" s="70"/>
      <c r="W1168" s="70"/>
      <c r="X1168" s="70">
        <v>13600</v>
      </c>
      <c r="Y1168" s="70">
        <v>10614.68982</v>
      </c>
    </row>
    <row r="1169" spans="1:25" x14ac:dyDescent="0.25">
      <c r="A1169" s="72">
        <v>13637</v>
      </c>
      <c r="B1169" s="70"/>
      <c r="C1169" s="70"/>
      <c r="D1169" s="70"/>
      <c r="E1169" s="70"/>
      <c r="F1169" s="70"/>
      <c r="G1169" s="70"/>
      <c r="H1169" s="70"/>
      <c r="I1169" s="70"/>
      <c r="J1169" s="70"/>
      <c r="K1169" s="70"/>
      <c r="L1169" s="70"/>
      <c r="M1169" s="70"/>
      <c r="N1169" s="70"/>
      <c r="O1169" s="70"/>
      <c r="P1169" s="70"/>
      <c r="Q1169" s="70"/>
      <c r="R1169" s="70"/>
      <c r="S1169" s="70"/>
      <c r="T1169" s="70"/>
      <c r="U1169" s="70"/>
      <c r="V1169" s="70">
        <v>111320</v>
      </c>
      <c r="W1169" s="70">
        <v>109877.17871199999</v>
      </c>
      <c r="X1169" s="70">
        <v>111320</v>
      </c>
      <c r="Y1169" s="70">
        <v>109877.17871199999</v>
      </c>
    </row>
    <row r="1170" spans="1:25" x14ac:dyDescent="0.25">
      <c r="A1170" s="72">
        <v>13639</v>
      </c>
      <c r="B1170" s="70"/>
      <c r="C1170" s="70"/>
      <c r="D1170" s="70"/>
      <c r="E1170" s="70"/>
      <c r="F1170" s="70"/>
      <c r="G1170" s="70"/>
      <c r="H1170" s="70"/>
      <c r="I1170" s="70"/>
      <c r="J1170" s="70"/>
      <c r="K1170" s="70"/>
      <c r="L1170" s="70"/>
      <c r="M1170" s="70"/>
      <c r="N1170" s="70"/>
      <c r="O1170" s="70"/>
      <c r="P1170" s="70"/>
      <c r="Q1170" s="70"/>
      <c r="R1170" s="70"/>
      <c r="S1170" s="70"/>
      <c r="T1170" s="70">
        <v>105046</v>
      </c>
      <c r="U1170" s="70">
        <v>99262.482910000006</v>
      </c>
      <c r="V1170" s="70"/>
      <c r="W1170" s="70"/>
      <c r="X1170" s="70">
        <v>105046</v>
      </c>
      <c r="Y1170" s="70">
        <v>99262.482910000006</v>
      </c>
    </row>
    <row r="1171" spans="1:25" x14ac:dyDescent="0.25">
      <c r="A1171" s="72">
        <v>13640</v>
      </c>
      <c r="B1171" s="70"/>
      <c r="C1171" s="70"/>
      <c r="D1171" s="70"/>
      <c r="E1171" s="70"/>
      <c r="F1171" s="70"/>
      <c r="G1171" s="70"/>
      <c r="H1171" s="70"/>
      <c r="I1171" s="70"/>
      <c r="J1171" s="70"/>
      <c r="K1171" s="70"/>
      <c r="L1171" s="70"/>
      <c r="M1171" s="70"/>
      <c r="N1171" s="70"/>
      <c r="O1171" s="70"/>
      <c r="P1171" s="70"/>
      <c r="Q1171" s="70"/>
      <c r="R1171" s="70"/>
      <c r="S1171" s="70"/>
      <c r="T1171" s="70"/>
      <c r="U1171" s="70"/>
      <c r="V1171" s="70">
        <v>105117</v>
      </c>
      <c r="W1171" s="70">
        <v>109334.555177</v>
      </c>
      <c r="X1171" s="70">
        <v>105117</v>
      </c>
      <c r="Y1171" s="70">
        <v>109334.555177</v>
      </c>
    </row>
    <row r="1172" spans="1:25" x14ac:dyDescent="0.25">
      <c r="A1172" s="72">
        <v>13644</v>
      </c>
      <c r="B1172" s="70">
        <v>4084</v>
      </c>
      <c r="C1172" s="70">
        <v>3536.3159880000003</v>
      </c>
      <c r="D1172" s="70"/>
      <c r="E1172" s="70"/>
      <c r="F1172" s="70"/>
      <c r="G1172" s="70"/>
      <c r="H1172" s="70"/>
      <c r="I1172" s="70"/>
      <c r="J1172" s="70"/>
      <c r="K1172" s="70"/>
      <c r="L1172" s="70"/>
      <c r="M1172" s="70"/>
      <c r="N1172" s="70"/>
      <c r="O1172" s="70"/>
      <c r="P1172" s="70"/>
      <c r="Q1172" s="70"/>
      <c r="R1172" s="70"/>
      <c r="S1172" s="70"/>
      <c r="T1172" s="70"/>
      <c r="U1172" s="70"/>
      <c r="V1172" s="70"/>
      <c r="W1172" s="70"/>
      <c r="X1172" s="70">
        <v>4084</v>
      </c>
      <c r="Y1172" s="70">
        <v>3536.3159880000003</v>
      </c>
    </row>
    <row r="1173" spans="1:25" x14ac:dyDescent="0.25">
      <c r="A1173" s="72">
        <v>13646</v>
      </c>
      <c r="B1173" s="70"/>
      <c r="C1173" s="70"/>
      <c r="D1173" s="70"/>
      <c r="E1173" s="70"/>
      <c r="F1173" s="70"/>
      <c r="G1173" s="70"/>
      <c r="H1173" s="70"/>
      <c r="I1173" s="70"/>
      <c r="J1173" s="70"/>
      <c r="K1173" s="70"/>
      <c r="L1173" s="70"/>
      <c r="M1173" s="70"/>
      <c r="N1173" s="70"/>
      <c r="O1173" s="70"/>
      <c r="P1173" s="70"/>
      <c r="Q1173" s="70"/>
      <c r="R1173" s="70"/>
      <c r="S1173" s="70"/>
      <c r="T1173" s="70"/>
      <c r="U1173" s="70"/>
      <c r="V1173" s="70">
        <v>115070</v>
      </c>
      <c r="W1173" s="70">
        <v>116811.021484</v>
      </c>
      <c r="X1173" s="70">
        <v>115070</v>
      </c>
      <c r="Y1173" s="70">
        <v>116811.021484</v>
      </c>
    </row>
    <row r="1174" spans="1:25" x14ac:dyDescent="0.25">
      <c r="A1174" s="72">
        <v>13647</v>
      </c>
      <c r="B1174" s="70">
        <v>11028</v>
      </c>
      <c r="C1174" s="70">
        <v>9429.7462779999987</v>
      </c>
      <c r="D1174" s="70"/>
      <c r="E1174" s="70"/>
      <c r="F1174" s="70"/>
      <c r="G1174" s="70"/>
      <c r="H1174" s="70"/>
      <c r="I1174" s="70"/>
      <c r="J1174" s="70"/>
      <c r="K1174" s="70"/>
      <c r="L1174" s="70"/>
      <c r="M1174" s="70"/>
      <c r="N1174" s="70"/>
      <c r="O1174" s="70"/>
      <c r="P1174" s="70"/>
      <c r="Q1174" s="70"/>
      <c r="R1174" s="70"/>
      <c r="S1174" s="70"/>
      <c r="T1174" s="70"/>
      <c r="U1174" s="70"/>
      <c r="V1174" s="70"/>
      <c r="W1174" s="70"/>
      <c r="X1174" s="70">
        <v>11028</v>
      </c>
      <c r="Y1174" s="70">
        <v>9429.7462779999987</v>
      </c>
    </row>
    <row r="1175" spans="1:25" x14ac:dyDescent="0.25">
      <c r="A1175" s="72">
        <v>13648</v>
      </c>
      <c r="B1175" s="70"/>
      <c r="C1175" s="70"/>
      <c r="D1175" s="70"/>
      <c r="E1175" s="70"/>
      <c r="F1175" s="70"/>
      <c r="G1175" s="70"/>
      <c r="H1175" s="70"/>
      <c r="I1175" s="70"/>
      <c r="J1175" s="70"/>
      <c r="K1175" s="70"/>
      <c r="L1175" s="70"/>
      <c r="M1175" s="70"/>
      <c r="N1175" s="70"/>
      <c r="O1175" s="70"/>
      <c r="P1175" s="70"/>
      <c r="Q1175" s="70"/>
      <c r="R1175" s="70"/>
      <c r="S1175" s="70"/>
      <c r="T1175" s="70"/>
      <c r="U1175" s="70"/>
      <c r="V1175" s="70">
        <v>101967</v>
      </c>
      <c r="W1175" s="70">
        <v>102612.864747</v>
      </c>
      <c r="X1175" s="70">
        <v>101967</v>
      </c>
      <c r="Y1175" s="70">
        <v>102612.864747</v>
      </c>
    </row>
    <row r="1176" spans="1:25" x14ac:dyDescent="0.25">
      <c r="A1176" s="72">
        <v>13649</v>
      </c>
      <c r="B1176" s="70"/>
      <c r="C1176" s="70"/>
      <c r="D1176" s="70"/>
      <c r="E1176" s="70"/>
      <c r="F1176" s="70"/>
      <c r="G1176" s="70"/>
      <c r="H1176" s="70"/>
      <c r="I1176" s="70"/>
      <c r="J1176" s="70"/>
      <c r="K1176" s="70"/>
      <c r="L1176" s="70"/>
      <c r="M1176" s="70"/>
      <c r="N1176" s="70"/>
      <c r="O1176" s="70"/>
      <c r="P1176" s="70"/>
      <c r="Q1176" s="70"/>
      <c r="R1176" s="70"/>
      <c r="S1176" s="70"/>
      <c r="T1176" s="70"/>
      <c r="U1176" s="70"/>
      <c r="V1176" s="70">
        <v>109363</v>
      </c>
      <c r="W1176" s="70">
        <v>107769.430664</v>
      </c>
      <c r="X1176" s="70">
        <v>109363</v>
      </c>
      <c r="Y1176" s="70">
        <v>107769.430664</v>
      </c>
    </row>
    <row r="1177" spans="1:25" x14ac:dyDescent="0.25">
      <c r="A1177" s="72">
        <v>13651</v>
      </c>
      <c r="B1177" s="70"/>
      <c r="C1177" s="70"/>
      <c r="D1177" s="70">
        <v>7008</v>
      </c>
      <c r="E1177" s="70">
        <v>13575.574829000001</v>
      </c>
      <c r="F1177" s="70"/>
      <c r="G1177" s="70"/>
      <c r="H1177" s="70"/>
      <c r="I1177" s="70"/>
      <c r="J1177" s="70"/>
      <c r="K1177" s="70"/>
      <c r="L1177" s="70"/>
      <c r="M1177" s="70"/>
      <c r="N1177" s="70"/>
      <c r="O1177" s="70"/>
      <c r="P1177" s="70"/>
      <c r="Q1177" s="70"/>
      <c r="R1177" s="70"/>
      <c r="S1177" s="70"/>
      <c r="T1177" s="70"/>
      <c r="U1177" s="70"/>
      <c r="V1177" s="70"/>
      <c r="W1177" s="70"/>
      <c r="X1177" s="70">
        <v>7008</v>
      </c>
      <c r="Y1177" s="70">
        <v>13575.574829000001</v>
      </c>
    </row>
    <row r="1178" spans="1:25" x14ac:dyDescent="0.25">
      <c r="A1178" s="72">
        <v>13653</v>
      </c>
      <c r="B1178" s="70"/>
      <c r="C1178" s="70"/>
      <c r="D1178" s="70"/>
      <c r="E1178" s="70"/>
      <c r="F1178" s="70"/>
      <c r="G1178" s="70"/>
      <c r="H1178" s="70"/>
      <c r="I1178" s="70"/>
      <c r="J1178" s="70"/>
      <c r="K1178" s="70"/>
      <c r="L1178" s="70"/>
      <c r="M1178" s="70"/>
      <c r="N1178" s="70"/>
      <c r="O1178" s="70"/>
      <c r="P1178" s="70"/>
      <c r="Q1178" s="70"/>
      <c r="R1178" s="70"/>
      <c r="S1178" s="70"/>
      <c r="T1178" s="70"/>
      <c r="U1178" s="70"/>
      <c r="V1178" s="70">
        <v>119729</v>
      </c>
      <c r="W1178" s="70">
        <v>114854.942383</v>
      </c>
      <c r="X1178" s="70">
        <v>119729</v>
      </c>
      <c r="Y1178" s="70">
        <v>114854.942383</v>
      </c>
    </row>
    <row r="1179" spans="1:25" x14ac:dyDescent="0.25">
      <c r="A1179" s="72">
        <v>13654</v>
      </c>
      <c r="B1179" s="70"/>
      <c r="C1179" s="70"/>
      <c r="D1179" s="70">
        <v>10900</v>
      </c>
      <c r="E1179" s="70">
        <v>12465.825562</v>
      </c>
      <c r="F1179" s="70"/>
      <c r="G1179" s="70"/>
      <c r="H1179" s="70"/>
      <c r="I1179" s="70"/>
      <c r="J1179" s="70"/>
      <c r="K1179" s="70"/>
      <c r="L1179" s="70"/>
      <c r="M1179" s="70"/>
      <c r="N1179" s="70"/>
      <c r="O1179" s="70"/>
      <c r="P1179" s="70"/>
      <c r="Q1179" s="70"/>
      <c r="R1179" s="70"/>
      <c r="S1179" s="70"/>
      <c r="T1179" s="70"/>
      <c r="U1179" s="70"/>
      <c r="V1179" s="70"/>
      <c r="W1179" s="70"/>
      <c r="X1179" s="70">
        <v>10900</v>
      </c>
      <c r="Y1179" s="70">
        <v>12465.825562</v>
      </c>
    </row>
    <row r="1180" spans="1:25" x14ac:dyDescent="0.25">
      <c r="A1180" s="72">
        <v>13659</v>
      </c>
      <c r="B1180" s="70"/>
      <c r="C1180" s="70"/>
      <c r="D1180" s="70">
        <v>15990</v>
      </c>
      <c r="E1180" s="70">
        <v>14654.225828999999</v>
      </c>
      <c r="F1180" s="70"/>
      <c r="G1180" s="70"/>
      <c r="H1180" s="70"/>
      <c r="I1180" s="70"/>
      <c r="J1180" s="70"/>
      <c r="K1180" s="70"/>
      <c r="L1180" s="70"/>
      <c r="M1180" s="70"/>
      <c r="N1180" s="70"/>
      <c r="O1180" s="70"/>
      <c r="P1180" s="70"/>
      <c r="Q1180" s="70"/>
      <c r="R1180" s="70"/>
      <c r="S1180" s="70"/>
      <c r="T1180" s="70"/>
      <c r="U1180" s="70"/>
      <c r="V1180" s="70"/>
      <c r="W1180" s="70"/>
      <c r="X1180" s="70">
        <v>15990</v>
      </c>
      <c r="Y1180" s="70">
        <v>14654.225828999999</v>
      </c>
    </row>
    <row r="1181" spans="1:25" x14ac:dyDescent="0.25">
      <c r="A1181" s="72">
        <v>13660</v>
      </c>
      <c r="B1181" s="70"/>
      <c r="C1181" s="70"/>
      <c r="D1181" s="70">
        <v>17084</v>
      </c>
      <c r="E1181" s="70">
        <v>14545.791382000001</v>
      </c>
      <c r="F1181" s="70"/>
      <c r="G1181" s="70"/>
      <c r="H1181" s="70"/>
      <c r="I1181" s="70"/>
      <c r="J1181" s="70"/>
      <c r="K1181" s="70"/>
      <c r="L1181" s="70"/>
      <c r="M1181" s="70"/>
      <c r="N1181" s="70"/>
      <c r="O1181" s="70"/>
      <c r="P1181" s="70"/>
      <c r="Q1181" s="70"/>
      <c r="R1181" s="70"/>
      <c r="S1181" s="70"/>
      <c r="T1181" s="70"/>
      <c r="U1181" s="70"/>
      <c r="V1181" s="70"/>
      <c r="W1181" s="70"/>
      <c r="X1181" s="70">
        <v>17084</v>
      </c>
      <c r="Y1181" s="70">
        <v>14545.791382000001</v>
      </c>
    </row>
    <row r="1182" spans="1:25" x14ac:dyDescent="0.25">
      <c r="A1182" s="72">
        <v>13661</v>
      </c>
      <c r="B1182" s="70"/>
      <c r="C1182" s="70"/>
      <c r="D1182" s="70"/>
      <c r="E1182" s="70"/>
      <c r="F1182" s="70"/>
      <c r="G1182" s="70"/>
      <c r="H1182" s="70"/>
      <c r="I1182" s="70"/>
      <c r="J1182" s="70"/>
      <c r="K1182" s="70"/>
      <c r="L1182" s="70"/>
      <c r="M1182" s="70"/>
      <c r="N1182" s="70"/>
      <c r="O1182" s="70"/>
      <c r="P1182" s="70"/>
      <c r="Q1182" s="70"/>
      <c r="R1182" s="70"/>
      <c r="S1182" s="70"/>
      <c r="T1182" s="70"/>
      <c r="U1182" s="70"/>
      <c r="V1182" s="70">
        <v>104746</v>
      </c>
      <c r="W1182" s="70">
        <v>105776.12890699999</v>
      </c>
      <c r="X1182" s="70">
        <v>104746</v>
      </c>
      <c r="Y1182" s="70">
        <v>105776.12890699999</v>
      </c>
    </row>
    <row r="1183" spans="1:25" x14ac:dyDescent="0.25">
      <c r="A1183" s="72">
        <v>13662</v>
      </c>
      <c r="B1183" s="70"/>
      <c r="C1183" s="70"/>
      <c r="D1183" s="70"/>
      <c r="E1183" s="70"/>
      <c r="F1183" s="70"/>
      <c r="G1183" s="70"/>
      <c r="H1183" s="70"/>
      <c r="I1183" s="70"/>
      <c r="J1183" s="70"/>
      <c r="K1183" s="70"/>
      <c r="L1183" s="70"/>
      <c r="M1183" s="70"/>
      <c r="N1183" s="70"/>
      <c r="O1183" s="70"/>
      <c r="P1183" s="70"/>
      <c r="Q1183" s="70"/>
      <c r="R1183" s="70"/>
      <c r="S1183" s="70"/>
      <c r="T1183" s="70"/>
      <c r="U1183" s="70"/>
      <c r="V1183" s="70">
        <v>120162</v>
      </c>
      <c r="W1183" s="70">
        <v>113713.866211</v>
      </c>
      <c r="X1183" s="70">
        <v>120162</v>
      </c>
      <c r="Y1183" s="70">
        <v>113713.866211</v>
      </c>
    </row>
    <row r="1184" spans="1:25" x14ac:dyDescent="0.25">
      <c r="A1184" s="72">
        <v>13664</v>
      </c>
      <c r="B1184" s="70"/>
      <c r="C1184" s="70"/>
      <c r="D1184" s="70"/>
      <c r="E1184" s="70"/>
      <c r="F1184" s="70"/>
      <c r="G1184" s="70"/>
      <c r="H1184" s="70"/>
      <c r="I1184" s="70"/>
      <c r="J1184" s="70"/>
      <c r="K1184" s="70"/>
      <c r="L1184" s="70"/>
      <c r="M1184" s="70"/>
      <c r="N1184" s="70"/>
      <c r="O1184" s="70"/>
      <c r="P1184" s="70"/>
      <c r="Q1184" s="70"/>
      <c r="R1184" s="70"/>
      <c r="S1184" s="70"/>
      <c r="T1184" s="70"/>
      <c r="U1184" s="70"/>
      <c r="V1184" s="70">
        <v>130370</v>
      </c>
      <c r="W1184" s="70">
        <v>120321.925781</v>
      </c>
      <c r="X1184" s="70">
        <v>130370</v>
      </c>
      <c r="Y1184" s="70">
        <v>120321.925781</v>
      </c>
    </row>
    <row r="1185" spans="1:25" x14ac:dyDescent="0.25">
      <c r="A1185" s="72">
        <v>13668</v>
      </c>
      <c r="B1185" s="70">
        <v>8730</v>
      </c>
      <c r="C1185" s="70">
        <v>8590.6321100000005</v>
      </c>
      <c r="D1185" s="70"/>
      <c r="E1185" s="70"/>
      <c r="F1185" s="70"/>
      <c r="G1185" s="70"/>
      <c r="H1185" s="70"/>
      <c r="I1185" s="70"/>
      <c r="J1185" s="70"/>
      <c r="K1185" s="70"/>
      <c r="L1185" s="70"/>
      <c r="M1185" s="70"/>
      <c r="N1185" s="70"/>
      <c r="O1185" s="70"/>
      <c r="P1185" s="70"/>
      <c r="Q1185" s="70"/>
      <c r="R1185" s="70"/>
      <c r="S1185" s="70"/>
      <c r="T1185" s="70"/>
      <c r="U1185" s="70"/>
      <c r="V1185" s="70"/>
      <c r="W1185" s="70"/>
      <c r="X1185" s="70">
        <v>8730</v>
      </c>
      <c r="Y1185" s="70">
        <v>8590.6321100000005</v>
      </c>
    </row>
    <row r="1186" spans="1:25" x14ac:dyDescent="0.25">
      <c r="A1186" s="72">
        <v>13670</v>
      </c>
      <c r="B1186" s="70"/>
      <c r="C1186" s="70"/>
      <c r="D1186" s="70"/>
      <c r="E1186" s="70"/>
      <c r="F1186" s="70">
        <v>26985</v>
      </c>
      <c r="G1186" s="70">
        <v>27190.404694000001</v>
      </c>
      <c r="H1186" s="70"/>
      <c r="I1186" s="70"/>
      <c r="J1186" s="70"/>
      <c r="K1186" s="70"/>
      <c r="L1186" s="70"/>
      <c r="M1186" s="70"/>
      <c r="N1186" s="70"/>
      <c r="O1186" s="70"/>
      <c r="P1186" s="70"/>
      <c r="Q1186" s="70"/>
      <c r="R1186" s="70"/>
      <c r="S1186" s="70"/>
      <c r="T1186" s="70"/>
      <c r="U1186" s="70"/>
      <c r="V1186" s="70"/>
      <c r="W1186" s="70"/>
      <c r="X1186" s="70">
        <v>26985</v>
      </c>
      <c r="Y1186" s="70">
        <v>27190.404694000001</v>
      </c>
    </row>
    <row r="1187" spans="1:25" x14ac:dyDescent="0.25">
      <c r="A1187" s="72">
        <v>13672</v>
      </c>
      <c r="B1187" s="70"/>
      <c r="C1187" s="70"/>
      <c r="D1187" s="70"/>
      <c r="E1187" s="70"/>
      <c r="F1187" s="70"/>
      <c r="G1187" s="70"/>
      <c r="H1187" s="70"/>
      <c r="I1187" s="70"/>
      <c r="J1187" s="70"/>
      <c r="K1187" s="70"/>
      <c r="L1187" s="70"/>
      <c r="M1187" s="70"/>
      <c r="N1187" s="70"/>
      <c r="O1187" s="70"/>
      <c r="P1187" s="70"/>
      <c r="Q1187" s="70"/>
      <c r="R1187" s="70"/>
      <c r="S1187" s="70"/>
      <c r="T1187" s="70"/>
      <c r="U1187" s="70"/>
      <c r="V1187" s="70">
        <v>111705</v>
      </c>
      <c r="W1187" s="70">
        <v>104901.986817</v>
      </c>
      <c r="X1187" s="70">
        <v>111705</v>
      </c>
      <c r="Y1187" s="70">
        <v>104901.986817</v>
      </c>
    </row>
    <row r="1188" spans="1:25" x14ac:dyDescent="0.25">
      <c r="A1188" s="72">
        <v>13673</v>
      </c>
      <c r="B1188" s="70"/>
      <c r="C1188" s="70"/>
      <c r="D1188" s="70"/>
      <c r="E1188" s="70"/>
      <c r="F1188" s="70"/>
      <c r="G1188" s="70"/>
      <c r="H1188" s="70"/>
      <c r="I1188" s="70"/>
      <c r="J1188" s="70"/>
      <c r="K1188" s="70"/>
      <c r="L1188" s="70"/>
      <c r="M1188" s="70"/>
      <c r="N1188" s="70"/>
      <c r="O1188" s="70"/>
      <c r="P1188" s="70"/>
      <c r="Q1188" s="70"/>
      <c r="R1188" s="70"/>
      <c r="S1188" s="70"/>
      <c r="T1188" s="70"/>
      <c r="U1188" s="70"/>
      <c r="V1188" s="70">
        <v>115177</v>
      </c>
      <c r="W1188" s="70">
        <v>111731.280273</v>
      </c>
      <c r="X1188" s="70">
        <v>115177</v>
      </c>
      <c r="Y1188" s="70">
        <v>111731.280273</v>
      </c>
    </row>
    <row r="1189" spans="1:25" x14ac:dyDescent="0.25">
      <c r="A1189" s="72">
        <v>13722</v>
      </c>
      <c r="B1189" s="70">
        <v>3200</v>
      </c>
      <c r="C1189" s="70">
        <v>2959.9458420000001</v>
      </c>
      <c r="D1189" s="70"/>
      <c r="E1189" s="70"/>
      <c r="F1189" s="70"/>
      <c r="G1189" s="70"/>
      <c r="H1189" s="70"/>
      <c r="I1189" s="70"/>
      <c r="J1189" s="70"/>
      <c r="K1189" s="70"/>
      <c r="L1189" s="70"/>
      <c r="M1189" s="70"/>
      <c r="N1189" s="70"/>
      <c r="O1189" s="70"/>
      <c r="P1189" s="70"/>
      <c r="Q1189" s="70"/>
      <c r="R1189" s="70"/>
      <c r="S1189" s="70"/>
      <c r="T1189" s="70"/>
      <c r="U1189" s="70"/>
      <c r="V1189" s="70"/>
      <c r="W1189" s="70"/>
      <c r="X1189" s="70">
        <v>3200</v>
      </c>
      <c r="Y1189" s="70">
        <v>2959.9458420000001</v>
      </c>
    </row>
    <row r="1190" spans="1:25" x14ac:dyDescent="0.25">
      <c r="A1190" s="72">
        <v>13728</v>
      </c>
      <c r="B1190" s="70"/>
      <c r="C1190" s="70"/>
      <c r="D1190" s="70"/>
      <c r="E1190" s="70"/>
      <c r="F1190" s="70">
        <v>26874</v>
      </c>
      <c r="G1190" s="70">
        <v>28648.358002000001</v>
      </c>
      <c r="H1190" s="70"/>
      <c r="I1190" s="70"/>
      <c r="J1190" s="70"/>
      <c r="K1190" s="70"/>
      <c r="L1190" s="70"/>
      <c r="M1190" s="70"/>
      <c r="N1190" s="70"/>
      <c r="O1190" s="70"/>
      <c r="P1190" s="70"/>
      <c r="Q1190" s="70"/>
      <c r="R1190" s="70"/>
      <c r="S1190" s="70"/>
      <c r="T1190" s="70"/>
      <c r="U1190" s="70"/>
      <c r="V1190" s="70"/>
      <c r="W1190" s="70"/>
      <c r="X1190" s="70">
        <v>26874</v>
      </c>
      <c r="Y1190" s="70">
        <v>28648.358002000001</v>
      </c>
    </row>
    <row r="1191" spans="1:25" x14ac:dyDescent="0.25">
      <c r="A1191" s="72">
        <v>13748</v>
      </c>
      <c r="B1191" s="70"/>
      <c r="C1191" s="70"/>
      <c r="D1191" s="70">
        <v>15400</v>
      </c>
      <c r="E1191" s="70">
        <v>10706.850033000001</v>
      </c>
      <c r="F1191" s="70"/>
      <c r="G1191" s="70"/>
      <c r="H1191" s="70"/>
      <c r="I1191" s="70"/>
      <c r="J1191" s="70"/>
      <c r="K1191" s="70"/>
      <c r="L1191" s="70"/>
      <c r="M1191" s="70"/>
      <c r="N1191" s="70"/>
      <c r="O1191" s="70"/>
      <c r="P1191" s="70"/>
      <c r="Q1191" s="70"/>
      <c r="R1191" s="70"/>
      <c r="S1191" s="70"/>
      <c r="T1191" s="70"/>
      <c r="U1191" s="70"/>
      <c r="V1191" s="70"/>
      <c r="W1191" s="70"/>
      <c r="X1191" s="70">
        <v>15400</v>
      </c>
      <c r="Y1191" s="70">
        <v>10706.850033000001</v>
      </c>
    </row>
    <row r="1192" spans="1:25" x14ac:dyDescent="0.25">
      <c r="A1192" s="72">
        <v>13783</v>
      </c>
      <c r="B1192" s="70">
        <v>7200</v>
      </c>
      <c r="C1192" s="70">
        <v>2574.2567530000001</v>
      </c>
      <c r="D1192" s="70"/>
      <c r="E1192" s="70"/>
      <c r="F1192" s="70"/>
      <c r="G1192" s="70"/>
      <c r="H1192" s="70"/>
      <c r="I1192" s="70"/>
      <c r="J1192" s="70"/>
      <c r="K1192" s="70"/>
      <c r="L1192" s="70"/>
      <c r="M1192" s="70"/>
      <c r="N1192" s="70"/>
      <c r="O1192" s="70"/>
      <c r="P1192" s="70"/>
      <c r="Q1192" s="70"/>
      <c r="R1192" s="70"/>
      <c r="S1192" s="70"/>
      <c r="T1192" s="70"/>
      <c r="U1192" s="70"/>
      <c r="V1192" s="70"/>
      <c r="W1192" s="70"/>
      <c r="X1192" s="70">
        <v>7200</v>
      </c>
      <c r="Y1192" s="70">
        <v>2574.2567530000001</v>
      </c>
    </row>
    <row r="1193" spans="1:25" x14ac:dyDescent="0.25">
      <c r="A1193" s="72">
        <v>13847</v>
      </c>
      <c r="B1193" s="70"/>
      <c r="C1193" s="70"/>
      <c r="D1193" s="70">
        <v>20400</v>
      </c>
      <c r="E1193" s="70">
        <v>14077.338735999998</v>
      </c>
      <c r="F1193" s="70"/>
      <c r="G1193" s="70"/>
      <c r="H1193" s="70"/>
      <c r="I1193" s="70"/>
      <c r="J1193" s="70"/>
      <c r="K1193" s="70"/>
      <c r="L1193" s="70"/>
      <c r="M1193" s="70"/>
      <c r="N1193" s="70"/>
      <c r="O1193" s="70"/>
      <c r="P1193" s="70"/>
      <c r="Q1193" s="70"/>
      <c r="R1193" s="70"/>
      <c r="S1193" s="70"/>
      <c r="T1193" s="70"/>
      <c r="U1193" s="70"/>
      <c r="V1193" s="70"/>
      <c r="W1193" s="70"/>
      <c r="X1193" s="70">
        <v>20400</v>
      </c>
      <c r="Y1193" s="70">
        <v>14077.338735999998</v>
      </c>
    </row>
    <row r="1194" spans="1:25" x14ac:dyDescent="0.25">
      <c r="A1194" s="72">
        <v>13851</v>
      </c>
      <c r="B1194" s="70"/>
      <c r="C1194" s="70"/>
      <c r="D1194" s="70">
        <v>21100</v>
      </c>
      <c r="E1194" s="70">
        <v>18320.679640999999</v>
      </c>
      <c r="F1194" s="70"/>
      <c r="G1194" s="70"/>
      <c r="H1194" s="70"/>
      <c r="I1194" s="70"/>
      <c r="J1194" s="70"/>
      <c r="K1194" s="70"/>
      <c r="L1194" s="70"/>
      <c r="M1194" s="70"/>
      <c r="N1194" s="70"/>
      <c r="O1194" s="70"/>
      <c r="P1194" s="70"/>
      <c r="Q1194" s="70"/>
      <c r="R1194" s="70"/>
      <c r="S1194" s="70"/>
      <c r="T1194" s="70"/>
      <c r="U1194" s="70"/>
      <c r="V1194" s="70"/>
      <c r="W1194" s="70"/>
      <c r="X1194" s="70">
        <v>21100</v>
      </c>
      <c r="Y1194" s="70">
        <v>18320.679640999999</v>
      </c>
    </row>
    <row r="1195" spans="1:25" x14ac:dyDescent="0.25">
      <c r="A1195" s="72">
        <v>13853</v>
      </c>
      <c r="B1195" s="70"/>
      <c r="C1195" s="70"/>
      <c r="D1195" s="70">
        <v>19500</v>
      </c>
      <c r="E1195" s="70">
        <v>17956.366149999998</v>
      </c>
      <c r="F1195" s="70"/>
      <c r="G1195" s="70"/>
      <c r="H1195" s="70"/>
      <c r="I1195" s="70"/>
      <c r="J1195" s="70"/>
      <c r="K1195" s="70"/>
      <c r="L1195" s="70"/>
      <c r="M1195" s="70"/>
      <c r="N1195" s="70"/>
      <c r="O1195" s="70"/>
      <c r="P1195" s="70"/>
      <c r="Q1195" s="70"/>
      <c r="R1195" s="70"/>
      <c r="S1195" s="70"/>
      <c r="T1195" s="70"/>
      <c r="U1195" s="70"/>
      <c r="V1195" s="70"/>
      <c r="W1195" s="70"/>
      <c r="X1195" s="70">
        <v>19500</v>
      </c>
      <c r="Y1195" s="70">
        <v>17956.366149999998</v>
      </c>
    </row>
    <row r="1196" spans="1:25" x14ac:dyDescent="0.25">
      <c r="A1196" s="72">
        <v>13861</v>
      </c>
      <c r="B1196" s="70"/>
      <c r="C1196" s="70"/>
      <c r="D1196" s="70"/>
      <c r="E1196" s="70"/>
      <c r="F1196" s="70"/>
      <c r="G1196" s="70"/>
      <c r="H1196" s="70"/>
      <c r="I1196" s="70"/>
      <c r="J1196" s="70"/>
      <c r="K1196" s="70"/>
      <c r="L1196" s="70"/>
      <c r="M1196" s="70"/>
      <c r="N1196" s="70"/>
      <c r="O1196" s="70"/>
      <c r="P1196" s="70"/>
      <c r="Q1196" s="70"/>
      <c r="R1196" s="70"/>
      <c r="S1196" s="70"/>
      <c r="T1196" s="70"/>
      <c r="U1196" s="70"/>
      <c r="V1196" s="70">
        <v>102812</v>
      </c>
      <c r="W1196" s="70">
        <v>105390.141602</v>
      </c>
      <c r="X1196" s="70">
        <v>102812</v>
      </c>
      <c r="Y1196" s="70">
        <v>105390.141602</v>
      </c>
    </row>
    <row r="1197" spans="1:25" x14ac:dyDescent="0.25">
      <c r="A1197" s="72">
        <v>13869</v>
      </c>
      <c r="B1197" s="70"/>
      <c r="C1197" s="70"/>
      <c r="D1197" s="70"/>
      <c r="E1197" s="70"/>
      <c r="F1197" s="70"/>
      <c r="G1197" s="70"/>
      <c r="H1197" s="70"/>
      <c r="I1197" s="70"/>
      <c r="J1197" s="70"/>
      <c r="K1197" s="70"/>
      <c r="L1197" s="70"/>
      <c r="M1197" s="70"/>
      <c r="N1197" s="70"/>
      <c r="O1197" s="70"/>
      <c r="P1197" s="70"/>
      <c r="Q1197" s="70"/>
      <c r="R1197" s="70"/>
      <c r="S1197" s="70"/>
      <c r="T1197" s="70"/>
      <c r="U1197" s="70"/>
      <c r="V1197" s="70">
        <v>99175</v>
      </c>
      <c r="W1197" s="70">
        <v>104508.120606</v>
      </c>
      <c r="X1197" s="70">
        <v>99175</v>
      </c>
      <c r="Y1197" s="70">
        <v>104508.120606</v>
      </c>
    </row>
    <row r="1198" spans="1:25" x14ac:dyDescent="0.25">
      <c r="A1198" s="72">
        <v>13926</v>
      </c>
      <c r="B1198" s="70">
        <v>5346</v>
      </c>
      <c r="C1198" s="70">
        <v>5144.5994950000004</v>
      </c>
      <c r="D1198" s="70"/>
      <c r="E1198" s="70"/>
      <c r="F1198" s="70"/>
      <c r="G1198" s="70"/>
      <c r="H1198" s="70"/>
      <c r="I1198" s="70"/>
      <c r="J1198" s="70"/>
      <c r="K1198" s="70"/>
      <c r="L1198" s="70"/>
      <c r="M1198" s="70"/>
      <c r="N1198" s="70"/>
      <c r="O1198" s="70"/>
      <c r="P1198" s="70"/>
      <c r="Q1198" s="70"/>
      <c r="R1198" s="70"/>
      <c r="S1198" s="70"/>
      <c r="T1198" s="70"/>
      <c r="U1198" s="70"/>
      <c r="V1198" s="70"/>
      <c r="W1198" s="70"/>
      <c r="X1198" s="70">
        <v>5346</v>
      </c>
      <c r="Y1198" s="70">
        <v>5144.5994950000004</v>
      </c>
    </row>
    <row r="1199" spans="1:25" x14ac:dyDescent="0.25">
      <c r="A1199" s="72">
        <v>13929</v>
      </c>
      <c r="B1199" s="70">
        <v>8041</v>
      </c>
      <c r="C1199" s="70">
        <v>3285.5793869999998</v>
      </c>
      <c r="D1199" s="70"/>
      <c r="E1199" s="70"/>
      <c r="F1199" s="70"/>
      <c r="G1199" s="70"/>
      <c r="H1199" s="70"/>
      <c r="I1199" s="70"/>
      <c r="J1199" s="70"/>
      <c r="K1199" s="70"/>
      <c r="L1199" s="70"/>
      <c r="M1199" s="70"/>
      <c r="N1199" s="70"/>
      <c r="O1199" s="70"/>
      <c r="P1199" s="70"/>
      <c r="Q1199" s="70"/>
      <c r="R1199" s="70"/>
      <c r="S1199" s="70"/>
      <c r="T1199" s="70"/>
      <c r="U1199" s="70"/>
      <c r="V1199" s="70"/>
      <c r="W1199" s="70"/>
      <c r="X1199" s="70">
        <v>8041</v>
      </c>
      <c r="Y1199" s="70">
        <v>3285.5793869999998</v>
      </c>
    </row>
    <row r="1200" spans="1:25" x14ac:dyDescent="0.25">
      <c r="A1200" s="72">
        <v>13938</v>
      </c>
      <c r="B1200" s="70">
        <v>1800</v>
      </c>
      <c r="C1200" s="70">
        <v>2070.4657649999999</v>
      </c>
      <c r="D1200" s="70"/>
      <c r="E1200" s="70"/>
      <c r="F1200" s="70"/>
      <c r="G1200" s="70"/>
      <c r="H1200" s="70"/>
      <c r="I1200" s="70"/>
      <c r="J1200" s="70"/>
      <c r="K1200" s="70"/>
      <c r="L1200" s="70"/>
      <c r="M1200" s="70"/>
      <c r="N1200" s="70"/>
      <c r="O1200" s="70"/>
      <c r="P1200" s="70"/>
      <c r="Q1200" s="70"/>
      <c r="R1200" s="70"/>
      <c r="S1200" s="70"/>
      <c r="T1200" s="70"/>
      <c r="U1200" s="70"/>
      <c r="V1200" s="70"/>
      <c r="W1200" s="70"/>
      <c r="X1200" s="70">
        <v>1800</v>
      </c>
      <c r="Y1200" s="70">
        <v>2070.4657649999999</v>
      </c>
    </row>
    <row r="1201" spans="1:25" x14ac:dyDescent="0.25">
      <c r="A1201" s="72">
        <v>13939</v>
      </c>
      <c r="B1201" s="70"/>
      <c r="C1201" s="70"/>
      <c r="D1201" s="70">
        <v>21024</v>
      </c>
      <c r="E1201" s="70">
        <v>12075.55961</v>
      </c>
      <c r="F1201" s="70"/>
      <c r="G1201" s="70"/>
      <c r="H1201" s="70"/>
      <c r="I1201" s="70"/>
      <c r="J1201" s="70"/>
      <c r="K1201" s="70"/>
      <c r="L1201" s="70"/>
      <c r="M1201" s="70"/>
      <c r="N1201" s="70"/>
      <c r="O1201" s="70"/>
      <c r="P1201" s="70"/>
      <c r="Q1201" s="70"/>
      <c r="R1201" s="70"/>
      <c r="S1201" s="70"/>
      <c r="T1201" s="70"/>
      <c r="U1201" s="70"/>
      <c r="V1201" s="70"/>
      <c r="W1201" s="70"/>
      <c r="X1201" s="70">
        <v>21024</v>
      </c>
      <c r="Y1201" s="70">
        <v>12075.55961</v>
      </c>
    </row>
    <row r="1202" spans="1:25" x14ac:dyDescent="0.25">
      <c r="A1202" s="72">
        <v>13944</v>
      </c>
      <c r="B1202" s="70">
        <v>2347</v>
      </c>
      <c r="C1202" s="70">
        <v>137.069795</v>
      </c>
      <c r="D1202" s="70"/>
      <c r="E1202" s="70"/>
      <c r="F1202" s="70"/>
      <c r="G1202" s="70"/>
      <c r="H1202" s="70"/>
      <c r="I1202" s="70"/>
      <c r="J1202" s="70"/>
      <c r="K1202" s="70"/>
      <c r="L1202" s="70"/>
      <c r="M1202" s="70"/>
      <c r="N1202" s="70"/>
      <c r="O1202" s="70"/>
      <c r="P1202" s="70"/>
      <c r="Q1202" s="70"/>
      <c r="R1202" s="70"/>
      <c r="S1202" s="70"/>
      <c r="T1202" s="70"/>
      <c r="U1202" s="70"/>
      <c r="V1202" s="70"/>
      <c r="W1202" s="70"/>
      <c r="X1202" s="70">
        <v>2347</v>
      </c>
      <c r="Y1202" s="70">
        <v>137.069795</v>
      </c>
    </row>
    <row r="1203" spans="1:25" x14ac:dyDescent="0.25">
      <c r="A1203" s="72">
        <v>14072</v>
      </c>
      <c r="B1203" s="70"/>
      <c r="C1203" s="70"/>
      <c r="D1203" s="70"/>
      <c r="E1203" s="70"/>
      <c r="F1203" s="70"/>
      <c r="G1203" s="70"/>
      <c r="H1203" s="70">
        <v>38300</v>
      </c>
      <c r="I1203" s="70">
        <v>32375.948914000001</v>
      </c>
      <c r="J1203" s="70"/>
      <c r="K1203" s="70"/>
      <c r="L1203" s="70"/>
      <c r="M1203" s="70"/>
      <c r="N1203" s="70"/>
      <c r="O1203" s="70"/>
      <c r="P1203" s="70"/>
      <c r="Q1203" s="70"/>
      <c r="R1203" s="70"/>
      <c r="S1203" s="70"/>
      <c r="T1203" s="70"/>
      <c r="U1203" s="70"/>
      <c r="V1203" s="70"/>
      <c r="W1203" s="70"/>
      <c r="X1203" s="70">
        <v>38300</v>
      </c>
      <c r="Y1203" s="70">
        <v>32375.948914000001</v>
      </c>
    </row>
    <row r="1204" spans="1:25" x14ac:dyDescent="0.25">
      <c r="A1204" s="72">
        <v>14107</v>
      </c>
      <c r="B1204" s="70">
        <v>2500</v>
      </c>
      <c r="C1204" s="70">
        <v>5372.7545390000005</v>
      </c>
      <c r="D1204" s="70"/>
      <c r="E1204" s="70"/>
      <c r="F1204" s="70"/>
      <c r="G1204" s="70"/>
      <c r="H1204" s="70"/>
      <c r="I1204" s="70"/>
      <c r="J1204" s="70"/>
      <c r="K1204" s="70"/>
      <c r="L1204" s="70"/>
      <c r="M1204" s="70"/>
      <c r="N1204" s="70"/>
      <c r="O1204" s="70"/>
      <c r="P1204" s="70"/>
      <c r="Q1204" s="70"/>
      <c r="R1204" s="70"/>
      <c r="S1204" s="70"/>
      <c r="T1204" s="70"/>
      <c r="U1204" s="70"/>
      <c r="V1204" s="70"/>
      <c r="W1204" s="70"/>
      <c r="X1204" s="70">
        <v>2500</v>
      </c>
      <c r="Y1204" s="70">
        <v>5372.7545390000005</v>
      </c>
    </row>
    <row r="1205" spans="1:25" x14ac:dyDescent="0.25">
      <c r="A1205" s="72">
        <v>14117</v>
      </c>
      <c r="B1205" s="70">
        <v>4800</v>
      </c>
      <c r="C1205" s="70">
        <v>6428.8140779999994</v>
      </c>
      <c r="D1205" s="70"/>
      <c r="E1205" s="70"/>
      <c r="F1205" s="70"/>
      <c r="G1205" s="70"/>
      <c r="H1205" s="70"/>
      <c r="I1205" s="70"/>
      <c r="J1205" s="70"/>
      <c r="K1205" s="70"/>
      <c r="L1205" s="70"/>
      <c r="M1205" s="70"/>
      <c r="N1205" s="70"/>
      <c r="O1205" s="70"/>
      <c r="P1205" s="70"/>
      <c r="Q1205" s="70"/>
      <c r="R1205" s="70"/>
      <c r="S1205" s="70"/>
      <c r="T1205" s="70"/>
      <c r="U1205" s="70"/>
      <c r="V1205" s="70"/>
      <c r="W1205" s="70"/>
      <c r="X1205" s="70">
        <v>4800</v>
      </c>
      <c r="Y1205" s="70">
        <v>6428.8140779999994</v>
      </c>
    </row>
    <row r="1206" spans="1:25" x14ac:dyDescent="0.25">
      <c r="A1206" s="72">
        <v>14120</v>
      </c>
      <c r="B1206" s="70">
        <v>19700</v>
      </c>
      <c r="C1206" s="70">
        <v>7432.7048720000003</v>
      </c>
      <c r="D1206" s="70"/>
      <c r="E1206" s="70"/>
      <c r="F1206" s="70"/>
      <c r="G1206" s="70"/>
      <c r="H1206" s="70"/>
      <c r="I1206" s="70"/>
      <c r="J1206" s="70"/>
      <c r="K1206" s="70"/>
      <c r="L1206" s="70"/>
      <c r="M1206" s="70"/>
      <c r="N1206" s="70"/>
      <c r="O1206" s="70"/>
      <c r="P1206" s="70"/>
      <c r="Q1206" s="70"/>
      <c r="R1206" s="70"/>
      <c r="S1206" s="70"/>
      <c r="T1206" s="70"/>
      <c r="U1206" s="70"/>
      <c r="V1206" s="70"/>
      <c r="W1206" s="70"/>
      <c r="X1206" s="70">
        <v>19700</v>
      </c>
      <c r="Y1206" s="70">
        <v>7432.7048720000003</v>
      </c>
    </row>
    <row r="1207" spans="1:25" x14ac:dyDescent="0.25">
      <c r="A1207" s="72">
        <v>14125</v>
      </c>
      <c r="B1207" s="70">
        <v>6796</v>
      </c>
      <c r="C1207" s="70">
        <v>4193.8205419999995</v>
      </c>
      <c r="D1207" s="70"/>
      <c r="E1207" s="70"/>
      <c r="F1207" s="70"/>
      <c r="G1207" s="70"/>
      <c r="H1207" s="70"/>
      <c r="I1207" s="70"/>
      <c r="J1207" s="70"/>
      <c r="K1207" s="70"/>
      <c r="L1207" s="70"/>
      <c r="M1207" s="70"/>
      <c r="N1207" s="70"/>
      <c r="O1207" s="70"/>
      <c r="P1207" s="70"/>
      <c r="Q1207" s="70"/>
      <c r="R1207" s="70"/>
      <c r="S1207" s="70"/>
      <c r="T1207" s="70"/>
      <c r="U1207" s="70"/>
      <c r="V1207" s="70"/>
      <c r="W1207" s="70"/>
      <c r="X1207" s="70">
        <v>6796</v>
      </c>
      <c r="Y1207" s="70">
        <v>4193.8205419999995</v>
      </c>
    </row>
    <row r="1208" spans="1:25" x14ac:dyDescent="0.25">
      <c r="A1208" s="72">
        <v>14142</v>
      </c>
      <c r="B1208" s="70"/>
      <c r="C1208" s="70"/>
      <c r="D1208" s="70"/>
      <c r="E1208" s="70"/>
      <c r="F1208" s="70"/>
      <c r="G1208" s="70"/>
      <c r="H1208" s="70"/>
      <c r="I1208" s="70"/>
      <c r="J1208" s="70"/>
      <c r="K1208" s="70"/>
      <c r="L1208" s="70">
        <v>68659</v>
      </c>
      <c r="M1208" s="70">
        <v>59101.780274000004</v>
      </c>
      <c r="N1208" s="70"/>
      <c r="O1208" s="70"/>
      <c r="P1208" s="70"/>
      <c r="Q1208" s="70"/>
      <c r="R1208" s="70"/>
      <c r="S1208" s="70"/>
      <c r="T1208" s="70"/>
      <c r="U1208" s="70"/>
      <c r="V1208" s="70"/>
      <c r="W1208" s="70"/>
      <c r="X1208" s="70">
        <v>68659</v>
      </c>
      <c r="Y1208" s="70">
        <v>59101.780274000004</v>
      </c>
    </row>
    <row r="1209" spans="1:25" x14ac:dyDescent="0.25">
      <c r="A1209" s="72">
        <v>14143</v>
      </c>
      <c r="B1209" s="70"/>
      <c r="C1209" s="70"/>
      <c r="D1209" s="70"/>
      <c r="E1209" s="70"/>
      <c r="F1209" s="70"/>
      <c r="G1209" s="70"/>
      <c r="H1209" s="70"/>
      <c r="I1209" s="70"/>
      <c r="J1209" s="70"/>
      <c r="K1209" s="70"/>
      <c r="L1209" s="70">
        <v>64932</v>
      </c>
      <c r="M1209" s="70">
        <v>57261.552857000002</v>
      </c>
      <c r="N1209" s="70"/>
      <c r="O1209" s="70"/>
      <c r="P1209" s="70"/>
      <c r="Q1209" s="70"/>
      <c r="R1209" s="70"/>
      <c r="S1209" s="70"/>
      <c r="T1209" s="70"/>
      <c r="U1209" s="70"/>
      <c r="V1209" s="70"/>
      <c r="W1209" s="70"/>
      <c r="X1209" s="70">
        <v>64932</v>
      </c>
      <c r="Y1209" s="70">
        <v>57261.552857000002</v>
      </c>
    </row>
    <row r="1210" spans="1:25" x14ac:dyDescent="0.25">
      <c r="A1210" s="72">
        <v>14144</v>
      </c>
      <c r="B1210" s="70"/>
      <c r="C1210" s="70"/>
      <c r="D1210" s="70"/>
      <c r="E1210" s="70"/>
      <c r="F1210" s="70"/>
      <c r="G1210" s="70"/>
      <c r="H1210" s="70"/>
      <c r="I1210" s="70"/>
      <c r="J1210" s="70"/>
      <c r="K1210" s="70"/>
      <c r="L1210" s="70">
        <v>60968</v>
      </c>
      <c r="M1210" s="70">
        <v>51366.133301999995</v>
      </c>
      <c r="N1210" s="70"/>
      <c r="O1210" s="70"/>
      <c r="P1210" s="70"/>
      <c r="Q1210" s="70"/>
      <c r="R1210" s="70"/>
      <c r="S1210" s="70"/>
      <c r="T1210" s="70"/>
      <c r="U1210" s="70"/>
      <c r="V1210" s="70"/>
      <c r="W1210" s="70"/>
      <c r="X1210" s="70">
        <v>60968</v>
      </c>
      <c r="Y1210" s="70">
        <v>51366.133301999995</v>
      </c>
    </row>
    <row r="1211" spans="1:25" x14ac:dyDescent="0.25">
      <c r="A1211" s="72">
        <v>14151</v>
      </c>
      <c r="B1211" s="70"/>
      <c r="C1211" s="70"/>
      <c r="D1211" s="70"/>
      <c r="E1211" s="70"/>
      <c r="F1211" s="70"/>
      <c r="G1211" s="70"/>
      <c r="H1211" s="70"/>
      <c r="I1211" s="70"/>
      <c r="J1211" s="70">
        <v>56930</v>
      </c>
      <c r="K1211" s="70">
        <v>49771.000001000008</v>
      </c>
      <c r="L1211" s="70"/>
      <c r="M1211" s="70"/>
      <c r="N1211" s="70"/>
      <c r="O1211" s="70"/>
      <c r="P1211" s="70"/>
      <c r="Q1211" s="70"/>
      <c r="R1211" s="70"/>
      <c r="S1211" s="70"/>
      <c r="T1211" s="70"/>
      <c r="U1211" s="70"/>
      <c r="V1211" s="70"/>
      <c r="W1211" s="70"/>
      <c r="X1211" s="70">
        <v>56930</v>
      </c>
      <c r="Y1211" s="70">
        <v>49771.000001000008</v>
      </c>
    </row>
    <row r="1212" spans="1:25" x14ac:dyDescent="0.25">
      <c r="A1212" s="72">
        <v>14153</v>
      </c>
      <c r="B1212" s="70"/>
      <c r="C1212" s="70"/>
      <c r="D1212" s="70"/>
      <c r="E1212" s="70"/>
      <c r="F1212" s="70"/>
      <c r="G1212" s="70"/>
      <c r="H1212" s="70"/>
      <c r="I1212" s="70"/>
      <c r="J1212" s="70"/>
      <c r="K1212" s="70"/>
      <c r="L1212" s="70">
        <v>59399</v>
      </c>
      <c r="M1212" s="70">
        <v>52088.999147000002</v>
      </c>
      <c r="N1212" s="70"/>
      <c r="O1212" s="70"/>
      <c r="P1212" s="70"/>
      <c r="Q1212" s="70"/>
      <c r="R1212" s="70"/>
      <c r="S1212" s="70"/>
      <c r="T1212" s="70"/>
      <c r="U1212" s="70"/>
      <c r="V1212" s="70"/>
      <c r="W1212" s="70"/>
      <c r="X1212" s="70">
        <v>59399</v>
      </c>
      <c r="Y1212" s="70">
        <v>52088.999147000002</v>
      </c>
    </row>
    <row r="1213" spans="1:25" x14ac:dyDescent="0.25">
      <c r="A1213" s="72">
        <v>14155</v>
      </c>
      <c r="B1213" s="70"/>
      <c r="C1213" s="70"/>
      <c r="D1213" s="70"/>
      <c r="E1213" s="70"/>
      <c r="F1213" s="70"/>
      <c r="G1213" s="70"/>
      <c r="H1213" s="70"/>
      <c r="I1213" s="70"/>
      <c r="J1213" s="70">
        <v>53861</v>
      </c>
      <c r="K1213" s="70">
        <v>46425.361815999997</v>
      </c>
      <c r="L1213" s="70"/>
      <c r="M1213" s="70"/>
      <c r="N1213" s="70"/>
      <c r="O1213" s="70"/>
      <c r="P1213" s="70"/>
      <c r="Q1213" s="70"/>
      <c r="R1213" s="70"/>
      <c r="S1213" s="70"/>
      <c r="T1213" s="70"/>
      <c r="U1213" s="70"/>
      <c r="V1213" s="70"/>
      <c r="W1213" s="70"/>
      <c r="X1213" s="70">
        <v>53861</v>
      </c>
      <c r="Y1213" s="70">
        <v>46425.361815999997</v>
      </c>
    </row>
    <row r="1214" spans="1:25" x14ac:dyDescent="0.25">
      <c r="A1214" s="72">
        <v>14169</v>
      </c>
      <c r="B1214" s="70"/>
      <c r="C1214" s="70"/>
      <c r="D1214" s="70">
        <v>10111</v>
      </c>
      <c r="E1214" s="70">
        <v>12480.458473999999</v>
      </c>
      <c r="F1214" s="70"/>
      <c r="G1214" s="70"/>
      <c r="H1214" s="70"/>
      <c r="I1214" s="70"/>
      <c r="J1214" s="70"/>
      <c r="K1214" s="70"/>
      <c r="L1214" s="70"/>
      <c r="M1214" s="70"/>
      <c r="N1214" s="70"/>
      <c r="O1214" s="70"/>
      <c r="P1214" s="70"/>
      <c r="Q1214" s="70"/>
      <c r="R1214" s="70"/>
      <c r="S1214" s="70"/>
      <c r="T1214" s="70"/>
      <c r="U1214" s="70"/>
      <c r="V1214" s="70"/>
      <c r="W1214" s="70"/>
      <c r="X1214" s="70">
        <v>10111</v>
      </c>
      <c r="Y1214" s="70">
        <v>12480.458473999999</v>
      </c>
    </row>
    <row r="1215" spans="1:25" x14ac:dyDescent="0.25">
      <c r="A1215" s="72">
        <v>14174</v>
      </c>
      <c r="B1215" s="70">
        <v>12147</v>
      </c>
      <c r="C1215" s="70">
        <v>6302.6716029999998</v>
      </c>
      <c r="D1215" s="70"/>
      <c r="E1215" s="70"/>
      <c r="F1215" s="70"/>
      <c r="G1215" s="70"/>
      <c r="H1215" s="70"/>
      <c r="I1215" s="70"/>
      <c r="J1215" s="70"/>
      <c r="K1215" s="70"/>
      <c r="L1215" s="70"/>
      <c r="M1215" s="70"/>
      <c r="N1215" s="70"/>
      <c r="O1215" s="70"/>
      <c r="P1215" s="70"/>
      <c r="Q1215" s="70"/>
      <c r="R1215" s="70"/>
      <c r="S1215" s="70"/>
      <c r="T1215" s="70"/>
      <c r="U1215" s="70"/>
      <c r="V1215" s="70"/>
      <c r="W1215" s="70"/>
      <c r="X1215" s="70">
        <v>12147</v>
      </c>
      <c r="Y1215" s="70">
        <v>6302.6716029999998</v>
      </c>
    </row>
    <row r="1216" spans="1:25" x14ac:dyDescent="0.25">
      <c r="A1216" s="72">
        <v>14176</v>
      </c>
      <c r="B1216" s="70"/>
      <c r="C1216" s="70"/>
      <c r="D1216" s="70"/>
      <c r="E1216" s="70"/>
      <c r="F1216" s="70"/>
      <c r="G1216" s="70"/>
      <c r="H1216" s="70"/>
      <c r="I1216" s="70"/>
      <c r="J1216" s="70"/>
      <c r="K1216" s="70"/>
      <c r="L1216" s="70">
        <v>57418</v>
      </c>
      <c r="M1216" s="70">
        <v>54182.286620999999</v>
      </c>
      <c r="N1216" s="70"/>
      <c r="O1216" s="70"/>
      <c r="P1216" s="70"/>
      <c r="Q1216" s="70"/>
      <c r="R1216" s="70"/>
      <c r="S1216" s="70"/>
      <c r="T1216" s="70"/>
      <c r="U1216" s="70"/>
      <c r="V1216" s="70"/>
      <c r="W1216" s="70"/>
      <c r="X1216" s="70">
        <v>57418</v>
      </c>
      <c r="Y1216" s="70">
        <v>54182.286620999999</v>
      </c>
    </row>
    <row r="1217" spans="1:25" x14ac:dyDescent="0.25">
      <c r="A1217" s="72">
        <v>14180</v>
      </c>
      <c r="B1217" s="70"/>
      <c r="C1217" s="70"/>
      <c r="D1217" s="70">
        <v>16143</v>
      </c>
      <c r="E1217" s="70">
        <v>13450.27527</v>
      </c>
      <c r="F1217" s="70"/>
      <c r="G1217" s="70"/>
      <c r="H1217" s="70"/>
      <c r="I1217" s="70"/>
      <c r="J1217" s="70"/>
      <c r="K1217" s="70"/>
      <c r="L1217" s="70"/>
      <c r="M1217" s="70"/>
      <c r="N1217" s="70"/>
      <c r="O1217" s="70"/>
      <c r="P1217" s="70"/>
      <c r="Q1217" s="70"/>
      <c r="R1217" s="70"/>
      <c r="S1217" s="70"/>
      <c r="T1217" s="70"/>
      <c r="U1217" s="70"/>
      <c r="V1217" s="70"/>
      <c r="W1217" s="70"/>
      <c r="X1217" s="70">
        <v>16143</v>
      </c>
      <c r="Y1217" s="70">
        <v>13450.27527</v>
      </c>
    </row>
    <row r="1218" spans="1:25" x14ac:dyDescent="0.25">
      <c r="A1218" s="72">
        <v>14196</v>
      </c>
      <c r="B1218" s="70">
        <v>10900</v>
      </c>
      <c r="C1218" s="70">
        <v>4566.1707919999999</v>
      </c>
      <c r="D1218" s="70"/>
      <c r="E1218" s="70"/>
      <c r="F1218" s="70"/>
      <c r="G1218" s="70"/>
      <c r="H1218" s="70"/>
      <c r="I1218" s="70"/>
      <c r="J1218" s="70"/>
      <c r="K1218" s="70"/>
      <c r="L1218" s="70"/>
      <c r="M1218" s="70"/>
      <c r="N1218" s="70"/>
      <c r="O1218" s="70"/>
      <c r="P1218" s="70"/>
      <c r="Q1218" s="70"/>
      <c r="R1218" s="70"/>
      <c r="S1218" s="70"/>
      <c r="T1218" s="70"/>
      <c r="U1218" s="70"/>
      <c r="V1218" s="70"/>
      <c r="W1218" s="70"/>
      <c r="X1218" s="70">
        <v>10900</v>
      </c>
      <c r="Y1218" s="70">
        <v>4566.1707919999999</v>
      </c>
    </row>
    <row r="1219" spans="1:25" x14ac:dyDescent="0.25">
      <c r="A1219" s="72">
        <v>14201</v>
      </c>
      <c r="B1219" s="70"/>
      <c r="C1219" s="70"/>
      <c r="D1219" s="70">
        <v>13800</v>
      </c>
      <c r="E1219" s="70">
        <v>14609.568206</v>
      </c>
      <c r="F1219" s="70"/>
      <c r="G1219" s="70"/>
      <c r="H1219" s="70"/>
      <c r="I1219" s="70"/>
      <c r="J1219" s="70"/>
      <c r="K1219" s="70"/>
      <c r="L1219" s="70"/>
      <c r="M1219" s="70"/>
      <c r="N1219" s="70"/>
      <c r="O1219" s="70"/>
      <c r="P1219" s="70"/>
      <c r="Q1219" s="70"/>
      <c r="R1219" s="70"/>
      <c r="S1219" s="70"/>
      <c r="T1219" s="70"/>
      <c r="U1219" s="70"/>
      <c r="V1219" s="70"/>
      <c r="W1219" s="70"/>
      <c r="X1219" s="70">
        <v>13800</v>
      </c>
      <c r="Y1219" s="70">
        <v>14609.568206</v>
      </c>
    </row>
    <row r="1220" spans="1:25" x14ac:dyDescent="0.25">
      <c r="A1220" s="72">
        <v>14207</v>
      </c>
      <c r="B1220" s="70"/>
      <c r="C1220" s="70"/>
      <c r="D1220" s="70"/>
      <c r="E1220" s="70"/>
      <c r="F1220" s="70">
        <v>23500</v>
      </c>
      <c r="G1220" s="70">
        <v>20973.183273000002</v>
      </c>
      <c r="H1220" s="70"/>
      <c r="I1220" s="70"/>
      <c r="J1220" s="70"/>
      <c r="K1220" s="70"/>
      <c r="L1220" s="70"/>
      <c r="M1220" s="70"/>
      <c r="N1220" s="70"/>
      <c r="O1220" s="70"/>
      <c r="P1220" s="70"/>
      <c r="Q1220" s="70"/>
      <c r="R1220" s="70"/>
      <c r="S1220" s="70"/>
      <c r="T1220" s="70"/>
      <c r="U1220" s="70"/>
      <c r="V1220" s="70"/>
      <c r="W1220" s="70"/>
      <c r="X1220" s="70">
        <v>23500</v>
      </c>
      <c r="Y1220" s="70">
        <v>20973.183273000002</v>
      </c>
    </row>
    <row r="1221" spans="1:25" x14ac:dyDescent="0.25">
      <c r="A1221" s="72">
        <v>14215</v>
      </c>
      <c r="B1221" s="70">
        <v>8974</v>
      </c>
      <c r="C1221" s="70">
        <v>5073.7594599999993</v>
      </c>
      <c r="D1221" s="70"/>
      <c r="E1221" s="70"/>
      <c r="F1221" s="70"/>
      <c r="G1221" s="70"/>
      <c r="H1221" s="70"/>
      <c r="I1221" s="70"/>
      <c r="J1221" s="70"/>
      <c r="K1221" s="70"/>
      <c r="L1221" s="70"/>
      <c r="M1221" s="70"/>
      <c r="N1221" s="70"/>
      <c r="O1221" s="70"/>
      <c r="P1221" s="70"/>
      <c r="Q1221" s="70"/>
      <c r="R1221" s="70"/>
      <c r="S1221" s="70"/>
      <c r="T1221" s="70"/>
      <c r="U1221" s="70"/>
      <c r="V1221" s="70"/>
      <c r="W1221" s="70"/>
      <c r="X1221" s="70">
        <v>8974</v>
      </c>
      <c r="Y1221" s="70">
        <v>5073.7594599999993</v>
      </c>
    </row>
    <row r="1222" spans="1:25" x14ac:dyDescent="0.25">
      <c r="A1222" s="72">
        <v>14216</v>
      </c>
      <c r="B1222" s="70"/>
      <c r="C1222" s="70"/>
      <c r="D1222" s="70">
        <v>11952</v>
      </c>
      <c r="E1222" s="70">
        <v>10193.521815</v>
      </c>
      <c r="F1222" s="70"/>
      <c r="G1222" s="70"/>
      <c r="H1222" s="70"/>
      <c r="I1222" s="70"/>
      <c r="J1222" s="70"/>
      <c r="K1222" s="70"/>
      <c r="L1222" s="70"/>
      <c r="M1222" s="70"/>
      <c r="N1222" s="70"/>
      <c r="O1222" s="70"/>
      <c r="P1222" s="70"/>
      <c r="Q1222" s="70"/>
      <c r="R1222" s="70"/>
      <c r="S1222" s="70"/>
      <c r="T1222" s="70"/>
      <c r="U1222" s="70"/>
      <c r="V1222" s="70"/>
      <c r="W1222" s="70"/>
      <c r="X1222" s="70">
        <v>11952</v>
      </c>
      <c r="Y1222" s="70">
        <v>10193.521815</v>
      </c>
    </row>
    <row r="1223" spans="1:25" x14ac:dyDescent="0.25">
      <c r="A1223" s="72">
        <v>14223</v>
      </c>
      <c r="B1223" s="70">
        <v>2600</v>
      </c>
      <c r="C1223" s="70">
        <v>2727.9119380000002</v>
      </c>
      <c r="D1223" s="70"/>
      <c r="E1223" s="70"/>
      <c r="F1223" s="70"/>
      <c r="G1223" s="70"/>
      <c r="H1223" s="70"/>
      <c r="I1223" s="70"/>
      <c r="J1223" s="70"/>
      <c r="K1223" s="70"/>
      <c r="L1223" s="70"/>
      <c r="M1223" s="70"/>
      <c r="N1223" s="70"/>
      <c r="O1223" s="70"/>
      <c r="P1223" s="70"/>
      <c r="Q1223" s="70"/>
      <c r="R1223" s="70"/>
      <c r="S1223" s="70"/>
      <c r="T1223" s="70"/>
      <c r="U1223" s="70"/>
      <c r="V1223" s="70"/>
      <c r="W1223" s="70"/>
      <c r="X1223" s="70">
        <v>2600</v>
      </c>
      <c r="Y1223" s="70">
        <v>2727.9119380000002</v>
      </c>
    </row>
    <row r="1224" spans="1:25" x14ac:dyDescent="0.25">
      <c r="A1224" s="72">
        <v>14232</v>
      </c>
      <c r="B1224" s="70"/>
      <c r="C1224" s="70"/>
      <c r="D1224" s="70"/>
      <c r="E1224" s="70"/>
      <c r="F1224" s="70"/>
      <c r="G1224" s="70"/>
      <c r="H1224" s="70"/>
      <c r="I1224" s="70"/>
      <c r="J1224" s="70">
        <v>42674</v>
      </c>
      <c r="K1224" s="70">
        <v>43026.740722999995</v>
      </c>
      <c r="L1224" s="70"/>
      <c r="M1224" s="70"/>
      <c r="N1224" s="70"/>
      <c r="O1224" s="70"/>
      <c r="P1224" s="70"/>
      <c r="Q1224" s="70"/>
      <c r="R1224" s="70"/>
      <c r="S1224" s="70"/>
      <c r="T1224" s="70"/>
      <c r="U1224" s="70"/>
      <c r="V1224" s="70"/>
      <c r="W1224" s="70"/>
      <c r="X1224" s="70">
        <v>42674</v>
      </c>
      <c r="Y1224" s="70">
        <v>43026.740722999995</v>
      </c>
    </row>
    <row r="1225" spans="1:25" x14ac:dyDescent="0.25">
      <c r="A1225" s="72">
        <v>14233</v>
      </c>
      <c r="B1225" s="70"/>
      <c r="C1225" s="70"/>
      <c r="D1225" s="70"/>
      <c r="E1225" s="70"/>
      <c r="F1225" s="70">
        <v>25329</v>
      </c>
      <c r="G1225" s="70">
        <v>23649.089478999998</v>
      </c>
      <c r="H1225" s="70"/>
      <c r="I1225" s="70"/>
      <c r="J1225" s="70"/>
      <c r="K1225" s="70"/>
      <c r="L1225" s="70"/>
      <c r="M1225" s="70"/>
      <c r="N1225" s="70"/>
      <c r="O1225" s="70"/>
      <c r="P1225" s="70"/>
      <c r="Q1225" s="70"/>
      <c r="R1225" s="70"/>
      <c r="S1225" s="70"/>
      <c r="T1225" s="70"/>
      <c r="U1225" s="70"/>
      <c r="V1225" s="70"/>
      <c r="W1225" s="70"/>
      <c r="X1225" s="70">
        <v>25329</v>
      </c>
      <c r="Y1225" s="70">
        <v>23649.089478999998</v>
      </c>
    </row>
    <row r="1226" spans="1:25" x14ac:dyDescent="0.25">
      <c r="A1226" s="72">
        <v>14237</v>
      </c>
      <c r="B1226" s="70"/>
      <c r="C1226" s="70"/>
      <c r="D1226" s="70">
        <v>18000</v>
      </c>
      <c r="E1226" s="70">
        <v>18916.694090999998</v>
      </c>
      <c r="F1226" s="70"/>
      <c r="G1226" s="70"/>
      <c r="H1226" s="70"/>
      <c r="I1226" s="70"/>
      <c r="J1226" s="70"/>
      <c r="K1226" s="70"/>
      <c r="L1226" s="70"/>
      <c r="M1226" s="70"/>
      <c r="N1226" s="70"/>
      <c r="O1226" s="70"/>
      <c r="P1226" s="70"/>
      <c r="Q1226" s="70"/>
      <c r="R1226" s="70"/>
      <c r="S1226" s="70"/>
      <c r="T1226" s="70"/>
      <c r="U1226" s="70"/>
      <c r="V1226" s="70"/>
      <c r="W1226" s="70"/>
      <c r="X1226" s="70">
        <v>18000</v>
      </c>
      <c r="Y1226" s="70">
        <v>18916.694090999998</v>
      </c>
    </row>
    <row r="1227" spans="1:25" x14ac:dyDescent="0.25">
      <c r="A1227" s="72">
        <v>14245</v>
      </c>
      <c r="B1227" s="70"/>
      <c r="C1227" s="70"/>
      <c r="D1227" s="70">
        <v>9191</v>
      </c>
      <c r="E1227" s="70">
        <v>10786.386291999999</v>
      </c>
      <c r="F1227" s="70"/>
      <c r="G1227" s="70"/>
      <c r="H1227" s="70"/>
      <c r="I1227" s="70"/>
      <c r="J1227" s="70"/>
      <c r="K1227" s="70"/>
      <c r="L1227" s="70"/>
      <c r="M1227" s="70"/>
      <c r="N1227" s="70"/>
      <c r="O1227" s="70"/>
      <c r="P1227" s="70"/>
      <c r="Q1227" s="70"/>
      <c r="R1227" s="70"/>
      <c r="S1227" s="70"/>
      <c r="T1227" s="70"/>
      <c r="U1227" s="70"/>
      <c r="V1227" s="70"/>
      <c r="W1227" s="70"/>
      <c r="X1227" s="70">
        <v>9191</v>
      </c>
      <c r="Y1227" s="70">
        <v>10786.386291999999</v>
      </c>
    </row>
    <row r="1228" spans="1:25" x14ac:dyDescent="0.25">
      <c r="A1228" s="72">
        <v>14246</v>
      </c>
      <c r="B1228" s="70"/>
      <c r="C1228" s="70"/>
      <c r="D1228" s="70"/>
      <c r="E1228" s="70"/>
      <c r="F1228" s="70"/>
      <c r="G1228" s="70"/>
      <c r="H1228" s="70"/>
      <c r="I1228" s="70"/>
      <c r="J1228" s="70"/>
      <c r="K1228" s="70"/>
      <c r="L1228" s="70"/>
      <c r="M1228" s="70"/>
      <c r="N1228" s="70"/>
      <c r="O1228" s="70"/>
      <c r="P1228" s="70"/>
      <c r="Q1228" s="70"/>
      <c r="R1228" s="70"/>
      <c r="S1228" s="70"/>
      <c r="T1228" s="70"/>
      <c r="U1228" s="70"/>
      <c r="V1228" s="70">
        <v>118688</v>
      </c>
      <c r="W1228" s="70">
        <v>118191.672852</v>
      </c>
      <c r="X1228" s="70">
        <v>118688</v>
      </c>
      <c r="Y1228" s="70">
        <v>118191.672852</v>
      </c>
    </row>
    <row r="1229" spans="1:25" x14ac:dyDescent="0.25">
      <c r="A1229" s="72">
        <v>14247</v>
      </c>
      <c r="B1229" s="70"/>
      <c r="C1229" s="70"/>
      <c r="D1229" s="70"/>
      <c r="E1229" s="70"/>
      <c r="F1229" s="70"/>
      <c r="G1229" s="70"/>
      <c r="H1229" s="70"/>
      <c r="I1229" s="70"/>
      <c r="J1229" s="70"/>
      <c r="K1229" s="70"/>
      <c r="L1229" s="70"/>
      <c r="M1229" s="70"/>
      <c r="N1229" s="70"/>
      <c r="O1229" s="70"/>
      <c r="P1229" s="70"/>
      <c r="Q1229" s="70"/>
      <c r="R1229" s="70"/>
      <c r="S1229" s="70"/>
      <c r="T1229" s="70"/>
      <c r="U1229" s="70"/>
      <c r="V1229" s="70">
        <v>100343</v>
      </c>
      <c r="W1229" s="70">
        <v>107157.80566500001</v>
      </c>
      <c r="X1229" s="70">
        <v>100343</v>
      </c>
      <c r="Y1229" s="70">
        <v>107157.80566500001</v>
      </c>
    </row>
    <row r="1230" spans="1:25" x14ac:dyDescent="0.25">
      <c r="A1230" s="72">
        <v>14248</v>
      </c>
      <c r="B1230" s="70"/>
      <c r="C1230" s="70"/>
      <c r="D1230" s="70"/>
      <c r="E1230" s="70"/>
      <c r="F1230" s="70"/>
      <c r="G1230" s="70"/>
      <c r="H1230" s="70"/>
      <c r="I1230" s="70"/>
      <c r="J1230" s="70"/>
      <c r="K1230" s="70"/>
      <c r="L1230" s="70"/>
      <c r="M1230" s="70"/>
      <c r="N1230" s="70"/>
      <c r="O1230" s="70"/>
      <c r="P1230" s="70"/>
      <c r="Q1230" s="70"/>
      <c r="R1230" s="70"/>
      <c r="S1230" s="70"/>
      <c r="T1230" s="70"/>
      <c r="U1230" s="70"/>
      <c r="V1230" s="70">
        <v>87822</v>
      </c>
      <c r="W1230" s="70">
        <v>119226.45703200001</v>
      </c>
      <c r="X1230" s="70">
        <v>87822</v>
      </c>
      <c r="Y1230" s="70">
        <v>119226.45703200001</v>
      </c>
    </row>
    <row r="1231" spans="1:25" x14ac:dyDescent="0.25">
      <c r="A1231" s="72">
        <v>14251</v>
      </c>
      <c r="B1231" s="70"/>
      <c r="C1231" s="70"/>
      <c r="D1231" s="70">
        <v>41882</v>
      </c>
      <c r="E1231" s="70">
        <v>15289.49121</v>
      </c>
      <c r="F1231" s="70"/>
      <c r="G1231" s="70"/>
      <c r="H1231" s="70"/>
      <c r="I1231" s="70"/>
      <c r="J1231" s="70"/>
      <c r="K1231" s="70"/>
      <c r="L1231" s="70"/>
      <c r="M1231" s="70"/>
      <c r="N1231" s="70"/>
      <c r="O1231" s="70"/>
      <c r="P1231" s="70"/>
      <c r="Q1231" s="70"/>
      <c r="R1231" s="70"/>
      <c r="S1231" s="70"/>
      <c r="T1231" s="70"/>
      <c r="U1231" s="70"/>
      <c r="V1231" s="70"/>
      <c r="W1231" s="70"/>
      <c r="X1231" s="70">
        <v>41882</v>
      </c>
      <c r="Y1231" s="70">
        <v>15289.49121</v>
      </c>
    </row>
    <row r="1232" spans="1:25" x14ac:dyDescent="0.25">
      <c r="A1232" s="72">
        <v>14254</v>
      </c>
      <c r="B1232" s="70">
        <v>1454</v>
      </c>
      <c r="C1232" s="70">
        <v>5262.2736970000005</v>
      </c>
      <c r="D1232" s="70"/>
      <c r="E1232" s="70"/>
      <c r="F1232" s="70"/>
      <c r="G1232" s="70"/>
      <c r="H1232" s="70"/>
      <c r="I1232" s="70"/>
      <c r="J1232" s="70"/>
      <c r="K1232" s="70"/>
      <c r="L1232" s="70"/>
      <c r="M1232" s="70"/>
      <c r="N1232" s="70"/>
      <c r="O1232" s="70"/>
      <c r="P1232" s="70"/>
      <c r="Q1232" s="70"/>
      <c r="R1232" s="70"/>
      <c r="S1232" s="70"/>
      <c r="T1232" s="70"/>
      <c r="U1232" s="70"/>
      <c r="V1232" s="70"/>
      <c r="W1232" s="70"/>
      <c r="X1232" s="70">
        <v>1454</v>
      </c>
      <c r="Y1232" s="70">
        <v>5262.2736970000005</v>
      </c>
    </row>
    <row r="1233" spans="1:25" x14ac:dyDescent="0.25">
      <c r="A1233" s="72">
        <v>14255</v>
      </c>
      <c r="B1233" s="70"/>
      <c r="C1233" s="70"/>
      <c r="D1233" s="70"/>
      <c r="E1233" s="70"/>
      <c r="F1233" s="70"/>
      <c r="G1233" s="70"/>
      <c r="H1233" s="70"/>
      <c r="I1233" s="70"/>
      <c r="J1233" s="70"/>
      <c r="K1233" s="70"/>
      <c r="L1233" s="70"/>
      <c r="M1233" s="70"/>
      <c r="N1233" s="70"/>
      <c r="O1233" s="70"/>
      <c r="P1233" s="70"/>
      <c r="Q1233" s="70"/>
      <c r="R1233" s="70"/>
      <c r="S1233" s="70"/>
      <c r="T1233" s="70">
        <v>85924</v>
      </c>
      <c r="U1233" s="70">
        <v>97859.224608999997</v>
      </c>
      <c r="V1233" s="70"/>
      <c r="W1233" s="70"/>
      <c r="X1233" s="70">
        <v>85924</v>
      </c>
      <c r="Y1233" s="70">
        <v>97859.224608999997</v>
      </c>
    </row>
    <row r="1234" spans="1:25" x14ac:dyDescent="0.25">
      <c r="A1234" s="72">
        <v>14262</v>
      </c>
      <c r="B1234" s="70"/>
      <c r="C1234" s="70"/>
      <c r="D1234" s="70"/>
      <c r="E1234" s="70"/>
      <c r="F1234" s="70"/>
      <c r="G1234" s="70"/>
      <c r="H1234" s="70"/>
      <c r="I1234" s="70"/>
      <c r="J1234" s="70"/>
      <c r="K1234" s="70"/>
      <c r="L1234" s="70"/>
      <c r="M1234" s="70"/>
      <c r="N1234" s="70"/>
      <c r="O1234" s="70"/>
      <c r="P1234" s="70"/>
      <c r="Q1234" s="70"/>
      <c r="R1234" s="70"/>
      <c r="S1234" s="70"/>
      <c r="T1234" s="70"/>
      <c r="U1234" s="70"/>
      <c r="V1234" s="70">
        <v>100409</v>
      </c>
      <c r="W1234" s="70">
        <v>107996.785644</v>
      </c>
      <c r="X1234" s="70">
        <v>100409</v>
      </c>
      <c r="Y1234" s="70">
        <v>107996.785644</v>
      </c>
    </row>
    <row r="1235" spans="1:25" x14ac:dyDescent="0.25">
      <c r="A1235" s="72">
        <v>14263</v>
      </c>
      <c r="B1235" s="70"/>
      <c r="C1235" s="70"/>
      <c r="D1235" s="70"/>
      <c r="E1235" s="70"/>
      <c r="F1235" s="70"/>
      <c r="G1235" s="70"/>
      <c r="H1235" s="70"/>
      <c r="I1235" s="70"/>
      <c r="J1235" s="70"/>
      <c r="K1235" s="70"/>
      <c r="L1235" s="70"/>
      <c r="M1235" s="70"/>
      <c r="N1235" s="70">
        <v>72660</v>
      </c>
      <c r="O1235" s="70">
        <v>69459.320311999996</v>
      </c>
      <c r="P1235" s="70"/>
      <c r="Q1235" s="70"/>
      <c r="R1235" s="70"/>
      <c r="S1235" s="70"/>
      <c r="T1235" s="70"/>
      <c r="U1235" s="70"/>
      <c r="V1235" s="70"/>
      <c r="W1235" s="70"/>
      <c r="X1235" s="70">
        <v>72660</v>
      </c>
      <c r="Y1235" s="70">
        <v>69459.320311999996</v>
      </c>
    </row>
    <row r="1236" spans="1:25" x14ac:dyDescent="0.25">
      <c r="A1236" s="72">
        <v>14265</v>
      </c>
      <c r="B1236" s="70"/>
      <c r="C1236" s="70"/>
      <c r="D1236" s="70"/>
      <c r="E1236" s="70"/>
      <c r="F1236" s="70"/>
      <c r="G1236" s="70"/>
      <c r="H1236" s="70"/>
      <c r="I1236" s="70"/>
      <c r="J1236" s="70">
        <v>40004</v>
      </c>
      <c r="K1236" s="70">
        <v>47745.805907999995</v>
      </c>
      <c r="L1236" s="70"/>
      <c r="M1236" s="70"/>
      <c r="N1236" s="70"/>
      <c r="O1236" s="70"/>
      <c r="P1236" s="70"/>
      <c r="Q1236" s="70"/>
      <c r="R1236" s="70"/>
      <c r="S1236" s="70"/>
      <c r="T1236" s="70"/>
      <c r="U1236" s="70"/>
      <c r="V1236" s="70"/>
      <c r="W1236" s="70"/>
      <c r="X1236" s="70">
        <v>40004</v>
      </c>
      <c r="Y1236" s="70">
        <v>47745.805907999995</v>
      </c>
    </row>
    <row r="1237" spans="1:25" x14ac:dyDescent="0.25">
      <c r="A1237" s="72">
        <v>14286</v>
      </c>
      <c r="B1237" s="70"/>
      <c r="C1237" s="70"/>
      <c r="D1237" s="70"/>
      <c r="E1237" s="70"/>
      <c r="F1237" s="70"/>
      <c r="G1237" s="70"/>
      <c r="H1237" s="70"/>
      <c r="I1237" s="70"/>
      <c r="J1237" s="70"/>
      <c r="K1237" s="70"/>
      <c r="L1237" s="70"/>
      <c r="M1237" s="70"/>
      <c r="N1237" s="70">
        <v>64818</v>
      </c>
      <c r="O1237" s="70">
        <v>64043.228514999995</v>
      </c>
      <c r="P1237" s="70"/>
      <c r="Q1237" s="70"/>
      <c r="R1237" s="70"/>
      <c r="S1237" s="70"/>
      <c r="T1237" s="70"/>
      <c r="U1237" s="70"/>
      <c r="V1237" s="70"/>
      <c r="W1237" s="70"/>
      <c r="X1237" s="70">
        <v>64818</v>
      </c>
      <c r="Y1237" s="70">
        <v>64043.228514999995</v>
      </c>
    </row>
    <row r="1238" spans="1:25" x14ac:dyDescent="0.25">
      <c r="A1238" s="72">
        <v>14290</v>
      </c>
      <c r="B1238" s="70"/>
      <c r="C1238" s="70"/>
      <c r="D1238" s="70"/>
      <c r="E1238" s="70"/>
      <c r="F1238" s="70"/>
      <c r="G1238" s="70"/>
      <c r="H1238" s="70"/>
      <c r="I1238" s="70"/>
      <c r="J1238" s="70"/>
      <c r="K1238" s="70"/>
      <c r="L1238" s="70"/>
      <c r="M1238" s="70"/>
      <c r="N1238" s="70">
        <v>77963</v>
      </c>
      <c r="O1238" s="70">
        <v>68282.215576000002</v>
      </c>
      <c r="P1238" s="70"/>
      <c r="Q1238" s="70"/>
      <c r="R1238" s="70"/>
      <c r="S1238" s="70"/>
      <c r="T1238" s="70"/>
      <c r="U1238" s="70"/>
      <c r="V1238" s="70"/>
      <c r="W1238" s="70"/>
      <c r="X1238" s="70">
        <v>77963</v>
      </c>
      <c r="Y1238" s="70">
        <v>68282.215576000002</v>
      </c>
    </row>
    <row r="1239" spans="1:25" x14ac:dyDescent="0.25">
      <c r="A1239" s="72">
        <v>14301</v>
      </c>
      <c r="B1239" s="70">
        <v>7346</v>
      </c>
      <c r="C1239" s="70">
        <v>4551.0118120000006</v>
      </c>
      <c r="D1239" s="70"/>
      <c r="E1239" s="70"/>
      <c r="F1239" s="70"/>
      <c r="G1239" s="70"/>
      <c r="H1239" s="70"/>
      <c r="I1239" s="70"/>
      <c r="J1239" s="70"/>
      <c r="K1239" s="70"/>
      <c r="L1239" s="70"/>
      <c r="M1239" s="70"/>
      <c r="N1239" s="70"/>
      <c r="O1239" s="70"/>
      <c r="P1239" s="70"/>
      <c r="Q1239" s="70"/>
      <c r="R1239" s="70"/>
      <c r="S1239" s="70"/>
      <c r="T1239" s="70"/>
      <c r="U1239" s="70"/>
      <c r="V1239" s="70"/>
      <c r="W1239" s="70"/>
      <c r="X1239" s="70">
        <v>7346</v>
      </c>
      <c r="Y1239" s="70">
        <v>4551.0118120000006</v>
      </c>
    </row>
    <row r="1240" spans="1:25" x14ac:dyDescent="0.25">
      <c r="A1240" s="72">
        <v>14305</v>
      </c>
      <c r="B1240" s="70"/>
      <c r="C1240" s="70"/>
      <c r="D1240" s="70"/>
      <c r="E1240" s="70"/>
      <c r="F1240" s="70"/>
      <c r="G1240" s="70"/>
      <c r="H1240" s="70">
        <v>49828</v>
      </c>
      <c r="I1240" s="70">
        <v>30469.659790999998</v>
      </c>
      <c r="J1240" s="70"/>
      <c r="K1240" s="70"/>
      <c r="L1240" s="70"/>
      <c r="M1240" s="70"/>
      <c r="N1240" s="70"/>
      <c r="O1240" s="70"/>
      <c r="P1240" s="70"/>
      <c r="Q1240" s="70"/>
      <c r="R1240" s="70"/>
      <c r="S1240" s="70"/>
      <c r="T1240" s="70"/>
      <c r="U1240" s="70"/>
      <c r="V1240" s="70"/>
      <c r="W1240" s="70"/>
      <c r="X1240" s="70">
        <v>49828</v>
      </c>
      <c r="Y1240" s="70">
        <v>30469.659790999998</v>
      </c>
    </row>
    <row r="1241" spans="1:25" x14ac:dyDescent="0.25">
      <c r="A1241" s="72">
        <v>14311</v>
      </c>
      <c r="B1241" s="70">
        <v>7983</v>
      </c>
      <c r="C1241" s="70">
        <v>3460.005913</v>
      </c>
      <c r="D1241" s="70"/>
      <c r="E1241" s="70"/>
      <c r="F1241" s="70"/>
      <c r="G1241" s="70"/>
      <c r="H1241" s="70"/>
      <c r="I1241" s="70"/>
      <c r="J1241" s="70"/>
      <c r="K1241" s="70"/>
      <c r="L1241" s="70"/>
      <c r="M1241" s="70"/>
      <c r="N1241" s="70"/>
      <c r="O1241" s="70"/>
      <c r="P1241" s="70"/>
      <c r="Q1241" s="70"/>
      <c r="R1241" s="70"/>
      <c r="S1241" s="70"/>
      <c r="T1241" s="70"/>
      <c r="U1241" s="70"/>
      <c r="V1241" s="70"/>
      <c r="W1241" s="70"/>
      <c r="X1241" s="70">
        <v>7983</v>
      </c>
      <c r="Y1241" s="70">
        <v>3460.005913</v>
      </c>
    </row>
    <row r="1242" spans="1:25" x14ac:dyDescent="0.25">
      <c r="A1242" s="72">
        <v>14313</v>
      </c>
      <c r="B1242" s="70"/>
      <c r="C1242" s="70"/>
      <c r="D1242" s="70">
        <v>8914</v>
      </c>
      <c r="E1242" s="70">
        <v>14212.790702999999</v>
      </c>
      <c r="F1242" s="70"/>
      <c r="G1242" s="70"/>
      <c r="H1242" s="70"/>
      <c r="I1242" s="70"/>
      <c r="J1242" s="70"/>
      <c r="K1242" s="70"/>
      <c r="L1242" s="70"/>
      <c r="M1242" s="70"/>
      <c r="N1242" s="70"/>
      <c r="O1242" s="70"/>
      <c r="P1242" s="70"/>
      <c r="Q1242" s="70"/>
      <c r="R1242" s="70"/>
      <c r="S1242" s="70"/>
      <c r="T1242" s="70"/>
      <c r="U1242" s="70"/>
      <c r="V1242" s="70"/>
      <c r="W1242" s="70"/>
      <c r="X1242" s="70">
        <v>8914</v>
      </c>
      <c r="Y1242" s="70">
        <v>14212.790702999999</v>
      </c>
    </row>
    <row r="1243" spans="1:25" x14ac:dyDescent="0.25">
      <c r="A1243" s="72">
        <v>14383</v>
      </c>
      <c r="B1243" s="70"/>
      <c r="C1243" s="70"/>
      <c r="D1243" s="70"/>
      <c r="E1243" s="70"/>
      <c r="F1243" s="70"/>
      <c r="G1243" s="70"/>
      <c r="H1243" s="70"/>
      <c r="I1243" s="70"/>
      <c r="J1243" s="70"/>
      <c r="K1243" s="70"/>
      <c r="L1243" s="70"/>
      <c r="M1243" s="70"/>
      <c r="N1243" s="70"/>
      <c r="O1243" s="70"/>
      <c r="P1243" s="70"/>
      <c r="Q1243" s="70"/>
      <c r="R1243" s="70"/>
      <c r="S1243" s="70"/>
      <c r="T1243" s="70"/>
      <c r="U1243" s="70"/>
      <c r="V1243" s="70">
        <v>148338</v>
      </c>
      <c r="W1243" s="70">
        <v>141657.884765</v>
      </c>
      <c r="X1243" s="70">
        <v>148338</v>
      </c>
      <c r="Y1243" s="70">
        <v>141657.884765</v>
      </c>
    </row>
    <row r="1244" spans="1:25" x14ac:dyDescent="0.25">
      <c r="A1244" s="72">
        <v>14384</v>
      </c>
      <c r="B1244" s="70"/>
      <c r="C1244" s="70"/>
      <c r="D1244" s="70"/>
      <c r="E1244" s="70"/>
      <c r="F1244" s="70"/>
      <c r="G1244" s="70"/>
      <c r="H1244" s="70"/>
      <c r="I1244" s="70"/>
      <c r="J1244" s="70"/>
      <c r="K1244" s="70"/>
      <c r="L1244" s="70"/>
      <c r="M1244" s="70"/>
      <c r="N1244" s="70"/>
      <c r="O1244" s="70"/>
      <c r="P1244" s="70"/>
      <c r="Q1244" s="70"/>
      <c r="R1244" s="70"/>
      <c r="S1244" s="70"/>
      <c r="T1244" s="70"/>
      <c r="U1244" s="70"/>
      <c r="V1244" s="70">
        <v>130140</v>
      </c>
      <c r="W1244" s="70">
        <v>144656.63037</v>
      </c>
      <c r="X1244" s="70">
        <v>130140</v>
      </c>
      <c r="Y1244" s="70">
        <v>144656.63037</v>
      </c>
    </row>
    <row r="1245" spans="1:25" x14ac:dyDescent="0.25">
      <c r="A1245" s="72">
        <v>14386</v>
      </c>
      <c r="B1245" s="70"/>
      <c r="C1245" s="70"/>
      <c r="D1245" s="70"/>
      <c r="E1245" s="70"/>
      <c r="F1245" s="70"/>
      <c r="G1245" s="70"/>
      <c r="H1245" s="70"/>
      <c r="I1245" s="70"/>
      <c r="J1245" s="70"/>
      <c r="K1245" s="70"/>
      <c r="L1245" s="70"/>
      <c r="M1245" s="70"/>
      <c r="N1245" s="70"/>
      <c r="O1245" s="70"/>
      <c r="P1245" s="70"/>
      <c r="Q1245" s="70"/>
      <c r="R1245" s="70"/>
      <c r="S1245" s="70"/>
      <c r="T1245" s="70"/>
      <c r="U1245" s="70"/>
      <c r="V1245" s="70">
        <v>126253</v>
      </c>
      <c r="W1245" s="70">
        <v>130197.726563</v>
      </c>
      <c r="X1245" s="70">
        <v>126253</v>
      </c>
      <c r="Y1245" s="70">
        <v>130197.726563</v>
      </c>
    </row>
    <row r="1246" spans="1:25" x14ac:dyDescent="0.25">
      <c r="A1246" s="72">
        <v>14393</v>
      </c>
      <c r="B1246" s="70"/>
      <c r="C1246" s="70"/>
      <c r="D1246" s="70">
        <v>15974</v>
      </c>
      <c r="E1246" s="70">
        <v>15295.169372999999</v>
      </c>
      <c r="F1246" s="70"/>
      <c r="G1246" s="70"/>
      <c r="H1246" s="70"/>
      <c r="I1246" s="70"/>
      <c r="J1246" s="70"/>
      <c r="K1246" s="70"/>
      <c r="L1246" s="70"/>
      <c r="M1246" s="70"/>
      <c r="N1246" s="70"/>
      <c r="O1246" s="70"/>
      <c r="P1246" s="70"/>
      <c r="Q1246" s="70"/>
      <c r="R1246" s="70"/>
      <c r="S1246" s="70"/>
      <c r="T1246" s="70"/>
      <c r="U1246" s="70"/>
      <c r="V1246" s="70"/>
      <c r="W1246" s="70"/>
      <c r="X1246" s="70">
        <v>15974</v>
      </c>
      <c r="Y1246" s="70">
        <v>15295.169372999999</v>
      </c>
    </row>
    <row r="1247" spans="1:25" x14ac:dyDescent="0.25">
      <c r="A1247" s="72">
        <v>14394</v>
      </c>
      <c r="B1247" s="70"/>
      <c r="C1247" s="70"/>
      <c r="D1247" s="70">
        <v>19662</v>
      </c>
      <c r="E1247" s="70">
        <v>14340.944366</v>
      </c>
      <c r="F1247" s="70"/>
      <c r="G1247" s="70"/>
      <c r="H1247" s="70"/>
      <c r="I1247" s="70"/>
      <c r="J1247" s="70"/>
      <c r="K1247" s="70"/>
      <c r="L1247" s="70"/>
      <c r="M1247" s="70"/>
      <c r="N1247" s="70"/>
      <c r="O1247" s="70"/>
      <c r="P1247" s="70"/>
      <c r="Q1247" s="70"/>
      <c r="R1247" s="70"/>
      <c r="S1247" s="70"/>
      <c r="T1247" s="70"/>
      <c r="U1247" s="70"/>
      <c r="V1247" s="70"/>
      <c r="W1247" s="70"/>
      <c r="X1247" s="70">
        <v>19662</v>
      </c>
      <c r="Y1247" s="70">
        <v>14340.944366</v>
      </c>
    </row>
    <row r="1248" spans="1:25" x14ac:dyDescent="0.25">
      <c r="A1248" s="72">
        <v>14397</v>
      </c>
      <c r="B1248" s="70"/>
      <c r="C1248" s="70"/>
      <c r="D1248" s="70"/>
      <c r="E1248" s="70"/>
      <c r="F1248" s="70"/>
      <c r="G1248" s="70"/>
      <c r="H1248" s="70"/>
      <c r="I1248" s="70"/>
      <c r="J1248" s="70"/>
      <c r="K1248" s="70"/>
      <c r="L1248" s="70"/>
      <c r="M1248" s="70"/>
      <c r="N1248" s="70"/>
      <c r="O1248" s="70"/>
      <c r="P1248" s="70"/>
      <c r="Q1248" s="70"/>
      <c r="R1248" s="70"/>
      <c r="S1248" s="70"/>
      <c r="T1248" s="70"/>
      <c r="U1248" s="70"/>
      <c r="V1248" s="70">
        <v>148340</v>
      </c>
      <c r="W1248" s="70">
        <v>140068.11669900001</v>
      </c>
      <c r="X1248" s="70">
        <v>148340</v>
      </c>
      <c r="Y1248" s="70">
        <v>140068.11669900001</v>
      </c>
    </row>
    <row r="1249" spans="1:25" x14ac:dyDescent="0.25">
      <c r="A1249" s="72">
        <v>14398</v>
      </c>
      <c r="B1249" s="70"/>
      <c r="C1249" s="70"/>
      <c r="D1249" s="70">
        <v>11170</v>
      </c>
      <c r="E1249" s="70">
        <v>12479.600281999999</v>
      </c>
      <c r="F1249" s="70"/>
      <c r="G1249" s="70"/>
      <c r="H1249" s="70"/>
      <c r="I1249" s="70"/>
      <c r="J1249" s="70"/>
      <c r="K1249" s="70"/>
      <c r="L1249" s="70"/>
      <c r="M1249" s="70"/>
      <c r="N1249" s="70"/>
      <c r="O1249" s="70"/>
      <c r="P1249" s="70"/>
      <c r="Q1249" s="70"/>
      <c r="R1249" s="70"/>
      <c r="S1249" s="70"/>
      <c r="T1249" s="70"/>
      <c r="U1249" s="70"/>
      <c r="V1249" s="70"/>
      <c r="W1249" s="70"/>
      <c r="X1249" s="70">
        <v>11170</v>
      </c>
      <c r="Y1249" s="70">
        <v>12479.600281999999</v>
      </c>
    </row>
    <row r="1250" spans="1:25" x14ac:dyDescent="0.25">
      <c r="A1250" s="72">
        <v>14400</v>
      </c>
      <c r="B1250" s="70"/>
      <c r="C1250" s="70"/>
      <c r="D1250" s="70"/>
      <c r="E1250" s="70"/>
      <c r="F1250" s="70"/>
      <c r="G1250" s="70"/>
      <c r="H1250" s="70"/>
      <c r="I1250" s="70"/>
      <c r="J1250" s="70"/>
      <c r="K1250" s="70"/>
      <c r="L1250" s="70"/>
      <c r="M1250" s="70"/>
      <c r="N1250" s="70"/>
      <c r="O1250" s="70"/>
      <c r="P1250" s="70"/>
      <c r="Q1250" s="70"/>
      <c r="R1250" s="70"/>
      <c r="S1250" s="70"/>
      <c r="T1250" s="70"/>
      <c r="U1250" s="70"/>
      <c r="V1250" s="70">
        <v>137103</v>
      </c>
      <c r="W1250" s="70">
        <v>139475.22753899998</v>
      </c>
      <c r="X1250" s="70">
        <v>137103</v>
      </c>
      <c r="Y1250" s="70">
        <v>139475.22753899998</v>
      </c>
    </row>
    <row r="1251" spans="1:25" x14ac:dyDescent="0.25">
      <c r="A1251" s="72">
        <v>14401</v>
      </c>
      <c r="B1251" s="70"/>
      <c r="C1251" s="70"/>
      <c r="D1251" s="70">
        <v>9054</v>
      </c>
      <c r="E1251" s="70">
        <v>11298.483184999999</v>
      </c>
      <c r="F1251" s="70"/>
      <c r="G1251" s="70"/>
      <c r="H1251" s="70"/>
      <c r="I1251" s="70"/>
      <c r="J1251" s="70"/>
      <c r="K1251" s="70"/>
      <c r="L1251" s="70"/>
      <c r="M1251" s="70"/>
      <c r="N1251" s="70"/>
      <c r="O1251" s="70"/>
      <c r="P1251" s="70"/>
      <c r="Q1251" s="70"/>
      <c r="R1251" s="70"/>
      <c r="S1251" s="70"/>
      <c r="T1251" s="70"/>
      <c r="U1251" s="70"/>
      <c r="V1251" s="70"/>
      <c r="W1251" s="70"/>
      <c r="X1251" s="70">
        <v>9054</v>
      </c>
      <c r="Y1251" s="70">
        <v>11298.483184999999</v>
      </c>
    </row>
    <row r="1252" spans="1:25" x14ac:dyDescent="0.25">
      <c r="A1252" s="72">
        <v>14402</v>
      </c>
      <c r="B1252" s="70"/>
      <c r="C1252" s="70"/>
      <c r="D1252" s="70"/>
      <c r="E1252" s="70"/>
      <c r="F1252" s="70"/>
      <c r="G1252" s="70"/>
      <c r="H1252" s="70"/>
      <c r="I1252" s="70"/>
      <c r="J1252" s="70"/>
      <c r="K1252" s="70"/>
      <c r="L1252" s="70"/>
      <c r="M1252" s="70"/>
      <c r="N1252" s="70"/>
      <c r="O1252" s="70"/>
      <c r="P1252" s="70"/>
      <c r="Q1252" s="70"/>
      <c r="R1252" s="70"/>
      <c r="S1252" s="70"/>
      <c r="T1252" s="70"/>
      <c r="U1252" s="70"/>
      <c r="V1252" s="70">
        <v>137784</v>
      </c>
      <c r="W1252" s="70">
        <v>133544.388183</v>
      </c>
      <c r="X1252" s="70">
        <v>137784</v>
      </c>
      <c r="Y1252" s="70">
        <v>133544.388183</v>
      </c>
    </row>
    <row r="1253" spans="1:25" x14ac:dyDescent="0.25">
      <c r="A1253" s="72">
        <v>14405</v>
      </c>
      <c r="B1253" s="70"/>
      <c r="C1253" s="70"/>
      <c r="D1253" s="70">
        <v>16767</v>
      </c>
      <c r="E1253" s="70">
        <v>19895.893792000003</v>
      </c>
      <c r="F1253" s="70"/>
      <c r="G1253" s="70"/>
      <c r="H1253" s="70"/>
      <c r="I1253" s="70"/>
      <c r="J1253" s="70"/>
      <c r="K1253" s="70"/>
      <c r="L1253" s="70"/>
      <c r="M1253" s="70"/>
      <c r="N1253" s="70"/>
      <c r="O1253" s="70"/>
      <c r="P1253" s="70"/>
      <c r="Q1253" s="70"/>
      <c r="R1253" s="70"/>
      <c r="S1253" s="70"/>
      <c r="T1253" s="70"/>
      <c r="U1253" s="70"/>
      <c r="V1253" s="70"/>
      <c r="W1253" s="70"/>
      <c r="X1253" s="70">
        <v>16767</v>
      </c>
      <c r="Y1253" s="70">
        <v>19895.893792000003</v>
      </c>
    </row>
    <row r="1254" spans="1:25" x14ac:dyDescent="0.25">
      <c r="A1254" s="72">
        <v>14407</v>
      </c>
      <c r="B1254" s="70"/>
      <c r="C1254" s="70"/>
      <c r="D1254" s="70"/>
      <c r="E1254" s="70"/>
      <c r="F1254" s="70"/>
      <c r="G1254" s="70"/>
      <c r="H1254" s="70"/>
      <c r="I1254" s="70"/>
      <c r="J1254" s="70"/>
      <c r="K1254" s="70"/>
      <c r="L1254" s="70"/>
      <c r="M1254" s="70"/>
      <c r="N1254" s="70"/>
      <c r="O1254" s="70"/>
      <c r="P1254" s="70"/>
      <c r="Q1254" s="70"/>
      <c r="R1254" s="70"/>
      <c r="S1254" s="70"/>
      <c r="T1254" s="70"/>
      <c r="U1254" s="70"/>
      <c r="V1254" s="70">
        <v>138163</v>
      </c>
      <c r="W1254" s="70">
        <v>140503.24902400002</v>
      </c>
      <c r="X1254" s="70">
        <v>138163</v>
      </c>
      <c r="Y1254" s="70">
        <v>140503.24902400002</v>
      </c>
    </row>
    <row r="1255" spans="1:25" x14ac:dyDescent="0.25">
      <c r="A1255" s="72">
        <v>14408</v>
      </c>
      <c r="B1255" s="70"/>
      <c r="C1255" s="70"/>
      <c r="D1255" s="70">
        <v>13648</v>
      </c>
      <c r="E1255" s="70">
        <v>10831.813050000001</v>
      </c>
      <c r="F1255" s="70"/>
      <c r="G1255" s="70"/>
      <c r="H1255" s="70"/>
      <c r="I1255" s="70"/>
      <c r="J1255" s="70"/>
      <c r="K1255" s="70"/>
      <c r="L1255" s="70"/>
      <c r="M1255" s="70"/>
      <c r="N1255" s="70"/>
      <c r="O1255" s="70"/>
      <c r="P1255" s="70"/>
      <c r="Q1255" s="70"/>
      <c r="R1255" s="70"/>
      <c r="S1255" s="70"/>
      <c r="T1255" s="70"/>
      <c r="U1255" s="70"/>
      <c r="V1255" s="70"/>
      <c r="W1255" s="70"/>
      <c r="X1255" s="70">
        <v>13648</v>
      </c>
      <c r="Y1255" s="70">
        <v>10831.813050000001</v>
      </c>
    </row>
    <row r="1256" spans="1:25" x14ac:dyDescent="0.25">
      <c r="A1256" s="72">
        <v>14409</v>
      </c>
      <c r="B1256" s="70"/>
      <c r="C1256" s="70"/>
      <c r="D1256" s="70"/>
      <c r="E1256" s="70"/>
      <c r="F1256" s="70"/>
      <c r="G1256" s="70"/>
      <c r="H1256" s="70"/>
      <c r="I1256" s="70"/>
      <c r="J1256" s="70"/>
      <c r="K1256" s="70"/>
      <c r="L1256" s="70"/>
      <c r="M1256" s="70"/>
      <c r="N1256" s="70"/>
      <c r="O1256" s="70"/>
      <c r="P1256" s="70"/>
      <c r="Q1256" s="70"/>
      <c r="R1256" s="70"/>
      <c r="S1256" s="70"/>
      <c r="T1256" s="70"/>
      <c r="U1256" s="70"/>
      <c r="V1256" s="70">
        <v>138236</v>
      </c>
      <c r="W1256" s="70">
        <v>135622.93017499999</v>
      </c>
      <c r="X1256" s="70">
        <v>138236</v>
      </c>
      <c r="Y1256" s="70">
        <v>135622.93017499999</v>
      </c>
    </row>
    <row r="1257" spans="1:25" x14ac:dyDescent="0.25">
      <c r="A1257" s="72">
        <v>14410</v>
      </c>
      <c r="B1257" s="70"/>
      <c r="C1257" s="70"/>
      <c r="D1257" s="70"/>
      <c r="E1257" s="70"/>
      <c r="F1257" s="70"/>
      <c r="G1257" s="70"/>
      <c r="H1257" s="70"/>
      <c r="I1257" s="70"/>
      <c r="J1257" s="70"/>
      <c r="K1257" s="70"/>
      <c r="L1257" s="70"/>
      <c r="M1257" s="70"/>
      <c r="N1257" s="70"/>
      <c r="O1257" s="70"/>
      <c r="P1257" s="70"/>
      <c r="Q1257" s="70"/>
      <c r="R1257" s="70"/>
      <c r="S1257" s="70"/>
      <c r="T1257" s="70"/>
      <c r="U1257" s="70"/>
      <c r="V1257" s="70">
        <v>135106</v>
      </c>
      <c r="W1257" s="70">
        <v>159578.21386600001</v>
      </c>
      <c r="X1257" s="70">
        <v>135106</v>
      </c>
      <c r="Y1257" s="70">
        <v>159578.21386600001</v>
      </c>
    </row>
    <row r="1258" spans="1:25" x14ac:dyDescent="0.25">
      <c r="A1258" s="72">
        <v>14411</v>
      </c>
      <c r="B1258" s="70"/>
      <c r="C1258" s="70"/>
      <c r="D1258" s="70"/>
      <c r="E1258" s="70"/>
      <c r="F1258" s="70"/>
      <c r="G1258" s="70"/>
      <c r="H1258" s="70"/>
      <c r="I1258" s="70"/>
      <c r="J1258" s="70"/>
      <c r="K1258" s="70"/>
      <c r="L1258" s="70"/>
      <c r="M1258" s="70"/>
      <c r="N1258" s="70"/>
      <c r="O1258" s="70"/>
      <c r="P1258" s="70"/>
      <c r="Q1258" s="70"/>
      <c r="R1258" s="70"/>
      <c r="S1258" s="70"/>
      <c r="T1258" s="70"/>
      <c r="U1258" s="70"/>
      <c r="V1258" s="70">
        <v>137099</v>
      </c>
      <c r="W1258" s="70">
        <v>151004.91796799999</v>
      </c>
      <c r="X1258" s="70">
        <v>137099</v>
      </c>
      <c r="Y1258" s="70">
        <v>151004.91796799999</v>
      </c>
    </row>
    <row r="1259" spans="1:25" x14ac:dyDescent="0.25">
      <c r="A1259" s="72">
        <v>14412</v>
      </c>
      <c r="B1259" s="70"/>
      <c r="C1259" s="70"/>
      <c r="D1259" s="70"/>
      <c r="E1259" s="70"/>
      <c r="F1259" s="70"/>
      <c r="G1259" s="70"/>
      <c r="H1259" s="70"/>
      <c r="I1259" s="70"/>
      <c r="J1259" s="70"/>
      <c r="K1259" s="70"/>
      <c r="L1259" s="70"/>
      <c r="M1259" s="70"/>
      <c r="N1259" s="70"/>
      <c r="O1259" s="70"/>
      <c r="P1259" s="70"/>
      <c r="Q1259" s="70"/>
      <c r="R1259" s="70"/>
      <c r="S1259" s="70"/>
      <c r="T1259" s="70"/>
      <c r="U1259" s="70"/>
      <c r="V1259" s="70">
        <v>134942</v>
      </c>
      <c r="W1259" s="70">
        <v>161836.73339800001</v>
      </c>
      <c r="X1259" s="70">
        <v>134942</v>
      </c>
      <c r="Y1259" s="70">
        <v>161836.73339800001</v>
      </c>
    </row>
    <row r="1260" spans="1:25" x14ac:dyDescent="0.25">
      <c r="A1260" s="72">
        <v>14414</v>
      </c>
      <c r="B1260" s="70">
        <v>2587</v>
      </c>
      <c r="C1260" s="70">
        <v>2133.706185</v>
      </c>
      <c r="D1260" s="70"/>
      <c r="E1260" s="70"/>
      <c r="F1260" s="70"/>
      <c r="G1260" s="70"/>
      <c r="H1260" s="70"/>
      <c r="I1260" s="70"/>
      <c r="J1260" s="70"/>
      <c r="K1260" s="70"/>
      <c r="L1260" s="70"/>
      <c r="M1260" s="70"/>
      <c r="N1260" s="70"/>
      <c r="O1260" s="70"/>
      <c r="P1260" s="70"/>
      <c r="Q1260" s="70"/>
      <c r="R1260" s="70"/>
      <c r="S1260" s="70"/>
      <c r="T1260" s="70"/>
      <c r="U1260" s="70"/>
      <c r="V1260" s="70"/>
      <c r="W1260" s="70"/>
      <c r="X1260" s="70">
        <v>2587</v>
      </c>
      <c r="Y1260" s="70">
        <v>2133.706185</v>
      </c>
    </row>
    <row r="1261" spans="1:25" x14ac:dyDescent="0.25">
      <c r="A1261" s="72">
        <v>14418</v>
      </c>
      <c r="B1261" s="70"/>
      <c r="C1261" s="70"/>
      <c r="D1261" s="70"/>
      <c r="E1261" s="70"/>
      <c r="F1261" s="70"/>
      <c r="G1261" s="70"/>
      <c r="H1261" s="70"/>
      <c r="I1261" s="70"/>
      <c r="J1261" s="70"/>
      <c r="K1261" s="70"/>
      <c r="L1261" s="70"/>
      <c r="M1261" s="70"/>
      <c r="N1261" s="70"/>
      <c r="O1261" s="70"/>
      <c r="P1261" s="70"/>
      <c r="Q1261" s="70"/>
      <c r="R1261" s="70"/>
      <c r="S1261" s="70"/>
      <c r="T1261" s="70"/>
      <c r="U1261" s="70"/>
      <c r="V1261" s="70">
        <v>142219</v>
      </c>
      <c r="W1261" s="70">
        <v>163049.44433599999</v>
      </c>
      <c r="X1261" s="70">
        <v>142219</v>
      </c>
      <c r="Y1261" s="70">
        <v>163049.44433599999</v>
      </c>
    </row>
    <row r="1262" spans="1:25" x14ac:dyDescent="0.25">
      <c r="A1262" s="72">
        <v>14419</v>
      </c>
      <c r="B1262" s="70"/>
      <c r="C1262" s="70"/>
      <c r="D1262" s="70"/>
      <c r="E1262" s="70"/>
      <c r="F1262" s="70"/>
      <c r="G1262" s="70"/>
      <c r="H1262" s="70"/>
      <c r="I1262" s="70"/>
      <c r="J1262" s="70"/>
      <c r="K1262" s="70"/>
      <c r="L1262" s="70"/>
      <c r="M1262" s="70"/>
      <c r="N1262" s="70"/>
      <c r="O1262" s="70"/>
      <c r="P1262" s="70"/>
      <c r="Q1262" s="70"/>
      <c r="R1262" s="70"/>
      <c r="S1262" s="70"/>
      <c r="T1262" s="70"/>
      <c r="U1262" s="70"/>
      <c r="V1262" s="70">
        <v>138713</v>
      </c>
      <c r="W1262" s="70">
        <v>164622.349609</v>
      </c>
      <c r="X1262" s="70">
        <v>138713</v>
      </c>
      <c r="Y1262" s="70">
        <v>164622.349609</v>
      </c>
    </row>
    <row r="1263" spans="1:25" x14ac:dyDescent="0.25">
      <c r="A1263" s="72">
        <v>14482</v>
      </c>
      <c r="B1263" s="70">
        <v>6100</v>
      </c>
      <c r="C1263" s="70">
        <v>6342.8892139999998</v>
      </c>
      <c r="D1263" s="70"/>
      <c r="E1263" s="70"/>
      <c r="F1263" s="70"/>
      <c r="G1263" s="70"/>
      <c r="H1263" s="70"/>
      <c r="I1263" s="70"/>
      <c r="J1263" s="70"/>
      <c r="K1263" s="70"/>
      <c r="L1263" s="70"/>
      <c r="M1263" s="70"/>
      <c r="N1263" s="70"/>
      <c r="O1263" s="70"/>
      <c r="P1263" s="70"/>
      <c r="Q1263" s="70"/>
      <c r="R1263" s="70"/>
      <c r="S1263" s="70"/>
      <c r="T1263" s="70"/>
      <c r="U1263" s="70"/>
      <c r="V1263" s="70"/>
      <c r="W1263" s="70"/>
      <c r="X1263" s="70">
        <v>6100</v>
      </c>
      <c r="Y1263" s="70">
        <v>6342.8892139999998</v>
      </c>
    </row>
    <row r="1264" spans="1:25" x14ac:dyDescent="0.25">
      <c r="A1264" s="72">
        <v>14510</v>
      </c>
      <c r="B1264" s="70"/>
      <c r="C1264" s="70"/>
      <c r="D1264" s="70">
        <v>11933</v>
      </c>
      <c r="E1264" s="70">
        <v>17287.600150999999</v>
      </c>
      <c r="F1264" s="70"/>
      <c r="G1264" s="70"/>
      <c r="H1264" s="70"/>
      <c r="I1264" s="70"/>
      <c r="J1264" s="70"/>
      <c r="K1264" s="70"/>
      <c r="L1264" s="70"/>
      <c r="M1264" s="70"/>
      <c r="N1264" s="70"/>
      <c r="O1264" s="70"/>
      <c r="P1264" s="70"/>
      <c r="Q1264" s="70"/>
      <c r="R1264" s="70"/>
      <c r="S1264" s="70"/>
      <c r="T1264" s="70"/>
      <c r="U1264" s="70"/>
      <c r="V1264" s="70"/>
      <c r="W1264" s="70"/>
      <c r="X1264" s="70">
        <v>11933</v>
      </c>
      <c r="Y1264" s="70">
        <v>17287.600150999999</v>
      </c>
    </row>
    <row r="1265" spans="1:25" x14ac:dyDescent="0.25">
      <c r="A1265" s="72">
        <v>14511</v>
      </c>
      <c r="B1265" s="70">
        <v>12106</v>
      </c>
      <c r="C1265" s="70">
        <v>7346.5863650000001</v>
      </c>
      <c r="D1265" s="70"/>
      <c r="E1265" s="70"/>
      <c r="F1265" s="70"/>
      <c r="G1265" s="70"/>
      <c r="H1265" s="70"/>
      <c r="I1265" s="70"/>
      <c r="J1265" s="70"/>
      <c r="K1265" s="70"/>
      <c r="L1265" s="70"/>
      <c r="M1265" s="70"/>
      <c r="N1265" s="70"/>
      <c r="O1265" s="70"/>
      <c r="P1265" s="70"/>
      <c r="Q1265" s="70"/>
      <c r="R1265" s="70"/>
      <c r="S1265" s="70"/>
      <c r="T1265" s="70"/>
      <c r="U1265" s="70"/>
      <c r="V1265" s="70"/>
      <c r="W1265" s="70"/>
      <c r="X1265" s="70">
        <v>12106</v>
      </c>
      <c r="Y1265" s="70">
        <v>7346.5863650000001</v>
      </c>
    </row>
    <row r="1266" spans="1:25" x14ac:dyDescent="0.25">
      <c r="A1266" s="72">
        <v>14563</v>
      </c>
      <c r="B1266" s="70"/>
      <c r="C1266" s="70"/>
      <c r="D1266" s="70">
        <v>18583</v>
      </c>
      <c r="E1266" s="70">
        <v>12623.480446000001</v>
      </c>
      <c r="F1266" s="70"/>
      <c r="G1266" s="70"/>
      <c r="H1266" s="70"/>
      <c r="I1266" s="70"/>
      <c r="J1266" s="70"/>
      <c r="K1266" s="70"/>
      <c r="L1266" s="70"/>
      <c r="M1266" s="70"/>
      <c r="N1266" s="70"/>
      <c r="O1266" s="70"/>
      <c r="P1266" s="70"/>
      <c r="Q1266" s="70"/>
      <c r="R1266" s="70"/>
      <c r="S1266" s="70"/>
      <c r="T1266" s="70"/>
      <c r="U1266" s="70"/>
      <c r="V1266" s="70"/>
      <c r="W1266" s="70"/>
      <c r="X1266" s="70">
        <v>18583</v>
      </c>
      <c r="Y1266" s="70">
        <v>12623.480446000001</v>
      </c>
    </row>
    <row r="1267" spans="1:25" x14ac:dyDescent="0.25">
      <c r="A1267" s="72">
        <v>14608</v>
      </c>
      <c r="B1267" s="70">
        <v>5346</v>
      </c>
      <c r="C1267" s="70">
        <v>5434.7237540000006</v>
      </c>
      <c r="D1267" s="70"/>
      <c r="E1267" s="70"/>
      <c r="F1267" s="70"/>
      <c r="G1267" s="70"/>
      <c r="H1267" s="70"/>
      <c r="I1267" s="70"/>
      <c r="J1267" s="70"/>
      <c r="K1267" s="70"/>
      <c r="L1267" s="70"/>
      <c r="M1267" s="70"/>
      <c r="N1267" s="70"/>
      <c r="O1267" s="70"/>
      <c r="P1267" s="70"/>
      <c r="Q1267" s="70"/>
      <c r="R1267" s="70"/>
      <c r="S1267" s="70"/>
      <c r="T1267" s="70"/>
      <c r="U1267" s="70"/>
      <c r="V1267" s="70"/>
      <c r="W1267" s="70"/>
      <c r="X1267" s="70">
        <v>5346</v>
      </c>
      <c r="Y1267" s="70">
        <v>5434.7237540000006</v>
      </c>
    </row>
    <row r="1268" spans="1:25" x14ac:dyDescent="0.25">
      <c r="A1268" s="72">
        <v>14609</v>
      </c>
      <c r="B1268" s="70"/>
      <c r="C1268" s="70"/>
      <c r="D1268" s="70">
        <v>16206</v>
      </c>
      <c r="E1268" s="70">
        <v>18084.225998000002</v>
      </c>
      <c r="F1268" s="70"/>
      <c r="G1268" s="70"/>
      <c r="H1268" s="70"/>
      <c r="I1268" s="70"/>
      <c r="J1268" s="70"/>
      <c r="K1268" s="70"/>
      <c r="L1268" s="70"/>
      <c r="M1268" s="70"/>
      <c r="N1268" s="70"/>
      <c r="O1268" s="70"/>
      <c r="P1268" s="70"/>
      <c r="Q1268" s="70"/>
      <c r="R1268" s="70"/>
      <c r="S1268" s="70"/>
      <c r="T1268" s="70"/>
      <c r="U1268" s="70"/>
      <c r="V1268" s="70"/>
      <c r="W1268" s="70"/>
      <c r="X1268" s="70">
        <v>16206</v>
      </c>
      <c r="Y1268" s="70">
        <v>18084.225998000002</v>
      </c>
    </row>
    <row r="1269" spans="1:25" x14ac:dyDescent="0.25">
      <c r="A1269" s="72">
        <v>14613</v>
      </c>
      <c r="B1269" s="70">
        <v>5954</v>
      </c>
      <c r="C1269" s="70">
        <v>4100.8858959999998</v>
      </c>
      <c r="D1269" s="70"/>
      <c r="E1269" s="70"/>
      <c r="F1269" s="70"/>
      <c r="G1269" s="70"/>
      <c r="H1269" s="70"/>
      <c r="I1269" s="70"/>
      <c r="J1269" s="70"/>
      <c r="K1269" s="70"/>
      <c r="L1269" s="70"/>
      <c r="M1269" s="70"/>
      <c r="N1269" s="70"/>
      <c r="O1269" s="70"/>
      <c r="P1269" s="70"/>
      <c r="Q1269" s="70"/>
      <c r="R1269" s="70"/>
      <c r="S1269" s="70"/>
      <c r="T1269" s="70"/>
      <c r="U1269" s="70"/>
      <c r="V1269" s="70"/>
      <c r="W1269" s="70"/>
      <c r="X1269" s="70">
        <v>5954</v>
      </c>
      <c r="Y1269" s="70">
        <v>4100.8858959999998</v>
      </c>
    </row>
    <row r="1270" spans="1:25" x14ac:dyDescent="0.25">
      <c r="A1270" s="72">
        <v>14616</v>
      </c>
      <c r="B1270" s="70">
        <v>2802</v>
      </c>
      <c r="C1270" s="70">
        <v>1621.6177909999999</v>
      </c>
      <c r="D1270" s="70"/>
      <c r="E1270" s="70"/>
      <c r="F1270" s="70"/>
      <c r="G1270" s="70"/>
      <c r="H1270" s="70"/>
      <c r="I1270" s="70"/>
      <c r="J1270" s="70"/>
      <c r="K1270" s="70"/>
      <c r="L1270" s="70"/>
      <c r="M1270" s="70"/>
      <c r="N1270" s="70"/>
      <c r="O1270" s="70"/>
      <c r="P1270" s="70"/>
      <c r="Q1270" s="70"/>
      <c r="R1270" s="70"/>
      <c r="S1270" s="70"/>
      <c r="T1270" s="70"/>
      <c r="U1270" s="70"/>
      <c r="V1270" s="70"/>
      <c r="W1270" s="70"/>
      <c r="X1270" s="70">
        <v>2802</v>
      </c>
      <c r="Y1270" s="70">
        <v>1621.6177909999999</v>
      </c>
    </row>
    <row r="1271" spans="1:25" x14ac:dyDescent="0.25">
      <c r="A1271" s="72">
        <v>14618</v>
      </c>
      <c r="B1271" s="70"/>
      <c r="C1271" s="70"/>
      <c r="D1271" s="70">
        <v>19346</v>
      </c>
      <c r="E1271" s="70">
        <v>15047.232544999999</v>
      </c>
      <c r="F1271" s="70"/>
      <c r="G1271" s="70"/>
      <c r="H1271" s="70"/>
      <c r="I1271" s="70"/>
      <c r="J1271" s="70"/>
      <c r="K1271" s="70"/>
      <c r="L1271" s="70"/>
      <c r="M1271" s="70"/>
      <c r="N1271" s="70"/>
      <c r="O1271" s="70"/>
      <c r="P1271" s="70"/>
      <c r="Q1271" s="70"/>
      <c r="R1271" s="70"/>
      <c r="S1271" s="70"/>
      <c r="T1271" s="70"/>
      <c r="U1271" s="70"/>
      <c r="V1271" s="70"/>
      <c r="W1271" s="70"/>
      <c r="X1271" s="70">
        <v>19346</v>
      </c>
      <c r="Y1271" s="70">
        <v>15047.232544999999</v>
      </c>
    </row>
    <row r="1272" spans="1:25" x14ac:dyDescent="0.25">
      <c r="A1272" s="72">
        <v>14620</v>
      </c>
      <c r="B1272" s="70"/>
      <c r="C1272" s="70"/>
      <c r="D1272" s="70">
        <v>9524</v>
      </c>
      <c r="E1272" s="70">
        <v>12540.315673000001</v>
      </c>
      <c r="F1272" s="70"/>
      <c r="G1272" s="70"/>
      <c r="H1272" s="70"/>
      <c r="I1272" s="70"/>
      <c r="J1272" s="70"/>
      <c r="K1272" s="70"/>
      <c r="L1272" s="70"/>
      <c r="M1272" s="70"/>
      <c r="N1272" s="70"/>
      <c r="O1272" s="70"/>
      <c r="P1272" s="70"/>
      <c r="Q1272" s="70"/>
      <c r="R1272" s="70"/>
      <c r="S1272" s="70"/>
      <c r="T1272" s="70"/>
      <c r="U1272" s="70"/>
      <c r="V1272" s="70"/>
      <c r="W1272" s="70"/>
      <c r="X1272" s="70">
        <v>9524</v>
      </c>
      <c r="Y1272" s="70">
        <v>12540.315673000001</v>
      </c>
    </row>
    <row r="1273" spans="1:25" x14ac:dyDescent="0.25">
      <c r="A1273" s="72">
        <v>14621</v>
      </c>
      <c r="B1273" s="70">
        <v>5910</v>
      </c>
      <c r="C1273" s="70">
        <v>6172.205903</v>
      </c>
      <c r="D1273" s="70"/>
      <c r="E1273" s="70"/>
      <c r="F1273" s="70"/>
      <c r="G1273" s="70"/>
      <c r="H1273" s="70"/>
      <c r="I1273" s="70"/>
      <c r="J1273" s="70"/>
      <c r="K1273" s="70"/>
      <c r="L1273" s="70"/>
      <c r="M1273" s="70"/>
      <c r="N1273" s="70"/>
      <c r="O1273" s="70"/>
      <c r="P1273" s="70"/>
      <c r="Q1273" s="70"/>
      <c r="R1273" s="70"/>
      <c r="S1273" s="70"/>
      <c r="T1273" s="70"/>
      <c r="U1273" s="70"/>
      <c r="V1273" s="70"/>
      <c r="W1273" s="70"/>
      <c r="X1273" s="70">
        <v>5910</v>
      </c>
      <c r="Y1273" s="70">
        <v>6172.205903</v>
      </c>
    </row>
    <row r="1274" spans="1:25" x14ac:dyDescent="0.25">
      <c r="A1274" s="72">
        <v>14622</v>
      </c>
      <c r="B1274" s="70">
        <v>5880</v>
      </c>
      <c r="C1274" s="70">
        <v>5634.5953360000003</v>
      </c>
      <c r="D1274" s="70"/>
      <c r="E1274" s="70"/>
      <c r="F1274" s="70"/>
      <c r="G1274" s="70"/>
      <c r="H1274" s="70"/>
      <c r="I1274" s="70"/>
      <c r="J1274" s="70"/>
      <c r="K1274" s="70"/>
      <c r="L1274" s="70"/>
      <c r="M1274" s="70"/>
      <c r="N1274" s="70"/>
      <c r="O1274" s="70"/>
      <c r="P1274" s="70"/>
      <c r="Q1274" s="70"/>
      <c r="R1274" s="70"/>
      <c r="S1274" s="70"/>
      <c r="T1274" s="70"/>
      <c r="U1274" s="70"/>
      <c r="V1274" s="70"/>
      <c r="W1274" s="70"/>
      <c r="X1274" s="70">
        <v>5880</v>
      </c>
      <c r="Y1274" s="70">
        <v>5634.5953360000003</v>
      </c>
    </row>
    <row r="1275" spans="1:25" x14ac:dyDescent="0.25">
      <c r="A1275" s="72">
        <v>14623</v>
      </c>
      <c r="B1275" s="70">
        <v>8914</v>
      </c>
      <c r="C1275" s="70">
        <v>6213.9637459999994</v>
      </c>
      <c r="D1275" s="70"/>
      <c r="E1275" s="70"/>
      <c r="F1275" s="70"/>
      <c r="G1275" s="70"/>
      <c r="H1275" s="70"/>
      <c r="I1275" s="70"/>
      <c r="J1275" s="70"/>
      <c r="K1275" s="70"/>
      <c r="L1275" s="70"/>
      <c r="M1275" s="70"/>
      <c r="N1275" s="70"/>
      <c r="O1275" s="70"/>
      <c r="P1275" s="70"/>
      <c r="Q1275" s="70"/>
      <c r="R1275" s="70"/>
      <c r="S1275" s="70"/>
      <c r="T1275" s="70"/>
      <c r="U1275" s="70"/>
      <c r="V1275" s="70"/>
      <c r="W1275" s="70"/>
      <c r="X1275" s="70">
        <v>8914</v>
      </c>
      <c r="Y1275" s="70">
        <v>6213.9637459999994</v>
      </c>
    </row>
    <row r="1276" spans="1:25" x14ac:dyDescent="0.25">
      <c r="A1276" s="72">
        <v>14624</v>
      </c>
      <c r="B1276" s="70"/>
      <c r="C1276" s="70"/>
      <c r="D1276" s="70">
        <v>7338</v>
      </c>
      <c r="E1276" s="70">
        <v>10072.064697</v>
      </c>
      <c r="F1276" s="70"/>
      <c r="G1276" s="70"/>
      <c r="H1276" s="70"/>
      <c r="I1276" s="70"/>
      <c r="J1276" s="70"/>
      <c r="K1276" s="70"/>
      <c r="L1276" s="70"/>
      <c r="M1276" s="70"/>
      <c r="N1276" s="70"/>
      <c r="O1276" s="70"/>
      <c r="P1276" s="70"/>
      <c r="Q1276" s="70"/>
      <c r="R1276" s="70"/>
      <c r="S1276" s="70"/>
      <c r="T1276" s="70"/>
      <c r="U1276" s="70"/>
      <c r="V1276" s="70"/>
      <c r="W1276" s="70"/>
      <c r="X1276" s="70">
        <v>7338</v>
      </c>
      <c r="Y1276" s="70">
        <v>10072.064697</v>
      </c>
    </row>
    <row r="1277" spans="1:25" x14ac:dyDescent="0.25">
      <c r="A1277" s="72">
        <v>14625</v>
      </c>
      <c r="B1277" s="70">
        <v>4828</v>
      </c>
      <c r="C1277" s="70">
        <v>7085.5159609999992</v>
      </c>
      <c r="D1277" s="70"/>
      <c r="E1277" s="70"/>
      <c r="F1277" s="70"/>
      <c r="G1277" s="70"/>
      <c r="H1277" s="70"/>
      <c r="I1277" s="70"/>
      <c r="J1277" s="70"/>
      <c r="K1277" s="70"/>
      <c r="L1277" s="70"/>
      <c r="M1277" s="70"/>
      <c r="N1277" s="70"/>
      <c r="O1277" s="70"/>
      <c r="P1277" s="70"/>
      <c r="Q1277" s="70"/>
      <c r="R1277" s="70"/>
      <c r="S1277" s="70"/>
      <c r="T1277" s="70"/>
      <c r="U1277" s="70"/>
      <c r="V1277" s="70"/>
      <c r="W1277" s="70"/>
      <c r="X1277" s="70">
        <v>4828</v>
      </c>
      <c r="Y1277" s="70">
        <v>7085.5159609999992</v>
      </c>
    </row>
    <row r="1278" spans="1:25" x14ac:dyDescent="0.25">
      <c r="A1278" s="72">
        <v>14626</v>
      </c>
      <c r="B1278" s="70">
        <v>5936</v>
      </c>
      <c r="C1278" s="70">
        <v>9041.5843499999992</v>
      </c>
      <c r="D1278" s="70"/>
      <c r="E1278" s="70"/>
      <c r="F1278" s="70"/>
      <c r="G1278" s="70"/>
      <c r="H1278" s="70"/>
      <c r="I1278" s="70"/>
      <c r="J1278" s="70"/>
      <c r="K1278" s="70"/>
      <c r="L1278" s="70"/>
      <c r="M1278" s="70"/>
      <c r="N1278" s="70"/>
      <c r="O1278" s="70"/>
      <c r="P1278" s="70"/>
      <c r="Q1278" s="70"/>
      <c r="R1278" s="70"/>
      <c r="S1278" s="70"/>
      <c r="T1278" s="70"/>
      <c r="U1278" s="70"/>
      <c r="V1278" s="70"/>
      <c r="W1278" s="70"/>
      <c r="X1278" s="70">
        <v>5936</v>
      </c>
      <c r="Y1278" s="70">
        <v>9041.5843499999992</v>
      </c>
    </row>
    <row r="1279" spans="1:25" x14ac:dyDescent="0.25">
      <c r="A1279" s="72">
        <v>14627</v>
      </c>
      <c r="B1279" s="70">
        <v>6891</v>
      </c>
      <c r="C1279" s="70">
        <v>7264.3102719999997</v>
      </c>
      <c r="D1279" s="70"/>
      <c r="E1279" s="70"/>
      <c r="F1279" s="70"/>
      <c r="G1279" s="70"/>
      <c r="H1279" s="70"/>
      <c r="I1279" s="70"/>
      <c r="J1279" s="70"/>
      <c r="K1279" s="70"/>
      <c r="L1279" s="70"/>
      <c r="M1279" s="70"/>
      <c r="N1279" s="70"/>
      <c r="O1279" s="70"/>
      <c r="P1279" s="70"/>
      <c r="Q1279" s="70"/>
      <c r="R1279" s="70"/>
      <c r="S1279" s="70"/>
      <c r="T1279" s="70"/>
      <c r="U1279" s="70"/>
      <c r="V1279" s="70"/>
      <c r="W1279" s="70"/>
      <c r="X1279" s="70">
        <v>6891</v>
      </c>
      <c r="Y1279" s="70">
        <v>7264.3102719999997</v>
      </c>
    </row>
    <row r="1280" spans="1:25" x14ac:dyDescent="0.25">
      <c r="A1280" s="72">
        <v>14630</v>
      </c>
      <c r="B1280" s="70">
        <v>10233</v>
      </c>
      <c r="C1280" s="70">
        <v>8811.8750600000003</v>
      </c>
      <c r="D1280" s="70"/>
      <c r="E1280" s="70"/>
      <c r="F1280" s="70"/>
      <c r="G1280" s="70"/>
      <c r="H1280" s="70"/>
      <c r="I1280" s="70"/>
      <c r="J1280" s="70"/>
      <c r="K1280" s="70"/>
      <c r="L1280" s="70"/>
      <c r="M1280" s="70"/>
      <c r="N1280" s="70"/>
      <c r="O1280" s="70"/>
      <c r="P1280" s="70"/>
      <c r="Q1280" s="70"/>
      <c r="R1280" s="70"/>
      <c r="S1280" s="70"/>
      <c r="T1280" s="70"/>
      <c r="U1280" s="70"/>
      <c r="V1280" s="70"/>
      <c r="W1280" s="70"/>
      <c r="X1280" s="70">
        <v>10233</v>
      </c>
      <c r="Y1280" s="70">
        <v>8811.8750600000003</v>
      </c>
    </row>
    <row r="1281" spans="1:25" x14ac:dyDescent="0.25">
      <c r="A1281" s="72">
        <v>14632</v>
      </c>
      <c r="B1281" s="70"/>
      <c r="C1281" s="70"/>
      <c r="D1281" s="70">
        <v>16246</v>
      </c>
      <c r="E1281" s="70">
        <v>11672.589873999999</v>
      </c>
      <c r="F1281" s="70"/>
      <c r="G1281" s="70"/>
      <c r="H1281" s="70"/>
      <c r="I1281" s="70"/>
      <c r="J1281" s="70"/>
      <c r="K1281" s="70"/>
      <c r="L1281" s="70"/>
      <c r="M1281" s="70"/>
      <c r="N1281" s="70"/>
      <c r="O1281" s="70"/>
      <c r="P1281" s="70"/>
      <c r="Q1281" s="70"/>
      <c r="R1281" s="70"/>
      <c r="S1281" s="70"/>
      <c r="T1281" s="70"/>
      <c r="U1281" s="70"/>
      <c r="V1281" s="70"/>
      <c r="W1281" s="70"/>
      <c r="X1281" s="70">
        <v>16246</v>
      </c>
      <c r="Y1281" s="70">
        <v>11672.589873999999</v>
      </c>
    </row>
    <row r="1282" spans="1:25" x14ac:dyDescent="0.25">
      <c r="A1282" s="72">
        <v>14637</v>
      </c>
      <c r="B1282" s="70"/>
      <c r="C1282" s="70"/>
      <c r="D1282" s="70"/>
      <c r="E1282" s="70"/>
      <c r="F1282" s="70"/>
      <c r="G1282" s="70"/>
      <c r="H1282" s="70"/>
      <c r="I1282" s="70"/>
      <c r="J1282" s="70"/>
      <c r="K1282" s="70"/>
      <c r="L1282" s="70"/>
      <c r="M1282" s="70"/>
      <c r="N1282" s="70"/>
      <c r="O1282" s="70"/>
      <c r="P1282" s="70"/>
      <c r="Q1282" s="70"/>
      <c r="R1282" s="70"/>
      <c r="S1282" s="70"/>
      <c r="T1282" s="70"/>
      <c r="U1282" s="70"/>
      <c r="V1282" s="70">
        <v>103965</v>
      </c>
      <c r="W1282" s="70">
        <v>115365.708008</v>
      </c>
      <c r="X1282" s="70">
        <v>103965</v>
      </c>
      <c r="Y1282" s="70">
        <v>115365.708008</v>
      </c>
    </row>
    <row r="1283" spans="1:25" x14ac:dyDescent="0.25">
      <c r="A1283" s="72">
        <v>14639</v>
      </c>
      <c r="B1283" s="70"/>
      <c r="C1283" s="70"/>
      <c r="D1283" s="70"/>
      <c r="E1283" s="70"/>
      <c r="F1283" s="70"/>
      <c r="G1283" s="70"/>
      <c r="H1283" s="70"/>
      <c r="I1283" s="70"/>
      <c r="J1283" s="70"/>
      <c r="K1283" s="70"/>
      <c r="L1283" s="70"/>
      <c r="M1283" s="70"/>
      <c r="N1283" s="70"/>
      <c r="O1283" s="70"/>
      <c r="P1283" s="70"/>
      <c r="Q1283" s="70"/>
      <c r="R1283" s="70"/>
      <c r="S1283" s="70"/>
      <c r="T1283" s="70"/>
      <c r="U1283" s="70"/>
      <c r="V1283" s="70">
        <v>121306</v>
      </c>
      <c r="W1283" s="70">
        <v>113329.181641</v>
      </c>
      <c r="X1283" s="70">
        <v>121306</v>
      </c>
      <c r="Y1283" s="70">
        <v>113329.181641</v>
      </c>
    </row>
    <row r="1284" spans="1:25" x14ac:dyDescent="0.25">
      <c r="A1284" s="72">
        <v>14644</v>
      </c>
      <c r="B1284" s="70"/>
      <c r="C1284" s="70"/>
      <c r="D1284" s="70"/>
      <c r="E1284" s="70"/>
      <c r="F1284" s="70"/>
      <c r="G1284" s="70"/>
      <c r="H1284" s="70"/>
      <c r="I1284" s="70"/>
      <c r="J1284" s="70"/>
      <c r="K1284" s="70"/>
      <c r="L1284" s="70"/>
      <c r="M1284" s="70"/>
      <c r="N1284" s="70"/>
      <c r="O1284" s="70"/>
      <c r="P1284" s="70"/>
      <c r="Q1284" s="70"/>
      <c r="R1284" s="70"/>
      <c r="S1284" s="70"/>
      <c r="T1284" s="70"/>
      <c r="U1284" s="70"/>
      <c r="V1284" s="70">
        <v>153552</v>
      </c>
      <c r="W1284" s="70">
        <v>125285.97265499999</v>
      </c>
      <c r="X1284" s="70">
        <v>153552</v>
      </c>
      <c r="Y1284" s="70">
        <v>125285.97265499999</v>
      </c>
    </row>
    <row r="1285" spans="1:25" x14ac:dyDescent="0.25">
      <c r="A1285" s="72">
        <v>14648</v>
      </c>
      <c r="B1285" s="70">
        <v>2985</v>
      </c>
      <c r="C1285" s="70">
        <v>9937.5879510000013</v>
      </c>
      <c r="D1285" s="70"/>
      <c r="E1285" s="70"/>
      <c r="F1285" s="70"/>
      <c r="G1285" s="70"/>
      <c r="H1285" s="70"/>
      <c r="I1285" s="70"/>
      <c r="J1285" s="70"/>
      <c r="K1285" s="70"/>
      <c r="L1285" s="70"/>
      <c r="M1285" s="70"/>
      <c r="N1285" s="70"/>
      <c r="O1285" s="70"/>
      <c r="P1285" s="70"/>
      <c r="Q1285" s="70"/>
      <c r="R1285" s="70"/>
      <c r="S1285" s="70"/>
      <c r="T1285" s="70"/>
      <c r="U1285" s="70"/>
      <c r="V1285" s="70"/>
      <c r="W1285" s="70"/>
      <c r="X1285" s="70">
        <v>2985</v>
      </c>
      <c r="Y1285" s="70">
        <v>9937.5879510000013</v>
      </c>
    </row>
    <row r="1286" spans="1:25" x14ac:dyDescent="0.25">
      <c r="A1286" s="72">
        <v>14653</v>
      </c>
      <c r="B1286" s="70">
        <v>11955</v>
      </c>
      <c r="C1286" s="70">
        <v>9376.6877439999989</v>
      </c>
      <c r="D1286" s="70"/>
      <c r="E1286" s="70"/>
      <c r="F1286" s="70"/>
      <c r="G1286" s="70"/>
      <c r="H1286" s="70"/>
      <c r="I1286" s="70"/>
      <c r="J1286" s="70"/>
      <c r="K1286" s="70"/>
      <c r="L1286" s="70"/>
      <c r="M1286" s="70"/>
      <c r="N1286" s="70"/>
      <c r="O1286" s="70"/>
      <c r="P1286" s="70"/>
      <c r="Q1286" s="70"/>
      <c r="R1286" s="70"/>
      <c r="S1286" s="70"/>
      <c r="T1286" s="70"/>
      <c r="U1286" s="70"/>
      <c r="V1286" s="70"/>
      <c r="W1286" s="70"/>
      <c r="X1286" s="70">
        <v>11955</v>
      </c>
      <c r="Y1286" s="70">
        <v>9376.6877439999989</v>
      </c>
    </row>
    <row r="1287" spans="1:25" x14ac:dyDescent="0.25">
      <c r="A1287" s="72">
        <v>14656</v>
      </c>
      <c r="B1287" s="70"/>
      <c r="C1287" s="70"/>
      <c r="D1287" s="70">
        <v>10758</v>
      </c>
      <c r="E1287" s="70">
        <v>12168.658691000001</v>
      </c>
      <c r="F1287" s="70"/>
      <c r="G1287" s="70"/>
      <c r="H1287" s="70"/>
      <c r="I1287" s="70"/>
      <c r="J1287" s="70"/>
      <c r="K1287" s="70"/>
      <c r="L1287" s="70"/>
      <c r="M1287" s="70"/>
      <c r="N1287" s="70"/>
      <c r="O1287" s="70"/>
      <c r="P1287" s="70"/>
      <c r="Q1287" s="70"/>
      <c r="R1287" s="70"/>
      <c r="S1287" s="70"/>
      <c r="T1287" s="70"/>
      <c r="U1287" s="70"/>
      <c r="V1287" s="70"/>
      <c r="W1287" s="70"/>
      <c r="X1287" s="70">
        <v>10758</v>
      </c>
      <c r="Y1287" s="70">
        <v>12168.658691000001</v>
      </c>
    </row>
    <row r="1288" spans="1:25" x14ac:dyDescent="0.25">
      <c r="A1288" s="72">
        <v>14660</v>
      </c>
      <c r="B1288" s="70"/>
      <c r="C1288" s="70"/>
      <c r="D1288" s="70"/>
      <c r="E1288" s="70"/>
      <c r="F1288" s="70"/>
      <c r="G1288" s="70"/>
      <c r="H1288" s="70"/>
      <c r="I1288" s="70"/>
      <c r="J1288" s="70"/>
      <c r="K1288" s="70"/>
      <c r="L1288" s="70"/>
      <c r="M1288" s="70"/>
      <c r="N1288" s="70"/>
      <c r="O1288" s="70"/>
      <c r="P1288" s="70"/>
      <c r="Q1288" s="70"/>
      <c r="R1288" s="70"/>
      <c r="S1288" s="70"/>
      <c r="T1288" s="70"/>
      <c r="U1288" s="70"/>
      <c r="V1288" s="70">
        <v>113937</v>
      </c>
      <c r="W1288" s="70">
        <v>112659.34668</v>
      </c>
      <c r="X1288" s="70">
        <v>113937</v>
      </c>
      <c r="Y1288" s="70">
        <v>112659.34668</v>
      </c>
    </row>
    <row r="1289" spans="1:25" x14ac:dyDescent="0.25">
      <c r="A1289" s="72">
        <v>14662</v>
      </c>
      <c r="B1289" s="70"/>
      <c r="C1289" s="70"/>
      <c r="D1289" s="70"/>
      <c r="E1289" s="70"/>
      <c r="F1289" s="70">
        <v>19168</v>
      </c>
      <c r="G1289" s="70">
        <v>28123.737975999997</v>
      </c>
      <c r="H1289" s="70"/>
      <c r="I1289" s="70"/>
      <c r="J1289" s="70"/>
      <c r="K1289" s="70"/>
      <c r="L1289" s="70"/>
      <c r="M1289" s="70"/>
      <c r="N1289" s="70"/>
      <c r="O1289" s="70"/>
      <c r="P1289" s="70"/>
      <c r="Q1289" s="70"/>
      <c r="R1289" s="70"/>
      <c r="S1289" s="70"/>
      <c r="T1289" s="70"/>
      <c r="U1289" s="70"/>
      <c r="V1289" s="70"/>
      <c r="W1289" s="70"/>
      <c r="X1289" s="70">
        <v>19168</v>
      </c>
      <c r="Y1289" s="70">
        <v>28123.737975999997</v>
      </c>
    </row>
    <row r="1290" spans="1:25" x14ac:dyDescent="0.25">
      <c r="A1290" s="72">
        <v>14668</v>
      </c>
      <c r="B1290" s="70">
        <v>12050</v>
      </c>
      <c r="C1290" s="70">
        <v>7500.3333739999989</v>
      </c>
      <c r="D1290" s="70"/>
      <c r="E1290" s="70"/>
      <c r="F1290" s="70"/>
      <c r="G1290" s="70"/>
      <c r="H1290" s="70"/>
      <c r="I1290" s="70"/>
      <c r="J1290" s="70"/>
      <c r="K1290" s="70"/>
      <c r="L1290" s="70"/>
      <c r="M1290" s="70"/>
      <c r="N1290" s="70"/>
      <c r="O1290" s="70"/>
      <c r="P1290" s="70"/>
      <c r="Q1290" s="70"/>
      <c r="R1290" s="70"/>
      <c r="S1290" s="70"/>
      <c r="T1290" s="70"/>
      <c r="U1290" s="70"/>
      <c r="V1290" s="70"/>
      <c r="W1290" s="70"/>
      <c r="X1290" s="70">
        <v>12050</v>
      </c>
      <c r="Y1290" s="70">
        <v>7500.3333739999989</v>
      </c>
    </row>
    <row r="1291" spans="1:25" x14ac:dyDescent="0.25">
      <c r="A1291" s="72">
        <v>14674</v>
      </c>
      <c r="B1291" s="70">
        <v>5180</v>
      </c>
      <c r="C1291" s="70">
        <v>4124.0039900000002</v>
      </c>
      <c r="D1291" s="70"/>
      <c r="E1291" s="70"/>
      <c r="F1291" s="70"/>
      <c r="G1291" s="70"/>
      <c r="H1291" s="70"/>
      <c r="I1291" s="70"/>
      <c r="J1291" s="70"/>
      <c r="K1291" s="70"/>
      <c r="L1291" s="70"/>
      <c r="M1291" s="70"/>
      <c r="N1291" s="70"/>
      <c r="O1291" s="70"/>
      <c r="P1291" s="70"/>
      <c r="Q1291" s="70"/>
      <c r="R1291" s="70"/>
      <c r="S1291" s="70"/>
      <c r="T1291" s="70"/>
      <c r="U1291" s="70"/>
      <c r="V1291" s="70"/>
      <c r="W1291" s="70"/>
      <c r="X1291" s="70">
        <v>5180</v>
      </c>
      <c r="Y1291" s="70">
        <v>4124.0039900000002</v>
      </c>
    </row>
    <row r="1292" spans="1:25" x14ac:dyDescent="0.25">
      <c r="A1292" s="72">
        <v>14675</v>
      </c>
      <c r="B1292" s="70"/>
      <c r="C1292" s="70"/>
      <c r="D1292" s="70">
        <v>17521</v>
      </c>
      <c r="E1292" s="70">
        <v>14700.722777999999</v>
      </c>
      <c r="F1292" s="70"/>
      <c r="G1292" s="70"/>
      <c r="H1292" s="70"/>
      <c r="I1292" s="70"/>
      <c r="J1292" s="70"/>
      <c r="K1292" s="70"/>
      <c r="L1292" s="70"/>
      <c r="M1292" s="70"/>
      <c r="N1292" s="70"/>
      <c r="O1292" s="70"/>
      <c r="P1292" s="70"/>
      <c r="Q1292" s="70"/>
      <c r="R1292" s="70"/>
      <c r="S1292" s="70"/>
      <c r="T1292" s="70"/>
      <c r="U1292" s="70"/>
      <c r="V1292" s="70"/>
      <c r="W1292" s="70"/>
      <c r="X1292" s="70">
        <v>17521</v>
      </c>
      <c r="Y1292" s="70">
        <v>14700.722777999999</v>
      </c>
    </row>
    <row r="1293" spans="1:25" x14ac:dyDescent="0.25">
      <c r="A1293" s="72">
        <v>14682</v>
      </c>
      <c r="B1293" s="70"/>
      <c r="C1293" s="70"/>
      <c r="D1293" s="70"/>
      <c r="E1293" s="70"/>
      <c r="F1293" s="70"/>
      <c r="G1293" s="70"/>
      <c r="H1293" s="70"/>
      <c r="I1293" s="70"/>
      <c r="J1293" s="70"/>
      <c r="K1293" s="70"/>
      <c r="L1293" s="70"/>
      <c r="M1293" s="70"/>
      <c r="N1293" s="70"/>
      <c r="O1293" s="70"/>
      <c r="P1293" s="70"/>
      <c r="Q1293" s="70"/>
      <c r="R1293" s="70"/>
      <c r="S1293" s="70"/>
      <c r="T1293" s="70"/>
      <c r="U1293" s="70"/>
      <c r="V1293" s="70">
        <v>152836</v>
      </c>
      <c r="W1293" s="70">
        <v>157958.20410199999</v>
      </c>
      <c r="X1293" s="70">
        <v>152836</v>
      </c>
      <c r="Y1293" s="70">
        <v>157958.20410199999</v>
      </c>
    </row>
    <row r="1294" spans="1:25" x14ac:dyDescent="0.25">
      <c r="A1294" s="72">
        <v>14684</v>
      </c>
      <c r="B1294" s="70">
        <v>2997</v>
      </c>
      <c r="C1294" s="70">
        <v>1572.9154640000002</v>
      </c>
      <c r="D1294" s="70"/>
      <c r="E1294" s="70"/>
      <c r="F1294" s="70"/>
      <c r="G1294" s="70"/>
      <c r="H1294" s="70"/>
      <c r="I1294" s="70"/>
      <c r="J1294" s="70"/>
      <c r="K1294" s="70"/>
      <c r="L1294" s="70"/>
      <c r="M1294" s="70"/>
      <c r="N1294" s="70"/>
      <c r="O1294" s="70"/>
      <c r="P1294" s="70"/>
      <c r="Q1294" s="70"/>
      <c r="R1294" s="70"/>
      <c r="S1294" s="70"/>
      <c r="T1294" s="70"/>
      <c r="U1294" s="70"/>
      <c r="V1294" s="70"/>
      <c r="W1294" s="70"/>
      <c r="X1294" s="70">
        <v>2997</v>
      </c>
      <c r="Y1294" s="70">
        <v>1572.9154640000002</v>
      </c>
    </row>
    <row r="1295" spans="1:25" x14ac:dyDescent="0.25">
      <c r="A1295" s="72">
        <v>14742</v>
      </c>
      <c r="B1295" s="70">
        <v>9018</v>
      </c>
      <c r="C1295" s="70">
        <v>3773.4999990000006</v>
      </c>
      <c r="D1295" s="70"/>
      <c r="E1295" s="70"/>
      <c r="F1295" s="70"/>
      <c r="G1295" s="70"/>
      <c r="H1295" s="70"/>
      <c r="I1295" s="70"/>
      <c r="J1295" s="70"/>
      <c r="K1295" s="70"/>
      <c r="L1295" s="70"/>
      <c r="M1295" s="70"/>
      <c r="N1295" s="70"/>
      <c r="O1295" s="70"/>
      <c r="P1295" s="70"/>
      <c r="Q1295" s="70"/>
      <c r="R1295" s="70"/>
      <c r="S1295" s="70"/>
      <c r="T1295" s="70"/>
      <c r="U1295" s="70"/>
      <c r="V1295" s="70"/>
      <c r="W1295" s="70"/>
      <c r="X1295" s="70">
        <v>9018</v>
      </c>
      <c r="Y1295" s="70">
        <v>3773.4999990000006</v>
      </c>
    </row>
    <row r="1296" spans="1:25" x14ac:dyDescent="0.25">
      <c r="A1296" s="72">
        <v>14755</v>
      </c>
      <c r="B1296" s="70">
        <v>13097</v>
      </c>
      <c r="C1296" s="70">
        <v>8559.7707090000004</v>
      </c>
      <c r="D1296" s="70"/>
      <c r="E1296" s="70"/>
      <c r="F1296" s="70"/>
      <c r="G1296" s="70"/>
      <c r="H1296" s="70"/>
      <c r="I1296" s="70"/>
      <c r="J1296" s="70"/>
      <c r="K1296" s="70"/>
      <c r="L1296" s="70"/>
      <c r="M1296" s="70"/>
      <c r="N1296" s="70"/>
      <c r="O1296" s="70"/>
      <c r="P1296" s="70"/>
      <c r="Q1296" s="70"/>
      <c r="R1296" s="70"/>
      <c r="S1296" s="70"/>
      <c r="T1296" s="70"/>
      <c r="U1296" s="70"/>
      <c r="V1296" s="70"/>
      <c r="W1296" s="70"/>
      <c r="X1296" s="70">
        <v>13097</v>
      </c>
      <c r="Y1296" s="70">
        <v>8559.7707090000004</v>
      </c>
    </row>
    <row r="1297" spans="1:25" x14ac:dyDescent="0.25">
      <c r="A1297" s="72">
        <v>14761</v>
      </c>
      <c r="B1297" s="70"/>
      <c r="C1297" s="70"/>
      <c r="D1297" s="70">
        <v>10998</v>
      </c>
      <c r="E1297" s="70">
        <v>10547.103867</v>
      </c>
      <c r="F1297" s="70"/>
      <c r="G1297" s="70"/>
      <c r="H1297" s="70"/>
      <c r="I1297" s="70"/>
      <c r="J1297" s="70"/>
      <c r="K1297" s="70"/>
      <c r="L1297" s="70"/>
      <c r="M1297" s="70"/>
      <c r="N1297" s="70"/>
      <c r="O1297" s="70"/>
      <c r="P1297" s="70"/>
      <c r="Q1297" s="70"/>
      <c r="R1297" s="70"/>
      <c r="S1297" s="70"/>
      <c r="T1297" s="70"/>
      <c r="U1297" s="70"/>
      <c r="V1297" s="70"/>
      <c r="W1297" s="70"/>
      <c r="X1297" s="70">
        <v>10998</v>
      </c>
      <c r="Y1297" s="70">
        <v>10547.103867</v>
      </c>
    </row>
    <row r="1298" spans="1:25" x14ac:dyDescent="0.25">
      <c r="A1298" s="72">
        <v>14767</v>
      </c>
      <c r="B1298" s="70"/>
      <c r="C1298" s="70"/>
      <c r="D1298" s="70">
        <v>7075</v>
      </c>
      <c r="E1298" s="70">
        <v>17757.770097000001</v>
      </c>
      <c r="F1298" s="70"/>
      <c r="G1298" s="70"/>
      <c r="H1298" s="70"/>
      <c r="I1298" s="70"/>
      <c r="J1298" s="70"/>
      <c r="K1298" s="70"/>
      <c r="L1298" s="70"/>
      <c r="M1298" s="70"/>
      <c r="N1298" s="70"/>
      <c r="O1298" s="70"/>
      <c r="P1298" s="70"/>
      <c r="Q1298" s="70"/>
      <c r="R1298" s="70"/>
      <c r="S1298" s="70"/>
      <c r="T1298" s="70"/>
      <c r="U1298" s="70"/>
      <c r="V1298" s="70"/>
      <c r="W1298" s="70"/>
      <c r="X1298" s="70">
        <v>7075</v>
      </c>
      <c r="Y1298" s="70">
        <v>17757.770097000001</v>
      </c>
    </row>
    <row r="1299" spans="1:25" x14ac:dyDescent="0.25">
      <c r="A1299" s="72">
        <v>14768</v>
      </c>
      <c r="B1299" s="70">
        <v>3852</v>
      </c>
      <c r="C1299" s="70">
        <v>9523.5686879999994</v>
      </c>
      <c r="D1299" s="70"/>
      <c r="E1299" s="70"/>
      <c r="F1299" s="70"/>
      <c r="G1299" s="70"/>
      <c r="H1299" s="70"/>
      <c r="I1299" s="70"/>
      <c r="J1299" s="70"/>
      <c r="K1299" s="70"/>
      <c r="L1299" s="70"/>
      <c r="M1299" s="70"/>
      <c r="N1299" s="70"/>
      <c r="O1299" s="70"/>
      <c r="P1299" s="70"/>
      <c r="Q1299" s="70"/>
      <c r="R1299" s="70"/>
      <c r="S1299" s="70"/>
      <c r="T1299" s="70"/>
      <c r="U1299" s="70"/>
      <c r="V1299" s="70"/>
      <c r="W1299" s="70"/>
      <c r="X1299" s="70">
        <v>3852</v>
      </c>
      <c r="Y1299" s="70">
        <v>9523.5686879999994</v>
      </c>
    </row>
    <row r="1300" spans="1:25" x14ac:dyDescent="0.25">
      <c r="A1300" s="72">
        <v>14769</v>
      </c>
      <c r="B1300" s="70"/>
      <c r="C1300" s="70"/>
      <c r="D1300" s="70">
        <v>8450</v>
      </c>
      <c r="E1300" s="70">
        <v>10114.083576999999</v>
      </c>
      <c r="F1300" s="70"/>
      <c r="G1300" s="70"/>
      <c r="H1300" s="70"/>
      <c r="I1300" s="70"/>
      <c r="J1300" s="70"/>
      <c r="K1300" s="70"/>
      <c r="L1300" s="70"/>
      <c r="M1300" s="70"/>
      <c r="N1300" s="70"/>
      <c r="O1300" s="70"/>
      <c r="P1300" s="70"/>
      <c r="Q1300" s="70"/>
      <c r="R1300" s="70"/>
      <c r="S1300" s="70"/>
      <c r="T1300" s="70"/>
      <c r="U1300" s="70"/>
      <c r="V1300" s="70"/>
      <c r="W1300" s="70"/>
      <c r="X1300" s="70">
        <v>8450</v>
      </c>
      <c r="Y1300" s="70">
        <v>10114.083576999999</v>
      </c>
    </row>
    <row r="1301" spans="1:25" x14ac:dyDescent="0.25">
      <c r="A1301" s="72">
        <v>14771</v>
      </c>
      <c r="B1301" s="70"/>
      <c r="C1301" s="70"/>
      <c r="D1301" s="70">
        <v>9160</v>
      </c>
      <c r="E1301" s="70">
        <v>17374.02823</v>
      </c>
      <c r="F1301" s="70"/>
      <c r="G1301" s="70"/>
      <c r="H1301" s="70"/>
      <c r="I1301" s="70"/>
      <c r="J1301" s="70"/>
      <c r="K1301" s="70"/>
      <c r="L1301" s="70"/>
      <c r="M1301" s="70"/>
      <c r="N1301" s="70"/>
      <c r="O1301" s="70"/>
      <c r="P1301" s="70"/>
      <c r="Q1301" s="70"/>
      <c r="R1301" s="70"/>
      <c r="S1301" s="70"/>
      <c r="T1301" s="70"/>
      <c r="U1301" s="70"/>
      <c r="V1301" s="70"/>
      <c r="W1301" s="70"/>
      <c r="X1301" s="70">
        <v>9160</v>
      </c>
      <c r="Y1301" s="70">
        <v>17374.02823</v>
      </c>
    </row>
    <row r="1302" spans="1:25" x14ac:dyDescent="0.25">
      <c r="A1302" s="72">
        <v>14772</v>
      </c>
      <c r="B1302" s="70"/>
      <c r="C1302" s="70"/>
      <c r="D1302" s="70">
        <v>9393</v>
      </c>
      <c r="E1302" s="70">
        <v>17598.338958</v>
      </c>
      <c r="F1302" s="70"/>
      <c r="G1302" s="70"/>
      <c r="H1302" s="70"/>
      <c r="I1302" s="70"/>
      <c r="J1302" s="70"/>
      <c r="K1302" s="70"/>
      <c r="L1302" s="70"/>
      <c r="M1302" s="70"/>
      <c r="N1302" s="70"/>
      <c r="O1302" s="70"/>
      <c r="P1302" s="70"/>
      <c r="Q1302" s="70"/>
      <c r="R1302" s="70"/>
      <c r="S1302" s="70"/>
      <c r="T1302" s="70"/>
      <c r="U1302" s="70"/>
      <c r="V1302" s="70"/>
      <c r="W1302" s="70"/>
      <c r="X1302" s="70">
        <v>9393</v>
      </c>
      <c r="Y1302" s="70">
        <v>17598.338958</v>
      </c>
    </row>
    <row r="1303" spans="1:25" x14ac:dyDescent="0.25">
      <c r="A1303" s="72">
        <v>14775</v>
      </c>
      <c r="B1303" s="70">
        <v>8600</v>
      </c>
      <c r="C1303" s="70">
        <v>5839.2489540000006</v>
      </c>
      <c r="D1303" s="70"/>
      <c r="E1303" s="70"/>
      <c r="F1303" s="70"/>
      <c r="G1303" s="70"/>
      <c r="H1303" s="70"/>
      <c r="I1303" s="70"/>
      <c r="J1303" s="70"/>
      <c r="K1303" s="70"/>
      <c r="L1303" s="70"/>
      <c r="M1303" s="70"/>
      <c r="N1303" s="70"/>
      <c r="O1303" s="70"/>
      <c r="P1303" s="70"/>
      <c r="Q1303" s="70"/>
      <c r="R1303" s="70"/>
      <c r="S1303" s="70"/>
      <c r="T1303" s="70"/>
      <c r="U1303" s="70"/>
      <c r="V1303" s="70"/>
      <c r="W1303" s="70"/>
      <c r="X1303" s="70">
        <v>8600</v>
      </c>
      <c r="Y1303" s="70">
        <v>5839.2489540000006</v>
      </c>
    </row>
    <row r="1304" spans="1:25" x14ac:dyDescent="0.25">
      <c r="A1304" s="72">
        <v>14782</v>
      </c>
      <c r="B1304" s="70"/>
      <c r="C1304" s="70"/>
      <c r="D1304" s="70"/>
      <c r="E1304" s="70"/>
      <c r="F1304" s="70"/>
      <c r="G1304" s="70"/>
      <c r="H1304" s="70"/>
      <c r="I1304" s="70"/>
      <c r="J1304" s="70"/>
      <c r="K1304" s="70"/>
      <c r="L1304" s="70"/>
      <c r="M1304" s="70"/>
      <c r="N1304" s="70">
        <v>69040</v>
      </c>
      <c r="O1304" s="70">
        <v>67071.010741999999</v>
      </c>
      <c r="P1304" s="70"/>
      <c r="Q1304" s="70"/>
      <c r="R1304" s="70"/>
      <c r="S1304" s="70"/>
      <c r="T1304" s="70"/>
      <c r="U1304" s="70"/>
      <c r="V1304" s="70"/>
      <c r="W1304" s="70"/>
      <c r="X1304" s="70">
        <v>69040</v>
      </c>
      <c r="Y1304" s="70">
        <v>67071.010741999999</v>
      </c>
    </row>
    <row r="1305" spans="1:25" x14ac:dyDescent="0.25">
      <c r="A1305" s="72">
        <v>14792</v>
      </c>
      <c r="B1305" s="70"/>
      <c r="C1305" s="70"/>
      <c r="D1305" s="70">
        <v>12232</v>
      </c>
      <c r="E1305" s="70">
        <v>13616.537909999999</v>
      </c>
      <c r="F1305" s="70"/>
      <c r="G1305" s="70"/>
      <c r="H1305" s="70"/>
      <c r="I1305" s="70"/>
      <c r="J1305" s="70"/>
      <c r="K1305" s="70"/>
      <c r="L1305" s="70"/>
      <c r="M1305" s="70"/>
      <c r="N1305" s="70"/>
      <c r="O1305" s="70"/>
      <c r="P1305" s="70"/>
      <c r="Q1305" s="70"/>
      <c r="R1305" s="70"/>
      <c r="S1305" s="70"/>
      <c r="T1305" s="70"/>
      <c r="U1305" s="70"/>
      <c r="V1305" s="70"/>
      <c r="W1305" s="70"/>
      <c r="X1305" s="70">
        <v>12232</v>
      </c>
      <c r="Y1305" s="70">
        <v>13616.537909999999</v>
      </c>
    </row>
    <row r="1306" spans="1:25" x14ac:dyDescent="0.25">
      <c r="A1306" s="72">
        <v>14804</v>
      </c>
      <c r="B1306" s="70"/>
      <c r="C1306" s="70"/>
      <c r="D1306" s="70"/>
      <c r="E1306" s="70"/>
      <c r="F1306" s="70">
        <v>29336</v>
      </c>
      <c r="G1306" s="70">
        <v>22068.938630000001</v>
      </c>
      <c r="H1306" s="70"/>
      <c r="I1306" s="70"/>
      <c r="J1306" s="70"/>
      <c r="K1306" s="70"/>
      <c r="L1306" s="70"/>
      <c r="M1306" s="70"/>
      <c r="N1306" s="70"/>
      <c r="O1306" s="70"/>
      <c r="P1306" s="70"/>
      <c r="Q1306" s="70"/>
      <c r="R1306" s="70"/>
      <c r="S1306" s="70"/>
      <c r="T1306" s="70"/>
      <c r="U1306" s="70"/>
      <c r="V1306" s="70"/>
      <c r="W1306" s="70"/>
      <c r="X1306" s="70">
        <v>29336</v>
      </c>
      <c r="Y1306" s="70">
        <v>22068.938630000001</v>
      </c>
    </row>
    <row r="1307" spans="1:25" x14ac:dyDescent="0.25">
      <c r="A1307" s="72">
        <v>14914</v>
      </c>
      <c r="B1307" s="70"/>
      <c r="C1307" s="70"/>
      <c r="D1307" s="70">
        <v>16057</v>
      </c>
      <c r="E1307" s="70">
        <v>14996.300856999998</v>
      </c>
      <c r="F1307" s="70"/>
      <c r="G1307" s="70"/>
      <c r="H1307" s="70"/>
      <c r="I1307" s="70"/>
      <c r="J1307" s="70"/>
      <c r="K1307" s="70"/>
      <c r="L1307" s="70"/>
      <c r="M1307" s="70"/>
      <c r="N1307" s="70"/>
      <c r="O1307" s="70"/>
      <c r="P1307" s="70"/>
      <c r="Q1307" s="70"/>
      <c r="R1307" s="70"/>
      <c r="S1307" s="70"/>
      <c r="T1307" s="70"/>
      <c r="U1307" s="70"/>
      <c r="V1307" s="70"/>
      <c r="W1307" s="70"/>
      <c r="X1307" s="70">
        <v>16057</v>
      </c>
      <c r="Y1307" s="70">
        <v>14996.300856999998</v>
      </c>
    </row>
    <row r="1308" spans="1:25" x14ac:dyDescent="0.25">
      <c r="A1308" s="72">
        <v>14947</v>
      </c>
      <c r="B1308" s="70">
        <v>6668</v>
      </c>
      <c r="C1308" s="70">
        <v>6290.3770420000001</v>
      </c>
      <c r="D1308" s="70"/>
      <c r="E1308" s="70"/>
      <c r="F1308" s="70"/>
      <c r="G1308" s="70"/>
      <c r="H1308" s="70"/>
      <c r="I1308" s="70"/>
      <c r="J1308" s="70"/>
      <c r="K1308" s="70"/>
      <c r="L1308" s="70"/>
      <c r="M1308" s="70"/>
      <c r="N1308" s="70"/>
      <c r="O1308" s="70"/>
      <c r="P1308" s="70"/>
      <c r="Q1308" s="70"/>
      <c r="R1308" s="70"/>
      <c r="S1308" s="70"/>
      <c r="T1308" s="70"/>
      <c r="U1308" s="70"/>
      <c r="V1308" s="70"/>
      <c r="W1308" s="70"/>
      <c r="X1308" s="70">
        <v>6668</v>
      </c>
      <c r="Y1308" s="70">
        <v>6290.3770420000001</v>
      </c>
    </row>
    <row r="1309" spans="1:25" x14ac:dyDescent="0.25">
      <c r="A1309" s="72">
        <v>14949</v>
      </c>
      <c r="B1309" s="70"/>
      <c r="C1309" s="70"/>
      <c r="D1309" s="70"/>
      <c r="E1309" s="70"/>
      <c r="F1309" s="70"/>
      <c r="G1309" s="70"/>
      <c r="H1309" s="70"/>
      <c r="I1309" s="70"/>
      <c r="J1309" s="70"/>
      <c r="K1309" s="70"/>
      <c r="L1309" s="70"/>
      <c r="M1309" s="70"/>
      <c r="N1309" s="70"/>
      <c r="O1309" s="70"/>
      <c r="P1309" s="70">
        <v>78886</v>
      </c>
      <c r="Q1309" s="70">
        <v>71601.594970999999</v>
      </c>
      <c r="R1309" s="70"/>
      <c r="S1309" s="70"/>
      <c r="T1309" s="70"/>
      <c r="U1309" s="70"/>
      <c r="V1309" s="70"/>
      <c r="W1309" s="70"/>
      <c r="X1309" s="70">
        <v>78886</v>
      </c>
      <c r="Y1309" s="70">
        <v>71601.594970999999</v>
      </c>
    </row>
    <row r="1310" spans="1:25" x14ac:dyDescent="0.25">
      <c r="A1310" s="72">
        <v>14953</v>
      </c>
      <c r="B1310" s="70"/>
      <c r="C1310" s="70"/>
      <c r="D1310" s="70"/>
      <c r="E1310" s="70"/>
      <c r="F1310" s="70"/>
      <c r="G1310" s="70"/>
      <c r="H1310" s="70"/>
      <c r="I1310" s="70"/>
      <c r="J1310" s="70"/>
      <c r="K1310" s="70"/>
      <c r="L1310" s="70"/>
      <c r="M1310" s="70"/>
      <c r="N1310" s="70"/>
      <c r="O1310" s="70"/>
      <c r="P1310" s="70"/>
      <c r="Q1310" s="70"/>
      <c r="R1310" s="70"/>
      <c r="S1310" s="70"/>
      <c r="T1310" s="70"/>
      <c r="U1310" s="70"/>
      <c r="V1310" s="70">
        <v>119243</v>
      </c>
      <c r="W1310" s="70">
        <v>125526.35937600001</v>
      </c>
      <c r="X1310" s="70">
        <v>119243</v>
      </c>
      <c r="Y1310" s="70">
        <v>125526.35937600001</v>
      </c>
    </row>
    <row r="1311" spans="1:25" x14ac:dyDescent="0.25">
      <c r="A1311" s="72">
        <v>14969</v>
      </c>
      <c r="B1311" s="70"/>
      <c r="C1311" s="70"/>
      <c r="D1311" s="70"/>
      <c r="E1311" s="70"/>
      <c r="F1311" s="70">
        <v>27449</v>
      </c>
      <c r="G1311" s="70">
        <v>25574.888092000001</v>
      </c>
      <c r="H1311" s="70"/>
      <c r="I1311" s="70"/>
      <c r="J1311" s="70"/>
      <c r="K1311" s="70"/>
      <c r="L1311" s="70"/>
      <c r="M1311" s="70"/>
      <c r="N1311" s="70"/>
      <c r="O1311" s="70"/>
      <c r="P1311" s="70"/>
      <c r="Q1311" s="70"/>
      <c r="R1311" s="70"/>
      <c r="S1311" s="70"/>
      <c r="T1311" s="70"/>
      <c r="U1311" s="70"/>
      <c r="V1311" s="70"/>
      <c r="W1311" s="70"/>
      <c r="X1311" s="70">
        <v>27449</v>
      </c>
      <c r="Y1311" s="70">
        <v>25574.888092000001</v>
      </c>
    </row>
    <row r="1312" spans="1:25" x14ac:dyDescent="0.25">
      <c r="A1312" s="72">
        <v>14982</v>
      </c>
      <c r="B1312" s="70"/>
      <c r="C1312" s="70"/>
      <c r="D1312" s="70"/>
      <c r="E1312" s="70"/>
      <c r="F1312" s="70"/>
      <c r="G1312" s="70"/>
      <c r="H1312" s="70"/>
      <c r="I1312" s="70"/>
      <c r="J1312" s="70">
        <v>51344</v>
      </c>
      <c r="K1312" s="70">
        <v>40534.957764999999</v>
      </c>
      <c r="L1312" s="70"/>
      <c r="M1312" s="70"/>
      <c r="N1312" s="70"/>
      <c r="O1312" s="70"/>
      <c r="P1312" s="70"/>
      <c r="Q1312" s="70"/>
      <c r="R1312" s="70"/>
      <c r="S1312" s="70"/>
      <c r="T1312" s="70"/>
      <c r="U1312" s="70"/>
      <c r="V1312" s="70"/>
      <c r="W1312" s="70"/>
      <c r="X1312" s="70">
        <v>51344</v>
      </c>
      <c r="Y1312" s="70">
        <v>40534.957764999999</v>
      </c>
    </row>
    <row r="1313" spans="1:25" x14ac:dyDescent="0.25">
      <c r="A1313" s="72">
        <v>14991</v>
      </c>
      <c r="B1313" s="70">
        <v>8464</v>
      </c>
      <c r="C1313" s="70">
        <v>1814.353396</v>
      </c>
      <c r="D1313" s="70"/>
      <c r="E1313" s="70"/>
      <c r="F1313" s="70"/>
      <c r="G1313" s="70"/>
      <c r="H1313" s="70"/>
      <c r="I1313" s="70"/>
      <c r="J1313" s="70"/>
      <c r="K1313" s="70"/>
      <c r="L1313" s="70"/>
      <c r="M1313" s="70"/>
      <c r="N1313" s="70"/>
      <c r="O1313" s="70"/>
      <c r="P1313" s="70"/>
      <c r="Q1313" s="70"/>
      <c r="R1313" s="70"/>
      <c r="S1313" s="70"/>
      <c r="T1313" s="70"/>
      <c r="U1313" s="70"/>
      <c r="V1313" s="70"/>
      <c r="W1313" s="70"/>
      <c r="X1313" s="70">
        <v>8464</v>
      </c>
      <c r="Y1313" s="70">
        <v>1814.353396</v>
      </c>
    </row>
    <row r="1314" spans="1:25" x14ac:dyDescent="0.25">
      <c r="A1314" s="72">
        <v>15004</v>
      </c>
      <c r="B1314" s="70">
        <v>10824</v>
      </c>
      <c r="C1314" s="70">
        <v>3345.0116120000002</v>
      </c>
      <c r="D1314" s="70"/>
      <c r="E1314" s="70"/>
      <c r="F1314" s="70"/>
      <c r="G1314" s="70"/>
      <c r="H1314" s="70"/>
      <c r="I1314" s="70"/>
      <c r="J1314" s="70"/>
      <c r="K1314" s="70"/>
      <c r="L1314" s="70"/>
      <c r="M1314" s="70"/>
      <c r="N1314" s="70"/>
      <c r="O1314" s="70"/>
      <c r="P1314" s="70"/>
      <c r="Q1314" s="70"/>
      <c r="R1314" s="70"/>
      <c r="S1314" s="70"/>
      <c r="T1314" s="70"/>
      <c r="U1314" s="70"/>
      <c r="V1314" s="70"/>
      <c r="W1314" s="70"/>
      <c r="X1314" s="70">
        <v>10824</v>
      </c>
      <c r="Y1314" s="70">
        <v>3345.0116120000002</v>
      </c>
    </row>
    <row r="1315" spans="1:25" x14ac:dyDescent="0.25">
      <c r="A1315" s="72">
        <v>15020</v>
      </c>
      <c r="B1315" s="70"/>
      <c r="C1315" s="70"/>
      <c r="D1315" s="70"/>
      <c r="E1315" s="70"/>
      <c r="F1315" s="70"/>
      <c r="G1315" s="70"/>
      <c r="H1315" s="70"/>
      <c r="I1315" s="70"/>
      <c r="J1315" s="70"/>
      <c r="K1315" s="70"/>
      <c r="L1315" s="70"/>
      <c r="M1315" s="70"/>
      <c r="N1315" s="70"/>
      <c r="O1315" s="70"/>
      <c r="P1315" s="70">
        <v>87299</v>
      </c>
      <c r="Q1315" s="70">
        <v>74799.414551000009</v>
      </c>
      <c r="R1315" s="70"/>
      <c r="S1315" s="70"/>
      <c r="T1315" s="70"/>
      <c r="U1315" s="70"/>
      <c r="V1315" s="70"/>
      <c r="W1315" s="70"/>
      <c r="X1315" s="70">
        <v>87299</v>
      </c>
      <c r="Y1315" s="70">
        <v>74799.414551000009</v>
      </c>
    </row>
    <row r="1316" spans="1:25" x14ac:dyDescent="0.25">
      <c r="A1316" s="72">
        <v>15035</v>
      </c>
      <c r="B1316" s="70"/>
      <c r="C1316" s="70"/>
      <c r="D1316" s="70"/>
      <c r="E1316" s="70"/>
      <c r="F1316" s="70"/>
      <c r="G1316" s="70"/>
      <c r="H1316" s="70"/>
      <c r="I1316" s="70"/>
      <c r="J1316" s="70"/>
      <c r="K1316" s="70"/>
      <c r="L1316" s="70"/>
      <c r="M1316" s="70"/>
      <c r="N1316" s="70"/>
      <c r="O1316" s="70"/>
      <c r="P1316" s="70">
        <v>72760</v>
      </c>
      <c r="Q1316" s="70">
        <v>76633.459229</v>
      </c>
      <c r="R1316" s="70"/>
      <c r="S1316" s="70"/>
      <c r="T1316" s="70"/>
      <c r="U1316" s="70"/>
      <c r="V1316" s="70"/>
      <c r="W1316" s="70"/>
      <c r="X1316" s="70">
        <v>72760</v>
      </c>
      <c r="Y1316" s="70">
        <v>76633.459229</v>
      </c>
    </row>
    <row r="1317" spans="1:25" x14ac:dyDescent="0.25">
      <c r="A1317" s="72">
        <v>15036</v>
      </c>
      <c r="B1317" s="70"/>
      <c r="C1317" s="70"/>
      <c r="D1317" s="70"/>
      <c r="E1317" s="70"/>
      <c r="F1317" s="70"/>
      <c r="G1317" s="70"/>
      <c r="H1317" s="70"/>
      <c r="I1317" s="70"/>
      <c r="J1317" s="70"/>
      <c r="K1317" s="70"/>
      <c r="L1317" s="70"/>
      <c r="M1317" s="70"/>
      <c r="N1317" s="70"/>
      <c r="O1317" s="70"/>
      <c r="P1317" s="70">
        <v>79302</v>
      </c>
      <c r="Q1317" s="70">
        <v>76085.940185999993</v>
      </c>
      <c r="R1317" s="70"/>
      <c r="S1317" s="70"/>
      <c r="T1317" s="70"/>
      <c r="U1317" s="70"/>
      <c r="V1317" s="70"/>
      <c r="W1317" s="70"/>
      <c r="X1317" s="70">
        <v>79302</v>
      </c>
      <c r="Y1317" s="70">
        <v>76085.940185999993</v>
      </c>
    </row>
    <row r="1318" spans="1:25" x14ac:dyDescent="0.25">
      <c r="A1318" s="72">
        <v>15038</v>
      </c>
      <c r="B1318" s="70"/>
      <c r="C1318" s="70"/>
      <c r="D1318" s="70"/>
      <c r="E1318" s="70"/>
      <c r="F1318" s="70"/>
      <c r="G1318" s="70"/>
      <c r="H1318" s="70"/>
      <c r="I1318" s="70"/>
      <c r="J1318" s="70"/>
      <c r="K1318" s="70"/>
      <c r="L1318" s="70">
        <v>84222</v>
      </c>
      <c r="M1318" s="70">
        <v>59456.793701000002</v>
      </c>
      <c r="N1318" s="70"/>
      <c r="O1318" s="70"/>
      <c r="P1318" s="70"/>
      <c r="Q1318" s="70"/>
      <c r="R1318" s="70"/>
      <c r="S1318" s="70"/>
      <c r="T1318" s="70"/>
      <c r="U1318" s="70"/>
      <c r="V1318" s="70"/>
      <c r="W1318" s="70"/>
      <c r="X1318" s="70">
        <v>84222</v>
      </c>
      <c r="Y1318" s="70">
        <v>59456.793701000002</v>
      </c>
    </row>
    <row r="1319" spans="1:25" x14ac:dyDescent="0.25">
      <c r="A1319" s="72">
        <v>15039</v>
      </c>
      <c r="B1319" s="70"/>
      <c r="C1319" s="70"/>
      <c r="D1319" s="70"/>
      <c r="E1319" s="70"/>
      <c r="F1319" s="70"/>
      <c r="G1319" s="70"/>
      <c r="H1319" s="70"/>
      <c r="I1319" s="70"/>
      <c r="J1319" s="70"/>
      <c r="K1319" s="70"/>
      <c r="L1319" s="70"/>
      <c r="M1319" s="70"/>
      <c r="N1319" s="70"/>
      <c r="O1319" s="70"/>
      <c r="P1319" s="70">
        <v>72760</v>
      </c>
      <c r="Q1319" s="70">
        <v>70889.292480000004</v>
      </c>
      <c r="R1319" s="70"/>
      <c r="S1319" s="70"/>
      <c r="T1319" s="70"/>
      <c r="U1319" s="70"/>
      <c r="V1319" s="70"/>
      <c r="W1319" s="70"/>
      <c r="X1319" s="70">
        <v>72760</v>
      </c>
      <c r="Y1319" s="70">
        <v>70889.292480000004</v>
      </c>
    </row>
    <row r="1320" spans="1:25" x14ac:dyDescent="0.25">
      <c r="A1320" s="72">
        <v>15042</v>
      </c>
      <c r="B1320" s="70"/>
      <c r="C1320" s="70"/>
      <c r="D1320" s="70"/>
      <c r="E1320" s="70"/>
      <c r="F1320" s="70"/>
      <c r="G1320" s="70"/>
      <c r="H1320" s="70"/>
      <c r="I1320" s="70"/>
      <c r="J1320" s="70">
        <v>45149</v>
      </c>
      <c r="K1320" s="70">
        <v>43996.697325999994</v>
      </c>
      <c r="L1320" s="70"/>
      <c r="M1320" s="70"/>
      <c r="N1320" s="70"/>
      <c r="O1320" s="70"/>
      <c r="P1320" s="70"/>
      <c r="Q1320" s="70"/>
      <c r="R1320" s="70"/>
      <c r="S1320" s="70"/>
      <c r="T1320" s="70"/>
      <c r="U1320" s="70"/>
      <c r="V1320" s="70"/>
      <c r="W1320" s="70"/>
      <c r="X1320" s="70">
        <v>45149</v>
      </c>
      <c r="Y1320" s="70">
        <v>43996.697325999994</v>
      </c>
    </row>
    <row r="1321" spans="1:25" x14ac:dyDescent="0.25">
      <c r="A1321" s="72">
        <v>15051</v>
      </c>
      <c r="B1321" s="70"/>
      <c r="C1321" s="70"/>
      <c r="D1321" s="70">
        <v>10437</v>
      </c>
      <c r="E1321" s="70">
        <v>10767.894432000001</v>
      </c>
      <c r="F1321" s="70"/>
      <c r="G1321" s="70"/>
      <c r="H1321" s="70"/>
      <c r="I1321" s="70"/>
      <c r="J1321" s="70"/>
      <c r="K1321" s="70"/>
      <c r="L1321" s="70"/>
      <c r="M1321" s="70"/>
      <c r="N1321" s="70"/>
      <c r="O1321" s="70"/>
      <c r="P1321" s="70"/>
      <c r="Q1321" s="70"/>
      <c r="R1321" s="70"/>
      <c r="S1321" s="70"/>
      <c r="T1321" s="70"/>
      <c r="U1321" s="70"/>
      <c r="V1321" s="70"/>
      <c r="W1321" s="70"/>
      <c r="X1321" s="70">
        <v>10437</v>
      </c>
      <c r="Y1321" s="70">
        <v>10767.894432000001</v>
      </c>
    </row>
    <row r="1322" spans="1:25" x14ac:dyDescent="0.25">
      <c r="A1322" s="72">
        <v>15064</v>
      </c>
      <c r="B1322" s="70"/>
      <c r="C1322" s="70"/>
      <c r="D1322" s="70"/>
      <c r="E1322" s="70"/>
      <c r="F1322" s="70"/>
      <c r="G1322" s="70"/>
      <c r="H1322" s="70"/>
      <c r="I1322" s="70"/>
      <c r="J1322" s="70"/>
      <c r="K1322" s="70"/>
      <c r="L1322" s="70"/>
      <c r="M1322" s="70"/>
      <c r="N1322" s="70"/>
      <c r="O1322" s="70"/>
      <c r="P1322" s="70"/>
      <c r="Q1322" s="70"/>
      <c r="R1322" s="70"/>
      <c r="S1322" s="70"/>
      <c r="T1322" s="70"/>
      <c r="U1322" s="70"/>
      <c r="V1322" s="70">
        <v>82822</v>
      </c>
      <c r="W1322" s="70">
        <v>103811.31933499999</v>
      </c>
      <c r="X1322" s="70">
        <v>82822</v>
      </c>
      <c r="Y1322" s="70">
        <v>103811.31933499999</v>
      </c>
    </row>
    <row r="1323" spans="1:25" x14ac:dyDescent="0.25">
      <c r="A1323" s="72">
        <v>15065</v>
      </c>
      <c r="B1323" s="70"/>
      <c r="C1323" s="70"/>
      <c r="D1323" s="70"/>
      <c r="E1323" s="70"/>
      <c r="F1323" s="70"/>
      <c r="G1323" s="70"/>
      <c r="H1323" s="70"/>
      <c r="I1323" s="70"/>
      <c r="J1323" s="70"/>
      <c r="K1323" s="70"/>
      <c r="L1323" s="70"/>
      <c r="M1323" s="70"/>
      <c r="N1323" s="70"/>
      <c r="O1323" s="70"/>
      <c r="P1323" s="70"/>
      <c r="Q1323" s="70"/>
      <c r="R1323" s="70"/>
      <c r="S1323" s="70"/>
      <c r="T1323" s="70">
        <v>83493</v>
      </c>
      <c r="U1323" s="70">
        <v>99870.664550000001</v>
      </c>
      <c r="V1323" s="70"/>
      <c r="W1323" s="70"/>
      <c r="X1323" s="70">
        <v>83493</v>
      </c>
      <c r="Y1323" s="70">
        <v>99870.664550000001</v>
      </c>
    </row>
    <row r="1324" spans="1:25" x14ac:dyDescent="0.25">
      <c r="A1324" s="72">
        <v>15080</v>
      </c>
      <c r="B1324" s="70"/>
      <c r="C1324" s="70"/>
      <c r="D1324" s="70">
        <v>17800</v>
      </c>
      <c r="E1324" s="70">
        <v>12478.502074</v>
      </c>
      <c r="F1324" s="70"/>
      <c r="G1324" s="70"/>
      <c r="H1324" s="70"/>
      <c r="I1324" s="70"/>
      <c r="J1324" s="70"/>
      <c r="K1324" s="70"/>
      <c r="L1324" s="70"/>
      <c r="M1324" s="70"/>
      <c r="N1324" s="70"/>
      <c r="O1324" s="70"/>
      <c r="P1324" s="70"/>
      <c r="Q1324" s="70"/>
      <c r="R1324" s="70"/>
      <c r="S1324" s="70"/>
      <c r="T1324" s="70"/>
      <c r="U1324" s="70"/>
      <c r="V1324" s="70"/>
      <c r="W1324" s="70"/>
      <c r="X1324" s="70">
        <v>17800</v>
      </c>
      <c r="Y1324" s="70">
        <v>12478.502074</v>
      </c>
    </row>
    <row r="1325" spans="1:25" x14ac:dyDescent="0.25">
      <c r="A1325" s="72">
        <v>15081</v>
      </c>
      <c r="B1325" s="70"/>
      <c r="C1325" s="70"/>
      <c r="D1325" s="70"/>
      <c r="E1325" s="70"/>
      <c r="F1325" s="70"/>
      <c r="G1325" s="70"/>
      <c r="H1325" s="70"/>
      <c r="I1325" s="70"/>
      <c r="J1325" s="70"/>
      <c r="K1325" s="70"/>
      <c r="L1325" s="70"/>
      <c r="M1325" s="70"/>
      <c r="N1325" s="70"/>
      <c r="O1325" s="70"/>
      <c r="P1325" s="70"/>
      <c r="Q1325" s="70"/>
      <c r="R1325" s="70"/>
      <c r="S1325" s="70"/>
      <c r="T1325" s="70"/>
      <c r="U1325" s="70"/>
      <c r="V1325" s="70">
        <v>98047</v>
      </c>
      <c r="W1325" s="70">
        <v>116859.00683500001</v>
      </c>
      <c r="X1325" s="70">
        <v>98047</v>
      </c>
      <c r="Y1325" s="70">
        <v>116859.00683500001</v>
      </c>
    </row>
    <row r="1326" spans="1:25" x14ac:dyDescent="0.25">
      <c r="A1326" s="72">
        <v>15092</v>
      </c>
      <c r="B1326" s="70">
        <v>11049</v>
      </c>
      <c r="C1326" s="70">
        <v>6208.4968200000003</v>
      </c>
      <c r="D1326" s="70"/>
      <c r="E1326" s="70"/>
      <c r="F1326" s="70"/>
      <c r="G1326" s="70"/>
      <c r="H1326" s="70"/>
      <c r="I1326" s="70"/>
      <c r="J1326" s="70"/>
      <c r="K1326" s="70"/>
      <c r="L1326" s="70"/>
      <c r="M1326" s="70"/>
      <c r="N1326" s="70"/>
      <c r="O1326" s="70"/>
      <c r="P1326" s="70"/>
      <c r="Q1326" s="70"/>
      <c r="R1326" s="70"/>
      <c r="S1326" s="70"/>
      <c r="T1326" s="70"/>
      <c r="U1326" s="70"/>
      <c r="V1326" s="70"/>
      <c r="W1326" s="70"/>
      <c r="X1326" s="70">
        <v>11049</v>
      </c>
      <c r="Y1326" s="70">
        <v>6208.4968200000003</v>
      </c>
    </row>
    <row r="1327" spans="1:25" x14ac:dyDescent="0.25">
      <c r="A1327" s="72">
        <v>15102</v>
      </c>
      <c r="B1327" s="70"/>
      <c r="C1327" s="70"/>
      <c r="D1327" s="70"/>
      <c r="E1327" s="70"/>
      <c r="F1327" s="70">
        <v>18592</v>
      </c>
      <c r="G1327" s="70">
        <v>26224.116119999999</v>
      </c>
      <c r="H1327" s="70"/>
      <c r="I1327" s="70"/>
      <c r="J1327" s="70"/>
      <c r="K1327" s="70"/>
      <c r="L1327" s="70"/>
      <c r="M1327" s="70"/>
      <c r="N1327" s="70"/>
      <c r="O1327" s="70"/>
      <c r="P1327" s="70"/>
      <c r="Q1327" s="70"/>
      <c r="R1327" s="70"/>
      <c r="S1327" s="70"/>
      <c r="T1327" s="70"/>
      <c r="U1327" s="70"/>
      <c r="V1327" s="70"/>
      <c r="W1327" s="70"/>
      <c r="X1327" s="70">
        <v>18592</v>
      </c>
      <c r="Y1327" s="70">
        <v>26224.116119999999</v>
      </c>
    </row>
    <row r="1328" spans="1:25" x14ac:dyDescent="0.25">
      <c r="A1328" s="72">
        <v>15125</v>
      </c>
      <c r="B1328" s="70">
        <v>1289</v>
      </c>
      <c r="C1328" s="70">
        <v>1215.5089420000002</v>
      </c>
      <c r="D1328" s="70"/>
      <c r="E1328" s="70"/>
      <c r="F1328" s="70"/>
      <c r="G1328" s="70"/>
      <c r="H1328" s="70"/>
      <c r="I1328" s="70"/>
      <c r="J1328" s="70"/>
      <c r="K1328" s="70"/>
      <c r="L1328" s="70"/>
      <c r="M1328" s="70"/>
      <c r="N1328" s="70"/>
      <c r="O1328" s="70"/>
      <c r="P1328" s="70"/>
      <c r="Q1328" s="70"/>
      <c r="R1328" s="70"/>
      <c r="S1328" s="70"/>
      <c r="T1328" s="70"/>
      <c r="U1328" s="70"/>
      <c r="V1328" s="70"/>
      <c r="W1328" s="70"/>
      <c r="X1328" s="70">
        <v>1289</v>
      </c>
      <c r="Y1328" s="70">
        <v>1215.5089420000002</v>
      </c>
    </row>
    <row r="1329" spans="1:25" x14ac:dyDescent="0.25">
      <c r="A1329" s="72">
        <v>15139</v>
      </c>
      <c r="B1329" s="70"/>
      <c r="C1329" s="70"/>
      <c r="D1329" s="70">
        <v>14982</v>
      </c>
      <c r="E1329" s="70">
        <v>10448.513671000001</v>
      </c>
      <c r="F1329" s="70"/>
      <c r="G1329" s="70"/>
      <c r="H1329" s="70"/>
      <c r="I1329" s="70"/>
      <c r="J1329" s="70"/>
      <c r="K1329" s="70"/>
      <c r="L1329" s="70"/>
      <c r="M1329" s="70"/>
      <c r="N1329" s="70"/>
      <c r="O1329" s="70"/>
      <c r="P1329" s="70"/>
      <c r="Q1329" s="70"/>
      <c r="R1329" s="70"/>
      <c r="S1329" s="70"/>
      <c r="T1329" s="70"/>
      <c r="U1329" s="70"/>
      <c r="V1329" s="70"/>
      <c r="W1329" s="70"/>
      <c r="X1329" s="70">
        <v>14982</v>
      </c>
      <c r="Y1329" s="70">
        <v>10448.513671000001</v>
      </c>
    </row>
    <row r="1330" spans="1:25" x14ac:dyDescent="0.25">
      <c r="A1330" s="72">
        <v>15144</v>
      </c>
      <c r="B1330" s="70">
        <v>6801</v>
      </c>
      <c r="C1330" s="70">
        <v>4590.0135200000004</v>
      </c>
      <c r="D1330" s="70"/>
      <c r="E1330" s="70"/>
      <c r="F1330" s="70"/>
      <c r="G1330" s="70"/>
      <c r="H1330" s="70"/>
      <c r="I1330" s="70"/>
      <c r="J1330" s="70"/>
      <c r="K1330" s="70"/>
      <c r="L1330" s="70"/>
      <c r="M1330" s="70"/>
      <c r="N1330" s="70"/>
      <c r="O1330" s="70"/>
      <c r="P1330" s="70"/>
      <c r="Q1330" s="70"/>
      <c r="R1330" s="70"/>
      <c r="S1330" s="70"/>
      <c r="T1330" s="70"/>
      <c r="U1330" s="70"/>
      <c r="V1330" s="70"/>
      <c r="W1330" s="70"/>
      <c r="X1330" s="70">
        <v>6801</v>
      </c>
      <c r="Y1330" s="70">
        <v>4590.0135200000004</v>
      </c>
    </row>
    <row r="1331" spans="1:25" x14ac:dyDescent="0.25">
      <c r="A1331" s="72">
        <v>15157</v>
      </c>
      <c r="B1331" s="70"/>
      <c r="C1331" s="70"/>
      <c r="D1331" s="70"/>
      <c r="E1331" s="70"/>
      <c r="F1331" s="70"/>
      <c r="G1331" s="70"/>
      <c r="H1331" s="70"/>
      <c r="I1331" s="70"/>
      <c r="J1331" s="70">
        <v>44593</v>
      </c>
      <c r="K1331" s="70">
        <v>49271.727293999997</v>
      </c>
      <c r="L1331" s="70"/>
      <c r="M1331" s="70"/>
      <c r="N1331" s="70"/>
      <c r="O1331" s="70"/>
      <c r="P1331" s="70"/>
      <c r="Q1331" s="70"/>
      <c r="R1331" s="70"/>
      <c r="S1331" s="70"/>
      <c r="T1331" s="70"/>
      <c r="U1331" s="70"/>
      <c r="V1331" s="70"/>
      <c r="W1331" s="70"/>
      <c r="X1331" s="70">
        <v>44593</v>
      </c>
      <c r="Y1331" s="70">
        <v>49271.727293999997</v>
      </c>
    </row>
    <row r="1332" spans="1:25" x14ac:dyDescent="0.25">
      <c r="A1332" s="72">
        <v>15167</v>
      </c>
      <c r="B1332" s="70">
        <v>4498</v>
      </c>
      <c r="C1332" s="70">
        <v>978.6829110000001</v>
      </c>
      <c r="D1332" s="70"/>
      <c r="E1332" s="70"/>
      <c r="F1332" s="70"/>
      <c r="G1332" s="70"/>
      <c r="H1332" s="70"/>
      <c r="I1332" s="70"/>
      <c r="J1332" s="70"/>
      <c r="K1332" s="70"/>
      <c r="L1332" s="70"/>
      <c r="M1332" s="70"/>
      <c r="N1332" s="70"/>
      <c r="O1332" s="70"/>
      <c r="P1332" s="70"/>
      <c r="Q1332" s="70"/>
      <c r="R1332" s="70"/>
      <c r="S1332" s="70"/>
      <c r="T1332" s="70"/>
      <c r="U1332" s="70"/>
      <c r="V1332" s="70"/>
      <c r="W1332" s="70"/>
      <c r="X1332" s="70">
        <v>4498</v>
      </c>
      <c r="Y1332" s="70">
        <v>978.6829110000001</v>
      </c>
    </row>
    <row r="1333" spans="1:25" x14ac:dyDescent="0.25">
      <c r="A1333" s="72">
        <v>15170</v>
      </c>
      <c r="B1333" s="70">
        <v>3676</v>
      </c>
      <c r="C1333" s="70">
        <v>2784.2241869999998</v>
      </c>
      <c r="D1333" s="70"/>
      <c r="E1333" s="70"/>
      <c r="F1333" s="70"/>
      <c r="G1333" s="70"/>
      <c r="H1333" s="70"/>
      <c r="I1333" s="70"/>
      <c r="J1333" s="70"/>
      <c r="K1333" s="70"/>
      <c r="L1333" s="70"/>
      <c r="M1333" s="70"/>
      <c r="N1333" s="70"/>
      <c r="O1333" s="70"/>
      <c r="P1333" s="70"/>
      <c r="Q1333" s="70"/>
      <c r="R1333" s="70"/>
      <c r="S1333" s="70"/>
      <c r="T1333" s="70"/>
      <c r="U1333" s="70"/>
      <c r="V1333" s="70"/>
      <c r="W1333" s="70"/>
      <c r="X1333" s="70">
        <v>3676</v>
      </c>
      <c r="Y1333" s="70">
        <v>2784.2241869999998</v>
      </c>
    </row>
    <row r="1334" spans="1:25" x14ac:dyDescent="0.25">
      <c r="A1334" s="72">
        <v>15171</v>
      </c>
      <c r="B1334" s="70"/>
      <c r="C1334" s="70"/>
      <c r="D1334" s="70"/>
      <c r="E1334" s="70"/>
      <c r="F1334" s="70"/>
      <c r="G1334" s="70"/>
      <c r="H1334" s="70">
        <v>36446</v>
      </c>
      <c r="I1334" s="70">
        <v>38688.133392000003</v>
      </c>
      <c r="J1334" s="70"/>
      <c r="K1334" s="70"/>
      <c r="L1334" s="70"/>
      <c r="M1334" s="70"/>
      <c r="N1334" s="70"/>
      <c r="O1334" s="70"/>
      <c r="P1334" s="70"/>
      <c r="Q1334" s="70"/>
      <c r="R1334" s="70"/>
      <c r="S1334" s="70"/>
      <c r="T1334" s="70"/>
      <c r="U1334" s="70"/>
      <c r="V1334" s="70"/>
      <c r="W1334" s="70"/>
      <c r="X1334" s="70">
        <v>36446</v>
      </c>
      <c r="Y1334" s="70">
        <v>38688.133392000003</v>
      </c>
    </row>
    <row r="1335" spans="1:25" x14ac:dyDescent="0.25">
      <c r="A1335" s="72">
        <v>15174</v>
      </c>
      <c r="B1335" s="70">
        <v>8575</v>
      </c>
      <c r="C1335" s="70">
        <v>9633.4465339999988</v>
      </c>
      <c r="D1335" s="70"/>
      <c r="E1335" s="70"/>
      <c r="F1335" s="70"/>
      <c r="G1335" s="70"/>
      <c r="H1335" s="70"/>
      <c r="I1335" s="70"/>
      <c r="J1335" s="70"/>
      <c r="K1335" s="70"/>
      <c r="L1335" s="70"/>
      <c r="M1335" s="70"/>
      <c r="N1335" s="70"/>
      <c r="O1335" s="70"/>
      <c r="P1335" s="70"/>
      <c r="Q1335" s="70"/>
      <c r="R1335" s="70"/>
      <c r="S1335" s="70"/>
      <c r="T1335" s="70"/>
      <c r="U1335" s="70"/>
      <c r="V1335" s="70"/>
      <c r="W1335" s="70"/>
      <c r="X1335" s="70">
        <v>8575</v>
      </c>
      <c r="Y1335" s="70">
        <v>9633.4465339999988</v>
      </c>
    </row>
    <row r="1336" spans="1:25" x14ac:dyDescent="0.25">
      <c r="A1336" s="72">
        <v>15176</v>
      </c>
      <c r="B1336" s="70"/>
      <c r="C1336" s="70"/>
      <c r="D1336" s="70"/>
      <c r="E1336" s="70"/>
      <c r="F1336" s="70"/>
      <c r="G1336" s="70"/>
      <c r="H1336" s="70"/>
      <c r="I1336" s="70"/>
      <c r="J1336" s="70"/>
      <c r="K1336" s="70"/>
      <c r="L1336" s="70"/>
      <c r="M1336" s="70"/>
      <c r="N1336" s="70"/>
      <c r="O1336" s="70"/>
      <c r="P1336" s="70">
        <v>50375</v>
      </c>
      <c r="Q1336" s="70">
        <v>78381.763670999993</v>
      </c>
      <c r="R1336" s="70"/>
      <c r="S1336" s="70"/>
      <c r="T1336" s="70"/>
      <c r="U1336" s="70"/>
      <c r="V1336" s="70"/>
      <c r="W1336" s="70"/>
      <c r="X1336" s="70">
        <v>50375</v>
      </c>
      <c r="Y1336" s="70">
        <v>78381.763670999993</v>
      </c>
    </row>
    <row r="1337" spans="1:25" x14ac:dyDescent="0.25">
      <c r="A1337" s="72">
        <v>15187</v>
      </c>
      <c r="B1337" s="70"/>
      <c r="C1337" s="70"/>
      <c r="D1337" s="70"/>
      <c r="E1337" s="70"/>
      <c r="F1337" s="70"/>
      <c r="G1337" s="70"/>
      <c r="H1337" s="70"/>
      <c r="I1337" s="70"/>
      <c r="J1337" s="70"/>
      <c r="K1337" s="70"/>
      <c r="L1337" s="70"/>
      <c r="M1337" s="70"/>
      <c r="N1337" s="70"/>
      <c r="O1337" s="70"/>
      <c r="P1337" s="70"/>
      <c r="Q1337" s="70"/>
      <c r="R1337" s="70"/>
      <c r="S1337" s="70"/>
      <c r="T1337" s="70"/>
      <c r="U1337" s="70"/>
      <c r="V1337" s="70">
        <v>126261</v>
      </c>
      <c r="W1337" s="70">
        <v>100920.398436</v>
      </c>
      <c r="X1337" s="70">
        <v>126261</v>
      </c>
      <c r="Y1337" s="70">
        <v>100920.398436</v>
      </c>
    </row>
    <row r="1338" spans="1:25" x14ac:dyDescent="0.25">
      <c r="A1338" s="72">
        <v>15188</v>
      </c>
      <c r="B1338" s="70"/>
      <c r="C1338" s="70"/>
      <c r="D1338" s="70"/>
      <c r="E1338" s="70"/>
      <c r="F1338" s="70"/>
      <c r="G1338" s="70"/>
      <c r="H1338" s="70"/>
      <c r="I1338" s="70"/>
      <c r="J1338" s="70"/>
      <c r="K1338" s="70"/>
      <c r="L1338" s="70"/>
      <c r="M1338" s="70"/>
      <c r="N1338" s="70"/>
      <c r="O1338" s="70"/>
      <c r="P1338" s="70"/>
      <c r="Q1338" s="70"/>
      <c r="R1338" s="70"/>
      <c r="S1338" s="70"/>
      <c r="T1338" s="70"/>
      <c r="U1338" s="70"/>
      <c r="V1338" s="70">
        <v>111087</v>
      </c>
      <c r="W1338" s="70">
        <v>115209.22070199999</v>
      </c>
      <c r="X1338" s="70">
        <v>111087</v>
      </c>
      <c r="Y1338" s="70">
        <v>115209.22070199999</v>
      </c>
    </row>
    <row r="1339" spans="1:25" x14ac:dyDescent="0.25">
      <c r="A1339" s="72">
        <v>15191</v>
      </c>
      <c r="B1339" s="70"/>
      <c r="C1339" s="70"/>
      <c r="D1339" s="70"/>
      <c r="E1339" s="70"/>
      <c r="F1339" s="70"/>
      <c r="G1339" s="70"/>
      <c r="H1339" s="70"/>
      <c r="I1339" s="70"/>
      <c r="J1339" s="70"/>
      <c r="K1339" s="70"/>
      <c r="L1339" s="70"/>
      <c r="M1339" s="70"/>
      <c r="N1339" s="70"/>
      <c r="O1339" s="70"/>
      <c r="P1339" s="70"/>
      <c r="Q1339" s="70"/>
      <c r="R1339" s="70"/>
      <c r="S1339" s="70"/>
      <c r="T1339" s="70"/>
      <c r="U1339" s="70"/>
      <c r="V1339" s="70">
        <v>96872</v>
      </c>
      <c r="W1339" s="70">
        <v>111298.34228499999</v>
      </c>
      <c r="X1339" s="70">
        <v>96872</v>
      </c>
      <c r="Y1339" s="70">
        <v>111298.34228499999</v>
      </c>
    </row>
    <row r="1340" spans="1:25" x14ac:dyDescent="0.25">
      <c r="A1340" s="72">
        <v>15196</v>
      </c>
      <c r="B1340" s="70"/>
      <c r="C1340" s="70"/>
      <c r="D1340" s="70"/>
      <c r="E1340" s="70"/>
      <c r="F1340" s="70"/>
      <c r="G1340" s="70"/>
      <c r="H1340" s="70"/>
      <c r="I1340" s="70"/>
      <c r="J1340" s="70"/>
      <c r="K1340" s="70"/>
      <c r="L1340" s="70"/>
      <c r="M1340" s="70"/>
      <c r="N1340" s="70"/>
      <c r="O1340" s="70"/>
      <c r="P1340" s="70"/>
      <c r="Q1340" s="70"/>
      <c r="R1340" s="70"/>
      <c r="S1340" s="70"/>
      <c r="T1340" s="70">
        <v>137544</v>
      </c>
      <c r="U1340" s="70">
        <v>96895.338379000008</v>
      </c>
      <c r="V1340" s="70"/>
      <c r="W1340" s="70"/>
      <c r="X1340" s="70">
        <v>137544</v>
      </c>
      <c r="Y1340" s="70">
        <v>96895.338379000008</v>
      </c>
    </row>
    <row r="1341" spans="1:25" x14ac:dyDescent="0.25">
      <c r="A1341" s="72">
        <v>15197</v>
      </c>
      <c r="B1341" s="70"/>
      <c r="C1341" s="70"/>
      <c r="D1341" s="70">
        <v>10875</v>
      </c>
      <c r="E1341" s="70">
        <v>14403.00432</v>
      </c>
      <c r="F1341" s="70"/>
      <c r="G1341" s="70"/>
      <c r="H1341" s="70"/>
      <c r="I1341" s="70"/>
      <c r="J1341" s="70"/>
      <c r="K1341" s="70"/>
      <c r="L1341" s="70"/>
      <c r="M1341" s="70"/>
      <c r="N1341" s="70"/>
      <c r="O1341" s="70"/>
      <c r="P1341" s="70"/>
      <c r="Q1341" s="70"/>
      <c r="R1341" s="70"/>
      <c r="S1341" s="70"/>
      <c r="T1341" s="70"/>
      <c r="U1341" s="70"/>
      <c r="V1341" s="70"/>
      <c r="W1341" s="70"/>
      <c r="X1341" s="70">
        <v>10875</v>
      </c>
      <c r="Y1341" s="70">
        <v>14403.00432</v>
      </c>
    </row>
    <row r="1342" spans="1:25" x14ac:dyDescent="0.25">
      <c r="A1342" s="72">
        <v>15205</v>
      </c>
      <c r="B1342" s="70">
        <v>9669</v>
      </c>
      <c r="C1342" s="70">
        <v>6024.3687170000003</v>
      </c>
      <c r="D1342" s="70"/>
      <c r="E1342" s="70"/>
      <c r="F1342" s="70"/>
      <c r="G1342" s="70"/>
      <c r="H1342" s="70"/>
      <c r="I1342" s="70"/>
      <c r="J1342" s="70"/>
      <c r="K1342" s="70"/>
      <c r="L1342" s="70"/>
      <c r="M1342" s="70"/>
      <c r="N1342" s="70"/>
      <c r="O1342" s="70"/>
      <c r="P1342" s="70"/>
      <c r="Q1342" s="70"/>
      <c r="R1342" s="70"/>
      <c r="S1342" s="70"/>
      <c r="T1342" s="70"/>
      <c r="U1342" s="70"/>
      <c r="V1342" s="70"/>
      <c r="W1342" s="70"/>
      <c r="X1342" s="70">
        <v>9669</v>
      </c>
      <c r="Y1342" s="70">
        <v>6024.3687170000003</v>
      </c>
    </row>
    <row r="1343" spans="1:25" x14ac:dyDescent="0.25">
      <c r="A1343" s="72">
        <v>15206</v>
      </c>
      <c r="B1343" s="70"/>
      <c r="C1343" s="70"/>
      <c r="D1343" s="70"/>
      <c r="E1343" s="70"/>
      <c r="F1343" s="70"/>
      <c r="G1343" s="70"/>
      <c r="H1343" s="70"/>
      <c r="I1343" s="70"/>
      <c r="J1343" s="70"/>
      <c r="K1343" s="70"/>
      <c r="L1343" s="70"/>
      <c r="M1343" s="70"/>
      <c r="N1343" s="70">
        <v>64571</v>
      </c>
      <c r="O1343" s="70">
        <v>65203.155273999997</v>
      </c>
      <c r="P1343" s="70"/>
      <c r="Q1343" s="70"/>
      <c r="R1343" s="70"/>
      <c r="S1343" s="70"/>
      <c r="T1343" s="70"/>
      <c r="U1343" s="70"/>
      <c r="V1343" s="70"/>
      <c r="W1343" s="70"/>
      <c r="X1343" s="70">
        <v>64571</v>
      </c>
      <c r="Y1343" s="70">
        <v>65203.155273999997</v>
      </c>
    </row>
    <row r="1344" spans="1:25" x14ac:dyDescent="0.25">
      <c r="A1344" s="72">
        <v>15220</v>
      </c>
      <c r="B1344" s="70"/>
      <c r="C1344" s="70"/>
      <c r="D1344" s="70"/>
      <c r="E1344" s="70"/>
      <c r="F1344" s="70">
        <v>22155</v>
      </c>
      <c r="G1344" s="70">
        <v>21001.101806000002</v>
      </c>
      <c r="H1344" s="70"/>
      <c r="I1344" s="70"/>
      <c r="J1344" s="70"/>
      <c r="K1344" s="70"/>
      <c r="L1344" s="70"/>
      <c r="M1344" s="70"/>
      <c r="N1344" s="70"/>
      <c r="O1344" s="70"/>
      <c r="P1344" s="70"/>
      <c r="Q1344" s="70"/>
      <c r="R1344" s="70"/>
      <c r="S1344" s="70"/>
      <c r="T1344" s="70"/>
      <c r="U1344" s="70"/>
      <c r="V1344" s="70"/>
      <c r="W1344" s="70"/>
      <c r="X1344" s="70">
        <v>22155</v>
      </c>
      <c r="Y1344" s="70">
        <v>21001.101806000002</v>
      </c>
    </row>
    <row r="1345" spans="1:25" x14ac:dyDescent="0.25">
      <c r="A1345" s="72">
        <v>15230</v>
      </c>
      <c r="B1345" s="70"/>
      <c r="C1345" s="70"/>
      <c r="D1345" s="70"/>
      <c r="E1345" s="70"/>
      <c r="F1345" s="70"/>
      <c r="G1345" s="70"/>
      <c r="H1345" s="70"/>
      <c r="I1345" s="70"/>
      <c r="J1345" s="70"/>
      <c r="K1345" s="70"/>
      <c r="L1345" s="70"/>
      <c r="M1345" s="70"/>
      <c r="N1345" s="70"/>
      <c r="O1345" s="70"/>
      <c r="P1345" s="70"/>
      <c r="Q1345" s="70"/>
      <c r="R1345" s="70">
        <v>73735</v>
      </c>
      <c r="S1345" s="70">
        <v>83393.964355999997</v>
      </c>
      <c r="T1345" s="70"/>
      <c r="U1345" s="70"/>
      <c r="V1345" s="70"/>
      <c r="W1345" s="70"/>
      <c r="X1345" s="70">
        <v>73735</v>
      </c>
      <c r="Y1345" s="70">
        <v>83393.964355999997</v>
      </c>
    </row>
    <row r="1346" spans="1:25" x14ac:dyDescent="0.25">
      <c r="A1346" s="72">
        <v>15235</v>
      </c>
      <c r="B1346" s="70"/>
      <c r="C1346" s="70"/>
      <c r="D1346" s="70">
        <v>10870</v>
      </c>
      <c r="E1346" s="70">
        <v>11799.759171999998</v>
      </c>
      <c r="F1346" s="70"/>
      <c r="G1346" s="70"/>
      <c r="H1346" s="70"/>
      <c r="I1346" s="70"/>
      <c r="J1346" s="70"/>
      <c r="K1346" s="70"/>
      <c r="L1346" s="70"/>
      <c r="M1346" s="70"/>
      <c r="N1346" s="70"/>
      <c r="O1346" s="70"/>
      <c r="P1346" s="70"/>
      <c r="Q1346" s="70"/>
      <c r="R1346" s="70"/>
      <c r="S1346" s="70"/>
      <c r="T1346" s="70"/>
      <c r="U1346" s="70"/>
      <c r="V1346" s="70"/>
      <c r="W1346" s="70"/>
      <c r="X1346" s="70">
        <v>10870</v>
      </c>
      <c r="Y1346" s="70">
        <v>11799.759171999998</v>
      </c>
    </row>
    <row r="1347" spans="1:25" x14ac:dyDescent="0.25">
      <c r="A1347" s="72">
        <v>15238</v>
      </c>
      <c r="B1347" s="70"/>
      <c r="C1347" s="70"/>
      <c r="D1347" s="70"/>
      <c r="E1347" s="70"/>
      <c r="F1347" s="70"/>
      <c r="G1347" s="70"/>
      <c r="H1347" s="70"/>
      <c r="I1347" s="70"/>
      <c r="J1347" s="70"/>
      <c r="K1347" s="70"/>
      <c r="L1347" s="70"/>
      <c r="M1347" s="70"/>
      <c r="N1347" s="70">
        <v>52580</v>
      </c>
      <c r="O1347" s="70">
        <v>66244.214842999994</v>
      </c>
      <c r="P1347" s="70"/>
      <c r="Q1347" s="70"/>
      <c r="R1347" s="70"/>
      <c r="S1347" s="70"/>
      <c r="T1347" s="70"/>
      <c r="U1347" s="70"/>
      <c r="V1347" s="70"/>
      <c r="W1347" s="70"/>
      <c r="X1347" s="70">
        <v>52580</v>
      </c>
      <c r="Y1347" s="70">
        <v>66244.214842999994</v>
      </c>
    </row>
    <row r="1348" spans="1:25" x14ac:dyDescent="0.25">
      <c r="A1348" s="72">
        <v>15239</v>
      </c>
      <c r="B1348" s="70"/>
      <c r="C1348" s="70"/>
      <c r="D1348" s="70"/>
      <c r="E1348" s="70"/>
      <c r="F1348" s="70"/>
      <c r="G1348" s="70"/>
      <c r="H1348" s="70"/>
      <c r="I1348" s="70"/>
      <c r="J1348" s="70"/>
      <c r="K1348" s="70"/>
      <c r="L1348" s="70">
        <v>43172</v>
      </c>
      <c r="M1348" s="70">
        <v>51397.245117999999</v>
      </c>
      <c r="N1348" s="70"/>
      <c r="O1348" s="70"/>
      <c r="P1348" s="70"/>
      <c r="Q1348" s="70"/>
      <c r="R1348" s="70"/>
      <c r="S1348" s="70"/>
      <c r="T1348" s="70"/>
      <c r="U1348" s="70"/>
      <c r="V1348" s="70"/>
      <c r="W1348" s="70"/>
      <c r="X1348" s="70">
        <v>43172</v>
      </c>
      <c r="Y1348" s="70">
        <v>51397.245117999999</v>
      </c>
    </row>
    <row r="1349" spans="1:25" x14ac:dyDescent="0.25">
      <c r="A1349" s="72">
        <v>15240</v>
      </c>
      <c r="B1349" s="70"/>
      <c r="C1349" s="70"/>
      <c r="D1349" s="70">
        <v>18500</v>
      </c>
      <c r="E1349" s="70">
        <v>11765.817963</v>
      </c>
      <c r="F1349" s="70"/>
      <c r="G1349" s="70"/>
      <c r="H1349" s="70"/>
      <c r="I1349" s="70"/>
      <c r="J1349" s="70"/>
      <c r="K1349" s="70"/>
      <c r="L1349" s="70"/>
      <c r="M1349" s="70"/>
      <c r="N1349" s="70"/>
      <c r="O1349" s="70"/>
      <c r="P1349" s="70"/>
      <c r="Q1349" s="70"/>
      <c r="R1349" s="70"/>
      <c r="S1349" s="70"/>
      <c r="T1349" s="70"/>
      <c r="U1349" s="70"/>
      <c r="V1349" s="70"/>
      <c r="W1349" s="70"/>
      <c r="X1349" s="70">
        <v>18500</v>
      </c>
      <c r="Y1349" s="70">
        <v>11765.817963</v>
      </c>
    </row>
    <row r="1350" spans="1:25" x14ac:dyDescent="0.25">
      <c r="A1350" s="72">
        <v>15252</v>
      </c>
      <c r="B1350" s="70">
        <v>2800</v>
      </c>
      <c r="C1350" s="70">
        <v>2276.2807809999999</v>
      </c>
      <c r="D1350" s="70"/>
      <c r="E1350" s="70"/>
      <c r="F1350" s="70"/>
      <c r="G1350" s="70"/>
      <c r="H1350" s="70"/>
      <c r="I1350" s="70"/>
      <c r="J1350" s="70"/>
      <c r="K1350" s="70"/>
      <c r="L1350" s="70"/>
      <c r="M1350" s="70"/>
      <c r="N1350" s="70"/>
      <c r="O1350" s="70"/>
      <c r="P1350" s="70"/>
      <c r="Q1350" s="70"/>
      <c r="R1350" s="70"/>
      <c r="S1350" s="70"/>
      <c r="T1350" s="70"/>
      <c r="U1350" s="70"/>
      <c r="V1350" s="70"/>
      <c r="W1350" s="70"/>
      <c r="X1350" s="70">
        <v>2800</v>
      </c>
      <c r="Y1350" s="70">
        <v>2276.2807809999999</v>
      </c>
    </row>
    <row r="1351" spans="1:25" x14ac:dyDescent="0.25">
      <c r="A1351" s="72">
        <v>15253</v>
      </c>
      <c r="B1351" s="70">
        <v>3900</v>
      </c>
      <c r="C1351" s="70">
        <v>3150.399308</v>
      </c>
      <c r="D1351" s="70"/>
      <c r="E1351" s="70"/>
      <c r="F1351" s="70"/>
      <c r="G1351" s="70"/>
      <c r="H1351" s="70"/>
      <c r="I1351" s="70"/>
      <c r="J1351" s="70"/>
      <c r="K1351" s="70"/>
      <c r="L1351" s="70"/>
      <c r="M1351" s="70"/>
      <c r="N1351" s="70"/>
      <c r="O1351" s="70"/>
      <c r="P1351" s="70"/>
      <c r="Q1351" s="70"/>
      <c r="R1351" s="70"/>
      <c r="S1351" s="70"/>
      <c r="T1351" s="70"/>
      <c r="U1351" s="70"/>
      <c r="V1351" s="70"/>
      <c r="W1351" s="70"/>
      <c r="X1351" s="70">
        <v>3900</v>
      </c>
      <c r="Y1351" s="70">
        <v>3150.399308</v>
      </c>
    </row>
    <row r="1352" spans="1:25" x14ac:dyDescent="0.25">
      <c r="A1352" s="72">
        <v>15255</v>
      </c>
      <c r="B1352" s="70">
        <v>4400</v>
      </c>
      <c r="C1352" s="70">
        <v>734.58953599999995</v>
      </c>
      <c r="D1352" s="70"/>
      <c r="E1352" s="70"/>
      <c r="F1352" s="70"/>
      <c r="G1352" s="70"/>
      <c r="H1352" s="70"/>
      <c r="I1352" s="70"/>
      <c r="J1352" s="70"/>
      <c r="K1352" s="70"/>
      <c r="L1352" s="70"/>
      <c r="M1352" s="70"/>
      <c r="N1352" s="70"/>
      <c r="O1352" s="70"/>
      <c r="P1352" s="70"/>
      <c r="Q1352" s="70"/>
      <c r="R1352" s="70"/>
      <c r="S1352" s="70"/>
      <c r="T1352" s="70"/>
      <c r="U1352" s="70"/>
      <c r="V1352" s="70"/>
      <c r="W1352" s="70"/>
      <c r="X1352" s="70">
        <v>4400</v>
      </c>
      <c r="Y1352" s="70">
        <v>734.58953599999995</v>
      </c>
    </row>
    <row r="1353" spans="1:25" x14ac:dyDescent="0.25">
      <c r="A1353" s="72">
        <v>15277</v>
      </c>
      <c r="B1353" s="70"/>
      <c r="C1353" s="70"/>
      <c r="D1353" s="70"/>
      <c r="E1353" s="70"/>
      <c r="F1353" s="70"/>
      <c r="G1353" s="70"/>
      <c r="H1353" s="70"/>
      <c r="I1353" s="70"/>
      <c r="J1353" s="70"/>
      <c r="K1353" s="70"/>
      <c r="L1353" s="70">
        <v>44548</v>
      </c>
      <c r="M1353" s="70">
        <v>54889.263184000003</v>
      </c>
      <c r="N1353" s="70"/>
      <c r="O1353" s="70"/>
      <c r="P1353" s="70"/>
      <c r="Q1353" s="70"/>
      <c r="R1353" s="70"/>
      <c r="S1353" s="70"/>
      <c r="T1353" s="70"/>
      <c r="U1353" s="70"/>
      <c r="V1353" s="70"/>
      <c r="W1353" s="70"/>
      <c r="X1353" s="70">
        <v>44548</v>
      </c>
      <c r="Y1353" s="70">
        <v>54889.263184000003</v>
      </c>
    </row>
    <row r="1354" spans="1:25" x14ac:dyDescent="0.25">
      <c r="A1354" s="72">
        <v>15282</v>
      </c>
      <c r="B1354" s="70"/>
      <c r="C1354" s="70"/>
      <c r="D1354" s="70"/>
      <c r="E1354" s="70"/>
      <c r="F1354" s="70">
        <v>35600</v>
      </c>
      <c r="G1354" s="70">
        <v>23465.743941999997</v>
      </c>
      <c r="H1354" s="70"/>
      <c r="I1354" s="70"/>
      <c r="J1354" s="70"/>
      <c r="K1354" s="70"/>
      <c r="L1354" s="70"/>
      <c r="M1354" s="70"/>
      <c r="N1354" s="70"/>
      <c r="O1354" s="70"/>
      <c r="P1354" s="70"/>
      <c r="Q1354" s="70"/>
      <c r="R1354" s="70"/>
      <c r="S1354" s="70"/>
      <c r="T1354" s="70"/>
      <c r="U1354" s="70"/>
      <c r="V1354" s="70"/>
      <c r="W1354" s="70"/>
      <c r="X1354" s="70">
        <v>35600</v>
      </c>
      <c r="Y1354" s="70">
        <v>23465.743941999997</v>
      </c>
    </row>
    <row r="1355" spans="1:25" x14ac:dyDescent="0.25">
      <c r="A1355" s="72">
        <v>15286</v>
      </c>
      <c r="B1355" s="70">
        <v>9200</v>
      </c>
      <c r="C1355" s="70">
        <v>5340.3065729999998</v>
      </c>
      <c r="D1355" s="70"/>
      <c r="E1355" s="70"/>
      <c r="F1355" s="70"/>
      <c r="G1355" s="70"/>
      <c r="H1355" s="70"/>
      <c r="I1355" s="70"/>
      <c r="J1355" s="70"/>
      <c r="K1355" s="70"/>
      <c r="L1355" s="70"/>
      <c r="M1355" s="70"/>
      <c r="N1355" s="70"/>
      <c r="O1355" s="70"/>
      <c r="P1355" s="70"/>
      <c r="Q1355" s="70"/>
      <c r="R1355" s="70"/>
      <c r="S1355" s="70"/>
      <c r="T1355" s="70"/>
      <c r="U1355" s="70"/>
      <c r="V1355" s="70"/>
      <c r="W1355" s="70"/>
      <c r="X1355" s="70">
        <v>9200</v>
      </c>
      <c r="Y1355" s="70">
        <v>5340.3065729999998</v>
      </c>
    </row>
    <row r="1356" spans="1:25" x14ac:dyDescent="0.25">
      <c r="A1356" s="72">
        <v>15289</v>
      </c>
      <c r="B1356" s="70">
        <v>11500</v>
      </c>
      <c r="C1356" s="70">
        <v>7910.4179519999998</v>
      </c>
      <c r="D1356" s="70"/>
      <c r="E1356" s="70"/>
      <c r="F1356" s="70"/>
      <c r="G1356" s="70"/>
      <c r="H1356" s="70"/>
      <c r="I1356" s="70"/>
      <c r="J1356" s="70"/>
      <c r="K1356" s="70"/>
      <c r="L1356" s="70"/>
      <c r="M1356" s="70"/>
      <c r="N1356" s="70"/>
      <c r="O1356" s="70"/>
      <c r="P1356" s="70"/>
      <c r="Q1356" s="70"/>
      <c r="R1356" s="70"/>
      <c r="S1356" s="70"/>
      <c r="T1356" s="70"/>
      <c r="U1356" s="70"/>
      <c r="V1356" s="70"/>
      <c r="W1356" s="70"/>
      <c r="X1356" s="70">
        <v>11500</v>
      </c>
      <c r="Y1356" s="70">
        <v>7910.4179519999998</v>
      </c>
    </row>
    <row r="1357" spans="1:25" x14ac:dyDescent="0.25">
      <c r="A1357" s="72">
        <v>15290</v>
      </c>
      <c r="B1357" s="70"/>
      <c r="C1357" s="70"/>
      <c r="D1357" s="70">
        <v>33000</v>
      </c>
      <c r="E1357" s="70">
        <v>14221.915267</v>
      </c>
      <c r="F1357" s="70"/>
      <c r="G1357" s="70"/>
      <c r="H1357" s="70"/>
      <c r="I1357" s="70"/>
      <c r="J1357" s="70"/>
      <c r="K1357" s="70"/>
      <c r="L1357" s="70"/>
      <c r="M1357" s="70"/>
      <c r="N1357" s="70"/>
      <c r="O1357" s="70"/>
      <c r="P1357" s="70"/>
      <c r="Q1357" s="70"/>
      <c r="R1357" s="70"/>
      <c r="S1357" s="70"/>
      <c r="T1357" s="70"/>
      <c r="U1357" s="70"/>
      <c r="V1357" s="70"/>
      <c r="W1357" s="70"/>
      <c r="X1357" s="70">
        <v>33000</v>
      </c>
      <c r="Y1357" s="70">
        <v>14221.915267</v>
      </c>
    </row>
    <row r="1358" spans="1:25" x14ac:dyDescent="0.25">
      <c r="A1358" s="72">
        <v>15306</v>
      </c>
      <c r="B1358" s="70">
        <v>3808</v>
      </c>
      <c r="C1358" s="70">
        <v>5235.4004029999996</v>
      </c>
      <c r="D1358" s="70"/>
      <c r="E1358" s="70"/>
      <c r="F1358" s="70"/>
      <c r="G1358" s="70"/>
      <c r="H1358" s="70"/>
      <c r="I1358" s="70"/>
      <c r="J1358" s="70"/>
      <c r="K1358" s="70"/>
      <c r="L1358" s="70"/>
      <c r="M1358" s="70"/>
      <c r="N1358" s="70"/>
      <c r="O1358" s="70"/>
      <c r="P1358" s="70"/>
      <c r="Q1358" s="70"/>
      <c r="R1358" s="70"/>
      <c r="S1358" s="70"/>
      <c r="T1358" s="70"/>
      <c r="U1358" s="70"/>
      <c r="V1358" s="70"/>
      <c r="W1358" s="70"/>
      <c r="X1358" s="70">
        <v>3808</v>
      </c>
      <c r="Y1358" s="70">
        <v>5235.4004029999996</v>
      </c>
    </row>
    <row r="1359" spans="1:25" x14ac:dyDescent="0.25">
      <c r="A1359" s="72">
        <v>15317</v>
      </c>
      <c r="B1359" s="70"/>
      <c r="C1359" s="70"/>
      <c r="D1359" s="70"/>
      <c r="E1359" s="70"/>
      <c r="F1359" s="70"/>
      <c r="G1359" s="70"/>
      <c r="H1359" s="70"/>
      <c r="I1359" s="70"/>
      <c r="J1359" s="70"/>
      <c r="K1359" s="70"/>
      <c r="L1359" s="70"/>
      <c r="M1359" s="70"/>
      <c r="N1359" s="70"/>
      <c r="O1359" s="70"/>
      <c r="P1359" s="70">
        <v>74450</v>
      </c>
      <c r="Q1359" s="70">
        <v>70983.138185000003</v>
      </c>
      <c r="R1359" s="70"/>
      <c r="S1359" s="70"/>
      <c r="T1359" s="70"/>
      <c r="U1359" s="70"/>
      <c r="V1359" s="70"/>
      <c r="W1359" s="70"/>
      <c r="X1359" s="70">
        <v>74450</v>
      </c>
      <c r="Y1359" s="70">
        <v>70983.138185000003</v>
      </c>
    </row>
    <row r="1360" spans="1:25" x14ac:dyDescent="0.25">
      <c r="A1360" s="72">
        <v>15345</v>
      </c>
      <c r="B1360" s="70"/>
      <c r="C1360" s="70"/>
      <c r="D1360" s="70">
        <v>38600</v>
      </c>
      <c r="E1360" s="70">
        <v>19444.859589</v>
      </c>
      <c r="F1360" s="70"/>
      <c r="G1360" s="70"/>
      <c r="H1360" s="70"/>
      <c r="I1360" s="70"/>
      <c r="J1360" s="70"/>
      <c r="K1360" s="70"/>
      <c r="L1360" s="70"/>
      <c r="M1360" s="70"/>
      <c r="N1360" s="70"/>
      <c r="O1360" s="70"/>
      <c r="P1360" s="70"/>
      <c r="Q1360" s="70"/>
      <c r="R1360" s="70"/>
      <c r="S1360" s="70"/>
      <c r="T1360" s="70"/>
      <c r="U1360" s="70"/>
      <c r="V1360" s="70"/>
      <c r="W1360" s="70"/>
      <c r="X1360" s="70">
        <v>38600</v>
      </c>
      <c r="Y1360" s="70">
        <v>19444.859589</v>
      </c>
    </row>
    <row r="1361" spans="1:25" x14ac:dyDescent="0.25">
      <c r="A1361" s="72">
        <v>15360</v>
      </c>
      <c r="B1361" s="70">
        <v>2000</v>
      </c>
      <c r="C1361" s="70">
        <v>1043.222209</v>
      </c>
      <c r="D1361" s="70"/>
      <c r="E1361" s="70"/>
      <c r="F1361" s="70"/>
      <c r="G1361" s="70"/>
      <c r="H1361" s="70"/>
      <c r="I1361" s="70"/>
      <c r="J1361" s="70"/>
      <c r="K1361" s="70"/>
      <c r="L1361" s="70"/>
      <c r="M1361" s="70"/>
      <c r="N1361" s="70"/>
      <c r="O1361" s="70"/>
      <c r="P1361" s="70"/>
      <c r="Q1361" s="70"/>
      <c r="R1361" s="70"/>
      <c r="S1361" s="70"/>
      <c r="T1361" s="70"/>
      <c r="U1361" s="70"/>
      <c r="V1361" s="70"/>
      <c r="W1361" s="70"/>
      <c r="X1361" s="70">
        <v>2000</v>
      </c>
      <c r="Y1361" s="70">
        <v>1043.222209</v>
      </c>
    </row>
    <row r="1362" spans="1:25" x14ac:dyDescent="0.25">
      <c r="A1362" s="72">
        <v>15379</v>
      </c>
      <c r="B1362" s="70">
        <v>1600</v>
      </c>
      <c r="C1362" s="70">
        <v>2605.4470709999996</v>
      </c>
      <c r="D1362" s="70"/>
      <c r="E1362" s="70"/>
      <c r="F1362" s="70"/>
      <c r="G1362" s="70"/>
      <c r="H1362" s="70"/>
      <c r="I1362" s="70"/>
      <c r="J1362" s="70"/>
      <c r="K1362" s="70"/>
      <c r="L1362" s="70"/>
      <c r="M1362" s="70"/>
      <c r="N1362" s="70"/>
      <c r="O1362" s="70"/>
      <c r="P1362" s="70"/>
      <c r="Q1362" s="70"/>
      <c r="R1362" s="70"/>
      <c r="S1362" s="70"/>
      <c r="T1362" s="70"/>
      <c r="U1362" s="70"/>
      <c r="V1362" s="70"/>
      <c r="W1362" s="70"/>
      <c r="X1362" s="70">
        <v>1600</v>
      </c>
      <c r="Y1362" s="70">
        <v>2605.4470709999996</v>
      </c>
    </row>
    <row r="1363" spans="1:25" x14ac:dyDescent="0.25">
      <c r="A1363" s="72">
        <v>15408</v>
      </c>
      <c r="B1363" s="70">
        <v>6676</v>
      </c>
      <c r="C1363" s="70">
        <v>4895.1150289999996</v>
      </c>
      <c r="D1363" s="70"/>
      <c r="E1363" s="70"/>
      <c r="F1363" s="70"/>
      <c r="G1363" s="70"/>
      <c r="H1363" s="70"/>
      <c r="I1363" s="70"/>
      <c r="J1363" s="70"/>
      <c r="K1363" s="70"/>
      <c r="L1363" s="70"/>
      <c r="M1363" s="70"/>
      <c r="N1363" s="70"/>
      <c r="O1363" s="70"/>
      <c r="P1363" s="70"/>
      <c r="Q1363" s="70"/>
      <c r="R1363" s="70"/>
      <c r="S1363" s="70"/>
      <c r="T1363" s="70"/>
      <c r="U1363" s="70"/>
      <c r="V1363" s="70"/>
      <c r="W1363" s="70"/>
      <c r="X1363" s="70">
        <v>6676</v>
      </c>
      <c r="Y1363" s="70">
        <v>4895.1150289999996</v>
      </c>
    </row>
    <row r="1364" spans="1:25" x14ac:dyDescent="0.25">
      <c r="A1364" s="72">
        <v>15414</v>
      </c>
      <c r="B1364" s="70"/>
      <c r="C1364" s="70"/>
      <c r="D1364" s="70"/>
      <c r="E1364" s="70"/>
      <c r="F1364" s="70"/>
      <c r="G1364" s="70"/>
      <c r="H1364" s="70">
        <v>24900</v>
      </c>
      <c r="I1364" s="70">
        <v>33324.721008</v>
      </c>
      <c r="J1364" s="70"/>
      <c r="K1364" s="70"/>
      <c r="L1364" s="70"/>
      <c r="M1364" s="70"/>
      <c r="N1364" s="70"/>
      <c r="O1364" s="70"/>
      <c r="P1364" s="70"/>
      <c r="Q1364" s="70"/>
      <c r="R1364" s="70"/>
      <c r="S1364" s="70"/>
      <c r="T1364" s="70"/>
      <c r="U1364" s="70"/>
      <c r="V1364" s="70"/>
      <c r="W1364" s="70"/>
      <c r="X1364" s="70">
        <v>24900</v>
      </c>
      <c r="Y1364" s="70">
        <v>33324.721008</v>
      </c>
    </row>
    <row r="1365" spans="1:25" x14ac:dyDescent="0.25">
      <c r="A1365" s="72">
        <v>15425</v>
      </c>
      <c r="B1365" s="70"/>
      <c r="C1365" s="70"/>
      <c r="D1365" s="70"/>
      <c r="E1365" s="70"/>
      <c r="F1365" s="70"/>
      <c r="G1365" s="70"/>
      <c r="H1365" s="70"/>
      <c r="I1365" s="70"/>
      <c r="J1365" s="70"/>
      <c r="K1365" s="70"/>
      <c r="L1365" s="70"/>
      <c r="M1365" s="70"/>
      <c r="N1365" s="70"/>
      <c r="O1365" s="70"/>
      <c r="P1365" s="70"/>
      <c r="Q1365" s="70"/>
      <c r="R1365" s="70"/>
      <c r="S1365" s="70"/>
      <c r="T1365" s="70"/>
      <c r="U1365" s="70"/>
      <c r="V1365" s="70">
        <v>120341</v>
      </c>
      <c r="W1365" s="70">
        <v>107972.553711</v>
      </c>
      <c r="X1365" s="70">
        <v>120341</v>
      </c>
      <c r="Y1365" s="70">
        <v>107972.553711</v>
      </c>
    </row>
    <row r="1366" spans="1:25" x14ac:dyDescent="0.25">
      <c r="A1366" s="72">
        <v>15430</v>
      </c>
      <c r="B1366" s="70"/>
      <c r="C1366" s="70"/>
      <c r="D1366" s="70"/>
      <c r="E1366" s="70"/>
      <c r="F1366" s="70"/>
      <c r="G1366" s="70"/>
      <c r="H1366" s="70"/>
      <c r="I1366" s="70"/>
      <c r="J1366" s="70"/>
      <c r="K1366" s="70"/>
      <c r="L1366" s="70"/>
      <c r="M1366" s="70"/>
      <c r="N1366" s="70"/>
      <c r="O1366" s="70"/>
      <c r="P1366" s="70"/>
      <c r="Q1366" s="70"/>
      <c r="R1366" s="70"/>
      <c r="S1366" s="70"/>
      <c r="T1366" s="70"/>
      <c r="U1366" s="70"/>
      <c r="V1366" s="70">
        <v>125614</v>
      </c>
      <c r="W1366" s="70">
        <v>119693.70996200001</v>
      </c>
      <c r="X1366" s="70">
        <v>125614</v>
      </c>
      <c r="Y1366" s="70">
        <v>119693.70996200001</v>
      </c>
    </row>
    <row r="1367" spans="1:25" x14ac:dyDescent="0.25">
      <c r="A1367" s="72">
        <v>15432</v>
      </c>
      <c r="B1367" s="70"/>
      <c r="C1367" s="70"/>
      <c r="D1367" s="70"/>
      <c r="E1367" s="70"/>
      <c r="F1367" s="70"/>
      <c r="G1367" s="70"/>
      <c r="H1367" s="70"/>
      <c r="I1367" s="70"/>
      <c r="J1367" s="70"/>
      <c r="K1367" s="70"/>
      <c r="L1367" s="70"/>
      <c r="M1367" s="70"/>
      <c r="N1367" s="70"/>
      <c r="O1367" s="70"/>
      <c r="P1367" s="70"/>
      <c r="Q1367" s="70"/>
      <c r="R1367" s="70"/>
      <c r="S1367" s="70"/>
      <c r="T1367" s="70"/>
      <c r="U1367" s="70"/>
      <c r="V1367" s="70">
        <v>123160</v>
      </c>
      <c r="W1367" s="70">
        <v>134723.90161199999</v>
      </c>
      <c r="X1367" s="70">
        <v>123160</v>
      </c>
      <c r="Y1367" s="70">
        <v>134723.90161199999</v>
      </c>
    </row>
    <row r="1368" spans="1:25" x14ac:dyDescent="0.25">
      <c r="A1368" s="72">
        <v>15439</v>
      </c>
      <c r="B1368" s="70"/>
      <c r="C1368" s="70"/>
      <c r="D1368" s="70"/>
      <c r="E1368" s="70"/>
      <c r="F1368" s="70"/>
      <c r="G1368" s="70"/>
      <c r="H1368" s="70"/>
      <c r="I1368" s="70"/>
      <c r="J1368" s="70"/>
      <c r="K1368" s="70"/>
      <c r="L1368" s="70"/>
      <c r="M1368" s="70"/>
      <c r="N1368" s="70"/>
      <c r="O1368" s="70"/>
      <c r="P1368" s="70"/>
      <c r="Q1368" s="70"/>
      <c r="R1368" s="70"/>
      <c r="S1368" s="70"/>
      <c r="T1368" s="70"/>
      <c r="U1368" s="70"/>
      <c r="V1368" s="70">
        <v>115726</v>
      </c>
      <c r="W1368" s="70">
        <v>109780.574219</v>
      </c>
      <c r="X1368" s="70">
        <v>115726</v>
      </c>
      <c r="Y1368" s="70">
        <v>109780.574219</v>
      </c>
    </row>
    <row r="1369" spans="1:25" x14ac:dyDescent="0.25">
      <c r="A1369" s="72">
        <v>15440</v>
      </c>
      <c r="B1369" s="70"/>
      <c r="C1369" s="70"/>
      <c r="D1369" s="70"/>
      <c r="E1369" s="70"/>
      <c r="F1369" s="70"/>
      <c r="G1369" s="70"/>
      <c r="H1369" s="70">
        <v>21386</v>
      </c>
      <c r="I1369" s="70">
        <v>30655.262939999997</v>
      </c>
      <c r="J1369" s="70"/>
      <c r="K1369" s="70"/>
      <c r="L1369" s="70"/>
      <c r="M1369" s="70"/>
      <c r="N1369" s="70"/>
      <c r="O1369" s="70"/>
      <c r="P1369" s="70"/>
      <c r="Q1369" s="70"/>
      <c r="R1369" s="70"/>
      <c r="S1369" s="70"/>
      <c r="T1369" s="70"/>
      <c r="U1369" s="70"/>
      <c r="V1369" s="70"/>
      <c r="W1369" s="70"/>
      <c r="X1369" s="70">
        <v>21386</v>
      </c>
      <c r="Y1369" s="70">
        <v>30655.262939999997</v>
      </c>
    </row>
    <row r="1370" spans="1:25" x14ac:dyDescent="0.25">
      <c r="A1370" s="72">
        <v>15442</v>
      </c>
      <c r="B1370" s="70"/>
      <c r="C1370" s="70"/>
      <c r="D1370" s="70"/>
      <c r="E1370" s="70"/>
      <c r="F1370" s="70"/>
      <c r="G1370" s="70"/>
      <c r="H1370" s="70"/>
      <c r="I1370" s="70"/>
      <c r="J1370" s="70"/>
      <c r="K1370" s="70"/>
      <c r="L1370" s="70"/>
      <c r="M1370" s="70"/>
      <c r="N1370" s="70"/>
      <c r="O1370" s="70"/>
      <c r="P1370" s="70"/>
      <c r="Q1370" s="70"/>
      <c r="R1370" s="70"/>
      <c r="S1370" s="70"/>
      <c r="T1370" s="70"/>
      <c r="U1370" s="70"/>
      <c r="V1370" s="70">
        <v>116873</v>
      </c>
      <c r="W1370" s="70">
        <v>114843.82324099999</v>
      </c>
      <c r="X1370" s="70">
        <v>116873</v>
      </c>
      <c r="Y1370" s="70">
        <v>114843.82324099999</v>
      </c>
    </row>
    <row r="1371" spans="1:25" x14ac:dyDescent="0.25">
      <c r="A1371" s="72">
        <v>15443</v>
      </c>
      <c r="B1371" s="70"/>
      <c r="C1371" s="70"/>
      <c r="D1371" s="70"/>
      <c r="E1371" s="70"/>
      <c r="F1371" s="70"/>
      <c r="G1371" s="70"/>
      <c r="H1371" s="70"/>
      <c r="I1371" s="70"/>
      <c r="J1371" s="70"/>
      <c r="K1371" s="70"/>
      <c r="L1371" s="70"/>
      <c r="M1371" s="70"/>
      <c r="N1371" s="70"/>
      <c r="O1371" s="70"/>
      <c r="P1371" s="70"/>
      <c r="Q1371" s="70"/>
      <c r="R1371" s="70"/>
      <c r="S1371" s="70"/>
      <c r="T1371" s="70"/>
      <c r="U1371" s="70"/>
      <c r="V1371" s="70">
        <v>113934</v>
      </c>
      <c r="W1371" s="70">
        <v>130413.414795</v>
      </c>
      <c r="X1371" s="70">
        <v>113934</v>
      </c>
      <c r="Y1371" s="70">
        <v>130413.414795</v>
      </c>
    </row>
    <row r="1372" spans="1:25" x14ac:dyDescent="0.25">
      <c r="A1372" s="72">
        <v>15455</v>
      </c>
      <c r="B1372" s="70"/>
      <c r="C1372" s="70"/>
      <c r="D1372" s="70">
        <v>9428</v>
      </c>
      <c r="E1372" s="70">
        <v>11298.828798</v>
      </c>
      <c r="F1372" s="70"/>
      <c r="G1372" s="70"/>
      <c r="H1372" s="70"/>
      <c r="I1372" s="70"/>
      <c r="J1372" s="70"/>
      <c r="K1372" s="70"/>
      <c r="L1372" s="70"/>
      <c r="M1372" s="70"/>
      <c r="N1372" s="70"/>
      <c r="O1372" s="70"/>
      <c r="P1372" s="70"/>
      <c r="Q1372" s="70"/>
      <c r="R1372" s="70"/>
      <c r="S1372" s="70"/>
      <c r="T1372" s="70"/>
      <c r="U1372" s="70"/>
      <c r="V1372" s="70"/>
      <c r="W1372" s="70"/>
      <c r="X1372" s="70">
        <v>9428</v>
      </c>
      <c r="Y1372" s="70">
        <v>11298.828798</v>
      </c>
    </row>
    <row r="1373" spans="1:25" x14ac:dyDescent="0.25">
      <c r="A1373" s="72">
        <v>15456</v>
      </c>
      <c r="B1373" s="70"/>
      <c r="C1373" s="70"/>
      <c r="D1373" s="70"/>
      <c r="E1373" s="70"/>
      <c r="F1373" s="70"/>
      <c r="G1373" s="70"/>
      <c r="H1373" s="70"/>
      <c r="I1373" s="70"/>
      <c r="J1373" s="70"/>
      <c r="K1373" s="70"/>
      <c r="L1373" s="70"/>
      <c r="M1373" s="70"/>
      <c r="N1373" s="70"/>
      <c r="O1373" s="70"/>
      <c r="P1373" s="70"/>
      <c r="Q1373" s="70"/>
      <c r="R1373" s="70"/>
      <c r="S1373" s="70"/>
      <c r="T1373" s="70">
        <v>98040</v>
      </c>
      <c r="U1373" s="70">
        <v>98293.822755000001</v>
      </c>
      <c r="V1373" s="70"/>
      <c r="W1373" s="70"/>
      <c r="X1373" s="70">
        <v>98040</v>
      </c>
      <c r="Y1373" s="70">
        <v>98293.822755000001</v>
      </c>
    </row>
    <row r="1374" spans="1:25" x14ac:dyDescent="0.25">
      <c r="A1374" s="72">
        <v>15457</v>
      </c>
      <c r="B1374" s="70"/>
      <c r="C1374" s="70"/>
      <c r="D1374" s="70"/>
      <c r="E1374" s="70"/>
      <c r="F1374" s="70"/>
      <c r="G1374" s="70"/>
      <c r="H1374" s="70"/>
      <c r="I1374" s="70"/>
      <c r="J1374" s="70"/>
      <c r="K1374" s="70"/>
      <c r="L1374" s="70"/>
      <c r="M1374" s="70"/>
      <c r="N1374" s="70"/>
      <c r="O1374" s="70"/>
      <c r="P1374" s="70"/>
      <c r="Q1374" s="70"/>
      <c r="R1374" s="70"/>
      <c r="S1374" s="70"/>
      <c r="T1374" s="70">
        <v>103006</v>
      </c>
      <c r="U1374" s="70">
        <v>99758.154053000006</v>
      </c>
      <c r="V1374" s="70"/>
      <c r="W1374" s="70"/>
      <c r="X1374" s="70">
        <v>103006</v>
      </c>
      <c r="Y1374" s="70">
        <v>99758.154053000006</v>
      </c>
    </row>
    <row r="1375" spans="1:25" x14ac:dyDescent="0.25">
      <c r="A1375" s="72">
        <v>15458</v>
      </c>
      <c r="B1375" s="70"/>
      <c r="C1375" s="70"/>
      <c r="D1375" s="70"/>
      <c r="E1375" s="70"/>
      <c r="F1375" s="70"/>
      <c r="G1375" s="70"/>
      <c r="H1375" s="70"/>
      <c r="I1375" s="70"/>
      <c r="J1375" s="70"/>
      <c r="K1375" s="70"/>
      <c r="L1375" s="70"/>
      <c r="M1375" s="70"/>
      <c r="N1375" s="70"/>
      <c r="O1375" s="70"/>
      <c r="P1375" s="70"/>
      <c r="Q1375" s="70"/>
      <c r="R1375" s="70"/>
      <c r="S1375" s="70"/>
      <c r="T1375" s="70"/>
      <c r="U1375" s="70"/>
      <c r="V1375" s="70">
        <v>97668</v>
      </c>
      <c r="W1375" s="70">
        <v>109592.65332</v>
      </c>
      <c r="X1375" s="70">
        <v>97668</v>
      </c>
      <c r="Y1375" s="70">
        <v>109592.65332</v>
      </c>
    </row>
    <row r="1376" spans="1:25" x14ac:dyDescent="0.25">
      <c r="A1376" s="72">
        <v>15459</v>
      </c>
      <c r="B1376" s="70"/>
      <c r="C1376" s="70"/>
      <c r="D1376" s="70"/>
      <c r="E1376" s="70"/>
      <c r="F1376" s="70"/>
      <c r="G1376" s="70"/>
      <c r="H1376" s="70"/>
      <c r="I1376" s="70"/>
      <c r="J1376" s="70"/>
      <c r="K1376" s="70"/>
      <c r="L1376" s="70"/>
      <c r="M1376" s="70"/>
      <c r="N1376" s="70"/>
      <c r="O1376" s="70"/>
      <c r="P1376" s="70"/>
      <c r="Q1376" s="70"/>
      <c r="R1376" s="70"/>
      <c r="S1376" s="70"/>
      <c r="T1376" s="70"/>
      <c r="U1376" s="70"/>
      <c r="V1376" s="70">
        <v>100757</v>
      </c>
      <c r="W1376" s="70">
        <v>110905.085937</v>
      </c>
      <c r="X1376" s="70">
        <v>100757</v>
      </c>
      <c r="Y1376" s="70">
        <v>110905.085937</v>
      </c>
    </row>
    <row r="1377" spans="1:25" x14ac:dyDescent="0.25">
      <c r="A1377" s="72">
        <v>15469</v>
      </c>
      <c r="B1377" s="70"/>
      <c r="C1377" s="70"/>
      <c r="D1377" s="70"/>
      <c r="E1377" s="70"/>
      <c r="F1377" s="70"/>
      <c r="G1377" s="70"/>
      <c r="H1377" s="70">
        <v>25100</v>
      </c>
      <c r="I1377" s="70">
        <v>30683.271850999998</v>
      </c>
      <c r="J1377" s="70"/>
      <c r="K1377" s="70"/>
      <c r="L1377" s="70"/>
      <c r="M1377" s="70"/>
      <c r="N1377" s="70"/>
      <c r="O1377" s="70"/>
      <c r="P1377" s="70"/>
      <c r="Q1377" s="70"/>
      <c r="R1377" s="70"/>
      <c r="S1377" s="70"/>
      <c r="T1377" s="70"/>
      <c r="U1377" s="70"/>
      <c r="V1377" s="70"/>
      <c r="W1377" s="70"/>
      <c r="X1377" s="70">
        <v>25100</v>
      </c>
      <c r="Y1377" s="70">
        <v>30683.271850999998</v>
      </c>
    </row>
    <row r="1378" spans="1:25" x14ac:dyDescent="0.25">
      <c r="A1378" s="72">
        <v>15470</v>
      </c>
      <c r="B1378" s="70"/>
      <c r="C1378" s="70"/>
      <c r="D1378" s="70">
        <v>11200</v>
      </c>
      <c r="E1378" s="70">
        <v>11412.307387000001</v>
      </c>
      <c r="F1378" s="70"/>
      <c r="G1378" s="70"/>
      <c r="H1378" s="70"/>
      <c r="I1378" s="70"/>
      <c r="J1378" s="70"/>
      <c r="K1378" s="70"/>
      <c r="L1378" s="70"/>
      <c r="M1378" s="70"/>
      <c r="N1378" s="70"/>
      <c r="O1378" s="70"/>
      <c r="P1378" s="70"/>
      <c r="Q1378" s="70"/>
      <c r="R1378" s="70"/>
      <c r="S1378" s="70"/>
      <c r="T1378" s="70"/>
      <c r="U1378" s="70"/>
      <c r="V1378" s="70"/>
      <c r="W1378" s="70"/>
      <c r="X1378" s="70">
        <v>11200</v>
      </c>
      <c r="Y1378" s="70">
        <v>11412.307387000001</v>
      </c>
    </row>
    <row r="1379" spans="1:25" x14ac:dyDescent="0.25">
      <c r="A1379" s="72">
        <v>15508</v>
      </c>
      <c r="B1379" s="70">
        <v>6400</v>
      </c>
      <c r="C1379" s="70">
        <v>3498.6149350000001</v>
      </c>
      <c r="D1379" s="70"/>
      <c r="E1379" s="70"/>
      <c r="F1379" s="70"/>
      <c r="G1379" s="70"/>
      <c r="H1379" s="70"/>
      <c r="I1379" s="70"/>
      <c r="J1379" s="70"/>
      <c r="K1379" s="70"/>
      <c r="L1379" s="70"/>
      <c r="M1379" s="70"/>
      <c r="N1379" s="70"/>
      <c r="O1379" s="70"/>
      <c r="P1379" s="70"/>
      <c r="Q1379" s="70"/>
      <c r="R1379" s="70"/>
      <c r="S1379" s="70"/>
      <c r="T1379" s="70"/>
      <c r="U1379" s="70"/>
      <c r="V1379" s="70"/>
      <c r="W1379" s="70"/>
      <c r="X1379" s="70">
        <v>6400</v>
      </c>
      <c r="Y1379" s="70">
        <v>3498.6149350000001</v>
      </c>
    </row>
    <row r="1380" spans="1:25" x14ac:dyDescent="0.25">
      <c r="A1380" s="72">
        <v>15510</v>
      </c>
      <c r="B1380" s="70">
        <v>3700</v>
      </c>
      <c r="C1380" s="70">
        <v>449.80980999999997</v>
      </c>
      <c r="D1380" s="70"/>
      <c r="E1380" s="70"/>
      <c r="F1380" s="70"/>
      <c r="G1380" s="70"/>
      <c r="H1380" s="70"/>
      <c r="I1380" s="70"/>
      <c r="J1380" s="70"/>
      <c r="K1380" s="70"/>
      <c r="L1380" s="70"/>
      <c r="M1380" s="70"/>
      <c r="N1380" s="70"/>
      <c r="O1380" s="70"/>
      <c r="P1380" s="70"/>
      <c r="Q1380" s="70"/>
      <c r="R1380" s="70"/>
      <c r="S1380" s="70"/>
      <c r="T1380" s="70"/>
      <c r="U1380" s="70"/>
      <c r="V1380" s="70"/>
      <c r="W1380" s="70"/>
      <c r="X1380" s="70">
        <v>3700</v>
      </c>
      <c r="Y1380" s="70">
        <v>449.80980999999997</v>
      </c>
    </row>
    <row r="1381" spans="1:25" x14ac:dyDescent="0.25">
      <c r="A1381" s="72">
        <v>15521</v>
      </c>
      <c r="B1381" s="70"/>
      <c r="C1381" s="70"/>
      <c r="D1381" s="70">
        <v>5400</v>
      </c>
      <c r="E1381" s="70">
        <v>12903.395909999999</v>
      </c>
      <c r="F1381" s="70"/>
      <c r="G1381" s="70"/>
      <c r="H1381" s="70"/>
      <c r="I1381" s="70"/>
      <c r="J1381" s="70"/>
      <c r="K1381" s="70"/>
      <c r="L1381" s="70"/>
      <c r="M1381" s="70"/>
      <c r="N1381" s="70"/>
      <c r="O1381" s="70"/>
      <c r="P1381" s="70"/>
      <c r="Q1381" s="70"/>
      <c r="R1381" s="70"/>
      <c r="S1381" s="70"/>
      <c r="T1381" s="70"/>
      <c r="U1381" s="70"/>
      <c r="V1381" s="70"/>
      <c r="W1381" s="70"/>
      <c r="X1381" s="70">
        <v>5400</v>
      </c>
      <c r="Y1381" s="70">
        <v>12903.395909999999</v>
      </c>
    </row>
    <row r="1382" spans="1:25" x14ac:dyDescent="0.25">
      <c r="A1382" s="72">
        <v>15525</v>
      </c>
      <c r="B1382" s="70">
        <v>9200</v>
      </c>
      <c r="C1382" s="70">
        <v>9496.8359990000008</v>
      </c>
      <c r="D1382" s="70"/>
      <c r="E1382" s="70"/>
      <c r="F1382" s="70"/>
      <c r="G1382" s="70"/>
      <c r="H1382" s="70"/>
      <c r="I1382" s="70"/>
      <c r="J1382" s="70"/>
      <c r="K1382" s="70"/>
      <c r="L1382" s="70"/>
      <c r="M1382" s="70"/>
      <c r="N1382" s="70"/>
      <c r="O1382" s="70"/>
      <c r="P1382" s="70"/>
      <c r="Q1382" s="70"/>
      <c r="R1382" s="70"/>
      <c r="S1382" s="70"/>
      <c r="T1382" s="70"/>
      <c r="U1382" s="70"/>
      <c r="V1382" s="70"/>
      <c r="W1382" s="70"/>
      <c r="X1382" s="70">
        <v>9200</v>
      </c>
      <c r="Y1382" s="70">
        <v>9496.8359990000008</v>
      </c>
    </row>
    <row r="1383" spans="1:25" x14ac:dyDescent="0.25">
      <c r="A1383" s="72">
        <v>15542</v>
      </c>
      <c r="B1383" s="70">
        <v>4300</v>
      </c>
      <c r="C1383" s="70">
        <v>3457.208854</v>
      </c>
      <c r="D1383" s="70"/>
      <c r="E1383" s="70"/>
      <c r="F1383" s="70"/>
      <c r="G1383" s="70"/>
      <c r="H1383" s="70"/>
      <c r="I1383" s="70"/>
      <c r="J1383" s="70"/>
      <c r="K1383" s="70"/>
      <c r="L1383" s="70"/>
      <c r="M1383" s="70"/>
      <c r="N1383" s="70"/>
      <c r="O1383" s="70"/>
      <c r="P1383" s="70"/>
      <c r="Q1383" s="70"/>
      <c r="R1383" s="70"/>
      <c r="S1383" s="70"/>
      <c r="T1383" s="70"/>
      <c r="U1383" s="70"/>
      <c r="V1383" s="70"/>
      <c r="W1383" s="70"/>
      <c r="X1383" s="70">
        <v>4300</v>
      </c>
      <c r="Y1383" s="70">
        <v>3457.208854</v>
      </c>
    </row>
    <row r="1384" spans="1:25" x14ac:dyDescent="0.25">
      <c r="A1384" s="72">
        <v>15567</v>
      </c>
      <c r="B1384" s="70">
        <v>2800</v>
      </c>
      <c r="C1384" s="70">
        <v>975.45014499999991</v>
      </c>
      <c r="D1384" s="70"/>
      <c r="E1384" s="70"/>
      <c r="F1384" s="70"/>
      <c r="G1384" s="70"/>
      <c r="H1384" s="70"/>
      <c r="I1384" s="70"/>
      <c r="J1384" s="70"/>
      <c r="K1384" s="70"/>
      <c r="L1384" s="70"/>
      <c r="M1384" s="70"/>
      <c r="N1384" s="70"/>
      <c r="O1384" s="70"/>
      <c r="P1384" s="70"/>
      <c r="Q1384" s="70"/>
      <c r="R1384" s="70"/>
      <c r="S1384" s="70"/>
      <c r="T1384" s="70"/>
      <c r="U1384" s="70"/>
      <c r="V1384" s="70"/>
      <c r="W1384" s="70"/>
      <c r="X1384" s="70">
        <v>2800</v>
      </c>
      <c r="Y1384" s="70">
        <v>975.45014499999991</v>
      </c>
    </row>
    <row r="1385" spans="1:25" x14ac:dyDescent="0.25">
      <c r="A1385" s="72">
        <v>15568</v>
      </c>
      <c r="B1385" s="70">
        <v>1900</v>
      </c>
      <c r="C1385" s="70">
        <v>734.79420400000004</v>
      </c>
      <c r="D1385" s="70"/>
      <c r="E1385" s="70"/>
      <c r="F1385" s="70"/>
      <c r="G1385" s="70"/>
      <c r="H1385" s="70"/>
      <c r="I1385" s="70"/>
      <c r="J1385" s="70"/>
      <c r="K1385" s="70"/>
      <c r="L1385" s="70"/>
      <c r="M1385" s="70"/>
      <c r="N1385" s="70"/>
      <c r="O1385" s="70"/>
      <c r="P1385" s="70"/>
      <c r="Q1385" s="70"/>
      <c r="R1385" s="70"/>
      <c r="S1385" s="70"/>
      <c r="T1385" s="70"/>
      <c r="U1385" s="70"/>
      <c r="V1385" s="70"/>
      <c r="W1385" s="70"/>
      <c r="X1385" s="70">
        <v>1900</v>
      </c>
      <c r="Y1385" s="70">
        <v>734.79420400000004</v>
      </c>
    </row>
    <row r="1386" spans="1:25" x14ac:dyDescent="0.25">
      <c r="A1386" s="72">
        <v>15578</v>
      </c>
      <c r="B1386" s="70">
        <v>5800</v>
      </c>
      <c r="C1386" s="70">
        <v>562.71055200000001</v>
      </c>
      <c r="D1386" s="70"/>
      <c r="E1386" s="70"/>
      <c r="F1386" s="70"/>
      <c r="G1386" s="70"/>
      <c r="H1386" s="70"/>
      <c r="I1386" s="70"/>
      <c r="J1386" s="70"/>
      <c r="K1386" s="70"/>
      <c r="L1386" s="70"/>
      <c r="M1386" s="70"/>
      <c r="N1386" s="70"/>
      <c r="O1386" s="70"/>
      <c r="P1386" s="70"/>
      <c r="Q1386" s="70"/>
      <c r="R1386" s="70"/>
      <c r="S1386" s="70"/>
      <c r="T1386" s="70"/>
      <c r="U1386" s="70"/>
      <c r="V1386" s="70"/>
      <c r="W1386" s="70"/>
      <c r="X1386" s="70">
        <v>5800</v>
      </c>
      <c r="Y1386" s="70">
        <v>562.71055200000001</v>
      </c>
    </row>
    <row r="1387" spans="1:25" x14ac:dyDescent="0.25">
      <c r="A1387" s="72">
        <v>15581</v>
      </c>
      <c r="B1387" s="70">
        <v>4400</v>
      </c>
      <c r="C1387" s="70">
        <v>2464.0351380000002</v>
      </c>
      <c r="D1387" s="70"/>
      <c r="E1387" s="70"/>
      <c r="F1387" s="70"/>
      <c r="G1387" s="70"/>
      <c r="H1387" s="70"/>
      <c r="I1387" s="70"/>
      <c r="J1387" s="70"/>
      <c r="K1387" s="70"/>
      <c r="L1387" s="70"/>
      <c r="M1387" s="70"/>
      <c r="N1387" s="70"/>
      <c r="O1387" s="70"/>
      <c r="P1387" s="70"/>
      <c r="Q1387" s="70"/>
      <c r="R1387" s="70"/>
      <c r="S1387" s="70"/>
      <c r="T1387" s="70"/>
      <c r="U1387" s="70"/>
      <c r="V1387" s="70"/>
      <c r="W1387" s="70"/>
      <c r="X1387" s="70">
        <v>4400</v>
      </c>
      <c r="Y1387" s="70">
        <v>2464.0351380000002</v>
      </c>
    </row>
    <row r="1388" spans="1:25" x14ac:dyDescent="0.25">
      <c r="A1388" s="72">
        <v>15598</v>
      </c>
      <c r="B1388" s="70">
        <v>16325</v>
      </c>
      <c r="C1388" s="70">
        <v>6540.8631289999994</v>
      </c>
      <c r="D1388" s="70"/>
      <c r="E1388" s="70"/>
      <c r="F1388" s="70"/>
      <c r="G1388" s="70"/>
      <c r="H1388" s="70"/>
      <c r="I1388" s="70"/>
      <c r="J1388" s="70"/>
      <c r="K1388" s="70"/>
      <c r="L1388" s="70"/>
      <c r="M1388" s="70"/>
      <c r="N1388" s="70"/>
      <c r="O1388" s="70"/>
      <c r="P1388" s="70"/>
      <c r="Q1388" s="70"/>
      <c r="R1388" s="70"/>
      <c r="S1388" s="70"/>
      <c r="T1388" s="70"/>
      <c r="U1388" s="70"/>
      <c r="V1388" s="70"/>
      <c r="W1388" s="70"/>
      <c r="X1388" s="70">
        <v>16325</v>
      </c>
      <c r="Y1388" s="70">
        <v>6540.8631289999994</v>
      </c>
    </row>
    <row r="1389" spans="1:25" x14ac:dyDescent="0.25">
      <c r="A1389" s="72">
        <v>15609</v>
      </c>
      <c r="B1389" s="70"/>
      <c r="C1389" s="70"/>
      <c r="D1389" s="70">
        <v>14600</v>
      </c>
      <c r="E1389" s="70">
        <v>11976.463275</v>
      </c>
      <c r="F1389" s="70"/>
      <c r="G1389" s="70"/>
      <c r="H1389" s="70"/>
      <c r="I1389" s="70"/>
      <c r="J1389" s="70"/>
      <c r="K1389" s="70"/>
      <c r="L1389" s="70"/>
      <c r="M1389" s="70"/>
      <c r="N1389" s="70"/>
      <c r="O1389" s="70"/>
      <c r="P1389" s="70"/>
      <c r="Q1389" s="70"/>
      <c r="R1389" s="70"/>
      <c r="S1389" s="70"/>
      <c r="T1389" s="70"/>
      <c r="U1389" s="70"/>
      <c r="V1389" s="70"/>
      <c r="W1389" s="70"/>
      <c r="X1389" s="70">
        <v>14600</v>
      </c>
      <c r="Y1389" s="70">
        <v>11976.463275</v>
      </c>
    </row>
    <row r="1390" spans="1:25" x14ac:dyDescent="0.25">
      <c r="A1390" s="72">
        <v>15610</v>
      </c>
      <c r="B1390" s="70"/>
      <c r="C1390" s="70"/>
      <c r="D1390" s="70">
        <v>17600</v>
      </c>
      <c r="E1390" s="70">
        <v>16648.276484999999</v>
      </c>
      <c r="F1390" s="70"/>
      <c r="G1390" s="70"/>
      <c r="H1390" s="70"/>
      <c r="I1390" s="70"/>
      <c r="J1390" s="70"/>
      <c r="K1390" s="70"/>
      <c r="L1390" s="70"/>
      <c r="M1390" s="70"/>
      <c r="N1390" s="70"/>
      <c r="O1390" s="70"/>
      <c r="P1390" s="70"/>
      <c r="Q1390" s="70"/>
      <c r="R1390" s="70"/>
      <c r="S1390" s="70"/>
      <c r="T1390" s="70"/>
      <c r="U1390" s="70"/>
      <c r="V1390" s="70"/>
      <c r="W1390" s="70"/>
      <c r="X1390" s="70">
        <v>17600</v>
      </c>
      <c r="Y1390" s="70">
        <v>16648.276484999999</v>
      </c>
    </row>
    <row r="1391" spans="1:25" x14ac:dyDescent="0.25">
      <c r="A1391" s="72">
        <v>15639</v>
      </c>
      <c r="B1391" s="70">
        <v>5800</v>
      </c>
      <c r="C1391" s="70">
        <v>7162.9302520000001</v>
      </c>
      <c r="D1391" s="70"/>
      <c r="E1391" s="70"/>
      <c r="F1391" s="70"/>
      <c r="G1391" s="70"/>
      <c r="H1391" s="70"/>
      <c r="I1391" s="70"/>
      <c r="J1391" s="70"/>
      <c r="K1391" s="70"/>
      <c r="L1391" s="70"/>
      <c r="M1391" s="70"/>
      <c r="N1391" s="70"/>
      <c r="O1391" s="70"/>
      <c r="P1391" s="70"/>
      <c r="Q1391" s="70"/>
      <c r="R1391" s="70"/>
      <c r="S1391" s="70"/>
      <c r="T1391" s="70"/>
      <c r="U1391" s="70"/>
      <c r="V1391" s="70"/>
      <c r="W1391" s="70"/>
      <c r="X1391" s="70">
        <v>5800</v>
      </c>
      <c r="Y1391" s="70">
        <v>7162.9302520000001</v>
      </c>
    </row>
    <row r="1392" spans="1:25" x14ac:dyDescent="0.25">
      <c r="A1392" s="72">
        <v>15671</v>
      </c>
      <c r="B1392" s="70"/>
      <c r="C1392" s="70"/>
      <c r="D1392" s="70">
        <v>16300</v>
      </c>
      <c r="E1392" s="70">
        <v>16922.602661999998</v>
      </c>
      <c r="F1392" s="70"/>
      <c r="G1392" s="70"/>
      <c r="H1392" s="70"/>
      <c r="I1392" s="70"/>
      <c r="J1392" s="70"/>
      <c r="K1392" s="70"/>
      <c r="L1392" s="70"/>
      <c r="M1392" s="70"/>
      <c r="N1392" s="70"/>
      <c r="O1392" s="70"/>
      <c r="P1392" s="70"/>
      <c r="Q1392" s="70"/>
      <c r="R1392" s="70"/>
      <c r="S1392" s="70"/>
      <c r="T1392" s="70"/>
      <c r="U1392" s="70"/>
      <c r="V1392" s="70"/>
      <c r="W1392" s="70"/>
      <c r="X1392" s="70">
        <v>16300</v>
      </c>
      <c r="Y1392" s="70">
        <v>16922.602661999998</v>
      </c>
    </row>
    <row r="1393" spans="1:25" x14ac:dyDescent="0.25">
      <c r="A1393" s="72">
        <v>15687</v>
      </c>
      <c r="B1393" s="70">
        <v>6372</v>
      </c>
      <c r="C1393" s="70">
        <v>7146.6272879999997</v>
      </c>
      <c r="D1393" s="70"/>
      <c r="E1393" s="70"/>
      <c r="F1393" s="70"/>
      <c r="G1393" s="70"/>
      <c r="H1393" s="70"/>
      <c r="I1393" s="70"/>
      <c r="J1393" s="70"/>
      <c r="K1393" s="70"/>
      <c r="L1393" s="70"/>
      <c r="M1393" s="70"/>
      <c r="N1393" s="70"/>
      <c r="O1393" s="70"/>
      <c r="P1393" s="70"/>
      <c r="Q1393" s="70"/>
      <c r="R1393" s="70"/>
      <c r="S1393" s="70"/>
      <c r="T1393" s="70"/>
      <c r="U1393" s="70"/>
      <c r="V1393" s="70"/>
      <c r="W1393" s="70"/>
      <c r="X1393" s="70">
        <v>6372</v>
      </c>
      <c r="Y1393" s="70">
        <v>7146.6272879999997</v>
      </c>
    </row>
    <row r="1394" spans="1:25" x14ac:dyDescent="0.25">
      <c r="A1394" s="72">
        <v>15688</v>
      </c>
      <c r="B1394" s="70"/>
      <c r="C1394" s="70"/>
      <c r="D1394" s="70"/>
      <c r="E1394" s="70"/>
      <c r="F1394" s="70"/>
      <c r="G1394" s="70"/>
      <c r="H1394" s="70"/>
      <c r="I1394" s="70"/>
      <c r="J1394" s="70"/>
      <c r="K1394" s="70"/>
      <c r="L1394" s="70"/>
      <c r="M1394" s="70"/>
      <c r="N1394" s="70"/>
      <c r="O1394" s="70"/>
      <c r="P1394" s="70"/>
      <c r="Q1394" s="70"/>
      <c r="R1394" s="70"/>
      <c r="S1394" s="70"/>
      <c r="T1394" s="70">
        <v>89583</v>
      </c>
      <c r="U1394" s="70">
        <v>90864.208007000008</v>
      </c>
      <c r="V1394" s="70"/>
      <c r="W1394" s="70"/>
      <c r="X1394" s="70">
        <v>89583</v>
      </c>
      <c r="Y1394" s="70">
        <v>90864.208007000008</v>
      </c>
    </row>
    <row r="1395" spans="1:25" x14ac:dyDescent="0.25">
      <c r="A1395" s="72">
        <v>15690</v>
      </c>
      <c r="B1395" s="70"/>
      <c r="C1395" s="70"/>
      <c r="D1395" s="70"/>
      <c r="E1395" s="70"/>
      <c r="F1395" s="70"/>
      <c r="G1395" s="70"/>
      <c r="H1395" s="70"/>
      <c r="I1395" s="70"/>
      <c r="J1395" s="70"/>
      <c r="K1395" s="70"/>
      <c r="L1395" s="70"/>
      <c r="M1395" s="70"/>
      <c r="N1395" s="70">
        <v>65122</v>
      </c>
      <c r="O1395" s="70">
        <v>65099.466308000003</v>
      </c>
      <c r="P1395" s="70"/>
      <c r="Q1395" s="70"/>
      <c r="R1395" s="70"/>
      <c r="S1395" s="70"/>
      <c r="T1395" s="70"/>
      <c r="U1395" s="70"/>
      <c r="V1395" s="70"/>
      <c r="W1395" s="70"/>
      <c r="X1395" s="70">
        <v>65122</v>
      </c>
      <c r="Y1395" s="70">
        <v>65099.466308000003</v>
      </c>
    </row>
    <row r="1396" spans="1:25" x14ac:dyDescent="0.25">
      <c r="A1396" s="72">
        <v>15693</v>
      </c>
      <c r="B1396" s="70">
        <v>12693</v>
      </c>
      <c r="C1396" s="70">
        <v>5465.6702380000006</v>
      </c>
      <c r="D1396" s="70"/>
      <c r="E1396" s="70"/>
      <c r="F1396" s="70"/>
      <c r="G1396" s="70"/>
      <c r="H1396" s="70"/>
      <c r="I1396" s="70"/>
      <c r="J1396" s="70"/>
      <c r="K1396" s="70"/>
      <c r="L1396" s="70"/>
      <c r="M1396" s="70"/>
      <c r="N1396" s="70"/>
      <c r="O1396" s="70"/>
      <c r="P1396" s="70"/>
      <c r="Q1396" s="70"/>
      <c r="R1396" s="70"/>
      <c r="S1396" s="70"/>
      <c r="T1396" s="70"/>
      <c r="U1396" s="70"/>
      <c r="V1396" s="70"/>
      <c r="W1396" s="70"/>
      <c r="X1396" s="70">
        <v>12693</v>
      </c>
      <c r="Y1396" s="70">
        <v>5465.6702380000006</v>
      </c>
    </row>
    <row r="1397" spans="1:25" x14ac:dyDescent="0.25">
      <c r="A1397" s="72">
        <v>15705</v>
      </c>
      <c r="B1397" s="70"/>
      <c r="C1397" s="70"/>
      <c r="D1397" s="70"/>
      <c r="E1397" s="70"/>
      <c r="F1397" s="70"/>
      <c r="G1397" s="70"/>
      <c r="H1397" s="70"/>
      <c r="I1397" s="70"/>
      <c r="J1397" s="70"/>
      <c r="K1397" s="70"/>
      <c r="L1397" s="70"/>
      <c r="M1397" s="70"/>
      <c r="N1397" s="70"/>
      <c r="O1397" s="70"/>
      <c r="P1397" s="70"/>
      <c r="Q1397" s="70"/>
      <c r="R1397" s="70">
        <v>74548</v>
      </c>
      <c r="S1397" s="70">
        <v>86097.863282000006</v>
      </c>
      <c r="T1397" s="70"/>
      <c r="U1397" s="70"/>
      <c r="V1397" s="70"/>
      <c r="W1397" s="70"/>
      <c r="X1397" s="70">
        <v>74548</v>
      </c>
      <c r="Y1397" s="70">
        <v>86097.863282000006</v>
      </c>
    </row>
    <row r="1398" spans="1:25" x14ac:dyDescent="0.25">
      <c r="A1398" s="72">
        <v>15714</v>
      </c>
      <c r="B1398" s="70"/>
      <c r="C1398" s="70"/>
      <c r="D1398" s="70"/>
      <c r="E1398" s="70"/>
      <c r="F1398" s="70"/>
      <c r="G1398" s="70"/>
      <c r="H1398" s="70"/>
      <c r="I1398" s="70"/>
      <c r="J1398" s="70"/>
      <c r="K1398" s="70"/>
      <c r="L1398" s="70"/>
      <c r="M1398" s="70"/>
      <c r="N1398" s="70"/>
      <c r="O1398" s="70"/>
      <c r="P1398" s="70"/>
      <c r="Q1398" s="70"/>
      <c r="R1398" s="70"/>
      <c r="S1398" s="70"/>
      <c r="T1398" s="70"/>
      <c r="U1398" s="70"/>
      <c r="V1398" s="70">
        <v>103793</v>
      </c>
      <c r="W1398" s="70">
        <v>109237.30957000001</v>
      </c>
      <c r="X1398" s="70">
        <v>103793</v>
      </c>
      <c r="Y1398" s="70">
        <v>109237.30957000001</v>
      </c>
    </row>
    <row r="1399" spans="1:25" x14ac:dyDescent="0.25">
      <c r="A1399" s="72">
        <v>15722</v>
      </c>
      <c r="B1399" s="70"/>
      <c r="C1399" s="70"/>
      <c r="D1399" s="70"/>
      <c r="E1399" s="70"/>
      <c r="F1399" s="70"/>
      <c r="G1399" s="70"/>
      <c r="H1399" s="70"/>
      <c r="I1399" s="70"/>
      <c r="J1399" s="70"/>
      <c r="K1399" s="70"/>
      <c r="L1399" s="70"/>
      <c r="M1399" s="70"/>
      <c r="N1399" s="70"/>
      <c r="O1399" s="70"/>
      <c r="P1399" s="70"/>
      <c r="Q1399" s="70"/>
      <c r="R1399" s="70">
        <v>90440</v>
      </c>
      <c r="S1399" s="70">
        <v>84182.224608999997</v>
      </c>
      <c r="T1399" s="70"/>
      <c r="U1399" s="70"/>
      <c r="V1399" s="70"/>
      <c r="W1399" s="70"/>
      <c r="X1399" s="70">
        <v>90440</v>
      </c>
      <c r="Y1399" s="70">
        <v>84182.224608999997</v>
      </c>
    </row>
    <row r="1400" spans="1:25" x14ac:dyDescent="0.25">
      <c r="A1400" s="72">
        <v>15730</v>
      </c>
      <c r="B1400" s="70"/>
      <c r="C1400" s="70"/>
      <c r="D1400" s="70"/>
      <c r="E1400" s="70"/>
      <c r="F1400" s="70"/>
      <c r="G1400" s="70"/>
      <c r="H1400" s="70">
        <v>36709</v>
      </c>
      <c r="I1400" s="70">
        <v>38027.076051000004</v>
      </c>
      <c r="J1400" s="70"/>
      <c r="K1400" s="70"/>
      <c r="L1400" s="70"/>
      <c r="M1400" s="70"/>
      <c r="N1400" s="70"/>
      <c r="O1400" s="70"/>
      <c r="P1400" s="70"/>
      <c r="Q1400" s="70"/>
      <c r="R1400" s="70"/>
      <c r="S1400" s="70"/>
      <c r="T1400" s="70"/>
      <c r="U1400" s="70"/>
      <c r="V1400" s="70"/>
      <c r="W1400" s="70"/>
      <c r="X1400" s="70">
        <v>36709</v>
      </c>
      <c r="Y1400" s="70">
        <v>38027.076051000004</v>
      </c>
    </row>
    <row r="1401" spans="1:25" x14ac:dyDescent="0.25">
      <c r="A1401" s="72">
        <v>15732</v>
      </c>
      <c r="B1401" s="70"/>
      <c r="C1401" s="70"/>
      <c r="D1401" s="70"/>
      <c r="E1401" s="70"/>
      <c r="F1401" s="70"/>
      <c r="G1401" s="70"/>
      <c r="H1401" s="70">
        <v>15800</v>
      </c>
      <c r="I1401" s="70">
        <v>32013.720704000003</v>
      </c>
      <c r="J1401" s="70"/>
      <c r="K1401" s="70"/>
      <c r="L1401" s="70"/>
      <c r="M1401" s="70"/>
      <c r="N1401" s="70"/>
      <c r="O1401" s="70"/>
      <c r="P1401" s="70"/>
      <c r="Q1401" s="70"/>
      <c r="R1401" s="70"/>
      <c r="S1401" s="70"/>
      <c r="T1401" s="70"/>
      <c r="U1401" s="70"/>
      <c r="V1401" s="70"/>
      <c r="W1401" s="70"/>
      <c r="X1401" s="70">
        <v>15800</v>
      </c>
      <c r="Y1401" s="70">
        <v>32013.720704000003</v>
      </c>
    </row>
    <row r="1402" spans="1:25" x14ac:dyDescent="0.25">
      <c r="A1402" s="72">
        <v>15759</v>
      </c>
      <c r="B1402" s="70"/>
      <c r="C1402" s="70"/>
      <c r="D1402" s="70"/>
      <c r="E1402" s="70"/>
      <c r="F1402" s="70">
        <v>13960</v>
      </c>
      <c r="G1402" s="70">
        <v>29090.836822000001</v>
      </c>
      <c r="H1402" s="70"/>
      <c r="I1402" s="70"/>
      <c r="J1402" s="70"/>
      <c r="K1402" s="70"/>
      <c r="L1402" s="70"/>
      <c r="M1402" s="70"/>
      <c r="N1402" s="70"/>
      <c r="O1402" s="70"/>
      <c r="P1402" s="70"/>
      <c r="Q1402" s="70"/>
      <c r="R1402" s="70"/>
      <c r="S1402" s="70"/>
      <c r="T1402" s="70"/>
      <c r="U1402" s="70"/>
      <c r="V1402" s="70"/>
      <c r="W1402" s="70"/>
      <c r="X1402" s="70">
        <v>13960</v>
      </c>
      <c r="Y1402" s="70">
        <v>29090.836822000001</v>
      </c>
    </row>
    <row r="1403" spans="1:25" x14ac:dyDescent="0.25">
      <c r="A1403" s="72">
        <v>15768</v>
      </c>
      <c r="B1403" s="70"/>
      <c r="C1403" s="70"/>
      <c r="D1403" s="70"/>
      <c r="E1403" s="70"/>
      <c r="F1403" s="70"/>
      <c r="G1403" s="70"/>
      <c r="H1403" s="70"/>
      <c r="I1403" s="70"/>
      <c r="J1403" s="70"/>
      <c r="K1403" s="70"/>
      <c r="L1403" s="70"/>
      <c r="M1403" s="70"/>
      <c r="N1403" s="70"/>
      <c r="O1403" s="70"/>
      <c r="P1403" s="70"/>
      <c r="Q1403" s="70"/>
      <c r="R1403" s="70"/>
      <c r="S1403" s="70"/>
      <c r="T1403" s="70"/>
      <c r="U1403" s="70"/>
      <c r="V1403" s="70">
        <v>102926</v>
      </c>
      <c r="W1403" s="70">
        <v>116403.64209000001</v>
      </c>
      <c r="X1403" s="70">
        <v>102926</v>
      </c>
      <c r="Y1403" s="70">
        <v>116403.64209000001</v>
      </c>
    </row>
    <row r="1404" spans="1:25" x14ac:dyDescent="0.25">
      <c r="A1404" s="72">
        <v>15776</v>
      </c>
      <c r="B1404" s="70"/>
      <c r="C1404" s="70"/>
      <c r="D1404" s="70"/>
      <c r="E1404" s="70"/>
      <c r="F1404" s="70"/>
      <c r="G1404" s="70"/>
      <c r="H1404" s="70"/>
      <c r="I1404" s="70"/>
      <c r="J1404" s="70"/>
      <c r="K1404" s="70"/>
      <c r="L1404" s="70"/>
      <c r="M1404" s="70"/>
      <c r="N1404" s="70"/>
      <c r="O1404" s="70"/>
      <c r="P1404" s="70"/>
      <c r="Q1404" s="70"/>
      <c r="R1404" s="70"/>
      <c r="S1404" s="70"/>
      <c r="T1404" s="70"/>
      <c r="U1404" s="70"/>
      <c r="V1404" s="70">
        <v>114510</v>
      </c>
      <c r="W1404" s="70">
        <v>134657.20410100001</v>
      </c>
      <c r="X1404" s="70">
        <v>114510</v>
      </c>
      <c r="Y1404" s="70">
        <v>134657.20410100001</v>
      </c>
    </row>
    <row r="1405" spans="1:25" x14ac:dyDescent="0.25">
      <c r="A1405" s="72">
        <v>15778</v>
      </c>
      <c r="B1405" s="70"/>
      <c r="C1405" s="70"/>
      <c r="D1405" s="70">
        <v>10739</v>
      </c>
      <c r="E1405" s="70">
        <v>13466.099915000001</v>
      </c>
      <c r="F1405" s="70"/>
      <c r="G1405" s="70"/>
      <c r="H1405" s="70"/>
      <c r="I1405" s="70"/>
      <c r="J1405" s="70"/>
      <c r="K1405" s="70"/>
      <c r="L1405" s="70"/>
      <c r="M1405" s="70"/>
      <c r="N1405" s="70"/>
      <c r="O1405" s="70"/>
      <c r="P1405" s="70"/>
      <c r="Q1405" s="70"/>
      <c r="R1405" s="70"/>
      <c r="S1405" s="70"/>
      <c r="T1405" s="70"/>
      <c r="U1405" s="70"/>
      <c r="V1405" s="70"/>
      <c r="W1405" s="70"/>
      <c r="X1405" s="70">
        <v>10739</v>
      </c>
      <c r="Y1405" s="70">
        <v>13466.099915000001</v>
      </c>
    </row>
    <row r="1406" spans="1:25" x14ac:dyDescent="0.25">
      <c r="A1406" s="72">
        <v>15781</v>
      </c>
      <c r="B1406" s="70"/>
      <c r="C1406" s="70"/>
      <c r="D1406" s="70"/>
      <c r="E1406" s="70"/>
      <c r="F1406" s="70">
        <v>17605</v>
      </c>
      <c r="G1406" s="70">
        <v>25141.798035</v>
      </c>
      <c r="H1406" s="70"/>
      <c r="I1406" s="70"/>
      <c r="J1406" s="70"/>
      <c r="K1406" s="70"/>
      <c r="L1406" s="70"/>
      <c r="M1406" s="70"/>
      <c r="N1406" s="70"/>
      <c r="O1406" s="70"/>
      <c r="P1406" s="70"/>
      <c r="Q1406" s="70"/>
      <c r="R1406" s="70"/>
      <c r="S1406" s="70"/>
      <c r="T1406" s="70"/>
      <c r="U1406" s="70"/>
      <c r="V1406" s="70"/>
      <c r="W1406" s="70"/>
      <c r="X1406" s="70">
        <v>17605</v>
      </c>
      <c r="Y1406" s="70">
        <v>25141.798035</v>
      </c>
    </row>
    <row r="1407" spans="1:25" x14ac:dyDescent="0.25">
      <c r="A1407" s="72">
        <v>15810</v>
      </c>
      <c r="B1407" s="70"/>
      <c r="C1407" s="70"/>
      <c r="D1407" s="70">
        <v>8900</v>
      </c>
      <c r="E1407" s="70">
        <v>11664.374582</v>
      </c>
      <c r="F1407" s="70"/>
      <c r="G1407" s="70"/>
      <c r="H1407" s="70"/>
      <c r="I1407" s="70"/>
      <c r="J1407" s="70"/>
      <c r="K1407" s="70"/>
      <c r="L1407" s="70"/>
      <c r="M1407" s="70"/>
      <c r="N1407" s="70"/>
      <c r="O1407" s="70"/>
      <c r="P1407" s="70"/>
      <c r="Q1407" s="70"/>
      <c r="R1407" s="70"/>
      <c r="S1407" s="70"/>
      <c r="T1407" s="70"/>
      <c r="U1407" s="70"/>
      <c r="V1407" s="70"/>
      <c r="W1407" s="70"/>
      <c r="X1407" s="70">
        <v>8900</v>
      </c>
      <c r="Y1407" s="70">
        <v>11664.374582</v>
      </c>
    </row>
    <row r="1408" spans="1:25" x14ac:dyDescent="0.25">
      <c r="A1408" s="72">
        <v>15848</v>
      </c>
      <c r="B1408" s="70"/>
      <c r="C1408" s="70"/>
      <c r="D1408" s="70">
        <v>16072</v>
      </c>
      <c r="E1408" s="70">
        <v>15313.106781000002</v>
      </c>
      <c r="F1408" s="70"/>
      <c r="G1408" s="70"/>
      <c r="H1408" s="70"/>
      <c r="I1408" s="70"/>
      <c r="J1408" s="70"/>
      <c r="K1408" s="70"/>
      <c r="L1408" s="70"/>
      <c r="M1408" s="70"/>
      <c r="N1408" s="70"/>
      <c r="O1408" s="70"/>
      <c r="P1408" s="70"/>
      <c r="Q1408" s="70"/>
      <c r="R1408" s="70"/>
      <c r="S1408" s="70"/>
      <c r="T1408" s="70"/>
      <c r="U1408" s="70"/>
      <c r="V1408" s="70"/>
      <c r="W1408" s="70"/>
      <c r="X1408" s="70">
        <v>16072</v>
      </c>
      <c r="Y1408" s="70">
        <v>15313.106781000002</v>
      </c>
    </row>
    <row r="1409" spans="1:25" x14ac:dyDescent="0.25">
      <c r="A1409" s="72">
        <v>15853</v>
      </c>
      <c r="B1409" s="70"/>
      <c r="C1409" s="70"/>
      <c r="D1409" s="70"/>
      <c r="E1409" s="70"/>
      <c r="F1409" s="70"/>
      <c r="G1409" s="70"/>
      <c r="H1409" s="70"/>
      <c r="I1409" s="70"/>
      <c r="J1409" s="70"/>
      <c r="K1409" s="70"/>
      <c r="L1409" s="70"/>
      <c r="M1409" s="70"/>
      <c r="N1409" s="70"/>
      <c r="O1409" s="70"/>
      <c r="P1409" s="70"/>
      <c r="Q1409" s="70"/>
      <c r="R1409" s="70">
        <v>80376</v>
      </c>
      <c r="S1409" s="70">
        <v>86233.886352999994</v>
      </c>
      <c r="T1409" s="70"/>
      <c r="U1409" s="70"/>
      <c r="V1409" s="70"/>
      <c r="W1409" s="70"/>
      <c r="X1409" s="70">
        <v>80376</v>
      </c>
      <c r="Y1409" s="70">
        <v>86233.886352999994</v>
      </c>
    </row>
    <row r="1410" spans="1:25" x14ac:dyDescent="0.25">
      <c r="A1410" s="72">
        <v>15854</v>
      </c>
      <c r="B1410" s="70"/>
      <c r="C1410" s="70"/>
      <c r="D1410" s="70"/>
      <c r="E1410" s="70"/>
      <c r="F1410" s="70"/>
      <c r="G1410" s="70"/>
      <c r="H1410" s="70"/>
      <c r="I1410" s="70"/>
      <c r="J1410" s="70"/>
      <c r="K1410" s="70"/>
      <c r="L1410" s="70"/>
      <c r="M1410" s="70"/>
      <c r="N1410" s="70"/>
      <c r="O1410" s="70"/>
      <c r="P1410" s="70"/>
      <c r="Q1410" s="70"/>
      <c r="R1410" s="70">
        <v>77626</v>
      </c>
      <c r="S1410" s="70">
        <v>86318.728516000003</v>
      </c>
      <c r="T1410" s="70"/>
      <c r="U1410" s="70"/>
      <c r="V1410" s="70"/>
      <c r="W1410" s="70"/>
      <c r="X1410" s="70">
        <v>77626</v>
      </c>
      <c r="Y1410" s="70">
        <v>86318.728516000003</v>
      </c>
    </row>
    <row r="1411" spans="1:25" x14ac:dyDescent="0.25">
      <c r="A1411" s="72">
        <v>15855</v>
      </c>
      <c r="B1411" s="70"/>
      <c r="C1411" s="70"/>
      <c r="D1411" s="70"/>
      <c r="E1411" s="70"/>
      <c r="F1411" s="70"/>
      <c r="G1411" s="70"/>
      <c r="H1411" s="70"/>
      <c r="I1411" s="70"/>
      <c r="J1411" s="70"/>
      <c r="K1411" s="70"/>
      <c r="L1411" s="70"/>
      <c r="M1411" s="70"/>
      <c r="N1411" s="70"/>
      <c r="O1411" s="70"/>
      <c r="P1411" s="70">
        <v>72071</v>
      </c>
      <c r="Q1411" s="70">
        <v>76956.469727000003</v>
      </c>
      <c r="R1411" s="70"/>
      <c r="S1411" s="70"/>
      <c r="T1411" s="70"/>
      <c r="U1411" s="70"/>
      <c r="V1411" s="70"/>
      <c r="W1411" s="70"/>
      <c r="X1411" s="70">
        <v>72071</v>
      </c>
      <c r="Y1411" s="70">
        <v>76956.469727000003</v>
      </c>
    </row>
    <row r="1412" spans="1:25" x14ac:dyDescent="0.25">
      <c r="A1412" s="72">
        <v>15856</v>
      </c>
      <c r="B1412" s="70"/>
      <c r="C1412" s="70"/>
      <c r="D1412" s="70"/>
      <c r="E1412" s="70"/>
      <c r="F1412" s="70"/>
      <c r="G1412" s="70"/>
      <c r="H1412" s="70"/>
      <c r="I1412" s="70"/>
      <c r="J1412" s="70"/>
      <c r="K1412" s="70"/>
      <c r="L1412" s="70"/>
      <c r="M1412" s="70"/>
      <c r="N1412" s="70"/>
      <c r="O1412" s="70"/>
      <c r="P1412" s="70">
        <v>68770</v>
      </c>
      <c r="Q1412" s="70">
        <v>77635.268066999997</v>
      </c>
      <c r="R1412" s="70"/>
      <c r="S1412" s="70"/>
      <c r="T1412" s="70"/>
      <c r="U1412" s="70"/>
      <c r="V1412" s="70"/>
      <c r="W1412" s="70"/>
      <c r="X1412" s="70">
        <v>68770</v>
      </c>
      <c r="Y1412" s="70">
        <v>77635.268066999997</v>
      </c>
    </row>
    <row r="1413" spans="1:25" x14ac:dyDescent="0.25">
      <c r="A1413" s="72">
        <v>15857</v>
      </c>
      <c r="B1413" s="70"/>
      <c r="C1413" s="70"/>
      <c r="D1413" s="70"/>
      <c r="E1413" s="70"/>
      <c r="F1413" s="70"/>
      <c r="G1413" s="70"/>
      <c r="H1413" s="70"/>
      <c r="I1413" s="70"/>
      <c r="J1413" s="70"/>
      <c r="K1413" s="70"/>
      <c r="L1413" s="70"/>
      <c r="M1413" s="70"/>
      <c r="N1413" s="70"/>
      <c r="O1413" s="70"/>
      <c r="P1413" s="70">
        <v>68770</v>
      </c>
      <c r="Q1413" s="70">
        <v>78963.024414999993</v>
      </c>
      <c r="R1413" s="70"/>
      <c r="S1413" s="70"/>
      <c r="T1413" s="70"/>
      <c r="U1413" s="70"/>
      <c r="V1413" s="70"/>
      <c r="W1413" s="70"/>
      <c r="X1413" s="70">
        <v>68770</v>
      </c>
      <c r="Y1413" s="70">
        <v>78963.024414999993</v>
      </c>
    </row>
    <row r="1414" spans="1:25" x14ac:dyDescent="0.25">
      <c r="A1414" s="72">
        <v>15859</v>
      </c>
      <c r="B1414" s="70"/>
      <c r="C1414" s="70"/>
      <c r="D1414" s="70"/>
      <c r="E1414" s="70"/>
      <c r="F1414" s="70"/>
      <c r="G1414" s="70"/>
      <c r="H1414" s="70"/>
      <c r="I1414" s="70"/>
      <c r="J1414" s="70"/>
      <c r="K1414" s="70"/>
      <c r="L1414" s="70"/>
      <c r="M1414" s="70"/>
      <c r="N1414" s="70"/>
      <c r="O1414" s="70"/>
      <c r="P1414" s="70">
        <v>67832</v>
      </c>
      <c r="Q1414" s="70">
        <v>73445.380615999995</v>
      </c>
      <c r="R1414" s="70"/>
      <c r="S1414" s="70"/>
      <c r="T1414" s="70"/>
      <c r="U1414" s="70"/>
      <c r="V1414" s="70"/>
      <c r="W1414" s="70"/>
      <c r="X1414" s="70">
        <v>67832</v>
      </c>
      <c r="Y1414" s="70">
        <v>73445.380615999995</v>
      </c>
    </row>
    <row r="1415" spans="1:25" x14ac:dyDescent="0.25">
      <c r="A1415" s="72">
        <v>15862</v>
      </c>
      <c r="B1415" s="70"/>
      <c r="C1415" s="70"/>
      <c r="D1415" s="70"/>
      <c r="E1415" s="70"/>
      <c r="F1415" s="70"/>
      <c r="G1415" s="70"/>
      <c r="H1415" s="70"/>
      <c r="I1415" s="70"/>
      <c r="J1415" s="70"/>
      <c r="K1415" s="70"/>
      <c r="L1415" s="70"/>
      <c r="M1415" s="70"/>
      <c r="N1415" s="70"/>
      <c r="O1415" s="70"/>
      <c r="P1415" s="70">
        <v>65667</v>
      </c>
      <c r="Q1415" s="70">
        <v>74033.680176000009</v>
      </c>
      <c r="R1415" s="70"/>
      <c r="S1415" s="70"/>
      <c r="T1415" s="70"/>
      <c r="U1415" s="70"/>
      <c r="V1415" s="70"/>
      <c r="W1415" s="70"/>
      <c r="X1415" s="70">
        <v>65667</v>
      </c>
      <c r="Y1415" s="70">
        <v>74033.680176000009</v>
      </c>
    </row>
    <row r="1416" spans="1:25" x14ac:dyDescent="0.25">
      <c r="A1416" s="72">
        <v>15863</v>
      </c>
      <c r="B1416" s="70"/>
      <c r="C1416" s="70"/>
      <c r="D1416" s="70"/>
      <c r="E1416" s="70"/>
      <c r="F1416" s="70"/>
      <c r="G1416" s="70"/>
      <c r="H1416" s="70">
        <v>28853</v>
      </c>
      <c r="I1416" s="70">
        <v>31325.550902999999</v>
      </c>
      <c r="J1416" s="70"/>
      <c r="K1416" s="70"/>
      <c r="L1416" s="70"/>
      <c r="M1416" s="70"/>
      <c r="N1416" s="70"/>
      <c r="O1416" s="70"/>
      <c r="P1416" s="70"/>
      <c r="Q1416" s="70"/>
      <c r="R1416" s="70"/>
      <c r="S1416" s="70"/>
      <c r="T1416" s="70"/>
      <c r="U1416" s="70"/>
      <c r="V1416" s="70"/>
      <c r="W1416" s="70"/>
      <c r="X1416" s="70">
        <v>28853</v>
      </c>
      <c r="Y1416" s="70">
        <v>31325.550902999999</v>
      </c>
    </row>
    <row r="1417" spans="1:25" x14ac:dyDescent="0.25">
      <c r="A1417" s="72">
        <v>15870</v>
      </c>
      <c r="B1417" s="70"/>
      <c r="C1417" s="70"/>
      <c r="D1417" s="70"/>
      <c r="E1417" s="70"/>
      <c r="F1417" s="70"/>
      <c r="G1417" s="70"/>
      <c r="H1417" s="70"/>
      <c r="I1417" s="70"/>
      <c r="J1417" s="70"/>
      <c r="K1417" s="70"/>
      <c r="L1417" s="70"/>
      <c r="M1417" s="70"/>
      <c r="N1417" s="70"/>
      <c r="O1417" s="70"/>
      <c r="P1417" s="70">
        <v>75494</v>
      </c>
      <c r="Q1417" s="70">
        <v>74621.187987999991</v>
      </c>
      <c r="R1417" s="70"/>
      <c r="S1417" s="70"/>
      <c r="T1417" s="70"/>
      <c r="U1417" s="70"/>
      <c r="V1417" s="70"/>
      <c r="W1417" s="70"/>
      <c r="X1417" s="70">
        <v>75494</v>
      </c>
      <c r="Y1417" s="70">
        <v>74621.187987999991</v>
      </c>
    </row>
    <row r="1418" spans="1:25" x14ac:dyDescent="0.25">
      <c r="A1418" s="72">
        <v>15880</v>
      </c>
      <c r="B1418" s="70"/>
      <c r="C1418" s="70"/>
      <c r="D1418" s="70">
        <v>12400</v>
      </c>
      <c r="E1418" s="70">
        <v>10978.721724999999</v>
      </c>
      <c r="F1418" s="70"/>
      <c r="G1418" s="70"/>
      <c r="H1418" s="70"/>
      <c r="I1418" s="70"/>
      <c r="J1418" s="70"/>
      <c r="K1418" s="70"/>
      <c r="L1418" s="70"/>
      <c r="M1418" s="70"/>
      <c r="N1418" s="70"/>
      <c r="O1418" s="70"/>
      <c r="P1418" s="70"/>
      <c r="Q1418" s="70"/>
      <c r="R1418" s="70"/>
      <c r="S1418" s="70"/>
      <c r="T1418" s="70"/>
      <c r="U1418" s="70"/>
      <c r="V1418" s="70"/>
      <c r="W1418" s="70"/>
      <c r="X1418" s="70">
        <v>12400</v>
      </c>
      <c r="Y1418" s="70">
        <v>10978.721724999999</v>
      </c>
    </row>
    <row r="1419" spans="1:25" x14ac:dyDescent="0.25">
      <c r="A1419" s="72">
        <v>15896</v>
      </c>
      <c r="B1419" s="70"/>
      <c r="C1419" s="70"/>
      <c r="D1419" s="70"/>
      <c r="E1419" s="70"/>
      <c r="F1419" s="70">
        <v>26700</v>
      </c>
      <c r="G1419" s="70">
        <v>23539.769132999998</v>
      </c>
      <c r="H1419" s="70"/>
      <c r="I1419" s="70"/>
      <c r="J1419" s="70"/>
      <c r="K1419" s="70"/>
      <c r="L1419" s="70"/>
      <c r="M1419" s="70"/>
      <c r="N1419" s="70"/>
      <c r="O1419" s="70"/>
      <c r="P1419" s="70"/>
      <c r="Q1419" s="70"/>
      <c r="R1419" s="70"/>
      <c r="S1419" s="70"/>
      <c r="T1419" s="70"/>
      <c r="U1419" s="70"/>
      <c r="V1419" s="70"/>
      <c r="W1419" s="70"/>
      <c r="X1419" s="70">
        <v>26700</v>
      </c>
      <c r="Y1419" s="70">
        <v>23539.769132999998</v>
      </c>
    </row>
    <row r="1420" spans="1:25" x14ac:dyDescent="0.25">
      <c r="A1420" s="72">
        <v>15914</v>
      </c>
      <c r="B1420" s="70"/>
      <c r="C1420" s="70"/>
      <c r="D1420" s="70"/>
      <c r="E1420" s="70"/>
      <c r="F1420" s="70"/>
      <c r="G1420" s="70"/>
      <c r="H1420" s="70"/>
      <c r="I1420" s="70"/>
      <c r="J1420" s="70"/>
      <c r="K1420" s="70"/>
      <c r="L1420" s="70"/>
      <c r="M1420" s="70"/>
      <c r="N1420" s="70">
        <v>66181</v>
      </c>
      <c r="O1420" s="70">
        <v>68139.271727999992</v>
      </c>
      <c r="P1420" s="70"/>
      <c r="Q1420" s="70"/>
      <c r="R1420" s="70"/>
      <c r="S1420" s="70"/>
      <c r="T1420" s="70"/>
      <c r="U1420" s="70"/>
      <c r="V1420" s="70"/>
      <c r="W1420" s="70"/>
      <c r="X1420" s="70">
        <v>66181</v>
      </c>
      <c r="Y1420" s="70">
        <v>68139.271727999992</v>
      </c>
    </row>
    <row r="1421" spans="1:25" x14ac:dyDescent="0.25">
      <c r="A1421" s="72">
        <v>15917</v>
      </c>
      <c r="B1421" s="70"/>
      <c r="C1421" s="70"/>
      <c r="D1421" s="70"/>
      <c r="E1421" s="70"/>
      <c r="F1421" s="70"/>
      <c r="G1421" s="70"/>
      <c r="H1421" s="70"/>
      <c r="I1421" s="70"/>
      <c r="J1421" s="70">
        <v>48179</v>
      </c>
      <c r="K1421" s="70">
        <v>44373.544677999998</v>
      </c>
      <c r="L1421" s="70"/>
      <c r="M1421" s="70"/>
      <c r="N1421" s="70"/>
      <c r="O1421" s="70"/>
      <c r="P1421" s="70"/>
      <c r="Q1421" s="70"/>
      <c r="R1421" s="70"/>
      <c r="S1421" s="70"/>
      <c r="T1421" s="70"/>
      <c r="U1421" s="70"/>
      <c r="V1421" s="70"/>
      <c r="W1421" s="70"/>
      <c r="X1421" s="70">
        <v>48179</v>
      </c>
      <c r="Y1421" s="70">
        <v>44373.544677999998</v>
      </c>
    </row>
    <row r="1422" spans="1:25" x14ac:dyDescent="0.25">
      <c r="A1422" s="72">
        <v>15938</v>
      </c>
      <c r="B1422" s="70">
        <v>4400</v>
      </c>
      <c r="C1422" s="70">
        <v>2499.5170420000004</v>
      </c>
      <c r="D1422" s="70"/>
      <c r="E1422" s="70"/>
      <c r="F1422" s="70"/>
      <c r="G1422" s="70"/>
      <c r="H1422" s="70"/>
      <c r="I1422" s="70"/>
      <c r="J1422" s="70"/>
      <c r="K1422" s="70"/>
      <c r="L1422" s="70"/>
      <c r="M1422" s="70"/>
      <c r="N1422" s="70"/>
      <c r="O1422" s="70"/>
      <c r="P1422" s="70"/>
      <c r="Q1422" s="70"/>
      <c r="R1422" s="70"/>
      <c r="S1422" s="70"/>
      <c r="T1422" s="70"/>
      <c r="U1422" s="70"/>
      <c r="V1422" s="70"/>
      <c r="W1422" s="70"/>
      <c r="X1422" s="70">
        <v>4400</v>
      </c>
      <c r="Y1422" s="70">
        <v>2499.5170420000004</v>
      </c>
    </row>
    <row r="1423" spans="1:25" x14ac:dyDescent="0.25">
      <c r="A1423" s="72">
        <v>15955</v>
      </c>
      <c r="B1423" s="70"/>
      <c r="C1423" s="70"/>
      <c r="D1423" s="70">
        <v>19300</v>
      </c>
      <c r="E1423" s="70">
        <v>10615.710647</v>
      </c>
      <c r="F1423" s="70"/>
      <c r="G1423" s="70"/>
      <c r="H1423" s="70"/>
      <c r="I1423" s="70"/>
      <c r="J1423" s="70"/>
      <c r="K1423" s="70"/>
      <c r="L1423" s="70"/>
      <c r="M1423" s="70"/>
      <c r="N1423" s="70"/>
      <c r="O1423" s="70"/>
      <c r="P1423" s="70"/>
      <c r="Q1423" s="70"/>
      <c r="R1423" s="70"/>
      <c r="S1423" s="70"/>
      <c r="T1423" s="70"/>
      <c r="U1423" s="70"/>
      <c r="V1423" s="70"/>
      <c r="W1423" s="70"/>
      <c r="X1423" s="70">
        <v>19300</v>
      </c>
      <c r="Y1423" s="70">
        <v>10615.710647</v>
      </c>
    </row>
    <row r="1424" spans="1:25" x14ac:dyDescent="0.25">
      <c r="A1424" s="72">
        <v>15999</v>
      </c>
      <c r="B1424" s="70"/>
      <c r="C1424" s="70"/>
      <c r="D1424" s="70"/>
      <c r="E1424" s="70"/>
      <c r="F1424" s="70">
        <v>19000</v>
      </c>
      <c r="G1424" s="70">
        <v>20267.78659</v>
      </c>
      <c r="H1424" s="70"/>
      <c r="I1424" s="70"/>
      <c r="J1424" s="70"/>
      <c r="K1424" s="70"/>
      <c r="L1424" s="70"/>
      <c r="M1424" s="70"/>
      <c r="N1424" s="70"/>
      <c r="O1424" s="70"/>
      <c r="P1424" s="70"/>
      <c r="Q1424" s="70"/>
      <c r="R1424" s="70"/>
      <c r="S1424" s="70"/>
      <c r="T1424" s="70"/>
      <c r="U1424" s="70"/>
      <c r="V1424" s="70"/>
      <c r="W1424" s="70"/>
      <c r="X1424" s="70">
        <v>19000</v>
      </c>
      <c r="Y1424" s="70">
        <v>20267.78659</v>
      </c>
    </row>
    <row r="1425" spans="1:25" x14ac:dyDescent="0.25">
      <c r="A1425" s="72">
        <v>16038</v>
      </c>
      <c r="B1425" s="70"/>
      <c r="C1425" s="70"/>
      <c r="D1425" s="70"/>
      <c r="E1425" s="70"/>
      <c r="F1425" s="70"/>
      <c r="G1425" s="70"/>
      <c r="H1425" s="70"/>
      <c r="I1425" s="70"/>
      <c r="J1425" s="70"/>
      <c r="K1425" s="70"/>
      <c r="L1425" s="70"/>
      <c r="M1425" s="70"/>
      <c r="N1425" s="70"/>
      <c r="O1425" s="70"/>
      <c r="P1425" s="70"/>
      <c r="Q1425" s="70"/>
      <c r="R1425" s="70"/>
      <c r="S1425" s="70"/>
      <c r="T1425" s="70">
        <v>93311</v>
      </c>
      <c r="U1425" s="70">
        <v>97528.432373000003</v>
      </c>
      <c r="V1425" s="70"/>
      <c r="W1425" s="70"/>
      <c r="X1425" s="70">
        <v>93311</v>
      </c>
      <c r="Y1425" s="70">
        <v>97528.432373000003</v>
      </c>
    </row>
    <row r="1426" spans="1:25" x14ac:dyDescent="0.25">
      <c r="A1426" s="72">
        <v>16045</v>
      </c>
      <c r="B1426" s="70"/>
      <c r="C1426" s="70"/>
      <c r="D1426" s="70"/>
      <c r="E1426" s="70"/>
      <c r="F1426" s="70"/>
      <c r="G1426" s="70"/>
      <c r="H1426" s="70"/>
      <c r="I1426" s="70"/>
      <c r="J1426" s="70"/>
      <c r="K1426" s="70"/>
      <c r="L1426" s="70">
        <v>51020</v>
      </c>
      <c r="M1426" s="70">
        <v>51317.916749000004</v>
      </c>
      <c r="N1426" s="70"/>
      <c r="O1426" s="70"/>
      <c r="P1426" s="70"/>
      <c r="Q1426" s="70"/>
      <c r="R1426" s="70"/>
      <c r="S1426" s="70"/>
      <c r="T1426" s="70"/>
      <c r="U1426" s="70"/>
      <c r="V1426" s="70"/>
      <c r="W1426" s="70"/>
      <c r="X1426" s="70">
        <v>51020</v>
      </c>
      <c r="Y1426" s="70">
        <v>51317.916749000004</v>
      </c>
    </row>
    <row r="1427" spans="1:25" x14ac:dyDescent="0.25">
      <c r="A1427" s="72">
        <v>16046</v>
      </c>
      <c r="B1427" s="70"/>
      <c r="C1427" s="70"/>
      <c r="D1427" s="70"/>
      <c r="E1427" s="70"/>
      <c r="F1427" s="70"/>
      <c r="G1427" s="70"/>
      <c r="H1427" s="70"/>
      <c r="I1427" s="70"/>
      <c r="J1427" s="70"/>
      <c r="K1427" s="70"/>
      <c r="L1427" s="70"/>
      <c r="M1427" s="70"/>
      <c r="N1427" s="70">
        <v>56453</v>
      </c>
      <c r="O1427" s="70">
        <v>60498.271729</v>
      </c>
      <c r="P1427" s="70"/>
      <c r="Q1427" s="70"/>
      <c r="R1427" s="70"/>
      <c r="S1427" s="70"/>
      <c r="T1427" s="70"/>
      <c r="U1427" s="70"/>
      <c r="V1427" s="70"/>
      <c r="W1427" s="70"/>
      <c r="X1427" s="70">
        <v>56453</v>
      </c>
      <c r="Y1427" s="70">
        <v>60498.271729</v>
      </c>
    </row>
    <row r="1428" spans="1:25" x14ac:dyDescent="0.25">
      <c r="A1428" s="72">
        <v>16062</v>
      </c>
      <c r="B1428" s="70">
        <v>14465</v>
      </c>
      <c r="C1428" s="70">
        <v>7084.0035510000007</v>
      </c>
      <c r="D1428" s="70"/>
      <c r="E1428" s="70"/>
      <c r="F1428" s="70"/>
      <c r="G1428" s="70"/>
      <c r="H1428" s="70"/>
      <c r="I1428" s="70"/>
      <c r="J1428" s="70"/>
      <c r="K1428" s="70"/>
      <c r="L1428" s="70"/>
      <c r="M1428" s="70"/>
      <c r="N1428" s="70"/>
      <c r="O1428" s="70"/>
      <c r="P1428" s="70"/>
      <c r="Q1428" s="70"/>
      <c r="R1428" s="70"/>
      <c r="S1428" s="70"/>
      <c r="T1428" s="70"/>
      <c r="U1428" s="70"/>
      <c r="V1428" s="70"/>
      <c r="W1428" s="70"/>
      <c r="X1428" s="70">
        <v>14465</v>
      </c>
      <c r="Y1428" s="70">
        <v>7084.0035510000007</v>
      </c>
    </row>
    <row r="1429" spans="1:25" x14ac:dyDescent="0.25">
      <c r="A1429" s="72">
        <v>16069</v>
      </c>
      <c r="B1429" s="70">
        <v>4965</v>
      </c>
      <c r="C1429" s="70">
        <v>3683.6210659999997</v>
      </c>
      <c r="D1429" s="70"/>
      <c r="E1429" s="70"/>
      <c r="F1429" s="70"/>
      <c r="G1429" s="70"/>
      <c r="H1429" s="70"/>
      <c r="I1429" s="70"/>
      <c r="J1429" s="70"/>
      <c r="K1429" s="70"/>
      <c r="L1429" s="70"/>
      <c r="M1429" s="70"/>
      <c r="N1429" s="70"/>
      <c r="O1429" s="70"/>
      <c r="P1429" s="70"/>
      <c r="Q1429" s="70"/>
      <c r="R1429" s="70"/>
      <c r="S1429" s="70"/>
      <c r="T1429" s="70"/>
      <c r="U1429" s="70"/>
      <c r="V1429" s="70"/>
      <c r="W1429" s="70"/>
      <c r="X1429" s="70">
        <v>4965</v>
      </c>
      <c r="Y1429" s="70">
        <v>3683.6210659999997</v>
      </c>
    </row>
    <row r="1430" spans="1:25" x14ac:dyDescent="0.25">
      <c r="A1430" s="72">
        <v>16085</v>
      </c>
      <c r="B1430" s="70"/>
      <c r="C1430" s="70"/>
      <c r="D1430" s="70"/>
      <c r="E1430" s="70"/>
      <c r="F1430" s="70"/>
      <c r="G1430" s="70"/>
      <c r="H1430" s="70"/>
      <c r="I1430" s="70"/>
      <c r="J1430" s="70"/>
      <c r="K1430" s="70"/>
      <c r="L1430" s="70"/>
      <c r="M1430" s="70"/>
      <c r="N1430" s="70"/>
      <c r="O1430" s="70"/>
      <c r="P1430" s="70"/>
      <c r="Q1430" s="70"/>
      <c r="R1430" s="70"/>
      <c r="S1430" s="70"/>
      <c r="T1430" s="70"/>
      <c r="U1430" s="70"/>
      <c r="V1430" s="70">
        <v>121927</v>
      </c>
      <c r="W1430" s="70">
        <v>105749.79296799999</v>
      </c>
      <c r="X1430" s="70">
        <v>121927</v>
      </c>
      <c r="Y1430" s="70">
        <v>105749.79296799999</v>
      </c>
    </row>
    <row r="1431" spans="1:25" x14ac:dyDescent="0.25">
      <c r="A1431" s="72">
        <v>16092</v>
      </c>
      <c r="B1431" s="70"/>
      <c r="C1431" s="70"/>
      <c r="D1431" s="70"/>
      <c r="E1431" s="70"/>
      <c r="F1431" s="70">
        <v>35052</v>
      </c>
      <c r="G1431" s="70">
        <v>27381.053512999999</v>
      </c>
      <c r="H1431" s="70"/>
      <c r="I1431" s="70"/>
      <c r="J1431" s="70"/>
      <c r="K1431" s="70"/>
      <c r="L1431" s="70"/>
      <c r="M1431" s="70"/>
      <c r="N1431" s="70"/>
      <c r="O1431" s="70"/>
      <c r="P1431" s="70"/>
      <c r="Q1431" s="70"/>
      <c r="R1431" s="70"/>
      <c r="S1431" s="70"/>
      <c r="T1431" s="70"/>
      <c r="U1431" s="70"/>
      <c r="V1431" s="70"/>
      <c r="W1431" s="70"/>
      <c r="X1431" s="70">
        <v>35052</v>
      </c>
      <c r="Y1431" s="70">
        <v>27381.053512999999</v>
      </c>
    </row>
    <row r="1432" spans="1:25" x14ac:dyDescent="0.25">
      <c r="A1432" s="72">
        <v>16096</v>
      </c>
      <c r="B1432" s="70"/>
      <c r="C1432" s="70"/>
      <c r="D1432" s="70"/>
      <c r="E1432" s="70"/>
      <c r="F1432" s="70"/>
      <c r="G1432" s="70"/>
      <c r="H1432" s="70"/>
      <c r="I1432" s="70"/>
      <c r="J1432" s="70"/>
      <c r="K1432" s="70"/>
      <c r="L1432" s="70"/>
      <c r="M1432" s="70"/>
      <c r="N1432" s="70"/>
      <c r="O1432" s="70"/>
      <c r="P1432" s="70">
        <v>82283</v>
      </c>
      <c r="Q1432" s="70">
        <v>77976.014160000006</v>
      </c>
      <c r="R1432" s="70"/>
      <c r="S1432" s="70"/>
      <c r="T1432" s="70"/>
      <c r="U1432" s="70"/>
      <c r="V1432" s="70"/>
      <c r="W1432" s="70"/>
      <c r="X1432" s="70">
        <v>82283</v>
      </c>
      <c r="Y1432" s="70">
        <v>77976.014160000006</v>
      </c>
    </row>
    <row r="1433" spans="1:25" x14ac:dyDescent="0.25">
      <c r="A1433" s="72">
        <v>16097</v>
      </c>
      <c r="B1433" s="70">
        <v>3950</v>
      </c>
      <c r="C1433" s="70">
        <v>4201.9788589999998</v>
      </c>
      <c r="D1433" s="70"/>
      <c r="E1433" s="70"/>
      <c r="F1433" s="70"/>
      <c r="G1433" s="70"/>
      <c r="H1433" s="70"/>
      <c r="I1433" s="70"/>
      <c r="J1433" s="70"/>
      <c r="K1433" s="70"/>
      <c r="L1433" s="70"/>
      <c r="M1433" s="70"/>
      <c r="N1433" s="70"/>
      <c r="O1433" s="70"/>
      <c r="P1433" s="70"/>
      <c r="Q1433" s="70"/>
      <c r="R1433" s="70"/>
      <c r="S1433" s="70"/>
      <c r="T1433" s="70"/>
      <c r="U1433" s="70"/>
      <c r="V1433" s="70"/>
      <c r="W1433" s="70"/>
      <c r="X1433" s="70">
        <v>3950</v>
      </c>
      <c r="Y1433" s="70">
        <v>4201.9788589999998</v>
      </c>
    </row>
    <row r="1434" spans="1:25" x14ac:dyDescent="0.25">
      <c r="A1434" s="72">
        <v>16114</v>
      </c>
      <c r="B1434" s="70"/>
      <c r="C1434" s="70"/>
      <c r="D1434" s="70"/>
      <c r="E1434" s="70"/>
      <c r="F1434" s="70">
        <v>20388</v>
      </c>
      <c r="G1434" s="70">
        <v>23921.393586000002</v>
      </c>
      <c r="H1434" s="70"/>
      <c r="I1434" s="70"/>
      <c r="J1434" s="70"/>
      <c r="K1434" s="70"/>
      <c r="L1434" s="70"/>
      <c r="M1434" s="70"/>
      <c r="N1434" s="70"/>
      <c r="O1434" s="70"/>
      <c r="P1434" s="70"/>
      <c r="Q1434" s="70"/>
      <c r="R1434" s="70"/>
      <c r="S1434" s="70"/>
      <c r="T1434" s="70"/>
      <c r="U1434" s="70"/>
      <c r="V1434" s="70"/>
      <c r="W1434" s="70"/>
      <c r="X1434" s="70">
        <v>20388</v>
      </c>
      <c r="Y1434" s="70">
        <v>23921.393586000002</v>
      </c>
    </row>
    <row r="1435" spans="1:25" x14ac:dyDescent="0.25">
      <c r="A1435" s="72">
        <v>16118</v>
      </c>
      <c r="B1435" s="70"/>
      <c r="C1435" s="70"/>
      <c r="D1435" s="70">
        <v>12000</v>
      </c>
      <c r="E1435" s="70">
        <v>11785.500702000001</v>
      </c>
      <c r="F1435" s="70"/>
      <c r="G1435" s="70"/>
      <c r="H1435" s="70"/>
      <c r="I1435" s="70"/>
      <c r="J1435" s="70"/>
      <c r="K1435" s="70"/>
      <c r="L1435" s="70"/>
      <c r="M1435" s="70"/>
      <c r="N1435" s="70"/>
      <c r="O1435" s="70"/>
      <c r="P1435" s="70"/>
      <c r="Q1435" s="70"/>
      <c r="R1435" s="70"/>
      <c r="S1435" s="70"/>
      <c r="T1435" s="70"/>
      <c r="U1435" s="70"/>
      <c r="V1435" s="70"/>
      <c r="W1435" s="70"/>
      <c r="X1435" s="70">
        <v>12000</v>
      </c>
      <c r="Y1435" s="70">
        <v>11785.500702000001</v>
      </c>
    </row>
    <row r="1436" spans="1:25" x14ac:dyDescent="0.25">
      <c r="A1436" s="72">
        <v>16125</v>
      </c>
      <c r="B1436" s="70"/>
      <c r="C1436" s="70"/>
      <c r="D1436" s="70"/>
      <c r="E1436" s="70"/>
      <c r="F1436" s="70"/>
      <c r="G1436" s="70"/>
      <c r="H1436" s="70"/>
      <c r="I1436" s="70"/>
      <c r="J1436" s="70"/>
      <c r="K1436" s="70"/>
      <c r="L1436" s="70"/>
      <c r="M1436" s="70"/>
      <c r="N1436" s="70"/>
      <c r="O1436" s="70"/>
      <c r="P1436" s="70"/>
      <c r="Q1436" s="70"/>
      <c r="R1436" s="70"/>
      <c r="S1436" s="70"/>
      <c r="T1436" s="70"/>
      <c r="U1436" s="70"/>
      <c r="V1436" s="70">
        <v>91626</v>
      </c>
      <c r="W1436" s="70">
        <v>104916.87451199999</v>
      </c>
      <c r="X1436" s="70">
        <v>91626</v>
      </c>
      <c r="Y1436" s="70">
        <v>104916.87451199999</v>
      </c>
    </row>
    <row r="1437" spans="1:25" x14ac:dyDescent="0.25">
      <c r="A1437" s="72">
        <v>16127</v>
      </c>
      <c r="B1437" s="70"/>
      <c r="C1437" s="70"/>
      <c r="D1437" s="70"/>
      <c r="E1437" s="70"/>
      <c r="F1437" s="70"/>
      <c r="G1437" s="70"/>
      <c r="H1437" s="70"/>
      <c r="I1437" s="70"/>
      <c r="J1437" s="70"/>
      <c r="K1437" s="70"/>
      <c r="L1437" s="70"/>
      <c r="M1437" s="70"/>
      <c r="N1437" s="70"/>
      <c r="O1437" s="70"/>
      <c r="P1437" s="70">
        <v>56592</v>
      </c>
      <c r="Q1437" s="70">
        <v>71263.434814999986</v>
      </c>
      <c r="R1437" s="70"/>
      <c r="S1437" s="70"/>
      <c r="T1437" s="70"/>
      <c r="U1437" s="70"/>
      <c r="V1437" s="70"/>
      <c r="W1437" s="70"/>
      <c r="X1437" s="70">
        <v>56592</v>
      </c>
      <c r="Y1437" s="70">
        <v>71263.434814999986</v>
      </c>
    </row>
    <row r="1438" spans="1:25" x14ac:dyDescent="0.25">
      <c r="A1438" s="72">
        <v>16128</v>
      </c>
      <c r="B1438" s="70"/>
      <c r="C1438" s="70"/>
      <c r="D1438" s="70"/>
      <c r="E1438" s="70"/>
      <c r="F1438" s="70"/>
      <c r="G1438" s="70"/>
      <c r="H1438" s="70"/>
      <c r="I1438" s="70"/>
      <c r="J1438" s="70"/>
      <c r="K1438" s="70"/>
      <c r="L1438" s="70"/>
      <c r="M1438" s="70"/>
      <c r="N1438" s="70">
        <v>59710</v>
      </c>
      <c r="O1438" s="70">
        <v>68503.46557700001</v>
      </c>
      <c r="P1438" s="70"/>
      <c r="Q1438" s="70"/>
      <c r="R1438" s="70"/>
      <c r="S1438" s="70"/>
      <c r="T1438" s="70"/>
      <c r="U1438" s="70"/>
      <c r="V1438" s="70"/>
      <c r="W1438" s="70"/>
      <c r="X1438" s="70">
        <v>59710</v>
      </c>
      <c r="Y1438" s="70">
        <v>68503.46557700001</v>
      </c>
    </row>
    <row r="1439" spans="1:25" x14ac:dyDescent="0.25">
      <c r="A1439" s="72">
        <v>16136</v>
      </c>
      <c r="B1439" s="70"/>
      <c r="C1439" s="70"/>
      <c r="D1439" s="70"/>
      <c r="E1439" s="70"/>
      <c r="F1439" s="70"/>
      <c r="G1439" s="70"/>
      <c r="H1439" s="70"/>
      <c r="I1439" s="70"/>
      <c r="J1439" s="70"/>
      <c r="K1439" s="70"/>
      <c r="L1439" s="70"/>
      <c r="M1439" s="70"/>
      <c r="N1439" s="70"/>
      <c r="O1439" s="70"/>
      <c r="P1439" s="70">
        <v>70159</v>
      </c>
      <c r="Q1439" s="70">
        <v>77775.528078000003</v>
      </c>
      <c r="R1439" s="70"/>
      <c r="S1439" s="70"/>
      <c r="T1439" s="70"/>
      <c r="U1439" s="70"/>
      <c r="V1439" s="70"/>
      <c r="W1439" s="70"/>
      <c r="X1439" s="70">
        <v>70159</v>
      </c>
      <c r="Y1439" s="70">
        <v>77775.528078000003</v>
      </c>
    </row>
    <row r="1440" spans="1:25" x14ac:dyDescent="0.25">
      <c r="A1440" s="72">
        <v>16144</v>
      </c>
      <c r="B1440" s="70"/>
      <c r="C1440" s="70"/>
      <c r="D1440" s="70"/>
      <c r="E1440" s="70"/>
      <c r="F1440" s="70"/>
      <c r="G1440" s="70"/>
      <c r="H1440" s="70">
        <v>32157</v>
      </c>
      <c r="I1440" s="70">
        <v>36346.167847000004</v>
      </c>
      <c r="J1440" s="70"/>
      <c r="K1440" s="70"/>
      <c r="L1440" s="70"/>
      <c r="M1440" s="70"/>
      <c r="N1440" s="70"/>
      <c r="O1440" s="70"/>
      <c r="P1440" s="70"/>
      <c r="Q1440" s="70"/>
      <c r="R1440" s="70"/>
      <c r="S1440" s="70"/>
      <c r="T1440" s="70"/>
      <c r="U1440" s="70"/>
      <c r="V1440" s="70"/>
      <c r="W1440" s="70"/>
      <c r="X1440" s="70">
        <v>32157</v>
      </c>
      <c r="Y1440" s="70">
        <v>36346.167847000004</v>
      </c>
    </row>
    <row r="1441" spans="1:25" x14ac:dyDescent="0.25">
      <c r="A1441" s="72">
        <v>16155</v>
      </c>
      <c r="B1441" s="70">
        <v>7975</v>
      </c>
      <c r="C1441" s="70">
        <v>9175.4007419999998</v>
      </c>
      <c r="D1441" s="70"/>
      <c r="E1441" s="70"/>
      <c r="F1441" s="70"/>
      <c r="G1441" s="70"/>
      <c r="H1441" s="70"/>
      <c r="I1441" s="70"/>
      <c r="J1441" s="70"/>
      <c r="K1441" s="70"/>
      <c r="L1441" s="70"/>
      <c r="M1441" s="70"/>
      <c r="N1441" s="70"/>
      <c r="O1441" s="70"/>
      <c r="P1441" s="70"/>
      <c r="Q1441" s="70"/>
      <c r="R1441" s="70"/>
      <c r="S1441" s="70"/>
      <c r="T1441" s="70"/>
      <c r="U1441" s="70"/>
      <c r="V1441" s="70"/>
      <c r="W1441" s="70"/>
      <c r="X1441" s="70">
        <v>7975</v>
      </c>
      <c r="Y1441" s="70">
        <v>9175.4007419999998</v>
      </c>
    </row>
    <row r="1442" spans="1:25" x14ac:dyDescent="0.25">
      <c r="A1442" s="72">
        <v>16158</v>
      </c>
      <c r="B1442" s="70">
        <v>737</v>
      </c>
      <c r="C1442" s="70">
        <v>3720.9709590000002</v>
      </c>
      <c r="D1442" s="70"/>
      <c r="E1442" s="70"/>
      <c r="F1442" s="70"/>
      <c r="G1442" s="70"/>
      <c r="H1442" s="70"/>
      <c r="I1442" s="70"/>
      <c r="J1442" s="70"/>
      <c r="K1442" s="70"/>
      <c r="L1442" s="70"/>
      <c r="M1442" s="70"/>
      <c r="N1442" s="70"/>
      <c r="O1442" s="70"/>
      <c r="P1442" s="70"/>
      <c r="Q1442" s="70"/>
      <c r="R1442" s="70"/>
      <c r="S1442" s="70"/>
      <c r="T1442" s="70"/>
      <c r="U1442" s="70"/>
      <c r="V1442" s="70"/>
      <c r="W1442" s="70"/>
      <c r="X1442" s="70">
        <v>737</v>
      </c>
      <c r="Y1442" s="70">
        <v>3720.9709590000002</v>
      </c>
    </row>
    <row r="1443" spans="1:25" x14ac:dyDescent="0.25">
      <c r="A1443" s="72">
        <v>16159</v>
      </c>
      <c r="B1443" s="70">
        <v>3910</v>
      </c>
      <c r="C1443" s="70">
        <v>3053.3989560000005</v>
      </c>
      <c r="D1443" s="70"/>
      <c r="E1443" s="70"/>
      <c r="F1443" s="70"/>
      <c r="G1443" s="70"/>
      <c r="H1443" s="70"/>
      <c r="I1443" s="70"/>
      <c r="J1443" s="70"/>
      <c r="K1443" s="70"/>
      <c r="L1443" s="70"/>
      <c r="M1443" s="70"/>
      <c r="N1443" s="70"/>
      <c r="O1443" s="70"/>
      <c r="P1443" s="70"/>
      <c r="Q1443" s="70"/>
      <c r="R1443" s="70"/>
      <c r="S1443" s="70"/>
      <c r="T1443" s="70"/>
      <c r="U1443" s="70"/>
      <c r="V1443" s="70"/>
      <c r="W1443" s="70"/>
      <c r="X1443" s="70">
        <v>3910</v>
      </c>
      <c r="Y1443" s="70">
        <v>3053.3989560000005</v>
      </c>
    </row>
    <row r="1444" spans="1:25" x14ac:dyDescent="0.25">
      <c r="A1444" s="72">
        <v>16162</v>
      </c>
      <c r="B1444" s="70"/>
      <c r="C1444" s="70"/>
      <c r="D1444" s="70"/>
      <c r="E1444" s="70"/>
      <c r="F1444" s="70"/>
      <c r="G1444" s="70"/>
      <c r="H1444" s="70"/>
      <c r="I1444" s="70"/>
      <c r="J1444" s="70"/>
      <c r="K1444" s="70"/>
      <c r="L1444" s="70"/>
      <c r="M1444" s="70"/>
      <c r="N1444" s="70"/>
      <c r="O1444" s="70"/>
      <c r="P1444" s="70">
        <v>84632</v>
      </c>
      <c r="Q1444" s="70">
        <v>79462.97119099999</v>
      </c>
      <c r="R1444" s="70"/>
      <c r="S1444" s="70"/>
      <c r="T1444" s="70"/>
      <c r="U1444" s="70"/>
      <c r="V1444" s="70"/>
      <c r="W1444" s="70"/>
      <c r="X1444" s="70">
        <v>84632</v>
      </c>
      <c r="Y1444" s="70">
        <v>79462.97119099999</v>
      </c>
    </row>
    <row r="1445" spans="1:25" x14ac:dyDescent="0.25">
      <c r="A1445" s="72">
        <v>16163</v>
      </c>
      <c r="B1445" s="70"/>
      <c r="C1445" s="70"/>
      <c r="D1445" s="70"/>
      <c r="E1445" s="70"/>
      <c r="F1445" s="70"/>
      <c r="G1445" s="70"/>
      <c r="H1445" s="70"/>
      <c r="I1445" s="70"/>
      <c r="J1445" s="70"/>
      <c r="K1445" s="70"/>
      <c r="L1445" s="70"/>
      <c r="M1445" s="70"/>
      <c r="N1445" s="70"/>
      <c r="O1445" s="70"/>
      <c r="P1445" s="70"/>
      <c r="Q1445" s="70"/>
      <c r="R1445" s="70">
        <v>95405</v>
      </c>
      <c r="S1445" s="70">
        <v>82266.702636999995</v>
      </c>
      <c r="T1445" s="70"/>
      <c r="U1445" s="70"/>
      <c r="V1445" s="70"/>
      <c r="W1445" s="70"/>
      <c r="X1445" s="70">
        <v>95405</v>
      </c>
      <c r="Y1445" s="70">
        <v>82266.702636999995</v>
      </c>
    </row>
    <row r="1446" spans="1:25" x14ac:dyDescent="0.25">
      <c r="A1446" s="72">
        <v>16168</v>
      </c>
      <c r="B1446" s="70"/>
      <c r="C1446" s="70"/>
      <c r="D1446" s="70">
        <v>15584</v>
      </c>
      <c r="E1446" s="70">
        <v>13554.682434</v>
      </c>
      <c r="F1446" s="70"/>
      <c r="G1446" s="70"/>
      <c r="H1446" s="70"/>
      <c r="I1446" s="70"/>
      <c r="J1446" s="70"/>
      <c r="K1446" s="70"/>
      <c r="L1446" s="70"/>
      <c r="M1446" s="70"/>
      <c r="N1446" s="70"/>
      <c r="O1446" s="70"/>
      <c r="P1446" s="70"/>
      <c r="Q1446" s="70"/>
      <c r="R1446" s="70"/>
      <c r="S1446" s="70"/>
      <c r="T1446" s="70"/>
      <c r="U1446" s="70"/>
      <c r="V1446" s="70"/>
      <c r="W1446" s="70"/>
      <c r="X1446" s="70">
        <v>15584</v>
      </c>
      <c r="Y1446" s="70">
        <v>13554.682434</v>
      </c>
    </row>
    <row r="1447" spans="1:25" x14ac:dyDescent="0.25">
      <c r="A1447" s="72">
        <v>16183</v>
      </c>
      <c r="B1447" s="70"/>
      <c r="C1447" s="70"/>
      <c r="D1447" s="70"/>
      <c r="E1447" s="70"/>
      <c r="F1447" s="70"/>
      <c r="G1447" s="70"/>
      <c r="H1447" s="70"/>
      <c r="I1447" s="70"/>
      <c r="J1447" s="70"/>
      <c r="K1447" s="70"/>
      <c r="L1447" s="70"/>
      <c r="M1447" s="70"/>
      <c r="N1447" s="70">
        <v>72820</v>
      </c>
      <c r="O1447" s="70">
        <v>67227.285157000006</v>
      </c>
      <c r="P1447" s="70"/>
      <c r="Q1447" s="70"/>
      <c r="R1447" s="70"/>
      <c r="S1447" s="70"/>
      <c r="T1447" s="70"/>
      <c r="U1447" s="70"/>
      <c r="V1447" s="70"/>
      <c r="W1447" s="70"/>
      <c r="X1447" s="70">
        <v>72820</v>
      </c>
      <c r="Y1447" s="70">
        <v>67227.285157000006</v>
      </c>
    </row>
    <row r="1448" spans="1:25" x14ac:dyDescent="0.25">
      <c r="A1448" s="72">
        <v>16210</v>
      </c>
      <c r="B1448" s="70">
        <v>6737</v>
      </c>
      <c r="C1448" s="70">
        <v>1834.356231</v>
      </c>
      <c r="D1448" s="70"/>
      <c r="E1448" s="70"/>
      <c r="F1448" s="70"/>
      <c r="G1448" s="70"/>
      <c r="H1448" s="70"/>
      <c r="I1448" s="70"/>
      <c r="J1448" s="70"/>
      <c r="K1448" s="70"/>
      <c r="L1448" s="70"/>
      <c r="M1448" s="70"/>
      <c r="N1448" s="70"/>
      <c r="O1448" s="70"/>
      <c r="P1448" s="70"/>
      <c r="Q1448" s="70"/>
      <c r="R1448" s="70"/>
      <c r="S1448" s="70"/>
      <c r="T1448" s="70"/>
      <c r="U1448" s="70"/>
      <c r="V1448" s="70"/>
      <c r="W1448" s="70"/>
      <c r="X1448" s="70">
        <v>6737</v>
      </c>
      <c r="Y1448" s="70">
        <v>1834.356231</v>
      </c>
    </row>
    <row r="1449" spans="1:25" x14ac:dyDescent="0.25">
      <c r="A1449" s="72">
        <v>16217</v>
      </c>
      <c r="B1449" s="70"/>
      <c r="C1449" s="70"/>
      <c r="D1449" s="70">
        <v>4978</v>
      </c>
      <c r="E1449" s="70">
        <v>11959.924728999998</v>
      </c>
      <c r="F1449" s="70"/>
      <c r="G1449" s="70"/>
      <c r="H1449" s="70"/>
      <c r="I1449" s="70"/>
      <c r="J1449" s="70"/>
      <c r="K1449" s="70"/>
      <c r="L1449" s="70"/>
      <c r="M1449" s="70"/>
      <c r="N1449" s="70"/>
      <c r="O1449" s="70"/>
      <c r="P1449" s="70"/>
      <c r="Q1449" s="70"/>
      <c r="R1449" s="70"/>
      <c r="S1449" s="70"/>
      <c r="T1449" s="70"/>
      <c r="U1449" s="70"/>
      <c r="V1449" s="70"/>
      <c r="W1449" s="70"/>
      <c r="X1449" s="70">
        <v>4978</v>
      </c>
      <c r="Y1449" s="70">
        <v>11959.924728999998</v>
      </c>
    </row>
    <row r="1450" spans="1:25" x14ac:dyDescent="0.25">
      <c r="A1450" s="72">
        <v>16223</v>
      </c>
      <c r="B1450" s="70"/>
      <c r="C1450" s="70"/>
      <c r="D1450" s="70"/>
      <c r="E1450" s="70"/>
      <c r="F1450" s="70"/>
      <c r="G1450" s="70"/>
      <c r="H1450" s="70"/>
      <c r="I1450" s="70"/>
      <c r="J1450" s="70">
        <v>55200</v>
      </c>
      <c r="K1450" s="70">
        <v>46489.559204999998</v>
      </c>
      <c r="L1450" s="70"/>
      <c r="M1450" s="70"/>
      <c r="N1450" s="70"/>
      <c r="O1450" s="70"/>
      <c r="P1450" s="70"/>
      <c r="Q1450" s="70"/>
      <c r="R1450" s="70"/>
      <c r="S1450" s="70"/>
      <c r="T1450" s="70"/>
      <c r="U1450" s="70"/>
      <c r="V1450" s="70"/>
      <c r="W1450" s="70"/>
      <c r="X1450" s="70">
        <v>55200</v>
      </c>
      <c r="Y1450" s="70">
        <v>46489.559204999998</v>
      </c>
    </row>
    <row r="1451" spans="1:25" x14ac:dyDescent="0.25">
      <c r="A1451" s="72">
        <v>16227</v>
      </c>
      <c r="B1451" s="70"/>
      <c r="C1451" s="70"/>
      <c r="D1451" s="70"/>
      <c r="E1451" s="70"/>
      <c r="F1451" s="70"/>
      <c r="G1451" s="70"/>
      <c r="H1451" s="70">
        <v>38900</v>
      </c>
      <c r="I1451" s="70">
        <v>32637.876449000003</v>
      </c>
      <c r="J1451" s="70"/>
      <c r="K1451" s="70"/>
      <c r="L1451" s="70"/>
      <c r="M1451" s="70"/>
      <c r="N1451" s="70"/>
      <c r="O1451" s="70"/>
      <c r="P1451" s="70"/>
      <c r="Q1451" s="70"/>
      <c r="R1451" s="70"/>
      <c r="S1451" s="70"/>
      <c r="T1451" s="70"/>
      <c r="U1451" s="70"/>
      <c r="V1451" s="70"/>
      <c r="W1451" s="70"/>
      <c r="X1451" s="70">
        <v>38900</v>
      </c>
      <c r="Y1451" s="70">
        <v>32637.876449000003</v>
      </c>
    </row>
    <row r="1452" spans="1:25" x14ac:dyDescent="0.25">
      <c r="A1452" s="72">
        <v>16236</v>
      </c>
      <c r="B1452" s="70"/>
      <c r="C1452" s="70"/>
      <c r="D1452" s="70"/>
      <c r="E1452" s="70"/>
      <c r="F1452" s="70"/>
      <c r="G1452" s="70"/>
      <c r="H1452" s="70"/>
      <c r="I1452" s="70"/>
      <c r="J1452" s="70"/>
      <c r="K1452" s="70"/>
      <c r="L1452" s="70">
        <v>53800</v>
      </c>
      <c r="M1452" s="70">
        <v>51935.671140999999</v>
      </c>
      <c r="N1452" s="70"/>
      <c r="O1452" s="70"/>
      <c r="P1452" s="70"/>
      <c r="Q1452" s="70"/>
      <c r="R1452" s="70"/>
      <c r="S1452" s="70"/>
      <c r="T1452" s="70"/>
      <c r="U1452" s="70"/>
      <c r="V1452" s="70"/>
      <c r="W1452" s="70"/>
      <c r="X1452" s="70">
        <v>53800</v>
      </c>
      <c r="Y1452" s="70">
        <v>51935.671140999999</v>
      </c>
    </row>
    <row r="1453" spans="1:25" x14ac:dyDescent="0.25">
      <c r="A1453" s="72">
        <v>16248</v>
      </c>
      <c r="B1453" s="70"/>
      <c r="C1453" s="70"/>
      <c r="D1453" s="70"/>
      <c r="E1453" s="70"/>
      <c r="F1453" s="70"/>
      <c r="G1453" s="70"/>
      <c r="H1453" s="70"/>
      <c r="I1453" s="70"/>
      <c r="J1453" s="70"/>
      <c r="K1453" s="70"/>
      <c r="L1453" s="70">
        <v>53300</v>
      </c>
      <c r="M1453" s="70">
        <v>54695.016602000003</v>
      </c>
      <c r="N1453" s="70"/>
      <c r="O1453" s="70"/>
      <c r="P1453" s="70"/>
      <c r="Q1453" s="70"/>
      <c r="R1453" s="70"/>
      <c r="S1453" s="70"/>
      <c r="T1453" s="70"/>
      <c r="U1453" s="70"/>
      <c r="V1453" s="70"/>
      <c r="W1453" s="70"/>
      <c r="X1453" s="70">
        <v>53300</v>
      </c>
      <c r="Y1453" s="70">
        <v>54695.016602000003</v>
      </c>
    </row>
    <row r="1454" spans="1:25" x14ac:dyDescent="0.25">
      <c r="A1454" s="72">
        <v>16269</v>
      </c>
      <c r="B1454" s="70"/>
      <c r="C1454" s="70"/>
      <c r="D1454" s="70"/>
      <c r="E1454" s="70"/>
      <c r="F1454" s="70">
        <v>30725</v>
      </c>
      <c r="G1454" s="70">
        <v>21493.688201999998</v>
      </c>
      <c r="H1454" s="70"/>
      <c r="I1454" s="70"/>
      <c r="J1454" s="70"/>
      <c r="K1454" s="70"/>
      <c r="L1454" s="70"/>
      <c r="M1454" s="70"/>
      <c r="N1454" s="70"/>
      <c r="O1454" s="70"/>
      <c r="P1454" s="70"/>
      <c r="Q1454" s="70"/>
      <c r="R1454" s="70"/>
      <c r="S1454" s="70"/>
      <c r="T1454" s="70"/>
      <c r="U1454" s="70"/>
      <c r="V1454" s="70"/>
      <c r="W1454" s="70"/>
      <c r="X1454" s="70">
        <v>30725</v>
      </c>
      <c r="Y1454" s="70">
        <v>21493.688201999998</v>
      </c>
    </row>
    <row r="1455" spans="1:25" x14ac:dyDescent="0.25">
      <c r="A1455" s="72">
        <v>16270</v>
      </c>
      <c r="B1455" s="70">
        <v>9005</v>
      </c>
      <c r="C1455" s="70">
        <v>7706.0171499999997</v>
      </c>
      <c r="D1455" s="70"/>
      <c r="E1455" s="70"/>
      <c r="F1455" s="70"/>
      <c r="G1455" s="70"/>
      <c r="H1455" s="70"/>
      <c r="I1455" s="70"/>
      <c r="J1455" s="70"/>
      <c r="K1455" s="70"/>
      <c r="L1455" s="70"/>
      <c r="M1455" s="70"/>
      <c r="N1455" s="70"/>
      <c r="O1455" s="70"/>
      <c r="P1455" s="70"/>
      <c r="Q1455" s="70"/>
      <c r="R1455" s="70"/>
      <c r="S1455" s="70"/>
      <c r="T1455" s="70"/>
      <c r="U1455" s="70"/>
      <c r="V1455" s="70"/>
      <c r="W1455" s="70"/>
      <c r="X1455" s="70">
        <v>9005</v>
      </c>
      <c r="Y1455" s="70">
        <v>7706.0171499999997</v>
      </c>
    </row>
    <row r="1456" spans="1:25" x14ac:dyDescent="0.25">
      <c r="A1456" s="72">
        <v>16272</v>
      </c>
      <c r="B1456" s="70"/>
      <c r="C1456" s="70"/>
      <c r="D1456" s="70"/>
      <c r="E1456" s="70"/>
      <c r="F1456" s="70"/>
      <c r="G1456" s="70"/>
      <c r="H1456" s="70"/>
      <c r="I1456" s="70"/>
      <c r="J1456" s="70"/>
      <c r="K1456" s="70"/>
      <c r="L1456" s="70"/>
      <c r="M1456" s="70"/>
      <c r="N1456" s="70"/>
      <c r="O1456" s="70"/>
      <c r="P1456" s="70"/>
      <c r="Q1456" s="70"/>
      <c r="R1456" s="70"/>
      <c r="S1456" s="70"/>
      <c r="T1456" s="70"/>
      <c r="U1456" s="70"/>
      <c r="V1456" s="70">
        <v>98571</v>
      </c>
      <c r="W1456" s="70">
        <v>104064.771485</v>
      </c>
      <c r="X1456" s="70">
        <v>98571</v>
      </c>
      <c r="Y1456" s="70">
        <v>104064.771485</v>
      </c>
    </row>
    <row r="1457" spans="1:25" x14ac:dyDescent="0.25">
      <c r="A1457" s="72">
        <v>16275</v>
      </c>
      <c r="B1457" s="70"/>
      <c r="C1457" s="70"/>
      <c r="D1457" s="70"/>
      <c r="E1457" s="70"/>
      <c r="F1457" s="70"/>
      <c r="G1457" s="70"/>
      <c r="H1457" s="70"/>
      <c r="I1457" s="70"/>
      <c r="J1457" s="70"/>
      <c r="K1457" s="70"/>
      <c r="L1457" s="70"/>
      <c r="M1457" s="70"/>
      <c r="N1457" s="70"/>
      <c r="O1457" s="70"/>
      <c r="P1457" s="70"/>
      <c r="Q1457" s="70"/>
      <c r="R1457" s="70"/>
      <c r="S1457" s="70"/>
      <c r="T1457" s="70"/>
      <c r="U1457" s="70"/>
      <c r="V1457" s="70">
        <v>101403</v>
      </c>
      <c r="W1457" s="70">
        <v>103534.216308</v>
      </c>
      <c r="X1457" s="70">
        <v>101403</v>
      </c>
      <c r="Y1457" s="70">
        <v>103534.216308</v>
      </c>
    </row>
    <row r="1458" spans="1:25" x14ac:dyDescent="0.25">
      <c r="A1458" s="72">
        <v>16290</v>
      </c>
      <c r="B1458" s="70"/>
      <c r="C1458" s="70"/>
      <c r="D1458" s="70"/>
      <c r="E1458" s="70"/>
      <c r="F1458" s="70"/>
      <c r="G1458" s="70"/>
      <c r="H1458" s="70"/>
      <c r="I1458" s="70"/>
      <c r="J1458" s="70"/>
      <c r="K1458" s="70"/>
      <c r="L1458" s="70"/>
      <c r="M1458" s="70"/>
      <c r="N1458" s="70"/>
      <c r="O1458" s="70"/>
      <c r="P1458" s="70"/>
      <c r="Q1458" s="70"/>
      <c r="R1458" s="70"/>
      <c r="S1458" s="70"/>
      <c r="T1458" s="70">
        <v>99469</v>
      </c>
      <c r="U1458" s="70">
        <v>96944.878417999993</v>
      </c>
      <c r="V1458" s="70"/>
      <c r="W1458" s="70"/>
      <c r="X1458" s="70">
        <v>99469</v>
      </c>
      <c r="Y1458" s="70">
        <v>96944.878417999993</v>
      </c>
    </row>
    <row r="1459" spans="1:25" x14ac:dyDescent="0.25">
      <c r="A1459" s="72">
        <v>16291</v>
      </c>
      <c r="B1459" s="70"/>
      <c r="C1459" s="70"/>
      <c r="D1459" s="70"/>
      <c r="E1459" s="70"/>
      <c r="F1459" s="70"/>
      <c r="G1459" s="70"/>
      <c r="H1459" s="70"/>
      <c r="I1459" s="70"/>
      <c r="J1459" s="70"/>
      <c r="K1459" s="70"/>
      <c r="L1459" s="70"/>
      <c r="M1459" s="70"/>
      <c r="N1459" s="70"/>
      <c r="O1459" s="70"/>
      <c r="P1459" s="70"/>
      <c r="Q1459" s="70"/>
      <c r="R1459" s="70"/>
      <c r="S1459" s="70"/>
      <c r="T1459" s="70"/>
      <c r="U1459" s="70"/>
      <c r="V1459" s="70">
        <v>104108</v>
      </c>
      <c r="W1459" s="70">
        <v>102193.75683599999</v>
      </c>
      <c r="X1459" s="70">
        <v>104108</v>
      </c>
      <c r="Y1459" s="70">
        <v>102193.75683599999</v>
      </c>
    </row>
    <row r="1460" spans="1:25" x14ac:dyDescent="0.25">
      <c r="A1460" s="72">
        <v>16292</v>
      </c>
      <c r="B1460" s="70"/>
      <c r="C1460" s="70"/>
      <c r="D1460" s="70">
        <v>14562</v>
      </c>
      <c r="E1460" s="70">
        <v>15634.372071</v>
      </c>
      <c r="F1460" s="70"/>
      <c r="G1460" s="70"/>
      <c r="H1460" s="70"/>
      <c r="I1460" s="70"/>
      <c r="J1460" s="70"/>
      <c r="K1460" s="70"/>
      <c r="L1460" s="70"/>
      <c r="M1460" s="70"/>
      <c r="N1460" s="70"/>
      <c r="O1460" s="70"/>
      <c r="P1460" s="70"/>
      <c r="Q1460" s="70"/>
      <c r="R1460" s="70"/>
      <c r="S1460" s="70"/>
      <c r="T1460" s="70"/>
      <c r="U1460" s="70"/>
      <c r="V1460" s="70"/>
      <c r="W1460" s="70"/>
      <c r="X1460" s="70">
        <v>14562</v>
      </c>
      <c r="Y1460" s="70">
        <v>15634.372071</v>
      </c>
    </row>
    <row r="1461" spans="1:25" x14ac:dyDescent="0.25">
      <c r="A1461" s="72">
        <v>16313</v>
      </c>
      <c r="B1461" s="70">
        <v>5700</v>
      </c>
      <c r="C1461" s="70">
        <v>7084.1899880000001</v>
      </c>
      <c r="D1461" s="70"/>
      <c r="E1461" s="70"/>
      <c r="F1461" s="70"/>
      <c r="G1461" s="70"/>
      <c r="H1461" s="70"/>
      <c r="I1461" s="70"/>
      <c r="J1461" s="70"/>
      <c r="K1461" s="70"/>
      <c r="L1461" s="70"/>
      <c r="M1461" s="70"/>
      <c r="N1461" s="70"/>
      <c r="O1461" s="70"/>
      <c r="P1461" s="70"/>
      <c r="Q1461" s="70"/>
      <c r="R1461" s="70"/>
      <c r="S1461" s="70"/>
      <c r="T1461" s="70"/>
      <c r="U1461" s="70"/>
      <c r="V1461" s="70"/>
      <c r="W1461" s="70"/>
      <c r="X1461" s="70">
        <v>5700</v>
      </c>
      <c r="Y1461" s="70">
        <v>7084.1899880000001</v>
      </c>
    </row>
    <row r="1462" spans="1:25" x14ac:dyDescent="0.25">
      <c r="A1462" s="72">
        <v>16343</v>
      </c>
      <c r="B1462" s="70">
        <v>3235</v>
      </c>
      <c r="C1462" s="70">
        <v>4366.7510990000001</v>
      </c>
      <c r="D1462" s="70"/>
      <c r="E1462" s="70"/>
      <c r="F1462" s="70"/>
      <c r="G1462" s="70"/>
      <c r="H1462" s="70"/>
      <c r="I1462" s="70"/>
      <c r="J1462" s="70"/>
      <c r="K1462" s="70"/>
      <c r="L1462" s="70"/>
      <c r="M1462" s="70"/>
      <c r="N1462" s="70"/>
      <c r="O1462" s="70"/>
      <c r="P1462" s="70"/>
      <c r="Q1462" s="70"/>
      <c r="R1462" s="70"/>
      <c r="S1462" s="70"/>
      <c r="T1462" s="70"/>
      <c r="U1462" s="70"/>
      <c r="V1462" s="70"/>
      <c r="W1462" s="70"/>
      <c r="X1462" s="70">
        <v>3235</v>
      </c>
      <c r="Y1462" s="70">
        <v>4366.7510990000001</v>
      </c>
    </row>
    <row r="1463" spans="1:25" x14ac:dyDescent="0.25">
      <c r="A1463" s="72">
        <v>16349</v>
      </c>
      <c r="B1463" s="70">
        <v>2754</v>
      </c>
      <c r="C1463" s="70">
        <v>6594.8595740000001</v>
      </c>
      <c r="D1463" s="70"/>
      <c r="E1463" s="70"/>
      <c r="F1463" s="70"/>
      <c r="G1463" s="70"/>
      <c r="H1463" s="70"/>
      <c r="I1463" s="70"/>
      <c r="J1463" s="70"/>
      <c r="K1463" s="70"/>
      <c r="L1463" s="70"/>
      <c r="M1463" s="70"/>
      <c r="N1463" s="70"/>
      <c r="O1463" s="70"/>
      <c r="P1463" s="70"/>
      <c r="Q1463" s="70"/>
      <c r="R1463" s="70"/>
      <c r="S1463" s="70"/>
      <c r="T1463" s="70"/>
      <c r="U1463" s="70"/>
      <c r="V1463" s="70"/>
      <c r="W1463" s="70"/>
      <c r="X1463" s="70">
        <v>2754</v>
      </c>
      <c r="Y1463" s="70">
        <v>6594.8595740000001</v>
      </c>
    </row>
    <row r="1464" spans="1:25" x14ac:dyDescent="0.25">
      <c r="A1464" s="72">
        <v>16350</v>
      </c>
      <c r="B1464" s="70"/>
      <c r="C1464" s="70"/>
      <c r="D1464" s="70"/>
      <c r="E1464" s="70"/>
      <c r="F1464" s="70"/>
      <c r="G1464" s="70"/>
      <c r="H1464" s="70">
        <v>38813</v>
      </c>
      <c r="I1464" s="70">
        <v>36382.117858999998</v>
      </c>
      <c r="J1464" s="70"/>
      <c r="K1464" s="70"/>
      <c r="L1464" s="70"/>
      <c r="M1464" s="70"/>
      <c r="N1464" s="70"/>
      <c r="O1464" s="70"/>
      <c r="P1464" s="70"/>
      <c r="Q1464" s="70"/>
      <c r="R1464" s="70"/>
      <c r="S1464" s="70"/>
      <c r="T1464" s="70"/>
      <c r="U1464" s="70"/>
      <c r="V1464" s="70"/>
      <c r="W1464" s="70"/>
      <c r="X1464" s="70">
        <v>38813</v>
      </c>
      <c r="Y1464" s="70">
        <v>36382.117858999998</v>
      </c>
    </row>
    <row r="1465" spans="1:25" x14ac:dyDescent="0.25">
      <c r="A1465" s="72">
        <v>16351</v>
      </c>
      <c r="B1465" s="70"/>
      <c r="C1465" s="70"/>
      <c r="D1465" s="70"/>
      <c r="E1465" s="70"/>
      <c r="F1465" s="70"/>
      <c r="G1465" s="70"/>
      <c r="H1465" s="70">
        <v>36142</v>
      </c>
      <c r="I1465" s="70">
        <v>37044.159912000003</v>
      </c>
      <c r="J1465" s="70"/>
      <c r="K1465" s="70"/>
      <c r="L1465" s="70"/>
      <c r="M1465" s="70"/>
      <c r="N1465" s="70"/>
      <c r="O1465" s="70"/>
      <c r="P1465" s="70"/>
      <c r="Q1465" s="70"/>
      <c r="R1465" s="70"/>
      <c r="S1465" s="70"/>
      <c r="T1465" s="70"/>
      <c r="U1465" s="70"/>
      <c r="V1465" s="70"/>
      <c r="W1465" s="70"/>
      <c r="X1465" s="70">
        <v>36142</v>
      </c>
      <c r="Y1465" s="70">
        <v>37044.159912000003</v>
      </c>
    </row>
    <row r="1466" spans="1:25" x14ac:dyDescent="0.25">
      <c r="A1466" s="72">
        <v>16352</v>
      </c>
      <c r="B1466" s="70"/>
      <c r="C1466" s="70"/>
      <c r="D1466" s="70"/>
      <c r="E1466" s="70"/>
      <c r="F1466" s="70"/>
      <c r="G1466" s="70"/>
      <c r="H1466" s="70"/>
      <c r="I1466" s="70"/>
      <c r="J1466" s="70">
        <v>39527</v>
      </c>
      <c r="K1466" s="70">
        <v>42968.357908999998</v>
      </c>
      <c r="L1466" s="70"/>
      <c r="M1466" s="70"/>
      <c r="N1466" s="70"/>
      <c r="O1466" s="70"/>
      <c r="P1466" s="70"/>
      <c r="Q1466" s="70"/>
      <c r="R1466" s="70"/>
      <c r="S1466" s="70"/>
      <c r="T1466" s="70"/>
      <c r="U1466" s="70"/>
      <c r="V1466" s="70"/>
      <c r="W1466" s="70"/>
      <c r="X1466" s="70">
        <v>39527</v>
      </c>
      <c r="Y1466" s="70">
        <v>42968.357908999998</v>
      </c>
    </row>
    <row r="1467" spans="1:25" x14ac:dyDescent="0.25">
      <c r="A1467" s="72">
        <v>16353</v>
      </c>
      <c r="B1467" s="70"/>
      <c r="C1467" s="70"/>
      <c r="D1467" s="70"/>
      <c r="E1467" s="70"/>
      <c r="F1467" s="70"/>
      <c r="G1467" s="70"/>
      <c r="H1467" s="70"/>
      <c r="I1467" s="70"/>
      <c r="J1467" s="70">
        <v>38278</v>
      </c>
      <c r="K1467" s="70">
        <v>41523.233887000002</v>
      </c>
      <c r="L1467" s="70"/>
      <c r="M1467" s="70"/>
      <c r="N1467" s="70"/>
      <c r="O1467" s="70"/>
      <c r="P1467" s="70"/>
      <c r="Q1467" s="70"/>
      <c r="R1467" s="70"/>
      <c r="S1467" s="70"/>
      <c r="T1467" s="70"/>
      <c r="U1467" s="70"/>
      <c r="V1467" s="70"/>
      <c r="W1467" s="70"/>
      <c r="X1467" s="70">
        <v>38278</v>
      </c>
      <c r="Y1467" s="70">
        <v>41523.233887000002</v>
      </c>
    </row>
    <row r="1468" spans="1:25" x14ac:dyDescent="0.25">
      <c r="A1468" s="72">
        <v>16354</v>
      </c>
      <c r="B1468" s="70"/>
      <c r="C1468" s="70"/>
      <c r="D1468" s="70"/>
      <c r="E1468" s="70"/>
      <c r="F1468" s="70"/>
      <c r="G1468" s="70"/>
      <c r="H1468" s="70">
        <v>30319</v>
      </c>
      <c r="I1468" s="70">
        <v>30360.235107</v>
      </c>
      <c r="J1468" s="70"/>
      <c r="K1468" s="70"/>
      <c r="L1468" s="70"/>
      <c r="M1468" s="70"/>
      <c r="N1468" s="70"/>
      <c r="O1468" s="70"/>
      <c r="P1468" s="70"/>
      <c r="Q1468" s="70"/>
      <c r="R1468" s="70"/>
      <c r="S1468" s="70"/>
      <c r="T1468" s="70"/>
      <c r="U1468" s="70"/>
      <c r="V1468" s="70"/>
      <c r="W1468" s="70"/>
      <c r="X1468" s="70">
        <v>30319</v>
      </c>
      <c r="Y1468" s="70">
        <v>30360.235107</v>
      </c>
    </row>
    <row r="1469" spans="1:25" x14ac:dyDescent="0.25">
      <c r="A1469" s="72">
        <v>16356</v>
      </c>
      <c r="B1469" s="70"/>
      <c r="C1469" s="70"/>
      <c r="D1469" s="70"/>
      <c r="E1469" s="70"/>
      <c r="F1469" s="70"/>
      <c r="G1469" s="70"/>
      <c r="H1469" s="70"/>
      <c r="I1469" s="70"/>
      <c r="J1469" s="70">
        <v>41638</v>
      </c>
      <c r="K1469" s="70">
        <v>42504.120238999996</v>
      </c>
      <c r="L1469" s="70"/>
      <c r="M1469" s="70"/>
      <c r="N1469" s="70"/>
      <c r="O1469" s="70"/>
      <c r="P1469" s="70"/>
      <c r="Q1469" s="70"/>
      <c r="R1469" s="70"/>
      <c r="S1469" s="70"/>
      <c r="T1469" s="70"/>
      <c r="U1469" s="70"/>
      <c r="V1469" s="70"/>
      <c r="W1469" s="70"/>
      <c r="X1469" s="70">
        <v>41638</v>
      </c>
      <c r="Y1469" s="70">
        <v>42504.120238999996</v>
      </c>
    </row>
    <row r="1470" spans="1:25" x14ac:dyDescent="0.25">
      <c r="A1470" s="72">
        <v>16357</v>
      </c>
      <c r="B1470" s="70"/>
      <c r="C1470" s="70"/>
      <c r="D1470" s="70"/>
      <c r="E1470" s="70"/>
      <c r="F1470" s="70"/>
      <c r="G1470" s="70"/>
      <c r="H1470" s="70"/>
      <c r="I1470" s="70"/>
      <c r="J1470" s="70">
        <v>37504</v>
      </c>
      <c r="K1470" s="70">
        <v>41904.077147999997</v>
      </c>
      <c r="L1470" s="70"/>
      <c r="M1470" s="70"/>
      <c r="N1470" s="70"/>
      <c r="O1470" s="70"/>
      <c r="P1470" s="70"/>
      <c r="Q1470" s="70"/>
      <c r="R1470" s="70"/>
      <c r="S1470" s="70"/>
      <c r="T1470" s="70"/>
      <c r="U1470" s="70"/>
      <c r="V1470" s="70"/>
      <c r="W1470" s="70"/>
      <c r="X1470" s="70">
        <v>37504</v>
      </c>
      <c r="Y1470" s="70">
        <v>41904.077147999997</v>
      </c>
    </row>
    <row r="1471" spans="1:25" x14ac:dyDescent="0.25">
      <c r="A1471" s="72">
        <v>16358</v>
      </c>
      <c r="B1471" s="70"/>
      <c r="C1471" s="70"/>
      <c r="D1471" s="70"/>
      <c r="E1471" s="70"/>
      <c r="F1471" s="70"/>
      <c r="G1471" s="70"/>
      <c r="H1471" s="70">
        <v>32989</v>
      </c>
      <c r="I1471" s="70">
        <v>37044.159912000003</v>
      </c>
      <c r="J1471" s="70"/>
      <c r="K1471" s="70"/>
      <c r="L1471" s="70"/>
      <c r="M1471" s="70"/>
      <c r="N1471" s="70"/>
      <c r="O1471" s="70"/>
      <c r="P1471" s="70"/>
      <c r="Q1471" s="70"/>
      <c r="R1471" s="70"/>
      <c r="S1471" s="70"/>
      <c r="T1471" s="70"/>
      <c r="U1471" s="70"/>
      <c r="V1471" s="70"/>
      <c r="W1471" s="70"/>
      <c r="X1471" s="70">
        <v>32989</v>
      </c>
      <c r="Y1471" s="70">
        <v>37044.159912000003</v>
      </c>
    </row>
    <row r="1472" spans="1:25" x14ac:dyDescent="0.25">
      <c r="A1472" s="72">
        <v>16359</v>
      </c>
      <c r="B1472" s="70"/>
      <c r="C1472" s="70"/>
      <c r="D1472" s="70"/>
      <c r="E1472" s="70"/>
      <c r="F1472" s="70"/>
      <c r="G1472" s="70"/>
      <c r="H1472" s="70">
        <v>35767</v>
      </c>
      <c r="I1472" s="70">
        <v>33323.1875</v>
      </c>
      <c r="J1472" s="70"/>
      <c r="K1472" s="70"/>
      <c r="L1472" s="70"/>
      <c r="M1472" s="70"/>
      <c r="N1472" s="70"/>
      <c r="O1472" s="70"/>
      <c r="P1472" s="70"/>
      <c r="Q1472" s="70"/>
      <c r="R1472" s="70"/>
      <c r="S1472" s="70"/>
      <c r="T1472" s="70"/>
      <c r="U1472" s="70"/>
      <c r="V1472" s="70"/>
      <c r="W1472" s="70"/>
      <c r="X1472" s="70">
        <v>35767</v>
      </c>
      <c r="Y1472" s="70">
        <v>33323.1875</v>
      </c>
    </row>
    <row r="1473" spans="1:25" x14ac:dyDescent="0.25">
      <c r="A1473" s="72">
        <v>16360</v>
      </c>
      <c r="B1473" s="70"/>
      <c r="C1473" s="70"/>
      <c r="D1473" s="70"/>
      <c r="E1473" s="70"/>
      <c r="F1473" s="70"/>
      <c r="G1473" s="70"/>
      <c r="H1473" s="70">
        <v>37676</v>
      </c>
      <c r="I1473" s="70">
        <v>36382.117858999998</v>
      </c>
      <c r="J1473" s="70"/>
      <c r="K1473" s="70"/>
      <c r="L1473" s="70"/>
      <c r="M1473" s="70"/>
      <c r="N1473" s="70"/>
      <c r="O1473" s="70"/>
      <c r="P1473" s="70"/>
      <c r="Q1473" s="70"/>
      <c r="R1473" s="70"/>
      <c r="S1473" s="70"/>
      <c r="T1473" s="70"/>
      <c r="U1473" s="70"/>
      <c r="V1473" s="70"/>
      <c r="W1473" s="70"/>
      <c r="X1473" s="70">
        <v>37676</v>
      </c>
      <c r="Y1473" s="70">
        <v>36382.117858999998</v>
      </c>
    </row>
    <row r="1474" spans="1:25" x14ac:dyDescent="0.25">
      <c r="A1474" s="72">
        <v>16381</v>
      </c>
      <c r="B1474" s="70"/>
      <c r="C1474" s="70"/>
      <c r="D1474" s="70"/>
      <c r="E1474" s="70"/>
      <c r="F1474" s="70">
        <v>20722</v>
      </c>
      <c r="G1474" s="70">
        <v>26823.689727000001</v>
      </c>
      <c r="H1474" s="70"/>
      <c r="I1474" s="70"/>
      <c r="J1474" s="70"/>
      <c r="K1474" s="70"/>
      <c r="L1474" s="70"/>
      <c r="M1474" s="70"/>
      <c r="N1474" s="70"/>
      <c r="O1474" s="70"/>
      <c r="P1474" s="70"/>
      <c r="Q1474" s="70"/>
      <c r="R1474" s="70"/>
      <c r="S1474" s="70"/>
      <c r="T1474" s="70"/>
      <c r="U1474" s="70"/>
      <c r="V1474" s="70"/>
      <c r="W1474" s="70"/>
      <c r="X1474" s="70">
        <v>20722</v>
      </c>
      <c r="Y1474" s="70">
        <v>26823.689727000001</v>
      </c>
    </row>
    <row r="1475" spans="1:25" x14ac:dyDescent="0.25">
      <c r="A1475" s="72">
        <v>16389</v>
      </c>
      <c r="B1475" s="70"/>
      <c r="C1475" s="70"/>
      <c r="D1475" s="70"/>
      <c r="E1475" s="70"/>
      <c r="F1475" s="70"/>
      <c r="G1475" s="70"/>
      <c r="H1475" s="70">
        <v>22557</v>
      </c>
      <c r="I1475" s="70">
        <v>32604.737488000002</v>
      </c>
      <c r="J1475" s="70"/>
      <c r="K1475" s="70"/>
      <c r="L1475" s="70"/>
      <c r="M1475" s="70"/>
      <c r="N1475" s="70"/>
      <c r="O1475" s="70"/>
      <c r="P1475" s="70"/>
      <c r="Q1475" s="70"/>
      <c r="R1475" s="70"/>
      <c r="S1475" s="70"/>
      <c r="T1475" s="70"/>
      <c r="U1475" s="70"/>
      <c r="V1475" s="70"/>
      <c r="W1475" s="70"/>
      <c r="X1475" s="70">
        <v>22557</v>
      </c>
      <c r="Y1475" s="70">
        <v>32604.737488000002</v>
      </c>
    </row>
    <row r="1476" spans="1:25" x14ac:dyDescent="0.25">
      <c r="A1476" s="72">
        <v>16394</v>
      </c>
      <c r="B1476" s="70"/>
      <c r="C1476" s="70"/>
      <c r="D1476" s="70"/>
      <c r="E1476" s="70"/>
      <c r="F1476" s="70"/>
      <c r="G1476" s="70"/>
      <c r="H1476" s="70">
        <v>40610</v>
      </c>
      <c r="I1476" s="70">
        <v>33410.997130999996</v>
      </c>
      <c r="J1476" s="70"/>
      <c r="K1476" s="70"/>
      <c r="L1476" s="70"/>
      <c r="M1476" s="70"/>
      <c r="N1476" s="70"/>
      <c r="O1476" s="70"/>
      <c r="P1476" s="70"/>
      <c r="Q1476" s="70"/>
      <c r="R1476" s="70"/>
      <c r="S1476" s="70"/>
      <c r="T1476" s="70"/>
      <c r="U1476" s="70"/>
      <c r="V1476" s="70"/>
      <c r="W1476" s="70"/>
      <c r="X1476" s="70">
        <v>40610</v>
      </c>
      <c r="Y1476" s="70">
        <v>33410.997130999996</v>
      </c>
    </row>
    <row r="1477" spans="1:25" x14ac:dyDescent="0.25">
      <c r="A1477" s="72">
        <v>16427</v>
      </c>
      <c r="B1477" s="70"/>
      <c r="C1477" s="70"/>
      <c r="D1477" s="70"/>
      <c r="E1477" s="70"/>
      <c r="F1477" s="70"/>
      <c r="G1477" s="70"/>
      <c r="H1477" s="70"/>
      <c r="I1477" s="70"/>
      <c r="J1477" s="70"/>
      <c r="K1477" s="70"/>
      <c r="L1477" s="70">
        <v>75199</v>
      </c>
      <c r="M1477" s="70">
        <v>59838.676025000008</v>
      </c>
      <c r="N1477" s="70"/>
      <c r="O1477" s="70"/>
      <c r="P1477" s="70"/>
      <c r="Q1477" s="70"/>
      <c r="R1477" s="70"/>
      <c r="S1477" s="70"/>
      <c r="T1477" s="70"/>
      <c r="U1477" s="70"/>
      <c r="V1477" s="70"/>
      <c r="W1477" s="70"/>
      <c r="X1477" s="70">
        <v>75199</v>
      </c>
      <c r="Y1477" s="70">
        <v>59838.676025000008</v>
      </c>
    </row>
    <row r="1478" spans="1:25" x14ac:dyDescent="0.25">
      <c r="A1478" s="72">
        <v>16428</v>
      </c>
      <c r="B1478" s="70"/>
      <c r="C1478" s="70"/>
      <c r="D1478" s="70"/>
      <c r="E1478" s="70"/>
      <c r="F1478" s="70"/>
      <c r="G1478" s="70"/>
      <c r="H1478" s="70"/>
      <c r="I1478" s="70"/>
      <c r="J1478" s="70"/>
      <c r="K1478" s="70"/>
      <c r="L1478" s="70"/>
      <c r="M1478" s="70"/>
      <c r="N1478" s="70"/>
      <c r="O1478" s="70"/>
      <c r="P1478" s="70"/>
      <c r="Q1478" s="70"/>
      <c r="R1478" s="70">
        <v>72061</v>
      </c>
      <c r="S1478" s="70">
        <v>83241.574705999999</v>
      </c>
      <c r="T1478" s="70"/>
      <c r="U1478" s="70"/>
      <c r="V1478" s="70"/>
      <c r="W1478" s="70"/>
      <c r="X1478" s="70">
        <v>72061</v>
      </c>
      <c r="Y1478" s="70">
        <v>83241.574705999999</v>
      </c>
    </row>
    <row r="1479" spans="1:25" x14ac:dyDescent="0.25">
      <c r="A1479" s="72">
        <v>16430</v>
      </c>
      <c r="B1479" s="70"/>
      <c r="C1479" s="70"/>
      <c r="D1479" s="70"/>
      <c r="E1479" s="70"/>
      <c r="F1479" s="70"/>
      <c r="G1479" s="70"/>
      <c r="H1479" s="70"/>
      <c r="I1479" s="70"/>
      <c r="J1479" s="70"/>
      <c r="K1479" s="70"/>
      <c r="L1479" s="70">
        <v>57701</v>
      </c>
      <c r="M1479" s="70">
        <v>59838.676025000008</v>
      </c>
      <c r="N1479" s="70"/>
      <c r="O1479" s="70"/>
      <c r="P1479" s="70"/>
      <c r="Q1479" s="70"/>
      <c r="R1479" s="70"/>
      <c r="S1479" s="70"/>
      <c r="T1479" s="70"/>
      <c r="U1479" s="70"/>
      <c r="V1479" s="70"/>
      <c r="W1479" s="70"/>
      <c r="X1479" s="70">
        <v>57701</v>
      </c>
      <c r="Y1479" s="70">
        <v>59838.676025000008</v>
      </c>
    </row>
    <row r="1480" spans="1:25" x14ac:dyDescent="0.25">
      <c r="A1480" s="72">
        <v>16432</v>
      </c>
      <c r="B1480" s="70">
        <v>4787</v>
      </c>
      <c r="C1480" s="70">
        <v>8942.4983219999995</v>
      </c>
      <c r="D1480" s="70"/>
      <c r="E1480" s="70"/>
      <c r="F1480" s="70"/>
      <c r="G1480" s="70"/>
      <c r="H1480" s="70"/>
      <c r="I1480" s="70"/>
      <c r="J1480" s="70"/>
      <c r="K1480" s="70"/>
      <c r="L1480" s="70"/>
      <c r="M1480" s="70"/>
      <c r="N1480" s="70"/>
      <c r="O1480" s="70"/>
      <c r="P1480" s="70"/>
      <c r="Q1480" s="70"/>
      <c r="R1480" s="70"/>
      <c r="S1480" s="70"/>
      <c r="T1480" s="70"/>
      <c r="U1480" s="70"/>
      <c r="V1480" s="70"/>
      <c r="W1480" s="70"/>
      <c r="X1480" s="70">
        <v>4787</v>
      </c>
      <c r="Y1480" s="70">
        <v>8942.4983219999995</v>
      </c>
    </row>
    <row r="1481" spans="1:25" x14ac:dyDescent="0.25">
      <c r="A1481" s="72">
        <v>16434</v>
      </c>
      <c r="B1481" s="70">
        <v>8466</v>
      </c>
      <c r="C1481" s="70">
        <v>8516.7365119999995</v>
      </c>
      <c r="D1481" s="70"/>
      <c r="E1481" s="70"/>
      <c r="F1481" s="70"/>
      <c r="G1481" s="70"/>
      <c r="H1481" s="70"/>
      <c r="I1481" s="70"/>
      <c r="J1481" s="70"/>
      <c r="K1481" s="70"/>
      <c r="L1481" s="70"/>
      <c r="M1481" s="70"/>
      <c r="N1481" s="70"/>
      <c r="O1481" s="70"/>
      <c r="P1481" s="70"/>
      <c r="Q1481" s="70"/>
      <c r="R1481" s="70"/>
      <c r="S1481" s="70"/>
      <c r="T1481" s="70"/>
      <c r="U1481" s="70"/>
      <c r="V1481" s="70"/>
      <c r="W1481" s="70"/>
      <c r="X1481" s="70">
        <v>8466</v>
      </c>
      <c r="Y1481" s="70">
        <v>8516.7365119999995</v>
      </c>
    </row>
    <row r="1482" spans="1:25" x14ac:dyDescent="0.25">
      <c r="A1482" s="72">
        <v>16436</v>
      </c>
      <c r="B1482" s="70"/>
      <c r="C1482" s="70"/>
      <c r="D1482" s="70">
        <v>9529</v>
      </c>
      <c r="E1482" s="70">
        <v>12319.845762999999</v>
      </c>
      <c r="F1482" s="70"/>
      <c r="G1482" s="70"/>
      <c r="H1482" s="70"/>
      <c r="I1482" s="70"/>
      <c r="J1482" s="70"/>
      <c r="K1482" s="70"/>
      <c r="L1482" s="70"/>
      <c r="M1482" s="70"/>
      <c r="N1482" s="70"/>
      <c r="O1482" s="70"/>
      <c r="P1482" s="70"/>
      <c r="Q1482" s="70"/>
      <c r="R1482" s="70"/>
      <c r="S1482" s="70"/>
      <c r="T1482" s="70"/>
      <c r="U1482" s="70"/>
      <c r="V1482" s="70"/>
      <c r="W1482" s="70"/>
      <c r="X1482" s="70">
        <v>9529</v>
      </c>
      <c r="Y1482" s="70">
        <v>12319.845762999999</v>
      </c>
    </row>
    <row r="1483" spans="1:25" x14ac:dyDescent="0.25">
      <c r="A1483" s="72">
        <v>16446</v>
      </c>
      <c r="B1483" s="70"/>
      <c r="C1483" s="70"/>
      <c r="D1483" s="70"/>
      <c r="E1483" s="70"/>
      <c r="F1483" s="70"/>
      <c r="G1483" s="70"/>
      <c r="H1483" s="70"/>
      <c r="I1483" s="70"/>
      <c r="J1483" s="70"/>
      <c r="K1483" s="70"/>
      <c r="L1483" s="70"/>
      <c r="M1483" s="70"/>
      <c r="N1483" s="70"/>
      <c r="O1483" s="70"/>
      <c r="P1483" s="70"/>
      <c r="Q1483" s="70"/>
      <c r="R1483" s="70">
        <v>73188</v>
      </c>
      <c r="S1483" s="70">
        <v>81504.338379000008</v>
      </c>
      <c r="T1483" s="70"/>
      <c r="U1483" s="70"/>
      <c r="V1483" s="70"/>
      <c r="W1483" s="70"/>
      <c r="X1483" s="70">
        <v>73188</v>
      </c>
      <c r="Y1483" s="70">
        <v>81504.338379000008</v>
      </c>
    </row>
    <row r="1484" spans="1:25" x14ac:dyDescent="0.25">
      <c r="A1484" s="72">
        <v>16489</v>
      </c>
      <c r="B1484" s="70"/>
      <c r="C1484" s="70"/>
      <c r="D1484" s="70"/>
      <c r="E1484" s="70"/>
      <c r="F1484" s="70"/>
      <c r="G1484" s="70"/>
      <c r="H1484" s="70"/>
      <c r="I1484" s="70"/>
      <c r="J1484" s="70"/>
      <c r="K1484" s="70"/>
      <c r="L1484" s="70"/>
      <c r="M1484" s="70"/>
      <c r="N1484" s="70">
        <v>69579</v>
      </c>
      <c r="O1484" s="70">
        <v>60616.046143</v>
      </c>
      <c r="P1484" s="70"/>
      <c r="Q1484" s="70"/>
      <c r="R1484" s="70"/>
      <c r="S1484" s="70"/>
      <c r="T1484" s="70"/>
      <c r="U1484" s="70"/>
      <c r="V1484" s="70"/>
      <c r="W1484" s="70"/>
      <c r="X1484" s="70">
        <v>69579</v>
      </c>
      <c r="Y1484" s="70">
        <v>60616.046143</v>
      </c>
    </row>
    <row r="1485" spans="1:25" x14ac:dyDescent="0.25">
      <c r="A1485" s="72">
        <v>16505</v>
      </c>
      <c r="B1485" s="70"/>
      <c r="C1485" s="70"/>
      <c r="D1485" s="70"/>
      <c r="E1485" s="70"/>
      <c r="F1485" s="70"/>
      <c r="G1485" s="70"/>
      <c r="H1485" s="70"/>
      <c r="I1485" s="70"/>
      <c r="J1485" s="70">
        <v>32680</v>
      </c>
      <c r="K1485" s="70">
        <v>45265.397888</v>
      </c>
      <c r="L1485" s="70"/>
      <c r="M1485" s="70"/>
      <c r="N1485" s="70"/>
      <c r="O1485" s="70"/>
      <c r="P1485" s="70"/>
      <c r="Q1485" s="70"/>
      <c r="R1485" s="70"/>
      <c r="S1485" s="70"/>
      <c r="T1485" s="70"/>
      <c r="U1485" s="70"/>
      <c r="V1485" s="70"/>
      <c r="W1485" s="70"/>
      <c r="X1485" s="70">
        <v>32680</v>
      </c>
      <c r="Y1485" s="70">
        <v>45265.397888</v>
      </c>
    </row>
    <row r="1486" spans="1:25" x14ac:dyDescent="0.25">
      <c r="A1486" s="72">
        <v>16516</v>
      </c>
      <c r="B1486" s="70">
        <v>16800</v>
      </c>
      <c r="C1486" s="70">
        <v>3691.7557079999997</v>
      </c>
      <c r="D1486" s="70"/>
      <c r="E1486" s="70"/>
      <c r="F1486" s="70"/>
      <c r="G1486" s="70"/>
      <c r="H1486" s="70"/>
      <c r="I1486" s="70"/>
      <c r="J1486" s="70"/>
      <c r="K1486" s="70"/>
      <c r="L1486" s="70"/>
      <c r="M1486" s="70"/>
      <c r="N1486" s="70"/>
      <c r="O1486" s="70"/>
      <c r="P1486" s="70"/>
      <c r="Q1486" s="70"/>
      <c r="R1486" s="70"/>
      <c r="S1486" s="70"/>
      <c r="T1486" s="70"/>
      <c r="U1486" s="70"/>
      <c r="V1486" s="70"/>
      <c r="W1486" s="70"/>
      <c r="X1486" s="70">
        <v>16800</v>
      </c>
      <c r="Y1486" s="70">
        <v>3691.7557079999997</v>
      </c>
    </row>
    <row r="1487" spans="1:25" x14ac:dyDescent="0.25">
      <c r="A1487" s="72">
        <v>16519</v>
      </c>
      <c r="B1487" s="70">
        <v>26300</v>
      </c>
      <c r="C1487" s="70">
        <v>2265.5406860000003</v>
      </c>
      <c r="D1487" s="70"/>
      <c r="E1487" s="70"/>
      <c r="F1487" s="70"/>
      <c r="G1487" s="70"/>
      <c r="H1487" s="70"/>
      <c r="I1487" s="70"/>
      <c r="J1487" s="70"/>
      <c r="K1487" s="70"/>
      <c r="L1487" s="70"/>
      <c r="M1487" s="70"/>
      <c r="N1487" s="70"/>
      <c r="O1487" s="70"/>
      <c r="P1487" s="70"/>
      <c r="Q1487" s="70"/>
      <c r="R1487" s="70"/>
      <c r="S1487" s="70"/>
      <c r="T1487" s="70"/>
      <c r="U1487" s="70"/>
      <c r="V1487" s="70"/>
      <c r="W1487" s="70"/>
      <c r="X1487" s="70">
        <v>26300</v>
      </c>
      <c r="Y1487" s="70">
        <v>2265.5406860000003</v>
      </c>
    </row>
    <row r="1488" spans="1:25" x14ac:dyDescent="0.25">
      <c r="A1488" s="72">
        <v>16523</v>
      </c>
      <c r="B1488" s="70"/>
      <c r="C1488" s="70"/>
      <c r="D1488" s="70"/>
      <c r="E1488" s="70"/>
      <c r="F1488" s="70"/>
      <c r="G1488" s="70"/>
      <c r="H1488" s="70">
        <v>34858</v>
      </c>
      <c r="I1488" s="70">
        <v>32963.433532000003</v>
      </c>
      <c r="J1488" s="70"/>
      <c r="K1488" s="70"/>
      <c r="L1488" s="70"/>
      <c r="M1488" s="70"/>
      <c r="N1488" s="70"/>
      <c r="O1488" s="70"/>
      <c r="P1488" s="70"/>
      <c r="Q1488" s="70"/>
      <c r="R1488" s="70"/>
      <c r="S1488" s="70"/>
      <c r="T1488" s="70"/>
      <c r="U1488" s="70"/>
      <c r="V1488" s="70"/>
      <c r="W1488" s="70"/>
      <c r="X1488" s="70">
        <v>34858</v>
      </c>
      <c r="Y1488" s="70">
        <v>32963.433532000003</v>
      </c>
    </row>
    <row r="1489" spans="1:25" x14ac:dyDescent="0.25">
      <c r="A1489" s="72">
        <v>16533</v>
      </c>
      <c r="B1489" s="70"/>
      <c r="C1489" s="70"/>
      <c r="D1489" s="70"/>
      <c r="E1489" s="70"/>
      <c r="F1489" s="70"/>
      <c r="G1489" s="70"/>
      <c r="H1489" s="70"/>
      <c r="I1489" s="70"/>
      <c r="J1489" s="70"/>
      <c r="K1489" s="70"/>
      <c r="L1489" s="70"/>
      <c r="M1489" s="70"/>
      <c r="N1489" s="70"/>
      <c r="O1489" s="70"/>
      <c r="P1489" s="70">
        <v>77622</v>
      </c>
      <c r="Q1489" s="70">
        <v>71614.246580999999</v>
      </c>
      <c r="R1489" s="70"/>
      <c r="S1489" s="70"/>
      <c r="T1489" s="70"/>
      <c r="U1489" s="70"/>
      <c r="V1489" s="70"/>
      <c r="W1489" s="70"/>
      <c r="X1489" s="70">
        <v>77622</v>
      </c>
      <c r="Y1489" s="70">
        <v>71614.246580999999</v>
      </c>
    </row>
    <row r="1490" spans="1:25" x14ac:dyDescent="0.25">
      <c r="A1490" s="72">
        <v>16546</v>
      </c>
      <c r="B1490" s="70"/>
      <c r="C1490" s="70"/>
      <c r="D1490" s="70"/>
      <c r="E1490" s="70"/>
      <c r="F1490" s="70">
        <v>29100</v>
      </c>
      <c r="G1490" s="70">
        <v>23493.949047999999</v>
      </c>
      <c r="H1490" s="70"/>
      <c r="I1490" s="70"/>
      <c r="J1490" s="70"/>
      <c r="K1490" s="70"/>
      <c r="L1490" s="70"/>
      <c r="M1490" s="70"/>
      <c r="N1490" s="70"/>
      <c r="O1490" s="70"/>
      <c r="P1490" s="70"/>
      <c r="Q1490" s="70"/>
      <c r="R1490" s="70"/>
      <c r="S1490" s="70"/>
      <c r="T1490" s="70"/>
      <c r="U1490" s="70"/>
      <c r="V1490" s="70"/>
      <c r="W1490" s="70"/>
      <c r="X1490" s="70">
        <v>29100</v>
      </c>
      <c r="Y1490" s="70">
        <v>23493.949047999999</v>
      </c>
    </row>
    <row r="1491" spans="1:25" x14ac:dyDescent="0.25">
      <c r="A1491" s="72">
        <v>16564</v>
      </c>
      <c r="B1491" s="70"/>
      <c r="C1491" s="70"/>
      <c r="D1491" s="70"/>
      <c r="E1491" s="70"/>
      <c r="F1491" s="70"/>
      <c r="G1491" s="70"/>
      <c r="H1491" s="70"/>
      <c r="I1491" s="70"/>
      <c r="J1491" s="70"/>
      <c r="K1491" s="70"/>
      <c r="L1491" s="70">
        <v>57525</v>
      </c>
      <c r="M1491" s="70">
        <v>52545.099365000002</v>
      </c>
      <c r="N1491" s="70"/>
      <c r="O1491" s="70"/>
      <c r="P1491" s="70"/>
      <c r="Q1491" s="70"/>
      <c r="R1491" s="70"/>
      <c r="S1491" s="70"/>
      <c r="T1491" s="70"/>
      <c r="U1491" s="70"/>
      <c r="V1491" s="70"/>
      <c r="W1491" s="70"/>
      <c r="X1491" s="70">
        <v>57525</v>
      </c>
      <c r="Y1491" s="70">
        <v>52545.099365000002</v>
      </c>
    </row>
    <row r="1492" spans="1:25" x14ac:dyDescent="0.25">
      <c r="A1492" s="72">
        <v>16565</v>
      </c>
      <c r="B1492" s="70"/>
      <c r="C1492" s="70"/>
      <c r="D1492" s="70"/>
      <c r="E1492" s="70"/>
      <c r="F1492" s="70"/>
      <c r="G1492" s="70"/>
      <c r="H1492" s="70"/>
      <c r="I1492" s="70"/>
      <c r="J1492" s="70"/>
      <c r="K1492" s="70"/>
      <c r="L1492" s="70"/>
      <c r="M1492" s="70"/>
      <c r="N1492" s="70">
        <v>69059</v>
      </c>
      <c r="O1492" s="70">
        <v>65155.948730000004</v>
      </c>
      <c r="P1492" s="70"/>
      <c r="Q1492" s="70"/>
      <c r="R1492" s="70"/>
      <c r="S1492" s="70"/>
      <c r="T1492" s="70"/>
      <c r="U1492" s="70"/>
      <c r="V1492" s="70"/>
      <c r="W1492" s="70"/>
      <c r="X1492" s="70">
        <v>69059</v>
      </c>
      <c r="Y1492" s="70">
        <v>65155.948730000004</v>
      </c>
    </row>
    <row r="1493" spans="1:25" x14ac:dyDescent="0.25">
      <c r="A1493" s="72">
        <v>16566</v>
      </c>
      <c r="B1493" s="70"/>
      <c r="C1493" s="70"/>
      <c r="D1493" s="70"/>
      <c r="E1493" s="70"/>
      <c r="F1493" s="70"/>
      <c r="G1493" s="70"/>
      <c r="H1493" s="70"/>
      <c r="I1493" s="70"/>
      <c r="J1493" s="70"/>
      <c r="K1493" s="70"/>
      <c r="L1493" s="70">
        <v>54939</v>
      </c>
      <c r="M1493" s="70">
        <v>52036.995116999999</v>
      </c>
      <c r="N1493" s="70"/>
      <c r="O1493" s="70"/>
      <c r="P1493" s="70"/>
      <c r="Q1493" s="70"/>
      <c r="R1493" s="70"/>
      <c r="S1493" s="70"/>
      <c r="T1493" s="70"/>
      <c r="U1493" s="70"/>
      <c r="V1493" s="70"/>
      <c r="W1493" s="70"/>
      <c r="X1493" s="70">
        <v>54939</v>
      </c>
      <c r="Y1493" s="70">
        <v>52036.995116999999</v>
      </c>
    </row>
    <row r="1494" spans="1:25" x14ac:dyDescent="0.25">
      <c r="A1494" s="72">
        <v>16570</v>
      </c>
      <c r="B1494" s="70"/>
      <c r="C1494" s="70"/>
      <c r="D1494" s="70"/>
      <c r="E1494" s="70"/>
      <c r="F1494" s="70"/>
      <c r="G1494" s="70"/>
      <c r="H1494" s="70"/>
      <c r="I1494" s="70"/>
      <c r="J1494" s="70"/>
      <c r="K1494" s="70"/>
      <c r="L1494" s="70"/>
      <c r="M1494" s="70"/>
      <c r="N1494" s="70"/>
      <c r="O1494" s="70"/>
      <c r="P1494" s="70"/>
      <c r="Q1494" s="70"/>
      <c r="R1494" s="70"/>
      <c r="S1494" s="70"/>
      <c r="T1494" s="70"/>
      <c r="U1494" s="70"/>
      <c r="V1494" s="70">
        <v>116277</v>
      </c>
      <c r="W1494" s="70">
        <v>129325.28027300001</v>
      </c>
      <c r="X1494" s="70">
        <v>116277</v>
      </c>
      <c r="Y1494" s="70">
        <v>129325.28027300001</v>
      </c>
    </row>
    <row r="1495" spans="1:25" x14ac:dyDescent="0.25">
      <c r="A1495" s="72">
        <v>16578</v>
      </c>
      <c r="B1495" s="70"/>
      <c r="C1495" s="70"/>
      <c r="D1495" s="70"/>
      <c r="E1495" s="70"/>
      <c r="F1495" s="70"/>
      <c r="G1495" s="70"/>
      <c r="H1495" s="70"/>
      <c r="I1495" s="70"/>
      <c r="J1495" s="70"/>
      <c r="K1495" s="70"/>
      <c r="L1495" s="70"/>
      <c r="M1495" s="70"/>
      <c r="N1495" s="70"/>
      <c r="O1495" s="70"/>
      <c r="P1495" s="70"/>
      <c r="Q1495" s="70"/>
      <c r="R1495" s="70"/>
      <c r="S1495" s="70"/>
      <c r="T1495" s="70">
        <v>98694</v>
      </c>
      <c r="U1495" s="70">
        <v>98143.375243999995</v>
      </c>
      <c r="V1495" s="70"/>
      <c r="W1495" s="70"/>
      <c r="X1495" s="70">
        <v>98694</v>
      </c>
      <c r="Y1495" s="70">
        <v>98143.375243999995</v>
      </c>
    </row>
    <row r="1496" spans="1:25" x14ac:dyDescent="0.25">
      <c r="A1496" s="72">
        <v>16589</v>
      </c>
      <c r="B1496" s="70"/>
      <c r="C1496" s="70"/>
      <c r="D1496" s="70"/>
      <c r="E1496" s="70"/>
      <c r="F1496" s="70">
        <v>25715</v>
      </c>
      <c r="G1496" s="70">
        <v>25284.493651000004</v>
      </c>
      <c r="H1496" s="70"/>
      <c r="I1496" s="70"/>
      <c r="J1496" s="70"/>
      <c r="K1496" s="70"/>
      <c r="L1496" s="70"/>
      <c r="M1496" s="70"/>
      <c r="N1496" s="70"/>
      <c r="O1496" s="70"/>
      <c r="P1496" s="70"/>
      <c r="Q1496" s="70"/>
      <c r="R1496" s="70"/>
      <c r="S1496" s="70"/>
      <c r="T1496" s="70"/>
      <c r="U1496" s="70"/>
      <c r="V1496" s="70"/>
      <c r="W1496" s="70"/>
      <c r="X1496" s="70">
        <v>25715</v>
      </c>
      <c r="Y1496" s="70">
        <v>25284.493651000004</v>
      </c>
    </row>
    <row r="1497" spans="1:25" x14ac:dyDescent="0.25">
      <c r="A1497" s="72">
        <v>16601</v>
      </c>
      <c r="B1497" s="70">
        <v>3788</v>
      </c>
      <c r="C1497" s="70">
        <v>3740.2757090000005</v>
      </c>
      <c r="D1497" s="70"/>
      <c r="E1497" s="70"/>
      <c r="F1497" s="70"/>
      <c r="G1497" s="70"/>
      <c r="H1497" s="70"/>
      <c r="I1497" s="70"/>
      <c r="J1497" s="70"/>
      <c r="K1497" s="70"/>
      <c r="L1497" s="70"/>
      <c r="M1497" s="70"/>
      <c r="N1497" s="70"/>
      <c r="O1497" s="70"/>
      <c r="P1497" s="70"/>
      <c r="Q1497" s="70"/>
      <c r="R1497" s="70"/>
      <c r="S1497" s="70"/>
      <c r="T1497" s="70"/>
      <c r="U1497" s="70"/>
      <c r="V1497" s="70"/>
      <c r="W1497" s="70"/>
      <c r="X1497" s="70">
        <v>3788</v>
      </c>
      <c r="Y1497" s="70">
        <v>3740.2757090000005</v>
      </c>
    </row>
    <row r="1498" spans="1:25" x14ac:dyDescent="0.25">
      <c r="A1498" s="72">
        <v>16605</v>
      </c>
      <c r="B1498" s="70"/>
      <c r="C1498" s="70"/>
      <c r="D1498" s="70"/>
      <c r="E1498" s="70"/>
      <c r="F1498" s="70">
        <v>16089</v>
      </c>
      <c r="G1498" s="70">
        <v>20307.334917</v>
      </c>
      <c r="H1498" s="70"/>
      <c r="I1498" s="70"/>
      <c r="J1498" s="70"/>
      <c r="K1498" s="70"/>
      <c r="L1498" s="70"/>
      <c r="M1498" s="70"/>
      <c r="N1498" s="70"/>
      <c r="O1498" s="70"/>
      <c r="P1498" s="70"/>
      <c r="Q1498" s="70"/>
      <c r="R1498" s="70"/>
      <c r="S1498" s="70"/>
      <c r="T1498" s="70"/>
      <c r="U1498" s="70"/>
      <c r="V1498" s="70"/>
      <c r="W1498" s="70"/>
      <c r="X1498" s="70">
        <v>16089</v>
      </c>
      <c r="Y1498" s="70">
        <v>20307.334917</v>
      </c>
    </row>
    <row r="1499" spans="1:25" x14ac:dyDescent="0.25">
      <c r="A1499" s="72">
        <v>16607</v>
      </c>
      <c r="B1499" s="70"/>
      <c r="C1499" s="70"/>
      <c r="D1499" s="70">
        <v>8260</v>
      </c>
      <c r="E1499" s="70">
        <v>14453.55414</v>
      </c>
      <c r="F1499" s="70"/>
      <c r="G1499" s="70"/>
      <c r="H1499" s="70"/>
      <c r="I1499" s="70"/>
      <c r="J1499" s="70"/>
      <c r="K1499" s="70"/>
      <c r="L1499" s="70"/>
      <c r="M1499" s="70"/>
      <c r="N1499" s="70"/>
      <c r="O1499" s="70"/>
      <c r="P1499" s="70"/>
      <c r="Q1499" s="70"/>
      <c r="R1499" s="70"/>
      <c r="S1499" s="70"/>
      <c r="T1499" s="70"/>
      <c r="U1499" s="70"/>
      <c r="V1499" s="70"/>
      <c r="W1499" s="70"/>
      <c r="X1499" s="70">
        <v>8260</v>
      </c>
      <c r="Y1499" s="70">
        <v>14453.55414</v>
      </c>
    </row>
    <row r="1500" spans="1:25" x14ac:dyDescent="0.25">
      <c r="A1500" s="72">
        <v>16608</v>
      </c>
      <c r="B1500" s="70">
        <v>3348</v>
      </c>
      <c r="C1500" s="70">
        <v>4798.7949490000001</v>
      </c>
      <c r="D1500" s="70"/>
      <c r="E1500" s="70"/>
      <c r="F1500" s="70"/>
      <c r="G1500" s="70"/>
      <c r="H1500" s="70"/>
      <c r="I1500" s="70"/>
      <c r="J1500" s="70"/>
      <c r="K1500" s="70"/>
      <c r="L1500" s="70"/>
      <c r="M1500" s="70"/>
      <c r="N1500" s="70"/>
      <c r="O1500" s="70"/>
      <c r="P1500" s="70"/>
      <c r="Q1500" s="70"/>
      <c r="R1500" s="70"/>
      <c r="S1500" s="70"/>
      <c r="T1500" s="70"/>
      <c r="U1500" s="70"/>
      <c r="V1500" s="70"/>
      <c r="W1500" s="70"/>
      <c r="X1500" s="70">
        <v>3348</v>
      </c>
      <c r="Y1500" s="70">
        <v>4798.7949490000001</v>
      </c>
    </row>
    <row r="1501" spans="1:25" x14ac:dyDescent="0.25">
      <c r="A1501" s="72">
        <v>16632</v>
      </c>
      <c r="B1501" s="70">
        <v>11600</v>
      </c>
      <c r="C1501" s="70">
        <v>6641.3071049999999</v>
      </c>
      <c r="D1501" s="70"/>
      <c r="E1501" s="70"/>
      <c r="F1501" s="70"/>
      <c r="G1501" s="70"/>
      <c r="H1501" s="70"/>
      <c r="I1501" s="70"/>
      <c r="J1501" s="70"/>
      <c r="K1501" s="70"/>
      <c r="L1501" s="70"/>
      <c r="M1501" s="70"/>
      <c r="N1501" s="70"/>
      <c r="O1501" s="70"/>
      <c r="P1501" s="70"/>
      <c r="Q1501" s="70"/>
      <c r="R1501" s="70"/>
      <c r="S1501" s="70"/>
      <c r="T1501" s="70"/>
      <c r="U1501" s="70"/>
      <c r="V1501" s="70"/>
      <c r="W1501" s="70"/>
      <c r="X1501" s="70">
        <v>11600</v>
      </c>
      <c r="Y1501" s="70">
        <v>6641.3071049999999</v>
      </c>
    </row>
    <row r="1502" spans="1:25" x14ac:dyDescent="0.25">
      <c r="A1502" s="72">
        <v>16656</v>
      </c>
      <c r="B1502" s="70"/>
      <c r="C1502" s="70"/>
      <c r="D1502" s="70"/>
      <c r="E1502" s="70"/>
      <c r="F1502" s="70"/>
      <c r="G1502" s="70"/>
      <c r="H1502" s="70">
        <v>28100</v>
      </c>
      <c r="I1502" s="70">
        <v>36158.213133999998</v>
      </c>
      <c r="J1502" s="70"/>
      <c r="K1502" s="70"/>
      <c r="L1502" s="70"/>
      <c r="M1502" s="70"/>
      <c r="N1502" s="70"/>
      <c r="O1502" s="70"/>
      <c r="P1502" s="70"/>
      <c r="Q1502" s="70"/>
      <c r="R1502" s="70"/>
      <c r="S1502" s="70"/>
      <c r="T1502" s="70"/>
      <c r="U1502" s="70"/>
      <c r="V1502" s="70"/>
      <c r="W1502" s="70"/>
      <c r="X1502" s="70">
        <v>28100</v>
      </c>
      <c r="Y1502" s="70">
        <v>36158.213133999998</v>
      </c>
    </row>
    <row r="1503" spans="1:25" x14ac:dyDescent="0.25">
      <c r="A1503" s="72">
        <v>16698</v>
      </c>
      <c r="B1503" s="70">
        <v>12363</v>
      </c>
      <c r="C1503" s="70">
        <v>7115.9410010000001</v>
      </c>
      <c r="D1503" s="70"/>
      <c r="E1503" s="70"/>
      <c r="F1503" s="70"/>
      <c r="G1503" s="70"/>
      <c r="H1503" s="70"/>
      <c r="I1503" s="70"/>
      <c r="J1503" s="70"/>
      <c r="K1503" s="70"/>
      <c r="L1503" s="70"/>
      <c r="M1503" s="70"/>
      <c r="N1503" s="70"/>
      <c r="O1503" s="70"/>
      <c r="P1503" s="70"/>
      <c r="Q1503" s="70"/>
      <c r="R1503" s="70"/>
      <c r="S1503" s="70"/>
      <c r="T1503" s="70"/>
      <c r="U1503" s="70"/>
      <c r="V1503" s="70"/>
      <c r="W1503" s="70"/>
      <c r="X1503" s="70">
        <v>12363</v>
      </c>
      <c r="Y1503" s="70">
        <v>7115.9410010000001</v>
      </c>
    </row>
    <row r="1504" spans="1:25" x14ac:dyDescent="0.25">
      <c r="A1504" s="72">
        <v>16700</v>
      </c>
      <c r="B1504" s="70">
        <v>11978</v>
      </c>
      <c r="C1504" s="70">
        <v>8900.5904090000004</v>
      </c>
      <c r="D1504" s="70"/>
      <c r="E1504" s="70"/>
      <c r="F1504" s="70"/>
      <c r="G1504" s="70"/>
      <c r="H1504" s="70"/>
      <c r="I1504" s="70"/>
      <c r="J1504" s="70"/>
      <c r="K1504" s="70"/>
      <c r="L1504" s="70"/>
      <c r="M1504" s="70"/>
      <c r="N1504" s="70"/>
      <c r="O1504" s="70"/>
      <c r="P1504" s="70"/>
      <c r="Q1504" s="70"/>
      <c r="R1504" s="70"/>
      <c r="S1504" s="70"/>
      <c r="T1504" s="70"/>
      <c r="U1504" s="70"/>
      <c r="V1504" s="70"/>
      <c r="W1504" s="70"/>
      <c r="X1504" s="70">
        <v>11978</v>
      </c>
      <c r="Y1504" s="70">
        <v>8900.5904090000004</v>
      </c>
    </row>
    <row r="1505" spans="1:25" x14ac:dyDescent="0.25">
      <c r="A1505" s="72">
        <v>16729</v>
      </c>
      <c r="B1505" s="70"/>
      <c r="C1505" s="70"/>
      <c r="D1505" s="70">
        <v>14179</v>
      </c>
      <c r="E1505" s="70">
        <v>16433.697396</v>
      </c>
      <c r="F1505" s="70"/>
      <c r="G1505" s="70"/>
      <c r="H1505" s="70"/>
      <c r="I1505" s="70"/>
      <c r="J1505" s="70"/>
      <c r="K1505" s="70"/>
      <c r="L1505" s="70"/>
      <c r="M1505" s="70"/>
      <c r="N1505" s="70"/>
      <c r="O1505" s="70"/>
      <c r="P1505" s="70"/>
      <c r="Q1505" s="70"/>
      <c r="R1505" s="70"/>
      <c r="S1505" s="70"/>
      <c r="T1505" s="70"/>
      <c r="U1505" s="70"/>
      <c r="V1505" s="70"/>
      <c r="W1505" s="70"/>
      <c r="X1505" s="70">
        <v>14179</v>
      </c>
      <c r="Y1505" s="70">
        <v>16433.697396</v>
      </c>
    </row>
    <row r="1506" spans="1:25" x14ac:dyDescent="0.25">
      <c r="A1506" s="72">
        <v>16743</v>
      </c>
      <c r="B1506" s="70">
        <v>10002</v>
      </c>
      <c r="C1506" s="70">
        <v>3452.9345090000002</v>
      </c>
      <c r="D1506" s="70"/>
      <c r="E1506" s="70"/>
      <c r="F1506" s="70"/>
      <c r="G1506" s="70"/>
      <c r="H1506" s="70"/>
      <c r="I1506" s="70"/>
      <c r="J1506" s="70"/>
      <c r="K1506" s="70"/>
      <c r="L1506" s="70"/>
      <c r="M1506" s="70"/>
      <c r="N1506" s="70"/>
      <c r="O1506" s="70"/>
      <c r="P1506" s="70"/>
      <c r="Q1506" s="70"/>
      <c r="R1506" s="70"/>
      <c r="S1506" s="70"/>
      <c r="T1506" s="70"/>
      <c r="U1506" s="70"/>
      <c r="V1506" s="70"/>
      <c r="W1506" s="70"/>
      <c r="X1506" s="70">
        <v>10002</v>
      </c>
      <c r="Y1506" s="70">
        <v>3452.9345090000002</v>
      </c>
    </row>
    <row r="1507" spans="1:25" x14ac:dyDescent="0.25">
      <c r="A1507" s="72">
        <v>16748</v>
      </c>
      <c r="B1507" s="70">
        <v>3117</v>
      </c>
      <c r="C1507" s="70">
        <v>4652.3021229999995</v>
      </c>
      <c r="D1507" s="70"/>
      <c r="E1507" s="70"/>
      <c r="F1507" s="70"/>
      <c r="G1507" s="70"/>
      <c r="H1507" s="70"/>
      <c r="I1507" s="70"/>
      <c r="J1507" s="70"/>
      <c r="K1507" s="70"/>
      <c r="L1507" s="70"/>
      <c r="M1507" s="70"/>
      <c r="N1507" s="70"/>
      <c r="O1507" s="70"/>
      <c r="P1507" s="70"/>
      <c r="Q1507" s="70"/>
      <c r="R1507" s="70"/>
      <c r="S1507" s="70"/>
      <c r="T1507" s="70"/>
      <c r="U1507" s="70"/>
      <c r="V1507" s="70"/>
      <c r="W1507" s="70"/>
      <c r="X1507" s="70">
        <v>3117</v>
      </c>
      <c r="Y1507" s="70">
        <v>4652.3021229999995</v>
      </c>
    </row>
    <row r="1508" spans="1:25" x14ac:dyDescent="0.25">
      <c r="A1508" s="72">
        <v>16757</v>
      </c>
      <c r="B1508" s="70">
        <v>2402</v>
      </c>
      <c r="C1508" s="70">
        <v>2919.2047479999997</v>
      </c>
      <c r="D1508" s="70"/>
      <c r="E1508" s="70"/>
      <c r="F1508" s="70"/>
      <c r="G1508" s="70"/>
      <c r="H1508" s="70"/>
      <c r="I1508" s="70"/>
      <c r="J1508" s="70"/>
      <c r="K1508" s="70"/>
      <c r="L1508" s="70"/>
      <c r="M1508" s="70"/>
      <c r="N1508" s="70"/>
      <c r="O1508" s="70"/>
      <c r="P1508" s="70"/>
      <c r="Q1508" s="70"/>
      <c r="R1508" s="70"/>
      <c r="S1508" s="70"/>
      <c r="T1508" s="70"/>
      <c r="U1508" s="70"/>
      <c r="V1508" s="70"/>
      <c r="W1508" s="70"/>
      <c r="X1508" s="70">
        <v>2402</v>
      </c>
      <c r="Y1508" s="70">
        <v>2919.2047479999997</v>
      </c>
    </row>
    <row r="1509" spans="1:25" x14ac:dyDescent="0.25">
      <c r="A1509" s="72">
        <v>16760</v>
      </c>
      <c r="B1509" s="70"/>
      <c r="C1509" s="70"/>
      <c r="D1509" s="70"/>
      <c r="E1509" s="70"/>
      <c r="F1509" s="70"/>
      <c r="G1509" s="70"/>
      <c r="H1509" s="70"/>
      <c r="I1509" s="70"/>
      <c r="J1509" s="70"/>
      <c r="K1509" s="70"/>
      <c r="L1509" s="70"/>
      <c r="M1509" s="70"/>
      <c r="N1509" s="70"/>
      <c r="O1509" s="70"/>
      <c r="P1509" s="70"/>
      <c r="Q1509" s="70"/>
      <c r="R1509" s="70">
        <v>79946</v>
      </c>
      <c r="S1509" s="70">
        <v>89963.902343000009</v>
      </c>
      <c r="T1509" s="70"/>
      <c r="U1509" s="70"/>
      <c r="V1509" s="70"/>
      <c r="W1509" s="70"/>
      <c r="X1509" s="70">
        <v>79946</v>
      </c>
      <c r="Y1509" s="70">
        <v>89963.902343000009</v>
      </c>
    </row>
    <row r="1510" spans="1:25" x14ac:dyDescent="0.25">
      <c r="A1510" s="72">
        <v>16761</v>
      </c>
      <c r="B1510" s="70"/>
      <c r="C1510" s="70"/>
      <c r="D1510" s="70"/>
      <c r="E1510" s="70"/>
      <c r="F1510" s="70"/>
      <c r="G1510" s="70"/>
      <c r="H1510" s="70"/>
      <c r="I1510" s="70"/>
      <c r="J1510" s="70"/>
      <c r="K1510" s="70"/>
      <c r="L1510" s="70"/>
      <c r="M1510" s="70"/>
      <c r="N1510" s="70"/>
      <c r="O1510" s="70"/>
      <c r="P1510" s="70">
        <v>68086</v>
      </c>
      <c r="Q1510" s="70">
        <v>73745.183349999992</v>
      </c>
      <c r="R1510" s="70"/>
      <c r="S1510" s="70"/>
      <c r="T1510" s="70"/>
      <c r="U1510" s="70"/>
      <c r="V1510" s="70"/>
      <c r="W1510" s="70"/>
      <c r="X1510" s="70">
        <v>68086</v>
      </c>
      <c r="Y1510" s="70">
        <v>73745.183349999992</v>
      </c>
    </row>
    <row r="1511" spans="1:25" x14ac:dyDescent="0.25">
      <c r="A1511" s="72">
        <v>16769</v>
      </c>
      <c r="B1511" s="70"/>
      <c r="C1511" s="70"/>
      <c r="D1511" s="70">
        <v>17223</v>
      </c>
      <c r="E1511" s="70">
        <v>11689.197415999999</v>
      </c>
      <c r="F1511" s="70"/>
      <c r="G1511" s="70"/>
      <c r="H1511" s="70"/>
      <c r="I1511" s="70"/>
      <c r="J1511" s="70"/>
      <c r="K1511" s="70"/>
      <c r="L1511" s="70"/>
      <c r="M1511" s="70"/>
      <c r="N1511" s="70"/>
      <c r="O1511" s="70"/>
      <c r="P1511" s="70"/>
      <c r="Q1511" s="70"/>
      <c r="R1511" s="70"/>
      <c r="S1511" s="70"/>
      <c r="T1511" s="70"/>
      <c r="U1511" s="70"/>
      <c r="V1511" s="70"/>
      <c r="W1511" s="70"/>
      <c r="X1511" s="70">
        <v>17223</v>
      </c>
      <c r="Y1511" s="70">
        <v>11689.197415999999</v>
      </c>
    </row>
    <row r="1512" spans="1:25" x14ac:dyDescent="0.25">
      <c r="A1512" s="72">
        <v>16778</v>
      </c>
      <c r="B1512" s="70"/>
      <c r="C1512" s="70"/>
      <c r="D1512" s="70"/>
      <c r="E1512" s="70"/>
      <c r="F1512" s="70"/>
      <c r="G1512" s="70"/>
      <c r="H1512" s="70">
        <v>30475</v>
      </c>
      <c r="I1512" s="70">
        <v>34373.021438999996</v>
      </c>
      <c r="J1512" s="70"/>
      <c r="K1512" s="70"/>
      <c r="L1512" s="70"/>
      <c r="M1512" s="70"/>
      <c r="N1512" s="70"/>
      <c r="O1512" s="70"/>
      <c r="P1512" s="70"/>
      <c r="Q1512" s="70"/>
      <c r="R1512" s="70"/>
      <c r="S1512" s="70"/>
      <c r="T1512" s="70"/>
      <c r="U1512" s="70"/>
      <c r="V1512" s="70"/>
      <c r="W1512" s="70"/>
      <c r="X1512" s="70">
        <v>30475</v>
      </c>
      <c r="Y1512" s="70">
        <v>34373.021438999996</v>
      </c>
    </row>
    <row r="1513" spans="1:25" x14ac:dyDescent="0.25">
      <c r="A1513" s="72">
        <v>16785</v>
      </c>
      <c r="B1513" s="70"/>
      <c r="C1513" s="70"/>
      <c r="D1513" s="70"/>
      <c r="E1513" s="70"/>
      <c r="F1513" s="70">
        <v>20035</v>
      </c>
      <c r="G1513" s="70">
        <v>20331.322982999998</v>
      </c>
      <c r="H1513" s="70"/>
      <c r="I1513" s="70"/>
      <c r="J1513" s="70"/>
      <c r="K1513" s="70"/>
      <c r="L1513" s="70"/>
      <c r="M1513" s="70"/>
      <c r="N1513" s="70"/>
      <c r="O1513" s="70"/>
      <c r="P1513" s="70"/>
      <c r="Q1513" s="70"/>
      <c r="R1513" s="70"/>
      <c r="S1513" s="70"/>
      <c r="T1513" s="70"/>
      <c r="U1513" s="70"/>
      <c r="V1513" s="70"/>
      <c r="W1513" s="70"/>
      <c r="X1513" s="70">
        <v>20035</v>
      </c>
      <c r="Y1513" s="70">
        <v>20331.322982999998</v>
      </c>
    </row>
    <row r="1514" spans="1:25" x14ac:dyDescent="0.25">
      <c r="A1514" s="72">
        <v>16800</v>
      </c>
      <c r="B1514" s="70"/>
      <c r="C1514" s="70"/>
      <c r="D1514" s="70">
        <v>11527</v>
      </c>
      <c r="E1514" s="70">
        <v>13176.176831999999</v>
      </c>
      <c r="F1514" s="70"/>
      <c r="G1514" s="70"/>
      <c r="H1514" s="70"/>
      <c r="I1514" s="70"/>
      <c r="J1514" s="70"/>
      <c r="K1514" s="70"/>
      <c r="L1514" s="70"/>
      <c r="M1514" s="70"/>
      <c r="N1514" s="70"/>
      <c r="O1514" s="70"/>
      <c r="P1514" s="70"/>
      <c r="Q1514" s="70"/>
      <c r="R1514" s="70"/>
      <c r="S1514" s="70"/>
      <c r="T1514" s="70"/>
      <c r="U1514" s="70"/>
      <c r="V1514" s="70"/>
      <c r="W1514" s="70"/>
      <c r="X1514" s="70">
        <v>11527</v>
      </c>
      <c r="Y1514" s="70">
        <v>13176.176831999999</v>
      </c>
    </row>
    <row r="1515" spans="1:25" x14ac:dyDescent="0.25">
      <c r="A1515" s="72">
        <v>16801</v>
      </c>
      <c r="B1515" s="70"/>
      <c r="C1515" s="70"/>
      <c r="D1515" s="70"/>
      <c r="E1515" s="70"/>
      <c r="F1515" s="70">
        <v>19352</v>
      </c>
      <c r="G1515" s="70">
        <v>26301.803007999999</v>
      </c>
      <c r="H1515" s="70"/>
      <c r="I1515" s="70"/>
      <c r="J1515" s="70"/>
      <c r="K1515" s="70"/>
      <c r="L1515" s="70"/>
      <c r="M1515" s="70"/>
      <c r="N1515" s="70"/>
      <c r="O1515" s="70"/>
      <c r="P1515" s="70"/>
      <c r="Q1515" s="70"/>
      <c r="R1515" s="70"/>
      <c r="S1515" s="70"/>
      <c r="T1515" s="70"/>
      <c r="U1515" s="70"/>
      <c r="V1515" s="70"/>
      <c r="W1515" s="70"/>
      <c r="X1515" s="70">
        <v>19352</v>
      </c>
      <c r="Y1515" s="70">
        <v>26301.803007999999</v>
      </c>
    </row>
    <row r="1516" spans="1:25" x14ac:dyDescent="0.25">
      <c r="A1516" s="72">
        <v>16845</v>
      </c>
      <c r="B1516" s="70"/>
      <c r="C1516" s="70"/>
      <c r="D1516" s="70">
        <v>17900</v>
      </c>
      <c r="E1516" s="70">
        <v>10803.636844999997</v>
      </c>
      <c r="F1516" s="70"/>
      <c r="G1516" s="70"/>
      <c r="H1516" s="70"/>
      <c r="I1516" s="70"/>
      <c r="J1516" s="70"/>
      <c r="K1516" s="70"/>
      <c r="L1516" s="70"/>
      <c r="M1516" s="70"/>
      <c r="N1516" s="70"/>
      <c r="O1516" s="70"/>
      <c r="P1516" s="70"/>
      <c r="Q1516" s="70"/>
      <c r="R1516" s="70"/>
      <c r="S1516" s="70"/>
      <c r="T1516" s="70"/>
      <c r="U1516" s="70"/>
      <c r="V1516" s="70"/>
      <c r="W1516" s="70"/>
      <c r="X1516" s="70">
        <v>17900</v>
      </c>
      <c r="Y1516" s="70">
        <v>10803.636844999997</v>
      </c>
    </row>
    <row r="1517" spans="1:25" x14ac:dyDescent="0.25">
      <c r="A1517" s="72">
        <v>16869</v>
      </c>
      <c r="B1517" s="70">
        <v>8000</v>
      </c>
      <c r="C1517" s="70">
        <v>5988.9614320000001</v>
      </c>
      <c r="D1517" s="70"/>
      <c r="E1517" s="70"/>
      <c r="F1517" s="70"/>
      <c r="G1517" s="70"/>
      <c r="H1517" s="70"/>
      <c r="I1517" s="70"/>
      <c r="J1517" s="70"/>
      <c r="K1517" s="70"/>
      <c r="L1517" s="70"/>
      <c r="M1517" s="70"/>
      <c r="N1517" s="70"/>
      <c r="O1517" s="70"/>
      <c r="P1517" s="70"/>
      <c r="Q1517" s="70"/>
      <c r="R1517" s="70"/>
      <c r="S1517" s="70"/>
      <c r="T1517" s="70"/>
      <c r="U1517" s="70"/>
      <c r="V1517" s="70"/>
      <c r="W1517" s="70"/>
      <c r="X1517" s="70">
        <v>8000</v>
      </c>
      <c r="Y1517" s="70">
        <v>5988.9614320000001</v>
      </c>
    </row>
    <row r="1518" spans="1:25" x14ac:dyDescent="0.25">
      <c r="A1518" s="72">
        <v>16871</v>
      </c>
      <c r="B1518" s="70"/>
      <c r="C1518" s="70"/>
      <c r="D1518" s="70"/>
      <c r="E1518" s="70"/>
      <c r="F1518" s="70"/>
      <c r="G1518" s="70"/>
      <c r="H1518" s="70">
        <v>79300</v>
      </c>
      <c r="I1518" s="70">
        <v>32731.781493000002</v>
      </c>
      <c r="J1518" s="70"/>
      <c r="K1518" s="70"/>
      <c r="L1518" s="70"/>
      <c r="M1518" s="70"/>
      <c r="N1518" s="70"/>
      <c r="O1518" s="70"/>
      <c r="P1518" s="70"/>
      <c r="Q1518" s="70"/>
      <c r="R1518" s="70"/>
      <c r="S1518" s="70"/>
      <c r="T1518" s="70"/>
      <c r="U1518" s="70"/>
      <c r="V1518" s="70"/>
      <c r="W1518" s="70"/>
      <c r="X1518" s="70">
        <v>79300</v>
      </c>
      <c r="Y1518" s="70">
        <v>32731.781493000002</v>
      </c>
    </row>
    <row r="1519" spans="1:25" x14ac:dyDescent="0.25">
      <c r="A1519" s="72">
        <v>16905</v>
      </c>
      <c r="B1519" s="70"/>
      <c r="C1519" s="70"/>
      <c r="D1519" s="70">
        <v>17900</v>
      </c>
      <c r="E1519" s="70">
        <v>11968.574387000001</v>
      </c>
      <c r="F1519" s="70"/>
      <c r="G1519" s="70"/>
      <c r="H1519" s="70"/>
      <c r="I1519" s="70"/>
      <c r="J1519" s="70"/>
      <c r="K1519" s="70"/>
      <c r="L1519" s="70"/>
      <c r="M1519" s="70"/>
      <c r="N1519" s="70"/>
      <c r="O1519" s="70"/>
      <c r="P1519" s="70"/>
      <c r="Q1519" s="70"/>
      <c r="R1519" s="70"/>
      <c r="S1519" s="70"/>
      <c r="T1519" s="70"/>
      <c r="U1519" s="70"/>
      <c r="V1519" s="70"/>
      <c r="W1519" s="70"/>
      <c r="X1519" s="70">
        <v>17900</v>
      </c>
      <c r="Y1519" s="70">
        <v>11968.574387000001</v>
      </c>
    </row>
    <row r="1520" spans="1:25" x14ac:dyDescent="0.25">
      <c r="A1520" s="72">
        <v>16908</v>
      </c>
      <c r="B1520" s="70"/>
      <c r="C1520" s="70"/>
      <c r="D1520" s="70">
        <v>11880</v>
      </c>
      <c r="E1520" s="70">
        <v>15262.137207</v>
      </c>
      <c r="F1520" s="70"/>
      <c r="G1520" s="70"/>
      <c r="H1520" s="70"/>
      <c r="I1520" s="70"/>
      <c r="J1520" s="70"/>
      <c r="K1520" s="70"/>
      <c r="L1520" s="70"/>
      <c r="M1520" s="70"/>
      <c r="N1520" s="70"/>
      <c r="O1520" s="70"/>
      <c r="P1520" s="70"/>
      <c r="Q1520" s="70"/>
      <c r="R1520" s="70"/>
      <c r="S1520" s="70"/>
      <c r="T1520" s="70"/>
      <c r="U1520" s="70"/>
      <c r="V1520" s="70"/>
      <c r="W1520" s="70"/>
      <c r="X1520" s="70">
        <v>11880</v>
      </c>
      <c r="Y1520" s="70">
        <v>15262.137207</v>
      </c>
    </row>
    <row r="1521" spans="1:25" x14ac:dyDescent="0.25">
      <c r="A1521" s="72">
        <v>16948</v>
      </c>
      <c r="B1521" s="70"/>
      <c r="C1521" s="70"/>
      <c r="D1521" s="70"/>
      <c r="E1521" s="70"/>
      <c r="F1521" s="70">
        <v>27766</v>
      </c>
      <c r="G1521" s="70">
        <v>23489.123404999998</v>
      </c>
      <c r="H1521" s="70"/>
      <c r="I1521" s="70"/>
      <c r="J1521" s="70"/>
      <c r="K1521" s="70"/>
      <c r="L1521" s="70"/>
      <c r="M1521" s="70"/>
      <c r="N1521" s="70"/>
      <c r="O1521" s="70"/>
      <c r="P1521" s="70"/>
      <c r="Q1521" s="70"/>
      <c r="R1521" s="70"/>
      <c r="S1521" s="70"/>
      <c r="T1521" s="70"/>
      <c r="U1521" s="70"/>
      <c r="V1521" s="70"/>
      <c r="W1521" s="70"/>
      <c r="X1521" s="70">
        <v>27766</v>
      </c>
      <c r="Y1521" s="70">
        <v>23489.123404999998</v>
      </c>
    </row>
    <row r="1522" spans="1:25" x14ac:dyDescent="0.25">
      <c r="A1522" s="72">
        <v>16952</v>
      </c>
      <c r="B1522" s="70"/>
      <c r="C1522" s="70"/>
      <c r="D1522" s="70">
        <v>17000</v>
      </c>
      <c r="E1522" s="70">
        <v>15497.096266999997</v>
      </c>
      <c r="F1522" s="70"/>
      <c r="G1522" s="70"/>
      <c r="H1522" s="70"/>
      <c r="I1522" s="70"/>
      <c r="J1522" s="70"/>
      <c r="K1522" s="70"/>
      <c r="L1522" s="70"/>
      <c r="M1522" s="70"/>
      <c r="N1522" s="70"/>
      <c r="O1522" s="70"/>
      <c r="P1522" s="70"/>
      <c r="Q1522" s="70"/>
      <c r="R1522" s="70"/>
      <c r="S1522" s="70"/>
      <c r="T1522" s="70"/>
      <c r="U1522" s="70"/>
      <c r="V1522" s="70"/>
      <c r="W1522" s="70"/>
      <c r="X1522" s="70">
        <v>17000</v>
      </c>
      <c r="Y1522" s="70">
        <v>15497.096266999997</v>
      </c>
    </row>
    <row r="1523" spans="1:25" x14ac:dyDescent="0.25">
      <c r="A1523" s="72">
        <v>16959</v>
      </c>
      <c r="B1523" s="70"/>
      <c r="C1523" s="70"/>
      <c r="D1523" s="70"/>
      <c r="E1523" s="70"/>
      <c r="F1523" s="70">
        <v>20300</v>
      </c>
      <c r="G1523" s="70">
        <v>29373.489531000003</v>
      </c>
      <c r="H1523" s="70"/>
      <c r="I1523" s="70"/>
      <c r="J1523" s="70"/>
      <c r="K1523" s="70"/>
      <c r="L1523" s="70"/>
      <c r="M1523" s="70"/>
      <c r="N1523" s="70"/>
      <c r="O1523" s="70"/>
      <c r="P1523" s="70"/>
      <c r="Q1523" s="70"/>
      <c r="R1523" s="70"/>
      <c r="S1523" s="70"/>
      <c r="T1523" s="70"/>
      <c r="U1523" s="70"/>
      <c r="V1523" s="70"/>
      <c r="W1523" s="70"/>
      <c r="X1523" s="70">
        <v>20300</v>
      </c>
      <c r="Y1523" s="70">
        <v>29373.489531000003</v>
      </c>
    </row>
    <row r="1524" spans="1:25" x14ac:dyDescent="0.25">
      <c r="A1524" s="72">
        <v>16973</v>
      </c>
      <c r="B1524" s="70">
        <v>3200</v>
      </c>
      <c r="C1524" s="70">
        <v>2795.6991740000003</v>
      </c>
      <c r="D1524" s="70"/>
      <c r="E1524" s="70"/>
      <c r="F1524" s="70"/>
      <c r="G1524" s="70"/>
      <c r="H1524" s="70"/>
      <c r="I1524" s="70"/>
      <c r="J1524" s="70"/>
      <c r="K1524" s="70"/>
      <c r="L1524" s="70"/>
      <c r="M1524" s="70"/>
      <c r="N1524" s="70"/>
      <c r="O1524" s="70"/>
      <c r="P1524" s="70"/>
      <c r="Q1524" s="70"/>
      <c r="R1524" s="70"/>
      <c r="S1524" s="70"/>
      <c r="T1524" s="70"/>
      <c r="U1524" s="70"/>
      <c r="V1524" s="70"/>
      <c r="W1524" s="70"/>
      <c r="X1524" s="70">
        <v>3200</v>
      </c>
      <c r="Y1524" s="70">
        <v>2795.6991740000003</v>
      </c>
    </row>
    <row r="1525" spans="1:25" x14ac:dyDescent="0.25">
      <c r="A1525" s="72">
        <v>17010</v>
      </c>
      <c r="B1525" s="70">
        <v>500</v>
      </c>
      <c r="C1525" s="70">
        <v>333.47736700000002</v>
      </c>
      <c r="D1525" s="70"/>
      <c r="E1525" s="70"/>
      <c r="F1525" s="70"/>
      <c r="G1525" s="70"/>
      <c r="H1525" s="70"/>
      <c r="I1525" s="70"/>
      <c r="J1525" s="70"/>
      <c r="K1525" s="70"/>
      <c r="L1525" s="70"/>
      <c r="M1525" s="70"/>
      <c r="N1525" s="70"/>
      <c r="O1525" s="70"/>
      <c r="P1525" s="70"/>
      <c r="Q1525" s="70"/>
      <c r="R1525" s="70"/>
      <c r="S1525" s="70"/>
      <c r="T1525" s="70"/>
      <c r="U1525" s="70"/>
      <c r="V1525" s="70"/>
      <c r="W1525" s="70"/>
      <c r="X1525" s="70">
        <v>500</v>
      </c>
      <c r="Y1525" s="70">
        <v>333.47736700000002</v>
      </c>
    </row>
    <row r="1526" spans="1:25" x14ac:dyDescent="0.25">
      <c r="A1526" s="72">
        <v>17012</v>
      </c>
      <c r="B1526" s="70">
        <v>2100</v>
      </c>
      <c r="C1526" s="70">
        <v>1887.5790549999999</v>
      </c>
      <c r="D1526" s="70"/>
      <c r="E1526" s="70"/>
      <c r="F1526" s="70"/>
      <c r="G1526" s="70"/>
      <c r="H1526" s="70"/>
      <c r="I1526" s="70"/>
      <c r="J1526" s="70"/>
      <c r="K1526" s="70"/>
      <c r="L1526" s="70"/>
      <c r="M1526" s="70"/>
      <c r="N1526" s="70"/>
      <c r="O1526" s="70"/>
      <c r="P1526" s="70"/>
      <c r="Q1526" s="70"/>
      <c r="R1526" s="70"/>
      <c r="S1526" s="70"/>
      <c r="T1526" s="70"/>
      <c r="U1526" s="70"/>
      <c r="V1526" s="70"/>
      <c r="W1526" s="70"/>
      <c r="X1526" s="70">
        <v>2100</v>
      </c>
      <c r="Y1526" s="70">
        <v>1887.5790549999999</v>
      </c>
    </row>
    <row r="1527" spans="1:25" x14ac:dyDescent="0.25">
      <c r="A1527" s="72">
        <v>17046</v>
      </c>
      <c r="B1527" s="70">
        <v>4900</v>
      </c>
      <c r="C1527" s="70">
        <v>5631.6505770000003</v>
      </c>
      <c r="D1527" s="70"/>
      <c r="E1527" s="70"/>
      <c r="F1527" s="70"/>
      <c r="G1527" s="70"/>
      <c r="H1527" s="70"/>
      <c r="I1527" s="70"/>
      <c r="J1527" s="70"/>
      <c r="K1527" s="70"/>
      <c r="L1527" s="70"/>
      <c r="M1527" s="70"/>
      <c r="N1527" s="70"/>
      <c r="O1527" s="70"/>
      <c r="P1527" s="70"/>
      <c r="Q1527" s="70"/>
      <c r="R1527" s="70"/>
      <c r="S1527" s="70"/>
      <c r="T1527" s="70"/>
      <c r="U1527" s="70"/>
      <c r="V1527" s="70"/>
      <c r="W1527" s="70"/>
      <c r="X1527" s="70">
        <v>4900</v>
      </c>
      <c r="Y1527" s="70">
        <v>5631.6505770000003</v>
      </c>
    </row>
    <row r="1528" spans="1:25" x14ac:dyDescent="0.25">
      <c r="A1528" s="72">
        <v>17055</v>
      </c>
      <c r="B1528" s="70">
        <v>8949</v>
      </c>
      <c r="C1528" s="70">
        <v>8393.3173399999996</v>
      </c>
      <c r="D1528" s="70"/>
      <c r="E1528" s="70"/>
      <c r="F1528" s="70"/>
      <c r="G1528" s="70"/>
      <c r="H1528" s="70"/>
      <c r="I1528" s="70"/>
      <c r="J1528" s="70"/>
      <c r="K1528" s="70"/>
      <c r="L1528" s="70"/>
      <c r="M1528" s="70"/>
      <c r="N1528" s="70"/>
      <c r="O1528" s="70"/>
      <c r="P1528" s="70"/>
      <c r="Q1528" s="70"/>
      <c r="R1528" s="70"/>
      <c r="S1528" s="70"/>
      <c r="T1528" s="70"/>
      <c r="U1528" s="70"/>
      <c r="V1528" s="70"/>
      <c r="W1528" s="70"/>
      <c r="X1528" s="70">
        <v>8949</v>
      </c>
      <c r="Y1528" s="70">
        <v>8393.3173399999996</v>
      </c>
    </row>
    <row r="1529" spans="1:25" x14ac:dyDescent="0.25">
      <c r="A1529" s="72">
        <v>17077</v>
      </c>
      <c r="B1529" s="70"/>
      <c r="C1529" s="70"/>
      <c r="D1529" s="70">
        <v>9300</v>
      </c>
      <c r="E1529" s="70">
        <v>12741.901794999998</v>
      </c>
      <c r="F1529" s="70"/>
      <c r="G1529" s="70"/>
      <c r="H1529" s="70"/>
      <c r="I1529" s="70"/>
      <c r="J1529" s="70"/>
      <c r="K1529" s="70"/>
      <c r="L1529" s="70"/>
      <c r="M1529" s="70"/>
      <c r="N1529" s="70"/>
      <c r="O1529" s="70"/>
      <c r="P1529" s="70"/>
      <c r="Q1529" s="70"/>
      <c r="R1529" s="70"/>
      <c r="S1529" s="70"/>
      <c r="T1529" s="70"/>
      <c r="U1529" s="70"/>
      <c r="V1529" s="70"/>
      <c r="W1529" s="70"/>
      <c r="X1529" s="70">
        <v>9300</v>
      </c>
      <c r="Y1529" s="70">
        <v>12741.901794999998</v>
      </c>
    </row>
    <row r="1530" spans="1:25" x14ac:dyDescent="0.25">
      <c r="A1530" s="72">
        <v>17078</v>
      </c>
      <c r="B1530" s="70">
        <v>4456</v>
      </c>
      <c r="C1530" s="70">
        <v>8389.417152</v>
      </c>
      <c r="D1530" s="70"/>
      <c r="E1530" s="70"/>
      <c r="F1530" s="70"/>
      <c r="G1530" s="70"/>
      <c r="H1530" s="70"/>
      <c r="I1530" s="70"/>
      <c r="J1530" s="70"/>
      <c r="K1530" s="70"/>
      <c r="L1530" s="70"/>
      <c r="M1530" s="70"/>
      <c r="N1530" s="70"/>
      <c r="O1530" s="70"/>
      <c r="P1530" s="70"/>
      <c r="Q1530" s="70"/>
      <c r="R1530" s="70"/>
      <c r="S1530" s="70"/>
      <c r="T1530" s="70"/>
      <c r="U1530" s="70"/>
      <c r="V1530" s="70"/>
      <c r="W1530" s="70"/>
      <c r="X1530" s="70">
        <v>4456</v>
      </c>
      <c r="Y1530" s="70">
        <v>8389.417152</v>
      </c>
    </row>
    <row r="1531" spans="1:25" x14ac:dyDescent="0.25">
      <c r="A1531" s="72">
        <v>17088</v>
      </c>
      <c r="B1531" s="70">
        <v>8000</v>
      </c>
      <c r="C1531" s="70">
        <v>6142.1863730000005</v>
      </c>
      <c r="D1531" s="70"/>
      <c r="E1531" s="70"/>
      <c r="F1531" s="70"/>
      <c r="G1531" s="70"/>
      <c r="H1531" s="70"/>
      <c r="I1531" s="70"/>
      <c r="J1531" s="70"/>
      <c r="K1531" s="70"/>
      <c r="L1531" s="70"/>
      <c r="M1531" s="70"/>
      <c r="N1531" s="70"/>
      <c r="O1531" s="70"/>
      <c r="P1531" s="70"/>
      <c r="Q1531" s="70"/>
      <c r="R1531" s="70"/>
      <c r="S1531" s="70"/>
      <c r="T1531" s="70"/>
      <c r="U1531" s="70"/>
      <c r="V1531" s="70"/>
      <c r="W1531" s="70"/>
      <c r="X1531" s="70">
        <v>8000</v>
      </c>
      <c r="Y1531" s="70">
        <v>6142.1863730000005</v>
      </c>
    </row>
    <row r="1532" spans="1:25" x14ac:dyDescent="0.25">
      <c r="A1532" s="72">
        <v>17092</v>
      </c>
      <c r="B1532" s="70">
        <v>4277</v>
      </c>
      <c r="C1532" s="70">
        <v>8828.694128000001</v>
      </c>
      <c r="D1532" s="70"/>
      <c r="E1532" s="70"/>
      <c r="F1532" s="70"/>
      <c r="G1532" s="70"/>
      <c r="H1532" s="70"/>
      <c r="I1532" s="70"/>
      <c r="J1532" s="70"/>
      <c r="K1532" s="70"/>
      <c r="L1532" s="70"/>
      <c r="M1532" s="70"/>
      <c r="N1532" s="70"/>
      <c r="O1532" s="70"/>
      <c r="P1532" s="70"/>
      <c r="Q1532" s="70"/>
      <c r="R1532" s="70"/>
      <c r="S1532" s="70"/>
      <c r="T1532" s="70"/>
      <c r="U1532" s="70"/>
      <c r="V1532" s="70"/>
      <c r="W1532" s="70"/>
      <c r="X1532" s="70">
        <v>4277</v>
      </c>
      <c r="Y1532" s="70">
        <v>8828.694128000001</v>
      </c>
    </row>
    <row r="1533" spans="1:25" x14ac:dyDescent="0.25">
      <c r="A1533" s="72">
        <v>17153</v>
      </c>
      <c r="B1533" s="70">
        <v>1000</v>
      </c>
      <c r="C1533" s="70">
        <v>738.91323899999998</v>
      </c>
      <c r="D1533" s="70"/>
      <c r="E1533" s="70"/>
      <c r="F1533" s="70"/>
      <c r="G1533" s="70"/>
      <c r="H1533" s="70"/>
      <c r="I1533" s="70"/>
      <c r="J1533" s="70"/>
      <c r="K1533" s="70"/>
      <c r="L1533" s="70"/>
      <c r="M1533" s="70"/>
      <c r="N1533" s="70"/>
      <c r="O1533" s="70"/>
      <c r="P1533" s="70"/>
      <c r="Q1533" s="70"/>
      <c r="R1533" s="70"/>
      <c r="S1533" s="70"/>
      <c r="T1533" s="70"/>
      <c r="U1533" s="70"/>
      <c r="V1533" s="70"/>
      <c r="W1533" s="70"/>
      <c r="X1533" s="70">
        <v>1000</v>
      </c>
      <c r="Y1533" s="70">
        <v>738.91323899999998</v>
      </c>
    </row>
    <row r="1534" spans="1:25" x14ac:dyDescent="0.25">
      <c r="A1534" s="72">
        <v>17193</v>
      </c>
      <c r="B1534" s="70"/>
      <c r="C1534" s="70"/>
      <c r="D1534" s="70">
        <v>14700</v>
      </c>
      <c r="E1534" s="70">
        <v>15567.635834000001</v>
      </c>
      <c r="F1534" s="70"/>
      <c r="G1534" s="70"/>
      <c r="H1534" s="70"/>
      <c r="I1534" s="70"/>
      <c r="J1534" s="70"/>
      <c r="K1534" s="70"/>
      <c r="L1534" s="70"/>
      <c r="M1534" s="70"/>
      <c r="N1534" s="70"/>
      <c r="O1534" s="70"/>
      <c r="P1534" s="70"/>
      <c r="Q1534" s="70"/>
      <c r="R1534" s="70"/>
      <c r="S1534" s="70"/>
      <c r="T1534" s="70"/>
      <c r="U1534" s="70"/>
      <c r="V1534" s="70"/>
      <c r="W1534" s="70"/>
      <c r="X1534" s="70">
        <v>14700</v>
      </c>
      <c r="Y1534" s="70">
        <v>15567.635834000001</v>
      </c>
    </row>
    <row r="1535" spans="1:25" x14ac:dyDescent="0.25">
      <c r="A1535" s="72">
        <v>17202</v>
      </c>
      <c r="B1535" s="70"/>
      <c r="C1535" s="70"/>
      <c r="D1535" s="70">
        <v>13953</v>
      </c>
      <c r="E1535" s="70">
        <v>17022.753292000001</v>
      </c>
      <c r="F1535" s="70"/>
      <c r="G1535" s="70"/>
      <c r="H1535" s="70"/>
      <c r="I1535" s="70"/>
      <c r="J1535" s="70"/>
      <c r="K1535" s="70"/>
      <c r="L1535" s="70"/>
      <c r="M1535" s="70"/>
      <c r="N1535" s="70"/>
      <c r="O1535" s="70"/>
      <c r="P1535" s="70"/>
      <c r="Q1535" s="70"/>
      <c r="R1535" s="70"/>
      <c r="S1535" s="70"/>
      <c r="T1535" s="70"/>
      <c r="U1535" s="70"/>
      <c r="V1535" s="70"/>
      <c r="W1535" s="70"/>
      <c r="X1535" s="70">
        <v>13953</v>
      </c>
      <c r="Y1535" s="70">
        <v>17022.753292000001</v>
      </c>
    </row>
    <row r="1536" spans="1:25" x14ac:dyDescent="0.25">
      <c r="A1536" s="72">
        <v>17223</v>
      </c>
      <c r="B1536" s="70">
        <v>1013</v>
      </c>
      <c r="C1536" s="70">
        <v>80.179238999999995</v>
      </c>
      <c r="D1536" s="70"/>
      <c r="E1536" s="70"/>
      <c r="F1536" s="70"/>
      <c r="G1536" s="70"/>
      <c r="H1536" s="70"/>
      <c r="I1536" s="70"/>
      <c r="J1536" s="70"/>
      <c r="K1536" s="70"/>
      <c r="L1536" s="70"/>
      <c r="M1536" s="70"/>
      <c r="N1536" s="70"/>
      <c r="O1536" s="70"/>
      <c r="P1536" s="70"/>
      <c r="Q1536" s="70"/>
      <c r="R1536" s="70"/>
      <c r="S1536" s="70"/>
      <c r="T1536" s="70"/>
      <c r="U1536" s="70"/>
      <c r="V1536" s="70"/>
      <c r="W1536" s="70"/>
      <c r="X1536" s="70">
        <v>1013</v>
      </c>
      <c r="Y1536" s="70">
        <v>80.179238999999995</v>
      </c>
    </row>
    <row r="1537" spans="1:25" x14ac:dyDescent="0.25">
      <c r="A1537" s="72">
        <v>17275</v>
      </c>
      <c r="B1537" s="70">
        <v>14300</v>
      </c>
      <c r="C1537" s="70">
        <v>6692.1298229999993</v>
      </c>
      <c r="D1537" s="70"/>
      <c r="E1537" s="70"/>
      <c r="F1537" s="70"/>
      <c r="G1537" s="70"/>
      <c r="H1537" s="70"/>
      <c r="I1537" s="70"/>
      <c r="J1537" s="70"/>
      <c r="K1537" s="70"/>
      <c r="L1537" s="70"/>
      <c r="M1537" s="70"/>
      <c r="N1537" s="70"/>
      <c r="O1537" s="70"/>
      <c r="P1537" s="70"/>
      <c r="Q1537" s="70"/>
      <c r="R1537" s="70"/>
      <c r="S1537" s="70"/>
      <c r="T1537" s="70"/>
      <c r="U1537" s="70"/>
      <c r="V1537" s="70"/>
      <c r="W1537" s="70"/>
      <c r="X1537" s="70">
        <v>14300</v>
      </c>
      <c r="Y1537" s="70">
        <v>6692.1298229999993</v>
      </c>
    </row>
    <row r="1538" spans="1:25" x14ac:dyDescent="0.25">
      <c r="A1538" s="72">
        <v>17281</v>
      </c>
      <c r="B1538" s="70"/>
      <c r="C1538" s="70"/>
      <c r="D1538" s="70">
        <v>22200</v>
      </c>
      <c r="E1538" s="70">
        <v>18547.504860000001</v>
      </c>
      <c r="F1538" s="70"/>
      <c r="G1538" s="70"/>
      <c r="H1538" s="70"/>
      <c r="I1538" s="70"/>
      <c r="J1538" s="70"/>
      <c r="K1538" s="70"/>
      <c r="L1538" s="70"/>
      <c r="M1538" s="70"/>
      <c r="N1538" s="70"/>
      <c r="O1538" s="70"/>
      <c r="P1538" s="70"/>
      <c r="Q1538" s="70"/>
      <c r="R1538" s="70"/>
      <c r="S1538" s="70"/>
      <c r="T1538" s="70"/>
      <c r="U1538" s="70"/>
      <c r="V1538" s="70"/>
      <c r="W1538" s="70"/>
      <c r="X1538" s="70">
        <v>22200</v>
      </c>
      <c r="Y1538" s="70">
        <v>18547.504860000001</v>
      </c>
    </row>
    <row r="1539" spans="1:25" x14ac:dyDescent="0.25">
      <c r="A1539" s="72">
        <v>17325</v>
      </c>
      <c r="B1539" s="70"/>
      <c r="C1539" s="70"/>
      <c r="D1539" s="70"/>
      <c r="E1539" s="70"/>
      <c r="F1539" s="70"/>
      <c r="G1539" s="70"/>
      <c r="H1539" s="70">
        <v>21253</v>
      </c>
      <c r="I1539" s="70">
        <v>36867.362485999998</v>
      </c>
      <c r="J1539" s="70"/>
      <c r="K1539" s="70"/>
      <c r="L1539" s="70"/>
      <c r="M1539" s="70"/>
      <c r="N1539" s="70"/>
      <c r="O1539" s="70"/>
      <c r="P1539" s="70"/>
      <c r="Q1539" s="70"/>
      <c r="R1539" s="70"/>
      <c r="S1539" s="70"/>
      <c r="T1539" s="70"/>
      <c r="U1539" s="70"/>
      <c r="V1539" s="70"/>
      <c r="W1539" s="70"/>
      <c r="X1539" s="70">
        <v>21253</v>
      </c>
      <c r="Y1539" s="70">
        <v>36867.362485999998</v>
      </c>
    </row>
    <row r="1540" spans="1:25" x14ac:dyDescent="0.25">
      <c r="A1540" s="72">
        <v>17337</v>
      </c>
      <c r="B1540" s="70">
        <v>3400</v>
      </c>
      <c r="C1540" s="70">
        <v>1604.998</v>
      </c>
      <c r="D1540" s="70"/>
      <c r="E1540" s="70"/>
      <c r="F1540" s="70"/>
      <c r="G1540" s="70"/>
      <c r="H1540" s="70"/>
      <c r="I1540" s="70"/>
      <c r="J1540" s="70"/>
      <c r="K1540" s="70"/>
      <c r="L1540" s="70"/>
      <c r="M1540" s="70"/>
      <c r="N1540" s="70"/>
      <c r="O1540" s="70"/>
      <c r="P1540" s="70"/>
      <c r="Q1540" s="70"/>
      <c r="R1540" s="70"/>
      <c r="S1540" s="70"/>
      <c r="T1540" s="70"/>
      <c r="U1540" s="70"/>
      <c r="V1540" s="70"/>
      <c r="W1540" s="70"/>
      <c r="X1540" s="70">
        <v>3400</v>
      </c>
      <c r="Y1540" s="70">
        <v>1604.998</v>
      </c>
    </row>
    <row r="1541" spans="1:25" x14ac:dyDescent="0.25">
      <c r="A1541" s="72">
        <v>17403</v>
      </c>
      <c r="B1541" s="70"/>
      <c r="C1541" s="70"/>
      <c r="D1541" s="70">
        <v>17300</v>
      </c>
      <c r="E1541" s="70">
        <v>12222.269944</v>
      </c>
      <c r="F1541" s="70"/>
      <c r="G1541" s="70"/>
      <c r="H1541" s="70"/>
      <c r="I1541" s="70"/>
      <c r="J1541" s="70"/>
      <c r="K1541" s="70"/>
      <c r="L1541" s="70"/>
      <c r="M1541" s="70"/>
      <c r="N1541" s="70"/>
      <c r="O1541" s="70"/>
      <c r="P1541" s="70"/>
      <c r="Q1541" s="70"/>
      <c r="R1541" s="70"/>
      <c r="S1541" s="70"/>
      <c r="T1541" s="70"/>
      <c r="U1541" s="70"/>
      <c r="V1541" s="70"/>
      <c r="W1541" s="70"/>
      <c r="X1541" s="70">
        <v>17300</v>
      </c>
      <c r="Y1541" s="70">
        <v>12222.269944</v>
      </c>
    </row>
    <row r="1542" spans="1:25" x14ac:dyDescent="0.25">
      <c r="A1542" s="72">
        <v>17405</v>
      </c>
      <c r="B1542" s="70"/>
      <c r="C1542" s="70"/>
      <c r="D1542" s="70">
        <v>22300</v>
      </c>
      <c r="E1542" s="70">
        <v>19246.76886</v>
      </c>
      <c r="F1542" s="70"/>
      <c r="G1542" s="70"/>
      <c r="H1542" s="70"/>
      <c r="I1542" s="70"/>
      <c r="J1542" s="70"/>
      <c r="K1542" s="70"/>
      <c r="L1542" s="70"/>
      <c r="M1542" s="70"/>
      <c r="N1542" s="70"/>
      <c r="O1542" s="70"/>
      <c r="P1542" s="70"/>
      <c r="Q1542" s="70"/>
      <c r="R1542" s="70"/>
      <c r="S1542" s="70"/>
      <c r="T1542" s="70"/>
      <c r="U1542" s="70"/>
      <c r="V1542" s="70"/>
      <c r="W1542" s="70"/>
      <c r="X1542" s="70">
        <v>22300</v>
      </c>
      <c r="Y1542" s="70">
        <v>19246.76886</v>
      </c>
    </row>
    <row r="1543" spans="1:25" x14ac:dyDescent="0.25">
      <c r="A1543" s="72">
        <v>17407</v>
      </c>
      <c r="B1543" s="70"/>
      <c r="C1543" s="70"/>
      <c r="D1543" s="70">
        <v>19000</v>
      </c>
      <c r="E1543" s="70">
        <v>14301.513632999999</v>
      </c>
      <c r="F1543" s="70"/>
      <c r="G1543" s="70"/>
      <c r="H1543" s="70"/>
      <c r="I1543" s="70"/>
      <c r="J1543" s="70"/>
      <c r="K1543" s="70"/>
      <c r="L1543" s="70"/>
      <c r="M1543" s="70"/>
      <c r="N1543" s="70"/>
      <c r="O1543" s="70"/>
      <c r="P1543" s="70"/>
      <c r="Q1543" s="70"/>
      <c r="R1543" s="70"/>
      <c r="S1543" s="70"/>
      <c r="T1543" s="70"/>
      <c r="U1543" s="70"/>
      <c r="V1543" s="70"/>
      <c r="W1543" s="70"/>
      <c r="X1543" s="70">
        <v>19000</v>
      </c>
      <c r="Y1543" s="70">
        <v>14301.513632999999</v>
      </c>
    </row>
    <row r="1544" spans="1:25" x14ac:dyDescent="0.25">
      <c r="A1544" s="72">
        <v>17428</v>
      </c>
      <c r="B1544" s="70">
        <v>18999</v>
      </c>
      <c r="C1544" s="70">
        <v>5261.3097689999995</v>
      </c>
      <c r="D1544" s="70"/>
      <c r="E1544" s="70"/>
      <c r="F1544" s="70"/>
      <c r="G1544" s="70"/>
      <c r="H1544" s="70"/>
      <c r="I1544" s="70"/>
      <c r="J1544" s="70"/>
      <c r="K1544" s="70"/>
      <c r="L1544" s="70"/>
      <c r="M1544" s="70"/>
      <c r="N1544" s="70"/>
      <c r="O1544" s="70"/>
      <c r="P1544" s="70"/>
      <c r="Q1544" s="70"/>
      <c r="R1544" s="70"/>
      <c r="S1544" s="70"/>
      <c r="T1544" s="70"/>
      <c r="U1544" s="70"/>
      <c r="V1544" s="70"/>
      <c r="W1544" s="70"/>
      <c r="X1544" s="70">
        <v>18999</v>
      </c>
      <c r="Y1544" s="70">
        <v>5261.3097689999995</v>
      </c>
    </row>
    <row r="1545" spans="1:25" x14ac:dyDescent="0.25">
      <c r="A1545" s="72">
        <v>17438</v>
      </c>
      <c r="B1545" s="70">
        <v>4641</v>
      </c>
      <c r="C1545" s="70">
        <v>8884.5191200000008</v>
      </c>
      <c r="D1545" s="70"/>
      <c r="E1545" s="70"/>
      <c r="F1545" s="70"/>
      <c r="G1545" s="70"/>
      <c r="H1545" s="70"/>
      <c r="I1545" s="70"/>
      <c r="J1545" s="70"/>
      <c r="K1545" s="70"/>
      <c r="L1545" s="70"/>
      <c r="M1545" s="70"/>
      <c r="N1545" s="70"/>
      <c r="O1545" s="70"/>
      <c r="P1545" s="70"/>
      <c r="Q1545" s="70"/>
      <c r="R1545" s="70"/>
      <c r="S1545" s="70"/>
      <c r="T1545" s="70"/>
      <c r="U1545" s="70"/>
      <c r="V1545" s="70"/>
      <c r="W1545" s="70"/>
      <c r="X1545" s="70">
        <v>4641</v>
      </c>
      <c r="Y1545" s="70">
        <v>8884.5191200000008</v>
      </c>
    </row>
    <row r="1546" spans="1:25" x14ac:dyDescent="0.25">
      <c r="A1546" s="72">
        <v>17444</v>
      </c>
      <c r="B1546" s="70">
        <v>2535</v>
      </c>
      <c r="C1546" s="70">
        <v>1879.898866</v>
      </c>
      <c r="D1546" s="70"/>
      <c r="E1546" s="70"/>
      <c r="F1546" s="70"/>
      <c r="G1546" s="70"/>
      <c r="H1546" s="70"/>
      <c r="I1546" s="70"/>
      <c r="J1546" s="70"/>
      <c r="K1546" s="70"/>
      <c r="L1546" s="70"/>
      <c r="M1546" s="70"/>
      <c r="N1546" s="70"/>
      <c r="O1546" s="70"/>
      <c r="P1546" s="70"/>
      <c r="Q1546" s="70"/>
      <c r="R1546" s="70"/>
      <c r="S1546" s="70"/>
      <c r="T1546" s="70"/>
      <c r="U1546" s="70"/>
      <c r="V1546" s="70"/>
      <c r="W1546" s="70"/>
      <c r="X1546" s="70">
        <v>2535</v>
      </c>
      <c r="Y1546" s="70">
        <v>1879.898866</v>
      </c>
    </row>
    <row r="1547" spans="1:25" x14ac:dyDescent="0.25">
      <c r="A1547" s="72">
        <v>17457</v>
      </c>
      <c r="B1547" s="70">
        <v>10442</v>
      </c>
      <c r="C1547" s="70">
        <v>5227.1113380000006</v>
      </c>
      <c r="D1547" s="70"/>
      <c r="E1547" s="70"/>
      <c r="F1547" s="70"/>
      <c r="G1547" s="70"/>
      <c r="H1547" s="70"/>
      <c r="I1547" s="70"/>
      <c r="J1547" s="70"/>
      <c r="K1547" s="70"/>
      <c r="L1547" s="70"/>
      <c r="M1547" s="70"/>
      <c r="N1547" s="70"/>
      <c r="O1547" s="70"/>
      <c r="P1547" s="70"/>
      <c r="Q1547" s="70"/>
      <c r="R1547" s="70"/>
      <c r="S1547" s="70"/>
      <c r="T1547" s="70"/>
      <c r="U1547" s="70"/>
      <c r="V1547" s="70"/>
      <c r="W1547" s="70"/>
      <c r="X1547" s="70">
        <v>10442</v>
      </c>
      <c r="Y1547" s="70">
        <v>5227.1113380000006</v>
      </c>
    </row>
    <row r="1548" spans="1:25" x14ac:dyDescent="0.25">
      <c r="A1548" s="72">
        <v>17463</v>
      </c>
      <c r="B1548" s="70"/>
      <c r="C1548" s="70"/>
      <c r="D1548" s="70">
        <v>14817</v>
      </c>
      <c r="E1548" s="70">
        <v>10777.300827999999</v>
      </c>
      <c r="F1548" s="70"/>
      <c r="G1548" s="70"/>
      <c r="H1548" s="70"/>
      <c r="I1548" s="70"/>
      <c r="J1548" s="70"/>
      <c r="K1548" s="70"/>
      <c r="L1548" s="70"/>
      <c r="M1548" s="70"/>
      <c r="N1548" s="70"/>
      <c r="O1548" s="70"/>
      <c r="P1548" s="70"/>
      <c r="Q1548" s="70"/>
      <c r="R1548" s="70"/>
      <c r="S1548" s="70"/>
      <c r="T1548" s="70"/>
      <c r="U1548" s="70"/>
      <c r="V1548" s="70"/>
      <c r="W1548" s="70"/>
      <c r="X1548" s="70">
        <v>14817</v>
      </c>
      <c r="Y1548" s="70">
        <v>10777.300827999999</v>
      </c>
    </row>
    <row r="1549" spans="1:25" x14ac:dyDescent="0.25">
      <c r="A1549" s="72">
        <v>17485</v>
      </c>
      <c r="B1549" s="70">
        <v>12000</v>
      </c>
      <c r="C1549" s="70">
        <v>7659.5236480000003</v>
      </c>
      <c r="D1549" s="70"/>
      <c r="E1549" s="70"/>
      <c r="F1549" s="70"/>
      <c r="G1549" s="70"/>
      <c r="H1549" s="70"/>
      <c r="I1549" s="70"/>
      <c r="J1549" s="70"/>
      <c r="K1549" s="70"/>
      <c r="L1549" s="70"/>
      <c r="M1549" s="70"/>
      <c r="N1549" s="70"/>
      <c r="O1549" s="70"/>
      <c r="P1549" s="70"/>
      <c r="Q1549" s="70"/>
      <c r="R1549" s="70"/>
      <c r="S1549" s="70"/>
      <c r="T1549" s="70"/>
      <c r="U1549" s="70"/>
      <c r="V1549" s="70"/>
      <c r="W1549" s="70"/>
      <c r="X1549" s="70">
        <v>12000</v>
      </c>
      <c r="Y1549" s="70">
        <v>7659.5236480000003</v>
      </c>
    </row>
    <row r="1550" spans="1:25" x14ac:dyDescent="0.25">
      <c r="A1550" s="72">
        <v>17488</v>
      </c>
      <c r="B1550" s="70">
        <v>7000</v>
      </c>
      <c r="C1550" s="70">
        <v>5933.5452310000001</v>
      </c>
      <c r="D1550" s="70"/>
      <c r="E1550" s="70"/>
      <c r="F1550" s="70"/>
      <c r="G1550" s="70"/>
      <c r="H1550" s="70"/>
      <c r="I1550" s="70"/>
      <c r="J1550" s="70"/>
      <c r="K1550" s="70"/>
      <c r="L1550" s="70"/>
      <c r="M1550" s="70"/>
      <c r="N1550" s="70"/>
      <c r="O1550" s="70"/>
      <c r="P1550" s="70"/>
      <c r="Q1550" s="70"/>
      <c r="R1550" s="70"/>
      <c r="S1550" s="70"/>
      <c r="T1550" s="70"/>
      <c r="U1550" s="70"/>
      <c r="V1550" s="70"/>
      <c r="W1550" s="70"/>
      <c r="X1550" s="70">
        <v>7000</v>
      </c>
      <c r="Y1550" s="70">
        <v>5933.5452310000001</v>
      </c>
    </row>
    <row r="1551" spans="1:25" x14ac:dyDescent="0.25">
      <c r="A1551" s="72">
        <v>17499</v>
      </c>
      <c r="B1551" s="70"/>
      <c r="C1551" s="70"/>
      <c r="D1551" s="70">
        <v>12300</v>
      </c>
      <c r="E1551" s="70">
        <v>10192.122082999998</v>
      </c>
      <c r="F1551" s="70"/>
      <c r="G1551" s="70"/>
      <c r="H1551" s="70"/>
      <c r="I1551" s="70"/>
      <c r="J1551" s="70"/>
      <c r="K1551" s="70"/>
      <c r="L1551" s="70"/>
      <c r="M1551" s="70"/>
      <c r="N1551" s="70"/>
      <c r="O1551" s="70"/>
      <c r="P1551" s="70"/>
      <c r="Q1551" s="70"/>
      <c r="R1551" s="70"/>
      <c r="S1551" s="70"/>
      <c r="T1551" s="70"/>
      <c r="U1551" s="70"/>
      <c r="V1551" s="70"/>
      <c r="W1551" s="70"/>
      <c r="X1551" s="70">
        <v>12300</v>
      </c>
      <c r="Y1551" s="70">
        <v>10192.122082999998</v>
      </c>
    </row>
    <row r="1552" spans="1:25" x14ac:dyDescent="0.25">
      <c r="A1552" s="72">
        <v>17509</v>
      </c>
      <c r="B1552" s="70">
        <v>4000</v>
      </c>
      <c r="C1552" s="70">
        <v>3502.8373670000001</v>
      </c>
      <c r="D1552" s="70"/>
      <c r="E1552" s="70"/>
      <c r="F1552" s="70"/>
      <c r="G1552" s="70"/>
      <c r="H1552" s="70"/>
      <c r="I1552" s="70"/>
      <c r="J1552" s="70"/>
      <c r="K1552" s="70"/>
      <c r="L1552" s="70"/>
      <c r="M1552" s="70"/>
      <c r="N1552" s="70"/>
      <c r="O1552" s="70"/>
      <c r="P1552" s="70"/>
      <c r="Q1552" s="70"/>
      <c r="R1552" s="70"/>
      <c r="S1552" s="70"/>
      <c r="T1552" s="70"/>
      <c r="U1552" s="70"/>
      <c r="V1552" s="70"/>
      <c r="W1552" s="70"/>
      <c r="X1552" s="70">
        <v>4000</v>
      </c>
      <c r="Y1552" s="70">
        <v>3502.8373670000001</v>
      </c>
    </row>
    <row r="1553" spans="1:25" x14ac:dyDescent="0.25">
      <c r="A1553" s="72">
        <v>17514</v>
      </c>
      <c r="B1553" s="70"/>
      <c r="C1553" s="70"/>
      <c r="D1553" s="70">
        <v>22500</v>
      </c>
      <c r="E1553" s="70">
        <v>18800.534387</v>
      </c>
      <c r="F1553" s="70"/>
      <c r="G1553" s="70"/>
      <c r="H1553" s="70"/>
      <c r="I1553" s="70"/>
      <c r="J1553" s="70"/>
      <c r="K1553" s="70"/>
      <c r="L1553" s="70"/>
      <c r="M1553" s="70"/>
      <c r="N1553" s="70"/>
      <c r="O1553" s="70"/>
      <c r="P1553" s="70"/>
      <c r="Q1553" s="70"/>
      <c r="R1553" s="70"/>
      <c r="S1553" s="70"/>
      <c r="T1553" s="70"/>
      <c r="U1553" s="70"/>
      <c r="V1553" s="70"/>
      <c r="W1553" s="70"/>
      <c r="X1553" s="70">
        <v>22500</v>
      </c>
      <c r="Y1553" s="70">
        <v>18800.534387</v>
      </c>
    </row>
    <row r="1554" spans="1:25" x14ac:dyDescent="0.25">
      <c r="A1554" s="72">
        <v>17563</v>
      </c>
      <c r="B1554" s="70"/>
      <c r="C1554" s="70"/>
      <c r="D1554" s="70">
        <v>9000</v>
      </c>
      <c r="E1554" s="70">
        <v>11157.107055</v>
      </c>
      <c r="F1554" s="70"/>
      <c r="G1554" s="70"/>
      <c r="H1554" s="70"/>
      <c r="I1554" s="70"/>
      <c r="J1554" s="70"/>
      <c r="K1554" s="70"/>
      <c r="L1554" s="70"/>
      <c r="M1554" s="70"/>
      <c r="N1554" s="70"/>
      <c r="O1554" s="70"/>
      <c r="P1554" s="70"/>
      <c r="Q1554" s="70"/>
      <c r="R1554" s="70"/>
      <c r="S1554" s="70"/>
      <c r="T1554" s="70"/>
      <c r="U1554" s="70"/>
      <c r="V1554" s="70"/>
      <c r="W1554" s="70"/>
      <c r="X1554" s="70">
        <v>9000</v>
      </c>
      <c r="Y1554" s="70">
        <v>11157.107055</v>
      </c>
    </row>
    <row r="1555" spans="1:25" x14ac:dyDescent="0.25">
      <c r="A1555" s="72">
        <v>17567</v>
      </c>
      <c r="B1555" s="70">
        <v>7422</v>
      </c>
      <c r="C1555" s="70">
        <v>8942.1610040000014</v>
      </c>
      <c r="D1555" s="70"/>
      <c r="E1555" s="70"/>
      <c r="F1555" s="70"/>
      <c r="G1555" s="70"/>
      <c r="H1555" s="70"/>
      <c r="I1555" s="70"/>
      <c r="J1555" s="70"/>
      <c r="K1555" s="70"/>
      <c r="L1555" s="70"/>
      <c r="M1555" s="70"/>
      <c r="N1555" s="70"/>
      <c r="O1555" s="70"/>
      <c r="P1555" s="70"/>
      <c r="Q1555" s="70"/>
      <c r="R1555" s="70"/>
      <c r="S1555" s="70"/>
      <c r="T1555" s="70"/>
      <c r="U1555" s="70"/>
      <c r="V1555" s="70"/>
      <c r="W1555" s="70"/>
      <c r="X1555" s="70">
        <v>7422</v>
      </c>
      <c r="Y1555" s="70">
        <v>8942.1610040000014</v>
      </c>
    </row>
    <row r="1556" spans="1:25" x14ac:dyDescent="0.25">
      <c r="A1556" s="72">
        <v>17591</v>
      </c>
      <c r="B1556" s="70">
        <v>7333</v>
      </c>
      <c r="C1556" s="70">
        <v>7164.3273979999994</v>
      </c>
      <c r="D1556" s="70"/>
      <c r="E1556" s="70"/>
      <c r="F1556" s="70"/>
      <c r="G1556" s="70"/>
      <c r="H1556" s="70"/>
      <c r="I1556" s="70"/>
      <c r="J1556" s="70"/>
      <c r="K1556" s="70"/>
      <c r="L1556" s="70"/>
      <c r="M1556" s="70"/>
      <c r="N1556" s="70"/>
      <c r="O1556" s="70"/>
      <c r="P1556" s="70"/>
      <c r="Q1556" s="70"/>
      <c r="R1556" s="70"/>
      <c r="S1556" s="70"/>
      <c r="T1556" s="70"/>
      <c r="U1556" s="70"/>
      <c r="V1556" s="70"/>
      <c r="W1556" s="70"/>
      <c r="X1556" s="70">
        <v>7333</v>
      </c>
      <c r="Y1556" s="70">
        <v>7164.3273979999994</v>
      </c>
    </row>
    <row r="1557" spans="1:25" x14ac:dyDescent="0.25">
      <c r="A1557" s="72">
        <v>17597</v>
      </c>
      <c r="B1557" s="70"/>
      <c r="C1557" s="70"/>
      <c r="D1557" s="70"/>
      <c r="E1557" s="70"/>
      <c r="F1557" s="70">
        <v>18800</v>
      </c>
      <c r="G1557" s="70">
        <v>20769.738235000001</v>
      </c>
      <c r="H1557" s="70"/>
      <c r="I1557" s="70"/>
      <c r="J1557" s="70"/>
      <c r="K1557" s="70"/>
      <c r="L1557" s="70"/>
      <c r="M1557" s="70"/>
      <c r="N1557" s="70"/>
      <c r="O1557" s="70"/>
      <c r="P1557" s="70"/>
      <c r="Q1557" s="70"/>
      <c r="R1557" s="70"/>
      <c r="S1557" s="70"/>
      <c r="T1557" s="70"/>
      <c r="U1557" s="70"/>
      <c r="V1557" s="70"/>
      <c r="W1557" s="70"/>
      <c r="X1557" s="70">
        <v>18800</v>
      </c>
      <c r="Y1557" s="70">
        <v>20769.738235000001</v>
      </c>
    </row>
    <row r="1558" spans="1:25" x14ac:dyDescent="0.25">
      <c r="A1558" s="72">
        <v>17610</v>
      </c>
      <c r="B1558" s="70">
        <v>7925</v>
      </c>
      <c r="C1558" s="70">
        <v>8345.640671000001</v>
      </c>
      <c r="D1558" s="70"/>
      <c r="E1558" s="70"/>
      <c r="F1558" s="70"/>
      <c r="G1558" s="70"/>
      <c r="H1558" s="70"/>
      <c r="I1558" s="70"/>
      <c r="J1558" s="70"/>
      <c r="K1558" s="70"/>
      <c r="L1558" s="70"/>
      <c r="M1558" s="70"/>
      <c r="N1558" s="70"/>
      <c r="O1558" s="70"/>
      <c r="P1558" s="70"/>
      <c r="Q1558" s="70"/>
      <c r="R1558" s="70"/>
      <c r="S1558" s="70"/>
      <c r="T1558" s="70"/>
      <c r="U1558" s="70"/>
      <c r="V1558" s="70"/>
      <c r="W1558" s="70"/>
      <c r="X1558" s="70">
        <v>7925</v>
      </c>
      <c r="Y1558" s="70">
        <v>8345.640671000001</v>
      </c>
    </row>
    <row r="1559" spans="1:25" x14ac:dyDescent="0.25">
      <c r="A1559" s="72">
        <v>17622</v>
      </c>
      <c r="B1559" s="70"/>
      <c r="C1559" s="70"/>
      <c r="D1559" s="70"/>
      <c r="E1559" s="70"/>
      <c r="F1559" s="70">
        <v>28516</v>
      </c>
      <c r="G1559" s="70">
        <v>23346.874808</v>
      </c>
      <c r="H1559" s="70"/>
      <c r="I1559" s="70"/>
      <c r="J1559" s="70"/>
      <c r="K1559" s="70"/>
      <c r="L1559" s="70"/>
      <c r="M1559" s="70"/>
      <c r="N1559" s="70"/>
      <c r="O1559" s="70"/>
      <c r="P1559" s="70"/>
      <c r="Q1559" s="70"/>
      <c r="R1559" s="70"/>
      <c r="S1559" s="70"/>
      <c r="T1559" s="70"/>
      <c r="U1559" s="70"/>
      <c r="V1559" s="70"/>
      <c r="W1559" s="70"/>
      <c r="X1559" s="70">
        <v>28516</v>
      </c>
      <c r="Y1559" s="70">
        <v>23346.874808</v>
      </c>
    </row>
    <row r="1560" spans="1:25" x14ac:dyDescent="0.25">
      <c r="A1560" s="72">
        <v>17641</v>
      </c>
      <c r="B1560" s="70"/>
      <c r="C1560" s="70"/>
      <c r="D1560" s="70">
        <v>16131</v>
      </c>
      <c r="E1560" s="70">
        <v>19312.583267000002</v>
      </c>
      <c r="F1560" s="70"/>
      <c r="G1560" s="70"/>
      <c r="H1560" s="70"/>
      <c r="I1560" s="70"/>
      <c r="J1560" s="70"/>
      <c r="K1560" s="70"/>
      <c r="L1560" s="70"/>
      <c r="M1560" s="70"/>
      <c r="N1560" s="70"/>
      <c r="O1560" s="70"/>
      <c r="P1560" s="70"/>
      <c r="Q1560" s="70"/>
      <c r="R1560" s="70"/>
      <c r="S1560" s="70"/>
      <c r="T1560" s="70"/>
      <c r="U1560" s="70"/>
      <c r="V1560" s="70"/>
      <c r="W1560" s="70"/>
      <c r="X1560" s="70">
        <v>16131</v>
      </c>
      <c r="Y1560" s="70">
        <v>19312.583267000002</v>
      </c>
    </row>
    <row r="1561" spans="1:25" x14ac:dyDescent="0.25">
      <c r="A1561" s="72">
        <v>17671</v>
      </c>
      <c r="B1561" s="70">
        <v>5160</v>
      </c>
      <c r="C1561" s="70">
        <v>1745.1440970000001</v>
      </c>
      <c r="D1561" s="70"/>
      <c r="E1561" s="70"/>
      <c r="F1561" s="70"/>
      <c r="G1561" s="70"/>
      <c r="H1561" s="70"/>
      <c r="I1561" s="70"/>
      <c r="J1561" s="70"/>
      <c r="K1561" s="70"/>
      <c r="L1561" s="70"/>
      <c r="M1561" s="70"/>
      <c r="N1561" s="70"/>
      <c r="O1561" s="70"/>
      <c r="P1561" s="70"/>
      <c r="Q1561" s="70"/>
      <c r="R1561" s="70"/>
      <c r="S1561" s="70"/>
      <c r="T1561" s="70"/>
      <c r="U1561" s="70"/>
      <c r="V1561" s="70"/>
      <c r="W1561" s="70"/>
      <c r="X1561" s="70">
        <v>5160</v>
      </c>
      <c r="Y1561" s="70">
        <v>1745.1440970000001</v>
      </c>
    </row>
    <row r="1562" spans="1:25" x14ac:dyDescent="0.25">
      <c r="A1562" s="72">
        <v>17721</v>
      </c>
      <c r="B1562" s="70"/>
      <c r="C1562" s="70"/>
      <c r="D1562" s="70"/>
      <c r="E1562" s="70"/>
      <c r="F1562" s="70"/>
      <c r="G1562" s="70"/>
      <c r="H1562" s="70">
        <v>34007</v>
      </c>
      <c r="I1562" s="70">
        <v>37852.635437000004</v>
      </c>
      <c r="J1562" s="70"/>
      <c r="K1562" s="70"/>
      <c r="L1562" s="70"/>
      <c r="M1562" s="70"/>
      <c r="N1562" s="70"/>
      <c r="O1562" s="70"/>
      <c r="P1562" s="70"/>
      <c r="Q1562" s="70"/>
      <c r="R1562" s="70"/>
      <c r="S1562" s="70"/>
      <c r="T1562" s="70"/>
      <c r="U1562" s="70"/>
      <c r="V1562" s="70"/>
      <c r="W1562" s="70"/>
      <c r="X1562" s="70">
        <v>34007</v>
      </c>
      <c r="Y1562" s="70">
        <v>37852.635437000004</v>
      </c>
    </row>
    <row r="1563" spans="1:25" x14ac:dyDescent="0.25">
      <c r="A1563" s="72">
        <v>17750</v>
      </c>
      <c r="B1563" s="70">
        <v>4790</v>
      </c>
      <c r="C1563" s="70">
        <v>6367.145673</v>
      </c>
      <c r="D1563" s="70"/>
      <c r="E1563" s="70"/>
      <c r="F1563" s="70"/>
      <c r="G1563" s="70"/>
      <c r="H1563" s="70"/>
      <c r="I1563" s="70"/>
      <c r="J1563" s="70"/>
      <c r="K1563" s="70"/>
      <c r="L1563" s="70"/>
      <c r="M1563" s="70"/>
      <c r="N1563" s="70"/>
      <c r="O1563" s="70"/>
      <c r="P1563" s="70"/>
      <c r="Q1563" s="70"/>
      <c r="R1563" s="70"/>
      <c r="S1563" s="70"/>
      <c r="T1563" s="70"/>
      <c r="U1563" s="70"/>
      <c r="V1563" s="70"/>
      <c r="W1563" s="70"/>
      <c r="X1563" s="70">
        <v>4790</v>
      </c>
      <c r="Y1563" s="70">
        <v>6367.145673</v>
      </c>
    </row>
    <row r="1564" spans="1:25" x14ac:dyDescent="0.25">
      <c r="A1564" s="72">
        <v>17754</v>
      </c>
      <c r="B1564" s="70">
        <v>6310</v>
      </c>
      <c r="C1564" s="70">
        <v>8485.1838229999994</v>
      </c>
      <c r="D1564" s="70"/>
      <c r="E1564" s="70"/>
      <c r="F1564" s="70"/>
      <c r="G1564" s="70"/>
      <c r="H1564" s="70"/>
      <c r="I1564" s="70"/>
      <c r="J1564" s="70"/>
      <c r="K1564" s="70"/>
      <c r="L1564" s="70"/>
      <c r="M1564" s="70"/>
      <c r="N1564" s="70"/>
      <c r="O1564" s="70"/>
      <c r="P1564" s="70"/>
      <c r="Q1564" s="70"/>
      <c r="R1564" s="70"/>
      <c r="S1564" s="70"/>
      <c r="T1564" s="70"/>
      <c r="U1564" s="70"/>
      <c r="V1564" s="70"/>
      <c r="W1564" s="70"/>
      <c r="X1564" s="70">
        <v>6310</v>
      </c>
      <c r="Y1564" s="70">
        <v>8485.1838229999994</v>
      </c>
    </row>
    <row r="1565" spans="1:25" x14ac:dyDescent="0.25">
      <c r="A1565" s="72">
        <v>17760</v>
      </c>
      <c r="B1565" s="70">
        <v>6800</v>
      </c>
      <c r="C1565" s="70">
        <v>1331.2434370000001</v>
      </c>
      <c r="D1565" s="70"/>
      <c r="E1565" s="70"/>
      <c r="F1565" s="70"/>
      <c r="G1565" s="70"/>
      <c r="H1565" s="70"/>
      <c r="I1565" s="70"/>
      <c r="J1565" s="70"/>
      <c r="K1565" s="70"/>
      <c r="L1565" s="70"/>
      <c r="M1565" s="70"/>
      <c r="N1565" s="70"/>
      <c r="O1565" s="70"/>
      <c r="P1565" s="70"/>
      <c r="Q1565" s="70"/>
      <c r="R1565" s="70"/>
      <c r="S1565" s="70"/>
      <c r="T1565" s="70"/>
      <c r="U1565" s="70"/>
      <c r="V1565" s="70"/>
      <c r="W1565" s="70"/>
      <c r="X1565" s="70">
        <v>6800</v>
      </c>
      <c r="Y1565" s="70">
        <v>1331.2434370000001</v>
      </c>
    </row>
    <row r="1566" spans="1:25" x14ac:dyDescent="0.25">
      <c r="A1566" s="72">
        <v>17764</v>
      </c>
      <c r="B1566" s="70"/>
      <c r="C1566" s="70"/>
      <c r="D1566" s="70">
        <v>10737</v>
      </c>
      <c r="E1566" s="70">
        <v>10504.152876</v>
      </c>
      <c r="F1566" s="70"/>
      <c r="G1566" s="70"/>
      <c r="H1566" s="70"/>
      <c r="I1566" s="70"/>
      <c r="J1566" s="70"/>
      <c r="K1566" s="70"/>
      <c r="L1566" s="70"/>
      <c r="M1566" s="70"/>
      <c r="N1566" s="70"/>
      <c r="O1566" s="70"/>
      <c r="P1566" s="70"/>
      <c r="Q1566" s="70"/>
      <c r="R1566" s="70"/>
      <c r="S1566" s="70"/>
      <c r="T1566" s="70"/>
      <c r="U1566" s="70"/>
      <c r="V1566" s="70"/>
      <c r="W1566" s="70"/>
      <c r="X1566" s="70">
        <v>10737</v>
      </c>
      <c r="Y1566" s="70">
        <v>10504.152876</v>
      </c>
    </row>
    <row r="1567" spans="1:25" x14ac:dyDescent="0.25">
      <c r="A1567" s="72">
        <v>17786</v>
      </c>
      <c r="B1567" s="70"/>
      <c r="C1567" s="70"/>
      <c r="D1567" s="70">
        <v>31300</v>
      </c>
      <c r="E1567" s="70">
        <v>19803.886704</v>
      </c>
      <c r="F1567" s="70"/>
      <c r="G1567" s="70"/>
      <c r="H1567" s="70"/>
      <c r="I1567" s="70"/>
      <c r="J1567" s="70"/>
      <c r="K1567" s="70"/>
      <c r="L1567" s="70"/>
      <c r="M1567" s="70"/>
      <c r="N1567" s="70"/>
      <c r="O1567" s="70"/>
      <c r="P1567" s="70"/>
      <c r="Q1567" s="70"/>
      <c r="R1567" s="70"/>
      <c r="S1567" s="70"/>
      <c r="T1567" s="70"/>
      <c r="U1567" s="70"/>
      <c r="V1567" s="70"/>
      <c r="W1567" s="70"/>
      <c r="X1567" s="70">
        <v>31300</v>
      </c>
      <c r="Y1567" s="70">
        <v>19803.886704</v>
      </c>
    </row>
    <row r="1568" spans="1:25" x14ac:dyDescent="0.25">
      <c r="A1568" s="72">
        <v>17789</v>
      </c>
      <c r="B1568" s="70"/>
      <c r="C1568" s="70"/>
      <c r="D1568" s="70">
        <v>20300</v>
      </c>
      <c r="E1568" s="70">
        <v>18900.691467999997</v>
      </c>
      <c r="F1568" s="70"/>
      <c r="G1568" s="70"/>
      <c r="H1568" s="70"/>
      <c r="I1568" s="70"/>
      <c r="J1568" s="70"/>
      <c r="K1568" s="70"/>
      <c r="L1568" s="70"/>
      <c r="M1568" s="70"/>
      <c r="N1568" s="70"/>
      <c r="O1568" s="70"/>
      <c r="P1568" s="70"/>
      <c r="Q1568" s="70"/>
      <c r="R1568" s="70"/>
      <c r="S1568" s="70"/>
      <c r="T1568" s="70"/>
      <c r="U1568" s="70"/>
      <c r="V1568" s="70"/>
      <c r="W1568" s="70"/>
      <c r="X1568" s="70">
        <v>20300</v>
      </c>
      <c r="Y1568" s="70">
        <v>18900.691467999997</v>
      </c>
    </row>
    <row r="1569" spans="1:25" x14ac:dyDescent="0.25">
      <c r="A1569" s="72">
        <v>17792</v>
      </c>
      <c r="B1569" s="70">
        <v>500</v>
      </c>
      <c r="C1569" s="70">
        <v>252.40531499999997</v>
      </c>
      <c r="D1569" s="70"/>
      <c r="E1569" s="70"/>
      <c r="F1569" s="70"/>
      <c r="G1569" s="70"/>
      <c r="H1569" s="70"/>
      <c r="I1569" s="70"/>
      <c r="J1569" s="70"/>
      <c r="K1569" s="70"/>
      <c r="L1569" s="70"/>
      <c r="M1569" s="70"/>
      <c r="N1569" s="70"/>
      <c r="O1569" s="70"/>
      <c r="P1569" s="70"/>
      <c r="Q1569" s="70"/>
      <c r="R1569" s="70"/>
      <c r="S1569" s="70"/>
      <c r="T1569" s="70"/>
      <c r="U1569" s="70"/>
      <c r="V1569" s="70"/>
      <c r="W1569" s="70"/>
      <c r="X1569" s="70">
        <v>500</v>
      </c>
      <c r="Y1569" s="70">
        <v>252.40531499999997</v>
      </c>
    </row>
    <row r="1570" spans="1:25" x14ac:dyDescent="0.25">
      <c r="A1570" s="72">
        <v>17814</v>
      </c>
      <c r="B1570" s="70">
        <v>5112</v>
      </c>
      <c r="C1570" s="70">
        <v>5624.6234350000004</v>
      </c>
      <c r="D1570" s="70"/>
      <c r="E1570" s="70"/>
      <c r="F1570" s="70"/>
      <c r="G1570" s="70"/>
      <c r="H1570" s="70"/>
      <c r="I1570" s="70"/>
      <c r="J1570" s="70"/>
      <c r="K1570" s="70"/>
      <c r="L1570" s="70"/>
      <c r="M1570" s="70"/>
      <c r="N1570" s="70"/>
      <c r="O1570" s="70"/>
      <c r="P1570" s="70"/>
      <c r="Q1570" s="70"/>
      <c r="R1570" s="70"/>
      <c r="S1570" s="70"/>
      <c r="T1570" s="70"/>
      <c r="U1570" s="70"/>
      <c r="V1570" s="70"/>
      <c r="W1570" s="70"/>
      <c r="X1570" s="70">
        <v>5112</v>
      </c>
      <c r="Y1570" s="70">
        <v>5624.6234350000004</v>
      </c>
    </row>
    <row r="1571" spans="1:25" x14ac:dyDescent="0.25">
      <c r="A1571" s="72">
        <v>17816</v>
      </c>
      <c r="B1571" s="70">
        <v>24750</v>
      </c>
      <c r="C1571" s="70">
        <v>7953.1878499999993</v>
      </c>
      <c r="D1571" s="70"/>
      <c r="E1571" s="70"/>
      <c r="F1571" s="70"/>
      <c r="G1571" s="70"/>
      <c r="H1571" s="70"/>
      <c r="I1571" s="70"/>
      <c r="J1571" s="70"/>
      <c r="K1571" s="70"/>
      <c r="L1571" s="70"/>
      <c r="M1571" s="70"/>
      <c r="N1571" s="70"/>
      <c r="O1571" s="70"/>
      <c r="P1571" s="70"/>
      <c r="Q1571" s="70"/>
      <c r="R1571" s="70"/>
      <c r="S1571" s="70"/>
      <c r="T1571" s="70"/>
      <c r="U1571" s="70"/>
      <c r="V1571" s="70"/>
      <c r="W1571" s="70"/>
      <c r="X1571" s="70">
        <v>24750</v>
      </c>
      <c r="Y1571" s="70">
        <v>7953.1878499999993</v>
      </c>
    </row>
    <row r="1572" spans="1:25" x14ac:dyDescent="0.25">
      <c r="A1572" s="72">
        <v>17881</v>
      </c>
      <c r="B1572" s="70"/>
      <c r="C1572" s="70"/>
      <c r="D1572" s="70">
        <v>29300</v>
      </c>
      <c r="E1572" s="70">
        <v>18254.546903000002</v>
      </c>
      <c r="F1572" s="70"/>
      <c r="G1572" s="70"/>
      <c r="H1572" s="70"/>
      <c r="I1572" s="70"/>
      <c r="J1572" s="70"/>
      <c r="K1572" s="70"/>
      <c r="L1572" s="70"/>
      <c r="M1572" s="70"/>
      <c r="N1572" s="70"/>
      <c r="O1572" s="70"/>
      <c r="P1572" s="70"/>
      <c r="Q1572" s="70"/>
      <c r="R1572" s="70"/>
      <c r="S1572" s="70"/>
      <c r="T1572" s="70"/>
      <c r="U1572" s="70"/>
      <c r="V1572" s="70"/>
      <c r="W1572" s="70"/>
      <c r="X1572" s="70">
        <v>29300</v>
      </c>
      <c r="Y1572" s="70">
        <v>18254.546903000002</v>
      </c>
    </row>
    <row r="1573" spans="1:25" x14ac:dyDescent="0.25">
      <c r="A1573" s="72">
        <v>17884</v>
      </c>
      <c r="B1573" s="70"/>
      <c r="C1573" s="70"/>
      <c r="D1573" s="70">
        <v>13200</v>
      </c>
      <c r="E1573" s="70">
        <v>12296.690764999999</v>
      </c>
      <c r="F1573" s="70"/>
      <c r="G1573" s="70"/>
      <c r="H1573" s="70"/>
      <c r="I1573" s="70"/>
      <c r="J1573" s="70"/>
      <c r="K1573" s="70"/>
      <c r="L1573" s="70"/>
      <c r="M1573" s="70"/>
      <c r="N1573" s="70"/>
      <c r="O1573" s="70"/>
      <c r="P1573" s="70"/>
      <c r="Q1573" s="70"/>
      <c r="R1573" s="70"/>
      <c r="S1573" s="70"/>
      <c r="T1573" s="70"/>
      <c r="U1573" s="70"/>
      <c r="V1573" s="70"/>
      <c r="W1573" s="70"/>
      <c r="X1573" s="70">
        <v>13200</v>
      </c>
      <c r="Y1573" s="70">
        <v>12296.690764999999</v>
      </c>
    </row>
    <row r="1574" spans="1:25" x14ac:dyDescent="0.25">
      <c r="A1574" s="72">
        <v>17892</v>
      </c>
      <c r="B1574" s="70"/>
      <c r="C1574" s="70"/>
      <c r="D1574" s="70"/>
      <c r="E1574" s="70"/>
      <c r="F1574" s="70">
        <v>55600</v>
      </c>
      <c r="G1574" s="70">
        <v>29340.842345000001</v>
      </c>
      <c r="H1574" s="70"/>
      <c r="I1574" s="70"/>
      <c r="J1574" s="70"/>
      <c r="K1574" s="70"/>
      <c r="L1574" s="70"/>
      <c r="M1574" s="70"/>
      <c r="N1574" s="70"/>
      <c r="O1574" s="70"/>
      <c r="P1574" s="70"/>
      <c r="Q1574" s="70"/>
      <c r="R1574" s="70"/>
      <c r="S1574" s="70"/>
      <c r="T1574" s="70"/>
      <c r="U1574" s="70"/>
      <c r="V1574" s="70"/>
      <c r="W1574" s="70"/>
      <c r="X1574" s="70">
        <v>55600</v>
      </c>
      <c r="Y1574" s="70">
        <v>29340.842345000001</v>
      </c>
    </row>
    <row r="1575" spans="1:25" x14ac:dyDescent="0.25">
      <c r="A1575" s="72">
        <v>17935</v>
      </c>
      <c r="B1575" s="70">
        <v>3700</v>
      </c>
      <c r="C1575" s="70">
        <v>2969.0213749999998</v>
      </c>
      <c r="D1575" s="70"/>
      <c r="E1575" s="70"/>
      <c r="F1575" s="70"/>
      <c r="G1575" s="70"/>
      <c r="H1575" s="70"/>
      <c r="I1575" s="70"/>
      <c r="J1575" s="70"/>
      <c r="K1575" s="70"/>
      <c r="L1575" s="70"/>
      <c r="M1575" s="70"/>
      <c r="N1575" s="70"/>
      <c r="O1575" s="70"/>
      <c r="P1575" s="70"/>
      <c r="Q1575" s="70"/>
      <c r="R1575" s="70"/>
      <c r="S1575" s="70"/>
      <c r="T1575" s="70"/>
      <c r="U1575" s="70"/>
      <c r="V1575" s="70"/>
      <c r="W1575" s="70"/>
      <c r="X1575" s="70">
        <v>3700</v>
      </c>
      <c r="Y1575" s="70">
        <v>2969.0213749999998</v>
      </c>
    </row>
    <row r="1576" spans="1:25" x14ac:dyDescent="0.25">
      <c r="A1576" s="72">
        <v>17967</v>
      </c>
      <c r="B1576" s="70">
        <v>8000</v>
      </c>
      <c r="C1576" s="70">
        <v>2838.4479000000001</v>
      </c>
      <c r="D1576" s="70"/>
      <c r="E1576" s="70"/>
      <c r="F1576" s="70"/>
      <c r="G1576" s="70"/>
      <c r="H1576" s="70"/>
      <c r="I1576" s="70"/>
      <c r="J1576" s="70"/>
      <c r="K1576" s="70"/>
      <c r="L1576" s="70"/>
      <c r="M1576" s="70"/>
      <c r="N1576" s="70"/>
      <c r="O1576" s="70"/>
      <c r="P1576" s="70"/>
      <c r="Q1576" s="70"/>
      <c r="R1576" s="70"/>
      <c r="S1576" s="70"/>
      <c r="T1576" s="70"/>
      <c r="U1576" s="70"/>
      <c r="V1576" s="70"/>
      <c r="W1576" s="70"/>
      <c r="X1576" s="70">
        <v>8000</v>
      </c>
      <c r="Y1576" s="70">
        <v>2838.4479000000001</v>
      </c>
    </row>
    <row r="1577" spans="1:25" x14ac:dyDescent="0.25">
      <c r="A1577" s="72">
        <v>17983</v>
      </c>
      <c r="B1577" s="70">
        <v>7538</v>
      </c>
      <c r="C1577" s="70">
        <v>7692.9955640000007</v>
      </c>
      <c r="D1577" s="70"/>
      <c r="E1577" s="70"/>
      <c r="F1577" s="70"/>
      <c r="G1577" s="70"/>
      <c r="H1577" s="70"/>
      <c r="I1577" s="70"/>
      <c r="J1577" s="70"/>
      <c r="K1577" s="70"/>
      <c r="L1577" s="70"/>
      <c r="M1577" s="70"/>
      <c r="N1577" s="70"/>
      <c r="O1577" s="70"/>
      <c r="P1577" s="70"/>
      <c r="Q1577" s="70"/>
      <c r="R1577" s="70"/>
      <c r="S1577" s="70"/>
      <c r="T1577" s="70"/>
      <c r="U1577" s="70"/>
      <c r="V1577" s="70"/>
      <c r="W1577" s="70"/>
      <c r="X1577" s="70">
        <v>7538</v>
      </c>
      <c r="Y1577" s="70">
        <v>7692.9955640000007</v>
      </c>
    </row>
    <row r="1578" spans="1:25" x14ac:dyDescent="0.25">
      <c r="A1578" s="72">
        <v>17986</v>
      </c>
      <c r="B1578" s="70"/>
      <c r="C1578" s="70"/>
      <c r="D1578" s="70"/>
      <c r="E1578" s="70"/>
      <c r="F1578" s="70"/>
      <c r="G1578" s="70"/>
      <c r="H1578" s="70"/>
      <c r="I1578" s="70"/>
      <c r="J1578" s="70">
        <v>35050</v>
      </c>
      <c r="K1578" s="70">
        <v>47122.963317000002</v>
      </c>
      <c r="L1578" s="70"/>
      <c r="M1578" s="70"/>
      <c r="N1578" s="70"/>
      <c r="O1578" s="70"/>
      <c r="P1578" s="70"/>
      <c r="Q1578" s="70"/>
      <c r="R1578" s="70"/>
      <c r="S1578" s="70"/>
      <c r="T1578" s="70"/>
      <c r="U1578" s="70"/>
      <c r="V1578" s="70"/>
      <c r="W1578" s="70"/>
      <c r="X1578" s="70">
        <v>35050</v>
      </c>
      <c r="Y1578" s="70">
        <v>47122.963317000002</v>
      </c>
    </row>
    <row r="1579" spans="1:25" x14ac:dyDescent="0.25">
      <c r="A1579" s="72">
        <v>17989</v>
      </c>
      <c r="B1579" s="70">
        <v>8350</v>
      </c>
      <c r="C1579" s="70">
        <v>326.34715299999999</v>
      </c>
      <c r="D1579" s="70"/>
      <c r="E1579" s="70"/>
      <c r="F1579" s="70"/>
      <c r="G1579" s="70"/>
      <c r="H1579" s="70"/>
      <c r="I1579" s="70"/>
      <c r="J1579" s="70"/>
      <c r="K1579" s="70"/>
      <c r="L1579" s="70"/>
      <c r="M1579" s="70"/>
      <c r="N1579" s="70"/>
      <c r="O1579" s="70"/>
      <c r="P1579" s="70"/>
      <c r="Q1579" s="70"/>
      <c r="R1579" s="70"/>
      <c r="S1579" s="70"/>
      <c r="T1579" s="70"/>
      <c r="U1579" s="70"/>
      <c r="V1579" s="70"/>
      <c r="W1579" s="70"/>
      <c r="X1579" s="70">
        <v>8350</v>
      </c>
      <c r="Y1579" s="70">
        <v>326.34715299999999</v>
      </c>
    </row>
    <row r="1580" spans="1:25" x14ac:dyDescent="0.25">
      <c r="A1580" s="72">
        <v>17990</v>
      </c>
      <c r="B1580" s="70">
        <v>7673</v>
      </c>
      <c r="C1580" s="70">
        <v>6200.823351</v>
      </c>
      <c r="D1580" s="70"/>
      <c r="E1580" s="70"/>
      <c r="F1580" s="70"/>
      <c r="G1580" s="70"/>
      <c r="H1580" s="70"/>
      <c r="I1580" s="70"/>
      <c r="J1580" s="70"/>
      <c r="K1580" s="70"/>
      <c r="L1580" s="70"/>
      <c r="M1580" s="70"/>
      <c r="N1580" s="70"/>
      <c r="O1580" s="70"/>
      <c r="P1580" s="70"/>
      <c r="Q1580" s="70"/>
      <c r="R1580" s="70"/>
      <c r="S1580" s="70"/>
      <c r="T1580" s="70"/>
      <c r="U1580" s="70"/>
      <c r="V1580" s="70"/>
      <c r="W1580" s="70"/>
      <c r="X1580" s="70">
        <v>7673</v>
      </c>
      <c r="Y1580" s="70">
        <v>6200.823351</v>
      </c>
    </row>
    <row r="1581" spans="1:25" x14ac:dyDescent="0.25">
      <c r="A1581" s="72">
        <v>17994</v>
      </c>
      <c r="B1581" s="70"/>
      <c r="C1581" s="70"/>
      <c r="D1581" s="70">
        <v>25391</v>
      </c>
      <c r="E1581" s="70">
        <v>17300.074202999996</v>
      </c>
      <c r="F1581" s="70"/>
      <c r="G1581" s="70"/>
      <c r="H1581" s="70"/>
      <c r="I1581" s="70"/>
      <c r="J1581" s="70"/>
      <c r="K1581" s="70"/>
      <c r="L1581" s="70"/>
      <c r="M1581" s="70"/>
      <c r="N1581" s="70"/>
      <c r="O1581" s="70"/>
      <c r="P1581" s="70"/>
      <c r="Q1581" s="70"/>
      <c r="R1581" s="70"/>
      <c r="S1581" s="70"/>
      <c r="T1581" s="70"/>
      <c r="U1581" s="70"/>
      <c r="V1581" s="70"/>
      <c r="W1581" s="70"/>
      <c r="X1581" s="70">
        <v>25391</v>
      </c>
      <c r="Y1581" s="70">
        <v>17300.074202999996</v>
      </c>
    </row>
    <row r="1582" spans="1:25" x14ac:dyDescent="0.25">
      <c r="A1582" s="72">
        <v>18004</v>
      </c>
      <c r="B1582" s="70">
        <v>12200</v>
      </c>
      <c r="C1582" s="70">
        <v>9799.9491199999975</v>
      </c>
      <c r="D1582" s="70"/>
      <c r="E1582" s="70"/>
      <c r="F1582" s="70"/>
      <c r="G1582" s="70"/>
      <c r="H1582" s="70"/>
      <c r="I1582" s="70"/>
      <c r="J1582" s="70"/>
      <c r="K1582" s="70"/>
      <c r="L1582" s="70"/>
      <c r="M1582" s="70"/>
      <c r="N1582" s="70"/>
      <c r="O1582" s="70"/>
      <c r="P1582" s="70"/>
      <c r="Q1582" s="70"/>
      <c r="R1582" s="70"/>
      <c r="S1582" s="70"/>
      <c r="T1582" s="70"/>
      <c r="U1582" s="70"/>
      <c r="V1582" s="70"/>
      <c r="W1582" s="70"/>
      <c r="X1582" s="70">
        <v>12200</v>
      </c>
      <c r="Y1582" s="70">
        <v>9799.9491199999975</v>
      </c>
    </row>
    <row r="1583" spans="1:25" x14ac:dyDescent="0.25">
      <c r="A1583" s="72">
        <v>18064</v>
      </c>
      <c r="B1583" s="70">
        <v>1600</v>
      </c>
      <c r="C1583" s="70">
        <v>2419.2240529999999</v>
      </c>
      <c r="D1583" s="70"/>
      <c r="E1583" s="70"/>
      <c r="F1583" s="70"/>
      <c r="G1583" s="70"/>
      <c r="H1583" s="70"/>
      <c r="I1583" s="70"/>
      <c r="J1583" s="70"/>
      <c r="K1583" s="70"/>
      <c r="L1583" s="70"/>
      <c r="M1583" s="70"/>
      <c r="N1583" s="70"/>
      <c r="O1583" s="70"/>
      <c r="P1583" s="70"/>
      <c r="Q1583" s="70"/>
      <c r="R1583" s="70"/>
      <c r="S1583" s="70"/>
      <c r="T1583" s="70"/>
      <c r="U1583" s="70"/>
      <c r="V1583" s="70"/>
      <c r="W1583" s="70"/>
      <c r="X1583" s="70">
        <v>1600</v>
      </c>
      <c r="Y1583" s="70">
        <v>2419.2240529999999</v>
      </c>
    </row>
    <row r="1584" spans="1:25" x14ac:dyDescent="0.25">
      <c r="A1584" s="72">
        <v>18125</v>
      </c>
      <c r="B1584" s="70">
        <v>3474</v>
      </c>
      <c r="C1584" s="70">
        <v>897.81665699999996</v>
      </c>
      <c r="D1584" s="70"/>
      <c r="E1584" s="70"/>
      <c r="F1584" s="70"/>
      <c r="G1584" s="70"/>
      <c r="H1584" s="70"/>
      <c r="I1584" s="70"/>
      <c r="J1584" s="70"/>
      <c r="K1584" s="70"/>
      <c r="L1584" s="70"/>
      <c r="M1584" s="70"/>
      <c r="N1584" s="70"/>
      <c r="O1584" s="70"/>
      <c r="P1584" s="70"/>
      <c r="Q1584" s="70"/>
      <c r="R1584" s="70"/>
      <c r="S1584" s="70"/>
      <c r="T1584" s="70"/>
      <c r="U1584" s="70"/>
      <c r="V1584" s="70"/>
      <c r="W1584" s="70"/>
      <c r="X1584" s="70">
        <v>3474</v>
      </c>
      <c r="Y1584" s="70">
        <v>897.81665699999996</v>
      </c>
    </row>
    <row r="1585" spans="1:25" x14ac:dyDescent="0.25">
      <c r="A1585" s="72">
        <v>18140</v>
      </c>
      <c r="B1585" s="70">
        <v>4130</v>
      </c>
      <c r="C1585" s="70">
        <v>4917.738464</v>
      </c>
      <c r="D1585" s="70"/>
      <c r="E1585" s="70"/>
      <c r="F1585" s="70"/>
      <c r="G1585" s="70"/>
      <c r="H1585" s="70"/>
      <c r="I1585" s="70"/>
      <c r="J1585" s="70"/>
      <c r="K1585" s="70"/>
      <c r="L1585" s="70"/>
      <c r="M1585" s="70"/>
      <c r="N1585" s="70"/>
      <c r="O1585" s="70"/>
      <c r="P1585" s="70"/>
      <c r="Q1585" s="70"/>
      <c r="R1585" s="70"/>
      <c r="S1585" s="70"/>
      <c r="T1585" s="70"/>
      <c r="U1585" s="70"/>
      <c r="V1585" s="70"/>
      <c r="W1585" s="70"/>
      <c r="X1585" s="70">
        <v>4130</v>
      </c>
      <c r="Y1585" s="70">
        <v>4917.738464</v>
      </c>
    </row>
    <row r="1586" spans="1:25" x14ac:dyDescent="0.25">
      <c r="A1586" s="72">
        <v>18200</v>
      </c>
      <c r="B1586" s="70">
        <v>10080</v>
      </c>
      <c r="C1586" s="70">
        <v>4312.5725160000002</v>
      </c>
      <c r="D1586" s="70"/>
      <c r="E1586" s="70"/>
      <c r="F1586" s="70"/>
      <c r="G1586" s="70"/>
      <c r="H1586" s="70"/>
      <c r="I1586" s="70"/>
      <c r="J1586" s="70"/>
      <c r="K1586" s="70"/>
      <c r="L1586" s="70"/>
      <c r="M1586" s="70"/>
      <c r="N1586" s="70"/>
      <c r="O1586" s="70"/>
      <c r="P1586" s="70"/>
      <c r="Q1586" s="70"/>
      <c r="R1586" s="70"/>
      <c r="S1586" s="70"/>
      <c r="T1586" s="70"/>
      <c r="U1586" s="70"/>
      <c r="V1586" s="70"/>
      <c r="W1586" s="70"/>
      <c r="X1586" s="70">
        <v>10080</v>
      </c>
      <c r="Y1586" s="70">
        <v>4312.5725160000002</v>
      </c>
    </row>
    <row r="1587" spans="1:25" x14ac:dyDescent="0.25">
      <c r="A1587" s="72">
        <v>18218</v>
      </c>
      <c r="B1587" s="70">
        <v>11211</v>
      </c>
      <c r="C1587" s="70">
        <v>4973.187011</v>
      </c>
      <c r="D1587" s="70"/>
      <c r="E1587" s="70"/>
      <c r="F1587" s="70"/>
      <c r="G1587" s="70"/>
      <c r="H1587" s="70"/>
      <c r="I1587" s="70"/>
      <c r="J1587" s="70"/>
      <c r="K1587" s="70"/>
      <c r="L1587" s="70"/>
      <c r="M1587" s="70"/>
      <c r="N1587" s="70"/>
      <c r="O1587" s="70"/>
      <c r="P1587" s="70"/>
      <c r="Q1587" s="70"/>
      <c r="R1587" s="70"/>
      <c r="S1587" s="70"/>
      <c r="T1587" s="70"/>
      <c r="U1587" s="70"/>
      <c r="V1587" s="70"/>
      <c r="W1587" s="70"/>
      <c r="X1587" s="70">
        <v>11211</v>
      </c>
      <c r="Y1587" s="70">
        <v>4973.187011</v>
      </c>
    </row>
    <row r="1588" spans="1:25" x14ac:dyDescent="0.25">
      <c r="A1588" s="72">
        <v>18258</v>
      </c>
      <c r="B1588" s="70">
        <v>14627</v>
      </c>
      <c r="C1588" s="70">
        <v>8963.7730409999986</v>
      </c>
      <c r="D1588" s="70"/>
      <c r="E1588" s="70"/>
      <c r="F1588" s="70"/>
      <c r="G1588" s="70"/>
      <c r="H1588" s="70"/>
      <c r="I1588" s="70"/>
      <c r="J1588" s="70"/>
      <c r="K1588" s="70"/>
      <c r="L1588" s="70"/>
      <c r="M1588" s="70"/>
      <c r="N1588" s="70"/>
      <c r="O1588" s="70"/>
      <c r="P1588" s="70"/>
      <c r="Q1588" s="70"/>
      <c r="R1588" s="70"/>
      <c r="S1588" s="70"/>
      <c r="T1588" s="70"/>
      <c r="U1588" s="70"/>
      <c r="V1588" s="70"/>
      <c r="W1588" s="70"/>
      <c r="X1588" s="70">
        <v>14627</v>
      </c>
      <c r="Y1588" s="70">
        <v>8963.7730409999986</v>
      </c>
    </row>
    <row r="1589" spans="1:25" x14ac:dyDescent="0.25">
      <c r="A1589" s="72">
        <v>18298</v>
      </c>
      <c r="B1589" s="70">
        <v>14547</v>
      </c>
      <c r="C1589" s="70">
        <v>6464.4273530000009</v>
      </c>
      <c r="D1589" s="70"/>
      <c r="E1589" s="70"/>
      <c r="F1589" s="70"/>
      <c r="G1589" s="70"/>
      <c r="H1589" s="70"/>
      <c r="I1589" s="70"/>
      <c r="J1589" s="70"/>
      <c r="K1589" s="70"/>
      <c r="L1589" s="70"/>
      <c r="M1589" s="70"/>
      <c r="N1589" s="70"/>
      <c r="O1589" s="70"/>
      <c r="P1589" s="70"/>
      <c r="Q1589" s="70"/>
      <c r="R1589" s="70"/>
      <c r="S1589" s="70"/>
      <c r="T1589" s="70"/>
      <c r="U1589" s="70"/>
      <c r="V1589" s="70"/>
      <c r="W1589" s="70"/>
      <c r="X1589" s="70">
        <v>14547</v>
      </c>
      <c r="Y1589" s="70">
        <v>6464.4273530000009</v>
      </c>
    </row>
    <row r="1590" spans="1:25" x14ac:dyDescent="0.25">
      <c r="A1590" s="72">
        <v>18300</v>
      </c>
      <c r="B1590" s="70">
        <v>13512</v>
      </c>
      <c r="C1590" s="70">
        <v>8255.5529179999994</v>
      </c>
      <c r="D1590" s="70"/>
      <c r="E1590" s="70"/>
      <c r="F1590" s="70"/>
      <c r="G1590" s="70"/>
      <c r="H1590" s="70"/>
      <c r="I1590" s="70"/>
      <c r="J1590" s="70"/>
      <c r="K1590" s="70"/>
      <c r="L1590" s="70"/>
      <c r="M1590" s="70"/>
      <c r="N1590" s="70"/>
      <c r="O1590" s="70"/>
      <c r="P1590" s="70"/>
      <c r="Q1590" s="70"/>
      <c r="R1590" s="70"/>
      <c r="S1590" s="70"/>
      <c r="T1590" s="70"/>
      <c r="U1590" s="70"/>
      <c r="V1590" s="70"/>
      <c r="W1590" s="70"/>
      <c r="X1590" s="70">
        <v>13512</v>
      </c>
      <c r="Y1590" s="70">
        <v>8255.5529179999994</v>
      </c>
    </row>
    <row r="1591" spans="1:25" x14ac:dyDescent="0.25">
      <c r="A1591" s="72">
        <v>18311</v>
      </c>
      <c r="B1591" s="70">
        <v>5449</v>
      </c>
      <c r="C1591" s="70">
        <v>1802.7944830000001</v>
      </c>
      <c r="D1591" s="70"/>
      <c r="E1591" s="70"/>
      <c r="F1591" s="70"/>
      <c r="G1591" s="70"/>
      <c r="H1591" s="70"/>
      <c r="I1591" s="70"/>
      <c r="J1591" s="70"/>
      <c r="K1591" s="70"/>
      <c r="L1591" s="70"/>
      <c r="M1591" s="70"/>
      <c r="N1591" s="70"/>
      <c r="O1591" s="70"/>
      <c r="P1591" s="70"/>
      <c r="Q1591" s="70"/>
      <c r="R1591" s="70"/>
      <c r="S1591" s="70"/>
      <c r="T1591" s="70"/>
      <c r="U1591" s="70"/>
      <c r="V1591" s="70"/>
      <c r="W1591" s="70"/>
      <c r="X1591" s="70">
        <v>5449</v>
      </c>
      <c r="Y1591" s="70">
        <v>1802.7944830000001</v>
      </c>
    </row>
    <row r="1592" spans="1:25" x14ac:dyDescent="0.25">
      <c r="A1592" s="72">
        <v>18333</v>
      </c>
      <c r="B1592" s="70">
        <v>4004</v>
      </c>
      <c r="C1592" s="70">
        <v>1225.4834799999999</v>
      </c>
      <c r="D1592" s="70"/>
      <c r="E1592" s="70"/>
      <c r="F1592" s="70"/>
      <c r="G1592" s="70"/>
      <c r="H1592" s="70"/>
      <c r="I1592" s="70"/>
      <c r="J1592" s="70"/>
      <c r="K1592" s="70"/>
      <c r="L1592" s="70"/>
      <c r="M1592" s="70"/>
      <c r="N1592" s="70"/>
      <c r="O1592" s="70"/>
      <c r="P1592" s="70"/>
      <c r="Q1592" s="70"/>
      <c r="R1592" s="70"/>
      <c r="S1592" s="70"/>
      <c r="T1592" s="70"/>
      <c r="U1592" s="70"/>
      <c r="V1592" s="70"/>
      <c r="W1592" s="70"/>
      <c r="X1592" s="70">
        <v>4004</v>
      </c>
      <c r="Y1592" s="70">
        <v>1225.4834799999999</v>
      </c>
    </row>
    <row r="1593" spans="1:25" x14ac:dyDescent="0.25">
      <c r="A1593" s="72">
        <v>18349</v>
      </c>
      <c r="B1593" s="70">
        <v>10399</v>
      </c>
      <c r="C1593" s="70">
        <v>8181.2245939999993</v>
      </c>
      <c r="D1593" s="70"/>
      <c r="E1593" s="70"/>
      <c r="F1593" s="70"/>
      <c r="G1593" s="70"/>
      <c r="H1593" s="70"/>
      <c r="I1593" s="70"/>
      <c r="J1593" s="70"/>
      <c r="K1593" s="70"/>
      <c r="L1593" s="70"/>
      <c r="M1593" s="70"/>
      <c r="N1593" s="70"/>
      <c r="O1593" s="70"/>
      <c r="P1593" s="70"/>
      <c r="Q1593" s="70"/>
      <c r="R1593" s="70"/>
      <c r="S1593" s="70"/>
      <c r="T1593" s="70"/>
      <c r="U1593" s="70"/>
      <c r="V1593" s="70"/>
      <c r="W1593" s="70"/>
      <c r="X1593" s="70">
        <v>10399</v>
      </c>
      <c r="Y1593" s="70">
        <v>8181.2245939999993</v>
      </c>
    </row>
    <row r="1594" spans="1:25" x14ac:dyDescent="0.25">
      <c r="A1594" s="72">
        <v>18352</v>
      </c>
      <c r="B1594" s="70"/>
      <c r="C1594" s="70"/>
      <c r="D1594" s="70">
        <v>15259</v>
      </c>
      <c r="E1594" s="70">
        <v>12946.624694999999</v>
      </c>
      <c r="F1594" s="70"/>
      <c r="G1594" s="70"/>
      <c r="H1594" s="70"/>
      <c r="I1594" s="70"/>
      <c r="J1594" s="70"/>
      <c r="K1594" s="70"/>
      <c r="L1594" s="70"/>
      <c r="M1594" s="70"/>
      <c r="N1594" s="70"/>
      <c r="O1594" s="70"/>
      <c r="P1594" s="70"/>
      <c r="Q1594" s="70"/>
      <c r="R1594" s="70"/>
      <c r="S1594" s="70"/>
      <c r="T1594" s="70"/>
      <c r="U1594" s="70"/>
      <c r="V1594" s="70"/>
      <c r="W1594" s="70"/>
      <c r="X1594" s="70">
        <v>15259</v>
      </c>
      <c r="Y1594" s="70">
        <v>12946.624694999999</v>
      </c>
    </row>
    <row r="1595" spans="1:25" x14ac:dyDescent="0.25">
      <c r="A1595" s="72">
        <v>18355</v>
      </c>
      <c r="B1595" s="70"/>
      <c r="C1595" s="70"/>
      <c r="D1595" s="70">
        <v>10454</v>
      </c>
      <c r="E1595" s="70">
        <v>18900.684021000001</v>
      </c>
      <c r="F1595" s="70"/>
      <c r="G1595" s="70"/>
      <c r="H1595" s="70"/>
      <c r="I1595" s="70"/>
      <c r="J1595" s="70"/>
      <c r="K1595" s="70"/>
      <c r="L1595" s="70"/>
      <c r="M1595" s="70"/>
      <c r="N1595" s="70"/>
      <c r="O1595" s="70"/>
      <c r="P1595" s="70"/>
      <c r="Q1595" s="70"/>
      <c r="R1595" s="70"/>
      <c r="S1595" s="70"/>
      <c r="T1595" s="70"/>
      <c r="U1595" s="70"/>
      <c r="V1595" s="70"/>
      <c r="W1595" s="70"/>
      <c r="X1595" s="70">
        <v>10454</v>
      </c>
      <c r="Y1595" s="70">
        <v>18900.684021000001</v>
      </c>
    </row>
    <row r="1596" spans="1:25" x14ac:dyDescent="0.25">
      <c r="A1596" s="72">
        <v>18359</v>
      </c>
      <c r="B1596" s="70"/>
      <c r="C1596" s="70"/>
      <c r="D1596" s="70">
        <v>11537</v>
      </c>
      <c r="E1596" s="70">
        <v>10081.408693000001</v>
      </c>
      <c r="F1596" s="70"/>
      <c r="G1596" s="70"/>
      <c r="H1596" s="70"/>
      <c r="I1596" s="70"/>
      <c r="J1596" s="70"/>
      <c r="K1596" s="70"/>
      <c r="L1596" s="70"/>
      <c r="M1596" s="70"/>
      <c r="N1596" s="70"/>
      <c r="O1596" s="70"/>
      <c r="P1596" s="70"/>
      <c r="Q1596" s="70"/>
      <c r="R1596" s="70"/>
      <c r="S1596" s="70"/>
      <c r="T1596" s="70"/>
      <c r="U1596" s="70"/>
      <c r="V1596" s="70"/>
      <c r="W1596" s="70"/>
      <c r="X1596" s="70">
        <v>11537</v>
      </c>
      <c r="Y1596" s="70">
        <v>10081.408693000001</v>
      </c>
    </row>
    <row r="1597" spans="1:25" x14ac:dyDescent="0.25">
      <c r="A1597" s="72">
        <v>18377</v>
      </c>
      <c r="B1597" s="70">
        <v>6288</v>
      </c>
      <c r="C1597" s="70">
        <v>7652.0165410000009</v>
      </c>
      <c r="D1597" s="70"/>
      <c r="E1597" s="70"/>
      <c r="F1597" s="70"/>
      <c r="G1597" s="70"/>
      <c r="H1597" s="70"/>
      <c r="I1597" s="70"/>
      <c r="J1597" s="70"/>
      <c r="K1597" s="70"/>
      <c r="L1597" s="70"/>
      <c r="M1597" s="70"/>
      <c r="N1597" s="70"/>
      <c r="O1597" s="70"/>
      <c r="P1597" s="70"/>
      <c r="Q1597" s="70"/>
      <c r="R1597" s="70"/>
      <c r="S1597" s="70"/>
      <c r="T1597" s="70"/>
      <c r="U1597" s="70"/>
      <c r="V1597" s="70"/>
      <c r="W1597" s="70"/>
      <c r="X1597" s="70">
        <v>6288</v>
      </c>
      <c r="Y1597" s="70">
        <v>7652.0165410000009</v>
      </c>
    </row>
    <row r="1598" spans="1:25" x14ac:dyDescent="0.25">
      <c r="A1598" s="72">
        <v>18403</v>
      </c>
      <c r="B1598" s="70"/>
      <c r="C1598" s="70"/>
      <c r="D1598" s="70">
        <v>8196</v>
      </c>
      <c r="E1598" s="70">
        <v>11722.007691000001</v>
      </c>
      <c r="F1598" s="70"/>
      <c r="G1598" s="70"/>
      <c r="H1598" s="70"/>
      <c r="I1598" s="70"/>
      <c r="J1598" s="70"/>
      <c r="K1598" s="70"/>
      <c r="L1598" s="70"/>
      <c r="M1598" s="70"/>
      <c r="N1598" s="70"/>
      <c r="O1598" s="70"/>
      <c r="P1598" s="70"/>
      <c r="Q1598" s="70"/>
      <c r="R1598" s="70"/>
      <c r="S1598" s="70"/>
      <c r="T1598" s="70"/>
      <c r="U1598" s="70"/>
      <c r="V1598" s="70"/>
      <c r="W1598" s="70"/>
      <c r="X1598" s="70">
        <v>8196</v>
      </c>
      <c r="Y1598" s="70">
        <v>11722.007691000001</v>
      </c>
    </row>
    <row r="1599" spans="1:25" x14ac:dyDescent="0.25">
      <c r="A1599" s="72">
        <v>18406</v>
      </c>
      <c r="B1599" s="70">
        <v>11670</v>
      </c>
      <c r="C1599" s="70">
        <v>9871.7873529999997</v>
      </c>
      <c r="D1599" s="70"/>
      <c r="E1599" s="70"/>
      <c r="F1599" s="70"/>
      <c r="G1599" s="70"/>
      <c r="H1599" s="70"/>
      <c r="I1599" s="70"/>
      <c r="J1599" s="70"/>
      <c r="K1599" s="70"/>
      <c r="L1599" s="70"/>
      <c r="M1599" s="70"/>
      <c r="N1599" s="70"/>
      <c r="O1599" s="70"/>
      <c r="P1599" s="70"/>
      <c r="Q1599" s="70"/>
      <c r="R1599" s="70"/>
      <c r="S1599" s="70"/>
      <c r="T1599" s="70"/>
      <c r="U1599" s="70"/>
      <c r="V1599" s="70"/>
      <c r="W1599" s="70"/>
      <c r="X1599" s="70">
        <v>11670</v>
      </c>
      <c r="Y1599" s="70">
        <v>9871.7873529999997</v>
      </c>
    </row>
    <row r="1600" spans="1:25" x14ac:dyDescent="0.25">
      <c r="A1600" s="72">
        <v>18408</v>
      </c>
      <c r="B1600" s="70">
        <v>7531</v>
      </c>
      <c r="C1600" s="70">
        <v>3142.0031349999999</v>
      </c>
      <c r="D1600" s="70"/>
      <c r="E1600" s="70"/>
      <c r="F1600" s="70"/>
      <c r="G1600" s="70"/>
      <c r="H1600" s="70"/>
      <c r="I1600" s="70"/>
      <c r="J1600" s="70"/>
      <c r="K1600" s="70"/>
      <c r="L1600" s="70"/>
      <c r="M1600" s="70"/>
      <c r="N1600" s="70"/>
      <c r="O1600" s="70"/>
      <c r="P1600" s="70"/>
      <c r="Q1600" s="70"/>
      <c r="R1600" s="70"/>
      <c r="S1600" s="70"/>
      <c r="T1600" s="70"/>
      <c r="U1600" s="70"/>
      <c r="V1600" s="70"/>
      <c r="W1600" s="70"/>
      <c r="X1600" s="70">
        <v>7531</v>
      </c>
      <c r="Y1600" s="70">
        <v>3142.0031349999999</v>
      </c>
    </row>
    <row r="1601" spans="1:25" x14ac:dyDescent="0.25">
      <c r="A1601" s="72">
        <v>18410</v>
      </c>
      <c r="B1601" s="70">
        <v>7935</v>
      </c>
      <c r="C1601" s="70">
        <v>3027.7921489999999</v>
      </c>
      <c r="D1601" s="70"/>
      <c r="E1601" s="70"/>
      <c r="F1601" s="70"/>
      <c r="G1601" s="70"/>
      <c r="H1601" s="70"/>
      <c r="I1601" s="70"/>
      <c r="J1601" s="70"/>
      <c r="K1601" s="70"/>
      <c r="L1601" s="70"/>
      <c r="M1601" s="70"/>
      <c r="N1601" s="70"/>
      <c r="O1601" s="70"/>
      <c r="P1601" s="70"/>
      <c r="Q1601" s="70"/>
      <c r="R1601" s="70"/>
      <c r="S1601" s="70"/>
      <c r="T1601" s="70"/>
      <c r="U1601" s="70"/>
      <c r="V1601" s="70"/>
      <c r="W1601" s="70"/>
      <c r="X1601" s="70">
        <v>7935</v>
      </c>
      <c r="Y1601" s="70">
        <v>3027.7921489999999</v>
      </c>
    </row>
    <row r="1602" spans="1:25" x14ac:dyDescent="0.25">
      <c r="A1602" s="72">
        <v>18435</v>
      </c>
      <c r="B1602" s="70">
        <v>5830</v>
      </c>
      <c r="C1602" s="70">
        <v>2414.0677340000002</v>
      </c>
      <c r="D1602" s="70"/>
      <c r="E1602" s="70"/>
      <c r="F1602" s="70"/>
      <c r="G1602" s="70"/>
      <c r="H1602" s="70"/>
      <c r="I1602" s="70"/>
      <c r="J1602" s="70"/>
      <c r="K1602" s="70"/>
      <c r="L1602" s="70"/>
      <c r="M1602" s="70"/>
      <c r="N1602" s="70"/>
      <c r="O1602" s="70"/>
      <c r="P1602" s="70"/>
      <c r="Q1602" s="70"/>
      <c r="R1602" s="70"/>
      <c r="S1602" s="70"/>
      <c r="T1602" s="70"/>
      <c r="U1602" s="70"/>
      <c r="V1602" s="70"/>
      <c r="W1602" s="70"/>
      <c r="X1602" s="70">
        <v>5830</v>
      </c>
      <c r="Y1602" s="70">
        <v>2414.0677340000002</v>
      </c>
    </row>
    <row r="1603" spans="1:25" x14ac:dyDescent="0.25">
      <c r="A1603" s="72">
        <v>18442</v>
      </c>
      <c r="B1603" s="70">
        <v>15712</v>
      </c>
      <c r="C1603" s="70">
        <v>7533.450836</v>
      </c>
      <c r="D1603" s="70"/>
      <c r="E1603" s="70"/>
      <c r="F1603" s="70"/>
      <c r="G1603" s="70"/>
      <c r="H1603" s="70"/>
      <c r="I1603" s="70"/>
      <c r="J1603" s="70"/>
      <c r="K1603" s="70"/>
      <c r="L1603" s="70"/>
      <c r="M1603" s="70"/>
      <c r="N1603" s="70"/>
      <c r="O1603" s="70"/>
      <c r="P1603" s="70"/>
      <c r="Q1603" s="70"/>
      <c r="R1603" s="70"/>
      <c r="S1603" s="70"/>
      <c r="T1603" s="70"/>
      <c r="U1603" s="70"/>
      <c r="V1603" s="70"/>
      <c r="W1603" s="70"/>
      <c r="X1603" s="70">
        <v>15712</v>
      </c>
      <c r="Y1603" s="70">
        <v>7533.450836</v>
      </c>
    </row>
    <row r="1604" spans="1:25" x14ac:dyDescent="0.25">
      <c r="A1604" s="72">
        <v>18471</v>
      </c>
      <c r="B1604" s="70"/>
      <c r="C1604" s="70"/>
      <c r="D1604" s="70">
        <v>7159</v>
      </c>
      <c r="E1604" s="70">
        <v>11722.007691000001</v>
      </c>
      <c r="F1604" s="70"/>
      <c r="G1604" s="70"/>
      <c r="H1604" s="70"/>
      <c r="I1604" s="70"/>
      <c r="J1604" s="70"/>
      <c r="K1604" s="70"/>
      <c r="L1604" s="70"/>
      <c r="M1604" s="70"/>
      <c r="N1604" s="70"/>
      <c r="O1604" s="70"/>
      <c r="P1604" s="70"/>
      <c r="Q1604" s="70"/>
      <c r="R1604" s="70"/>
      <c r="S1604" s="70"/>
      <c r="T1604" s="70"/>
      <c r="U1604" s="70"/>
      <c r="V1604" s="70"/>
      <c r="W1604" s="70"/>
      <c r="X1604" s="70">
        <v>7159</v>
      </c>
      <c r="Y1604" s="70">
        <v>11722.007691000001</v>
      </c>
    </row>
    <row r="1605" spans="1:25" x14ac:dyDescent="0.25">
      <c r="A1605" s="72">
        <v>18473</v>
      </c>
      <c r="B1605" s="70">
        <v>11983</v>
      </c>
      <c r="C1605" s="70">
        <v>8166.1091080000006</v>
      </c>
      <c r="D1605" s="70"/>
      <c r="E1605" s="70"/>
      <c r="F1605" s="70"/>
      <c r="G1605" s="70"/>
      <c r="H1605" s="70"/>
      <c r="I1605" s="70"/>
      <c r="J1605" s="70"/>
      <c r="K1605" s="70"/>
      <c r="L1605" s="70"/>
      <c r="M1605" s="70"/>
      <c r="N1605" s="70"/>
      <c r="O1605" s="70"/>
      <c r="P1605" s="70"/>
      <c r="Q1605" s="70"/>
      <c r="R1605" s="70"/>
      <c r="S1605" s="70"/>
      <c r="T1605" s="70"/>
      <c r="U1605" s="70"/>
      <c r="V1605" s="70"/>
      <c r="W1605" s="70"/>
      <c r="X1605" s="70">
        <v>11983</v>
      </c>
      <c r="Y1605" s="70">
        <v>8166.1091080000006</v>
      </c>
    </row>
    <row r="1606" spans="1:25" x14ac:dyDescent="0.25">
      <c r="A1606" s="72">
        <v>18477</v>
      </c>
      <c r="B1606" s="70">
        <v>9333</v>
      </c>
      <c r="C1606" s="70">
        <v>7742.2050170000002</v>
      </c>
      <c r="D1606" s="70"/>
      <c r="E1606" s="70"/>
      <c r="F1606" s="70"/>
      <c r="G1606" s="70"/>
      <c r="H1606" s="70"/>
      <c r="I1606" s="70"/>
      <c r="J1606" s="70"/>
      <c r="K1606" s="70"/>
      <c r="L1606" s="70"/>
      <c r="M1606" s="70"/>
      <c r="N1606" s="70"/>
      <c r="O1606" s="70"/>
      <c r="P1606" s="70"/>
      <c r="Q1606" s="70"/>
      <c r="R1606" s="70"/>
      <c r="S1606" s="70"/>
      <c r="T1606" s="70"/>
      <c r="U1606" s="70"/>
      <c r="V1606" s="70"/>
      <c r="W1606" s="70"/>
      <c r="X1606" s="70">
        <v>9333</v>
      </c>
      <c r="Y1606" s="70">
        <v>7742.2050170000002</v>
      </c>
    </row>
    <row r="1607" spans="1:25" x14ac:dyDescent="0.25">
      <c r="A1607" s="72">
        <v>18483</v>
      </c>
      <c r="B1607" s="70">
        <v>11064</v>
      </c>
      <c r="C1607" s="70">
        <v>8027.6741849999999</v>
      </c>
      <c r="D1607" s="70"/>
      <c r="E1607" s="70"/>
      <c r="F1607" s="70"/>
      <c r="G1607" s="70"/>
      <c r="H1607" s="70"/>
      <c r="I1607" s="70"/>
      <c r="J1607" s="70"/>
      <c r="K1607" s="70"/>
      <c r="L1607" s="70"/>
      <c r="M1607" s="70"/>
      <c r="N1607" s="70"/>
      <c r="O1607" s="70"/>
      <c r="P1607" s="70"/>
      <c r="Q1607" s="70"/>
      <c r="R1607" s="70"/>
      <c r="S1607" s="70"/>
      <c r="T1607" s="70"/>
      <c r="U1607" s="70"/>
      <c r="V1607" s="70"/>
      <c r="W1607" s="70"/>
      <c r="X1607" s="70">
        <v>11064</v>
      </c>
      <c r="Y1607" s="70">
        <v>8027.6741849999999</v>
      </c>
    </row>
    <row r="1608" spans="1:25" x14ac:dyDescent="0.25">
      <c r="A1608" s="72">
        <v>18488</v>
      </c>
      <c r="B1608" s="70">
        <v>2133</v>
      </c>
      <c r="C1608" s="70">
        <v>3625.9305029999996</v>
      </c>
      <c r="D1608" s="70"/>
      <c r="E1608" s="70"/>
      <c r="F1608" s="70"/>
      <c r="G1608" s="70"/>
      <c r="H1608" s="70"/>
      <c r="I1608" s="70"/>
      <c r="J1608" s="70"/>
      <c r="K1608" s="70"/>
      <c r="L1608" s="70"/>
      <c r="M1608" s="70"/>
      <c r="N1608" s="70"/>
      <c r="O1608" s="70"/>
      <c r="P1608" s="70"/>
      <c r="Q1608" s="70"/>
      <c r="R1608" s="70"/>
      <c r="S1608" s="70"/>
      <c r="T1608" s="70"/>
      <c r="U1608" s="70"/>
      <c r="V1608" s="70"/>
      <c r="W1608" s="70"/>
      <c r="X1608" s="70">
        <v>2133</v>
      </c>
      <c r="Y1608" s="70">
        <v>3625.9305029999996</v>
      </c>
    </row>
    <row r="1609" spans="1:25" x14ac:dyDescent="0.25">
      <c r="A1609" s="72">
        <v>18490</v>
      </c>
      <c r="B1609" s="70">
        <v>7607</v>
      </c>
      <c r="C1609" s="70">
        <v>4671.2041650000001</v>
      </c>
      <c r="D1609" s="70"/>
      <c r="E1609" s="70"/>
      <c r="F1609" s="70"/>
      <c r="G1609" s="70"/>
      <c r="H1609" s="70"/>
      <c r="I1609" s="70"/>
      <c r="J1609" s="70"/>
      <c r="K1609" s="70"/>
      <c r="L1609" s="70"/>
      <c r="M1609" s="70"/>
      <c r="N1609" s="70"/>
      <c r="O1609" s="70"/>
      <c r="P1609" s="70"/>
      <c r="Q1609" s="70"/>
      <c r="R1609" s="70"/>
      <c r="S1609" s="70"/>
      <c r="T1609" s="70"/>
      <c r="U1609" s="70"/>
      <c r="V1609" s="70"/>
      <c r="W1609" s="70"/>
      <c r="X1609" s="70">
        <v>7607</v>
      </c>
      <c r="Y1609" s="70">
        <v>4671.2041650000001</v>
      </c>
    </row>
    <row r="1610" spans="1:25" x14ac:dyDescent="0.25">
      <c r="A1610" s="72">
        <v>18497</v>
      </c>
      <c r="B1610" s="70">
        <v>5275</v>
      </c>
      <c r="C1610" s="70">
        <v>2059.600261</v>
      </c>
      <c r="D1610" s="70"/>
      <c r="E1610" s="70"/>
      <c r="F1610" s="70"/>
      <c r="G1610" s="70"/>
      <c r="H1610" s="70"/>
      <c r="I1610" s="70"/>
      <c r="J1610" s="70"/>
      <c r="K1610" s="70"/>
      <c r="L1610" s="70"/>
      <c r="M1610" s="70"/>
      <c r="N1610" s="70"/>
      <c r="O1610" s="70"/>
      <c r="P1610" s="70"/>
      <c r="Q1610" s="70"/>
      <c r="R1610" s="70"/>
      <c r="S1610" s="70"/>
      <c r="T1610" s="70"/>
      <c r="U1610" s="70"/>
      <c r="V1610" s="70"/>
      <c r="W1610" s="70"/>
      <c r="X1610" s="70">
        <v>5275</v>
      </c>
      <c r="Y1610" s="70">
        <v>2059.600261</v>
      </c>
    </row>
    <row r="1611" spans="1:25" x14ac:dyDescent="0.25">
      <c r="A1611" s="72">
        <v>18531</v>
      </c>
      <c r="B1611" s="70">
        <v>10590</v>
      </c>
      <c r="C1611" s="70">
        <v>7257.1062469999997</v>
      </c>
      <c r="D1611" s="70"/>
      <c r="E1611" s="70"/>
      <c r="F1611" s="70"/>
      <c r="G1611" s="70"/>
      <c r="H1611" s="70"/>
      <c r="I1611" s="70"/>
      <c r="J1611" s="70"/>
      <c r="K1611" s="70"/>
      <c r="L1611" s="70"/>
      <c r="M1611" s="70"/>
      <c r="N1611" s="70"/>
      <c r="O1611" s="70"/>
      <c r="P1611" s="70"/>
      <c r="Q1611" s="70"/>
      <c r="R1611" s="70"/>
      <c r="S1611" s="70"/>
      <c r="T1611" s="70"/>
      <c r="U1611" s="70"/>
      <c r="V1611" s="70"/>
      <c r="W1611" s="70"/>
      <c r="X1611" s="70">
        <v>10590</v>
      </c>
      <c r="Y1611" s="70">
        <v>7257.1062469999997</v>
      </c>
    </row>
    <row r="1612" spans="1:25" x14ac:dyDescent="0.25">
      <c r="A1612" s="72">
        <v>18539</v>
      </c>
      <c r="B1612" s="70">
        <v>9215</v>
      </c>
      <c r="C1612" s="70">
        <v>6267.833224</v>
      </c>
      <c r="D1612" s="70"/>
      <c r="E1612" s="70"/>
      <c r="F1612" s="70"/>
      <c r="G1612" s="70"/>
      <c r="H1612" s="70"/>
      <c r="I1612" s="70"/>
      <c r="J1612" s="70"/>
      <c r="K1612" s="70"/>
      <c r="L1612" s="70"/>
      <c r="M1612" s="70"/>
      <c r="N1612" s="70"/>
      <c r="O1612" s="70"/>
      <c r="P1612" s="70"/>
      <c r="Q1612" s="70"/>
      <c r="R1612" s="70"/>
      <c r="S1612" s="70"/>
      <c r="T1612" s="70"/>
      <c r="U1612" s="70"/>
      <c r="V1612" s="70"/>
      <c r="W1612" s="70"/>
      <c r="X1612" s="70">
        <v>9215</v>
      </c>
      <c r="Y1612" s="70">
        <v>6267.833224</v>
      </c>
    </row>
    <row r="1613" spans="1:25" x14ac:dyDescent="0.25">
      <c r="A1613" s="72">
        <v>18544</v>
      </c>
      <c r="B1613" s="70">
        <v>8432</v>
      </c>
      <c r="C1613" s="70">
        <v>7986.2782910000005</v>
      </c>
      <c r="D1613" s="70"/>
      <c r="E1613" s="70"/>
      <c r="F1613" s="70"/>
      <c r="G1613" s="70"/>
      <c r="H1613" s="70"/>
      <c r="I1613" s="70"/>
      <c r="J1613" s="70"/>
      <c r="K1613" s="70"/>
      <c r="L1613" s="70"/>
      <c r="M1613" s="70"/>
      <c r="N1613" s="70"/>
      <c r="O1613" s="70"/>
      <c r="P1613" s="70"/>
      <c r="Q1613" s="70"/>
      <c r="R1613" s="70"/>
      <c r="S1613" s="70"/>
      <c r="T1613" s="70"/>
      <c r="U1613" s="70"/>
      <c r="V1613" s="70"/>
      <c r="W1613" s="70"/>
      <c r="X1613" s="70">
        <v>8432</v>
      </c>
      <c r="Y1613" s="70">
        <v>7986.2782910000005</v>
      </c>
    </row>
    <row r="1614" spans="1:25" x14ac:dyDescent="0.25">
      <c r="A1614" s="72">
        <v>18546</v>
      </c>
      <c r="B1614" s="70">
        <v>8934</v>
      </c>
      <c r="C1614" s="70">
        <v>6756.9568319999998</v>
      </c>
      <c r="D1614" s="70"/>
      <c r="E1614" s="70"/>
      <c r="F1614" s="70"/>
      <c r="G1614" s="70"/>
      <c r="H1614" s="70"/>
      <c r="I1614" s="70"/>
      <c r="J1614" s="70"/>
      <c r="K1614" s="70"/>
      <c r="L1614" s="70"/>
      <c r="M1614" s="70"/>
      <c r="N1614" s="70"/>
      <c r="O1614" s="70"/>
      <c r="P1614" s="70"/>
      <c r="Q1614" s="70"/>
      <c r="R1614" s="70"/>
      <c r="S1614" s="70"/>
      <c r="T1614" s="70"/>
      <c r="U1614" s="70"/>
      <c r="V1614" s="70"/>
      <c r="W1614" s="70"/>
      <c r="X1614" s="70">
        <v>8934</v>
      </c>
      <c r="Y1614" s="70">
        <v>6756.9568319999998</v>
      </c>
    </row>
    <row r="1615" spans="1:25" x14ac:dyDescent="0.25">
      <c r="A1615" s="72">
        <v>18552</v>
      </c>
      <c r="B1615" s="70">
        <v>9303</v>
      </c>
      <c r="C1615" s="70">
        <v>2936.0012040000001</v>
      </c>
      <c r="D1615" s="70"/>
      <c r="E1615" s="70"/>
      <c r="F1615" s="70"/>
      <c r="G1615" s="70"/>
      <c r="H1615" s="70"/>
      <c r="I1615" s="70"/>
      <c r="J1615" s="70"/>
      <c r="K1615" s="70"/>
      <c r="L1615" s="70"/>
      <c r="M1615" s="70"/>
      <c r="N1615" s="70"/>
      <c r="O1615" s="70"/>
      <c r="P1615" s="70"/>
      <c r="Q1615" s="70"/>
      <c r="R1615" s="70"/>
      <c r="S1615" s="70"/>
      <c r="T1615" s="70"/>
      <c r="U1615" s="70"/>
      <c r="V1615" s="70"/>
      <c r="W1615" s="70"/>
      <c r="X1615" s="70">
        <v>9303</v>
      </c>
      <c r="Y1615" s="70">
        <v>2936.0012040000001</v>
      </c>
    </row>
    <row r="1616" spans="1:25" x14ac:dyDescent="0.25">
      <c r="A1616" s="72">
        <v>18554</v>
      </c>
      <c r="B1616" s="70">
        <v>4064</v>
      </c>
      <c r="C1616" s="70">
        <v>1930.1071470000002</v>
      </c>
      <c r="D1616" s="70"/>
      <c r="E1616" s="70"/>
      <c r="F1616" s="70"/>
      <c r="G1616" s="70"/>
      <c r="H1616" s="70"/>
      <c r="I1616" s="70"/>
      <c r="J1616" s="70"/>
      <c r="K1616" s="70"/>
      <c r="L1616" s="70"/>
      <c r="M1616" s="70"/>
      <c r="N1616" s="70"/>
      <c r="O1616" s="70"/>
      <c r="P1616" s="70"/>
      <c r="Q1616" s="70"/>
      <c r="R1616" s="70"/>
      <c r="S1616" s="70"/>
      <c r="T1616" s="70"/>
      <c r="U1616" s="70"/>
      <c r="V1616" s="70"/>
      <c r="W1616" s="70"/>
      <c r="X1616" s="70">
        <v>4064</v>
      </c>
      <c r="Y1616" s="70">
        <v>1930.1071470000002</v>
      </c>
    </row>
    <row r="1617" spans="1:25" x14ac:dyDescent="0.25">
      <c r="A1617" s="72">
        <v>18556</v>
      </c>
      <c r="B1617" s="70">
        <v>4378</v>
      </c>
      <c r="C1617" s="70">
        <v>3797.3934850000001</v>
      </c>
      <c r="D1617" s="70"/>
      <c r="E1617" s="70"/>
      <c r="F1617" s="70"/>
      <c r="G1617" s="70"/>
      <c r="H1617" s="70"/>
      <c r="I1617" s="70"/>
      <c r="J1617" s="70"/>
      <c r="K1617" s="70"/>
      <c r="L1617" s="70"/>
      <c r="M1617" s="70"/>
      <c r="N1617" s="70"/>
      <c r="O1617" s="70"/>
      <c r="P1617" s="70"/>
      <c r="Q1617" s="70"/>
      <c r="R1617" s="70"/>
      <c r="S1617" s="70"/>
      <c r="T1617" s="70"/>
      <c r="U1617" s="70"/>
      <c r="V1617" s="70"/>
      <c r="W1617" s="70"/>
      <c r="X1617" s="70">
        <v>4378</v>
      </c>
      <c r="Y1617" s="70">
        <v>3797.3934850000001</v>
      </c>
    </row>
    <row r="1618" spans="1:25" x14ac:dyDescent="0.25">
      <c r="A1618" s="72">
        <v>18567</v>
      </c>
      <c r="B1618" s="70"/>
      <c r="C1618" s="70"/>
      <c r="D1618" s="70">
        <v>11128</v>
      </c>
      <c r="E1618" s="70">
        <v>12333.163682000002</v>
      </c>
      <c r="F1618" s="70"/>
      <c r="G1618" s="70"/>
      <c r="H1618" s="70"/>
      <c r="I1618" s="70"/>
      <c r="J1618" s="70"/>
      <c r="K1618" s="70"/>
      <c r="L1618" s="70"/>
      <c r="M1618" s="70"/>
      <c r="N1618" s="70"/>
      <c r="O1618" s="70"/>
      <c r="P1618" s="70"/>
      <c r="Q1618" s="70"/>
      <c r="R1618" s="70"/>
      <c r="S1618" s="70"/>
      <c r="T1618" s="70"/>
      <c r="U1618" s="70"/>
      <c r="V1618" s="70"/>
      <c r="W1618" s="70"/>
      <c r="X1618" s="70">
        <v>11128</v>
      </c>
      <c r="Y1618" s="70">
        <v>12333.163682000002</v>
      </c>
    </row>
    <row r="1619" spans="1:25" x14ac:dyDescent="0.25">
      <c r="A1619" s="72">
        <v>18569</v>
      </c>
      <c r="B1619" s="70">
        <v>9830</v>
      </c>
      <c r="C1619" s="70">
        <v>8646.1053539999994</v>
      </c>
      <c r="D1619" s="70"/>
      <c r="E1619" s="70"/>
      <c r="F1619" s="70"/>
      <c r="G1619" s="70"/>
      <c r="H1619" s="70"/>
      <c r="I1619" s="70"/>
      <c r="J1619" s="70"/>
      <c r="K1619" s="70"/>
      <c r="L1619" s="70"/>
      <c r="M1619" s="70"/>
      <c r="N1619" s="70"/>
      <c r="O1619" s="70"/>
      <c r="P1619" s="70"/>
      <c r="Q1619" s="70"/>
      <c r="R1619" s="70"/>
      <c r="S1619" s="70"/>
      <c r="T1619" s="70"/>
      <c r="U1619" s="70"/>
      <c r="V1619" s="70"/>
      <c r="W1619" s="70"/>
      <c r="X1619" s="70">
        <v>9830</v>
      </c>
      <c r="Y1619" s="70">
        <v>8646.1053539999994</v>
      </c>
    </row>
    <row r="1620" spans="1:25" x14ac:dyDescent="0.25">
      <c r="A1620" s="72">
        <v>18577</v>
      </c>
      <c r="B1620" s="70">
        <v>3547</v>
      </c>
      <c r="C1620" s="70">
        <v>3942.3858690000002</v>
      </c>
      <c r="D1620" s="70"/>
      <c r="E1620" s="70"/>
      <c r="F1620" s="70"/>
      <c r="G1620" s="70"/>
      <c r="H1620" s="70"/>
      <c r="I1620" s="70"/>
      <c r="J1620" s="70"/>
      <c r="K1620" s="70"/>
      <c r="L1620" s="70"/>
      <c r="M1620" s="70"/>
      <c r="N1620" s="70"/>
      <c r="O1620" s="70"/>
      <c r="P1620" s="70"/>
      <c r="Q1620" s="70"/>
      <c r="R1620" s="70"/>
      <c r="S1620" s="70"/>
      <c r="T1620" s="70"/>
      <c r="U1620" s="70"/>
      <c r="V1620" s="70"/>
      <c r="W1620" s="70"/>
      <c r="X1620" s="70">
        <v>3547</v>
      </c>
      <c r="Y1620" s="70">
        <v>3942.3858690000002</v>
      </c>
    </row>
    <row r="1621" spans="1:25" x14ac:dyDescent="0.25">
      <c r="A1621" s="72">
        <v>18582</v>
      </c>
      <c r="B1621" s="70">
        <v>2270</v>
      </c>
      <c r="C1621" s="70">
        <v>5073.2312089999996</v>
      </c>
      <c r="D1621" s="70"/>
      <c r="E1621" s="70"/>
      <c r="F1621" s="70"/>
      <c r="G1621" s="70"/>
      <c r="H1621" s="70"/>
      <c r="I1621" s="70"/>
      <c r="J1621" s="70"/>
      <c r="K1621" s="70"/>
      <c r="L1621" s="70"/>
      <c r="M1621" s="70"/>
      <c r="N1621" s="70"/>
      <c r="O1621" s="70"/>
      <c r="P1621" s="70"/>
      <c r="Q1621" s="70"/>
      <c r="R1621" s="70"/>
      <c r="S1621" s="70"/>
      <c r="T1621" s="70"/>
      <c r="U1621" s="70"/>
      <c r="V1621" s="70"/>
      <c r="W1621" s="70"/>
      <c r="X1621" s="70">
        <v>2270</v>
      </c>
      <c r="Y1621" s="70">
        <v>5073.2312089999996</v>
      </c>
    </row>
    <row r="1622" spans="1:25" x14ac:dyDescent="0.25">
      <c r="A1622" s="72">
        <v>18595</v>
      </c>
      <c r="B1622" s="70"/>
      <c r="C1622" s="70"/>
      <c r="D1622" s="70">
        <v>11862</v>
      </c>
      <c r="E1622" s="70">
        <v>13995.366088000001</v>
      </c>
      <c r="F1622" s="70"/>
      <c r="G1622" s="70"/>
      <c r="H1622" s="70"/>
      <c r="I1622" s="70"/>
      <c r="J1622" s="70"/>
      <c r="K1622" s="70"/>
      <c r="L1622" s="70"/>
      <c r="M1622" s="70"/>
      <c r="N1622" s="70"/>
      <c r="O1622" s="70"/>
      <c r="P1622" s="70"/>
      <c r="Q1622" s="70"/>
      <c r="R1622" s="70"/>
      <c r="S1622" s="70"/>
      <c r="T1622" s="70"/>
      <c r="U1622" s="70"/>
      <c r="V1622" s="70"/>
      <c r="W1622" s="70"/>
      <c r="X1622" s="70">
        <v>11862</v>
      </c>
      <c r="Y1622" s="70">
        <v>13995.366088000001</v>
      </c>
    </row>
    <row r="1623" spans="1:25" x14ac:dyDescent="0.25">
      <c r="A1623" s="72">
        <v>18606</v>
      </c>
      <c r="B1623" s="70">
        <v>8098</v>
      </c>
      <c r="C1623" s="70">
        <v>4900.0380859999996</v>
      </c>
      <c r="D1623" s="70"/>
      <c r="E1623" s="70"/>
      <c r="F1623" s="70"/>
      <c r="G1623" s="70"/>
      <c r="H1623" s="70"/>
      <c r="I1623" s="70"/>
      <c r="J1623" s="70"/>
      <c r="K1623" s="70"/>
      <c r="L1623" s="70"/>
      <c r="M1623" s="70"/>
      <c r="N1623" s="70"/>
      <c r="O1623" s="70"/>
      <c r="P1623" s="70"/>
      <c r="Q1623" s="70"/>
      <c r="R1623" s="70"/>
      <c r="S1623" s="70"/>
      <c r="T1623" s="70"/>
      <c r="U1623" s="70"/>
      <c r="V1623" s="70"/>
      <c r="W1623" s="70"/>
      <c r="X1623" s="70">
        <v>8098</v>
      </c>
      <c r="Y1623" s="70">
        <v>4900.0380859999996</v>
      </c>
    </row>
    <row r="1624" spans="1:25" x14ac:dyDescent="0.25">
      <c r="A1624" s="72">
        <v>18620</v>
      </c>
      <c r="B1624" s="70">
        <v>11703</v>
      </c>
      <c r="C1624" s="70">
        <v>6864.2254030000004</v>
      </c>
      <c r="D1624" s="70"/>
      <c r="E1624" s="70"/>
      <c r="F1624" s="70"/>
      <c r="G1624" s="70"/>
      <c r="H1624" s="70"/>
      <c r="I1624" s="70"/>
      <c r="J1624" s="70"/>
      <c r="K1624" s="70"/>
      <c r="L1624" s="70"/>
      <c r="M1624" s="70"/>
      <c r="N1624" s="70"/>
      <c r="O1624" s="70"/>
      <c r="P1624" s="70"/>
      <c r="Q1624" s="70"/>
      <c r="R1624" s="70"/>
      <c r="S1624" s="70"/>
      <c r="T1624" s="70"/>
      <c r="U1624" s="70"/>
      <c r="V1624" s="70"/>
      <c r="W1624" s="70"/>
      <c r="X1624" s="70">
        <v>11703</v>
      </c>
      <c r="Y1624" s="70">
        <v>6864.2254030000004</v>
      </c>
    </row>
    <row r="1625" spans="1:25" x14ac:dyDescent="0.25">
      <c r="A1625" s="72">
        <v>18621</v>
      </c>
      <c r="B1625" s="70">
        <v>7690</v>
      </c>
      <c r="C1625" s="70">
        <v>5991.0114439999998</v>
      </c>
      <c r="D1625" s="70"/>
      <c r="E1625" s="70"/>
      <c r="F1625" s="70"/>
      <c r="G1625" s="70"/>
      <c r="H1625" s="70"/>
      <c r="I1625" s="70"/>
      <c r="J1625" s="70"/>
      <c r="K1625" s="70"/>
      <c r="L1625" s="70"/>
      <c r="M1625" s="70"/>
      <c r="N1625" s="70"/>
      <c r="O1625" s="70"/>
      <c r="P1625" s="70"/>
      <c r="Q1625" s="70"/>
      <c r="R1625" s="70"/>
      <c r="S1625" s="70"/>
      <c r="T1625" s="70"/>
      <c r="U1625" s="70"/>
      <c r="V1625" s="70"/>
      <c r="W1625" s="70"/>
      <c r="X1625" s="70">
        <v>7690</v>
      </c>
      <c r="Y1625" s="70">
        <v>5991.0114439999998</v>
      </c>
    </row>
    <row r="1626" spans="1:25" x14ac:dyDescent="0.25">
      <c r="A1626" s="72">
        <v>18626</v>
      </c>
      <c r="B1626" s="70">
        <v>13960</v>
      </c>
      <c r="C1626" s="70">
        <v>8810.4440529999993</v>
      </c>
      <c r="D1626" s="70"/>
      <c r="E1626" s="70"/>
      <c r="F1626" s="70"/>
      <c r="G1626" s="70"/>
      <c r="H1626" s="70"/>
      <c r="I1626" s="70"/>
      <c r="J1626" s="70"/>
      <c r="K1626" s="70"/>
      <c r="L1626" s="70"/>
      <c r="M1626" s="70"/>
      <c r="N1626" s="70"/>
      <c r="O1626" s="70"/>
      <c r="P1626" s="70"/>
      <c r="Q1626" s="70"/>
      <c r="R1626" s="70"/>
      <c r="S1626" s="70"/>
      <c r="T1626" s="70"/>
      <c r="U1626" s="70"/>
      <c r="V1626" s="70"/>
      <c r="W1626" s="70"/>
      <c r="X1626" s="70">
        <v>13960</v>
      </c>
      <c r="Y1626" s="70">
        <v>8810.4440529999993</v>
      </c>
    </row>
    <row r="1627" spans="1:25" x14ac:dyDescent="0.25">
      <c r="A1627" s="72">
        <v>18627</v>
      </c>
      <c r="B1627" s="70">
        <v>13209</v>
      </c>
      <c r="C1627" s="70">
        <v>9739.7434080000003</v>
      </c>
      <c r="D1627" s="70"/>
      <c r="E1627" s="70"/>
      <c r="F1627" s="70"/>
      <c r="G1627" s="70"/>
      <c r="H1627" s="70"/>
      <c r="I1627" s="70"/>
      <c r="J1627" s="70"/>
      <c r="K1627" s="70"/>
      <c r="L1627" s="70"/>
      <c r="M1627" s="70"/>
      <c r="N1627" s="70"/>
      <c r="O1627" s="70"/>
      <c r="P1627" s="70"/>
      <c r="Q1627" s="70"/>
      <c r="R1627" s="70"/>
      <c r="S1627" s="70"/>
      <c r="T1627" s="70"/>
      <c r="U1627" s="70"/>
      <c r="V1627" s="70"/>
      <c r="W1627" s="70"/>
      <c r="X1627" s="70">
        <v>13209</v>
      </c>
      <c r="Y1627" s="70">
        <v>9739.7434080000003</v>
      </c>
    </row>
    <row r="1628" spans="1:25" x14ac:dyDescent="0.25">
      <c r="A1628" s="72">
        <v>18632</v>
      </c>
      <c r="B1628" s="70"/>
      <c r="C1628" s="70"/>
      <c r="D1628" s="70">
        <v>11951</v>
      </c>
      <c r="E1628" s="70">
        <v>11588.404175</v>
      </c>
      <c r="F1628" s="70"/>
      <c r="G1628" s="70"/>
      <c r="H1628" s="70"/>
      <c r="I1628" s="70"/>
      <c r="J1628" s="70"/>
      <c r="K1628" s="70"/>
      <c r="L1628" s="70"/>
      <c r="M1628" s="70"/>
      <c r="N1628" s="70"/>
      <c r="O1628" s="70"/>
      <c r="P1628" s="70"/>
      <c r="Q1628" s="70"/>
      <c r="R1628" s="70"/>
      <c r="S1628" s="70"/>
      <c r="T1628" s="70"/>
      <c r="U1628" s="70"/>
      <c r="V1628" s="70"/>
      <c r="W1628" s="70"/>
      <c r="X1628" s="70">
        <v>11951</v>
      </c>
      <c r="Y1628" s="70">
        <v>11588.404175</v>
      </c>
    </row>
    <row r="1629" spans="1:25" x14ac:dyDescent="0.25">
      <c r="A1629" s="72">
        <v>18637</v>
      </c>
      <c r="B1629" s="70"/>
      <c r="C1629" s="70"/>
      <c r="D1629" s="70">
        <v>12930</v>
      </c>
      <c r="E1629" s="70">
        <v>10316.030181</v>
      </c>
      <c r="F1629" s="70"/>
      <c r="G1629" s="70"/>
      <c r="H1629" s="70"/>
      <c r="I1629" s="70"/>
      <c r="J1629" s="70"/>
      <c r="K1629" s="70"/>
      <c r="L1629" s="70"/>
      <c r="M1629" s="70"/>
      <c r="N1629" s="70"/>
      <c r="O1629" s="70"/>
      <c r="P1629" s="70"/>
      <c r="Q1629" s="70"/>
      <c r="R1629" s="70"/>
      <c r="S1629" s="70"/>
      <c r="T1629" s="70"/>
      <c r="U1629" s="70"/>
      <c r="V1629" s="70"/>
      <c r="W1629" s="70"/>
      <c r="X1629" s="70">
        <v>12930</v>
      </c>
      <c r="Y1629" s="70">
        <v>10316.030181</v>
      </c>
    </row>
    <row r="1630" spans="1:25" x14ac:dyDescent="0.25">
      <c r="A1630" s="72">
        <v>18644</v>
      </c>
      <c r="B1630" s="70"/>
      <c r="C1630" s="70"/>
      <c r="D1630" s="70">
        <v>10098</v>
      </c>
      <c r="E1630" s="70">
        <v>10540.628204000001</v>
      </c>
      <c r="F1630" s="70"/>
      <c r="G1630" s="70"/>
      <c r="H1630" s="70"/>
      <c r="I1630" s="70"/>
      <c r="J1630" s="70"/>
      <c r="K1630" s="70"/>
      <c r="L1630" s="70"/>
      <c r="M1630" s="70"/>
      <c r="N1630" s="70"/>
      <c r="O1630" s="70"/>
      <c r="P1630" s="70"/>
      <c r="Q1630" s="70"/>
      <c r="R1630" s="70"/>
      <c r="S1630" s="70"/>
      <c r="T1630" s="70"/>
      <c r="U1630" s="70"/>
      <c r="V1630" s="70"/>
      <c r="W1630" s="70"/>
      <c r="X1630" s="70">
        <v>10098</v>
      </c>
      <c r="Y1630" s="70">
        <v>10540.628204000001</v>
      </c>
    </row>
    <row r="1631" spans="1:25" x14ac:dyDescent="0.25">
      <c r="A1631" s="72">
        <v>18645</v>
      </c>
      <c r="B1631" s="70"/>
      <c r="C1631" s="70"/>
      <c r="D1631" s="70">
        <v>13174</v>
      </c>
      <c r="E1631" s="70">
        <v>17526.585570000003</v>
      </c>
      <c r="F1631" s="70"/>
      <c r="G1631" s="70"/>
      <c r="H1631" s="70"/>
      <c r="I1631" s="70"/>
      <c r="J1631" s="70"/>
      <c r="K1631" s="70"/>
      <c r="L1631" s="70"/>
      <c r="M1631" s="70"/>
      <c r="N1631" s="70"/>
      <c r="O1631" s="70"/>
      <c r="P1631" s="70"/>
      <c r="Q1631" s="70"/>
      <c r="R1631" s="70"/>
      <c r="S1631" s="70"/>
      <c r="T1631" s="70"/>
      <c r="U1631" s="70"/>
      <c r="V1631" s="70"/>
      <c r="W1631" s="70"/>
      <c r="X1631" s="70">
        <v>13174</v>
      </c>
      <c r="Y1631" s="70">
        <v>17526.585570000003</v>
      </c>
    </row>
    <row r="1632" spans="1:25" x14ac:dyDescent="0.25">
      <c r="A1632" s="72">
        <v>18650</v>
      </c>
      <c r="B1632" s="70"/>
      <c r="C1632" s="70"/>
      <c r="D1632" s="70">
        <v>11895</v>
      </c>
      <c r="E1632" s="70">
        <v>18469.417572999999</v>
      </c>
      <c r="F1632" s="70"/>
      <c r="G1632" s="70"/>
      <c r="H1632" s="70"/>
      <c r="I1632" s="70"/>
      <c r="J1632" s="70"/>
      <c r="K1632" s="70"/>
      <c r="L1632" s="70"/>
      <c r="M1632" s="70"/>
      <c r="N1632" s="70"/>
      <c r="O1632" s="70"/>
      <c r="P1632" s="70"/>
      <c r="Q1632" s="70"/>
      <c r="R1632" s="70"/>
      <c r="S1632" s="70"/>
      <c r="T1632" s="70"/>
      <c r="U1632" s="70"/>
      <c r="V1632" s="70"/>
      <c r="W1632" s="70"/>
      <c r="X1632" s="70">
        <v>11895</v>
      </c>
      <c r="Y1632" s="70">
        <v>18469.417572999999</v>
      </c>
    </row>
    <row r="1633" spans="1:25" x14ac:dyDescent="0.25">
      <c r="A1633" s="72">
        <v>18687</v>
      </c>
      <c r="B1633" s="70"/>
      <c r="C1633" s="70"/>
      <c r="D1633" s="70"/>
      <c r="E1633" s="70"/>
      <c r="F1633" s="70">
        <v>11030</v>
      </c>
      <c r="G1633" s="70">
        <v>24379.574645999997</v>
      </c>
      <c r="H1633" s="70"/>
      <c r="I1633" s="70"/>
      <c r="J1633" s="70"/>
      <c r="K1633" s="70"/>
      <c r="L1633" s="70"/>
      <c r="M1633" s="70"/>
      <c r="N1633" s="70"/>
      <c r="O1633" s="70"/>
      <c r="P1633" s="70"/>
      <c r="Q1633" s="70"/>
      <c r="R1633" s="70"/>
      <c r="S1633" s="70"/>
      <c r="T1633" s="70"/>
      <c r="U1633" s="70"/>
      <c r="V1633" s="70"/>
      <c r="W1633" s="70"/>
      <c r="X1633" s="70">
        <v>11030</v>
      </c>
      <c r="Y1633" s="70">
        <v>24379.574645999997</v>
      </c>
    </row>
    <row r="1634" spans="1:25" x14ac:dyDescent="0.25">
      <c r="A1634" s="72">
        <v>18703</v>
      </c>
      <c r="B1634" s="70">
        <v>2179</v>
      </c>
      <c r="C1634" s="70">
        <v>1431.8792530000001</v>
      </c>
      <c r="D1634" s="70"/>
      <c r="E1634" s="70"/>
      <c r="F1634" s="70"/>
      <c r="G1634" s="70"/>
      <c r="H1634" s="70"/>
      <c r="I1634" s="70"/>
      <c r="J1634" s="70"/>
      <c r="K1634" s="70"/>
      <c r="L1634" s="70"/>
      <c r="M1634" s="70"/>
      <c r="N1634" s="70"/>
      <c r="O1634" s="70"/>
      <c r="P1634" s="70"/>
      <c r="Q1634" s="70"/>
      <c r="R1634" s="70"/>
      <c r="S1634" s="70"/>
      <c r="T1634" s="70"/>
      <c r="U1634" s="70"/>
      <c r="V1634" s="70"/>
      <c r="W1634" s="70"/>
      <c r="X1634" s="70">
        <v>2179</v>
      </c>
      <c r="Y1634" s="70">
        <v>1431.8792530000001</v>
      </c>
    </row>
    <row r="1635" spans="1:25" x14ac:dyDescent="0.25">
      <c r="A1635" s="72">
        <v>18732</v>
      </c>
      <c r="B1635" s="70"/>
      <c r="C1635" s="70"/>
      <c r="D1635" s="70">
        <v>7519</v>
      </c>
      <c r="E1635" s="70">
        <v>11282.581436</v>
      </c>
      <c r="F1635" s="70"/>
      <c r="G1635" s="70"/>
      <c r="H1635" s="70"/>
      <c r="I1635" s="70"/>
      <c r="J1635" s="70"/>
      <c r="K1635" s="70"/>
      <c r="L1635" s="70"/>
      <c r="M1635" s="70"/>
      <c r="N1635" s="70"/>
      <c r="O1635" s="70"/>
      <c r="P1635" s="70"/>
      <c r="Q1635" s="70"/>
      <c r="R1635" s="70"/>
      <c r="S1635" s="70"/>
      <c r="T1635" s="70"/>
      <c r="U1635" s="70"/>
      <c r="V1635" s="70"/>
      <c r="W1635" s="70"/>
      <c r="X1635" s="70">
        <v>7519</v>
      </c>
      <c r="Y1635" s="70">
        <v>11282.581436</v>
      </c>
    </row>
    <row r="1636" spans="1:25" x14ac:dyDescent="0.25">
      <c r="A1636" s="72">
        <v>18734</v>
      </c>
      <c r="B1636" s="70">
        <v>9761</v>
      </c>
      <c r="C1636" s="70">
        <v>9319.6465580000004</v>
      </c>
      <c r="D1636" s="70"/>
      <c r="E1636" s="70"/>
      <c r="F1636" s="70"/>
      <c r="G1636" s="70"/>
      <c r="H1636" s="70"/>
      <c r="I1636" s="70"/>
      <c r="J1636" s="70"/>
      <c r="K1636" s="70"/>
      <c r="L1636" s="70"/>
      <c r="M1636" s="70"/>
      <c r="N1636" s="70"/>
      <c r="O1636" s="70"/>
      <c r="P1636" s="70"/>
      <c r="Q1636" s="70"/>
      <c r="R1636" s="70"/>
      <c r="S1636" s="70"/>
      <c r="T1636" s="70"/>
      <c r="U1636" s="70"/>
      <c r="V1636" s="70"/>
      <c r="W1636" s="70"/>
      <c r="X1636" s="70">
        <v>9761</v>
      </c>
      <c r="Y1636" s="70">
        <v>9319.6465580000004</v>
      </c>
    </row>
    <row r="1637" spans="1:25" x14ac:dyDescent="0.25">
      <c r="A1637" s="72">
        <v>18777</v>
      </c>
      <c r="B1637" s="70">
        <v>9224</v>
      </c>
      <c r="C1637" s="70">
        <v>7570.9692690000002</v>
      </c>
      <c r="D1637" s="70"/>
      <c r="E1637" s="70"/>
      <c r="F1637" s="70"/>
      <c r="G1637" s="70"/>
      <c r="H1637" s="70"/>
      <c r="I1637" s="70"/>
      <c r="J1637" s="70"/>
      <c r="K1637" s="70"/>
      <c r="L1637" s="70"/>
      <c r="M1637" s="70"/>
      <c r="N1637" s="70"/>
      <c r="O1637" s="70"/>
      <c r="P1637" s="70"/>
      <c r="Q1637" s="70"/>
      <c r="R1637" s="70"/>
      <c r="S1637" s="70"/>
      <c r="T1637" s="70"/>
      <c r="U1637" s="70"/>
      <c r="V1637" s="70"/>
      <c r="W1637" s="70"/>
      <c r="X1637" s="70">
        <v>9224</v>
      </c>
      <c r="Y1637" s="70">
        <v>7570.9692690000002</v>
      </c>
    </row>
    <row r="1638" spans="1:25" x14ac:dyDescent="0.25">
      <c r="A1638" s="72">
        <v>18784</v>
      </c>
      <c r="B1638" s="70">
        <v>4676</v>
      </c>
      <c r="C1638" s="70">
        <v>3230.0952700000003</v>
      </c>
      <c r="D1638" s="70"/>
      <c r="E1638" s="70"/>
      <c r="F1638" s="70"/>
      <c r="G1638" s="70"/>
      <c r="H1638" s="70"/>
      <c r="I1638" s="70"/>
      <c r="J1638" s="70"/>
      <c r="K1638" s="70"/>
      <c r="L1638" s="70"/>
      <c r="M1638" s="70"/>
      <c r="N1638" s="70"/>
      <c r="O1638" s="70"/>
      <c r="P1638" s="70"/>
      <c r="Q1638" s="70"/>
      <c r="R1638" s="70"/>
      <c r="S1638" s="70"/>
      <c r="T1638" s="70"/>
      <c r="U1638" s="70"/>
      <c r="V1638" s="70"/>
      <c r="W1638" s="70"/>
      <c r="X1638" s="70">
        <v>4676</v>
      </c>
      <c r="Y1638" s="70">
        <v>3230.0952700000003</v>
      </c>
    </row>
    <row r="1639" spans="1:25" x14ac:dyDescent="0.25">
      <c r="A1639" s="72">
        <v>18788</v>
      </c>
      <c r="B1639" s="70">
        <v>11957</v>
      </c>
      <c r="C1639" s="70">
        <v>6868.9514850000005</v>
      </c>
      <c r="D1639" s="70"/>
      <c r="E1639" s="70"/>
      <c r="F1639" s="70"/>
      <c r="G1639" s="70"/>
      <c r="H1639" s="70"/>
      <c r="I1639" s="70"/>
      <c r="J1639" s="70"/>
      <c r="K1639" s="70"/>
      <c r="L1639" s="70"/>
      <c r="M1639" s="70"/>
      <c r="N1639" s="70"/>
      <c r="O1639" s="70"/>
      <c r="P1639" s="70"/>
      <c r="Q1639" s="70"/>
      <c r="R1639" s="70"/>
      <c r="S1639" s="70"/>
      <c r="T1639" s="70"/>
      <c r="U1639" s="70"/>
      <c r="V1639" s="70"/>
      <c r="W1639" s="70"/>
      <c r="X1639" s="70">
        <v>11957</v>
      </c>
      <c r="Y1639" s="70">
        <v>6868.9514850000005</v>
      </c>
    </row>
    <row r="1640" spans="1:25" x14ac:dyDescent="0.25">
      <c r="A1640" s="72">
        <v>18800</v>
      </c>
      <c r="B1640" s="70"/>
      <c r="C1640" s="70"/>
      <c r="D1640" s="70"/>
      <c r="E1640" s="70"/>
      <c r="F1640" s="70">
        <v>7670</v>
      </c>
      <c r="G1640" s="70">
        <v>27944.713746000001</v>
      </c>
      <c r="H1640" s="70"/>
      <c r="I1640" s="70"/>
      <c r="J1640" s="70"/>
      <c r="K1640" s="70"/>
      <c r="L1640" s="70"/>
      <c r="M1640" s="70"/>
      <c r="N1640" s="70"/>
      <c r="O1640" s="70"/>
      <c r="P1640" s="70"/>
      <c r="Q1640" s="70"/>
      <c r="R1640" s="70"/>
      <c r="S1640" s="70"/>
      <c r="T1640" s="70"/>
      <c r="U1640" s="70"/>
      <c r="V1640" s="70"/>
      <c r="W1640" s="70"/>
      <c r="X1640" s="70">
        <v>7670</v>
      </c>
      <c r="Y1640" s="70">
        <v>27944.713746000001</v>
      </c>
    </row>
    <row r="1641" spans="1:25" x14ac:dyDescent="0.25">
      <c r="A1641" s="72">
        <v>18803</v>
      </c>
      <c r="B1641" s="70"/>
      <c r="C1641" s="70"/>
      <c r="D1641" s="70">
        <v>10923</v>
      </c>
      <c r="E1641" s="70">
        <v>11513.186828</v>
      </c>
      <c r="F1641" s="70"/>
      <c r="G1641" s="70"/>
      <c r="H1641" s="70"/>
      <c r="I1641" s="70"/>
      <c r="J1641" s="70"/>
      <c r="K1641" s="70"/>
      <c r="L1641" s="70"/>
      <c r="M1641" s="70"/>
      <c r="N1641" s="70"/>
      <c r="O1641" s="70"/>
      <c r="P1641" s="70"/>
      <c r="Q1641" s="70"/>
      <c r="R1641" s="70"/>
      <c r="S1641" s="70"/>
      <c r="T1641" s="70"/>
      <c r="U1641" s="70"/>
      <c r="V1641" s="70"/>
      <c r="W1641" s="70"/>
      <c r="X1641" s="70">
        <v>10923</v>
      </c>
      <c r="Y1641" s="70">
        <v>11513.186828</v>
      </c>
    </row>
    <row r="1642" spans="1:25" x14ac:dyDescent="0.25">
      <c r="A1642" s="72">
        <v>18819</v>
      </c>
      <c r="B1642" s="70">
        <v>4499</v>
      </c>
      <c r="C1642" s="70">
        <v>2250.6676649999999</v>
      </c>
      <c r="D1642" s="70"/>
      <c r="E1642" s="70"/>
      <c r="F1642" s="70"/>
      <c r="G1642" s="70"/>
      <c r="H1642" s="70"/>
      <c r="I1642" s="70"/>
      <c r="J1642" s="70"/>
      <c r="K1642" s="70"/>
      <c r="L1642" s="70"/>
      <c r="M1642" s="70"/>
      <c r="N1642" s="70"/>
      <c r="O1642" s="70"/>
      <c r="P1642" s="70"/>
      <c r="Q1642" s="70"/>
      <c r="R1642" s="70"/>
      <c r="S1642" s="70"/>
      <c r="T1642" s="70"/>
      <c r="U1642" s="70"/>
      <c r="V1642" s="70"/>
      <c r="W1642" s="70"/>
      <c r="X1642" s="70">
        <v>4499</v>
      </c>
      <c r="Y1642" s="70">
        <v>2250.6676649999999</v>
      </c>
    </row>
    <row r="1643" spans="1:25" x14ac:dyDescent="0.25">
      <c r="A1643" s="72">
        <v>18981</v>
      </c>
      <c r="B1643" s="70">
        <v>3600</v>
      </c>
      <c r="C1643" s="70">
        <v>678.58063400000003</v>
      </c>
      <c r="D1643" s="70"/>
      <c r="E1643" s="70"/>
      <c r="F1643" s="70"/>
      <c r="G1643" s="70"/>
      <c r="H1643" s="70"/>
      <c r="I1643" s="70"/>
      <c r="J1643" s="70"/>
      <c r="K1643" s="70"/>
      <c r="L1643" s="70"/>
      <c r="M1643" s="70"/>
      <c r="N1643" s="70"/>
      <c r="O1643" s="70"/>
      <c r="P1643" s="70"/>
      <c r="Q1643" s="70"/>
      <c r="R1643" s="70"/>
      <c r="S1643" s="70"/>
      <c r="T1643" s="70"/>
      <c r="U1643" s="70"/>
      <c r="V1643" s="70"/>
      <c r="W1643" s="70"/>
      <c r="X1643" s="70">
        <v>3600</v>
      </c>
      <c r="Y1643" s="70">
        <v>678.58063400000003</v>
      </c>
    </row>
    <row r="1644" spans="1:25" x14ac:dyDescent="0.25">
      <c r="A1644" s="72">
        <v>18983</v>
      </c>
      <c r="B1644" s="70">
        <v>6300</v>
      </c>
      <c r="C1644" s="70">
        <v>1684.1830759999998</v>
      </c>
      <c r="D1644" s="70"/>
      <c r="E1644" s="70"/>
      <c r="F1644" s="70"/>
      <c r="G1644" s="70"/>
      <c r="H1644" s="70"/>
      <c r="I1644" s="70"/>
      <c r="J1644" s="70"/>
      <c r="K1644" s="70"/>
      <c r="L1644" s="70"/>
      <c r="M1644" s="70"/>
      <c r="N1644" s="70"/>
      <c r="O1644" s="70"/>
      <c r="P1644" s="70"/>
      <c r="Q1644" s="70"/>
      <c r="R1644" s="70"/>
      <c r="S1644" s="70"/>
      <c r="T1644" s="70"/>
      <c r="U1644" s="70"/>
      <c r="V1644" s="70"/>
      <c r="W1644" s="70"/>
      <c r="X1644" s="70">
        <v>6300</v>
      </c>
      <c r="Y1644" s="70">
        <v>1684.1830759999998</v>
      </c>
    </row>
    <row r="1645" spans="1:25" x14ac:dyDescent="0.25">
      <c r="A1645" s="72">
        <v>18990</v>
      </c>
      <c r="B1645" s="70">
        <v>10500</v>
      </c>
      <c r="C1645" s="70">
        <v>1326.258789</v>
      </c>
      <c r="D1645" s="70"/>
      <c r="E1645" s="70"/>
      <c r="F1645" s="70"/>
      <c r="G1645" s="70"/>
      <c r="H1645" s="70"/>
      <c r="I1645" s="70"/>
      <c r="J1645" s="70"/>
      <c r="K1645" s="70"/>
      <c r="L1645" s="70"/>
      <c r="M1645" s="70"/>
      <c r="N1645" s="70"/>
      <c r="O1645" s="70"/>
      <c r="P1645" s="70"/>
      <c r="Q1645" s="70"/>
      <c r="R1645" s="70"/>
      <c r="S1645" s="70"/>
      <c r="T1645" s="70"/>
      <c r="U1645" s="70"/>
      <c r="V1645" s="70"/>
      <c r="W1645" s="70"/>
      <c r="X1645" s="70">
        <v>10500</v>
      </c>
      <c r="Y1645" s="70">
        <v>1326.258789</v>
      </c>
    </row>
    <row r="1646" spans="1:25" x14ac:dyDescent="0.25">
      <c r="A1646" s="72">
        <v>19006</v>
      </c>
      <c r="B1646" s="70"/>
      <c r="C1646" s="70"/>
      <c r="D1646" s="70">
        <v>16300</v>
      </c>
      <c r="E1646" s="70">
        <v>15035.461386999999</v>
      </c>
      <c r="F1646" s="70"/>
      <c r="G1646" s="70"/>
      <c r="H1646" s="70"/>
      <c r="I1646" s="70"/>
      <c r="J1646" s="70"/>
      <c r="K1646" s="70"/>
      <c r="L1646" s="70"/>
      <c r="M1646" s="70"/>
      <c r="N1646" s="70"/>
      <c r="O1646" s="70"/>
      <c r="P1646" s="70"/>
      <c r="Q1646" s="70"/>
      <c r="R1646" s="70"/>
      <c r="S1646" s="70"/>
      <c r="T1646" s="70"/>
      <c r="U1646" s="70"/>
      <c r="V1646" s="70"/>
      <c r="W1646" s="70"/>
      <c r="X1646" s="70">
        <v>16300</v>
      </c>
      <c r="Y1646" s="70">
        <v>15035.461386999999</v>
      </c>
    </row>
    <row r="1647" spans="1:25" x14ac:dyDescent="0.25">
      <c r="A1647" s="72">
        <v>19008</v>
      </c>
      <c r="B1647" s="70"/>
      <c r="C1647" s="70"/>
      <c r="D1647" s="70">
        <v>12600</v>
      </c>
      <c r="E1647" s="70">
        <v>15819.974502000001</v>
      </c>
      <c r="F1647" s="70"/>
      <c r="G1647" s="70"/>
      <c r="H1647" s="70"/>
      <c r="I1647" s="70"/>
      <c r="J1647" s="70"/>
      <c r="K1647" s="70"/>
      <c r="L1647" s="70"/>
      <c r="M1647" s="70"/>
      <c r="N1647" s="70"/>
      <c r="O1647" s="70"/>
      <c r="P1647" s="70"/>
      <c r="Q1647" s="70"/>
      <c r="R1647" s="70"/>
      <c r="S1647" s="70"/>
      <c r="T1647" s="70"/>
      <c r="U1647" s="70"/>
      <c r="V1647" s="70"/>
      <c r="W1647" s="70"/>
      <c r="X1647" s="70">
        <v>12600</v>
      </c>
      <c r="Y1647" s="70">
        <v>15819.974502000001</v>
      </c>
    </row>
    <row r="1648" spans="1:25" x14ac:dyDescent="0.25">
      <c r="A1648" s="72">
        <v>19011</v>
      </c>
      <c r="B1648" s="70"/>
      <c r="C1648" s="70"/>
      <c r="D1648" s="70">
        <v>11759</v>
      </c>
      <c r="E1648" s="70">
        <v>11393.110062</v>
      </c>
      <c r="F1648" s="70"/>
      <c r="G1648" s="70"/>
      <c r="H1648" s="70"/>
      <c r="I1648" s="70"/>
      <c r="J1648" s="70"/>
      <c r="K1648" s="70"/>
      <c r="L1648" s="70"/>
      <c r="M1648" s="70"/>
      <c r="N1648" s="70"/>
      <c r="O1648" s="70"/>
      <c r="P1648" s="70"/>
      <c r="Q1648" s="70"/>
      <c r="R1648" s="70"/>
      <c r="S1648" s="70"/>
      <c r="T1648" s="70"/>
      <c r="U1648" s="70"/>
      <c r="V1648" s="70"/>
      <c r="W1648" s="70"/>
      <c r="X1648" s="70">
        <v>11759</v>
      </c>
      <c r="Y1648" s="70">
        <v>11393.110062</v>
      </c>
    </row>
    <row r="1649" spans="1:25" x14ac:dyDescent="0.25">
      <c r="A1649" s="72">
        <v>19021</v>
      </c>
      <c r="B1649" s="70">
        <v>9900</v>
      </c>
      <c r="C1649" s="70">
        <v>4863.3345380000001</v>
      </c>
      <c r="D1649" s="70"/>
      <c r="E1649" s="70"/>
      <c r="F1649" s="70"/>
      <c r="G1649" s="70"/>
      <c r="H1649" s="70"/>
      <c r="I1649" s="70"/>
      <c r="J1649" s="70"/>
      <c r="K1649" s="70"/>
      <c r="L1649" s="70"/>
      <c r="M1649" s="70"/>
      <c r="N1649" s="70"/>
      <c r="O1649" s="70"/>
      <c r="P1649" s="70"/>
      <c r="Q1649" s="70"/>
      <c r="R1649" s="70"/>
      <c r="S1649" s="70"/>
      <c r="T1649" s="70"/>
      <c r="U1649" s="70"/>
      <c r="V1649" s="70"/>
      <c r="W1649" s="70"/>
      <c r="X1649" s="70">
        <v>9900</v>
      </c>
      <c r="Y1649" s="70">
        <v>4863.3345380000001</v>
      </c>
    </row>
    <row r="1650" spans="1:25" x14ac:dyDescent="0.25">
      <c r="A1650" s="72">
        <v>19024</v>
      </c>
      <c r="B1650" s="70">
        <v>3100</v>
      </c>
      <c r="C1650" s="70">
        <v>128.16287199999999</v>
      </c>
      <c r="D1650" s="70"/>
      <c r="E1650" s="70"/>
      <c r="F1650" s="70"/>
      <c r="G1650" s="70"/>
      <c r="H1650" s="70"/>
      <c r="I1650" s="70"/>
      <c r="J1650" s="70"/>
      <c r="K1650" s="70"/>
      <c r="L1650" s="70"/>
      <c r="M1650" s="70"/>
      <c r="N1650" s="70"/>
      <c r="O1650" s="70"/>
      <c r="P1650" s="70"/>
      <c r="Q1650" s="70"/>
      <c r="R1650" s="70"/>
      <c r="S1650" s="70"/>
      <c r="T1650" s="70"/>
      <c r="U1650" s="70"/>
      <c r="V1650" s="70"/>
      <c r="W1650" s="70"/>
      <c r="X1650" s="70">
        <v>3100</v>
      </c>
      <c r="Y1650" s="70">
        <v>128.16287199999999</v>
      </c>
    </row>
    <row r="1651" spans="1:25" x14ac:dyDescent="0.25">
      <c r="A1651" s="72">
        <v>19027</v>
      </c>
      <c r="B1651" s="70">
        <v>1500</v>
      </c>
      <c r="C1651" s="70">
        <v>1460.086886</v>
      </c>
      <c r="D1651" s="70"/>
      <c r="E1651" s="70"/>
      <c r="F1651" s="70"/>
      <c r="G1651" s="70"/>
      <c r="H1651" s="70"/>
      <c r="I1651" s="70"/>
      <c r="J1651" s="70"/>
      <c r="K1651" s="70"/>
      <c r="L1651" s="70"/>
      <c r="M1651" s="70"/>
      <c r="N1651" s="70"/>
      <c r="O1651" s="70"/>
      <c r="P1651" s="70"/>
      <c r="Q1651" s="70"/>
      <c r="R1651" s="70"/>
      <c r="S1651" s="70"/>
      <c r="T1651" s="70"/>
      <c r="U1651" s="70"/>
      <c r="V1651" s="70"/>
      <c r="W1651" s="70"/>
      <c r="X1651" s="70">
        <v>1500</v>
      </c>
      <c r="Y1651" s="70">
        <v>1460.086886</v>
      </c>
    </row>
    <row r="1652" spans="1:25" x14ac:dyDescent="0.25">
      <c r="A1652" s="72">
        <v>19030</v>
      </c>
      <c r="B1652" s="70"/>
      <c r="C1652" s="70"/>
      <c r="D1652" s="70">
        <v>13200</v>
      </c>
      <c r="E1652" s="70">
        <v>10859.77224</v>
      </c>
      <c r="F1652" s="70"/>
      <c r="G1652" s="70"/>
      <c r="H1652" s="70"/>
      <c r="I1652" s="70"/>
      <c r="J1652" s="70"/>
      <c r="K1652" s="70"/>
      <c r="L1652" s="70"/>
      <c r="M1652" s="70"/>
      <c r="N1652" s="70"/>
      <c r="O1652" s="70"/>
      <c r="P1652" s="70"/>
      <c r="Q1652" s="70"/>
      <c r="R1652" s="70"/>
      <c r="S1652" s="70"/>
      <c r="T1652" s="70"/>
      <c r="U1652" s="70"/>
      <c r="V1652" s="70"/>
      <c r="W1652" s="70"/>
      <c r="X1652" s="70">
        <v>13200</v>
      </c>
      <c r="Y1652" s="70">
        <v>10859.77224</v>
      </c>
    </row>
    <row r="1653" spans="1:25" x14ac:dyDescent="0.25">
      <c r="A1653" s="72">
        <v>19042</v>
      </c>
      <c r="B1653" s="70"/>
      <c r="C1653" s="70"/>
      <c r="D1653" s="70">
        <v>17200</v>
      </c>
      <c r="E1653" s="70">
        <v>14006.715232</v>
      </c>
      <c r="F1653" s="70"/>
      <c r="G1653" s="70"/>
      <c r="H1653" s="70"/>
      <c r="I1653" s="70"/>
      <c r="J1653" s="70"/>
      <c r="K1653" s="70"/>
      <c r="L1653" s="70"/>
      <c r="M1653" s="70"/>
      <c r="N1653" s="70"/>
      <c r="O1653" s="70"/>
      <c r="P1653" s="70"/>
      <c r="Q1653" s="70"/>
      <c r="R1653" s="70"/>
      <c r="S1653" s="70"/>
      <c r="T1653" s="70"/>
      <c r="U1653" s="70"/>
      <c r="V1653" s="70"/>
      <c r="W1653" s="70"/>
      <c r="X1653" s="70">
        <v>17200</v>
      </c>
      <c r="Y1653" s="70">
        <v>14006.715232</v>
      </c>
    </row>
    <row r="1654" spans="1:25" x14ac:dyDescent="0.25">
      <c r="A1654" s="72">
        <v>19045</v>
      </c>
      <c r="B1654" s="70"/>
      <c r="C1654" s="70"/>
      <c r="D1654" s="70">
        <v>17100</v>
      </c>
      <c r="E1654" s="70">
        <v>14946.584953</v>
      </c>
      <c r="F1654" s="70"/>
      <c r="G1654" s="70"/>
      <c r="H1654" s="70"/>
      <c r="I1654" s="70"/>
      <c r="J1654" s="70"/>
      <c r="K1654" s="70"/>
      <c r="L1654" s="70"/>
      <c r="M1654" s="70"/>
      <c r="N1654" s="70"/>
      <c r="O1654" s="70"/>
      <c r="P1654" s="70"/>
      <c r="Q1654" s="70"/>
      <c r="R1654" s="70"/>
      <c r="S1654" s="70"/>
      <c r="T1654" s="70"/>
      <c r="U1654" s="70"/>
      <c r="V1654" s="70"/>
      <c r="W1654" s="70"/>
      <c r="X1654" s="70">
        <v>17100</v>
      </c>
      <c r="Y1654" s="70">
        <v>14946.584953</v>
      </c>
    </row>
    <row r="1655" spans="1:25" x14ac:dyDescent="0.25">
      <c r="A1655" s="72">
        <v>19046</v>
      </c>
      <c r="B1655" s="70"/>
      <c r="C1655" s="70"/>
      <c r="D1655" s="70">
        <v>13500</v>
      </c>
      <c r="E1655" s="70">
        <v>11485.476417000002</v>
      </c>
      <c r="F1655" s="70"/>
      <c r="G1655" s="70"/>
      <c r="H1655" s="70"/>
      <c r="I1655" s="70"/>
      <c r="J1655" s="70"/>
      <c r="K1655" s="70"/>
      <c r="L1655" s="70"/>
      <c r="M1655" s="70"/>
      <c r="N1655" s="70"/>
      <c r="O1655" s="70"/>
      <c r="P1655" s="70"/>
      <c r="Q1655" s="70"/>
      <c r="R1655" s="70"/>
      <c r="S1655" s="70"/>
      <c r="T1655" s="70"/>
      <c r="U1655" s="70"/>
      <c r="V1655" s="70"/>
      <c r="W1655" s="70"/>
      <c r="X1655" s="70">
        <v>13500</v>
      </c>
      <c r="Y1655" s="70">
        <v>11485.476417000002</v>
      </c>
    </row>
    <row r="1656" spans="1:25" x14ac:dyDescent="0.25">
      <c r="A1656" s="72">
        <v>19048</v>
      </c>
      <c r="B1656" s="70">
        <v>5400</v>
      </c>
      <c r="C1656" s="70">
        <v>6782.9306090000009</v>
      </c>
      <c r="D1656" s="70"/>
      <c r="E1656" s="70"/>
      <c r="F1656" s="70"/>
      <c r="G1656" s="70"/>
      <c r="H1656" s="70"/>
      <c r="I1656" s="70"/>
      <c r="J1656" s="70"/>
      <c r="K1656" s="70"/>
      <c r="L1656" s="70"/>
      <c r="M1656" s="70"/>
      <c r="N1656" s="70"/>
      <c r="O1656" s="70"/>
      <c r="P1656" s="70"/>
      <c r="Q1656" s="70"/>
      <c r="R1656" s="70"/>
      <c r="S1656" s="70"/>
      <c r="T1656" s="70"/>
      <c r="U1656" s="70"/>
      <c r="V1656" s="70"/>
      <c r="W1656" s="70"/>
      <c r="X1656" s="70">
        <v>5400</v>
      </c>
      <c r="Y1656" s="70">
        <v>6782.9306090000009</v>
      </c>
    </row>
    <row r="1657" spans="1:25" x14ac:dyDescent="0.25">
      <c r="A1657" s="72">
        <v>19065</v>
      </c>
      <c r="B1657" s="70">
        <v>4500</v>
      </c>
      <c r="C1657" s="70">
        <v>2816.1876419999999</v>
      </c>
      <c r="D1657" s="70"/>
      <c r="E1657" s="70"/>
      <c r="F1657" s="70"/>
      <c r="G1657" s="70"/>
      <c r="H1657" s="70"/>
      <c r="I1657" s="70"/>
      <c r="J1657" s="70"/>
      <c r="K1657" s="70"/>
      <c r="L1657" s="70"/>
      <c r="M1657" s="70"/>
      <c r="N1657" s="70"/>
      <c r="O1657" s="70"/>
      <c r="P1657" s="70"/>
      <c r="Q1657" s="70"/>
      <c r="R1657" s="70"/>
      <c r="S1657" s="70"/>
      <c r="T1657" s="70"/>
      <c r="U1657" s="70"/>
      <c r="V1657" s="70"/>
      <c r="W1657" s="70"/>
      <c r="X1657" s="70">
        <v>4500</v>
      </c>
      <c r="Y1657" s="70">
        <v>2816.1876419999999</v>
      </c>
    </row>
    <row r="1658" spans="1:25" x14ac:dyDescent="0.25">
      <c r="A1658" s="72">
        <v>19120</v>
      </c>
      <c r="B1658" s="70">
        <v>4767</v>
      </c>
      <c r="C1658" s="70">
        <v>4021.5818100000001</v>
      </c>
      <c r="D1658" s="70"/>
      <c r="E1658" s="70"/>
      <c r="F1658" s="70"/>
      <c r="G1658" s="70"/>
      <c r="H1658" s="70"/>
      <c r="I1658" s="70"/>
      <c r="J1658" s="70"/>
      <c r="K1658" s="70"/>
      <c r="L1658" s="70"/>
      <c r="M1658" s="70"/>
      <c r="N1658" s="70"/>
      <c r="O1658" s="70"/>
      <c r="P1658" s="70"/>
      <c r="Q1658" s="70"/>
      <c r="R1658" s="70"/>
      <c r="S1658" s="70"/>
      <c r="T1658" s="70"/>
      <c r="U1658" s="70"/>
      <c r="V1658" s="70"/>
      <c r="W1658" s="70"/>
      <c r="X1658" s="70">
        <v>4767</v>
      </c>
      <c r="Y1658" s="70">
        <v>4021.5818100000001</v>
      </c>
    </row>
    <row r="1659" spans="1:25" x14ac:dyDescent="0.25">
      <c r="A1659" s="72">
        <v>19168</v>
      </c>
      <c r="B1659" s="70"/>
      <c r="C1659" s="70"/>
      <c r="D1659" s="70">
        <v>19903</v>
      </c>
      <c r="E1659" s="70">
        <v>12777.873865000001</v>
      </c>
      <c r="F1659" s="70"/>
      <c r="G1659" s="70"/>
      <c r="H1659" s="70"/>
      <c r="I1659" s="70"/>
      <c r="J1659" s="70"/>
      <c r="K1659" s="70"/>
      <c r="L1659" s="70"/>
      <c r="M1659" s="70"/>
      <c r="N1659" s="70"/>
      <c r="O1659" s="70"/>
      <c r="P1659" s="70"/>
      <c r="Q1659" s="70"/>
      <c r="R1659" s="70"/>
      <c r="S1659" s="70"/>
      <c r="T1659" s="70"/>
      <c r="U1659" s="70"/>
      <c r="V1659" s="70"/>
      <c r="W1659" s="70"/>
      <c r="X1659" s="70">
        <v>19903</v>
      </c>
      <c r="Y1659" s="70">
        <v>12777.873865000001</v>
      </c>
    </row>
    <row r="1660" spans="1:25" x14ac:dyDescent="0.25">
      <c r="A1660" s="72">
        <v>19169</v>
      </c>
      <c r="B1660" s="70">
        <v>6100</v>
      </c>
      <c r="C1660" s="70">
        <v>4118.2980719999996</v>
      </c>
      <c r="D1660" s="70"/>
      <c r="E1660" s="70"/>
      <c r="F1660" s="70"/>
      <c r="G1660" s="70"/>
      <c r="H1660" s="70"/>
      <c r="I1660" s="70"/>
      <c r="J1660" s="70"/>
      <c r="K1660" s="70"/>
      <c r="L1660" s="70"/>
      <c r="M1660" s="70"/>
      <c r="N1660" s="70"/>
      <c r="O1660" s="70"/>
      <c r="P1660" s="70"/>
      <c r="Q1660" s="70"/>
      <c r="R1660" s="70"/>
      <c r="S1660" s="70"/>
      <c r="T1660" s="70"/>
      <c r="U1660" s="70"/>
      <c r="V1660" s="70"/>
      <c r="W1660" s="70"/>
      <c r="X1660" s="70">
        <v>6100</v>
      </c>
      <c r="Y1660" s="70">
        <v>4118.2980719999996</v>
      </c>
    </row>
    <row r="1661" spans="1:25" x14ac:dyDescent="0.25">
      <c r="A1661" s="72">
        <v>19174</v>
      </c>
      <c r="B1661" s="70">
        <v>9200</v>
      </c>
      <c r="C1661" s="70">
        <v>6590.5701669999999</v>
      </c>
      <c r="D1661" s="70"/>
      <c r="E1661" s="70"/>
      <c r="F1661" s="70"/>
      <c r="G1661" s="70"/>
      <c r="H1661" s="70"/>
      <c r="I1661" s="70"/>
      <c r="J1661" s="70"/>
      <c r="K1661" s="70"/>
      <c r="L1661" s="70"/>
      <c r="M1661" s="70"/>
      <c r="N1661" s="70"/>
      <c r="O1661" s="70"/>
      <c r="P1661" s="70"/>
      <c r="Q1661" s="70"/>
      <c r="R1661" s="70"/>
      <c r="S1661" s="70"/>
      <c r="T1661" s="70"/>
      <c r="U1661" s="70"/>
      <c r="V1661" s="70"/>
      <c r="W1661" s="70"/>
      <c r="X1661" s="70">
        <v>9200</v>
      </c>
      <c r="Y1661" s="70">
        <v>6590.5701669999999</v>
      </c>
    </row>
    <row r="1662" spans="1:25" x14ac:dyDescent="0.25">
      <c r="A1662" s="72">
        <v>19180</v>
      </c>
      <c r="B1662" s="70">
        <v>10200</v>
      </c>
      <c r="C1662" s="70">
        <v>6177.4509629999993</v>
      </c>
      <c r="D1662" s="70"/>
      <c r="E1662" s="70"/>
      <c r="F1662" s="70"/>
      <c r="G1662" s="70"/>
      <c r="H1662" s="70"/>
      <c r="I1662" s="70"/>
      <c r="J1662" s="70"/>
      <c r="K1662" s="70"/>
      <c r="L1662" s="70"/>
      <c r="M1662" s="70"/>
      <c r="N1662" s="70"/>
      <c r="O1662" s="70"/>
      <c r="P1662" s="70"/>
      <c r="Q1662" s="70"/>
      <c r="R1662" s="70"/>
      <c r="S1662" s="70"/>
      <c r="T1662" s="70"/>
      <c r="U1662" s="70"/>
      <c r="V1662" s="70"/>
      <c r="W1662" s="70"/>
      <c r="X1662" s="70">
        <v>10200</v>
      </c>
      <c r="Y1662" s="70">
        <v>6177.4509629999993</v>
      </c>
    </row>
    <row r="1663" spans="1:25" x14ac:dyDescent="0.25">
      <c r="A1663" s="72">
        <v>19208</v>
      </c>
      <c r="B1663" s="70"/>
      <c r="C1663" s="70"/>
      <c r="D1663" s="70">
        <v>20100</v>
      </c>
      <c r="E1663" s="70">
        <v>18824.637930999997</v>
      </c>
      <c r="F1663" s="70"/>
      <c r="G1663" s="70"/>
      <c r="H1663" s="70"/>
      <c r="I1663" s="70"/>
      <c r="J1663" s="70"/>
      <c r="K1663" s="70"/>
      <c r="L1663" s="70"/>
      <c r="M1663" s="70"/>
      <c r="N1663" s="70"/>
      <c r="O1663" s="70"/>
      <c r="P1663" s="70"/>
      <c r="Q1663" s="70"/>
      <c r="R1663" s="70"/>
      <c r="S1663" s="70"/>
      <c r="T1663" s="70"/>
      <c r="U1663" s="70"/>
      <c r="V1663" s="70"/>
      <c r="W1663" s="70"/>
      <c r="X1663" s="70">
        <v>20100</v>
      </c>
      <c r="Y1663" s="70">
        <v>18824.637930999997</v>
      </c>
    </row>
    <row r="1664" spans="1:25" x14ac:dyDescent="0.25">
      <c r="A1664" s="72">
        <v>19321</v>
      </c>
      <c r="B1664" s="70">
        <v>12800</v>
      </c>
      <c r="C1664" s="70">
        <v>9142.4874409999993</v>
      </c>
      <c r="D1664" s="70"/>
      <c r="E1664" s="70"/>
      <c r="F1664" s="70"/>
      <c r="G1664" s="70"/>
      <c r="H1664" s="70"/>
      <c r="I1664" s="70"/>
      <c r="J1664" s="70"/>
      <c r="K1664" s="70"/>
      <c r="L1664" s="70"/>
      <c r="M1664" s="70"/>
      <c r="N1664" s="70"/>
      <c r="O1664" s="70"/>
      <c r="P1664" s="70"/>
      <c r="Q1664" s="70"/>
      <c r="R1664" s="70"/>
      <c r="S1664" s="70"/>
      <c r="T1664" s="70"/>
      <c r="U1664" s="70"/>
      <c r="V1664" s="70"/>
      <c r="W1664" s="70"/>
      <c r="X1664" s="70">
        <v>12800</v>
      </c>
      <c r="Y1664" s="70">
        <v>9142.4874409999993</v>
      </c>
    </row>
    <row r="1665" spans="1:25" x14ac:dyDescent="0.25">
      <c r="A1665" s="72">
        <v>19341</v>
      </c>
      <c r="B1665" s="70">
        <v>4525</v>
      </c>
      <c r="C1665" s="70">
        <v>4007.5393889999996</v>
      </c>
      <c r="D1665" s="70"/>
      <c r="E1665" s="70"/>
      <c r="F1665" s="70"/>
      <c r="G1665" s="70"/>
      <c r="H1665" s="70"/>
      <c r="I1665" s="70"/>
      <c r="J1665" s="70"/>
      <c r="K1665" s="70"/>
      <c r="L1665" s="70"/>
      <c r="M1665" s="70"/>
      <c r="N1665" s="70"/>
      <c r="O1665" s="70"/>
      <c r="P1665" s="70"/>
      <c r="Q1665" s="70"/>
      <c r="R1665" s="70"/>
      <c r="S1665" s="70"/>
      <c r="T1665" s="70"/>
      <c r="U1665" s="70"/>
      <c r="V1665" s="70"/>
      <c r="W1665" s="70"/>
      <c r="X1665" s="70">
        <v>4525</v>
      </c>
      <c r="Y1665" s="70">
        <v>4007.5393889999996</v>
      </c>
    </row>
    <row r="1666" spans="1:25" x14ac:dyDescent="0.25">
      <c r="A1666" s="72">
        <v>19402</v>
      </c>
      <c r="B1666" s="70">
        <v>3661</v>
      </c>
      <c r="C1666" s="70">
        <v>3685.2672320000001</v>
      </c>
      <c r="D1666" s="70"/>
      <c r="E1666" s="70"/>
      <c r="F1666" s="70"/>
      <c r="G1666" s="70"/>
      <c r="H1666" s="70"/>
      <c r="I1666" s="70"/>
      <c r="J1666" s="70"/>
      <c r="K1666" s="70"/>
      <c r="L1666" s="70"/>
      <c r="M1666" s="70"/>
      <c r="N1666" s="70"/>
      <c r="O1666" s="70"/>
      <c r="P1666" s="70"/>
      <c r="Q1666" s="70"/>
      <c r="R1666" s="70"/>
      <c r="S1666" s="70"/>
      <c r="T1666" s="70"/>
      <c r="U1666" s="70"/>
      <c r="V1666" s="70"/>
      <c r="W1666" s="70"/>
      <c r="X1666" s="70">
        <v>3661</v>
      </c>
      <c r="Y1666" s="70">
        <v>3685.2672320000001</v>
      </c>
    </row>
    <row r="1667" spans="1:25" x14ac:dyDescent="0.25">
      <c r="A1667" s="72">
        <v>19415</v>
      </c>
      <c r="B1667" s="70"/>
      <c r="C1667" s="70"/>
      <c r="D1667" s="70"/>
      <c r="E1667" s="70"/>
      <c r="F1667" s="70">
        <v>28000</v>
      </c>
      <c r="G1667" s="70">
        <v>27249.104889000002</v>
      </c>
      <c r="H1667" s="70"/>
      <c r="I1667" s="70"/>
      <c r="J1667" s="70"/>
      <c r="K1667" s="70"/>
      <c r="L1667" s="70"/>
      <c r="M1667" s="70"/>
      <c r="N1667" s="70"/>
      <c r="O1667" s="70"/>
      <c r="P1667" s="70"/>
      <c r="Q1667" s="70"/>
      <c r="R1667" s="70"/>
      <c r="S1667" s="70"/>
      <c r="T1667" s="70"/>
      <c r="U1667" s="70"/>
      <c r="V1667" s="70"/>
      <c r="W1667" s="70"/>
      <c r="X1667" s="70">
        <v>28000</v>
      </c>
      <c r="Y1667" s="70">
        <v>27249.104889000002</v>
      </c>
    </row>
    <row r="1668" spans="1:25" x14ac:dyDescent="0.25">
      <c r="A1668" s="72">
        <v>19452</v>
      </c>
      <c r="B1668" s="70">
        <v>5725</v>
      </c>
      <c r="C1668" s="70">
        <v>6986.410973</v>
      </c>
      <c r="D1668" s="70"/>
      <c r="E1668" s="70"/>
      <c r="F1668" s="70"/>
      <c r="G1668" s="70"/>
      <c r="H1668" s="70"/>
      <c r="I1668" s="70"/>
      <c r="J1668" s="70"/>
      <c r="K1668" s="70"/>
      <c r="L1668" s="70"/>
      <c r="M1668" s="70"/>
      <c r="N1668" s="70"/>
      <c r="O1668" s="70"/>
      <c r="P1668" s="70"/>
      <c r="Q1668" s="70"/>
      <c r="R1668" s="70"/>
      <c r="S1668" s="70"/>
      <c r="T1668" s="70"/>
      <c r="U1668" s="70"/>
      <c r="V1668" s="70"/>
      <c r="W1668" s="70"/>
      <c r="X1668" s="70">
        <v>5725</v>
      </c>
      <c r="Y1668" s="70">
        <v>6986.410973</v>
      </c>
    </row>
    <row r="1669" spans="1:25" x14ac:dyDescent="0.25">
      <c r="A1669" s="72">
        <v>19481</v>
      </c>
      <c r="B1669" s="70"/>
      <c r="C1669" s="70"/>
      <c r="D1669" s="70"/>
      <c r="E1669" s="70"/>
      <c r="F1669" s="70"/>
      <c r="G1669" s="70"/>
      <c r="H1669" s="70"/>
      <c r="I1669" s="70"/>
      <c r="J1669" s="70"/>
      <c r="K1669" s="70"/>
      <c r="L1669" s="70">
        <v>46785</v>
      </c>
      <c r="M1669" s="70">
        <v>53542.108643000007</v>
      </c>
      <c r="N1669" s="70"/>
      <c r="O1669" s="70"/>
      <c r="P1669" s="70"/>
      <c r="Q1669" s="70"/>
      <c r="R1669" s="70"/>
      <c r="S1669" s="70"/>
      <c r="T1669" s="70"/>
      <c r="U1669" s="70"/>
      <c r="V1669" s="70"/>
      <c r="W1669" s="70"/>
      <c r="X1669" s="70">
        <v>46785</v>
      </c>
      <c r="Y1669" s="70">
        <v>53542.108643000007</v>
      </c>
    </row>
    <row r="1670" spans="1:25" x14ac:dyDescent="0.25">
      <c r="A1670" s="72">
        <v>19518</v>
      </c>
      <c r="B1670" s="70"/>
      <c r="C1670" s="70"/>
      <c r="D1670" s="70">
        <v>29497</v>
      </c>
      <c r="E1670" s="70">
        <v>19244.536071999999</v>
      </c>
      <c r="F1670" s="70"/>
      <c r="G1670" s="70"/>
      <c r="H1670" s="70"/>
      <c r="I1670" s="70"/>
      <c r="J1670" s="70"/>
      <c r="K1670" s="70"/>
      <c r="L1670" s="70"/>
      <c r="M1670" s="70"/>
      <c r="N1670" s="70"/>
      <c r="O1670" s="70"/>
      <c r="P1670" s="70"/>
      <c r="Q1670" s="70"/>
      <c r="R1670" s="70"/>
      <c r="S1670" s="70"/>
      <c r="T1670" s="70"/>
      <c r="U1670" s="70"/>
      <c r="V1670" s="70"/>
      <c r="W1670" s="70"/>
      <c r="X1670" s="70">
        <v>29497</v>
      </c>
      <c r="Y1670" s="70">
        <v>19244.536071999999</v>
      </c>
    </row>
    <row r="1671" spans="1:25" x14ac:dyDescent="0.25">
      <c r="A1671" s="72">
        <v>19568</v>
      </c>
      <c r="B1671" s="70"/>
      <c r="C1671" s="70"/>
      <c r="D1671" s="70">
        <v>9766</v>
      </c>
      <c r="E1671" s="70">
        <v>10717.285188</v>
      </c>
      <c r="F1671" s="70"/>
      <c r="G1671" s="70"/>
      <c r="H1671" s="70"/>
      <c r="I1671" s="70"/>
      <c r="J1671" s="70"/>
      <c r="K1671" s="70"/>
      <c r="L1671" s="70"/>
      <c r="M1671" s="70"/>
      <c r="N1671" s="70"/>
      <c r="O1671" s="70"/>
      <c r="P1671" s="70"/>
      <c r="Q1671" s="70"/>
      <c r="R1671" s="70"/>
      <c r="S1671" s="70"/>
      <c r="T1671" s="70"/>
      <c r="U1671" s="70"/>
      <c r="V1671" s="70"/>
      <c r="W1671" s="70"/>
      <c r="X1671" s="70">
        <v>9766</v>
      </c>
      <c r="Y1671" s="70">
        <v>10717.285188</v>
      </c>
    </row>
    <row r="1672" spans="1:25" x14ac:dyDescent="0.25">
      <c r="A1672" s="72">
        <v>19571</v>
      </c>
      <c r="B1672" s="70"/>
      <c r="C1672" s="70"/>
      <c r="D1672" s="70"/>
      <c r="E1672" s="70"/>
      <c r="F1672" s="70"/>
      <c r="G1672" s="70"/>
      <c r="H1672" s="70"/>
      <c r="I1672" s="70"/>
      <c r="J1672" s="70"/>
      <c r="K1672" s="70"/>
      <c r="L1672" s="70"/>
      <c r="M1672" s="70"/>
      <c r="N1672" s="70"/>
      <c r="O1672" s="70"/>
      <c r="P1672" s="70">
        <v>61707</v>
      </c>
      <c r="Q1672" s="70">
        <v>72595.742677000002</v>
      </c>
      <c r="R1672" s="70"/>
      <c r="S1672" s="70"/>
      <c r="T1672" s="70"/>
      <c r="U1672" s="70"/>
      <c r="V1672" s="70"/>
      <c r="W1672" s="70"/>
      <c r="X1672" s="70">
        <v>61707</v>
      </c>
      <c r="Y1672" s="70">
        <v>72595.742677000002</v>
      </c>
    </row>
    <row r="1673" spans="1:25" x14ac:dyDescent="0.25">
      <c r="A1673" s="72">
        <v>19684</v>
      </c>
      <c r="B1673" s="70">
        <v>4800</v>
      </c>
      <c r="C1673" s="70">
        <v>1445.5880030000001</v>
      </c>
      <c r="D1673" s="70"/>
      <c r="E1673" s="70"/>
      <c r="F1673" s="70"/>
      <c r="G1673" s="70"/>
      <c r="H1673" s="70"/>
      <c r="I1673" s="70"/>
      <c r="J1673" s="70"/>
      <c r="K1673" s="70"/>
      <c r="L1673" s="70"/>
      <c r="M1673" s="70"/>
      <c r="N1673" s="70"/>
      <c r="O1673" s="70"/>
      <c r="P1673" s="70"/>
      <c r="Q1673" s="70"/>
      <c r="R1673" s="70"/>
      <c r="S1673" s="70"/>
      <c r="T1673" s="70"/>
      <c r="U1673" s="70"/>
      <c r="V1673" s="70"/>
      <c r="W1673" s="70"/>
      <c r="X1673" s="70">
        <v>4800</v>
      </c>
      <c r="Y1673" s="70">
        <v>1445.5880030000001</v>
      </c>
    </row>
    <row r="1674" spans="1:25" x14ac:dyDescent="0.25">
      <c r="A1674" s="72">
        <v>19715</v>
      </c>
      <c r="B1674" s="70"/>
      <c r="C1674" s="70"/>
      <c r="D1674" s="70">
        <v>15962</v>
      </c>
      <c r="E1674" s="70">
        <v>19033.157104999998</v>
      </c>
      <c r="F1674" s="70"/>
      <c r="G1674" s="70"/>
      <c r="H1674" s="70"/>
      <c r="I1674" s="70"/>
      <c r="J1674" s="70"/>
      <c r="K1674" s="70"/>
      <c r="L1674" s="70"/>
      <c r="M1674" s="70"/>
      <c r="N1674" s="70"/>
      <c r="O1674" s="70"/>
      <c r="P1674" s="70"/>
      <c r="Q1674" s="70"/>
      <c r="R1674" s="70"/>
      <c r="S1674" s="70"/>
      <c r="T1674" s="70"/>
      <c r="U1674" s="70"/>
      <c r="V1674" s="70"/>
      <c r="W1674" s="70"/>
      <c r="X1674" s="70">
        <v>15962</v>
      </c>
      <c r="Y1674" s="70">
        <v>19033.157104999998</v>
      </c>
    </row>
    <row r="1675" spans="1:25" x14ac:dyDescent="0.25">
      <c r="A1675" s="72">
        <v>19742</v>
      </c>
      <c r="B1675" s="70"/>
      <c r="C1675" s="70"/>
      <c r="D1675" s="70">
        <v>16900</v>
      </c>
      <c r="E1675" s="70">
        <v>11053.991866999999</v>
      </c>
      <c r="F1675" s="70"/>
      <c r="G1675" s="70"/>
      <c r="H1675" s="70"/>
      <c r="I1675" s="70"/>
      <c r="J1675" s="70"/>
      <c r="K1675" s="70"/>
      <c r="L1675" s="70"/>
      <c r="M1675" s="70"/>
      <c r="N1675" s="70"/>
      <c r="O1675" s="70"/>
      <c r="P1675" s="70"/>
      <c r="Q1675" s="70"/>
      <c r="R1675" s="70"/>
      <c r="S1675" s="70"/>
      <c r="T1675" s="70"/>
      <c r="U1675" s="70"/>
      <c r="V1675" s="70"/>
      <c r="W1675" s="70"/>
      <c r="X1675" s="70">
        <v>16900</v>
      </c>
      <c r="Y1675" s="70">
        <v>11053.991866999999</v>
      </c>
    </row>
    <row r="1676" spans="1:25" x14ac:dyDescent="0.25">
      <c r="A1676" s="72">
        <v>19754</v>
      </c>
      <c r="B1676" s="70">
        <v>2674</v>
      </c>
      <c r="C1676" s="70">
        <v>15.796451000000001</v>
      </c>
      <c r="D1676" s="70"/>
      <c r="E1676" s="70"/>
      <c r="F1676" s="70"/>
      <c r="G1676" s="70"/>
      <c r="H1676" s="70"/>
      <c r="I1676" s="70"/>
      <c r="J1676" s="70"/>
      <c r="K1676" s="70"/>
      <c r="L1676" s="70"/>
      <c r="M1676" s="70"/>
      <c r="N1676" s="70"/>
      <c r="O1676" s="70"/>
      <c r="P1676" s="70"/>
      <c r="Q1676" s="70"/>
      <c r="R1676" s="70"/>
      <c r="S1676" s="70"/>
      <c r="T1676" s="70"/>
      <c r="U1676" s="70"/>
      <c r="V1676" s="70"/>
      <c r="W1676" s="70"/>
      <c r="X1676" s="70">
        <v>2674</v>
      </c>
      <c r="Y1676" s="70">
        <v>15.796451000000001</v>
      </c>
    </row>
    <row r="1677" spans="1:25" x14ac:dyDescent="0.25">
      <c r="A1677" s="72">
        <v>19757</v>
      </c>
      <c r="B1677" s="70">
        <v>5972</v>
      </c>
      <c r="C1677" s="70">
        <v>2424.3796789999997</v>
      </c>
      <c r="D1677" s="70"/>
      <c r="E1677" s="70"/>
      <c r="F1677" s="70"/>
      <c r="G1677" s="70"/>
      <c r="H1677" s="70"/>
      <c r="I1677" s="70"/>
      <c r="J1677" s="70"/>
      <c r="K1677" s="70"/>
      <c r="L1677" s="70"/>
      <c r="M1677" s="70"/>
      <c r="N1677" s="70"/>
      <c r="O1677" s="70"/>
      <c r="P1677" s="70"/>
      <c r="Q1677" s="70"/>
      <c r="R1677" s="70"/>
      <c r="S1677" s="70"/>
      <c r="T1677" s="70"/>
      <c r="U1677" s="70"/>
      <c r="V1677" s="70"/>
      <c r="W1677" s="70"/>
      <c r="X1677" s="70">
        <v>5972</v>
      </c>
      <c r="Y1677" s="70">
        <v>2424.3796789999997</v>
      </c>
    </row>
    <row r="1678" spans="1:25" x14ac:dyDescent="0.25">
      <c r="A1678" s="72">
        <v>19765</v>
      </c>
      <c r="B1678" s="70">
        <v>10219</v>
      </c>
      <c r="C1678" s="70">
        <v>4331.2814940000007</v>
      </c>
      <c r="D1678" s="70"/>
      <c r="E1678" s="70"/>
      <c r="F1678" s="70"/>
      <c r="G1678" s="70"/>
      <c r="H1678" s="70"/>
      <c r="I1678" s="70"/>
      <c r="J1678" s="70"/>
      <c r="K1678" s="70"/>
      <c r="L1678" s="70"/>
      <c r="M1678" s="70"/>
      <c r="N1678" s="70"/>
      <c r="O1678" s="70"/>
      <c r="P1678" s="70"/>
      <c r="Q1678" s="70"/>
      <c r="R1678" s="70"/>
      <c r="S1678" s="70"/>
      <c r="T1678" s="70"/>
      <c r="U1678" s="70"/>
      <c r="V1678" s="70"/>
      <c r="W1678" s="70"/>
      <c r="X1678" s="70">
        <v>10219</v>
      </c>
      <c r="Y1678" s="70">
        <v>4331.2814940000007</v>
      </c>
    </row>
    <row r="1679" spans="1:25" x14ac:dyDescent="0.25">
      <c r="A1679" s="72">
        <v>19800</v>
      </c>
      <c r="B1679" s="70">
        <v>1714</v>
      </c>
      <c r="C1679" s="70">
        <v>1609.4311290000001</v>
      </c>
      <c r="D1679" s="70"/>
      <c r="E1679" s="70"/>
      <c r="F1679" s="70"/>
      <c r="G1679" s="70"/>
      <c r="H1679" s="70"/>
      <c r="I1679" s="70"/>
      <c r="J1679" s="70"/>
      <c r="K1679" s="70"/>
      <c r="L1679" s="70"/>
      <c r="M1679" s="70"/>
      <c r="N1679" s="70"/>
      <c r="O1679" s="70"/>
      <c r="P1679" s="70"/>
      <c r="Q1679" s="70"/>
      <c r="R1679" s="70"/>
      <c r="S1679" s="70"/>
      <c r="T1679" s="70"/>
      <c r="U1679" s="70"/>
      <c r="V1679" s="70"/>
      <c r="W1679" s="70"/>
      <c r="X1679" s="70">
        <v>1714</v>
      </c>
      <c r="Y1679" s="70">
        <v>1609.4311290000001</v>
      </c>
    </row>
    <row r="1680" spans="1:25" x14ac:dyDescent="0.25">
      <c r="A1680" s="72">
        <v>19842</v>
      </c>
      <c r="B1680" s="70"/>
      <c r="C1680" s="70"/>
      <c r="D1680" s="70"/>
      <c r="E1680" s="70"/>
      <c r="F1680" s="70">
        <v>19473</v>
      </c>
      <c r="G1680" s="70">
        <v>25475.817216000003</v>
      </c>
      <c r="H1680" s="70"/>
      <c r="I1680" s="70"/>
      <c r="J1680" s="70"/>
      <c r="K1680" s="70"/>
      <c r="L1680" s="70"/>
      <c r="M1680" s="70"/>
      <c r="N1680" s="70"/>
      <c r="O1680" s="70"/>
      <c r="P1680" s="70"/>
      <c r="Q1680" s="70"/>
      <c r="R1680" s="70"/>
      <c r="S1680" s="70"/>
      <c r="T1680" s="70"/>
      <c r="U1680" s="70"/>
      <c r="V1680" s="70"/>
      <c r="W1680" s="70"/>
      <c r="X1680" s="70">
        <v>19473</v>
      </c>
      <c r="Y1680" s="70">
        <v>25475.817216000003</v>
      </c>
    </row>
    <row r="1681" spans="1:25" x14ac:dyDescent="0.25">
      <c r="A1681" s="72">
        <v>19870</v>
      </c>
      <c r="B1681" s="70"/>
      <c r="C1681" s="70"/>
      <c r="D1681" s="70">
        <v>18200</v>
      </c>
      <c r="E1681" s="70">
        <v>14114.515983000001</v>
      </c>
      <c r="F1681" s="70"/>
      <c r="G1681" s="70"/>
      <c r="H1681" s="70"/>
      <c r="I1681" s="70"/>
      <c r="J1681" s="70"/>
      <c r="K1681" s="70"/>
      <c r="L1681" s="70"/>
      <c r="M1681" s="70"/>
      <c r="N1681" s="70"/>
      <c r="O1681" s="70"/>
      <c r="P1681" s="70"/>
      <c r="Q1681" s="70"/>
      <c r="R1681" s="70"/>
      <c r="S1681" s="70"/>
      <c r="T1681" s="70"/>
      <c r="U1681" s="70"/>
      <c r="V1681" s="70"/>
      <c r="W1681" s="70"/>
      <c r="X1681" s="70">
        <v>18200</v>
      </c>
      <c r="Y1681" s="70">
        <v>14114.515983000001</v>
      </c>
    </row>
    <row r="1682" spans="1:25" x14ac:dyDescent="0.25">
      <c r="A1682" s="72">
        <v>19872</v>
      </c>
      <c r="B1682" s="70"/>
      <c r="C1682" s="70"/>
      <c r="D1682" s="70">
        <v>18500</v>
      </c>
      <c r="E1682" s="70">
        <v>13409.961701</v>
      </c>
      <c r="F1682" s="70"/>
      <c r="G1682" s="70"/>
      <c r="H1682" s="70"/>
      <c r="I1682" s="70"/>
      <c r="J1682" s="70"/>
      <c r="K1682" s="70"/>
      <c r="L1682" s="70"/>
      <c r="M1682" s="70"/>
      <c r="N1682" s="70"/>
      <c r="O1682" s="70"/>
      <c r="P1682" s="70"/>
      <c r="Q1682" s="70"/>
      <c r="R1682" s="70"/>
      <c r="S1682" s="70"/>
      <c r="T1682" s="70"/>
      <c r="U1682" s="70"/>
      <c r="V1682" s="70"/>
      <c r="W1682" s="70"/>
      <c r="X1682" s="70">
        <v>18500</v>
      </c>
      <c r="Y1682" s="70">
        <v>13409.961701</v>
      </c>
    </row>
    <row r="1683" spans="1:25" x14ac:dyDescent="0.25">
      <c r="A1683" s="72">
        <v>19873</v>
      </c>
      <c r="B1683" s="70"/>
      <c r="C1683" s="70"/>
      <c r="D1683" s="70">
        <v>18800</v>
      </c>
      <c r="E1683" s="70">
        <v>12889.491638</v>
      </c>
      <c r="F1683" s="70"/>
      <c r="G1683" s="70"/>
      <c r="H1683" s="70"/>
      <c r="I1683" s="70"/>
      <c r="J1683" s="70"/>
      <c r="K1683" s="70"/>
      <c r="L1683" s="70"/>
      <c r="M1683" s="70"/>
      <c r="N1683" s="70"/>
      <c r="O1683" s="70"/>
      <c r="P1683" s="70"/>
      <c r="Q1683" s="70"/>
      <c r="R1683" s="70"/>
      <c r="S1683" s="70"/>
      <c r="T1683" s="70"/>
      <c r="U1683" s="70"/>
      <c r="V1683" s="70"/>
      <c r="W1683" s="70"/>
      <c r="X1683" s="70">
        <v>18800</v>
      </c>
      <c r="Y1683" s="70">
        <v>12889.491638</v>
      </c>
    </row>
    <row r="1684" spans="1:25" x14ac:dyDescent="0.25">
      <c r="A1684" s="72">
        <v>19883</v>
      </c>
      <c r="B1684" s="70">
        <v>16871</v>
      </c>
      <c r="C1684" s="70">
        <v>9516.3117079999993</v>
      </c>
      <c r="D1684" s="70"/>
      <c r="E1684" s="70"/>
      <c r="F1684" s="70"/>
      <c r="G1684" s="70"/>
      <c r="H1684" s="70"/>
      <c r="I1684" s="70"/>
      <c r="J1684" s="70"/>
      <c r="K1684" s="70"/>
      <c r="L1684" s="70"/>
      <c r="M1684" s="70"/>
      <c r="N1684" s="70"/>
      <c r="O1684" s="70"/>
      <c r="P1684" s="70"/>
      <c r="Q1684" s="70"/>
      <c r="R1684" s="70"/>
      <c r="S1684" s="70"/>
      <c r="T1684" s="70"/>
      <c r="U1684" s="70"/>
      <c r="V1684" s="70"/>
      <c r="W1684" s="70"/>
      <c r="X1684" s="70">
        <v>16871</v>
      </c>
      <c r="Y1684" s="70">
        <v>9516.3117079999993</v>
      </c>
    </row>
    <row r="1685" spans="1:25" x14ac:dyDescent="0.25">
      <c r="A1685" s="72">
        <v>19900</v>
      </c>
      <c r="B1685" s="70"/>
      <c r="C1685" s="70"/>
      <c r="D1685" s="70">
        <v>14629</v>
      </c>
      <c r="E1685" s="70">
        <v>17399.548208</v>
      </c>
      <c r="F1685" s="70"/>
      <c r="G1685" s="70"/>
      <c r="H1685" s="70"/>
      <c r="I1685" s="70"/>
      <c r="J1685" s="70"/>
      <c r="K1685" s="70"/>
      <c r="L1685" s="70"/>
      <c r="M1685" s="70"/>
      <c r="N1685" s="70"/>
      <c r="O1685" s="70"/>
      <c r="P1685" s="70"/>
      <c r="Q1685" s="70"/>
      <c r="R1685" s="70"/>
      <c r="S1685" s="70"/>
      <c r="T1685" s="70"/>
      <c r="U1685" s="70"/>
      <c r="V1685" s="70"/>
      <c r="W1685" s="70"/>
      <c r="X1685" s="70">
        <v>14629</v>
      </c>
      <c r="Y1685" s="70">
        <v>17399.548208</v>
      </c>
    </row>
    <row r="1686" spans="1:25" x14ac:dyDescent="0.25">
      <c r="A1686" s="72">
        <v>19904</v>
      </c>
      <c r="B1686" s="70"/>
      <c r="C1686" s="70"/>
      <c r="D1686" s="70"/>
      <c r="E1686" s="70"/>
      <c r="F1686" s="70"/>
      <c r="G1686" s="70"/>
      <c r="H1686" s="70">
        <v>29888</v>
      </c>
      <c r="I1686" s="70">
        <v>30403.056335000001</v>
      </c>
      <c r="J1686" s="70"/>
      <c r="K1686" s="70"/>
      <c r="L1686" s="70"/>
      <c r="M1686" s="70"/>
      <c r="N1686" s="70"/>
      <c r="O1686" s="70"/>
      <c r="P1686" s="70"/>
      <c r="Q1686" s="70"/>
      <c r="R1686" s="70"/>
      <c r="S1686" s="70"/>
      <c r="T1686" s="70"/>
      <c r="U1686" s="70"/>
      <c r="V1686" s="70"/>
      <c r="W1686" s="70"/>
      <c r="X1686" s="70">
        <v>29888</v>
      </c>
      <c r="Y1686" s="70">
        <v>30403.056335000001</v>
      </c>
    </row>
    <row r="1687" spans="1:25" x14ac:dyDescent="0.25">
      <c r="A1687" s="72">
        <v>19909</v>
      </c>
      <c r="B1687" s="70"/>
      <c r="C1687" s="70"/>
      <c r="D1687" s="70">
        <v>19618</v>
      </c>
      <c r="E1687" s="70">
        <v>18596.413452000001</v>
      </c>
      <c r="F1687" s="70"/>
      <c r="G1687" s="70"/>
      <c r="H1687" s="70"/>
      <c r="I1687" s="70"/>
      <c r="J1687" s="70"/>
      <c r="K1687" s="70"/>
      <c r="L1687" s="70"/>
      <c r="M1687" s="70"/>
      <c r="N1687" s="70"/>
      <c r="O1687" s="70"/>
      <c r="P1687" s="70"/>
      <c r="Q1687" s="70"/>
      <c r="R1687" s="70"/>
      <c r="S1687" s="70"/>
      <c r="T1687" s="70"/>
      <c r="U1687" s="70"/>
      <c r="V1687" s="70"/>
      <c r="W1687" s="70"/>
      <c r="X1687" s="70">
        <v>19618</v>
      </c>
      <c r="Y1687" s="70">
        <v>18596.413452000001</v>
      </c>
    </row>
    <row r="1688" spans="1:25" x14ac:dyDescent="0.25">
      <c r="A1688" s="72">
        <v>19911</v>
      </c>
      <c r="B1688" s="70"/>
      <c r="C1688" s="70"/>
      <c r="D1688" s="70"/>
      <c r="E1688" s="70"/>
      <c r="F1688" s="70">
        <v>21520</v>
      </c>
      <c r="G1688" s="70">
        <v>22618.222333999998</v>
      </c>
      <c r="H1688" s="70"/>
      <c r="I1688" s="70"/>
      <c r="J1688" s="70"/>
      <c r="K1688" s="70"/>
      <c r="L1688" s="70"/>
      <c r="M1688" s="70"/>
      <c r="N1688" s="70"/>
      <c r="O1688" s="70"/>
      <c r="P1688" s="70"/>
      <c r="Q1688" s="70"/>
      <c r="R1688" s="70"/>
      <c r="S1688" s="70"/>
      <c r="T1688" s="70"/>
      <c r="U1688" s="70"/>
      <c r="V1688" s="70"/>
      <c r="W1688" s="70"/>
      <c r="X1688" s="70">
        <v>21520</v>
      </c>
      <c r="Y1688" s="70">
        <v>22618.222333999998</v>
      </c>
    </row>
    <row r="1689" spans="1:25" x14ac:dyDescent="0.25">
      <c r="A1689" s="72">
        <v>19914</v>
      </c>
      <c r="B1689" s="70"/>
      <c r="C1689" s="70"/>
      <c r="D1689" s="70"/>
      <c r="E1689" s="70"/>
      <c r="F1689" s="70">
        <v>24284</v>
      </c>
      <c r="G1689" s="70">
        <v>23516.025498000003</v>
      </c>
      <c r="H1689" s="70"/>
      <c r="I1689" s="70"/>
      <c r="J1689" s="70"/>
      <c r="K1689" s="70"/>
      <c r="L1689" s="70"/>
      <c r="M1689" s="70"/>
      <c r="N1689" s="70"/>
      <c r="O1689" s="70"/>
      <c r="P1689" s="70"/>
      <c r="Q1689" s="70"/>
      <c r="R1689" s="70"/>
      <c r="S1689" s="70"/>
      <c r="T1689" s="70"/>
      <c r="U1689" s="70"/>
      <c r="V1689" s="70"/>
      <c r="W1689" s="70"/>
      <c r="X1689" s="70">
        <v>24284</v>
      </c>
      <c r="Y1689" s="70">
        <v>23516.025498000003</v>
      </c>
    </row>
    <row r="1690" spans="1:25" x14ac:dyDescent="0.25">
      <c r="A1690" s="72">
        <v>19917</v>
      </c>
      <c r="B1690" s="70"/>
      <c r="C1690" s="70"/>
      <c r="D1690" s="70"/>
      <c r="E1690" s="70"/>
      <c r="F1690" s="70"/>
      <c r="G1690" s="70"/>
      <c r="H1690" s="70">
        <v>32461</v>
      </c>
      <c r="I1690" s="70">
        <v>34652.643462</v>
      </c>
      <c r="J1690" s="70"/>
      <c r="K1690" s="70"/>
      <c r="L1690" s="70"/>
      <c r="M1690" s="70"/>
      <c r="N1690" s="70"/>
      <c r="O1690" s="70"/>
      <c r="P1690" s="70"/>
      <c r="Q1690" s="70"/>
      <c r="R1690" s="70"/>
      <c r="S1690" s="70"/>
      <c r="T1690" s="70"/>
      <c r="U1690" s="70"/>
      <c r="V1690" s="70"/>
      <c r="W1690" s="70"/>
      <c r="X1690" s="70">
        <v>32461</v>
      </c>
      <c r="Y1690" s="70">
        <v>34652.643462</v>
      </c>
    </row>
    <row r="1691" spans="1:25" x14ac:dyDescent="0.25">
      <c r="A1691" s="72">
        <v>19924</v>
      </c>
      <c r="B1691" s="70"/>
      <c r="C1691" s="70"/>
      <c r="D1691" s="70"/>
      <c r="E1691" s="70"/>
      <c r="F1691" s="70"/>
      <c r="G1691" s="70"/>
      <c r="H1691" s="70"/>
      <c r="I1691" s="70"/>
      <c r="J1691" s="70">
        <v>30826</v>
      </c>
      <c r="K1691" s="70">
        <v>41779.334930999998</v>
      </c>
      <c r="L1691" s="70"/>
      <c r="M1691" s="70"/>
      <c r="N1691" s="70"/>
      <c r="O1691" s="70"/>
      <c r="P1691" s="70"/>
      <c r="Q1691" s="70"/>
      <c r="R1691" s="70"/>
      <c r="S1691" s="70"/>
      <c r="T1691" s="70"/>
      <c r="U1691" s="70"/>
      <c r="V1691" s="70"/>
      <c r="W1691" s="70"/>
      <c r="X1691" s="70">
        <v>30826</v>
      </c>
      <c r="Y1691" s="70">
        <v>41779.334930999998</v>
      </c>
    </row>
    <row r="1692" spans="1:25" x14ac:dyDescent="0.25">
      <c r="A1692" s="72">
        <v>19926</v>
      </c>
      <c r="B1692" s="70"/>
      <c r="C1692" s="70"/>
      <c r="D1692" s="70"/>
      <c r="E1692" s="70"/>
      <c r="F1692" s="70">
        <v>26356</v>
      </c>
      <c r="G1692" s="70">
        <v>26988.774416</v>
      </c>
      <c r="H1692" s="70"/>
      <c r="I1692" s="70"/>
      <c r="J1692" s="70"/>
      <c r="K1692" s="70"/>
      <c r="L1692" s="70"/>
      <c r="M1692" s="70"/>
      <c r="N1692" s="70"/>
      <c r="O1692" s="70"/>
      <c r="P1692" s="70"/>
      <c r="Q1692" s="70"/>
      <c r="R1692" s="70"/>
      <c r="S1692" s="70"/>
      <c r="T1692" s="70"/>
      <c r="U1692" s="70"/>
      <c r="V1692" s="70"/>
      <c r="W1692" s="70"/>
      <c r="X1692" s="70">
        <v>26356</v>
      </c>
      <c r="Y1692" s="70">
        <v>26988.774416</v>
      </c>
    </row>
    <row r="1693" spans="1:25" x14ac:dyDescent="0.25">
      <c r="A1693" s="72">
        <v>19930</v>
      </c>
      <c r="B1693" s="70"/>
      <c r="C1693" s="70"/>
      <c r="D1693" s="70">
        <v>24700</v>
      </c>
      <c r="E1693" s="70">
        <v>18308.269869000003</v>
      </c>
      <c r="F1693" s="70"/>
      <c r="G1693" s="70"/>
      <c r="H1693" s="70"/>
      <c r="I1693" s="70"/>
      <c r="J1693" s="70"/>
      <c r="K1693" s="70"/>
      <c r="L1693" s="70"/>
      <c r="M1693" s="70"/>
      <c r="N1693" s="70"/>
      <c r="O1693" s="70"/>
      <c r="P1693" s="70"/>
      <c r="Q1693" s="70"/>
      <c r="R1693" s="70"/>
      <c r="S1693" s="70"/>
      <c r="T1693" s="70"/>
      <c r="U1693" s="70"/>
      <c r="V1693" s="70"/>
      <c r="W1693" s="70"/>
      <c r="X1693" s="70">
        <v>24700</v>
      </c>
      <c r="Y1693" s="70">
        <v>18308.269869000003</v>
      </c>
    </row>
    <row r="1694" spans="1:25" x14ac:dyDescent="0.25">
      <c r="A1694" s="72">
        <v>19934</v>
      </c>
      <c r="B1694" s="70"/>
      <c r="C1694" s="70"/>
      <c r="D1694" s="70"/>
      <c r="E1694" s="70"/>
      <c r="F1694" s="70">
        <v>21600</v>
      </c>
      <c r="G1694" s="70">
        <v>23350.733185000001</v>
      </c>
      <c r="H1694" s="70"/>
      <c r="I1694" s="70"/>
      <c r="J1694" s="70"/>
      <c r="K1694" s="70"/>
      <c r="L1694" s="70"/>
      <c r="M1694" s="70"/>
      <c r="N1694" s="70"/>
      <c r="O1694" s="70"/>
      <c r="P1694" s="70"/>
      <c r="Q1694" s="70"/>
      <c r="R1694" s="70"/>
      <c r="S1694" s="70"/>
      <c r="T1694" s="70"/>
      <c r="U1694" s="70"/>
      <c r="V1694" s="70"/>
      <c r="W1694" s="70"/>
      <c r="X1694" s="70">
        <v>21600</v>
      </c>
      <c r="Y1694" s="70">
        <v>23350.733185000001</v>
      </c>
    </row>
    <row r="1695" spans="1:25" x14ac:dyDescent="0.25">
      <c r="A1695" s="72">
        <v>19938</v>
      </c>
      <c r="B1695" s="70"/>
      <c r="C1695" s="70"/>
      <c r="D1695" s="70"/>
      <c r="E1695" s="70"/>
      <c r="F1695" s="70">
        <v>21900</v>
      </c>
      <c r="G1695" s="70">
        <v>21936.993041999998</v>
      </c>
      <c r="H1695" s="70"/>
      <c r="I1695" s="70"/>
      <c r="J1695" s="70"/>
      <c r="K1695" s="70"/>
      <c r="L1695" s="70"/>
      <c r="M1695" s="70"/>
      <c r="N1695" s="70"/>
      <c r="O1695" s="70"/>
      <c r="P1695" s="70"/>
      <c r="Q1695" s="70"/>
      <c r="R1695" s="70"/>
      <c r="S1695" s="70"/>
      <c r="T1695" s="70"/>
      <c r="U1695" s="70"/>
      <c r="V1695" s="70"/>
      <c r="W1695" s="70"/>
      <c r="X1695" s="70">
        <v>21900</v>
      </c>
      <c r="Y1695" s="70">
        <v>21936.993041999998</v>
      </c>
    </row>
    <row r="1696" spans="1:25" x14ac:dyDescent="0.25">
      <c r="A1696" s="72">
        <v>19942</v>
      </c>
      <c r="B1696" s="70"/>
      <c r="C1696" s="70"/>
      <c r="D1696" s="70">
        <v>24400</v>
      </c>
      <c r="E1696" s="70">
        <v>18261.514511999998</v>
      </c>
      <c r="F1696" s="70"/>
      <c r="G1696" s="70"/>
      <c r="H1696" s="70"/>
      <c r="I1696" s="70"/>
      <c r="J1696" s="70"/>
      <c r="K1696" s="70"/>
      <c r="L1696" s="70"/>
      <c r="M1696" s="70"/>
      <c r="N1696" s="70"/>
      <c r="O1696" s="70"/>
      <c r="P1696" s="70"/>
      <c r="Q1696" s="70"/>
      <c r="R1696" s="70"/>
      <c r="S1696" s="70"/>
      <c r="T1696" s="70"/>
      <c r="U1696" s="70"/>
      <c r="V1696" s="70"/>
      <c r="W1696" s="70"/>
      <c r="X1696" s="70">
        <v>24400</v>
      </c>
      <c r="Y1696" s="70">
        <v>18261.514511999998</v>
      </c>
    </row>
    <row r="1697" spans="1:25" x14ac:dyDescent="0.25">
      <c r="A1697" s="72">
        <v>19948</v>
      </c>
      <c r="B1697" s="70"/>
      <c r="C1697" s="70"/>
      <c r="D1697" s="70">
        <v>19000</v>
      </c>
      <c r="E1697" s="70">
        <v>16606.795471000001</v>
      </c>
      <c r="F1697" s="70"/>
      <c r="G1697" s="70"/>
      <c r="H1697" s="70"/>
      <c r="I1697" s="70"/>
      <c r="J1697" s="70"/>
      <c r="K1697" s="70"/>
      <c r="L1697" s="70"/>
      <c r="M1697" s="70"/>
      <c r="N1697" s="70"/>
      <c r="O1697" s="70"/>
      <c r="P1697" s="70"/>
      <c r="Q1697" s="70"/>
      <c r="R1697" s="70"/>
      <c r="S1697" s="70"/>
      <c r="T1697" s="70"/>
      <c r="U1697" s="70"/>
      <c r="V1697" s="70"/>
      <c r="W1697" s="70"/>
      <c r="X1697" s="70">
        <v>19000</v>
      </c>
      <c r="Y1697" s="70">
        <v>16606.795471000001</v>
      </c>
    </row>
    <row r="1698" spans="1:25" x14ac:dyDescent="0.25">
      <c r="A1698" s="72">
        <v>19953</v>
      </c>
      <c r="B1698" s="70"/>
      <c r="C1698" s="70"/>
      <c r="D1698" s="70">
        <v>14300</v>
      </c>
      <c r="E1698" s="70">
        <v>15188.089874000001</v>
      </c>
      <c r="F1698" s="70"/>
      <c r="G1698" s="70"/>
      <c r="H1698" s="70"/>
      <c r="I1698" s="70"/>
      <c r="J1698" s="70"/>
      <c r="K1698" s="70"/>
      <c r="L1698" s="70"/>
      <c r="M1698" s="70"/>
      <c r="N1698" s="70"/>
      <c r="O1698" s="70"/>
      <c r="P1698" s="70"/>
      <c r="Q1698" s="70"/>
      <c r="R1698" s="70"/>
      <c r="S1698" s="70"/>
      <c r="T1698" s="70"/>
      <c r="U1698" s="70"/>
      <c r="V1698" s="70"/>
      <c r="W1698" s="70"/>
      <c r="X1698" s="70">
        <v>14300</v>
      </c>
      <c r="Y1698" s="70">
        <v>15188.089874000001</v>
      </c>
    </row>
    <row r="1699" spans="1:25" x14ac:dyDescent="0.25">
      <c r="A1699" s="72">
        <v>19975</v>
      </c>
      <c r="B1699" s="70">
        <v>4000</v>
      </c>
      <c r="C1699" s="70">
        <v>7369.2250680000006</v>
      </c>
      <c r="D1699" s="70"/>
      <c r="E1699" s="70"/>
      <c r="F1699" s="70"/>
      <c r="G1699" s="70"/>
      <c r="H1699" s="70"/>
      <c r="I1699" s="70"/>
      <c r="J1699" s="70"/>
      <c r="K1699" s="70"/>
      <c r="L1699" s="70"/>
      <c r="M1699" s="70"/>
      <c r="N1699" s="70"/>
      <c r="O1699" s="70"/>
      <c r="P1699" s="70"/>
      <c r="Q1699" s="70"/>
      <c r="R1699" s="70"/>
      <c r="S1699" s="70"/>
      <c r="T1699" s="70"/>
      <c r="U1699" s="70"/>
      <c r="V1699" s="70"/>
      <c r="W1699" s="70"/>
      <c r="X1699" s="70">
        <v>4000</v>
      </c>
      <c r="Y1699" s="70">
        <v>7369.2250680000006</v>
      </c>
    </row>
    <row r="1700" spans="1:25" x14ac:dyDescent="0.25">
      <c r="A1700" s="72">
        <v>19994</v>
      </c>
      <c r="B1700" s="70"/>
      <c r="C1700" s="70"/>
      <c r="D1700" s="70">
        <v>15023</v>
      </c>
      <c r="E1700" s="70">
        <v>13341.172215999999</v>
      </c>
      <c r="F1700" s="70"/>
      <c r="G1700" s="70"/>
      <c r="H1700" s="70"/>
      <c r="I1700" s="70"/>
      <c r="J1700" s="70"/>
      <c r="K1700" s="70"/>
      <c r="L1700" s="70"/>
      <c r="M1700" s="70"/>
      <c r="N1700" s="70"/>
      <c r="O1700" s="70"/>
      <c r="P1700" s="70"/>
      <c r="Q1700" s="70"/>
      <c r="R1700" s="70"/>
      <c r="S1700" s="70"/>
      <c r="T1700" s="70"/>
      <c r="U1700" s="70"/>
      <c r="V1700" s="70"/>
      <c r="W1700" s="70"/>
      <c r="X1700" s="70">
        <v>15023</v>
      </c>
      <c r="Y1700" s="70">
        <v>13341.172215999999</v>
      </c>
    </row>
    <row r="1701" spans="1:25" x14ac:dyDescent="0.25">
      <c r="A1701" s="72">
        <v>20010</v>
      </c>
      <c r="B1701" s="70"/>
      <c r="C1701" s="70"/>
      <c r="D1701" s="70">
        <v>10900</v>
      </c>
      <c r="E1701" s="70">
        <v>10662.509811</v>
      </c>
      <c r="F1701" s="70"/>
      <c r="G1701" s="70"/>
      <c r="H1701" s="70"/>
      <c r="I1701" s="70"/>
      <c r="J1701" s="70"/>
      <c r="K1701" s="70"/>
      <c r="L1701" s="70"/>
      <c r="M1701" s="70"/>
      <c r="N1701" s="70"/>
      <c r="O1701" s="70"/>
      <c r="P1701" s="70"/>
      <c r="Q1701" s="70"/>
      <c r="R1701" s="70"/>
      <c r="S1701" s="70"/>
      <c r="T1701" s="70"/>
      <c r="U1701" s="70"/>
      <c r="V1701" s="70"/>
      <c r="W1701" s="70"/>
      <c r="X1701" s="70">
        <v>10900</v>
      </c>
      <c r="Y1701" s="70">
        <v>10662.509811</v>
      </c>
    </row>
    <row r="1702" spans="1:25" x14ac:dyDescent="0.25">
      <c r="A1702" s="72">
        <v>20028</v>
      </c>
      <c r="B1702" s="70"/>
      <c r="C1702" s="70"/>
      <c r="D1702" s="70"/>
      <c r="E1702" s="70"/>
      <c r="F1702" s="70">
        <v>32852</v>
      </c>
      <c r="G1702" s="70">
        <v>28066.532991</v>
      </c>
      <c r="H1702" s="70"/>
      <c r="I1702" s="70"/>
      <c r="J1702" s="70"/>
      <c r="K1702" s="70"/>
      <c r="L1702" s="70"/>
      <c r="M1702" s="70"/>
      <c r="N1702" s="70"/>
      <c r="O1702" s="70"/>
      <c r="P1702" s="70"/>
      <c r="Q1702" s="70"/>
      <c r="R1702" s="70"/>
      <c r="S1702" s="70"/>
      <c r="T1702" s="70"/>
      <c r="U1702" s="70"/>
      <c r="V1702" s="70"/>
      <c r="W1702" s="70"/>
      <c r="X1702" s="70">
        <v>32852</v>
      </c>
      <c r="Y1702" s="70">
        <v>28066.532991</v>
      </c>
    </row>
    <row r="1703" spans="1:25" x14ac:dyDescent="0.25">
      <c r="A1703" s="72">
        <v>20030</v>
      </c>
      <c r="B1703" s="70"/>
      <c r="C1703" s="70"/>
      <c r="D1703" s="70"/>
      <c r="E1703" s="70"/>
      <c r="F1703" s="70"/>
      <c r="G1703" s="70"/>
      <c r="H1703" s="70"/>
      <c r="I1703" s="70"/>
      <c r="J1703" s="70"/>
      <c r="K1703" s="70"/>
      <c r="L1703" s="70"/>
      <c r="M1703" s="70"/>
      <c r="N1703" s="70">
        <v>53098</v>
      </c>
      <c r="O1703" s="70">
        <v>63830.660522999999</v>
      </c>
      <c r="P1703" s="70"/>
      <c r="Q1703" s="70"/>
      <c r="R1703" s="70"/>
      <c r="S1703" s="70"/>
      <c r="T1703" s="70"/>
      <c r="U1703" s="70"/>
      <c r="V1703" s="70"/>
      <c r="W1703" s="70"/>
      <c r="X1703" s="70">
        <v>53098</v>
      </c>
      <c r="Y1703" s="70">
        <v>63830.660522999999</v>
      </c>
    </row>
    <row r="1704" spans="1:25" x14ac:dyDescent="0.25">
      <c r="A1704" s="72">
        <v>20034</v>
      </c>
      <c r="B1704" s="70"/>
      <c r="C1704" s="70"/>
      <c r="D1704" s="70"/>
      <c r="E1704" s="70"/>
      <c r="F1704" s="70"/>
      <c r="G1704" s="70"/>
      <c r="H1704" s="70"/>
      <c r="I1704" s="70"/>
      <c r="J1704" s="70">
        <v>35301</v>
      </c>
      <c r="K1704" s="70">
        <v>44482.893188999995</v>
      </c>
      <c r="L1704" s="70"/>
      <c r="M1704" s="70"/>
      <c r="N1704" s="70"/>
      <c r="O1704" s="70"/>
      <c r="P1704" s="70"/>
      <c r="Q1704" s="70"/>
      <c r="R1704" s="70"/>
      <c r="S1704" s="70"/>
      <c r="T1704" s="70"/>
      <c r="U1704" s="70"/>
      <c r="V1704" s="70"/>
      <c r="W1704" s="70"/>
      <c r="X1704" s="70">
        <v>35301</v>
      </c>
      <c r="Y1704" s="70">
        <v>44482.893188999995</v>
      </c>
    </row>
    <row r="1705" spans="1:25" x14ac:dyDescent="0.25">
      <c r="A1705" s="72">
        <v>20043</v>
      </c>
      <c r="B1705" s="70">
        <v>5353</v>
      </c>
      <c r="C1705" s="70">
        <v>2747.5109750000001</v>
      </c>
      <c r="D1705" s="70"/>
      <c r="E1705" s="70"/>
      <c r="F1705" s="70"/>
      <c r="G1705" s="70"/>
      <c r="H1705" s="70"/>
      <c r="I1705" s="70"/>
      <c r="J1705" s="70"/>
      <c r="K1705" s="70"/>
      <c r="L1705" s="70"/>
      <c r="M1705" s="70"/>
      <c r="N1705" s="70"/>
      <c r="O1705" s="70"/>
      <c r="P1705" s="70"/>
      <c r="Q1705" s="70"/>
      <c r="R1705" s="70"/>
      <c r="S1705" s="70"/>
      <c r="T1705" s="70"/>
      <c r="U1705" s="70"/>
      <c r="V1705" s="70"/>
      <c r="W1705" s="70"/>
      <c r="X1705" s="70">
        <v>5353</v>
      </c>
      <c r="Y1705" s="70">
        <v>2747.5109750000001</v>
      </c>
    </row>
    <row r="1706" spans="1:25" x14ac:dyDescent="0.25">
      <c r="A1706" s="72">
        <v>20052</v>
      </c>
      <c r="B1706" s="70">
        <v>6304</v>
      </c>
      <c r="C1706" s="70">
        <v>1834.7711599999998</v>
      </c>
      <c r="D1706" s="70"/>
      <c r="E1706" s="70"/>
      <c r="F1706" s="70"/>
      <c r="G1706" s="70"/>
      <c r="H1706" s="70"/>
      <c r="I1706" s="70"/>
      <c r="J1706" s="70"/>
      <c r="K1706" s="70"/>
      <c r="L1706" s="70"/>
      <c r="M1706" s="70"/>
      <c r="N1706" s="70"/>
      <c r="O1706" s="70"/>
      <c r="P1706" s="70"/>
      <c r="Q1706" s="70"/>
      <c r="R1706" s="70"/>
      <c r="S1706" s="70"/>
      <c r="T1706" s="70"/>
      <c r="U1706" s="70"/>
      <c r="V1706" s="70"/>
      <c r="W1706" s="70"/>
      <c r="X1706" s="70">
        <v>6304</v>
      </c>
      <c r="Y1706" s="70">
        <v>1834.7711599999998</v>
      </c>
    </row>
    <row r="1707" spans="1:25" x14ac:dyDescent="0.25">
      <c r="A1707" s="72">
        <v>20069</v>
      </c>
      <c r="B1707" s="70"/>
      <c r="C1707" s="70"/>
      <c r="D1707" s="70"/>
      <c r="E1707" s="70"/>
      <c r="F1707" s="70">
        <v>25291</v>
      </c>
      <c r="G1707" s="70">
        <v>24795.939895000003</v>
      </c>
      <c r="H1707" s="70"/>
      <c r="I1707" s="70"/>
      <c r="J1707" s="70"/>
      <c r="K1707" s="70"/>
      <c r="L1707" s="70"/>
      <c r="M1707" s="70"/>
      <c r="N1707" s="70"/>
      <c r="O1707" s="70"/>
      <c r="P1707" s="70"/>
      <c r="Q1707" s="70"/>
      <c r="R1707" s="70"/>
      <c r="S1707" s="70"/>
      <c r="T1707" s="70"/>
      <c r="U1707" s="70"/>
      <c r="V1707" s="70"/>
      <c r="W1707" s="70"/>
      <c r="X1707" s="70">
        <v>25291</v>
      </c>
      <c r="Y1707" s="70">
        <v>24795.939895000003</v>
      </c>
    </row>
    <row r="1708" spans="1:25" x14ac:dyDescent="0.25">
      <c r="A1708" s="72">
        <v>20104</v>
      </c>
      <c r="B1708" s="70">
        <v>5767</v>
      </c>
      <c r="C1708" s="70">
        <v>2631.2804460000002</v>
      </c>
      <c r="D1708" s="70"/>
      <c r="E1708" s="70"/>
      <c r="F1708" s="70"/>
      <c r="G1708" s="70"/>
      <c r="H1708" s="70"/>
      <c r="I1708" s="70"/>
      <c r="J1708" s="70"/>
      <c r="K1708" s="70"/>
      <c r="L1708" s="70"/>
      <c r="M1708" s="70"/>
      <c r="N1708" s="70"/>
      <c r="O1708" s="70"/>
      <c r="P1708" s="70"/>
      <c r="Q1708" s="70"/>
      <c r="R1708" s="70"/>
      <c r="S1708" s="70"/>
      <c r="T1708" s="70"/>
      <c r="U1708" s="70"/>
      <c r="V1708" s="70"/>
      <c r="W1708" s="70"/>
      <c r="X1708" s="70">
        <v>5767</v>
      </c>
      <c r="Y1708" s="70">
        <v>2631.2804460000002</v>
      </c>
    </row>
    <row r="1709" spans="1:25" x14ac:dyDescent="0.25">
      <c r="A1709" s="72">
        <v>20111</v>
      </c>
      <c r="B1709" s="70">
        <v>4029</v>
      </c>
      <c r="C1709" s="70">
        <v>6158.9203660000003</v>
      </c>
      <c r="D1709" s="70"/>
      <c r="E1709" s="70"/>
      <c r="F1709" s="70"/>
      <c r="G1709" s="70"/>
      <c r="H1709" s="70"/>
      <c r="I1709" s="70"/>
      <c r="J1709" s="70"/>
      <c r="K1709" s="70"/>
      <c r="L1709" s="70"/>
      <c r="M1709" s="70"/>
      <c r="N1709" s="70"/>
      <c r="O1709" s="70"/>
      <c r="P1709" s="70"/>
      <c r="Q1709" s="70"/>
      <c r="R1709" s="70"/>
      <c r="S1709" s="70"/>
      <c r="T1709" s="70"/>
      <c r="U1709" s="70"/>
      <c r="V1709" s="70"/>
      <c r="W1709" s="70"/>
      <c r="X1709" s="70">
        <v>4029</v>
      </c>
      <c r="Y1709" s="70">
        <v>6158.9203660000003</v>
      </c>
    </row>
    <row r="1710" spans="1:25" x14ac:dyDescent="0.25">
      <c r="A1710" s="72">
        <v>20112</v>
      </c>
      <c r="B1710" s="70">
        <v>5119</v>
      </c>
      <c r="C1710" s="70">
        <v>5820.4083840000003</v>
      </c>
      <c r="D1710" s="70"/>
      <c r="E1710" s="70"/>
      <c r="F1710" s="70"/>
      <c r="G1710" s="70"/>
      <c r="H1710" s="70"/>
      <c r="I1710" s="70"/>
      <c r="J1710" s="70"/>
      <c r="K1710" s="70"/>
      <c r="L1710" s="70"/>
      <c r="M1710" s="70"/>
      <c r="N1710" s="70"/>
      <c r="O1710" s="70"/>
      <c r="P1710" s="70"/>
      <c r="Q1710" s="70"/>
      <c r="R1710" s="70"/>
      <c r="S1710" s="70"/>
      <c r="T1710" s="70"/>
      <c r="U1710" s="70"/>
      <c r="V1710" s="70"/>
      <c r="W1710" s="70"/>
      <c r="X1710" s="70">
        <v>5119</v>
      </c>
      <c r="Y1710" s="70">
        <v>5820.4083840000003</v>
      </c>
    </row>
    <row r="1711" spans="1:25" x14ac:dyDescent="0.25">
      <c r="A1711" s="72">
        <v>20123</v>
      </c>
      <c r="B1711" s="70">
        <v>3200</v>
      </c>
      <c r="C1711" s="70">
        <v>3371.6258700000003</v>
      </c>
      <c r="D1711" s="70"/>
      <c r="E1711" s="70"/>
      <c r="F1711" s="70"/>
      <c r="G1711" s="70"/>
      <c r="H1711" s="70"/>
      <c r="I1711" s="70"/>
      <c r="J1711" s="70"/>
      <c r="K1711" s="70"/>
      <c r="L1711" s="70"/>
      <c r="M1711" s="70"/>
      <c r="N1711" s="70"/>
      <c r="O1711" s="70"/>
      <c r="P1711" s="70"/>
      <c r="Q1711" s="70"/>
      <c r="R1711" s="70"/>
      <c r="S1711" s="70"/>
      <c r="T1711" s="70"/>
      <c r="U1711" s="70"/>
      <c r="V1711" s="70"/>
      <c r="W1711" s="70"/>
      <c r="X1711" s="70">
        <v>3200</v>
      </c>
      <c r="Y1711" s="70">
        <v>3371.6258700000003</v>
      </c>
    </row>
    <row r="1712" spans="1:25" x14ac:dyDescent="0.25">
      <c r="A1712" s="72">
        <v>20130</v>
      </c>
      <c r="B1712" s="70">
        <v>4200</v>
      </c>
      <c r="C1712" s="70">
        <v>2038.2275900000002</v>
      </c>
      <c r="D1712" s="70"/>
      <c r="E1712" s="70"/>
      <c r="F1712" s="70"/>
      <c r="G1712" s="70"/>
      <c r="H1712" s="70"/>
      <c r="I1712" s="70"/>
      <c r="J1712" s="70"/>
      <c r="K1712" s="70"/>
      <c r="L1712" s="70"/>
      <c r="M1712" s="70"/>
      <c r="N1712" s="70"/>
      <c r="O1712" s="70"/>
      <c r="P1712" s="70"/>
      <c r="Q1712" s="70"/>
      <c r="R1712" s="70"/>
      <c r="S1712" s="70"/>
      <c r="T1712" s="70"/>
      <c r="U1712" s="70"/>
      <c r="V1712" s="70"/>
      <c r="W1712" s="70"/>
      <c r="X1712" s="70">
        <v>4200</v>
      </c>
      <c r="Y1712" s="70">
        <v>2038.2275900000002</v>
      </c>
    </row>
    <row r="1713" spans="1:25" x14ac:dyDescent="0.25">
      <c r="A1713" s="72">
        <v>20144</v>
      </c>
      <c r="B1713" s="70"/>
      <c r="C1713" s="70"/>
      <c r="D1713" s="70">
        <v>6300</v>
      </c>
      <c r="E1713" s="70">
        <v>10788.871370999999</v>
      </c>
      <c r="F1713" s="70"/>
      <c r="G1713" s="70"/>
      <c r="H1713" s="70"/>
      <c r="I1713" s="70"/>
      <c r="J1713" s="70"/>
      <c r="K1713" s="70"/>
      <c r="L1713" s="70"/>
      <c r="M1713" s="70"/>
      <c r="N1713" s="70"/>
      <c r="O1713" s="70"/>
      <c r="P1713" s="70"/>
      <c r="Q1713" s="70"/>
      <c r="R1713" s="70"/>
      <c r="S1713" s="70"/>
      <c r="T1713" s="70"/>
      <c r="U1713" s="70"/>
      <c r="V1713" s="70"/>
      <c r="W1713" s="70"/>
      <c r="X1713" s="70">
        <v>6300</v>
      </c>
      <c r="Y1713" s="70">
        <v>10788.871370999999</v>
      </c>
    </row>
    <row r="1714" spans="1:25" x14ac:dyDescent="0.25">
      <c r="A1714" s="72">
        <v>20157</v>
      </c>
      <c r="B1714" s="70"/>
      <c r="C1714" s="70"/>
      <c r="D1714" s="70">
        <v>12808</v>
      </c>
      <c r="E1714" s="70">
        <v>10017.828278000001</v>
      </c>
      <c r="F1714" s="70"/>
      <c r="G1714" s="70"/>
      <c r="H1714" s="70"/>
      <c r="I1714" s="70"/>
      <c r="J1714" s="70"/>
      <c r="K1714" s="70"/>
      <c r="L1714" s="70"/>
      <c r="M1714" s="70"/>
      <c r="N1714" s="70"/>
      <c r="O1714" s="70"/>
      <c r="P1714" s="70"/>
      <c r="Q1714" s="70"/>
      <c r="R1714" s="70"/>
      <c r="S1714" s="70"/>
      <c r="T1714" s="70"/>
      <c r="U1714" s="70"/>
      <c r="V1714" s="70"/>
      <c r="W1714" s="70"/>
      <c r="X1714" s="70">
        <v>12808</v>
      </c>
      <c r="Y1714" s="70">
        <v>10017.828278000001</v>
      </c>
    </row>
    <row r="1715" spans="1:25" x14ac:dyDescent="0.25">
      <c r="A1715" s="72">
        <v>20173</v>
      </c>
      <c r="B1715" s="70">
        <v>12900</v>
      </c>
      <c r="C1715" s="70">
        <v>6057.6539199999997</v>
      </c>
      <c r="D1715" s="70"/>
      <c r="E1715" s="70"/>
      <c r="F1715" s="70"/>
      <c r="G1715" s="70"/>
      <c r="H1715" s="70"/>
      <c r="I1715" s="70"/>
      <c r="J1715" s="70"/>
      <c r="K1715" s="70"/>
      <c r="L1715" s="70"/>
      <c r="M1715" s="70"/>
      <c r="N1715" s="70"/>
      <c r="O1715" s="70"/>
      <c r="P1715" s="70"/>
      <c r="Q1715" s="70"/>
      <c r="R1715" s="70"/>
      <c r="S1715" s="70"/>
      <c r="T1715" s="70"/>
      <c r="U1715" s="70"/>
      <c r="V1715" s="70"/>
      <c r="W1715" s="70"/>
      <c r="X1715" s="70">
        <v>12900</v>
      </c>
      <c r="Y1715" s="70">
        <v>6057.6539199999997</v>
      </c>
    </row>
    <row r="1716" spans="1:25" x14ac:dyDescent="0.25">
      <c r="A1716" s="72">
        <v>20209</v>
      </c>
      <c r="B1716" s="70">
        <v>3500</v>
      </c>
      <c r="C1716" s="70">
        <v>6688.9067599999998</v>
      </c>
      <c r="D1716" s="70"/>
      <c r="E1716" s="70"/>
      <c r="F1716" s="70"/>
      <c r="G1716" s="70"/>
      <c r="H1716" s="70"/>
      <c r="I1716" s="70"/>
      <c r="J1716" s="70"/>
      <c r="K1716" s="70"/>
      <c r="L1716" s="70"/>
      <c r="M1716" s="70"/>
      <c r="N1716" s="70"/>
      <c r="O1716" s="70"/>
      <c r="P1716" s="70"/>
      <c r="Q1716" s="70"/>
      <c r="R1716" s="70"/>
      <c r="S1716" s="70"/>
      <c r="T1716" s="70"/>
      <c r="U1716" s="70"/>
      <c r="V1716" s="70"/>
      <c r="W1716" s="70"/>
      <c r="X1716" s="70">
        <v>3500</v>
      </c>
      <c r="Y1716" s="70">
        <v>6688.9067599999998</v>
      </c>
    </row>
    <row r="1717" spans="1:25" x14ac:dyDescent="0.25">
      <c r="A1717" s="72">
        <v>20315</v>
      </c>
      <c r="B1717" s="70"/>
      <c r="C1717" s="70"/>
      <c r="D1717" s="70">
        <v>6651</v>
      </c>
      <c r="E1717" s="70">
        <v>10409.312881000002</v>
      </c>
      <c r="F1717" s="70"/>
      <c r="G1717" s="70"/>
      <c r="H1717" s="70"/>
      <c r="I1717" s="70"/>
      <c r="J1717" s="70"/>
      <c r="K1717" s="70"/>
      <c r="L1717" s="70"/>
      <c r="M1717" s="70"/>
      <c r="N1717" s="70"/>
      <c r="O1717" s="70"/>
      <c r="P1717" s="70"/>
      <c r="Q1717" s="70"/>
      <c r="R1717" s="70"/>
      <c r="S1717" s="70"/>
      <c r="T1717" s="70"/>
      <c r="U1717" s="70"/>
      <c r="V1717" s="70"/>
      <c r="W1717" s="70"/>
      <c r="X1717" s="70">
        <v>6651</v>
      </c>
      <c r="Y1717" s="70">
        <v>10409.312881000002</v>
      </c>
    </row>
    <row r="1718" spans="1:25" x14ac:dyDescent="0.25">
      <c r="A1718" s="72">
        <v>20332</v>
      </c>
      <c r="B1718" s="70"/>
      <c r="C1718" s="70"/>
      <c r="D1718" s="70">
        <v>26595</v>
      </c>
      <c r="E1718" s="70">
        <v>19955.158509999997</v>
      </c>
      <c r="F1718" s="70"/>
      <c r="G1718" s="70"/>
      <c r="H1718" s="70"/>
      <c r="I1718" s="70"/>
      <c r="J1718" s="70"/>
      <c r="K1718" s="70"/>
      <c r="L1718" s="70"/>
      <c r="M1718" s="70"/>
      <c r="N1718" s="70"/>
      <c r="O1718" s="70"/>
      <c r="P1718" s="70"/>
      <c r="Q1718" s="70"/>
      <c r="R1718" s="70"/>
      <c r="S1718" s="70"/>
      <c r="T1718" s="70"/>
      <c r="U1718" s="70"/>
      <c r="V1718" s="70"/>
      <c r="W1718" s="70"/>
      <c r="X1718" s="70">
        <v>26595</v>
      </c>
      <c r="Y1718" s="70">
        <v>19955.158509999997</v>
      </c>
    </row>
    <row r="1719" spans="1:25" x14ac:dyDescent="0.25">
      <c r="A1719" s="72">
        <v>20345</v>
      </c>
      <c r="B1719" s="70"/>
      <c r="C1719" s="70"/>
      <c r="D1719" s="70"/>
      <c r="E1719" s="70"/>
      <c r="F1719" s="70">
        <v>26400</v>
      </c>
      <c r="G1719" s="70">
        <v>26615.140687000003</v>
      </c>
      <c r="H1719" s="70"/>
      <c r="I1719" s="70"/>
      <c r="J1719" s="70"/>
      <c r="K1719" s="70"/>
      <c r="L1719" s="70"/>
      <c r="M1719" s="70"/>
      <c r="N1719" s="70"/>
      <c r="O1719" s="70"/>
      <c r="P1719" s="70"/>
      <c r="Q1719" s="70"/>
      <c r="R1719" s="70"/>
      <c r="S1719" s="70"/>
      <c r="T1719" s="70"/>
      <c r="U1719" s="70"/>
      <c r="V1719" s="70"/>
      <c r="W1719" s="70"/>
      <c r="X1719" s="70">
        <v>26400</v>
      </c>
      <c r="Y1719" s="70">
        <v>26615.140687000003</v>
      </c>
    </row>
    <row r="1720" spans="1:25" x14ac:dyDescent="0.25">
      <c r="A1720" s="72">
        <v>20347</v>
      </c>
      <c r="B1720" s="70">
        <v>6000</v>
      </c>
      <c r="C1720" s="70">
        <v>9926.6316389999993</v>
      </c>
      <c r="D1720" s="70"/>
      <c r="E1720" s="70"/>
      <c r="F1720" s="70"/>
      <c r="G1720" s="70"/>
      <c r="H1720" s="70"/>
      <c r="I1720" s="70"/>
      <c r="J1720" s="70"/>
      <c r="K1720" s="70"/>
      <c r="L1720" s="70"/>
      <c r="M1720" s="70"/>
      <c r="N1720" s="70"/>
      <c r="O1720" s="70"/>
      <c r="P1720" s="70"/>
      <c r="Q1720" s="70"/>
      <c r="R1720" s="70"/>
      <c r="S1720" s="70"/>
      <c r="T1720" s="70"/>
      <c r="U1720" s="70"/>
      <c r="V1720" s="70"/>
      <c r="W1720" s="70"/>
      <c r="X1720" s="70">
        <v>6000</v>
      </c>
      <c r="Y1720" s="70">
        <v>9926.6316389999993</v>
      </c>
    </row>
    <row r="1721" spans="1:25" x14ac:dyDescent="0.25">
      <c r="A1721" s="72">
        <v>20351</v>
      </c>
      <c r="B1721" s="70">
        <v>7000</v>
      </c>
      <c r="C1721" s="70">
        <v>6834.6479219999992</v>
      </c>
      <c r="D1721" s="70"/>
      <c r="E1721" s="70"/>
      <c r="F1721" s="70"/>
      <c r="G1721" s="70"/>
      <c r="H1721" s="70"/>
      <c r="I1721" s="70"/>
      <c r="J1721" s="70"/>
      <c r="K1721" s="70"/>
      <c r="L1721" s="70"/>
      <c r="M1721" s="70"/>
      <c r="N1721" s="70"/>
      <c r="O1721" s="70"/>
      <c r="P1721" s="70"/>
      <c r="Q1721" s="70"/>
      <c r="R1721" s="70"/>
      <c r="S1721" s="70"/>
      <c r="T1721" s="70"/>
      <c r="U1721" s="70"/>
      <c r="V1721" s="70"/>
      <c r="W1721" s="70"/>
      <c r="X1721" s="70">
        <v>7000</v>
      </c>
      <c r="Y1721" s="70">
        <v>6834.6479219999992</v>
      </c>
    </row>
    <row r="1722" spans="1:25" x14ac:dyDescent="0.25">
      <c r="A1722" s="72">
        <v>20369</v>
      </c>
      <c r="B1722" s="70">
        <v>3900</v>
      </c>
      <c r="C1722" s="70">
        <v>9505.6763599999995</v>
      </c>
      <c r="D1722" s="70"/>
      <c r="E1722" s="70"/>
      <c r="F1722" s="70"/>
      <c r="G1722" s="70"/>
      <c r="H1722" s="70"/>
      <c r="I1722" s="70"/>
      <c r="J1722" s="70"/>
      <c r="K1722" s="70"/>
      <c r="L1722" s="70"/>
      <c r="M1722" s="70"/>
      <c r="N1722" s="70"/>
      <c r="O1722" s="70"/>
      <c r="P1722" s="70"/>
      <c r="Q1722" s="70"/>
      <c r="R1722" s="70"/>
      <c r="S1722" s="70"/>
      <c r="T1722" s="70"/>
      <c r="U1722" s="70"/>
      <c r="V1722" s="70"/>
      <c r="W1722" s="70"/>
      <c r="X1722" s="70">
        <v>3900</v>
      </c>
      <c r="Y1722" s="70">
        <v>9505.6763599999995</v>
      </c>
    </row>
    <row r="1723" spans="1:25" x14ac:dyDescent="0.25">
      <c r="A1723" s="72">
        <v>20413</v>
      </c>
      <c r="B1723" s="70">
        <v>900</v>
      </c>
      <c r="C1723" s="70">
        <v>532.10875899999996</v>
      </c>
      <c r="D1723" s="70"/>
      <c r="E1723" s="70"/>
      <c r="F1723" s="70"/>
      <c r="G1723" s="70"/>
      <c r="H1723" s="70"/>
      <c r="I1723" s="70"/>
      <c r="J1723" s="70"/>
      <c r="K1723" s="70"/>
      <c r="L1723" s="70"/>
      <c r="M1723" s="70"/>
      <c r="N1723" s="70"/>
      <c r="O1723" s="70"/>
      <c r="P1723" s="70"/>
      <c r="Q1723" s="70"/>
      <c r="R1723" s="70"/>
      <c r="S1723" s="70"/>
      <c r="T1723" s="70"/>
      <c r="U1723" s="70"/>
      <c r="V1723" s="70"/>
      <c r="W1723" s="70"/>
      <c r="X1723" s="70">
        <v>900</v>
      </c>
      <c r="Y1723" s="70">
        <v>532.10875899999996</v>
      </c>
    </row>
    <row r="1724" spans="1:25" x14ac:dyDescent="0.25">
      <c r="A1724" s="72">
        <v>20457</v>
      </c>
      <c r="B1724" s="70"/>
      <c r="C1724" s="70"/>
      <c r="D1724" s="70"/>
      <c r="E1724" s="70"/>
      <c r="F1724" s="70"/>
      <c r="G1724" s="70"/>
      <c r="H1724" s="70"/>
      <c r="I1724" s="70"/>
      <c r="J1724" s="70"/>
      <c r="K1724" s="70"/>
      <c r="L1724" s="70"/>
      <c r="M1724" s="70"/>
      <c r="N1724" s="70"/>
      <c r="O1724" s="70"/>
      <c r="P1724" s="70"/>
      <c r="Q1724" s="70"/>
      <c r="R1724" s="70"/>
      <c r="S1724" s="70"/>
      <c r="T1724" s="70"/>
      <c r="U1724" s="70"/>
      <c r="V1724" s="70">
        <v>97366</v>
      </c>
      <c r="W1724" s="70">
        <v>107795.107911</v>
      </c>
      <c r="X1724" s="70">
        <v>97366</v>
      </c>
      <c r="Y1724" s="70">
        <v>107795.107911</v>
      </c>
    </row>
    <row r="1725" spans="1:25" x14ac:dyDescent="0.25">
      <c r="A1725" s="72">
        <v>20463</v>
      </c>
      <c r="B1725" s="70"/>
      <c r="C1725" s="70"/>
      <c r="D1725" s="70"/>
      <c r="E1725" s="70"/>
      <c r="F1725" s="70"/>
      <c r="G1725" s="70"/>
      <c r="H1725" s="70"/>
      <c r="I1725" s="70"/>
      <c r="J1725" s="70"/>
      <c r="K1725" s="70"/>
      <c r="L1725" s="70"/>
      <c r="M1725" s="70"/>
      <c r="N1725" s="70"/>
      <c r="O1725" s="70"/>
      <c r="P1725" s="70">
        <v>81259</v>
      </c>
      <c r="Q1725" s="70">
        <v>76885.875732</v>
      </c>
      <c r="R1725" s="70"/>
      <c r="S1725" s="70"/>
      <c r="T1725" s="70"/>
      <c r="U1725" s="70"/>
      <c r="V1725" s="70"/>
      <c r="W1725" s="70"/>
      <c r="X1725" s="70">
        <v>81259</v>
      </c>
      <c r="Y1725" s="70">
        <v>76885.875732</v>
      </c>
    </row>
    <row r="1726" spans="1:25" x14ac:dyDescent="0.25">
      <c r="A1726" s="72">
        <v>20464</v>
      </c>
      <c r="B1726" s="70"/>
      <c r="C1726" s="70"/>
      <c r="D1726" s="70"/>
      <c r="E1726" s="70"/>
      <c r="F1726" s="70"/>
      <c r="G1726" s="70"/>
      <c r="H1726" s="70"/>
      <c r="I1726" s="70"/>
      <c r="J1726" s="70"/>
      <c r="K1726" s="70"/>
      <c r="L1726" s="70">
        <v>75530</v>
      </c>
      <c r="M1726" s="70">
        <v>57042.065430000002</v>
      </c>
      <c r="N1726" s="70"/>
      <c r="O1726" s="70"/>
      <c r="P1726" s="70"/>
      <c r="Q1726" s="70"/>
      <c r="R1726" s="70"/>
      <c r="S1726" s="70"/>
      <c r="T1726" s="70"/>
      <c r="U1726" s="70"/>
      <c r="V1726" s="70"/>
      <c r="W1726" s="70"/>
      <c r="X1726" s="70">
        <v>75530</v>
      </c>
      <c r="Y1726" s="70">
        <v>57042.065430000002</v>
      </c>
    </row>
    <row r="1727" spans="1:25" x14ac:dyDescent="0.25">
      <c r="A1727" s="72">
        <v>20465</v>
      </c>
      <c r="B1727" s="70"/>
      <c r="C1727" s="70"/>
      <c r="D1727" s="70"/>
      <c r="E1727" s="70"/>
      <c r="F1727" s="70"/>
      <c r="G1727" s="70"/>
      <c r="H1727" s="70"/>
      <c r="I1727" s="70"/>
      <c r="J1727" s="70"/>
      <c r="K1727" s="70"/>
      <c r="L1727" s="70"/>
      <c r="M1727" s="70"/>
      <c r="N1727" s="70"/>
      <c r="O1727" s="70"/>
      <c r="P1727" s="70"/>
      <c r="Q1727" s="70"/>
      <c r="R1727" s="70"/>
      <c r="S1727" s="70"/>
      <c r="T1727" s="70"/>
      <c r="U1727" s="70"/>
      <c r="V1727" s="70">
        <v>110167</v>
      </c>
      <c r="W1727" s="70">
        <v>125469.050781</v>
      </c>
      <c r="X1727" s="70">
        <v>110167</v>
      </c>
      <c r="Y1727" s="70">
        <v>125469.050781</v>
      </c>
    </row>
    <row r="1728" spans="1:25" x14ac:dyDescent="0.25">
      <c r="A1728" s="72">
        <v>20466</v>
      </c>
      <c r="B1728" s="70"/>
      <c r="C1728" s="70"/>
      <c r="D1728" s="70"/>
      <c r="E1728" s="70"/>
      <c r="F1728" s="70"/>
      <c r="G1728" s="70"/>
      <c r="H1728" s="70"/>
      <c r="I1728" s="70"/>
      <c r="J1728" s="70"/>
      <c r="K1728" s="70"/>
      <c r="L1728" s="70"/>
      <c r="M1728" s="70"/>
      <c r="N1728" s="70"/>
      <c r="O1728" s="70"/>
      <c r="P1728" s="70"/>
      <c r="Q1728" s="70"/>
      <c r="R1728" s="70">
        <v>79969</v>
      </c>
      <c r="S1728" s="70">
        <v>85171.169921999986</v>
      </c>
      <c r="T1728" s="70"/>
      <c r="U1728" s="70"/>
      <c r="V1728" s="70"/>
      <c r="W1728" s="70"/>
      <c r="X1728" s="70">
        <v>79969</v>
      </c>
      <c r="Y1728" s="70">
        <v>85171.169921999986</v>
      </c>
    </row>
    <row r="1729" spans="1:25" x14ac:dyDescent="0.25">
      <c r="A1729" s="72">
        <v>20467</v>
      </c>
      <c r="B1729" s="70"/>
      <c r="C1729" s="70"/>
      <c r="D1729" s="70"/>
      <c r="E1729" s="70"/>
      <c r="F1729" s="70"/>
      <c r="G1729" s="70"/>
      <c r="H1729" s="70"/>
      <c r="I1729" s="70"/>
      <c r="J1729" s="70"/>
      <c r="K1729" s="70"/>
      <c r="L1729" s="70"/>
      <c r="M1729" s="70"/>
      <c r="N1729" s="70"/>
      <c r="O1729" s="70"/>
      <c r="P1729" s="70"/>
      <c r="Q1729" s="70"/>
      <c r="R1729" s="70"/>
      <c r="S1729" s="70"/>
      <c r="T1729" s="70">
        <v>97423</v>
      </c>
      <c r="U1729" s="70">
        <v>91208.391111999998</v>
      </c>
      <c r="V1729" s="70"/>
      <c r="W1729" s="70"/>
      <c r="X1729" s="70">
        <v>97423</v>
      </c>
      <c r="Y1729" s="70">
        <v>91208.391111999998</v>
      </c>
    </row>
    <row r="1730" spans="1:25" x14ac:dyDescent="0.25">
      <c r="A1730" s="72">
        <v>20491</v>
      </c>
      <c r="B1730" s="70">
        <v>3000</v>
      </c>
      <c r="C1730" s="70">
        <v>2373.2633299999998</v>
      </c>
      <c r="D1730" s="70"/>
      <c r="E1730" s="70"/>
      <c r="F1730" s="70"/>
      <c r="G1730" s="70"/>
      <c r="H1730" s="70"/>
      <c r="I1730" s="70"/>
      <c r="J1730" s="70"/>
      <c r="K1730" s="70"/>
      <c r="L1730" s="70"/>
      <c r="M1730" s="70"/>
      <c r="N1730" s="70"/>
      <c r="O1730" s="70"/>
      <c r="P1730" s="70"/>
      <c r="Q1730" s="70"/>
      <c r="R1730" s="70"/>
      <c r="S1730" s="70"/>
      <c r="T1730" s="70"/>
      <c r="U1730" s="70"/>
      <c r="V1730" s="70"/>
      <c r="W1730" s="70"/>
      <c r="X1730" s="70">
        <v>3000</v>
      </c>
      <c r="Y1730" s="70">
        <v>2373.2633299999998</v>
      </c>
    </row>
    <row r="1731" spans="1:25" x14ac:dyDescent="0.25">
      <c r="A1731" s="72">
        <v>20514</v>
      </c>
      <c r="B1731" s="70">
        <v>16700</v>
      </c>
      <c r="C1731" s="70">
        <v>6670.0617980000006</v>
      </c>
      <c r="D1731" s="70"/>
      <c r="E1731" s="70"/>
      <c r="F1731" s="70"/>
      <c r="G1731" s="70"/>
      <c r="H1731" s="70"/>
      <c r="I1731" s="70"/>
      <c r="J1731" s="70"/>
      <c r="K1731" s="70"/>
      <c r="L1731" s="70"/>
      <c r="M1731" s="70"/>
      <c r="N1731" s="70"/>
      <c r="O1731" s="70"/>
      <c r="P1731" s="70"/>
      <c r="Q1731" s="70"/>
      <c r="R1731" s="70"/>
      <c r="S1731" s="70"/>
      <c r="T1731" s="70"/>
      <c r="U1731" s="70"/>
      <c r="V1731" s="70"/>
      <c r="W1731" s="70"/>
      <c r="X1731" s="70">
        <v>16700</v>
      </c>
      <c r="Y1731" s="70">
        <v>6670.0617980000006</v>
      </c>
    </row>
    <row r="1732" spans="1:25" x14ac:dyDescent="0.25">
      <c r="A1732" s="72">
        <v>20516</v>
      </c>
      <c r="B1732" s="70"/>
      <c r="C1732" s="70"/>
      <c r="D1732" s="70">
        <v>19100</v>
      </c>
      <c r="E1732" s="70">
        <v>13181.698652999999</v>
      </c>
      <c r="F1732" s="70"/>
      <c r="G1732" s="70"/>
      <c r="H1732" s="70"/>
      <c r="I1732" s="70"/>
      <c r="J1732" s="70"/>
      <c r="K1732" s="70"/>
      <c r="L1732" s="70"/>
      <c r="M1732" s="70"/>
      <c r="N1732" s="70"/>
      <c r="O1732" s="70"/>
      <c r="P1732" s="70"/>
      <c r="Q1732" s="70"/>
      <c r="R1732" s="70"/>
      <c r="S1732" s="70"/>
      <c r="T1732" s="70"/>
      <c r="U1732" s="70"/>
      <c r="V1732" s="70"/>
      <c r="W1732" s="70"/>
      <c r="X1732" s="70">
        <v>19100</v>
      </c>
      <c r="Y1732" s="70">
        <v>13181.698652999999</v>
      </c>
    </row>
    <row r="1733" spans="1:25" x14ac:dyDescent="0.25">
      <c r="A1733" s="72">
        <v>20529</v>
      </c>
      <c r="B1733" s="70"/>
      <c r="C1733" s="70"/>
      <c r="D1733" s="70"/>
      <c r="E1733" s="70"/>
      <c r="F1733" s="70"/>
      <c r="G1733" s="70"/>
      <c r="H1733" s="70"/>
      <c r="I1733" s="70"/>
      <c r="J1733" s="70"/>
      <c r="K1733" s="70"/>
      <c r="L1733" s="70"/>
      <c r="M1733" s="70"/>
      <c r="N1733" s="70"/>
      <c r="O1733" s="70"/>
      <c r="P1733" s="70"/>
      <c r="Q1733" s="70"/>
      <c r="R1733" s="70"/>
      <c r="S1733" s="70"/>
      <c r="T1733" s="70"/>
      <c r="U1733" s="70"/>
      <c r="V1733" s="70">
        <v>86274</v>
      </c>
      <c r="W1733" s="70">
        <v>107795.118164</v>
      </c>
      <c r="X1733" s="70">
        <v>86274</v>
      </c>
      <c r="Y1733" s="70">
        <v>107795.118164</v>
      </c>
    </row>
    <row r="1734" spans="1:25" x14ac:dyDescent="0.25">
      <c r="A1734" s="72">
        <v>20549</v>
      </c>
      <c r="B1734" s="70"/>
      <c r="C1734" s="70"/>
      <c r="D1734" s="70"/>
      <c r="E1734" s="70"/>
      <c r="F1734" s="70"/>
      <c r="G1734" s="70"/>
      <c r="H1734" s="70"/>
      <c r="I1734" s="70"/>
      <c r="J1734" s="70"/>
      <c r="K1734" s="70"/>
      <c r="L1734" s="70"/>
      <c r="M1734" s="70"/>
      <c r="N1734" s="70"/>
      <c r="O1734" s="70"/>
      <c r="P1734" s="70"/>
      <c r="Q1734" s="70"/>
      <c r="R1734" s="70">
        <v>84873</v>
      </c>
      <c r="S1734" s="70">
        <v>83410.932862000001</v>
      </c>
      <c r="T1734" s="70"/>
      <c r="U1734" s="70"/>
      <c r="V1734" s="70"/>
      <c r="W1734" s="70"/>
      <c r="X1734" s="70">
        <v>84873</v>
      </c>
      <c r="Y1734" s="70">
        <v>83410.932862000001</v>
      </c>
    </row>
    <row r="1735" spans="1:25" x14ac:dyDescent="0.25">
      <c r="A1735" s="72">
        <v>20588</v>
      </c>
      <c r="B1735" s="70"/>
      <c r="C1735" s="70"/>
      <c r="D1735" s="70"/>
      <c r="E1735" s="70"/>
      <c r="F1735" s="70"/>
      <c r="G1735" s="70"/>
      <c r="H1735" s="70"/>
      <c r="I1735" s="70"/>
      <c r="J1735" s="70"/>
      <c r="K1735" s="70"/>
      <c r="L1735" s="70"/>
      <c r="M1735" s="70"/>
      <c r="N1735" s="70"/>
      <c r="O1735" s="70"/>
      <c r="P1735" s="70">
        <v>79267</v>
      </c>
      <c r="Q1735" s="70">
        <v>76190.536620000013</v>
      </c>
      <c r="R1735" s="70"/>
      <c r="S1735" s="70"/>
      <c r="T1735" s="70"/>
      <c r="U1735" s="70"/>
      <c r="V1735" s="70"/>
      <c r="W1735" s="70"/>
      <c r="X1735" s="70">
        <v>79267</v>
      </c>
      <c r="Y1735" s="70">
        <v>76190.536620000013</v>
      </c>
    </row>
    <row r="1736" spans="1:25" x14ac:dyDescent="0.25">
      <c r="A1736" s="72">
        <v>20600</v>
      </c>
      <c r="B1736" s="70"/>
      <c r="C1736" s="70"/>
      <c r="D1736" s="70"/>
      <c r="E1736" s="70"/>
      <c r="F1736" s="70"/>
      <c r="G1736" s="70"/>
      <c r="H1736" s="70"/>
      <c r="I1736" s="70"/>
      <c r="J1736" s="70"/>
      <c r="K1736" s="70"/>
      <c r="L1736" s="70"/>
      <c r="M1736" s="70"/>
      <c r="N1736" s="70">
        <v>76443</v>
      </c>
      <c r="O1736" s="70">
        <v>63622.935301999998</v>
      </c>
      <c r="P1736" s="70"/>
      <c r="Q1736" s="70"/>
      <c r="R1736" s="70"/>
      <c r="S1736" s="70"/>
      <c r="T1736" s="70"/>
      <c r="U1736" s="70"/>
      <c r="V1736" s="70"/>
      <c r="W1736" s="70"/>
      <c r="X1736" s="70">
        <v>76443</v>
      </c>
      <c r="Y1736" s="70">
        <v>63622.935301999998</v>
      </c>
    </row>
    <row r="1737" spans="1:25" x14ac:dyDescent="0.25">
      <c r="A1737" s="72">
        <v>20626</v>
      </c>
      <c r="B1737" s="70">
        <v>2300</v>
      </c>
      <c r="C1737" s="70">
        <v>6087.125352</v>
      </c>
      <c r="D1737" s="70"/>
      <c r="E1737" s="70"/>
      <c r="F1737" s="70"/>
      <c r="G1737" s="70"/>
      <c r="H1737" s="70"/>
      <c r="I1737" s="70"/>
      <c r="J1737" s="70"/>
      <c r="K1737" s="70"/>
      <c r="L1737" s="70"/>
      <c r="M1737" s="70"/>
      <c r="N1737" s="70"/>
      <c r="O1737" s="70"/>
      <c r="P1737" s="70"/>
      <c r="Q1737" s="70"/>
      <c r="R1737" s="70"/>
      <c r="S1737" s="70"/>
      <c r="T1737" s="70"/>
      <c r="U1737" s="70"/>
      <c r="V1737" s="70"/>
      <c r="W1737" s="70"/>
      <c r="X1737" s="70">
        <v>2300</v>
      </c>
      <c r="Y1737" s="70">
        <v>6087.125352</v>
      </c>
    </row>
    <row r="1738" spans="1:25" x14ac:dyDescent="0.25">
      <c r="A1738" s="72">
        <v>20640</v>
      </c>
      <c r="B1738" s="70"/>
      <c r="C1738" s="70"/>
      <c r="D1738" s="70"/>
      <c r="E1738" s="70"/>
      <c r="F1738" s="70"/>
      <c r="G1738" s="70"/>
      <c r="H1738" s="70"/>
      <c r="I1738" s="70"/>
      <c r="J1738" s="70"/>
      <c r="K1738" s="70"/>
      <c r="L1738" s="70"/>
      <c r="M1738" s="70"/>
      <c r="N1738" s="70"/>
      <c r="O1738" s="70"/>
      <c r="P1738" s="70"/>
      <c r="Q1738" s="70"/>
      <c r="R1738" s="70">
        <v>87309</v>
      </c>
      <c r="S1738" s="70">
        <v>82476.882322999998</v>
      </c>
      <c r="T1738" s="70"/>
      <c r="U1738" s="70"/>
      <c r="V1738" s="70"/>
      <c r="W1738" s="70"/>
      <c r="X1738" s="70">
        <v>87309</v>
      </c>
      <c r="Y1738" s="70">
        <v>82476.882322999998</v>
      </c>
    </row>
    <row r="1739" spans="1:25" x14ac:dyDescent="0.25">
      <c r="A1739" s="72">
        <v>20653</v>
      </c>
      <c r="B1739" s="70"/>
      <c r="C1739" s="70"/>
      <c r="D1739" s="70">
        <v>25800</v>
      </c>
      <c r="E1739" s="70">
        <v>16928.788879</v>
      </c>
      <c r="F1739" s="70"/>
      <c r="G1739" s="70"/>
      <c r="H1739" s="70"/>
      <c r="I1739" s="70"/>
      <c r="J1739" s="70"/>
      <c r="K1739" s="70"/>
      <c r="L1739" s="70"/>
      <c r="M1739" s="70"/>
      <c r="N1739" s="70"/>
      <c r="O1739" s="70"/>
      <c r="P1739" s="70"/>
      <c r="Q1739" s="70"/>
      <c r="R1739" s="70"/>
      <c r="S1739" s="70"/>
      <c r="T1739" s="70"/>
      <c r="U1739" s="70"/>
      <c r="V1739" s="70"/>
      <c r="W1739" s="70"/>
      <c r="X1739" s="70">
        <v>25800</v>
      </c>
      <c r="Y1739" s="70">
        <v>16928.788879</v>
      </c>
    </row>
    <row r="1740" spans="1:25" x14ac:dyDescent="0.25">
      <c r="A1740" s="72">
        <v>20679</v>
      </c>
      <c r="B1740" s="70"/>
      <c r="C1740" s="70"/>
      <c r="D1740" s="70">
        <v>20100</v>
      </c>
      <c r="E1740" s="70">
        <v>15175.102446999999</v>
      </c>
      <c r="F1740" s="70"/>
      <c r="G1740" s="70"/>
      <c r="H1740" s="70"/>
      <c r="I1740" s="70"/>
      <c r="J1740" s="70"/>
      <c r="K1740" s="70"/>
      <c r="L1740" s="70"/>
      <c r="M1740" s="70"/>
      <c r="N1740" s="70"/>
      <c r="O1740" s="70"/>
      <c r="P1740" s="70"/>
      <c r="Q1740" s="70"/>
      <c r="R1740" s="70"/>
      <c r="S1740" s="70"/>
      <c r="T1740" s="70"/>
      <c r="U1740" s="70"/>
      <c r="V1740" s="70"/>
      <c r="W1740" s="70"/>
      <c r="X1740" s="70">
        <v>20100</v>
      </c>
      <c r="Y1740" s="70">
        <v>15175.102446999999</v>
      </c>
    </row>
    <row r="1741" spans="1:25" x14ac:dyDescent="0.25">
      <c r="A1741" s="72">
        <v>20684</v>
      </c>
      <c r="B1741" s="70"/>
      <c r="C1741" s="70"/>
      <c r="D1741" s="70"/>
      <c r="E1741" s="70"/>
      <c r="F1741" s="70"/>
      <c r="G1741" s="70"/>
      <c r="H1741" s="70"/>
      <c r="I1741" s="70"/>
      <c r="J1741" s="70"/>
      <c r="K1741" s="70"/>
      <c r="L1741" s="70"/>
      <c r="M1741" s="70"/>
      <c r="N1741" s="70"/>
      <c r="O1741" s="70"/>
      <c r="P1741" s="70"/>
      <c r="Q1741" s="70"/>
      <c r="R1741" s="70">
        <v>86925</v>
      </c>
      <c r="S1741" s="70">
        <v>85323.487793000008</v>
      </c>
      <c r="T1741" s="70"/>
      <c r="U1741" s="70"/>
      <c r="V1741" s="70"/>
      <c r="W1741" s="70"/>
      <c r="X1741" s="70">
        <v>86925</v>
      </c>
      <c r="Y1741" s="70">
        <v>85323.487793000008</v>
      </c>
    </row>
    <row r="1742" spans="1:25" x14ac:dyDescent="0.25">
      <c r="A1742" s="72">
        <v>20689</v>
      </c>
      <c r="B1742" s="70"/>
      <c r="C1742" s="70"/>
      <c r="D1742" s="70"/>
      <c r="E1742" s="70"/>
      <c r="F1742" s="70"/>
      <c r="G1742" s="70"/>
      <c r="H1742" s="70"/>
      <c r="I1742" s="70"/>
      <c r="J1742" s="70"/>
      <c r="K1742" s="70"/>
      <c r="L1742" s="70"/>
      <c r="M1742" s="70"/>
      <c r="N1742" s="70"/>
      <c r="O1742" s="70"/>
      <c r="P1742" s="70"/>
      <c r="Q1742" s="70"/>
      <c r="R1742" s="70"/>
      <c r="S1742" s="70"/>
      <c r="T1742" s="70">
        <v>107543</v>
      </c>
      <c r="U1742" s="70">
        <v>94508.444824000006</v>
      </c>
      <c r="V1742" s="70"/>
      <c r="W1742" s="70"/>
      <c r="X1742" s="70">
        <v>107543</v>
      </c>
      <c r="Y1742" s="70">
        <v>94508.444824000006</v>
      </c>
    </row>
    <row r="1743" spans="1:25" x14ac:dyDescent="0.25">
      <c r="A1743" s="72">
        <v>20693</v>
      </c>
      <c r="B1743" s="70"/>
      <c r="C1743" s="70"/>
      <c r="D1743" s="70"/>
      <c r="E1743" s="70"/>
      <c r="F1743" s="70"/>
      <c r="G1743" s="70"/>
      <c r="H1743" s="70"/>
      <c r="I1743" s="70"/>
      <c r="J1743" s="70"/>
      <c r="K1743" s="70"/>
      <c r="L1743" s="70"/>
      <c r="M1743" s="70"/>
      <c r="N1743" s="70">
        <v>68584</v>
      </c>
      <c r="O1743" s="70">
        <v>69568.827393</v>
      </c>
      <c r="P1743" s="70"/>
      <c r="Q1743" s="70"/>
      <c r="R1743" s="70"/>
      <c r="S1743" s="70"/>
      <c r="T1743" s="70"/>
      <c r="U1743" s="70"/>
      <c r="V1743" s="70"/>
      <c r="W1743" s="70"/>
      <c r="X1743" s="70">
        <v>68584</v>
      </c>
      <c r="Y1743" s="70">
        <v>69568.827393</v>
      </c>
    </row>
    <row r="1744" spans="1:25" x14ac:dyDescent="0.25">
      <c r="A1744" s="72">
        <v>20694</v>
      </c>
      <c r="B1744" s="70"/>
      <c r="C1744" s="70"/>
      <c r="D1744" s="70"/>
      <c r="E1744" s="70"/>
      <c r="F1744" s="70"/>
      <c r="G1744" s="70"/>
      <c r="H1744" s="70"/>
      <c r="I1744" s="70"/>
      <c r="J1744" s="70"/>
      <c r="K1744" s="70"/>
      <c r="L1744" s="70"/>
      <c r="M1744" s="70"/>
      <c r="N1744" s="70"/>
      <c r="O1744" s="70"/>
      <c r="P1744" s="70">
        <v>98644</v>
      </c>
      <c r="Q1744" s="70">
        <v>76211.167724999992</v>
      </c>
      <c r="R1744" s="70"/>
      <c r="S1744" s="70"/>
      <c r="T1744" s="70"/>
      <c r="U1744" s="70"/>
      <c r="V1744" s="70"/>
      <c r="W1744" s="70"/>
      <c r="X1744" s="70">
        <v>98644</v>
      </c>
      <c r="Y1744" s="70">
        <v>76211.167724999992</v>
      </c>
    </row>
    <row r="1745" spans="1:25" x14ac:dyDescent="0.25">
      <c r="A1745" s="72">
        <v>20700</v>
      </c>
      <c r="B1745" s="70"/>
      <c r="C1745" s="70"/>
      <c r="D1745" s="70"/>
      <c r="E1745" s="70"/>
      <c r="F1745" s="70"/>
      <c r="G1745" s="70"/>
      <c r="H1745" s="70"/>
      <c r="I1745" s="70"/>
      <c r="J1745" s="70"/>
      <c r="K1745" s="70"/>
      <c r="L1745" s="70"/>
      <c r="M1745" s="70"/>
      <c r="N1745" s="70"/>
      <c r="O1745" s="70"/>
      <c r="P1745" s="70"/>
      <c r="Q1745" s="70"/>
      <c r="R1745" s="70">
        <v>80685</v>
      </c>
      <c r="S1745" s="70">
        <v>86556.853759000005</v>
      </c>
      <c r="T1745" s="70"/>
      <c r="U1745" s="70"/>
      <c r="V1745" s="70"/>
      <c r="W1745" s="70"/>
      <c r="X1745" s="70">
        <v>80685</v>
      </c>
      <c r="Y1745" s="70">
        <v>86556.853759000005</v>
      </c>
    </row>
    <row r="1746" spans="1:25" x14ac:dyDescent="0.25">
      <c r="A1746" s="72">
        <v>20709</v>
      </c>
      <c r="B1746" s="70"/>
      <c r="C1746" s="70"/>
      <c r="D1746" s="70"/>
      <c r="E1746" s="70"/>
      <c r="F1746" s="70"/>
      <c r="G1746" s="70"/>
      <c r="H1746" s="70"/>
      <c r="I1746" s="70"/>
      <c r="J1746" s="70"/>
      <c r="K1746" s="70"/>
      <c r="L1746" s="70"/>
      <c r="M1746" s="70"/>
      <c r="N1746" s="70"/>
      <c r="O1746" s="70"/>
      <c r="P1746" s="70"/>
      <c r="Q1746" s="70"/>
      <c r="R1746" s="70"/>
      <c r="S1746" s="70"/>
      <c r="T1746" s="70"/>
      <c r="U1746" s="70"/>
      <c r="V1746" s="70">
        <v>94097</v>
      </c>
      <c r="W1746" s="70">
        <v>100148.005859</v>
      </c>
      <c r="X1746" s="70">
        <v>94097</v>
      </c>
      <c r="Y1746" s="70">
        <v>100148.005859</v>
      </c>
    </row>
    <row r="1747" spans="1:25" x14ac:dyDescent="0.25">
      <c r="A1747" s="72">
        <v>20711</v>
      </c>
      <c r="B1747" s="70"/>
      <c r="C1747" s="70"/>
      <c r="D1747" s="70"/>
      <c r="E1747" s="70"/>
      <c r="F1747" s="70"/>
      <c r="G1747" s="70"/>
      <c r="H1747" s="70"/>
      <c r="I1747" s="70"/>
      <c r="J1747" s="70"/>
      <c r="K1747" s="70"/>
      <c r="L1747" s="70"/>
      <c r="M1747" s="70"/>
      <c r="N1747" s="70"/>
      <c r="O1747" s="70"/>
      <c r="P1747" s="70"/>
      <c r="Q1747" s="70"/>
      <c r="R1747" s="70"/>
      <c r="S1747" s="70"/>
      <c r="T1747" s="70">
        <v>75681</v>
      </c>
      <c r="U1747" s="70">
        <v>90106.084715999998</v>
      </c>
      <c r="V1747" s="70"/>
      <c r="W1747" s="70"/>
      <c r="X1747" s="70">
        <v>75681</v>
      </c>
      <c r="Y1747" s="70">
        <v>90106.084715999998</v>
      </c>
    </row>
    <row r="1748" spans="1:25" x14ac:dyDescent="0.25">
      <c r="A1748" s="72">
        <v>20719</v>
      </c>
      <c r="B1748" s="70"/>
      <c r="C1748" s="70"/>
      <c r="D1748" s="70"/>
      <c r="E1748" s="70"/>
      <c r="F1748" s="70"/>
      <c r="G1748" s="70"/>
      <c r="H1748" s="70"/>
      <c r="I1748" s="70"/>
      <c r="J1748" s="70"/>
      <c r="K1748" s="70"/>
      <c r="L1748" s="70"/>
      <c r="M1748" s="70"/>
      <c r="N1748" s="70"/>
      <c r="O1748" s="70"/>
      <c r="P1748" s="70">
        <v>84789</v>
      </c>
      <c r="Q1748" s="70">
        <v>77085.708251999997</v>
      </c>
      <c r="R1748" s="70"/>
      <c r="S1748" s="70"/>
      <c r="T1748" s="70"/>
      <c r="U1748" s="70"/>
      <c r="V1748" s="70"/>
      <c r="W1748" s="70"/>
      <c r="X1748" s="70">
        <v>84789</v>
      </c>
      <c r="Y1748" s="70">
        <v>77085.708251999997</v>
      </c>
    </row>
    <row r="1749" spans="1:25" x14ac:dyDescent="0.25">
      <c r="A1749" s="72">
        <v>20727</v>
      </c>
      <c r="B1749" s="70"/>
      <c r="C1749" s="70"/>
      <c r="D1749" s="70"/>
      <c r="E1749" s="70"/>
      <c r="F1749" s="70"/>
      <c r="G1749" s="70"/>
      <c r="H1749" s="70"/>
      <c r="I1749" s="70"/>
      <c r="J1749" s="70">
        <v>52427</v>
      </c>
      <c r="K1749" s="70">
        <v>43811.605468999995</v>
      </c>
      <c r="L1749" s="70"/>
      <c r="M1749" s="70"/>
      <c r="N1749" s="70"/>
      <c r="O1749" s="70"/>
      <c r="P1749" s="70"/>
      <c r="Q1749" s="70"/>
      <c r="R1749" s="70"/>
      <c r="S1749" s="70"/>
      <c r="T1749" s="70"/>
      <c r="U1749" s="70"/>
      <c r="V1749" s="70"/>
      <c r="W1749" s="70"/>
      <c r="X1749" s="70">
        <v>52427</v>
      </c>
      <c r="Y1749" s="70">
        <v>43811.605468999995</v>
      </c>
    </row>
    <row r="1750" spans="1:25" x14ac:dyDescent="0.25">
      <c r="A1750" s="72">
        <v>20730</v>
      </c>
      <c r="B1750" s="70"/>
      <c r="C1750" s="70"/>
      <c r="D1750" s="70"/>
      <c r="E1750" s="70"/>
      <c r="F1750" s="70"/>
      <c r="G1750" s="70"/>
      <c r="H1750" s="70"/>
      <c r="I1750" s="70"/>
      <c r="J1750" s="70"/>
      <c r="K1750" s="70"/>
      <c r="L1750" s="70"/>
      <c r="M1750" s="70"/>
      <c r="N1750" s="70"/>
      <c r="O1750" s="70"/>
      <c r="P1750" s="70"/>
      <c r="Q1750" s="70"/>
      <c r="R1750" s="70">
        <v>87450</v>
      </c>
      <c r="S1750" s="70">
        <v>81490.567871999985</v>
      </c>
      <c r="T1750" s="70"/>
      <c r="U1750" s="70"/>
      <c r="V1750" s="70"/>
      <c r="W1750" s="70"/>
      <c r="X1750" s="70">
        <v>87450</v>
      </c>
      <c r="Y1750" s="70">
        <v>81490.567871999985</v>
      </c>
    </row>
    <row r="1751" spans="1:25" x14ac:dyDescent="0.25">
      <c r="A1751" s="72">
        <v>20731</v>
      </c>
      <c r="B1751" s="70"/>
      <c r="C1751" s="70"/>
      <c r="D1751" s="70"/>
      <c r="E1751" s="70"/>
      <c r="F1751" s="70"/>
      <c r="G1751" s="70"/>
      <c r="H1751" s="70"/>
      <c r="I1751" s="70"/>
      <c r="J1751" s="70"/>
      <c r="K1751" s="70"/>
      <c r="L1751" s="70"/>
      <c r="M1751" s="70"/>
      <c r="N1751" s="70"/>
      <c r="O1751" s="70"/>
      <c r="P1751" s="70">
        <v>79966</v>
      </c>
      <c r="Q1751" s="70">
        <v>71691.417969000002</v>
      </c>
      <c r="R1751" s="70"/>
      <c r="S1751" s="70"/>
      <c r="T1751" s="70"/>
      <c r="U1751" s="70"/>
      <c r="V1751" s="70"/>
      <c r="W1751" s="70"/>
      <c r="X1751" s="70">
        <v>79966</v>
      </c>
      <c r="Y1751" s="70">
        <v>71691.417969000002</v>
      </c>
    </row>
    <row r="1752" spans="1:25" x14ac:dyDescent="0.25">
      <c r="A1752" s="72">
        <v>20741</v>
      </c>
      <c r="B1752" s="70"/>
      <c r="C1752" s="70"/>
      <c r="D1752" s="70"/>
      <c r="E1752" s="70"/>
      <c r="F1752" s="70"/>
      <c r="G1752" s="70"/>
      <c r="H1752" s="70"/>
      <c r="I1752" s="70"/>
      <c r="J1752" s="70"/>
      <c r="K1752" s="70"/>
      <c r="L1752" s="70"/>
      <c r="M1752" s="70"/>
      <c r="N1752" s="70"/>
      <c r="O1752" s="70"/>
      <c r="P1752" s="70"/>
      <c r="Q1752" s="70"/>
      <c r="R1752" s="70"/>
      <c r="S1752" s="70"/>
      <c r="T1752" s="70"/>
      <c r="U1752" s="70"/>
      <c r="V1752" s="70">
        <v>98590</v>
      </c>
      <c r="W1752" s="70">
        <v>110719.53808700001</v>
      </c>
      <c r="X1752" s="70">
        <v>98590</v>
      </c>
      <c r="Y1752" s="70">
        <v>110719.53808700001</v>
      </c>
    </row>
    <row r="1753" spans="1:25" x14ac:dyDescent="0.25">
      <c r="A1753" s="72">
        <v>20743</v>
      </c>
      <c r="B1753" s="70"/>
      <c r="C1753" s="70"/>
      <c r="D1753" s="70"/>
      <c r="E1753" s="70"/>
      <c r="F1753" s="70"/>
      <c r="G1753" s="70"/>
      <c r="H1753" s="70"/>
      <c r="I1753" s="70"/>
      <c r="J1753" s="70"/>
      <c r="K1753" s="70"/>
      <c r="L1753" s="70"/>
      <c r="M1753" s="70"/>
      <c r="N1753" s="70"/>
      <c r="O1753" s="70"/>
      <c r="P1753" s="70"/>
      <c r="Q1753" s="70"/>
      <c r="R1753" s="70"/>
      <c r="S1753" s="70"/>
      <c r="T1753" s="70">
        <v>91644</v>
      </c>
      <c r="U1753" s="70">
        <v>98801.037108999997</v>
      </c>
      <c r="V1753" s="70"/>
      <c r="W1753" s="70"/>
      <c r="X1753" s="70">
        <v>91644</v>
      </c>
      <c r="Y1753" s="70">
        <v>98801.037108999997</v>
      </c>
    </row>
    <row r="1754" spans="1:25" x14ac:dyDescent="0.25">
      <c r="A1754" s="72">
        <v>20747</v>
      </c>
      <c r="B1754" s="70"/>
      <c r="C1754" s="70"/>
      <c r="D1754" s="70"/>
      <c r="E1754" s="70"/>
      <c r="F1754" s="70"/>
      <c r="G1754" s="70"/>
      <c r="H1754" s="70"/>
      <c r="I1754" s="70"/>
      <c r="J1754" s="70"/>
      <c r="K1754" s="70"/>
      <c r="L1754" s="70"/>
      <c r="M1754" s="70"/>
      <c r="N1754" s="70"/>
      <c r="O1754" s="70"/>
      <c r="P1754" s="70"/>
      <c r="Q1754" s="70"/>
      <c r="R1754" s="70"/>
      <c r="S1754" s="70"/>
      <c r="T1754" s="70"/>
      <c r="U1754" s="70"/>
      <c r="V1754" s="70">
        <v>77722</v>
      </c>
      <c r="W1754" s="70">
        <v>104192.07421799999</v>
      </c>
      <c r="X1754" s="70">
        <v>77722</v>
      </c>
      <c r="Y1754" s="70">
        <v>104192.07421799999</v>
      </c>
    </row>
    <row r="1755" spans="1:25" x14ac:dyDescent="0.25">
      <c r="A1755" s="72">
        <v>20749</v>
      </c>
      <c r="B1755" s="70"/>
      <c r="C1755" s="70"/>
      <c r="D1755" s="70"/>
      <c r="E1755" s="70"/>
      <c r="F1755" s="70"/>
      <c r="G1755" s="70"/>
      <c r="H1755" s="70"/>
      <c r="I1755" s="70"/>
      <c r="J1755" s="70"/>
      <c r="K1755" s="70"/>
      <c r="L1755" s="70"/>
      <c r="M1755" s="70"/>
      <c r="N1755" s="70"/>
      <c r="O1755" s="70"/>
      <c r="P1755" s="70"/>
      <c r="Q1755" s="70"/>
      <c r="R1755" s="70"/>
      <c r="S1755" s="70"/>
      <c r="T1755" s="70"/>
      <c r="U1755" s="70"/>
      <c r="V1755" s="70">
        <v>124792</v>
      </c>
      <c r="W1755" s="70">
        <v>125591.12109300001</v>
      </c>
      <c r="X1755" s="70">
        <v>124792</v>
      </c>
      <c r="Y1755" s="70">
        <v>125591.12109300001</v>
      </c>
    </row>
    <row r="1756" spans="1:25" x14ac:dyDescent="0.25">
      <c r="A1756" s="72">
        <v>20755</v>
      </c>
      <c r="B1756" s="70"/>
      <c r="C1756" s="70"/>
      <c r="D1756" s="70"/>
      <c r="E1756" s="70"/>
      <c r="F1756" s="70"/>
      <c r="G1756" s="70"/>
      <c r="H1756" s="70"/>
      <c r="I1756" s="70"/>
      <c r="J1756" s="70"/>
      <c r="K1756" s="70"/>
      <c r="L1756" s="70"/>
      <c r="M1756" s="70"/>
      <c r="N1756" s="70"/>
      <c r="O1756" s="70"/>
      <c r="P1756" s="70"/>
      <c r="Q1756" s="70"/>
      <c r="R1756" s="70">
        <v>78240</v>
      </c>
      <c r="S1756" s="70">
        <v>82837.830077999999</v>
      </c>
      <c r="T1756" s="70"/>
      <c r="U1756" s="70"/>
      <c r="V1756" s="70"/>
      <c r="W1756" s="70"/>
      <c r="X1756" s="70">
        <v>78240</v>
      </c>
      <c r="Y1756" s="70">
        <v>82837.830077999999</v>
      </c>
    </row>
    <row r="1757" spans="1:25" x14ac:dyDescent="0.25">
      <c r="A1757" s="72">
        <v>20775</v>
      </c>
      <c r="B1757" s="70">
        <v>8400</v>
      </c>
      <c r="C1757" s="70">
        <v>7519.8895920000004</v>
      </c>
      <c r="D1757" s="70"/>
      <c r="E1757" s="70"/>
      <c r="F1757" s="70"/>
      <c r="G1757" s="70"/>
      <c r="H1757" s="70"/>
      <c r="I1757" s="70"/>
      <c r="J1757" s="70"/>
      <c r="K1757" s="70"/>
      <c r="L1757" s="70"/>
      <c r="M1757" s="70"/>
      <c r="N1757" s="70"/>
      <c r="O1757" s="70"/>
      <c r="P1757" s="70"/>
      <c r="Q1757" s="70"/>
      <c r="R1757" s="70"/>
      <c r="S1757" s="70"/>
      <c r="T1757" s="70"/>
      <c r="U1757" s="70"/>
      <c r="V1757" s="70"/>
      <c r="W1757" s="70"/>
      <c r="X1757" s="70">
        <v>8400</v>
      </c>
      <c r="Y1757" s="70">
        <v>7519.8895920000004</v>
      </c>
    </row>
    <row r="1758" spans="1:25" x14ac:dyDescent="0.25">
      <c r="A1758" s="72">
        <v>20781</v>
      </c>
      <c r="B1758" s="70"/>
      <c r="C1758" s="70"/>
      <c r="D1758" s="70"/>
      <c r="E1758" s="70"/>
      <c r="F1758" s="70"/>
      <c r="G1758" s="70"/>
      <c r="H1758" s="70"/>
      <c r="I1758" s="70"/>
      <c r="J1758" s="70"/>
      <c r="K1758" s="70"/>
      <c r="L1758" s="70"/>
      <c r="M1758" s="70"/>
      <c r="N1758" s="70"/>
      <c r="O1758" s="70"/>
      <c r="P1758" s="70"/>
      <c r="Q1758" s="70"/>
      <c r="R1758" s="70">
        <v>87684</v>
      </c>
      <c r="S1758" s="70">
        <v>80609.461914</v>
      </c>
      <c r="T1758" s="70"/>
      <c r="U1758" s="70"/>
      <c r="V1758" s="70"/>
      <c r="W1758" s="70"/>
      <c r="X1758" s="70">
        <v>87684</v>
      </c>
      <c r="Y1758" s="70">
        <v>80609.461914</v>
      </c>
    </row>
    <row r="1759" spans="1:25" x14ac:dyDescent="0.25">
      <c r="A1759" s="72">
        <v>20782</v>
      </c>
      <c r="B1759" s="70"/>
      <c r="C1759" s="70"/>
      <c r="D1759" s="70"/>
      <c r="E1759" s="70"/>
      <c r="F1759" s="70"/>
      <c r="G1759" s="70"/>
      <c r="H1759" s="70"/>
      <c r="I1759" s="70"/>
      <c r="J1759" s="70"/>
      <c r="K1759" s="70"/>
      <c r="L1759" s="70"/>
      <c r="M1759" s="70"/>
      <c r="N1759" s="70"/>
      <c r="O1759" s="70"/>
      <c r="P1759" s="70"/>
      <c r="Q1759" s="70"/>
      <c r="R1759" s="70">
        <v>77538</v>
      </c>
      <c r="S1759" s="70">
        <v>82609.129394000003</v>
      </c>
      <c r="T1759" s="70"/>
      <c r="U1759" s="70"/>
      <c r="V1759" s="70"/>
      <c r="W1759" s="70"/>
      <c r="X1759" s="70">
        <v>77538</v>
      </c>
      <c r="Y1759" s="70">
        <v>82609.129394000003</v>
      </c>
    </row>
    <row r="1760" spans="1:25" x14ac:dyDescent="0.25">
      <c r="A1760" s="72">
        <v>20789</v>
      </c>
      <c r="B1760" s="70"/>
      <c r="C1760" s="70"/>
      <c r="D1760" s="70"/>
      <c r="E1760" s="70"/>
      <c r="F1760" s="70"/>
      <c r="G1760" s="70"/>
      <c r="H1760" s="70"/>
      <c r="I1760" s="70"/>
      <c r="J1760" s="70"/>
      <c r="K1760" s="70"/>
      <c r="L1760" s="70"/>
      <c r="M1760" s="70"/>
      <c r="N1760" s="70"/>
      <c r="O1760" s="70"/>
      <c r="P1760" s="70"/>
      <c r="Q1760" s="70"/>
      <c r="R1760" s="70"/>
      <c r="S1760" s="70"/>
      <c r="T1760" s="70"/>
      <c r="U1760" s="70"/>
      <c r="V1760" s="70">
        <v>96705</v>
      </c>
      <c r="W1760" s="70">
        <v>104018.279297</v>
      </c>
      <c r="X1760" s="70">
        <v>96705</v>
      </c>
      <c r="Y1760" s="70">
        <v>104018.279297</v>
      </c>
    </row>
    <row r="1761" spans="1:25" x14ac:dyDescent="0.25">
      <c r="A1761" s="72">
        <v>20790</v>
      </c>
      <c r="B1761" s="70"/>
      <c r="C1761" s="70"/>
      <c r="D1761" s="70"/>
      <c r="E1761" s="70"/>
      <c r="F1761" s="70"/>
      <c r="G1761" s="70"/>
      <c r="H1761" s="70"/>
      <c r="I1761" s="70"/>
      <c r="J1761" s="70"/>
      <c r="K1761" s="70"/>
      <c r="L1761" s="70"/>
      <c r="M1761" s="70"/>
      <c r="N1761" s="70"/>
      <c r="O1761" s="70"/>
      <c r="P1761" s="70"/>
      <c r="Q1761" s="70"/>
      <c r="R1761" s="70"/>
      <c r="S1761" s="70"/>
      <c r="T1761" s="70"/>
      <c r="U1761" s="70"/>
      <c r="V1761" s="70">
        <v>106659</v>
      </c>
      <c r="W1761" s="70">
        <v>116356.201172</v>
      </c>
      <c r="X1761" s="70">
        <v>106659</v>
      </c>
      <c r="Y1761" s="70">
        <v>116356.201172</v>
      </c>
    </row>
    <row r="1762" spans="1:25" x14ac:dyDescent="0.25">
      <c r="A1762" s="72">
        <v>20840</v>
      </c>
      <c r="B1762" s="70"/>
      <c r="C1762" s="70"/>
      <c r="D1762" s="70"/>
      <c r="E1762" s="70"/>
      <c r="F1762" s="70"/>
      <c r="G1762" s="70"/>
      <c r="H1762" s="70">
        <v>24300</v>
      </c>
      <c r="I1762" s="70">
        <v>33931.960418999995</v>
      </c>
      <c r="J1762" s="70"/>
      <c r="K1762" s="70"/>
      <c r="L1762" s="70"/>
      <c r="M1762" s="70"/>
      <c r="N1762" s="70"/>
      <c r="O1762" s="70"/>
      <c r="P1762" s="70"/>
      <c r="Q1762" s="70"/>
      <c r="R1762" s="70"/>
      <c r="S1762" s="70"/>
      <c r="T1762" s="70"/>
      <c r="U1762" s="70"/>
      <c r="V1762" s="70"/>
      <c r="W1762" s="70"/>
      <c r="X1762" s="70">
        <v>24300</v>
      </c>
      <c r="Y1762" s="70">
        <v>33931.960418999995</v>
      </c>
    </row>
    <row r="1763" spans="1:25" x14ac:dyDescent="0.25">
      <c r="A1763" s="72">
        <v>20848</v>
      </c>
      <c r="B1763" s="70"/>
      <c r="C1763" s="70"/>
      <c r="D1763" s="70">
        <v>37500</v>
      </c>
      <c r="E1763" s="70">
        <v>10603.497010999999</v>
      </c>
      <c r="F1763" s="70"/>
      <c r="G1763" s="70"/>
      <c r="H1763" s="70"/>
      <c r="I1763" s="70"/>
      <c r="J1763" s="70"/>
      <c r="K1763" s="70"/>
      <c r="L1763" s="70"/>
      <c r="M1763" s="70"/>
      <c r="N1763" s="70"/>
      <c r="O1763" s="70"/>
      <c r="P1763" s="70"/>
      <c r="Q1763" s="70"/>
      <c r="R1763" s="70"/>
      <c r="S1763" s="70"/>
      <c r="T1763" s="70"/>
      <c r="U1763" s="70"/>
      <c r="V1763" s="70"/>
      <c r="W1763" s="70"/>
      <c r="X1763" s="70">
        <v>37500</v>
      </c>
      <c r="Y1763" s="70">
        <v>10603.497010999999</v>
      </c>
    </row>
    <row r="1764" spans="1:25" x14ac:dyDescent="0.25">
      <c r="A1764" s="72">
        <v>20856</v>
      </c>
      <c r="B1764" s="70">
        <v>5300</v>
      </c>
      <c r="C1764" s="70">
        <v>6241.9283400000004</v>
      </c>
      <c r="D1764" s="70"/>
      <c r="E1764" s="70"/>
      <c r="F1764" s="70"/>
      <c r="G1764" s="70"/>
      <c r="H1764" s="70"/>
      <c r="I1764" s="70"/>
      <c r="J1764" s="70"/>
      <c r="K1764" s="70"/>
      <c r="L1764" s="70"/>
      <c r="M1764" s="70"/>
      <c r="N1764" s="70"/>
      <c r="O1764" s="70"/>
      <c r="P1764" s="70"/>
      <c r="Q1764" s="70"/>
      <c r="R1764" s="70"/>
      <c r="S1764" s="70"/>
      <c r="T1764" s="70"/>
      <c r="U1764" s="70"/>
      <c r="V1764" s="70"/>
      <c r="W1764" s="70"/>
      <c r="X1764" s="70">
        <v>5300</v>
      </c>
      <c r="Y1764" s="70">
        <v>6241.9283400000004</v>
      </c>
    </row>
    <row r="1765" spans="1:25" x14ac:dyDescent="0.25">
      <c r="A1765" s="72">
        <v>20923</v>
      </c>
      <c r="B1765" s="70">
        <v>6300</v>
      </c>
      <c r="C1765" s="70">
        <v>7036.9778020000003</v>
      </c>
      <c r="D1765" s="70"/>
      <c r="E1765" s="70"/>
      <c r="F1765" s="70"/>
      <c r="G1765" s="70"/>
      <c r="H1765" s="70"/>
      <c r="I1765" s="70"/>
      <c r="J1765" s="70"/>
      <c r="K1765" s="70"/>
      <c r="L1765" s="70"/>
      <c r="M1765" s="70"/>
      <c r="N1765" s="70"/>
      <c r="O1765" s="70"/>
      <c r="P1765" s="70"/>
      <c r="Q1765" s="70"/>
      <c r="R1765" s="70"/>
      <c r="S1765" s="70"/>
      <c r="T1765" s="70"/>
      <c r="U1765" s="70"/>
      <c r="V1765" s="70"/>
      <c r="W1765" s="70"/>
      <c r="X1765" s="70">
        <v>6300</v>
      </c>
      <c r="Y1765" s="70">
        <v>7036.9778020000003</v>
      </c>
    </row>
    <row r="1766" spans="1:25" x14ac:dyDescent="0.25">
      <c r="A1766" s="72">
        <v>20948</v>
      </c>
      <c r="B1766" s="70"/>
      <c r="C1766" s="70"/>
      <c r="D1766" s="70">
        <v>13661</v>
      </c>
      <c r="E1766" s="70">
        <v>13340.984718</v>
      </c>
      <c r="F1766" s="70"/>
      <c r="G1766" s="70"/>
      <c r="H1766" s="70"/>
      <c r="I1766" s="70"/>
      <c r="J1766" s="70"/>
      <c r="K1766" s="70"/>
      <c r="L1766" s="70"/>
      <c r="M1766" s="70"/>
      <c r="N1766" s="70"/>
      <c r="O1766" s="70"/>
      <c r="P1766" s="70"/>
      <c r="Q1766" s="70"/>
      <c r="R1766" s="70"/>
      <c r="S1766" s="70"/>
      <c r="T1766" s="70"/>
      <c r="U1766" s="70"/>
      <c r="V1766" s="70"/>
      <c r="W1766" s="70"/>
      <c r="X1766" s="70">
        <v>13661</v>
      </c>
      <c r="Y1766" s="70">
        <v>13340.984718</v>
      </c>
    </row>
    <row r="1767" spans="1:25" x14ac:dyDescent="0.25">
      <c r="A1767" s="72">
        <v>20979</v>
      </c>
      <c r="B1767" s="70"/>
      <c r="C1767" s="70"/>
      <c r="D1767" s="70">
        <v>8900</v>
      </c>
      <c r="E1767" s="70">
        <v>17645.766327000001</v>
      </c>
      <c r="F1767" s="70"/>
      <c r="G1767" s="70"/>
      <c r="H1767" s="70"/>
      <c r="I1767" s="70"/>
      <c r="J1767" s="70"/>
      <c r="K1767" s="70"/>
      <c r="L1767" s="70"/>
      <c r="M1767" s="70"/>
      <c r="N1767" s="70"/>
      <c r="O1767" s="70"/>
      <c r="P1767" s="70"/>
      <c r="Q1767" s="70"/>
      <c r="R1767" s="70"/>
      <c r="S1767" s="70"/>
      <c r="T1767" s="70"/>
      <c r="U1767" s="70"/>
      <c r="V1767" s="70"/>
      <c r="W1767" s="70"/>
      <c r="X1767" s="70">
        <v>8900</v>
      </c>
      <c r="Y1767" s="70">
        <v>17645.766327000001</v>
      </c>
    </row>
    <row r="1768" spans="1:25" x14ac:dyDescent="0.25">
      <c r="A1768" s="72">
        <v>21120</v>
      </c>
      <c r="B1768" s="70">
        <v>2028</v>
      </c>
      <c r="C1768" s="70">
        <v>3852.3224519999999</v>
      </c>
      <c r="D1768" s="70"/>
      <c r="E1768" s="70"/>
      <c r="F1768" s="70"/>
      <c r="G1768" s="70"/>
      <c r="H1768" s="70"/>
      <c r="I1768" s="70"/>
      <c r="J1768" s="70"/>
      <c r="K1768" s="70"/>
      <c r="L1768" s="70"/>
      <c r="M1768" s="70"/>
      <c r="N1768" s="70"/>
      <c r="O1768" s="70"/>
      <c r="P1768" s="70"/>
      <c r="Q1768" s="70"/>
      <c r="R1768" s="70"/>
      <c r="S1768" s="70"/>
      <c r="T1768" s="70"/>
      <c r="U1768" s="70"/>
      <c r="V1768" s="70"/>
      <c r="W1768" s="70"/>
      <c r="X1768" s="70">
        <v>2028</v>
      </c>
      <c r="Y1768" s="70">
        <v>3852.3224519999999</v>
      </c>
    </row>
    <row r="1769" spans="1:25" x14ac:dyDescent="0.25">
      <c r="A1769" s="72">
        <v>21124</v>
      </c>
      <c r="B1769" s="70">
        <v>1800</v>
      </c>
      <c r="C1769" s="70">
        <v>2178.1912259999999</v>
      </c>
      <c r="D1769" s="70"/>
      <c r="E1769" s="70"/>
      <c r="F1769" s="70"/>
      <c r="G1769" s="70"/>
      <c r="H1769" s="70"/>
      <c r="I1769" s="70"/>
      <c r="J1769" s="70"/>
      <c r="K1769" s="70"/>
      <c r="L1769" s="70"/>
      <c r="M1769" s="70"/>
      <c r="N1769" s="70"/>
      <c r="O1769" s="70"/>
      <c r="P1769" s="70"/>
      <c r="Q1769" s="70"/>
      <c r="R1769" s="70"/>
      <c r="S1769" s="70"/>
      <c r="T1769" s="70"/>
      <c r="U1769" s="70"/>
      <c r="V1769" s="70"/>
      <c r="W1769" s="70"/>
      <c r="X1769" s="70">
        <v>1800</v>
      </c>
      <c r="Y1769" s="70">
        <v>2178.1912259999999</v>
      </c>
    </row>
    <row r="1770" spans="1:25" x14ac:dyDescent="0.25">
      <c r="A1770" s="72">
        <v>21143</v>
      </c>
      <c r="B1770" s="70">
        <v>2200</v>
      </c>
      <c r="C1770" s="70">
        <v>188.5881</v>
      </c>
      <c r="D1770" s="70"/>
      <c r="E1770" s="70"/>
      <c r="F1770" s="70"/>
      <c r="G1770" s="70"/>
      <c r="H1770" s="70"/>
      <c r="I1770" s="70"/>
      <c r="J1770" s="70"/>
      <c r="K1770" s="70"/>
      <c r="L1770" s="70"/>
      <c r="M1770" s="70"/>
      <c r="N1770" s="70"/>
      <c r="O1770" s="70"/>
      <c r="P1770" s="70"/>
      <c r="Q1770" s="70"/>
      <c r="R1770" s="70"/>
      <c r="S1770" s="70"/>
      <c r="T1770" s="70"/>
      <c r="U1770" s="70"/>
      <c r="V1770" s="70"/>
      <c r="W1770" s="70"/>
      <c r="X1770" s="70">
        <v>2200</v>
      </c>
      <c r="Y1770" s="70">
        <v>188.5881</v>
      </c>
    </row>
    <row r="1771" spans="1:25" x14ac:dyDescent="0.25">
      <c r="A1771" s="72">
        <v>21291</v>
      </c>
      <c r="B1771" s="70">
        <v>8900</v>
      </c>
      <c r="C1771" s="70">
        <v>7775.3921210000008</v>
      </c>
      <c r="D1771" s="70"/>
      <c r="E1771" s="70"/>
      <c r="F1771" s="70"/>
      <c r="G1771" s="70"/>
      <c r="H1771" s="70"/>
      <c r="I1771" s="70"/>
      <c r="J1771" s="70"/>
      <c r="K1771" s="70"/>
      <c r="L1771" s="70"/>
      <c r="M1771" s="70"/>
      <c r="N1771" s="70"/>
      <c r="O1771" s="70"/>
      <c r="P1771" s="70"/>
      <c r="Q1771" s="70"/>
      <c r="R1771" s="70"/>
      <c r="S1771" s="70"/>
      <c r="T1771" s="70"/>
      <c r="U1771" s="70"/>
      <c r="V1771" s="70"/>
      <c r="W1771" s="70"/>
      <c r="X1771" s="70">
        <v>8900</v>
      </c>
      <c r="Y1771" s="70">
        <v>7775.3921210000008</v>
      </c>
    </row>
    <row r="1772" spans="1:25" x14ac:dyDescent="0.25">
      <c r="A1772" s="72">
        <v>21296</v>
      </c>
      <c r="B1772" s="70">
        <v>3102</v>
      </c>
      <c r="C1772" s="70">
        <v>5627.6612509999995</v>
      </c>
      <c r="D1772" s="70"/>
      <c r="E1772" s="70"/>
      <c r="F1772" s="70"/>
      <c r="G1772" s="70"/>
      <c r="H1772" s="70"/>
      <c r="I1772" s="70"/>
      <c r="J1772" s="70"/>
      <c r="K1772" s="70"/>
      <c r="L1772" s="70"/>
      <c r="M1772" s="70"/>
      <c r="N1772" s="70"/>
      <c r="O1772" s="70"/>
      <c r="P1772" s="70"/>
      <c r="Q1772" s="70"/>
      <c r="R1772" s="70"/>
      <c r="S1772" s="70"/>
      <c r="T1772" s="70"/>
      <c r="U1772" s="70"/>
      <c r="V1772" s="70"/>
      <c r="W1772" s="70"/>
      <c r="X1772" s="70">
        <v>3102</v>
      </c>
      <c r="Y1772" s="70">
        <v>5627.6612509999995</v>
      </c>
    </row>
    <row r="1773" spans="1:25" x14ac:dyDescent="0.25">
      <c r="A1773" s="72">
        <v>21310</v>
      </c>
      <c r="B1773" s="70">
        <v>2700</v>
      </c>
      <c r="C1773" s="70">
        <v>526.42345999999998</v>
      </c>
      <c r="D1773" s="70"/>
      <c r="E1773" s="70"/>
      <c r="F1773" s="70"/>
      <c r="G1773" s="70"/>
      <c r="H1773" s="70"/>
      <c r="I1773" s="70"/>
      <c r="J1773" s="70"/>
      <c r="K1773" s="70"/>
      <c r="L1773" s="70"/>
      <c r="M1773" s="70"/>
      <c r="N1773" s="70"/>
      <c r="O1773" s="70"/>
      <c r="P1773" s="70"/>
      <c r="Q1773" s="70"/>
      <c r="R1773" s="70"/>
      <c r="S1773" s="70"/>
      <c r="T1773" s="70"/>
      <c r="U1773" s="70"/>
      <c r="V1773" s="70"/>
      <c r="W1773" s="70"/>
      <c r="X1773" s="70">
        <v>2700</v>
      </c>
      <c r="Y1773" s="70">
        <v>526.42345999999998</v>
      </c>
    </row>
    <row r="1774" spans="1:25" x14ac:dyDescent="0.25">
      <c r="A1774" s="72">
        <v>21828</v>
      </c>
      <c r="B1774" s="70">
        <v>5600</v>
      </c>
      <c r="C1774" s="70">
        <v>3908.3199960000002</v>
      </c>
      <c r="D1774" s="70"/>
      <c r="E1774" s="70"/>
      <c r="F1774" s="70"/>
      <c r="G1774" s="70"/>
      <c r="H1774" s="70"/>
      <c r="I1774" s="70"/>
      <c r="J1774" s="70"/>
      <c r="K1774" s="70"/>
      <c r="L1774" s="70"/>
      <c r="M1774" s="70"/>
      <c r="N1774" s="70"/>
      <c r="O1774" s="70"/>
      <c r="P1774" s="70"/>
      <c r="Q1774" s="70"/>
      <c r="R1774" s="70"/>
      <c r="S1774" s="70"/>
      <c r="T1774" s="70"/>
      <c r="U1774" s="70"/>
      <c r="V1774" s="70"/>
      <c r="W1774" s="70"/>
      <c r="X1774" s="70">
        <v>5600</v>
      </c>
      <c r="Y1774" s="70">
        <v>3908.3199960000002</v>
      </c>
    </row>
    <row r="1775" spans="1:25" x14ac:dyDescent="0.25">
      <c r="A1775" s="72">
        <v>21848</v>
      </c>
      <c r="B1775" s="70"/>
      <c r="C1775" s="70"/>
      <c r="D1775" s="70"/>
      <c r="E1775" s="70"/>
      <c r="F1775" s="70"/>
      <c r="G1775" s="70"/>
      <c r="H1775" s="70"/>
      <c r="I1775" s="70"/>
      <c r="J1775" s="70"/>
      <c r="K1775" s="70"/>
      <c r="L1775" s="70">
        <v>53153</v>
      </c>
      <c r="M1775" s="70">
        <v>54855.059327000003</v>
      </c>
      <c r="N1775" s="70"/>
      <c r="O1775" s="70"/>
      <c r="P1775" s="70"/>
      <c r="Q1775" s="70"/>
      <c r="R1775" s="70"/>
      <c r="S1775" s="70"/>
      <c r="T1775" s="70"/>
      <c r="U1775" s="70"/>
      <c r="V1775" s="70"/>
      <c r="W1775" s="70"/>
      <c r="X1775" s="70">
        <v>53153</v>
      </c>
      <c r="Y1775" s="70">
        <v>54855.059327000003</v>
      </c>
    </row>
    <row r="1776" spans="1:25" x14ac:dyDescent="0.25">
      <c r="A1776" s="72">
        <v>21942</v>
      </c>
      <c r="B1776" s="70"/>
      <c r="C1776" s="70"/>
      <c r="D1776" s="70"/>
      <c r="E1776" s="70"/>
      <c r="F1776" s="70"/>
      <c r="G1776" s="70"/>
      <c r="H1776" s="70">
        <v>28638</v>
      </c>
      <c r="I1776" s="70">
        <v>35792.005126000004</v>
      </c>
      <c r="J1776" s="70"/>
      <c r="K1776" s="70"/>
      <c r="L1776" s="70"/>
      <c r="M1776" s="70"/>
      <c r="N1776" s="70"/>
      <c r="O1776" s="70"/>
      <c r="P1776" s="70"/>
      <c r="Q1776" s="70"/>
      <c r="R1776" s="70"/>
      <c r="S1776" s="70"/>
      <c r="T1776" s="70"/>
      <c r="U1776" s="70"/>
      <c r="V1776" s="70"/>
      <c r="W1776" s="70"/>
      <c r="X1776" s="70">
        <v>28638</v>
      </c>
      <c r="Y1776" s="70">
        <v>35792.005126000004</v>
      </c>
    </row>
    <row r="1777" spans="1:25" x14ac:dyDescent="0.25">
      <c r="A1777" s="72">
        <v>21943</v>
      </c>
      <c r="B1777" s="70"/>
      <c r="C1777" s="70"/>
      <c r="D1777" s="70">
        <v>7031</v>
      </c>
      <c r="E1777" s="70">
        <v>15786.884598000001</v>
      </c>
      <c r="F1777" s="70"/>
      <c r="G1777" s="70"/>
      <c r="H1777" s="70"/>
      <c r="I1777" s="70"/>
      <c r="J1777" s="70"/>
      <c r="K1777" s="70"/>
      <c r="L1777" s="70"/>
      <c r="M1777" s="70"/>
      <c r="N1777" s="70"/>
      <c r="O1777" s="70"/>
      <c r="P1777" s="70"/>
      <c r="Q1777" s="70"/>
      <c r="R1777" s="70"/>
      <c r="S1777" s="70"/>
      <c r="T1777" s="70"/>
      <c r="U1777" s="70"/>
      <c r="V1777" s="70"/>
      <c r="W1777" s="70"/>
      <c r="X1777" s="70">
        <v>7031</v>
      </c>
      <c r="Y1777" s="70">
        <v>15786.884598000001</v>
      </c>
    </row>
    <row r="1778" spans="1:25" x14ac:dyDescent="0.25">
      <c r="A1778" s="72">
        <v>21972</v>
      </c>
      <c r="B1778" s="70">
        <v>2479</v>
      </c>
      <c r="C1778" s="70">
        <v>3474.5533990000004</v>
      </c>
      <c r="D1778" s="70"/>
      <c r="E1778" s="70"/>
      <c r="F1778" s="70"/>
      <c r="G1778" s="70"/>
      <c r="H1778" s="70"/>
      <c r="I1778" s="70"/>
      <c r="J1778" s="70"/>
      <c r="K1778" s="70"/>
      <c r="L1778" s="70"/>
      <c r="M1778" s="70"/>
      <c r="N1778" s="70"/>
      <c r="O1778" s="70"/>
      <c r="P1778" s="70"/>
      <c r="Q1778" s="70"/>
      <c r="R1778" s="70"/>
      <c r="S1778" s="70"/>
      <c r="T1778" s="70"/>
      <c r="U1778" s="70"/>
      <c r="V1778" s="70"/>
      <c r="W1778" s="70"/>
      <c r="X1778" s="70">
        <v>2479</v>
      </c>
      <c r="Y1778" s="70">
        <v>3474.5533990000004</v>
      </c>
    </row>
    <row r="1779" spans="1:25" x14ac:dyDescent="0.25">
      <c r="A1779" s="72">
        <v>22033</v>
      </c>
      <c r="B1779" s="70">
        <v>5407</v>
      </c>
      <c r="C1779" s="70">
        <v>8387.7399910000004</v>
      </c>
      <c r="D1779" s="70"/>
      <c r="E1779" s="70"/>
      <c r="F1779" s="70"/>
      <c r="G1779" s="70"/>
      <c r="H1779" s="70"/>
      <c r="I1779" s="70"/>
      <c r="J1779" s="70"/>
      <c r="K1779" s="70"/>
      <c r="L1779" s="70"/>
      <c r="M1779" s="70"/>
      <c r="N1779" s="70"/>
      <c r="O1779" s="70"/>
      <c r="P1779" s="70"/>
      <c r="Q1779" s="70"/>
      <c r="R1779" s="70"/>
      <c r="S1779" s="70"/>
      <c r="T1779" s="70"/>
      <c r="U1779" s="70"/>
      <c r="V1779" s="70"/>
      <c r="W1779" s="70"/>
      <c r="X1779" s="70">
        <v>5407</v>
      </c>
      <c r="Y1779" s="70">
        <v>8387.7399910000004</v>
      </c>
    </row>
    <row r="1780" spans="1:25" x14ac:dyDescent="0.25">
      <c r="A1780" s="72">
        <v>22077</v>
      </c>
      <c r="B1780" s="70"/>
      <c r="C1780" s="70"/>
      <c r="D1780" s="70">
        <v>10185</v>
      </c>
      <c r="E1780" s="70">
        <v>13547.961914</v>
      </c>
      <c r="F1780" s="70"/>
      <c r="G1780" s="70"/>
      <c r="H1780" s="70"/>
      <c r="I1780" s="70"/>
      <c r="J1780" s="70"/>
      <c r="K1780" s="70"/>
      <c r="L1780" s="70"/>
      <c r="M1780" s="70"/>
      <c r="N1780" s="70"/>
      <c r="O1780" s="70"/>
      <c r="P1780" s="70"/>
      <c r="Q1780" s="70"/>
      <c r="R1780" s="70"/>
      <c r="S1780" s="70"/>
      <c r="T1780" s="70"/>
      <c r="U1780" s="70"/>
      <c r="V1780" s="70"/>
      <c r="W1780" s="70"/>
      <c r="X1780" s="70">
        <v>10185</v>
      </c>
      <c r="Y1780" s="70">
        <v>13547.961914</v>
      </c>
    </row>
    <row r="1781" spans="1:25" x14ac:dyDescent="0.25">
      <c r="A1781" s="72">
        <v>22102</v>
      </c>
      <c r="B1781" s="70">
        <v>3594</v>
      </c>
      <c r="C1781" s="70">
        <v>3208.286987</v>
      </c>
      <c r="D1781" s="70"/>
      <c r="E1781" s="70"/>
      <c r="F1781" s="70"/>
      <c r="G1781" s="70"/>
      <c r="H1781" s="70"/>
      <c r="I1781" s="70"/>
      <c r="J1781" s="70"/>
      <c r="K1781" s="70"/>
      <c r="L1781" s="70"/>
      <c r="M1781" s="70"/>
      <c r="N1781" s="70"/>
      <c r="O1781" s="70"/>
      <c r="P1781" s="70"/>
      <c r="Q1781" s="70"/>
      <c r="R1781" s="70"/>
      <c r="S1781" s="70"/>
      <c r="T1781" s="70"/>
      <c r="U1781" s="70"/>
      <c r="V1781" s="70"/>
      <c r="W1781" s="70"/>
      <c r="X1781" s="70">
        <v>3594</v>
      </c>
      <c r="Y1781" s="70">
        <v>3208.286987</v>
      </c>
    </row>
    <row r="1782" spans="1:25" x14ac:dyDescent="0.25">
      <c r="A1782" s="72">
        <v>22145</v>
      </c>
      <c r="B1782" s="70">
        <v>2100</v>
      </c>
      <c r="C1782" s="70">
        <v>491.31797999999998</v>
      </c>
      <c r="D1782" s="70"/>
      <c r="E1782" s="70"/>
      <c r="F1782" s="70"/>
      <c r="G1782" s="70"/>
      <c r="H1782" s="70"/>
      <c r="I1782" s="70"/>
      <c r="J1782" s="70"/>
      <c r="K1782" s="70"/>
      <c r="L1782" s="70"/>
      <c r="M1782" s="70"/>
      <c r="N1782" s="70"/>
      <c r="O1782" s="70"/>
      <c r="P1782" s="70"/>
      <c r="Q1782" s="70"/>
      <c r="R1782" s="70"/>
      <c r="S1782" s="70"/>
      <c r="T1782" s="70"/>
      <c r="U1782" s="70"/>
      <c r="V1782" s="70"/>
      <c r="W1782" s="70"/>
      <c r="X1782" s="70">
        <v>2100</v>
      </c>
      <c r="Y1782" s="70">
        <v>491.31797999999998</v>
      </c>
    </row>
    <row r="1783" spans="1:25" x14ac:dyDescent="0.25">
      <c r="A1783" s="72">
        <v>22146</v>
      </c>
      <c r="B1783" s="70"/>
      <c r="C1783" s="70"/>
      <c r="D1783" s="70"/>
      <c r="E1783" s="70"/>
      <c r="F1783" s="70"/>
      <c r="G1783" s="70"/>
      <c r="H1783" s="70"/>
      <c r="I1783" s="70"/>
      <c r="J1783" s="70"/>
      <c r="K1783" s="70"/>
      <c r="L1783" s="70"/>
      <c r="M1783" s="70"/>
      <c r="N1783" s="70"/>
      <c r="O1783" s="70"/>
      <c r="P1783" s="70"/>
      <c r="Q1783" s="70"/>
      <c r="R1783" s="70">
        <v>71063</v>
      </c>
      <c r="S1783" s="70">
        <v>81468.671386000002</v>
      </c>
      <c r="T1783" s="70"/>
      <c r="U1783" s="70"/>
      <c r="V1783" s="70"/>
      <c r="W1783" s="70"/>
      <c r="X1783" s="70">
        <v>71063</v>
      </c>
      <c r="Y1783" s="70">
        <v>81468.671386000002</v>
      </c>
    </row>
    <row r="1784" spans="1:25" x14ac:dyDescent="0.25">
      <c r="A1784" s="72">
        <v>22157</v>
      </c>
      <c r="B1784" s="70"/>
      <c r="C1784" s="70"/>
      <c r="D1784" s="70"/>
      <c r="E1784" s="70"/>
      <c r="F1784" s="70"/>
      <c r="G1784" s="70"/>
      <c r="H1784" s="70"/>
      <c r="I1784" s="70"/>
      <c r="J1784" s="70"/>
      <c r="K1784" s="70"/>
      <c r="L1784" s="70"/>
      <c r="M1784" s="70"/>
      <c r="N1784" s="70"/>
      <c r="O1784" s="70"/>
      <c r="P1784" s="70"/>
      <c r="Q1784" s="70"/>
      <c r="R1784" s="70"/>
      <c r="S1784" s="70"/>
      <c r="T1784" s="70">
        <v>102842</v>
      </c>
      <c r="U1784" s="70">
        <v>95676.079590000008</v>
      </c>
      <c r="V1784" s="70"/>
      <c r="W1784" s="70"/>
      <c r="X1784" s="70">
        <v>102842</v>
      </c>
      <c r="Y1784" s="70">
        <v>95676.079590000008</v>
      </c>
    </row>
    <row r="1785" spans="1:25" x14ac:dyDescent="0.25">
      <c r="A1785" s="72">
        <v>22377</v>
      </c>
      <c r="B1785" s="70">
        <v>6700</v>
      </c>
      <c r="C1785" s="70">
        <v>1010.726722</v>
      </c>
      <c r="D1785" s="70"/>
      <c r="E1785" s="70"/>
      <c r="F1785" s="70"/>
      <c r="G1785" s="70"/>
      <c r="H1785" s="70"/>
      <c r="I1785" s="70"/>
      <c r="J1785" s="70"/>
      <c r="K1785" s="70"/>
      <c r="L1785" s="70"/>
      <c r="M1785" s="70"/>
      <c r="N1785" s="70"/>
      <c r="O1785" s="70"/>
      <c r="P1785" s="70"/>
      <c r="Q1785" s="70"/>
      <c r="R1785" s="70"/>
      <c r="S1785" s="70"/>
      <c r="T1785" s="70"/>
      <c r="U1785" s="70"/>
      <c r="V1785" s="70"/>
      <c r="W1785" s="70"/>
      <c r="X1785" s="70">
        <v>6700</v>
      </c>
      <c r="Y1785" s="70">
        <v>1010.726722</v>
      </c>
    </row>
    <row r="1786" spans="1:25" x14ac:dyDescent="0.25">
      <c r="A1786" s="72">
        <v>22381</v>
      </c>
      <c r="B1786" s="70"/>
      <c r="C1786" s="70"/>
      <c r="D1786" s="70">
        <v>21900</v>
      </c>
      <c r="E1786" s="70">
        <v>17356.600326</v>
      </c>
      <c r="F1786" s="70"/>
      <c r="G1786" s="70"/>
      <c r="H1786" s="70"/>
      <c r="I1786" s="70"/>
      <c r="J1786" s="70"/>
      <c r="K1786" s="70"/>
      <c r="L1786" s="70"/>
      <c r="M1786" s="70"/>
      <c r="N1786" s="70"/>
      <c r="O1786" s="70"/>
      <c r="P1786" s="70"/>
      <c r="Q1786" s="70"/>
      <c r="R1786" s="70"/>
      <c r="S1786" s="70"/>
      <c r="T1786" s="70"/>
      <c r="U1786" s="70"/>
      <c r="V1786" s="70"/>
      <c r="W1786" s="70"/>
      <c r="X1786" s="70">
        <v>21900</v>
      </c>
      <c r="Y1786" s="70">
        <v>17356.600326</v>
      </c>
    </row>
    <row r="1787" spans="1:25" x14ac:dyDescent="0.25">
      <c r="A1787" s="72">
        <v>22431</v>
      </c>
      <c r="B1787" s="70">
        <v>3400</v>
      </c>
      <c r="C1787" s="70">
        <v>2636.0865029999995</v>
      </c>
      <c r="D1787" s="70"/>
      <c r="E1787" s="70"/>
      <c r="F1787" s="70"/>
      <c r="G1787" s="70"/>
      <c r="H1787" s="70"/>
      <c r="I1787" s="70"/>
      <c r="J1787" s="70"/>
      <c r="K1787" s="70"/>
      <c r="L1787" s="70"/>
      <c r="M1787" s="70"/>
      <c r="N1787" s="70"/>
      <c r="O1787" s="70"/>
      <c r="P1787" s="70"/>
      <c r="Q1787" s="70"/>
      <c r="R1787" s="70"/>
      <c r="S1787" s="70"/>
      <c r="T1787" s="70"/>
      <c r="U1787" s="70"/>
      <c r="V1787" s="70"/>
      <c r="W1787" s="70"/>
      <c r="X1787" s="70">
        <v>3400</v>
      </c>
      <c r="Y1787" s="70">
        <v>2636.0865029999995</v>
      </c>
    </row>
    <row r="1788" spans="1:25" x14ac:dyDescent="0.25">
      <c r="A1788" s="72">
        <v>22472</v>
      </c>
      <c r="B1788" s="70"/>
      <c r="C1788" s="70"/>
      <c r="D1788" s="70">
        <v>28300</v>
      </c>
      <c r="E1788" s="70">
        <v>17884.957130999999</v>
      </c>
      <c r="F1788" s="70"/>
      <c r="G1788" s="70"/>
      <c r="H1788" s="70"/>
      <c r="I1788" s="70"/>
      <c r="J1788" s="70"/>
      <c r="K1788" s="70"/>
      <c r="L1788" s="70"/>
      <c r="M1788" s="70"/>
      <c r="N1788" s="70"/>
      <c r="O1788" s="70"/>
      <c r="P1788" s="70"/>
      <c r="Q1788" s="70"/>
      <c r="R1788" s="70"/>
      <c r="S1788" s="70"/>
      <c r="T1788" s="70"/>
      <c r="U1788" s="70"/>
      <c r="V1788" s="70"/>
      <c r="W1788" s="70"/>
      <c r="X1788" s="70">
        <v>28300</v>
      </c>
      <c r="Y1788" s="70">
        <v>17884.957130999999</v>
      </c>
    </row>
    <row r="1789" spans="1:25" x14ac:dyDescent="0.25">
      <c r="A1789" s="72">
        <v>22478</v>
      </c>
      <c r="B1789" s="70">
        <v>6300</v>
      </c>
      <c r="C1789" s="70">
        <v>5773.3783289999992</v>
      </c>
      <c r="D1789" s="70"/>
      <c r="E1789" s="70"/>
      <c r="F1789" s="70"/>
      <c r="G1789" s="70"/>
      <c r="H1789" s="70"/>
      <c r="I1789" s="70"/>
      <c r="J1789" s="70"/>
      <c r="K1789" s="70"/>
      <c r="L1789" s="70"/>
      <c r="M1789" s="70"/>
      <c r="N1789" s="70"/>
      <c r="O1789" s="70"/>
      <c r="P1789" s="70"/>
      <c r="Q1789" s="70"/>
      <c r="R1789" s="70"/>
      <c r="S1789" s="70"/>
      <c r="T1789" s="70"/>
      <c r="U1789" s="70"/>
      <c r="V1789" s="70"/>
      <c r="W1789" s="70"/>
      <c r="X1789" s="70">
        <v>6300</v>
      </c>
      <c r="Y1789" s="70">
        <v>5773.3783289999992</v>
      </c>
    </row>
    <row r="1790" spans="1:25" x14ac:dyDescent="0.25">
      <c r="A1790" s="72">
        <v>22491</v>
      </c>
      <c r="B1790" s="70"/>
      <c r="C1790" s="70"/>
      <c r="D1790" s="70">
        <v>11628</v>
      </c>
      <c r="E1790" s="70">
        <v>12857.804917000001</v>
      </c>
      <c r="F1790" s="70"/>
      <c r="G1790" s="70"/>
      <c r="H1790" s="70"/>
      <c r="I1790" s="70"/>
      <c r="J1790" s="70"/>
      <c r="K1790" s="70"/>
      <c r="L1790" s="70"/>
      <c r="M1790" s="70"/>
      <c r="N1790" s="70"/>
      <c r="O1790" s="70"/>
      <c r="P1790" s="70"/>
      <c r="Q1790" s="70"/>
      <c r="R1790" s="70"/>
      <c r="S1790" s="70"/>
      <c r="T1790" s="70"/>
      <c r="U1790" s="70"/>
      <c r="V1790" s="70"/>
      <c r="W1790" s="70"/>
      <c r="X1790" s="70">
        <v>11628</v>
      </c>
      <c r="Y1790" s="70">
        <v>12857.804917000001</v>
      </c>
    </row>
    <row r="1791" spans="1:25" x14ac:dyDescent="0.25">
      <c r="A1791" s="72">
        <v>22503</v>
      </c>
      <c r="B1791" s="70"/>
      <c r="C1791" s="70"/>
      <c r="D1791" s="70">
        <v>19400</v>
      </c>
      <c r="E1791" s="70">
        <v>18859.168120999999</v>
      </c>
      <c r="F1791" s="70"/>
      <c r="G1791" s="70"/>
      <c r="H1791" s="70"/>
      <c r="I1791" s="70"/>
      <c r="J1791" s="70"/>
      <c r="K1791" s="70"/>
      <c r="L1791" s="70"/>
      <c r="M1791" s="70"/>
      <c r="N1791" s="70"/>
      <c r="O1791" s="70"/>
      <c r="P1791" s="70"/>
      <c r="Q1791" s="70"/>
      <c r="R1791" s="70"/>
      <c r="S1791" s="70"/>
      <c r="T1791" s="70"/>
      <c r="U1791" s="70"/>
      <c r="V1791" s="70"/>
      <c r="W1791" s="70"/>
      <c r="X1791" s="70">
        <v>19400</v>
      </c>
      <c r="Y1791" s="70">
        <v>18859.168120999999</v>
      </c>
    </row>
    <row r="1792" spans="1:25" x14ac:dyDescent="0.25">
      <c r="A1792" s="72">
        <v>22603</v>
      </c>
      <c r="B1792" s="70"/>
      <c r="C1792" s="70"/>
      <c r="D1792" s="70"/>
      <c r="E1792" s="70"/>
      <c r="F1792" s="70"/>
      <c r="G1792" s="70"/>
      <c r="H1792" s="70"/>
      <c r="I1792" s="70"/>
      <c r="J1792" s="70"/>
      <c r="K1792" s="70"/>
      <c r="L1792" s="70"/>
      <c r="M1792" s="70"/>
      <c r="N1792" s="70"/>
      <c r="O1792" s="70"/>
      <c r="P1792" s="70"/>
      <c r="Q1792" s="70"/>
      <c r="R1792" s="70"/>
      <c r="S1792" s="70"/>
      <c r="T1792" s="70"/>
      <c r="U1792" s="70"/>
      <c r="V1792" s="70">
        <v>87923</v>
      </c>
      <c r="W1792" s="70">
        <v>102734.513184</v>
      </c>
      <c r="X1792" s="70">
        <v>87923</v>
      </c>
      <c r="Y1792" s="70">
        <v>102734.513184</v>
      </c>
    </row>
    <row r="1793" spans="1:25" x14ac:dyDescent="0.25">
      <c r="A1793" s="72">
        <v>22648</v>
      </c>
      <c r="B1793" s="70">
        <v>17608</v>
      </c>
      <c r="C1793" s="70">
        <v>8962.7011189999994</v>
      </c>
      <c r="D1793" s="70"/>
      <c r="E1793" s="70"/>
      <c r="F1793" s="70"/>
      <c r="G1793" s="70"/>
      <c r="H1793" s="70"/>
      <c r="I1793" s="70"/>
      <c r="J1793" s="70"/>
      <c r="K1793" s="70"/>
      <c r="L1793" s="70"/>
      <c r="M1793" s="70"/>
      <c r="N1793" s="70"/>
      <c r="O1793" s="70"/>
      <c r="P1793" s="70"/>
      <c r="Q1793" s="70"/>
      <c r="R1793" s="70"/>
      <c r="S1793" s="70"/>
      <c r="T1793" s="70"/>
      <c r="U1793" s="70"/>
      <c r="V1793" s="70"/>
      <c r="W1793" s="70"/>
      <c r="X1793" s="70">
        <v>17608</v>
      </c>
      <c r="Y1793" s="70">
        <v>8962.7011189999994</v>
      </c>
    </row>
    <row r="1794" spans="1:25" x14ac:dyDescent="0.25">
      <c r="A1794" s="72">
        <v>22715</v>
      </c>
      <c r="B1794" s="70"/>
      <c r="C1794" s="70"/>
      <c r="D1794" s="70"/>
      <c r="E1794" s="70"/>
      <c r="F1794" s="70"/>
      <c r="G1794" s="70"/>
      <c r="H1794" s="70"/>
      <c r="I1794" s="70"/>
      <c r="J1794" s="70"/>
      <c r="K1794" s="70"/>
      <c r="L1794" s="70"/>
      <c r="M1794" s="70"/>
      <c r="N1794" s="70"/>
      <c r="O1794" s="70"/>
      <c r="P1794" s="70"/>
      <c r="Q1794" s="70"/>
      <c r="R1794" s="70">
        <v>77507</v>
      </c>
      <c r="S1794" s="70">
        <v>83091.062988000005</v>
      </c>
      <c r="T1794" s="70"/>
      <c r="U1794" s="70"/>
      <c r="V1794" s="70"/>
      <c r="W1794" s="70"/>
      <c r="X1794" s="70">
        <v>77507</v>
      </c>
      <c r="Y1794" s="70">
        <v>83091.062988000005</v>
      </c>
    </row>
    <row r="1795" spans="1:25" x14ac:dyDescent="0.25">
      <c r="A1795" s="72">
        <v>22716</v>
      </c>
      <c r="B1795" s="70"/>
      <c r="C1795" s="70"/>
      <c r="D1795" s="70"/>
      <c r="E1795" s="70"/>
      <c r="F1795" s="70"/>
      <c r="G1795" s="70"/>
      <c r="H1795" s="70"/>
      <c r="I1795" s="70"/>
      <c r="J1795" s="70"/>
      <c r="K1795" s="70"/>
      <c r="L1795" s="70"/>
      <c r="M1795" s="70"/>
      <c r="N1795" s="70"/>
      <c r="O1795" s="70"/>
      <c r="P1795" s="70"/>
      <c r="Q1795" s="70"/>
      <c r="R1795" s="70">
        <v>74869</v>
      </c>
      <c r="S1795" s="70">
        <v>81576.473876999997</v>
      </c>
      <c r="T1795" s="70"/>
      <c r="U1795" s="70"/>
      <c r="V1795" s="70"/>
      <c r="W1795" s="70"/>
      <c r="X1795" s="70">
        <v>74869</v>
      </c>
      <c r="Y1795" s="70">
        <v>81576.473876999997</v>
      </c>
    </row>
    <row r="1796" spans="1:25" x14ac:dyDescent="0.25">
      <c r="A1796" s="72">
        <v>22743</v>
      </c>
      <c r="B1796" s="70"/>
      <c r="C1796" s="70"/>
      <c r="D1796" s="70"/>
      <c r="E1796" s="70"/>
      <c r="F1796" s="70"/>
      <c r="G1796" s="70"/>
      <c r="H1796" s="70"/>
      <c r="I1796" s="70"/>
      <c r="J1796" s="70"/>
      <c r="K1796" s="70"/>
      <c r="L1796" s="70"/>
      <c r="M1796" s="70"/>
      <c r="N1796" s="70"/>
      <c r="O1796" s="70"/>
      <c r="P1796" s="70">
        <v>81360</v>
      </c>
      <c r="Q1796" s="70">
        <v>73383.968261999995</v>
      </c>
      <c r="R1796" s="70"/>
      <c r="S1796" s="70"/>
      <c r="T1796" s="70"/>
      <c r="U1796" s="70"/>
      <c r="V1796" s="70"/>
      <c r="W1796" s="70"/>
      <c r="X1796" s="70">
        <v>81360</v>
      </c>
      <c r="Y1796" s="70">
        <v>73383.968261999995</v>
      </c>
    </row>
    <row r="1797" spans="1:25" x14ac:dyDescent="0.25">
      <c r="A1797" s="72">
        <v>22745</v>
      </c>
      <c r="B1797" s="70">
        <v>1100</v>
      </c>
      <c r="C1797" s="70">
        <v>2206.4308970000002</v>
      </c>
      <c r="D1797" s="70"/>
      <c r="E1797" s="70"/>
      <c r="F1797" s="70"/>
      <c r="G1797" s="70"/>
      <c r="H1797" s="70"/>
      <c r="I1797" s="70"/>
      <c r="J1797" s="70"/>
      <c r="K1797" s="70"/>
      <c r="L1797" s="70"/>
      <c r="M1797" s="70"/>
      <c r="N1797" s="70"/>
      <c r="O1797" s="70"/>
      <c r="P1797" s="70"/>
      <c r="Q1797" s="70"/>
      <c r="R1797" s="70"/>
      <c r="S1797" s="70"/>
      <c r="T1797" s="70"/>
      <c r="U1797" s="70"/>
      <c r="V1797" s="70"/>
      <c r="W1797" s="70"/>
      <c r="X1797" s="70">
        <v>1100</v>
      </c>
      <c r="Y1797" s="70">
        <v>2206.4308970000002</v>
      </c>
    </row>
    <row r="1798" spans="1:25" x14ac:dyDescent="0.25">
      <c r="A1798" s="72">
        <v>22757</v>
      </c>
      <c r="B1798" s="70"/>
      <c r="C1798" s="70"/>
      <c r="D1798" s="70"/>
      <c r="E1798" s="70"/>
      <c r="F1798" s="70"/>
      <c r="G1798" s="70"/>
      <c r="H1798" s="70"/>
      <c r="I1798" s="70"/>
      <c r="J1798" s="70">
        <v>48179</v>
      </c>
      <c r="K1798" s="70">
        <v>44373.544677999998</v>
      </c>
      <c r="L1798" s="70"/>
      <c r="M1798" s="70"/>
      <c r="N1798" s="70"/>
      <c r="O1798" s="70"/>
      <c r="P1798" s="70"/>
      <c r="Q1798" s="70"/>
      <c r="R1798" s="70"/>
      <c r="S1798" s="70"/>
      <c r="T1798" s="70"/>
      <c r="U1798" s="70"/>
      <c r="V1798" s="70"/>
      <c r="W1798" s="70"/>
      <c r="X1798" s="70">
        <v>48179</v>
      </c>
      <c r="Y1798" s="70">
        <v>44373.544677999998</v>
      </c>
    </row>
    <row r="1799" spans="1:25" x14ac:dyDescent="0.25">
      <c r="A1799" s="72">
        <v>22830</v>
      </c>
      <c r="B1799" s="70"/>
      <c r="C1799" s="70"/>
      <c r="D1799" s="70"/>
      <c r="E1799" s="70"/>
      <c r="F1799" s="70">
        <v>26700</v>
      </c>
      <c r="G1799" s="70">
        <v>20938.180817</v>
      </c>
      <c r="H1799" s="70"/>
      <c r="I1799" s="70"/>
      <c r="J1799" s="70"/>
      <c r="K1799" s="70"/>
      <c r="L1799" s="70"/>
      <c r="M1799" s="70"/>
      <c r="N1799" s="70"/>
      <c r="O1799" s="70"/>
      <c r="P1799" s="70"/>
      <c r="Q1799" s="70"/>
      <c r="R1799" s="70"/>
      <c r="S1799" s="70"/>
      <c r="T1799" s="70"/>
      <c r="U1799" s="70"/>
      <c r="V1799" s="70"/>
      <c r="W1799" s="70"/>
      <c r="X1799" s="70">
        <v>26700</v>
      </c>
      <c r="Y1799" s="70">
        <v>20938.180817</v>
      </c>
    </row>
    <row r="1800" spans="1:25" x14ac:dyDescent="0.25">
      <c r="A1800" s="72">
        <v>22846</v>
      </c>
      <c r="B1800" s="70"/>
      <c r="C1800" s="70"/>
      <c r="D1800" s="70">
        <v>5200</v>
      </c>
      <c r="E1800" s="70">
        <v>10626.360810000002</v>
      </c>
      <c r="F1800" s="70"/>
      <c r="G1800" s="70"/>
      <c r="H1800" s="70"/>
      <c r="I1800" s="70"/>
      <c r="J1800" s="70"/>
      <c r="K1800" s="70"/>
      <c r="L1800" s="70"/>
      <c r="M1800" s="70"/>
      <c r="N1800" s="70"/>
      <c r="O1800" s="70"/>
      <c r="P1800" s="70"/>
      <c r="Q1800" s="70"/>
      <c r="R1800" s="70"/>
      <c r="S1800" s="70"/>
      <c r="T1800" s="70"/>
      <c r="U1800" s="70"/>
      <c r="V1800" s="70"/>
      <c r="W1800" s="70"/>
      <c r="X1800" s="70">
        <v>5200</v>
      </c>
      <c r="Y1800" s="70">
        <v>10626.360810000002</v>
      </c>
    </row>
    <row r="1801" spans="1:25" x14ac:dyDescent="0.25">
      <c r="A1801" s="72">
        <v>22901</v>
      </c>
      <c r="B1801" s="70">
        <v>2710</v>
      </c>
      <c r="C1801" s="70">
        <v>2974.6093430000001</v>
      </c>
      <c r="D1801" s="70"/>
      <c r="E1801" s="70"/>
      <c r="F1801" s="70"/>
      <c r="G1801" s="70"/>
      <c r="H1801" s="70"/>
      <c r="I1801" s="70"/>
      <c r="J1801" s="70"/>
      <c r="K1801" s="70"/>
      <c r="L1801" s="70"/>
      <c r="M1801" s="70"/>
      <c r="N1801" s="70"/>
      <c r="O1801" s="70"/>
      <c r="P1801" s="70"/>
      <c r="Q1801" s="70"/>
      <c r="R1801" s="70"/>
      <c r="S1801" s="70"/>
      <c r="T1801" s="70"/>
      <c r="U1801" s="70"/>
      <c r="V1801" s="70"/>
      <c r="W1801" s="70"/>
      <c r="X1801" s="70">
        <v>2710</v>
      </c>
      <c r="Y1801" s="70">
        <v>2974.6093430000001</v>
      </c>
    </row>
    <row r="1802" spans="1:25" x14ac:dyDescent="0.25">
      <c r="A1802" s="72">
        <v>22904</v>
      </c>
      <c r="B1802" s="70"/>
      <c r="C1802" s="70"/>
      <c r="D1802" s="70">
        <v>24879</v>
      </c>
      <c r="E1802" s="70">
        <v>14822.645645000001</v>
      </c>
      <c r="F1802" s="70"/>
      <c r="G1802" s="70"/>
      <c r="H1802" s="70"/>
      <c r="I1802" s="70"/>
      <c r="J1802" s="70"/>
      <c r="K1802" s="70"/>
      <c r="L1802" s="70"/>
      <c r="M1802" s="70"/>
      <c r="N1802" s="70"/>
      <c r="O1802" s="70"/>
      <c r="P1802" s="70"/>
      <c r="Q1802" s="70"/>
      <c r="R1802" s="70"/>
      <c r="S1802" s="70"/>
      <c r="T1802" s="70"/>
      <c r="U1802" s="70"/>
      <c r="V1802" s="70"/>
      <c r="W1802" s="70"/>
      <c r="X1802" s="70">
        <v>24879</v>
      </c>
      <c r="Y1802" s="70">
        <v>14822.645645000001</v>
      </c>
    </row>
    <row r="1803" spans="1:25" x14ac:dyDescent="0.25">
      <c r="A1803" s="72">
        <v>22914</v>
      </c>
      <c r="B1803" s="70">
        <v>1200</v>
      </c>
      <c r="C1803" s="70">
        <v>1124.995034</v>
      </c>
      <c r="D1803" s="70"/>
      <c r="E1803" s="70"/>
      <c r="F1803" s="70"/>
      <c r="G1803" s="70"/>
      <c r="H1803" s="70"/>
      <c r="I1803" s="70"/>
      <c r="J1803" s="70"/>
      <c r="K1803" s="70"/>
      <c r="L1803" s="70"/>
      <c r="M1803" s="70"/>
      <c r="N1803" s="70"/>
      <c r="O1803" s="70"/>
      <c r="P1803" s="70"/>
      <c r="Q1803" s="70"/>
      <c r="R1803" s="70"/>
      <c r="S1803" s="70"/>
      <c r="T1803" s="70"/>
      <c r="U1803" s="70"/>
      <c r="V1803" s="70"/>
      <c r="W1803" s="70"/>
      <c r="X1803" s="70">
        <v>1200</v>
      </c>
      <c r="Y1803" s="70">
        <v>1124.995034</v>
      </c>
    </row>
    <row r="1804" spans="1:25" x14ac:dyDescent="0.25">
      <c r="A1804" s="72">
        <v>22952</v>
      </c>
      <c r="B1804" s="70"/>
      <c r="C1804" s="70"/>
      <c r="D1804" s="70">
        <v>21600</v>
      </c>
      <c r="E1804" s="70">
        <v>14129.939517000001</v>
      </c>
      <c r="F1804" s="70"/>
      <c r="G1804" s="70"/>
      <c r="H1804" s="70"/>
      <c r="I1804" s="70"/>
      <c r="J1804" s="70"/>
      <c r="K1804" s="70"/>
      <c r="L1804" s="70"/>
      <c r="M1804" s="70"/>
      <c r="N1804" s="70"/>
      <c r="O1804" s="70"/>
      <c r="P1804" s="70"/>
      <c r="Q1804" s="70"/>
      <c r="R1804" s="70"/>
      <c r="S1804" s="70"/>
      <c r="T1804" s="70"/>
      <c r="U1804" s="70"/>
      <c r="V1804" s="70"/>
      <c r="W1804" s="70"/>
      <c r="X1804" s="70">
        <v>21600</v>
      </c>
      <c r="Y1804" s="70">
        <v>14129.939517000001</v>
      </c>
    </row>
    <row r="1805" spans="1:25" x14ac:dyDescent="0.25">
      <c r="A1805" s="72">
        <v>22965</v>
      </c>
      <c r="B1805" s="70"/>
      <c r="C1805" s="70"/>
      <c r="D1805" s="70">
        <v>17900</v>
      </c>
      <c r="E1805" s="70">
        <v>15849.51712</v>
      </c>
      <c r="F1805" s="70"/>
      <c r="G1805" s="70"/>
      <c r="H1805" s="70"/>
      <c r="I1805" s="70"/>
      <c r="J1805" s="70"/>
      <c r="K1805" s="70"/>
      <c r="L1805" s="70"/>
      <c r="M1805" s="70"/>
      <c r="N1805" s="70"/>
      <c r="O1805" s="70"/>
      <c r="P1805" s="70"/>
      <c r="Q1805" s="70"/>
      <c r="R1805" s="70"/>
      <c r="S1805" s="70"/>
      <c r="T1805" s="70"/>
      <c r="U1805" s="70"/>
      <c r="V1805" s="70"/>
      <c r="W1805" s="70"/>
      <c r="X1805" s="70">
        <v>17900</v>
      </c>
      <c r="Y1805" s="70">
        <v>15849.51712</v>
      </c>
    </row>
    <row r="1806" spans="1:25" x14ac:dyDescent="0.25">
      <c r="A1806" s="72">
        <v>22981</v>
      </c>
      <c r="B1806" s="70">
        <v>2900</v>
      </c>
      <c r="C1806" s="70">
        <v>4806.3834859999997</v>
      </c>
      <c r="D1806" s="70"/>
      <c r="E1806" s="70"/>
      <c r="F1806" s="70"/>
      <c r="G1806" s="70"/>
      <c r="H1806" s="70"/>
      <c r="I1806" s="70"/>
      <c r="J1806" s="70"/>
      <c r="K1806" s="70"/>
      <c r="L1806" s="70"/>
      <c r="M1806" s="70"/>
      <c r="N1806" s="70"/>
      <c r="O1806" s="70"/>
      <c r="P1806" s="70"/>
      <c r="Q1806" s="70"/>
      <c r="R1806" s="70"/>
      <c r="S1806" s="70"/>
      <c r="T1806" s="70"/>
      <c r="U1806" s="70"/>
      <c r="V1806" s="70"/>
      <c r="W1806" s="70"/>
      <c r="X1806" s="70">
        <v>2900</v>
      </c>
      <c r="Y1806" s="70">
        <v>4806.3834859999997</v>
      </c>
    </row>
    <row r="1807" spans="1:25" x14ac:dyDescent="0.25">
      <c r="A1807" s="72">
        <v>23044</v>
      </c>
      <c r="B1807" s="70"/>
      <c r="C1807" s="70"/>
      <c r="D1807" s="70"/>
      <c r="E1807" s="70"/>
      <c r="F1807" s="70">
        <v>21419</v>
      </c>
      <c r="G1807" s="70">
        <v>22570.076187999999</v>
      </c>
      <c r="H1807" s="70"/>
      <c r="I1807" s="70"/>
      <c r="J1807" s="70"/>
      <c r="K1807" s="70"/>
      <c r="L1807" s="70"/>
      <c r="M1807" s="70"/>
      <c r="N1807" s="70"/>
      <c r="O1807" s="70"/>
      <c r="P1807" s="70"/>
      <c r="Q1807" s="70"/>
      <c r="R1807" s="70"/>
      <c r="S1807" s="70"/>
      <c r="T1807" s="70"/>
      <c r="U1807" s="70"/>
      <c r="V1807" s="70"/>
      <c r="W1807" s="70"/>
      <c r="X1807" s="70">
        <v>21419</v>
      </c>
      <c r="Y1807" s="70">
        <v>22570.076187999999</v>
      </c>
    </row>
    <row r="1808" spans="1:25" x14ac:dyDescent="0.25">
      <c r="A1808" s="72">
        <v>23053</v>
      </c>
      <c r="B1808" s="70"/>
      <c r="C1808" s="70"/>
      <c r="D1808" s="70"/>
      <c r="E1808" s="70"/>
      <c r="F1808" s="70">
        <v>21577</v>
      </c>
      <c r="G1808" s="70">
        <v>22948.723755999999</v>
      </c>
      <c r="H1808" s="70"/>
      <c r="I1808" s="70"/>
      <c r="J1808" s="70"/>
      <c r="K1808" s="70"/>
      <c r="L1808" s="70"/>
      <c r="M1808" s="70"/>
      <c r="N1808" s="70"/>
      <c r="O1808" s="70"/>
      <c r="P1808" s="70"/>
      <c r="Q1808" s="70"/>
      <c r="R1808" s="70"/>
      <c r="S1808" s="70"/>
      <c r="T1808" s="70"/>
      <c r="U1808" s="70"/>
      <c r="V1808" s="70"/>
      <c r="W1808" s="70"/>
      <c r="X1808" s="70">
        <v>21577</v>
      </c>
      <c r="Y1808" s="70">
        <v>22948.723755999999</v>
      </c>
    </row>
    <row r="1809" spans="1:25" x14ac:dyDescent="0.25">
      <c r="A1809" s="72">
        <v>23078</v>
      </c>
      <c r="B1809" s="70">
        <v>5977</v>
      </c>
      <c r="C1809" s="70">
        <v>3493.9453680000001</v>
      </c>
      <c r="D1809" s="70"/>
      <c r="E1809" s="70"/>
      <c r="F1809" s="70"/>
      <c r="G1809" s="70"/>
      <c r="H1809" s="70"/>
      <c r="I1809" s="70"/>
      <c r="J1809" s="70"/>
      <c r="K1809" s="70"/>
      <c r="L1809" s="70"/>
      <c r="M1809" s="70"/>
      <c r="N1809" s="70"/>
      <c r="O1809" s="70"/>
      <c r="P1809" s="70"/>
      <c r="Q1809" s="70"/>
      <c r="R1809" s="70"/>
      <c r="S1809" s="70"/>
      <c r="T1809" s="70"/>
      <c r="U1809" s="70"/>
      <c r="V1809" s="70"/>
      <c r="W1809" s="70"/>
      <c r="X1809" s="70">
        <v>5977</v>
      </c>
      <c r="Y1809" s="70">
        <v>3493.9453680000001</v>
      </c>
    </row>
    <row r="1810" spans="1:25" x14ac:dyDescent="0.25">
      <c r="A1810" s="72">
        <v>23128</v>
      </c>
      <c r="B1810" s="70"/>
      <c r="C1810" s="70"/>
      <c r="D1810" s="70"/>
      <c r="E1810" s="70"/>
      <c r="F1810" s="70">
        <v>23149</v>
      </c>
      <c r="G1810" s="70">
        <v>20060.137237999999</v>
      </c>
      <c r="H1810" s="70"/>
      <c r="I1810" s="70"/>
      <c r="J1810" s="70"/>
      <c r="K1810" s="70"/>
      <c r="L1810" s="70"/>
      <c r="M1810" s="70"/>
      <c r="N1810" s="70"/>
      <c r="O1810" s="70"/>
      <c r="P1810" s="70"/>
      <c r="Q1810" s="70"/>
      <c r="R1810" s="70"/>
      <c r="S1810" s="70"/>
      <c r="T1810" s="70"/>
      <c r="U1810" s="70"/>
      <c r="V1810" s="70"/>
      <c r="W1810" s="70"/>
      <c r="X1810" s="70">
        <v>23149</v>
      </c>
      <c r="Y1810" s="70">
        <v>20060.137237999999</v>
      </c>
    </row>
    <row r="1811" spans="1:25" x14ac:dyDescent="0.25">
      <c r="A1811" s="72">
        <v>23142</v>
      </c>
      <c r="B1811" s="70"/>
      <c r="C1811" s="70"/>
      <c r="D1811" s="70"/>
      <c r="E1811" s="70"/>
      <c r="F1811" s="70">
        <v>22992</v>
      </c>
      <c r="G1811" s="70">
        <v>23252.484629999999</v>
      </c>
      <c r="H1811" s="70"/>
      <c r="I1811" s="70"/>
      <c r="J1811" s="70"/>
      <c r="K1811" s="70"/>
      <c r="L1811" s="70"/>
      <c r="M1811" s="70"/>
      <c r="N1811" s="70"/>
      <c r="O1811" s="70"/>
      <c r="P1811" s="70"/>
      <c r="Q1811" s="70"/>
      <c r="R1811" s="70"/>
      <c r="S1811" s="70"/>
      <c r="T1811" s="70"/>
      <c r="U1811" s="70"/>
      <c r="V1811" s="70"/>
      <c r="W1811" s="70"/>
      <c r="X1811" s="70">
        <v>22992</v>
      </c>
      <c r="Y1811" s="70">
        <v>23252.484629999999</v>
      </c>
    </row>
    <row r="1812" spans="1:25" x14ac:dyDescent="0.25">
      <c r="A1812" s="72">
        <v>23153</v>
      </c>
      <c r="B1812" s="70">
        <v>1400</v>
      </c>
      <c r="C1812" s="70">
        <v>1557.2052900000001</v>
      </c>
      <c r="D1812" s="70"/>
      <c r="E1812" s="70"/>
      <c r="F1812" s="70"/>
      <c r="G1812" s="70"/>
      <c r="H1812" s="70"/>
      <c r="I1812" s="70"/>
      <c r="J1812" s="70"/>
      <c r="K1812" s="70"/>
      <c r="L1812" s="70"/>
      <c r="M1812" s="70"/>
      <c r="N1812" s="70"/>
      <c r="O1812" s="70"/>
      <c r="P1812" s="70"/>
      <c r="Q1812" s="70"/>
      <c r="R1812" s="70"/>
      <c r="S1812" s="70"/>
      <c r="T1812" s="70"/>
      <c r="U1812" s="70"/>
      <c r="V1812" s="70"/>
      <c r="W1812" s="70"/>
      <c r="X1812" s="70">
        <v>1400</v>
      </c>
      <c r="Y1812" s="70">
        <v>1557.2052900000001</v>
      </c>
    </row>
    <row r="1813" spans="1:25" x14ac:dyDescent="0.25">
      <c r="A1813" s="72">
        <v>23154</v>
      </c>
      <c r="B1813" s="70"/>
      <c r="C1813" s="70"/>
      <c r="D1813" s="70">
        <v>15964</v>
      </c>
      <c r="E1813" s="70">
        <v>13600.50741</v>
      </c>
      <c r="F1813" s="70"/>
      <c r="G1813" s="70"/>
      <c r="H1813" s="70"/>
      <c r="I1813" s="70"/>
      <c r="J1813" s="70"/>
      <c r="K1813" s="70"/>
      <c r="L1813" s="70"/>
      <c r="M1813" s="70"/>
      <c r="N1813" s="70"/>
      <c r="O1813" s="70"/>
      <c r="P1813" s="70"/>
      <c r="Q1813" s="70"/>
      <c r="R1813" s="70"/>
      <c r="S1813" s="70"/>
      <c r="T1813" s="70"/>
      <c r="U1813" s="70"/>
      <c r="V1813" s="70"/>
      <c r="W1813" s="70"/>
      <c r="X1813" s="70">
        <v>15964</v>
      </c>
      <c r="Y1813" s="70">
        <v>13600.50741</v>
      </c>
    </row>
    <row r="1814" spans="1:25" x14ac:dyDescent="0.25">
      <c r="A1814" s="72">
        <v>23157</v>
      </c>
      <c r="B1814" s="70">
        <v>3100</v>
      </c>
      <c r="C1814" s="70">
        <v>2043.2446089999996</v>
      </c>
      <c r="D1814" s="70"/>
      <c r="E1814" s="70"/>
      <c r="F1814" s="70"/>
      <c r="G1814" s="70"/>
      <c r="H1814" s="70"/>
      <c r="I1814" s="70"/>
      <c r="J1814" s="70"/>
      <c r="K1814" s="70"/>
      <c r="L1814" s="70"/>
      <c r="M1814" s="70"/>
      <c r="N1814" s="70"/>
      <c r="O1814" s="70"/>
      <c r="P1814" s="70"/>
      <c r="Q1814" s="70"/>
      <c r="R1814" s="70"/>
      <c r="S1814" s="70"/>
      <c r="T1814" s="70"/>
      <c r="U1814" s="70"/>
      <c r="V1814" s="70"/>
      <c r="W1814" s="70"/>
      <c r="X1814" s="70">
        <v>3100</v>
      </c>
      <c r="Y1814" s="70">
        <v>2043.2446089999996</v>
      </c>
    </row>
    <row r="1815" spans="1:25" x14ac:dyDescent="0.25">
      <c r="A1815" s="72">
        <v>23172</v>
      </c>
      <c r="B1815" s="70">
        <v>5470</v>
      </c>
      <c r="C1815" s="70">
        <v>8053.093089</v>
      </c>
      <c r="D1815" s="70"/>
      <c r="E1815" s="70"/>
      <c r="F1815" s="70"/>
      <c r="G1815" s="70"/>
      <c r="H1815" s="70"/>
      <c r="I1815" s="70"/>
      <c r="J1815" s="70"/>
      <c r="K1815" s="70"/>
      <c r="L1815" s="70"/>
      <c r="M1815" s="70"/>
      <c r="N1815" s="70"/>
      <c r="O1815" s="70"/>
      <c r="P1815" s="70"/>
      <c r="Q1815" s="70"/>
      <c r="R1815" s="70"/>
      <c r="S1815" s="70"/>
      <c r="T1815" s="70"/>
      <c r="U1815" s="70"/>
      <c r="V1815" s="70"/>
      <c r="W1815" s="70"/>
      <c r="X1815" s="70">
        <v>5470</v>
      </c>
      <c r="Y1815" s="70">
        <v>8053.093089</v>
      </c>
    </row>
    <row r="1816" spans="1:25" x14ac:dyDescent="0.25">
      <c r="A1816" s="72">
        <v>23185</v>
      </c>
      <c r="B1816" s="70"/>
      <c r="C1816" s="70"/>
      <c r="D1816" s="70"/>
      <c r="E1816" s="70"/>
      <c r="F1816" s="70">
        <v>18256</v>
      </c>
      <c r="G1816" s="70">
        <v>21251.021194000001</v>
      </c>
      <c r="H1816" s="70"/>
      <c r="I1816" s="70"/>
      <c r="J1816" s="70"/>
      <c r="K1816" s="70"/>
      <c r="L1816" s="70"/>
      <c r="M1816" s="70"/>
      <c r="N1816" s="70"/>
      <c r="O1816" s="70"/>
      <c r="P1816" s="70"/>
      <c r="Q1816" s="70"/>
      <c r="R1816" s="70"/>
      <c r="S1816" s="70"/>
      <c r="T1816" s="70"/>
      <c r="U1816" s="70"/>
      <c r="V1816" s="70"/>
      <c r="W1816" s="70"/>
      <c r="X1816" s="70">
        <v>18256</v>
      </c>
      <c r="Y1816" s="70">
        <v>21251.021194000001</v>
      </c>
    </row>
    <row r="1817" spans="1:25" x14ac:dyDescent="0.25">
      <c r="A1817" s="72">
        <v>23196</v>
      </c>
      <c r="B1817" s="70">
        <v>4112</v>
      </c>
      <c r="C1817" s="70">
        <v>6815.0314330000001</v>
      </c>
      <c r="D1817" s="70"/>
      <c r="E1817" s="70"/>
      <c r="F1817" s="70"/>
      <c r="G1817" s="70"/>
      <c r="H1817" s="70"/>
      <c r="I1817" s="70"/>
      <c r="J1817" s="70"/>
      <c r="K1817" s="70"/>
      <c r="L1817" s="70"/>
      <c r="M1817" s="70"/>
      <c r="N1817" s="70"/>
      <c r="O1817" s="70"/>
      <c r="P1817" s="70"/>
      <c r="Q1817" s="70"/>
      <c r="R1817" s="70"/>
      <c r="S1817" s="70"/>
      <c r="T1817" s="70"/>
      <c r="U1817" s="70"/>
      <c r="V1817" s="70"/>
      <c r="W1817" s="70"/>
      <c r="X1817" s="70">
        <v>4112</v>
      </c>
      <c r="Y1817" s="70">
        <v>6815.0314330000001</v>
      </c>
    </row>
    <row r="1818" spans="1:25" x14ac:dyDescent="0.25">
      <c r="A1818" s="72">
        <v>23365</v>
      </c>
      <c r="B1818" s="70">
        <v>8391</v>
      </c>
      <c r="C1818" s="70">
        <v>7330.0606379999999</v>
      </c>
      <c r="D1818" s="70"/>
      <c r="E1818" s="70"/>
      <c r="F1818" s="70"/>
      <c r="G1818" s="70"/>
      <c r="H1818" s="70"/>
      <c r="I1818" s="70"/>
      <c r="J1818" s="70"/>
      <c r="K1818" s="70"/>
      <c r="L1818" s="70"/>
      <c r="M1818" s="70"/>
      <c r="N1818" s="70"/>
      <c r="O1818" s="70"/>
      <c r="P1818" s="70"/>
      <c r="Q1818" s="70"/>
      <c r="R1818" s="70"/>
      <c r="S1818" s="70"/>
      <c r="T1818" s="70"/>
      <c r="U1818" s="70"/>
      <c r="V1818" s="70"/>
      <c r="W1818" s="70"/>
      <c r="X1818" s="70">
        <v>8391</v>
      </c>
      <c r="Y1818" s="70">
        <v>7330.0606379999999</v>
      </c>
    </row>
    <row r="1819" spans="1:25" x14ac:dyDescent="0.25">
      <c r="A1819" s="72">
        <v>23435</v>
      </c>
      <c r="B1819" s="70"/>
      <c r="C1819" s="70"/>
      <c r="D1819" s="70"/>
      <c r="E1819" s="70"/>
      <c r="F1819" s="70">
        <v>17480</v>
      </c>
      <c r="G1819" s="70">
        <v>22557.289672000003</v>
      </c>
      <c r="H1819" s="70"/>
      <c r="I1819" s="70"/>
      <c r="J1819" s="70"/>
      <c r="K1819" s="70"/>
      <c r="L1819" s="70"/>
      <c r="M1819" s="70"/>
      <c r="N1819" s="70"/>
      <c r="O1819" s="70"/>
      <c r="P1819" s="70"/>
      <c r="Q1819" s="70"/>
      <c r="R1819" s="70"/>
      <c r="S1819" s="70"/>
      <c r="T1819" s="70"/>
      <c r="U1819" s="70"/>
      <c r="V1819" s="70"/>
      <c r="W1819" s="70"/>
      <c r="X1819" s="70">
        <v>17480</v>
      </c>
      <c r="Y1819" s="70">
        <v>22557.289672000003</v>
      </c>
    </row>
    <row r="1820" spans="1:25" x14ac:dyDescent="0.25">
      <c r="A1820" s="72">
        <v>23438</v>
      </c>
      <c r="B1820" s="70">
        <v>5017</v>
      </c>
      <c r="C1820" s="70">
        <v>5218.2581790000004</v>
      </c>
      <c r="D1820" s="70"/>
      <c r="E1820" s="70"/>
      <c r="F1820" s="70"/>
      <c r="G1820" s="70"/>
      <c r="H1820" s="70"/>
      <c r="I1820" s="70"/>
      <c r="J1820" s="70"/>
      <c r="K1820" s="70"/>
      <c r="L1820" s="70"/>
      <c r="M1820" s="70"/>
      <c r="N1820" s="70"/>
      <c r="O1820" s="70"/>
      <c r="P1820" s="70"/>
      <c r="Q1820" s="70"/>
      <c r="R1820" s="70"/>
      <c r="S1820" s="70"/>
      <c r="T1820" s="70"/>
      <c r="U1820" s="70"/>
      <c r="V1820" s="70"/>
      <c r="W1820" s="70"/>
      <c r="X1820" s="70">
        <v>5017</v>
      </c>
      <c r="Y1820" s="70">
        <v>5218.2581790000004</v>
      </c>
    </row>
    <row r="1821" spans="1:25" x14ac:dyDescent="0.25">
      <c r="A1821" s="72">
        <v>23557</v>
      </c>
      <c r="B1821" s="70"/>
      <c r="C1821" s="70"/>
      <c r="D1821" s="70"/>
      <c r="E1821" s="70"/>
      <c r="F1821" s="70"/>
      <c r="G1821" s="70"/>
      <c r="H1821" s="70"/>
      <c r="I1821" s="70"/>
      <c r="J1821" s="70"/>
      <c r="K1821" s="70"/>
      <c r="L1821" s="70"/>
      <c r="M1821" s="70"/>
      <c r="N1821" s="70"/>
      <c r="O1821" s="70"/>
      <c r="P1821" s="70"/>
      <c r="Q1821" s="70"/>
      <c r="R1821" s="70"/>
      <c r="S1821" s="70"/>
      <c r="T1821" s="70">
        <v>72027</v>
      </c>
      <c r="U1821" s="70">
        <v>95475.370604999989</v>
      </c>
      <c r="V1821" s="70"/>
      <c r="W1821" s="70"/>
      <c r="X1821" s="70">
        <v>72027</v>
      </c>
      <c r="Y1821" s="70">
        <v>95475.370604999989</v>
      </c>
    </row>
    <row r="1822" spans="1:25" x14ac:dyDescent="0.25">
      <c r="A1822" s="72">
        <v>23583</v>
      </c>
      <c r="B1822" s="70">
        <v>4500</v>
      </c>
      <c r="C1822" s="70">
        <v>1569.824754</v>
      </c>
      <c r="D1822" s="70"/>
      <c r="E1822" s="70"/>
      <c r="F1822" s="70"/>
      <c r="G1822" s="70"/>
      <c r="H1822" s="70"/>
      <c r="I1822" s="70"/>
      <c r="J1822" s="70"/>
      <c r="K1822" s="70"/>
      <c r="L1822" s="70"/>
      <c r="M1822" s="70"/>
      <c r="N1822" s="70"/>
      <c r="O1822" s="70"/>
      <c r="P1822" s="70"/>
      <c r="Q1822" s="70"/>
      <c r="R1822" s="70"/>
      <c r="S1822" s="70"/>
      <c r="T1822" s="70"/>
      <c r="U1822" s="70"/>
      <c r="V1822" s="70"/>
      <c r="W1822" s="70"/>
      <c r="X1822" s="70">
        <v>4500</v>
      </c>
      <c r="Y1822" s="70">
        <v>1569.824754</v>
      </c>
    </row>
    <row r="1823" spans="1:25" x14ac:dyDescent="0.25">
      <c r="A1823" s="72">
        <v>23584</v>
      </c>
      <c r="B1823" s="70">
        <v>1300</v>
      </c>
      <c r="C1823" s="70">
        <v>1233.9174309999999</v>
      </c>
      <c r="D1823" s="70"/>
      <c r="E1823" s="70"/>
      <c r="F1823" s="70"/>
      <c r="G1823" s="70"/>
      <c r="H1823" s="70"/>
      <c r="I1823" s="70"/>
      <c r="J1823" s="70"/>
      <c r="K1823" s="70"/>
      <c r="L1823" s="70"/>
      <c r="M1823" s="70"/>
      <c r="N1823" s="70"/>
      <c r="O1823" s="70"/>
      <c r="P1823" s="70"/>
      <c r="Q1823" s="70"/>
      <c r="R1823" s="70"/>
      <c r="S1823" s="70"/>
      <c r="T1823" s="70"/>
      <c r="U1823" s="70"/>
      <c r="V1823" s="70"/>
      <c r="W1823" s="70"/>
      <c r="X1823" s="70">
        <v>1300</v>
      </c>
      <c r="Y1823" s="70">
        <v>1233.9174309999999</v>
      </c>
    </row>
    <row r="1824" spans="1:25" x14ac:dyDescent="0.25">
      <c r="A1824" s="72">
        <v>23589</v>
      </c>
      <c r="B1824" s="70">
        <v>3200</v>
      </c>
      <c r="C1824" s="70">
        <v>1827.1884289999998</v>
      </c>
      <c r="D1824" s="70"/>
      <c r="E1824" s="70"/>
      <c r="F1824" s="70"/>
      <c r="G1824" s="70"/>
      <c r="H1824" s="70"/>
      <c r="I1824" s="70"/>
      <c r="J1824" s="70"/>
      <c r="K1824" s="70"/>
      <c r="L1824" s="70"/>
      <c r="M1824" s="70"/>
      <c r="N1824" s="70"/>
      <c r="O1824" s="70"/>
      <c r="P1824" s="70"/>
      <c r="Q1824" s="70"/>
      <c r="R1824" s="70"/>
      <c r="S1824" s="70"/>
      <c r="T1824" s="70"/>
      <c r="U1824" s="70"/>
      <c r="V1824" s="70"/>
      <c r="W1824" s="70"/>
      <c r="X1824" s="70">
        <v>3200</v>
      </c>
      <c r="Y1824" s="70">
        <v>1827.1884289999998</v>
      </c>
    </row>
    <row r="1825" spans="1:25" x14ac:dyDescent="0.25">
      <c r="A1825" s="72">
        <v>23605</v>
      </c>
      <c r="B1825" s="70">
        <v>700</v>
      </c>
      <c r="C1825" s="70">
        <v>418.00866999999994</v>
      </c>
      <c r="D1825" s="70"/>
      <c r="E1825" s="70"/>
      <c r="F1825" s="70"/>
      <c r="G1825" s="70"/>
      <c r="H1825" s="70"/>
      <c r="I1825" s="70"/>
      <c r="J1825" s="70"/>
      <c r="K1825" s="70"/>
      <c r="L1825" s="70"/>
      <c r="M1825" s="70"/>
      <c r="N1825" s="70"/>
      <c r="O1825" s="70"/>
      <c r="P1825" s="70"/>
      <c r="Q1825" s="70"/>
      <c r="R1825" s="70"/>
      <c r="S1825" s="70"/>
      <c r="T1825" s="70"/>
      <c r="U1825" s="70"/>
      <c r="V1825" s="70"/>
      <c r="W1825" s="70"/>
      <c r="X1825" s="70">
        <v>700</v>
      </c>
      <c r="Y1825" s="70">
        <v>418.00866999999994</v>
      </c>
    </row>
    <row r="1826" spans="1:25" x14ac:dyDescent="0.25">
      <c r="A1826" s="72">
        <v>23641</v>
      </c>
      <c r="B1826" s="70">
        <v>1953</v>
      </c>
      <c r="C1826" s="70">
        <v>4243.2655290000002</v>
      </c>
      <c r="D1826" s="70"/>
      <c r="E1826" s="70"/>
      <c r="F1826" s="70"/>
      <c r="G1826" s="70"/>
      <c r="H1826" s="70"/>
      <c r="I1826" s="70"/>
      <c r="J1826" s="70"/>
      <c r="K1826" s="70"/>
      <c r="L1826" s="70"/>
      <c r="M1826" s="70"/>
      <c r="N1826" s="70"/>
      <c r="O1826" s="70"/>
      <c r="P1826" s="70"/>
      <c r="Q1826" s="70"/>
      <c r="R1826" s="70"/>
      <c r="S1826" s="70"/>
      <c r="T1826" s="70"/>
      <c r="U1826" s="70"/>
      <c r="V1826" s="70"/>
      <c r="W1826" s="70"/>
      <c r="X1826" s="70">
        <v>1953</v>
      </c>
      <c r="Y1826" s="70">
        <v>4243.2655290000002</v>
      </c>
    </row>
    <row r="1827" spans="1:25" x14ac:dyDescent="0.25">
      <c r="A1827" s="72">
        <v>23765</v>
      </c>
      <c r="B1827" s="70">
        <v>1400</v>
      </c>
      <c r="C1827" s="70">
        <v>956.02124400000002</v>
      </c>
      <c r="D1827" s="70"/>
      <c r="E1827" s="70"/>
      <c r="F1827" s="70"/>
      <c r="G1827" s="70"/>
      <c r="H1827" s="70"/>
      <c r="I1827" s="70"/>
      <c r="J1827" s="70"/>
      <c r="K1827" s="70"/>
      <c r="L1827" s="70"/>
      <c r="M1827" s="70"/>
      <c r="N1827" s="70"/>
      <c r="O1827" s="70"/>
      <c r="P1827" s="70"/>
      <c r="Q1827" s="70"/>
      <c r="R1827" s="70"/>
      <c r="S1827" s="70"/>
      <c r="T1827" s="70"/>
      <c r="U1827" s="70"/>
      <c r="V1827" s="70"/>
      <c r="W1827" s="70"/>
      <c r="X1827" s="70">
        <v>1400</v>
      </c>
      <c r="Y1827" s="70">
        <v>956.02124400000002</v>
      </c>
    </row>
    <row r="1828" spans="1:25" x14ac:dyDescent="0.25">
      <c r="A1828" s="72">
        <v>23824</v>
      </c>
      <c r="B1828" s="70">
        <v>4500</v>
      </c>
      <c r="C1828" s="70">
        <v>3674.2401389999995</v>
      </c>
      <c r="D1828" s="70"/>
      <c r="E1828" s="70"/>
      <c r="F1828" s="70"/>
      <c r="G1828" s="70"/>
      <c r="H1828" s="70"/>
      <c r="I1828" s="70"/>
      <c r="J1828" s="70"/>
      <c r="K1828" s="70"/>
      <c r="L1828" s="70"/>
      <c r="M1828" s="70"/>
      <c r="N1828" s="70"/>
      <c r="O1828" s="70"/>
      <c r="P1828" s="70"/>
      <c r="Q1828" s="70"/>
      <c r="R1828" s="70"/>
      <c r="S1828" s="70"/>
      <c r="T1828" s="70"/>
      <c r="U1828" s="70"/>
      <c r="V1828" s="70"/>
      <c r="W1828" s="70"/>
      <c r="X1828" s="70">
        <v>4500</v>
      </c>
      <c r="Y1828" s="70">
        <v>3674.2401389999995</v>
      </c>
    </row>
    <row r="1829" spans="1:25" x14ac:dyDescent="0.25">
      <c r="A1829" s="72">
        <v>23825</v>
      </c>
      <c r="B1829" s="70">
        <v>5900</v>
      </c>
      <c r="C1829" s="70">
        <v>4804.1423580000001</v>
      </c>
      <c r="D1829" s="70"/>
      <c r="E1829" s="70"/>
      <c r="F1829" s="70"/>
      <c r="G1829" s="70"/>
      <c r="H1829" s="70"/>
      <c r="I1829" s="70"/>
      <c r="J1829" s="70"/>
      <c r="K1829" s="70"/>
      <c r="L1829" s="70"/>
      <c r="M1829" s="70"/>
      <c r="N1829" s="70"/>
      <c r="O1829" s="70"/>
      <c r="P1829" s="70"/>
      <c r="Q1829" s="70"/>
      <c r="R1829" s="70"/>
      <c r="S1829" s="70"/>
      <c r="T1829" s="70"/>
      <c r="U1829" s="70"/>
      <c r="V1829" s="70"/>
      <c r="W1829" s="70"/>
      <c r="X1829" s="70">
        <v>5900</v>
      </c>
      <c r="Y1829" s="70">
        <v>4804.1423580000001</v>
      </c>
    </row>
    <row r="1830" spans="1:25" x14ac:dyDescent="0.25">
      <c r="A1830" s="72">
        <v>23851</v>
      </c>
      <c r="B1830" s="70"/>
      <c r="C1830" s="70"/>
      <c r="D1830" s="70"/>
      <c r="E1830" s="70"/>
      <c r="F1830" s="70"/>
      <c r="G1830" s="70"/>
      <c r="H1830" s="70"/>
      <c r="I1830" s="70"/>
      <c r="J1830" s="70"/>
      <c r="K1830" s="70"/>
      <c r="L1830" s="70"/>
      <c r="M1830" s="70"/>
      <c r="N1830" s="70"/>
      <c r="O1830" s="70"/>
      <c r="P1830" s="70"/>
      <c r="Q1830" s="70"/>
      <c r="R1830" s="70">
        <v>71532</v>
      </c>
      <c r="S1830" s="70">
        <v>83835.271972999995</v>
      </c>
      <c r="T1830" s="70"/>
      <c r="U1830" s="70"/>
      <c r="V1830" s="70"/>
      <c r="W1830" s="70"/>
      <c r="X1830" s="70">
        <v>71532</v>
      </c>
      <c r="Y1830" s="70">
        <v>83835.271972999995</v>
      </c>
    </row>
    <row r="1831" spans="1:25" x14ac:dyDescent="0.25">
      <c r="A1831" s="72">
        <v>23867</v>
      </c>
      <c r="B1831" s="70"/>
      <c r="C1831" s="70"/>
      <c r="D1831" s="70"/>
      <c r="E1831" s="70"/>
      <c r="F1831" s="70"/>
      <c r="G1831" s="70"/>
      <c r="H1831" s="70"/>
      <c r="I1831" s="70"/>
      <c r="J1831" s="70">
        <v>44323</v>
      </c>
      <c r="K1831" s="70">
        <v>40157.910155999998</v>
      </c>
      <c r="L1831" s="70"/>
      <c r="M1831" s="70"/>
      <c r="N1831" s="70"/>
      <c r="O1831" s="70"/>
      <c r="P1831" s="70"/>
      <c r="Q1831" s="70"/>
      <c r="R1831" s="70"/>
      <c r="S1831" s="70"/>
      <c r="T1831" s="70"/>
      <c r="U1831" s="70"/>
      <c r="V1831" s="70"/>
      <c r="W1831" s="70"/>
      <c r="X1831" s="70">
        <v>44323</v>
      </c>
      <c r="Y1831" s="70">
        <v>40157.910155999998</v>
      </c>
    </row>
    <row r="1832" spans="1:25" x14ac:dyDescent="0.25">
      <c r="A1832" s="72">
        <v>23874</v>
      </c>
      <c r="B1832" s="70">
        <v>8700</v>
      </c>
      <c r="C1832" s="70">
        <v>9618.2859349999999</v>
      </c>
      <c r="D1832" s="70"/>
      <c r="E1832" s="70"/>
      <c r="F1832" s="70"/>
      <c r="G1832" s="70"/>
      <c r="H1832" s="70"/>
      <c r="I1832" s="70"/>
      <c r="J1832" s="70"/>
      <c r="K1832" s="70"/>
      <c r="L1832" s="70"/>
      <c r="M1832" s="70"/>
      <c r="N1832" s="70"/>
      <c r="O1832" s="70"/>
      <c r="P1832" s="70"/>
      <c r="Q1832" s="70"/>
      <c r="R1832" s="70"/>
      <c r="S1832" s="70"/>
      <c r="T1832" s="70"/>
      <c r="U1832" s="70"/>
      <c r="V1832" s="70"/>
      <c r="W1832" s="70"/>
      <c r="X1832" s="70">
        <v>8700</v>
      </c>
      <c r="Y1832" s="70">
        <v>9618.2859349999999</v>
      </c>
    </row>
    <row r="1833" spans="1:25" x14ac:dyDescent="0.25">
      <c r="A1833" s="72">
        <v>24067</v>
      </c>
      <c r="B1833" s="70"/>
      <c r="C1833" s="70"/>
      <c r="D1833" s="70">
        <v>8000</v>
      </c>
      <c r="E1833" s="70">
        <v>10044.524953</v>
      </c>
      <c r="F1833" s="70"/>
      <c r="G1833" s="70"/>
      <c r="H1833" s="70"/>
      <c r="I1833" s="70"/>
      <c r="J1833" s="70"/>
      <c r="K1833" s="70"/>
      <c r="L1833" s="70"/>
      <c r="M1833" s="70"/>
      <c r="N1833" s="70"/>
      <c r="O1833" s="70"/>
      <c r="P1833" s="70"/>
      <c r="Q1833" s="70"/>
      <c r="R1833" s="70"/>
      <c r="S1833" s="70"/>
      <c r="T1833" s="70"/>
      <c r="U1833" s="70"/>
      <c r="V1833" s="70"/>
      <c r="W1833" s="70"/>
      <c r="X1833" s="70">
        <v>8000</v>
      </c>
      <c r="Y1833" s="70">
        <v>10044.524953</v>
      </c>
    </row>
    <row r="1834" spans="1:25" x14ac:dyDescent="0.25">
      <c r="A1834" s="72">
        <v>24091</v>
      </c>
      <c r="B1834" s="70"/>
      <c r="C1834" s="70"/>
      <c r="D1834" s="70"/>
      <c r="E1834" s="70"/>
      <c r="F1834" s="70"/>
      <c r="G1834" s="70"/>
      <c r="H1834" s="70"/>
      <c r="I1834" s="70"/>
      <c r="J1834" s="70"/>
      <c r="K1834" s="70"/>
      <c r="L1834" s="70"/>
      <c r="M1834" s="70"/>
      <c r="N1834" s="70">
        <v>56148</v>
      </c>
      <c r="O1834" s="70">
        <v>61263.683593000002</v>
      </c>
      <c r="P1834" s="70"/>
      <c r="Q1834" s="70"/>
      <c r="R1834" s="70"/>
      <c r="S1834" s="70"/>
      <c r="T1834" s="70"/>
      <c r="U1834" s="70"/>
      <c r="V1834" s="70"/>
      <c r="W1834" s="70"/>
      <c r="X1834" s="70">
        <v>56148</v>
      </c>
      <c r="Y1834" s="70">
        <v>61263.683593000002</v>
      </c>
    </row>
    <row r="1835" spans="1:25" x14ac:dyDescent="0.25">
      <c r="A1835" s="72">
        <v>24142</v>
      </c>
      <c r="B1835" s="70">
        <v>8100</v>
      </c>
      <c r="C1835" s="70">
        <v>4861.2758909999993</v>
      </c>
      <c r="D1835" s="70"/>
      <c r="E1835" s="70"/>
      <c r="F1835" s="70"/>
      <c r="G1835" s="70"/>
      <c r="H1835" s="70"/>
      <c r="I1835" s="70"/>
      <c r="J1835" s="70"/>
      <c r="K1835" s="70"/>
      <c r="L1835" s="70"/>
      <c r="M1835" s="70"/>
      <c r="N1835" s="70"/>
      <c r="O1835" s="70"/>
      <c r="P1835" s="70"/>
      <c r="Q1835" s="70"/>
      <c r="R1835" s="70"/>
      <c r="S1835" s="70"/>
      <c r="T1835" s="70"/>
      <c r="U1835" s="70"/>
      <c r="V1835" s="70"/>
      <c r="W1835" s="70"/>
      <c r="X1835" s="70">
        <v>8100</v>
      </c>
      <c r="Y1835" s="70">
        <v>4861.2758909999993</v>
      </c>
    </row>
    <row r="1836" spans="1:25" x14ac:dyDescent="0.25">
      <c r="A1836" s="72">
        <v>24190</v>
      </c>
      <c r="B1836" s="70"/>
      <c r="C1836" s="70"/>
      <c r="D1836" s="70">
        <v>17600</v>
      </c>
      <c r="E1836" s="70">
        <v>19051.363540999999</v>
      </c>
      <c r="F1836" s="70"/>
      <c r="G1836" s="70"/>
      <c r="H1836" s="70"/>
      <c r="I1836" s="70"/>
      <c r="J1836" s="70"/>
      <c r="K1836" s="70"/>
      <c r="L1836" s="70"/>
      <c r="M1836" s="70"/>
      <c r="N1836" s="70"/>
      <c r="O1836" s="70"/>
      <c r="P1836" s="70"/>
      <c r="Q1836" s="70"/>
      <c r="R1836" s="70"/>
      <c r="S1836" s="70"/>
      <c r="T1836" s="70"/>
      <c r="U1836" s="70"/>
      <c r="V1836" s="70"/>
      <c r="W1836" s="70"/>
      <c r="X1836" s="70">
        <v>17600</v>
      </c>
      <c r="Y1836" s="70">
        <v>19051.363540999999</v>
      </c>
    </row>
    <row r="1837" spans="1:25" x14ac:dyDescent="0.25">
      <c r="A1837" s="72">
        <v>24470</v>
      </c>
      <c r="B1837" s="70"/>
      <c r="C1837" s="70"/>
      <c r="D1837" s="70"/>
      <c r="E1837" s="70"/>
      <c r="F1837" s="70">
        <v>28600</v>
      </c>
      <c r="G1837" s="70">
        <v>29663.775818999999</v>
      </c>
      <c r="H1837" s="70"/>
      <c r="I1837" s="70"/>
      <c r="J1837" s="70"/>
      <c r="K1837" s="70"/>
      <c r="L1837" s="70"/>
      <c r="M1837" s="70"/>
      <c r="N1837" s="70"/>
      <c r="O1837" s="70"/>
      <c r="P1837" s="70"/>
      <c r="Q1837" s="70"/>
      <c r="R1837" s="70"/>
      <c r="S1837" s="70"/>
      <c r="T1837" s="70"/>
      <c r="U1837" s="70"/>
      <c r="V1837" s="70"/>
      <c r="W1837" s="70"/>
      <c r="X1837" s="70">
        <v>28600</v>
      </c>
      <c r="Y1837" s="70">
        <v>29663.775818999999</v>
      </c>
    </row>
    <row r="1838" spans="1:25" x14ac:dyDescent="0.25">
      <c r="A1838" s="72">
        <v>24565</v>
      </c>
      <c r="B1838" s="70">
        <v>6495</v>
      </c>
      <c r="C1838" s="70">
        <v>5290.6367920000002</v>
      </c>
      <c r="D1838" s="70"/>
      <c r="E1838" s="70"/>
      <c r="F1838" s="70"/>
      <c r="G1838" s="70"/>
      <c r="H1838" s="70"/>
      <c r="I1838" s="70"/>
      <c r="J1838" s="70"/>
      <c r="K1838" s="70"/>
      <c r="L1838" s="70"/>
      <c r="M1838" s="70"/>
      <c r="N1838" s="70"/>
      <c r="O1838" s="70"/>
      <c r="P1838" s="70"/>
      <c r="Q1838" s="70"/>
      <c r="R1838" s="70"/>
      <c r="S1838" s="70"/>
      <c r="T1838" s="70"/>
      <c r="U1838" s="70"/>
      <c r="V1838" s="70"/>
      <c r="W1838" s="70"/>
      <c r="X1838" s="70">
        <v>6495</v>
      </c>
      <c r="Y1838" s="70">
        <v>5290.6367920000002</v>
      </c>
    </row>
    <row r="1839" spans="1:25" x14ac:dyDescent="0.25">
      <c r="A1839" s="72">
        <v>24657</v>
      </c>
      <c r="B1839" s="70">
        <v>6638</v>
      </c>
      <c r="C1839" s="70">
        <v>1831.599369</v>
      </c>
      <c r="D1839" s="70"/>
      <c r="E1839" s="70"/>
      <c r="F1839" s="70"/>
      <c r="G1839" s="70"/>
      <c r="H1839" s="70"/>
      <c r="I1839" s="70"/>
      <c r="J1839" s="70"/>
      <c r="K1839" s="70"/>
      <c r="L1839" s="70"/>
      <c r="M1839" s="70"/>
      <c r="N1839" s="70"/>
      <c r="O1839" s="70"/>
      <c r="P1839" s="70"/>
      <c r="Q1839" s="70"/>
      <c r="R1839" s="70"/>
      <c r="S1839" s="70"/>
      <c r="T1839" s="70"/>
      <c r="U1839" s="70"/>
      <c r="V1839" s="70"/>
      <c r="W1839" s="70"/>
      <c r="X1839" s="70">
        <v>6638</v>
      </c>
      <c r="Y1839" s="70">
        <v>1831.599369</v>
      </c>
    </row>
    <row r="1840" spans="1:25" x14ac:dyDescent="0.25">
      <c r="A1840" s="72">
        <v>24703</v>
      </c>
      <c r="B1840" s="70"/>
      <c r="C1840" s="70"/>
      <c r="D1840" s="70"/>
      <c r="E1840" s="70"/>
      <c r="F1840" s="70"/>
      <c r="G1840" s="70"/>
      <c r="H1840" s="70"/>
      <c r="I1840" s="70"/>
      <c r="J1840" s="70"/>
      <c r="K1840" s="70"/>
      <c r="L1840" s="70"/>
      <c r="M1840" s="70"/>
      <c r="N1840" s="70"/>
      <c r="O1840" s="70"/>
      <c r="P1840" s="70"/>
      <c r="Q1840" s="70"/>
      <c r="R1840" s="70">
        <v>69774</v>
      </c>
      <c r="S1840" s="70">
        <v>80498.100097000002</v>
      </c>
      <c r="T1840" s="70"/>
      <c r="U1840" s="70"/>
      <c r="V1840" s="70"/>
      <c r="W1840" s="70"/>
      <c r="X1840" s="70">
        <v>69774</v>
      </c>
      <c r="Y1840" s="70">
        <v>80498.100097000002</v>
      </c>
    </row>
    <row r="1841" spans="1:25" x14ac:dyDescent="0.25">
      <c r="A1841" s="72">
        <v>24704</v>
      </c>
      <c r="B1841" s="70"/>
      <c r="C1841" s="70"/>
      <c r="D1841" s="70"/>
      <c r="E1841" s="70"/>
      <c r="F1841" s="70"/>
      <c r="G1841" s="70"/>
      <c r="H1841" s="70"/>
      <c r="I1841" s="70"/>
      <c r="J1841" s="70"/>
      <c r="K1841" s="70"/>
      <c r="L1841" s="70"/>
      <c r="M1841" s="70"/>
      <c r="N1841" s="70"/>
      <c r="O1841" s="70"/>
      <c r="P1841" s="70"/>
      <c r="Q1841" s="70"/>
      <c r="R1841" s="70"/>
      <c r="S1841" s="70"/>
      <c r="T1841" s="70"/>
      <c r="U1841" s="70"/>
      <c r="V1841" s="70">
        <v>90898</v>
      </c>
      <c r="W1841" s="70">
        <v>118720.908692</v>
      </c>
      <c r="X1841" s="70">
        <v>90898</v>
      </c>
      <c r="Y1841" s="70">
        <v>118720.908692</v>
      </c>
    </row>
    <row r="1842" spans="1:25" x14ac:dyDescent="0.25">
      <c r="A1842" s="72">
        <v>24739</v>
      </c>
      <c r="B1842" s="70"/>
      <c r="C1842" s="70"/>
      <c r="D1842" s="70">
        <v>6831</v>
      </c>
      <c r="E1842" s="70">
        <v>10570.418075000001</v>
      </c>
      <c r="F1842" s="70"/>
      <c r="G1842" s="70"/>
      <c r="H1842" s="70"/>
      <c r="I1842" s="70"/>
      <c r="J1842" s="70"/>
      <c r="K1842" s="70"/>
      <c r="L1842" s="70"/>
      <c r="M1842" s="70"/>
      <c r="N1842" s="70"/>
      <c r="O1842" s="70"/>
      <c r="P1842" s="70"/>
      <c r="Q1842" s="70"/>
      <c r="R1842" s="70"/>
      <c r="S1842" s="70"/>
      <c r="T1842" s="70"/>
      <c r="U1842" s="70"/>
      <c r="V1842" s="70"/>
      <c r="W1842" s="70"/>
      <c r="X1842" s="70">
        <v>6831</v>
      </c>
      <c r="Y1842" s="70">
        <v>10570.418075000001</v>
      </c>
    </row>
    <row r="1843" spans="1:25" x14ac:dyDescent="0.25">
      <c r="A1843" s="72">
        <v>24750</v>
      </c>
      <c r="B1843" s="70"/>
      <c r="C1843" s="70"/>
      <c r="D1843" s="70">
        <v>21196</v>
      </c>
      <c r="E1843" s="70">
        <v>14328.058105999999</v>
      </c>
      <c r="F1843" s="70"/>
      <c r="G1843" s="70"/>
      <c r="H1843" s="70"/>
      <c r="I1843" s="70"/>
      <c r="J1843" s="70"/>
      <c r="K1843" s="70"/>
      <c r="L1843" s="70"/>
      <c r="M1843" s="70"/>
      <c r="N1843" s="70"/>
      <c r="O1843" s="70"/>
      <c r="P1843" s="70"/>
      <c r="Q1843" s="70"/>
      <c r="R1843" s="70"/>
      <c r="S1843" s="70"/>
      <c r="T1843" s="70"/>
      <c r="U1843" s="70"/>
      <c r="V1843" s="70"/>
      <c r="W1843" s="70"/>
      <c r="X1843" s="70">
        <v>21196</v>
      </c>
      <c r="Y1843" s="70">
        <v>14328.058105999999</v>
      </c>
    </row>
    <row r="1844" spans="1:25" x14ac:dyDescent="0.25">
      <c r="A1844" s="72">
        <v>24754</v>
      </c>
      <c r="B1844" s="70">
        <v>6189</v>
      </c>
      <c r="C1844" s="70">
        <v>2808.6618349999999</v>
      </c>
      <c r="D1844" s="70"/>
      <c r="E1844" s="70"/>
      <c r="F1844" s="70"/>
      <c r="G1844" s="70"/>
      <c r="H1844" s="70"/>
      <c r="I1844" s="70"/>
      <c r="J1844" s="70"/>
      <c r="K1844" s="70"/>
      <c r="L1844" s="70"/>
      <c r="M1844" s="70"/>
      <c r="N1844" s="70"/>
      <c r="O1844" s="70"/>
      <c r="P1844" s="70"/>
      <c r="Q1844" s="70"/>
      <c r="R1844" s="70"/>
      <c r="S1844" s="70"/>
      <c r="T1844" s="70"/>
      <c r="U1844" s="70"/>
      <c r="V1844" s="70"/>
      <c r="W1844" s="70"/>
      <c r="X1844" s="70">
        <v>6189</v>
      </c>
      <c r="Y1844" s="70">
        <v>2808.6618349999999</v>
      </c>
    </row>
    <row r="1845" spans="1:25" x14ac:dyDescent="0.25">
      <c r="A1845" s="72">
        <v>24785</v>
      </c>
      <c r="B1845" s="70">
        <v>2700</v>
      </c>
      <c r="C1845" s="70">
        <v>277.55804899999998</v>
      </c>
      <c r="D1845" s="70"/>
      <c r="E1845" s="70"/>
      <c r="F1845" s="70"/>
      <c r="G1845" s="70"/>
      <c r="H1845" s="70"/>
      <c r="I1845" s="70"/>
      <c r="J1845" s="70"/>
      <c r="K1845" s="70"/>
      <c r="L1845" s="70"/>
      <c r="M1845" s="70"/>
      <c r="N1845" s="70"/>
      <c r="O1845" s="70"/>
      <c r="P1845" s="70"/>
      <c r="Q1845" s="70"/>
      <c r="R1845" s="70"/>
      <c r="S1845" s="70"/>
      <c r="T1845" s="70"/>
      <c r="U1845" s="70"/>
      <c r="V1845" s="70"/>
      <c r="W1845" s="70"/>
      <c r="X1845" s="70">
        <v>2700</v>
      </c>
      <c r="Y1845" s="70">
        <v>277.55804899999998</v>
      </c>
    </row>
    <row r="1846" spans="1:25" x14ac:dyDescent="0.25">
      <c r="A1846" s="72">
        <v>24815</v>
      </c>
      <c r="B1846" s="70">
        <v>7894</v>
      </c>
      <c r="C1846" s="70">
        <v>3636.7627879999995</v>
      </c>
      <c r="D1846" s="70"/>
      <c r="E1846" s="70"/>
      <c r="F1846" s="70"/>
      <c r="G1846" s="70"/>
      <c r="H1846" s="70"/>
      <c r="I1846" s="70"/>
      <c r="J1846" s="70"/>
      <c r="K1846" s="70"/>
      <c r="L1846" s="70"/>
      <c r="M1846" s="70"/>
      <c r="N1846" s="70"/>
      <c r="O1846" s="70"/>
      <c r="P1846" s="70"/>
      <c r="Q1846" s="70"/>
      <c r="R1846" s="70"/>
      <c r="S1846" s="70"/>
      <c r="T1846" s="70"/>
      <c r="U1846" s="70"/>
      <c r="V1846" s="70"/>
      <c r="W1846" s="70"/>
      <c r="X1846" s="70">
        <v>7894</v>
      </c>
      <c r="Y1846" s="70">
        <v>3636.7627879999995</v>
      </c>
    </row>
    <row r="1847" spans="1:25" x14ac:dyDescent="0.25">
      <c r="A1847" s="72">
        <v>25099</v>
      </c>
      <c r="B1847" s="70"/>
      <c r="C1847" s="70"/>
      <c r="D1847" s="70"/>
      <c r="E1847" s="70"/>
      <c r="F1847" s="70"/>
      <c r="G1847" s="70"/>
      <c r="H1847" s="70"/>
      <c r="I1847" s="70"/>
      <c r="J1847" s="70"/>
      <c r="K1847" s="70"/>
      <c r="L1847" s="70"/>
      <c r="M1847" s="70"/>
      <c r="N1847" s="70"/>
      <c r="O1847" s="70"/>
      <c r="P1847" s="70"/>
      <c r="Q1847" s="70"/>
      <c r="R1847" s="70"/>
      <c r="S1847" s="70"/>
      <c r="T1847" s="70"/>
      <c r="U1847" s="70"/>
      <c r="V1847" s="70">
        <v>122325</v>
      </c>
      <c r="W1847" s="70">
        <v>125727.16503999999</v>
      </c>
      <c r="X1847" s="70">
        <v>122325</v>
      </c>
      <c r="Y1847" s="70">
        <v>125727.16503999999</v>
      </c>
    </row>
    <row r="1848" spans="1:25" x14ac:dyDescent="0.25">
      <c r="A1848" s="72">
        <v>25142</v>
      </c>
      <c r="B1848" s="70"/>
      <c r="C1848" s="70"/>
      <c r="D1848" s="70"/>
      <c r="E1848" s="70"/>
      <c r="F1848" s="70"/>
      <c r="G1848" s="70"/>
      <c r="H1848" s="70"/>
      <c r="I1848" s="70"/>
      <c r="J1848" s="70"/>
      <c r="K1848" s="70"/>
      <c r="L1848" s="70"/>
      <c r="M1848" s="70"/>
      <c r="N1848" s="70"/>
      <c r="O1848" s="70"/>
      <c r="P1848" s="70"/>
      <c r="Q1848" s="70"/>
      <c r="R1848" s="70"/>
      <c r="S1848" s="70"/>
      <c r="T1848" s="70">
        <v>91467</v>
      </c>
      <c r="U1848" s="70">
        <v>96001.756834999993</v>
      </c>
      <c r="V1848" s="70"/>
      <c r="W1848" s="70"/>
      <c r="X1848" s="70">
        <v>91467</v>
      </c>
      <c r="Y1848" s="70">
        <v>96001.756834999993</v>
      </c>
    </row>
    <row r="1849" spans="1:25" x14ac:dyDescent="0.25">
      <c r="A1849" s="72">
        <v>25381</v>
      </c>
      <c r="B1849" s="70"/>
      <c r="C1849" s="70"/>
      <c r="D1849" s="70">
        <v>9379</v>
      </c>
      <c r="E1849" s="70">
        <v>13547.961914</v>
      </c>
      <c r="F1849" s="70"/>
      <c r="G1849" s="70"/>
      <c r="H1849" s="70"/>
      <c r="I1849" s="70"/>
      <c r="J1849" s="70"/>
      <c r="K1849" s="70"/>
      <c r="L1849" s="70"/>
      <c r="M1849" s="70"/>
      <c r="N1849" s="70"/>
      <c r="O1849" s="70"/>
      <c r="P1849" s="70"/>
      <c r="Q1849" s="70"/>
      <c r="R1849" s="70"/>
      <c r="S1849" s="70"/>
      <c r="T1849" s="70"/>
      <c r="U1849" s="70"/>
      <c r="V1849" s="70"/>
      <c r="W1849" s="70"/>
      <c r="X1849" s="70">
        <v>9379</v>
      </c>
      <c r="Y1849" s="70">
        <v>13547.961914</v>
      </c>
    </row>
    <row r="1850" spans="1:25" x14ac:dyDescent="0.25">
      <c r="A1850" s="72">
        <v>25386</v>
      </c>
      <c r="B1850" s="70"/>
      <c r="C1850" s="70"/>
      <c r="D1850" s="70">
        <v>7950</v>
      </c>
      <c r="E1850" s="70">
        <v>11064.571824000001</v>
      </c>
      <c r="F1850" s="70"/>
      <c r="G1850" s="70"/>
      <c r="H1850" s="70"/>
      <c r="I1850" s="70"/>
      <c r="J1850" s="70"/>
      <c r="K1850" s="70"/>
      <c r="L1850" s="70"/>
      <c r="M1850" s="70"/>
      <c r="N1850" s="70"/>
      <c r="O1850" s="70"/>
      <c r="P1850" s="70"/>
      <c r="Q1850" s="70"/>
      <c r="R1850" s="70"/>
      <c r="S1850" s="70"/>
      <c r="T1850" s="70"/>
      <c r="U1850" s="70"/>
      <c r="V1850" s="70"/>
      <c r="W1850" s="70"/>
      <c r="X1850" s="70">
        <v>7950</v>
      </c>
      <c r="Y1850" s="70">
        <v>11064.571824000001</v>
      </c>
    </row>
    <row r="1851" spans="1:25" x14ac:dyDescent="0.25">
      <c r="A1851" s="72">
        <v>25387</v>
      </c>
      <c r="B1851" s="70"/>
      <c r="C1851" s="70"/>
      <c r="D1851" s="70"/>
      <c r="E1851" s="70"/>
      <c r="F1851" s="70"/>
      <c r="G1851" s="70"/>
      <c r="H1851" s="70"/>
      <c r="I1851" s="70"/>
      <c r="J1851" s="70"/>
      <c r="K1851" s="70"/>
      <c r="L1851" s="70"/>
      <c r="M1851" s="70"/>
      <c r="N1851" s="70"/>
      <c r="O1851" s="70"/>
      <c r="P1851" s="70"/>
      <c r="Q1851" s="70"/>
      <c r="R1851" s="70"/>
      <c r="S1851" s="70"/>
      <c r="T1851" s="70"/>
      <c r="U1851" s="70"/>
      <c r="V1851" s="70">
        <v>97434</v>
      </c>
      <c r="W1851" s="70">
        <v>119337.416015</v>
      </c>
      <c r="X1851" s="70">
        <v>97434</v>
      </c>
      <c r="Y1851" s="70">
        <v>119337.416015</v>
      </c>
    </row>
    <row r="1852" spans="1:25" x14ac:dyDescent="0.25">
      <c r="A1852" s="72">
        <v>25470</v>
      </c>
      <c r="B1852" s="70">
        <v>12370</v>
      </c>
      <c r="C1852" s="70">
        <v>8276.4725040000012</v>
      </c>
      <c r="D1852" s="70"/>
      <c r="E1852" s="70"/>
      <c r="F1852" s="70"/>
      <c r="G1852" s="70"/>
      <c r="H1852" s="70"/>
      <c r="I1852" s="70"/>
      <c r="J1852" s="70"/>
      <c r="K1852" s="70"/>
      <c r="L1852" s="70"/>
      <c r="M1852" s="70"/>
      <c r="N1852" s="70"/>
      <c r="O1852" s="70"/>
      <c r="P1852" s="70"/>
      <c r="Q1852" s="70"/>
      <c r="R1852" s="70"/>
      <c r="S1852" s="70"/>
      <c r="T1852" s="70"/>
      <c r="U1852" s="70"/>
      <c r="V1852" s="70"/>
      <c r="W1852" s="70"/>
      <c r="X1852" s="70">
        <v>12370</v>
      </c>
      <c r="Y1852" s="70">
        <v>8276.4725040000012</v>
      </c>
    </row>
    <row r="1853" spans="1:25" x14ac:dyDescent="0.25">
      <c r="A1853" s="72">
        <v>25471</v>
      </c>
      <c r="B1853" s="70">
        <v>6941</v>
      </c>
      <c r="C1853" s="70">
        <v>9202.3041689999991</v>
      </c>
      <c r="D1853" s="70"/>
      <c r="E1853" s="70"/>
      <c r="F1853" s="70"/>
      <c r="G1853" s="70"/>
      <c r="H1853" s="70"/>
      <c r="I1853" s="70"/>
      <c r="J1853" s="70"/>
      <c r="K1853" s="70"/>
      <c r="L1853" s="70"/>
      <c r="M1853" s="70"/>
      <c r="N1853" s="70"/>
      <c r="O1853" s="70"/>
      <c r="P1853" s="70"/>
      <c r="Q1853" s="70"/>
      <c r="R1853" s="70"/>
      <c r="S1853" s="70"/>
      <c r="T1853" s="70"/>
      <c r="U1853" s="70"/>
      <c r="V1853" s="70"/>
      <c r="W1853" s="70"/>
      <c r="X1853" s="70">
        <v>6941</v>
      </c>
      <c r="Y1853" s="70">
        <v>9202.3041689999991</v>
      </c>
    </row>
    <row r="1854" spans="1:25" x14ac:dyDescent="0.25">
      <c r="A1854" s="72">
        <v>25533</v>
      </c>
      <c r="B1854" s="70"/>
      <c r="C1854" s="70"/>
      <c r="D1854" s="70"/>
      <c r="E1854" s="70"/>
      <c r="F1854" s="70"/>
      <c r="G1854" s="70"/>
      <c r="H1854" s="70">
        <v>30465</v>
      </c>
      <c r="I1854" s="70">
        <v>30902.489135</v>
      </c>
      <c r="J1854" s="70"/>
      <c r="K1854" s="70"/>
      <c r="L1854" s="70"/>
      <c r="M1854" s="70"/>
      <c r="N1854" s="70"/>
      <c r="O1854" s="70"/>
      <c r="P1854" s="70"/>
      <c r="Q1854" s="70"/>
      <c r="R1854" s="70"/>
      <c r="S1854" s="70"/>
      <c r="T1854" s="70"/>
      <c r="U1854" s="70"/>
      <c r="V1854" s="70"/>
      <c r="W1854" s="70"/>
      <c r="X1854" s="70">
        <v>30465</v>
      </c>
      <c r="Y1854" s="70">
        <v>30902.489135</v>
      </c>
    </row>
    <row r="1855" spans="1:25" x14ac:dyDescent="0.25">
      <c r="A1855" s="72">
        <v>25749</v>
      </c>
      <c r="B1855" s="70"/>
      <c r="C1855" s="70"/>
      <c r="D1855" s="70">
        <v>19239</v>
      </c>
      <c r="E1855" s="70">
        <v>15697.252960000002</v>
      </c>
      <c r="F1855" s="70"/>
      <c r="G1855" s="70"/>
      <c r="H1855" s="70"/>
      <c r="I1855" s="70"/>
      <c r="J1855" s="70"/>
      <c r="K1855" s="70"/>
      <c r="L1855" s="70"/>
      <c r="M1855" s="70"/>
      <c r="N1855" s="70"/>
      <c r="O1855" s="70"/>
      <c r="P1855" s="70"/>
      <c r="Q1855" s="70"/>
      <c r="R1855" s="70"/>
      <c r="S1855" s="70"/>
      <c r="T1855" s="70"/>
      <c r="U1855" s="70"/>
      <c r="V1855" s="70"/>
      <c r="W1855" s="70"/>
      <c r="X1855" s="70">
        <v>19239</v>
      </c>
      <c r="Y1855" s="70">
        <v>15697.252960000002</v>
      </c>
    </row>
    <row r="1856" spans="1:25" x14ac:dyDescent="0.25">
      <c r="A1856" s="72">
        <v>25753</v>
      </c>
      <c r="B1856" s="70">
        <v>5571</v>
      </c>
      <c r="C1856" s="70">
        <v>7569.9132380000001</v>
      </c>
      <c r="D1856" s="70"/>
      <c r="E1856" s="70"/>
      <c r="F1856" s="70"/>
      <c r="G1856" s="70"/>
      <c r="H1856" s="70"/>
      <c r="I1856" s="70"/>
      <c r="J1856" s="70"/>
      <c r="K1856" s="70"/>
      <c r="L1856" s="70"/>
      <c r="M1856" s="70"/>
      <c r="N1856" s="70"/>
      <c r="O1856" s="70"/>
      <c r="P1856" s="70"/>
      <c r="Q1856" s="70"/>
      <c r="R1856" s="70"/>
      <c r="S1856" s="70"/>
      <c r="T1856" s="70"/>
      <c r="U1856" s="70"/>
      <c r="V1856" s="70"/>
      <c r="W1856" s="70"/>
      <c r="X1856" s="70">
        <v>5571</v>
      </c>
      <c r="Y1856" s="70">
        <v>7569.9132380000001</v>
      </c>
    </row>
    <row r="1857" spans="1:25" x14ac:dyDescent="0.25">
      <c r="A1857" s="72">
        <v>25757</v>
      </c>
      <c r="B1857" s="70"/>
      <c r="C1857" s="70"/>
      <c r="D1857" s="70"/>
      <c r="E1857" s="70"/>
      <c r="F1857" s="70">
        <v>19030</v>
      </c>
      <c r="G1857" s="70">
        <v>23955.284911999999</v>
      </c>
      <c r="H1857" s="70"/>
      <c r="I1857" s="70"/>
      <c r="J1857" s="70"/>
      <c r="K1857" s="70"/>
      <c r="L1857" s="70"/>
      <c r="M1857" s="70"/>
      <c r="N1857" s="70"/>
      <c r="O1857" s="70"/>
      <c r="P1857" s="70"/>
      <c r="Q1857" s="70"/>
      <c r="R1857" s="70"/>
      <c r="S1857" s="70"/>
      <c r="T1857" s="70"/>
      <c r="U1857" s="70"/>
      <c r="V1857" s="70"/>
      <c r="W1857" s="70"/>
      <c r="X1857" s="70">
        <v>19030</v>
      </c>
      <c r="Y1857" s="70">
        <v>23955.284911999999</v>
      </c>
    </row>
    <row r="1858" spans="1:25" x14ac:dyDescent="0.25">
      <c r="A1858" s="72">
        <v>25807</v>
      </c>
      <c r="B1858" s="70">
        <v>6200</v>
      </c>
      <c r="C1858" s="70">
        <v>1619.3910340000002</v>
      </c>
      <c r="D1858" s="70"/>
      <c r="E1858" s="70"/>
      <c r="F1858" s="70"/>
      <c r="G1858" s="70"/>
      <c r="H1858" s="70"/>
      <c r="I1858" s="70"/>
      <c r="J1858" s="70"/>
      <c r="K1858" s="70"/>
      <c r="L1858" s="70"/>
      <c r="M1858" s="70"/>
      <c r="N1858" s="70"/>
      <c r="O1858" s="70"/>
      <c r="P1858" s="70"/>
      <c r="Q1858" s="70"/>
      <c r="R1858" s="70"/>
      <c r="S1858" s="70"/>
      <c r="T1858" s="70"/>
      <c r="U1858" s="70"/>
      <c r="V1858" s="70"/>
      <c r="W1858" s="70"/>
      <c r="X1858" s="70">
        <v>6200</v>
      </c>
      <c r="Y1858" s="70">
        <v>1619.3910340000002</v>
      </c>
    </row>
    <row r="1859" spans="1:25" x14ac:dyDescent="0.25">
      <c r="A1859" s="72">
        <v>25842</v>
      </c>
      <c r="B1859" s="70"/>
      <c r="C1859" s="70"/>
      <c r="D1859" s="70"/>
      <c r="E1859" s="70"/>
      <c r="F1859" s="70"/>
      <c r="G1859" s="70"/>
      <c r="H1859" s="70"/>
      <c r="I1859" s="70"/>
      <c r="J1859" s="70"/>
      <c r="K1859" s="70"/>
      <c r="L1859" s="70"/>
      <c r="M1859" s="70"/>
      <c r="N1859" s="70"/>
      <c r="O1859" s="70"/>
      <c r="P1859" s="70"/>
      <c r="Q1859" s="70"/>
      <c r="R1859" s="70"/>
      <c r="S1859" s="70"/>
      <c r="T1859" s="70"/>
      <c r="U1859" s="70"/>
      <c r="V1859" s="70">
        <v>104203</v>
      </c>
      <c r="W1859" s="70">
        <v>101788.471191</v>
      </c>
      <c r="X1859" s="70">
        <v>104203</v>
      </c>
      <c r="Y1859" s="70">
        <v>101788.471191</v>
      </c>
    </row>
    <row r="1860" spans="1:25" x14ac:dyDescent="0.25">
      <c r="A1860" s="72">
        <v>25938</v>
      </c>
      <c r="B1860" s="70"/>
      <c r="C1860" s="70"/>
      <c r="D1860" s="70"/>
      <c r="E1860" s="70"/>
      <c r="F1860" s="70"/>
      <c r="G1860" s="70"/>
      <c r="H1860" s="70"/>
      <c r="I1860" s="70"/>
      <c r="J1860" s="70"/>
      <c r="K1860" s="70"/>
      <c r="L1860" s="70"/>
      <c r="M1860" s="70"/>
      <c r="N1860" s="70">
        <v>55889</v>
      </c>
      <c r="O1860" s="70">
        <v>68804.772949999999</v>
      </c>
      <c r="P1860" s="70"/>
      <c r="Q1860" s="70"/>
      <c r="R1860" s="70"/>
      <c r="S1860" s="70"/>
      <c r="T1860" s="70"/>
      <c r="U1860" s="70"/>
      <c r="V1860" s="70"/>
      <c r="W1860" s="70"/>
      <c r="X1860" s="70">
        <v>55889</v>
      </c>
      <c r="Y1860" s="70">
        <v>68804.772949999999</v>
      </c>
    </row>
    <row r="1861" spans="1:25" x14ac:dyDescent="0.25">
      <c r="A1861" s="72">
        <v>26013</v>
      </c>
      <c r="B1861" s="70">
        <v>4245</v>
      </c>
      <c r="C1861" s="70">
        <v>4887.0400230000005</v>
      </c>
      <c r="D1861" s="70"/>
      <c r="E1861" s="70"/>
      <c r="F1861" s="70"/>
      <c r="G1861" s="70"/>
      <c r="H1861" s="70"/>
      <c r="I1861" s="70"/>
      <c r="J1861" s="70"/>
      <c r="K1861" s="70"/>
      <c r="L1861" s="70"/>
      <c r="M1861" s="70"/>
      <c r="N1861" s="70"/>
      <c r="O1861" s="70"/>
      <c r="P1861" s="70"/>
      <c r="Q1861" s="70"/>
      <c r="R1861" s="70"/>
      <c r="S1861" s="70"/>
      <c r="T1861" s="70"/>
      <c r="U1861" s="70"/>
      <c r="V1861" s="70"/>
      <c r="W1861" s="70"/>
      <c r="X1861" s="70">
        <v>4245</v>
      </c>
      <c r="Y1861" s="70">
        <v>4887.0400230000005</v>
      </c>
    </row>
    <row r="1862" spans="1:25" x14ac:dyDescent="0.25">
      <c r="A1862" s="72">
        <v>26014</v>
      </c>
      <c r="B1862" s="70"/>
      <c r="C1862" s="70"/>
      <c r="D1862" s="70"/>
      <c r="E1862" s="70"/>
      <c r="F1862" s="70"/>
      <c r="G1862" s="70"/>
      <c r="H1862" s="70"/>
      <c r="I1862" s="70"/>
      <c r="J1862" s="70"/>
      <c r="K1862" s="70"/>
      <c r="L1862" s="70"/>
      <c r="M1862" s="70"/>
      <c r="N1862" s="70"/>
      <c r="O1862" s="70"/>
      <c r="P1862" s="70"/>
      <c r="Q1862" s="70"/>
      <c r="R1862" s="70">
        <v>102271</v>
      </c>
      <c r="S1862" s="70">
        <v>87387.312988999998</v>
      </c>
      <c r="T1862" s="70"/>
      <c r="U1862" s="70"/>
      <c r="V1862" s="70"/>
      <c r="W1862" s="70"/>
      <c r="X1862" s="70">
        <v>102271</v>
      </c>
      <c r="Y1862" s="70">
        <v>87387.312988999998</v>
      </c>
    </row>
    <row r="1863" spans="1:25" x14ac:dyDescent="0.25">
      <c r="A1863" s="72">
        <v>26017</v>
      </c>
      <c r="B1863" s="70"/>
      <c r="C1863" s="70"/>
      <c r="D1863" s="70"/>
      <c r="E1863" s="70"/>
      <c r="F1863" s="70"/>
      <c r="G1863" s="70"/>
      <c r="H1863" s="70"/>
      <c r="I1863" s="70"/>
      <c r="J1863" s="70"/>
      <c r="K1863" s="70"/>
      <c r="L1863" s="70"/>
      <c r="M1863" s="70"/>
      <c r="N1863" s="70"/>
      <c r="O1863" s="70"/>
      <c r="P1863" s="70"/>
      <c r="Q1863" s="70"/>
      <c r="R1863" s="70"/>
      <c r="S1863" s="70"/>
      <c r="T1863" s="70">
        <v>98559</v>
      </c>
      <c r="U1863" s="70">
        <v>93138.640137000009</v>
      </c>
      <c r="V1863" s="70"/>
      <c r="W1863" s="70"/>
      <c r="X1863" s="70">
        <v>98559</v>
      </c>
      <c r="Y1863" s="70">
        <v>93138.640137000009</v>
      </c>
    </row>
    <row r="1864" spans="1:25" x14ac:dyDescent="0.25">
      <c r="A1864" s="72">
        <v>26065</v>
      </c>
      <c r="B1864" s="70"/>
      <c r="C1864" s="70"/>
      <c r="D1864" s="70"/>
      <c r="E1864" s="70"/>
      <c r="F1864" s="70"/>
      <c r="G1864" s="70"/>
      <c r="H1864" s="70"/>
      <c r="I1864" s="70"/>
      <c r="J1864" s="70"/>
      <c r="K1864" s="70"/>
      <c r="L1864" s="70"/>
      <c r="M1864" s="70"/>
      <c r="N1864" s="70"/>
      <c r="O1864" s="70"/>
      <c r="P1864" s="70"/>
      <c r="Q1864" s="70"/>
      <c r="R1864" s="70"/>
      <c r="S1864" s="70"/>
      <c r="T1864" s="70">
        <v>105583</v>
      </c>
      <c r="U1864" s="70">
        <v>93138.640137000009</v>
      </c>
      <c r="V1864" s="70"/>
      <c r="W1864" s="70"/>
      <c r="X1864" s="70">
        <v>105583</v>
      </c>
      <c r="Y1864" s="70">
        <v>93138.640137000009</v>
      </c>
    </row>
    <row r="1865" spans="1:25" x14ac:dyDescent="0.25">
      <c r="A1865" s="72">
        <v>26279</v>
      </c>
      <c r="B1865" s="70"/>
      <c r="C1865" s="70"/>
      <c r="D1865" s="70"/>
      <c r="E1865" s="70"/>
      <c r="F1865" s="70"/>
      <c r="G1865" s="70"/>
      <c r="H1865" s="70"/>
      <c r="I1865" s="70"/>
      <c r="J1865" s="70"/>
      <c r="K1865" s="70"/>
      <c r="L1865" s="70"/>
      <c r="M1865" s="70"/>
      <c r="N1865" s="70"/>
      <c r="O1865" s="70"/>
      <c r="P1865" s="70"/>
      <c r="Q1865" s="70"/>
      <c r="R1865" s="70"/>
      <c r="S1865" s="70"/>
      <c r="T1865" s="70"/>
      <c r="U1865" s="70"/>
      <c r="V1865" s="70">
        <v>104108</v>
      </c>
      <c r="W1865" s="70">
        <v>110480.172852</v>
      </c>
      <c r="X1865" s="70">
        <v>104108</v>
      </c>
      <c r="Y1865" s="70">
        <v>110480.172852</v>
      </c>
    </row>
    <row r="1866" spans="1:25" x14ac:dyDescent="0.25">
      <c r="A1866" s="72">
        <v>26293</v>
      </c>
      <c r="B1866" s="70"/>
      <c r="C1866" s="70"/>
      <c r="D1866" s="70"/>
      <c r="E1866" s="70"/>
      <c r="F1866" s="70"/>
      <c r="G1866" s="70"/>
      <c r="H1866" s="70"/>
      <c r="I1866" s="70"/>
      <c r="J1866" s="70"/>
      <c r="K1866" s="70"/>
      <c r="L1866" s="70"/>
      <c r="M1866" s="70"/>
      <c r="N1866" s="70"/>
      <c r="O1866" s="70"/>
      <c r="P1866" s="70"/>
      <c r="Q1866" s="70"/>
      <c r="R1866" s="70"/>
      <c r="S1866" s="70"/>
      <c r="T1866" s="70"/>
      <c r="U1866" s="70"/>
      <c r="V1866" s="70">
        <v>98447</v>
      </c>
      <c r="W1866" s="70">
        <v>102506.099122</v>
      </c>
      <c r="X1866" s="70">
        <v>98447</v>
      </c>
      <c r="Y1866" s="70">
        <v>102506.099122</v>
      </c>
    </row>
    <row r="1867" spans="1:25" x14ac:dyDescent="0.25">
      <c r="A1867" s="72">
        <v>26419</v>
      </c>
      <c r="B1867" s="70">
        <v>5247</v>
      </c>
      <c r="C1867" s="70">
        <v>2392.3008340000001</v>
      </c>
      <c r="D1867" s="70"/>
      <c r="E1867" s="70"/>
      <c r="F1867" s="70"/>
      <c r="G1867" s="70"/>
      <c r="H1867" s="70"/>
      <c r="I1867" s="70"/>
      <c r="J1867" s="70"/>
      <c r="K1867" s="70"/>
      <c r="L1867" s="70"/>
      <c r="M1867" s="70"/>
      <c r="N1867" s="70"/>
      <c r="O1867" s="70"/>
      <c r="P1867" s="70"/>
      <c r="Q1867" s="70"/>
      <c r="R1867" s="70"/>
      <c r="S1867" s="70"/>
      <c r="T1867" s="70"/>
      <c r="U1867" s="70"/>
      <c r="V1867" s="70"/>
      <c r="W1867" s="70"/>
      <c r="X1867" s="70">
        <v>5247</v>
      </c>
      <c r="Y1867" s="70">
        <v>2392.3008340000001</v>
      </c>
    </row>
    <row r="1868" spans="1:25" x14ac:dyDescent="0.25">
      <c r="A1868" s="72">
        <v>26523</v>
      </c>
      <c r="B1868" s="70"/>
      <c r="C1868" s="70"/>
      <c r="D1868" s="70"/>
      <c r="E1868" s="70"/>
      <c r="F1868" s="70"/>
      <c r="G1868" s="70"/>
      <c r="H1868" s="70"/>
      <c r="I1868" s="70"/>
      <c r="J1868" s="70"/>
      <c r="K1868" s="70"/>
      <c r="L1868" s="70"/>
      <c r="M1868" s="70"/>
      <c r="N1868" s="70"/>
      <c r="O1868" s="70"/>
      <c r="P1868" s="70"/>
      <c r="Q1868" s="70"/>
      <c r="R1868" s="70"/>
      <c r="S1868" s="70"/>
      <c r="T1868" s="70">
        <v>100921</v>
      </c>
      <c r="U1868" s="70">
        <v>98914.734375</v>
      </c>
      <c r="V1868" s="70"/>
      <c r="W1868" s="70"/>
      <c r="X1868" s="70">
        <v>100921</v>
      </c>
      <c r="Y1868" s="70">
        <v>98914.734375</v>
      </c>
    </row>
    <row r="1869" spans="1:25" x14ac:dyDescent="0.25">
      <c r="A1869" s="72">
        <v>26546</v>
      </c>
      <c r="B1869" s="70"/>
      <c r="C1869" s="70"/>
      <c r="D1869" s="70"/>
      <c r="E1869" s="70"/>
      <c r="F1869" s="70"/>
      <c r="G1869" s="70"/>
      <c r="H1869" s="70"/>
      <c r="I1869" s="70"/>
      <c r="J1869" s="70"/>
      <c r="K1869" s="70"/>
      <c r="L1869" s="70"/>
      <c r="M1869" s="70"/>
      <c r="N1869" s="70"/>
      <c r="O1869" s="70"/>
      <c r="P1869" s="70"/>
      <c r="Q1869" s="70"/>
      <c r="R1869" s="70"/>
      <c r="S1869" s="70"/>
      <c r="T1869" s="70">
        <v>94176</v>
      </c>
      <c r="U1869" s="70">
        <v>90248.988282000006</v>
      </c>
      <c r="V1869" s="70"/>
      <c r="W1869" s="70"/>
      <c r="X1869" s="70">
        <v>94176</v>
      </c>
      <c r="Y1869" s="70">
        <v>90248.988282000006</v>
      </c>
    </row>
    <row r="1870" spans="1:25" x14ac:dyDescent="0.25">
      <c r="A1870" s="72">
        <v>26547</v>
      </c>
      <c r="B1870" s="70"/>
      <c r="C1870" s="70"/>
      <c r="D1870" s="70"/>
      <c r="E1870" s="70"/>
      <c r="F1870" s="70"/>
      <c r="G1870" s="70"/>
      <c r="H1870" s="70"/>
      <c r="I1870" s="70"/>
      <c r="J1870" s="70"/>
      <c r="K1870" s="70"/>
      <c r="L1870" s="70"/>
      <c r="M1870" s="70"/>
      <c r="N1870" s="70"/>
      <c r="O1870" s="70"/>
      <c r="P1870" s="70"/>
      <c r="Q1870" s="70"/>
      <c r="R1870" s="70"/>
      <c r="S1870" s="70"/>
      <c r="T1870" s="70">
        <v>99712</v>
      </c>
      <c r="U1870" s="70">
        <v>95558.247558999996</v>
      </c>
      <c r="V1870" s="70"/>
      <c r="W1870" s="70"/>
      <c r="X1870" s="70">
        <v>99712</v>
      </c>
      <c r="Y1870" s="70">
        <v>95558.247558999996</v>
      </c>
    </row>
    <row r="1871" spans="1:25" x14ac:dyDescent="0.25">
      <c r="A1871" s="72">
        <v>26562</v>
      </c>
      <c r="B1871" s="70"/>
      <c r="C1871" s="70"/>
      <c r="D1871" s="70"/>
      <c r="E1871" s="70"/>
      <c r="F1871" s="70"/>
      <c r="G1871" s="70"/>
      <c r="H1871" s="70"/>
      <c r="I1871" s="70"/>
      <c r="J1871" s="70"/>
      <c r="K1871" s="70"/>
      <c r="L1871" s="70"/>
      <c r="M1871" s="70"/>
      <c r="N1871" s="70"/>
      <c r="O1871" s="70"/>
      <c r="P1871" s="70"/>
      <c r="Q1871" s="70"/>
      <c r="R1871" s="70"/>
      <c r="S1871" s="70"/>
      <c r="T1871" s="70">
        <v>88515</v>
      </c>
      <c r="U1871" s="70">
        <v>91075.8125</v>
      </c>
      <c r="V1871" s="70"/>
      <c r="W1871" s="70"/>
      <c r="X1871" s="70">
        <v>88515</v>
      </c>
      <c r="Y1871" s="70">
        <v>91075.8125</v>
      </c>
    </row>
    <row r="1872" spans="1:25" x14ac:dyDescent="0.25">
      <c r="A1872" s="72">
        <v>26563</v>
      </c>
      <c r="B1872" s="70"/>
      <c r="C1872" s="70"/>
      <c r="D1872" s="70"/>
      <c r="E1872" s="70"/>
      <c r="F1872" s="70"/>
      <c r="G1872" s="70"/>
      <c r="H1872" s="70"/>
      <c r="I1872" s="70"/>
      <c r="J1872" s="70"/>
      <c r="K1872" s="70"/>
      <c r="L1872" s="70"/>
      <c r="M1872" s="70"/>
      <c r="N1872" s="70"/>
      <c r="O1872" s="70"/>
      <c r="P1872" s="70"/>
      <c r="Q1872" s="70"/>
      <c r="R1872" s="70"/>
      <c r="S1872" s="70"/>
      <c r="T1872" s="70">
        <v>94615</v>
      </c>
      <c r="U1872" s="70">
        <v>94304.983396999989</v>
      </c>
      <c r="V1872" s="70"/>
      <c r="W1872" s="70"/>
      <c r="X1872" s="70">
        <v>94615</v>
      </c>
      <c r="Y1872" s="70">
        <v>94304.983396999989</v>
      </c>
    </row>
    <row r="1873" spans="1:25" x14ac:dyDescent="0.25">
      <c r="A1873" s="72">
        <v>26623</v>
      </c>
      <c r="B1873" s="70"/>
      <c r="C1873" s="70"/>
      <c r="D1873" s="70"/>
      <c r="E1873" s="70"/>
      <c r="F1873" s="70"/>
      <c r="G1873" s="70"/>
      <c r="H1873" s="70"/>
      <c r="I1873" s="70"/>
      <c r="J1873" s="70"/>
      <c r="K1873" s="70"/>
      <c r="L1873" s="70"/>
      <c r="M1873" s="70"/>
      <c r="N1873" s="70">
        <v>63309</v>
      </c>
      <c r="O1873" s="70">
        <v>60277.864259000002</v>
      </c>
      <c r="P1873" s="70"/>
      <c r="Q1873" s="70"/>
      <c r="R1873" s="70"/>
      <c r="S1873" s="70"/>
      <c r="T1873" s="70"/>
      <c r="U1873" s="70"/>
      <c r="V1873" s="70"/>
      <c r="W1873" s="70"/>
      <c r="X1873" s="70">
        <v>63309</v>
      </c>
      <c r="Y1873" s="70">
        <v>60277.864259000002</v>
      </c>
    </row>
    <row r="1874" spans="1:25" x14ac:dyDescent="0.25">
      <c r="A1874" s="72">
        <v>26667</v>
      </c>
      <c r="B1874" s="70"/>
      <c r="C1874" s="70"/>
      <c r="D1874" s="70"/>
      <c r="E1874" s="70"/>
      <c r="F1874" s="70"/>
      <c r="G1874" s="70"/>
      <c r="H1874" s="70"/>
      <c r="I1874" s="70"/>
      <c r="J1874" s="70"/>
      <c r="K1874" s="70"/>
      <c r="L1874" s="70">
        <v>65973</v>
      </c>
      <c r="M1874" s="70">
        <v>59719.736571999994</v>
      </c>
      <c r="N1874" s="70"/>
      <c r="O1874" s="70"/>
      <c r="P1874" s="70"/>
      <c r="Q1874" s="70"/>
      <c r="R1874" s="70"/>
      <c r="S1874" s="70"/>
      <c r="T1874" s="70"/>
      <c r="U1874" s="70"/>
      <c r="V1874" s="70"/>
      <c r="W1874" s="70"/>
      <c r="X1874" s="70">
        <v>65973</v>
      </c>
      <c r="Y1874" s="70">
        <v>59719.736571999994</v>
      </c>
    </row>
    <row r="1875" spans="1:25" x14ac:dyDescent="0.25">
      <c r="A1875" s="72">
        <v>26675</v>
      </c>
      <c r="B1875" s="70"/>
      <c r="C1875" s="70"/>
      <c r="D1875" s="70"/>
      <c r="E1875" s="70"/>
      <c r="F1875" s="70"/>
      <c r="G1875" s="70"/>
      <c r="H1875" s="70"/>
      <c r="I1875" s="70"/>
      <c r="J1875" s="70"/>
      <c r="K1875" s="70"/>
      <c r="L1875" s="70">
        <v>72017</v>
      </c>
      <c r="M1875" s="70">
        <v>59458.420899000004</v>
      </c>
      <c r="N1875" s="70"/>
      <c r="O1875" s="70"/>
      <c r="P1875" s="70"/>
      <c r="Q1875" s="70"/>
      <c r="R1875" s="70"/>
      <c r="S1875" s="70"/>
      <c r="T1875" s="70"/>
      <c r="U1875" s="70"/>
      <c r="V1875" s="70"/>
      <c r="W1875" s="70"/>
      <c r="X1875" s="70">
        <v>72017</v>
      </c>
      <c r="Y1875" s="70">
        <v>59458.420899000004</v>
      </c>
    </row>
    <row r="1876" spans="1:25" x14ac:dyDescent="0.25">
      <c r="A1876" s="72">
        <v>26708</v>
      </c>
      <c r="B1876" s="70"/>
      <c r="C1876" s="70"/>
      <c r="D1876" s="70"/>
      <c r="E1876" s="70"/>
      <c r="F1876" s="70"/>
      <c r="G1876" s="70"/>
      <c r="H1876" s="70"/>
      <c r="I1876" s="70"/>
      <c r="J1876" s="70"/>
      <c r="K1876" s="70"/>
      <c r="L1876" s="70"/>
      <c r="M1876" s="70"/>
      <c r="N1876" s="70"/>
      <c r="O1876" s="70"/>
      <c r="P1876" s="70"/>
      <c r="Q1876" s="70"/>
      <c r="R1876" s="70"/>
      <c r="S1876" s="70"/>
      <c r="T1876" s="70">
        <v>95084</v>
      </c>
      <c r="U1876" s="70">
        <v>95449.440430000002</v>
      </c>
      <c r="V1876" s="70"/>
      <c r="W1876" s="70"/>
      <c r="X1876" s="70">
        <v>95084</v>
      </c>
      <c r="Y1876" s="70">
        <v>95449.440430000002</v>
      </c>
    </row>
    <row r="1877" spans="1:25" x14ac:dyDescent="0.25">
      <c r="A1877" s="72">
        <v>26788</v>
      </c>
      <c r="B1877" s="70"/>
      <c r="C1877" s="70"/>
      <c r="D1877" s="70"/>
      <c r="E1877" s="70"/>
      <c r="F1877" s="70"/>
      <c r="G1877" s="70"/>
      <c r="H1877" s="70"/>
      <c r="I1877" s="70"/>
      <c r="J1877" s="70"/>
      <c r="K1877" s="70"/>
      <c r="L1877" s="70"/>
      <c r="M1877" s="70"/>
      <c r="N1877" s="70"/>
      <c r="O1877" s="70"/>
      <c r="P1877" s="70"/>
      <c r="Q1877" s="70"/>
      <c r="R1877" s="70"/>
      <c r="S1877" s="70"/>
      <c r="T1877" s="70">
        <v>87549</v>
      </c>
      <c r="U1877" s="70">
        <v>98829.285155999998</v>
      </c>
      <c r="V1877" s="70"/>
      <c r="W1877" s="70"/>
      <c r="X1877" s="70">
        <v>87549</v>
      </c>
      <c r="Y1877" s="70">
        <v>98829.285155999998</v>
      </c>
    </row>
    <row r="1878" spans="1:25" x14ac:dyDescent="0.25">
      <c r="A1878" s="72">
        <v>26791</v>
      </c>
      <c r="B1878" s="70"/>
      <c r="C1878" s="70"/>
      <c r="D1878" s="70"/>
      <c r="E1878" s="70"/>
      <c r="F1878" s="70"/>
      <c r="G1878" s="70"/>
      <c r="H1878" s="70"/>
      <c r="I1878" s="70"/>
      <c r="J1878" s="70"/>
      <c r="K1878" s="70"/>
      <c r="L1878" s="70"/>
      <c r="M1878" s="70"/>
      <c r="N1878" s="70"/>
      <c r="O1878" s="70"/>
      <c r="P1878" s="70"/>
      <c r="Q1878" s="70"/>
      <c r="R1878" s="70"/>
      <c r="S1878" s="70"/>
      <c r="T1878" s="70">
        <v>84108</v>
      </c>
      <c r="U1878" s="70">
        <v>96312.503417999993</v>
      </c>
      <c r="V1878" s="70"/>
      <c r="W1878" s="70"/>
      <c r="X1878" s="70">
        <v>84108</v>
      </c>
      <c r="Y1878" s="70">
        <v>96312.503417999993</v>
      </c>
    </row>
    <row r="1879" spans="1:25" x14ac:dyDescent="0.25">
      <c r="A1879" s="72">
        <v>26865</v>
      </c>
      <c r="B1879" s="70"/>
      <c r="C1879" s="70"/>
      <c r="D1879" s="70"/>
      <c r="E1879" s="70"/>
      <c r="F1879" s="70">
        <v>22310</v>
      </c>
      <c r="G1879" s="70">
        <v>21319.588591</v>
      </c>
      <c r="H1879" s="70"/>
      <c r="I1879" s="70"/>
      <c r="J1879" s="70"/>
      <c r="K1879" s="70"/>
      <c r="L1879" s="70"/>
      <c r="M1879" s="70"/>
      <c r="N1879" s="70"/>
      <c r="O1879" s="70"/>
      <c r="P1879" s="70"/>
      <c r="Q1879" s="70"/>
      <c r="R1879" s="70"/>
      <c r="S1879" s="70"/>
      <c r="T1879" s="70"/>
      <c r="U1879" s="70"/>
      <c r="V1879" s="70"/>
      <c r="W1879" s="70"/>
      <c r="X1879" s="70">
        <v>22310</v>
      </c>
      <c r="Y1879" s="70">
        <v>21319.588591</v>
      </c>
    </row>
    <row r="1880" spans="1:25" x14ac:dyDescent="0.25">
      <c r="A1880" s="72">
        <v>26879</v>
      </c>
      <c r="B1880" s="70"/>
      <c r="C1880" s="70"/>
      <c r="D1880" s="70"/>
      <c r="E1880" s="70"/>
      <c r="F1880" s="70"/>
      <c r="G1880" s="70"/>
      <c r="H1880" s="70"/>
      <c r="I1880" s="70"/>
      <c r="J1880" s="70"/>
      <c r="K1880" s="70"/>
      <c r="L1880" s="70"/>
      <c r="M1880" s="70"/>
      <c r="N1880" s="70"/>
      <c r="O1880" s="70"/>
      <c r="P1880" s="70"/>
      <c r="Q1880" s="70"/>
      <c r="R1880" s="70"/>
      <c r="S1880" s="70"/>
      <c r="T1880" s="70"/>
      <c r="U1880" s="70"/>
      <c r="V1880" s="70">
        <v>101214</v>
      </c>
      <c r="W1880" s="70">
        <v>118255.37207</v>
      </c>
      <c r="X1880" s="70">
        <v>101214</v>
      </c>
      <c r="Y1880" s="70">
        <v>118255.37207</v>
      </c>
    </row>
    <row r="1881" spans="1:25" x14ac:dyDescent="0.25">
      <c r="A1881" s="72">
        <v>27112</v>
      </c>
      <c r="B1881" s="70"/>
      <c r="C1881" s="70"/>
      <c r="D1881" s="70"/>
      <c r="E1881" s="70"/>
      <c r="F1881" s="70">
        <v>28872</v>
      </c>
      <c r="G1881" s="70">
        <v>29392.595046999999</v>
      </c>
      <c r="H1881" s="70"/>
      <c r="I1881" s="70"/>
      <c r="J1881" s="70"/>
      <c r="K1881" s="70"/>
      <c r="L1881" s="70"/>
      <c r="M1881" s="70"/>
      <c r="N1881" s="70"/>
      <c r="O1881" s="70"/>
      <c r="P1881" s="70"/>
      <c r="Q1881" s="70"/>
      <c r="R1881" s="70"/>
      <c r="S1881" s="70"/>
      <c r="T1881" s="70"/>
      <c r="U1881" s="70"/>
      <c r="V1881" s="70"/>
      <c r="W1881" s="70"/>
      <c r="X1881" s="70">
        <v>28872</v>
      </c>
      <c r="Y1881" s="70">
        <v>29392.595046999999</v>
      </c>
    </row>
    <row r="1882" spans="1:25" x14ac:dyDescent="0.25">
      <c r="A1882" s="72">
        <v>27139</v>
      </c>
      <c r="B1882" s="70"/>
      <c r="C1882" s="70"/>
      <c r="D1882" s="70">
        <v>10603</v>
      </c>
      <c r="E1882" s="70">
        <v>10205.794981999999</v>
      </c>
      <c r="F1882" s="70"/>
      <c r="G1882" s="70"/>
      <c r="H1882" s="70"/>
      <c r="I1882" s="70"/>
      <c r="J1882" s="70"/>
      <c r="K1882" s="70"/>
      <c r="L1882" s="70"/>
      <c r="M1882" s="70"/>
      <c r="N1882" s="70"/>
      <c r="O1882" s="70"/>
      <c r="P1882" s="70"/>
      <c r="Q1882" s="70"/>
      <c r="R1882" s="70"/>
      <c r="S1882" s="70"/>
      <c r="T1882" s="70"/>
      <c r="U1882" s="70"/>
      <c r="V1882" s="70"/>
      <c r="W1882" s="70"/>
      <c r="X1882" s="70">
        <v>10603</v>
      </c>
      <c r="Y1882" s="70">
        <v>10205.794981999999</v>
      </c>
    </row>
    <row r="1883" spans="1:25" x14ac:dyDescent="0.25">
      <c r="A1883" s="72">
        <v>27141</v>
      </c>
      <c r="B1883" s="70">
        <v>8547</v>
      </c>
      <c r="C1883" s="70">
        <v>6385.7590319999999</v>
      </c>
      <c r="D1883" s="70"/>
      <c r="E1883" s="70"/>
      <c r="F1883" s="70"/>
      <c r="G1883" s="70"/>
      <c r="H1883" s="70"/>
      <c r="I1883" s="70"/>
      <c r="J1883" s="70"/>
      <c r="K1883" s="70"/>
      <c r="L1883" s="70"/>
      <c r="M1883" s="70"/>
      <c r="N1883" s="70"/>
      <c r="O1883" s="70"/>
      <c r="P1883" s="70"/>
      <c r="Q1883" s="70"/>
      <c r="R1883" s="70"/>
      <c r="S1883" s="70"/>
      <c r="T1883" s="70"/>
      <c r="U1883" s="70"/>
      <c r="V1883" s="70"/>
      <c r="W1883" s="70"/>
      <c r="X1883" s="70">
        <v>8547</v>
      </c>
      <c r="Y1883" s="70">
        <v>6385.7590319999999</v>
      </c>
    </row>
    <row r="1884" spans="1:25" x14ac:dyDescent="0.25">
      <c r="A1884" s="72">
        <v>27152</v>
      </c>
      <c r="B1884" s="70">
        <v>3765</v>
      </c>
      <c r="C1884" s="70">
        <v>4395.8442070000001</v>
      </c>
      <c r="D1884" s="70"/>
      <c r="E1884" s="70"/>
      <c r="F1884" s="70"/>
      <c r="G1884" s="70"/>
      <c r="H1884" s="70"/>
      <c r="I1884" s="70"/>
      <c r="J1884" s="70"/>
      <c r="K1884" s="70"/>
      <c r="L1884" s="70"/>
      <c r="M1884" s="70"/>
      <c r="N1884" s="70"/>
      <c r="O1884" s="70"/>
      <c r="P1884" s="70"/>
      <c r="Q1884" s="70"/>
      <c r="R1884" s="70"/>
      <c r="S1884" s="70"/>
      <c r="T1884" s="70"/>
      <c r="U1884" s="70"/>
      <c r="V1884" s="70"/>
      <c r="W1884" s="70"/>
      <c r="X1884" s="70">
        <v>3765</v>
      </c>
      <c r="Y1884" s="70">
        <v>4395.8442070000001</v>
      </c>
    </row>
    <row r="1885" spans="1:25" x14ac:dyDescent="0.25">
      <c r="A1885" s="72">
        <v>27154</v>
      </c>
      <c r="B1885" s="70"/>
      <c r="C1885" s="70"/>
      <c r="D1885" s="70">
        <v>20387</v>
      </c>
      <c r="E1885" s="70">
        <v>14483.251465000001</v>
      </c>
      <c r="F1885" s="70"/>
      <c r="G1885" s="70"/>
      <c r="H1885" s="70"/>
      <c r="I1885" s="70"/>
      <c r="J1885" s="70"/>
      <c r="K1885" s="70"/>
      <c r="L1885" s="70"/>
      <c r="M1885" s="70"/>
      <c r="N1885" s="70"/>
      <c r="O1885" s="70"/>
      <c r="P1885" s="70"/>
      <c r="Q1885" s="70"/>
      <c r="R1885" s="70"/>
      <c r="S1885" s="70"/>
      <c r="T1885" s="70"/>
      <c r="U1885" s="70"/>
      <c r="V1885" s="70"/>
      <c r="W1885" s="70"/>
      <c r="X1885" s="70">
        <v>20387</v>
      </c>
      <c r="Y1885" s="70">
        <v>14483.251465000001</v>
      </c>
    </row>
    <row r="1886" spans="1:25" x14ac:dyDescent="0.25">
      <c r="A1886" s="72">
        <v>27165</v>
      </c>
      <c r="B1886" s="70"/>
      <c r="C1886" s="70"/>
      <c r="D1886" s="70"/>
      <c r="E1886" s="70"/>
      <c r="F1886" s="70"/>
      <c r="G1886" s="70"/>
      <c r="H1886" s="70"/>
      <c r="I1886" s="70"/>
      <c r="J1886" s="70"/>
      <c r="K1886" s="70"/>
      <c r="L1886" s="70">
        <v>57639</v>
      </c>
      <c r="M1886" s="70">
        <v>55905.849365000002</v>
      </c>
      <c r="N1886" s="70"/>
      <c r="O1886" s="70"/>
      <c r="P1886" s="70"/>
      <c r="Q1886" s="70"/>
      <c r="R1886" s="70"/>
      <c r="S1886" s="70"/>
      <c r="T1886" s="70"/>
      <c r="U1886" s="70"/>
      <c r="V1886" s="70"/>
      <c r="W1886" s="70"/>
      <c r="X1886" s="70">
        <v>57639</v>
      </c>
      <c r="Y1886" s="70">
        <v>55905.849365000002</v>
      </c>
    </row>
    <row r="1887" spans="1:25" x14ac:dyDescent="0.25">
      <c r="A1887" s="72">
        <v>27166</v>
      </c>
      <c r="B1887" s="70"/>
      <c r="C1887" s="70"/>
      <c r="D1887" s="70"/>
      <c r="E1887" s="70"/>
      <c r="F1887" s="70"/>
      <c r="G1887" s="70"/>
      <c r="H1887" s="70"/>
      <c r="I1887" s="70"/>
      <c r="J1887" s="70"/>
      <c r="K1887" s="70"/>
      <c r="L1887" s="70"/>
      <c r="M1887" s="70"/>
      <c r="N1887" s="70">
        <v>54788</v>
      </c>
      <c r="O1887" s="70">
        <v>61964.208495999999</v>
      </c>
      <c r="P1887" s="70"/>
      <c r="Q1887" s="70"/>
      <c r="R1887" s="70"/>
      <c r="S1887" s="70"/>
      <c r="T1887" s="70"/>
      <c r="U1887" s="70"/>
      <c r="V1887" s="70"/>
      <c r="W1887" s="70"/>
      <c r="X1887" s="70">
        <v>54788</v>
      </c>
      <c r="Y1887" s="70">
        <v>61964.208495999999</v>
      </c>
    </row>
    <row r="1888" spans="1:25" x14ac:dyDescent="0.25">
      <c r="A1888" s="72">
        <v>27172</v>
      </c>
      <c r="B1888" s="70"/>
      <c r="C1888" s="70"/>
      <c r="D1888" s="70"/>
      <c r="E1888" s="70"/>
      <c r="F1888" s="70"/>
      <c r="G1888" s="70"/>
      <c r="H1888" s="70"/>
      <c r="I1888" s="70"/>
      <c r="J1888" s="70"/>
      <c r="K1888" s="70"/>
      <c r="L1888" s="70"/>
      <c r="M1888" s="70"/>
      <c r="N1888" s="70">
        <v>67916</v>
      </c>
      <c r="O1888" s="70">
        <v>66187.962402000005</v>
      </c>
      <c r="P1888" s="70"/>
      <c r="Q1888" s="70"/>
      <c r="R1888" s="70"/>
      <c r="S1888" s="70"/>
      <c r="T1888" s="70"/>
      <c r="U1888" s="70"/>
      <c r="V1888" s="70"/>
      <c r="W1888" s="70"/>
      <c r="X1888" s="70">
        <v>67916</v>
      </c>
      <c r="Y1888" s="70">
        <v>66187.962402000005</v>
      </c>
    </row>
    <row r="1889" spans="1:25" x14ac:dyDescent="0.25">
      <c r="A1889" s="72">
        <v>27181</v>
      </c>
      <c r="B1889" s="70"/>
      <c r="C1889" s="70"/>
      <c r="D1889" s="70"/>
      <c r="E1889" s="70"/>
      <c r="F1889" s="70"/>
      <c r="G1889" s="70"/>
      <c r="H1889" s="70"/>
      <c r="I1889" s="70"/>
      <c r="J1889" s="70"/>
      <c r="K1889" s="70"/>
      <c r="L1889" s="70"/>
      <c r="M1889" s="70"/>
      <c r="N1889" s="70">
        <v>68942</v>
      </c>
      <c r="O1889" s="70">
        <v>64972.454834999997</v>
      </c>
      <c r="P1889" s="70"/>
      <c r="Q1889" s="70"/>
      <c r="R1889" s="70"/>
      <c r="S1889" s="70"/>
      <c r="T1889" s="70"/>
      <c r="U1889" s="70"/>
      <c r="V1889" s="70"/>
      <c r="W1889" s="70"/>
      <c r="X1889" s="70">
        <v>68942</v>
      </c>
      <c r="Y1889" s="70">
        <v>64972.454834999997</v>
      </c>
    </row>
    <row r="1890" spans="1:25" x14ac:dyDescent="0.25">
      <c r="A1890" s="72">
        <v>27182</v>
      </c>
      <c r="B1890" s="70"/>
      <c r="C1890" s="70"/>
      <c r="D1890" s="70"/>
      <c r="E1890" s="70"/>
      <c r="F1890" s="70"/>
      <c r="G1890" s="70"/>
      <c r="H1890" s="70"/>
      <c r="I1890" s="70"/>
      <c r="J1890" s="70"/>
      <c r="K1890" s="70"/>
      <c r="L1890" s="70"/>
      <c r="M1890" s="70"/>
      <c r="N1890" s="70">
        <v>57792</v>
      </c>
      <c r="O1890" s="70">
        <v>60012.528319999998</v>
      </c>
      <c r="P1890" s="70"/>
      <c r="Q1890" s="70"/>
      <c r="R1890" s="70"/>
      <c r="S1890" s="70"/>
      <c r="T1890" s="70"/>
      <c r="U1890" s="70"/>
      <c r="V1890" s="70"/>
      <c r="W1890" s="70"/>
      <c r="X1890" s="70">
        <v>57792</v>
      </c>
      <c r="Y1890" s="70">
        <v>60012.528319999998</v>
      </c>
    </row>
    <row r="1891" spans="1:25" x14ac:dyDescent="0.25">
      <c r="A1891" s="72">
        <v>27183</v>
      </c>
      <c r="B1891" s="70"/>
      <c r="C1891" s="70"/>
      <c r="D1891" s="70"/>
      <c r="E1891" s="70"/>
      <c r="F1891" s="70"/>
      <c r="G1891" s="70"/>
      <c r="H1891" s="70"/>
      <c r="I1891" s="70"/>
      <c r="J1891" s="70"/>
      <c r="K1891" s="70"/>
      <c r="L1891" s="70">
        <v>65635</v>
      </c>
      <c r="M1891" s="70">
        <v>59078.984375000007</v>
      </c>
      <c r="N1891" s="70"/>
      <c r="O1891" s="70"/>
      <c r="P1891" s="70"/>
      <c r="Q1891" s="70"/>
      <c r="R1891" s="70"/>
      <c r="S1891" s="70"/>
      <c r="T1891" s="70"/>
      <c r="U1891" s="70"/>
      <c r="V1891" s="70"/>
      <c r="W1891" s="70"/>
      <c r="X1891" s="70">
        <v>65635</v>
      </c>
      <c r="Y1891" s="70">
        <v>59078.984375000007</v>
      </c>
    </row>
    <row r="1892" spans="1:25" x14ac:dyDescent="0.25">
      <c r="A1892" s="72">
        <v>27184</v>
      </c>
      <c r="B1892" s="70"/>
      <c r="C1892" s="70"/>
      <c r="D1892" s="70"/>
      <c r="E1892" s="70"/>
      <c r="F1892" s="70"/>
      <c r="G1892" s="70"/>
      <c r="H1892" s="70"/>
      <c r="I1892" s="70"/>
      <c r="J1892" s="70"/>
      <c r="K1892" s="70"/>
      <c r="L1892" s="70">
        <v>60866</v>
      </c>
      <c r="M1892" s="70">
        <v>58137.002686000007</v>
      </c>
      <c r="N1892" s="70"/>
      <c r="O1892" s="70"/>
      <c r="P1892" s="70"/>
      <c r="Q1892" s="70"/>
      <c r="R1892" s="70"/>
      <c r="S1892" s="70"/>
      <c r="T1892" s="70"/>
      <c r="U1892" s="70"/>
      <c r="V1892" s="70"/>
      <c r="W1892" s="70"/>
      <c r="X1892" s="70">
        <v>60866</v>
      </c>
      <c r="Y1892" s="70">
        <v>58137.002686000007</v>
      </c>
    </row>
    <row r="1893" spans="1:25" x14ac:dyDescent="0.25">
      <c r="A1893" s="72">
        <v>27185</v>
      </c>
      <c r="B1893" s="70"/>
      <c r="C1893" s="70"/>
      <c r="D1893" s="70">
        <v>10750</v>
      </c>
      <c r="E1893" s="70">
        <v>13245.135742999999</v>
      </c>
      <c r="F1893" s="70"/>
      <c r="G1893" s="70"/>
      <c r="H1893" s="70"/>
      <c r="I1893" s="70"/>
      <c r="J1893" s="70"/>
      <c r="K1893" s="70"/>
      <c r="L1893" s="70"/>
      <c r="M1893" s="70"/>
      <c r="N1893" s="70"/>
      <c r="O1893" s="70"/>
      <c r="P1893" s="70"/>
      <c r="Q1893" s="70"/>
      <c r="R1893" s="70"/>
      <c r="S1893" s="70"/>
      <c r="T1893" s="70"/>
      <c r="U1893" s="70"/>
      <c r="V1893" s="70"/>
      <c r="W1893" s="70"/>
      <c r="X1893" s="70">
        <v>10750</v>
      </c>
      <c r="Y1893" s="70">
        <v>13245.135742999999</v>
      </c>
    </row>
    <row r="1894" spans="1:25" x14ac:dyDescent="0.25">
      <c r="A1894" s="72">
        <v>27193</v>
      </c>
      <c r="B1894" s="70"/>
      <c r="C1894" s="70"/>
      <c r="D1894" s="70"/>
      <c r="E1894" s="70"/>
      <c r="F1894" s="70"/>
      <c r="G1894" s="70"/>
      <c r="H1894" s="70"/>
      <c r="I1894" s="70"/>
      <c r="J1894" s="70"/>
      <c r="K1894" s="70"/>
      <c r="L1894" s="70"/>
      <c r="M1894" s="70"/>
      <c r="N1894" s="70">
        <v>58031</v>
      </c>
      <c r="O1894" s="70">
        <v>68182.239623999994</v>
      </c>
      <c r="P1894" s="70"/>
      <c r="Q1894" s="70"/>
      <c r="R1894" s="70"/>
      <c r="S1894" s="70"/>
      <c r="T1894" s="70"/>
      <c r="U1894" s="70"/>
      <c r="V1894" s="70"/>
      <c r="W1894" s="70"/>
      <c r="X1894" s="70">
        <v>58031</v>
      </c>
      <c r="Y1894" s="70">
        <v>68182.239623999994</v>
      </c>
    </row>
    <row r="1895" spans="1:25" x14ac:dyDescent="0.25">
      <c r="A1895" s="72">
        <v>27194</v>
      </c>
      <c r="B1895" s="70"/>
      <c r="C1895" s="70"/>
      <c r="D1895" s="70"/>
      <c r="E1895" s="70"/>
      <c r="F1895" s="70"/>
      <c r="G1895" s="70"/>
      <c r="H1895" s="70"/>
      <c r="I1895" s="70"/>
      <c r="J1895" s="70"/>
      <c r="K1895" s="70"/>
      <c r="L1895" s="70"/>
      <c r="M1895" s="70"/>
      <c r="N1895" s="70">
        <v>58241</v>
      </c>
      <c r="O1895" s="70">
        <v>68881.910157000006</v>
      </c>
      <c r="P1895" s="70"/>
      <c r="Q1895" s="70"/>
      <c r="R1895" s="70"/>
      <c r="S1895" s="70"/>
      <c r="T1895" s="70"/>
      <c r="U1895" s="70"/>
      <c r="V1895" s="70"/>
      <c r="W1895" s="70"/>
      <c r="X1895" s="70">
        <v>58241</v>
      </c>
      <c r="Y1895" s="70">
        <v>68881.910157000006</v>
      </c>
    </row>
    <row r="1896" spans="1:25" x14ac:dyDescent="0.25">
      <c r="A1896" s="72">
        <v>27195</v>
      </c>
      <c r="B1896" s="70"/>
      <c r="C1896" s="70"/>
      <c r="D1896" s="70"/>
      <c r="E1896" s="70"/>
      <c r="F1896" s="70"/>
      <c r="G1896" s="70"/>
      <c r="H1896" s="70"/>
      <c r="I1896" s="70"/>
      <c r="J1896" s="70"/>
      <c r="K1896" s="70"/>
      <c r="L1896" s="70"/>
      <c r="M1896" s="70"/>
      <c r="N1896" s="70">
        <v>67337</v>
      </c>
      <c r="O1896" s="70">
        <v>67213.894409</v>
      </c>
      <c r="P1896" s="70"/>
      <c r="Q1896" s="70"/>
      <c r="R1896" s="70"/>
      <c r="S1896" s="70"/>
      <c r="T1896" s="70"/>
      <c r="U1896" s="70"/>
      <c r="V1896" s="70"/>
      <c r="W1896" s="70"/>
      <c r="X1896" s="70">
        <v>67337</v>
      </c>
      <c r="Y1896" s="70">
        <v>67213.894409</v>
      </c>
    </row>
    <row r="1897" spans="1:25" x14ac:dyDescent="0.25">
      <c r="A1897" s="72">
        <v>27196</v>
      </c>
      <c r="B1897" s="70"/>
      <c r="C1897" s="70"/>
      <c r="D1897" s="70"/>
      <c r="E1897" s="70"/>
      <c r="F1897" s="70"/>
      <c r="G1897" s="70"/>
      <c r="H1897" s="70"/>
      <c r="I1897" s="70"/>
      <c r="J1897" s="70"/>
      <c r="K1897" s="70"/>
      <c r="L1897" s="70"/>
      <c r="M1897" s="70"/>
      <c r="N1897" s="70">
        <v>59677</v>
      </c>
      <c r="O1897" s="70">
        <v>67858.091797000001</v>
      </c>
      <c r="P1897" s="70"/>
      <c r="Q1897" s="70"/>
      <c r="R1897" s="70"/>
      <c r="S1897" s="70"/>
      <c r="T1897" s="70"/>
      <c r="U1897" s="70"/>
      <c r="V1897" s="70"/>
      <c r="W1897" s="70"/>
      <c r="X1897" s="70">
        <v>59677</v>
      </c>
      <c r="Y1897" s="70">
        <v>67858.091797000001</v>
      </c>
    </row>
    <row r="1898" spans="1:25" x14ac:dyDescent="0.25">
      <c r="A1898" s="72">
        <v>27223</v>
      </c>
      <c r="B1898" s="70"/>
      <c r="C1898" s="70"/>
      <c r="D1898" s="70"/>
      <c r="E1898" s="70"/>
      <c r="F1898" s="70"/>
      <c r="G1898" s="70"/>
      <c r="H1898" s="70"/>
      <c r="I1898" s="70"/>
      <c r="J1898" s="70">
        <v>40655</v>
      </c>
      <c r="K1898" s="70">
        <v>44789.526123999996</v>
      </c>
      <c r="L1898" s="70"/>
      <c r="M1898" s="70"/>
      <c r="N1898" s="70"/>
      <c r="O1898" s="70"/>
      <c r="P1898" s="70"/>
      <c r="Q1898" s="70"/>
      <c r="R1898" s="70"/>
      <c r="S1898" s="70"/>
      <c r="T1898" s="70"/>
      <c r="U1898" s="70"/>
      <c r="V1898" s="70"/>
      <c r="W1898" s="70"/>
      <c r="X1898" s="70">
        <v>40655</v>
      </c>
      <c r="Y1898" s="70">
        <v>44789.526123999996</v>
      </c>
    </row>
    <row r="1899" spans="1:25" x14ac:dyDescent="0.25">
      <c r="A1899" s="72">
        <v>27229</v>
      </c>
      <c r="B1899" s="70"/>
      <c r="C1899" s="70"/>
      <c r="D1899" s="70"/>
      <c r="E1899" s="70"/>
      <c r="F1899" s="70"/>
      <c r="G1899" s="70"/>
      <c r="H1899" s="70"/>
      <c r="I1899" s="70"/>
      <c r="J1899" s="70">
        <v>42647</v>
      </c>
      <c r="K1899" s="70">
        <v>48545.562254999997</v>
      </c>
      <c r="L1899" s="70"/>
      <c r="M1899" s="70"/>
      <c r="N1899" s="70"/>
      <c r="O1899" s="70"/>
      <c r="P1899" s="70"/>
      <c r="Q1899" s="70"/>
      <c r="R1899" s="70"/>
      <c r="S1899" s="70"/>
      <c r="T1899" s="70"/>
      <c r="U1899" s="70"/>
      <c r="V1899" s="70"/>
      <c r="W1899" s="70"/>
      <c r="X1899" s="70">
        <v>42647</v>
      </c>
      <c r="Y1899" s="70">
        <v>48545.562254999997</v>
      </c>
    </row>
    <row r="1900" spans="1:25" x14ac:dyDescent="0.25">
      <c r="A1900" s="72">
        <v>27241</v>
      </c>
      <c r="B1900" s="70"/>
      <c r="C1900" s="70"/>
      <c r="D1900" s="70"/>
      <c r="E1900" s="70"/>
      <c r="F1900" s="70"/>
      <c r="G1900" s="70"/>
      <c r="H1900" s="70"/>
      <c r="I1900" s="70"/>
      <c r="J1900" s="70">
        <v>41819</v>
      </c>
      <c r="K1900" s="70">
        <v>46253.482421000001</v>
      </c>
      <c r="L1900" s="70"/>
      <c r="M1900" s="70"/>
      <c r="N1900" s="70"/>
      <c r="O1900" s="70"/>
      <c r="P1900" s="70"/>
      <c r="Q1900" s="70"/>
      <c r="R1900" s="70"/>
      <c r="S1900" s="70"/>
      <c r="T1900" s="70"/>
      <c r="U1900" s="70"/>
      <c r="V1900" s="70"/>
      <c r="W1900" s="70"/>
      <c r="X1900" s="70">
        <v>41819</v>
      </c>
      <c r="Y1900" s="70">
        <v>46253.482421000001</v>
      </c>
    </row>
    <row r="1901" spans="1:25" x14ac:dyDescent="0.25">
      <c r="A1901" s="72">
        <v>27245</v>
      </c>
      <c r="B1901" s="70"/>
      <c r="C1901" s="70"/>
      <c r="D1901" s="70"/>
      <c r="E1901" s="70"/>
      <c r="F1901" s="70"/>
      <c r="G1901" s="70"/>
      <c r="H1901" s="70"/>
      <c r="I1901" s="70"/>
      <c r="J1901" s="70"/>
      <c r="K1901" s="70"/>
      <c r="L1901" s="70">
        <v>54153</v>
      </c>
      <c r="M1901" s="70">
        <v>50941.616211</v>
      </c>
      <c r="N1901" s="70"/>
      <c r="O1901" s="70"/>
      <c r="P1901" s="70"/>
      <c r="Q1901" s="70"/>
      <c r="R1901" s="70"/>
      <c r="S1901" s="70"/>
      <c r="T1901" s="70"/>
      <c r="U1901" s="70"/>
      <c r="V1901" s="70"/>
      <c r="W1901" s="70"/>
      <c r="X1901" s="70">
        <v>54153</v>
      </c>
      <c r="Y1901" s="70">
        <v>50941.616211</v>
      </c>
    </row>
    <row r="1902" spans="1:25" x14ac:dyDescent="0.25">
      <c r="A1902" s="72">
        <v>27247</v>
      </c>
      <c r="B1902" s="70"/>
      <c r="C1902" s="70"/>
      <c r="D1902" s="70"/>
      <c r="E1902" s="70"/>
      <c r="F1902" s="70"/>
      <c r="G1902" s="70"/>
      <c r="H1902" s="70"/>
      <c r="I1902" s="70"/>
      <c r="J1902" s="70"/>
      <c r="K1902" s="70"/>
      <c r="L1902" s="70"/>
      <c r="M1902" s="70"/>
      <c r="N1902" s="70">
        <v>57274</v>
      </c>
      <c r="O1902" s="70">
        <v>61706.901856000004</v>
      </c>
      <c r="P1902" s="70"/>
      <c r="Q1902" s="70"/>
      <c r="R1902" s="70"/>
      <c r="S1902" s="70"/>
      <c r="T1902" s="70"/>
      <c r="U1902" s="70"/>
      <c r="V1902" s="70"/>
      <c r="W1902" s="70"/>
      <c r="X1902" s="70">
        <v>57274</v>
      </c>
      <c r="Y1902" s="70">
        <v>61706.901856000004</v>
      </c>
    </row>
    <row r="1903" spans="1:25" x14ac:dyDescent="0.25">
      <c r="A1903" s="72">
        <v>27248</v>
      </c>
      <c r="B1903" s="70"/>
      <c r="C1903" s="70"/>
      <c r="D1903" s="70"/>
      <c r="E1903" s="70"/>
      <c r="F1903" s="70"/>
      <c r="G1903" s="70"/>
      <c r="H1903" s="70"/>
      <c r="I1903" s="70"/>
      <c r="J1903" s="70"/>
      <c r="K1903" s="70"/>
      <c r="L1903" s="70">
        <v>52703</v>
      </c>
      <c r="M1903" s="70">
        <v>53608.726562999997</v>
      </c>
      <c r="N1903" s="70"/>
      <c r="O1903" s="70"/>
      <c r="P1903" s="70"/>
      <c r="Q1903" s="70"/>
      <c r="R1903" s="70"/>
      <c r="S1903" s="70"/>
      <c r="T1903" s="70"/>
      <c r="U1903" s="70"/>
      <c r="V1903" s="70"/>
      <c r="W1903" s="70"/>
      <c r="X1903" s="70">
        <v>52703</v>
      </c>
      <c r="Y1903" s="70">
        <v>53608.726562999997</v>
      </c>
    </row>
    <row r="1904" spans="1:25" x14ac:dyDescent="0.25">
      <c r="A1904" s="72">
        <v>27249</v>
      </c>
      <c r="B1904" s="70"/>
      <c r="C1904" s="70"/>
      <c r="D1904" s="70">
        <v>12584</v>
      </c>
      <c r="E1904" s="70">
        <v>15341.908997</v>
      </c>
      <c r="F1904" s="70"/>
      <c r="G1904" s="70"/>
      <c r="H1904" s="70"/>
      <c r="I1904" s="70"/>
      <c r="J1904" s="70"/>
      <c r="K1904" s="70"/>
      <c r="L1904" s="70"/>
      <c r="M1904" s="70"/>
      <c r="N1904" s="70"/>
      <c r="O1904" s="70"/>
      <c r="P1904" s="70"/>
      <c r="Q1904" s="70"/>
      <c r="R1904" s="70"/>
      <c r="S1904" s="70"/>
      <c r="T1904" s="70"/>
      <c r="U1904" s="70"/>
      <c r="V1904" s="70"/>
      <c r="W1904" s="70"/>
      <c r="X1904" s="70">
        <v>12584</v>
      </c>
      <c r="Y1904" s="70">
        <v>15341.908997</v>
      </c>
    </row>
    <row r="1905" spans="1:25" x14ac:dyDescent="0.25">
      <c r="A1905" s="72">
        <v>27251</v>
      </c>
      <c r="B1905" s="70">
        <v>13167</v>
      </c>
      <c r="C1905" s="70">
        <v>8672.4657289999996</v>
      </c>
      <c r="D1905" s="70"/>
      <c r="E1905" s="70"/>
      <c r="F1905" s="70"/>
      <c r="G1905" s="70"/>
      <c r="H1905" s="70"/>
      <c r="I1905" s="70"/>
      <c r="J1905" s="70"/>
      <c r="K1905" s="70"/>
      <c r="L1905" s="70"/>
      <c r="M1905" s="70"/>
      <c r="N1905" s="70"/>
      <c r="O1905" s="70"/>
      <c r="P1905" s="70"/>
      <c r="Q1905" s="70"/>
      <c r="R1905" s="70"/>
      <c r="S1905" s="70"/>
      <c r="T1905" s="70"/>
      <c r="U1905" s="70"/>
      <c r="V1905" s="70"/>
      <c r="W1905" s="70"/>
      <c r="X1905" s="70">
        <v>13167</v>
      </c>
      <c r="Y1905" s="70">
        <v>8672.4657289999996</v>
      </c>
    </row>
    <row r="1906" spans="1:25" x14ac:dyDescent="0.25">
      <c r="A1906" s="72">
        <v>27253</v>
      </c>
      <c r="B1906" s="70">
        <v>4186</v>
      </c>
      <c r="C1906" s="70">
        <v>4741.7476879999995</v>
      </c>
      <c r="D1906" s="70"/>
      <c r="E1906" s="70"/>
      <c r="F1906" s="70"/>
      <c r="G1906" s="70"/>
      <c r="H1906" s="70"/>
      <c r="I1906" s="70"/>
      <c r="J1906" s="70"/>
      <c r="K1906" s="70"/>
      <c r="L1906" s="70"/>
      <c r="M1906" s="70"/>
      <c r="N1906" s="70"/>
      <c r="O1906" s="70"/>
      <c r="P1906" s="70"/>
      <c r="Q1906" s="70"/>
      <c r="R1906" s="70"/>
      <c r="S1906" s="70"/>
      <c r="T1906" s="70"/>
      <c r="U1906" s="70"/>
      <c r="V1906" s="70"/>
      <c r="W1906" s="70"/>
      <c r="X1906" s="70">
        <v>4186</v>
      </c>
      <c r="Y1906" s="70">
        <v>4741.7476879999995</v>
      </c>
    </row>
    <row r="1907" spans="1:25" x14ac:dyDescent="0.25">
      <c r="A1907" s="72">
        <v>27254</v>
      </c>
      <c r="B1907" s="70">
        <v>3053</v>
      </c>
      <c r="C1907" s="70">
        <v>5261.9412199999997</v>
      </c>
      <c r="D1907" s="70"/>
      <c r="E1907" s="70"/>
      <c r="F1907" s="70"/>
      <c r="G1907" s="70"/>
      <c r="H1907" s="70"/>
      <c r="I1907" s="70"/>
      <c r="J1907" s="70"/>
      <c r="K1907" s="70"/>
      <c r="L1907" s="70"/>
      <c r="M1907" s="70"/>
      <c r="N1907" s="70"/>
      <c r="O1907" s="70"/>
      <c r="P1907" s="70"/>
      <c r="Q1907" s="70"/>
      <c r="R1907" s="70"/>
      <c r="S1907" s="70"/>
      <c r="T1907" s="70"/>
      <c r="U1907" s="70"/>
      <c r="V1907" s="70"/>
      <c r="W1907" s="70"/>
      <c r="X1907" s="70">
        <v>3053</v>
      </c>
      <c r="Y1907" s="70">
        <v>5261.9412199999997</v>
      </c>
    </row>
    <row r="1908" spans="1:25" x14ac:dyDescent="0.25">
      <c r="A1908" s="72">
        <v>27255</v>
      </c>
      <c r="B1908" s="70">
        <v>5956</v>
      </c>
      <c r="C1908" s="70">
        <v>6895.5158689999989</v>
      </c>
      <c r="D1908" s="70"/>
      <c r="E1908" s="70"/>
      <c r="F1908" s="70"/>
      <c r="G1908" s="70"/>
      <c r="H1908" s="70"/>
      <c r="I1908" s="70"/>
      <c r="J1908" s="70"/>
      <c r="K1908" s="70"/>
      <c r="L1908" s="70"/>
      <c r="M1908" s="70"/>
      <c r="N1908" s="70"/>
      <c r="O1908" s="70"/>
      <c r="P1908" s="70"/>
      <c r="Q1908" s="70"/>
      <c r="R1908" s="70"/>
      <c r="S1908" s="70"/>
      <c r="T1908" s="70"/>
      <c r="U1908" s="70"/>
      <c r="V1908" s="70"/>
      <c r="W1908" s="70"/>
      <c r="X1908" s="70">
        <v>5956</v>
      </c>
      <c r="Y1908" s="70">
        <v>6895.5158689999989</v>
      </c>
    </row>
    <row r="1909" spans="1:25" x14ac:dyDescent="0.25">
      <c r="A1909" s="72">
        <v>27264</v>
      </c>
      <c r="B1909" s="70">
        <v>8004</v>
      </c>
      <c r="C1909" s="70">
        <v>8259.0918569999994</v>
      </c>
      <c r="D1909" s="70"/>
      <c r="E1909" s="70"/>
      <c r="F1909" s="70"/>
      <c r="G1909" s="70"/>
      <c r="H1909" s="70"/>
      <c r="I1909" s="70"/>
      <c r="J1909" s="70"/>
      <c r="K1909" s="70"/>
      <c r="L1909" s="70"/>
      <c r="M1909" s="70"/>
      <c r="N1909" s="70"/>
      <c r="O1909" s="70"/>
      <c r="P1909" s="70"/>
      <c r="Q1909" s="70"/>
      <c r="R1909" s="70"/>
      <c r="S1909" s="70"/>
      <c r="T1909" s="70"/>
      <c r="U1909" s="70"/>
      <c r="V1909" s="70"/>
      <c r="W1909" s="70"/>
      <c r="X1909" s="70">
        <v>8004</v>
      </c>
      <c r="Y1909" s="70">
        <v>8259.0918569999994</v>
      </c>
    </row>
    <row r="1910" spans="1:25" x14ac:dyDescent="0.25">
      <c r="A1910" s="72">
        <v>27269</v>
      </c>
      <c r="B1910" s="70">
        <v>8030</v>
      </c>
      <c r="C1910" s="70">
        <v>6589.3316649999997</v>
      </c>
      <c r="D1910" s="70"/>
      <c r="E1910" s="70"/>
      <c r="F1910" s="70"/>
      <c r="G1910" s="70"/>
      <c r="H1910" s="70"/>
      <c r="I1910" s="70"/>
      <c r="J1910" s="70"/>
      <c r="K1910" s="70"/>
      <c r="L1910" s="70"/>
      <c r="M1910" s="70"/>
      <c r="N1910" s="70"/>
      <c r="O1910" s="70"/>
      <c r="P1910" s="70"/>
      <c r="Q1910" s="70"/>
      <c r="R1910" s="70"/>
      <c r="S1910" s="70"/>
      <c r="T1910" s="70"/>
      <c r="U1910" s="70"/>
      <c r="V1910" s="70"/>
      <c r="W1910" s="70"/>
      <c r="X1910" s="70">
        <v>8030</v>
      </c>
      <c r="Y1910" s="70">
        <v>6589.3316649999997</v>
      </c>
    </row>
    <row r="1911" spans="1:25" x14ac:dyDescent="0.25">
      <c r="A1911" s="72">
        <v>27273</v>
      </c>
      <c r="B1911" s="70">
        <v>5050</v>
      </c>
      <c r="C1911" s="70">
        <v>4158.7570340000002</v>
      </c>
      <c r="D1911" s="70"/>
      <c r="E1911" s="70"/>
      <c r="F1911" s="70"/>
      <c r="G1911" s="70"/>
      <c r="H1911" s="70"/>
      <c r="I1911" s="70"/>
      <c r="J1911" s="70"/>
      <c r="K1911" s="70"/>
      <c r="L1911" s="70"/>
      <c r="M1911" s="70"/>
      <c r="N1911" s="70"/>
      <c r="O1911" s="70"/>
      <c r="P1911" s="70"/>
      <c r="Q1911" s="70"/>
      <c r="R1911" s="70"/>
      <c r="S1911" s="70"/>
      <c r="T1911" s="70"/>
      <c r="U1911" s="70"/>
      <c r="V1911" s="70"/>
      <c r="W1911" s="70"/>
      <c r="X1911" s="70">
        <v>5050</v>
      </c>
      <c r="Y1911" s="70">
        <v>4158.7570340000002</v>
      </c>
    </row>
    <row r="1912" spans="1:25" x14ac:dyDescent="0.25">
      <c r="A1912" s="72">
        <v>27304</v>
      </c>
      <c r="B1912" s="70">
        <v>7220</v>
      </c>
      <c r="C1912" s="70">
        <v>8885.5388789999997</v>
      </c>
      <c r="D1912" s="70"/>
      <c r="E1912" s="70"/>
      <c r="F1912" s="70"/>
      <c r="G1912" s="70"/>
      <c r="H1912" s="70"/>
      <c r="I1912" s="70"/>
      <c r="J1912" s="70"/>
      <c r="K1912" s="70"/>
      <c r="L1912" s="70"/>
      <c r="M1912" s="70"/>
      <c r="N1912" s="70"/>
      <c r="O1912" s="70"/>
      <c r="P1912" s="70"/>
      <c r="Q1912" s="70"/>
      <c r="R1912" s="70"/>
      <c r="S1912" s="70"/>
      <c r="T1912" s="70"/>
      <c r="U1912" s="70"/>
      <c r="V1912" s="70"/>
      <c r="W1912" s="70"/>
      <c r="X1912" s="70">
        <v>7220</v>
      </c>
      <c r="Y1912" s="70">
        <v>8885.5388789999997</v>
      </c>
    </row>
    <row r="1913" spans="1:25" x14ac:dyDescent="0.25">
      <c r="A1913" s="72">
        <v>27305</v>
      </c>
      <c r="B1913" s="70">
        <v>2793</v>
      </c>
      <c r="C1913" s="70">
        <v>3373.9146730000002</v>
      </c>
      <c r="D1913" s="70"/>
      <c r="E1913" s="70"/>
      <c r="F1913" s="70"/>
      <c r="G1913" s="70"/>
      <c r="H1913" s="70"/>
      <c r="I1913" s="70"/>
      <c r="J1913" s="70"/>
      <c r="K1913" s="70"/>
      <c r="L1913" s="70"/>
      <c r="M1913" s="70"/>
      <c r="N1913" s="70"/>
      <c r="O1913" s="70"/>
      <c r="P1913" s="70"/>
      <c r="Q1913" s="70"/>
      <c r="R1913" s="70"/>
      <c r="S1913" s="70"/>
      <c r="T1913" s="70"/>
      <c r="U1913" s="70"/>
      <c r="V1913" s="70"/>
      <c r="W1913" s="70"/>
      <c r="X1913" s="70">
        <v>2793</v>
      </c>
      <c r="Y1913" s="70">
        <v>3373.9146730000002</v>
      </c>
    </row>
    <row r="1914" spans="1:25" x14ac:dyDescent="0.25">
      <c r="A1914" s="72">
        <v>27307</v>
      </c>
      <c r="B1914" s="70">
        <v>4215</v>
      </c>
      <c r="C1914" s="70">
        <v>7209.9514620000009</v>
      </c>
      <c r="D1914" s="70"/>
      <c r="E1914" s="70"/>
      <c r="F1914" s="70"/>
      <c r="G1914" s="70"/>
      <c r="H1914" s="70"/>
      <c r="I1914" s="70"/>
      <c r="J1914" s="70"/>
      <c r="K1914" s="70"/>
      <c r="L1914" s="70"/>
      <c r="M1914" s="70"/>
      <c r="N1914" s="70"/>
      <c r="O1914" s="70"/>
      <c r="P1914" s="70"/>
      <c r="Q1914" s="70"/>
      <c r="R1914" s="70"/>
      <c r="S1914" s="70"/>
      <c r="T1914" s="70"/>
      <c r="U1914" s="70"/>
      <c r="V1914" s="70"/>
      <c r="W1914" s="70"/>
      <c r="X1914" s="70">
        <v>4215</v>
      </c>
      <c r="Y1914" s="70">
        <v>7209.9514620000009</v>
      </c>
    </row>
    <row r="1915" spans="1:25" x14ac:dyDescent="0.25">
      <c r="A1915" s="72">
        <v>27310</v>
      </c>
      <c r="B1915" s="70">
        <v>3286</v>
      </c>
      <c r="C1915" s="70">
        <v>1875.5273729999999</v>
      </c>
      <c r="D1915" s="70"/>
      <c r="E1915" s="70"/>
      <c r="F1915" s="70"/>
      <c r="G1915" s="70"/>
      <c r="H1915" s="70"/>
      <c r="I1915" s="70"/>
      <c r="J1915" s="70"/>
      <c r="K1915" s="70"/>
      <c r="L1915" s="70"/>
      <c r="M1915" s="70"/>
      <c r="N1915" s="70"/>
      <c r="O1915" s="70"/>
      <c r="P1915" s="70"/>
      <c r="Q1915" s="70"/>
      <c r="R1915" s="70"/>
      <c r="S1915" s="70"/>
      <c r="T1915" s="70"/>
      <c r="U1915" s="70"/>
      <c r="V1915" s="70"/>
      <c r="W1915" s="70"/>
      <c r="X1915" s="70">
        <v>3286</v>
      </c>
      <c r="Y1915" s="70">
        <v>1875.5273729999999</v>
      </c>
    </row>
    <row r="1916" spans="1:25" x14ac:dyDescent="0.25">
      <c r="A1916" s="72">
        <v>27351</v>
      </c>
      <c r="B1916" s="70"/>
      <c r="C1916" s="70"/>
      <c r="D1916" s="70"/>
      <c r="E1916" s="70"/>
      <c r="F1916" s="70"/>
      <c r="G1916" s="70"/>
      <c r="H1916" s="70"/>
      <c r="I1916" s="70"/>
      <c r="J1916" s="70"/>
      <c r="K1916" s="70"/>
      <c r="L1916" s="70"/>
      <c r="M1916" s="70"/>
      <c r="N1916" s="70"/>
      <c r="O1916" s="70"/>
      <c r="P1916" s="70">
        <v>71370</v>
      </c>
      <c r="Q1916" s="70">
        <v>70078.812501000008</v>
      </c>
      <c r="R1916" s="70"/>
      <c r="S1916" s="70"/>
      <c r="T1916" s="70"/>
      <c r="U1916" s="70"/>
      <c r="V1916" s="70"/>
      <c r="W1916" s="70"/>
      <c r="X1916" s="70">
        <v>71370</v>
      </c>
      <c r="Y1916" s="70">
        <v>70078.812501000008</v>
      </c>
    </row>
    <row r="1917" spans="1:25" x14ac:dyDescent="0.25">
      <c r="A1917" s="72">
        <v>27352</v>
      </c>
      <c r="B1917" s="70"/>
      <c r="C1917" s="70"/>
      <c r="D1917" s="70"/>
      <c r="E1917" s="70"/>
      <c r="F1917" s="70"/>
      <c r="G1917" s="70"/>
      <c r="H1917" s="70"/>
      <c r="I1917" s="70"/>
      <c r="J1917" s="70"/>
      <c r="K1917" s="70"/>
      <c r="L1917" s="70"/>
      <c r="M1917" s="70"/>
      <c r="N1917" s="70">
        <v>69280</v>
      </c>
      <c r="O1917" s="70">
        <v>68247.732178999999</v>
      </c>
      <c r="P1917" s="70"/>
      <c r="Q1917" s="70"/>
      <c r="R1917" s="70"/>
      <c r="S1917" s="70"/>
      <c r="T1917" s="70"/>
      <c r="U1917" s="70"/>
      <c r="V1917" s="70"/>
      <c r="W1917" s="70"/>
      <c r="X1917" s="70">
        <v>69280</v>
      </c>
      <c r="Y1917" s="70">
        <v>68247.732178999999</v>
      </c>
    </row>
    <row r="1918" spans="1:25" x14ac:dyDescent="0.25">
      <c r="A1918" s="72">
        <v>27400</v>
      </c>
      <c r="B1918" s="70"/>
      <c r="C1918" s="70"/>
      <c r="D1918" s="70">
        <v>10709</v>
      </c>
      <c r="E1918" s="70">
        <v>18628.247314</v>
      </c>
      <c r="F1918" s="70"/>
      <c r="G1918" s="70"/>
      <c r="H1918" s="70"/>
      <c r="I1918" s="70"/>
      <c r="J1918" s="70"/>
      <c r="K1918" s="70"/>
      <c r="L1918" s="70"/>
      <c r="M1918" s="70"/>
      <c r="N1918" s="70"/>
      <c r="O1918" s="70"/>
      <c r="P1918" s="70"/>
      <c r="Q1918" s="70"/>
      <c r="R1918" s="70"/>
      <c r="S1918" s="70"/>
      <c r="T1918" s="70"/>
      <c r="U1918" s="70"/>
      <c r="V1918" s="70"/>
      <c r="W1918" s="70"/>
      <c r="X1918" s="70">
        <v>10709</v>
      </c>
      <c r="Y1918" s="70">
        <v>18628.247314</v>
      </c>
    </row>
    <row r="1919" spans="1:25" x14ac:dyDescent="0.25">
      <c r="A1919" s="72">
        <v>27432</v>
      </c>
      <c r="B1919" s="70">
        <v>700</v>
      </c>
      <c r="C1919" s="70">
        <v>607.612482</v>
      </c>
      <c r="D1919" s="70"/>
      <c r="E1919" s="70"/>
      <c r="F1919" s="70"/>
      <c r="G1919" s="70"/>
      <c r="H1919" s="70"/>
      <c r="I1919" s="70"/>
      <c r="J1919" s="70"/>
      <c r="K1919" s="70"/>
      <c r="L1919" s="70"/>
      <c r="M1919" s="70"/>
      <c r="N1919" s="70"/>
      <c r="O1919" s="70"/>
      <c r="P1919" s="70"/>
      <c r="Q1919" s="70"/>
      <c r="R1919" s="70"/>
      <c r="S1919" s="70"/>
      <c r="T1919" s="70"/>
      <c r="U1919" s="70"/>
      <c r="V1919" s="70"/>
      <c r="W1919" s="70"/>
      <c r="X1919" s="70">
        <v>700</v>
      </c>
      <c r="Y1919" s="70">
        <v>607.612482</v>
      </c>
    </row>
    <row r="1920" spans="1:25" x14ac:dyDescent="0.25">
      <c r="A1920" s="72">
        <v>27461</v>
      </c>
      <c r="B1920" s="70"/>
      <c r="C1920" s="70"/>
      <c r="D1920" s="70">
        <v>5908</v>
      </c>
      <c r="E1920" s="70">
        <v>10823.585152</v>
      </c>
      <c r="F1920" s="70"/>
      <c r="G1920" s="70"/>
      <c r="H1920" s="70"/>
      <c r="I1920" s="70"/>
      <c r="J1920" s="70"/>
      <c r="K1920" s="70"/>
      <c r="L1920" s="70"/>
      <c r="M1920" s="70"/>
      <c r="N1920" s="70"/>
      <c r="O1920" s="70"/>
      <c r="P1920" s="70"/>
      <c r="Q1920" s="70"/>
      <c r="R1920" s="70"/>
      <c r="S1920" s="70"/>
      <c r="T1920" s="70"/>
      <c r="U1920" s="70"/>
      <c r="V1920" s="70"/>
      <c r="W1920" s="70"/>
      <c r="X1920" s="70">
        <v>5908</v>
      </c>
      <c r="Y1920" s="70">
        <v>10823.585152</v>
      </c>
    </row>
    <row r="1921" spans="1:25" x14ac:dyDescent="0.25">
      <c r="A1921" s="72">
        <v>27502</v>
      </c>
      <c r="B1921" s="70">
        <v>8894</v>
      </c>
      <c r="C1921" s="70">
        <v>9702.9906459999984</v>
      </c>
      <c r="D1921" s="70"/>
      <c r="E1921" s="70"/>
      <c r="F1921" s="70"/>
      <c r="G1921" s="70"/>
      <c r="H1921" s="70"/>
      <c r="I1921" s="70"/>
      <c r="J1921" s="70"/>
      <c r="K1921" s="70"/>
      <c r="L1921" s="70"/>
      <c r="M1921" s="70"/>
      <c r="N1921" s="70"/>
      <c r="O1921" s="70"/>
      <c r="P1921" s="70"/>
      <c r="Q1921" s="70"/>
      <c r="R1921" s="70"/>
      <c r="S1921" s="70"/>
      <c r="T1921" s="70"/>
      <c r="U1921" s="70"/>
      <c r="V1921" s="70"/>
      <c r="W1921" s="70"/>
      <c r="X1921" s="70">
        <v>8894</v>
      </c>
      <c r="Y1921" s="70">
        <v>9702.9906459999984</v>
      </c>
    </row>
    <row r="1922" spans="1:25" x14ac:dyDescent="0.25">
      <c r="A1922" s="72">
        <v>27505</v>
      </c>
      <c r="B1922" s="70"/>
      <c r="C1922" s="70"/>
      <c r="D1922" s="70"/>
      <c r="E1922" s="70"/>
      <c r="F1922" s="70"/>
      <c r="G1922" s="70"/>
      <c r="H1922" s="70">
        <v>39891</v>
      </c>
      <c r="I1922" s="70">
        <v>39451.684143999999</v>
      </c>
      <c r="J1922" s="70"/>
      <c r="K1922" s="70"/>
      <c r="L1922" s="70"/>
      <c r="M1922" s="70"/>
      <c r="N1922" s="70"/>
      <c r="O1922" s="70"/>
      <c r="P1922" s="70"/>
      <c r="Q1922" s="70"/>
      <c r="R1922" s="70"/>
      <c r="S1922" s="70"/>
      <c r="T1922" s="70"/>
      <c r="U1922" s="70"/>
      <c r="V1922" s="70"/>
      <c r="W1922" s="70"/>
      <c r="X1922" s="70">
        <v>39891</v>
      </c>
      <c r="Y1922" s="70">
        <v>39451.684143999999</v>
      </c>
    </row>
    <row r="1923" spans="1:25" x14ac:dyDescent="0.25">
      <c r="A1923" s="72">
        <v>27506</v>
      </c>
      <c r="B1923" s="70">
        <v>4577</v>
      </c>
      <c r="C1923" s="70">
        <v>2855.7050789999998</v>
      </c>
      <c r="D1923" s="70"/>
      <c r="E1923" s="70"/>
      <c r="F1923" s="70"/>
      <c r="G1923" s="70"/>
      <c r="H1923" s="70"/>
      <c r="I1923" s="70"/>
      <c r="J1923" s="70"/>
      <c r="K1923" s="70"/>
      <c r="L1923" s="70"/>
      <c r="M1923" s="70"/>
      <c r="N1923" s="70"/>
      <c r="O1923" s="70"/>
      <c r="P1923" s="70"/>
      <c r="Q1923" s="70"/>
      <c r="R1923" s="70"/>
      <c r="S1923" s="70"/>
      <c r="T1923" s="70"/>
      <c r="U1923" s="70"/>
      <c r="V1923" s="70"/>
      <c r="W1923" s="70"/>
      <c r="X1923" s="70">
        <v>4577</v>
      </c>
      <c r="Y1923" s="70">
        <v>2855.7050789999998</v>
      </c>
    </row>
    <row r="1924" spans="1:25" x14ac:dyDescent="0.25">
      <c r="A1924" s="72">
        <v>27507</v>
      </c>
      <c r="B1924" s="70"/>
      <c r="C1924" s="70"/>
      <c r="D1924" s="70"/>
      <c r="E1924" s="70"/>
      <c r="F1924" s="70"/>
      <c r="G1924" s="70"/>
      <c r="H1924" s="70"/>
      <c r="I1924" s="70"/>
      <c r="J1924" s="70">
        <v>44209</v>
      </c>
      <c r="K1924" s="70">
        <v>42307.389099</v>
      </c>
      <c r="L1924" s="70"/>
      <c r="M1924" s="70"/>
      <c r="N1924" s="70"/>
      <c r="O1924" s="70"/>
      <c r="P1924" s="70"/>
      <c r="Q1924" s="70"/>
      <c r="R1924" s="70"/>
      <c r="S1924" s="70"/>
      <c r="T1924" s="70"/>
      <c r="U1924" s="70"/>
      <c r="V1924" s="70"/>
      <c r="W1924" s="70"/>
      <c r="X1924" s="70">
        <v>44209</v>
      </c>
      <c r="Y1924" s="70">
        <v>42307.389099</v>
      </c>
    </row>
    <row r="1925" spans="1:25" x14ac:dyDescent="0.25">
      <c r="A1925" s="72">
        <v>27519</v>
      </c>
      <c r="B1925" s="70"/>
      <c r="C1925" s="70"/>
      <c r="D1925" s="70"/>
      <c r="E1925" s="70"/>
      <c r="F1925" s="70"/>
      <c r="G1925" s="70"/>
      <c r="H1925" s="70"/>
      <c r="I1925" s="70"/>
      <c r="J1925" s="70"/>
      <c r="K1925" s="70"/>
      <c r="L1925" s="70">
        <v>66076</v>
      </c>
      <c r="M1925" s="70">
        <v>59869.426512999999</v>
      </c>
      <c r="N1925" s="70"/>
      <c r="O1925" s="70"/>
      <c r="P1925" s="70"/>
      <c r="Q1925" s="70"/>
      <c r="R1925" s="70"/>
      <c r="S1925" s="70"/>
      <c r="T1925" s="70"/>
      <c r="U1925" s="70"/>
      <c r="V1925" s="70"/>
      <c r="W1925" s="70"/>
      <c r="X1925" s="70">
        <v>66076</v>
      </c>
      <c r="Y1925" s="70">
        <v>59869.426512999999</v>
      </c>
    </row>
    <row r="1926" spans="1:25" x14ac:dyDescent="0.25">
      <c r="A1926" s="72">
        <v>27520</v>
      </c>
      <c r="B1926" s="70"/>
      <c r="C1926" s="70"/>
      <c r="D1926" s="70"/>
      <c r="E1926" s="70"/>
      <c r="F1926" s="70"/>
      <c r="G1926" s="70"/>
      <c r="H1926" s="70"/>
      <c r="I1926" s="70"/>
      <c r="J1926" s="70"/>
      <c r="K1926" s="70"/>
      <c r="L1926" s="70"/>
      <c r="M1926" s="70"/>
      <c r="N1926" s="70">
        <v>70400</v>
      </c>
      <c r="O1926" s="70">
        <v>61195.490723000003</v>
      </c>
      <c r="P1926" s="70"/>
      <c r="Q1926" s="70"/>
      <c r="R1926" s="70"/>
      <c r="S1926" s="70"/>
      <c r="T1926" s="70"/>
      <c r="U1926" s="70"/>
      <c r="V1926" s="70"/>
      <c r="W1926" s="70"/>
      <c r="X1926" s="70">
        <v>70400</v>
      </c>
      <c r="Y1926" s="70">
        <v>61195.490723000003</v>
      </c>
    </row>
    <row r="1927" spans="1:25" x14ac:dyDescent="0.25">
      <c r="A1927" s="72">
        <v>27531</v>
      </c>
      <c r="B1927" s="70"/>
      <c r="C1927" s="70"/>
      <c r="D1927" s="70">
        <v>16083</v>
      </c>
      <c r="E1927" s="70">
        <v>11291.814085999998</v>
      </c>
      <c r="F1927" s="70"/>
      <c r="G1927" s="70"/>
      <c r="H1927" s="70"/>
      <c r="I1927" s="70"/>
      <c r="J1927" s="70"/>
      <c r="K1927" s="70"/>
      <c r="L1927" s="70"/>
      <c r="M1927" s="70"/>
      <c r="N1927" s="70"/>
      <c r="O1927" s="70"/>
      <c r="P1927" s="70"/>
      <c r="Q1927" s="70"/>
      <c r="R1927" s="70"/>
      <c r="S1927" s="70"/>
      <c r="T1927" s="70"/>
      <c r="U1927" s="70"/>
      <c r="V1927" s="70"/>
      <c r="W1927" s="70"/>
      <c r="X1927" s="70">
        <v>16083</v>
      </c>
      <c r="Y1927" s="70">
        <v>11291.814085999998</v>
      </c>
    </row>
    <row r="1928" spans="1:25" x14ac:dyDescent="0.25">
      <c r="A1928" s="72">
        <v>27539</v>
      </c>
      <c r="B1928" s="70">
        <v>7355</v>
      </c>
      <c r="C1928" s="70">
        <v>5894.2195439999996</v>
      </c>
      <c r="D1928" s="70"/>
      <c r="E1928" s="70"/>
      <c r="F1928" s="70"/>
      <c r="G1928" s="70"/>
      <c r="H1928" s="70"/>
      <c r="I1928" s="70"/>
      <c r="J1928" s="70"/>
      <c r="K1928" s="70"/>
      <c r="L1928" s="70"/>
      <c r="M1928" s="70"/>
      <c r="N1928" s="70"/>
      <c r="O1928" s="70"/>
      <c r="P1928" s="70"/>
      <c r="Q1928" s="70"/>
      <c r="R1928" s="70"/>
      <c r="S1928" s="70"/>
      <c r="T1928" s="70"/>
      <c r="U1928" s="70"/>
      <c r="V1928" s="70"/>
      <c r="W1928" s="70"/>
      <c r="X1928" s="70">
        <v>7355</v>
      </c>
      <c r="Y1928" s="70">
        <v>5894.2195439999996</v>
      </c>
    </row>
    <row r="1929" spans="1:25" x14ac:dyDescent="0.25">
      <c r="A1929" s="72">
        <v>27540</v>
      </c>
      <c r="B1929" s="70">
        <v>7157</v>
      </c>
      <c r="C1929" s="70">
        <v>5672.3826290000006</v>
      </c>
      <c r="D1929" s="70"/>
      <c r="E1929" s="70"/>
      <c r="F1929" s="70"/>
      <c r="G1929" s="70"/>
      <c r="H1929" s="70"/>
      <c r="I1929" s="70"/>
      <c r="J1929" s="70"/>
      <c r="K1929" s="70"/>
      <c r="L1929" s="70"/>
      <c r="M1929" s="70"/>
      <c r="N1929" s="70"/>
      <c r="O1929" s="70"/>
      <c r="P1929" s="70"/>
      <c r="Q1929" s="70"/>
      <c r="R1929" s="70"/>
      <c r="S1929" s="70"/>
      <c r="T1929" s="70"/>
      <c r="U1929" s="70"/>
      <c r="V1929" s="70"/>
      <c r="W1929" s="70"/>
      <c r="X1929" s="70">
        <v>7157</v>
      </c>
      <c r="Y1929" s="70">
        <v>5672.3826290000006</v>
      </c>
    </row>
    <row r="1930" spans="1:25" x14ac:dyDescent="0.25">
      <c r="A1930" s="72">
        <v>27543</v>
      </c>
      <c r="B1930" s="70"/>
      <c r="C1930" s="70"/>
      <c r="D1930" s="70"/>
      <c r="E1930" s="70"/>
      <c r="F1930" s="70"/>
      <c r="G1930" s="70"/>
      <c r="H1930" s="70"/>
      <c r="I1930" s="70"/>
      <c r="J1930" s="70"/>
      <c r="K1930" s="70"/>
      <c r="L1930" s="70">
        <v>65262</v>
      </c>
      <c r="M1930" s="70">
        <v>58607.228516000003</v>
      </c>
      <c r="N1930" s="70"/>
      <c r="O1930" s="70"/>
      <c r="P1930" s="70"/>
      <c r="Q1930" s="70"/>
      <c r="R1930" s="70"/>
      <c r="S1930" s="70"/>
      <c r="T1930" s="70"/>
      <c r="U1930" s="70"/>
      <c r="V1930" s="70"/>
      <c r="W1930" s="70"/>
      <c r="X1930" s="70">
        <v>65262</v>
      </c>
      <c r="Y1930" s="70">
        <v>58607.228516000003</v>
      </c>
    </row>
    <row r="1931" spans="1:25" x14ac:dyDescent="0.25">
      <c r="A1931" s="72">
        <v>27544</v>
      </c>
      <c r="B1931" s="70"/>
      <c r="C1931" s="70"/>
      <c r="D1931" s="70"/>
      <c r="E1931" s="70"/>
      <c r="F1931" s="70"/>
      <c r="G1931" s="70"/>
      <c r="H1931" s="70"/>
      <c r="I1931" s="70"/>
      <c r="J1931" s="70"/>
      <c r="K1931" s="70"/>
      <c r="L1931" s="70">
        <v>63736</v>
      </c>
      <c r="M1931" s="70">
        <v>58454.567872000007</v>
      </c>
      <c r="N1931" s="70"/>
      <c r="O1931" s="70"/>
      <c r="P1931" s="70"/>
      <c r="Q1931" s="70"/>
      <c r="R1931" s="70"/>
      <c r="S1931" s="70"/>
      <c r="T1931" s="70"/>
      <c r="U1931" s="70"/>
      <c r="V1931" s="70"/>
      <c r="W1931" s="70"/>
      <c r="X1931" s="70">
        <v>63736</v>
      </c>
      <c r="Y1931" s="70">
        <v>58454.567872000007</v>
      </c>
    </row>
    <row r="1932" spans="1:25" x14ac:dyDescent="0.25">
      <c r="A1932" s="72">
        <v>27546</v>
      </c>
      <c r="B1932" s="70">
        <v>8544</v>
      </c>
      <c r="C1932" s="70">
        <v>9635.532349000001</v>
      </c>
      <c r="D1932" s="70"/>
      <c r="E1932" s="70"/>
      <c r="F1932" s="70"/>
      <c r="G1932" s="70"/>
      <c r="H1932" s="70"/>
      <c r="I1932" s="70"/>
      <c r="J1932" s="70"/>
      <c r="K1932" s="70"/>
      <c r="L1932" s="70"/>
      <c r="M1932" s="70"/>
      <c r="N1932" s="70"/>
      <c r="O1932" s="70"/>
      <c r="P1932" s="70"/>
      <c r="Q1932" s="70"/>
      <c r="R1932" s="70"/>
      <c r="S1932" s="70"/>
      <c r="T1932" s="70"/>
      <c r="U1932" s="70"/>
      <c r="V1932" s="70"/>
      <c r="W1932" s="70"/>
      <c r="X1932" s="70">
        <v>8544</v>
      </c>
      <c r="Y1932" s="70">
        <v>9635.532349000001</v>
      </c>
    </row>
    <row r="1933" spans="1:25" x14ac:dyDescent="0.25">
      <c r="A1933" s="72">
        <v>27547</v>
      </c>
      <c r="B1933" s="70">
        <v>4689</v>
      </c>
      <c r="C1933" s="70">
        <v>5556.0380550000009</v>
      </c>
      <c r="D1933" s="70"/>
      <c r="E1933" s="70"/>
      <c r="F1933" s="70"/>
      <c r="G1933" s="70"/>
      <c r="H1933" s="70"/>
      <c r="I1933" s="70"/>
      <c r="J1933" s="70"/>
      <c r="K1933" s="70"/>
      <c r="L1933" s="70"/>
      <c r="M1933" s="70"/>
      <c r="N1933" s="70"/>
      <c r="O1933" s="70"/>
      <c r="P1933" s="70"/>
      <c r="Q1933" s="70"/>
      <c r="R1933" s="70"/>
      <c r="S1933" s="70"/>
      <c r="T1933" s="70"/>
      <c r="U1933" s="70"/>
      <c r="V1933" s="70"/>
      <c r="W1933" s="70"/>
      <c r="X1933" s="70">
        <v>4689</v>
      </c>
      <c r="Y1933" s="70">
        <v>5556.0380550000009</v>
      </c>
    </row>
    <row r="1934" spans="1:25" x14ac:dyDescent="0.25">
      <c r="A1934" s="72">
        <v>27548</v>
      </c>
      <c r="B1934" s="70">
        <v>5030</v>
      </c>
      <c r="C1934" s="70">
        <v>4751.9341089999998</v>
      </c>
      <c r="D1934" s="70"/>
      <c r="E1934" s="70"/>
      <c r="F1934" s="70"/>
      <c r="G1934" s="70"/>
      <c r="H1934" s="70"/>
      <c r="I1934" s="70"/>
      <c r="J1934" s="70"/>
      <c r="K1934" s="70"/>
      <c r="L1934" s="70"/>
      <c r="M1934" s="70"/>
      <c r="N1934" s="70"/>
      <c r="O1934" s="70"/>
      <c r="P1934" s="70"/>
      <c r="Q1934" s="70"/>
      <c r="R1934" s="70"/>
      <c r="S1934" s="70"/>
      <c r="T1934" s="70"/>
      <c r="U1934" s="70"/>
      <c r="V1934" s="70"/>
      <c r="W1934" s="70"/>
      <c r="X1934" s="70">
        <v>5030</v>
      </c>
      <c r="Y1934" s="70">
        <v>4751.9341089999998</v>
      </c>
    </row>
    <row r="1935" spans="1:25" x14ac:dyDescent="0.25">
      <c r="A1935" s="72">
        <v>27551</v>
      </c>
      <c r="B1935" s="70"/>
      <c r="C1935" s="70"/>
      <c r="D1935" s="70"/>
      <c r="E1935" s="70"/>
      <c r="F1935" s="70"/>
      <c r="G1935" s="70"/>
      <c r="H1935" s="70"/>
      <c r="I1935" s="70"/>
      <c r="J1935" s="70"/>
      <c r="K1935" s="70"/>
      <c r="L1935" s="70"/>
      <c r="M1935" s="70"/>
      <c r="N1935" s="70"/>
      <c r="O1935" s="70"/>
      <c r="P1935" s="70"/>
      <c r="Q1935" s="70"/>
      <c r="R1935" s="70"/>
      <c r="S1935" s="70"/>
      <c r="T1935" s="70">
        <v>102178</v>
      </c>
      <c r="U1935" s="70">
        <v>90671.521240000002</v>
      </c>
      <c r="V1935" s="70"/>
      <c r="W1935" s="70"/>
      <c r="X1935" s="70">
        <v>102178</v>
      </c>
      <c r="Y1935" s="70">
        <v>90671.521240000002</v>
      </c>
    </row>
    <row r="1936" spans="1:25" x14ac:dyDescent="0.25">
      <c r="A1936" s="72">
        <v>27555</v>
      </c>
      <c r="B1936" s="70"/>
      <c r="C1936" s="70"/>
      <c r="D1936" s="70"/>
      <c r="E1936" s="70"/>
      <c r="F1936" s="70"/>
      <c r="G1936" s="70"/>
      <c r="H1936" s="70"/>
      <c r="I1936" s="70"/>
      <c r="J1936" s="70"/>
      <c r="K1936" s="70"/>
      <c r="L1936" s="70"/>
      <c r="M1936" s="70"/>
      <c r="N1936" s="70"/>
      <c r="O1936" s="70"/>
      <c r="P1936" s="70"/>
      <c r="Q1936" s="70"/>
      <c r="R1936" s="70"/>
      <c r="S1936" s="70"/>
      <c r="T1936" s="70">
        <v>102480</v>
      </c>
      <c r="U1936" s="70">
        <v>98641.967774999997</v>
      </c>
      <c r="V1936" s="70"/>
      <c r="W1936" s="70"/>
      <c r="X1936" s="70">
        <v>102480</v>
      </c>
      <c r="Y1936" s="70">
        <v>98641.967774999997</v>
      </c>
    </row>
    <row r="1937" spans="1:25" x14ac:dyDescent="0.25">
      <c r="A1937" s="72">
        <v>27563</v>
      </c>
      <c r="B1937" s="70">
        <v>7680</v>
      </c>
      <c r="C1937" s="70">
        <v>5581.4666750000006</v>
      </c>
      <c r="D1937" s="70"/>
      <c r="E1937" s="70"/>
      <c r="F1937" s="70"/>
      <c r="G1937" s="70"/>
      <c r="H1937" s="70"/>
      <c r="I1937" s="70"/>
      <c r="J1937" s="70"/>
      <c r="K1937" s="70"/>
      <c r="L1937" s="70"/>
      <c r="M1937" s="70"/>
      <c r="N1937" s="70"/>
      <c r="O1937" s="70"/>
      <c r="P1937" s="70"/>
      <c r="Q1937" s="70"/>
      <c r="R1937" s="70"/>
      <c r="S1937" s="70"/>
      <c r="T1937" s="70"/>
      <c r="U1937" s="70"/>
      <c r="V1937" s="70"/>
      <c r="W1937" s="70"/>
      <c r="X1937" s="70">
        <v>7680</v>
      </c>
      <c r="Y1937" s="70">
        <v>5581.4666750000006</v>
      </c>
    </row>
    <row r="1938" spans="1:25" x14ac:dyDescent="0.25">
      <c r="A1938" s="72">
        <v>27571</v>
      </c>
      <c r="B1938" s="70">
        <v>3281</v>
      </c>
      <c r="C1938" s="70">
        <v>251.94029199999997</v>
      </c>
      <c r="D1938" s="70"/>
      <c r="E1938" s="70"/>
      <c r="F1938" s="70"/>
      <c r="G1938" s="70"/>
      <c r="H1938" s="70"/>
      <c r="I1938" s="70"/>
      <c r="J1938" s="70"/>
      <c r="K1938" s="70"/>
      <c r="L1938" s="70"/>
      <c r="M1938" s="70"/>
      <c r="N1938" s="70"/>
      <c r="O1938" s="70"/>
      <c r="P1938" s="70"/>
      <c r="Q1938" s="70"/>
      <c r="R1938" s="70"/>
      <c r="S1938" s="70"/>
      <c r="T1938" s="70"/>
      <c r="U1938" s="70"/>
      <c r="V1938" s="70"/>
      <c r="W1938" s="70"/>
      <c r="X1938" s="70">
        <v>3281</v>
      </c>
      <c r="Y1938" s="70">
        <v>251.94029199999997</v>
      </c>
    </row>
    <row r="1939" spans="1:25" x14ac:dyDescent="0.25">
      <c r="A1939" s="72">
        <v>27576</v>
      </c>
      <c r="B1939" s="70"/>
      <c r="C1939" s="70"/>
      <c r="D1939" s="70">
        <v>18589</v>
      </c>
      <c r="E1939" s="70">
        <v>16085.133422999999</v>
      </c>
      <c r="F1939" s="70"/>
      <c r="G1939" s="70"/>
      <c r="H1939" s="70"/>
      <c r="I1939" s="70"/>
      <c r="J1939" s="70"/>
      <c r="K1939" s="70"/>
      <c r="L1939" s="70"/>
      <c r="M1939" s="70"/>
      <c r="N1939" s="70"/>
      <c r="O1939" s="70"/>
      <c r="P1939" s="70"/>
      <c r="Q1939" s="70"/>
      <c r="R1939" s="70"/>
      <c r="S1939" s="70"/>
      <c r="T1939" s="70"/>
      <c r="U1939" s="70"/>
      <c r="V1939" s="70"/>
      <c r="W1939" s="70"/>
      <c r="X1939" s="70">
        <v>18589</v>
      </c>
      <c r="Y1939" s="70">
        <v>16085.133422999999</v>
      </c>
    </row>
    <row r="1940" spans="1:25" x14ac:dyDescent="0.25">
      <c r="A1940" s="72">
        <v>27578</v>
      </c>
      <c r="B1940" s="70"/>
      <c r="C1940" s="70"/>
      <c r="D1940" s="70"/>
      <c r="E1940" s="70"/>
      <c r="F1940" s="70"/>
      <c r="G1940" s="70"/>
      <c r="H1940" s="70"/>
      <c r="I1940" s="70"/>
      <c r="J1940" s="70"/>
      <c r="K1940" s="70"/>
      <c r="L1940" s="70"/>
      <c r="M1940" s="70"/>
      <c r="N1940" s="70"/>
      <c r="O1940" s="70"/>
      <c r="P1940" s="70"/>
      <c r="Q1940" s="70"/>
      <c r="R1940" s="70"/>
      <c r="S1940" s="70"/>
      <c r="T1940" s="70">
        <v>80382</v>
      </c>
      <c r="U1940" s="70">
        <v>94474.618164999993</v>
      </c>
      <c r="V1940" s="70"/>
      <c r="W1940" s="70"/>
      <c r="X1940" s="70">
        <v>80382</v>
      </c>
      <c r="Y1940" s="70">
        <v>94474.618164999993</v>
      </c>
    </row>
    <row r="1941" spans="1:25" x14ac:dyDescent="0.25">
      <c r="A1941" s="72">
        <v>27580</v>
      </c>
      <c r="B1941" s="70">
        <v>6731</v>
      </c>
      <c r="C1941" s="70">
        <v>9586.1229860000003</v>
      </c>
      <c r="D1941" s="70"/>
      <c r="E1941" s="70"/>
      <c r="F1941" s="70"/>
      <c r="G1941" s="70"/>
      <c r="H1941" s="70"/>
      <c r="I1941" s="70"/>
      <c r="J1941" s="70"/>
      <c r="K1941" s="70"/>
      <c r="L1941" s="70"/>
      <c r="M1941" s="70"/>
      <c r="N1941" s="70"/>
      <c r="O1941" s="70"/>
      <c r="P1941" s="70"/>
      <c r="Q1941" s="70"/>
      <c r="R1941" s="70"/>
      <c r="S1941" s="70"/>
      <c r="T1941" s="70"/>
      <c r="U1941" s="70"/>
      <c r="V1941" s="70"/>
      <c r="W1941" s="70"/>
      <c r="X1941" s="70">
        <v>6731</v>
      </c>
      <c r="Y1941" s="70">
        <v>9586.1229860000003</v>
      </c>
    </row>
    <row r="1942" spans="1:25" x14ac:dyDescent="0.25">
      <c r="A1942" s="72">
        <v>27585</v>
      </c>
      <c r="B1942" s="70"/>
      <c r="C1942" s="70"/>
      <c r="D1942" s="70">
        <v>9301</v>
      </c>
      <c r="E1942" s="70">
        <v>14116.334412</v>
      </c>
      <c r="F1942" s="70"/>
      <c r="G1942" s="70"/>
      <c r="H1942" s="70"/>
      <c r="I1942" s="70"/>
      <c r="J1942" s="70"/>
      <c r="K1942" s="70"/>
      <c r="L1942" s="70"/>
      <c r="M1942" s="70"/>
      <c r="N1942" s="70"/>
      <c r="O1942" s="70"/>
      <c r="P1942" s="70"/>
      <c r="Q1942" s="70"/>
      <c r="R1942" s="70"/>
      <c r="S1942" s="70"/>
      <c r="T1942" s="70"/>
      <c r="U1942" s="70"/>
      <c r="V1942" s="70"/>
      <c r="W1942" s="70"/>
      <c r="X1942" s="70">
        <v>9301</v>
      </c>
      <c r="Y1942" s="70">
        <v>14116.334412</v>
      </c>
    </row>
    <row r="1943" spans="1:25" x14ac:dyDescent="0.25">
      <c r="A1943" s="72">
        <v>27588</v>
      </c>
      <c r="B1943" s="70">
        <v>5129</v>
      </c>
      <c r="C1943" s="70">
        <v>4879.5943449999995</v>
      </c>
      <c r="D1943" s="70"/>
      <c r="E1943" s="70"/>
      <c r="F1943" s="70"/>
      <c r="G1943" s="70"/>
      <c r="H1943" s="70"/>
      <c r="I1943" s="70"/>
      <c r="J1943" s="70"/>
      <c r="K1943" s="70"/>
      <c r="L1943" s="70"/>
      <c r="M1943" s="70"/>
      <c r="N1943" s="70"/>
      <c r="O1943" s="70"/>
      <c r="P1943" s="70"/>
      <c r="Q1943" s="70"/>
      <c r="R1943" s="70"/>
      <c r="S1943" s="70"/>
      <c r="T1943" s="70"/>
      <c r="U1943" s="70"/>
      <c r="V1943" s="70"/>
      <c r="W1943" s="70"/>
      <c r="X1943" s="70">
        <v>5129</v>
      </c>
      <c r="Y1943" s="70">
        <v>4879.5943449999995</v>
      </c>
    </row>
    <row r="1944" spans="1:25" x14ac:dyDescent="0.25">
      <c r="A1944" s="72">
        <v>27597</v>
      </c>
      <c r="B1944" s="70"/>
      <c r="C1944" s="70"/>
      <c r="D1944" s="70"/>
      <c r="E1944" s="70"/>
      <c r="F1944" s="70"/>
      <c r="G1944" s="70"/>
      <c r="H1944" s="70"/>
      <c r="I1944" s="70"/>
      <c r="J1944" s="70"/>
      <c r="K1944" s="70"/>
      <c r="L1944" s="70">
        <v>63067</v>
      </c>
      <c r="M1944" s="70">
        <v>59866.968995000003</v>
      </c>
      <c r="N1944" s="70"/>
      <c r="O1944" s="70"/>
      <c r="P1944" s="70"/>
      <c r="Q1944" s="70"/>
      <c r="R1944" s="70"/>
      <c r="S1944" s="70"/>
      <c r="T1944" s="70"/>
      <c r="U1944" s="70"/>
      <c r="V1944" s="70"/>
      <c r="W1944" s="70"/>
      <c r="X1944" s="70">
        <v>63067</v>
      </c>
      <c r="Y1944" s="70">
        <v>59866.968995000003</v>
      </c>
    </row>
    <row r="1945" spans="1:25" x14ac:dyDescent="0.25">
      <c r="A1945" s="72">
        <v>27598</v>
      </c>
      <c r="B1945" s="70"/>
      <c r="C1945" s="70"/>
      <c r="D1945" s="70"/>
      <c r="E1945" s="70"/>
      <c r="F1945" s="70"/>
      <c r="G1945" s="70"/>
      <c r="H1945" s="70"/>
      <c r="I1945" s="70"/>
      <c r="J1945" s="70"/>
      <c r="K1945" s="70"/>
      <c r="L1945" s="70"/>
      <c r="M1945" s="70"/>
      <c r="N1945" s="70">
        <v>54384</v>
      </c>
      <c r="O1945" s="70">
        <v>61192.651853999989</v>
      </c>
      <c r="P1945" s="70"/>
      <c r="Q1945" s="70"/>
      <c r="R1945" s="70"/>
      <c r="S1945" s="70"/>
      <c r="T1945" s="70"/>
      <c r="U1945" s="70"/>
      <c r="V1945" s="70"/>
      <c r="W1945" s="70"/>
      <c r="X1945" s="70">
        <v>54384</v>
      </c>
      <c r="Y1945" s="70">
        <v>61192.651853999989</v>
      </c>
    </row>
    <row r="1946" spans="1:25" x14ac:dyDescent="0.25">
      <c r="A1946" s="72">
        <v>27600</v>
      </c>
      <c r="B1946" s="70"/>
      <c r="C1946" s="70"/>
      <c r="D1946" s="70"/>
      <c r="E1946" s="70"/>
      <c r="F1946" s="70"/>
      <c r="G1946" s="70"/>
      <c r="H1946" s="70"/>
      <c r="I1946" s="70"/>
      <c r="J1946" s="70"/>
      <c r="K1946" s="70"/>
      <c r="L1946" s="70"/>
      <c r="M1946" s="70"/>
      <c r="N1946" s="70"/>
      <c r="O1946" s="70"/>
      <c r="P1946" s="70"/>
      <c r="Q1946" s="70"/>
      <c r="R1946" s="70">
        <v>93303</v>
      </c>
      <c r="S1946" s="70">
        <v>84684.650878</v>
      </c>
      <c r="T1946" s="70"/>
      <c r="U1946" s="70"/>
      <c r="V1946" s="70"/>
      <c r="W1946" s="70"/>
      <c r="X1946" s="70">
        <v>93303</v>
      </c>
      <c r="Y1946" s="70">
        <v>84684.650878</v>
      </c>
    </row>
    <row r="1947" spans="1:25" x14ac:dyDescent="0.25">
      <c r="A1947" s="72">
        <v>27603</v>
      </c>
      <c r="B1947" s="70"/>
      <c r="C1947" s="70"/>
      <c r="D1947" s="70"/>
      <c r="E1947" s="70"/>
      <c r="F1947" s="70"/>
      <c r="G1947" s="70"/>
      <c r="H1947" s="70"/>
      <c r="I1947" s="70"/>
      <c r="J1947" s="70"/>
      <c r="K1947" s="70"/>
      <c r="L1947" s="70"/>
      <c r="M1947" s="70"/>
      <c r="N1947" s="70"/>
      <c r="O1947" s="70"/>
      <c r="P1947" s="70"/>
      <c r="Q1947" s="70"/>
      <c r="R1947" s="70"/>
      <c r="S1947" s="70"/>
      <c r="T1947" s="70">
        <v>100852</v>
      </c>
      <c r="U1947" s="70">
        <v>94377.211425999994</v>
      </c>
      <c r="V1947" s="70"/>
      <c r="W1947" s="70"/>
      <c r="X1947" s="70">
        <v>100852</v>
      </c>
      <c r="Y1947" s="70">
        <v>94377.211425999994</v>
      </c>
    </row>
    <row r="1948" spans="1:25" x14ac:dyDescent="0.25">
      <c r="A1948" s="72">
        <v>27605</v>
      </c>
      <c r="B1948" s="70"/>
      <c r="C1948" s="70"/>
      <c r="D1948" s="70"/>
      <c r="E1948" s="70"/>
      <c r="F1948" s="70"/>
      <c r="G1948" s="70"/>
      <c r="H1948" s="70"/>
      <c r="I1948" s="70"/>
      <c r="J1948" s="70"/>
      <c r="K1948" s="70"/>
      <c r="L1948" s="70"/>
      <c r="M1948" s="70"/>
      <c r="N1948" s="70"/>
      <c r="O1948" s="70"/>
      <c r="P1948" s="70"/>
      <c r="Q1948" s="70"/>
      <c r="R1948" s="70"/>
      <c r="S1948" s="70"/>
      <c r="T1948" s="70">
        <v>102178</v>
      </c>
      <c r="U1948" s="70">
        <v>98641.967774999997</v>
      </c>
      <c r="V1948" s="70"/>
      <c r="W1948" s="70"/>
      <c r="X1948" s="70">
        <v>102178</v>
      </c>
      <c r="Y1948" s="70">
        <v>98641.967774999997</v>
      </c>
    </row>
    <row r="1949" spans="1:25" x14ac:dyDescent="0.25">
      <c r="A1949" s="72">
        <v>27607</v>
      </c>
      <c r="B1949" s="70"/>
      <c r="C1949" s="70"/>
      <c r="D1949" s="70"/>
      <c r="E1949" s="70"/>
      <c r="F1949" s="70"/>
      <c r="G1949" s="70"/>
      <c r="H1949" s="70"/>
      <c r="I1949" s="70"/>
      <c r="J1949" s="70"/>
      <c r="K1949" s="70"/>
      <c r="L1949" s="70"/>
      <c r="M1949" s="70"/>
      <c r="N1949" s="70">
        <v>69995</v>
      </c>
      <c r="O1949" s="70">
        <v>61888.104980999997</v>
      </c>
      <c r="P1949" s="70"/>
      <c r="Q1949" s="70"/>
      <c r="R1949" s="70"/>
      <c r="S1949" s="70"/>
      <c r="T1949" s="70"/>
      <c r="U1949" s="70"/>
      <c r="V1949" s="70"/>
      <c r="W1949" s="70"/>
      <c r="X1949" s="70">
        <v>69995</v>
      </c>
      <c r="Y1949" s="70">
        <v>61888.104980999997</v>
      </c>
    </row>
    <row r="1950" spans="1:25" x14ac:dyDescent="0.25">
      <c r="A1950" s="72">
        <v>27611</v>
      </c>
      <c r="B1950" s="70"/>
      <c r="C1950" s="70"/>
      <c r="D1950" s="70">
        <v>13241</v>
      </c>
      <c r="E1950" s="70">
        <v>10358.512054000001</v>
      </c>
      <c r="F1950" s="70"/>
      <c r="G1950" s="70"/>
      <c r="H1950" s="70"/>
      <c r="I1950" s="70"/>
      <c r="J1950" s="70"/>
      <c r="K1950" s="70"/>
      <c r="L1950" s="70"/>
      <c r="M1950" s="70"/>
      <c r="N1950" s="70"/>
      <c r="O1950" s="70"/>
      <c r="P1950" s="70"/>
      <c r="Q1950" s="70"/>
      <c r="R1950" s="70"/>
      <c r="S1950" s="70"/>
      <c r="T1950" s="70"/>
      <c r="U1950" s="70"/>
      <c r="V1950" s="70"/>
      <c r="W1950" s="70"/>
      <c r="X1950" s="70">
        <v>13241</v>
      </c>
      <c r="Y1950" s="70">
        <v>10358.512054000001</v>
      </c>
    </row>
    <row r="1951" spans="1:25" x14ac:dyDescent="0.25">
      <c r="A1951" s="72">
        <v>27614</v>
      </c>
      <c r="B1951" s="70"/>
      <c r="C1951" s="70"/>
      <c r="D1951" s="70"/>
      <c r="E1951" s="70"/>
      <c r="F1951" s="70"/>
      <c r="G1951" s="70"/>
      <c r="H1951" s="70"/>
      <c r="I1951" s="70"/>
      <c r="J1951" s="70"/>
      <c r="K1951" s="70"/>
      <c r="L1951" s="70"/>
      <c r="M1951" s="70"/>
      <c r="N1951" s="70"/>
      <c r="O1951" s="70"/>
      <c r="P1951" s="70"/>
      <c r="Q1951" s="70"/>
      <c r="R1951" s="70"/>
      <c r="S1951" s="70"/>
      <c r="T1951" s="70">
        <v>85967</v>
      </c>
      <c r="U1951" s="70">
        <v>92043.354980000004</v>
      </c>
      <c r="V1951" s="70"/>
      <c r="W1951" s="70"/>
      <c r="X1951" s="70">
        <v>85967</v>
      </c>
      <c r="Y1951" s="70">
        <v>92043.354980000004</v>
      </c>
    </row>
    <row r="1952" spans="1:25" x14ac:dyDescent="0.25">
      <c r="A1952" s="72">
        <v>27637</v>
      </c>
      <c r="B1952" s="70">
        <v>5303</v>
      </c>
      <c r="C1952" s="70">
        <v>6667.4310150000001</v>
      </c>
      <c r="D1952" s="70"/>
      <c r="E1952" s="70"/>
      <c r="F1952" s="70"/>
      <c r="G1952" s="70"/>
      <c r="H1952" s="70"/>
      <c r="I1952" s="70"/>
      <c r="J1952" s="70"/>
      <c r="K1952" s="70"/>
      <c r="L1952" s="70"/>
      <c r="M1952" s="70"/>
      <c r="N1952" s="70"/>
      <c r="O1952" s="70"/>
      <c r="P1952" s="70"/>
      <c r="Q1952" s="70"/>
      <c r="R1952" s="70"/>
      <c r="S1952" s="70"/>
      <c r="T1952" s="70"/>
      <c r="U1952" s="70"/>
      <c r="V1952" s="70"/>
      <c r="W1952" s="70"/>
      <c r="X1952" s="70">
        <v>5303</v>
      </c>
      <c r="Y1952" s="70">
        <v>6667.4310150000001</v>
      </c>
    </row>
    <row r="1953" spans="1:25" x14ac:dyDescent="0.25">
      <c r="A1953" s="72">
        <v>27694</v>
      </c>
      <c r="B1953" s="70"/>
      <c r="C1953" s="70"/>
      <c r="D1953" s="70">
        <v>21018</v>
      </c>
      <c r="E1953" s="70">
        <v>15189.066527999999</v>
      </c>
      <c r="F1953" s="70"/>
      <c r="G1953" s="70"/>
      <c r="H1953" s="70"/>
      <c r="I1953" s="70"/>
      <c r="J1953" s="70"/>
      <c r="K1953" s="70"/>
      <c r="L1953" s="70"/>
      <c r="M1953" s="70"/>
      <c r="N1953" s="70"/>
      <c r="O1953" s="70"/>
      <c r="P1953" s="70"/>
      <c r="Q1953" s="70"/>
      <c r="R1953" s="70"/>
      <c r="S1953" s="70"/>
      <c r="T1953" s="70"/>
      <c r="U1953" s="70"/>
      <c r="V1953" s="70"/>
      <c r="W1953" s="70"/>
      <c r="X1953" s="70">
        <v>21018</v>
      </c>
      <c r="Y1953" s="70">
        <v>15189.066527999999</v>
      </c>
    </row>
    <row r="1954" spans="1:25" x14ac:dyDescent="0.25">
      <c r="A1954" s="72">
        <v>27716</v>
      </c>
      <c r="B1954" s="70"/>
      <c r="C1954" s="70"/>
      <c r="D1954" s="70"/>
      <c r="E1954" s="70"/>
      <c r="F1954" s="70"/>
      <c r="G1954" s="70"/>
      <c r="H1954" s="70">
        <v>31877</v>
      </c>
      <c r="I1954" s="70">
        <v>36830.992432999999</v>
      </c>
      <c r="J1954" s="70"/>
      <c r="K1954" s="70"/>
      <c r="L1954" s="70"/>
      <c r="M1954" s="70"/>
      <c r="N1954" s="70"/>
      <c r="O1954" s="70"/>
      <c r="P1954" s="70"/>
      <c r="Q1954" s="70"/>
      <c r="R1954" s="70"/>
      <c r="S1954" s="70"/>
      <c r="T1954" s="70"/>
      <c r="U1954" s="70"/>
      <c r="V1954" s="70"/>
      <c r="W1954" s="70"/>
      <c r="X1954" s="70">
        <v>31877</v>
      </c>
      <c r="Y1954" s="70">
        <v>36830.992432999999</v>
      </c>
    </row>
    <row r="1955" spans="1:25" x14ac:dyDescent="0.25">
      <c r="A1955" s="72">
        <v>27719</v>
      </c>
      <c r="B1955" s="70"/>
      <c r="C1955" s="70"/>
      <c r="D1955" s="70"/>
      <c r="E1955" s="70"/>
      <c r="F1955" s="70"/>
      <c r="G1955" s="70"/>
      <c r="H1955" s="70"/>
      <c r="I1955" s="70"/>
      <c r="J1955" s="70">
        <v>53469</v>
      </c>
      <c r="K1955" s="70">
        <v>44290.231444999998</v>
      </c>
      <c r="L1955" s="70"/>
      <c r="M1955" s="70"/>
      <c r="N1955" s="70"/>
      <c r="O1955" s="70"/>
      <c r="P1955" s="70"/>
      <c r="Q1955" s="70"/>
      <c r="R1955" s="70"/>
      <c r="S1955" s="70"/>
      <c r="T1955" s="70"/>
      <c r="U1955" s="70"/>
      <c r="V1955" s="70"/>
      <c r="W1955" s="70"/>
      <c r="X1955" s="70">
        <v>53469</v>
      </c>
      <c r="Y1955" s="70">
        <v>44290.231444999998</v>
      </c>
    </row>
    <row r="1956" spans="1:25" x14ac:dyDescent="0.25">
      <c r="A1956" s="72">
        <v>27720</v>
      </c>
      <c r="B1956" s="70"/>
      <c r="C1956" s="70"/>
      <c r="D1956" s="70"/>
      <c r="E1956" s="70"/>
      <c r="F1956" s="70"/>
      <c r="G1956" s="70"/>
      <c r="H1956" s="70"/>
      <c r="I1956" s="70"/>
      <c r="J1956" s="70">
        <v>31643</v>
      </c>
      <c r="K1956" s="70">
        <v>42740.978515000003</v>
      </c>
      <c r="L1956" s="70"/>
      <c r="M1956" s="70"/>
      <c r="N1956" s="70"/>
      <c r="O1956" s="70"/>
      <c r="P1956" s="70"/>
      <c r="Q1956" s="70"/>
      <c r="R1956" s="70"/>
      <c r="S1956" s="70"/>
      <c r="T1956" s="70"/>
      <c r="U1956" s="70"/>
      <c r="V1956" s="70"/>
      <c r="W1956" s="70"/>
      <c r="X1956" s="70">
        <v>31643</v>
      </c>
      <c r="Y1956" s="70">
        <v>42740.978515000003</v>
      </c>
    </row>
    <row r="1957" spans="1:25" x14ac:dyDescent="0.25">
      <c r="A1957" s="72">
        <v>27721</v>
      </c>
      <c r="B1957" s="70"/>
      <c r="C1957" s="70"/>
      <c r="D1957" s="70"/>
      <c r="E1957" s="70"/>
      <c r="F1957" s="70"/>
      <c r="G1957" s="70"/>
      <c r="H1957" s="70">
        <v>37842</v>
      </c>
      <c r="I1957" s="70">
        <v>39238.195557000006</v>
      </c>
      <c r="J1957" s="70"/>
      <c r="K1957" s="70"/>
      <c r="L1957" s="70"/>
      <c r="M1957" s="70"/>
      <c r="N1957" s="70"/>
      <c r="O1957" s="70"/>
      <c r="P1957" s="70"/>
      <c r="Q1957" s="70"/>
      <c r="R1957" s="70"/>
      <c r="S1957" s="70"/>
      <c r="T1957" s="70"/>
      <c r="U1957" s="70"/>
      <c r="V1957" s="70"/>
      <c r="W1957" s="70"/>
      <c r="X1957" s="70">
        <v>37842</v>
      </c>
      <c r="Y1957" s="70">
        <v>39238.195557000006</v>
      </c>
    </row>
    <row r="1958" spans="1:25" x14ac:dyDescent="0.25">
      <c r="A1958" s="72">
        <v>27724</v>
      </c>
      <c r="B1958" s="70"/>
      <c r="C1958" s="70"/>
      <c r="D1958" s="70"/>
      <c r="E1958" s="70"/>
      <c r="F1958" s="70"/>
      <c r="G1958" s="70"/>
      <c r="H1958" s="70">
        <v>28713</v>
      </c>
      <c r="I1958" s="70">
        <v>34312.578613999998</v>
      </c>
      <c r="J1958" s="70"/>
      <c r="K1958" s="70"/>
      <c r="L1958" s="70"/>
      <c r="M1958" s="70"/>
      <c r="N1958" s="70"/>
      <c r="O1958" s="70"/>
      <c r="P1958" s="70"/>
      <c r="Q1958" s="70"/>
      <c r="R1958" s="70"/>
      <c r="S1958" s="70"/>
      <c r="T1958" s="70"/>
      <c r="U1958" s="70"/>
      <c r="V1958" s="70"/>
      <c r="W1958" s="70"/>
      <c r="X1958" s="70">
        <v>28713</v>
      </c>
      <c r="Y1958" s="70">
        <v>34312.578613999998</v>
      </c>
    </row>
    <row r="1959" spans="1:25" x14ac:dyDescent="0.25">
      <c r="A1959" s="72">
        <v>27737</v>
      </c>
      <c r="B1959" s="70"/>
      <c r="C1959" s="70"/>
      <c r="D1959" s="70"/>
      <c r="E1959" s="70"/>
      <c r="F1959" s="70"/>
      <c r="G1959" s="70"/>
      <c r="H1959" s="70"/>
      <c r="I1959" s="70"/>
      <c r="J1959" s="70">
        <v>40671</v>
      </c>
      <c r="K1959" s="70">
        <v>48341.449462999997</v>
      </c>
      <c r="L1959" s="70"/>
      <c r="M1959" s="70"/>
      <c r="N1959" s="70"/>
      <c r="O1959" s="70"/>
      <c r="P1959" s="70"/>
      <c r="Q1959" s="70"/>
      <c r="R1959" s="70"/>
      <c r="S1959" s="70"/>
      <c r="T1959" s="70"/>
      <c r="U1959" s="70"/>
      <c r="V1959" s="70"/>
      <c r="W1959" s="70"/>
      <c r="X1959" s="70">
        <v>40671</v>
      </c>
      <c r="Y1959" s="70">
        <v>48341.449462999997</v>
      </c>
    </row>
    <row r="1960" spans="1:25" x14ac:dyDescent="0.25">
      <c r="A1960" s="72">
        <v>27741</v>
      </c>
      <c r="B1960" s="70"/>
      <c r="C1960" s="70"/>
      <c r="D1960" s="70"/>
      <c r="E1960" s="70"/>
      <c r="F1960" s="70"/>
      <c r="G1960" s="70"/>
      <c r="H1960" s="70"/>
      <c r="I1960" s="70"/>
      <c r="J1960" s="70">
        <v>39613</v>
      </c>
      <c r="K1960" s="70">
        <v>44290.231444999998</v>
      </c>
      <c r="L1960" s="70"/>
      <c r="M1960" s="70"/>
      <c r="N1960" s="70"/>
      <c r="O1960" s="70"/>
      <c r="P1960" s="70"/>
      <c r="Q1960" s="70"/>
      <c r="R1960" s="70"/>
      <c r="S1960" s="70"/>
      <c r="T1960" s="70"/>
      <c r="U1960" s="70"/>
      <c r="V1960" s="70"/>
      <c r="W1960" s="70"/>
      <c r="X1960" s="70">
        <v>39613</v>
      </c>
      <c r="Y1960" s="70">
        <v>44290.231444999998</v>
      </c>
    </row>
    <row r="1961" spans="1:25" x14ac:dyDescent="0.25">
      <c r="A1961" s="72">
        <v>27742</v>
      </c>
      <c r="B1961" s="70"/>
      <c r="C1961" s="70"/>
      <c r="D1961" s="70"/>
      <c r="E1961" s="70"/>
      <c r="F1961" s="70"/>
      <c r="G1961" s="70"/>
      <c r="H1961" s="70"/>
      <c r="I1961" s="70"/>
      <c r="J1961" s="70">
        <v>42725</v>
      </c>
      <c r="K1961" s="70">
        <v>43291.919676999998</v>
      </c>
      <c r="L1961" s="70"/>
      <c r="M1961" s="70"/>
      <c r="N1961" s="70"/>
      <c r="O1961" s="70"/>
      <c r="P1961" s="70"/>
      <c r="Q1961" s="70"/>
      <c r="R1961" s="70"/>
      <c r="S1961" s="70"/>
      <c r="T1961" s="70"/>
      <c r="U1961" s="70"/>
      <c r="V1961" s="70"/>
      <c r="W1961" s="70"/>
      <c r="X1961" s="70">
        <v>42725</v>
      </c>
      <c r="Y1961" s="70">
        <v>43291.919676999998</v>
      </c>
    </row>
    <row r="1962" spans="1:25" x14ac:dyDescent="0.25">
      <c r="A1962" s="72">
        <v>27754</v>
      </c>
      <c r="B1962" s="70"/>
      <c r="C1962" s="70"/>
      <c r="D1962" s="70">
        <v>17273</v>
      </c>
      <c r="E1962" s="70">
        <v>10580.669006</v>
      </c>
      <c r="F1962" s="70"/>
      <c r="G1962" s="70"/>
      <c r="H1962" s="70"/>
      <c r="I1962" s="70"/>
      <c r="J1962" s="70"/>
      <c r="K1962" s="70"/>
      <c r="L1962" s="70"/>
      <c r="M1962" s="70"/>
      <c r="N1962" s="70"/>
      <c r="O1962" s="70"/>
      <c r="P1962" s="70"/>
      <c r="Q1962" s="70"/>
      <c r="R1962" s="70"/>
      <c r="S1962" s="70"/>
      <c r="T1962" s="70"/>
      <c r="U1962" s="70"/>
      <c r="V1962" s="70"/>
      <c r="W1962" s="70"/>
      <c r="X1962" s="70">
        <v>17273</v>
      </c>
      <c r="Y1962" s="70">
        <v>10580.669006</v>
      </c>
    </row>
    <row r="1963" spans="1:25" x14ac:dyDescent="0.25">
      <c r="A1963" s="72">
        <v>27757</v>
      </c>
      <c r="B1963" s="70"/>
      <c r="C1963" s="70"/>
      <c r="D1963" s="70">
        <v>19519</v>
      </c>
      <c r="E1963" s="70">
        <v>11282.167906999999</v>
      </c>
      <c r="F1963" s="70"/>
      <c r="G1963" s="70"/>
      <c r="H1963" s="70"/>
      <c r="I1963" s="70"/>
      <c r="J1963" s="70"/>
      <c r="K1963" s="70"/>
      <c r="L1963" s="70"/>
      <c r="M1963" s="70"/>
      <c r="N1963" s="70"/>
      <c r="O1963" s="70"/>
      <c r="P1963" s="70"/>
      <c r="Q1963" s="70"/>
      <c r="R1963" s="70"/>
      <c r="S1963" s="70"/>
      <c r="T1963" s="70"/>
      <c r="U1963" s="70"/>
      <c r="V1963" s="70"/>
      <c r="W1963" s="70"/>
      <c r="X1963" s="70">
        <v>19519</v>
      </c>
      <c r="Y1963" s="70">
        <v>11282.167906999999</v>
      </c>
    </row>
    <row r="1964" spans="1:25" x14ac:dyDescent="0.25">
      <c r="A1964" s="72">
        <v>27763</v>
      </c>
      <c r="B1964" s="70">
        <v>3615</v>
      </c>
      <c r="C1964" s="70">
        <v>5076.5623239999995</v>
      </c>
      <c r="D1964" s="70"/>
      <c r="E1964" s="70"/>
      <c r="F1964" s="70"/>
      <c r="G1964" s="70"/>
      <c r="H1964" s="70"/>
      <c r="I1964" s="70"/>
      <c r="J1964" s="70"/>
      <c r="K1964" s="70"/>
      <c r="L1964" s="70"/>
      <c r="M1964" s="70"/>
      <c r="N1964" s="70"/>
      <c r="O1964" s="70"/>
      <c r="P1964" s="70"/>
      <c r="Q1964" s="70"/>
      <c r="R1964" s="70"/>
      <c r="S1964" s="70"/>
      <c r="T1964" s="70"/>
      <c r="U1964" s="70"/>
      <c r="V1964" s="70"/>
      <c r="W1964" s="70"/>
      <c r="X1964" s="70">
        <v>3615</v>
      </c>
      <c r="Y1964" s="70">
        <v>5076.5623239999995</v>
      </c>
    </row>
    <row r="1965" spans="1:25" x14ac:dyDescent="0.25">
      <c r="A1965" s="72">
        <v>27764</v>
      </c>
      <c r="B1965" s="70"/>
      <c r="C1965" s="70"/>
      <c r="D1965" s="70">
        <v>21490</v>
      </c>
      <c r="E1965" s="70">
        <v>17593.553099999997</v>
      </c>
      <c r="F1965" s="70"/>
      <c r="G1965" s="70"/>
      <c r="H1965" s="70"/>
      <c r="I1965" s="70"/>
      <c r="J1965" s="70"/>
      <c r="K1965" s="70"/>
      <c r="L1965" s="70"/>
      <c r="M1965" s="70"/>
      <c r="N1965" s="70"/>
      <c r="O1965" s="70"/>
      <c r="P1965" s="70"/>
      <c r="Q1965" s="70"/>
      <c r="R1965" s="70"/>
      <c r="S1965" s="70"/>
      <c r="T1965" s="70"/>
      <c r="U1965" s="70"/>
      <c r="V1965" s="70"/>
      <c r="W1965" s="70"/>
      <c r="X1965" s="70">
        <v>21490</v>
      </c>
      <c r="Y1965" s="70">
        <v>17593.553099999997</v>
      </c>
    </row>
    <row r="1966" spans="1:25" x14ac:dyDescent="0.25">
      <c r="A1966" s="72">
        <v>27781</v>
      </c>
      <c r="B1966" s="70"/>
      <c r="C1966" s="70"/>
      <c r="D1966" s="70"/>
      <c r="E1966" s="70"/>
      <c r="F1966" s="70"/>
      <c r="G1966" s="70"/>
      <c r="H1966" s="70"/>
      <c r="I1966" s="70"/>
      <c r="J1966" s="70"/>
      <c r="K1966" s="70"/>
      <c r="L1966" s="70"/>
      <c r="M1966" s="70"/>
      <c r="N1966" s="70"/>
      <c r="O1966" s="70"/>
      <c r="P1966" s="70">
        <v>67128</v>
      </c>
      <c r="Q1966" s="70">
        <v>75228.366334000006</v>
      </c>
      <c r="R1966" s="70"/>
      <c r="S1966" s="70"/>
      <c r="T1966" s="70"/>
      <c r="U1966" s="70"/>
      <c r="V1966" s="70"/>
      <c r="W1966" s="70"/>
      <c r="X1966" s="70">
        <v>67128</v>
      </c>
      <c r="Y1966" s="70">
        <v>75228.366334000006</v>
      </c>
    </row>
    <row r="1967" spans="1:25" x14ac:dyDescent="0.25">
      <c r="A1967" s="72">
        <v>27792</v>
      </c>
      <c r="B1967" s="70"/>
      <c r="C1967" s="70"/>
      <c r="D1967" s="70"/>
      <c r="E1967" s="70"/>
      <c r="F1967" s="70"/>
      <c r="G1967" s="70"/>
      <c r="H1967" s="70"/>
      <c r="I1967" s="70"/>
      <c r="J1967" s="70"/>
      <c r="K1967" s="70"/>
      <c r="L1967" s="70"/>
      <c r="M1967" s="70"/>
      <c r="N1967" s="70"/>
      <c r="O1967" s="70"/>
      <c r="P1967" s="70"/>
      <c r="Q1967" s="70"/>
      <c r="R1967" s="70"/>
      <c r="S1967" s="70"/>
      <c r="T1967" s="70"/>
      <c r="U1967" s="70"/>
      <c r="V1967" s="70">
        <v>91951</v>
      </c>
      <c r="W1967" s="70">
        <v>104842.307617</v>
      </c>
      <c r="X1967" s="70">
        <v>91951</v>
      </c>
      <c r="Y1967" s="70">
        <v>104842.307617</v>
      </c>
    </row>
    <row r="1968" spans="1:25" x14ac:dyDescent="0.25">
      <c r="A1968" s="72">
        <v>27800</v>
      </c>
      <c r="B1968" s="70">
        <v>7744</v>
      </c>
      <c r="C1968" s="70">
        <v>4801.0085749999998</v>
      </c>
      <c r="D1968" s="70"/>
      <c r="E1968" s="70"/>
      <c r="F1968" s="70"/>
      <c r="G1968" s="70"/>
      <c r="H1968" s="70"/>
      <c r="I1968" s="70"/>
      <c r="J1968" s="70"/>
      <c r="K1968" s="70"/>
      <c r="L1968" s="70"/>
      <c r="M1968" s="70"/>
      <c r="N1968" s="70"/>
      <c r="O1968" s="70"/>
      <c r="P1968" s="70"/>
      <c r="Q1968" s="70"/>
      <c r="R1968" s="70"/>
      <c r="S1968" s="70"/>
      <c r="T1968" s="70"/>
      <c r="U1968" s="70"/>
      <c r="V1968" s="70"/>
      <c r="W1968" s="70"/>
      <c r="X1968" s="70">
        <v>7744</v>
      </c>
      <c r="Y1968" s="70">
        <v>4801.0085749999998</v>
      </c>
    </row>
    <row r="1969" spans="1:25" x14ac:dyDescent="0.25">
      <c r="A1969" s="72">
        <v>27802</v>
      </c>
      <c r="B1969" s="70">
        <v>7349</v>
      </c>
      <c r="C1969" s="70">
        <v>9277.4094540000006</v>
      </c>
      <c r="D1969" s="70"/>
      <c r="E1969" s="70"/>
      <c r="F1969" s="70"/>
      <c r="G1969" s="70"/>
      <c r="H1969" s="70"/>
      <c r="I1969" s="70"/>
      <c r="J1969" s="70"/>
      <c r="K1969" s="70"/>
      <c r="L1969" s="70"/>
      <c r="M1969" s="70"/>
      <c r="N1969" s="70"/>
      <c r="O1969" s="70"/>
      <c r="P1969" s="70"/>
      <c r="Q1969" s="70"/>
      <c r="R1969" s="70"/>
      <c r="S1969" s="70"/>
      <c r="T1969" s="70"/>
      <c r="U1969" s="70"/>
      <c r="V1969" s="70"/>
      <c r="W1969" s="70"/>
      <c r="X1969" s="70">
        <v>7349</v>
      </c>
      <c r="Y1969" s="70">
        <v>9277.4094540000006</v>
      </c>
    </row>
    <row r="1970" spans="1:25" x14ac:dyDescent="0.25">
      <c r="A1970" s="72">
        <v>27804</v>
      </c>
      <c r="B1970" s="70">
        <v>1837</v>
      </c>
      <c r="C1970" s="70">
        <v>1327.7514340000002</v>
      </c>
      <c r="D1970" s="70"/>
      <c r="E1970" s="70"/>
      <c r="F1970" s="70"/>
      <c r="G1970" s="70"/>
      <c r="H1970" s="70"/>
      <c r="I1970" s="70"/>
      <c r="J1970" s="70"/>
      <c r="K1970" s="70"/>
      <c r="L1970" s="70"/>
      <c r="M1970" s="70"/>
      <c r="N1970" s="70"/>
      <c r="O1970" s="70"/>
      <c r="P1970" s="70"/>
      <c r="Q1970" s="70"/>
      <c r="R1970" s="70"/>
      <c r="S1970" s="70"/>
      <c r="T1970" s="70"/>
      <c r="U1970" s="70"/>
      <c r="V1970" s="70"/>
      <c r="W1970" s="70"/>
      <c r="X1970" s="70">
        <v>1837</v>
      </c>
      <c r="Y1970" s="70">
        <v>1327.7514340000002</v>
      </c>
    </row>
    <row r="1971" spans="1:25" x14ac:dyDescent="0.25">
      <c r="A1971" s="72">
        <v>27806</v>
      </c>
      <c r="B1971" s="70"/>
      <c r="C1971" s="70"/>
      <c r="D1971" s="70"/>
      <c r="E1971" s="70"/>
      <c r="F1971" s="70"/>
      <c r="G1971" s="70"/>
      <c r="H1971" s="70"/>
      <c r="I1971" s="70"/>
      <c r="J1971" s="70"/>
      <c r="K1971" s="70"/>
      <c r="L1971" s="70"/>
      <c r="M1971" s="70"/>
      <c r="N1971" s="70"/>
      <c r="O1971" s="70"/>
      <c r="P1971" s="70"/>
      <c r="Q1971" s="70"/>
      <c r="R1971" s="70"/>
      <c r="S1971" s="70"/>
      <c r="T1971" s="70"/>
      <c r="U1971" s="70"/>
      <c r="V1971" s="70">
        <v>81733</v>
      </c>
      <c r="W1971" s="70">
        <v>106361.348144</v>
      </c>
      <c r="X1971" s="70">
        <v>81733</v>
      </c>
      <c r="Y1971" s="70">
        <v>106361.348144</v>
      </c>
    </row>
    <row r="1972" spans="1:25" x14ac:dyDescent="0.25">
      <c r="A1972" s="72">
        <v>27807</v>
      </c>
      <c r="B1972" s="70"/>
      <c r="C1972" s="70"/>
      <c r="D1972" s="70"/>
      <c r="E1972" s="70"/>
      <c r="F1972" s="70"/>
      <c r="G1972" s="70"/>
      <c r="H1972" s="70"/>
      <c r="I1972" s="70"/>
      <c r="J1972" s="70"/>
      <c r="K1972" s="70"/>
      <c r="L1972" s="70"/>
      <c r="M1972" s="70"/>
      <c r="N1972" s="70"/>
      <c r="O1972" s="70"/>
      <c r="P1972" s="70"/>
      <c r="Q1972" s="70"/>
      <c r="R1972" s="70"/>
      <c r="S1972" s="70"/>
      <c r="T1972" s="70"/>
      <c r="U1972" s="70"/>
      <c r="V1972" s="70">
        <v>93934</v>
      </c>
      <c r="W1972" s="70">
        <v>103349.12597699999</v>
      </c>
      <c r="X1972" s="70">
        <v>93934</v>
      </c>
      <c r="Y1972" s="70">
        <v>103349.12597699999</v>
      </c>
    </row>
    <row r="1973" spans="1:25" x14ac:dyDescent="0.25">
      <c r="A1973" s="72">
        <v>27812</v>
      </c>
      <c r="B1973" s="70"/>
      <c r="C1973" s="70"/>
      <c r="D1973" s="70"/>
      <c r="E1973" s="70"/>
      <c r="F1973" s="70"/>
      <c r="G1973" s="70"/>
      <c r="H1973" s="70"/>
      <c r="I1973" s="70"/>
      <c r="J1973" s="70">
        <v>37270</v>
      </c>
      <c r="K1973" s="70">
        <v>46836.603759999998</v>
      </c>
      <c r="L1973" s="70"/>
      <c r="M1973" s="70"/>
      <c r="N1973" s="70"/>
      <c r="O1973" s="70"/>
      <c r="P1973" s="70"/>
      <c r="Q1973" s="70"/>
      <c r="R1973" s="70"/>
      <c r="S1973" s="70"/>
      <c r="T1973" s="70"/>
      <c r="U1973" s="70"/>
      <c r="V1973" s="70"/>
      <c r="W1973" s="70"/>
      <c r="X1973" s="70">
        <v>37270</v>
      </c>
      <c r="Y1973" s="70">
        <v>46836.603759999998</v>
      </c>
    </row>
    <row r="1974" spans="1:25" x14ac:dyDescent="0.25">
      <c r="A1974" s="72">
        <v>27824</v>
      </c>
      <c r="B1974" s="70"/>
      <c r="C1974" s="70"/>
      <c r="D1974" s="70"/>
      <c r="E1974" s="70"/>
      <c r="F1974" s="70"/>
      <c r="G1974" s="70"/>
      <c r="H1974" s="70"/>
      <c r="I1974" s="70"/>
      <c r="J1974" s="70"/>
      <c r="K1974" s="70"/>
      <c r="L1974" s="70"/>
      <c r="M1974" s="70"/>
      <c r="N1974" s="70"/>
      <c r="O1974" s="70"/>
      <c r="P1974" s="70"/>
      <c r="Q1974" s="70"/>
      <c r="R1974" s="70"/>
      <c r="S1974" s="70"/>
      <c r="T1974" s="70"/>
      <c r="U1974" s="70"/>
      <c r="V1974" s="70">
        <v>99726</v>
      </c>
      <c r="W1974" s="70">
        <v>100359.46118100001</v>
      </c>
      <c r="X1974" s="70">
        <v>99726</v>
      </c>
      <c r="Y1974" s="70">
        <v>100359.46118100001</v>
      </c>
    </row>
    <row r="1975" spans="1:25" x14ac:dyDescent="0.25">
      <c r="A1975" s="72">
        <v>27825</v>
      </c>
      <c r="B1975" s="70"/>
      <c r="C1975" s="70"/>
      <c r="D1975" s="70"/>
      <c r="E1975" s="70"/>
      <c r="F1975" s="70"/>
      <c r="G1975" s="70"/>
      <c r="H1975" s="70"/>
      <c r="I1975" s="70"/>
      <c r="J1975" s="70"/>
      <c r="K1975" s="70"/>
      <c r="L1975" s="70"/>
      <c r="M1975" s="70"/>
      <c r="N1975" s="70"/>
      <c r="O1975" s="70"/>
      <c r="P1975" s="70"/>
      <c r="Q1975" s="70"/>
      <c r="R1975" s="70"/>
      <c r="S1975" s="70"/>
      <c r="T1975" s="70"/>
      <c r="U1975" s="70"/>
      <c r="V1975" s="70">
        <v>138920</v>
      </c>
      <c r="W1975" s="70">
        <v>146493.18261799999</v>
      </c>
      <c r="X1975" s="70">
        <v>138920</v>
      </c>
      <c r="Y1975" s="70">
        <v>146493.18261799999</v>
      </c>
    </row>
    <row r="1976" spans="1:25" x14ac:dyDescent="0.25">
      <c r="A1976" s="72">
        <v>27827</v>
      </c>
      <c r="B1976" s="70"/>
      <c r="C1976" s="70"/>
      <c r="D1976" s="70"/>
      <c r="E1976" s="70"/>
      <c r="F1976" s="70"/>
      <c r="G1976" s="70"/>
      <c r="H1976" s="70">
        <v>26229</v>
      </c>
      <c r="I1976" s="70">
        <v>35204.048888999998</v>
      </c>
      <c r="J1976" s="70"/>
      <c r="K1976" s="70"/>
      <c r="L1976" s="70"/>
      <c r="M1976" s="70"/>
      <c r="N1976" s="70"/>
      <c r="O1976" s="70"/>
      <c r="P1976" s="70"/>
      <c r="Q1976" s="70"/>
      <c r="R1976" s="70"/>
      <c r="S1976" s="70"/>
      <c r="T1976" s="70"/>
      <c r="U1976" s="70"/>
      <c r="V1976" s="70"/>
      <c r="W1976" s="70"/>
      <c r="X1976" s="70">
        <v>26229</v>
      </c>
      <c r="Y1976" s="70">
        <v>35204.048888999998</v>
      </c>
    </row>
    <row r="1977" spans="1:25" x14ac:dyDescent="0.25">
      <c r="A1977" s="72">
        <v>27832</v>
      </c>
      <c r="B1977" s="70"/>
      <c r="C1977" s="70"/>
      <c r="D1977" s="70"/>
      <c r="E1977" s="70"/>
      <c r="F1977" s="70"/>
      <c r="G1977" s="70"/>
      <c r="H1977" s="70"/>
      <c r="I1977" s="70"/>
      <c r="J1977" s="70"/>
      <c r="K1977" s="70"/>
      <c r="L1977" s="70"/>
      <c r="M1977" s="70"/>
      <c r="N1977" s="70"/>
      <c r="O1977" s="70"/>
      <c r="P1977" s="70"/>
      <c r="Q1977" s="70"/>
      <c r="R1977" s="70"/>
      <c r="S1977" s="70"/>
      <c r="T1977" s="70"/>
      <c r="U1977" s="70"/>
      <c r="V1977" s="70">
        <v>133613</v>
      </c>
      <c r="W1977" s="70">
        <v>120517.23974599999</v>
      </c>
      <c r="X1977" s="70">
        <v>133613</v>
      </c>
      <c r="Y1977" s="70">
        <v>120517.23974599999</v>
      </c>
    </row>
    <row r="1978" spans="1:25" x14ac:dyDescent="0.25">
      <c r="A1978" s="72">
        <v>27834</v>
      </c>
      <c r="B1978" s="70"/>
      <c r="C1978" s="70"/>
      <c r="D1978" s="70"/>
      <c r="E1978" s="70"/>
      <c r="F1978" s="70"/>
      <c r="G1978" s="70"/>
      <c r="H1978" s="70"/>
      <c r="I1978" s="70"/>
      <c r="J1978" s="70"/>
      <c r="K1978" s="70"/>
      <c r="L1978" s="70"/>
      <c r="M1978" s="70"/>
      <c r="N1978" s="70"/>
      <c r="O1978" s="70"/>
      <c r="P1978" s="70"/>
      <c r="Q1978" s="70"/>
      <c r="R1978" s="70"/>
      <c r="S1978" s="70"/>
      <c r="T1978" s="70"/>
      <c r="U1978" s="70"/>
      <c r="V1978" s="70">
        <v>99080</v>
      </c>
      <c r="W1978" s="70">
        <v>108094.08544899999</v>
      </c>
      <c r="X1978" s="70">
        <v>99080</v>
      </c>
      <c r="Y1978" s="70">
        <v>108094.08544899999</v>
      </c>
    </row>
    <row r="1979" spans="1:25" x14ac:dyDescent="0.25">
      <c r="A1979" s="72">
        <v>27835</v>
      </c>
      <c r="B1979" s="70"/>
      <c r="C1979" s="70"/>
      <c r="D1979" s="70"/>
      <c r="E1979" s="70"/>
      <c r="F1979" s="70">
        <v>24767</v>
      </c>
      <c r="G1979" s="70">
        <v>29127.754090000002</v>
      </c>
      <c r="H1979" s="70"/>
      <c r="I1979" s="70"/>
      <c r="J1979" s="70"/>
      <c r="K1979" s="70"/>
      <c r="L1979" s="70"/>
      <c r="M1979" s="70"/>
      <c r="N1979" s="70"/>
      <c r="O1979" s="70"/>
      <c r="P1979" s="70"/>
      <c r="Q1979" s="70"/>
      <c r="R1979" s="70"/>
      <c r="S1979" s="70"/>
      <c r="T1979" s="70"/>
      <c r="U1979" s="70"/>
      <c r="V1979" s="70"/>
      <c r="W1979" s="70"/>
      <c r="X1979" s="70">
        <v>24767</v>
      </c>
      <c r="Y1979" s="70">
        <v>29127.754090000002</v>
      </c>
    </row>
    <row r="1980" spans="1:25" x14ac:dyDescent="0.25">
      <c r="A1980" s="72">
        <v>27855</v>
      </c>
      <c r="B1980" s="70"/>
      <c r="C1980" s="70"/>
      <c r="D1980" s="70"/>
      <c r="E1980" s="70"/>
      <c r="F1980" s="70">
        <v>29656</v>
      </c>
      <c r="G1980" s="70">
        <v>27012.852721999996</v>
      </c>
      <c r="H1980" s="70"/>
      <c r="I1980" s="70"/>
      <c r="J1980" s="70"/>
      <c r="K1980" s="70"/>
      <c r="L1980" s="70"/>
      <c r="M1980" s="70"/>
      <c r="N1980" s="70"/>
      <c r="O1980" s="70"/>
      <c r="P1980" s="70"/>
      <c r="Q1980" s="70"/>
      <c r="R1980" s="70"/>
      <c r="S1980" s="70"/>
      <c r="T1980" s="70"/>
      <c r="U1980" s="70"/>
      <c r="V1980" s="70"/>
      <c r="W1980" s="70"/>
      <c r="X1980" s="70">
        <v>29656</v>
      </c>
      <c r="Y1980" s="70">
        <v>27012.852721999996</v>
      </c>
    </row>
    <row r="1981" spans="1:25" x14ac:dyDescent="0.25">
      <c r="A1981" s="72">
        <v>27856</v>
      </c>
      <c r="B1981" s="70"/>
      <c r="C1981" s="70"/>
      <c r="D1981" s="70"/>
      <c r="E1981" s="70"/>
      <c r="F1981" s="70">
        <v>32272</v>
      </c>
      <c r="G1981" s="70">
        <v>28104.758545999997</v>
      </c>
      <c r="H1981" s="70"/>
      <c r="I1981" s="70"/>
      <c r="J1981" s="70"/>
      <c r="K1981" s="70"/>
      <c r="L1981" s="70"/>
      <c r="M1981" s="70"/>
      <c r="N1981" s="70"/>
      <c r="O1981" s="70"/>
      <c r="P1981" s="70"/>
      <c r="Q1981" s="70"/>
      <c r="R1981" s="70"/>
      <c r="S1981" s="70"/>
      <c r="T1981" s="70"/>
      <c r="U1981" s="70"/>
      <c r="V1981" s="70"/>
      <c r="W1981" s="70"/>
      <c r="X1981" s="70">
        <v>32272</v>
      </c>
      <c r="Y1981" s="70">
        <v>28104.758545999997</v>
      </c>
    </row>
    <row r="1982" spans="1:25" x14ac:dyDescent="0.25">
      <c r="A1982" s="72">
        <v>27860</v>
      </c>
      <c r="B1982" s="70"/>
      <c r="C1982" s="70"/>
      <c r="D1982" s="70"/>
      <c r="E1982" s="70"/>
      <c r="F1982" s="70">
        <v>37045</v>
      </c>
      <c r="G1982" s="70">
        <v>23056.725128000002</v>
      </c>
      <c r="H1982" s="70"/>
      <c r="I1982" s="70"/>
      <c r="J1982" s="70"/>
      <c r="K1982" s="70"/>
      <c r="L1982" s="70"/>
      <c r="M1982" s="70"/>
      <c r="N1982" s="70"/>
      <c r="O1982" s="70"/>
      <c r="P1982" s="70"/>
      <c r="Q1982" s="70"/>
      <c r="R1982" s="70"/>
      <c r="S1982" s="70"/>
      <c r="T1982" s="70"/>
      <c r="U1982" s="70"/>
      <c r="V1982" s="70"/>
      <c r="W1982" s="70"/>
      <c r="X1982" s="70">
        <v>37045</v>
      </c>
      <c r="Y1982" s="70">
        <v>23056.725128000002</v>
      </c>
    </row>
    <row r="1983" spans="1:25" x14ac:dyDescent="0.25">
      <c r="A1983" s="72">
        <v>27875</v>
      </c>
      <c r="B1983" s="70"/>
      <c r="C1983" s="70"/>
      <c r="D1983" s="70"/>
      <c r="E1983" s="70"/>
      <c r="F1983" s="70">
        <v>36316</v>
      </c>
      <c r="G1983" s="70">
        <v>25831.031738999998</v>
      </c>
      <c r="H1983" s="70"/>
      <c r="I1983" s="70"/>
      <c r="J1983" s="70"/>
      <c r="K1983" s="70"/>
      <c r="L1983" s="70"/>
      <c r="M1983" s="70"/>
      <c r="N1983" s="70"/>
      <c r="O1983" s="70"/>
      <c r="P1983" s="70"/>
      <c r="Q1983" s="70"/>
      <c r="R1983" s="70"/>
      <c r="S1983" s="70"/>
      <c r="T1983" s="70"/>
      <c r="U1983" s="70"/>
      <c r="V1983" s="70"/>
      <c r="W1983" s="70"/>
      <c r="X1983" s="70">
        <v>36316</v>
      </c>
      <c r="Y1983" s="70">
        <v>25831.031738999998</v>
      </c>
    </row>
    <row r="1984" spans="1:25" x14ac:dyDescent="0.25">
      <c r="A1984" s="72">
        <v>27877</v>
      </c>
      <c r="B1984" s="70"/>
      <c r="C1984" s="70"/>
      <c r="D1984" s="70"/>
      <c r="E1984" s="70"/>
      <c r="F1984" s="70">
        <v>37012</v>
      </c>
      <c r="G1984" s="70">
        <v>27726.358153000005</v>
      </c>
      <c r="H1984" s="70"/>
      <c r="I1984" s="70"/>
      <c r="J1984" s="70"/>
      <c r="K1984" s="70"/>
      <c r="L1984" s="70"/>
      <c r="M1984" s="70"/>
      <c r="N1984" s="70"/>
      <c r="O1984" s="70"/>
      <c r="P1984" s="70"/>
      <c r="Q1984" s="70"/>
      <c r="R1984" s="70"/>
      <c r="S1984" s="70"/>
      <c r="T1984" s="70"/>
      <c r="U1984" s="70"/>
      <c r="V1984" s="70"/>
      <c r="W1984" s="70"/>
      <c r="X1984" s="70">
        <v>37012</v>
      </c>
      <c r="Y1984" s="70">
        <v>27726.358153000005</v>
      </c>
    </row>
    <row r="1985" spans="1:25" x14ac:dyDescent="0.25">
      <c r="A1985" s="72">
        <v>27878</v>
      </c>
      <c r="B1985" s="70"/>
      <c r="C1985" s="70"/>
      <c r="D1985" s="70"/>
      <c r="E1985" s="70"/>
      <c r="F1985" s="70">
        <v>34852</v>
      </c>
      <c r="G1985" s="70">
        <v>22315.203246999998</v>
      </c>
      <c r="H1985" s="70"/>
      <c r="I1985" s="70"/>
      <c r="J1985" s="70"/>
      <c r="K1985" s="70"/>
      <c r="L1985" s="70"/>
      <c r="M1985" s="70"/>
      <c r="N1985" s="70"/>
      <c r="O1985" s="70"/>
      <c r="P1985" s="70"/>
      <c r="Q1985" s="70"/>
      <c r="R1985" s="70"/>
      <c r="S1985" s="70"/>
      <c r="T1985" s="70"/>
      <c r="U1985" s="70"/>
      <c r="V1985" s="70"/>
      <c r="W1985" s="70"/>
      <c r="X1985" s="70">
        <v>34852</v>
      </c>
      <c r="Y1985" s="70">
        <v>22315.203246999998</v>
      </c>
    </row>
    <row r="1986" spans="1:25" x14ac:dyDescent="0.25">
      <c r="A1986" s="72">
        <v>27883</v>
      </c>
      <c r="B1986" s="70"/>
      <c r="C1986" s="70"/>
      <c r="D1986" s="70"/>
      <c r="E1986" s="70"/>
      <c r="F1986" s="70">
        <v>24429</v>
      </c>
      <c r="G1986" s="70">
        <v>20222.242553</v>
      </c>
      <c r="H1986" s="70"/>
      <c r="I1986" s="70"/>
      <c r="J1986" s="70"/>
      <c r="K1986" s="70"/>
      <c r="L1986" s="70"/>
      <c r="M1986" s="70"/>
      <c r="N1986" s="70"/>
      <c r="O1986" s="70"/>
      <c r="P1986" s="70"/>
      <c r="Q1986" s="70"/>
      <c r="R1986" s="70"/>
      <c r="S1986" s="70"/>
      <c r="T1986" s="70"/>
      <c r="U1986" s="70"/>
      <c r="V1986" s="70"/>
      <c r="W1986" s="70"/>
      <c r="X1986" s="70">
        <v>24429</v>
      </c>
      <c r="Y1986" s="70">
        <v>20222.242553</v>
      </c>
    </row>
    <row r="1987" spans="1:25" x14ac:dyDescent="0.25">
      <c r="A1987" s="72">
        <v>27884</v>
      </c>
      <c r="B1987" s="70"/>
      <c r="C1987" s="70"/>
      <c r="D1987" s="70"/>
      <c r="E1987" s="70"/>
      <c r="F1987" s="70">
        <v>29223</v>
      </c>
      <c r="G1987" s="70">
        <v>21666.316162000003</v>
      </c>
      <c r="H1987" s="70"/>
      <c r="I1987" s="70"/>
      <c r="J1987" s="70"/>
      <c r="K1987" s="70"/>
      <c r="L1987" s="70"/>
      <c r="M1987" s="70"/>
      <c r="N1987" s="70"/>
      <c r="O1987" s="70"/>
      <c r="P1987" s="70"/>
      <c r="Q1987" s="70"/>
      <c r="R1987" s="70"/>
      <c r="S1987" s="70"/>
      <c r="T1987" s="70"/>
      <c r="U1987" s="70"/>
      <c r="V1987" s="70"/>
      <c r="W1987" s="70"/>
      <c r="X1987" s="70">
        <v>29223</v>
      </c>
      <c r="Y1987" s="70">
        <v>21666.316162000003</v>
      </c>
    </row>
    <row r="1988" spans="1:25" x14ac:dyDescent="0.25">
      <c r="A1988" s="72">
        <v>27887</v>
      </c>
      <c r="B1988" s="70"/>
      <c r="C1988" s="70"/>
      <c r="D1988" s="70">
        <v>27793</v>
      </c>
      <c r="E1988" s="70">
        <v>17459.413573999998</v>
      </c>
      <c r="F1988" s="70"/>
      <c r="G1988" s="70"/>
      <c r="H1988" s="70"/>
      <c r="I1988" s="70"/>
      <c r="J1988" s="70"/>
      <c r="K1988" s="70"/>
      <c r="L1988" s="70"/>
      <c r="M1988" s="70"/>
      <c r="N1988" s="70"/>
      <c r="O1988" s="70"/>
      <c r="P1988" s="70"/>
      <c r="Q1988" s="70"/>
      <c r="R1988" s="70"/>
      <c r="S1988" s="70"/>
      <c r="T1988" s="70"/>
      <c r="U1988" s="70"/>
      <c r="V1988" s="70"/>
      <c r="W1988" s="70"/>
      <c r="X1988" s="70">
        <v>27793</v>
      </c>
      <c r="Y1988" s="70">
        <v>17459.413573999998</v>
      </c>
    </row>
    <row r="1989" spans="1:25" x14ac:dyDescent="0.25">
      <c r="A1989" s="72">
        <v>27902</v>
      </c>
      <c r="B1989" s="70"/>
      <c r="C1989" s="70"/>
      <c r="D1989" s="70"/>
      <c r="E1989" s="70"/>
      <c r="F1989" s="70"/>
      <c r="G1989" s="70"/>
      <c r="H1989" s="70"/>
      <c r="I1989" s="70"/>
      <c r="J1989" s="70">
        <v>53560</v>
      </c>
      <c r="K1989" s="70">
        <v>45037.395569</v>
      </c>
      <c r="L1989" s="70"/>
      <c r="M1989" s="70"/>
      <c r="N1989" s="70"/>
      <c r="O1989" s="70"/>
      <c r="P1989" s="70"/>
      <c r="Q1989" s="70"/>
      <c r="R1989" s="70"/>
      <c r="S1989" s="70"/>
      <c r="T1989" s="70"/>
      <c r="U1989" s="70"/>
      <c r="V1989" s="70"/>
      <c r="W1989" s="70"/>
      <c r="X1989" s="70">
        <v>53560</v>
      </c>
      <c r="Y1989" s="70">
        <v>45037.395569</v>
      </c>
    </row>
    <row r="1990" spans="1:25" x14ac:dyDescent="0.25">
      <c r="A1990" s="72">
        <v>27903</v>
      </c>
      <c r="B1990" s="70"/>
      <c r="C1990" s="70"/>
      <c r="D1990" s="70"/>
      <c r="E1990" s="70"/>
      <c r="F1990" s="70"/>
      <c r="G1990" s="70"/>
      <c r="H1990" s="70"/>
      <c r="I1990" s="70"/>
      <c r="J1990" s="70">
        <v>52054</v>
      </c>
      <c r="K1990" s="70">
        <v>48643.602537999999</v>
      </c>
      <c r="L1990" s="70"/>
      <c r="M1990" s="70"/>
      <c r="N1990" s="70"/>
      <c r="O1990" s="70"/>
      <c r="P1990" s="70"/>
      <c r="Q1990" s="70"/>
      <c r="R1990" s="70"/>
      <c r="S1990" s="70"/>
      <c r="T1990" s="70"/>
      <c r="U1990" s="70"/>
      <c r="V1990" s="70"/>
      <c r="W1990" s="70"/>
      <c r="X1990" s="70">
        <v>52054</v>
      </c>
      <c r="Y1990" s="70">
        <v>48643.602537999999</v>
      </c>
    </row>
    <row r="1991" spans="1:25" x14ac:dyDescent="0.25">
      <c r="A1991" s="72">
        <v>27914</v>
      </c>
      <c r="B1991" s="70"/>
      <c r="C1991" s="70"/>
      <c r="D1991" s="70"/>
      <c r="E1991" s="70"/>
      <c r="F1991" s="70"/>
      <c r="G1991" s="70"/>
      <c r="H1991" s="70"/>
      <c r="I1991" s="70"/>
      <c r="J1991" s="70"/>
      <c r="K1991" s="70"/>
      <c r="L1991" s="70"/>
      <c r="M1991" s="70"/>
      <c r="N1991" s="70"/>
      <c r="O1991" s="70"/>
      <c r="P1991" s="70">
        <v>82885</v>
      </c>
      <c r="Q1991" s="70">
        <v>79393.606933999996</v>
      </c>
      <c r="R1991" s="70"/>
      <c r="S1991" s="70"/>
      <c r="T1991" s="70"/>
      <c r="U1991" s="70"/>
      <c r="V1991" s="70"/>
      <c r="W1991" s="70"/>
      <c r="X1991" s="70">
        <v>82885</v>
      </c>
      <c r="Y1991" s="70">
        <v>79393.606933999996</v>
      </c>
    </row>
    <row r="1992" spans="1:25" x14ac:dyDescent="0.25">
      <c r="A1992" s="72">
        <v>27915</v>
      </c>
      <c r="B1992" s="70"/>
      <c r="C1992" s="70"/>
      <c r="D1992" s="70"/>
      <c r="E1992" s="70"/>
      <c r="F1992" s="70"/>
      <c r="G1992" s="70"/>
      <c r="H1992" s="70"/>
      <c r="I1992" s="70"/>
      <c r="J1992" s="70"/>
      <c r="K1992" s="70"/>
      <c r="L1992" s="70"/>
      <c r="M1992" s="70"/>
      <c r="N1992" s="70">
        <v>82654</v>
      </c>
      <c r="O1992" s="70">
        <v>68221.211790999994</v>
      </c>
      <c r="P1992" s="70"/>
      <c r="Q1992" s="70"/>
      <c r="R1992" s="70"/>
      <c r="S1992" s="70"/>
      <c r="T1992" s="70"/>
      <c r="U1992" s="70"/>
      <c r="V1992" s="70"/>
      <c r="W1992" s="70"/>
      <c r="X1992" s="70">
        <v>82654</v>
      </c>
      <c r="Y1992" s="70">
        <v>68221.211790999994</v>
      </c>
    </row>
    <row r="1993" spans="1:25" x14ac:dyDescent="0.25">
      <c r="A1993" s="72">
        <v>27916</v>
      </c>
      <c r="B1993" s="70"/>
      <c r="C1993" s="70"/>
      <c r="D1993" s="70"/>
      <c r="E1993" s="70"/>
      <c r="F1993" s="70"/>
      <c r="G1993" s="70"/>
      <c r="H1993" s="70"/>
      <c r="I1993" s="70"/>
      <c r="J1993" s="70"/>
      <c r="K1993" s="70"/>
      <c r="L1993" s="70"/>
      <c r="M1993" s="70"/>
      <c r="N1993" s="70"/>
      <c r="O1993" s="70"/>
      <c r="P1993" s="70">
        <v>80105</v>
      </c>
      <c r="Q1993" s="70">
        <v>77707.596680000002</v>
      </c>
      <c r="R1993" s="70"/>
      <c r="S1993" s="70"/>
      <c r="T1993" s="70"/>
      <c r="U1993" s="70"/>
      <c r="V1993" s="70"/>
      <c r="W1993" s="70"/>
      <c r="X1993" s="70">
        <v>80105</v>
      </c>
      <c r="Y1993" s="70">
        <v>77707.596680000002</v>
      </c>
    </row>
    <row r="1994" spans="1:25" x14ac:dyDescent="0.25">
      <c r="A1994" s="72">
        <v>27921</v>
      </c>
      <c r="B1994" s="70"/>
      <c r="C1994" s="70"/>
      <c r="D1994" s="70"/>
      <c r="E1994" s="70"/>
      <c r="F1994" s="70"/>
      <c r="G1994" s="70"/>
      <c r="H1994" s="70"/>
      <c r="I1994" s="70"/>
      <c r="J1994" s="70"/>
      <c r="K1994" s="70"/>
      <c r="L1994" s="70"/>
      <c r="M1994" s="70"/>
      <c r="N1994" s="70"/>
      <c r="O1994" s="70"/>
      <c r="P1994" s="70">
        <v>71820</v>
      </c>
      <c r="Q1994" s="70">
        <v>78083.878419000001</v>
      </c>
      <c r="R1994" s="70"/>
      <c r="S1994" s="70"/>
      <c r="T1994" s="70"/>
      <c r="U1994" s="70"/>
      <c r="V1994" s="70"/>
      <c r="W1994" s="70"/>
      <c r="X1994" s="70">
        <v>71820</v>
      </c>
      <c r="Y1994" s="70">
        <v>78083.878419000001</v>
      </c>
    </row>
    <row r="1995" spans="1:25" x14ac:dyDescent="0.25">
      <c r="A1995" s="72">
        <v>27925</v>
      </c>
      <c r="B1995" s="70"/>
      <c r="C1995" s="70"/>
      <c r="D1995" s="70"/>
      <c r="E1995" s="70"/>
      <c r="F1995" s="70"/>
      <c r="G1995" s="70"/>
      <c r="H1995" s="70"/>
      <c r="I1995" s="70"/>
      <c r="J1995" s="70"/>
      <c r="K1995" s="70"/>
      <c r="L1995" s="70"/>
      <c r="M1995" s="70"/>
      <c r="N1995" s="70"/>
      <c r="O1995" s="70"/>
      <c r="P1995" s="70"/>
      <c r="Q1995" s="70"/>
      <c r="R1995" s="70">
        <v>85760</v>
      </c>
      <c r="S1995" s="70">
        <v>89506.399415000007</v>
      </c>
      <c r="T1995" s="70"/>
      <c r="U1995" s="70"/>
      <c r="V1995" s="70"/>
      <c r="W1995" s="70"/>
      <c r="X1995" s="70">
        <v>85760</v>
      </c>
      <c r="Y1995" s="70">
        <v>89506.399415000007</v>
      </c>
    </row>
    <row r="1996" spans="1:25" x14ac:dyDescent="0.25">
      <c r="A1996" s="72">
        <v>27929</v>
      </c>
      <c r="B1996" s="70"/>
      <c r="C1996" s="70"/>
      <c r="D1996" s="70"/>
      <c r="E1996" s="70"/>
      <c r="F1996" s="70"/>
      <c r="G1996" s="70"/>
      <c r="H1996" s="70"/>
      <c r="I1996" s="70"/>
      <c r="J1996" s="70"/>
      <c r="K1996" s="70"/>
      <c r="L1996" s="70"/>
      <c r="M1996" s="70"/>
      <c r="N1996" s="70"/>
      <c r="O1996" s="70"/>
      <c r="P1996" s="70"/>
      <c r="Q1996" s="70"/>
      <c r="R1996" s="70">
        <v>74878</v>
      </c>
      <c r="S1996" s="70">
        <v>83554.545409999992</v>
      </c>
      <c r="T1996" s="70"/>
      <c r="U1996" s="70"/>
      <c r="V1996" s="70"/>
      <c r="W1996" s="70"/>
      <c r="X1996" s="70">
        <v>74878</v>
      </c>
      <c r="Y1996" s="70">
        <v>83554.545409999992</v>
      </c>
    </row>
    <row r="1997" spans="1:25" x14ac:dyDescent="0.25">
      <c r="A1997" s="72">
        <v>27933</v>
      </c>
      <c r="B1997" s="70"/>
      <c r="C1997" s="70"/>
      <c r="D1997" s="70"/>
      <c r="E1997" s="70"/>
      <c r="F1997" s="70"/>
      <c r="G1997" s="70"/>
      <c r="H1997" s="70"/>
      <c r="I1997" s="70"/>
      <c r="J1997" s="70"/>
      <c r="K1997" s="70"/>
      <c r="L1997" s="70"/>
      <c r="M1997" s="70"/>
      <c r="N1997" s="70"/>
      <c r="O1997" s="70"/>
      <c r="P1997" s="70"/>
      <c r="Q1997" s="70"/>
      <c r="R1997" s="70"/>
      <c r="S1997" s="70"/>
      <c r="T1997" s="70">
        <v>87099</v>
      </c>
      <c r="U1997" s="70">
        <v>91915.369139999995</v>
      </c>
      <c r="V1997" s="70"/>
      <c r="W1997" s="70"/>
      <c r="X1997" s="70">
        <v>87099</v>
      </c>
      <c r="Y1997" s="70">
        <v>91915.369139999995</v>
      </c>
    </row>
    <row r="1998" spans="1:25" x14ac:dyDescent="0.25">
      <c r="A1998" s="72">
        <v>27934</v>
      </c>
      <c r="B1998" s="70"/>
      <c r="C1998" s="70"/>
      <c r="D1998" s="70"/>
      <c r="E1998" s="70"/>
      <c r="F1998" s="70"/>
      <c r="G1998" s="70"/>
      <c r="H1998" s="70"/>
      <c r="I1998" s="70"/>
      <c r="J1998" s="70"/>
      <c r="K1998" s="70"/>
      <c r="L1998" s="70"/>
      <c r="M1998" s="70"/>
      <c r="N1998" s="70"/>
      <c r="O1998" s="70"/>
      <c r="P1998" s="70"/>
      <c r="Q1998" s="70"/>
      <c r="R1998" s="70">
        <v>76063</v>
      </c>
      <c r="S1998" s="70">
        <v>81308.573241999999</v>
      </c>
      <c r="T1998" s="70"/>
      <c r="U1998" s="70"/>
      <c r="V1998" s="70"/>
      <c r="W1998" s="70"/>
      <c r="X1998" s="70">
        <v>76063</v>
      </c>
      <c r="Y1998" s="70">
        <v>81308.573241999999</v>
      </c>
    </row>
    <row r="1999" spans="1:25" x14ac:dyDescent="0.25">
      <c r="A1999" s="72">
        <v>27941</v>
      </c>
      <c r="B1999" s="70"/>
      <c r="C1999" s="70"/>
      <c r="D1999" s="70"/>
      <c r="E1999" s="70"/>
      <c r="F1999" s="70"/>
      <c r="G1999" s="70"/>
      <c r="H1999" s="70"/>
      <c r="I1999" s="70"/>
      <c r="J1999" s="70"/>
      <c r="K1999" s="70"/>
      <c r="L1999" s="70"/>
      <c r="M1999" s="70"/>
      <c r="N1999" s="70"/>
      <c r="O1999" s="70"/>
      <c r="P1999" s="70"/>
      <c r="Q1999" s="70"/>
      <c r="R1999" s="70"/>
      <c r="S1999" s="70"/>
      <c r="T1999" s="70">
        <v>87065</v>
      </c>
      <c r="U1999" s="70">
        <v>95211.194824000006</v>
      </c>
      <c r="V1999" s="70"/>
      <c r="W1999" s="70"/>
      <c r="X1999" s="70">
        <v>87065</v>
      </c>
      <c r="Y1999" s="70">
        <v>95211.194824000006</v>
      </c>
    </row>
    <row r="2000" spans="1:25" x14ac:dyDescent="0.25">
      <c r="A2000" s="72">
        <v>27946</v>
      </c>
      <c r="B2000" s="70"/>
      <c r="C2000" s="70"/>
      <c r="D2000" s="70"/>
      <c r="E2000" s="70"/>
      <c r="F2000" s="70"/>
      <c r="G2000" s="70"/>
      <c r="H2000" s="70"/>
      <c r="I2000" s="70"/>
      <c r="J2000" s="70"/>
      <c r="K2000" s="70"/>
      <c r="L2000" s="70"/>
      <c r="M2000" s="70"/>
      <c r="N2000" s="70"/>
      <c r="O2000" s="70"/>
      <c r="P2000" s="70"/>
      <c r="Q2000" s="70"/>
      <c r="R2000" s="70"/>
      <c r="S2000" s="70"/>
      <c r="T2000" s="70">
        <v>88046</v>
      </c>
      <c r="U2000" s="70">
        <v>97849.979490999991</v>
      </c>
      <c r="V2000" s="70"/>
      <c r="W2000" s="70"/>
      <c r="X2000" s="70">
        <v>88046</v>
      </c>
      <c r="Y2000" s="70">
        <v>97849.979490999991</v>
      </c>
    </row>
    <row r="2001" spans="1:25" x14ac:dyDescent="0.25">
      <c r="A2001" s="72">
        <v>27948</v>
      </c>
      <c r="B2001" s="70"/>
      <c r="C2001" s="70"/>
      <c r="D2001" s="70"/>
      <c r="E2001" s="70"/>
      <c r="F2001" s="70"/>
      <c r="G2001" s="70"/>
      <c r="H2001" s="70"/>
      <c r="I2001" s="70"/>
      <c r="J2001" s="70"/>
      <c r="K2001" s="70"/>
      <c r="L2001" s="70"/>
      <c r="M2001" s="70"/>
      <c r="N2001" s="70"/>
      <c r="O2001" s="70"/>
      <c r="P2001" s="70">
        <v>87276</v>
      </c>
      <c r="Q2001" s="70">
        <v>79545.365234000012</v>
      </c>
      <c r="R2001" s="70"/>
      <c r="S2001" s="70"/>
      <c r="T2001" s="70"/>
      <c r="U2001" s="70"/>
      <c r="V2001" s="70"/>
      <c r="W2001" s="70"/>
      <c r="X2001" s="70">
        <v>87276</v>
      </c>
      <c r="Y2001" s="70">
        <v>79545.365234000012</v>
      </c>
    </row>
    <row r="2002" spans="1:25" x14ac:dyDescent="0.25">
      <c r="A2002" s="72">
        <v>27956</v>
      </c>
      <c r="B2002" s="70"/>
      <c r="C2002" s="70"/>
      <c r="D2002" s="70"/>
      <c r="E2002" s="70"/>
      <c r="F2002" s="70"/>
      <c r="G2002" s="70"/>
      <c r="H2002" s="70"/>
      <c r="I2002" s="70"/>
      <c r="J2002" s="70">
        <v>54044</v>
      </c>
      <c r="K2002" s="70">
        <v>44762.160398999993</v>
      </c>
      <c r="L2002" s="70"/>
      <c r="M2002" s="70"/>
      <c r="N2002" s="70"/>
      <c r="O2002" s="70"/>
      <c r="P2002" s="70"/>
      <c r="Q2002" s="70"/>
      <c r="R2002" s="70"/>
      <c r="S2002" s="70"/>
      <c r="T2002" s="70"/>
      <c r="U2002" s="70"/>
      <c r="V2002" s="70"/>
      <c r="W2002" s="70"/>
      <c r="X2002" s="70">
        <v>54044</v>
      </c>
      <c r="Y2002" s="70">
        <v>44762.160398999993</v>
      </c>
    </row>
    <row r="2003" spans="1:25" x14ac:dyDescent="0.25">
      <c r="A2003" s="72">
        <v>27959</v>
      </c>
      <c r="B2003" s="70"/>
      <c r="C2003" s="70"/>
      <c r="D2003" s="70"/>
      <c r="E2003" s="70"/>
      <c r="F2003" s="70"/>
      <c r="G2003" s="70"/>
      <c r="H2003" s="70"/>
      <c r="I2003" s="70"/>
      <c r="J2003" s="70"/>
      <c r="K2003" s="70"/>
      <c r="L2003" s="70">
        <v>57110</v>
      </c>
      <c r="M2003" s="70">
        <v>56645.648559000001</v>
      </c>
      <c r="N2003" s="70"/>
      <c r="O2003" s="70"/>
      <c r="P2003" s="70"/>
      <c r="Q2003" s="70"/>
      <c r="R2003" s="70"/>
      <c r="S2003" s="70"/>
      <c r="T2003" s="70"/>
      <c r="U2003" s="70"/>
      <c r="V2003" s="70"/>
      <c r="W2003" s="70"/>
      <c r="X2003" s="70">
        <v>57110</v>
      </c>
      <c r="Y2003" s="70">
        <v>56645.648559000001</v>
      </c>
    </row>
    <row r="2004" spans="1:25" x14ac:dyDescent="0.25">
      <c r="A2004" s="72">
        <v>27966</v>
      </c>
      <c r="B2004" s="70">
        <v>9488</v>
      </c>
      <c r="C2004" s="70">
        <v>7355.5661010000003</v>
      </c>
      <c r="D2004" s="70"/>
      <c r="E2004" s="70"/>
      <c r="F2004" s="70"/>
      <c r="G2004" s="70"/>
      <c r="H2004" s="70"/>
      <c r="I2004" s="70"/>
      <c r="J2004" s="70"/>
      <c r="K2004" s="70"/>
      <c r="L2004" s="70"/>
      <c r="M2004" s="70"/>
      <c r="N2004" s="70"/>
      <c r="O2004" s="70"/>
      <c r="P2004" s="70"/>
      <c r="Q2004" s="70"/>
      <c r="R2004" s="70"/>
      <c r="S2004" s="70"/>
      <c r="T2004" s="70"/>
      <c r="U2004" s="70"/>
      <c r="V2004" s="70"/>
      <c r="W2004" s="70"/>
      <c r="X2004" s="70">
        <v>9488</v>
      </c>
      <c r="Y2004" s="70">
        <v>7355.5661010000003</v>
      </c>
    </row>
    <row r="2005" spans="1:25" x14ac:dyDescent="0.25">
      <c r="A2005" s="72">
        <v>27982</v>
      </c>
      <c r="B2005" s="70">
        <v>5465</v>
      </c>
      <c r="C2005" s="70">
        <v>5748.4933059999994</v>
      </c>
      <c r="D2005" s="70"/>
      <c r="E2005" s="70"/>
      <c r="F2005" s="70"/>
      <c r="G2005" s="70"/>
      <c r="H2005" s="70"/>
      <c r="I2005" s="70"/>
      <c r="J2005" s="70"/>
      <c r="K2005" s="70"/>
      <c r="L2005" s="70"/>
      <c r="M2005" s="70"/>
      <c r="N2005" s="70"/>
      <c r="O2005" s="70"/>
      <c r="P2005" s="70"/>
      <c r="Q2005" s="70"/>
      <c r="R2005" s="70"/>
      <c r="S2005" s="70"/>
      <c r="T2005" s="70"/>
      <c r="U2005" s="70"/>
      <c r="V2005" s="70"/>
      <c r="W2005" s="70"/>
      <c r="X2005" s="70">
        <v>5465</v>
      </c>
      <c r="Y2005" s="70">
        <v>5748.4933059999994</v>
      </c>
    </row>
    <row r="2006" spans="1:25" x14ac:dyDescent="0.25">
      <c r="A2006" s="72">
        <v>27987</v>
      </c>
      <c r="B2006" s="70"/>
      <c r="C2006" s="70"/>
      <c r="D2006" s="70"/>
      <c r="E2006" s="70"/>
      <c r="F2006" s="70"/>
      <c r="G2006" s="70"/>
      <c r="H2006" s="70"/>
      <c r="I2006" s="70"/>
      <c r="J2006" s="70"/>
      <c r="K2006" s="70"/>
      <c r="L2006" s="70"/>
      <c r="M2006" s="70"/>
      <c r="N2006" s="70"/>
      <c r="O2006" s="70"/>
      <c r="P2006" s="70">
        <v>72788</v>
      </c>
      <c r="Q2006" s="70">
        <v>77741.584961</v>
      </c>
      <c r="R2006" s="70"/>
      <c r="S2006" s="70"/>
      <c r="T2006" s="70"/>
      <c r="U2006" s="70"/>
      <c r="V2006" s="70"/>
      <c r="W2006" s="70"/>
      <c r="X2006" s="70">
        <v>72788</v>
      </c>
      <c r="Y2006" s="70">
        <v>77741.584961</v>
      </c>
    </row>
    <row r="2007" spans="1:25" x14ac:dyDescent="0.25">
      <c r="A2007" s="72">
        <v>27988</v>
      </c>
      <c r="B2007" s="70"/>
      <c r="C2007" s="70"/>
      <c r="D2007" s="70"/>
      <c r="E2007" s="70"/>
      <c r="F2007" s="70"/>
      <c r="G2007" s="70"/>
      <c r="H2007" s="70"/>
      <c r="I2007" s="70"/>
      <c r="J2007" s="70"/>
      <c r="K2007" s="70"/>
      <c r="L2007" s="70"/>
      <c r="M2007" s="70"/>
      <c r="N2007" s="70"/>
      <c r="O2007" s="70"/>
      <c r="P2007" s="70">
        <v>77212</v>
      </c>
      <c r="Q2007" s="70">
        <v>70754.963866999999</v>
      </c>
      <c r="R2007" s="70"/>
      <c r="S2007" s="70"/>
      <c r="T2007" s="70"/>
      <c r="U2007" s="70"/>
      <c r="V2007" s="70"/>
      <c r="W2007" s="70"/>
      <c r="X2007" s="70">
        <v>77212</v>
      </c>
      <c r="Y2007" s="70">
        <v>70754.963866999999</v>
      </c>
    </row>
    <row r="2008" spans="1:25" x14ac:dyDescent="0.25">
      <c r="A2008" s="72">
        <v>27990</v>
      </c>
      <c r="B2008" s="70">
        <v>7181</v>
      </c>
      <c r="C2008" s="70">
        <v>6787.7600700000003</v>
      </c>
      <c r="D2008" s="70"/>
      <c r="E2008" s="70"/>
      <c r="F2008" s="70"/>
      <c r="G2008" s="70"/>
      <c r="H2008" s="70"/>
      <c r="I2008" s="70"/>
      <c r="J2008" s="70"/>
      <c r="K2008" s="70"/>
      <c r="L2008" s="70"/>
      <c r="M2008" s="70"/>
      <c r="N2008" s="70"/>
      <c r="O2008" s="70"/>
      <c r="P2008" s="70"/>
      <c r="Q2008" s="70"/>
      <c r="R2008" s="70"/>
      <c r="S2008" s="70"/>
      <c r="T2008" s="70"/>
      <c r="U2008" s="70"/>
      <c r="V2008" s="70"/>
      <c r="W2008" s="70"/>
      <c r="X2008" s="70">
        <v>7181</v>
      </c>
      <c r="Y2008" s="70">
        <v>6787.7600700000003</v>
      </c>
    </row>
    <row r="2009" spans="1:25" x14ac:dyDescent="0.25">
      <c r="A2009" s="72">
        <v>27991</v>
      </c>
      <c r="B2009" s="70">
        <v>9328</v>
      </c>
      <c r="C2009" s="70">
        <v>7391.5059209999999</v>
      </c>
      <c r="D2009" s="70"/>
      <c r="E2009" s="70"/>
      <c r="F2009" s="70"/>
      <c r="G2009" s="70"/>
      <c r="H2009" s="70"/>
      <c r="I2009" s="70"/>
      <c r="J2009" s="70"/>
      <c r="K2009" s="70"/>
      <c r="L2009" s="70"/>
      <c r="M2009" s="70"/>
      <c r="N2009" s="70"/>
      <c r="O2009" s="70"/>
      <c r="P2009" s="70"/>
      <c r="Q2009" s="70"/>
      <c r="R2009" s="70"/>
      <c r="S2009" s="70"/>
      <c r="T2009" s="70"/>
      <c r="U2009" s="70"/>
      <c r="V2009" s="70"/>
      <c r="W2009" s="70"/>
      <c r="X2009" s="70">
        <v>9328</v>
      </c>
      <c r="Y2009" s="70">
        <v>7391.5059209999999</v>
      </c>
    </row>
    <row r="2010" spans="1:25" x14ac:dyDescent="0.25">
      <c r="A2010" s="72">
        <v>27993</v>
      </c>
      <c r="B2010" s="70"/>
      <c r="C2010" s="70"/>
      <c r="D2010" s="70"/>
      <c r="E2010" s="70"/>
      <c r="F2010" s="70"/>
      <c r="G2010" s="70"/>
      <c r="H2010" s="70"/>
      <c r="I2010" s="70"/>
      <c r="J2010" s="70"/>
      <c r="K2010" s="70"/>
      <c r="L2010" s="70">
        <v>61102</v>
      </c>
      <c r="M2010" s="70">
        <v>58823.560424999996</v>
      </c>
      <c r="N2010" s="70"/>
      <c r="O2010" s="70"/>
      <c r="P2010" s="70"/>
      <c r="Q2010" s="70"/>
      <c r="R2010" s="70"/>
      <c r="S2010" s="70"/>
      <c r="T2010" s="70"/>
      <c r="U2010" s="70"/>
      <c r="V2010" s="70"/>
      <c r="W2010" s="70"/>
      <c r="X2010" s="70">
        <v>61102</v>
      </c>
      <c r="Y2010" s="70">
        <v>58823.560424999996</v>
      </c>
    </row>
    <row r="2011" spans="1:25" x14ac:dyDescent="0.25">
      <c r="A2011" s="72">
        <v>27996</v>
      </c>
      <c r="B2011" s="70"/>
      <c r="C2011" s="70"/>
      <c r="D2011" s="70">
        <v>11917</v>
      </c>
      <c r="E2011" s="70">
        <v>13630.517639</v>
      </c>
      <c r="F2011" s="70"/>
      <c r="G2011" s="70"/>
      <c r="H2011" s="70"/>
      <c r="I2011" s="70"/>
      <c r="J2011" s="70"/>
      <c r="K2011" s="70"/>
      <c r="L2011" s="70"/>
      <c r="M2011" s="70"/>
      <c r="N2011" s="70"/>
      <c r="O2011" s="70"/>
      <c r="P2011" s="70"/>
      <c r="Q2011" s="70"/>
      <c r="R2011" s="70"/>
      <c r="S2011" s="70"/>
      <c r="T2011" s="70"/>
      <c r="U2011" s="70"/>
      <c r="V2011" s="70"/>
      <c r="W2011" s="70"/>
      <c r="X2011" s="70">
        <v>11917</v>
      </c>
      <c r="Y2011" s="70">
        <v>13630.517639</v>
      </c>
    </row>
    <row r="2012" spans="1:25" x14ac:dyDescent="0.25">
      <c r="A2012" s="72">
        <v>27999</v>
      </c>
      <c r="B2012" s="70">
        <v>4435</v>
      </c>
      <c r="C2012" s="70">
        <v>4463.4938280000006</v>
      </c>
      <c r="D2012" s="70"/>
      <c r="E2012" s="70"/>
      <c r="F2012" s="70"/>
      <c r="G2012" s="70"/>
      <c r="H2012" s="70"/>
      <c r="I2012" s="70"/>
      <c r="J2012" s="70"/>
      <c r="K2012" s="70"/>
      <c r="L2012" s="70"/>
      <c r="M2012" s="70"/>
      <c r="N2012" s="70"/>
      <c r="O2012" s="70"/>
      <c r="P2012" s="70"/>
      <c r="Q2012" s="70"/>
      <c r="R2012" s="70"/>
      <c r="S2012" s="70"/>
      <c r="T2012" s="70"/>
      <c r="U2012" s="70"/>
      <c r="V2012" s="70"/>
      <c r="W2012" s="70"/>
      <c r="X2012" s="70">
        <v>4435</v>
      </c>
      <c r="Y2012" s="70">
        <v>4463.4938280000006</v>
      </c>
    </row>
    <row r="2013" spans="1:25" x14ac:dyDescent="0.25">
      <c r="A2013" s="72">
        <v>28000</v>
      </c>
      <c r="B2013" s="70"/>
      <c r="C2013" s="70"/>
      <c r="D2013" s="70"/>
      <c r="E2013" s="70"/>
      <c r="F2013" s="70"/>
      <c r="G2013" s="70"/>
      <c r="H2013" s="70"/>
      <c r="I2013" s="70"/>
      <c r="J2013" s="70"/>
      <c r="K2013" s="70"/>
      <c r="L2013" s="70"/>
      <c r="M2013" s="70"/>
      <c r="N2013" s="70"/>
      <c r="O2013" s="70"/>
      <c r="P2013" s="70">
        <v>78513</v>
      </c>
      <c r="Q2013" s="70">
        <v>73682.981445000012</v>
      </c>
      <c r="R2013" s="70"/>
      <c r="S2013" s="70"/>
      <c r="T2013" s="70"/>
      <c r="U2013" s="70"/>
      <c r="V2013" s="70"/>
      <c r="W2013" s="70"/>
      <c r="X2013" s="70">
        <v>78513</v>
      </c>
      <c r="Y2013" s="70">
        <v>73682.981445000012</v>
      </c>
    </row>
    <row r="2014" spans="1:25" x14ac:dyDescent="0.25">
      <c r="A2014" s="72">
        <v>28002</v>
      </c>
      <c r="B2014" s="70"/>
      <c r="C2014" s="70"/>
      <c r="D2014" s="70"/>
      <c r="E2014" s="70"/>
      <c r="F2014" s="70"/>
      <c r="G2014" s="70"/>
      <c r="H2014" s="70"/>
      <c r="I2014" s="70"/>
      <c r="J2014" s="70"/>
      <c r="K2014" s="70"/>
      <c r="L2014" s="70"/>
      <c r="M2014" s="70"/>
      <c r="N2014" s="70"/>
      <c r="O2014" s="70"/>
      <c r="P2014" s="70">
        <v>72360</v>
      </c>
      <c r="Q2014" s="70">
        <v>72454.075683999996</v>
      </c>
      <c r="R2014" s="70"/>
      <c r="S2014" s="70"/>
      <c r="T2014" s="70"/>
      <c r="U2014" s="70"/>
      <c r="V2014" s="70"/>
      <c r="W2014" s="70"/>
      <c r="X2014" s="70">
        <v>72360</v>
      </c>
      <c r="Y2014" s="70">
        <v>72454.075683999996</v>
      </c>
    </row>
    <row r="2015" spans="1:25" x14ac:dyDescent="0.25">
      <c r="A2015" s="72">
        <v>28004</v>
      </c>
      <c r="B2015" s="70">
        <v>7585</v>
      </c>
      <c r="C2015" s="70">
        <v>5558.8687439999994</v>
      </c>
      <c r="D2015" s="70"/>
      <c r="E2015" s="70"/>
      <c r="F2015" s="70"/>
      <c r="G2015" s="70"/>
      <c r="H2015" s="70"/>
      <c r="I2015" s="70"/>
      <c r="J2015" s="70"/>
      <c r="K2015" s="70"/>
      <c r="L2015" s="70"/>
      <c r="M2015" s="70"/>
      <c r="N2015" s="70"/>
      <c r="O2015" s="70"/>
      <c r="P2015" s="70"/>
      <c r="Q2015" s="70"/>
      <c r="R2015" s="70"/>
      <c r="S2015" s="70"/>
      <c r="T2015" s="70"/>
      <c r="U2015" s="70"/>
      <c r="V2015" s="70"/>
      <c r="W2015" s="70"/>
      <c r="X2015" s="70">
        <v>7585</v>
      </c>
      <c r="Y2015" s="70">
        <v>5558.8687439999994</v>
      </c>
    </row>
    <row r="2016" spans="1:25" x14ac:dyDescent="0.25">
      <c r="A2016" s="72">
        <v>28005</v>
      </c>
      <c r="B2016" s="70">
        <v>9694</v>
      </c>
      <c r="C2016" s="70">
        <v>9166.2849430000006</v>
      </c>
      <c r="D2016" s="70"/>
      <c r="E2016" s="70"/>
      <c r="F2016" s="70"/>
      <c r="G2016" s="70"/>
      <c r="H2016" s="70"/>
      <c r="I2016" s="70"/>
      <c r="J2016" s="70"/>
      <c r="K2016" s="70"/>
      <c r="L2016" s="70"/>
      <c r="M2016" s="70"/>
      <c r="N2016" s="70"/>
      <c r="O2016" s="70"/>
      <c r="P2016" s="70"/>
      <c r="Q2016" s="70"/>
      <c r="R2016" s="70"/>
      <c r="S2016" s="70"/>
      <c r="T2016" s="70"/>
      <c r="U2016" s="70"/>
      <c r="V2016" s="70"/>
      <c r="W2016" s="70"/>
      <c r="X2016" s="70">
        <v>9694</v>
      </c>
      <c r="Y2016" s="70">
        <v>9166.2849430000006</v>
      </c>
    </row>
    <row r="2017" spans="1:25" x14ac:dyDescent="0.25">
      <c r="A2017" s="72">
        <v>28007</v>
      </c>
      <c r="B2017" s="70"/>
      <c r="C2017" s="70"/>
      <c r="D2017" s="70"/>
      <c r="E2017" s="70"/>
      <c r="F2017" s="70"/>
      <c r="G2017" s="70"/>
      <c r="H2017" s="70"/>
      <c r="I2017" s="70"/>
      <c r="J2017" s="70"/>
      <c r="K2017" s="70"/>
      <c r="L2017" s="70"/>
      <c r="M2017" s="70"/>
      <c r="N2017" s="70">
        <v>70327</v>
      </c>
      <c r="O2017" s="70">
        <v>68124.109620000003</v>
      </c>
      <c r="P2017" s="70"/>
      <c r="Q2017" s="70"/>
      <c r="R2017" s="70"/>
      <c r="S2017" s="70"/>
      <c r="T2017" s="70"/>
      <c r="U2017" s="70"/>
      <c r="V2017" s="70"/>
      <c r="W2017" s="70"/>
      <c r="X2017" s="70">
        <v>70327</v>
      </c>
      <c r="Y2017" s="70">
        <v>68124.109620000003</v>
      </c>
    </row>
    <row r="2018" spans="1:25" x14ac:dyDescent="0.25">
      <c r="A2018" s="72">
        <v>28011</v>
      </c>
      <c r="B2018" s="70"/>
      <c r="C2018" s="70"/>
      <c r="D2018" s="70"/>
      <c r="E2018" s="70"/>
      <c r="F2018" s="70"/>
      <c r="G2018" s="70"/>
      <c r="H2018" s="70"/>
      <c r="I2018" s="70"/>
      <c r="J2018" s="70"/>
      <c r="K2018" s="70"/>
      <c r="L2018" s="70"/>
      <c r="M2018" s="70"/>
      <c r="N2018" s="70"/>
      <c r="O2018" s="70"/>
      <c r="P2018" s="70">
        <v>56995</v>
      </c>
      <c r="Q2018" s="70">
        <v>77290.395507000008</v>
      </c>
      <c r="R2018" s="70"/>
      <c r="S2018" s="70"/>
      <c r="T2018" s="70"/>
      <c r="U2018" s="70"/>
      <c r="V2018" s="70"/>
      <c r="W2018" s="70"/>
      <c r="X2018" s="70">
        <v>56995</v>
      </c>
      <c r="Y2018" s="70">
        <v>77290.395507000008</v>
      </c>
    </row>
    <row r="2019" spans="1:25" x14ac:dyDescent="0.25">
      <c r="A2019" s="72">
        <v>28012</v>
      </c>
      <c r="B2019" s="70"/>
      <c r="C2019" s="70"/>
      <c r="D2019" s="70"/>
      <c r="E2019" s="70"/>
      <c r="F2019" s="70"/>
      <c r="G2019" s="70"/>
      <c r="H2019" s="70"/>
      <c r="I2019" s="70"/>
      <c r="J2019" s="70"/>
      <c r="K2019" s="70"/>
      <c r="L2019" s="70"/>
      <c r="M2019" s="70"/>
      <c r="N2019" s="70"/>
      <c r="O2019" s="70"/>
      <c r="P2019" s="70">
        <v>74942</v>
      </c>
      <c r="Q2019" s="70">
        <v>74792.857300000003</v>
      </c>
      <c r="R2019" s="70"/>
      <c r="S2019" s="70"/>
      <c r="T2019" s="70"/>
      <c r="U2019" s="70"/>
      <c r="V2019" s="70"/>
      <c r="W2019" s="70"/>
      <c r="X2019" s="70">
        <v>74942</v>
      </c>
      <c r="Y2019" s="70">
        <v>74792.857300000003</v>
      </c>
    </row>
    <row r="2020" spans="1:25" x14ac:dyDescent="0.25">
      <c r="A2020" s="72">
        <v>28016</v>
      </c>
      <c r="B2020" s="70"/>
      <c r="C2020" s="70"/>
      <c r="D2020" s="70"/>
      <c r="E2020" s="70"/>
      <c r="F2020" s="70"/>
      <c r="G2020" s="70"/>
      <c r="H2020" s="70"/>
      <c r="I2020" s="70"/>
      <c r="J2020" s="70"/>
      <c r="K2020" s="70"/>
      <c r="L2020" s="70"/>
      <c r="M2020" s="70"/>
      <c r="N2020" s="70">
        <v>56995</v>
      </c>
      <c r="O2020" s="70">
        <v>66008.230469000002</v>
      </c>
      <c r="P2020" s="70"/>
      <c r="Q2020" s="70"/>
      <c r="R2020" s="70"/>
      <c r="S2020" s="70"/>
      <c r="T2020" s="70"/>
      <c r="U2020" s="70"/>
      <c r="V2020" s="70"/>
      <c r="W2020" s="70"/>
      <c r="X2020" s="70">
        <v>56995</v>
      </c>
      <c r="Y2020" s="70">
        <v>66008.230469000002</v>
      </c>
    </row>
    <row r="2021" spans="1:25" x14ac:dyDescent="0.25">
      <c r="A2021" s="72">
        <v>28019</v>
      </c>
      <c r="B2021" s="70">
        <v>4339</v>
      </c>
      <c r="C2021" s="70">
        <v>3805.0752429999993</v>
      </c>
      <c r="D2021" s="70"/>
      <c r="E2021" s="70"/>
      <c r="F2021" s="70"/>
      <c r="G2021" s="70"/>
      <c r="H2021" s="70"/>
      <c r="I2021" s="70"/>
      <c r="J2021" s="70"/>
      <c r="K2021" s="70"/>
      <c r="L2021" s="70"/>
      <c r="M2021" s="70"/>
      <c r="N2021" s="70"/>
      <c r="O2021" s="70"/>
      <c r="P2021" s="70"/>
      <c r="Q2021" s="70"/>
      <c r="R2021" s="70"/>
      <c r="S2021" s="70"/>
      <c r="T2021" s="70"/>
      <c r="U2021" s="70"/>
      <c r="V2021" s="70"/>
      <c r="W2021" s="70"/>
      <c r="X2021" s="70">
        <v>4339</v>
      </c>
      <c r="Y2021" s="70">
        <v>3805.0752429999993</v>
      </c>
    </row>
    <row r="2022" spans="1:25" x14ac:dyDescent="0.25">
      <c r="A2022" s="72">
        <v>28020</v>
      </c>
      <c r="B2022" s="70">
        <v>1543</v>
      </c>
      <c r="C2022" s="70">
        <v>1098.7980419999999</v>
      </c>
      <c r="D2022" s="70"/>
      <c r="E2022" s="70"/>
      <c r="F2022" s="70"/>
      <c r="G2022" s="70"/>
      <c r="H2022" s="70"/>
      <c r="I2022" s="70"/>
      <c r="J2022" s="70"/>
      <c r="K2022" s="70"/>
      <c r="L2022" s="70"/>
      <c r="M2022" s="70"/>
      <c r="N2022" s="70"/>
      <c r="O2022" s="70"/>
      <c r="P2022" s="70"/>
      <c r="Q2022" s="70"/>
      <c r="R2022" s="70"/>
      <c r="S2022" s="70"/>
      <c r="T2022" s="70"/>
      <c r="U2022" s="70"/>
      <c r="V2022" s="70"/>
      <c r="W2022" s="70"/>
      <c r="X2022" s="70">
        <v>1543</v>
      </c>
      <c r="Y2022" s="70">
        <v>1098.7980419999999</v>
      </c>
    </row>
    <row r="2023" spans="1:25" x14ac:dyDescent="0.25">
      <c r="A2023" s="72">
        <v>28022</v>
      </c>
      <c r="B2023" s="70">
        <v>3007</v>
      </c>
      <c r="C2023" s="70">
        <v>5640.632783</v>
      </c>
      <c r="D2023" s="70"/>
      <c r="E2023" s="70"/>
      <c r="F2023" s="70"/>
      <c r="G2023" s="70"/>
      <c r="H2023" s="70"/>
      <c r="I2023" s="70"/>
      <c r="J2023" s="70"/>
      <c r="K2023" s="70"/>
      <c r="L2023" s="70"/>
      <c r="M2023" s="70"/>
      <c r="N2023" s="70"/>
      <c r="O2023" s="70"/>
      <c r="P2023" s="70"/>
      <c r="Q2023" s="70"/>
      <c r="R2023" s="70"/>
      <c r="S2023" s="70"/>
      <c r="T2023" s="70"/>
      <c r="U2023" s="70"/>
      <c r="V2023" s="70"/>
      <c r="W2023" s="70"/>
      <c r="X2023" s="70">
        <v>3007</v>
      </c>
      <c r="Y2023" s="70">
        <v>5640.632783</v>
      </c>
    </row>
    <row r="2024" spans="1:25" x14ac:dyDescent="0.25">
      <c r="A2024" s="72">
        <v>28023</v>
      </c>
      <c r="B2024" s="70">
        <v>14895</v>
      </c>
      <c r="C2024" s="70">
        <v>8621.6484980000005</v>
      </c>
      <c r="D2024" s="70"/>
      <c r="E2024" s="70"/>
      <c r="F2024" s="70"/>
      <c r="G2024" s="70"/>
      <c r="H2024" s="70"/>
      <c r="I2024" s="70"/>
      <c r="J2024" s="70"/>
      <c r="K2024" s="70"/>
      <c r="L2024" s="70"/>
      <c r="M2024" s="70"/>
      <c r="N2024" s="70"/>
      <c r="O2024" s="70"/>
      <c r="P2024" s="70"/>
      <c r="Q2024" s="70"/>
      <c r="R2024" s="70"/>
      <c r="S2024" s="70"/>
      <c r="T2024" s="70"/>
      <c r="U2024" s="70"/>
      <c r="V2024" s="70"/>
      <c r="W2024" s="70"/>
      <c r="X2024" s="70">
        <v>14895</v>
      </c>
      <c r="Y2024" s="70">
        <v>8621.6484980000005</v>
      </c>
    </row>
    <row r="2025" spans="1:25" x14ac:dyDescent="0.25">
      <c r="A2025" s="72">
        <v>28030</v>
      </c>
      <c r="B2025" s="70">
        <v>7714</v>
      </c>
      <c r="C2025" s="70">
        <v>5957.5836489999992</v>
      </c>
      <c r="D2025" s="70"/>
      <c r="E2025" s="70"/>
      <c r="F2025" s="70"/>
      <c r="G2025" s="70"/>
      <c r="H2025" s="70"/>
      <c r="I2025" s="70"/>
      <c r="J2025" s="70"/>
      <c r="K2025" s="70"/>
      <c r="L2025" s="70"/>
      <c r="M2025" s="70"/>
      <c r="N2025" s="70"/>
      <c r="O2025" s="70"/>
      <c r="P2025" s="70"/>
      <c r="Q2025" s="70"/>
      <c r="R2025" s="70"/>
      <c r="S2025" s="70"/>
      <c r="T2025" s="70"/>
      <c r="U2025" s="70"/>
      <c r="V2025" s="70"/>
      <c r="W2025" s="70"/>
      <c r="X2025" s="70">
        <v>7714</v>
      </c>
      <c r="Y2025" s="70">
        <v>5957.5836489999992</v>
      </c>
    </row>
    <row r="2026" spans="1:25" x14ac:dyDescent="0.25">
      <c r="A2026" s="72">
        <v>28032</v>
      </c>
      <c r="B2026" s="70"/>
      <c r="C2026" s="70"/>
      <c r="D2026" s="70">
        <v>16366</v>
      </c>
      <c r="E2026" s="70">
        <v>12770.429321999998</v>
      </c>
      <c r="F2026" s="70"/>
      <c r="G2026" s="70"/>
      <c r="H2026" s="70"/>
      <c r="I2026" s="70"/>
      <c r="J2026" s="70"/>
      <c r="K2026" s="70"/>
      <c r="L2026" s="70"/>
      <c r="M2026" s="70"/>
      <c r="N2026" s="70"/>
      <c r="O2026" s="70"/>
      <c r="P2026" s="70"/>
      <c r="Q2026" s="70"/>
      <c r="R2026" s="70"/>
      <c r="S2026" s="70"/>
      <c r="T2026" s="70"/>
      <c r="U2026" s="70"/>
      <c r="V2026" s="70"/>
      <c r="W2026" s="70"/>
      <c r="X2026" s="70">
        <v>16366</v>
      </c>
      <c r="Y2026" s="70">
        <v>12770.429321999998</v>
      </c>
    </row>
    <row r="2027" spans="1:25" x14ac:dyDescent="0.25">
      <c r="A2027" s="72">
        <v>28035</v>
      </c>
      <c r="B2027" s="70"/>
      <c r="C2027" s="70"/>
      <c r="D2027" s="70">
        <v>23613</v>
      </c>
      <c r="E2027" s="70">
        <v>18478.311401999999</v>
      </c>
      <c r="F2027" s="70"/>
      <c r="G2027" s="70"/>
      <c r="H2027" s="70"/>
      <c r="I2027" s="70"/>
      <c r="J2027" s="70"/>
      <c r="K2027" s="70"/>
      <c r="L2027" s="70"/>
      <c r="M2027" s="70"/>
      <c r="N2027" s="70"/>
      <c r="O2027" s="70"/>
      <c r="P2027" s="70"/>
      <c r="Q2027" s="70"/>
      <c r="R2027" s="70"/>
      <c r="S2027" s="70"/>
      <c r="T2027" s="70"/>
      <c r="U2027" s="70"/>
      <c r="V2027" s="70"/>
      <c r="W2027" s="70"/>
      <c r="X2027" s="70">
        <v>23613</v>
      </c>
      <c r="Y2027" s="70">
        <v>18478.311401999999</v>
      </c>
    </row>
    <row r="2028" spans="1:25" x14ac:dyDescent="0.25">
      <c r="A2028" s="72">
        <v>28038</v>
      </c>
      <c r="B2028" s="70"/>
      <c r="C2028" s="70"/>
      <c r="D2028" s="70">
        <v>12881</v>
      </c>
      <c r="E2028" s="70">
        <v>13947.264161000001</v>
      </c>
      <c r="F2028" s="70"/>
      <c r="G2028" s="70"/>
      <c r="H2028" s="70"/>
      <c r="I2028" s="70"/>
      <c r="J2028" s="70"/>
      <c r="K2028" s="70"/>
      <c r="L2028" s="70"/>
      <c r="M2028" s="70"/>
      <c r="N2028" s="70"/>
      <c r="O2028" s="70"/>
      <c r="P2028" s="70"/>
      <c r="Q2028" s="70"/>
      <c r="R2028" s="70"/>
      <c r="S2028" s="70"/>
      <c r="T2028" s="70"/>
      <c r="U2028" s="70"/>
      <c r="V2028" s="70"/>
      <c r="W2028" s="70"/>
      <c r="X2028" s="70">
        <v>12881</v>
      </c>
      <c r="Y2028" s="70">
        <v>13947.264161000001</v>
      </c>
    </row>
    <row r="2029" spans="1:25" x14ac:dyDescent="0.25">
      <c r="A2029" s="72">
        <v>28044</v>
      </c>
      <c r="B2029" s="70">
        <v>6802</v>
      </c>
      <c r="C2029" s="70">
        <v>8140.5971230000005</v>
      </c>
      <c r="D2029" s="70"/>
      <c r="E2029" s="70"/>
      <c r="F2029" s="70"/>
      <c r="G2029" s="70"/>
      <c r="H2029" s="70"/>
      <c r="I2029" s="70"/>
      <c r="J2029" s="70"/>
      <c r="K2029" s="70"/>
      <c r="L2029" s="70"/>
      <c r="M2029" s="70"/>
      <c r="N2029" s="70"/>
      <c r="O2029" s="70"/>
      <c r="P2029" s="70"/>
      <c r="Q2029" s="70"/>
      <c r="R2029" s="70"/>
      <c r="S2029" s="70"/>
      <c r="T2029" s="70"/>
      <c r="U2029" s="70"/>
      <c r="V2029" s="70"/>
      <c r="W2029" s="70"/>
      <c r="X2029" s="70">
        <v>6802</v>
      </c>
      <c r="Y2029" s="70">
        <v>8140.5971230000005</v>
      </c>
    </row>
    <row r="2030" spans="1:25" x14ac:dyDescent="0.25">
      <c r="A2030" s="72">
        <v>28045</v>
      </c>
      <c r="B2030" s="70">
        <v>9308</v>
      </c>
      <c r="C2030" s="70">
        <v>8356.6554859999997</v>
      </c>
      <c r="D2030" s="70"/>
      <c r="E2030" s="70"/>
      <c r="F2030" s="70"/>
      <c r="G2030" s="70"/>
      <c r="H2030" s="70"/>
      <c r="I2030" s="70"/>
      <c r="J2030" s="70"/>
      <c r="K2030" s="70"/>
      <c r="L2030" s="70"/>
      <c r="M2030" s="70"/>
      <c r="N2030" s="70"/>
      <c r="O2030" s="70"/>
      <c r="P2030" s="70"/>
      <c r="Q2030" s="70"/>
      <c r="R2030" s="70"/>
      <c r="S2030" s="70"/>
      <c r="T2030" s="70"/>
      <c r="U2030" s="70"/>
      <c r="V2030" s="70"/>
      <c r="W2030" s="70"/>
      <c r="X2030" s="70">
        <v>9308</v>
      </c>
      <c r="Y2030" s="70">
        <v>8356.6554859999997</v>
      </c>
    </row>
    <row r="2031" spans="1:25" x14ac:dyDescent="0.25">
      <c r="A2031" s="72">
        <v>28057</v>
      </c>
      <c r="B2031" s="70">
        <v>3092</v>
      </c>
      <c r="C2031" s="70">
        <v>9471.2374159999999</v>
      </c>
      <c r="D2031" s="70"/>
      <c r="E2031" s="70"/>
      <c r="F2031" s="70"/>
      <c r="G2031" s="70"/>
      <c r="H2031" s="70"/>
      <c r="I2031" s="70"/>
      <c r="J2031" s="70"/>
      <c r="K2031" s="70"/>
      <c r="L2031" s="70"/>
      <c r="M2031" s="70"/>
      <c r="N2031" s="70"/>
      <c r="O2031" s="70"/>
      <c r="P2031" s="70"/>
      <c r="Q2031" s="70"/>
      <c r="R2031" s="70"/>
      <c r="S2031" s="70"/>
      <c r="T2031" s="70"/>
      <c r="U2031" s="70"/>
      <c r="V2031" s="70"/>
      <c r="W2031" s="70"/>
      <c r="X2031" s="70">
        <v>3092</v>
      </c>
      <c r="Y2031" s="70">
        <v>9471.2374159999999</v>
      </c>
    </row>
    <row r="2032" spans="1:25" x14ac:dyDescent="0.25">
      <c r="A2032" s="72">
        <v>28058</v>
      </c>
      <c r="B2032" s="70">
        <v>7406</v>
      </c>
      <c r="C2032" s="70">
        <v>9415.2554330000003</v>
      </c>
      <c r="D2032" s="70"/>
      <c r="E2032" s="70"/>
      <c r="F2032" s="70"/>
      <c r="G2032" s="70"/>
      <c r="H2032" s="70"/>
      <c r="I2032" s="70"/>
      <c r="J2032" s="70"/>
      <c r="K2032" s="70"/>
      <c r="L2032" s="70"/>
      <c r="M2032" s="70"/>
      <c r="N2032" s="70"/>
      <c r="O2032" s="70"/>
      <c r="P2032" s="70"/>
      <c r="Q2032" s="70"/>
      <c r="R2032" s="70"/>
      <c r="S2032" s="70"/>
      <c r="T2032" s="70"/>
      <c r="U2032" s="70"/>
      <c r="V2032" s="70"/>
      <c r="W2032" s="70"/>
      <c r="X2032" s="70">
        <v>7406</v>
      </c>
      <c r="Y2032" s="70">
        <v>9415.2554330000003</v>
      </c>
    </row>
    <row r="2033" spans="1:25" x14ac:dyDescent="0.25">
      <c r="A2033" s="72">
        <v>28061</v>
      </c>
      <c r="B2033" s="70"/>
      <c r="C2033" s="70"/>
      <c r="D2033" s="70">
        <v>8710</v>
      </c>
      <c r="E2033" s="70">
        <v>12361.731079000001</v>
      </c>
      <c r="F2033" s="70"/>
      <c r="G2033" s="70"/>
      <c r="H2033" s="70"/>
      <c r="I2033" s="70"/>
      <c r="J2033" s="70"/>
      <c r="K2033" s="70"/>
      <c r="L2033" s="70"/>
      <c r="M2033" s="70"/>
      <c r="N2033" s="70"/>
      <c r="O2033" s="70"/>
      <c r="P2033" s="70"/>
      <c r="Q2033" s="70"/>
      <c r="R2033" s="70"/>
      <c r="S2033" s="70"/>
      <c r="T2033" s="70"/>
      <c r="U2033" s="70"/>
      <c r="V2033" s="70"/>
      <c r="W2033" s="70"/>
      <c r="X2033" s="70">
        <v>8710</v>
      </c>
      <c r="Y2033" s="70">
        <v>12361.731079000001</v>
      </c>
    </row>
    <row r="2034" spans="1:25" x14ac:dyDescent="0.25">
      <c r="A2034" s="72">
        <v>28066</v>
      </c>
      <c r="B2034" s="70">
        <v>2786</v>
      </c>
      <c r="C2034" s="70">
        <v>5454.617851</v>
      </c>
      <c r="D2034" s="70"/>
      <c r="E2034" s="70"/>
      <c r="F2034" s="70"/>
      <c r="G2034" s="70"/>
      <c r="H2034" s="70"/>
      <c r="I2034" s="70"/>
      <c r="J2034" s="70"/>
      <c r="K2034" s="70"/>
      <c r="L2034" s="70"/>
      <c r="M2034" s="70"/>
      <c r="N2034" s="70"/>
      <c r="O2034" s="70"/>
      <c r="P2034" s="70"/>
      <c r="Q2034" s="70"/>
      <c r="R2034" s="70"/>
      <c r="S2034" s="70"/>
      <c r="T2034" s="70"/>
      <c r="U2034" s="70"/>
      <c r="V2034" s="70"/>
      <c r="W2034" s="70"/>
      <c r="X2034" s="70">
        <v>2786</v>
      </c>
      <c r="Y2034" s="70">
        <v>5454.617851</v>
      </c>
    </row>
    <row r="2035" spans="1:25" x14ac:dyDescent="0.25">
      <c r="A2035" s="72">
        <v>28075</v>
      </c>
      <c r="B2035" s="70"/>
      <c r="C2035" s="70"/>
      <c r="D2035" s="70"/>
      <c r="E2035" s="70"/>
      <c r="F2035" s="70">
        <v>19874</v>
      </c>
      <c r="G2035" s="70">
        <v>26518.997315000001</v>
      </c>
      <c r="H2035" s="70"/>
      <c r="I2035" s="70"/>
      <c r="J2035" s="70"/>
      <c r="K2035" s="70"/>
      <c r="L2035" s="70"/>
      <c r="M2035" s="70"/>
      <c r="N2035" s="70"/>
      <c r="O2035" s="70"/>
      <c r="P2035" s="70"/>
      <c r="Q2035" s="70"/>
      <c r="R2035" s="70"/>
      <c r="S2035" s="70"/>
      <c r="T2035" s="70"/>
      <c r="U2035" s="70"/>
      <c r="V2035" s="70"/>
      <c r="W2035" s="70"/>
      <c r="X2035" s="70">
        <v>19874</v>
      </c>
      <c r="Y2035" s="70">
        <v>26518.997315000001</v>
      </c>
    </row>
    <row r="2036" spans="1:25" x14ac:dyDescent="0.25">
      <c r="A2036" s="72">
        <v>28085</v>
      </c>
      <c r="B2036" s="70"/>
      <c r="C2036" s="70"/>
      <c r="D2036" s="70"/>
      <c r="E2036" s="70"/>
      <c r="F2036" s="70"/>
      <c r="G2036" s="70"/>
      <c r="H2036" s="70"/>
      <c r="I2036" s="70"/>
      <c r="J2036" s="70"/>
      <c r="K2036" s="70"/>
      <c r="L2036" s="70">
        <v>53947</v>
      </c>
      <c r="M2036" s="70">
        <v>50139.347412000003</v>
      </c>
      <c r="N2036" s="70"/>
      <c r="O2036" s="70"/>
      <c r="P2036" s="70"/>
      <c r="Q2036" s="70"/>
      <c r="R2036" s="70"/>
      <c r="S2036" s="70"/>
      <c r="T2036" s="70"/>
      <c r="U2036" s="70"/>
      <c r="V2036" s="70"/>
      <c r="W2036" s="70"/>
      <c r="X2036" s="70">
        <v>53947</v>
      </c>
      <c r="Y2036" s="70">
        <v>50139.347412000003</v>
      </c>
    </row>
    <row r="2037" spans="1:25" x14ac:dyDescent="0.25">
      <c r="A2037" s="72">
        <v>28086</v>
      </c>
      <c r="B2037" s="70"/>
      <c r="C2037" s="70"/>
      <c r="D2037" s="70"/>
      <c r="E2037" s="70"/>
      <c r="F2037" s="70"/>
      <c r="G2037" s="70"/>
      <c r="H2037" s="70"/>
      <c r="I2037" s="70"/>
      <c r="J2037" s="70"/>
      <c r="K2037" s="70"/>
      <c r="L2037" s="70">
        <v>55004</v>
      </c>
      <c r="M2037" s="70">
        <v>53807.094117000001</v>
      </c>
      <c r="N2037" s="70"/>
      <c r="O2037" s="70"/>
      <c r="P2037" s="70"/>
      <c r="Q2037" s="70"/>
      <c r="R2037" s="70"/>
      <c r="S2037" s="70"/>
      <c r="T2037" s="70"/>
      <c r="U2037" s="70"/>
      <c r="V2037" s="70"/>
      <c r="W2037" s="70"/>
      <c r="X2037" s="70">
        <v>55004</v>
      </c>
      <c r="Y2037" s="70">
        <v>53807.094117000001</v>
      </c>
    </row>
    <row r="2038" spans="1:25" x14ac:dyDescent="0.25">
      <c r="A2038" s="72">
        <v>28106</v>
      </c>
      <c r="B2038" s="70"/>
      <c r="C2038" s="70"/>
      <c r="D2038" s="70"/>
      <c r="E2038" s="70"/>
      <c r="F2038" s="70"/>
      <c r="G2038" s="70"/>
      <c r="H2038" s="70"/>
      <c r="I2038" s="70"/>
      <c r="J2038" s="70"/>
      <c r="K2038" s="70"/>
      <c r="L2038" s="70"/>
      <c r="M2038" s="70"/>
      <c r="N2038" s="70"/>
      <c r="O2038" s="70"/>
      <c r="P2038" s="70">
        <v>89518</v>
      </c>
      <c r="Q2038" s="70">
        <v>71486.612793000008</v>
      </c>
      <c r="R2038" s="70"/>
      <c r="S2038" s="70"/>
      <c r="T2038" s="70"/>
      <c r="U2038" s="70"/>
      <c r="V2038" s="70"/>
      <c r="W2038" s="70"/>
      <c r="X2038" s="70">
        <v>89518</v>
      </c>
      <c r="Y2038" s="70">
        <v>71486.612793000008</v>
      </c>
    </row>
    <row r="2039" spans="1:25" x14ac:dyDescent="0.25">
      <c r="A2039" s="72">
        <v>28110</v>
      </c>
      <c r="B2039" s="70">
        <v>11163</v>
      </c>
      <c r="C2039" s="70">
        <v>7725.998779999999</v>
      </c>
      <c r="D2039" s="70"/>
      <c r="E2039" s="70"/>
      <c r="F2039" s="70"/>
      <c r="G2039" s="70"/>
      <c r="H2039" s="70"/>
      <c r="I2039" s="70"/>
      <c r="J2039" s="70"/>
      <c r="K2039" s="70"/>
      <c r="L2039" s="70"/>
      <c r="M2039" s="70"/>
      <c r="N2039" s="70"/>
      <c r="O2039" s="70"/>
      <c r="P2039" s="70"/>
      <c r="Q2039" s="70"/>
      <c r="R2039" s="70"/>
      <c r="S2039" s="70"/>
      <c r="T2039" s="70"/>
      <c r="U2039" s="70"/>
      <c r="V2039" s="70"/>
      <c r="W2039" s="70"/>
      <c r="X2039" s="70">
        <v>11163</v>
      </c>
      <c r="Y2039" s="70">
        <v>7725.998779999999</v>
      </c>
    </row>
    <row r="2040" spans="1:25" x14ac:dyDescent="0.25">
      <c r="A2040" s="72">
        <v>28117</v>
      </c>
      <c r="B2040" s="70">
        <v>7319</v>
      </c>
      <c r="C2040" s="70">
        <v>5617.2750020000003</v>
      </c>
      <c r="D2040" s="70"/>
      <c r="E2040" s="70"/>
      <c r="F2040" s="70"/>
      <c r="G2040" s="70"/>
      <c r="H2040" s="70"/>
      <c r="I2040" s="70"/>
      <c r="J2040" s="70"/>
      <c r="K2040" s="70"/>
      <c r="L2040" s="70"/>
      <c r="M2040" s="70"/>
      <c r="N2040" s="70"/>
      <c r="O2040" s="70"/>
      <c r="P2040" s="70"/>
      <c r="Q2040" s="70"/>
      <c r="R2040" s="70"/>
      <c r="S2040" s="70"/>
      <c r="T2040" s="70"/>
      <c r="U2040" s="70"/>
      <c r="V2040" s="70"/>
      <c r="W2040" s="70"/>
      <c r="X2040" s="70">
        <v>7319</v>
      </c>
      <c r="Y2040" s="70">
        <v>5617.2750020000003</v>
      </c>
    </row>
    <row r="2041" spans="1:25" x14ac:dyDescent="0.25">
      <c r="A2041" s="72">
        <v>28118</v>
      </c>
      <c r="B2041" s="70"/>
      <c r="C2041" s="70"/>
      <c r="D2041" s="70"/>
      <c r="E2041" s="70"/>
      <c r="F2041" s="70"/>
      <c r="G2041" s="70"/>
      <c r="H2041" s="70"/>
      <c r="I2041" s="70"/>
      <c r="J2041" s="70"/>
      <c r="K2041" s="70"/>
      <c r="L2041" s="70"/>
      <c r="M2041" s="70"/>
      <c r="N2041" s="70"/>
      <c r="O2041" s="70"/>
      <c r="P2041" s="70"/>
      <c r="Q2041" s="70"/>
      <c r="R2041" s="70">
        <v>88696</v>
      </c>
      <c r="S2041" s="70">
        <v>86576.372071000005</v>
      </c>
      <c r="T2041" s="70"/>
      <c r="U2041" s="70"/>
      <c r="V2041" s="70"/>
      <c r="W2041" s="70"/>
      <c r="X2041" s="70">
        <v>88696</v>
      </c>
      <c r="Y2041" s="70">
        <v>86576.372071000005</v>
      </c>
    </row>
    <row r="2042" spans="1:25" x14ac:dyDescent="0.25">
      <c r="A2042" s="72">
        <v>28120</v>
      </c>
      <c r="B2042" s="70"/>
      <c r="C2042" s="70"/>
      <c r="D2042" s="70"/>
      <c r="E2042" s="70"/>
      <c r="F2042" s="70"/>
      <c r="G2042" s="70"/>
      <c r="H2042" s="70"/>
      <c r="I2042" s="70"/>
      <c r="J2042" s="70"/>
      <c r="K2042" s="70"/>
      <c r="L2042" s="70"/>
      <c r="M2042" s="70"/>
      <c r="N2042" s="70"/>
      <c r="O2042" s="70"/>
      <c r="P2042" s="70"/>
      <c r="Q2042" s="70"/>
      <c r="R2042" s="70"/>
      <c r="S2042" s="70"/>
      <c r="T2042" s="70">
        <v>96581</v>
      </c>
      <c r="U2042" s="70">
        <v>92193.649413000006</v>
      </c>
      <c r="V2042" s="70"/>
      <c r="W2042" s="70"/>
      <c r="X2042" s="70">
        <v>96581</v>
      </c>
      <c r="Y2042" s="70">
        <v>92193.649413000006</v>
      </c>
    </row>
    <row r="2043" spans="1:25" x14ac:dyDescent="0.25">
      <c r="A2043" s="72">
        <v>28123</v>
      </c>
      <c r="B2043" s="70"/>
      <c r="C2043" s="70"/>
      <c r="D2043" s="70"/>
      <c r="E2043" s="70"/>
      <c r="F2043" s="70"/>
      <c r="G2043" s="70"/>
      <c r="H2043" s="70"/>
      <c r="I2043" s="70"/>
      <c r="J2043" s="70"/>
      <c r="K2043" s="70"/>
      <c r="L2043" s="70"/>
      <c r="M2043" s="70"/>
      <c r="N2043" s="70"/>
      <c r="O2043" s="70"/>
      <c r="P2043" s="70"/>
      <c r="Q2043" s="70"/>
      <c r="R2043" s="70">
        <v>86552</v>
      </c>
      <c r="S2043" s="70">
        <v>86944.617675000001</v>
      </c>
      <c r="T2043" s="70"/>
      <c r="U2043" s="70"/>
      <c r="V2043" s="70"/>
      <c r="W2043" s="70"/>
      <c r="X2043" s="70">
        <v>86552</v>
      </c>
      <c r="Y2043" s="70">
        <v>86944.617675000001</v>
      </c>
    </row>
    <row r="2044" spans="1:25" x14ac:dyDescent="0.25">
      <c r="A2044" s="72">
        <v>28124</v>
      </c>
      <c r="B2044" s="70"/>
      <c r="C2044" s="70"/>
      <c r="D2044" s="70"/>
      <c r="E2044" s="70"/>
      <c r="F2044" s="70"/>
      <c r="G2044" s="70"/>
      <c r="H2044" s="70"/>
      <c r="I2044" s="70"/>
      <c r="J2044" s="70"/>
      <c r="K2044" s="70"/>
      <c r="L2044" s="70"/>
      <c r="M2044" s="70"/>
      <c r="N2044" s="70"/>
      <c r="O2044" s="70"/>
      <c r="P2044" s="70"/>
      <c r="Q2044" s="70"/>
      <c r="R2044" s="70">
        <v>83618</v>
      </c>
      <c r="S2044" s="70">
        <v>82290.473633000001</v>
      </c>
      <c r="T2044" s="70"/>
      <c r="U2044" s="70"/>
      <c r="V2044" s="70"/>
      <c r="W2044" s="70"/>
      <c r="X2044" s="70">
        <v>83618</v>
      </c>
      <c r="Y2044" s="70">
        <v>82290.473633000001</v>
      </c>
    </row>
    <row r="2045" spans="1:25" x14ac:dyDescent="0.25">
      <c r="A2045" s="72">
        <v>28131</v>
      </c>
      <c r="B2045" s="70"/>
      <c r="C2045" s="70"/>
      <c r="D2045" s="70">
        <v>11849</v>
      </c>
      <c r="E2045" s="70">
        <v>13538.175781000002</v>
      </c>
      <c r="F2045" s="70"/>
      <c r="G2045" s="70"/>
      <c r="H2045" s="70"/>
      <c r="I2045" s="70"/>
      <c r="J2045" s="70"/>
      <c r="K2045" s="70"/>
      <c r="L2045" s="70"/>
      <c r="M2045" s="70"/>
      <c r="N2045" s="70"/>
      <c r="O2045" s="70"/>
      <c r="P2045" s="70"/>
      <c r="Q2045" s="70"/>
      <c r="R2045" s="70"/>
      <c r="S2045" s="70"/>
      <c r="T2045" s="70"/>
      <c r="U2045" s="70"/>
      <c r="V2045" s="70"/>
      <c r="W2045" s="70"/>
      <c r="X2045" s="70">
        <v>11849</v>
      </c>
      <c r="Y2045" s="70">
        <v>13538.175781000002</v>
      </c>
    </row>
    <row r="2046" spans="1:25" x14ac:dyDescent="0.25">
      <c r="A2046" s="72">
        <v>28133</v>
      </c>
      <c r="B2046" s="70">
        <v>4440</v>
      </c>
      <c r="C2046" s="70">
        <v>3577.3067190000002</v>
      </c>
      <c r="D2046" s="70"/>
      <c r="E2046" s="70"/>
      <c r="F2046" s="70"/>
      <c r="G2046" s="70"/>
      <c r="H2046" s="70"/>
      <c r="I2046" s="70"/>
      <c r="J2046" s="70"/>
      <c r="K2046" s="70"/>
      <c r="L2046" s="70"/>
      <c r="M2046" s="70"/>
      <c r="N2046" s="70"/>
      <c r="O2046" s="70"/>
      <c r="P2046" s="70"/>
      <c r="Q2046" s="70"/>
      <c r="R2046" s="70"/>
      <c r="S2046" s="70"/>
      <c r="T2046" s="70"/>
      <c r="U2046" s="70"/>
      <c r="V2046" s="70"/>
      <c r="W2046" s="70"/>
      <c r="X2046" s="70">
        <v>4440</v>
      </c>
      <c r="Y2046" s="70">
        <v>3577.3067190000002</v>
      </c>
    </row>
    <row r="2047" spans="1:25" x14ac:dyDescent="0.25">
      <c r="A2047" s="72">
        <v>28137</v>
      </c>
      <c r="B2047" s="70">
        <v>11260</v>
      </c>
      <c r="C2047" s="70">
        <v>6572.1634979999999</v>
      </c>
      <c r="D2047" s="70"/>
      <c r="E2047" s="70"/>
      <c r="F2047" s="70"/>
      <c r="G2047" s="70"/>
      <c r="H2047" s="70"/>
      <c r="I2047" s="70"/>
      <c r="J2047" s="70"/>
      <c r="K2047" s="70"/>
      <c r="L2047" s="70"/>
      <c r="M2047" s="70"/>
      <c r="N2047" s="70"/>
      <c r="O2047" s="70"/>
      <c r="P2047" s="70"/>
      <c r="Q2047" s="70"/>
      <c r="R2047" s="70"/>
      <c r="S2047" s="70"/>
      <c r="T2047" s="70"/>
      <c r="U2047" s="70"/>
      <c r="V2047" s="70"/>
      <c r="W2047" s="70"/>
      <c r="X2047" s="70">
        <v>11260</v>
      </c>
      <c r="Y2047" s="70">
        <v>6572.1634979999999</v>
      </c>
    </row>
    <row r="2048" spans="1:25" x14ac:dyDescent="0.25">
      <c r="A2048" s="72">
        <v>28142</v>
      </c>
      <c r="B2048" s="70"/>
      <c r="C2048" s="70"/>
      <c r="D2048" s="70">
        <v>19788</v>
      </c>
      <c r="E2048" s="70">
        <v>19709.379967000001</v>
      </c>
      <c r="F2048" s="70"/>
      <c r="G2048" s="70"/>
      <c r="H2048" s="70"/>
      <c r="I2048" s="70"/>
      <c r="J2048" s="70"/>
      <c r="K2048" s="70"/>
      <c r="L2048" s="70"/>
      <c r="M2048" s="70"/>
      <c r="N2048" s="70"/>
      <c r="O2048" s="70"/>
      <c r="P2048" s="70"/>
      <c r="Q2048" s="70"/>
      <c r="R2048" s="70"/>
      <c r="S2048" s="70"/>
      <c r="T2048" s="70"/>
      <c r="U2048" s="70"/>
      <c r="V2048" s="70"/>
      <c r="W2048" s="70"/>
      <c r="X2048" s="70">
        <v>19788</v>
      </c>
      <c r="Y2048" s="70">
        <v>19709.379967000001</v>
      </c>
    </row>
    <row r="2049" spans="1:25" x14ac:dyDescent="0.25">
      <c r="A2049" s="72">
        <v>28143</v>
      </c>
      <c r="B2049" s="70"/>
      <c r="C2049" s="70"/>
      <c r="D2049" s="70"/>
      <c r="E2049" s="70"/>
      <c r="F2049" s="70"/>
      <c r="G2049" s="70"/>
      <c r="H2049" s="70"/>
      <c r="I2049" s="70"/>
      <c r="J2049" s="70"/>
      <c r="K2049" s="70"/>
      <c r="L2049" s="70"/>
      <c r="M2049" s="70"/>
      <c r="N2049" s="70"/>
      <c r="O2049" s="70"/>
      <c r="P2049" s="70"/>
      <c r="Q2049" s="70"/>
      <c r="R2049" s="70">
        <v>99542</v>
      </c>
      <c r="S2049" s="70">
        <v>87235.179687000011</v>
      </c>
      <c r="T2049" s="70"/>
      <c r="U2049" s="70"/>
      <c r="V2049" s="70"/>
      <c r="W2049" s="70"/>
      <c r="X2049" s="70">
        <v>99542</v>
      </c>
      <c r="Y2049" s="70">
        <v>87235.179687000011</v>
      </c>
    </row>
    <row r="2050" spans="1:25" x14ac:dyDescent="0.25">
      <c r="A2050" s="72">
        <v>28144</v>
      </c>
      <c r="B2050" s="70"/>
      <c r="C2050" s="70"/>
      <c r="D2050" s="70"/>
      <c r="E2050" s="70"/>
      <c r="F2050" s="70"/>
      <c r="G2050" s="70"/>
      <c r="H2050" s="70"/>
      <c r="I2050" s="70"/>
      <c r="J2050" s="70"/>
      <c r="K2050" s="70"/>
      <c r="L2050" s="70"/>
      <c r="M2050" s="70"/>
      <c r="N2050" s="70"/>
      <c r="O2050" s="70"/>
      <c r="P2050" s="70"/>
      <c r="Q2050" s="70"/>
      <c r="R2050" s="70">
        <v>96859</v>
      </c>
      <c r="S2050" s="70">
        <v>84280.736327999999</v>
      </c>
      <c r="T2050" s="70"/>
      <c r="U2050" s="70"/>
      <c r="V2050" s="70"/>
      <c r="W2050" s="70"/>
      <c r="X2050" s="70">
        <v>96859</v>
      </c>
      <c r="Y2050" s="70">
        <v>84280.736327999999</v>
      </c>
    </row>
    <row r="2051" spans="1:25" x14ac:dyDescent="0.25">
      <c r="A2051" s="72">
        <v>28146</v>
      </c>
      <c r="B2051" s="70">
        <v>3992</v>
      </c>
      <c r="C2051" s="70">
        <v>2112.295795</v>
      </c>
      <c r="D2051" s="70"/>
      <c r="E2051" s="70"/>
      <c r="F2051" s="70"/>
      <c r="G2051" s="70"/>
      <c r="H2051" s="70"/>
      <c r="I2051" s="70"/>
      <c r="J2051" s="70"/>
      <c r="K2051" s="70"/>
      <c r="L2051" s="70"/>
      <c r="M2051" s="70"/>
      <c r="N2051" s="70"/>
      <c r="O2051" s="70"/>
      <c r="P2051" s="70"/>
      <c r="Q2051" s="70"/>
      <c r="R2051" s="70"/>
      <c r="S2051" s="70"/>
      <c r="T2051" s="70"/>
      <c r="U2051" s="70"/>
      <c r="V2051" s="70"/>
      <c r="W2051" s="70"/>
      <c r="X2051" s="70">
        <v>3992</v>
      </c>
      <c r="Y2051" s="70">
        <v>2112.295795</v>
      </c>
    </row>
    <row r="2052" spans="1:25" x14ac:dyDescent="0.25">
      <c r="A2052" s="72">
        <v>28150</v>
      </c>
      <c r="B2052" s="70"/>
      <c r="C2052" s="70"/>
      <c r="D2052" s="70">
        <v>14571</v>
      </c>
      <c r="E2052" s="70">
        <v>10113.432556</v>
      </c>
      <c r="F2052" s="70"/>
      <c r="G2052" s="70"/>
      <c r="H2052" s="70"/>
      <c r="I2052" s="70"/>
      <c r="J2052" s="70"/>
      <c r="K2052" s="70"/>
      <c r="L2052" s="70"/>
      <c r="M2052" s="70"/>
      <c r="N2052" s="70"/>
      <c r="O2052" s="70"/>
      <c r="P2052" s="70"/>
      <c r="Q2052" s="70"/>
      <c r="R2052" s="70"/>
      <c r="S2052" s="70"/>
      <c r="T2052" s="70"/>
      <c r="U2052" s="70"/>
      <c r="V2052" s="70"/>
      <c r="W2052" s="70"/>
      <c r="X2052" s="70">
        <v>14571</v>
      </c>
      <c r="Y2052" s="70">
        <v>10113.432556</v>
      </c>
    </row>
    <row r="2053" spans="1:25" x14ac:dyDescent="0.25">
      <c r="A2053" s="72">
        <v>28153</v>
      </c>
      <c r="B2053" s="70">
        <v>8262</v>
      </c>
      <c r="C2053" s="70">
        <v>9111.1872860000003</v>
      </c>
      <c r="D2053" s="70"/>
      <c r="E2053" s="70"/>
      <c r="F2053" s="70"/>
      <c r="G2053" s="70"/>
      <c r="H2053" s="70"/>
      <c r="I2053" s="70"/>
      <c r="J2053" s="70"/>
      <c r="K2053" s="70"/>
      <c r="L2053" s="70"/>
      <c r="M2053" s="70"/>
      <c r="N2053" s="70"/>
      <c r="O2053" s="70"/>
      <c r="P2053" s="70"/>
      <c r="Q2053" s="70"/>
      <c r="R2053" s="70"/>
      <c r="S2053" s="70"/>
      <c r="T2053" s="70"/>
      <c r="U2053" s="70"/>
      <c r="V2053" s="70"/>
      <c r="W2053" s="70"/>
      <c r="X2053" s="70">
        <v>8262</v>
      </c>
      <c r="Y2053" s="70">
        <v>9111.1872860000003</v>
      </c>
    </row>
    <row r="2054" spans="1:25" x14ac:dyDescent="0.25">
      <c r="A2054" s="72">
        <v>28158</v>
      </c>
      <c r="B2054" s="70">
        <v>5513</v>
      </c>
      <c r="C2054" s="70">
        <v>6257.8192439999993</v>
      </c>
      <c r="D2054" s="70"/>
      <c r="E2054" s="70"/>
      <c r="F2054" s="70"/>
      <c r="G2054" s="70"/>
      <c r="H2054" s="70"/>
      <c r="I2054" s="70"/>
      <c r="J2054" s="70"/>
      <c r="K2054" s="70"/>
      <c r="L2054" s="70"/>
      <c r="M2054" s="70"/>
      <c r="N2054" s="70"/>
      <c r="O2054" s="70"/>
      <c r="P2054" s="70"/>
      <c r="Q2054" s="70"/>
      <c r="R2054" s="70"/>
      <c r="S2054" s="70"/>
      <c r="T2054" s="70"/>
      <c r="U2054" s="70"/>
      <c r="V2054" s="70"/>
      <c r="W2054" s="70"/>
      <c r="X2054" s="70">
        <v>5513</v>
      </c>
      <c r="Y2054" s="70">
        <v>6257.8192439999993</v>
      </c>
    </row>
    <row r="2055" spans="1:25" x14ac:dyDescent="0.25">
      <c r="A2055" s="72">
        <v>28162</v>
      </c>
      <c r="B2055" s="70">
        <v>9766</v>
      </c>
      <c r="C2055" s="70">
        <v>2244.8705450000002</v>
      </c>
      <c r="D2055" s="70"/>
      <c r="E2055" s="70"/>
      <c r="F2055" s="70"/>
      <c r="G2055" s="70"/>
      <c r="H2055" s="70"/>
      <c r="I2055" s="70"/>
      <c r="J2055" s="70"/>
      <c r="K2055" s="70"/>
      <c r="L2055" s="70"/>
      <c r="M2055" s="70"/>
      <c r="N2055" s="70"/>
      <c r="O2055" s="70"/>
      <c r="P2055" s="70"/>
      <c r="Q2055" s="70"/>
      <c r="R2055" s="70"/>
      <c r="S2055" s="70"/>
      <c r="T2055" s="70"/>
      <c r="U2055" s="70"/>
      <c r="V2055" s="70"/>
      <c r="W2055" s="70"/>
      <c r="X2055" s="70">
        <v>9766</v>
      </c>
      <c r="Y2055" s="70">
        <v>2244.8705450000002</v>
      </c>
    </row>
    <row r="2056" spans="1:25" x14ac:dyDescent="0.25">
      <c r="A2056" s="72">
        <v>28164</v>
      </c>
      <c r="B2056" s="70">
        <v>3944</v>
      </c>
      <c r="C2056" s="70">
        <v>3532.5065000000004</v>
      </c>
      <c r="D2056" s="70"/>
      <c r="E2056" s="70"/>
      <c r="F2056" s="70"/>
      <c r="G2056" s="70"/>
      <c r="H2056" s="70"/>
      <c r="I2056" s="70"/>
      <c r="J2056" s="70"/>
      <c r="K2056" s="70"/>
      <c r="L2056" s="70"/>
      <c r="M2056" s="70"/>
      <c r="N2056" s="70"/>
      <c r="O2056" s="70"/>
      <c r="P2056" s="70"/>
      <c r="Q2056" s="70"/>
      <c r="R2056" s="70"/>
      <c r="S2056" s="70"/>
      <c r="T2056" s="70"/>
      <c r="U2056" s="70"/>
      <c r="V2056" s="70"/>
      <c r="W2056" s="70"/>
      <c r="X2056" s="70">
        <v>3944</v>
      </c>
      <c r="Y2056" s="70">
        <v>3532.5065000000004</v>
      </c>
    </row>
    <row r="2057" spans="1:25" x14ac:dyDescent="0.25">
      <c r="A2057" s="72">
        <v>28178</v>
      </c>
      <c r="B2057" s="70"/>
      <c r="C2057" s="70"/>
      <c r="D2057" s="70"/>
      <c r="E2057" s="70"/>
      <c r="F2057" s="70"/>
      <c r="G2057" s="70"/>
      <c r="H2057" s="70"/>
      <c r="I2057" s="70"/>
      <c r="J2057" s="70"/>
      <c r="K2057" s="70"/>
      <c r="L2057" s="70"/>
      <c r="M2057" s="70"/>
      <c r="N2057" s="70">
        <v>52433</v>
      </c>
      <c r="O2057" s="70">
        <v>65225.379883000001</v>
      </c>
      <c r="P2057" s="70"/>
      <c r="Q2057" s="70"/>
      <c r="R2057" s="70"/>
      <c r="S2057" s="70"/>
      <c r="T2057" s="70"/>
      <c r="U2057" s="70"/>
      <c r="V2057" s="70"/>
      <c r="W2057" s="70"/>
      <c r="X2057" s="70">
        <v>52433</v>
      </c>
      <c r="Y2057" s="70">
        <v>65225.379883000001</v>
      </c>
    </row>
    <row r="2058" spans="1:25" x14ac:dyDescent="0.25">
      <c r="A2058" s="72">
        <v>28179</v>
      </c>
      <c r="B2058" s="70"/>
      <c r="C2058" s="70"/>
      <c r="D2058" s="70"/>
      <c r="E2058" s="70"/>
      <c r="F2058" s="70"/>
      <c r="G2058" s="70"/>
      <c r="H2058" s="70"/>
      <c r="I2058" s="70"/>
      <c r="J2058" s="70"/>
      <c r="K2058" s="70"/>
      <c r="L2058" s="70">
        <v>59645</v>
      </c>
      <c r="M2058" s="70">
        <v>56286.808106999997</v>
      </c>
      <c r="N2058" s="70"/>
      <c r="O2058" s="70"/>
      <c r="P2058" s="70"/>
      <c r="Q2058" s="70"/>
      <c r="R2058" s="70"/>
      <c r="S2058" s="70"/>
      <c r="T2058" s="70"/>
      <c r="U2058" s="70"/>
      <c r="V2058" s="70"/>
      <c r="W2058" s="70"/>
      <c r="X2058" s="70">
        <v>59645</v>
      </c>
      <c r="Y2058" s="70">
        <v>56286.808106999997</v>
      </c>
    </row>
    <row r="2059" spans="1:25" x14ac:dyDescent="0.25">
      <c r="A2059" s="72">
        <v>28181</v>
      </c>
      <c r="B2059" s="70"/>
      <c r="C2059" s="70"/>
      <c r="D2059" s="70">
        <v>12797</v>
      </c>
      <c r="E2059" s="70">
        <v>11257.765625</v>
      </c>
      <c r="F2059" s="70"/>
      <c r="G2059" s="70"/>
      <c r="H2059" s="70"/>
      <c r="I2059" s="70"/>
      <c r="J2059" s="70"/>
      <c r="K2059" s="70"/>
      <c r="L2059" s="70"/>
      <c r="M2059" s="70"/>
      <c r="N2059" s="70"/>
      <c r="O2059" s="70"/>
      <c r="P2059" s="70"/>
      <c r="Q2059" s="70"/>
      <c r="R2059" s="70"/>
      <c r="S2059" s="70"/>
      <c r="T2059" s="70"/>
      <c r="U2059" s="70"/>
      <c r="V2059" s="70"/>
      <c r="W2059" s="70"/>
      <c r="X2059" s="70">
        <v>12797</v>
      </c>
      <c r="Y2059" s="70">
        <v>11257.765625</v>
      </c>
    </row>
    <row r="2060" spans="1:25" x14ac:dyDescent="0.25">
      <c r="A2060" s="72">
        <v>28182</v>
      </c>
      <c r="B2060" s="70"/>
      <c r="C2060" s="70"/>
      <c r="D2060" s="70"/>
      <c r="E2060" s="70"/>
      <c r="F2060" s="70"/>
      <c r="G2060" s="70"/>
      <c r="H2060" s="70"/>
      <c r="I2060" s="70"/>
      <c r="J2060" s="70"/>
      <c r="K2060" s="70"/>
      <c r="L2060" s="70">
        <v>63692</v>
      </c>
      <c r="M2060" s="70">
        <v>53967.615234999997</v>
      </c>
      <c r="N2060" s="70"/>
      <c r="O2060" s="70"/>
      <c r="P2060" s="70"/>
      <c r="Q2060" s="70"/>
      <c r="R2060" s="70"/>
      <c r="S2060" s="70"/>
      <c r="T2060" s="70"/>
      <c r="U2060" s="70"/>
      <c r="V2060" s="70"/>
      <c r="W2060" s="70"/>
      <c r="X2060" s="70">
        <v>63692</v>
      </c>
      <c r="Y2060" s="70">
        <v>53967.615234999997</v>
      </c>
    </row>
    <row r="2061" spans="1:25" x14ac:dyDescent="0.25">
      <c r="A2061" s="72">
        <v>28183</v>
      </c>
      <c r="B2061" s="70">
        <v>3300</v>
      </c>
      <c r="C2061" s="70">
        <v>2460.6184079999998</v>
      </c>
      <c r="D2061" s="70"/>
      <c r="E2061" s="70"/>
      <c r="F2061" s="70"/>
      <c r="G2061" s="70"/>
      <c r="H2061" s="70"/>
      <c r="I2061" s="70"/>
      <c r="J2061" s="70"/>
      <c r="K2061" s="70"/>
      <c r="L2061" s="70"/>
      <c r="M2061" s="70"/>
      <c r="N2061" s="70"/>
      <c r="O2061" s="70"/>
      <c r="P2061" s="70"/>
      <c r="Q2061" s="70"/>
      <c r="R2061" s="70"/>
      <c r="S2061" s="70"/>
      <c r="T2061" s="70"/>
      <c r="U2061" s="70"/>
      <c r="V2061" s="70"/>
      <c r="W2061" s="70"/>
      <c r="X2061" s="70">
        <v>3300</v>
      </c>
      <c r="Y2061" s="70">
        <v>2460.6184079999998</v>
      </c>
    </row>
    <row r="2062" spans="1:25" x14ac:dyDescent="0.25">
      <c r="A2062" s="72">
        <v>28184</v>
      </c>
      <c r="B2062" s="70"/>
      <c r="C2062" s="70"/>
      <c r="D2062" s="70"/>
      <c r="E2062" s="70"/>
      <c r="F2062" s="70"/>
      <c r="G2062" s="70"/>
      <c r="H2062" s="70"/>
      <c r="I2062" s="70"/>
      <c r="J2062" s="70">
        <v>58421</v>
      </c>
      <c r="K2062" s="70">
        <v>45584.899659000002</v>
      </c>
      <c r="L2062" s="70"/>
      <c r="M2062" s="70"/>
      <c r="N2062" s="70"/>
      <c r="O2062" s="70"/>
      <c r="P2062" s="70"/>
      <c r="Q2062" s="70"/>
      <c r="R2062" s="70"/>
      <c r="S2062" s="70"/>
      <c r="T2062" s="70"/>
      <c r="U2062" s="70"/>
      <c r="V2062" s="70"/>
      <c r="W2062" s="70"/>
      <c r="X2062" s="70">
        <v>58421</v>
      </c>
      <c r="Y2062" s="70">
        <v>45584.899659000002</v>
      </c>
    </row>
    <row r="2063" spans="1:25" x14ac:dyDescent="0.25">
      <c r="A2063" s="72">
        <v>28186</v>
      </c>
      <c r="B2063" s="70"/>
      <c r="C2063" s="70"/>
      <c r="D2063" s="70"/>
      <c r="E2063" s="70"/>
      <c r="F2063" s="70"/>
      <c r="G2063" s="70"/>
      <c r="H2063" s="70"/>
      <c r="I2063" s="70"/>
      <c r="J2063" s="70">
        <v>61008</v>
      </c>
      <c r="K2063" s="70">
        <v>48349.313232</v>
      </c>
      <c r="L2063" s="70"/>
      <c r="M2063" s="70"/>
      <c r="N2063" s="70"/>
      <c r="O2063" s="70"/>
      <c r="P2063" s="70"/>
      <c r="Q2063" s="70"/>
      <c r="R2063" s="70"/>
      <c r="S2063" s="70"/>
      <c r="T2063" s="70"/>
      <c r="U2063" s="70"/>
      <c r="V2063" s="70"/>
      <c r="W2063" s="70"/>
      <c r="X2063" s="70">
        <v>61008</v>
      </c>
      <c r="Y2063" s="70">
        <v>48349.313232</v>
      </c>
    </row>
    <row r="2064" spans="1:25" x14ac:dyDescent="0.25">
      <c r="A2064" s="72">
        <v>28188</v>
      </c>
      <c r="B2064" s="70"/>
      <c r="C2064" s="70"/>
      <c r="D2064" s="70"/>
      <c r="E2064" s="70"/>
      <c r="F2064" s="70"/>
      <c r="G2064" s="70"/>
      <c r="H2064" s="70"/>
      <c r="I2064" s="70"/>
      <c r="J2064" s="70"/>
      <c r="K2064" s="70"/>
      <c r="L2064" s="70">
        <v>66615</v>
      </c>
      <c r="M2064" s="70">
        <v>56428.235352000003</v>
      </c>
      <c r="N2064" s="70"/>
      <c r="O2064" s="70"/>
      <c r="P2064" s="70"/>
      <c r="Q2064" s="70"/>
      <c r="R2064" s="70"/>
      <c r="S2064" s="70"/>
      <c r="T2064" s="70"/>
      <c r="U2064" s="70"/>
      <c r="V2064" s="70"/>
      <c r="W2064" s="70"/>
      <c r="X2064" s="70">
        <v>66615</v>
      </c>
      <c r="Y2064" s="70">
        <v>56428.235352000003</v>
      </c>
    </row>
    <row r="2065" spans="1:25" x14ac:dyDescent="0.25">
      <c r="A2065" s="72">
        <v>28189</v>
      </c>
      <c r="B2065" s="70"/>
      <c r="C2065" s="70"/>
      <c r="D2065" s="70">
        <v>21963</v>
      </c>
      <c r="E2065" s="70">
        <v>18572.164063</v>
      </c>
      <c r="F2065" s="70"/>
      <c r="G2065" s="70"/>
      <c r="H2065" s="70"/>
      <c r="I2065" s="70"/>
      <c r="J2065" s="70"/>
      <c r="K2065" s="70"/>
      <c r="L2065" s="70"/>
      <c r="M2065" s="70"/>
      <c r="N2065" s="70"/>
      <c r="O2065" s="70"/>
      <c r="P2065" s="70"/>
      <c r="Q2065" s="70"/>
      <c r="R2065" s="70"/>
      <c r="S2065" s="70"/>
      <c r="T2065" s="70"/>
      <c r="U2065" s="70"/>
      <c r="V2065" s="70"/>
      <c r="W2065" s="70"/>
      <c r="X2065" s="70">
        <v>21963</v>
      </c>
      <c r="Y2065" s="70">
        <v>18572.164063</v>
      </c>
    </row>
    <row r="2066" spans="1:25" x14ac:dyDescent="0.25">
      <c r="A2066" s="72">
        <v>28193</v>
      </c>
      <c r="B2066" s="70"/>
      <c r="C2066" s="70"/>
      <c r="D2066" s="70"/>
      <c r="E2066" s="70"/>
      <c r="F2066" s="70"/>
      <c r="G2066" s="70"/>
      <c r="H2066" s="70">
        <v>44272</v>
      </c>
      <c r="I2066" s="70">
        <v>37856.069823999998</v>
      </c>
      <c r="J2066" s="70"/>
      <c r="K2066" s="70"/>
      <c r="L2066" s="70"/>
      <c r="M2066" s="70"/>
      <c r="N2066" s="70"/>
      <c r="O2066" s="70"/>
      <c r="P2066" s="70"/>
      <c r="Q2066" s="70"/>
      <c r="R2066" s="70"/>
      <c r="S2066" s="70"/>
      <c r="T2066" s="70"/>
      <c r="U2066" s="70"/>
      <c r="V2066" s="70"/>
      <c r="W2066" s="70"/>
      <c r="X2066" s="70">
        <v>44272</v>
      </c>
      <c r="Y2066" s="70">
        <v>37856.069823999998</v>
      </c>
    </row>
    <row r="2067" spans="1:25" x14ac:dyDescent="0.25">
      <c r="A2067" s="72">
        <v>28195</v>
      </c>
      <c r="B2067" s="70"/>
      <c r="C2067" s="70"/>
      <c r="D2067" s="70"/>
      <c r="E2067" s="70"/>
      <c r="F2067" s="70"/>
      <c r="G2067" s="70"/>
      <c r="H2067" s="70"/>
      <c r="I2067" s="70"/>
      <c r="J2067" s="70">
        <v>50634</v>
      </c>
      <c r="K2067" s="70">
        <v>44173.334961</v>
      </c>
      <c r="L2067" s="70"/>
      <c r="M2067" s="70"/>
      <c r="N2067" s="70"/>
      <c r="O2067" s="70"/>
      <c r="P2067" s="70"/>
      <c r="Q2067" s="70"/>
      <c r="R2067" s="70"/>
      <c r="S2067" s="70"/>
      <c r="T2067" s="70"/>
      <c r="U2067" s="70"/>
      <c r="V2067" s="70"/>
      <c r="W2067" s="70"/>
      <c r="X2067" s="70">
        <v>50634</v>
      </c>
      <c r="Y2067" s="70">
        <v>44173.334961</v>
      </c>
    </row>
    <row r="2068" spans="1:25" x14ac:dyDescent="0.25">
      <c r="A2068" s="72">
        <v>28197</v>
      </c>
      <c r="B2068" s="70"/>
      <c r="C2068" s="70"/>
      <c r="D2068" s="70"/>
      <c r="E2068" s="70"/>
      <c r="F2068" s="70"/>
      <c r="G2068" s="70"/>
      <c r="H2068" s="70"/>
      <c r="I2068" s="70"/>
      <c r="J2068" s="70">
        <v>50634</v>
      </c>
      <c r="K2068" s="70">
        <v>44173.334961</v>
      </c>
      <c r="L2068" s="70"/>
      <c r="M2068" s="70"/>
      <c r="N2068" s="70"/>
      <c r="O2068" s="70"/>
      <c r="P2068" s="70"/>
      <c r="Q2068" s="70"/>
      <c r="R2068" s="70"/>
      <c r="S2068" s="70"/>
      <c r="T2068" s="70"/>
      <c r="U2068" s="70"/>
      <c r="V2068" s="70"/>
      <c r="W2068" s="70"/>
      <c r="X2068" s="70">
        <v>50634</v>
      </c>
      <c r="Y2068" s="70">
        <v>44173.334961</v>
      </c>
    </row>
    <row r="2069" spans="1:25" x14ac:dyDescent="0.25">
      <c r="A2069" s="72">
        <v>28199</v>
      </c>
      <c r="B2069" s="70"/>
      <c r="C2069" s="70"/>
      <c r="D2069" s="70"/>
      <c r="E2069" s="70"/>
      <c r="F2069" s="70"/>
      <c r="G2069" s="70"/>
      <c r="H2069" s="70"/>
      <c r="I2069" s="70"/>
      <c r="J2069" s="70">
        <v>48429</v>
      </c>
      <c r="K2069" s="70">
        <v>40479.989379999999</v>
      </c>
      <c r="L2069" s="70"/>
      <c r="M2069" s="70"/>
      <c r="N2069" s="70"/>
      <c r="O2069" s="70"/>
      <c r="P2069" s="70"/>
      <c r="Q2069" s="70"/>
      <c r="R2069" s="70"/>
      <c r="S2069" s="70"/>
      <c r="T2069" s="70"/>
      <c r="U2069" s="70"/>
      <c r="V2069" s="70"/>
      <c r="W2069" s="70"/>
      <c r="X2069" s="70">
        <v>48429</v>
      </c>
      <c r="Y2069" s="70">
        <v>40479.989379999999</v>
      </c>
    </row>
    <row r="2070" spans="1:25" x14ac:dyDescent="0.25">
      <c r="A2070" s="72">
        <v>28200</v>
      </c>
      <c r="B2070" s="70"/>
      <c r="C2070" s="70"/>
      <c r="D2070" s="70"/>
      <c r="E2070" s="70"/>
      <c r="F2070" s="70"/>
      <c r="G2070" s="70"/>
      <c r="H2070" s="70">
        <v>39155</v>
      </c>
      <c r="I2070" s="70">
        <v>34975.858154000001</v>
      </c>
      <c r="J2070" s="70"/>
      <c r="K2070" s="70"/>
      <c r="L2070" s="70"/>
      <c r="M2070" s="70"/>
      <c r="N2070" s="70"/>
      <c r="O2070" s="70"/>
      <c r="P2070" s="70"/>
      <c r="Q2070" s="70"/>
      <c r="R2070" s="70"/>
      <c r="S2070" s="70"/>
      <c r="T2070" s="70"/>
      <c r="U2070" s="70"/>
      <c r="V2070" s="70"/>
      <c r="W2070" s="70"/>
      <c r="X2070" s="70">
        <v>39155</v>
      </c>
      <c r="Y2070" s="70">
        <v>34975.858154000001</v>
      </c>
    </row>
    <row r="2071" spans="1:25" x14ac:dyDescent="0.25">
      <c r="A2071" s="72">
        <v>28203</v>
      </c>
      <c r="B2071" s="70"/>
      <c r="C2071" s="70"/>
      <c r="D2071" s="70"/>
      <c r="E2071" s="70"/>
      <c r="F2071" s="70">
        <v>30683</v>
      </c>
      <c r="G2071" s="70">
        <v>26883.938292000003</v>
      </c>
      <c r="H2071" s="70"/>
      <c r="I2071" s="70"/>
      <c r="J2071" s="70"/>
      <c r="K2071" s="70"/>
      <c r="L2071" s="70"/>
      <c r="M2071" s="70"/>
      <c r="N2071" s="70"/>
      <c r="O2071" s="70"/>
      <c r="P2071" s="70"/>
      <c r="Q2071" s="70"/>
      <c r="R2071" s="70"/>
      <c r="S2071" s="70"/>
      <c r="T2071" s="70"/>
      <c r="U2071" s="70"/>
      <c r="V2071" s="70"/>
      <c r="W2071" s="70"/>
      <c r="X2071" s="70">
        <v>30683</v>
      </c>
      <c r="Y2071" s="70">
        <v>26883.938292000003</v>
      </c>
    </row>
    <row r="2072" spans="1:25" x14ac:dyDescent="0.25">
      <c r="A2072" s="72">
        <v>28204</v>
      </c>
      <c r="B2072" s="70">
        <v>12799</v>
      </c>
      <c r="C2072" s="70">
        <v>729.318263</v>
      </c>
      <c r="D2072" s="70"/>
      <c r="E2072" s="70"/>
      <c r="F2072" s="70"/>
      <c r="G2072" s="70"/>
      <c r="H2072" s="70"/>
      <c r="I2072" s="70"/>
      <c r="J2072" s="70"/>
      <c r="K2072" s="70"/>
      <c r="L2072" s="70"/>
      <c r="M2072" s="70"/>
      <c r="N2072" s="70"/>
      <c r="O2072" s="70"/>
      <c r="P2072" s="70"/>
      <c r="Q2072" s="70"/>
      <c r="R2072" s="70"/>
      <c r="S2072" s="70"/>
      <c r="T2072" s="70"/>
      <c r="U2072" s="70"/>
      <c r="V2072" s="70"/>
      <c r="W2072" s="70"/>
      <c r="X2072" s="70">
        <v>12799</v>
      </c>
      <c r="Y2072" s="70">
        <v>729.318263</v>
      </c>
    </row>
    <row r="2073" spans="1:25" x14ac:dyDescent="0.25">
      <c r="A2073" s="72">
        <v>28206</v>
      </c>
      <c r="B2073" s="70"/>
      <c r="C2073" s="70"/>
      <c r="D2073" s="70"/>
      <c r="E2073" s="70"/>
      <c r="F2073" s="70">
        <v>36597</v>
      </c>
      <c r="G2073" s="70">
        <v>29259.247315000001</v>
      </c>
      <c r="H2073" s="70"/>
      <c r="I2073" s="70"/>
      <c r="J2073" s="70"/>
      <c r="K2073" s="70"/>
      <c r="L2073" s="70"/>
      <c r="M2073" s="70"/>
      <c r="N2073" s="70"/>
      <c r="O2073" s="70"/>
      <c r="P2073" s="70"/>
      <c r="Q2073" s="70"/>
      <c r="R2073" s="70"/>
      <c r="S2073" s="70"/>
      <c r="T2073" s="70"/>
      <c r="U2073" s="70"/>
      <c r="V2073" s="70"/>
      <c r="W2073" s="70"/>
      <c r="X2073" s="70">
        <v>36597</v>
      </c>
      <c r="Y2073" s="70">
        <v>29259.247315000001</v>
      </c>
    </row>
    <row r="2074" spans="1:25" x14ac:dyDescent="0.25">
      <c r="A2074" s="72">
        <v>28207</v>
      </c>
      <c r="B2074" s="70">
        <v>5685</v>
      </c>
      <c r="C2074" s="70">
        <v>4900.7172230000006</v>
      </c>
      <c r="D2074" s="70"/>
      <c r="E2074" s="70"/>
      <c r="F2074" s="70"/>
      <c r="G2074" s="70"/>
      <c r="H2074" s="70"/>
      <c r="I2074" s="70"/>
      <c r="J2074" s="70"/>
      <c r="K2074" s="70"/>
      <c r="L2074" s="70"/>
      <c r="M2074" s="70"/>
      <c r="N2074" s="70"/>
      <c r="O2074" s="70"/>
      <c r="P2074" s="70"/>
      <c r="Q2074" s="70"/>
      <c r="R2074" s="70"/>
      <c r="S2074" s="70"/>
      <c r="T2074" s="70"/>
      <c r="U2074" s="70"/>
      <c r="V2074" s="70"/>
      <c r="W2074" s="70"/>
      <c r="X2074" s="70">
        <v>5685</v>
      </c>
      <c r="Y2074" s="70">
        <v>4900.7172230000006</v>
      </c>
    </row>
    <row r="2075" spans="1:25" x14ac:dyDescent="0.25">
      <c r="A2075" s="72">
        <v>28208</v>
      </c>
      <c r="B2075" s="70"/>
      <c r="C2075" s="70"/>
      <c r="D2075" s="70"/>
      <c r="E2075" s="70"/>
      <c r="F2075" s="70">
        <v>37191</v>
      </c>
      <c r="G2075" s="70">
        <v>27532.610169</v>
      </c>
      <c r="H2075" s="70"/>
      <c r="I2075" s="70"/>
      <c r="J2075" s="70"/>
      <c r="K2075" s="70"/>
      <c r="L2075" s="70"/>
      <c r="M2075" s="70"/>
      <c r="N2075" s="70"/>
      <c r="O2075" s="70"/>
      <c r="P2075" s="70"/>
      <c r="Q2075" s="70"/>
      <c r="R2075" s="70"/>
      <c r="S2075" s="70"/>
      <c r="T2075" s="70"/>
      <c r="U2075" s="70"/>
      <c r="V2075" s="70"/>
      <c r="W2075" s="70"/>
      <c r="X2075" s="70">
        <v>37191</v>
      </c>
      <c r="Y2075" s="70">
        <v>27532.610169</v>
      </c>
    </row>
    <row r="2076" spans="1:25" x14ac:dyDescent="0.25">
      <c r="A2076" s="72">
        <v>28211</v>
      </c>
      <c r="B2076" s="70"/>
      <c r="C2076" s="70"/>
      <c r="D2076" s="70"/>
      <c r="E2076" s="70"/>
      <c r="F2076" s="70">
        <v>25195</v>
      </c>
      <c r="G2076" s="70">
        <v>21847.191284999997</v>
      </c>
      <c r="H2076" s="70"/>
      <c r="I2076" s="70"/>
      <c r="J2076" s="70"/>
      <c r="K2076" s="70"/>
      <c r="L2076" s="70"/>
      <c r="M2076" s="70"/>
      <c r="N2076" s="70"/>
      <c r="O2076" s="70"/>
      <c r="P2076" s="70"/>
      <c r="Q2076" s="70"/>
      <c r="R2076" s="70"/>
      <c r="S2076" s="70"/>
      <c r="T2076" s="70"/>
      <c r="U2076" s="70"/>
      <c r="V2076" s="70"/>
      <c r="W2076" s="70"/>
      <c r="X2076" s="70">
        <v>25195</v>
      </c>
      <c r="Y2076" s="70">
        <v>21847.191284999997</v>
      </c>
    </row>
    <row r="2077" spans="1:25" x14ac:dyDescent="0.25">
      <c r="A2077" s="72">
        <v>28212</v>
      </c>
      <c r="B2077" s="70">
        <v>3711</v>
      </c>
      <c r="C2077" s="70">
        <v>5518.8510129999995</v>
      </c>
      <c r="D2077" s="70"/>
      <c r="E2077" s="70"/>
      <c r="F2077" s="70"/>
      <c r="G2077" s="70"/>
      <c r="H2077" s="70"/>
      <c r="I2077" s="70"/>
      <c r="J2077" s="70"/>
      <c r="K2077" s="70"/>
      <c r="L2077" s="70"/>
      <c r="M2077" s="70"/>
      <c r="N2077" s="70"/>
      <c r="O2077" s="70"/>
      <c r="P2077" s="70"/>
      <c r="Q2077" s="70"/>
      <c r="R2077" s="70"/>
      <c r="S2077" s="70"/>
      <c r="T2077" s="70"/>
      <c r="U2077" s="70"/>
      <c r="V2077" s="70"/>
      <c r="W2077" s="70"/>
      <c r="X2077" s="70">
        <v>3711</v>
      </c>
      <c r="Y2077" s="70">
        <v>5518.8510129999995</v>
      </c>
    </row>
    <row r="2078" spans="1:25" x14ac:dyDescent="0.25">
      <c r="A2078" s="72">
        <v>28214</v>
      </c>
      <c r="B2078" s="70"/>
      <c r="C2078" s="70"/>
      <c r="D2078" s="70"/>
      <c r="E2078" s="70"/>
      <c r="F2078" s="70">
        <v>27524</v>
      </c>
      <c r="G2078" s="70">
        <v>26826.903564000004</v>
      </c>
      <c r="H2078" s="70"/>
      <c r="I2078" s="70"/>
      <c r="J2078" s="70"/>
      <c r="K2078" s="70"/>
      <c r="L2078" s="70"/>
      <c r="M2078" s="70"/>
      <c r="N2078" s="70"/>
      <c r="O2078" s="70"/>
      <c r="P2078" s="70"/>
      <c r="Q2078" s="70"/>
      <c r="R2078" s="70"/>
      <c r="S2078" s="70"/>
      <c r="T2078" s="70"/>
      <c r="U2078" s="70"/>
      <c r="V2078" s="70"/>
      <c r="W2078" s="70"/>
      <c r="X2078" s="70">
        <v>27524</v>
      </c>
      <c r="Y2078" s="70">
        <v>26826.903564000004</v>
      </c>
    </row>
    <row r="2079" spans="1:25" x14ac:dyDescent="0.25">
      <c r="A2079" s="72">
        <v>28215</v>
      </c>
      <c r="B2079" s="70"/>
      <c r="C2079" s="70"/>
      <c r="D2079" s="70"/>
      <c r="E2079" s="70"/>
      <c r="F2079" s="70">
        <v>29297</v>
      </c>
      <c r="G2079" s="70">
        <v>27366.041749</v>
      </c>
      <c r="H2079" s="70"/>
      <c r="I2079" s="70"/>
      <c r="J2079" s="70"/>
      <c r="K2079" s="70"/>
      <c r="L2079" s="70"/>
      <c r="M2079" s="70"/>
      <c r="N2079" s="70"/>
      <c r="O2079" s="70"/>
      <c r="P2079" s="70"/>
      <c r="Q2079" s="70"/>
      <c r="R2079" s="70"/>
      <c r="S2079" s="70"/>
      <c r="T2079" s="70"/>
      <c r="U2079" s="70"/>
      <c r="V2079" s="70"/>
      <c r="W2079" s="70"/>
      <c r="X2079" s="70">
        <v>29297</v>
      </c>
      <c r="Y2079" s="70">
        <v>27366.041749</v>
      </c>
    </row>
    <row r="2080" spans="1:25" x14ac:dyDescent="0.25">
      <c r="A2080" s="72">
        <v>28216</v>
      </c>
      <c r="B2080" s="70"/>
      <c r="C2080" s="70"/>
      <c r="D2080" s="70"/>
      <c r="E2080" s="70"/>
      <c r="F2080" s="70">
        <v>29209</v>
      </c>
      <c r="G2080" s="70">
        <v>26998.320923000003</v>
      </c>
      <c r="H2080" s="70"/>
      <c r="I2080" s="70"/>
      <c r="J2080" s="70"/>
      <c r="K2080" s="70"/>
      <c r="L2080" s="70"/>
      <c r="M2080" s="70"/>
      <c r="N2080" s="70"/>
      <c r="O2080" s="70"/>
      <c r="P2080" s="70"/>
      <c r="Q2080" s="70"/>
      <c r="R2080" s="70"/>
      <c r="S2080" s="70"/>
      <c r="T2080" s="70"/>
      <c r="U2080" s="70"/>
      <c r="V2080" s="70"/>
      <c r="W2080" s="70"/>
      <c r="X2080" s="70">
        <v>29209</v>
      </c>
      <c r="Y2080" s="70">
        <v>26998.320923000003</v>
      </c>
    </row>
    <row r="2081" spans="1:25" x14ac:dyDescent="0.25">
      <c r="A2081" s="72">
        <v>28254</v>
      </c>
      <c r="B2081" s="70">
        <v>10533</v>
      </c>
      <c r="C2081" s="70">
        <v>9434.932189000001</v>
      </c>
      <c r="D2081" s="70"/>
      <c r="E2081" s="70"/>
      <c r="F2081" s="70"/>
      <c r="G2081" s="70"/>
      <c r="H2081" s="70"/>
      <c r="I2081" s="70"/>
      <c r="J2081" s="70"/>
      <c r="K2081" s="70"/>
      <c r="L2081" s="70"/>
      <c r="M2081" s="70"/>
      <c r="N2081" s="70"/>
      <c r="O2081" s="70"/>
      <c r="P2081" s="70"/>
      <c r="Q2081" s="70"/>
      <c r="R2081" s="70"/>
      <c r="S2081" s="70"/>
      <c r="T2081" s="70"/>
      <c r="U2081" s="70"/>
      <c r="V2081" s="70"/>
      <c r="W2081" s="70"/>
      <c r="X2081" s="70">
        <v>10533</v>
      </c>
      <c r="Y2081" s="70">
        <v>9434.932189000001</v>
      </c>
    </row>
    <row r="2082" spans="1:25" x14ac:dyDescent="0.25">
      <c r="A2082" s="72">
        <v>28269</v>
      </c>
      <c r="B2082" s="70">
        <v>8499</v>
      </c>
      <c r="C2082" s="70">
        <v>7189.8515020000004</v>
      </c>
      <c r="D2082" s="70"/>
      <c r="E2082" s="70"/>
      <c r="F2082" s="70"/>
      <c r="G2082" s="70"/>
      <c r="H2082" s="70"/>
      <c r="I2082" s="70"/>
      <c r="J2082" s="70"/>
      <c r="K2082" s="70"/>
      <c r="L2082" s="70"/>
      <c r="M2082" s="70"/>
      <c r="N2082" s="70"/>
      <c r="O2082" s="70"/>
      <c r="P2082" s="70"/>
      <c r="Q2082" s="70"/>
      <c r="R2082" s="70"/>
      <c r="S2082" s="70"/>
      <c r="T2082" s="70"/>
      <c r="U2082" s="70"/>
      <c r="V2082" s="70"/>
      <c r="W2082" s="70"/>
      <c r="X2082" s="70">
        <v>8499</v>
      </c>
      <c r="Y2082" s="70">
        <v>7189.8515020000004</v>
      </c>
    </row>
    <row r="2083" spans="1:25" x14ac:dyDescent="0.25">
      <c r="A2083" s="72">
        <v>28270</v>
      </c>
      <c r="B2083" s="70">
        <v>8138</v>
      </c>
      <c r="C2083" s="70">
        <v>7030.3587029999999</v>
      </c>
      <c r="D2083" s="70"/>
      <c r="E2083" s="70"/>
      <c r="F2083" s="70"/>
      <c r="G2083" s="70"/>
      <c r="H2083" s="70"/>
      <c r="I2083" s="70"/>
      <c r="J2083" s="70"/>
      <c r="K2083" s="70"/>
      <c r="L2083" s="70"/>
      <c r="M2083" s="70"/>
      <c r="N2083" s="70"/>
      <c r="O2083" s="70"/>
      <c r="P2083" s="70"/>
      <c r="Q2083" s="70"/>
      <c r="R2083" s="70"/>
      <c r="S2083" s="70"/>
      <c r="T2083" s="70"/>
      <c r="U2083" s="70"/>
      <c r="V2083" s="70"/>
      <c r="W2083" s="70"/>
      <c r="X2083" s="70">
        <v>8138</v>
      </c>
      <c r="Y2083" s="70">
        <v>7030.3587029999999</v>
      </c>
    </row>
    <row r="2084" spans="1:25" x14ac:dyDescent="0.25">
      <c r="A2084" s="72">
        <v>28276</v>
      </c>
      <c r="B2084" s="70"/>
      <c r="C2084" s="70"/>
      <c r="D2084" s="70"/>
      <c r="E2084" s="70"/>
      <c r="F2084" s="70"/>
      <c r="G2084" s="70"/>
      <c r="H2084" s="70">
        <v>37442</v>
      </c>
      <c r="I2084" s="70">
        <v>30754.473693999997</v>
      </c>
      <c r="J2084" s="70"/>
      <c r="K2084" s="70"/>
      <c r="L2084" s="70"/>
      <c r="M2084" s="70"/>
      <c r="N2084" s="70"/>
      <c r="O2084" s="70"/>
      <c r="P2084" s="70"/>
      <c r="Q2084" s="70"/>
      <c r="R2084" s="70"/>
      <c r="S2084" s="70"/>
      <c r="T2084" s="70"/>
      <c r="U2084" s="70"/>
      <c r="V2084" s="70"/>
      <c r="W2084" s="70"/>
      <c r="X2084" s="70">
        <v>37442</v>
      </c>
      <c r="Y2084" s="70">
        <v>30754.473693999997</v>
      </c>
    </row>
    <row r="2085" spans="1:25" x14ac:dyDescent="0.25">
      <c r="A2085" s="72">
        <v>28279</v>
      </c>
      <c r="B2085" s="70"/>
      <c r="C2085" s="70"/>
      <c r="D2085" s="70"/>
      <c r="E2085" s="70"/>
      <c r="F2085" s="70"/>
      <c r="G2085" s="70"/>
      <c r="H2085" s="70">
        <v>36501</v>
      </c>
      <c r="I2085" s="70">
        <v>34733.043335000002</v>
      </c>
      <c r="J2085" s="70"/>
      <c r="K2085" s="70"/>
      <c r="L2085" s="70"/>
      <c r="M2085" s="70"/>
      <c r="N2085" s="70"/>
      <c r="O2085" s="70"/>
      <c r="P2085" s="70"/>
      <c r="Q2085" s="70"/>
      <c r="R2085" s="70"/>
      <c r="S2085" s="70"/>
      <c r="T2085" s="70"/>
      <c r="U2085" s="70"/>
      <c r="V2085" s="70"/>
      <c r="W2085" s="70"/>
      <c r="X2085" s="70">
        <v>36501</v>
      </c>
      <c r="Y2085" s="70">
        <v>34733.043335000002</v>
      </c>
    </row>
    <row r="2086" spans="1:25" x14ac:dyDescent="0.25">
      <c r="A2086" s="72">
        <v>28280</v>
      </c>
      <c r="B2086" s="70"/>
      <c r="C2086" s="70"/>
      <c r="D2086" s="70"/>
      <c r="E2086" s="70"/>
      <c r="F2086" s="70"/>
      <c r="G2086" s="70"/>
      <c r="H2086" s="70"/>
      <c r="I2086" s="70"/>
      <c r="J2086" s="70">
        <v>43400</v>
      </c>
      <c r="K2086" s="70">
        <v>41379.889770000002</v>
      </c>
      <c r="L2086" s="70"/>
      <c r="M2086" s="70"/>
      <c r="N2086" s="70"/>
      <c r="O2086" s="70"/>
      <c r="P2086" s="70"/>
      <c r="Q2086" s="70"/>
      <c r="R2086" s="70"/>
      <c r="S2086" s="70"/>
      <c r="T2086" s="70"/>
      <c r="U2086" s="70"/>
      <c r="V2086" s="70"/>
      <c r="W2086" s="70"/>
      <c r="X2086" s="70">
        <v>43400</v>
      </c>
      <c r="Y2086" s="70">
        <v>41379.889770000002</v>
      </c>
    </row>
    <row r="2087" spans="1:25" x14ac:dyDescent="0.25">
      <c r="A2087" s="72">
        <v>28281</v>
      </c>
      <c r="B2087" s="70"/>
      <c r="C2087" s="70"/>
      <c r="D2087" s="70"/>
      <c r="E2087" s="70"/>
      <c r="F2087" s="70"/>
      <c r="G2087" s="70"/>
      <c r="H2087" s="70">
        <v>44693</v>
      </c>
      <c r="I2087" s="70">
        <v>38868.621827000003</v>
      </c>
      <c r="J2087" s="70"/>
      <c r="K2087" s="70"/>
      <c r="L2087" s="70"/>
      <c r="M2087" s="70"/>
      <c r="N2087" s="70"/>
      <c r="O2087" s="70"/>
      <c r="P2087" s="70"/>
      <c r="Q2087" s="70"/>
      <c r="R2087" s="70"/>
      <c r="S2087" s="70"/>
      <c r="T2087" s="70"/>
      <c r="U2087" s="70"/>
      <c r="V2087" s="70"/>
      <c r="W2087" s="70"/>
      <c r="X2087" s="70">
        <v>44693</v>
      </c>
      <c r="Y2087" s="70">
        <v>38868.621827000003</v>
      </c>
    </row>
    <row r="2088" spans="1:25" x14ac:dyDescent="0.25">
      <c r="A2088" s="72">
        <v>28304</v>
      </c>
      <c r="B2088" s="70">
        <v>11519</v>
      </c>
      <c r="C2088" s="70">
        <v>9559.3543250000002</v>
      </c>
      <c r="D2088" s="70"/>
      <c r="E2088" s="70"/>
      <c r="F2088" s="70"/>
      <c r="G2088" s="70"/>
      <c r="H2088" s="70"/>
      <c r="I2088" s="70"/>
      <c r="J2088" s="70"/>
      <c r="K2088" s="70"/>
      <c r="L2088" s="70"/>
      <c r="M2088" s="70"/>
      <c r="N2088" s="70"/>
      <c r="O2088" s="70"/>
      <c r="P2088" s="70"/>
      <c r="Q2088" s="70"/>
      <c r="R2088" s="70"/>
      <c r="S2088" s="70"/>
      <c r="T2088" s="70"/>
      <c r="U2088" s="70"/>
      <c r="V2088" s="70"/>
      <c r="W2088" s="70"/>
      <c r="X2088" s="70">
        <v>11519</v>
      </c>
      <c r="Y2088" s="70">
        <v>9559.3543250000002</v>
      </c>
    </row>
    <row r="2089" spans="1:25" x14ac:dyDescent="0.25">
      <c r="A2089" s="72">
        <v>28306</v>
      </c>
      <c r="B2089" s="70">
        <v>6286</v>
      </c>
      <c r="C2089" s="70">
        <v>6642.343108</v>
      </c>
      <c r="D2089" s="70"/>
      <c r="E2089" s="70"/>
      <c r="F2089" s="70"/>
      <c r="G2089" s="70"/>
      <c r="H2089" s="70"/>
      <c r="I2089" s="70"/>
      <c r="J2089" s="70"/>
      <c r="K2089" s="70"/>
      <c r="L2089" s="70"/>
      <c r="M2089" s="70"/>
      <c r="N2089" s="70"/>
      <c r="O2089" s="70"/>
      <c r="P2089" s="70"/>
      <c r="Q2089" s="70"/>
      <c r="R2089" s="70"/>
      <c r="S2089" s="70"/>
      <c r="T2089" s="70"/>
      <c r="U2089" s="70"/>
      <c r="V2089" s="70"/>
      <c r="W2089" s="70"/>
      <c r="X2089" s="70">
        <v>6286</v>
      </c>
      <c r="Y2089" s="70">
        <v>6642.343108</v>
      </c>
    </row>
    <row r="2090" spans="1:25" x14ac:dyDescent="0.25">
      <c r="A2090" s="72">
        <v>28307</v>
      </c>
      <c r="B2090" s="70">
        <v>16462</v>
      </c>
      <c r="C2090" s="70">
        <v>4969.1030650000002</v>
      </c>
      <c r="D2090" s="70"/>
      <c r="E2090" s="70"/>
      <c r="F2090" s="70"/>
      <c r="G2090" s="70"/>
      <c r="H2090" s="70"/>
      <c r="I2090" s="70"/>
      <c r="J2090" s="70"/>
      <c r="K2090" s="70"/>
      <c r="L2090" s="70"/>
      <c r="M2090" s="70"/>
      <c r="N2090" s="70"/>
      <c r="O2090" s="70"/>
      <c r="P2090" s="70"/>
      <c r="Q2090" s="70"/>
      <c r="R2090" s="70"/>
      <c r="S2090" s="70"/>
      <c r="T2090" s="70"/>
      <c r="U2090" s="70"/>
      <c r="V2090" s="70"/>
      <c r="W2090" s="70"/>
      <c r="X2090" s="70">
        <v>16462</v>
      </c>
      <c r="Y2090" s="70">
        <v>4969.1030650000002</v>
      </c>
    </row>
    <row r="2091" spans="1:25" x14ac:dyDescent="0.25">
      <c r="A2091" s="72">
        <v>28309</v>
      </c>
      <c r="B2091" s="70">
        <v>9412</v>
      </c>
      <c r="C2091" s="70">
        <v>9373.1029500000004</v>
      </c>
      <c r="D2091" s="70"/>
      <c r="E2091" s="70"/>
      <c r="F2091" s="70"/>
      <c r="G2091" s="70"/>
      <c r="H2091" s="70"/>
      <c r="I2091" s="70"/>
      <c r="J2091" s="70"/>
      <c r="K2091" s="70"/>
      <c r="L2091" s="70"/>
      <c r="M2091" s="70"/>
      <c r="N2091" s="70"/>
      <c r="O2091" s="70"/>
      <c r="P2091" s="70"/>
      <c r="Q2091" s="70"/>
      <c r="R2091" s="70"/>
      <c r="S2091" s="70"/>
      <c r="T2091" s="70"/>
      <c r="U2091" s="70"/>
      <c r="V2091" s="70"/>
      <c r="W2091" s="70"/>
      <c r="X2091" s="70">
        <v>9412</v>
      </c>
      <c r="Y2091" s="70">
        <v>9373.1029500000004</v>
      </c>
    </row>
    <row r="2092" spans="1:25" x14ac:dyDescent="0.25">
      <c r="A2092" s="72">
        <v>28318</v>
      </c>
      <c r="B2092" s="70">
        <v>4501</v>
      </c>
      <c r="C2092" s="70">
        <v>4503.1595299999999</v>
      </c>
      <c r="D2092" s="70"/>
      <c r="E2092" s="70"/>
      <c r="F2092" s="70"/>
      <c r="G2092" s="70"/>
      <c r="H2092" s="70"/>
      <c r="I2092" s="70"/>
      <c r="J2092" s="70"/>
      <c r="K2092" s="70"/>
      <c r="L2092" s="70"/>
      <c r="M2092" s="70"/>
      <c r="N2092" s="70"/>
      <c r="O2092" s="70"/>
      <c r="P2092" s="70"/>
      <c r="Q2092" s="70"/>
      <c r="R2092" s="70"/>
      <c r="S2092" s="70"/>
      <c r="T2092" s="70"/>
      <c r="U2092" s="70"/>
      <c r="V2092" s="70"/>
      <c r="W2092" s="70"/>
      <c r="X2092" s="70">
        <v>4501</v>
      </c>
      <c r="Y2092" s="70">
        <v>4503.1595299999999</v>
      </c>
    </row>
    <row r="2093" spans="1:25" x14ac:dyDescent="0.25">
      <c r="A2093" s="72">
        <v>28319</v>
      </c>
      <c r="B2093" s="70">
        <v>3117</v>
      </c>
      <c r="C2093" s="70">
        <v>4786.8938740000003</v>
      </c>
      <c r="D2093" s="70"/>
      <c r="E2093" s="70"/>
      <c r="F2093" s="70"/>
      <c r="G2093" s="70"/>
      <c r="H2093" s="70"/>
      <c r="I2093" s="70"/>
      <c r="J2093" s="70"/>
      <c r="K2093" s="70"/>
      <c r="L2093" s="70"/>
      <c r="M2093" s="70"/>
      <c r="N2093" s="70"/>
      <c r="O2093" s="70"/>
      <c r="P2093" s="70"/>
      <c r="Q2093" s="70"/>
      <c r="R2093" s="70"/>
      <c r="S2093" s="70"/>
      <c r="T2093" s="70"/>
      <c r="U2093" s="70"/>
      <c r="V2093" s="70"/>
      <c r="W2093" s="70"/>
      <c r="X2093" s="70">
        <v>3117</v>
      </c>
      <c r="Y2093" s="70">
        <v>4786.8938740000003</v>
      </c>
    </row>
    <row r="2094" spans="1:25" x14ac:dyDescent="0.25">
      <c r="A2094" s="72">
        <v>28323</v>
      </c>
      <c r="B2094" s="70">
        <v>7283</v>
      </c>
      <c r="C2094" s="70">
        <v>5562.0118409999995</v>
      </c>
      <c r="D2094" s="70"/>
      <c r="E2094" s="70"/>
      <c r="F2094" s="70"/>
      <c r="G2094" s="70"/>
      <c r="H2094" s="70"/>
      <c r="I2094" s="70"/>
      <c r="J2094" s="70"/>
      <c r="K2094" s="70"/>
      <c r="L2094" s="70"/>
      <c r="M2094" s="70"/>
      <c r="N2094" s="70"/>
      <c r="O2094" s="70"/>
      <c r="P2094" s="70"/>
      <c r="Q2094" s="70"/>
      <c r="R2094" s="70"/>
      <c r="S2094" s="70"/>
      <c r="T2094" s="70"/>
      <c r="U2094" s="70"/>
      <c r="V2094" s="70"/>
      <c r="W2094" s="70"/>
      <c r="X2094" s="70">
        <v>7283</v>
      </c>
      <c r="Y2094" s="70">
        <v>5562.0118409999995</v>
      </c>
    </row>
    <row r="2095" spans="1:25" x14ac:dyDescent="0.25">
      <c r="A2095" s="72">
        <v>28326</v>
      </c>
      <c r="B2095" s="70"/>
      <c r="C2095" s="70"/>
      <c r="D2095" s="70">
        <v>13719</v>
      </c>
      <c r="E2095" s="70">
        <v>10891.181931000001</v>
      </c>
      <c r="F2095" s="70"/>
      <c r="G2095" s="70"/>
      <c r="H2095" s="70"/>
      <c r="I2095" s="70"/>
      <c r="J2095" s="70"/>
      <c r="K2095" s="70"/>
      <c r="L2095" s="70"/>
      <c r="M2095" s="70"/>
      <c r="N2095" s="70"/>
      <c r="O2095" s="70"/>
      <c r="P2095" s="70"/>
      <c r="Q2095" s="70"/>
      <c r="R2095" s="70"/>
      <c r="S2095" s="70"/>
      <c r="T2095" s="70"/>
      <c r="U2095" s="70"/>
      <c r="V2095" s="70"/>
      <c r="W2095" s="70"/>
      <c r="X2095" s="70">
        <v>13719</v>
      </c>
      <c r="Y2095" s="70">
        <v>10891.181931000001</v>
      </c>
    </row>
    <row r="2096" spans="1:25" x14ac:dyDescent="0.25">
      <c r="A2096" s="72">
        <v>28328</v>
      </c>
      <c r="B2096" s="70"/>
      <c r="C2096" s="70"/>
      <c r="D2096" s="70">
        <v>13056</v>
      </c>
      <c r="E2096" s="70">
        <v>13330.713715</v>
      </c>
      <c r="F2096" s="70"/>
      <c r="G2096" s="70"/>
      <c r="H2096" s="70"/>
      <c r="I2096" s="70"/>
      <c r="J2096" s="70"/>
      <c r="K2096" s="70"/>
      <c r="L2096" s="70"/>
      <c r="M2096" s="70"/>
      <c r="N2096" s="70"/>
      <c r="O2096" s="70"/>
      <c r="P2096" s="70"/>
      <c r="Q2096" s="70"/>
      <c r="R2096" s="70"/>
      <c r="S2096" s="70"/>
      <c r="T2096" s="70"/>
      <c r="U2096" s="70"/>
      <c r="V2096" s="70"/>
      <c r="W2096" s="70"/>
      <c r="X2096" s="70">
        <v>13056</v>
      </c>
      <c r="Y2096" s="70">
        <v>13330.713715</v>
      </c>
    </row>
    <row r="2097" spans="1:25" x14ac:dyDescent="0.25">
      <c r="A2097" s="72">
        <v>28335</v>
      </c>
      <c r="B2097" s="70">
        <v>8123</v>
      </c>
      <c r="C2097" s="70">
        <v>8632.2579040000001</v>
      </c>
      <c r="D2097" s="70"/>
      <c r="E2097" s="70"/>
      <c r="F2097" s="70"/>
      <c r="G2097" s="70"/>
      <c r="H2097" s="70"/>
      <c r="I2097" s="70"/>
      <c r="J2097" s="70"/>
      <c r="K2097" s="70"/>
      <c r="L2097" s="70"/>
      <c r="M2097" s="70"/>
      <c r="N2097" s="70"/>
      <c r="O2097" s="70"/>
      <c r="P2097" s="70"/>
      <c r="Q2097" s="70"/>
      <c r="R2097" s="70"/>
      <c r="S2097" s="70"/>
      <c r="T2097" s="70"/>
      <c r="U2097" s="70"/>
      <c r="V2097" s="70"/>
      <c r="W2097" s="70"/>
      <c r="X2097" s="70">
        <v>8123</v>
      </c>
      <c r="Y2097" s="70">
        <v>8632.2579040000001</v>
      </c>
    </row>
    <row r="2098" spans="1:25" x14ac:dyDescent="0.25">
      <c r="A2098" s="72">
        <v>28345</v>
      </c>
      <c r="B2098" s="70"/>
      <c r="C2098" s="70"/>
      <c r="D2098" s="70">
        <v>20598</v>
      </c>
      <c r="E2098" s="70">
        <v>15141.016846</v>
      </c>
      <c r="F2098" s="70"/>
      <c r="G2098" s="70"/>
      <c r="H2098" s="70"/>
      <c r="I2098" s="70"/>
      <c r="J2098" s="70"/>
      <c r="K2098" s="70"/>
      <c r="L2098" s="70"/>
      <c r="M2098" s="70"/>
      <c r="N2098" s="70"/>
      <c r="O2098" s="70"/>
      <c r="P2098" s="70"/>
      <c r="Q2098" s="70"/>
      <c r="R2098" s="70"/>
      <c r="S2098" s="70"/>
      <c r="T2098" s="70"/>
      <c r="U2098" s="70"/>
      <c r="V2098" s="70"/>
      <c r="W2098" s="70"/>
      <c r="X2098" s="70">
        <v>20598</v>
      </c>
      <c r="Y2098" s="70">
        <v>15141.016846</v>
      </c>
    </row>
    <row r="2099" spans="1:25" x14ac:dyDescent="0.25">
      <c r="A2099" s="72">
        <v>28373</v>
      </c>
      <c r="B2099" s="70"/>
      <c r="C2099" s="70"/>
      <c r="D2099" s="70">
        <v>6406</v>
      </c>
      <c r="E2099" s="70">
        <v>10614.738616999999</v>
      </c>
      <c r="F2099" s="70"/>
      <c r="G2099" s="70"/>
      <c r="H2099" s="70"/>
      <c r="I2099" s="70"/>
      <c r="J2099" s="70"/>
      <c r="K2099" s="70"/>
      <c r="L2099" s="70"/>
      <c r="M2099" s="70"/>
      <c r="N2099" s="70"/>
      <c r="O2099" s="70"/>
      <c r="P2099" s="70"/>
      <c r="Q2099" s="70"/>
      <c r="R2099" s="70"/>
      <c r="S2099" s="70"/>
      <c r="T2099" s="70"/>
      <c r="U2099" s="70"/>
      <c r="V2099" s="70"/>
      <c r="W2099" s="70"/>
      <c r="X2099" s="70">
        <v>6406</v>
      </c>
      <c r="Y2099" s="70">
        <v>10614.738616999999</v>
      </c>
    </row>
    <row r="2100" spans="1:25" x14ac:dyDescent="0.25">
      <c r="A2100" s="72">
        <v>28379</v>
      </c>
      <c r="B2100" s="70"/>
      <c r="C2100" s="70"/>
      <c r="D2100" s="70"/>
      <c r="E2100" s="70"/>
      <c r="F2100" s="70"/>
      <c r="G2100" s="70"/>
      <c r="H2100" s="70">
        <v>46366</v>
      </c>
      <c r="I2100" s="70">
        <v>39840.141601999996</v>
      </c>
      <c r="J2100" s="70"/>
      <c r="K2100" s="70"/>
      <c r="L2100" s="70"/>
      <c r="M2100" s="70"/>
      <c r="N2100" s="70"/>
      <c r="O2100" s="70"/>
      <c r="P2100" s="70"/>
      <c r="Q2100" s="70"/>
      <c r="R2100" s="70"/>
      <c r="S2100" s="70"/>
      <c r="T2100" s="70"/>
      <c r="U2100" s="70"/>
      <c r="V2100" s="70"/>
      <c r="W2100" s="70"/>
      <c r="X2100" s="70">
        <v>46366</v>
      </c>
      <c r="Y2100" s="70">
        <v>39840.141601999996</v>
      </c>
    </row>
    <row r="2101" spans="1:25" x14ac:dyDescent="0.25">
      <c r="A2101" s="72">
        <v>28380</v>
      </c>
      <c r="B2101" s="70"/>
      <c r="C2101" s="70"/>
      <c r="D2101" s="70"/>
      <c r="E2101" s="70"/>
      <c r="F2101" s="70"/>
      <c r="G2101" s="70"/>
      <c r="H2101" s="70">
        <v>40350</v>
      </c>
      <c r="I2101" s="70">
        <v>37418.336180999999</v>
      </c>
      <c r="J2101" s="70"/>
      <c r="K2101" s="70"/>
      <c r="L2101" s="70"/>
      <c r="M2101" s="70"/>
      <c r="N2101" s="70"/>
      <c r="O2101" s="70"/>
      <c r="P2101" s="70"/>
      <c r="Q2101" s="70"/>
      <c r="R2101" s="70"/>
      <c r="S2101" s="70"/>
      <c r="T2101" s="70"/>
      <c r="U2101" s="70"/>
      <c r="V2101" s="70"/>
      <c r="W2101" s="70"/>
      <c r="X2101" s="70">
        <v>40350</v>
      </c>
      <c r="Y2101" s="70">
        <v>37418.336180999999</v>
      </c>
    </row>
    <row r="2102" spans="1:25" x14ac:dyDescent="0.25">
      <c r="A2102" s="72">
        <v>28390</v>
      </c>
      <c r="B2102" s="70"/>
      <c r="C2102" s="70"/>
      <c r="D2102" s="70"/>
      <c r="E2102" s="70"/>
      <c r="F2102" s="70"/>
      <c r="G2102" s="70"/>
      <c r="H2102" s="70"/>
      <c r="I2102" s="70"/>
      <c r="J2102" s="70"/>
      <c r="K2102" s="70"/>
      <c r="L2102" s="70"/>
      <c r="M2102" s="70"/>
      <c r="N2102" s="70"/>
      <c r="O2102" s="70"/>
      <c r="P2102" s="70"/>
      <c r="Q2102" s="70"/>
      <c r="R2102" s="70">
        <v>78729</v>
      </c>
      <c r="S2102" s="70">
        <v>83740.163331000003</v>
      </c>
      <c r="T2102" s="70"/>
      <c r="U2102" s="70"/>
      <c r="V2102" s="70"/>
      <c r="W2102" s="70"/>
      <c r="X2102" s="70">
        <v>78729</v>
      </c>
      <c r="Y2102" s="70">
        <v>83740.163331000003</v>
      </c>
    </row>
    <row r="2103" spans="1:25" x14ac:dyDescent="0.25">
      <c r="A2103" s="72">
        <v>28395</v>
      </c>
      <c r="B2103" s="70">
        <v>5315</v>
      </c>
      <c r="C2103" s="70">
        <v>5697.8489009999994</v>
      </c>
      <c r="D2103" s="70"/>
      <c r="E2103" s="70"/>
      <c r="F2103" s="70"/>
      <c r="G2103" s="70"/>
      <c r="H2103" s="70"/>
      <c r="I2103" s="70"/>
      <c r="J2103" s="70"/>
      <c r="K2103" s="70"/>
      <c r="L2103" s="70"/>
      <c r="M2103" s="70"/>
      <c r="N2103" s="70"/>
      <c r="O2103" s="70"/>
      <c r="P2103" s="70"/>
      <c r="Q2103" s="70"/>
      <c r="R2103" s="70"/>
      <c r="S2103" s="70"/>
      <c r="T2103" s="70"/>
      <c r="U2103" s="70"/>
      <c r="V2103" s="70"/>
      <c r="W2103" s="70"/>
      <c r="X2103" s="70">
        <v>5315</v>
      </c>
      <c r="Y2103" s="70">
        <v>5697.8489009999994</v>
      </c>
    </row>
    <row r="2104" spans="1:25" x14ac:dyDescent="0.25">
      <c r="A2104" s="72">
        <v>28396</v>
      </c>
      <c r="B2104" s="70"/>
      <c r="C2104" s="70"/>
      <c r="D2104" s="70"/>
      <c r="E2104" s="70"/>
      <c r="F2104" s="70"/>
      <c r="G2104" s="70"/>
      <c r="H2104" s="70"/>
      <c r="I2104" s="70"/>
      <c r="J2104" s="70"/>
      <c r="K2104" s="70"/>
      <c r="L2104" s="70">
        <v>57307</v>
      </c>
      <c r="M2104" s="70">
        <v>53854.957519000003</v>
      </c>
      <c r="N2104" s="70"/>
      <c r="O2104" s="70"/>
      <c r="P2104" s="70"/>
      <c r="Q2104" s="70"/>
      <c r="R2104" s="70"/>
      <c r="S2104" s="70"/>
      <c r="T2104" s="70"/>
      <c r="U2104" s="70"/>
      <c r="V2104" s="70"/>
      <c r="W2104" s="70"/>
      <c r="X2104" s="70">
        <v>57307</v>
      </c>
      <c r="Y2104" s="70">
        <v>53854.957519000003</v>
      </c>
    </row>
    <row r="2105" spans="1:25" x14ac:dyDescent="0.25">
      <c r="A2105" s="72">
        <v>28397</v>
      </c>
      <c r="B2105" s="70"/>
      <c r="C2105" s="70"/>
      <c r="D2105" s="70"/>
      <c r="E2105" s="70"/>
      <c r="F2105" s="70"/>
      <c r="G2105" s="70"/>
      <c r="H2105" s="70"/>
      <c r="I2105" s="70"/>
      <c r="J2105" s="70"/>
      <c r="K2105" s="70"/>
      <c r="L2105" s="70"/>
      <c r="M2105" s="70"/>
      <c r="N2105" s="70"/>
      <c r="O2105" s="70"/>
      <c r="P2105" s="70"/>
      <c r="Q2105" s="70"/>
      <c r="R2105" s="70">
        <v>90731</v>
      </c>
      <c r="S2105" s="70">
        <v>80480.568849000003</v>
      </c>
      <c r="T2105" s="70"/>
      <c r="U2105" s="70"/>
      <c r="V2105" s="70"/>
      <c r="W2105" s="70"/>
      <c r="X2105" s="70">
        <v>90731</v>
      </c>
      <c r="Y2105" s="70">
        <v>80480.568849000003</v>
      </c>
    </row>
    <row r="2106" spans="1:25" x14ac:dyDescent="0.25">
      <c r="A2106" s="72">
        <v>28417</v>
      </c>
      <c r="B2106" s="70"/>
      <c r="C2106" s="70"/>
      <c r="D2106" s="70"/>
      <c r="E2106" s="70"/>
      <c r="F2106" s="70"/>
      <c r="G2106" s="70"/>
      <c r="H2106" s="70"/>
      <c r="I2106" s="70"/>
      <c r="J2106" s="70"/>
      <c r="K2106" s="70"/>
      <c r="L2106" s="70"/>
      <c r="M2106" s="70"/>
      <c r="N2106" s="70"/>
      <c r="O2106" s="70"/>
      <c r="P2106" s="70">
        <v>69122</v>
      </c>
      <c r="Q2106" s="70">
        <v>71087.661376000004</v>
      </c>
      <c r="R2106" s="70"/>
      <c r="S2106" s="70"/>
      <c r="T2106" s="70"/>
      <c r="U2106" s="70"/>
      <c r="V2106" s="70"/>
      <c r="W2106" s="70"/>
      <c r="X2106" s="70">
        <v>69122</v>
      </c>
      <c r="Y2106" s="70">
        <v>71087.661376000004</v>
      </c>
    </row>
    <row r="2107" spans="1:25" x14ac:dyDescent="0.25">
      <c r="A2107" s="72">
        <v>28441</v>
      </c>
      <c r="B2107" s="70"/>
      <c r="C2107" s="70"/>
      <c r="D2107" s="70">
        <v>17773</v>
      </c>
      <c r="E2107" s="70">
        <v>14867.319579999999</v>
      </c>
      <c r="F2107" s="70"/>
      <c r="G2107" s="70"/>
      <c r="H2107" s="70"/>
      <c r="I2107" s="70"/>
      <c r="J2107" s="70"/>
      <c r="K2107" s="70"/>
      <c r="L2107" s="70"/>
      <c r="M2107" s="70"/>
      <c r="N2107" s="70"/>
      <c r="O2107" s="70"/>
      <c r="P2107" s="70"/>
      <c r="Q2107" s="70"/>
      <c r="R2107" s="70"/>
      <c r="S2107" s="70"/>
      <c r="T2107" s="70"/>
      <c r="U2107" s="70"/>
      <c r="V2107" s="70"/>
      <c r="W2107" s="70"/>
      <c r="X2107" s="70">
        <v>17773</v>
      </c>
      <c r="Y2107" s="70">
        <v>14867.319579999999</v>
      </c>
    </row>
    <row r="2108" spans="1:25" x14ac:dyDescent="0.25">
      <c r="A2108" s="72">
        <v>28444</v>
      </c>
      <c r="B2108" s="70"/>
      <c r="C2108" s="70"/>
      <c r="D2108" s="70">
        <v>18393</v>
      </c>
      <c r="E2108" s="70">
        <v>14324.437195</v>
      </c>
      <c r="F2108" s="70"/>
      <c r="G2108" s="70"/>
      <c r="H2108" s="70"/>
      <c r="I2108" s="70"/>
      <c r="J2108" s="70"/>
      <c r="K2108" s="70"/>
      <c r="L2108" s="70"/>
      <c r="M2108" s="70"/>
      <c r="N2108" s="70"/>
      <c r="O2108" s="70"/>
      <c r="P2108" s="70"/>
      <c r="Q2108" s="70"/>
      <c r="R2108" s="70"/>
      <c r="S2108" s="70"/>
      <c r="T2108" s="70"/>
      <c r="U2108" s="70"/>
      <c r="V2108" s="70"/>
      <c r="W2108" s="70"/>
      <c r="X2108" s="70">
        <v>18393</v>
      </c>
      <c r="Y2108" s="70">
        <v>14324.437195</v>
      </c>
    </row>
    <row r="2109" spans="1:25" x14ac:dyDescent="0.25">
      <c r="A2109" s="72">
        <v>28448</v>
      </c>
      <c r="B2109" s="70"/>
      <c r="C2109" s="70"/>
      <c r="D2109" s="70">
        <v>8953</v>
      </c>
      <c r="E2109" s="70">
        <v>12033.235457999999</v>
      </c>
      <c r="F2109" s="70"/>
      <c r="G2109" s="70"/>
      <c r="H2109" s="70"/>
      <c r="I2109" s="70"/>
      <c r="J2109" s="70"/>
      <c r="K2109" s="70"/>
      <c r="L2109" s="70"/>
      <c r="M2109" s="70"/>
      <c r="N2109" s="70"/>
      <c r="O2109" s="70"/>
      <c r="P2109" s="70"/>
      <c r="Q2109" s="70"/>
      <c r="R2109" s="70"/>
      <c r="S2109" s="70"/>
      <c r="T2109" s="70"/>
      <c r="U2109" s="70"/>
      <c r="V2109" s="70"/>
      <c r="W2109" s="70"/>
      <c r="X2109" s="70">
        <v>8953</v>
      </c>
      <c r="Y2109" s="70">
        <v>12033.235457999999</v>
      </c>
    </row>
    <row r="2110" spans="1:25" x14ac:dyDescent="0.25">
      <c r="A2110" s="72">
        <v>28455</v>
      </c>
      <c r="B2110" s="70"/>
      <c r="C2110" s="70"/>
      <c r="D2110" s="70"/>
      <c r="E2110" s="70"/>
      <c r="F2110" s="70">
        <v>25624</v>
      </c>
      <c r="G2110" s="70">
        <v>26756.490478000003</v>
      </c>
      <c r="H2110" s="70"/>
      <c r="I2110" s="70"/>
      <c r="J2110" s="70"/>
      <c r="K2110" s="70"/>
      <c r="L2110" s="70"/>
      <c r="M2110" s="70"/>
      <c r="N2110" s="70"/>
      <c r="O2110" s="70"/>
      <c r="P2110" s="70"/>
      <c r="Q2110" s="70"/>
      <c r="R2110" s="70"/>
      <c r="S2110" s="70"/>
      <c r="T2110" s="70"/>
      <c r="U2110" s="70"/>
      <c r="V2110" s="70"/>
      <c r="W2110" s="70"/>
      <c r="X2110" s="70">
        <v>25624</v>
      </c>
      <c r="Y2110" s="70">
        <v>26756.490478000003</v>
      </c>
    </row>
    <row r="2111" spans="1:25" x14ac:dyDescent="0.25">
      <c r="A2111" s="72">
        <v>28466</v>
      </c>
      <c r="B2111" s="70"/>
      <c r="C2111" s="70"/>
      <c r="D2111" s="70"/>
      <c r="E2111" s="70"/>
      <c r="F2111" s="70"/>
      <c r="G2111" s="70"/>
      <c r="H2111" s="70">
        <v>45772</v>
      </c>
      <c r="I2111" s="70">
        <v>31927.505736999999</v>
      </c>
      <c r="J2111" s="70"/>
      <c r="K2111" s="70"/>
      <c r="L2111" s="70"/>
      <c r="M2111" s="70"/>
      <c r="N2111" s="70"/>
      <c r="O2111" s="70"/>
      <c r="P2111" s="70"/>
      <c r="Q2111" s="70"/>
      <c r="R2111" s="70"/>
      <c r="S2111" s="70"/>
      <c r="T2111" s="70"/>
      <c r="U2111" s="70"/>
      <c r="V2111" s="70"/>
      <c r="W2111" s="70"/>
      <c r="X2111" s="70">
        <v>45772</v>
      </c>
      <c r="Y2111" s="70">
        <v>31927.505736999999</v>
      </c>
    </row>
    <row r="2112" spans="1:25" x14ac:dyDescent="0.25">
      <c r="A2112" s="72">
        <v>28475</v>
      </c>
      <c r="B2112" s="70"/>
      <c r="C2112" s="70"/>
      <c r="D2112" s="70">
        <v>14551</v>
      </c>
      <c r="E2112" s="70">
        <v>10737.340544000001</v>
      </c>
      <c r="F2112" s="70"/>
      <c r="G2112" s="70"/>
      <c r="H2112" s="70"/>
      <c r="I2112" s="70"/>
      <c r="J2112" s="70"/>
      <c r="K2112" s="70"/>
      <c r="L2112" s="70"/>
      <c r="M2112" s="70"/>
      <c r="N2112" s="70"/>
      <c r="O2112" s="70"/>
      <c r="P2112" s="70"/>
      <c r="Q2112" s="70"/>
      <c r="R2112" s="70"/>
      <c r="S2112" s="70"/>
      <c r="T2112" s="70"/>
      <c r="U2112" s="70"/>
      <c r="V2112" s="70"/>
      <c r="W2112" s="70"/>
      <c r="X2112" s="70">
        <v>14551</v>
      </c>
      <c r="Y2112" s="70">
        <v>10737.340544000001</v>
      </c>
    </row>
    <row r="2113" spans="1:25" x14ac:dyDescent="0.25">
      <c r="A2113" s="72">
        <v>28482</v>
      </c>
      <c r="B2113" s="70">
        <v>6572</v>
      </c>
      <c r="C2113" s="70">
        <v>5280.0659319999995</v>
      </c>
      <c r="D2113" s="70"/>
      <c r="E2113" s="70"/>
      <c r="F2113" s="70"/>
      <c r="G2113" s="70"/>
      <c r="H2113" s="70"/>
      <c r="I2113" s="70"/>
      <c r="J2113" s="70"/>
      <c r="K2113" s="70"/>
      <c r="L2113" s="70"/>
      <c r="M2113" s="70"/>
      <c r="N2113" s="70"/>
      <c r="O2113" s="70"/>
      <c r="P2113" s="70"/>
      <c r="Q2113" s="70"/>
      <c r="R2113" s="70"/>
      <c r="S2113" s="70"/>
      <c r="T2113" s="70"/>
      <c r="U2113" s="70"/>
      <c r="V2113" s="70"/>
      <c r="W2113" s="70"/>
      <c r="X2113" s="70">
        <v>6572</v>
      </c>
      <c r="Y2113" s="70">
        <v>5280.0659319999995</v>
      </c>
    </row>
    <row r="2114" spans="1:25" x14ac:dyDescent="0.25">
      <c r="A2114" s="72">
        <v>28483</v>
      </c>
      <c r="B2114" s="70">
        <v>10749</v>
      </c>
      <c r="C2114" s="70">
        <v>7156.1896360000001</v>
      </c>
      <c r="D2114" s="70"/>
      <c r="E2114" s="70"/>
      <c r="F2114" s="70"/>
      <c r="G2114" s="70"/>
      <c r="H2114" s="70"/>
      <c r="I2114" s="70"/>
      <c r="J2114" s="70"/>
      <c r="K2114" s="70"/>
      <c r="L2114" s="70"/>
      <c r="M2114" s="70"/>
      <c r="N2114" s="70"/>
      <c r="O2114" s="70"/>
      <c r="P2114" s="70"/>
      <c r="Q2114" s="70"/>
      <c r="R2114" s="70"/>
      <c r="S2114" s="70"/>
      <c r="T2114" s="70"/>
      <c r="U2114" s="70"/>
      <c r="V2114" s="70"/>
      <c r="W2114" s="70"/>
      <c r="X2114" s="70">
        <v>10749</v>
      </c>
      <c r="Y2114" s="70">
        <v>7156.1896360000001</v>
      </c>
    </row>
    <row r="2115" spans="1:25" x14ac:dyDescent="0.25">
      <c r="A2115" s="72">
        <v>28486</v>
      </c>
      <c r="B2115" s="70"/>
      <c r="C2115" s="70"/>
      <c r="D2115" s="70"/>
      <c r="E2115" s="70"/>
      <c r="F2115" s="70"/>
      <c r="G2115" s="70"/>
      <c r="H2115" s="70"/>
      <c r="I2115" s="70"/>
      <c r="J2115" s="70"/>
      <c r="K2115" s="70"/>
      <c r="L2115" s="70">
        <v>62454</v>
      </c>
      <c r="M2115" s="70">
        <v>59012.345948000002</v>
      </c>
      <c r="N2115" s="70"/>
      <c r="O2115" s="70"/>
      <c r="P2115" s="70"/>
      <c r="Q2115" s="70"/>
      <c r="R2115" s="70"/>
      <c r="S2115" s="70"/>
      <c r="T2115" s="70"/>
      <c r="U2115" s="70"/>
      <c r="V2115" s="70"/>
      <c r="W2115" s="70"/>
      <c r="X2115" s="70">
        <v>62454</v>
      </c>
      <c r="Y2115" s="70">
        <v>59012.345948000002</v>
      </c>
    </row>
    <row r="2116" spans="1:25" x14ac:dyDescent="0.25">
      <c r="A2116" s="72">
        <v>28489</v>
      </c>
      <c r="B2116" s="70">
        <v>3776</v>
      </c>
      <c r="C2116" s="70">
        <v>3008.000106</v>
      </c>
      <c r="D2116" s="70"/>
      <c r="E2116" s="70"/>
      <c r="F2116" s="70"/>
      <c r="G2116" s="70"/>
      <c r="H2116" s="70"/>
      <c r="I2116" s="70"/>
      <c r="J2116" s="70"/>
      <c r="K2116" s="70"/>
      <c r="L2116" s="70"/>
      <c r="M2116" s="70"/>
      <c r="N2116" s="70"/>
      <c r="O2116" s="70"/>
      <c r="P2116" s="70"/>
      <c r="Q2116" s="70"/>
      <c r="R2116" s="70"/>
      <c r="S2116" s="70"/>
      <c r="T2116" s="70"/>
      <c r="U2116" s="70"/>
      <c r="V2116" s="70"/>
      <c r="W2116" s="70"/>
      <c r="X2116" s="70">
        <v>3776</v>
      </c>
      <c r="Y2116" s="70">
        <v>3008.000106</v>
      </c>
    </row>
    <row r="2117" spans="1:25" x14ac:dyDescent="0.25">
      <c r="A2117" s="72">
        <v>28490</v>
      </c>
      <c r="B2117" s="70"/>
      <c r="C2117" s="70"/>
      <c r="D2117" s="70"/>
      <c r="E2117" s="70"/>
      <c r="F2117" s="70"/>
      <c r="G2117" s="70"/>
      <c r="H2117" s="70"/>
      <c r="I2117" s="70"/>
      <c r="J2117" s="70"/>
      <c r="K2117" s="70"/>
      <c r="L2117" s="70"/>
      <c r="M2117" s="70"/>
      <c r="N2117" s="70"/>
      <c r="O2117" s="70"/>
      <c r="P2117" s="70"/>
      <c r="Q2117" s="70"/>
      <c r="R2117" s="70">
        <v>86225</v>
      </c>
      <c r="S2117" s="70">
        <v>85059.228514999995</v>
      </c>
      <c r="T2117" s="70"/>
      <c r="U2117" s="70"/>
      <c r="V2117" s="70"/>
      <c r="W2117" s="70"/>
      <c r="X2117" s="70">
        <v>86225</v>
      </c>
      <c r="Y2117" s="70">
        <v>85059.228514999995</v>
      </c>
    </row>
    <row r="2118" spans="1:25" x14ac:dyDescent="0.25">
      <c r="A2118" s="72">
        <v>28493</v>
      </c>
      <c r="B2118" s="70"/>
      <c r="C2118" s="70"/>
      <c r="D2118" s="70"/>
      <c r="E2118" s="70"/>
      <c r="F2118" s="70"/>
      <c r="G2118" s="70"/>
      <c r="H2118" s="70"/>
      <c r="I2118" s="70"/>
      <c r="J2118" s="70"/>
      <c r="K2118" s="70"/>
      <c r="L2118" s="70"/>
      <c r="M2118" s="70"/>
      <c r="N2118" s="70"/>
      <c r="O2118" s="70"/>
      <c r="P2118" s="70"/>
      <c r="Q2118" s="70"/>
      <c r="R2118" s="70">
        <v>81917</v>
      </c>
      <c r="S2118" s="70">
        <v>82051.222657000006</v>
      </c>
      <c r="T2118" s="70"/>
      <c r="U2118" s="70"/>
      <c r="V2118" s="70"/>
      <c r="W2118" s="70"/>
      <c r="X2118" s="70">
        <v>81917</v>
      </c>
      <c r="Y2118" s="70">
        <v>82051.222657000006</v>
      </c>
    </row>
    <row r="2119" spans="1:25" x14ac:dyDescent="0.25">
      <c r="A2119" s="72">
        <v>28495</v>
      </c>
      <c r="B2119" s="70"/>
      <c r="C2119" s="70"/>
      <c r="D2119" s="70"/>
      <c r="E2119" s="70"/>
      <c r="F2119" s="70"/>
      <c r="G2119" s="70"/>
      <c r="H2119" s="70"/>
      <c r="I2119" s="70"/>
      <c r="J2119" s="70"/>
      <c r="K2119" s="70"/>
      <c r="L2119" s="70"/>
      <c r="M2119" s="70"/>
      <c r="N2119" s="70"/>
      <c r="O2119" s="70"/>
      <c r="P2119" s="70">
        <v>78485</v>
      </c>
      <c r="Q2119" s="70">
        <v>77191.425292999993</v>
      </c>
      <c r="R2119" s="70"/>
      <c r="S2119" s="70"/>
      <c r="T2119" s="70"/>
      <c r="U2119" s="70"/>
      <c r="V2119" s="70"/>
      <c r="W2119" s="70"/>
      <c r="X2119" s="70">
        <v>78485</v>
      </c>
      <c r="Y2119" s="70">
        <v>77191.425292999993</v>
      </c>
    </row>
    <row r="2120" spans="1:25" x14ac:dyDescent="0.25">
      <c r="A2120" s="72">
        <v>28497</v>
      </c>
      <c r="B2120" s="70">
        <v>10154</v>
      </c>
      <c r="C2120" s="70">
        <v>7579.6730960000004</v>
      </c>
      <c r="D2120" s="70"/>
      <c r="E2120" s="70"/>
      <c r="F2120" s="70"/>
      <c r="G2120" s="70"/>
      <c r="H2120" s="70"/>
      <c r="I2120" s="70"/>
      <c r="J2120" s="70"/>
      <c r="K2120" s="70"/>
      <c r="L2120" s="70"/>
      <c r="M2120" s="70"/>
      <c r="N2120" s="70"/>
      <c r="O2120" s="70"/>
      <c r="P2120" s="70"/>
      <c r="Q2120" s="70"/>
      <c r="R2120" s="70"/>
      <c r="S2120" s="70"/>
      <c r="T2120" s="70"/>
      <c r="U2120" s="70"/>
      <c r="V2120" s="70"/>
      <c r="W2120" s="70"/>
      <c r="X2120" s="70">
        <v>10154</v>
      </c>
      <c r="Y2120" s="70">
        <v>7579.6730960000004</v>
      </c>
    </row>
    <row r="2121" spans="1:25" x14ac:dyDescent="0.25">
      <c r="A2121" s="72">
        <v>28498</v>
      </c>
      <c r="B2121" s="70">
        <v>5190</v>
      </c>
      <c r="C2121" s="70">
        <v>3549.8660740000005</v>
      </c>
      <c r="D2121" s="70"/>
      <c r="E2121" s="70"/>
      <c r="F2121" s="70"/>
      <c r="G2121" s="70"/>
      <c r="H2121" s="70"/>
      <c r="I2121" s="70"/>
      <c r="J2121" s="70"/>
      <c r="K2121" s="70"/>
      <c r="L2121" s="70"/>
      <c r="M2121" s="70"/>
      <c r="N2121" s="70"/>
      <c r="O2121" s="70"/>
      <c r="P2121" s="70"/>
      <c r="Q2121" s="70"/>
      <c r="R2121" s="70"/>
      <c r="S2121" s="70"/>
      <c r="T2121" s="70"/>
      <c r="U2121" s="70"/>
      <c r="V2121" s="70"/>
      <c r="W2121" s="70"/>
      <c r="X2121" s="70">
        <v>5190</v>
      </c>
      <c r="Y2121" s="70">
        <v>3549.8660740000005</v>
      </c>
    </row>
    <row r="2122" spans="1:25" x14ac:dyDescent="0.25">
      <c r="A2122" s="72">
        <v>28506</v>
      </c>
      <c r="B2122" s="70">
        <v>1923</v>
      </c>
      <c r="C2122" s="70">
        <v>1601.1005719999998</v>
      </c>
      <c r="D2122" s="70"/>
      <c r="E2122" s="70"/>
      <c r="F2122" s="70"/>
      <c r="G2122" s="70"/>
      <c r="H2122" s="70"/>
      <c r="I2122" s="70"/>
      <c r="J2122" s="70"/>
      <c r="K2122" s="70"/>
      <c r="L2122" s="70"/>
      <c r="M2122" s="70"/>
      <c r="N2122" s="70"/>
      <c r="O2122" s="70"/>
      <c r="P2122" s="70"/>
      <c r="Q2122" s="70"/>
      <c r="R2122" s="70"/>
      <c r="S2122" s="70"/>
      <c r="T2122" s="70"/>
      <c r="U2122" s="70"/>
      <c r="V2122" s="70"/>
      <c r="W2122" s="70"/>
      <c r="X2122" s="70">
        <v>1923</v>
      </c>
      <c r="Y2122" s="70">
        <v>1601.1005719999998</v>
      </c>
    </row>
    <row r="2123" spans="1:25" x14ac:dyDescent="0.25">
      <c r="A2123" s="72">
        <v>28507</v>
      </c>
      <c r="B2123" s="70">
        <v>4569</v>
      </c>
      <c r="C2123" s="70">
        <v>4231.6031190000003</v>
      </c>
      <c r="D2123" s="70"/>
      <c r="E2123" s="70"/>
      <c r="F2123" s="70"/>
      <c r="G2123" s="70"/>
      <c r="H2123" s="70"/>
      <c r="I2123" s="70"/>
      <c r="J2123" s="70"/>
      <c r="K2123" s="70"/>
      <c r="L2123" s="70"/>
      <c r="M2123" s="70"/>
      <c r="N2123" s="70"/>
      <c r="O2123" s="70"/>
      <c r="P2123" s="70"/>
      <c r="Q2123" s="70"/>
      <c r="R2123" s="70"/>
      <c r="S2123" s="70"/>
      <c r="T2123" s="70"/>
      <c r="U2123" s="70"/>
      <c r="V2123" s="70"/>
      <c r="W2123" s="70"/>
      <c r="X2123" s="70">
        <v>4569</v>
      </c>
      <c r="Y2123" s="70">
        <v>4231.6031190000003</v>
      </c>
    </row>
    <row r="2124" spans="1:25" x14ac:dyDescent="0.25">
      <c r="A2124" s="72">
        <v>28511</v>
      </c>
      <c r="B2124" s="70"/>
      <c r="C2124" s="70"/>
      <c r="D2124" s="70"/>
      <c r="E2124" s="70"/>
      <c r="F2124" s="70"/>
      <c r="G2124" s="70"/>
      <c r="H2124" s="70"/>
      <c r="I2124" s="70"/>
      <c r="J2124" s="70"/>
      <c r="K2124" s="70"/>
      <c r="L2124" s="70"/>
      <c r="M2124" s="70"/>
      <c r="N2124" s="70"/>
      <c r="O2124" s="70"/>
      <c r="P2124" s="70">
        <v>82332</v>
      </c>
      <c r="Q2124" s="70">
        <v>79065.366211999994</v>
      </c>
      <c r="R2124" s="70"/>
      <c r="S2124" s="70"/>
      <c r="T2124" s="70"/>
      <c r="U2124" s="70"/>
      <c r="V2124" s="70"/>
      <c r="W2124" s="70"/>
      <c r="X2124" s="70">
        <v>82332</v>
      </c>
      <c r="Y2124" s="70">
        <v>79065.366211999994</v>
      </c>
    </row>
    <row r="2125" spans="1:25" x14ac:dyDescent="0.25">
      <c r="A2125" s="72">
        <v>28512</v>
      </c>
      <c r="B2125" s="70"/>
      <c r="C2125" s="70"/>
      <c r="D2125" s="70"/>
      <c r="E2125" s="70"/>
      <c r="F2125" s="70"/>
      <c r="G2125" s="70"/>
      <c r="H2125" s="70"/>
      <c r="I2125" s="70"/>
      <c r="J2125" s="70"/>
      <c r="K2125" s="70"/>
      <c r="L2125" s="70"/>
      <c r="M2125" s="70"/>
      <c r="N2125" s="70"/>
      <c r="O2125" s="70"/>
      <c r="P2125" s="70">
        <v>71465</v>
      </c>
      <c r="Q2125" s="70">
        <v>70509.198730999997</v>
      </c>
      <c r="R2125" s="70"/>
      <c r="S2125" s="70"/>
      <c r="T2125" s="70"/>
      <c r="U2125" s="70"/>
      <c r="V2125" s="70"/>
      <c r="W2125" s="70"/>
      <c r="X2125" s="70">
        <v>71465</v>
      </c>
      <c r="Y2125" s="70">
        <v>70509.198730999997</v>
      </c>
    </row>
    <row r="2126" spans="1:25" x14ac:dyDescent="0.25">
      <c r="A2126" s="72">
        <v>28515</v>
      </c>
      <c r="B2126" s="70"/>
      <c r="C2126" s="70"/>
      <c r="D2126" s="70"/>
      <c r="E2126" s="70"/>
      <c r="F2126" s="70"/>
      <c r="G2126" s="70"/>
      <c r="H2126" s="70"/>
      <c r="I2126" s="70"/>
      <c r="J2126" s="70"/>
      <c r="K2126" s="70"/>
      <c r="L2126" s="70"/>
      <c r="M2126" s="70"/>
      <c r="N2126" s="70"/>
      <c r="O2126" s="70"/>
      <c r="P2126" s="70">
        <v>68617</v>
      </c>
      <c r="Q2126" s="70">
        <v>73643.76806599999</v>
      </c>
      <c r="R2126" s="70"/>
      <c r="S2126" s="70"/>
      <c r="T2126" s="70"/>
      <c r="U2126" s="70"/>
      <c r="V2126" s="70"/>
      <c r="W2126" s="70"/>
      <c r="X2126" s="70">
        <v>68617</v>
      </c>
      <c r="Y2126" s="70">
        <v>73643.76806599999</v>
      </c>
    </row>
    <row r="2127" spans="1:25" x14ac:dyDescent="0.25">
      <c r="A2127" s="72">
        <v>28516</v>
      </c>
      <c r="B2127" s="70">
        <v>8764</v>
      </c>
      <c r="C2127" s="70">
        <v>6946.6022040000007</v>
      </c>
      <c r="D2127" s="70"/>
      <c r="E2127" s="70"/>
      <c r="F2127" s="70"/>
      <c r="G2127" s="70"/>
      <c r="H2127" s="70"/>
      <c r="I2127" s="70"/>
      <c r="J2127" s="70"/>
      <c r="K2127" s="70"/>
      <c r="L2127" s="70"/>
      <c r="M2127" s="70"/>
      <c r="N2127" s="70"/>
      <c r="O2127" s="70"/>
      <c r="P2127" s="70"/>
      <c r="Q2127" s="70"/>
      <c r="R2127" s="70"/>
      <c r="S2127" s="70"/>
      <c r="T2127" s="70"/>
      <c r="U2127" s="70"/>
      <c r="V2127" s="70"/>
      <c r="W2127" s="70"/>
      <c r="X2127" s="70">
        <v>8764</v>
      </c>
      <c r="Y2127" s="70">
        <v>6946.6022040000007</v>
      </c>
    </row>
    <row r="2128" spans="1:25" x14ac:dyDescent="0.25">
      <c r="A2128" s="72">
        <v>28529</v>
      </c>
      <c r="B2128" s="70">
        <v>10099</v>
      </c>
      <c r="C2128" s="70">
        <v>9070.3490289999991</v>
      </c>
      <c r="D2128" s="70"/>
      <c r="E2128" s="70"/>
      <c r="F2128" s="70"/>
      <c r="G2128" s="70"/>
      <c r="H2128" s="70"/>
      <c r="I2128" s="70"/>
      <c r="J2128" s="70"/>
      <c r="K2128" s="70"/>
      <c r="L2128" s="70"/>
      <c r="M2128" s="70"/>
      <c r="N2128" s="70"/>
      <c r="O2128" s="70"/>
      <c r="P2128" s="70"/>
      <c r="Q2128" s="70"/>
      <c r="R2128" s="70"/>
      <c r="S2128" s="70"/>
      <c r="T2128" s="70"/>
      <c r="U2128" s="70"/>
      <c r="V2128" s="70"/>
      <c r="W2128" s="70"/>
      <c r="X2128" s="70">
        <v>10099</v>
      </c>
      <c r="Y2128" s="70">
        <v>9070.3490289999991</v>
      </c>
    </row>
    <row r="2129" spans="1:25" x14ac:dyDescent="0.25">
      <c r="A2129" s="72">
        <v>28530</v>
      </c>
      <c r="B2129" s="70">
        <v>2931</v>
      </c>
      <c r="C2129" s="70">
        <v>6337.7119410000005</v>
      </c>
      <c r="D2129" s="70"/>
      <c r="E2129" s="70"/>
      <c r="F2129" s="70"/>
      <c r="G2129" s="70"/>
      <c r="H2129" s="70"/>
      <c r="I2129" s="70"/>
      <c r="J2129" s="70"/>
      <c r="K2129" s="70"/>
      <c r="L2129" s="70"/>
      <c r="M2129" s="70"/>
      <c r="N2129" s="70"/>
      <c r="O2129" s="70"/>
      <c r="P2129" s="70"/>
      <c r="Q2129" s="70"/>
      <c r="R2129" s="70"/>
      <c r="S2129" s="70"/>
      <c r="T2129" s="70"/>
      <c r="U2129" s="70"/>
      <c r="V2129" s="70"/>
      <c r="W2129" s="70"/>
      <c r="X2129" s="70">
        <v>2931</v>
      </c>
      <c r="Y2129" s="70">
        <v>6337.7119410000005</v>
      </c>
    </row>
    <row r="2130" spans="1:25" x14ac:dyDescent="0.25">
      <c r="A2130" s="72">
        <v>28531</v>
      </c>
      <c r="B2130" s="70">
        <v>7365</v>
      </c>
      <c r="C2130" s="70">
        <v>6781.207152</v>
      </c>
      <c r="D2130" s="70"/>
      <c r="E2130" s="70"/>
      <c r="F2130" s="70"/>
      <c r="G2130" s="70"/>
      <c r="H2130" s="70"/>
      <c r="I2130" s="70"/>
      <c r="J2130" s="70"/>
      <c r="K2130" s="70"/>
      <c r="L2130" s="70"/>
      <c r="M2130" s="70"/>
      <c r="N2130" s="70"/>
      <c r="O2130" s="70"/>
      <c r="P2130" s="70"/>
      <c r="Q2130" s="70"/>
      <c r="R2130" s="70"/>
      <c r="S2130" s="70"/>
      <c r="T2130" s="70"/>
      <c r="U2130" s="70"/>
      <c r="V2130" s="70"/>
      <c r="W2130" s="70"/>
      <c r="X2130" s="70">
        <v>7365</v>
      </c>
      <c r="Y2130" s="70">
        <v>6781.207152</v>
      </c>
    </row>
    <row r="2131" spans="1:25" x14ac:dyDescent="0.25">
      <c r="A2131" s="72">
        <v>28532</v>
      </c>
      <c r="B2131" s="70"/>
      <c r="C2131" s="70"/>
      <c r="D2131" s="70">
        <v>10531</v>
      </c>
      <c r="E2131" s="70">
        <v>13362.408936</v>
      </c>
      <c r="F2131" s="70"/>
      <c r="G2131" s="70"/>
      <c r="H2131" s="70"/>
      <c r="I2131" s="70"/>
      <c r="J2131" s="70"/>
      <c r="K2131" s="70"/>
      <c r="L2131" s="70"/>
      <c r="M2131" s="70"/>
      <c r="N2131" s="70"/>
      <c r="O2131" s="70"/>
      <c r="P2131" s="70"/>
      <c r="Q2131" s="70"/>
      <c r="R2131" s="70"/>
      <c r="S2131" s="70"/>
      <c r="T2131" s="70"/>
      <c r="U2131" s="70"/>
      <c r="V2131" s="70"/>
      <c r="W2131" s="70"/>
      <c r="X2131" s="70">
        <v>10531</v>
      </c>
      <c r="Y2131" s="70">
        <v>13362.408936</v>
      </c>
    </row>
    <row r="2132" spans="1:25" x14ac:dyDescent="0.25">
      <c r="A2132" s="72">
        <v>28533</v>
      </c>
      <c r="B2132" s="70">
        <v>6772</v>
      </c>
      <c r="C2132" s="70">
        <v>6146.5213020000001</v>
      </c>
      <c r="D2132" s="70"/>
      <c r="E2132" s="70"/>
      <c r="F2132" s="70"/>
      <c r="G2132" s="70"/>
      <c r="H2132" s="70"/>
      <c r="I2132" s="70"/>
      <c r="J2132" s="70"/>
      <c r="K2132" s="70"/>
      <c r="L2132" s="70"/>
      <c r="M2132" s="70"/>
      <c r="N2132" s="70"/>
      <c r="O2132" s="70"/>
      <c r="P2132" s="70"/>
      <c r="Q2132" s="70"/>
      <c r="R2132" s="70"/>
      <c r="S2132" s="70"/>
      <c r="T2132" s="70"/>
      <c r="U2132" s="70"/>
      <c r="V2132" s="70"/>
      <c r="W2132" s="70"/>
      <c r="X2132" s="70">
        <v>6772</v>
      </c>
      <c r="Y2132" s="70">
        <v>6146.5213020000001</v>
      </c>
    </row>
    <row r="2133" spans="1:25" x14ac:dyDescent="0.25">
      <c r="A2133" s="72">
        <v>28534</v>
      </c>
      <c r="B2133" s="70"/>
      <c r="C2133" s="70"/>
      <c r="D2133" s="70"/>
      <c r="E2133" s="70"/>
      <c r="F2133" s="70"/>
      <c r="G2133" s="70"/>
      <c r="H2133" s="70"/>
      <c r="I2133" s="70"/>
      <c r="J2133" s="70"/>
      <c r="K2133" s="70"/>
      <c r="L2133" s="70">
        <v>57358</v>
      </c>
      <c r="M2133" s="70">
        <v>53578.282714000008</v>
      </c>
      <c r="N2133" s="70"/>
      <c r="O2133" s="70"/>
      <c r="P2133" s="70"/>
      <c r="Q2133" s="70"/>
      <c r="R2133" s="70"/>
      <c r="S2133" s="70"/>
      <c r="T2133" s="70"/>
      <c r="U2133" s="70"/>
      <c r="V2133" s="70"/>
      <c r="W2133" s="70"/>
      <c r="X2133" s="70">
        <v>57358</v>
      </c>
      <c r="Y2133" s="70">
        <v>53578.282714000008</v>
      </c>
    </row>
    <row r="2134" spans="1:25" x14ac:dyDescent="0.25">
      <c r="A2134" s="72">
        <v>28535</v>
      </c>
      <c r="B2134" s="70"/>
      <c r="C2134" s="70"/>
      <c r="D2134" s="70"/>
      <c r="E2134" s="70"/>
      <c r="F2134" s="70"/>
      <c r="G2134" s="70"/>
      <c r="H2134" s="70"/>
      <c r="I2134" s="70"/>
      <c r="J2134" s="70"/>
      <c r="K2134" s="70"/>
      <c r="L2134" s="70">
        <v>55866</v>
      </c>
      <c r="M2134" s="70">
        <v>54338.020019000003</v>
      </c>
      <c r="N2134" s="70"/>
      <c r="O2134" s="70"/>
      <c r="P2134" s="70"/>
      <c r="Q2134" s="70"/>
      <c r="R2134" s="70"/>
      <c r="S2134" s="70"/>
      <c r="T2134" s="70"/>
      <c r="U2134" s="70"/>
      <c r="V2134" s="70"/>
      <c r="W2134" s="70"/>
      <c r="X2134" s="70">
        <v>55866</v>
      </c>
      <c r="Y2134" s="70">
        <v>54338.020019000003</v>
      </c>
    </row>
    <row r="2135" spans="1:25" x14ac:dyDescent="0.25">
      <c r="A2135" s="72">
        <v>28536</v>
      </c>
      <c r="B2135" s="70">
        <v>6661</v>
      </c>
      <c r="C2135" s="70">
        <v>5028.9466560000001</v>
      </c>
      <c r="D2135" s="70"/>
      <c r="E2135" s="70"/>
      <c r="F2135" s="70"/>
      <c r="G2135" s="70"/>
      <c r="H2135" s="70"/>
      <c r="I2135" s="70"/>
      <c r="J2135" s="70"/>
      <c r="K2135" s="70"/>
      <c r="L2135" s="70"/>
      <c r="M2135" s="70"/>
      <c r="N2135" s="70"/>
      <c r="O2135" s="70"/>
      <c r="P2135" s="70"/>
      <c r="Q2135" s="70"/>
      <c r="R2135" s="70"/>
      <c r="S2135" s="70"/>
      <c r="T2135" s="70"/>
      <c r="U2135" s="70"/>
      <c r="V2135" s="70"/>
      <c r="W2135" s="70"/>
      <c r="X2135" s="70">
        <v>6661</v>
      </c>
      <c r="Y2135" s="70">
        <v>5028.9466560000001</v>
      </c>
    </row>
    <row r="2136" spans="1:25" x14ac:dyDescent="0.25">
      <c r="A2136" s="72">
        <v>28537</v>
      </c>
      <c r="B2136" s="70">
        <v>5331</v>
      </c>
      <c r="C2136" s="70">
        <v>4116.5433110000004</v>
      </c>
      <c r="D2136" s="70"/>
      <c r="E2136" s="70"/>
      <c r="F2136" s="70"/>
      <c r="G2136" s="70"/>
      <c r="H2136" s="70"/>
      <c r="I2136" s="70"/>
      <c r="J2136" s="70"/>
      <c r="K2136" s="70"/>
      <c r="L2136" s="70"/>
      <c r="M2136" s="70"/>
      <c r="N2136" s="70"/>
      <c r="O2136" s="70"/>
      <c r="P2136" s="70"/>
      <c r="Q2136" s="70"/>
      <c r="R2136" s="70"/>
      <c r="S2136" s="70"/>
      <c r="T2136" s="70"/>
      <c r="U2136" s="70"/>
      <c r="V2136" s="70"/>
      <c r="W2136" s="70"/>
      <c r="X2136" s="70">
        <v>5331</v>
      </c>
      <c r="Y2136" s="70">
        <v>4116.5433110000004</v>
      </c>
    </row>
    <row r="2137" spans="1:25" x14ac:dyDescent="0.25">
      <c r="A2137" s="72">
        <v>28538</v>
      </c>
      <c r="B2137" s="70">
        <v>9863</v>
      </c>
      <c r="C2137" s="70">
        <v>7512.9480910000002</v>
      </c>
      <c r="D2137" s="70"/>
      <c r="E2137" s="70"/>
      <c r="F2137" s="70"/>
      <c r="G2137" s="70"/>
      <c r="H2137" s="70"/>
      <c r="I2137" s="70"/>
      <c r="J2137" s="70"/>
      <c r="K2137" s="70"/>
      <c r="L2137" s="70"/>
      <c r="M2137" s="70"/>
      <c r="N2137" s="70"/>
      <c r="O2137" s="70"/>
      <c r="P2137" s="70"/>
      <c r="Q2137" s="70"/>
      <c r="R2137" s="70"/>
      <c r="S2137" s="70"/>
      <c r="T2137" s="70"/>
      <c r="U2137" s="70"/>
      <c r="V2137" s="70"/>
      <c r="W2137" s="70"/>
      <c r="X2137" s="70">
        <v>9863</v>
      </c>
      <c r="Y2137" s="70">
        <v>7512.9480910000002</v>
      </c>
    </row>
    <row r="2138" spans="1:25" x14ac:dyDescent="0.25">
      <c r="A2138" s="72">
        <v>28539</v>
      </c>
      <c r="B2138" s="70">
        <v>9849</v>
      </c>
      <c r="C2138" s="70">
        <v>6654.6758410000002</v>
      </c>
      <c r="D2138" s="70"/>
      <c r="E2138" s="70"/>
      <c r="F2138" s="70"/>
      <c r="G2138" s="70"/>
      <c r="H2138" s="70"/>
      <c r="I2138" s="70"/>
      <c r="J2138" s="70"/>
      <c r="K2138" s="70"/>
      <c r="L2138" s="70"/>
      <c r="M2138" s="70"/>
      <c r="N2138" s="70"/>
      <c r="O2138" s="70"/>
      <c r="P2138" s="70"/>
      <c r="Q2138" s="70"/>
      <c r="R2138" s="70"/>
      <c r="S2138" s="70"/>
      <c r="T2138" s="70"/>
      <c r="U2138" s="70"/>
      <c r="V2138" s="70"/>
      <c r="W2138" s="70"/>
      <c r="X2138" s="70">
        <v>9849</v>
      </c>
      <c r="Y2138" s="70">
        <v>6654.6758410000002</v>
      </c>
    </row>
    <row r="2139" spans="1:25" x14ac:dyDescent="0.25">
      <c r="A2139" s="72">
        <v>28540</v>
      </c>
      <c r="B2139" s="70"/>
      <c r="C2139" s="70"/>
      <c r="D2139" s="70"/>
      <c r="E2139" s="70"/>
      <c r="F2139" s="70"/>
      <c r="G2139" s="70"/>
      <c r="H2139" s="70"/>
      <c r="I2139" s="70"/>
      <c r="J2139" s="70"/>
      <c r="K2139" s="70"/>
      <c r="L2139" s="70">
        <v>55363</v>
      </c>
      <c r="M2139" s="70">
        <v>51952.552979</v>
      </c>
      <c r="N2139" s="70"/>
      <c r="O2139" s="70"/>
      <c r="P2139" s="70"/>
      <c r="Q2139" s="70"/>
      <c r="R2139" s="70"/>
      <c r="S2139" s="70"/>
      <c r="T2139" s="70"/>
      <c r="U2139" s="70"/>
      <c r="V2139" s="70"/>
      <c r="W2139" s="70"/>
      <c r="X2139" s="70">
        <v>55363</v>
      </c>
      <c r="Y2139" s="70">
        <v>51952.552979</v>
      </c>
    </row>
    <row r="2140" spans="1:25" x14ac:dyDescent="0.25">
      <c r="A2140" s="72">
        <v>28544</v>
      </c>
      <c r="B2140" s="70">
        <v>9636</v>
      </c>
      <c r="C2140" s="70">
        <v>5193.2725379999993</v>
      </c>
      <c r="D2140" s="70"/>
      <c r="E2140" s="70"/>
      <c r="F2140" s="70"/>
      <c r="G2140" s="70"/>
      <c r="H2140" s="70"/>
      <c r="I2140" s="70"/>
      <c r="J2140" s="70"/>
      <c r="K2140" s="70"/>
      <c r="L2140" s="70"/>
      <c r="M2140" s="70"/>
      <c r="N2140" s="70"/>
      <c r="O2140" s="70"/>
      <c r="P2140" s="70"/>
      <c r="Q2140" s="70"/>
      <c r="R2140" s="70"/>
      <c r="S2140" s="70"/>
      <c r="T2140" s="70"/>
      <c r="U2140" s="70"/>
      <c r="V2140" s="70"/>
      <c r="W2140" s="70"/>
      <c r="X2140" s="70">
        <v>9636</v>
      </c>
      <c r="Y2140" s="70">
        <v>5193.2725379999993</v>
      </c>
    </row>
    <row r="2141" spans="1:25" x14ac:dyDescent="0.25">
      <c r="A2141" s="72">
        <v>28548</v>
      </c>
      <c r="B2141" s="70">
        <v>6766</v>
      </c>
      <c r="C2141" s="70">
        <v>6678.9286810000012</v>
      </c>
      <c r="D2141" s="70"/>
      <c r="E2141" s="70"/>
      <c r="F2141" s="70"/>
      <c r="G2141" s="70"/>
      <c r="H2141" s="70"/>
      <c r="I2141" s="70"/>
      <c r="J2141" s="70"/>
      <c r="K2141" s="70"/>
      <c r="L2141" s="70"/>
      <c r="M2141" s="70"/>
      <c r="N2141" s="70"/>
      <c r="O2141" s="70"/>
      <c r="P2141" s="70"/>
      <c r="Q2141" s="70"/>
      <c r="R2141" s="70"/>
      <c r="S2141" s="70"/>
      <c r="T2141" s="70"/>
      <c r="U2141" s="70"/>
      <c r="V2141" s="70"/>
      <c r="W2141" s="70"/>
      <c r="X2141" s="70">
        <v>6766</v>
      </c>
      <c r="Y2141" s="70">
        <v>6678.9286810000012</v>
      </c>
    </row>
    <row r="2142" spans="1:25" x14ac:dyDescent="0.25">
      <c r="A2142" s="72">
        <v>28550</v>
      </c>
      <c r="B2142" s="70">
        <v>2565</v>
      </c>
      <c r="C2142" s="70">
        <v>3348.7659769999996</v>
      </c>
      <c r="D2142" s="70"/>
      <c r="E2142" s="70"/>
      <c r="F2142" s="70"/>
      <c r="G2142" s="70"/>
      <c r="H2142" s="70"/>
      <c r="I2142" s="70"/>
      <c r="J2142" s="70"/>
      <c r="K2142" s="70"/>
      <c r="L2142" s="70"/>
      <c r="M2142" s="70"/>
      <c r="N2142" s="70"/>
      <c r="O2142" s="70"/>
      <c r="P2142" s="70"/>
      <c r="Q2142" s="70"/>
      <c r="R2142" s="70"/>
      <c r="S2142" s="70"/>
      <c r="T2142" s="70"/>
      <c r="U2142" s="70"/>
      <c r="V2142" s="70"/>
      <c r="W2142" s="70"/>
      <c r="X2142" s="70">
        <v>2565</v>
      </c>
      <c r="Y2142" s="70">
        <v>3348.7659769999996</v>
      </c>
    </row>
    <row r="2143" spans="1:25" x14ac:dyDescent="0.25">
      <c r="A2143" s="72">
        <v>28554</v>
      </c>
      <c r="B2143" s="70">
        <v>3272</v>
      </c>
      <c r="C2143" s="70">
        <v>2461.6707919999999</v>
      </c>
      <c r="D2143" s="70"/>
      <c r="E2143" s="70"/>
      <c r="F2143" s="70"/>
      <c r="G2143" s="70"/>
      <c r="H2143" s="70"/>
      <c r="I2143" s="70"/>
      <c r="J2143" s="70"/>
      <c r="K2143" s="70"/>
      <c r="L2143" s="70"/>
      <c r="M2143" s="70"/>
      <c r="N2143" s="70"/>
      <c r="O2143" s="70"/>
      <c r="P2143" s="70"/>
      <c r="Q2143" s="70"/>
      <c r="R2143" s="70"/>
      <c r="S2143" s="70"/>
      <c r="T2143" s="70"/>
      <c r="U2143" s="70"/>
      <c r="V2143" s="70"/>
      <c r="W2143" s="70"/>
      <c r="X2143" s="70">
        <v>3272</v>
      </c>
      <c r="Y2143" s="70">
        <v>2461.6707919999999</v>
      </c>
    </row>
    <row r="2144" spans="1:25" x14ac:dyDescent="0.25">
      <c r="A2144" s="72">
        <v>28569</v>
      </c>
      <c r="B2144" s="70"/>
      <c r="C2144" s="70"/>
      <c r="D2144" s="70"/>
      <c r="E2144" s="70"/>
      <c r="F2144" s="70"/>
      <c r="G2144" s="70"/>
      <c r="H2144" s="70"/>
      <c r="I2144" s="70"/>
      <c r="J2144" s="70"/>
      <c r="K2144" s="70"/>
      <c r="L2144" s="70">
        <v>73264</v>
      </c>
      <c r="M2144" s="70">
        <v>59943.415040000007</v>
      </c>
      <c r="N2144" s="70"/>
      <c r="O2144" s="70"/>
      <c r="P2144" s="70"/>
      <c r="Q2144" s="70"/>
      <c r="R2144" s="70"/>
      <c r="S2144" s="70"/>
      <c r="T2144" s="70"/>
      <c r="U2144" s="70"/>
      <c r="V2144" s="70"/>
      <c r="W2144" s="70"/>
      <c r="X2144" s="70">
        <v>73264</v>
      </c>
      <c r="Y2144" s="70">
        <v>59943.415040000007</v>
      </c>
    </row>
    <row r="2145" spans="1:25" x14ac:dyDescent="0.25">
      <c r="A2145" s="72">
        <v>28570</v>
      </c>
      <c r="B2145" s="70">
        <v>8332</v>
      </c>
      <c r="C2145" s="70">
        <v>4588.8899240000001</v>
      </c>
      <c r="D2145" s="70"/>
      <c r="E2145" s="70"/>
      <c r="F2145" s="70"/>
      <c r="G2145" s="70"/>
      <c r="H2145" s="70"/>
      <c r="I2145" s="70"/>
      <c r="J2145" s="70"/>
      <c r="K2145" s="70"/>
      <c r="L2145" s="70"/>
      <c r="M2145" s="70"/>
      <c r="N2145" s="70"/>
      <c r="O2145" s="70"/>
      <c r="P2145" s="70"/>
      <c r="Q2145" s="70"/>
      <c r="R2145" s="70"/>
      <c r="S2145" s="70"/>
      <c r="T2145" s="70"/>
      <c r="U2145" s="70"/>
      <c r="V2145" s="70"/>
      <c r="W2145" s="70"/>
      <c r="X2145" s="70">
        <v>8332</v>
      </c>
      <c r="Y2145" s="70">
        <v>4588.8899240000001</v>
      </c>
    </row>
    <row r="2146" spans="1:25" x14ac:dyDescent="0.25">
      <c r="A2146" s="72">
        <v>28583</v>
      </c>
      <c r="B2146" s="70">
        <v>6824</v>
      </c>
      <c r="C2146" s="70">
        <v>8517.9220889999997</v>
      </c>
      <c r="D2146" s="70"/>
      <c r="E2146" s="70"/>
      <c r="F2146" s="70"/>
      <c r="G2146" s="70"/>
      <c r="H2146" s="70"/>
      <c r="I2146" s="70"/>
      <c r="J2146" s="70"/>
      <c r="K2146" s="70"/>
      <c r="L2146" s="70"/>
      <c r="M2146" s="70"/>
      <c r="N2146" s="70"/>
      <c r="O2146" s="70"/>
      <c r="P2146" s="70"/>
      <c r="Q2146" s="70"/>
      <c r="R2146" s="70"/>
      <c r="S2146" s="70"/>
      <c r="T2146" s="70"/>
      <c r="U2146" s="70"/>
      <c r="V2146" s="70"/>
      <c r="W2146" s="70"/>
      <c r="X2146" s="70">
        <v>6824</v>
      </c>
      <c r="Y2146" s="70">
        <v>8517.9220889999997</v>
      </c>
    </row>
    <row r="2147" spans="1:25" x14ac:dyDescent="0.25">
      <c r="A2147" s="72">
        <v>28587</v>
      </c>
      <c r="B2147" s="70"/>
      <c r="C2147" s="70"/>
      <c r="D2147" s="70"/>
      <c r="E2147" s="70"/>
      <c r="F2147" s="70"/>
      <c r="G2147" s="70"/>
      <c r="H2147" s="70"/>
      <c r="I2147" s="70"/>
      <c r="J2147" s="70"/>
      <c r="K2147" s="70"/>
      <c r="L2147" s="70"/>
      <c r="M2147" s="70"/>
      <c r="N2147" s="70"/>
      <c r="O2147" s="70"/>
      <c r="P2147" s="70"/>
      <c r="Q2147" s="70"/>
      <c r="R2147" s="70"/>
      <c r="S2147" s="70"/>
      <c r="T2147" s="70"/>
      <c r="U2147" s="70"/>
      <c r="V2147" s="70">
        <v>94388</v>
      </c>
      <c r="W2147" s="70">
        <v>103381.331055</v>
      </c>
      <c r="X2147" s="70">
        <v>94388</v>
      </c>
      <c r="Y2147" s="70">
        <v>103381.331055</v>
      </c>
    </row>
    <row r="2148" spans="1:25" x14ac:dyDescent="0.25">
      <c r="A2148" s="72">
        <v>28588</v>
      </c>
      <c r="B2148" s="70"/>
      <c r="C2148" s="70"/>
      <c r="D2148" s="70"/>
      <c r="E2148" s="70"/>
      <c r="F2148" s="70"/>
      <c r="G2148" s="70"/>
      <c r="H2148" s="70"/>
      <c r="I2148" s="70"/>
      <c r="J2148" s="70"/>
      <c r="K2148" s="70"/>
      <c r="L2148" s="70"/>
      <c r="M2148" s="70"/>
      <c r="N2148" s="70"/>
      <c r="O2148" s="70"/>
      <c r="P2148" s="70"/>
      <c r="Q2148" s="70"/>
      <c r="R2148" s="70"/>
      <c r="S2148" s="70"/>
      <c r="T2148" s="70">
        <v>100208</v>
      </c>
      <c r="U2148" s="70">
        <v>93934.854003</v>
      </c>
      <c r="V2148" s="70"/>
      <c r="W2148" s="70"/>
      <c r="X2148" s="70">
        <v>100208</v>
      </c>
      <c r="Y2148" s="70">
        <v>93934.854003</v>
      </c>
    </row>
    <row r="2149" spans="1:25" x14ac:dyDescent="0.25">
      <c r="A2149" s="72">
        <v>28590</v>
      </c>
      <c r="B2149" s="70">
        <v>5518</v>
      </c>
      <c r="C2149" s="70">
        <v>5019.187316999999</v>
      </c>
      <c r="D2149" s="70"/>
      <c r="E2149" s="70"/>
      <c r="F2149" s="70"/>
      <c r="G2149" s="70"/>
      <c r="H2149" s="70"/>
      <c r="I2149" s="70"/>
      <c r="J2149" s="70"/>
      <c r="K2149" s="70"/>
      <c r="L2149" s="70"/>
      <c r="M2149" s="70"/>
      <c r="N2149" s="70"/>
      <c r="O2149" s="70"/>
      <c r="P2149" s="70"/>
      <c r="Q2149" s="70"/>
      <c r="R2149" s="70"/>
      <c r="S2149" s="70"/>
      <c r="T2149" s="70"/>
      <c r="U2149" s="70"/>
      <c r="V2149" s="70"/>
      <c r="W2149" s="70"/>
      <c r="X2149" s="70">
        <v>5518</v>
      </c>
      <c r="Y2149" s="70">
        <v>5019.187316999999</v>
      </c>
    </row>
    <row r="2150" spans="1:25" x14ac:dyDescent="0.25">
      <c r="A2150" s="72">
        <v>28591</v>
      </c>
      <c r="B2150" s="70">
        <v>7353</v>
      </c>
      <c r="C2150" s="70">
        <v>6574.0712129999993</v>
      </c>
      <c r="D2150" s="70"/>
      <c r="E2150" s="70"/>
      <c r="F2150" s="70"/>
      <c r="G2150" s="70"/>
      <c r="H2150" s="70"/>
      <c r="I2150" s="70"/>
      <c r="J2150" s="70"/>
      <c r="K2150" s="70"/>
      <c r="L2150" s="70"/>
      <c r="M2150" s="70"/>
      <c r="N2150" s="70"/>
      <c r="O2150" s="70"/>
      <c r="P2150" s="70"/>
      <c r="Q2150" s="70"/>
      <c r="R2150" s="70"/>
      <c r="S2150" s="70"/>
      <c r="T2150" s="70"/>
      <c r="U2150" s="70"/>
      <c r="V2150" s="70"/>
      <c r="W2150" s="70"/>
      <c r="X2150" s="70">
        <v>7353</v>
      </c>
      <c r="Y2150" s="70">
        <v>6574.0712129999993</v>
      </c>
    </row>
    <row r="2151" spans="1:25" x14ac:dyDescent="0.25">
      <c r="A2151" s="72">
        <v>28604</v>
      </c>
      <c r="B2151" s="70">
        <v>2716</v>
      </c>
      <c r="C2151" s="70">
        <v>3338.4772719999996</v>
      </c>
      <c r="D2151" s="70"/>
      <c r="E2151" s="70"/>
      <c r="F2151" s="70"/>
      <c r="G2151" s="70"/>
      <c r="H2151" s="70"/>
      <c r="I2151" s="70"/>
      <c r="J2151" s="70"/>
      <c r="K2151" s="70"/>
      <c r="L2151" s="70"/>
      <c r="M2151" s="70"/>
      <c r="N2151" s="70"/>
      <c r="O2151" s="70"/>
      <c r="P2151" s="70"/>
      <c r="Q2151" s="70"/>
      <c r="R2151" s="70"/>
      <c r="S2151" s="70"/>
      <c r="T2151" s="70"/>
      <c r="U2151" s="70"/>
      <c r="V2151" s="70"/>
      <c r="W2151" s="70"/>
      <c r="X2151" s="70">
        <v>2716</v>
      </c>
      <c r="Y2151" s="70">
        <v>3338.4772719999996</v>
      </c>
    </row>
    <row r="2152" spans="1:25" x14ac:dyDescent="0.25">
      <c r="A2152" s="72">
        <v>28623</v>
      </c>
      <c r="B2152" s="70"/>
      <c r="C2152" s="70"/>
      <c r="D2152" s="70"/>
      <c r="E2152" s="70"/>
      <c r="F2152" s="70">
        <v>30556</v>
      </c>
      <c r="G2152" s="70">
        <v>27043.245178999998</v>
      </c>
      <c r="H2152" s="70"/>
      <c r="I2152" s="70"/>
      <c r="J2152" s="70"/>
      <c r="K2152" s="70"/>
      <c r="L2152" s="70"/>
      <c r="M2152" s="70"/>
      <c r="N2152" s="70"/>
      <c r="O2152" s="70"/>
      <c r="P2152" s="70"/>
      <c r="Q2152" s="70"/>
      <c r="R2152" s="70"/>
      <c r="S2152" s="70"/>
      <c r="T2152" s="70"/>
      <c r="U2152" s="70"/>
      <c r="V2152" s="70"/>
      <c r="W2152" s="70"/>
      <c r="X2152" s="70">
        <v>30556</v>
      </c>
      <c r="Y2152" s="70">
        <v>27043.245178999998</v>
      </c>
    </row>
    <row r="2153" spans="1:25" x14ac:dyDescent="0.25">
      <c r="A2153" s="72">
        <v>28632</v>
      </c>
      <c r="B2153" s="70">
        <v>12399</v>
      </c>
      <c r="C2153" s="70">
        <v>9197.4782099999993</v>
      </c>
      <c r="D2153" s="70"/>
      <c r="E2153" s="70"/>
      <c r="F2153" s="70"/>
      <c r="G2153" s="70"/>
      <c r="H2153" s="70"/>
      <c r="I2153" s="70"/>
      <c r="J2153" s="70"/>
      <c r="K2153" s="70"/>
      <c r="L2153" s="70"/>
      <c r="M2153" s="70"/>
      <c r="N2153" s="70"/>
      <c r="O2153" s="70"/>
      <c r="P2153" s="70"/>
      <c r="Q2153" s="70"/>
      <c r="R2153" s="70"/>
      <c r="S2153" s="70"/>
      <c r="T2153" s="70"/>
      <c r="U2153" s="70"/>
      <c r="V2153" s="70"/>
      <c r="W2153" s="70"/>
      <c r="X2153" s="70">
        <v>12399</v>
      </c>
      <c r="Y2153" s="70">
        <v>9197.4782099999993</v>
      </c>
    </row>
    <row r="2154" spans="1:25" x14ac:dyDescent="0.25">
      <c r="A2154" s="72">
        <v>28633</v>
      </c>
      <c r="B2154" s="70">
        <v>10303</v>
      </c>
      <c r="C2154" s="70">
        <v>1644.723182</v>
      </c>
      <c r="D2154" s="70"/>
      <c r="E2154" s="70"/>
      <c r="F2154" s="70"/>
      <c r="G2154" s="70"/>
      <c r="H2154" s="70"/>
      <c r="I2154" s="70"/>
      <c r="J2154" s="70"/>
      <c r="K2154" s="70"/>
      <c r="L2154" s="70"/>
      <c r="M2154" s="70"/>
      <c r="N2154" s="70"/>
      <c r="O2154" s="70"/>
      <c r="P2154" s="70"/>
      <c r="Q2154" s="70"/>
      <c r="R2154" s="70"/>
      <c r="S2154" s="70"/>
      <c r="T2154" s="70"/>
      <c r="U2154" s="70"/>
      <c r="V2154" s="70"/>
      <c r="W2154" s="70"/>
      <c r="X2154" s="70">
        <v>10303</v>
      </c>
      <c r="Y2154" s="70">
        <v>1644.723182</v>
      </c>
    </row>
    <row r="2155" spans="1:25" x14ac:dyDescent="0.25">
      <c r="A2155" s="72">
        <v>28634</v>
      </c>
      <c r="B2155" s="70"/>
      <c r="C2155" s="70"/>
      <c r="D2155" s="70"/>
      <c r="E2155" s="70"/>
      <c r="F2155" s="70"/>
      <c r="G2155" s="70"/>
      <c r="H2155" s="70">
        <v>46366</v>
      </c>
      <c r="I2155" s="70">
        <v>39840.141601999996</v>
      </c>
      <c r="J2155" s="70"/>
      <c r="K2155" s="70"/>
      <c r="L2155" s="70"/>
      <c r="M2155" s="70"/>
      <c r="N2155" s="70"/>
      <c r="O2155" s="70"/>
      <c r="P2155" s="70"/>
      <c r="Q2155" s="70"/>
      <c r="R2155" s="70"/>
      <c r="S2155" s="70"/>
      <c r="T2155" s="70"/>
      <c r="U2155" s="70"/>
      <c r="V2155" s="70"/>
      <c r="W2155" s="70"/>
      <c r="X2155" s="70">
        <v>46366</v>
      </c>
      <c r="Y2155" s="70">
        <v>39840.141601999996</v>
      </c>
    </row>
    <row r="2156" spans="1:25" x14ac:dyDescent="0.25">
      <c r="A2156" s="72">
        <v>28635</v>
      </c>
      <c r="B2156" s="70"/>
      <c r="C2156" s="70"/>
      <c r="D2156" s="70"/>
      <c r="E2156" s="70"/>
      <c r="F2156" s="70"/>
      <c r="G2156" s="70"/>
      <c r="H2156" s="70">
        <v>39284</v>
      </c>
      <c r="I2156" s="70">
        <v>31811.605530999997</v>
      </c>
      <c r="J2156" s="70"/>
      <c r="K2156" s="70"/>
      <c r="L2156" s="70"/>
      <c r="M2156" s="70"/>
      <c r="N2156" s="70"/>
      <c r="O2156" s="70"/>
      <c r="P2156" s="70"/>
      <c r="Q2156" s="70"/>
      <c r="R2156" s="70"/>
      <c r="S2156" s="70"/>
      <c r="T2156" s="70"/>
      <c r="U2156" s="70"/>
      <c r="V2156" s="70"/>
      <c r="W2156" s="70"/>
      <c r="X2156" s="70">
        <v>39284</v>
      </c>
      <c r="Y2156" s="70">
        <v>31811.605530999997</v>
      </c>
    </row>
    <row r="2157" spans="1:25" x14ac:dyDescent="0.25">
      <c r="A2157" s="72">
        <v>28636</v>
      </c>
      <c r="B2157" s="70"/>
      <c r="C2157" s="70"/>
      <c r="D2157" s="70"/>
      <c r="E2157" s="70"/>
      <c r="F2157" s="70"/>
      <c r="G2157" s="70"/>
      <c r="H2157" s="70">
        <v>43277</v>
      </c>
      <c r="I2157" s="70">
        <v>33941.855896000001</v>
      </c>
      <c r="J2157" s="70"/>
      <c r="K2157" s="70"/>
      <c r="L2157" s="70"/>
      <c r="M2157" s="70"/>
      <c r="N2157" s="70"/>
      <c r="O2157" s="70"/>
      <c r="P2157" s="70"/>
      <c r="Q2157" s="70"/>
      <c r="R2157" s="70"/>
      <c r="S2157" s="70"/>
      <c r="T2157" s="70"/>
      <c r="U2157" s="70"/>
      <c r="V2157" s="70"/>
      <c r="W2157" s="70"/>
      <c r="X2157" s="70">
        <v>43277</v>
      </c>
      <c r="Y2157" s="70">
        <v>33941.855896000001</v>
      </c>
    </row>
    <row r="2158" spans="1:25" x14ac:dyDescent="0.25">
      <c r="A2158" s="72">
        <v>28637</v>
      </c>
      <c r="B2158" s="70"/>
      <c r="C2158" s="70"/>
      <c r="D2158" s="70"/>
      <c r="E2158" s="70"/>
      <c r="F2158" s="70"/>
      <c r="G2158" s="70"/>
      <c r="H2158" s="70">
        <v>43206</v>
      </c>
      <c r="I2158" s="70">
        <v>36620.582030999998</v>
      </c>
      <c r="J2158" s="70"/>
      <c r="K2158" s="70"/>
      <c r="L2158" s="70"/>
      <c r="M2158" s="70"/>
      <c r="N2158" s="70"/>
      <c r="O2158" s="70"/>
      <c r="P2158" s="70"/>
      <c r="Q2158" s="70"/>
      <c r="R2158" s="70"/>
      <c r="S2158" s="70"/>
      <c r="T2158" s="70"/>
      <c r="U2158" s="70"/>
      <c r="V2158" s="70"/>
      <c r="W2158" s="70"/>
      <c r="X2158" s="70">
        <v>43206</v>
      </c>
      <c r="Y2158" s="70">
        <v>36620.582030999998</v>
      </c>
    </row>
    <row r="2159" spans="1:25" x14ac:dyDescent="0.25">
      <c r="A2159" s="72">
        <v>28638</v>
      </c>
      <c r="B2159" s="70"/>
      <c r="C2159" s="70"/>
      <c r="D2159" s="70"/>
      <c r="E2159" s="70"/>
      <c r="F2159" s="70">
        <v>33860</v>
      </c>
      <c r="G2159" s="70">
        <v>28529.928467000002</v>
      </c>
      <c r="H2159" s="70"/>
      <c r="I2159" s="70"/>
      <c r="J2159" s="70"/>
      <c r="K2159" s="70"/>
      <c r="L2159" s="70"/>
      <c r="M2159" s="70"/>
      <c r="N2159" s="70"/>
      <c r="O2159" s="70"/>
      <c r="P2159" s="70"/>
      <c r="Q2159" s="70"/>
      <c r="R2159" s="70"/>
      <c r="S2159" s="70"/>
      <c r="T2159" s="70"/>
      <c r="U2159" s="70"/>
      <c r="V2159" s="70"/>
      <c r="W2159" s="70"/>
      <c r="X2159" s="70">
        <v>33860</v>
      </c>
      <c r="Y2159" s="70">
        <v>28529.928467000002</v>
      </c>
    </row>
    <row r="2160" spans="1:25" x14ac:dyDescent="0.25">
      <c r="A2160" s="72">
        <v>28642</v>
      </c>
      <c r="B2160" s="70">
        <v>12933</v>
      </c>
      <c r="C2160" s="70">
        <v>8643.6006310000012</v>
      </c>
      <c r="D2160" s="70"/>
      <c r="E2160" s="70"/>
      <c r="F2160" s="70"/>
      <c r="G2160" s="70"/>
      <c r="H2160" s="70"/>
      <c r="I2160" s="70"/>
      <c r="J2160" s="70"/>
      <c r="K2160" s="70"/>
      <c r="L2160" s="70"/>
      <c r="M2160" s="70"/>
      <c r="N2160" s="70"/>
      <c r="O2160" s="70"/>
      <c r="P2160" s="70"/>
      <c r="Q2160" s="70"/>
      <c r="R2160" s="70"/>
      <c r="S2160" s="70"/>
      <c r="T2160" s="70"/>
      <c r="U2160" s="70"/>
      <c r="V2160" s="70"/>
      <c r="W2160" s="70"/>
      <c r="X2160" s="70">
        <v>12933</v>
      </c>
      <c r="Y2160" s="70">
        <v>8643.6006310000012</v>
      </c>
    </row>
    <row r="2161" spans="1:25" x14ac:dyDescent="0.25">
      <c r="A2161" s="72">
        <v>28653</v>
      </c>
      <c r="B2161" s="70">
        <v>3116</v>
      </c>
      <c r="C2161" s="70">
        <v>3714.2465739999998</v>
      </c>
      <c r="D2161" s="70"/>
      <c r="E2161" s="70"/>
      <c r="F2161" s="70"/>
      <c r="G2161" s="70"/>
      <c r="H2161" s="70"/>
      <c r="I2161" s="70"/>
      <c r="J2161" s="70"/>
      <c r="K2161" s="70"/>
      <c r="L2161" s="70"/>
      <c r="M2161" s="70"/>
      <c r="N2161" s="70"/>
      <c r="O2161" s="70"/>
      <c r="P2161" s="70"/>
      <c r="Q2161" s="70"/>
      <c r="R2161" s="70"/>
      <c r="S2161" s="70"/>
      <c r="T2161" s="70"/>
      <c r="U2161" s="70"/>
      <c r="V2161" s="70"/>
      <c r="W2161" s="70"/>
      <c r="X2161" s="70">
        <v>3116</v>
      </c>
      <c r="Y2161" s="70">
        <v>3714.2465739999998</v>
      </c>
    </row>
    <row r="2162" spans="1:25" x14ac:dyDescent="0.25">
      <c r="A2162" s="72">
        <v>28659</v>
      </c>
      <c r="B2162" s="70">
        <v>6000</v>
      </c>
      <c r="C2162" s="70">
        <v>2129.5307359999997</v>
      </c>
      <c r="D2162" s="70"/>
      <c r="E2162" s="70"/>
      <c r="F2162" s="70"/>
      <c r="G2162" s="70"/>
      <c r="H2162" s="70"/>
      <c r="I2162" s="70"/>
      <c r="J2162" s="70"/>
      <c r="K2162" s="70"/>
      <c r="L2162" s="70"/>
      <c r="M2162" s="70"/>
      <c r="N2162" s="70"/>
      <c r="O2162" s="70"/>
      <c r="P2162" s="70"/>
      <c r="Q2162" s="70"/>
      <c r="R2162" s="70"/>
      <c r="S2162" s="70"/>
      <c r="T2162" s="70"/>
      <c r="U2162" s="70"/>
      <c r="V2162" s="70"/>
      <c r="W2162" s="70"/>
      <c r="X2162" s="70">
        <v>6000</v>
      </c>
      <c r="Y2162" s="70">
        <v>2129.5307359999997</v>
      </c>
    </row>
    <row r="2163" spans="1:25" x14ac:dyDescent="0.25">
      <c r="A2163" s="72">
        <v>28674</v>
      </c>
      <c r="B2163" s="70">
        <v>10706</v>
      </c>
      <c r="C2163" s="70">
        <v>7274.2698659999996</v>
      </c>
      <c r="D2163" s="70"/>
      <c r="E2163" s="70"/>
      <c r="F2163" s="70"/>
      <c r="G2163" s="70"/>
      <c r="H2163" s="70"/>
      <c r="I2163" s="70"/>
      <c r="J2163" s="70"/>
      <c r="K2163" s="70"/>
      <c r="L2163" s="70"/>
      <c r="M2163" s="70"/>
      <c r="N2163" s="70"/>
      <c r="O2163" s="70"/>
      <c r="P2163" s="70"/>
      <c r="Q2163" s="70"/>
      <c r="R2163" s="70"/>
      <c r="S2163" s="70"/>
      <c r="T2163" s="70"/>
      <c r="U2163" s="70"/>
      <c r="V2163" s="70"/>
      <c r="W2163" s="70"/>
      <c r="X2163" s="70">
        <v>10706</v>
      </c>
      <c r="Y2163" s="70">
        <v>7274.2698659999996</v>
      </c>
    </row>
    <row r="2164" spans="1:25" x14ac:dyDescent="0.25">
      <c r="A2164" s="72">
        <v>28675</v>
      </c>
      <c r="B2164" s="70"/>
      <c r="C2164" s="70"/>
      <c r="D2164" s="70"/>
      <c r="E2164" s="70"/>
      <c r="F2164" s="70"/>
      <c r="G2164" s="70"/>
      <c r="H2164" s="70"/>
      <c r="I2164" s="70"/>
      <c r="J2164" s="70"/>
      <c r="K2164" s="70"/>
      <c r="L2164" s="70">
        <v>64676</v>
      </c>
      <c r="M2164" s="70">
        <v>54854.111815999997</v>
      </c>
      <c r="N2164" s="70"/>
      <c r="O2164" s="70"/>
      <c r="P2164" s="70"/>
      <c r="Q2164" s="70"/>
      <c r="R2164" s="70"/>
      <c r="S2164" s="70"/>
      <c r="T2164" s="70"/>
      <c r="U2164" s="70"/>
      <c r="V2164" s="70"/>
      <c r="W2164" s="70"/>
      <c r="X2164" s="70">
        <v>64676</v>
      </c>
      <c r="Y2164" s="70">
        <v>54854.111815999997</v>
      </c>
    </row>
    <row r="2165" spans="1:25" x14ac:dyDescent="0.25">
      <c r="A2165" s="72">
        <v>28676</v>
      </c>
      <c r="B2165" s="70"/>
      <c r="C2165" s="70"/>
      <c r="D2165" s="70"/>
      <c r="E2165" s="70"/>
      <c r="F2165" s="70"/>
      <c r="G2165" s="70"/>
      <c r="H2165" s="70"/>
      <c r="I2165" s="70"/>
      <c r="J2165" s="70"/>
      <c r="K2165" s="70"/>
      <c r="L2165" s="70"/>
      <c r="M2165" s="70"/>
      <c r="N2165" s="70">
        <v>70212</v>
      </c>
      <c r="O2165" s="70">
        <v>60622.053954999996</v>
      </c>
      <c r="P2165" s="70"/>
      <c r="Q2165" s="70"/>
      <c r="R2165" s="70"/>
      <c r="S2165" s="70"/>
      <c r="T2165" s="70"/>
      <c r="U2165" s="70"/>
      <c r="V2165" s="70"/>
      <c r="W2165" s="70"/>
      <c r="X2165" s="70">
        <v>70212</v>
      </c>
      <c r="Y2165" s="70">
        <v>60622.053954999996</v>
      </c>
    </row>
    <row r="2166" spans="1:25" x14ac:dyDescent="0.25">
      <c r="A2166" s="72">
        <v>28677</v>
      </c>
      <c r="B2166" s="70"/>
      <c r="C2166" s="70"/>
      <c r="D2166" s="70"/>
      <c r="E2166" s="70"/>
      <c r="F2166" s="70"/>
      <c r="G2166" s="70"/>
      <c r="H2166" s="70"/>
      <c r="I2166" s="70"/>
      <c r="J2166" s="70"/>
      <c r="K2166" s="70"/>
      <c r="L2166" s="70"/>
      <c r="M2166" s="70"/>
      <c r="N2166" s="70">
        <v>73385</v>
      </c>
      <c r="O2166" s="70">
        <v>62128.381346999988</v>
      </c>
      <c r="P2166" s="70"/>
      <c r="Q2166" s="70"/>
      <c r="R2166" s="70"/>
      <c r="S2166" s="70"/>
      <c r="T2166" s="70"/>
      <c r="U2166" s="70"/>
      <c r="V2166" s="70"/>
      <c r="W2166" s="70"/>
      <c r="X2166" s="70">
        <v>73385</v>
      </c>
      <c r="Y2166" s="70">
        <v>62128.381346999988</v>
      </c>
    </row>
    <row r="2167" spans="1:25" x14ac:dyDescent="0.25">
      <c r="A2167" s="72">
        <v>28678</v>
      </c>
      <c r="B2167" s="70"/>
      <c r="C2167" s="70"/>
      <c r="D2167" s="70"/>
      <c r="E2167" s="70"/>
      <c r="F2167" s="70"/>
      <c r="G2167" s="70"/>
      <c r="H2167" s="70"/>
      <c r="I2167" s="70"/>
      <c r="J2167" s="70"/>
      <c r="K2167" s="70"/>
      <c r="L2167" s="70">
        <v>60476</v>
      </c>
      <c r="M2167" s="70">
        <v>53067.735718000004</v>
      </c>
      <c r="N2167" s="70"/>
      <c r="O2167" s="70"/>
      <c r="P2167" s="70"/>
      <c r="Q2167" s="70"/>
      <c r="R2167" s="70"/>
      <c r="S2167" s="70"/>
      <c r="T2167" s="70"/>
      <c r="U2167" s="70"/>
      <c r="V2167" s="70"/>
      <c r="W2167" s="70"/>
      <c r="X2167" s="70">
        <v>60476</v>
      </c>
      <c r="Y2167" s="70">
        <v>53067.735718000004</v>
      </c>
    </row>
    <row r="2168" spans="1:25" x14ac:dyDescent="0.25">
      <c r="A2168" s="72">
        <v>28684</v>
      </c>
      <c r="B2168" s="70">
        <v>3597</v>
      </c>
      <c r="C2168" s="70">
        <v>2317.997754</v>
      </c>
      <c r="D2168" s="70"/>
      <c r="E2168" s="70"/>
      <c r="F2168" s="70"/>
      <c r="G2168" s="70"/>
      <c r="H2168" s="70"/>
      <c r="I2168" s="70"/>
      <c r="J2168" s="70"/>
      <c r="K2168" s="70"/>
      <c r="L2168" s="70"/>
      <c r="M2168" s="70"/>
      <c r="N2168" s="70"/>
      <c r="O2168" s="70"/>
      <c r="P2168" s="70"/>
      <c r="Q2168" s="70"/>
      <c r="R2168" s="70"/>
      <c r="S2168" s="70"/>
      <c r="T2168" s="70"/>
      <c r="U2168" s="70"/>
      <c r="V2168" s="70"/>
      <c r="W2168" s="70"/>
      <c r="X2168" s="70">
        <v>3597</v>
      </c>
      <c r="Y2168" s="70">
        <v>2317.997754</v>
      </c>
    </row>
    <row r="2169" spans="1:25" x14ac:dyDescent="0.25">
      <c r="A2169" s="72">
        <v>28685</v>
      </c>
      <c r="B2169" s="70">
        <v>2958</v>
      </c>
      <c r="C2169" s="70">
        <v>2410.9590109999999</v>
      </c>
      <c r="D2169" s="70"/>
      <c r="E2169" s="70"/>
      <c r="F2169" s="70"/>
      <c r="G2169" s="70"/>
      <c r="H2169" s="70"/>
      <c r="I2169" s="70"/>
      <c r="J2169" s="70"/>
      <c r="K2169" s="70"/>
      <c r="L2169" s="70"/>
      <c r="M2169" s="70"/>
      <c r="N2169" s="70"/>
      <c r="O2169" s="70"/>
      <c r="P2169" s="70"/>
      <c r="Q2169" s="70"/>
      <c r="R2169" s="70"/>
      <c r="S2169" s="70"/>
      <c r="T2169" s="70"/>
      <c r="U2169" s="70"/>
      <c r="V2169" s="70"/>
      <c r="W2169" s="70"/>
      <c r="X2169" s="70">
        <v>2958</v>
      </c>
      <c r="Y2169" s="70">
        <v>2410.9590109999999</v>
      </c>
    </row>
    <row r="2170" spans="1:25" x14ac:dyDescent="0.25">
      <c r="A2170" s="72">
        <v>28689</v>
      </c>
      <c r="B2170" s="70">
        <v>5071</v>
      </c>
      <c r="C2170" s="70">
        <v>7351.7303460000003</v>
      </c>
      <c r="D2170" s="70"/>
      <c r="E2170" s="70"/>
      <c r="F2170" s="70"/>
      <c r="G2170" s="70"/>
      <c r="H2170" s="70"/>
      <c r="I2170" s="70"/>
      <c r="J2170" s="70"/>
      <c r="K2170" s="70"/>
      <c r="L2170" s="70"/>
      <c r="M2170" s="70"/>
      <c r="N2170" s="70"/>
      <c r="O2170" s="70"/>
      <c r="P2170" s="70"/>
      <c r="Q2170" s="70"/>
      <c r="R2170" s="70"/>
      <c r="S2170" s="70"/>
      <c r="T2170" s="70"/>
      <c r="U2170" s="70"/>
      <c r="V2170" s="70"/>
      <c r="W2170" s="70"/>
      <c r="X2170" s="70">
        <v>5071</v>
      </c>
      <c r="Y2170" s="70">
        <v>7351.7303460000003</v>
      </c>
    </row>
    <row r="2171" spans="1:25" x14ac:dyDescent="0.25">
      <c r="A2171" s="72">
        <v>28691</v>
      </c>
      <c r="B2171" s="70">
        <v>6026</v>
      </c>
      <c r="C2171" s="70">
        <v>9939.0017700000008</v>
      </c>
      <c r="D2171" s="70"/>
      <c r="E2171" s="70"/>
      <c r="F2171" s="70"/>
      <c r="G2171" s="70"/>
      <c r="H2171" s="70"/>
      <c r="I2171" s="70"/>
      <c r="J2171" s="70"/>
      <c r="K2171" s="70"/>
      <c r="L2171" s="70"/>
      <c r="M2171" s="70"/>
      <c r="N2171" s="70"/>
      <c r="O2171" s="70"/>
      <c r="P2171" s="70"/>
      <c r="Q2171" s="70"/>
      <c r="R2171" s="70"/>
      <c r="S2171" s="70"/>
      <c r="T2171" s="70"/>
      <c r="U2171" s="70"/>
      <c r="V2171" s="70"/>
      <c r="W2171" s="70"/>
      <c r="X2171" s="70">
        <v>6026</v>
      </c>
      <c r="Y2171" s="70">
        <v>9939.0017700000008</v>
      </c>
    </row>
    <row r="2172" spans="1:25" x14ac:dyDescent="0.25">
      <c r="A2172" s="72">
        <v>28692</v>
      </c>
      <c r="B2172" s="70">
        <v>6026</v>
      </c>
      <c r="C2172" s="70">
        <v>9939.0017700000008</v>
      </c>
      <c r="D2172" s="70"/>
      <c r="E2172" s="70"/>
      <c r="F2172" s="70"/>
      <c r="G2172" s="70"/>
      <c r="H2172" s="70"/>
      <c r="I2172" s="70"/>
      <c r="J2172" s="70"/>
      <c r="K2172" s="70"/>
      <c r="L2172" s="70"/>
      <c r="M2172" s="70"/>
      <c r="N2172" s="70"/>
      <c r="O2172" s="70"/>
      <c r="P2172" s="70"/>
      <c r="Q2172" s="70"/>
      <c r="R2172" s="70"/>
      <c r="S2172" s="70"/>
      <c r="T2172" s="70"/>
      <c r="U2172" s="70"/>
      <c r="V2172" s="70"/>
      <c r="W2172" s="70"/>
      <c r="X2172" s="70">
        <v>6026</v>
      </c>
      <c r="Y2172" s="70">
        <v>9939.0017700000008</v>
      </c>
    </row>
    <row r="2173" spans="1:25" x14ac:dyDescent="0.25">
      <c r="A2173" s="72">
        <v>28695</v>
      </c>
      <c r="B2173" s="70"/>
      <c r="C2173" s="70"/>
      <c r="D2173" s="70"/>
      <c r="E2173" s="70"/>
      <c r="F2173" s="70"/>
      <c r="G2173" s="70"/>
      <c r="H2173" s="70"/>
      <c r="I2173" s="70"/>
      <c r="J2173" s="70"/>
      <c r="K2173" s="70"/>
      <c r="L2173" s="70"/>
      <c r="M2173" s="70"/>
      <c r="N2173" s="70"/>
      <c r="O2173" s="70"/>
      <c r="P2173" s="70"/>
      <c r="Q2173" s="70"/>
      <c r="R2173" s="70"/>
      <c r="S2173" s="70"/>
      <c r="T2173" s="70"/>
      <c r="U2173" s="70"/>
      <c r="V2173" s="70">
        <v>81715</v>
      </c>
      <c r="W2173" s="70">
        <v>105608.805664</v>
      </c>
      <c r="X2173" s="70">
        <v>81715</v>
      </c>
      <c r="Y2173" s="70">
        <v>105608.805664</v>
      </c>
    </row>
    <row r="2174" spans="1:25" x14ac:dyDescent="0.25">
      <c r="A2174" s="72">
        <v>28706</v>
      </c>
      <c r="B2174" s="70"/>
      <c r="C2174" s="70"/>
      <c r="D2174" s="70"/>
      <c r="E2174" s="70"/>
      <c r="F2174" s="70"/>
      <c r="G2174" s="70"/>
      <c r="H2174" s="70"/>
      <c r="I2174" s="70"/>
      <c r="J2174" s="70"/>
      <c r="K2174" s="70"/>
      <c r="L2174" s="70"/>
      <c r="M2174" s="70"/>
      <c r="N2174" s="70"/>
      <c r="O2174" s="70"/>
      <c r="P2174" s="70"/>
      <c r="Q2174" s="70"/>
      <c r="R2174" s="70"/>
      <c r="S2174" s="70"/>
      <c r="T2174" s="70">
        <v>78531</v>
      </c>
      <c r="U2174" s="70">
        <v>93525.450194999998</v>
      </c>
      <c r="V2174" s="70"/>
      <c r="W2174" s="70"/>
      <c r="X2174" s="70">
        <v>78531</v>
      </c>
      <c r="Y2174" s="70">
        <v>93525.450194999998</v>
      </c>
    </row>
    <row r="2175" spans="1:25" x14ac:dyDescent="0.25">
      <c r="A2175" s="72">
        <v>28717</v>
      </c>
      <c r="B2175" s="70"/>
      <c r="C2175" s="70"/>
      <c r="D2175" s="70"/>
      <c r="E2175" s="70"/>
      <c r="F2175" s="70"/>
      <c r="G2175" s="70"/>
      <c r="H2175" s="70"/>
      <c r="I2175" s="70"/>
      <c r="J2175" s="70"/>
      <c r="K2175" s="70"/>
      <c r="L2175" s="70"/>
      <c r="M2175" s="70"/>
      <c r="N2175" s="70"/>
      <c r="O2175" s="70"/>
      <c r="P2175" s="70"/>
      <c r="Q2175" s="70"/>
      <c r="R2175" s="70"/>
      <c r="S2175" s="70"/>
      <c r="T2175" s="70"/>
      <c r="U2175" s="70"/>
      <c r="V2175" s="70">
        <v>97561</v>
      </c>
      <c r="W2175" s="70">
        <v>100105.693848</v>
      </c>
      <c r="X2175" s="70">
        <v>97561</v>
      </c>
      <c r="Y2175" s="70">
        <v>100105.693848</v>
      </c>
    </row>
    <row r="2176" spans="1:25" x14ac:dyDescent="0.25">
      <c r="A2176" s="72">
        <v>28718</v>
      </c>
      <c r="B2176" s="70"/>
      <c r="C2176" s="70"/>
      <c r="D2176" s="70"/>
      <c r="E2176" s="70"/>
      <c r="F2176" s="70"/>
      <c r="G2176" s="70"/>
      <c r="H2176" s="70"/>
      <c r="I2176" s="70"/>
      <c r="J2176" s="70"/>
      <c r="K2176" s="70"/>
      <c r="L2176" s="70"/>
      <c r="M2176" s="70"/>
      <c r="N2176" s="70"/>
      <c r="O2176" s="70"/>
      <c r="P2176" s="70"/>
      <c r="Q2176" s="70"/>
      <c r="R2176" s="70"/>
      <c r="S2176" s="70"/>
      <c r="T2176" s="70">
        <v>86505</v>
      </c>
      <c r="U2176" s="70">
        <v>96212.413084999993</v>
      </c>
      <c r="V2176" s="70"/>
      <c r="W2176" s="70"/>
      <c r="X2176" s="70">
        <v>86505</v>
      </c>
      <c r="Y2176" s="70">
        <v>96212.413084999993</v>
      </c>
    </row>
    <row r="2177" spans="1:25" x14ac:dyDescent="0.25">
      <c r="A2177" s="72">
        <v>28725</v>
      </c>
      <c r="B2177" s="70"/>
      <c r="C2177" s="70"/>
      <c r="D2177" s="70"/>
      <c r="E2177" s="70"/>
      <c r="F2177" s="70"/>
      <c r="G2177" s="70"/>
      <c r="H2177" s="70"/>
      <c r="I2177" s="70"/>
      <c r="J2177" s="70"/>
      <c r="K2177" s="70"/>
      <c r="L2177" s="70"/>
      <c r="M2177" s="70"/>
      <c r="N2177" s="70"/>
      <c r="O2177" s="70"/>
      <c r="P2177" s="70"/>
      <c r="Q2177" s="70"/>
      <c r="R2177" s="70"/>
      <c r="S2177" s="70"/>
      <c r="T2177" s="70"/>
      <c r="U2177" s="70"/>
      <c r="V2177" s="70">
        <v>75884</v>
      </c>
      <c r="W2177" s="70">
        <v>105193.97265499999</v>
      </c>
      <c r="X2177" s="70">
        <v>75884</v>
      </c>
      <c r="Y2177" s="70">
        <v>105193.97265499999</v>
      </c>
    </row>
    <row r="2178" spans="1:25" x14ac:dyDescent="0.25">
      <c r="A2178" s="72">
        <v>28726</v>
      </c>
      <c r="B2178" s="70"/>
      <c r="C2178" s="70"/>
      <c r="D2178" s="70"/>
      <c r="E2178" s="70"/>
      <c r="F2178" s="70"/>
      <c r="G2178" s="70"/>
      <c r="H2178" s="70"/>
      <c r="I2178" s="70"/>
      <c r="J2178" s="70"/>
      <c r="K2178" s="70"/>
      <c r="L2178" s="70"/>
      <c r="M2178" s="70"/>
      <c r="N2178" s="70"/>
      <c r="O2178" s="70"/>
      <c r="P2178" s="70"/>
      <c r="Q2178" s="70"/>
      <c r="R2178" s="70"/>
      <c r="S2178" s="70"/>
      <c r="T2178" s="70"/>
      <c r="U2178" s="70"/>
      <c r="V2178" s="70">
        <v>88978</v>
      </c>
      <c r="W2178" s="70">
        <v>110533.895263</v>
      </c>
      <c r="X2178" s="70">
        <v>88978</v>
      </c>
      <c r="Y2178" s="70">
        <v>110533.895263</v>
      </c>
    </row>
    <row r="2179" spans="1:25" x14ac:dyDescent="0.25">
      <c r="A2179" s="72">
        <v>28727</v>
      </c>
      <c r="B2179" s="70"/>
      <c r="C2179" s="70"/>
      <c r="D2179" s="70"/>
      <c r="E2179" s="70"/>
      <c r="F2179" s="70"/>
      <c r="G2179" s="70"/>
      <c r="H2179" s="70"/>
      <c r="I2179" s="70"/>
      <c r="J2179" s="70"/>
      <c r="K2179" s="70"/>
      <c r="L2179" s="70"/>
      <c r="M2179" s="70"/>
      <c r="N2179" s="70"/>
      <c r="O2179" s="70"/>
      <c r="P2179" s="70"/>
      <c r="Q2179" s="70"/>
      <c r="R2179" s="70"/>
      <c r="S2179" s="70"/>
      <c r="T2179" s="70"/>
      <c r="U2179" s="70"/>
      <c r="V2179" s="70">
        <v>102763</v>
      </c>
      <c r="W2179" s="70">
        <v>120748.767578</v>
      </c>
      <c r="X2179" s="70">
        <v>102763</v>
      </c>
      <c r="Y2179" s="70">
        <v>120748.767578</v>
      </c>
    </row>
    <row r="2180" spans="1:25" x14ac:dyDescent="0.25">
      <c r="A2180" s="72">
        <v>28735</v>
      </c>
      <c r="B2180" s="70"/>
      <c r="C2180" s="70"/>
      <c r="D2180" s="70"/>
      <c r="E2180" s="70"/>
      <c r="F2180" s="70"/>
      <c r="G2180" s="70"/>
      <c r="H2180" s="70"/>
      <c r="I2180" s="70"/>
      <c r="J2180" s="70"/>
      <c r="K2180" s="70"/>
      <c r="L2180" s="70"/>
      <c r="M2180" s="70"/>
      <c r="N2180" s="70"/>
      <c r="O2180" s="70"/>
      <c r="P2180" s="70"/>
      <c r="Q2180" s="70"/>
      <c r="R2180" s="70"/>
      <c r="S2180" s="70"/>
      <c r="T2180" s="70">
        <v>83561</v>
      </c>
      <c r="U2180" s="70">
        <v>96759.058592999994</v>
      </c>
      <c r="V2180" s="70"/>
      <c r="W2180" s="70"/>
      <c r="X2180" s="70">
        <v>83561</v>
      </c>
      <c r="Y2180" s="70">
        <v>96759.058592999994</v>
      </c>
    </row>
    <row r="2181" spans="1:25" x14ac:dyDescent="0.25">
      <c r="A2181" s="72">
        <v>28736</v>
      </c>
      <c r="B2181" s="70"/>
      <c r="C2181" s="70"/>
      <c r="D2181" s="70"/>
      <c r="E2181" s="70"/>
      <c r="F2181" s="70"/>
      <c r="G2181" s="70"/>
      <c r="H2181" s="70"/>
      <c r="I2181" s="70"/>
      <c r="J2181" s="70"/>
      <c r="K2181" s="70"/>
      <c r="L2181" s="70"/>
      <c r="M2181" s="70"/>
      <c r="N2181" s="70"/>
      <c r="O2181" s="70"/>
      <c r="P2181" s="70"/>
      <c r="Q2181" s="70"/>
      <c r="R2181" s="70"/>
      <c r="S2181" s="70"/>
      <c r="T2181" s="70">
        <v>79004</v>
      </c>
      <c r="U2181" s="70">
        <v>94272.992066000006</v>
      </c>
      <c r="V2181" s="70"/>
      <c r="W2181" s="70"/>
      <c r="X2181" s="70">
        <v>79004</v>
      </c>
      <c r="Y2181" s="70">
        <v>94272.992066000006</v>
      </c>
    </row>
    <row r="2182" spans="1:25" x14ac:dyDescent="0.25">
      <c r="A2182" s="72">
        <v>28739</v>
      </c>
      <c r="B2182" s="70">
        <v>8489</v>
      </c>
      <c r="C2182" s="70">
        <v>5550.6719060000005</v>
      </c>
      <c r="D2182" s="70"/>
      <c r="E2182" s="70"/>
      <c r="F2182" s="70"/>
      <c r="G2182" s="70"/>
      <c r="H2182" s="70"/>
      <c r="I2182" s="70"/>
      <c r="J2182" s="70"/>
      <c r="K2182" s="70"/>
      <c r="L2182" s="70"/>
      <c r="M2182" s="70"/>
      <c r="N2182" s="70"/>
      <c r="O2182" s="70"/>
      <c r="P2182" s="70"/>
      <c r="Q2182" s="70"/>
      <c r="R2182" s="70"/>
      <c r="S2182" s="70"/>
      <c r="T2182" s="70"/>
      <c r="U2182" s="70"/>
      <c r="V2182" s="70"/>
      <c r="W2182" s="70"/>
      <c r="X2182" s="70">
        <v>8489</v>
      </c>
      <c r="Y2182" s="70">
        <v>5550.6719060000005</v>
      </c>
    </row>
    <row r="2183" spans="1:25" x14ac:dyDescent="0.25">
      <c r="A2183" s="72">
        <v>28762</v>
      </c>
      <c r="B2183" s="70"/>
      <c r="C2183" s="70"/>
      <c r="D2183" s="70">
        <v>14015</v>
      </c>
      <c r="E2183" s="70">
        <v>14529.368957999999</v>
      </c>
      <c r="F2183" s="70"/>
      <c r="G2183" s="70"/>
      <c r="H2183" s="70"/>
      <c r="I2183" s="70"/>
      <c r="J2183" s="70"/>
      <c r="K2183" s="70"/>
      <c r="L2183" s="70"/>
      <c r="M2183" s="70"/>
      <c r="N2183" s="70"/>
      <c r="O2183" s="70"/>
      <c r="P2183" s="70"/>
      <c r="Q2183" s="70"/>
      <c r="R2183" s="70"/>
      <c r="S2183" s="70"/>
      <c r="T2183" s="70"/>
      <c r="U2183" s="70"/>
      <c r="V2183" s="70"/>
      <c r="W2183" s="70"/>
      <c r="X2183" s="70">
        <v>14015</v>
      </c>
      <c r="Y2183" s="70">
        <v>14529.368957999999</v>
      </c>
    </row>
    <row r="2184" spans="1:25" x14ac:dyDescent="0.25">
      <c r="A2184" s="72">
        <v>28773</v>
      </c>
      <c r="B2184" s="70"/>
      <c r="C2184" s="70"/>
      <c r="D2184" s="70">
        <v>5995</v>
      </c>
      <c r="E2184" s="70">
        <v>10433.679748</v>
      </c>
      <c r="F2184" s="70"/>
      <c r="G2184" s="70"/>
      <c r="H2184" s="70"/>
      <c r="I2184" s="70"/>
      <c r="J2184" s="70"/>
      <c r="K2184" s="70"/>
      <c r="L2184" s="70"/>
      <c r="M2184" s="70"/>
      <c r="N2184" s="70"/>
      <c r="O2184" s="70"/>
      <c r="P2184" s="70"/>
      <c r="Q2184" s="70"/>
      <c r="R2184" s="70"/>
      <c r="S2184" s="70"/>
      <c r="T2184" s="70"/>
      <c r="U2184" s="70"/>
      <c r="V2184" s="70"/>
      <c r="W2184" s="70"/>
      <c r="X2184" s="70">
        <v>5995</v>
      </c>
      <c r="Y2184" s="70">
        <v>10433.679748</v>
      </c>
    </row>
    <row r="2185" spans="1:25" x14ac:dyDescent="0.25">
      <c r="A2185" s="72">
        <v>28780</v>
      </c>
      <c r="B2185" s="70"/>
      <c r="C2185" s="70"/>
      <c r="D2185" s="70"/>
      <c r="E2185" s="70"/>
      <c r="F2185" s="70"/>
      <c r="G2185" s="70"/>
      <c r="H2185" s="70">
        <v>31420</v>
      </c>
      <c r="I2185" s="70">
        <v>35225.145385999997</v>
      </c>
      <c r="J2185" s="70"/>
      <c r="K2185" s="70"/>
      <c r="L2185" s="70"/>
      <c r="M2185" s="70"/>
      <c r="N2185" s="70"/>
      <c r="O2185" s="70"/>
      <c r="P2185" s="70"/>
      <c r="Q2185" s="70"/>
      <c r="R2185" s="70"/>
      <c r="S2185" s="70"/>
      <c r="T2185" s="70"/>
      <c r="U2185" s="70"/>
      <c r="V2185" s="70"/>
      <c r="W2185" s="70"/>
      <c r="X2185" s="70">
        <v>31420</v>
      </c>
      <c r="Y2185" s="70">
        <v>35225.145385999997</v>
      </c>
    </row>
    <row r="2186" spans="1:25" x14ac:dyDescent="0.25">
      <c r="A2186" s="72">
        <v>28784</v>
      </c>
      <c r="B2186" s="70"/>
      <c r="C2186" s="70"/>
      <c r="D2186" s="70">
        <v>8226</v>
      </c>
      <c r="E2186" s="70">
        <v>11736.287842</v>
      </c>
      <c r="F2186" s="70"/>
      <c r="G2186" s="70"/>
      <c r="H2186" s="70"/>
      <c r="I2186" s="70"/>
      <c r="J2186" s="70"/>
      <c r="K2186" s="70"/>
      <c r="L2186" s="70"/>
      <c r="M2186" s="70"/>
      <c r="N2186" s="70"/>
      <c r="O2186" s="70"/>
      <c r="P2186" s="70"/>
      <c r="Q2186" s="70"/>
      <c r="R2186" s="70"/>
      <c r="S2186" s="70"/>
      <c r="T2186" s="70"/>
      <c r="U2186" s="70"/>
      <c r="V2186" s="70"/>
      <c r="W2186" s="70"/>
      <c r="X2186" s="70">
        <v>8226</v>
      </c>
      <c r="Y2186" s="70">
        <v>11736.287842</v>
      </c>
    </row>
    <row r="2187" spans="1:25" x14ac:dyDescent="0.25">
      <c r="A2187" s="72">
        <v>28786</v>
      </c>
      <c r="B2187" s="70"/>
      <c r="C2187" s="70"/>
      <c r="D2187" s="70">
        <v>9533</v>
      </c>
      <c r="E2187" s="70">
        <v>10969.741638</v>
      </c>
      <c r="F2187" s="70"/>
      <c r="G2187" s="70"/>
      <c r="H2187" s="70"/>
      <c r="I2187" s="70"/>
      <c r="J2187" s="70"/>
      <c r="K2187" s="70"/>
      <c r="L2187" s="70"/>
      <c r="M2187" s="70"/>
      <c r="N2187" s="70"/>
      <c r="O2187" s="70"/>
      <c r="P2187" s="70"/>
      <c r="Q2187" s="70"/>
      <c r="R2187" s="70"/>
      <c r="S2187" s="70"/>
      <c r="T2187" s="70"/>
      <c r="U2187" s="70"/>
      <c r="V2187" s="70"/>
      <c r="W2187" s="70"/>
      <c r="X2187" s="70">
        <v>9533</v>
      </c>
      <c r="Y2187" s="70">
        <v>10969.741638</v>
      </c>
    </row>
    <row r="2188" spans="1:25" x14ac:dyDescent="0.25">
      <c r="A2188" s="72">
        <v>28788</v>
      </c>
      <c r="B2188" s="70"/>
      <c r="C2188" s="70"/>
      <c r="D2188" s="70">
        <v>9260</v>
      </c>
      <c r="E2188" s="70">
        <v>11033.880188000001</v>
      </c>
      <c r="F2188" s="70"/>
      <c r="G2188" s="70"/>
      <c r="H2188" s="70"/>
      <c r="I2188" s="70"/>
      <c r="J2188" s="70"/>
      <c r="K2188" s="70"/>
      <c r="L2188" s="70"/>
      <c r="M2188" s="70"/>
      <c r="N2188" s="70"/>
      <c r="O2188" s="70"/>
      <c r="P2188" s="70"/>
      <c r="Q2188" s="70"/>
      <c r="R2188" s="70"/>
      <c r="S2188" s="70"/>
      <c r="T2188" s="70"/>
      <c r="U2188" s="70"/>
      <c r="V2188" s="70"/>
      <c r="W2188" s="70"/>
      <c r="X2188" s="70">
        <v>9260</v>
      </c>
      <c r="Y2188" s="70">
        <v>11033.880188000001</v>
      </c>
    </row>
    <row r="2189" spans="1:25" x14ac:dyDescent="0.25">
      <c r="A2189" s="72">
        <v>28793</v>
      </c>
      <c r="B2189" s="70"/>
      <c r="C2189" s="70"/>
      <c r="D2189" s="70"/>
      <c r="E2189" s="70"/>
      <c r="F2189" s="70"/>
      <c r="G2189" s="70"/>
      <c r="H2189" s="70"/>
      <c r="I2189" s="70"/>
      <c r="J2189" s="70"/>
      <c r="K2189" s="70"/>
      <c r="L2189" s="70">
        <v>59194</v>
      </c>
      <c r="M2189" s="70">
        <v>59678.969236999998</v>
      </c>
      <c r="N2189" s="70"/>
      <c r="O2189" s="70"/>
      <c r="P2189" s="70"/>
      <c r="Q2189" s="70"/>
      <c r="R2189" s="70"/>
      <c r="S2189" s="70"/>
      <c r="T2189" s="70"/>
      <c r="U2189" s="70"/>
      <c r="V2189" s="70"/>
      <c r="W2189" s="70"/>
      <c r="X2189" s="70">
        <v>59194</v>
      </c>
      <c r="Y2189" s="70">
        <v>59678.969236999998</v>
      </c>
    </row>
    <row r="2190" spans="1:25" x14ac:dyDescent="0.25">
      <c r="A2190" s="72">
        <v>28796</v>
      </c>
      <c r="B2190" s="70"/>
      <c r="C2190" s="70"/>
      <c r="D2190" s="70"/>
      <c r="E2190" s="70"/>
      <c r="F2190" s="70"/>
      <c r="G2190" s="70"/>
      <c r="H2190" s="70"/>
      <c r="I2190" s="70"/>
      <c r="J2190" s="70"/>
      <c r="K2190" s="70"/>
      <c r="L2190" s="70"/>
      <c r="M2190" s="70"/>
      <c r="N2190" s="70">
        <v>50818</v>
      </c>
      <c r="O2190" s="70">
        <v>62734.365722000002</v>
      </c>
      <c r="P2190" s="70"/>
      <c r="Q2190" s="70"/>
      <c r="R2190" s="70"/>
      <c r="S2190" s="70"/>
      <c r="T2190" s="70"/>
      <c r="U2190" s="70"/>
      <c r="V2190" s="70"/>
      <c r="W2190" s="70"/>
      <c r="X2190" s="70">
        <v>50818</v>
      </c>
      <c r="Y2190" s="70">
        <v>62734.365722000002</v>
      </c>
    </row>
    <row r="2191" spans="1:25" x14ac:dyDescent="0.25">
      <c r="A2191" s="72">
        <v>28798</v>
      </c>
      <c r="B2191" s="70"/>
      <c r="C2191" s="70"/>
      <c r="D2191" s="70"/>
      <c r="E2191" s="70"/>
      <c r="F2191" s="70"/>
      <c r="G2191" s="70"/>
      <c r="H2191" s="70"/>
      <c r="I2191" s="70"/>
      <c r="J2191" s="70"/>
      <c r="K2191" s="70"/>
      <c r="L2191" s="70"/>
      <c r="M2191" s="70"/>
      <c r="N2191" s="70">
        <v>77974</v>
      </c>
      <c r="O2191" s="70">
        <v>66983.400878999993</v>
      </c>
      <c r="P2191" s="70"/>
      <c r="Q2191" s="70"/>
      <c r="R2191" s="70"/>
      <c r="S2191" s="70"/>
      <c r="T2191" s="70"/>
      <c r="U2191" s="70"/>
      <c r="V2191" s="70"/>
      <c r="W2191" s="70"/>
      <c r="X2191" s="70">
        <v>77974</v>
      </c>
      <c r="Y2191" s="70">
        <v>66983.400878999993</v>
      </c>
    </row>
    <row r="2192" spans="1:25" x14ac:dyDescent="0.25">
      <c r="A2192" s="72">
        <v>28809</v>
      </c>
      <c r="B2192" s="70"/>
      <c r="C2192" s="70"/>
      <c r="D2192" s="70"/>
      <c r="E2192" s="70"/>
      <c r="F2192" s="70"/>
      <c r="G2192" s="70"/>
      <c r="H2192" s="70"/>
      <c r="I2192" s="70"/>
      <c r="J2192" s="70"/>
      <c r="K2192" s="70"/>
      <c r="L2192" s="70"/>
      <c r="M2192" s="70"/>
      <c r="N2192" s="70"/>
      <c r="O2192" s="70"/>
      <c r="P2192" s="70"/>
      <c r="Q2192" s="70"/>
      <c r="R2192" s="70"/>
      <c r="S2192" s="70"/>
      <c r="T2192" s="70"/>
      <c r="U2192" s="70"/>
      <c r="V2192" s="70">
        <v>121450</v>
      </c>
      <c r="W2192" s="70">
        <v>124537.912109</v>
      </c>
      <c r="X2192" s="70">
        <v>121450</v>
      </c>
      <c r="Y2192" s="70">
        <v>124537.912109</v>
      </c>
    </row>
    <row r="2193" spans="1:25" x14ac:dyDescent="0.25">
      <c r="A2193" s="72">
        <v>28810</v>
      </c>
      <c r="B2193" s="70"/>
      <c r="C2193" s="70"/>
      <c r="D2193" s="70"/>
      <c r="E2193" s="70"/>
      <c r="F2193" s="70"/>
      <c r="G2193" s="70"/>
      <c r="H2193" s="70"/>
      <c r="I2193" s="70"/>
      <c r="J2193" s="70"/>
      <c r="K2193" s="70"/>
      <c r="L2193" s="70"/>
      <c r="M2193" s="70"/>
      <c r="N2193" s="70"/>
      <c r="O2193" s="70"/>
      <c r="P2193" s="70"/>
      <c r="Q2193" s="70"/>
      <c r="R2193" s="70"/>
      <c r="S2193" s="70"/>
      <c r="T2193" s="70"/>
      <c r="U2193" s="70"/>
      <c r="V2193" s="70">
        <v>122794</v>
      </c>
      <c r="W2193" s="70">
        <v>125237.45605499999</v>
      </c>
      <c r="X2193" s="70">
        <v>122794</v>
      </c>
      <c r="Y2193" s="70">
        <v>125237.45605499999</v>
      </c>
    </row>
    <row r="2194" spans="1:25" x14ac:dyDescent="0.25">
      <c r="A2194" s="72">
        <v>28811</v>
      </c>
      <c r="B2194" s="70">
        <v>6494</v>
      </c>
      <c r="C2194" s="70">
        <v>6523.724792</v>
      </c>
      <c r="D2194" s="70"/>
      <c r="E2194" s="70"/>
      <c r="F2194" s="70"/>
      <c r="G2194" s="70"/>
      <c r="H2194" s="70"/>
      <c r="I2194" s="70"/>
      <c r="J2194" s="70"/>
      <c r="K2194" s="70"/>
      <c r="L2194" s="70"/>
      <c r="M2194" s="70"/>
      <c r="N2194" s="70"/>
      <c r="O2194" s="70"/>
      <c r="P2194" s="70"/>
      <c r="Q2194" s="70"/>
      <c r="R2194" s="70"/>
      <c r="S2194" s="70"/>
      <c r="T2194" s="70"/>
      <c r="U2194" s="70"/>
      <c r="V2194" s="70"/>
      <c r="W2194" s="70"/>
      <c r="X2194" s="70">
        <v>6494</v>
      </c>
      <c r="Y2194" s="70">
        <v>6523.724792</v>
      </c>
    </row>
    <row r="2195" spans="1:25" x14ac:dyDescent="0.25">
      <c r="A2195" s="72">
        <v>28812</v>
      </c>
      <c r="B2195" s="70"/>
      <c r="C2195" s="70"/>
      <c r="D2195" s="70">
        <v>11620</v>
      </c>
      <c r="E2195" s="70">
        <v>10270.451050000001</v>
      </c>
      <c r="F2195" s="70"/>
      <c r="G2195" s="70"/>
      <c r="H2195" s="70"/>
      <c r="I2195" s="70"/>
      <c r="J2195" s="70"/>
      <c r="K2195" s="70"/>
      <c r="L2195" s="70"/>
      <c r="M2195" s="70"/>
      <c r="N2195" s="70"/>
      <c r="O2195" s="70"/>
      <c r="P2195" s="70"/>
      <c r="Q2195" s="70"/>
      <c r="R2195" s="70"/>
      <c r="S2195" s="70"/>
      <c r="T2195" s="70"/>
      <c r="U2195" s="70"/>
      <c r="V2195" s="70"/>
      <c r="W2195" s="70"/>
      <c r="X2195" s="70">
        <v>11620</v>
      </c>
      <c r="Y2195" s="70">
        <v>10270.451050000001</v>
      </c>
    </row>
    <row r="2196" spans="1:25" x14ac:dyDescent="0.25">
      <c r="A2196" s="72">
        <v>28813</v>
      </c>
      <c r="B2196" s="70"/>
      <c r="C2196" s="70"/>
      <c r="D2196" s="70">
        <v>9962</v>
      </c>
      <c r="E2196" s="70">
        <v>10501.664491</v>
      </c>
      <c r="F2196" s="70"/>
      <c r="G2196" s="70"/>
      <c r="H2196" s="70"/>
      <c r="I2196" s="70"/>
      <c r="J2196" s="70"/>
      <c r="K2196" s="70"/>
      <c r="L2196" s="70"/>
      <c r="M2196" s="70"/>
      <c r="N2196" s="70"/>
      <c r="O2196" s="70"/>
      <c r="P2196" s="70"/>
      <c r="Q2196" s="70"/>
      <c r="R2196" s="70"/>
      <c r="S2196" s="70"/>
      <c r="T2196" s="70"/>
      <c r="U2196" s="70"/>
      <c r="V2196" s="70"/>
      <c r="W2196" s="70"/>
      <c r="X2196" s="70">
        <v>9962</v>
      </c>
      <c r="Y2196" s="70">
        <v>10501.664491</v>
      </c>
    </row>
    <row r="2197" spans="1:25" x14ac:dyDescent="0.25">
      <c r="A2197" s="72">
        <v>28817</v>
      </c>
      <c r="B2197" s="70">
        <v>5183</v>
      </c>
      <c r="C2197" s="70">
        <v>6959.029098</v>
      </c>
      <c r="D2197" s="70"/>
      <c r="E2197" s="70"/>
      <c r="F2197" s="70"/>
      <c r="G2197" s="70"/>
      <c r="H2197" s="70"/>
      <c r="I2197" s="70"/>
      <c r="J2197" s="70"/>
      <c r="K2197" s="70"/>
      <c r="L2197" s="70"/>
      <c r="M2197" s="70"/>
      <c r="N2197" s="70"/>
      <c r="O2197" s="70"/>
      <c r="P2197" s="70"/>
      <c r="Q2197" s="70"/>
      <c r="R2197" s="70"/>
      <c r="S2197" s="70"/>
      <c r="T2197" s="70"/>
      <c r="U2197" s="70"/>
      <c r="V2197" s="70"/>
      <c r="W2197" s="70"/>
      <c r="X2197" s="70">
        <v>5183</v>
      </c>
      <c r="Y2197" s="70">
        <v>6959.029098</v>
      </c>
    </row>
    <row r="2198" spans="1:25" x14ac:dyDescent="0.25">
      <c r="A2198" s="72">
        <v>28819</v>
      </c>
      <c r="B2198" s="70">
        <v>2228</v>
      </c>
      <c r="C2198" s="70">
        <v>1620.0098660000001</v>
      </c>
      <c r="D2198" s="70"/>
      <c r="E2198" s="70"/>
      <c r="F2198" s="70"/>
      <c r="G2198" s="70"/>
      <c r="H2198" s="70"/>
      <c r="I2198" s="70"/>
      <c r="J2198" s="70"/>
      <c r="K2198" s="70"/>
      <c r="L2198" s="70"/>
      <c r="M2198" s="70"/>
      <c r="N2198" s="70"/>
      <c r="O2198" s="70"/>
      <c r="P2198" s="70"/>
      <c r="Q2198" s="70"/>
      <c r="R2198" s="70"/>
      <c r="S2198" s="70"/>
      <c r="T2198" s="70"/>
      <c r="U2198" s="70"/>
      <c r="V2198" s="70"/>
      <c r="W2198" s="70"/>
      <c r="X2198" s="70">
        <v>2228</v>
      </c>
      <c r="Y2198" s="70">
        <v>1620.0098660000001</v>
      </c>
    </row>
    <row r="2199" spans="1:25" x14ac:dyDescent="0.25">
      <c r="A2199" s="72">
        <v>28827</v>
      </c>
      <c r="B2199" s="70"/>
      <c r="C2199" s="70"/>
      <c r="D2199" s="70"/>
      <c r="E2199" s="70"/>
      <c r="F2199" s="70"/>
      <c r="G2199" s="70"/>
      <c r="H2199" s="70">
        <v>23927</v>
      </c>
      <c r="I2199" s="70">
        <v>30651.888062000002</v>
      </c>
      <c r="J2199" s="70"/>
      <c r="K2199" s="70"/>
      <c r="L2199" s="70"/>
      <c r="M2199" s="70"/>
      <c r="N2199" s="70"/>
      <c r="O2199" s="70"/>
      <c r="P2199" s="70"/>
      <c r="Q2199" s="70"/>
      <c r="R2199" s="70"/>
      <c r="S2199" s="70"/>
      <c r="T2199" s="70"/>
      <c r="U2199" s="70"/>
      <c r="V2199" s="70"/>
      <c r="W2199" s="70"/>
      <c r="X2199" s="70">
        <v>23927</v>
      </c>
      <c r="Y2199" s="70">
        <v>30651.888062000002</v>
      </c>
    </row>
    <row r="2200" spans="1:25" x14ac:dyDescent="0.25">
      <c r="A2200" s="72">
        <v>28834</v>
      </c>
      <c r="B2200" s="70">
        <v>2825</v>
      </c>
      <c r="C2200" s="70">
        <v>1689.847184</v>
      </c>
      <c r="D2200" s="70"/>
      <c r="E2200" s="70"/>
      <c r="F2200" s="70"/>
      <c r="G2200" s="70"/>
      <c r="H2200" s="70"/>
      <c r="I2200" s="70"/>
      <c r="J2200" s="70"/>
      <c r="K2200" s="70"/>
      <c r="L2200" s="70"/>
      <c r="M2200" s="70"/>
      <c r="N2200" s="70"/>
      <c r="O2200" s="70"/>
      <c r="P2200" s="70"/>
      <c r="Q2200" s="70"/>
      <c r="R2200" s="70"/>
      <c r="S2200" s="70"/>
      <c r="T2200" s="70"/>
      <c r="U2200" s="70"/>
      <c r="V2200" s="70"/>
      <c r="W2200" s="70"/>
      <c r="X2200" s="70">
        <v>2825</v>
      </c>
      <c r="Y2200" s="70">
        <v>1689.847184</v>
      </c>
    </row>
    <row r="2201" spans="1:25" x14ac:dyDescent="0.25">
      <c r="A2201" s="72">
        <v>28836</v>
      </c>
      <c r="B2201" s="70"/>
      <c r="C2201" s="70"/>
      <c r="D2201" s="70">
        <v>11957</v>
      </c>
      <c r="E2201" s="70">
        <v>12715.814331</v>
      </c>
      <c r="F2201" s="70"/>
      <c r="G2201" s="70"/>
      <c r="H2201" s="70"/>
      <c r="I2201" s="70"/>
      <c r="J2201" s="70"/>
      <c r="K2201" s="70"/>
      <c r="L2201" s="70"/>
      <c r="M2201" s="70"/>
      <c r="N2201" s="70"/>
      <c r="O2201" s="70"/>
      <c r="P2201" s="70"/>
      <c r="Q2201" s="70"/>
      <c r="R2201" s="70"/>
      <c r="S2201" s="70"/>
      <c r="T2201" s="70"/>
      <c r="U2201" s="70"/>
      <c r="V2201" s="70"/>
      <c r="W2201" s="70"/>
      <c r="X2201" s="70">
        <v>11957</v>
      </c>
      <c r="Y2201" s="70">
        <v>12715.814331</v>
      </c>
    </row>
    <row r="2202" spans="1:25" x14ac:dyDescent="0.25">
      <c r="A2202" s="72">
        <v>28840</v>
      </c>
      <c r="B2202" s="70"/>
      <c r="C2202" s="70"/>
      <c r="D2202" s="70">
        <v>18372</v>
      </c>
      <c r="E2202" s="70">
        <v>14601.530885000002</v>
      </c>
      <c r="F2202" s="70"/>
      <c r="G2202" s="70"/>
      <c r="H2202" s="70"/>
      <c r="I2202" s="70"/>
      <c r="J2202" s="70"/>
      <c r="K2202" s="70"/>
      <c r="L2202" s="70"/>
      <c r="M2202" s="70"/>
      <c r="N2202" s="70"/>
      <c r="O2202" s="70"/>
      <c r="P2202" s="70"/>
      <c r="Q2202" s="70"/>
      <c r="R2202" s="70"/>
      <c r="S2202" s="70"/>
      <c r="T2202" s="70"/>
      <c r="U2202" s="70"/>
      <c r="V2202" s="70"/>
      <c r="W2202" s="70"/>
      <c r="X2202" s="70">
        <v>18372</v>
      </c>
      <c r="Y2202" s="70">
        <v>14601.530885000002</v>
      </c>
    </row>
    <row r="2203" spans="1:25" x14ac:dyDescent="0.25">
      <c r="A2203" s="72">
        <v>28844</v>
      </c>
      <c r="B2203" s="70"/>
      <c r="C2203" s="70"/>
      <c r="D2203" s="70">
        <v>15988</v>
      </c>
      <c r="E2203" s="70">
        <v>12066.514617999999</v>
      </c>
      <c r="F2203" s="70"/>
      <c r="G2203" s="70"/>
      <c r="H2203" s="70"/>
      <c r="I2203" s="70"/>
      <c r="J2203" s="70"/>
      <c r="K2203" s="70"/>
      <c r="L2203" s="70"/>
      <c r="M2203" s="70"/>
      <c r="N2203" s="70"/>
      <c r="O2203" s="70"/>
      <c r="P2203" s="70"/>
      <c r="Q2203" s="70"/>
      <c r="R2203" s="70"/>
      <c r="S2203" s="70"/>
      <c r="T2203" s="70"/>
      <c r="U2203" s="70"/>
      <c r="V2203" s="70"/>
      <c r="W2203" s="70"/>
      <c r="X2203" s="70">
        <v>15988</v>
      </c>
      <c r="Y2203" s="70">
        <v>12066.514617999999</v>
      </c>
    </row>
    <row r="2204" spans="1:25" x14ac:dyDescent="0.25">
      <c r="A2204" s="72">
        <v>28845</v>
      </c>
      <c r="B2204" s="70">
        <v>9247</v>
      </c>
      <c r="C2204" s="70">
        <v>6153.7963870000003</v>
      </c>
      <c r="D2204" s="70"/>
      <c r="E2204" s="70"/>
      <c r="F2204" s="70"/>
      <c r="G2204" s="70"/>
      <c r="H2204" s="70"/>
      <c r="I2204" s="70"/>
      <c r="J2204" s="70"/>
      <c r="K2204" s="70"/>
      <c r="L2204" s="70"/>
      <c r="M2204" s="70"/>
      <c r="N2204" s="70"/>
      <c r="O2204" s="70"/>
      <c r="P2204" s="70"/>
      <c r="Q2204" s="70"/>
      <c r="R2204" s="70"/>
      <c r="S2204" s="70"/>
      <c r="T2204" s="70"/>
      <c r="U2204" s="70"/>
      <c r="V2204" s="70"/>
      <c r="W2204" s="70"/>
      <c r="X2204" s="70">
        <v>9247</v>
      </c>
      <c r="Y2204" s="70">
        <v>6153.7963870000003</v>
      </c>
    </row>
    <row r="2205" spans="1:25" x14ac:dyDescent="0.25">
      <c r="A2205" s="72">
        <v>28846</v>
      </c>
      <c r="B2205" s="70">
        <v>8414</v>
      </c>
      <c r="C2205" s="70">
        <v>7182.2254570000005</v>
      </c>
      <c r="D2205" s="70"/>
      <c r="E2205" s="70"/>
      <c r="F2205" s="70"/>
      <c r="G2205" s="70"/>
      <c r="H2205" s="70"/>
      <c r="I2205" s="70"/>
      <c r="J2205" s="70"/>
      <c r="K2205" s="70"/>
      <c r="L2205" s="70"/>
      <c r="M2205" s="70"/>
      <c r="N2205" s="70"/>
      <c r="O2205" s="70"/>
      <c r="P2205" s="70"/>
      <c r="Q2205" s="70"/>
      <c r="R2205" s="70"/>
      <c r="S2205" s="70"/>
      <c r="T2205" s="70"/>
      <c r="U2205" s="70"/>
      <c r="V2205" s="70"/>
      <c r="W2205" s="70"/>
      <c r="X2205" s="70">
        <v>8414</v>
      </c>
      <c r="Y2205" s="70">
        <v>7182.2254570000005</v>
      </c>
    </row>
    <row r="2206" spans="1:25" x14ac:dyDescent="0.25">
      <c r="A2206" s="72">
        <v>28849</v>
      </c>
      <c r="B2206" s="70"/>
      <c r="C2206" s="70"/>
      <c r="D2206" s="70"/>
      <c r="E2206" s="70"/>
      <c r="F2206" s="70"/>
      <c r="G2206" s="70"/>
      <c r="H2206" s="70"/>
      <c r="I2206" s="70"/>
      <c r="J2206" s="70"/>
      <c r="K2206" s="70"/>
      <c r="L2206" s="70">
        <v>62492</v>
      </c>
      <c r="M2206" s="70">
        <v>59762.524902999998</v>
      </c>
      <c r="N2206" s="70"/>
      <c r="O2206" s="70"/>
      <c r="P2206" s="70"/>
      <c r="Q2206" s="70"/>
      <c r="R2206" s="70"/>
      <c r="S2206" s="70"/>
      <c r="T2206" s="70"/>
      <c r="U2206" s="70"/>
      <c r="V2206" s="70"/>
      <c r="W2206" s="70"/>
      <c r="X2206" s="70">
        <v>62492</v>
      </c>
      <c r="Y2206" s="70">
        <v>59762.524902999998</v>
      </c>
    </row>
    <row r="2207" spans="1:25" x14ac:dyDescent="0.25">
      <c r="A2207" s="72">
        <v>28851</v>
      </c>
      <c r="B2207" s="70">
        <v>10790</v>
      </c>
      <c r="C2207" s="70">
        <v>8194.6177989999996</v>
      </c>
      <c r="D2207" s="70"/>
      <c r="E2207" s="70"/>
      <c r="F2207" s="70"/>
      <c r="G2207" s="70"/>
      <c r="H2207" s="70"/>
      <c r="I2207" s="70"/>
      <c r="J2207" s="70"/>
      <c r="K2207" s="70"/>
      <c r="L2207" s="70"/>
      <c r="M2207" s="70"/>
      <c r="N2207" s="70"/>
      <c r="O2207" s="70"/>
      <c r="P2207" s="70"/>
      <c r="Q2207" s="70"/>
      <c r="R2207" s="70"/>
      <c r="S2207" s="70"/>
      <c r="T2207" s="70"/>
      <c r="U2207" s="70"/>
      <c r="V2207" s="70"/>
      <c r="W2207" s="70"/>
      <c r="X2207" s="70">
        <v>10790</v>
      </c>
      <c r="Y2207" s="70">
        <v>8194.6177989999996</v>
      </c>
    </row>
    <row r="2208" spans="1:25" x14ac:dyDescent="0.25">
      <c r="A2208" s="72">
        <v>28852</v>
      </c>
      <c r="B2208" s="70"/>
      <c r="C2208" s="70"/>
      <c r="D2208" s="70">
        <v>17770</v>
      </c>
      <c r="E2208" s="70">
        <v>15459.157227</v>
      </c>
      <c r="F2208" s="70"/>
      <c r="G2208" s="70"/>
      <c r="H2208" s="70"/>
      <c r="I2208" s="70"/>
      <c r="J2208" s="70"/>
      <c r="K2208" s="70"/>
      <c r="L2208" s="70"/>
      <c r="M2208" s="70"/>
      <c r="N2208" s="70"/>
      <c r="O2208" s="70"/>
      <c r="P2208" s="70"/>
      <c r="Q2208" s="70"/>
      <c r="R2208" s="70"/>
      <c r="S2208" s="70"/>
      <c r="T2208" s="70"/>
      <c r="U2208" s="70"/>
      <c r="V2208" s="70"/>
      <c r="W2208" s="70"/>
      <c r="X2208" s="70">
        <v>17770</v>
      </c>
      <c r="Y2208" s="70">
        <v>15459.157227</v>
      </c>
    </row>
    <row r="2209" spans="1:25" x14ac:dyDescent="0.25">
      <c r="A2209" s="72">
        <v>28853</v>
      </c>
      <c r="B2209" s="70"/>
      <c r="C2209" s="70"/>
      <c r="D2209" s="70">
        <v>13090</v>
      </c>
      <c r="E2209" s="70">
        <v>14822.858123</v>
      </c>
      <c r="F2209" s="70"/>
      <c r="G2209" s="70"/>
      <c r="H2209" s="70"/>
      <c r="I2209" s="70"/>
      <c r="J2209" s="70"/>
      <c r="K2209" s="70"/>
      <c r="L2209" s="70"/>
      <c r="M2209" s="70"/>
      <c r="N2209" s="70"/>
      <c r="O2209" s="70"/>
      <c r="P2209" s="70"/>
      <c r="Q2209" s="70"/>
      <c r="R2209" s="70"/>
      <c r="S2209" s="70"/>
      <c r="T2209" s="70"/>
      <c r="U2209" s="70"/>
      <c r="V2209" s="70"/>
      <c r="W2209" s="70"/>
      <c r="X2209" s="70">
        <v>13090</v>
      </c>
      <c r="Y2209" s="70">
        <v>14822.858123</v>
      </c>
    </row>
    <row r="2210" spans="1:25" x14ac:dyDescent="0.25">
      <c r="A2210" s="72">
        <v>28855</v>
      </c>
      <c r="B2210" s="70">
        <v>977</v>
      </c>
      <c r="C2210" s="70">
        <v>2173.9574109999999</v>
      </c>
      <c r="D2210" s="70"/>
      <c r="E2210" s="70"/>
      <c r="F2210" s="70"/>
      <c r="G2210" s="70"/>
      <c r="H2210" s="70"/>
      <c r="I2210" s="70"/>
      <c r="J2210" s="70"/>
      <c r="K2210" s="70"/>
      <c r="L2210" s="70"/>
      <c r="M2210" s="70"/>
      <c r="N2210" s="70"/>
      <c r="O2210" s="70"/>
      <c r="P2210" s="70"/>
      <c r="Q2210" s="70"/>
      <c r="R2210" s="70"/>
      <c r="S2210" s="70"/>
      <c r="T2210" s="70"/>
      <c r="U2210" s="70"/>
      <c r="V2210" s="70"/>
      <c r="W2210" s="70"/>
      <c r="X2210" s="70">
        <v>977</v>
      </c>
      <c r="Y2210" s="70">
        <v>2173.9574109999999</v>
      </c>
    </row>
    <row r="2211" spans="1:25" x14ac:dyDescent="0.25">
      <c r="A2211" s="72">
        <v>28857</v>
      </c>
      <c r="B2211" s="70">
        <v>11168</v>
      </c>
      <c r="C2211" s="70">
        <v>8644.9131479999996</v>
      </c>
      <c r="D2211" s="70"/>
      <c r="E2211" s="70"/>
      <c r="F2211" s="70"/>
      <c r="G2211" s="70"/>
      <c r="H2211" s="70"/>
      <c r="I2211" s="70"/>
      <c r="J2211" s="70"/>
      <c r="K2211" s="70"/>
      <c r="L2211" s="70"/>
      <c r="M2211" s="70"/>
      <c r="N2211" s="70"/>
      <c r="O2211" s="70"/>
      <c r="P2211" s="70"/>
      <c r="Q2211" s="70"/>
      <c r="R2211" s="70"/>
      <c r="S2211" s="70"/>
      <c r="T2211" s="70"/>
      <c r="U2211" s="70"/>
      <c r="V2211" s="70"/>
      <c r="W2211" s="70"/>
      <c r="X2211" s="70">
        <v>11168</v>
      </c>
      <c r="Y2211" s="70">
        <v>8644.9131479999996</v>
      </c>
    </row>
    <row r="2212" spans="1:25" x14ac:dyDescent="0.25">
      <c r="A2212" s="72">
        <v>28860</v>
      </c>
      <c r="B2212" s="70">
        <v>5786</v>
      </c>
      <c r="C2212" s="70">
        <v>8766.1867680000014</v>
      </c>
      <c r="D2212" s="70"/>
      <c r="E2212" s="70"/>
      <c r="F2212" s="70"/>
      <c r="G2212" s="70"/>
      <c r="H2212" s="70"/>
      <c r="I2212" s="70"/>
      <c r="J2212" s="70"/>
      <c r="K2212" s="70"/>
      <c r="L2212" s="70"/>
      <c r="M2212" s="70"/>
      <c r="N2212" s="70"/>
      <c r="O2212" s="70"/>
      <c r="P2212" s="70"/>
      <c r="Q2212" s="70"/>
      <c r="R2212" s="70"/>
      <c r="S2212" s="70"/>
      <c r="T2212" s="70"/>
      <c r="U2212" s="70"/>
      <c r="V2212" s="70"/>
      <c r="W2212" s="70"/>
      <c r="X2212" s="70">
        <v>5786</v>
      </c>
      <c r="Y2212" s="70">
        <v>8766.1867680000014</v>
      </c>
    </row>
    <row r="2213" spans="1:25" x14ac:dyDescent="0.25">
      <c r="A2213" s="72">
        <v>28862</v>
      </c>
      <c r="B2213" s="70">
        <v>3930</v>
      </c>
      <c r="C2213" s="70">
        <v>3637.9917679999999</v>
      </c>
      <c r="D2213" s="70"/>
      <c r="E2213" s="70"/>
      <c r="F2213" s="70"/>
      <c r="G2213" s="70"/>
      <c r="H2213" s="70"/>
      <c r="I2213" s="70"/>
      <c r="J2213" s="70"/>
      <c r="K2213" s="70"/>
      <c r="L2213" s="70"/>
      <c r="M2213" s="70"/>
      <c r="N2213" s="70"/>
      <c r="O2213" s="70"/>
      <c r="P2213" s="70"/>
      <c r="Q2213" s="70"/>
      <c r="R2213" s="70"/>
      <c r="S2213" s="70"/>
      <c r="T2213" s="70"/>
      <c r="U2213" s="70"/>
      <c r="V2213" s="70"/>
      <c r="W2213" s="70"/>
      <c r="X2213" s="70">
        <v>3930</v>
      </c>
      <c r="Y2213" s="70">
        <v>3637.9917679999999</v>
      </c>
    </row>
    <row r="2214" spans="1:25" x14ac:dyDescent="0.25">
      <c r="A2214" s="72">
        <v>28865</v>
      </c>
      <c r="B2214" s="70"/>
      <c r="C2214" s="70"/>
      <c r="D2214" s="70">
        <v>9620</v>
      </c>
      <c r="E2214" s="70">
        <v>12884.60814</v>
      </c>
      <c r="F2214" s="70"/>
      <c r="G2214" s="70"/>
      <c r="H2214" s="70"/>
      <c r="I2214" s="70"/>
      <c r="J2214" s="70"/>
      <c r="K2214" s="70"/>
      <c r="L2214" s="70"/>
      <c r="M2214" s="70"/>
      <c r="N2214" s="70"/>
      <c r="O2214" s="70"/>
      <c r="P2214" s="70"/>
      <c r="Q2214" s="70"/>
      <c r="R2214" s="70"/>
      <c r="S2214" s="70"/>
      <c r="T2214" s="70"/>
      <c r="U2214" s="70"/>
      <c r="V2214" s="70"/>
      <c r="W2214" s="70"/>
      <c r="X2214" s="70">
        <v>9620</v>
      </c>
      <c r="Y2214" s="70">
        <v>12884.60814</v>
      </c>
    </row>
    <row r="2215" spans="1:25" x14ac:dyDescent="0.25">
      <c r="A2215" s="72">
        <v>28868</v>
      </c>
      <c r="B2215" s="70"/>
      <c r="C2215" s="70"/>
      <c r="D2215" s="70"/>
      <c r="E2215" s="70"/>
      <c r="F2215" s="70"/>
      <c r="G2215" s="70"/>
      <c r="H2215" s="70">
        <v>37175</v>
      </c>
      <c r="I2215" s="70">
        <v>34338.786865999995</v>
      </c>
      <c r="J2215" s="70"/>
      <c r="K2215" s="70"/>
      <c r="L2215" s="70"/>
      <c r="M2215" s="70"/>
      <c r="N2215" s="70"/>
      <c r="O2215" s="70"/>
      <c r="P2215" s="70"/>
      <c r="Q2215" s="70"/>
      <c r="R2215" s="70"/>
      <c r="S2215" s="70"/>
      <c r="T2215" s="70"/>
      <c r="U2215" s="70"/>
      <c r="V2215" s="70"/>
      <c r="W2215" s="70"/>
      <c r="X2215" s="70">
        <v>37175</v>
      </c>
      <c r="Y2215" s="70">
        <v>34338.786865999995</v>
      </c>
    </row>
    <row r="2216" spans="1:25" x14ac:dyDescent="0.25">
      <c r="A2216" s="72">
        <v>28883</v>
      </c>
      <c r="B2216" s="70"/>
      <c r="C2216" s="70"/>
      <c r="D2216" s="70">
        <v>8222</v>
      </c>
      <c r="E2216" s="70">
        <v>10887.169129</v>
      </c>
      <c r="F2216" s="70"/>
      <c r="G2216" s="70"/>
      <c r="H2216" s="70"/>
      <c r="I2216" s="70"/>
      <c r="J2216" s="70"/>
      <c r="K2216" s="70"/>
      <c r="L2216" s="70"/>
      <c r="M2216" s="70"/>
      <c r="N2216" s="70"/>
      <c r="O2216" s="70"/>
      <c r="P2216" s="70"/>
      <c r="Q2216" s="70"/>
      <c r="R2216" s="70"/>
      <c r="S2216" s="70"/>
      <c r="T2216" s="70"/>
      <c r="U2216" s="70"/>
      <c r="V2216" s="70"/>
      <c r="W2216" s="70"/>
      <c r="X2216" s="70">
        <v>8222</v>
      </c>
      <c r="Y2216" s="70">
        <v>10887.169129</v>
      </c>
    </row>
    <row r="2217" spans="1:25" x14ac:dyDescent="0.25">
      <c r="A2217" s="72">
        <v>28899</v>
      </c>
      <c r="B2217" s="70"/>
      <c r="C2217" s="70"/>
      <c r="D2217" s="70"/>
      <c r="E2217" s="70"/>
      <c r="F2217" s="70"/>
      <c r="G2217" s="70"/>
      <c r="H2217" s="70"/>
      <c r="I2217" s="70"/>
      <c r="J2217" s="70"/>
      <c r="K2217" s="70"/>
      <c r="L2217" s="70"/>
      <c r="M2217" s="70"/>
      <c r="N2217" s="70"/>
      <c r="O2217" s="70"/>
      <c r="P2217" s="70"/>
      <c r="Q2217" s="70"/>
      <c r="R2217" s="70">
        <v>57195</v>
      </c>
      <c r="S2217" s="70">
        <v>80880.865722000002</v>
      </c>
      <c r="T2217" s="70"/>
      <c r="U2217" s="70"/>
      <c r="V2217" s="70"/>
      <c r="W2217" s="70"/>
      <c r="X2217" s="70">
        <v>57195</v>
      </c>
      <c r="Y2217" s="70">
        <v>80880.865722000002</v>
      </c>
    </row>
    <row r="2218" spans="1:25" x14ac:dyDescent="0.25">
      <c r="A2218" s="72">
        <v>28904</v>
      </c>
      <c r="B2218" s="70"/>
      <c r="C2218" s="70"/>
      <c r="D2218" s="70"/>
      <c r="E2218" s="70"/>
      <c r="F2218" s="70"/>
      <c r="G2218" s="70"/>
      <c r="H2218" s="70">
        <v>29818</v>
      </c>
      <c r="I2218" s="70">
        <v>37874.629151000001</v>
      </c>
      <c r="J2218" s="70"/>
      <c r="K2218" s="70"/>
      <c r="L2218" s="70"/>
      <c r="M2218" s="70"/>
      <c r="N2218" s="70"/>
      <c r="O2218" s="70"/>
      <c r="P2218" s="70"/>
      <c r="Q2218" s="70"/>
      <c r="R2218" s="70"/>
      <c r="S2218" s="70"/>
      <c r="T2218" s="70"/>
      <c r="U2218" s="70"/>
      <c r="V2218" s="70"/>
      <c r="W2218" s="70"/>
      <c r="X2218" s="70">
        <v>29818</v>
      </c>
      <c r="Y2218" s="70">
        <v>37874.629151000001</v>
      </c>
    </row>
    <row r="2219" spans="1:25" x14ac:dyDescent="0.25">
      <c r="A2219" s="72">
        <v>28917</v>
      </c>
      <c r="B2219" s="70">
        <v>6547</v>
      </c>
      <c r="C2219" s="70">
        <v>2657.262131</v>
      </c>
      <c r="D2219" s="70"/>
      <c r="E2219" s="70"/>
      <c r="F2219" s="70"/>
      <c r="G2219" s="70"/>
      <c r="H2219" s="70"/>
      <c r="I2219" s="70"/>
      <c r="J2219" s="70"/>
      <c r="K2219" s="70"/>
      <c r="L2219" s="70"/>
      <c r="M2219" s="70"/>
      <c r="N2219" s="70"/>
      <c r="O2219" s="70"/>
      <c r="P2219" s="70"/>
      <c r="Q2219" s="70"/>
      <c r="R2219" s="70"/>
      <c r="S2219" s="70"/>
      <c r="T2219" s="70"/>
      <c r="U2219" s="70"/>
      <c r="V2219" s="70"/>
      <c r="W2219" s="70"/>
      <c r="X2219" s="70">
        <v>6547</v>
      </c>
      <c r="Y2219" s="70">
        <v>2657.262131</v>
      </c>
    </row>
    <row r="2220" spans="1:25" x14ac:dyDescent="0.25">
      <c r="A2220" s="72">
        <v>28918</v>
      </c>
      <c r="B2220" s="70">
        <v>8494</v>
      </c>
      <c r="C2220" s="70">
        <v>2964.5742410000003</v>
      </c>
      <c r="D2220" s="70"/>
      <c r="E2220" s="70"/>
      <c r="F2220" s="70"/>
      <c r="G2220" s="70"/>
      <c r="H2220" s="70"/>
      <c r="I2220" s="70"/>
      <c r="J2220" s="70"/>
      <c r="K2220" s="70"/>
      <c r="L2220" s="70"/>
      <c r="M2220" s="70"/>
      <c r="N2220" s="70"/>
      <c r="O2220" s="70"/>
      <c r="P2220" s="70"/>
      <c r="Q2220" s="70"/>
      <c r="R2220" s="70"/>
      <c r="S2220" s="70"/>
      <c r="T2220" s="70"/>
      <c r="U2220" s="70"/>
      <c r="V2220" s="70"/>
      <c r="W2220" s="70"/>
      <c r="X2220" s="70">
        <v>8494</v>
      </c>
      <c r="Y2220" s="70">
        <v>2964.5742410000003</v>
      </c>
    </row>
    <row r="2221" spans="1:25" x14ac:dyDescent="0.25">
      <c r="A2221" s="72">
        <v>28923</v>
      </c>
      <c r="B2221" s="70"/>
      <c r="C2221" s="70"/>
      <c r="D2221" s="70">
        <v>14192</v>
      </c>
      <c r="E2221" s="70">
        <v>17781.193909000001</v>
      </c>
      <c r="F2221" s="70"/>
      <c r="G2221" s="70"/>
      <c r="H2221" s="70"/>
      <c r="I2221" s="70"/>
      <c r="J2221" s="70"/>
      <c r="K2221" s="70"/>
      <c r="L2221" s="70"/>
      <c r="M2221" s="70"/>
      <c r="N2221" s="70"/>
      <c r="O2221" s="70"/>
      <c r="P2221" s="70"/>
      <c r="Q2221" s="70"/>
      <c r="R2221" s="70"/>
      <c r="S2221" s="70"/>
      <c r="T2221" s="70"/>
      <c r="U2221" s="70"/>
      <c r="V2221" s="70"/>
      <c r="W2221" s="70"/>
      <c r="X2221" s="70">
        <v>14192</v>
      </c>
      <c r="Y2221" s="70">
        <v>17781.193909000001</v>
      </c>
    </row>
    <row r="2222" spans="1:25" x14ac:dyDescent="0.25">
      <c r="A2222" s="72">
        <v>28924</v>
      </c>
      <c r="B2222" s="70"/>
      <c r="C2222" s="70"/>
      <c r="D2222" s="70"/>
      <c r="E2222" s="70"/>
      <c r="F2222" s="70"/>
      <c r="G2222" s="70"/>
      <c r="H2222" s="70">
        <v>38996</v>
      </c>
      <c r="I2222" s="70">
        <v>36606.112061</v>
      </c>
      <c r="J2222" s="70"/>
      <c r="K2222" s="70"/>
      <c r="L2222" s="70"/>
      <c r="M2222" s="70"/>
      <c r="N2222" s="70"/>
      <c r="O2222" s="70"/>
      <c r="P2222" s="70"/>
      <c r="Q2222" s="70"/>
      <c r="R2222" s="70"/>
      <c r="S2222" s="70"/>
      <c r="T2222" s="70"/>
      <c r="U2222" s="70"/>
      <c r="V2222" s="70"/>
      <c r="W2222" s="70"/>
      <c r="X2222" s="70">
        <v>38996</v>
      </c>
      <c r="Y2222" s="70">
        <v>36606.112061</v>
      </c>
    </row>
    <row r="2223" spans="1:25" x14ac:dyDescent="0.25">
      <c r="A2223" s="72">
        <v>28925</v>
      </c>
      <c r="B2223" s="70"/>
      <c r="C2223" s="70"/>
      <c r="D2223" s="70">
        <v>21874</v>
      </c>
      <c r="E2223" s="70">
        <v>19715.830383</v>
      </c>
      <c r="F2223" s="70"/>
      <c r="G2223" s="70"/>
      <c r="H2223" s="70"/>
      <c r="I2223" s="70"/>
      <c r="J2223" s="70"/>
      <c r="K2223" s="70"/>
      <c r="L2223" s="70"/>
      <c r="M2223" s="70"/>
      <c r="N2223" s="70"/>
      <c r="O2223" s="70"/>
      <c r="P2223" s="70"/>
      <c r="Q2223" s="70"/>
      <c r="R2223" s="70"/>
      <c r="S2223" s="70"/>
      <c r="T2223" s="70"/>
      <c r="U2223" s="70"/>
      <c r="V2223" s="70"/>
      <c r="W2223" s="70"/>
      <c r="X2223" s="70">
        <v>21874</v>
      </c>
      <c r="Y2223" s="70">
        <v>19715.830383</v>
      </c>
    </row>
    <row r="2224" spans="1:25" x14ac:dyDescent="0.25">
      <c r="A2224" s="72">
        <v>28937</v>
      </c>
      <c r="B2224" s="70">
        <v>4837</v>
      </c>
      <c r="C2224" s="70">
        <v>2519.8082850000001</v>
      </c>
      <c r="D2224" s="70"/>
      <c r="E2224" s="70"/>
      <c r="F2224" s="70"/>
      <c r="G2224" s="70"/>
      <c r="H2224" s="70"/>
      <c r="I2224" s="70"/>
      <c r="J2224" s="70"/>
      <c r="K2224" s="70"/>
      <c r="L2224" s="70"/>
      <c r="M2224" s="70"/>
      <c r="N2224" s="70"/>
      <c r="O2224" s="70"/>
      <c r="P2224" s="70"/>
      <c r="Q2224" s="70"/>
      <c r="R2224" s="70"/>
      <c r="S2224" s="70"/>
      <c r="T2224" s="70"/>
      <c r="U2224" s="70"/>
      <c r="V2224" s="70"/>
      <c r="W2224" s="70"/>
      <c r="X2224" s="70">
        <v>4837</v>
      </c>
      <c r="Y2224" s="70">
        <v>2519.8082850000001</v>
      </c>
    </row>
    <row r="2225" spans="1:25" x14ac:dyDescent="0.25">
      <c r="A2225" s="72">
        <v>28938</v>
      </c>
      <c r="B2225" s="70"/>
      <c r="C2225" s="70"/>
      <c r="D2225" s="70"/>
      <c r="E2225" s="70"/>
      <c r="F2225" s="70"/>
      <c r="G2225" s="70"/>
      <c r="H2225" s="70">
        <v>40547</v>
      </c>
      <c r="I2225" s="70">
        <v>38433.295897999997</v>
      </c>
      <c r="J2225" s="70"/>
      <c r="K2225" s="70"/>
      <c r="L2225" s="70"/>
      <c r="M2225" s="70"/>
      <c r="N2225" s="70"/>
      <c r="O2225" s="70"/>
      <c r="P2225" s="70"/>
      <c r="Q2225" s="70"/>
      <c r="R2225" s="70"/>
      <c r="S2225" s="70"/>
      <c r="T2225" s="70"/>
      <c r="U2225" s="70"/>
      <c r="V2225" s="70"/>
      <c r="W2225" s="70"/>
      <c r="X2225" s="70">
        <v>40547</v>
      </c>
      <c r="Y2225" s="70">
        <v>38433.295897999997</v>
      </c>
    </row>
    <row r="2226" spans="1:25" x14ac:dyDescent="0.25">
      <c r="A2226" s="72">
        <v>28939</v>
      </c>
      <c r="B2226" s="70"/>
      <c r="C2226" s="70"/>
      <c r="D2226" s="70"/>
      <c r="E2226" s="70"/>
      <c r="F2226" s="70"/>
      <c r="G2226" s="70"/>
      <c r="H2226" s="70">
        <v>40704</v>
      </c>
      <c r="I2226" s="70">
        <v>39392.169311999998</v>
      </c>
      <c r="J2226" s="70"/>
      <c r="K2226" s="70"/>
      <c r="L2226" s="70"/>
      <c r="M2226" s="70"/>
      <c r="N2226" s="70"/>
      <c r="O2226" s="70"/>
      <c r="P2226" s="70"/>
      <c r="Q2226" s="70"/>
      <c r="R2226" s="70"/>
      <c r="S2226" s="70"/>
      <c r="T2226" s="70"/>
      <c r="U2226" s="70"/>
      <c r="V2226" s="70"/>
      <c r="W2226" s="70"/>
      <c r="X2226" s="70">
        <v>40704</v>
      </c>
      <c r="Y2226" s="70">
        <v>39392.169311999998</v>
      </c>
    </row>
    <row r="2227" spans="1:25" x14ac:dyDescent="0.25">
      <c r="A2227" s="72">
        <v>28940</v>
      </c>
      <c r="B2227" s="70"/>
      <c r="C2227" s="70"/>
      <c r="D2227" s="70"/>
      <c r="E2227" s="70"/>
      <c r="F2227" s="70"/>
      <c r="G2227" s="70"/>
      <c r="H2227" s="70"/>
      <c r="I2227" s="70"/>
      <c r="J2227" s="70">
        <v>50320</v>
      </c>
      <c r="K2227" s="70">
        <v>42203.840820000005</v>
      </c>
      <c r="L2227" s="70"/>
      <c r="M2227" s="70"/>
      <c r="N2227" s="70"/>
      <c r="O2227" s="70"/>
      <c r="P2227" s="70"/>
      <c r="Q2227" s="70"/>
      <c r="R2227" s="70"/>
      <c r="S2227" s="70"/>
      <c r="T2227" s="70"/>
      <c r="U2227" s="70"/>
      <c r="V2227" s="70"/>
      <c r="W2227" s="70"/>
      <c r="X2227" s="70">
        <v>50320</v>
      </c>
      <c r="Y2227" s="70">
        <v>42203.840820000005</v>
      </c>
    </row>
    <row r="2228" spans="1:25" x14ac:dyDescent="0.25">
      <c r="A2228" s="72">
        <v>28941</v>
      </c>
      <c r="B2228" s="70"/>
      <c r="C2228" s="70"/>
      <c r="D2228" s="70"/>
      <c r="E2228" s="70"/>
      <c r="F2228" s="70"/>
      <c r="G2228" s="70"/>
      <c r="H2228" s="70"/>
      <c r="I2228" s="70"/>
      <c r="J2228" s="70">
        <v>45940</v>
      </c>
      <c r="K2228" s="70">
        <v>40953.102417000002</v>
      </c>
      <c r="L2228" s="70"/>
      <c r="M2228" s="70"/>
      <c r="N2228" s="70"/>
      <c r="O2228" s="70"/>
      <c r="P2228" s="70"/>
      <c r="Q2228" s="70"/>
      <c r="R2228" s="70"/>
      <c r="S2228" s="70"/>
      <c r="T2228" s="70"/>
      <c r="U2228" s="70"/>
      <c r="V2228" s="70"/>
      <c r="W2228" s="70"/>
      <c r="X2228" s="70">
        <v>45940</v>
      </c>
      <c r="Y2228" s="70">
        <v>40953.102417000002</v>
      </c>
    </row>
    <row r="2229" spans="1:25" x14ac:dyDescent="0.25">
      <c r="A2229" s="72">
        <v>28942</v>
      </c>
      <c r="B2229" s="70">
        <v>12310</v>
      </c>
      <c r="C2229" s="70">
        <v>9245.8732909999999</v>
      </c>
      <c r="D2229" s="70"/>
      <c r="E2229" s="70"/>
      <c r="F2229" s="70"/>
      <c r="G2229" s="70"/>
      <c r="H2229" s="70"/>
      <c r="I2229" s="70"/>
      <c r="J2229" s="70"/>
      <c r="K2229" s="70"/>
      <c r="L2229" s="70"/>
      <c r="M2229" s="70"/>
      <c r="N2229" s="70"/>
      <c r="O2229" s="70"/>
      <c r="P2229" s="70"/>
      <c r="Q2229" s="70"/>
      <c r="R2229" s="70"/>
      <c r="S2229" s="70"/>
      <c r="T2229" s="70"/>
      <c r="U2229" s="70"/>
      <c r="V2229" s="70"/>
      <c r="W2229" s="70"/>
      <c r="X2229" s="70">
        <v>12310</v>
      </c>
      <c r="Y2229" s="70">
        <v>9245.8732909999999</v>
      </c>
    </row>
    <row r="2230" spans="1:25" x14ac:dyDescent="0.25">
      <c r="A2230" s="72">
        <v>28943</v>
      </c>
      <c r="B2230" s="70"/>
      <c r="C2230" s="70"/>
      <c r="D2230" s="70">
        <v>12715</v>
      </c>
      <c r="E2230" s="70">
        <v>13625.483855999999</v>
      </c>
      <c r="F2230" s="70"/>
      <c r="G2230" s="70"/>
      <c r="H2230" s="70"/>
      <c r="I2230" s="70"/>
      <c r="J2230" s="70"/>
      <c r="K2230" s="70"/>
      <c r="L2230" s="70"/>
      <c r="M2230" s="70"/>
      <c r="N2230" s="70"/>
      <c r="O2230" s="70"/>
      <c r="P2230" s="70"/>
      <c r="Q2230" s="70"/>
      <c r="R2230" s="70"/>
      <c r="S2230" s="70"/>
      <c r="T2230" s="70"/>
      <c r="U2230" s="70"/>
      <c r="V2230" s="70"/>
      <c r="W2230" s="70"/>
      <c r="X2230" s="70">
        <v>12715</v>
      </c>
      <c r="Y2230" s="70">
        <v>13625.483855999999</v>
      </c>
    </row>
    <row r="2231" spans="1:25" x14ac:dyDescent="0.25">
      <c r="A2231" s="72">
        <v>28944</v>
      </c>
      <c r="B2231" s="70"/>
      <c r="C2231" s="70"/>
      <c r="D2231" s="70">
        <v>8400</v>
      </c>
      <c r="E2231" s="70">
        <v>10732.460632</v>
      </c>
      <c r="F2231" s="70"/>
      <c r="G2231" s="70"/>
      <c r="H2231" s="70"/>
      <c r="I2231" s="70"/>
      <c r="J2231" s="70"/>
      <c r="K2231" s="70"/>
      <c r="L2231" s="70"/>
      <c r="M2231" s="70"/>
      <c r="N2231" s="70"/>
      <c r="O2231" s="70"/>
      <c r="P2231" s="70"/>
      <c r="Q2231" s="70"/>
      <c r="R2231" s="70"/>
      <c r="S2231" s="70"/>
      <c r="T2231" s="70"/>
      <c r="U2231" s="70"/>
      <c r="V2231" s="70"/>
      <c r="W2231" s="70"/>
      <c r="X2231" s="70">
        <v>8400</v>
      </c>
      <c r="Y2231" s="70">
        <v>10732.460632</v>
      </c>
    </row>
    <row r="2232" spans="1:25" x14ac:dyDescent="0.25">
      <c r="A2232" s="72">
        <v>28945</v>
      </c>
      <c r="B2232" s="70"/>
      <c r="C2232" s="70"/>
      <c r="D2232" s="70"/>
      <c r="E2232" s="70"/>
      <c r="F2232" s="70">
        <v>30546</v>
      </c>
      <c r="G2232" s="70">
        <v>24655.691590000002</v>
      </c>
      <c r="H2232" s="70"/>
      <c r="I2232" s="70"/>
      <c r="J2232" s="70"/>
      <c r="K2232" s="70"/>
      <c r="L2232" s="70"/>
      <c r="M2232" s="70"/>
      <c r="N2232" s="70"/>
      <c r="O2232" s="70"/>
      <c r="P2232" s="70"/>
      <c r="Q2232" s="70"/>
      <c r="R2232" s="70"/>
      <c r="S2232" s="70"/>
      <c r="T2232" s="70"/>
      <c r="U2232" s="70"/>
      <c r="V2232" s="70"/>
      <c r="W2232" s="70"/>
      <c r="X2232" s="70">
        <v>30546</v>
      </c>
      <c r="Y2232" s="70">
        <v>24655.691590000002</v>
      </c>
    </row>
    <row r="2233" spans="1:25" x14ac:dyDescent="0.25">
      <c r="A2233" s="72">
        <v>28946</v>
      </c>
      <c r="B2233" s="70">
        <v>8739</v>
      </c>
      <c r="C2233" s="70">
        <v>7460.9321290000007</v>
      </c>
      <c r="D2233" s="70"/>
      <c r="E2233" s="70"/>
      <c r="F2233" s="70"/>
      <c r="G2233" s="70"/>
      <c r="H2233" s="70"/>
      <c r="I2233" s="70"/>
      <c r="J2233" s="70"/>
      <c r="K2233" s="70"/>
      <c r="L2233" s="70"/>
      <c r="M2233" s="70"/>
      <c r="N2233" s="70"/>
      <c r="O2233" s="70"/>
      <c r="P2233" s="70"/>
      <c r="Q2233" s="70"/>
      <c r="R2233" s="70"/>
      <c r="S2233" s="70"/>
      <c r="T2233" s="70"/>
      <c r="U2233" s="70"/>
      <c r="V2233" s="70"/>
      <c r="W2233" s="70"/>
      <c r="X2233" s="70">
        <v>8739</v>
      </c>
      <c r="Y2233" s="70">
        <v>7460.9321290000007</v>
      </c>
    </row>
    <row r="2234" spans="1:25" x14ac:dyDescent="0.25">
      <c r="A2234" s="72">
        <v>28947</v>
      </c>
      <c r="B2234" s="70">
        <v>16600</v>
      </c>
      <c r="C2234" s="70">
        <v>3496.1044900000002</v>
      </c>
      <c r="D2234" s="70"/>
      <c r="E2234" s="70"/>
      <c r="F2234" s="70"/>
      <c r="G2234" s="70"/>
      <c r="H2234" s="70"/>
      <c r="I2234" s="70"/>
      <c r="J2234" s="70"/>
      <c r="K2234" s="70"/>
      <c r="L2234" s="70"/>
      <c r="M2234" s="70"/>
      <c r="N2234" s="70"/>
      <c r="O2234" s="70"/>
      <c r="P2234" s="70"/>
      <c r="Q2234" s="70"/>
      <c r="R2234" s="70"/>
      <c r="S2234" s="70"/>
      <c r="T2234" s="70"/>
      <c r="U2234" s="70"/>
      <c r="V2234" s="70"/>
      <c r="W2234" s="70"/>
      <c r="X2234" s="70">
        <v>16600</v>
      </c>
      <c r="Y2234" s="70">
        <v>3496.1044900000002</v>
      </c>
    </row>
    <row r="2235" spans="1:25" x14ac:dyDescent="0.25">
      <c r="A2235" s="72">
        <v>28948</v>
      </c>
      <c r="B2235" s="70"/>
      <c r="C2235" s="70"/>
      <c r="D2235" s="70"/>
      <c r="E2235" s="70"/>
      <c r="F2235" s="70">
        <v>30397</v>
      </c>
      <c r="G2235" s="70">
        <v>24655.691590000002</v>
      </c>
      <c r="H2235" s="70"/>
      <c r="I2235" s="70"/>
      <c r="J2235" s="70"/>
      <c r="K2235" s="70"/>
      <c r="L2235" s="70"/>
      <c r="M2235" s="70"/>
      <c r="N2235" s="70"/>
      <c r="O2235" s="70"/>
      <c r="P2235" s="70"/>
      <c r="Q2235" s="70"/>
      <c r="R2235" s="70"/>
      <c r="S2235" s="70"/>
      <c r="T2235" s="70"/>
      <c r="U2235" s="70"/>
      <c r="V2235" s="70"/>
      <c r="W2235" s="70"/>
      <c r="X2235" s="70">
        <v>30397</v>
      </c>
      <c r="Y2235" s="70">
        <v>24655.691590000002</v>
      </c>
    </row>
    <row r="2236" spans="1:25" x14ac:dyDescent="0.25">
      <c r="A2236" s="72">
        <v>28949</v>
      </c>
      <c r="B2236" s="70"/>
      <c r="C2236" s="70"/>
      <c r="D2236" s="70">
        <v>25845</v>
      </c>
      <c r="E2236" s="70">
        <v>18846.714905000001</v>
      </c>
      <c r="F2236" s="70"/>
      <c r="G2236" s="70"/>
      <c r="H2236" s="70"/>
      <c r="I2236" s="70"/>
      <c r="J2236" s="70"/>
      <c r="K2236" s="70"/>
      <c r="L2236" s="70"/>
      <c r="M2236" s="70"/>
      <c r="N2236" s="70"/>
      <c r="O2236" s="70"/>
      <c r="P2236" s="70"/>
      <c r="Q2236" s="70"/>
      <c r="R2236" s="70"/>
      <c r="S2236" s="70"/>
      <c r="T2236" s="70"/>
      <c r="U2236" s="70"/>
      <c r="V2236" s="70"/>
      <c r="W2236" s="70"/>
      <c r="X2236" s="70">
        <v>25845</v>
      </c>
      <c r="Y2236" s="70">
        <v>18846.714905000001</v>
      </c>
    </row>
    <row r="2237" spans="1:25" x14ac:dyDescent="0.25">
      <c r="A2237" s="72">
        <v>28950</v>
      </c>
      <c r="B2237" s="70"/>
      <c r="C2237" s="70"/>
      <c r="D2237" s="70"/>
      <c r="E2237" s="70"/>
      <c r="F2237" s="70">
        <v>35263</v>
      </c>
      <c r="G2237" s="70">
        <v>28259.933471999997</v>
      </c>
      <c r="H2237" s="70"/>
      <c r="I2237" s="70"/>
      <c r="J2237" s="70"/>
      <c r="K2237" s="70"/>
      <c r="L2237" s="70"/>
      <c r="M2237" s="70"/>
      <c r="N2237" s="70"/>
      <c r="O2237" s="70"/>
      <c r="P2237" s="70"/>
      <c r="Q2237" s="70"/>
      <c r="R2237" s="70"/>
      <c r="S2237" s="70"/>
      <c r="T2237" s="70"/>
      <c r="U2237" s="70"/>
      <c r="V2237" s="70"/>
      <c r="W2237" s="70"/>
      <c r="X2237" s="70">
        <v>35263</v>
      </c>
      <c r="Y2237" s="70">
        <v>28259.933471999997</v>
      </c>
    </row>
    <row r="2238" spans="1:25" x14ac:dyDescent="0.25">
      <c r="A2238" s="72">
        <v>28953</v>
      </c>
      <c r="B2238" s="70">
        <v>10047</v>
      </c>
      <c r="C2238" s="70">
        <v>7985.7306520000002</v>
      </c>
      <c r="D2238" s="70"/>
      <c r="E2238" s="70"/>
      <c r="F2238" s="70"/>
      <c r="G2238" s="70"/>
      <c r="H2238" s="70"/>
      <c r="I2238" s="70"/>
      <c r="J2238" s="70"/>
      <c r="K2238" s="70"/>
      <c r="L2238" s="70"/>
      <c r="M2238" s="70"/>
      <c r="N2238" s="70"/>
      <c r="O2238" s="70"/>
      <c r="P2238" s="70"/>
      <c r="Q2238" s="70"/>
      <c r="R2238" s="70"/>
      <c r="S2238" s="70"/>
      <c r="T2238" s="70"/>
      <c r="U2238" s="70"/>
      <c r="V2238" s="70"/>
      <c r="W2238" s="70"/>
      <c r="X2238" s="70">
        <v>10047</v>
      </c>
      <c r="Y2238" s="70">
        <v>7985.7306520000002</v>
      </c>
    </row>
    <row r="2239" spans="1:25" x14ac:dyDescent="0.25">
      <c r="A2239" s="72">
        <v>28955</v>
      </c>
      <c r="B2239" s="70"/>
      <c r="C2239" s="70"/>
      <c r="D2239" s="70">
        <v>11666</v>
      </c>
      <c r="E2239" s="70">
        <v>13893.453522</v>
      </c>
      <c r="F2239" s="70"/>
      <c r="G2239" s="70"/>
      <c r="H2239" s="70"/>
      <c r="I2239" s="70"/>
      <c r="J2239" s="70"/>
      <c r="K2239" s="70"/>
      <c r="L2239" s="70"/>
      <c r="M2239" s="70"/>
      <c r="N2239" s="70"/>
      <c r="O2239" s="70"/>
      <c r="P2239" s="70"/>
      <c r="Q2239" s="70"/>
      <c r="R2239" s="70"/>
      <c r="S2239" s="70"/>
      <c r="T2239" s="70"/>
      <c r="U2239" s="70"/>
      <c r="V2239" s="70"/>
      <c r="W2239" s="70"/>
      <c r="X2239" s="70">
        <v>11666</v>
      </c>
      <c r="Y2239" s="70">
        <v>13893.453522</v>
      </c>
    </row>
    <row r="2240" spans="1:25" x14ac:dyDescent="0.25">
      <c r="A2240" s="72">
        <v>28957</v>
      </c>
      <c r="B2240" s="70">
        <v>5654</v>
      </c>
      <c r="C2240" s="70">
        <v>4557.9035330000006</v>
      </c>
      <c r="D2240" s="70"/>
      <c r="E2240" s="70"/>
      <c r="F2240" s="70"/>
      <c r="G2240" s="70"/>
      <c r="H2240" s="70"/>
      <c r="I2240" s="70"/>
      <c r="J2240" s="70"/>
      <c r="K2240" s="70"/>
      <c r="L2240" s="70"/>
      <c r="M2240" s="70"/>
      <c r="N2240" s="70"/>
      <c r="O2240" s="70"/>
      <c r="P2240" s="70"/>
      <c r="Q2240" s="70"/>
      <c r="R2240" s="70"/>
      <c r="S2240" s="70"/>
      <c r="T2240" s="70"/>
      <c r="U2240" s="70"/>
      <c r="V2240" s="70"/>
      <c r="W2240" s="70"/>
      <c r="X2240" s="70">
        <v>5654</v>
      </c>
      <c r="Y2240" s="70">
        <v>4557.9035330000006</v>
      </c>
    </row>
    <row r="2241" spans="1:25" x14ac:dyDescent="0.25">
      <c r="A2241" s="72">
        <v>28966</v>
      </c>
      <c r="B2241" s="70">
        <v>4076</v>
      </c>
      <c r="C2241" s="70">
        <v>3348.3060150000001</v>
      </c>
      <c r="D2241" s="70"/>
      <c r="E2241" s="70"/>
      <c r="F2241" s="70"/>
      <c r="G2241" s="70"/>
      <c r="H2241" s="70"/>
      <c r="I2241" s="70"/>
      <c r="J2241" s="70"/>
      <c r="K2241" s="70"/>
      <c r="L2241" s="70"/>
      <c r="M2241" s="70"/>
      <c r="N2241" s="70"/>
      <c r="O2241" s="70"/>
      <c r="P2241" s="70"/>
      <c r="Q2241" s="70"/>
      <c r="R2241" s="70"/>
      <c r="S2241" s="70"/>
      <c r="T2241" s="70"/>
      <c r="U2241" s="70"/>
      <c r="V2241" s="70"/>
      <c r="W2241" s="70"/>
      <c r="X2241" s="70">
        <v>4076</v>
      </c>
      <c r="Y2241" s="70">
        <v>3348.3060150000001</v>
      </c>
    </row>
    <row r="2242" spans="1:25" x14ac:dyDescent="0.25">
      <c r="A2242" s="72">
        <v>28978</v>
      </c>
      <c r="B2242" s="70"/>
      <c r="C2242" s="70"/>
      <c r="D2242" s="70"/>
      <c r="E2242" s="70"/>
      <c r="F2242" s="70">
        <v>13259</v>
      </c>
      <c r="G2242" s="70">
        <v>26754.791930000003</v>
      </c>
      <c r="H2242" s="70"/>
      <c r="I2242" s="70"/>
      <c r="J2242" s="70"/>
      <c r="K2242" s="70"/>
      <c r="L2242" s="70"/>
      <c r="M2242" s="70"/>
      <c r="N2242" s="70"/>
      <c r="O2242" s="70"/>
      <c r="P2242" s="70"/>
      <c r="Q2242" s="70"/>
      <c r="R2242" s="70"/>
      <c r="S2242" s="70"/>
      <c r="T2242" s="70"/>
      <c r="U2242" s="70"/>
      <c r="V2242" s="70"/>
      <c r="W2242" s="70"/>
      <c r="X2242" s="70">
        <v>13259</v>
      </c>
      <c r="Y2242" s="70">
        <v>26754.791930000003</v>
      </c>
    </row>
    <row r="2243" spans="1:25" x14ac:dyDescent="0.25">
      <c r="A2243" s="72">
        <v>28984</v>
      </c>
      <c r="B2243" s="70">
        <v>4614</v>
      </c>
      <c r="C2243" s="70">
        <v>4483.0726619999996</v>
      </c>
      <c r="D2243" s="70"/>
      <c r="E2243" s="70"/>
      <c r="F2243" s="70"/>
      <c r="G2243" s="70"/>
      <c r="H2243" s="70"/>
      <c r="I2243" s="70"/>
      <c r="J2243" s="70"/>
      <c r="K2243" s="70"/>
      <c r="L2243" s="70"/>
      <c r="M2243" s="70"/>
      <c r="N2243" s="70"/>
      <c r="O2243" s="70"/>
      <c r="P2243" s="70"/>
      <c r="Q2243" s="70"/>
      <c r="R2243" s="70"/>
      <c r="S2243" s="70"/>
      <c r="T2243" s="70"/>
      <c r="U2243" s="70"/>
      <c r="V2243" s="70"/>
      <c r="W2243" s="70"/>
      <c r="X2243" s="70">
        <v>4614</v>
      </c>
      <c r="Y2243" s="70">
        <v>4483.0726619999996</v>
      </c>
    </row>
    <row r="2244" spans="1:25" x14ac:dyDescent="0.25">
      <c r="A2244" s="72">
        <v>28987</v>
      </c>
      <c r="B2244" s="70">
        <v>4059</v>
      </c>
      <c r="C2244" s="70">
        <v>6299.521737</v>
      </c>
      <c r="D2244" s="70"/>
      <c r="E2244" s="70"/>
      <c r="F2244" s="70"/>
      <c r="G2244" s="70"/>
      <c r="H2244" s="70"/>
      <c r="I2244" s="70"/>
      <c r="J2244" s="70"/>
      <c r="K2244" s="70"/>
      <c r="L2244" s="70"/>
      <c r="M2244" s="70"/>
      <c r="N2244" s="70"/>
      <c r="O2244" s="70"/>
      <c r="P2244" s="70"/>
      <c r="Q2244" s="70"/>
      <c r="R2244" s="70"/>
      <c r="S2244" s="70"/>
      <c r="T2244" s="70"/>
      <c r="U2244" s="70"/>
      <c r="V2244" s="70"/>
      <c r="W2244" s="70"/>
      <c r="X2244" s="70">
        <v>4059</v>
      </c>
      <c r="Y2244" s="70">
        <v>6299.521737</v>
      </c>
    </row>
    <row r="2245" spans="1:25" x14ac:dyDescent="0.25">
      <c r="A2245" s="72">
        <v>28989</v>
      </c>
      <c r="B2245" s="70">
        <v>780</v>
      </c>
      <c r="C2245" s="70">
        <v>6770.3629080000001</v>
      </c>
      <c r="D2245" s="70"/>
      <c r="E2245" s="70"/>
      <c r="F2245" s="70"/>
      <c r="G2245" s="70"/>
      <c r="H2245" s="70"/>
      <c r="I2245" s="70"/>
      <c r="J2245" s="70"/>
      <c r="K2245" s="70"/>
      <c r="L2245" s="70"/>
      <c r="M2245" s="70"/>
      <c r="N2245" s="70"/>
      <c r="O2245" s="70"/>
      <c r="P2245" s="70"/>
      <c r="Q2245" s="70"/>
      <c r="R2245" s="70"/>
      <c r="S2245" s="70"/>
      <c r="T2245" s="70"/>
      <c r="U2245" s="70"/>
      <c r="V2245" s="70"/>
      <c r="W2245" s="70"/>
      <c r="X2245" s="70">
        <v>780</v>
      </c>
      <c r="Y2245" s="70">
        <v>6770.3629080000001</v>
      </c>
    </row>
    <row r="2246" spans="1:25" x14ac:dyDescent="0.25">
      <c r="A2246" s="72">
        <v>29008</v>
      </c>
      <c r="B2246" s="70"/>
      <c r="C2246" s="70"/>
      <c r="D2246" s="70">
        <v>12627</v>
      </c>
      <c r="E2246" s="70">
        <v>10318.225586</v>
      </c>
      <c r="F2246" s="70"/>
      <c r="G2246" s="70"/>
      <c r="H2246" s="70"/>
      <c r="I2246" s="70"/>
      <c r="J2246" s="70"/>
      <c r="K2246" s="70"/>
      <c r="L2246" s="70"/>
      <c r="M2246" s="70"/>
      <c r="N2246" s="70"/>
      <c r="O2246" s="70"/>
      <c r="P2246" s="70"/>
      <c r="Q2246" s="70"/>
      <c r="R2246" s="70"/>
      <c r="S2246" s="70"/>
      <c r="T2246" s="70"/>
      <c r="U2246" s="70"/>
      <c r="V2246" s="70"/>
      <c r="W2246" s="70"/>
      <c r="X2246" s="70">
        <v>12627</v>
      </c>
      <c r="Y2246" s="70">
        <v>10318.225586</v>
      </c>
    </row>
    <row r="2247" spans="1:25" x14ac:dyDescent="0.25">
      <c r="A2247" s="72">
        <v>29011</v>
      </c>
      <c r="B2247" s="70">
        <v>4168</v>
      </c>
      <c r="C2247" s="70">
        <v>9848.078614</v>
      </c>
      <c r="D2247" s="70"/>
      <c r="E2247" s="70"/>
      <c r="F2247" s="70"/>
      <c r="G2247" s="70"/>
      <c r="H2247" s="70"/>
      <c r="I2247" s="70"/>
      <c r="J2247" s="70"/>
      <c r="K2247" s="70"/>
      <c r="L2247" s="70"/>
      <c r="M2247" s="70"/>
      <c r="N2247" s="70"/>
      <c r="O2247" s="70"/>
      <c r="P2247" s="70"/>
      <c r="Q2247" s="70"/>
      <c r="R2247" s="70"/>
      <c r="S2247" s="70"/>
      <c r="T2247" s="70"/>
      <c r="U2247" s="70"/>
      <c r="V2247" s="70"/>
      <c r="W2247" s="70"/>
      <c r="X2247" s="70">
        <v>4168</v>
      </c>
      <c r="Y2247" s="70">
        <v>9848.078614</v>
      </c>
    </row>
    <row r="2248" spans="1:25" x14ac:dyDescent="0.25">
      <c r="A2248" s="72">
        <v>29016</v>
      </c>
      <c r="B2248" s="70"/>
      <c r="C2248" s="70"/>
      <c r="D2248" s="70"/>
      <c r="E2248" s="70"/>
      <c r="F2248" s="70"/>
      <c r="G2248" s="70"/>
      <c r="H2248" s="70"/>
      <c r="I2248" s="70"/>
      <c r="J2248" s="70"/>
      <c r="K2248" s="70"/>
      <c r="L2248" s="70"/>
      <c r="M2248" s="70"/>
      <c r="N2248" s="70"/>
      <c r="O2248" s="70"/>
      <c r="P2248" s="70">
        <v>78697</v>
      </c>
      <c r="Q2248" s="70">
        <v>77013.278320000012</v>
      </c>
      <c r="R2248" s="70"/>
      <c r="S2248" s="70"/>
      <c r="T2248" s="70"/>
      <c r="U2248" s="70"/>
      <c r="V2248" s="70"/>
      <c r="W2248" s="70"/>
      <c r="X2248" s="70">
        <v>78697</v>
      </c>
      <c r="Y2248" s="70">
        <v>77013.278320000012</v>
      </c>
    </row>
    <row r="2249" spans="1:25" x14ac:dyDescent="0.25">
      <c r="A2249" s="72">
        <v>29020</v>
      </c>
      <c r="B2249" s="70">
        <v>4812</v>
      </c>
      <c r="C2249" s="70">
        <v>3871.2636029999999</v>
      </c>
      <c r="D2249" s="70"/>
      <c r="E2249" s="70"/>
      <c r="F2249" s="70"/>
      <c r="G2249" s="70"/>
      <c r="H2249" s="70"/>
      <c r="I2249" s="70"/>
      <c r="J2249" s="70"/>
      <c r="K2249" s="70"/>
      <c r="L2249" s="70"/>
      <c r="M2249" s="70"/>
      <c r="N2249" s="70"/>
      <c r="O2249" s="70"/>
      <c r="P2249" s="70"/>
      <c r="Q2249" s="70"/>
      <c r="R2249" s="70"/>
      <c r="S2249" s="70"/>
      <c r="T2249" s="70"/>
      <c r="U2249" s="70"/>
      <c r="V2249" s="70"/>
      <c r="W2249" s="70"/>
      <c r="X2249" s="70">
        <v>4812</v>
      </c>
      <c r="Y2249" s="70">
        <v>3871.2636029999999</v>
      </c>
    </row>
    <row r="2250" spans="1:25" x14ac:dyDescent="0.25">
      <c r="A2250" s="72">
        <v>29023</v>
      </c>
      <c r="B2250" s="70"/>
      <c r="C2250" s="70"/>
      <c r="D2250" s="70"/>
      <c r="E2250" s="70"/>
      <c r="F2250" s="70"/>
      <c r="G2250" s="70"/>
      <c r="H2250" s="70"/>
      <c r="I2250" s="70"/>
      <c r="J2250" s="70"/>
      <c r="K2250" s="70"/>
      <c r="L2250" s="70"/>
      <c r="M2250" s="70"/>
      <c r="N2250" s="70"/>
      <c r="O2250" s="70"/>
      <c r="P2250" s="70"/>
      <c r="Q2250" s="70"/>
      <c r="R2250" s="70">
        <v>90365</v>
      </c>
      <c r="S2250" s="70">
        <v>87473.343750999993</v>
      </c>
      <c r="T2250" s="70"/>
      <c r="U2250" s="70"/>
      <c r="V2250" s="70"/>
      <c r="W2250" s="70"/>
      <c r="X2250" s="70">
        <v>90365</v>
      </c>
      <c r="Y2250" s="70">
        <v>87473.343750999993</v>
      </c>
    </row>
    <row r="2251" spans="1:25" x14ac:dyDescent="0.25">
      <c r="A2251" s="72">
        <v>29025</v>
      </c>
      <c r="B2251" s="70"/>
      <c r="C2251" s="70"/>
      <c r="D2251" s="70"/>
      <c r="E2251" s="70"/>
      <c r="F2251" s="70"/>
      <c r="G2251" s="70"/>
      <c r="H2251" s="70"/>
      <c r="I2251" s="70"/>
      <c r="J2251" s="70"/>
      <c r="K2251" s="70"/>
      <c r="L2251" s="70"/>
      <c r="M2251" s="70"/>
      <c r="N2251" s="70"/>
      <c r="O2251" s="70"/>
      <c r="P2251" s="70">
        <v>71673</v>
      </c>
      <c r="Q2251" s="70">
        <v>78189.810303999999</v>
      </c>
      <c r="R2251" s="70"/>
      <c r="S2251" s="70"/>
      <c r="T2251" s="70"/>
      <c r="U2251" s="70"/>
      <c r="V2251" s="70"/>
      <c r="W2251" s="70"/>
      <c r="X2251" s="70">
        <v>71673</v>
      </c>
      <c r="Y2251" s="70">
        <v>78189.810303999999</v>
      </c>
    </row>
    <row r="2252" spans="1:25" x14ac:dyDescent="0.25">
      <c r="A2252" s="72">
        <v>29027</v>
      </c>
      <c r="B2252" s="70"/>
      <c r="C2252" s="70"/>
      <c r="D2252" s="70"/>
      <c r="E2252" s="70"/>
      <c r="F2252" s="70"/>
      <c r="G2252" s="70"/>
      <c r="H2252" s="70"/>
      <c r="I2252" s="70"/>
      <c r="J2252" s="70"/>
      <c r="K2252" s="70"/>
      <c r="L2252" s="70"/>
      <c r="M2252" s="70"/>
      <c r="N2252" s="70"/>
      <c r="O2252" s="70"/>
      <c r="P2252" s="70"/>
      <c r="Q2252" s="70"/>
      <c r="R2252" s="70"/>
      <c r="S2252" s="70"/>
      <c r="T2252" s="70">
        <v>92082</v>
      </c>
      <c r="U2252" s="70">
        <v>92664.511597000004</v>
      </c>
      <c r="V2252" s="70"/>
      <c r="W2252" s="70"/>
      <c r="X2252" s="70">
        <v>92082</v>
      </c>
      <c r="Y2252" s="70">
        <v>92664.511597000004</v>
      </c>
    </row>
    <row r="2253" spans="1:25" x14ac:dyDescent="0.25">
      <c r="A2253" s="72">
        <v>29028</v>
      </c>
      <c r="B2253" s="70"/>
      <c r="C2253" s="70"/>
      <c r="D2253" s="70"/>
      <c r="E2253" s="70"/>
      <c r="F2253" s="70"/>
      <c r="G2253" s="70"/>
      <c r="H2253" s="70"/>
      <c r="I2253" s="70"/>
      <c r="J2253" s="70"/>
      <c r="K2253" s="70"/>
      <c r="L2253" s="70"/>
      <c r="M2253" s="70"/>
      <c r="N2253" s="70"/>
      <c r="O2253" s="70"/>
      <c r="P2253" s="70"/>
      <c r="Q2253" s="70"/>
      <c r="R2253" s="70">
        <v>86599</v>
      </c>
      <c r="S2253" s="70">
        <v>89354.499022000004</v>
      </c>
      <c r="T2253" s="70"/>
      <c r="U2253" s="70"/>
      <c r="V2253" s="70"/>
      <c r="W2253" s="70"/>
      <c r="X2253" s="70">
        <v>86599</v>
      </c>
      <c r="Y2253" s="70">
        <v>89354.499022000004</v>
      </c>
    </row>
    <row r="2254" spans="1:25" x14ac:dyDescent="0.25">
      <c r="A2254" s="72">
        <v>29029</v>
      </c>
      <c r="B2254" s="70">
        <v>5461</v>
      </c>
      <c r="C2254" s="70">
        <v>5819.7842109999992</v>
      </c>
      <c r="D2254" s="70"/>
      <c r="E2254" s="70"/>
      <c r="F2254" s="70"/>
      <c r="G2254" s="70"/>
      <c r="H2254" s="70"/>
      <c r="I2254" s="70"/>
      <c r="J2254" s="70"/>
      <c r="K2254" s="70"/>
      <c r="L2254" s="70"/>
      <c r="M2254" s="70"/>
      <c r="N2254" s="70"/>
      <c r="O2254" s="70"/>
      <c r="P2254" s="70"/>
      <c r="Q2254" s="70"/>
      <c r="R2254" s="70"/>
      <c r="S2254" s="70"/>
      <c r="T2254" s="70"/>
      <c r="U2254" s="70"/>
      <c r="V2254" s="70"/>
      <c r="W2254" s="70"/>
      <c r="X2254" s="70">
        <v>5461</v>
      </c>
      <c r="Y2254" s="70">
        <v>5819.7842109999992</v>
      </c>
    </row>
    <row r="2255" spans="1:25" x14ac:dyDescent="0.25">
      <c r="A2255" s="72">
        <v>29030</v>
      </c>
      <c r="B2255" s="70"/>
      <c r="C2255" s="70"/>
      <c r="D2255" s="70">
        <v>8522</v>
      </c>
      <c r="E2255" s="70">
        <v>11517.214233999999</v>
      </c>
      <c r="F2255" s="70"/>
      <c r="G2255" s="70"/>
      <c r="H2255" s="70"/>
      <c r="I2255" s="70"/>
      <c r="J2255" s="70"/>
      <c r="K2255" s="70"/>
      <c r="L2255" s="70"/>
      <c r="M2255" s="70"/>
      <c r="N2255" s="70"/>
      <c r="O2255" s="70"/>
      <c r="P2255" s="70"/>
      <c r="Q2255" s="70"/>
      <c r="R2255" s="70"/>
      <c r="S2255" s="70"/>
      <c r="T2255" s="70"/>
      <c r="U2255" s="70"/>
      <c r="V2255" s="70"/>
      <c r="W2255" s="70"/>
      <c r="X2255" s="70">
        <v>8522</v>
      </c>
      <c r="Y2255" s="70">
        <v>11517.214233999999</v>
      </c>
    </row>
    <row r="2256" spans="1:25" x14ac:dyDescent="0.25">
      <c r="A2256" s="72">
        <v>29032</v>
      </c>
      <c r="B2256" s="70">
        <v>5385</v>
      </c>
      <c r="C2256" s="70">
        <v>3175.0451650000005</v>
      </c>
      <c r="D2256" s="70"/>
      <c r="E2256" s="70"/>
      <c r="F2256" s="70"/>
      <c r="G2256" s="70"/>
      <c r="H2256" s="70"/>
      <c r="I2256" s="70"/>
      <c r="J2256" s="70"/>
      <c r="K2256" s="70"/>
      <c r="L2256" s="70"/>
      <c r="M2256" s="70"/>
      <c r="N2256" s="70"/>
      <c r="O2256" s="70"/>
      <c r="P2256" s="70"/>
      <c r="Q2256" s="70"/>
      <c r="R2256" s="70"/>
      <c r="S2256" s="70"/>
      <c r="T2256" s="70"/>
      <c r="U2256" s="70"/>
      <c r="V2256" s="70"/>
      <c r="W2256" s="70"/>
      <c r="X2256" s="70">
        <v>5385</v>
      </c>
      <c r="Y2256" s="70">
        <v>3175.0451650000005</v>
      </c>
    </row>
    <row r="2257" spans="1:25" x14ac:dyDescent="0.25">
      <c r="A2257" s="72">
        <v>29034</v>
      </c>
      <c r="B2257" s="70">
        <v>6361</v>
      </c>
      <c r="C2257" s="70">
        <v>4278.6708069999995</v>
      </c>
      <c r="D2257" s="70"/>
      <c r="E2257" s="70"/>
      <c r="F2257" s="70"/>
      <c r="G2257" s="70"/>
      <c r="H2257" s="70"/>
      <c r="I2257" s="70"/>
      <c r="J2257" s="70"/>
      <c r="K2257" s="70"/>
      <c r="L2257" s="70"/>
      <c r="M2257" s="70"/>
      <c r="N2257" s="70"/>
      <c r="O2257" s="70"/>
      <c r="P2257" s="70"/>
      <c r="Q2257" s="70"/>
      <c r="R2257" s="70"/>
      <c r="S2257" s="70"/>
      <c r="T2257" s="70"/>
      <c r="U2257" s="70"/>
      <c r="V2257" s="70"/>
      <c r="W2257" s="70"/>
      <c r="X2257" s="70">
        <v>6361</v>
      </c>
      <c r="Y2257" s="70">
        <v>4278.6708069999995</v>
      </c>
    </row>
    <row r="2258" spans="1:25" x14ac:dyDescent="0.25">
      <c r="A2258" s="72">
        <v>29035</v>
      </c>
      <c r="B2258" s="70"/>
      <c r="C2258" s="70"/>
      <c r="D2258" s="70"/>
      <c r="E2258" s="70"/>
      <c r="F2258" s="70"/>
      <c r="G2258" s="70"/>
      <c r="H2258" s="70"/>
      <c r="I2258" s="70"/>
      <c r="J2258" s="70"/>
      <c r="K2258" s="70"/>
      <c r="L2258" s="70"/>
      <c r="M2258" s="70"/>
      <c r="N2258" s="70"/>
      <c r="O2258" s="70"/>
      <c r="P2258" s="70"/>
      <c r="Q2258" s="70"/>
      <c r="R2258" s="70">
        <v>87766</v>
      </c>
      <c r="S2258" s="70">
        <v>88385.838134000005</v>
      </c>
      <c r="T2258" s="70"/>
      <c r="U2258" s="70"/>
      <c r="V2258" s="70"/>
      <c r="W2258" s="70"/>
      <c r="X2258" s="70">
        <v>87766</v>
      </c>
      <c r="Y2258" s="70">
        <v>88385.838134000005</v>
      </c>
    </row>
    <row r="2259" spans="1:25" x14ac:dyDescent="0.25">
      <c r="A2259" s="72">
        <v>29037</v>
      </c>
      <c r="B2259" s="70"/>
      <c r="C2259" s="70"/>
      <c r="D2259" s="70"/>
      <c r="E2259" s="70"/>
      <c r="F2259" s="70"/>
      <c r="G2259" s="70"/>
      <c r="H2259" s="70"/>
      <c r="I2259" s="70"/>
      <c r="J2259" s="70"/>
      <c r="K2259" s="70"/>
      <c r="L2259" s="70"/>
      <c r="M2259" s="70"/>
      <c r="N2259" s="70"/>
      <c r="O2259" s="70"/>
      <c r="P2259" s="70"/>
      <c r="Q2259" s="70"/>
      <c r="R2259" s="70">
        <v>83801</v>
      </c>
      <c r="S2259" s="70">
        <v>86709.765136000002</v>
      </c>
      <c r="T2259" s="70"/>
      <c r="U2259" s="70"/>
      <c r="V2259" s="70"/>
      <c r="W2259" s="70"/>
      <c r="X2259" s="70">
        <v>83801</v>
      </c>
      <c r="Y2259" s="70">
        <v>86709.765136000002</v>
      </c>
    </row>
    <row r="2260" spans="1:25" x14ac:dyDescent="0.25">
      <c r="A2260" s="72">
        <v>29039</v>
      </c>
      <c r="B2260" s="70"/>
      <c r="C2260" s="70"/>
      <c r="D2260" s="70"/>
      <c r="E2260" s="70"/>
      <c r="F2260" s="70"/>
      <c r="G2260" s="70"/>
      <c r="H2260" s="70"/>
      <c r="I2260" s="70"/>
      <c r="J2260" s="70"/>
      <c r="K2260" s="70"/>
      <c r="L2260" s="70"/>
      <c r="M2260" s="70"/>
      <c r="N2260" s="70"/>
      <c r="O2260" s="70"/>
      <c r="P2260" s="70"/>
      <c r="Q2260" s="70"/>
      <c r="R2260" s="70"/>
      <c r="S2260" s="70"/>
      <c r="T2260" s="70"/>
      <c r="U2260" s="70"/>
      <c r="V2260" s="70">
        <v>103032</v>
      </c>
      <c r="W2260" s="70">
        <v>105576.33422799999</v>
      </c>
      <c r="X2260" s="70">
        <v>103032</v>
      </c>
      <c r="Y2260" s="70">
        <v>105576.33422799999</v>
      </c>
    </row>
    <row r="2261" spans="1:25" x14ac:dyDescent="0.25">
      <c r="A2261" s="72">
        <v>29041</v>
      </c>
      <c r="B2261" s="70"/>
      <c r="C2261" s="70"/>
      <c r="D2261" s="70"/>
      <c r="E2261" s="70"/>
      <c r="F2261" s="70"/>
      <c r="G2261" s="70"/>
      <c r="H2261" s="70"/>
      <c r="I2261" s="70"/>
      <c r="J2261" s="70"/>
      <c r="K2261" s="70"/>
      <c r="L2261" s="70"/>
      <c r="M2261" s="70"/>
      <c r="N2261" s="70"/>
      <c r="O2261" s="70"/>
      <c r="P2261" s="70"/>
      <c r="Q2261" s="70"/>
      <c r="R2261" s="70"/>
      <c r="S2261" s="70"/>
      <c r="T2261" s="70">
        <v>100179</v>
      </c>
      <c r="U2261" s="70">
        <v>98226.981933000003</v>
      </c>
      <c r="V2261" s="70"/>
      <c r="W2261" s="70"/>
      <c r="X2261" s="70">
        <v>100179</v>
      </c>
      <c r="Y2261" s="70">
        <v>98226.981933000003</v>
      </c>
    </row>
    <row r="2262" spans="1:25" x14ac:dyDescent="0.25">
      <c r="A2262" s="72">
        <v>29046</v>
      </c>
      <c r="B2262" s="70"/>
      <c r="C2262" s="70"/>
      <c r="D2262" s="70"/>
      <c r="E2262" s="70"/>
      <c r="F2262" s="70"/>
      <c r="G2262" s="70"/>
      <c r="H2262" s="70"/>
      <c r="I2262" s="70"/>
      <c r="J2262" s="70"/>
      <c r="K2262" s="70"/>
      <c r="L2262" s="70"/>
      <c r="M2262" s="70"/>
      <c r="N2262" s="70">
        <v>58078</v>
      </c>
      <c r="O2262" s="70">
        <v>64839.009276999997</v>
      </c>
      <c r="P2262" s="70"/>
      <c r="Q2262" s="70"/>
      <c r="R2262" s="70"/>
      <c r="S2262" s="70"/>
      <c r="T2262" s="70"/>
      <c r="U2262" s="70"/>
      <c r="V2262" s="70"/>
      <c r="W2262" s="70"/>
      <c r="X2262" s="70">
        <v>58078</v>
      </c>
      <c r="Y2262" s="70">
        <v>64839.009276999997</v>
      </c>
    </row>
    <row r="2263" spans="1:25" x14ac:dyDescent="0.25">
      <c r="A2263" s="72">
        <v>29047</v>
      </c>
      <c r="B2263" s="70"/>
      <c r="C2263" s="70"/>
      <c r="D2263" s="70"/>
      <c r="E2263" s="70"/>
      <c r="F2263" s="70"/>
      <c r="G2263" s="70"/>
      <c r="H2263" s="70"/>
      <c r="I2263" s="70"/>
      <c r="J2263" s="70"/>
      <c r="K2263" s="70"/>
      <c r="L2263" s="70">
        <v>65558</v>
      </c>
      <c r="M2263" s="70">
        <v>58094.402587000004</v>
      </c>
      <c r="N2263" s="70"/>
      <c r="O2263" s="70"/>
      <c r="P2263" s="70"/>
      <c r="Q2263" s="70"/>
      <c r="R2263" s="70"/>
      <c r="S2263" s="70"/>
      <c r="T2263" s="70"/>
      <c r="U2263" s="70"/>
      <c r="V2263" s="70"/>
      <c r="W2263" s="70"/>
      <c r="X2263" s="70">
        <v>65558</v>
      </c>
      <c r="Y2263" s="70">
        <v>58094.402587000004</v>
      </c>
    </row>
    <row r="2264" spans="1:25" x14ac:dyDescent="0.25">
      <c r="A2264" s="72">
        <v>29049</v>
      </c>
      <c r="B2264" s="70"/>
      <c r="C2264" s="70"/>
      <c r="D2264" s="70"/>
      <c r="E2264" s="70"/>
      <c r="F2264" s="70"/>
      <c r="G2264" s="70"/>
      <c r="H2264" s="70"/>
      <c r="I2264" s="70"/>
      <c r="J2264" s="70"/>
      <c r="K2264" s="70"/>
      <c r="L2264" s="70"/>
      <c r="M2264" s="70"/>
      <c r="N2264" s="70"/>
      <c r="O2264" s="70"/>
      <c r="P2264" s="70"/>
      <c r="Q2264" s="70"/>
      <c r="R2264" s="70">
        <v>76826</v>
      </c>
      <c r="S2264" s="70">
        <v>83411.103027000005</v>
      </c>
      <c r="T2264" s="70"/>
      <c r="U2264" s="70"/>
      <c r="V2264" s="70"/>
      <c r="W2264" s="70"/>
      <c r="X2264" s="70">
        <v>76826</v>
      </c>
      <c r="Y2264" s="70">
        <v>83411.103027000005</v>
      </c>
    </row>
    <row r="2265" spans="1:25" x14ac:dyDescent="0.25">
      <c r="A2265" s="72">
        <v>29051</v>
      </c>
      <c r="B2265" s="70"/>
      <c r="C2265" s="70"/>
      <c r="D2265" s="70"/>
      <c r="E2265" s="70"/>
      <c r="F2265" s="70"/>
      <c r="G2265" s="70"/>
      <c r="H2265" s="70"/>
      <c r="I2265" s="70"/>
      <c r="J2265" s="70"/>
      <c r="K2265" s="70"/>
      <c r="L2265" s="70"/>
      <c r="M2265" s="70"/>
      <c r="N2265" s="70"/>
      <c r="O2265" s="70"/>
      <c r="P2265" s="70">
        <v>69267</v>
      </c>
      <c r="Q2265" s="70">
        <v>76210.167969000002</v>
      </c>
      <c r="R2265" s="70"/>
      <c r="S2265" s="70"/>
      <c r="T2265" s="70"/>
      <c r="U2265" s="70"/>
      <c r="V2265" s="70"/>
      <c r="W2265" s="70"/>
      <c r="X2265" s="70">
        <v>69267</v>
      </c>
      <c r="Y2265" s="70">
        <v>76210.167969000002</v>
      </c>
    </row>
    <row r="2266" spans="1:25" x14ac:dyDescent="0.25">
      <c r="A2266" s="72">
        <v>29052</v>
      </c>
      <c r="B2266" s="70"/>
      <c r="C2266" s="70"/>
      <c r="D2266" s="70"/>
      <c r="E2266" s="70"/>
      <c r="F2266" s="70"/>
      <c r="G2266" s="70"/>
      <c r="H2266" s="70"/>
      <c r="I2266" s="70"/>
      <c r="J2266" s="70"/>
      <c r="K2266" s="70"/>
      <c r="L2266" s="70"/>
      <c r="M2266" s="70"/>
      <c r="N2266" s="70">
        <v>60594</v>
      </c>
      <c r="O2266" s="70">
        <v>63427.707031999998</v>
      </c>
      <c r="P2266" s="70"/>
      <c r="Q2266" s="70"/>
      <c r="R2266" s="70"/>
      <c r="S2266" s="70"/>
      <c r="T2266" s="70"/>
      <c r="U2266" s="70"/>
      <c r="V2266" s="70"/>
      <c r="W2266" s="70"/>
      <c r="X2266" s="70">
        <v>60594</v>
      </c>
      <c r="Y2266" s="70">
        <v>63427.707031999998</v>
      </c>
    </row>
    <row r="2267" spans="1:25" x14ac:dyDescent="0.25">
      <c r="A2267" s="72">
        <v>29059</v>
      </c>
      <c r="B2267" s="70">
        <v>6584</v>
      </c>
      <c r="C2267" s="70">
        <v>8683.4540399999987</v>
      </c>
      <c r="D2267" s="70"/>
      <c r="E2267" s="70"/>
      <c r="F2267" s="70"/>
      <c r="G2267" s="70"/>
      <c r="H2267" s="70"/>
      <c r="I2267" s="70"/>
      <c r="J2267" s="70"/>
      <c r="K2267" s="70"/>
      <c r="L2267" s="70"/>
      <c r="M2267" s="70"/>
      <c r="N2267" s="70"/>
      <c r="O2267" s="70"/>
      <c r="P2267" s="70"/>
      <c r="Q2267" s="70"/>
      <c r="R2267" s="70"/>
      <c r="S2267" s="70"/>
      <c r="T2267" s="70"/>
      <c r="U2267" s="70"/>
      <c r="V2267" s="70"/>
      <c r="W2267" s="70"/>
      <c r="X2267" s="70">
        <v>6584</v>
      </c>
      <c r="Y2267" s="70">
        <v>8683.4540399999987</v>
      </c>
    </row>
    <row r="2268" spans="1:25" x14ac:dyDescent="0.25">
      <c r="A2268" s="72">
        <v>29060</v>
      </c>
      <c r="B2268" s="70"/>
      <c r="C2268" s="70"/>
      <c r="D2268" s="70"/>
      <c r="E2268" s="70"/>
      <c r="F2268" s="70"/>
      <c r="G2268" s="70"/>
      <c r="H2268" s="70"/>
      <c r="I2268" s="70"/>
      <c r="J2268" s="70">
        <v>19688</v>
      </c>
      <c r="K2268" s="70">
        <v>42708.128907000006</v>
      </c>
      <c r="L2268" s="70"/>
      <c r="M2268" s="70"/>
      <c r="N2268" s="70"/>
      <c r="O2268" s="70"/>
      <c r="P2268" s="70"/>
      <c r="Q2268" s="70"/>
      <c r="R2268" s="70"/>
      <c r="S2268" s="70"/>
      <c r="T2268" s="70"/>
      <c r="U2268" s="70"/>
      <c r="V2268" s="70"/>
      <c r="W2268" s="70"/>
      <c r="X2268" s="70">
        <v>19688</v>
      </c>
      <c r="Y2268" s="70">
        <v>42708.128907000006</v>
      </c>
    </row>
    <row r="2269" spans="1:25" x14ac:dyDescent="0.25">
      <c r="A2269" s="72">
        <v>29082</v>
      </c>
      <c r="B2269" s="70"/>
      <c r="C2269" s="70"/>
      <c r="D2269" s="70"/>
      <c r="E2269" s="70"/>
      <c r="F2269" s="70"/>
      <c r="G2269" s="70"/>
      <c r="H2269" s="70"/>
      <c r="I2269" s="70"/>
      <c r="J2269" s="70"/>
      <c r="K2269" s="70"/>
      <c r="L2269" s="70"/>
      <c r="M2269" s="70"/>
      <c r="N2269" s="70"/>
      <c r="O2269" s="70"/>
      <c r="P2269" s="70"/>
      <c r="Q2269" s="70"/>
      <c r="R2269" s="70"/>
      <c r="S2269" s="70"/>
      <c r="T2269" s="70">
        <v>103309</v>
      </c>
      <c r="U2269" s="70">
        <v>92323.269532000006</v>
      </c>
      <c r="V2269" s="70"/>
      <c r="W2269" s="70"/>
      <c r="X2269" s="70">
        <v>103309</v>
      </c>
      <c r="Y2269" s="70">
        <v>92323.269532000006</v>
      </c>
    </row>
    <row r="2270" spans="1:25" x14ac:dyDescent="0.25">
      <c r="A2270" s="72">
        <v>29086</v>
      </c>
      <c r="B2270" s="70"/>
      <c r="C2270" s="70"/>
      <c r="D2270" s="70"/>
      <c r="E2270" s="70"/>
      <c r="F2270" s="70"/>
      <c r="G2270" s="70"/>
      <c r="H2270" s="70"/>
      <c r="I2270" s="70"/>
      <c r="J2270" s="70"/>
      <c r="K2270" s="70"/>
      <c r="L2270" s="70"/>
      <c r="M2270" s="70"/>
      <c r="N2270" s="70"/>
      <c r="O2270" s="70"/>
      <c r="P2270" s="70"/>
      <c r="Q2270" s="70"/>
      <c r="R2270" s="70">
        <v>103309</v>
      </c>
      <c r="S2270" s="70">
        <v>89786.500977000003</v>
      </c>
      <c r="T2270" s="70"/>
      <c r="U2270" s="70"/>
      <c r="V2270" s="70"/>
      <c r="W2270" s="70"/>
      <c r="X2270" s="70">
        <v>103309</v>
      </c>
      <c r="Y2270" s="70">
        <v>89786.500977000003</v>
      </c>
    </row>
    <row r="2271" spans="1:25" x14ac:dyDescent="0.25">
      <c r="A2271" s="72">
        <v>29089</v>
      </c>
      <c r="B2271" s="70"/>
      <c r="C2271" s="70"/>
      <c r="D2271" s="70"/>
      <c r="E2271" s="70"/>
      <c r="F2271" s="70"/>
      <c r="G2271" s="70"/>
      <c r="H2271" s="70"/>
      <c r="I2271" s="70"/>
      <c r="J2271" s="70"/>
      <c r="K2271" s="70"/>
      <c r="L2271" s="70"/>
      <c r="M2271" s="70"/>
      <c r="N2271" s="70"/>
      <c r="O2271" s="70"/>
      <c r="P2271" s="70"/>
      <c r="Q2271" s="70"/>
      <c r="R2271" s="70"/>
      <c r="S2271" s="70"/>
      <c r="T2271" s="70">
        <v>99377</v>
      </c>
      <c r="U2271" s="70">
        <v>90279.428954000003</v>
      </c>
      <c r="V2271" s="70"/>
      <c r="W2271" s="70"/>
      <c r="X2271" s="70">
        <v>99377</v>
      </c>
      <c r="Y2271" s="70">
        <v>90279.428954000003</v>
      </c>
    </row>
    <row r="2272" spans="1:25" x14ac:dyDescent="0.25">
      <c r="A2272" s="72">
        <v>29090</v>
      </c>
      <c r="B2272" s="70"/>
      <c r="C2272" s="70"/>
      <c r="D2272" s="70"/>
      <c r="E2272" s="70"/>
      <c r="F2272" s="70"/>
      <c r="G2272" s="70"/>
      <c r="H2272" s="70"/>
      <c r="I2272" s="70"/>
      <c r="J2272" s="70"/>
      <c r="K2272" s="70"/>
      <c r="L2272" s="70"/>
      <c r="M2272" s="70"/>
      <c r="N2272" s="70"/>
      <c r="O2272" s="70"/>
      <c r="P2272" s="70"/>
      <c r="Q2272" s="70"/>
      <c r="R2272" s="70"/>
      <c r="S2272" s="70"/>
      <c r="T2272" s="70">
        <v>105465</v>
      </c>
      <c r="U2272" s="70">
        <v>99486.899170999997</v>
      </c>
      <c r="V2272" s="70"/>
      <c r="W2272" s="70"/>
      <c r="X2272" s="70">
        <v>105465</v>
      </c>
      <c r="Y2272" s="70">
        <v>99486.899170999997</v>
      </c>
    </row>
    <row r="2273" spans="1:25" x14ac:dyDescent="0.25">
      <c r="A2273" s="72">
        <v>29095</v>
      </c>
      <c r="B2273" s="70"/>
      <c r="C2273" s="70"/>
      <c r="D2273" s="70"/>
      <c r="E2273" s="70"/>
      <c r="F2273" s="70"/>
      <c r="G2273" s="70"/>
      <c r="H2273" s="70"/>
      <c r="I2273" s="70"/>
      <c r="J2273" s="70"/>
      <c r="K2273" s="70"/>
      <c r="L2273" s="70"/>
      <c r="M2273" s="70"/>
      <c r="N2273" s="70"/>
      <c r="O2273" s="70"/>
      <c r="P2273" s="70"/>
      <c r="Q2273" s="70"/>
      <c r="R2273" s="70"/>
      <c r="S2273" s="70"/>
      <c r="T2273" s="70">
        <v>102633</v>
      </c>
      <c r="U2273" s="70">
        <v>94014.860350999996</v>
      </c>
      <c r="V2273" s="70"/>
      <c r="W2273" s="70"/>
      <c r="X2273" s="70">
        <v>102633</v>
      </c>
      <c r="Y2273" s="70">
        <v>94014.860350999996</v>
      </c>
    </row>
    <row r="2274" spans="1:25" x14ac:dyDescent="0.25">
      <c r="A2274" s="72">
        <v>29097</v>
      </c>
      <c r="B2274" s="70"/>
      <c r="C2274" s="70"/>
      <c r="D2274" s="70"/>
      <c r="E2274" s="70"/>
      <c r="F2274" s="70"/>
      <c r="G2274" s="70"/>
      <c r="H2274" s="70"/>
      <c r="I2274" s="70"/>
      <c r="J2274" s="70"/>
      <c r="K2274" s="70"/>
      <c r="L2274" s="70">
        <v>86198</v>
      </c>
      <c r="M2274" s="70">
        <v>56074.587159000002</v>
      </c>
      <c r="N2274" s="70"/>
      <c r="O2274" s="70"/>
      <c r="P2274" s="70"/>
      <c r="Q2274" s="70"/>
      <c r="R2274" s="70"/>
      <c r="S2274" s="70"/>
      <c r="T2274" s="70"/>
      <c r="U2274" s="70"/>
      <c r="V2274" s="70"/>
      <c r="W2274" s="70"/>
      <c r="X2274" s="70">
        <v>86198</v>
      </c>
      <c r="Y2274" s="70">
        <v>56074.587159000002</v>
      </c>
    </row>
    <row r="2275" spans="1:25" x14ac:dyDescent="0.25">
      <c r="A2275" s="72">
        <v>29108</v>
      </c>
      <c r="B2275" s="70"/>
      <c r="C2275" s="70"/>
      <c r="D2275" s="70"/>
      <c r="E2275" s="70"/>
      <c r="F2275" s="70"/>
      <c r="G2275" s="70"/>
      <c r="H2275" s="70"/>
      <c r="I2275" s="70"/>
      <c r="J2275" s="70"/>
      <c r="K2275" s="70"/>
      <c r="L2275" s="70"/>
      <c r="M2275" s="70"/>
      <c r="N2275" s="70"/>
      <c r="O2275" s="70"/>
      <c r="P2275" s="70"/>
      <c r="Q2275" s="70"/>
      <c r="R2275" s="70"/>
      <c r="S2275" s="70"/>
      <c r="T2275" s="70"/>
      <c r="U2275" s="70"/>
      <c r="V2275" s="70">
        <v>110584</v>
      </c>
      <c r="W2275" s="70">
        <v>100200.139037</v>
      </c>
      <c r="X2275" s="70">
        <v>110584</v>
      </c>
      <c r="Y2275" s="70">
        <v>100200.139037</v>
      </c>
    </row>
    <row r="2276" spans="1:25" x14ac:dyDescent="0.25">
      <c r="A2276" s="72">
        <v>29136</v>
      </c>
      <c r="B2276" s="70"/>
      <c r="C2276" s="70"/>
      <c r="D2276" s="70">
        <v>10772</v>
      </c>
      <c r="E2276" s="70">
        <v>10395.793518</v>
      </c>
      <c r="F2276" s="70"/>
      <c r="G2276" s="70"/>
      <c r="H2276" s="70"/>
      <c r="I2276" s="70"/>
      <c r="J2276" s="70"/>
      <c r="K2276" s="70"/>
      <c r="L2276" s="70"/>
      <c r="M2276" s="70"/>
      <c r="N2276" s="70"/>
      <c r="O2276" s="70"/>
      <c r="P2276" s="70"/>
      <c r="Q2276" s="70"/>
      <c r="R2276" s="70"/>
      <c r="S2276" s="70"/>
      <c r="T2276" s="70"/>
      <c r="U2276" s="70"/>
      <c r="V2276" s="70"/>
      <c r="W2276" s="70"/>
      <c r="X2276" s="70">
        <v>10772</v>
      </c>
      <c r="Y2276" s="70">
        <v>10395.793518</v>
      </c>
    </row>
    <row r="2277" spans="1:25" x14ac:dyDescent="0.25">
      <c r="A2277" s="72">
        <v>29158</v>
      </c>
      <c r="B2277" s="70"/>
      <c r="C2277" s="70"/>
      <c r="D2277" s="70"/>
      <c r="E2277" s="70"/>
      <c r="F2277" s="70">
        <v>25714</v>
      </c>
      <c r="G2277" s="70">
        <v>29534.175049000001</v>
      </c>
      <c r="H2277" s="70"/>
      <c r="I2277" s="70"/>
      <c r="J2277" s="70"/>
      <c r="K2277" s="70"/>
      <c r="L2277" s="70"/>
      <c r="M2277" s="70"/>
      <c r="N2277" s="70"/>
      <c r="O2277" s="70"/>
      <c r="P2277" s="70"/>
      <c r="Q2277" s="70"/>
      <c r="R2277" s="70"/>
      <c r="S2277" s="70"/>
      <c r="T2277" s="70"/>
      <c r="U2277" s="70"/>
      <c r="V2277" s="70"/>
      <c r="W2277" s="70"/>
      <c r="X2277" s="70">
        <v>25714</v>
      </c>
      <c r="Y2277" s="70">
        <v>29534.175049000001</v>
      </c>
    </row>
    <row r="2278" spans="1:25" x14ac:dyDescent="0.25">
      <c r="A2278" s="72">
        <v>29163</v>
      </c>
      <c r="B2278" s="70"/>
      <c r="C2278" s="70"/>
      <c r="D2278" s="70">
        <v>14205</v>
      </c>
      <c r="E2278" s="70">
        <v>13124.97705</v>
      </c>
      <c r="F2278" s="70"/>
      <c r="G2278" s="70"/>
      <c r="H2278" s="70"/>
      <c r="I2278" s="70"/>
      <c r="J2278" s="70"/>
      <c r="K2278" s="70"/>
      <c r="L2278" s="70"/>
      <c r="M2278" s="70"/>
      <c r="N2278" s="70"/>
      <c r="O2278" s="70"/>
      <c r="P2278" s="70"/>
      <c r="Q2278" s="70"/>
      <c r="R2278" s="70"/>
      <c r="S2278" s="70"/>
      <c r="T2278" s="70"/>
      <c r="U2278" s="70"/>
      <c r="V2278" s="70"/>
      <c r="W2278" s="70"/>
      <c r="X2278" s="70">
        <v>14205</v>
      </c>
      <c r="Y2278" s="70">
        <v>13124.97705</v>
      </c>
    </row>
    <row r="2279" spans="1:25" x14ac:dyDescent="0.25">
      <c r="A2279" s="72">
        <v>29166</v>
      </c>
      <c r="B2279" s="70">
        <v>7334</v>
      </c>
      <c r="C2279" s="70">
        <v>5248.8706519999996</v>
      </c>
      <c r="D2279" s="70"/>
      <c r="E2279" s="70"/>
      <c r="F2279" s="70"/>
      <c r="G2279" s="70"/>
      <c r="H2279" s="70"/>
      <c r="I2279" s="70"/>
      <c r="J2279" s="70"/>
      <c r="K2279" s="70"/>
      <c r="L2279" s="70"/>
      <c r="M2279" s="70"/>
      <c r="N2279" s="70"/>
      <c r="O2279" s="70"/>
      <c r="P2279" s="70"/>
      <c r="Q2279" s="70"/>
      <c r="R2279" s="70"/>
      <c r="S2279" s="70"/>
      <c r="T2279" s="70"/>
      <c r="U2279" s="70"/>
      <c r="V2279" s="70"/>
      <c r="W2279" s="70"/>
      <c r="X2279" s="70">
        <v>7334</v>
      </c>
      <c r="Y2279" s="70">
        <v>5248.8706519999996</v>
      </c>
    </row>
    <row r="2280" spans="1:25" x14ac:dyDescent="0.25">
      <c r="A2280" s="72">
        <v>29167</v>
      </c>
      <c r="B2280" s="70"/>
      <c r="C2280" s="70"/>
      <c r="D2280" s="70"/>
      <c r="E2280" s="70"/>
      <c r="F2280" s="70"/>
      <c r="G2280" s="70"/>
      <c r="H2280" s="70">
        <v>36023</v>
      </c>
      <c r="I2280" s="70">
        <v>35309.215086999997</v>
      </c>
      <c r="J2280" s="70"/>
      <c r="K2280" s="70"/>
      <c r="L2280" s="70"/>
      <c r="M2280" s="70"/>
      <c r="N2280" s="70"/>
      <c r="O2280" s="70"/>
      <c r="P2280" s="70"/>
      <c r="Q2280" s="70"/>
      <c r="R2280" s="70"/>
      <c r="S2280" s="70"/>
      <c r="T2280" s="70"/>
      <c r="U2280" s="70"/>
      <c r="V2280" s="70"/>
      <c r="W2280" s="70"/>
      <c r="X2280" s="70">
        <v>36023</v>
      </c>
      <c r="Y2280" s="70">
        <v>35309.215086999997</v>
      </c>
    </row>
    <row r="2281" spans="1:25" x14ac:dyDescent="0.25">
      <c r="A2281" s="72">
        <v>29168</v>
      </c>
      <c r="B2281" s="70"/>
      <c r="C2281" s="70"/>
      <c r="D2281" s="70"/>
      <c r="E2281" s="70"/>
      <c r="F2281" s="70"/>
      <c r="G2281" s="70"/>
      <c r="H2281" s="70">
        <v>35357</v>
      </c>
      <c r="I2281" s="70">
        <v>35265.848938999996</v>
      </c>
      <c r="J2281" s="70"/>
      <c r="K2281" s="70"/>
      <c r="L2281" s="70"/>
      <c r="M2281" s="70"/>
      <c r="N2281" s="70"/>
      <c r="O2281" s="70"/>
      <c r="P2281" s="70"/>
      <c r="Q2281" s="70"/>
      <c r="R2281" s="70"/>
      <c r="S2281" s="70"/>
      <c r="T2281" s="70"/>
      <c r="U2281" s="70"/>
      <c r="V2281" s="70"/>
      <c r="W2281" s="70"/>
      <c r="X2281" s="70">
        <v>35357</v>
      </c>
      <c r="Y2281" s="70">
        <v>35265.848938999996</v>
      </c>
    </row>
    <row r="2282" spans="1:25" x14ac:dyDescent="0.25">
      <c r="A2282" s="72">
        <v>29169</v>
      </c>
      <c r="B2282" s="70"/>
      <c r="C2282" s="70"/>
      <c r="D2282" s="70"/>
      <c r="E2282" s="70"/>
      <c r="F2282" s="70"/>
      <c r="G2282" s="70"/>
      <c r="H2282" s="70">
        <v>34373</v>
      </c>
      <c r="I2282" s="70">
        <v>33328.720641999993</v>
      </c>
      <c r="J2282" s="70"/>
      <c r="K2282" s="70"/>
      <c r="L2282" s="70"/>
      <c r="M2282" s="70"/>
      <c r="N2282" s="70"/>
      <c r="O2282" s="70"/>
      <c r="P2282" s="70"/>
      <c r="Q2282" s="70"/>
      <c r="R2282" s="70"/>
      <c r="S2282" s="70"/>
      <c r="T2282" s="70"/>
      <c r="U2282" s="70"/>
      <c r="V2282" s="70"/>
      <c r="W2282" s="70"/>
      <c r="X2282" s="70">
        <v>34373</v>
      </c>
      <c r="Y2282" s="70">
        <v>33328.720641999993</v>
      </c>
    </row>
    <row r="2283" spans="1:25" x14ac:dyDescent="0.25">
      <c r="A2283" s="72">
        <v>29171</v>
      </c>
      <c r="B2283" s="70"/>
      <c r="C2283" s="70"/>
      <c r="D2283" s="70"/>
      <c r="E2283" s="70"/>
      <c r="F2283" s="70"/>
      <c r="G2283" s="70"/>
      <c r="H2283" s="70">
        <v>30212</v>
      </c>
      <c r="I2283" s="70">
        <v>32677.409669000001</v>
      </c>
      <c r="J2283" s="70"/>
      <c r="K2283" s="70"/>
      <c r="L2283" s="70"/>
      <c r="M2283" s="70"/>
      <c r="N2283" s="70"/>
      <c r="O2283" s="70"/>
      <c r="P2283" s="70"/>
      <c r="Q2283" s="70"/>
      <c r="R2283" s="70"/>
      <c r="S2283" s="70"/>
      <c r="T2283" s="70"/>
      <c r="U2283" s="70"/>
      <c r="V2283" s="70"/>
      <c r="W2283" s="70"/>
      <c r="X2283" s="70">
        <v>30212</v>
      </c>
      <c r="Y2283" s="70">
        <v>32677.409669000001</v>
      </c>
    </row>
    <row r="2284" spans="1:25" x14ac:dyDescent="0.25">
      <c r="A2284" s="72">
        <v>29172</v>
      </c>
      <c r="B2284" s="70"/>
      <c r="C2284" s="70"/>
      <c r="D2284" s="70"/>
      <c r="E2284" s="70"/>
      <c r="F2284" s="70"/>
      <c r="G2284" s="70"/>
      <c r="H2284" s="70">
        <v>30345</v>
      </c>
      <c r="I2284" s="70">
        <v>32677.409669000001</v>
      </c>
      <c r="J2284" s="70"/>
      <c r="K2284" s="70"/>
      <c r="L2284" s="70"/>
      <c r="M2284" s="70"/>
      <c r="N2284" s="70"/>
      <c r="O2284" s="70"/>
      <c r="P2284" s="70"/>
      <c r="Q2284" s="70"/>
      <c r="R2284" s="70"/>
      <c r="S2284" s="70"/>
      <c r="T2284" s="70"/>
      <c r="U2284" s="70"/>
      <c r="V2284" s="70"/>
      <c r="W2284" s="70"/>
      <c r="X2284" s="70">
        <v>30345</v>
      </c>
      <c r="Y2284" s="70">
        <v>32677.409669000001</v>
      </c>
    </row>
    <row r="2285" spans="1:25" x14ac:dyDescent="0.25">
      <c r="A2285" s="72">
        <v>29173</v>
      </c>
      <c r="B2285" s="70"/>
      <c r="C2285" s="70"/>
      <c r="D2285" s="70"/>
      <c r="E2285" s="70"/>
      <c r="F2285" s="70"/>
      <c r="G2285" s="70"/>
      <c r="H2285" s="70">
        <v>32308</v>
      </c>
      <c r="I2285" s="70">
        <v>31087.118224999995</v>
      </c>
      <c r="J2285" s="70"/>
      <c r="K2285" s="70"/>
      <c r="L2285" s="70"/>
      <c r="M2285" s="70"/>
      <c r="N2285" s="70"/>
      <c r="O2285" s="70"/>
      <c r="P2285" s="70"/>
      <c r="Q2285" s="70"/>
      <c r="R2285" s="70"/>
      <c r="S2285" s="70"/>
      <c r="T2285" s="70"/>
      <c r="U2285" s="70"/>
      <c r="V2285" s="70"/>
      <c r="W2285" s="70"/>
      <c r="X2285" s="70">
        <v>32308</v>
      </c>
      <c r="Y2285" s="70">
        <v>31087.118224999995</v>
      </c>
    </row>
    <row r="2286" spans="1:25" x14ac:dyDescent="0.25">
      <c r="A2286" s="72">
        <v>29176</v>
      </c>
      <c r="B2286" s="70">
        <v>8390</v>
      </c>
      <c r="C2286" s="70">
        <v>8175.1719509999994</v>
      </c>
      <c r="D2286" s="70"/>
      <c r="E2286" s="70"/>
      <c r="F2286" s="70"/>
      <c r="G2286" s="70"/>
      <c r="H2286" s="70"/>
      <c r="I2286" s="70"/>
      <c r="J2286" s="70"/>
      <c r="K2286" s="70"/>
      <c r="L2286" s="70"/>
      <c r="M2286" s="70"/>
      <c r="N2286" s="70"/>
      <c r="O2286" s="70"/>
      <c r="P2286" s="70"/>
      <c r="Q2286" s="70"/>
      <c r="R2286" s="70"/>
      <c r="S2286" s="70"/>
      <c r="T2286" s="70"/>
      <c r="U2286" s="70"/>
      <c r="V2286" s="70"/>
      <c r="W2286" s="70"/>
      <c r="X2286" s="70">
        <v>8390</v>
      </c>
      <c r="Y2286" s="70">
        <v>8175.1719509999994</v>
      </c>
    </row>
    <row r="2287" spans="1:25" x14ac:dyDescent="0.25">
      <c r="A2287" s="72">
        <v>29177</v>
      </c>
      <c r="B2287" s="70"/>
      <c r="C2287" s="70"/>
      <c r="D2287" s="70">
        <v>8535</v>
      </c>
      <c r="E2287" s="70">
        <v>10645.826689</v>
      </c>
      <c r="F2287" s="70"/>
      <c r="G2287" s="70"/>
      <c r="H2287" s="70"/>
      <c r="I2287" s="70"/>
      <c r="J2287" s="70"/>
      <c r="K2287" s="70"/>
      <c r="L2287" s="70"/>
      <c r="M2287" s="70"/>
      <c r="N2287" s="70"/>
      <c r="O2287" s="70"/>
      <c r="P2287" s="70"/>
      <c r="Q2287" s="70"/>
      <c r="R2287" s="70"/>
      <c r="S2287" s="70"/>
      <c r="T2287" s="70"/>
      <c r="U2287" s="70"/>
      <c r="V2287" s="70"/>
      <c r="W2287" s="70"/>
      <c r="X2287" s="70">
        <v>8535</v>
      </c>
      <c r="Y2287" s="70">
        <v>10645.826689</v>
      </c>
    </row>
    <row r="2288" spans="1:25" x14ac:dyDescent="0.25">
      <c r="A2288" s="72">
        <v>29178</v>
      </c>
      <c r="B2288" s="70"/>
      <c r="C2288" s="70"/>
      <c r="D2288" s="70">
        <v>9840</v>
      </c>
      <c r="E2288" s="70">
        <v>11581.445892</v>
      </c>
      <c r="F2288" s="70"/>
      <c r="G2288" s="70"/>
      <c r="H2288" s="70"/>
      <c r="I2288" s="70"/>
      <c r="J2288" s="70"/>
      <c r="K2288" s="70"/>
      <c r="L2288" s="70"/>
      <c r="M2288" s="70"/>
      <c r="N2288" s="70"/>
      <c r="O2288" s="70"/>
      <c r="P2288" s="70"/>
      <c r="Q2288" s="70"/>
      <c r="R2288" s="70"/>
      <c r="S2288" s="70"/>
      <c r="T2288" s="70"/>
      <c r="U2288" s="70"/>
      <c r="V2288" s="70"/>
      <c r="W2288" s="70"/>
      <c r="X2288" s="70">
        <v>9840</v>
      </c>
      <c r="Y2288" s="70">
        <v>11581.445892</v>
      </c>
    </row>
    <row r="2289" spans="1:25" x14ac:dyDescent="0.25">
      <c r="A2289" s="72">
        <v>29181</v>
      </c>
      <c r="B2289" s="70"/>
      <c r="C2289" s="70"/>
      <c r="D2289" s="70">
        <v>8637</v>
      </c>
      <c r="E2289" s="70">
        <v>11600.951599</v>
      </c>
      <c r="F2289" s="70"/>
      <c r="G2289" s="70"/>
      <c r="H2289" s="70"/>
      <c r="I2289" s="70"/>
      <c r="J2289" s="70"/>
      <c r="K2289" s="70"/>
      <c r="L2289" s="70"/>
      <c r="M2289" s="70"/>
      <c r="N2289" s="70"/>
      <c r="O2289" s="70"/>
      <c r="P2289" s="70"/>
      <c r="Q2289" s="70"/>
      <c r="R2289" s="70"/>
      <c r="S2289" s="70"/>
      <c r="T2289" s="70"/>
      <c r="U2289" s="70"/>
      <c r="V2289" s="70"/>
      <c r="W2289" s="70"/>
      <c r="X2289" s="70">
        <v>8637</v>
      </c>
      <c r="Y2289" s="70">
        <v>11600.951599</v>
      </c>
    </row>
    <row r="2290" spans="1:25" x14ac:dyDescent="0.25">
      <c r="A2290" s="72">
        <v>29182</v>
      </c>
      <c r="B2290" s="70"/>
      <c r="C2290" s="70"/>
      <c r="D2290" s="70"/>
      <c r="E2290" s="70"/>
      <c r="F2290" s="70"/>
      <c r="G2290" s="70"/>
      <c r="H2290" s="70"/>
      <c r="I2290" s="70"/>
      <c r="J2290" s="70"/>
      <c r="K2290" s="70"/>
      <c r="L2290" s="70"/>
      <c r="M2290" s="70"/>
      <c r="N2290" s="70"/>
      <c r="O2290" s="70"/>
      <c r="P2290" s="70">
        <v>63050</v>
      </c>
      <c r="Q2290" s="70">
        <v>70921.72119099999</v>
      </c>
      <c r="R2290" s="70"/>
      <c r="S2290" s="70"/>
      <c r="T2290" s="70"/>
      <c r="U2290" s="70"/>
      <c r="V2290" s="70"/>
      <c r="W2290" s="70"/>
      <c r="X2290" s="70">
        <v>63050</v>
      </c>
      <c r="Y2290" s="70">
        <v>70921.72119099999</v>
      </c>
    </row>
    <row r="2291" spans="1:25" x14ac:dyDescent="0.25">
      <c r="A2291" s="72">
        <v>29183</v>
      </c>
      <c r="B2291" s="70"/>
      <c r="C2291" s="70"/>
      <c r="D2291" s="70"/>
      <c r="E2291" s="70"/>
      <c r="F2291" s="70"/>
      <c r="G2291" s="70"/>
      <c r="H2291" s="70"/>
      <c r="I2291" s="70"/>
      <c r="J2291" s="70"/>
      <c r="K2291" s="70"/>
      <c r="L2291" s="70"/>
      <c r="M2291" s="70"/>
      <c r="N2291" s="70"/>
      <c r="O2291" s="70"/>
      <c r="P2291" s="70">
        <v>67026</v>
      </c>
      <c r="Q2291" s="70">
        <v>71167.927977999992</v>
      </c>
      <c r="R2291" s="70"/>
      <c r="S2291" s="70"/>
      <c r="T2291" s="70"/>
      <c r="U2291" s="70"/>
      <c r="V2291" s="70"/>
      <c r="W2291" s="70"/>
      <c r="X2291" s="70">
        <v>67026</v>
      </c>
      <c r="Y2291" s="70">
        <v>71167.927977999992</v>
      </c>
    </row>
    <row r="2292" spans="1:25" x14ac:dyDescent="0.25">
      <c r="A2292" s="72">
        <v>29184</v>
      </c>
      <c r="B2292" s="70"/>
      <c r="C2292" s="70"/>
      <c r="D2292" s="70">
        <v>13235</v>
      </c>
      <c r="E2292" s="70">
        <v>10138.949646000001</v>
      </c>
      <c r="F2292" s="70"/>
      <c r="G2292" s="70"/>
      <c r="H2292" s="70"/>
      <c r="I2292" s="70"/>
      <c r="J2292" s="70"/>
      <c r="K2292" s="70"/>
      <c r="L2292" s="70"/>
      <c r="M2292" s="70"/>
      <c r="N2292" s="70"/>
      <c r="O2292" s="70"/>
      <c r="P2292" s="70"/>
      <c r="Q2292" s="70"/>
      <c r="R2292" s="70"/>
      <c r="S2292" s="70"/>
      <c r="T2292" s="70"/>
      <c r="U2292" s="70"/>
      <c r="V2292" s="70"/>
      <c r="W2292" s="70"/>
      <c r="X2292" s="70">
        <v>13235</v>
      </c>
      <c r="Y2292" s="70">
        <v>10138.949646000001</v>
      </c>
    </row>
    <row r="2293" spans="1:25" x14ac:dyDescent="0.25">
      <c r="A2293" s="72">
        <v>29188</v>
      </c>
      <c r="B2293" s="70">
        <v>10266</v>
      </c>
      <c r="C2293" s="70">
        <v>7983.4798280000005</v>
      </c>
      <c r="D2293" s="70"/>
      <c r="E2293" s="70"/>
      <c r="F2293" s="70"/>
      <c r="G2293" s="70"/>
      <c r="H2293" s="70"/>
      <c r="I2293" s="70"/>
      <c r="J2293" s="70"/>
      <c r="K2293" s="70"/>
      <c r="L2293" s="70"/>
      <c r="M2293" s="70"/>
      <c r="N2293" s="70"/>
      <c r="O2293" s="70"/>
      <c r="P2293" s="70"/>
      <c r="Q2293" s="70"/>
      <c r="R2293" s="70"/>
      <c r="S2293" s="70"/>
      <c r="T2293" s="70"/>
      <c r="U2293" s="70"/>
      <c r="V2293" s="70"/>
      <c r="W2293" s="70"/>
      <c r="X2293" s="70">
        <v>10266</v>
      </c>
      <c r="Y2293" s="70">
        <v>7983.4798280000005</v>
      </c>
    </row>
    <row r="2294" spans="1:25" x14ac:dyDescent="0.25">
      <c r="A2294" s="72">
        <v>29189</v>
      </c>
      <c r="B2294" s="70"/>
      <c r="C2294" s="70"/>
      <c r="D2294" s="70">
        <v>16774</v>
      </c>
      <c r="E2294" s="70">
        <v>13688.506346999999</v>
      </c>
      <c r="F2294" s="70"/>
      <c r="G2294" s="70"/>
      <c r="H2294" s="70"/>
      <c r="I2294" s="70"/>
      <c r="J2294" s="70"/>
      <c r="K2294" s="70"/>
      <c r="L2294" s="70"/>
      <c r="M2294" s="70"/>
      <c r="N2294" s="70"/>
      <c r="O2294" s="70"/>
      <c r="P2294" s="70"/>
      <c r="Q2294" s="70"/>
      <c r="R2294" s="70"/>
      <c r="S2294" s="70"/>
      <c r="T2294" s="70"/>
      <c r="U2294" s="70"/>
      <c r="V2294" s="70"/>
      <c r="W2294" s="70"/>
      <c r="X2294" s="70">
        <v>16774</v>
      </c>
      <c r="Y2294" s="70">
        <v>13688.506346999999</v>
      </c>
    </row>
    <row r="2295" spans="1:25" x14ac:dyDescent="0.25">
      <c r="A2295" s="72">
        <v>29215</v>
      </c>
      <c r="B2295" s="70">
        <v>10818</v>
      </c>
      <c r="C2295" s="70">
        <v>9459.9804079999994</v>
      </c>
      <c r="D2295" s="70"/>
      <c r="E2295" s="70"/>
      <c r="F2295" s="70"/>
      <c r="G2295" s="70"/>
      <c r="H2295" s="70"/>
      <c r="I2295" s="70"/>
      <c r="J2295" s="70"/>
      <c r="K2295" s="70"/>
      <c r="L2295" s="70"/>
      <c r="M2295" s="70"/>
      <c r="N2295" s="70"/>
      <c r="O2295" s="70"/>
      <c r="P2295" s="70"/>
      <c r="Q2295" s="70"/>
      <c r="R2295" s="70"/>
      <c r="S2295" s="70"/>
      <c r="T2295" s="70"/>
      <c r="U2295" s="70"/>
      <c r="V2295" s="70"/>
      <c r="W2295" s="70"/>
      <c r="X2295" s="70">
        <v>10818</v>
      </c>
      <c r="Y2295" s="70">
        <v>9459.9804079999994</v>
      </c>
    </row>
    <row r="2296" spans="1:25" x14ac:dyDescent="0.25">
      <c r="A2296" s="72">
        <v>29218</v>
      </c>
      <c r="B2296" s="70">
        <v>5331</v>
      </c>
      <c r="C2296" s="70">
        <v>4364.0243909999999</v>
      </c>
      <c r="D2296" s="70"/>
      <c r="E2296" s="70"/>
      <c r="F2296" s="70"/>
      <c r="G2296" s="70"/>
      <c r="H2296" s="70"/>
      <c r="I2296" s="70"/>
      <c r="J2296" s="70"/>
      <c r="K2296" s="70"/>
      <c r="L2296" s="70"/>
      <c r="M2296" s="70"/>
      <c r="N2296" s="70"/>
      <c r="O2296" s="70"/>
      <c r="P2296" s="70"/>
      <c r="Q2296" s="70"/>
      <c r="R2296" s="70"/>
      <c r="S2296" s="70"/>
      <c r="T2296" s="70"/>
      <c r="U2296" s="70"/>
      <c r="V2296" s="70"/>
      <c r="W2296" s="70"/>
      <c r="X2296" s="70">
        <v>5331</v>
      </c>
      <c r="Y2296" s="70">
        <v>4364.0243909999999</v>
      </c>
    </row>
    <row r="2297" spans="1:25" x14ac:dyDescent="0.25">
      <c r="A2297" s="72">
        <v>29232</v>
      </c>
      <c r="B2297" s="70"/>
      <c r="C2297" s="70"/>
      <c r="D2297" s="70"/>
      <c r="E2297" s="70"/>
      <c r="F2297" s="70"/>
      <c r="G2297" s="70"/>
      <c r="H2297" s="70"/>
      <c r="I2297" s="70"/>
      <c r="J2297" s="70"/>
      <c r="K2297" s="70"/>
      <c r="L2297" s="70"/>
      <c r="M2297" s="70"/>
      <c r="N2297" s="70"/>
      <c r="O2297" s="70"/>
      <c r="P2297" s="70"/>
      <c r="Q2297" s="70"/>
      <c r="R2297" s="70"/>
      <c r="S2297" s="70"/>
      <c r="T2297" s="70">
        <v>91829</v>
      </c>
      <c r="U2297" s="70">
        <v>98222.367186999996</v>
      </c>
      <c r="V2297" s="70"/>
      <c r="W2297" s="70"/>
      <c r="X2297" s="70">
        <v>91829</v>
      </c>
      <c r="Y2297" s="70">
        <v>98222.367186999996</v>
      </c>
    </row>
    <row r="2298" spans="1:25" x14ac:dyDescent="0.25">
      <c r="A2298" s="72">
        <v>29235</v>
      </c>
      <c r="B2298" s="70">
        <v>1847</v>
      </c>
      <c r="C2298" s="70">
        <v>3358.1239619999997</v>
      </c>
      <c r="D2298" s="70"/>
      <c r="E2298" s="70"/>
      <c r="F2298" s="70"/>
      <c r="G2298" s="70"/>
      <c r="H2298" s="70"/>
      <c r="I2298" s="70"/>
      <c r="J2298" s="70"/>
      <c r="K2298" s="70"/>
      <c r="L2298" s="70"/>
      <c r="M2298" s="70"/>
      <c r="N2298" s="70"/>
      <c r="O2298" s="70"/>
      <c r="P2298" s="70"/>
      <c r="Q2298" s="70"/>
      <c r="R2298" s="70"/>
      <c r="S2298" s="70"/>
      <c r="T2298" s="70"/>
      <c r="U2298" s="70"/>
      <c r="V2298" s="70"/>
      <c r="W2298" s="70"/>
      <c r="X2298" s="70">
        <v>1847</v>
      </c>
      <c r="Y2298" s="70">
        <v>3358.1239619999997</v>
      </c>
    </row>
    <row r="2299" spans="1:25" x14ac:dyDescent="0.25">
      <c r="A2299" s="72">
        <v>29252</v>
      </c>
      <c r="B2299" s="70">
        <v>4240</v>
      </c>
      <c r="C2299" s="70">
        <v>4128.4749449999999</v>
      </c>
      <c r="D2299" s="70"/>
      <c r="E2299" s="70"/>
      <c r="F2299" s="70"/>
      <c r="G2299" s="70"/>
      <c r="H2299" s="70"/>
      <c r="I2299" s="70"/>
      <c r="J2299" s="70"/>
      <c r="K2299" s="70"/>
      <c r="L2299" s="70"/>
      <c r="M2299" s="70"/>
      <c r="N2299" s="70"/>
      <c r="O2299" s="70"/>
      <c r="P2299" s="70"/>
      <c r="Q2299" s="70"/>
      <c r="R2299" s="70"/>
      <c r="S2299" s="70"/>
      <c r="T2299" s="70"/>
      <c r="U2299" s="70"/>
      <c r="V2299" s="70"/>
      <c r="W2299" s="70"/>
      <c r="X2299" s="70">
        <v>4240</v>
      </c>
      <c r="Y2299" s="70">
        <v>4128.4749449999999</v>
      </c>
    </row>
    <row r="2300" spans="1:25" x14ac:dyDescent="0.25">
      <c r="A2300" s="72">
        <v>29368</v>
      </c>
      <c r="B2300" s="70"/>
      <c r="C2300" s="70"/>
      <c r="D2300" s="70">
        <v>14723</v>
      </c>
      <c r="E2300" s="70">
        <v>16863.139678999996</v>
      </c>
      <c r="F2300" s="70"/>
      <c r="G2300" s="70"/>
      <c r="H2300" s="70"/>
      <c r="I2300" s="70"/>
      <c r="J2300" s="70"/>
      <c r="K2300" s="70"/>
      <c r="L2300" s="70"/>
      <c r="M2300" s="70"/>
      <c r="N2300" s="70"/>
      <c r="O2300" s="70"/>
      <c r="P2300" s="70"/>
      <c r="Q2300" s="70"/>
      <c r="R2300" s="70"/>
      <c r="S2300" s="70"/>
      <c r="T2300" s="70"/>
      <c r="U2300" s="70"/>
      <c r="V2300" s="70"/>
      <c r="W2300" s="70"/>
      <c r="X2300" s="70">
        <v>14723</v>
      </c>
      <c r="Y2300" s="70">
        <v>16863.139678999996</v>
      </c>
    </row>
    <row r="2301" spans="1:25" x14ac:dyDescent="0.25">
      <c r="A2301" s="72">
        <v>29407</v>
      </c>
      <c r="B2301" s="70">
        <v>6775</v>
      </c>
      <c r="C2301" s="70">
        <v>6072.7422739999993</v>
      </c>
      <c r="D2301" s="70"/>
      <c r="E2301" s="70"/>
      <c r="F2301" s="70"/>
      <c r="G2301" s="70"/>
      <c r="H2301" s="70"/>
      <c r="I2301" s="70"/>
      <c r="J2301" s="70"/>
      <c r="K2301" s="70"/>
      <c r="L2301" s="70"/>
      <c r="M2301" s="70"/>
      <c r="N2301" s="70"/>
      <c r="O2301" s="70"/>
      <c r="P2301" s="70"/>
      <c r="Q2301" s="70"/>
      <c r="R2301" s="70"/>
      <c r="S2301" s="70"/>
      <c r="T2301" s="70"/>
      <c r="U2301" s="70"/>
      <c r="V2301" s="70"/>
      <c r="W2301" s="70"/>
      <c r="X2301" s="70">
        <v>6775</v>
      </c>
      <c r="Y2301" s="70">
        <v>6072.7422739999993</v>
      </c>
    </row>
    <row r="2302" spans="1:25" x14ac:dyDescent="0.25">
      <c r="A2302" s="72">
        <v>29442</v>
      </c>
      <c r="B2302" s="70"/>
      <c r="C2302" s="70"/>
      <c r="D2302" s="70">
        <v>21830</v>
      </c>
      <c r="E2302" s="70">
        <v>17911.429366999997</v>
      </c>
      <c r="F2302" s="70"/>
      <c r="G2302" s="70"/>
      <c r="H2302" s="70"/>
      <c r="I2302" s="70"/>
      <c r="J2302" s="70"/>
      <c r="K2302" s="70"/>
      <c r="L2302" s="70"/>
      <c r="M2302" s="70"/>
      <c r="N2302" s="70"/>
      <c r="O2302" s="70"/>
      <c r="P2302" s="70"/>
      <c r="Q2302" s="70"/>
      <c r="R2302" s="70"/>
      <c r="S2302" s="70"/>
      <c r="T2302" s="70"/>
      <c r="U2302" s="70"/>
      <c r="V2302" s="70"/>
      <c r="W2302" s="70"/>
      <c r="X2302" s="70">
        <v>21830</v>
      </c>
      <c r="Y2302" s="70">
        <v>17911.429366999997</v>
      </c>
    </row>
    <row r="2303" spans="1:25" x14ac:dyDescent="0.25">
      <c r="A2303" s="72">
        <v>29490</v>
      </c>
      <c r="B2303" s="70"/>
      <c r="C2303" s="70"/>
      <c r="D2303" s="70">
        <v>11953</v>
      </c>
      <c r="E2303" s="70">
        <v>13026.308594</v>
      </c>
      <c r="F2303" s="70"/>
      <c r="G2303" s="70"/>
      <c r="H2303" s="70"/>
      <c r="I2303" s="70"/>
      <c r="J2303" s="70"/>
      <c r="K2303" s="70"/>
      <c r="L2303" s="70"/>
      <c r="M2303" s="70"/>
      <c r="N2303" s="70"/>
      <c r="O2303" s="70"/>
      <c r="P2303" s="70"/>
      <c r="Q2303" s="70"/>
      <c r="R2303" s="70"/>
      <c r="S2303" s="70"/>
      <c r="T2303" s="70"/>
      <c r="U2303" s="70"/>
      <c r="V2303" s="70"/>
      <c r="W2303" s="70"/>
      <c r="X2303" s="70">
        <v>11953</v>
      </c>
      <c r="Y2303" s="70">
        <v>13026.308594</v>
      </c>
    </row>
    <row r="2304" spans="1:25" x14ac:dyDescent="0.25">
      <c r="A2304" s="72">
        <v>29533</v>
      </c>
      <c r="B2304" s="70"/>
      <c r="C2304" s="70"/>
      <c r="D2304" s="70">
        <v>17020</v>
      </c>
      <c r="E2304" s="70">
        <v>10979.915756</v>
      </c>
      <c r="F2304" s="70"/>
      <c r="G2304" s="70"/>
      <c r="H2304" s="70"/>
      <c r="I2304" s="70"/>
      <c r="J2304" s="70"/>
      <c r="K2304" s="70"/>
      <c r="L2304" s="70"/>
      <c r="M2304" s="70"/>
      <c r="N2304" s="70"/>
      <c r="O2304" s="70"/>
      <c r="P2304" s="70"/>
      <c r="Q2304" s="70"/>
      <c r="R2304" s="70"/>
      <c r="S2304" s="70"/>
      <c r="T2304" s="70"/>
      <c r="U2304" s="70"/>
      <c r="V2304" s="70"/>
      <c r="W2304" s="70"/>
      <c r="X2304" s="70">
        <v>17020</v>
      </c>
      <c r="Y2304" s="70">
        <v>10979.915756</v>
      </c>
    </row>
    <row r="2305" spans="1:25" x14ac:dyDescent="0.25">
      <c r="A2305" s="72">
        <v>29548</v>
      </c>
      <c r="B2305" s="70"/>
      <c r="C2305" s="70"/>
      <c r="D2305" s="70">
        <v>7422</v>
      </c>
      <c r="E2305" s="70">
        <v>11092.756836</v>
      </c>
      <c r="F2305" s="70"/>
      <c r="G2305" s="70"/>
      <c r="H2305" s="70"/>
      <c r="I2305" s="70"/>
      <c r="J2305" s="70"/>
      <c r="K2305" s="70"/>
      <c r="L2305" s="70"/>
      <c r="M2305" s="70"/>
      <c r="N2305" s="70"/>
      <c r="O2305" s="70"/>
      <c r="P2305" s="70"/>
      <c r="Q2305" s="70"/>
      <c r="R2305" s="70"/>
      <c r="S2305" s="70"/>
      <c r="T2305" s="70"/>
      <c r="U2305" s="70"/>
      <c r="V2305" s="70"/>
      <c r="W2305" s="70"/>
      <c r="X2305" s="70">
        <v>7422</v>
      </c>
      <c r="Y2305" s="70">
        <v>11092.756836</v>
      </c>
    </row>
    <row r="2306" spans="1:25" x14ac:dyDescent="0.25">
      <c r="A2306" s="72">
        <v>29553</v>
      </c>
      <c r="B2306" s="70"/>
      <c r="C2306" s="70"/>
      <c r="D2306" s="70">
        <v>8183</v>
      </c>
      <c r="E2306" s="70">
        <v>11064.571824000001</v>
      </c>
      <c r="F2306" s="70"/>
      <c r="G2306" s="70"/>
      <c r="H2306" s="70"/>
      <c r="I2306" s="70"/>
      <c r="J2306" s="70"/>
      <c r="K2306" s="70"/>
      <c r="L2306" s="70"/>
      <c r="M2306" s="70"/>
      <c r="N2306" s="70"/>
      <c r="O2306" s="70"/>
      <c r="P2306" s="70"/>
      <c r="Q2306" s="70"/>
      <c r="R2306" s="70"/>
      <c r="S2306" s="70"/>
      <c r="T2306" s="70"/>
      <c r="U2306" s="70"/>
      <c r="V2306" s="70"/>
      <c r="W2306" s="70"/>
      <c r="X2306" s="70">
        <v>8183</v>
      </c>
      <c r="Y2306" s="70">
        <v>11064.571824000001</v>
      </c>
    </row>
    <row r="2307" spans="1:25" x14ac:dyDescent="0.25">
      <c r="A2307" s="72">
        <v>29571</v>
      </c>
      <c r="B2307" s="70"/>
      <c r="C2307" s="70"/>
      <c r="D2307" s="70">
        <v>9792</v>
      </c>
      <c r="E2307" s="70">
        <v>13547.961914</v>
      </c>
      <c r="F2307" s="70"/>
      <c r="G2307" s="70"/>
      <c r="H2307" s="70"/>
      <c r="I2307" s="70"/>
      <c r="J2307" s="70"/>
      <c r="K2307" s="70"/>
      <c r="L2307" s="70"/>
      <c r="M2307" s="70"/>
      <c r="N2307" s="70"/>
      <c r="O2307" s="70"/>
      <c r="P2307" s="70"/>
      <c r="Q2307" s="70"/>
      <c r="R2307" s="70"/>
      <c r="S2307" s="70"/>
      <c r="T2307" s="70"/>
      <c r="U2307" s="70"/>
      <c r="V2307" s="70"/>
      <c r="W2307" s="70"/>
      <c r="X2307" s="70">
        <v>9792</v>
      </c>
      <c r="Y2307" s="70">
        <v>13547.961914</v>
      </c>
    </row>
    <row r="2308" spans="1:25" x14ac:dyDescent="0.25">
      <c r="A2308" s="72">
        <v>29573</v>
      </c>
      <c r="B2308" s="70"/>
      <c r="C2308" s="70"/>
      <c r="D2308" s="70">
        <v>11704</v>
      </c>
      <c r="E2308" s="70">
        <v>14372.068604</v>
      </c>
      <c r="F2308" s="70"/>
      <c r="G2308" s="70"/>
      <c r="H2308" s="70"/>
      <c r="I2308" s="70"/>
      <c r="J2308" s="70"/>
      <c r="K2308" s="70"/>
      <c r="L2308" s="70"/>
      <c r="M2308" s="70"/>
      <c r="N2308" s="70"/>
      <c r="O2308" s="70"/>
      <c r="P2308" s="70"/>
      <c r="Q2308" s="70"/>
      <c r="R2308" s="70"/>
      <c r="S2308" s="70"/>
      <c r="T2308" s="70"/>
      <c r="U2308" s="70"/>
      <c r="V2308" s="70"/>
      <c r="W2308" s="70"/>
      <c r="X2308" s="70">
        <v>11704</v>
      </c>
      <c r="Y2308" s="70">
        <v>14372.068604</v>
      </c>
    </row>
    <row r="2309" spans="1:25" x14ac:dyDescent="0.25">
      <c r="A2309" s="72">
        <v>29575</v>
      </c>
      <c r="B2309" s="70"/>
      <c r="C2309" s="70"/>
      <c r="D2309" s="70">
        <v>10075</v>
      </c>
      <c r="E2309" s="70">
        <v>14372.068604</v>
      </c>
      <c r="F2309" s="70"/>
      <c r="G2309" s="70"/>
      <c r="H2309" s="70"/>
      <c r="I2309" s="70"/>
      <c r="J2309" s="70"/>
      <c r="K2309" s="70"/>
      <c r="L2309" s="70"/>
      <c r="M2309" s="70"/>
      <c r="N2309" s="70"/>
      <c r="O2309" s="70"/>
      <c r="P2309" s="70"/>
      <c r="Q2309" s="70"/>
      <c r="R2309" s="70"/>
      <c r="S2309" s="70"/>
      <c r="T2309" s="70"/>
      <c r="U2309" s="70"/>
      <c r="V2309" s="70"/>
      <c r="W2309" s="70"/>
      <c r="X2309" s="70">
        <v>10075</v>
      </c>
      <c r="Y2309" s="70">
        <v>14372.068604</v>
      </c>
    </row>
    <row r="2310" spans="1:25" x14ac:dyDescent="0.25">
      <c r="A2310" s="72">
        <v>29577</v>
      </c>
      <c r="B2310" s="70"/>
      <c r="C2310" s="70"/>
      <c r="D2310" s="70">
        <v>9294</v>
      </c>
      <c r="E2310" s="70">
        <v>14372.068604</v>
      </c>
      <c r="F2310" s="70"/>
      <c r="G2310" s="70"/>
      <c r="H2310" s="70"/>
      <c r="I2310" s="70"/>
      <c r="J2310" s="70"/>
      <c r="K2310" s="70"/>
      <c r="L2310" s="70"/>
      <c r="M2310" s="70"/>
      <c r="N2310" s="70"/>
      <c r="O2310" s="70"/>
      <c r="P2310" s="70"/>
      <c r="Q2310" s="70"/>
      <c r="R2310" s="70"/>
      <c r="S2310" s="70"/>
      <c r="T2310" s="70"/>
      <c r="U2310" s="70"/>
      <c r="V2310" s="70"/>
      <c r="W2310" s="70"/>
      <c r="X2310" s="70">
        <v>9294</v>
      </c>
      <c r="Y2310" s="70">
        <v>14372.068604</v>
      </c>
    </row>
    <row r="2311" spans="1:25" x14ac:dyDescent="0.25">
      <c r="A2311" s="72">
        <v>29587</v>
      </c>
      <c r="B2311" s="70"/>
      <c r="C2311" s="70"/>
      <c r="D2311" s="70">
        <v>8922</v>
      </c>
      <c r="E2311" s="70">
        <v>14619.549071999998</v>
      </c>
      <c r="F2311" s="70"/>
      <c r="G2311" s="70"/>
      <c r="H2311" s="70"/>
      <c r="I2311" s="70"/>
      <c r="J2311" s="70"/>
      <c r="K2311" s="70"/>
      <c r="L2311" s="70"/>
      <c r="M2311" s="70"/>
      <c r="N2311" s="70"/>
      <c r="O2311" s="70"/>
      <c r="P2311" s="70"/>
      <c r="Q2311" s="70"/>
      <c r="R2311" s="70"/>
      <c r="S2311" s="70"/>
      <c r="T2311" s="70"/>
      <c r="U2311" s="70"/>
      <c r="V2311" s="70"/>
      <c r="W2311" s="70"/>
      <c r="X2311" s="70">
        <v>8922</v>
      </c>
      <c r="Y2311" s="70">
        <v>14619.549071999998</v>
      </c>
    </row>
    <row r="2312" spans="1:25" x14ac:dyDescent="0.25">
      <c r="A2312" s="72">
        <v>29756</v>
      </c>
      <c r="B2312" s="70"/>
      <c r="C2312" s="70"/>
      <c r="D2312" s="70"/>
      <c r="E2312" s="70"/>
      <c r="F2312" s="70"/>
      <c r="G2312" s="70"/>
      <c r="H2312" s="70"/>
      <c r="I2312" s="70"/>
      <c r="J2312" s="70"/>
      <c r="K2312" s="70"/>
      <c r="L2312" s="70"/>
      <c r="M2312" s="70"/>
      <c r="N2312" s="70"/>
      <c r="O2312" s="70"/>
      <c r="P2312" s="70"/>
      <c r="Q2312" s="70"/>
      <c r="R2312" s="70">
        <v>86914</v>
      </c>
      <c r="S2312" s="70">
        <v>85629.893066000004</v>
      </c>
      <c r="T2312" s="70"/>
      <c r="U2312" s="70"/>
      <c r="V2312" s="70"/>
      <c r="W2312" s="70"/>
      <c r="X2312" s="70">
        <v>86914</v>
      </c>
      <c r="Y2312" s="70">
        <v>85629.893066000004</v>
      </c>
    </row>
    <row r="2313" spans="1:25" x14ac:dyDescent="0.25">
      <c r="A2313" s="72">
        <v>29758</v>
      </c>
      <c r="B2313" s="70"/>
      <c r="C2313" s="70"/>
      <c r="D2313" s="70"/>
      <c r="E2313" s="70"/>
      <c r="F2313" s="70">
        <v>31213</v>
      </c>
      <c r="G2313" s="70">
        <v>29590.229491999999</v>
      </c>
      <c r="H2313" s="70"/>
      <c r="I2313" s="70"/>
      <c r="J2313" s="70"/>
      <c r="K2313" s="70"/>
      <c r="L2313" s="70"/>
      <c r="M2313" s="70"/>
      <c r="N2313" s="70"/>
      <c r="O2313" s="70"/>
      <c r="P2313" s="70"/>
      <c r="Q2313" s="70"/>
      <c r="R2313" s="70"/>
      <c r="S2313" s="70"/>
      <c r="T2313" s="70"/>
      <c r="U2313" s="70"/>
      <c r="V2313" s="70"/>
      <c r="W2313" s="70"/>
      <c r="X2313" s="70">
        <v>31213</v>
      </c>
      <c r="Y2313" s="70">
        <v>29590.229491999999</v>
      </c>
    </row>
    <row r="2314" spans="1:25" x14ac:dyDescent="0.25">
      <c r="A2314" s="72">
        <v>29794</v>
      </c>
      <c r="B2314" s="70">
        <v>800</v>
      </c>
      <c r="C2314" s="70">
        <v>784.20619799999997</v>
      </c>
      <c r="D2314" s="70"/>
      <c r="E2314" s="70"/>
      <c r="F2314" s="70"/>
      <c r="G2314" s="70"/>
      <c r="H2314" s="70"/>
      <c r="I2314" s="70"/>
      <c r="J2314" s="70"/>
      <c r="K2314" s="70"/>
      <c r="L2314" s="70"/>
      <c r="M2314" s="70"/>
      <c r="N2314" s="70"/>
      <c r="O2314" s="70"/>
      <c r="P2314" s="70"/>
      <c r="Q2314" s="70"/>
      <c r="R2314" s="70"/>
      <c r="S2314" s="70"/>
      <c r="T2314" s="70"/>
      <c r="U2314" s="70"/>
      <c r="V2314" s="70"/>
      <c r="W2314" s="70"/>
      <c r="X2314" s="70">
        <v>800</v>
      </c>
      <c r="Y2314" s="70">
        <v>784.20619799999997</v>
      </c>
    </row>
    <row r="2315" spans="1:25" x14ac:dyDescent="0.25">
      <c r="A2315" s="72">
        <v>29827</v>
      </c>
      <c r="B2315" s="70">
        <v>5003</v>
      </c>
      <c r="C2315" s="70">
        <v>1075.043455</v>
      </c>
      <c r="D2315" s="70"/>
      <c r="E2315" s="70"/>
      <c r="F2315" s="70"/>
      <c r="G2315" s="70"/>
      <c r="H2315" s="70"/>
      <c r="I2315" s="70"/>
      <c r="J2315" s="70"/>
      <c r="K2315" s="70"/>
      <c r="L2315" s="70"/>
      <c r="M2315" s="70"/>
      <c r="N2315" s="70"/>
      <c r="O2315" s="70"/>
      <c r="P2315" s="70"/>
      <c r="Q2315" s="70"/>
      <c r="R2315" s="70"/>
      <c r="S2315" s="70"/>
      <c r="T2315" s="70"/>
      <c r="U2315" s="70"/>
      <c r="V2315" s="70"/>
      <c r="W2315" s="70"/>
      <c r="X2315" s="70">
        <v>5003</v>
      </c>
      <c r="Y2315" s="70">
        <v>1075.043455</v>
      </c>
    </row>
    <row r="2316" spans="1:25" x14ac:dyDescent="0.25">
      <c r="A2316" s="72">
        <v>29835</v>
      </c>
      <c r="B2316" s="70">
        <v>10194</v>
      </c>
      <c r="C2316" s="70">
        <v>7169.0173340000001</v>
      </c>
      <c r="D2316" s="70"/>
      <c r="E2316" s="70"/>
      <c r="F2316" s="70"/>
      <c r="G2316" s="70"/>
      <c r="H2316" s="70"/>
      <c r="I2316" s="70"/>
      <c r="J2316" s="70"/>
      <c r="K2316" s="70"/>
      <c r="L2316" s="70"/>
      <c r="M2316" s="70"/>
      <c r="N2316" s="70"/>
      <c r="O2316" s="70"/>
      <c r="P2316" s="70"/>
      <c r="Q2316" s="70"/>
      <c r="R2316" s="70"/>
      <c r="S2316" s="70"/>
      <c r="T2316" s="70"/>
      <c r="U2316" s="70"/>
      <c r="V2316" s="70"/>
      <c r="W2316" s="70"/>
      <c r="X2316" s="70">
        <v>10194</v>
      </c>
      <c r="Y2316" s="70">
        <v>7169.0173340000001</v>
      </c>
    </row>
    <row r="2317" spans="1:25" x14ac:dyDescent="0.25">
      <c r="A2317" s="72">
        <v>29884</v>
      </c>
      <c r="B2317" s="70">
        <v>10023</v>
      </c>
      <c r="C2317" s="70">
        <v>4003.2499589999998</v>
      </c>
      <c r="D2317" s="70"/>
      <c r="E2317" s="70"/>
      <c r="F2317" s="70"/>
      <c r="G2317" s="70"/>
      <c r="H2317" s="70"/>
      <c r="I2317" s="70"/>
      <c r="J2317" s="70"/>
      <c r="K2317" s="70"/>
      <c r="L2317" s="70"/>
      <c r="M2317" s="70"/>
      <c r="N2317" s="70"/>
      <c r="O2317" s="70"/>
      <c r="P2317" s="70"/>
      <c r="Q2317" s="70"/>
      <c r="R2317" s="70"/>
      <c r="S2317" s="70"/>
      <c r="T2317" s="70"/>
      <c r="U2317" s="70"/>
      <c r="V2317" s="70"/>
      <c r="W2317" s="70"/>
      <c r="X2317" s="70">
        <v>10023</v>
      </c>
      <c r="Y2317" s="70">
        <v>4003.2499589999998</v>
      </c>
    </row>
    <row r="2318" spans="1:25" x14ac:dyDescent="0.25">
      <c r="A2318" s="72">
        <v>30057</v>
      </c>
      <c r="B2318" s="70">
        <v>5147</v>
      </c>
      <c r="C2318" s="70">
        <v>1050.196655</v>
      </c>
      <c r="D2318" s="70"/>
      <c r="E2318" s="70"/>
      <c r="F2318" s="70"/>
      <c r="G2318" s="70"/>
      <c r="H2318" s="70"/>
      <c r="I2318" s="70"/>
      <c r="J2318" s="70"/>
      <c r="K2318" s="70"/>
      <c r="L2318" s="70"/>
      <c r="M2318" s="70"/>
      <c r="N2318" s="70"/>
      <c r="O2318" s="70"/>
      <c r="P2318" s="70"/>
      <c r="Q2318" s="70"/>
      <c r="R2318" s="70"/>
      <c r="S2318" s="70"/>
      <c r="T2318" s="70"/>
      <c r="U2318" s="70"/>
      <c r="V2318" s="70"/>
      <c r="W2318" s="70"/>
      <c r="X2318" s="70">
        <v>5147</v>
      </c>
      <c r="Y2318" s="70">
        <v>1050.196655</v>
      </c>
    </row>
    <row r="2319" spans="1:25" x14ac:dyDescent="0.25">
      <c r="A2319" s="72">
        <v>30058</v>
      </c>
      <c r="B2319" s="70">
        <v>9353</v>
      </c>
      <c r="C2319" s="70">
        <v>8545.9891360000001</v>
      </c>
      <c r="D2319" s="70"/>
      <c r="E2319" s="70"/>
      <c r="F2319" s="70"/>
      <c r="G2319" s="70"/>
      <c r="H2319" s="70"/>
      <c r="I2319" s="70"/>
      <c r="J2319" s="70"/>
      <c r="K2319" s="70"/>
      <c r="L2319" s="70"/>
      <c r="M2319" s="70"/>
      <c r="N2319" s="70"/>
      <c r="O2319" s="70"/>
      <c r="P2319" s="70"/>
      <c r="Q2319" s="70"/>
      <c r="R2319" s="70"/>
      <c r="S2319" s="70"/>
      <c r="T2319" s="70"/>
      <c r="U2319" s="70"/>
      <c r="V2319" s="70"/>
      <c r="W2319" s="70"/>
      <c r="X2319" s="70">
        <v>9353</v>
      </c>
      <c r="Y2319" s="70">
        <v>8545.9891360000001</v>
      </c>
    </row>
    <row r="2320" spans="1:25" x14ac:dyDescent="0.25">
      <c r="A2320" s="72">
        <v>30080</v>
      </c>
      <c r="B2320" s="70"/>
      <c r="C2320" s="70"/>
      <c r="D2320" s="70"/>
      <c r="E2320" s="70"/>
      <c r="F2320" s="70"/>
      <c r="G2320" s="70"/>
      <c r="H2320" s="70"/>
      <c r="I2320" s="70"/>
      <c r="J2320" s="70"/>
      <c r="K2320" s="70"/>
      <c r="L2320" s="70"/>
      <c r="M2320" s="70"/>
      <c r="N2320" s="70"/>
      <c r="O2320" s="70"/>
      <c r="P2320" s="70"/>
      <c r="Q2320" s="70"/>
      <c r="R2320" s="70">
        <v>77112</v>
      </c>
      <c r="S2320" s="70">
        <v>83328.525391000003</v>
      </c>
      <c r="T2320" s="70"/>
      <c r="U2320" s="70"/>
      <c r="V2320" s="70"/>
      <c r="W2320" s="70"/>
      <c r="X2320" s="70">
        <v>77112</v>
      </c>
      <c r="Y2320" s="70">
        <v>83328.525391000003</v>
      </c>
    </row>
    <row r="2321" spans="1:25" x14ac:dyDescent="0.25">
      <c r="A2321" s="72">
        <v>30437</v>
      </c>
      <c r="B2321" s="70">
        <v>1900</v>
      </c>
      <c r="C2321" s="70">
        <v>3080.1542169999998</v>
      </c>
      <c r="D2321" s="70"/>
      <c r="E2321" s="70"/>
      <c r="F2321" s="70"/>
      <c r="G2321" s="70"/>
      <c r="H2321" s="70"/>
      <c r="I2321" s="70"/>
      <c r="J2321" s="70"/>
      <c r="K2321" s="70"/>
      <c r="L2321" s="70"/>
      <c r="M2321" s="70"/>
      <c r="N2321" s="70"/>
      <c r="O2321" s="70"/>
      <c r="P2321" s="70"/>
      <c r="Q2321" s="70"/>
      <c r="R2321" s="70"/>
      <c r="S2321" s="70"/>
      <c r="T2321" s="70"/>
      <c r="U2321" s="70"/>
      <c r="V2321" s="70"/>
      <c r="W2321" s="70"/>
      <c r="X2321" s="70">
        <v>1900</v>
      </c>
      <c r="Y2321" s="70">
        <v>3080.1542169999998</v>
      </c>
    </row>
    <row r="2322" spans="1:25" x14ac:dyDescent="0.25">
      <c r="A2322" s="72">
        <v>30711</v>
      </c>
      <c r="B2322" s="70"/>
      <c r="C2322" s="70"/>
      <c r="D2322" s="70"/>
      <c r="E2322" s="70"/>
      <c r="F2322" s="70">
        <v>27686</v>
      </c>
      <c r="G2322" s="70">
        <v>20706.797255999998</v>
      </c>
      <c r="H2322" s="70"/>
      <c r="I2322" s="70"/>
      <c r="J2322" s="70"/>
      <c r="K2322" s="70"/>
      <c r="L2322" s="70"/>
      <c r="M2322" s="70"/>
      <c r="N2322" s="70"/>
      <c r="O2322" s="70"/>
      <c r="P2322" s="70"/>
      <c r="Q2322" s="70"/>
      <c r="R2322" s="70"/>
      <c r="S2322" s="70"/>
      <c r="T2322" s="70"/>
      <c r="U2322" s="70"/>
      <c r="V2322" s="70"/>
      <c r="W2322" s="70"/>
      <c r="X2322" s="70">
        <v>27686</v>
      </c>
      <c r="Y2322" s="70">
        <v>20706.797255999998</v>
      </c>
    </row>
    <row r="2323" spans="1:25" x14ac:dyDescent="0.25">
      <c r="A2323" s="72">
        <v>30725</v>
      </c>
      <c r="B2323" s="70"/>
      <c r="C2323" s="70"/>
      <c r="D2323" s="70"/>
      <c r="E2323" s="70"/>
      <c r="F2323" s="70"/>
      <c r="G2323" s="70"/>
      <c r="H2323" s="70"/>
      <c r="I2323" s="70"/>
      <c r="J2323" s="70">
        <v>58935</v>
      </c>
      <c r="K2323" s="70">
        <v>46491.006408000001</v>
      </c>
      <c r="L2323" s="70"/>
      <c r="M2323" s="70"/>
      <c r="N2323" s="70"/>
      <c r="O2323" s="70"/>
      <c r="P2323" s="70"/>
      <c r="Q2323" s="70"/>
      <c r="R2323" s="70"/>
      <c r="S2323" s="70"/>
      <c r="T2323" s="70"/>
      <c r="U2323" s="70"/>
      <c r="V2323" s="70"/>
      <c r="W2323" s="70"/>
      <c r="X2323" s="70">
        <v>58935</v>
      </c>
      <c r="Y2323" s="70">
        <v>46491.006408000001</v>
      </c>
    </row>
    <row r="2324" spans="1:25" x14ac:dyDescent="0.25">
      <c r="A2324" s="72">
        <v>30729</v>
      </c>
      <c r="B2324" s="70"/>
      <c r="C2324" s="70"/>
      <c r="D2324" s="70">
        <v>20400</v>
      </c>
      <c r="E2324" s="70">
        <v>13470.154693</v>
      </c>
      <c r="F2324" s="70"/>
      <c r="G2324" s="70"/>
      <c r="H2324" s="70"/>
      <c r="I2324" s="70"/>
      <c r="J2324" s="70"/>
      <c r="K2324" s="70"/>
      <c r="L2324" s="70"/>
      <c r="M2324" s="70"/>
      <c r="N2324" s="70"/>
      <c r="O2324" s="70"/>
      <c r="P2324" s="70"/>
      <c r="Q2324" s="70"/>
      <c r="R2324" s="70"/>
      <c r="S2324" s="70"/>
      <c r="T2324" s="70"/>
      <c r="U2324" s="70"/>
      <c r="V2324" s="70"/>
      <c r="W2324" s="70"/>
      <c r="X2324" s="70">
        <v>20400</v>
      </c>
      <c r="Y2324" s="70">
        <v>13470.154693</v>
      </c>
    </row>
    <row r="2325" spans="1:25" x14ac:dyDescent="0.25">
      <c r="A2325" s="72">
        <v>30747</v>
      </c>
      <c r="B2325" s="70">
        <v>4100</v>
      </c>
      <c r="C2325" s="70">
        <v>1300.9732819999999</v>
      </c>
      <c r="D2325" s="70"/>
      <c r="E2325" s="70"/>
      <c r="F2325" s="70"/>
      <c r="G2325" s="70"/>
      <c r="H2325" s="70"/>
      <c r="I2325" s="70"/>
      <c r="J2325" s="70"/>
      <c r="K2325" s="70"/>
      <c r="L2325" s="70"/>
      <c r="M2325" s="70"/>
      <c r="N2325" s="70"/>
      <c r="O2325" s="70"/>
      <c r="P2325" s="70"/>
      <c r="Q2325" s="70"/>
      <c r="R2325" s="70"/>
      <c r="S2325" s="70"/>
      <c r="T2325" s="70"/>
      <c r="U2325" s="70"/>
      <c r="V2325" s="70"/>
      <c r="W2325" s="70"/>
      <c r="X2325" s="70">
        <v>4100</v>
      </c>
      <c r="Y2325" s="70">
        <v>1300.9732819999999</v>
      </c>
    </row>
    <row r="2326" spans="1:25" x14ac:dyDescent="0.25">
      <c r="A2326" s="72">
        <v>30751</v>
      </c>
      <c r="B2326" s="70"/>
      <c r="C2326" s="70"/>
      <c r="D2326" s="70">
        <v>11781</v>
      </c>
      <c r="E2326" s="70">
        <v>11564.111815</v>
      </c>
      <c r="F2326" s="70"/>
      <c r="G2326" s="70"/>
      <c r="H2326" s="70"/>
      <c r="I2326" s="70"/>
      <c r="J2326" s="70"/>
      <c r="K2326" s="70"/>
      <c r="L2326" s="70"/>
      <c r="M2326" s="70"/>
      <c r="N2326" s="70"/>
      <c r="O2326" s="70"/>
      <c r="P2326" s="70"/>
      <c r="Q2326" s="70"/>
      <c r="R2326" s="70"/>
      <c r="S2326" s="70"/>
      <c r="T2326" s="70"/>
      <c r="U2326" s="70"/>
      <c r="V2326" s="70"/>
      <c r="W2326" s="70"/>
      <c r="X2326" s="70">
        <v>11781</v>
      </c>
      <c r="Y2326" s="70">
        <v>11564.111815</v>
      </c>
    </row>
    <row r="2327" spans="1:25" x14ac:dyDescent="0.25">
      <c r="A2327" s="72">
        <v>30752</v>
      </c>
      <c r="B2327" s="70"/>
      <c r="C2327" s="70"/>
      <c r="D2327" s="70">
        <v>9738</v>
      </c>
      <c r="E2327" s="70">
        <v>17477.633910999997</v>
      </c>
      <c r="F2327" s="70"/>
      <c r="G2327" s="70"/>
      <c r="H2327" s="70"/>
      <c r="I2327" s="70"/>
      <c r="J2327" s="70"/>
      <c r="K2327" s="70"/>
      <c r="L2327" s="70"/>
      <c r="M2327" s="70"/>
      <c r="N2327" s="70"/>
      <c r="O2327" s="70"/>
      <c r="P2327" s="70"/>
      <c r="Q2327" s="70"/>
      <c r="R2327" s="70"/>
      <c r="S2327" s="70"/>
      <c r="T2327" s="70"/>
      <c r="U2327" s="70"/>
      <c r="V2327" s="70"/>
      <c r="W2327" s="70"/>
      <c r="X2327" s="70">
        <v>9738</v>
      </c>
      <c r="Y2327" s="70">
        <v>17477.633910999997</v>
      </c>
    </row>
    <row r="2328" spans="1:25" x14ac:dyDescent="0.25">
      <c r="A2328" s="72">
        <v>30776</v>
      </c>
      <c r="B2328" s="70"/>
      <c r="C2328" s="70"/>
      <c r="D2328" s="70"/>
      <c r="E2328" s="70"/>
      <c r="F2328" s="70"/>
      <c r="G2328" s="70"/>
      <c r="H2328" s="70"/>
      <c r="I2328" s="70"/>
      <c r="J2328" s="70"/>
      <c r="K2328" s="70"/>
      <c r="L2328" s="70"/>
      <c r="M2328" s="70"/>
      <c r="N2328" s="70"/>
      <c r="O2328" s="70"/>
      <c r="P2328" s="70"/>
      <c r="Q2328" s="70"/>
      <c r="R2328" s="70"/>
      <c r="S2328" s="70"/>
      <c r="T2328" s="70"/>
      <c r="U2328" s="70"/>
      <c r="V2328" s="70">
        <v>102978</v>
      </c>
      <c r="W2328" s="70">
        <v>104433.079101</v>
      </c>
      <c r="X2328" s="70">
        <v>102978</v>
      </c>
      <c r="Y2328" s="70">
        <v>104433.079101</v>
      </c>
    </row>
    <row r="2329" spans="1:25" x14ac:dyDescent="0.25">
      <c r="A2329" s="72">
        <v>30782</v>
      </c>
      <c r="B2329" s="70"/>
      <c r="C2329" s="70"/>
      <c r="D2329" s="70">
        <v>15613</v>
      </c>
      <c r="E2329" s="70">
        <v>16023.942765</v>
      </c>
      <c r="F2329" s="70"/>
      <c r="G2329" s="70"/>
      <c r="H2329" s="70"/>
      <c r="I2329" s="70"/>
      <c r="J2329" s="70"/>
      <c r="K2329" s="70"/>
      <c r="L2329" s="70"/>
      <c r="M2329" s="70"/>
      <c r="N2329" s="70"/>
      <c r="O2329" s="70"/>
      <c r="P2329" s="70"/>
      <c r="Q2329" s="70"/>
      <c r="R2329" s="70"/>
      <c r="S2329" s="70"/>
      <c r="T2329" s="70"/>
      <c r="U2329" s="70"/>
      <c r="V2329" s="70"/>
      <c r="W2329" s="70"/>
      <c r="X2329" s="70">
        <v>15613</v>
      </c>
      <c r="Y2329" s="70">
        <v>16023.942765</v>
      </c>
    </row>
    <row r="2330" spans="1:25" x14ac:dyDescent="0.25">
      <c r="A2330" s="72">
        <v>30792</v>
      </c>
      <c r="B2330" s="70"/>
      <c r="C2330" s="70"/>
      <c r="D2330" s="70"/>
      <c r="E2330" s="70"/>
      <c r="F2330" s="70"/>
      <c r="G2330" s="70"/>
      <c r="H2330" s="70"/>
      <c r="I2330" s="70"/>
      <c r="J2330" s="70"/>
      <c r="K2330" s="70"/>
      <c r="L2330" s="70"/>
      <c r="M2330" s="70"/>
      <c r="N2330" s="70"/>
      <c r="O2330" s="70"/>
      <c r="P2330" s="70">
        <v>70277</v>
      </c>
      <c r="Q2330" s="70">
        <v>75163.379883000001</v>
      </c>
      <c r="R2330" s="70"/>
      <c r="S2330" s="70"/>
      <c r="T2330" s="70"/>
      <c r="U2330" s="70"/>
      <c r="V2330" s="70"/>
      <c r="W2330" s="70"/>
      <c r="X2330" s="70">
        <v>70277</v>
      </c>
      <c r="Y2330" s="70">
        <v>75163.379883000001</v>
      </c>
    </row>
    <row r="2331" spans="1:25" x14ac:dyDescent="0.25">
      <c r="A2331" s="72">
        <v>30797</v>
      </c>
      <c r="B2331" s="70">
        <v>1100</v>
      </c>
      <c r="C2331" s="70">
        <v>491.84024199999999</v>
      </c>
      <c r="D2331" s="70"/>
      <c r="E2331" s="70"/>
      <c r="F2331" s="70"/>
      <c r="G2331" s="70"/>
      <c r="H2331" s="70"/>
      <c r="I2331" s="70"/>
      <c r="J2331" s="70"/>
      <c r="K2331" s="70"/>
      <c r="L2331" s="70"/>
      <c r="M2331" s="70"/>
      <c r="N2331" s="70"/>
      <c r="O2331" s="70"/>
      <c r="P2331" s="70"/>
      <c r="Q2331" s="70"/>
      <c r="R2331" s="70"/>
      <c r="S2331" s="70"/>
      <c r="T2331" s="70"/>
      <c r="U2331" s="70"/>
      <c r="V2331" s="70"/>
      <c r="W2331" s="70"/>
      <c r="X2331" s="70">
        <v>1100</v>
      </c>
      <c r="Y2331" s="70">
        <v>491.84024199999999</v>
      </c>
    </row>
    <row r="2332" spans="1:25" x14ac:dyDescent="0.25">
      <c r="A2332" s="72">
        <v>30804</v>
      </c>
      <c r="B2332" s="70">
        <v>4634</v>
      </c>
      <c r="C2332" s="70">
        <v>1339.455211</v>
      </c>
      <c r="D2332" s="70"/>
      <c r="E2332" s="70"/>
      <c r="F2332" s="70"/>
      <c r="G2332" s="70"/>
      <c r="H2332" s="70"/>
      <c r="I2332" s="70"/>
      <c r="J2332" s="70"/>
      <c r="K2332" s="70"/>
      <c r="L2332" s="70"/>
      <c r="M2332" s="70"/>
      <c r="N2332" s="70"/>
      <c r="O2332" s="70"/>
      <c r="P2332" s="70"/>
      <c r="Q2332" s="70"/>
      <c r="R2332" s="70"/>
      <c r="S2332" s="70"/>
      <c r="T2332" s="70"/>
      <c r="U2332" s="70"/>
      <c r="V2332" s="70"/>
      <c r="W2332" s="70"/>
      <c r="X2332" s="70">
        <v>4634</v>
      </c>
      <c r="Y2332" s="70">
        <v>1339.455211</v>
      </c>
    </row>
    <row r="2333" spans="1:25" x14ac:dyDescent="0.25">
      <c r="A2333" s="72">
        <v>30813</v>
      </c>
      <c r="B2333" s="70"/>
      <c r="C2333" s="70"/>
      <c r="D2333" s="70"/>
      <c r="E2333" s="70"/>
      <c r="F2333" s="70"/>
      <c r="G2333" s="70"/>
      <c r="H2333" s="70"/>
      <c r="I2333" s="70"/>
      <c r="J2333" s="70"/>
      <c r="K2333" s="70"/>
      <c r="L2333" s="70"/>
      <c r="M2333" s="70"/>
      <c r="N2333" s="70"/>
      <c r="O2333" s="70"/>
      <c r="P2333" s="70"/>
      <c r="Q2333" s="70"/>
      <c r="R2333" s="70">
        <v>101171</v>
      </c>
      <c r="S2333" s="70">
        <v>85314.962159000002</v>
      </c>
      <c r="T2333" s="70"/>
      <c r="U2333" s="70"/>
      <c r="V2333" s="70"/>
      <c r="W2333" s="70"/>
      <c r="X2333" s="70">
        <v>101171</v>
      </c>
      <c r="Y2333" s="70">
        <v>85314.962159000002</v>
      </c>
    </row>
    <row r="2334" spans="1:25" x14ac:dyDescent="0.25">
      <c r="A2334" s="72">
        <v>30816</v>
      </c>
      <c r="B2334" s="70"/>
      <c r="C2334" s="70"/>
      <c r="D2334" s="70"/>
      <c r="E2334" s="70"/>
      <c r="F2334" s="70"/>
      <c r="G2334" s="70"/>
      <c r="H2334" s="70"/>
      <c r="I2334" s="70"/>
      <c r="J2334" s="70"/>
      <c r="K2334" s="70"/>
      <c r="L2334" s="70"/>
      <c r="M2334" s="70"/>
      <c r="N2334" s="70"/>
      <c r="O2334" s="70"/>
      <c r="P2334" s="70"/>
      <c r="Q2334" s="70"/>
      <c r="R2334" s="70"/>
      <c r="S2334" s="70"/>
      <c r="T2334" s="70"/>
      <c r="U2334" s="70"/>
      <c r="V2334" s="70">
        <v>110995</v>
      </c>
      <c r="W2334" s="70">
        <v>101326.182128</v>
      </c>
      <c r="X2334" s="70">
        <v>110995</v>
      </c>
      <c r="Y2334" s="70">
        <v>101326.182128</v>
      </c>
    </row>
    <row r="2335" spans="1:25" x14ac:dyDescent="0.25">
      <c r="A2335" s="72">
        <v>30835</v>
      </c>
      <c r="B2335" s="70">
        <v>7161</v>
      </c>
      <c r="C2335" s="70">
        <v>6611.9829339999997</v>
      </c>
      <c r="D2335" s="70"/>
      <c r="E2335" s="70"/>
      <c r="F2335" s="70"/>
      <c r="G2335" s="70"/>
      <c r="H2335" s="70"/>
      <c r="I2335" s="70"/>
      <c r="J2335" s="70"/>
      <c r="K2335" s="70"/>
      <c r="L2335" s="70"/>
      <c r="M2335" s="70"/>
      <c r="N2335" s="70"/>
      <c r="O2335" s="70"/>
      <c r="P2335" s="70"/>
      <c r="Q2335" s="70"/>
      <c r="R2335" s="70"/>
      <c r="S2335" s="70"/>
      <c r="T2335" s="70"/>
      <c r="U2335" s="70"/>
      <c r="V2335" s="70"/>
      <c r="W2335" s="70"/>
      <c r="X2335" s="70">
        <v>7161</v>
      </c>
      <c r="Y2335" s="70">
        <v>6611.9829339999997</v>
      </c>
    </row>
    <row r="2336" spans="1:25" x14ac:dyDescent="0.25">
      <c r="A2336" s="72">
        <v>30862</v>
      </c>
      <c r="B2336" s="70"/>
      <c r="C2336" s="70"/>
      <c r="D2336" s="70"/>
      <c r="E2336" s="70"/>
      <c r="F2336" s="70"/>
      <c r="G2336" s="70"/>
      <c r="H2336" s="70"/>
      <c r="I2336" s="70"/>
      <c r="J2336" s="70"/>
      <c r="K2336" s="70"/>
      <c r="L2336" s="70"/>
      <c r="M2336" s="70"/>
      <c r="N2336" s="70"/>
      <c r="O2336" s="70"/>
      <c r="P2336" s="70"/>
      <c r="Q2336" s="70"/>
      <c r="R2336" s="70"/>
      <c r="S2336" s="70"/>
      <c r="T2336" s="70"/>
      <c r="U2336" s="70"/>
      <c r="V2336" s="70">
        <v>90053</v>
      </c>
      <c r="W2336" s="70">
        <v>131254.50097699999</v>
      </c>
      <c r="X2336" s="70">
        <v>90053</v>
      </c>
      <c r="Y2336" s="70">
        <v>131254.50097699999</v>
      </c>
    </row>
    <row r="2337" spans="1:25" x14ac:dyDescent="0.25">
      <c r="A2337" s="72">
        <v>30864</v>
      </c>
      <c r="B2337" s="70"/>
      <c r="C2337" s="70"/>
      <c r="D2337" s="70"/>
      <c r="E2337" s="70"/>
      <c r="F2337" s="70"/>
      <c r="G2337" s="70"/>
      <c r="H2337" s="70"/>
      <c r="I2337" s="70"/>
      <c r="J2337" s="70"/>
      <c r="K2337" s="70"/>
      <c r="L2337" s="70"/>
      <c r="M2337" s="70"/>
      <c r="N2337" s="70"/>
      <c r="O2337" s="70"/>
      <c r="P2337" s="70"/>
      <c r="Q2337" s="70"/>
      <c r="R2337" s="70"/>
      <c r="S2337" s="70"/>
      <c r="T2337" s="70"/>
      <c r="U2337" s="70"/>
      <c r="V2337" s="70">
        <v>106984</v>
      </c>
      <c r="W2337" s="70">
        <v>101244.10498</v>
      </c>
      <c r="X2337" s="70">
        <v>106984</v>
      </c>
      <c r="Y2337" s="70">
        <v>101244.10498</v>
      </c>
    </row>
    <row r="2338" spans="1:25" x14ac:dyDescent="0.25">
      <c r="A2338" s="72">
        <v>30899</v>
      </c>
      <c r="B2338" s="70">
        <v>3395</v>
      </c>
      <c r="C2338" s="70">
        <v>6196.5582079999995</v>
      </c>
      <c r="D2338" s="70"/>
      <c r="E2338" s="70"/>
      <c r="F2338" s="70"/>
      <c r="G2338" s="70"/>
      <c r="H2338" s="70"/>
      <c r="I2338" s="70"/>
      <c r="J2338" s="70"/>
      <c r="K2338" s="70"/>
      <c r="L2338" s="70"/>
      <c r="M2338" s="70"/>
      <c r="N2338" s="70"/>
      <c r="O2338" s="70"/>
      <c r="P2338" s="70"/>
      <c r="Q2338" s="70"/>
      <c r="R2338" s="70"/>
      <c r="S2338" s="70"/>
      <c r="T2338" s="70"/>
      <c r="U2338" s="70"/>
      <c r="V2338" s="70"/>
      <c r="W2338" s="70"/>
      <c r="X2338" s="70">
        <v>3395</v>
      </c>
      <c r="Y2338" s="70">
        <v>6196.5582079999995</v>
      </c>
    </row>
    <row r="2339" spans="1:25" x14ac:dyDescent="0.25">
      <c r="A2339" s="72">
        <v>30923</v>
      </c>
      <c r="B2339" s="70"/>
      <c r="C2339" s="70"/>
      <c r="D2339" s="70">
        <v>17200</v>
      </c>
      <c r="E2339" s="70">
        <v>10407.064865</v>
      </c>
      <c r="F2339" s="70"/>
      <c r="G2339" s="70"/>
      <c r="H2339" s="70"/>
      <c r="I2339" s="70"/>
      <c r="J2339" s="70"/>
      <c r="K2339" s="70"/>
      <c r="L2339" s="70"/>
      <c r="M2339" s="70"/>
      <c r="N2339" s="70"/>
      <c r="O2339" s="70"/>
      <c r="P2339" s="70"/>
      <c r="Q2339" s="70"/>
      <c r="R2339" s="70"/>
      <c r="S2339" s="70"/>
      <c r="T2339" s="70"/>
      <c r="U2339" s="70"/>
      <c r="V2339" s="70"/>
      <c r="W2339" s="70"/>
      <c r="X2339" s="70">
        <v>17200</v>
      </c>
      <c r="Y2339" s="70">
        <v>10407.064865</v>
      </c>
    </row>
    <row r="2340" spans="1:25" x14ac:dyDescent="0.25">
      <c r="A2340" s="72">
        <v>30944</v>
      </c>
      <c r="B2340" s="70">
        <v>800</v>
      </c>
      <c r="C2340" s="70">
        <v>535.63734799999997</v>
      </c>
      <c r="D2340" s="70"/>
      <c r="E2340" s="70"/>
      <c r="F2340" s="70"/>
      <c r="G2340" s="70"/>
      <c r="H2340" s="70"/>
      <c r="I2340" s="70"/>
      <c r="J2340" s="70"/>
      <c r="K2340" s="70"/>
      <c r="L2340" s="70"/>
      <c r="M2340" s="70"/>
      <c r="N2340" s="70"/>
      <c r="O2340" s="70"/>
      <c r="P2340" s="70"/>
      <c r="Q2340" s="70"/>
      <c r="R2340" s="70"/>
      <c r="S2340" s="70"/>
      <c r="T2340" s="70"/>
      <c r="U2340" s="70"/>
      <c r="V2340" s="70"/>
      <c r="W2340" s="70"/>
      <c r="X2340" s="70">
        <v>800</v>
      </c>
      <c r="Y2340" s="70">
        <v>535.63734799999997</v>
      </c>
    </row>
    <row r="2341" spans="1:25" x14ac:dyDescent="0.25">
      <c r="A2341" s="72">
        <v>30995</v>
      </c>
      <c r="B2341" s="70"/>
      <c r="C2341" s="70"/>
      <c r="D2341" s="70">
        <v>3535</v>
      </c>
      <c r="E2341" s="70">
        <v>11764.802143000001</v>
      </c>
      <c r="F2341" s="70"/>
      <c r="G2341" s="70"/>
      <c r="H2341" s="70"/>
      <c r="I2341" s="70"/>
      <c r="J2341" s="70"/>
      <c r="K2341" s="70"/>
      <c r="L2341" s="70"/>
      <c r="M2341" s="70"/>
      <c r="N2341" s="70"/>
      <c r="O2341" s="70"/>
      <c r="P2341" s="70"/>
      <c r="Q2341" s="70"/>
      <c r="R2341" s="70"/>
      <c r="S2341" s="70"/>
      <c r="T2341" s="70"/>
      <c r="U2341" s="70"/>
      <c r="V2341" s="70"/>
      <c r="W2341" s="70"/>
      <c r="X2341" s="70">
        <v>3535</v>
      </c>
      <c r="Y2341" s="70">
        <v>11764.802143000001</v>
      </c>
    </row>
    <row r="2342" spans="1:25" x14ac:dyDescent="0.25">
      <c r="A2342" s="72">
        <v>31021</v>
      </c>
      <c r="B2342" s="70"/>
      <c r="C2342" s="70"/>
      <c r="D2342" s="70"/>
      <c r="E2342" s="70"/>
      <c r="F2342" s="70">
        <v>20600</v>
      </c>
      <c r="G2342" s="70">
        <v>28533.019194</v>
      </c>
      <c r="H2342" s="70"/>
      <c r="I2342" s="70"/>
      <c r="J2342" s="70"/>
      <c r="K2342" s="70"/>
      <c r="L2342" s="70"/>
      <c r="M2342" s="70"/>
      <c r="N2342" s="70"/>
      <c r="O2342" s="70"/>
      <c r="P2342" s="70"/>
      <c r="Q2342" s="70"/>
      <c r="R2342" s="70"/>
      <c r="S2342" s="70"/>
      <c r="T2342" s="70"/>
      <c r="U2342" s="70"/>
      <c r="V2342" s="70"/>
      <c r="W2342" s="70"/>
      <c r="X2342" s="70">
        <v>20600</v>
      </c>
      <c r="Y2342" s="70">
        <v>28533.019194</v>
      </c>
    </row>
    <row r="2343" spans="1:25" x14ac:dyDescent="0.25">
      <c r="A2343" s="72">
        <v>31029</v>
      </c>
      <c r="B2343" s="70">
        <v>6000</v>
      </c>
      <c r="C2343" s="70">
        <v>5530.2869719999999</v>
      </c>
      <c r="D2343" s="70"/>
      <c r="E2343" s="70"/>
      <c r="F2343" s="70"/>
      <c r="G2343" s="70"/>
      <c r="H2343" s="70"/>
      <c r="I2343" s="70"/>
      <c r="J2343" s="70"/>
      <c r="K2343" s="70"/>
      <c r="L2343" s="70"/>
      <c r="M2343" s="70"/>
      <c r="N2343" s="70"/>
      <c r="O2343" s="70"/>
      <c r="P2343" s="70"/>
      <c r="Q2343" s="70"/>
      <c r="R2343" s="70"/>
      <c r="S2343" s="70"/>
      <c r="T2343" s="70"/>
      <c r="U2343" s="70"/>
      <c r="V2343" s="70"/>
      <c r="W2343" s="70"/>
      <c r="X2343" s="70">
        <v>6000</v>
      </c>
      <c r="Y2343" s="70">
        <v>5530.2869719999999</v>
      </c>
    </row>
    <row r="2344" spans="1:25" x14ac:dyDescent="0.25">
      <c r="A2344" s="72">
        <v>31033</v>
      </c>
      <c r="B2344" s="70">
        <v>2900</v>
      </c>
      <c r="C2344" s="70">
        <v>874.90020099999992</v>
      </c>
      <c r="D2344" s="70"/>
      <c r="E2344" s="70"/>
      <c r="F2344" s="70"/>
      <c r="G2344" s="70"/>
      <c r="H2344" s="70"/>
      <c r="I2344" s="70"/>
      <c r="J2344" s="70"/>
      <c r="K2344" s="70"/>
      <c r="L2344" s="70"/>
      <c r="M2344" s="70"/>
      <c r="N2344" s="70"/>
      <c r="O2344" s="70"/>
      <c r="P2344" s="70"/>
      <c r="Q2344" s="70"/>
      <c r="R2344" s="70"/>
      <c r="S2344" s="70"/>
      <c r="T2344" s="70"/>
      <c r="U2344" s="70"/>
      <c r="V2344" s="70"/>
      <c r="W2344" s="70"/>
      <c r="X2344" s="70">
        <v>2900</v>
      </c>
      <c r="Y2344" s="70">
        <v>874.90020099999992</v>
      </c>
    </row>
    <row r="2345" spans="1:25" x14ac:dyDescent="0.25">
      <c r="A2345" s="72">
        <v>31042</v>
      </c>
      <c r="B2345" s="70"/>
      <c r="C2345" s="70"/>
      <c r="D2345" s="70"/>
      <c r="E2345" s="70"/>
      <c r="F2345" s="70">
        <v>22568</v>
      </c>
      <c r="G2345" s="70">
        <v>28879.832306000004</v>
      </c>
      <c r="H2345" s="70"/>
      <c r="I2345" s="70"/>
      <c r="J2345" s="70"/>
      <c r="K2345" s="70"/>
      <c r="L2345" s="70"/>
      <c r="M2345" s="70"/>
      <c r="N2345" s="70"/>
      <c r="O2345" s="70"/>
      <c r="P2345" s="70"/>
      <c r="Q2345" s="70"/>
      <c r="R2345" s="70"/>
      <c r="S2345" s="70"/>
      <c r="T2345" s="70"/>
      <c r="U2345" s="70"/>
      <c r="V2345" s="70"/>
      <c r="W2345" s="70"/>
      <c r="X2345" s="70">
        <v>22568</v>
      </c>
      <c r="Y2345" s="70">
        <v>28879.832306000004</v>
      </c>
    </row>
    <row r="2346" spans="1:25" x14ac:dyDescent="0.25">
      <c r="A2346" s="72">
        <v>31045</v>
      </c>
      <c r="B2346" s="70"/>
      <c r="C2346" s="70"/>
      <c r="D2346" s="70"/>
      <c r="E2346" s="70"/>
      <c r="F2346" s="70">
        <v>12100</v>
      </c>
      <c r="G2346" s="70">
        <v>27062.019073000003</v>
      </c>
      <c r="H2346" s="70"/>
      <c r="I2346" s="70"/>
      <c r="J2346" s="70"/>
      <c r="K2346" s="70"/>
      <c r="L2346" s="70"/>
      <c r="M2346" s="70"/>
      <c r="N2346" s="70"/>
      <c r="O2346" s="70"/>
      <c r="P2346" s="70"/>
      <c r="Q2346" s="70"/>
      <c r="R2346" s="70"/>
      <c r="S2346" s="70"/>
      <c r="T2346" s="70"/>
      <c r="U2346" s="70"/>
      <c r="V2346" s="70"/>
      <c r="W2346" s="70"/>
      <c r="X2346" s="70">
        <v>12100</v>
      </c>
      <c r="Y2346" s="70">
        <v>27062.019073000003</v>
      </c>
    </row>
    <row r="2347" spans="1:25" x14ac:dyDescent="0.25">
      <c r="A2347" s="72">
        <v>31171</v>
      </c>
      <c r="B2347" s="70"/>
      <c r="C2347" s="70"/>
      <c r="D2347" s="70"/>
      <c r="E2347" s="70"/>
      <c r="F2347" s="70"/>
      <c r="G2347" s="70"/>
      <c r="H2347" s="70"/>
      <c r="I2347" s="70"/>
      <c r="J2347" s="70"/>
      <c r="K2347" s="70"/>
      <c r="L2347" s="70"/>
      <c r="M2347" s="70"/>
      <c r="N2347" s="70">
        <v>67253</v>
      </c>
      <c r="O2347" s="70">
        <v>60128.536376999997</v>
      </c>
      <c r="P2347" s="70"/>
      <c r="Q2347" s="70"/>
      <c r="R2347" s="70"/>
      <c r="S2347" s="70"/>
      <c r="T2347" s="70"/>
      <c r="U2347" s="70"/>
      <c r="V2347" s="70"/>
      <c r="W2347" s="70"/>
      <c r="X2347" s="70">
        <v>67253</v>
      </c>
      <c r="Y2347" s="70">
        <v>60128.536376999997</v>
      </c>
    </row>
    <row r="2348" spans="1:25" x14ac:dyDescent="0.25">
      <c r="A2348" s="72">
        <v>31184</v>
      </c>
      <c r="B2348" s="70"/>
      <c r="C2348" s="70"/>
      <c r="D2348" s="70"/>
      <c r="E2348" s="70"/>
      <c r="F2348" s="70"/>
      <c r="G2348" s="70"/>
      <c r="H2348" s="70"/>
      <c r="I2348" s="70"/>
      <c r="J2348" s="70"/>
      <c r="K2348" s="70"/>
      <c r="L2348" s="70"/>
      <c r="M2348" s="70"/>
      <c r="N2348" s="70"/>
      <c r="O2348" s="70"/>
      <c r="P2348" s="70"/>
      <c r="Q2348" s="70"/>
      <c r="R2348" s="70">
        <v>96691</v>
      </c>
      <c r="S2348" s="70">
        <v>89179.755858999997</v>
      </c>
      <c r="T2348" s="70"/>
      <c r="U2348" s="70"/>
      <c r="V2348" s="70"/>
      <c r="W2348" s="70"/>
      <c r="X2348" s="70">
        <v>96691</v>
      </c>
      <c r="Y2348" s="70">
        <v>89179.755858999997</v>
      </c>
    </row>
    <row r="2349" spans="1:25" x14ac:dyDescent="0.25">
      <c r="A2349" s="72">
        <v>31193</v>
      </c>
      <c r="B2349" s="70"/>
      <c r="C2349" s="70"/>
      <c r="D2349" s="70"/>
      <c r="E2349" s="70"/>
      <c r="F2349" s="70"/>
      <c r="G2349" s="70"/>
      <c r="H2349" s="70"/>
      <c r="I2349" s="70"/>
      <c r="J2349" s="70"/>
      <c r="K2349" s="70"/>
      <c r="L2349" s="70"/>
      <c r="M2349" s="70"/>
      <c r="N2349" s="70"/>
      <c r="O2349" s="70"/>
      <c r="P2349" s="70">
        <v>73452</v>
      </c>
      <c r="Q2349" s="70">
        <v>70089.463378999993</v>
      </c>
      <c r="R2349" s="70"/>
      <c r="S2349" s="70"/>
      <c r="T2349" s="70"/>
      <c r="U2349" s="70"/>
      <c r="V2349" s="70"/>
      <c r="W2349" s="70"/>
      <c r="X2349" s="70">
        <v>73452</v>
      </c>
      <c r="Y2349" s="70">
        <v>70089.463378999993</v>
      </c>
    </row>
    <row r="2350" spans="1:25" x14ac:dyDescent="0.25">
      <c r="A2350" s="72">
        <v>31198</v>
      </c>
      <c r="B2350" s="70"/>
      <c r="C2350" s="70"/>
      <c r="D2350" s="70"/>
      <c r="E2350" s="70"/>
      <c r="F2350" s="70"/>
      <c r="G2350" s="70"/>
      <c r="H2350" s="70"/>
      <c r="I2350" s="70"/>
      <c r="J2350" s="70"/>
      <c r="K2350" s="70"/>
      <c r="L2350" s="70"/>
      <c r="M2350" s="70"/>
      <c r="N2350" s="70"/>
      <c r="O2350" s="70"/>
      <c r="P2350" s="70"/>
      <c r="Q2350" s="70"/>
      <c r="R2350" s="70">
        <v>83328</v>
      </c>
      <c r="S2350" s="70">
        <v>82553.732420999993</v>
      </c>
      <c r="T2350" s="70"/>
      <c r="U2350" s="70"/>
      <c r="V2350" s="70"/>
      <c r="W2350" s="70"/>
      <c r="X2350" s="70">
        <v>83328</v>
      </c>
      <c r="Y2350" s="70">
        <v>82553.732420999993</v>
      </c>
    </row>
    <row r="2351" spans="1:25" x14ac:dyDescent="0.25">
      <c r="A2351" s="72">
        <v>31204</v>
      </c>
      <c r="B2351" s="70"/>
      <c r="C2351" s="70"/>
      <c r="D2351" s="70">
        <v>22225</v>
      </c>
      <c r="E2351" s="70">
        <v>19562.676930000001</v>
      </c>
      <c r="F2351" s="70"/>
      <c r="G2351" s="70"/>
      <c r="H2351" s="70"/>
      <c r="I2351" s="70"/>
      <c r="J2351" s="70"/>
      <c r="K2351" s="70"/>
      <c r="L2351" s="70"/>
      <c r="M2351" s="70"/>
      <c r="N2351" s="70"/>
      <c r="O2351" s="70"/>
      <c r="P2351" s="70"/>
      <c r="Q2351" s="70"/>
      <c r="R2351" s="70"/>
      <c r="S2351" s="70"/>
      <c r="T2351" s="70"/>
      <c r="U2351" s="70"/>
      <c r="V2351" s="70"/>
      <c r="W2351" s="70"/>
      <c r="X2351" s="70">
        <v>22225</v>
      </c>
      <c r="Y2351" s="70">
        <v>19562.676930000001</v>
      </c>
    </row>
    <row r="2352" spans="1:25" x14ac:dyDescent="0.25">
      <c r="A2352" s="72">
        <v>31205</v>
      </c>
      <c r="B2352" s="70"/>
      <c r="C2352" s="70"/>
      <c r="D2352" s="70"/>
      <c r="E2352" s="70"/>
      <c r="F2352" s="70"/>
      <c r="G2352" s="70"/>
      <c r="H2352" s="70"/>
      <c r="I2352" s="70"/>
      <c r="J2352" s="70"/>
      <c r="K2352" s="70"/>
      <c r="L2352" s="70"/>
      <c r="M2352" s="70"/>
      <c r="N2352" s="70"/>
      <c r="O2352" s="70"/>
      <c r="P2352" s="70"/>
      <c r="Q2352" s="70"/>
      <c r="R2352" s="70"/>
      <c r="S2352" s="70"/>
      <c r="T2352" s="70"/>
      <c r="U2352" s="70"/>
      <c r="V2352" s="70">
        <v>121528</v>
      </c>
      <c r="W2352" s="70">
        <v>112042.604492</v>
      </c>
      <c r="X2352" s="70">
        <v>121528</v>
      </c>
      <c r="Y2352" s="70">
        <v>112042.604492</v>
      </c>
    </row>
    <row r="2353" spans="1:25" x14ac:dyDescent="0.25">
      <c r="A2353" s="72">
        <v>31206</v>
      </c>
      <c r="B2353" s="70"/>
      <c r="C2353" s="70"/>
      <c r="D2353" s="70"/>
      <c r="E2353" s="70"/>
      <c r="F2353" s="70"/>
      <c r="G2353" s="70"/>
      <c r="H2353" s="70"/>
      <c r="I2353" s="70"/>
      <c r="J2353" s="70"/>
      <c r="K2353" s="70"/>
      <c r="L2353" s="70"/>
      <c r="M2353" s="70"/>
      <c r="N2353" s="70"/>
      <c r="O2353" s="70"/>
      <c r="P2353" s="70"/>
      <c r="Q2353" s="70"/>
      <c r="R2353" s="70"/>
      <c r="S2353" s="70"/>
      <c r="T2353" s="70"/>
      <c r="U2353" s="70"/>
      <c r="V2353" s="70">
        <v>113853</v>
      </c>
      <c r="W2353" s="70">
        <v>115506.758789</v>
      </c>
      <c r="X2353" s="70">
        <v>113853</v>
      </c>
      <c r="Y2353" s="70">
        <v>115506.758789</v>
      </c>
    </row>
    <row r="2354" spans="1:25" x14ac:dyDescent="0.25">
      <c r="A2354" s="72">
        <v>31207</v>
      </c>
      <c r="B2354" s="70"/>
      <c r="C2354" s="70"/>
      <c r="D2354" s="70"/>
      <c r="E2354" s="70"/>
      <c r="F2354" s="70"/>
      <c r="G2354" s="70"/>
      <c r="H2354" s="70"/>
      <c r="I2354" s="70"/>
      <c r="J2354" s="70"/>
      <c r="K2354" s="70"/>
      <c r="L2354" s="70"/>
      <c r="M2354" s="70"/>
      <c r="N2354" s="70"/>
      <c r="O2354" s="70"/>
      <c r="P2354" s="70"/>
      <c r="Q2354" s="70"/>
      <c r="R2354" s="70"/>
      <c r="S2354" s="70"/>
      <c r="T2354" s="70"/>
      <c r="U2354" s="70"/>
      <c r="V2354" s="70">
        <v>113729</v>
      </c>
      <c r="W2354" s="70">
        <v>115617.495117</v>
      </c>
      <c r="X2354" s="70">
        <v>113729</v>
      </c>
      <c r="Y2354" s="70">
        <v>115617.495117</v>
      </c>
    </row>
    <row r="2355" spans="1:25" x14ac:dyDescent="0.25">
      <c r="A2355" s="72">
        <v>31208</v>
      </c>
      <c r="B2355" s="70"/>
      <c r="C2355" s="70"/>
      <c r="D2355" s="70"/>
      <c r="E2355" s="70"/>
      <c r="F2355" s="70"/>
      <c r="G2355" s="70"/>
      <c r="H2355" s="70"/>
      <c r="I2355" s="70"/>
      <c r="J2355" s="70"/>
      <c r="K2355" s="70"/>
      <c r="L2355" s="70"/>
      <c r="M2355" s="70"/>
      <c r="N2355" s="70"/>
      <c r="O2355" s="70"/>
      <c r="P2355" s="70"/>
      <c r="Q2355" s="70"/>
      <c r="R2355" s="70"/>
      <c r="S2355" s="70"/>
      <c r="T2355" s="70"/>
      <c r="U2355" s="70"/>
      <c r="V2355" s="70">
        <v>105051</v>
      </c>
      <c r="W2355" s="70">
        <v>102389.11816399998</v>
      </c>
      <c r="X2355" s="70">
        <v>105051</v>
      </c>
      <c r="Y2355" s="70">
        <v>102389.11816399998</v>
      </c>
    </row>
    <row r="2356" spans="1:25" x14ac:dyDescent="0.25">
      <c r="A2356" s="72">
        <v>31212</v>
      </c>
      <c r="B2356" s="70"/>
      <c r="C2356" s="70"/>
      <c r="D2356" s="70"/>
      <c r="E2356" s="70"/>
      <c r="F2356" s="70"/>
      <c r="G2356" s="70"/>
      <c r="H2356" s="70"/>
      <c r="I2356" s="70"/>
      <c r="J2356" s="70"/>
      <c r="K2356" s="70"/>
      <c r="L2356" s="70"/>
      <c r="M2356" s="70"/>
      <c r="N2356" s="70"/>
      <c r="O2356" s="70"/>
      <c r="P2356" s="70"/>
      <c r="Q2356" s="70"/>
      <c r="R2356" s="70">
        <v>80711</v>
      </c>
      <c r="S2356" s="70">
        <v>86233.886352999994</v>
      </c>
      <c r="T2356" s="70"/>
      <c r="U2356" s="70"/>
      <c r="V2356" s="70"/>
      <c r="W2356" s="70"/>
      <c r="X2356" s="70">
        <v>80711</v>
      </c>
      <c r="Y2356" s="70">
        <v>86233.886352999994</v>
      </c>
    </row>
    <row r="2357" spans="1:25" x14ac:dyDescent="0.25">
      <c r="A2357" s="72">
        <v>31221</v>
      </c>
      <c r="B2357" s="70"/>
      <c r="C2357" s="70"/>
      <c r="D2357" s="70"/>
      <c r="E2357" s="70"/>
      <c r="F2357" s="70">
        <v>20304</v>
      </c>
      <c r="G2357" s="70">
        <v>24652.304321</v>
      </c>
      <c r="H2357" s="70"/>
      <c r="I2357" s="70"/>
      <c r="J2357" s="70"/>
      <c r="K2357" s="70"/>
      <c r="L2357" s="70"/>
      <c r="M2357" s="70"/>
      <c r="N2357" s="70"/>
      <c r="O2357" s="70"/>
      <c r="P2357" s="70"/>
      <c r="Q2357" s="70"/>
      <c r="R2357" s="70"/>
      <c r="S2357" s="70"/>
      <c r="T2357" s="70"/>
      <c r="U2357" s="70"/>
      <c r="V2357" s="70"/>
      <c r="W2357" s="70"/>
      <c r="X2357" s="70">
        <v>20304</v>
      </c>
      <c r="Y2357" s="70">
        <v>24652.304321</v>
      </c>
    </row>
    <row r="2358" spans="1:25" x14ac:dyDescent="0.25">
      <c r="A2358" s="72">
        <v>31272</v>
      </c>
      <c r="B2358" s="70"/>
      <c r="C2358" s="70"/>
      <c r="D2358" s="70"/>
      <c r="E2358" s="70"/>
      <c r="F2358" s="70"/>
      <c r="G2358" s="70"/>
      <c r="H2358" s="70">
        <v>39765</v>
      </c>
      <c r="I2358" s="70">
        <v>34648.221862999999</v>
      </c>
      <c r="J2358" s="70"/>
      <c r="K2358" s="70"/>
      <c r="L2358" s="70"/>
      <c r="M2358" s="70"/>
      <c r="N2358" s="70"/>
      <c r="O2358" s="70"/>
      <c r="P2358" s="70"/>
      <c r="Q2358" s="70"/>
      <c r="R2358" s="70"/>
      <c r="S2358" s="70"/>
      <c r="T2358" s="70"/>
      <c r="U2358" s="70"/>
      <c r="V2358" s="70"/>
      <c r="W2358" s="70"/>
      <c r="X2358" s="70">
        <v>39765</v>
      </c>
      <c r="Y2358" s="70">
        <v>34648.221862999999</v>
      </c>
    </row>
    <row r="2359" spans="1:25" x14ac:dyDescent="0.25">
      <c r="A2359" s="72">
        <v>31274</v>
      </c>
      <c r="B2359" s="70">
        <v>5896</v>
      </c>
      <c r="C2359" s="70">
        <v>7964.9572549999993</v>
      </c>
      <c r="D2359" s="70"/>
      <c r="E2359" s="70"/>
      <c r="F2359" s="70"/>
      <c r="G2359" s="70"/>
      <c r="H2359" s="70"/>
      <c r="I2359" s="70"/>
      <c r="J2359" s="70"/>
      <c r="K2359" s="70"/>
      <c r="L2359" s="70"/>
      <c r="M2359" s="70"/>
      <c r="N2359" s="70"/>
      <c r="O2359" s="70"/>
      <c r="P2359" s="70"/>
      <c r="Q2359" s="70"/>
      <c r="R2359" s="70"/>
      <c r="S2359" s="70"/>
      <c r="T2359" s="70"/>
      <c r="U2359" s="70"/>
      <c r="V2359" s="70"/>
      <c r="W2359" s="70"/>
      <c r="X2359" s="70">
        <v>5896</v>
      </c>
      <c r="Y2359" s="70">
        <v>7964.9572549999993</v>
      </c>
    </row>
    <row r="2360" spans="1:25" x14ac:dyDescent="0.25">
      <c r="A2360" s="72">
        <v>31277</v>
      </c>
      <c r="B2360" s="70"/>
      <c r="C2360" s="70"/>
      <c r="D2360" s="70">
        <v>17484</v>
      </c>
      <c r="E2360" s="70">
        <v>14329.934723999999</v>
      </c>
      <c r="F2360" s="70"/>
      <c r="G2360" s="70"/>
      <c r="H2360" s="70"/>
      <c r="I2360" s="70"/>
      <c r="J2360" s="70"/>
      <c r="K2360" s="70"/>
      <c r="L2360" s="70"/>
      <c r="M2360" s="70"/>
      <c r="N2360" s="70"/>
      <c r="O2360" s="70"/>
      <c r="P2360" s="70"/>
      <c r="Q2360" s="70"/>
      <c r="R2360" s="70"/>
      <c r="S2360" s="70"/>
      <c r="T2360" s="70"/>
      <c r="U2360" s="70"/>
      <c r="V2360" s="70"/>
      <c r="W2360" s="70"/>
      <c r="X2360" s="70">
        <v>17484</v>
      </c>
      <c r="Y2360" s="70">
        <v>14329.934723999999</v>
      </c>
    </row>
    <row r="2361" spans="1:25" x14ac:dyDescent="0.25">
      <c r="A2361" s="72">
        <v>31287</v>
      </c>
      <c r="B2361" s="70"/>
      <c r="C2361" s="70"/>
      <c r="D2361" s="70">
        <v>16732</v>
      </c>
      <c r="E2361" s="70">
        <v>12263.712667</v>
      </c>
      <c r="F2361" s="70"/>
      <c r="G2361" s="70"/>
      <c r="H2361" s="70"/>
      <c r="I2361" s="70"/>
      <c r="J2361" s="70"/>
      <c r="K2361" s="70"/>
      <c r="L2361" s="70"/>
      <c r="M2361" s="70"/>
      <c r="N2361" s="70"/>
      <c r="O2361" s="70"/>
      <c r="P2361" s="70"/>
      <c r="Q2361" s="70"/>
      <c r="R2361" s="70"/>
      <c r="S2361" s="70"/>
      <c r="T2361" s="70"/>
      <c r="U2361" s="70"/>
      <c r="V2361" s="70"/>
      <c r="W2361" s="70"/>
      <c r="X2361" s="70">
        <v>16732</v>
      </c>
      <c r="Y2361" s="70">
        <v>12263.712667</v>
      </c>
    </row>
    <row r="2362" spans="1:25" x14ac:dyDescent="0.25">
      <c r="A2362" s="72">
        <v>37212</v>
      </c>
      <c r="B2362" s="70">
        <v>6172</v>
      </c>
      <c r="C2362" s="70">
        <v>6870.3962869999996</v>
      </c>
      <c r="D2362" s="70"/>
      <c r="E2362" s="70"/>
      <c r="F2362" s="70"/>
      <c r="G2362" s="70"/>
      <c r="H2362" s="70"/>
      <c r="I2362" s="70"/>
      <c r="J2362" s="70"/>
      <c r="K2362" s="70"/>
      <c r="L2362" s="70"/>
      <c r="M2362" s="70"/>
      <c r="N2362" s="70"/>
      <c r="O2362" s="70"/>
      <c r="P2362" s="70"/>
      <c r="Q2362" s="70"/>
      <c r="R2362" s="70"/>
      <c r="S2362" s="70"/>
      <c r="T2362" s="70"/>
      <c r="U2362" s="70"/>
      <c r="V2362" s="70"/>
      <c r="W2362" s="70"/>
      <c r="X2362" s="70">
        <v>6172</v>
      </c>
      <c r="Y2362" s="70">
        <v>6870.3962869999996</v>
      </c>
    </row>
    <row r="2363" spans="1:25" x14ac:dyDescent="0.25">
      <c r="A2363" s="72">
        <v>37248</v>
      </c>
      <c r="B2363" s="70"/>
      <c r="C2363" s="70"/>
      <c r="D2363" s="70">
        <v>2800</v>
      </c>
      <c r="E2363" s="70">
        <v>12704.079071</v>
      </c>
      <c r="F2363" s="70"/>
      <c r="G2363" s="70"/>
      <c r="H2363" s="70"/>
      <c r="I2363" s="70"/>
      <c r="J2363" s="70"/>
      <c r="K2363" s="70"/>
      <c r="L2363" s="70"/>
      <c r="M2363" s="70"/>
      <c r="N2363" s="70"/>
      <c r="O2363" s="70"/>
      <c r="P2363" s="70"/>
      <c r="Q2363" s="70"/>
      <c r="R2363" s="70"/>
      <c r="S2363" s="70"/>
      <c r="T2363" s="70"/>
      <c r="U2363" s="70"/>
      <c r="V2363" s="70"/>
      <c r="W2363" s="70"/>
      <c r="X2363" s="70">
        <v>2800</v>
      </c>
      <c r="Y2363" s="70">
        <v>12704.079071</v>
      </c>
    </row>
    <row r="2364" spans="1:25" x14ac:dyDescent="0.25">
      <c r="A2364" s="72">
        <v>37251</v>
      </c>
      <c r="B2364" s="70">
        <v>4400</v>
      </c>
      <c r="C2364" s="70">
        <v>5360.6714840000004</v>
      </c>
      <c r="D2364" s="70"/>
      <c r="E2364" s="70"/>
      <c r="F2364" s="70"/>
      <c r="G2364" s="70"/>
      <c r="H2364" s="70"/>
      <c r="I2364" s="70"/>
      <c r="J2364" s="70"/>
      <c r="K2364" s="70"/>
      <c r="L2364" s="70"/>
      <c r="M2364" s="70"/>
      <c r="N2364" s="70"/>
      <c r="O2364" s="70"/>
      <c r="P2364" s="70"/>
      <c r="Q2364" s="70"/>
      <c r="R2364" s="70"/>
      <c r="S2364" s="70"/>
      <c r="T2364" s="70"/>
      <c r="U2364" s="70"/>
      <c r="V2364" s="70"/>
      <c r="W2364" s="70"/>
      <c r="X2364" s="70">
        <v>4400</v>
      </c>
      <c r="Y2364" s="70">
        <v>5360.6714840000004</v>
      </c>
    </row>
    <row r="2365" spans="1:25" x14ac:dyDescent="0.25">
      <c r="A2365" s="72">
        <v>37404</v>
      </c>
      <c r="B2365" s="70">
        <v>5164</v>
      </c>
      <c r="C2365" s="70">
        <v>2553.6941139999999</v>
      </c>
      <c r="D2365" s="70"/>
      <c r="E2365" s="70"/>
      <c r="F2365" s="70"/>
      <c r="G2365" s="70"/>
      <c r="H2365" s="70"/>
      <c r="I2365" s="70"/>
      <c r="J2365" s="70"/>
      <c r="K2365" s="70"/>
      <c r="L2365" s="70"/>
      <c r="M2365" s="70"/>
      <c r="N2365" s="70"/>
      <c r="O2365" s="70"/>
      <c r="P2365" s="70"/>
      <c r="Q2365" s="70"/>
      <c r="R2365" s="70"/>
      <c r="S2365" s="70"/>
      <c r="T2365" s="70"/>
      <c r="U2365" s="70"/>
      <c r="V2365" s="70"/>
      <c r="W2365" s="70"/>
      <c r="X2365" s="70">
        <v>5164</v>
      </c>
      <c r="Y2365" s="70">
        <v>2553.6941139999999</v>
      </c>
    </row>
    <row r="2366" spans="1:25" x14ac:dyDescent="0.25">
      <c r="A2366" s="72">
        <v>37892</v>
      </c>
      <c r="B2366" s="70"/>
      <c r="C2366" s="70"/>
      <c r="D2366" s="70">
        <v>3700</v>
      </c>
      <c r="E2366" s="70">
        <v>12204.235557</v>
      </c>
      <c r="F2366" s="70"/>
      <c r="G2366" s="70"/>
      <c r="H2366" s="70"/>
      <c r="I2366" s="70"/>
      <c r="J2366" s="70"/>
      <c r="K2366" s="70"/>
      <c r="L2366" s="70"/>
      <c r="M2366" s="70"/>
      <c r="N2366" s="70"/>
      <c r="O2366" s="70"/>
      <c r="P2366" s="70"/>
      <c r="Q2366" s="70"/>
      <c r="R2366" s="70"/>
      <c r="S2366" s="70"/>
      <c r="T2366" s="70"/>
      <c r="U2366" s="70"/>
      <c r="V2366" s="70"/>
      <c r="W2366" s="70"/>
      <c r="X2366" s="70">
        <v>3700</v>
      </c>
      <c r="Y2366" s="70">
        <v>12204.235557</v>
      </c>
    </row>
    <row r="2367" spans="1:25" x14ac:dyDescent="0.25">
      <c r="A2367" s="72">
        <v>40147</v>
      </c>
      <c r="B2367" s="70">
        <v>2896</v>
      </c>
      <c r="C2367" s="70">
        <v>2159.1010550000001</v>
      </c>
      <c r="D2367" s="70"/>
      <c r="E2367" s="70"/>
      <c r="F2367" s="70"/>
      <c r="G2367" s="70"/>
      <c r="H2367" s="70"/>
      <c r="I2367" s="70"/>
      <c r="J2367" s="70"/>
      <c r="K2367" s="70"/>
      <c r="L2367" s="70"/>
      <c r="M2367" s="70"/>
      <c r="N2367" s="70"/>
      <c r="O2367" s="70"/>
      <c r="P2367" s="70"/>
      <c r="Q2367" s="70"/>
      <c r="R2367" s="70"/>
      <c r="S2367" s="70"/>
      <c r="T2367" s="70"/>
      <c r="U2367" s="70"/>
      <c r="V2367" s="70"/>
      <c r="W2367" s="70"/>
      <c r="X2367" s="70">
        <v>2896</v>
      </c>
      <c r="Y2367" s="70">
        <v>2159.1010550000001</v>
      </c>
    </row>
    <row r="2368" spans="1:25" x14ac:dyDescent="0.25">
      <c r="A2368" s="72">
        <v>40257</v>
      </c>
      <c r="B2368" s="70">
        <v>7636</v>
      </c>
      <c r="C2368" s="70">
        <v>4003.2499589999998</v>
      </c>
      <c r="D2368" s="70"/>
      <c r="E2368" s="70"/>
      <c r="F2368" s="70"/>
      <c r="G2368" s="70"/>
      <c r="H2368" s="70"/>
      <c r="I2368" s="70"/>
      <c r="J2368" s="70"/>
      <c r="K2368" s="70"/>
      <c r="L2368" s="70"/>
      <c r="M2368" s="70"/>
      <c r="N2368" s="70"/>
      <c r="O2368" s="70"/>
      <c r="P2368" s="70"/>
      <c r="Q2368" s="70"/>
      <c r="R2368" s="70"/>
      <c r="S2368" s="70"/>
      <c r="T2368" s="70"/>
      <c r="U2368" s="70"/>
      <c r="V2368" s="70"/>
      <c r="W2368" s="70"/>
      <c r="X2368" s="70">
        <v>7636</v>
      </c>
      <c r="Y2368" s="70">
        <v>4003.2499589999998</v>
      </c>
    </row>
    <row r="2369" spans="1:25" x14ac:dyDescent="0.25">
      <c r="A2369" s="72">
        <v>40311</v>
      </c>
      <c r="B2369" s="70">
        <v>38446</v>
      </c>
      <c r="C2369" s="70">
        <v>3361.128017</v>
      </c>
      <c r="D2369" s="70"/>
      <c r="E2369" s="70"/>
      <c r="F2369" s="70"/>
      <c r="G2369" s="70"/>
      <c r="H2369" s="70"/>
      <c r="I2369" s="70"/>
      <c r="J2369" s="70"/>
      <c r="K2369" s="70"/>
      <c r="L2369" s="70"/>
      <c r="M2369" s="70"/>
      <c r="N2369" s="70"/>
      <c r="O2369" s="70"/>
      <c r="P2369" s="70"/>
      <c r="Q2369" s="70"/>
      <c r="R2369" s="70"/>
      <c r="S2369" s="70"/>
      <c r="T2369" s="70"/>
      <c r="U2369" s="70"/>
      <c r="V2369" s="70"/>
      <c r="W2369" s="70"/>
      <c r="X2369" s="70">
        <v>38446</v>
      </c>
      <c r="Y2369" s="70">
        <v>3361.128017</v>
      </c>
    </row>
    <row r="2370" spans="1:25" x14ac:dyDescent="0.25">
      <c r="A2370" s="72">
        <v>40388</v>
      </c>
      <c r="B2370" s="70">
        <v>2692</v>
      </c>
      <c r="C2370" s="70">
        <v>3180.7328819999998</v>
      </c>
      <c r="D2370" s="70"/>
      <c r="E2370" s="70"/>
      <c r="F2370" s="70"/>
      <c r="G2370" s="70"/>
      <c r="H2370" s="70"/>
      <c r="I2370" s="70"/>
      <c r="J2370" s="70"/>
      <c r="K2370" s="70"/>
      <c r="L2370" s="70"/>
      <c r="M2370" s="70"/>
      <c r="N2370" s="70"/>
      <c r="O2370" s="70"/>
      <c r="P2370" s="70"/>
      <c r="Q2370" s="70"/>
      <c r="R2370" s="70"/>
      <c r="S2370" s="70"/>
      <c r="T2370" s="70"/>
      <c r="U2370" s="70"/>
      <c r="V2370" s="70"/>
      <c r="W2370" s="70"/>
      <c r="X2370" s="70">
        <v>2692</v>
      </c>
      <c r="Y2370" s="70">
        <v>3180.7328819999998</v>
      </c>
    </row>
    <row r="2371" spans="1:25" x14ac:dyDescent="0.25">
      <c r="A2371" s="72">
        <v>45606</v>
      </c>
      <c r="B2371" s="70">
        <v>10889</v>
      </c>
      <c r="C2371" s="70">
        <v>9252.875320000001</v>
      </c>
      <c r="D2371" s="70"/>
      <c r="E2371" s="70"/>
      <c r="F2371" s="70"/>
      <c r="G2371" s="70"/>
      <c r="H2371" s="70"/>
      <c r="I2371" s="70"/>
      <c r="J2371" s="70"/>
      <c r="K2371" s="70"/>
      <c r="L2371" s="70"/>
      <c r="M2371" s="70"/>
      <c r="N2371" s="70"/>
      <c r="O2371" s="70"/>
      <c r="P2371" s="70"/>
      <c r="Q2371" s="70"/>
      <c r="R2371" s="70"/>
      <c r="S2371" s="70"/>
      <c r="T2371" s="70"/>
      <c r="U2371" s="70"/>
      <c r="V2371" s="70"/>
      <c r="W2371" s="70"/>
      <c r="X2371" s="70">
        <v>10889</v>
      </c>
      <c r="Y2371" s="70">
        <v>9252.875320000001</v>
      </c>
    </row>
    <row r="2372" spans="1:25" x14ac:dyDescent="0.25">
      <c r="A2372" s="72">
        <v>48918</v>
      </c>
      <c r="B2372" s="70">
        <v>3997</v>
      </c>
      <c r="C2372" s="70">
        <v>7215.6411690000004</v>
      </c>
      <c r="D2372" s="70"/>
      <c r="E2372" s="70"/>
      <c r="F2372" s="70"/>
      <c r="G2372" s="70"/>
      <c r="H2372" s="70"/>
      <c r="I2372" s="70"/>
      <c r="J2372" s="70"/>
      <c r="K2372" s="70"/>
      <c r="L2372" s="70"/>
      <c r="M2372" s="70"/>
      <c r="N2372" s="70"/>
      <c r="O2372" s="70"/>
      <c r="P2372" s="70"/>
      <c r="Q2372" s="70"/>
      <c r="R2372" s="70"/>
      <c r="S2372" s="70"/>
      <c r="T2372" s="70"/>
      <c r="U2372" s="70"/>
      <c r="V2372" s="70"/>
      <c r="W2372" s="70"/>
      <c r="X2372" s="70">
        <v>3997</v>
      </c>
      <c r="Y2372" s="70">
        <v>7215.6411690000004</v>
      </c>
    </row>
    <row r="2373" spans="1:25" x14ac:dyDescent="0.25">
      <c r="A2373" s="72">
        <v>49124</v>
      </c>
      <c r="B2373" s="70">
        <v>1034</v>
      </c>
      <c r="C2373" s="70">
        <v>6827.9639659999993</v>
      </c>
      <c r="D2373" s="70"/>
      <c r="E2373" s="70"/>
      <c r="F2373" s="70"/>
      <c r="G2373" s="70"/>
      <c r="H2373" s="70"/>
      <c r="I2373" s="70"/>
      <c r="J2373" s="70"/>
      <c r="K2373" s="70"/>
      <c r="L2373" s="70"/>
      <c r="M2373" s="70"/>
      <c r="N2373" s="70"/>
      <c r="O2373" s="70"/>
      <c r="P2373" s="70"/>
      <c r="Q2373" s="70"/>
      <c r="R2373" s="70"/>
      <c r="S2373" s="70"/>
      <c r="T2373" s="70"/>
      <c r="U2373" s="70"/>
      <c r="V2373" s="70"/>
      <c r="W2373" s="70"/>
      <c r="X2373" s="70">
        <v>1034</v>
      </c>
      <c r="Y2373" s="70">
        <v>6827.9639659999993</v>
      </c>
    </row>
    <row r="2374" spans="1:25" x14ac:dyDescent="0.25">
      <c r="A2374" s="72">
        <v>49233</v>
      </c>
      <c r="B2374" s="70">
        <v>2648</v>
      </c>
      <c r="C2374" s="70">
        <v>1536.214827</v>
      </c>
      <c r="D2374" s="70"/>
      <c r="E2374" s="70"/>
      <c r="F2374" s="70"/>
      <c r="G2374" s="70"/>
      <c r="H2374" s="70"/>
      <c r="I2374" s="70"/>
      <c r="J2374" s="70"/>
      <c r="K2374" s="70"/>
      <c r="L2374" s="70"/>
      <c r="M2374" s="70"/>
      <c r="N2374" s="70"/>
      <c r="O2374" s="70"/>
      <c r="P2374" s="70"/>
      <c r="Q2374" s="70"/>
      <c r="R2374" s="70"/>
      <c r="S2374" s="70"/>
      <c r="T2374" s="70"/>
      <c r="U2374" s="70"/>
      <c r="V2374" s="70"/>
      <c r="W2374" s="70"/>
      <c r="X2374" s="70">
        <v>2648</v>
      </c>
      <c r="Y2374" s="70">
        <v>1536.214827</v>
      </c>
    </row>
    <row r="2375" spans="1:25" x14ac:dyDescent="0.25">
      <c r="A2375" s="72">
        <v>49571</v>
      </c>
      <c r="B2375" s="70">
        <v>2874</v>
      </c>
      <c r="C2375" s="70">
        <v>920.14795300000014</v>
      </c>
      <c r="D2375" s="70"/>
      <c r="E2375" s="70"/>
      <c r="F2375" s="70"/>
      <c r="G2375" s="70"/>
      <c r="H2375" s="70"/>
      <c r="I2375" s="70"/>
      <c r="J2375" s="70"/>
      <c r="K2375" s="70"/>
      <c r="L2375" s="70"/>
      <c r="M2375" s="70"/>
      <c r="N2375" s="70"/>
      <c r="O2375" s="70"/>
      <c r="P2375" s="70"/>
      <c r="Q2375" s="70"/>
      <c r="R2375" s="70"/>
      <c r="S2375" s="70"/>
      <c r="T2375" s="70"/>
      <c r="U2375" s="70"/>
      <c r="V2375" s="70"/>
      <c r="W2375" s="70"/>
      <c r="X2375" s="70">
        <v>2874</v>
      </c>
      <c r="Y2375" s="70">
        <v>920.14795300000014</v>
      </c>
    </row>
    <row r="2376" spans="1:25" x14ac:dyDescent="0.25">
      <c r="A2376" s="72">
        <v>50272</v>
      </c>
      <c r="B2376" s="70">
        <v>3047</v>
      </c>
      <c r="C2376" s="70">
        <v>1694.7526200000002</v>
      </c>
      <c r="D2376" s="70"/>
      <c r="E2376" s="70"/>
      <c r="F2376" s="70"/>
      <c r="G2376" s="70"/>
      <c r="H2376" s="70"/>
      <c r="I2376" s="70"/>
      <c r="J2376" s="70"/>
      <c r="K2376" s="70"/>
      <c r="L2376" s="70"/>
      <c r="M2376" s="70"/>
      <c r="N2376" s="70"/>
      <c r="O2376" s="70"/>
      <c r="P2376" s="70"/>
      <c r="Q2376" s="70"/>
      <c r="R2376" s="70"/>
      <c r="S2376" s="70"/>
      <c r="T2376" s="70"/>
      <c r="U2376" s="70"/>
      <c r="V2376" s="70"/>
      <c r="W2376" s="70"/>
      <c r="X2376" s="70">
        <v>3047</v>
      </c>
      <c r="Y2376" s="70">
        <v>1694.7526200000002</v>
      </c>
    </row>
    <row r="2377" spans="1:25" x14ac:dyDescent="0.25">
      <c r="A2377" s="72">
        <v>51053</v>
      </c>
      <c r="B2377" s="70"/>
      <c r="C2377" s="70"/>
      <c r="D2377" s="70">
        <v>19351</v>
      </c>
      <c r="E2377" s="70">
        <v>17754.947022</v>
      </c>
      <c r="F2377" s="70"/>
      <c r="G2377" s="70"/>
      <c r="H2377" s="70"/>
      <c r="I2377" s="70"/>
      <c r="J2377" s="70"/>
      <c r="K2377" s="70"/>
      <c r="L2377" s="70"/>
      <c r="M2377" s="70"/>
      <c r="N2377" s="70"/>
      <c r="O2377" s="70"/>
      <c r="P2377" s="70"/>
      <c r="Q2377" s="70"/>
      <c r="R2377" s="70"/>
      <c r="S2377" s="70"/>
      <c r="T2377" s="70"/>
      <c r="U2377" s="70"/>
      <c r="V2377" s="70"/>
      <c r="W2377" s="70"/>
      <c r="X2377" s="70">
        <v>19351</v>
      </c>
      <c r="Y2377" s="70">
        <v>17754.947022</v>
      </c>
    </row>
    <row r="2378" spans="1:25" x14ac:dyDescent="0.25">
      <c r="A2378" s="72">
        <v>51054</v>
      </c>
      <c r="B2378" s="70"/>
      <c r="C2378" s="70"/>
      <c r="D2378" s="70">
        <v>18632</v>
      </c>
      <c r="E2378" s="70">
        <v>17939.006348999999</v>
      </c>
      <c r="F2378" s="70"/>
      <c r="G2378" s="70"/>
      <c r="H2378" s="70"/>
      <c r="I2378" s="70"/>
      <c r="J2378" s="70"/>
      <c r="K2378" s="70"/>
      <c r="L2378" s="70"/>
      <c r="M2378" s="70"/>
      <c r="N2378" s="70"/>
      <c r="O2378" s="70"/>
      <c r="P2378" s="70"/>
      <c r="Q2378" s="70"/>
      <c r="R2378" s="70"/>
      <c r="S2378" s="70"/>
      <c r="T2378" s="70"/>
      <c r="U2378" s="70"/>
      <c r="V2378" s="70"/>
      <c r="W2378" s="70"/>
      <c r="X2378" s="70">
        <v>18632</v>
      </c>
      <c r="Y2378" s="70">
        <v>17939.006348999999</v>
      </c>
    </row>
    <row r="2379" spans="1:25" x14ac:dyDescent="0.25">
      <c r="A2379" s="72">
        <v>51182</v>
      </c>
      <c r="B2379" s="70"/>
      <c r="C2379" s="70"/>
      <c r="D2379" s="70"/>
      <c r="E2379" s="70"/>
      <c r="F2379" s="70">
        <v>21749</v>
      </c>
      <c r="G2379" s="70">
        <v>23508.888182999999</v>
      </c>
      <c r="H2379" s="70"/>
      <c r="I2379" s="70"/>
      <c r="J2379" s="70"/>
      <c r="K2379" s="70"/>
      <c r="L2379" s="70"/>
      <c r="M2379" s="70"/>
      <c r="N2379" s="70"/>
      <c r="O2379" s="70"/>
      <c r="P2379" s="70"/>
      <c r="Q2379" s="70"/>
      <c r="R2379" s="70"/>
      <c r="S2379" s="70"/>
      <c r="T2379" s="70"/>
      <c r="U2379" s="70"/>
      <c r="V2379" s="70"/>
      <c r="W2379" s="70"/>
      <c r="X2379" s="70">
        <v>21749</v>
      </c>
      <c r="Y2379" s="70">
        <v>23508.888182999999</v>
      </c>
    </row>
    <row r="2380" spans="1:25" x14ac:dyDescent="0.25">
      <c r="A2380" s="72">
        <v>51183</v>
      </c>
      <c r="B2380" s="70"/>
      <c r="C2380" s="70"/>
      <c r="D2380" s="70"/>
      <c r="E2380" s="70"/>
      <c r="F2380" s="70">
        <v>21366</v>
      </c>
      <c r="G2380" s="70">
        <v>23489.090332</v>
      </c>
      <c r="H2380" s="70"/>
      <c r="I2380" s="70"/>
      <c r="J2380" s="70"/>
      <c r="K2380" s="70"/>
      <c r="L2380" s="70"/>
      <c r="M2380" s="70"/>
      <c r="N2380" s="70"/>
      <c r="O2380" s="70"/>
      <c r="P2380" s="70"/>
      <c r="Q2380" s="70"/>
      <c r="R2380" s="70"/>
      <c r="S2380" s="70"/>
      <c r="T2380" s="70"/>
      <c r="U2380" s="70"/>
      <c r="V2380" s="70"/>
      <c r="W2380" s="70"/>
      <c r="X2380" s="70">
        <v>21366</v>
      </c>
      <c r="Y2380" s="70">
        <v>23489.090332</v>
      </c>
    </row>
    <row r="2381" spans="1:25" x14ac:dyDescent="0.25">
      <c r="A2381" s="72" t="s">
        <v>123</v>
      </c>
      <c r="B2381" s="70">
        <v>6192422</v>
      </c>
      <c r="C2381" s="70">
        <v>4810242.7902639993</v>
      </c>
      <c r="D2381" s="70">
        <v>7824998</v>
      </c>
      <c r="E2381" s="70">
        <v>7421124.0813979972</v>
      </c>
      <c r="F2381" s="70">
        <v>4655459</v>
      </c>
      <c r="G2381" s="70">
        <v>4596474.0300319996</v>
      </c>
      <c r="H2381" s="70">
        <v>3746861</v>
      </c>
      <c r="I2381" s="70">
        <v>3765219.7358590006</v>
      </c>
      <c r="J2381" s="70">
        <v>3115255</v>
      </c>
      <c r="K2381" s="70">
        <v>3250377.6247120001</v>
      </c>
      <c r="L2381" s="70">
        <v>4276451</v>
      </c>
      <c r="M2381" s="70">
        <v>4101320.2516239998</v>
      </c>
      <c r="N2381" s="70">
        <v>4878934</v>
      </c>
      <c r="O2381" s="70">
        <v>5005207.4179069987</v>
      </c>
      <c r="P2381" s="70">
        <v>6075614</v>
      </c>
      <c r="Q2381" s="70">
        <v>6221593.052375</v>
      </c>
      <c r="R2381" s="70">
        <v>6229862</v>
      </c>
      <c r="S2381" s="70">
        <v>6275834.0131840017</v>
      </c>
      <c r="T2381" s="70">
        <v>8565952</v>
      </c>
      <c r="U2381" s="70">
        <v>8585135.1887170002</v>
      </c>
      <c r="V2381" s="70">
        <v>20164502</v>
      </c>
      <c r="W2381" s="70">
        <v>21283246.42882799</v>
      </c>
      <c r="X2381" s="70">
        <v>75726310</v>
      </c>
      <c r="Y2381" s="70">
        <v>75315774.614899948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59999389629810485"/>
  </sheetPr>
  <dimension ref="A1:V61"/>
  <sheetViews>
    <sheetView showGridLines="0" zoomScale="90" zoomScaleNormal="90" workbookViewId="0">
      <selection activeCell="Q27" sqref="Q27"/>
    </sheetView>
  </sheetViews>
  <sheetFormatPr defaultRowHeight="15" x14ac:dyDescent="0.25"/>
  <cols>
    <col min="2" max="3" width="4.7109375" bestFit="1" customWidth="1"/>
    <col min="4" max="4" width="16" bestFit="1" customWidth="1"/>
    <col min="5" max="22" width="9.42578125" customWidth="1"/>
  </cols>
  <sheetData>
    <row r="1" spans="2:22" ht="15.75" thickBot="1" x14ac:dyDescent="0.3"/>
    <row r="2" spans="2:22" x14ac:dyDescent="0.25">
      <c r="D2" s="185" t="s">
        <v>16</v>
      </c>
      <c r="E2" s="364" t="s">
        <v>17</v>
      </c>
      <c r="F2" s="365"/>
      <c r="G2" s="365"/>
      <c r="H2" s="365"/>
      <c r="I2" s="365"/>
      <c r="J2" s="366"/>
      <c r="K2" s="366"/>
      <c r="L2" s="366"/>
      <c r="M2" s="271"/>
      <c r="N2" s="367" t="s">
        <v>51</v>
      </c>
      <c r="O2" s="365"/>
      <c r="P2" s="365"/>
      <c r="Q2" s="365"/>
      <c r="R2" s="365"/>
      <c r="S2" s="366"/>
      <c r="T2" s="366"/>
      <c r="U2" s="366"/>
      <c r="V2" s="274"/>
    </row>
    <row r="3" spans="2:22" x14ac:dyDescent="0.25">
      <c r="D3" s="186"/>
      <c r="E3" s="187">
        <v>1</v>
      </c>
      <c r="F3" s="23">
        <v>2</v>
      </c>
      <c r="G3" s="187">
        <v>3</v>
      </c>
      <c r="H3" s="23">
        <v>4</v>
      </c>
      <c r="I3" s="187">
        <v>5</v>
      </c>
      <c r="J3" s="23">
        <v>6</v>
      </c>
      <c r="K3" s="187">
        <v>7</v>
      </c>
      <c r="L3" s="23">
        <v>8</v>
      </c>
      <c r="M3" s="275"/>
      <c r="N3" s="188">
        <v>1</v>
      </c>
      <c r="O3" s="23">
        <v>2</v>
      </c>
      <c r="P3" s="187">
        <v>3</v>
      </c>
      <c r="Q3" s="23">
        <v>4</v>
      </c>
      <c r="R3" s="187">
        <v>5</v>
      </c>
      <c r="S3" s="23">
        <v>6</v>
      </c>
      <c r="T3" s="187">
        <v>7</v>
      </c>
      <c r="U3" s="276">
        <v>8</v>
      </c>
      <c r="V3" s="277"/>
    </row>
    <row r="4" spans="2:22" ht="45" x14ac:dyDescent="0.25">
      <c r="D4" s="186"/>
      <c r="E4" s="303" t="s">
        <v>60</v>
      </c>
      <c r="F4" s="303" t="s">
        <v>61</v>
      </c>
      <c r="G4" s="303" t="s">
        <v>62</v>
      </c>
      <c r="H4" s="303" t="s">
        <v>63</v>
      </c>
      <c r="I4" s="303" t="s">
        <v>64</v>
      </c>
      <c r="J4" s="303" t="s">
        <v>65</v>
      </c>
      <c r="K4" s="303" t="s">
        <v>66</v>
      </c>
      <c r="L4" s="303" t="s">
        <v>67</v>
      </c>
      <c r="M4" s="304" t="s">
        <v>20</v>
      </c>
      <c r="N4" s="305" t="s">
        <v>60</v>
      </c>
      <c r="O4" s="306" t="s">
        <v>61</v>
      </c>
      <c r="P4" s="306" t="s">
        <v>62</v>
      </c>
      <c r="Q4" s="306" t="s">
        <v>63</v>
      </c>
      <c r="R4" s="306" t="s">
        <v>64</v>
      </c>
      <c r="S4" s="306" t="s">
        <v>65</v>
      </c>
      <c r="T4" s="306" t="s">
        <v>66</v>
      </c>
      <c r="U4" s="307" t="s">
        <v>67</v>
      </c>
      <c r="V4" s="308" t="s">
        <v>20</v>
      </c>
    </row>
    <row r="5" spans="2:22" x14ac:dyDescent="0.25">
      <c r="B5" s="7">
        <f>C6</f>
        <v>1</v>
      </c>
      <c r="C5" s="7"/>
      <c r="D5" s="194" t="s">
        <v>21</v>
      </c>
      <c r="E5" s="195">
        <f>COUNTIFS(class[psma],E$3,class[gap],"&gt;="&amp;$B5)</f>
        <v>3</v>
      </c>
      <c r="F5" s="195">
        <f>COUNTIFS(class[psma],F$3,class[gap],"&gt;="&amp;$B5)</f>
        <v>14</v>
      </c>
      <c r="G5" s="195">
        <f>COUNTIFS(class[psma],G$3,class[gap],"&gt;="&amp;$B5)</f>
        <v>29</v>
      </c>
      <c r="H5" s="195">
        <f>COUNTIFS(class[psma],H$3,class[gap],"&gt;="&amp;$B5)</f>
        <v>5</v>
      </c>
      <c r="I5" s="195">
        <f>COUNTIFS(class[psma],I$3,class[gap],"&gt;="&amp;$B5)</f>
        <v>4</v>
      </c>
      <c r="J5" s="195">
        <f>COUNTIFS(class[psma],J$3,class[gap],"&gt;="&amp;$B5)</f>
        <v>2</v>
      </c>
      <c r="K5" s="195">
        <f>COUNTIFS(class[psma],K$3,class[gap],"&gt;="&amp;$B5)</f>
        <v>5</v>
      </c>
      <c r="L5" s="195">
        <f>COUNTIFS(class[psma],L$3,class[gap],"&gt;="&amp;$B5)</f>
        <v>5</v>
      </c>
      <c r="M5" s="278">
        <f>SUM(E5:L5)</f>
        <v>67</v>
      </c>
      <c r="N5" s="197">
        <f t="shared" ref="N5:N18" si="0">IF(E$22=0,"",E5/E$22)</f>
        <v>3.8461538461538464E-2</v>
      </c>
      <c r="O5" s="198">
        <f t="shared" ref="O5:O18" si="1">IF(F$22=0,"",F5/F$22)</f>
        <v>2.5134649910233394E-2</v>
      </c>
      <c r="P5" s="198">
        <f t="shared" ref="P5:P18" si="2">IF(G$22=0,"",G5/G$22)</f>
        <v>4.0055248618784532E-2</v>
      </c>
      <c r="Q5" s="198">
        <f t="shared" ref="Q5:Q18" si="3">IF(H$22=0,"",H5/H$22)</f>
        <v>2.7322404371584699E-2</v>
      </c>
      <c r="R5" s="198">
        <f t="shared" ref="R5:R18" si="4">IF(I$22=0,"",I5/I$22)</f>
        <v>1.1111111111111112E-2</v>
      </c>
      <c r="S5" s="198">
        <f t="shared" ref="S5:S18" si="5">IF(J$22=0,"",J5/J$22)</f>
        <v>9.6153846153846159E-3</v>
      </c>
      <c r="T5" s="198">
        <f t="shared" ref="T5:T18" si="6">IF(K$22=0,"",K5/K$22)</f>
        <v>2.2222222222222223E-2</v>
      </c>
      <c r="U5" s="279">
        <f t="shared" ref="U5:U18" si="7">IF(L$22=0,"",L5/L$22)</f>
        <v>0.125</v>
      </c>
      <c r="V5" s="199">
        <f t="shared" ref="V5:V18" si="8">IF(M$22=0,"",M5/M$22)</f>
        <v>2.8210526315789474E-2</v>
      </c>
    </row>
    <row r="6" spans="2:22" x14ac:dyDescent="0.25">
      <c r="B6" s="7">
        <f>C7</f>
        <v>0.5</v>
      </c>
      <c r="C6" s="7">
        <f>B6+50%</f>
        <v>1</v>
      </c>
      <c r="D6" s="194" t="s">
        <v>22</v>
      </c>
      <c r="E6" s="200">
        <f>COUNTIFS(class[psma],E$3,class[gap],"&gt;="&amp;$B6,class[gap],"&lt;"&amp;$C6)</f>
        <v>4</v>
      </c>
      <c r="F6" s="200">
        <f>COUNTIFS(class[psma],F$3,class[gap],"&gt;="&amp;$B6,class[gap],"&lt;"&amp;$C6)</f>
        <v>40</v>
      </c>
      <c r="G6" s="200">
        <f>COUNTIFS(class[psma],G$3,class[gap],"&gt;="&amp;$B6,class[gap],"&lt;"&amp;$C6)</f>
        <v>43</v>
      </c>
      <c r="H6" s="200">
        <f>COUNTIFS(class[psma],H$3,class[gap],"&gt;="&amp;$B6,class[gap],"&lt;"&amp;$C6)</f>
        <v>4</v>
      </c>
      <c r="I6" s="200">
        <f>COUNTIFS(class[psma],I$3,class[gap],"&gt;="&amp;$B6,class[gap],"&lt;"&amp;$C6)</f>
        <v>13</v>
      </c>
      <c r="J6" s="200">
        <f>COUNTIFS(class[psma],J$3,class[gap],"&gt;="&amp;$B6,class[gap],"&lt;"&amp;$C6)</f>
        <v>4</v>
      </c>
      <c r="K6" s="200">
        <f>COUNTIFS(class[psma],K$3,class[gap],"&gt;="&amp;$B6,class[gap],"&lt;"&amp;$C6)</f>
        <v>8</v>
      </c>
      <c r="L6" s="200">
        <f>COUNTIFS(class[psma],L$3,class[gap],"&gt;="&amp;$B6,class[gap],"&lt;"&amp;$C6)</f>
        <v>5</v>
      </c>
      <c r="M6" s="280">
        <f t="shared" ref="M6:M15" si="9">SUM(E6:L6)</f>
        <v>121</v>
      </c>
      <c r="N6" s="202">
        <f t="shared" si="0"/>
        <v>5.128205128205128E-2</v>
      </c>
      <c r="O6" s="203">
        <f t="shared" si="1"/>
        <v>7.1813285457809697E-2</v>
      </c>
      <c r="P6" s="203">
        <f t="shared" si="2"/>
        <v>5.9392265193370167E-2</v>
      </c>
      <c r="Q6" s="203">
        <f t="shared" si="3"/>
        <v>2.185792349726776E-2</v>
      </c>
      <c r="R6" s="203">
        <f t="shared" si="4"/>
        <v>3.6111111111111108E-2</v>
      </c>
      <c r="S6" s="203">
        <f t="shared" si="5"/>
        <v>1.9230769230769232E-2</v>
      </c>
      <c r="T6" s="203">
        <f t="shared" si="6"/>
        <v>3.5555555555555556E-2</v>
      </c>
      <c r="U6" s="281">
        <f t="shared" si="7"/>
        <v>0.125</v>
      </c>
      <c r="V6" s="204">
        <f t="shared" si="8"/>
        <v>5.094736842105263E-2</v>
      </c>
    </row>
    <row r="7" spans="2:22" x14ac:dyDescent="0.25">
      <c r="B7" s="7">
        <f>C8</f>
        <v>0.30000000000000004</v>
      </c>
      <c r="C7" s="7">
        <f>B7+20%</f>
        <v>0.5</v>
      </c>
      <c r="D7" s="194" t="s">
        <v>23</v>
      </c>
      <c r="E7" s="200">
        <f>COUNTIFS(class[psma],E$3,class[gap],"&gt;="&amp;$B7,class[gap],"&lt;"&amp;$C7)</f>
        <v>7</v>
      </c>
      <c r="F7" s="200">
        <f>COUNTIFS(class[psma],F$3,class[gap],"&gt;="&amp;$B7,class[gap],"&lt;"&amp;$C7)</f>
        <v>36</v>
      </c>
      <c r="G7" s="200">
        <f>COUNTIFS(class[psma],G$3,class[gap],"&gt;="&amp;$B7,class[gap],"&lt;"&amp;$C7)</f>
        <v>61</v>
      </c>
      <c r="H7" s="200">
        <f>COUNTIFS(class[psma],H$3,class[gap],"&gt;="&amp;$B7,class[gap],"&lt;"&amp;$C7)</f>
        <v>7</v>
      </c>
      <c r="I7" s="200">
        <f>COUNTIFS(class[psma],I$3,class[gap],"&gt;="&amp;$B7,class[gap],"&lt;"&amp;$C7)</f>
        <v>17</v>
      </c>
      <c r="J7" s="200">
        <f>COUNTIFS(class[psma],J$3,class[gap],"&gt;="&amp;$B7,class[gap],"&lt;"&amp;$C7)</f>
        <v>10</v>
      </c>
      <c r="K7" s="200">
        <f>COUNTIFS(class[psma],K$3,class[gap],"&gt;="&amp;$B7,class[gap],"&lt;"&amp;$C7)</f>
        <v>6</v>
      </c>
      <c r="L7" s="200">
        <f>COUNTIFS(class[psma],L$3,class[gap],"&gt;="&amp;$B7,class[gap],"&lt;"&amp;$C7)</f>
        <v>3</v>
      </c>
      <c r="M7" s="280">
        <f t="shared" si="9"/>
        <v>147</v>
      </c>
      <c r="N7" s="202">
        <f t="shared" si="0"/>
        <v>8.9743589743589744E-2</v>
      </c>
      <c r="O7" s="203">
        <f t="shared" si="1"/>
        <v>6.4631956912028721E-2</v>
      </c>
      <c r="P7" s="203">
        <f t="shared" si="2"/>
        <v>8.4254143646408847E-2</v>
      </c>
      <c r="Q7" s="203">
        <f t="shared" si="3"/>
        <v>3.825136612021858E-2</v>
      </c>
      <c r="R7" s="203">
        <f t="shared" si="4"/>
        <v>4.7222222222222221E-2</v>
      </c>
      <c r="S7" s="203">
        <f t="shared" si="5"/>
        <v>4.807692307692308E-2</v>
      </c>
      <c r="T7" s="203">
        <f t="shared" si="6"/>
        <v>2.6666666666666668E-2</v>
      </c>
      <c r="U7" s="281">
        <f t="shared" si="7"/>
        <v>7.4999999999999997E-2</v>
      </c>
      <c r="V7" s="204">
        <f t="shared" si="8"/>
        <v>6.1894736842105266E-2</v>
      </c>
    </row>
    <row r="8" spans="2:22" x14ac:dyDescent="0.25">
      <c r="B8" s="7">
        <f>C9</f>
        <v>0.2</v>
      </c>
      <c r="C8" s="7">
        <f>B8+10%</f>
        <v>0.30000000000000004</v>
      </c>
      <c r="D8" s="205" t="s">
        <v>24</v>
      </c>
      <c r="E8" s="206">
        <f>COUNTIFS(class[psma],E$3,class[gap],"&gt;="&amp;$B8,class[gap],"&lt;"&amp;$C8)</f>
        <v>2</v>
      </c>
      <c r="F8" s="206">
        <f>COUNTIFS(class[psma],F$3,class[gap],"&gt;="&amp;$B8,class[gap],"&lt;"&amp;$C8)</f>
        <v>30</v>
      </c>
      <c r="G8" s="206">
        <f>COUNTIFS(class[psma],G$3,class[gap],"&gt;="&amp;$B8,class[gap],"&lt;"&amp;$C8)</f>
        <v>43</v>
      </c>
      <c r="H8" s="206">
        <f>COUNTIFS(class[psma],H$3,class[gap],"&gt;="&amp;$B8,class[gap],"&lt;"&amp;$C8)</f>
        <v>9</v>
      </c>
      <c r="I8" s="206">
        <f>COUNTIFS(class[psma],I$3,class[gap],"&gt;="&amp;$B8,class[gap],"&lt;"&amp;$C8)</f>
        <v>20</v>
      </c>
      <c r="J8" s="206">
        <f>COUNTIFS(class[psma],J$3,class[gap],"&gt;="&amp;$B8,class[gap],"&lt;"&amp;$C8)</f>
        <v>6</v>
      </c>
      <c r="K8" s="206">
        <f>COUNTIFS(class[psma],K$3,class[gap],"&gt;="&amp;$B8,class[gap],"&lt;"&amp;$C8)</f>
        <v>13</v>
      </c>
      <c r="L8" s="206">
        <f>COUNTIFS(class[psma],L$3,class[gap],"&gt;="&amp;$B8,class[gap],"&lt;"&amp;$C8)</f>
        <v>1</v>
      </c>
      <c r="M8" s="282">
        <f t="shared" si="9"/>
        <v>124</v>
      </c>
      <c r="N8" s="208">
        <f t="shared" si="0"/>
        <v>2.564102564102564E-2</v>
      </c>
      <c r="O8" s="209">
        <f t="shared" si="1"/>
        <v>5.385996409335727E-2</v>
      </c>
      <c r="P8" s="209">
        <f t="shared" si="2"/>
        <v>5.9392265193370167E-2</v>
      </c>
      <c r="Q8" s="209">
        <f t="shared" si="3"/>
        <v>4.9180327868852458E-2</v>
      </c>
      <c r="R8" s="209">
        <f t="shared" si="4"/>
        <v>5.5555555555555552E-2</v>
      </c>
      <c r="S8" s="209">
        <f t="shared" si="5"/>
        <v>2.8846153846153848E-2</v>
      </c>
      <c r="T8" s="209">
        <f t="shared" si="6"/>
        <v>5.7777777777777775E-2</v>
      </c>
      <c r="U8" s="283">
        <f t="shared" si="7"/>
        <v>2.5000000000000001E-2</v>
      </c>
      <c r="V8" s="210">
        <f t="shared" si="8"/>
        <v>5.2210526315789471E-2</v>
      </c>
    </row>
    <row r="9" spans="2:22" x14ac:dyDescent="0.25">
      <c r="B9" s="7">
        <f>C10</f>
        <v>0.1</v>
      </c>
      <c r="C9" s="7">
        <f>B9+10%</f>
        <v>0.2</v>
      </c>
      <c r="D9" s="205" t="s">
        <v>25</v>
      </c>
      <c r="E9" s="206">
        <f>COUNTIFS(class[psma],E$3,class[gap],"&gt;="&amp;$B9,class[gap],"&lt;"&amp;$C9)</f>
        <v>6</v>
      </c>
      <c r="F9" s="206">
        <f>COUNTIFS(class[psma],F$3,class[gap],"&gt;="&amp;$B9,class[gap],"&lt;"&amp;$C9)</f>
        <v>63</v>
      </c>
      <c r="G9" s="206">
        <f>COUNTIFS(class[psma],G$3,class[gap],"&gt;="&amp;$B9,class[gap],"&lt;"&amp;$C9)</f>
        <v>89</v>
      </c>
      <c r="H9" s="206">
        <f>COUNTIFS(class[psma],H$3,class[gap],"&gt;="&amp;$B9,class[gap],"&lt;"&amp;$C9)</f>
        <v>17</v>
      </c>
      <c r="I9" s="206">
        <f>COUNTIFS(class[psma],I$3,class[gap],"&gt;="&amp;$B9,class[gap],"&lt;"&amp;$C9)</f>
        <v>32</v>
      </c>
      <c r="J9" s="206">
        <f>COUNTIFS(class[psma],J$3,class[gap],"&gt;="&amp;$B9,class[gap],"&lt;"&amp;$C9)</f>
        <v>16</v>
      </c>
      <c r="K9" s="206">
        <f>COUNTIFS(class[psma],K$3,class[gap],"&gt;="&amp;$B9,class[gap],"&lt;"&amp;$C9)</f>
        <v>24</v>
      </c>
      <c r="L9" s="206">
        <f>COUNTIFS(class[psma],L$3,class[gap],"&gt;="&amp;$B9,class[gap],"&lt;"&amp;$C9)</f>
        <v>1</v>
      </c>
      <c r="M9" s="282">
        <f t="shared" si="9"/>
        <v>248</v>
      </c>
      <c r="N9" s="208">
        <f t="shared" si="0"/>
        <v>7.6923076923076927E-2</v>
      </c>
      <c r="O9" s="209">
        <f t="shared" si="1"/>
        <v>0.11310592459605028</v>
      </c>
      <c r="P9" s="209">
        <f t="shared" si="2"/>
        <v>0.12292817679558012</v>
      </c>
      <c r="Q9" s="209">
        <f t="shared" si="3"/>
        <v>9.2896174863387984E-2</v>
      </c>
      <c r="R9" s="209">
        <f t="shared" si="4"/>
        <v>8.8888888888888892E-2</v>
      </c>
      <c r="S9" s="209">
        <f t="shared" si="5"/>
        <v>7.6923076923076927E-2</v>
      </c>
      <c r="T9" s="209">
        <f t="shared" si="6"/>
        <v>0.10666666666666667</v>
      </c>
      <c r="U9" s="283">
        <f t="shared" si="7"/>
        <v>2.5000000000000001E-2</v>
      </c>
      <c r="V9" s="210">
        <f t="shared" si="8"/>
        <v>0.10442105263157894</v>
      </c>
    </row>
    <row r="10" spans="2:22" x14ac:dyDescent="0.25">
      <c r="B10" s="7">
        <v>0</v>
      </c>
      <c r="C10" s="7">
        <f>B10+10%</f>
        <v>0.1</v>
      </c>
      <c r="D10" s="205" t="s">
        <v>26</v>
      </c>
      <c r="E10" s="206">
        <f>COUNTIFS(class[psma],E$3,class[gap],"&gt;="&amp;$B10,class[gap],"&lt;"&amp;$C10)</f>
        <v>8</v>
      </c>
      <c r="F10" s="206">
        <f>COUNTIFS(class[psma],F$3,class[gap],"&gt;="&amp;$B10,class[gap],"&lt;"&amp;$C10)</f>
        <v>102</v>
      </c>
      <c r="G10" s="206">
        <f>COUNTIFS(class[psma],G$3,class[gap],"&gt;="&amp;$B10,class[gap],"&lt;"&amp;$C10)</f>
        <v>119</v>
      </c>
      <c r="H10" s="206">
        <f>COUNTIFS(class[psma],H$3,class[gap],"&gt;="&amp;$B10,class[gap],"&lt;"&amp;$C10)</f>
        <v>22</v>
      </c>
      <c r="I10" s="206">
        <f>COUNTIFS(class[psma],I$3,class[gap],"&gt;="&amp;$B10,class[gap],"&lt;"&amp;$C10)</f>
        <v>34</v>
      </c>
      <c r="J10" s="206">
        <f>COUNTIFS(class[psma],J$3,class[gap],"&gt;="&amp;$B10,class[gap],"&lt;"&amp;$C10)</f>
        <v>27</v>
      </c>
      <c r="K10" s="206">
        <f>COUNTIFS(class[psma],K$3,class[gap],"&gt;="&amp;$B10,class[gap],"&lt;"&amp;$C10)</f>
        <v>39</v>
      </c>
      <c r="L10" s="206">
        <f>COUNTIFS(class[psma],L$3,class[gap],"&gt;="&amp;$B10,class[gap],"&lt;"&amp;$C10)</f>
        <v>1</v>
      </c>
      <c r="M10" s="282">
        <f t="shared" si="9"/>
        <v>352</v>
      </c>
      <c r="N10" s="208">
        <f t="shared" si="0"/>
        <v>0.10256410256410256</v>
      </c>
      <c r="O10" s="209">
        <f t="shared" si="1"/>
        <v>0.18312387791741472</v>
      </c>
      <c r="P10" s="209">
        <f t="shared" si="2"/>
        <v>0.1643646408839779</v>
      </c>
      <c r="Q10" s="209">
        <f t="shared" si="3"/>
        <v>0.12021857923497267</v>
      </c>
      <c r="R10" s="209">
        <f t="shared" si="4"/>
        <v>9.4444444444444442E-2</v>
      </c>
      <c r="S10" s="209">
        <f t="shared" si="5"/>
        <v>0.12980769230769232</v>
      </c>
      <c r="T10" s="209">
        <f t="shared" si="6"/>
        <v>0.17333333333333334</v>
      </c>
      <c r="U10" s="283">
        <f t="shared" si="7"/>
        <v>2.5000000000000001E-2</v>
      </c>
      <c r="V10" s="210">
        <f t="shared" si="8"/>
        <v>0.14821052631578949</v>
      </c>
    </row>
    <row r="11" spans="2:22" x14ac:dyDescent="0.25">
      <c r="B11" s="7">
        <f>C11-10%</f>
        <v>-0.1</v>
      </c>
      <c r="C11" s="7">
        <v>0</v>
      </c>
      <c r="D11" s="211" t="s">
        <v>27</v>
      </c>
      <c r="E11" s="212">
        <f>COUNTIFS(class[psma],E$3,class[gap],"&gt;="&amp;$B11,class[gap],"&lt;"&amp;$C11)</f>
        <v>3</v>
      </c>
      <c r="F11" s="212">
        <f>COUNTIFS(class[psma],F$3,class[gap],"&gt;="&amp;$B11,class[gap],"&lt;"&amp;$C11)</f>
        <v>78</v>
      </c>
      <c r="G11" s="212">
        <f>COUNTIFS(class[psma],G$3,class[gap],"&gt;="&amp;$B11,class[gap],"&lt;"&amp;$C11)</f>
        <v>136</v>
      </c>
      <c r="H11" s="212">
        <f>COUNTIFS(class[psma],H$3,class[gap],"&gt;="&amp;$B11,class[gap],"&lt;"&amp;$C11)</f>
        <v>31</v>
      </c>
      <c r="I11" s="212">
        <f>COUNTIFS(class[psma],I$3,class[gap],"&gt;="&amp;$B11,class[gap],"&lt;"&amp;$C11)</f>
        <v>51</v>
      </c>
      <c r="J11" s="212">
        <f>COUNTIFS(class[psma],J$3,class[gap],"&gt;="&amp;$B11,class[gap],"&lt;"&amp;$C11)</f>
        <v>61</v>
      </c>
      <c r="K11" s="212">
        <f>COUNTIFS(class[psma],K$3,class[gap],"&gt;="&amp;$B11,class[gap],"&lt;"&amp;$C11)</f>
        <v>34</v>
      </c>
      <c r="L11" s="212">
        <f>COUNTIFS(class[psma],L$3,class[gap],"&gt;="&amp;$B11,class[gap],"&lt;"&amp;$C11)</f>
        <v>3</v>
      </c>
      <c r="M11" s="284">
        <f t="shared" si="9"/>
        <v>397</v>
      </c>
      <c r="N11" s="214">
        <f t="shared" si="0"/>
        <v>3.8461538461538464E-2</v>
      </c>
      <c r="O11" s="215">
        <f t="shared" si="1"/>
        <v>0.14003590664272891</v>
      </c>
      <c r="P11" s="215">
        <f t="shared" si="2"/>
        <v>0.18784530386740331</v>
      </c>
      <c r="Q11" s="215">
        <f t="shared" si="3"/>
        <v>0.16939890710382513</v>
      </c>
      <c r="R11" s="215">
        <f t="shared" si="4"/>
        <v>0.14166666666666666</v>
      </c>
      <c r="S11" s="215">
        <f t="shared" si="5"/>
        <v>0.29326923076923078</v>
      </c>
      <c r="T11" s="215">
        <f t="shared" si="6"/>
        <v>0.15111111111111111</v>
      </c>
      <c r="U11" s="285">
        <f t="shared" si="7"/>
        <v>7.4999999999999997E-2</v>
      </c>
      <c r="V11" s="216">
        <f t="shared" si="8"/>
        <v>0.16715789473684212</v>
      </c>
    </row>
    <row r="12" spans="2:22" x14ac:dyDescent="0.25">
      <c r="B12" s="7">
        <f>C12-10%</f>
        <v>-0.2</v>
      </c>
      <c r="C12" s="7">
        <f>B11</f>
        <v>-0.1</v>
      </c>
      <c r="D12" s="217" t="s">
        <v>28</v>
      </c>
      <c r="E12" s="218">
        <f>COUNTIFS(class[psma],E$3,class[gap],"&gt;="&amp;$B12,class[gap],"&lt;"&amp;$C12)</f>
        <v>8</v>
      </c>
      <c r="F12" s="218">
        <f>COUNTIFS(class[psma],F$3,class[gap],"&gt;="&amp;$B12,class[gap],"&lt;"&amp;$C12)</f>
        <v>69</v>
      </c>
      <c r="G12" s="218">
        <f>COUNTIFS(class[psma],G$3,class[gap],"&gt;="&amp;$B12,class[gap],"&lt;"&amp;$C12)</f>
        <v>70</v>
      </c>
      <c r="H12" s="218">
        <f>COUNTIFS(class[psma],H$3,class[gap],"&gt;="&amp;$B12,class[gap],"&lt;"&amp;$C12)</f>
        <v>26</v>
      </c>
      <c r="I12" s="218">
        <f>COUNTIFS(class[psma],I$3,class[gap],"&gt;="&amp;$B12,class[gap],"&lt;"&amp;$C12)</f>
        <v>70</v>
      </c>
      <c r="J12" s="218">
        <f>COUNTIFS(class[psma],J$3,class[gap],"&gt;="&amp;$B12,class[gap],"&lt;"&amp;$C12)</f>
        <v>28</v>
      </c>
      <c r="K12" s="218">
        <f>COUNTIFS(class[psma],K$3,class[gap],"&gt;="&amp;$B12,class[gap],"&lt;"&amp;$C12)</f>
        <v>18</v>
      </c>
      <c r="L12" s="218">
        <f>COUNTIFS(class[psma],L$3,class[gap],"&gt;="&amp;$B12,class[gap],"&lt;"&amp;$C12)</f>
        <v>7</v>
      </c>
      <c r="M12" s="286">
        <f t="shared" si="9"/>
        <v>296</v>
      </c>
      <c r="N12" s="220">
        <f t="shared" si="0"/>
        <v>0.10256410256410256</v>
      </c>
      <c r="O12" s="221">
        <f t="shared" si="1"/>
        <v>0.12387791741472172</v>
      </c>
      <c r="P12" s="221">
        <f t="shared" si="2"/>
        <v>9.668508287292818E-2</v>
      </c>
      <c r="Q12" s="221">
        <f t="shared" si="3"/>
        <v>0.14207650273224043</v>
      </c>
      <c r="R12" s="221">
        <f t="shared" si="4"/>
        <v>0.19444444444444445</v>
      </c>
      <c r="S12" s="221">
        <f t="shared" si="5"/>
        <v>0.13461538461538461</v>
      </c>
      <c r="T12" s="221">
        <f t="shared" si="6"/>
        <v>0.08</v>
      </c>
      <c r="U12" s="287">
        <f t="shared" si="7"/>
        <v>0.17499999999999999</v>
      </c>
      <c r="V12" s="222">
        <f t="shared" si="8"/>
        <v>0.12463157894736843</v>
      </c>
    </row>
    <row r="13" spans="2:22" x14ac:dyDescent="0.25">
      <c r="B13" s="7">
        <f t="shared" ref="B13" si="10">C13-10%</f>
        <v>-0.30000000000000004</v>
      </c>
      <c r="C13" s="7">
        <f t="shared" ref="C13:C15" si="11">B12</f>
        <v>-0.2</v>
      </c>
      <c r="D13" s="217" t="s">
        <v>29</v>
      </c>
      <c r="E13" s="218">
        <f>COUNTIFS(class[psma],E$3,class[gap],"&gt;="&amp;$B13,class[gap],"&lt;"&amp;$C13)</f>
        <v>8</v>
      </c>
      <c r="F13" s="218">
        <f>COUNTIFS(class[psma],F$3,class[gap],"&gt;="&amp;$B13,class[gap],"&lt;"&amp;$C13)</f>
        <v>29</v>
      </c>
      <c r="G13" s="218">
        <f>COUNTIFS(class[psma],G$3,class[gap],"&gt;="&amp;$B13,class[gap],"&lt;"&amp;$C13)</f>
        <v>49</v>
      </c>
      <c r="H13" s="218">
        <f>COUNTIFS(class[psma],H$3,class[gap],"&gt;="&amp;$B13,class[gap],"&lt;"&amp;$C13)</f>
        <v>18</v>
      </c>
      <c r="I13" s="218">
        <f>COUNTIFS(class[psma],I$3,class[gap],"&gt;="&amp;$B13,class[gap],"&lt;"&amp;$C13)</f>
        <v>39</v>
      </c>
      <c r="J13" s="218">
        <f>COUNTIFS(class[psma],J$3,class[gap],"&gt;="&amp;$B13,class[gap],"&lt;"&amp;$C13)</f>
        <v>25</v>
      </c>
      <c r="K13" s="218">
        <f>COUNTIFS(class[psma],K$3,class[gap],"&gt;="&amp;$B13,class[gap],"&lt;"&amp;$C13)</f>
        <v>30</v>
      </c>
      <c r="L13" s="218">
        <f>COUNTIFS(class[psma],L$3,class[gap],"&gt;="&amp;$B13,class[gap],"&lt;"&amp;$C13)</f>
        <v>1</v>
      </c>
      <c r="M13" s="286">
        <f t="shared" si="9"/>
        <v>199</v>
      </c>
      <c r="N13" s="220">
        <f t="shared" si="0"/>
        <v>0.10256410256410256</v>
      </c>
      <c r="O13" s="221">
        <f t="shared" si="1"/>
        <v>5.2064631956912029E-2</v>
      </c>
      <c r="P13" s="221">
        <f t="shared" si="2"/>
        <v>6.7679558011049717E-2</v>
      </c>
      <c r="Q13" s="221">
        <f t="shared" si="3"/>
        <v>9.8360655737704916E-2</v>
      </c>
      <c r="R13" s="221">
        <f t="shared" si="4"/>
        <v>0.10833333333333334</v>
      </c>
      <c r="S13" s="221">
        <f t="shared" si="5"/>
        <v>0.1201923076923077</v>
      </c>
      <c r="T13" s="221">
        <f t="shared" si="6"/>
        <v>0.13333333333333333</v>
      </c>
      <c r="U13" s="287">
        <f t="shared" si="7"/>
        <v>2.5000000000000001E-2</v>
      </c>
      <c r="V13" s="222">
        <f t="shared" si="8"/>
        <v>8.3789473684210525E-2</v>
      </c>
    </row>
    <row r="14" spans="2:22" x14ac:dyDescent="0.25">
      <c r="B14" s="7">
        <f>C14-20%</f>
        <v>-0.5</v>
      </c>
      <c r="C14" s="7">
        <f t="shared" si="11"/>
        <v>-0.30000000000000004</v>
      </c>
      <c r="D14" s="223" t="s">
        <v>30</v>
      </c>
      <c r="E14" s="224">
        <f>COUNTIFS(class[psma],E$3,class[gap],"&gt;="&amp;$B14,class[gap],"&lt;"&amp;$C14)</f>
        <v>14</v>
      </c>
      <c r="F14" s="224">
        <f>COUNTIFS(class[psma],F$3,class[gap],"&gt;="&amp;$B14,class[gap],"&lt;"&amp;$C14)</f>
        <v>51</v>
      </c>
      <c r="G14" s="224">
        <f>COUNTIFS(class[psma],G$3,class[gap],"&gt;="&amp;$B14,class[gap],"&lt;"&amp;$C14)</f>
        <v>49</v>
      </c>
      <c r="H14" s="224">
        <f>COUNTIFS(class[psma],H$3,class[gap],"&gt;="&amp;$B14,class[gap],"&lt;"&amp;$C14)</f>
        <v>23</v>
      </c>
      <c r="I14" s="224">
        <f>COUNTIFS(class[psma],I$3,class[gap],"&gt;="&amp;$B14,class[gap],"&lt;"&amp;$C14)</f>
        <v>49</v>
      </c>
      <c r="J14" s="224">
        <f>COUNTIFS(class[psma],J$3,class[gap],"&gt;="&amp;$B14,class[gap],"&lt;"&amp;$C14)</f>
        <v>16</v>
      </c>
      <c r="K14" s="224">
        <f>COUNTIFS(class[psma],K$3,class[gap],"&gt;="&amp;$B14,class[gap],"&lt;"&amp;$C14)</f>
        <v>31</v>
      </c>
      <c r="L14" s="224">
        <f>COUNTIFS(class[psma],L$3,class[gap],"&gt;="&amp;$B14,class[gap],"&lt;"&amp;$C14)</f>
        <v>6</v>
      </c>
      <c r="M14" s="288">
        <f t="shared" si="9"/>
        <v>239</v>
      </c>
      <c r="N14" s="226">
        <f t="shared" si="0"/>
        <v>0.17948717948717949</v>
      </c>
      <c r="O14" s="227">
        <f t="shared" si="1"/>
        <v>9.1561938958707359E-2</v>
      </c>
      <c r="P14" s="227">
        <f t="shared" si="2"/>
        <v>6.7679558011049717E-2</v>
      </c>
      <c r="Q14" s="227">
        <f t="shared" si="3"/>
        <v>0.12568306010928962</v>
      </c>
      <c r="R14" s="227">
        <f t="shared" si="4"/>
        <v>0.1361111111111111</v>
      </c>
      <c r="S14" s="227">
        <f t="shared" si="5"/>
        <v>7.6923076923076927E-2</v>
      </c>
      <c r="T14" s="227">
        <f t="shared" si="6"/>
        <v>0.13777777777777778</v>
      </c>
      <c r="U14" s="289">
        <f t="shared" si="7"/>
        <v>0.15</v>
      </c>
      <c r="V14" s="228">
        <f t="shared" si="8"/>
        <v>0.10063157894736842</v>
      </c>
    </row>
    <row r="15" spans="2:22" x14ac:dyDescent="0.25">
      <c r="B15" s="7"/>
      <c r="C15" s="7">
        <f t="shared" si="11"/>
        <v>-0.5</v>
      </c>
      <c r="D15" s="223" t="s">
        <v>31</v>
      </c>
      <c r="E15" s="224">
        <f>COUNTIFS(class[psma],E$3,class[gap],"&lt;"&amp;$C15)</f>
        <v>15</v>
      </c>
      <c r="F15" s="224">
        <f>COUNTIFS(class[psma],F$3,class[gap],"&lt;"&amp;$C15)</f>
        <v>45</v>
      </c>
      <c r="G15" s="224">
        <f>COUNTIFS(class[psma],G$3,class[gap],"&lt;"&amp;$C15)</f>
        <v>36</v>
      </c>
      <c r="H15" s="224">
        <f>COUNTIFS(class[psma],H$3,class[gap],"&lt;"&amp;$C15)</f>
        <v>21</v>
      </c>
      <c r="I15" s="224">
        <f>COUNTIFS(class[psma],I$3,class[gap],"&lt;"&amp;$C15)</f>
        <v>31</v>
      </c>
      <c r="J15" s="224">
        <f>COUNTIFS(class[psma],J$3,class[gap],"&lt;"&amp;$C15)</f>
        <v>13</v>
      </c>
      <c r="K15" s="224">
        <f>COUNTIFS(class[psma],K$3,class[gap],"&lt;"&amp;$C15)</f>
        <v>17</v>
      </c>
      <c r="L15" s="224">
        <f>COUNTIFS(class[psma],L$3,class[gap],"&lt;"&amp;$C15)</f>
        <v>7</v>
      </c>
      <c r="M15" s="288">
        <f t="shared" si="9"/>
        <v>185</v>
      </c>
      <c r="N15" s="226">
        <f t="shared" si="0"/>
        <v>0.19230769230769232</v>
      </c>
      <c r="O15" s="227">
        <f t="shared" si="1"/>
        <v>8.0789946140035901E-2</v>
      </c>
      <c r="P15" s="227">
        <f t="shared" si="2"/>
        <v>4.9723756906077346E-2</v>
      </c>
      <c r="Q15" s="227">
        <f t="shared" si="3"/>
        <v>0.11475409836065574</v>
      </c>
      <c r="R15" s="227">
        <f t="shared" si="4"/>
        <v>8.611111111111111E-2</v>
      </c>
      <c r="S15" s="227">
        <f t="shared" si="5"/>
        <v>6.25E-2</v>
      </c>
      <c r="T15" s="227">
        <f t="shared" si="6"/>
        <v>7.5555555555555556E-2</v>
      </c>
      <c r="U15" s="289">
        <f t="shared" si="7"/>
        <v>0.17499999999999999</v>
      </c>
      <c r="V15" s="228">
        <f t="shared" si="8"/>
        <v>7.7894736842105267E-2</v>
      </c>
    </row>
    <row r="16" spans="2:22" x14ac:dyDescent="0.25">
      <c r="D16" s="229" t="s">
        <v>32</v>
      </c>
      <c r="E16" s="230">
        <f>E10+E11</f>
        <v>11</v>
      </c>
      <c r="F16" s="230">
        <f t="shared" ref="F16:M16" si="12">F10+F11</f>
        <v>180</v>
      </c>
      <c r="G16" s="230">
        <f t="shared" si="12"/>
        <v>255</v>
      </c>
      <c r="H16" s="230">
        <f t="shared" si="12"/>
        <v>53</v>
      </c>
      <c r="I16" s="231">
        <f t="shared" si="12"/>
        <v>85</v>
      </c>
      <c r="J16" s="231">
        <f t="shared" si="12"/>
        <v>88</v>
      </c>
      <c r="K16" s="231">
        <f t="shared" si="12"/>
        <v>73</v>
      </c>
      <c r="L16" s="231">
        <f t="shared" si="12"/>
        <v>4</v>
      </c>
      <c r="M16" s="290">
        <f t="shared" si="12"/>
        <v>749</v>
      </c>
      <c r="N16" s="232">
        <f t="shared" si="0"/>
        <v>0.14102564102564102</v>
      </c>
      <c r="O16" s="233">
        <f t="shared" si="1"/>
        <v>0.3231597845601436</v>
      </c>
      <c r="P16" s="233">
        <f t="shared" si="2"/>
        <v>0.35220994475138123</v>
      </c>
      <c r="Q16" s="233">
        <f t="shared" si="3"/>
        <v>0.2896174863387978</v>
      </c>
      <c r="R16" s="234">
        <f t="shared" si="4"/>
        <v>0.2361111111111111</v>
      </c>
      <c r="S16" s="234">
        <f t="shared" si="5"/>
        <v>0.42307692307692307</v>
      </c>
      <c r="T16" s="234">
        <f t="shared" si="6"/>
        <v>0.32444444444444442</v>
      </c>
      <c r="U16" s="234">
        <f t="shared" si="7"/>
        <v>0.1</v>
      </c>
      <c r="V16" s="235">
        <f t="shared" si="8"/>
        <v>0.31536842105263158</v>
      </c>
    </row>
    <row r="17" spans="4:22" x14ac:dyDescent="0.25">
      <c r="D17" s="236" t="s">
        <v>33</v>
      </c>
      <c r="E17" s="237">
        <f>SUM(E9:E12)</f>
        <v>25</v>
      </c>
      <c r="F17" s="237">
        <f t="shared" ref="F17:M17" si="13">SUM(F9:F12)</f>
        <v>312</v>
      </c>
      <c r="G17" s="237">
        <f t="shared" si="13"/>
        <v>414</v>
      </c>
      <c r="H17" s="237">
        <f t="shared" si="13"/>
        <v>96</v>
      </c>
      <c r="I17" s="238">
        <f t="shared" si="13"/>
        <v>187</v>
      </c>
      <c r="J17" s="238">
        <f t="shared" si="13"/>
        <v>132</v>
      </c>
      <c r="K17" s="238">
        <f t="shared" si="13"/>
        <v>115</v>
      </c>
      <c r="L17" s="238">
        <f t="shared" si="13"/>
        <v>12</v>
      </c>
      <c r="M17" s="291">
        <f t="shared" si="13"/>
        <v>1293</v>
      </c>
      <c r="N17" s="239">
        <f t="shared" si="0"/>
        <v>0.32051282051282054</v>
      </c>
      <c r="O17" s="240">
        <f t="shared" si="1"/>
        <v>0.56014362657091565</v>
      </c>
      <c r="P17" s="240">
        <f t="shared" si="2"/>
        <v>0.57182320441988954</v>
      </c>
      <c r="Q17" s="240">
        <f t="shared" si="3"/>
        <v>0.52459016393442626</v>
      </c>
      <c r="R17" s="241">
        <f t="shared" si="4"/>
        <v>0.51944444444444449</v>
      </c>
      <c r="S17" s="241">
        <f t="shared" si="5"/>
        <v>0.63461538461538458</v>
      </c>
      <c r="T17" s="241">
        <f t="shared" si="6"/>
        <v>0.51111111111111107</v>
      </c>
      <c r="U17" s="241">
        <f t="shared" si="7"/>
        <v>0.3</v>
      </c>
      <c r="V17" s="242">
        <f t="shared" si="8"/>
        <v>0.54442105263157892</v>
      </c>
    </row>
    <row r="18" spans="4:22" ht="15.75" thickBot="1" x14ac:dyDescent="0.3">
      <c r="D18" s="243" t="s">
        <v>34</v>
      </c>
      <c r="E18" s="237">
        <f>SUM(E8:E13)</f>
        <v>35</v>
      </c>
      <c r="F18" s="237">
        <f t="shared" ref="F18:M18" si="14">SUM(F8:F13)</f>
        <v>371</v>
      </c>
      <c r="G18" s="237">
        <f t="shared" si="14"/>
        <v>506</v>
      </c>
      <c r="H18" s="237">
        <f t="shared" si="14"/>
        <v>123</v>
      </c>
      <c r="I18" s="238">
        <f t="shared" si="14"/>
        <v>246</v>
      </c>
      <c r="J18" s="238">
        <f t="shared" si="14"/>
        <v>163</v>
      </c>
      <c r="K18" s="238">
        <f t="shared" si="14"/>
        <v>158</v>
      </c>
      <c r="L18" s="238">
        <f t="shared" si="14"/>
        <v>14</v>
      </c>
      <c r="M18" s="292">
        <f t="shared" si="14"/>
        <v>1616</v>
      </c>
      <c r="N18" s="239">
        <f t="shared" si="0"/>
        <v>0.44871794871794873</v>
      </c>
      <c r="O18" s="240">
        <f t="shared" si="1"/>
        <v>0.66606822262118492</v>
      </c>
      <c r="P18" s="240">
        <f t="shared" si="2"/>
        <v>0.69889502762430944</v>
      </c>
      <c r="Q18" s="240">
        <f t="shared" si="3"/>
        <v>0.67213114754098358</v>
      </c>
      <c r="R18" s="241">
        <f t="shared" si="4"/>
        <v>0.68333333333333335</v>
      </c>
      <c r="S18" s="241">
        <f t="shared" si="5"/>
        <v>0.78365384615384615</v>
      </c>
      <c r="T18" s="241">
        <f t="shared" si="6"/>
        <v>0.70222222222222219</v>
      </c>
      <c r="U18" s="241">
        <f t="shared" si="7"/>
        <v>0.35</v>
      </c>
      <c r="V18" s="242">
        <f t="shared" si="8"/>
        <v>0.68042105263157893</v>
      </c>
    </row>
    <row r="19" spans="4:22" s="1" customFormat="1" ht="15.75" thickTop="1" x14ac:dyDescent="0.25">
      <c r="D19" s="369" t="s">
        <v>35</v>
      </c>
      <c r="E19" s="370"/>
      <c r="F19" s="370"/>
      <c r="G19" s="370"/>
      <c r="H19" s="370"/>
      <c r="I19" s="370"/>
      <c r="J19" s="371"/>
      <c r="K19" s="371"/>
      <c r="L19" s="371"/>
      <c r="M19" s="272"/>
      <c r="N19" s="372"/>
      <c r="O19" s="370"/>
      <c r="P19" s="370"/>
      <c r="Q19" s="370"/>
      <c r="R19" s="370"/>
      <c r="S19" s="371"/>
      <c r="T19" s="371"/>
      <c r="U19" s="371"/>
      <c r="V19" s="293"/>
    </row>
    <row r="20" spans="4:22" s="35" customFormat="1" x14ac:dyDescent="0.25">
      <c r="D20" s="244" t="s">
        <v>37</v>
      </c>
      <c r="E20" s="195">
        <f>SUM(E5:E10)</f>
        <v>30</v>
      </c>
      <c r="F20" s="195">
        <f t="shared" ref="F20:L20" si="15">SUM(F5:F10)</f>
        <v>285</v>
      </c>
      <c r="G20" s="195">
        <f t="shared" si="15"/>
        <v>384</v>
      </c>
      <c r="H20" s="195">
        <f t="shared" si="15"/>
        <v>64</v>
      </c>
      <c r="I20" s="195">
        <f t="shared" si="15"/>
        <v>120</v>
      </c>
      <c r="J20" s="195">
        <f t="shared" si="15"/>
        <v>65</v>
      </c>
      <c r="K20" s="195">
        <f t="shared" si="15"/>
        <v>95</v>
      </c>
      <c r="L20" s="196">
        <f t="shared" si="15"/>
        <v>16</v>
      </c>
      <c r="M20" s="196">
        <f>SUM(E20:L20)</f>
        <v>1059</v>
      </c>
      <c r="N20" s="197">
        <f t="shared" ref="N20:V22" si="16">IF(E$22=0,"",E20/E$22)</f>
        <v>0.38461538461538464</v>
      </c>
      <c r="O20" s="198">
        <f t="shared" si="16"/>
        <v>0.51166965888689409</v>
      </c>
      <c r="P20" s="198">
        <f t="shared" si="16"/>
        <v>0.53038674033149169</v>
      </c>
      <c r="Q20" s="198">
        <f t="shared" si="16"/>
        <v>0.34972677595628415</v>
      </c>
      <c r="R20" s="198">
        <f t="shared" si="16"/>
        <v>0.33333333333333331</v>
      </c>
      <c r="S20" s="198">
        <f t="shared" si="16"/>
        <v>0.3125</v>
      </c>
      <c r="T20" s="198">
        <f t="shared" si="16"/>
        <v>0.42222222222222222</v>
      </c>
      <c r="U20" s="279">
        <f t="shared" si="16"/>
        <v>0.4</v>
      </c>
      <c r="V20" s="294">
        <f t="shared" si="16"/>
        <v>0.44589473684210529</v>
      </c>
    </row>
    <row r="21" spans="4:22" s="36" customFormat="1" x14ac:dyDescent="0.25">
      <c r="D21" s="245" t="s">
        <v>38</v>
      </c>
      <c r="E21" s="246">
        <f>SUM(E11:E15)</f>
        <v>48</v>
      </c>
      <c r="F21" s="246">
        <f t="shared" ref="F21:L21" si="17">SUM(F11:F15)</f>
        <v>272</v>
      </c>
      <c r="G21" s="246">
        <f t="shared" si="17"/>
        <v>340</v>
      </c>
      <c r="H21" s="246">
        <f t="shared" si="17"/>
        <v>119</v>
      </c>
      <c r="I21" s="247">
        <f t="shared" si="17"/>
        <v>240</v>
      </c>
      <c r="J21" s="247">
        <f t="shared" si="17"/>
        <v>143</v>
      </c>
      <c r="K21" s="247">
        <f t="shared" si="17"/>
        <v>130</v>
      </c>
      <c r="L21" s="247">
        <f t="shared" si="17"/>
        <v>24</v>
      </c>
      <c r="M21" s="247">
        <f t="shared" ref="M21:M22" si="18">SUM(E21:L21)</f>
        <v>1316</v>
      </c>
      <c r="N21" s="248">
        <f t="shared" si="16"/>
        <v>0.61538461538461542</v>
      </c>
      <c r="O21" s="249">
        <f t="shared" si="16"/>
        <v>0.48833034111310591</v>
      </c>
      <c r="P21" s="249">
        <f t="shared" si="16"/>
        <v>0.46961325966850831</v>
      </c>
      <c r="Q21" s="249">
        <f t="shared" si="16"/>
        <v>0.65027322404371579</v>
      </c>
      <c r="R21" s="250">
        <f t="shared" si="16"/>
        <v>0.66666666666666663</v>
      </c>
      <c r="S21" s="250">
        <f t="shared" si="16"/>
        <v>0.6875</v>
      </c>
      <c r="T21" s="250">
        <f t="shared" si="16"/>
        <v>0.57777777777777772</v>
      </c>
      <c r="U21" s="250">
        <f t="shared" si="16"/>
        <v>0.6</v>
      </c>
      <c r="V21" s="295">
        <f t="shared" si="16"/>
        <v>0.55410526315789477</v>
      </c>
    </row>
    <row r="22" spans="4:22" s="1" customFormat="1" ht="15.75" thickBot="1" x14ac:dyDescent="0.3">
      <c r="D22" s="252" t="s">
        <v>39</v>
      </c>
      <c r="E22" s="253">
        <f>E20+E21</f>
        <v>78</v>
      </c>
      <c r="F22" s="253">
        <f t="shared" ref="F22:L22" si="19">F20+F21</f>
        <v>557</v>
      </c>
      <c r="G22" s="253">
        <f t="shared" si="19"/>
        <v>724</v>
      </c>
      <c r="H22" s="253">
        <f t="shared" si="19"/>
        <v>183</v>
      </c>
      <c r="I22" s="253">
        <f t="shared" si="19"/>
        <v>360</v>
      </c>
      <c r="J22" s="253">
        <f t="shared" si="19"/>
        <v>208</v>
      </c>
      <c r="K22" s="253">
        <f t="shared" si="19"/>
        <v>225</v>
      </c>
      <c r="L22" s="254">
        <f t="shared" si="19"/>
        <v>40</v>
      </c>
      <c r="M22" s="254">
        <f t="shared" si="18"/>
        <v>2375</v>
      </c>
      <c r="N22" s="255">
        <f t="shared" si="16"/>
        <v>1</v>
      </c>
      <c r="O22" s="256">
        <f t="shared" si="16"/>
        <v>1</v>
      </c>
      <c r="P22" s="256">
        <f t="shared" si="16"/>
        <v>1</v>
      </c>
      <c r="Q22" s="256">
        <f t="shared" si="16"/>
        <v>1</v>
      </c>
      <c r="R22" s="256">
        <f t="shared" si="16"/>
        <v>1</v>
      </c>
      <c r="S22" s="256">
        <f t="shared" si="16"/>
        <v>1</v>
      </c>
      <c r="T22" s="256">
        <f t="shared" si="16"/>
        <v>1</v>
      </c>
      <c r="U22" s="296">
        <f t="shared" si="16"/>
        <v>1</v>
      </c>
      <c r="V22" s="297">
        <f t="shared" si="16"/>
        <v>1</v>
      </c>
    </row>
    <row r="23" spans="4:22" s="1" customFormat="1" x14ac:dyDescent="0.25">
      <c r="D23" s="374" t="s">
        <v>40</v>
      </c>
      <c r="E23" s="375"/>
      <c r="F23" s="375"/>
      <c r="G23" s="375"/>
      <c r="H23" s="375"/>
      <c r="I23" s="375"/>
      <c r="J23" s="376"/>
      <c r="K23" s="376"/>
      <c r="L23" s="376"/>
      <c r="M23" s="273"/>
      <c r="N23" s="258"/>
      <c r="O23" s="258"/>
      <c r="P23" s="258"/>
      <c r="Q23" s="258"/>
      <c r="R23" s="258"/>
      <c r="S23" s="258"/>
      <c r="T23" s="258"/>
      <c r="U23" s="258"/>
    </row>
    <row r="24" spans="4:22" s="1" customFormat="1" x14ac:dyDescent="0.25">
      <c r="D24" s="269" t="s">
        <v>41</v>
      </c>
      <c r="E24" s="259">
        <f>AVERAGEIFS(class[gap],class[psma],E$3,class[gap],"&gt;=0")</f>
        <v>0.38272811829405662</v>
      </c>
      <c r="F24" s="259">
        <f>AVERAGEIFS(class[gap],class[psma],F$3,class[gap],"&gt;=0")</f>
        <v>0.30050975434956867</v>
      </c>
      <c r="G24" s="259">
        <f>AVERAGEIFS(class[gap],class[psma],G$3,class[gap],"&gt;=0")</f>
        <v>0.37189487481061473</v>
      </c>
      <c r="H24" s="259">
        <f>AVERAGEIFS(class[gap],class[psma],H$3,class[gap],"&gt;=0")</f>
        <v>0.32282366615688995</v>
      </c>
      <c r="I24" s="260">
        <f>AVERAGEIFS(class[gap],class[psma],I$3,class[gap],"&gt;=0")</f>
        <v>0.28562805675681413</v>
      </c>
      <c r="J24" s="260">
        <f>AVERAGEIFS(class[gap],class[psma],J$3,class[gap],"&gt;=0")</f>
        <v>0.22071520668165209</v>
      </c>
      <c r="K24" s="260">
        <f>AVERAGEIFS(class[gap],class[psma],K$3,class[gap],"&gt;=0")</f>
        <v>0.30510865719854879</v>
      </c>
      <c r="L24" s="260">
        <f>AVERAGEIFS(class[gap],class[psma],L$3,class[gap],"&gt;=0")</f>
        <v>0.87309350391579543</v>
      </c>
      <c r="M24" s="261">
        <f>AVERAGEIFS(class[gap],class[gap],"&gt;=0")</f>
        <v>0.33255159947252672</v>
      </c>
      <c r="N24" s="258"/>
      <c r="O24" s="258"/>
      <c r="P24" s="258"/>
      <c r="Q24" s="258"/>
      <c r="R24" s="258"/>
      <c r="S24" s="258"/>
      <c r="T24" s="258"/>
      <c r="U24" s="258"/>
    </row>
    <row r="25" spans="4:22" s="1" customFormat="1" x14ac:dyDescent="0.25">
      <c r="D25" s="270" t="s">
        <v>42</v>
      </c>
      <c r="E25" s="259">
        <f>AVERAGEIFS(class[gap],class[psma],E$3,class[gap],"&lt;0")</f>
        <v>-0.36555576514731764</v>
      </c>
      <c r="F25" s="259">
        <f>AVERAGEIFS(class[gap],class[psma],F$3,class[gap],"&lt;0")</f>
        <v>-0.2656671904983281</v>
      </c>
      <c r="G25" s="259">
        <f>AVERAGEIFS(class[gap],class[psma],G$3,class[gap],"&lt;0")</f>
        <v>-0.20879217225403904</v>
      </c>
      <c r="H25" s="259">
        <f>AVERAGEIFS(class[gap],class[psma],H$3,class[gap],"&lt;0")</f>
        <v>-0.28313209755188157</v>
      </c>
      <c r="I25" s="260">
        <f>AVERAGEIFS(class[gap],class[psma],I$3,class[gap],"&lt;0")</f>
        <v>-0.26339111562050055</v>
      </c>
      <c r="J25" s="260">
        <f>AVERAGEIFS(class[gap],class[psma],J$3,class[gap],"&lt;0")</f>
        <v>-0.19515750214774985</v>
      </c>
      <c r="K25" s="260">
        <f>AVERAGEIFS(class[gap],class[psma],K$3,class[gap],"&lt;0")</f>
        <v>-0.26572690179495123</v>
      </c>
      <c r="L25" s="260">
        <f>AVERAGEIFS(class[gap],class[psma],L$3,class[gap],"&lt;0")</f>
        <v>-0.37727432113650061</v>
      </c>
      <c r="M25" s="261">
        <f>AVERAGEIFS(class[gap],class[gap],"&lt;0")</f>
        <v>-0.25016009286803348</v>
      </c>
      <c r="N25" s="258"/>
      <c r="O25" s="258"/>
      <c r="P25" s="258"/>
      <c r="Q25" s="258"/>
      <c r="R25" s="258"/>
      <c r="S25" s="258"/>
      <c r="T25" s="258"/>
      <c r="U25" s="258"/>
    </row>
    <row r="26" spans="4:22" ht="15.75" thickBot="1" x14ac:dyDescent="0.3">
      <c r="D26" s="262" t="s">
        <v>43</v>
      </c>
      <c r="E26" s="263">
        <f>AVERAGEIFS(class[gap],class[psma],E$3)</f>
        <v>-7.7754271516019768E-2</v>
      </c>
      <c r="F26" s="263">
        <f>AVERAGEIFS(class[gap],class[psma],F$3)</f>
        <v>2.4028373741619178E-2</v>
      </c>
      <c r="G26" s="263">
        <f>AVERAGEIFS(class[gap],class[psma],G$3)</f>
        <v>9.9196537791302247E-2</v>
      </c>
      <c r="H26" s="263">
        <f>AVERAGEIFS(class[gap],class[psma],H$3)</f>
        <v>-7.1213141937885041E-2</v>
      </c>
      <c r="I26" s="263">
        <f>AVERAGEIFS(class[gap],class[psma],I$3)</f>
        <v>-8.0384724828062318E-2</v>
      </c>
      <c r="J26" s="263">
        <f>AVERAGEIFS(class[gap],class[psma],J$3)</f>
        <v>-6.5197280638561755E-2</v>
      </c>
      <c r="K26" s="263">
        <f>AVERAGEIFS(class[gap],class[psma],K$3)</f>
        <v>-2.4707443553251263E-2</v>
      </c>
      <c r="L26" s="298">
        <f>AVERAGEIFS(class[gap],class[psma],L$3)</f>
        <v>0.1228728088844178</v>
      </c>
      <c r="M26" s="264">
        <f>AVERAGE(class[gap])</f>
        <v>9.6679838429785756E-3</v>
      </c>
      <c r="N26" s="258"/>
      <c r="O26" s="258"/>
      <c r="P26" s="258"/>
      <c r="Q26" s="258"/>
      <c r="R26" s="258"/>
      <c r="S26" s="258"/>
      <c r="T26" s="258"/>
      <c r="U26" s="258"/>
      <c r="V26" s="28"/>
    </row>
    <row r="27" spans="4:22" x14ac:dyDescent="0.25">
      <c r="D27" s="378" t="s">
        <v>44</v>
      </c>
      <c r="E27" s="379"/>
      <c r="F27" s="379"/>
      <c r="G27" s="379"/>
      <c r="H27" s="379"/>
      <c r="I27" s="379"/>
      <c r="J27" s="380"/>
      <c r="K27" s="380"/>
      <c r="L27" s="380"/>
      <c r="M27" s="299"/>
      <c r="N27" s="18"/>
      <c r="O27" s="18"/>
      <c r="P27" s="18"/>
      <c r="Q27" s="18"/>
      <c r="R27" s="18"/>
      <c r="S27" s="18"/>
      <c r="T27" s="18"/>
      <c r="U27" s="18"/>
      <c r="V27" s="28"/>
    </row>
    <row r="28" spans="4:22" x14ac:dyDescent="0.25">
      <c r="D28" s="265" t="s">
        <v>45</v>
      </c>
      <c r="E28" s="266">
        <f>SQRT(AVERAGEIF(class[psma],E3,class[x2]))/AVERAGEIF(class[psma],E3,class[count])</f>
        <v>0.37354675443673624</v>
      </c>
      <c r="F28" s="266">
        <f>SQRT(AVERAGEIF(class[psma],F3,class[x2]))/AVERAGEIF(class[psma],F3,class[count])</f>
        <v>0.2238675364453106</v>
      </c>
      <c r="G28" s="266">
        <f>SQRT(AVERAGEIF(class[psma],G3,class[x2]))/AVERAGEIF(class[psma],G3,class[count])</f>
        <v>0.20114349095286982</v>
      </c>
      <c r="H28" s="266">
        <f>SQRT(AVERAGEIF(class[psma],H3,class[x2]))/AVERAGEIF(class[psma],H3,class[count])</f>
        <v>0.25851712720034137</v>
      </c>
      <c r="I28" s="266">
        <f>SQRT(AVERAGEIF(class[psma],I3,class[x2]))/AVERAGEIF(class[psma],I3,class[count])</f>
        <v>0.22626648977954641</v>
      </c>
      <c r="J28" s="266">
        <f>SQRT(AVERAGEIF(class[psma],J3,class[x2]))/AVERAGEIF(class[psma],J3,class[count])</f>
        <v>0.1385785319706995</v>
      </c>
      <c r="K28" s="266">
        <f>SQRT(AVERAGEIF(class[psma],K3,class[x2]))/AVERAGEIF(class[psma],K3,class[count])</f>
        <v>0.23708664061422691</v>
      </c>
      <c r="L28" s="266">
        <f>SQRT(AVERAGEIF(class[psma],L3,class[x2]))/AVERAGEIF(class[psma],L3,class[count])</f>
        <v>0.54298118319616251</v>
      </c>
      <c r="M28" s="300">
        <f>SQRT(AVERAGE(class[x2]))/AVERAGE(class[count])</f>
        <v>0.21576093709246633</v>
      </c>
      <c r="N28" s="18"/>
      <c r="O28" s="18"/>
      <c r="P28" s="18"/>
      <c r="Q28" s="18"/>
      <c r="R28" s="18"/>
      <c r="S28" s="18"/>
      <c r="T28" s="18"/>
      <c r="U28" s="18"/>
      <c r="V28" s="28"/>
    </row>
    <row r="29" spans="4:22" x14ac:dyDescent="0.25">
      <c r="D29" s="360" t="s">
        <v>46</v>
      </c>
      <c r="E29" s="361"/>
      <c r="F29" s="361"/>
      <c r="G29" s="361"/>
      <c r="H29" s="361"/>
      <c r="I29" s="361"/>
      <c r="J29" s="362"/>
      <c r="K29" s="362"/>
      <c r="L29" s="362"/>
      <c r="M29" s="301"/>
      <c r="N29" s="18"/>
      <c r="O29" s="18"/>
      <c r="P29" s="18"/>
      <c r="Q29" s="18"/>
      <c r="R29" s="18"/>
      <c r="S29" s="18"/>
      <c r="T29" s="18"/>
      <c r="U29" s="18"/>
      <c r="V29" s="28"/>
    </row>
    <row r="30" spans="4:22" ht="15.75" thickBot="1" x14ac:dyDescent="0.3">
      <c r="D30" s="267" t="s">
        <v>47</v>
      </c>
      <c r="E30" s="268">
        <f>B51</f>
        <v>1.0651070388488397</v>
      </c>
      <c r="F30" s="268">
        <f>B52</f>
        <v>1.0330527424389566</v>
      </c>
      <c r="G30" s="268">
        <f>B53</f>
        <v>1.011182534300336</v>
      </c>
      <c r="H30" s="268">
        <f>B54</f>
        <v>0.96516283649723722</v>
      </c>
      <c r="I30" s="268">
        <f>B55</f>
        <v>0.94779160524261197</v>
      </c>
      <c r="J30" s="268">
        <f>B56</f>
        <v>0.99328084648925874</v>
      </c>
      <c r="K30" s="268">
        <f>B57</f>
        <v>1.0109561117520109</v>
      </c>
      <c r="L30" s="268">
        <f>B58</f>
        <v>0.97040205691307979</v>
      </c>
      <c r="M30" s="302">
        <f>LINEST(class[flow],class[count],FALSE)</f>
        <v>1.0061981835961697</v>
      </c>
      <c r="N30" s="18"/>
      <c r="O30" s="18"/>
      <c r="P30" s="18"/>
      <c r="Q30" s="18"/>
      <c r="R30" s="18"/>
      <c r="S30" s="18"/>
      <c r="T30" s="18"/>
      <c r="U30" s="18"/>
      <c r="V30" s="28"/>
    </row>
    <row r="50" spans="1:3" x14ac:dyDescent="0.25">
      <c r="A50" t="s">
        <v>129</v>
      </c>
      <c r="B50" s="69" t="s">
        <v>121</v>
      </c>
    </row>
    <row r="51" spans="1:3" x14ac:dyDescent="0.25">
      <c r="A51" s="73">
        <v>1</v>
      </c>
      <c r="B51" s="73" cm="1">
        <f t="array" ref="B51:C51">LINEST((class[psma]=E3)*(class[flow]),(class[psma]=E3)*(class[count]),FALSE)</f>
        <v>1.0651070388488397</v>
      </c>
      <c r="C51" s="73">
        <v>0</v>
      </c>
    </row>
    <row r="52" spans="1:3" x14ac:dyDescent="0.25">
      <c r="A52" s="73">
        <v>2</v>
      </c>
      <c r="B52" s="73" cm="1">
        <f t="array" ref="B52:C52">LINEST((class[psma]=F3)*(class[flow]),(class[psma]=F3)*(class[count]),FALSE)</f>
        <v>1.0330527424389566</v>
      </c>
      <c r="C52" s="73">
        <v>0</v>
      </c>
    </row>
    <row r="53" spans="1:3" x14ac:dyDescent="0.25">
      <c r="A53" s="73">
        <v>3</v>
      </c>
      <c r="B53" s="73" cm="1">
        <f t="array" ref="B53:C53">LINEST((class[psma]=G3)*(class[flow]),(class[psma]=G3)*(class[count]),FALSE)</f>
        <v>1.011182534300336</v>
      </c>
      <c r="C53" s="73">
        <v>0</v>
      </c>
    </row>
    <row r="54" spans="1:3" x14ac:dyDescent="0.25">
      <c r="A54" s="73">
        <v>4</v>
      </c>
      <c r="B54" s="73" cm="1">
        <f t="array" ref="B54:C54">LINEST((class[psma]=H3)*(class[flow]),(class[psma]=H3)*(class[count]),FALSE)</f>
        <v>0.96516283649723722</v>
      </c>
      <c r="C54" s="73">
        <v>0</v>
      </c>
    </row>
    <row r="55" spans="1:3" x14ac:dyDescent="0.25">
      <c r="A55" s="73">
        <v>5</v>
      </c>
      <c r="B55" s="73" cm="1">
        <f t="array" ref="B55:C55">LINEST((class[psma]=I3)*(class[flow]),(class[psma]=I3)*(class[count]),FALSE)</f>
        <v>0.94779160524261197</v>
      </c>
      <c r="C55" s="73">
        <v>0</v>
      </c>
    </row>
    <row r="56" spans="1:3" x14ac:dyDescent="0.25">
      <c r="A56" s="73">
        <v>6</v>
      </c>
      <c r="B56" s="73" cm="1">
        <f t="array" ref="B56:C56">LINEST((class[psma]=J3)*(class[flow]),(class[psma]=J3)*(class[count]),FALSE)</f>
        <v>0.99328084648925874</v>
      </c>
      <c r="C56" s="73">
        <v>0</v>
      </c>
    </row>
    <row r="57" spans="1:3" x14ac:dyDescent="0.25">
      <c r="A57" s="73">
        <v>7</v>
      </c>
      <c r="B57" s="73" cm="1">
        <f t="array" ref="B57:C57">LINEST((class[psma]=K3)*(class[flow]),(class[psma]=K3)*(class[count]),FALSE)</f>
        <v>1.0109561117520109</v>
      </c>
      <c r="C57" s="73">
        <v>0</v>
      </c>
    </row>
    <row r="58" spans="1:3" x14ac:dyDescent="0.25">
      <c r="A58" s="73">
        <v>8</v>
      </c>
      <c r="B58" s="73" cm="1">
        <f t="array" ref="B58:C58">LINEST((class[psma]=L3)*(class[flow]),(class[psma]=L3)*(class[count]),FALSE)</f>
        <v>0.97040205691307979</v>
      </c>
      <c r="C58" s="73">
        <v>0</v>
      </c>
    </row>
    <row r="59" spans="1:3" x14ac:dyDescent="0.25">
      <c r="A59" s="73"/>
      <c r="B59" s="73"/>
      <c r="C59" s="73"/>
    </row>
    <row r="60" spans="1:3" x14ac:dyDescent="0.25">
      <c r="A60" s="73"/>
      <c r="B60" s="73"/>
      <c r="C60" s="73"/>
    </row>
    <row r="61" spans="1:3" x14ac:dyDescent="0.25">
      <c r="A61" s="73"/>
      <c r="B61" s="73"/>
      <c r="C61" s="73"/>
    </row>
  </sheetData>
  <mergeCells count="7">
    <mergeCell ref="D29:L29"/>
    <mergeCell ref="E2:L2"/>
    <mergeCell ref="N2:U2"/>
    <mergeCell ref="D19:L19"/>
    <mergeCell ref="N19:U19"/>
    <mergeCell ref="D23:L23"/>
    <mergeCell ref="D27:L27"/>
  </mergeCells>
  <conditionalFormatting sqref="E20:M22">
    <cfRule type="cellIs" dxfId="26" priority="1" operator="equal">
      <formula>0</formula>
    </cfRule>
    <cfRule type="cellIs" dxfId="25" priority="2" operator="equal">
      <formula>0</formula>
    </cfRule>
  </conditionalFormatting>
  <conditionalFormatting sqref="D22:M22">
    <cfRule type="cellIs" dxfId="24" priority="3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S2381"/>
  <sheetViews>
    <sheetView topLeftCell="A6" workbookViewId="0">
      <selection activeCell="F1" sqref="F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2" bestFit="1" customWidth="1"/>
    <col min="4" max="4" width="12.5703125" bestFit="1" customWidth="1"/>
    <col min="5" max="5" width="12" bestFit="1" customWidth="1"/>
    <col min="6" max="6" width="12.5703125" bestFit="1" customWidth="1"/>
    <col min="7" max="7" width="12" bestFit="1" customWidth="1"/>
    <col min="8" max="8" width="12.5703125" bestFit="1" customWidth="1"/>
    <col min="9" max="9" width="12" bestFit="1" customWidth="1"/>
    <col min="10" max="10" width="12.5703125" bestFit="1" customWidth="1"/>
    <col min="11" max="11" width="12" bestFit="1" customWidth="1"/>
    <col min="12" max="12" width="12.5703125" bestFit="1" customWidth="1"/>
    <col min="13" max="13" width="12" bestFit="1" customWidth="1"/>
    <col min="14" max="14" width="12.5703125" bestFit="1" customWidth="1"/>
    <col min="15" max="15" width="12" bestFit="1" customWidth="1"/>
    <col min="16" max="16" width="12.5703125" bestFit="1" customWidth="1"/>
    <col min="17" max="17" width="12" bestFit="1" customWidth="1"/>
    <col min="18" max="18" width="17.7109375" bestFit="1" customWidth="1"/>
    <col min="19" max="19" width="16.5703125" bestFit="1" customWidth="1"/>
    <col min="20" max="20" width="17.7109375" bestFit="1" customWidth="1"/>
    <col min="21" max="21" width="16.5703125" bestFit="1" customWidth="1"/>
    <col min="22" max="37" width="5" bestFit="1" customWidth="1"/>
    <col min="38" max="75" width="6" bestFit="1" customWidth="1"/>
    <col min="76" max="76" width="12" bestFit="1" customWidth="1"/>
    <col min="77" max="78" width="11" bestFit="1" customWidth="1"/>
    <col min="79" max="79" width="12" bestFit="1" customWidth="1"/>
    <col min="80" max="80" width="6.85546875" bestFit="1" customWidth="1"/>
    <col min="81" max="277" width="5" bestFit="1" customWidth="1"/>
    <col min="278" max="430" width="6" bestFit="1" customWidth="1"/>
    <col min="431" max="431" width="12" bestFit="1" customWidth="1"/>
    <col min="432" max="440" width="6" bestFit="1" customWidth="1"/>
    <col min="441" max="441" width="12" bestFit="1" customWidth="1"/>
    <col min="442" max="463" width="6" bestFit="1" customWidth="1"/>
    <col min="464" max="470" width="12" bestFit="1" customWidth="1"/>
    <col min="471" max="471" width="6" bestFit="1" customWidth="1"/>
    <col min="472" max="473" width="12" bestFit="1" customWidth="1"/>
    <col min="474" max="474" width="6" bestFit="1" customWidth="1"/>
    <col min="475" max="475" width="12" bestFit="1" customWidth="1"/>
    <col min="476" max="477" width="6" bestFit="1" customWidth="1"/>
    <col min="478" max="479" width="12" bestFit="1" customWidth="1"/>
    <col min="480" max="480" width="6" bestFit="1" customWidth="1"/>
    <col min="481" max="481" width="12" bestFit="1" customWidth="1"/>
    <col min="482" max="482" width="6" bestFit="1" customWidth="1"/>
    <col min="483" max="483" width="12" bestFit="1" customWidth="1"/>
    <col min="484" max="484" width="6" bestFit="1" customWidth="1"/>
    <col min="485" max="485" width="12" bestFit="1" customWidth="1"/>
    <col min="486" max="486" width="6" bestFit="1" customWidth="1"/>
    <col min="487" max="487" width="12" bestFit="1" customWidth="1"/>
    <col min="488" max="488" width="11" bestFit="1" customWidth="1"/>
    <col min="489" max="490" width="12" bestFit="1" customWidth="1"/>
    <col min="491" max="491" width="6" bestFit="1" customWidth="1"/>
    <col min="492" max="498" width="12" bestFit="1" customWidth="1"/>
    <col min="499" max="499" width="6" bestFit="1" customWidth="1"/>
    <col min="500" max="500" width="10" bestFit="1" customWidth="1"/>
    <col min="501" max="503" width="12" bestFit="1" customWidth="1"/>
    <col min="504" max="504" width="6" bestFit="1" customWidth="1"/>
    <col min="505" max="507" width="12" bestFit="1" customWidth="1"/>
    <col min="508" max="508" width="6" bestFit="1" customWidth="1"/>
    <col min="509" max="509" width="12" bestFit="1" customWidth="1"/>
    <col min="510" max="510" width="6" bestFit="1" customWidth="1"/>
    <col min="511" max="515" width="12" bestFit="1" customWidth="1"/>
    <col min="516" max="516" width="6" bestFit="1" customWidth="1"/>
    <col min="517" max="526" width="12" bestFit="1" customWidth="1"/>
    <col min="527" max="527" width="11" bestFit="1" customWidth="1"/>
    <col min="528" max="528" width="12" bestFit="1" customWidth="1"/>
    <col min="529" max="529" width="11" bestFit="1" customWidth="1"/>
    <col min="530" max="531" width="12" bestFit="1" customWidth="1"/>
    <col min="532" max="532" width="11" bestFit="1" customWidth="1"/>
    <col min="533" max="541" width="12" bestFit="1" customWidth="1"/>
    <col min="542" max="542" width="9" bestFit="1" customWidth="1"/>
    <col min="543" max="543" width="11" bestFit="1" customWidth="1"/>
    <col min="544" max="556" width="12" bestFit="1" customWidth="1"/>
    <col min="557" max="559" width="6" bestFit="1" customWidth="1"/>
    <col min="560" max="564" width="12" bestFit="1" customWidth="1"/>
    <col min="565" max="565" width="11" bestFit="1" customWidth="1"/>
    <col min="566" max="569" width="12" bestFit="1" customWidth="1"/>
    <col min="570" max="570" width="11" bestFit="1" customWidth="1"/>
    <col min="571" max="573" width="12" bestFit="1" customWidth="1"/>
    <col min="574" max="575" width="7" bestFit="1" customWidth="1"/>
    <col min="576" max="578" width="12" bestFit="1" customWidth="1"/>
    <col min="579" max="579" width="7" bestFit="1" customWidth="1"/>
    <col min="580" max="588" width="12" bestFit="1" customWidth="1"/>
    <col min="589" max="589" width="7" bestFit="1" customWidth="1"/>
    <col min="590" max="590" width="12" bestFit="1" customWidth="1"/>
    <col min="591" max="592" width="7" bestFit="1" customWidth="1"/>
    <col min="593" max="596" width="12" bestFit="1" customWidth="1"/>
    <col min="597" max="597" width="7" bestFit="1" customWidth="1"/>
    <col min="598" max="599" width="12" bestFit="1" customWidth="1"/>
    <col min="600" max="600" width="6.85546875" bestFit="1" customWidth="1"/>
    <col min="601" max="603" width="4" bestFit="1" customWidth="1"/>
    <col min="604" max="756" width="5" bestFit="1" customWidth="1"/>
    <col min="757" max="757" width="12" bestFit="1" customWidth="1"/>
    <col min="758" max="770" width="5" bestFit="1" customWidth="1"/>
    <col min="771" max="771" width="12" bestFit="1" customWidth="1"/>
    <col min="772" max="778" width="5" bestFit="1" customWidth="1"/>
    <col min="779" max="779" width="11" bestFit="1" customWidth="1"/>
    <col min="780" max="808" width="5" bestFit="1" customWidth="1"/>
    <col min="809" max="809" width="12" bestFit="1" customWidth="1"/>
    <col min="810" max="811" width="5" bestFit="1" customWidth="1"/>
    <col min="812" max="812" width="12" bestFit="1" customWidth="1"/>
    <col min="813" max="823" width="5" bestFit="1" customWidth="1"/>
    <col min="824" max="824" width="12" bestFit="1" customWidth="1"/>
    <col min="825" max="826" width="5" bestFit="1" customWidth="1"/>
    <col min="827" max="827" width="6" bestFit="1" customWidth="1"/>
    <col min="828" max="828" width="12" bestFit="1" customWidth="1"/>
    <col min="829" max="830" width="6" bestFit="1" customWidth="1"/>
    <col min="831" max="831" width="12" bestFit="1" customWidth="1"/>
    <col min="832" max="863" width="6" bestFit="1" customWidth="1"/>
    <col min="864" max="864" width="12" bestFit="1" customWidth="1"/>
    <col min="865" max="934" width="6" bestFit="1" customWidth="1"/>
    <col min="935" max="935" width="12" bestFit="1" customWidth="1"/>
    <col min="936" max="939" width="6" bestFit="1" customWidth="1"/>
    <col min="940" max="940" width="12" bestFit="1" customWidth="1"/>
    <col min="941" max="941" width="6" bestFit="1" customWidth="1"/>
    <col min="942" max="942" width="12" bestFit="1" customWidth="1"/>
    <col min="943" max="971" width="6" bestFit="1" customWidth="1"/>
    <col min="972" max="972" width="12" bestFit="1" customWidth="1"/>
    <col min="973" max="974" width="6" bestFit="1" customWidth="1"/>
    <col min="975" max="976" width="12" bestFit="1" customWidth="1"/>
    <col min="977" max="979" width="6" bestFit="1" customWidth="1"/>
    <col min="980" max="980" width="12" bestFit="1" customWidth="1"/>
    <col min="981" max="982" width="6" bestFit="1" customWidth="1"/>
    <col min="983" max="983" width="11" bestFit="1" customWidth="1"/>
    <col min="984" max="984" width="6" bestFit="1" customWidth="1"/>
    <col min="985" max="985" width="12" bestFit="1" customWidth="1"/>
    <col min="986" max="986" width="6" bestFit="1" customWidth="1"/>
    <col min="987" max="987" width="11" bestFit="1" customWidth="1"/>
    <col min="988" max="988" width="12" bestFit="1" customWidth="1"/>
    <col min="989" max="989" width="10" bestFit="1" customWidth="1"/>
    <col min="990" max="995" width="6" bestFit="1" customWidth="1"/>
    <col min="996" max="996" width="11" bestFit="1" customWidth="1"/>
    <col min="997" max="997" width="12" bestFit="1" customWidth="1"/>
    <col min="998" max="1002" width="6" bestFit="1" customWidth="1"/>
    <col min="1003" max="1003" width="12" bestFit="1" customWidth="1"/>
    <col min="1004" max="1004" width="11" bestFit="1" customWidth="1"/>
    <col min="1005" max="1009" width="6" bestFit="1" customWidth="1"/>
    <col min="1010" max="1010" width="12" bestFit="1" customWidth="1"/>
    <col min="1011" max="1014" width="6" bestFit="1" customWidth="1"/>
    <col min="1015" max="1015" width="12" bestFit="1" customWidth="1"/>
    <col min="1016" max="1027" width="6" bestFit="1" customWidth="1"/>
    <col min="1028" max="1028" width="10" bestFit="1" customWidth="1"/>
    <col min="1029" max="1036" width="6" bestFit="1" customWidth="1"/>
    <col min="1037" max="1037" width="12" bestFit="1" customWidth="1"/>
    <col min="1038" max="1039" width="11" bestFit="1" customWidth="1"/>
    <col min="1040" max="1040" width="10" bestFit="1" customWidth="1"/>
    <col min="1041" max="1042" width="6" bestFit="1" customWidth="1"/>
    <col min="1043" max="1043" width="12" bestFit="1" customWidth="1"/>
    <col min="1044" max="1044" width="6" bestFit="1" customWidth="1"/>
    <col min="1045" max="1045" width="12" bestFit="1" customWidth="1"/>
    <col min="1046" max="1046" width="11" bestFit="1" customWidth="1"/>
    <col min="1047" max="1047" width="6" bestFit="1" customWidth="1"/>
    <col min="1048" max="1048" width="12" bestFit="1" customWidth="1"/>
    <col min="1049" max="1049" width="6" bestFit="1" customWidth="1"/>
    <col min="1050" max="1050" width="12" bestFit="1" customWidth="1"/>
    <col min="1051" max="1056" width="6" bestFit="1" customWidth="1"/>
    <col min="1057" max="1058" width="12" bestFit="1" customWidth="1"/>
    <col min="1059" max="1060" width="6" bestFit="1" customWidth="1"/>
    <col min="1061" max="1061" width="12" bestFit="1" customWidth="1"/>
    <col min="1062" max="1062" width="6" bestFit="1" customWidth="1"/>
    <col min="1063" max="1064" width="12" bestFit="1" customWidth="1"/>
    <col min="1065" max="1065" width="11" bestFit="1" customWidth="1"/>
    <col min="1066" max="1066" width="6" bestFit="1" customWidth="1"/>
    <col min="1067" max="1068" width="12" bestFit="1" customWidth="1"/>
    <col min="1069" max="1069" width="9" bestFit="1" customWidth="1"/>
    <col min="1070" max="1070" width="6" bestFit="1" customWidth="1"/>
    <col min="1071" max="1071" width="12" bestFit="1" customWidth="1"/>
    <col min="1072" max="1074" width="6" bestFit="1" customWidth="1"/>
    <col min="1075" max="1075" width="12" bestFit="1" customWidth="1"/>
    <col min="1076" max="1078" width="6" bestFit="1" customWidth="1"/>
    <col min="1079" max="1081" width="12" bestFit="1" customWidth="1"/>
    <col min="1082" max="1086" width="6" bestFit="1" customWidth="1"/>
    <col min="1087" max="1087" width="11" bestFit="1" customWidth="1"/>
    <col min="1088" max="1088" width="6" bestFit="1" customWidth="1"/>
    <col min="1089" max="1089" width="12" bestFit="1" customWidth="1"/>
    <col min="1090" max="1090" width="6" bestFit="1" customWidth="1"/>
    <col min="1091" max="1091" width="12" bestFit="1" customWidth="1"/>
    <col min="1092" max="1093" width="6" bestFit="1" customWidth="1"/>
    <col min="1094" max="1096" width="12" bestFit="1" customWidth="1"/>
    <col min="1097" max="1097" width="6" bestFit="1" customWidth="1"/>
    <col min="1098" max="1098" width="12" bestFit="1" customWidth="1"/>
    <col min="1099" max="1106" width="6" bestFit="1" customWidth="1"/>
    <col min="1107" max="1107" width="12" bestFit="1" customWidth="1"/>
    <col min="1108" max="1119" width="6" bestFit="1" customWidth="1"/>
    <col min="1120" max="1121" width="12" bestFit="1" customWidth="1"/>
    <col min="1122" max="1124" width="6" bestFit="1" customWidth="1"/>
    <col min="1125" max="1126" width="12" bestFit="1" customWidth="1"/>
    <col min="1127" max="1128" width="6" bestFit="1" customWidth="1"/>
    <col min="1129" max="1129" width="11" bestFit="1" customWidth="1"/>
    <col min="1130" max="1130" width="6" bestFit="1" customWidth="1"/>
    <col min="1131" max="1131" width="12" bestFit="1" customWidth="1"/>
    <col min="1132" max="1134" width="6" bestFit="1" customWidth="1"/>
    <col min="1135" max="1135" width="9" bestFit="1" customWidth="1"/>
    <col min="1136" max="1145" width="12" bestFit="1" customWidth="1"/>
    <col min="1146" max="1146" width="6" bestFit="1" customWidth="1"/>
    <col min="1147" max="1147" width="12" bestFit="1" customWidth="1"/>
    <col min="1148" max="1148" width="11" bestFit="1" customWidth="1"/>
    <col min="1149" max="1152" width="12" bestFit="1" customWidth="1"/>
    <col min="1153" max="1153" width="11" bestFit="1" customWidth="1"/>
    <col min="1154" max="1154" width="12" bestFit="1" customWidth="1"/>
    <col min="1155" max="1155" width="11" bestFit="1" customWidth="1"/>
    <col min="1156" max="1156" width="10" bestFit="1" customWidth="1"/>
    <col min="1157" max="1157" width="12" bestFit="1" customWidth="1"/>
    <col min="1158" max="1158" width="6" bestFit="1" customWidth="1"/>
    <col min="1159" max="1172" width="12" bestFit="1" customWidth="1"/>
    <col min="1173" max="1173" width="6" bestFit="1" customWidth="1"/>
    <col min="1174" max="1174" width="11" bestFit="1" customWidth="1"/>
    <col min="1175" max="1187" width="12" bestFit="1" customWidth="1"/>
    <col min="1188" max="1188" width="6" bestFit="1" customWidth="1"/>
    <col min="1189" max="1204" width="12" bestFit="1" customWidth="1"/>
    <col min="1205" max="1205" width="6" bestFit="1" customWidth="1"/>
    <col min="1206" max="1215" width="12" bestFit="1" customWidth="1"/>
    <col min="1216" max="1216" width="6" bestFit="1" customWidth="1"/>
    <col min="1217" max="1219" width="12" bestFit="1" customWidth="1"/>
    <col min="1220" max="1220" width="11" bestFit="1" customWidth="1"/>
    <col min="1221" max="1229" width="12" bestFit="1" customWidth="1"/>
    <col min="1230" max="1230" width="7" bestFit="1" customWidth="1"/>
    <col min="1231" max="1231" width="12" bestFit="1" customWidth="1"/>
    <col min="1232" max="1232" width="11" bestFit="1" customWidth="1"/>
    <col min="1233" max="1235" width="12" bestFit="1" customWidth="1"/>
    <col min="1236" max="1236" width="7" bestFit="1" customWidth="1"/>
    <col min="1237" max="1242" width="12" bestFit="1" customWidth="1"/>
    <col min="1243" max="1244" width="7" bestFit="1" customWidth="1"/>
    <col min="1245" max="1247" width="12" bestFit="1" customWidth="1"/>
    <col min="1248" max="1248" width="11" bestFit="1" customWidth="1"/>
    <col min="1249" max="1249" width="7" bestFit="1" customWidth="1"/>
    <col min="1250" max="1251" width="12" bestFit="1" customWidth="1"/>
    <col min="1252" max="1252" width="11" bestFit="1" customWidth="1"/>
    <col min="1253" max="1253" width="12" bestFit="1" customWidth="1"/>
    <col min="1254" max="1254" width="11" bestFit="1" customWidth="1"/>
    <col min="1255" max="1257" width="12" bestFit="1" customWidth="1"/>
    <col min="1258" max="1258" width="7" bestFit="1" customWidth="1"/>
    <col min="1259" max="1263" width="12" bestFit="1" customWidth="1"/>
    <col min="1264" max="1264" width="11" bestFit="1" customWidth="1"/>
    <col min="1265" max="1267" width="12" bestFit="1" customWidth="1"/>
    <col min="1268" max="1268" width="11" bestFit="1" customWidth="1"/>
    <col min="1269" max="1274" width="12" bestFit="1" customWidth="1"/>
    <col min="1275" max="1275" width="7" bestFit="1" customWidth="1"/>
    <col min="1276" max="1276" width="12" bestFit="1" customWidth="1"/>
    <col min="1277" max="1277" width="7" bestFit="1" customWidth="1"/>
    <col min="1278" max="1280" width="12" bestFit="1" customWidth="1"/>
    <col min="1281" max="1281" width="7" bestFit="1" customWidth="1"/>
    <col min="1282" max="1282" width="12" bestFit="1" customWidth="1"/>
    <col min="1283" max="1283" width="7" bestFit="1" customWidth="1"/>
    <col min="1284" max="1288" width="12" bestFit="1" customWidth="1"/>
    <col min="1289" max="1289" width="7" bestFit="1" customWidth="1"/>
    <col min="1290" max="1292" width="12" bestFit="1" customWidth="1"/>
    <col min="1293" max="1293" width="7" bestFit="1" customWidth="1"/>
    <col min="1294" max="1294" width="12" bestFit="1" customWidth="1"/>
    <col min="1295" max="1295" width="7" bestFit="1" customWidth="1"/>
    <col min="1296" max="1314" width="12" bestFit="1" customWidth="1"/>
    <col min="1315" max="1315" width="11" bestFit="1" customWidth="1"/>
    <col min="1316" max="1316" width="7" bestFit="1" customWidth="1"/>
    <col min="1317" max="1317" width="11" bestFit="1" customWidth="1"/>
    <col min="1318" max="1318" width="6.85546875" bestFit="1" customWidth="1"/>
    <col min="1319" max="1368" width="5" bestFit="1" customWidth="1"/>
    <col min="1369" max="1389" width="6" bestFit="1" customWidth="1"/>
    <col min="1390" max="1390" width="12" bestFit="1" customWidth="1"/>
    <col min="1391" max="1398" width="6" bestFit="1" customWidth="1"/>
    <col min="1399" max="1399" width="12" bestFit="1" customWidth="1"/>
    <col min="1400" max="1401" width="6" bestFit="1" customWidth="1"/>
    <col min="1402" max="1402" width="11" bestFit="1" customWidth="1"/>
    <col min="1403" max="1408" width="6" bestFit="1" customWidth="1"/>
    <col min="1409" max="1409" width="12" bestFit="1" customWidth="1"/>
    <col min="1410" max="1418" width="6" bestFit="1" customWidth="1"/>
    <col min="1419" max="1420" width="12" bestFit="1" customWidth="1"/>
    <col min="1421" max="1422" width="6" bestFit="1" customWidth="1"/>
    <col min="1423" max="1423" width="12" bestFit="1" customWidth="1"/>
    <col min="1424" max="1425" width="6" bestFit="1" customWidth="1"/>
    <col min="1426" max="1426" width="11" bestFit="1" customWidth="1"/>
    <col min="1427" max="1428" width="6" bestFit="1" customWidth="1"/>
    <col min="1429" max="1429" width="12" bestFit="1" customWidth="1"/>
    <col min="1430" max="1432" width="6" bestFit="1" customWidth="1"/>
    <col min="1433" max="1434" width="12" bestFit="1" customWidth="1"/>
    <col min="1435" max="1437" width="6" bestFit="1" customWidth="1"/>
    <col min="1438" max="1439" width="12" bestFit="1" customWidth="1"/>
    <col min="1440" max="1440" width="6" bestFit="1" customWidth="1"/>
    <col min="1441" max="1442" width="12" bestFit="1" customWidth="1"/>
    <col min="1443" max="1443" width="6" bestFit="1" customWidth="1"/>
    <col min="1444" max="1444" width="12" bestFit="1" customWidth="1"/>
    <col min="1445" max="1445" width="6" bestFit="1" customWidth="1"/>
    <col min="1446" max="1446" width="12" bestFit="1" customWidth="1"/>
    <col min="1447" max="1447" width="6" bestFit="1" customWidth="1"/>
    <col min="1448" max="1448" width="12" bestFit="1" customWidth="1"/>
    <col min="1449" max="1449" width="11" bestFit="1" customWidth="1"/>
    <col min="1450" max="1450" width="12" bestFit="1" customWidth="1"/>
    <col min="1451" max="1451" width="6" bestFit="1" customWidth="1"/>
    <col min="1452" max="1452" width="12" bestFit="1" customWidth="1"/>
    <col min="1453" max="1453" width="6" bestFit="1" customWidth="1"/>
    <col min="1454" max="1454" width="11" bestFit="1" customWidth="1"/>
    <col min="1455" max="1455" width="6" bestFit="1" customWidth="1"/>
    <col min="1456" max="1461" width="12" bestFit="1" customWidth="1"/>
    <col min="1462" max="1462" width="6" bestFit="1" customWidth="1"/>
    <col min="1463" max="1463" width="12" bestFit="1" customWidth="1"/>
    <col min="1464" max="1464" width="11" bestFit="1" customWidth="1"/>
    <col min="1465" max="1466" width="12" bestFit="1" customWidth="1"/>
    <col min="1467" max="1467" width="6" bestFit="1" customWidth="1"/>
    <col min="1468" max="1469" width="12" bestFit="1" customWidth="1"/>
    <col min="1470" max="1470" width="11" bestFit="1" customWidth="1"/>
    <col min="1471" max="1472" width="12" bestFit="1" customWidth="1"/>
    <col min="1473" max="1473" width="6" bestFit="1" customWidth="1"/>
    <col min="1474" max="1482" width="12" bestFit="1" customWidth="1"/>
    <col min="1483" max="1484" width="6" bestFit="1" customWidth="1"/>
    <col min="1485" max="1488" width="12" bestFit="1" customWidth="1"/>
    <col min="1489" max="1489" width="11" bestFit="1" customWidth="1"/>
    <col min="1490" max="1493" width="12" bestFit="1" customWidth="1"/>
    <col min="1494" max="1494" width="11" bestFit="1" customWidth="1"/>
    <col min="1495" max="1496" width="7" bestFit="1" customWidth="1"/>
    <col min="1497" max="1497" width="6.85546875" bestFit="1" customWidth="1"/>
    <col min="1498" max="1498" width="4" bestFit="1" customWidth="1"/>
    <col min="1499" max="1591" width="5" bestFit="1" customWidth="1"/>
    <col min="1592" max="1626" width="6" bestFit="1" customWidth="1"/>
    <col min="1627" max="1627" width="11" bestFit="1" customWidth="1"/>
    <col min="1628" max="1662" width="6" bestFit="1" customWidth="1"/>
    <col min="1663" max="1663" width="11" bestFit="1" customWidth="1"/>
    <col min="1664" max="1679" width="6" bestFit="1" customWidth="1"/>
    <col min="1680" max="1680" width="12" bestFit="1" customWidth="1"/>
    <col min="1681" max="1684" width="6" bestFit="1" customWidth="1"/>
    <col min="1685" max="1685" width="12" bestFit="1" customWidth="1"/>
    <col min="1686" max="1691" width="6" bestFit="1" customWidth="1"/>
    <col min="1692" max="1692" width="12" bestFit="1" customWidth="1"/>
    <col min="1693" max="1698" width="6" bestFit="1" customWidth="1"/>
    <col min="1699" max="1700" width="11" bestFit="1" customWidth="1"/>
    <col min="1701" max="1701" width="6" bestFit="1" customWidth="1"/>
    <col min="1702" max="1702" width="12" bestFit="1" customWidth="1"/>
    <col min="1703" max="1703" width="6" bestFit="1" customWidth="1"/>
    <col min="1704" max="1704" width="11" bestFit="1" customWidth="1"/>
    <col min="1705" max="1705" width="12" bestFit="1" customWidth="1"/>
    <col min="1706" max="1707" width="6" bestFit="1" customWidth="1"/>
    <col min="1708" max="1709" width="12" bestFit="1" customWidth="1"/>
    <col min="1710" max="1711" width="6" bestFit="1" customWidth="1"/>
    <col min="1712" max="1712" width="12" bestFit="1" customWidth="1"/>
    <col min="1713" max="1713" width="11" bestFit="1" customWidth="1"/>
    <col min="1714" max="1718" width="6" bestFit="1" customWidth="1"/>
    <col min="1719" max="1720" width="12" bestFit="1" customWidth="1"/>
    <col min="1721" max="1721" width="6" bestFit="1" customWidth="1"/>
    <col min="1722" max="1724" width="12" bestFit="1" customWidth="1"/>
    <col min="1725" max="1725" width="6" bestFit="1" customWidth="1"/>
    <col min="1726" max="1726" width="12" bestFit="1" customWidth="1"/>
    <col min="1727" max="1729" width="6" bestFit="1" customWidth="1"/>
    <col min="1730" max="1731" width="12" bestFit="1" customWidth="1"/>
    <col min="1732" max="1732" width="6" bestFit="1" customWidth="1"/>
    <col min="1733" max="1733" width="12" bestFit="1" customWidth="1"/>
    <col min="1734" max="1734" width="6" bestFit="1" customWidth="1"/>
    <col min="1735" max="1735" width="11" bestFit="1" customWidth="1"/>
    <col min="1736" max="1737" width="6" bestFit="1" customWidth="1"/>
    <col min="1738" max="1738" width="12" bestFit="1" customWidth="1"/>
    <col min="1739" max="1739" width="11" bestFit="1" customWidth="1"/>
    <col min="1740" max="1745" width="12" bestFit="1" customWidth="1"/>
    <col min="1746" max="1747" width="6" bestFit="1" customWidth="1"/>
    <col min="1748" max="1748" width="12" bestFit="1" customWidth="1"/>
    <col min="1749" max="1749" width="6" bestFit="1" customWidth="1"/>
    <col min="1750" max="1762" width="12" bestFit="1" customWidth="1"/>
    <col min="1763" max="1763" width="11" bestFit="1" customWidth="1"/>
    <col min="1764" max="1764" width="12" bestFit="1" customWidth="1"/>
    <col min="1765" max="1765" width="6" bestFit="1" customWidth="1"/>
    <col min="1766" max="1766" width="12" bestFit="1" customWidth="1"/>
    <col min="1767" max="1767" width="6" bestFit="1" customWidth="1"/>
    <col min="1768" max="1768" width="12" bestFit="1" customWidth="1"/>
    <col min="1769" max="1769" width="6" bestFit="1" customWidth="1"/>
    <col min="1770" max="1781" width="12" bestFit="1" customWidth="1"/>
    <col min="1782" max="1782" width="6" bestFit="1" customWidth="1"/>
    <col min="1783" max="1783" width="12" bestFit="1" customWidth="1"/>
    <col min="1784" max="1784" width="6" bestFit="1" customWidth="1"/>
    <col min="1785" max="1785" width="12" bestFit="1" customWidth="1"/>
    <col min="1786" max="1786" width="6" bestFit="1" customWidth="1"/>
    <col min="1787" max="1790" width="12" bestFit="1" customWidth="1"/>
    <col min="1791" max="1791" width="6.85546875" bestFit="1" customWidth="1"/>
    <col min="1792" max="1792" width="4" bestFit="1" customWidth="1"/>
    <col min="1793" max="1848" width="5" bestFit="1" customWidth="1"/>
    <col min="1849" max="1849" width="12" bestFit="1" customWidth="1"/>
    <col min="1850" max="1860" width="5" bestFit="1" customWidth="1"/>
    <col min="1861" max="1870" width="6" bestFit="1" customWidth="1"/>
    <col min="1871" max="1871" width="12" bestFit="1" customWidth="1"/>
    <col min="1872" max="1917" width="6" bestFit="1" customWidth="1"/>
    <col min="1918" max="1919" width="12" bestFit="1" customWidth="1"/>
    <col min="1920" max="1920" width="6" bestFit="1" customWidth="1"/>
    <col min="1921" max="1922" width="12" bestFit="1" customWidth="1"/>
    <col min="1923" max="1923" width="11" bestFit="1" customWidth="1"/>
    <col min="1924" max="1924" width="6" bestFit="1" customWidth="1"/>
    <col min="1925" max="1925" width="12" bestFit="1" customWidth="1"/>
    <col min="1926" max="1926" width="6" bestFit="1" customWidth="1"/>
    <col min="1927" max="1928" width="12" bestFit="1" customWidth="1"/>
    <col min="1929" max="1929" width="11" bestFit="1" customWidth="1"/>
    <col min="1930" max="1930" width="9" bestFit="1" customWidth="1"/>
    <col min="1931" max="1934" width="12" bestFit="1" customWidth="1"/>
    <col min="1935" max="1936" width="6" bestFit="1" customWidth="1"/>
    <col min="1937" max="1940" width="12" bestFit="1" customWidth="1"/>
    <col min="1941" max="1941" width="6" bestFit="1" customWidth="1"/>
    <col min="1942" max="1942" width="12" bestFit="1" customWidth="1"/>
    <col min="1943" max="1943" width="6" bestFit="1" customWidth="1"/>
    <col min="1944" max="1944" width="11" bestFit="1" customWidth="1"/>
    <col min="1945" max="1946" width="12" bestFit="1" customWidth="1"/>
    <col min="1947" max="1947" width="6" bestFit="1" customWidth="1"/>
    <col min="1948" max="1948" width="12" bestFit="1" customWidth="1"/>
    <col min="1949" max="1949" width="6" bestFit="1" customWidth="1"/>
    <col min="1950" max="1950" width="12" bestFit="1" customWidth="1"/>
    <col min="1951" max="1951" width="11" bestFit="1" customWidth="1"/>
    <col min="1952" max="1965" width="12" bestFit="1" customWidth="1"/>
    <col min="1966" max="1966" width="11" bestFit="1" customWidth="1"/>
    <col min="1967" max="1968" width="12" bestFit="1" customWidth="1"/>
    <col min="1969" max="1969" width="11" bestFit="1" customWidth="1"/>
    <col min="1970" max="1970" width="12" bestFit="1" customWidth="1"/>
    <col min="1971" max="1971" width="11" bestFit="1" customWidth="1"/>
    <col min="1972" max="1974" width="12" bestFit="1" customWidth="1"/>
    <col min="1975" max="1976" width="6" bestFit="1" customWidth="1"/>
    <col min="1977" max="1983" width="12" bestFit="1" customWidth="1"/>
    <col min="1984" max="1984" width="7" bestFit="1" customWidth="1"/>
    <col min="1985" max="1989" width="12" bestFit="1" customWidth="1"/>
    <col min="1990" max="1990" width="7" bestFit="1" customWidth="1"/>
    <col min="1991" max="1994" width="12" bestFit="1" customWidth="1"/>
    <col min="1995" max="1996" width="7" bestFit="1" customWidth="1"/>
    <col min="1997" max="1997" width="6.85546875" bestFit="1" customWidth="1"/>
    <col min="1998" max="2000" width="4" bestFit="1" customWidth="1"/>
    <col min="2001" max="2060" width="5" bestFit="1" customWidth="1"/>
    <col min="2061" max="2067" width="6" bestFit="1" customWidth="1"/>
    <col min="2068" max="2068" width="12" bestFit="1" customWidth="1"/>
    <col min="2069" max="2084" width="6" bestFit="1" customWidth="1"/>
    <col min="2085" max="2085" width="11" bestFit="1" customWidth="1"/>
    <col min="2086" max="2103" width="6" bestFit="1" customWidth="1"/>
    <col min="2104" max="2104" width="11" bestFit="1" customWidth="1"/>
    <col min="2105" max="2109" width="6" bestFit="1" customWidth="1"/>
    <col min="2110" max="2110" width="12" bestFit="1" customWidth="1"/>
    <col min="2111" max="2111" width="6" bestFit="1" customWidth="1"/>
    <col min="2112" max="2113" width="12" bestFit="1" customWidth="1"/>
    <col min="2114" max="2114" width="6" bestFit="1" customWidth="1"/>
    <col min="2115" max="2115" width="12" bestFit="1" customWidth="1"/>
    <col min="2116" max="2116" width="6" bestFit="1" customWidth="1"/>
    <col min="2117" max="2117" width="11" bestFit="1" customWidth="1"/>
    <col min="2118" max="2131" width="6" bestFit="1" customWidth="1"/>
    <col min="2132" max="2132" width="12" bestFit="1" customWidth="1"/>
    <col min="2133" max="2138" width="6" bestFit="1" customWidth="1"/>
    <col min="2139" max="2142" width="12" bestFit="1" customWidth="1"/>
    <col min="2143" max="2143" width="6" bestFit="1" customWidth="1"/>
    <col min="2144" max="2144" width="12" bestFit="1" customWidth="1"/>
    <col min="2145" max="2145" width="6" bestFit="1" customWidth="1"/>
    <col min="2146" max="2146" width="9" bestFit="1" customWidth="1"/>
    <col min="2147" max="2148" width="12" bestFit="1" customWidth="1"/>
    <col min="2149" max="2149" width="11" bestFit="1" customWidth="1"/>
    <col min="2150" max="2153" width="12" bestFit="1" customWidth="1"/>
    <col min="2154" max="2154" width="6" bestFit="1" customWidth="1"/>
    <col min="2155" max="2163" width="12" bestFit="1" customWidth="1"/>
    <col min="2164" max="2164" width="6" bestFit="1" customWidth="1"/>
    <col min="2165" max="2166" width="12" bestFit="1" customWidth="1"/>
    <col min="2167" max="2168" width="6" bestFit="1" customWidth="1"/>
    <col min="2169" max="2169" width="12" bestFit="1" customWidth="1"/>
    <col min="2170" max="2170" width="11" bestFit="1" customWidth="1"/>
    <col min="2171" max="2171" width="12" bestFit="1" customWidth="1"/>
    <col min="2172" max="2173" width="6" bestFit="1" customWidth="1"/>
    <col min="2174" max="2178" width="12" bestFit="1" customWidth="1"/>
    <col min="2179" max="2179" width="6" bestFit="1" customWidth="1"/>
    <col min="2180" max="2180" width="11" bestFit="1" customWidth="1"/>
    <col min="2181" max="2181" width="6" bestFit="1" customWidth="1"/>
    <col min="2182" max="2184" width="12" bestFit="1" customWidth="1"/>
    <col min="2185" max="2187" width="6" bestFit="1" customWidth="1"/>
    <col min="2188" max="2188" width="12" bestFit="1" customWidth="1"/>
    <col min="2189" max="2189" width="11" bestFit="1" customWidth="1"/>
    <col min="2190" max="2190" width="12" bestFit="1" customWidth="1"/>
    <col min="2191" max="2191" width="6" bestFit="1" customWidth="1"/>
    <col min="2192" max="2192" width="11" bestFit="1" customWidth="1"/>
    <col min="2193" max="2193" width="12" bestFit="1" customWidth="1"/>
    <col min="2194" max="2194" width="6" bestFit="1" customWidth="1"/>
    <col min="2195" max="2198" width="12" bestFit="1" customWidth="1"/>
    <col min="2199" max="2199" width="10" bestFit="1" customWidth="1"/>
    <col min="2200" max="2200" width="6" bestFit="1" customWidth="1"/>
    <col min="2201" max="2205" width="12" bestFit="1" customWidth="1"/>
    <col min="2206" max="2206" width="7" bestFit="1" customWidth="1"/>
    <col min="2207" max="2210" width="12" bestFit="1" customWidth="1"/>
    <col min="2211" max="2211" width="6.85546875" bestFit="1" customWidth="1"/>
    <col min="2212" max="2219" width="4" bestFit="1" customWidth="1"/>
    <col min="2220" max="2246" width="5" bestFit="1" customWidth="1"/>
    <col min="2247" max="2250" width="6" bestFit="1" customWidth="1"/>
    <col min="2251" max="2251" width="6.85546875" bestFit="1" customWidth="1"/>
    <col min="2252" max="2252" width="11.28515625" bestFit="1" customWidth="1"/>
  </cols>
  <sheetData>
    <row r="3" spans="1:19" x14ac:dyDescent="0.25">
      <c r="B3" s="71" t="s">
        <v>126</v>
      </c>
    </row>
    <row r="4" spans="1:19" x14ac:dyDescent="0.25">
      <c r="B4">
        <v>1</v>
      </c>
      <c r="D4">
        <v>2</v>
      </c>
      <c r="F4">
        <v>3</v>
      </c>
      <c r="H4">
        <v>4</v>
      </c>
      <c r="J4">
        <v>5</v>
      </c>
      <c r="L4">
        <v>6</v>
      </c>
      <c r="N4">
        <v>7</v>
      </c>
      <c r="P4">
        <v>8</v>
      </c>
      <c r="R4" t="s">
        <v>127</v>
      </c>
      <c r="S4" t="s">
        <v>128</v>
      </c>
    </row>
    <row r="5" spans="1:19" x14ac:dyDescent="0.25">
      <c r="A5" s="71" t="s">
        <v>122</v>
      </c>
      <c r="B5" t="s">
        <v>124</v>
      </c>
      <c r="C5" t="s">
        <v>125</v>
      </c>
      <c r="D5" t="s">
        <v>124</v>
      </c>
      <c r="E5" t="s">
        <v>125</v>
      </c>
      <c r="F5" t="s">
        <v>124</v>
      </c>
      <c r="G5" t="s">
        <v>125</v>
      </c>
      <c r="H5" t="s">
        <v>124</v>
      </c>
      <c r="I5" t="s">
        <v>125</v>
      </c>
      <c r="J5" t="s">
        <v>124</v>
      </c>
      <c r="K5" t="s">
        <v>125</v>
      </c>
      <c r="L5" t="s">
        <v>124</v>
      </c>
      <c r="M5" t="s">
        <v>125</v>
      </c>
      <c r="N5" t="s">
        <v>124</v>
      </c>
      <c r="O5" t="s">
        <v>125</v>
      </c>
      <c r="P5" t="s">
        <v>124</v>
      </c>
      <c r="Q5" t="s">
        <v>125</v>
      </c>
    </row>
    <row r="6" spans="1:19" x14ac:dyDescent="0.25">
      <c r="A6" s="72">
        <v>59</v>
      </c>
      <c r="B6" s="70"/>
      <c r="C6" s="70"/>
      <c r="D6" s="70"/>
      <c r="E6" s="70"/>
      <c r="F6" s="70">
        <v>90563</v>
      </c>
      <c r="G6" s="70">
        <v>99079.569336</v>
      </c>
      <c r="H6" s="70"/>
      <c r="I6" s="70"/>
      <c r="J6" s="70"/>
      <c r="K6" s="70"/>
      <c r="L6" s="70"/>
      <c r="M6" s="70"/>
      <c r="N6" s="70"/>
      <c r="O6" s="70"/>
      <c r="P6" s="70"/>
      <c r="Q6" s="70"/>
      <c r="R6" s="70">
        <v>90563</v>
      </c>
      <c r="S6" s="70">
        <v>99079.569336</v>
      </c>
    </row>
    <row r="7" spans="1:19" x14ac:dyDescent="0.25">
      <c r="A7" s="72">
        <v>79</v>
      </c>
      <c r="B7" s="70"/>
      <c r="C7" s="70"/>
      <c r="D7" s="70">
        <v>2958</v>
      </c>
      <c r="E7" s="70">
        <v>2667.388805</v>
      </c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>
        <v>2958</v>
      </c>
      <c r="S7" s="70">
        <v>2667.388805</v>
      </c>
    </row>
    <row r="8" spans="1:19" x14ac:dyDescent="0.25">
      <c r="A8" s="72">
        <v>81</v>
      </c>
      <c r="B8" s="70"/>
      <c r="C8" s="70"/>
      <c r="D8" s="70">
        <v>24070</v>
      </c>
      <c r="E8" s="70">
        <v>16187.1109</v>
      </c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>
        <v>24070</v>
      </c>
      <c r="S8" s="70">
        <v>16187.1109</v>
      </c>
    </row>
    <row r="9" spans="1:19" x14ac:dyDescent="0.25">
      <c r="A9" s="72">
        <v>95</v>
      </c>
      <c r="B9" s="70"/>
      <c r="C9" s="70"/>
      <c r="D9" s="70"/>
      <c r="E9" s="70"/>
      <c r="F9" s="70"/>
      <c r="G9" s="70"/>
      <c r="H9" s="70"/>
      <c r="I9" s="70"/>
      <c r="J9" s="70">
        <v>15100</v>
      </c>
      <c r="K9" s="70">
        <v>19893.133086000002</v>
      </c>
      <c r="L9" s="70"/>
      <c r="M9" s="70"/>
      <c r="N9" s="70"/>
      <c r="O9" s="70"/>
      <c r="P9" s="70"/>
      <c r="Q9" s="70"/>
      <c r="R9" s="70">
        <v>15100</v>
      </c>
      <c r="S9" s="70">
        <v>19893.133086000002</v>
      </c>
    </row>
    <row r="10" spans="1:19" x14ac:dyDescent="0.25">
      <c r="A10" s="72">
        <v>115</v>
      </c>
      <c r="B10" s="70"/>
      <c r="C10" s="70"/>
      <c r="D10" s="70"/>
      <c r="E10" s="70"/>
      <c r="F10" s="70"/>
      <c r="G10" s="70"/>
      <c r="H10" s="70"/>
      <c r="I10" s="70"/>
      <c r="J10" s="70">
        <v>5600</v>
      </c>
      <c r="K10" s="70">
        <v>1556.225594</v>
      </c>
      <c r="L10" s="70"/>
      <c r="M10" s="70"/>
      <c r="N10" s="70"/>
      <c r="O10" s="70"/>
      <c r="P10" s="70"/>
      <c r="Q10" s="70"/>
      <c r="R10" s="70">
        <v>5600</v>
      </c>
      <c r="S10" s="70">
        <v>1556.225594</v>
      </c>
    </row>
    <row r="11" spans="1:19" x14ac:dyDescent="0.25">
      <c r="A11" s="72">
        <v>164</v>
      </c>
      <c r="B11" s="70"/>
      <c r="C11" s="70"/>
      <c r="D11" s="70">
        <v>6700</v>
      </c>
      <c r="E11" s="70">
        <v>5539.0922520000004</v>
      </c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>
        <v>6700</v>
      </c>
      <c r="S11" s="70">
        <v>5539.0922520000004</v>
      </c>
    </row>
    <row r="12" spans="1:19" x14ac:dyDescent="0.25">
      <c r="A12" s="72">
        <v>181</v>
      </c>
      <c r="B12" s="70"/>
      <c r="C12" s="70"/>
      <c r="D12" s="70"/>
      <c r="E12" s="70"/>
      <c r="F12" s="70">
        <v>2004</v>
      </c>
      <c r="G12" s="70">
        <v>2094.7465740000002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>
        <v>2004</v>
      </c>
      <c r="S12" s="70">
        <v>2094.7465740000002</v>
      </c>
    </row>
    <row r="13" spans="1:19" x14ac:dyDescent="0.25">
      <c r="A13" s="72">
        <v>187</v>
      </c>
      <c r="B13" s="70"/>
      <c r="C13" s="70"/>
      <c r="D13" s="70">
        <v>9300</v>
      </c>
      <c r="E13" s="70">
        <v>7204.3103289999999</v>
      </c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>
        <v>9300</v>
      </c>
      <c r="S13" s="70">
        <v>7204.3103289999999</v>
      </c>
    </row>
    <row r="14" spans="1:19" x14ac:dyDescent="0.25">
      <c r="A14" s="72">
        <v>245</v>
      </c>
      <c r="B14" s="70"/>
      <c r="C14" s="70"/>
      <c r="D14" s="70">
        <v>19052</v>
      </c>
      <c r="E14" s="70">
        <v>17985.015014000001</v>
      </c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>
        <v>19052</v>
      </c>
      <c r="S14" s="70">
        <v>17985.015014000001</v>
      </c>
    </row>
    <row r="15" spans="1:19" x14ac:dyDescent="0.25">
      <c r="A15" s="72">
        <v>249</v>
      </c>
      <c r="B15" s="70"/>
      <c r="C15" s="70"/>
      <c r="D15" s="70">
        <v>5824</v>
      </c>
      <c r="E15" s="70">
        <v>1029.0907099999999</v>
      </c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>
        <v>5824</v>
      </c>
      <c r="S15" s="70">
        <v>1029.0907099999999</v>
      </c>
    </row>
    <row r="16" spans="1:19" x14ac:dyDescent="0.25">
      <c r="A16" s="72">
        <v>263</v>
      </c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>
        <v>35500</v>
      </c>
      <c r="M16" s="70">
        <v>36434.458985999998</v>
      </c>
      <c r="N16" s="70"/>
      <c r="O16" s="70"/>
      <c r="P16" s="70"/>
      <c r="Q16" s="70"/>
      <c r="R16" s="70">
        <v>35500</v>
      </c>
      <c r="S16" s="70">
        <v>36434.458985999998</v>
      </c>
    </row>
    <row r="17" spans="1:19" x14ac:dyDescent="0.25">
      <c r="A17" s="72">
        <v>270</v>
      </c>
      <c r="B17" s="70"/>
      <c r="C17" s="70"/>
      <c r="D17" s="70">
        <v>6878</v>
      </c>
      <c r="E17" s="70">
        <v>3612.3229529999999</v>
      </c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>
        <v>6878</v>
      </c>
      <c r="S17" s="70">
        <v>3612.3229529999999</v>
      </c>
    </row>
    <row r="18" spans="1:19" x14ac:dyDescent="0.25">
      <c r="A18" s="72">
        <v>281</v>
      </c>
      <c r="B18" s="70"/>
      <c r="C18" s="70"/>
      <c r="D18" s="70">
        <v>12827</v>
      </c>
      <c r="E18" s="70">
        <v>20874.386337</v>
      </c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>
        <v>12827</v>
      </c>
      <c r="S18" s="70">
        <v>20874.386337</v>
      </c>
    </row>
    <row r="19" spans="1:19" x14ac:dyDescent="0.25">
      <c r="A19" s="72">
        <v>320</v>
      </c>
      <c r="B19" s="70">
        <v>25749</v>
      </c>
      <c r="C19" s="70">
        <v>36396.181579999997</v>
      </c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>
        <v>25749</v>
      </c>
      <c r="S19" s="70">
        <v>36396.181579999997</v>
      </c>
    </row>
    <row r="20" spans="1:19" x14ac:dyDescent="0.25">
      <c r="A20" s="72">
        <v>325</v>
      </c>
      <c r="B20" s="70"/>
      <c r="C20" s="70"/>
      <c r="D20" s="70"/>
      <c r="E20" s="70"/>
      <c r="F20" s="70"/>
      <c r="G20" s="70"/>
      <c r="H20" s="70"/>
      <c r="I20" s="70"/>
      <c r="J20" s="70">
        <v>10900</v>
      </c>
      <c r="K20" s="70">
        <v>8424.9104000000007</v>
      </c>
      <c r="L20" s="70"/>
      <c r="M20" s="70"/>
      <c r="N20" s="70"/>
      <c r="O20" s="70"/>
      <c r="P20" s="70"/>
      <c r="Q20" s="70"/>
      <c r="R20" s="70">
        <v>10900</v>
      </c>
      <c r="S20" s="70">
        <v>8424.9104000000007</v>
      </c>
    </row>
    <row r="21" spans="1:19" x14ac:dyDescent="0.25">
      <c r="A21" s="72">
        <v>333</v>
      </c>
      <c r="B21" s="70"/>
      <c r="C21" s="70"/>
      <c r="D21" s="70"/>
      <c r="E21" s="70"/>
      <c r="F21" s="70">
        <v>24986</v>
      </c>
      <c r="G21" s="70">
        <v>16218.309455000001</v>
      </c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>
        <v>24986</v>
      </c>
      <c r="S21" s="70">
        <v>16218.309455000001</v>
      </c>
    </row>
    <row r="22" spans="1:19" x14ac:dyDescent="0.25">
      <c r="A22" s="72">
        <v>369</v>
      </c>
      <c r="B22" s="70"/>
      <c r="C22" s="70"/>
      <c r="D22" s="70"/>
      <c r="E22" s="70"/>
      <c r="F22" s="70">
        <v>40462</v>
      </c>
      <c r="G22" s="70">
        <v>38144.093382999999</v>
      </c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>
        <v>40462</v>
      </c>
      <c r="S22" s="70">
        <v>38144.093382999999</v>
      </c>
    </row>
    <row r="23" spans="1:19" x14ac:dyDescent="0.25">
      <c r="A23" s="72">
        <v>379</v>
      </c>
      <c r="B23" s="70"/>
      <c r="C23" s="70"/>
      <c r="D23" s="70">
        <v>12838</v>
      </c>
      <c r="E23" s="70">
        <v>9095.2066649999997</v>
      </c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>
        <v>12838</v>
      </c>
      <c r="S23" s="70">
        <v>9095.2066649999997</v>
      </c>
    </row>
    <row r="24" spans="1:19" x14ac:dyDescent="0.25">
      <c r="A24" s="72">
        <v>383</v>
      </c>
      <c r="B24" s="70"/>
      <c r="C24" s="70"/>
      <c r="D24" s="70">
        <v>6900</v>
      </c>
      <c r="E24" s="70">
        <v>5797.4260509999995</v>
      </c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>
        <v>6900</v>
      </c>
      <c r="S24" s="70">
        <v>5797.4260509999995</v>
      </c>
    </row>
    <row r="25" spans="1:19" x14ac:dyDescent="0.25">
      <c r="A25" s="72">
        <v>389</v>
      </c>
      <c r="B25" s="70"/>
      <c r="C25" s="70"/>
      <c r="D25" s="70"/>
      <c r="E25" s="70"/>
      <c r="F25" s="70">
        <v>8372</v>
      </c>
      <c r="G25" s="70">
        <v>13468.936789000001</v>
      </c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>
        <v>8372</v>
      </c>
      <c r="S25" s="70">
        <v>13468.936789000001</v>
      </c>
    </row>
    <row r="26" spans="1:19" x14ac:dyDescent="0.25">
      <c r="A26" s="72">
        <v>393</v>
      </c>
      <c r="B26" s="70"/>
      <c r="C26" s="70"/>
      <c r="D26" s="70">
        <v>7300</v>
      </c>
      <c r="E26" s="70">
        <v>4456.8857189999999</v>
      </c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>
        <v>7300</v>
      </c>
      <c r="S26" s="70">
        <v>4456.8857189999999</v>
      </c>
    </row>
    <row r="27" spans="1:19" x14ac:dyDescent="0.25">
      <c r="A27" s="72">
        <v>420</v>
      </c>
      <c r="B27" s="70"/>
      <c r="C27" s="70"/>
      <c r="D27" s="70"/>
      <c r="E27" s="70"/>
      <c r="F27" s="70">
        <v>7542</v>
      </c>
      <c r="G27" s="70">
        <v>12955.527342999998</v>
      </c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>
        <v>7542</v>
      </c>
      <c r="S27" s="70">
        <v>12955.527342999998</v>
      </c>
    </row>
    <row r="28" spans="1:19" x14ac:dyDescent="0.25">
      <c r="A28" s="72">
        <v>422</v>
      </c>
      <c r="B28" s="70"/>
      <c r="C28" s="70"/>
      <c r="D28" s="70">
        <v>21400</v>
      </c>
      <c r="E28" s="70">
        <v>11546.798439</v>
      </c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>
        <v>21400</v>
      </c>
      <c r="S28" s="70">
        <v>11546.798439</v>
      </c>
    </row>
    <row r="29" spans="1:19" x14ac:dyDescent="0.25">
      <c r="A29" s="72">
        <v>457</v>
      </c>
      <c r="B29" s="70"/>
      <c r="C29" s="70"/>
      <c r="D29" s="70"/>
      <c r="E29" s="70"/>
      <c r="F29" s="70">
        <v>40336</v>
      </c>
      <c r="G29" s="70">
        <v>38501.084961</v>
      </c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>
        <v>40336</v>
      </c>
      <c r="S29" s="70">
        <v>38501.084961</v>
      </c>
    </row>
    <row r="30" spans="1:19" x14ac:dyDescent="0.25">
      <c r="A30" s="72">
        <v>459</v>
      </c>
      <c r="B30" s="70"/>
      <c r="C30" s="70"/>
      <c r="D30" s="70"/>
      <c r="E30" s="70"/>
      <c r="F30" s="70">
        <v>21448</v>
      </c>
      <c r="G30" s="70">
        <v>20916.753867999996</v>
      </c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>
        <v>21448</v>
      </c>
      <c r="S30" s="70">
        <v>20916.753867999996</v>
      </c>
    </row>
    <row r="31" spans="1:19" x14ac:dyDescent="0.25">
      <c r="A31" s="72">
        <v>460</v>
      </c>
      <c r="B31" s="70"/>
      <c r="C31" s="70"/>
      <c r="D31" s="70"/>
      <c r="E31" s="70"/>
      <c r="F31" s="70">
        <v>17291</v>
      </c>
      <c r="G31" s="70">
        <v>22064.320259</v>
      </c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>
        <v>17291</v>
      </c>
      <c r="S31" s="70">
        <v>22064.320259</v>
      </c>
    </row>
    <row r="32" spans="1:19" x14ac:dyDescent="0.25">
      <c r="A32" s="72">
        <v>461</v>
      </c>
      <c r="B32" s="70"/>
      <c r="C32" s="70"/>
      <c r="D32" s="70"/>
      <c r="E32" s="70"/>
      <c r="F32" s="70">
        <v>22226</v>
      </c>
      <c r="G32" s="70">
        <v>20916.753867999996</v>
      </c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>
        <v>22226</v>
      </c>
      <c r="S32" s="70">
        <v>20916.753867999996</v>
      </c>
    </row>
    <row r="33" spans="1:19" x14ac:dyDescent="0.25">
      <c r="A33" s="72">
        <v>464</v>
      </c>
      <c r="B33" s="70"/>
      <c r="C33" s="70"/>
      <c r="D33" s="70"/>
      <c r="E33" s="70"/>
      <c r="F33" s="70">
        <v>21004</v>
      </c>
      <c r="G33" s="70">
        <v>20937.111541000002</v>
      </c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>
        <v>21004</v>
      </c>
      <c r="S33" s="70">
        <v>20937.111541000002</v>
      </c>
    </row>
    <row r="34" spans="1:19" x14ac:dyDescent="0.25">
      <c r="A34" s="72">
        <v>466</v>
      </c>
      <c r="B34" s="70"/>
      <c r="C34" s="70"/>
      <c r="D34" s="70">
        <v>23936</v>
      </c>
      <c r="E34" s="70">
        <v>20993.179717999999</v>
      </c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>
        <v>23936</v>
      </c>
      <c r="S34" s="70">
        <v>20993.179717999999</v>
      </c>
    </row>
    <row r="35" spans="1:19" x14ac:dyDescent="0.25">
      <c r="A35" s="72">
        <v>468</v>
      </c>
      <c r="B35" s="70"/>
      <c r="C35" s="70"/>
      <c r="D35" s="70"/>
      <c r="E35" s="70"/>
      <c r="F35" s="70">
        <v>20580</v>
      </c>
      <c r="G35" s="70">
        <v>18627.984171000004</v>
      </c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>
        <v>20580</v>
      </c>
      <c r="S35" s="70">
        <v>18627.984171000004</v>
      </c>
    </row>
    <row r="36" spans="1:19" x14ac:dyDescent="0.25">
      <c r="A36" s="72">
        <v>469</v>
      </c>
      <c r="B36" s="70"/>
      <c r="C36" s="70"/>
      <c r="D36" s="70"/>
      <c r="E36" s="70"/>
      <c r="F36" s="70">
        <v>20717</v>
      </c>
      <c r="G36" s="70">
        <v>23946.688805000002</v>
      </c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>
        <v>20717</v>
      </c>
      <c r="S36" s="70">
        <v>23946.688805000002</v>
      </c>
    </row>
    <row r="37" spans="1:19" x14ac:dyDescent="0.25">
      <c r="A37" s="72">
        <v>470</v>
      </c>
      <c r="B37" s="70"/>
      <c r="C37" s="70"/>
      <c r="D37" s="70"/>
      <c r="E37" s="70"/>
      <c r="F37" s="70">
        <v>21575</v>
      </c>
      <c r="G37" s="70">
        <v>22948.723755999999</v>
      </c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>
        <v>21575</v>
      </c>
      <c r="S37" s="70">
        <v>22948.723755999999</v>
      </c>
    </row>
    <row r="38" spans="1:19" x14ac:dyDescent="0.25">
      <c r="A38" s="72">
        <v>473</v>
      </c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>
        <v>20638</v>
      </c>
      <c r="O38" s="70">
        <v>20853.126743999997</v>
      </c>
      <c r="P38" s="70"/>
      <c r="Q38" s="70"/>
      <c r="R38" s="70">
        <v>20638</v>
      </c>
      <c r="S38" s="70">
        <v>20853.126743999997</v>
      </c>
    </row>
    <row r="39" spans="1:19" x14ac:dyDescent="0.25">
      <c r="A39" s="72">
        <v>474</v>
      </c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>
        <v>71505</v>
      </c>
      <c r="O39" s="70">
        <v>77749.018066999997</v>
      </c>
      <c r="P39" s="70"/>
      <c r="Q39" s="70"/>
      <c r="R39" s="70">
        <v>71505</v>
      </c>
      <c r="S39" s="70">
        <v>77749.018066999997</v>
      </c>
    </row>
    <row r="40" spans="1:19" x14ac:dyDescent="0.25">
      <c r="A40" s="72">
        <v>510</v>
      </c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>
        <v>21019</v>
      </c>
      <c r="O40" s="70">
        <v>23420.203555999997</v>
      </c>
      <c r="P40" s="70"/>
      <c r="Q40" s="70"/>
      <c r="R40" s="70">
        <v>21019</v>
      </c>
      <c r="S40" s="70">
        <v>23420.203555999997</v>
      </c>
    </row>
    <row r="41" spans="1:19" x14ac:dyDescent="0.25">
      <c r="A41" s="72">
        <v>512</v>
      </c>
      <c r="B41" s="70"/>
      <c r="C41" s="70"/>
      <c r="D41" s="70"/>
      <c r="E41" s="70"/>
      <c r="F41" s="70">
        <v>21169</v>
      </c>
      <c r="G41" s="70">
        <v>20344.507533</v>
      </c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>
        <v>21169</v>
      </c>
      <c r="S41" s="70">
        <v>20344.507533</v>
      </c>
    </row>
    <row r="42" spans="1:19" x14ac:dyDescent="0.25">
      <c r="A42" s="72">
        <v>513</v>
      </c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>
        <v>20191</v>
      </c>
      <c r="O42" s="70">
        <v>15725.298050000001</v>
      </c>
      <c r="P42" s="70"/>
      <c r="Q42" s="70"/>
      <c r="R42" s="70">
        <v>20191</v>
      </c>
      <c r="S42" s="70">
        <v>15725.298050000001</v>
      </c>
    </row>
    <row r="43" spans="1:19" x14ac:dyDescent="0.25">
      <c r="A43" s="72">
        <v>516</v>
      </c>
      <c r="B43" s="70"/>
      <c r="C43" s="70"/>
      <c r="D43" s="70"/>
      <c r="E43" s="70"/>
      <c r="F43" s="70">
        <v>103598</v>
      </c>
      <c r="G43" s="70">
        <v>99059.642577999999</v>
      </c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>
        <v>103598</v>
      </c>
      <c r="S43" s="70">
        <v>99059.642577999999</v>
      </c>
    </row>
    <row r="44" spans="1:19" x14ac:dyDescent="0.25">
      <c r="A44" s="72">
        <v>525</v>
      </c>
      <c r="B44" s="70"/>
      <c r="C44" s="70"/>
      <c r="D44" s="70"/>
      <c r="E44" s="70"/>
      <c r="F44" s="70">
        <v>24604</v>
      </c>
      <c r="G44" s="70">
        <v>22651.178650999995</v>
      </c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>
        <v>24604</v>
      </c>
      <c r="S44" s="70">
        <v>22651.178650999995</v>
      </c>
    </row>
    <row r="45" spans="1:19" x14ac:dyDescent="0.25">
      <c r="A45" s="72">
        <v>526</v>
      </c>
      <c r="B45" s="70"/>
      <c r="C45" s="70"/>
      <c r="D45" s="70"/>
      <c r="E45" s="70"/>
      <c r="F45" s="70">
        <v>23285</v>
      </c>
      <c r="G45" s="70">
        <v>22619.467886999999</v>
      </c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>
        <v>23285</v>
      </c>
      <c r="S45" s="70">
        <v>22619.467886999999</v>
      </c>
    </row>
    <row r="46" spans="1:19" x14ac:dyDescent="0.25">
      <c r="A46" s="72">
        <v>549</v>
      </c>
      <c r="B46" s="70"/>
      <c r="C46" s="70"/>
      <c r="D46" s="70"/>
      <c r="E46" s="70"/>
      <c r="F46" s="70"/>
      <c r="G46" s="70"/>
      <c r="H46" s="70"/>
      <c r="I46" s="70"/>
      <c r="J46" s="70">
        <v>3300</v>
      </c>
      <c r="K46" s="70">
        <v>869.96478699999989</v>
      </c>
      <c r="L46" s="70"/>
      <c r="M46" s="70"/>
      <c r="N46" s="70"/>
      <c r="O46" s="70"/>
      <c r="P46" s="70"/>
      <c r="Q46" s="70"/>
      <c r="R46" s="70">
        <v>3300</v>
      </c>
      <c r="S46" s="70">
        <v>869.96478699999989</v>
      </c>
    </row>
    <row r="47" spans="1:19" x14ac:dyDescent="0.25">
      <c r="A47" s="72">
        <v>553</v>
      </c>
      <c r="B47" s="70"/>
      <c r="C47" s="70"/>
      <c r="D47" s="70"/>
      <c r="E47" s="70"/>
      <c r="F47" s="70">
        <v>23856</v>
      </c>
      <c r="G47" s="70">
        <v>20981.255256</v>
      </c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>
        <v>23856</v>
      </c>
      <c r="S47" s="70">
        <v>20981.255256</v>
      </c>
    </row>
    <row r="48" spans="1:19" x14ac:dyDescent="0.25">
      <c r="A48" s="72">
        <v>554</v>
      </c>
      <c r="B48" s="70"/>
      <c r="C48" s="70"/>
      <c r="D48" s="70"/>
      <c r="E48" s="70"/>
      <c r="F48" s="70">
        <v>110651</v>
      </c>
      <c r="G48" s="70">
        <v>116504.724609</v>
      </c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>
        <v>110651</v>
      </c>
      <c r="S48" s="70">
        <v>116504.724609</v>
      </c>
    </row>
    <row r="49" spans="1:19" x14ac:dyDescent="0.25">
      <c r="A49" s="72">
        <v>556</v>
      </c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>
        <v>97834</v>
      </c>
      <c r="O49" s="70">
        <v>103337.96044900001</v>
      </c>
      <c r="P49" s="70"/>
      <c r="Q49" s="70"/>
      <c r="R49" s="70">
        <v>97834</v>
      </c>
      <c r="S49" s="70">
        <v>103337.96044900001</v>
      </c>
    </row>
    <row r="50" spans="1:19" x14ac:dyDescent="0.25">
      <c r="A50" s="72">
        <v>558</v>
      </c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>
        <v>62116</v>
      </c>
      <c r="O50" s="70">
        <v>56741.877928999995</v>
      </c>
      <c r="P50" s="70"/>
      <c r="Q50" s="70"/>
      <c r="R50" s="70">
        <v>62116</v>
      </c>
      <c r="S50" s="70">
        <v>56741.877928999995</v>
      </c>
    </row>
    <row r="51" spans="1:19" x14ac:dyDescent="0.25">
      <c r="A51" s="72">
        <v>563</v>
      </c>
      <c r="B51" s="70"/>
      <c r="C51" s="70"/>
      <c r="D51" s="70"/>
      <c r="E51" s="70"/>
      <c r="F51" s="70"/>
      <c r="G51" s="70"/>
      <c r="H51" s="70"/>
      <c r="I51" s="70"/>
      <c r="J51" s="70">
        <v>10400</v>
      </c>
      <c r="K51" s="70">
        <v>13103.579232</v>
      </c>
      <c r="L51" s="70"/>
      <c r="M51" s="70"/>
      <c r="N51" s="70"/>
      <c r="O51" s="70"/>
      <c r="P51" s="70"/>
      <c r="Q51" s="70"/>
      <c r="R51" s="70">
        <v>10400</v>
      </c>
      <c r="S51" s="70">
        <v>13103.579232</v>
      </c>
    </row>
    <row r="52" spans="1:19" x14ac:dyDescent="0.25">
      <c r="A52" s="72">
        <v>568</v>
      </c>
      <c r="B52" s="70"/>
      <c r="C52" s="70"/>
      <c r="D52" s="70"/>
      <c r="E52" s="70"/>
      <c r="F52" s="70">
        <v>99390</v>
      </c>
      <c r="G52" s="70">
        <v>104962.455078</v>
      </c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>
        <v>99390</v>
      </c>
      <c r="S52" s="70">
        <v>104962.455078</v>
      </c>
    </row>
    <row r="53" spans="1:19" x14ac:dyDescent="0.25">
      <c r="A53" s="72">
        <v>570</v>
      </c>
      <c r="B53" s="70"/>
      <c r="C53" s="70"/>
      <c r="D53" s="70"/>
      <c r="E53" s="70"/>
      <c r="F53" s="70">
        <v>108205</v>
      </c>
      <c r="G53" s="70">
        <v>105989.027344</v>
      </c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>
        <v>108205</v>
      </c>
      <c r="S53" s="70">
        <v>105989.027344</v>
      </c>
    </row>
    <row r="54" spans="1:19" x14ac:dyDescent="0.25">
      <c r="A54" s="72">
        <v>574</v>
      </c>
      <c r="B54" s="70"/>
      <c r="C54" s="70"/>
      <c r="D54" s="70"/>
      <c r="E54" s="70"/>
      <c r="F54" s="70">
        <v>161762</v>
      </c>
      <c r="G54" s="70">
        <v>165472.37890700001</v>
      </c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>
        <v>161762</v>
      </c>
      <c r="S54" s="70">
        <v>165472.37890700001</v>
      </c>
    </row>
    <row r="55" spans="1:19" x14ac:dyDescent="0.25">
      <c r="A55" s="72">
        <v>579</v>
      </c>
      <c r="B55" s="70"/>
      <c r="C55" s="70"/>
      <c r="D55" s="70">
        <v>60014</v>
      </c>
      <c r="E55" s="70">
        <v>66906.283204000007</v>
      </c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>
        <v>60014</v>
      </c>
      <c r="S55" s="70">
        <v>66906.283204000007</v>
      </c>
    </row>
    <row r="56" spans="1:19" x14ac:dyDescent="0.25">
      <c r="A56" s="72">
        <v>589</v>
      </c>
      <c r="B56" s="70"/>
      <c r="C56" s="70"/>
      <c r="D56" s="70"/>
      <c r="E56" s="70"/>
      <c r="F56" s="70">
        <v>55874</v>
      </c>
      <c r="G56" s="70">
        <v>68660.273436999996</v>
      </c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>
        <v>55874</v>
      </c>
      <c r="S56" s="70">
        <v>68660.273436999996</v>
      </c>
    </row>
    <row r="57" spans="1:19" x14ac:dyDescent="0.25">
      <c r="A57" s="72">
        <v>601</v>
      </c>
      <c r="B57" s="70"/>
      <c r="C57" s="70"/>
      <c r="D57" s="70"/>
      <c r="E57" s="70"/>
      <c r="F57" s="70"/>
      <c r="G57" s="70"/>
      <c r="H57" s="70"/>
      <c r="I57" s="70"/>
      <c r="J57" s="70">
        <v>9800</v>
      </c>
      <c r="K57" s="70">
        <v>6094.0577549999998</v>
      </c>
      <c r="L57" s="70"/>
      <c r="M57" s="70"/>
      <c r="N57" s="70"/>
      <c r="O57" s="70"/>
      <c r="P57" s="70"/>
      <c r="Q57" s="70"/>
      <c r="R57" s="70">
        <v>9800</v>
      </c>
      <c r="S57" s="70">
        <v>6094.0577549999998</v>
      </c>
    </row>
    <row r="58" spans="1:19" x14ac:dyDescent="0.25">
      <c r="A58" s="72">
        <v>608</v>
      </c>
      <c r="B58" s="70"/>
      <c r="C58" s="70"/>
      <c r="D58" s="70"/>
      <c r="E58" s="70"/>
      <c r="F58" s="70"/>
      <c r="G58" s="70"/>
      <c r="H58" s="70"/>
      <c r="I58" s="70"/>
      <c r="J58" s="70">
        <v>20800</v>
      </c>
      <c r="K58" s="70">
        <v>18495.697616999998</v>
      </c>
      <c r="L58" s="70"/>
      <c r="M58" s="70"/>
      <c r="N58" s="70"/>
      <c r="O58" s="70"/>
      <c r="P58" s="70"/>
      <c r="Q58" s="70"/>
      <c r="R58" s="70">
        <v>20800</v>
      </c>
      <c r="S58" s="70">
        <v>18495.697616999998</v>
      </c>
    </row>
    <row r="59" spans="1:19" x14ac:dyDescent="0.25">
      <c r="A59" s="72">
        <v>615</v>
      </c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>
        <v>100358</v>
      </c>
      <c r="M59" s="70">
        <v>95828.199706999992</v>
      </c>
      <c r="N59" s="70"/>
      <c r="O59" s="70"/>
      <c r="P59" s="70"/>
      <c r="Q59" s="70"/>
      <c r="R59" s="70">
        <v>100358</v>
      </c>
      <c r="S59" s="70">
        <v>95828.199706999992</v>
      </c>
    </row>
    <row r="60" spans="1:19" x14ac:dyDescent="0.25">
      <c r="A60" s="72">
        <v>618</v>
      </c>
      <c r="B60" s="70"/>
      <c r="C60" s="70"/>
      <c r="D60" s="70">
        <v>5522</v>
      </c>
      <c r="E60" s="70">
        <v>4930.3948199999995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>
        <v>5522</v>
      </c>
      <c r="S60" s="70">
        <v>4930.3948199999995</v>
      </c>
    </row>
    <row r="61" spans="1:19" x14ac:dyDescent="0.25">
      <c r="A61" s="72">
        <v>621</v>
      </c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>
        <v>95566</v>
      </c>
      <c r="M61" s="70">
        <v>96256.835938000004</v>
      </c>
      <c r="N61" s="70"/>
      <c r="O61" s="70"/>
      <c r="P61" s="70"/>
      <c r="Q61" s="70"/>
      <c r="R61" s="70">
        <v>95566</v>
      </c>
      <c r="S61" s="70">
        <v>96256.835938000004</v>
      </c>
    </row>
    <row r="62" spans="1:19" x14ac:dyDescent="0.25">
      <c r="A62" s="72">
        <v>627</v>
      </c>
      <c r="B62" s="70"/>
      <c r="C62" s="70"/>
      <c r="D62" s="70"/>
      <c r="E62" s="70"/>
      <c r="F62" s="70">
        <v>10633</v>
      </c>
      <c r="G62" s="70">
        <v>3297.9913940000001</v>
      </c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>
        <v>10633</v>
      </c>
      <c r="S62" s="70">
        <v>3297.9913940000001</v>
      </c>
    </row>
    <row r="63" spans="1:19" x14ac:dyDescent="0.25">
      <c r="A63" s="72">
        <v>632</v>
      </c>
      <c r="B63" s="70"/>
      <c r="C63" s="70"/>
      <c r="D63" s="70"/>
      <c r="E63" s="70"/>
      <c r="F63" s="70"/>
      <c r="G63" s="70"/>
      <c r="H63" s="70"/>
      <c r="I63" s="70"/>
      <c r="J63" s="70">
        <v>10272</v>
      </c>
      <c r="K63" s="70">
        <v>10110.551546000001</v>
      </c>
      <c r="L63" s="70"/>
      <c r="M63" s="70"/>
      <c r="N63" s="70"/>
      <c r="O63" s="70"/>
      <c r="P63" s="70"/>
      <c r="Q63" s="70"/>
      <c r="R63" s="70">
        <v>10272</v>
      </c>
      <c r="S63" s="70">
        <v>10110.551546000001</v>
      </c>
    </row>
    <row r="64" spans="1:19" x14ac:dyDescent="0.25">
      <c r="A64" s="72">
        <v>643</v>
      </c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>
        <v>105824</v>
      </c>
      <c r="M64" s="70">
        <v>106887.13769600001</v>
      </c>
      <c r="N64" s="70"/>
      <c r="O64" s="70"/>
      <c r="P64" s="70"/>
      <c r="Q64" s="70"/>
      <c r="R64" s="70">
        <v>105824</v>
      </c>
      <c r="S64" s="70">
        <v>106887.13769600001</v>
      </c>
    </row>
    <row r="65" spans="1:19" x14ac:dyDescent="0.25">
      <c r="A65" s="72">
        <v>663</v>
      </c>
      <c r="B65" s="70"/>
      <c r="C65" s="70"/>
      <c r="D65" s="70"/>
      <c r="E65" s="70"/>
      <c r="F65" s="70">
        <v>20291</v>
      </c>
      <c r="G65" s="70">
        <v>14328.058105999999</v>
      </c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>
        <v>20291</v>
      </c>
      <c r="S65" s="70">
        <v>14328.058105999999</v>
      </c>
    </row>
    <row r="66" spans="1:19" x14ac:dyDescent="0.25">
      <c r="A66" s="72">
        <v>669</v>
      </c>
      <c r="B66" s="70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70">
        <v>98636</v>
      </c>
      <c r="O66" s="70">
        <v>96128.014647999997</v>
      </c>
      <c r="P66" s="70"/>
      <c r="Q66" s="70"/>
      <c r="R66" s="70">
        <v>98636</v>
      </c>
      <c r="S66" s="70">
        <v>96128.014647999997</v>
      </c>
    </row>
    <row r="67" spans="1:19" x14ac:dyDescent="0.25">
      <c r="A67" s="72">
        <v>671</v>
      </c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>
        <v>95533</v>
      </c>
      <c r="M67" s="70">
        <v>93664.69384800001</v>
      </c>
      <c r="N67" s="70"/>
      <c r="O67" s="70"/>
      <c r="P67" s="70"/>
      <c r="Q67" s="70"/>
      <c r="R67" s="70">
        <v>95533</v>
      </c>
      <c r="S67" s="70">
        <v>93664.69384800001</v>
      </c>
    </row>
    <row r="68" spans="1:19" x14ac:dyDescent="0.25">
      <c r="A68" s="72">
        <v>673</v>
      </c>
      <c r="B68" s="70"/>
      <c r="C68" s="70"/>
      <c r="D68" s="70"/>
      <c r="E68" s="70"/>
      <c r="F68" s="70"/>
      <c r="G68" s="70"/>
      <c r="H68" s="70"/>
      <c r="I68" s="70"/>
      <c r="J68" s="70"/>
      <c r="K68" s="70"/>
      <c r="L68" s="70">
        <v>93015</v>
      </c>
      <c r="M68" s="70">
        <v>88528.632812999989</v>
      </c>
      <c r="N68" s="70"/>
      <c r="O68" s="70"/>
      <c r="P68" s="70"/>
      <c r="Q68" s="70"/>
      <c r="R68" s="70">
        <v>93015</v>
      </c>
      <c r="S68" s="70">
        <v>88528.632812999989</v>
      </c>
    </row>
    <row r="69" spans="1:19" x14ac:dyDescent="0.25">
      <c r="A69" s="72">
        <v>674</v>
      </c>
      <c r="B69" s="70"/>
      <c r="C69" s="70"/>
      <c r="D69" s="70"/>
      <c r="E69" s="70"/>
      <c r="F69" s="70"/>
      <c r="G69" s="70"/>
      <c r="H69" s="70"/>
      <c r="I69" s="70"/>
      <c r="J69" s="70"/>
      <c r="K69" s="70"/>
      <c r="L69" s="70">
        <v>92809</v>
      </c>
      <c r="M69" s="70">
        <v>88440.536622</v>
      </c>
      <c r="N69" s="70"/>
      <c r="O69" s="70"/>
      <c r="P69" s="70"/>
      <c r="Q69" s="70"/>
      <c r="R69" s="70">
        <v>92809</v>
      </c>
      <c r="S69" s="70">
        <v>88440.536622</v>
      </c>
    </row>
    <row r="70" spans="1:19" x14ac:dyDescent="0.25">
      <c r="A70" s="72">
        <v>675</v>
      </c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>
        <v>99844</v>
      </c>
      <c r="M70" s="70">
        <v>94304.983396999989</v>
      </c>
      <c r="N70" s="70"/>
      <c r="O70" s="70"/>
      <c r="P70" s="70"/>
      <c r="Q70" s="70"/>
      <c r="R70" s="70">
        <v>99844</v>
      </c>
      <c r="S70" s="70">
        <v>94304.983396999989</v>
      </c>
    </row>
    <row r="71" spans="1:19" x14ac:dyDescent="0.25">
      <c r="A71" s="72">
        <v>680</v>
      </c>
      <c r="B71" s="70"/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0">
        <v>14300</v>
      </c>
      <c r="O71" s="70">
        <v>9336.686882</v>
      </c>
      <c r="P71" s="70"/>
      <c r="Q71" s="70"/>
      <c r="R71" s="70">
        <v>14300</v>
      </c>
      <c r="S71" s="70">
        <v>9336.686882</v>
      </c>
    </row>
    <row r="72" spans="1:19" x14ac:dyDescent="0.25">
      <c r="A72" s="72">
        <v>682</v>
      </c>
      <c r="B72" s="70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70">
        <v>14600</v>
      </c>
      <c r="O72" s="70">
        <v>8712.8206559999999</v>
      </c>
      <c r="P72" s="70"/>
      <c r="Q72" s="70"/>
      <c r="R72" s="70">
        <v>14600</v>
      </c>
      <c r="S72" s="70">
        <v>8712.8206559999999</v>
      </c>
    </row>
    <row r="73" spans="1:19" x14ac:dyDescent="0.25">
      <c r="A73" s="72">
        <v>685</v>
      </c>
      <c r="B73" s="70"/>
      <c r="C73" s="70"/>
      <c r="D73" s="70"/>
      <c r="E73" s="70"/>
      <c r="F73" s="70"/>
      <c r="G73" s="70"/>
      <c r="H73" s="70">
        <v>19230</v>
      </c>
      <c r="I73" s="70">
        <v>23355.613279999998</v>
      </c>
      <c r="J73" s="70"/>
      <c r="K73" s="70"/>
      <c r="L73" s="70"/>
      <c r="M73" s="70"/>
      <c r="N73" s="70"/>
      <c r="O73" s="70"/>
      <c r="P73" s="70"/>
      <c r="Q73" s="70"/>
      <c r="R73" s="70">
        <v>19230</v>
      </c>
      <c r="S73" s="70">
        <v>23355.613279999998</v>
      </c>
    </row>
    <row r="74" spans="1:19" x14ac:dyDescent="0.25">
      <c r="A74" s="72">
        <v>686</v>
      </c>
      <c r="B74" s="70"/>
      <c r="C74" s="70"/>
      <c r="D74" s="70"/>
      <c r="E74" s="70"/>
      <c r="F74" s="70"/>
      <c r="G74" s="70"/>
      <c r="H74" s="70">
        <v>34407</v>
      </c>
      <c r="I74" s="70">
        <v>33285.762940000001</v>
      </c>
      <c r="J74" s="70"/>
      <c r="K74" s="70"/>
      <c r="L74" s="70"/>
      <c r="M74" s="70"/>
      <c r="N74" s="70"/>
      <c r="O74" s="70"/>
      <c r="P74" s="70"/>
      <c r="Q74" s="70"/>
      <c r="R74" s="70">
        <v>34407</v>
      </c>
      <c r="S74" s="70">
        <v>33285.762940000001</v>
      </c>
    </row>
    <row r="75" spans="1:19" x14ac:dyDescent="0.25">
      <c r="A75" s="72">
        <v>687</v>
      </c>
      <c r="B75" s="70"/>
      <c r="C75" s="70"/>
      <c r="D75" s="70"/>
      <c r="E75" s="70"/>
      <c r="F75" s="70"/>
      <c r="G75" s="70"/>
      <c r="H75" s="70">
        <v>45996</v>
      </c>
      <c r="I75" s="70">
        <v>29246.889404000001</v>
      </c>
      <c r="J75" s="70"/>
      <c r="K75" s="70"/>
      <c r="L75" s="70"/>
      <c r="M75" s="70"/>
      <c r="N75" s="70"/>
      <c r="O75" s="70"/>
      <c r="P75" s="70"/>
      <c r="Q75" s="70"/>
      <c r="R75" s="70">
        <v>45996</v>
      </c>
      <c r="S75" s="70">
        <v>29246.889404000001</v>
      </c>
    </row>
    <row r="76" spans="1:19" x14ac:dyDescent="0.25">
      <c r="A76" s="72">
        <v>688</v>
      </c>
      <c r="B76" s="70"/>
      <c r="C76" s="70"/>
      <c r="D76" s="70"/>
      <c r="E76" s="70"/>
      <c r="F76" s="70"/>
      <c r="G76" s="70"/>
      <c r="H76" s="70">
        <v>69020</v>
      </c>
      <c r="I76" s="70">
        <v>63478.188964000001</v>
      </c>
      <c r="J76" s="70"/>
      <c r="K76" s="70"/>
      <c r="L76" s="70"/>
      <c r="M76" s="70"/>
      <c r="N76" s="70"/>
      <c r="O76" s="70"/>
      <c r="P76" s="70"/>
      <c r="Q76" s="70"/>
      <c r="R76" s="70">
        <v>69020</v>
      </c>
      <c r="S76" s="70">
        <v>63478.188964000001</v>
      </c>
    </row>
    <row r="77" spans="1:19" x14ac:dyDescent="0.25">
      <c r="A77" s="72">
        <v>689</v>
      </c>
      <c r="B77" s="70"/>
      <c r="C77" s="70"/>
      <c r="D77" s="70"/>
      <c r="E77" s="70"/>
      <c r="F77" s="70"/>
      <c r="G77" s="70"/>
      <c r="H77" s="70">
        <v>55376</v>
      </c>
      <c r="I77" s="70">
        <v>56309.528318999997</v>
      </c>
      <c r="J77" s="70"/>
      <c r="K77" s="70"/>
      <c r="L77" s="70"/>
      <c r="M77" s="70"/>
      <c r="N77" s="70"/>
      <c r="O77" s="70"/>
      <c r="P77" s="70"/>
      <c r="Q77" s="70"/>
      <c r="R77" s="70">
        <v>55376</v>
      </c>
      <c r="S77" s="70">
        <v>56309.528318999997</v>
      </c>
    </row>
    <row r="78" spans="1:19" x14ac:dyDescent="0.25">
      <c r="A78" s="72">
        <v>699</v>
      </c>
      <c r="B78" s="70"/>
      <c r="C78" s="70"/>
      <c r="D78" s="70"/>
      <c r="E78" s="70"/>
      <c r="F78" s="70"/>
      <c r="G78" s="70"/>
      <c r="H78" s="70">
        <v>70589</v>
      </c>
      <c r="I78" s="70">
        <v>64460.819578999995</v>
      </c>
      <c r="J78" s="70"/>
      <c r="K78" s="70"/>
      <c r="L78" s="70"/>
      <c r="M78" s="70"/>
      <c r="N78" s="70"/>
      <c r="O78" s="70"/>
      <c r="P78" s="70"/>
      <c r="Q78" s="70"/>
      <c r="R78" s="70">
        <v>70589</v>
      </c>
      <c r="S78" s="70">
        <v>64460.819578999995</v>
      </c>
    </row>
    <row r="79" spans="1:19" x14ac:dyDescent="0.25">
      <c r="A79" s="72">
        <v>702</v>
      </c>
      <c r="B79" s="70"/>
      <c r="C79" s="70"/>
      <c r="D79" s="70"/>
      <c r="E79" s="70"/>
      <c r="F79" s="70"/>
      <c r="G79" s="70"/>
      <c r="H79" s="70">
        <v>84734</v>
      </c>
      <c r="I79" s="70">
        <v>78078.392090000008</v>
      </c>
      <c r="J79" s="70"/>
      <c r="K79" s="70"/>
      <c r="L79" s="70"/>
      <c r="M79" s="70"/>
      <c r="N79" s="70"/>
      <c r="O79" s="70"/>
      <c r="P79" s="70"/>
      <c r="Q79" s="70"/>
      <c r="R79" s="70">
        <v>84734</v>
      </c>
      <c r="S79" s="70">
        <v>78078.392090000008</v>
      </c>
    </row>
    <row r="80" spans="1:19" x14ac:dyDescent="0.25">
      <c r="A80" s="72">
        <v>705</v>
      </c>
      <c r="B80" s="70"/>
      <c r="C80" s="70"/>
      <c r="D80" s="70"/>
      <c r="E80" s="70"/>
      <c r="F80" s="70"/>
      <c r="G80" s="70"/>
      <c r="H80" s="70">
        <v>112336</v>
      </c>
      <c r="I80" s="70">
        <v>103793.88671799999</v>
      </c>
      <c r="J80" s="70"/>
      <c r="K80" s="70"/>
      <c r="L80" s="70"/>
      <c r="M80" s="70"/>
      <c r="N80" s="70"/>
      <c r="O80" s="70"/>
      <c r="P80" s="70"/>
      <c r="Q80" s="70"/>
      <c r="R80" s="70">
        <v>112336</v>
      </c>
      <c r="S80" s="70">
        <v>103793.88671799999</v>
      </c>
    </row>
    <row r="81" spans="1:19" x14ac:dyDescent="0.25">
      <c r="A81" s="72">
        <v>706</v>
      </c>
      <c r="B81" s="70"/>
      <c r="C81" s="70"/>
      <c r="D81" s="70"/>
      <c r="E81" s="70"/>
      <c r="F81" s="70"/>
      <c r="G81" s="70"/>
      <c r="H81" s="70">
        <v>125375</v>
      </c>
      <c r="I81" s="70">
        <v>112043.30468799999</v>
      </c>
      <c r="J81" s="70"/>
      <c r="K81" s="70"/>
      <c r="L81" s="70"/>
      <c r="M81" s="70"/>
      <c r="N81" s="70"/>
      <c r="O81" s="70"/>
      <c r="P81" s="70"/>
      <c r="Q81" s="70"/>
      <c r="R81" s="70">
        <v>125375</v>
      </c>
      <c r="S81" s="70">
        <v>112043.30468799999</v>
      </c>
    </row>
    <row r="82" spans="1:19" x14ac:dyDescent="0.25">
      <c r="A82" s="72">
        <v>708</v>
      </c>
      <c r="B82" s="70"/>
      <c r="C82" s="70"/>
      <c r="D82" s="70">
        <v>69228</v>
      </c>
      <c r="E82" s="70">
        <v>76611.419433000003</v>
      </c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>
        <v>69228</v>
      </c>
      <c r="S82" s="70">
        <v>76611.419433000003</v>
      </c>
    </row>
    <row r="83" spans="1:19" x14ac:dyDescent="0.25">
      <c r="A83" s="72">
        <v>716</v>
      </c>
      <c r="B83" s="70"/>
      <c r="C83" s="70"/>
      <c r="D83" s="70">
        <v>125971</v>
      </c>
      <c r="E83" s="70">
        <v>113330.40625</v>
      </c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>
        <v>125971</v>
      </c>
      <c r="S83" s="70">
        <v>113330.40625</v>
      </c>
    </row>
    <row r="84" spans="1:19" x14ac:dyDescent="0.25">
      <c r="A84" s="72">
        <v>717</v>
      </c>
      <c r="B84" s="70"/>
      <c r="C84" s="70"/>
      <c r="D84" s="70">
        <v>104989</v>
      </c>
      <c r="E84" s="70">
        <v>109693.649414</v>
      </c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>
        <v>104989</v>
      </c>
      <c r="S84" s="70">
        <v>109693.649414</v>
      </c>
    </row>
    <row r="85" spans="1:19" x14ac:dyDescent="0.25">
      <c r="A85" s="72">
        <v>721</v>
      </c>
      <c r="B85" s="70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>
        <v>101764</v>
      </c>
      <c r="O85" s="70">
        <v>110784.33837900001</v>
      </c>
      <c r="P85" s="70"/>
      <c r="Q85" s="70"/>
      <c r="R85" s="70">
        <v>101764</v>
      </c>
      <c r="S85" s="70">
        <v>110784.33837900001</v>
      </c>
    </row>
    <row r="86" spans="1:19" x14ac:dyDescent="0.25">
      <c r="A86" s="72">
        <v>726</v>
      </c>
      <c r="B86" s="70"/>
      <c r="C86" s="70"/>
      <c r="D86" s="70">
        <v>97203</v>
      </c>
      <c r="E86" s="70">
        <v>115141.61914000001</v>
      </c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>
        <v>97203</v>
      </c>
      <c r="S86" s="70">
        <v>115141.61914000001</v>
      </c>
    </row>
    <row r="87" spans="1:19" x14ac:dyDescent="0.25">
      <c r="A87" s="72">
        <v>728</v>
      </c>
      <c r="B87" s="70"/>
      <c r="C87" s="70"/>
      <c r="D87" s="70">
        <v>117680</v>
      </c>
      <c r="E87" s="70">
        <v>121344.80761800001</v>
      </c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>
        <v>117680</v>
      </c>
      <c r="S87" s="70">
        <v>121344.80761800001</v>
      </c>
    </row>
    <row r="88" spans="1:19" x14ac:dyDescent="0.25">
      <c r="A88" s="72">
        <v>733</v>
      </c>
      <c r="B88" s="70"/>
      <c r="C88" s="70"/>
      <c r="D88" s="70">
        <v>89463</v>
      </c>
      <c r="E88" s="70">
        <v>91431.995116999984</v>
      </c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>
        <v>89463</v>
      </c>
      <c r="S88" s="70">
        <v>91431.995116999984</v>
      </c>
    </row>
    <row r="89" spans="1:19" x14ac:dyDescent="0.25">
      <c r="A89" s="72">
        <v>738</v>
      </c>
      <c r="B89" s="70"/>
      <c r="C89" s="70"/>
      <c r="D89" s="70">
        <v>76629</v>
      </c>
      <c r="E89" s="70">
        <v>74621.187987999991</v>
      </c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>
        <v>76629</v>
      </c>
      <c r="S89" s="70">
        <v>74621.187987999991</v>
      </c>
    </row>
    <row r="90" spans="1:19" x14ac:dyDescent="0.25">
      <c r="A90" s="72">
        <v>744</v>
      </c>
      <c r="B90" s="70"/>
      <c r="C90" s="70"/>
      <c r="D90" s="70">
        <v>86295</v>
      </c>
      <c r="E90" s="70">
        <v>87791.646483000004</v>
      </c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>
        <v>86295</v>
      </c>
      <c r="S90" s="70">
        <v>87791.646483000004</v>
      </c>
    </row>
    <row r="91" spans="1:19" x14ac:dyDescent="0.25">
      <c r="A91" s="72">
        <v>746</v>
      </c>
      <c r="B91" s="70"/>
      <c r="C91" s="70"/>
      <c r="D91" s="70">
        <v>99899</v>
      </c>
      <c r="E91" s="70">
        <v>98109.87402399999</v>
      </c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>
        <v>99899</v>
      </c>
      <c r="S91" s="70">
        <v>98109.87402399999</v>
      </c>
    </row>
    <row r="92" spans="1:19" x14ac:dyDescent="0.25">
      <c r="A92" s="72">
        <v>751</v>
      </c>
      <c r="B92" s="70"/>
      <c r="C92" s="70"/>
      <c r="D92" s="70"/>
      <c r="E92" s="70"/>
      <c r="F92" s="70">
        <v>111172</v>
      </c>
      <c r="G92" s="70">
        <v>118978.48632900001</v>
      </c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>
        <v>111172</v>
      </c>
      <c r="S92" s="70">
        <v>118978.48632900001</v>
      </c>
    </row>
    <row r="93" spans="1:19" x14ac:dyDescent="0.25">
      <c r="A93" s="72">
        <v>752</v>
      </c>
      <c r="B93" s="70"/>
      <c r="C93" s="70"/>
      <c r="D93" s="70"/>
      <c r="E93" s="70"/>
      <c r="F93" s="70">
        <v>105349</v>
      </c>
      <c r="G93" s="70">
        <v>112208.13085799999</v>
      </c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>
        <v>105349</v>
      </c>
      <c r="S93" s="70">
        <v>112208.13085799999</v>
      </c>
    </row>
    <row r="94" spans="1:19" x14ac:dyDescent="0.25">
      <c r="A94" s="72">
        <v>754</v>
      </c>
      <c r="B94" s="70"/>
      <c r="C94" s="70"/>
      <c r="D94" s="70"/>
      <c r="E94" s="70"/>
      <c r="F94" s="70">
        <v>96581</v>
      </c>
      <c r="G94" s="70">
        <v>104067.132812</v>
      </c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>
        <v>96581</v>
      </c>
      <c r="S94" s="70">
        <v>104067.132812</v>
      </c>
    </row>
    <row r="95" spans="1:19" x14ac:dyDescent="0.25">
      <c r="A95" s="72">
        <v>757</v>
      </c>
      <c r="B95" s="70"/>
      <c r="C95" s="70"/>
      <c r="D95" s="70"/>
      <c r="E95" s="70"/>
      <c r="F95" s="70">
        <v>85157</v>
      </c>
      <c r="G95" s="70">
        <v>97408.075194999998</v>
      </c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>
        <v>85157</v>
      </c>
      <c r="S95" s="70">
        <v>97408.075194999998</v>
      </c>
    </row>
    <row r="96" spans="1:19" x14ac:dyDescent="0.25">
      <c r="A96" s="72">
        <v>760</v>
      </c>
      <c r="B96" s="70"/>
      <c r="C96" s="70"/>
      <c r="D96" s="70"/>
      <c r="E96" s="70"/>
      <c r="F96" s="70">
        <v>94619</v>
      </c>
      <c r="G96" s="70">
        <v>111958.31836</v>
      </c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>
        <v>94619</v>
      </c>
      <c r="S96" s="70">
        <v>111958.31836</v>
      </c>
    </row>
    <row r="97" spans="1:19" x14ac:dyDescent="0.25">
      <c r="A97" s="72">
        <v>762</v>
      </c>
      <c r="B97" s="70"/>
      <c r="C97" s="70"/>
      <c r="D97" s="70"/>
      <c r="E97" s="70"/>
      <c r="F97" s="70">
        <v>102772</v>
      </c>
      <c r="G97" s="70">
        <v>95514.772461</v>
      </c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>
        <v>102772</v>
      </c>
      <c r="S97" s="70">
        <v>95514.772461</v>
      </c>
    </row>
    <row r="98" spans="1:19" x14ac:dyDescent="0.25">
      <c r="A98" s="72">
        <v>766</v>
      </c>
      <c r="B98" s="70"/>
      <c r="C98" s="70"/>
      <c r="D98" s="70"/>
      <c r="E98" s="70"/>
      <c r="F98" s="70"/>
      <c r="G98" s="70"/>
      <c r="H98" s="70"/>
      <c r="I98" s="70"/>
      <c r="J98" s="70">
        <v>13900</v>
      </c>
      <c r="K98" s="70">
        <v>8460.4780879999998</v>
      </c>
      <c r="L98" s="70"/>
      <c r="M98" s="70"/>
      <c r="N98" s="70"/>
      <c r="O98" s="70"/>
      <c r="P98" s="70"/>
      <c r="Q98" s="70"/>
      <c r="R98" s="70">
        <v>13900</v>
      </c>
      <c r="S98" s="70">
        <v>8460.4780879999998</v>
      </c>
    </row>
    <row r="99" spans="1:19" x14ac:dyDescent="0.25">
      <c r="A99" s="72">
        <v>770</v>
      </c>
      <c r="B99" s="70"/>
      <c r="C99" s="70"/>
      <c r="D99" s="70"/>
      <c r="E99" s="70"/>
      <c r="F99" s="70">
        <v>89607</v>
      </c>
      <c r="G99" s="70">
        <v>97499.236327999999</v>
      </c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>
        <v>89607</v>
      </c>
      <c r="S99" s="70">
        <v>97499.236327999999</v>
      </c>
    </row>
    <row r="100" spans="1:19" x14ac:dyDescent="0.25">
      <c r="A100" s="72">
        <v>771</v>
      </c>
      <c r="B100" s="70"/>
      <c r="C100" s="70"/>
      <c r="D100" s="70"/>
      <c r="E100" s="70"/>
      <c r="F100" s="70">
        <v>97841</v>
      </c>
      <c r="G100" s="70">
        <v>112154.85449300001</v>
      </c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>
        <v>97841</v>
      </c>
      <c r="S100" s="70">
        <v>112154.85449300001</v>
      </c>
    </row>
    <row r="101" spans="1:19" x14ac:dyDescent="0.25">
      <c r="A101" s="72">
        <v>772</v>
      </c>
      <c r="B101" s="70"/>
      <c r="C101" s="70"/>
      <c r="D101" s="70"/>
      <c r="E101" s="70"/>
      <c r="F101" s="70">
        <v>93083</v>
      </c>
      <c r="G101" s="70">
        <v>94202.918944999998</v>
      </c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>
        <v>93083</v>
      </c>
      <c r="S101" s="70">
        <v>94202.918944999998</v>
      </c>
    </row>
    <row r="102" spans="1:19" x14ac:dyDescent="0.25">
      <c r="A102" s="72">
        <v>775</v>
      </c>
      <c r="B102" s="70"/>
      <c r="C102" s="70"/>
      <c r="D102" s="70"/>
      <c r="E102" s="70"/>
      <c r="F102" s="70"/>
      <c r="G102" s="70"/>
      <c r="H102" s="70"/>
      <c r="I102" s="70"/>
      <c r="J102" s="70"/>
      <c r="K102" s="70"/>
      <c r="L102" s="70">
        <v>35900</v>
      </c>
      <c r="M102" s="70">
        <v>45313.614989000009</v>
      </c>
      <c r="N102" s="70"/>
      <c r="O102" s="70"/>
      <c r="P102" s="70"/>
      <c r="Q102" s="70"/>
      <c r="R102" s="70">
        <v>35900</v>
      </c>
      <c r="S102" s="70">
        <v>45313.614989000009</v>
      </c>
    </row>
    <row r="103" spans="1:19" x14ac:dyDescent="0.25">
      <c r="A103" s="72">
        <v>777</v>
      </c>
      <c r="B103" s="70"/>
      <c r="C103" s="70"/>
      <c r="D103" s="70"/>
      <c r="E103" s="70"/>
      <c r="F103" s="70">
        <v>106367</v>
      </c>
      <c r="G103" s="70">
        <v>106646.81054599999</v>
      </c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>
        <v>106367</v>
      </c>
      <c r="S103" s="70">
        <v>106646.81054599999</v>
      </c>
    </row>
    <row r="104" spans="1:19" x14ac:dyDescent="0.25">
      <c r="A104" s="72">
        <v>778</v>
      </c>
      <c r="B104" s="70"/>
      <c r="C104" s="70"/>
      <c r="D104" s="70"/>
      <c r="E104" s="70"/>
      <c r="F104" s="70">
        <v>83231</v>
      </c>
      <c r="G104" s="70">
        <v>81576.473876999997</v>
      </c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>
        <v>83231</v>
      </c>
      <c r="S104" s="70">
        <v>81576.473876999997</v>
      </c>
    </row>
    <row r="105" spans="1:19" x14ac:dyDescent="0.25">
      <c r="A105" s="72">
        <v>779</v>
      </c>
      <c r="B105" s="70"/>
      <c r="C105" s="70"/>
      <c r="D105" s="70"/>
      <c r="E105" s="70"/>
      <c r="F105" s="70">
        <v>77230</v>
      </c>
      <c r="G105" s="70">
        <v>108331.272705</v>
      </c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>
        <v>77230</v>
      </c>
      <c r="S105" s="70">
        <v>108331.272705</v>
      </c>
    </row>
    <row r="106" spans="1:19" x14ac:dyDescent="0.25">
      <c r="A106" s="72">
        <v>786</v>
      </c>
      <c r="B106" s="70"/>
      <c r="C106" s="70"/>
      <c r="D106" s="70"/>
      <c r="E106" s="70"/>
      <c r="F106" s="70">
        <v>113284</v>
      </c>
      <c r="G106" s="70">
        <v>121847.098877</v>
      </c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>
        <v>113284</v>
      </c>
      <c r="S106" s="70">
        <v>121847.098877</v>
      </c>
    </row>
    <row r="107" spans="1:19" x14ac:dyDescent="0.25">
      <c r="A107" s="72">
        <v>787</v>
      </c>
      <c r="B107" s="70"/>
      <c r="C107" s="70"/>
      <c r="D107" s="70"/>
      <c r="E107" s="70"/>
      <c r="F107" s="70">
        <v>109946</v>
      </c>
      <c r="G107" s="70">
        <v>115547.582031</v>
      </c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>
        <v>109946</v>
      </c>
      <c r="S107" s="70">
        <v>115547.582031</v>
      </c>
    </row>
    <row r="108" spans="1:19" x14ac:dyDescent="0.25">
      <c r="A108" s="72">
        <v>788</v>
      </c>
      <c r="B108" s="70"/>
      <c r="C108" s="70"/>
      <c r="D108" s="70"/>
      <c r="E108" s="70"/>
      <c r="F108" s="70">
        <v>115284</v>
      </c>
      <c r="G108" s="70">
        <v>122057.172118</v>
      </c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>
        <v>115284</v>
      </c>
      <c r="S108" s="70">
        <v>122057.172118</v>
      </c>
    </row>
    <row r="109" spans="1:19" x14ac:dyDescent="0.25">
      <c r="A109" s="72">
        <v>789</v>
      </c>
      <c r="B109" s="70"/>
      <c r="C109" s="70"/>
      <c r="D109" s="70"/>
      <c r="E109" s="70"/>
      <c r="F109" s="70">
        <v>128485</v>
      </c>
      <c r="G109" s="70">
        <v>128234.360352</v>
      </c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>
        <v>128485</v>
      </c>
      <c r="S109" s="70">
        <v>128234.360352</v>
      </c>
    </row>
    <row r="110" spans="1:19" x14ac:dyDescent="0.25">
      <c r="A110" s="72">
        <v>792</v>
      </c>
      <c r="B110" s="70"/>
      <c r="C110" s="70"/>
      <c r="D110" s="70">
        <v>103770</v>
      </c>
      <c r="E110" s="70">
        <v>104902.76000899999</v>
      </c>
      <c r="F110" s="70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>
        <v>103770</v>
      </c>
      <c r="S110" s="70">
        <v>104902.76000899999</v>
      </c>
    </row>
    <row r="111" spans="1:19" x14ac:dyDescent="0.25">
      <c r="A111" s="72">
        <v>797</v>
      </c>
      <c r="B111" s="70"/>
      <c r="C111" s="70"/>
      <c r="D111" s="70">
        <v>100286</v>
      </c>
      <c r="E111" s="70">
        <v>106299.744385</v>
      </c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>
        <v>100286</v>
      </c>
      <c r="S111" s="70">
        <v>106299.744385</v>
      </c>
    </row>
    <row r="112" spans="1:19" x14ac:dyDescent="0.25">
      <c r="A112" s="72">
        <v>801</v>
      </c>
      <c r="B112" s="70"/>
      <c r="C112" s="70"/>
      <c r="D112" s="70">
        <v>80553</v>
      </c>
      <c r="E112" s="70">
        <v>81186.712159000002</v>
      </c>
      <c r="F112" s="70"/>
      <c r="G112" s="70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>
        <v>80553</v>
      </c>
      <c r="S112" s="70">
        <v>81186.712159000002</v>
      </c>
    </row>
    <row r="113" spans="1:19" x14ac:dyDescent="0.25">
      <c r="A113" s="72">
        <v>802</v>
      </c>
      <c r="B113" s="70"/>
      <c r="C113" s="70"/>
      <c r="D113" s="70">
        <v>124522</v>
      </c>
      <c r="E113" s="70">
        <v>131299.13964899999</v>
      </c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>
        <v>124522</v>
      </c>
      <c r="S113" s="70">
        <v>131299.13964899999</v>
      </c>
    </row>
    <row r="114" spans="1:19" x14ac:dyDescent="0.25">
      <c r="A114" s="72">
        <v>804</v>
      </c>
      <c r="B114" s="70"/>
      <c r="C114" s="70"/>
      <c r="D114" s="70">
        <v>86516</v>
      </c>
      <c r="E114" s="70">
        <v>93997.247803000006</v>
      </c>
      <c r="F114" s="70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>
        <v>86516</v>
      </c>
      <c r="S114" s="70">
        <v>93997.247803000006</v>
      </c>
    </row>
    <row r="115" spans="1:19" x14ac:dyDescent="0.25">
      <c r="A115" s="72">
        <v>806</v>
      </c>
      <c r="B115" s="70"/>
      <c r="C115" s="70"/>
      <c r="D115" s="70">
        <v>70389</v>
      </c>
      <c r="E115" s="70">
        <v>95917.024414000014</v>
      </c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>
        <v>70389</v>
      </c>
      <c r="S115" s="70">
        <v>95917.024414000014</v>
      </c>
    </row>
    <row r="116" spans="1:19" x14ac:dyDescent="0.25">
      <c r="A116" s="72">
        <v>807</v>
      </c>
      <c r="B116" s="70"/>
      <c r="C116" s="70"/>
      <c r="D116" s="70">
        <v>116555</v>
      </c>
      <c r="E116" s="70">
        <v>129147.26025399999</v>
      </c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>
        <v>116555</v>
      </c>
      <c r="S116" s="70">
        <v>129147.26025399999</v>
      </c>
    </row>
    <row r="117" spans="1:19" x14ac:dyDescent="0.25">
      <c r="A117" s="72">
        <v>813</v>
      </c>
      <c r="B117" s="70"/>
      <c r="C117" s="70"/>
      <c r="D117" s="70">
        <v>103150</v>
      </c>
      <c r="E117" s="70">
        <v>113904.539063</v>
      </c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>
        <v>103150</v>
      </c>
      <c r="S117" s="70">
        <v>113904.539063</v>
      </c>
    </row>
    <row r="118" spans="1:19" x14ac:dyDescent="0.25">
      <c r="A118" s="72">
        <v>815</v>
      </c>
      <c r="B118" s="70"/>
      <c r="C118" s="70"/>
      <c r="D118" s="70">
        <v>111954</v>
      </c>
      <c r="E118" s="70">
        <v>119839.133789</v>
      </c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>
        <v>111954</v>
      </c>
      <c r="S118" s="70">
        <v>119839.133789</v>
      </c>
    </row>
    <row r="119" spans="1:19" x14ac:dyDescent="0.25">
      <c r="A119" s="72">
        <v>833</v>
      </c>
      <c r="B119" s="70"/>
      <c r="C119" s="70"/>
      <c r="D119" s="70">
        <v>32300</v>
      </c>
      <c r="E119" s="70">
        <v>30717.995606000004</v>
      </c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>
        <v>32300</v>
      </c>
      <c r="S119" s="70">
        <v>30717.995606000004</v>
      </c>
    </row>
    <row r="120" spans="1:19" x14ac:dyDescent="0.25">
      <c r="A120" s="72">
        <v>835</v>
      </c>
      <c r="B120" s="70"/>
      <c r="C120" s="70"/>
      <c r="D120" s="70"/>
      <c r="E120" s="70"/>
      <c r="F120" s="70"/>
      <c r="G120" s="70"/>
      <c r="H120" s="70">
        <v>131719</v>
      </c>
      <c r="I120" s="70">
        <v>127883.344727</v>
      </c>
      <c r="J120" s="70"/>
      <c r="K120" s="70"/>
      <c r="L120" s="70"/>
      <c r="M120" s="70"/>
      <c r="N120" s="70"/>
      <c r="O120" s="70"/>
      <c r="P120" s="70"/>
      <c r="Q120" s="70"/>
      <c r="R120" s="70">
        <v>131719</v>
      </c>
      <c r="S120" s="70">
        <v>127883.344727</v>
      </c>
    </row>
    <row r="121" spans="1:19" x14ac:dyDescent="0.25">
      <c r="A121" s="72">
        <v>836</v>
      </c>
      <c r="B121" s="70"/>
      <c r="C121" s="70"/>
      <c r="D121" s="70"/>
      <c r="E121" s="70"/>
      <c r="F121" s="70"/>
      <c r="G121" s="70"/>
      <c r="H121" s="70">
        <v>116348</v>
      </c>
      <c r="I121" s="70">
        <v>117957.67431599999</v>
      </c>
      <c r="J121" s="70"/>
      <c r="K121" s="70"/>
      <c r="L121" s="70"/>
      <c r="M121" s="70"/>
      <c r="N121" s="70"/>
      <c r="O121" s="70"/>
      <c r="P121" s="70"/>
      <c r="Q121" s="70"/>
      <c r="R121" s="70">
        <v>116348</v>
      </c>
      <c r="S121" s="70">
        <v>117957.67431599999</v>
      </c>
    </row>
    <row r="122" spans="1:19" x14ac:dyDescent="0.25">
      <c r="A122" s="72">
        <v>841</v>
      </c>
      <c r="B122" s="70"/>
      <c r="C122" s="70"/>
      <c r="D122" s="70"/>
      <c r="E122" s="70"/>
      <c r="F122" s="70"/>
      <c r="G122" s="70"/>
      <c r="H122" s="70">
        <v>108504</v>
      </c>
      <c r="I122" s="70">
        <v>103119.029786</v>
      </c>
      <c r="J122" s="70"/>
      <c r="K122" s="70"/>
      <c r="L122" s="70"/>
      <c r="M122" s="70"/>
      <c r="N122" s="70"/>
      <c r="O122" s="70"/>
      <c r="P122" s="70"/>
      <c r="Q122" s="70"/>
      <c r="R122" s="70">
        <v>108504</v>
      </c>
      <c r="S122" s="70">
        <v>103119.029786</v>
      </c>
    </row>
    <row r="123" spans="1:19" x14ac:dyDescent="0.25">
      <c r="A123" s="72">
        <v>843</v>
      </c>
      <c r="B123" s="70"/>
      <c r="C123" s="70"/>
      <c r="D123" s="70"/>
      <c r="E123" s="70"/>
      <c r="F123" s="70"/>
      <c r="G123" s="70"/>
      <c r="H123" s="70">
        <v>67552</v>
      </c>
      <c r="I123" s="70">
        <v>76493.030272999997</v>
      </c>
      <c r="J123" s="70"/>
      <c r="K123" s="70"/>
      <c r="L123" s="70"/>
      <c r="M123" s="70"/>
      <c r="N123" s="70"/>
      <c r="O123" s="70"/>
      <c r="P123" s="70"/>
      <c r="Q123" s="70"/>
      <c r="R123" s="70">
        <v>67552</v>
      </c>
      <c r="S123" s="70">
        <v>76493.030272999997</v>
      </c>
    </row>
    <row r="124" spans="1:19" x14ac:dyDescent="0.25">
      <c r="A124" s="72">
        <v>846</v>
      </c>
      <c r="B124" s="70"/>
      <c r="C124" s="70"/>
      <c r="D124" s="70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>
        <v>900</v>
      </c>
      <c r="Q124" s="70">
        <v>27.63898</v>
      </c>
      <c r="R124" s="70">
        <v>900</v>
      </c>
      <c r="S124" s="70">
        <v>27.63898</v>
      </c>
    </row>
    <row r="125" spans="1:19" x14ac:dyDescent="0.25">
      <c r="A125" s="72">
        <v>851</v>
      </c>
      <c r="B125" s="70"/>
      <c r="C125" s="70"/>
      <c r="D125" s="70"/>
      <c r="E125" s="70"/>
      <c r="F125" s="70"/>
      <c r="G125" s="70"/>
      <c r="H125" s="70">
        <v>73646</v>
      </c>
      <c r="I125" s="70">
        <v>76713.596678000002</v>
      </c>
      <c r="J125" s="70"/>
      <c r="K125" s="70"/>
      <c r="L125" s="70"/>
      <c r="M125" s="70"/>
      <c r="N125" s="70"/>
      <c r="O125" s="70"/>
      <c r="P125" s="70"/>
      <c r="Q125" s="70"/>
      <c r="R125" s="70">
        <v>73646</v>
      </c>
      <c r="S125" s="70">
        <v>76713.596678000002</v>
      </c>
    </row>
    <row r="126" spans="1:19" x14ac:dyDescent="0.25">
      <c r="A126" s="72">
        <v>853</v>
      </c>
      <c r="B126" s="70"/>
      <c r="C126" s="70"/>
      <c r="D126" s="70"/>
      <c r="E126" s="70"/>
      <c r="F126" s="70"/>
      <c r="G126" s="70"/>
      <c r="H126" s="70">
        <v>56541</v>
      </c>
      <c r="I126" s="70">
        <v>68732.042237000001</v>
      </c>
      <c r="J126" s="70"/>
      <c r="K126" s="70"/>
      <c r="L126" s="70"/>
      <c r="M126" s="70"/>
      <c r="N126" s="70"/>
      <c r="O126" s="70"/>
      <c r="P126" s="70"/>
      <c r="Q126" s="70"/>
      <c r="R126" s="70">
        <v>56541</v>
      </c>
      <c r="S126" s="70">
        <v>68732.042237000001</v>
      </c>
    </row>
    <row r="127" spans="1:19" x14ac:dyDescent="0.25">
      <c r="A127" s="72">
        <v>854</v>
      </c>
      <c r="B127" s="70"/>
      <c r="C127" s="70"/>
      <c r="D127" s="70"/>
      <c r="E127" s="70"/>
      <c r="F127" s="70"/>
      <c r="G127" s="70"/>
      <c r="H127" s="70">
        <v>64667</v>
      </c>
      <c r="I127" s="70">
        <v>76451.837159000002</v>
      </c>
      <c r="J127" s="70"/>
      <c r="K127" s="70"/>
      <c r="L127" s="70"/>
      <c r="M127" s="70"/>
      <c r="N127" s="70"/>
      <c r="O127" s="70"/>
      <c r="P127" s="70"/>
      <c r="Q127" s="70"/>
      <c r="R127" s="70">
        <v>64667</v>
      </c>
      <c r="S127" s="70">
        <v>76451.837159000002</v>
      </c>
    </row>
    <row r="128" spans="1:19" x14ac:dyDescent="0.25">
      <c r="A128" s="72">
        <v>857</v>
      </c>
      <c r="B128" s="70"/>
      <c r="C128" s="70"/>
      <c r="D128" s="70"/>
      <c r="E128" s="70"/>
      <c r="F128" s="70"/>
      <c r="G128" s="70"/>
      <c r="H128" s="70">
        <v>44431</v>
      </c>
      <c r="I128" s="70">
        <v>35198.173095999999</v>
      </c>
      <c r="J128" s="70"/>
      <c r="K128" s="70"/>
      <c r="L128" s="70"/>
      <c r="M128" s="70"/>
      <c r="N128" s="70"/>
      <c r="O128" s="70"/>
      <c r="P128" s="70"/>
      <c r="Q128" s="70"/>
      <c r="R128" s="70">
        <v>44431</v>
      </c>
      <c r="S128" s="70">
        <v>35198.173095999999</v>
      </c>
    </row>
    <row r="129" spans="1:19" x14ac:dyDescent="0.25">
      <c r="A129" s="72">
        <v>858</v>
      </c>
      <c r="B129" s="70"/>
      <c r="C129" s="70"/>
      <c r="D129" s="70"/>
      <c r="E129" s="70"/>
      <c r="F129" s="70"/>
      <c r="G129" s="70"/>
      <c r="H129" s="70">
        <v>23695</v>
      </c>
      <c r="I129" s="70">
        <v>27291.640380000001</v>
      </c>
      <c r="J129" s="70"/>
      <c r="K129" s="70"/>
      <c r="L129" s="70"/>
      <c r="M129" s="70"/>
      <c r="N129" s="70"/>
      <c r="O129" s="70"/>
      <c r="P129" s="70"/>
      <c r="Q129" s="70"/>
      <c r="R129" s="70">
        <v>23695</v>
      </c>
      <c r="S129" s="70">
        <v>27291.640380000001</v>
      </c>
    </row>
    <row r="130" spans="1:19" x14ac:dyDescent="0.25">
      <c r="A130" s="72">
        <v>865</v>
      </c>
      <c r="B130" s="70"/>
      <c r="C130" s="70"/>
      <c r="D130" s="70">
        <v>12089</v>
      </c>
      <c r="E130" s="70">
        <v>17942.627350000002</v>
      </c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0"/>
      <c r="R130" s="70">
        <v>12089</v>
      </c>
      <c r="S130" s="70">
        <v>17942.627350000002</v>
      </c>
    </row>
    <row r="131" spans="1:19" x14ac:dyDescent="0.25">
      <c r="A131" s="72">
        <v>871</v>
      </c>
      <c r="B131" s="70"/>
      <c r="C131" s="70"/>
      <c r="D131" s="70">
        <v>23538</v>
      </c>
      <c r="E131" s="70">
        <v>10666.421195999999</v>
      </c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>
        <v>23538</v>
      </c>
      <c r="S131" s="70">
        <v>10666.421195999999</v>
      </c>
    </row>
    <row r="132" spans="1:19" x14ac:dyDescent="0.25">
      <c r="A132" s="72">
        <v>876</v>
      </c>
      <c r="B132" s="70"/>
      <c r="C132" s="70"/>
      <c r="D132" s="70">
        <v>16781</v>
      </c>
      <c r="E132" s="70">
        <v>18033.608015999998</v>
      </c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>
        <v>16781</v>
      </c>
      <c r="S132" s="70">
        <v>18033.608015999998</v>
      </c>
    </row>
    <row r="133" spans="1:19" x14ac:dyDescent="0.25">
      <c r="A133" s="72">
        <v>880</v>
      </c>
      <c r="B133" s="70">
        <v>3708</v>
      </c>
      <c r="C133" s="70">
        <v>1100.977306</v>
      </c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>
        <v>3708</v>
      </c>
      <c r="S133" s="70">
        <v>1100.977306</v>
      </c>
    </row>
    <row r="134" spans="1:19" x14ac:dyDescent="0.25">
      <c r="A134" s="72">
        <v>899</v>
      </c>
      <c r="B134" s="70"/>
      <c r="C134" s="70"/>
      <c r="D134" s="70">
        <v>10276</v>
      </c>
      <c r="E134" s="70">
        <v>2487.919785</v>
      </c>
      <c r="F134" s="70"/>
      <c r="G134" s="70"/>
      <c r="H134" s="70"/>
      <c r="I134" s="70"/>
      <c r="J134" s="70"/>
      <c r="K134" s="70"/>
      <c r="L134" s="70"/>
      <c r="M134" s="70"/>
      <c r="N134" s="70"/>
      <c r="O134" s="70"/>
      <c r="P134" s="70"/>
      <c r="Q134" s="70"/>
      <c r="R134" s="70">
        <v>10276</v>
      </c>
      <c r="S134" s="70">
        <v>2487.919785</v>
      </c>
    </row>
    <row r="135" spans="1:19" x14ac:dyDescent="0.25">
      <c r="A135" s="72">
        <v>947</v>
      </c>
      <c r="B135" s="70"/>
      <c r="C135" s="70"/>
      <c r="D135" s="70"/>
      <c r="E135" s="70"/>
      <c r="F135" s="70">
        <v>11749</v>
      </c>
      <c r="G135" s="70">
        <v>9077.6710539999985</v>
      </c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>
        <v>11749</v>
      </c>
      <c r="S135" s="70">
        <v>9077.6710539999985</v>
      </c>
    </row>
    <row r="136" spans="1:19" x14ac:dyDescent="0.25">
      <c r="A136" s="72">
        <v>973</v>
      </c>
      <c r="B136" s="70"/>
      <c r="C136" s="70"/>
      <c r="D136" s="70">
        <v>4800</v>
      </c>
      <c r="E136" s="70">
        <v>6801.7577190000002</v>
      </c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>
        <v>4800</v>
      </c>
      <c r="S136" s="70">
        <v>6801.7577190000002</v>
      </c>
    </row>
    <row r="137" spans="1:19" x14ac:dyDescent="0.25">
      <c r="A137" s="72">
        <v>1002</v>
      </c>
      <c r="B137" s="70"/>
      <c r="C137" s="70"/>
      <c r="D137" s="70"/>
      <c r="E137" s="70"/>
      <c r="F137" s="70"/>
      <c r="G137" s="70"/>
      <c r="H137" s="70"/>
      <c r="I137" s="70"/>
      <c r="J137" s="70"/>
      <c r="K137" s="70"/>
      <c r="L137" s="70">
        <v>37800</v>
      </c>
      <c r="M137" s="70">
        <v>33056.783844999998</v>
      </c>
      <c r="N137" s="70"/>
      <c r="O137" s="70"/>
      <c r="P137" s="70"/>
      <c r="Q137" s="70"/>
      <c r="R137" s="70">
        <v>37800</v>
      </c>
      <c r="S137" s="70">
        <v>33056.783844999998</v>
      </c>
    </row>
    <row r="138" spans="1:19" x14ac:dyDescent="0.25">
      <c r="A138" s="72">
        <v>1003</v>
      </c>
      <c r="B138" s="70"/>
      <c r="C138" s="70"/>
      <c r="D138" s="70"/>
      <c r="E138" s="70"/>
      <c r="F138" s="70"/>
      <c r="G138" s="70"/>
      <c r="H138" s="70"/>
      <c r="I138" s="70"/>
      <c r="J138" s="70">
        <v>3500</v>
      </c>
      <c r="K138" s="70">
        <v>4432.5718349999997</v>
      </c>
      <c r="L138" s="70"/>
      <c r="M138" s="70"/>
      <c r="N138" s="70"/>
      <c r="O138" s="70"/>
      <c r="P138" s="70"/>
      <c r="Q138" s="70"/>
      <c r="R138" s="70">
        <v>3500</v>
      </c>
      <c r="S138" s="70">
        <v>4432.5718349999997</v>
      </c>
    </row>
    <row r="139" spans="1:19" x14ac:dyDescent="0.25">
      <c r="A139" s="72">
        <v>1009</v>
      </c>
      <c r="B139" s="70"/>
      <c r="C139" s="70"/>
      <c r="D139" s="70"/>
      <c r="E139" s="70"/>
      <c r="F139" s="70"/>
      <c r="G139" s="70"/>
      <c r="H139" s="70"/>
      <c r="I139" s="70"/>
      <c r="J139" s="70">
        <v>7700</v>
      </c>
      <c r="K139" s="70">
        <v>9775.4962640000012</v>
      </c>
      <c r="L139" s="70"/>
      <c r="M139" s="70"/>
      <c r="N139" s="70"/>
      <c r="O139" s="70"/>
      <c r="P139" s="70"/>
      <c r="Q139" s="70"/>
      <c r="R139" s="70">
        <v>7700</v>
      </c>
      <c r="S139" s="70">
        <v>9775.4962640000012</v>
      </c>
    </row>
    <row r="140" spans="1:19" x14ac:dyDescent="0.25">
      <c r="A140" s="72">
        <v>1013</v>
      </c>
      <c r="B140" s="70"/>
      <c r="C140" s="70"/>
      <c r="D140" s="70">
        <v>4414</v>
      </c>
      <c r="E140" s="70">
        <v>4293.2160949999998</v>
      </c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>
        <v>4414</v>
      </c>
      <c r="S140" s="70">
        <v>4293.2160949999998</v>
      </c>
    </row>
    <row r="141" spans="1:19" x14ac:dyDescent="0.25">
      <c r="A141" s="72">
        <v>1027</v>
      </c>
      <c r="B141" s="70"/>
      <c r="C141" s="70"/>
      <c r="D141" s="70"/>
      <c r="E141" s="70"/>
      <c r="F141" s="70"/>
      <c r="G141" s="70"/>
      <c r="H141" s="70"/>
      <c r="I141" s="70"/>
      <c r="J141" s="70"/>
      <c r="K141" s="70"/>
      <c r="L141" s="70">
        <v>27500</v>
      </c>
      <c r="M141" s="70">
        <v>18846.320984999998</v>
      </c>
      <c r="N141" s="70"/>
      <c r="O141" s="70"/>
      <c r="P141" s="70"/>
      <c r="Q141" s="70"/>
      <c r="R141" s="70">
        <v>27500</v>
      </c>
      <c r="S141" s="70">
        <v>18846.320984999998</v>
      </c>
    </row>
    <row r="142" spans="1:19" x14ac:dyDescent="0.25">
      <c r="A142" s="72">
        <v>1042</v>
      </c>
      <c r="B142" s="70"/>
      <c r="C142" s="70"/>
      <c r="D142" s="70"/>
      <c r="E142" s="70"/>
      <c r="F142" s="70">
        <v>17492</v>
      </c>
      <c r="G142" s="70">
        <v>24323.662841999998</v>
      </c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>
        <v>17492</v>
      </c>
      <c r="S142" s="70">
        <v>24323.662841999998</v>
      </c>
    </row>
    <row r="143" spans="1:19" x14ac:dyDescent="0.25">
      <c r="A143" s="72">
        <v>1061</v>
      </c>
      <c r="B143" s="70"/>
      <c r="C143" s="70"/>
      <c r="D143" s="70">
        <v>5207</v>
      </c>
      <c r="E143" s="70">
        <v>6170.4823980000001</v>
      </c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>
        <v>5207</v>
      </c>
      <c r="S143" s="70">
        <v>6170.4823980000001</v>
      </c>
    </row>
    <row r="144" spans="1:19" x14ac:dyDescent="0.25">
      <c r="A144" s="72">
        <v>1069</v>
      </c>
      <c r="B144" s="70"/>
      <c r="C144" s="70"/>
      <c r="D144" s="70">
        <v>5894</v>
      </c>
      <c r="E144" s="70">
        <v>6252.3034010000001</v>
      </c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>
        <v>5894</v>
      </c>
      <c r="S144" s="70">
        <v>6252.3034010000001</v>
      </c>
    </row>
    <row r="145" spans="1:19" x14ac:dyDescent="0.25">
      <c r="A145" s="72">
        <v>1085</v>
      </c>
      <c r="B145" s="70"/>
      <c r="C145" s="70"/>
      <c r="D145" s="70"/>
      <c r="E145" s="70"/>
      <c r="F145" s="70"/>
      <c r="G145" s="70"/>
      <c r="H145" s="70"/>
      <c r="I145" s="70"/>
      <c r="J145" s="70">
        <v>9200</v>
      </c>
      <c r="K145" s="70">
        <v>10206.840789999998</v>
      </c>
      <c r="L145" s="70"/>
      <c r="M145" s="70"/>
      <c r="N145" s="70"/>
      <c r="O145" s="70"/>
      <c r="P145" s="70"/>
      <c r="Q145" s="70"/>
      <c r="R145" s="70">
        <v>9200</v>
      </c>
      <c r="S145" s="70">
        <v>10206.840789999998</v>
      </c>
    </row>
    <row r="146" spans="1:19" x14ac:dyDescent="0.25">
      <c r="A146" s="72">
        <v>1088</v>
      </c>
      <c r="B146" s="70"/>
      <c r="C146" s="70"/>
      <c r="D146" s="70">
        <v>4402</v>
      </c>
      <c r="E146" s="70">
        <v>1908.0137849999999</v>
      </c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>
        <v>4402</v>
      </c>
      <c r="S146" s="70">
        <v>1908.0137849999999</v>
      </c>
    </row>
    <row r="147" spans="1:19" x14ac:dyDescent="0.25">
      <c r="A147" s="72">
        <v>1098</v>
      </c>
      <c r="B147" s="70"/>
      <c r="C147" s="70"/>
      <c r="D147" s="70"/>
      <c r="E147" s="70"/>
      <c r="F147" s="70"/>
      <c r="G147" s="70"/>
      <c r="H147" s="70"/>
      <c r="I147" s="70"/>
      <c r="J147" s="70">
        <v>23000</v>
      </c>
      <c r="K147" s="70">
        <v>22508.628373</v>
      </c>
      <c r="L147" s="70"/>
      <c r="M147" s="70"/>
      <c r="N147" s="70"/>
      <c r="O147" s="70"/>
      <c r="P147" s="70"/>
      <c r="Q147" s="70"/>
      <c r="R147" s="70">
        <v>23000</v>
      </c>
      <c r="S147" s="70">
        <v>22508.628373</v>
      </c>
    </row>
    <row r="148" spans="1:19" x14ac:dyDescent="0.25">
      <c r="A148" s="72">
        <v>1107</v>
      </c>
      <c r="B148" s="70"/>
      <c r="C148" s="70"/>
      <c r="D148" s="70"/>
      <c r="E148" s="70"/>
      <c r="F148" s="70"/>
      <c r="G148" s="70"/>
      <c r="H148" s="70"/>
      <c r="I148" s="70"/>
      <c r="J148" s="70">
        <v>14300</v>
      </c>
      <c r="K148" s="70">
        <v>7235.1857729999992</v>
      </c>
      <c r="L148" s="70"/>
      <c r="M148" s="70"/>
      <c r="N148" s="70"/>
      <c r="O148" s="70"/>
      <c r="P148" s="70"/>
      <c r="Q148" s="70"/>
      <c r="R148" s="70">
        <v>14300</v>
      </c>
      <c r="S148" s="70">
        <v>7235.1857729999992</v>
      </c>
    </row>
    <row r="149" spans="1:19" x14ac:dyDescent="0.25">
      <c r="A149" s="72">
        <v>1110</v>
      </c>
      <c r="B149" s="70"/>
      <c r="C149" s="70"/>
      <c r="D149" s="70">
        <v>9721</v>
      </c>
      <c r="E149" s="70">
        <v>7161.7575919999999</v>
      </c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>
        <v>9721</v>
      </c>
      <c r="S149" s="70">
        <v>7161.7575919999999</v>
      </c>
    </row>
    <row r="150" spans="1:19" x14ac:dyDescent="0.25">
      <c r="A150" s="72">
        <v>1114</v>
      </c>
      <c r="B150" s="70"/>
      <c r="C150" s="70"/>
      <c r="D150" s="70">
        <v>3600</v>
      </c>
      <c r="E150" s="70">
        <v>3461.7850760000001</v>
      </c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>
        <v>3600</v>
      </c>
      <c r="S150" s="70">
        <v>3461.7850760000001</v>
      </c>
    </row>
    <row r="151" spans="1:19" x14ac:dyDescent="0.25">
      <c r="A151" s="72">
        <v>1116</v>
      </c>
      <c r="B151" s="70"/>
      <c r="C151" s="70"/>
      <c r="D151" s="70">
        <v>10000</v>
      </c>
      <c r="E151" s="70">
        <v>9314.2973060000004</v>
      </c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>
        <v>10000</v>
      </c>
      <c r="S151" s="70">
        <v>9314.2973060000004</v>
      </c>
    </row>
    <row r="152" spans="1:19" x14ac:dyDescent="0.25">
      <c r="A152" s="72">
        <v>1126</v>
      </c>
      <c r="B152" s="70"/>
      <c r="C152" s="70"/>
      <c r="D152" s="70"/>
      <c r="E152" s="70"/>
      <c r="F152" s="70"/>
      <c r="G152" s="70"/>
      <c r="H152" s="70"/>
      <c r="I152" s="70"/>
      <c r="J152" s="70">
        <v>14200</v>
      </c>
      <c r="K152" s="70">
        <v>17974.142153000001</v>
      </c>
      <c r="L152" s="70"/>
      <c r="M152" s="70"/>
      <c r="N152" s="70"/>
      <c r="O152" s="70"/>
      <c r="P152" s="70"/>
      <c r="Q152" s="70"/>
      <c r="R152" s="70">
        <v>14200</v>
      </c>
      <c r="S152" s="70">
        <v>17974.142153000001</v>
      </c>
    </row>
    <row r="153" spans="1:19" x14ac:dyDescent="0.25">
      <c r="A153" s="72">
        <v>1147</v>
      </c>
      <c r="B153" s="70"/>
      <c r="C153" s="70"/>
      <c r="D153" s="70">
        <v>19550</v>
      </c>
      <c r="E153" s="70">
        <v>19791.424180000002</v>
      </c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>
        <v>19550</v>
      </c>
      <c r="S153" s="70">
        <v>19791.424180000002</v>
      </c>
    </row>
    <row r="154" spans="1:19" x14ac:dyDescent="0.25">
      <c r="A154" s="72">
        <v>1153</v>
      </c>
      <c r="B154" s="70"/>
      <c r="C154" s="70"/>
      <c r="D154" s="70">
        <v>7465</v>
      </c>
      <c r="E154" s="70">
        <v>7586.5391460000001</v>
      </c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>
        <v>7465</v>
      </c>
      <c r="S154" s="70">
        <v>7586.5391460000001</v>
      </c>
    </row>
    <row r="155" spans="1:19" x14ac:dyDescent="0.25">
      <c r="A155" s="72">
        <v>1173</v>
      </c>
      <c r="B155" s="70"/>
      <c r="C155" s="70"/>
      <c r="D155" s="70">
        <v>72413</v>
      </c>
      <c r="E155" s="70">
        <v>72059.512207000007</v>
      </c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>
        <v>72413</v>
      </c>
      <c r="S155" s="70">
        <v>72059.512207000007</v>
      </c>
    </row>
    <row r="156" spans="1:19" x14ac:dyDescent="0.25">
      <c r="A156" s="72">
        <v>1181</v>
      </c>
      <c r="B156" s="70"/>
      <c r="C156" s="70"/>
      <c r="D156" s="70">
        <v>23783</v>
      </c>
      <c r="E156" s="70">
        <v>24040.810959000002</v>
      </c>
      <c r="F156" s="70"/>
      <c r="G156" s="70"/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>
        <v>23783</v>
      </c>
      <c r="S156" s="70">
        <v>24040.810959000002</v>
      </c>
    </row>
    <row r="157" spans="1:19" x14ac:dyDescent="0.25">
      <c r="A157" s="72">
        <v>1216</v>
      </c>
      <c r="B157" s="70"/>
      <c r="C157" s="70"/>
      <c r="D157" s="70"/>
      <c r="E157" s="70"/>
      <c r="F157" s="70">
        <v>5720</v>
      </c>
      <c r="G157" s="70">
        <v>2684.8594200000002</v>
      </c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>
        <v>5720</v>
      </c>
      <c r="S157" s="70">
        <v>2684.8594200000002</v>
      </c>
    </row>
    <row r="158" spans="1:19" x14ac:dyDescent="0.25">
      <c r="A158" s="72">
        <v>1239</v>
      </c>
      <c r="B158" s="70"/>
      <c r="C158" s="70"/>
      <c r="D158" s="70"/>
      <c r="E158" s="70"/>
      <c r="F158" s="70">
        <v>10295</v>
      </c>
      <c r="G158" s="70">
        <v>6126.360944</v>
      </c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>
        <v>10295</v>
      </c>
      <c r="S158" s="70">
        <v>6126.360944</v>
      </c>
    </row>
    <row r="159" spans="1:19" x14ac:dyDescent="0.25">
      <c r="A159" s="72">
        <v>1243</v>
      </c>
      <c r="B159" s="70"/>
      <c r="C159" s="70"/>
      <c r="D159" s="70"/>
      <c r="E159" s="70"/>
      <c r="F159" s="70">
        <v>21162</v>
      </c>
      <c r="G159" s="70">
        <v>16608.999069999998</v>
      </c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>
        <v>21162</v>
      </c>
      <c r="S159" s="70">
        <v>16608.999069999998</v>
      </c>
    </row>
    <row r="160" spans="1:19" x14ac:dyDescent="0.25">
      <c r="A160" s="72">
        <v>1246</v>
      </c>
      <c r="B160" s="70"/>
      <c r="C160" s="70"/>
      <c r="D160" s="70"/>
      <c r="E160" s="70"/>
      <c r="F160" s="70">
        <v>24454</v>
      </c>
      <c r="G160" s="70">
        <v>24897.317779999998</v>
      </c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>
        <v>24454</v>
      </c>
      <c r="S160" s="70">
        <v>24897.317779999998</v>
      </c>
    </row>
    <row r="161" spans="1:19" x14ac:dyDescent="0.25">
      <c r="A161" s="72">
        <v>1250</v>
      </c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>
        <v>89683</v>
      </c>
      <c r="M161" s="70">
        <v>102188.646484</v>
      </c>
      <c r="N161" s="70"/>
      <c r="O161" s="70"/>
      <c r="P161" s="70"/>
      <c r="Q161" s="70"/>
      <c r="R161" s="70">
        <v>89683</v>
      </c>
      <c r="S161" s="70">
        <v>102188.646484</v>
      </c>
    </row>
    <row r="162" spans="1:19" x14ac:dyDescent="0.25">
      <c r="A162" s="72">
        <v>1272</v>
      </c>
      <c r="B162" s="70"/>
      <c r="C162" s="70"/>
      <c r="D162" s="70"/>
      <c r="E162" s="70"/>
      <c r="F162" s="70">
        <v>7312</v>
      </c>
      <c r="G162" s="70">
        <v>6755.0419460000012</v>
      </c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>
        <v>7312</v>
      </c>
      <c r="S162" s="70">
        <v>6755.0419460000012</v>
      </c>
    </row>
    <row r="163" spans="1:19" x14ac:dyDescent="0.25">
      <c r="A163" s="72">
        <v>1283</v>
      </c>
      <c r="B163" s="70"/>
      <c r="C163" s="70"/>
      <c r="D163" s="70"/>
      <c r="E163" s="70"/>
      <c r="F163" s="70">
        <v>51280</v>
      </c>
      <c r="G163" s="70">
        <v>54463.752288000003</v>
      </c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>
        <v>51280</v>
      </c>
      <c r="S163" s="70">
        <v>54463.752288000003</v>
      </c>
    </row>
    <row r="164" spans="1:19" x14ac:dyDescent="0.25">
      <c r="A164" s="72">
        <v>1313</v>
      </c>
      <c r="B164" s="70"/>
      <c r="C164" s="70"/>
      <c r="D164" s="70"/>
      <c r="E164" s="70"/>
      <c r="F164" s="70"/>
      <c r="G164" s="70"/>
      <c r="H164" s="70">
        <v>21100</v>
      </c>
      <c r="I164" s="70">
        <v>12307.956291</v>
      </c>
      <c r="J164" s="70"/>
      <c r="K164" s="70"/>
      <c r="L164" s="70"/>
      <c r="M164" s="70"/>
      <c r="N164" s="70"/>
      <c r="O164" s="70"/>
      <c r="P164" s="70"/>
      <c r="Q164" s="70"/>
      <c r="R164" s="70">
        <v>21100</v>
      </c>
      <c r="S164" s="70">
        <v>12307.956291</v>
      </c>
    </row>
    <row r="165" spans="1:19" x14ac:dyDescent="0.25">
      <c r="A165" s="72">
        <v>1315</v>
      </c>
      <c r="B165" s="70"/>
      <c r="C165" s="70"/>
      <c r="D165" s="70"/>
      <c r="E165" s="70"/>
      <c r="F165" s="70"/>
      <c r="G165" s="70"/>
      <c r="H165" s="70">
        <v>25400</v>
      </c>
      <c r="I165" s="70">
        <v>19064.645356000001</v>
      </c>
      <c r="J165" s="70"/>
      <c r="K165" s="70"/>
      <c r="L165" s="70"/>
      <c r="M165" s="70"/>
      <c r="N165" s="70"/>
      <c r="O165" s="70"/>
      <c r="P165" s="70"/>
      <c r="Q165" s="70"/>
      <c r="R165" s="70">
        <v>25400</v>
      </c>
      <c r="S165" s="70">
        <v>19064.645356000001</v>
      </c>
    </row>
    <row r="166" spans="1:19" x14ac:dyDescent="0.25">
      <c r="A166" s="72">
        <v>1319</v>
      </c>
      <c r="B166" s="70"/>
      <c r="C166" s="70"/>
      <c r="D166" s="70"/>
      <c r="E166" s="70"/>
      <c r="F166" s="70"/>
      <c r="G166" s="70"/>
      <c r="H166" s="70">
        <v>18100</v>
      </c>
      <c r="I166" s="70">
        <v>14307.071532999998</v>
      </c>
      <c r="J166" s="70"/>
      <c r="K166" s="70"/>
      <c r="L166" s="70"/>
      <c r="M166" s="70"/>
      <c r="N166" s="70"/>
      <c r="O166" s="70"/>
      <c r="P166" s="70"/>
      <c r="Q166" s="70"/>
      <c r="R166" s="70">
        <v>18100</v>
      </c>
      <c r="S166" s="70">
        <v>14307.071532999998</v>
      </c>
    </row>
    <row r="167" spans="1:19" x14ac:dyDescent="0.25">
      <c r="A167" s="72">
        <v>1322</v>
      </c>
      <c r="B167" s="70"/>
      <c r="C167" s="70"/>
      <c r="D167" s="70"/>
      <c r="E167" s="70"/>
      <c r="F167" s="70"/>
      <c r="G167" s="70"/>
      <c r="H167" s="70">
        <v>10100</v>
      </c>
      <c r="I167" s="70">
        <v>2596.3828490000001</v>
      </c>
      <c r="J167" s="70"/>
      <c r="K167" s="70"/>
      <c r="L167" s="70"/>
      <c r="M167" s="70"/>
      <c r="N167" s="70"/>
      <c r="O167" s="70"/>
      <c r="P167" s="70"/>
      <c r="Q167" s="70"/>
      <c r="R167" s="70">
        <v>10100</v>
      </c>
      <c r="S167" s="70">
        <v>2596.3828490000001</v>
      </c>
    </row>
    <row r="168" spans="1:19" x14ac:dyDescent="0.25">
      <c r="A168" s="72">
        <v>1347</v>
      </c>
      <c r="B168" s="70"/>
      <c r="C168" s="70"/>
      <c r="D168" s="70"/>
      <c r="E168" s="70"/>
      <c r="F168" s="70"/>
      <c r="G168" s="70"/>
      <c r="H168" s="70">
        <v>13800</v>
      </c>
      <c r="I168" s="70">
        <v>12324.819818</v>
      </c>
      <c r="J168" s="70"/>
      <c r="K168" s="70"/>
      <c r="L168" s="70"/>
      <c r="M168" s="70"/>
      <c r="N168" s="70"/>
      <c r="O168" s="70"/>
      <c r="P168" s="70"/>
      <c r="Q168" s="70"/>
      <c r="R168" s="70">
        <v>13800</v>
      </c>
      <c r="S168" s="70">
        <v>12324.819818</v>
      </c>
    </row>
    <row r="169" spans="1:19" x14ac:dyDescent="0.25">
      <c r="A169" s="72">
        <v>1422</v>
      </c>
      <c r="B169" s="70"/>
      <c r="C169" s="70"/>
      <c r="D169" s="70"/>
      <c r="E169" s="70"/>
      <c r="F169" s="70"/>
      <c r="G169" s="70"/>
      <c r="H169" s="70"/>
      <c r="I169" s="70"/>
      <c r="J169" s="70">
        <v>13100</v>
      </c>
      <c r="K169" s="70">
        <v>10101.388137</v>
      </c>
      <c r="L169" s="70"/>
      <c r="M169" s="70"/>
      <c r="N169" s="70"/>
      <c r="O169" s="70"/>
      <c r="P169" s="70"/>
      <c r="Q169" s="70"/>
      <c r="R169" s="70">
        <v>13100</v>
      </c>
      <c r="S169" s="70">
        <v>10101.388137</v>
      </c>
    </row>
    <row r="170" spans="1:19" x14ac:dyDescent="0.25">
      <c r="A170" s="72">
        <v>1433</v>
      </c>
      <c r="B170" s="70"/>
      <c r="C170" s="70"/>
      <c r="D170" s="70"/>
      <c r="E170" s="70"/>
      <c r="F170" s="70"/>
      <c r="G170" s="70"/>
      <c r="H170" s="70"/>
      <c r="I170" s="70"/>
      <c r="J170" s="70">
        <v>9300</v>
      </c>
      <c r="K170" s="70">
        <v>10080.478660000001</v>
      </c>
      <c r="L170" s="70"/>
      <c r="M170" s="70"/>
      <c r="N170" s="70"/>
      <c r="O170" s="70"/>
      <c r="P170" s="70"/>
      <c r="Q170" s="70"/>
      <c r="R170" s="70">
        <v>9300</v>
      </c>
      <c r="S170" s="70">
        <v>10080.478660000001</v>
      </c>
    </row>
    <row r="171" spans="1:19" x14ac:dyDescent="0.25">
      <c r="A171" s="72">
        <v>1451</v>
      </c>
      <c r="B171" s="70"/>
      <c r="C171" s="70"/>
      <c r="D171" s="70"/>
      <c r="E171" s="70"/>
      <c r="F171" s="70"/>
      <c r="G171" s="70"/>
      <c r="H171" s="70"/>
      <c r="I171" s="70"/>
      <c r="J171" s="70">
        <v>9000</v>
      </c>
      <c r="K171" s="70">
        <v>13568.499540999999</v>
      </c>
      <c r="L171" s="70"/>
      <c r="M171" s="70"/>
      <c r="N171" s="70"/>
      <c r="O171" s="70"/>
      <c r="P171" s="70"/>
      <c r="Q171" s="70"/>
      <c r="R171" s="70">
        <v>9000</v>
      </c>
      <c r="S171" s="70">
        <v>13568.499540999999</v>
      </c>
    </row>
    <row r="172" spans="1:19" x14ac:dyDescent="0.25">
      <c r="A172" s="72">
        <v>1460</v>
      </c>
      <c r="B172" s="70"/>
      <c r="C172" s="70"/>
      <c r="D172" s="70">
        <v>16800</v>
      </c>
      <c r="E172" s="70">
        <v>4806.8003840000001</v>
      </c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>
        <v>16800</v>
      </c>
      <c r="S172" s="70">
        <v>4806.8003840000001</v>
      </c>
    </row>
    <row r="173" spans="1:19" x14ac:dyDescent="0.25">
      <c r="A173" s="72">
        <v>1476</v>
      </c>
      <c r="B173" s="70"/>
      <c r="C173" s="70"/>
      <c r="D173" s="70"/>
      <c r="E173" s="70"/>
      <c r="F173" s="70"/>
      <c r="G173" s="70"/>
      <c r="H173" s="70"/>
      <c r="I173" s="70"/>
      <c r="J173" s="70">
        <v>8200</v>
      </c>
      <c r="K173" s="70">
        <v>5723.3593550000005</v>
      </c>
      <c r="L173" s="70"/>
      <c r="M173" s="70"/>
      <c r="N173" s="70"/>
      <c r="O173" s="70"/>
      <c r="P173" s="70"/>
      <c r="Q173" s="70"/>
      <c r="R173" s="70">
        <v>8200</v>
      </c>
      <c r="S173" s="70">
        <v>5723.3593550000005</v>
      </c>
    </row>
    <row r="174" spans="1:19" x14ac:dyDescent="0.25">
      <c r="A174" s="72">
        <v>1477</v>
      </c>
      <c r="B174" s="70"/>
      <c r="C174" s="70"/>
      <c r="D174" s="70"/>
      <c r="E174" s="70"/>
      <c r="F174" s="70"/>
      <c r="G174" s="70"/>
      <c r="H174" s="70"/>
      <c r="I174" s="70"/>
      <c r="J174" s="70">
        <v>4700</v>
      </c>
      <c r="K174" s="70">
        <v>4792.828399</v>
      </c>
      <c r="L174" s="70"/>
      <c r="M174" s="70"/>
      <c r="N174" s="70"/>
      <c r="O174" s="70"/>
      <c r="P174" s="70"/>
      <c r="Q174" s="70"/>
      <c r="R174" s="70">
        <v>4700</v>
      </c>
      <c r="S174" s="70">
        <v>4792.828399</v>
      </c>
    </row>
    <row r="175" spans="1:19" x14ac:dyDescent="0.25">
      <c r="A175" s="72">
        <v>1481</v>
      </c>
      <c r="B175" s="70"/>
      <c r="C175" s="70"/>
      <c r="D175" s="70"/>
      <c r="E175" s="70"/>
      <c r="F175" s="70"/>
      <c r="G175" s="70"/>
      <c r="H175" s="70"/>
      <c r="I175" s="70"/>
      <c r="J175" s="70">
        <v>25000</v>
      </c>
      <c r="K175" s="70">
        <v>33536.099365000002</v>
      </c>
      <c r="L175" s="70"/>
      <c r="M175" s="70"/>
      <c r="N175" s="70"/>
      <c r="O175" s="70"/>
      <c r="P175" s="70"/>
      <c r="Q175" s="70"/>
      <c r="R175" s="70">
        <v>25000</v>
      </c>
      <c r="S175" s="70">
        <v>33536.099365000002</v>
      </c>
    </row>
    <row r="176" spans="1:19" x14ac:dyDescent="0.25">
      <c r="A176" s="72">
        <v>1482</v>
      </c>
      <c r="B176" s="70"/>
      <c r="C176" s="70"/>
      <c r="D176" s="70"/>
      <c r="E176" s="70"/>
      <c r="F176" s="70">
        <v>10997</v>
      </c>
      <c r="G176" s="70">
        <v>12337.758911000001</v>
      </c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>
        <v>10997</v>
      </c>
      <c r="S176" s="70">
        <v>12337.758911000001</v>
      </c>
    </row>
    <row r="177" spans="1:19" x14ac:dyDescent="0.25">
      <c r="A177" s="72">
        <v>1485</v>
      </c>
      <c r="B177" s="70"/>
      <c r="C177" s="70"/>
      <c r="D177" s="70"/>
      <c r="E177" s="70"/>
      <c r="F177" s="70"/>
      <c r="G177" s="70"/>
      <c r="H177" s="70"/>
      <c r="I177" s="70"/>
      <c r="J177" s="70">
        <v>23000</v>
      </c>
      <c r="K177" s="70">
        <v>26299.319549000003</v>
      </c>
      <c r="L177" s="70"/>
      <c r="M177" s="70"/>
      <c r="N177" s="70"/>
      <c r="O177" s="70"/>
      <c r="P177" s="70"/>
      <c r="Q177" s="70"/>
      <c r="R177" s="70">
        <v>23000</v>
      </c>
      <c r="S177" s="70">
        <v>26299.319549000003</v>
      </c>
    </row>
    <row r="178" spans="1:19" x14ac:dyDescent="0.25">
      <c r="A178" s="72">
        <v>1488</v>
      </c>
      <c r="B178" s="70"/>
      <c r="C178" s="70"/>
      <c r="D178" s="70"/>
      <c r="E178" s="70"/>
      <c r="F178" s="70"/>
      <c r="G178" s="70"/>
      <c r="H178" s="70"/>
      <c r="I178" s="70"/>
      <c r="J178" s="70">
        <v>5300</v>
      </c>
      <c r="K178" s="70">
        <v>8879.1061769999997</v>
      </c>
      <c r="L178" s="70"/>
      <c r="M178" s="70"/>
      <c r="N178" s="70"/>
      <c r="O178" s="70"/>
      <c r="P178" s="70"/>
      <c r="Q178" s="70"/>
      <c r="R178" s="70">
        <v>5300</v>
      </c>
      <c r="S178" s="70">
        <v>8879.1061769999997</v>
      </c>
    </row>
    <row r="179" spans="1:19" x14ac:dyDescent="0.25">
      <c r="A179" s="72">
        <v>1489</v>
      </c>
      <c r="B179" s="70"/>
      <c r="C179" s="70"/>
      <c r="D179" s="70">
        <v>14200</v>
      </c>
      <c r="E179" s="70">
        <v>6587.1419880000003</v>
      </c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>
        <v>14200</v>
      </c>
      <c r="S179" s="70">
        <v>6587.1419880000003</v>
      </c>
    </row>
    <row r="180" spans="1:19" x14ac:dyDescent="0.25">
      <c r="A180" s="72">
        <v>1491</v>
      </c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70"/>
      <c r="N180" s="70">
        <v>32000</v>
      </c>
      <c r="O180" s="70">
        <v>24051.567460000002</v>
      </c>
      <c r="P180" s="70"/>
      <c r="Q180" s="70"/>
      <c r="R180" s="70">
        <v>32000</v>
      </c>
      <c r="S180" s="70">
        <v>24051.567460000002</v>
      </c>
    </row>
    <row r="181" spans="1:19" x14ac:dyDescent="0.25">
      <c r="A181" s="72">
        <v>1502</v>
      </c>
      <c r="B181" s="70"/>
      <c r="C181" s="70"/>
      <c r="D181" s="70">
        <v>13000</v>
      </c>
      <c r="E181" s="70">
        <v>10228.525358999999</v>
      </c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>
        <v>13000</v>
      </c>
      <c r="S181" s="70">
        <v>10228.525358999999</v>
      </c>
    </row>
    <row r="182" spans="1:19" x14ac:dyDescent="0.25">
      <c r="A182" s="72">
        <v>1544</v>
      </c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  <c r="M182" s="70"/>
      <c r="N182" s="70">
        <v>25700</v>
      </c>
      <c r="O182" s="70">
        <v>18403.477965999999</v>
      </c>
      <c r="P182" s="70"/>
      <c r="Q182" s="70"/>
      <c r="R182" s="70">
        <v>25700</v>
      </c>
      <c r="S182" s="70">
        <v>18403.477965999999</v>
      </c>
    </row>
    <row r="183" spans="1:19" x14ac:dyDescent="0.25">
      <c r="A183" s="72">
        <v>1571</v>
      </c>
      <c r="B183" s="70">
        <v>9661</v>
      </c>
      <c r="C183" s="70">
        <v>8214.9108440000018</v>
      </c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>
        <v>9661</v>
      </c>
      <c r="S183" s="70">
        <v>8214.9108440000018</v>
      </c>
    </row>
    <row r="184" spans="1:19" x14ac:dyDescent="0.25">
      <c r="A184" s="72">
        <v>1611</v>
      </c>
      <c r="B184" s="70"/>
      <c r="C184" s="70"/>
      <c r="D184" s="70"/>
      <c r="E184" s="70"/>
      <c r="F184" s="70"/>
      <c r="G184" s="70"/>
      <c r="H184" s="70"/>
      <c r="I184" s="70"/>
      <c r="J184" s="70">
        <v>9200</v>
      </c>
      <c r="K184" s="70">
        <v>11143.147706</v>
      </c>
      <c r="L184" s="70"/>
      <c r="M184" s="70"/>
      <c r="N184" s="70"/>
      <c r="O184" s="70"/>
      <c r="P184" s="70"/>
      <c r="Q184" s="70"/>
      <c r="R184" s="70">
        <v>9200</v>
      </c>
      <c r="S184" s="70">
        <v>11143.147706</v>
      </c>
    </row>
    <row r="185" spans="1:19" x14ac:dyDescent="0.25">
      <c r="A185" s="72">
        <v>1626</v>
      </c>
      <c r="B185" s="70"/>
      <c r="C185" s="70"/>
      <c r="D185" s="70"/>
      <c r="E185" s="70"/>
      <c r="F185" s="70">
        <v>3240</v>
      </c>
      <c r="G185" s="70">
        <v>13351.651878000001</v>
      </c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>
        <v>3240</v>
      </c>
      <c r="S185" s="70">
        <v>13351.651878000001</v>
      </c>
    </row>
    <row r="186" spans="1:19" x14ac:dyDescent="0.25">
      <c r="A186" s="72">
        <v>1627</v>
      </c>
      <c r="B186" s="70"/>
      <c r="C186" s="70"/>
      <c r="D186" s="70"/>
      <c r="E186" s="70"/>
      <c r="F186" s="70">
        <v>51460</v>
      </c>
      <c r="G186" s="70">
        <v>51049.188903999995</v>
      </c>
      <c r="H186" s="70"/>
      <c r="I186" s="70"/>
      <c r="J186" s="70"/>
      <c r="K186" s="70"/>
      <c r="L186" s="70"/>
      <c r="M186" s="70"/>
      <c r="N186" s="70"/>
      <c r="O186" s="70"/>
      <c r="P186" s="70"/>
      <c r="Q186" s="70"/>
      <c r="R186" s="70">
        <v>51460</v>
      </c>
      <c r="S186" s="70">
        <v>51049.188903999995</v>
      </c>
    </row>
    <row r="187" spans="1:19" x14ac:dyDescent="0.25">
      <c r="A187" s="72">
        <v>1629</v>
      </c>
      <c r="B187" s="70"/>
      <c r="C187" s="70"/>
      <c r="D187" s="70"/>
      <c r="E187" s="70"/>
      <c r="F187" s="70">
        <v>52411</v>
      </c>
      <c r="G187" s="70">
        <v>74452.690551000007</v>
      </c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>
        <v>52411</v>
      </c>
      <c r="S187" s="70">
        <v>74452.690551000007</v>
      </c>
    </row>
    <row r="188" spans="1:19" x14ac:dyDescent="0.25">
      <c r="A188" s="72">
        <v>1658</v>
      </c>
      <c r="B188" s="70"/>
      <c r="C188" s="70"/>
      <c r="D188" s="70"/>
      <c r="E188" s="70"/>
      <c r="F188" s="70">
        <v>16858</v>
      </c>
      <c r="G188" s="70">
        <v>19152.547181000002</v>
      </c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>
        <v>16858</v>
      </c>
      <c r="S188" s="70">
        <v>19152.547181000002</v>
      </c>
    </row>
    <row r="189" spans="1:19" x14ac:dyDescent="0.25">
      <c r="A189" s="72">
        <v>1672</v>
      </c>
      <c r="B189" s="70"/>
      <c r="C189" s="70"/>
      <c r="D189" s="70">
        <v>2468</v>
      </c>
      <c r="E189" s="70">
        <v>1272.8897280000001</v>
      </c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>
        <v>2468</v>
      </c>
      <c r="S189" s="70">
        <v>1272.8897280000001</v>
      </c>
    </row>
    <row r="190" spans="1:19" x14ac:dyDescent="0.25">
      <c r="A190" s="72">
        <v>1710</v>
      </c>
      <c r="B190" s="70"/>
      <c r="C190" s="70"/>
      <c r="D190" s="70">
        <v>23439</v>
      </c>
      <c r="E190" s="70">
        <v>33730.010985999994</v>
      </c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>
        <v>23439</v>
      </c>
      <c r="S190" s="70">
        <v>33730.010985999994</v>
      </c>
    </row>
    <row r="191" spans="1:19" x14ac:dyDescent="0.25">
      <c r="A191" s="72">
        <v>1714</v>
      </c>
      <c r="B191" s="70"/>
      <c r="C191" s="70"/>
      <c r="D191" s="70">
        <v>23816</v>
      </c>
      <c r="E191" s="70">
        <v>31916.265928999997</v>
      </c>
      <c r="F191" s="70"/>
      <c r="G191" s="70"/>
      <c r="H191" s="70"/>
      <c r="I191" s="70"/>
      <c r="J191" s="70"/>
      <c r="K191" s="70"/>
      <c r="L191" s="70"/>
      <c r="M191" s="70"/>
      <c r="N191" s="70"/>
      <c r="O191" s="70"/>
      <c r="P191" s="70"/>
      <c r="Q191" s="70"/>
      <c r="R191" s="70">
        <v>23816</v>
      </c>
      <c r="S191" s="70">
        <v>31916.265928999997</v>
      </c>
    </row>
    <row r="192" spans="1:19" x14ac:dyDescent="0.25">
      <c r="A192" s="72">
        <v>1716</v>
      </c>
      <c r="B192" s="70"/>
      <c r="C192" s="70"/>
      <c r="D192" s="70"/>
      <c r="E192" s="70"/>
      <c r="F192" s="70"/>
      <c r="G192" s="70"/>
      <c r="H192" s="70">
        <v>6674</v>
      </c>
      <c r="I192" s="70">
        <v>6683.9815679999992</v>
      </c>
      <c r="J192" s="70"/>
      <c r="K192" s="70"/>
      <c r="L192" s="70"/>
      <c r="M192" s="70"/>
      <c r="N192" s="70"/>
      <c r="O192" s="70"/>
      <c r="P192" s="70"/>
      <c r="Q192" s="70"/>
      <c r="R192" s="70">
        <v>6674</v>
      </c>
      <c r="S192" s="70">
        <v>6683.9815679999992</v>
      </c>
    </row>
    <row r="193" spans="1:19" x14ac:dyDescent="0.25">
      <c r="A193" s="72">
        <v>1729</v>
      </c>
      <c r="B193" s="70">
        <v>12104</v>
      </c>
      <c r="C193" s="70">
        <v>9107.0516549999993</v>
      </c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70"/>
      <c r="O193" s="70"/>
      <c r="P193" s="70"/>
      <c r="Q193" s="70"/>
      <c r="R193" s="70">
        <v>12104</v>
      </c>
      <c r="S193" s="70">
        <v>9107.0516549999993</v>
      </c>
    </row>
    <row r="194" spans="1:19" x14ac:dyDescent="0.25">
      <c r="A194" s="72">
        <v>1739</v>
      </c>
      <c r="B194" s="70"/>
      <c r="C194" s="70"/>
      <c r="D194" s="70"/>
      <c r="E194" s="70"/>
      <c r="F194" s="70">
        <v>50578</v>
      </c>
      <c r="G194" s="70">
        <v>62943.628479999999</v>
      </c>
      <c r="H194" s="70"/>
      <c r="I194" s="70"/>
      <c r="J194" s="70"/>
      <c r="K194" s="70"/>
      <c r="L194" s="70"/>
      <c r="M194" s="70"/>
      <c r="N194" s="70"/>
      <c r="O194" s="70"/>
      <c r="P194" s="70"/>
      <c r="Q194" s="70"/>
      <c r="R194" s="70">
        <v>50578</v>
      </c>
      <c r="S194" s="70">
        <v>62943.628479999999</v>
      </c>
    </row>
    <row r="195" spans="1:19" x14ac:dyDescent="0.25">
      <c r="A195" s="72">
        <v>1760</v>
      </c>
      <c r="B195" s="70"/>
      <c r="C195" s="70"/>
      <c r="D195" s="70"/>
      <c r="E195" s="70"/>
      <c r="F195" s="70">
        <v>26376</v>
      </c>
      <c r="G195" s="70">
        <v>20333.543701000002</v>
      </c>
      <c r="H195" s="70"/>
      <c r="I195" s="70"/>
      <c r="J195" s="70"/>
      <c r="K195" s="70"/>
      <c r="L195" s="70"/>
      <c r="M195" s="70"/>
      <c r="N195" s="70"/>
      <c r="O195" s="70"/>
      <c r="P195" s="70"/>
      <c r="Q195" s="70"/>
      <c r="R195" s="70">
        <v>26376</v>
      </c>
      <c r="S195" s="70">
        <v>20333.543701000002</v>
      </c>
    </row>
    <row r="196" spans="1:19" x14ac:dyDescent="0.25">
      <c r="A196" s="72">
        <v>1764</v>
      </c>
      <c r="B196" s="70"/>
      <c r="C196" s="70"/>
      <c r="D196" s="70"/>
      <c r="E196" s="70"/>
      <c r="F196" s="70">
        <v>19416</v>
      </c>
      <c r="G196" s="70">
        <v>19352.860291999998</v>
      </c>
      <c r="H196" s="70"/>
      <c r="I196" s="70"/>
      <c r="J196" s="70"/>
      <c r="K196" s="70"/>
      <c r="L196" s="70"/>
      <c r="M196" s="70"/>
      <c r="N196" s="70"/>
      <c r="O196" s="70"/>
      <c r="P196" s="70"/>
      <c r="Q196" s="70"/>
      <c r="R196" s="70">
        <v>19416</v>
      </c>
      <c r="S196" s="70">
        <v>19352.860291999998</v>
      </c>
    </row>
    <row r="197" spans="1:19" x14ac:dyDescent="0.25">
      <c r="A197" s="72">
        <v>1766</v>
      </c>
      <c r="B197" s="70"/>
      <c r="C197" s="70"/>
      <c r="D197" s="70"/>
      <c r="E197" s="70"/>
      <c r="F197" s="70">
        <v>20988</v>
      </c>
      <c r="G197" s="70">
        <v>25042.604905</v>
      </c>
      <c r="H197" s="70"/>
      <c r="I197" s="70"/>
      <c r="J197" s="70"/>
      <c r="K197" s="70"/>
      <c r="L197" s="70"/>
      <c r="M197" s="70"/>
      <c r="N197" s="70"/>
      <c r="O197" s="70"/>
      <c r="P197" s="70"/>
      <c r="Q197" s="70"/>
      <c r="R197" s="70">
        <v>20988</v>
      </c>
      <c r="S197" s="70">
        <v>25042.604905</v>
      </c>
    </row>
    <row r="198" spans="1:19" x14ac:dyDescent="0.25">
      <c r="A198" s="72">
        <v>1767</v>
      </c>
      <c r="B198" s="70"/>
      <c r="C198" s="70"/>
      <c r="D198" s="70"/>
      <c r="E198" s="70"/>
      <c r="F198" s="70">
        <v>19843</v>
      </c>
      <c r="G198" s="70">
        <v>19973.432266</v>
      </c>
      <c r="H198" s="70"/>
      <c r="I198" s="70"/>
      <c r="J198" s="70"/>
      <c r="K198" s="70"/>
      <c r="L198" s="70"/>
      <c r="M198" s="70"/>
      <c r="N198" s="70"/>
      <c r="O198" s="70"/>
      <c r="P198" s="70"/>
      <c r="Q198" s="70"/>
      <c r="R198" s="70">
        <v>19843</v>
      </c>
      <c r="S198" s="70">
        <v>19973.432266</v>
      </c>
    </row>
    <row r="199" spans="1:19" x14ac:dyDescent="0.25">
      <c r="A199" s="72">
        <v>1780</v>
      </c>
      <c r="B199" s="70"/>
      <c r="C199" s="70"/>
      <c r="D199" s="70">
        <v>5408</v>
      </c>
      <c r="E199" s="70">
        <v>5838.8464239999994</v>
      </c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>
        <v>5408</v>
      </c>
      <c r="S199" s="70">
        <v>5838.8464239999994</v>
      </c>
    </row>
    <row r="200" spans="1:19" x14ac:dyDescent="0.25">
      <c r="A200" s="72">
        <v>1783</v>
      </c>
      <c r="B200" s="70"/>
      <c r="C200" s="70"/>
      <c r="D200" s="70">
        <v>3937</v>
      </c>
      <c r="E200" s="70">
        <v>6335.8224979999995</v>
      </c>
      <c r="F200" s="70"/>
      <c r="G200" s="70"/>
      <c r="H200" s="70"/>
      <c r="I200" s="70"/>
      <c r="J200" s="70"/>
      <c r="K200" s="70"/>
      <c r="L200" s="70"/>
      <c r="M200" s="70"/>
      <c r="N200" s="70"/>
      <c r="O200" s="70"/>
      <c r="P200" s="70"/>
      <c r="Q200" s="70"/>
      <c r="R200" s="70">
        <v>3937</v>
      </c>
      <c r="S200" s="70">
        <v>6335.8224979999995</v>
      </c>
    </row>
    <row r="201" spans="1:19" x14ac:dyDescent="0.25">
      <c r="A201" s="72">
        <v>1787</v>
      </c>
      <c r="B201" s="70"/>
      <c r="C201" s="70"/>
      <c r="D201" s="70">
        <v>11230</v>
      </c>
      <c r="E201" s="70">
        <v>6583.019558</v>
      </c>
      <c r="F201" s="70"/>
      <c r="G201" s="70"/>
      <c r="H201" s="70"/>
      <c r="I201" s="70"/>
      <c r="J201" s="70"/>
      <c r="K201" s="70"/>
      <c r="L201" s="70"/>
      <c r="M201" s="70"/>
      <c r="N201" s="70"/>
      <c r="O201" s="70"/>
      <c r="P201" s="70"/>
      <c r="Q201" s="70"/>
      <c r="R201" s="70">
        <v>11230</v>
      </c>
      <c r="S201" s="70">
        <v>6583.019558</v>
      </c>
    </row>
    <row r="202" spans="1:19" x14ac:dyDescent="0.25">
      <c r="A202" s="72">
        <v>1793</v>
      </c>
      <c r="B202" s="70"/>
      <c r="C202" s="70"/>
      <c r="D202" s="70"/>
      <c r="E202" s="70"/>
      <c r="F202" s="70">
        <v>4114</v>
      </c>
      <c r="G202" s="70">
        <v>6229.512694</v>
      </c>
      <c r="H202" s="70"/>
      <c r="I202" s="70"/>
      <c r="J202" s="70"/>
      <c r="K202" s="70"/>
      <c r="L202" s="70"/>
      <c r="M202" s="70"/>
      <c r="N202" s="70"/>
      <c r="O202" s="70"/>
      <c r="P202" s="70"/>
      <c r="Q202" s="70"/>
      <c r="R202" s="70">
        <v>4114</v>
      </c>
      <c r="S202" s="70">
        <v>6229.512694</v>
      </c>
    </row>
    <row r="203" spans="1:19" x14ac:dyDescent="0.25">
      <c r="A203" s="72">
        <v>1813</v>
      </c>
      <c r="B203" s="70"/>
      <c r="C203" s="70"/>
      <c r="D203" s="70"/>
      <c r="E203" s="70"/>
      <c r="F203" s="70"/>
      <c r="G203" s="70"/>
      <c r="H203" s="70">
        <v>19553</v>
      </c>
      <c r="I203" s="70">
        <v>16251.613846</v>
      </c>
      <c r="J203" s="70"/>
      <c r="K203" s="70"/>
      <c r="L203" s="70"/>
      <c r="M203" s="70"/>
      <c r="N203" s="70"/>
      <c r="O203" s="70"/>
      <c r="P203" s="70"/>
      <c r="Q203" s="70"/>
      <c r="R203" s="70">
        <v>19553</v>
      </c>
      <c r="S203" s="70">
        <v>16251.613846</v>
      </c>
    </row>
    <row r="204" spans="1:19" x14ac:dyDescent="0.25">
      <c r="A204" s="72">
        <v>1825</v>
      </c>
      <c r="B204" s="70"/>
      <c r="C204" s="70"/>
      <c r="D204" s="70">
        <v>6363</v>
      </c>
      <c r="E204" s="70">
        <v>10178.623443</v>
      </c>
      <c r="F204" s="70"/>
      <c r="G204" s="70"/>
      <c r="H204" s="70"/>
      <c r="I204" s="70"/>
      <c r="J204" s="70"/>
      <c r="K204" s="70"/>
      <c r="L204" s="70"/>
      <c r="M204" s="70"/>
      <c r="N204" s="70"/>
      <c r="O204" s="70"/>
      <c r="P204" s="70"/>
      <c r="Q204" s="70"/>
      <c r="R204" s="70">
        <v>6363</v>
      </c>
      <c r="S204" s="70">
        <v>10178.623443</v>
      </c>
    </row>
    <row r="205" spans="1:19" x14ac:dyDescent="0.25">
      <c r="A205" s="72">
        <v>1838</v>
      </c>
      <c r="B205" s="70"/>
      <c r="C205" s="70"/>
      <c r="D205" s="70">
        <v>7747</v>
      </c>
      <c r="E205" s="70">
        <v>7123.7051000000001</v>
      </c>
      <c r="F205" s="70"/>
      <c r="G205" s="70"/>
      <c r="H205" s="70"/>
      <c r="I205" s="70"/>
      <c r="J205" s="70"/>
      <c r="K205" s="70"/>
      <c r="L205" s="70"/>
      <c r="M205" s="70"/>
      <c r="N205" s="70"/>
      <c r="O205" s="70"/>
      <c r="P205" s="70"/>
      <c r="Q205" s="70"/>
      <c r="R205" s="70">
        <v>7747</v>
      </c>
      <c r="S205" s="70">
        <v>7123.7051000000001</v>
      </c>
    </row>
    <row r="206" spans="1:19" x14ac:dyDescent="0.25">
      <c r="A206" s="72">
        <v>1855</v>
      </c>
      <c r="B206" s="70"/>
      <c r="C206" s="70"/>
      <c r="D206" s="70">
        <v>16600</v>
      </c>
      <c r="E206" s="70">
        <v>5207.7160189999995</v>
      </c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>
        <v>16600</v>
      </c>
      <c r="S206" s="70">
        <v>5207.7160189999995</v>
      </c>
    </row>
    <row r="207" spans="1:19" x14ac:dyDescent="0.25">
      <c r="A207" s="72">
        <v>1858</v>
      </c>
      <c r="B207" s="70"/>
      <c r="C207" s="70"/>
      <c r="D207" s="70">
        <v>10954</v>
      </c>
      <c r="E207" s="70">
        <v>7995.035683000001</v>
      </c>
      <c r="F207" s="70"/>
      <c r="G207" s="70"/>
      <c r="H207" s="70"/>
      <c r="I207" s="70"/>
      <c r="J207" s="70"/>
      <c r="K207" s="70"/>
      <c r="L207" s="70"/>
      <c r="M207" s="70"/>
      <c r="N207" s="70"/>
      <c r="O207" s="70"/>
      <c r="P207" s="70"/>
      <c r="Q207" s="70"/>
      <c r="R207" s="70">
        <v>10954</v>
      </c>
      <c r="S207" s="70">
        <v>7995.035683000001</v>
      </c>
    </row>
    <row r="208" spans="1:19" x14ac:dyDescent="0.25">
      <c r="A208" s="72">
        <v>1873</v>
      </c>
      <c r="B208" s="70"/>
      <c r="C208" s="70"/>
      <c r="D208" s="70"/>
      <c r="E208" s="70"/>
      <c r="F208" s="70"/>
      <c r="G208" s="70"/>
      <c r="H208" s="70">
        <v>6400</v>
      </c>
      <c r="I208" s="70">
        <v>11895.403373000001</v>
      </c>
      <c r="J208" s="70"/>
      <c r="K208" s="70"/>
      <c r="L208" s="70"/>
      <c r="M208" s="70"/>
      <c r="N208" s="70"/>
      <c r="O208" s="70"/>
      <c r="P208" s="70"/>
      <c r="Q208" s="70"/>
      <c r="R208" s="70">
        <v>6400</v>
      </c>
      <c r="S208" s="70">
        <v>11895.403373000001</v>
      </c>
    </row>
    <row r="209" spans="1:19" x14ac:dyDescent="0.25">
      <c r="A209" s="72">
        <v>1891</v>
      </c>
      <c r="B209" s="70"/>
      <c r="C209" s="70"/>
      <c r="D209" s="70"/>
      <c r="E209" s="70"/>
      <c r="F209" s="70"/>
      <c r="G209" s="70"/>
      <c r="H209" s="70">
        <v>12700</v>
      </c>
      <c r="I209" s="70">
        <v>9759.7534930000002</v>
      </c>
      <c r="J209" s="70"/>
      <c r="K209" s="70"/>
      <c r="L209" s="70"/>
      <c r="M209" s="70"/>
      <c r="N209" s="70"/>
      <c r="O209" s="70"/>
      <c r="P209" s="70"/>
      <c r="Q209" s="70"/>
      <c r="R209" s="70">
        <v>12700</v>
      </c>
      <c r="S209" s="70">
        <v>9759.7534930000002</v>
      </c>
    </row>
    <row r="210" spans="1:19" x14ac:dyDescent="0.25">
      <c r="A210" s="72">
        <v>1905</v>
      </c>
      <c r="B210" s="70"/>
      <c r="C210" s="70"/>
      <c r="D210" s="70">
        <v>12600</v>
      </c>
      <c r="E210" s="70">
        <v>16008.035705</v>
      </c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>
        <v>12600</v>
      </c>
      <c r="S210" s="70">
        <v>16008.035705</v>
      </c>
    </row>
    <row r="211" spans="1:19" x14ac:dyDescent="0.25">
      <c r="A211" s="72">
        <v>1929</v>
      </c>
      <c r="B211" s="70"/>
      <c r="C211" s="70"/>
      <c r="D211" s="70">
        <v>7086</v>
      </c>
      <c r="E211" s="70">
        <v>8915.251701000001</v>
      </c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>
        <v>7086</v>
      </c>
      <c r="S211" s="70">
        <v>8915.251701000001</v>
      </c>
    </row>
    <row r="212" spans="1:19" x14ac:dyDescent="0.25">
      <c r="A212" s="72">
        <v>1944</v>
      </c>
      <c r="B212" s="70"/>
      <c r="C212" s="70"/>
      <c r="D212" s="70"/>
      <c r="E212" s="70"/>
      <c r="F212" s="70"/>
      <c r="G212" s="70"/>
      <c r="H212" s="70"/>
      <c r="I212" s="70"/>
      <c r="J212" s="70">
        <v>9300</v>
      </c>
      <c r="K212" s="70">
        <v>3854.5566390000004</v>
      </c>
      <c r="L212" s="70"/>
      <c r="M212" s="70"/>
      <c r="N212" s="70"/>
      <c r="O212" s="70"/>
      <c r="P212" s="70"/>
      <c r="Q212" s="70"/>
      <c r="R212" s="70">
        <v>9300</v>
      </c>
      <c r="S212" s="70">
        <v>3854.5566390000004</v>
      </c>
    </row>
    <row r="213" spans="1:19" x14ac:dyDescent="0.25">
      <c r="A213" s="72">
        <v>1952</v>
      </c>
      <c r="B213" s="70"/>
      <c r="C213" s="70"/>
      <c r="D213" s="70"/>
      <c r="E213" s="70"/>
      <c r="F213" s="70">
        <v>6072</v>
      </c>
      <c r="G213" s="70">
        <v>752.346</v>
      </c>
      <c r="H213" s="70"/>
      <c r="I213" s="70"/>
      <c r="J213" s="70"/>
      <c r="K213" s="70"/>
      <c r="L213" s="70"/>
      <c r="M213" s="70"/>
      <c r="N213" s="70"/>
      <c r="O213" s="70"/>
      <c r="P213" s="70"/>
      <c r="Q213" s="70"/>
      <c r="R213" s="70">
        <v>6072</v>
      </c>
      <c r="S213" s="70">
        <v>752.346</v>
      </c>
    </row>
    <row r="214" spans="1:19" x14ac:dyDescent="0.25">
      <c r="A214" s="72">
        <v>1955</v>
      </c>
      <c r="B214" s="70"/>
      <c r="C214" s="70"/>
      <c r="D214" s="70"/>
      <c r="E214" s="70"/>
      <c r="F214" s="70">
        <v>19207</v>
      </c>
      <c r="G214" s="70">
        <v>26071.565187</v>
      </c>
      <c r="H214" s="70"/>
      <c r="I214" s="70"/>
      <c r="J214" s="70"/>
      <c r="K214" s="70"/>
      <c r="L214" s="70"/>
      <c r="M214" s="70"/>
      <c r="N214" s="70"/>
      <c r="O214" s="70"/>
      <c r="P214" s="70"/>
      <c r="Q214" s="70"/>
      <c r="R214" s="70">
        <v>19207</v>
      </c>
      <c r="S214" s="70">
        <v>26071.565187</v>
      </c>
    </row>
    <row r="215" spans="1:19" x14ac:dyDescent="0.25">
      <c r="A215" s="72">
        <v>1962</v>
      </c>
      <c r="B215" s="70"/>
      <c r="C215" s="70"/>
      <c r="D215" s="70"/>
      <c r="E215" s="70"/>
      <c r="F215" s="70">
        <v>6585</v>
      </c>
      <c r="G215" s="70">
        <v>3251.2200910000001</v>
      </c>
      <c r="H215" s="70"/>
      <c r="I215" s="70"/>
      <c r="J215" s="70"/>
      <c r="K215" s="70"/>
      <c r="L215" s="70"/>
      <c r="M215" s="70"/>
      <c r="N215" s="70"/>
      <c r="O215" s="70"/>
      <c r="P215" s="70"/>
      <c r="Q215" s="70"/>
      <c r="R215" s="70">
        <v>6585</v>
      </c>
      <c r="S215" s="70">
        <v>3251.2200910000001</v>
      </c>
    </row>
    <row r="216" spans="1:19" x14ac:dyDescent="0.25">
      <c r="A216" s="72">
        <v>1967</v>
      </c>
      <c r="B216" s="70"/>
      <c r="C216" s="70"/>
      <c r="D216" s="70"/>
      <c r="E216" s="70"/>
      <c r="F216" s="70">
        <v>3394</v>
      </c>
      <c r="G216" s="70">
        <v>1079.2138830000001</v>
      </c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>
        <v>3394</v>
      </c>
      <c r="S216" s="70">
        <v>1079.2138830000001</v>
      </c>
    </row>
    <row r="217" spans="1:19" x14ac:dyDescent="0.25">
      <c r="A217" s="72">
        <v>2086</v>
      </c>
      <c r="B217" s="70"/>
      <c r="C217" s="70"/>
      <c r="D217" s="70">
        <v>7868</v>
      </c>
      <c r="E217" s="70">
        <v>8374.8576890000004</v>
      </c>
      <c r="F217" s="70"/>
      <c r="G217" s="70"/>
      <c r="H217" s="70"/>
      <c r="I217" s="70"/>
      <c r="J217" s="70"/>
      <c r="K217" s="70"/>
      <c r="L217" s="70"/>
      <c r="M217" s="70"/>
      <c r="N217" s="70"/>
      <c r="O217" s="70"/>
      <c r="P217" s="70"/>
      <c r="Q217" s="70"/>
      <c r="R217" s="70">
        <v>7868</v>
      </c>
      <c r="S217" s="70">
        <v>8374.8576890000004</v>
      </c>
    </row>
    <row r="218" spans="1:19" x14ac:dyDescent="0.25">
      <c r="A218" s="72">
        <v>2114</v>
      </c>
      <c r="B218" s="70"/>
      <c r="C218" s="70"/>
      <c r="D218" s="70">
        <v>16600</v>
      </c>
      <c r="E218" s="70">
        <v>18010.702315999999</v>
      </c>
      <c r="F218" s="70"/>
      <c r="G218" s="70"/>
      <c r="H218" s="70"/>
      <c r="I218" s="70"/>
      <c r="J218" s="70"/>
      <c r="K218" s="70"/>
      <c r="L218" s="70"/>
      <c r="M218" s="70"/>
      <c r="N218" s="70"/>
      <c r="O218" s="70"/>
      <c r="P218" s="70"/>
      <c r="Q218" s="70"/>
      <c r="R218" s="70">
        <v>16600</v>
      </c>
      <c r="S218" s="70">
        <v>18010.702315999999</v>
      </c>
    </row>
    <row r="219" spans="1:19" x14ac:dyDescent="0.25">
      <c r="A219" s="72">
        <v>2122</v>
      </c>
      <c r="B219" s="70"/>
      <c r="C219" s="70"/>
      <c r="D219" s="70">
        <v>5768</v>
      </c>
      <c r="E219" s="70">
        <v>3379.554611</v>
      </c>
      <c r="F219" s="70"/>
      <c r="G219" s="70"/>
      <c r="H219" s="70"/>
      <c r="I219" s="70"/>
      <c r="J219" s="70"/>
      <c r="K219" s="70"/>
      <c r="L219" s="70"/>
      <c r="M219" s="70"/>
      <c r="N219" s="70"/>
      <c r="O219" s="70"/>
      <c r="P219" s="70"/>
      <c r="Q219" s="70"/>
      <c r="R219" s="70">
        <v>5768</v>
      </c>
      <c r="S219" s="70">
        <v>3379.554611</v>
      </c>
    </row>
    <row r="220" spans="1:19" x14ac:dyDescent="0.25">
      <c r="A220" s="72">
        <v>2127</v>
      </c>
      <c r="B220" s="70"/>
      <c r="C220" s="70"/>
      <c r="D220" s="70">
        <v>4647</v>
      </c>
      <c r="E220" s="70">
        <v>2447.7771439999997</v>
      </c>
      <c r="F220" s="70"/>
      <c r="G220" s="70"/>
      <c r="H220" s="70"/>
      <c r="I220" s="70"/>
      <c r="J220" s="70"/>
      <c r="K220" s="70"/>
      <c r="L220" s="70"/>
      <c r="M220" s="70"/>
      <c r="N220" s="70"/>
      <c r="O220" s="70"/>
      <c r="P220" s="70"/>
      <c r="Q220" s="70"/>
      <c r="R220" s="70">
        <v>4647</v>
      </c>
      <c r="S220" s="70">
        <v>2447.7771439999997</v>
      </c>
    </row>
    <row r="221" spans="1:19" x14ac:dyDescent="0.25">
      <c r="A221" s="72">
        <v>2148</v>
      </c>
      <c r="B221" s="70"/>
      <c r="C221" s="70"/>
      <c r="D221" s="70">
        <v>18672</v>
      </c>
      <c r="E221" s="70">
        <v>11810.047875</v>
      </c>
      <c r="F221" s="70"/>
      <c r="G221" s="70"/>
      <c r="H221" s="70"/>
      <c r="I221" s="70"/>
      <c r="J221" s="70"/>
      <c r="K221" s="70"/>
      <c r="L221" s="70"/>
      <c r="M221" s="70"/>
      <c r="N221" s="70"/>
      <c r="O221" s="70"/>
      <c r="P221" s="70"/>
      <c r="Q221" s="70"/>
      <c r="R221" s="70">
        <v>18672</v>
      </c>
      <c r="S221" s="70">
        <v>11810.047875</v>
      </c>
    </row>
    <row r="222" spans="1:19" x14ac:dyDescent="0.25">
      <c r="A222" s="72">
        <v>2157</v>
      </c>
      <c r="B222" s="70"/>
      <c r="C222" s="70"/>
      <c r="D222" s="70">
        <v>9798</v>
      </c>
      <c r="E222" s="70">
        <v>9185.0781439999992</v>
      </c>
      <c r="F222" s="70"/>
      <c r="G222" s="70"/>
      <c r="H222" s="70"/>
      <c r="I222" s="70"/>
      <c r="J222" s="70"/>
      <c r="K222" s="70"/>
      <c r="L222" s="70"/>
      <c r="M222" s="70"/>
      <c r="N222" s="70"/>
      <c r="O222" s="70"/>
      <c r="P222" s="70"/>
      <c r="Q222" s="70"/>
      <c r="R222" s="70">
        <v>9798</v>
      </c>
      <c r="S222" s="70">
        <v>9185.0781439999992</v>
      </c>
    </row>
    <row r="223" spans="1:19" x14ac:dyDescent="0.25">
      <c r="A223" s="72">
        <v>2184</v>
      </c>
      <c r="B223" s="70"/>
      <c r="C223" s="70"/>
      <c r="D223" s="70">
        <v>11426</v>
      </c>
      <c r="E223" s="70">
        <v>5148.8395689999998</v>
      </c>
      <c r="F223" s="70"/>
      <c r="G223" s="70"/>
      <c r="H223" s="70"/>
      <c r="I223" s="70"/>
      <c r="J223" s="70"/>
      <c r="K223" s="70"/>
      <c r="L223" s="70"/>
      <c r="M223" s="70"/>
      <c r="N223" s="70"/>
      <c r="O223" s="70"/>
      <c r="P223" s="70"/>
      <c r="Q223" s="70"/>
      <c r="R223" s="70">
        <v>11426</v>
      </c>
      <c r="S223" s="70">
        <v>5148.8395689999998</v>
      </c>
    </row>
    <row r="224" spans="1:19" x14ac:dyDescent="0.25">
      <c r="A224" s="72">
        <v>2190</v>
      </c>
      <c r="B224" s="70"/>
      <c r="C224" s="70"/>
      <c r="D224" s="70">
        <v>15100</v>
      </c>
      <c r="E224" s="70">
        <v>12898.626252999999</v>
      </c>
      <c r="F224" s="70"/>
      <c r="G224" s="70"/>
      <c r="H224" s="70"/>
      <c r="I224" s="70"/>
      <c r="J224" s="70"/>
      <c r="K224" s="70"/>
      <c r="L224" s="70"/>
      <c r="M224" s="70"/>
      <c r="N224" s="70"/>
      <c r="O224" s="70"/>
      <c r="P224" s="70"/>
      <c r="Q224" s="70"/>
      <c r="R224" s="70">
        <v>15100</v>
      </c>
      <c r="S224" s="70">
        <v>12898.626252999999</v>
      </c>
    </row>
    <row r="225" spans="1:19" x14ac:dyDescent="0.25">
      <c r="A225" s="72">
        <v>2192</v>
      </c>
      <c r="B225" s="70"/>
      <c r="C225" s="70"/>
      <c r="D225" s="70">
        <v>4000</v>
      </c>
      <c r="E225" s="70">
        <v>4038.742303</v>
      </c>
      <c r="F225" s="70"/>
      <c r="G225" s="70"/>
      <c r="H225" s="70"/>
      <c r="I225" s="70"/>
      <c r="J225" s="70"/>
      <c r="K225" s="70"/>
      <c r="L225" s="70"/>
      <c r="M225" s="70"/>
      <c r="N225" s="70"/>
      <c r="O225" s="70"/>
      <c r="P225" s="70"/>
      <c r="Q225" s="70"/>
      <c r="R225" s="70">
        <v>4000</v>
      </c>
      <c r="S225" s="70">
        <v>4038.742303</v>
      </c>
    </row>
    <row r="226" spans="1:19" x14ac:dyDescent="0.25">
      <c r="A226" s="72">
        <v>2195</v>
      </c>
      <c r="B226" s="70"/>
      <c r="C226" s="70"/>
      <c r="D226" s="70">
        <v>4600</v>
      </c>
      <c r="E226" s="70">
        <v>4162.8627299999998</v>
      </c>
      <c r="F226" s="70"/>
      <c r="G226" s="70"/>
      <c r="H226" s="70"/>
      <c r="I226" s="70"/>
      <c r="J226" s="70"/>
      <c r="K226" s="70"/>
      <c r="L226" s="70"/>
      <c r="M226" s="70"/>
      <c r="N226" s="70"/>
      <c r="O226" s="70"/>
      <c r="P226" s="70"/>
      <c r="Q226" s="70"/>
      <c r="R226" s="70">
        <v>4600</v>
      </c>
      <c r="S226" s="70">
        <v>4162.8627299999998</v>
      </c>
    </row>
    <row r="227" spans="1:19" x14ac:dyDescent="0.25">
      <c r="A227" s="72">
        <v>2206</v>
      </c>
      <c r="B227" s="70"/>
      <c r="C227" s="70"/>
      <c r="D227" s="70">
        <v>16554</v>
      </c>
      <c r="E227" s="70">
        <v>18186.606140999997</v>
      </c>
      <c r="F227" s="70"/>
      <c r="G227" s="70"/>
      <c r="H227" s="70"/>
      <c r="I227" s="70"/>
      <c r="J227" s="70"/>
      <c r="K227" s="70"/>
      <c r="L227" s="70"/>
      <c r="M227" s="70"/>
      <c r="N227" s="70"/>
      <c r="O227" s="70"/>
      <c r="P227" s="70"/>
      <c r="Q227" s="70"/>
      <c r="R227" s="70">
        <v>16554</v>
      </c>
      <c r="S227" s="70">
        <v>18186.606140999997</v>
      </c>
    </row>
    <row r="228" spans="1:19" x14ac:dyDescent="0.25">
      <c r="A228" s="72">
        <v>2211</v>
      </c>
      <c r="B228" s="70"/>
      <c r="C228" s="70"/>
      <c r="D228" s="70">
        <v>2528</v>
      </c>
      <c r="E228" s="70">
        <v>4929.5774359999996</v>
      </c>
      <c r="F228" s="70"/>
      <c r="G228" s="70"/>
      <c r="H228" s="70"/>
      <c r="I228" s="70"/>
      <c r="J228" s="70"/>
      <c r="K228" s="70"/>
      <c r="L228" s="70"/>
      <c r="M228" s="70"/>
      <c r="N228" s="70"/>
      <c r="O228" s="70"/>
      <c r="P228" s="70"/>
      <c r="Q228" s="70"/>
      <c r="R228" s="70">
        <v>2528</v>
      </c>
      <c r="S228" s="70">
        <v>4929.5774359999996</v>
      </c>
    </row>
    <row r="229" spans="1:19" x14ac:dyDescent="0.25">
      <c r="A229" s="72">
        <v>2218</v>
      </c>
      <c r="B229" s="70"/>
      <c r="C229" s="70"/>
      <c r="D229" s="70">
        <v>5881</v>
      </c>
      <c r="E229" s="70">
        <v>6250.1050340000002</v>
      </c>
      <c r="F229" s="70"/>
      <c r="G229" s="70"/>
      <c r="H229" s="70"/>
      <c r="I229" s="70"/>
      <c r="J229" s="70"/>
      <c r="K229" s="70"/>
      <c r="L229" s="70"/>
      <c r="M229" s="70"/>
      <c r="N229" s="70"/>
      <c r="O229" s="70"/>
      <c r="P229" s="70"/>
      <c r="Q229" s="70"/>
      <c r="R229" s="70">
        <v>5881</v>
      </c>
      <c r="S229" s="70">
        <v>6250.1050340000002</v>
      </c>
    </row>
    <row r="230" spans="1:19" x14ac:dyDescent="0.25">
      <c r="A230" s="72">
        <v>2290</v>
      </c>
      <c r="B230" s="70"/>
      <c r="C230" s="70"/>
      <c r="D230" s="70"/>
      <c r="E230" s="70"/>
      <c r="F230" s="70">
        <v>4447</v>
      </c>
      <c r="G230" s="70">
        <v>5444.8613740000001</v>
      </c>
      <c r="H230" s="70"/>
      <c r="I230" s="70"/>
      <c r="J230" s="70"/>
      <c r="K230" s="70"/>
      <c r="L230" s="70"/>
      <c r="M230" s="70"/>
      <c r="N230" s="70"/>
      <c r="O230" s="70"/>
      <c r="P230" s="70"/>
      <c r="Q230" s="70"/>
      <c r="R230" s="70">
        <v>4447</v>
      </c>
      <c r="S230" s="70">
        <v>5444.8613740000001</v>
      </c>
    </row>
    <row r="231" spans="1:19" x14ac:dyDescent="0.25">
      <c r="A231" s="72">
        <v>2304</v>
      </c>
      <c r="B231" s="70"/>
      <c r="C231" s="70"/>
      <c r="D231" s="70"/>
      <c r="E231" s="70"/>
      <c r="F231" s="70">
        <v>1350</v>
      </c>
      <c r="G231" s="70">
        <v>5638.5874059999996</v>
      </c>
      <c r="H231" s="70"/>
      <c r="I231" s="70"/>
      <c r="J231" s="70"/>
      <c r="K231" s="70"/>
      <c r="L231" s="70"/>
      <c r="M231" s="70"/>
      <c r="N231" s="70"/>
      <c r="O231" s="70"/>
      <c r="P231" s="70"/>
      <c r="Q231" s="70"/>
      <c r="R231" s="70">
        <v>1350</v>
      </c>
      <c r="S231" s="70">
        <v>5638.5874059999996</v>
      </c>
    </row>
    <row r="232" spans="1:19" x14ac:dyDescent="0.25">
      <c r="A232" s="72">
        <v>2342</v>
      </c>
      <c r="B232" s="70"/>
      <c r="C232" s="70"/>
      <c r="D232" s="70"/>
      <c r="E232" s="70"/>
      <c r="F232" s="70">
        <v>17552</v>
      </c>
      <c r="G232" s="70">
        <v>16090.156875999999</v>
      </c>
      <c r="H232" s="70"/>
      <c r="I232" s="70"/>
      <c r="J232" s="70"/>
      <c r="K232" s="70"/>
      <c r="L232" s="70"/>
      <c r="M232" s="70"/>
      <c r="N232" s="70"/>
      <c r="O232" s="70"/>
      <c r="P232" s="70"/>
      <c r="Q232" s="70"/>
      <c r="R232" s="70">
        <v>17552</v>
      </c>
      <c r="S232" s="70">
        <v>16090.156875999999</v>
      </c>
    </row>
    <row r="233" spans="1:19" x14ac:dyDescent="0.25">
      <c r="A233" s="72">
        <v>2350</v>
      </c>
      <c r="B233" s="70"/>
      <c r="C233" s="70"/>
      <c r="D233" s="70"/>
      <c r="E233" s="70"/>
      <c r="F233" s="70">
        <v>6341</v>
      </c>
      <c r="G233" s="70">
        <v>7226.5637220000008</v>
      </c>
      <c r="H233" s="70"/>
      <c r="I233" s="70"/>
      <c r="J233" s="70"/>
      <c r="K233" s="70"/>
      <c r="L233" s="70"/>
      <c r="M233" s="70"/>
      <c r="N233" s="70"/>
      <c r="O233" s="70"/>
      <c r="P233" s="70"/>
      <c r="Q233" s="70"/>
      <c r="R233" s="70">
        <v>6341</v>
      </c>
      <c r="S233" s="70">
        <v>7226.5637220000008</v>
      </c>
    </row>
    <row r="234" spans="1:19" x14ac:dyDescent="0.25">
      <c r="A234" s="72">
        <v>2364</v>
      </c>
      <c r="B234" s="70"/>
      <c r="C234" s="70"/>
      <c r="D234" s="70"/>
      <c r="E234" s="70"/>
      <c r="F234" s="70">
        <v>5602</v>
      </c>
      <c r="G234" s="70">
        <v>10928.767078000001</v>
      </c>
      <c r="H234" s="70"/>
      <c r="I234" s="70"/>
      <c r="J234" s="70"/>
      <c r="K234" s="70"/>
      <c r="L234" s="70"/>
      <c r="M234" s="70"/>
      <c r="N234" s="70"/>
      <c r="O234" s="70"/>
      <c r="P234" s="70"/>
      <c r="Q234" s="70"/>
      <c r="R234" s="70">
        <v>5602</v>
      </c>
      <c r="S234" s="70">
        <v>10928.767078000001</v>
      </c>
    </row>
    <row r="235" spans="1:19" x14ac:dyDescent="0.25">
      <c r="A235" s="72">
        <v>2395</v>
      </c>
      <c r="B235" s="70"/>
      <c r="C235" s="70"/>
      <c r="D235" s="70"/>
      <c r="E235" s="70"/>
      <c r="F235" s="70"/>
      <c r="G235" s="70"/>
      <c r="H235" s="70">
        <v>6200</v>
      </c>
      <c r="I235" s="70">
        <v>2218.5713599999999</v>
      </c>
      <c r="J235" s="70"/>
      <c r="K235" s="70"/>
      <c r="L235" s="70"/>
      <c r="M235" s="70"/>
      <c r="N235" s="70"/>
      <c r="O235" s="70"/>
      <c r="P235" s="70"/>
      <c r="Q235" s="70"/>
      <c r="R235" s="70">
        <v>6200</v>
      </c>
      <c r="S235" s="70">
        <v>2218.5713599999999</v>
      </c>
    </row>
    <row r="236" spans="1:19" x14ac:dyDescent="0.25">
      <c r="A236" s="72">
        <v>2415</v>
      </c>
      <c r="B236" s="70"/>
      <c r="C236" s="70"/>
      <c r="D236" s="70"/>
      <c r="E236" s="70"/>
      <c r="F236" s="70"/>
      <c r="G236" s="70"/>
      <c r="H236" s="70">
        <v>10200</v>
      </c>
      <c r="I236" s="70">
        <v>12747.586051</v>
      </c>
      <c r="J236" s="70"/>
      <c r="K236" s="70"/>
      <c r="L236" s="70"/>
      <c r="M236" s="70"/>
      <c r="N236" s="70"/>
      <c r="O236" s="70"/>
      <c r="P236" s="70"/>
      <c r="Q236" s="70"/>
      <c r="R236" s="70">
        <v>10200</v>
      </c>
      <c r="S236" s="70">
        <v>12747.586051</v>
      </c>
    </row>
    <row r="237" spans="1:19" x14ac:dyDescent="0.25">
      <c r="A237" s="72">
        <v>2426</v>
      </c>
      <c r="B237" s="70"/>
      <c r="C237" s="70"/>
      <c r="D237" s="70"/>
      <c r="E237" s="70"/>
      <c r="F237" s="70"/>
      <c r="G237" s="70"/>
      <c r="H237" s="70"/>
      <c r="I237" s="70"/>
      <c r="J237" s="70">
        <v>24300</v>
      </c>
      <c r="K237" s="70">
        <v>21047.135710999999</v>
      </c>
      <c r="L237" s="70"/>
      <c r="M237" s="70"/>
      <c r="N237" s="70"/>
      <c r="O237" s="70"/>
      <c r="P237" s="70"/>
      <c r="Q237" s="70"/>
      <c r="R237" s="70">
        <v>24300</v>
      </c>
      <c r="S237" s="70">
        <v>21047.135710999999</v>
      </c>
    </row>
    <row r="238" spans="1:19" x14ac:dyDescent="0.25">
      <c r="A238" s="72">
        <v>2427</v>
      </c>
      <c r="B238" s="70"/>
      <c r="C238" s="70"/>
      <c r="D238" s="70"/>
      <c r="E238" s="70"/>
      <c r="F238" s="70"/>
      <c r="G238" s="70"/>
      <c r="H238" s="70"/>
      <c r="I238" s="70"/>
      <c r="J238" s="70">
        <v>22900</v>
      </c>
      <c r="K238" s="70">
        <v>17477.893631999999</v>
      </c>
      <c r="L238" s="70"/>
      <c r="M238" s="70"/>
      <c r="N238" s="70"/>
      <c r="O238" s="70"/>
      <c r="P238" s="70"/>
      <c r="Q238" s="70"/>
      <c r="R238" s="70">
        <v>22900</v>
      </c>
      <c r="S238" s="70">
        <v>17477.893631999999</v>
      </c>
    </row>
    <row r="239" spans="1:19" x14ac:dyDescent="0.25">
      <c r="A239" s="72">
        <v>2454</v>
      </c>
      <c r="B239" s="70"/>
      <c r="C239" s="70"/>
      <c r="D239" s="70"/>
      <c r="E239" s="70"/>
      <c r="F239" s="70"/>
      <c r="G239" s="70"/>
      <c r="H239" s="70"/>
      <c r="I239" s="70"/>
      <c r="J239" s="70">
        <v>5700</v>
      </c>
      <c r="K239" s="70">
        <v>6451.9628009999997</v>
      </c>
      <c r="L239" s="70"/>
      <c r="M239" s="70"/>
      <c r="N239" s="70"/>
      <c r="O239" s="70"/>
      <c r="P239" s="70"/>
      <c r="Q239" s="70"/>
      <c r="R239" s="70">
        <v>5700</v>
      </c>
      <c r="S239" s="70">
        <v>6451.9628009999997</v>
      </c>
    </row>
    <row r="240" spans="1:19" x14ac:dyDescent="0.25">
      <c r="A240" s="72">
        <v>2460</v>
      </c>
      <c r="B240" s="70"/>
      <c r="C240" s="70"/>
      <c r="D240" s="70"/>
      <c r="E240" s="70"/>
      <c r="F240" s="70"/>
      <c r="G240" s="70"/>
      <c r="H240" s="70"/>
      <c r="I240" s="70"/>
      <c r="J240" s="70">
        <v>9800</v>
      </c>
      <c r="K240" s="70">
        <v>10139.728697999999</v>
      </c>
      <c r="L240" s="70"/>
      <c r="M240" s="70"/>
      <c r="N240" s="70"/>
      <c r="O240" s="70"/>
      <c r="P240" s="70"/>
      <c r="Q240" s="70"/>
      <c r="R240" s="70">
        <v>9800</v>
      </c>
      <c r="S240" s="70">
        <v>10139.728697999999</v>
      </c>
    </row>
    <row r="241" spans="1:19" x14ac:dyDescent="0.25">
      <c r="A241" s="72">
        <v>2464</v>
      </c>
      <c r="B241" s="70"/>
      <c r="C241" s="70"/>
      <c r="D241" s="70"/>
      <c r="E241" s="70"/>
      <c r="F241" s="70">
        <v>13988</v>
      </c>
      <c r="G241" s="70">
        <v>15501.567490000001</v>
      </c>
      <c r="H241" s="70"/>
      <c r="I241" s="70"/>
      <c r="J241" s="70"/>
      <c r="K241" s="70"/>
      <c r="L241" s="70"/>
      <c r="M241" s="70"/>
      <c r="N241" s="70"/>
      <c r="O241" s="70"/>
      <c r="P241" s="70"/>
      <c r="Q241" s="70"/>
      <c r="R241" s="70">
        <v>13988</v>
      </c>
      <c r="S241" s="70">
        <v>15501.567490000001</v>
      </c>
    </row>
    <row r="242" spans="1:19" x14ac:dyDescent="0.25">
      <c r="A242" s="72">
        <v>2471</v>
      </c>
      <c r="B242" s="70"/>
      <c r="C242" s="70"/>
      <c r="D242" s="70"/>
      <c r="E242" s="70"/>
      <c r="F242" s="70"/>
      <c r="G242" s="70"/>
      <c r="H242" s="70"/>
      <c r="I242" s="70"/>
      <c r="J242" s="70">
        <v>19800</v>
      </c>
      <c r="K242" s="70">
        <v>12254.071594999999</v>
      </c>
      <c r="L242" s="70"/>
      <c r="M242" s="70"/>
      <c r="N242" s="70"/>
      <c r="O242" s="70"/>
      <c r="P242" s="70"/>
      <c r="Q242" s="70"/>
      <c r="R242" s="70">
        <v>19800</v>
      </c>
      <c r="S242" s="70">
        <v>12254.071594999999</v>
      </c>
    </row>
    <row r="243" spans="1:19" x14ac:dyDescent="0.25">
      <c r="A243" s="72">
        <v>2476</v>
      </c>
      <c r="B243" s="70"/>
      <c r="C243" s="70"/>
      <c r="D243" s="70">
        <v>3036</v>
      </c>
      <c r="E243" s="70">
        <v>3178.735565</v>
      </c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>
        <v>3036</v>
      </c>
      <c r="S243" s="70">
        <v>3178.735565</v>
      </c>
    </row>
    <row r="244" spans="1:19" x14ac:dyDescent="0.25">
      <c r="A244" s="72">
        <v>2482</v>
      </c>
      <c r="B244" s="70"/>
      <c r="C244" s="70"/>
      <c r="D244" s="70"/>
      <c r="E244" s="70"/>
      <c r="F244" s="70"/>
      <c r="G244" s="70"/>
      <c r="H244" s="70"/>
      <c r="I244" s="70"/>
      <c r="J244" s="70">
        <v>11800</v>
      </c>
      <c r="K244" s="70">
        <v>14609.464113</v>
      </c>
      <c r="L244" s="70"/>
      <c r="M244" s="70"/>
      <c r="N244" s="70"/>
      <c r="O244" s="70"/>
      <c r="P244" s="70"/>
      <c r="Q244" s="70"/>
      <c r="R244" s="70">
        <v>11800</v>
      </c>
      <c r="S244" s="70">
        <v>14609.464113</v>
      </c>
    </row>
    <row r="245" spans="1:19" x14ac:dyDescent="0.25">
      <c r="A245" s="72">
        <v>2487</v>
      </c>
      <c r="B245" s="70"/>
      <c r="C245" s="70"/>
      <c r="D245" s="70"/>
      <c r="E245" s="70"/>
      <c r="F245" s="70"/>
      <c r="G245" s="70"/>
      <c r="H245" s="70"/>
      <c r="I245" s="70"/>
      <c r="J245" s="70">
        <v>9800</v>
      </c>
      <c r="K245" s="70">
        <v>8090.6528630000003</v>
      </c>
      <c r="L245" s="70"/>
      <c r="M245" s="70"/>
      <c r="N245" s="70"/>
      <c r="O245" s="70"/>
      <c r="P245" s="70"/>
      <c r="Q245" s="70"/>
      <c r="R245" s="70">
        <v>9800</v>
      </c>
      <c r="S245" s="70">
        <v>8090.6528630000003</v>
      </c>
    </row>
    <row r="246" spans="1:19" x14ac:dyDescent="0.25">
      <c r="A246" s="72">
        <v>2496</v>
      </c>
      <c r="B246" s="70"/>
      <c r="C246" s="70"/>
      <c r="D246" s="70"/>
      <c r="E246" s="70"/>
      <c r="F246" s="70"/>
      <c r="G246" s="70"/>
      <c r="H246" s="70"/>
      <c r="I246" s="70"/>
      <c r="J246" s="70">
        <v>22500</v>
      </c>
      <c r="K246" s="70">
        <v>21113.910508000001</v>
      </c>
      <c r="L246" s="70"/>
      <c r="M246" s="70"/>
      <c r="N246" s="70"/>
      <c r="O246" s="70"/>
      <c r="P246" s="70"/>
      <c r="Q246" s="70"/>
      <c r="R246" s="70">
        <v>22500</v>
      </c>
      <c r="S246" s="70">
        <v>21113.910508000001</v>
      </c>
    </row>
    <row r="247" spans="1:19" x14ac:dyDescent="0.25">
      <c r="A247" s="72">
        <v>2497</v>
      </c>
      <c r="B247" s="70"/>
      <c r="C247" s="70"/>
      <c r="D247" s="70"/>
      <c r="E247" s="70"/>
      <c r="F247" s="70"/>
      <c r="G247" s="70"/>
      <c r="H247" s="70"/>
      <c r="I247" s="70"/>
      <c r="J247" s="70">
        <v>16900</v>
      </c>
      <c r="K247" s="70">
        <v>14516.066161000001</v>
      </c>
      <c r="L247" s="70"/>
      <c r="M247" s="70"/>
      <c r="N247" s="70"/>
      <c r="O247" s="70"/>
      <c r="P247" s="70"/>
      <c r="Q247" s="70"/>
      <c r="R247" s="70">
        <v>16900</v>
      </c>
      <c r="S247" s="70">
        <v>14516.066161000001</v>
      </c>
    </row>
    <row r="248" spans="1:19" x14ac:dyDescent="0.25">
      <c r="A248" s="72">
        <v>2500</v>
      </c>
      <c r="B248" s="70"/>
      <c r="C248" s="70"/>
      <c r="D248" s="70"/>
      <c r="E248" s="70"/>
      <c r="F248" s="70"/>
      <c r="G248" s="70"/>
      <c r="H248" s="70"/>
      <c r="I248" s="70"/>
      <c r="J248" s="70"/>
      <c r="K248" s="70"/>
      <c r="L248" s="70">
        <v>6385</v>
      </c>
      <c r="M248" s="70">
        <v>8952.6835339999998</v>
      </c>
      <c r="N248" s="70"/>
      <c r="O248" s="70"/>
      <c r="P248" s="70"/>
      <c r="Q248" s="70"/>
      <c r="R248" s="70">
        <v>6385</v>
      </c>
      <c r="S248" s="70">
        <v>8952.6835339999998</v>
      </c>
    </row>
    <row r="249" spans="1:19" x14ac:dyDescent="0.25">
      <c r="A249" s="72">
        <v>2538</v>
      </c>
      <c r="B249" s="70"/>
      <c r="C249" s="70"/>
      <c r="D249" s="70"/>
      <c r="E249" s="70"/>
      <c r="F249" s="70"/>
      <c r="G249" s="70"/>
      <c r="H249" s="70"/>
      <c r="I249" s="70"/>
      <c r="J249" s="70"/>
      <c r="K249" s="70"/>
      <c r="L249" s="70">
        <v>6900</v>
      </c>
      <c r="M249" s="70">
        <v>4965.8895949999996</v>
      </c>
      <c r="N249" s="70"/>
      <c r="O249" s="70"/>
      <c r="P249" s="70"/>
      <c r="Q249" s="70"/>
      <c r="R249" s="70">
        <v>6900</v>
      </c>
      <c r="S249" s="70">
        <v>4965.8895949999996</v>
      </c>
    </row>
    <row r="250" spans="1:19" x14ac:dyDescent="0.25">
      <c r="A250" s="72">
        <v>2546</v>
      </c>
      <c r="B250" s="70"/>
      <c r="C250" s="70"/>
      <c r="D250" s="70"/>
      <c r="E250" s="70"/>
      <c r="F250" s="70"/>
      <c r="G250" s="70"/>
      <c r="H250" s="70"/>
      <c r="I250" s="70"/>
      <c r="J250" s="70"/>
      <c r="K250" s="70"/>
      <c r="L250" s="70"/>
      <c r="M250" s="70"/>
      <c r="N250" s="70">
        <v>19800</v>
      </c>
      <c r="O250" s="70">
        <v>18111.793609</v>
      </c>
      <c r="P250" s="70"/>
      <c r="Q250" s="70"/>
      <c r="R250" s="70">
        <v>19800</v>
      </c>
      <c r="S250" s="70">
        <v>18111.793609</v>
      </c>
    </row>
    <row r="251" spans="1:19" x14ac:dyDescent="0.25">
      <c r="A251" s="72">
        <v>2577</v>
      </c>
      <c r="B251" s="70"/>
      <c r="C251" s="70"/>
      <c r="D251" s="70">
        <v>10255</v>
      </c>
      <c r="E251" s="70">
        <v>9453.0946960000001</v>
      </c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0"/>
      <c r="Q251" s="70"/>
      <c r="R251" s="70">
        <v>10255</v>
      </c>
      <c r="S251" s="70">
        <v>9453.0946960000001</v>
      </c>
    </row>
    <row r="252" spans="1:19" x14ac:dyDescent="0.25">
      <c r="A252" s="72">
        <v>2578</v>
      </c>
      <c r="B252" s="70"/>
      <c r="C252" s="70"/>
      <c r="D252" s="70">
        <v>8196</v>
      </c>
      <c r="E252" s="70">
        <v>8360.7384039999997</v>
      </c>
      <c r="F252" s="70"/>
      <c r="G252" s="70"/>
      <c r="H252" s="70"/>
      <c r="I252" s="70"/>
      <c r="J252" s="70"/>
      <c r="K252" s="70"/>
      <c r="L252" s="70"/>
      <c r="M252" s="70"/>
      <c r="N252" s="70"/>
      <c r="O252" s="70"/>
      <c r="P252" s="70"/>
      <c r="Q252" s="70"/>
      <c r="R252" s="70">
        <v>8196</v>
      </c>
      <c r="S252" s="70">
        <v>8360.7384039999997</v>
      </c>
    </row>
    <row r="253" spans="1:19" x14ac:dyDescent="0.25">
      <c r="A253" s="72">
        <v>2580</v>
      </c>
      <c r="B253" s="70"/>
      <c r="C253" s="70"/>
      <c r="D253" s="70"/>
      <c r="E253" s="70"/>
      <c r="F253" s="70">
        <v>6560</v>
      </c>
      <c r="G253" s="70">
        <v>19374.951475999998</v>
      </c>
      <c r="H253" s="70"/>
      <c r="I253" s="70"/>
      <c r="J253" s="70"/>
      <c r="K253" s="70"/>
      <c r="L253" s="70"/>
      <c r="M253" s="70"/>
      <c r="N253" s="70"/>
      <c r="O253" s="70"/>
      <c r="P253" s="70"/>
      <c r="Q253" s="70"/>
      <c r="R253" s="70">
        <v>6560</v>
      </c>
      <c r="S253" s="70">
        <v>19374.951475999998</v>
      </c>
    </row>
    <row r="254" spans="1:19" x14ac:dyDescent="0.25">
      <c r="A254" s="72">
        <v>2600</v>
      </c>
      <c r="B254" s="70"/>
      <c r="C254" s="70"/>
      <c r="D254" s="70"/>
      <c r="E254" s="70"/>
      <c r="F254" s="70"/>
      <c r="G254" s="70"/>
      <c r="H254" s="70"/>
      <c r="I254" s="70"/>
      <c r="J254" s="70"/>
      <c r="K254" s="70"/>
      <c r="L254" s="70">
        <v>9851</v>
      </c>
      <c r="M254" s="70">
        <v>10974.60852</v>
      </c>
      <c r="N254" s="70"/>
      <c r="O254" s="70"/>
      <c r="P254" s="70"/>
      <c r="Q254" s="70"/>
      <c r="R254" s="70">
        <v>9851</v>
      </c>
      <c r="S254" s="70">
        <v>10974.60852</v>
      </c>
    </row>
    <row r="255" spans="1:19" x14ac:dyDescent="0.25">
      <c r="A255" s="72">
        <v>2610</v>
      </c>
      <c r="B255" s="70"/>
      <c r="C255" s="70"/>
      <c r="D255" s="70"/>
      <c r="E255" s="70"/>
      <c r="F255" s="70">
        <v>15800</v>
      </c>
      <c r="G255" s="70">
        <v>4836.4126830000005</v>
      </c>
      <c r="H255" s="70"/>
      <c r="I255" s="70"/>
      <c r="J255" s="70"/>
      <c r="K255" s="70"/>
      <c r="L255" s="70"/>
      <c r="M255" s="70"/>
      <c r="N255" s="70"/>
      <c r="O255" s="70"/>
      <c r="P255" s="70"/>
      <c r="Q255" s="70"/>
      <c r="R255" s="70">
        <v>15800</v>
      </c>
      <c r="S255" s="70">
        <v>4836.4126830000005</v>
      </c>
    </row>
    <row r="256" spans="1:19" x14ac:dyDescent="0.25">
      <c r="A256" s="72">
        <v>2611</v>
      </c>
      <c r="B256" s="70"/>
      <c r="C256" s="70"/>
      <c r="D256" s="70"/>
      <c r="E256" s="70"/>
      <c r="F256" s="70"/>
      <c r="G256" s="70"/>
      <c r="H256" s="70"/>
      <c r="I256" s="70"/>
      <c r="J256" s="70"/>
      <c r="K256" s="70"/>
      <c r="L256" s="70">
        <v>6602</v>
      </c>
      <c r="M256" s="70">
        <v>5663.251816</v>
      </c>
      <c r="N256" s="70"/>
      <c r="O256" s="70"/>
      <c r="P256" s="70"/>
      <c r="Q256" s="70"/>
      <c r="R256" s="70">
        <v>6602</v>
      </c>
      <c r="S256" s="70">
        <v>5663.251816</v>
      </c>
    </row>
    <row r="257" spans="1:19" x14ac:dyDescent="0.25">
      <c r="A257" s="72">
        <v>2621</v>
      </c>
      <c r="B257" s="70"/>
      <c r="C257" s="70"/>
      <c r="D257" s="70"/>
      <c r="E257" s="70"/>
      <c r="F257" s="70"/>
      <c r="G257" s="70"/>
      <c r="H257" s="70"/>
      <c r="I257" s="70"/>
      <c r="J257" s="70"/>
      <c r="K257" s="70"/>
      <c r="L257" s="70">
        <v>10265</v>
      </c>
      <c r="M257" s="70">
        <v>8529.0604860000003</v>
      </c>
      <c r="N257" s="70"/>
      <c r="O257" s="70"/>
      <c r="P257" s="70"/>
      <c r="Q257" s="70"/>
      <c r="R257" s="70">
        <v>10265</v>
      </c>
      <c r="S257" s="70">
        <v>8529.0604860000003</v>
      </c>
    </row>
    <row r="258" spans="1:19" x14ac:dyDescent="0.25">
      <c r="A258" s="72">
        <v>2629</v>
      </c>
      <c r="B258" s="70"/>
      <c r="C258" s="70"/>
      <c r="D258" s="70">
        <v>5859</v>
      </c>
      <c r="E258" s="70">
        <v>10192.378234</v>
      </c>
      <c r="F258" s="70"/>
      <c r="G258" s="70"/>
      <c r="H258" s="70"/>
      <c r="I258" s="70"/>
      <c r="J258" s="70"/>
      <c r="K258" s="70"/>
      <c r="L258" s="70"/>
      <c r="M258" s="70"/>
      <c r="N258" s="70"/>
      <c r="O258" s="70"/>
      <c r="P258" s="70"/>
      <c r="Q258" s="70"/>
      <c r="R258" s="70">
        <v>5859</v>
      </c>
      <c r="S258" s="70">
        <v>10192.378234</v>
      </c>
    </row>
    <row r="259" spans="1:19" x14ac:dyDescent="0.25">
      <c r="A259" s="72">
        <v>2639</v>
      </c>
      <c r="B259" s="70"/>
      <c r="C259" s="70"/>
      <c r="D259" s="70"/>
      <c r="E259" s="70"/>
      <c r="F259" s="70"/>
      <c r="G259" s="70"/>
      <c r="H259" s="70"/>
      <c r="I259" s="70"/>
      <c r="J259" s="70"/>
      <c r="K259" s="70"/>
      <c r="L259" s="70">
        <v>6458</v>
      </c>
      <c r="M259" s="70">
        <v>7161.9486390000002</v>
      </c>
      <c r="N259" s="70"/>
      <c r="O259" s="70"/>
      <c r="P259" s="70"/>
      <c r="Q259" s="70"/>
      <c r="R259" s="70">
        <v>6458</v>
      </c>
      <c r="S259" s="70">
        <v>7161.9486390000002</v>
      </c>
    </row>
    <row r="260" spans="1:19" x14ac:dyDescent="0.25">
      <c r="A260" s="72">
        <v>2677</v>
      </c>
      <c r="B260" s="70"/>
      <c r="C260" s="70"/>
      <c r="D260" s="70"/>
      <c r="E260" s="70"/>
      <c r="F260" s="70"/>
      <c r="G260" s="70"/>
      <c r="H260" s="70"/>
      <c r="I260" s="70"/>
      <c r="J260" s="70"/>
      <c r="K260" s="70"/>
      <c r="L260" s="70"/>
      <c r="M260" s="70"/>
      <c r="N260" s="70">
        <v>3900</v>
      </c>
      <c r="O260" s="70">
        <v>4935.4543329999997</v>
      </c>
      <c r="P260" s="70"/>
      <c r="Q260" s="70"/>
      <c r="R260" s="70">
        <v>3900</v>
      </c>
      <c r="S260" s="70">
        <v>4935.4543329999997</v>
      </c>
    </row>
    <row r="261" spans="1:19" x14ac:dyDescent="0.25">
      <c r="A261" s="72">
        <v>2720</v>
      </c>
      <c r="B261" s="70"/>
      <c r="C261" s="70"/>
      <c r="D261" s="70"/>
      <c r="E261" s="70"/>
      <c r="F261" s="70"/>
      <c r="G261" s="70"/>
      <c r="H261" s="70"/>
      <c r="I261" s="70"/>
      <c r="J261" s="70"/>
      <c r="K261" s="70"/>
      <c r="L261" s="70"/>
      <c r="M261" s="70"/>
      <c r="N261" s="70">
        <v>10000</v>
      </c>
      <c r="O261" s="70">
        <v>4749.9575729999997</v>
      </c>
      <c r="P261" s="70"/>
      <c r="Q261" s="70"/>
      <c r="R261" s="70">
        <v>10000</v>
      </c>
      <c r="S261" s="70">
        <v>4749.9575729999997</v>
      </c>
    </row>
    <row r="262" spans="1:19" x14ac:dyDescent="0.25">
      <c r="A262" s="72">
        <v>2721</v>
      </c>
      <c r="B262" s="70"/>
      <c r="C262" s="70"/>
      <c r="D262" s="70"/>
      <c r="E262" s="70"/>
      <c r="F262" s="70"/>
      <c r="G262" s="70"/>
      <c r="H262" s="70"/>
      <c r="I262" s="70"/>
      <c r="J262" s="70"/>
      <c r="K262" s="70"/>
      <c r="L262" s="70">
        <v>7755</v>
      </c>
      <c r="M262" s="70">
        <v>5712.0602410000001</v>
      </c>
      <c r="N262" s="70"/>
      <c r="O262" s="70"/>
      <c r="P262" s="70"/>
      <c r="Q262" s="70"/>
      <c r="R262" s="70">
        <v>7755</v>
      </c>
      <c r="S262" s="70">
        <v>5712.0602410000001</v>
      </c>
    </row>
    <row r="263" spans="1:19" x14ac:dyDescent="0.25">
      <c r="A263" s="72">
        <v>2734</v>
      </c>
      <c r="B263" s="70"/>
      <c r="C263" s="70"/>
      <c r="D263" s="70"/>
      <c r="E263" s="70"/>
      <c r="F263" s="70"/>
      <c r="G263" s="70"/>
      <c r="H263" s="70"/>
      <c r="I263" s="70"/>
      <c r="J263" s="70"/>
      <c r="K263" s="70"/>
      <c r="L263" s="70">
        <v>6656</v>
      </c>
      <c r="M263" s="70">
        <v>5500.0285800000001</v>
      </c>
      <c r="N263" s="70"/>
      <c r="O263" s="70"/>
      <c r="P263" s="70"/>
      <c r="Q263" s="70"/>
      <c r="R263" s="70">
        <v>6656</v>
      </c>
      <c r="S263" s="70">
        <v>5500.0285800000001</v>
      </c>
    </row>
    <row r="264" spans="1:19" x14ac:dyDescent="0.25">
      <c r="A264" s="72">
        <v>2739</v>
      </c>
      <c r="B264" s="70"/>
      <c r="C264" s="70"/>
      <c r="D264" s="70"/>
      <c r="E264" s="70"/>
      <c r="F264" s="70"/>
      <c r="G264" s="70"/>
      <c r="H264" s="70"/>
      <c r="I264" s="70"/>
      <c r="J264" s="70"/>
      <c r="K264" s="70"/>
      <c r="L264" s="70">
        <v>8479</v>
      </c>
      <c r="M264" s="70">
        <v>11586.742125999999</v>
      </c>
      <c r="N264" s="70"/>
      <c r="O264" s="70"/>
      <c r="P264" s="70"/>
      <c r="Q264" s="70"/>
      <c r="R264" s="70">
        <v>8479</v>
      </c>
      <c r="S264" s="70">
        <v>11586.742125999999</v>
      </c>
    </row>
    <row r="265" spans="1:19" x14ac:dyDescent="0.25">
      <c r="A265" s="72">
        <v>2742</v>
      </c>
      <c r="B265" s="70"/>
      <c r="C265" s="70"/>
      <c r="D265" s="70"/>
      <c r="E265" s="70"/>
      <c r="F265" s="70"/>
      <c r="G265" s="70"/>
      <c r="H265" s="70"/>
      <c r="I265" s="70"/>
      <c r="J265" s="70"/>
      <c r="K265" s="70"/>
      <c r="L265" s="70">
        <v>8082</v>
      </c>
      <c r="M265" s="70">
        <v>7627.0831900000003</v>
      </c>
      <c r="N265" s="70"/>
      <c r="O265" s="70"/>
      <c r="P265" s="70"/>
      <c r="Q265" s="70"/>
      <c r="R265" s="70">
        <v>8082</v>
      </c>
      <c r="S265" s="70">
        <v>7627.0831900000003</v>
      </c>
    </row>
    <row r="266" spans="1:19" x14ac:dyDescent="0.25">
      <c r="A266" s="72">
        <v>2751</v>
      </c>
      <c r="B266" s="70"/>
      <c r="C266" s="70"/>
      <c r="D266" s="70"/>
      <c r="E266" s="70"/>
      <c r="F266" s="70">
        <v>11636</v>
      </c>
      <c r="G266" s="70">
        <v>9212.0864250000013</v>
      </c>
      <c r="H266" s="70"/>
      <c r="I266" s="70"/>
      <c r="J266" s="70"/>
      <c r="K266" s="70"/>
      <c r="L266" s="70"/>
      <c r="M266" s="70"/>
      <c r="N266" s="70"/>
      <c r="O266" s="70"/>
      <c r="P266" s="70"/>
      <c r="Q266" s="70"/>
      <c r="R266" s="70">
        <v>11636</v>
      </c>
      <c r="S266" s="70">
        <v>9212.0864250000013</v>
      </c>
    </row>
    <row r="267" spans="1:19" x14ac:dyDescent="0.25">
      <c r="A267" s="72">
        <v>2773</v>
      </c>
      <c r="B267" s="70"/>
      <c r="C267" s="70"/>
      <c r="D267" s="70">
        <v>30000</v>
      </c>
      <c r="E267" s="70">
        <v>27740.868499999997</v>
      </c>
      <c r="F267" s="70"/>
      <c r="G267" s="70"/>
      <c r="H267" s="70"/>
      <c r="I267" s="70"/>
      <c r="J267" s="70"/>
      <c r="K267" s="70"/>
      <c r="L267" s="70"/>
      <c r="M267" s="70"/>
      <c r="N267" s="70"/>
      <c r="O267" s="70"/>
      <c r="P267" s="70"/>
      <c r="Q267" s="70"/>
      <c r="R267" s="70">
        <v>30000</v>
      </c>
      <c r="S267" s="70">
        <v>27740.868499999997</v>
      </c>
    </row>
    <row r="268" spans="1:19" x14ac:dyDescent="0.25">
      <c r="A268" s="72">
        <v>2776</v>
      </c>
      <c r="B268" s="70"/>
      <c r="C268" s="70"/>
      <c r="D268" s="70">
        <v>12000</v>
      </c>
      <c r="E268" s="70">
        <v>17786.740135999997</v>
      </c>
      <c r="F268" s="70"/>
      <c r="G268" s="70"/>
      <c r="H268" s="70"/>
      <c r="I268" s="70"/>
      <c r="J268" s="70"/>
      <c r="K268" s="70"/>
      <c r="L268" s="70"/>
      <c r="M268" s="70"/>
      <c r="N268" s="70"/>
      <c r="O268" s="70"/>
      <c r="P268" s="70"/>
      <c r="Q268" s="70"/>
      <c r="R268" s="70">
        <v>12000</v>
      </c>
      <c r="S268" s="70">
        <v>17786.740135999997</v>
      </c>
    </row>
    <row r="269" spans="1:19" x14ac:dyDescent="0.25">
      <c r="A269" s="72">
        <v>2779</v>
      </c>
      <c r="B269" s="70"/>
      <c r="C269" s="70"/>
      <c r="D269" s="70">
        <v>21000</v>
      </c>
      <c r="E269" s="70">
        <v>13592.759590999998</v>
      </c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>
        <v>21000</v>
      </c>
      <c r="S269" s="70">
        <v>13592.759590999998</v>
      </c>
    </row>
    <row r="270" spans="1:19" x14ac:dyDescent="0.25">
      <c r="A270" s="72">
        <v>2780</v>
      </c>
      <c r="B270" s="70"/>
      <c r="C270" s="70"/>
      <c r="D270" s="70">
        <v>15400</v>
      </c>
      <c r="E270" s="70">
        <v>9246.0061319999986</v>
      </c>
      <c r="F270" s="70"/>
      <c r="G270" s="70"/>
      <c r="H270" s="70"/>
      <c r="I270" s="70"/>
      <c r="J270" s="70"/>
      <c r="K270" s="70"/>
      <c r="L270" s="70"/>
      <c r="M270" s="70"/>
      <c r="N270" s="70"/>
      <c r="O270" s="70"/>
      <c r="P270" s="70"/>
      <c r="Q270" s="70"/>
      <c r="R270" s="70">
        <v>15400</v>
      </c>
      <c r="S270" s="70">
        <v>9246.0061319999986</v>
      </c>
    </row>
    <row r="271" spans="1:19" x14ac:dyDescent="0.25">
      <c r="A271" s="72">
        <v>2783</v>
      </c>
      <c r="B271" s="70">
        <v>5079</v>
      </c>
      <c r="C271" s="70">
        <v>6213.3496319999995</v>
      </c>
      <c r="D271" s="70"/>
      <c r="E271" s="70"/>
      <c r="F271" s="70"/>
      <c r="G271" s="70"/>
      <c r="H271" s="70"/>
      <c r="I271" s="70"/>
      <c r="J271" s="70"/>
      <c r="K271" s="70"/>
      <c r="L271" s="70"/>
      <c r="M271" s="70"/>
      <c r="N271" s="70"/>
      <c r="O271" s="70"/>
      <c r="P271" s="70"/>
      <c r="Q271" s="70"/>
      <c r="R271" s="70">
        <v>5079</v>
      </c>
      <c r="S271" s="70">
        <v>6213.3496319999995</v>
      </c>
    </row>
    <row r="272" spans="1:19" x14ac:dyDescent="0.25">
      <c r="A272" s="72">
        <v>2785</v>
      </c>
      <c r="B272" s="70"/>
      <c r="C272" s="70"/>
      <c r="D272" s="70">
        <v>18324</v>
      </c>
      <c r="E272" s="70">
        <v>20361.404350999997</v>
      </c>
      <c r="F272" s="70"/>
      <c r="G272" s="70"/>
      <c r="H272" s="70"/>
      <c r="I272" s="70"/>
      <c r="J272" s="70"/>
      <c r="K272" s="70"/>
      <c r="L272" s="70"/>
      <c r="M272" s="70"/>
      <c r="N272" s="70"/>
      <c r="O272" s="70"/>
      <c r="P272" s="70"/>
      <c r="Q272" s="70"/>
      <c r="R272" s="70">
        <v>18324</v>
      </c>
      <c r="S272" s="70">
        <v>20361.404350999997</v>
      </c>
    </row>
    <row r="273" spans="1:19" x14ac:dyDescent="0.25">
      <c r="A273" s="72">
        <v>2796</v>
      </c>
      <c r="B273" s="70"/>
      <c r="C273" s="70"/>
      <c r="D273" s="70">
        <v>25500</v>
      </c>
      <c r="E273" s="70">
        <v>21184.153051000001</v>
      </c>
      <c r="F273" s="70"/>
      <c r="G273" s="70"/>
      <c r="H273" s="70"/>
      <c r="I273" s="70"/>
      <c r="J273" s="70"/>
      <c r="K273" s="70"/>
      <c r="L273" s="70"/>
      <c r="M273" s="70"/>
      <c r="N273" s="70"/>
      <c r="O273" s="70"/>
      <c r="P273" s="70"/>
      <c r="Q273" s="70"/>
      <c r="R273" s="70">
        <v>25500</v>
      </c>
      <c r="S273" s="70">
        <v>21184.153051000001</v>
      </c>
    </row>
    <row r="274" spans="1:19" x14ac:dyDescent="0.25">
      <c r="A274" s="72">
        <v>2801</v>
      </c>
      <c r="B274" s="70"/>
      <c r="C274" s="70"/>
      <c r="D274" s="70"/>
      <c r="E274" s="70"/>
      <c r="F274" s="70">
        <v>7486</v>
      </c>
      <c r="G274" s="70">
        <v>11613.140259</v>
      </c>
      <c r="H274" s="70"/>
      <c r="I274" s="70"/>
      <c r="J274" s="70"/>
      <c r="K274" s="70"/>
      <c r="L274" s="70"/>
      <c r="M274" s="70"/>
      <c r="N274" s="70"/>
      <c r="O274" s="70"/>
      <c r="P274" s="70"/>
      <c r="Q274" s="70"/>
      <c r="R274" s="70">
        <v>7486</v>
      </c>
      <c r="S274" s="70">
        <v>11613.140259</v>
      </c>
    </row>
    <row r="275" spans="1:19" x14ac:dyDescent="0.25">
      <c r="A275" s="72">
        <v>2810</v>
      </c>
      <c r="B275" s="70"/>
      <c r="C275" s="70"/>
      <c r="D275" s="70"/>
      <c r="E275" s="70"/>
      <c r="F275" s="70"/>
      <c r="G275" s="70"/>
      <c r="H275" s="70"/>
      <c r="I275" s="70"/>
      <c r="J275" s="70"/>
      <c r="K275" s="70"/>
      <c r="L275" s="70">
        <v>7958</v>
      </c>
      <c r="M275" s="70">
        <v>7807.9310000000005</v>
      </c>
      <c r="N275" s="70"/>
      <c r="O275" s="70"/>
      <c r="P275" s="70"/>
      <c r="Q275" s="70"/>
      <c r="R275" s="70">
        <v>7958</v>
      </c>
      <c r="S275" s="70">
        <v>7807.9310000000005</v>
      </c>
    </row>
    <row r="276" spans="1:19" x14ac:dyDescent="0.25">
      <c r="A276" s="72">
        <v>2812</v>
      </c>
      <c r="B276" s="70"/>
      <c r="C276" s="70"/>
      <c r="D276" s="70">
        <v>6258</v>
      </c>
      <c r="E276" s="70">
        <v>12104.570748</v>
      </c>
      <c r="F276" s="70"/>
      <c r="G276" s="70"/>
      <c r="H276" s="70"/>
      <c r="I276" s="70"/>
      <c r="J276" s="70"/>
      <c r="K276" s="70"/>
      <c r="L276" s="70"/>
      <c r="M276" s="70"/>
      <c r="N276" s="70"/>
      <c r="O276" s="70"/>
      <c r="P276" s="70"/>
      <c r="Q276" s="70"/>
      <c r="R276" s="70">
        <v>6258</v>
      </c>
      <c r="S276" s="70">
        <v>12104.570748</v>
      </c>
    </row>
    <row r="277" spans="1:19" x14ac:dyDescent="0.25">
      <c r="A277" s="72">
        <v>2833</v>
      </c>
      <c r="B277" s="70"/>
      <c r="C277" s="70"/>
      <c r="D277" s="70">
        <v>18633</v>
      </c>
      <c r="E277" s="70">
        <v>14477.498564</v>
      </c>
      <c r="F277" s="70"/>
      <c r="G277" s="70"/>
      <c r="H277" s="70"/>
      <c r="I277" s="70"/>
      <c r="J277" s="70"/>
      <c r="K277" s="70"/>
      <c r="L277" s="70"/>
      <c r="M277" s="70"/>
      <c r="N277" s="70"/>
      <c r="O277" s="70"/>
      <c r="P277" s="70"/>
      <c r="Q277" s="70"/>
      <c r="R277" s="70">
        <v>18633</v>
      </c>
      <c r="S277" s="70">
        <v>14477.498564</v>
      </c>
    </row>
    <row r="278" spans="1:19" x14ac:dyDescent="0.25">
      <c r="A278" s="72">
        <v>2846</v>
      </c>
      <c r="B278" s="70"/>
      <c r="C278" s="70"/>
      <c r="D278" s="70">
        <v>17500</v>
      </c>
      <c r="E278" s="70">
        <v>15034.530899000001</v>
      </c>
      <c r="F278" s="70"/>
      <c r="G278" s="70"/>
      <c r="H278" s="70"/>
      <c r="I278" s="70"/>
      <c r="J278" s="70"/>
      <c r="K278" s="70"/>
      <c r="L278" s="70"/>
      <c r="M278" s="70"/>
      <c r="N278" s="70"/>
      <c r="O278" s="70"/>
      <c r="P278" s="70"/>
      <c r="Q278" s="70"/>
      <c r="R278" s="70">
        <v>17500</v>
      </c>
      <c r="S278" s="70">
        <v>15034.530899000001</v>
      </c>
    </row>
    <row r="279" spans="1:19" x14ac:dyDescent="0.25">
      <c r="A279" s="72">
        <v>2850</v>
      </c>
      <c r="B279" s="70"/>
      <c r="C279" s="70"/>
      <c r="D279" s="70">
        <v>22800</v>
      </c>
      <c r="E279" s="70">
        <v>13973.22496</v>
      </c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70"/>
      <c r="R279" s="70">
        <v>22800</v>
      </c>
      <c r="S279" s="70">
        <v>13973.22496</v>
      </c>
    </row>
    <row r="280" spans="1:19" x14ac:dyDescent="0.25">
      <c r="A280" s="72">
        <v>2851</v>
      </c>
      <c r="B280" s="70"/>
      <c r="C280" s="70"/>
      <c r="D280" s="70">
        <v>6300</v>
      </c>
      <c r="E280" s="70">
        <v>7822.3372070000005</v>
      </c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  <c r="Q280" s="70"/>
      <c r="R280" s="70">
        <v>6300</v>
      </c>
      <c r="S280" s="70">
        <v>7822.3372070000005</v>
      </c>
    </row>
    <row r="281" spans="1:19" x14ac:dyDescent="0.25">
      <c r="A281" s="72">
        <v>2865</v>
      </c>
      <c r="B281" s="70"/>
      <c r="C281" s="70"/>
      <c r="D281" s="70">
        <v>14100</v>
      </c>
      <c r="E281" s="70">
        <v>10695.874</v>
      </c>
      <c r="F281" s="70"/>
      <c r="G281" s="70"/>
      <c r="H281" s="70"/>
      <c r="I281" s="70"/>
      <c r="J281" s="70"/>
      <c r="K281" s="70"/>
      <c r="L281" s="70"/>
      <c r="M281" s="70"/>
      <c r="N281" s="70"/>
      <c r="O281" s="70"/>
      <c r="P281" s="70"/>
      <c r="Q281" s="70"/>
      <c r="R281" s="70">
        <v>14100</v>
      </c>
      <c r="S281" s="70">
        <v>10695.874</v>
      </c>
    </row>
    <row r="282" spans="1:19" x14ac:dyDescent="0.25">
      <c r="A282" s="72">
        <v>2866</v>
      </c>
      <c r="B282" s="70"/>
      <c r="C282" s="70"/>
      <c r="D282" s="70">
        <v>16100</v>
      </c>
      <c r="E282" s="70">
        <v>11036.063622</v>
      </c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70"/>
      <c r="R282" s="70">
        <v>16100</v>
      </c>
      <c r="S282" s="70">
        <v>11036.063622</v>
      </c>
    </row>
    <row r="283" spans="1:19" x14ac:dyDescent="0.25">
      <c r="A283" s="72">
        <v>2871</v>
      </c>
      <c r="B283" s="70"/>
      <c r="C283" s="70"/>
      <c r="D283" s="70">
        <v>4874</v>
      </c>
      <c r="E283" s="70">
        <v>3626.7605120000003</v>
      </c>
      <c r="F283" s="70"/>
      <c r="G283" s="70"/>
      <c r="H283" s="70"/>
      <c r="I283" s="70"/>
      <c r="J283" s="70"/>
      <c r="K283" s="70"/>
      <c r="L283" s="70"/>
      <c r="M283" s="70"/>
      <c r="N283" s="70"/>
      <c r="O283" s="70"/>
      <c r="P283" s="70"/>
      <c r="Q283" s="70"/>
      <c r="R283" s="70">
        <v>4874</v>
      </c>
      <c r="S283" s="70">
        <v>3626.7605120000003</v>
      </c>
    </row>
    <row r="284" spans="1:19" x14ac:dyDescent="0.25">
      <c r="A284" s="72">
        <v>2899</v>
      </c>
      <c r="B284" s="70"/>
      <c r="C284" s="70"/>
      <c r="D284" s="70"/>
      <c r="E284" s="70"/>
      <c r="F284" s="70">
        <v>9912</v>
      </c>
      <c r="G284" s="70">
        <v>10491.628185</v>
      </c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>
        <v>9912</v>
      </c>
      <c r="S284" s="70">
        <v>10491.628185</v>
      </c>
    </row>
    <row r="285" spans="1:19" x14ac:dyDescent="0.25">
      <c r="A285" s="72">
        <v>2932</v>
      </c>
      <c r="B285" s="70"/>
      <c r="C285" s="70"/>
      <c r="D285" s="70"/>
      <c r="E285" s="70"/>
      <c r="F285" s="70">
        <v>10469</v>
      </c>
      <c r="G285" s="70">
        <v>16084.023979</v>
      </c>
      <c r="H285" s="70"/>
      <c r="I285" s="70"/>
      <c r="J285" s="70"/>
      <c r="K285" s="70"/>
      <c r="L285" s="70"/>
      <c r="M285" s="70"/>
      <c r="N285" s="70"/>
      <c r="O285" s="70"/>
      <c r="P285" s="70"/>
      <c r="Q285" s="70"/>
      <c r="R285" s="70">
        <v>10469</v>
      </c>
      <c r="S285" s="70">
        <v>16084.023979</v>
      </c>
    </row>
    <row r="286" spans="1:19" x14ac:dyDescent="0.25">
      <c r="A286" s="72">
        <v>2958</v>
      </c>
      <c r="B286" s="70"/>
      <c r="C286" s="70"/>
      <c r="D286" s="70"/>
      <c r="E286" s="70"/>
      <c r="F286" s="70">
        <v>7382</v>
      </c>
      <c r="G286" s="70">
        <v>7877.2212839999993</v>
      </c>
      <c r="H286" s="70"/>
      <c r="I286" s="70"/>
      <c r="J286" s="70"/>
      <c r="K286" s="70"/>
      <c r="L286" s="70"/>
      <c r="M286" s="70"/>
      <c r="N286" s="70"/>
      <c r="O286" s="70"/>
      <c r="P286" s="70"/>
      <c r="Q286" s="70"/>
      <c r="R286" s="70">
        <v>7382</v>
      </c>
      <c r="S286" s="70">
        <v>7877.2212839999993</v>
      </c>
    </row>
    <row r="287" spans="1:19" x14ac:dyDescent="0.25">
      <c r="A287" s="72">
        <v>2962</v>
      </c>
      <c r="B287" s="70"/>
      <c r="C287" s="70"/>
      <c r="D287" s="70"/>
      <c r="E287" s="70"/>
      <c r="F287" s="70">
        <v>5985</v>
      </c>
      <c r="G287" s="70">
        <v>9687.1801110000015</v>
      </c>
      <c r="H287" s="70"/>
      <c r="I287" s="70"/>
      <c r="J287" s="70"/>
      <c r="K287" s="70"/>
      <c r="L287" s="70"/>
      <c r="M287" s="70"/>
      <c r="N287" s="70"/>
      <c r="O287" s="70"/>
      <c r="P287" s="70"/>
      <c r="Q287" s="70"/>
      <c r="R287" s="70">
        <v>5985</v>
      </c>
      <c r="S287" s="70">
        <v>9687.1801110000015</v>
      </c>
    </row>
    <row r="288" spans="1:19" x14ac:dyDescent="0.25">
      <c r="A288" s="72">
        <v>2978</v>
      </c>
      <c r="B288" s="70"/>
      <c r="C288" s="70"/>
      <c r="D288" s="70"/>
      <c r="E288" s="70"/>
      <c r="F288" s="70">
        <v>9133</v>
      </c>
      <c r="G288" s="70">
        <v>6922.6074399999998</v>
      </c>
      <c r="H288" s="70"/>
      <c r="I288" s="70"/>
      <c r="J288" s="70"/>
      <c r="K288" s="70"/>
      <c r="L288" s="70"/>
      <c r="M288" s="70"/>
      <c r="N288" s="70"/>
      <c r="O288" s="70"/>
      <c r="P288" s="70"/>
      <c r="Q288" s="70"/>
      <c r="R288" s="70">
        <v>9133</v>
      </c>
      <c r="S288" s="70">
        <v>6922.6074399999998</v>
      </c>
    </row>
    <row r="289" spans="1:19" x14ac:dyDescent="0.25">
      <c r="A289" s="72">
        <v>2999</v>
      </c>
      <c r="B289" s="70"/>
      <c r="C289" s="70"/>
      <c r="D289" s="70"/>
      <c r="E289" s="70"/>
      <c r="F289" s="70">
        <v>26816</v>
      </c>
      <c r="G289" s="70">
        <v>20018.682785999998</v>
      </c>
      <c r="H289" s="70"/>
      <c r="I289" s="70"/>
      <c r="J289" s="70"/>
      <c r="K289" s="70"/>
      <c r="L289" s="70"/>
      <c r="M289" s="70"/>
      <c r="N289" s="70"/>
      <c r="O289" s="70"/>
      <c r="P289" s="70"/>
      <c r="Q289" s="70"/>
      <c r="R289" s="70">
        <v>26816</v>
      </c>
      <c r="S289" s="70">
        <v>20018.682785999998</v>
      </c>
    </row>
    <row r="290" spans="1:19" x14ac:dyDescent="0.25">
      <c r="A290" s="72">
        <v>3037</v>
      </c>
      <c r="B290" s="70"/>
      <c r="C290" s="70"/>
      <c r="D290" s="70"/>
      <c r="E290" s="70"/>
      <c r="F290" s="70"/>
      <c r="G290" s="70"/>
      <c r="H290" s="70">
        <v>23500</v>
      </c>
      <c r="I290" s="70">
        <v>15987.088179999999</v>
      </c>
      <c r="J290" s="70"/>
      <c r="K290" s="70"/>
      <c r="L290" s="70"/>
      <c r="M290" s="70"/>
      <c r="N290" s="70"/>
      <c r="O290" s="70"/>
      <c r="P290" s="70"/>
      <c r="Q290" s="70"/>
      <c r="R290" s="70">
        <v>23500</v>
      </c>
      <c r="S290" s="70">
        <v>15987.088179999999</v>
      </c>
    </row>
    <row r="291" spans="1:19" x14ac:dyDescent="0.25">
      <c r="A291" s="72">
        <v>3071</v>
      </c>
      <c r="B291" s="70"/>
      <c r="C291" s="70"/>
      <c r="D291" s="70"/>
      <c r="E291" s="70"/>
      <c r="F291" s="70"/>
      <c r="G291" s="70"/>
      <c r="H291" s="70">
        <v>4800</v>
      </c>
      <c r="I291" s="70">
        <v>4837.3182529999995</v>
      </c>
      <c r="J291" s="70"/>
      <c r="K291" s="70"/>
      <c r="L291" s="70"/>
      <c r="M291" s="70"/>
      <c r="N291" s="70"/>
      <c r="O291" s="70"/>
      <c r="P291" s="70"/>
      <c r="Q291" s="70"/>
      <c r="R291" s="70">
        <v>4800</v>
      </c>
      <c r="S291" s="70">
        <v>4837.3182529999995</v>
      </c>
    </row>
    <row r="292" spans="1:19" x14ac:dyDescent="0.25">
      <c r="A292" s="72">
        <v>3107</v>
      </c>
      <c r="B292" s="70"/>
      <c r="C292" s="70"/>
      <c r="D292" s="70"/>
      <c r="E292" s="70"/>
      <c r="F292" s="70"/>
      <c r="G292" s="70"/>
      <c r="H292" s="70"/>
      <c r="I292" s="70"/>
      <c r="J292" s="70">
        <v>15300</v>
      </c>
      <c r="K292" s="70">
        <v>17163.984894000001</v>
      </c>
      <c r="L292" s="70"/>
      <c r="M292" s="70"/>
      <c r="N292" s="70"/>
      <c r="O292" s="70"/>
      <c r="P292" s="70"/>
      <c r="Q292" s="70"/>
      <c r="R292" s="70">
        <v>15300</v>
      </c>
      <c r="S292" s="70">
        <v>17163.984894000001</v>
      </c>
    </row>
    <row r="293" spans="1:19" x14ac:dyDescent="0.25">
      <c r="A293" s="72">
        <v>3110</v>
      </c>
      <c r="B293" s="70"/>
      <c r="C293" s="70"/>
      <c r="D293" s="70"/>
      <c r="E293" s="70"/>
      <c r="F293" s="70"/>
      <c r="G293" s="70"/>
      <c r="H293" s="70"/>
      <c r="I293" s="70"/>
      <c r="J293" s="70">
        <v>8400</v>
      </c>
      <c r="K293" s="70">
        <v>7113.602954</v>
      </c>
      <c r="L293" s="70"/>
      <c r="M293" s="70"/>
      <c r="N293" s="70"/>
      <c r="O293" s="70"/>
      <c r="P293" s="70"/>
      <c r="Q293" s="70"/>
      <c r="R293" s="70">
        <v>8400</v>
      </c>
      <c r="S293" s="70">
        <v>7113.602954</v>
      </c>
    </row>
    <row r="294" spans="1:19" x14ac:dyDescent="0.25">
      <c r="A294" s="72">
        <v>3111</v>
      </c>
      <c r="B294" s="70"/>
      <c r="C294" s="70"/>
      <c r="D294" s="70"/>
      <c r="E294" s="70"/>
      <c r="F294" s="70"/>
      <c r="G294" s="70"/>
      <c r="H294" s="70"/>
      <c r="I294" s="70"/>
      <c r="J294" s="70">
        <v>9900</v>
      </c>
      <c r="K294" s="70">
        <v>10120.021785000001</v>
      </c>
      <c r="L294" s="70"/>
      <c r="M294" s="70"/>
      <c r="N294" s="70"/>
      <c r="O294" s="70"/>
      <c r="P294" s="70"/>
      <c r="Q294" s="70"/>
      <c r="R294" s="70">
        <v>9900</v>
      </c>
      <c r="S294" s="70">
        <v>10120.021785000001</v>
      </c>
    </row>
    <row r="295" spans="1:19" x14ac:dyDescent="0.25">
      <c r="A295" s="72">
        <v>3114</v>
      </c>
      <c r="B295" s="70"/>
      <c r="C295" s="70"/>
      <c r="D295" s="70"/>
      <c r="E295" s="70"/>
      <c r="F295" s="70"/>
      <c r="G295" s="70"/>
      <c r="H295" s="70"/>
      <c r="I295" s="70"/>
      <c r="J295" s="70">
        <v>8600</v>
      </c>
      <c r="K295" s="70">
        <v>5953.4251679999998</v>
      </c>
      <c r="L295" s="70"/>
      <c r="M295" s="70"/>
      <c r="N295" s="70"/>
      <c r="O295" s="70"/>
      <c r="P295" s="70"/>
      <c r="Q295" s="70"/>
      <c r="R295" s="70">
        <v>8600</v>
      </c>
      <c r="S295" s="70">
        <v>5953.4251679999998</v>
      </c>
    </row>
    <row r="296" spans="1:19" x14ac:dyDescent="0.25">
      <c r="A296" s="72">
        <v>3142</v>
      </c>
      <c r="B296" s="70"/>
      <c r="C296" s="70"/>
      <c r="D296" s="70"/>
      <c r="E296" s="70"/>
      <c r="F296" s="70"/>
      <c r="G296" s="70"/>
      <c r="H296" s="70"/>
      <c r="I296" s="70"/>
      <c r="J296" s="70">
        <v>7300</v>
      </c>
      <c r="K296" s="70">
        <v>12774.737021999999</v>
      </c>
      <c r="L296" s="70"/>
      <c r="M296" s="70"/>
      <c r="N296" s="70"/>
      <c r="O296" s="70"/>
      <c r="P296" s="70"/>
      <c r="Q296" s="70"/>
      <c r="R296" s="70">
        <v>7300</v>
      </c>
      <c r="S296" s="70">
        <v>12774.737021999999</v>
      </c>
    </row>
    <row r="297" spans="1:19" x14ac:dyDescent="0.25">
      <c r="A297" s="72">
        <v>3163</v>
      </c>
      <c r="B297" s="70"/>
      <c r="C297" s="70"/>
      <c r="D297" s="70"/>
      <c r="E297" s="70"/>
      <c r="F297" s="70"/>
      <c r="G297" s="70"/>
      <c r="H297" s="70"/>
      <c r="I297" s="70"/>
      <c r="J297" s="70">
        <v>7400</v>
      </c>
      <c r="K297" s="70">
        <v>5501.901253</v>
      </c>
      <c r="L297" s="70"/>
      <c r="M297" s="70"/>
      <c r="N297" s="70"/>
      <c r="O297" s="70"/>
      <c r="P297" s="70"/>
      <c r="Q297" s="70"/>
      <c r="R297" s="70">
        <v>7400</v>
      </c>
      <c r="S297" s="70">
        <v>5501.901253</v>
      </c>
    </row>
    <row r="298" spans="1:19" x14ac:dyDescent="0.25">
      <c r="A298" s="72">
        <v>3164</v>
      </c>
      <c r="B298" s="70"/>
      <c r="C298" s="70"/>
      <c r="D298" s="70"/>
      <c r="E298" s="70"/>
      <c r="F298" s="70"/>
      <c r="G298" s="70"/>
      <c r="H298" s="70"/>
      <c r="I298" s="70"/>
      <c r="J298" s="70">
        <v>10200</v>
      </c>
      <c r="K298" s="70">
        <v>11700.491859999998</v>
      </c>
      <c r="L298" s="70"/>
      <c r="M298" s="70"/>
      <c r="N298" s="70"/>
      <c r="O298" s="70"/>
      <c r="P298" s="70"/>
      <c r="Q298" s="70"/>
      <c r="R298" s="70">
        <v>10200</v>
      </c>
      <c r="S298" s="70">
        <v>11700.491859999998</v>
      </c>
    </row>
    <row r="299" spans="1:19" x14ac:dyDescent="0.25">
      <c r="A299" s="72">
        <v>3171</v>
      </c>
      <c r="B299" s="70"/>
      <c r="C299" s="70"/>
      <c r="D299" s="70"/>
      <c r="E299" s="70"/>
      <c r="F299" s="70"/>
      <c r="G299" s="70"/>
      <c r="H299" s="70"/>
      <c r="I299" s="70"/>
      <c r="J299" s="70">
        <v>8800</v>
      </c>
      <c r="K299" s="70">
        <v>9661.9306939999988</v>
      </c>
      <c r="L299" s="70"/>
      <c r="M299" s="70"/>
      <c r="N299" s="70"/>
      <c r="O299" s="70"/>
      <c r="P299" s="70"/>
      <c r="Q299" s="70"/>
      <c r="R299" s="70">
        <v>8800</v>
      </c>
      <c r="S299" s="70">
        <v>9661.9306939999988</v>
      </c>
    </row>
    <row r="300" spans="1:19" x14ac:dyDescent="0.25">
      <c r="A300" s="72">
        <v>3183</v>
      </c>
      <c r="B300" s="70"/>
      <c r="C300" s="70"/>
      <c r="D300" s="70"/>
      <c r="E300" s="70"/>
      <c r="F300" s="70"/>
      <c r="G300" s="70"/>
      <c r="H300" s="70"/>
      <c r="I300" s="70"/>
      <c r="J300" s="70"/>
      <c r="K300" s="70"/>
      <c r="L300" s="70"/>
      <c r="M300" s="70"/>
      <c r="N300" s="70">
        <v>9500</v>
      </c>
      <c r="O300" s="70">
        <v>8400.842306999999</v>
      </c>
      <c r="P300" s="70"/>
      <c r="Q300" s="70"/>
      <c r="R300" s="70">
        <v>9500</v>
      </c>
      <c r="S300" s="70">
        <v>8400.842306999999</v>
      </c>
    </row>
    <row r="301" spans="1:19" x14ac:dyDescent="0.25">
      <c r="A301" s="72">
        <v>3206</v>
      </c>
      <c r="B301" s="70"/>
      <c r="C301" s="70"/>
      <c r="D301" s="70">
        <v>91163</v>
      </c>
      <c r="E301" s="70">
        <v>91091.12255900001</v>
      </c>
      <c r="F301" s="70"/>
      <c r="G301" s="70"/>
      <c r="H301" s="70"/>
      <c r="I301" s="70"/>
      <c r="J301" s="70"/>
      <c r="K301" s="70"/>
      <c r="L301" s="70"/>
      <c r="M301" s="70"/>
      <c r="N301" s="70"/>
      <c r="O301" s="70"/>
      <c r="P301" s="70"/>
      <c r="Q301" s="70"/>
      <c r="R301" s="70">
        <v>91163</v>
      </c>
      <c r="S301" s="70">
        <v>91091.12255900001</v>
      </c>
    </row>
    <row r="302" spans="1:19" x14ac:dyDescent="0.25">
      <c r="A302" s="72">
        <v>3207</v>
      </c>
      <c r="B302" s="70"/>
      <c r="C302" s="70"/>
      <c r="D302" s="70"/>
      <c r="E302" s="70"/>
      <c r="F302" s="70"/>
      <c r="G302" s="70"/>
      <c r="H302" s="70"/>
      <c r="I302" s="70"/>
      <c r="J302" s="70"/>
      <c r="K302" s="70"/>
      <c r="L302" s="70"/>
      <c r="M302" s="70"/>
      <c r="N302" s="70">
        <v>75792</v>
      </c>
      <c r="O302" s="70">
        <v>79684.667235999994</v>
      </c>
      <c r="P302" s="70"/>
      <c r="Q302" s="70"/>
      <c r="R302" s="70">
        <v>75792</v>
      </c>
      <c r="S302" s="70">
        <v>79684.667235999994</v>
      </c>
    </row>
    <row r="303" spans="1:19" x14ac:dyDescent="0.25">
      <c r="A303" s="72">
        <v>3222</v>
      </c>
      <c r="B303" s="70"/>
      <c r="C303" s="70"/>
      <c r="D303" s="70">
        <v>73195</v>
      </c>
      <c r="E303" s="70">
        <v>108289.97461100001</v>
      </c>
      <c r="F303" s="70"/>
      <c r="G303" s="70"/>
      <c r="H303" s="70"/>
      <c r="I303" s="70"/>
      <c r="J303" s="70"/>
      <c r="K303" s="70"/>
      <c r="L303" s="70"/>
      <c r="M303" s="70"/>
      <c r="N303" s="70"/>
      <c r="O303" s="70"/>
      <c r="P303" s="70"/>
      <c r="Q303" s="70"/>
      <c r="R303" s="70">
        <v>73195</v>
      </c>
      <c r="S303" s="70">
        <v>108289.97461100001</v>
      </c>
    </row>
    <row r="304" spans="1:19" x14ac:dyDescent="0.25">
      <c r="A304" s="72">
        <v>3266</v>
      </c>
      <c r="B304" s="70"/>
      <c r="C304" s="70"/>
      <c r="D304" s="70"/>
      <c r="E304" s="70"/>
      <c r="F304" s="70"/>
      <c r="G304" s="70"/>
      <c r="H304" s="70"/>
      <c r="I304" s="70"/>
      <c r="J304" s="70"/>
      <c r="K304" s="70"/>
      <c r="L304" s="70"/>
      <c r="M304" s="70"/>
      <c r="N304" s="70">
        <v>6300</v>
      </c>
      <c r="O304" s="70">
        <v>7730.2388529999989</v>
      </c>
      <c r="P304" s="70"/>
      <c r="Q304" s="70"/>
      <c r="R304" s="70">
        <v>6300</v>
      </c>
      <c r="S304" s="70">
        <v>7730.2388529999989</v>
      </c>
    </row>
    <row r="305" spans="1:19" x14ac:dyDescent="0.25">
      <c r="A305" s="72">
        <v>3268</v>
      </c>
      <c r="B305" s="70"/>
      <c r="C305" s="70"/>
      <c r="D305" s="70"/>
      <c r="E305" s="70"/>
      <c r="F305" s="70"/>
      <c r="G305" s="70"/>
      <c r="H305" s="70"/>
      <c r="I305" s="70"/>
      <c r="J305" s="70"/>
      <c r="K305" s="70"/>
      <c r="L305" s="70"/>
      <c r="M305" s="70"/>
      <c r="N305" s="70">
        <v>25700</v>
      </c>
      <c r="O305" s="70">
        <v>16076.355004000001</v>
      </c>
      <c r="P305" s="70"/>
      <c r="Q305" s="70"/>
      <c r="R305" s="70">
        <v>25700</v>
      </c>
      <c r="S305" s="70">
        <v>16076.355004000001</v>
      </c>
    </row>
    <row r="306" spans="1:19" x14ac:dyDescent="0.25">
      <c r="A306" s="72">
        <v>3305</v>
      </c>
      <c r="B306" s="70"/>
      <c r="C306" s="70"/>
      <c r="D306" s="70">
        <v>5856</v>
      </c>
      <c r="E306" s="70">
        <v>5934.5941999999995</v>
      </c>
      <c r="F306" s="70"/>
      <c r="G306" s="70"/>
      <c r="H306" s="70"/>
      <c r="I306" s="70"/>
      <c r="J306" s="70"/>
      <c r="K306" s="70"/>
      <c r="L306" s="70"/>
      <c r="M306" s="70"/>
      <c r="N306" s="70"/>
      <c r="O306" s="70"/>
      <c r="P306" s="70"/>
      <c r="Q306" s="70"/>
      <c r="R306" s="70">
        <v>5856</v>
      </c>
      <c r="S306" s="70">
        <v>5934.5941999999995</v>
      </c>
    </row>
    <row r="307" spans="1:19" x14ac:dyDescent="0.25">
      <c r="A307" s="72">
        <v>3344</v>
      </c>
      <c r="B307" s="70"/>
      <c r="C307" s="70"/>
      <c r="D307" s="70"/>
      <c r="E307" s="70"/>
      <c r="F307" s="70"/>
      <c r="G307" s="70"/>
      <c r="H307" s="70"/>
      <c r="I307" s="70"/>
      <c r="J307" s="70"/>
      <c r="K307" s="70"/>
      <c r="L307" s="70"/>
      <c r="M307" s="70"/>
      <c r="N307" s="70">
        <v>3720</v>
      </c>
      <c r="O307" s="70">
        <v>2967.6026909999996</v>
      </c>
      <c r="P307" s="70"/>
      <c r="Q307" s="70"/>
      <c r="R307" s="70">
        <v>3720</v>
      </c>
      <c r="S307" s="70">
        <v>2967.6026909999996</v>
      </c>
    </row>
    <row r="308" spans="1:19" x14ac:dyDescent="0.25">
      <c r="A308" s="72">
        <v>3351</v>
      </c>
      <c r="B308" s="70"/>
      <c r="C308" s="70"/>
      <c r="D308" s="70">
        <v>7504</v>
      </c>
      <c r="E308" s="70">
        <v>8289.1366800000014</v>
      </c>
      <c r="F308" s="70"/>
      <c r="G308" s="70"/>
      <c r="H308" s="70"/>
      <c r="I308" s="70"/>
      <c r="J308" s="70"/>
      <c r="K308" s="70"/>
      <c r="L308" s="70"/>
      <c r="M308" s="70"/>
      <c r="N308" s="70"/>
      <c r="O308" s="70"/>
      <c r="P308" s="70"/>
      <c r="Q308" s="70"/>
      <c r="R308" s="70">
        <v>7504</v>
      </c>
      <c r="S308" s="70">
        <v>8289.1366800000014</v>
      </c>
    </row>
    <row r="309" spans="1:19" x14ac:dyDescent="0.25">
      <c r="A309" s="72">
        <v>3353</v>
      </c>
      <c r="B309" s="70"/>
      <c r="C309" s="70"/>
      <c r="D309" s="70"/>
      <c r="E309" s="70"/>
      <c r="F309" s="70"/>
      <c r="G309" s="70"/>
      <c r="H309" s="70"/>
      <c r="I309" s="70"/>
      <c r="J309" s="70"/>
      <c r="K309" s="70"/>
      <c r="L309" s="70">
        <v>4058</v>
      </c>
      <c r="M309" s="70">
        <v>1617.3332519999999</v>
      </c>
      <c r="N309" s="70"/>
      <c r="O309" s="70"/>
      <c r="P309" s="70"/>
      <c r="Q309" s="70"/>
      <c r="R309" s="70">
        <v>4058</v>
      </c>
      <c r="S309" s="70">
        <v>1617.3332519999999</v>
      </c>
    </row>
    <row r="310" spans="1:19" x14ac:dyDescent="0.25">
      <c r="A310" s="72">
        <v>3354</v>
      </c>
      <c r="B310" s="70"/>
      <c r="C310" s="70"/>
      <c r="D310" s="70"/>
      <c r="E310" s="70"/>
      <c r="F310" s="70"/>
      <c r="G310" s="70"/>
      <c r="H310" s="70">
        <v>25800</v>
      </c>
      <c r="I310" s="70">
        <v>41383.395386999997</v>
      </c>
      <c r="J310" s="70"/>
      <c r="K310" s="70"/>
      <c r="L310" s="70"/>
      <c r="M310" s="70"/>
      <c r="N310" s="70"/>
      <c r="O310" s="70"/>
      <c r="P310" s="70"/>
      <c r="Q310" s="70"/>
      <c r="R310" s="70">
        <v>25800</v>
      </c>
      <c r="S310" s="70">
        <v>41383.395386999997</v>
      </c>
    </row>
    <row r="311" spans="1:19" x14ac:dyDescent="0.25">
      <c r="A311" s="72">
        <v>3425</v>
      </c>
      <c r="B311" s="70"/>
      <c r="C311" s="70"/>
      <c r="D311" s="70">
        <v>6028</v>
      </c>
      <c r="E311" s="70">
        <v>5847.5216450000007</v>
      </c>
      <c r="F311" s="70"/>
      <c r="G311" s="70"/>
      <c r="H311" s="70"/>
      <c r="I311" s="70"/>
      <c r="J311" s="70"/>
      <c r="K311" s="70"/>
      <c r="L311" s="70"/>
      <c r="M311" s="70"/>
      <c r="N311" s="70"/>
      <c r="O311" s="70"/>
      <c r="P311" s="70"/>
      <c r="Q311" s="70"/>
      <c r="R311" s="70">
        <v>6028</v>
      </c>
      <c r="S311" s="70">
        <v>5847.5216450000007</v>
      </c>
    </row>
    <row r="312" spans="1:19" x14ac:dyDescent="0.25">
      <c r="A312" s="72">
        <v>3444</v>
      </c>
      <c r="B312" s="70"/>
      <c r="C312" s="70"/>
      <c r="D312" s="70">
        <v>24550</v>
      </c>
      <c r="E312" s="70">
        <v>27261.649901999997</v>
      </c>
      <c r="F312" s="70"/>
      <c r="G312" s="70"/>
      <c r="H312" s="70"/>
      <c r="I312" s="70"/>
      <c r="J312" s="70"/>
      <c r="K312" s="70"/>
      <c r="L312" s="70"/>
      <c r="M312" s="70"/>
      <c r="N312" s="70"/>
      <c r="O312" s="70"/>
      <c r="P312" s="70"/>
      <c r="Q312" s="70"/>
      <c r="R312" s="70">
        <v>24550</v>
      </c>
      <c r="S312" s="70">
        <v>27261.649901999997</v>
      </c>
    </row>
    <row r="313" spans="1:19" x14ac:dyDescent="0.25">
      <c r="A313" s="72">
        <v>3481</v>
      </c>
      <c r="B313" s="70"/>
      <c r="C313" s="70"/>
      <c r="D313" s="70"/>
      <c r="E313" s="70"/>
      <c r="F313" s="70"/>
      <c r="G313" s="70"/>
      <c r="H313" s="70"/>
      <c r="I313" s="70"/>
      <c r="J313" s="70"/>
      <c r="K313" s="70"/>
      <c r="L313" s="70"/>
      <c r="M313" s="70"/>
      <c r="N313" s="70">
        <v>16200</v>
      </c>
      <c r="O313" s="70">
        <v>11163.792396000001</v>
      </c>
      <c r="P313" s="70"/>
      <c r="Q313" s="70"/>
      <c r="R313" s="70">
        <v>16200</v>
      </c>
      <c r="S313" s="70">
        <v>11163.792396000001</v>
      </c>
    </row>
    <row r="314" spans="1:19" x14ac:dyDescent="0.25">
      <c r="A314" s="72">
        <v>3488</v>
      </c>
      <c r="B314" s="70"/>
      <c r="C314" s="70"/>
      <c r="D314" s="70">
        <v>11000</v>
      </c>
      <c r="E314" s="70">
        <v>2621.6897669999998</v>
      </c>
      <c r="F314" s="70"/>
      <c r="G314" s="70"/>
      <c r="H314" s="70"/>
      <c r="I314" s="70"/>
      <c r="J314" s="70"/>
      <c r="K314" s="70"/>
      <c r="L314" s="70"/>
      <c r="M314" s="70"/>
      <c r="N314" s="70"/>
      <c r="O314" s="70"/>
      <c r="P314" s="70"/>
      <c r="Q314" s="70"/>
      <c r="R314" s="70">
        <v>11000</v>
      </c>
      <c r="S314" s="70">
        <v>2621.6897669999998</v>
      </c>
    </row>
    <row r="315" spans="1:19" x14ac:dyDescent="0.25">
      <c r="A315" s="72">
        <v>3501</v>
      </c>
      <c r="B315" s="70"/>
      <c r="C315" s="70"/>
      <c r="D315" s="70"/>
      <c r="E315" s="70"/>
      <c r="F315" s="70"/>
      <c r="G315" s="70"/>
      <c r="H315" s="70"/>
      <c r="I315" s="70"/>
      <c r="J315" s="70">
        <v>11600</v>
      </c>
      <c r="K315" s="70">
        <v>8737.9126899999992</v>
      </c>
      <c r="L315" s="70"/>
      <c r="M315" s="70"/>
      <c r="N315" s="70"/>
      <c r="O315" s="70"/>
      <c r="P315" s="70"/>
      <c r="Q315" s="70"/>
      <c r="R315" s="70">
        <v>11600</v>
      </c>
      <c r="S315" s="70">
        <v>8737.9126899999992</v>
      </c>
    </row>
    <row r="316" spans="1:19" x14ac:dyDescent="0.25">
      <c r="A316" s="72">
        <v>3507</v>
      </c>
      <c r="B316" s="70"/>
      <c r="C316" s="70"/>
      <c r="D316" s="70"/>
      <c r="E316" s="70"/>
      <c r="F316" s="70"/>
      <c r="G316" s="70"/>
      <c r="H316" s="70"/>
      <c r="I316" s="70"/>
      <c r="J316" s="70">
        <v>25000</v>
      </c>
      <c r="K316" s="70">
        <v>16587.513649</v>
      </c>
      <c r="L316" s="70"/>
      <c r="M316" s="70"/>
      <c r="N316" s="70"/>
      <c r="O316" s="70"/>
      <c r="P316" s="70"/>
      <c r="Q316" s="70"/>
      <c r="R316" s="70">
        <v>25000</v>
      </c>
      <c r="S316" s="70">
        <v>16587.513649</v>
      </c>
    </row>
    <row r="317" spans="1:19" x14ac:dyDescent="0.25">
      <c r="A317" s="72">
        <v>3508</v>
      </c>
      <c r="B317" s="70"/>
      <c r="C317" s="70"/>
      <c r="D317" s="70"/>
      <c r="E317" s="70"/>
      <c r="F317" s="70"/>
      <c r="G317" s="70"/>
      <c r="H317" s="70"/>
      <c r="I317" s="70"/>
      <c r="J317" s="70">
        <v>2900</v>
      </c>
      <c r="K317" s="70">
        <v>3812.6723019999999</v>
      </c>
      <c r="L317" s="70"/>
      <c r="M317" s="70"/>
      <c r="N317" s="70"/>
      <c r="O317" s="70"/>
      <c r="P317" s="70"/>
      <c r="Q317" s="70"/>
      <c r="R317" s="70">
        <v>2900</v>
      </c>
      <c r="S317" s="70">
        <v>3812.6723019999999</v>
      </c>
    </row>
    <row r="318" spans="1:19" x14ac:dyDescent="0.25">
      <c r="A318" s="72">
        <v>3512</v>
      </c>
      <c r="B318" s="70"/>
      <c r="C318" s="70"/>
      <c r="D318" s="70"/>
      <c r="E318" s="70"/>
      <c r="F318" s="70"/>
      <c r="G318" s="70"/>
      <c r="H318" s="70"/>
      <c r="I318" s="70"/>
      <c r="J318" s="70">
        <v>32600</v>
      </c>
      <c r="K318" s="70">
        <v>37032.521422999998</v>
      </c>
      <c r="L318" s="70"/>
      <c r="M318" s="70"/>
      <c r="N318" s="70"/>
      <c r="O318" s="70"/>
      <c r="P318" s="70"/>
      <c r="Q318" s="70"/>
      <c r="R318" s="70">
        <v>32600</v>
      </c>
      <c r="S318" s="70">
        <v>37032.521422999998</v>
      </c>
    </row>
    <row r="319" spans="1:19" x14ac:dyDescent="0.25">
      <c r="A319" s="72">
        <v>3514</v>
      </c>
      <c r="B319" s="70"/>
      <c r="C319" s="70"/>
      <c r="D319" s="70"/>
      <c r="E319" s="70"/>
      <c r="F319" s="70"/>
      <c r="G319" s="70"/>
      <c r="H319" s="70"/>
      <c r="I319" s="70"/>
      <c r="J319" s="70">
        <v>41900</v>
      </c>
      <c r="K319" s="70">
        <v>44959.015992000001</v>
      </c>
      <c r="L319" s="70"/>
      <c r="M319" s="70"/>
      <c r="N319" s="70"/>
      <c r="O319" s="70"/>
      <c r="P319" s="70"/>
      <c r="Q319" s="70"/>
      <c r="R319" s="70">
        <v>41900</v>
      </c>
      <c r="S319" s="70">
        <v>44959.015992000001</v>
      </c>
    </row>
    <row r="320" spans="1:19" x14ac:dyDescent="0.25">
      <c r="A320" s="72">
        <v>3517</v>
      </c>
      <c r="B320" s="70"/>
      <c r="C320" s="70"/>
      <c r="D320" s="70"/>
      <c r="E320" s="70"/>
      <c r="F320" s="70">
        <v>23374</v>
      </c>
      <c r="G320" s="70">
        <v>23835.052825999999</v>
      </c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>
        <v>23374</v>
      </c>
      <c r="S320" s="70">
        <v>23835.052825999999</v>
      </c>
    </row>
    <row r="321" spans="1:19" x14ac:dyDescent="0.25">
      <c r="A321" s="72">
        <v>3540</v>
      </c>
      <c r="B321" s="70"/>
      <c r="C321" s="70"/>
      <c r="D321" s="70"/>
      <c r="E321" s="70"/>
      <c r="F321" s="70"/>
      <c r="G321" s="70"/>
      <c r="H321" s="70"/>
      <c r="I321" s="70"/>
      <c r="J321" s="70"/>
      <c r="K321" s="70"/>
      <c r="L321" s="70">
        <v>15583</v>
      </c>
      <c r="M321" s="70">
        <v>18352.413025999998</v>
      </c>
      <c r="N321" s="70"/>
      <c r="O321" s="70"/>
      <c r="P321" s="70"/>
      <c r="Q321" s="70"/>
      <c r="R321" s="70">
        <v>15583</v>
      </c>
      <c r="S321" s="70">
        <v>18352.413025999998</v>
      </c>
    </row>
    <row r="322" spans="1:19" x14ac:dyDescent="0.25">
      <c r="A322" s="72">
        <v>3570</v>
      </c>
      <c r="B322" s="70"/>
      <c r="C322" s="70"/>
      <c r="D322" s="70"/>
      <c r="E322" s="70"/>
      <c r="F322" s="70"/>
      <c r="G322" s="70"/>
      <c r="H322" s="70"/>
      <c r="I322" s="70"/>
      <c r="J322" s="70">
        <v>19432</v>
      </c>
      <c r="K322" s="70">
        <v>13585.512206000001</v>
      </c>
      <c r="L322" s="70"/>
      <c r="M322" s="70"/>
      <c r="N322" s="70"/>
      <c r="O322" s="70"/>
      <c r="P322" s="70"/>
      <c r="Q322" s="70"/>
      <c r="R322" s="70">
        <v>19432</v>
      </c>
      <c r="S322" s="70">
        <v>13585.512206000001</v>
      </c>
    </row>
    <row r="323" spans="1:19" x14ac:dyDescent="0.25">
      <c r="A323" s="72">
        <v>3573</v>
      </c>
      <c r="B323" s="70"/>
      <c r="C323" s="70"/>
      <c r="D323" s="70">
        <v>6136</v>
      </c>
      <c r="E323" s="70">
        <v>7174.1894229999998</v>
      </c>
      <c r="F323" s="70"/>
      <c r="G323" s="70"/>
      <c r="H323" s="70"/>
      <c r="I323" s="70"/>
      <c r="J323" s="70"/>
      <c r="K323" s="70"/>
      <c r="L323" s="70"/>
      <c r="M323" s="70"/>
      <c r="N323" s="70"/>
      <c r="O323" s="70"/>
      <c r="P323" s="70"/>
      <c r="Q323" s="70"/>
      <c r="R323" s="70">
        <v>6136</v>
      </c>
      <c r="S323" s="70">
        <v>7174.1894229999998</v>
      </c>
    </row>
    <row r="324" spans="1:19" x14ac:dyDescent="0.25">
      <c r="A324" s="72">
        <v>3578</v>
      </c>
      <c r="B324" s="70"/>
      <c r="C324" s="70"/>
      <c r="D324" s="70"/>
      <c r="E324" s="70"/>
      <c r="F324" s="70">
        <v>53223</v>
      </c>
      <c r="G324" s="70">
        <v>69971.354248000003</v>
      </c>
      <c r="H324" s="70"/>
      <c r="I324" s="70"/>
      <c r="J324" s="70"/>
      <c r="K324" s="70"/>
      <c r="L324" s="70"/>
      <c r="M324" s="70"/>
      <c r="N324" s="70"/>
      <c r="O324" s="70"/>
      <c r="P324" s="70"/>
      <c r="Q324" s="70"/>
      <c r="R324" s="70">
        <v>53223</v>
      </c>
      <c r="S324" s="70">
        <v>69971.354248000003</v>
      </c>
    </row>
    <row r="325" spans="1:19" x14ac:dyDescent="0.25">
      <c r="A325" s="72">
        <v>3607</v>
      </c>
      <c r="B325" s="70"/>
      <c r="C325" s="70"/>
      <c r="D325" s="70"/>
      <c r="E325" s="70"/>
      <c r="F325" s="70">
        <v>12252</v>
      </c>
      <c r="G325" s="70">
        <v>14927.086556</v>
      </c>
      <c r="H325" s="70"/>
      <c r="I325" s="70"/>
      <c r="J325" s="70"/>
      <c r="K325" s="70"/>
      <c r="L325" s="70"/>
      <c r="M325" s="70"/>
      <c r="N325" s="70"/>
      <c r="O325" s="70"/>
      <c r="P325" s="70"/>
      <c r="Q325" s="70"/>
      <c r="R325" s="70">
        <v>12252</v>
      </c>
      <c r="S325" s="70">
        <v>14927.086556</v>
      </c>
    </row>
    <row r="326" spans="1:19" x14ac:dyDescent="0.25">
      <c r="A326" s="72">
        <v>3634</v>
      </c>
      <c r="B326" s="70"/>
      <c r="C326" s="70"/>
      <c r="D326" s="70">
        <v>11263</v>
      </c>
      <c r="E326" s="70">
        <v>14817.820312999998</v>
      </c>
      <c r="F326" s="70"/>
      <c r="G326" s="70"/>
      <c r="H326" s="70"/>
      <c r="I326" s="70"/>
      <c r="J326" s="70"/>
      <c r="K326" s="70"/>
      <c r="L326" s="70"/>
      <c r="M326" s="70"/>
      <c r="N326" s="70"/>
      <c r="O326" s="70"/>
      <c r="P326" s="70"/>
      <c r="Q326" s="70"/>
      <c r="R326" s="70">
        <v>11263</v>
      </c>
      <c r="S326" s="70">
        <v>14817.820312999998</v>
      </c>
    </row>
    <row r="327" spans="1:19" x14ac:dyDescent="0.25">
      <c r="A327" s="72">
        <v>3652</v>
      </c>
      <c r="B327" s="70"/>
      <c r="C327" s="70"/>
      <c r="D327" s="70">
        <v>8129</v>
      </c>
      <c r="E327" s="70">
        <v>7165.1435850000007</v>
      </c>
      <c r="F327" s="70"/>
      <c r="G327" s="70"/>
      <c r="H327" s="70"/>
      <c r="I327" s="70"/>
      <c r="J327" s="70"/>
      <c r="K327" s="70"/>
      <c r="L327" s="70"/>
      <c r="M327" s="70"/>
      <c r="N327" s="70"/>
      <c r="O327" s="70"/>
      <c r="P327" s="70"/>
      <c r="Q327" s="70"/>
      <c r="R327" s="70">
        <v>8129</v>
      </c>
      <c r="S327" s="70">
        <v>7165.1435850000007</v>
      </c>
    </row>
    <row r="328" spans="1:19" x14ac:dyDescent="0.25">
      <c r="A328" s="72">
        <v>3658</v>
      </c>
      <c r="B328" s="70"/>
      <c r="C328" s="70"/>
      <c r="D328" s="70">
        <v>21108</v>
      </c>
      <c r="E328" s="70">
        <v>24051.558626000002</v>
      </c>
      <c r="F328" s="70"/>
      <c r="G328" s="70"/>
      <c r="H328" s="70"/>
      <c r="I328" s="70"/>
      <c r="J328" s="70"/>
      <c r="K328" s="70"/>
      <c r="L328" s="70"/>
      <c r="M328" s="70"/>
      <c r="N328" s="70"/>
      <c r="O328" s="70"/>
      <c r="P328" s="70"/>
      <c r="Q328" s="70"/>
      <c r="R328" s="70">
        <v>21108</v>
      </c>
      <c r="S328" s="70">
        <v>24051.558626000002</v>
      </c>
    </row>
    <row r="329" spans="1:19" x14ac:dyDescent="0.25">
      <c r="A329" s="72">
        <v>3705</v>
      </c>
      <c r="B329" s="70"/>
      <c r="C329" s="70"/>
      <c r="D329" s="70"/>
      <c r="E329" s="70"/>
      <c r="F329" s="70">
        <v>2652</v>
      </c>
      <c r="G329" s="70">
        <v>7124.3170390000005</v>
      </c>
      <c r="H329" s="70"/>
      <c r="I329" s="70"/>
      <c r="J329" s="70"/>
      <c r="K329" s="70"/>
      <c r="L329" s="70"/>
      <c r="M329" s="70"/>
      <c r="N329" s="70"/>
      <c r="O329" s="70"/>
      <c r="P329" s="70"/>
      <c r="Q329" s="70"/>
      <c r="R329" s="70">
        <v>2652</v>
      </c>
      <c r="S329" s="70">
        <v>7124.3170390000005</v>
      </c>
    </row>
    <row r="330" spans="1:19" x14ac:dyDescent="0.25">
      <c r="A330" s="72">
        <v>3770</v>
      </c>
      <c r="B330" s="70"/>
      <c r="C330" s="70"/>
      <c r="D330" s="70">
        <v>14300</v>
      </c>
      <c r="E330" s="70">
        <v>13234.886315</v>
      </c>
      <c r="F330" s="70"/>
      <c r="G330" s="70"/>
      <c r="H330" s="70"/>
      <c r="I330" s="70"/>
      <c r="J330" s="70"/>
      <c r="K330" s="70"/>
      <c r="L330" s="70"/>
      <c r="M330" s="70"/>
      <c r="N330" s="70"/>
      <c r="O330" s="70"/>
      <c r="P330" s="70"/>
      <c r="Q330" s="70"/>
      <c r="R330" s="70">
        <v>14300</v>
      </c>
      <c r="S330" s="70">
        <v>13234.886315</v>
      </c>
    </row>
    <row r="331" spans="1:19" x14ac:dyDescent="0.25">
      <c r="A331" s="72">
        <v>3773</v>
      </c>
      <c r="B331" s="70"/>
      <c r="C331" s="70"/>
      <c r="D331" s="70">
        <v>22500</v>
      </c>
      <c r="E331" s="70">
        <v>12739.314483999999</v>
      </c>
      <c r="F331" s="70"/>
      <c r="G331" s="70"/>
      <c r="H331" s="70"/>
      <c r="I331" s="70"/>
      <c r="J331" s="70"/>
      <c r="K331" s="70"/>
      <c r="L331" s="70"/>
      <c r="M331" s="70"/>
      <c r="N331" s="70"/>
      <c r="O331" s="70"/>
      <c r="P331" s="70"/>
      <c r="Q331" s="70"/>
      <c r="R331" s="70">
        <v>22500</v>
      </c>
      <c r="S331" s="70">
        <v>12739.314483999999</v>
      </c>
    </row>
    <row r="332" spans="1:19" x14ac:dyDescent="0.25">
      <c r="A332" s="72">
        <v>3782</v>
      </c>
      <c r="B332" s="70"/>
      <c r="C332" s="70"/>
      <c r="D332" s="70">
        <v>22500</v>
      </c>
      <c r="E332" s="70">
        <v>22020.06581</v>
      </c>
      <c r="F332" s="70"/>
      <c r="G332" s="70"/>
      <c r="H332" s="70"/>
      <c r="I332" s="70"/>
      <c r="J332" s="70"/>
      <c r="K332" s="70"/>
      <c r="L332" s="70"/>
      <c r="M332" s="70"/>
      <c r="N332" s="70"/>
      <c r="O332" s="70"/>
      <c r="P332" s="70"/>
      <c r="Q332" s="70"/>
      <c r="R332" s="70">
        <v>22500</v>
      </c>
      <c r="S332" s="70">
        <v>22020.06581</v>
      </c>
    </row>
    <row r="333" spans="1:19" x14ac:dyDescent="0.25">
      <c r="A333" s="72">
        <v>3787</v>
      </c>
      <c r="B333" s="70"/>
      <c r="C333" s="70"/>
      <c r="D333" s="70">
        <v>4300</v>
      </c>
      <c r="E333" s="70">
        <v>5516.399691999999</v>
      </c>
      <c r="F333" s="70"/>
      <c r="G333" s="70"/>
      <c r="H333" s="70"/>
      <c r="I333" s="70"/>
      <c r="J333" s="70"/>
      <c r="K333" s="70"/>
      <c r="L333" s="70"/>
      <c r="M333" s="70"/>
      <c r="N333" s="70"/>
      <c r="O333" s="70"/>
      <c r="P333" s="70"/>
      <c r="Q333" s="70"/>
      <c r="R333" s="70">
        <v>4300</v>
      </c>
      <c r="S333" s="70">
        <v>5516.399691999999</v>
      </c>
    </row>
    <row r="334" spans="1:19" x14ac:dyDescent="0.25">
      <c r="A334" s="72">
        <v>3798</v>
      </c>
      <c r="B334" s="70"/>
      <c r="C334" s="70"/>
      <c r="D334" s="70">
        <v>4747</v>
      </c>
      <c r="E334" s="70">
        <v>7907.4957499999991</v>
      </c>
      <c r="F334" s="70"/>
      <c r="G334" s="70"/>
      <c r="H334" s="70"/>
      <c r="I334" s="70"/>
      <c r="J334" s="70"/>
      <c r="K334" s="70"/>
      <c r="L334" s="70"/>
      <c r="M334" s="70"/>
      <c r="N334" s="70"/>
      <c r="O334" s="70"/>
      <c r="P334" s="70"/>
      <c r="Q334" s="70"/>
      <c r="R334" s="70">
        <v>4747</v>
      </c>
      <c r="S334" s="70">
        <v>7907.4957499999991</v>
      </c>
    </row>
    <row r="335" spans="1:19" x14ac:dyDescent="0.25">
      <c r="A335" s="72">
        <v>3804</v>
      </c>
      <c r="B335" s="70"/>
      <c r="C335" s="70"/>
      <c r="D335" s="70">
        <v>9343</v>
      </c>
      <c r="E335" s="70">
        <v>11532.460328000001</v>
      </c>
      <c r="F335" s="70"/>
      <c r="G335" s="70"/>
      <c r="H335" s="70"/>
      <c r="I335" s="70"/>
      <c r="J335" s="70"/>
      <c r="K335" s="70"/>
      <c r="L335" s="70"/>
      <c r="M335" s="70"/>
      <c r="N335" s="70"/>
      <c r="O335" s="70"/>
      <c r="P335" s="70"/>
      <c r="Q335" s="70"/>
      <c r="R335" s="70">
        <v>9343</v>
      </c>
      <c r="S335" s="70">
        <v>11532.460328000001</v>
      </c>
    </row>
    <row r="336" spans="1:19" x14ac:dyDescent="0.25">
      <c r="A336" s="72">
        <v>3810</v>
      </c>
      <c r="B336" s="70"/>
      <c r="C336" s="70"/>
      <c r="D336" s="70">
        <v>8574</v>
      </c>
      <c r="E336" s="70">
        <v>14872.076453</v>
      </c>
      <c r="F336" s="70"/>
      <c r="G336" s="70"/>
      <c r="H336" s="70"/>
      <c r="I336" s="70"/>
      <c r="J336" s="70"/>
      <c r="K336" s="70"/>
      <c r="L336" s="70"/>
      <c r="M336" s="70"/>
      <c r="N336" s="70"/>
      <c r="O336" s="70"/>
      <c r="P336" s="70"/>
      <c r="Q336" s="70"/>
      <c r="R336" s="70">
        <v>8574</v>
      </c>
      <c r="S336" s="70">
        <v>14872.076453</v>
      </c>
    </row>
    <row r="337" spans="1:19" x14ac:dyDescent="0.25">
      <c r="A337" s="72">
        <v>3811</v>
      </c>
      <c r="B337" s="70"/>
      <c r="C337" s="70"/>
      <c r="D337" s="70">
        <v>17824</v>
      </c>
      <c r="E337" s="70">
        <v>16075.449966</v>
      </c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>
        <v>17824</v>
      </c>
      <c r="S337" s="70">
        <v>16075.449966</v>
      </c>
    </row>
    <row r="338" spans="1:19" x14ac:dyDescent="0.25">
      <c r="A338" s="72">
        <v>3813</v>
      </c>
      <c r="B338" s="70"/>
      <c r="C338" s="70"/>
      <c r="D338" s="70">
        <v>6360</v>
      </c>
      <c r="E338" s="70">
        <v>4607.0645409999997</v>
      </c>
      <c r="F338" s="70"/>
      <c r="G338" s="70"/>
      <c r="H338" s="70"/>
      <c r="I338" s="70"/>
      <c r="J338" s="70"/>
      <c r="K338" s="70"/>
      <c r="L338" s="70"/>
      <c r="M338" s="70"/>
      <c r="N338" s="70"/>
      <c r="O338" s="70"/>
      <c r="P338" s="70"/>
      <c r="Q338" s="70"/>
      <c r="R338" s="70">
        <v>6360</v>
      </c>
      <c r="S338" s="70">
        <v>4607.0645409999997</v>
      </c>
    </row>
    <row r="339" spans="1:19" x14ac:dyDescent="0.25">
      <c r="A339" s="72">
        <v>3814</v>
      </c>
      <c r="B339" s="70"/>
      <c r="C339" s="70"/>
      <c r="D339" s="70">
        <v>6218</v>
      </c>
      <c r="E339" s="70">
        <v>4326.1420639999997</v>
      </c>
      <c r="F339" s="70"/>
      <c r="G339" s="70"/>
      <c r="H339" s="70"/>
      <c r="I339" s="70"/>
      <c r="J339" s="70"/>
      <c r="K339" s="70"/>
      <c r="L339" s="70"/>
      <c r="M339" s="70"/>
      <c r="N339" s="70"/>
      <c r="O339" s="70"/>
      <c r="P339" s="70"/>
      <c r="Q339" s="70"/>
      <c r="R339" s="70">
        <v>6218</v>
      </c>
      <c r="S339" s="70">
        <v>4326.1420639999997</v>
      </c>
    </row>
    <row r="340" spans="1:19" x14ac:dyDescent="0.25">
      <c r="A340" s="72">
        <v>3834</v>
      </c>
      <c r="B340" s="70"/>
      <c r="C340" s="70"/>
      <c r="D340" s="70"/>
      <c r="E340" s="70"/>
      <c r="F340" s="70">
        <v>6473</v>
      </c>
      <c r="G340" s="70">
        <v>7890.5454640000007</v>
      </c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>
        <v>6473</v>
      </c>
      <c r="S340" s="70">
        <v>7890.5454640000007</v>
      </c>
    </row>
    <row r="341" spans="1:19" x14ac:dyDescent="0.25">
      <c r="A341" s="72">
        <v>3842</v>
      </c>
      <c r="B341" s="70"/>
      <c r="C341" s="70"/>
      <c r="D341" s="70"/>
      <c r="E341" s="70"/>
      <c r="F341" s="70">
        <v>33963</v>
      </c>
      <c r="G341" s="70">
        <v>47175.736374</v>
      </c>
      <c r="H341" s="70"/>
      <c r="I341" s="70"/>
      <c r="J341" s="70"/>
      <c r="K341" s="70"/>
      <c r="L341" s="70"/>
      <c r="M341" s="70"/>
      <c r="N341" s="70"/>
      <c r="O341" s="70"/>
      <c r="P341" s="70"/>
      <c r="Q341" s="70"/>
      <c r="R341" s="70">
        <v>33963</v>
      </c>
      <c r="S341" s="70">
        <v>47175.736374</v>
      </c>
    </row>
    <row r="342" spans="1:19" x14ac:dyDescent="0.25">
      <c r="A342" s="72">
        <v>3843</v>
      </c>
      <c r="B342" s="70"/>
      <c r="C342" s="70"/>
      <c r="D342" s="70"/>
      <c r="E342" s="70"/>
      <c r="F342" s="70">
        <v>13419</v>
      </c>
      <c r="G342" s="70">
        <v>13165.001603000001</v>
      </c>
      <c r="H342" s="70"/>
      <c r="I342" s="70"/>
      <c r="J342" s="70"/>
      <c r="K342" s="70"/>
      <c r="L342" s="70"/>
      <c r="M342" s="70"/>
      <c r="N342" s="70"/>
      <c r="O342" s="70"/>
      <c r="P342" s="70"/>
      <c r="Q342" s="70"/>
      <c r="R342" s="70">
        <v>13419</v>
      </c>
      <c r="S342" s="70">
        <v>13165.001603000001</v>
      </c>
    </row>
    <row r="343" spans="1:19" x14ac:dyDescent="0.25">
      <c r="A343" s="72">
        <v>3854</v>
      </c>
      <c r="B343" s="70"/>
      <c r="C343" s="70"/>
      <c r="D343" s="70"/>
      <c r="E343" s="70"/>
      <c r="F343" s="70">
        <v>58950</v>
      </c>
      <c r="G343" s="70">
        <v>72106.937378000002</v>
      </c>
      <c r="H343" s="70"/>
      <c r="I343" s="70"/>
      <c r="J343" s="70"/>
      <c r="K343" s="70"/>
      <c r="L343" s="70"/>
      <c r="M343" s="70"/>
      <c r="N343" s="70"/>
      <c r="O343" s="70"/>
      <c r="P343" s="70"/>
      <c r="Q343" s="70"/>
      <c r="R343" s="70">
        <v>58950</v>
      </c>
      <c r="S343" s="70">
        <v>72106.937378000002</v>
      </c>
    </row>
    <row r="344" spans="1:19" x14ac:dyDescent="0.25">
      <c r="A344" s="72">
        <v>3860</v>
      </c>
      <c r="B344" s="70"/>
      <c r="C344" s="70"/>
      <c r="D344" s="70"/>
      <c r="E344" s="70"/>
      <c r="F344" s="70">
        <v>8145</v>
      </c>
      <c r="G344" s="70">
        <v>7155.7892039999997</v>
      </c>
      <c r="H344" s="70"/>
      <c r="I344" s="70"/>
      <c r="J344" s="70"/>
      <c r="K344" s="70"/>
      <c r="L344" s="70"/>
      <c r="M344" s="70"/>
      <c r="N344" s="70"/>
      <c r="O344" s="70"/>
      <c r="P344" s="70"/>
      <c r="Q344" s="70"/>
      <c r="R344" s="70">
        <v>8145</v>
      </c>
      <c r="S344" s="70">
        <v>7155.7892039999997</v>
      </c>
    </row>
    <row r="345" spans="1:19" x14ac:dyDescent="0.25">
      <c r="A345" s="72">
        <v>3862</v>
      </c>
      <c r="B345" s="70"/>
      <c r="C345" s="70"/>
      <c r="D345" s="70"/>
      <c r="E345" s="70"/>
      <c r="F345" s="70">
        <v>18621</v>
      </c>
      <c r="G345" s="70">
        <v>11406.045631000001</v>
      </c>
      <c r="H345" s="70"/>
      <c r="I345" s="70"/>
      <c r="J345" s="70"/>
      <c r="K345" s="70"/>
      <c r="L345" s="70"/>
      <c r="M345" s="70"/>
      <c r="N345" s="70"/>
      <c r="O345" s="70"/>
      <c r="P345" s="70"/>
      <c r="Q345" s="70"/>
      <c r="R345" s="70">
        <v>18621</v>
      </c>
      <c r="S345" s="70">
        <v>11406.045631000001</v>
      </c>
    </row>
    <row r="346" spans="1:19" x14ac:dyDescent="0.25">
      <c r="A346" s="72">
        <v>3863</v>
      </c>
      <c r="B346" s="70"/>
      <c r="C346" s="70"/>
      <c r="D346" s="70"/>
      <c r="E346" s="70"/>
      <c r="F346" s="70">
        <v>16999</v>
      </c>
      <c r="G346" s="70">
        <v>9871.1543459999994</v>
      </c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>
        <v>16999</v>
      </c>
      <c r="S346" s="70">
        <v>9871.1543459999994</v>
      </c>
    </row>
    <row r="347" spans="1:19" x14ac:dyDescent="0.25">
      <c r="A347" s="72">
        <v>3869</v>
      </c>
      <c r="B347" s="70"/>
      <c r="C347" s="70"/>
      <c r="D347" s="70"/>
      <c r="E347" s="70"/>
      <c r="F347" s="70">
        <v>22858</v>
      </c>
      <c r="G347" s="70">
        <v>29968.939591000002</v>
      </c>
      <c r="H347" s="70"/>
      <c r="I347" s="70"/>
      <c r="J347" s="70"/>
      <c r="K347" s="70"/>
      <c r="L347" s="70"/>
      <c r="M347" s="70"/>
      <c r="N347" s="70"/>
      <c r="O347" s="70"/>
      <c r="P347" s="70"/>
      <c r="Q347" s="70"/>
      <c r="R347" s="70">
        <v>22858</v>
      </c>
      <c r="S347" s="70">
        <v>29968.939591000002</v>
      </c>
    </row>
    <row r="348" spans="1:19" x14ac:dyDescent="0.25">
      <c r="A348" s="72">
        <v>3877</v>
      </c>
      <c r="B348" s="70"/>
      <c r="C348" s="70"/>
      <c r="D348" s="70"/>
      <c r="E348" s="70"/>
      <c r="F348" s="70">
        <v>17255</v>
      </c>
      <c r="G348" s="70">
        <v>15808.619880999999</v>
      </c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>
        <v>17255</v>
      </c>
      <c r="S348" s="70">
        <v>15808.619880999999</v>
      </c>
    </row>
    <row r="349" spans="1:19" x14ac:dyDescent="0.25">
      <c r="A349" s="72">
        <v>3884</v>
      </c>
      <c r="B349" s="70"/>
      <c r="C349" s="70"/>
      <c r="D349" s="70"/>
      <c r="E349" s="70"/>
      <c r="F349" s="70">
        <v>6523</v>
      </c>
      <c r="G349" s="70">
        <v>6818.9682199999997</v>
      </c>
      <c r="H349" s="70"/>
      <c r="I349" s="70"/>
      <c r="J349" s="70"/>
      <c r="K349" s="70"/>
      <c r="L349" s="70"/>
      <c r="M349" s="70"/>
      <c r="N349" s="70"/>
      <c r="O349" s="70"/>
      <c r="P349" s="70"/>
      <c r="Q349" s="70"/>
      <c r="R349" s="70">
        <v>6523</v>
      </c>
      <c r="S349" s="70">
        <v>6818.9682199999997</v>
      </c>
    </row>
    <row r="350" spans="1:19" x14ac:dyDescent="0.25">
      <c r="A350" s="72">
        <v>3886</v>
      </c>
      <c r="B350" s="70"/>
      <c r="C350" s="70"/>
      <c r="D350" s="70"/>
      <c r="E350" s="70"/>
      <c r="F350" s="70">
        <v>10558</v>
      </c>
      <c r="G350" s="70">
        <v>9662.8034479999988</v>
      </c>
      <c r="H350" s="70"/>
      <c r="I350" s="70"/>
      <c r="J350" s="70"/>
      <c r="K350" s="70"/>
      <c r="L350" s="70"/>
      <c r="M350" s="70"/>
      <c r="N350" s="70"/>
      <c r="O350" s="70"/>
      <c r="P350" s="70"/>
      <c r="Q350" s="70"/>
      <c r="R350" s="70">
        <v>10558</v>
      </c>
      <c r="S350" s="70">
        <v>9662.8034479999988</v>
      </c>
    </row>
    <row r="351" spans="1:19" x14ac:dyDescent="0.25">
      <c r="A351" s="72">
        <v>3897</v>
      </c>
      <c r="B351" s="70"/>
      <c r="C351" s="70"/>
      <c r="D351" s="70"/>
      <c r="E351" s="70"/>
      <c r="F351" s="70">
        <v>4087</v>
      </c>
      <c r="G351" s="70">
        <v>1861.2350080000001</v>
      </c>
      <c r="H351" s="70"/>
      <c r="I351" s="70"/>
      <c r="J351" s="70"/>
      <c r="K351" s="70"/>
      <c r="L351" s="70"/>
      <c r="M351" s="70"/>
      <c r="N351" s="70"/>
      <c r="O351" s="70"/>
      <c r="P351" s="70"/>
      <c r="Q351" s="70"/>
      <c r="R351" s="70">
        <v>4087</v>
      </c>
      <c r="S351" s="70">
        <v>1861.2350080000001</v>
      </c>
    </row>
    <row r="352" spans="1:19" x14ac:dyDescent="0.25">
      <c r="A352" s="72">
        <v>3904</v>
      </c>
      <c r="B352" s="70"/>
      <c r="C352" s="70"/>
      <c r="D352" s="70"/>
      <c r="E352" s="70"/>
      <c r="F352" s="70">
        <v>7020</v>
      </c>
      <c r="G352" s="70">
        <v>16627.607566999999</v>
      </c>
      <c r="H352" s="70"/>
      <c r="I352" s="70"/>
      <c r="J352" s="70"/>
      <c r="K352" s="70"/>
      <c r="L352" s="70"/>
      <c r="M352" s="70"/>
      <c r="N352" s="70"/>
      <c r="O352" s="70"/>
      <c r="P352" s="70"/>
      <c r="Q352" s="70"/>
      <c r="R352" s="70">
        <v>7020</v>
      </c>
      <c r="S352" s="70">
        <v>16627.607566999999</v>
      </c>
    </row>
    <row r="353" spans="1:19" x14ac:dyDescent="0.25">
      <c r="A353" s="72">
        <v>3908</v>
      </c>
      <c r="B353" s="70"/>
      <c r="C353" s="70"/>
      <c r="D353" s="70"/>
      <c r="E353" s="70"/>
      <c r="F353" s="70">
        <v>3274</v>
      </c>
      <c r="G353" s="70">
        <v>3859.8821189999999</v>
      </c>
      <c r="H353" s="70"/>
      <c r="I353" s="70"/>
      <c r="J353" s="70"/>
      <c r="K353" s="70"/>
      <c r="L353" s="70"/>
      <c r="M353" s="70"/>
      <c r="N353" s="70"/>
      <c r="O353" s="70"/>
      <c r="P353" s="70"/>
      <c r="Q353" s="70"/>
      <c r="R353" s="70">
        <v>3274</v>
      </c>
      <c r="S353" s="70">
        <v>3859.8821189999999</v>
      </c>
    </row>
    <row r="354" spans="1:19" x14ac:dyDescent="0.25">
      <c r="A354" s="72">
        <v>3910</v>
      </c>
      <c r="B354" s="70"/>
      <c r="C354" s="70"/>
      <c r="D354" s="70"/>
      <c r="E354" s="70"/>
      <c r="F354" s="70">
        <v>19211</v>
      </c>
      <c r="G354" s="70">
        <v>10730.982454000001</v>
      </c>
      <c r="H354" s="70"/>
      <c r="I354" s="70"/>
      <c r="J354" s="70"/>
      <c r="K354" s="70"/>
      <c r="L354" s="70"/>
      <c r="M354" s="70"/>
      <c r="N354" s="70"/>
      <c r="O354" s="70"/>
      <c r="P354" s="70"/>
      <c r="Q354" s="70"/>
      <c r="R354" s="70">
        <v>19211</v>
      </c>
      <c r="S354" s="70">
        <v>10730.982454000001</v>
      </c>
    </row>
    <row r="355" spans="1:19" x14ac:dyDescent="0.25">
      <c r="A355" s="72">
        <v>3924</v>
      </c>
      <c r="B355" s="70"/>
      <c r="C355" s="70"/>
      <c r="D355" s="70"/>
      <c r="E355" s="70"/>
      <c r="F355" s="70"/>
      <c r="G355" s="70"/>
      <c r="H355" s="70"/>
      <c r="I355" s="70"/>
      <c r="J355" s="70"/>
      <c r="K355" s="70"/>
      <c r="L355" s="70">
        <v>14564</v>
      </c>
      <c r="M355" s="70">
        <v>13118.952209000001</v>
      </c>
      <c r="N355" s="70"/>
      <c r="O355" s="70"/>
      <c r="P355" s="70"/>
      <c r="Q355" s="70"/>
      <c r="R355" s="70">
        <v>14564</v>
      </c>
      <c r="S355" s="70">
        <v>13118.952209000001</v>
      </c>
    </row>
    <row r="356" spans="1:19" x14ac:dyDescent="0.25">
      <c r="A356" s="72">
        <v>3962</v>
      </c>
      <c r="B356" s="70"/>
      <c r="C356" s="70"/>
      <c r="D356" s="70"/>
      <c r="E356" s="70"/>
      <c r="F356" s="70">
        <v>10988</v>
      </c>
      <c r="G356" s="70">
        <v>7318.1969310000004</v>
      </c>
      <c r="H356" s="70"/>
      <c r="I356" s="70"/>
      <c r="J356" s="70"/>
      <c r="K356" s="70"/>
      <c r="L356" s="70"/>
      <c r="M356" s="70"/>
      <c r="N356" s="70"/>
      <c r="O356" s="70"/>
      <c r="P356" s="70"/>
      <c r="Q356" s="70"/>
      <c r="R356" s="70">
        <v>10988</v>
      </c>
      <c r="S356" s="70">
        <v>7318.1969310000004</v>
      </c>
    </row>
    <row r="357" spans="1:19" x14ac:dyDescent="0.25">
      <c r="A357" s="72">
        <v>3968</v>
      </c>
      <c r="B357" s="70"/>
      <c r="C357" s="70"/>
      <c r="D357" s="70"/>
      <c r="E357" s="70"/>
      <c r="F357" s="70">
        <v>110823</v>
      </c>
      <c r="G357" s="70">
        <v>103154.953125</v>
      </c>
      <c r="H357" s="70"/>
      <c r="I357" s="70"/>
      <c r="J357" s="70"/>
      <c r="K357" s="70"/>
      <c r="L357" s="70"/>
      <c r="M357" s="70"/>
      <c r="N357" s="70"/>
      <c r="O357" s="70"/>
      <c r="P357" s="70"/>
      <c r="Q357" s="70"/>
      <c r="R357" s="70">
        <v>110823</v>
      </c>
      <c r="S357" s="70">
        <v>103154.953125</v>
      </c>
    </row>
    <row r="358" spans="1:19" x14ac:dyDescent="0.25">
      <c r="A358" s="72">
        <v>3982</v>
      </c>
      <c r="B358" s="70"/>
      <c r="C358" s="70"/>
      <c r="D358" s="70"/>
      <c r="E358" s="70"/>
      <c r="F358" s="70"/>
      <c r="G358" s="70"/>
      <c r="H358" s="70">
        <v>11600</v>
      </c>
      <c r="I358" s="70">
        <v>7651.4824490000001</v>
      </c>
      <c r="J358" s="70"/>
      <c r="K358" s="70"/>
      <c r="L358" s="70"/>
      <c r="M358" s="70"/>
      <c r="N358" s="70"/>
      <c r="O358" s="70"/>
      <c r="P358" s="70"/>
      <c r="Q358" s="70"/>
      <c r="R358" s="70">
        <v>11600</v>
      </c>
      <c r="S358" s="70">
        <v>7651.4824490000001</v>
      </c>
    </row>
    <row r="359" spans="1:19" x14ac:dyDescent="0.25">
      <c r="A359" s="72">
        <v>3988</v>
      </c>
      <c r="B359" s="70"/>
      <c r="C359" s="70"/>
      <c r="D359" s="70"/>
      <c r="E359" s="70"/>
      <c r="F359" s="70"/>
      <c r="G359" s="70"/>
      <c r="H359" s="70">
        <v>20500</v>
      </c>
      <c r="I359" s="70">
        <v>21923.923705000001</v>
      </c>
      <c r="J359" s="70"/>
      <c r="K359" s="70"/>
      <c r="L359" s="70"/>
      <c r="M359" s="70"/>
      <c r="N359" s="70"/>
      <c r="O359" s="70"/>
      <c r="P359" s="70"/>
      <c r="Q359" s="70"/>
      <c r="R359" s="70">
        <v>20500</v>
      </c>
      <c r="S359" s="70">
        <v>21923.923705000001</v>
      </c>
    </row>
    <row r="360" spans="1:19" x14ac:dyDescent="0.25">
      <c r="A360" s="72">
        <v>3994</v>
      </c>
      <c r="B360" s="70"/>
      <c r="C360" s="70"/>
      <c r="D360" s="70"/>
      <c r="E360" s="70"/>
      <c r="F360" s="70"/>
      <c r="G360" s="70"/>
      <c r="H360" s="70">
        <v>19800</v>
      </c>
      <c r="I360" s="70">
        <v>20175.575592000001</v>
      </c>
      <c r="J360" s="70"/>
      <c r="K360" s="70"/>
      <c r="L360" s="70"/>
      <c r="M360" s="70"/>
      <c r="N360" s="70"/>
      <c r="O360" s="70"/>
      <c r="P360" s="70"/>
      <c r="Q360" s="70"/>
      <c r="R360" s="70">
        <v>19800</v>
      </c>
      <c r="S360" s="70">
        <v>20175.575592000001</v>
      </c>
    </row>
    <row r="361" spans="1:19" x14ac:dyDescent="0.25">
      <c r="A361" s="72">
        <v>4022</v>
      </c>
      <c r="B361" s="70"/>
      <c r="C361" s="70"/>
      <c r="D361" s="70">
        <v>4318</v>
      </c>
      <c r="E361" s="70">
        <v>6938.7714839999999</v>
      </c>
      <c r="F361" s="70"/>
      <c r="G361" s="70"/>
      <c r="H361" s="70"/>
      <c r="I361" s="70"/>
      <c r="J361" s="70"/>
      <c r="K361" s="70"/>
      <c r="L361" s="70"/>
      <c r="M361" s="70"/>
      <c r="N361" s="70"/>
      <c r="O361" s="70"/>
      <c r="P361" s="70"/>
      <c r="Q361" s="70"/>
      <c r="R361" s="70">
        <v>4318</v>
      </c>
      <c r="S361" s="70">
        <v>6938.7714839999999</v>
      </c>
    </row>
    <row r="362" spans="1:19" x14ac:dyDescent="0.25">
      <c r="A362" s="72">
        <v>4055</v>
      </c>
      <c r="B362" s="70"/>
      <c r="C362" s="70"/>
      <c r="D362" s="70">
        <v>9988</v>
      </c>
      <c r="E362" s="70">
        <v>8562.6737060000014</v>
      </c>
      <c r="F362" s="70"/>
      <c r="G362" s="70"/>
      <c r="H362" s="70"/>
      <c r="I362" s="70"/>
      <c r="J362" s="70"/>
      <c r="K362" s="70"/>
      <c r="L362" s="70"/>
      <c r="M362" s="70"/>
      <c r="N362" s="70"/>
      <c r="O362" s="70"/>
      <c r="P362" s="70"/>
      <c r="Q362" s="70"/>
      <c r="R362" s="70">
        <v>9988</v>
      </c>
      <c r="S362" s="70">
        <v>8562.6737060000014</v>
      </c>
    </row>
    <row r="363" spans="1:19" x14ac:dyDescent="0.25">
      <c r="A363" s="72">
        <v>4081</v>
      </c>
      <c r="B363" s="70"/>
      <c r="C363" s="70"/>
      <c r="D363" s="70">
        <v>18051</v>
      </c>
      <c r="E363" s="70">
        <v>18572.090088999998</v>
      </c>
      <c r="F363" s="70"/>
      <c r="G363" s="70"/>
      <c r="H363" s="70"/>
      <c r="I363" s="70"/>
      <c r="J363" s="70"/>
      <c r="K363" s="70"/>
      <c r="L363" s="70"/>
      <c r="M363" s="70"/>
      <c r="N363" s="70"/>
      <c r="O363" s="70"/>
      <c r="P363" s="70"/>
      <c r="Q363" s="70"/>
      <c r="R363" s="70">
        <v>18051</v>
      </c>
      <c r="S363" s="70">
        <v>18572.090088999998</v>
      </c>
    </row>
    <row r="364" spans="1:19" x14ac:dyDescent="0.25">
      <c r="A364" s="72">
        <v>4083</v>
      </c>
      <c r="B364" s="70"/>
      <c r="C364" s="70"/>
      <c r="D364" s="70"/>
      <c r="E364" s="70"/>
      <c r="F364" s="70"/>
      <c r="G364" s="70"/>
      <c r="H364" s="70"/>
      <c r="I364" s="70"/>
      <c r="J364" s="70"/>
      <c r="K364" s="70"/>
      <c r="L364" s="70"/>
      <c r="M364" s="70"/>
      <c r="N364" s="70">
        <v>7500</v>
      </c>
      <c r="O364" s="70">
        <v>2036.959141</v>
      </c>
      <c r="P364" s="70"/>
      <c r="Q364" s="70"/>
      <c r="R364" s="70">
        <v>7500</v>
      </c>
      <c r="S364" s="70">
        <v>2036.959141</v>
      </c>
    </row>
    <row r="365" spans="1:19" x14ac:dyDescent="0.25">
      <c r="A365" s="72">
        <v>4087</v>
      </c>
      <c r="B365" s="70"/>
      <c r="C365" s="70"/>
      <c r="D365" s="70"/>
      <c r="E365" s="70"/>
      <c r="F365" s="70"/>
      <c r="G365" s="70"/>
      <c r="H365" s="70"/>
      <c r="I365" s="70"/>
      <c r="J365" s="70"/>
      <c r="K365" s="70"/>
      <c r="L365" s="70"/>
      <c r="M365" s="70"/>
      <c r="N365" s="70">
        <v>8200</v>
      </c>
      <c r="O365" s="70">
        <v>2587.0959969999999</v>
      </c>
      <c r="P365" s="70"/>
      <c r="Q365" s="70"/>
      <c r="R365" s="70">
        <v>8200</v>
      </c>
      <c r="S365" s="70">
        <v>2587.0959969999999</v>
      </c>
    </row>
    <row r="366" spans="1:19" x14ac:dyDescent="0.25">
      <c r="A366" s="72">
        <v>4090</v>
      </c>
      <c r="B366" s="70"/>
      <c r="C366" s="70"/>
      <c r="D366" s="70">
        <v>7272</v>
      </c>
      <c r="E366" s="70">
        <v>4539.7155199999997</v>
      </c>
      <c r="F366" s="70"/>
      <c r="G366" s="70"/>
      <c r="H366" s="70"/>
      <c r="I366" s="70"/>
      <c r="J366" s="70"/>
      <c r="K366" s="70"/>
      <c r="L366" s="70"/>
      <c r="M366" s="70"/>
      <c r="N366" s="70"/>
      <c r="O366" s="70"/>
      <c r="P366" s="70"/>
      <c r="Q366" s="70"/>
      <c r="R366" s="70">
        <v>7272</v>
      </c>
      <c r="S366" s="70">
        <v>4539.7155199999997</v>
      </c>
    </row>
    <row r="367" spans="1:19" x14ac:dyDescent="0.25">
      <c r="A367" s="72">
        <v>4121</v>
      </c>
      <c r="B367" s="70"/>
      <c r="C367" s="70"/>
      <c r="D367" s="70"/>
      <c r="E367" s="70"/>
      <c r="F367" s="70">
        <v>7381</v>
      </c>
      <c r="G367" s="70">
        <v>7215.0216069999997</v>
      </c>
      <c r="H367" s="70"/>
      <c r="I367" s="70"/>
      <c r="J367" s="70"/>
      <c r="K367" s="70"/>
      <c r="L367" s="70"/>
      <c r="M367" s="70"/>
      <c r="N367" s="70"/>
      <c r="O367" s="70"/>
      <c r="P367" s="70"/>
      <c r="Q367" s="70"/>
      <c r="R367" s="70">
        <v>7381</v>
      </c>
      <c r="S367" s="70">
        <v>7215.0216069999997</v>
      </c>
    </row>
    <row r="368" spans="1:19" x14ac:dyDescent="0.25">
      <c r="A368" s="72">
        <v>4122</v>
      </c>
      <c r="B368" s="70"/>
      <c r="C368" s="70"/>
      <c r="D368" s="70">
        <v>22028</v>
      </c>
      <c r="E368" s="70">
        <v>26198.043915000002</v>
      </c>
      <c r="F368" s="70"/>
      <c r="G368" s="70"/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>
        <v>22028</v>
      </c>
      <c r="S368" s="70">
        <v>26198.043915000002</v>
      </c>
    </row>
    <row r="369" spans="1:19" x14ac:dyDescent="0.25">
      <c r="A369" s="72">
        <v>4133</v>
      </c>
      <c r="B369" s="70"/>
      <c r="C369" s="70"/>
      <c r="D369" s="70"/>
      <c r="E369" s="70"/>
      <c r="F369" s="70"/>
      <c r="G369" s="70"/>
      <c r="H369" s="70"/>
      <c r="I369" s="70"/>
      <c r="J369" s="70"/>
      <c r="K369" s="70"/>
      <c r="L369" s="70">
        <v>39500</v>
      </c>
      <c r="M369" s="70">
        <v>34747.255310000008</v>
      </c>
      <c r="N369" s="70"/>
      <c r="O369" s="70"/>
      <c r="P369" s="70"/>
      <c r="Q369" s="70"/>
      <c r="R369" s="70">
        <v>39500</v>
      </c>
      <c r="S369" s="70">
        <v>34747.255310000008</v>
      </c>
    </row>
    <row r="370" spans="1:19" x14ac:dyDescent="0.25">
      <c r="A370" s="72">
        <v>4192</v>
      </c>
      <c r="B370" s="70"/>
      <c r="C370" s="70"/>
      <c r="D370" s="70"/>
      <c r="E370" s="70"/>
      <c r="F370" s="70">
        <v>19961</v>
      </c>
      <c r="G370" s="70">
        <v>21182.912056000001</v>
      </c>
      <c r="H370" s="70"/>
      <c r="I370" s="70"/>
      <c r="J370" s="70"/>
      <c r="K370" s="70"/>
      <c r="L370" s="70"/>
      <c r="M370" s="70"/>
      <c r="N370" s="70"/>
      <c r="O370" s="70"/>
      <c r="P370" s="70"/>
      <c r="Q370" s="70"/>
      <c r="R370" s="70">
        <v>19961</v>
      </c>
      <c r="S370" s="70">
        <v>21182.912056000001</v>
      </c>
    </row>
    <row r="371" spans="1:19" x14ac:dyDescent="0.25">
      <c r="A371" s="72">
        <v>4195</v>
      </c>
      <c r="B371" s="70"/>
      <c r="C371" s="70"/>
      <c r="D371" s="70"/>
      <c r="E371" s="70"/>
      <c r="F371" s="70">
        <v>21944</v>
      </c>
      <c r="G371" s="70">
        <v>26734.093460999997</v>
      </c>
      <c r="H371" s="70"/>
      <c r="I371" s="70"/>
      <c r="J371" s="70"/>
      <c r="K371" s="70"/>
      <c r="L371" s="70"/>
      <c r="M371" s="70"/>
      <c r="N371" s="70"/>
      <c r="O371" s="70"/>
      <c r="P371" s="70"/>
      <c r="Q371" s="70"/>
      <c r="R371" s="70">
        <v>21944</v>
      </c>
      <c r="S371" s="70">
        <v>26734.093460999997</v>
      </c>
    </row>
    <row r="372" spans="1:19" x14ac:dyDescent="0.25">
      <c r="A372" s="72">
        <v>4202</v>
      </c>
      <c r="B372" s="70"/>
      <c r="C372" s="70"/>
      <c r="D372" s="70"/>
      <c r="E372" s="70"/>
      <c r="F372" s="70">
        <v>14382</v>
      </c>
      <c r="G372" s="70">
        <v>20404.137969000003</v>
      </c>
      <c r="H372" s="70"/>
      <c r="I372" s="70"/>
      <c r="J372" s="70"/>
      <c r="K372" s="70"/>
      <c r="L372" s="70"/>
      <c r="M372" s="70"/>
      <c r="N372" s="70"/>
      <c r="O372" s="70"/>
      <c r="P372" s="70"/>
      <c r="Q372" s="70"/>
      <c r="R372" s="70">
        <v>14382</v>
      </c>
      <c r="S372" s="70">
        <v>20404.137969000003</v>
      </c>
    </row>
    <row r="373" spans="1:19" x14ac:dyDescent="0.25">
      <c r="A373" s="72">
        <v>4230</v>
      </c>
      <c r="B373" s="70"/>
      <c r="C373" s="70"/>
      <c r="D373" s="70"/>
      <c r="E373" s="70"/>
      <c r="F373" s="70"/>
      <c r="G373" s="70"/>
      <c r="H373" s="70"/>
      <c r="I373" s="70"/>
      <c r="J373" s="70"/>
      <c r="K373" s="70"/>
      <c r="L373" s="70"/>
      <c r="M373" s="70"/>
      <c r="N373" s="70">
        <v>24000</v>
      </c>
      <c r="O373" s="70">
        <v>20042.429198000002</v>
      </c>
      <c r="P373" s="70"/>
      <c r="Q373" s="70"/>
      <c r="R373" s="70">
        <v>24000</v>
      </c>
      <c r="S373" s="70">
        <v>20042.429198000002</v>
      </c>
    </row>
    <row r="374" spans="1:19" x14ac:dyDescent="0.25">
      <c r="A374" s="72">
        <v>4237</v>
      </c>
      <c r="B374" s="70"/>
      <c r="C374" s="70"/>
      <c r="D374" s="70"/>
      <c r="E374" s="70"/>
      <c r="F374" s="70">
        <v>22203</v>
      </c>
      <c r="G374" s="70">
        <v>22651.412627999998</v>
      </c>
      <c r="H374" s="70"/>
      <c r="I374" s="70"/>
      <c r="J374" s="70"/>
      <c r="K374" s="70"/>
      <c r="L374" s="70"/>
      <c r="M374" s="70"/>
      <c r="N374" s="70"/>
      <c r="O374" s="70"/>
      <c r="P374" s="70"/>
      <c r="Q374" s="70"/>
      <c r="R374" s="70">
        <v>22203</v>
      </c>
      <c r="S374" s="70">
        <v>22651.412627999998</v>
      </c>
    </row>
    <row r="375" spans="1:19" x14ac:dyDescent="0.25">
      <c r="A375" s="72">
        <v>4239</v>
      </c>
      <c r="B375" s="70"/>
      <c r="C375" s="70"/>
      <c r="D375" s="70"/>
      <c r="E375" s="70"/>
      <c r="F375" s="70"/>
      <c r="G375" s="70"/>
      <c r="H375" s="70"/>
      <c r="I375" s="70"/>
      <c r="J375" s="70"/>
      <c r="K375" s="70"/>
      <c r="L375" s="70"/>
      <c r="M375" s="70"/>
      <c r="N375" s="70">
        <v>6700</v>
      </c>
      <c r="O375" s="70">
        <v>5141.0171369999998</v>
      </c>
      <c r="P375" s="70"/>
      <c r="Q375" s="70"/>
      <c r="R375" s="70">
        <v>6700</v>
      </c>
      <c r="S375" s="70">
        <v>5141.0171369999998</v>
      </c>
    </row>
    <row r="376" spans="1:19" x14ac:dyDescent="0.25">
      <c r="A376" s="72">
        <v>4251</v>
      </c>
      <c r="B376" s="70"/>
      <c r="C376" s="70"/>
      <c r="D376" s="70"/>
      <c r="E376" s="70"/>
      <c r="F376" s="70">
        <v>26792</v>
      </c>
      <c r="G376" s="70">
        <v>25576.927565999998</v>
      </c>
      <c r="H376" s="70"/>
      <c r="I376" s="70"/>
      <c r="J376" s="70"/>
      <c r="K376" s="70"/>
      <c r="L376" s="70"/>
      <c r="M376" s="70"/>
      <c r="N376" s="70"/>
      <c r="O376" s="70"/>
      <c r="P376" s="70"/>
      <c r="Q376" s="70"/>
      <c r="R376" s="70">
        <v>26792</v>
      </c>
      <c r="S376" s="70">
        <v>25576.927565999998</v>
      </c>
    </row>
    <row r="377" spans="1:19" x14ac:dyDescent="0.25">
      <c r="A377" s="72">
        <v>4304</v>
      </c>
      <c r="B377" s="70"/>
      <c r="C377" s="70"/>
      <c r="D377" s="70">
        <v>5740</v>
      </c>
      <c r="E377" s="70">
        <v>2016.4849340000001</v>
      </c>
      <c r="F377" s="70"/>
      <c r="G377" s="70"/>
      <c r="H377" s="70"/>
      <c r="I377" s="70"/>
      <c r="J377" s="70"/>
      <c r="K377" s="70"/>
      <c r="L377" s="70"/>
      <c r="M377" s="70"/>
      <c r="N377" s="70"/>
      <c r="O377" s="70"/>
      <c r="P377" s="70"/>
      <c r="Q377" s="70"/>
      <c r="R377" s="70">
        <v>5740</v>
      </c>
      <c r="S377" s="70">
        <v>2016.4849340000001</v>
      </c>
    </row>
    <row r="378" spans="1:19" x14ac:dyDescent="0.25">
      <c r="A378" s="72">
        <v>4369</v>
      </c>
      <c r="B378" s="70"/>
      <c r="C378" s="70"/>
      <c r="D378" s="70">
        <v>6100</v>
      </c>
      <c r="E378" s="70">
        <v>4198.3375130000004</v>
      </c>
      <c r="F378" s="70"/>
      <c r="G378" s="70"/>
      <c r="H378" s="70"/>
      <c r="I378" s="70"/>
      <c r="J378" s="70"/>
      <c r="K378" s="70"/>
      <c r="L378" s="70"/>
      <c r="M378" s="70"/>
      <c r="N378" s="70"/>
      <c r="O378" s="70"/>
      <c r="P378" s="70"/>
      <c r="Q378" s="70"/>
      <c r="R378" s="70">
        <v>6100</v>
      </c>
      <c r="S378" s="70">
        <v>4198.3375130000004</v>
      </c>
    </row>
    <row r="379" spans="1:19" x14ac:dyDescent="0.25">
      <c r="A379" s="72">
        <v>4386</v>
      </c>
      <c r="B379" s="70"/>
      <c r="C379" s="70"/>
      <c r="D379" s="70">
        <v>8000</v>
      </c>
      <c r="E379" s="70">
        <v>9436.4856389999986</v>
      </c>
      <c r="F379" s="70"/>
      <c r="G379" s="70"/>
      <c r="H379" s="70"/>
      <c r="I379" s="70"/>
      <c r="J379" s="70"/>
      <c r="K379" s="70"/>
      <c r="L379" s="70"/>
      <c r="M379" s="70"/>
      <c r="N379" s="70"/>
      <c r="O379" s="70"/>
      <c r="P379" s="70"/>
      <c r="Q379" s="70"/>
      <c r="R379" s="70">
        <v>8000</v>
      </c>
      <c r="S379" s="70">
        <v>9436.4856389999986</v>
      </c>
    </row>
    <row r="380" spans="1:19" x14ac:dyDescent="0.25">
      <c r="A380" s="72">
        <v>4392</v>
      </c>
      <c r="B380" s="70"/>
      <c r="C380" s="70"/>
      <c r="D380" s="70">
        <v>5900</v>
      </c>
      <c r="E380" s="70">
        <v>6547.2275150000005</v>
      </c>
      <c r="F380" s="70"/>
      <c r="G380" s="70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>
        <v>5900</v>
      </c>
      <c r="S380" s="70">
        <v>6547.2275150000005</v>
      </c>
    </row>
    <row r="381" spans="1:19" x14ac:dyDescent="0.25">
      <c r="A381" s="72">
        <v>4394</v>
      </c>
      <c r="B381" s="70"/>
      <c r="C381" s="70"/>
      <c r="D381" s="70">
        <v>6500</v>
      </c>
      <c r="E381" s="70">
        <v>7220.5053399999997</v>
      </c>
      <c r="F381" s="70"/>
      <c r="G381" s="70"/>
      <c r="H381" s="70"/>
      <c r="I381" s="70"/>
      <c r="J381" s="70"/>
      <c r="K381" s="70"/>
      <c r="L381" s="70"/>
      <c r="M381" s="70"/>
      <c r="N381" s="70"/>
      <c r="O381" s="70"/>
      <c r="P381" s="70"/>
      <c r="Q381" s="70"/>
      <c r="R381" s="70">
        <v>6500</v>
      </c>
      <c r="S381" s="70">
        <v>7220.5053399999997</v>
      </c>
    </row>
    <row r="382" spans="1:19" x14ac:dyDescent="0.25">
      <c r="A382" s="72">
        <v>4425</v>
      </c>
      <c r="B382" s="70"/>
      <c r="C382" s="70"/>
      <c r="D382" s="70">
        <v>12133</v>
      </c>
      <c r="E382" s="70">
        <v>14332.628326999999</v>
      </c>
      <c r="F382" s="70"/>
      <c r="G382" s="70"/>
      <c r="H382" s="70"/>
      <c r="I382" s="70"/>
      <c r="J382" s="70"/>
      <c r="K382" s="70"/>
      <c r="L382" s="70"/>
      <c r="M382" s="70"/>
      <c r="N382" s="70"/>
      <c r="O382" s="70"/>
      <c r="P382" s="70"/>
      <c r="Q382" s="70"/>
      <c r="R382" s="70">
        <v>12133</v>
      </c>
      <c r="S382" s="70">
        <v>14332.628326999999</v>
      </c>
    </row>
    <row r="383" spans="1:19" x14ac:dyDescent="0.25">
      <c r="A383" s="72">
        <v>4431</v>
      </c>
      <c r="B383" s="70"/>
      <c r="C383" s="70"/>
      <c r="D383" s="70">
        <v>27156</v>
      </c>
      <c r="E383" s="70">
        <v>23630.780395000002</v>
      </c>
      <c r="F383" s="70"/>
      <c r="G383" s="70"/>
      <c r="H383" s="70"/>
      <c r="I383" s="70"/>
      <c r="J383" s="70"/>
      <c r="K383" s="70"/>
      <c r="L383" s="70"/>
      <c r="M383" s="70"/>
      <c r="N383" s="70"/>
      <c r="O383" s="70"/>
      <c r="P383" s="70"/>
      <c r="Q383" s="70"/>
      <c r="R383" s="70">
        <v>27156</v>
      </c>
      <c r="S383" s="70">
        <v>23630.780395000002</v>
      </c>
    </row>
    <row r="384" spans="1:19" x14ac:dyDescent="0.25">
      <c r="A384" s="72">
        <v>4435</v>
      </c>
      <c r="B384" s="70"/>
      <c r="C384" s="70"/>
      <c r="D384" s="70">
        <v>6698</v>
      </c>
      <c r="E384" s="70">
        <v>1650.680314</v>
      </c>
      <c r="F384" s="70"/>
      <c r="G384" s="70"/>
      <c r="H384" s="70"/>
      <c r="I384" s="70"/>
      <c r="J384" s="70"/>
      <c r="K384" s="70"/>
      <c r="L384" s="70"/>
      <c r="M384" s="70"/>
      <c r="N384" s="70"/>
      <c r="O384" s="70"/>
      <c r="P384" s="70"/>
      <c r="Q384" s="70"/>
      <c r="R384" s="70">
        <v>6698</v>
      </c>
      <c r="S384" s="70">
        <v>1650.680314</v>
      </c>
    </row>
    <row r="385" spans="1:19" x14ac:dyDescent="0.25">
      <c r="A385" s="72">
        <v>4479</v>
      </c>
      <c r="B385" s="70"/>
      <c r="C385" s="70"/>
      <c r="D385" s="70"/>
      <c r="E385" s="70"/>
      <c r="F385" s="70">
        <v>22672</v>
      </c>
      <c r="G385" s="70">
        <v>20482.527869999998</v>
      </c>
      <c r="H385" s="70"/>
      <c r="I385" s="70"/>
      <c r="J385" s="70"/>
      <c r="K385" s="70"/>
      <c r="L385" s="70"/>
      <c r="M385" s="70"/>
      <c r="N385" s="70"/>
      <c r="O385" s="70"/>
      <c r="P385" s="70"/>
      <c r="Q385" s="70"/>
      <c r="R385" s="70">
        <v>22672</v>
      </c>
      <c r="S385" s="70">
        <v>20482.527869999998</v>
      </c>
    </row>
    <row r="386" spans="1:19" x14ac:dyDescent="0.25">
      <c r="A386" s="72">
        <v>4480</v>
      </c>
      <c r="B386" s="70"/>
      <c r="C386" s="70"/>
      <c r="D386" s="70"/>
      <c r="E386" s="70"/>
      <c r="F386" s="70">
        <v>23667</v>
      </c>
      <c r="G386" s="70">
        <v>23133.451463000001</v>
      </c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>
        <v>23667</v>
      </c>
      <c r="S386" s="70">
        <v>23133.451463000001</v>
      </c>
    </row>
    <row r="387" spans="1:19" x14ac:dyDescent="0.25">
      <c r="A387" s="72">
        <v>4496</v>
      </c>
      <c r="B387" s="70"/>
      <c r="C387" s="70"/>
      <c r="D387" s="70"/>
      <c r="E387" s="70"/>
      <c r="F387" s="70">
        <v>25555</v>
      </c>
      <c r="G387" s="70">
        <v>20554.223008000001</v>
      </c>
      <c r="H387" s="70"/>
      <c r="I387" s="70"/>
      <c r="J387" s="70"/>
      <c r="K387" s="70"/>
      <c r="L387" s="70"/>
      <c r="M387" s="70"/>
      <c r="N387" s="70"/>
      <c r="O387" s="70"/>
      <c r="P387" s="70"/>
      <c r="Q387" s="70"/>
      <c r="R387" s="70">
        <v>25555</v>
      </c>
      <c r="S387" s="70">
        <v>20554.223008000001</v>
      </c>
    </row>
    <row r="388" spans="1:19" x14ac:dyDescent="0.25">
      <c r="A388" s="72">
        <v>4506</v>
      </c>
      <c r="B388" s="70"/>
      <c r="C388" s="70"/>
      <c r="D388" s="70"/>
      <c r="E388" s="70"/>
      <c r="F388" s="70">
        <v>24375</v>
      </c>
      <c r="G388" s="70">
        <v>9993.614196999999</v>
      </c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>
        <v>24375</v>
      </c>
      <c r="S388" s="70">
        <v>9993.614196999999</v>
      </c>
    </row>
    <row r="389" spans="1:19" x14ac:dyDescent="0.25">
      <c r="A389" s="72">
        <v>4513</v>
      </c>
      <c r="B389" s="70"/>
      <c r="C389" s="70"/>
      <c r="D389" s="70"/>
      <c r="E389" s="70"/>
      <c r="F389" s="70">
        <v>21980</v>
      </c>
      <c r="G389" s="70">
        <v>23613.521389999998</v>
      </c>
      <c r="H389" s="70"/>
      <c r="I389" s="70"/>
      <c r="J389" s="70"/>
      <c r="K389" s="70"/>
      <c r="L389" s="70"/>
      <c r="M389" s="70"/>
      <c r="N389" s="70"/>
      <c r="O389" s="70"/>
      <c r="P389" s="70"/>
      <c r="Q389" s="70"/>
      <c r="R389" s="70">
        <v>21980</v>
      </c>
      <c r="S389" s="70">
        <v>23613.521389999998</v>
      </c>
    </row>
    <row r="390" spans="1:19" x14ac:dyDescent="0.25">
      <c r="A390" s="72">
        <v>4519</v>
      </c>
      <c r="B390" s="70"/>
      <c r="C390" s="70"/>
      <c r="D390" s="70"/>
      <c r="E390" s="70"/>
      <c r="F390" s="70">
        <v>7149</v>
      </c>
      <c r="G390" s="70">
        <v>8659.313431999999</v>
      </c>
      <c r="H390" s="70"/>
      <c r="I390" s="70"/>
      <c r="J390" s="70"/>
      <c r="K390" s="70"/>
      <c r="L390" s="70"/>
      <c r="M390" s="70"/>
      <c r="N390" s="70"/>
      <c r="O390" s="70"/>
      <c r="P390" s="70"/>
      <c r="Q390" s="70"/>
      <c r="R390" s="70">
        <v>7149</v>
      </c>
      <c r="S390" s="70">
        <v>8659.313431999999</v>
      </c>
    </row>
    <row r="391" spans="1:19" x14ac:dyDescent="0.25">
      <c r="A391" s="72">
        <v>4547</v>
      </c>
      <c r="B391" s="70"/>
      <c r="C391" s="70"/>
      <c r="D391" s="70"/>
      <c r="E391" s="70"/>
      <c r="F391" s="70">
        <v>15178</v>
      </c>
      <c r="G391" s="70">
        <v>16157.634100999998</v>
      </c>
      <c r="H391" s="70"/>
      <c r="I391" s="70"/>
      <c r="J391" s="70"/>
      <c r="K391" s="70"/>
      <c r="L391" s="70"/>
      <c r="M391" s="70"/>
      <c r="N391" s="70"/>
      <c r="O391" s="70"/>
      <c r="P391" s="70"/>
      <c r="Q391" s="70"/>
      <c r="R391" s="70">
        <v>15178</v>
      </c>
      <c r="S391" s="70">
        <v>16157.634100999998</v>
      </c>
    </row>
    <row r="392" spans="1:19" x14ac:dyDescent="0.25">
      <c r="A392" s="72">
        <v>4571</v>
      </c>
      <c r="B392" s="70"/>
      <c r="C392" s="70"/>
      <c r="D392" s="70"/>
      <c r="E392" s="70"/>
      <c r="F392" s="70"/>
      <c r="G392" s="70"/>
      <c r="H392" s="70">
        <v>7500</v>
      </c>
      <c r="I392" s="70">
        <v>7154.4345300000004</v>
      </c>
      <c r="J392" s="70"/>
      <c r="K392" s="70"/>
      <c r="L392" s="70"/>
      <c r="M392" s="70"/>
      <c r="N392" s="70"/>
      <c r="O392" s="70"/>
      <c r="P392" s="70"/>
      <c r="Q392" s="70"/>
      <c r="R392" s="70">
        <v>7500</v>
      </c>
      <c r="S392" s="70">
        <v>7154.4345300000004</v>
      </c>
    </row>
    <row r="393" spans="1:19" x14ac:dyDescent="0.25">
      <c r="A393" s="72">
        <v>4590</v>
      </c>
      <c r="B393" s="70"/>
      <c r="C393" s="70"/>
      <c r="D393" s="70"/>
      <c r="E393" s="70"/>
      <c r="F393" s="70"/>
      <c r="G393" s="70"/>
      <c r="H393" s="70">
        <v>30600</v>
      </c>
      <c r="I393" s="70">
        <v>13054.667304999999</v>
      </c>
      <c r="J393" s="70"/>
      <c r="K393" s="70"/>
      <c r="L393" s="70"/>
      <c r="M393" s="70"/>
      <c r="N393" s="70"/>
      <c r="O393" s="70"/>
      <c r="P393" s="70"/>
      <c r="Q393" s="70"/>
      <c r="R393" s="70">
        <v>30600</v>
      </c>
      <c r="S393" s="70">
        <v>13054.667304999999</v>
      </c>
    </row>
    <row r="394" spans="1:19" x14ac:dyDescent="0.25">
      <c r="A394" s="72">
        <v>4600</v>
      </c>
      <c r="B394" s="70"/>
      <c r="C394" s="70"/>
      <c r="D394" s="70"/>
      <c r="E394" s="70"/>
      <c r="F394" s="70"/>
      <c r="G394" s="70"/>
      <c r="H394" s="70"/>
      <c r="I394" s="70"/>
      <c r="J394" s="70">
        <v>25800</v>
      </c>
      <c r="K394" s="70">
        <v>19286.984131000005</v>
      </c>
      <c r="L394" s="70"/>
      <c r="M394" s="70"/>
      <c r="N394" s="70"/>
      <c r="O394" s="70"/>
      <c r="P394" s="70"/>
      <c r="Q394" s="70"/>
      <c r="R394" s="70">
        <v>25800</v>
      </c>
      <c r="S394" s="70">
        <v>19286.984131000005</v>
      </c>
    </row>
    <row r="395" spans="1:19" x14ac:dyDescent="0.25">
      <c r="A395" s="72">
        <v>4621</v>
      </c>
      <c r="B395" s="70"/>
      <c r="C395" s="70"/>
      <c r="D395" s="70"/>
      <c r="E395" s="70"/>
      <c r="F395" s="70"/>
      <c r="G395" s="70"/>
      <c r="H395" s="70"/>
      <c r="I395" s="70"/>
      <c r="J395" s="70">
        <v>11600</v>
      </c>
      <c r="K395" s="70">
        <v>7740.8900840000006</v>
      </c>
      <c r="L395" s="70"/>
      <c r="M395" s="70"/>
      <c r="N395" s="70"/>
      <c r="O395" s="70"/>
      <c r="P395" s="70"/>
      <c r="Q395" s="70"/>
      <c r="R395" s="70">
        <v>11600</v>
      </c>
      <c r="S395" s="70">
        <v>7740.8900840000006</v>
      </c>
    </row>
    <row r="396" spans="1:19" x14ac:dyDescent="0.25">
      <c r="A396" s="72">
        <v>4623</v>
      </c>
      <c r="B396" s="70"/>
      <c r="C396" s="70"/>
      <c r="D396" s="70"/>
      <c r="E396" s="70"/>
      <c r="F396" s="70"/>
      <c r="G396" s="70"/>
      <c r="H396" s="70"/>
      <c r="I396" s="70"/>
      <c r="J396" s="70">
        <v>17900</v>
      </c>
      <c r="K396" s="70">
        <v>8297.4188979999999</v>
      </c>
      <c r="L396" s="70"/>
      <c r="M396" s="70"/>
      <c r="N396" s="70"/>
      <c r="O396" s="70"/>
      <c r="P396" s="70"/>
      <c r="Q396" s="70"/>
      <c r="R396" s="70">
        <v>17900</v>
      </c>
      <c r="S396" s="70">
        <v>8297.4188979999999</v>
      </c>
    </row>
    <row r="397" spans="1:19" x14ac:dyDescent="0.25">
      <c r="A397" s="72">
        <v>4627</v>
      </c>
      <c r="B397" s="70"/>
      <c r="C397" s="70"/>
      <c r="D397" s="70"/>
      <c r="E397" s="70"/>
      <c r="F397" s="70"/>
      <c r="G397" s="70"/>
      <c r="H397" s="70"/>
      <c r="I397" s="70"/>
      <c r="J397" s="70">
        <v>13800</v>
      </c>
      <c r="K397" s="70">
        <v>13202.899795999998</v>
      </c>
      <c r="L397" s="70"/>
      <c r="M397" s="70"/>
      <c r="N397" s="70"/>
      <c r="O397" s="70"/>
      <c r="P397" s="70"/>
      <c r="Q397" s="70"/>
      <c r="R397" s="70">
        <v>13800</v>
      </c>
      <c r="S397" s="70">
        <v>13202.899795999998</v>
      </c>
    </row>
    <row r="398" spans="1:19" x14ac:dyDescent="0.25">
      <c r="A398" s="72">
        <v>4642</v>
      </c>
      <c r="B398" s="70"/>
      <c r="C398" s="70"/>
      <c r="D398" s="70"/>
      <c r="E398" s="70"/>
      <c r="F398" s="70"/>
      <c r="G398" s="70"/>
      <c r="H398" s="70"/>
      <c r="I398" s="70"/>
      <c r="J398" s="70">
        <v>3900</v>
      </c>
      <c r="K398" s="70">
        <v>5515.5926039999995</v>
      </c>
      <c r="L398" s="70"/>
      <c r="M398" s="70"/>
      <c r="N398" s="70"/>
      <c r="O398" s="70"/>
      <c r="P398" s="70"/>
      <c r="Q398" s="70"/>
      <c r="R398" s="70">
        <v>3900</v>
      </c>
      <c r="S398" s="70">
        <v>5515.5926039999995</v>
      </c>
    </row>
    <row r="399" spans="1:19" x14ac:dyDescent="0.25">
      <c r="A399" s="72">
        <v>4646</v>
      </c>
      <c r="B399" s="70"/>
      <c r="C399" s="70"/>
      <c r="D399" s="70"/>
      <c r="E399" s="70"/>
      <c r="F399" s="70"/>
      <c r="G399" s="70"/>
      <c r="H399" s="70"/>
      <c r="I399" s="70"/>
      <c r="J399" s="70">
        <v>6600</v>
      </c>
      <c r="K399" s="70">
        <v>10185.872444999999</v>
      </c>
      <c r="L399" s="70"/>
      <c r="M399" s="70"/>
      <c r="N399" s="70"/>
      <c r="O399" s="70"/>
      <c r="P399" s="70"/>
      <c r="Q399" s="70"/>
      <c r="R399" s="70">
        <v>6600</v>
      </c>
      <c r="S399" s="70">
        <v>10185.872444999999</v>
      </c>
    </row>
    <row r="400" spans="1:19" x14ac:dyDescent="0.25">
      <c r="A400" s="72">
        <v>4685</v>
      </c>
      <c r="B400" s="70"/>
      <c r="C400" s="70"/>
      <c r="D400" s="70"/>
      <c r="E400" s="70"/>
      <c r="F400" s="70"/>
      <c r="G400" s="70"/>
      <c r="H400" s="70"/>
      <c r="I400" s="70"/>
      <c r="J400" s="70"/>
      <c r="K400" s="70"/>
      <c r="L400" s="70"/>
      <c r="M400" s="70"/>
      <c r="N400" s="70">
        <v>18100</v>
      </c>
      <c r="O400" s="70">
        <v>14876.315266999998</v>
      </c>
      <c r="P400" s="70"/>
      <c r="Q400" s="70"/>
      <c r="R400" s="70">
        <v>18100</v>
      </c>
      <c r="S400" s="70">
        <v>14876.315266999998</v>
      </c>
    </row>
    <row r="401" spans="1:19" x14ac:dyDescent="0.25">
      <c r="A401" s="72">
        <v>4694</v>
      </c>
      <c r="B401" s="70"/>
      <c r="C401" s="70"/>
      <c r="D401" s="70"/>
      <c r="E401" s="70"/>
      <c r="F401" s="70"/>
      <c r="G401" s="70"/>
      <c r="H401" s="70"/>
      <c r="I401" s="70"/>
      <c r="J401" s="70"/>
      <c r="K401" s="70"/>
      <c r="L401" s="70"/>
      <c r="M401" s="70"/>
      <c r="N401" s="70">
        <v>23400</v>
      </c>
      <c r="O401" s="70">
        <v>18597.361526000001</v>
      </c>
      <c r="P401" s="70"/>
      <c r="Q401" s="70"/>
      <c r="R401" s="70">
        <v>23400</v>
      </c>
      <c r="S401" s="70">
        <v>18597.361526000001</v>
      </c>
    </row>
    <row r="402" spans="1:19" x14ac:dyDescent="0.25">
      <c r="A402" s="72">
        <v>4695</v>
      </c>
      <c r="B402" s="70"/>
      <c r="C402" s="70"/>
      <c r="D402" s="70"/>
      <c r="E402" s="70"/>
      <c r="F402" s="70"/>
      <c r="G402" s="70"/>
      <c r="H402" s="70"/>
      <c r="I402" s="70"/>
      <c r="J402" s="70"/>
      <c r="K402" s="70"/>
      <c r="L402" s="70"/>
      <c r="M402" s="70"/>
      <c r="N402" s="70">
        <v>25900</v>
      </c>
      <c r="O402" s="70">
        <v>21206.818694999998</v>
      </c>
      <c r="P402" s="70"/>
      <c r="Q402" s="70"/>
      <c r="R402" s="70">
        <v>25900</v>
      </c>
      <c r="S402" s="70">
        <v>21206.818694999998</v>
      </c>
    </row>
    <row r="403" spans="1:19" x14ac:dyDescent="0.25">
      <c r="A403" s="72">
        <v>4713</v>
      </c>
      <c r="B403" s="70"/>
      <c r="C403" s="70"/>
      <c r="D403" s="70"/>
      <c r="E403" s="70"/>
      <c r="F403" s="70"/>
      <c r="G403" s="70"/>
      <c r="H403" s="70"/>
      <c r="I403" s="70"/>
      <c r="J403" s="70"/>
      <c r="K403" s="70"/>
      <c r="L403" s="70"/>
      <c r="M403" s="70"/>
      <c r="N403" s="70">
        <v>24400</v>
      </c>
      <c r="O403" s="70">
        <v>18207.330809999999</v>
      </c>
      <c r="P403" s="70"/>
      <c r="Q403" s="70"/>
      <c r="R403" s="70">
        <v>24400</v>
      </c>
      <c r="S403" s="70">
        <v>18207.330809999999</v>
      </c>
    </row>
    <row r="404" spans="1:19" x14ac:dyDescent="0.25">
      <c r="A404" s="72">
        <v>4739</v>
      </c>
      <c r="B404" s="70"/>
      <c r="C404" s="70"/>
      <c r="D404" s="70"/>
      <c r="E404" s="70"/>
      <c r="F404" s="70">
        <v>19567</v>
      </c>
      <c r="G404" s="70">
        <v>8726.8551640000005</v>
      </c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>
        <v>19567</v>
      </c>
      <c r="S404" s="70">
        <v>8726.8551640000005</v>
      </c>
    </row>
    <row r="405" spans="1:19" x14ac:dyDescent="0.25">
      <c r="A405" s="72">
        <v>4746</v>
      </c>
      <c r="B405" s="70"/>
      <c r="C405" s="70"/>
      <c r="D405" s="70"/>
      <c r="E405" s="70"/>
      <c r="F405" s="70"/>
      <c r="G405" s="70"/>
      <c r="H405" s="70"/>
      <c r="I405" s="70"/>
      <c r="J405" s="70"/>
      <c r="K405" s="70"/>
      <c r="L405" s="70">
        <v>26900</v>
      </c>
      <c r="M405" s="70">
        <v>31896.142577999999</v>
      </c>
      <c r="N405" s="70"/>
      <c r="O405" s="70"/>
      <c r="P405" s="70"/>
      <c r="Q405" s="70"/>
      <c r="R405" s="70">
        <v>26900</v>
      </c>
      <c r="S405" s="70">
        <v>31896.142577999999</v>
      </c>
    </row>
    <row r="406" spans="1:19" x14ac:dyDescent="0.25">
      <c r="A406" s="72">
        <v>4758</v>
      </c>
      <c r="B406" s="70"/>
      <c r="C406" s="70"/>
      <c r="D406" s="70"/>
      <c r="E406" s="70"/>
      <c r="F406" s="70"/>
      <c r="G406" s="70"/>
      <c r="H406" s="70"/>
      <c r="I406" s="70"/>
      <c r="J406" s="70"/>
      <c r="K406" s="70"/>
      <c r="L406" s="70"/>
      <c r="M406" s="70"/>
      <c r="N406" s="70">
        <v>32100</v>
      </c>
      <c r="O406" s="70">
        <v>6307.8697809999994</v>
      </c>
      <c r="P406" s="70"/>
      <c r="Q406" s="70"/>
      <c r="R406" s="70">
        <v>32100</v>
      </c>
      <c r="S406" s="70">
        <v>6307.8697809999994</v>
      </c>
    </row>
    <row r="407" spans="1:19" x14ac:dyDescent="0.25">
      <c r="A407" s="72">
        <v>4768</v>
      </c>
      <c r="B407" s="70"/>
      <c r="C407" s="70"/>
      <c r="D407" s="70"/>
      <c r="E407" s="70"/>
      <c r="F407" s="70">
        <v>17527</v>
      </c>
      <c r="G407" s="70">
        <v>5678.4270020000004</v>
      </c>
      <c r="H407" s="70"/>
      <c r="I407" s="70"/>
      <c r="J407" s="70"/>
      <c r="K407" s="70"/>
      <c r="L407" s="70"/>
      <c r="M407" s="70"/>
      <c r="N407" s="70"/>
      <c r="O407" s="70"/>
      <c r="P407" s="70"/>
      <c r="Q407" s="70"/>
      <c r="R407" s="70">
        <v>17527</v>
      </c>
      <c r="S407" s="70">
        <v>5678.4270020000004</v>
      </c>
    </row>
    <row r="408" spans="1:19" x14ac:dyDescent="0.25">
      <c r="A408" s="72">
        <v>4776</v>
      </c>
      <c r="B408" s="70"/>
      <c r="C408" s="70"/>
      <c r="D408" s="70"/>
      <c r="E408" s="70"/>
      <c r="F408" s="70">
        <v>21791</v>
      </c>
      <c r="G408" s="70">
        <v>24385.389587999998</v>
      </c>
      <c r="H408" s="70"/>
      <c r="I408" s="70"/>
      <c r="J408" s="70"/>
      <c r="K408" s="70"/>
      <c r="L408" s="70"/>
      <c r="M408" s="70"/>
      <c r="N408" s="70"/>
      <c r="O408" s="70"/>
      <c r="P408" s="70"/>
      <c r="Q408" s="70"/>
      <c r="R408" s="70">
        <v>21791</v>
      </c>
      <c r="S408" s="70">
        <v>24385.389587999998</v>
      </c>
    </row>
    <row r="409" spans="1:19" x14ac:dyDescent="0.25">
      <c r="A409" s="72">
        <v>4780</v>
      </c>
      <c r="B409" s="70"/>
      <c r="C409" s="70"/>
      <c r="D409" s="70"/>
      <c r="E409" s="70"/>
      <c r="F409" s="70">
        <v>50006</v>
      </c>
      <c r="G409" s="70">
        <v>34316.805785999997</v>
      </c>
      <c r="H409" s="70"/>
      <c r="I409" s="70"/>
      <c r="J409" s="70"/>
      <c r="K409" s="70"/>
      <c r="L409" s="70"/>
      <c r="M409" s="70"/>
      <c r="N409" s="70"/>
      <c r="O409" s="70"/>
      <c r="P409" s="70"/>
      <c r="Q409" s="70"/>
      <c r="R409" s="70">
        <v>50006</v>
      </c>
      <c r="S409" s="70">
        <v>34316.805785999997</v>
      </c>
    </row>
    <row r="410" spans="1:19" x14ac:dyDescent="0.25">
      <c r="A410" s="72">
        <v>4781</v>
      </c>
      <c r="B410" s="70"/>
      <c r="C410" s="70"/>
      <c r="D410" s="70"/>
      <c r="E410" s="70"/>
      <c r="F410" s="70">
        <v>40660</v>
      </c>
      <c r="G410" s="70">
        <v>32729.229034</v>
      </c>
      <c r="H410" s="70"/>
      <c r="I410" s="70"/>
      <c r="J410" s="70"/>
      <c r="K410" s="70"/>
      <c r="L410" s="70"/>
      <c r="M410" s="70"/>
      <c r="N410" s="70"/>
      <c r="O410" s="70"/>
      <c r="P410" s="70"/>
      <c r="Q410" s="70"/>
      <c r="R410" s="70">
        <v>40660</v>
      </c>
      <c r="S410" s="70">
        <v>32729.229034</v>
      </c>
    </row>
    <row r="411" spans="1:19" x14ac:dyDescent="0.25">
      <c r="A411" s="72">
        <v>4782</v>
      </c>
      <c r="B411" s="70"/>
      <c r="C411" s="70"/>
      <c r="D411" s="70"/>
      <c r="E411" s="70"/>
      <c r="F411" s="70"/>
      <c r="G411" s="70"/>
      <c r="H411" s="70"/>
      <c r="I411" s="70"/>
      <c r="J411" s="70">
        <v>10400</v>
      </c>
      <c r="K411" s="70">
        <v>5131.1218550000003</v>
      </c>
      <c r="L411" s="70"/>
      <c r="M411" s="70"/>
      <c r="N411" s="70"/>
      <c r="O411" s="70"/>
      <c r="P411" s="70"/>
      <c r="Q411" s="70"/>
      <c r="R411" s="70">
        <v>10400</v>
      </c>
      <c r="S411" s="70">
        <v>5131.1218550000003</v>
      </c>
    </row>
    <row r="412" spans="1:19" x14ac:dyDescent="0.25">
      <c r="A412" s="72">
        <v>4790</v>
      </c>
      <c r="B412" s="70"/>
      <c r="C412" s="70"/>
      <c r="D412" s="70"/>
      <c r="E412" s="70"/>
      <c r="F412" s="70"/>
      <c r="G412" s="70"/>
      <c r="H412" s="70"/>
      <c r="I412" s="70"/>
      <c r="J412" s="70"/>
      <c r="K412" s="70"/>
      <c r="L412" s="70">
        <v>18900</v>
      </c>
      <c r="M412" s="70">
        <v>4485.6853059999994</v>
      </c>
      <c r="N412" s="70"/>
      <c r="O412" s="70"/>
      <c r="P412" s="70"/>
      <c r="Q412" s="70"/>
      <c r="R412" s="70">
        <v>18900</v>
      </c>
      <c r="S412" s="70">
        <v>4485.6853059999994</v>
      </c>
    </row>
    <row r="413" spans="1:19" x14ac:dyDescent="0.25">
      <c r="A413" s="72">
        <v>4887</v>
      </c>
      <c r="B413" s="70"/>
      <c r="C413" s="70"/>
      <c r="D413" s="70"/>
      <c r="E413" s="70"/>
      <c r="F413" s="70">
        <v>110380</v>
      </c>
      <c r="G413" s="70">
        <v>110480.172852</v>
      </c>
      <c r="H413" s="70"/>
      <c r="I413" s="70"/>
      <c r="J413" s="70"/>
      <c r="K413" s="70"/>
      <c r="L413" s="70"/>
      <c r="M413" s="70"/>
      <c r="N413" s="70"/>
      <c r="O413" s="70"/>
      <c r="P413" s="70"/>
      <c r="Q413" s="70"/>
      <c r="R413" s="70">
        <v>110380</v>
      </c>
      <c r="S413" s="70">
        <v>110480.172852</v>
      </c>
    </row>
    <row r="414" spans="1:19" x14ac:dyDescent="0.25">
      <c r="A414" s="72">
        <v>4969</v>
      </c>
      <c r="B414" s="70"/>
      <c r="C414" s="70"/>
      <c r="D414" s="70">
        <v>5900</v>
      </c>
      <c r="E414" s="70">
        <v>9461.3715759999995</v>
      </c>
      <c r="F414" s="70"/>
      <c r="G414" s="70"/>
      <c r="H414" s="70"/>
      <c r="I414" s="70"/>
      <c r="J414" s="70"/>
      <c r="K414" s="70"/>
      <c r="L414" s="70"/>
      <c r="M414" s="70"/>
      <c r="N414" s="70"/>
      <c r="O414" s="70"/>
      <c r="P414" s="70"/>
      <c r="Q414" s="70"/>
      <c r="R414" s="70">
        <v>5900</v>
      </c>
      <c r="S414" s="70">
        <v>9461.3715759999995</v>
      </c>
    </row>
    <row r="415" spans="1:19" x14ac:dyDescent="0.25">
      <c r="A415" s="72">
        <v>4981</v>
      </c>
      <c r="B415" s="70"/>
      <c r="C415" s="70"/>
      <c r="D415" s="70">
        <v>3506</v>
      </c>
      <c r="E415" s="70">
        <v>3820.3483729999998</v>
      </c>
      <c r="F415" s="70"/>
      <c r="G415" s="70"/>
      <c r="H415" s="70"/>
      <c r="I415" s="70"/>
      <c r="J415" s="70"/>
      <c r="K415" s="70"/>
      <c r="L415" s="70"/>
      <c r="M415" s="70"/>
      <c r="N415" s="70"/>
      <c r="O415" s="70"/>
      <c r="P415" s="70"/>
      <c r="Q415" s="70"/>
      <c r="R415" s="70">
        <v>3506</v>
      </c>
      <c r="S415" s="70">
        <v>3820.3483729999998</v>
      </c>
    </row>
    <row r="416" spans="1:19" x14ac:dyDescent="0.25">
      <c r="A416" s="72">
        <v>5000</v>
      </c>
      <c r="B416" s="70"/>
      <c r="C416" s="70"/>
      <c r="D416" s="70"/>
      <c r="E416" s="70"/>
      <c r="F416" s="70">
        <v>5176</v>
      </c>
      <c r="G416" s="70">
        <v>5633.6549410000007</v>
      </c>
      <c r="H416" s="70"/>
      <c r="I416" s="70"/>
      <c r="J416" s="70"/>
      <c r="K416" s="70"/>
      <c r="L416" s="70"/>
      <c r="M416" s="70"/>
      <c r="N416" s="70"/>
      <c r="O416" s="70"/>
      <c r="P416" s="70"/>
      <c r="Q416" s="70"/>
      <c r="R416" s="70">
        <v>5176</v>
      </c>
      <c r="S416" s="70">
        <v>5633.6549410000007</v>
      </c>
    </row>
    <row r="417" spans="1:19" x14ac:dyDescent="0.25">
      <c r="A417" s="72">
        <v>5012</v>
      </c>
      <c r="B417" s="70"/>
      <c r="C417" s="70"/>
      <c r="D417" s="70">
        <v>6394</v>
      </c>
      <c r="E417" s="70">
        <v>10687.633629</v>
      </c>
      <c r="F417" s="70"/>
      <c r="G417" s="70"/>
      <c r="H417" s="70"/>
      <c r="I417" s="70"/>
      <c r="J417" s="70"/>
      <c r="K417" s="70"/>
      <c r="L417" s="70"/>
      <c r="M417" s="70"/>
      <c r="N417" s="70"/>
      <c r="O417" s="70"/>
      <c r="P417" s="70"/>
      <c r="Q417" s="70"/>
      <c r="R417" s="70">
        <v>6394</v>
      </c>
      <c r="S417" s="70">
        <v>10687.633629</v>
      </c>
    </row>
    <row r="418" spans="1:19" x14ac:dyDescent="0.25">
      <c r="A418" s="72">
        <v>5032</v>
      </c>
      <c r="B418" s="70"/>
      <c r="C418" s="70"/>
      <c r="D418" s="70">
        <v>8185</v>
      </c>
      <c r="E418" s="70">
        <v>15245.375106000001</v>
      </c>
      <c r="F418" s="70"/>
      <c r="G418" s="70"/>
      <c r="H418" s="70"/>
      <c r="I418" s="70"/>
      <c r="J418" s="70"/>
      <c r="K418" s="70"/>
      <c r="L418" s="70"/>
      <c r="M418" s="70"/>
      <c r="N418" s="70"/>
      <c r="O418" s="70"/>
      <c r="P418" s="70"/>
      <c r="Q418" s="70"/>
      <c r="R418" s="70">
        <v>8185</v>
      </c>
      <c r="S418" s="70">
        <v>15245.375106000001</v>
      </c>
    </row>
    <row r="419" spans="1:19" x14ac:dyDescent="0.25">
      <c r="A419" s="72">
        <v>5051</v>
      </c>
      <c r="B419" s="70"/>
      <c r="C419" s="70"/>
      <c r="D419" s="70"/>
      <c r="E419" s="70"/>
      <c r="F419" s="70">
        <v>52257</v>
      </c>
      <c r="G419" s="70">
        <v>41714.484299000003</v>
      </c>
      <c r="H419" s="70"/>
      <c r="I419" s="70"/>
      <c r="J419" s="70"/>
      <c r="K419" s="70"/>
      <c r="L419" s="70"/>
      <c r="M419" s="70"/>
      <c r="N419" s="70"/>
      <c r="O419" s="70"/>
      <c r="P419" s="70"/>
      <c r="Q419" s="70"/>
      <c r="R419" s="70">
        <v>52257</v>
      </c>
      <c r="S419" s="70">
        <v>41714.484299000003</v>
      </c>
    </row>
    <row r="420" spans="1:19" x14ac:dyDescent="0.25">
      <c r="A420" s="72">
        <v>5062</v>
      </c>
      <c r="B420" s="70"/>
      <c r="C420" s="70"/>
      <c r="D420" s="70"/>
      <c r="E420" s="70"/>
      <c r="F420" s="70">
        <v>7976</v>
      </c>
      <c r="G420" s="70">
        <v>18632.274932</v>
      </c>
      <c r="H420" s="70"/>
      <c r="I420" s="70"/>
      <c r="J420" s="70"/>
      <c r="K420" s="70"/>
      <c r="L420" s="70"/>
      <c r="M420" s="70"/>
      <c r="N420" s="70"/>
      <c r="O420" s="70"/>
      <c r="P420" s="70"/>
      <c r="Q420" s="70"/>
      <c r="R420" s="70">
        <v>7976</v>
      </c>
      <c r="S420" s="70">
        <v>18632.274932</v>
      </c>
    </row>
    <row r="421" spans="1:19" x14ac:dyDescent="0.25">
      <c r="A421" s="72">
        <v>5063</v>
      </c>
      <c r="B421" s="70"/>
      <c r="C421" s="70"/>
      <c r="D421" s="70"/>
      <c r="E421" s="70"/>
      <c r="F421" s="70">
        <v>5090</v>
      </c>
      <c r="G421" s="70">
        <v>1040.4004090000001</v>
      </c>
      <c r="H421" s="70"/>
      <c r="I421" s="70"/>
      <c r="J421" s="70"/>
      <c r="K421" s="70"/>
      <c r="L421" s="70"/>
      <c r="M421" s="70"/>
      <c r="N421" s="70"/>
      <c r="O421" s="70"/>
      <c r="P421" s="70"/>
      <c r="Q421" s="70"/>
      <c r="R421" s="70">
        <v>5090</v>
      </c>
      <c r="S421" s="70">
        <v>1040.4004090000001</v>
      </c>
    </row>
    <row r="422" spans="1:19" x14ac:dyDescent="0.25">
      <c r="A422" s="72">
        <v>5072</v>
      </c>
      <c r="B422" s="70"/>
      <c r="C422" s="70"/>
      <c r="D422" s="70"/>
      <c r="E422" s="70"/>
      <c r="F422" s="70">
        <v>13349</v>
      </c>
      <c r="G422" s="70">
        <v>17239.742416000001</v>
      </c>
      <c r="H422" s="70"/>
      <c r="I422" s="70"/>
      <c r="J422" s="70"/>
      <c r="K422" s="70"/>
      <c r="L422" s="70"/>
      <c r="M422" s="70"/>
      <c r="N422" s="70"/>
      <c r="O422" s="70"/>
      <c r="P422" s="70"/>
      <c r="Q422" s="70"/>
      <c r="R422" s="70">
        <v>13349</v>
      </c>
      <c r="S422" s="70">
        <v>17239.742416000001</v>
      </c>
    </row>
    <row r="423" spans="1:19" x14ac:dyDescent="0.25">
      <c r="A423" s="72">
        <v>5111</v>
      </c>
      <c r="B423" s="70"/>
      <c r="C423" s="70"/>
      <c r="D423" s="70"/>
      <c r="E423" s="70"/>
      <c r="F423" s="70"/>
      <c r="G423" s="70"/>
      <c r="H423" s="70"/>
      <c r="I423" s="70"/>
      <c r="J423" s="70"/>
      <c r="K423" s="70"/>
      <c r="L423" s="70">
        <v>19600</v>
      </c>
      <c r="M423" s="70">
        <v>6348.6001089999991</v>
      </c>
      <c r="N423" s="70"/>
      <c r="O423" s="70"/>
      <c r="P423" s="70"/>
      <c r="Q423" s="70"/>
      <c r="R423" s="70">
        <v>19600</v>
      </c>
      <c r="S423" s="70">
        <v>6348.6001089999991</v>
      </c>
    </row>
    <row r="424" spans="1:19" x14ac:dyDescent="0.25">
      <c r="A424" s="72">
        <v>5120</v>
      </c>
      <c r="B424" s="70"/>
      <c r="C424" s="70"/>
      <c r="D424" s="70">
        <v>12900</v>
      </c>
      <c r="E424" s="70">
        <v>12072.775329</v>
      </c>
      <c r="F424" s="70"/>
      <c r="G424" s="70"/>
      <c r="H424" s="70"/>
      <c r="I424" s="70"/>
      <c r="J424" s="70"/>
      <c r="K424" s="70"/>
      <c r="L424" s="70"/>
      <c r="M424" s="70"/>
      <c r="N424" s="70"/>
      <c r="O424" s="70"/>
      <c r="P424" s="70"/>
      <c r="Q424" s="70"/>
      <c r="R424" s="70">
        <v>12900</v>
      </c>
      <c r="S424" s="70">
        <v>12072.775329</v>
      </c>
    </row>
    <row r="425" spans="1:19" x14ac:dyDescent="0.25">
      <c r="A425" s="72">
        <v>5121</v>
      </c>
      <c r="B425" s="70"/>
      <c r="C425" s="70"/>
      <c r="D425" s="70">
        <v>9200</v>
      </c>
      <c r="E425" s="70">
        <v>8902.1148670000002</v>
      </c>
      <c r="F425" s="70"/>
      <c r="G425" s="70"/>
      <c r="H425" s="70"/>
      <c r="I425" s="70"/>
      <c r="J425" s="70"/>
      <c r="K425" s="70"/>
      <c r="L425" s="70"/>
      <c r="M425" s="70"/>
      <c r="N425" s="70"/>
      <c r="O425" s="70"/>
      <c r="P425" s="70"/>
      <c r="Q425" s="70"/>
      <c r="R425" s="70">
        <v>9200</v>
      </c>
      <c r="S425" s="70">
        <v>8902.1148670000002</v>
      </c>
    </row>
    <row r="426" spans="1:19" x14ac:dyDescent="0.25">
      <c r="A426" s="72">
        <v>5122</v>
      </c>
      <c r="B426" s="70"/>
      <c r="C426" s="70"/>
      <c r="D426" s="70">
        <v>17200</v>
      </c>
      <c r="E426" s="70">
        <v>13922.713856999999</v>
      </c>
      <c r="F426" s="70"/>
      <c r="G426" s="70"/>
      <c r="H426" s="70"/>
      <c r="I426" s="70"/>
      <c r="J426" s="70"/>
      <c r="K426" s="70"/>
      <c r="L426" s="70"/>
      <c r="M426" s="70"/>
      <c r="N426" s="70"/>
      <c r="O426" s="70"/>
      <c r="P426" s="70"/>
      <c r="Q426" s="70"/>
      <c r="R426" s="70">
        <v>17200</v>
      </c>
      <c r="S426" s="70">
        <v>13922.713856999999</v>
      </c>
    </row>
    <row r="427" spans="1:19" x14ac:dyDescent="0.25">
      <c r="A427" s="72">
        <v>5125</v>
      </c>
      <c r="B427" s="70"/>
      <c r="C427" s="70"/>
      <c r="D427" s="70">
        <v>25000</v>
      </c>
      <c r="E427" s="70">
        <v>25274.874846999999</v>
      </c>
      <c r="F427" s="70"/>
      <c r="G427" s="70"/>
      <c r="H427" s="70"/>
      <c r="I427" s="70"/>
      <c r="J427" s="70"/>
      <c r="K427" s="70"/>
      <c r="L427" s="70"/>
      <c r="M427" s="70"/>
      <c r="N427" s="70"/>
      <c r="O427" s="70"/>
      <c r="P427" s="70"/>
      <c r="Q427" s="70"/>
      <c r="R427" s="70">
        <v>25000</v>
      </c>
      <c r="S427" s="70">
        <v>25274.874846999999</v>
      </c>
    </row>
    <row r="428" spans="1:19" x14ac:dyDescent="0.25">
      <c r="A428" s="72">
        <v>5141</v>
      </c>
      <c r="B428" s="70"/>
      <c r="C428" s="70"/>
      <c r="D428" s="70">
        <v>14162</v>
      </c>
      <c r="E428" s="70">
        <v>17826.619322999999</v>
      </c>
      <c r="F428" s="70"/>
      <c r="G428" s="70"/>
      <c r="H428" s="70"/>
      <c r="I428" s="70"/>
      <c r="J428" s="70"/>
      <c r="K428" s="70"/>
      <c r="L428" s="70"/>
      <c r="M428" s="70"/>
      <c r="N428" s="70"/>
      <c r="O428" s="70"/>
      <c r="P428" s="70"/>
      <c r="Q428" s="70"/>
      <c r="R428" s="70">
        <v>14162</v>
      </c>
      <c r="S428" s="70">
        <v>17826.619322999999</v>
      </c>
    </row>
    <row r="429" spans="1:19" x14ac:dyDescent="0.25">
      <c r="A429" s="72">
        <v>5144</v>
      </c>
      <c r="B429" s="70"/>
      <c r="C429" s="70"/>
      <c r="D429" s="70">
        <v>46187</v>
      </c>
      <c r="E429" s="70">
        <v>57443.690306999997</v>
      </c>
      <c r="F429" s="70"/>
      <c r="G429" s="70"/>
      <c r="H429" s="70"/>
      <c r="I429" s="70"/>
      <c r="J429" s="70"/>
      <c r="K429" s="70"/>
      <c r="L429" s="70"/>
      <c r="M429" s="70"/>
      <c r="N429" s="70"/>
      <c r="O429" s="70"/>
      <c r="P429" s="70"/>
      <c r="Q429" s="70"/>
      <c r="R429" s="70">
        <v>46187</v>
      </c>
      <c r="S429" s="70">
        <v>57443.690306999997</v>
      </c>
    </row>
    <row r="430" spans="1:19" x14ac:dyDescent="0.25">
      <c r="A430" s="72">
        <v>5163</v>
      </c>
      <c r="B430" s="70"/>
      <c r="C430" s="70"/>
      <c r="D430" s="70"/>
      <c r="E430" s="70"/>
      <c r="F430" s="70">
        <v>4299</v>
      </c>
      <c r="G430" s="70">
        <v>14019.650771999999</v>
      </c>
      <c r="H430" s="70"/>
      <c r="I430" s="70"/>
      <c r="J430" s="70"/>
      <c r="K430" s="70"/>
      <c r="L430" s="70"/>
      <c r="M430" s="70"/>
      <c r="N430" s="70"/>
      <c r="O430" s="70"/>
      <c r="P430" s="70"/>
      <c r="Q430" s="70"/>
      <c r="R430" s="70">
        <v>4299</v>
      </c>
      <c r="S430" s="70">
        <v>14019.650771999999</v>
      </c>
    </row>
    <row r="431" spans="1:19" x14ac:dyDescent="0.25">
      <c r="A431" s="72">
        <v>5174</v>
      </c>
      <c r="B431" s="70"/>
      <c r="C431" s="70"/>
      <c r="D431" s="70"/>
      <c r="E431" s="70"/>
      <c r="F431" s="70">
        <v>11887</v>
      </c>
      <c r="G431" s="70">
        <v>15807.715726999999</v>
      </c>
      <c r="H431" s="70"/>
      <c r="I431" s="70"/>
      <c r="J431" s="70"/>
      <c r="K431" s="70"/>
      <c r="L431" s="70"/>
      <c r="M431" s="70"/>
      <c r="N431" s="70"/>
      <c r="O431" s="70"/>
      <c r="P431" s="70"/>
      <c r="Q431" s="70"/>
      <c r="R431" s="70">
        <v>11887</v>
      </c>
      <c r="S431" s="70">
        <v>15807.715726999999</v>
      </c>
    </row>
    <row r="432" spans="1:19" x14ac:dyDescent="0.25">
      <c r="A432" s="72">
        <v>5193</v>
      </c>
      <c r="B432" s="70"/>
      <c r="C432" s="70"/>
      <c r="D432" s="70"/>
      <c r="E432" s="70"/>
      <c r="F432" s="70"/>
      <c r="G432" s="70"/>
      <c r="H432" s="70"/>
      <c r="I432" s="70"/>
      <c r="J432" s="70">
        <v>2000</v>
      </c>
      <c r="K432" s="70">
        <v>2026.7246129999999</v>
      </c>
      <c r="L432" s="70"/>
      <c r="M432" s="70"/>
      <c r="N432" s="70"/>
      <c r="O432" s="70"/>
      <c r="P432" s="70"/>
      <c r="Q432" s="70"/>
      <c r="R432" s="70">
        <v>2000</v>
      </c>
      <c r="S432" s="70">
        <v>2026.7246129999999</v>
      </c>
    </row>
    <row r="433" spans="1:19" x14ac:dyDescent="0.25">
      <c r="A433" s="72">
        <v>5215</v>
      </c>
      <c r="B433" s="70"/>
      <c r="C433" s="70"/>
      <c r="D433" s="70"/>
      <c r="E433" s="70"/>
      <c r="F433" s="70"/>
      <c r="G433" s="70"/>
      <c r="H433" s="70"/>
      <c r="I433" s="70"/>
      <c r="J433" s="70"/>
      <c r="K433" s="70"/>
      <c r="L433" s="70"/>
      <c r="M433" s="70"/>
      <c r="N433" s="70">
        <v>38500</v>
      </c>
      <c r="O433" s="70">
        <v>31389.489441000002</v>
      </c>
      <c r="P433" s="70"/>
      <c r="Q433" s="70"/>
      <c r="R433" s="70">
        <v>38500</v>
      </c>
      <c r="S433" s="70">
        <v>31389.489441000002</v>
      </c>
    </row>
    <row r="434" spans="1:19" x14ac:dyDescent="0.25">
      <c r="A434" s="72">
        <v>5224</v>
      </c>
      <c r="B434" s="70"/>
      <c r="C434" s="70"/>
      <c r="D434" s="70">
        <v>5900</v>
      </c>
      <c r="E434" s="70">
        <v>4052.6620549999998</v>
      </c>
      <c r="F434" s="70"/>
      <c r="G434" s="70"/>
      <c r="H434" s="70"/>
      <c r="I434" s="70"/>
      <c r="J434" s="70"/>
      <c r="K434" s="70"/>
      <c r="L434" s="70"/>
      <c r="M434" s="70"/>
      <c r="N434" s="70"/>
      <c r="O434" s="70"/>
      <c r="P434" s="70"/>
      <c r="Q434" s="70"/>
      <c r="R434" s="70">
        <v>5900</v>
      </c>
      <c r="S434" s="70">
        <v>4052.6620549999998</v>
      </c>
    </row>
    <row r="435" spans="1:19" x14ac:dyDescent="0.25">
      <c r="A435" s="72">
        <v>5232</v>
      </c>
      <c r="B435" s="70"/>
      <c r="C435" s="70"/>
      <c r="D435" s="70">
        <v>24164</v>
      </c>
      <c r="E435" s="70">
        <v>26608.503844000003</v>
      </c>
      <c r="F435" s="70"/>
      <c r="G435" s="70"/>
      <c r="H435" s="70"/>
      <c r="I435" s="70"/>
      <c r="J435" s="70"/>
      <c r="K435" s="70"/>
      <c r="L435" s="70"/>
      <c r="M435" s="70"/>
      <c r="N435" s="70"/>
      <c r="O435" s="70"/>
      <c r="P435" s="70"/>
      <c r="Q435" s="70"/>
      <c r="R435" s="70">
        <v>24164</v>
      </c>
      <c r="S435" s="70">
        <v>26608.503844000003</v>
      </c>
    </row>
    <row r="436" spans="1:19" x14ac:dyDescent="0.25">
      <c r="A436" s="72">
        <v>5236</v>
      </c>
      <c r="B436" s="70"/>
      <c r="C436" s="70"/>
      <c r="D436" s="70">
        <v>39916</v>
      </c>
      <c r="E436" s="70">
        <v>35411.804109000004</v>
      </c>
      <c r="F436" s="70"/>
      <c r="G436" s="70"/>
      <c r="H436" s="70"/>
      <c r="I436" s="70"/>
      <c r="J436" s="70"/>
      <c r="K436" s="70"/>
      <c r="L436" s="70"/>
      <c r="M436" s="70"/>
      <c r="N436" s="70"/>
      <c r="O436" s="70"/>
      <c r="P436" s="70"/>
      <c r="Q436" s="70"/>
      <c r="R436" s="70">
        <v>39916</v>
      </c>
      <c r="S436" s="70">
        <v>35411.804109000004</v>
      </c>
    </row>
    <row r="437" spans="1:19" x14ac:dyDescent="0.25">
      <c r="A437" s="72">
        <v>5242</v>
      </c>
      <c r="B437" s="70"/>
      <c r="C437" s="70"/>
      <c r="D437" s="70">
        <v>21193</v>
      </c>
      <c r="E437" s="70">
        <v>21247.387941000001</v>
      </c>
      <c r="F437" s="70"/>
      <c r="G437" s="70"/>
      <c r="H437" s="70"/>
      <c r="I437" s="70"/>
      <c r="J437" s="70"/>
      <c r="K437" s="70"/>
      <c r="L437" s="70"/>
      <c r="M437" s="70"/>
      <c r="N437" s="70"/>
      <c r="O437" s="70"/>
      <c r="P437" s="70"/>
      <c r="Q437" s="70"/>
      <c r="R437" s="70">
        <v>21193</v>
      </c>
      <c r="S437" s="70">
        <v>21247.387941000001</v>
      </c>
    </row>
    <row r="438" spans="1:19" x14ac:dyDescent="0.25">
      <c r="A438" s="72">
        <v>5247</v>
      </c>
      <c r="B438" s="70"/>
      <c r="C438" s="70"/>
      <c r="D438" s="70"/>
      <c r="E438" s="70"/>
      <c r="F438" s="70"/>
      <c r="G438" s="70"/>
      <c r="H438" s="70"/>
      <c r="I438" s="70"/>
      <c r="J438" s="70"/>
      <c r="K438" s="70"/>
      <c r="L438" s="70"/>
      <c r="M438" s="70"/>
      <c r="N438" s="70"/>
      <c r="O438" s="70"/>
      <c r="P438" s="70">
        <v>1600</v>
      </c>
      <c r="Q438" s="70">
        <v>1847.308528</v>
      </c>
      <c r="R438" s="70">
        <v>1600</v>
      </c>
      <c r="S438" s="70">
        <v>1847.308528</v>
      </c>
    </row>
    <row r="439" spans="1:19" x14ac:dyDescent="0.25">
      <c r="A439" s="72">
        <v>5261</v>
      </c>
      <c r="B439" s="70"/>
      <c r="C439" s="70"/>
      <c r="D439" s="70"/>
      <c r="E439" s="70"/>
      <c r="F439" s="70"/>
      <c r="G439" s="70"/>
      <c r="H439" s="70"/>
      <c r="I439" s="70"/>
      <c r="J439" s="70"/>
      <c r="K439" s="70"/>
      <c r="L439" s="70"/>
      <c r="M439" s="70"/>
      <c r="N439" s="70"/>
      <c r="O439" s="70"/>
      <c r="P439" s="70">
        <v>600</v>
      </c>
      <c r="Q439" s="70">
        <v>235.19316000000001</v>
      </c>
      <c r="R439" s="70">
        <v>600</v>
      </c>
      <c r="S439" s="70">
        <v>235.19316000000001</v>
      </c>
    </row>
    <row r="440" spans="1:19" x14ac:dyDescent="0.25">
      <c r="A440" s="72">
        <v>5312</v>
      </c>
      <c r="B440" s="70"/>
      <c r="C440" s="70"/>
      <c r="D440" s="70">
        <v>17063</v>
      </c>
      <c r="E440" s="70">
        <v>14147.843818000001</v>
      </c>
      <c r="F440" s="70"/>
      <c r="G440" s="70"/>
      <c r="H440" s="70"/>
      <c r="I440" s="70"/>
      <c r="J440" s="70"/>
      <c r="K440" s="70"/>
      <c r="L440" s="70"/>
      <c r="M440" s="70"/>
      <c r="N440" s="70"/>
      <c r="O440" s="70"/>
      <c r="P440" s="70"/>
      <c r="Q440" s="70"/>
      <c r="R440" s="70">
        <v>17063</v>
      </c>
      <c r="S440" s="70">
        <v>14147.843818000001</v>
      </c>
    </row>
    <row r="441" spans="1:19" x14ac:dyDescent="0.25">
      <c r="A441" s="72">
        <v>5325</v>
      </c>
      <c r="B441" s="70"/>
      <c r="C441" s="70"/>
      <c r="D441" s="70">
        <v>4400</v>
      </c>
      <c r="E441" s="70">
        <v>6047.0859529999998</v>
      </c>
      <c r="F441" s="70"/>
      <c r="G441" s="70"/>
      <c r="H441" s="70"/>
      <c r="I441" s="70"/>
      <c r="J441" s="70"/>
      <c r="K441" s="70"/>
      <c r="L441" s="70"/>
      <c r="M441" s="70"/>
      <c r="N441" s="70"/>
      <c r="O441" s="70"/>
      <c r="P441" s="70"/>
      <c r="Q441" s="70"/>
      <c r="R441" s="70">
        <v>4400</v>
      </c>
      <c r="S441" s="70">
        <v>6047.0859529999998</v>
      </c>
    </row>
    <row r="442" spans="1:19" x14ac:dyDescent="0.25">
      <c r="A442" s="72">
        <v>5330</v>
      </c>
      <c r="B442" s="70"/>
      <c r="C442" s="70"/>
      <c r="D442" s="70">
        <v>8300</v>
      </c>
      <c r="E442" s="70">
        <v>6693.8285490000007</v>
      </c>
      <c r="F442" s="70"/>
      <c r="G442" s="70"/>
      <c r="H442" s="70"/>
      <c r="I442" s="70"/>
      <c r="J442" s="70"/>
      <c r="K442" s="70"/>
      <c r="L442" s="70"/>
      <c r="M442" s="70"/>
      <c r="N442" s="70"/>
      <c r="O442" s="70"/>
      <c r="P442" s="70"/>
      <c r="Q442" s="70"/>
      <c r="R442" s="70">
        <v>8300</v>
      </c>
      <c r="S442" s="70">
        <v>6693.8285490000007</v>
      </c>
    </row>
    <row r="443" spans="1:19" x14ac:dyDescent="0.25">
      <c r="A443" s="72">
        <v>5331</v>
      </c>
      <c r="B443" s="70"/>
      <c r="C443" s="70"/>
      <c r="D443" s="70">
        <v>11500</v>
      </c>
      <c r="E443" s="70">
        <v>9673.029176</v>
      </c>
      <c r="F443" s="70"/>
      <c r="G443" s="70"/>
      <c r="H443" s="70"/>
      <c r="I443" s="70"/>
      <c r="J443" s="70"/>
      <c r="K443" s="70"/>
      <c r="L443" s="70"/>
      <c r="M443" s="70"/>
      <c r="N443" s="70"/>
      <c r="O443" s="70"/>
      <c r="P443" s="70"/>
      <c r="Q443" s="70"/>
      <c r="R443" s="70">
        <v>11500</v>
      </c>
      <c r="S443" s="70">
        <v>9673.029176</v>
      </c>
    </row>
    <row r="444" spans="1:19" x14ac:dyDescent="0.25">
      <c r="A444" s="72">
        <v>5332</v>
      </c>
      <c r="B444" s="70"/>
      <c r="C444" s="70"/>
      <c r="D444" s="70">
        <v>14800</v>
      </c>
      <c r="E444" s="70">
        <v>10409.755404</v>
      </c>
      <c r="F444" s="70"/>
      <c r="G444" s="70"/>
      <c r="H444" s="70"/>
      <c r="I444" s="70"/>
      <c r="J444" s="70"/>
      <c r="K444" s="70"/>
      <c r="L444" s="70"/>
      <c r="M444" s="70"/>
      <c r="N444" s="70"/>
      <c r="O444" s="70"/>
      <c r="P444" s="70"/>
      <c r="Q444" s="70"/>
      <c r="R444" s="70">
        <v>14800</v>
      </c>
      <c r="S444" s="70">
        <v>10409.755404</v>
      </c>
    </row>
    <row r="445" spans="1:19" x14ac:dyDescent="0.25">
      <c r="A445" s="72">
        <v>5336</v>
      </c>
      <c r="B445" s="70"/>
      <c r="C445" s="70"/>
      <c r="D445" s="70">
        <v>7500</v>
      </c>
      <c r="E445" s="70">
        <v>8409.6841280000008</v>
      </c>
      <c r="F445" s="70"/>
      <c r="G445" s="70"/>
      <c r="H445" s="70"/>
      <c r="I445" s="70"/>
      <c r="J445" s="70"/>
      <c r="K445" s="70"/>
      <c r="L445" s="70"/>
      <c r="M445" s="70"/>
      <c r="N445" s="70"/>
      <c r="O445" s="70"/>
      <c r="P445" s="70"/>
      <c r="Q445" s="70"/>
      <c r="R445" s="70">
        <v>7500</v>
      </c>
      <c r="S445" s="70">
        <v>8409.6841280000008</v>
      </c>
    </row>
    <row r="446" spans="1:19" x14ac:dyDescent="0.25">
      <c r="A446" s="72">
        <v>5339</v>
      </c>
      <c r="B446" s="70"/>
      <c r="C446" s="70"/>
      <c r="D446" s="70">
        <v>8359</v>
      </c>
      <c r="E446" s="70">
        <v>6317.5912669999998</v>
      </c>
      <c r="F446" s="70"/>
      <c r="G446" s="70"/>
      <c r="H446" s="70"/>
      <c r="I446" s="70"/>
      <c r="J446" s="70"/>
      <c r="K446" s="70"/>
      <c r="L446" s="70"/>
      <c r="M446" s="70"/>
      <c r="N446" s="70"/>
      <c r="O446" s="70"/>
      <c r="P446" s="70"/>
      <c r="Q446" s="70"/>
      <c r="R446" s="70">
        <v>8359</v>
      </c>
      <c r="S446" s="70">
        <v>6317.5912669999998</v>
      </c>
    </row>
    <row r="447" spans="1:19" x14ac:dyDescent="0.25">
      <c r="A447" s="72">
        <v>5340</v>
      </c>
      <c r="B447" s="70"/>
      <c r="C447" s="70"/>
      <c r="D447" s="70">
        <v>2080</v>
      </c>
      <c r="E447" s="70">
        <v>2704.9151350000002</v>
      </c>
      <c r="F447" s="70"/>
      <c r="G447" s="70"/>
      <c r="H447" s="70"/>
      <c r="I447" s="70"/>
      <c r="J447" s="70"/>
      <c r="K447" s="70"/>
      <c r="L447" s="70"/>
      <c r="M447" s="70"/>
      <c r="N447" s="70"/>
      <c r="O447" s="70"/>
      <c r="P447" s="70"/>
      <c r="Q447" s="70"/>
      <c r="R447" s="70">
        <v>2080</v>
      </c>
      <c r="S447" s="70">
        <v>2704.9151350000002</v>
      </c>
    </row>
    <row r="448" spans="1:19" x14ac:dyDescent="0.25">
      <c r="A448" s="72">
        <v>5373</v>
      </c>
      <c r="B448" s="70"/>
      <c r="C448" s="70"/>
      <c r="D448" s="70"/>
      <c r="E448" s="70"/>
      <c r="F448" s="70">
        <v>4918</v>
      </c>
      <c r="G448" s="70">
        <v>7089.9550939999999</v>
      </c>
      <c r="H448" s="70"/>
      <c r="I448" s="70"/>
      <c r="J448" s="70"/>
      <c r="K448" s="70"/>
      <c r="L448" s="70"/>
      <c r="M448" s="70"/>
      <c r="N448" s="70"/>
      <c r="O448" s="70"/>
      <c r="P448" s="70"/>
      <c r="Q448" s="70"/>
      <c r="R448" s="70">
        <v>4918</v>
      </c>
      <c r="S448" s="70">
        <v>7089.9550939999999</v>
      </c>
    </row>
    <row r="449" spans="1:19" x14ac:dyDescent="0.25">
      <c r="A449" s="72">
        <v>5375</v>
      </c>
      <c r="B449" s="70"/>
      <c r="C449" s="70"/>
      <c r="D449" s="70"/>
      <c r="E449" s="70"/>
      <c r="F449" s="70">
        <v>5553</v>
      </c>
      <c r="G449" s="70">
        <v>8901.6423919999997</v>
      </c>
      <c r="H449" s="70"/>
      <c r="I449" s="70"/>
      <c r="J449" s="70"/>
      <c r="K449" s="70"/>
      <c r="L449" s="70"/>
      <c r="M449" s="70"/>
      <c r="N449" s="70"/>
      <c r="O449" s="70"/>
      <c r="P449" s="70"/>
      <c r="Q449" s="70"/>
      <c r="R449" s="70">
        <v>5553</v>
      </c>
      <c r="S449" s="70">
        <v>8901.6423919999997</v>
      </c>
    </row>
    <row r="450" spans="1:19" x14ac:dyDescent="0.25">
      <c r="A450" s="72">
        <v>5378</v>
      </c>
      <c r="B450" s="70"/>
      <c r="C450" s="70"/>
      <c r="D450" s="70"/>
      <c r="E450" s="70"/>
      <c r="F450" s="70">
        <v>4553</v>
      </c>
      <c r="G450" s="70">
        <v>9980.8857270000008</v>
      </c>
      <c r="H450" s="70"/>
      <c r="I450" s="70"/>
      <c r="J450" s="70"/>
      <c r="K450" s="70"/>
      <c r="L450" s="70"/>
      <c r="M450" s="70"/>
      <c r="N450" s="70"/>
      <c r="O450" s="70"/>
      <c r="P450" s="70"/>
      <c r="Q450" s="70"/>
      <c r="R450" s="70">
        <v>4553</v>
      </c>
      <c r="S450" s="70">
        <v>9980.8857270000008</v>
      </c>
    </row>
    <row r="451" spans="1:19" x14ac:dyDescent="0.25">
      <c r="A451" s="72">
        <v>5417</v>
      </c>
      <c r="B451" s="70"/>
      <c r="C451" s="70"/>
      <c r="D451" s="70"/>
      <c r="E451" s="70"/>
      <c r="F451" s="70">
        <v>17224</v>
      </c>
      <c r="G451" s="70">
        <v>12285.660302</v>
      </c>
      <c r="H451" s="70"/>
      <c r="I451" s="70"/>
      <c r="J451" s="70"/>
      <c r="K451" s="70"/>
      <c r="L451" s="70"/>
      <c r="M451" s="70"/>
      <c r="N451" s="70"/>
      <c r="O451" s="70"/>
      <c r="P451" s="70"/>
      <c r="Q451" s="70"/>
      <c r="R451" s="70">
        <v>17224</v>
      </c>
      <c r="S451" s="70">
        <v>12285.660302</v>
      </c>
    </row>
    <row r="452" spans="1:19" x14ac:dyDescent="0.25">
      <c r="A452" s="72">
        <v>5426</v>
      </c>
      <c r="B452" s="70"/>
      <c r="C452" s="70"/>
      <c r="D452" s="70"/>
      <c r="E452" s="70"/>
      <c r="F452" s="70">
        <v>13194</v>
      </c>
      <c r="G452" s="70">
        <v>16623.953750000001</v>
      </c>
      <c r="H452" s="70"/>
      <c r="I452" s="70"/>
      <c r="J452" s="70"/>
      <c r="K452" s="70"/>
      <c r="L452" s="70"/>
      <c r="M452" s="70"/>
      <c r="N452" s="70"/>
      <c r="O452" s="70"/>
      <c r="P452" s="70"/>
      <c r="Q452" s="70"/>
      <c r="R452" s="70">
        <v>13194</v>
      </c>
      <c r="S452" s="70">
        <v>16623.953750000001</v>
      </c>
    </row>
    <row r="453" spans="1:19" x14ac:dyDescent="0.25">
      <c r="A453" s="72">
        <v>5454</v>
      </c>
      <c r="B453" s="70"/>
      <c r="C453" s="70"/>
      <c r="D453" s="70"/>
      <c r="E453" s="70"/>
      <c r="F453" s="70">
        <v>12873</v>
      </c>
      <c r="G453" s="70">
        <v>19479.06753</v>
      </c>
      <c r="H453" s="70"/>
      <c r="I453" s="70"/>
      <c r="J453" s="70"/>
      <c r="K453" s="70"/>
      <c r="L453" s="70"/>
      <c r="M453" s="70"/>
      <c r="N453" s="70"/>
      <c r="O453" s="70"/>
      <c r="P453" s="70"/>
      <c r="Q453" s="70"/>
      <c r="R453" s="70">
        <v>12873</v>
      </c>
      <c r="S453" s="70">
        <v>19479.06753</v>
      </c>
    </row>
    <row r="454" spans="1:19" x14ac:dyDescent="0.25">
      <c r="A454" s="72">
        <v>5460</v>
      </c>
      <c r="B454" s="70"/>
      <c r="C454" s="70"/>
      <c r="D454" s="70"/>
      <c r="E454" s="70"/>
      <c r="F454" s="70">
        <v>13084</v>
      </c>
      <c r="G454" s="70">
        <v>7638.839156</v>
      </c>
      <c r="H454" s="70"/>
      <c r="I454" s="70"/>
      <c r="J454" s="70"/>
      <c r="K454" s="70"/>
      <c r="L454" s="70"/>
      <c r="M454" s="70"/>
      <c r="N454" s="70"/>
      <c r="O454" s="70"/>
      <c r="P454" s="70"/>
      <c r="Q454" s="70"/>
      <c r="R454" s="70">
        <v>13084</v>
      </c>
      <c r="S454" s="70">
        <v>7638.839156</v>
      </c>
    </row>
    <row r="455" spans="1:19" x14ac:dyDescent="0.25">
      <c r="A455" s="72">
        <v>5489</v>
      </c>
      <c r="B455" s="70"/>
      <c r="C455" s="70"/>
      <c r="D455" s="70"/>
      <c r="E455" s="70"/>
      <c r="F455" s="70">
        <v>15068</v>
      </c>
      <c r="G455" s="70">
        <v>15020.213204</v>
      </c>
      <c r="H455" s="70"/>
      <c r="I455" s="70"/>
      <c r="J455" s="70"/>
      <c r="K455" s="70"/>
      <c r="L455" s="70"/>
      <c r="M455" s="70"/>
      <c r="N455" s="70"/>
      <c r="O455" s="70"/>
      <c r="P455" s="70"/>
      <c r="Q455" s="70"/>
      <c r="R455" s="70">
        <v>15068</v>
      </c>
      <c r="S455" s="70">
        <v>15020.213204</v>
      </c>
    </row>
    <row r="456" spans="1:19" x14ac:dyDescent="0.25">
      <c r="A456" s="72">
        <v>5535</v>
      </c>
      <c r="B456" s="70"/>
      <c r="C456" s="70"/>
      <c r="D456" s="70"/>
      <c r="E456" s="70"/>
      <c r="F456" s="70"/>
      <c r="G456" s="70"/>
      <c r="H456" s="70">
        <v>3094</v>
      </c>
      <c r="I456" s="70">
        <v>3165.190388</v>
      </c>
      <c r="J456" s="70"/>
      <c r="K456" s="70"/>
      <c r="L456" s="70"/>
      <c r="M456" s="70"/>
      <c r="N456" s="70"/>
      <c r="O456" s="70"/>
      <c r="P456" s="70"/>
      <c r="Q456" s="70"/>
      <c r="R456" s="70">
        <v>3094</v>
      </c>
      <c r="S456" s="70">
        <v>3165.190388</v>
      </c>
    </row>
    <row r="457" spans="1:19" x14ac:dyDescent="0.25">
      <c r="A457" s="72">
        <v>5592</v>
      </c>
      <c r="B457" s="70"/>
      <c r="C457" s="70"/>
      <c r="D457" s="70"/>
      <c r="E457" s="70"/>
      <c r="F457" s="70"/>
      <c r="G457" s="70"/>
      <c r="H457" s="70"/>
      <c r="I457" s="70"/>
      <c r="J457" s="70">
        <v>3300</v>
      </c>
      <c r="K457" s="70">
        <v>371.38906699999995</v>
      </c>
      <c r="L457" s="70"/>
      <c r="M457" s="70"/>
      <c r="N457" s="70"/>
      <c r="O457" s="70"/>
      <c r="P457" s="70"/>
      <c r="Q457" s="70"/>
      <c r="R457" s="70">
        <v>3300</v>
      </c>
      <c r="S457" s="70">
        <v>371.38906699999995</v>
      </c>
    </row>
    <row r="458" spans="1:19" x14ac:dyDescent="0.25">
      <c r="A458" s="72">
        <v>5706</v>
      </c>
      <c r="B458" s="70"/>
      <c r="C458" s="70"/>
      <c r="D458" s="70">
        <v>38546</v>
      </c>
      <c r="E458" s="70">
        <v>31023.605835000002</v>
      </c>
      <c r="F458" s="70"/>
      <c r="G458" s="70"/>
      <c r="H458" s="70"/>
      <c r="I458" s="70"/>
      <c r="J458" s="70"/>
      <c r="K458" s="70"/>
      <c r="L458" s="70"/>
      <c r="M458" s="70"/>
      <c r="N458" s="70"/>
      <c r="O458" s="70"/>
      <c r="P458" s="70"/>
      <c r="Q458" s="70"/>
      <c r="R458" s="70">
        <v>38546</v>
      </c>
      <c r="S458" s="70">
        <v>31023.605835000002</v>
      </c>
    </row>
    <row r="459" spans="1:19" x14ac:dyDescent="0.25">
      <c r="A459" s="72">
        <v>5720</v>
      </c>
      <c r="B459" s="70"/>
      <c r="C459" s="70"/>
      <c r="D459" s="70">
        <v>3779</v>
      </c>
      <c r="E459" s="70">
        <v>4834.3622100000002</v>
      </c>
      <c r="F459" s="70"/>
      <c r="G459" s="70"/>
      <c r="H459" s="70"/>
      <c r="I459" s="70"/>
      <c r="J459" s="70"/>
      <c r="K459" s="70"/>
      <c r="L459" s="70"/>
      <c r="M459" s="70"/>
      <c r="N459" s="70"/>
      <c r="O459" s="70"/>
      <c r="P459" s="70"/>
      <c r="Q459" s="70"/>
      <c r="R459" s="70">
        <v>3779</v>
      </c>
      <c r="S459" s="70">
        <v>4834.3622100000002</v>
      </c>
    </row>
    <row r="460" spans="1:19" x14ac:dyDescent="0.25">
      <c r="A460" s="72">
        <v>5744</v>
      </c>
      <c r="B460" s="70"/>
      <c r="C460" s="70"/>
      <c r="D460" s="70"/>
      <c r="E460" s="70"/>
      <c r="F460" s="70">
        <v>15800</v>
      </c>
      <c r="G460" s="70">
        <v>13543.417776999999</v>
      </c>
      <c r="H460" s="70"/>
      <c r="I460" s="70"/>
      <c r="J460" s="70"/>
      <c r="K460" s="70"/>
      <c r="L460" s="70"/>
      <c r="M460" s="70"/>
      <c r="N460" s="70"/>
      <c r="O460" s="70"/>
      <c r="P460" s="70"/>
      <c r="Q460" s="70"/>
      <c r="R460" s="70">
        <v>15800</v>
      </c>
      <c r="S460" s="70">
        <v>13543.417776999999</v>
      </c>
    </row>
    <row r="461" spans="1:19" x14ac:dyDescent="0.25">
      <c r="A461" s="72">
        <v>5751</v>
      </c>
      <c r="B461" s="70"/>
      <c r="C461" s="70"/>
      <c r="D461" s="70"/>
      <c r="E461" s="70"/>
      <c r="F461" s="70"/>
      <c r="G461" s="70"/>
      <c r="H461" s="70"/>
      <c r="I461" s="70"/>
      <c r="J461" s="70"/>
      <c r="K461" s="70"/>
      <c r="L461" s="70"/>
      <c r="M461" s="70"/>
      <c r="N461" s="70">
        <v>19900</v>
      </c>
      <c r="O461" s="70">
        <v>18183.157621999999</v>
      </c>
      <c r="P461" s="70"/>
      <c r="Q461" s="70"/>
      <c r="R461" s="70">
        <v>19900</v>
      </c>
      <c r="S461" s="70">
        <v>18183.157621999999</v>
      </c>
    </row>
    <row r="462" spans="1:19" x14ac:dyDescent="0.25">
      <c r="A462" s="72">
        <v>5754</v>
      </c>
      <c r="B462" s="70"/>
      <c r="C462" s="70"/>
      <c r="D462" s="70"/>
      <c r="E462" s="70"/>
      <c r="F462" s="70"/>
      <c r="G462" s="70"/>
      <c r="H462" s="70"/>
      <c r="I462" s="70"/>
      <c r="J462" s="70"/>
      <c r="K462" s="70"/>
      <c r="L462" s="70"/>
      <c r="M462" s="70"/>
      <c r="N462" s="70">
        <v>12900</v>
      </c>
      <c r="O462" s="70">
        <v>6861.2576050000007</v>
      </c>
      <c r="P462" s="70"/>
      <c r="Q462" s="70"/>
      <c r="R462" s="70">
        <v>12900</v>
      </c>
      <c r="S462" s="70">
        <v>6861.2576050000007</v>
      </c>
    </row>
    <row r="463" spans="1:19" x14ac:dyDescent="0.25">
      <c r="A463" s="72">
        <v>5777</v>
      </c>
      <c r="B463" s="70"/>
      <c r="C463" s="70"/>
      <c r="D463" s="70"/>
      <c r="E463" s="70"/>
      <c r="F463" s="70">
        <v>12033</v>
      </c>
      <c r="G463" s="70">
        <v>3787.3718040000003</v>
      </c>
      <c r="H463" s="70"/>
      <c r="I463" s="70"/>
      <c r="J463" s="70"/>
      <c r="K463" s="70"/>
      <c r="L463" s="70"/>
      <c r="M463" s="70"/>
      <c r="N463" s="70"/>
      <c r="O463" s="70"/>
      <c r="P463" s="70"/>
      <c r="Q463" s="70"/>
      <c r="R463" s="70">
        <v>12033</v>
      </c>
      <c r="S463" s="70">
        <v>3787.3718040000003</v>
      </c>
    </row>
    <row r="464" spans="1:19" x14ac:dyDescent="0.25">
      <c r="A464" s="72">
        <v>5786</v>
      </c>
      <c r="B464" s="70"/>
      <c r="C464" s="70"/>
      <c r="D464" s="70"/>
      <c r="E464" s="70"/>
      <c r="F464" s="70"/>
      <c r="G464" s="70"/>
      <c r="H464" s="70"/>
      <c r="I464" s="70"/>
      <c r="J464" s="70"/>
      <c r="K464" s="70"/>
      <c r="L464" s="70">
        <v>7700</v>
      </c>
      <c r="M464" s="70">
        <v>3515.6911520000003</v>
      </c>
      <c r="N464" s="70"/>
      <c r="O464" s="70"/>
      <c r="P464" s="70"/>
      <c r="Q464" s="70"/>
      <c r="R464" s="70">
        <v>7700</v>
      </c>
      <c r="S464" s="70">
        <v>3515.6911520000003</v>
      </c>
    </row>
    <row r="465" spans="1:19" x14ac:dyDescent="0.25">
      <c r="A465" s="72">
        <v>5812</v>
      </c>
      <c r="B465" s="70"/>
      <c r="C465" s="70"/>
      <c r="D465" s="70">
        <v>4269</v>
      </c>
      <c r="E465" s="70">
        <v>4770.6948119999997</v>
      </c>
      <c r="F465" s="70"/>
      <c r="G465" s="70"/>
      <c r="H465" s="70"/>
      <c r="I465" s="70"/>
      <c r="J465" s="70"/>
      <c r="K465" s="70"/>
      <c r="L465" s="70"/>
      <c r="M465" s="70"/>
      <c r="N465" s="70"/>
      <c r="O465" s="70"/>
      <c r="P465" s="70"/>
      <c r="Q465" s="70"/>
      <c r="R465" s="70">
        <v>4269</v>
      </c>
      <c r="S465" s="70">
        <v>4770.6948119999997</v>
      </c>
    </row>
    <row r="466" spans="1:19" x14ac:dyDescent="0.25">
      <c r="A466" s="72">
        <v>5814</v>
      </c>
      <c r="B466" s="70"/>
      <c r="C466" s="70"/>
      <c r="D466" s="70"/>
      <c r="E466" s="70"/>
      <c r="F466" s="70">
        <v>8659</v>
      </c>
      <c r="G466" s="70">
        <v>12186.182442000001</v>
      </c>
      <c r="H466" s="70"/>
      <c r="I466" s="70"/>
      <c r="J466" s="70"/>
      <c r="K466" s="70"/>
      <c r="L466" s="70"/>
      <c r="M466" s="70"/>
      <c r="N466" s="70"/>
      <c r="O466" s="70"/>
      <c r="P466" s="70"/>
      <c r="Q466" s="70"/>
      <c r="R466" s="70">
        <v>8659</v>
      </c>
      <c r="S466" s="70">
        <v>12186.182442000001</v>
      </c>
    </row>
    <row r="467" spans="1:19" x14ac:dyDescent="0.25">
      <c r="A467" s="72">
        <v>5817</v>
      </c>
      <c r="B467" s="70"/>
      <c r="C467" s="70"/>
      <c r="D467" s="70">
        <v>3625</v>
      </c>
      <c r="E467" s="70">
        <v>459.71827500000001</v>
      </c>
      <c r="F467" s="70"/>
      <c r="G467" s="70"/>
      <c r="H467" s="70"/>
      <c r="I467" s="70"/>
      <c r="J467" s="70"/>
      <c r="K467" s="70"/>
      <c r="L467" s="70"/>
      <c r="M467" s="70"/>
      <c r="N467" s="70"/>
      <c r="O467" s="70"/>
      <c r="P467" s="70"/>
      <c r="Q467" s="70"/>
      <c r="R467" s="70">
        <v>3625</v>
      </c>
      <c r="S467" s="70">
        <v>459.71827500000001</v>
      </c>
    </row>
    <row r="468" spans="1:19" x14ac:dyDescent="0.25">
      <c r="A468" s="72">
        <v>5830</v>
      </c>
      <c r="B468" s="70"/>
      <c r="C468" s="70"/>
      <c r="D468" s="70">
        <v>8673</v>
      </c>
      <c r="E468" s="70">
        <v>14623.600691</v>
      </c>
      <c r="F468" s="70"/>
      <c r="G468" s="70"/>
      <c r="H468" s="70"/>
      <c r="I468" s="70"/>
      <c r="J468" s="70"/>
      <c r="K468" s="70"/>
      <c r="L468" s="70"/>
      <c r="M468" s="70"/>
      <c r="N468" s="70"/>
      <c r="O468" s="70"/>
      <c r="P468" s="70"/>
      <c r="Q468" s="70"/>
      <c r="R468" s="70">
        <v>8673</v>
      </c>
      <c r="S468" s="70">
        <v>14623.600691</v>
      </c>
    </row>
    <row r="469" spans="1:19" x14ac:dyDescent="0.25">
      <c r="A469" s="72">
        <v>5863</v>
      </c>
      <c r="B469" s="70"/>
      <c r="C469" s="70"/>
      <c r="D469" s="70">
        <v>5700</v>
      </c>
      <c r="E469" s="70">
        <v>6898.7813450000012</v>
      </c>
      <c r="F469" s="70"/>
      <c r="G469" s="70"/>
      <c r="H469" s="70"/>
      <c r="I469" s="70"/>
      <c r="J469" s="70"/>
      <c r="K469" s="70"/>
      <c r="L469" s="70"/>
      <c r="M469" s="70"/>
      <c r="N469" s="70"/>
      <c r="O469" s="70"/>
      <c r="P469" s="70"/>
      <c r="Q469" s="70"/>
      <c r="R469" s="70">
        <v>5700</v>
      </c>
      <c r="S469" s="70">
        <v>6898.7813450000012</v>
      </c>
    </row>
    <row r="470" spans="1:19" x14ac:dyDescent="0.25">
      <c r="A470" s="72">
        <v>5864</v>
      </c>
      <c r="B470" s="70"/>
      <c r="C470" s="70"/>
      <c r="D470" s="70">
        <v>6200</v>
      </c>
      <c r="E470" s="70">
        <v>11383.932006999999</v>
      </c>
      <c r="F470" s="70"/>
      <c r="G470" s="70"/>
      <c r="H470" s="70"/>
      <c r="I470" s="70"/>
      <c r="J470" s="70"/>
      <c r="K470" s="70"/>
      <c r="L470" s="70"/>
      <c r="M470" s="70"/>
      <c r="N470" s="70"/>
      <c r="O470" s="70"/>
      <c r="P470" s="70"/>
      <c r="Q470" s="70"/>
      <c r="R470" s="70">
        <v>6200</v>
      </c>
      <c r="S470" s="70">
        <v>11383.932006999999</v>
      </c>
    </row>
    <row r="471" spans="1:19" x14ac:dyDescent="0.25">
      <c r="A471" s="72">
        <v>5865</v>
      </c>
      <c r="B471" s="70"/>
      <c r="C471" s="70"/>
      <c r="D471" s="70">
        <v>10300</v>
      </c>
      <c r="E471" s="70">
        <v>3939.4220270000005</v>
      </c>
      <c r="F471" s="70"/>
      <c r="G471" s="70"/>
      <c r="H471" s="70"/>
      <c r="I471" s="70"/>
      <c r="J471" s="70"/>
      <c r="K471" s="70"/>
      <c r="L471" s="70"/>
      <c r="M471" s="70"/>
      <c r="N471" s="70"/>
      <c r="O471" s="70"/>
      <c r="P471" s="70"/>
      <c r="Q471" s="70"/>
      <c r="R471" s="70">
        <v>10300</v>
      </c>
      <c r="S471" s="70">
        <v>3939.4220270000005</v>
      </c>
    </row>
    <row r="472" spans="1:19" x14ac:dyDescent="0.25">
      <c r="A472" s="72">
        <v>5867</v>
      </c>
      <c r="B472" s="70"/>
      <c r="C472" s="70"/>
      <c r="D472" s="70">
        <v>4800</v>
      </c>
      <c r="E472" s="70">
        <v>5108.1788180000003</v>
      </c>
      <c r="F472" s="70"/>
      <c r="G472" s="70"/>
      <c r="H472" s="70"/>
      <c r="I472" s="70"/>
      <c r="J472" s="70"/>
      <c r="K472" s="70"/>
      <c r="L472" s="70"/>
      <c r="M472" s="70"/>
      <c r="N472" s="70"/>
      <c r="O472" s="70"/>
      <c r="P472" s="70"/>
      <c r="Q472" s="70"/>
      <c r="R472" s="70">
        <v>4800</v>
      </c>
      <c r="S472" s="70">
        <v>5108.1788180000003</v>
      </c>
    </row>
    <row r="473" spans="1:19" x14ac:dyDescent="0.25">
      <c r="A473" s="72">
        <v>5870</v>
      </c>
      <c r="B473" s="70"/>
      <c r="C473" s="70"/>
      <c r="D473" s="70">
        <v>10500</v>
      </c>
      <c r="E473" s="70">
        <v>6862.2627730000004</v>
      </c>
      <c r="F473" s="70"/>
      <c r="G473" s="70"/>
      <c r="H473" s="70"/>
      <c r="I473" s="70"/>
      <c r="J473" s="70"/>
      <c r="K473" s="70"/>
      <c r="L473" s="70"/>
      <c r="M473" s="70"/>
      <c r="N473" s="70"/>
      <c r="O473" s="70"/>
      <c r="P473" s="70"/>
      <c r="Q473" s="70"/>
      <c r="R473" s="70">
        <v>10500</v>
      </c>
      <c r="S473" s="70">
        <v>6862.2627730000004</v>
      </c>
    </row>
    <row r="474" spans="1:19" x14ac:dyDescent="0.25">
      <c r="A474" s="72">
        <v>5878</v>
      </c>
      <c r="B474" s="70"/>
      <c r="C474" s="70"/>
      <c r="D474" s="70">
        <v>7251</v>
      </c>
      <c r="E474" s="70">
        <v>10124.287415999999</v>
      </c>
      <c r="F474" s="70"/>
      <c r="G474" s="70"/>
      <c r="H474" s="70"/>
      <c r="I474" s="70"/>
      <c r="J474" s="70"/>
      <c r="K474" s="70"/>
      <c r="L474" s="70"/>
      <c r="M474" s="70"/>
      <c r="N474" s="70"/>
      <c r="O474" s="70"/>
      <c r="P474" s="70"/>
      <c r="Q474" s="70"/>
      <c r="R474" s="70">
        <v>7251</v>
      </c>
      <c r="S474" s="70">
        <v>10124.287415999999</v>
      </c>
    </row>
    <row r="475" spans="1:19" x14ac:dyDescent="0.25">
      <c r="A475" s="72">
        <v>5886</v>
      </c>
      <c r="B475" s="70"/>
      <c r="C475" s="70"/>
      <c r="D475" s="70">
        <v>6800</v>
      </c>
      <c r="E475" s="70">
        <v>7429.9083199999995</v>
      </c>
      <c r="F475" s="70"/>
      <c r="G475" s="70"/>
      <c r="H475" s="70"/>
      <c r="I475" s="70"/>
      <c r="J475" s="70"/>
      <c r="K475" s="70"/>
      <c r="L475" s="70"/>
      <c r="M475" s="70"/>
      <c r="N475" s="70"/>
      <c r="O475" s="70"/>
      <c r="P475" s="70"/>
      <c r="Q475" s="70"/>
      <c r="R475" s="70">
        <v>6800</v>
      </c>
      <c r="S475" s="70">
        <v>7429.9083199999995</v>
      </c>
    </row>
    <row r="476" spans="1:19" x14ac:dyDescent="0.25">
      <c r="A476" s="72">
        <v>5887</v>
      </c>
      <c r="B476" s="70"/>
      <c r="C476" s="70"/>
      <c r="D476" s="70">
        <v>4300</v>
      </c>
      <c r="E476" s="70">
        <v>7534.2597610000003</v>
      </c>
      <c r="F476" s="70"/>
      <c r="G476" s="70"/>
      <c r="H476" s="70"/>
      <c r="I476" s="70"/>
      <c r="J476" s="70"/>
      <c r="K476" s="70"/>
      <c r="L476" s="70"/>
      <c r="M476" s="70"/>
      <c r="N476" s="70"/>
      <c r="O476" s="70"/>
      <c r="P476" s="70"/>
      <c r="Q476" s="70"/>
      <c r="R476" s="70">
        <v>4300</v>
      </c>
      <c r="S476" s="70">
        <v>7534.2597610000003</v>
      </c>
    </row>
    <row r="477" spans="1:19" x14ac:dyDescent="0.25">
      <c r="A477" s="72">
        <v>5890</v>
      </c>
      <c r="B477" s="70"/>
      <c r="C477" s="70"/>
      <c r="D477" s="70">
        <v>6900</v>
      </c>
      <c r="E477" s="70">
        <v>7170.5410869999996</v>
      </c>
      <c r="F477" s="70"/>
      <c r="G477" s="70"/>
      <c r="H477" s="70"/>
      <c r="I477" s="70"/>
      <c r="J477" s="70"/>
      <c r="K477" s="70"/>
      <c r="L477" s="70"/>
      <c r="M477" s="70"/>
      <c r="N477" s="70"/>
      <c r="O477" s="70"/>
      <c r="P477" s="70"/>
      <c r="Q477" s="70"/>
      <c r="R477" s="70">
        <v>6900</v>
      </c>
      <c r="S477" s="70">
        <v>7170.5410869999996</v>
      </c>
    </row>
    <row r="478" spans="1:19" x14ac:dyDescent="0.25">
      <c r="A478" s="72">
        <v>5891</v>
      </c>
      <c r="B478" s="70"/>
      <c r="C478" s="70"/>
      <c r="D478" s="70">
        <v>8800</v>
      </c>
      <c r="E478" s="70">
        <v>9694.3840789999995</v>
      </c>
      <c r="F478" s="70"/>
      <c r="G478" s="70"/>
      <c r="H478" s="70"/>
      <c r="I478" s="70"/>
      <c r="J478" s="70"/>
      <c r="K478" s="70"/>
      <c r="L478" s="70"/>
      <c r="M478" s="70"/>
      <c r="N478" s="70"/>
      <c r="O478" s="70"/>
      <c r="P478" s="70"/>
      <c r="Q478" s="70"/>
      <c r="R478" s="70">
        <v>8800</v>
      </c>
      <c r="S478" s="70">
        <v>9694.3840789999995</v>
      </c>
    </row>
    <row r="479" spans="1:19" x14ac:dyDescent="0.25">
      <c r="A479" s="72">
        <v>5900</v>
      </c>
      <c r="B479" s="70"/>
      <c r="C479" s="70"/>
      <c r="D479" s="70">
        <v>4300</v>
      </c>
      <c r="E479" s="70">
        <v>7680.4469799999997</v>
      </c>
      <c r="F479" s="70"/>
      <c r="G479" s="70"/>
      <c r="H479" s="70"/>
      <c r="I479" s="70"/>
      <c r="J479" s="70"/>
      <c r="K479" s="70"/>
      <c r="L479" s="70"/>
      <c r="M479" s="70"/>
      <c r="N479" s="70"/>
      <c r="O479" s="70"/>
      <c r="P479" s="70"/>
      <c r="Q479" s="70"/>
      <c r="R479" s="70">
        <v>4300</v>
      </c>
      <c r="S479" s="70">
        <v>7680.4469799999997</v>
      </c>
    </row>
    <row r="480" spans="1:19" x14ac:dyDescent="0.25">
      <c r="A480" s="72">
        <v>5903</v>
      </c>
      <c r="B480" s="70"/>
      <c r="C480" s="70"/>
      <c r="D480" s="70">
        <v>7200</v>
      </c>
      <c r="E480" s="70">
        <v>8439.2220300000008</v>
      </c>
      <c r="F480" s="70"/>
      <c r="G480" s="70"/>
      <c r="H480" s="70"/>
      <c r="I480" s="70"/>
      <c r="J480" s="70"/>
      <c r="K480" s="70"/>
      <c r="L480" s="70"/>
      <c r="M480" s="70"/>
      <c r="N480" s="70"/>
      <c r="O480" s="70"/>
      <c r="P480" s="70"/>
      <c r="Q480" s="70"/>
      <c r="R480" s="70">
        <v>7200</v>
      </c>
      <c r="S480" s="70">
        <v>8439.2220300000008</v>
      </c>
    </row>
    <row r="481" spans="1:19" x14ac:dyDescent="0.25">
      <c r="A481" s="72">
        <v>5904</v>
      </c>
      <c r="B481" s="70"/>
      <c r="C481" s="70"/>
      <c r="D481" s="70">
        <v>9100</v>
      </c>
      <c r="E481" s="70">
        <v>12164.883377000002</v>
      </c>
      <c r="F481" s="70"/>
      <c r="G481" s="70"/>
      <c r="H481" s="70"/>
      <c r="I481" s="70"/>
      <c r="J481" s="70"/>
      <c r="K481" s="70"/>
      <c r="L481" s="70"/>
      <c r="M481" s="70"/>
      <c r="N481" s="70"/>
      <c r="O481" s="70"/>
      <c r="P481" s="70"/>
      <c r="Q481" s="70"/>
      <c r="R481" s="70">
        <v>9100</v>
      </c>
      <c r="S481" s="70">
        <v>12164.883377000002</v>
      </c>
    </row>
    <row r="482" spans="1:19" x14ac:dyDescent="0.25">
      <c r="A482" s="72">
        <v>5905</v>
      </c>
      <c r="B482" s="70"/>
      <c r="C482" s="70"/>
      <c r="D482" s="70">
        <v>8200</v>
      </c>
      <c r="E482" s="70">
        <v>11349.475693</v>
      </c>
      <c r="F482" s="70"/>
      <c r="G482" s="70"/>
      <c r="H482" s="70"/>
      <c r="I482" s="70"/>
      <c r="J482" s="70"/>
      <c r="K482" s="70"/>
      <c r="L482" s="70"/>
      <c r="M482" s="70"/>
      <c r="N482" s="70"/>
      <c r="O482" s="70"/>
      <c r="P482" s="70"/>
      <c r="Q482" s="70"/>
      <c r="R482" s="70">
        <v>8200</v>
      </c>
      <c r="S482" s="70">
        <v>11349.475693</v>
      </c>
    </row>
    <row r="483" spans="1:19" x14ac:dyDescent="0.25">
      <c r="A483" s="72">
        <v>5920</v>
      </c>
      <c r="B483" s="70"/>
      <c r="C483" s="70"/>
      <c r="D483" s="70">
        <v>4400</v>
      </c>
      <c r="E483" s="70">
        <v>624.11826899999994</v>
      </c>
      <c r="F483" s="70"/>
      <c r="G483" s="70"/>
      <c r="H483" s="70"/>
      <c r="I483" s="70"/>
      <c r="J483" s="70"/>
      <c r="K483" s="70"/>
      <c r="L483" s="70"/>
      <c r="M483" s="70"/>
      <c r="N483" s="70"/>
      <c r="O483" s="70"/>
      <c r="P483" s="70"/>
      <c r="Q483" s="70"/>
      <c r="R483" s="70">
        <v>4400</v>
      </c>
      <c r="S483" s="70">
        <v>624.11826899999994</v>
      </c>
    </row>
    <row r="484" spans="1:19" x14ac:dyDescent="0.25">
      <c r="A484" s="72">
        <v>5927</v>
      </c>
      <c r="B484" s="70"/>
      <c r="C484" s="70"/>
      <c r="D484" s="70">
        <v>24360</v>
      </c>
      <c r="E484" s="70">
        <v>26015.394851000001</v>
      </c>
      <c r="F484" s="70"/>
      <c r="G484" s="70"/>
      <c r="H484" s="70"/>
      <c r="I484" s="70"/>
      <c r="J484" s="70"/>
      <c r="K484" s="70"/>
      <c r="L484" s="70"/>
      <c r="M484" s="70"/>
      <c r="N484" s="70"/>
      <c r="O484" s="70"/>
      <c r="P484" s="70"/>
      <c r="Q484" s="70"/>
      <c r="R484" s="70">
        <v>24360</v>
      </c>
      <c r="S484" s="70">
        <v>26015.394851000001</v>
      </c>
    </row>
    <row r="485" spans="1:19" x14ac:dyDescent="0.25">
      <c r="A485" s="72">
        <v>5940</v>
      </c>
      <c r="B485" s="70"/>
      <c r="C485" s="70"/>
      <c r="D485" s="70"/>
      <c r="E485" s="70"/>
      <c r="F485" s="70">
        <v>9420</v>
      </c>
      <c r="G485" s="70">
        <v>8425.0438549999999</v>
      </c>
      <c r="H485" s="70"/>
      <c r="I485" s="70"/>
      <c r="J485" s="70"/>
      <c r="K485" s="70"/>
      <c r="L485" s="70"/>
      <c r="M485" s="70"/>
      <c r="N485" s="70"/>
      <c r="O485" s="70"/>
      <c r="P485" s="70"/>
      <c r="Q485" s="70"/>
      <c r="R485" s="70">
        <v>9420</v>
      </c>
      <c r="S485" s="70">
        <v>8425.0438549999999</v>
      </c>
    </row>
    <row r="486" spans="1:19" x14ac:dyDescent="0.25">
      <c r="A486" s="72">
        <v>5957</v>
      </c>
      <c r="B486" s="70"/>
      <c r="C486" s="70"/>
      <c r="D486" s="70"/>
      <c r="E486" s="70"/>
      <c r="F486" s="70">
        <v>14885</v>
      </c>
      <c r="G486" s="70">
        <v>10353.364969</v>
      </c>
      <c r="H486" s="70"/>
      <c r="I486" s="70"/>
      <c r="J486" s="70"/>
      <c r="K486" s="70"/>
      <c r="L486" s="70"/>
      <c r="M486" s="70"/>
      <c r="N486" s="70"/>
      <c r="O486" s="70"/>
      <c r="P486" s="70"/>
      <c r="Q486" s="70"/>
      <c r="R486" s="70">
        <v>14885</v>
      </c>
      <c r="S486" s="70">
        <v>10353.364969</v>
      </c>
    </row>
    <row r="487" spans="1:19" x14ac:dyDescent="0.25">
      <c r="A487" s="72">
        <v>5982</v>
      </c>
      <c r="B487" s="70"/>
      <c r="C487" s="70"/>
      <c r="D487" s="70"/>
      <c r="E487" s="70"/>
      <c r="F487" s="70">
        <v>12753</v>
      </c>
      <c r="G487" s="70">
        <v>13684.984277</v>
      </c>
      <c r="H487" s="70"/>
      <c r="I487" s="70"/>
      <c r="J487" s="70"/>
      <c r="K487" s="70"/>
      <c r="L487" s="70"/>
      <c r="M487" s="70"/>
      <c r="N487" s="70"/>
      <c r="O487" s="70"/>
      <c r="P487" s="70"/>
      <c r="Q487" s="70"/>
      <c r="R487" s="70">
        <v>12753</v>
      </c>
      <c r="S487" s="70">
        <v>13684.984277</v>
      </c>
    </row>
    <row r="488" spans="1:19" x14ac:dyDescent="0.25">
      <c r="A488" s="72">
        <v>5988</v>
      </c>
      <c r="B488" s="70"/>
      <c r="C488" s="70"/>
      <c r="D488" s="70"/>
      <c r="E488" s="70"/>
      <c r="F488" s="70">
        <v>11608</v>
      </c>
      <c r="G488" s="70">
        <v>6179.0860069999999</v>
      </c>
      <c r="H488" s="70"/>
      <c r="I488" s="70"/>
      <c r="J488" s="70"/>
      <c r="K488" s="70"/>
      <c r="L488" s="70"/>
      <c r="M488" s="70"/>
      <c r="N488" s="70"/>
      <c r="O488" s="70"/>
      <c r="P488" s="70"/>
      <c r="Q488" s="70"/>
      <c r="R488" s="70">
        <v>11608</v>
      </c>
      <c r="S488" s="70">
        <v>6179.0860069999999</v>
      </c>
    </row>
    <row r="489" spans="1:19" x14ac:dyDescent="0.25">
      <c r="A489" s="72">
        <v>6000</v>
      </c>
      <c r="B489" s="70"/>
      <c r="C489" s="70"/>
      <c r="D489" s="70"/>
      <c r="E489" s="70"/>
      <c r="F489" s="70">
        <v>15700</v>
      </c>
      <c r="G489" s="70">
        <v>18683.548720999999</v>
      </c>
      <c r="H489" s="70"/>
      <c r="I489" s="70"/>
      <c r="J489" s="70"/>
      <c r="K489" s="70"/>
      <c r="L489" s="70"/>
      <c r="M489" s="70"/>
      <c r="N489" s="70"/>
      <c r="O489" s="70"/>
      <c r="P489" s="70"/>
      <c r="Q489" s="70"/>
      <c r="R489" s="70">
        <v>15700</v>
      </c>
      <c r="S489" s="70">
        <v>18683.548720999999</v>
      </c>
    </row>
    <row r="490" spans="1:19" x14ac:dyDescent="0.25">
      <c r="A490" s="72">
        <v>6015</v>
      </c>
      <c r="B490" s="70"/>
      <c r="C490" s="70"/>
      <c r="D490" s="70"/>
      <c r="E490" s="70"/>
      <c r="F490" s="70"/>
      <c r="G490" s="70"/>
      <c r="H490" s="70">
        <v>21600</v>
      </c>
      <c r="I490" s="70">
        <v>17217.223281999999</v>
      </c>
      <c r="J490" s="70"/>
      <c r="K490" s="70"/>
      <c r="L490" s="70"/>
      <c r="M490" s="70"/>
      <c r="N490" s="70"/>
      <c r="O490" s="70"/>
      <c r="P490" s="70"/>
      <c r="Q490" s="70"/>
      <c r="R490" s="70">
        <v>21600</v>
      </c>
      <c r="S490" s="70">
        <v>17217.223281999999</v>
      </c>
    </row>
    <row r="491" spans="1:19" x14ac:dyDescent="0.25">
      <c r="A491" s="72">
        <v>6035</v>
      </c>
      <c r="B491" s="70"/>
      <c r="C491" s="70"/>
      <c r="D491" s="70"/>
      <c r="E491" s="70"/>
      <c r="F491" s="70"/>
      <c r="G491" s="70"/>
      <c r="H491" s="70">
        <v>28200</v>
      </c>
      <c r="I491" s="70">
        <v>18778.721343999998</v>
      </c>
      <c r="J491" s="70"/>
      <c r="K491" s="70"/>
      <c r="L491" s="70"/>
      <c r="M491" s="70"/>
      <c r="N491" s="70"/>
      <c r="O491" s="70"/>
      <c r="P491" s="70"/>
      <c r="Q491" s="70"/>
      <c r="R491" s="70">
        <v>28200</v>
      </c>
      <c r="S491" s="70">
        <v>18778.721343999998</v>
      </c>
    </row>
    <row r="492" spans="1:19" x14ac:dyDescent="0.25">
      <c r="A492" s="72">
        <v>6046</v>
      </c>
      <c r="B492" s="70"/>
      <c r="C492" s="70"/>
      <c r="D492" s="70"/>
      <c r="E492" s="70"/>
      <c r="F492" s="70"/>
      <c r="G492" s="70"/>
      <c r="H492" s="70"/>
      <c r="I492" s="70"/>
      <c r="J492" s="70">
        <v>24900</v>
      </c>
      <c r="K492" s="70">
        <v>20417.106995999999</v>
      </c>
      <c r="L492" s="70"/>
      <c r="M492" s="70"/>
      <c r="N492" s="70"/>
      <c r="O492" s="70"/>
      <c r="P492" s="70"/>
      <c r="Q492" s="70"/>
      <c r="R492" s="70">
        <v>24900</v>
      </c>
      <c r="S492" s="70">
        <v>20417.106995999999</v>
      </c>
    </row>
    <row r="493" spans="1:19" x14ac:dyDescent="0.25">
      <c r="A493" s="72">
        <v>6047</v>
      </c>
      <c r="B493" s="70"/>
      <c r="C493" s="70"/>
      <c r="D493" s="70"/>
      <c r="E493" s="70"/>
      <c r="F493" s="70"/>
      <c r="G493" s="70"/>
      <c r="H493" s="70"/>
      <c r="I493" s="70"/>
      <c r="J493" s="70">
        <v>28400</v>
      </c>
      <c r="K493" s="70">
        <v>19744.281266000002</v>
      </c>
      <c r="L493" s="70"/>
      <c r="M493" s="70"/>
      <c r="N493" s="70"/>
      <c r="O493" s="70"/>
      <c r="P493" s="70"/>
      <c r="Q493" s="70"/>
      <c r="R493" s="70">
        <v>28400</v>
      </c>
      <c r="S493" s="70">
        <v>19744.281266000002</v>
      </c>
    </row>
    <row r="494" spans="1:19" x14ac:dyDescent="0.25">
      <c r="A494" s="72">
        <v>6052</v>
      </c>
      <c r="B494" s="70"/>
      <c r="C494" s="70"/>
      <c r="D494" s="70"/>
      <c r="E494" s="70"/>
      <c r="F494" s="70">
        <v>10298</v>
      </c>
      <c r="G494" s="70">
        <v>9214.1449090000006</v>
      </c>
      <c r="H494" s="70"/>
      <c r="I494" s="70"/>
      <c r="J494" s="70"/>
      <c r="K494" s="70"/>
      <c r="L494" s="70"/>
      <c r="M494" s="70"/>
      <c r="N494" s="70"/>
      <c r="O494" s="70"/>
      <c r="P494" s="70"/>
      <c r="Q494" s="70"/>
      <c r="R494" s="70">
        <v>10298</v>
      </c>
      <c r="S494" s="70">
        <v>9214.1449090000006</v>
      </c>
    </row>
    <row r="495" spans="1:19" x14ac:dyDescent="0.25">
      <c r="A495" s="72">
        <v>6055</v>
      </c>
      <c r="B495" s="70"/>
      <c r="C495" s="70"/>
      <c r="D495" s="70"/>
      <c r="E495" s="70"/>
      <c r="F495" s="70"/>
      <c r="G495" s="70"/>
      <c r="H495" s="70"/>
      <c r="I495" s="70"/>
      <c r="J495" s="70">
        <v>1300</v>
      </c>
      <c r="K495" s="70">
        <v>5597.7918950000003</v>
      </c>
      <c r="L495" s="70"/>
      <c r="M495" s="70"/>
      <c r="N495" s="70"/>
      <c r="O495" s="70"/>
      <c r="P495" s="70"/>
      <c r="Q495" s="70"/>
      <c r="R495" s="70">
        <v>1300</v>
      </c>
      <c r="S495" s="70">
        <v>5597.7918950000003</v>
      </c>
    </row>
    <row r="496" spans="1:19" x14ac:dyDescent="0.25">
      <c r="A496" s="72">
        <v>6073</v>
      </c>
      <c r="B496" s="70"/>
      <c r="C496" s="70"/>
      <c r="D496" s="70"/>
      <c r="E496" s="70"/>
      <c r="F496" s="70"/>
      <c r="G496" s="70"/>
      <c r="H496" s="70"/>
      <c r="I496" s="70"/>
      <c r="J496" s="70">
        <v>5300</v>
      </c>
      <c r="K496" s="70">
        <v>4855.2737010000001</v>
      </c>
      <c r="L496" s="70"/>
      <c r="M496" s="70"/>
      <c r="N496" s="70"/>
      <c r="O496" s="70"/>
      <c r="P496" s="70"/>
      <c r="Q496" s="70"/>
      <c r="R496" s="70">
        <v>5300</v>
      </c>
      <c r="S496" s="70">
        <v>4855.2737010000001</v>
      </c>
    </row>
    <row r="497" spans="1:19" x14ac:dyDescent="0.25">
      <c r="A497" s="72">
        <v>6078</v>
      </c>
      <c r="B497" s="70"/>
      <c r="C497" s="70"/>
      <c r="D497" s="70"/>
      <c r="E497" s="70"/>
      <c r="F497" s="70"/>
      <c r="G497" s="70"/>
      <c r="H497" s="70"/>
      <c r="I497" s="70"/>
      <c r="J497" s="70">
        <v>6600</v>
      </c>
      <c r="K497" s="70">
        <v>4667.7635609999998</v>
      </c>
      <c r="L497" s="70"/>
      <c r="M497" s="70"/>
      <c r="N497" s="70"/>
      <c r="O497" s="70"/>
      <c r="P497" s="70"/>
      <c r="Q497" s="70"/>
      <c r="R497" s="70">
        <v>6600</v>
      </c>
      <c r="S497" s="70">
        <v>4667.7635609999998</v>
      </c>
    </row>
    <row r="498" spans="1:19" x14ac:dyDescent="0.25">
      <c r="A498" s="72">
        <v>6086</v>
      </c>
      <c r="B498" s="70"/>
      <c r="C498" s="70"/>
      <c r="D498" s="70"/>
      <c r="E498" s="70"/>
      <c r="F498" s="70"/>
      <c r="G498" s="70"/>
      <c r="H498" s="70"/>
      <c r="I498" s="70"/>
      <c r="J498" s="70">
        <v>5600</v>
      </c>
      <c r="K498" s="70">
        <v>6452.8141379999997</v>
      </c>
      <c r="L498" s="70"/>
      <c r="M498" s="70"/>
      <c r="N498" s="70"/>
      <c r="O498" s="70"/>
      <c r="P498" s="70"/>
      <c r="Q498" s="70"/>
      <c r="R498" s="70">
        <v>5600</v>
      </c>
      <c r="S498" s="70">
        <v>6452.8141379999997</v>
      </c>
    </row>
    <row r="499" spans="1:19" x14ac:dyDescent="0.25">
      <c r="A499" s="72">
        <v>6099</v>
      </c>
      <c r="B499" s="70"/>
      <c r="C499" s="70"/>
      <c r="D499" s="70"/>
      <c r="E499" s="70"/>
      <c r="F499" s="70"/>
      <c r="G499" s="70"/>
      <c r="H499" s="70"/>
      <c r="I499" s="70"/>
      <c r="J499" s="70">
        <v>10800</v>
      </c>
      <c r="K499" s="70">
        <v>9057.842208</v>
      </c>
      <c r="L499" s="70"/>
      <c r="M499" s="70"/>
      <c r="N499" s="70"/>
      <c r="O499" s="70"/>
      <c r="P499" s="70"/>
      <c r="Q499" s="70"/>
      <c r="R499" s="70">
        <v>10800</v>
      </c>
      <c r="S499" s="70">
        <v>9057.842208</v>
      </c>
    </row>
    <row r="500" spans="1:19" x14ac:dyDescent="0.25">
      <c r="A500" s="72">
        <v>6102</v>
      </c>
      <c r="B500" s="70"/>
      <c r="C500" s="70"/>
      <c r="D500" s="70"/>
      <c r="E500" s="70"/>
      <c r="F500" s="70"/>
      <c r="G500" s="70"/>
      <c r="H500" s="70"/>
      <c r="I500" s="70"/>
      <c r="J500" s="70">
        <v>18500</v>
      </c>
      <c r="K500" s="70">
        <v>18013.361557</v>
      </c>
      <c r="L500" s="70"/>
      <c r="M500" s="70"/>
      <c r="N500" s="70"/>
      <c r="O500" s="70"/>
      <c r="P500" s="70"/>
      <c r="Q500" s="70"/>
      <c r="R500" s="70">
        <v>18500</v>
      </c>
      <c r="S500" s="70">
        <v>18013.361557</v>
      </c>
    </row>
    <row r="501" spans="1:19" x14ac:dyDescent="0.25">
      <c r="A501" s="72">
        <v>6124</v>
      </c>
      <c r="B501" s="70"/>
      <c r="C501" s="70"/>
      <c r="D501" s="70"/>
      <c r="E501" s="70"/>
      <c r="F501" s="70">
        <v>2809</v>
      </c>
      <c r="G501" s="70">
        <v>3202.2995449999999</v>
      </c>
      <c r="H501" s="70"/>
      <c r="I501" s="70"/>
      <c r="J501" s="70"/>
      <c r="K501" s="70"/>
      <c r="L501" s="70"/>
      <c r="M501" s="70"/>
      <c r="N501" s="70"/>
      <c r="O501" s="70"/>
      <c r="P501" s="70"/>
      <c r="Q501" s="70"/>
      <c r="R501" s="70">
        <v>2809</v>
      </c>
      <c r="S501" s="70">
        <v>3202.2995449999999</v>
      </c>
    </row>
    <row r="502" spans="1:19" x14ac:dyDescent="0.25">
      <c r="A502" s="72">
        <v>6152</v>
      </c>
      <c r="B502" s="70"/>
      <c r="C502" s="70"/>
      <c r="D502" s="70"/>
      <c r="E502" s="70"/>
      <c r="F502" s="70"/>
      <c r="G502" s="70"/>
      <c r="H502" s="70"/>
      <c r="I502" s="70"/>
      <c r="J502" s="70"/>
      <c r="K502" s="70"/>
      <c r="L502" s="70">
        <v>19800</v>
      </c>
      <c r="M502" s="70">
        <v>15419.796096000002</v>
      </c>
      <c r="N502" s="70"/>
      <c r="O502" s="70"/>
      <c r="P502" s="70"/>
      <c r="Q502" s="70"/>
      <c r="R502" s="70">
        <v>19800</v>
      </c>
      <c r="S502" s="70">
        <v>15419.796096000002</v>
      </c>
    </row>
    <row r="503" spans="1:19" x14ac:dyDescent="0.25">
      <c r="A503" s="72">
        <v>6183</v>
      </c>
      <c r="B503" s="70"/>
      <c r="C503" s="70"/>
      <c r="D503" s="70"/>
      <c r="E503" s="70"/>
      <c r="F503" s="70"/>
      <c r="G503" s="70"/>
      <c r="H503" s="70"/>
      <c r="I503" s="70"/>
      <c r="J503" s="70"/>
      <c r="K503" s="70"/>
      <c r="L503" s="70"/>
      <c r="M503" s="70"/>
      <c r="N503" s="70">
        <v>27600</v>
      </c>
      <c r="O503" s="70">
        <v>10652.797913</v>
      </c>
      <c r="P503" s="70"/>
      <c r="Q503" s="70"/>
      <c r="R503" s="70">
        <v>27600</v>
      </c>
      <c r="S503" s="70">
        <v>10652.797913</v>
      </c>
    </row>
    <row r="504" spans="1:19" x14ac:dyDescent="0.25">
      <c r="A504" s="72">
        <v>6215</v>
      </c>
      <c r="B504" s="70"/>
      <c r="C504" s="70"/>
      <c r="D504" s="70"/>
      <c r="E504" s="70"/>
      <c r="F504" s="70"/>
      <c r="G504" s="70"/>
      <c r="H504" s="70"/>
      <c r="I504" s="70"/>
      <c r="J504" s="70"/>
      <c r="K504" s="70"/>
      <c r="L504" s="70"/>
      <c r="M504" s="70"/>
      <c r="N504" s="70">
        <v>23000</v>
      </c>
      <c r="O504" s="70">
        <v>11270.292298</v>
      </c>
      <c r="P504" s="70"/>
      <c r="Q504" s="70"/>
      <c r="R504" s="70">
        <v>23000</v>
      </c>
      <c r="S504" s="70">
        <v>11270.292298</v>
      </c>
    </row>
    <row r="505" spans="1:19" x14ac:dyDescent="0.25">
      <c r="A505" s="72">
        <v>6237</v>
      </c>
      <c r="B505" s="70"/>
      <c r="C505" s="70"/>
      <c r="D505" s="70"/>
      <c r="E505" s="70"/>
      <c r="F505" s="70"/>
      <c r="G505" s="70"/>
      <c r="H505" s="70"/>
      <c r="I505" s="70"/>
      <c r="J505" s="70"/>
      <c r="K505" s="70"/>
      <c r="L505" s="70"/>
      <c r="M505" s="70"/>
      <c r="N505" s="70"/>
      <c r="O505" s="70"/>
      <c r="P505" s="70">
        <v>4076</v>
      </c>
      <c r="Q505" s="70">
        <v>5708.9613850000005</v>
      </c>
      <c r="R505" s="70">
        <v>4076</v>
      </c>
      <c r="S505" s="70">
        <v>5708.9613850000005</v>
      </c>
    </row>
    <row r="506" spans="1:19" x14ac:dyDescent="0.25">
      <c r="A506" s="72">
        <v>6261</v>
      </c>
      <c r="B506" s="70"/>
      <c r="C506" s="70"/>
      <c r="D506" s="70"/>
      <c r="E506" s="70"/>
      <c r="F506" s="70"/>
      <c r="G506" s="70"/>
      <c r="H506" s="70"/>
      <c r="I506" s="70"/>
      <c r="J506" s="70"/>
      <c r="K506" s="70"/>
      <c r="L506" s="70">
        <v>11500</v>
      </c>
      <c r="M506" s="70">
        <v>18674.582413000004</v>
      </c>
      <c r="N506" s="70"/>
      <c r="O506" s="70"/>
      <c r="P506" s="70"/>
      <c r="Q506" s="70"/>
      <c r="R506" s="70">
        <v>11500</v>
      </c>
      <c r="S506" s="70">
        <v>18674.582413000004</v>
      </c>
    </row>
    <row r="507" spans="1:19" x14ac:dyDescent="0.25">
      <c r="A507" s="72">
        <v>6305</v>
      </c>
      <c r="B507" s="70"/>
      <c r="C507" s="70"/>
      <c r="D507" s="70"/>
      <c r="E507" s="70"/>
      <c r="F507" s="70">
        <v>3553</v>
      </c>
      <c r="G507" s="70">
        <v>8827.9385750000001</v>
      </c>
      <c r="H507" s="70"/>
      <c r="I507" s="70"/>
      <c r="J507" s="70"/>
      <c r="K507" s="70"/>
      <c r="L507" s="70"/>
      <c r="M507" s="70"/>
      <c r="N507" s="70"/>
      <c r="O507" s="70"/>
      <c r="P507" s="70"/>
      <c r="Q507" s="70"/>
      <c r="R507" s="70">
        <v>3553</v>
      </c>
      <c r="S507" s="70">
        <v>8827.9385750000001</v>
      </c>
    </row>
    <row r="508" spans="1:19" x14ac:dyDescent="0.25">
      <c r="A508" s="72">
        <v>6308</v>
      </c>
      <c r="B508" s="70"/>
      <c r="C508" s="70"/>
      <c r="D508" s="70"/>
      <c r="E508" s="70"/>
      <c r="F508" s="70">
        <v>10204</v>
      </c>
      <c r="G508" s="70">
        <v>11575.507088</v>
      </c>
      <c r="H508" s="70"/>
      <c r="I508" s="70"/>
      <c r="J508" s="70"/>
      <c r="K508" s="70"/>
      <c r="L508" s="70"/>
      <c r="M508" s="70"/>
      <c r="N508" s="70"/>
      <c r="O508" s="70"/>
      <c r="P508" s="70"/>
      <c r="Q508" s="70"/>
      <c r="R508" s="70">
        <v>10204</v>
      </c>
      <c r="S508" s="70">
        <v>11575.507088</v>
      </c>
    </row>
    <row r="509" spans="1:19" x14ac:dyDescent="0.25">
      <c r="A509" s="72">
        <v>6317</v>
      </c>
      <c r="B509" s="70"/>
      <c r="C509" s="70"/>
      <c r="D509" s="70"/>
      <c r="E509" s="70"/>
      <c r="F509" s="70"/>
      <c r="G509" s="70"/>
      <c r="H509" s="70"/>
      <c r="I509" s="70"/>
      <c r="J509" s="70">
        <v>5400</v>
      </c>
      <c r="K509" s="70">
        <v>4192.9113459999999</v>
      </c>
      <c r="L509" s="70"/>
      <c r="M509" s="70"/>
      <c r="N509" s="70"/>
      <c r="O509" s="70"/>
      <c r="P509" s="70"/>
      <c r="Q509" s="70"/>
      <c r="R509" s="70">
        <v>5400</v>
      </c>
      <c r="S509" s="70">
        <v>4192.9113459999999</v>
      </c>
    </row>
    <row r="510" spans="1:19" x14ac:dyDescent="0.25">
      <c r="A510" s="72">
        <v>6328</v>
      </c>
      <c r="B510" s="70"/>
      <c r="C510" s="70"/>
      <c r="D510" s="70"/>
      <c r="E510" s="70"/>
      <c r="F510" s="70"/>
      <c r="G510" s="70"/>
      <c r="H510" s="70"/>
      <c r="I510" s="70"/>
      <c r="J510" s="70"/>
      <c r="K510" s="70"/>
      <c r="L510" s="70">
        <v>4200</v>
      </c>
      <c r="M510" s="70">
        <v>2705.392844</v>
      </c>
      <c r="N510" s="70"/>
      <c r="O510" s="70"/>
      <c r="P510" s="70"/>
      <c r="Q510" s="70"/>
      <c r="R510" s="70">
        <v>4200</v>
      </c>
      <c r="S510" s="70">
        <v>2705.392844</v>
      </c>
    </row>
    <row r="511" spans="1:19" x14ac:dyDescent="0.25">
      <c r="A511" s="72">
        <v>6346</v>
      </c>
      <c r="B511" s="70"/>
      <c r="C511" s="70"/>
      <c r="D511" s="70"/>
      <c r="E511" s="70"/>
      <c r="F511" s="70"/>
      <c r="G511" s="70"/>
      <c r="H511" s="70"/>
      <c r="I511" s="70"/>
      <c r="J511" s="70"/>
      <c r="K511" s="70"/>
      <c r="L511" s="70"/>
      <c r="M511" s="70"/>
      <c r="N511" s="70">
        <v>4700</v>
      </c>
      <c r="O511" s="70">
        <v>4554.106353000001</v>
      </c>
      <c r="P511" s="70"/>
      <c r="Q511" s="70"/>
      <c r="R511" s="70">
        <v>4700</v>
      </c>
      <c r="S511" s="70">
        <v>4554.106353000001</v>
      </c>
    </row>
    <row r="512" spans="1:19" x14ac:dyDescent="0.25">
      <c r="A512" s="72">
        <v>6396</v>
      </c>
      <c r="B512" s="70"/>
      <c r="C512" s="70"/>
      <c r="D512" s="70"/>
      <c r="E512" s="70"/>
      <c r="F512" s="70"/>
      <c r="G512" s="70"/>
      <c r="H512" s="70">
        <v>28000</v>
      </c>
      <c r="I512" s="70">
        <v>23406.675324</v>
      </c>
      <c r="J512" s="70"/>
      <c r="K512" s="70"/>
      <c r="L512" s="70"/>
      <c r="M512" s="70"/>
      <c r="N512" s="70"/>
      <c r="O512" s="70"/>
      <c r="P512" s="70"/>
      <c r="Q512" s="70"/>
      <c r="R512" s="70">
        <v>28000</v>
      </c>
      <c r="S512" s="70">
        <v>23406.675324</v>
      </c>
    </row>
    <row r="513" spans="1:19" x14ac:dyDescent="0.25">
      <c r="A513" s="72">
        <v>6401</v>
      </c>
      <c r="B513" s="70"/>
      <c r="C513" s="70"/>
      <c r="D513" s="70">
        <v>6700</v>
      </c>
      <c r="E513" s="70">
        <v>12822.376325999998</v>
      </c>
      <c r="F513" s="70"/>
      <c r="G513" s="70"/>
      <c r="H513" s="70"/>
      <c r="I513" s="70"/>
      <c r="J513" s="70"/>
      <c r="K513" s="70"/>
      <c r="L513" s="70"/>
      <c r="M513" s="70"/>
      <c r="N513" s="70"/>
      <c r="O513" s="70"/>
      <c r="P513" s="70"/>
      <c r="Q513" s="70"/>
      <c r="R513" s="70">
        <v>6700</v>
      </c>
      <c r="S513" s="70">
        <v>12822.376325999998</v>
      </c>
    </row>
    <row r="514" spans="1:19" x14ac:dyDescent="0.25">
      <c r="A514" s="72">
        <v>6402</v>
      </c>
      <c r="B514" s="70"/>
      <c r="C514" s="70"/>
      <c r="D514" s="70">
        <v>1541</v>
      </c>
      <c r="E514" s="70">
        <v>2210.2456890000003</v>
      </c>
      <c r="F514" s="70"/>
      <c r="G514" s="70"/>
      <c r="H514" s="70"/>
      <c r="I514" s="70"/>
      <c r="J514" s="70"/>
      <c r="K514" s="70"/>
      <c r="L514" s="70"/>
      <c r="M514" s="70"/>
      <c r="N514" s="70"/>
      <c r="O514" s="70"/>
      <c r="P514" s="70"/>
      <c r="Q514" s="70"/>
      <c r="R514" s="70">
        <v>1541</v>
      </c>
      <c r="S514" s="70">
        <v>2210.2456890000003</v>
      </c>
    </row>
    <row r="515" spans="1:19" x14ac:dyDescent="0.25">
      <c r="A515" s="72">
        <v>6443</v>
      </c>
      <c r="B515" s="70"/>
      <c r="C515" s="70"/>
      <c r="D515" s="70">
        <v>7638</v>
      </c>
      <c r="E515" s="70">
        <v>10456.452240000001</v>
      </c>
      <c r="F515" s="70"/>
      <c r="G515" s="70"/>
      <c r="H515" s="70"/>
      <c r="I515" s="70"/>
      <c r="J515" s="70"/>
      <c r="K515" s="70"/>
      <c r="L515" s="70"/>
      <c r="M515" s="70"/>
      <c r="N515" s="70"/>
      <c r="O515" s="70"/>
      <c r="P515" s="70"/>
      <c r="Q515" s="70"/>
      <c r="R515" s="70">
        <v>7638</v>
      </c>
      <c r="S515" s="70">
        <v>10456.452240000001</v>
      </c>
    </row>
    <row r="516" spans="1:19" x14ac:dyDescent="0.25">
      <c r="A516" s="72">
        <v>6454</v>
      </c>
      <c r="B516" s="70"/>
      <c r="C516" s="70"/>
      <c r="D516" s="70">
        <v>43090</v>
      </c>
      <c r="E516" s="70">
        <v>39278.992796999999</v>
      </c>
      <c r="F516" s="70"/>
      <c r="G516" s="70"/>
      <c r="H516" s="70"/>
      <c r="I516" s="70"/>
      <c r="J516" s="70"/>
      <c r="K516" s="70"/>
      <c r="L516" s="70"/>
      <c r="M516" s="70"/>
      <c r="N516" s="70"/>
      <c r="O516" s="70"/>
      <c r="P516" s="70"/>
      <c r="Q516" s="70"/>
      <c r="R516" s="70">
        <v>43090</v>
      </c>
      <c r="S516" s="70">
        <v>39278.992796999999</v>
      </c>
    </row>
    <row r="517" spans="1:19" x14ac:dyDescent="0.25">
      <c r="A517" s="72">
        <v>6488</v>
      </c>
      <c r="B517" s="70"/>
      <c r="C517" s="70"/>
      <c r="D517" s="70"/>
      <c r="E517" s="70"/>
      <c r="F517" s="70">
        <v>30586</v>
      </c>
      <c r="G517" s="70">
        <v>46433.664856000003</v>
      </c>
      <c r="H517" s="70"/>
      <c r="I517" s="70"/>
      <c r="J517" s="70"/>
      <c r="K517" s="70"/>
      <c r="L517" s="70"/>
      <c r="M517" s="70"/>
      <c r="N517" s="70"/>
      <c r="O517" s="70"/>
      <c r="P517" s="70"/>
      <c r="Q517" s="70"/>
      <c r="R517" s="70">
        <v>30586</v>
      </c>
      <c r="S517" s="70">
        <v>46433.664856000003</v>
      </c>
    </row>
    <row r="518" spans="1:19" x14ac:dyDescent="0.25">
      <c r="A518" s="72">
        <v>6503</v>
      </c>
      <c r="B518" s="70"/>
      <c r="C518" s="70"/>
      <c r="D518" s="70">
        <v>5900</v>
      </c>
      <c r="E518" s="70">
        <v>3682.3847029999997</v>
      </c>
      <c r="F518" s="70"/>
      <c r="G518" s="70"/>
      <c r="H518" s="70"/>
      <c r="I518" s="70"/>
      <c r="J518" s="70"/>
      <c r="K518" s="70"/>
      <c r="L518" s="70"/>
      <c r="M518" s="70"/>
      <c r="N518" s="70"/>
      <c r="O518" s="70"/>
      <c r="P518" s="70"/>
      <c r="Q518" s="70"/>
      <c r="R518" s="70">
        <v>5900</v>
      </c>
      <c r="S518" s="70">
        <v>3682.3847029999997</v>
      </c>
    </row>
    <row r="519" spans="1:19" x14ac:dyDescent="0.25">
      <c r="A519" s="72">
        <v>6531</v>
      </c>
      <c r="B519" s="70"/>
      <c r="C519" s="70"/>
      <c r="D519" s="70">
        <v>15000</v>
      </c>
      <c r="E519" s="70">
        <v>13265.346031000001</v>
      </c>
      <c r="F519" s="70"/>
      <c r="G519" s="70"/>
      <c r="H519" s="70"/>
      <c r="I519" s="70"/>
      <c r="J519" s="70"/>
      <c r="K519" s="70"/>
      <c r="L519" s="70"/>
      <c r="M519" s="70"/>
      <c r="N519" s="70"/>
      <c r="O519" s="70"/>
      <c r="P519" s="70"/>
      <c r="Q519" s="70"/>
      <c r="R519" s="70">
        <v>15000</v>
      </c>
      <c r="S519" s="70">
        <v>13265.346031000001</v>
      </c>
    </row>
    <row r="520" spans="1:19" x14ac:dyDescent="0.25">
      <c r="A520" s="72">
        <v>6581</v>
      </c>
      <c r="B520" s="70"/>
      <c r="C520" s="70"/>
      <c r="D520" s="70">
        <v>8889</v>
      </c>
      <c r="E520" s="70">
        <v>10946.440689999999</v>
      </c>
      <c r="F520" s="70"/>
      <c r="G520" s="70"/>
      <c r="H520" s="70"/>
      <c r="I520" s="70"/>
      <c r="J520" s="70"/>
      <c r="K520" s="70"/>
      <c r="L520" s="70"/>
      <c r="M520" s="70"/>
      <c r="N520" s="70"/>
      <c r="O520" s="70"/>
      <c r="P520" s="70"/>
      <c r="Q520" s="70"/>
      <c r="R520" s="70">
        <v>8889</v>
      </c>
      <c r="S520" s="70">
        <v>10946.440689999999</v>
      </c>
    </row>
    <row r="521" spans="1:19" x14ac:dyDescent="0.25">
      <c r="A521" s="72">
        <v>6590</v>
      </c>
      <c r="B521" s="70"/>
      <c r="C521" s="70"/>
      <c r="D521" s="70">
        <v>1736</v>
      </c>
      <c r="E521" s="70">
        <v>942.59290400000009</v>
      </c>
      <c r="F521" s="70"/>
      <c r="G521" s="70"/>
      <c r="H521" s="70"/>
      <c r="I521" s="70"/>
      <c r="J521" s="70"/>
      <c r="K521" s="70"/>
      <c r="L521" s="70"/>
      <c r="M521" s="70"/>
      <c r="N521" s="70"/>
      <c r="O521" s="70"/>
      <c r="P521" s="70"/>
      <c r="Q521" s="70"/>
      <c r="R521" s="70">
        <v>1736</v>
      </c>
      <c r="S521" s="70">
        <v>942.59290400000009</v>
      </c>
    </row>
    <row r="522" spans="1:19" x14ac:dyDescent="0.25">
      <c r="A522" s="72">
        <v>6604</v>
      </c>
      <c r="B522" s="70"/>
      <c r="C522" s="70"/>
      <c r="D522" s="70">
        <v>76673</v>
      </c>
      <c r="E522" s="70">
        <v>69957.012389999989</v>
      </c>
      <c r="F522" s="70"/>
      <c r="G522" s="70"/>
      <c r="H522" s="70"/>
      <c r="I522" s="70"/>
      <c r="J522" s="70"/>
      <c r="K522" s="70"/>
      <c r="L522" s="70"/>
      <c r="M522" s="70"/>
      <c r="N522" s="70"/>
      <c r="O522" s="70"/>
      <c r="P522" s="70"/>
      <c r="Q522" s="70"/>
      <c r="R522" s="70">
        <v>76673</v>
      </c>
      <c r="S522" s="70">
        <v>69957.012389999989</v>
      </c>
    </row>
    <row r="523" spans="1:19" x14ac:dyDescent="0.25">
      <c r="A523" s="72">
        <v>6605</v>
      </c>
      <c r="B523" s="70"/>
      <c r="C523" s="70"/>
      <c r="D523" s="70">
        <v>7017</v>
      </c>
      <c r="E523" s="70">
        <v>8407.4179999999997</v>
      </c>
      <c r="F523" s="70"/>
      <c r="G523" s="70"/>
      <c r="H523" s="70"/>
      <c r="I523" s="70"/>
      <c r="J523" s="70"/>
      <c r="K523" s="70"/>
      <c r="L523" s="70"/>
      <c r="M523" s="70"/>
      <c r="N523" s="70"/>
      <c r="O523" s="70"/>
      <c r="P523" s="70"/>
      <c r="Q523" s="70"/>
      <c r="R523" s="70">
        <v>7017</v>
      </c>
      <c r="S523" s="70">
        <v>8407.4179999999997</v>
      </c>
    </row>
    <row r="524" spans="1:19" x14ac:dyDescent="0.25">
      <c r="A524" s="72">
        <v>6609</v>
      </c>
      <c r="B524" s="70"/>
      <c r="C524" s="70"/>
      <c r="D524" s="70">
        <v>5783</v>
      </c>
      <c r="E524" s="70">
        <v>10839.938040999999</v>
      </c>
      <c r="F524" s="70"/>
      <c r="G524" s="70"/>
      <c r="H524" s="70"/>
      <c r="I524" s="70"/>
      <c r="J524" s="70"/>
      <c r="K524" s="70"/>
      <c r="L524" s="70"/>
      <c r="M524" s="70"/>
      <c r="N524" s="70"/>
      <c r="O524" s="70"/>
      <c r="P524" s="70"/>
      <c r="Q524" s="70"/>
      <c r="R524" s="70">
        <v>5783</v>
      </c>
      <c r="S524" s="70">
        <v>10839.938040999999</v>
      </c>
    </row>
    <row r="525" spans="1:19" x14ac:dyDescent="0.25">
      <c r="A525" s="72">
        <v>6625</v>
      </c>
      <c r="B525" s="70"/>
      <c r="C525" s="70"/>
      <c r="D525" s="70"/>
      <c r="E525" s="70"/>
      <c r="F525" s="70"/>
      <c r="G525" s="70"/>
      <c r="H525" s="70">
        <v>16743</v>
      </c>
      <c r="I525" s="70">
        <v>11772.571448999999</v>
      </c>
      <c r="J525" s="70"/>
      <c r="K525" s="70"/>
      <c r="L525" s="70"/>
      <c r="M525" s="70"/>
      <c r="N525" s="70"/>
      <c r="O525" s="70"/>
      <c r="P525" s="70"/>
      <c r="Q525" s="70"/>
      <c r="R525" s="70">
        <v>16743</v>
      </c>
      <c r="S525" s="70">
        <v>11772.571448999999</v>
      </c>
    </row>
    <row r="526" spans="1:19" x14ac:dyDescent="0.25">
      <c r="A526" s="72">
        <v>6641</v>
      </c>
      <c r="B526" s="70"/>
      <c r="C526" s="70"/>
      <c r="D526" s="70"/>
      <c r="E526" s="70"/>
      <c r="F526" s="70">
        <v>13422</v>
      </c>
      <c r="G526" s="70">
        <v>17176.618165</v>
      </c>
      <c r="H526" s="70"/>
      <c r="I526" s="70"/>
      <c r="J526" s="70"/>
      <c r="K526" s="70"/>
      <c r="L526" s="70"/>
      <c r="M526" s="70"/>
      <c r="N526" s="70"/>
      <c r="O526" s="70"/>
      <c r="P526" s="70"/>
      <c r="Q526" s="70"/>
      <c r="R526" s="70">
        <v>13422</v>
      </c>
      <c r="S526" s="70">
        <v>17176.618165</v>
      </c>
    </row>
    <row r="527" spans="1:19" x14ac:dyDescent="0.25">
      <c r="A527" s="72">
        <v>6667</v>
      </c>
      <c r="B527" s="70"/>
      <c r="C527" s="70"/>
      <c r="D527" s="70"/>
      <c r="E527" s="70"/>
      <c r="F527" s="70"/>
      <c r="G527" s="70"/>
      <c r="H527" s="70"/>
      <c r="I527" s="70"/>
      <c r="J527" s="70">
        <v>18900</v>
      </c>
      <c r="K527" s="70">
        <v>17023.283004999998</v>
      </c>
      <c r="L527" s="70"/>
      <c r="M527" s="70"/>
      <c r="N527" s="70"/>
      <c r="O527" s="70"/>
      <c r="P527" s="70"/>
      <c r="Q527" s="70"/>
      <c r="R527" s="70">
        <v>18900</v>
      </c>
      <c r="S527" s="70">
        <v>17023.283004999998</v>
      </c>
    </row>
    <row r="528" spans="1:19" x14ac:dyDescent="0.25">
      <c r="A528" s="72">
        <v>6706</v>
      </c>
      <c r="B528" s="70"/>
      <c r="C528" s="70"/>
      <c r="D528" s="70">
        <v>18591</v>
      </c>
      <c r="E528" s="70">
        <v>16550.830537000002</v>
      </c>
      <c r="F528" s="70"/>
      <c r="G528" s="70"/>
      <c r="H528" s="70"/>
      <c r="I528" s="70"/>
      <c r="J528" s="70"/>
      <c r="K528" s="70"/>
      <c r="L528" s="70"/>
      <c r="M528" s="70"/>
      <c r="N528" s="70"/>
      <c r="O528" s="70"/>
      <c r="P528" s="70"/>
      <c r="Q528" s="70"/>
      <c r="R528" s="70">
        <v>18591</v>
      </c>
      <c r="S528" s="70">
        <v>16550.830537000002</v>
      </c>
    </row>
    <row r="529" spans="1:19" x14ac:dyDescent="0.25">
      <c r="A529" s="72">
        <v>6726</v>
      </c>
      <c r="B529" s="70"/>
      <c r="C529" s="70"/>
      <c r="D529" s="70">
        <v>8400</v>
      </c>
      <c r="E529" s="70">
        <v>5982.3656650000012</v>
      </c>
      <c r="F529" s="70"/>
      <c r="G529" s="70"/>
      <c r="H529" s="70"/>
      <c r="I529" s="70"/>
      <c r="J529" s="70"/>
      <c r="K529" s="70"/>
      <c r="L529" s="70"/>
      <c r="M529" s="70"/>
      <c r="N529" s="70"/>
      <c r="O529" s="70"/>
      <c r="P529" s="70"/>
      <c r="Q529" s="70"/>
      <c r="R529" s="70">
        <v>8400</v>
      </c>
      <c r="S529" s="70">
        <v>5982.3656650000012</v>
      </c>
    </row>
    <row r="530" spans="1:19" x14ac:dyDescent="0.25">
      <c r="A530" s="72">
        <v>6783</v>
      </c>
      <c r="B530" s="70"/>
      <c r="C530" s="70"/>
      <c r="D530" s="70">
        <v>25773</v>
      </c>
      <c r="E530" s="70">
        <v>19640.640549</v>
      </c>
      <c r="F530" s="70"/>
      <c r="G530" s="70"/>
      <c r="H530" s="70"/>
      <c r="I530" s="70"/>
      <c r="J530" s="70"/>
      <c r="K530" s="70"/>
      <c r="L530" s="70"/>
      <c r="M530" s="70"/>
      <c r="N530" s="70"/>
      <c r="O530" s="70"/>
      <c r="P530" s="70"/>
      <c r="Q530" s="70"/>
      <c r="R530" s="70">
        <v>25773</v>
      </c>
      <c r="S530" s="70">
        <v>19640.640549</v>
      </c>
    </row>
    <row r="531" spans="1:19" x14ac:dyDescent="0.25">
      <c r="A531" s="72">
        <v>6819</v>
      </c>
      <c r="B531" s="70"/>
      <c r="C531" s="70"/>
      <c r="D531" s="70"/>
      <c r="E531" s="70"/>
      <c r="F531" s="70"/>
      <c r="G531" s="70"/>
      <c r="H531" s="70"/>
      <c r="I531" s="70"/>
      <c r="J531" s="70"/>
      <c r="K531" s="70"/>
      <c r="L531" s="70"/>
      <c r="M531" s="70"/>
      <c r="N531" s="70">
        <v>400</v>
      </c>
      <c r="O531" s="70">
        <v>225.56702799999999</v>
      </c>
      <c r="P531" s="70"/>
      <c r="Q531" s="70"/>
      <c r="R531" s="70">
        <v>400</v>
      </c>
      <c r="S531" s="70">
        <v>225.56702799999999</v>
      </c>
    </row>
    <row r="532" spans="1:19" x14ac:dyDescent="0.25">
      <c r="A532" s="72">
        <v>6829</v>
      </c>
      <c r="B532" s="70"/>
      <c r="C532" s="70"/>
      <c r="D532" s="70"/>
      <c r="E532" s="70"/>
      <c r="F532" s="70"/>
      <c r="G532" s="70"/>
      <c r="H532" s="70">
        <v>7032</v>
      </c>
      <c r="I532" s="70">
        <v>3866.173526</v>
      </c>
      <c r="J532" s="70"/>
      <c r="K532" s="70"/>
      <c r="L532" s="70"/>
      <c r="M532" s="70"/>
      <c r="N532" s="70"/>
      <c r="O532" s="70"/>
      <c r="P532" s="70"/>
      <c r="Q532" s="70"/>
      <c r="R532" s="70">
        <v>7032</v>
      </c>
      <c r="S532" s="70">
        <v>3866.173526</v>
      </c>
    </row>
    <row r="533" spans="1:19" x14ac:dyDescent="0.25">
      <c r="A533" s="72">
        <v>6839</v>
      </c>
      <c r="B533" s="70"/>
      <c r="C533" s="70"/>
      <c r="D533" s="70"/>
      <c r="E533" s="70"/>
      <c r="F533" s="70">
        <v>16938</v>
      </c>
      <c r="G533" s="70">
        <v>5015.8509940000004</v>
      </c>
      <c r="H533" s="70"/>
      <c r="I533" s="70"/>
      <c r="J533" s="70"/>
      <c r="K533" s="70"/>
      <c r="L533" s="70"/>
      <c r="M533" s="70"/>
      <c r="N533" s="70"/>
      <c r="O533" s="70"/>
      <c r="P533" s="70"/>
      <c r="Q533" s="70"/>
      <c r="R533" s="70">
        <v>16938</v>
      </c>
      <c r="S533" s="70">
        <v>5015.8509940000004</v>
      </c>
    </row>
    <row r="534" spans="1:19" x14ac:dyDescent="0.25">
      <c r="A534" s="72">
        <v>6852</v>
      </c>
      <c r="B534" s="70"/>
      <c r="C534" s="70"/>
      <c r="D534" s="70">
        <v>86796</v>
      </c>
      <c r="E534" s="70">
        <v>73773.267579000007</v>
      </c>
      <c r="F534" s="70"/>
      <c r="G534" s="70"/>
      <c r="H534" s="70"/>
      <c r="I534" s="70"/>
      <c r="J534" s="70"/>
      <c r="K534" s="70"/>
      <c r="L534" s="70"/>
      <c r="M534" s="70"/>
      <c r="N534" s="70"/>
      <c r="O534" s="70"/>
      <c r="P534" s="70"/>
      <c r="Q534" s="70"/>
      <c r="R534" s="70">
        <v>86796</v>
      </c>
      <c r="S534" s="70">
        <v>73773.267579000007</v>
      </c>
    </row>
    <row r="535" spans="1:19" x14ac:dyDescent="0.25">
      <c r="A535" s="72">
        <v>6855</v>
      </c>
      <c r="B535" s="70"/>
      <c r="C535" s="70"/>
      <c r="D535" s="70">
        <v>16858</v>
      </c>
      <c r="E535" s="70">
        <v>19402.748640999998</v>
      </c>
      <c r="F535" s="70"/>
      <c r="G535" s="70"/>
      <c r="H535" s="70"/>
      <c r="I535" s="70"/>
      <c r="J535" s="70"/>
      <c r="K535" s="70"/>
      <c r="L535" s="70"/>
      <c r="M535" s="70"/>
      <c r="N535" s="70"/>
      <c r="O535" s="70"/>
      <c r="P535" s="70"/>
      <c r="Q535" s="70"/>
      <c r="R535" s="70">
        <v>16858</v>
      </c>
      <c r="S535" s="70">
        <v>19402.748640999998</v>
      </c>
    </row>
    <row r="536" spans="1:19" x14ac:dyDescent="0.25">
      <c r="A536" s="72">
        <v>6863</v>
      </c>
      <c r="B536" s="70"/>
      <c r="C536" s="70"/>
      <c r="D536" s="70"/>
      <c r="E536" s="70"/>
      <c r="F536" s="70">
        <v>9049</v>
      </c>
      <c r="G536" s="70">
        <v>11644.060622999999</v>
      </c>
      <c r="H536" s="70"/>
      <c r="I536" s="70"/>
      <c r="J536" s="70"/>
      <c r="K536" s="70"/>
      <c r="L536" s="70"/>
      <c r="M536" s="70"/>
      <c r="N536" s="70"/>
      <c r="O536" s="70"/>
      <c r="P536" s="70"/>
      <c r="Q536" s="70"/>
      <c r="R536" s="70">
        <v>9049</v>
      </c>
      <c r="S536" s="70">
        <v>11644.060622999999</v>
      </c>
    </row>
    <row r="537" spans="1:19" x14ac:dyDescent="0.25">
      <c r="A537" s="72">
        <v>6951</v>
      </c>
      <c r="B537" s="70">
        <v>15590</v>
      </c>
      <c r="C537" s="70">
        <v>11738.152618</v>
      </c>
      <c r="D537" s="70"/>
      <c r="E537" s="70"/>
      <c r="F537" s="70"/>
      <c r="G537" s="70"/>
      <c r="H537" s="70"/>
      <c r="I537" s="70"/>
      <c r="J537" s="70"/>
      <c r="K537" s="70"/>
      <c r="L537" s="70"/>
      <c r="M537" s="70"/>
      <c r="N537" s="70"/>
      <c r="O537" s="70"/>
      <c r="P537" s="70"/>
      <c r="Q537" s="70"/>
      <c r="R537" s="70">
        <v>15590</v>
      </c>
      <c r="S537" s="70">
        <v>11738.152618</v>
      </c>
    </row>
    <row r="538" spans="1:19" x14ac:dyDescent="0.25">
      <c r="A538" s="72">
        <v>6986</v>
      </c>
      <c r="B538" s="70"/>
      <c r="C538" s="70"/>
      <c r="D538" s="70"/>
      <c r="E538" s="70"/>
      <c r="F538" s="70"/>
      <c r="G538" s="70"/>
      <c r="H538" s="70"/>
      <c r="I538" s="70"/>
      <c r="J538" s="70">
        <v>13300</v>
      </c>
      <c r="K538" s="70">
        <v>7278.557049</v>
      </c>
      <c r="L538" s="70"/>
      <c r="M538" s="70"/>
      <c r="N538" s="70"/>
      <c r="O538" s="70"/>
      <c r="P538" s="70"/>
      <c r="Q538" s="70"/>
      <c r="R538" s="70">
        <v>13300</v>
      </c>
      <c r="S538" s="70">
        <v>7278.557049</v>
      </c>
    </row>
    <row r="539" spans="1:19" x14ac:dyDescent="0.25">
      <c r="A539" s="72">
        <v>6989</v>
      </c>
      <c r="B539" s="70"/>
      <c r="C539" s="70"/>
      <c r="D539" s="70"/>
      <c r="E539" s="70"/>
      <c r="F539" s="70"/>
      <c r="G539" s="70"/>
      <c r="H539" s="70"/>
      <c r="I539" s="70"/>
      <c r="J539" s="70">
        <v>9000</v>
      </c>
      <c r="K539" s="70">
        <v>7415.1168520000001</v>
      </c>
      <c r="L539" s="70"/>
      <c r="M539" s="70"/>
      <c r="N539" s="70"/>
      <c r="O539" s="70"/>
      <c r="P539" s="70"/>
      <c r="Q539" s="70"/>
      <c r="R539" s="70">
        <v>9000</v>
      </c>
      <c r="S539" s="70">
        <v>7415.1168520000001</v>
      </c>
    </row>
    <row r="540" spans="1:19" x14ac:dyDescent="0.25">
      <c r="A540" s="72">
        <v>6997</v>
      </c>
      <c r="B540" s="70"/>
      <c r="C540" s="70"/>
      <c r="D540" s="70"/>
      <c r="E540" s="70"/>
      <c r="F540" s="70">
        <v>31570</v>
      </c>
      <c r="G540" s="70">
        <v>24040.701341</v>
      </c>
      <c r="H540" s="70"/>
      <c r="I540" s="70"/>
      <c r="J540" s="70"/>
      <c r="K540" s="70"/>
      <c r="L540" s="70"/>
      <c r="M540" s="70"/>
      <c r="N540" s="70"/>
      <c r="O540" s="70"/>
      <c r="P540" s="70"/>
      <c r="Q540" s="70"/>
      <c r="R540" s="70">
        <v>31570</v>
      </c>
      <c r="S540" s="70">
        <v>24040.701341</v>
      </c>
    </row>
    <row r="541" spans="1:19" x14ac:dyDescent="0.25">
      <c r="A541" s="72">
        <v>7005</v>
      </c>
      <c r="B541" s="70"/>
      <c r="C541" s="70"/>
      <c r="D541" s="70"/>
      <c r="E541" s="70"/>
      <c r="F541" s="70">
        <v>9423</v>
      </c>
      <c r="G541" s="70">
        <v>9951.1823430000004</v>
      </c>
      <c r="H541" s="70"/>
      <c r="I541" s="70"/>
      <c r="J541" s="70"/>
      <c r="K541" s="70"/>
      <c r="L541" s="70"/>
      <c r="M541" s="70"/>
      <c r="N541" s="70"/>
      <c r="O541" s="70"/>
      <c r="P541" s="70"/>
      <c r="Q541" s="70"/>
      <c r="R541" s="70">
        <v>9423</v>
      </c>
      <c r="S541" s="70">
        <v>9951.1823430000004</v>
      </c>
    </row>
    <row r="542" spans="1:19" x14ac:dyDescent="0.25">
      <c r="A542" s="72">
        <v>7018</v>
      </c>
      <c r="B542" s="70"/>
      <c r="C542" s="70"/>
      <c r="D542" s="70">
        <v>22500</v>
      </c>
      <c r="E542" s="70">
        <v>12218.318284000001</v>
      </c>
      <c r="F542" s="70"/>
      <c r="G542" s="70"/>
      <c r="H542" s="70"/>
      <c r="I542" s="70"/>
      <c r="J542" s="70"/>
      <c r="K542" s="70"/>
      <c r="L542" s="70"/>
      <c r="M542" s="70"/>
      <c r="N542" s="70"/>
      <c r="O542" s="70"/>
      <c r="P542" s="70"/>
      <c r="Q542" s="70"/>
      <c r="R542" s="70">
        <v>22500</v>
      </c>
      <c r="S542" s="70">
        <v>12218.318284000001</v>
      </c>
    </row>
    <row r="543" spans="1:19" x14ac:dyDescent="0.25">
      <c r="A543" s="72">
        <v>7020</v>
      </c>
      <c r="B543" s="70"/>
      <c r="C543" s="70"/>
      <c r="D543" s="70">
        <v>20400</v>
      </c>
      <c r="E543" s="70">
        <v>13716.411293000001</v>
      </c>
      <c r="F543" s="70"/>
      <c r="G543" s="70"/>
      <c r="H543" s="70"/>
      <c r="I543" s="70"/>
      <c r="J543" s="70"/>
      <c r="K543" s="70"/>
      <c r="L543" s="70"/>
      <c r="M543" s="70"/>
      <c r="N543" s="70"/>
      <c r="O543" s="70"/>
      <c r="P543" s="70"/>
      <c r="Q543" s="70"/>
      <c r="R543" s="70">
        <v>20400</v>
      </c>
      <c r="S543" s="70">
        <v>13716.411293000001</v>
      </c>
    </row>
    <row r="544" spans="1:19" x14ac:dyDescent="0.25">
      <c r="A544" s="72">
        <v>7021</v>
      </c>
      <c r="B544" s="70"/>
      <c r="C544" s="70"/>
      <c r="D544" s="70">
        <v>16400</v>
      </c>
      <c r="E544" s="70">
        <v>14195.268784</v>
      </c>
      <c r="F544" s="70"/>
      <c r="G544" s="70"/>
      <c r="H544" s="70"/>
      <c r="I544" s="70"/>
      <c r="J544" s="70"/>
      <c r="K544" s="70"/>
      <c r="L544" s="70"/>
      <c r="M544" s="70"/>
      <c r="N544" s="70"/>
      <c r="O544" s="70"/>
      <c r="P544" s="70"/>
      <c r="Q544" s="70"/>
      <c r="R544" s="70">
        <v>16400</v>
      </c>
      <c r="S544" s="70">
        <v>14195.268784</v>
      </c>
    </row>
    <row r="545" spans="1:19" x14ac:dyDescent="0.25">
      <c r="A545" s="72">
        <v>7072</v>
      </c>
      <c r="B545" s="70"/>
      <c r="C545" s="70"/>
      <c r="D545" s="70"/>
      <c r="E545" s="70"/>
      <c r="F545" s="70">
        <v>14878</v>
      </c>
      <c r="G545" s="70">
        <v>14253.835875000001</v>
      </c>
      <c r="H545" s="70"/>
      <c r="I545" s="70"/>
      <c r="J545" s="70"/>
      <c r="K545" s="70"/>
      <c r="L545" s="70"/>
      <c r="M545" s="70"/>
      <c r="N545" s="70"/>
      <c r="O545" s="70"/>
      <c r="P545" s="70"/>
      <c r="Q545" s="70"/>
      <c r="R545" s="70">
        <v>14878</v>
      </c>
      <c r="S545" s="70">
        <v>14253.835875000001</v>
      </c>
    </row>
    <row r="546" spans="1:19" x14ac:dyDescent="0.25">
      <c r="A546" s="72">
        <v>7083</v>
      </c>
      <c r="B546" s="70"/>
      <c r="C546" s="70"/>
      <c r="D546" s="70">
        <v>6793</v>
      </c>
      <c r="E546" s="70">
        <v>10595.802018</v>
      </c>
      <c r="F546" s="70"/>
      <c r="G546" s="70"/>
      <c r="H546" s="70"/>
      <c r="I546" s="70"/>
      <c r="J546" s="70"/>
      <c r="K546" s="70"/>
      <c r="L546" s="70"/>
      <c r="M546" s="70"/>
      <c r="N546" s="70"/>
      <c r="O546" s="70"/>
      <c r="P546" s="70"/>
      <c r="Q546" s="70"/>
      <c r="R546" s="70">
        <v>6793</v>
      </c>
      <c r="S546" s="70">
        <v>10595.802018</v>
      </c>
    </row>
    <row r="547" spans="1:19" x14ac:dyDescent="0.25">
      <c r="A547" s="72">
        <v>7090</v>
      </c>
      <c r="B547" s="70"/>
      <c r="C547" s="70"/>
      <c r="D547" s="70">
        <v>8000</v>
      </c>
      <c r="E547" s="70">
        <v>9858.5796950000004</v>
      </c>
      <c r="F547" s="70"/>
      <c r="G547" s="70"/>
      <c r="H547" s="70"/>
      <c r="I547" s="70"/>
      <c r="J547" s="70"/>
      <c r="K547" s="70"/>
      <c r="L547" s="70"/>
      <c r="M547" s="70"/>
      <c r="N547" s="70"/>
      <c r="O547" s="70"/>
      <c r="P547" s="70"/>
      <c r="Q547" s="70"/>
      <c r="R547" s="70">
        <v>8000</v>
      </c>
      <c r="S547" s="70">
        <v>9858.5796950000004</v>
      </c>
    </row>
    <row r="548" spans="1:19" x14ac:dyDescent="0.25">
      <c r="A548" s="72">
        <v>7096</v>
      </c>
      <c r="B548" s="70"/>
      <c r="C548" s="70"/>
      <c r="D548" s="70">
        <v>8900</v>
      </c>
      <c r="E548" s="70">
        <v>14718.971124</v>
      </c>
      <c r="F548" s="70"/>
      <c r="G548" s="70"/>
      <c r="H548" s="70"/>
      <c r="I548" s="70"/>
      <c r="J548" s="70"/>
      <c r="K548" s="70"/>
      <c r="L548" s="70"/>
      <c r="M548" s="70"/>
      <c r="N548" s="70"/>
      <c r="O548" s="70"/>
      <c r="P548" s="70"/>
      <c r="Q548" s="70"/>
      <c r="R548" s="70">
        <v>8900</v>
      </c>
      <c r="S548" s="70">
        <v>14718.971124</v>
      </c>
    </row>
    <row r="549" spans="1:19" x14ac:dyDescent="0.25">
      <c r="A549" s="72">
        <v>7099</v>
      </c>
      <c r="B549" s="70"/>
      <c r="C549" s="70"/>
      <c r="D549" s="70">
        <v>12800</v>
      </c>
      <c r="E549" s="70">
        <v>6354.7929940000004</v>
      </c>
      <c r="F549" s="70"/>
      <c r="G549" s="70"/>
      <c r="H549" s="70"/>
      <c r="I549" s="70"/>
      <c r="J549" s="70"/>
      <c r="K549" s="70"/>
      <c r="L549" s="70"/>
      <c r="M549" s="70"/>
      <c r="N549" s="70"/>
      <c r="O549" s="70"/>
      <c r="P549" s="70"/>
      <c r="Q549" s="70"/>
      <c r="R549" s="70">
        <v>12800</v>
      </c>
      <c r="S549" s="70">
        <v>6354.7929940000004</v>
      </c>
    </row>
    <row r="550" spans="1:19" x14ac:dyDescent="0.25">
      <c r="A550" s="72">
        <v>7103</v>
      </c>
      <c r="B550" s="70"/>
      <c r="C550" s="70"/>
      <c r="D550" s="70">
        <v>4900</v>
      </c>
      <c r="E550" s="70">
        <v>6185.372695</v>
      </c>
      <c r="F550" s="70"/>
      <c r="G550" s="70"/>
      <c r="H550" s="70"/>
      <c r="I550" s="70"/>
      <c r="J550" s="70"/>
      <c r="K550" s="70"/>
      <c r="L550" s="70"/>
      <c r="M550" s="70"/>
      <c r="N550" s="70"/>
      <c r="O550" s="70"/>
      <c r="P550" s="70"/>
      <c r="Q550" s="70"/>
      <c r="R550" s="70">
        <v>4900</v>
      </c>
      <c r="S550" s="70">
        <v>6185.372695</v>
      </c>
    </row>
    <row r="551" spans="1:19" x14ac:dyDescent="0.25">
      <c r="A551" s="72">
        <v>7106</v>
      </c>
      <c r="B551" s="70"/>
      <c r="C551" s="70"/>
      <c r="D551" s="70">
        <v>15200</v>
      </c>
      <c r="E551" s="70">
        <v>12601.905619000001</v>
      </c>
      <c r="F551" s="70"/>
      <c r="G551" s="70"/>
      <c r="H551" s="70"/>
      <c r="I551" s="70"/>
      <c r="J551" s="70"/>
      <c r="K551" s="70"/>
      <c r="L551" s="70"/>
      <c r="M551" s="70"/>
      <c r="N551" s="70"/>
      <c r="O551" s="70"/>
      <c r="P551" s="70"/>
      <c r="Q551" s="70"/>
      <c r="R551" s="70">
        <v>15200</v>
      </c>
      <c r="S551" s="70">
        <v>12601.905619000001</v>
      </c>
    </row>
    <row r="552" spans="1:19" x14ac:dyDescent="0.25">
      <c r="A552" s="72">
        <v>7108</v>
      </c>
      <c r="B552" s="70"/>
      <c r="C552" s="70"/>
      <c r="D552" s="70">
        <v>15000</v>
      </c>
      <c r="E552" s="70">
        <v>11662.199021</v>
      </c>
      <c r="F552" s="70"/>
      <c r="G552" s="70"/>
      <c r="H552" s="70"/>
      <c r="I552" s="70"/>
      <c r="J552" s="70"/>
      <c r="K552" s="70"/>
      <c r="L552" s="70"/>
      <c r="M552" s="70"/>
      <c r="N552" s="70"/>
      <c r="O552" s="70"/>
      <c r="P552" s="70"/>
      <c r="Q552" s="70"/>
      <c r="R552" s="70">
        <v>15000</v>
      </c>
      <c r="S552" s="70">
        <v>11662.199021</v>
      </c>
    </row>
    <row r="553" spans="1:19" x14ac:dyDescent="0.25">
      <c r="A553" s="72">
        <v>7139</v>
      </c>
      <c r="B553" s="70"/>
      <c r="C553" s="70"/>
      <c r="D553" s="70"/>
      <c r="E553" s="70"/>
      <c r="F553" s="70"/>
      <c r="G553" s="70"/>
      <c r="H553" s="70">
        <v>24400</v>
      </c>
      <c r="I553" s="70">
        <v>15838.496536000001</v>
      </c>
      <c r="J553" s="70"/>
      <c r="K553" s="70"/>
      <c r="L553" s="70"/>
      <c r="M553" s="70"/>
      <c r="N553" s="70"/>
      <c r="O553" s="70"/>
      <c r="P553" s="70"/>
      <c r="Q553" s="70"/>
      <c r="R553" s="70">
        <v>24400</v>
      </c>
      <c r="S553" s="70">
        <v>15838.496536000001</v>
      </c>
    </row>
    <row r="554" spans="1:19" x14ac:dyDescent="0.25">
      <c r="A554" s="72">
        <v>7190</v>
      </c>
      <c r="B554" s="70"/>
      <c r="C554" s="70"/>
      <c r="D554" s="70">
        <v>55161</v>
      </c>
      <c r="E554" s="70">
        <v>56192.870849999999</v>
      </c>
      <c r="F554" s="70"/>
      <c r="G554" s="70"/>
      <c r="H554" s="70"/>
      <c r="I554" s="70"/>
      <c r="J554" s="70"/>
      <c r="K554" s="70"/>
      <c r="L554" s="70"/>
      <c r="M554" s="70"/>
      <c r="N554" s="70"/>
      <c r="O554" s="70"/>
      <c r="P554" s="70"/>
      <c r="Q554" s="70"/>
      <c r="R554" s="70">
        <v>55161</v>
      </c>
      <c r="S554" s="70">
        <v>56192.870849999999</v>
      </c>
    </row>
    <row r="555" spans="1:19" x14ac:dyDescent="0.25">
      <c r="A555" s="72">
        <v>7215</v>
      </c>
      <c r="B555" s="70"/>
      <c r="C555" s="70"/>
      <c r="D555" s="70">
        <v>47179</v>
      </c>
      <c r="E555" s="70">
        <v>47331.456787999996</v>
      </c>
      <c r="F555" s="70"/>
      <c r="G555" s="70"/>
      <c r="H555" s="70"/>
      <c r="I555" s="70"/>
      <c r="J555" s="70"/>
      <c r="K555" s="70"/>
      <c r="L555" s="70"/>
      <c r="M555" s="70"/>
      <c r="N555" s="70"/>
      <c r="O555" s="70"/>
      <c r="P555" s="70"/>
      <c r="Q555" s="70"/>
      <c r="R555" s="70">
        <v>47179</v>
      </c>
      <c r="S555" s="70">
        <v>47331.456787999996</v>
      </c>
    </row>
    <row r="556" spans="1:19" x14ac:dyDescent="0.25">
      <c r="A556" s="72">
        <v>7218</v>
      </c>
      <c r="B556" s="70"/>
      <c r="C556" s="70"/>
      <c r="D556" s="70"/>
      <c r="E556" s="70"/>
      <c r="F556" s="70"/>
      <c r="G556" s="70"/>
      <c r="H556" s="70"/>
      <c r="I556" s="70"/>
      <c r="J556" s="70"/>
      <c r="K556" s="70"/>
      <c r="L556" s="70"/>
      <c r="M556" s="70"/>
      <c r="N556" s="70">
        <v>8000</v>
      </c>
      <c r="O556" s="70">
        <v>8622.860627</v>
      </c>
      <c r="P556" s="70"/>
      <c r="Q556" s="70"/>
      <c r="R556" s="70">
        <v>8000</v>
      </c>
      <c r="S556" s="70">
        <v>8622.860627</v>
      </c>
    </row>
    <row r="557" spans="1:19" x14ac:dyDescent="0.25">
      <c r="A557" s="72">
        <v>7222</v>
      </c>
      <c r="B557" s="70"/>
      <c r="C557" s="70"/>
      <c r="D557" s="70">
        <v>49064</v>
      </c>
      <c r="E557" s="70">
        <v>46543.025634999998</v>
      </c>
      <c r="F557" s="70"/>
      <c r="G557" s="70"/>
      <c r="H557" s="70"/>
      <c r="I557" s="70"/>
      <c r="J557" s="70"/>
      <c r="K557" s="70"/>
      <c r="L557" s="70"/>
      <c r="M557" s="70"/>
      <c r="N557" s="70"/>
      <c r="O557" s="70"/>
      <c r="P557" s="70"/>
      <c r="Q557" s="70"/>
      <c r="R557" s="70">
        <v>49064</v>
      </c>
      <c r="S557" s="70">
        <v>46543.025634999998</v>
      </c>
    </row>
    <row r="558" spans="1:19" x14ac:dyDescent="0.25">
      <c r="A558" s="72">
        <v>7258</v>
      </c>
      <c r="B558" s="70"/>
      <c r="C558" s="70"/>
      <c r="D558" s="70">
        <v>50766</v>
      </c>
      <c r="E558" s="70">
        <v>55118.654296000001</v>
      </c>
      <c r="F558" s="70"/>
      <c r="G558" s="70"/>
      <c r="H558" s="70"/>
      <c r="I558" s="70"/>
      <c r="J558" s="70"/>
      <c r="K558" s="70"/>
      <c r="L558" s="70"/>
      <c r="M558" s="70"/>
      <c r="N558" s="70"/>
      <c r="O558" s="70"/>
      <c r="P558" s="70"/>
      <c r="Q558" s="70"/>
      <c r="R558" s="70">
        <v>50766</v>
      </c>
      <c r="S558" s="70">
        <v>55118.654296000001</v>
      </c>
    </row>
    <row r="559" spans="1:19" x14ac:dyDescent="0.25">
      <c r="A559" s="72">
        <v>7259</v>
      </c>
      <c r="B559" s="70"/>
      <c r="C559" s="70"/>
      <c r="D559" s="70">
        <v>49880</v>
      </c>
      <c r="E559" s="70">
        <v>46980.354613999996</v>
      </c>
      <c r="F559" s="70"/>
      <c r="G559" s="70"/>
      <c r="H559" s="70"/>
      <c r="I559" s="70"/>
      <c r="J559" s="70"/>
      <c r="K559" s="70"/>
      <c r="L559" s="70"/>
      <c r="M559" s="70"/>
      <c r="N559" s="70"/>
      <c r="O559" s="70"/>
      <c r="P559" s="70"/>
      <c r="Q559" s="70"/>
      <c r="R559" s="70">
        <v>49880</v>
      </c>
      <c r="S559" s="70">
        <v>46980.354613999996</v>
      </c>
    </row>
    <row r="560" spans="1:19" x14ac:dyDescent="0.25">
      <c r="A560" s="72">
        <v>7277</v>
      </c>
      <c r="B560" s="70"/>
      <c r="C560" s="70"/>
      <c r="D560" s="70"/>
      <c r="E560" s="70"/>
      <c r="F560" s="70"/>
      <c r="G560" s="70"/>
      <c r="H560" s="70"/>
      <c r="I560" s="70"/>
      <c r="J560" s="70"/>
      <c r="K560" s="70"/>
      <c r="L560" s="70">
        <v>3800</v>
      </c>
      <c r="M560" s="70">
        <v>3513.687371</v>
      </c>
      <c r="N560" s="70"/>
      <c r="O560" s="70"/>
      <c r="P560" s="70"/>
      <c r="Q560" s="70"/>
      <c r="R560" s="70">
        <v>3800</v>
      </c>
      <c r="S560" s="70">
        <v>3513.687371</v>
      </c>
    </row>
    <row r="561" spans="1:19" x14ac:dyDescent="0.25">
      <c r="A561" s="72">
        <v>7279</v>
      </c>
      <c r="B561" s="70"/>
      <c r="C561" s="70"/>
      <c r="D561" s="70"/>
      <c r="E561" s="70"/>
      <c r="F561" s="70"/>
      <c r="G561" s="70"/>
      <c r="H561" s="70"/>
      <c r="I561" s="70"/>
      <c r="J561" s="70"/>
      <c r="K561" s="70"/>
      <c r="L561" s="70">
        <v>15100</v>
      </c>
      <c r="M561" s="70">
        <v>4617.1143920000004</v>
      </c>
      <c r="N561" s="70"/>
      <c r="O561" s="70"/>
      <c r="P561" s="70"/>
      <c r="Q561" s="70"/>
      <c r="R561" s="70">
        <v>15100</v>
      </c>
      <c r="S561" s="70">
        <v>4617.1143920000004</v>
      </c>
    </row>
    <row r="562" spans="1:19" x14ac:dyDescent="0.25">
      <c r="A562" s="72">
        <v>7283</v>
      </c>
      <c r="B562" s="70"/>
      <c r="C562" s="70"/>
      <c r="D562" s="70"/>
      <c r="E562" s="70"/>
      <c r="F562" s="70"/>
      <c r="G562" s="70"/>
      <c r="H562" s="70"/>
      <c r="I562" s="70"/>
      <c r="J562" s="70"/>
      <c r="K562" s="70"/>
      <c r="L562" s="70">
        <v>14600</v>
      </c>
      <c r="M562" s="70">
        <v>17780.302459999999</v>
      </c>
      <c r="N562" s="70"/>
      <c r="O562" s="70"/>
      <c r="P562" s="70"/>
      <c r="Q562" s="70"/>
      <c r="R562" s="70">
        <v>14600</v>
      </c>
      <c r="S562" s="70">
        <v>17780.302459999999</v>
      </c>
    </row>
    <row r="563" spans="1:19" x14ac:dyDescent="0.25">
      <c r="A563" s="72">
        <v>7374</v>
      </c>
      <c r="B563" s="70"/>
      <c r="C563" s="70"/>
      <c r="D563" s="70"/>
      <c r="E563" s="70"/>
      <c r="F563" s="70">
        <v>69598</v>
      </c>
      <c r="G563" s="70">
        <v>73536.651856000011</v>
      </c>
      <c r="H563" s="70"/>
      <c r="I563" s="70"/>
      <c r="J563" s="70"/>
      <c r="K563" s="70"/>
      <c r="L563" s="70"/>
      <c r="M563" s="70"/>
      <c r="N563" s="70"/>
      <c r="O563" s="70"/>
      <c r="P563" s="70"/>
      <c r="Q563" s="70"/>
      <c r="R563" s="70">
        <v>69598</v>
      </c>
      <c r="S563" s="70">
        <v>73536.651856000011</v>
      </c>
    </row>
    <row r="564" spans="1:19" x14ac:dyDescent="0.25">
      <c r="A564" s="72">
        <v>7375</v>
      </c>
      <c r="B564" s="70"/>
      <c r="C564" s="70"/>
      <c r="D564" s="70"/>
      <c r="E564" s="70"/>
      <c r="F564" s="70">
        <v>51626</v>
      </c>
      <c r="G564" s="70">
        <v>61621.090087999997</v>
      </c>
      <c r="H564" s="70"/>
      <c r="I564" s="70"/>
      <c r="J564" s="70"/>
      <c r="K564" s="70"/>
      <c r="L564" s="70"/>
      <c r="M564" s="70"/>
      <c r="N564" s="70"/>
      <c r="O564" s="70"/>
      <c r="P564" s="70"/>
      <c r="Q564" s="70"/>
      <c r="R564" s="70">
        <v>51626</v>
      </c>
      <c r="S564" s="70">
        <v>61621.090087999997</v>
      </c>
    </row>
    <row r="565" spans="1:19" x14ac:dyDescent="0.25">
      <c r="A565" s="72">
        <v>7377</v>
      </c>
      <c r="B565" s="70"/>
      <c r="C565" s="70"/>
      <c r="D565" s="70"/>
      <c r="E565" s="70"/>
      <c r="F565" s="70"/>
      <c r="G565" s="70"/>
      <c r="H565" s="70"/>
      <c r="I565" s="70"/>
      <c r="J565" s="70">
        <v>45188</v>
      </c>
      <c r="K565" s="70">
        <v>51353.289552000002</v>
      </c>
      <c r="L565" s="70"/>
      <c r="M565" s="70"/>
      <c r="N565" s="70"/>
      <c r="O565" s="70"/>
      <c r="P565" s="70"/>
      <c r="Q565" s="70"/>
      <c r="R565" s="70">
        <v>45188</v>
      </c>
      <c r="S565" s="70">
        <v>51353.289552000002</v>
      </c>
    </row>
    <row r="566" spans="1:19" x14ac:dyDescent="0.25">
      <c r="A566" s="72">
        <v>7400</v>
      </c>
      <c r="B566" s="70"/>
      <c r="C566" s="70"/>
      <c r="D566" s="70"/>
      <c r="E566" s="70"/>
      <c r="F566" s="70"/>
      <c r="G566" s="70"/>
      <c r="H566" s="70"/>
      <c r="I566" s="70"/>
      <c r="J566" s="70"/>
      <c r="K566" s="70"/>
      <c r="L566" s="70"/>
      <c r="M566" s="70"/>
      <c r="N566" s="70">
        <v>8300</v>
      </c>
      <c r="O566" s="70">
        <v>8562.4640769999987</v>
      </c>
      <c r="P566" s="70"/>
      <c r="Q566" s="70"/>
      <c r="R566" s="70">
        <v>8300</v>
      </c>
      <c r="S566" s="70">
        <v>8562.4640769999987</v>
      </c>
    </row>
    <row r="567" spans="1:19" x14ac:dyDescent="0.25">
      <c r="A567" s="72">
        <v>7425</v>
      </c>
      <c r="B567" s="70"/>
      <c r="C567" s="70"/>
      <c r="D567" s="70"/>
      <c r="E567" s="70"/>
      <c r="F567" s="70"/>
      <c r="G567" s="70"/>
      <c r="H567" s="70"/>
      <c r="I567" s="70"/>
      <c r="J567" s="70"/>
      <c r="K567" s="70"/>
      <c r="L567" s="70"/>
      <c r="M567" s="70"/>
      <c r="N567" s="70">
        <v>17900</v>
      </c>
      <c r="O567" s="70">
        <v>15789.401001</v>
      </c>
      <c r="P567" s="70"/>
      <c r="Q567" s="70"/>
      <c r="R567" s="70">
        <v>17900</v>
      </c>
      <c r="S567" s="70">
        <v>15789.401001</v>
      </c>
    </row>
    <row r="568" spans="1:19" x14ac:dyDescent="0.25">
      <c r="A568" s="72">
        <v>7430</v>
      </c>
      <c r="B568" s="70"/>
      <c r="C568" s="70"/>
      <c r="D568" s="70"/>
      <c r="E568" s="70"/>
      <c r="F568" s="70">
        <v>57059</v>
      </c>
      <c r="G568" s="70">
        <v>63308.564207999996</v>
      </c>
      <c r="H568" s="70"/>
      <c r="I568" s="70"/>
      <c r="J568" s="70"/>
      <c r="K568" s="70"/>
      <c r="L568" s="70"/>
      <c r="M568" s="70"/>
      <c r="N568" s="70"/>
      <c r="O568" s="70"/>
      <c r="P568" s="70"/>
      <c r="Q568" s="70"/>
      <c r="R568" s="70">
        <v>57059</v>
      </c>
      <c r="S568" s="70">
        <v>63308.564207999996</v>
      </c>
    </row>
    <row r="569" spans="1:19" x14ac:dyDescent="0.25">
      <c r="A569" s="72">
        <v>7432</v>
      </c>
      <c r="B569" s="70"/>
      <c r="C569" s="70"/>
      <c r="D569" s="70"/>
      <c r="E569" s="70"/>
      <c r="F569" s="70"/>
      <c r="G569" s="70"/>
      <c r="H569" s="70"/>
      <c r="I569" s="70"/>
      <c r="J569" s="70">
        <v>26800</v>
      </c>
      <c r="K569" s="70">
        <v>22285.703996000004</v>
      </c>
      <c r="L569" s="70"/>
      <c r="M569" s="70"/>
      <c r="N569" s="70"/>
      <c r="O569" s="70"/>
      <c r="P569" s="70"/>
      <c r="Q569" s="70"/>
      <c r="R569" s="70">
        <v>26800</v>
      </c>
      <c r="S569" s="70">
        <v>22285.703996000004</v>
      </c>
    </row>
    <row r="570" spans="1:19" x14ac:dyDescent="0.25">
      <c r="A570" s="72">
        <v>7435</v>
      </c>
      <c r="B570" s="70"/>
      <c r="C570" s="70"/>
      <c r="D570" s="70"/>
      <c r="E570" s="70"/>
      <c r="F570" s="70"/>
      <c r="G570" s="70"/>
      <c r="H570" s="70"/>
      <c r="I570" s="70"/>
      <c r="J570" s="70">
        <v>14000</v>
      </c>
      <c r="K570" s="70">
        <v>8215.8072319999992</v>
      </c>
      <c r="L570" s="70"/>
      <c r="M570" s="70"/>
      <c r="N570" s="70"/>
      <c r="O570" s="70"/>
      <c r="P570" s="70"/>
      <c r="Q570" s="70"/>
      <c r="R570" s="70">
        <v>14000</v>
      </c>
      <c r="S570" s="70">
        <v>8215.8072319999992</v>
      </c>
    </row>
    <row r="571" spans="1:19" x14ac:dyDescent="0.25">
      <c r="A571" s="72">
        <v>7437</v>
      </c>
      <c r="B571" s="70"/>
      <c r="C571" s="70"/>
      <c r="D571" s="70"/>
      <c r="E571" s="70"/>
      <c r="F571" s="70"/>
      <c r="G571" s="70"/>
      <c r="H571" s="70"/>
      <c r="I571" s="70"/>
      <c r="J571" s="70">
        <v>6670</v>
      </c>
      <c r="K571" s="70">
        <v>7770.606323</v>
      </c>
      <c r="L571" s="70"/>
      <c r="M571" s="70"/>
      <c r="N571" s="70"/>
      <c r="O571" s="70"/>
      <c r="P571" s="70"/>
      <c r="Q571" s="70"/>
      <c r="R571" s="70">
        <v>6670</v>
      </c>
      <c r="S571" s="70">
        <v>7770.606323</v>
      </c>
    </row>
    <row r="572" spans="1:19" x14ac:dyDescent="0.25">
      <c r="A572" s="72">
        <v>7440</v>
      </c>
      <c r="B572" s="70"/>
      <c r="C572" s="70"/>
      <c r="D572" s="70"/>
      <c r="E572" s="70"/>
      <c r="F572" s="70"/>
      <c r="G572" s="70"/>
      <c r="H572" s="70"/>
      <c r="I572" s="70"/>
      <c r="J572" s="70">
        <v>8800</v>
      </c>
      <c r="K572" s="70">
        <v>5120.1043360000003</v>
      </c>
      <c r="L572" s="70"/>
      <c r="M572" s="70"/>
      <c r="N572" s="70"/>
      <c r="O572" s="70"/>
      <c r="P572" s="70"/>
      <c r="Q572" s="70"/>
      <c r="R572" s="70">
        <v>8800</v>
      </c>
      <c r="S572" s="70">
        <v>5120.1043360000003</v>
      </c>
    </row>
    <row r="573" spans="1:19" x14ac:dyDescent="0.25">
      <c r="A573" s="72">
        <v>7448</v>
      </c>
      <c r="B573" s="70"/>
      <c r="C573" s="70"/>
      <c r="D573" s="70"/>
      <c r="E573" s="70"/>
      <c r="F573" s="70"/>
      <c r="G573" s="70"/>
      <c r="H573" s="70"/>
      <c r="I573" s="70"/>
      <c r="J573" s="70">
        <v>11000</v>
      </c>
      <c r="K573" s="70">
        <v>8961.4396209999995</v>
      </c>
      <c r="L573" s="70"/>
      <c r="M573" s="70"/>
      <c r="N573" s="70"/>
      <c r="O573" s="70"/>
      <c r="P573" s="70"/>
      <c r="Q573" s="70"/>
      <c r="R573" s="70">
        <v>11000</v>
      </c>
      <c r="S573" s="70">
        <v>8961.4396209999995</v>
      </c>
    </row>
    <row r="574" spans="1:19" x14ac:dyDescent="0.25">
      <c r="A574" s="72">
        <v>7496</v>
      </c>
      <c r="B574" s="70"/>
      <c r="C574" s="70"/>
      <c r="D574" s="70"/>
      <c r="E574" s="70"/>
      <c r="F574" s="70"/>
      <c r="G574" s="70"/>
      <c r="H574" s="70"/>
      <c r="I574" s="70"/>
      <c r="J574" s="70">
        <v>20400</v>
      </c>
      <c r="K574" s="70">
        <v>24120.980192999999</v>
      </c>
      <c r="L574" s="70"/>
      <c r="M574" s="70"/>
      <c r="N574" s="70"/>
      <c r="O574" s="70"/>
      <c r="P574" s="70"/>
      <c r="Q574" s="70"/>
      <c r="R574" s="70">
        <v>20400</v>
      </c>
      <c r="S574" s="70">
        <v>24120.980192999999</v>
      </c>
    </row>
    <row r="575" spans="1:19" x14ac:dyDescent="0.25">
      <c r="A575" s="72">
        <v>7497</v>
      </c>
      <c r="B575" s="70"/>
      <c r="C575" s="70"/>
      <c r="D575" s="70"/>
      <c r="E575" s="70"/>
      <c r="F575" s="70">
        <v>60316</v>
      </c>
      <c r="G575" s="70">
        <v>63308.564207999996</v>
      </c>
      <c r="H575" s="70"/>
      <c r="I575" s="70"/>
      <c r="J575" s="70"/>
      <c r="K575" s="70"/>
      <c r="L575" s="70"/>
      <c r="M575" s="70"/>
      <c r="N575" s="70"/>
      <c r="O575" s="70"/>
      <c r="P575" s="70"/>
      <c r="Q575" s="70"/>
      <c r="R575" s="70">
        <v>60316</v>
      </c>
      <c r="S575" s="70">
        <v>63308.564207999996</v>
      </c>
    </row>
    <row r="576" spans="1:19" x14ac:dyDescent="0.25">
      <c r="A576" s="72">
        <v>7501</v>
      </c>
      <c r="B576" s="70"/>
      <c r="C576" s="70"/>
      <c r="D576" s="70"/>
      <c r="E576" s="70"/>
      <c r="F576" s="70">
        <v>41779</v>
      </c>
      <c r="G576" s="70">
        <v>53140.517088999994</v>
      </c>
      <c r="H576" s="70"/>
      <c r="I576" s="70"/>
      <c r="J576" s="70"/>
      <c r="K576" s="70"/>
      <c r="L576" s="70"/>
      <c r="M576" s="70"/>
      <c r="N576" s="70"/>
      <c r="O576" s="70"/>
      <c r="P576" s="70"/>
      <c r="Q576" s="70"/>
      <c r="R576" s="70">
        <v>41779</v>
      </c>
      <c r="S576" s="70">
        <v>53140.517088999994</v>
      </c>
    </row>
    <row r="577" spans="1:19" x14ac:dyDescent="0.25">
      <c r="A577" s="72">
        <v>7514</v>
      </c>
      <c r="B577" s="70"/>
      <c r="C577" s="70"/>
      <c r="D577" s="70">
        <v>49729</v>
      </c>
      <c r="E577" s="70">
        <v>43192.355591</v>
      </c>
      <c r="F577" s="70"/>
      <c r="G577" s="70"/>
      <c r="H577" s="70"/>
      <c r="I577" s="70"/>
      <c r="J577" s="70"/>
      <c r="K577" s="70"/>
      <c r="L577" s="70"/>
      <c r="M577" s="70"/>
      <c r="N577" s="70"/>
      <c r="O577" s="70"/>
      <c r="P577" s="70"/>
      <c r="Q577" s="70"/>
      <c r="R577" s="70">
        <v>49729</v>
      </c>
      <c r="S577" s="70">
        <v>43192.355591</v>
      </c>
    </row>
    <row r="578" spans="1:19" x14ac:dyDescent="0.25">
      <c r="A578" s="72">
        <v>7521</v>
      </c>
      <c r="B578" s="70"/>
      <c r="C578" s="70"/>
      <c r="D578" s="70">
        <v>11743</v>
      </c>
      <c r="E578" s="70">
        <v>7258.2888739999999</v>
      </c>
      <c r="F578" s="70"/>
      <c r="G578" s="70"/>
      <c r="H578" s="70"/>
      <c r="I578" s="70"/>
      <c r="J578" s="70"/>
      <c r="K578" s="70"/>
      <c r="L578" s="70"/>
      <c r="M578" s="70"/>
      <c r="N578" s="70"/>
      <c r="O578" s="70"/>
      <c r="P578" s="70"/>
      <c r="Q578" s="70"/>
      <c r="R578" s="70">
        <v>11743</v>
      </c>
      <c r="S578" s="70">
        <v>7258.2888739999999</v>
      </c>
    </row>
    <row r="579" spans="1:19" x14ac:dyDescent="0.25">
      <c r="A579" s="72">
        <v>7525</v>
      </c>
      <c r="B579" s="70"/>
      <c r="C579" s="70"/>
      <c r="D579" s="70">
        <v>55066</v>
      </c>
      <c r="E579" s="70">
        <v>53131.356688999993</v>
      </c>
      <c r="F579" s="70"/>
      <c r="G579" s="70"/>
      <c r="H579" s="70"/>
      <c r="I579" s="70"/>
      <c r="J579" s="70"/>
      <c r="K579" s="70"/>
      <c r="L579" s="70"/>
      <c r="M579" s="70"/>
      <c r="N579" s="70"/>
      <c r="O579" s="70"/>
      <c r="P579" s="70"/>
      <c r="Q579" s="70"/>
      <c r="R579" s="70">
        <v>55066</v>
      </c>
      <c r="S579" s="70">
        <v>53131.356688999993</v>
      </c>
    </row>
    <row r="580" spans="1:19" x14ac:dyDescent="0.25">
      <c r="A580" s="72">
        <v>7565</v>
      </c>
      <c r="B580" s="70"/>
      <c r="C580" s="70"/>
      <c r="D580" s="70"/>
      <c r="E580" s="70"/>
      <c r="F580" s="70"/>
      <c r="G580" s="70"/>
      <c r="H580" s="70"/>
      <c r="I580" s="70"/>
      <c r="J580" s="70">
        <v>13900</v>
      </c>
      <c r="K580" s="70">
        <v>16406.848846000001</v>
      </c>
      <c r="L580" s="70"/>
      <c r="M580" s="70"/>
      <c r="N580" s="70"/>
      <c r="O580" s="70"/>
      <c r="P580" s="70"/>
      <c r="Q580" s="70"/>
      <c r="R580" s="70">
        <v>13900</v>
      </c>
      <c r="S580" s="70">
        <v>16406.848846000001</v>
      </c>
    </row>
    <row r="581" spans="1:19" x14ac:dyDescent="0.25">
      <c r="A581" s="72">
        <v>7569</v>
      </c>
      <c r="B581" s="70"/>
      <c r="C581" s="70"/>
      <c r="D581" s="70"/>
      <c r="E581" s="70"/>
      <c r="F581" s="70"/>
      <c r="G581" s="70"/>
      <c r="H581" s="70"/>
      <c r="I581" s="70"/>
      <c r="J581" s="70">
        <v>17100</v>
      </c>
      <c r="K581" s="70">
        <v>17024.237829999998</v>
      </c>
      <c r="L581" s="70"/>
      <c r="M581" s="70"/>
      <c r="N581" s="70"/>
      <c r="O581" s="70"/>
      <c r="P581" s="70"/>
      <c r="Q581" s="70"/>
      <c r="R581" s="70">
        <v>17100</v>
      </c>
      <c r="S581" s="70">
        <v>17024.237829999998</v>
      </c>
    </row>
    <row r="582" spans="1:19" x14ac:dyDescent="0.25">
      <c r="A582" s="72">
        <v>7573</v>
      </c>
      <c r="B582" s="70"/>
      <c r="C582" s="70"/>
      <c r="D582" s="70"/>
      <c r="E582" s="70"/>
      <c r="F582" s="70"/>
      <c r="G582" s="70"/>
      <c r="H582" s="70"/>
      <c r="I582" s="70"/>
      <c r="J582" s="70">
        <v>15700</v>
      </c>
      <c r="K582" s="70">
        <v>14100.898965</v>
      </c>
      <c r="L582" s="70"/>
      <c r="M582" s="70"/>
      <c r="N582" s="70"/>
      <c r="O582" s="70"/>
      <c r="P582" s="70"/>
      <c r="Q582" s="70"/>
      <c r="R582" s="70">
        <v>15700</v>
      </c>
      <c r="S582" s="70">
        <v>14100.898965</v>
      </c>
    </row>
    <row r="583" spans="1:19" x14ac:dyDescent="0.25">
      <c r="A583" s="72">
        <v>7585</v>
      </c>
      <c r="B583" s="70"/>
      <c r="C583" s="70"/>
      <c r="D583" s="70"/>
      <c r="E583" s="70"/>
      <c r="F583" s="70"/>
      <c r="G583" s="70"/>
      <c r="H583" s="70"/>
      <c r="I583" s="70"/>
      <c r="J583" s="70">
        <v>21875</v>
      </c>
      <c r="K583" s="70">
        <v>20878.370437999998</v>
      </c>
      <c r="L583" s="70"/>
      <c r="M583" s="70"/>
      <c r="N583" s="70"/>
      <c r="O583" s="70"/>
      <c r="P583" s="70"/>
      <c r="Q583" s="70"/>
      <c r="R583" s="70">
        <v>21875</v>
      </c>
      <c r="S583" s="70">
        <v>20878.370437999998</v>
      </c>
    </row>
    <row r="584" spans="1:19" x14ac:dyDescent="0.25">
      <c r="A584" s="72">
        <v>7636</v>
      </c>
      <c r="B584" s="70"/>
      <c r="C584" s="70"/>
      <c r="D584" s="70"/>
      <c r="E584" s="70"/>
      <c r="F584" s="70">
        <v>32687</v>
      </c>
      <c r="G584" s="70">
        <v>26328.084778</v>
      </c>
      <c r="H584" s="70"/>
      <c r="I584" s="70"/>
      <c r="J584" s="70"/>
      <c r="K584" s="70"/>
      <c r="L584" s="70"/>
      <c r="M584" s="70"/>
      <c r="N584" s="70"/>
      <c r="O584" s="70"/>
      <c r="P584" s="70"/>
      <c r="Q584" s="70"/>
      <c r="R584" s="70">
        <v>32687</v>
      </c>
      <c r="S584" s="70">
        <v>26328.084778</v>
      </c>
    </row>
    <row r="585" spans="1:19" x14ac:dyDescent="0.25">
      <c r="A585" s="72">
        <v>7648</v>
      </c>
      <c r="B585" s="70"/>
      <c r="C585" s="70"/>
      <c r="D585" s="70"/>
      <c r="E585" s="70"/>
      <c r="F585" s="70"/>
      <c r="G585" s="70"/>
      <c r="H585" s="70"/>
      <c r="I585" s="70"/>
      <c r="J585" s="70"/>
      <c r="K585" s="70"/>
      <c r="L585" s="70">
        <v>28100</v>
      </c>
      <c r="M585" s="70">
        <v>36820.974426000001</v>
      </c>
      <c r="N585" s="70"/>
      <c r="O585" s="70"/>
      <c r="P585" s="70"/>
      <c r="Q585" s="70"/>
      <c r="R585" s="70">
        <v>28100</v>
      </c>
      <c r="S585" s="70">
        <v>36820.974426000001</v>
      </c>
    </row>
    <row r="586" spans="1:19" x14ac:dyDescent="0.25">
      <c r="A586" s="72">
        <v>7653</v>
      </c>
      <c r="B586" s="70"/>
      <c r="C586" s="70"/>
      <c r="D586" s="70"/>
      <c r="E586" s="70"/>
      <c r="F586" s="70"/>
      <c r="G586" s="70"/>
      <c r="H586" s="70"/>
      <c r="I586" s="70"/>
      <c r="J586" s="70"/>
      <c r="K586" s="70"/>
      <c r="L586" s="70">
        <v>29400</v>
      </c>
      <c r="M586" s="70">
        <v>42625.785155999998</v>
      </c>
      <c r="N586" s="70"/>
      <c r="O586" s="70"/>
      <c r="P586" s="70"/>
      <c r="Q586" s="70"/>
      <c r="R586" s="70">
        <v>29400</v>
      </c>
      <c r="S586" s="70">
        <v>42625.785155999998</v>
      </c>
    </row>
    <row r="587" spans="1:19" x14ac:dyDescent="0.25">
      <c r="A587" s="72">
        <v>7664</v>
      </c>
      <c r="B587" s="70"/>
      <c r="C587" s="70"/>
      <c r="D587" s="70"/>
      <c r="E587" s="70"/>
      <c r="F587" s="70">
        <v>37337</v>
      </c>
      <c r="G587" s="70">
        <v>37509.911375999996</v>
      </c>
      <c r="H587" s="70"/>
      <c r="I587" s="70"/>
      <c r="J587" s="70"/>
      <c r="K587" s="70"/>
      <c r="L587" s="70"/>
      <c r="M587" s="70"/>
      <c r="N587" s="70"/>
      <c r="O587" s="70"/>
      <c r="P587" s="70"/>
      <c r="Q587" s="70"/>
      <c r="R587" s="70">
        <v>37337</v>
      </c>
      <c r="S587" s="70">
        <v>37509.911375999996</v>
      </c>
    </row>
    <row r="588" spans="1:19" x14ac:dyDescent="0.25">
      <c r="A588" s="72">
        <v>7665</v>
      </c>
      <c r="B588" s="70"/>
      <c r="C588" s="70"/>
      <c r="D588" s="70"/>
      <c r="E588" s="70"/>
      <c r="F588" s="70">
        <v>32510</v>
      </c>
      <c r="G588" s="70">
        <v>31383.527466</v>
      </c>
      <c r="H588" s="70"/>
      <c r="I588" s="70"/>
      <c r="J588" s="70"/>
      <c r="K588" s="70"/>
      <c r="L588" s="70"/>
      <c r="M588" s="70"/>
      <c r="N588" s="70"/>
      <c r="O588" s="70"/>
      <c r="P588" s="70"/>
      <c r="Q588" s="70"/>
      <c r="R588" s="70">
        <v>32510</v>
      </c>
      <c r="S588" s="70">
        <v>31383.527466</v>
      </c>
    </row>
    <row r="589" spans="1:19" x14ac:dyDescent="0.25">
      <c r="A589" s="72">
        <v>7666</v>
      </c>
      <c r="B589" s="70"/>
      <c r="C589" s="70"/>
      <c r="D589" s="70"/>
      <c r="E589" s="70"/>
      <c r="F589" s="70">
        <v>46982</v>
      </c>
      <c r="G589" s="70">
        <v>45716.105224999999</v>
      </c>
      <c r="H589" s="70"/>
      <c r="I589" s="70"/>
      <c r="J589" s="70"/>
      <c r="K589" s="70"/>
      <c r="L589" s="70"/>
      <c r="M589" s="70"/>
      <c r="N589" s="70"/>
      <c r="O589" s="70"/>
      <c r="P589" s="70"/>
      <c r="Q589" s="70"/>
      <c r="R589" s="70">
        <v>46982</v>
      </c>
      <c r="S589" s="70">
        <v>45716.105224999999</v>
      </c>
    </row>
    <row r="590" spans="1:19" x14ac:dyDescent="0.25">
      <c r="A590" s="72">
        <v>7706</v>
      </c>
      <c r="B590" s="70"/>
      <c r="C590" s="70"/>
      <c r="D590" s="70">
        <v>17400</v>
      </c>
      <c r="E590" s="70">
        <v>8286.1888820000004</v>
      </c>
      <c r="F590" s="70"/>
      <c r="G590" s="70"/>
      <c r="H590" s="70"/>
      <c r="I590" s="70"/>
      <c r="J590" s="70"/>
      <c r="K590" s="70"/>
      <c r="L590" s="70"/>
      <c r="M590" s="70"/>
      <c r="N590" s="70"/>
      <c r="O590" s="70"/>
      <c r="P590" s="70"/>
      <c r="Q590" s="70"/>
      <c r="R590" s="70">
        <v>17400</v>
      </c>
      <c r="S590" s="70">
        <v>8286.1888820000004</v>
      </c>
    </row>
    <row r="591" spans="1:19" x14ac:dyDescent="0.25">
      <c r="A591" s="72">
        <v>7707</v>
      </c>
      <c r="B591" s="70"/>
      <c r="C591" s="70"/>
      <c r="D591" s="70"/>
      <c r="E591" s="70"/>
      <c r="F591" s="70"/>
      <c r="G591" s="70"/>
      <c r="H591" s="70">
        <v>16600</v>
      </c>
      <c r="I591" s="70">
        <v>10730.915763000001</v>
      </c>
      <c r="J591" s="70"/>
      <c r="K591" s="70"/>
      <c r="L591" s="70"/>
      <c r="M591" s="70"/>
      <c r="N591" s="70"/>
      <c r="O591" s="70"/>
      <c r="P591" s="70"/>
      <c r="Q591" s="70"/>
      <c r="R591" s="70">
        <v>16600</v>
      </c>
      <c r="S591" s="70">
        <v>10730.915763000001</v>
      </c>
    </row>
    <row r="592" spans="1:19" x14ac:dyDescent="0.25">
      <c r="A592" s="72">
        <v>7710</v>
      </c>
      <c r="B592" s="70"/>
      <c r="C592" s="70"/>
      <c r="D592" s="70">
        <v>14200</v>
      </c>
      <c r="E592" s="70">
        <v>14725.285</v>
      </c>
      <c r="F592" s="70"/>
      <c r="G592" s="70"/>
      <c r="H592" s="70"/>
      <c r="I592" s="70"/>
      <c r="J592" s="70"/>
      <c r="K592" s="70"/>
      <c r="L592" s="70"/>
      <c r="M592" s="70"/>
      <c r="N592" s="70"/>
      <c r="O592" s="70"/>
      <c r="P592" s="70"/>
      <c r="Q592" s="70"/>
      <c r="R592" s="70">
        <v>14200</v>
      </c>
      <c r="S592" s="70">
        <v>14725.285</v>
      </c>
    </row>
    <row r="593" spans="1:19" x14ac:dyDescent="0.25">
      <c r="A593" s="72">
        <v>7724</v>
      </c>
      <c r="B593" s="70"/>
      <c r="C593" s="70"/>
      <c r="D593" s="70">
        <v>42960</v>
      </c>
      <c r="E593" s="70">
        <v>43799.091675999996</v>
      </c>
      <c r="F593" s="70"/>
      <c r="G593" s="70"/>
      <c r="H593" s="70"/>
      <c r="I593" s="70"/>
      <c r="J593" s="70"/>
      <c r="K593" s="70"/>
      <c r="L593" s="70"/>
      <c r="M593" s="70"/>
      <c r="N593" s="70"/>
      <c r="O593" s="70"/>
      <c r="P593" s="70"/>
      <c r="Q593" s="70"/>
      <c r="R593" s="70">
        <v>42960</v>
      </c>
      <c r="S593" s="70">
        <v>43799.091675999996</v>
      </c>
    </row>
    <row r="594" spans="1:19" x14ac:dyDescent="0.25">
      <c r="A594" s="72">
        <v>7742</v>
      </c>
      <c r="B594" s="70"/>
      <c r="C594" s="70"/>
      <c r="D594" s="70"/>
      <c r="E594" s="70"/>
      <c r="F594" s="70"/>
      <c r="G594" s="70"/>
      <c r="H594" s="70"/>
      <c r="I594" s="70"/>
      <c r="J594" s="70"/>
      <c r="K594" s="70"/>
      <c r="L594" s="70"/>
      <c r="M594" s="70"/>
      <c r="N594" s="70"/>
      <c r="O594" s="70"/>
      <c r="P594" s="70">
        <v>1359</v>
      </c>
      <c r="Q594" s="70">
        <v>2474.6885090000001</v>
      </c>
      <c r="R594" s="70">
        <v>1359</v>
      </c>
      <c r="S594" s="70">
        <v>2474.6885090000001</v>
      </c>
    </row>
    <row r="595" spans="1:19" x14ac:dyDescent="0.25">
      <c r="A595" s="72">
        <v>7744</v>
      </c>
      <c r="B595" s="70"/>
      <c r="C595" s="70"/>
      <c r="D595" s="70"/>
      <c r="E595" s="70"/>
      <c r="F595" s="70"/>
      <c r="G595" s="70"/>
      <c r="H595" s="70"/>
      <c r="I595" s="70"/>
      <c r="J595" s="70"/>
      <c r="K595" s="70"/>
      <c r="L595" s="70">
        <v>50785</v>
      </c>
      <c r="M595" s="70">
        <v>32116.531311999999</v>
      </c>
      <c r="N595" s="70"/>
      <c r="O595" s="70"/>
      <c r="P595" s="70"/>
      <c r="Q595" s="70"/>
      <c r="R595" s="70">
        <v>50785</v>
      </c>
      <c r="S595" s="70">
        <v>32116.531311999999</v>
      </c>
    </row>
    <row r="596" spans="1:19" x14ac:dyDescent="0.25">
      <c r="A596" s="72">
        <v>7755</v>
      </c>
      <c r="B596" s="70"/>
      <c r="C596" s="70"/>
      <c r="D596" s="70"/>
      <c r="E596" s="70"/>
      <c r="F596" s="70"/>
      <c r="G596" s="70"/>
      <c r="H596" s="70"/>
      <c r="I596" s="70"/>
      <c r="J596" s="70">
        <v>9600</v>
      </c>
      <c r="K596" s="70">
        <v>5451.7077440000003</v>
      </c>
      <c r="L596" s="70"/>
      <c r="M596" s="70"/>
      <c r="N596" s="70"/>
      <c r="O596" s="70"/>
      <c r="P596" s="70"/>
      <c r="Q596" s="70"/>
      <c r="R596" s="70">
        <v>9600</v>
      </c>
      <c r="S596" s="70">
        <v>5451.7077440000003</v>
      </c>
    </row>
    <row r="597" spans="1:19" x14ac:dyDescent="0.25">
      <c r="A597" s="72">
        <v>7762</v>
      </c>
      <c r="B597" s="70"/>
      <c r="C597" s="70"/>
      <c r="D597" s="70"/>
      <c r="E597" s="70"/>
      <c r="F597" s="70"/>
      <c r="G597" s="70"/>
      <c r="H597" s="70"/>
      <c r="I597" s="70"/>
      <c r="J597" s="70">
        <v>18100</v>
      </c>
      <c r="K597" s="70">
        <v>13554.949936000001</v>
      </c>
      <c r="L597" s="70"/>
      <c r="M597" s="70"/>
      <c r="N597" s="70"/>
      <c r="O597" s="70"/>
      <c r="P597" s="70"/>
      <c r="Q597" s="70"/>
      <c r="R597" s="70">
        <v>18100</v>
      </c>
      <c r="S597" s="70">
        <v>13554.949936000001</v>
      </c>
    </row>
    <row r="598" spans="1:19" x14ac:dyDescent="0.25">
      <c r="A598" s="72">
        <v>7772</v>
      </c>
      <c r="B598" s="70"/>
      <c r="C598" s="70"/>
      <c r="D598" s="70"/>
      <c r="E598" s="70"/>
      <c r="F598" s="70">
        <v>51824</v>
      </c>
      <c r="G598" s="70">
        <v>61621.090087999997</v>
      </c>
      <c r="H598" s="70"/>
      <c r="I598" s="70"/>
      <c r="J598" s="70"/>
      <c r="K598" s="70"/>
      <c r="L598" s="70"/>
      <c r="M598" s="70"/>
      <c r="N598" s="70"/>
      <c r="O598" s="70"/>
      <c r="P598" s="70"/>
      <c r="Q598" s="70"/>
      <c r="R598" s="70">
        <v>51824</v>
      </c>
      <c r="S598" s="70">
        <v>61621.090087999997</v>
      </c>
    </row>
    <row r="599" spans="1:19" x14ac:dyDescent="0.25">
      <c r="A599" s="72">
        <v>7800</v>
      </c>
      <c r="B599" s="70"/>
      <c r="C599" s="70"/>
      <c r="D599" s="70"/>
      <c r="E599" s="70"/>
      <c r="F599" s="70"/>
      <c r="G599" s="70"/>
      <c r="H599" s="70"/>
      <c r="I599" s="70"/>
      <c r="J599" s="70">
        <v>14200</v>
      </c>
      <c r="K599" s="70">
        <v>6479.1656660000008</v>
      </c>
      <c r="L599" s="70"/>
      <c r="M599" s="70"/>
      <c r="N599" s="70"/>
      <c r="O599" s="70"/>
      <c r="P599" s="70"/>
      <c r="Q599" s="70"/>
      <c r="R599" s="70">
        <v>14200</v>
      </c>
      <c r="S599" s="70">
        <v>6479.1656660000008</v>
      </c>
    </row>
    <row r="600" spans="1:19" x14ac:dyDescent="0.25">
      <c r="A600" s="72">
        <v>7828</v>
      </c>
      <c r="B600" s="70"/>
      <c r="C600" s="70"/>
      <c r="D600" s="70">
        <v>17342</v>
      </c>
      <c r="E600" s="70">
        <v>18530.253538999998</v>
      </c>
      <c r="F600" s="70"/>
      <c r="G600" s="70"/>
      <c r="H600" s="70"/>
      <c r="I600" s="70"/>
      <c r="J600" s="70"/>
      <c r="K600" s="70"/>
      <c r="L600" s="70"/>
      <c r="M600" s="70"/>
      <c r="N600" s="70"/>
      <c r="O600" s="70"/>
      <c r="P600" s="70"/>
      <c r="Q600" s="70"/>
      <c r="R600" s="70">
        <v>17342</v>
      </c>
      <c r="S600" s="70">
        <v>18530.253538999998</v>
      </c>
    </row>
    <row r="601" spans="1:19" x14ac:dyDescent="0.25">
      <c r="A601" s="72">
        <v>7838</v>
      </c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>
        <v>4938</v>
      </c>
      <c r="Q601" s="70">
        <v>2163.9392339999999</v>
      </c>
      <c r="R601" s="70">
        <v>4938</v>
      </c>
      <c r="S601" s="70">
        <v>2163.9392339999999</v>
      </c>
    </row>
    <row r="602" spans="1:19" x14ac:dyDescent="0.25">
      <c r="A602" s="72">
        <v>7867</v>
      </c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>
        <v>955</v>
      </c>
      <c r="Q602" s="70">
        <v>3184.0516290000005</v>
      </c>
      <c r="R602" s="70">
        <v>955</v>
      </c>
      <c r="S602" s="70">
        <v>3184.0516290000005</v>
      </c>
    </row>
    <row r="603" spans="1:19" x14ac:dyDescent="0.25">
      <c r="A603" s="72">
        <v>7872</v>
      </c>
      <c r="B603" s="70"/>
      <c r="C603" s="70"/>
      <c r="D603" s="70"/>
      <c r="E603" s="70"/>
      <c r="F603" s="70"/>
      <c r="G603" s="70"/>
      <c r="H603" s="70"/>
      <c r="I603" s="70"/>
      <c r="J603" s="70"/>
      <c r="K603" s="70"/>
      <c r="L603" s="70"/>
      <c r="M603" s="70"/>
      <c r="N603" s="70">
        <v>50628</v>
      </c>
      <c r="O603" s="70">
        <v>53251.890138000002</v>
      </c>
      <c r="P603" s="70"/>
      <c r="Q603" s="70"/>
      <c r="R603" s="70">
        <v>50628</v>
      </c>
      <c r="S603" s="70">
        <v>53251.890138000002</v>
      </c>
    </row>
    <row r="604" spans="1:19" x14ac:dyDescent="0.25">
      <c r="A604" s="72">
        <v>7873</v>
      </c>
      <c r="B604" s="70"/>
      <c r="C604" s="70"/>
      <c r="D604" s="70"/>
      <c r="E604" s="70"/>
      <c r="F604" s="70"/>
      <c r="G604" s="70"/>
      <c r="H604" s="70"/>
      <c r="I604" s="70"/>
      <c r="J604" s="70"/>
      <c r="K604" s="70"/>
      <c r="L604" s="70"/>
      <c r="M604" s="70"/>
      <c r="N604" s="70">
        <v>68789</v>
      </c>
      <c r="O604" s="70">
        <v>66143.333495999992</v>
      </c>
      <c r="P604" s="70"/>
      <c r="Q604" s="70"/>
      <c r="R604" s="70">
        <v>68789</v>
      </c>
      <c r="S604" s="70">
        <v>66143.333495999992</v>
      </c>
    </row>
    <row r="605" spans="1:19" x14ac:dyDescent="0.25">
      <c r="A605" s="72">
        <v>7877</v>
      </c>
      <c r="B605" s="70"/>
      <c r="C605" s="70"/>
      <c r="D605" s="70"/>
      <c r="E605" s="70"/>
      <c r="F605" s="70"/>
      <c r="G605" s="70"/>
      <c r="H605" s="70"/>
      <c r="I605" s="70"/>
      <c r="J605" s="70">
        <v>22500</v>
      </c>
      <c r="K605" s="70">
        <v>31463.930297999999</v>
      </c>
      <c r="L605" s="70"/>
      <c r="M605" s="70"/>
      <c r="N605" s="70"/>
      <c r="O605" s="70"/>
      <c r="P605" s="70"/>
      <c r="Q605" s="70"/>
      <c r="R605" s="70">
        <v>22500</v>
      </c>
      <c r="S605" s="70">
        <v>31463.930297999999</v>
      </c>
    </row>
    <row r="606" spans="1:19" x14ac:dyDescent="0.25">
      <c r="A606" s="72">
        <v>7893</v>
      </c>
      <c r="B606" s="70"/>
      <c r="C606" s="70"/>
      <c r="D606" s="70"/>
      <c r="E606" s="70"/>
      <c r="F606" s="70"/>
      <c r="G606" s="70"/>
      <c r="H606" s="70"/>
      <c r="I606" s="70"/>
      <c r="J606" s="70">
        <v>9100</v>
      </c>
      <c r="K606" s="70">
        <v>8095.8404460000002</v>
      </c>
      <c r="L606" s="70"/>
      <c r="M606" s="70"/>
      <c r="N606" s="70"/>
      <c r="O606" s="70"/>
      <c r="P606" s="70"/>
      <c r="Q606" s="70"/>
      <c r="R606" s="70">
        <v>9100</v>
      </c>
      <c r="S606" s="70">
        <v>8095.8404460000002</v>
      </c>
    </row>
    <row r="607" spans="1:19" x14ac:dyDescent="0.25">
      <c r="A607" s="72">
        <v>7919</v>
      </c>
      <c r="B607" s="70"/>
      <c r="C607" s="70"/>
      <c r="D607" s="70"/>
      <c r="E607" s="70"/>
      <c r="F607" s="70"/>
      <c r="G607" s="70"/>
      <c r="H607" s="70"/>
      <c r="I607" s="70"/>
      <c r="J607" s="70">
        <v>19200</v>
      </c>
      <c r="K607" s="70">
        <v>27223.936952000004</v>
      </c>
      <c r="L607" s="70"/>
      <c r="M607" s="70"/>
      <c r="N607" s="70"/>
      <c r="O607" s="70"/>
      <c r="P607" s="70"/>
      <c r="Q607" s="70"/>
      <c r="R607" s="70">
        <v>19200</v>
      </c>
      <c r="S607" s="70">
        <v>27223.936952000004</v>
      </c>
    </row>
    <row r="608" spans="1:19" x14ac:dyDescent="0.25">
      <c r="A608" s="72">
        <v>7940</v>
      </c>
      <c r="B608" s="70"/>
      <c r="C608" s="70"/>
      <c r="D608" s="70"/>
      <c r="E608" s="70"/>
      <c r="F608" s="70"/>
      <c r="G608" s="70"/>
      <c r="H608" s="70"/>
      <c r="I608" s="70"/>
      <c r="J608" s="70">
        <v>5200</v>
      </c>
      <c r="K608" s="70">
        <v>4067.8106319999997</v>
      </c>
      <c r="L608" s="70"/>
      <c r="M608" s="70"/>
      <c r="N608" s="70"/>
      <c r="O608" s="70"/>
      <c r="P608" s="70"/>
      <c r="Q608" s="70"/>
      <c r="R608" s="70">
        <v>5200</v>
      </c>
      <c r="S608" s="70">
        <v>4067.8106319999997</v>
      </c>
    </row>
    <row r="609" spans="1:19" x14ac:dyDescent="0.25">
      <c r="A609" s="72">
        <v>7949</v>
      </c>
      <c r="B609" s="70"/>
      <c r="C609" s="70"/>
      <c r="D609" s="70"/>
      <c r="E609" s="70"/>
      <c r="F609" s="70"/>
      <c r="G609" s="70"/>
      <c r="H609" s="70"/>
      <c r="I609" s="70"/>
      <c r="J609" s="70">
        <v>20600</v>
      </c>
      <c r="K609" s="70">
        <v>32910.223999000002</v>
      </c>
      <c r="L609" s="70"/>
      <c r="M609" s="70"/>
      <c r="N609" s="70"/>
      <c r="O609" s="70"/>
      <c r="P609" s="70"/>
      <c r="Q609" s="70"/>
      <c r="R609" s="70">
        <v>20600</v>
      </c>
      <c r="S609" s="70">
        <v>32910.223999000002</v>
      </c>
    </row>
    <row r="610" spans="1:19" x14ac:dyDescent="0.25">
      <c r="A610" s="72">
        <v>7980</v>
      </c>
      <c r="B610" s="70"/>
      <c r="C610" s="70"/>
      <c r="D610" s="70"/>
      <c r="E610" s="70"/>
      <c r="F610" s="70">
        <v>4869</v>
      </c>
      <c r="G610" s="70">
        <v>4883.1694889999999</v>
      </c>
      <c r="H610" s="70"/>
      <c r="I610" s="70"/>
      <c r="J610" s="70"/>
      <c r="K610" s="70"/>
      <c r="L610" s="70"/>
      <c r="M610" s="70"/>
      <c r="N610" s="70"/>
      <c r="O610" s="70"/>
      <c r="P610" s="70"/>
      <c r="Q610" s="70"/>
      <c r="R610" s="70">
        <v>4869</v>
      </c>
      <c r="S610" s="70">
        <v>4883.1694889999999</v>
      </c>
    </row>
    <row r="611" spans="1:19" x14ac:dyDescent="0.25">
      <c r="A611" s="72">
        <v>7998</v>
      </c>
      <c r="B611" s="70"/>
      <c r="C611" s="70"/>
      <c r="D611" s="70"/>
      <c r="E611" s="70"/>
      <c r="F611" s="70">
        <v>7679</v>
      </c>
      <c r="G611" s="70">
        <v>7681.9285049999999</v>
      </c>
      <c r="H611" s="70"/>
      <c r="I611" s="70"/>
      <c r="J611" s="70"/>
      <c r="K611" s="70"/>
      <c r="L611" s="70"/>
      <c r="M611" s="70"/>
      <c r="N611" s="70"/>
      <c r="O611" s="70"/>
      <c r="P611" s="70"/>
      <c r="Q611" s="70"/>
      <c r="R611" s="70">
        <v>7679</v>
      </c>
      <c r="S611" s="70">
        <v>7681.9285049999999</v>
      </c>
    </row>
    <row r="612" spans="1:19" x14ac:dyDescent="0.25">
      <c r="A612" s="72">
        <v>8000</v>
      </c>
      <c r="B612" s="70"/>
      <c r="C612" s="70"/>
      <c r="D612" s="70"/>
      <c r="E612" s="70"/>
      <c r="F612" s="70">
        <v>11884</v>
      </c>
      <c r="G612" s="70">
        <v>19044.901094000001</v>
      </c>
      <c r="H612" s="70"/>
      <c r="I612" s="70"/>
      <c r="J612" s="70"/>
      <c r="K612" s="70"/>
      <c r="L612" s="70"/>
      <c r="M612" s="70"/>
      <c r="N612" s="70"/>
      <c r="O612" s="70"/>
      <c r="P612" s="70"/>
      <c r="Q612" s="70"/>
      <c r="R612" s="70">
        <v>11884</v>
      </c>
      <c r="S612" s="70">
        <v>19044.901094000001</v>
      </c>
    </row>
    <row r="613" spans="1:19" x14ac:dyDescent="0.25">
      <c r="A613" s="72">
        <v>8011</v>
      </c>
      <c r="B613" s="70"/>
      <c r="C613" s="70"/>
      <c r="D613" s="70"/>
      <c r="E613" s="70"/>
      <c r="F613" s="70">
        <v>27797</v>
      </c>
      <c r="G613" s="70">
        <v>23671.435181000001</v>
      </c>
      <c r="H613" s="70"/>
      <c r="I613" s="70"/>
      <c r="J613" s="70"/>
      <c r="K613" s="70"/>
      <c r="L613" s="70"/>
      <c r="M613" s="70"/>
      <c r="N613" s="70"/>
      <c r="O613" s="70"/>
      <c r="P613" s="70"/>
      <c r="Q613" s="70"/>
      <c r="R613" s="70">
        <v>27797</v>
      </c>
      <c r="S613" s="70">
        <v>23671.435181000001</v>
      </c>
    </row>
    <row r="614" spans="1:19" x14ac:dyDescent="0.25">
      <c r="A614" s="72">
        <v>8024</v>
      </c>
      <c r="B614" s="70"/>
      <c r="C614" s="70"/>
      <c r="D614" s="70"/>
      <c r="E614" s="70"/>
      <c r="F614" s="70">
        <v>8707</v>
      </c>
      <c r="G614" s="70">
        <v>10046.547128</v>
      </c>
      <c r="H614" s="70"/>
      <c r="I614" s="70"/>
      <c r="J614" s="70"/>
      <c r="K614" s="70"/>
      <c r="L614" s="70"/>
      <c r="M614" s="70"/>
      <c r="N614" s="70"/>
      <c r="O614" s="70"/>
      <c r="P614" s="70"/>
      <c r="Q614" s="70"/>
      <c r="R614" s="70">
        <v>8707</v>
      </c>
      <c r="S614" s="70">
        <v>10046.547128</v>
      </c>
    </row>
    <row r="615" spans="1:19" x14ac:dyDescent="0.25">
      <c r="A615" s="72">
        <v>8034</v>
      </c>
      <c r="B615" s="70"/>
      <c r="C615" s="70"/>
      <c r="D615" s="70"/>
      <c r="E615" s="70"/>
      <c r="F615" s="70"/>
      <c r="G615" s="70"/>
      <c r="H615" s="70"/>
      <c r="I615" s="70"/>
      <c r="J615" s="70">
        <v>8700</v>
      </c>
      <c r="K615" s="70">
        <v>5893.4593850000001</v>
      </c>
      <c r="L615" s="70"/>
      <c r="M615" s="70"/>
      <c r="N615" s="70"/>
      <c r="O615" s="70"/>
      <c r="P615" s="70"/>
      <c r="Q615" s="70"/>
      <c r="R615" s="70">
        <v>8700</v>
      </c>
      <c r="S615" s="70">
        <v>5893.4593850000001</v>
      </c>
    </row>
    <row r="616" spans="1:19" x14ac:dyDescent="0.25">
      <c r="A616" s="72">
        <v>8042</v>
      </c>
      <c r="B616" s="70"/>
      <c r="C616" s="70"/>
      <c r="D616" s="70"/>
      <c r="E616" s="70"/>
      <c r="F616" s="70"/>
      <c r="G616" s="70"/>
      <c r="H616" s="70"/>
      <c r="I616" s="70"/>
      <c r="J616" s="70"/>
      <c r="K616" s="70"/>
      <c r="L616" s="70"/>
      <c r="M616" s="70"/>
      <c r="N616" s="70">
        <v>76592</v>
      </c>
      <c r="O616" s="70">
        <v>84515.330077999999</v>
      </c>
      <c r="P616" s="70"/>
      <c r="Q616" s="70"/>
      <c r="R616" s="70">
        <v>76592</v>
      </c>
      <c r="S616" s="70">
        <v>84515.330077999999</v>
      </c>
    </row>
    <row r="617" spans="1:19" x14ac:dyDescent="0.25">
      <c r="A617" s="72">
        <v>8051</v>
      </c>
      <c r="B617" s="70"/>
      <c r="C617" s="70"/>
      <c r="D617" s="70"/>
      <c r="E617" s="70"/>
      <c r="F617" s="70"/>
      <c r="G617" s="70"/>
      <c r="H617" s="70"/>
      <c r="I617" s="70"/>
      <c r="J617" s="70">
        <v>21200</v>
      </c>
      <c r="K617" s="70">
        <v>18469.120450999999</v>
      </c>
      <c r="L617" s="70"/>
      <c r="M617" s="70"/>
      <c r="N617" s="70"/>
      <c r="O617" s="70"/>
      <c r="P617" s="70"/>
      <c r="Q617" s="70"/>
      <c r="R617" s="70">
        <v>21200</v>
      </c>
      <c r="S617" s="70">
        <v>18469.120450999999</v>
      </c>
    </row>
    <row r="618" spans="1:19" x14ac:dyDescent="0.25">
      <c r="A618" s="72">
        <v>8054</v>
      </c>
      <c r="B618" s="70"/>
      <c r="C618" s="70"/>
      <c r="D618" s="70"/>
      <c r="E618" s="70"/>
      <c r="F618" s="70"/>
      <c r="G618" s="70"/>
      <c r="H618" s="70"/>
      <c r="I618" s="70"/>
      <c r="J618" s="70"/>
      <c r="K618" s="70"/>
      <c r="L618" s="70"/>
      <c r="M618" s="70"/>
      <c r="N618" s="70">
        <v>76370</v>
      </c>
      <c r="O618" s="70">
        <v>82144.660644999996</v>
      </c>
      <c r="P618" s="70"/>
      <c r="Q618" s="70"/>
      <c r="R618" s="70">
        <v>76370</v>
      </c>
      <c r="S618" s="70">
        <v>82144.660644999996</v>
      </c>
    </row>
    <row r="619" spans="1:19" x14ac:dyDescent="0.25">
      <c r="A619" s="72">
        <v>8056</v>
      </c>
      <c r="B619" s="70"/>
      <c r="C619" s="70"/>
      <c r="D619" s="70"/>
      <c r="E619" s="70"/>
      <c r="F619" s="70"/>
      <c r="G619" s="70"/>
      <c r="H619" s="70"/>
      <c r="I619" s="70"/>
      <c r="J619" s="70"/>
      <c r="K619" s="70"/>
      <c r="L619" s="70"/>
      <c r="M619" s="70"/>
      <c r="N619" s="70">
        <v>84102</v>
      </c>
      <c r="O619" s="70">
        <v>87905.460449999999</v>
      </c>
      <c r="P619" s="70"/>
      <c r="Q619" s="70"/>
      <c r="R619" s="70">
        <v>84102</v>
      </c>
      <c r="S619" s="70">
        <v>87905.460449999999</v>
      </c>
    </row>
    <row r="620" spans="1:19" x14ac:dyDescent="0.25">
      <c r="A620" s="72">
        <v>8057</v>
      </c>
      <c r="B620" s="70"/>
      <c r="C620" s="70"/>
      <c r="D620" s="70"/>
      <c r="E620" s="70"/>
      <c r="F620" s="70"/>
      <c r="G620" s="70"/>
      <c r="H620" s="70"/>
      <c r="I620" s="70"/>
      <c r="J620" s="70"/>
      <c r="K620" s="70"/>
      <c r="L620" s="70"/>
      <c r="M620" s="70"/>
      <c r="N620" s="70">
        <v>73181</v>
      </c>
      <c r="O620" s="70">
        <v>78937.121094000002</v>
      </c>
      <c r="P620" s="70"/>
      <c r="Q620" s="70"/>
      <c r="R620" s="70">
        <v>73181</v>
      </c>
      <c r="S620" s="70">
        <v>78937.121094000002</v>
      </c>
    </row>
    <row r="621" spans="1:19" x14ac:dyDescent="0.25">
      <c r="A621" s="72">
        <v>8058</v>
      </c>
      <c r="B621" s="70"/>
      <c r="C621" s="70"/>
      <c r="D621" s="70"/>
      <c r="E621" s="70"/>
      <c r="F621" s="70"/>
      <c r="G621" s="70"/>
      <c r="H621" s="70"/>
      <c r="I621" s="70"/>
      <c r="J621" s="70"/>
      <c r="K621" s="70"/>
      <c r="L621" s="70"/>
      <c r="M621" s="70"/>
      <c r="N621" s="70">
        <v>69572</v>
      </c>
      <c r="O621" s="70">
        <v>67753.282472000006</v>
      </c>
      <c r="P621" s="70"/>
      <c r="Q621" s="70"/>
      <c r="R621" s="70">
        <v>69572</v>
      </c>
      <c r="S621" s="70">
        <v>67753.282472000006</v>
      </c>
    </row>
    <row r="622" spans="1:19" x14ac:dyDescent="0.25">
      <c r="A622" s="72">
        <v>8059</v>
      </c>
      <c r="B622" s="70"/>
      <c r="C622" s="70"/>
      <c r="D622" s="70"/>
      <c r="E622" s="70"/>
      <c r="F622" s="70"/>
      <c r="G622" s="70"/>
      <c r="H622" s="70"/>
      <c r="I622" s="70"/>
      <c r="J622" s="70"/>
      <c r="K622" s="70"/>
      <c r="L622" s="70"/>
      <c r="M622" s="70"/>
      <c r="N622" s="70">
        <v>63451</v>
      </c>
      <c r="O622" s="70">
        <v>58894.033933999992</v>
      </c>
      <c r="P622" s="70"/>
      <c r="Q622" s="70"/>
      <c r="R622" s="70">
        <v>63451</v>
      </c>
      <c r="S622" s="70">
        <v>58894.033933999992</v>
      </c>
    </row>
    <row r="623" spans="1:19" x14ac:dyDescent="0.25">
      <c r="A623" s="72">
        <v>8082</v>
      </c>
      <c r="B623" s="70"/>
      <c r="C623" s="70"/>
      <c r="D623" s="70"/>
      <c r="E623" s="70"/>
      <c r="F623" s="70"/>
      <c r="G623" s="70"/>
      <c r="H623" s="70"/>
      <c r="I623" s="70"/>
      <c r="J623" s="70"/>
      <c r="K623" s="70"/>
      <c r="L623" s="70"/>
      <c r="M623" s="70"/>
      <c r="N623" s="70"/>
      <c r="O623" s="70"/>
      <c r="P623" s="70">
        <v>2421</v>
      </c>
      <c r="Q623" s="70">
        <v>5520.9854429999996</v>
      </c>
      <c r="R623" s="70">
        <v>2421</v>
      </c>
      <c r="S623" s="70">
        <v>5520.9854429999996</v>
      </c>
    </row>
    <row r="624" spans="1:19" x14ac:dyDescent="0.25">
      <c r="A624" s="72">
        <v>8084</v>
      </c>
      <c r="B624" s="70"/>
      <c r="C624" s="70"/>
      <c r="D624" s="70"/>
      <c r="E624" s="70"/>
      <c r="F624" s="70"/>
      <c r="G624" s="70"/>
      <c r="H624" s="70"/>
      <c r="I624" s="70"/>
      <c r="J624" s="70"/>
      <c r="K624" s="70"/>
      <c r="L624" s="70"/>
      <c r="M624" s="70"/>
      <c r="N624" s="70"/>
      <c r="O624" s="70"/>
      <c r="P624" s="70">
        <v>2940</v>
      </c>
      <c r="Q624" s="70">
        <v>5093.2568209999999</v>
      </c>
      <c r="R624" s="70">
        <v>2940</v>
      </c>
      <c r="S624" s="70">
        <v>5093.2568209999999</v>
      </c>
    </row>
    <row r="625" spans="1:19" x14ac:dyDescent="0.25">
      <c r="A625" s="72">
        <v>8090</v>
      </c>
      <c r="B625" s="70"/>
      <c r="C625" s="70"/>
      <c r="D625" s="70"/>
      <c r="E625" s="70"/>
      <c r="F625" s="70"/>
      <c r="G625" s="70"/>
      <c r="H625" s="70"/>
      <c r="I625" s="70"/>
      <c r="J625" s="70"/>
      <c r="K625" s="70"/>
      <c r="L625" s="70"/>
      <c r="M625" s="70"/>
      <c r="N625" s="70"/>
      <c r="O625" s="70"/>
      <c r="P625" s="70">
        <v>2493</v>
      </c>
      <c r="Q625" s="70">
        <v>4379.6791869999997</v>
      </c>
      <c r="R625" s="70">
        <v>2493</v>
      </c>
      <c r="S625" s="70">
        <v>4379.6791869999997</v>
      </c>
    </row>
    <row r="626" spans="1:19" x14ac:dyDescent="0.25">
      <c r="A626" s="72">
        <v>8101</v>
      </c>
      <c r="B626" s="70"/>
      <c r="C626" s="70"/>
      <c r="D626" s="70"/>
      <c r="E626" s="70"/>
      <c r="F626" s="70"/>
      <c r="G626" s="70"/>
      <c r="H626" s="70"/>
      <c r="I626" s="70"/>
      <c r="J626" s="70"/>
      <c r="K626" s="70"/>
      <c r="L626" s="70"/>
      <c r="M626" s="70"/>
      <c r="N626" s="70"/>
      <c r="O626" s="70"/>
      <c r="P626" s="70">
        <v>5281</v>
      </c>
      <c r="Q626" s="70">
        <v>7598.1260650000004</v>
      </c>
      <c r="R626" s="70">
        <v>5281</v>
      </c>
      <c r="S626" s="70">
        <v>7598.1260650000004</v>
      </c>
    </row>
    <row r="627" spans="1:19" x14ac:dyDescent="0.25">
      <c r="A627" s="72">
        <v>8103</v>
      </c>
      <c r="B627" s="70"/>
      <c r="C627" s="70"/>
      <c r="D627" s="70"/>
      <c r="E627" s="70"/>
      <c r="F627" s="70">
        <v>52138</v>
      </c>
      <c r="G627" s="70">
        <v>66244.214842999994</v>
      </c>
      <c r="H627" s="70"/>
      <c r="I627" s="70"/>
      <c r="J627" s="70"/>
      <c r="K627" s="70"/>
      <c r="L627" s="70"/>
      <c r="M627" s="70"/>
      <c r="N627" s="70"/>
      <c r="O627" s="70"/>
      <c r="P627" s="70"/>
      <c r="Q627" s="70"/>
      <c r="R627" s="70">
        <v>52138</v>
      </c>
      <c r="S627" s="70">
        <v>66244.214842999994</v>
      </c>
    </row>
    <row r="628" spans="1:19" x14ac:dyDescent="0.25">
      <c r="A628" s="72">
        <v>8158</v>
      </c>
      <c r="B628" s="70"/>
      <c r="C628" s="70"/>
      <c r="D628" s="70"/>
      <c r="E628" s="70"/>
      <c r="F628" s="70">
        <v>21172</v>
      </c>
      <c r="G628" s="70">
        <v>18902.687613999999</v>
      </c>
      <c r="H628" s="70"/>
      <c r="I628" s="70"/>
      <c r="J628" s="70"/>
      <c r="K628" s="70"/>
      <c r="L628" s="70"/>
      <c r="M628" s="70"/>
      <c r="N628" s="70"/>
      <c r="O628" s="70"/>
      <c r="P628" s="70"/>
      <c r="Q628" s="70"/>
      <c r="R628" s="70">
        <v>21172</v>
      </c>
      <c r="S628" s="70">
        <v>18902.687613999999</v>
      </c>
    </row>
    <row r="629" spans="1:19" x14ac:dyDescent="0.25">
      <c r="A629" s="72">
        <v>8185</v>
      </c>
      <c r="B629" s="70"/>
      <c r="C629" s="70"/>
      <c r="D629" s="70"/>
      <c r="E629" s="70"/>
      <c r="F629" s="70"/>
      <c r="G629" s="70"/>
      <c r="H629" s="70">
        <v>23716</v>
      </c>
      <c r="I629" s="70">
        <v>21419.794281000002</v>
      </c>
      <c r="J629" s="70"/>
      <c r="K629" s="70"/>
      <c r="L629" s="70"/>
      <c r="M629" s="70"/>
      <c r="N629" s="70"/>
      <c r="O629" s="70"/>
      <c r="P629" s="70"/>
      <c r="Q629" s="70"/>
      <c r="R629" s="70">
        <v>23716</v>
      </c>
      <c r="S629" s="70">
        <v>21419.794281000002</v>
      </c>
    </row>
    <row r="630" spans="1:19" x14ac:dyDescent="0.25">
      <c r="A630" s="72">
        <v>8213</v>
      </c>
      <c r="B630" s="70"/>
      <c r="C630" s="70"/>
      <c r="D630" s="70"/>
      <c r="E630" s="70"/>
      <c r="F630" s="70">
        <v>37393</v>
      </c>
      <c r="G630" s="70">
        <v>17731.239151000002</v>
      </c>
      <c r="H630" s="70"/>
      <c r="I630" s="70"/>
      <c r="J630" s="70"/>
      <c r="K630" s="70"/>
      <c r="L630" s="70"/>
      <c r="M630" s="70"/>
      <c r="N630" s="70"/>
      <c r="O630" s="70"/>
      <c r="P630" s="70"/>
      <c r="Q630" s="70"/>
      <c r="R630" s="70">
        <v>37393</v>
      </c>
      <c r="S630" s="70">
        <v>17731.239151000002</v>
      </c>
    </row>
    <row r="631" spans="1:19" x14ac:dyDescent="0.25">
      <c r="A631" s="72">
        <v>8235</v>
      </c>
      <c r="B631" s="70"/>
      <c r="C631" s="70"/>
      <c r="D631" s="70">
        <v>5797</v>
      </c>
      <c r="E631" s="70">
        <v>4262.9974650000004</v>
      </c>
      <c r="F631" s="70"/>
      <c r="G631" s="70"/>
      <c r="H631" s="70"/>
      <c r="I631" s="70"/>
      <c r="J631" s="70"/>
      <c r="K631" s="70"/>
      <c r="L631" s="70"/>
      <c r="M631" s="70"/>
      <c r="N631" s="70"/>
      <c r="O631" s="70"/>
      <c r="P631" s="70"/>
      <c r="Q631" s="70"/>
      <c r="R631" s="70">
        <v>5797</v>
      </c>
      <c r="S631" s="70">
        <v>4262.9974650000004</v>
      </c>
    </row>
    <row r="632" spans="1:19" x14ac:dyDescent="0.25">
      <c r="A632" s="72">
        <v>8253</v>
      </c>
      <c r="B632" s="70"/>
      <c r="C632" s="70"/>
      <c r="D632" s="70"/>
      <c r="E632" s="70"/>
      <c r="F632" s="70"/>
      <c r="G632" s="70"/>
      <c r="H632" s="70">
        <v>3600</v>
      </c>
      <c r="I632" s="70">
        <v>771.43668200000002</v>
      </c>
      <c r="J632" s="70"/>
      <c r="K632" s="70"/>
      <c r="L632" s="70"/>
      <c r="M632" s="70"/>
      <c r="N632" s="70"/>
      <c r="O632" s="70"/>
      <c r="P632" s="70"/>
      <c r="Q632" s="70"/>
      <c r="R632" s="70">
        <v>3600</v>
      </c>
      <c r="S632" s="70">
        <v>771.43668200000002</v>
      </c>
    </row>
    <row r="633" spans="1:19" x14ac:dyDescent="0.25">
      <c r="A633" s="72">
        <v>8257</v>
      </c>
      <c r="B633" s="70"/>
      <c r="C633" s="70"/>
      <c r="D633" s="70"/>
      <c r="E633" s="70"/>
      <c r="F633" s="70"/>
      <c r="G633" s="70"/>
      <c r="H633" s="70">
        <v>5904</v>
      </c>
      <c r="I633" s="70">
        <v>5658.2123590000001</v>
      </c>
      <c r="J633" s="70"/>
      <c r="K633" s="70"/>
      <c r="L633" s="70"/>
      <c r="M633" s="70"/>
      <c r="N633" s="70"/>
      <c r="O633" s="70"/>
      <c r="P633" s="70"/>
      <c r="Q633" s="70"/>
      <c r="R633" s="70">
        <v>5904</v>
      </c>
      <c r="S633" s="70">
        <v>5658.2123590000001</v>
      </c>
    </row>
    <row r="634" spans="1:19" x14ac:dyDescent="0.25">
      <c r="A634" s="72">
        <v>8260</v>
      </c>
      <c r="B634" s="70"/>
      <c r="C634" s="70"/>
      <c r="D634" s="70"/>
      <c r="E634" s="70"/>
      <c r="F634" s="70"/>
      <c r="G634" s="70"/>
      <c r="H634" s="70"/>
      <c r="I634" s="70"/>
      <c r="J634" s="70"/>
      <c r="K634" s="70"/>
      <c r="L634" s="70"/>
      <c r="M634" s="70"/>
      <c r="N634" s="70"/>
      <c r="O634" s="70"/>
      <c r="P634" s="70">
        <v>5543</v>
      </c>
      <c r="Q634" s="70">
        <v>8066.9888929999997</v>
      </c>
      <c r="R634" s="70">
        <v>5543</v>
      </c>
      <c r="S634" s="70">
        <v>8066.9888929999997</v>
      </c>
    </row>
    <row r="635" spans="1:19" x14ac:dyDescent="0.25">
      <c r="A635" s="72">
        <v>8303</v>
      </c>
      <c r="B635" s="70"/>
      <c r="C635" s="70"/>
      <c r="D635" s="70"/>
      <c r="E635" s="70"/>
      <c r="F635" s="70">
        <v>4754</v>
      </c>
      <c r="G635" s="70">
        <v>2416.668674</v>
      </c>
      <c r="H635" s="70"/>
      <c r="I635" s="70"/>
      <c r="J635" s="70"/>
      <c r="K635" s="70"/>
      <c r="L635" s="70"/>
      <c r="M635" s="70"/>
      <c r="N635" s="70"/>
      <c r="O635" s="70"/>
      <c r="P635" s="70"/>
      <c r="Q635" s="70"/>
      <c r="R635" s="70">
        <v>4754</v>
      </c>
      <c r="S635" s="70">
        <v>2416.668674</v>
      </c>
    </row>
    <row r="636" spans="1:19" x14ac:dyDescent="0.25">
      <c r="A636" s="72">
        <v>8338</v>
      </c>
      <c r="B636" s="70"/>
      <c r="C636" s="70"/>
      <c r="D636" s="70"/>
      <c r="E636" s="70"/>
      <c r="F636" s="70"/>
      <c r="G636" s="70"/>
      <c r="H636" s="70"/>
      <c r="I636" s="70"/>
      <c r="J636" s="70"/>
      <c r="K636" s="70"/>
      <c r="L636" s="70"/>
      <c r="M636" s="70"/>
      <c r="N636" s="70"/>
      <c r="O636" s="70"/>
      <c r="P636" s="70">
        <v>6635</v>
      </c>
      <c r="Q636" s="70">
        <v>11496.863585999999</v>
      </c>
      <c r="R636" s="70">
        <v>6635</v>
      </c>
      <c r="S636" s="70">
        <v>11496.863585999999</v>
      </c>
    </row>
    <row r="637" spans="1:19" x14ac:dyDescent="0.25">
      <c r="A637" s="72">
        <v>8361</v>
      </c>
      <c r="B637" s="70"/>
      <c r="C637" s="70"/>
      <c r="D637" s="70"/>
      <c r="E637" s="70"/>
      <c r="F637" s="70">
        <v>3552</v>
      </c>
      <c r="G637" s="70">
        <v>1169.3964000000001</v>
      </c>
      <c r="H637" s="70"/>
      <c r="I637" s="70"/>
      <c r="J637" s="70"/>
      <c r="K637" s="70"/>
      <c r="L637" s="70"/>
      <c r="M637" s="70"/>
      <c r="N637" s="70"/>
      <c r="O637" s="70"/>
      <c r="P637" s="70"/>
      <c r="Q637" s="70"/>
      <c r="R637" s="70">
        <v>3552</v>
      </c>
      <c r="S637" s="70">
        <v>1169.3964000000001</v>
      </c>
    </row>
    <row r="638" spans="1:19" x14ac:dyDescent="0.25">
      <c r="A638" s="72">
        <v>8366</v>
      </c>
      <c r="B638" s="70"/>
      <c r="C638" s="70"/>
      <c r="D638" s="70"/>
      <c r="E638" s="70"/>
      <c r="F638" s="70">
        <v>13127</v>
      </c>
      <c r="G638" s="70">
        <v>10241.565334999999</v>
      </c>
      <c r="H638" s="70"/>
      <c r="I638" s="70"/>
      <c r="J638" s="70"/>
      <c r="K638" s="70"/>
      <c r="L638" s="70"/>
      <c r="M638" s="70"/>
      <c r="N638" s="70"/>
      <c r="O638" s="70"/>
      <c r="P638" s="70"/>
      <c r="Q638" s="70"/>
      <c r="R638" s="70">
        <v>13127</v>
      </c>
      <c r="S638" s="70">
        <v>10241.565334999999</v>
      </c>
    </row>
    <row r="639" spans="1:19" x14ac:dyDescent="0.25">
      <c r="A639" s="72">
        <v>8371</v>
      </c>
      <c r="B639" s="70"/>
      <c r="C639" s="70"/>
      <c r="D639" s="70"/>
      <c r="E639" s="70"/>
      <c r="F639" s="70">
        <v>7520</v>
      </c>
      <c r="G639" s="70">
        <v>8122.0127149999998</v>
      </c>
      <c r="H639" s="70"/>
      <c r="I639" s="70"/>
      <c r="J639" s="70"/>
      <c r="K639" s="70"/>
      <c r="L639" s="70"/>
      <c r="M639" s="70"/>
      <c r="N639" s="70"/>
      <c r="O639" s="70"/>
      <c r="P639" s="70"/>
      <c r="Q639" s="70"/>
      <c r="R639" s="70">
        <v>7520</v>
      </c>
      <c r="S639" s="70">
        <v>8122.0127149999998</v>
      </c>
    </row>
    <row r="640" spans="1:19" x14ac:dyDescent="0.25">
      <c r="A640" s="72">
        <v>8375</v>
      </c>
      <c r="B640" s="70"/>
      <c r="C640" s="70"/>
      <c r="D640" s="70"/>
      <c r="E640" s="70"/>
      <c r="F640" s="70">
        <v>10826</v>
      </c>
      <c r="G640" s="70">
        <v>8029.569493</v>
      </c>
      <c r="H640" s="70"/>
      <c r="I640" s="70"/>
      <c r="J640" s="70"/>
      <c r="K640" s="70"/>
      <c r="L640" s="70"/>
      <c r="M640" s="70"/>
      <c r="N640" s="70"/>
      <c r="O640" s="70"/>
      <c r="P640" s="70"/>
      <c r="Q640" s="70"/>
      <c r="R640" s="70">
        <v>10826</v>
      </c>
      <c r="S640" s="70">
        <v>8029.569493</v>
      </c>
    </row>
    <row r="641" spans="1:19" x14ac:dyDescent="0.25">
      <c r="A641" s="72">
        <v>8376</v>
      </c>
      <c r="B641" s="70"/>
      <c r="C641" s="70"/>
      <c r="D641" s="70"/>
      <c r="E641" s="70"/>
      <c r="F641" s="70">
        <v>18048</v>
      </c>
      <c r="G641" s="70">
        <v>39867.526368999999</v>
      </c>
      <c r="H641" s="70"/>
      <c r="I641" s="70"/>
      <c r="J641" s="70"/>
      <c r="K641" s="70"/>
      <c r="L641" s="70"/>
      <c r="M641" s="70"/>
      <c r="N641" s="70"/>
      <c r="O641" s="70"/>
      <c r="P641" s="70"/>
      <c r="Q641" s="70"/>
      <c r="R641" s="70">
        <v>18048</v>
      </c>
      <c r="S641" s="70">
        <v>39867.526368999999</v>
      </c>
    </row>
    <row r="642" spans="1:19" x14ac:dyDescent="0.25">
      <c r="A642" s="72">
        <v>8380</v>
      </c>
      <c r="B642" s="70"/>
      <c r="C642" s="70"/>
      <c r="D642" s="70"/>
      <c r="E642" s="70"/>
      <c r="F642" s="70">
        <v>4510</v>
      </c>
      <c r="G642" s="70">
        <v>3779.0171909999999</v>
      </c>
      <c r="H642" s="70"/>
      <c r="I642" s="70"/>
      <c r="J642" s="70"/>
      <c r="K642" s="70"/>
      <c r="L642" s="70"/>
      <c r="M642" s="70"/>
      <c r="N642" s="70"/>
      <c r="O642" s="70"/>
      <c r="P642" s="70"/>
      <c r="Q642" s="70"/>
      <c r="R642" s="70">
        <v>4510</v>
      </c>
      <c r="S642" s="70">
        <v>3779.0171909999999</v>
      </c>
    </row>
    <row r="643" spans="1:19" x14ac:dyDescent="0.25">
      <c r="A643" s="72">
        <v>8382</v>
      </c>
      <c r="B643" s="70"/>
      <c r="C643" s="70"/>
      <c r="D643" s="70"/>
      <c r="E643" s="70"/>
      <c r="F643" s="70"/>
      <c r="G643" s="70"/>
      <c r="H643" s="70"/>
      <c r="I643" s="70"/>
      <c r="J643" s="70">
        <v>18700</v>
      </c>
      <c r="K643" s="70">
        <v>14908.732505999998</v>
      </c>
      <c r="L643" s="70"/>
      <c r="M643" s="70"/>
      <c r="N643" s="70"/>
      <c r="O643" s="70"/>
      <c r="P643" s="70"/>
      <c r="Q643" s="70"/>
      <c r="R643" s="70">
        <v>18700</v>
      </c>
      <c r="S643" s="70">
        <v>14908.732505999998</v>
      </c>
    </row>
    <row r="644" spans="1:19" x14ac:dyDescent="0.25">
      <c r="A644" s="72">
        <v>8383</v>
      </c>
      <c r="B644" s="70"/>
      <c r="C644" s="70"/>
      <c r="D644" s="70"/>
      <c r="E644" s="70"/>
      <c r="F644" s="70"/>
      <c r="G644" s="70"/>
      <c r="H644" s="70"/>
      <c r="I644" s="70"/>
      <c r="J644" s="70">
        <v>2400</v>
      </c>
      <c r="K644" s="70">
        <v>2542.0144959999998</v>
      </c>
      <c r="L644" s="70"/>
      <c r="M644" s="70"/>
      <c r="N644" s="70"/>
      <c r="O644" s="70"/>
      <c r="P644" s="70"/>
      <c r="Q644" s="70"/>
      <c r="R644" s="70">
        <v>2400</v>
      </c>
      <c r="S644" s="70">
        <v>2542.0144959999998</v>
      </c>
    </row>
    <row r="645" spans="1:19" x14ac:dyDescent="0.25">
      <c r="A645" s="72">
        <v>8387</v>
      </c>
      <c r="B645" s="70"/>
      <c r="C645" s="70"/>
      <c r="D645" s="70"/>
      <c r="E645" s="70"/>
      <c r="F645" s="70"/>
      <c r="G645" s="70"/>
      <c r="H645" s="70"/>
      <c r="I645" s="70"/>
      <c r="J645" s="70">
        <v>11700</v>
      </c>
      <c r="K645" s="70">
        <v>11295.063004</v>
      </c>
      <c r="L645" s="70"/>
      <c r="M645" s="70"/>
      <c r="N645" s="70"/>
      <c r="O645" s="70"/>
      <c r="P645" s="70"/>
      <c r="Q645" s="70"/>
      <c r="R645" s="70">
        <v>11700</v>
      </c>
      <c r="S645" s="70">
        <v>11295.063004</v>
      </c>
    </row>
    <row r="646" spans="1:19" x14ac:dyDescent="0.25">
      <c r="A646" s="72">
        <v>8401</v>
      </c>
      <c r="B646" s="70"/>
      <c r="C646" s="70"/>
      <c r="D646" s="70"/>
      <c r="E646" s="70"/>
      <c r="F646" s="70"/>
      <c r="G646" s="70"/>
      <c r="H646" s="70"/>
      <c r="I646" s="70"/>
      <c r="J646" s="70">
        <v>2600</v>
      </c>
      <c r="K646" s="70">
        <v>1553.8534540000001</v>
      </c>
      <c r="L646" s="70"/>
      <c r="M646" s="70"/>
      <c r="N646" s="70"/>
      <c r="O646" s="70"/>
      <c r="P646" s="70"/>
      <c r="Q646" s="70"/>
      <c r="R646" s="70">
        <v>2600</v>
      </c>
      <c r="S646" s="70">
        <v>1553.8534540000001</v>
      </c>
    </row>
    <row r="647" spans="1:19" x14ac:dyDescent="0.25">
      <c r="A647" s="72">
        <v>8415</v>
      </c>
      <c r="B647" s="70"/>
      <c r="C647" s="70"/>
      <c r="D647" s="70"/>
      <c r="E647" s="70"/>
      <c r="F647" s="70">
        <v>3520</v>
      </c>
      <c r="G647" s="70">
        <v>6918.3942190000007</v>
      </c>
      <c r="H647" s="70"/>
      <c r="I647" s="70"/>
      <c r="J647" s="70"/>
      <c r="K647" s="70"/>
      <c r="L647" s="70"/>
      <c r="M647" s="70"/>
      <c r="N647" s="70"/>
      <c r="O647" s="70"/>
      <c r="P647" s="70"/>
      <c r="Q647" s="70"/>
      <c r="R647" s="70">
        <v>3520</v>
      </c>
      <c r="S647" s="70">
        <v>6918.3942190000007</v>
      </c>
    </row>
    <row r="648" spans="1:19" x14ac:dyDescent="0.25">
      <c r="A648" s="72">
        <v>8420</v>
      </c>
      <c r="B648" s="70"/>
      <c r="C648" s="70"/>
      <c r="D648" s="70"/>
      <c r="E648" s="70"/>
      <c r="F648" s="70">
        <v>6738</v>
      </c>
      <c r="G648" s="70">
        <v>2988.7904529999996</v>
      </c>
      <c r="H648" s="70"/>
      <c r="I648" s="70"/>
      <c r="J648" s="70"/>
      <c r="K648" s="70"/>
      <c r="L648" s="70"/>
      <c r="M648" s="70"/>
      <c r="N648" s="70"/>
      <c r="O648" s="70"/>
      <c r="P648" s="70"/>
      <c r="Q648" s="70"/>
      <c r="R648" s="70">
        <v>6738</v>
      </c>
      <c r="S648" s="70">
        <v>2988.7904529999996</v>
      </c>
    </row>
    <row r="649" spans="1:19" x14ac:dyDescent="0.25">
      <c r="A649" s="72">
        <v>8425</v>
      </c>
      <c r="B649" s="70"/>
      <c r="C649" s="70"/>
      <c r="D649" s="70"/>
      <c r="E649" s="70"/>
      <c r="F649" s="70">
        <v>3712</v>
      </c>
      <c r="G649" s="70">
        <v>6110.4842769999996</v>
      </c>
      <c r="H649" s="70"/>
      <c r="I649" s="70"/>
      <c r="J649" s="70"/>
      <c r="K649" s="70"/>
      <c r="L649" s="70"/>
      <c r="M649" s="70"/>
      <c r="N649" s="70"/>
      <c r="O649" s="70"/>
      <c r="P649" s="70"/>
      <c r="Q649" s="70"/>
      <c r="R649" s="70">
        <v>3712</v>
      </c>
      <c r="S649" s="70">
        <v>6110.4842769999996</v>
      </c>
    </row>
    <row r="650" spans="1:19" x14ac:dyDescent="0.25">
      <c r="A650" s="72">
        <v>8443</v>
      </c>
      <c r="B650" s="70"/>
      <c r="C650" s="70"/>
      <c r="D650" s="70"/>
      <c r="E650" s="70"/>
      <c r="F650" s="70">
        <v>5681</v>
      </c>
      <c r="G650" s="70">
        <v>7860.8409870000005</v>
      </c>
      <c r="H650" s="70"/>
      <c r="I650" s="70"/>
      <c r="J650" s="70"/>
      <c r="K650" s="70"/>
      <c r="L650" s="70"/>
      <c r="M650" s="70"/>
      <c r="N650" s="70"/>
      <c r="O650" s="70"/>
      <c r="P650" s="70"/>
      <c r="Q650" s="70"/>
      <c r="R650" s="70">
        <v>5681</v>
      </c>
      <c r="S650" s="70">
        <v>7860.8409870000005</v>
      </c>
    </row>
    <row r="651" spans="1:19" x14ac:dyDescent="0.25">
      <c r="A651" s="72">
        <v>8449</v>
      </c>
      <c r="B651" s="70"/>
      <c r="C651" s="70"/>
      <c r="D651" s="70"/>
      <c r="E651" s="70"/>
      <c r="F651" s="70">
        <v>12883</v>
      </c>
      <c r="G651" s="70">
        <v>14629.711977999999</v>
      </c>
      <c r="H651" s="70"/>
      <c r="I651" s="70"/>
      <c r="J651" s="70"/>
      <c r="K651" s="70"/>
      <c r="L651" s="70"/>
      <c r="M651" s="70"/>
      <c r="N651" s="70"/>
      <c r="O651" s="70"/>
      <c r="P651" s="70"/>
      <c r="Q651" s="70"/>
      <c r="R651" s="70">
        <v>12883</v>
      </c>
      <c r="S651" s="70">
        <v>14629.711977999999</v>
      </c>
    </row>
    <row r="652" spans="1:19" x14ac:dyDescent="0.25">
      <c r="A652" s="72">
        <v>8453</v>
      </c>
      <c r="B652" s="70"/>
      <c r="C652" s="70"/>
      <c r="D652" s="70"/>
      <c r="E652" s="70"/>
      <c r="F652" s="70">
        <v>8050</v>
      </c>
      <c r="G652" s="70">
        <v>15740.912544000001</v>
      </c>
      <c r="H652" s="70"/>
      <c r="I652" s="70"/>
      <c r="J652" s="70"/>
      <c r="K652" s="70"/>
      <c r="L652" s="70"/>
      <c r="M652" s="70"/>
      <c r="N652" s="70"/>
      <c r="O652" s="70"/>
      <c r="P652" s="70"/>
      <c r="Q652" s="70"/>
      <c r="R652" s="70">
        <v>8050</v>
      </c>
      <c r="S652" s="70">
        <v>15740.912544000001</v>
      </c>
    </row>
    <row r="653" spans="1:19" x14ac:dyDescent="0.25">
      <c r="A653" s="72">
        <v>8464</v>
      </c>
      <c r="B653" s="70"/>
      <c r="C653" s="70"/>
      <c r="D653" s="70"/>
      <c r="E653" s="70"/>
      <c r="F653" s="70">
        <v>3687</v>
      </c>
      <c r="G653" s="70">
        <v>2522.7139050000001</v>
      </c>
      <c r="H653" s="70"/>
      <c r="I653" s="70"/>
      <c r="J653" s="70"/>
      <c r="K653" s="70"/>
      <c r="L653" s="70"/>
      <c r="M653" s="70"/>
      <c r="N653" s="70"/>
      <c r="O653" s="70"/>
      <c r="P653" s="70"/>
      <c r="Q653" s="70"/>
      <c r="R653" s="70">
        <v>3687</v>
      </c>
      <c r="S653" s="70">
        <v>2522.7139050000001</v>
      </c>
    </row>
    <row r="654" spans="1:19" x14ac:dyDescent="0.25">
      <c r="A654" s="72">
        <v>8481</v>
      </c>
      <c r="B654" s="70"/>
      <c r="C654" s="70"/>
      <c r="D654" s="70"/>
      <c r="E654" s="70"/>
      <c r="F654" s="70"/>
      <c r="G654" s="70"/>
      <c r="H654" s="70"/>
      <c r="I654" s="70"/>
      <c r="J654" s="70"/>
      <c r="K654" s="70"/>
      <c r="L654" s="70"/>
      <c r="M654" s="70"/>
      <c r="N654" s="70"/>
      <c r="O654" s="70"/>
      <c r="P654" s="70">
        <v>649</v>
      </c>
      <c r="Q654" s="70">
        <v>1913.0931310000001</v>
      </c>
      <c r="R654" s="70">
        <v>649</v>
      </c>
      <c r="S654" s="70">
        <v>1913.0931310000001</v>
      </c>
    </row>
    <row r="655" spans="1:19" x14ac:dyDescent="0.25">
      <c r="A655" s="72">
        <v>8485</v>
      </c>
      <c r="B655" s="70"/>
      <c r="C655" s="70"/>
      <c r="D655" s="70"/>
      <c r="E655" s="70"/>
      <c r="F655" s="70">
        <v>4635</v>
      </c>
      <c r="G655" s="70">
        <v>9855.7600669999993</v>
      </c>
      <c r="H655" s="70"/>
      <c r="I655" s="70"/>
      <c r="J655" s="70"/>
      <c r="K655" s="70"/>
      <c r="L655" s="70"/>
      <c r="M655" s="70"/>
      <c r="N655" s="70"/>
      <c r="O655" s="70"/>
      <c r="P655" s="70"/>
      <c r="Q655" s="70"/>
      <c r="R655" s="70">
        <v>4635</v>
      </c>
      <c r="S655" s="70">
        <v>9855.7600669999993</v>
      </c>
    </row>
    <row r="656" spans="1:19" x14ac:dyDescent="0.25">
      <c r="A656" s="72">
        <v>8493</v>
      </c>
      <c r="B656" s="70"/>
      <c r="C656" s="70"/>
      <c r="D656" s="70">
        <v>18364</v>
      </c>
      <c r="E656" s="70">
        <v>15934.435316999999</v>
      </c>
      <c r="F656" s="70"/>
      <c r="G656" s="70"/>
      <c r="H656" s="70"/>
      <c r="I656" s="70"/>
      <c r="J656" s="70"/>
      <c r="K656" s="70"/>
      <c r="L656" s="70"/>
      <c r="M656" s="70"/>
      <c r="N656" s="70"/>
      <c r="O656" s="70"/>
      <c r="P656" s="70"/>
      <c r="Q656" s="70"/>
      <c r="R656" s="70">
        <v>18364</v>
      </c>
      <c r="S656" s="70">
        <v>15934.435316999999</v>
      </c>
    </row>
    <row r="657" spans="1:19" x14ac:dyDescent="0.25">
      <c r="A657" s="72">
        <v>8501</v>
      </c>
      <c r="B657" s="70"/>
      <c r="C657" s="70"/>
      <c r="D657" s="70">
        <v>2673</v>
      </c>
      <c r="E657" s="70">
        <v>6055.8296060000002</v>
      </c>
      <c r="F657" s="70"/>
      <c r="G657" s="70"/>
      <c r="H657" s="70"/>
      <c r="I657" s="70"/>
      <c r="J657" s="70"/>
      <c r="K657" s="70"/>
      <c r="L657" s="70"/>
      <c r="M657" s="70"/>
      <c r="N657" s="70"/>
      <c r="O657" s="70"/>
      <c r="P657" s="70"/>
      <c r="Q657" s="70"/>
      <c r="R657" s="70">
        <v>2673</v>
      </c>
      <c r="S657" s="70">
        <v>6055.8296060000002</v>
      </c>
    </row>
    <row r="658" spans="1:19" x14ac:dyDescent="0.25">
      <c r="A658" s="72">
        <v>8505</v>
      </c>
      <c r="B658" s="70"/>
      <c r="C658" s="70"/>
      <c r="D658" s="70">
        <v>8500</v>
      </c>
      <c r="E658" s="70">
        <v>3614.1843279999998</v>
      </c>
      <c r="F658" s="70"/>
      <c r="G658" s="70"/>
      <c r="H658" s="70"/>
      <c r="I658" s="70"/>
      <c r="J658" s="70"/>
      <c r="K658" s="70"/>
      <c r="L658" s="70"/>
      <c r="M658" s="70"/>
      <c r="N658" s="70"/>
      <c r="O658" s="70"/>
      <c r="P658" s="70"/>
      <c r="Q658" s="70"/>
      <c r="R658" s="70">
        <v>8500</v>
      </c>
      <c r="S658" s="70">
        <v>3614.1843279999998</v>
      </c>
    </row>
    <row r="659" spans="1:19" x14ac:dyDescent="0.25">
      <c r="A659" s="72">
        <v>8508</v>
      </c>
      <c r="B659" s="70"/>
      <c r="C659" s="70"/>
      <c r="D659" s="70">
        <v>3900</v>
      </c>
      <c r="E659" s="70">
        <v>7423.7813260000003</v>
      </c>
      <c r="F659" s="70"/>
      <c r="G659" s="70"/>
      <c r="H659" s="70"/>
      <c r="I659" s="70"/>
      <c r="J659" s="70"/>
      <c r="K659" s="70"/>
      <c r="L659" s="70"/>
      <c r="M659" s="70"/>
      <c r="N659" s="70"/>
      <c r="O659" s="70"/>
      <c r="P659" s="70"/>
      <c r="Q659" s="70"/>
      <c r="R659" s="70">
        <v>3900</v>
      </c>
      <c r="S659" s="70">
        <v>7423.7813260000003</v>
      </c>
    </row>
    <row r="660" spans="1:19" x14ac:dyDescent="0.25">
      <c r="A660" s="72">
        <v>8547</v>
      </c>
      <c r="B660" s="70"/>
      <c r="C660" s="70"/>
      <c r="D660" s="70"/>
      <c r="E660" s="70"/>
      <c r="F660" s="70"/>
      <c r="G660" s="70"/>
      <c r="H660" s="70">
        <v>3454</v>
      </c>
      <c r="I660" s="70">
        <v>3686.03892</v>
      </c>
      <c r="J660" s="70"/>
      <c r="K660" s="70"/>
      <c r="L660" s="70"/>
      <c r="M660" s="70"/>
      <c r="N660" s="70"/>
      <c r="O660" s="70"/>
      <c r="P660" s="70"/>
      <c r="Q660" s="70"/>
      <c r="R660" s="70">
        <v>3454</v>
      </c>
      <c r="S660" s="70">
        <v>3686.03892</v>
      </c>
    </row>
    <row r="661" spans="1:19" x14ac:dyDescent="0.25">
      <c r="A661" s="72">
        <v>8565</v>
      </c>
      <c r="B661" s="70"/>
      <c r="C661" s="70"/>
      <c r="D661" s="70"/>
      <c r="E661" s="70"/>
      <c r="F661" s="70"/>
      <c r="G661" s="70"/>
      <c r="H661" s="70"/>
      <c r="I661" s="70"/>
      <c r="J661" s="70">
        <v>1800</v>
      </c>
      <c r="K661" s="70">
        <v>487.09925199999998</v>
      </c>
      <c r="L661" s="70"/>
      <c r="M661" s="70"/>
      <c r="N661" s="70"/>
      <c r="O661" s="70"/>
      <c r="P661" s="70"/>
      <c r="Q661" s="70"/>
      <c r="R661" s="70">
        <v>1800</v>
      </c>
      <c r="S661" s="70">
        <v>487.09925199999998</v>
      </c>
    </row>
    <row r="662" spans="1:19" x14ac:dyDescent="0.25">
      <c r="A662" s="72">
        <v>8580</v>
      </c>
      <c r="B662" s="70"/>
      <c r="C662" s="70"/>
      <c r="D662" s="70"/>
      <c r="E662" s="70"/>
      <c r="F662" s="70"/>
      <c r="G662" s="70"/>
      <c r="H662" s="70"/>
      <c r="I662" s="70"/>
      <c r="J662" s="70"/>
      <c r="K662" s="70"/>
      <c r="L662" s="70"/>
      <c r="M662" s="70"/>
      <c r="N662" s="70">
        <v>7600</v>
      </c>
      <c r="O662" s="70">
        <v>7005.3090599999996</v>
      </c>
      <c r="P662" s="70"/>
      <c r="Q662" s="70"/>
      <c r="R662" s="70">
        <v>7600</v>
      </c>
      <c r="S662" s="70">
        <v>7005.3090599999996</v>
      </c>
    </row>
    <row r="663" spans="1:19" x14ac:dyDescent="0.25">
      <c r="A663" s="72">
        <v>8602</v>
      </c>
      <c r="B663" s="70"/>
      <c r="C663" s="70"/>
      <c r="D663" s="70">
        <v>4600</v>
      </c>
      <c r="E663" s="70">
        <v>10953.333519</v>
      </c>
      <c r="F663" s="70"/>
      <c r="G663" s="70"/>
      <c r="H663" s="70"/>
      <c r="I663" s="70"/>
      <c r="J663" s="70"/>
      <c r="K663" s="70"/>
      <c r="L663" s="70"/>
      <c r="M663" s="70"/>
      <c r="N663" s="70"/>
      <c r="O663" s="70"/>
      <c r="P663" s="70"/>
      <c r="Q663" s="70"/>
      <c r="R663" s="70">
        <v>4600</v>
      </c>
      <c r="S663" s="70">
        <v>10953.333519</v>
      </c>
    </row>
    <row r="664" spans="1:19" x14ac:dyDescent="0.25">
      <c r="A664" s="72">
        <v>8606</v>
      </c>
      <c r="B664" s="70"/>
      <c r="C664" s="70"/>
      <c r="D664" s="70">
        <v>4439</v>
      </c>
      <c r="E664" s="70">
        <v>4381.1626580000002</v>
      </c>
      <c r="F664" s="70"/>
      <c r="G664" s="70"/>
      <c r="H664" s="70"/>
      <c r="I664" s="70"/>
      <c r="J664" s="70"/>
      <c r="K664" s="70"/>
      <c r="L664" s="70"/>
      <c r="M664" s="70"/>
      <c r="N664" s="70"/>
      <c r="O664" s="70"/>
      <c r="P664" s="70"/>
      <c r="Q664" s="70"/>
      <c r="R664" s="70">
        <v>4439</v>
      </c>
      <c r="S664" s="70">
        <v>4381.1626580000002</v>
      </c>
    </row>
    <row r="665" spans="1:19" x14ac:dyDescent="0.25">
      <c r="A665" s="72">
        <v>8619</v>
      </c>
      <c r="B665" s="70"/>
      <c r="C665" s="70"/>
      <c r="D665" s="70">
        <v>6871</v>
      </c>
      <c r="E665" s="70">
        <v>7090.9325099999996</v>
      </c>
      <c r="F665" s="70"/>
      <c r="G665" s="70"/>
      <c r="H665" s="70"/>
      <c r="I665" s="70"/>
      <c r="J665" s="70"/>
      <c r="K665" s="70"/>
      <c r="L665" s="70"/>
      <c r="M665" s="70"/>
      <c r="N665" s="70"/>
      <c r="O665" s="70"/>
      <c r="P665" s="70"/>
      <c r="Q665" s="70"/>
      <c r="R665" s="70">
        <v>6871</v>
      </c>
      <c r="S665" s="70">
        <v>7090.9325099999996</v>
      </c>
    </row>
    <row r="666" spans="1:19" x14ac:dyDescent="0.25">
      <c r="A666" s="72">
        <v>8627</v>
      </c>
      <c r="B666" s="70"/>
      <c r="C666" s="70"/>
      <c r="D666" s="70"/>
      <c r="E666" s="70"/>
      <c r="F666" s="70">
        <v>7675</v>
      </c>
      <c r="G666" s="70">
        <v>5071.8193969999993</v>
      </c>
      <c r="H666" s="70"/>
      <c r="I666" s="70"/>
      <c r="J666" s="70"/>
      <c r="K666" s="70"/>
      <c r="L666" s="70"/>
      <c r="M666" s="70"/>
      <c r="N666" s="70"/>
      <c r="O666" s="70"/>
      <c r="P666" s="70"/>
      <c r="Q666" s="70"/>
      <c r="R666" s="70">
        <v>7675</v>
      </c>
      <c r="S666" s="70">
        <v>5071.8193969999993</v>
      </c>
    </row>
    <row r="667" spans="1:19" x14ac:dyDescent="0.25">
      <c r="A667" s="72">
        <v>8628</v>
      </c>
      <c r="B667" s="70">
        <v>2838</v>
      </c>
      <c r="C667" s="70">
        <v>1864.7676239999998</v>
      </c>
      <c r="D667" s="70"/>
      <c r="E667" s="70"/>
      <c r="F667" s="70"/>
      <c r="G667" s="70"/>
      <c r="H667" s="70"/>
      <c r="I667" s="70"/>
      <c r="J667" s="70"/>
      <c r="K667" s="70"/>
      <c r="L667" s="70"/>
      <c r="M667" s="70"/>
      <c r="N667" s="70"/>
      <c r="O667" s="70"/>
      <c r="P667" s="70"/>
      <c r="Q667" s="70"/>
      <c r="R667" s="70">
        <v>2838</v>
      </c>
      <c r="S667" s="70">
        <v>1864.7676239999998</v>
      </c>
    </row>
    <row r="668" spans="1:19" x14ac:dyDescent="0.25">
      <c r="A668" s="72">
        <v>8631</v>
      </c>
      <c r="B668" s="70"/>
      <c r="C668" s="70"/>
      <c r="D668" s="70"/>
      <c r="E668" s="70"/>
      <c r="F668" s="70">
        <v>4115</v>
      </c>
      <c r="G668" s="70">
        <v>3554.9174109999999</v>
      </c>
      <c r="H668" s="70"/>
      <c r="I668" s="70"/>
      <c r="J668" s="70"/>
      <c r="K668" s="70"/>
      <c r="L668" s="70"/>
      <c r="M668" s="70"/>
      <c r="N668" s="70"/>
      <c r="O668" s="70"/>
      <c r="P668" s="70"/>
      <c r="Q668" s="70"/>
      <c r="R668" s="70">
        <v>4115</v>
      </c>
      <c r="S668" s="70">
        <v>3554.9174109999999</v>
      </c>
    </row>
    <row r="669" spans="1:19" x14ac:dyDescent="0.25">
      <c r="A669" s="72">
        <v>8639</v>
      </c>
      <c r="B669" s="70"/>
      <c r="C669" s="70"/>
      <c r="D669" s="70"/>
      <c r="E669" s="70"/>
      <c r="F669" s="70">
        <v>8152</v>
      </c>
      <c r="G669" s="70">
        <v>6342.6466369999998</v>
      </c>
      <c r="H669" s="70"/>
      <c r="I669" s="70"/>
      <c r="J669" s="70"/>
      <c r="K669" s="70"/>
      <c r="L669" s="70"/>
      <c r="M669" s="70"/>
      <c r="N669" s="70"/>
      <c r="O669" s="70"/>
      <c r="P669" s="70"/>
      <c r="Q669" s="70"/>
      <c r="R669" s="70">
        <v>8152</v>
      </c>
      <c r="S669" s="70">
        <v>6342.6466369999998</v>
      </c>
    </row>
    <row r="670" spans="1:19" x14ac:dyDescent="0.25">
      <c r="A670" s="72">
        <v>8646</v>
      </c>
      <c r="B670" s="70"/>
      <c r="C670" s="70"/>
      <c r="D670" s="70"/>
      <c r="E670" s="70"/>
      <c r="F670" s="70">
        <v>3863</v>
      </c>
      <c r="G670" s="70">
        <v>3150.7791599999996</v>
      </c>
      <c r="H670" s="70"/>
      <c r="I670" s="70"/>
      <c r="J670" s="70"/>
      <c r="K670" s="70"/>
      <c r="L670" s="70"/>
      <c r="M670" s="70"/>
      <c r="N670" s="70"/>
      <c r="O670" s="70"/>
      <c r="P670" s="70"/>
      <c r="Q670" s="70"/>
      <c r="R670" s="70">
        <v>3863</v>
      </c>
      <c r="S670" s="70">
        <v>3150.7791599999996</v>
      </c>
    </row>
    <row r="671" spans="1:19" x14ac:dyDescent="0.25">
      <c r="A671" s="72">
        <v>8647</v>
      </c>
      <c r="B671" s="70"/>
      <c r="C671" s="70"/>
      <c r="D671" s="70"/>
      <c r="E671" s="70"/>
      <c r="F671" s="70">
        <v>43256</v>
      </c>
      <c r="G671" s="70">
        <v>41651.864746000007</v>
      </c>
      <c r="H671" s="70"/>
      <c r="I671" s="70"/>
      <c r="J671" s="70"/>
      <c r="K671" s="70"/>
      <c r="L671" s="70"/>
      <c r="M671" s="70"/>
      <c r="N671" s="70"/>
      <c r="O671" s="70"/>
      <c r="P671" s="70"/>
      <c r="Q671" s="70"/>
      <c r="R671" s="70">
        <v>43256</v>
      </c>
      <c r="S671" s="70">
        <v>41651.864746000007</v>
      </c>
    </row>
    <row r="672" spans="1:19" x14ac:dyDescent="0.25">
      <c r="A672" s="72">
        <v>8667</v>
      </c>
      <c r="B672" s="70"/>
      <c r="C672" s="70"/>
      <c r="D672" s="70"/>
      <c r="E672" s="70"/>
      <c r="F672" s="70"/>
      <c r="G672" s="70"/>
      <c r="H672" s="70"/>
      <c r="I672" s="70"/>
      <c r="J672" s="70"/>
      <c r="K672" s="70"/>
      <c r="L672" s="70">
        <v>6800</v>
      </c>
      <c r="M672" s="70">
        <v>5251.1243299999996</v>
      </c>
      <c r="N672" s="70"/>
      <c r="O672" s="70"/>
      <c r="P672" s="70"/>
      <c r="Q672" s="70"/>
      <c r="R672" s="70">
        <v>6800</v>
      </c>
      <c r="S672" s="70">
        <v>5251.1243299999996</v>
      </c>
    </row>
    <row r="673" spans="1:19" x14ac:dyDescent="0.25">
      <c r="A673" s="72">
        <v>8721</v>
      </c>
      <c r="B673" s="70"/>
      <c r="C673" s="70"/>
      <c r="D673" s="70"/>
      <c r="E673" s="70"/>
      <c r="F673" s="70"/>
      <c r="G673" s="70"/>
      <c r="H673" s="70"/>
      <c r="I673" s="70"/>
      <c r="J673" s="70"/>
      <c r="K673" s="70"/>
      <c r="L673" s="70"/>
      <c r="M673" s="70"/>
      <c r="N673" s="70"/>
      <c r="O673" s="70"/>
      <c r="P673" s="70">
        <v>600</v>
      </c>
      <c r="Q673" s="70">
        <v>1520.9811629999999</v>
      </c>
      <c r="R673" s="70">
        <v>600</v>
      </c>
      <c r="S673" s="70">
        <v>1520.9811629999999</v>
      </c>
    </row>
    <row r="674" spans="1:19" x14ac:dyDescent="0.25">
      <c r="A674" s="72">
        <v>8724</v>
      </c>
      <c r="B674" s="70"/>
      <c r="C674" s="70"/>
      <c r="D674" s="70"/>
      <c r="E674" s="70"/>
      <c r="F674" s="70">
        <v>8204</v>
      </c>
      <c r="G674" s="70">
        <v>10144.499227999999</v>
      </c>
      <c r="H674" s="70"/>
      <c r="I674" s="70"/>
      <c r="J674" s="70"/>
      <c r="K674" s="70"/>
      <c r="L674" s="70"/>
      <c r="M674" s="70"/>
      <c r="N674" s="70"/>
      <c r="O674" s="70"/>
      <c r="P674" s="70"/>
      <c r="Q674" s="70"/>
      <c r="R674" s="70">
        <v>8204</v>
      </c>
      <c r="S674" s="70">
        <v>10144.499227999999</v>
      </c>
    </row>
    <row r="675" spans="1:19" x14ac:dyDescent="0.25">
      <c r="A675" s="72">
        <v>8734</v>
      </c>
      <c r="B675" s="70"/>
      <c r="C675" s="70"/>
      <c r="D675" s="70"/>
      <c r="E675" s="70"/>
      <c r="F675" s="70"/>
      <c r="G675" s="70"/>
      <c r="H675" s="70">
        <v>5247</v>
      </c>
      <c r="I675" s="70">
        <v>2597.6728469999998</v>
      </c>
      <c r="J675" s="70"/>
      <c r="K675" s="70"/>
      <c r="L675" s="70"/>
      <c r="M675" s="70"/>
      <c r="N675" s="70"/>
      <c r="O675" s="70"/>
      <c r="P675" s="70"/>
      <c r="Q675" s="70"/>
      <c r="R675" s="70">
        <v>5247</v>
      </c>
      <c r="S675" s="70">
        <v>2597.6728469999998</v>
      </c>
    </row>
    <row r="676" spans="1:19" x14ac:dyDescent="0.25">
      <c r="A676" s="72">
        <v>8745</v>
      </c>
      <c r="B676" s="70"/>
      <c r="C676" s="70"/>
      <c r="D676" s="70">
        <v>14261</v>
      </c>
      <c r="E676" s="70">
        <v>13005.257798000002</v>
      </c>
      <c r="F676" s="70"/>
      <c r="G676" s="70"/>
      <c r="H676" s="70"/>
      <c r="I676" s="70"/>
      <c r="J676" s="70"/>
      <c r="K676" s="70"/>
      <c r="L676" s="70"/>
      <c r="M676" s="70"/>
      <c r="N676" s="70"/>
      <c r="O676" s="70"/>
      <c r="P676" s="70"/>
      <c r="Q676" s="70"/>
      <c r="R676" s="70">
        <v>14261</v>
      </c>
      <c r="S676" s="70">
        <v>13005.257798000002</v>
      </c>
    </row>
    <row r="677" spans="1:19" x14ac:dyDescent="0.25">
      <c r="A677" s="72">
        <v>8768</v>
      </c>
      <c r="B677" s="70"/>
      <c r="C677" s="70"/>
      <c r="D677" s="70"/>
      <c r="E677" s="70"/>
      <c r="F677" s="70"/>
      <c r="G677" s="70"/>
      <c r="H677" s="70"/>
      <c r="I677" s="70"/>
      <c r="J677" s="70"/>
      <c r="K677" s="70"/>
      <c r="L677" s="70">
        <v>100711</v>
      </c>
      <c r="M677" s="70">
        <v>102279.754395</v>
      </c>
      <c r="N677" s="70"/>
      <c r="O677" s="70"/>
      <c r="P677" s="70"/>
      <c r="Q677" s="70"/>
      <c r="R677" s="70">
        <v>100711</v>
      </c>
      <c r="S677" s="70">
        <v>102279.754395</v>
      </c>
    </row>
    <row r="678" spans="1:19" x14ac:dyDescent="0.25">
      <c r="A678" s="72">
        <v>8770</v>
      </c>
      <c r="B678" s="70"/>
      <c r="C678" s="70"/>
      <c r="D678" s="70"/>
      <c r="E678" s="70"/>
      <c r="F678" s="70"/>
      <c r="G678" s="70"/>
      <c r="H678" s="70"/>
      <c r="I678" s="70"/>
      <c r="J678" s="70"/>
      <c r="K678" s="70"/>
      <c r="L678" s="70">
        <v>88873</v>
      </c>
      <c r="M678" s="70">
        <v>101223.592284</v>
      </c>
      <c r="N678" s="70"/>
      <c r="O678" s="70"/>
      <c r="P678" s="70"/>
      <c r="Q678" s="70"/>
      <c r="R678" s="70">
        <v>88873</v>
      </c>
      <c r="S678" s="70">
        <v>101223.592284</v>
      </c>
    </row>
    <row r="679" spans="1:19" x14ac:dyDescent="0.25">
      <c r="A679" s="72">
        <v>8771</v>
      </c>
      <c r="B679" s="70"/>
      <c r="C679" s="70"/>
      <c r="D679" s="70"/>
      <c r="E679" s="70"/>
      <c r="F679" s="70"/>
      <c r="G679" s="70"/>
      <c r="H679" s="70"/>
      <c r="I679" s="70"/>
      <c r="J679" s="70"/>
      <c r="K679" s="70"/>
      <c r="L679" s="70">
        <v>92586</v>
      </c>
      <c r="M679" s="70">
        <v>101676.856445</v>
      </c>
      <c r="N679" s="70"/>
      <c r="O679" s="70"/>
      <c r="P679" s="70"/>
      <c r="Q679" s="70"/>
      <c r="R679" s="70">
        <v>92586</v>
      </c>
      <c r="S679" s="70">
        <v>101676.856445</v>
      </c>
    </row>
    <row r="680" spans="1:19" x14ac:dyDescent="0.25">
      <c r="A680" s="72">
        <v>8772</v>
      </c>
      <c r="B680" s="70"/>
      <c r="C680" s="70"/>
      <c r="D680" s="70"/>
      <c r="E680" s="70"/>
      <c r="F680" s="70"/>
      <c r="G680" s="70"/>
      <c r="H680" s="70"/>
      <c r="I680" s="70"/>
      <c r="J680" s="70"/>
      <c r="K680" s="70"/>
      <c r="L680" s="70">
        <v>80705</v>
      </c>
      <c r="M680" s="70">
        <v>102188.646484</v>
      </c>
      <c r="N680" s="70"/>
      <c r="O680" s="70"/>
      <c r="P680" s="70"/>
      <c r="Q680" s="70"/>
      <c r="R680" s="70">
        <v>80705</v>
      </c>
      <c r="S680" s="70">
        <v>102188.646484</v>
      </c>
    </row>
    <row r="681" spans="1:19" x14ac:dyDescent="0.25">
      <c r="A681" s="72">
        <v>8773</v>
      </c>
      <c r="B681" s="70"/>
      <c r="C681" s="70"/>
      <c r="D681" s="70"/>
      <c r="E681" s="70"/>
      <c r="F681" s="70"/>
      <c r="G681" s="70"/>
      <c r="H681" s="70"/>
      <c r="I681" s="70"/>
      <c r="J681" s="70"/>
      <c r="K681" s="70"/>
      <c r="L681" s="70">
        <v>94564</v>
      </c>
      <c r="M681" s="70">
        <v>96908.57714899999</v>
      </c>
      <c r="N681" s="70"/>
      <c r="O681" s="70"/>
      <c r="P681" s="70"/>
      <c r="Q681" s="70"/>
      <c r="R681" s="70">
        <v>94564</v>
      </c>
      <c r="S681" s="70">
        <v>96908.57714899999</v>
      </c>
    </row>
    <row r="682" spans="1:19" x14ac:dyDescent="0.25">
      <c r="A682" s="72">
        <v>8774</v>
      </c>
      <c r="B682" s="70"/>
      <c r="C682" s="70"/>
      <c r="D682" s="70"/>
      <c r="E682" s="70"/>
      <c r="F682" s="70">
        <v>107214</v>
      </c>
      <c r="G682" s="70">
        <v>105421.25</v>
      </c>
      <c r="H682" s="70"/>
      <c r="I682" s="70"/>
      <c r="J682" s="70"/>
      <c r="K682" s="70"/>
      <c r="L682" s="70"/>
      <c r="M682" s="70"/>
      <c r="N682" s="70"/>
      <c r="O682" s="70"/>
      <c r="P682" s="70"/>
      <c r="Q682" s="70"/>
      <c r="R682" s="70">
        <v>107214</v>
      </c>
      <c r="S682" s="70">
        <v>105421.25</v>
      </c>
    </row>
    <row r="683" spans="1:19" x14ac:dyDescent="0.25">
      <c r="A683" s="72">
        <v>8777</v>
      </c>
      <c r="B683" s="70"/>
      <c r="C683" s="70"/>
      <c r="D683" s="70"/>
      <c r="E683" s="70"/>
      <c r="F683" s="70">
        <v>80789</v>
      </c>
      <c r="G683" s="70">
        <v>74459.50024400001</v>
      </c>
      <c r="H683" s="70"/>
      <c r="I683" s="70"/>
      <c r="J683" s="70"/>
      <c r="K683" s="70"/>
      <c r="L683" s="70"/>
      <c r="M683" s="70"/>
      <c r="N683" s="70"/>
      <c r="O683" s="70"/>
      <c r="P683" s="70"/>
      <c r="Q683" s="70"/>
      <c r="R683" s="70">
        <v>80789</v>
      </c>
      <c r="S683" s="70">
        <v>74459.50024400001</v>
      </c>
    </row>
    <row r="684" spans="1:19" x14ac:dyDescent="0.25">
      <c r="A684" s="72">
        <v>8780</v>
      </c>
      <c r="B684" s="70"/>
      <c r="C684" s="70"/>
      <c r="D684" s="70"/>
      <c r="E684" s="70"/>
      <c r="F684" s="70">
        <v>77304</v>
      </c>
      <c r="G684" s="70">
        <v>70417.758789</v>
      </c>
      <c r="H684" s="70"/>
      <c r="I684" s="70"/>
      <c r="J684" s="70"/>
      <c r="K684" s="70"/>
      <c r="L684" s="70"/>
      <c r="M684" s="70"/>
      <c r="N684" s="70"/>
      <c r="O684" s="70"/>
      <c r="P684" s="70"/>
      <c r="Q684" s="70"/>
      <c r="R684" s="70">
        <v>77304</v>
      </c>
      <c r="S684" s="70">
        <v>70417.758789</v>
      </c>
    </row>
    <row r="685" spans="1:19" x14ac:dyDescent="0.25">
      <c r="A685" s="72">
        <v>8781</v>
      </c>
      <c r="B685" s="70"/>
      <c r="C685" s="70"/>
      <c r="D685" s="70"/>
      <c r="E685" s="70"/>
      <c r="F685" s="70">
        <v>81568</v>
      </c>
      <c r="G685" s="70">
        <v>68909.008300999994</v>
      </c>
      <c r="H685" s="70"/>
      <c r="I685" s="70"/>
      <c r="J685" s="70"/>
      <c r="K685" s="70"/>
      <c r="L685" s="70"/>
      <c r="M685" s="70"/>
      <c r="N685" s="70"/>
      <c r="O685" s="70"/>
      <c r="P685" s="70"/>
      <c r="Q685" s="70"/>
      <c r="R685" s="70">
        <v>81568</v>
      </c>
      <c r="S685" s="70">
        <v>68909.008300999994</v>
      </c>
    </row>
    <row r="686" spans="1:19" x14ac:dyDescent="0.25">
      <c r="A686" s="72">
        <v>8784</v>
      </c>
      <c r="B686" s="70"/>
      <c r="C686" s="70"/>
      <c r="D686" s="70"/>
      <c r="E686" s="70"/>
      <c r="F686" s="70">
        <v>106296</v>
      </c>
      <c r="G686" s="70">
        <v>100403.31982400001</v>
      </c>
      <c r="H686" s="70"/>
      <c r="I686" s="70"/>
      <c r="J686" s="70"/>
      <c r="K686" s="70"/>
      <c r="L686" s="70"/>
      <c r="M686" s="70"/>
      <c r="N686" s="70"/>
      <c r="O686" s="70"/>
      <c r="P686" s="70"/>
      <c r="Q686" s="70"/>
      <c r="R686" s="70">
        <v>106296</v>
      </c>
      <c r="S686" s="70">
        <v>100403.31982400001</v>
      </c>
    </row>
    <row r="687" spans="1:19" x14ac:dyDescent="0.25">
      <c r="A687" s="72">
        <v>8787</v>
      </c>
      <c r="B687" s="70"/>
      <c r="C687" s="70"/>
      <c r="D687" s="70"/>
      <c r="E687" s="70"/>
      <c r="F687" s="70">
        <v>115020</v>
      </c>
      <c r="G687" s="70">
        <v>92216.070800000001</v>
      </c>
      <c r="H687" s="70"/>
      <c r="I687" s="70"/>
      <c r="J687" s="70"/>
      <c r="K687" s="70"/>
      <c r="L687" s="70"/>
      <c r="M687" s="70"/>
      <c r="N687" s="70"/>
      <c r="O687" s="70"/>
      <c r="P687" s="70"/>
      <c r="Q687" s="70"/>
      <c r="R687" s="70">
        <v>115020</v>
      </c>
      <c r="S687" s="70">
        <v>92216.070800000001</v>
      </c>
    </row>
    <row r="688" spans="1:19" x14ac:dyDescent="0.25">
      <c r="A688" s="72">
        <v>8790</v>
      </c>
      <c r="B688" s="70"/>
      <c r="C688" s="70"/>
      <c r="D688" s="70"/>
      <c r="E688" s="70"/>
      <c r="F688" s="70">
        <v>89930</v>
      </c>
      <c r="G688" s="70">
        <v>108557.426758</v>
      </c>
      <c r="H688" s="70"/>
      <c r="I688" s="70"/>
      <c r="J688" s="70"/>
      <c r="K688" s="70"/>
      <c r="L688" s="70"/>
      <c r="M688" s="70"/>
      <c r="N688" s="70"/>
      <c r="O688" s="70"/>
      <c r="P688" s="70"/>
      <c r="Q688" s="70"/>
      <c r="R688" s="70">
        <v>89930</v>
      </c>
      <c r="S688" s="70">
        <v>108557.426758</v>
      </c>
    </row>
    <row r="689" spans="1:19" x14ac:dyDescent="0.25">
      <c r="A689" s="72">
        <v>8791</v>
      </c>
      <c r="B689" s="70"/>
      <c r="C689" s="70"/>
      <c r="D689" s="70"/>
      <c r="E689" s="70"/>
      <c r="F689" s="70">
        <v>101566</v>
      </c>
      <c r="G689" s="70">
        <v>91428.67822300001</v>
      </c>
      <c r="H689" s="70"/>
      <c r="I689" s="70"/>
      <c r="J689" s="70"/>
      <c r="K689" s="70"/>
      <c r="L689" s="70"/>
      <c r="M689" s="70"/>
      <c r="N689" s="70"/>
      <c r="O689" s="70"/>
      <c r="P689" s="70"/>
      <c r="Q689" s="70"/>
      <c r="R689" s="70">
        <v>101566</v>
      </c>
      <c r="S689" s="70">
        <v>91428.67822300001</v>
      </c>
    </row>
    <row r="690" spans="1:19" x14ac:dyDescent="0.25">
      <c r="A690" s="72">
        <v>8802</v>
      </c>
      <c r="B690" s="70"/>
      <c r="C690" s="70"/>
      <c r="D690" s="70"/>
      <c r="E690" s="70"/>
      <c r="F690" s="70">
        <v>80219</v>
      </c>
      <c r="G690" s="70">
        <v>82819.527832000007</v>
      </c>
      <c r="H690" s="70"/>
      <c r="I690" s="70"/>
      <c r="J690" s="70"/>
      <c r="K690" s="70"/>
      <c r="L690" s="70"/>
      <c r="M690" s="70"/>
      <c r="N690" s="70"/>
      <c r="O690" s="70"/>
      <c r="P690" s="70"/>
      <c r="Q690" s="70"/>
      <c r="R690" s="70">
        <v>80219</v>
      </c>
      <c r="S690" s="70">
        <v>82819.527832000007</v>
      </c>
    </row>
    <row r="691" spans="1:19" x14ac:dyDescent="0.25">
      <c r="A691" s="72">
        <v>8807</v>
      </c>
      <c r="B691" s="70"/>
      <c r="C691" s="70"/>
      <c r="D691" s="70"/>
      <c r="E691" s="70"/>
      <c r="F691" s="70"/>
      <c r="G691" s="70"/>
      <c r="H691" s="70"/>
      <c r="I691" s="70"/>
      <c r="J691" s="70"/>
      <c r="K691" s="70"/>
      <c r="L691" s="70"/>
      <c r="M691" s="70"/>
      <c r="N691" s="70">
        <v>119031</v>
      </c>
      <c r="O691" s="70">
        <v>125671.129395</v>
      </c>
      <c r="P691" s="70"/>
      <c r="Q691" s="70"/>
      <c r="R691" s="70">
        <v>119031</v>
      </c>
      <c r="S691" s="70">
        <v>125671.129395</v>
      </c>
    </row>
    <row r="692" spans="1:19" x14ac:dyDescent="0.25">
      <c r="A692" s="72">
        <v>8808</v>
      </c>
      <c r="B692" s="70"/>
      <c r="C692" s="70"/>
      <c r="D692" s="70"/>
      <c r="E692" s="70"/>
      <c r="F692" s="70"/>
      <c r="G692" s="70"/>
      <c r="H692" s="70"/>
      <c r="I692" s="70"/>
      <c r="J692" s="70"/>
      <c r="K692" s="70"/>
      <c r="L692" s="70"/>
      <c r="M692" s="70"/>
      <c r="N692" s="70">
        <v>119652</v>
      </c>
      <c r="O692" s="70">
        <v>133302.59863200001</v>
      </c>
      <c r="P692" s="70"/>
      <c r="Q692" s="70"/>
      <c r="R692" s="70">
        <v>119652</v>
      </c>
      <c r="S692" s="70">
        <v>133302.59863200001</v>
      </c>
    </row>
    <row r="693" spans="1:19" x14ac:dyDescent="0.25">
      <c r="A693" s="72">
        <v>8809</v>
      </c>
      <c r="B693" s="70"/>
      <c r="C693" s="70"/>
      <c r="D693" s="70"/>
      <c r="E693" s="70"/>
      <c r="F693" s="70">
        <v>109036</v>
      </c>
      <c r="G693" s="70">
        <v>113130.807128</v>
      </c>
      <c r="H693" s="70"/>
      <c r="I693" s="70"/>
      <c r="J693" s="70"/>
      <c r="K693" s="70"/>
      <c r="L693" s="70"/>
      <c r="M693" s="70"/>
      <c r="N693" s="70"/>
      <c r="O693" s="70"/>
      <c r="P693" s="70"/>
      <c r="Q693" s="70"/>
      <c r="R693" s="70">
        <v>109036</v>
      </c>
      <c r="S693" s="70">
        <v>113130.807128</v>
      </c>
    </row>
    <row r="694" spans="1:19" x14ac:dyDescent="0.25">
      <c r="A694" s="72">
        <v>8810</v>
      </c>
      <c r="B694" s="70"/>
      <c r="C694" s="70"/>
      <c r="D694" s="70"/>
      <c r="E694" s="70"/>
      <c r="F694" s="70">
        <v>110753</v>
      </c>
      <c r="G694" s="70">
        <v>113927.64648500002</v>
      </c>
      <c r="H694" s="70"/>
      <c r="I694" s="70"/>
      <c r="J694" s="70"/>
      <c r="K694" s="70"/>
      <c r="L694" s="70"/>
      <c r="M694" s="70"/>
      <c r="N694" s="70"/>
      <c r="O694" s="70"/>
      <c r="P694" s="70"/>
      <c r="Q694" s="70"/>
      <c r="R694" s="70">
        <v>110753</v>
      </c>
      <c r="S694" s="70">
        <v>113927.64648500002</v>
      </c>
    </row>
    <row r="695" spans="1:19" x14ac:dyDescent="0.25">
      <c r="A695" s="72">
        <v>8814</v>
      </c>
      <c r="B695" s="70"/>
      <c r="C695" s="70"/>
      <c r="D695" s="70"/>
      <c r="E695" s="70"/>
      <c r="F695" s="70">
        <v>144522</v>
      </c>
      <c r="G695" s="70">
        <v>148360.76660100001</v>
      </c>
      <c r="H695" s="70"/>
      <c r="I695" s="70"/>
      <c r="J695" s="70"/>
      <c r="K695" s="70"/>
      <c r="L695" s="70"/>
      <c r="M695" s="70"/>
      <c r="N695" s="70"/>
      <c r="O695" s="70"/>
      <c r="P695" s="70"/>
      <c r="Q695" s="70"/>
      <c r="R695" s="70">
        <v>144522</v>
      </c>
      <c r="S695" s="70">
        <v>148360.76660100001</v>
      </c>
    </row>
    <row r="696" spans="1:19" x14ac:dyDescent="0.25">
      <c r="A696" s="72">
        <v>8816</v>
      </c>
      <c r="B696" s="70"/>
      <c r="C696" s="70"/>
      <c r="D696" s="70"/>
      <c r="E696" s="70"/>
      <c r="F696" s="70">
        <v>88348</v>
      </c>
      <c r="G696" s="70">
        <v>105065.45361400001</v>
      </c>
      <c r="H696" s="70"/>
      <c r="I696" s="70"/>
      <c r="J696" s="70"/>
      <c r="K696" s="70"/>
      <c r="L696" s="70"/>
      <c r="M696" s="70"/>
      <c r="N696" s="70"/>
      <c r="O696" s="70"/>
      <c r="P696" s="70"/>
      <c r="Q696" s="70"/>
      <c r="R696" s="70">
        <v>88348</v>
      </c>
      <c r="S696" s="70">
        <v>105065.45361400001</v>
      </c>
    </row>
    <row r="697" spans="1:19" x14ac:dyDescent="0.25">
      <c r="A697" s="72">
        <v>8820</v>
      </c>
      <c r="B697" s="70"/>
      <c r="C697" s="70"/>
      <c r="D697" s="70"/>
      <c r="E697" s="70"/>
      <c r="F697" s="70">
        <v>93098</v>
      </c>
      <c r="G697" s="70">
        <v>84191.245116999999</v>
      </c>
      <c r="H697" s="70"/>
      <c r="I697" s="70"/>
      <c r="J697" s="70"/>
      <c r="K697" s="70"/>
      <c r="L697" s="70"/>
      <c r="M697" s="70"/>
      <c r="N697" s="70"/>
      <c r="O697" s="70"/>
      <c r="P697" s="70"/>
      <c r="Q697" s="70"/>
      <c r="R697" s="70">
        <v>93098</v>
      </c>
      <c r="S697" s="70">
        <v>84191.245116999999</v>
      </c>
    </row>
    <row r="698" spans="1:19" x14ac:dyDescent="0.25">
      <c r="A698" s="72">
        <v>8821</v>
      </c>
      <c r="B698" s="70"/>
      <c r="C698" s="70"/>
      <c r="D698" s="70"/>
      <c r="E698" s="70"/>
      <c r="F698" s="70">
        <v>80552</v>
      </c>
      <c r="G698" s="70">
        <v>89780.255858999997</v>
      </c>
      <c r="H698" s="70"/>
      <c r="I698" s="70"/>
      <c r="J698" s="70"/>
      <c r="K698" s="70"/>
      <c r="L698" s="70"/>
      <c r="M698" s="70"/>
      <c r="N698" s="70"/>
      <c r="O698" s="70"/>
      <c r="P698" s="70"/>
      <c r="Q698" s="70"/>
      <c r="R698" s="70">
        <v>80552</v>
      </c>
      <c r="S698" s="70">
        <v>89780.255858999997</v>
      </c>
    </row>
    <row r="699" spans="1:19" x14ac:dyDescent="0.25">
      <c r="A699" s="72">
        <v>8823</v>
      </c>
      <c r="B699" s="70"/>
      <c r="C699" s="70"/>
      <c r="D699" s="70"/>
      <c r="E699" s="70"/>
      <c r="F699" s="70">
        <v>72199</v>
      </c>
      <c r="G699" s="70">
        <v>62414.257811999996</v>
      </c>
      <c r="H699" s="70"/>
      <c r="I699" s="70"/>
      <c r="J699" s="70"/>
      <c r="K699" s="70"/>
      <c r="L699" s="70"/>
      <c r="M699" s="70"/>
      <c r="N699" s="70"/>
      <c r="O699" s="70"/>
      <c r="P699" s="70"/>
      <c r="Q699" s="70"/>
      <c r="R699" s="70">
        <v>72199</v>
      </c>
      <c r="S699" s="70">
        <v>62414.257811999996</v>
      </c>
    </row>
    <row r="700" spans="1:19" x14ac:dyDescent="0.25">
      <c r="A700" s="72">
        <v>8825</v>
      </c>
      <c r="B700" s="70"/>
      <c r="C700" s="70"/>
      <c r="D700" s="70"/>
      <c r="E700" s="70"/>
      <c r="F700" s="70">
        <v>73380</v>
      </c>
      <c r="G700" s="70">
        <v>71079.908934999999</v>
      </c>
      <c r="H700" s="70"/>
      <c r="I700" s="70"/>
      <c r="J700" s="70"/>
      <c r="K700" s="70"/>
      <c r="L700" s="70"/>
      <c r="M700" s="70"/>
      <c r="N700" s="70"/>
      <c r="O700" s="70"/>
      <c r="P700" s="70"/>
      <c r="Q700" s="70"/>
      <c r="R700" s="70">
        <v>73380</v>
      </c>
      <c r="S700" s="70">
        <v>71079.908934999999</v>
      </c>
    </row>
    <row r="701" spans="1:19" x14ac:dyDescent="0.25">
      <c r="A701" s="72">
        <v>8829</v>
      </c>
      <c r="B701" s="70"/>
      <c r="C701" s="70"/>
      <c r="D701" s="70"/>
      <c r="E701" s="70"/>
      <c r="F701" s="70"/>
      <c r="G701" s="70"/>
      <c r="H701" s="70"/>
      <c r="I701" s="70"/>
      <c r="J701" s="70"/>
      <c r="K701" s="70"/>
      <c r="L701" s="70">
        <v>72382</v>
      </c>
      <c r="M701" s="70">
        <v>63573.535155999998</v>
      </c>
      <c r="N701" s="70"/>
      <c r="O701" s="70"/>
      <c r="P701" s="70"/>
      <c r="Q701" s="70"/>
      <c r="R701" s="70">
        <v>72382</v>
      </c>
      <c r="S701" s="70">
        <v>63573.535155999998</v>
      </c>
    </row>
    <row r="702" spans="1:19" x14ac:dyDescent="0.25">
      <c r="A702" s="72">
        <v>8830</v>
      </c>
      <c r="B702" s="70"/>
      <c r="C702" s="70"/>
      <c r="D702" s="70"/>
      <c r="E702" s="70"/>
      <c r="F702" s="70"/>
      <c r="G702" s="70"/>
      <c r="H702" s="70"/>
      <c r="I702" s="70"/>
      <c r="J702" s="70"/>
      <c r="K702" s="70"/>
      <c r="L702" s="70">
        <v>53613</v>
      </c>
      <c r="M702" s="70">
        <v>49913.253905999998</v>
      </c>
      <c r="N702" s="70"/>
      <c r="O702" s="70"/>
      <c r="P702" s="70"/>
      <c r="Q702" s="70"/>
      <c r="R702" s="70">
        <v>53613</v>
      </c>
      <c r="S702" s="70">
        <v>49913.253905999998</v>
      </c>
    </row>
    <row r="703" spans="1:19" x14ac:dyDescent="0.25">
      <c r="A703" s="72">
        <v>8831</v>
      </c>
      <c r="B703" s="70"/>
      <c r="C703" s="70"/>
      <c r="D703" s="70"/>
      <c r="E703" s="70"/>
      <c r="F703" s="70"/>
      <c r="G703" s="70"/>
      <c r="H703" s="70"/>
      <c r="I703" s="70"/>
      <c r="J703" s="70"/>
      <c r="K703" s="70"/>
      <c r="L703" s="70">
        <v>55236</v>
      </c>
      <c r="M703" s="70">
        <v>56250.961427000002</v>
      </c>
      <c r="N703" s="70"/>
      <c r="O703" s="70"/>
      <c r="P703" s="70"/>
      <c r="Q703" s="70"/>
      <c r="R703" s="70">
        <v>55236</v>
      </c>
      <c r="S703" s="70">
        <v>56250.961427000002</v>
      </c>
    </row>
    <row r="704" spans="1:19" x14ac:dyDescent="0.25">
      <c r="A704" s="72">
        <v>8834</v>
      </c>
      <c r="B704" s="70"/>
      <c r="C704" s="70"/>
      <c r="D704" s="70"/>
      <c r="E704" s="70"/>
      <c r="F704" s="70"/>
      <c r="G704" s="70"/>
      <c r="H704" s="70"/>
      <c r="I704" s="70"/>
      <c r="J704" s="70"/>
      <c r="K704" s="70"/>
      <c r="L704" s="70"/>
      <c r="M704" s="70"/>
      <c r="N704" s="70">
        <v>52703</v>
      </c>
      <c r="O704" s="70">
        <v>53608.726562999997</v>
      </c>
      <c r="P704" s="70"/>
      <c r="Q704" s="70"/>
      <c r="R704" s="70">
        <v>52703</v>
      </c>
      <c r="S704" s="70">
        <v>53608.726562999997</v>
      </c>
    </row>
    <row r="705" spans="1:19" x14ac:dyDescent="0.25">
      <c r="A705" s="72">
        <v>8839</v>
      </c>
      <c r="B705" s="70"/>
      <c r="C705" s="70"/>
      <c r="D705" s="70"/>
      <c r="E705" s="70"/>
      <c r="F705" s="70"/>
      <c r="G705" s="70"/>
      <c r="H705" s="70"/>
      <c r="I705" s="70"/>
      <c r="J705" s="70"/>
      <c r="K705" s="70"/>
      <c r="L705" s="70"/>
      <c r="M705" s="70"/>
      <c r="N705" s="70">
        <v>59377</v>
      </c>
      <c r="O705" s="70">
        <v>64342.757568000001</v>
      </c>
      <c r="P705" s="70"/>
      <c r="Q705" s="70"/>
      <c r="R705" s="70">
        <v>59377</v>
      </c>
      <c r="S705" s="70">
        <v>64342.757568000001</v>
      </c>
    </row>
    <row r="706" spans="1:19" x14ac:dyDescent="0.25">
      <c r="A706" s="72">
        <v>8840</v>
      </c>
      <c r="B706" s="70"/>
      <c r="C706" s="70"/>
      <c r="D706" s="70"/>
      <c r="E706" s="70"/>
      <c r="F706" s="70"/>
      <c r="G706" s="70"/>
      <c r="H706" s="70"/>
      <c r="I706" s="70"/>
      <c r="J706" s="70"/>
      <c r="K706" s="70"/>
      <c r="L706" s="70"/>
      <c r="M706" s="70"/>
      <c r="N706" s="70">
        <v>58203</v>
      </c>
      <c r="O706" s="70">
        <v>62684.971191999997</v>
      </c>
      <c r="P706" s="70"/>
      <c r="Q706" s="70"/>
      <c r="R706" s="70">
        <v>58203</v>
      </c>
      <c r="S706" s="70">
        <v>62684.971191999997</v>
      </c>
    </row>
    <row r="707" spans="1:19" x14ac:dyDescent="0.25">
      <c r="A707" s="72">
        <v>8841</v>
      </c>
      <c r="B707" s="70"/>
      <c r="C707" s="70"/>
      <c r="D707" s="70"/>
      <c r="E707" s="70"/>
      <c r="F707" s="70"/>
      <c r="G707" s="70"/>
      <c r="H707" s="70"/>
      <c r="I707" s="70"/>
      <c r="J707" s="70"/>
      <c r="K707" s="70"/>
      <c r="L707" s="70"/>
      <c r="M707" s="70"/>
      <c r="N707" s="70">
        <v>67828</v>
      </c>
      <c r="O707" s="70">
        <v>79864.221191000004</v>
      </c>
      <c r="P707" s="70"/>
      <c r="Q707" s="70"/>
      <c r="R707" s="70">
        <v>67828</v>
      </c>
      <c r="S707" s="70">
        <v>79864.221191000004</v>
      </c>
    </row>
    <row r="708" spans="1:19" x14ac:dyDescent="0.25">
      <c r="A708" s="72">
        <v>8846</v>
      </c>
      <c r="B708" s="70"/>
      <c r="C708" s="70"/>
      <c r="D708" s="70"/>
      <c r="E708" s="70"/>
      <c r="F708" s="70"/>
      <c r="G708" s="70"/>
      <c r="H708" s="70"/>
      <c r="I708" s="70"/>
      <c r="J708" s="70"/>
      <c r="K708" s="70"/>
      <c r="L708" s="70"/>
      <c r="M708" s="70"/>
      <c r="N708" s="70">
        <v>70985</v>
      </c>
      <c r="O708" s="70">
        <v>89242.548340000008</v>
      </c>
      <c r="P708" s="70"/>
      <c r="Q708" s="70"/>
      <c r="R708" s="70">
        <v>70985</v>
      </c>
      <c r="S708" s="70">
        <v>89242.548340000008</v>
      </c>
    </row>
    <row r="709" spans="1:19" x14ac:dyDescent="0.25">
      <c r="A709" s="72">
        <v>8849</v>
      </c>
      <c r="B709" s="70"/>
      <c r="C709" s="70"/>
      <c r="D709" s="70"/>
      <c r="E709" s="70"/>
      <c r="F709" s="70">
        <v>7962</v>
      </c>
      <c r="G709" s="70">
        <v>6486.4771420000006</v>
      </c>
      <c r="H709" s="70"/>
      <c r="I709" s="70"/>
      <c r="J709" s="70"/>
      <c r="K709" s="70"/>
      <c r="L709" s="70"/>
      <c r="M709" s="70"/>
      <c r="N709" s="70"/>
      <c r="O709" s="70"/>
      <c r="P709" s="70"/>
      <c r="Q709" s="70"/>
      <c r="R709" s="70">
        <v>7962</v>
      </c>
      <c r="S709" s="70">
        <v>6486.4771420000006</v>
      </c>
    </row>
    <row r="710" spans="1:19" x14ac:dyDescent="0.25">
      <c r="A710" s="72">
        <v>8853</v>
      </c>
      <c r="B710" s="70"/>
      <c r="C710" s="70"/>
      <c r="D710" s="70"/>
      <c r="E710" s="70"/>
      <c r="F710" s="70"/>
      <c r="G710" s="70"/>
      <c r="H710" s="70"/>
      <c r="I710" s="70"/>
      <c r="J710" s="70"/>
      <c r="K710" s="70"/>
      <c r="L710" s="70">
        <v>9030</v>
      </c>
      <c r="M710" s="70">
        <v>11576.506958</v>
      </c>
      <c r="N710" s="70"/>
      <c r="O710" s="70"/>
      <c r="P710" s="70"/>
      <c r="Q710" s="70"/>
      <c r="R710" s="70">
        <v>9030</v>
      </c>
      <c r="S710" s="70">
        <v>11576.506958</v>
      </c>
    </row>
    <row r="711" spans="1:19" x14ac:dyDescent="0.25">
      <c r="A711" s="72">
        <v>8887</v>
      </c>
      <c r="B711" s="70"/>
      <c r="C711" s="70"/>
      <c r="D711" s="70">
        <v>99194</v>
      </c>
      <c r="E711" s="70">
        <v>93662.934083</v>
      </c>
      <c r="F711" s="70"/>
      <c r="G711" s="70"/>
      <c r="H711" s="70"/>
      <c r="I711" s="70"/>
      <c r="J711" s="70"/>
      <c r="K711" s="70"/>
      <c r="L711" s="70"/>
      <c r="M711" s="70"/>
      <c r="N711" s="70"/>
      <c r="O711" s="70"/>
      <c r="P711" s="70"/>
      <c r="Q711" s="70"/>
      <c r="R711" s="70">
        <v>99194</v>
      </c>
      <c r="S711" s="70">
        <v>93662.934083</v>
      </c>
    </row>
    <row r="712" spans="1:19" x14ac:dyDescent="0.25">
      <c r="A712" s="72">
        <v>8896</v>
      </c>
      <c r="B712" s="70"/>
      <c r="C712" s="70"/>
      <c r="D712" s="70"/>
      <c r="E712" s="70"/>
      <c r="F712" s="70">
        <v>77611</v>
      </c>
      <c r="G712" s="70">
        <v>72069.465576000002</v>
      </c>
      <c r="H712" s="70"/>
      <c r="I712" s="70"/>
      <c r="J712" s="70"/>
      <c r="K712" s="70"/>
      <c r="L712" s="70"/>
      <c r="M712" s="70"/>
      <c r="N712" s="70"/>
      <c r="O712" s="70"/>
      <c r="P712" s="70"/>
      <c r="Q712" s="70"/>
      <c r="R712" s="70">
        <v>77611</v>
      </c>
      <c r="S712" s="70">
        <v>72069.465576000002</v>
      </c>
    </row>
    <row r="713" spans="1:19" x14ac:dyDescent="0.25">
      <c r="A713" s="72">
        <v>8898</v>
      </c>
      <c r="B713" s="70"/>
      <c r="C713" s="70"/>
      <c r="D713" s="70"/>
      <c r="E713" s="70"/>
      <c r="F713" s="70">
        <v>14158</v>
      </c>
      <c r="G713" s="70">
        <v>19787.716332000004</v>
      </c>
      <c r="H713" s="70"/>
      <c r="I713" s="70"/>
      <c r="J713" s="70"/>
      <c r="K713" s="70"/>
      <c r="L713" s="70"/>
      <c r="M713" s="70"/>
      <c r="N713" s="70"/>
      <c r="O713" s="70"/>
      <c r="P713" s="70"/>
      <c r="Q713" s="70"/>
      <c r="R713" s="70">
        <v>14158</v>
      </c>
      <c r="S713" s="70">
        <v>19787.716332000004</v>
      </c>
    </row>
    <row r="714" spans="1:19" x14ac:dyDescent="0.25">
      <c r="A714" s="72">
        <v>8899</v>
      </c>
      <c r="B714" s="70"/>
      <c r="C714" s="70"/>
      <c r="D714" s="70"/>
      <c r="E714" s="70"/>
      <c r="F714" s="70">
        <v>86844</v>
      </c>
      <c r="G714" s="70">
        <v>119408.774414</v>
      </c>
      <c r="H714" s="70"/>
      <c r="I714" s="70"/>
      <c r="J714" s="70"/>
      <c r="K714" s="70"/>
      <c r="L714" s="70"/>
      <c r="M714" s="70"/>
      <c r="N714" s="70"/>
      <c r="O714" s="70"/>
      <c r="P714" s="70"/>
      <c r="Q714" s="70"/>
      <c r="R714" s="70">
        <v>86844</v>
      </c>
      <c r="S714" s="70">
        <v>119408.774414</v>
      </c>
    </row>
    <row r="715" spans="1:19" x14ac:dyDescent="0.25">
      <c r="A715" s="72">
        <v>8921</v>
      </c>
      <c r="B715" s="70"/>
      <c r="C715" s="70"/>
      <c r="D715" s="70">
        <v>64827</v>
      </c>
      <c r="E715" s="70">
        <v>75729.483886999995</v>
      </c>
      <c r="F715" s="70"/>
      <c r="G715" s="70"/>
      <c r="H715" s="70"/>
      <c r="I715" s="70"/>
      <c r="J715" s="70"/>
      <c r="K715" s="70"/>
      <c r="L715" s="70"/>
      <c r="M715" s="70"/>
      <c r="N715" s="70"/>
      <c r="O715" s="70"/>
      <c r="P715" s="70"/>
      <c r="Q715" s="70"/>
      <c r="R715" s="70">
        <v>64827</v>
      </c>
      <c r="S715" s="70">
        <v>75729.483886999995</v>
      </c>
    </row>
    <row r="716" spans="1:19" x14ac:dyDescent="0.25">
      <c r="A716" s="72">
        <v>8933</v>
      </c>
      <c r="B716" s="70"/>
      <c r="C716" s="70"/>
      <c r="D716" s="70">
        <v>94969</v>
      </c>
      <c r="E716" s="70">
        <v>106104.312256</v>
      </c>
      <c r="F716" s="70"/>
      <c r="G716" s="70"/>
      <c r="H716" s="70"/>
      <c r="I716" s="70"/>
      <c r="J716" s="70"/>
      <c r="K716" s="70"/>
      <c r="L716" s="70"/>
      <c r="M716" s="70"/>
      <c r="N716" s="70"/>
      <c r="O716" s="70"/>
      <c r="P716" s="70"/>
      <c r="Q716" s="70"/>
      <c r="R716" s="70">
        <v>94969</v>
      </c>
      <c r="S716" s="70">
        <v>106104.312256</v>
      </c>
    </row>
    <row r="717" spans="1:19" x14ac:dyDescent="0.25">
      <c r="A717" s="72">
        <v>8935</v>
      </c>
      <c r="B717" s="70"/>
      <c r="C717" s="70"/>
      <c r="D717" s="70">
        <v>22269</v>
      </c>
      <c r="E717" s="70">
        <v>23309.416473000001</v>
      </c>
      <c r="F717" s="70"/>
      <c r="G717" s="70"/>
      <c r="H717" s="70"/>
      <c r="I717" s="70"/>
      <c r="J717" s="70"/>
      <c r="K717" s="70"/>
      <c r="L717" s="70"/>
      <c r="M717" s="70"/>
      <c r="N717" s="70"/>
      <c r="O717" s="70"/>
      <c r="P717" s="70"/>
      <c r="Q717" s="70"/>
      <c r="R717" s="70">
        <v>22269</v>
      </c>
      <c r="S717" s="70">
        <v>23309.416473000001</v>
      </c>
    </row>
    <row r="718" spans="1:19" x14ac:dyDescent="0.25">
      <c r="A718" s="72">
        <v>8938</v>
      </c>
      <c r="B718" s="70"/>
      <c r="C718" s="70"/>
      <c r="D718" s="70">
        <v>88930</v>
      </c>
      <c r="E718" s="70">
        <v>94485.972167</v>
      </c>
      <c r="F718" s="70"/>
      <c r="G718" s="70"/>
      <c r="H718" s="70"/>
      <c r="I718" s="70"/>
      <c r="J718" s="70"/>
      <c r="K718" s="70"/>
      <c r="L718" s="70"/>
      <c r="M718" s="70"/>
      <c r="N718" s="70"/>
      <c r="O718" s="70"/>
      <c r="P718" s="70"/>
      <c r="Q718" s="70"/>
      <c r="R718" s="70">
        <v>88930</v>
      </c>
      <c r="S718" s="70">
        <v>94485.972167</v>
      </c>
    </row>
    <row r="719" spans="1:19" x14ac:dyDescent="0.25">
      <c r="A719" s="72">
        <v>8939</v>
      </c>
      <c r="B719" s="70"/>
      <c r="C719" s="70"/>
      <c r="D719" s="70">
        <v>96155</v>
      </c>
      <c r="E719" s="70">
        <v>103680.882813</v>
      </c>
      <c r="F719" s="70"/>
      <c r="G719" s="70"/>
      <c r="H719" s="70"/>
      <c r="I719" s="70"/>
      <c r="J719" s="70"/>
      <c r="K719" s="70"/>
      <c r="L719" s="70"/>
      <c r="M719" s="70"/>
      <c r="N719" s="70"/>
      <c r="O719" s="70"/>
      <c r="P719" s="70"/>
      <c r="Q719" s="70"/>
      <c r="R719" s="70">
        <v>96155</v>
      </c>
      <c r="S719" s="70">
        <v>103680.882813</v>
      </c>
    </row>
    <row r="720" spans="1:19" x14ac:dyDescent="0.25">
      <c r="A720" s="72">
        <v>8943</v>
      </c>
      <c r="B720" s="70"/>
      <c r="C720" s="70"/>
      <c r="D720" s="70">
        <v>9058</v>
      </c>
      <c r="E720" s="70">
        <v>10410.795257000002</v>
      </c>
      <c r="F720" s="70"/>
      <c r="G720" s="70"/>
      <c r="H720" s="70"/>
      <c r="I720" s="70"/>
      <c r="J720" s="70"/>
      <c r="K720" s="70"/>
      <c r="L720" s="70"/>
      <c r="M720" s="70"/>
      <c r="N720" s="70"/>
      <c r="O720" s="70"/>
      <c r="P720" s="70"/>
      <c r="Q720" s="70"/>
      <c r="R720" s="70">
        <v>9058</v>
      </c>
      <c r="S720" s="70">
        <v>10410.795257000002</v>
      </c>
    </row>
    <row r="721" spans="1:19" x14ac:dyDescent="0.25">
      <c r="A721" s="72">
        <v>8949</v>
      </c>
      <c r="B721" s="70"/>
      <c r="C721" s="70"/>
      <c r="D721" s="70">
        <v>8376</v>
      </c>
      <c r="E721" s="70">
        <v>9609.1620010000006</v>
      </c>
      <c r="F721" s="70"/>
      <c r="G721" s="70"/>
      <c r="H721" s="70"/>
      <c r="I721" s="70"/>
      <c r="J721" s="70"/>
      <c r="K721" s="70"/>
      <c r="L721" s="70"/>
      <c r="M721" s="70"/>
      <c r="N721" s="70"/>
      <c r="O721" s="70"/>
      <c r="P721" s="70"/>
      <c r="Q721" s="70"/>
      <c r="R721" s="70">
        <v>8376</v>
      </c>
      <c r="S721" s="70">
        <v>9609.1620010000006</v>
      </c>
    </row>
    <row r="722" spans="1:19" x14ac:dyDescent="0.25">
      <c r="A722" s="72">
        <v>8950</v>
      </c>
      <c r="B722" s="70"/>
      <c r="C722" s="70"/>
      <c r="D722" s="70">
        <v>7827</v>
      </c>
      <c r="E722" s="70">
        <v>8875.6295170000012</v>
      </c>
      <c r="F722" s="70"/>
      <c r="G722" s="70"/>
      <c r="H722" s="70"/>
      <c r="I722" s="70"/>
      <c r="J722" s="70"/>
      <c r="K722" s="70"/>
      <c r="L722" s="70"/>
      <c r="M722" s="70"/>
      <c r="N722" s="70"/>
      <c r="O722" s="70"/>
      <c r="P722" s="70"/>
      <c r="Q722" s="70"/>
      <c r="R722" s="70">
        <v>7827</v>
      </c>
      <c r="S722" s="70">
        <v>8875.6295170000012</v>
      </c>
    </row>
    <row r="723" spans="1:19" x14ac:dyDescent="0.25">
      <c r="A723" s="72">
        <v>8952</v>
      </c>
      <c r="B723" s="70"/>
      <c r="C723" s="70"/>
      <c r="D723" s="70">
        <v>11713</v>
      </c>
      <c r="E723" s="70">
        <v>9757.9388419999996</v>
      </c>
      <c r="F723" s="70"/>
      <c r="G723" s="70"/>
      <c r="H723" s="70"/>
      <c r="I723" s="70"/>
      <c r="J723" s="70"/>
      <c r="K723" s="70"/>
      <c r="L723" s="70"/>
      <c r="M723" s="70"/>
      <c r="N723" s="70"/>
      <c r="O723" s="70"/>
      <c r="P723" s="70"/>
      <c r="Q723" s="70"/>
      <c r="R723" s="70">
        <v>11713</v>
      </c>
      <c r="S723" s="70">
        <v>9757.9388419999996</v>
      </c>
    </row>
    <row r="724" spans="1:19" x14ac:dyDescent="0.25">
      <c r="A724" s="72">
        <v>8955</v>
      </c>
      <c r="B724" s="70"/>
      <c r="C724" s="70"/>
      <c r="D724" s="70">
        <v>77054</v>
      </c>
      <c r="E724" s="70">
        <v>85512.690430999995</v>
      </c>
      <c r="F724" s="70"/>
      <c r="G724" s="70"/>
      <c r="H724" s="70"/>
      <c r="I724" s="70"/>
      <c r="J724" s="70"/>
      <c r="K724" s="70"/>
      <c r="L724" s="70"/>
      <c r="M724" s="70"/>
      <c r="N724" s="70"/>
      <c r="O724" s="70"/>
      <c r="P724" s="70"/>
      <c r="Q724" s="70"/>
      <c r="R724" s="70">
        <v>77054</v>
      </c>
      <c r="S724" s="70">
        <v>85512.690430999995</v>
      </c>
    </row>
    <row r="725" spans="1:19" x14ac:dyDescent="0.25">
      <c r="A725" s="72">
        <v>8960</v>
      </c>
      <c r="B725" s="70"/>
      <c r="C725" s="70"/>
      <c r="D725" s="70">
        <v>10009</v>
      </c>
      <c r="E725" s="70">
        <v>19298.961671000001</v>
      </c>
      <c r="F725" s="70"/>
      <c r="G725" s="70"/>
      <c r="H725" s="70"/>
      <c r="I725" s="70"/>
      <c r="J725" s="70"/>
      <c r="K725" s="70"/>
      <c r="L725" s="70"/>
      <c r="M725" s="70"/>
      <c r="N725" s="70"/>
      <c r="O725" s="70"/>
      <c r="P725" s="70"/>
      <c r="Q725" s="70"/>
      <c r="R725" s="70">
        <v>10009</v>
      </c>
      <c r="S725" s="70">
        <v>19298.961671000001</v>
      </c>
    </row>
    <row r="726" spans="1:19" x14ac:dyDescent="0.25">
      <c r="A726" s="72">
        <v>8967</v>
      </c>
      <c r="B726" s="70"/>
      <c r="C726" s="70"/>
      <c r="D726" s="70">
        <v>4912</v>
      </c>
      <c r="E726" s="70">
        <v>6006.5890040000004</v>
      </c>
      <c r="F726" s="70"/>
      <c r="G726" s="70"/>
      <c r="H726" s="70"/>
      <c r="I726" s="70"/>
      <c r="J726" s="70"/>
      <c r="K726" s="70"/>
      <c r="L726" s="70"/>
      <c r="M726" s="70"/>
      <c r="N726" s="70"/>
      <c r="O726" s="70"/>
      <c r="P726" s="70"/>
      <c r="Q726" s="70"/>
      <c r="R726" s="70">
        <v>4912</v>
      </c>
      <c r="S726" s="70">
        <v>6006.5890040000004</v>
      </c>
    </row>
    <row r="727" spans="1:19" x14ac:dyDescent="0.25">
      <c r="A727" s="72">
        <v>8968</v>
      </c>
      <c r="B727" s="70"/>
      <c r="C727" s="70"/>
      <c r="D727" s="70">
        <v>83293</v>
      </c>
      <c r="E727" s="70">
        <v>91987.979980999997</v>
      </c>
      <c r="F727" s="70"/>
      <c r="G727" s="70"/>
      <c r="H727" s="70"/>
      <c r="I727" s="70"/>
      <c r="J727" s="70"/>
      <c r="K727" s="70"/>
      <c r="L727" s="70"/>
      <c r="M727" s="70"/>
      <c r="N727" s="70"/>
      <c r="O727" s="70"/>
      <c r="P727" s="70"/>
      <c r="Q727" s="70"/>
      <c r="R727" s="70">
        <v>83293</v>
      </c>
      <c r="S727" s="70">
        <v>91987.979980999997</v>
      </c>
    </row>
    <row r="728" spans="1:19" x14ac:dyDescent="0.25">
      <c r="A728" s="72">
        <v>8977</v>
      </c>
      <c r="B728" s="70"/>
      <c r="C728" s="70"/>
      <c r="D728" s="70">
        <v>91226</v>
      </c>
      <c r="E728" s="70">
        <v>96828.778810000003</v>
      </c>
      <c r="F728" s="70"/>
      <c r="G728" s="70"/>
      <c r="H728" s="70"/>
      <c r="I728" s="70"/>
      <c r="J728" s="70"/>
      <c r="K728" s="70"/>
      <c r="L728" s="70"/>
      <c r="M728" s="70"/>
      <c r="N728" s="70"/>
      <c r="O728" s="70"/>
      <c r="P728" s="70"/>
      <c r="Q728" s="70"/>
      <c r="R728" s="70">
        <v>91226</v>
      </c>
      <c r="S728" s="70">
        <v>96828.778810000003</v>
      </c>
    </row>
    <row r="729" spans="1:19" x14ac:dyDescent="0.25">
      <c r="A729" s="72">
        <v>8983</v>
      </c>
      <c r="B729" s="70"/>
      <c r="C729" s="70"/>
      <c r="D729" s="70">
        <v>13000</v>
      </c>
      <c r="E729" s="70">
        <v>9352.8932779999996</v>
      </c>
      <c r="F729" s="70"/>
      <c r="G729" s="70"/>
      <c r="H729" s="70"/>
      <c r="I729" s="70"/>
      <c r="J729" s="70"/>
      <c r="K729" s="70"/>
      <c r="L729" s="70"/>
      <c r="M729" s="70"/>
      <c r="N729" s="70"/>
      <c r="O729" s="70"/>
      <c r="P729" s="70"/>
      <c r="Q729" s="70"/>
      <c r="R729" s="70">
        <v>13000</v>
      </c>
      <c r="S729" s="70">
        <v>9352.8932779999996</v>
      </c>
    </row>
    <row r="730" spans="1:19" x14ac:dyDescent="0.25">
      <c r="A730" s="72">
        <v>8985</v>
      </c>
      <c r="B730" s="70"/>
      <c r="C730" s="70"/>
      <c r="D730" s="70">
        <v>7700</v>
      </c>
      <c r="E730" s="70">
        <v>6597.629578</v>
      </c>
      <c r="F730" s="70"/>
      <c r="G730" s="70"/>
      <c r="H730" s="70"/>
      <c r="I730" s="70"/>
      <c r="J730" s="70"/>
      <c r="K730" s="70"/>
      <c r="L730" s="70"/>
      <c r="M730" s="70"/>
      <c r="N730" s="70"/>
      <c r="O730" s="70"/>
      <c r="P730" s="70"/>
      <c r="Q730" s="70"/>
      <c r="R730" s="70">
        <v>7700</v>
      </c>
      <c r="S730" s="70">
        <v>6597.629578</v>
      </c>
    </row>
    <row r="731" spans="1:19" x14ac:dyDescent="0.25">
      <c r="A731" s="72">
        <v>8991</v>
      </c>
      <c r="B731" s="70"/>
      <c r="C731" s="70"/>
      <c r="D731" s="70"/>
      <c r="E731" s="70"/>
      <c r="F731" s="70">
        <v>28594</v>
      </c>
      <c r="G731" s="70">
        <v>45870.267915000004</v>
      </c>
      <c r="H731" s="70"/>
      <c r="I731" s="70"/>
      <c r="J731" s="70"/>
      <c r="K731" s="70"/>
      <c r="L731" s="70"/>
      <c r="M731" s="70"/>
      <c r="N731" s="70"/>
      <c r="O731" s="70"/>
      <c r="P731" s="70"/>
      <c r="Q731" s="70"/>
      <c r="R731" s="70">
        <v>28594</v>
      </c>
      <c r="S731" s="70">
        <v>45870.267915000004</v>
      </c>
    </row>
    <row r="732" spans="1:19" x14ac:dyDescent="0.25">
      <c r="A732" s="72">
        <v>9012</v>
      </c>
      <c r="B732" s="70"/>
      <c r="C732" s="70"/>
      <c r="D732" s="70"/>
      <c r="E732" s="70"/>
      <c r="F732" s="70"/>
      <c r="G732" s="70"/>
      <c r="H732" s="70">
        <v>17181</v>
      </c>
      <c r="I732" s="70">
        <v>17210.658797999997</v>
      </c>
      <c r="J732" s="70"/>
      <c r="K732" s="70"/>
      <c r="L732" s="70"/>
      <c r="M732" s="70"/>
      <c r="N732" s="70"/>
      <c r="O732" s="70"/>
      <c r="P732" s="70"/>
      <c r="Q732" s="70"/>
      <c r="R732" s="70">
        <v>17181</v>
      </c>
      <c r="S732" s="70">
        <v>17210.658797999997</v>
      </c>
    </row>
    <row r="733" spans="1:19" x14ac:dyDescent="0.25">
      <c r="A733" s="72">
        <v>9022</v>
      </c>
      <c r="B733" s="70"/>
      <c r="C733" s="70"/>
      <c r="D733" s="70"/>
      <c r="E733" s="70"/>
      <c r="F733" s="70">
        <v>107214</v>
      </c>
      <c r="G733" s="70">
        <v>105421.25</v>
      </c>
      <c r="H733" s="70"/>
      <c r="I733" s="70"/>
      <c r="J733" s="70"/>
      <c r="K733" s="70"/>
      <c r="L733" s="70"/>
      <c r="M733" s="70"/>
      <c r="N733" s="70"/>
      <c r="O733" s="70"/>
      <c r="P733" s="70"/>
      <c r="Q733" s="70"/>
      <c r="R733" s="70">
        <v>107214</v>
      </c>
      <c r="S733" s="70">
        <v>105421.25</v>
      </c>
    </row>
    <row r="734" spans="1:19" x14ac:dyDescent="0.25">
      <c r="A734" s="72">
        <v>9025</v>
      </c>
      <c r="B734" s="70"/>
      <c r="C734" s="70"/>
      <c r="D734" s="70"/>
      <c r="E734" s="70"/>
      <c r="F734" s="70"/>
      <c r="G734" s="70"/>
      <c r="H734" s="70"/>
      <c r="I734" s="70"/>
      <c r="J734" s="70"/>
      <c r="K734" s="70"/>
      <c r="L734" s="70">
        <v>102699</v>
      </c>
      <c r="M734" s="70">
        <v>101285.988281</v>
      </c>
      <c r="N734" s="70"/>
      <c r="O734" s="70"/>
      <c r="P734" s="70"/>
      <c r="Q734" s="70"/>
      <c r="R734" s="70">
        <v>102699</v>
      </c>
      <c r="S734" s="70">
        <v>101285.988281</v>
      </c>
    </row>
    <row r="735" spans="1:19" x14ac:dyDescent="0.25">
      <c r="A735" s="72">
        <v>9028</v>
      </c>
      <c r="B735" s="70"/>
      <c r="C735" s="70"/>
      <c r="D735" s="70"/>
      <c r="E735" s="70"/>
      <c r="F735" s="70">
        <v>52885</v>
      </c>
      <c r="G735" s="70">
        <v>64177.479491999991</v>
      </c>
      <c r="H735" s="70"/>
      <c r="I735" s="70"/>
      <c r="J735" s="70"/>
      <c r="K735" s="70"/>
      <c r="L735" s="70"/>
      <c r="M735" s="70"/>
      <c r="N735" s="70"/>
      <c r="O735" s="70"/>
      <c r="P735" s="70"/>
      <c r="Q735" s="70"/>
      <c r="R735" s="70">
        <v>52885</v>
      </c>
      <c r="S735" s="70">
        <v>64177.479491999991</v>
      </c>
    </row>
    <row r="736" spans="1:19" x14ac:dyDescent="0.25">
      <c r="A736" s="72">
        <v>9029</v>
      </c>
      <c r="B736" s="70"/>
      <c r="C736" s="70"/>
      <c r="D736" s="70"/>
      <c r="E736" s="70"/>
      <c r="F736" s="70">
        <v>55839</v>
      </c>
      <c r="G736" s="70">
        <v>68804.772949999999</v>
      </c>
      <c r="H736" s="70"/>
      <c r="I736" s="70"/>
      <c r="J736" s="70"/>
      <c r="K736" s="70"/>
      <c r="L736" s="70"/>
      <c r="M736" s="70"/>
      <c r="N736" s="70"/>
      <c r="O736" s="70"/>
      <c r="P736" s="70"/>
      <c r="Q736" s="70"/>
      <c r="R736" s="70">
        <v>55839</v>
      </c>
      <c r="S736" s="70">
        <v>68804.772949999999</v>
      </c>
    </row>
    <row r="737" spans="1:19" x14ac:dyDescent="0.25">
      <c r="A737" s="72">
        <v>9033</v>
      </c>
      <c r="B737" s="70"/>
      <c r="C737" s="70"/>
      <c r="D737" s="70"/>
      <c r="E737" s="70"/>
      <c r="F737" s="70"/>
      <c r="G737" s="70"/>
      <c r="H737" s="70"/>
      <c r="I737" s="70"/>
      <c r="J737" s="70">
        <v>37462</v>
      </c>
      <c r="K737" s="70">
        <v>38902.456787000003</v>
      </c>
      <c r="L737" s="70"/>
      <c r="M737" s="70"/>
      <c r="N737" s="70"/>
      <c r="O737" s="70"/>
      <c r="P737" s="70"/>
      <c r="Q737" s="70"/>
      <c r="R737" s="70">
        <v>37462</v>
      </c>
      <c r="S737" s="70">
        <v>38902.456787000003</v>
      </c>
    </row>
    <row r="738" spans="1:19" x14ac:dyDescent="0.25">
      <c r="A738" s="72">
        <v>9036</v>
      </c>
      <c r="B738" s="70"/>
      <c r="C738" s="70"/>
      <c r="D738" s="70"/>
      <c r="E738" s="70"/>
      <c r="F738" s="70"/>
      <c r="G738" s="70"/>
      <c r="H738" s="70"/>
      <c r="I738" s="70"/>
      <c r="J738" s="70">
        <v>37734</v>
      </c>
      <c r="K738" s="70">
        <v>40873.199219000002</v>
      </c>
      <c r="L738" s="70"/>
      <c r="M738" s="70"/>
      <c r="N738" s="70"/>
      <c r="O738" s="70"/>
      <c r="P738" s="70"/>
      <c r="Q738" s="70"/>
      <c r="R738" s="70">
        <v>37734</v>
      </c>
      <c r="S738" s="70">
        <v>40873.199219000002</v>
      </c>
    </row>
    <row r="739" spans="1:19" x14ac:dyDescent="0.25">
      <c r="A739" s="72">
        <v>9041</v>
      </c>
      <c r="B739" s="70"/>
      <c r="C739" s="70"/>
      <c r="D739" s="70"/>
      <c r="E739" s="70"/>
      <c r="F739" s="70"/>
      <c r="G739" s="70"/>
      <c r="H739" s="70"/>
      <c r="I739" s="70"/>
      <c r="J739" s="70">
        <v>32509</v>
      </c>
      <c r="K739" s="70">
        <v>43338.114502999997</v>
      </c>
      <c r="L739" s="70"/>
      <c r="M739" s="70"/>
      <c r="N739" s="70"/>
      <c r="O739" s="70"/>
      <c r="P739" s="70"/>
      <c r="Q739" s="70"/>
      <c r="R739" s="70">
        <v>32509</v>
      </c>
      <c r="S739" s="70">
        <v>43338.114502999997</v>
      </c>
    </row>
    <row r="740" spans="1:19" x14ac:dyDescent="0.25">
      <c r="A740" s="72">
        <v>9043</v>
      </c>
      <c r="B740" s="70"/>
      <c r="C740" s="70"/>
      <c r="D740" s="70"/>
      <c r="E740" s="70"/>
      <c r="F740" s="70"/>
      <c r="G740" s="70"/>
      <c r="H740" s="70"/>
      <c r="I740" s="70"/>
      <c r="J740" s="70">
        <v>80248</v>
      </c>
      <c r="K740" s="70">
        <v>83782.305664</v>
      </c>
      <c r="L740" s="70"/>
      <c r="M740" s="70"/>
      <c r="N740" s="70"/>
      <c r="O740" s="70"/>
      <c r="P740" s="70"/>
      <c r="Q740" s="70"/>
      <c r="R740" s="70">
        <v>80248</v>
      </c>
      <c r="S740" s="70">
        <v>83782.305664</v>
      </c>
    </row>
    <row r="741" spans="1:19" x14ac:dyDescent="0.25">
      <c r="A741" s="72">
        <v>9068</v>
      </c>
      <c r="B741" s="70"/>
      <c r="C741" s="70"/>
      <c r="D741" s="70"/>
      <c r="E741" s="70"/>
      <c r="F741" s="70"/>
      <c r="G741" s="70"/>
      <c r="H741" s="70">
        <v>8122</v>
      </c>
      <c r="I741" s="70">
        <v>6589.649101</v>
      </c>
      <c r="J741" s="70"/>
      <c r="K741" s="70"/>
      <c r="L741" s="70"/>
      <c r="M741" s="70"/>
      <c r="N741" s="70"/>
      <c r="O741" s="70"/>
      <c r="P741" s="70"/>
      <c r="Q741" s="70"/>
      <c r="R741" s="70">
        <v>8122</v>
      </c>
      <c r="S741" s="70">
        <v>6589.649101</v>
      </c>
    </row>
    <row r="742" spans="1:19" x14ac:dyDescent="0.25">
      <c r="A742" s="72">
        <v>9112</v>
      </c>
      <c r="B742" s="70"/>
      <c r="C742" s="70"/>
      <c r="D742" s="70"/>
      <c r="E742" s="70"/>
      <c r="F742" s="70"/>
      <c r="G742" s="70"/>
      <c r="H742" s="70"/>
      <c r="I742" s="70"/>
      <c r="J742" s="70"/>
      <c r="K742" s="70"/>
      <c r="L742" s="70">
        <v>28600</v>
      </c>
      <c r="M742" s="70">
        <v>29759.305937999998</v>
      </c>
      <c r="N742" s="70"/>
      <c r="O742" s="70"/>
      <c r="P742" s="70"/>
      <c r="Q742" s="70"/>
      <c r="R742" s="70">
        <v>28600</v>
      </c>
      <c r="S742" s="70">
        <v>29759.305937999998</v>
      </c>
    </row>
    <row r="743" spans="1:19" x14ac:dyDescent="0.25">
      <c r="A743" s="72">
        <v>9142</v>
      </c>
      <c r="B743" s="70"/>
      <c r="C743" s="70"/>
      <c r="D743" s="70"/>
      <c r="E743" s="70"/>
      <c r="F743" s="70"/>
      <c r="G743" s="70"/>
      <c r="H743" s="70">
        <v>12993</v>
      </c>
      <c r="I743" s="70">
        <v>12533.752121</v>
      </c>
      <c r="J743" s="70"/>
      <c r="K743" s="70"/>
      <c r="L743" s="70"/>
      <c r="M743" s="70"/>
      <c r="N743" s="70"/>
      <c r="O743" s="70"/>
      <c r="P743" s="70"/>
      <c r="Q743" s="70"/>
      <c r="R743" s="70">
        <v>12993</v>
      </c>
      <c r="S743" s="70">
        <v>12533.752121</v>
      </c>
    </row>
    <row r="744" spans="1:19" x14ac:dyDescent="0.25">
      <c r="A744" s="72">
        <v>9143</v>
      </c>
      <c r="B744" s="70"/>
      <c r="C744" s="70"/>
      <c r="D744" s="70"/>
      <c r="E744" s="70"/>
      <c r="F744" s="70"/>
      <c r="G744" s="70"/>
      <c r="H744" s="70">
        <v>14591</v>
      </c>
      <c r="I744" s="70">
        <v>12226.755187000001</v>
      </c>
      <c r="J744" s="70"/>
      <c r="K744" s="70"/>
      <c r="L744" s="70"/>
      <c r="M744" s="70"/>
      <c r="N744" s="70"/>
      <c r="O744" s="70"/>
      <c r="P744" s="70"/>
      <c r="Q744" s="70"/>
      <c r="R744" s="70">
        <v>14591</v>
      </c>
      <c r="S744" s="70">
        <v>12226.755187000001</v>
      </c>
    </row>
    <row r="745" spans="1:19" x14ac:dyDescent="0.25">
      <c r="A745" s="72">
        <v>9186</v>
      </c>
      <c r="B745" s="70"/>
      <c r="C745" s="70"/>
      <c r="D745" s="70"/>
      <c r="E745" s="70"/>
      <c r="F745" s="70">
        <v>7353</v>
      </c>
      <c r="G745" s="70">
        <v>13587.679925</v>
      </c>
      <c r="H745" s="70"/>
      <c r="I745" s="70"/>
      <c r="J745" s="70"/>
      <c r="K745" s="70"/>
      <c r="L745" s="70"/>
      <c r="M745" s="70"/>
      <c r="N745" s="70"/>
      <c r="O745" s="70"/>
      <c r="P745" s="70"/>
      <c r="Q745" s="70"/>
      <c r="R745" s="70">
        <v>7353</v>
      </c>
      <c r="S745" s="70">
        <v>13587.679925</v>
      </c>
    </row>
    <row r="746" spans="1:19" x14ac:dyDescent="0.25">
      <c r="A746" s="72">
        <v>9221</v>
      </c>
      <c r="B746" s="70"/>
      <c r="C746" s="70"/>
      <c r="D746" s="70"/>
      <c r="E746" s="70"/>
      <c r="F746" s="70">
        <v>6066</v>
      </c>
      <c r="G746" s="70">
        <v>5996.0872649999992</v>
      </c>
      <c r="H746" s="70"/>
      <c r="I746" s="70"/>
      <c r="J746" s="70"/>
      <c r="K746" s="70"/>
      <c r="L746" s="70"/>
      <c r="M746" s="70"/>
      <c r="N746" s="70"/>
      <c r="O746" s="70"/>
      <c r="P746" s="70"/>
      <c r="Q746" s="70"/>
      <c r="R746" s="70">
        <v>6066</v>
      </c>
      <c r="S746" s="70">
        <v>5996.0872649999992</v>
      </c>
    </row>
    <row r="747" spans="1:19" x14ac:dyDescent="0.25">
      <c r="A747" s="72">
        <v>9240</v>
      </c>
      <c r="B747" s="70"/>
      <c r="C747" s="70"/>
      <c r="D747" s="70"/>
      <c r="E747" s="70"/>
      <c r="F747" s="70">
        <v>9136</v>
      </c>
      <c r="G747" s="70">
        <v>5744.1641310000005</v>
      </c>
      <c r="H747" s="70"/>
      <c r="I747" s="70"/>
      <c r="J747" s="70"/>
      <c r="K747" s="70"/>
      <c r="L747" s="70"/>
      <c r="M747" s="70"/>
      <c r="N747" s="70"/>
      <c r="O747" s="70"/>
      <c r="P747" s="70"/>
      <c r="Q747" s="70"/>
      <c r="R747" s="70">
        <v>9136</v>
      </c>
      <c r="S747" s="70">
        <v>5744.1641310000005</v>
      </c>
    </row>
    <row r="748" spans="1:19" x14ac:dyDescent="0.25">
      <c r="A748" s="72">
        <v>9252</v>
      </c>
      <c r="B748" s="70"/>
      <c r="C748" s="70"/>
      <c r="D748" s="70"/>
      <c r="E748" s="70"/>
      <c r="F748" s="70">
        <v>59572</v>
      </c>
      <c r="G748" s="70">
        <v>60085.470459999997</v>
      </c>
      <c r="H748" s="70"/>
      <c r="I748" s="70"/>
      <c r="J748" s="70"/>
      <c r="K748" s="70"/>
      <c r="L748" s="70"/>
      <c r="M748" s="70"/>
      <c r="N748" s="70"/>
      <c r="O748" s="70"/>
      <c r="P748" s="70"/>
      <c r="Q748" s="70"/>
      <c r="R748" s="70">
        <v>59572</v>
      </c>
      <c r="S748" s="70">
        <v>60085.470459999997</v>
      </c>
    </row>
    <row r="749" spans="1:19" x14ac:dyDescent="0.25">
      <c r="A749" s="72">
        <v>9281</v>
      </c>
      <c r="B749" s="70"/>
      <c r="C749" s="70"/>
      <c r="D749" s="70"/>
      <c r="E749" s="70"/>
      <c r="F749" s="70">
        <v>32749</v>
      </c>
      <c r="G749" s="70">
        <v>39030.021179000003</v>
      </c>
      <c r="H749" s="70"/>
      <c r="I749" s="70"/>
      <c r="J749" s="70"/>
      <c r="K749" s="70"/>
      <c r="L749" s="70"/>
      <c r="M749" s="70"/>
      <c r="N749" s="70"/>
      <c r="O749" s="70"/>
      <c r="P749" s="70"/>
      <c r="Q749" s="70"/>
      <c r="R749" s="70">
        <v>32749</v>
      </c>
      <c r="S749" s="70">
        <v>39030.021179000003</v>
      </c>
    </row>
    <row r="750" spans="1:19" x14ac:dyDescent="0.25">
      <c r="A750" s="72">
        <v>9289</v>
      </c>
      <c r="B750" s="70"/>
      <c r="C750" s="70"/>
      <c r="D750" s="70"/>
      <c r="E750" s="70"/>
      <c r="F750" s="70">
        <v>23211</v>
      </c>
      <c r="G750" s="70">
        <v>25787.620116999999</v>
      </c>
      <c r="H750" s="70"/>
      <c r="I750" s="70"/>
      <c r="J750" s="70"/>
      <c r="K750" s="70"/>
      <c r="L750" s="70"/>
      <c r="M750" s="70"/>
      <c r="N750" s="70"/>
      <c r="O750" s="70"/>
      <c r="P750" s="70"/>
      <c r="Q750" s="70"/>
      <c r="R750" s="70">
        <v>23211</v>
      </c>
      <c r="S750" s="70">
        <v>25787.620116999999</v>
      </c>
    </row>
    <row r="751" spans="1:19" x14ac:dyDescent="0.25">
      <c r="A751" s="72">
        <v>9299</v>
      </c>
      <c r="B751" s="70"/>
      <c r="C751" s="70"/>
      <c r="D751" s="70"/>
      <c r="E751" s="70"/>
      <c r="F751" s="70">
        <v>27566</v>
      </c>
      <c r="G751" s="70">
        <v>39825.600584</v>
      </c>
      <c r="H751" s="70"/>
      <c r="I751" s="70"/>
      <c r="J751" s="70"/>
      <c r="K751" s="70"/>
      <c r="L751" s="70"/>
      <c r="M751" s="70"/>
      <c r="N751" s="70"/>
      <c r="O751" s="70"/>
      <c r="P751" s="70"/>
      <c r="Q751" s="70"/>
      <c r="R751" s="70">
        <v>27566</v>
      </c>
      <c r="S751" s="70">
        <v>39825.600584</v>
      </c>
    </row>
    <row r="752" spans="1:19" x14ac:dyDescent="0.25">
      <c r="A752" s="72">
        <v>9305</v>
      </c>
      <c r="B752" s="70"/>
      <c r="C752" s="70"/>
      <c r="D752" s="70"/>
      <c r="E752" s="70"/>
      <c r="F752" s="70">
        <v>10337</v>
      </c>
      <c r="G752" s="70">
        <v>11079.653694000001</v>
      </c>
      <c r="H752" s="70"/>
      <c r="I752" s="70"/>
      <c r="J752" s="70"/>
      <c r="K752" s="70"/>
      <c r="L752" s="70"/>
      <c r="M752" s="70"/>
      <c r="N752" s="70"/>
      <c r="O752" s="70"/>
      <c r="P752" s="70"/>
      <c r="Q752" s="70"/>
      <c r="R752" s="70">
        <v>10337</v>
      </c>
      <c r="S752" s="70">
        <v>11079.653694000001</v>
      </c>
    </row>
    <row r="753" spans="1:19" x14ac:dyDescent="0.25">
      <c r="A753" s="72">
        <v>9307</v>
      </c>
      <c r="B753" s="70"/>
      <c r="C753" s="70"/>
      <c r="D753" s="70"/>
      <c r="E753" s="70"/>
      <c r="F753" s="70">
        <v>49773</v>
      </c>
      <c r="G753" s="70">
        <v>58739.231262000001</v>
      </c>
      <c r="H753" s="70"/>
      <c r="I753" s="70"/>
      <c r="J753" s="70"/>
      <c r="K753" s="70"/>
      <c r="L753" s="70"/>
      <c r="M753" s="70"/>
      <c r="N753" s="70"/>
      <c r="O753" s="70"/>
      <c r="P753" s="70"/>
      <c r="Q753" s="70"/>
      <c r="R753" s="70">
        <v>49773</v>
      </c>
      <c r="S753" s="70">
        <v>58739.231262000001</v>
      </c>
    </row>
    <row r="754" spans="1:19" x14ac:dyDescent="0.25">
      <c r="A754" s="72">
        <v>9308</v>
      </c>
      <c r="B754" s="70"/>
      <c r="C754" s="70"/>
      <c r="D754" s="70"/>
      <c r="E754" s="70"/>
      <c r="F754" s="70">
        <v>48824</v>
      </c>
      <c r="G754" s="70">
        <v>51565.327577000004</v>
      </c>
      <c r="H754" s="70"/>
      <c r="I754" s="70"/>
      <c r="J754" s="70"/>
      <c r="K754" s="70"/>
      <c r="L754" s="70"/>
      <c r="M754" s="70"/>
      <c r="N754" s="70"/>
      <c r="O754" s="70"/>
      <c r="P754" s="70"/>
      <c r="Q754" s="70"/>
      <c r="R754" s="70">
        <v>48824</v>
      </c>
      <c r="S754" s="70">
        <v>51565.327577000004</v>
      </c>
    </row>
    <row r="755" spans="1:19" x14ac:dyDescent="0.25">
      <c r="A755" s="72">
        <v>9316</v>
      </c>
      <c r="B755" s="70"/>
      <c r="C755" s="70"/>
      <c r="D755" s="70"/>
      <c r="E755" s="70"/>
      <c r="F755" s="70">
        <v>11524</v>
      </c>
      <c r="G755" s="70">
        <v>9709.3376390000012</v>
      </c>
      <c r="H755" s="70"/>
      <c r="I755" s="70"/>
      <c r="J755" s="70"/>
      <c r="K755" s="70"/>
      <c r="L755" s="70"/>
      <c r="M755" s="70"/>
      <c r="N755" s="70"/>
      <c r="O755" s="70"/>
      <c r="P755" s="70"/>
      <c r="Q755" s="70"/>
      <c r="R755" s="70">
        <v>11524</v>
      </c>
      <c r="S755" s="70">
        <v>9709.3376390000012</v>
      </c>
    </row>
    <row r="756" spans="1:19" x14ac:dyDescent="0.25">
      <c r="A756" s="72">
        <v>9328</v>
      </c>
      <c r="B756" s="70"/>
      <c r="C756" s="70"/>
      <c r="D756" s="70"/>
      <c r="E756" s="70"/>
      <c r="F756" s="70">
        <v>117227</v>
      </c>
      <c r="G756" s="70">
        <v>125018.224609</v>
      </c>
      <c r="H756" s="70"/>
      <c r="I756" s="70"/>
      <c r="J756" s="70"/>
      <c r="K756" s="70"/>
      <c r="L756" s="70"/>
      <c r="M756" s="70"/>
      <c r="N756" s="70"/>
      <c r="O756" s="70"/>
      <c r="P756" s="70"/>
      <c r="Q756" s="70"/>
      <c r="R756" s="70">
        <v>117227</v>
      </c>
      <c r="S756" s="70">
        <v>125018.224609</v>
      </c>
    </row>
    <row r="757" spans="1:19" x14ac:dyDescent="0.25">
      <c r="A757" s="72">
        <v>9330</v>
      </c>
      <c r="B757" s="70"/>
      <c r="C757" s="70"/>
      <c r="D757" s="70"/>
      <c r="E757" s="70"/>
      <c r="F757" s="70">
        <v>111869</v>
      </c>
      <c r="G757" s="70">
        <v>129512.195313</v>
      </c>
      <c r="H757" s="70"/>
      <c r="I757" s="70"/>
      <c r="J757" s="70"/>
      <c r="K757" s="70"/>
      <c r="L757" s="70"/>
      <c r="M757" s="70"/>
      <c r="N757" s="70"/>
      <c r="O757" s="70"/>
      <c r="P757" s="70"/>
      <c r="Q757" s="70"/>
      <c r="R757" s="70">
        <v>111869</v>
      </c>
      <c r="S757" s="70">
        <v>129512.195313</v>
      </c>
    </row>
    <row r="758" spans="1:19" x14ac:dyDescent="0.25">
      <c r="A758" s="72">
        <v>9331</v>
      </c>
      <c r="B758" s="70"/>
      <c r="C758" s="70"/>
      <c r="D758" s="70"/>
      <c r="E758" s="70"/>
      <c r="F758" s="70">
        <v>14828</v>
      </c>
      <c r="G758" s="70">
        <v>20233.764395999999</v>
      </c>
      <c r="H758" s="70"/>
      <c r="I758" s="70"/>
      <c r="J758" s="70"/>
      <c r="K758" s="70"/>
      <c r="L758" s="70"/>
      <c r="M758" s="70"/>
      <c r="N758" s="70"/>
      <c r="O758" s="70"/>
      <c r="P758" s="70"/>
      <c r="Q758" s="70"/>
      <c r="R758" s="70">
        <v>14828</v>
      </c>
      <c r="S758" s="70">
        <v>20233.764395999999</v>
      </c>
    </row>
    <row r="759" spans="1:19" x14ac:dyDescent="0.25">
      <c r="A759" s="72">
        <v>9333</v>
      </c>
      <c r="B759" s="70"/>
      <c r="C759" s="70"/>
      <c r="D759" s="70"/>
      <c r="E759" s="70"/>
      <c r="F759" s="70">
        <v>95636</v>
      </c>
      <c r="G759" s="70">
        <v>108129.165039</v>
      </c>
      <c r="H759" s="70"/>
      <c r="I759" s="70"/>
      <c r="J759" s="70"/>
      <c r="K759" s="70"/>
      <c r="L759" s="70"/>
      <c r="M759" s="70"/>
      <c r="N759" s="70"/>
      <c r="O759" s="70"/>
      <c r="P759" s="70"/>
      <c r="Q759" s="70"/>
      <c r="R759" s="70">
        <v>95636</v>
      </c>
      <c r="S759" s="70">
        <v>108129.165039</v>
      </c>
    </row>
    <row r="760" spans="1:19" x14ac:dyDescent="0.25">
      <c r="A760" s="72">
        <v>9335</v>
      </c>
      <c r="B760" s="70"/>
      <c r="C760" s="70"/>
      <c r="D760" s="70"/>
      <c r="E760" s="70"/>
      <c r="F760" s="70">
        <v>99221</v>
      </c>
      <c r="G760" s="70">
        <v>114010.627442</v>
      </c>
      <c r="H760" s="70"/>
      <c r="I760" s="70"/>
      <c r="J760" s="70"/>
      <c r="K760" s="70"/>
      <c r="L760" s="70"/>
      <c r="M760" s="70"/>
      <c r="N760" s="70"/>
      <c r="O760" s="70"/>
      <c r="P760" s="70"/>
      <c r="Q760" s="70"/>
      <c r="R760" s="70">
        <v>99221</v>
      </c>
      <c r="S760" s="70">
        <v>114010.627442</v>
      </c>
    </row>
    <row r="761" spans="1:19" x14ac:dyDescent="0.25">
      <c r="A761" s="72">
        <v>9336</v>
      </c>
      <c r="B761" s="70"/>
      <c r="C761" s="70"/>
      <c r="D761" s="70"/>
      <c r="E761" s="70"/>
      <c r="F761" s="70">
        <v>103652</v>
      </c>
      <c r="G761" s="70">
        <v>114796.592773</v>
      </c>
      <c r="H761" s="70"/>
      <c r="I761" s="70"/>
      <c r="J761" s="70"/>
      <c r="K761" s="70"/>
      <c r="L761" s="70"/>
      <c r="M761" s="70"/>
      <c r="N761" s="70"/>
      <c r="O761" s="70"/>
      <c r="P761" s="70"/>
      <c r="Q761" s="70"/>
      <c r="R761" s="70">
        <v>103652</v>
      </c>
      <c r="S761" s="70">
        <v>114796.592773</v>
      </c>
    </row>
    <row r="762" spans="1:19" x14ac:dyDescent="0.25">
      <c r="A762" s="72">
        <v>9337</v>
      </c>
      <c r="B762" s="70"/>
      <c r="C762" s="70"/>
      <c r="D762" s="70"/>
      <c r="E762" s="70"/>
      <c r="F762" s="70">
        <v>88650</v>
      </c>
      <c r="G762" s="70">
        <v>88902.955077999999</v>
      </c>
      <c r="H762" s="70"/>
      <c r="I762" s="70"/>
      <c r="J762" s="70"/>
      <c r="K762" s="70"/>
      <c r="L762" s="70"/>
      <c r="M762" s="70"/>
      <c r="N762" s="70"/>
      <c r="O762" s="70"/>
      <c r="P762" s="70"/>
      <c r="Q762" s="70"/>
      <c r="R762" s="70">
        <v>88650</v>
      </c>
      <c r="S762" s="70">
        <v>88902.955077999999</v>
      </c>
    </row>
    <row r="763" spans="1:19" x14ac:dyDescent="0.25">
      <c r="A763" s="72">
        <v>9338</v>
      </c>
      <c r="B763" s="70"/>
      <c r="C763" s="70"/>
      <c r="D763" s="70"/>
      <c r="E763" s="70"/>
      <c r="F763" s="70">
        <v>105713</v>
      </c>
      <c r="G763" s="70">
        <v>122764.02832</v>
      </c>
      <c r="H763" s="70"/>
      <c r="I763" s="70"/>
      <c r="J763" s="70"/>
      <c r="K763" s="70"/>
      <c r="L763" s="70"/>
      <c r="M763" s="70"/>
      <c r="N763" s="70"/>
      <c r="O763" s="70"/>
      <c r="P763" s="70"/>
      <c r="Q763" s="70"/>
      <c r="R763" s="70">
        <v>105713</v>
      </c>
      <c r="S763" s="70">
        <v>122764.02832</v>
      </c>
    </row>
    <row r="764" spans="1:19" x14ac:dyDescent="0.25">
      <c r="A764" s="72">
        <v>9342</v>
      </c>
      <c r="B764" s="70"/>
      <c r="C764" s="70"/>
      <c r="D764" s="70"/>
      <c r="E764" s="70"/>
      <c r="F764" s="70">
        <v>96703</v>
      </c>
      <c r="G764" s="70">
        <v>95951.9375</v>
      </c>
      <c r="H764" s="70"/>
      <c r="I764" s="70"/>
      <c r="J764" s="70"/>
      <c r="K764" s="70"/>
      <c r="L764" s="70"/>
      <c r="M764" s="70"/>
      <c r="N764" s="70"/>
      <c r="O764" s="70"/>
      <c r="P764" s="70"/>
      <c r="Q764" s="70"/>
      <c r="R764" s="70">
        <v>96703</v>
      </c>
      <c r="S764" s="70">
        <v>95951.9375</v>
      </c>
    </row>
    <row r="765" spans="1:19" x14ac:dyDescent="0.25">
      <c r="A765" s="72">
        <v>9345</v>
      </c>
      <c r="B765" s="70"/>
      <c r="C765" s="70"/>
      <c r="D765" s="70"/>
      <c r="E765" s="70"/>
      <c r="F765" s="70">
        <v>9295</v>
      </c>
      <c r="G765" s="70">
        <v>12557.972777999998</v>
      </c>
      <c r="H765" s="70"/>
      <c r="I765" s="70"/>
      <c r="J765" s="70"/>
      <c r="K765" s="70"/>
      <c r="L765" s="70"/>
      <c r="M765" s="70"/>
      <c r="N765" s="70"/>
      <c r="O765" s="70"/>
      <c r="P765" s="70"/>
      <c r="Q765" s="70"/>
      <c r="R765" s="70">
        <v>9295</v>
      </c>
      <c r="S765" s="70">
        <v>12557.972777999998</v>
      </c>
    </row>
    <row r="766" spans="1:19" x14ac:dyDescent="0.25">
      <c r="A766" s="72">
        <v>9357</v>
      </c>
      <c r="B766" s="70"/>
      <c r="C766" s="70"/>
      <c r="D766" s="70">
        <v>13501</v>
      </c>
      <c r="E766" s="70">
        <v>11384.996821000001</v>
      </c>
      <c r="F766" s="70"/>
      <c r="G766" s="70"/>
      <c r="H766" s="70"/>
      <c r="I766" s="70"/>
      <c r="J766" s="70"/>
      <c r="K766" s="70"/>
      <c r="L766" s="70"/>
      <c r="M766" s="70"/>
      <c r="N766" s="70"/>
      <c r="O766" s="70"/>
      <c r="P766" s="70"/>
      <c r="Q766" s="70"/>
      <c r="R766" s="70">
        <v>13501</v>
      </c>
      <c r="S766" s="70">
        <v>11384.996821000001</v>
      </c>
    </row>
    <row r="767" spans="1:19" x14ac:dyDescent="0.25">
      <c r="A767" s="72">
        <v>9367</v>
      </c>
      <c r="B767" s="70"/>
      <c r="C767" s="70"/>
      <c r="D767" s="70">
        <v>22161</v>
      </c>
      <c r="E767" s="70">
        <v>15176.485229999998</v>
      </c>
      <c r="F767" s="70"/>
      <c r="G767" s="70"/>
      <c r="H767" s="70"/>
      <c r="I767" s="70"/>
      <c r="J767" s="70"/>
      <c r="K767" s="70"/>
      <c r="L767" s="70"/>
      <c r="M767" s="70"/>
      <c r="N767" s="70"/>
      <c r="O767" s="70"/>
      <c r="P767" s="70"/>
      <c r="Q767" s="70"/>
      <c r="R767" s="70">
        <v>22161</v>
      </c>
      <c r="S767" s="70">
        <v>15176.485229999998</v>
      </c>
    </row>
    <row r="768" spans="1:19" x14ac:dyDescent="0.25">
      <c r="A768" s="72">
        <v>9410</v>
      </c>
      <c r="B768" s="70"/>
      <c r="C768" s="70"/>
      <c r="D768" s="70"/>
      <c r="E768" s="70"/>
      <c r="F768" s="70"/>
      <c r="G768" s="70"/>
      <c r="H768" s="70"/>
      <c r="I768" s="70"/>
      <c r="J768" s="70"/>
      <c r="K768" s="70"/>
      <c r="L768" s="70"/>
      <c r="M768" s="70"/>
      <c r="N768" s="70"/>
      <c r="O768" s="70"/>
      <c r="P768" s="70">
        <v>200</v>
      </c>
      <c r="Q768" s="70">
        <v>23.427961</v>
      </c>
      <c r="R768" s="70">
        <v>200</v>
      </c>
      <c r="S768" s="70">
        <v>23.427961</v>
      </c>
    </row>
    <row r="769" spans="1:19" x14ac:dyDescent="0.25">
      <c r="A769" s="72">
        <v>9483</v>
      </c>
      <c r="B769" s="70"/>
      <c r="C769" s="70"/>
      <c r="D769" s="70"/>
      <c r="E769" s="70"/>
      <c r="F769" s="70"/>
      <c r="G769" s="70"/>
      <c r="H769" s="70">
        <v>4818</v>
      </c>
      <c r="I769" s="70">
        <v>6891.1660460000003</v>
      </c>
      <c r="J769" s="70"/>
      <c r="K769" s="70"/>
      <c r="L769" s="70"/>
      <c r="M769" s="70"/>
      <c r="N769" s="70"/>
      <c r="O769" s="70"/>
      <c r="P769" s="70"/>
      <c r="Q769" s="70"/>
      <c r="R769" s="70">
        <v>4818</v>
      </c>
      <c r="S769" s="70">
        <v>6891.1660460000003</v>
      </c>
    </row>
    <row r="770" spans="1:19" x14ac:dyDescent="0.25">
      <c r="A770" s="72">
        <v>9488</v>
      </c>
      <c r="B770" s="70"/>
      <c r="C770" s="70"/>
      <c r="D770" s="70"/>
      <c r="E770" s="70"/>
      <c r="F770" s="70"/>
      <c r="G770" s="70"/>
      <c r="H770" s="70">
        <v>4893</v>
      </c>
      <c r="I770" s="70">
        <v>5249.9406740000004</v>
      </c>
      <c r="J770" s="70"/>
      <c r="K770" s="70"/>
      <c r="L770" s="70"/>
      <c r="M770" s="70"/>
      <c r="N770" s="70"/>
      <c r="O770" s="70"/>
      <c r="P770" s="70"/>
      <c r="Q770" s="70"/>
      <c r="R770" s="70">
        <v>4893</v>
      </c>
      <c r="S770" s="70">
        <v>5249.9406740000004</v>
      </c>
    </row>
    <row r="771" spans="1:19" x14ac:dyDescent="0.25">
      <c r="A771" s="72">
        <v>9507</v>
      </c>
      <c r="B771" s="70"/>
      <c r="C771" s="70"/>
      <c r="D771" s="70"/>
      <c r="E771" s="70"/>
      <c r="F771" s="70">
        <v>4065</v>
      </c>
      <c r="G771" s="70">
        <v>6549.018787</v>
      </c>
      <c r="H771" s="70"/>
      <c r="I771" s="70"/>
      <c r="J771" s="70"/>
      <c r="K771" s="70"/>
      <c r="L771" s="70"/>
      <c r="M771" s="70"/>
      <c r="N771" s="70"/>
      <c r="O771" s="70"/>
      <c r="P771" s="70"/>
      <c r="Q771" s="70"/>
      <c r="R771" s="70">
        <v>4065</v>
      </c>
      <c r="S771" s="70">
        <v>6549.018787</v>
      </c>
    </row>
    <row r="772" spans="1:19" x14ac:dyDescent="0.25">
      <c r="A772" s="72">
        <v>9509</v>
      </c>
      <c r="B772" s="70"/>
      <c r="C772" s="70"/>
      <c r="D772" s="70"/>
      <c r="E772" s="70"/>
      <c r="F772" s="70"/>
      <c r="G772" s="70"/>
      <c r="H772" s="70">
        <v>6412</v>
      </c>
      <c r="I772" s="70">
        <v>7365.8328850000007</v>
      </c>
      <c r="J772" s="70"/>
      <c r="K772" s="70"/>
      <c r="L772" s="70"/>
      <c r="M772" s="70"/>
      <c r="N772" s="70"/>
      <c r="O772" s="70"/>
      <c r="P772" s="70"/>
      <c r="Q772" s="70"/>
      <c r="R772" s="70">
        <v>6412</v>
      </c>
      <c r="S772" s="70">
        <v>7365.8328850000007</v>
      </c>
    </row>
    <row r="773" spans="1:19" x14ac:dyDescent="0.25">
      <c r="A773" s="72">
        <v>9510</v>
      </c>
      <c r="B773" s="70"/>
      <c r="C773" s="70"/>
      <c r="D773" s="70"/>
      <c r="E773" s="70"/>
      <c r="F773" s="70"/>
      <c r="G773" s="70"/>
      <c r="H773" s="70">
        <v>6601</v>
      </c>
      <c r="I773" s="70">
        <v>5929.4661559999995</v>
      </c>
      <c r="J773" s="70"/>
      <c r="K773" s="70"/>
      <c r="L773" s="70"/>
      <c r="M773" s="70"/>
      <c r="N773" s="70"/>
      <c r="O773" s="70"/>
      <c r="P773" s="70"/>
      <c r="Q773" s="70"/>
      <c r="R773" s="70">
        <v>6601</v>
      </c>
      <c r="S773" s="70">
        <v>5929.4661559999995</v>
      </c>
    </row>
    <row r="774" spans="1:19" x14ac:dyDescent="0.25">
      <c r="A774" s="72">
        <v>9516</v>
      </c>
      <c r="B774" s="70"/>
      <c r="C774" s="70"/>
      <c r="D774" s="70"/>
      <c r="E774" s="70"/>
      <c r="F774" s="70"/>
      <c r="G774" s="70"/>
      <c r="H774" s="70">
        <v>9252</v>
      </c>
      <c r="I774" s="70">
        <v>8747.2023919999992</v>
      </c>
      <c r="J774" s="70"/>
      <c r="K774" s="70"/>
      <c r="L774" s="70"/>
      <c r="M774" s="70"/>
      <c r="N774" s="70"/>
      <c r="O774" s="70"/>
      <c r="P774" s="70"/>
      <c r="Q774" s="70"/>
      <c r="R774" s="70">
        <v>9252</v>
      </c>
      <c r="S774" s="70">
        <v>8747.2023919999992</v>
      </c>
    </row>
    <row r="775" spans="1:19" x14ac:dyDescent="0.25">
      <c r="A775" s="72">
        <v>9519</v>
      </c>
      <c r="B775" s="70"/>
      <c r="C775" s="70"/>
      <c r="D775" s="70"/>
      <c r="E775" s="70"/>
      <c r="F775" s="70"/>
      <c r="G775" s="70"/>
      <c r="H775" s="70">
        <v>10237</v>
      </c>
      <c r="I775" s="70">
        <v>8935.8795170000012</v>
      </c>
      <c r="J775" s="70"/>
      <c r="K775" s="70"/>
      <c r="L775" s="70"/>
      <c r="M775" s="70"/>
      <c r="N775" s="70"/>
      <c r="O775" s="70"/>
      <c r="P775" s="70"/>
      <c r="Q775" s="70"/>
      <c r="R775" s="70">
        <v>10237</v>
      </c>
      <c r="S775" s="70">
        <v>8935.8795170000012</v>
      </c>
    </row>
    <row r="776" spans="1:19" x14ac:dyDescent="0.25">
      <c r="A776" s="72">
        <v>9538</v>
      </c>
      <c r="B776" s="70"/>
      <c r="C776" s="70"/>
      <c r="D776" s="70">
        <v>12495</v>
      </c>
      <c r="E776" s="70">
        <v>12611.818272</v>
      </c>
      <c r="F776" s="70"/>
      <c r="G776" s="70"/>
      <c r="H776" s="70"/>
      <c r="I776" s="70"/>
      <c r="J776" s="70"/>
      <c r="K776" s="70"/>
      <c r="L776" s="70"/>
      <c r="M776" s="70"/>
      <c r="N776" s="70"/>
      <c r="O776" s="70"/>
      <c r="P776" s="70"/>
      <c r="Q776" s="70"/>
      <c r="R776" s="70">
        <v>12495</v>
      </c>
      <c r="S776" s="70">
        <v>12611.818272</v>
      </c>
    </row>
    <row r="777" spans="1:19" x14ac:dyDescent="0.25">
      <c r="A777" s="72">
        <v>9546</v>
      </c>
      <c r="B777" s="70"/>
      <c r="C777" s="70"/>
      <c r="D777" s="70">
        <v>5097</v>
      </c>
      <c r="E777" s="70">
        <v>5541.8048980000003</v>
      </c>
      <c r="F777" s="70"/>
      <c r="G777" s="70"/>
      <c r="H777" s="70"/>
      <c r="I777" s="70"/>
      <c r="J777" s="70"/>
      <c r="K777" s="70"/>
      <c r="L777" s="70"/>
      <c r="M777" s="70"/>
      <c r="N777" s="70"/>
      <c r="O777" s="70"/>
      <c r="P777" s="70"/>
      <c r="Q777" s="70"/>
      <c r="R777" s="70">
        <v>5097</v>
      </c>
      <c r="S777" s="70">
        <v>5541.8048980000003</v>
      </c>
    </row>
    <row r="778" spans="1:19" x14ac:dyDescent="0.25">
      <c r="A778" s="72">
        <v>9548</v>
      </c>
      <c r="B778" s="70"/>
      <c r="C778" s="70"/>
      <c r="D778" s="70">
        <v>21284</v>
      </c>
      <c r="E778" s="70">
        <v>22119.704657000002</v>
      </c>
      <c r="F778" s="70"/>
      <c r="G778" s="70"/>
      <c r="H778" s="70"/>
      <c r="I778" s="70"/>
      <c r="J778" s="70"/>
      <c r="K778" s="70"/>
      <c r="L778" s="70"/>
      <c r="M778" s="70"/>
      <c r="N778" s="70"/>
      <c r="O778" s="70"/>
      <c r="P778" s="70"/>
      <c r="Q778" s="70"/>
      <c r="R778" s="70">
        <v>21284</v>
      </c>
      <c r="S778" s="70">
        <v>22119.704657000002</v>
      </c>
    </row>
    <row r="779" spans="1:19" x14ac:dyDescent="0.25">
      <c r="A779" s="72">
        <v>9568</v>
      </c>
      <c r="B779" s="70"/>
      <c r="C779" s="70"/>
      <c r="D779" s="70">
        <v>26000</v>
      </c>
      <c r="E779" s="70">
        <v>25689.779112</v>
      </c>
      <c r="F779" s="70"/>
      <c r="G779" s="70"/>
      <c r="H779" s="70"/>
      <c r="I779" s="70"/>
      <c r="J779" s="70"/>
      <c r="K779" s="70"/>
      <c r="L779" s="70"/>
      <c r="M779" s="70"/>
      <c r="N779" s="70"/>
      <c r="O779" s="70"/>
      <c r="P779" s="70"/>
      <c r="Q779" s="70"/>
      <c r="R779" s="70">
        <v>26000</v>
      </c>
      <c r="S779" s="70">
        <v>25689.779112</v>
      </c>
    </row>
    <row r="780" spans="1:19" x14ac:dyDescent="0.25">
      <c r="A780" s="72">
        <v>9569</v>
      </c>
      <c r="B780" s="70"/>
      <c r="C780" s="70"/>
      <c r="D780" s="70">
        <v>22300</v>
      </c>
      <c r="E780" s="70">
        <v>19190.024475000002</v>
      </c>
      <c r="F780" s="70"/>
      <c r="G780" s="70"/>
      <c r="H780" s="70"/>
      <c r="I780" s="70"/>
      <c r="J780" s="70"/>
      <c r="K780" s="70"/>
      <c r="L780" s="70"/>
      <c r="M780" s="70"/>
      <c r="N780" s="70"/>
      <c r="O780" s="70"/>
      <c r="P780" s="70"/>
      <c r="Q780" s="70"/>
      <c r="R780" s="70">
        <v>22300</v>
      </c>
      <c r="S780" s="70">
        <v>19190.024475000002</v>
      </c>
    </row>
    <row r="781" spans="1:19" x14ac:dyDescent="0.25">
      <c r="A781" s="72">
        <v>9580</v>
      </c>
      <c r="B781" s="70"/>
      <c r="C781" s="70"/>
      <c r="D781" s="70"/>
      <c r="E781" s="70"/>
      <c r="F781" s="70">
        <v>19055</v>
      </c>
      <c r="G781" s="70">
        <v>31964.426756000001</v>
      </c>
      <c r="H781" s="70"/>
      <c r="I781" s="70"/>
      <c r="J781" s="70"/>
      <c r="K781" s="70"/>
      <c r="L781" s="70"/>
      <c r="M781" s="70"/>
      <c r="N781" s="70"/>
      <c r="O781" s="70"/>
      <c r="P781" s="70"/>
      <c r="Q781" s="70"/>
      <c r="R781" s="70">
        <v>19055</v>
      </c>
      <c r="S781" s="70">
        <v>31964.426756000001</v>
      </c>
    </row>
    <row r="782" spans="1:19" x14ac:dyDescent="0.25">
      <c r="A782" s="72">
        <v>9591</v>
      </c>
      <c r="B782" s="70"/>
      <c r="C782" s="70"/>
      <c r="D782" s="70"/>
      <c r="E782" s="70"/>
      <c r="F782" s="70"/>
      <c r="G782" s="70"/>
      <c r="H782" s="70"/>
      <c r="I782" s="70"/>
      <c r="J782" s="70">
        <v>2700</v>
      </c>
      <c r="K782" s="70">
        <v>1114.696997</v>
      </c>
      <c r="L782" s="70"/>
      <c r="M782" s="70"/>
      <c r="N782" s="70"/>
      <c r="O782" s="70"/>
      <c r="P782" s="70"/>
      <c r="Q782" s="70"/>
      <c r="R782" s="70">
        <v>2700</v>
      </c>
      <c r="S782" s="70">
        <v>1114.696997</v>
      </c>
    </row>
    <row r="783" spans="1:19" x14ac:dyDescent="0.25">
      <c r="A783" s="72">
        <v>9617</v>
      </c>
      <c r="B783" s="70"/>
      <c r="C783" s="70"/>
      <c r="D783" s="70"/>
      <c r="E783" s="70"/>
      <c r="F783" s="70"/>
      <c r="G783" s="70"/>
      <c r="H783" s="70"/>
      <c r="I783" s="70"/>
      <c r="J783" s="70">
        <v>26832</v>
      </c>
      <c r="K783" s="70">
        <v>19715.117005</v>
      </c>
      <c r="L783" s="70"/>
      <c r="M783" s="70"/>
      <c r="N783" s="70"/>
      <c r="O783" s="70"/>
      <c r="P783" s="70"/>
      <c r="Q783" s="70"/>
      <c r="R783" s="70">
        <v>26832</v>
      </c>
      <c r="S783" s="70">
        <v>19715.117005</v>
      </c>
    </row>
    <row r="784" spans="1:19" x14ac:dyDescent="0.25">
      <c r="A784" s="72">
        <v>9621</v>
      </c>
      <c r="B784" s="70"/>
      <c r="C784" s="70"/>
      <c r="D784" s="70"/>
      <c r="E784" s="70"/>
      <c r="F784" s="70"/>
      <c r="G784" s="70"/>
      <c r="H784" s="70"/>
      <c r="I784" s="70"/>
      <c r="J784" s="70">
        <v>22075</v>
      </c>
      <c r="K784" s="70">
        <v>13464.763671000001</v>
      </c>
      <c r="L784" s="70"/>
      <c r="M784" s="70"/>
      <c r="N784" s="70"/>
      <c r="O784" s="70"/>
      <c r="P784" s="70"/>
      <c r="Q784" s="70"/>
      <c r="R784" s="70">
        <v>22075</v>
      </c>
      <c r="S784" s="70">
        <v>13464.763671000001</v>
      </c>
    </row>
    <row r="785" spans="1:19" x14ac:dyDescent="0.25">
      <c r="A785" s="72">
        <v>9684</v>
      </c>
      <c r="B785" s="70"/>
      <c r="C785" s="70"/>
      <c r="D785" s="70"/>
      <c r="E785" s="70"/>
      <c r="F785" s="70">
        <v>3413</v>
      </c>
      <c r="G785" s="70">
        <v>0</v>
      </c>
      <c r="H785" s="70"/>
      <c r="I785" s="70"/>
      <c r="J785" s="70"/>
      <c r="K785" s="70"/>
      <c r="L785" s="70"/>
      <c r="M785" s="70"/>
      <c r="N785" s="70"/>
      <c r="O785" s="70"/>
      <c r="P785" s="70"/>
      <c r="Q785" s="70"/>
      <c r="R785" s="70">
        <v>3413</v>
      </c>
      <c r="S785" s="70">
        <v>0</v>
      </c>
    </row>
    <row r="786" spans="1:19" x14ac:dyDescent="0.25">
      <c r="A786" s="72">
        <v>9688</v>
      </c>
      <c r="B786" s="70"/>
      <c r="C786" s="70"/>
      <c r="D786" s="70"/>
      <c r="E786" s="70"/>
      <c r="F786" s="70">
        <v>5357</v>
      </c>
      <c r="G786" s="70">
        <v>3308.847726</v>
      </c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>
        <v>5357</v>
      </c>
      <c r="S786" s="70">
        <v>3308.847726</v>
      </c>
    </row>
    <row r="787" spans="1:19" x14ac:dyDescent="0.25">
      <c r="A787" s="72">
        <v>9697</v>
      </c>
      <c r="B787" s="70"/>
      <c r="C787" s="70"/>
      <c r="D787" s="70"/>
      <c r="E787" s="70"/>
      <c r="F787" s="70"/>
      <c r="G787" s="70"/>
      <c r="H787" s="70"/>
      <c r="I787" s="70"/>
      <c r="J787" s="70"/>
      <c r="K787" s="70"/>
      <c r="L787" s="70">
        <v>8900</v>
      </c>
      <c r="M787" s="70">
        <v>8600.7016370000001</v>
      </c>
      <c r="N787" s="70"/>
      <c r="O787" s="70"/>
      <c r="P787" s="70"/>
      <c r="Q787" s="70"/>
      <c r="R787" s="70">
        <v>8900</v>
      </c>
      <c r="S787" s="70">
        <v>8600.7016370000001</v>
      </c>
    </row>
    <row r="788" spans="1:19" x14ac:dyDescent="0.25">
      <c r="A788" s="72">
        <v>9719</v>
      </c>
      <c r="B788" s="70"/>
      <c r="C788" s="70"/>
      <c r="D788" s="70"/>
      <c r="E788" s="70"/>
      <c r="F788" s="70">
        <v>10177</v>
      </c>
      <c r="G788" s="70">
        <v>7132.5425869999999</v>
      </c>
      <c r="H788" s="70"/>
      <c r="I788" s="70"/>
      <c r="J788" s="70"/>
      <c r="K788" s="70"/>
      <c r="L788" s="70"/>
      <c r="M788" s="70"/>
      <c r="N788" s="70"/>
      <c r="O788" s="70"/>
      <c r="P788" s="70"/>
      <c r="Q788" s="70"/>
      <c r="R788" s="70">
        <v>10177</v>
      </c>
      <c r="S788" s="70">
        <v>7132.5425869999999</v>
      </c>
    </row>
    <row r="789" spans="1:19" x14ac:dyDescent="0.25">
      <c r="A789" s="72">
        <v>9728</v>
      </c>
      <c r="B789" s="70"/>
      <c r="C789" s="70"/>
      <c r="D789" s="70"/>
      <c r="E789" s="70"/>
      <c r="F789" s="70"/>
      <c r="G789" s="70"/>
      <c r="H789" s="70"/>
      <c r="I789" s="70"/>
      <c r="J789" s="70">
        <v>8800</v>
      </c>
      <c r="K789" s="70">
        <v>4870.1173669999998</v>
      </c>
      <c r="L789" s="70"/>
      <c r="M789" s="70"/>
      <c r="N789" s="70"/>
      <c r="O789" s="70"/>
      <c r="P789" s="70"/>
      <c r="Q789" s="70"/>
      <c r="R789" s="70">
        <v>8800</v>
      </c>
      <c r="S789" s="70">
        <v>4870.1173669999998</v>
      </c>
    </row>
    <row r="790" spans="1:19" x14ac:dyDescent="0.25">
      <c r="A790" s="72">
        <v>9729</v>
      </c>
      <c r="B790" s="70"/>
      <c r="C790" s="70"/>
      <c r="D790" s="70">
        <v>14317</v>
      </c>
      <c r="E790" s="70">
        <v>11484.853303</v>
      </c>
      <c r="F790" s="70"/>
      <c r="G790" s="70"/>
      <c r="H790" s="70"/>
      <c r="I790" s="70"/>
      <c r="J790" s="70"/>
      <c r="K790" s="70"/>
      <c r="L790" s="70"/>
      <c r="M790" s="70"/>
      <c r="N790" s="70"/>
      <c r="O790" s="70"/>
      <c r="P790" s="70"/>
      <c r="Q790" s="70"/>
      <c r="R790" s="70">
        <v>14317</v>
      </c>
      <c r="S790" s="70">
        <v>11484.853303</v>
      </c>
    </row>
    <row r="791" spans="1:19" x14ac:dyDescent="0.25">
      <c r="A791" s="72">
        <v>9730</v>
      </c>
      <c r="B791" s="70"/>
      <c r="C791" s="70"/>
      <c r="D791" s="70">
        <v>19608</v>
      </c>
      <c r="E791" s="70">
        <v>19160.389465</v>
      </c>
      <c r="F791" s="70"/>
      <c r="G791" s="70"/>
      <c r="H791" s="70"/>
      <c r="I791" s="70"/>
      <c r="J791" s="70"/>
      <c r="K791" s="70"/>
      <c r="L791" s="70"/>
      <c r="M791" s="70"/>
      <c r="N791" s="70"/>
      <c r="O791" s="70"/>
      <c r="P791" s="70"/>
      <c r="Q791" s="70"/>
      <c r="R791" s="70">
        <v>19608</v>
      </c>
      <c r="S791" s="70">
        <v>19160.389465</v>
      </c>
    </row>
    <row r="792" spans="1:19" x14ac:dyDescent="0.25">
      <c r="A792" s="72">
        <v>9758</v>
      </c>
      <c r="B792" s="70"/>
      <c r="C792" s="70"/>
      <c r="D792" s="70">
        <v>17816</v>
      </c>
      <c r="E792" s="70">
        <v>3519.6891970000001</v>
      </c>
      <c r="F792" s="70"/>
      <c r="G792" s="70"/>
      <c r="H792" s="70"/>
      <c r="I792" s="70"/>
      <c r="J792" s="70"/>
      <c r="K792" s="70"/>
      <c r="L792" s="70"/>
      <c r="M792" s="70"/>
      <c r="N792" s="70"/>
      <c r="O792" s="70"/>
      <c r="P792" s="70"/>
      <c r="Q792" s="70"/>
      <c r="R792" s="70">
        <v>17816</v>
      </c>
      <c r="S792" s="70">
        <v>3519.6891970000001</v>
      </c>
    </row>
    <row r="793" spans="1:19" x14ac:dyDescent="0.25">
      <c r="A793" s="72">
        <v>9765</v>
      </c>
      <c r="B793" s="70"/>
      <c r="C793" s="70"/>
      <c r="D793" s="70">
        <v>3269</v>
      </c>
      <c r="E793" s="70">
        <v>8115.8061070000003</v>
      </c>
      <c r="F793" s="70"/>
      <c r="G793" s="70"/>
      <c r="H793" s="70"/>
      <c r="I793" s="70"/>
      <c r="J793" s="70"/>
      <c r="K793" s="70"/>
      <c r="L793" s="70"/>
      <c r="M793" s="70"/>
      <c r="N793" s="70"/>
      <c r="O793" s="70"/>
      <c r="P793" s="70"/>
      <c r="Q793" s="70"/>
      <c r="R793" s="70">
        <v>3269</v>
      </c>
      <c r="S793" s="70">
        <v>8115.8061070000003</v>
      </c>
    </row>
    <row r="794" spans="1:19" x14ac:dyDescent="0.25">
      <c r="A794" s="72">
        <v>9808</v>
      </c>
      <c r="B794" s="70"/>
      <c r="C794" s="70"/>
      <c r="D794" s="70"/>
      <c r="E794" s="70"/>
      <c r="F794" s="70"/>
      <c r="G794" s="70"/>
      <c r="H794" s="70"/>
      <c r="I794" s="70"/>
      <c r="J794" s="70"/>
      <c r="K794" s="70"/>
      <c r="L794" s="70"/>
      <c r="M794" s="70"/>
      <c r="N794" s="70">
        <v>11805</v>
      </c>
      <c r="O794" s="70">
        <v>13109.784408</v>
      </c>
      <c r="P794" s="70"/>
      <c r="Q794" s="70"/>
      <c r="R794" s="70">
        <v>11805</v>
      </c>
      <c r="S794" s="70">
        <v>13109.784408</v>
      </c>
    </row>
    <row r="795" spans="1:19" x14ac:dyDescent="0.25">
      <c r="A795" s="72">
        <v>9859</v>
      </c>
      <c r="B795" s="70"/>
      <c r="C795" s="70"/>
      <c r="D795" s="70">
        <v>1994</v>
      </c>
      <c r="E795" s="70">
        <v>2007.386753</v>
      </c>
      <c r="F795" s="70"/>
      <c r="G795" s="70"/>
      <c r="H795" s="70"/>
      <c r="I795" s="70"/>
      <c r="J795" s="70"/>
      <c r="K795" s="70"/>
      <c r="L795" s="70"/>
      <c r="M795" s="70"/>
      <c r="N795" s="70"/>
      <c r="O795" s="70"/>
      <c r="P795" s="70"/>
      <c r="Q795" s="70"/>
      <c r="R795" s="70">
        <v>1994</v>
      </c>
      <c r="S795" s="70">
        <v>2007.386753</v>
      </c>
    </row>
    <row r="796" spans="1:19" x14ac:dyDescent="0.25">
      <c r="A796" s="72">
        <v>9868</v>
      </c>
      <c r="B796" s="70"/>
      <c r="C796" s="70"/>
      <c r="D796" s="70"/>
      <c r="E796" s="70"/>
      <c r="F796" s="70">
        <v>43771</v>
      </c>
      <c r="G796" s="70">
        <v>45987.544022000002</v>
      </c>
      <c r="H796" s="70"/>
      <c r="I796" s="70"/>
      <c r="J796" s="70"/>
      <c r="K796" s="70"/>
      <c r="L796" s="70"/>
      <c r="M796" s="70"/>
      <c r="N796" s="70"/>
      <c r="O796" s="70"/>
      <c r="P796" s="70"/>
      <c r="Q796" s="70"/>
      <c r="R796" s="70">
        <v>43771</v>
      </c>
      <c r="S796" s="70">
        <v>45987.544022000002</v>
      </c>
    </row>
    <row r="797" spans="1:19" x14ac:dyDescent="0.25">
      <c r="A797" s="72">
        <v>9872</v>
      </c>
      <c r="B797" s="70"/>
      <c r="C797" s="70"/>
      <c r="D797" s="70"/>
      <c r="E797" s="70"/>
      <c r="F797" s="70"/>
      <c r="G797" s="70"/>
      <c r="H797" s="70"/>
      <c r="I797" s="70"/>
      <c r="J797" s="70"/>
      <c r="K797" s="70"/>
      <c r="L797" s="70">
        <v>104595</v>
      </c>
      <c r="M797" s="70">
        <v>124591.485839</v>
      </c>
      <c r="N797" s="70"/>
      <c r="O797" s="70"/>
      <c r="P797" s="70"/>
      <c r="Q797" s="70"/>
      <c r="R797" s="70">
        <v>104595</v>
      </c>
      <c r="S797" s="70">
        <v>124591.485839</v>
      </c>
    </row>
    <row r="798" spans="1:19" x14ac:dyDescent="0.25">
      <c r="A798" s="72">
        <v>9877</v>
      </c>
      <c r="B798" s="70"/>
      <c r="C798" s="70"/>
      <c r="D798" s="70"/>
      <c r="E798" s="70"/>
      <c r="F798" s="70">
        <v>24712</v>
      </c>
      <c r="G798" s="70">
        <v>41430.607818000004</v>
      </c>
      <c r="H798" s="70"/>
      <c r="I798" s="70"/>
      <c r="J798" s="70"/>
      <c r="K798" s="70"/>
      <c r="L798" s="70"/>
      <c r="M798" s="70"/>
      <c r="N798" s="70"/>
      <c r="O798" s="70"/>
      <c r="P798" s="70"/>
      <c r="Q798" s="70"/>
      <c r="R798" s="70">
        <v>24712</v>
      </c>
      <c r="S798" s="70">
        <v>41430.607818000004</v>
      </c>
    </row>
    <row r="799" spans="1:19" x14ac:dyDescent="0.25">
      <c r="A799" s="72">
        <v>9881</v>
      </c>
      <c r="B799" s="70"/>
      <c r="C799" s="70"/>
      <c r="D799" s="70"/>
      <c r="E799" s="70"/>
      <c r="F799" s="70"/>
      <c r="G799" s="70"/>
      <c r="H799" s="70">
        <v>2311</v>
      </c>
      <c r="I799" s="70">
        <v>7768.8827190000002</v>
      </c>
      <c r="J799" s="70"/>
      <c r="K799" s="70"/>
      <c r="L799" s="70"/>
      <c r="M799" s="70"/>
      <c r="N799" s="70"/>
      <c r="O799" s="70"/>
      <c r="P799" s="70"/>
      <c r="Q799" s="70"/>
      <c r="R799" s="70">
        <v>2311</v>
      </c>
      <c r="S799" s="70">
        <v>7768.8827190000002</v>
      </c>
    </row>
    <row r="800" spans="1:19" x14ac:dyDescent="0.25">
      <c r="A800" s="72">
        <v>9882</v>
      </c>
      <c r="B800" s="70"/>
      <c r="C800" s="70"/>
      <c r="D800" s="70"/>
      <c r="E800" s="70"/>
      <c r="F800" s="70">
        <v>8417</v>
      </c>
      <c r="G800" s="70">
        <v>1943.9315320000001</v>
      </c>
      <c r="H800" s="70"/>
      <c r="I800" s="70"/>
      <c r="J800" s="70"/>
      <c r="K800" s="70"/>
      <c r="L800" s="70"/>
      <c r="M800" s="70"/>
      <c r="N800" s="70"/>
      <c r="O800" s="70"/>
      <c r="P800" s="70"/>
      <c r="Q800" s="70"/>
      <c r="R800" s="70">
        <v>8417</v>
      </c>
      <c r="S800" s="70">
        <v>1943.9315320000001</v>
      </c>
    </row>
    <row r="801" spans="1:19" x14ac:dyDescent="0.25">
      <c r="A801" s="72">
        <v>9887</v>
      </c>
      <c r="B801" s="70"/>
      <c r="C801" s="70"/>
      <c r="D801" s="70">
        <v>24323</v>
      </c>
      <c r="E801" s="70">
        <v>41396.139771000002</v>
      </c>
      <c r="F801" s="70"/>
      <c r="G801" s="70"/>
      <c r="H801" s="70"/>
      <c r="I801" s="70"/>
      <c r="J801" s="70"/>
      <c r="K801" s="70"/>
      <c r="L801" s="70"/>
      <c r="M801" s="70"/>
      <c r="N801" s="70"/>
      <c r="O801" s="70"/>
      <c r="P801" s="70"/>
      <c r="Q801" s="70"/>
      <c r="R801" s="70">
        <v>24323</v>
      </c>
      <c r="S801" s="70">
        <v>41396.139771000002</v>
      </c>
    </row>
    <row r="802" spans="1:19" x14ac:dyDescent="0.25">
      <c r="A802" s="72">
        <v>9895</v>
      </c>
      <c r="B802" s="70"/>
      <c r="C802" s="70"/>
      <c r="D802" s="70">
        <v>24256</v>
      </c>
      <c r="E802" s="70">
        <v>34916.311325999995</v>
      </c>
      <c r="F802" s="70"/>
      <c r="G802" s="70"/>
      <c r="H802" s="70"/>
      <c r="I802" s="70"/>
      <c r="J802" s="70"/>
      <c r="K802" s="70"/>
      <c r="L802" s="70"/>
      <c r="M802" s="70"/>
      <c r="N802" s="70"/>
      <c r="O802" s="70"/>
      <c r="P802" s="70"/>
      <c r="Q802" s="70"/>
      <c r="R802" s="70">
        <v>24256</v>
      </c>
      <c r="S802" s="70">
        <v>34916.311325999995</v>
      </c>
    </row>
    <row r="803" spans="1:19" x14ac:dyDescent="0.25">
      <c r="A803" s="72">
        <v>9898</v>
      </c>
      <c r="B803" s="70"/>
      <c r="C803" s="70"/>
      <c r="D803" s="70"/>
      <c r="E803" s="70"/>
      <c r="F803" s="70">
        <v>3903</v>
      </c>
      <c r="G803" s="70">
        <v>3432.6340569999998</v>
      </c>
      <c r="H803" s="70"/>
      <c r="I803" s="70"/>
      <c r="J803" s="70"/>
      <c r="K803" s="70"/>
      <c r="L803" s="70"/>
      <c r="M803" s="70"/>
      <c r="N803" s="70"/>
      <c r="O803" s="70"/>
      <c r="P803" s="70"/>
      <c r="Q803" s="70"/>
      <c r="R803" s="70">
        <v>3903</v>
      </c>
      <c r="S803" s="70">
        <v>3432.6340569999998</v>
      </c>
    </row>
    <row r="804" spans="1:19" x14ac:dyDescent="0.25">
      <c r="A804" s="72">
        <v>9899</v>
      </c>
      <c r="B804" s="70"/>
      <c r="C804" s="70"/>
      <c r="D804" s="70"/>
      <c r="E804" s="70"/>
      <c r="F804" s="70">
        <v>25410</v>
      </c>
      <c r="G804" s="70">
        <v>23559.635253999997</v>
      </c>
      <c r="H804" s="70"/>
      <c r="I804" s="70"/>
      <c r="J804" s="70"/>
      <c r="K804" s="70"/>
      <c r="L804" s="70"/>
      <c r="M804" s="70"/>
      <c r="N804" s="70"/>
      <c r="O804" s="70"/>
      <c r="P804" s="70"/>
      <c r="Q804" s="70"/>
      <c r="R804" s="70">
        <v>25410</v>
      </c>
      <c r="S804" s="70">
        <v>23559.635253999997</v>
      </c>
    </row>
    <row r="805" spans="1:19" x14ac:dyDescent="0.25">
      <c r="A805" s="72">
        <v>9903</v>
      </c>
      <c r="B805" s="70"/>
      <c r="C805" s="70"/>
      <c r="D805" s="70"/>
      <c r="E805" s="70"/>
      <c r="F805" s="70"/>
      <c r="G805" s="70"/>
      <c r="H805" s="70">
        <v>40484</v>
      </c>
      <c r="I805" s="70">
        <v>53012.694581000003</v>
      </c>
      <c r="J805" s="70"/>
      <c r="K805" s="70"/>
      <c r="L805" s="70"/>
      <c r="M805" s="70"/>
      <c r="N805" s="70"/>
      <c r="O805" s="70"/>
      <c r="P805" s="70"/>
      <c r="Q805" s="70"/>
      <c r="R805" s="70">
        <v>40484</v>
      </c>
      <c r="S805" s="70">
        <v>53012.694581000003</v>
      </c>
    </row>
    <row r="806" spans="1:19" x14ac:dyDescent="0.25">
      <c r="A806" s="72">
        <v>9904</v>
      </c>
      <c r="B806" s="70"/>
      <c r="C806" s="70"/>
      <c r="D806" s="70"/>
      <c r="E806" s="70"/>
      <c r="F806" s="70"/>
      <c r="G806" s="70"/>
      <c r="H806" s="70">
        <v>38339</v>
      </c>
      <c r="I806" s="70">
        <v>48282.488770000004</v>
      </c>
      <c r="J806" s="70"/>
      <c r="K806" s="70"/>
      <c r="L806" s="70"/>
      <c r="M806" s="70"/>
      <c r="N806" s="70"/>
      <c r="O806" s="70"/>
      <c r="P806" s="70"/>
      <c r="Q806" s="70"/>
      <c r="R806" s="70">
        <v>38339</v>
      </c>
      <c r="S806" s="70">
        <v>48282.488770000004</v>
      </c>
    </row>
    <row r="807" spans="1:19" x14ac:dyDescent="0.25">
      <c r="A807" s="72">
        <v>9914</v>
      </c>
      <c r="B807" s="70"/>
      <c r="C807" s="70"/>
      <c r="D807" s="70"/>
      <c r="E807" s="70"/>
      <c r="F807" s="70"/>
      <c r="G807" s="70"/>
      <c r="H807" s="70">
        <v>14989</v>
      </c>
      <c r="I807" s="70">
        <v>19265.899047999999</v>
      </c>
      <c r="J807" s="70"/>
      <c r="K807" s="70"/>
      <c r="L807" s="70"/>
      <c r="M807" s="70"/>
      <c r="N807" s="70"/>
      <c r="O807" s="70"/>
      <c r="P807" s="70"/>
      <c r="Q807" s="70"/>
      <c r="R807" s="70">
        <v>14989</v>
      </c>
      <c r="S807" s="70">
        <v>19265.899047999999</v>
      </c>
    </row>
    <row r="808" spans="1:19" x14ac:dyDescent="0.25">
      <c r="A808" s="72">
        <v>9919</v>
      </c>
      <c r="B808" s="70"/>
      <c r="C808" s="70"/>
      <c r="D808" s="70"/>
      <c r="E808" s="70"/>
      <c r="F808" s="70"/>
      <c r="G808" s="70"/>
      <c r="H808" s="70">
        <v>40602</v>
      </c>
      <c r="I808" s="70">
        <v>37854.897461</v>
      </c>
      <c r="J808" s="70"/>
      <c r="K808" s="70"/>
      <c r="L808" s="70"/>
      <c r="M808" s="70"/>
      <c r="N808" s="70"/>
      <c r="O808" s="70"/>
      <c r="P808" s="70"/>
      <c r="Q808" s="70"/>
      <c r="R808" s="70">
        <v>40602</v>
      </c>
      <c r="S808" s="70">
        <v>37854.897461</v>
      </c>
    </row>
    <row r="809" spans="1:19" x14ac:dyDescent="0.25">
      <c r="A809" s="72">
        <v>9937</v>
      </c>
      <c r="B809" s="70"/>
      <c r="C809" s="70"/>
      <c r="D809" s="70"/>
      <c r="E809" s="70"/>
      <c r="F809" s="70">
        <v>20305</v>
      </c>
      <c r="G809" s="70">
        <v>17134.943563000001</v>
      </c>
      <c r="H809" s="70"/>
      <c r="I809" s="70"/>
      <c r="J809" s="70"/>
      <c r="K809" s="70"/>
      <c r="L809" s="70"/>
      <c r="M809" s="70"/>
      <c r="N809" s="70"/>
      <c r="O809" s="70"/>
      <c r="P809" s="70"/>
      <c r="Q809" s="70"/>
      <c r="R809" s="70">
        <v>20305</v>
      </c>
      <c r="S809" s="70">
        <v>17134.943563000001</v>
      </c>
    </row>
    <row r="810" spans="1:19" x14ac:dyDescent="0.25">
      <c r="A810" s="72">
        <v>9940</v>
      </c>
      <c r="B810" s="70"/>
      <c r="C810" s="70"/>
      <c r="D810" s="70"/>
      <c r="E810" s="70"/>
      <c r="F810" s="70">
        <v>20980</v>
      </c>
      <c r="G810" s="70">
        <v>12800.079291999999</v>
      </c>
      <c r="H810" s="70"/>
      <c r="I810" s="70"/>
      <c r="J810" s="70"/>
      <c r="K810" s="70"/>
      <c r="L810" s="70"/>
      <c r="M810" s="70"/>
      <c r="N810" s="70"/>
      <c r="O810" s="70"/>
      <c r="P810" s="70"/>
      <c r="Q810" s="70"/>
      <c r="R810" s="70">
        <v>20980</v>
      </c>
      <c r="S810" s="70">
        <v>12800.079291999999</v>
      </c>
    </row>
    <row r="811" spans="1:19" x14ac:dyDescent="0.25">
      <c r="A811" s="72">
        <v>9946</v>
      </c>
      <c r="B811" s="70"/>
      <c r="C811" s="70"/>
      <c r="D811" s="70"/>
      <c r="E811" s="70"/>
      <c r="F811" s="70">
        <v>21626</v>
      </c>
      <c r="G811" s="70">
        <v>30105.633941</v>
      </c>
      <c r="H811" s="70"/>
      <c r="I811" s="70"/>
      <c r="J811" s="70"/>
      <c r="K811" s="70"/>
      <c r="L811" s="70"/>
      <c r="M811" s="70"/>
      <c r="N811" s="70"/>
      <c r="O811" s="70"/>
      <c r="P811" s="70"/>
      <c r="Q811" s="70"/>
      <c r="R811" s="70">
        <v>21626</v>
      </c>
      <c r="S811" s="70">
        <v>30105.633941</v>
      </c>
    </row>
    <row r="812" spans="1:19" x14ac:dyDescent="0.25">
      <c r="A812" s="72">
        <v>9951</v>
      </c>
      <c r="B812" s="70"/>
      <c r="C812" s="70"/>
      <c r="D812" s="70"/>
      <c r="E812" s="70"/>
      <c r="F812" s="70"/>
      <c r="G812" s="70"/>
      <c r="H812" s="70">
        <v>5808</v>
      </c>
      <c r="I812" s="70">
        <v>8643.4370129999988</v>
      </c>
      <c r="J812" s="70"/>
      <c r="K812" s="70"/>
      <c r="L812" s="70"/>
      <c r="M812" s="70"/>
      <c r="N812" s="70"/>
      <c r="O812" s="70"/>
      <c r="P812" s="70"/>
      <c r="Q812" s="70"/>
      <c r="R812" s="70">
        <v>5808</v>
      </c>
      <c r="S812" s="70">
        <v>8643.4370129999988</v>
      </c>
    </row>
    <row r="813" spans="1:19" x14ac:dyDescent="0.25">
      <c r="A813" s="72">
        <v>9953</v>
      </c>
      <c r="B813" s="70"/>
      <c r="C813" s="70"/>
      <c r="D813" s="70"/>
      <c r="E813" s="70"/>
      <c r="F813" s="70"/>
      <c r="G813" s="70"/>
      <c r="H813" s="70">
        <v>29381</v>
      </c>
      <c r="I813" s="70">
        <v>34610.914427999996</v>
      </c>
      <c r="J813" s="70"/>
      <c r="K813" s="70"/>
      <c r="L813" s="70"/>
      <c r="M813" s="70"/>
      <c r="N813" s="70"/>
      <c r="O813" s="70"/>
      <c r="P813" s="70"/>
      <c r="Q813" s="70"/>
      <c r="R813" s="70">
        <v>29381</v>
      </c>
      <c r="S813" s="70">
        <v>34610.914427999996</v>
      </c>
    </row>
    <row r="814" spans="1:19" x14ac:dyDescent="0.25">
      <c r="A814" s="72">
        <v>9979</v>
      </c>
      <c r="B814" s="70"/>
      <c r="C814" s="70"/>
      <c r="D814" s="70"/>
      <c r="E814" s="70"/>
      <c r="F814" s="70"/>
      <c r="G814" s="70"/>
      <c r="H814" s="70">
        <v>3767</v>
      </c>
      <c r="I814" s="70">
        <v>1046.9279939999999</v>
      </c>
      <c r="J814" s="70"/>
      <c r="K814" s="70"/>
      <c r="L814" s="70"/>
      <c r="M814" s="70"/>
      <c r="N814" s="70"/>
      <c r="O814" s="70"/>
      <c r="P814" s="70"/>
      <c r="Q814" s="70"/>
      <c r="R814" s="70">
        <v>3767</v>
      </c>
      <c r="S814" s="70">
        <v>1046.9279939999999</v>
      </c>
    </row>
    <row r="815" spans="1:19" x14ac:dyDescent="0.25">
      <c r="A815" s="72">
        <v>9987</v>
      </c>
      <c r="B815" s="70"/>
      <c r="C815" s="70"/>
      <c r="D815" s="70">
        <v>3733</v>
      </c>
      <c r="E815" s="70">
        <v>7257.9834219999993</v>
      </c>
      <c r="F815" s="70"/>
      <c r="G815" s="70"/>
      <c r="H815" s="70"/>
      <c r="I815" s="70"/>
      <c r="J815" s="70"/>
      <c r="K815" s="70"/>
      <c r="L815" s="70"/>
      <c r="M815" s="70"/>
      <c r="N815" s="70"/>
      <c r="O815" s="70"/>
      <c r="P815" s="70"/>
      <c r="Q815" s="70"/>
      <c r="R815" s="70">
        <v>3733</v>
      </c>
      <c r="S815" s="70">
        <v>7257.9834219999993</v>
      </c>
    </row>
    <row r="816" spans="1:19" x14ac:dyDescent="0.25">
      <c r="A816" s="72">
        <v>10002</v>
      </c>
      <c r="B816" s="70"/>
      <c r="C816" s="70"/>
      <c r="D816" s="70"/>
      <c r="E816" s="70"/>
      <c r="F816" s="70"/>
      <c r="G816" s="70"/>
      <c r="H816" s="70">
        <v>30153</v>
      </c>
      <c r="I816" s="70">
        <v>30916.601562</v>
      </c>
      <c r="J816" s="70"/>
      <c r="K816" s="70"/>
      <c r="L816" s="70"/>
      <c r="M816" s="70"/>
      <c r="N816" s="70"/>
      <c r="O816" s="70"/>
      <c r="P816" s="70"/>
      <c r="Q816" s="70"/>
      <c r="R816" s="70">
        <v>30153</v>
      </c>
      <c r="S816" s="70">
        <v>30916.601562</v>
      </c>
    </row>
    <row r="817" spans="1:19" x14ac:dyDescent="0.25">
      <c r="A817" s="72">
        <v>10012</v>
      </c>
      <c r="B817" s="70"/>
      <c r="C817" s="70"/>
      <c r="D817" s="70"/>
      <c r="E817" s="70"/>
      <c r="F817" s="70"/>
      <c r="G817" s="70"/>
      <c r="H817" s="70">
        <v>13755</v>
      </c>
      <c r="I817" s="70">
        <v>9496.8066090000011</v>
      </c>
      <c r="J817" s="70"/>
      <c r="K817" s="70"/>
      <c r="L817" s="70"/>
      <c r="M817" s="70"/>
      <c r="N817" s="70"/>
      <c r="O817" s="70"/>
      <c r="P817" s="70"/>
      <c r="Q817" s="70"/>
      <c r="R817" s="70">
        <v>13755</v>
      </c>
      <c r="S817" s="70">
        <v>9496.8066090000011</v>
      </c>
    </row>
    <row r="818" spans="1:19" x14ac:dyDescent="0.25">
      <c r="A818" s="72">
        <v>10015</v>
      </c>
      <c r="B818" s="70"/>
      <c r="C818" s="70"/>
      <c r="D818" s="70"/>
      <c r="E818" s="70"/>
      <c r="F818" s="70"/>
      <c r="G818" s="70"/>
      <c r="H818" s="70">
        <v>21531</v>
      </c>
      <c r="I818" s="70">
        <v>29188.676605000001</v>
      </c>
      <c r="J818" s="70"/>
      <c r="K818" s="70"/>
      <c r="L818" s="70"/>
      <c r="M818" s="70"/>
      <c r="N818" s="70"/>
      <c r="O818" s="70"/>
      <c r="P818" s="70"/>
      <c r="Q818" s="70"/>
      <c r="R818" s="70">
        <v>21531</v>
      </c>
      <c r="S818" s="70">
        <v>29188.676605000001</v>
      </c>
    </row>
    <row r="819" spans="1:19" x14ac:dyDescent="0.25">
      <c r="A819" s="72">
        <v>10026</v>
      </c>
      <c r="B819" s="70"/>
      <c r="C819" s="70"/>
      <c r="D819" s="70"/>
      <c r="E819" s="70"/>
      <c r="F819" s="70"/>
      <c r="G819" s="70"/>
      <c r="H819" s="70"/>
      <c r="I819" s="70"/>
      <c r="J819" s="70"/>
      <c r="K819" s="70"/>
      <c r="L819" s="70"/>
      <c r="M819" s="70"/>
      <c r="N819" s="70">
        <v>22300</v>
      </c>
      <c r="O819" s="70">
        <v>11559.294981999999</v>
      </c>
      <c r="P819" s="70"/>
      <c r="Q819" s="70"/>
      <c r="R819" s="70">
        <v>22300</v>
      </c>
      <c r="S819" s="70">
        <v>11559.294981999999</v>
      </c>
    </row>
    <row r="820" spans="1:19" x14ac:dyDescent="0.25">
      <c r="A820" s="72">
        <v>10034</v>
      </c>
      <c r="B820" s="70"/>
      <c r="C820" s="70"/>
      <c r="D820" s="70"/>
      <c r="E820" s="70"/>
      <c r="F820" s="70">
        <v>32317</v>
      </c>
      <c r="G820" s="70">
        <v>37513.746428999999</v>
      </c>
      <c r="H820" s="70"/>
      <c r="I820" s="70"/>
      <c r="J820" s="70"/>
      <c r="K820" s="70"/>
      <c r="L820" s="70"/>
      <c r="M820" s="70"/>
      <c r="N820" s="70"/>
      <c r="O820" s="70"/>
      <c r="P820" s="70"/>
      <c r="Q820" s="70"/>
      <c r="R820" s="70">
        <v>32317</v>
      </c>
      <c r="S820" s="70">
        <v>37513.746428999999</v>
      </c>
    </row>
    <row r="821" spans="1:19" x14ac:dyDescent="0.25">
      <c r="A821" s="72">
        <v>10040</v>
      </c>
      <c r="B821" s="70"/>
      <c r="C821" s="70"/>
      <c r="D821" s="70"/>
      <c r="E821" s="70"/>
      <c r="F821" s="70"/>
      <c r="G821" s="70"/>
      <c r="H821" s="70">
        <v>2959</v>
      </c>
      <c r="I821" s="70">
        <v>2661.445522</v>
      </c>
      <c r="J821" s="70"/>
      <c r="K821" s="70"/>
      <c r="L821" s="70"/>
      <c r="M821" s="70"/>
      <c r="N821" s="70"/>
      <c r="O821" s="70"/>
      <c r="P821" s="70"/>
      <c r="Q821" s="70"/>
      <c r="R821" s="70">
        <v>2959</v>
      </c>
      <c r="S821" s="70">
        <v>2661.445522</v>
      </c>
    </row>
    <row r="822" spans="1:19" x14ac:dyDescent="0.25">
      <c r="A822" s="72">
        <v>10075</v>
      </c>
      <c r="B822" s="70"/>
      <c r="C822" s="70"/>
      <c r="D822" s="70"/>
      <c r="E822" s="70"/>
      <c r="F822" s="70"/>
      <c r="G822" s="70"/>
      <c r="H822" s="70"/>
      <c r="I822" s="70"/>
      <c r="J822" s="70">
        <v>8241</v>
      </c>
      <c r="K822" s="70">
        <v>4591.2187810000005</v>
      </c>
      <c r="L822" s="70"/>
      <c r="M822" s="70"/>
      <c r="N822" s="70"/>
      <c r="O822" s="70"/>
      <c r="P822" s="70"/>
      <c r="Q822" s="70"/>
      <c r="R822" s="70">
        <v>8241</v>
      </c>
      <c r="S822" s="70">
        <v>4591.2187810000005</v>
      </c>
    </row>
    <row r="823" spans="1:19" x14ac:dyDescent="0.25">
      <c r="A823" s="72">
        <v>10085</v>
      </c>
      <c r="B823" s="70"/>
      <c r="C823" s="70"/>
      <c r="D823" s="70">
        <v>15291</v>
      </c>
      <c r="E823" s="70">
        <v>14020.675781999998</v>
      </c>
      <c r="F823" s="70"/>
      <c r="G823" s="70"/>
      <c r="H823" s="70"/>
      <c r="I823" s="70"/>
      <c r="J823" s="70"/>
      <c r="K823" s="70"/>
      <c r="L823" s="70"/>
      <c r="M823" s="70"/>
      <c r="N823" s="70"/>
      <c r="O823" s="70"/>
      <c r="P823" s="70"/>
      <c r="Q823" s="70"/>
      <c r="R823" s="70">
        <v>15291</v>
      </c>
      <c r="S823" s="70">
        <v>14020.675781999998</v>
      </c>
    </row>
    <row r="824" spans="1:19" x14ac:dyDescent="0.25">
      <c r="A824" s="72">
        <v>10103</v>
      </c>
      <c r="B824" s="70"/>
      <c r="C824" s="70"/>
      <c r="D824" s="70"/>
      <c r="E824" s="70"/>
      <c r="F824" s="70">
        <v>1462</v>
      </c>
      <c r="G824" s="70">
        <v>3508.6193350000003</v>
      </c>
      <c r="H824" s="70"/>
      <c r="I824" s="70"/>
      <c r="J824" s="70"/>
      <c r="K824" s="70"/>
      <c r="L824" s="70"/>
      <c r="M824" s="70"/>
      <c r="N824" s="70"/>
      <c r="O824" s="70"/>
      <c r="P824" s="70"/>
      <c r="Q824" s="70"/>
      <c r="R824" s="70">
        <v>1462</v>
      </c>
      <c r="S824" s="70">
        <v>3508.6193350000003</v>
      </c>
    </row>
    <row r="825" spans="1:19" x14ac:dyDescent="0.25">
      <c r="A825" s="72">
        <v>10120</v>
      </c>
      <c r="B825" s="70"/>
      <c r="C825" s="70"/>
      <c r="D825" s="70"/>
      <c r="E825" s="70"/>
      <c r="F825" s="70">
        <v>3310</v>
      </c>
      <c r="G825" s="70">
        <v>1120.7076610000001</v>
      </c>
      <c r="H825" s="70"/>
      <c r="I825" s="70"/>
      <c r="J825" s="70"/>
      <c r="K825" s="70"/>
      <c r="L825" s="70"/>
      <c r="M825" s="70"/>
      <c r="N825" s="70"/>
      <c r="O825" s="70"/>
      <c r="P825" s="70"/>
      <c r="Q825" s="70"/>
      <c r="R825" s="70">
        <v>3310</v>
      </c>
      <c r="S825" s="70">
        <v>1120.7076610000001</v>
      </c>
    </row>
    <row r="826" spans="1:19" x14ac:dyDescent="0.25">
      <c r="A826" s="72">
        <v>10127</v>
      </c>
      <c r="B826" s="70"/>
      <c r="C826" s="70"/>
      <c r="D826" s="70">
        <v>6070</v>
      </c>
      <c r="E826" s="70">
        <v>3637.3230589999998</v>
      </c>
      <c r="F826" s="70"/>
      <c r="G826" s="70"/>
      <c r="H826" s="70"/>
      <c r="I826" s="70"/>
      <c r="J826" s="70"/>
      <c r="K826" s="70"/>
      <c r="L826" s="70"/>
      <c r="M826" s="70"/>
      <c r="N826" s="70"/>
      <c r="O826" s="70"/>
      <c r="P826" s="70"/>
      <c r="Q826" s="70"/>
      <c r="R826" s="70">
        <v>6070</v>
      </c>
      <c r="S826" s="70">
        <v>3637.3230589999998</v>
      </c>
    </row>
    <row r="827" spans="1:19" x14ac:dyDescent="0.25">
      <c r="A827" s="72">
        <v>10130</v>
      </c>
      <c r="B827" s="70"/>
      <c r="C827" s="70"/>
      <c r="D827" s="70">
        <v>12893</v>
      </c>
      <c r="E827" s="70">
        <v>6093.0091620000003</v>
      </c>
      <c r="F827" s="70"/>
      <c r="G827" s="70"/>
      <c r="H827" s="70"/>
      <c r="I827" s="70"/>
      <c r="J827" s="70"/>
      <c r="K827" s="70"/>
      <c r="L827" s="70"/>
      <c r="M827" s="70"/>
      <c r="N827" s="70"/>
      <c r="O827" s="70"/>
      <c r="P827" s="70"/>
      <c r="Q827" s="70"/>
      <c r="R827" s="70">
        <v>12893</v>
      </c>
      <c r="S827" s="70">
        <v>6093.0091620000003</v>
      </c>
    </row>
    <row r="828" spans="1:19" x14ac:dyDescent="0.25">
      <c r="A828" s="72">
        <v>10134</v>
      </c>
      <c r="B828" s="70"/>
      <c r="C828" s="70"/>
      <c r="D828" s="70">
        <v>4500</v>
      </c>
      <c r="E828" s="70">
        <v>3537.1391590000003</v>
      </c>
      <c r="F828" s="70"/>
      <c r="G828" s="70"/>
      <c r="H828" s="70"/>
      <c r="I828" s="70"/>
      <c r="J828" s="70"/>
      <c r="K828" s="70"/>
      <c r="L828" s="70"/>
      <c r="M828" s="70"/>
      <c r="N828" s="70"/>
      <c r="O828" s="70"/>
      <c r="P828" s="70"/>
      <c r="Q828" s="70"/>
      <c r="R828" s="70">
        <v>4500</v>
      </c>
      <c r="S828" s="70">
        <v>3537.1391590000003</v>
      </c>
    </row>
    <row r="829" spans="1:19" x14ac:dyDescent="0.25">
      <c r="A829" s="72">
        <v>10146</v>
      </c>
      <c r="B829" s="70"/>
      <c r="C829" s="70"/>
      <c r="D829" s="70"/>
      <c r="E829" s="70"/>
      <c r="F829" s="70">
        <v>17264</v>
      </c>
      <c r="G829" s="70">
        <v>16481.387632999998</v>
      </c>
      <c r="H829" s="70"/>
      <c r="I829" s="70"/>
      <c r="J829" s="70"/>
      <c r="K829" s="70"/>
      <c r="L829" s="70"/>
      <c r="M829" s="70"/>
      <c r="N829" s="70"/>
      <c r="O829" s="70"/>
      <c r="P829" s="70"/>
      <c r="Q829" s="70"/>
      <c r="R829" s="70">
        <v>17264</v>
      </c>
      <c r="S829" s="70">
        <v>16481.387632999998</v>
      </c>
    </row>
    <row r="830" spans="1:19" x14ac:dyDescent="0.25">
      <c r="A830" s="72">
        <v>10158</v>
      </c>
      <c r="B830" s="70"/>
      <c r="C830" s="70"/>
      <c r="D830" s="70"/>
      <c r="E830" s="70"/>
      <c r="F830" s="70"/>
      <c r="G830" s="70"/>
      <c r="H830" s="70"/>
      <c r="I830" s="70"/>
      <c r="J830" s="70">
        <v>68140</v>
      </c>
      <c r="K830" s="70">
        <v>73767.939209000004</v>
      </c>
      <c r="L830" s="70"/>
      <c r="M830" s="70"/>
      <c r="N830" s="70"/>
      <c r="O830" s="70"/>
      <c r="P830" s="70"/>
      <c r="Q830" s="70"/>
      <c r="R830" s="70">
        <v>68140</v>
      </c>
      <c r="S830" s="70">
        <v>73767.939209000004</v>
      </c>
    </row>
    <row r="831" spans="1:19" x14ac:dyDescent="0.25">
      <c r="A831" s="72">
        <v>10159</v>
      </c>
      <c r="B831" s="70"/>
      <c r="C831" s="70"/>
      <c r="D831" s="70"/>
      <c r="E831" s="70"/>
      <c r="F831" s="70"/>
      <c r="G831" s="70"/>
      <c r="H831" s="70"/>
      <c r="I831" s="70"/>
      <c r="J831" s="70">
        <v>31928</v>
      </c>
      <c r="K831" s="70">
        <v>36970.429687000003</v>
      </c>
      <c r="L831" s="70"/>
      <c r="M831" s="70"/>
      <c r="N831" s="70"/>
      <c r="O831" s="70"/>
      <c r="P831" s="70"/>
      <c r="Q831" s="70"/>
      <c r="R831" s="70">
        <v>31928</v>
      </c>
      <c r="S831" s="70">
        <v>36970.429687000003</v>
      </c>
    </row>
    <row r="832" spans="1:19" x14ac:dyDescent="0.25">
      <c r="A832" s="72">
        <v>10173</v>
      </c>
      <c r="B832" s="70"/>
      <c r="C832" s="70"/>
      <c r="D832" s="70"/>
      <c r="E832" s="70"/>
      <c r="F832" s="70"/>
      <c r="G832" s="70"/>
      <c r="H832" s="70"/>
      <c r="I832" s="70"/>
      <c r="J832" s="70">
        <v>20545</v>
      </c>
      <c r="K832" s="70">
        <v>11251.199097000001</v>
      </c>
      <c r="L832" s="70"/>
      <c r="M832" s="70"/>
      <c r="N832" s="70"/>
      <c r="O832" s="70"/>
      <c r="P832" s="70"/>
      <c r="Q832" s="70"/>
      <c r="R832" s="70">
        <v>20545</v>
      </c>
      <c r="S832" s="70">
        <v>11251.199097000001</v>
      </c>
    </row>
    <row r="833" spans="1:19" x14ac:dyDescent="0.25">
      <c r="A833" s="72">
        <v>10174</v>
      </c>
      <c r="B833" s="70"/>
      <c r="C833" s="70"/>
      <c r="D833" s="70"/>
      <c r="E833" s="70"/>
      <c r="F833" s="70"/>
      <c r="G833" s="70"/>
      <c r="H833" s="70"/>
      <c r="I833" s="70"/>
      <c r="J833" s="70">
        <v>39701</v>
      </c>
      <c r="K833" s="70">
        <v>40444.193603</v>
      </c>
      <c r="L833" s="70"/>
      <c r="M833" s="70"/>
      <c r="N833" s="70"/>
      <c r="O833" s="70"/>
      <c r="P833" s="70"/>
      <c r="Q833" s="70"/>
      <c r="R833" s="70">
        <v>39701</v>
      </c>
      <c r="S833" s="70">
        <v>40444.193603</v>
      </c>
    </row>
    <row r="834" spans="1:19" x14ac:dyDescent="0.25">
      <c r="A834" s="72">
        <v>10177</v>
      </c>
      <c r="B834" s="70"/>
      <c r="C834" s="70"/>
      <c r="D834" s="70"/>
      <c r="E834" s="70"/>
      <c r="F834" s="70"/>
      <c r="G834" s="70"/>
      <c r="H834" s="70"/>
      <c r="I834" s="70"/>
      <c r="J834" s="70">
        <v>69560</v>
      </c>
      <c r="K834" s="70">
        <v>83782.305664</v>
      </c>
      <c r="L834" s="70"/>
      <c r="M834" s="70"/>
      <c r="N834" s="70"/>
      <c r="O834" s="70"/>
      <c r="P834" s="70"/>
      <c r="Q834" s="70"/>
      <c r="R834" s="70">
        <v>69560</v>
      </c>
      <c r="S834" s="70">
        <v>83782.305664</v>
      </c>
    </row>
    <row r="835" spans="1:19" x14ac:dyDescent="0.25">
      <c r="A835" s="72">
        <v>10183</v>
      </c>
      <c r="B835" s="70"/>
      <c r="C835" s="70"/>
      <c r="D835" s="70">
        <v>4994</v>
      </c>
      <c r="E835" s="70">
        <v>7059.8892489999998</v>
      </c>
      <c r="F835" s="70"/>
      <c r="G835" s="70"/>
      <c r="H835" s="70"/>
      <c r="I835" s="70"/>
      <c r="J835" s="70"/>
      <c r="K835" s="70"/>
      <c r="L835" s="70"/>
      <c r="M835" s="70"/>
      <c r="N835" s="70"/>
      <c r="O835" s="70"/>
      <c r="P835" s="70"/>
      <c r="Q835" s="70"/>
      <c r="R835" s="70">
        <v>4994</v>
      </c>
      <c r="S835" s="70">
        <v>7059.8892489999998</v>
      </c>
    </row>
    <row r="836" spans="1:19" x14ac:dyDescent="0.25">
      <c r="A836" s="72">
        <v>10184</v>
      </c>
      <c r="B836" s="70"/>
      <c r="C836" s="70"/>
      <c r="D836" s="70">
        <v>3662</v>
      </c>
      <c r="E836" s="70">
        <v>863.968345</v>
      </c>
      <c r="F836" s="70"/>
      <c r="G836" s="70"/>
      <c r="H836" s="70"/>
      <c r="I836" s="70"/>
      <c r="J836" s="70"/>
      <c r="K836" s="70"/>
      <c r="L836" s="70"/>
      <c r="M836" s="70"/>
      <c r="N836" s="70"/>
      <c r="O836" s="70"/>
      <c r="P836" s="70"/>
      <c r="Q836" s="70"/>
      <c r="R836" s="70">
        <v>3662</v>
      </c>
      <c r="S836" s="70">
        <v>863.968345</v>
      </c>
    </row>
    <row r="837" spans="1:19" x14ac:dyDescent="0.25">
      <c r="A837" s="72">
        <v>10187</v>
      </c>
      <c r="B837" s="70"/>
      <c r="C837" s="70"/>
      <c r="D837" s="70">
        <v>7174</v>
      </c>
      <c r="E837" s="70">
        <v>5613.0009620000001</v>
      </c>
      <c r="F837" s="70"/>
      <c r="G837" s="70"/>
      <c r="H837" s="70"/>
      <c r="I837" s="70"/>
      <c r="J837" s="70"/>
      <c r="K837" s="70"/>
      <c r="L837" s="70"/>
      <c r="M837" s="70"/>
      <c r="N837" s="70"/>
      <c r="O837" s="70"/>
      <c r="P837" s="70"/>
      <c r="Q837" s="70"/>
      <c r="R837" s="70">
        <v>7174</v>
      </c>
      <c r="S837" s="70">
        <v>5613.0009620000001</v>
      </c>
    </row>
    <row r="838" spans="1:19" x14ac:dyDescent="0.25">
      <c r="A838" s="72">
        <v>10209</v>
      </c>
      <c r="B838" s="70"/>
      <c r="C838" s="70"/>
      <c r="D838" s="70">
        <v>1900</v>
      </c>
      <c r="E838" s="70">
        <v>2320.6921299999999</v>
      </c>
      <c r="F838" s="70"/>
      <c r="G838" s="70"/>
      <c r="H838" s="70"/>
      <c r="I838" s="70"/>
      <c r="J838" s="70"/>
      <c r="K838" s="70"/>
      <c r="L838" s="70"/>
      <c r="M838" s="70"/>
      <c r="N838" s="70"/>
      <c r="O838" s="70"/>
      <c r="P838" s="70"/>
      <c r="Q838" s="70"/>
      <c r="R838" s="70">
        <v>1900</v>
      </c>
      <c r="S838" s="70">
        <v>2320.6921299999999</v>
      </c>
    </row>
    <row r="839" spans="1:19" x14ac:dyDescent="0.25">
      <c r="A839" s="72">
        <v>10211</v>
      </c>
      <c r="B839" s="70"/>
      <c r="C839" s="70"/>
      <c r="D839" s="70">
        <v>1300</v>
      </c>
      <c r="E839" s="70">
        <v>1914.3863260000001</v>
      </c>
      <c r="F839" s="70"/>
      <c r="G839" s="70"/>
      <c r="H839" s="70"/>
      <c r="I839" s="70"/>
      <c r="J839" s="70"/>
      <c r="K839" s="70"/>
      <c r="L839" s="70"/>
      <c r="M839" s="70"/>
      <c r="N839" s="70"/>
      <c r="O839" s="70"/>
      <c r="P839" s="70"/>
      <c r="Q839" s="70"/>
      <c r="R839" s="70">
        <v>1300</v>
      </c>
      <c r="S839" s="70">
        <v>1914.3863260000001</v>
      </c>
    </row>
    <row r="840" spans="1:19" x14ac:dyDescent="0.25">
      <c r="A840" s="72">
        <v>10252</v>
      </c>
      <c r="B840" s="70"/>
      <c r="C840" s="70"/>
      <c r="D840" s="70"/>
      <c r="E840" s="70"/>
      <c r="F840" s="70"/>
      <c r="G840" s="70"/>
      <c r="H840" s="70"/>
      <c r="I840" s="70"/>
      <c r="J840" s="70">
        <v>67837</v>
      </c>
      <c r="K840" s="70">
        <v>65157.327027000007</v>
      </c>
      <c r="L840" s="70"/>
      <c r="M840" s="70"/>
      <c r="N840" s="70"/>
      <c r="O840" s="70"/>
      <c r="P840" s="70"/>
      <c r="Q840" s="70"/>
      <c r="R840" s="70">
        <v>67837</v>
      </c>
      <c r="S840" s="70">
        <v>65157.327027000007</v>
      </c>
    </row>
    <row r="841" spans="1:19" x14ac:dyDescent="0.25">
      <c r="A841" s="72">
        <v>10255</v>
      </c>
      <c r="B841" s="70"/>
      <c r="C841" s="70"/>
      <c r="D841" s="70"/>
      <c r="E841" s="70"/>
      <c r="F841" s="70"/>
      <c r="G841" s="70"/>
      <c r="H841" s="70">
        <v>17200</v>
      </c>
      <c r="I841" s="70">
        <v>14132.415283999999</v>
      </c>
      <c r="J841" s="70"/>
      <c r="K841" s="70"/>
      <c r="L841" s="70"/>
      <c r="M841" s="70"/>
      <c r="N841" s="70"/>
      <c r="O841" s="70"/>
      <c r="P841" s="70"/>
      <c r="Q841" s="70"/>
      <c r="R841" s="70">
        <v>17200</v>
      </c>
      <c r="S841" s="70">
        <v>14132.415283999999</v>
      </c>
    </row>
    <row r="842" spans="1:19" x14ac:dyDescent="0.25">
      <c r="A842" s="72">
        <v>10257</v>
      </c>
      <c r="B842" s="70"/>
      <c r="C842" s="70"/>
      <c r="D842" s="70"/>
      <c r="E842" s="70"/>
      <c r="F842" s="70"/>
      <c r="G842" s="70"/>
      <c r="H842" s="70">
        <v>19075</v>
      </c>
      <c r="I842" s="70">
        <v>17268.315063000002</v>
      </c>
      <c r="J842" s="70"/>
      <c r="K842" s="70"/>
      <c r="L842" s="70"/>
      <c r="M842" s="70"/>
      <c r="N842" s="70"/>
      <c r="O842" s="70"/>
      <c r="P842" s="70"/>
      <c r="Q842" s="70"/>
      <c r="R842" s="70">
        <v>19075</v>
      </c>
      <c r="S842" s="70">
        <v>17268.315063000002</v>
      </c>
    </row>
    <row r="843" spans="1:19" x14ac:dyDescent="0.25">
      <c r="A843" s="72">
        <v>10258</v>
      </c>
      <c r="B843" s="70"/>
      <c r="C843" s="70"/>
      <c r="D843" s="70"/>
      <c r="E843" s="70"/>
      <c r="F843" s="70">
        <v>16260</v>
      </c>
      <c r="G843" s="70">
        <v>15350.943726000001</v>
      </c>
      <c r="H843" s="70"/>
      <c r="I843" s="70"/>
      <c r="J843" s="70"/>
      <c r="K843" s="70"/>
      <c r="L843" s="70"/>
      <c r="M843" s="70"/>
      <c r="N843" s="70"/>
      <c r="O843" s="70"/>
      <c r="P843" s="70"/>
      <c r="Q843" s="70"/>
      <c r="R843" s="70">
        <v>16260</v>
      </c>
      <c r="S843" s="70">
        <v>15350.943726000001</v>
      </c>
    </row>
    <row r="844" spans="1:19" x14ac:dyDescent="0.25">
      <c r="A844" s="72">
        <v>10275</v>
      </c>
      <c r="B844" s="70"/>
      <c r="C844" s="70"/>
      <c r="D844" s="70"/>
      <c r="E844" s="70"/>
      <c r="F844" s="70"/>
      <c r="G844" s="70"/>
      <c r="H844" s="70">
        <v>9232</v>
      </c>
      <c r="I844" s="70">
        <v>8230.0613570000005</v>
      </c>
      <c r="J844" s="70"/>
      <c r="K844" s="70"/>
      <c r="L844" s="70"/>
      <c r="M844" s="70"/>
      <c r="N844" s="70"/>
      <c r="O844" s="70"/>
      <c r="P844" s="70"/>
      <c r="Q844" s="70"/>
      <c r="R844" s="70">
        <v>9232</v>
      </c>
      <c r="S844" s="70">
        <v>8230.0613570000005</v>
      </c>
    </row>
    <row r="845" spans="1:19" x14ac:dyDescent="0.25">
      <c r="A845" s="72">
        <v>10281</v>
      </c>
      <c r="B845" s="70"/>
      <c r="C845" s="70"/>
      <c r="D845" s="70"/>
      <c r="E845" s="70"/>
      <c r="F845" s="70"/>
      <c r="G845" s="70"/>
      <c r="H845" s="70">
        <v>10791</v>
      </c>
      <c r="I845" s="70">
        <v>9294.6014460000006</v>
      </c>
      <c r="J845" s="70"/>
      <c r="K845" s="70"/>
      <c r="L845" s="70"/>
      <c r="M845" s="70"/>
      <c r="N845" s="70"/>
      <c r="O845" s="70"/>
      <c r="P845" s="70"/>
      <c r="Q845" s="70"/>
      <c r="R845" s="70">
        <v>10791</v>
      </c>
      <c r="S845" s="70">
        <v>9294.6014460000006</v>
      </c>
    </row>
    <row r="846" spans="1:19" x14ac:dyDescent="0.25">
      <c r="A846" s="72">
        <v>10301</v>
      </c>
      <c r="B846" s="70"/>
      <c r="C846" s="70"/>
      <c r="D846" s="70"/>
      <c r="E846" s="70"/>
      <c r="F846" s="70"/>
      <c r="G846" s="70"/>
      <c r="H846" s="70">
        <v>23928</v>
      </c>
      <c r="I846" s="70">
        <v>15326.86441</v>
      </c>
      <c r="J846" s="70"/>
      <c r="K846" s="70"/>
      <c r="L846" s="70"/>
      <c r="M846" s="70"/>
      <c r="N846" s="70"/>
      <c r="O846" s="70"/>
      <c r="P846" s="70"/>
      <c r="Q846" s="70"/>
      <c r="R846" s="70">
        <v>23928</v>
      </c>
      <c r="S846" s="70">
        <v>15326.86441</v>
      </c>
    </row>
    <row r="847" spans="1:19" x14ac:dyDescent="0.25">
      <c r="A847" s="72">
        <v>10306</v>
      </c>
      <c r="B847" s="70"/>
      <c r="C847" s="70"/>
      <c r="D847" s="70">
        <v>9200</v>
      </c>
      <c r="E847" s="70">
        <v>19284.603225999999</v>
      </c>
      <c r="F847" s="70"/>
      <c r="G847" s="70"/>
      <c r="H847" s="70"/>
      <c r="I847" s="70"/>
      <c r="J847" s="70"/>
      <c r="K847" s="70"/>
      <c r="L847" s="70"/>
      <c r="M847" s="70"/>
      <c r="N847" s="70"/>
      <c r="O847" s="70"/>
      <c r="P847" s="70"/>
      <c r="Q847" s="70"/>
      <c r="R847" s="70">
        <v>9200</v>
      </c>
      <c r="S847" s="70">
        <v>19284.603225999999</v>
      </c>
    </row>
    <row r="848" spans="1:19" x14ac:dyDescent="0.25">
      <c r="A848" s="72">
        <v>10307</v>
      </c>
      <c r="B848" s="70"/>
      <c r="C848" s="70"/>
      <c r="D848" s="70">
        <v>5900</v>
      </c>
      <c r="E848" s="70">
        <v>6507.4186440000003</v>
      </c>
      <c r="F848" s="70"/>
      <c r="G848" s="70"/>
      <c r="H848" s="70"/>
      <c r="I848" s="70"/>
      <c r="J848" s="70"/>
      <c r="K848" s="70"/>
      <c r="L848" s="70"/>
      <c r="M848" s="70"/>
      <c r="N848" s="70"/>
      <c r="O848" s="70"/>
      <c r="P848" s="70"/>
      <c r="Q848" s="70"/>
      <c r="R848" s="70">
        <v>5900</v>
      </c>
      <c r="S848" s="70">
        <v>6507.4186440000003</v>
      </c>
    </row>
    <row r="849" spans="1:19" x14ac:dyDescent="0.25">
      <c r="A849" s="72">
        <v>10322</v>
      </c>
      <c r="B849" s="70"/>
      <c r="C849" s="70"/>
      <c r="D849" s="70">
        <v>11381</v>
      </c>
      <c r="E849" s="70">
        <v>8422.0847670000003</v>
      </c>
      <c r="F849" s="70"/>
      <c r="G849" s="70"/>
      <c r="H849" s="70"/>
      <c r="I849" s="70"/>
      <c r="J849" s="70"/>
      <c r="K849" s="70"/>
      <c r="L849" s="70"/>
      <c r="M849" s="70"/>
      <c r="N849" s="70"/>
      <c r="O849" s="70"/>
      <c r="P849" s="70"/>
      <c r="Q849" s="70"/>
      <c r="R849" s="70">
        <v>11381</v>
      </c>
      <c r="S849" s="70">
        <v>8422.0847670000003</v>
      </c>
    </row>
    <row r="850" spans="1:19" x14ac:dyDescent="0.25">
      <c r="A850" s="72">
        <v>10326</v>
      </c>
      <c r="B850" s="70"/>
      <c r="C850" s="70"/>
      <c r="D850" s="70">
        <v>34715</v>
      </c>
      <c r="E850" s="70">
        <v>28941.553466999998</v>
      </c>
      <c r="F850" s="70"/>
      <c r="G850" s="70"/>
      <c r="H850" s="70"/>
      <c r="I850" s="70"/>
      <c r="J850" s="70"/>
      <c r="K850" s="70"/>
      <c r="L850" s="70"/>
      <c r="M850" s="70"/>
      <c r="N850" s="70"/>
      <c r="O850" s="70"/>
      <c r="P850" s="70"/>
      <c r="Q850" s="70"/>
      <c r="R850" s="70">
        <v>34715</v>
      </c>
      <c r="S850" s="70">
        <v>28941.553466999998</v>
      </c>
    </row>
    <row r="851" spans="1:19" x14ac:dyDescent="0.25">
      <c r="A851" s="72">
        <v>10364</v>
      </c>
      <c r="B851" s="70">
        <v>3610</v>
      </c>
      <c r="C851" s="70">
        <v>4798.9999760000001</v>
      </c>
      <c r="D851" s="70"/>
      <c r="E851" s="70"/>
      <c r="F851" s="70"/>
      <c r="G851" s="70"/>
      <c r="H851" s="70"/>
      <c r="I851" s="70"/>
      <c r="J851" s="70"/>
      <c r="K851" s="70"/>
      <c r="L851" s="70"/>
      <c r="M851" s="70"/>
      <c r="N851" s="70"/>
      <c r="O851" s="70"/>
      <c r="P851" s="70"/>
      <c r="Q851" s="70"/>
      <c r="R851" s="70">
        <v>3610</v>
      </c>
      <c r="S851" s="70">
        <v>4798.9999760000001</v>
      </c>
    </row>
    <row r="852" spans="1:19" x14ac:dyDescent="0.25">
      <c r="A852" s="72">
        <v>10372</v>
      </c>
      <c r="B852" s="70">
        <v>6489</v>
      </c>
      <c r="C852" s="70">
        <v>19874.961968</v>
      </c>
      <c r="D852" s="70"/>
      <c r="E852" s="70"/>
      <c r="F852" s="70"/>
      <c r="G852" s="70"/>
      <c r="H852" s="70"/>
      <c r="I852" s="70"/>
      <c r="J852" s="70"/>
      <c r="K852" s="70"/>
      <c r="L852" s="70"/>
      <c r="M852" s="70"/>
      <c r="N852" s="70"/>
      <c r="O852" s="70"/>
      <c r="P852" s="70"/>
      <c r="Q852" s="70"/>
      <c r="R852" s="70">
        <v>6489</v>
      </c>
      <c r="S852" s="70">
        <v>19874.961968</v>
      </c>
    </row>
    <row r="853" spans="1:19" x14ac:dyDescent="0.25">
      <c r="A853" s="72">
        <v>10384</v>
      </c>
      <c r="B853" s="70"/>
      <c r="C853" s="70"/>
      <c r="D853" s="70">
        <v>9681</v>
      </c>
      <c r="E853" s="70">
        <v>11810.958350999999</v>
      </c>
      <c r="F853" s="70"/>
      <c r="G853" s="70"/>
      <c r="H853" s="70"/>
      <c r="I853" s="70"/>
      <c r="J853" s="70"/>
      <c r="K853" s="70"/>
      <c r="L853" s="70"/>
      <c r="M853" s="70"/>
      <c r="N853" s="70"/>
      <c r="O853" s="70"/>
      <c r="P853" s="70"/>
      <c r="Q853" s="70"/>
      <c r="R853" s="70">
        <v>9681</v>
      </c>
      <c r="S853" s="70">
        <v>11810.958350999999</v>
      </c>
    </row>
    <row r="854" spans="1:19" x14ac:dyDescent="0.25">
      <c r="A854" s="72">
        <v>10388</v>
      </c>
      <c r="B854" s="70"/>
      <c r="C854" s="70"/>
      <c r="D854" s="70">
        <v>11132</v>
      </c>
      <c r="E854" s="70">
        <v>6802.9272000000001</v>
      </c>
      <c r="F854" s="70"/>
      <c r="G854" s="70"/>
      <c r="H854" s="70"/>
      <c r="I854" s="70"/>
      <c r="J854" s="70"/>
      <c r="K854" s="70"/>
      <c r="L854" s="70"/>
      <c r="M854" s="70"/>
      <c r="N854" s="70"/>
      <c r="O854" s="70"/>
      <c r="P854" s="70"/>
      <c r="Q854" s="70"/>
      <c r="R854" s="70">
        <v>11132</v>
      </c>
      <c r="S854" s="70">
        <v>6802.9272000000001</v>
      </c>
    </row>
    <row r="855" spans="1:19" x14ac:dyDescent="0.25">
      <c r="A855" s="72">
        <v>10402</v>
      </c>
      <c r="B855" s="70"/>
      <c r="C855" s="70"/>
      <c r="D855" s="70">
        <v>15906</v>
      </c>
      <c r="E855" s="70">
        <v>22091.275023000002</v>
      </c>
      <c r="F855" s="70"/>
      <c r="G855" s="70"/>
      <c r="H855" s="70"/>
      <c r="I855" s="70"/>
      <c r="J855" s="70"/>
      <c r="K855" s="70"/>
      <c r="L855" s="70"/>
      <c r="M855" s="70"/>
      <c r="N855" s="70"/>
      <c r="O855" s="70"/>
      <c r="P855" s="70"/>
      <c r="Q855" s="70"/>
      <c r="R855" s="70">
        <v>15906</v>
      </c>
      <c r="S855" s="70">
        <v>22091.275023000002</v>
      </c>
    </row>
    <row r="856" spans="1:19" x14ac:dyDescent="0.25">
      <c r="A856" s="72">
        <v>10403</v>
      </c>
      <c r="B856" s="70"/>
      <c r="C856" s="70"/>
      <c r="D856" s="70">
        <v>22549</v>
      </c>
      <c r="E856" s="70">
        <v>29779.913361999999</v>
      </c>
      <c r="F856" s="70"/>
      <c r="G856" s="70"/>
      <c r="H856" s="70"/>
      <c r="I856" s="70"/>
      <c r="J856" s="70"/>
      <c r="K856" s="70"/>
      <c r="L856" s="70"/>
      <c r="M856" s="70"/>
      <c r="N856" s="70"/>
      <c r="O856" s="70"/>
      <c r="P856" s="70"/>
      <c r="Q856" s="70"/>
      <c r="R856" s="70">
        <v>22549</v>
      </c>
      <c r="S856" s="70">
        <v>29779.913361999999</v>
      </c>
    </row>
    <row r="857" spans="1:19" x14ac:dyDescent="0.25">
      <c r="A857" s="72">
        <v>10406</v>
      </c>
      <c r="B857" s="70">
        <v>11024</v>
      </c>
      <c r="C857" s="70">
        <v>4341.4771780000001</v>
      </c>
      <c r="D857" s="70"/>
      <c r="E857" s="70"/>
      <c r="F857" s="70"/>
      <c r="G857" s="70"/>
      <c r="H857" s="70"/>
      <c r="I857" s="70"/>
      <c r="J857" s="70"/>
      <c r="K857" s="70"/>
      <c r="L857" s="70"/>
      <c r="M857" s="70"/>
      <c r="N857" s="70"/>
      <c r="O857" s="70"/>
      <c r="P857" s="70"/>
      <c r="Q857" s="70"/>
      <c r="R857" s="70">
        <v>11024</v>
      </c>
      <c r="S857" s="70">
        <v>4341.4771780000001</v>
      </c>
    </row>
    <row r="858" spans="1:19" x14ac:dyDescent="0.25">
      <c r="A858" s="72">
        <v>10415</v>
      </c>
      <c r="B858" s="70"/>
      <c r="C858" s="70"/>
      <c r="D858" s="70"/>
      <c r="E858" s="70"/>
      <c r="F858" s="70"/>
      <c r="G858" s="70"/>
      <c r="H858" s="70">
        <v>12286</v>
      </c>
      <c r="I858" s="70">
        <v>19547.683992000002</v>
      </c>
      <c r="J858" s="70"/>
      <c r="K858" s="70"/>
      <c r="L858" s="70"/>
      <c r="M858" s="70"/>
      <c r="N858" s="70"/>
      <c r="O858" s="70"/>
      <c r="P858" s="70"/>
      <c r="Q858" s="70"/>
      <c r="R858" s="70">
        <v>12286</v>
      </c>
      <c r="S858" s="70">
        <v>19547.683992000002</v>
      </c>
    </row>
    <row r="859" spans="1:19" x14ac:dyDescent="0.25">
      <c r="A859" s="72">
        <v>10429</v>
      </c>
      <c r="B859" s="70"/>
      <c r="C859" s="70"/>
      <c r="D859" s="70"/>
      <c r="E859" s="70"/>
      <c r="F859" s="70"/>
      <c r="G859" s="70"/>
      <c r="H859" s="70"/>
      <c r="I859" s="70"/>
      <c r="J859" s="70">
        <v>26400</v>
      </c>
      <c r="K859" s="70">
        <v>15758.924318000001</v>
      </c>
      <c r="L859" s="70"/>
      <c r="M859" s="70"/>
      <c r="N859" s="70"/>
      <c r="O859" s="70"/>
      <c r="P859" s="70"/>
      <c r="Q859" s="70"/>
      <c r="R859" s="70">
        <v>26400</v>
      </c>
      <c r="S859" s="70">
        <v>15758.924318000001</v>
      </c>
    </row>
    <row r="860" spans="1:19" x14ac:dyDescent="0.25">
      <c r="A860" s="72">
        <v>10481</v>
      </c>
      <c r="B860" s="70"/>
      <c r="C860" s="70"/>
      <c r="D860" s="70"/>
      <c r="E860" s="70"/>
      <c r="F860" s="70"/>
      <c r="G860" s="70"/>
      <c r="H860" s="70">
        <v>34537</v>
      </c>
      <c r="I860" s="70">
        <v>78583.790525999997</v>
      </c>
      <c r="J860" s="70"/>
      <c r="K860" s="70"/>
      <c r="L860" s="70"/>
      <c r="M860" s="70"/>
      <c r="N860" s="70"/>
      <c r="O860" s="70"/>
      <c r="P860" s="70"/>
      <c r="Q860" s="70"/>
      <c r="R860" s="70">
        <v>34537</v>
      </c>
      <c r="S860" s="70">
        <v>78583.790525999997</v>
      </c>
    </row>
    <row r="861" spans="1:19" x14ac:dyDescent="0.25">
      <c r="A861" s="72">
        <v>10482</v>
      </c>
      <c r="B861" s="70"/>
      <c r="C861" s="70"/>
      <c r="D861" s="70"/>
      <c r="E861" s="70"/>
      <c r="F861" s="70"/>
      <c r="G861" s="70"/>
      <c r="H861" s="70">
        <v>22619</v>
      </c>
      <c r="I861" s="70">
        <v>22538.860244000003</v>
      </c>
      <c r="J861" s="70"/>
      <c r="K861" s="70"/>
      <c r="L861" s="70"/>
      <c r="M861" s="70"/>
      <c r="N861" s="70"/>
      <c r="O861" s="70"/>
      <c r="P861" s="70"/>
      <c r="Q861" s="70"/>
      <c r="R861" s="70">
        <v>22619</v>
      </c>
      <c r="S861" s="70">
        <v>22538.860244000003</v>
      </c>
    </row>
    <row r="862" spans="1:19" x14ac:dyDescent="0.25">
      <c r="A862" s="72">
        <v>10545</v>
      </c>
      <c r="B862" s="70"/>
      <c r="C862" s="70"/>
      <c r="D862" s="70"/>
      <c r="E862" s="70"/>
      <c r="F862" s="70"/>
      <c r="G862" s="70"/>
      <c r="H862" s="70">
        <v>15095</v>
      </c>
      <c r="I862" s="70">
        <v>7197.9591150000006</v>
      </c>
      <c r="J862" s="70"/>
      <c r="K862" s="70"/>
      <c r="L862" s="70"/>
      <c r="M862" s="70"/>
      <c r="N862" s="70"/>
      <c r="O862" s="70"/>
      <c r="P862" s="70"/>
      <c r="Q862" s="70"/>
      <c r="R862" s="70">
        <v>15095</v>
      </c>
      <c r="S862" s="70">
        <v>7197.9591150000006</v>
      </c>
    </row>
    <row r="863" spans="1:19" x14ac:dyDescent="0.25">
      <c r="A863" s="72">
        <v>10558</v>
      </c>
      <c r="B863" s="70"/>
      <c r="C863" s="70"/>
      <c r="D863" s="70"/>
      <c r="E863" s="70"/>
      <c r="F863" s="70"/>
      <c r="G863" s="70"/>
      <c r="H863" s="70">
        <v>17353</v>
      </c>
      <c r="I863" s="70">
        <v>8678.9130540000006</v>
      </c>
      <c r="J863" s="70"/>
      <c r="K863" s="70"/>
      <c r="L863" s="70"/>
      <c r="M863" s="70"/>
      <c r="N863" s="70"/>
      <c r="O863" s="70"/>
      <c r="P863" s="70"/>
      <c r="Q863" s="70"/>
      <c r="R863" s="70">
        <v>17353</v>
      </c>
      <c r="S863" s="70">
        <v>8678.9130540000006</v>
      </c>
    </row>
    <row r="864" spans="1:19" x14ac:dyDescent="0.25">
      <c r="A864" s="72">
        <v>10563</v>
      </c>
      <c r="B864" s="70"/>
      <c r="C864" s="70"/>
      <c r="D864" s="70"/>
      <c r="E864" s="70"/>
      <c r="F864" s="70"/>
      <c r="G864" s="70"/>
      <c r="H864" s="70">
        <v>27005</v>
      </c>
      <c r="I864" s="70">
        <v>22155.140137000002</v>
      </c>
      <c r="J864" s="70"/>
      <c r="K864" s="70"/>
      <c r="L864" s="70"/>
      <c r="M864" s="70"/>
      <c r="N864" s="70"/>
      <c r="O864" s="70"/>
      <c r="P864" s="70"/>
      <c r="Q864" s="70"/>
      <c r="R864" s="70">
        <v>27005</v>
      </c>
      <c r="S864" s="70">
        <v>22155.140137000002</v>
      </c>
    </row>
    <row r="865" spans="1:19" x14ac:dyDescent="0.25">
      <c r="A865" s="72">
        <v>10608</v>
      </c>
      <c r="B865" s="70"/>
      <c r="C865" s="70"/>
      <c r="D865" s="70"/>
      <c r="E865" s="70"/>
      <c r="F865" s="70"/>
      <c r="G865" s="70"/>
      <c r="H865" s="70">
        <v>28500</v>
      </c>
      <c r="I865" s="70">
        <v>23364.729217</v>
      </c>
      <c r="J865" s="70"/>
      <c r="K865" s="70"/>
      <c r="L865" s="70"/>
      <c r="M865" s="70"/>
      <c r="N865" s="70"/>
      <c r="O865" s="70"/>
      <c r="P865" s="70"/>
      <c r="Q865" s="70"/>
      <c r="R865" s="70">
        <v>28500</v>
      </c>
      <c r="S865" s="70">
        <v>23364.729217</v>
      </c>
    </row>
    <row r="866" spans="1:19" x14ac:dyDescent="0.25">
      <c r="A866" s="72">
        <v>10621</v>
      </c>
      <c r="B866" s="70"/>
      <c r="C866" s="70"/>
      <c r="D866" s="70">
        <v>3500</v>
      </c>
      <c r="E866" s="70">
        <v>4715.8784919999998</v>
      </c>
      <c r="F866" s="70"/>
      <c r="G866" s="70"/>
      <c r="H866" s="70"/>
      <c r="I866" s="70"/>
      <c r="J866" s="70"/>
      <c r="K866" s="70"/>
      <c r="L866" s="70"/>
      <c r="M866" s="70"/>
      <c r="N866" s="70"/>
      <c r="O866" s="70"/>
      <c r="P866" s="70"/>
      <c r="Q866" s="70"/>
      <c r="R866" s="70">
        <v>3500</v>
      </c>
      <c r="S866" s="70">
        <v>4715.8784919999998</v>
      </c>
    </row>
    <row r="867" spans="1:19" x14ac:dyDescent="0.25">
      <c r="A867" s="72">
        <v>10633</v>
      </c>
      <c r="B867" s="70"/>
      <c r="C867" s="70"/>
      <c r="D867" s="70"/>
      <c r="E867" s="70"/>
      <c r="F867" s="70"/>
      <c r="G867" s="70"/>
      <c r="H867" s="70">
        <v>61865</v>
      </c>
      <c r="I867" s="70">
        <v>68941.083008000001</v>
      </c>
      <c r="J867" s="70"/>
      <c r="K867" s="70"/>
      <c r="L867" s="70"/>
      <c r="M867" s="70"/>
      <c r="N867" s="70"/>
      <c r="O867" s="70"/>
      <c r="P867" s="70"/>
      <c r="Q867" s="70"/>
      <c r="R867" s="70">
        <v>61865</v>
      </c>
      <c r="S867" s="70">
        <v>68941.083008000001</v>
      </c>
    </row>
    <row r="868" spans="1:19" x14ac:dyDescent="0.25">
      <c r="A868" s="72">
        <v>10646</v>
      </c>
      <c r="B868" s="70"/>
      <c r="C868" s="70"/>
      <c r="D868" s="70"/>
      <c r="E868" s="70"/>
      <c r="F868" s="70"/>
      <c r="G868" s="70"/>
      <c r="H868" s="70">
        <v>11050</v>
      </c>
      <c r="I868" s="70">
        <v>9170.0864110000002</v>
      </c>
      <c r="J868" s="70"/>
      <c r="K868" s="70"/>
      <c r="L868" s="70"/>
      <c r="M868" s="70"/>
      <c r="N868" s="70"/>
      <c r="O868" s="70"/>
      <c r="P868" s="70"/>
      <c r="Q868" s="70"/>
      <c r="R868" s="70">
        <v>11050</v>
      </c>
      <c r="S868" s="70">
        <v>9170.0864110000002</v>
      </c>
    </row>
    <row r="869" spans="1:19" x14ac:dyDescent="0.25">
      <c r="A869" s="72">
        <v>10647</v>
      </c>
      <c r="B869" s="70"/>
      <c r="C869" s="70"/>
      <c r="D869" s="70">
        <v>6651</v>
      </c>
      <c r="E869" s="70">
        <v>10114.321698</v>
      </c>
      <c r="F869" s="70"/>
      <c r="G869" s="70"/>
      <c r="H869" s="70"/>
      <c r="I869" s="70"/>
      <c r="J869" s="70"/>
      <c r="K869" s="70"/>
      <c r="L869" s="70"/>
      <c r="M869" s="70"/>
      <c r="N869" s="70"/>
      <c r="O869" s="70"/>
      <c r="P869" s="70"/>
      <c r="Q869" s="70"/>
      <c r="R869" s="70">
        <v>6651</v>
      </c>
      <c r="S869" s="70">
        <v>10114.321698</v>
      </c>
    </row>
    <row r="870" spans="1:19" x14ac:dyDescent="0.25">
      <c r="A870" s="72">
        <v>10650</v>
      </c>
      <c r="B870" s="70"/>
      <c r="C870" s="70"/>
      <c r="D870" s="70"/>
      <c r="E870" s="70"/>
      <c r="F870" s="70"/>
      <c r="G870" s="70"/>
      <c r="H870" s="70">
        <v>13498</v>
      </c>
      <c r="I870" s="70">
        <v>9925.6772469999996</v>
      </c>
      <c r="J870" s="70"/>
      <c r="K870" s="70"/>
      <c r="L870" s="70"/>
      <c r="M870" s="70"/>
      <c r="N870" s="70"/>
      <c r="O870" s="70"/>
      <c r="P870" s="70"/>
      <c r="Q870" s="70"/>
      <c r="R870" s="70">
        <v>13498</v>
      </c>
      <c r="S870" s="70">
        <v>9925.6772469999996</v>
      </c>
    </row>
    <row r="871" spans="1:19" x14ac:dyDescent="0.25">
      <c r="A871" s="72">
        <v>10668</v>
      </c>
      <c r="B871" s="70"/>
      <c r="C871" s="70"/>
      <c r="D871" s="70">
        <v>7000</v>
      </c>
      <c r="E871" s="70">
        <v>7083.6203990000004</v>
      </c>
      <c r="F871" s="70"/>
      <c r="G871" s="70"/>
      <c r="H871" s="70"/>
      <c r="I871" s="70"/>
      <c r="J871" s="70"/>
      <c r="K871" s="70"/>
      <c r="L871" s="70"/>
      <c r="M871" s="70"/>
      <c r="N871" s="70"/>
      <c r="O871" s="70"/>
      <c r="P871" s="70"/>
      <c r="Q871" s="70"/>
      <c r="R871" s="70">
        <v>7000</v>
      </c>
      <c r="S871" s="70">
        <v>7083.6203990000004</v>
      </c>
    </row>
    <row r="872" spans="1:19" x14ac:dyDescent="0.25">
      <c r="A872" s="72">
        <v>10671</v>
      </c>
      <c r="B872" s="70"/>
      <c r="C872" s="70"/>
      <c r="D872" s="70">
        <v>22200</v>
      </c>
      <c r="E872" s="70">
        <v>10201.643798000001</v>
      </c>
      <c r="F872" s="70"/>
      <c r="G872" s="70"/>
      <c r="H872" s="70"/>
      <c r="I872" s="70"/>
      <c r="J872" s="70"/>
      <c r="K872" s="70"/>
      <c r="L872" s="70"/>
      <c r="M872" s="70"/>
      <c r="N872" s="70"/>
      <c r="O872" s="70"/>
      <c r="P872" s="70"/>
      <c r="Q872" s="70"/>
      <c r="R872" s="70">
        <v>22200</v>
      </c>
      <c r="S872" s="70">
        <v>10201.643798000001</v>
      </c>
    </row>
    <row r="873" spans="1:19" x14ac:dyDescent="0.25">
      <c r="A873" s="72">
        <v>10674</v>
      </c>
      <c r="B873" s="70"/>
      <c r="C873" s="70"/>
      <c r="D873" s="70">
        <v>8100</v>
      </c>
      <c r="E873" s="70">
        <v>7421.2541799999999</v>
      </c>
      <c r="F873" s="70"/>
      <c r="G873" s="70"/>
      <c r="H873" s="70"/>
      <c r="I873" s="70"/>
      <c r="J873" s="70"/>
      <c r="K873" s="70"/>
      <c r="L873" s="70"/>
      <c r="M873" s="70"/>
      <c r="N873" s="70"/>
      <c r="O873" s="70"/>
      <c r="P873" s="70"/>
      <c r="Q873" s="70"/>
      <c r="R873" s="70">
        <v>8100</v>
      </c>
      <c r="S873" s="70">
        <v>7421.2541799999999</v>
      </c>
    </row>
    <row r="874" spans="1:19" x14ac:dyDescent="0.25">
      <c r="A874" s="72">
        <v>10705</v>
      </c>
      <c r="B874" s="70"/>
      <c r="C874" s="70"/>
      <c r="D874" s="70">
        <v>6035</v>
      </c>
      <c r="E874" s="70">
        <v>4917.2303240000001</v>
      </c>
      <c r="F874" s="70"/>
      <c r="G874" s="70"/>
      <c r="H874" s="70"/>
      <c r="I874" s="70"/>
      <c r="J874" s="70"/>
      <c r="K874" s="70"/>
      <c r="L874" s="70"/>
      <c r="M874" s="70"/>
      <c r="N874" s="70"/>
      <c r="O874" s="70"/>
      <c r="P874" s="70"/>
      <c r="Q874" s="70"/>
      <c r="R874" s="70">
        <v>6035</v>
      </c>
      <c r="S874" s="70">
        <v>4917.2303240000001</v>
      </c>
    </row>
    <row r="875" spans="1:19" x14ac:dyDescent="0.25">
      <c r="A875" s="72">
        <v>10718</v>
      </c>
      <c r="B875" s="70"/>
      <c r="C875" s="70"/>
      <c r="D875" s="70"/>
      <c r="E875" s="70"/>
      <c r="F875" s="70"/>
      <c r="G875" s="70"/>
      <c r="H875" s="70"/>
      <c r="I875" s="70"/>
      <c r="J875" s="70">
        <v>24400</v>
      </c>
      <c r="K875" s="70">
        <v>20936.475624000002</v>
      </c>
      <c r="L875" s="70"/>
      <c r="M875" s="70"/>
      <c r="N875" s="70"/>
      <c r="O875" s="70"/>
      <c r="P875" s="70"/>
      <c r="Q875" s="70"/>
      <c r="R875" s="70">
        <v>24400</v>
      </c>
      <c r="S875" s="70">
        <v>20936.475624000002</v>
      </c>
    </row>
    <row r="876" spans="1:19" x14ac:dyDescent="0.25">
      <c r="A876" s="72">
        <v>10728</v>
      </c>
      <c r="B876" s="70"/>
      <c r="C876" s="70"/>
      <c r="D876" s="70"/>
      <c r="E876" s="70"/>
      <c r="F876" s="70">
        <v>8875</v>
      </c>
      <c r="G876" s="70">
        <v>9621.9026109999995</v>
      </c>
      <c r="H876" s="70"/>
      <c r="I876" s="70"/>
      <c r="J876" s="70"/>
      <c r="K876" s="70"/>
      <c r="L876" s="70"/>
      <c r="M876" s="70"/>
      <c r="N876" s="70"/>
      <c r="O876" s="70"/>
      <c r="P876" s="70"/>
      <c r="Q876" s="70"/>
      <c r="R876" s="70">
        <v>8875</v>
      </c>
      <c r="S876" s="70">
        <v>9621.9026109999995</v>
      </c>
    </row>
    <row r="877" spans="1:19" x14ac:dyDescent="0.25">
      <c r="A877" s="72">
        <v>10757</v>
      </c>
      <c r="B877" s="70"/>
      <c r="C877" s="70"/>
      <c r="D877" s="70">
        <v>5292</v>
      </c>
      <c r="E877" s="70">
        <v>4854.9983269999993</v>
      </c>
      <c r="F877" s="70"/>
      <c r="G877" s="70"/>
      <c r="H877" s="70"/>
      <c r="I877" s="70"/>
      <c r="J877" s="70"/>
      <c r="K877" s="70"/>
      <c r="L877" s="70"/>
      <c r="M877" s="70"/>
      <c r="N877" s="70"/>
      <c r="O877" s="70"/>
      <c r="P877" s="70"/>
      <c r="Q877" s="70"/>
      <c r="R877" s="70">
        <v>5292</v>
      </c>
      <c r="S877" s="70">
        <v>4854.9983269999993</v>
      </c>
    </row>
    <row r="878" spans="1:19" x14ac:dyDescent="0.25">
      <c r="A878" s="72">
        <v>10791</v>
      </c>
      <c r="B878" s="70"/>
      <c r="C878" s="70"/>
      <c r="D878" s="70"/>
      <c r="E878" s="70"/>
      <c r="F878" s="70"/>
      <c r="G878" s="70"/>
      <c r="H878" s="70"/>
      <c r="I878" s="70"/>
      <c r="J878" s="70">
        <v>69503</v>
      </c>
      <c r="K878" s="70">
        <v>62771.333251999997</v>
      </c>
      <c r="L878" s="70"/>
      <c r="M878" s="70"/>
      <c r="N878" s="70"/>
      <c r="O878" s="70"/>
      <c r="P878" s="70"/>
      <c r="Q878" s="70"/>
      <c r="R878" s="70">
        <v>69503</v>
      </c>
      <c r="S878" s="70">
        <v>62771.333251999997</v>
      </c>
    </row>
    <row r="879" spans="1:19" x14ac:dyDescent="0.25">
      <c r="A879" s="72">
        <v>10793</v>
      </c>
      <c r="B879" s="70"/>
      <c r="C879" s="70"/>
      <c r="D879" s="70"/>
      <c r="E879" s="70"/>
      <c r="F879" s="70"/>
      <c r="G879" s="70"/>
      <c r="H879" s="70"/>
      <c r="I879" s="70"/>
      <c r="J879" s="70">
        <v>54401</v>
      </c>
      <c r="K879" s="70">
        <v>60128.536376999997</v>
      </c>
      <c r="L879" s="70"/>
      <c r="M879" s="70"/>
      <c r="N879" s="70"/>
      <c r="O879" s="70"/>
      <c r="P879" s="70"/>
      <c r="Q879" s="70"/>
      <c r="R879" s="70">
        <v>54401</v>
      </c>
      <c r="S879" s="70">
        <v>60128.536376999997</v>
      </c>
    </row>
    <row r="880" spans="1:19" x14ac:dyDescent="0.25">
      <c r="A880" s="72">
        <v>10843</v>
      </c>
      <c r="B880" s="70"/>
      <c r="C880" s="70"/>
      <c r="D880" s="70"/>
      <c r="E880" s="70"/>
      <c r="F880" s="70"/>
      <c r="G880" s="70"/>
      <c r="H880" s="70"/>
      <c r="I880" s="70"/>
      <c r="J880" s="70">
        <v>11600</v>
      </c>
      <c r="K880" s="70">
        <v>15720.559958999998</v>
      </c>
      <c r="L880" s="70"/>
      <c r="M880" s="70"/>
      <c r="N880" s="70"/>
      <c r="O880" s="70"/>
      <c r="P880" s="70"/>
      <c r="Q880" s="70"/>
      <c r="R880" s="70">
        <v>11600</v>
      </c>
      <c r="S880" s="70">
        <v>15720.559958999998</v>
      </c>
    </row>
    <row r="881" spans="1:19" x14ac:dyDescent="0.25">
      <c r="A881" s="72">
        <v>10849</v>
      </c>
      <c r="B881" s="70"/>
      <c r="C881" s="70"/>
      <c r="D881" s="70"/>
      <c r="E881" s="70"/>
      <c r="F881" s="70">
        <v>23910</v>
      </c>
      <c r="G881" s="70">
        <v>31114.603180999999</v>
      </c>
      <c r="H881" s="70"/>
      <c r="I881" s="70"/>
      <c r="J881" s="70"/>
      <c r="K881" s="70"/>
      <c r="L881" s="70"/>
      <c r="M881" s="70"/>
      <c r="N881" s="70"/>
      <c r="O881" s="70"/>
      <c r="P881" s="70"/>
      <c r="Q881" s="70"/>
      <c r="R881" s="70">
        <v>23910</v>
      </c>
      <c r="S881" s="70">
        <v>31114.603180999999</v>
      </c>
    </row>
    <row r="882" spans="1:19" x14ac:dyDescent="0.25">
      <c r="A882" s="72">
        <v>10853</v>
      </c>
      <c r="B882" s="70"/>
      <c r="C882" s="70"/>
      <c r="D882" s="70"/>
      <c r="E882" s="70"/>
      <c r="F882" s="70">
        <v>8538</v>
      </c>
      <c r="G882" s="70">
        <v>16694.792114</v>
      </c>
      <c r="H882" s="70"/>
      <c r="I882" s="70"/>
      <c r="J882" s="70"/>
      <c r="K882" s="70"/>
      <c r="L882" s="70"/>
      <c r="M882" s="70"/>
      <c r="N882" s="70"/>
      <c r="O882" s="70"/>
      <c r="P882" s="70"/>
      <c r="Q882" s="70"/>
      <c r="R882" s="70">
        <v>8538</v>
      </c>
      <c r="S882" s="70">
        <v>16694.792114</v>
      </c>
    </row>
    <row r="883" spans="1:19" x14ac:dyDescent="0.25">
      <c r="A883" s="72">
        <v>10859</v>
      </c>
      <c r="B883" s="70"/>
      <c r="C883" s="70"/>
      <c r="D883" s="70"/>
      <c r="E883" s="70"/>
      <c r="F883" s="70">
        <v>116386</v>
      </c>
      <c r="G883" s="70">
        <v>109574.31689500001</v>
      </c>
      <c r="H883" s="70"/>
      <c r="I883" s="70"/>
      <c r="J883" s="70"/>
      <c r="K883" s="70"/>
      <c r="L883" s="70"/>
      <c r="M883" s="70"/>
      <c r="N883" s="70"/>
      <c r="O883" s="70"/>
      <c r="P883" s="70"/>
      <c r="Q883" s="70"/>
      <c r="R883" s="70">
        <v>116386</v>
      </c>
      <c r="S883" s="70">
        <v>109574.31689500001</v>
      </c>
    </row>
    <row r="884" spans="1:19" x14ac:dyDescent="0.25">
      <c r="A884" s="72">
        <v>10860</v>
      </c>
      <c r="B884" s="70"/>
      <c r="C884" s="70"/>
      <c r="D884" s="70"/>
      <c r="E884" s="70"/>
      <c r="F884" s="70">
        <v>1704</v>
      </c>
      <c r="G884" s="70">
        <v>1127.5974309999999</v>
      </c>
      <c r="H884" s="70"/>
      <c r="I884" s="70"/>
      <c r="J884" s="70"/>
      <c r="K884" s="70"/>
      <c r="L884" s="70"/>
      <c r="M884" s="70"/>
      <c r="N884" s="70"/>
      <c r="O884" s="70"/>
      <c r="P884" s="70"/>
      <c r="Q884" s="70"/>
      <c r="R884" s="70">
        <v>1704</v>
      </c>
      <c r="S884" s="70">
        <v>1127.5974309999999</v>
      </c>
    </row>
    <row r="885" spans="1:19" x14ac:dyDescent="0.25">
      <c r="A885" s="72">
        <v>10861</v>
      </c>
      <c r="B885" s="70"/>
      <c r="C885" s="70"/>
      <c r="D885" s="70"/>
      <c r="E885" s="70"/>
      <c r="F885" s="70">
        <v>4857</v>
      </c>
      <c r="G885" s="70">
        <v>2627.2703859999997</v>
      </c>
      <c r="H885" s="70"/>
      <c r="I885" s="70"/>
      <c r="J885" s="70"/>
      <c r="K885" s="70"/>
      <c r="L885" s="70"/>
      <c r="M885" s="70"/>
      <c r="N885" s="70"/>
      <c r="O885" s="70"/>
      <c r="P885" s="70"/>
      <c r="Q885" s="70"/>
      <c r="R885" s="70">
        <v>4857</v>
      </c>
      <c r="S885" s="70">
        <v>2627.2703859999997</v>
      </c>
    </row>
    <row r="886" spans="1:19" x14ac:dyDescent="0.25">
      <c r="A886" s="72">
        <v>10865</v>
      </c>
      <c r="B886" s="70"/>
      <c r="C886" s="70"/>
      <c r="D886" s="70"/>
      <c r="E886" s="70"/>
      <c r="F886" s="70">
        <v>14309</v>
      </c>
      <c r="G886" s="70">
        <v>12729.997558000001</v>
      </c>
      <c r="H886" s="70"/>
      <c r="I886" s="70"/>
      <c r="J886" s="70"/>
      <c r="K886" s="70"/>
      <c r="L886" s="70"/>
      <c r="M886" s="70"/>
      <c r="N886" s="70"/>
      <c r="O886" s="70"/>
      <c r="P886" s="70"/>
      <c r="Q886" s="70"/>
      <c r="R886" s="70">
        <v>14309</v>
      </c>
      <c r="S886" s="70">
        <v>12729.997558000001</v>
      </c>
    </row>
    <row r="887" spans="1:19" x14ac:dyDescent="0.25">
      <c r="A887" s="72">
        <v>10871</v>
      </c>
      <c r="B887" s="70"/>
      <c r="C887" s="70"/>
      <c r="D887" s="70"/>
      <c r="E887" s="70"/>
      <c r="F887" s="70"/>
      <c r="G887" s="70"/>
      <c r="H887" s="70"/>
      <c r="I887" s="70"/>
      <c r="J887" s="70"/>
      <c r="K887" s="70"/>
      <c r="L887" s="70"/>
      <c r="M887" s="70"/>
      <c r="N887" s="70">
        <v>9371</v>
      </c>
      <c r="O887" s="70">
        <v>4817.3151860000007</v>
      </c>
      <c r="P887" s="70"/>
      <c r="Q887" s="70"/>
      <c r="R887" s="70">
        <v>9371</v>
      </c>
      <c r="S887" s="70">
        <v>4817.3151860000007</v>
      </c>
    </row>
    <row r="888" spans="1:19" x14ac:dyDescent="0.25">
      <c r="A888" s="72">
        <v>10874</v>
      </c>
      <c r="B888" s="70"/>
      <c r="C888" s="70"/>
      <c r="D888" s="70"/>
      <c r="E888" s="70"/>
      <c r="F888" s="70">
        <v>10096</v>
      </c>
      <c r="G888" s="70">
        <v>11067.494385</v>
      </c>
      <c r="H888" s="70"/>
      <c r="I888" s="70"/>
      <c r="J888" s="70"/>
      <c r="K888" s="70"/>
      <c r="L888" s="70"/>
      <c r="M888" s="70"/>
      <c r="N888" s="70"/>
      <c r="O888" s="70"/>
      <c r="P888" s="70"/>
      <c r="Q888" s="70"/>
      <c r="R888" s="70">
        <v>10096</v>
      </c>
      <c r="S888" s="70">
        <v>11067.494385</v>
      </c>
    </row>
    <row r="889" spans="1:19" x14ac:dyDescent="0.25">
      <c r="A889" s="72">
        <v>10875</v>
      </c>
      <c r="B889" s="70"/>
      <c r="C889" s="70"/>
      <c r="D889" s="70"/>
      <c r="E889" s="70"/>
      <c r="F889" s="70">
        <v>6322</v>
      </c>
      <c r="G889" s="70">
        <v>9235.3457330000001</v>
      </c>
      <c r="H889" s="70"/>
      <c r="I889" s="70"/>
      <c r="J889" s="70"/>
      <c r="K889" s="70"/>
      <c r="L889" s="70"/>
      <c r="M889" s="70"/>
      <c r="N889" s="70"/>
      <c r="O889" s="70"/>
      <c r="P889" s="70"/>
      <c r="Q889" s="70"/>
      <c r="R889" s="70">
        <v>6322</v>
      </c>
      <c r="S889" s="70">
        <v>9235.3457330000001</v>
      </c>
    </row>
    <row r="890" spans="1:19" x14ac:dyDescent="0.25">
      <c r="A890" s="72">
        <v>10877</v>
      </c>
      <c r="B890" s="70"/>
      <c r="C890" s="70"/>
      <c r="D890" s="70"/>
      <c r="E890" s="70"/>
      <c r="F890" s="70">
        <v>6229</v>
      </c>
      <c r="G890" s="70">
        <v>5384.4477239999997</v>
      </c>
      <c r="H890" s="70"/>
      <c r="I890" s="70"/>
      <c r="J890" s="70"/>
      <c r="K890" s="70"/>
      <c r="L890" s="70"/>
      <c r="M890" s="70"/>
      <c r="N890" s="70"/>
      <c r="O890" s="70"/>
      <c r="P890" s="70"/>
      <c r="Q890" s="70"/>
      <c r="R890" s="70">
        <v>6229</v>
      </c>
      <c r="S890" s="70">
        <v>5384.4477239999997</v>
      </c>
    </row>
    <row r="891" spans="1:19" x14ac:dyDescent="0.25">
      <c r="A891" s="72">
        <v>10878</v>
      </c>
      <c r="B891" s="70"/>
      <c r="C891" s="70"/>
      <c r="D891" s="70"/>
      <c r="E891" s="70"/>
      <c r="F891" s="70">
        <v>7612</v>
      </c>
      <c r="G891" s="70">
        <v>4785.2217949999995</v>
      </c>
      <c r="H891" s="70"/>
      <c r="I891" s="70"/>
      <c r="J891" s="70"/>
      <c r="K891" s="70"/>
      <c r="L891" s="70"/>
      <c r="M891" s="70"/>
      <c r="N891" s="70"/>
      <c r="O891" s="70"/>
      <c r="P891" s="70"/>
      <c r="Q891" s="70"/>
      <c r="R891" s="70">
        <v>7612</v>
      </c>
      <c r="S891" s="70">
        <v>4785.2217949999995</v>
      </c>
    </row>
    <row r="892" spans="1:19" x14ac:dyDescent="0.25">
      <c r="A892" s="72">
        <v>10880</v>
      </c>
      <c r="B892" s="70"/>
      <c r="C892" s="70"/>
      <c r="D892" s="70"/>
      <c r="E892" s="70"/>
      <c r="F892" s="70">
        <v>5781</v>
      </c>
      <c r="G892" s="70">
        <v>4513.443322000001</v>
      </c>
      <c r="H892" s="70"/>
      <c r="I892" s="70"/>
      <c r="J892" s="70"/>
      <c r="K892" s="70"/>
      <c r="L892" s="70"/>
      <c r="M892" s="70"/>
      <c r="N892" s="70"/>
      <c r="O892" s="70"/>
      <c r="P892" s="70"/>
      <c r="Q892" s="70"/>
      <c r="R892" s="70">
        <v>5781</v>
      </c>
      <c r="S892" s="70">
        <v>4513.443322000001</v>
      </c>
    </row>
    <row r="893" spans="1:19" x14ac:dyDescent="0.25">
      <c r="A893" s="72">
        <v>10881</v>
      </c>
      <c r="B893" s="70"/>
      <c r="C893" s="70"/>
      <c r="D893" s="70"/>
      <c r="E893" s="70"/>
      <c r="F893" s="70">
        <v>12368</v>
      </c>
      <c r="G893" s="70">
        <v>12422.999207000001</v>
      </c>
      <c r="H893" s="70"/>
      <c r="I893" s="70"/>
      <c r="J893" s="70"/>
      <c r="K893" s="70"/>
      <c r="L893" s="70"/>
      <c r="M893" s="70"/>
      <c r="N893" s="70"/>
      <c r="O893" s="70"/>
      <c r="P893" s="70"/>
      <c r="Q893" s="70"/>
      <c r="R893" s="70">
        <v>12368</v>
      </c>
      <c r="S893" s="70">
        <v>12422.999207000001</v>
      </c>
    </row>
    <row r="894" spans="1:19" x14ac:dyDescent="0.25">
      <c r="A894" s="72">
        <v>10882</v>
      </c>
      <c r="B894" s="70"/>
      <c r="C894" s="70"/>
      <c r="D894" s="70"/>
      <c r="E894" s="70"/>
      <c r="F894" s="70">
        <v>6359</v>
      </c>
      <c r="G894" s="70">
        <v>8328.9588629999998</v>
      </c>
      <c r="H894" s="70"/>
      <c r="I894" s="70"/>
      <c r="J894" s="70"/>
      <c r="K894" s="70"/>
      <c r="L894" s="70"/>
      <c r="M894" s="70"/>
      <c r="N894" s="70"/>
      <c r="O894" s="70"/>
      <c r="P894" s="70"/>
      <c r="Q894" s="70"/>
      <c r="R894" s="70">
        <v>6359</v>
      </c>
      <c r="S894" s="70">
        <v>8328.9588629999998</v>
      </c>
    </row>
    <row r="895" spans="1:19" x14ac:dyDescent="0.25">
      <c r="A895" s="72">
        <v>10883</v>
      </c>
      <c r="B895" s="70"/>
      <c r="C895" s="70"/>
      <c r="D895" s="70"/>
      <c r="E895" s="70"/>
      <c r="F895" s="70">
        <v>12002</v>
      </c>
      <c r="G895" s="70">
        <v>12813.473998999998</v>
      </c>
      <c r="H895" s="70"/>
      <c r="I895" s="70"/>
      <c r="J895" s="70"/>
      <c r="K895" s="70"/>
      <c r="L895" s="70"/>
      <c r="M895" s="70"/>
      <c r="N895" s="70"/>
      <c r="O895" s="70"/>
      <c r="P895" s="70"/>
      <c r="Q895" s="70"/>
      <c r="R895" s="70">
        <v>12002</v>
      </c>
      <c r="S895" s="70">
        <v>12813.473998999998</v>
      </c>
    </row>
    <row r="896" spans="1:19" x14ac:dyDescent="0.25">
      <c r="A896" s="72">
        <v>10885</v>
      </c>
      <c r="B896" s="70"/>
      <c r="C896" s="70"/>
      <c r="D896" s="70"/>
      <c r="E896" s="70"/>
      <c r="F896" s="70">
        <v>9470</v>
      </c>
      <c r="G896" s="70">
        <v>14905.724548999999</v>
      </c>
      <c r="H896" s="70"/>
      <c r="I896" s="70"/>
      <c r="J896" s="70"/>
      <c r="K896" s="70"/>
      <c r="L896" s="70"/>
      <c r="M896" s="70"/>
      <c r="N896" s="70"/>
      <c r="O896" s="70"/>
      <c r="P896" s="70"/>
      <c r="Q896" s="70"/>
      <c r="R896" s="70">
        <v>9470</v>
      </c>
      <c r="S896" s="70">
        <v>14905.724548999999</v>
      </c>
    </row>
    <row r="897" spans="1:19" x14ac:dyDescent="0.25">
      <c r="A897" s="72">
        <v>10886</v>
      </c>
      <c r="B897" s="70"/>
      <c r="C897" s="70"/>
      <c r="D897" s="70"/>
      <c r="E897" s="70"/>
      <c r="F897" s="70">
        <v>26349</v>
      </c>
      <c r="G897" s="70">
        <v>11642.658936</v>
      </c>
      <c r="H897" s="70"/>
      <c r="I897" s="70"/>
      <c r="J897" s="70"/>
      <c r="K897" s="70"/>
      <c r="L897" s="70"/>
      <c r="M897" s="70"/>
      <c r="N897" s="70"/>
      <c r="O897" s="70"/>
      <c r="P897" s="70"/>
      <c r="Q897" s="70"/>
      <c r="R897" s="70">
        <v>26349</v>
      </c>
      <c r="S897" s="70">
        <v>11642.658936</v>
      </c>
    </row>
    <row r="898" spans="1:19" x14ac:dyDescent="0.25">
      <c r="A898" s="72">
        <v>10890</v>
      </c>
      <c r="B898" s="70"/>
      <c r="C898" s="70"/>
      <c r="D898" s="70"/>
      <c r="E898" s="70"/>
      <c r="F898" s="70">
        <v>6115</v>
      </c>
      <c r="G898" s="70">
        <v>4750.0735250000007</v>
      </c>
      <c r="H898" s="70"/>
      <c r="I898" s="70"/>
      <c r="J898" s="70"/>
      <c r="K898" s="70"/>
      <c r="L898" s="70"/>
      <c r="M898" s="70"/>
      <c r="N898" s="70"/>
      <c r="O898" s="70"/>
      <c r="P898" s="70"/>
      <c r="Q898" s="70"/>
      <c r="R898" s="70">
        <v>6115</v>
      </c>
      <c r="S898" s="70">
        <v>4750.0735250000007</v>
      </c>
    </row>
    <row r="899" spans="1:19" x14ac:dyDescent="0.25">
      <c r="A899" s="72">
        <v>10893</v>
      </c>
      <c r="B899" s="70"/>
      <c r="C899" s="70"/>
      <c r="D899" s="70"/>
      <c r="E899" s="70"/>
      <c r="F899" s="70">
        <v>1429</v>
      </c>
      <c r="G899" s="70">
        <v>2109.5643529999998</v>
      </c>
      <c r="H899" s="70"/>
      <c r="I899" s="70"/>
      <c r="J899" s="70"/>
      <c r="K899" s="70"/>
      <c r="L899" s="70"/>
      <c r="M899" s="70"/>
      <c r="N899" s="70"/>
      <c r="O899" s="70"/>
      <c r="P899" s="70"/>
      <c r="Q899" s="70"/>
      <c r="R899" s="70">
        <v>1429</v>
      </c>
      <c r="S899" s="70">
        <v>2109.5643529999998</v>
      </c>
    </row>
    <row r="900" spans="1:19" x14ac:dyDescent="0.25">
      <c r="A900" s="72">
        <v>10894</v>
      </c>
      <c r="B900" s="70"/>
      <c r="C900" s="70"/>
      <c r="D900" s="70"/>
      <c r="E900" s="70"/>
      <c r="F900" s="70">
        <v>7237</v>
      </c>
      <c r="G900" s="70">
        <v>7000.5443720000003</v>
      </c>
      <c r="H900" s="70"/>
      <c r="I900" s="70"/>
      <c r="J900" s="70"/>
      <c r="K900" s="70"/>
      <c r="L900" s="70"/>
      <c r="M900" s="70"/>
      <c r="N900" s="70"/>
      <c r="O900" s="70"/>
      <c r="P900" s="70"/>
      <c r="Q900" s="70"/>
      <c r="R900" s="70">
        <v>7237</v>
      </c>
      <c r="S900" s="70">
        <v>7000.5443720000003</v>
      </c>
    </row>
    <row r="901" spans="1:19" x14ac:dyDescent="0.25">
      <c r="A901" s="72">
        <v>10896</v>
      </c>
      <c r="B901" s="70"/>
      <c r="C901" s="70"/>
      <c r="D901" s="70"/>
      <c r="E901" s="70"/>
      <c r="F901" s="70">
        <v>7626</v>
      </c>
      <c r="G901" s="70">
        <v>5633.2001189999992</v>
      </c>
      <c r="H901" s="70"/>
      <c r="I901" s="70"/>
      <c r="J901" s="70"/>
      <c r="K901" s="70"/>
      <c r="L901" s="70"/>
      <c r="M901" s="70"/>
      <c r="N901" s="70"/>
      <c r="O901" s="70"/>
      <c r="P901" s="70"/>
      <c r="Q901" s="70"/>
      <c r="R901" s="70">
        <v>7626</v>
      </c>
      <c r="S901" s="70">
        <v>5633.2001189999992</v>
      </c>
    </row>
    <row r="902" spans="1:19" x14ac:dyDescent="0.25">
      <c r="A902" s="72">
        <v>10901</v>
      </c>
      <c r="B902" s="70"/>
      <c r="C902" s="70"/>
      <c r="D902" s="70"/>
      <c r="E902" s="70"/>
      <c r="F902" s="70">
        <v>4496</v>
      </c>
      <c r="G902" s="70">
        <v>3475.231636</v>
      </c>
      <c r="H902" s="70"/>
      <c r="I902" s="70"/>
      <c r="J902" s="70"/>
      <c r="K902" s="70"/>
      <c r="L902" s="70"/>
      <c r="M902" s="70"/>
      <c r="N902" s="70"/>
      <c r="O902" s="70"/>
      <c r="P902" s="70"/>
      <c r="Q902" s="70"/>
      <c r="R902" s="70">
        <v>4496</v>
      </c>
      <c r="S902" s="70">
        <v>3475.231636</v>
      </c>
    </row>
    <row r="903" spans="1:19" x14ac:dyDescent="0.25">
      <c r="A903" s="72">
        <v>10903</v>
      </c>
      <c r="B903" s="70"/>
      <c r="C903" s="70"/>
      <c r="D903" s="70"/>
      <c r="E903" s="70"/>
      <c r="F903" s="70"/>
      <c r="G903" s="70"/>
      <c r="H903" s="70"/>
      <c r="I903" s="70"/>
      <c r="J903" s="70"/>
      <c r="K903" s="70"/>
      <c r="L903" s="70">
        <v>5190</v>
      </c>
      <c r="M903" s="70">
        <v>4288.2205809999996</v>
      </c>
      <c r="N903" s="70"/>
      <c r="O903" s="70"/>
      <c r="P903" s="70"/>
      <c r="Q903" s="70"/>
      <c r="R903" s="70">
        <v>5190</v>
      </c>
      <c r="S903" s="70">
        <v>4288.2205809999996</v>
      </c>
    </row>
    <row r="904" spans="1:19" x14ac:dyDescent="0.25">
      <c r="A904" s="72">
        <v>10905</v>
      </c>
      <c r="B904" s="70"/>
      <c r="C904" s="70"/>
      <c r="D904" s="70"/>
      <c r="E904" s="70"/>
      <c r="F904" s="70"/>
      <c r="G904" s="70"/>
      <c r="H904" s="70"/>
      <c r="I904" s="70"/>
      <c r="J904" s="70"/>
      <c r="K904" s="70"/>
      <c r="L904" s="70">
        <v>9989</v>
      </c>
      <c r="M904" s="70">
        <v>8138.8684079999994</v>
      </c>
      <c r="N904" s="70"/>
      <c r="O904" s="70"/>
      <c r="P904" s="70"/>
      <c r="Q904" s="70"/>
      <c r="R904" s="70">
        <v>9989</v>
      </c>
      <c r="S904" s="70">
        <v>8138.8684079999994</v>
      </c>
    </row>
    <row r="905" spans="1:19" x14ac:dyDescent="0.25">
      <c r="A905" s="72">
        <v>10906</v>
      </c>
      <c r="B905" s="70"/>
      <c r="C905" s="70"/>
      <c r="D905" s="70"/>
      <c r="E905" s="70"/>
      <c r="F905" s="70"/>
      <c r="G905" s="70"/>
      <c r="H905" s="70"/>
      <c r="I905" s="70"/>
      <c r="J905" s="70"/>
      <c r="K905" s="70"/>
      <c r="L905" s="70">
        <v>8319</v>
      </c>
      <c r="M905" s="70">
        <v>7558.9008169999997</v>
      </c>
      <c r="N905" s="70"/>
      <c r="O905" s="70"/>
      <c r="P905" s="70"/>
      <c r="Q905" s="70"/>
      <c r="R905" s="70">
        <v>8319</v>
      </c>
      <c r="S905" s="70">
        <v>7558.9008169999997</v>
      </c>
    </row>
    <row r="906" spans="1:19" x14ac:dyDescent="0.25">
      <c r="A906" s="72">
        <v>10915</v>
      </c>
      <c r="B906" s="70"/>
      <c r="C906" s="70"/>
      <c r="D906" s="70"/>
      <c r="E906" s="70"/>
      <c r="F906" s="70">
        <v>12428</v>
      </c>
      <c r="G906" s="70">
        <v>16074.568877999998</v>
      </c>
      <c r="H906" s="70"/>
      <c r="I906" s="70"/>
      <c r="J906" s="70"/>
      <c r="K906" s="70"/>
      <c r="L906" s="70"/>
      <c r="M906" s="70"/>
      <c r="N906" s="70"/>
      <c r="O906" s="70"/>
      <c r="P906" s="70"/>
      <c r="Q906" s="70"/>
      <c r="R906" s="70">
        <v>12428</v>
      </c>
      <c r="S906" s="70">
        <v>16074.568877999998</v>
      </c>
    </row>
    <row r="907" spans="1:19" x14ac:dyDescent="0.25">
      <c r="A907" s="72">
        <v>10928</v>
      </c>
      <c r="B907" s="70"/>
      <c r="C907" s="70"/>
      <c r="D907" s="70"/>
      <c r="E907" s="70"/>
      <c r="F907" s="70">
        <v>4439</v>
      </c>
      <c r="G907" s="70">
        <v>6053.3768629999995</v>
      </c>
      <c r="H907" s="70"/>
      <c r="I907" s="70"/>
      <c r="J907" s="70"/>
      <c r="K907" s="70"/>
      <c r="L907" s="70"/>
      <c r="M907" s="70"/>
      <c r="N907" s="70"/>
      <c r="O907" s="70"/>
      <c r="P907" s="70"/>
      <c r="Q907" s="70"/>
      <c r="R907" s="70">
        <v>4439</v>
      </c>
      <c r="S907" s="70">
        <v>6053.3768629999995</v>
      </c>
    </row>
    <row r="908" spans="1:19" x14ac:dyDescent="0.25">
      <c r="A908" s="72">
        <v>10929</v>
      </c>
      <c r="B908" s="70"/>
      <c r="C908" s="70"/>
      <c r="D908" s="70"/>
      <c r="E908" s="70"/>
      <c r="F908" s="70">
        <v>7539</v>
      </c>
      <c r="G908" s="70">
        <v>7259.1492310000003</v>
      </c>
      <c r="H908" s="70"/>
      <c r="I908" s="70"/>
      <c r="J908" s="70"/>
      <c r="K908" s="70"/>
      <c r="L908" s="70"/>
      <c r="M908" s="70"/>
      <c r="N908" s="70"/>
      <c r="O908" s="70"/>
      <c r="P908" s="70"/>
      <c r="Q908" s="70"/>
      <c r="R908" s="70">
        <v>7539</v>
      </c>
      <c r="S908" s="70">
        <v>7259.1492310000003</v>
      </c>
    </row>
    <row r="909" spans="1:19" x14ac:dyDescent="0.25">
      <c r="A909" s="72">
        <v>10931</v>
      </c>
      <c r="B909" s="70"/>
      <c r="C909" s="70"/>
      <c r="D909" s="70"/>
      <c r="E909" s="70"/>
      <c r="F909" s="70">
        <v>3466</v>
      </c>
      <c r="G909" s="70">
        <v>3798.0747299999998</v>
      </c>
      <c r="H909" s="70"/>
      <c r="I909" s="70"/>
      <c r="J909" s="70"/>
      <c r="K909" s="70"/>
      <c r="L909" s="70"/>
      <c r="M909" s="70"/>
      <c r="N909" s="70"/>
      <c r="O909" s="70"/>
      <c r="P909" s="70"/>
      <c r="Q909" s="70"/>
      <c r="R909" s="70">
        <v>3466</v>
      </c>
      <c r="S909" s="70">
        <v>3798.0747299999998</v>
      </c>
    </row>
    <row r="910" spans="1:19" x14ac:dyDescent="0.25">
      <c r="A910" s="72">
        <v>10933</v>
      </c>
      <c r="B910" s="70"/>
      <c r="C910" s="70"/>
      <c r="D910" s="70"/>
      <c r="E910" s="70"/>
      <c r="F910" s="70">
        <v>8719</v>
      </c>
      <c r="G910" s="70">
        <v>5540.505204</v>
      </c>
      <c r="H910" s="70"/>
      <c r="I910" s="70"/>
      <c r="J910" s="70"/>
      <c r="K910" s="70"/>
      <c r="L910" s="70"/>
      <c r="M910" s="70"/>
      <c r="N910" s="70"/>
      <c r="O910" s="70"/>
      <c r="P910" s="70"/>
      <c r="Q910" s="70"/>
      <c r="R910" s="70">
        <v>8719</v>
      </c>
      <c r="S910" s="70">
        <v>5540.505204</v>
      </c>
    </row>
    <row r="911" spans="1:19" x14ac:dyDescent="0.25">
      <c r="A911" s="72">
        <v>10934</v>
      </c>
      <c r="B911" s="70"/>
      <c r="C911" s="70"/>
      <c r="D911" s="70"/>
      <c r="E911" s="70"/>
      <c r="F911" s="70">
        <v>5738</v>
      </c>
      <c r="G911" s="70">
        <v>3920.7486210000002</v>
      </c>
      <c r="H911" s="70"/>
      <c r="I911" s="70"/>
      <c r="J911" s="70"/>
      <c r="K911" s="70"/>
      <c r="L911" s="70"/>
      <c r="M911" s="70"/>
      <c r="N911" s="70"/>
      <c r="O911" s="70"/>
      <c r="P911" s="70"/>
      <c r="Q911" s="70"/>
      <c r="R911" s="70">
        <v>5738</v>
      </c>
      <c r="S911" s="70">
        <v>3920.7486210000002</v>
      </c>
    </row>
    <row r="912" spans="1:19" x14ac:dyDescent="0.25">
      <c r="A912" s="72">
        <v>10935</v>
      </c>
      <c r="B912" s="70"/>
      <c r="C912" s="70"/>
      <c r="D912" s="70"/>
      <c r="E912" s="70"/>
      <c r="F912" s="70">
        <v>10309</v>
      </c>
      <c r="G912" s="70">
        <v>10494.527069</v>
      </c>
      <c r="H912" s="70"/>
      <c r="I912" s="70"/>
      <c r="J912" s="70"/>
      <c r="K912" s="70"/>
      <c r="L912" s="70"/>
      <c r="M912" s="70"/>
      <c r="N912" s="70"/>
      <c r="O912" s="70"/>
      <c r="P912" s="70"/>
      <c r="Q912" s="70"/>
      <c r="R912" s="70">
        <v>10309</v>
      </c>
      <c r="S912" s="70">
        <v>10494.527069</v>
      </c>
    </row>
    <row r="913" spans="1:19" x14ac:dyDescent="0.25">
      <c r="A913" s="72">
        <v>10936</v>
      </c>
      <c r="B913" s="70"/>
      <c r="C913" s="70"/>
      <c r="D913" s="70"/>
      <c r="E913" s="70"/>
      <c r="F913" s="70">
        <v>6412</v>
      </c>
      <c r="G913" s="70">
        <v>5903.2866519999998</v>
      </c>
      <c r="H913" s="70"/>
      <c r="I913" s="70"/>
      <c r="J913" s="70"/>
      <c r="K913" s="70"/>
      <c r="L913" s="70"/>
      <c r="M913" s="70"/>
      <c r="N913" s="70"/>
      <c r="O913" s="70"/>
      <c r="P913" s="70"/>
      <c r="Q913" s="70"/>
      <c r="R913" s="70">
        <v>6412</v>
      </c>
      <c r="S913" s="70">
        <v>5903.2866519999998</v>
      </c>
    </row>
    <row r="914" spans="1:19" x14ac:dyDescent="0.25">
      <c r="A914" s="72">
        <v>10950</v>
      </c>
      <c r="B914" s="70"/>
      <c r="C914" s="70"/>
      <c r="D914" s="70"/>
      <c r="E914" s="70"/>
      <c r="F914" s="70">
        <v>12927</v>
      </c>
      <c r="G914" s="70">
        <v>13515.835295999999</v>
      </c>
      <c r="H914" s="70"/>
      <c r="I914" s="70"/>
      <c r="J914" s="70"/>
      <c r="K914" s="70"/>
      <c r="L914" s="70"/>
      <c r="M914" s="70"/>
      <c r="N914" s="70"/>
      <c r="O914" s="70"/>
      <c r="P914" s="70"/>
      <c r="Q914" s="70"/>
      <c r="R914" s="70">
        <v>12927</v>
      </c>
      <c r="S914" s="70">
        <v>13515.835295999999</v>
      </c>
    </row>
    <row r="915" spans="1:19" x14ac:dyDescent="0.25">
      <c r="A915" s="72">
        <v>10951</v>
      </c>
      <c r="B915" s="70"/>
      <c r="C915" s="70"/>
      <c r="D915" s="70"/>
      <c r="E915" s="70"/>
      <c r="F915" s="70">
        <v>7170</v>
      </c>
      <c r="G915" s="70">
        <v>6509.5874790000007</v>
      </c>
      <c r="H915" s="70"/>
      <c r="I915" s="70"/>
      <c r="J915" s="70"/>
      <c r="K915" s="70"/>
      <c r="L915" s="70"/>
      <c r="M915" s="70"/>
      <c r="N915" s="70"/>
      <c r="O915" s="70"/>
      <c r="P915" s="70"/>
      <c r="Q915" s="70"/>
      <c r="R915" s="70">
        <v>7170</v>
      </c>
      <c r="S915" s="70">
        <v>6509.5874790000007</v>
      </c>
    </row>
    <row r="916" spans="1:19" x14ac:dyDescent="0.25">
      <c r="A916" s="72">
        <v>10954</v>
      </c>
      <c r="B916" s="70"/>
      <c r="C916" s="70"/>
      <c r="D916" s="70"/>
      <c r="E916" s="70"/>
      <c r="F916" s="70">
        <v>10421</v>
      </c>
      <c r="G916" s="70">
        <v>6732.6650070000005</v>
      </c>
      <c r="H916" s="70"/>
      <c r="I916" s="70"/>
      <c r="J916" s="70"/>
      <c r="K916" s="70"/>
      <c r="L916" s="70"/>
      <c r="M916" s="70"/>
      <c r="N916" s="70"/>
      <c r="O916" s="70"/>
      <c r="P916" s="70"/>
      <c r="Q916" s="70"/>
      <c r="R916" s="70">
        <v>10421</v>
      </c>
      <c r="S916" s="70">
        <v>6732.6650070000005</v>
      </c>
    </row>
    <row r="917" spans="1:19" x14ac:dyDescent="0.25">
      <c r="A917" s="72">
        <v>10956</v>
      </c>
      <c r="B917" s="70"/>
      <c r="C917" s="70"/>
      <c r="D917" s="70"/>
      <c r="E917" s="70"/>
      <c r="F917" s="70">
        <v>13649</v>
      </c>
      <c r="G917" s="70">
        <v>18107.935913000001</v>
      </c>
      <c r="H917" s="70"/>
      <c r="I917" s="70"/>
      <c r="J917" s="70"/>
      <c r="K917" s="70"/>
      <c r="L917" s="70"/>
      <c r="M917" s="70"/>
      <c r="N917" s="70"/>
      <c r="O917" s="70"/>
      <c r="P917" s="70"/>
      <c r="Q917" s="70"/>
      <c r="R917" s="70">
        <v>13649</v>
      </c>
      <c r="S917" s="70">
        <v>18107.935913000001</v>
      </c>
    </row>
    <row r="918" spans="1:19" x14ac:dyDescent="0.25">
      <c r="A918" s="72">
        <v>10965</v>
      </c>
      <c r="B918" s="70"/>
      <c r="C918" s="70"/>
      <c r="D918" s="70">
        <v>97702</v>
      </c>
      <c r="E918" s="70">
        <v>86249.348631999994</v>
      </c>
      <c r="F918" s="70"/>
      <c r="G918" s="70"/>
      <c r="H918" s="70"/>
      <c r="I918" s="70"/>
      <c r="J918" s="70"/>
      <c r="K918" s="70"/>
      <c r="L918" s="70"/>
      <c r="M918" s="70"/>
      <c r="N918" s="70"/>
      <c r="O918" s="70"/>
      <c r="P918" s="70"/>
      <c r="Q918" s="70"/>
      <c r="R918" s="70">
        <v>97702</v>
      </c>
      <c r="S918" s="70">
        <v>86249.348631999994</v>
      </c>
    </row>
    <row r="919" spans="1:19" x14ac:dyDescent="0.25">
      <c r="A919" s="72">
        <v>10966</v>
      </c>
      <c r="B919" s="70"/>
      <c r="C919" s="70"/>
      <c r="D919" s="70">
        <v>101498</v>
      </c>
      <c r="E919" s="70">
        <v>85314.962159000002</v>
      </c>
      <c r="F919" s="70"/>
      <c r="G919" s="70"/>
      <c r="H919" s="70"/>
      <c r="I919" s="70"/>
      <c r="J919" s="70"/>
      <c r="K919" s="70"/>
      <c r="L919" s="70"/>
      <c r="M919" s="70"/>
      <c r="N919" s="70"/>
      <c r="O919" s="70"/>
      <c r="P919" s="70"/>
      <c r="Q919" s="70"/>
      <c r="R919" s="70">
        <v>101498</v>
      </c>
      <c r="S919" s="70">
        <v>85314.962159000002</v>
      </c>
    </row>
    <row r="920" spans="1:19" x14ac:dyDescent="0.25">
      <c r="A920" s="72">
        <v>10968</v>
      </c>
      <c r="B920" s="70"/>
      <c r="C920" s="70"/>
      <c r="D920" s="70">
        <v>97802</v>
      </c>
      <c r="E920" s="70">
        <v>86918.596191000004</v>
      </c>
      <c r="F920" s="70"/>
      <c r="G920" s="70"/>
      <c r="H920" s="70"/>
      <c r="I920" s="70"/>
      <c r="J920" s="70"/>
      <c r="K920" s="70"/>
      <c r="L920" s="70"/>
      <c r="M920" s="70"/>
      <c r="N920" s="70"/>
      <c r="O920" s="70"/>
      <c r="P920" s="70"/>
      <c r="Q920" s="70"/>
      <c r="R920" s="70">
        <v>97802</v>
      </c>
      <c r="S920" s="70">
        <v>86918.596191000004</v>
      </c>
    </row>
    <row r="921" spans="1:19" x14ac:dyDescent="0.25">
      <c r="A921" s="72">
        <v>10969</v>
      </c>
      <c r="B921" s="70"/>
      <c r="C921" s="70"/>
      <c r="D921" s="70">
        <v>90210</v>
      </c>
      <c r="E921" s="70">
        <v>81159.642090000008</v>
      </c>
      <c r="F921" s="70"/>
      <c r="G921" s="70"/>
      <c r="H921" s="70"/>
      <c r="I921" s="70"/>
      <c r="J921" s="70"/>
      <c r="K921" s="70"/>
      <c r="L921" s="70"/>
      <c r="M921" s="70"/>
      <c r="N921" s="70"/>
      <c r="O921" s="70"/>
      <c r="P921" s="70"/>
      <c r="Q921" s="70"/>
      <c r="R921" s="70">
        <v>90210</v>
      </c>
      <c r="S921" s="70">
        <v>81159.642090000008</v>
      </c>
    </row>
    <row r="922" spans="1:19" x14ac:dyDescent="0.25">
      <c r="A922" s="72">
        <v>10975</v>
      </c>
      <c r="B922" s="70"/>
      <c r="C922" s="70"/>
      <c r="D922" s="70">
        <v>16394</v>
      </c>
      <c r="E922" s="70">
        <v>17905.756957999998</v>
      </c>
      <c r="F922" s="70"/>
      <c r="G922" s="70"/>
      <c r="H922" s="70"/>
      <c r="I922" s="70"/>
      <c r="J922" s="70"/>
      <c r="K922" s="70"/>
      <c r="L922" s="70"/>
      <c r="M922" s="70"/>
      <c r="N922" s="70"/>
      <c r="O922" s="70"/>
      <c r="P922" s="70"/>
      <c r="Q922" s="70"/>
      <c r="R922" s="70">
        <v>16394</v>
      </c>
      <c r="S922" s="70">
        <v>17905.756957999998</v>
      </c>
    </row>
    <row r="923" spans="1:19" x14ac:dyDescent="0.25">
      <c r="A923" s="72">
        <v>10979</v>
      </c>
      <c r="B923" s="70"/>
      <c r="C923" s="70"/>
      <c r="D923" s="70"/>
      <c r="E923" s="70"/>
      <c r="F923" s="70">
        <v>96104</v>
      </c>
      <c r="G923" s="70">
        <v>77841.061035999999</v>
      </c>
      <c r="H923" s="70"/>
      <c r="I923" s="70"/>
      <c r="J923" s="70"/>
      <c r="K923" s="70"/>
      <c r="L923" s="70"/>
      <c r="M923" s="70"/>
      <c r="N923" s="70"/>
      <c r="O923" s="70"/>
      <c r="P923" s="70"/>
      <c r="Q923" s="70"/>
      <c r="R923" s="70">
        <v>96104</v>
      </c>
      <c r="S923" s="70">
        <v>77841.061035999999</v>
      </c>
    </row>
    <row r="924" spans="1:19" x14ac:dyDescent="0.25">
      <c r="A924" s="72">
        <v>10980</v>
      </c>
      <c r="B924" s="70"/>
      <c r="C924" s="70"/>
      <c r="D924" s="70"/>
      <c r="E924" s="70"/>
      <c r="F924" s="70">
        <v>26078</v>
      </c>
      <c r="G924" s="70">
        <v>21766.472960999999</v>
      </c>
      <c r="H924" s="70"/>
      <c r="I924" s="70"/>
      <c r="J924" s="70"/>
      <c r="K924" s="70"/>
      <c r="L924" s="70"/>
      <c r="M924" s="70"/>
      <c r="N924" s="70"/>
      <c r="O924" s="70"/>
      <c r="P924" s="70"/>
      <c r="Q924" s="70"/>
      <c r="R924" s="70">
        <v>26078</v>
      </c>
      <c r="S924" s="70">
        <v>21766.472960999999</v>
      </c>
    </row>
    <row r="925" spans="1:19" x14ac:dyDescent="0.25">
      <c r="A925" s="72">
        <v>10981</v>
      </c>
      <c r="B925" s="70"/>
      <c r="C925" s="70"/>
      <c r="D925" s="70"/>
      <c r="E925" s="70"/>
      <c r="F925" s="70">
        <v>114485</v>
      </c>
      <c r="G925" s="70">
        <v>102396.30419900001</v>
      </c>
      <c r="H925" s="70"/>
      <c r="I925" s="70"/>
      <c r="J925" s="70"/>
      <c r="K925" s="70"/>
      <c r="L925" s="70"/>
      <c r="M925" s="70"/>
      <c r="N925" s="70"/>
      <c r="O925" s="70"/>
      <c r="P925" s="70"/>
      <c r="Q925" s="70"/>
      <c r="R925" s="70">
        <v>114485</v>
      </c>
      <c r="S925" s="70">
        <v>102396.30419900001</v>
      </c>
    </row>
    <row r="926" spans="1:19" x14ac:dyDescent="0.25">
      <c r="A926" s="72">
        <v>10982</v>
      </c>
      <c r="B926" s="70"/>
      <c r="C926" s="70"/>
      <c r="D926" s="70"/>
      <c r="E926" s="70"/>
      <c r="F926" s="70">
        <v>114485</v>
      </c>
      <c r="G926" s="70">
        <v>91655.474610000005</v>
      </c>
      <c r="H926" s="70"/>
      <c r="I926" s="70"/>
      <c r="J926" s="70"/>
      <c r="K926" s="70"/>
      <c r="L926" s="70"/>
      <c r="M926" s="70"/>
      <c r="N926" s="70"/>
      <c r="O926" s="70"/>
      <c r="P926" s="70"/>
      <c r="Q926" s="70"/>
      <c r="R926" s="70">
        <v>114485</v>
      </c>
      <c r="S926" s="70">
        <v>91655.474610000005</v>
      </c>
    </row>
    <row r="927" spans="1:19" x14ac:dyDescent="0.25">
      <c r="A927" s="72">
        <v>10985</v>
      </c>
      <c r="B927" s="70"/>
      <c r="C927" s="70"/>
      <c r="D927" s="70"/>
      <c r="E927" s="70"/>
      <c r="F927" s="70">
        <v>7090</v>
      </c>
      <c r="G927" s="70">
        <v>9309.6584169999987</v>
      </c>
      <c r="H927" s="70"/>
      <c r="I927" s="70"/>
      <c r="J927" s="70"/>
      <c r="K927" s="70"/>
      <c r="L927" s="70"/>
      <c r="M927" s="70"/>
      <c r="N927" s="70"/>
      <c r="O927" s="70"/>
      <c r="P927" s="70"/>
      <c r="Q927" s="70"/>
      <c r="R927" s="70">
        <v>7090</v>
      </c>
      <c r="S927" s="70">
        <v>9309.6584169999987</v>
      </c>
    </row>
    <row r="928" spans="1:19" x14ac:dyDescent="0.25">
      <c r="A928" s="72">
        <v>10986</v>
      </c>
      <c r="B928" s="70"/>
      <c r="C928" s="70"/>
      <c r="D928" s="70"/>
      <c r="E928" s="70"/>
      <c r="F928" s="70">
        <v>4343</v>
      </c>
      <c r="G928" s="70">
        <v>4216.1379289999995</v>
      </c>
      <c r="H928" s="70"/>
      <c r="I928" s="70"/>
      <c r="J928" s="70"/>
      <c r="K928" s="70"/>
      <c r="L928" s="70"/>
      <c r="M928" s="70"/>
      <c r="N928" s="70"/>
      <c r="O928" s="70"/>
      <c r="P928" s="70"/>
      <c r="Q928" s="70"/>
      <c r="R928" s="70">
        <v>4343</v>
      </c>
      <c r="S928" s="70">
        <v>4216.1379289999995</v>
      </c>
    </row>
    <row r="929" spans="1:19" x14ac:dyDescent="0.25">
      <c r="A929" s="72">
        <v>10990</v>
      </c>
      <c r="B929" s="70"/>
      <c r="C929" s="70"/>
      <c r="D929" s="70"/>
      <c r="E929" s="70"/>
      <c r="F929" s="70">
        <v>5652</v>
      </c>
      <c r="G929" s="70">
        <v>7064.9235840000001</v>
      </c>
      <c r="H929" s="70"/>
      <c r="I929" s="70"/>
      <c r="J929" s="70"/>
      <c r="K929" s="70"/>
      <c r="L929" s="70"/>
      <c r="M929" s="70"/>
      <c r="N929" s="70"/>
      <c r="O929" s="70"/>
      <c r="P929" s="70"/>
      <c r="Q929" s="70"/>
      <c r="R929" s="70">
        <v>5652</v>
      </c>
      <c r="S929" s="70">
        <v>7064.9235840000001</v>
      </c>
    </row>
    <row r="930" spans="1:19" x14ac:dyDescent="0.25">
      <c r="A930" s="72">
        <v>10991</v>
      </c>
      <c r="B930" s="70"/>
      <c r="C930" s="70"/>
      <c r="D930" s="70"/>
      <c r="E930" s="70"/>
      <c r="F930" s="70">
        <v>77133</v>
      </c>
      <c r="G930" s="70">
        <v>66487.554686000003</v>
      </c>
      <c r="H930" s="70"/>
      <c r="I930" s="70"/>
      <c r="J930" s="70"/>
      <c r="K930" s="70"/>
      <c r="L930" s="70"/>
      <c r="M930" s="70"/>
      <c r="N930" s="70"/>
      <c r="O930" s="70"/>
      <c r="P930" s="70"/>
      <c r="Q930" s="70"/>
      <c r="R930" s="70">
        <v>77133</v>
      </c>
      <c r="S930" s="70">
        <v>66487.554686000003</v>
      </c>
    </row>
    <row r="931" spans="1:19" x14ac:dyDescent="0.25">
      <c r="A931" s="72">
        <v>10994</v>
      </c>
      <c r="B931" s="70"/>
      <c r="C931" s="70"/>
      <c r="D931" s="70"/>
      <c r="E931" s="70"/>
      <c r="F931" s="70">
        <v>86219</v>
      </c>
      <c r="G931" s="70">
        <v>78573.751464000001</v>
      </c>
      <c r="H931" s="70"/>
      <c r="I931" s="70"/>
      <c r="J931" s="70"/>
      <c r="K931" s="70"/>
      <c r="L931" s="70"/>
      <c r="M931" s="70"/>
      <c r="N931" s="70"/>
      <c r="O931" s="70"/>
      <c r="P931" s="70"/>
      <c r="Q931" s="70"/>
      <c r="R931" s="70">
        <v>86219</v>
      </c>
      <c r="S931" s="70">
        <v>78573.751464000001</v>
      </c>
    </row>
    <row r="932" spans="1:19" x14ac:dyDescent="0.25">
      <c r="A932" s="72">
        <v>10995</v>
      </c>
      <c r="B932" s="70"/>
      <c r="C932" s="70"/>
      <c r="D932" s="70"/>
      <c r="E932" s="70"/>
      <c r="F932" s="70">
        <v>9419</v>
      </c>
      <c r="G932" s="70">
        <v>17757.577117000001</v>
      </c>
      <c r="H932" s="70"/>
      <c r="I932" s="70"/>
      <c r="J932" s="70"/>
      <c r="K932" s="70"/>
      <c r="L932" s="70"/>
      <c r="M932" s="70"/>
      <c r="N932" s="70"/>
      <c r="O932" s="70"/>
      <c r="P932" s="70"/>
      <c r="Q932" s="70"/>
      <c r="R932" s="70">
        <v>9419</v>
      </c>
      <c r="S932" s="70">
        <v>17757.577117000001</v>
      </c>
    </row>
    <row r="933" spans="1:19" x14ac:dyDescent="0.25">
      <c r="A933" s="72">
        <v>10996</v>
      </c>
      <c r="B933" s="70"/>
      <c r="C933" s="70"/>
      <c r="D933" s="70"/>
      <c r="E933" s="70"/>
      <c r="F933" s="70">
        <v>125503</v>
      </c>
      <c r="G933" s="70">
        <v>115821.92187399999</v>
      </c>
      <c r="H933" s="70"/>
      <c r="I933" s="70"/>
      <c r="J933" s="70"/>
      <c r="K933" s="70"/>
      <c r="L933" s="70"/>
      <c r="M933" s="70"/>
      <c r="N933" s="70"/>
      <c r="O933" s="70"/>
      <c r="P933" s="70"/>
      <c r="Q933" s="70"/>
      <c r="R933" s="70">
        <v>125503</v>
      </c>
      <c r="S933" s="70">
        <v>115821.92187399999</v>
      </c>
    </row>
    <row r="934" spans="1:19" x14ac:dyDescent="0.25">
      <c r="A934" s="72">
        <v>10998</v>
      </c>
      <c r="B934" s="70"/>
      <c r="C934" s="70"/>
      <c r="D934" s="70"/>
      <c r="E934" s="70"/>
      <c r="F934" s="70">
        <v>111690</v>
      </c>
      <c r="G934" s="70">
        <v>125515.99804800001</v>
      </c>
      <c r="H934" s="70"/>
      <c r="I934" s="70"/>
      <c r="J934" s="70"/>
      <c r="K934" s="70"/>
      <c r="L934" s="70"/>
      <c r="M934" s="70"/>
      <c r="N934" s="70"/>
      <c r="O934" s="70"/>
      <c r="P934" s="70"/>
      <c r="Q934" s="70"/>
      <c r="R934" s="70">
        <v>111690</v>
      </c>
      <c r="S934" s="70">
        <v>125515.99804800001</v>
      </c>
    </row>
    <row r="935" spans="1:19" x14ac:dyDescent="0.25">
      <c r="A935" s="72">
        <v>11006</v>
      </c>
      <c r="B935" s="70"/>
      <c r="C935" s="70"/>
      <c r="D935" s="70"/>
      <c r="E935" s="70"/>
      <c r="F935" s="70">
        <v>10376</v>
      </c>
      <c r="G935" s="70">
        <v>14041.407349000001</v>
      </c>
      <c r="H935" s="70"/>
      <c r="I935" s="70"/>
      <c r="J935" s="70"/>
      <c r="K935" s="70"/>
      <c r="L935" s="70"/>
      <c r="M935" s="70"/>
      <c r="N935" s="70"/>
      <c r="O935" s="70"/>
      <c r="P935" s="70"/>
      <c r="Q935" s="70"/>
      <c r="R935" s="70">
        <v>10376</v>
      </c>
      <c r="S935" s="70">
        <v>14041.407349000001</v>
      </c>
    </row>
    <row r="936" spans="1:19" x14ac:dyDescent="0.25">
      <c r="A936" s="72">
        <v>11017</v>
      </c>
      <c r="B936" s="70"/>
      <c r="C936" s="70"/>
      <c r="D936" s="70"/>
      <c r="E936" s="70"/>
      <c r="F936" s="70">
        <v>8476</v>
      </c>
      <c r="G936" s="70">
        <v>9913.1367800000007</v>
      </c>
      <c r="H936" s="70"/>
      <c r="I936" s="70"/>
      <c r="J936" s="70"/>
      <c r="K936" s="70"/>
      <c r="L936" s="70"/>
      <c r="M936" s="70"/>
      <c r="N936" s="70"/>
      <c r="O936" s="70"/>
      <c r="P936" s="70"/>
      <c r="Q936" s="70"/>
      <c r="R936" s="70">
        <v>8476</v>
      </c>
      <c r="S936" s="70">
        <v>9913.1367800000007</v>
      </c>
    </row>
    <row r="937" spans="1:19" x14ac:dyDescent="0.25">
      <c r="A937" s="72">
        <v>11018</v>
      </c>
      <c r="B937" s="70"/>
      <c r="C937" s="70"/>
      <c r="D937" s="70"/>
      <c r="E937" s="70"/>
      <c r="F937" s="70">
        <v>11987</v>
      </c>
      <c r="G937" s="70">
        <v>7810.5144460000001</v>
      </c>
      <c r="H937" s="70"/>
      <c r="I937" s="70"/>
      <c r="J937" s="70"/>
      <c r="K937" s="70"/>
      <c r="L937" s="70"/>
      <c r="M937" s="70"/>
      <c r="N937" s="70"/>
      <c r="O937" s="70"/>
      <c r="P937" s="70"/>
      <c r="Q937" s="70"/>
      <c r="R937" s="70">
        <v>11987</v>
      </c>
      <c r="S937" s="70">
        <v>7810.5144460000001</v>
      </c>
    </row>
    <row r="938" spans="1:19" x14ac:dyDescent="0.25">
      <c r="A938" s="72">
        <v>11019</v>
      </c>
      <c r="B938" s="70"/>
      <c r="C938" s="70"/>
      <c r="D938" s="70"/>
      <c r="E938" s="70"/>
      <c r="F938" s="70">
        <v>9064</v>
      </c>
      <c r="G938" s="70">
        <v>8739.484437000001</v>
      </c>
      <c r="H938" s="70"/>
      <c r="I938" s="70"/>
      <c r="J938" s="70"/>
      <c r="K938" s="70"/>
      <c r="L938" s="70"/>
      <c r="M938" s="70"/>
      <c r="N938" s="70"/>
      <c r="O938" s="70"/>
      <c r="P938" s="70"/>
      <c r="Q938" s="70"/>
      <c r="R938" s="70">
        <v>9064</v>
      </c>
      <c r="S938" s="70">
        <v>8739.484437000001</v>
      </c>
    </row>
    <row r="939" spans="1:19" x14ac:dyDescent="0.25">
      <c r="A939" s="72">
        <v>11020</v>
      </c>
      <c r="B939" s="70"/>
      <c r="C939" s="70"/>
      <c r="D939" s="70">
        <v>3702</v>
      </c>
      <c r="E939" s="70">
        <v>1518.3981939999999</v>
      </c>
      <c r="F939" s="70"/>
      <c r="G939" s="70"/>
      <c r="H939" s="70"/>
      <c r="I939" s="70"/>
      <c r="J939" s="70"/>
      <c r="K939" s="70"/>
      <c r="L939" s="70"/>
      <c r="M939" s="70"/>
      <c r="N939" s="70"/>
      <c r="O939" s="70"/>
      <c r="P939" s="70"/>
      <c r="Q939" s="70"/>
      <c r="R939" s="70">
        <v>3702</v>
      </c>
      <c r="S939" s="70">
        <v>1518.3981939999999</v>
      </c>
    </row>
    <row r="940" spans="1:19" x14ac:dyDescent="0.25">
      <c r="A940" s="72">
        <v>11021</v>
      </c>
      <c r="B940" s="70"/>
      <c r="C940" s="70"/>
      <c r="D940" s="70">
        <v>5538</v>
      </c>
      <c r="E940" s="70">
        <v>9628.5404979999985</v>
      </c>
      <c r="F940" s="70"/>
      <c r="G940" s="70"/>
      <c r="H940" s="70"/>
      <c r="I940" s="70"/>
      <c r="J940" s="70"/>
      <c r="K940" s="70"/>
      <c r="L940" s="70"/>
      <c r="M940" s="70"/>
      <c r="N940" s="70"/>
      <c r="O940" s="70"/>
      <c r="P940" s="70"/>
      <c r="Q940" s="70"/>
      <c r="R940" s="70">
        <v>5538</v>
      </c>
      <c r="S940" s="70">
        <v>9628.5404979999985</v>
      </c>
    </row>
    <row r="941" spans="1:19" x14ac:dyDescent="0.25">
      <c r="A941" s="72">
        <v>11023</v>
      </c>
      <c r="B941" s="70"/>
      <c r="C941" s="70"/>
      <c r="D941" s="70"/>
      <c r="E941" s="70"/>
      <c r="F941" s="70"/>
      <c r="G941" s="70"/>
      <c r="H941" s="70"/>
      <c r="I941" s="70"/>
      <c r="J941" s="70">
        <v>7255</v>
      </c>
      <c r="K941" s="70">
        <v>7987.0164490000006</v>
      </c>
      <c r="L941" s="70"/>
      <c r="M941" s="70"/>
      <c r="N941" s="70"/>
      <c r="O941" s="70"/>
      <c r="P941" s="70"/>
      <c r="Q941" s="70"/>
      <c r="R941" s="70">
        <v>7255</v>
      </c>
      <c r="S941" s="70">
        <v>7987.0164490000006</v>
      </c>
    </row>
    <row r="942" spans="1:19" x14ac:dyDescent="0.25">
      <c r="A942" s="72">
        <v>11030</v>
      </c>
      <c r="B942" s="70"/>
      <c r="C942" s="70"/>
      <c r="D942" s="70"/>
      <c r="E942" s="70"/>
      <c r="F942" s="70"/>
      <c r="G942" s="70"/>
      <c r="H942" s="70"/>
      <c r="I942" s="70"/>
      <c r="J942" s="70">
        <v>10824</v>
      </c>
      <c r="K942" s="70">
        <v>10890.905823000001</v>
      </c>
      <c r="L942" s="70"/>
      <c r="M942" s="70"/>
      <c r="N942" s="70"/>
      <c r="O942" s="70"/>
      <c r="P942" s="70"/>
      <c r="Q942" s="70"/>
      <c r="R942" s="70">
        <v>10824</v>
      </c>
      <c r="S942" s="70">
        <v>10890.905823000001</v>
      </c>
    </row>
    <row r="943" spans="1:19" x14ac:dyDescent="0.25">
      <c r="A943" s="72">
        <v>11035</v>
      </c>
      <c r="B943" s="70"/>
      <c r="C943" s="70"/>
      <c r="D943" s="70"/>
      <c r="E943" s="70"/>
      <c r="F943" s="70"/>
      <c r="G943" s="70"/>
      <c r="H943" s="70"/>
      <c r="I943" s="70"/>
      <c r="J943" s="70">
        <v>101417</v>
      </c>
      <c r="K943" s="70">
        <v>109716.44311600001</v>
      </c>
      <c r="L943" s="70"/>
      <c r="M943" s="70"/>
      <c r="N943" s="70"/>
      <c r="O943" s="70"/>
      <c r="P943" s="70"/>
      <c r="Q943" s="70"/>
      <c r="R943" s="70">
        <v>101417</v>
      </c>
      <c r="S943" s="70">
        <v>109716.44311600001</v>
      </c>
    </row>
    <row r="944" spans="1:19" x14ac:dyDescent="0.25">
      <c r="A944" s="72">
        <v>11040</v>
      </c>
      <c r="B944" s="70"/>
      <c r="C944" s="70"/>
      <c r="D944" s="70"/>
      <c r="E944" s="70"/>
      <c r="F944" s="70"/>
      <c r="G944" s="70"/>
      <c r="H944" s="70"/>
      <c r="I944" s="70"/>
      <c r="J944" s="70">
        <v>11703</v>
      </c>
      <c r="K944" s="70">
        <v>9903.1742549999999</v>
      </c>
      <c r="L944" s="70"/>
      <c r="M944" s="70"/>
      <c r="N944" s="70"/>
      <c r="O944" s="70"/>
      <c r="P944" s="70"/>
      <c r="Q944" s="70"/>
      <c r="R944" s="70">
        <v>11703</v>
      </c>
      <c r="S944" s="70">
        <v>9903.1742549999999</v>
      </c>
    </row>
    <row r="945" spans="1:19" x14ac:dyDescent="0.25">
      <c r="A945" s="72">
        <v>11046</v>
      </c>
      <c r="B945" s="70"/>
      <c r="C945" s="70"/>
      <c r="D945" s="70"/>
      <c r="E945" s="70"/>
      <c r="F945" s="70"/>
      <c r="G945" s="70"/>
      <c r="H945" s="70"/>
      <c r="I945" s="70"/>
      <c r="J945" s="70">
        <v>7028</v>
      </c>
      <c r="K945" s="70">
        <v>3800.1652760000002</v>
      </c>
      <c r="L945" s="70"/>
      <c r="M945" s="70"/>
      <c r="N945" s="70"/>
      <c r="O945" s="70"/>
      <c r="P945" s="70"/>
      <c r="Q945" s="70"/>
      <c r="R945" s="70">
        <v>7028</v>
      </c>
      <c r="S945" s="70">
        <v>3800.1652760000002</v>
      </c>
    </row>
    <row r="946" spans="1:19" x14ac:dyDescent="0.25">
      <c r="A946" s="72">
        <v>11054</v>
      </c>
      <c r="B946" s="70"/>
      <c r="C946" s="70"/>
      <c r="D946" s="70"/>
      <c r="E946" s="70"/>
      <c r="F946" s="70"/>
      <c r="G946" s="70"/>
      <c r="H946" s="70"/>
      <c r="I946" s="70"/>
      <c r="J946" s="70">
        <v>100339</v>
      </c>
      <c r="K946" s="70">
        <v>83458.795897999997</v>
      </c>
      <c r="L946" s="70"/>
      <c r="M946" s="70"/>
      <c r="N946" s="70"/>
      <c r="O946" s="70"/>
      <c r="P946" s="70"/>
      <c r="Q946" s="70"/>
      <c r="R946" s="70">
        <v>100339</v>
      </c>
      <c r="S946" s="70">
        <v>83458.795897999997</v>
      </c>
    </row>
    <row r="947" spans="1:19" x14ac:dyDescent="0.25">
      <c r="A947" s="72">
        <v>11055</v>
      </c>
      <c r="B947" s="70"/>
      <c r="C947" s="70"/>
      <c r="D947" s="70"/>
      <c r="E947" s="70"/>
      <c r="F947" s="70"/>
      <c r="G947" s="70"/>
      <c r="H947" s="70"/>
      <c r="I947" s="70"/>
      <c r="J947" s="70">
        <v>83545</v>
      </c>
      <c r="K947" s="70">
        <v>76902.867675999994</v>
      </c>
      <c r="L947" s="70"/>
      <c r="M947" s="70"/>
      <c r="N947" s="70"/>
      <c r="O947" s="70"/>
      <c r="P947" s="70"/>
      <c r="Q947" s="70"/>
      <c r="R947" s="70">
        <v>83545</v>
      </c>
      <c r="S947" s="70">
        <v>76902.867675999994</v>
      </c>
    </row>
    <row r="948" spans="1:19" x14ac:dyDescent="0.25">
      <c r="A948" s="72">
        <v>11056</v>
      </c>
      <c r="B948" s="70"/>
      <c r="C948" s="70"/>
      <c r="D948" s="70"/>
      <c r="E948" s="70"/>
      <c r="F948" s="70"/>
      <c r="G948" s="70"/>
      <c r="H948" s="70"/>
      <c r="I948" s="70"/>
      <c r="J948" s="70">
        <v>88709</v>
      </c>
      <c r="K948" s="70">
        <v>84432.899902000005</v>
      </c>
      <c r="L948" s="70"/>
      <c r="M948" s="70"/>
      <c r="N948" s="70"/>
      <c r="O948" s="70"/>
      <c r="P948" s="70"/>
      <c r="Q948" s="70"/>
      <c r="R948" s="70">
        <v>88709</v>
      </c>
      <c r="S948" s="70">
        <v>84432.899902000005</v>
      </c>
    </row>
    <row r="949" spans="1:19" x14ac:dyDescent="0.25">
      <c r="A949" s="72">
        <v>11062</v>
      </c>
      <c r="B949" s="70"/>
      <c r="C949" s="70"/>
      <c r="D949" s="70"/>
      <c r="E949" s="70"/>
      <c r="F949" s="70"/>
      <c r="G949" s="70"/>
      <c r="H949" s="70"/>
      <c r="I949" s="70"/>
      <c r="J949" s="70">
        <v>8038</v>
      </c>
      <c r="K949" s="70">
        <v>8113.294304</v>
      </c>
      <c r="L949" s="70"/>
      <c r="M949" s="70"/>
      <c r="N949" s="70"/>
      <c r="O949" s="70"/>
      <c r="P949" s="70"/>
      <c r="Q949" s="70"/>
      <c r="R949" s="70">
        <v>8038</v>
      </c>
      <c r="S949" s="70">
        <v>8113.294304</v>
      </c>
    </row>
    <row r="950" spans="1:19" x14ac:dyDescent="0.25">
      <c r="A950" s="72">
        <v>11068</v>
      </c>
      <c r="B950" s="70"/>
      <c r="C950" s="70"/>
      <c r="D950" s="70"/>
      <c r="E950" s="70"/>
      <c r="F950" s="70"/>
      <c r="G950" s="70"/>
      <c r="H950" s="70"/>
      <c r="I950" s="70"/>
      <c r="J950" s="70">
        <v>20183</v>
      </c>
      <c r="K950" s="70">
        <v>27888.634886999997</v>
      </c>
      <c r="L950" s="70"/>
      <c r="M950" s="70"/>
      <c r="N950" s="70"/>
      <c r="O950" s="70"/>
      <c r="P950" s="70"/>
      <c r="Q950" s="70"/>
      <c r="R950" s="70">
        <v>20183</v>
      </c>
      <c r="S950" s="70">
        <v>27888.634886999997</v>
      </c>
    </row>
    <row r="951" spans="1:19" x14ac:dyDescent="0.25">
      <c r="A951" s="72">
        <v>11079</v>
      </c>
      <c r="B951" s="70"/>
      <c r="C951" s="70"/>
      <c r="D951" s="70"/>
      <c r="E951" s="70"/>
      <c r="F951" s="70"/>
      <c r="G951" s="70"/>
      <c r="H951" s="70"/>
      <c r="I951" s="70"/>
      <c r="J951" s="70">
        <v>5092</v>
      </c>
      <c r="K951" s="70">
        <v>2511.3383680000002</v>
      </c>
      <c r="L951" s="70"/>
      <c r="M951" s="70"/>
      <c r="N951" s="70"/>
      <c r="O951" s="70"/>
      <c r="P951" s="70"/>
      <c r="Q951" s="70"/>
      <c r="R951" s="70">
        <v>5092</v>
      </c>
      <c r="S951" s="70">
        <v>2511.3383680000002</v>
      </c>
    </row>
    <row r="952" spans="1:19" x14ac:dyDescent="0.25">
      <c r="A952" s="72">
        <v>11089</v>
      </c>
      <c r="B952" s="70"/>
      <c r="C952" s="70"/>
      <c r="D952" s="70"/>
      <c r="E952" s="70"/>
      <c r="F952" s="70">
        <v>16200</v>
      </c>
      <c r="G952" s="70">
        <v>14988.307151999998</v>
      </c>
      <c r="H952" s="70"/>
      <c r="I952" s="70"/>
      <c r="J952" s="70"/>
      <c r="K952" s="70"/>
      <c r="L952" s="70"/>
      <c r="M952" s="70"/>
      <c r="N952" s="70"/>
      <c r="O952" s="70"/>
      <c r="P952" s="70"/>
      <c r="Q952" s="70"/>
      <c r="R952" s="70">
        <v>16200</v>
      </c>
      <c r="S952" s="70">
        <v>14988.307151999998</v>
      </c>
    </row>
    <row r="953" spans="1:19" x14ac:dyDescent="0.25">
      <c r="A953" s="72">
        <v>11095</v>
      </c>
      <c r="B953" s="70"/>
      <c r="C953" s="70"/>
      <c r="D953" s="70"/>
      <c r="E953" s="70"/>
      <c r="F953" s="70">
        <v>48677</v>
      </c>
      <c r="G953" s="70">
        <v>48597.989867999997</v>
      </c>
      <c r="H953" s="70"/>
      <c r="I953" s="70"/>
      <c r="J953" s="70"/>
      <c r="K953" s="70"/>
      <c r="L953" s="70"/>
      <c r="M953" s="70"/>
      <c r="N953" s="70"/>
      <c r="O953" s="70"/>
      <c r="P953" s="70"/>
      <c r="Q953" s="70"/>
      <c r="R953" s="70">
        <v>48677</v>
      </c>
      <c r="S953" s="70">
        <v>48597.989867999997</v>
      </c>
    </row>
    <row r="954" spans="1:19" x14ac:dyDescent="0.25">
      <c r="A954" s="72">
        <v>11100</v>
      </c>
      <c r="B954" s="70"/>
      <c r="C954" s="70"/>
      <c r="D954" s="70"/>
      <c r="E954" s="70"/>
      <c r="F954" s="70">
        <v>26878</v>
      </c>
      <c r="G954" s="70">
        <v>29674.674072000005</v>
      </c>
      <c r="H954" s="70"/>
      <c r="I954" s="70"/>
      <c r="J954" s="70"/>
      <c r="K954" s="70"/>
      <c r="L954" s="70"/>
      <c r="M954" s="70"/>
      <c r="N954" s="70"/>
      <c r="O954" s="70"/>
      <c r="P954" s="70"/>
      <c r="Q954" s="70"/>
      <c r="R954" s="70">
        <v>26878</v>
      </c>
      <c r="S954" s="70">
        <v>29674.674072000005</v>
      </c>
    </row>
    <row r="955" spans="1:19" x14ac:dyDescent="0.25">
      <c r="A955" s="72">
        <v>11102</v>
      </c>
      <c r="B955" s="70"/>
      <c r="C955" s="70"/>
      <c r="D955" s="70"/>
      <c r="E955" s="70"/>
      <c r="F955" s="70">
        <v>66386</v>
      </c>
      <c r="G955" s="70">
        <v>68262.208008000001</v>
      </c>
      <c r="H955" s="70"/>
      <c r="I955" s="70"/>
      <c r="J955" s="70"/>
      <c r="K955" s="70"/>
      <c r="L955" s="70"/>
      <c r="M955" s="70"/>
      <c r="N955" s="70"/>
      <c r="O955" s="70"/>
      <c r="P955" s="70"/>
      <c r="Q955" s="70"/>
      <c r="R955" s="70">
        <v>66386</v>
      </c>
      <c r="S955" s="70">
        <v>68262.208008000001</v>
      </c>
    </row>
    <row r="956" spans="1:19" x14ac:dyDescent="0.25">
      <c r="A956" s="72">
        <v>11103</v>
      </c>
      <c r="B956" s="70"/>
      <c r="C956" s="70"/>
      <c r="D956" s="70"/>
      <c r="E956" s="70"/>
      <c r="F956" s="70">
        <v>57136</v>
      </c>
      <c r="G956" s="70">
        <v>70297.652344999995</v>
      </c>
      <c r="H956" s="70"/>
      <c r="I956" s="70"/>
      <c r="J956" s="70"/>
      <c r="K956" s="70"/>
      <c r="L956" s="70"/>
      <c r="M956" s="70"/>
      <c r="N956" s="70"/>
      <c r="O956" s="70"/>
      <c r="P956" s="70"/>
      <c r="Q956" s="70"/>
      <c r="R956" s="70">
        <v>57136</v>
      </c>
      <c r="S956" s="70">
        <v>70297.652344999995</v>
      </c>
    </row>
    <row r="957" spans="1:19" x14ac:dyDescent="0.25">
      <c r="A957" s="72">
        <v>11106</v>
      </c>
      <c r="B957" s="70"/>
      <c r="C957" s="70"/>
      <c r="D957" s="70"/>
      <c r="E957" s="70"/>
      <c r="F957" s="70">
        <v>59604</v>
      </c>
      <c r="G957" s="70">
        <v>61263.683593000002</v>
      </c>
      <c r="H957" s="70"/>
      <c r="I957" s="70"/>
      <c r="J957" s="70"/>
      <c r="K957" s="70"/>
      <c r="L957" s="70"/>
      <c r="M957" s="70"/>
      <c r="N957" s="70"/>
      <c r="O957" s="70"/>
      <c r="P957" s="70"/>
      <c r="Q957" s="70"/>
      <c r="R957" s="70">
        <v>59604</v>
      </c>
      <c r="S957" s="70">
        <v>61263.683593000002</v>
      </c>
    </row>
    <row r="958" spans="1:19" x14ac:dyDescent="0.25">
      <c r="A958" s="72">
        <v>11114</v>
      </c>
      <c r="B958" s="70"/>
      <c r="C958" s="70"/>
      <c r="D958" s="70"/>
      <c r="E958" s="70"/>
      <c r="F958" s="70">
        <v>2708</v>
      </c>
      <c r="G958" s="70">
        <v>3095.4267580000001</v>
      </c>
      <c r="H958" s="70"/>
      <c r="I958" s="70"/>
      <c r="J958" s="70"/>
      <c r="K958" s="70"/>
      <c r="L958" s="70"/>
      <c r="M958" s="70"/>
      <c r="N958" s="70"/>
      <c r="O958" s="70"/>
      <c r="P958" s="70"/>
      <c r="Q958" s="70"/>
      <c r="R958" s="70">
        <v>2708</v>
      </c>
      <c r="S958" s="70">
        <v>3095.4267580000001</v>
      </c>
    </row>
    <row r="959" spans="1:19" x14ac:dyDescent="0.25">
      <c r="A959" s="72">
        <v>11123</v>
      </c>
      <c r="B959" s="70"/>
      <c r="C959" s="70"/>
      <c r="D959" s="70"/>
      <c r="E959" s="70"/>
      <c r="F959" s="70"/>
      <c r="G959" s="70"/>
      <c r="H959" s="70"/>
      <c r="I959" s="70"/>
      <c r="J959" s="70">
        <v>44181</v>
      </c>
      <c r="K959" s="70">
        <v>54889.263184000003</v>
      </c>
      <c r="L959" s="70"/>
      <c r="M959" s="70"/>
      <c r="N959" s="70"/>
      <c r="O959" s="70"/>
      <c r="P959" s="70"/>
      <c r="Q959" s="70"/>
      <c r="R959" s="70">
        <v>44181</v>
      </c>
      <c r="S959" s="70">
        <v>54889.263184000003</v>
      </c>
    </row>
    <row r="960" spans="1:19" x14ac:dyDescent="0.25">
      <c r="A960" s="72">
        <v>11124</v>
      </c>
      <c r="B960" s="70"/>
      <c r="C960" s="70"/>
      <c r="D960" s="70"/>
      <c r="E960" s="70"/>
      <c r="F960" s="70"/>
      <c r="G960" s="70"/>
      <c r="H960" s="70"/>
      <c r="I960" s="70"/>
      <c r="J960" s="70">
        <v>45213</v>
      </c>
      <c r="K960" s="70">
        <v>53542.108643000007</v>
      </c>
      <c r="L960" s="70"/>
      <c r="M960" s="70"/>
      <c r="N960" s="70"/>
      <c r="O960" s="70"/>
      <c r="P960" s="70"/>
      <c r="Q960" s="70"/>
      <c r="R960" s="70">
        <v>45213</v>
      </c>
      <c r="S960" s="70">
        <v>53542.108643000007</v>
      </c>
    </row>
    <row r="961" spans="1:19" x14ac:dyDescent="0.25">
      <c r="A961" s="72">
        <v>11131</v>
      </c>
      <c r="B961" s="70"/>
      <c r="C961" s="70"/>
      <c r="D961" s="70"/>
      <c r="E961" s="70"/>
      <c r="F961" s="70"/>
      <c r="G961" s="70"/>
      <c r="H961" s="70">
        <v>13040</v>
      </c>
      <c r="I961" s="70">
        <v>8249.4258420000006</v>
      </c>
      <c r="J961" s="70"/>
      <c r="K961" s="70"/>
      <c r="L961" s="70"/>
      <c r="M961" s="70"/>
      <c r="N961" s="70"/>
      <c r="O961" s="70"/>
      <c r="P961" s="70"/>
      <c r="Q961" s="70"/>
      <c r="R961" s="70">
        <v>13040</v>
      </c>
      <c r="S961" s="70">
        <v>8249.4258420000006</v>
      </c>
    </row>
    <row r="962" spans="1:19" x14ac:dyDescent="0.25">
      <c r="A962" s="72">
        <v>11133</v>
      </c>
      <c r="B962" s="70"/>
      <c r="C962" s="70"/>
      <c r="D962" s="70"/>
      <c r="E962" s="70"/>
      <c r="F962" s="70"/>
      <c r="G962" s="70"/>
      <c r="H962" s="70"/>
      <c r="I962" s="70"/>
      <c r="J962" s="70"/>
      <c r="K962" s="70"/>
      <c r="L962" s="70">
        <v>10427</v>
      </c>
      <c r="M962" s="70">
        <v>13751.126861000001</v>
      </c>
      <c r="N962" s="70"/>
      <c r="O962" s="70"/>
      <c r="P962" s="70"/>
      <c r="Q962" s="70"/>
      <c r="R962" s="70">
        <v>10427</v>
      </c>
      <c r="S962" s="70">
        <v>13751.126861000001</v>
      </c>
    </row>
    <row r="963" spans="1:19" x14ac:dyDescent="0.25">
      <c r="A963" s="72">
        <v>11145</v>
      </c>
      <c r="B963" s="70"/>
      <c r="C963" s="70"/>
      <c r="D963" s="70"/>
      <c r="E963" s="70"/>
      <c r="F963" s="70"/>
      <c r="G963" s="70"/>
      <c r="H963" s="70"/>
      <c r="I963" s="70"/>
      <c r="J963" s="70">
        <v>7664</v>
      </c>
      <c r="K963" s="70">
        <v>6986.6165149999997</v>
      </c>
      <c r="L963" s="70"/>
      <c r="M963" s="70"/>
      <c r="N963" s="70"/>
      <c r="O963" s="70"/>
      <c r="P963" s="70"/>
      <c r="Q963" s="70"/>
      <c r="R963" s="70">
        <v>7664</v>
      </c>
      <c r="S963" s="70">
        <v>6986.6165149999997</v>
      </c>
    </row>
    <row r="964" spans="1:19" x14ac:dyDescent="0.25">
      <c r="A964" s="72">
        <v>11147</v>
      </c>
      <c r="B964" s="70"/>
      <c r="C964" s="70"/>
      <c r="D964" s="70"/>
      <c r="E964" s="70"/>
      <c r="F964" s="70"/>
      <c r="G964" s="70"/>
      <c r="H964" s="70">
        <v>6210</v>
      </c>
      <c r="I964" s="70">
        <v>5679.7004239999997</v>
      </c>
      <c r="J964" s="70"/>
      <c r="K964" s="70"/>
      <c r="L964" s="70"/>
      <c r="M964" s="70"/>
      <c r="N964" s="70"/>
      <c r="O964" s="70"/>
      <c r="P964" s="70"/>
      <c r="Q964" s="70"/>
      <c r="R964" s="70">
        <v>6210</v>
      </c>
      <c r="S964" s="70">
        <v>5679.7004239999997</v>
      </c>
    </row>
    <row r="965" spans="1:19" x14ac:dyDescent="0.25">
      <c r="A965" s="72">
        <v>11152</v>
      </c>
      <c r="B965" s="70"/>
      <c r="C965" s="70"/>
      <c r="D965" s="70"/>
      <c r="E965" s="70"/>
      <c r="F965" s="70"/>
      <c r="G965" s="70"/>
      <c r="H965" s="70">
        <v>11478</v>
      </c>
      <c r="I965" s="70">
        <v>7095.0005799999999</v>
      </c>
      <c r="J965" s="70"/>
      <c r="K965" s="70"/>
      <c r="L965" s="70"/>
      <c r="M965" s="70"/>
      <c r="N965" s="70"/>
      <c r="O965" s="70"/>
      <c r="P965" s="70"/>
      <c r="Q965" s="70"/>
      <c r="R965" s="70">
        <v>11478</v>
      </c>
      <c r="S965" s="70">
        <v>7095.0005799999999</v>
      </c>
    </row>
    <row r="966" spans="1:19" x14ac:dyDescent="0.25">
      <c r="A966" s="72">
        <v>11153</v>
      </c>
      <c r="B966" s="70"/>
      <c r="C966" s="70"/>
      <c r="D966" s="70"/>
      <c r="E966" s="70"/>
      <c r="F966" s="70"/>
      <c r="G966" s="70"/>
      <c r="H966" s="70">
        <v>19351</v>
      </c>
      <c r="I966" s="70">
        <v>18609.692382000001</v>
      </c>
      <c r="J966" s="70"/>
      <c r="K966" s="70"/>
      <c r="L966" s="70"/>
      <c r="M966" s="70"/>
      <c r="N966" s="70"/>
      <c r="O966" s="70"/>
      <c r="P966" s="70"/>
      <c r="Q966" s="70"/>
      <c r="R966" s="70">
        <v>19351</v>
      </c>
      <c r="S966" s="70">
        <v>18609.692382000001</v>
      </c>
    </row>
    <row r="967" spans="1:19" x14ac:dyDescent="0.25">
      <c r="A967" s="72">
        <v>11156</v>
      </c>
      <c r="B967" s="70"/>
      <c r="C967" s="70"/>
      <c r="D967" s="70">
        <v>6586</v>
      </c>
      <c r="E967" s="70">
        <v>4577.5405470000005</v>
      </c>
      <c r="F967" s="70"/>
      <c r="G967" s="70"/>
      <c r="H967" s="70"/>
      <c r="I967" s="70"/>
      <c r="J967" s="70"/>
      <c r="K967" s="70"/>
      <c r="L967" s="70"/>
      <c r="M967" s="70"/>
      <c r="N967" s="70"/>
      <c r="O967" s="70"/>
      <c r="P967" s="70"/>
      <c r="Q967" s="70"/>
      <c r="R967" s="70">
        <v>6586</v>
      </c>
      <c r="S967" s="70">
        <v>4577.5405470000005</v>
      </c>
    </row>
    <row r="968" spans="1:19" x14ac:dyDescent="0.25">
      <c r="A968" s="72">
        <v>11181</v>
      </c>
      <c r="B968" s="70"/>
      <c r="C968" s="70"/>
      <c r="D968" s="70">
        <v>8902</v>
      </c>
      <c r="E968" s="70">
        <v>15431.623076</v>
      </c>
      <c r="F968" s="70"/>
      <c r="G968" s="70"/>
      <c r="H968" s="70"/>
      <c r="I968" s="70"/>
      <c r="J968" s="70"/>
      <c r="K968" s="70"/>
      <c r="L968" s="70"/>
      <c r="M968" s="70"/>
      <c r="N968" s="70"/>
      <c r="O968" s="70"/>
      <c r="P968" s="70"/>
      <c r="Q968" s="70"/>
      <c r="R968" s="70">
        <v>8902</v>
      </c>
      <c r="S968" s="70">
        <v>15431.623076</v>
      </c>
    </row>
    <row r="969" spans="1:19" x14ac:dyDescent="0.25">
      <c r="A969" s="72">
        <v>11193</v>
      </c>
      <c r="B969" s="70"/>
      <c r="C969" s="70"/>
      <c r="D969" s="70"/>
      <c r="E969" s="70"/>
      <c r="F969" s="70">
        <v>9380</v>
      </c>
      <c r="G969" s="70">
        <v>2533.586065</v>
      </c>
      <c r="H969" s="70"/>
      <c r="I969" s="70"/>
      <c r="J969" s="70"/>
      <c r="K969" s="70"/>
      <c r="L969" s="70"/>
      <c r="M969" s="70"/>
      <c r="N969" s="70"/>
      <c r="O969" s="70"/>
      <c r="P969" s="70"/>
      <c r="Q969" s="70"/>
      <c r="R969" s="70">
        <v>9380</v>
      </c>
      <c r="S969" s="70">
        <v>2533.586065</v>
      </c>
    </row>
    <row r="970" spans="1:19" x14ac:dyDescent="0.25">
      <c r="A970" s="72">
        <v>11244</v>
      </c>
      <c r="B970" s="70"/>
      <c r="C970" s="70"/>
      <c r="D970" s="70"/>
      <c r="E970" s="70"/>
      <c r="F970" s="70"/>
      <c r="G970" s="70"/>
      <c r="H970" s="70"/>
      <c r="I970" s="70"/>
      <c r="J970" s="70">
        <v>5881</v>
      </c>
      <c r="K970" s="70">
        <v>7133.0893559999995</v>
      </c>
      <c r="L970" s="70"/>
      <c r="M970" s="70"/>
      <c r="N970" s="70"/>
      <c r="O970" s="70"/>
      <c r="P970" s="70"/>
      <c r="Q970" s="70"/>
      <c r="R970" s="70">
        <v>5881</v>
      </c>
      <c r="S970" s="70">
        <v>7133.0893559999995</v>
      </c>
    </row>
    <row r="971" spans="1:19" x14ac:dyDescent="0.25">
      <c r="A971" s="72">
        <v>11257</v>
      </c>
      <c r="B971" s="70"/>
      <c r="C971" s="70"/>
      <c r="D971" s="70"/>
      <c r="E971" s="70"/>
      <c r="F971" s="70"/>
      <c r="G971" s="70"/>
      <c r="H971" s="70"/>
      <c r="I971" s="70"/>
      <c r="J971" s="70">
        <v>3719</v>
      </c>
      <c r="K971" s="70">
        <v>5927.943268</v>
      </c>
      <c r="L971" s="70"/>
      <c r="M971" s="70"/>
      <c r="N971" s="70"/>
      <c r="O971" s="70"/>
      <c r="P971" s="70"/>
      <c r="Q971" s="70"/>
      <c r="R971" s="70">
        <v>3719</v>
      </c>
      <c r="S971" s="70">
        <v>5927.943268</v>
      </c>
    </row>
    <row r="972" spans="1:19" x14ac:dyDescent="0.25">
      <c r="A972" s="72">
        <v>11262</v>
      </c>
      <c r="B972" s="70"/>
      <c r="C972" s="70"/>
      <c r="D972" s="70"/>
      <c r="E972" s="70"/>
      <c r="F972" s="70"/>
      <c r="G972" s="70"/>
      <c r="H972" s="70"/>
      <c r="I972" s="70"/>
      <c r="J972" s="70">
        <v>2800</v>
      </c>
      <c r="K972" s="70">
        <v>2873.7127949999999</v>
      </c>
      <c r="L972" s="70"/>
      <c r="M972" s="70"/>
      <c r="N972" s="70"/>
      <c r="O972" s="70"/>
      <c r="P972" s="70"/>
      <c r="Q972" s="70"/>
      <c r="R972" s="70">
        <v>2800</v>
      </c>
      <c r="S972" s="70">
        <v>2873.7127949999999</v>
      </c>
    </row>
    <row r="973" spans="1:19" x14ac:dyDescent="0.25">
      <c r="A973" s="72">
        <v>11263</v>
      </c>
      <c r="B973" s="70"/>
      <c r="C973" s="70"/>
      <c r="D973" s="70"/>
      <c r="E973" s="70"/>
      <c r="F973" s="70"/>
      <c r="G973" s="70"/>
      <c r="H973" s="70"/>
      <c r="I973" s="70"/>
      <c r="J973" s="70">
        <v>98312</v>
      </c>
      <c r="K973" s="70">
        <v>93544.090821000005</v>
      </c>
      <c r="L973" s="70"/>
      <c r="M973" s="70"/>
      <c r="N973" s="70"/>
      <c r="O973" s="70"/>
      <c r="P973" s="70"/>
      <c r="Q973" s="70"/>
      <c r="R973" s="70">
        <v>98312</v>
      </c>
      <c r="S973" s="70">
        <v>93544.090821000005</v>
      </c>
    </row>
    <row r="974" spans="1:19" x14ac:dyDescent="0.25">
      <c r="A974" s="72">
        <v>11264</v>
      </c>
      <c r="B974" s="70"/>
      <c r="C974" s="70"/>
      <c r="D974" s="70"/>
      <c r="E974" s="70"/>
      <c r="F974" s="70"/>
      <c r="G974" s="70"/>
      <c r="H974" s="70"/>
      <c r="I974" s="70"/>
      <c r="J974" s="70">
        <v>23590</v>
      </c>
      <c r="K974" s="70">
        <v>19274.160401000001</v>
      </c>
      <c r="L974" s="70"/>
      <c r="M974" s="70"/>
      <c r="N974" s="70"/>
      <c r="O974" s="70"/>
      <c r="P974" s="70"/>
      <c r="Q974" s="70"/>
      <c r="R974" s="70">
        <v>23590</v>
      </c>
      <c r="S974" s="70">
        <v>19274.160401000001</v>
      </c>
    </row>
    <row r="975" spans="1:19" x14ac:dyDescent="0.25">
      <c r="A975" s="72">
        <v>11266</v>
      </c>
      <c r="B975" s="70"/>
      <c r="C975" s="70"/>
      <c r="D975" s="70"/>
      <c r="E975" s="70"/>
      <c r="F975" s="70"/>
      <c r="G975" s="70"/>
      <c r="H975" s="70"/>
      <c r="I975" s="70"/>
      <c r="J975" s="70">
        <v>126005</v>
      </c>
      <c r="K975" s="70">
        <v>112818.246094</v>
      </c>
      <c r="L975" s="70"/>
      <c r="M975" s="70"/>
      <c r="N975" s="70"/>
      <c r="O975" s="70"/>
      <c r="P975" s="70"/>
      <c r="Q975" s="70"/>
      <c r="R975" s="70">
        <v>126005</v>
      </c>
      <c r="S975" s="70">
        <v>112818.246094</v>
      </c>
    </row>
    <row r="976" spans="1:19" x14ac:dyDescent="0.25">
      <c r="A976" s="72">
        <v>11268</v>
      </c>
      <c r="B976" s="70"/>
      <c r="C976" s="70"/>
      <c r="D976" s="70"/>
      <c r="E976" s="70"/>
      <c r="F976" s="70"/>
      <c r="G976" s="70"/>
      <c r="H976" s="70"/>
      <c r="I976" s="70"/>
      <c r="J976" s="70">
        <v>124107</v>
      </c>
      <c r="K976" s="70">
        <v>115377.34496999999</v>
      </c>
      <c r="L976" s="70"/>
      <c r="M976" s="70"/>
      <c r="N976" s="70"/>
      <c r="O976" s="70"/>
      <c r="P976" s="70"/>
      <c r="Q976" s="70"/>
      <c r="R976" s="70">
        <v>124107</v>
      </c>
      <c r="S976" s="70">
        <v>115377.34496999999</v>
      </c>
    </row>
    <row r="977" spans="1:19" x14ac:dyDescent="0.25">
      <c r="A977" s="72">
        <v>11276</v>
      </c>
      <c r="B977" s="70"/>
      <c r="C977" s="70"/>
      <c r="D977" s="70"/>
      <c r="E977" s="70"/>
      <c r="F977" s="70"/>
      <c r="G977" s="70"/>
      <c r="H977" s="70"/>
      <c r="I977" s="70"/>
      <c r="J977" s="70">
        <v>7338</v>
      </c>
      <c r="K977" s="70">
        <v>4358.8125300000002</v>
      </c>
      <c r="L977" s="70"/>
      <c r="M977" s="70"/>
      <c r="N977" s="70"/>
      <c r="O977" s="70"/>
      <c r="P977" s="70"/>
      <c r="Q977" s="70"/>
      <c r="R977" s="70">
        <v>7338</v>
      </c>
      <c r="S977" s="70">
        <v>4358.8125300000002</v>
      </c>
    </row>
    <row r="978" spans="1:19" x14ac:dyDescent="0.25">
      <c r="A978" s="72">
        <v>11281</v>
      </c>
      <c r="B978" s="70"/>
      <c r="C978" s="70"/>
      <c r="D978" s="70"/>
      <c r="E978" s="70"/>
      <c r="F978" s="70"/>
      <c r="G978" s="70"/>
      <c r="H978" s="70"/>
      <c r="I978" s="70"/>
      <c r="J978" s="70">
        <v>19592</v>
      </c>
      <c r="K978" s="70">
        <v>15118.819153</v>
      </c>
      <c r="L978" s="70"/>
      <c r="M978" s="70"/>
      <c r="N978" s="70"/>
      <c r="O978" s="70"/>
      <c r="P978" s="70"/>
      <c r="Q978" s="70"/>
      <c r="R978" s="70">
        <v>19592</v>
      </c>
      <c r="S978" s="70">
        <v>15118.819153</v>
      </c>
    </row>
    <row r="979" spans="1:19" x14ac:dyDescent="0.25">
      <c r="A979" s="72">
        <v>11283</v>
      </c>
      <c r="B979" s="70"/>
      <c r="C979" s="70"/>
      <c r="D979" s="70"/>
      <c r="E979" s="70"/>
      <c r="F979" s="70"/>
      <c r="G979" s="70"/>
      <c r="H979" s="70"/>
      <c r="I979" s="70"/>
      <c r="J979" s="70">
        <v>6062</v>
      </c>
      <c r="K979" s="70">
        <v>4304.4923699999999</v>
      </c>
      <c r="L979" s="70"/>
      <c r="M979" s="70"/>
      <c r="N979" s="70"/>
      <c r="O979" s="70"/>
      <c r="P979" s="70"/>
      <c r="Q979" s="70"/>
      <c r="R979" s="70">
        <v>6062</v>
      </c>
      <c r="S979" s="70">
        <v>4304.4923699999999</v>
      </c>
    </row>
    <row r="980" spans="1:19" x14ac:dyDescent="0.25">
      <c r="A980" s="72">
        <v>11290</v>
      </c>
      <c r="B980" s="70"/>
      <c r="C980" s="70"/>
      <c r="D980" s="70"/>
      <c r="E980" s="70"/>
      <c r="F980" s="70"/>
      <c r="G980" s="70"/>
      <c r="H980" s="70"/>
      <c r="I980" s="70"/>
      <c r="J980" s="70">
        <v>57748</v>
      </c>
      <c r="K980" s="70">
        <v>58213.771727999992</v>
      </c>
      <c r="L980" s="70"/>
      <c r="M980" s="70"/>
      <c r="N980" s="70"/>
      <c r="O980" s="70"/>
      <c r="P980" s="70"/>
      <c r="Q980" s="70"/>
      <c r="R980" s="70">
        <v>57748</v>
      </c>
      <c r="S980" s="70">
        <v>58213.771727999992</v>
      </c>
    </row>
    <row r="981" spans="1:19" x14ac:dyDescent="0.25">
      <c r="A981" s="72">
        <v>11291</v>
      </c>
      <c r="B981" s="70"/>
      <c r="C981" s="70"/>
      <c r="D981" s="70"/>
      <c r="E981" s="70"/>
      <c r="F981" s="70"/>
      <c r="G981" s="70"/>
      <c r="H981" s="70"/>
      <c r="I981" s="70"/>
      <c r="J981" s="70">
        <v>40172</v>
      </c>
      <c r="K981" s="70">
        <v>37996.839598999999</v>
      </c>
      <c r="L981" s="70"/>
      <c r="M981" s="70"/>
      <c r="N981" s="70"/>
      <c r="O981" s="70"/>
      <c r="P981" s="70"/>
      <c r="Q981" s="70"/>
      <c r="R981" s="70">
        <v>40172</v>
      </c>
      <c r="S981" s="70">
        <v>37996.839598999999</v>
      </c>
    </row>
    <row r="982" spans="1:19" x14ac:dyDescent="0.25">
      <c r="A982" s="72">
        <v>11296</v>
      </c>
      <c r="B982" s="70"/>
      <c r="C982" s="70"/>
      <c r="D982" s="70"/>
      <c r="E982" s="70"/>
      <c r="F982" s="70"/>
      <c r="G982" s="70"/>
      <c r="H982" s="70"/>
      <c r="I982" s="70"/>
      <c r="J982" s="70">
        <v>91937</v>
      </c>
      <c r="K982" s="70">
        <v>98270.107910000006</v>
      </c>
      <c r="L982" s="70"/>
      <c r="M982" s="70"/>
      <c r="N982" s="70"/>
      <c r="O982" s="70"/>
      <c r="P982" s="70"/>
      <c r="Q982" s="70"/>
      <c r="R982" s="70">
        <v>91937</v>
      </c>
      <c r="S982" s="70">
        <v>98270.107910000006</v>
      </c>
    </row>
    <row r="983" spans="1:19" x14ac:dyDescent="0.25">
      <c r="A983" s="72">
        <v>11315</v>
      </c>
      <c r="B983" s="70"/>
      <c r="C983" s="70"/>
      <c r="D983" s="70"/>
      <c r="E983" s="70"/>
      <c r="F983" s="70"/>
      <c r="G983" s="70"/>
      <c r="H983" s="70"/>
      <c r="I983" s="70"/>
      <c r="J983" s="70">
        <v>20400</v>
      </c>
      <c r="K983" s="70">
        <v>14273.426217</v>
      </c>
      <c r="L983" s="70"/>
      <c r="M983" s="70"/>
      <c r="N983" s="70"/>
      <c r="O983" s="70"/>
      <c r="P983" s="70"/>
      <c r="Q983" s="70"/>
      <c r="R983" s="70">
        <v>20400</v>
      </c>
      <c r="S983" s="70">
        <v>14273.426217</v>
      </c>
    </row>
    <row r="984" spans="1:19" x14ac:dyDescent="0.25">
      <c r="A984" s="72">
        <v>11327</v>
      </c>
      <c r="B984" s="70"/>
      <c r="C984" s="70"/>
      <c r="D984" s="70">
        <v>66365</v>
      </c>
      <c r="E984" s="70">
        <v>75592.974121000007</v>
      </c>
      <c r="F984" s="70"/>
      <c r="G984" s="70"/>
      <c r="H984" s="70"/>
      <c r="I984" s="70"/>
      <c r="J984" s="70"/>
      <c r="K984" s="70"/>
      <c r="L984" s="70"/>
      <c r="M984" s="70"/>
      <c r="N984" s="70"/>
      <c r="O984" s="70"/>
      <c r="P984" s="70"/>
      <c r="Q984" s="70"/>
      <c r="R984" s="70">
        <v>66365</v>
      </c>
      <c r="S984" s="70">
        <v>75592.974121000007</v>
      </c>
    </row>
    <row r="985" spans="1:19" x14ac:dyDescent="0.25">
      <c r="A985" s="72">
        <v>11379</v>
      </c>
      <c r="B985" s="70"/>
      <c r="C985" s="70"/>
      <c r="D985" s="70"/>
      <c r="E985" s="70"/>
      <c r="F985" s="70">
        <v>31454</v>
      </c>
      <c r="G985" s="70">
        <v>28646.955994000004</v>
      </c>
      <c r="H985" s="70"/>
      <c r="I985" s="70"/>
      <c r="J985" s="70"/>
      <c r="K985" s="70"/>
      <c r="L985" s="70"/>
      <c r="M985" s="70"/>
      <c r="N985" s="70"/>
      <c r="O985" s="70"/>
      <c r="P985" s="70"/>
      <c r="Q985" s="70"/>
      <c r="R985" s="70">
        <v>31454</v>
      </c>
      <c r="S985" s="70">
        <v>28646.955994000004</v>
      </c>
    </row>
    <row r="986" spans="1:19" x14ac:dyDescent="0.25">
      <c r="A986" s="72">
        <v>11382</v>
      </c>
      <c r="B986" s="70"/>
      <c r="C986" s="70"/>
      <c r="D986" s="70"/>
      <c r="E986" s="70"/>
      <c r="F986" s="70">
        <v>39215</v>
      </c>
      <c r="G986" s="70">
        <v>37115.869628</v>
      </c>
      <c r="H986" s="70"/>
      <c r="I986" s="70"/>
      <c r="J986" s="70"/>
      <c r="K986" s="70"/>
      <c r="L986" s="70"/>
      <c r="M986" s="70"/>
      <c r="N986" s="70"/>
      <c r="O986" s="70"/>
      <c r="P986" s="70"/>
      <c r="Q986" s="70"/>
      <c r="R986" s="70">
        <v>39215</v>
      </c>
      <c r="S986" s="70">
        <v>37115.869628</v>
      </c>
    </row>
    <row r="987" spans="1:19" x14ac:dyDescent="0.25">
      <c r="A987" s="72">
        <v>11407</v>
      </c>
      <c r="B987" s="70"/>
      <c r="C987" s="70"/>
      <c r="D987" s="70"/>
      <c r="E987" s="70"/>
      <c r="F987" s="70"/>
      <c r="G987" s="70"/>
      <c r="H987" s="70">
        <v>8491</v>
      </c>
      <c r="I987" s="70">
        <v>10854.875029000001</v>
      </c>
      <c r="J987" s="70"/>
      <c r="K987" s="70"/>
      <c r="L987" s="70"/>
      <c r="M987" s="70"/>
      <c r="N987" s="70"/>
      <c r="O987" s="70"/>
      <c r="P987" s="70"/>
      <c r="Q987" s="70"/>
      <c r="R987" s="70">
        <v>8491</v>
      </c>
      <c r="S987" s="70">
        <v>10854.875029000001</v>
      </c>
    </row>
    <row r="988" spans="1:19" x14ac:dyDescent="0.25">
      <c r="A988" s="72">
        <v>11414</v>
      </c>
      <c r="B988" s="70"/>
      <c r="C988" s="70"/>
      <c r="D988" s="70"/>
      <c r="E988" s="70"/>
      <c r="F988" s="70"/>
      <c r="G988" s="70"/>
      <c r="H988" s="70"/>
      <c r="I988" s="70"/>
      <c r="J988" s="70">
        <v>4334</v>
      </c>
      <c r="K988" s="70">
        <v>13197.023970999999</v>
      </c>
      <c r="L988" s="70"/>
      <c r="M988" s="70"/>
      <c r="N988" s="70"/>
      <c r="O988" s="70"/>
      <c r="P988" s="70"/>
      <c r="Q988" s="70"/>
      <c r="R988" s="70">
        <v>4334</v>
      </c>
      <c r="S988" s="70">
        <v>13197.023970999999</v>
      </c>
    </row>
    <row r="989" spans="1:19" x14ac:dyDescent="0.25">
      <c r="A989" s="72">
        <v>11420</v>
      </c>
      <c r="B989" s="70"/>
      <c r="C989" s="70"/>
      <c r="D989" s="70"/>
      <c r="E989" s="70"/>
      <c r="F989" s="70">
        <v>18977</v>
      </c>
      <c r="G989" s="70">
        <v>14332.361710000001</v>
      </c>
      <c r="H989" s="70"/>
      <c r="I989" s="70"/>
      <c r="J989" s="70"/>
      <c r="K989" s="70"/>
      <c r="L989" s="70"/>
      <c r="M989" s="70"/>
      <c r="N989" s="70"/>
      <c r="O989" s="70"/>
      <c r="P989" s="70"/>
      <c r="Q989" s="70"/>
      <c r="R989" s="70">
        <v>18977</v>
      </c>
      <c r="S989" s="70">
        <v>14332.361710000001</v>
      </c>
    </row>
    <row r="990" spans="1:19" x14ac:dyDescent="0.25">
      <c r="A990" s="72">
        <v>11421</v>
      </c>
      <c r="B990" s="70"/>
      <c r="C990" s="70"/>
      <c r="D990" s="70"/>
      <c r="E990" s="70"/>
      <c r="F990" s="70">
        <v>18585</v>
      </c>
      <c r="G990" s="70">
        <v>28623.254272999999</v>
      </c>
      <c r="H990" s="70"/>
      <c r="I990" s="70"/>
      <c r="J990" s="70"/>
      <c r="K990" s="70"/>
      <c r="L990" s="70"/>
      <c r="M990" s="70"/>
      <c r="N990" s="70"/>
      <c r="O990" s="70"/>
      <c r="P990" s="70"/>
      <c r="Q990" s="70"/>
      <c r="R990" s="70">
        <v>18585</v>
      </c>
      <c r="S990" s="70">
        <v>28623.254272999999</v>
      </c>
    </row>
    <row r="991" spans="1:19" x14ac:dyDescent="0.25">
      <c r="A991" s="72">
        <v>11483</v>
      </c>
      <c r="B991" s="70"/>
      <c r="C991" s="70"/>
      <c r="D991" s="70"/>
      <c r="E991" s="70"/>
      <c r="F991" s="70">
        <v>62798</v>
      </c>
      <c r="G991" s="70">
        <v>72327.478027999998</v>
      </c>
      <c r="H991" s="70"/>
      <c r="I991" s="70"/>
      <c r="J991" s="70"/>
      <c r="K991" s="70"/>
      <c r="L991" s="70"/>
      <c r="M991" s="70"/>
      <c r="N991" s="70"/>
      <c r="O991" s="70"/>
      <c r="P991" s="70"/>
      <c r="Q991" s="70"/>
      <c r="R991" s="70">
        <v>62798</v>
      </c>
      <c r="S991" s="70">
        <v>72327.478027999998</v>
      </c>
    </row>
    <row r="992" spans="1:19" x14ac:dyDescent="0.25">
      <c r="A992" s="72">
        <v>11484</v>
      </c>
      <c r="B992" s="70"/>
      <c r="C992" s="70"/>
      <c r="D992" s="70"/>
      <c r="E992" s="70"/>
      <c r="F992" s="70">
        <v>1588</v>
      </c>
      <c r="G992" s="70">
        <v>3220.6386430000002</v>
      </c>
      <c r="H992" s="70"/>
      <c r="I992" s="70"/>
      <c r="J992" s="70"/>
      <c r="K992" s="70"/>
      <c r="L992" s="70"/>
      <c r="M992" s="70"/>
      <c r="N992" s="70"/>
      <c r="O992" s="70"/>
      <c r="P992" s="70"/>
      <c r="Q992" s="70"/>
      <c r="R992" s="70">
        <v>1588</v>
      </c>
      <c r="S992" s="70">
        <v>3220.6386430000002</v>
      </c>
    </row>
    <row r="993" spans="1:19" x14ac:dyDescent="0.25">
      <c r="A993" s="72">
        <v>11485</v>
      </c>
      <c r="B993" s="70"/>
      <c r="C993" s="70"/>
      <c r="D993" s="70"/>
      <c r="E993" s="70"/>
      <c r="F993" s="70">
        <v>3347</v>
      </c>
      <c r="G993" s="70">
        <v>5779.9780280000004</v>
      </c>
      <c r="H993" s="70"/>
      <c r="I993" s="70"/>
      <c r="J993" s="70"/>
      <c r="K993" s="70"/>
      <c r="L993" s="70"/>
      <c r="M993" s="70"/>
      <c r="N993" s="70"/>
      <c r="O993" s="70"/>
      <c r="P993" s="70"/>
      <c r="Q993" s="70"/>
      <c r="R993" s="70">
        <v>3347</v>
      </c>
      <c r="S993" s="70">
        <v>5779.9780280000004</v>
      </c>
    </row>
    <row r="994" spans="1:19" x14ac:dyDescent="0.25">
      <c r="A994" s="72">
        <v>11492</v>
      </c>
      <c r="B994" s="70"/>
      <c r="C994" s="70"/>
      <c r="D994" s="70"/>
      <c r="E994" s="70"/>
      <c r="F994" s="70">
        <v>3003</v>
      </c>
      <c r="G994" s="70">
        <v>2094.7124569999996</v>
      </c>
      <c r="H994" s="70"/>
      <c r="I994" s="70"/>
      <c r="J994" s="70"/>
      <c r="K994" s="70"/>
      <c r="L994" s="70"/>
      <c r="M994" s="70"/>
      <c r="N994" s="70"/>
      <c r="O994" s="70"/>
      <c r="P994" s="70"/>
      <c r="Q994" s="70"/>
      <c r="R994" s="70">
        <v>3003</v>
      </c>
      <c r="S994" s="70">
        <v>2094.7124569999996</v>
      </c>
    </row>
    <row r="995" spans="1:19" x14ac:dyDescent="0.25">
      <c r="A995" s="72">
        <v>11500</v>
      </c>
      <c r="B995" s="70"/>
      <c r="C995" s="70"/>
      <c r="D995" s="70"/>
      <c r="E995" s="70"/>
      <c r="F995" s="70">
        <v>2585</v>
      </c>
      <c r="G995" s="70">
        <v>5807.6834099999996</v>
      </c>
      <c r="H995" s="70"/>
      <c r="I995" s="70"/>
      <c r="J995" s="70"/>
      <c r="K995" s="70"/>
      <c r="L995" s="70"/>
      <c r="M995" s="70"/>
      <c r="N995" s="70"/>
      <c r="O995" s="70"/>
      <c r="P995" s="70"/>
      <c r="Q995" s="70"/>
      <c r="R995" s="70">
        <v>2585</v>
      </c>
      <c r="S995" s="70">
        <v>5807.6834099999996</v>
      </c>
    </row>
    <row r="996" spans="1:19" x14ac:dyDescent="0.25">
      <c r="A996" s="72">
        <v>11503</v>
      </c>
      <c r="B996" s="70"/>
      <c r="C996" s="70"/>
      <c r="D996" s="70"/>
      <c r="E996" s="70"/>
      <c r="F996" s="70">
        <v>17706</v>
      </c>
      <c r="G996" s="70">
        <v>13051.935400999999</v>
      </c>
      <c r="H996" s="70"/>
      <c r="I996" s="70"/>
      <c r="J996" s="70"/>
      <c r="K996" s="70"/>
      <c r="L996" s="70"/>
      <c r="M996" s="70"/>
      <c r="N996" s="70"/>
      <c r="O996" s="70"/>
      <c r="P996" s="70"/>
      <c r="Q996" s="70"/>
      <c r="R996" s="70">
        <v>17706</v>
      </c>
      <c r="S996" s="70">
        <v>13051.935400999999</v>
      </c>
    </row>
    <row r="997" spans="1:19" x14ac:dyDescent="0.25">
      <c r="A997" s="72">
        <v>11513</v>
      </c>
      <c r="B997" s="70"/>
      <c r="C997" s="70"/>
      <c r="D997" s="70"/>
      <c r="E997" s="70"/>
      <c r="F997" s="70">
        <v>4297</v>
      </c>
      <c r="G997" s="70">
        <v>5373.9653250000001</v>
      </c>
      <c r="H997" s="70"/>
      <c r="I997" s="70"/>
      <c r="J997" s="70"/>
      <c r="K997" s="70"/>
      <c r="L997" s="70"/>
      <c r="M997" s="70"/>
      <c r="N997" s="70"/>
      <c r="O997" s="70"/>
      <c r="P997" s="70"/>
      <c r="Q997" s="70"/>
      <c r="R997" s="70">
        <v>4297</v>
      </c>
      <c r="S997" s="70">
        <v>5373.9653250000001</v>
      </c>
    </row>
    <row r="998" spans="1:19" x14ac:dyDescent="0.25">
      <c r="A998" s="72">
        <v>11514</v>
      </c>
      <c r="B998" s="70"/>
      <c r="C998" s="70"/>
      <c r="D998" s="70"/>
      <c r="E998" s="70"/>
      <c r="F998" s="70">
        <v>35532</v>
      </c>
      <c r="G998" s="70">
        <v>37513.746428999999</v>
      </c>
      <c r="H998" s="70"/>
      <c r="I998" s="70"/>
      <c r="J998" s="70"/>
      <c r="K998" s="70"/>
      <c r="L998" s="70"/>
      <c r="M998" s="70"/>
      <c r="N998" s="70"/>
      <c r="O998" s="70"/>
      <c r="P998" s="70"/>
      <c r="Q998" s="70"/>
      <c r="R998" s="70">
        <v>35532</v>
      </c>
      <c r="S998" s="70">
        <v>37513.746428999999</v>
      </c>
    </row>
    <row r="999" spans="1:19" x14ac:dyDescent="0.25">
      <c r="A999" s="72">
        <v>11536</v>
      </c>
      <c r="B999" s="70"/>
      <c r="C999" s="70"/>
      <c r="D999" s="70"/>
      <c r="E999" s="70"/>
      <c r="F999" s="70">
        <v>41109</v>
      </c>
      <c r="G999" s="70">
        <v>32699.622650000001</v>
      </c>
      <c r="H999" s="70"/>
      <c r="I999" s="70"/>
      <c r="J999" s="70"/>
      <c r="K999" s="70"/>
      <c r="L999" s="70"/>
      <c r="M999" s="70"/>
      <c r="N999" s="70"/>
      <c r="O999" s="70"/>
      <c r="P999" s="70"/>
      <c r="Q999" s="70"/>
      <c r="R999" s="70">
        <v>41109</v>
      </c>
      <c r="S999" s="70">
        <v>32699.622650000001</v>
      </c>
    </row>
    <row r="1000" spans="1:19" x14ac:dyDescent="0.25">
      <c r="A1000" s="72">
        <v>11541</v>
      </c>
      <c r="B1000" s="70"/>
      <c r="C1000" s="70"/>
      <c r="D1000" s="70"/>
      <c r="E1000" s="70"/>
      <c r="F1000" s="70">
        <v>6201</v>
      </c>
      <c r="G1000" s="70">
        <v>12539.285626000001</v>
      </c>
      <c r="H1000" s="70"/>
      <c r="I1000" s="70"/>
      <c r="J1000" s="70"/>
      <c r="K1000" s="70"/>
      <c r="L1000" s="70"/>
      <c r="M1000" s="70"/>
      <c r="N1000" s="70"/>
      <c r="O1000" s="70"/>
      <c r="P1000" s="70"/>
      <c r="Q1000" s="70"/>
      <c r="R1000" s="70">
        <v>6201</v>
      </c>
      <c r="S1000" s="70">
        <v>12539.285626000001</v>
      </c>
    </row>
    <row r="1001" spans="1:19" x14ac:dyDescent="0.25">
      <c r="A1001" s="72">
        <v>11556</v>
      </c>
      <c r="B1001" s="70"/>
      <c r="C1001" s="70"/>
      <c r="D1001" s="70"/>
      <c r="E1001" s="70"/>
      <c r="F1001" s="70">
        <v>59210</v>
      </c>
      <c r="G1001" s="70">
        <v>68415.850158999994</v>
      </c>
      <c r="H1001" s="70"/>
      <c r="I1001" s="70"/>
      <c r="J1001" s="70"/>
      <c r="K1001" s="70"/>
      <c r="L1001" s="70"/>
      <c r="M1001" s="70"/>
      <c r="N1001" s="70"/>
      <c r="O1001" s="70"/>
      <c r="P1001" s="70"/>
      <c r="Q1001" s="70"/>
      <c r="R1001" s="70">
        <v>59210</v>
      </c>
      <c r="S1001" s="70">
        <v>68415.850158999994</v>
      </c>
    </row>
    <row r="1002" spans="1:19" x14ac:dyDescent="0.25">
      <c r="A1002" s="72">
        <v>11564</v>
      </c>
      <c r="B1002" s="70"/>
      <c r="C1002" s="70"/>
      <c r="D1002" s="70"/>
      <c r="E1002" s="70"/>
      <c r="F1002" s="70"/>
      <c r="G1002" s="70"/>
      <c r="H1002" s="70"/>
      <c r="I1002" s="70"/>
      <c r="J1002" s="70"/>
      <c r="K1002" s="70"/>
      <c r="L1002" s="70"/>
      <c r="M1002" s="70"/>
      <c r="N1002" s="70">
        <v>17400</v>
      </c>
      <c r="O1002" s="70">
        <v>20388.380538999998</v>
      </c>
      <c r="P1002" s="70"/>
      <c r="Q1002" s="70"/>
      <c r="R1002" s="70">
        <v>17400</v>
      </c>
      <c r="S1002" s="70">
        <v>20388.380538999998</v>
      </c>
    </row>
    <row r="1003" spans="1:19" x14ac:dyDescent="0.25">
      <c r="A1003" s="72">
        <v>11580</v>
      </c>
      <c r="B1003" s="70"/>
      <c r="C1003" s="70"/>
      <c r="D1003" s="70"/>
      <c r="E1003" s="70"/>
      <c r="F1003" s="70"/>
      <c r="G1003" s="70"/>
      <c r="H1003" s="70"/>
      <c r="I1003" s="70"/>
      <c r="J1003" s="70">
        <v>24934</v>
      </c>
      <c r="K1003" s="70">
        <v>25754.136597999997</v>
      </c>
      <c r="L1003" s="70"/>
      <c r="M1003" s="70"/>
      <c r="N1003" s="70"/>
      <c r="O1003" s="70"/>
      <c r="P1003" s="70"/>
      <c r="Q1003" s="70"/>
      <c r="R1003" s="70">
        <v>24934</v>
      </c>
      <c r="S1003" s="70">
        <v>25754.136597999997</v>
      </c>
    </row>
    <row r="1004" spans="1:19" x14ac:dyDescent="0.25">
      <c r="A1004" s="72">
        <v>11586</v>
      </c>
      <c r="B1004" s="70"/>
      <c r="C1004" s="70"/>
      <c r="D1004" s="70"/>
      <c r="E1004" s="70"/>
      <c r="F1004" s="70"/>
      <c r="G1004" s="70"/>
      <c r="H1004" s="70"/>
      <c r="I1004" s="70"/>
      <c r="J1004" s="70">
        <v>37200</v>
      </c>
      <c r="K1004" s="70">
        <v>29003.759962000004</v>
      </c>
      <c r="L1004" s="70"/>
      <c r="M1004" s="70"/>
      <c r="N1004" s="70"/>
      <c r="O1004" s="70"/>
      <c r="P1004" s="70"/>
      <c r="Q1004" s="70"/>
      <c r="R1004" s="70">
        <v>37200</v>
      </c>
      <c r="S1004" s="70">
        <v>29003.759962000004</v>
      </c>
    </row>
    <row r="1005" spans="1:19" x14ac:dyDescent="0.25">
      <c r="A1005" s="72">
        <v>11590</v>
      </c>
      <c r="B1005" s="70"/>
      <c r="C1005" s="70"/>
      <c r="D1005" s="70"/>
      <c r="E1005" s="70"/>
      <c r="F1005" s="70"/>
      <c r="G1005" s="70"/>
      <c r="H1005" s="70"/>
      <c r="I1005" s="70"/>
      <c r="J1005" s="70">
        <v>37400</v>
      </c>
      <c r="K1005" s="70">
        <v>38373.061950999996</v>
      </c>
      <c r="L1005" s="70"/>
      <c r="M1005" s="70"/>
      <c r="N1005" s="70"/>
      <c r="O1005" s="70"/>
      <c r="P1005" s="70"/>
      <c r="Q1005" s="70"/>
      <c r="R1005" s="70">
        <v>37400</v>
      </c>
      <c r="S1005" s="70">
        <v>38373.061950999996</v>
      </c>
    </row>
    <row r="1006" spans="1:19" x14ac:dyDescent="0.25">
      <c r="A1006" s="72">
        <v>11595</v>
      </c>
      <c r="B1006" s="70"/>
      <c r="C1006" s="70"/>
      <c r="D1006" s="70"/>
      <c r="E1006" s="70"/>
      <c r="F1006" s="70"/>
      <c r="G1006" s="70"/>
      <c r="H1006" s="70"/>
      <c r="I1006" s="70"/>
      <c r="J1006" s="70">
        <v>27300</v>
      </c>
      <c r="K1006" s="70">
        <v>23424.627213</v>
      </c>
      <c r="L1006" s="70"/>
      <c r="M1006" s="70"/>
      <c r="N1006" s="70"/>
      <c r="O1006" s="70"/>
      <c r="P1006" s="70"/>
      <c r="Q1006" s="70"/>
      <c r="R1006" s="70">
        <v>27300</v>
      </c>
      <c r="S1006" s="70">
        <v>23424.627213</v>
      </c>
    </row>
    <row r="1007" spans="1:19" x14ac:dyDescent="0.25">
      <c r="A1007" s="72">
        <v>11599</v>
      </c>
      <c r="B1007" s="70"/>
      <c r="C1007" s="70"/>
      <c r="D1007" s="70"/>
      <c r="E1007" s="70"/>
      <c r="F1007" s="70"/>
      <c r="G1007" s="70"/>
      <c r="H1007" s="70"/>
      <c r="I1007" s="70"/>
      <c r="J1007" s="70">
        <v>27100</v>
      </c>
      <c r="K1007" s="70">
        <v>25309.591154999998</v>
      </c>
      <c r="L1007" s="70"/>
      <c r="M1007" s="70"/>
      <c r="N1007" s="70"/>
      <c r="O1007" s="70"/>
      <c r="P1007" s="70"/>
      <c r="Q1007" s="70"/>
      <c r="R1007" s="70">
        <v>27100</v>
      </c>
      <c r="S1007" s="70">
        <v>25309.591154999998</v>
      </c>
    </row>
    <row r="1008" spans="1:19" x14ac:dyDescent="0.25">
      <c r="A1008" s="72">
        <v>11610</v>
      </c>
      <c r="B1008" s="70"/>
      <c r="C1008" s="70"/>
      <c r="D1008" s="70"/>
      <c r="E1008" s="70"/>
      <c r="F1008" s="70">
        <v>26061</v>
      </c>
      <c r="G1008" s="70">
        <v>28722.960083000002</v>
      </c>
      <c r="H1008" s="70"/>
      <c r="I1008" s="70"/>
      <c r="J1008" s="70"/>
      <c r="K1008" s="70"/>
      <c r="L1008" s="70"/>
      <c r="M1008" s="70"/>
      <c r="N1008" s="70"/>
      <c r="O1008" s="70"/>
      <c r="P1008" s="70"/>
      <c r="Q1008" s="70"/>
      <c r="R1008" s="70">
        <v>26061</v>
      </c>
      <c r="S1008" s="70">
        <v>28722.960083000002</v>
      </c>
    </row>
    <row r="1009" spans="1:19" x14ac:dyDescent="0.25">
      <c r="A1009" s="72">
        <v>11614</v>
      </c>
      <c r="B1009" s="70"/>
      <c r="C1009" s="70"/>
      <c r="D1009" s="70">
        <v>14104</v>
      </c>
      <c r="E1009" s="70">
        <v>12501.948668999999</v>
      </c>
      <c r="F1009" s="70"/>
      <c r="G1009" s="70"/>
      <c r="H1009" s="70"/>
      <c r="I1009" s="70"/>
      <c r="J1009" s="70"/>
      <c r="K1009" s="70"/>
      <c r="L1009" s="70"/>
      <c r="M1009" s="70"/>
      <c r="N1009" s="70"/>
      <c r="O1009" s="70"/>
      <c r="P1009" s="70"/>
      <c r="Q1009" s="70"/>
      <c r="R1009" s="70">
        <v>14104</v>
      </c>
      <c r="S1009" s="70">
        <v>12501.948668999999</v>
      </c>
    </row>
    <row r="1010" spans="1:19" x14ac:dyDescent="0.25">
      <c r="A1010" s="72">
        <v>11618</v>
      </c>
      <c r="B1010" s="70"/>
      <c r="C1010" s="70"/>
      <c r="D1010" s="70"/>
      <c r="E1010" s="70"/>
      <c r="F1010" s="70">
        <v>6933</v>
      </c>
      <c r="G1010" s="70">
        <v>2490.3083449999999</v>
      </c>
      <c r="H1010" s="70"/>
      <c r="I1010" s="70"/>
      <c r="J1010" s="70"/>
      <c r="K1010" s="70"/>
      <c r="L1010" s="70"/>
      <c r="M1010" s="70"/>
      <c r="N1010" s="70"/>
      <c r="O1010" s="70"/>
      <c r="P1010" s="70"/>
      <c r="Q1010" s="70"/>
      <c r="R1010" s="70">
        <v>6933</v>
      </c>
      <c r="S1010" s="70">
        <v>2490.3083449999999</v>
      </c>
    </row>
    <row r="1011" spans="1:19" x14ac:dyDescent="0.25">
      <c r="A1011" s="72">
        <v>11635</v>
      </c>
      <c r="B1011" s="70"/>
      <c r="C1011" s="70"/>
      <c r="D1011" s="70">
        <v>37557</v>
      </c>
      <c r="E1011" s="70">
        <v>34042.628295999995</v>
      </c>
      <c r="F1011" s="70"/>
      <c r="G1011" s="70"/>
      <c r="H1011" s="70"/>
      <c r="I1011" s="70"/>
      <c r="J1011" s="70"/>
      <c r="K1011" s="70"/>
      <c r="L1011" s="70"/>
      <c r="M1011" s="70"/>
      <c r="N1011" s="70"/>
      <c r="O1011" s="70"/>
      <c r="P1011" s="70"/>
      <c r="Q1011" s="70"/>
      <c r="R1011" s="70">
        <v>37557</v>
      </c>
      <c r="S1011" s="70">
        <v>34042.628295999995</v>
      </c>
    </row>
    <row r="1012" spans="1:19" x14ac:dyDescent="0.25">
      <c r="A1012" s="72">
        <v>11638</v>
      </c>
      <c r="B1012" s="70"/>
      <c r="C1012" s="70"/>
      <c r="D1012" s="70">
        <v>6651</v>
      </c>
      <c r="E1012" s="70">
        <v>5287.0431979999994</v>
      </c>
      <c r="F1012" s="70"/>
      <c r="G1012" s="70"/>
      <c r="H1012" s="70"/>
      <c r="I1012" s="70"/>
      <c r="J1012" s="70"/>
      <c r="K1012" s="70"/>
      <c r="L1012" s="70"/>
      <c r="M1012" s="70"/>
      <c r="N1012" s="70"/>
      <c r="O1012" s="70"/>
      <c r="P1012" s="70"/>
      <c r="Q1012" s="70"/>
      <c r="R1012" s="70">
        <v>6651</v>
      </c>
      <c r="S1012" s="70">
        <v>5287.0431979999994</v>
      </c>
    </row>
    <row r="1013" spans="1:19" x14ac:dyDescent="0.25">
      <c r="A1013" s="72">
        <v>11642</v>
      </c>
      <c r="B1013" s="70"/>
      <c r="C1013" s="70"/>
      <c r="D1013" s="70">
        <v>8786</v>
      </c>
      <c r="E1013" s="70">
        <v>4465.1333599999998</v>
      </c>
      <c r="F1013" s="70"/>
      <c r="G1013" s="70"/>
      <c r="H1013" s="70"/>
      <c r="I1013" s="70"/>
      <c r="J1013" s="70"/>
      <c r="K1013" s="70"/>
      <c r="L1013" s="70"/>
      <c r="M1013" s="70"/>
      <c r="N1013" s="70"/>
      <c r="O1013" s="70"/>
      <c r="P1013" s="70"/>
      <c r="Q1013" s="70"/>
      <c r="R1013" s="70">
        <v>8786</v>
      </c>
      <c r="S1013" s="70">
        <v>4465.1333599999998</v>
      </c>
    </row>
    <row r="1014" spans="1:19" x14ac:dyDescent="0.25">
      <c r="A1014" s="72">
        <v>11644</v>
      </c>
      <c r="B1014" s="70"/>
      <c r="C1014" s="70"/>
      <c r="D1014" s="70">
        <v>1838</v>
      </c>
      <c r="E1014" s="70">
        <v>4188.6383540000006</v>
      </c>
      <c r="F1014" s="70"/>
      <c r="G1014" s="70"/>
      <c r="H1014" s="70"/>
      <c r="I1014" s="70"/>
      <c r="J1014" s="70"/>
      <c r="K1014" s="70"/>
      <c r="L1014" s="70"/>
      <c r="M1014" s="70"/>
      <c r="N1014" s="70"/>
      <c r="O1014" s="70"/>
      <c r="P1014" s="70"/>
      <c r="Q1014" s="70"/>
      <c r="R1014" s="70">
        <v>1838</v>
      </c>
      <c r="S1014" s="70">
        <v>4188.6383540000006</v>
      </c>
    </row>
    <row r="1015" spans="1:19" x14ac:dyDescent="0.25">
      <c r="A1015" s="72">
        <v>11645</v>
      </c>
      <c r="B1015" s="70"/>
      <c r="C1015" s="70"/>
      <c r="D1015" s="70">
        <v>1070</v>
      </c>
      <c r="E1015" s="70">
        <v>4122.0202829999998</v>
      </c>
      <c r="F1015" s="70"/>
      <c r="G1015" s="70"/>
      <c r="H1015" s="70"/>
      <c r="I1015" s="70"/>
      <c r="J1015" s="70"/>
      <c r="K1015" s="70"/>
      <c r="L1015" s="70"/>
      <c r="M1015" s="70"/>
      <c r="N1015" s="70"/>
      <c r="O1015" s="70"/>
      <c r="P1015" s="70"/>
      <c r="Q1015" s="70"/>
      <c r="R1015" s="70">
        <v>1070</v>
      </c>
      <c r="S1015" s="70">
        <v>4122.0202829999998</v>
      </c>
    </row>
    <row r="1016" spans="1:19" x14ac:dyDescent="0.25">
      <c r="A1016" s="72">
        <v>11660</v>
      </c>
      <c r="B1016" s="70"/>
      <c r="C1016" s="70"/>
      <c r="D1016" s="70"/>
      <c r="E1016" s="70"/>
      <c r="F1016" s="70">
        <v>33612</v>
      </c>
      <c r="G1016" s="70">
        <v>20230.786781000003</v>
      </c>
      <c r="H1016" s="70"/>
      <c r="I1016" s="70"/>
      <c r="J1016" s="70"/>
      <c r="K1016" s="70"/>
      <c r="L1016" s="70"/>
      <c r="M1016" s="70"/>
      <c r="N1016" s="70"/>
      <c r="O1016" s="70"/>
      <c r="P1016" s="70"/>
      <c r="Q1016" s="70"/>
      <c r="R1016" s="70">
        <v>33612</v>
      </c>
      <c r="S1016" s="70">
        <v>20230.786781000003</v>
      </c>
    </row>
    <row r="1017" spans="1:19" x14ac:dyDescent="0.25">
      <c r="A1017" s="72">
        <v>11697</v>
      </c>
      <c r="B1017" s="70"/>
      <c r="C1017" s="70"/>
      <c r="D1017" s="70"/>
      <c r="E1017" s="70"/>
      <c r="F1017" s="70">
        <v>6300</v>
      </c>
      <c r="G1017" s="70">
        <v>8374.4174280000007</v>
      </c>
      <c r="H1017" s="70"/>
      <c r="I1017" s="70"/>
      <c r="J1017" s="70"/>
      <c r="K1017" s="70"/>
      <c r="L1017" s="70"/>
      <c r="M1017" s="70"/>
      <c r="N1017" s="70"/>
      <c r="O1017" s="70"/>
      <c r="P1017" s="70"/>
      <c r="Q1017" s="70"/>
      <c r="R1017" s="70">
        <v>6300</v>
      </c>
      <c r="S1017" s="70">
        <v>8374.4174280000007</v>
      </c>
    </row>
    <row r="1018" spans="1:19" x14ac:dyDescent="0.25">
      <c r="A1018" s="72">
        <v>11707</v>
      </c>
      <c r="B1018" s="70"/>
      <c r="C1018" s="70"/>
      <c r="D1018" s="70"/>
      <c r="E1018" s="70"/>
      <c r="F1018" s="70"/>
      <c r="G1018" s="70"/>
      <c r="H1018" s="70"/>
      <c r="I1018" s="70"/>
      <c r="J1018" s="70"/>
      <c r="K1018" s="70"/>
      <c r="L1018" s="70"/>
      <c r="M1018" s="70"/>
      <c r="N1018" s="70">
        <v>600</v>
      </c>
      <c r="O1018" s="70">
        <v>4987.3271220000006</v>
      </c>
      <c r="P1018" s="70"/>
      <c r="Q1018" s="70"/>
      <c r="R1018" s="70">
        <v>600</v>
      </c>
      <c r="S1018" s="70">
        <v>4987.3271220000006</v>
      </c>
    </row>
    <row r="1019" spans="1:19" x14ac:dyDescent="0.25">
      <c r="A1019" s="72">
        <v>11709</v>
      </c>
      <c r="B1019" s="70"/>
      <c r="C1019" s="70"/>
      <c r="D1019" s="70"/>
      <c r="E1019" s="70"/>
      <c r="F1019" s="70"/>
      <c r="G1019" s="70"/>
      <c r="H1019" s="70"/>
      <c r="I1019" s="70"/>
      <c r="J1019" s="70">
        <v>632</v>
      </c>
      <c r="K1019" s="70">
        <v>221.989205</v>
      </c>
      <c r="L1019" s="70"/>
      <c r="M1019" s="70"/>
      <c r="N1019" s="70"/>
      <c r="O1019" s="70"/>
      <c r="P1019" s="70"/>
      <c r="Q1019" s="70"/>
      <c r="R1019" s="70">
        <v>632</v>
      </c>
      <c r="S1019" s="70">
        <v>221.989205</v>
      </c>
    </row>
    <row r="1020" spans="1:19" x14ac:dyDescent="0.25">
      <c r="A1020" s="72">
        <v>11741</v>
      </c>
      <c r="B1020" s="70"/>
      <c r="C1020" s="70"/>
      <c r="D1020" s="70"/>
      <c r="E1020" s="70"/>
      <c r="F1020" s="70"/>
      <c r="G1020" s="70"/>
      <c r="H1020" s="70"/>
      <c r="I1020" s="70"/>
      <c r="J1020" s="70"/>
      <c r="K1020" s="70"/>
      <c r="L1020" s="70"/>
      <c r="M1020" s="70"/>
      <c r="N1020" s="70">
        <v>3200</v>
      </c>
      <c r="O1020" s="70">
        <v>6657.7135639999997</v>
      </c>
      <c r="P1020" s="70"/>
      <c r="Q1020" s="70"/>
      <c r="R1020" s="70">
        <v>3200</v>
      </c>
      <c r="S1020" s="70">
        <v>6657.7135639999997</v>
      </c>
    </row>
    <row r="1021" spans="1:19" x14ac:dyDescent="0.25">
      <c r="A1021" s="72">
        <v>11748</v>
      </c>
      <c r="B1021" s="70"/>
      <c r="C1021" s="70"/>
      <c r="D1021" s="70"/>
      <c r="E1021" s="70"/>
      <c r="F1021" s="70"/>
      <c r="G1021" s="70"/>
      <c r="H1021" s="70"/>
      <c r="I1021" s="70"/>
      <c r="J1021" s="70"/>
      <c r="K1021" s="70"/>
      <c r="L1021" s="70"/>
      <c r="M1021" s="70"/>
      <c r="N1021" s="70"/>
      <c r="O1021" s="70"/>
      <c r="P1021" s="70">
        <v>3700</v>
      </c>
      <c r="Q1021" s="70">
        <v>3053.7387760000001</v>
      </c>
      <c r="R1021" s="70">
        <v>3700</v>
      </c>
      <c r="S1021" s="70">
        <v>3053.7387760000001</v>
      </c>
    </row>
    <row r="1022" spans="1:19" x14ac:dyDescent="0.25">
      <c r="A1022" s="72">
        <v>11757</v>
      </c>
      <c r="B1022" s="70"/>
      <c r="C1022" s="70"/>
      <c r="D1022" s="70"/>
      <c r="E1022" s="70"/>
      <c r="F1022" s="70"/>
      <c r="G1022" s="70"/>
      <c r="H1022" s="70"/>
      <c r="I1022" s="70"/>
      <c r="J1022" s="70"/>
      <c r="K1022" s="70"/>
      <c r="L1022" s="70"/>
      <c r="M1022" s="70"/>
      <c r="N1022" s="70"/>
      <c r="O1022" s="70"/>
      <c r="P1022" s="70">
        <v>500</v>
      </c>
      <c r="Q1022" s="70">
        <v>294.85599500000001</v>
      </c>
      <c r="R1022" s="70">
        <v>500</v>
      </c>
      <c r="S1022" s="70">
        <v>294.85599500000001</v>
      </c>
    </row>
    <row r="1023" spans="1:19" x14ac:dyDescent="0.25">
      <c r="A1023" s="72">
        <v>11762</v>
      </c>
      <c r="B1023" s="70"/>
      <c r="C1023" s="70"/>
      <c r="D1023" s="70"/>
      <c r="E1023" s="70"/>
      <c r="F1023" s="70"/>
      <c r="G1023" s="70"/>
      <c r="H1023" s="70"/>
      <c r="I1023" s="70"/>
      <c r="J1023" s="70"/>
      <c r="K1023" s="70"/>
      <c r="L1023" s="70"/>
      <c r="M1023" s="70"/>
      <c r="N1023" s="70"/>
      <c r="O1023" s="70"/>
      <c r="P1023" s="70">
        <v>5400</v>
      </c>
      <c r="Q1023" s="70">
        <v>1249.7667630000001</v>
      </c>
      <c r="R1023" s="70">
        <v>5400</v>
      </c>
      <c r="S1023" s="70">
        <v>1249.7667630000001</v>
      </c>
    </row>
    <row r="1024" spans="1:19" x14ac:dyDescent="0.25">
      <c r="A1024" s="72">
        <v>11809</v>
      </c>
      <c r="B1024" s="70"/>
      <c r="C1024" s="70"/>
      <c r="D1024" s="70"/>
      <c r="E1024" s="70"/>
      <c r="F1024" s="70"/>
      <c r="G1024" s="70"/>
      <c r="H1024" s="70"/>
      <c r="I1024" s="70"/>
      <c r="J1024" s="70">
        <v>12500</v>
      </c>
      <c r="K1024" s="70">
        <v>6775.3129609999996</v>
      </c>
      <c r="L1024" s="70"/>
      <c r="M1024" s="70"/>
      <c r="N1024" s="70"/>
      <c r="O1024" s="70"/>
      <c r="P1024" s="70"/>
      <c r="Q1024" s="70"/>
      <c r="R1024" s="70">
        <v>12500</v>
      </c>
      <c r="S1024" s="70">
        <v>6775.3129609999996</v>
      </c>
    </row>
    <row r="1025" spans="1:19" x14ac:dyDescent="0.25">
      <c r="A1025" s="72">
        <v>11820</v>
      </c>
      <c r="B1025" s="70"/>
      <c r="C1025" s="70"/>
      <c r="D1025" s="70"/>
      <c r="E1025" s="70"/>
      <c r="F1025" s="70"/>
      <c r="G1025" s="70"/>
      <c r="H1025" s="70"/>
      <c r="I1025" s="70"/>
      <c r="J1025" s="70">
        <v>11100</v>
      </c>
      <c r="K1025" s="70">
        <v>5802.744248</v>
      </c>
      <c r="L1025" s="70"/>
      <c r="M1025" s="70"/>
      <c r="N1025" s="70"/>
      <c r="O1025" s="70"/>
      <c r="P1025" s="70"/>
      <c r="Q1025" s="70"/>
      <c r="R1025" s="70">
        <v>11100</v>
      </c>
      <c r="S1025" s="70">
        <v>5802.744248</v>
      </c>
    </row>
    <row r="1026" spans="1:19" x14ac:dyDescent="0.25">
      <c r="A1026" s="72">
        <v>11867</v>
      </c>
      <c r="B1026" s="70"/>
      <c r="C1026" s="70"/>
      <c r="D1026" s="70"/>
      <c r="E1026" s="70"/>
      <c r="F1026" s="70"/>
      <c r="G1026" s="70"/>
      <c r="H1026" s="70"/>
      <c r="I1026" s="70"/>
      <c r="J1026" s="70"/>
      <c r="K1026" s="70"/>
      <c r="L1026" s="70"/>
      <c r="M1026" s="70"/>
      <c r="N1026" s="70">
        <v>13000</v>
      </c>
      <c r="O1026" s="70">
        <v>9241.6118150000002</v>
      </c>
      <c r="P1026" s="70"/>
      <c r="Q1026" s="70"/>
      <c r="R1026" s="70">
        <v>13000</v>
      </c>
      <c r="S1026" s="70">
        <v>9241.6118150000002</v>
      </c>
    </row>
    <row r="1027" spans="1:19" x14ac:dyDescent="0.25">
      <c r="A1027" s="72">
        <v>11878</v>
      </c>
      <c r="B1027" s="70"/>
      <c r="C1027" s="70"/>
      <c r="D1027" s="70"/>
      <c r="E1027" s="70"/>
      <c r="F1027" s="70"/>
      <c r="G1027" s="70"/>
      <c r="H1027" s="70"/>
      <c r="I1027" s="70"/>
      <c r="J1027" s="70"/>
      <c r="K1027" s="70"/>
      <c r="L1027" s="70"/>
      <c r="M1027" s="70"/>
      <c r="N1027" s="70">
        <v>6400</v>
      </c>
      <c r="O1027" s="70">
        <v>2817.9409849999997</v>
      </c>
      <c r="P1027" s="70"/>
      <c r="Q1027" s="70"/>
      <c r="R1027" s="70">
        <v>6400</v>
      </c>
      <c r="S1027" s="70">
        <v>2817.9409849999997</v>
      </c>
    </row>
    <row r="1028" spans="1:19" x14ac:dyDescent="0.25">
      <c r="A1028" s="72">
        <v>11882</v>
      </c>
      <c r="B1028" s="70"/>
      <c r="C1028" s="70"/>
      <c r="D1028" s="70"/>
      <c r="E1028" s="70"/>
      <c r="F1028" s="70"/>
      <c r="G1028" s="70"/>
      <c r="H1028" s="70"/>
      <c r="I1028" s="70"/>
      <c r="J1028" s="70"/>
      <c r="K1028" s="70"/>
      <c r="L1028" s="70"/>
      <c r="M1028" s="70"/>
      <c r="N1028" s="70">
        <v>6600</v>
      </c>
      <c r="O1028" s="70">
        <v>3149.8520269999999</v>
      </c>
      <c r="P1028" s="70"/>
      <c r="Q1028" s="70"/>
      <c r="R1028" s="70">
        <v>6600</v>
      </c>
      <c r="S1028" s="70">
        <v>3149.8520269999999</v>
      </c>
    </row>
    <row r="1029" spans="1:19" x14ac:dyDescent="0.25">
      <c r="A1029" s="72">
        <v>11987</v>
      </c>
      <c r="B1029" s="70"/>
      <c r="C1029" s="70"/>
      <c r="D1029" s="70">
        <v>37930</v>
      </c>
      <c r="E1029" s="70">
        <v>32803.447144999998</v>
      </c>
      <c r="F1029" s="70"/>
      <c r="G1029" s="70"/>
      <c r="H1029" s="70"/>
      <c r="I1029" s="70"/>
      <c r="J1029" s="70"/>
      <c r="K1029" s="70"/>
      <c r="L1029" s="70"/>
      <c r="M1029" s="70"/>
      <c r="N1029" s="70"/>
      <c r="O1029" s="70"/>
      <c r="P1029" s="70"/>
      <c r="Q1029" s="70"/>
      <c r="R1029" s="70">
        <v>37930</v>
      </c>
      <c r="S1029" s="70">
        <v>32803.447144999998</v>
      </c>
    </row>
    <row r="1030" spans="1:19" x14ac:dyDescent="0.25">
      <c r="A1030" s="72">
        <v>11997</v>
      </c>
      <c r="B1030" s="70">
        <v>16072</v>
      </c>
      <c r="C1030" s="70">
        <v>16223.545776999999</v>
      </c>
      <c r="D1030" s="70"/>
      <c r="E1030" s="70"/>
      <c r="F1030" s="70"/>
      <c r="G1030" s="70"/>
      <c r="H1030" s="70"/>
      <c r="I1030" s="70"/>
      <c r="J1030" s="70"/>
      <c r="K1030" s="70"/>
      <c r="L1030" s="70"/>
      <c r="M1030" s="70"/>
      <c r="N1030" s="70"/>
      <c r="O1030" s="70"/>
      <c r="P1030" s="70"/>
      <c r="Q1030" s="70"/>
      <c r="R1030" s="70">
        <v>16072</v>
      </c>
      <c r="S1030" s="70">
        <v>16223.545776999999</v>
      </c>
    </row>
    <row r="1031" spans="1:19" x14ac:dyDescent="0.25">
      <c r="A1031" s="72">
        <v>12007</v>
      </c>
      <c r="B1031" s="70"/>
      <c r="C1031" s="70"/>
      <c r="D1031" s="70"/>
      <c r="E1031" s="70"/>
      <c r="F1031" s="70">
        <v>72538</v>
      </c>
      <c r="G1031" s="70">
        <v>70536.924316000004</v>
      </c>
      <c r="H1031" s="70"/>
      <c r="I1031" s="70"/>
      <c r="J1031" s="70"/>
      <c r="K1031" s="70"/>
      <c r="L1031" s="70"/>
      <c r="M1031" s="70"/>
      <c r="N1031" s="70"/>
      <c r="O1031" s="70"/>
      <c r="P1031" s="70"/>
      <c r="Q1031" s="70"/>
      <c r="R1031" s="70">
        <v>72538</v>
      </c>
      <c r="S1031" s="70">
        <v>70536.924316000004</v>
      </c>
    </row>
    <row r="1032" spans="1:19" x14ac:dyDescent="0.25">
      <c r="A1032" s="72">
        <v>12009</v>
      </c>
      <c r="B1032" s="70"/>
      <c r="C1032" s="70"/>
      <c r="D1032" s="70"/>
      <c r="E1032" s="70"/>
      <c r="F1032" s="70">
        <v>83645</v>
      </c>
      <c r="G1032" s="70">
        <v>72450.113770000011</v>
      </c>
      <c r="H1032" s="70"/>
      <c r="I1032" s="70"/>
      <c r="J1032" s="70"/>
      <c r="K1032" s="70"/>
      <c r="L1032" s="70"/>
      <c r="M1032" s="70"/>
      <c r="N1032" s="70"/>
      <c r="O1032" s="70"/>
      <c r="P1032" s="70"/>
      <c r="Q1032" s="70"/>
      <c r="R1032" s="70">
        <v>83645</v>
      </c>
      <c r="S1032" s="70">
        <v>72450.113770000011</v>
      </c>
    </row>
    <row r="1033" spans="1:19" x14ac:dyDescent="0.25">
      <c r="A1033" s="72">
        <v>12010</v>
      </c>
      <c r="B1033" s="70"/>
      <c r="C1033" s="70"/>
      <c r="D1033" s="70"/>
      <c r="E1033" s="70"/>
      <c r="F1033" s="70">
        <v>79231</v>
      </c>
      <c r="G1033" s="70">
        <v>77742.973633000001</v>
      </c>
      <c r="H1033" s="70"/>
      <c r="I1033" s="70"/>
      <c r="J1033" s="70"/>
      <c r="K1033" s="70"/>
      <c r="L1033" s="70"/>
      <c r="M1033" s="70"/>
      <c r="N1033" s="70"/>
      <c r="O1033" s="70"/>
      <c r="P1033" s="70"/>
      <c r="Q1033" s="70"/>
      <c r="R1033" s="70">
        <v>79231</v>
      </c>
      <c r="S1033" s="70">
        <v>77742.973633000001</v>
      </c>
    </row>
    <row r="1034" spans="1:19" x14ac:dyDescent="0.25">
      <c r="A1034" s="72">
        <v>12035</v>
      </c>
      <c r="B1034" s="70"/>
      <c r="C1034" s="70"/>
      <c r="D1034" s="70"/>
      <c r="E1034" s="70"/>
      <c r="F1034" s="70"/>
      <c r="G1034" s="70"/>
      <c r="H1034" s="70"/>
      <c r="I1034" s="70"/>
      <c r="J1034" s="70"/>
      <c r="K1034" s="70"/>
      <c r="L1034" s="70">
        <v>48341</v>
      </c>
      <c r="M1034" s="70">
        <v>43929.51599</v>
      </c>
      <c r="N1034" s="70"/>
      <c r="O1034" s="70"/>
      <c r="P1034" s="70"/>
      <c r="Q1034" s="70"/>
      <c r="R1034" s="70">
        <v>48341</v>
      </c>
      <c r="S1034" s="70">
        <v>43929.51599</v>
      </c>
    </row>
    <row r="1035" spans="1:19" x14ac:dyDescent="0.25">
      <c r="A1035" s="72">
        <v>12040</v>
      </c>
      <c r="B1035" s="70"/>
      <c r="C1035" s="70"/>
      <c r="D1035" s="70"/>
      <c r="E1035" s="70"/>
      <c r="F1035" s="70"/>
      <c r="G1035" s="70"/>
      <c r="H1035" s="70"/>
      <c r="I1035" s="70"/>
      <c r="J1035" s="70"/>
      <c r="K1035" s="70"/>
      <c r="L1035" s="70">
        <v>43921</v>
      </c>
      <c r="M1035" s="70">
        <v>55737.450194000005</v>
      </c>
      <c r="N1035" s="70"/>
      <c r="O1035" s="70"/>
      <c r="P1035" s="70"/>
      <c r="Q1035" s="70"/>
      <c r="R1035" s="70">
        <v>43921</v>
      </c>
      <c r="S1035" s="70">
        <v>55737.450194000005</v>
      </c>
    </row>
    <row r="1036" spans="1:19" x14ac:dyDescent="0.25">
      <c r="A1036" s="72">
        <v>12065</v>
      </c>
      <c r="B1036" s="70"/>
      <c r="C1036" s="70"/>
      <c r="D1036" s="70"/>
      <c r="E1036" s="70"/>
      <c r="F1036" s="70"/>
      <c r="G1036" s="70"/>
      <c r="H1036" s="70"/>
      <c r="I1036" s="70"/>
      <c r="J1036" s="70">
        <v>33296</v>
      </c>
      <c r="K1036" s="70">
        <v>27327.619750000002</v>
      </c>
      <c r="L1036" s="70"/>
      <c r="M1036" s="70"/>
      <c r="N1036" s="70"/>
      <c r="O1036" s="70"/>
      <c r="P1036" s="70"/>
      <c r="Q1036" s="70"/>
      <c r="R1036" s="70">
        <v>33296</v>
      </c>
      <c r="S1036" s="70">
        <v>27327.619750000002</v>
      </c>
    </row>
    <row r="1037" spans="1:19" x14ac:dyDescent="0.25">
      <c r="A1037" s="72">
        <v>12104</v>
      </c>
      <c r="B1037" s="70"/>
      <c r="C1037" s="70"/>
      <c r="D1037" s="70"/>
      <c r="E1037" s="70"/>
      <c r="F1037" s="70"/>
      <c r="G1037" s="70"/>
      <c r="H1037" s="70"/>
      <c r="I1037" s="70"/>
      <c r="J1037" s="70"/>
      <c r="K1037" s="70"/>
      <c r="L1037" s="70">
        <v>26500</v>
      </c>
      <c r="M1037" s="70">
        <v>25464.652495000002</v>
      </c>
      <c r="N1037" s="70"/>
      <c r="O1037" s="70"/>
      <c r="P1037" s="70"/>
      <c r="Q1037" s="70"/>
      <c r="R1037" s="70">
        <v>26500</v>
      </c>
      <c r="S1037" s="70">
        <v>25464.652495000002</v>
      </c>
    </row>
    <row r="1038" spans="1:19" x14ac:dyDescent="0.25">
      <c r="A1038" s="72">
        <v>12128</v>
      </c>
      <c r="B1038" s="70"/>
      <c r="C1038" s="70"/>
      <c r="D1038" s="70"/>
      <c r="E1038" s="70"/>
      <c r="F1038" s="70"/>
      <c r="G1038" s="70"/>
      <c r="H1038" s="70"/>
      <c r="I1038" s="70"/>
      <c r="J1038" s="70"/>
      <c r="K1038" s="70"/>
      <c r="L1038" s="70">
        <v>37200</v>
      </c>
      <c r="M1038" s="70">
        <v>48864.369446999997</v>
      </c>
      <c r="N1038" s="70"/>
      <c r="O1038" s="70"/>
      <c r="P1038" s="70"/>
      <c r="Q1038" s="70"/>
      <c r="R1038" s="70">
        <v>37200</v>
      </c>
      <c r="S1038" s="70">
        <v>48864.369446999997</v>
      </c>
    </row>
    <row r="1039" spans="1:19" x14ac:dyDescent="0.25">
      <c r="A1039" s="72">
        <v>12152</v>
      </c>
      <c r="B1039" s="70"/>
      <c r="C1039" s="70"/>
      <c r="D1039" s="70"/>
      <c r="E1039" s="70"/>
      <c r="F1039" s="70"/>
      <c r="G1039" s="70"/>
      <c r="H1039" s="70"/>
      <c r="I1039" s="70"/>
      <c r="J1039" s="70"/>
      <c r="K1039" s="70"/>
      <c r="L1039" s="70">
        <v>14200</v>
      </c>
      <c r="M1039" s="70">
        <v>21103.948774000004</v>
      </c>
      <c r="N1039" s="70"/>
      <c r="O1039" s="70"/>
      <c r="P1039" s="70"/>
      <c r="Q1039" s="70"/>
      <c r="R1039" s="70">
        <v>14200</v>
      </c>
      <c r="S1039" s="70">
        <v>21103.948774000004</v>
      </c>
    </row>
    <row r="1040" spans="1:19" x14ac:dyDescent="0.25">
      <c r="A1040" s="72">
        <v>12197</v>
      </c>
      <c r="B1040" s="70"/>
      <c r="C1040" s="70"/>
      <c r="D1040" s="70"/>
      <c r="E1040" s="70"/>
      <c r="F1040" s="70">
        <v>13841</v>
      </c>
      <c r="G1040" s="70">
        <v>12461.481034</v>
      </c>
      <c r="H1040" s="70"/>
      <c r="I1040" s="70"/>
      <c r="J1040" s="70"/>
      <c r="K1040" s="70"/>
      <c r="L1040" s="70"/>
      <c r="M1040" s="70"/>
      <c r="N1040" s="70"/>
      <c r="O1040" s="70"/>
      <c r="P1040" s="70"/>
      <c r="Q1040" s="70"/>
      <c r="R1040" s="70">
        <v>13841</v>
      </c>
      <c r="S1040" s="70">
        <v>12461.481034</v>
      </c>
    </row>
    <row r="1041" spans="1:19" x14ac:dyDescent="0.25">
      <c r="A1041" s="72">
        <v>12223</v>
      </c>
      <c r="B1041" s="70"/>
      <c r="C1041" s="70"/>
      <c r="D1041" s="70"/>
      <c r="E1041" s="70"/>
      <c r="F1041" s="70"/>
      <c r="G1041" s="70"/>
      <c r="H1041" s="70"/>
      <c r="I1041" s="70"/>
      <c r="J1041" s="70"/>
      <c r="K1041" s="70"/>
      <c r="L1041" s="70">
        <v>6389</v>
      </c>
      <c r="M1041" s="70">
        <v>5268.1144560000002</v>
      </c>
      <c r="N1041" s="70"/>
      <c r="O1041" s="70"/>
      <c r="P1041" s="70"/>
      <c r="Q1041" s="70"/>
      <c r="R1041" s="70">
        <v>6389</v>
      </c>
      <c r="S1041" s="70">
        <v>5268.1144560000002</v>
      </c>
    </row>
    <row r="1042" spans="1:19" x14ac:dyDescent="0.25">
      <c r="A1042" s="72">
        <v>12225</v>
      </c>
      <c r="B1042" s="70"/>
      <c r="C1042" s="70"/>
      <c r="D1042" s="70"/>
      <c r="E1042" s="70"/>
      <c r="F1042" s="70"/>
      <c r="G1042" s="70"/>
      <c r="H1042" s="70"/>
      <c r="I1042" s="70"/>
      <c r="J1042" s="70"/>
      <c r="K1042" s="70"/>
      <c r="L1042" s="70">
        <v>8001</v>
      </c>
      <c r="M1042" s="70">
        <v>7306.3331920000001</v>
      </c>
      <c r="N1042" s="70"/>
      <c r="O1042" s="70"/>
      <c r="P1042" s="70"/>
      <c r="Q1042" s="70"/>
      <c r="R1042" s="70">
        <v>8001</v>
      </c>
      <c r="S1042" s="70">
        <v>7306.3331920000001</v>
      </c>
    </row>
    <row r="1043" spans="1:19" x14ac:dyDescent="0.25">
      <c r="A1043" s="72">
        <v>12240</v>
      </c>
      <c r="B1043" s="70"/>
      <c r="C1043" s="70"/>
      <c r="D1043" s="70"/>
      <c r="E1043" s="70"/>
      <c r="F1043" s="70"/>
      <c r="G1043" s="70"/>
      <c r="H1043" s="70"/>
      <c r="I1043" s="70"/>
      <c r="J1043" s="70"/>
      <c r="K1043" s="70"/>
      <c r="L1043" s="70">
        <v>4900</v>
      </c>
      <c r="M1043" s="70">
        <v>14370.526443000001</v>
      </c>
      <c r="N1043" s="70"/>
      <c r="O1043" s="70"/>
      <c r="P1043" s="70"/>
      <c r="Q1043" s="70"/>
      <c r="R1043" s="70">
        <v>4900</v>
      </c>
      <c r="S1043" s="70">
        <v>14370.526443000001</v>
      </c>
    </row>
    <row r="1044" spans="1:19" x14ac:dyDescent="0.25">
      <c r="A1044" s="72">
        <v>12242</v>
      </c>
      <c r="B1044" s="70"/>
      <c r="C1044" s="70"/>
      <c r="D1044" s="70"/>
      <c r="E1044" s="70"/>
      <c r="F1044" s="70"/>
      <c r="G1044" s="70"/>
      <c r="H1044" s="70"/>
      <c r="I1044" s="70"/>
      <c r="J1044" s="70"/>
      <c r="K1044" s="70"/>
      <c r="L1044" s="70">
        <v>90844</v>
      </c>
      <c r="M1044" s="70">
        <v>94547.620117999992</v>
      </c>
      <c r="N1044" s="70"/>
      <c r="O1044" s="70"/>
      <c r="P1044" s="70"/>
      <c r="Q1044" s="70"/>
      <c r="R1044" s="70">
        <v>90844</v>
      </c>
      <c r="S1044" s="70">
        <v>94547.620117999992</v>
      </c>
    </row>
    <row r="1045" spans="1:19" x14ac:dyDescent="0.25">
      <c r="A1045" s="72">
        <v>12247</v>
      </c>
      <c r="B1045" s="70"/>
      <c r="C1045" s="70"/>
      <c r="D1045" s="70"/>
      <c r="E1045" s="70"/>
      <c r="F1045" s="70"/>
      <c r="G1045" s="70"/>
      <c r="H1045" s="70"/>
      <c r="I1045" s="70"/>
      <c r="J1045" s="70"/>
      <c r="K1045" s="70"/>
      <c r="L1045" s="70">
        <v>98586</v>
      </c>
      <c r="M1045" s="70">
        <v>97054.380858999997</v>
      </c>
      <c r="N1045" s="70"/>
      <c r="O1045" s="70"/>
      <c r="P1045" s="70"/>
      <c r="Q1045" s="70"/>
      <c r="R1045" s="70">
        <v>98586</v>
      </c>
      <c r="S1045" s="70">
        <v>97054.380858999997</v>
      </c>
    </row>
    <row r="1046" spans="1:19" x14ac:dyDescent="0.25">
      <c r="A1046" s="72">
        <v>12253</v>
      </c>
      <c r="B1046" s="70"/>
      <c r="C1046" s="70"/>
      <c r="D1046" s="70"/>
      <c r="E1046" s="70"/>
      <c r="F1046" s="70"/>
      <c r="G1046" s="70"/>
      <c r="H1046" s="70"/>
      <c r="I1046" s="70"/>
      <c r="J1046" s="70"/>
      <c r="K1046" s="70"/>
      <c r="L1046" s="70">
        <v>104473</v>
      </c>
      <c r="M1046" s="70">
        <v>100722.992186</v>
      </c>
      <c r="N1046" s="70"/>
      <c r="O1046" s="70"/>
      <c r="P1046" s="70"/>
      <c r="Q1046" s="70"/>
      <c r="R1046" s="70">
        <v>104473</v>
      </c>
      <c r="S1046" s="70">
        <v>100722.992186</v>
      </c>
    </row>
    <row r="1047" spans="1:19" x14ac:dyDescent="0.25">
      <c r="A1047" s="72">
        <v>12390</v>
      </c>
      <c r="B1047" s="70"/>
      <c r="C1047" s="70"/>
      <c r="D1047" s="70"/>
      <c r="E1047" s="70"/>
      <c r="F1047" s="70"/>
      <c r="G1047" s="70"/>
      <c r="H1047" s="70"/>
      <c r="I1047" s="70"/>
      <c r="J1047" s="70"/>
      <c r="K1047" s="70"/>
      <c r="L1047" s="70"/>
      <c r="M1047" s="70"/>
      <c r="N1047" s="70">
        <v>14800</v>
      </c>
      <c r="O1047" s="70">
        <v>9534.452636</v>
      </c>
      <c r="P1047" s="70"/>
      <c r="Q1047" s="70"/>
      <c r="R1047" s="70">
        <v>14800</v>
      </c>
      <c r="S1047" s="70">
        <v>9534.452636</v>
      </c>
    </row>
    <row r="1048" spans="1:19" x14ac:dyDescent="0.25">
      <c r="A1048" s="72">
        <v>12393</v>
      </c>
      <c r="B1048" s="70"/>
      <c r="C1048" s="70"/>
      <c r="D1048" s="70"/>
      <c r="E1048" s="70"/>
      <c r="F1048" s="70"/>
      <c r="G1048" s="70"/>
      <c r="H1048" s="70"/>
      <c r="I1048" s="70"/>
      <c r="J1048" s="70"/>
      <c r="K1048" s="70"/>
      <c r="L1048" s="70"/>
      <c r="M1048" s="70"/>
      <c r="N1048" s="70">
        <v>11000</v>
      </c>
      <c r="O1048" s="70">
        <v>6070.6447619999999</v>
      </c>
      <c r="P1048" s="70"/>
      <c r="Q1048" s="70"/>
      <c r="R1048" s="70">
        <v>11000</v>
      </c>
      <c r="S1048" s="70">
        <v>6070.6447619999999</v>
      </c>
    </row>
    <row r="1049" spans="1:19" x14ac:dyDescent="0.25">
      <c r="A1049" s="72">
        <v>12396</v>
      </c>
      <c r="B1049" s="70"/>
      <c r="C1049" s="70"/>
      <c r="D1049" s="70"/>
      <c r="E1049" s="70"/>
      <c r="F1049" s="70"/>
      <c r="G1049" s="70"/>
      <c r="H1049" s="70"/>
      <c r="I1049" s="70"/>
      <c r="J1049" s="70"/>
      <c r="K1049" s="70"/>
      <c r="L1049" s="70"/>
      <c r="M1049" s="70"/>
      <c r="N1049" s="70">
        <v>12900</v>
      </c>
      <c r="O1049" s="70">
        <v>5432.0067510000008</v>
      </c>
      <c r="P1049" s="70"/>
      <c r="Q1049" s="70"/>
      <c r="R1049" s="70">
        <v>12900</v>
      </c>
      <c r="S1049" s="70">
        <v>5432.0067510000008</v>
      </c>
    </row>
    <row r="1050" spans="1:19" x14ac:dyDescent="0.25">
      <c r="A1050" s="72">
        <v>12432</v>
      </c>
      <c r="B1050" s="70"/>
      <c r="C1050" s="70"/>
      <c r="D1050" s="70"/>
      <c r="E1050" s="70"/>
      <c r="F1050" s="70"/>
      <c r="G1050" s="70"/>
      <c r="H1050" s="70"/>
      <c r="I1050" s="70"/>
      <c r="J1050" s="70"/>
      <c r="K1050" s="70"/>
      <c r="L1050" s="70"/>
      <c r="M1050" s="70"/>
      <c r="N1050" s="70">
        <v>25100</v>
      </c>
      <c r="O1050" s="70">
        <v>15560.216569</v>
      </c>
      <c r="P1050" s="70"/>
      <c r="Q1050" s="70"/>
      <c r="R1050" s="70">
        <v>25100</v>
      </c>
      <c r="S1050" s="70">
        <v>15560.216569</v>
      </c>
    </row>
    <row r="1051" spans="1:19" x14ac:dyDescent="0.25">
      <c r="A1051" s="72">
        <v>12482</v>
      </c>
      <c r="B1051" s="70"/>
      <c r="C1051" s="70"/>
      <c r="D1051" s="70">
        <v>18431</v>
      </c>
      <c r="E1051" s="70">
        <v>16592.353523999998</v>
      </c>
      <c r="F1051" s="70"/>
      <c r="G1051" s="70"/>
      <c r="H1051" s="70"/>
      <c r="I1051" s="70"/>
      <c r="J1051" s="70"/>
      <c r="K1051" s="70"/>
      <c r="L1051" s="70"/>
      <c r="M1051" s="70"/>
      <c r="N1051" s="70"/>
      <c r="O1051" s="70"/>
      <c r="P1051" s="70"/>
      <c r="Q1051" s="70"/>
      <c r="R1051" s="70">
        <v>18431</v>
      </c>
      <c r="S1051" s="70">
        <v>16592.353523999998</v>
      </c>
    </row>
    <row r="1052" spans="1:19" x14ac:dyDescent="0.25">
      <c r="A1052" s="72">
        <v>12499</v>
      </c>
      <c r="B1052" s="70"/>
      <c r="C1052" s="70"/>
      <c r="D1052" s="70"/>
      <c r="E1052" s="70"/>
      <c r="F1052" s="70"/>
      <c r="G1052" s="70"/>
      <c r="H1052" s="70"/>
      <c r="I1052" s="70"/>
      <c r="J1052" s="70"/>
      <c r="K1052" s="70"/>
      <c r="L1052" s="70"/>
      <c r="M1052" s="70"/>
      <c r="N1052" s="70">
        <v>10659</v>
      </c>
      <c r="O1052" s="70">
        <v>9178.1840809999994</v>
      </c>
      <c r="P1052" s="70"/>
      <c r="Q1052" s="70"/>
      <c r="R1052" s="70">
        <v>10659</v>
      </c>
      <c r="S1052" s="70">
        <v>9178.1840809999994</v>
      </c>
    </row>
    <row r="1053" spans="1:19" x14ac:dyDescent="0.25">
      <c r="A1053" s="72">
        <v>12545</v>
      </c>
      <c r="B1053" s="70"/>
      <c r="C1053" s="70"/>
      <c r="D1053" s="70"/>
      <c r="E1053" s="70"/>
      <c r="F1053" s="70"/>
      <c r="G1053" s="70"/>
      <c r="H1053" s="70"/>
      <c r="I1053" s="70"/>
      <c r="J1053" s="70"/>
      <c r="K1053" s="70"/>
      <c r="L1053" s="70">
        <v>8932</v>
      </c>
      <c r="M1053" s="70">
        <v>3277.664628</v>
      </c>
      <c r="N1053" s="70"/>
      <c r="O1053" s="70"/>
      <c r="P1053" s="70"/>
      <c r="Q1053" s="70"/>
      <c r="R1053" s="70">
        <v>8932</v>
      </c>
      <c r="S1053" s="70">
        <v>3277.664628</v>
      </c>
    </row>
    <row r="1054" spans="1:19" x14ac:dyDescent="0.25">
      <c r="A1054" s="72">
        <v>12547</v>
      </c>
      <c r="B1054" s="70"/>
      <c r="C1054" s="70"/>
      <c r="D1054" s="70"/>
      <c r="E1054" s="70"/>
      <c r="F1054" s="70"/>
      <c r="G1054" s="70"/>
      <c r="H1054" s="70"/>
      <c r="I1054" s="70"/>
      <c r="J1054" s="70"/>
      <c r="K1054" s="70"/>
      <c r="L1054" s="70">
        <v>53689</v>
      </c>
      <c r="M1054" s="70">
        <v>56855.946776999997</v>
      </c>
      <c r="N1054" s="70"/>
      <c r="O1054" s="70"/>
      <c r="P1054" s="70"/>
      <c r="Q1054" s="70"/>
      <c r="R1054" s="70">
        <v>53689</v>
      </c>
      <c r="S1054" s="70">
        <v>56855.946776999997</v>
      </c>
    </row>
    <row r="1055" spans="1:19" x14ac:dyDescent="0.25">
      <c r="A1055" s="72">
        <v>12548</v>
      </c>
      <c r="B1055" s="70"/>
      <c r="C1055" s="70"/>
      <c r="D1055" s="70"/>
      <c r="E1055" s="70"/>
      <c r="F1055" s="70"/>
      <c r="G1055" s="70"/>
      <c r="H1055" s="70"/>
      <c r="I1055" s="70"/>
      <c r="J1055" s="70"/>
      <c r="K1055" s="70"/>
      <c r="L1055" s="70">
        <v>9333</v>
      </c>
      <c r="M1055" s="70">
        <v>6278.0195919999996</v>
      </c>
      <c r="N1055" s="70"/>
      <c r="O1055" s="70"/>
      <c r="P1055" s="70"/>
      <c r="Q1055" s="70"/>
      <c r="R1055" s="70">
        <v>9333</v>
      </c>
      <c r="S1055" s="70">
        <v>6278.0195919999996</v>
      </c>
    </row>
    <row r="1056" spans="1:19" x14ac:dyDescent="0.25">
      <c r="A1056" s="72">
        <v>12561</v>
      </c>
      <c r="B1056" s="70"/>
      <c r="C1056" s="70"/>
      <c r="D1056" s="70"/>
      <c r="E1056" s="70"/>
      <c r="F1056" s="70"/>
      <c r="G1056" s="70"/>
      <c r="H1056" s="70"/>
      <c r="I1056" s="70"/>
      <c r="J1056" s="70"/>
      <c r="K1056" s="70"/>
      <c r="L1056" s="70">
        <v>31100</v>
      </c>
      <c r="M1056" s="70">
        <v>41058.492492999998</v>
      </c>
      <c r="N1056" s="70"/>
      <c r="O1056" s="70"/>
      <c r="P1056" s="70"/>
      <c r="Q1056" s="70"/>
      <c r="R1056" s="70">
        <v>31100</v>
      </c>
      <c r="S1056" s="70">
        <v>41058.492492999998</v>
      </c>
    </row>
    <row r="1057" spans="1:19" x14ac:dyDescent="0.25">
      <c r="A1057" s="72">
        <v>12562</v>
      </c>
      <c r="B1057" s="70"/>
      <c r="C1057" s="70"/>
      <c r="D1057" s="70"/>
      <c r="E1057" s="70"/>
      <c r="F1057" s="70"/>
      <c r="G1057" s="70"/>
      <c r="H1057" s="70"/>
      <c r="I1057" s="70"/>
      <c r="J1057" s="70"/>
      <c r="K1057" s="70"/>
      <c r="L1057" s="70">
        <v>17115</v>
      </c>
      <c r="M1057" s="70">
        <v>12631.917267000001</v>
      </c>
      <c r="N1057" s="70"/>
      <c r="O1057" s="70"/>
      <c r="P1057" s="70"/>
      <c r="Q1057" s="70"/>
      <c r="R1057" s="70">
        <v>17115</v>
      </c>
      <c r="S1057" s="70">
        <v>12631.917267000001</v>
      </c>
    </row>
    <row r="1058" spans="1:19" x14ac:dyDescent="0.25">
      <c r="A1058" s="72">
        <v>12568</v>
      </c>
      <c r="B1058" s="70"/>
      <c r="C1058" s="70"/>
      <c r="D1058" s="70"/>
      <c r="E1058" s="70"/>
      <c r="F1058" s="70"/>
      <c r="G1058" s="70"/>
      <c r="H1058" s="70"/>
      <c r="I1058" s="70"/>
      <c r="J1058" s="70"/>
      <c r="K1058" s="70"/>
      <c r="L1058" s="70">
        <v>8483</v>
      </c>
      <c r="M1058" s="70">
        <v>12337.072174000001</v>
      </c>
      <c r="N1058" s="70"/>
      <c r="O1058" s="70"/>
      <c r="P1058" s="70"/>
      <c r="Q1058" s="70"/>
      <c r="R1058" s="70">
        <v>8483</v>
      </c>
      <c r="S1058" s="70">
        <v>12337.072174000001</v>
      </c>
    </row>
    <row r="1059" spans="1:19" x14ac:dyDescent="0.25">
      <c r="A1059" s="72">
        <v>12571</v>
      </c>
      <c r="B1059" s="70"/>
      <c r="C1059" s="70"/>
      <c r="D1059" s="70"/>
      <c r="E1059" s="70"/>
      <c r="F1059" s="70"/>
      <c r="G1059" s="70"/>
      <c r="H1059" s="70"/>
      <c r="I1059" s="70"/>
      <c r="J1059" s="70"/>
      <c r="K1059" s="70"/>
      <c r="L1059" s="70">
        <v>71153</v>
      </c>
      <c r="M1059" s="70">
        <v>64289.620848999999</v>
      </c>
      <c r="N1059" s="70"/>
      <c r="O1059" s="70"/>
      <c r="P1059" s="70"/>
      <c r="Q1059" s="70"/>
      <c r="R1059" s="70">
        <v>71153</v>
      </c>
      <c r="S1059" s="70">
        <v>64289.620848999999</v>
      </c>
    </row>
    <row r="1060" spans="1:19" x14ac:dyDescent="0.25">
      <c r="A1060" s="72">
        <v>12578</v>
      </c>
      <c r="B1060" s="70"/>
      <c r="C1060" s="70"/>
      <c r="D1060" s="70"/>
      <c r="E1060" s="70"/>
      <c r="F1060" s="70"/>
      <c r="G1060" s="70"/>
      <c r="H1060" s="70"/>
      <c r="I1060" s="70"/>
      <c r="J1060" s="70"/>
      <c r="K1060" s="70"/>
      <c r="L1060" s="70">
        <v>54623</v>
      </c>
      <c r="M1060" s="70">
        <v>50143.667969000002</v>
      </c>
      <c r="N1060" s="70"/>
      <c r="O1060" s="70"/>
      <c r="P1060" s="70"/>
      <c r="Q1060" s="70"/>
      <c r="R1060" s="70">
        <v>54623</v>
      </c>
      <c r="S1060" s="70">
        <v>50143.667969000002</v>
      </c>
    </row>
    <row r="1061" spans="1:19" x14ac:dyDescent="0.25">
      <c r="A1061" s="72">
        <v>12579</v>
      </c>
      <c r="B1061" s="70"/>
      <c r="C1061" s="70"/>
      <c r="D1061" s="70"/>
      <c r="E1061" s="70"/>
      <c r="F1061" s="70"/>
      <c r="G1061" s="70"/>
      <c r="H1061" s="70"/>
      <c r="I1061" s="70"/>
      <c r="J1061" s="70"/>
      <c r="K1061" s="70"/>
      <c r="L1061" s="70">
        <v>62787</v>
      </c>
      <c r="M1061" s="70">
        <v>55336.939940999997</v>
      </c>
      <c r="N1061" s="70"/>
      <c r="O1061" s="70"/>
      <c r="P1061" s="70"/>
      <c r="Q1061" s="70"/>
      <c r="R1061" s="70">
        <v>62787</v>
      </c>
      <c r="S1061" s="70">
        <v>55336.939940999997</v>
      </c>
    </row>
    <row r="1062" spans="1:19" x14ac:dyDescent="0.25">
      <c r="A1062" s="72">
        <v>12583</v>
      </c>
      <c r="B1062" s="70"/>
      <c r="C1062" s="70"/>
      <c r="D1062" s="70"/>
      <c r="E1062" s="70"/>
      <c r="F1062" s="70"/>
      <c r="G1062" s="70"/>
      <c r="H1062" s="70"/>
      <c r="I1062" s="70"/>
      <c r="J1062" s="70"/>
      <c r="K1062" s="70"/>
      <c r="L1062" s="70">
        <v>90080</v>
      </c>
      <c r="M1062" s="70">
        <v>92882.272950000013</v>
      </c>
      <c r="N1062" s="70"/>
      <c r="O1062" s="70"/>
      <c r="P1062" s="70"/>
      <c r="Q1062" s="70"/>
      <c r="R1062" s="70">
        <v>90080</v>
      </c>
      <c r="S1062" s="70">
        <v>92882.272950000013</v>
      </c>
    </row>
    <row r="1063" spans="1:19" x14ac:dyDescent="0.25">
      <c r="A1063" s="72">
        <v>12589</v>
      </c>
      <c r="B1063" s="70"/>
      <c r="C1063" s="70"/>
      <c r="D1063" s="70"/>
      <c r="E1063" s="70"/>
      <c r="F1063" s="70"/>
      <c r="G1063" s="70"/>
      <c r="H1063" s="70"/>
      <c r="I1063" s="70"/>
      <c r="J1063" s="70"/>
      <c r="K1063" s="70"/>
      <c r="L1063" s="70">
        <v>96391</v>
      </c>
      <c r="M1063" s="70">
        <v>96212.436522999997</v>
      </c>
      <c r="N1063" s="70"/>
      <c r="O1063" s="70"/>
      <c r="P1063" s="70"/>
      <c r="Q1063" s="70"/>
      <c r="R1063" s="70">
        <v>96391</v>
      </c>
      <c r="S1063" s="70">
        <v>96212.436522999997</v>
      </c>
    </row>
    <row r="1064" spans="1:19" x14ac:dyDescent="0.25">
      <c r="A1064" s="72">
        <v>12592</v>
      </c>
      <c r="B1064" s="70"/>
      <c r="C1064" s="70"/>
      <c r="D1064" s="70"/>
      <c r="E1064" s="70"/>
      <c r="F1064" s="70"/>
      <c r="G1064" s="70"/>
      <c r="H1064" s="70"/>
      <c r="I1064" s="70"/>
      <c r="J1064" s="70"/>
      <c r="K1064" s="70"/>
      <c r="L1064" s="70">
        <v>100241</v>
      </c>
      <c r="M1064" s="70">
        <v>95558.247558999996</v>
      </c>
      <c r="N1064" s="70"/>
      <c r="O1064" s="70"/>
      <c r="P1064" s="70"/>
      <c r="Q1064" s="70"/>
      <c r="R1064" s="70">
        <v>100241</v>
      </c>
      <c r="S1064" s="70">
        <v>95558.247558999996</v>
      </c>
    </row>
    <row r="1065" spans="1:19" x14ac:dyDescent="0.25">
      <c r="A1065" s="72">
        <v>12601</v>
      </c>
      <c r="B1065" s="70"/>
      <c r="C1065" s="70"/>
      <c r="D1065" s="70"/>
      <c r="E1065" s="70"/>
      <c r="F1065" s="70"/>
      <c r="G1065" s="70"/>
      <c r="H1065" s="70"/>
      <c r="I1065" s="70"/>
      <c r="J1065" s="70"/>
      <c r="K1065" s="70"/>
      <c r="L1065" s="70">
        <v>7400</v>
      </c>
      <c r="M1065" s="70">
        <v>3410.8277350000003</v>
      </c>
      <c r="N1065" s="70"/>
      <c r="O1065" s="70"/>
      <c r="P1065" s="70"/>
      <c r="Q1065" s="70"/>
      <c r="R1065" s="70">
        <v>7400</v>
      </c>
      <c r="S1065" s="70">
        <v>3410.8277350000003</v>
      </c>
    </row>
    <row r="1066" spans="1:19" x14ac:dyDescent="0.25">
      <c r="A1066" s="72">
        <v>12642</v>
      </c>
      <c r="B1066" s="70"/>
      <c r="C1066" s="70"/>
      <c r="D1066" s="70">
        <v>19516</v>
      </c>
      <c r="E1066" s="70">
        <v>13903.827728</v>
      </c>
      <c r="F1066" s="70"/>
      <c r="G1066" s="70"/>
      <c r="H1066" s="70"/>
      <c r="I1066" s="70"/>
      <c r="J1066" s="70"/>
      <c r="K1066" s="70"/>
      <c r="L1066" s="70"/>
      <c r="M1066" s="70"/>
      <c r="N1066" s="70"/>
      <c r="O1066" s="70"/>
      <c r="P1066" s="70"/>
      <c r="Q1066" s="70"/>
      <c r="R1066" s="70">
        <v>19516</v>
      </c>
      <c r="S1066" s="70">
        <v>13903.827728</v>
      </c>
    </row>
    <row r="1067" spans="1:19" x14ac:dyDescent="0.25">
      <c r="A1067" s="72">
        <v>12645</v>
      </c>
      <c r="B1067" s="70"/>
      <c r="C1067" s="70"/>
      <c r="D1067" s="70"/>
      <c r="E1067" s="70"/>
      <c r="F1067" s="70"/>
      <c r="G1067" s="70"/>
      <c r="H1067" s="70"/>
      <c r="I1067" s="70"/>
      <c r="J1067" s="70"/>
      <c r="K1067" s="70"/>
      <c r="L1067" s="70">
        <v>12300</v>
      </c>
      <c r="M1067" s="70">
        <v>10789.809456999999</v>
      </c>
      <c r="N1067" s="70"/>
      <c r="O1067" s="70"/>
      <c r="P1067" s="70"/>
      <c r="Q1067" s="70"/>
      <c r="R1067" s="70">
        <v>12300</v>
      </c>
      <c r="S1067" s="70">
        <v>10789.809456999999</v>
      </c>
    </row>
    <row r="1068" spans="1:19" x14ac:dyDescent="0.25">
      <c r="A1068" s="72">
        <v>12652</v>
      </c>
      <c r="B1068" s="70"/>
      <c r="C1068" s="70"/>
      <c r="D1068" s="70"/>
      <c r="E1068" s="70"/>
      <c r="F1068" s="70">
        <v>6275</v>
      </c>
      <c r="G1068" s="70">
        <v>4805.8404569999993</v>
      </c>
      <c r="H1068" s="70"/>
      <c r="I1068" s="70"/>
      <c r="J1068" s="70"/>
      <c r="K1068" s="70"/>
      <c r="L1068" s="70"/>
      <c r="M1068" s="70"/>
      <c r="N1068" s="70"/>
      <c r="O1068" s="70"/>
      <c r="P1068" s="70"/>
      <c r="Q1068" s="70"/>
      <c r="R1068" s="70">
        <v>6275</v>
      </c>
      <c r="S1068" s="70">
        <v>4805.8404569999993</v>
      </c>
    </row>
    <row r="1069" spans="1:19" x14ac:dyDescent="0.25">
      <c r="A1069" s="72">
        <v>12664</v>
      </c>
      <c r="B1069" s="70"/>
      <c r="C1069" s="70"/>
      <c r="D1069" s="70"/>
      <c r="E1069" s="70"/>
      <c r="F1069" s="70"/>
      <c r="G1069" s="70"/>
      <c r="H1069" s="70"/>
      <c r="I1069" s="70"/>
      <c r="J1069" s="70">
        <v>3500</v>
      </c>
      <c r="K1069" s="70">
        <v>1751.1068839999998</v>
      </c>
      <c r="L1069" s="70"/>
      <c r="M1069" s="70"/>
      <c r="N1069" s="70"/>
      <c r="O1069" s="70"/>
      <c r="P1069" s="70"/>
      <c r="Q1069" s="70"/>
      <c r="R1069" s="70">
        <v>3500</v>
      </c>
      <c r="S1069" s="70">
        <v>1751.1068839999998</v>
      </c>
    </row>
    <row r="1070" spans="1:19" x14ac:dyDescent="0.25">
      <c r="A1070" s="72">
        <v>12668</v>
      </c>
      <c r="B1070" s="70"/>
      <c r="C1070" s="70"/>
      <c r="D1070" s="70"/>
      <c r="E1070" s="70"/>
      <c r="F1070" s="70"/>
      <c r="G1070" s="70"/>
      <c r="H1070" s="70"/>
      <c r="I1070" s="70"/>
      <c r="J1070" s="70">
        <v>2000</v>
      </c>
      <c r="K1070" s="70">
        <v>1984.2148099999999</v>
      </c>
      <c r="L1070" s="70"/>
      <c r="M1070" s="70"/>
      <c r="N1070" s="70"/>
      <c r="O1070" s="70"/>
      <c r="P1070" s="70"/>
      <c r="Q1070" s="70"/>
      <c r="R1070" s="70">
        <v>2000</v>
      </c>
      <c r="S1070" s="70">
        <v>1984.2148099999999</v>
      </c>
    </row>
    <row r="1071" spans="1:19" x14ac:dyDescent="0.25">
      <c r="A1071" s="72">
        <v>12671</v>
      </c>
      <c r="B1071" s="70"/>
      <c r="C1071" s="70"/>
      <c r="D1071" s="70"/>
      <c r="E1071" s="70"/>
      <c r="F1071" s="70"/>
      <c r="G1071" s="70"/>
      <c r="H1071" s="70"/>
      <c r="I1071" s="70"/>
      <c r="J1071" s="70">
        <v>4500</v>
      </c>
      <c r="K1071" s="70">
        <v>5768.1224970000003</v>
      </c>
      <c r="L1071" s="70"/>
      <c r="M1071" s="70"/>
      <c r="N1071" s="70"/>
      <c r="O1071" s="70"/>
      <c r="P1071" s="70"/>
      <c r="Q1071" s="70"/>
      <c r="R1071" s="70">
        <v>4500</v>
      </c>
      <c r="S1071" s="70">
        <v>5768.1224970000003</v>
      </c>
    </row>
    <row r="1072" spans="1:19" x14ac:dyDescent="0.25">
      <c r="A1072" s="72">
        <v>12673</v>
      </c>
      <c r="B1072" s="70"/>
      <c r="C1072" s="70"/>
      <c r="D1072" s="70"/>
      <c r="E1072" s="70"/>
      <c r="F1072" s="70"/>
      <c r="G1072" s="70"/>
      <c r="H1072" s="70"/>
      <c r="I1072" s="70"/>
      <c r="J1072" s="70">
        <v>5400</v>
      </c>
      <c r="K1072" s="70">
        <v>4385.7147169999998</v>
      </c>
      <c r="L1072" s="70"/>
      <c r="M1072" s="70"/>
      <c r="N1072" s="70"/>
      <c r="O1072" s="70"/>
      <c r="P1072" s="70"/>
      <c r="Q1072" s="70"/>
      <c r="R1072" s="70">
        <v>5400</v>
      </c>
      <c r="S1072" s="70">
        <v>4385.7147169999998</v>
      </c>
    </row>
    <row r="1073" spans="1:19" x14ac:dyDescent="0.25">
      <c r="A1073" s="72">
        <v>12680</v>
      </c>
      <c r="B1073" s="70"/>
      <c r="C1073" s="70"/>
      <c r="D1073" s="70"/>
      <c r="E1073" s="70"/>
      <c r="F1073" s="70"/>
      <c r="G1073" s="70"/>
      <c r="H1073" s="70"/>
      <c r="I1073" s="70"/>
      <c r="J1073" s="70">
        <v>14100</v>
      </c>
      <c r="K1073" s="70">
        <v>9780.2412110000005</v>
      </c>
      <c r="L1073" s="70"/>
      <c r="M1073" s="70"/>
      <c r="N1073" s="70"/>
      <c r="O1073" s="70"/>
      <c r="P1073" s="70"/>
      <c r="Q1073" s="70"/>
      <c r="R1073" s="70">
        <v>14100</v>
      </c>
      <c r="S1073" s="70">
        <v>9780.2412110000005</v>
      </c>
    </row>
    <row r="1074" spans="1:19" x14ac:dyDescent="0.25">
      <c r="A1074" s="72">
        <v>12683</v>
      </c>
      <c r="B1074" s="70"/>
      <c r="C1074" s="70"/>
      <c r="D1074" s="70"/>
      <c r="E1074" s="70"/>
      <c r="F1074" s="70"/>
      <c r="G1074" s="70"/>
      <c r="H1074" s="70"/>
      <c r="I1074" s="70"/>
      <c r="J1074" s="70">
        <v>25300</v>
      </c>
      <c r="K1074" s="70">
        <v>29554.050689</v>
      </c>
      <c r="L1074" s="70"/>
      <c r="M1074" s="70"/>
      <c r="N1074" s="70"/>
      <c r="O1074" s="70"/>
      <c r="P1074" s="70"/>
      <c r="Q1074" s="70"/>
      <c r="R1074" s="70">
        <v>25300</v>
      </c>
      <c r="S1074" s="70">
        <v>29554.050689</v>
      </c>
    </row>
    <row r="1075" spans="1:19" x14ac:dyDescent="0.25">
      <c r="A1075" s="72">
        <v>12685</v>
      </c>
      <c r="B1075" s="70"/>
      <c r="C1075" s="70"/>
      <c r="D1075" s="70"/>
      <c r="E1075" s="70"/>
      <c r="F1075" s="70"/>
      <c r="G1075" s="70"/>
      <c r="H1075" s="70"/>
      <c r="I1075" s="70"/>
      <c r="J1075" s="70">
        <v>4700</v>
      </c>
      <c r="K1075" s="70">
        <v>7801.0156090000009</v>
      </c>
      <c r="L1075" s="70"/>
      <c r="M1075" s="70"/>
      <c r="N1075" s="70"/>
      <c r="O1075" s="70"/>
      <c r="P1075" s="70"/>
      <c r="Q1075" s="70"/>
      <c r="R1075" s="70">
        <v>4700</v>
      </c>
      <c r="S1075" s="70">
        <v>7801.0156090000009</v>
      </c>
    </row>
    <row r="1076" spans="1:19" x14ac:dyDescent="0.25">
      <c r="A1076" s="72">
        <v>12686</v>
      </c>
      <c r="B1076" s="70"/>
      <c r="C1076" s="70"/>
      <c r="D1076" s="70"/>
      <c r="E1076" s="70"/>
      <c r="F1076" s="70"/>
      <c r="G1076" s="70"/>
      <c r="H1076" s="70"/>
      <c r="I1076" s="70"/>
      <c r="J1076" s="70">
        <v>28200</v>
      </c>
      <c r="K1076" s="70">
        <v>782.17778299999998</v>
      </c>
      <c r="L1076" s="70"/>
      <c r="M1076" s="70"/>
      <c r="N1076" s="70"/>
      <c r="O1076" s="70"/>
      <c r="P1076" s="70"/>
      <c r="Q1076" s="70"/>
      <c r="R1076" s="70">
        <v>28200</v>
      </c>
      <c r="S1076" s="70">
        <v>782.17778299999998</v>
      </c>
    </row>
    <row r="1077" spans="1:19" x14ac:dyDescent="0.25">
      <c r="A1077" s="72">
        <v>12693</v>
      </c>
      <c r="B1077" s="70"/>
      <c r="C1077" s="70"/>
      <c r="D1077" s="70"/>
      <c r="E1077" s="70"/>
      <c r="F1077" s="70"/>
      <c r="G1077" s="70"/>
      <c r="H1077" s="70"/>
      <c r="I1077" s="70"/>
      <c r="J1077" s="70">
        <v>21300</v>
      </c>
      <c r="K1077" s="70">
        <v>8053.1558179999993</v>
      </c>
      <c r="L1077" s="70"/>
      <c r="M1077" s="70"/>
      <c r="N1077" s="70"/>
      <c r="O1077" s="70"/>
      <c r="P1077" s="70"/>
      <c r="Q1077" s="70"/>
      <c r="R1077" s="70">
        <v>21300</v>
      </c>
      <c r="S1077" s="70">
        <v>8053.1558179999993</v>
      </c>
    </row>
    <row r="1078" spans="1:19" x14ac:dyDescent="0.25">
      <c r="A1078" s="72">
        <v>12713</v>
      </c>
      <c r="B1078" s="70"/>
      <c r="C1078" s="70"/>
      <c r="D1078" s="70"/>
      <c r="E1078" s="70"/>
      <c r="F1078" s="70"/>
      <c r="G1078" s="70"/>
      <c r="H1078" s="70"/>
      <c r="I1078" s="70"/>
      <c r="J1078" s="70"/>
      <c r="K1078" s="70"/>
      <c r="L1078" s="70"/>
      <c r="M1078" s="70"/>
      <c r="N1078" s="70">
        <v>17200</v>
      </c>
      <c r="O1078" s="70">
        <v>22545.586853000001</v>
      </c>
      <c r="P1078" s="70"/>
      <c r="Q1078" s="70"/>
      <c r="R1078" s="70">
        <v>17200</v>
      </c>
      <c r="S1078" s="70">
        <v>22545.586853000001</v>
      </c>
    </row>
    <row r="1079" spans="1:19" x14ac:dyDescent="0.25">
      <c r="A1079" s="72">
        <v>12728</v>
      </c>
      <c r="B1079" s="70"/>
      <c r="C1079" s="70"/>
      <c r="D1079" s="70"/>
      <c r="E1079" s="70"/>
      <c r="F1079" s="70"/>
      <c r="G1079" s="70"/>
      <c r="H1079" s="70"/>
      <c r="I1079" s="70"/>
      <c r="J1079" s="70"/>
      <c r="K1079" s="70"/>
      <c r="L1079" s="70">
        <v>23500</v>
      </c>
      <c r="M1079" s="70">
        <v>26355.029542</v>
      </c>
      <c r="N1079" s="70"/>
      <c r="O1079" s="70"/>
      <c r="P1079" s="70"/>
      <c r="Q1079" s="70"/>
      <c r="R1079" s="70">
        <v>23500</v>
      </c>
      <c r="S1079" s="70">
        <v>26355.029542</v>
      </c>
    </row>
    <row r="1080" spans="1:19" x14ac:dyDescent="0.25">
      <c r="A1080" s="72">
        <v>12742</v>
      </c>
      <c r="B1080" s="70"/>
      <c r="C1080" s="70"/>
      <c r="D1080" s="70">
        <v>22132</v>
      </c>
      <c r="E1080" s="70">
        <v>19133.316909000001</v>
      </c>
      <c r="F1080" s="70"/>
      <c r="G1080" s="70"/>
      <c r="H1080" s="70"/>
      <c r="I1080" s="70"/>
      <c r="J1080" s="70"/>
      <c r="K1080" s="70"/>
      <c r="L1080" s="70"/>
      <c r="M1080" s="70"/>
      <c r="N1080" s="70"/>
      <c r="O1080" s="70"/>
      <c r="P1080" s="70"/>
      <c r="Q1080" s="70"/>
      <c r="R1080" s="70">
        <v>22132</v>
      </c>
      <c r="S1080" s="70">
        <v>19133.316909000001</v>
      </c>
    </row>
    <row r="1081" spans="1:19" x14ac:dyDescent="0.25">
      <c r="A1081" s="72">
        <v>12783</v>
      </c>
      <c r="B1081" s="70"/>
      <c r="C1081" s="70"/>
      <c r="D1081" s="70"/>
      <c r="E1081" s="70"/>
      <c r="F1081" s="70"/>
      <c r="G1081" s="70"/>
      <c r="H1081" s="70"/>
      <c r="I1081" s="70"/>
      <c r="J1081" s="70"/>
      <c r="K1081" s="70"/>
      <c r="L1081" s="70"/>
      <c r="M1081" s="70"/>
      <c r="N1081" s="70">
        <v>3900</v>
      </c>
      <c r="O1081" s="70">
        <v>3655.3593099999998</v>
      </c>
      <c r="P1081" s="70"/>
      <c r="Q1081" s="70"/>
      <c r="R1081" s="70">
        <v>3900</v>
      </c>
      <c r="S1081" s="70">
        <v>3655.3593099999998</v>
      </c>
    </row>
    <row r="1082" spans="1:19" x14ac:dyDescent="0.25">
      <c r="A1082" s="72">
        <v>12800</v>
      </c>
      <c r="B1082" s="70"/>
      <c r="C1082" s="70"/>
      <c r="D1082" s="70"/>
      <c r="E1082" s="70"/>
      <c r="F1082" s="70"/>
      <c r="G1082" s="70"/>
      <c r="H1082" s="70"/>
      <c r="I1082" s="70"/>
      <c r="J1082" s="70"/>
      <c r="K1082" s="70"/>
      <c r="L1082" s="70"/>
      <c r="M1082" s="70"/>
      <c r="N1082" s="70">
        <v>20300</v>
      </c>
      <c r="O1082" s="70">
        <v>15620.141602</v>
      </c>
      <c r="P1082" s="70"/>
      <c r="Q1082" s="70"/>
      <c r="R1082" s="70">
        <v>20300</v>
      </c>
      <c r="S1082" s="70">
        <v>15620.141602</v>
      </c>
    </row>
    <row r="1083" spans="1:19" x14ac:dyDescent="0.25">
      <c r="A1083" s="72">
        <v>12821</v>
      </c>
      <c r="B1083" s="70"/>
      <c r="C1083" s="70"/>
      <c r="D1083" s="70"/>
      <c r="E1083" s="70"/>
      <c r="F1083" s="70"/>
      <c r="G1083" s="70"/>
      <c r="H1083" s="70"/>
      <c r="I1083" s="70"/>
      <c r="J1083" s="70"/>
      <c r="K1083" s="70"/>
      <c r="L1083" s="70"/>
      <c r="M1083" s="70"/>
      <c r="N1083" s="70">
        <v>8943</v>
      </c>
      <c r="O1083" s="70">
        <v>5272.9254940000001</v>
      </c>
      <c r="P1083" s="70"/>
      <c r="Q1083" s="70"/>
      <c r="R1083" s="70">
        <v>8943</v>
      </c>
      <c r="S1083" s="70">
        <v>5272.9254940000001</v>
      </c>
    </row>
    <row r="1084" spans="1:19" x14ac:dyDescent="0.25">
      <c r="A1084" s="72">
        <v>12823</v>
      </c>
      <c r="B1084" s="70"/>
      <c r="C1084" s="70"/>
      <c r="D1084" s="70"/>
      <c r="E1084" s="70"/>
      <c r="F1084" s="70"/>
      <c r="G1084" s="70"/>
      <c r="H1084" s="70"/>
      <c r="I1084" s="70"/>
      <c r="J1084" s="70"/>
      <c r="K1084" s="70"/>
      <c r="L1084" s="70"/>
      <c r="M1084" s="70"/>
      <c r="N1084" s="70">
        <v>39222</v>
      </c>
      <c r="O1084" s="70">
        <v>42594.265380000004</v>
      </c>
      <c r="P1084" s="70"/>
      <c r="Q1084" s="70"/>
      <c r="R1084" s="70">
        <v>39222</v>
      </c>
      <c r="S1084" s="70">
        <v>42594.265380000004</v>
      </c>
    </row>
    <row r="1085" spans="1:19" x14ac:dyDescent="0.25">
      <c r="A1085" s="72">
        <v>12825</v>
      </c>
      <c r="B1085" s="70"/>
      <c r="C1085" s="70"/>
      <c r="D1085" s="70"/>
      <c r="E1085" s="70"/>
      <c r="F1085" s="70"/>
      <c r="G1085" s="70"/>
      <c r="H1085" s="70"/>
      <c r="I1085" s="70"/>
      <c r="J1085" s="70"/>
      <c r="K1085" s="70"/>
      <c r="L1085" s="70"/>
      <c r="M1085" s="70"/>
      <c r="N1085" s="70">
        <v>9600</v>
      </c>
      <c r="O1085" s="70">
        <v>7081.0339370000002</v>
      </c>
      <c r="P1085" s="70"/>
      <c r="Q1085" s="70"/>
      <c r="R1085" s="70">
        <v>9600</v>
      </c>
      <c r="S1085" s="70">
        <v>7081.0339370000002</v>
      </c>
    </row>
    <row r="1086" spans="1:19" x14ac:dyDescent="0.25">
      <c r="A1086" s="72">
        <v>12832</v>
      </c>
      <c r="B1086" s="70"/>
      <c r="C1086" s="70"/>
      <c r="D1086" s="70"/>
      <c r="E1086" s="70"/>
      <c r="F1086" s="70"/>
      <c r="G1086" s="70"/>
      <c r="H1086" s="70"/>
      <c r="I1086" s="70"/>
      <c r="J1086" s="70"/>
      <c r="K1086" s="70"/>
      <c r="L1086" s="70"/>
      <c r="M1086" s="70"/>
      <c r="N1086" s="70">
        <v>59338</v>
      </c>
      <c r="O1086" s="70">
        <v>72680.182004999995</v>
      </c>
      <c r="P1086" s="70"/>
      <c r="Q1086" s="70"/>
      <c r="R1086" s="70">
        <v>59338</v>
      </c>
      <c r="S1086" s="70">
        <v>72680.182004999995</v>
      </c>
    </row>
    <row r="1087" spans="1:19" x14ac:dyDescent="0.25">
      <c r="A1087" s="72">
        <v>12837</v>
      </c>
      <c r="B1087" s="70"/>
      <c r="C1087" s="70"/>
      <c r="D1087" s="70"/>
      <c r="E1087" s="70"/>
      <c r="F1087" s="70"/>
      <c r="G1087" s="70"/>
      <c r="H1087" s="70"/>
      <c r="I1087" s="70"/>
      <c r="J1087" s="70"/>
      <c r="K1087" s="70"/>
      <c r="L1087" s="70"/>
      <c r="M1087" s="70"/>
      <c r="N1087" s="70">
        <v>90467</v>
      </c>
      <c r="O1087" s="70">
        <v>92878.752928999995</v>
      </c>
      <c r="P1087" s="70"/>
      <c r="Q1087" s="70"/>
      <c r="R1087" s="70">
        <v>90467</v>
      </c>
      <c r="S1087" s="70">
        <v>92878.752928999995</v>
      </c>
    </row>
    <row r="1088" spans="1:19" x14ac:dyDescent="0.25">
      <c r="A1088" s="72">
        <v>12838</v>
      </c>
      <c r="B1088" s="70"/>
      <c r="C1088" s="70"/>
      <c r="D1088" s="70"/>
      <c r="E1088" s="70"/>
      <c r="F1088" s="70"/>
      <c r="G1088" s="70"/>
      <c r="H1088" s="70"/>
      <c r="I1088" s="70"/>
      <c r="J1088" s="70"/>
      <c r="K1088" s="70"/>
      <c r="L1088" s="70"/>
      <c r="M1088" s="70"/>
      <c r="N1088" s="70">
        <v>91699</v>
      </c>
      <c r="O1088" s="70">
        <v>95406.507812000011</v>
      </c>
      <c r="P1088" s="70"/>
      <c r="Q1088" s="70"/>
      <c r="R1088" s="70">
        <v>91699</v>
      </c>
      <c r="S1088" s="70">
        <v>95406.507812000011</v>
      </c>
    </row>
    <row r="1089" spans="1:19" x14ac:dyDescent="0.25">
      <c r="A1089" s="72">
        <v>12841</v>
      </c>
      <c r="B1089" s="70"/>
      <c r="C1089" s="70"/>
      <c r="D1089" s="70"/>
      <c r="E1089" s="70"/>
      <c r="F1089" s="70"/>
      <c r="G1089" s="70"/>
      <c r="H1089" s="70"/>
      <c r="I1089" s="70"/>
      <c r="J1089" s="70"/>
      <c r="K1089" s="70"/>
      <c r="L1089" s="70"/>
      <c r="M1089" s="70"/>
      <c r="N1089" s="70">
        <v>40304</v>
      </c>
      <c r="O1089" s="70">
        <v>41508.326173000001</v>
      </c>
      <c r="P1089" s="70"/>
      <c r="Q1089" s="70"/>
      <c r="R1089" s="70">
        <v>40304</v>
      </c>
      <c r="S1089" s="70">
        <v>41508.326173000001</v>
      </c>
    </row>
    <row r="1090" spans="1:19" x14ac:dyDescent="0.25">
      <c r="A1090" s="72">
        <v>12880</v>
      </c>
      <c r="B1090" s="70"/>
      <c r="C1090" s="70"/>
      <c r="D1090" s="70"/>
      <c r="E1090" s="70"/>
      <c r="F1090" s="70"/>
      <c r="G1090" s="70"/>
      <c r="H1090" s="70"/>
      <c r="I1090" s="70"/>
      <c r="J1090" s="70"/>
      <c r="K1090" s="70"/>
      <c r="L1090" s="70"/>
      <c r="M1090" s="70"/>
      <c r="N1090" s="70">
        <v>54300</v>
      </c>
      <c r="O1090" s="70">
        <v>21824.116011999999</v>
      </c>
      <c r="P1090" s="70"/>
      <c r="Q1090" s="70"/>
      <c r="R1090" s="70">
        <v>54300</v>
      </c>
      <c r="S1090" s="70">
        <v>21824.116011999999</v>
      </c>
    </row>
    <row r="1091" spans="1:19" x14ac:dyDescent="0.25">
      <c r="A1091" s="72">
        <v>12908</v>
      </c>
      <c r="B1091" s="70"/>
      <c r="C1091" s="70"/>
      <c r="D1091" s="70">
        <v>21344</v>
      </c>
      <c r="E1091" s="70">
        <v>15435.340088000001</v>
      </c>
      <c r="F1091" s="70"/>
      <c r="G1091" s="70"/>
      <c r="H1091" s="70"/>
      <c r="I1091" s="70"/>
      <c r="J1091" s="70"/>
      <c r="K1091" s="70"/>
      <c r="L1091" s="70"/>
      <c r="M1091" s="70"/>
      <c r="N1091" s="70"/>
      <c r="O1091" s="70"/>
      <c r="P1091" s="70"/>
      <c r="Q1091" s="70"/>
      <c r="R1091" s="70">
        <v>21344</v>
      </c>
      <c r="S1091" s="70">
        <v>15435.340088000001</v>
      </c>
    </row>
    <row r="1092" spans="1:19" x14ac:dyDescent="0.25">
      <c r="A1092" s="72">
        <v>12909</v>
      </c>
      <c r="B1092" s="70"/>
      <c r="C1092" s="70"/>
      <c r="D1092" s="70">
        <v>10248</v>
      </c>
      <c r="E1092" s="70">
        <v>4170.0381260000004</v>
      </c>
      <c r="F1092" s="70"/>
      <c r="G1092" s="70"/>
      <c r="H1092" s="70"/>
      <c r="I1092" s="70"/>
      <c r="J1092" s="70"/>
      <c r="K1092" s="70"/>
      <c r="L1092" s="70"/>
      <c r="M1092" s="70"/>
      <c r="N1092" s="70"/>
      <c r="O1092" s="70"/>
      <c r="P1092" s="70"/>
      <c r="Q1092" s="70"/>
      <c r="R1092" s="70">
        <v>10248</v>
      </c>
      <c r="S1092" s="70">
        <v>4170.0381260000004</v>
      </c>
    </row>
    <row r="1093" spans="1:19" x14ac:dyDescent="0.25">
      <c r="A1093" s="72">
        <v>12929</v>
      </c>
      <c r="B1093" s="70"/>
      <c r="C1093" s="70"/>
      <c r="D1093" s="70"/>
      <c r="E1093" s="70"/>
      <c r="F1093" s="70"/>
      <c r="G1093" s="70"/>
      <c r="H1093" s="70"/>
      <c r="I1093" s="70"/>
      <c r="J1093" s="70"/>
      <c r="K1093" s="70"/>
      <c r="L1093" s="70"/>
      <c r="M1093" s="70"/>
      <c r="N1093" s="70">
        <v>86241</v>
      </c>
      <c r="O1093" s="70">
        <v>101768.646485</v>
      </c>
      <c r="P1093" s="70"/>
      <c r="Q1093" s="70"/>
      <c r="R1093" s="70">
        <v>86241</v>
      </c>
      <c r="S1093" s="70">
        <v>101768.646485</v>
      </c>
    </row>
    <row r="1094" spans="1:19" x14ac:dyDescent="0.25">
      <c r="A1094" s="72">
        <v>12933</v>
      </c>
      <c r="B1094" s="70"/>
      <c r="C1094" s="70"/>
      <c r="D1094" s="70"/>
      <c r="E1094" s="70"/>
      <c r="F1094" s="70"/>
      <c r="G1094" s="70"/>
      <c r="H1094" s="70"/>
      <c r="I1094" s="70"/>
      <c r="J1094" s="70"/>
      <c r="K1094" s="70"/>
      <c r="L1094" s="70"/>
      <c r="M1094" s="70"/>
      <c r="N1094" s="70">
        <v>13162</v>
      </c>
      <c r="O1094" s="70">
        <v>13604.606628000001</v>
      </c>
      <c r="P1094" s="70"/>
      <c r="Q1094" s="70"/>
      <c r="R1094" s="70">
        <v>13162</v>
      </c>
      <c r="S1094" s="70">
        <v>13604.606628000001</v>
      </c>
    </row>
    <row r="1095" spans="1:19" x14ac:dyDescent="0.25">
      <c r="A1095" s="72">
        <v>12934</v>
      </c>
      <c r="B1095" s="70"/>
      <c r="C1095" s="70"/>
      <c r="D1095" s="70"/>
      <c r="E1095" s="70"/>
      <c r="F1095" s="70"/>
      <c r="G1095" s="70"/>
      <c r="H1095" s="70"/>
      <c r="I1095" s="70"/>
      <c r="J1095" s="70"/>
      <c r="K1095" s="70"/>
      <c r="L1095" s="70"/>
      <c r="M1095" s="70"/>
      <c r="N1095" s="70">
        <v>14086</v>
      </c>
      <c r="O1095" s="70">
        <v>10296.411437999999</v>
      </c>
      <c r="P1095" s="70"/>
      <c r="Q1095" s="70"/>
      <c r="R1095" s="70">
        <v>14086</v>
      </c>
      <c r="S1095" s="70">
        <v>10296.411437999999</v>
      </c>
    </row>
    <row r="1096" spans="1:19" x14ac:dyDescent="0.25">
      <c r="A1096" s="72">
        <v>12943</v>
      </c>
      <c r="B1096" s="70"/>
      <c r="C1096" s="70"/>
      <c r="D1096" s="70"/>
      <c r="E1096" s="70"/>
      <c r="F1096" s="70"/>
      <c r="G1096" s="70"/>
      <c r="H1096" s="70"/>
      <c r="I1096" s="70"/>
      <c r="J1096" s="70"/>
      <c r="K1096" s="70"/>
      <c r="L1096" s="70"/>
      <c r="M1096" s="70"/>
      <c r="N1096" s="70">
        <v>95765</v>
      </c>
      <c r="O1096" s="70">
        <v>107482.219727</v>
      </c>
      <c r="P1096" s="70"/>
      <c r="Q1096" s="70"/>
      <c r="R1096" s="70">
        <v>95765</v>
      </c>
      <c r="S1096" s="70">
        <v>107482.219727</v>
      </c>
    </row>
    <row r="1097" spans="1:19" x14ac:dyDescent="0.25">
      <c r="A1097" s="72">
        <v>12944</v>
      </c>
      <c r="B1097" s="70"/>
      <c r="C1097" s="70"/>
      <c r="D1097" s="70"/>
      <c r="E1097" s="70"/>
      <c r="F1097" s="70"/>
      <c r="G1097" s="70"/>
      <c r="H1097" s="70"/>
      <c r="I1097" s="70"/>
      <c r="J1097" s="70"/>
      <c r="K1097" s="70"/>
      <c r="L1097" s="70"/>
      <c r="M1097" s="70"/>
      <c r="N1097" s="70">
        <v>84314</v>
      </c>
      <c r="O1097" s="70">
        <v>102463.02636799999</v>
      </c>
      <c r="P1097" s="70"/>
      <c r="Q1097" s="70"/>
      <c r="R1097" s="70">
        <v>84314</v>
      </c>
      <c r="S1097" s="70">
        <v>102463.02636799999</v>
      </c>
    </row>
    <row r="1098" spans="1:19" x14ac:dyDescent="0.25">
      <c r="A1098" s="72">
        <v>12946</v>
      </c>
      <c r="B1098" s="70"/>
      <c r="C1098" s="70"/>
      <c r="D1098" s="70"/>
      <c r="E1098" s="70"/>
      <c r="F1098" s="70"/>
      <c r="G1098" s="70"/>
      <c r="H1098" s="70"/>
      <c r="I1098" s="70"/>
      <c r="J1098" s="70"/>
      <c r="K1098" s="70"/>
      <c r="L1098" s="70"/>
      <c r="M1098" s="70"/>
      <c r="N1098" s="70">
        <v>94828</v>
      </c>
      <c r="O1098" s="70">
        <v>102674.81054599999</v>
      </c>
      <c r="P1098" s="70"/>
      <c r="Q1098" s="70"/>
      <c r="R1098" s="70">
        <v>94828</v>
      </c>
      <c r="S1098" s="70">
        <v>102674.81054599999</v>
      </c>
    </row>
    <row r="1099" spans="1:19" x14ac:dyDescent="0.25">
      <c r="A1099" s="72">
        <v>12950</v>
      </c>
      <c r="B1099" s="70"/>
      <c r="C1099" s="70"/>
      <c r="D1099" s="70"/>
      <c r="E1099" s="70"/>
      <c r="F1099" s="70"/>
      <c r="G1099" s="70"/>
      <c r="H1099" s="70"/>
      <c r="I1099" s="70"/>
      <c r="J1099" s="70"/>
      <c r="K1099" s="70"/>
      <c r="L1099" s="70"/>
      <c r="M1099" s="70"/>
      <c r="N1099" s="70">
        <v>110633</v>
      </c>
      <c r="O1099" s="70">
        <v>122361.115234</v>
      </c>
      <c r="P1099" s="70"/>
      <c r="Q1099" s="70"/>
      <c r="R1099" s="70">
        <v>110633</v>
      </c>
      <c r="S1099" s="70">
        <v>122361.115234</v>
      </c>
    </row>
    <row r="1100" spans="1:19" x14ac:dyDescent="0.25">
      <c r="A1100" s="72">
        <v>12952</v>
      </c>
      <c r="B1100" s="70"/>
      <c r="C1100" s="70"/>
      <c r="D1100" s="70"/>
      <c r="E1100" s="70"/>
      <c r="F1100" s="70"/>
      <c r="G1100" s="70"/>
      <c r="H1100" s="70"/>
      <c r="I1100" s="70"/>
      <c r="J1100" s="70"/>
      <c r="K1100" s="70"/>
      <c r="L1100" s="70"/>
      <c r="M1100" s="70"/>
      <c r="N1100" s="70">
        <v>98610</v>
      </c>
      <c r="O1100" s="70">
        <v>104296.42773499999</v>
      </c>
      <c r="P1100" s="70"/>
      <c r="Q1100" s="70"/>
      <c r="R1100" s="70">
        <v>98610</v>
      </c>
      <c r="S1100" s="70">
        <v>104296.42773499999</v>
      </c>
    </row>
    <row r="1101" spans="1:19" x14ac:dyDescent="0.25">
      <c r="A1101" s="72">
        <v>12953</v>
      </c>
      <c r="B1101" s="70"/>
      <c r="C1101" s="70"/>
      <c r="D1101" s="70"/>
      <c r="E1101" s="70"/>
      <c r="F1101" s="70"/>
      <c r="G1101" s="70"/>
      <c r="H1101" s="70"/>
      <c r="I1101" s="70"/>
      <c r="J1101" s="70"/>
      <c r="K1101" s="70"/>
      <c r="L1101" s="70"/>
      <c r="M1101" s="70"/>
      <c r="N1101" s="70">
        <v>13623</v>
      </c>
      <c r="O1101" s="70">
        <v>18064.688109999999</v>
      </c>
      <c r="P1101" s="70"/>
      <c r="Q1101" s="70"/>
      <c r="R1101" s="70">
        <v>13623</v>
      </c>
      <c r="S1101" s="70">
        <v>18064.688109999999</v>
      </c>
    </row>
    <row r="1102" spans="1:19" x14ac:dyDescent="0.25">
      <c r="A1102" s="72">
        <v>12955</v>
      </c>
      <c r="B1102" s="70"/>
      <c r="C1102" s="70"/>
      <c r="D1102" s="70"/>
      <c r="E1102" s="70"/>
      <c r="F1102" s="70"/>
      <c r="G1102" s="70"/>
      <c r="H1102" s="70"/>
      <c r="I1102" s="70"/>
      <c r="J1102" s="70"/>
      <c r="K1102" s="70"/>
      <c r="L1102" s="70"/>
      <c r="M1102" s="70"/>
      <c r="N1102" s="70">
        <v>92209</v>
      </c>
      <c r="O1102" s="70">
        <v>94714.805664</v>
      </c>
      <c r="P1102" s="70"/>
      <c r="Q1102" s="70"/>
      <c r="R1102" s="70">
        <v>92209</v>
      </c>
      <c r="S1102" s="70">
        <v>94714.805664</v>
      </c>
    </row>
    <row r="1103" spans="1:19" x14ac:dyDescent="0.25">
      <c r="A1103" s="72">
        <v>12957</v>
      </c>
      <c r="B1103" s="70"/>
      <c r="C1103" s="70"/>
      <c r="D1103" s="70"/>
      <c r="E1103" s="70"/>
      <c r="F1103" s="70"/>
      <c r="G1103" s="70"/>
      <c r="H1103" s="70"/>
      <c r="I1103" s="70"/>
      <c r="J1103" s="70"/>
      <c r="K1103" s="70"/>
      <c r="L1103" s="70"/>
      <c r="M1103" s="70"/>
      <c r="N1103" s="70">
        <v>101544</v>
      </c>
      <c r="O1103" s="70">
        <v>99640.453125</v>
      </c>
      <c r="P1103" s="70"/>
      <c r="Q1103" s="70"/>
      <c r="R1103" s="70">
        <v>101544</v>
      </c>
      <c r="S1103" s="70">
        <v>99640.453125</v>
      </c>
    </row>
    <row r="1104" spans="1:19" x14ac:dyDescent="0.25">
      <c r="A1104" s="72">
        <v>12970</v>
      </c>
      <c r="B1104" s="70"/>
      <c r="C1104" s="70"/>
      <c r="D1104" s="70"/>
      <c r="E1104" s="70"/>
      <c r="F1104" s="70"/>
      <c r="G1104" s="70"/>
      <c r="H1104" s="70"/>
      <c r="I1104" s="70"/>
      <c r="J1104" s="70">
        <v>1400</v>
      </c>
      <c r="K1104" s="70">
        <v>346.48180699999995</v>
      </c>
      <c r="L1104" s="70"/>
      <c r="M1104" s="70"/>
      <c r="N1104" s="70"/>
      <c r="O1104" s="70"/>
      <c r="P1104" s="70"/>
      <c r="Q1104" s="70"/>
      <c r="R1104" s="70">
        <v>1400</v>
      </c>
      <c r="S1104" s="70">
        <v>346.48180699999995</v>
      </c>
    </row>
    <row r="1105" spans="1:19" x14ac:dyDescent="0.25">
      <c r="A1105" s="72">
        <v>12975</v>
      </c>
      <c r="B1105" s="70"/>
      <c r="C1105" s="70"/>
      <c r="D1105" s="70"/>
      <c r="E1105" s="70"/>
      <c r="F1105" s="70"/>
      <c r="G1105" s="70"/>
      <c r="H1105" s="70"/>
      <c r="I1105" s="70"/>
      <c r="J1105" s="70">
        <v>2500</v>
      </c>
      <c r="K1105" s="70">
        <v>3208.9474340000002</v>
      </c>
      <c r="L1105" s="70"/>
      <c r="M1105" s="70"/>
      <c r="N1105" s="70"/>
      <c r="O1105" s="70"/>
      <c r="P1105" s="70"/>
      <c r="Q1105" s="70"/>
      <c r="R1105" s="70">
        <v>2500</v>
      </c>
      <c r="S1105" s="70">
        <v>3208.9474340000002</v>
      </c>
    </row>
    <row r="1106" spans="1:19" x14ac:dyDescent="0.25">
      <c r="A1106" s="72">
        <v>12977</v>
      </c>
      <c r="B1106" s="70"/>
      <c r="C1106" s="70"/>
      <c r="D1106" s="70"/>
      <c r="E1106" s="70"/>
      <c r="F1106" s="70"/>
      <c r="G1106" s="70"/>
      <c r="H1106" s="70"/>
      <c r="I1106" s="70"/>
      <c r="J1106" s="70">
        <v>17300</v>
      </c>
      <c r="K1106" s="70">
        <v>13557.576438</v>
      </c>
      <c r="L1106" s="70"/>
      <c r="M1106" s="70"/>
      <c r="N1106" s="70"/>
      <c r="O1106" s="70"/>
      <c r="P1106" s="70"/>
      <c r="Q1106" s="70"/>
      <c r="R1106" s="70">
        <v>17300</v>
      </c>
      <c r="S1106" s="70">
        <v>13557.576438</v>
      </c>
    </row>
    <row r="1107" spans="1:19" x14ac:dyDescent="0.25">
      <c r="A1107" s="72">
        <v>12983</v>
      </c>
      <c r="B1107" s="70"/>
      <c r="C1107" s="70"/>
      <c r="D1107" s="70">
        <v>28866</v>
      </c>
      <c r="E1107" s="70">
        <v>28573.979889000002</v>
      </c>
      <c r="F1107" s="70"/>
      <c r="G1107" s="70"/>
      <c r="H1107" s="70"/>
      <c r="I1107" s="70"/>
      <c r="J1107" s="70"/>
      <c r="K1107" s="70"/>
      <c r="L1107" s="70"/>
      <c r="M1107" s="70"/>
      <c r="N1107" s="70"/>
      <c r="O1107" s="70"/>
      <c r="P1107" s="70"/>
      <c r="Q1107" s="70"/>
      <c r="R1107" s="70">
        <v>28866</v>
      </c>
      <c r="S1107" s="70">
        <v>28573.979889000002</v>
      </c>
    </row>
    <row r="1108" spans="1:19" x14ac:dyDescent="0.25">
      <c r="A1108" s="72">
        <v>12985</v>
      </c>
      <c r="B1108" s="70"/>
      <c r="C1108" s="70"/>
      <c r="D1108" s="70"/>
      <c r="E1108" s="70"/>
      <c r="F1108" s="70"/>
      <c r="G1108" s="70"/>
      <c r="H1108" s="70"/>
      <c r="I1108" s="70"/>
      <c r="J1108" s="70">
        <v>4500</v>
      </c>
      <c r="K1108" s="70">
        <v>14308.452271</v>
      </c>
      <c r="L1108" s="70"/>
      <c r="M1108" s="70"/>
      <c r="N1108" s="70"/>
      <c r="O1108" s="70"/>
      <c r="P1108" s="70"/>
      <c r="Q1108" s="70"/>
      <c r="R1108" s="70">
        <v>4500</v>
      </c>
      <c r="S1108" s="70">
        <v>14308.452271</v>
      </c>
    </row>
    <row r="1109" spans="1:19" x14ac:dyDescent="0.25">
      <c r="A1109" s="72">
        <v>12987</v>
      </c>
      <c r="B1109" s="70"/>
      <c r="C1109" s="70"/>
      <c r="D1109" s="70">
        <v>24425</v>
      </c>
      <c r="E1109" s="70">
        <v>25190.327423999999</v>
      </c>
      <c r="F1109" s="70"/>
      <c r="G1109" s="70"/>
      <c r="H1109" s="70"/>
      <c r="I1109" s="70"/>
      <c r="J1109" s="70"/>
      <c r="K1109" s="70"/>
      <c r="L1109" s="70"/>
      <c r="M1109" s="70"/>
      <c r="N1109" s="70"/>
      <c r="O1109" s="70"/>
      <c r="P1109" s="70"/>
      <c r="Q1109" s="70"/>
      <c r="R1109" s="70">
        <v>24425</v>
      </c>
      <c r="S1109" s="70">
        <v>25190.327423999999</v>
      </c>
    </row>
    <row r="1110" spans="1:19" x14ac:dyDescent="0.25">
      <c r="A1110" s="72">
        <v>12994</v>
      </c>
      <c r="B1110" s="70"/>
      <c r="C1110" s="70"/>
      <c r="D1110" s="70"/>
      <c r="E1110" s="70"/>
      <c r="F1110" s="70"/>
      <c r="G1110" s="70"/>
      <c r="H1110" s="70"/>
      <c r="I1110" s="70"/>
      <c r="J1110" s="70">
        <v>17700</v>
      </c>
      <c r="K1110" s="70">
        <v>12577.36959</v>
      </c>
      <c r="L1110" s="70"/>
      <c r="M1110" s="70"/>
      <c r="N1110" s="70"/>
      <c r="O1110" s="70"/>
      <c r="P1110" s="70"/>
      <c r="Q1110" s="70"/>
      <c r="R1110" s="70">
        <v>17700</v>
      </c>
      <c r="S1110" s="70">
        <v>12577.36959</v>
      </c>
    </row>
    <row r="1111" spans="1:19" x14ac:dyDescent="0.25">
      <c r="A1111" s="72">
        <v>13001</v>
      </c>
      <c r="B1111" s="70"/>
      <c r="C1111" s="70"/>
      <c r="D1111" s="70"/>
      <c r="E1111" s="70"/>
      <c r="F1111" s="70"/>
      <c r="G1111" s="70"/>
      <c r="H1111" s="70"/>
      <c r="I1111" s="70"/>
      <c r="J1111" s="70">
        <v>15100</v>
      </c>
      <c r="K1111" s="70">
        <v>9894.8620010000013</v>
      </c>
      <c r="L1111" s="70"/>
      <c r="M1111" s="70"/>
      <c r="N1111" s="70"/>
      <c r="O1111" s="70"/>
      <c r="P1111" s="70"/>
      <c r="Q1111" s="70"/>
      <c r="R1111" s="70">
        <v>15100</v>
      </c>
      <c r="S1111" s="70">
        <v>9894.8620010000013</v>
      </c>
    </row>
    <row r="1112" spans="1:19" x14ac:dyDescent="0.25">
      <c r="A1112" s="72">
        <v>13010</v>
      </c>
      <c r="B1112" s="70"/>
      <c r="C1112" s="70"/>
      <c r="D1112" s="70"/>
      <c r="E1112" s="70"/>
      <c r="F1112" s="70"/>
      <c r="G1112" s="70"/>
      <c r="H1112" s="70"/>
      <c r="I1112" s="70"/>
      <c r="J1112" s="70">
        <v>11400</v>
      </c>
      <c r="K1112" s="70">
        <v>10878.200996</v>
      </c>
      <c r="L1112" s="70"/>
      <c r="M1112" s="70"/>
      <c r="N1112" s="70"/>
      <c r="O1112" s="70"/>
      <c r="P1112" s="70"/>
      <c r="Q1112" s="70"/>
      <c r="R1112" s="70">
        <v>11400</v>
      </c>
      <c r="S1112" s="70">
        <v>10878.200996</v>
      </c>
    </row>
    <row r="1113" spans="1:19" x14ac:dyDescent="0.25">
      <c r="A1113" s="72">
        <v>13013</v>
      </c>
      <c r="B1113" s="70"/>
      <c r="C1113" s="70"/>
      <c r="D1113" s="70"/>
      <c r="E1113" s="70"/>
      <c r="F1113" s="70"/>
      <c r="G1113" s="70"/>
      <c r="H1113" s="70"/>
      <c r="I1113" s="70"/>
      <c r="J1113" s="70">
        <v>5650</v>
      </c>
      <c r="K1113" s="70">
        <v>7670.8028080000004</v>
      </c>
      <c r="L1113" s="70"/>
      <c r="M1113" s="70"/>
      <c r="N1113" s="70"/>
      <c r="O1113" s="70"/>
      <c r="P1113" s="70"/>
      <c r="Q1113" s="70"/>
      <c r="R1113" s="70">
        <v>5650</v>
      </c>
      <c r="S1113" s="70">
        <v>7670.8028080000004</v>
      </c>
    </row>
    <row r="1114" spans="1:19" x14ac:dyDescent="0.25">
      <c r="A1114" s="72">
        <v>13026</v>
      </c>
      <c r="B1114" s="70"/>
      <c r="C1114" s="70"/>
      <c r="D1114" s="70"/>
      <c r="E1114" s="70"/>
      <c r="F1114" s="70"/>
      <c r="G1114" s="70"/>
      <c r="H1114" s="70"/>
      <c r="I1114" s="70"/>
      <c r="J1114" s="70">
        <v>25400</v>
      </c>
      <c r="K1114" s="70">
        <v>13889.524460000001</v>
      </c>
      <c r="L1114" s="70"/>
      <c r="M1114" s="70"/>
      <c r="N1114" s="70"/>
      <c r="O1114" s="70"/>
      <c r="P1114" s="70"/>
      <c r="Q1114" s="70"/>
      <c r="R1114" s="70">
        <v>25400</v>
      </c>
      <c r="S1114" s="70">
        <v>13889.524460000001</v>
      </c>
    </row>
    <row r="1115" spans="1:19" x14ac:dyDescent="0.25">
      <c r="A1115" s="72">
        <v>13035</v>
      </c>
      <c r="B1115" s="70"/>
      <c r="C1115" s="70"/>
      <c r="D1115" s="70"/>
      <c r="E1115" s="70"/>
      <c r="F1115" s="70"/>
      <c r="G1115" s="70"/>
      <c r="H1115" s="70"/>
      <c r="I1115" s="70"/>
      <c r="J1115" s="70">
        <v>53462</v>
      </c>
      <c r="K1115" s="70">
        <v>64972.508055999999</v>
      </c>
      <c r="L1115" s="70"/>
      <c r="M1115" s="70"/>
      <c r="N1115" s="70"/>
      <c r="O1115" s="70"/>
      <c r="P1115" s="70"/>
      <c r="Q1115" s="70"/>
      <c r="R1115" s="70">
        <v>53462</v>
      </c>
      <c r="S1115" s="70">
        <v>64972.508055999999</v>
      </c>
    </row>
    <row r="1116" spans="1:19" x14ac:dyDescent="0.25">
      <c r="A1116" s="72">
        <v>13037</v>
      </c>
      <c r="B1116" s="70"/>
      <c r="C1116" s="70"/>
      <c r="D1116" s="70"/>
      <c r="E1116" s="70"/>
      <c r="F1116" s="70"/>
      <c r="G1116" s="70"/>
      <c r="H1116" s="70"/>
      <c r="I1116" s="70"/>
      <c r="J1116" s="70">
        <v>53712</v>
      </c>
      <c r="K1116" s="70">
        <v>63557.515380000004</v>
      </c>
      <c r="L1116" s="70"/>
      <c r="M1116" s="70"/>
      <c r="N1116" s="70"/>
      <c r="O1116" s="70"/>
      <c r="P1116" s="70"/>
      <c r="Q1116" s="70"/>
      <c r="R1116" s="70">
        <v>53712</v>
      </c>
      <c r="S1116" s="70">
        <v>63557.515380000004</v>
      </c>
    </row>
    <row r="1117" spans="1:19" x14ac:dyDescent="0.25">
      <c r="A1117" s="72">
        <v>13046</v>
      </c>
      <c r="B1117" s="70"/>
      <c r="C1117" s="70"/>
      <c r="D1117" s="70"/>
      <c r="E1117" s="70"/>
      <c r="F1117" s="70"/>
      <c r="G1117" s="70"/>
      <c r="H1117" s="70"/>
      <c r="I1117" s="70"/>
      <c r="J1117" s="70">
        <v>56222</v>
      </c>
      <c r="K1117" s="70">
        <v>52806.280028000001</v>
      </c>
      <c r="L1117" s="70"/>
      <c r="M1117" s="70"/>
      <c r="N1117" s="70"/>
      <c r="O1117" s="70"/>
      <c r="P1117" s="70"/>
      <c r="Q1117" s="70"/>
      <c r="R1117" s="70">
        <v>56222</v>
      </c>
      <c r="S1117" s="70">
        <v>52806.280028000001</v>
      </c>
    </row>
    <row r="1118" spans="1:19" x14ac:dyDescent="0.25">
      <c r="A1118" s="72">
        <v>13066</v>
      </c>
      <c r="B1118" s="70"/>
      <c r="C1118" s="70"/>
      <c r="D1118" s="70"/>
      <c r="E1118" s="70"/>
      <c r="F1118" s="70"/>
      <c r="G1118" s="70"/>
      <c r="H1118" s="70"/>
      <c r="I1118" s="70"/>
      <c r="J1118" s="70">
        <v>5000</v>
      </c>
      <c r="K1118" s="70">
        <v>3950.6011150000004</v>
      </c>
      <c r="L1118" s="70"/>
      <c r="M1118" s="70"/>
      <c r="N1118" s="70"/>
      <c r="O1118" s="70"/>
      <c r="P1118" s="70"/>
      <c r="Q1118" s="70"/>
      <c r="R1118" s="70">
        <v>5000</v>
      </c>
      <c r="S1118" s="70">
        <v>3950.6011150000004</v>
      </c>
    </row>
    <row r="1119" spans="1:19" x14ac:dyDescent="0.25">
      <c r="A1119" s="72">
        <v>13068</v>
      </c>
      <c r="B1119" s="70"/>
      <c r="C1119" s="70"/>
      <c r="D1119" s="70"/>
      <c r="E1119" s="70"/>
      <c r="F1119" s="70"/>
      <c r="G1119" s="70"/>
      <c r="H1119" s="70"/>
      <c r="I1119" s="70"/>
      <c r="J1119" s="70">
        <v>9500</v>
      </c>
      <c r="K1119" s="70">
        <v>7897.4582549999996</v>
      </c>
      <c r="L1119" s="70"/>
      <c r="M1119" s="70"/>
      <c r="N1119" s="70"/>
      <c r="O1119" s="70"/>
      <c r="P1119" s="70"/>
      <c r="Q1119" s="70"/>
      <c r="R1119" s="70">
        <v>9500</v>
      </c>
      <c r="S1119" s="70">
        <v>7897.4582549999996</v>
      </c>
    </row>
    <row r="1120" spans="1:19" x14ac:dyDescent="0.25">
      <c r="A1120" s="72">
        <v>13069</v>
      </c>
      <c r="B1120" s="70"/>
      <c r="C1120" s="70"/>
      <c r="D1120" s="70"/>
      <c r="E1120" s="70"/>
      <c r="F1120" s="70"/>
      <c r="G1120" s="70"/>
      <c r="H1120" s="70"/>
      <c r="I1120" s="70"/>
      <c r="J1120" s="70">
        <v>22500</v>
      </c>
      <c r="K1120" s="70">
        <v>25901.370910999998</v>
      </c>
      <c r="L1120" s="70"/>
      <c r="M1120" s="70"/>
      <c r="N1120" s="70"/>
      <c r="O1120" s="70"/>
      <c r="P1120" s="70"/>
      <c r="Q1120" s="70"/>
      <c r="R1120" s="70">
        <v>22500</v>
      </c>
      <c r="S1120" s="70">
        <v>25901.370910999998</v>
      </c>
    </row>
    <row r="1121" spans="1:19" x14ac:dyDescent="0.25">
      <c r="A1121" s="72">
        <v>13181</v>
      </c>
      <c r="B1121" s="70"/>
      <c r="C1121" s="70"/>
      <c r="D1121" s="70"/>
      <c r="E1121" s="70"/>
      <c r="F1121" s="70"/>
      <c r="G1121" s="70"/>
      <c r="H1121" s="70"/>
      <c r="I1121" s="70"/>
      <c r="J1121" s="70">
        <v>9800</v>
      </c>
      <c r="K1121" s="70">
        <v>7321.5275840000004</v>
      </c>
      <c r="L1121" s="70"/>
      <c r="M1121" s="70"/>
      <c r="N1121" s="70"/>
      <c r="O1121" s="70"/>
      <c r="P1121" s="70"/>
      <c r="Q1121" s="70"/>
      <c r="R1121" s="70">
        <v>9800</v>
      </c>
      <c r="S1121" s="70">
        <v>7321.5275840000004</v>
      </c>
    </row>
    <row r="1122" spans="1:19" x14ac:dyDescent="0.25">
      <c r="A1122" s="72">
        <v>13202</v>
      </c>
      <c r="B1122" s="70"/>
      <c r="C1122" s="70"/>
      <c r="D1122" s="70"/>
      <c r="E1122" s="70"/>
      <c r="F1122" s="70"/>
      <c r="G1122" s="70"/>
      <c r="H1122" s="70"/>
      <c r="I1122" s="70"/>
      <c r="J1122" s="70">
        <v>6600</v>
      </c>
      <c r="K1122" s="70">
        <v>1339.1186759999998</v>
      </c>
      <c r="L1122" s="70"/>
      <c r="M1122" s="70"/>
      <c r="N1122" s="70"/>
      <c r="O1122" s="70"/>
      <c r="P1122" s="70"/>
      <c r="Q1122" s="70"/>
      <c r="R1122" s="70">
        <v>6600</v>
      </c>
      <c r="S1122" s="70">
        <v>1339.1186759999998</v>
      </c>
    </row>
    <row r="1123" spans="1:19" x14ac:dyDescent="0.25">
      <c r="A1123" s="72">
        <v>13204</v>
      </c>
      <c r="B1123" s="70"/>
      <c r="C1123" s="70"/>
      <c r="D1123" s="70"/>
      <c r="E1123" s="70"/>
      <c r="F1123" s="70"/>
      <c r="G1123" s="70"/>
      <c r="H1123" s="70"/>
      <c r="I1123" s="70"/>
      <c r="J1123" s="70">
        <v>22300</v>
      </c>
      <c r="K1123" s="70">
        <v>16049.709335</v>
      </c>
      <c r="L1123" s="70"/>
      <c r="M1123" s="70"/>
      <c r="N1123" s="70"/>
      <c r="O1123" s="70"/>
      <c r="P1123" s="70"/>
      <c r="Q1123" s="70"/>
      <c r="R1123" s="70">
        <v>22300</v>
      </c>
      <c r="S1123" s="70">
        <v>16049.709335</v>
      </c>
    </row>
    <row r="1124" spans="1:19" x14ac:dyDescent="0.25">
      <c r="A1124" s="72">
        <v>13257</v>
      </c>
      <c r="B1124" s="70"/>
      <c r="C1124" s="70"/>
      <c r="D1124" s="70"/>
      <c r="E1124" s="70"/>
      <c r="F1124" s="70"/>
      <c r="G1124" s="70"/>
      <c r="H1124" s="70"/>
      <c r="I1124" s="70"/>
      <c r="J1124" s="70">
        <v>15500</v>
      </c>
      <c r="K1124" s="70">
        <v>12511.124317999998</v>
      </c>
      <c r="L1124" s="70"/>
      <c r="M1124" s="70"/>
      <c r="N1124" s="70"/>
      <c r="O1124" s="70"/>
      <c r="P1124" s="70"/>
      <c r="Q1124" s="70"/>
      <c r="R1124" s="70">
        <v>15500</v>
      </c>
      <c r="S1124" s="70">
        <v>12511.124317999998</v>
      </c>
    </row>
    <row r="1125" spans="1:19" x14ac:dyDescent="0.25">
      <c r="A1125" s="72">
        <v>13265</v>
      </c>
      <c r="B1125" s="70"/>
      <c r="C1125" s="70"/>
      <c r="D1125" s="70"/>
      <c r="E1125" s="70"/>
      <c r="F1125" s="70"/>
      <c r="G1125" s="70"/>
      <c r="H1125" s="70"/>
      <c r="I1125" s="70"/>
      <c r="J1125" s="70"/>
      <c r="K1125" s="70"/>
      <c r="L1125" s="70">
        <v>54900</v>
      </c>
      <c r="M1125" s="70">
        <v>39264.084107000002</v>
      </c>
      <c r="N1125" s="70"/>
      <c r="O1125" s="70"/>
      <c r="P1125" s="70"/>
      <c r="Q1125" s="70"/>
      <c r="R1125" s="70">
        <v>54900</v>
      </c>
      <c r="S1125" s="70">
        <v>39264.084107000002</v>
      </c>
    </row>
    <row r="1126" spans="1:19" x14ac:dyDescent="0.25">
      <c r="A1126" s="72">
        <v>13271</v>
      </c>
      <c r="B1126" s="70"/>
      <c r="C1126" s="70"/>
      <c r="D1126" s="70"/>
      <c r="E1126" s="70"/>
      <c r="F1126" s="70"/>
      <c r="G1126" s="70"/>
      <c r="H1126" s="70"/>
      <c r="I1126" s="70"/>
      <c r="J1126" s="70"/>
      <c r="K1126" s="70"/>
      <c r="L1126" s="70">
        <v>2468</v>
      </c>
      <c r="M1126" s="70">
        <v>2774.4426350000003</v>
      </c>
      <c r="N1126" s="70"/>
      <c r="O1126" s="70"/>
      <c r="P1126" s="70"/>
      <c r="Q1126" s="70"/>
      <c r="R1126" s="70">
        <v>2468</v>
      </c>
      <c r="S1126" s="70">
        <v>2774.4426350000003</v>
      </c>
    </row>
    <row r="1127" spans="1:19" x14ac:dyDescent="0.25">
      <c r="A1127" s="72">
        <v>13272</v>
      </c>
      <c r="B1127" s="70"/>
      <c r="C1127" s="70"/>
      <c r="D1127" s="70"/>
      <c r="E1127" s="70"/>
      <c r="F1127" s="70"/>
      <c r="G1127" s="70"/>
      <c r="H1127" s="70"/>
      <c r="I1127" s="70"/>
      <c r="J1127" s="70"/>
      <c r="K1127" s="70"/>
      <c r="L1127" s="70">
        <v>9550</v>
      </c>
      <c r="M1127" s="70">
        <v>6757.983565999999</v>
      </c>
      <c r="N1127" s="70"/>
      <c r="O1127" s="70"/>
      <c r="P1127" s="70"/>
      <c r="Q1127" s="70"/>
      <c r="R1127" s="70">
        <v>9550</v>
      </c>
      <c r="S1127" s="70">
        <v>6757.983565999999</v>
      </c>
    </row>
    <row r="1128" spans="1:19" x14ac:dyDescent="0.25">
      <c r="A1128" s="72">
        <v>13273</v>
      </c>
      <c r="B1128" s="70"/>
      <c r="C1128" s="70"/>
      <c r="D1128" s="70"/>
      <c r="E1128" s="70"/>
      <c r="F1128" s="70"/>
      <c r="G1128" s="70"/>
      <c r="H1128" s="70"/>
      <c r="I1128" s="70"/>
      <c r="J1128" s="70"/>
      <c r="K1128" s="70"/>
      <c r="L1128" s="70">
        <v>84304</v>
      </c>
      <c r="M1128" s="70">
        <v>86057.715821000005</v>
      </c>
      <c r="N1128" s="70"/>
      <c r="O1128" s="70"/>
      <c r="P1128" s="70"/>
      <c r="Q1128" s="70"/>
      <c r="R1128" s="70">
        <v>84304</v>
      </c>
      <c r="S1128" s="70">
        <v>86057.715821000005</v>
      </c>
    </row>
    <row r="1129" spans="1:19" x14ac:dyDescent="0.25">
      <c r="A1129" s="72">
        <v>13277</v>
      </c>
      <c r="B1129" s="70"/>
      <c r="C1129" s="70"/>
      <c r="D1129" s="70"/>
      <c r="E1129" s="70"/>
      <c r="F1129" s="70"/>
      <c r="G1129" s="70"/>
      <c r="H1129" s="70"/>
      <c r="I1129" s="70"/>
      <c r="J1129" s="70"/>
      <c r="K1129" s="70"/>
      <c r="L1129" s="70">
        <v>86290</v>
      </c>
      <c r="M1129" s="70">
        <v>84636.968261999995</v>
      </c>
      <c r="N1129" s="70"/>
      <c r="O1129" s="70"/>
      <c r="P1129" s="70"/>
      <c r="Q1129" s="70"/>
      <c r="R1129" s="70">
        <v>86290</v>
      </c>
      <c r="S1129" s="70">
        <v>84636.968261999995</v>
      </c>
    </row>
    <row r="1130" spans="1:19" x14ac:dyDescent="0.25">
      <c r="A1130" s="72">
        <v>13278</v>
      </c>
      <c r="B1130" s="70"/>
      <c r="C1130" s="70"/>
      <c r="D1130" s="70"/>
      <c r="E1130" s="70"/>
      <c r="F1130" s="70"/>
      <c r="G1130" s="70"/>
      <c r="H1130" s="70"/>
      <c r="I1130" s="70"/>
      <c r="J1130" s="70"/>
      <c r="K1130" s="70"/>
      <c r="L1130" s="70">
        <v>10772</v>
      </c>
      <c r="M1130" s="70">
        <v>11275.269469999999</v>
      </c>
      <c r="N1130" s="70"/>
      <c r="O1130" s="70"/>
      <c r="P1130" s="70"/>
      <c r="Q1130" s="70"/>
      <c r="R1130" s="70">
        <v>10772</v>
      </c>
      <c r="S1130" s="70">
        <v>11275.269469999999</v>
      </c>
    </row>
    <row r="1131" spans="1:19" x14ac:dyDescent="0.25">
      <c r="A1131" s="72">
        <v>13279</v>
      </c>
      <c r="B1131" s="70"/>
      <c r="C1131" s="70"/>
      <c r="D1131" s="70"/>
      <c r="E1131" s="70"/>
      <c r="F1131" s="70"/>
      <c r="G1131" s="70"/>
      <c r="H1131" s="70"/>
      <c r="I1131" s="70"/>
      <c r="J1131" s="70"/>
      <c r="K1131" s="70"/>
      <c r="L1131" s="70">
        <v>98062</v>
      </c>
      <c r="M1131" s="70">
        <v>95912.235840000008</v>
      </c>
      <c r="N1131" s="70"/>
      <c r="O1131" s="70"/>
      <c r="P1131" s="70"/>
      <c r="Q1131" s="70"/>
      <c r="R1131" s="70">
        <v>98062</v>
      </c>
      <c r="S1131" s="70">
        <v>95912.235840000008</v>
      </c>
    </row>
    <row r="1132" spans="1:19" x14ac:dyDescent="0.25">
      <c r="A1132" s="72">
        <v>13282</v>
      </c>
      <c r="B1132" s="70"/>
      <c r="C1132" s="70"/>
      <c r="D1132" s="70"/>
      <c r="E1132" s="70"/>
      <c r="F1132" s="70"/>
      <c r="G1132" s="70"/>
      <c r="H1132" s="70"/>
      <c r="I1132" s="70"/>
      <c r="J1132" s="70"/>
      <c r="K1132" s="70"/>
      <c r="L1132" s="70">
        <v>95358</v>
      </c>
      <c r="M1132" s="70">
        <v>95590.143555999995</v>
      </c>
      <c r="N1132" s="70"/>
      <c r="O1132" s="70"/>
      <c r="P1132" s="70"/>
      <c r="Q1132" s="70"/>
      <c r="R1132" s="70">
        <v>95358</v>
      </c>
      <c r="S1132" s="70">
        <v>95590.143555999995</v>
      </c>
    </row>
    <row r="1133" spans="1:19" x14ac:dyDescent="0.25">
      <c r="A1133" s="72">
        <v>13291</v>
      </c>
      <c r="B1133" s="70"/>
      <c r="C1133" s="70"/>
      <c r="D1133" s="70"/>
      <c r="E1133" s="70"/>
      <c r="F1133" s="70"/>
      <c r="G1133" s="70"/>
      <c r="H1133" s="70"/>
      <c r="I1133" s="70"/>
      <c r="J1133" s="70"/>
      <c r="K1133" s="70"/>
      <c r="L1133" s="70">
        <v>20400</v>
      </c>
      <c r="M1133" s="70">
        <v>12206.151826000001</v>
      </c>
      <c r="N1133" s="70"/>
      <c r="O1133" s="70"/>
      <c r="P1133" s="70"/>
      <c r="Q1133" s="70"/>
      <c r="R1133" s="70">
        <v>20400</v>
      </c>
      <c r="S1133" s="70">
        <v>12206.151826000001</v>
      </c>
    </row>
    <row r="1134" spans="1:19" x14ac:dyDescent="0.25">
      <c r="A1134" s="72">
        <v>13321</v>
      </c>
      <c r="B1134" s="70"/>
      <c r="C1134" s="70"/>
      <c r="D1134" s="70"/>
      <c r="E1134" s="70"/>
      <c r="F1134" s="70"/>
      <c r="G1134" s="70"/>
      <c r="H1134" s="70"/>
      <c r="I1134" s="70"/>
      <c r="J1134" s="70"/>
      <c r="K1134" s="70"/>
      <c r="L1134" s="70"/>
      <c r="M1134" s="70"/>
      <c r="N1134" s="70">
        <v>6100</v>
      </c>
      <c r="O1134" s="70">
        <v>3775.0997299999999</v>
      </c>
      <c r="P1134" s="70"/>
      <c r="Q1134" s="70"/>
      <c r="R1134" s="70">
        <v>6100</v>
      </c>
      <c r="S1134" s="70">
        <v>3775.0997299999999</v>
      </c>
    </row>
    <row r="1135" spans="1:19" x14ac:dyDescent="0.25">
      <c r="A1135" s="72">
        <v>13322</v>
      </c>
      <c r="B1135" s="70"/>
      <c r="C1135" s="70"/>
      <c r="D1135" s="70"/>
      <c r="E1135" s="70"/>
      <c r="F1135" s="70"/>
      <c r="G1135" s="70"/>
      <c r="H1135" s="70"/>
      <c r="I1135" s="70"/>
      <c r="J1135" s="70"/>
      <c r="K1135" s="70"/>
      <c r="L1135" s="70"/>
      <c r="M1135" s="70"/>
      <c r="N1135" s="70">
        <v>9300</v>
      </c>
      <c r="O1135" s="70">
        <v>14119.706932000001</v>
      </c>
      <c r="P1135" s="70"/>
      <c r="Q1135" s="70"/>
      <c r="R1135" s="70">
        <v>9300</v>
      </c>
      <c r="S1135" s="70">
        <v>14119.706932000001</v>
      </c>
    </row>
    <row r="1136" spans="1:19" x14ac:dyDescent="0.25">
      <c r="A1136" s="72">
        <v>13344</v>
      </c>
      <c r="B1136" s="70"/>
      <c r="C1136" s="70"/>
      <c r="D1136" s="70"/>
      <c r="E1136" s="70"/>
      <c r="F1136" s="70"/>
      <c r="G1136" s="70"/>
      <c r="H1136" s="70"/>
      <c r="I1136" s="70"/>
      <c r="J1136" s="70"/>
      <c r="K1136" s="70"/>
      <c r="L1136" s="70"/>
      <c r="M1136" s="70"/>
      <c r="N1136" s="70">
        <v>14400</v>
      </c>
      <c r="O1136" s="70">
        <v>11310.908631999999</v>
      </c>
      <c r="P1136" s="70"/>
      <c r="Q1136" s="70"/>
      <c r="R1136" s="70">
        <v>14400</v>
      </c>
      <c r="S1136" s="70">
        <v>11310.908631999999</v>
      </c>
    </row>
    <row r="1137" spans="1:19" x14ac:dyDescent="0.25">
      <c r="A1137" s="72">
        <v>13386</v>
      </c>
      <c r="B1137" s="70"/>
      <c r="C1137" s="70"/>
      <c r="D1137" s="70"/>
      <c r="E1137" s="70"/>
      <c r="F1137" s="70"/>
      <c r="G1137" s="70"/>
      <c r="H1137" s="70"/>
      <c r="I1137" s="70"/>
      <c r="J1137" s="70"/>
      <c r="K1137" s="70"/>
      <c r="L1137" s="70"/>
      <c r="M1137" s="70"/>
      <c r="N1137" s="70">
        <v>14500</v>
      </c>
      <c r="O1137" s="70">
        <v>15154.772186</v>
      </c>
      <c r="P1137" s="70"/>
      <c r="Q1137" s="70"/>
      <c r="R1137" s="70">
        <v>14500</v>
      </c>
      <c r="S1137" s="70">
        <v>15154.772186</v>
      </c>
    </row>
    <row r="1138" spans="1:19" x14ac:dyDescent="0.25">
      <c r="A1138" s="72">
        <v>13394</v>
      </c>
      <c r="B1138" s="70"/>
      <c r="C1138" s="70"/>
      <c r="D1138" s="70"/>
      <c r="E1138" s="70"/>
      <c r="F1138" s="70"/>
      <c r="G1138" s="70"/>
      <c r="H1138" s="70"/>
      <c r="I1138" s="70"/>
      <c r="J1138" s="70"/>
      <c r="K1138" s="70"/>
      <c r="L1138" s="70"/>
      <c r="M1138" s="70"/>
      <c r="N1138" s="70">
        <v>18118</v>
      </c>
      <c r="O1138" s="70">
        <v>14886.785216999999</v>
      </c>
      <c r="P1138" s="70"/>
      <c r="Q1138" s="70"/>
      <c r="R1138" s="70">
        <v>18118</v>
      </c>
      <c r="S1138" s="70">
        <v>14886.785216999999</v>
      </c>
    </row>
    <row r="1139" spans="1:19" x14ac:dyDescent="0.25">
      <c r="A1139" s="72">
        <v>13438</v>
      </c>
      <c r="B1139" s="70"/>
      <c r="C1139" s="70"/>
      <c r="D1139" s="70">
        <v>55871</v>
      </c>
      <c r="E1139" s="70">
        <v>52177.149414</v>
      </c>
      <c r="F1139" s="70"/>
      <c r="G1139" s="70"/>
      <c r="H1139" s="70"/>
      <c r="I1139" s="70"/>
      <c r="J1139" s="70"/>
      <c r="K1139" s="70"/>
      <c r="L1139" s="70"/>
      <c r="M1139" s="70"/>
      <c r="N1139" s="70"/>
      <c r="O1139" s="70"/>
      <c r="P1139" s="70"/>
      <c r="Q1139" s="70"/>
      <c r="R1139" s="70">
        <v>55871</v>
      </c>
      <c r="S1139" s="70">
        <v>52177.149414</v>
      </c>
    </row>
    <row r="1140" spans="1:19" x14ac:dyDescent="0.25">
      <c r="A1140" s="72">
        <v>13519</v>
      </c>
      <c r="B1140" s="70"/>
      <c r="C1140" s="70"/>
      <c r="D1140" s="70"/>
      <c r="E1140" s="70"/>
      <c r="F1140" s="70"/>
      <c r="G1140" s="70"/>
      <c r="H1140" s="70"/>
      <c r="I1140" s="70"/>
      <c r="J1140" s="70"/>
      <c r="K1140" s="70"/>
      <c r="L1140" s="70">
        <v>21100</v>
      </c>
      <c r="M1140" s="70">
        <v>15729.08152</v>
      </c>
      <c r="N1140" s="70"/>
      <c r="O1140" s="70"/>
      <c r="P1140" s="70"/>
      <c r="Q1140" s="70"/>
      <c r="R1140" s="70">
        <v>21100</v>
      </c>
      <c r="S1140" s="70">
        <v>15729.08152</v>
      </c>
    </row>
    <row r="1141" spans="1:19" x14ac:dyDescent="0.25">
      <c r="A1141" s="72">
        <v>13522</v>
      </c>
      <c r="B1141" s="70"/>
      <c r="C1141" s="70"/>
      <c r="D1141" s="70"/>
      <c r="E1141" s="70"/>
      <c r="F1141" s="70"/>
      <c r="G1141" s="70"/>
      <c r="H1141" s="70"/>
      <c r="I1141" s="70"/>
      <c r="J1141" s="70"/>
      <c r="K1141" s="70"/>
      <c r="L1141" s="70">
        <v>1169</v>
      </c>
      <c r="M1141" s="70">
        <v>252.15150499999999</v>
      </c>
      <c r="N1141" s="70"/>
      <c r="O1141" s="70"/>
      <c r="P1141" s="70"/>
      <c r="Q1141" s="70"/>
      <c r="R1141" s="70">
        <v>1169</v>
      </c>
      <c r="S1141" s="70">
        <v>252.15150499999999</v>
      </c>
    </row>
    <row r="1142" spans="1:19" x14ac:dyDescent="0.25">
      <c r="A1142" s="72">
        <v>13524</v>
      </c>
      <c r="B1142" s="70"/>
      <c r="C1142" s="70"/>
      <c r="D1142" s="70"/>
      <c r="E1142" s="70"/>
      <c r="F1142" s="70"/>
      <c r="G1142" s="70"/>
      <c r="H1142" s="70"/>
      <c r="I1142" s="70"/>
      <c r="J1142" s="70"/>
      <c r="K1142" s="70"/>
      <c r="L1142" s="70">
        <v>1340</v>
      </c>
      <c r="M1142" s="70">
        <v>140.23381900000001</v>
      </c>
      <c r="N1142" s="70"/>
      <c r="O1142" s="70"/>
      <c r="P1142" s="70"/>
      <c r="Q1142" s="70"/>
      <c r="R1142" s="70">
        <v>1340</v>
      </c>
      <c r="S1142" s="70">
        <v>140.23381900000001</v>
      </c>
    </row>
    <row r="1143" spans="1:19" x14ac:dyDescent="0.25">
      <c r="A1143" s="72">
        <v>13526</v>
      </c>
      <c r="B1143" s="70"/>
      <c r="C1143" s="70"/>
      <c r="D1143" s="70"/>
      <c r="E1143" s="70"/>
      <c r="F1143" s="70"/>
      <c r="G1143" s="70"/>
      <c r="H1143" s="70"/>
      <c r="I1143" s="70"/>
      <c r="J1143" s="70"/>
      <c r="K1143" s="70"/>
      <c r="L1143" s="70">
        <v>15907</v>
      </c>
      <c r="M1143" s="70">
        <v>14914.817566</v>
      </c>
      <c r="N1143" s="70"/>
      <c r="O1143" s="70"/>
      <c r="P1143" s="70"/>
      <c r="Q1143" s="70"/>
      <c r="R1143" s="70">
        <v>15907</v>
      </c>
      <c r="S1143" s="70">
        <v>14914.817566</v>
      </c>
    </row>
    <row r="1144" spans="1:19" x14ac:dyDescent="0.25">
      <c r="A1144" s="72">
        <v>13527</v>
      </c>
      <c r="B1144" s="70"/>
      <c r="C1144" s="70"/>
      <c r="D1144" s="70"/>
      <c r="E1144" s="70"/>
      <c r="F1144" s="70"/>
      <c r="G1144" s="70"/>
      <c r="H1144" s="70"/>
      <c r="I1144" s="70"/>
      <c r="J1144" s="70"/>
      <c r="K1144" s="70"/>
      <c r="L1144" s="70">
        <v>107825</v>
      </c>
      <c r="M1144" s="70">
        <v>109676.666992</v>
      </c>
      <c r="N1144" s="70"/>
      <c r="O1144" s="70"/>
      <c r="P1144" s="70"/>
      <c r="Q1144" s="70"/>
      <c r="R1144" s="70">
        <v>107825</v>
      </c>
      <c r="S1144" s="70">
        <v>109676.666992</v>
      </c>
    </row>
    <row r="1145" spans="1:19" x14ac:dyDescent="0.25">
      <c r="A1145" s="72">
        <v>13553</v>
      </c>
      <c r="B1145" s="70"/>
      <c r="C1145" s="70"/>
      <c r="D1145" s="70"/>
      <c r="E1145" s="70"/>
      <c r="F1145" s="70"/>
      <c r="G1145" s="70"/>
      <c r="H1145" s="70"/>
      <c r="I1145" s="70"/>
      <c r="J1145" s="70"/>
      <c r="K1145" s="70"/>
      <c r="L1145" s="70">
        <v>10277</v>
      </c>
      <c r="M1145" s="70">
        <v>8204.1354360000005</v>
      </c>
      <c r="N1145" s="70"/>
      <c r="O1145" s="70"/>
      <c r="P1145" s="70"/>
      <c r="Q1145" s="70"/>
      <c r="R1145" s="70">
        <v>10277</v>
      </c>
      <c r="S1145" s="70">
        <v>8204.1354360000005</v>
      </c>
    </row>
    <row r="1146" spans="1:19" x14ac:dyDescent="0.25">
      <c r="A1146" s="72">
        <v>13555</v>
      </c>
      <c r="B1146" s="70"/>
      <c r="C1146" s="70"/>
      <c r="D1146" s="70"/>
      <c r="E1146" s="70"/>
      <c r="F1146" s="70"/>
      <c r="G1146" s="70"/>
      <c r="H1146" s="70"/>
      <c r="I1146" s="70"/>
      <c r="J1146" s="70"/>
      <c r="K1146" s="70"/>
      <c r="L1146" s="70">
        <v>15400</v>
      </c>
      <c r="M1146" s="70">
        <v>11566.419098999999</v>
      </c>
      <c r="N1146" s="70"/>
      <c r="O1146" s="70"/>
      <c r="P1146" s="70"/>
      <c r="Q1146" s="70"/>
      <c r="R1146" s="70">
        <v>15400</v>
      </c>
      <c r="S1146" s="70">
        <v>11566.419098999999</v>
      </c>
    </row>
    <row r="1147" spans="1:19" x14ac:dyDescent="0.25">
      <c r="A1147" s="72">
        <v>13557</v>
      </c>
      <c r="B1147" s="70"/>
      <c r="C1147" s="70"/>
      <c r="D1147" s="70"/>
      <c r="E1147" s="70"/>
      <c r="F1147" s="70"/>
      <c r="G1147" s="70"/>
      <c r="H1147" s="70"/>
      <c r="I1147" s="70"/>
      <c r="J1147" s="70"/>
      <c r="K1147" s="70"/>
      <c r="L1147" s="70">
        <v>13500</v>
      </c>
      <c r="M1147" s="70">
        <v>8332.6223989999999</v>
      </c>
      <c r="N1147" s="70"/>
      <c r="O1147" s="70"/>
      <c r="P1147" s="70"/>
      <c r="Q1147" s="70"/>
      <c r="R1147" s="70">
        <v>13500</v>
      </c>
      <c r="S1147" s="70">
        <v>8332.6223989999999</v>
      </c>
    </row>
    <row r="1148" spans="1:19" x14ac:dyDescent="0.25">
      <c r="A1148" s="72">
        <v>13559</v>
      </c>
      <c r="B1148" s="70"/>
      <c r="C1148" s="70"/>
      <c r="D1148" s="70"/>
      <c r="E1148" s="70"/>
      <c r="F1148" s="70"/>
      <c r="G1148" s="70"/>
      <c r="H1148" s="70"/>
      <c r="I1148" s="70"/>
      <c r="J1148" s="70"/>
      <c r="K1148" s="70"/>
      <c r="L1148" s="70">
        <v>5651</v>
      </c>
      <c r="M1148" s="70">
        <v>3068.7363350000001</v>
      </c>
      <c r="N1148" s="70"/>
      <c r="O1148" s="70"/>
      <c r="P1148" s="70"/>
      <c r="Q1148" s="70"/>
      <c r="R1148" s="70">
        <v>5651</v>
      </c>
      <c r="S1148" s="70">
        <v>3068.7363350000001</v>
      </c>
    </row>
    <row r="1149" spans="1:19" x14ac:dyDescent="0.25">
      <c r="A1149" s="72">
        <v>13564</v>
      </c>
      <c r="B1149" s="70"/>
      <c r="C1149" s="70"/>
      <c r="D1149" s="70"/>
      <c r="E1149" s="70"/>
      <c r="F1149" s="70"/>
      <c r="G1149" s="70"/>
      <c r="H1149" s="70"/>
      <c r="I1149" s="70"/>
      <c r="J1149" s="70"/>
      <c r="K1149" s="70"/>
      <c r="L1149" s="70">
        <v>13100</v>
      </c>
      <c r="M1149" s="70">
        <v>11833.052154000001</v>
      </c>
      <c r="N1149" s="70"/>
      <c r="O1149" s="70"/>
      <c r="P1149" s="70"/>
      <c r="Q1149" s="70"/>
      <c r="R1149" s="70">
        <v>13100</v>
      </c>
      <c r="S1149" s="70">
        <v>11833.052154000001</v>
      </c>
    </row>
    <row r="1150" spans="1:19" x14ac:dyDescent="0.25">
      <c r="A1150" s="72">
        <v>13569</v>
      </c>
      <c r="B1150" s="70"/>
      <c r="C1150" s="70"/>
      <c r="D1150" s="70"/>
      <c r="E1150" s="70"/>
      <c r="F1150" s="70"/>
      <c r="G1150" s="70"/>
      <c r="H1150" s="70"/>
      <c r="I1150" s="70"/>
      <c r="J1150" s="70"/>
      <c r="K1150" s="70"/>
      <c r="L1150" s="70">
        <v>3100</v>
      </c>
      <c r="M1150" s="70">
        <v>2349.8863390000001</v>
      </c>
      <c r="N1150" s="70"/>
      <c r="O1150" s="70"/>
      <c r="P1150" s="70"/>
      <c r="Q1150" s="70"/>
      <c r="R1150" s="70">
        <v>3100</v>
      </c>
      <c r="S1150" s="70">
        <v>2349.8863390000001</v>
      </c>
    </row>
    <row r="1151" spans="1:19" x14ac:dyDescent="0.25">
      <c r="A1151" s="72">
        <v>13579</v>
      </c>
      <c r="B1151" s="70"/>
      <c r="C1151" s="70"/>
      <c r="D1151" s="70"/>
      <c r="E1151" s="70"/>
      <c r="F1151" s="70"/>
      <c r="G1151" s="70"/>
      <c r="H1151" s="70"/>
      <c r="I1151" s="70"/>
      <c r="J1151" s="70"/>
      <c r="K1151" s="70"/>
      <c r="L1151" s="70">
        <v>95273</v>
      </c>
      <c r="M1151" s="70">
        <v>102997.212403</v>
      </c>
      <c r="N1151" s="70"/>
      <c r="O1151" s="70"/>
      <c r="P1151" s="70"/>
      <c r="Q1151" s="70"/>
      <c r="R1151" s="70">
        <v>95273</v>
      </c>
      <c r="S1151" s="70">
        <v>102997.212403</v>
      </c>
    </row>
    <row r="1152" spans="1:19" x14ac:dyDescent="0.25">
      <c r="A1152" s="72">
        <v>13580</v>
      </c>
      <c r="B1152" s="70"/>
      <c r="C1152" s="70"/>
      <c r="D1152" s="70"/>
      <c r="E1152" s="70"/>
      <c r="F1152" s="70"/>
      <c r="G1152" s="70"/>
      <c r="H1152" s="70"/>
      <c r="I1152" s="70"/>
      <c r="J1152" s="70"/>
      <c r="K1152" s="70"/>
      <c r="L1152" s="70">
        <v>104739</v>
      </c>
      <c r="M1152" s="70">
        <v>103291.27441399998</v>
      </c>
      <c r="N1152" s="70"/>
      <c r="O1152" s="70"/>
      <c r="P1152" s="70"/>
      <c r="Q1152" s="70"/>
      <c r="R1152" s="70">
        <v>104739</v>
      </c>
      <c r="S1152" s="70">
        <v>103291.27441399998</v>
      </c>
    </row>
    <row r="1153" spans="1:19" x14ac:dyDescent="0.25">
      <c r="A1153" s="72">
        <v>13581</v>
      </c>
      <c r="B1153" s="70"/>
      <c r="C1153" s="70"/>
      <c r="D1153" s="70"/>
      <c r="E1153" s="70"/>
      <c r="F1153" s="70"/>
      <c r="G1153" s="70"/>
      <c r="H1153" s="70"/>
      <c r="I1153" s="70"/>
      <c r="J1153" s="70"/>
      <c r="K1153" s="70"/>
      <c r="L1153" s="70">
        <v>104032</v>
      </c>
      <c r="M1153" s="70">
        <v>98914.734375</v>
      </c>
      <c r="N1153" s="70"/>
      <c r="O1153" s="70"/>
      <c r="P1153" s="70"/>
      <c r="Q1153" s="70"/>
      <c r="R1153" s="70">
        <v>104032</v>
      </c>
      <c r="S1153" s="70">
        <v>98914.734375</v>
      </c>
    </row>
    <row r="1154" spans="1:19" x14ac:dyDescent="0.25">
      <c r="A1154" s="72">
        <v>13582</v>
      </c>
      <c r="B1154" s="70"/>
      <c r="C1154" s="70"/>
      <c r="D1154" s="70"/>
      <c r="E1154" s="70"/>
      <c r="F1154" s="70"/>
      <c r="G1154" s="70"/>
      <c r="H1154" s="70"/>
      <c r="I1154" s="70"/>
      <c r="J1154" s="70"/>
      <c r="K1154" s="70"/>
      <c r="L1154" s="70">
        <v>100592</v>
      </c>
      <c r="M1154" s="70">
        <v>99577.021483999997</v>
      </c>
      <c r="N1154" s="70"/>
      <c r="O1154" s="70"/>
      <c r="P1154" s="70"/>
      <c r="Q1154" s="70"/>
      <c r="R1154" s="70">
        <v>100592</v>
      </c>
      <c r="S1154" s="70">
        <v>99577.021483999997</v>
      </c>
    </row>
    <row r="1155" spans="1:19" x14ac:dyDescent="0.25">
      <c r="A1155" s="72">
        <v>13583</v>
      </c>
      <c r="B1155" s="70"/>
      <c r="C1155" s="70"/>
      <c r="D1155" s="70"/>
      <c r="E1155" s="70"/>
      <c r="F1155" s="70"/>
      <c r="G1155" s="70"/>
      <c r="H1155" s="70"/>
      <c r="I1155" s="70"/>
      <c r="J1155" s="70"/>
      <c r="K1155" s="70"/>
      <c r="L1155" s="70">
        <v>5630</v>
      </c>
      <c r="M1155" s="70">
        <v>6687.1427620000013</v>
      </c>
      <c r="N1155" s="70"/>
      <c r="O1155" s="70"/>
      <c r="P1155" s="70"/>
      <c r="Q1155" s="70"/>
      <c r="R1155" s="70">
        <v>5630</v>
      </c>
      <c r="S1155" s="70">
        <v>6687.1427620000013</v>
      </c>
    </row>
    <row r="1156" spans="1:19" x14ac:dyDescent="0.25">
      <c r="A1156" s="72">
        <v>13587</v>
      </c>
      <c r="B1156" s="70"/>
      <c r="C1156" s="70"/>
      <c r="D1156" s="70"/>
      <c r="E1156" s="70"/>
      <c r="F1156" s="70"/>
      <c r="G1156" s="70"/>
      <c r="H1156" s="70"/>
      <c r="I1156" s="70"/>
      <c r="J1156" s="70"/>
      <c r="K1156" s="70"/>
      <c r="L1156" s="70">
        <v>5247</v>
      </c>
      <c r="M1156" s="70">
        <v>8028.4359130000003</v>
      </c>
      <c r="N1156" s="70"/>
      <c r="O1156" s="70"/>
      <c r="P1156" s="70"/>
      <c r="Q1156" s="70"/>
      <c r="R1156" s="70">
        <v>5247</v>
      </c>
      <c r="S1156" s="70">
        <v>8028.4359130000003</v>
      </c>
    </row>
    <row r="1157" spans="1:19" x14ac:dyDescent="0.25">
      <c r="A1157" s="72">
        <v>13589</v>
      </c>
      <c r="B1157" s="70"/>
      <c r="C1157" s="70"/>
      <c r="D1157" s="70"/>
      <c r="E1157" s="70"/>
      <c r="F1157" s="70"/>
      <c r="G1157" s="70"/>
      <c r="H1157" s="70"/>
      <c r="I1157" s="70"/>
      <c r="J1157" s="70"/>
      <c r="K1157" s="70"/>
      <c r="L1157" s="70">
        <v>101738</v>
      </c>
      <c r="M1157" s="70">
        <v>101499.545899</v>
      </c>
      <c r="N1157" s="70"/>
      <c r="O1157" s="70"/>
      <c r="P1157" s="70"/>
      <c r="Q1157" s="70"/>
      <c r="R1157" s="70">
        <v>101738</v>
      </c>
      <c r="S1157" s="70">
        <v>101499.545899</v>
      </c>
    </row>
    <row r="1158" spans="1:19" x14ac:dyDescent="0.25">
      <c r="A1158" s="72">
        <v>13590</v>
      </c>
      <c r="B1158" s="70"/>
      <c r="C1158" s="70"/>
      <c r="D1158" s="70"/>
      <c r="E1158" s="70"/>
      <c r="F1158" s="70"/>
      <c r="G1158" s="70"/>
      <c r="H1158" s="70"/>
      <c r="I1158" s="70"/>
      <c r="J1158" s="70"/>
      <c r="K1158" s="70"/>
      <c r="L1158" s="70">
        <v>97387</v>
      </c>
      <c r="M1158" s="70">
        <v>107139.283203</v>
      </c>
      <c r="N1158" s="70"/>
      <c r="O1158" s="70"/>
      <c r="P1158" s="70"/>
      <c r="Q1158" s="70"/>
      <c r="R1158" s="70">
        <v>97387</v>
      </c>
      <c r="S1158" s="70">
        <v>107139.283203</v>
      </c>
    </row>
    <row r="1159" spans="1:19" x14ac:dyDescent="0.25">
      <c r="A1159" s="72">
        <v>13592</v>
      </c>
      <c r="B1159" s="70"/>
      <c r="C1159" s="70"/>
      <c r="D1159" s="70"/>
      <c r="E1159" s="70"/>
      <c r="F1159" s="70"/>
      <c r="G1159" s="70"/>
      <c r="H1159" s="70"/>
      <c r="I1159" s="70"/>
      <c r="J1159" s="70"/>
      <c r="K1159" s="70"/>
      <c r="L1159" s="70">
        <v>6201</v>
      </c>
      <c r="M1159" s="70">
        <v>5639.7422480000005</v>
      </c>
      <c r="N1159" s="70"/>
      <c r="O1159" s="70"/>
      <c r="P1159" s="70"/>
      <c r="Q1159" s="70"/>
      <c r="R1159" s="70">
        <v>6201</v>
      </c>
      <c r="S1159" s="70">
        <v>5639.7422480000005</v>
      </c>
    </row>
    <row r="1160" spans="1:19" x14ac:dyDescent="0.25">
      <c r="A1160" s="72">
        <v>13593</v>
      </c>
      <c r="B1160" s="70"/>
      <c r="C1160" s="70"/>
      <c r="D1160" s="70"/>
      <c r="E1160" s="70"/>
      <c r="F1160" s="70"/>
      <c r="G1160" s="70"/>
      <c r="H1160" s="70"/>
      <c r="I1160" s="70"/>
      <c r="J1160" s="70"/>
      <c r="K1160" s="70"/>
      <c r="L1160" s="70">
        <v>98736</v>
      </c>
      <c r="M1160" s="70">
        <v>109816.90332100001</v>
      </c>
      <c r="N1160" s="70"/>
      <c r="O1160" s="70"/>
      <c r="P1160" s="70"/>
      <c r="Q1160" s="70"/>
      <c r="R1160" s="70">
        <v>98736</v>
      </c>
      <c r="S1160" s="70">
        <v>109816.90332100001</v>
      </c>
    </row>
    <row r="1161" spans="1:19" x14ac:dyDescent="0.25">
      <c r="A1161" s="72">
        <v>13594</v>
      </c>
      <c r="B1161" s="70"/>
      <c r="C1161" s="70"/>
      <c r="D1161" s="70"/>
      <c r="E1161" s="70"/>
      <c r="F1161" s="70"/>
      <c r="G1161" s="70"/>
      <c r="H1161" s="70"/>
      <c r="I1161" s="70"/>
      <c r="J1161" s="70"/>
      <c r="K1161" s="70"/>
      <c r="L1161" s="70">
        <v>116241</v>
      </c>
      <c r="M1161" s="70">
        <v>122521.512694</v>
      </c>
      <c r="N1161" s="70"/>
      <c r="O1161" s="70"/>
      <c r="P1161" s="70"/>
      <c r="Q1161" s="70"/>
      <c r="R1161" s="70">
        <v>116241</v>
      </c>
      <c r="S1161" s="70">
        <v>122521.512694</v>
      </c>
    </row>
    <row r="1162" spans="1:19" x14ac:dyDescent="0.25">
      <c r="A1162" s="72">
        <v>13596</v>
      </c>
      <c r="B1162" s="70"/>
      <c r="C1162" s="70"/>
      <c r="D1162" s="70"/>
      <c r="E1162" s="70"/>
      <c r="F1162" s="70"/>
      <c r="G1162" s="70"/>
      <c r="H1162" s="70"/>
      <c r="I1162" s="70"/>
      <c r="J1162" s="70"/>
      <c r="K1162" s="70"/>
      <c r="L1162" s="70">
        <v>4626</v>
      </c>
      <c r="M1162" s="70">
        <v>8008.8832710000006</v>
      </c>
      <c r="N1162" s="70"/>
      <c r="O1162" s="70"/>
      <c r="P1162" s="70"/>
      <c r="Q1162" s="70"/>
      <c r="R1162" s="70">
        <v>4626</v>
      </c>
      <c r="S1162" s="70">
        <v>8008.8832710000006</v>
      </c>
    </row>
    <row r="1163" spans="1:19" x14ac:dyDescent="0.25">
      <c r="A1163" s="72">
        <v>13597</v>
      </c>
      <c r="B1163" s="70"/>
      <c r="C1163" s="70"/>
      <c r="D1163" s="70"/>
      <c r="E1163" s="70"/>
      <c r="F1163" s="70"/>
      <c r="G1163" s="70"/>
      <c r="H1163" s="70"/>
      <c r="I1163" s="70"/>
      <c r="J1163" s="70"/>
      <c r="K1163" s="70"/>
      <c r="L1163" s="70">
        <v>122507</v>
      </c>
      <c r="M1163" s="70">
        <v>107730.947267</v>
      </c>
      <c r="N1163" s="70"/>
      <c r="O1163" s="70"/>
      <c r="P1163" s="70"/>
      <c r="Q1163" s="70"/>
      <c r="R1163" s="70">
        <v>122507</v>
      </c>
      <c r="S1163" s="70">
        <v>107730.947267</v>
      </c>
    </row>
    <row r="1164" spans="1:19" x14ac:dyDescent="0.25">
      <c r="A1164" s="72">
        <v>13598</v>
      </c>
      <c r="B1164" s="70"/>
      <c r="C1164" s="70"/>
      <c r="D1164" s="70"/>
      <c r="E1164" s="70"/>
      <c r="F1164" s="70"/>
      <c r="G1164" s="70"/>
      <c r="H1164" s="70"/>
      <c r="I1164" s="70"/>
      <c r="J1164" s="70"/>
      <c r="K1164" s="70"/>
      <c r="L1164" s="70">
        <v>111400</v>
      </c>
      <c r="M1164" s="70">
        <v>99697.825194999998</v>
      </c>
      <c r="N1164" s="70"/>
      <c r="O1164" s="70"/>
      <c r="P1164" s="70"/>
      <c r="Q1164" s="70"/>
      <c r="R1164" s="70">
        <v>111400</v>
      </c>
      <c r="S1164" s="70">
        <v>99697.825194999998</v>
      </c>
    </row>
    <row r="1165" spans="1:19" x14ac:dyDescent="0.25">
      <c r="A1165" s="72">
        <v>13600</v>
      </c>
      <c r="B1165" s="70"/>
      <c r="C1165" s="70"/>
      <c r="D1165" s="70"/>
      <c r="E1165" s="70"/>
      <c r="F1165" s="70"/>
      <c r="G1165" s="70"/>
      <c r="H1165" s="70"/>
      <c r="I1165" s="70"/>
      <c r="J1165" s="70"/>
      <c r="K1165" s="70"/>
      <c r="L1165" s="70">
        <v>118363</v>
      </c>
      <c r="M1165" s="70">
        <v>111052.08642600001</v>
      </c>
      <c r="N1165" s="70"/>
      <c r="O1165" s="70"/>
      <c r="P1165" s="70"/>
      <c r="Q1165" s="70"/>
      <c r="R1165" s="70">
        <v>118363</v>
      </c>
      <c r="S1165" s="70">
        <v>111052.08642600001</v>
      </c>
    </row>
    <row r="1166" spans="1:19" x14ac:dyDescent="0.25">
      <c r="A1166" s="72">
        <v>13601</v>
      </c>
      <c r="B1166" s="70"/>
      <c r="C1166" s="70"/>
      <c r="D1166" s="70"/>
      <c r="E1166" s="70"/>
      <c r="F1166" s="70"/>
      <c r="G1166" s="70"/>
      <c r="H1166" s="70"/>
      <c r="I1166" s="70"/>
      <c r="J1166" s="70"/>
      <c r="K1166" s="70"/>
      <c r="L1166" s="70">
        <v>6238</v>
      </c>
      <c r="M1166" s="70">
        <v>6415.7859349999999</v>
      </c>
      <c r="N1166" s="70"/>
      <c r="O1166" s="70"/>
      <c r="P1166" s="70"/>
      <c r="Q1166" s="70"/>
      <c r="R1166" s="70">
        <v>6238</v>
      </c>
      <c r="S1166" s="70">
        <v>6415.7859349999999</v>
      </c>
    </row>
    <row r="1167" spans="1:19" x14ac:dyDescent="0.25">
      <c r="A1167" s="72">
        <v>13620</v>
      </c>
      <c r="B1167" s="70"/>
      <c r="C1167" s="70"/>
      <c r="D1167" s="70"/>
      <c r="E1167" s="70"/>
      <c r="F1167" s="70">
        <v>32804</v>
      </c>
      <c r="G1167" s="70">
        <v>47312.697753999993</v>
      </c>
      <c r="H1167" s="70"/>
      <c r="I1167" s="70"/>
      <c r="J1167" s="70"/>
      <c r="K1167" s="70"/>
      <c r="L1167" s="70"/>
      <c r="M1167" s="70"/>
      <c r="N1167" s="70"/>
      <c r="O1167" s="70"/>
      <c r="P1167" s="70"/>
      <c r="Q1167" s="70"/>
      <c r="R1167" s="70">
        <v>32804</v>
      </c>
      <c r="S1167" s="70">
        <v>47312.697753999993</v>
      </c>
    </row>
    <row r="1168" spans="1:19" x14ac:dyDescent="0.25">
      <c r="A1168" s="72">
        <v>13636</v>
      </c>
      <c r="B1168" s="70"/>
      <c r="C1168" s="70"/>
      <c r="D1168" s="70"/>
      <c r="E1168" s="70"/>
      <c r="F1168" s="70">
        <v>13600</v>
      </c>
      <c r="G1168" s="70">
        <v>10614.68982</v>
      </c>
      <c r="H1168" s="70"/>
      <c r="I1168" s="70"/>
      <c r="J1168" s="70"/>
      <c r="K1168" s="70"/>
      <c r="L1168" s="70"/>
      <c r="M1168" s="70"/>
      <c r="N1168" s="70"/>
      <c r="O1168" s="70"/>
      <c r="P1168" s="70"/>
      <c r="Q1168" s="70"/>
      <c r="R1168" s="70">
        <v>13600</v>
      </c>
      <c r="S1168" s="70">
        <v>10614.68982</v>
      </c>
    </row>
    <row r="1169" spans="1:19" x14ac:dyDescent="0.25">
      <c r="A1169" s="72">
        <v>13637</v>
      </c>
      <c r="B1169" s="70"/>
      <c r="C1169" s="70"/>
      <c r="D1169" s="70"/>
      <c r="E1169" s="70"/>
      <c r="F1169" s="70">
        <v>111320</v>
      </c>
      <c r="G1169" s="70">
        <v>109877.17871199999</v>
      </c>
      <c r="H1169" s="70"/>
      <c r="I1169" s="70"/>
      <c r="J1169" s="70"/>
      <c r="K1169" s="70"/>
      <c r="L1169" s="70"/>
      <c r="M1169" s="70"/>
      <c r="N1169" s="70"/>
      <c r="O1169" s="70"/>
      <c r="P1169" s="70"/>
      <c r="Q1169" s="70"/>
      <c r="R1169" s="70">
        <v>111320</v>
      </c>
      <c r="S1169" s="70">
        <v>109877.17871199999</v>
      </c>
    </row>
    <row r="1170" spans="1:19" x14ac:dyDescent="0.25">
      <c r="A1170" s="72">
        <v>13639</v>
      </c>
      <c r="B1170" s="70"/>
      <c r="C1170" s="70"/>
      <c r="D1170" s="70"/>
      <c r="E1170" s="70"/>
      <c r="F1170" s="70">
        <v>105046</v>
      </c>
      <c r="G1170" s="70">
        <v>99262.482910000006</v>
      </c>
      <c r="H1170" s="70"/>
      <c r="I1170" s="70"/>
      <c r="J1170" s="70"/>
      <c r="K1170" s="70"/>
      <c r="L1170" s="70"/>
      <c r="M1170" s="70"/>
      <c r="N1170" s="70"/>
      <c r="O1170" s="70"/>
      <c r="P1170" s="70"/>
      <c r="Q1170" s="70"/>
      <c r="R1170" s="70">
        <v>105046</v>
      </c>
      <c r="S1170" s="70">
        <v>99262.482910000006</v>
      </c>
    </row>
    <row r="1171" spans="1:19" x14ac:dyDescent="0.25">
      <c r="A1171" s="72">
        <v>13640</v>
      </c>
      <c r="B1171" s="70"/>
      <c r="C1171" s="70"/>
      <c r="D1171" s="70"/>
      <c r="E1171" s="70"/>
      <c r="F1171" s="70">
        <v>105117</v>
      </c>
      <c r="G1171" s="70">
        <v>109334.555177</v>
      </c>
      <c r="H1171" s="70"/>
      <c r="I1171" s="70"/>
      <c r="J1171" s="70"/>
      <c r="K1171" s="70"/>
      <c r="L1171" s="70"/>
      <c r="M1171" s="70"/>
      <c r="N1171" s="70"/>
      <c r="O1171" s="70"/>
      <c r="P1171" s="70"/>
      <c r="Q1171" s="70"/>
      <c r="R1171" s="70">
        <v>105117</v>
      </c>
      <c r="S1171" s="70">
        <v>109334.555177</v>
      </c>
    </row>
    <row r="1172" spans="1:19" x14ac:dyDescent="0.25">
      <c r="A1172" s="72">
        <v>13644</v>
      </c>
      <c r="B1172" s="70"/>
      <c r="C1172" s="70"/>
      <c r="D1172" s="70"/>
      <c r="E1172" s="70"/>
      <c r="F1172" s="70">
        <v>4084</v>
      </c>
      <c r="G1172" s="70">
        <v>3536.3159880000003</v>
      </c>
      <c r="H1172" s="70"/>
      <c r="I1172" s="70"/>
      <c r="J1172" s="70"/>
      <c r="K1172" s="70"/>
      <c r="L1172" s="70"/>
      <c r="M1172" s="70"/>
      <c r="N1172" s="70"/>
      <c r="O1172" s="70"/>
      <c r="P1172" s="70"/>
      <c r="Q1172" s="70"/>
      <c r="R1172" s="70">
        <v>4084</v>
      </c>
      <c r="S1172" s="70">
        <v>3536.3159880000003</v>
      </c>
    </row>
    <row r="1173" spans="1:19" x14ac:dyDescent="0.25">
      <c r="A1173" s="72">
        <v>13646</v>
      </c>
      <c r="B1173" s="70"/>
      <c r="C1173" s="70"/>
      <c r="D1173" s="70"/>
      <c r="E1173" s="70"/>
      <c r="F1173" s="70">
        <v>115070</v>
      </c>
      <c r="G1173" s="70">
        <v>116811.021484</v>
      </c>
      <c r="H1173" s="70"/>
      <c r="I1173" s="70"/>
      <c r="J1173" s="70"/>
      <c r="K1173" s="70"/>
      <c r="L1173" s="70"/>
      <c r="M1173" s="70"/>
      <c r="N1173" s="70"/>
      <c r="O1173" s="70"/>
      <c r="P1173" s="70"/>
      <c r="Q1173" s="70"/>
      <c r="R1173" s="70">
        <v>115070</v>
      </c>
      <c r="S1173" s="70">
        <v>116811.021484</v>
      </c>
    </row>
    <row r="1174" spans="1:19" x14ac:dyDescent="0.25">
      <c r="A1174" s="72">
        <v>13647</v>
      </c>
      <c r="B1174" s="70"/>
      <c r="C1174" s="70"/>
      <c r="D1174" s="70"/>
      <c r="E1174" s="70"/>
      <c r="F1174" s="70">
        <v>11028</v>
      </c>
      <c r="G1174" s="70">
        <v>9429.7462779999987</v>
      </c>
      <c r="H1174" s="70"/>
      <c r="I1174" s="70"/>
      <c r="J1174" s="70"/>
      <c r="K1174" s="70"/>
      <c r="L1174" s="70"/>
      <c r="M1174" s="70"/>
      <c r="N1174" s="70"/>
      <c r="O1174" s="70"/>
      <c r="P1174" s="70"/>
      <c r="Q1174" s="70"/>
      <c r="R1174" s="70">
        <v>11028</v>
      </c>
      <c r="S1174" s="70">
        <v>9429.7462779999987</v>
      </c>
    </row>
    <row r="1175" spans="1:19" x14ac:dyDescent="0.25">
      <c r="A1175" s="72">
        <v>13648</v>
      </c>
      <c r="B1175" s="70"/>
      <c r="C1175" s="70"/>
      <c r="D1175" s="70"/>
      <c r="E1175" s="70"/>
      <c r="F1175" s="70">
        <v>101967</v>
      </c>
      <c r="G1175" s="70">
        <v>102612.864747</v>
      </c>
      <c r="H1175" s="70"/>
      <c r="I1175" s="70"/>
      <c r="J1175" s="70"/>
      <c r="K1175" s="70"/>
      <c r="L1175" s="70"/>
      <c r="M1175" s="70"/>
      <c r="N1175" s="70"/>
      <c r="O1175" s="70"/>
      <c r="P1175" s="70"/>
      <c r="Q1175" s="70"/>
      <c r="R1175" s="70">
        <v>101967</v>
      </c>
      <c r="S1175" s="70">
        <v>102612.864747</v>
      </c>
    </row>
    <row r="1176" spans="1:19" x14ac:dyDescent="0.25">
      <c r="A1176" s="72">
        <v>13649</v>
      </c>
      <c r="B1176" s="70"/>
      <c r="C1176" s="70"/>
      <c r="D1176" s="70"/>
      <c r="E1176" s="70"/>
      <c r="F1176" s="70">
        <v>109363</v>
      </c>
      <c r="G1176" s="70">
        <v>107769.430664</v>
      </c>
      <c r="H1176" s="70"/>
      <c r="I1176" s="70"/>
      <c r="J1176" s="70"/>
      <c r="K1176" s="70"/>
      <c r="L1176" s="70"/>
      <c r="M1176" s="70"/>
      <c r="N1176" s="70"/>
      <c r="O1176" s="70"/>
      <c r="P1176" s="70"/>
      <c r="Q1176" s="70"/>
      <c r="R1176" s="70">
        <v>109363</v>
      </c>
      <c r="S1176" s="70">
        <v>107769.430664</v>
      </c>
    </row>
    <row r="1177" spans="1:19" x14ac:dyDescent="0.25">
      <c r="A1177" s="72">
        <v>13651</v>
      </c>
      <c r="B1177" s="70"/>
      <c r="C1177" s="70"/>
      <c r="D1177" s="70"/>
      <c r="E1177" s="70"/>
      <c r="F1177" s="70">
        <v>7008</v>
      </c>
      <c r="G1177" s="70">
        <v>13575.574829000001</v>
      </c>
      <c r="H1177" s="70"/>
      <c r="I1177" s="70"/>
      <c r="J1177" s="70"/>
      <c r="K1177" s="70"/>
      <c r="L1177" s="70"/>
      <c r="M1177" s="70"/>
      <c r="N1177" s="70"/>
      <c r="O1177" s="70"/>
      <c r="P1177" s="70"/>
      <c r="Q1177" s="70"/>
      <c r="R1177" s="70">
        <v>7008</v>
      </c>
      <c r="S1177" s="70">
        <v>13575.574829000001</v>
      </c>
    </row>
    <row r="1178" spans="1:19" x14ac:dyDescent="0.25">
      <c r="A1178" s="72">
        <v>13653</v>
      </c>
      <c r="B1178" s="70"/>
      <c r="C1178" s="70"/>
      <c r="D1178" s="70"/>
      <c r="E1178" s="70"/>
      <c r="F1178" s="70">
        <v>119729</v>
      </c>
      <c r="G1178" s="70">
        <v>114854.942383</v>
      </c>
      <c r="H1178" s="70"/>
      <c r="I1178" s="70"/>
      <c r="J1178" s="70"/>
      <c r="K1178" s="70"/>
      <c r="L1178" s="70"/>
      <c r="M1178" s="70"/>
      <c r="N1178" s="70"/>
      <c r="O1178" s="70"/>
      <c r="P1178" s="70"/>
      <c r="Q1178" s="70"/>
      <c r="R1178" s="70">
        <v>119729</v>
      </c>
      <c r="S1178" s="70">
        <v>114854.942383</v>
      </c>
    </row>
    <row r="1179" spans="1:19" x14ac:dyDescent="0.25">
      <c r="A1179" s="72">
        <v>13654</v>
      </c>
      <c r="B1179" s="70"/>
      <c r="C1179" s="70"/>
      <c r="D1179" s="70"/>
      <c r="E1179" s="70"/>
      <c r="F1179" s="70">
        <v>10900</v>
      </c>
      <c r="G1179" s="70">
        <v>12465.825562</v>
      </c>
      <c r="H1179" s="70"/>
      <c r="I1179" s="70"/>
      <c r="J1179" s="70"/>
      <c r="K1179" s="70"/>
      <c r="L1179" s="70"/>
      <c r="M1179" s="70"/>
      <c r="N1179" s="70"/>
      <c r="O1179" s="70"/>
      <c r="P1179" s="70"/>
      <c r="Q1179" s="70"/>
      <c r="R1179" s="70">
        <v>10900</v>
      </c>
      <c r="S1179" s="70">
        <v>12465.825562</v>
      </c>
    </row>
    <row r="1180" spans="1:19" x14ac:dyDescent="0.25">
      <c r="A1180" s="72">
        <v>13659</v>
      </c>
      <c r="B1180" s="70"/>
      <c r="C1180" s="70"/>
      <c r="D1180" s="70"/>
      <c r="E1180" s="70"/>
      <c r="F1180" s="70">
        <v>15990</v>
      </c>
      <c r="G1180" s="70">
        <v>14654.225828999999</v>
      </c>
      <c r="H1180" s="70"/>
      <c r="I1180" s="70"/>
      <c r="J1180" s="70"/>
      <c r="K1180" s="70"/>
      <c r="L1180" s="70"/>
      <c r="M1180" s="70"/>
      <c r="N1180" s="70"/>
      <c r="O1180" s="70"/>
      <c r="P1180" s="70"/>
      <c r="Q1180" s="70"/>
      <c r="R1180" s="70">
        <v>15990</v>
      </c>
      <c r="S1180" s="70">
        <v>14654.225828999999</v>
      </c>
    </row>
    <row r="1181" spans="1:19" x14ac:dyDescent="0.25">
      <c r="A1181" s="72">
        <v>13660</v>
      </c>
      <c r="B1181" s="70"/>
      <c r="C1181" s="70"/>
      <c r="D1181" s="70"/>
      <c r="E1181" s="70"/>
      <c r="F1181" s="70">
        <v>17084</v>
      </c>
      <c r="G1181" s="70">
        <v>14545.791382000001</v>
      </c>
      <c r="H1181" s="70"/>
      <c r="I1181" s="70"/>
      <c r="J1181" s="70"/>
      <c r="K1181" s="70"/>
      <c r="L1181" s="70"/>
      <c r="M1181" s="70"/>
      <c r="N1181" s="70"/>
      <c r="O1181" s="70"/>
      <c r="P1181" s="70"/>
      <c r="Q1181" s="70"/>
      <c r="R1181" s="70">
        <v>17084</v>
      </c>
      <c r="S1181" s="70">
        <v>14545.791382000001</v>
      </c>
    </row>
    <row r="1182" spans="1:19" x14ac:dyDescent="0.25">
      <c r="A1182" s="72">
        <v>13661</v>
      </c>
      <c r="B1182" s="70"/>
      <c r="C1182" s="70"/>
      <c r="D1182" s="70"/>
      <c r="E1182" s="70"/>
      <c r="F1182" s="70">
        <v>104746</v>
      </c>
      <c r="G1182" s="70">
        <v>105776.12890699999</v>
      </c>
      <c r="H1182" s="70"/>
      <c r="I1182" s="70"/>
      <c r="J1182" s="70"/>
      <c r="K1182" s="70"/>
      <c r="L1182" s="70"/>
      <c r="M1182" s="70"/>
      <c r="N1182" s="70"/>
      <c r="O1182" s="70"/>
      <c r="P1182" s="70"/>
      <c r="Q1182" s="70"/>
      <c r="R1182" s="70">
        <v>104746</v>
      </c>
      <c r="S1182" s="70">
        <v>105776.12890699999</v>
      </c>
    </row>
    <row r="1183" spans="1:19" x14ac:dyDescent="0.25">
      <c r="A1183" s="72">
        <v>13662</v>
      </c>
      <c r="B1183" s="70"/>
      <c r="C1183" s="70"/>
      <c r="D1183" s="70"/>
      <c r="E1183" s="70"/>
      <c r="F1183" s="70">
        <v>120162</v>
      </c>
      <c r="G1183" s="70">
        <v>113713.866211</v>
      </c>
      <c r="H1183" s="70"/>
      <c r="I1183" s="70"/>
      <c r="J1183" s="70"/>
      <c r="K1183" s="70"/>
      <c r="L1183" s="70"/>
      <c r="M1183" s="70"/>
      <c r="N1183" s="70"/>
      <c r="O1183" s="70"/>
      <c r="P1183" s="70"/>
      <c r="Q1183" s="70"/>
      <c r="R1183" s="70">
        <v>120162</v>
      </c>
      <c r="S1183" s="70">
        <v>113713.866211</v>
      </c>
    </row>
    <row r="1184" spans="1:19" x14ac:dyDescent="0.25">
      <c r="A1184" s="72">
        <v>13664</v>
      </c>
      <c r="B1184" s="70"/>
      <c r="C1184" s="70"/>
      <c r="D1184" s="70"/>
      <c r="E1184" s="70"/>
      <c r="F1184" s="70">
        <v>130370</v>
      </c>
      <c r="G1184" s="70">
        <v>120321.925781</v>
      </c>
      <c r="H1184" s="70"/>
      <c r="I1184" s="70"/>
      <c r="J1184" s="70"/>
      <c r="K1184" s="70"/>
      <c r="L1184" s="70"/>
      <c r="M1184" s="70"/>
      <c r="N1184" s="70"/>
      <c r="O1184" s="70"/>
      <c r="P1184" s="70"/>
      <c r="Q1184" s="70"/>
      <c r="R1184" s="70">
        <v>130370</v>
      </c>
      <c r="S1184" s="70">
        <v>120321.925781</v>
      </c>
    </row>
    <row r="1185" spans="1:19" x14ac:dyDescent="0.25">
      <c r="A1185" s="72">
        <v>13668</v>
      </c>
      <c r="B1185" s="70"/>
      <c r="C1185" s="70"/>
      <c r="D1185" s="70"/>
      <c r="E1185" s="70"/>
      <c r="F1185" s="70">
        <v>8730</v>
      </c>
      <c r="G1185" s="70">
        <v>8590.6321100000005</v>
      </c>
      <c r="H1185" s="70"/>
      <c r="I1185" s="70"/>
      <c r="J1185" s="70"/>
      <c r="K1185" s="70"/>
      <c r="L1185" s="70"/>
      <c r="M1185" s="70"/>
      <c r="N1185" s="70"/>
      <c r="O1185" s="70"/>
      <c r="P1185" s="70"/>
      <c r="Q1185" s="70"/>
      <c r="R1185" s="70">
        <v>8730</v>
      </c>
      <c r="S1185" s="70">
        <v>8590.6321100000005</v>
      </c>
    </row>
    <row r="1186" spans="1:19" x14ac:dyDescent="0.25">
      <c r="A1186" s="72">
        <v>13670</v>
      </c>
      <c r="B1186" s="70"/>
      <c r="C1186" s="70"/>
      <c r="D1186" s="70"/>
      <c r="E1186" s="70"/>
      <c r="F1186" s="70">
        <v>26985</v>
      </c>
      <c r="G1186" s="70">
        <v>27190.404694000001</v>
      </c>
      <c r="H1186" s="70"/>
      <c r="I1186" s="70"/>
      <c r="J1186" s="70"/>
      <c r="K1186" s="70"/>
      <c r="L1186" s="70"/>
      <c r="M1186" s="70"/>
      <c r="N1186" s="70"/>
      <c r="O1186" s="70"/>
      <c r="P1186" s="70"/>
      <c r="Q1186" s="70"/>
      <c r="R1186" s="70">
        <v>26985</v>
      </c>
      <c r="S1186" s="70">
        <v>27190.404694000001</v>
      </c>
    </row>
    <row r="1187" spans="1:19" x14ac:dyDescent="0.25">
      <c r="A1187" s="72">
        <v>13672</v>
      </c>
      <c r="B1187" s="70"/>
      <c r="C1187" s="70"/>
      <c r="D1187" s="70"/>
      <c r="E1187" s="70"/>
      <c r="F1187" s="70">
        <v>111705</v>
      </c>
      <c r="G1187" s="70">
        <v>104901.986817</v>
      </c>
      <c r="H1187" s="70"/>
      <c r="I1187" s="70"/>
      <c r="J1187" s="70"/>
      <c r="K1187" s="70"/>
      <c r="L1187" s="70"/>
      <c r="M1187" s="70"/>
      <c r="N1187" s="70"/>
      <c r="O1187" s="70"/>
      <c r="P1187" s="70"/>
      <c r="Q1187" s="70"/>
      <c r="R1187" s="70">
        <v>111705</v>
      </c>
      <c r="S1187" s="70">
        <v>104901.986817</v>
      </c>
    </row>
    <row r="1188" spans="1:19" x14ac:dyDescent="0.25">
      <c r="A1188" s="72">
        <v>13673</v>
      </c>
      <c r="B1188" s="70"/>
      <c r="C1188" s="70"/>
      <c r="D1188" s="70"/>
      <c r="E1188" s="70"/>
      <c r="F1188" s="70">
        <v>115177</v>
      </c>
      <c r="G1188" s="70">
        <v>111731.280273</v>
      </c>
      <c r="H1188" s="70"/>
      <c r="I1188" s="70"/>
      <c r="J1188" s="70"/>
      <c r="K1188" s="70"/>
      <c r="L1188" s="70"/>
      <c r="M1188" s="70"/>
      <c r="N1188" s="70"/>
      <c r="O1188" s="70"/>
      <c r="P1188" s="70"/>
      <c r="Q1188" s="70"/>
      <c r="R1188" s="70">
        <v>115177</v>
      </c>
      <c r="S1188" s="70">
        <v>111731.280273</v>
      </c>
    </row>
    <row r="1189" spans="1:19" x14ac:dyDescent="0.25">
      <c r="A1189" s="72">
        <v>13722</v>
      </c>
      <c r="B1189" s="70"/>
      <c r="C1189" s="70"/>
      <c r="D1189" s="70"/>
      <c r="E1189" s="70"/>
      <c r="F1189" s="70">
        <v>3200</v>
      </c>
      <c r="G1189" s="70">
        <v>2959.9458420000001</v>
      </c>
      <c r="H1189" s="70"/>
      <c r="I1189" s="70"/>
      <c r="J1189" s="70"/>
      <c r="K1189" s="70"/>
      <c r="L1189" s="70"/>
      <c r="M1189" s="70"/>
      <c r="N1189" s="70"/>
      <c r="O1189" s="70"/>
      <c r="P1189" s="70"/>
      <c r="Q1189" s="70"/>
      <c r="R1189" s="70">
        <v>3200</v>
      </c>
      <c r="S1189" s="70">
        <v>2959.9458420000001</v>
      </c>
    </row>
    <row r="1190" spans="1:19" x14ac:dyDescent="0.25">
      <c r="A1190" s="72">
        <v>13728</v>
      </c>
      <c r="B1190" s="70"/>
      <c r="C1190" s="70"/>
      <c r="D1190" s="70"/>
      <c r="E1190" s="70"/>
      <c r="F1190" s="70">
        <v>26874</v>
      </c>
      <c r="G1190" s="70">
        <v>28648.358002000001</v>
      </c>
      <c r="H1190" s="70"/>
      <c r="I1190" s="70"/>
      <c r="J1190" s="70"/>
      <c r="K1190" s="70"/>
      <c r="L1190" s="70"/>
      <c r="M1190" s="70"/>
      <c r="N1190" s="70"/>
      <c r="O1190" s="70"/>
      <c r="P1190" s="70"/>
      <c r="Q1190" s="70"/>
      <c r="R1190" s="70">
        <v>26874</v>
      </c>
      <c r="S1190" s="70">
        <v>28648.358002000001</v>
      </c>
    </row>
    <row r="1191" spans="1:19" x14ac:dyDescent="0.25">
      <c r="A1191" s="72">
        <v>13748</v>
      </c>
      <c r="B1191" s="70"/>
      <c r="C1191" s="70"/>
      <c r="D1191" s="70"/>
      <c r="E1191" s="70"/>
      <c r="F1191" s="70"/>
      <c r="G1191" s="70"/>
      <c r="H1191" s="70"/>
      <c r="I1191" s="70"/>
      <c r="J1191" s="70">
        <v>15400</v>
      </c>
      <c r="K1191" s="70">
        <v>10706.850033000001</v>
      </c>
      <c r="L1191" s="70"/>
      <c r="M1191" s="70"/>
      <c r="N1191" s="70"/>
      <c r="O1191" s="70"/>
      <c r="P1191" s="70"/>
      <c r="Q1191" s="70"/>
      <c r="R1191" s="70">
        <v>15400</v>
      </c>
      <c r="S1191" s="70">
        <v>10706.850033000001</v>
      </c>
    </row>
    <row r="1192" spans="1:19" x14ac:dyDescent="0.25">
      <c r="A1192" s="72">
        <v>13783</v>
      </c>
      <c r="B1192" s="70"/>
      <c r="C1192" s="70"/>
      <c r="D1192" s="70"/>
      <c r="E1192" s="70"/>
      <c r="F1192" s="70"/>
      <c r="G1192" s="70"/>
      <c r="H1192" s="70"/>
      <c r="I1192" s="70"/>
      <c r="J1192" s="70">
        <v>7200</v>
      </c>
      <c r="K1192" s="70">
        <v>2574.2567530000001</v>
      </c>
      <c r="L1192" s="70"/>
      <c r="M1192" s="70"/>
      <c r="N1192" s="70"/>
      <c r="O1192" s="70"/>
      <c r="P1192" s="70"/>
      <c r="Q1192" s="70"/>
      <c r="R1192" s="70">
        <v>7200</v>
      </c>
      <c r="S1192" s="70">
        <v>2574.2567530000001</v>
      </c>
    </row>
    <row r="1193" spans="1:19" x14ac:dyDescent="0.25">
      <c r="A1193" s="72">
        <v>13847</v>
      </c>
      <c r="B1193" s="70"/>
      <c r="C1193" s="70"/>
      <c r="D1193" s="70"/>
      <c r="E1193" s="70"/>
      <c r="F1193" s="70">
        <v>20400</v>
      </c>
      <c r="G1193" s="70">
        <v>14077.338735999998</v>
      </c>
      <c r="H1193" s="70"/>
      <c r="I1193" s="70"/>
      <c r="J1193" s="70"/>
      <c r="K1193" s="70"/>
      <c r="L1193" s="70"/>
      <c r="M1193" s="70"/>
      <c r="N1193" s="70"/>
      <c r="O1193" s="70"/>
      <c r="P1193" s="70"/>
      <c r="Q1193" s="70"/>
      <c r="R1193" s="70">
        <v>20400</v>
      </c>
      <c r="S1193" s="70">
        <v>14077.338735999998</v>
      </c>
    </row>
    <row r="1194" spans="1:19" x14ac:dyDescent="0.25">
      <c r="A1194" s="72">
        <v>13851</v>
      </c>
      <c r="B1194" s="70"/>
      <c r="C1194" s="70"/>
      <c r="D1194" s="70"/>
      <c r="E1194" s="70"/>
      <c r="F1194" s="70">
        <v>21100</v>
      </c>
      <c r="G1194" s="70">
        <v>18320.679640999999</v>
      </c>
      <c r="H1194" s="70"/>
      <c r="I1194" s="70"/>
      <c r="J1194" s="70"/>
      <c r="K1194" s="70"/>
      <c r="L1194" s="70"/>
      <c r="M1194" s="70"/>
      <c r="N1194" s="70"/>
      <c r="O1194" s="70"/>
      <c r="P1194" s="70"/>
      <c r="Q1194" s="70"/>
      <c r="R1194" s="70">
        <v>21100</v>
      </c>
      <c r="S1194" s="70">
        <v>18320.679640999999</v>
      </c>
    </row>
    <row r="1195" spans="1:19" x14ac:dyDescent="0.25">
      <c r="A1195" s="72">
        <v>13853</v>
      </c>
      <c r="B1195" s="70"/>
      <c r="C1195" s="70"/>
      <c r="D1195" s="70"/>
      <c r="E1195" s="70"/>
      <c r="F1195" s="70">
        <v>19500</v>
      </c>
      <c r="G1195" s="70">
        <v>17956.366149999998</v>
      </c>
      <c r="H1195" s="70"/>
      <c r="I1195" s="70"/>
      <c r="J1195" s="70"/>
      <c r="K1195" s="70"/>
      <c r="L1195" s="70"/>
      <c r="M1195" s="70"/>
      <c r="N1195" s="70"/>
      <c r="O1195" s="70"/>
      <c r="P1195" s="70"/>
      <c r="Q1195" s="70"/>
      <c r="R1195" s="70">
        <v>19500</v>
      </c>
      <c r="S1195" s="70">
        <v>17956.366149999998</v>
      </c>
    </row>
    <row r="1196" spans="1:19" x14ac:dyDescent="0.25">
      <c r="A1196" s="72">
        <v>13861</v>
      </c>
      <c r="B1196" s="70"/>
      <c r="C1196" s="70"/>
      <c r="D1196" s="70"/>
      <c r="E1196" s="70"/>
      <c r="F1196" s="70">
        <v>102812</v>
      </c>
      <c r="G1196" s="70">
        <v>105390.141602</v>
      </c>
      <c r="H1196" s="70"/>
      <c r="I1196" s="70"/>
      <c r="J1196" s="70"/>
      <c r="K1196" s="70"/>
      <c r="L1196" s="70"/>
      <c r="M1196" s="70"/>
      <c r="N1196" s="70"/>
      <c r="O1196" s="70"/>
      <c r="P1196" s="70"/>
      <c r="Q1196" s="70"/>
      <c r="R1196" s="70">
        <v>102812</v>
      </c>
      <c r="S1196" s="70">
        <v>105390.141602</v>
      </c>
    </row>
    <row r="1197" spans="1:19" x14ac:dyDescent="0.25">
      <c r="A1197" s="72">
        <v>13869</v>
      </c>
      <c r="B1197" s="70"/>
      <c r="C1197" s="70"/>
      <c r="D1197" s="70"/>
      <c r="E1197" s="70"/>
      <c r="F1197" s="70">
        <v>99175</v>
      </c>
      <c r="G1197" s="70">
        <v>104508.120606</v>
      </c>
      <c r="H1197" s="70"/>
      <c r="I1197" s="70"/>
      <c r="J1197" s="70"/>
      <c r="K1197" s="70"/>
      <c r="L1197" s="70"/>
      <c r="M1197" s="70"/>
      <c r="N1197" s="70"/>
      <c r="O1197" s="70"/>
      <c r="P1197" s="70"/>
      <c r="Q1197" s="70"/>
      <c r="R1197" s="70">
        <v>99175</v>
      </c>
      <c r="S1197" s="70">
        <v>104508.120606</v>
      </c>
    </row>
    <row r="1198" spans="1:19" x14ac:dyDescent="0.25">
      <c r="A1198" s="72">
        <v>13926</v>
      </c>
      <c r="B1198" s="70"/>
      <c r="C1198" s="70"/>
      <c r="D1198" s="70"/>
      <c r="E1198" s="70"/>
      <c r="F1198" s="70"/>
      <c r="G1198" s="70"/>
      <c r="H1198" s="70">
        <v>5346</v>
      </c>
      <c r="I1198" s="70">
        <v>5144.5994950000004</v>
      </c>
      <c r="J1198" s="70"/>
      <c r="K1198" s="70"/>
      <c r="L1198" s="70"/>
      <c r="M1198" s="70"/>
      <c r="N1198" s="70"/>
      <c r="O1198" s="70"/>
      <c r="P1198" s="70"/>
      <c r="Q1198" s="70"/>
      <c r="R1198" s="70">
        <v>5346</v>
      </c>
      <c r="S1198" s="70">
        <v>5144.5994950000004</v>
      </c>
    </row>
    <row r="1199" spans="1:19" x14ac:dyDescent="0.25">
      <c r="A1199" s="72">
        <v>13929</v>
      </c>
      <c r="B1199" s="70"/>
      <c r="C1199" s="70"/>
      <c r="D1199" s="70"/>
      <c r="E1199" s="70"/>
      <c r="F1199" s="70"/>
      <c r="G1199" s="70"/>
      <c r="H1199" s="70">
        <v>8041</v>
      </c>
      <c r="I1199" s="70">
        <v>3285.5793869999998</v>
      </c>
      <c r="J1199" s="70"/>
      <c r="K1199" s="70"/>
      <c r="L1199" s="70"/>
      <c r="M1199" s="70"/>
      <c r="N1199" s="70"/>
      <c r="O1199" s="70"/>
      <c r="P1199" s="70"/>
      <c r="Q1199" s="70"/>
      <c r="R1199" s="70">
        <v>8041</v>
      </c>
      <c r="S1199" s="70">
        <v>3285.5793869999998</v>
      </c>
    </row>
    <row r="1200" spans="1:19" x14ac:dyDescent="0.25">
      <c r="A1200" s="72">
        <v>13938</v>
      </c>
      <c r="B1200" s="70"/>
      <c r="C1200" s="70"/>
      <c r="D1200" s="70"/>
      <c r="E1200" s="70"/>
      <c r="F1200" s="70"/>
      <c r="G1200" s="70"/>
      <c r="H1200" s="70">
        <v>1800</v>
      </c>
      <c r="I1200" s="70">
        <v>2070.4657649999999</v>
      </c>
      <c r="J1200" s="70"/>
      <c r="K1200" s="70"/>
      <c r="L1200" s="70"/>
      <c r="M1200" s="70"/>
      <c r="N1200" s="70"/>
      <c r="O1200" s="70"/>
      <c r="P1200" s="70"/>
      <c r="Q1200" s="70"/>
      <c r="R1200" s="70">
        <v>1800</v>
      </c>
      <c r="S1200" s="70">
        <v>2070.4657649999999</v>
      </c>
    </row>
    <row r="1201" spans="1:19" x14ac:dyDescent="0.25">
      <c r="A1201" s="72">
        <v>13939</v>
      </c>
      <c r="B1201" s="70"/>
      <c r="C1201" s="70"/>
      <c r="D1201" s="70">
        <v>21024</v>
      </c>
      <c r="E1201" s="70">
        <v>12075.55961</v>
      </c>
      <c r="F1201" s="70"/>
      <c r="G1201" s="70"/>
      <c r="H1201" s="70"/>
      <c r="I1201" s="70"/>
      <c r="J1201" s="70"/>
      <c r="K1201" s="70"/>
      <c r="L1201" s="70"/>
      <c r="M1201" s="70"/>
      <c r="N1201" s="70"/>
      <c r="O1201" s="70"/>
      <c r="P1201" s="70"/>
      <c r="Q1201" s="70"/>
      <c r="R1201" s="70">
        <v>21024</v>
      </c>
      <c r="S1201" s="70">
        <v>12075.55961</v>
      </c>
    </row>
    <row r="1202" spans="1:19" x14ac:dyDescent="0.25">
      <c r="A1202" s="72">
        <v>13944</v>
      </c>
      <c r="B1202" s="70"/>
      <c r="C1202" s="70"/>
      <c r="D1202" s="70"/>
      <c r="E1202" s="70"/>
      <c r="F1202" s="70"/>
      <c r="G1202" s="70"/>
      <c r="H1202" s="70">
        <v>2347</v>
      </c>
      <c r="I1202" s="70">
        <v>137.069795</v>
      </c>
      <c r="J1202" s="70"/>
      <c r="K1202" s="70"/>
      <c r="L1202" s="70"/>
      <c r="M1202" s="70"/>
      <c r="N1202" s="70"/>
      <c r="O1202" s="70"/>
      <c r="P1202" s="70"/>
      <c r="Q1202" s="70"/>
      <c r="R1202" s="70">
        <v>2347</v>
      </c>
      <c r="S1202" s="70">
        <v>137.069795</v>
      </c>
    </row>
    <row r="1203" spans="1:19" x14ac:dyDescent="0.25">
      <c r="A1203" s="72">
        <v>14072</v>
      </c>
      <c r="B1203" s="70"/>
      <c r="C1203" s="70"/>
      <c r="D1203" s="70"/>
      <c r="E1203" s="70"/>
      <c r="F1203" s="70"/>
      <c r="G1203" s="70"/>
      <c r="H1203" s="70">
        <v>38300</v>
      </c>
      <c r="I1203" s="70">
        <v>32375.948914000001</v>
      </c>
      <c r="J1203" s="70"/>
      <c r="K1203" s="70"/>
      <c r="L1203" s="70"/>
      <c r="M1203" s="70"/>
      <c r="N1203" s="70"/>
      <c r="O1203" s="70"/>
      <c r="P1203" s="70"/>
      <c r="Q1203" s="70"/>
      <c r="R1203" s="70">
        <v>38300</v>
      </c>
      <c r="S1203" s="70">
        <v>32375.948914000001</v>
      </c>
    </row>
    <row r="1204" spans="1:19" x14ac:dyDescent="0.25">
      <c r="A1204" s="72">
        <v>14107</v>
      </c>
      <c r="B1204" s="70"/>
      <c r="C1204" s="70"/>
      <c r="D1204" s="70"/>
      <c r="E1204" s="70"/>
      <c r="F1204" s="70"/>
      <c r="G1204" s="70"/>
      <c r="H1204" s="70">
        <v>2500</v>
      </c>
      <c r="I1204" s="70">
        <v>5372.7545390000005</v>
      </c>
      <c r="J1204" s="70"/>
      <c r="K1204" s="70"/>
      <c r="L1204" s="70"/>
      <c r="M1204" s="70"/>
      <c r="N1204" s="70"/>
      <c r="O1204" s="70"/>
      <c r="P1204" s="70"/>
      <c r="Q1204" s="70"/>
      <c r="R1204" s="70">
        <v>2500</v>
      </c>
      <c r="S1204" s="70">
        <v>5372.7545390000005</v>
      </c>
    </row>
    <row r="1205" spans="1:19" x14ac:dyDescent="0.25">
      <c r="A1205" s="72">
        <v>14117</v>
      </c>
      <c r="B1205" s="70"/>
      <c r="C1205" s="70"/>
      <c r="D1205" s="70"/>
      <c r="E1205" s="70"/>
      <c r="F1205" s="70"/>
      <c r="G1205" s="70"/>
      <c r="H1205" s="70">
        <v>4800</v>
      </c>
      <c r="I1205" s="70">
        <v>6428.8140779999994</v>
      </c>
      <c r="J1205" s="70"/>
      <c r="K1205" s="70"/>
      <c r="L1205" s="70"/>
      <c r="M1205" s="70"/>
      <c r="N1205" s="70"/>
      <c r="O1205" s="70"/>
      <c r="P1205" s="70"/>
      <c r="Q1205" s="70"/>
      <c r="R1205" s="70">
        <v>4800</v>
      </c>
      <c r="S1205" s="70">
        <v>6428.8140779999994</v>
      </c>
    </row>
    <row r="1206" spans="1:19" x14ac:dyDescent="0.25">
      <c r="A1206" s="72">
        <v>14120</v>
      </c>
      <c r="B1206" s="70"/>
      <c r="C1206" s="70"/>
      <c r="D1206" s="70"/>
      <c r="E1206" s="70"/>
      <c r="F1206" s="70"/>
      <c r="G1206" s="70"/>
      <c r="H1206" s="70">
        <v>19700</v>
      </c>
      <c r="I1206" s="70">
        <v>7432.7048720000003</v>
      </c>
      <c r="J1206" s="70"/>
      <c r="K1206" s="70"/>
      <c r="L1206" s="70"/>
      <c r="M1206" s="70"/>
      <c r="N1206" s="70"/>
      <c r="O1206" s="70"/>
      <c r="P1206" s="70"/>
      <c r="Q1206" s="70"/>
      <c r="R1206" s="70">
        <v>19700</v>
      </c>
      <c r="S1206" s="70">
        <v>7432.7048720000003</v>
      </c>
    </row>
    <row r="1207" spans="1:19" x14ac:dyDescent="0.25">
      <c r="A1207" s="72">
        <v>14125</v>
      </c>
      <c r="B1207" s="70"/>
      <c r="C1207" s="70"/>
      <c r="D1207" s="70">
        <v>6796</v>
      </c>
      <c r="E1207" s="70">
        <v>4193.8205419999995</v>
      </c>
      <c r="F1207" s="70"/>
      <c r="G1207" s="70"/>
      <c r="H1207" s="70"/>
      <c r="I1207" s="70"/>
      <c r="J1207" s="70"/>
      <c r="K1207" s="70"/>
      <c r="L1207" s="70"/>
      <c r="M1207" s="70"/>
      <c r="N1207" s="70"/>
      <c r="O1207" s="70"/>
      <c r="P1207" s="70"/>
      <c r="Q1207" s="70"/>
      <c r="R1207" s="70">
        <v>6796</v>
      </c>
      <c r="S1207" s="70">
        <v>4193.8205419999995</v>
      </c>
    </row>
    <row r="1208" spans="1:19" x14ac:dyDescent="0.25">
      <c r="A1208" s="72">
        <v>14142</v>
      </c>
      <c r="B1208" s="70"/>
      <c r="C1208" s="70"/>
      <c r="D1208" s="70">
        <v>68659</v>
      </c>
      <c r="E1208" s="70">
        <v>59101.780274000004</v>
      </c>
      <c r="F1208" s="70"/>
      <c r="G1208" s="70"/>
      <c r="H1208" s="70"/>
      <c r="I1208" s="70"/>
      <c r="J1208" s="70"/>
      <c r="K1208" s="70"/>
      <c r="L1208" s="70"/>
      <c r="M1208" s="70"/>
      <c r="N1208" s="70"/>
      <c r="O1208" s="70"/>
      <c r="P1208" s="70"/>
      <c r="Q1208" s="70"/>
      <c r="R1208" s="70">
        <v>68659</v>
      </c>
      <c r="S1208" s="70">
        <v>59101.780274000004</v>
      </c>
    </row>
    <row r="1209" spans="1:19" x14ac:dyDescent="0.25">
      <c r="A1209" s="72">
        <v>14143</v>
      </c>
      <c r="B1209" s="70"/>
      <c r="C1209" s="70"/>
      <c r="D1209" s="70">
        <v>64932</v>
      </c>
      <c r="E1209" s="70">
        <v>57261.552857000002</v>
      </c>
      <c r="F1209" s="70"/>
      <c r="G1209" s="70"/>
      <c r="H1209" s="70"/>
      <c r="I1209" s="70"/>
      <c r="J1209" s="70"/>
      <c r="K1209" s="70"/>
      <c r="L1209" s="70"/>
      <c r="M1209" s="70"/>
      <c r="N1209" s="70"/>
      <c r="O1209" s="70"/>
      <c r="P1209" s="70"/>
      <c r="Q1209" s="70"/>
      <c r="R1209" s="70">
        <v>64932</v>
      </c>
      <c r="S1209" s="70">
        <v>57261.552857000002</v>
      </c>
    </row>
    <row r="1210" spans="1:19" x14ac:dyDescent="0.25">
      <c r="A1210" s="72">
        <v>14144</v>
      </c>
      <c r="B1210" s="70"/>
      <c r="C1210" s="70"/>
      <c r="D1210" s="70">
        <v>60968</v>
      </c>
      <c r="E1210" s="70">
        <v>51366.133301999995</v>
      </c>
      <c r="F1210" s="70"/>
      <c r="G1210" s="70"/>
      <c r="H1210" s="70"/>
      <c r="I1210" s="70"/>
      <c r="J1210" s="70"/>
      <c r="K1210" s="70"/>
      <c r="L1210" s="70"/>
      <c r="M1210" s="70"/>
      <c r="N1210" s="70"/>
      <c r="O1210" s="70"/>
      <c r="P1210" s="70"/>
      <c r="Q1210" s="70"/>
      <c r="R1210" s="70">
        <v>60968</v>
      </c>
      <c r="S1210" s="70">
        <v>51366.133301999995</v>
      </c>
    </row>
    <row r="1211" spans="1:19" x14ac:dyDescent="0.25">
      <c r="A1211" s="72">
        <v>14151</v>
      </c>
      <c r="B1211" s="70"/>
      <c r="C1211" s="70"/>
      <c r="D1211" s="70">
        <v>56930</v>
      </c>
      <c r="E1211" s="70">
        <v>49771.000001000008</v>
      </c>
      <c r="F1211" s="70"/>
      <c r="G1211" s="70"/>
      <c r="H1211" s="70"/>
      <c r="I1211" s="70"/>
      <c r="J1211" s="70"/>
      <c r="K1211" s="70"/>
      <c r="L1211" s="70"/>
      <c r="M1211" s="70"/>
      <c r="N1211" s="70"/>
      <c r="O1211" s="70"/>
      <c r="P1211" s="70"/>
      <c r="Q1211" s="70"/>
      <c r="R1211" s="70">
        <v>56930</v>
      </c>
      <c r="S1211" s="70">
        <v>49771.000001000008</v>
      </c>
    </row>
    <row r="1212" spans="1:19" x14ac:dyDescent="0.25">
      <c r="A1212" s="72">
        <v>14153</v>
      </c>
      <c r="B1212" s="70"/>
      <c r="C1212" s="70"/>
      <c r="D1212" s="70">
        <v>59399</v>
      </c>
      <c r="E1212" s="70">
        <v>52088.999147000002</v>
      </c>
      <c r="F1212" s="70"/>
      <c r="G1212" s="70"/>
      <c r="H1212" s="70"/>
      <c r="I1212" s="70"/>
      <c r="J1212" s="70"/>
      <c r="K1212" s="70"/>
      <c r="L1212" s="70"/>
      <c r="M1212" s="70"/>
      <c r="N1212" s="70"/>
      <c r="O1212" s="70"/>
      <c r="P1212" s="70"/>
      <c r="Q1212" s="70"/>
      <c r="R1212" s="70">
        <v>59399</v>
      </c>
      <c r="S1212" s="70">
        <v>52088.999147000002</v>
      </c>
    </row>
    <row r="1213" spans="1:19" x14ac:dyDescent="0.25">
      <c r="A1213" s="72">
        <v>14155</v>
      </c>
      <c r="B1213" s="70"/>
      <c r="C1213" s="70"/>
      <c r="D1213" s="70">
        <v>53861</v>
      </c>
      <c r="E1213" s="70">
        <v>46425.361815999997</v>
      </c>
      <c r="F1213" s="70"/>
      <c r="G1213" s="70"/>
      <c r="H1213" s="70"/>
      <c r="I1213" s="70"/>
      <c r="J1213" s="70"/>
      <c r="K1213" s="70"/>
      <c r="L1213" s="70"/>
      <c r="M1213" s="70"/>
      <c r="N1213" s="70"/>
      <c r="O1213" s="70"/>
      <c r="P1213" s="70"/>
      <c r="Q1213" s="70"/>
      <c r="R1213" s="70">
        <v>53861</v>
      </c>
      <c r="S1213" s="70">
        <v>46425.361815999997</v>
      </c>
    </row>
    <row r="1214" spans="1:19" x14ac:dyDescent="0.25">
      <c r="A1214" s="72">
        <v>14169</v>
      </c>
      <c r="B1214" s="70"/>
      <c r="C1214" s="70"/>
      <c r="D1214" s="70">
        <v>10111</v>
      </c>
      <c r="E1214" s="70">
        <v>12480.458473999999</v>
      </c>
      <c r="F1214" s="70"/>
      <c r="G1214" s="70"/>
      <c r="H1214" s="70"/>
      <c r="I1214" s="70"/>
      <c r="J1214" s="70"/>
      <c r="K1214" s="70"/>
      <c r="L1214" s="70"/>
      <c r="M1214" s="70"/>
      <c r="N1214" s="70"/>
      <c r="O1214" s="70"/>
      <c r="P1214" s="70"/>
      <c r="Q1214" s="70"/>
      <c r="R1214" s="70">
        <v>10111</v>
      </c>
      <c r="S1214" s="70">
        <v>12480.458473999999</v>
      </c>
    </row>
    <row r="1215" spans="1:19" x14ac:dyDescent="0.25">
      <c r="A1215" s="72">
        <v>14174</v>
      </c>
      <c r="B1215" s="70"/>
      <c r="C1215" s="70"/>
      <c r="D1215" s="70">
        <v>12147</v>
      </c>
      <c r="E1215" s="70">
        <v>6302.6716029999998</v>
      </c>
      <c r="F1215" s="70"/>
      <c r="G1215" s="70"/>
      <c r="H1215" s="70"/>
      <c r="I1215" s="70"/>
      <c r="J1215" s="70"/>
      <c r="K1215" s="70"/>
      <c r="L1215" s="70"/>
      <c r="M1215" s="70"/>
      <c r="N1215" s="70"/>
      <c r="O1215" s="70"/>
      <c r="P1215" s="70"/>
      <c r="Q1215" s="70"/>
      <c r="R1215" s="70">
        <v>12147</v>
      </c>
      <c r="S1215" s="70">
        <v>6302.6716029999998</v>
      </c>
    </row>
    <row r="1216" spans="1:19" x14ac:dyDescent="0.25">
      <c r="A1216" s="72">
        <v>14176</v>
      </c>
      <c r="B1216" s="70"/>
      <c r="C1216" s="70"/>
      <c r="D1216" s="70">
        <v>57418</v>
      </c>
      <c r="E1216" s="70">
        <v>54182.286620999999</v>
      </c>
      <c r="F1216" s="70"/>
      <c r="G1216" s="70"/>
      <c r="H1216" s="70"/>
      <c r="I1216" s="70"/>
      <c r="J1216" s="70"/>
      <c r="K1216" s="70"/>
      <c r="L1216" s="70"/>
      <c r="M1216" s="70"/>
      <c r="N1216" s="70"/>
      <c r="O1216" s="70"/>
      <c r="P1216" s="70"/>
      <c r="Q1216" s="70"/>
      <c r="R1216" s="70">
        <v>57418</v>
      </c>
      <c r="S1216" s="70">
        <v>54182.286620999999</v>
      </c>
    </row>
    <row r="1217" spans="1:19" x14ac:dyDescent="0.25">
      <c r="A1217" s="72">
        <v>14180</v>
      </c>
      <c r="B1217" s="70"/>
      <c r="C1217" s="70"/>
      <c r="D1217" s="70"/>
      <c r="E1217" s="70"/>
      <c r="F1217" s="70">
        <v>16143</v>
      </c>
      <c r="G1217" s="70">
        <v>13450.27527</v>
      </c>
      <c r="H1217" s="70"/>
      <c r="I1217" s="70"/>
      <c r="J1217" s="70"/>
      <c r="K1217" s="70"/>
      <c r="L1217" s="70"/>
      <c r="M1217" s="70"/>
      <c r="N1217" s="70"/>
      <c r="O1217" s="70"/>
      <c r="P1217" s="70"/>
      <c r="Q1217" s="70"/>
      <c r="R1217" s="70">
        <v>16143</v>
      </c>
      <c r="S1217" s="70">
        <v>13450.27527</v>
      </c>
    </row>
    <row r="1218" spans="1:19" x14ac:dyDescent="0.25">
      <c r="A1218" s="72">
        <v>14196</v>
      </c>
      <c r="B1218" s="70"/>
      <c r="C1218" s="70"/>
      <c r="D1218" s="70">
        <v>10900</v>
      </c>
      <c r="E1218" s="70">
        <v>4566.1707919999999</v>
      </c>
      <c r="F1218" s="70"/>
      <c r="G1218" s="70"/>
      <c r="H1218" s="70"/>
      <c r="I1218" s="70"/>
      <c r="J1218" s="70"/>
      <c r="K1218" s="70"/>
      <c r="L1218" s="70"/>
      <c r="M1218" s="70"/>
      <c r="N1218" s="70"/>
      <c r="O1218" s="70"/>
      <c r="P1218" s="70"/>
      <c r="Q1218" s="70"/>
      <c r="R1218" s="70">
        <v>10900</v>
      </c>
      <c r="S1218" s="70">
        <v>4566.1707919999999</v>
      </c>
    </row>
    <row r="1219" spans="1:19" x14ac:dyDescent="0.25">
      <c r="A1219" s="72">
        <v>14201</v>
      </c>
      <c r="B1219" s="70"/>
      <c r="C1219" s="70"/>
      <c r="D1219" s="70">
        <v>13800</v>
      </c>
      <c r="E1219" s="70">
        <v>14609.568206</v>
      </c>
      <c r="F1219" s="70"/>
      <c r="G1219" s="70"/>
      <c r="H1219" s="70"/>
      <c r="I1219" s="70"/>
      <c r="J1219" s="70"/>
      <c r="K1219" s="70"/>
      <c r="L1219" s="70"/>
      <c r="M1219" s="70"/>
      <c r="N1219" s="70"/>
      <c r="O1219" s="70"/>
      <c r="P1219" s="70"/>
      <c r="Q1219" s="70"/>
      <c r="R1219" s="70">
        <v>13800</v>
      </c>
      <c r="S1219" s="70">
        <v>14609.568206</v>
      </c>
    </row>
    <row r="1220" spans="1:19" x14ac:dyDescent="0.25">
      <c r="A1220" s="72">
        <v>14207</v>
      </c>
      <c r="B1220" s="70"/>
      <c r="C1220" s="70"/>
      <c r="D1220" s="70">
        <v>23500</v>
      </c>
      <c r="E1220" s="70">
        <v>20973.183273000002</v>
      </c>
      <c r="F1220" s="70"/>
      <c r="G1220" s="70"/>
      <c r="H1220" s="70"/>
      <c r="I1220" s="70"/>
      <c r="J1220" s="70"/>
      <c r="K1220" s="70"/>
      <c r="L1220" s="70"/>
      <c r="M1220" s="70"/>
      <c r="N1220" s="70"/>
      <c r="O1220" s="70"/>
      <c r="P1220" s="70"/>
      <c r="Q1220" s="70"/>
      <c r="R1220" s="70">
        <v>23500</v>
      </c>
      <c r="S1220" s="70">
        <v>20973.183273000002</v>
      </c>
    </row>
    <row r="1221" spans="1:19" x14ac:dyDescent="0.25">
      <c r="A1221" s="72">
        <v>14215</v>
      </c>
      <c r="B1221" s="70"/>
      <c r="C1221" s="70"/>
      <c r="D1221" s="70">
        <v>8974</v>
      </c>
      <c r="E1221" s="70">
        <v>5073.7594599999993</v>
      </c>
      <c r="F1221" s="70"/>
      <c r="G1221" s="70"/>
      <c r="H1221" s="70"/>
      <c r="I1221" s="70"/>
      <c r="J1221" s="70"/>
      <c r="K1221" s="70"/>
      <c r="L1221" s="70"/>
      <c r="M1221" s="70"/>
      <c r="N1221" s="70"/>
      <c r="O1221" s="70"/>
      <c r="P1221" s="70"/>
      <c r="Q1221" s="70"/>
      <c r="R1221" s="70">
        <v>8974</v>
      </c>
      <c r="S1221" s="70">
        <v>5073.7594599999993</v>
      </c>
    </row>
    <row r="1222" spans="1:19" x14ac:dyDescent="0.25">
      <c r="A1222" s="72">
        <v>14216</v>
      </c>
      <c r="B1222" s="70"/>
      <c r="C1222" s="70"/>
      <c r="D1222" s="70">
        <v>11952</v>
      </c>
      <c r="E1222" s="70">
        <v>10193.521815</v>
      </c>
      <c r="F1222" s="70"/>
      <c r="G1222" s="70"/>
      <c r="H1222" s="70"/>
      <c r="I1222" s="70"/>
      <c r="J1222" s="70"/>
      <c r="K1222" s="70"/>
      <c r="L1222" s="70"/>
      <c r="M1222" s="70"/>
      <c r="N1222" s="70"/>
      <c r="O1222" s="70"/>
      <c r="P1222" s="70"/>
      <c r="Q1222" s="70"/>
      <c r="R1222" s="70">
        <v>11952</v>
      </c>
      <c r="S1222" s="70">
        <v>10193.521815</v>
      </c>
    </row>
    <row r="1223" spans="1:19" x14ac:dyDescent="0.25">
      <c r="A1223" s="72">
        <v>14223</v>
      </c>
      <c r="B1223" s="70"/>
      <c r="C1223" s="70"/>
      <c r="D1223" s="70">
        <v>2600</v>
      </c>
      <c r="E1223" s="70">
        <v>2727.9119380000002</v>
      </c>
      <c r="F1223" s="70"/>
      <c r="G1223" s="70"/>
      <c r="H1223" s="70"/>
      <c r="I1223" s="70"/>
      <c r="J1223" s="70"/>
      <c r="K1223" s="70"/>
      <c r="L1223" s="70"/>
      <c r="M1223" s="70"/>
      <c r="N1223" s="70"/>
      <c r="O1223" s="70"/>
      <c r="P1223" s="70"/>
      <c r="Q1223" s="70"/>
      <c r="R1223" s="70">
        <v>2600</v>
      </c>
      <c r="S1223" s="70">
        <v>2727.9119380000002</v>
      </c>
    </row>
    <row r="1224" spans="1:19" x14ac:dyDescent="0.25">
      <c r="A1224" s="72">
        <v>14232</v>
      </c>
      <c r="B1224" s="70"/>
      <c r="C1224" s="70"/>
      <c r="D1224" s="70">
        <v>42674</v>
      </c>
      <c r="E1224" s="70">
        <v>43026.740722999995</v>
      </c>
      <c r="F1224" s="70"/>
      <c r="G1224" s="70"/>
      <c r="H1224" s="70"/>
      <c r="I1224" s="70"/>
      <c r="J1224" s="70"/>
      <c r="K1224" s="70"/>
      <c r="L1224" s="70"/>
      <c r="M1224" s="70"/>
      <c r="N1224" s="70"/>
      <c r="O1224" s="70"/>
      <c r="P1224" s="70"/>
      <c r="Q1224" s="70"/>
      <c r="R1224" s="70">
        <v>42674</v>
      </c>
      <c r="S1224" s="70">
        <v>43026.740722999995</v>
      </c>
    </row>
    <row r="1225" spans="1:19" x14ac:dyDescent="0.25">
      <c r="A1225" s="72">
        <v>14233</v>
      </c>
      <c r="B1225" s="70"/>
      <c r="C1225" s="70"/>
      <c r="D1225" s="70"/>
      <c r="E1225" s="70"/>
      <c r="F1225" s="70"/>
      <c r="G1225" s="70"/>
      <c r="H1225" s="70"/>
      <c r="I1225" s="70"/>
      <c r="J1225" s="70">
        <v>25329</v>
      </c>
      <c r="K1225" s="70">
        <v>23649.089478999998</v>
      </c>
      <c r="L1225" s="70"/>
      <c r="M1225" s="70"/>
      <c r="N1225" s="70"/>
      <c r="O1225" s="70"/>
      <c r="P1225" s="70"/>
      <c r="Q1225" s="70"/>
      <c r="R1225" s="70">
        <v>25329</v>
      </c>
      <c r="S1225" s="70">
        <v>23649.089478999998</v>
      </c>
    </row>
    <row r="1226" spans="1:19" x14ac:dyDescent="0.25">
      <c r="A1226" s="72">
        <v>14237</v>
      </c>
      <c r="B1226" s="70"/>
      <c r="C1226" s="70"/>
      <c r="D1226" s="70">
        <v>18000</v>
      </c>
      <c r="E1226" s="70">
        <v>18916.694090999998</v>
      </c>
      <c r="F1226" s="70"/>
      <c r="G1226" s="70"/>
      <c r="H1226" s="70"/>
      <c r="I1226" s="70"/>
      <c r="J1226" s="70"/>
      <c r="K1226" s="70"/>
      <c r="L1226" s="70"/>
      <c r="M1226" s="70"/>
      <c r="N1226" s="70"/>
      <c r="O1226" s="70"/>
      <c r="P1226" s="70"/>
      <c r="Q1226" s="70"/>
      <c r="R1226" s="70">
        <v>18000</v>
      </c>
      <c r="S1226" s="70">
        <v>18916.694090999998</v>
      </c>
    </row>
    <row r="1227" spans="1:19" x14ac:dyDescent="0.25">
      <c r="A1227" s="72">
        <v>14245</v>
      </c>
      <c r="B1227" s="70"/>
      <c r="C1227" s="70"/>
      <c r="D1227" s="70"/>
      <c r="E1227" s="70"/>
      <c r="F1227" s="70">
        <v>9191</v>
      </c>
      <c r="G1227" s="70">
        <v>10786.386291999999</v>
      </c>
      <c r="H1227" s="70"/>
      <c r="I1227" s="70"/>
      <c r="J1227" s="70"/>
      <c r="K1227" s="70"/>
      <c r="L1227" s="70"/>
      <c r="M1227" s="70"/>
      <c r="N1227" s="70"/>
      <c r="O1227" s="70"/>
      <c r="P1227" s="70"/>
      <c r="Q1227" s="70"/>
      <c r="R1227" s="70">
        <v>9191</v>
      </c>
      <c r="S1227" s="70">
        <v>10786.386291999999</v>
      </c>
    </row>
    <row r="1228" spans="1:19" x14ac:dyDescent="0.25">
      <c r="A1228" s="72">
        <v>14246</v>
      </c>
      <c r="B1228" s="70"/>
      <c r="C1228" s="70"/>
      <c r="D1228" s="70"/>
      <c r="E1228" s="70"/>
      <c r="F1228" s="70">
        <v>118688</v>
      </c>
      <c r="G1228" s="70">
        <v>118191.672852</v>
      </c>
      <c r="H1228" s="70"/>
      <c r="I1228" s="70"/>
      <c r="J1228" s="70"/>
      <c r="K1228" s="70"/>
      <c r="L1228" s="70"/>
      <c r="M1228" s="70"/>
      <c r="N1228" s="70"/>
      <c r="O1228" s="70"/>
      <c r="P1228" s="70"/>
      <c r="Q1228" s="70"/>
      <c r="R1228" s="70">
        <v>118688</v>
      </c>
      <c r="S1228" s="70">
        <v>118191.672852</v>
      </c>
    </row>
    <row r="1229" spans="1:19" x14ac:dyDescent="0.25">
      <c r="A1229" s="72">
        <v>14247</v>
      </c>
      <c r="B1229" s="70"/>
      <c r="C1229" s="70"/>
      <c r="D1229" s="70"/>
      <c r="E1229" s="70"/>
      <c r="F1229" s="70">
        <v>100343</v>
      </c>
      <c r="G1229" s="70">
        <v>107157.80566500001</v>
      </c>
      <c r="H1229" s="70"/>
      <c r="I1229" s="70"/>
      <c r="J1229" s="70"/>
      <c r="K1229" s="70"/>
      <c r="L1229" s="70"/>
      <c r="M1229" s="70"/>
      <c r="N1229" s="70"/>
      <c r="O1229" s="70"/>
      <c r="P1229" s="70"/>
      <c r="Q1229" s="70"/>
      <c r="R1229" s="70">
        <v>100343</v>
      </c>
      <c r="S1229" s="70">
        <v>107157.80566500001</v>
      </c>
    </row>
    <row r="1230" spans="1:19" x14ac:dyDescent="0.25">
      <c r="A1230" s="72">
        <v>14248</v>
      </c>
      <c r="B1230" s="70"/>
      <c r="C1230" s="70"/>
      <c r="D1230" s="70"/>
      <c r="E1230" s="70"/>
      <c r="F1230" s="70">
        <v>87822</v>
      </c>
      <c r="G1230" s="70">
        <v>119226.45703200001</v>
      </c>
      <c r="H1230" s="70"/>
      <c r="I1230" s="70"/>
      <c r="J1230" s="70"/>
      <c r="K1230" s="70"/>
      <c r="L1230" s="70"/>
      <c r="M1230" s="70"/>
      <c r="N1230" s="70"/>
      <c r="O1230" s="70"/>
      <c r="P1230" s="70"/>
      <c r="Q1230" s="70"/>
      <c r="R1230" s="70">
        <v>87822</v>
      </c>
      <c r="S1230" s="70">
        <v>119226.45703200001</v>
      </c>
    </row>
    <row r="1231" spans="1:19" x14ac:dyDescent="0.25">
      <c r="A1231" s="72">
        <v>14251</v>
      </c>
      <c r="B1231" s="70"/>
      <c r="C1231" s="70"/>
      <c r="D1231" s="70"/>
      <c r="E1231" s="70"/>
      <c r="F1231" s="70">
        <v>41882</v>
      </c>
      <c r="G1231" s="70">
        <v>15289.49121</v>
      </c>
      <c r="H1231" s="70"/>
      <c r="I1231" s="70"/>
      <c r="J1231" s="70"/>
      <c r="K1231" s="70"/>
      <c r="L1231" s="70"/>
      <c r="M1231" s="70"/>
      <c r="N1231" s="70"/>
      <c r="O1231" s="70"/>
      <c r="P1231" s="70"/>
      <c r="Q1231" s="70"/>
      <c r="R1231" s="70">
        <v>41882</v>
      </c>
      <c r="S1231" s="70">
        <v>15289.49121</v>
      </c>
    </row>
    <row r="1232" spans="1:19" x14ac:dyDescent="0.25">
      <c r="A1232" s="72">
        <v>14254</v>
      </c>
      <c r="B1232" s="70"/>
      <c r="C1232" s="70"/>
      <c r="D1232" s="70"/>
      <c r="E1232" s="70"/>
      <c r="F1232" s="70">
        <v>1454</v>
      </c>
      <c r="G1232" s="70">
        <v>5262.2736970000005</v>
      </c>
      <c r="H1232" s="70"/>
      <c r="I1232" s="70"/>
      <c r="J1232" s="70"/>
      <c r="K1232" s="70"/>
      <c r="L1232" s="70"/>
      <c r="M1232" s="70"/>
      <c r="N1232" s="70"/>
      <c r="O1232" s="70"/>
      <c r="P1232" s="70"/>
      <c r="Q1232" s="70"/>
      <c r="R1232" s="70">
        <v>1454</v>
      </c>
      <c r="S1232" s="70">
        <v>5262.2736970000005</v>
      </c>
    </row>
    <row r="1233" spans="1:19" x14ac:dyDescent="0.25">
      <c r="A1233" s="72">
        <v>14255</v>
      </c>
      <c r="B1233" s="70"/>
      <c r="C1233" s="70"/>
      <c r="D1233" s="70"/>
      <c r="E1233" s="70"/>
      <c r="F1233" s="70">
        <v>85924</v>
      </c>
      <c r="G1233" s="70">
        <v>97859.224608999997</v>
      </c>
      <c r="H1233" s="70"/>
      <c r="I1233" s="70"/>
      <c r="J1233" s="70"/>
      <c r="K1233" s="70"/>
      <c r="L1233" s="70"/>
      <c r="M1233" s="70"/>
      <c r="N1233" s="70"/>
      <c r="O1233" s="70"/>
      <c r="P1233" s="70"/>
      <c r="Q1233" s="70"/>
      <c r="R1233" s="70">
        <v>85924</v>
      </c>
      <c r="S1233" s="70">
        <v>97859.224608999997</v>
      </c>
    </row>
    <row r="1234" spans="1:19" x14ac:dyDescent="0.25">
      <c r="A1234" s="72">
        <v>14262</v>
      </c>
      <c r="B1234" s="70"/>
      <c r="C1234" s="70"/>
      <c r="D1234" s="70"/>
      <c r="E1234" s="70"/>
      <c r="F1234" s="70">
        <v>100409</v>
      </c>
      <c r="G1234" s="70">
        <v>107996.785644</v>
      </c>
      <c r="H1234" s="70"/>
      <c r="I1234" s="70"/>
      <c r="J1234" s="70"/>
      <c r="K1234" s="70"/>
      <c r="L1234" s="70"/>
      <c r="M1234" s="70"/>
      <c r="N1234" s="70"/>
      <c r="O1234" s="70"/>
      <c r="P1234" s="70"/>
      <c r="Q1234" s="70"/>
      <c r="R1234" s="70">
        <v>100409</v>
      </c>
      <c r="S1234" s="70">
        <v>107996.785644</v>
      </c>
    </row>
    <row r="1235" spans="1:19" x14ac:dyDescent="0.25">
      <c r="A1235" s="72">
        <v>14263</v>
      </c>
      <c r="B1235" s="70"/>
      <c r="C1235" s="70"/>
      <c r="D1235" s="70"/>
      <c r="E1235" s="70"/>
      <c r="F1235" s="70">
        <v>72660</v>
      </c>
      <c r="G1235" s="70">
        <v>69459.320311999996</v>
      </c>
      <c r="H1235" s="70"/>
      <c r="I1235" s="70"/>
      <c r="J1235" s="70"/>
      <c r="K1235" s="70"/>
      <c r="L1235" s="70"/>
      <c r="M1235" s="70"/>
      <c r="N1235" s="70"/>
      <c r="O1235" s="70"/>
      <c r="P1235" s="70"/>
      <c r="Q1235" s="70"/>
      <c r="R1235" s="70">
        <v>72660</v>
      </c>
      <c r="S1235" s="70">
        <v>69459.320311999996</v>
      </c>
    </row>
    <row r="1236" spans="1:19" x14ac:dyDescent="0.25">
      <c r="A1236" s="72">
        <v>14265</v>
      </c>
      <c r="B1236" s="70"/>
      <c r="C1236" s="70"/>
      <c r="D1236" s="70"/>
      <c r="E1236" s="70"/>
      <c r="F1236" s="70">
        <v>40004</v>
      </c>
      <c r="G1236" s="70">
        <v>47745.805907999995</v>
      </c>
      <c r="H1236" s="70"/>
      <c r="I1236" s="70"/>
      <c r="J1236" s="70"/>
      <c r="K1236" s="70"/>
      <c r="L1236" s="70"/>
      <c r="M1236" s="70"/>
      <c r="N1236" s="70"/>
      <c r="O1236" s="70"/>
      <c r="P1236" s="70"/>
      <c r="Q1236" s="70"/>
      <c r="R1236" s="70">
        <v>40004</v>
      </c>
      <c r="S1236" s="70">
        <v>47745.805907999995</v>
      </c>
    </row>
    <row r="1237" spans="1:19" x14ac:dyDescent="0.25">
      <c r="A1237" s="72">
        <v>14286</v>
      </c>
      <c r="B1237" s="70"/>
      <c r="C1237" s="70"/>
      <c r="D1237" s="70"/>
      <c r="E1237" s="70"/>
      <c r="F1237" s="70">
        <v>64818</v>
      </c>
      <c r="G1237" s="70">
        <v>64043.228514999995</v>
      </c>
      <c r="H1237" s="70"/>
      <c r="I1237" s="70"/>
      <c r="J1237" s="70"/>
      <c r="K1237" s="70"/>
      <c r="L1237" s="70"/>
      <c r="M1237" s="70"/>
      <c r="N1237" s="70"/>
      <c r="O1237" s="70"/>
      <c r="P1237" s="70"/>
      <c r="Q1237" s="70"/>
      <c r="R1237" s="70">
        <v>64818</v>
      </c>
      <c r="S1237" s="70">
        <v>64043.228514999995</v>
      </c>
    </row>
    <row r="1238" spans="1:19" x14ac:dyDescent="0.25">
      <c r="A1238" s="72">
        <v>14290</v>
      </c>
      <c r="B1238" s="70"/>
      <c r="C1238" s="70"/>
      <c r="D1238" s="70"/>
      <c r="E1238" s="70"/>
      <c r="F1238" s="70">
        <v>77963</v>
      </c>
      <c r="G1238" s="70">
        <v>68282.215576000002</v>
      </c>
      <c r="H1238" s="70"/>
      <c r="I1238" s="70"/>
      <c r="J1238" s="70"/>
      <c r="K1238" s="70"/>
      <c r="L1238" s="70"/>
      <c r="M1238" s="70"/>
      <c r="N1238" s="70"/>
      <c r="O1238" s="70"/>
      <c r="P1238" s="70"/>
      <c r="Q1238" s="70"/>
      <c r="R1238" s="70">
        <v>77963</v>
      </c>
      <c r="S1238" s="70">
        <v>68282.215576000002</v>
      </c>
    </row>
    <row r="1239" spans="1:19" x14ac:dyDescent="0.25">
      <c r="A1239" s="72">
        <v>14301</v>
      </c>
      <c r="B1239" s="70"/>
      <c r="C1239" s="70"/>
      <c r="D1239" s="70"/>
      <c r="E1239" s="70"/>
      <c r="F1239" s="70">
        <v>7346</v>
      </c>
      <c r="G1239" s="70">
        <v>4551.0118120000006</v>
      </c>
      <c r="H1239" s="70"/>
      <c r="I1239" s="70"/>
      <c r="J1239" s="70"/>
      <c r="K1239" s="70"/>
      <c r="L1239" s="70"/>
      <c r="M1239" s="70"/>
      <c r="N1239" s="70"/>
      <c r="O1239" s="70"/>
      <c r="P1239" s="70"/>
      <c r="Q1239" s="70"/>
      <c r="R1239" s="70">
        <v>7346</v>
      </c>
      <c r="S1239" s="70">
        <v>4551.0118120000006</v>
      </c>
    </row>
    <row r="1240" spans="1:19" x14ac:dyDescent="0.25">
      <c r="A1240" s="72">
        <v>14305</v>
      </c>
      <c r="B1240" s="70"/>
      <c r="C1240" s="70"/>
      <c r="D1240" s="70"/>
      <c r="E1240" s="70"/>
      <c r="F1240" s="70">
        <v>49828</v>
      </c>
      <c r="G1240" s="70">
        <v>30469.659790999998</v>
      </c>
      <c r="H1240" s="70"/>
      <c r="I1240" s="70"/>
      <c r="J1240" s="70"/>
      <c r="K1240" s="70"/>
      <c r="L1240" s="70"/>
      <c r="M1240" s="70"/>
      <c r="N1240" s="70"/>
      <c r="O1240" s="70"/>
      <c r="P1240" s="70"/>
      <c r="Q1240" s="70"/>
      <c r="R1240" s="70">
        <v>49828</v>
      </c>
      <c r="S1240" s="70">
        <v>30469.659790999998</v>
      </c>
    </row>
    <row r="1241" spans="1:19" x14ac:dyDescent="0.25">
      <c r="A1241" s="72">
        <v>14311</v>
      </c>
      <c r="B1241" s="70"/>
      <c r="C1241" s="70"/>
      <c r="D1241" s="70"/>
      <c r="E1241" s="70"/>
      <c r="F1241" s="70">
        <v>7983</v>
      </c>
      <c r="G1241" s="70">
        <v>3460.005913</v>
      </c>
      <c r="H1241" s="70"/>
      <c r="I1241" s="70"/>
      <c r="J1241" s="70"/>
      <c r="K1241" s="70"/>
      <c r="L1241" s="70"/>
      <c r="M1241" s="70"/>
      <c r="N1241" s="70"/>
      <c r="O1241" s="70"/>
      <c r="P1241" s="70"/>
      <c r="Q1241" s="70"/>
      <c r="R1241" s="70">
        <v>7983</v>
      </c>
      <c r="S1241" s="70">
        <v>3460.005913</v>
      </c>
    </row>
    <row r="1242" spans="1:19" x14ac:dyDescent="0.25">
      <c r="A1242" s="72">
        <v>14313</v>
      </c>
      <c r="B1242" s="70"/>
      <c r="C1242" s="70"/>
      <c r="D1242" s="70"/>
      <c r="E1242" s="70"/>
      <c r="F1242" s="70">
        <v>8914</v>
      </c>
      <c r="G1242" s="70">
        <v>14212.790702999999</v>
      </c>
      <c r="H1242" s="70"/>
      <c r="I1242" s="70"/>
      <c r="J1242" s="70"/>
      <c r="K1242" s="70"/>
      <c r="L1242" s="70"/>
      <c r="M1242" s="70"/>
      <c r="N1242" s="70"/>
      <c r="O1242" s="70"/>
      <c r="P1242" s="70"/>
      <c r="Q1242" s="70"/>
      <c r="R1242" s="70">
        <v>8914</v>
      </c>
      <c r="S1242" s="70">
        <v>14212.790702999999</v>
      </c>
    </row>
    <row r="1243" spans="1:19" x14ac:dyDescent="0.25">
      <c r="A1243" s="72">
        <v>14383</v>
      </c>
      <c r="B1243" s="70"/>
      <c r="C1243" s="70"/>
      <c r="D1243" s="70"/>
      <c r="E1243" s="70"/>
      <c r="F1243" s="70">
        <v>148338</v>
      </c>
      <c r="G1243" s="70">
        <v>141657.884765</v>
      </c>
      <c r="H1243" s="70"/>
      <c r="I1243" s="70"/>
      <c r="J1243" s="70"/>
      <c r="K1243" s="70"/>
      <c r="L1243" s="70"/>
      <c r="M1243" s="70"/>
      <c r="N1243" s="70"/>
      <c r="O1243" s="70"/>
      <c r="P1243" s="70"/>
      <c r="Q1243" s="70"/>
      <c r="R1243" s="70">
        <v>148338</v>
      </c>
      <c r="S1243" s="70">
        <v>141657.884765</v>
      </c>
    </row>
    <row r="1244" spans="1:19" x14ac:dyDescent="0.25">
      <c r="A1244" s="72">
        <v>14384</v>
      </c>
      <c r="B1244" s="70"/>
      <c r="C1244" s="70"/>
      <c r="D1244" s="70"/>
      <c r="E1244" s="70"/>
      <c r="F1244" s="70">
        <v>130140</v>
      </c>
      <c r="G1244" s="70">
        <v>144656.63037</v>
      </c>
      <c r="H1244" s="70"/>
      <c r="I1244" s="70"/>
      <c r="J1244" s="70"/>
      <c r="K1244" s="70"/>
      <c r="L1244" s="70"/>
      <c r="M1244" s="70"/>
      <c r="N1244" s="70"/>
      <c r="O1244" s="70"/>
      <c r="P1244" s="70"/>
      <c r="Q1244" s="70"/>
      <c r="R1244" s="70">
        <v>130140</v>
      </c>
      <c r="S1244" s="70">
        <v>144656.63037</v>
      </c>
    </row>
    <row r="1245" spans="1:19" x14ac:dyDescent="0.25">
      <c r="A1245" s="72">
        <v>14386</v>
      </c>
      <c r="B1245" s="70"/>
      <c r="C1245" s="70"/>
      <c r="D1245" s="70"/>
      <c r="E1245" s="70"/>
      <c r="F1245" s="70">
        <v>126253</v>
      </c>
      <c r="G1245" s="70">
        <v>130197.726563</v>
      </c>
      <c r="H1245" s="70"/>
      <c r="I1245" s="70"/>
      <c r="J1245" s="70"/>
      <c r="K1245" s="70"/>
      <c r="L1245" s="70"/>
      <c r="M1245" s="70"/>
      <c r="N1245" s="70"/>
      <c r="O1245" s="70"/>
      <c r="P1245" s="70"/>
      <c r="Q1245" s="70"/>
      <c r="R1245" s="70">
        <v>126253</v>
      </c>
      <c r="S1245" s="70">
        <v>130197.726563</v>
      </c>
    </row>
    <row r="1246" spans="1:19" x14ac:dyDescent="0.25">
      <c r="A1246" s="72">
        <v>14393</v>
      </c>
      <c r="B1246" s="70"/>
      <c r="C1246" s="70"/>
      <c r="D1246" s="70"/>
      <c r="E1246" s="70"/>
      <c r="F1246" s="70">
        <v>15974</v>
      </c>
      <c r="G1246" s="70">
        <v>15295.169372999999</v>
      </c>
      <c r="H1246" s="70"/>
      <c r="I1246" s="70"/>
      <c r="J1246" s="70"/>
      <c r="K1246" s="70"/>
      <c r="L1246" s="70"/>
      <c r="M1246" s="70"/>
      <c r="N1246" s="70"/>
      <c r="O1246" s="70"/>
      <c r="P1246" s="70"/>
      <c r="Q1246" s="70"/>
      <c r="R1246" s="70">
        <v>15974</v>
      </c>
      <c r="S1246" s="70">
        <v>15295.169372999999</v>
      </c>
    </row>
    <row r="1247" spans="1:19" x14ac:dyDescent="0.25">
      <c r="A1247" s="72">
        <v>14394</v>
      </c>
      <c r="B1247" s="70"/>
      <c r="C1247" s="70"/>
      <c r="D1247" s="70"/>
      <c r="E1247" s="70"/>
      <c r="F1247" s="70">
        <v>19662</v>
      </c>
      <c r="G1247" s="70">
        <v>14340.944366</v>
      </c>
      <c r="H1247" s="70"/>
      <c r="I1247" s="70"/>
      <c r="J1247" s="70"/>
      <c r="K1247" s="70"/>
      <c r="L1247" s="70"/>
      <c r="M1247" s="70"/>
      <c r="N1247" s="70"/>
      <c r="O1247" s="70"/>
      <c r="P1247" s="70"/>
      <c r="Q1247" s="70"/>
      <c r="R1247" s="70">
        <v>19662</v>
      </c>
      <c r="S1247" s="70">
        <v>14340.944366</v>
      </c>
    </row>
    <row r="1248" spans="1:19" x14ac:dyDescent="0.25">
      <c r="A1248" s="72">
        <v>14397</v>
      </c>
      <c r="B1248" s="70"/>
      <c r="C1248" s="70"/>
      <c r="D1248" s="70"/>
      <c r="E1248" s="70"/>
      <c r="F1248" s="70">
        <v>148340</v>
      </c>
      <c r="G1248" s="70">
        <v>140068.11669900001</v>
      </c>
      <c r="H1248" s="70"/>
      <c r="I1248" s="70"/>
      <c r="J1248" s="70"/>
      <c r="K1248" s="70"/>
      <c r="L1248" s="70"/>
      <c r="M1248" s="70"/>
      <c r="N1248" s="70"/>
      <c r="O1248" s="70"/>
      <c r="P1248" s="70"/>
      <c r="Q1248" s="70"/>
      <c r="R1248" s="70">
        <v>148340</v>
      </c>
      <c r="S1248" s="70">
        <v>140068.11669900001</v>
      </c>
    </row>
    <row r="1249" spans="1:19" x14ac:dyDescent="0.25">
      <c r="A1249" s="72">
        <v>14398</v>
      </c>
      <c r="B1249" s="70"/>
      <c r="C1249" s="70"/>
      <c r="D1249" s="70"/>
      <c r="E1249" s="70"/>
      <c r="F1249" s="70">
        <v>11170</v>
      </c>
      <c r="G1249" s="70">
        <v>12479.600281999999</v>
      </c>
      <c r="H1249" s="70"/>
      <c r="I1249" s="70"/>
      <c r="J1249" s="70"/>
      <c r="K1249" s="70"/>
      <c r="L1249" s="70"/>
      <c r="M1249" s="70"/>
      <c r="N1249" s="70"/>
      <c r="O1249" s="70"/>
      <c r="P1249" s="70"/>
      <c r="Q1249" s="70"/>
      <c r="R1249" s="70">
        <v>11170</v>
      </c>
      <c r="S1249" s="70">
        <v>12479.600281999999</v>
      </c>
    </row>
    <row r="1250" spans="1:19" x14ac:dyDescent="0.25">
      <c r="A1250" s="72">
        <v>14400</v>
      </c>
      <c r="B1250" s="70"/>
      <c r="C1250" s="70"/>
      <c r="D1250" s="70"/>
      <c r="E1250" s="70"/>
      <c r="F1250" s="70">
        <v>137103</v>
      </c>
      <c r="G1250" s="70">
        <v>139475.22753899998</v>
      </c>
      <c r="H1250" s="70"/>
      <c r="I1250" s="70"/>
      <c r="J1250" s="70"/>
      <c r="K1250" s="70"/>
      <c r="L1250" s="70"/>
      <c r="M1250" s="70"/>
      <c r="N1250" s="70"/>
      <c r="O1250" s="70"/>
      <c r="P1250" s="70"/>
      <c r="Q1250" s="70"/>
      <c r="R1250" s="70">
        <v>137103</v>
      </c>
      <c r="S1250" s="70">
        <v>139475.22753899998</v>
      </c>
    </row>
    <row r="1251" spans="1:19" x14ac:dyDescent="0.25">
      <c r="A1251" s="72">
        <v>14401</v>
      </c>
      <c r="B1251" s="70"/>
      <c r="C1251" s="70"/>
      <c r="D1251" s="70"/>
      <c r="E1251" s="70"/>
      <c r="F1251" s="70">
        <v>9054</v>
      </c>
      <c r="G1251" s="70">
        <v>11298.483184999999</v>
      </c>
      <c r="H1251" s="70"/>
      <c r="I1251" s="70"/>
      <c r="J1251" s="70"/>
      <c r="K1251" s="70"/>
      <c r="L1251" s="70"/>
      <c r="M1251" s="70"/>
      <c r="N1251" s="70"/>
      <c r="O1251" s="70"/>
      <c r="P1251" s="70"/>
      <c r="Q1251" s="70"/>
      <c r="R1251" s="70">
        <v>9054</v>
      </c>
      <c r="S1251" s="70">
        <v>11298.483184999999</v>
      </c>
    </row>
    <row r="1252" spans="1:19" x14ac:dyDescent="0.25">
      <c r="A1252" s="72">
        <v>14402</v>
      </c>
      <c r="B1252" s="70"/>
      <c r="C1252" s="70"/>
      <c r="D1252" s="70"/>
      <c r="E1252" s="70"/>
      <c r="F1252" s="70">
        <v>137784</v>
      </c>
      <c r="G1252" s="70">
        <v>133544.388183</v>
      </c>
      <c r="H1252" s="70"/>
      <c r="I1252" s="70"/>
      <c r="J1252" s="70"/>
      <c r="K1252" s="70"/>
      <c r="L1252" s="70"/>
      <c r="M1252" s="70"/>
      <c r="N1252" s="70"/>
      <c r="O1252" s="70"/>
      <c r="P1252" s="70"/>
      <c r="Q1252" s="70"/>
      <c r="R1252" s="70">
        <v>137784</v>
      </c>
      <c r="S1252" s="70">
        <v>133544.388183</v>
      </c>
    </row>
    <row r="1253" spans="1:19" x14ac:dyDescent="0.25">
      <c r="A1253" s="72">
        <v>14405</v>
      </c>
      <c r="B1253" s="70"/>
      <c r="C1253" s="70"/>
      <c r="D1253" s="70"/>
      <c r="E1253" s="70"/>
      <c r="F1253" s="70">
        <v>16767</v>
      </c>
      <c r="G1253" s="70">
        <v>19895.893792000003</v>
      </c>
      <c r="H1253" s="70"/>
      <c r="I1253" s="70"/>
      <c r="J1253" s="70"/>
      <c r="K1253" s="70"/>
      <c r="L1253" s="70"/>
      <c r="M1253" s="70"/>
      <c r="N1253" s="70"/>
      <c r="O1253" s="70"/>
      <c r="P1253" s="70"/>
      <c r="Q1253" s="70"/>
      <c r="R1253" s="70">
        <v>16767</v>
      </c>
      <c r="S1253" s="70">
        <v>19895.893792000003</v>
      </c>
    </row>
    <row r="1254" spans="1:19" x14ac:dyDescent="0.25">
      <c r="A1254" s="72">
        <v>14407</v>
      </c>
      <c r="B1254" s="70"/>
      <c r="C1254" s="70"/>
      <c r="D1254" s="70"/>
      <c r="E1254" s="70"/>
      <c r="F1254" s="70">
        <v>138163</v>
      </c>
      <c r="G1254" s="70">
        <v>140503.24902400002</v>
      </c>
      <c r="H1254" s="70"/>
      <c r="I1254" s="70"/>
      <c r="J1254" s="70"/>
      <c r="K1254" s="70"/>
      <c r="L1254" s="70"/>
      <c r="M1254" s="70"/>
      <c r="N1254" s="70"/>
      <c r="O1254" s="70"/>
      <c r="P1254" s="70"/>
      <c r="Q1254" s="70"/>
      <c r="R1254" s="70">
        <v>138163</v>
      </c>
      <c r="S1254" s="70">
        <v>140503.24902400002</v>
      </c>
    </row>
    <row r="1255" spans="1:19" x14ac:dyDescent="0.25">
      <c r="A1255" s="72">
        <v>14408</v>
      </c>
      <c r="B1255" s="70"/>
      <c r="C1255" s="70"/>
      <c r="D1255" s="70"/>
      <c r="E1255" s="70"/>
      <c r="F1255" s="70">
        <v>13648</v>
      </c>
      <c r="G1255" s="70">
        <v>10831.813050000001</v>
      </c>
      <c r="H1255" s="70"/>
      <c r="I1255" s="70"/>
      <c r="J1255" s="70"/>
      <c r="K1255" s="70"/>
      <c r="L1255" s="70"/>
      <c r="M1255" s="70"/>
      <c r="N1255" s="70"/>
      <c r="O1255" s="70"/>
      <c r="P1255" s="70"/>
      <c r="Q1255" s="70"/>
      <c r="R1255" s="70">
        <v>13648</v>
      </c>
      <c r="S1255" s="70">
        <v>10831.813050000001</v>
      </c>
    </row>
    <row r="1256" spans="1:19" x14ac:dyDescent="0.25">
      <c r="A1256" s="72">
        <v>14409</v>
      </c>
      <c r="B1256" s="70"/>
      <c r="C1256" s="70"/>
      <c r="D1256" s="70"/>
      <c r="E1256" s="70"/>
      <c r="F1256" s="70">
        <v>138236</v>
      </c>
      <c r="G1256" s="70">
        <v>135622.93017499999</v>
      </c>
      <c r="H1256" s="70"/>
      <c r="I1256" s="70"/>
      <c r="J1256" s="70"/>
      <c r="K1256" s="70"/>
      <c r="L1256" s="70"/>
      <c r="M1256" s="70"/>
      <c r="N1256" s="70"/>
      <c r="O1256" s="70"/>
      <c r="P1256" s="70"/>
      <c r="Q1256" s="70"/>
      <c r="R1256" s="70">
        <v>138236</v>
      </c>
      <c r="S1256" s="70">
        <v>135622.93017499999</v>
      </c>
    </row>
    <row r="1257" spans="1:19" x14ac:dyDescent="0.25">
      <c r="A1257" s="72">
        <v>14410</v>
      </c>
      <c r="B1257" s="70"/>
      <c r="C1257" s="70"/>
      <c r="D1257" s="70"/>
      <c r="E1257" s="70"/>
      <c r="F1257" s="70">
        <v>135106</v>
      </c>
      <c r="G1257" s="70">
        <v>159578.21386600001</v>
      </c>
      <c r="H1257" s="70"/>
      <c r="I1257" s="70"/>
      <c r="J1257" s="70"/>
      <c r="K1257" s="70"/>
      <c r="L1257" s="70"/>
      <c r="M1257" s="70"/>
      <c r="N1257" s="70"/>
      <c r="O1257" s="70"/>
      <c r="P1257" s="70"/>
      <c r="Q1257" s="70"/>
      <c r="R1257" s="70">
        <v>135106</v>
      </c>
      <c r="S1257" s="70">
        <v>159578.21386600001</v>
      </c>
    </row>
    <row r="1258" spans="1:19" x14ac:dyDescent="0.25">
      <c r="A1258" s="72">
        <v>14411</v>
      </c>
      <c r="B1258" s="70"/>
      <c r="C1258" s="70"/>
      <c r="D1258" s="70"/>
      <c r="E1258" s="70"/>
      <c r="F1258" s="70">
        <v>137099</v>
      </c>
      <c r="G1258" s="70">
        <v>151004.91796799999</v>
      </c>
      <c r="H1258" s="70"/>
      <c r="I1258" s="70"/>
      <c r="J1258" s="70"/>
      <c r="K1258" s="70"/>
      <c r="L1258" s="70"/>
      <c r="M1258" s="70"/>
      <c r="N1258" s="70"/>
      <c r="O1258" s="70"/>
      <c r="P1258" s="70"/>
      <c r="Q1258" s="70"/>
      <c r="R1258" s="70">
        <v>137099</v>
      </c>
      <c r="S1258" s="70">
        <v>151004.91796799999</v>
      </c>
    </row>
    <row r="1259" spans="1:19" x14ac:dyDescent="0.25">
      <c r="A1259" s="72">
        <v>14412</v>
      </c>
      <c r="B1259" s="70"/>
      <c r="C1259" s="70"/>
      <c r="D1259" s="70"/>
      <c r="E1259" s="70"/>
      <c r="F1259" s="70">
        <v>134942</v>
      </c>
      <c r="G1259" s="70">
        <v>161836.73339800001</v>
      </c>
      <c r="H1259" s="70"/>
      <c r="I1259" s="70"/>
      <c r="J1259" s="70"/>
      <c r="K1259" s="70"/>
      <c r="L1259" s="70"/>
      <c r="M1259" s="70"/>
      <c r="N1259" s="70"/>
      <c r="O1259" s="70"/>
      <c r="P1259" s="70"/>
      <c r="Q1259" s="70"/>
      <c r="R1259" s="70">
        <v>134942</v>
      </c>
      <c r="S1259" s="70">
        <v>161836.73339800001</v>
      </c>
    </row>
    <row r="1260" spans="1:19" x14ac:dyDescent="0.25">
      <c r="A1260" s="72">
        <v>14414</v>
      </c>
      <c r="B1260" s="70"/>
      <c r="C1260" s="70"/>
      <c r="D1260" s="70"/>
      <c r="E1260" s="70"/>
      <c r="F1260" s="70">
        <v>2587</v>
      </c>
      <c r="G1260" s="70">
        <v>2133.706185</v>
      </c>
      <c r="H1260" s="70"/>
      <c r="I1260" s="70"/>
      <c r="J1260" s="70"/>
      <c r="K1260" s="70"/>
      <c r="L1260" s="70"/>
      <c r="M1260" s="70"/>
      <c r="N1260" s="70"/>
      <c r="O1260" s="70"/>
      <c r="P1260" s="70"/>
      <c r="Q1260" s="70"/>
      <c r="R1260" s="70">
        <v>2587</v>
      </c>
      <c r="S1260" s="70">
        <v>2133.706185</v>
      </c>
    </row>
    <row r="1261" spans="1:19" x14ac:dyDescent="0.25">
      <c r="A1261" s="72">
        <v>14418</v>
      </c>
      <c r="B1261" s="70"/>
      <c r="C1261" s="70"/>
      <c r="D1261" s="70"/>
      <c r="E1261" s="70"/>
      <c r="F1261" s="70">
        <v>142219</v>
      </c>
      <c r="G1261" s="70">
        <v>163049.44433599999</v>
      </c>
      <c r="H1261" s="70"/>
      <c r="I1261" s="70"/>
      <c r="J1261" s="70"/>
      <c r="K1261" s="70"/>
      <c r="L1261" s="70"/>
      <c r="M1261" s="70"/>
      <c r="N1261" s="70"/>
      <c r="O1261" s="70"/>
      <c r="P1261" s="70"/>
      <c r="Q1261" s="70"/>
      <c r="R1261" s="70">
        <v>142219</v>
      </c>
      <c r="S1261" s="70">
        <v>163049.44433599999</v>
      </c>
    </row>
    <row r="1262" spans="1:19" x14ac:dyDescent="0.25">
      <c r="A1262" s="72">
        <v>14419</v>
      </c>
      <c r="B1262" s="70"/>
      <c r="C1262" s="70"/>
      <c r="D1262" s="70"/>
      <c r="E1262" s="70"/>
      <c r="F1262" s="70">
        <v>138713</v>
      </c>
      <c r="G1262" s="70">
        <v>164622.349609</v>
      </c>
      <c r="H1262" s="70"/>
      <c r="I1262" s="70"/>
      <c r="J1262" s="70"/>
      <c r="K1262" s="70"/>
      <c r="L1262" s="70"/>
      <c r="M1262" s="70"/>
      <c r="N1262" s="70"/>
      <c r="O1262" s="70"/>
      <c r="P1262" s="70"/>
      <c r="Q1262" s="70"/>
      <c r="R1262" s="70">
        <v>138713</v>
      </c>
      <c r="S1262" s="70">
        <v>164622.349609</v>
      </c>
    </row>
    <row r="1263" spans="1:19" x14ac:dyDescent="0.25">
      <c r="A1263" s="72">
        <v>14482</v>
      </c>
      <c r="B1263" s="70"/>
      <c r="C1263" s="70"/>
      <c r="D1263" s="70"/>
      <c r="E1263" s="70"/>
      <c r="F1263" s="70"/>
      <c r="G1263" s="70"/>
      <c r="H1263" s="70"/>
      <c r="I1263" s="70"/>
      <c r="J1263" s="70">
        <v>6100</v>
      </c>
      <c r="K1263" s="70">
        <v>6342.8892139999998</v>
      </c>
      <c r="L1263" s="70"/>
      <c r="M1263" s="70"/>
      <c r="N1263" s="70"/>
      <c r="O1263" s="70"/>
      <c r="P1263" s="70"/>
      <c r="Q1263" s="70"/>
      <c r="R1263" s="70">
        <v>6100</v>
      </c>
      <c r="S1263" s="70">
        <v>6342.8892139999998</v>
      </c>
    </row>
    <row r="1264" spans="1:19" x14ac:dyDescent="0.25">
      <c r="A1264" s="72">
        <v>14510</v>
      </c>
      <c r="B1264" s="70"/>
      <c r="C1264" s="70"/>
      <c r="D1264" s="70"/>
      <c r="E1264" s="70"/>
      <c r="F1264" s="70">
        <v>11933</v>
      </c>
      <c r="G1264" s="70">
        <v>17287.600150999999</v>
      </c>
      <c r="H1264" s="70"/>
      <c r="I1264" s="70"/>
      <c r="J1264" s="70"/>
      <c r="K1264" s="70"/>
      <c r="L1264" s="70"/>
      <c r="M1264" s="70"/>
      <c r="N1264" s="70"/>
      <c r="O1264" s="70"/>
      <c r="P1264" s="70"/>
      <c r="Q1264" s="70"/>
      <c r="R1264" s="70">
        <v>11933</v>
      </c>
      <c r="S1264" s="70">
        <v>17287.600150999999</v>
      </c>
    </row>
    <row r="1265" spans="1:19" x14ac:dyDescent="0.25">
      <c r="A1265" s="72">
        <v>14511</v>
      </c>
      <c r="B1265" s="70"/>
      <c r="C1265" s="70"/>
      <c r="D1265" s="70">
        <v>12106</v>
      </c>
      <c r="E1265" s="70">
        <v>7346.5863650000001</v>
      </c>
      <c r="F1265" s="70"/>
      <c r="G1265" s="70"/>
      <c r="H1265" s="70"/>
      <c r="I1265" s="70"/>
      <c r="J1265" s="70"/>
      <c r="K1265" s="70"/>
      <c r="L1265" s="70"/>
      <c r="M1265" s="70"/>
      <c r="N1265" s="70"/>
      <c r="O1265" s="70"/>
      <c r="P1265" s="70"/>
      <c r="Q1265" s="70"/>
      <c r="R1265" s="70">
        <v>12106</v>
      </c>
      <c r="S1265" s="70">
        <v>7346.5863650000001</v>
      </c>
    </row>
    <row r="1266" spans="1:19" x14ac:dyDescent="0.25">
      <c r="A1266" s="72">
        <v>14563</v>
      </c>
      <c r="B1266" s="70"/>
      <c r="C1266" s="70"/>
      <c r="D1266" s="70">
        <v>18583</v>
      </c>
      <c r="E1266" s="70">
        <v>12623.480446000001</v>
      </c>
      <c r="F1266" s="70"/>
      <c r="G1266" s="70"/>
      <c r="H1266" s="70"/>
      <c r="I1266" s="70"/>
      <c r="J1266" s="70"/>
      <c r="K1266" s="70"/>
      <c r="L1266" s="70"/>
      <c r="M1266" s="70"/>
      <c r="N1266" s="70"/>
      <c r="O1266" s="70"/>
      <c r="P1266" s="70"/>
      <c r="Q1266" s="70"/>
      <c r="R1266" s="70">
        <v>18583</v>
      </c>
      <c r="S1266" s="70">
        <v>12623.480446000001</v>
      </c>
    </row>
    <row r="1267" spans="1:19" x14ac:dyDescent="0.25">
      <c r="A1267" s="72">
        <v>14608</v>
      </c>
      <c r="B1267" s="70"/>
      <c r="C1267" s="70"/>
      <c r="D1267" s="70">
        <v>5346</v>
      </c>
      <c r="E1267" s="70">
        <v>5434.7237540000006</v>
      </c>
      <c r="F1267" s="70"/>
      <c r="G1267" s="70"/>
      <c r="H1267" s="70"/>
      <c r="I1267" s="70"/>
      <c r="J1267" s="70"/>
      <c r="K1267" s="70"/>
      <c r="L1267" s="70"/>
      <c r="M1267" s="70"/>
      <c r="N1267" s="70"/>
      <c r="O1267" s="70"/>
      <c r="P1267" s="70"/>
      <c r="Q1267" s="70"/>
      <c r="R1267" s="70">
        <v>5346</v>
      </c>
      <c r="S1267" s="70">
        <v>5434.7237540000006</v>
      </c>
    </row>
    <row r="1268" spans="1:19" x14ac:dyDescent="0.25">
      <c r="A1268" s="72">
        <v>14609</v>
      </c>
      <c r="B1268" s="70"/>
      <c r="C1268" s="70"/>
      <c r="D1268" s="70">
        <v>16206</v>
      </c>
      <c r="E1268" s="70">
        <v>18084.225998000002</v>
      </c>
      <c r="F1268" s="70"/>
      <c r="G1268" s="70"/>
      <c r="H1268" s="70"/>
      <c r="I1268" s="70"/>
      <c r="J1268" s="70"/>
      <c r="K1268" s="70"/>
      <c r="L1268" s="70"/>
      <c r="M1268" s="70"/>
      <c r="N1268" s="70"/>
      <c r="O1268" s="70"/>
      <c r="P1268" s="70"/>
      <c r="Q1268" s="70"/>
      <c r="R1268" s="70">
        <v>16206</v>
      </c>
      <c r="S1268" s="70">
        <v>18084.225998000002</v>
      </c>
    </row>
    <row r="1269" spans="1:19" x14ac:dyDescent="0.25">
      <c r="A1269" s="72">
        <v>14613</v>
      </c>
      <c r="B1269" s="70"/>
      <c r="C1269" s="70"/>
      <c r="D1269" s="70"/>
      <c r="E1269" s="70"/>
      <c r="F1269" s="70"/>
      <c r="G1269" s="70"/>
      <c r="H1269" s="70"/>
      <c r="I1269" s="70"/>
      <c r="J1269" s="70"/>
      <c r="K1269" s="70"/>
      <c r="L1269" s="70"/>
      <c r="M1269" s="70"/>
      <c r="N1269" s="70">
        <v>5954</v>
      </c>
      <c r="O1269" s="70">
        <v>4100.8858959999998</v>
      </c>
      <c r="P1269" s="70"/>
      <c r="Q1269" s="70"/>
      <c r="R1269" s="70">
        <v>5954</v>
      </c>
      <c r="S1269" s="70">
        <v>4100.8858959999998</v>
      </c>
    </row>
    <row r="1270" spans="1:19" x14ac:dyDescent="0.25">
      <c r="A1270" s="72">
        <v>14616</v>
      </c>
      <c r="B1270" s="70"/>
      <c r="C1270" s="70"/>
      <c r="D1270" s="70"/>
      <c r="E1270" s="70"/>
      <c r="F1270" s="70"/>
      <c r="G1270" s="70"/>
      <c r="H1270" s="70"/>
      <c r="I1270" s="70"/>
      <c r="J1270" s="70"/>
      <c r="K1270" s="70"/>
      <c r="L1270" s="70"/>
      <c r="M1270" s="70"/>
      <c r="N1270" s="70">
        <v>2802</v>
      </c>
      <c r="O1270" s="70">
        <v>1621.6177909999999</v>
      </c>
      <c r="P1270" s="70"/>
      <c r="Q1270" s="70"/>
      <c r="R1270" s="70">
        <v>2802</v>
      </c>
      <c r="S1270" s="70">
        <v>1621.6177909999999</v>
      </c>
    </row>
    <row r="1271" spans="1:19" x14ac:dyDescent="0.25">
      <c r="A1271" s="72">
        <v>14618</v>
      </c>
      <c r="B1271" s="70"/>
      <c r="C1271" s="70"/>
      <c r="D1271" s="70"/>
      <c r="E1271" s="70"/>
      <c r="F1271" s="70"/>
      <c r="G1271" s="70"/>
      <c r="H1271" s="70"/>
      <c r="I1271" s="70"/>
      <c r="J1271" s="70"/>
      <c r="K1271" s="70"/>
      <c r="L1271" s="70"/>
      <c r="M1271" s="70"/>
      <c r="N1271" s="70">
        <v>19346</v>
      </c>
      <c r="O1271" s="70">
        <v>15047.232544999999</v>
      </c>
      <c r="P1271" s="70"/>
      <c r="Q1271" s="70"/>
      <c r="R1271" s="70">
        <v>19346</v>
      </c>
      <c r="S1271" s="70">
        <v>15047.232544999999</v>
      </c>
    </row>
    <row r="1272" spans="1:19" x14ac:dyDescent="0.25">
      <c r="A1272" s="72">
        <v>14620</v>
      </c>
      <c r="B1272" s="70"/>
      <c r="C1272" s="70"/>
      <c r="D1272" s="70"/>
      <c r="E1272" s="70"/>
      <c r="F1272" s="70">
        <v>9524</v>
      </c>
      <c r="G1272" s="70">
        <v>12540.315673000001</v>
      </c>
      <c r="H1272" s="70"/>
      <c r="I1272" s="70"/>
      <c r="J1272" s="70"/>
      <c r="K1272" s="70"/>
      <c r="L1272" s="70"/>
      <c r="M1272" s="70"/>
      <c r="N1272" s="70"/>
      <c r="O1272" s="70"/>
      <c r="P1272" s="70"/>
      <c r="Q1272" s="70"/>
      <c r="R1272" s="70">
        <v>9524</v>
      </c>
      <c r="S1272" s="70">
        <v>12540.315673000001</v>
      </c>
    </row>
    <row r="1273" spans="1:19" x14ac:dyDescent="0.25">
      <c r="A1273" s="72">
        <v>14621</v>
      </c>
      <c r="B1273" s="70"/>
      <c r="C1273" s="70"/>
      <c r="D1273" s="70"/>
      <c r="E1273" s="70"/>
      <c r="F1273" s="70">
        <v>5910</v>
      </c>
      <c r="G1273" s="70">
        <v>6172.205903</v>
      </c>
      <c r="H1273" s="70"/>
      <c r="I1273" s="70"/>
      <c r="J1273" s="70"/>
      <c r="K1273" s="70"/>
      <c r="L1273" s="70"/>
      <c r="M1273" s="70"/>
      <c r="N1273" s="70"/>
      <c r="O1273" s="70"/>
      <c r="P1273" s="70"/>
      <c r="Q1273" s="70"/>
      <c r="R1273" s="70">
        <v>5910</v>
      </c>
      <c r="S1273" s="70">
        <v>6172.205903</v>
      </c>
    </row>
    <row r="1274" spans="1:19" x14ac:dyDescent="0.25">
      <c r="A1274" s="72">
        <v>14622</v>
      </c>
      <c r="B1274" s="70"/>
      <c r="C1274" s="70"/>
      <c r="D1274" s="70"/>
      <c r="E1274" s="70"/>
      <c r="F1274" s="70">
        <v>5880</v>
      </c>
      <c r="G1274" s="70">
        <v>5634.5953360000003</v>
      </c>
      <c r="H1274" s="70"/>
      <c r="I1274" s="70"/>
      <c r="J1274" s="70"/>
      <c r="K1274" s="70"/>
      <c r="L1274" s="70"/>
      <c r="M1274" s="70"/>
      <c r="N1274" s="70"/>
      <c r="O1274" s="70"/>
      <c r="P1274" s="70"/>
      <c r="Q1274" s="70"/>
      <c r="R1274" s="70">
        <v>5880</v>
      </c>
      <c r="S1274" s="70">
        <v>5634.5953360000003</v>
      </c>
    </row>
    <row r="1275" spans="1:19" x14ac:dyDescent="0.25">
      <c r="A1275" s="72">
        <v>14623</v>
      </c>
      <c r="B1275" s="70"/>
      <c r="C1275" s="70"/>
      <c r="D1275" s="70"/>
      <c r="E1275" s="70"/>
      <c r="F1275" s="70">
        <v>8914</v>
      </c>
      <c r="G1275" s="70">
        <v>6213.9637459999994</v>
      </c>
      <c r="H1275" s="70"/>
      <c r="I1275" s="70"/>
      <c r="J1275" s="70"/>
      <c r="K1275" s="70"/>
      <c r="L1275" s="70"/>
      <c r="M1275" s="70"/>
      <c r="N1275" s="70"/>
      <c r="O1275" s="70"/>
      <c r="P1275" s="70"/>
      <c r="Q1275" s="70"/>
      <c r="R1275" s="70">
        <v>8914</v>
      </c>
      <c r="S1275" s="70">
        <v>6213.9637459999994</v>
      </c>
    </row>
    <row r="1276" spans="1:19" x14ac:dyDescent="0.25">
      <c r="A1276" s="72">
        <v>14624</v>
      </c>
      <c r="B1276" s="70"/>
      <c r="C1276" s="70"/>
      <c r="D1276" s="70"/>
      <c r="E1276" s="70"/>
      <c r="F1276" s="70">
        <v>7338</v>
      </c>
      <c r="G1276" s="70">
        <v>10072.064697</v>
      </c>
      <c r="H1276" s="70"/>
      <c r="I1276" s="70"/>
      <c r="J1276" s="70"/>
      <c r="K1276" s="70"/>
      <c r="L1276" s="70"/>
      <c r="M1276" s="70"/>
      <c r="N1276" s="70"/>
      <c r="O1276" s="70"/>
      <c r="P1276" s="70"/>
      <c r="Q1276" s="70"/>
      <c r="R1276" s="70">
        <v>7338</v>
      </c>
      <c r="S1276" s="70">
        <v>10072.064697</v>
      </c>
    </row>
    <row r="1277" spans="1:19" x14ac:dyDescent="0.25">
      <c r="A1277" s="72">
        <v>14625</v>
      </c>
      <c r="B1277" s="70"/>
      <c r="C1277" s="70"/>
      <c r="D1277" s="70"/>
      <c r="E1277" s="70"/>
      <c r="F1277" s="70">
        <v>4828</v>
      </c>
      <c r="G1277" s="70">
        <v>7085.5159609999992</v>
      </c>
      <c r="H1277" s="70"/>
      <c r="I1277" s="70"/>
      <c r="J1277" s="70"/>
      <c r="K1277" s="70"/>
      <c r="L1277" s="70"/>
      <c r="M1277" s="70"/>
      <c r="N1277" s="70"/>
      <c r="O1277" s="70"/>
      <c r="P1277" s="70"/>
      <c r="Q1277" s="70"/>
      <c r="R1277" s="70">
        <v>4828</v>
      </c>
      <c r="S1277" s="70">
        <v>7085.5159609999992</v>
      </c>
    </row>
    <row r="1278" spans="1:19" x14ac:dyDescent="0.25">
      <c r="A1278" s="72">
        <v>14626</v>
      </c>
      <c r="B1278" s="70"/>
      <c r="C1278" s="70"/>
      <c r="D1278" s="70"/>
      <c r="E1278" s="70"/>
      <c r="F1278" s="70">
        <v>5936</v>
      </c>
      <c r="G1278" s="70">
        <v>9041.5843499999992</v>
      </c>
      <c r="H1278" s="70"/>
      <c r="I1278" s="70"/>
      <c r="J1278" s="70"/>
      <c r="K1278" s="70"/>
      <c r="L1278" s="70"/>
      <c r="M1278" s="70"/>
      <c r="N1278" s="70"/>
      <c r="O1278" s="70"/>
      <c r="P1278" s="70"/>
      <c r="Q1278" s="70"/>
      <c r="R1278" s="70">
        <v>5936</v>
      </c>
      <c r="S1278" s="70">
        <v>9041.5843499999992</v>
      </c>
    </row>
    <row r="1279" spans="1:19" x14ac:dyDescent="0.25">
      <c r="A1279" s="72">
        <v>14627</v>
      </c>
      <c r="B1279" s="70"/>
      <c r="C1279" s="70"/>
      <c r="D1279" s="70"/>
      <c r="E1279" s="70"/>
      <c r="F1279" s="70">
        <v>6891</v>
      </c>
      <c r="G1279" s="70">
        <v>7264.3102719999997</v>
      </c>
      <c r="H1279" s="70"/>
      <c r="I1279" s="70"/>
      <c r="J1279" s="70"/>
      <c r="K1279" s="70"/>
      <c r="L1279" s="70"/>
      <c r="M1279" s="70"/>
      <c r="N1279" s="70"/>
      <c r="O1279" s="70"/>
      <c r="P1279" s="70"/>
      <c r="Q1279" s="70"/>
      <c r="R1279" s="70">
        <v>6891</v>
      </c>
      <c r="S1279" s="70">
        <v>7264.3102719999997</v>
      </c>
    </row>
    <row r="1280" spans="1:19" x14ac:dyDescent="0.25">
      <c r="A1280" s="72">
        <v>14630</v>
      </c>
      <c r="B1280" s="70"/>
      <c r="C1280" s="70"/>
      <c r="D1280" s="70"/>
      <c r="E1280" s="70"/>
      <c r="F1280" s="70">
        <v>10233</v>
      </c>
      <c r="G1280" s="70">
        <v>8811.8750600000003</v>
      </c>
      <c r="H1280" s="70"/>
      <c r="I1280" s="70"/>
      <c r="J1280" s="70"/>
      <c r="K1280" s="70"/>
      <c r="L1280" s="70"/>
      <c r="M1280" s="70"/>
      <c r="N1280" s="70"/>
      <c r="O1280" s="70"/>
      <c r="P1280" s="70"/>
      <c r="Q1280" s="70"/>
      <c r="R1280" s="70">
        <v>10233</v>
      </c>
      <c r="S1280" s="70">
        <v>8811.8750600000003</v>
      </c>
    </row>
    <row r="1281" spans="1:19" x14ac:dyDescent="0.25">
      <c r="A1281" s="72">
        <v>14632</v>
      </c>
      <c r="B1281" s="70"/>
      <c r="C1281" s="70"/>
      <c r="D1281" s="70"/>
      <c r="E1281" s="70"/>
      <c r="F1281" s="70">
        <v>16246</v>
      </c>
      <c r="G1281" s="70">
        <v>11672.589873999999</v>
      </c>
      <c r="H1281" s="70"/>
      <c r="I1281" s="70"/>
      <c r="J1281" s="70"/>
      <c r="K1281" s="70"/>
      <c r="L1281" s="70"/>
      <c r="M1281" s="70"/>
      <c r="N1281" s="70"/>
      <c r="O1281" s="70"/>
      <c r="P1281" s="70"/>
      <c r="Q1281" s="70"/>
      <c r="R1281" s="70">
        <v>16246</v>
      </c>
      <c r="S1281" s="70">
        <v>11672.589873999999</v>
      </c>
    </row>
    <row r="1282" spans="1:19" x14ac:dyDescent="0.25">
      <c r="A1282" s="72">
        <v>14637</v>
      </c>
      <c r="B1282" s="70"/>
      <c r="C1282" s="70"/>
      <c r="D1282" s="70"/>
      <c r="E1282" s="70"/>
      <c r="F1282" s="70">
        <v>103965</v>
      </c>
      <c r="G1282" s="70">
        <v>115365.708008</v>
      </c>
      <c r="H1282" s="70"/>
      <c r="I1282" s="70"/>
      <c r="J1282" s="70"/>
      <c r="K1282" s="70"/>
      <c r="L1282" s="70"/>
      <c r="M1282" s="70"/>
      <c r="N1282" s="70"/>
      <c r="O1282" s="70"/>
      <c r="P1282" s="70"/>
      <c r="Q1282" s="70"/>
      <c r="R1282" s="70">
        <v>103965</v>
      </c>
      <c r="S1282" s="70">
        <v>115365.708008</v>
      </c>
    </row>
    <row r="1283" spans="1:19" x14ac:dyDescent="0.25">
      <c r="A1283" s="72">
        <v>14639</v>
      </c>
      <c r="B1283" s="70"/>
      <c r="C1283" s="70"/>
      <c r="D1283" s="70"/>
      <c r="E1283" s="70"/>
      <c r="F1283" s="70">
        <v>121306</v>
      </c>
      <c r="G1283" s="70">
        <v>113329.181641</v>
      </c>
      <c r="H1283" s="70"/>
      <c r="I1283" s="70"/>
      <c r="J1283" s="70"/>
      <c r="K1283" s="70"/>
      <c r="L1283" s="70"/>
      <c r="M1283" s="70"/>
      <c r="N1283" s="70"/>
      <c r="O1283" s="70"/>
      <c r="P1283" s="70"/>
      <c r="Q1283" s="70"/>
      <c r="R1283" s="70">
        <v>121306</v>
      </c>
      <c r="S1283" s="70">
        <v>113329.181641</v>
      </c>
    </row>
    <row r="1284" spans="1:19" x14ac:dyDescent="0.25">
      <c r="A1284" s="72">
        <v>14644</v>
      </c>
      <c r="B1284" s="70"/>
      <c r="C1284" s="70"/>
      <c r="D1284" s="70"/>
      <c r="E1284" s="70"/>
      <c r="F1284" s="70">
        <v>153552</v>
      </c>
      <c r="G1284" s="70">
        <v>125285.97265499999</v>
      </c>
      <c r="H1284" s="70"/>
      <c r="I1284" s="70"/>
      <c r="J1284" s="70"/>
      <c r="K1284" s="70"/>
      <c r="L1284" s="70"/>
      <c r="M1284" s="70"/>
      <c r="N1284" s="70"/>
      <c r="O1284" s="70"/>
      <c r="P1284" s="70"/>
      <c r="Q1284" s="70"/>
      <c r="R1284" s="70">
        <v>153552</v>
      </c>
      <c r="S1284" s="70">
        <v>125285.97265499999</v>
      </c>
    </row>
    <row r="1285" spans="1:19" x14ac:dyDescent="0.25">
      <c r="A1285" s="72">
        <v>14648</v>
      </c>
      <c r="B1285" s="70"/>
      <c r="C1285" s="70"/>
      <c r="D1285" s="70"/>
      <c r="E1285" s="70"/>
      <c r="F1285" s="70">
        <v>2985</v>
      </c>
      <c r="G1285" s="70">
        <v>9937.5879510000013</v>
      </c>
      <c r="H1285" s="70"/>
      <c r="I1285" s="70"/>
      <c r="J1285" s="70"/>
      <c r="K1285" s="70"/>
      <c r="L1285" s="70"/>
      <c r="M1285" s="70"/>
      <c r="N1285" s="70"/>
      <c r="O1285" s="70"/>
      <c r="P1285" s="70"/>
      <c r="Q1285" s="70"/>
      <c r="R1285" s="70">
        <v>2985</v>
      </c>
      <c r="S1285" s="70">
        <v>9937.5879510000013</v>
      </c>
    </row>
    <row r="1286" spans="1:19" x14ac:dyDescent="0.25">
      <c r="A1286" s="72">
        <v>14653</v>
      </c>
      <c r="B1286" s="70"/>
      <c r="C1286" s="70"/>
      <c r="D1286" s="70"/>
      <c r="E1286" s="70"/>
      <c r="F1286" s="70">
        <v>11955</v>
      </c>
      <c r="G1286" s="70">
        <v>9376.6877439999989</v>
      </c>
      <c r="H1286" s="70"/>
      <c r="I1286" s="70"/>
      <c r="J1286" s="70"/>
      <c r="K1286" s="70"/>
      <c r="L1286" s="70"/>
      <c r="M1286" s="70"/>
      <c r="N1286" s="70"/>
      <c r="O1286" s="70"/>
      <c r="P1286" s="70"/>
      <c r="Q1286" s="70"/>
      <c r="R1286" s="70">
        <v>11955</v>
      </c>
      <c r="S1286" s="70">
        <v>9376.6877439999989</v>
      </c>
    </row>
    <row r="1287" spans="1:19" x14ac:dyDescent="0.25">
      <c r="A1287" s="72">
        <v>14656</v>
      </c>
      <c r="B1287" s="70"/>
      <c r="C1287" s="70"/>
      <c r="D1287" s="70"/>
      <c r="E1287" s="70"/>
      <c r="F1287" s="70">
        <v>10758</v>
      </c>
      <c r="G1287" s="70">
        <v>12168.658691000001</v>
      </c>
      <c r="H1287" s="70"/>
      <c r="I1287" s="70"/>
      <c r="J1287" s="70"/>
      <c r="K1287" s="70"/>
      <c r="L1287" s="70"/>
      <c r="M1287" s="70"/>
      <c r="N1287" s="70"/>
      <c r="O1287" s="70"/>
      <c r="P1287" s="70"/>
      <c r="Q1287" s="70"/>
      <c r="R1287" s="70">
        <v>10758</v>
      </c>
      <c r="S1287" s="70">
        <v>12168.658691000001</v>
      </c>
    </row>
    <row r="1288" spans="1:19" x14ac:dyDescent="0.25">
      <c r="A1288" s="72">
        <v>14660</v>
      </c>
      <c r="B1288" s="70"/>
      <c r="C1288" s="70"/>
      <c r="D1288" s="70"/>
      <c r="E1288" s="70"/>
      <c r="F1288" s="70">
        <v>113937</v>
      </c>
      <c r="G1288" s="70">
        <v>112659.34668</v>
      </c>
      <c r="H1288" s="70"/>
      <c r="I1288" s="70"/>
      <c r="J1288" s="70"/>
      <c r="K1288" s="70"/>
      <c r="L1288" s="70"/>
      <c r="M1288" s="70"/>
      <c r="N1288" s="70"/>
      <c r="O1288" s="70"/>
      <c r="P1288" s="70"/>
      <c r="Q1288" s="70"/>
      <c r="R1288" s="70">
        <v>113937</v>
      </c>
      <c r="S1288" s="70">
        <v>112659.34668</v>
      </c>
    </row>
    <row r="1289" spans="1:19" x14ac:dyDescent="0.25">
      <c r="A1289" s="72">
        <v>14662</v>
      </c>
      <c r="B1289" s="70"/>
      <c r="C1289" s="70"/>
      <c r="D1289" s="70"/>
      <c r="E1289" s="70"/>
      <c r="F1289" s="70">
        <v>19168</v>
      </c>
      <c r="G1289" s="70">
        <v>28123.737975999997</v>
      </c>
      <c r="H1289" s="70"/>
      <c r="I1289" s="70"/>
      <c r="J1289" s="70"/>
      <c r="K1289" s="70"/>
      <c r="L1289" s="70"/>
      <c r="M1289" s="70"/>
      <c r="N1289" s="70"/>
      <c r="O1289" s="70"/>
      <c r="P1289" s="70"/>
      <c r="Q1289" s="70"/>
      <c r="R1289" s="70">
        <v>19168</v>
      </c>
      <c r="S1289" s="70">
        <v>28123.737975999997</v>
      </c>
    </row>
    <row r="1290" spans="1:19" x14ac:dyDescent="0.25">
      <c r="A1290" s="72">
        <v>14668</v>
      </c>
      <c r="B1290" s="70"/>
      <c r="C1290" s="70"/>
      <c r="D1290" s="70"/>
      <c r="E1290" s="70"/>
      <c r="F1290" s="70">
        <v>12050</v>
      </c>
      <c r="G1290" s="70">
        <v>7500.3333739999989</v>
      </c>
      <c r="H1290" s="70"/>
      <c r="I1290" s="70"/>
      <c r="J1290" s="70"/>
      <c r="K1290" s="70"/>
      <c r="L1290" s="70"/>
      <c r="M1290" s="70"/>
      <c r="N1290" s="70"/>
      <c r="O1290" s="70"/>
      <c r="P1290" s="70"/>
      <c r="Q1290" s="70"/>
      <c r="R1290" s="70">
        <v>12050</v>
      </c>
      <c r="S1290" s="70">
        <v>7500.3333739999989</v>
      </c>
    </row>
    <row r="1291" spans="1:19" x14ac:dyDescent="0.25">
      <c r="A1291" s="72">
        <v>14674</v>
      </c>
      <c r="B1291" s="70"/>
      <c r="C1291" s="70"/>
      <c r="D1291" s="70"/>
      <c r="E1291" s="70"/>
      <c r="F1291" s="70">
        <v>5180</v>
      </c>
      <c r="G1291" s="70">
        <v>4124.0039900000002</v>
      </c>
      <c r="H1291" s="70"/>
      <c r="I1291" s="70"/>
      <c r="J1291" s="70"/>
      <c r="K1291" s="70"/>
      <c r="L1291" s="70"/>
      <c r="M1291" s="70"/>
      <c r="N1291" s="70"/>
      <c r="O1291" s="70"/>
      <c r="P1291" s="70"/>
      <c r="Q1291" s="70"/>
      <c r="R1291" s="70">
        <v>5180</v>
      </c>
      <c r="S1291" s="70">
        <v>4124.0039900000002</v>
      </c>
    </row>
    <row r="1292" spans="1:19" x14ac:dyDescent="0.25">
      <c r="A1292" s="72">
        <v>14675</v>
      </c>
      <c r="B1292" s="70"/>
      <c r="C1292" s="70"/>
      <c r="D1292" s="70"/>
      <c r="E1292" s="70"/>
      <c r="F1292" s="70">
        <v>17521</v>
      </c>
      <c r="G1292" s="70">
        <v>14700.722777999999</v>
      </c>
      <c r="H1292" s="70"/>
      <c r="I1292" s="70"/>
      <c r="J1292" s="70"/>
      <c r="K1292" s="70"/>
      <c r="L1292" s="70"/>
      <c r="M1292" s="70"/>
      <c r="N1292" s="70"/>
      <c r="O1292" s="70"/>
      <c r="P1292" s="70"/>
      <c r="Q1292" s="70"/>
      <c r="R1292" s="70">
        <v>17521</v>
      </c>
      <c r="S1292" s="70">
        <v>14700.722777999999</v>
      </c>
    </row>
    <row r="1293" spans="1:19" x14ac:dyDescent="0.25">
      <c r="A1293" s="72">
        <v>14682</v>
      </c>
      <c r="B1293" s="70"/>
      <c r="C1293" s="70"/>
      <c r="D1293" s="70"/>
      <c r="E1293" s="70"/>
      <c r="F1293" s="70">
        <v>152836</v>
      </c>
      <c r="G1293" s="70">
        <v>157958.20410199999</v>
      </c>
      <c r="H1293" s="70"/>
      <c r="I1293" s="70"/>
      <c r="J1293" s="70"/>
      <c r="K1293" s="70"/>
      <c r="L1293" s="70"/>
      <c r="M1293" s="70"/>
      <c r="N1293" s="70"/>
      <c r="O1293" s="70"/>
      <c r="P1293" s="70"/>
      <c r="Q1293" s="70"/>
      <c r="R1293" s="70">
        <v>152836</v>
      </c>
      <c r="S1293" s="70">
        <v>157958.20410199999</v>
      </c>
    </row>
    <row r="1294" spans="1:19" x14ac:dyDescent="0.25">
      <c r="A1294" s="72">
        <v>14684</v>
      </c>
      <c r="B1294" s="70"/>
      <c r="C1294" s="70"/>
      <c r="D1294" s="70"/>
      <c r="E1294" s="70"/>
      <c r="F1294" s="70">
        <v>2997</v>
      </c>
      <c r="G1294" s="70">
        <v>1572.9154640000002</v>
      </c>
      <c r="H1294" s="70"/>
      <c r="I1294" s="70"/>
      <c r="J1294" s="70"/>
      <c r="K1294" s="70"/>
      <c r="L1294" s="70"/>
      <c r="M1294" s="70"/>
      <c r="N1294" s="70"/>
      <c r="O1294" s="70"/>
      <c r="P1294" s="70"/>
      <c r="Q1294" s="70"/>
      <c r="R1294" s="70">
        <v>2997</v>
      </c>
      <c r="S1294" s="70">
        <v>1572.9154640000002</v>
      </c>
    </row>
    <row r="1295" spans="1:19" x14ac:dyDescent="0.25">
      <c r="A1295" s="72">
        <v>14742</v>
      </c>
      <c r="B1295" s="70"/>
      <c r="C1295" s="70"/>
      <c r="D1295" s="70"/>
      <c r="E1295" s="70"/>
      <c r="F1295" s="70"/>
      <c r="G1295" s="70"/>
      <c r="H1295" s="70"/>
      <c r="I1295" s="70"/>
      <c r="J1295" s="70"/>
      <c r="K1295" s="70"/>
      <c r="L1295" s="70"/>
      <c r="M1295" s="70"/>
      <c r="N1295" s="70">
        <v>9018</v>
      </c>
      <c r="O1295" s="70">
        <v>3773.4999990000006</v>
      </c>
      <c r="P1295" s="70"/>
      <c r="Q1295" s="70"/>
      <c r="R1295" s="70">
        <v>9018</v>
      </c>
      <c r="S1295" s="70">
        <v>3773.4999990000006</v>
      </c>
    </row>
    <row r="1296" spans="1:19" x14ac:dyDescent="0.25">
      <c r="A1296" s="72">
        <v>14755</v>
      </c>
      <c r="B1296" s="70"/>
      <c r="C1296" s="70"/>
      <c r="D1296" s="70">
        <v>13097</v>
      </c>
      <c r="E1296" s="70">
        <v>8559.7707090000004</v>
      </c>
      <c r="F1296" s="70"/>
      <c r="G1296" s="70"/>
      <c r="H1296" s="70"/>
      <c r="I1296" s="70"/>
      <c r="J1296" s="70"/>
      <c r="K1296" s="70"/>
      <c r="L1296" s="70"/>
      <c r="M1296" s="70"/>
      <c r="N1296" s="70"/>
      <c r="O1296" s="70"/>
      <c r="P1296" s="70"/>
      <c r="Q1296" s="70"/>
      <c r="R1296" s="70">
        <v>13097</v>
      </c>
      <c r="S1296" s="70">
        <v>8559.7707090000004</v>
      </c>
    </row>
    <row r="1297" spans="1:19" x14ac:dyDescent="0.25">
      <c r="A1297" s="72">
        <v>14761</v>
      </c>
      <c r="B1297" s="70"/>
      <c r="C1297" s="70"/>
      <c r="D1297" s="70">
        <v>10998</v>
      </c>
      <c r="E1297" s="70">
        <v>10547.103867</v>
      </c>
      <c r="F1297" s="70"/>
      <c r="G1297" s="70"/>
      <c r="H1297" s="70"/>
      <c r="I1297" s="70"/>
      <c r="J1297" s="70"/>
      <c r="K1297" s="70"/>
      <c r="L1297" s="70"/>
      <c r="M1297" s="70"/>
      <c r="N1297" s="70"/>
      <c r="O1297" s="70"/>
      <c r="P1297" s="70"/>
      <c r="Q1297" s="70"/>
      <c r="R1297" s="70">
        <v>10998</v>
      </c>
      <c r="S1297" s="70">
        <v>10547.103867</v>
      </c>
    </row>
    <row r="1298" spans="1:19" x14ac:dyDescent="0.25">
      <c r="A1298" s="72">
        <v>14767</v>
      </c>
      <c r="B1298" s="70"/>
      <c r="C1298" s="70"/>
      <c r="D1298" s="70"/>
      <c r="E1298" s="70"/>
      <c r="F1298" s="70">
        <v>7075</v>
      </c>
      <c r="G1298" s="70">
        <v>17757.770097000001</v>
      </c>
      <c r="H1298" s="70"/>
      <c r="I1298" s="70"/>
      <c r="J1298" s="70"/>
      <c r="K1298" s="70"/>
      <c r="L1298" s="70"/>
      <c r="M1298" s="70"/>
      <c r="N1298" s="70"/>
      <c r="O1298" s="70"/>
      <c r="P1298" s="70"/>
      <c r="Q1298" s="70"/>
      <c r="R1298" s="70">
        <v>7075</v>
      </c>
      <c r="S1298" s="70">
        <v>17757.770097000001</v>
      </c>
    </row>
    <row r="1299" spans="1:19" x14ac:dyDescent="0.25">
      <c r="A1299" s="72">
        <v>14768</v>
      </c>
      <c r="B1299" s="70"/>
      <c r="C1299" s="70"/>
      <c r="D1299" s="70">
        <v>3852</v>
      </c>
      <c r="E1299" s="70">
        <v>9523.5686879999994</v>
      </c>
      <c r="F1299" s="70"/>
      <c r="G1299" s="70"/>
      <c r="H1299" s="70"/>
      <c r="I1299" s="70"/>
      <c r="J1299" s="70"/>
      <c r="K1299" s="70"/>
      <c r="L1299" s="70"/>
      <c r="M1299" s="70"/>
      <c r="N1299" s="70"/>
      <c r="O1299" s="70"/>
      <c r="P1299" s="70"/>
      <c r="Q1299" s="70"/>
      <c r="R1299" s="70">
        <v>3852</v>
      </c>
      <c r="S1299" s="70">
        <v>9523.5686879999994</v>
      </c>
    </row>
    <row r="1300" spans="1:19" x14ac:dyDescent="0.25">
      <c r="A1300" s="72">
        <v>14769</v>
      </c>
      <c r="B1300" s="70"/>
      <c r="C1300" s="70"/>
      <c r="D1300" s="70"/>
      <c r="E1300" s="70"/>
      <c r="F1300" s="70">
        <v>8450</v>
      </c>
      <c r="G1300" s="70">
        <v>10114.083576999999</v>
      </c>
      <c r="H1300" s="70"/>
      <c r="I1300" s="70"/>
      <c r="J1300" s="70"/>
      <c r="K1300" s="70"/>
      <c r="L1300" s="70"/>
      <c r="M1300" s="70"/>
      <c r="N1300" s="70"/>
      <c r="O1300" s="70"/>
      <c r="P1300" s="70"/>
      <c r="Q1300" s="70"/>
      <c r="R1300" s="70">
        <v>8450</v>
      </c>
      <c r="S1300" s="70">
        <v>10114.083576999999</v>
      </c>
    </row>
    <row r="1301" spans="1:19" x14ac:dyDescent="0.25">
      <c r="A1301" s="72">
        <v>14771</v>
      </c>
      <c r="B1301" s="70"/>
      <c r="C1301" s="70"/>
      <c r="D1301" s="70"/>
      <c r="E1301" s="70"/>
      <c r="F1301" s="70">
        <v>9160</v>
      </c>
      <c r="G1301" s="70">
        <v>17374.02823</v>
      </c>
      <c r="H1301" s="70"/>
      <c r="I1301" s="70"/>
      <c r="J1301" s="70"/>
      <c r="K1301" s="70"/>
      <c r="L1301" s="70"/>
      <c r="M1301" s="70"/>
      <c r="N1301" s="70"/>
      <c r="O1301" s="70"/>
      <c r="P1301" s="70"/>
      <c r="Q1301" s="70"/>
      <c r="R1301" s="70">
        <v>9160</v>
      </c>
      <c r="S1301" s="70">
        <v>17374.02823</v>
      </c>
    </row>
    <row r="1302" spans="1:19" x14ac:dyDescent="0.25">
      <c r="A1302" s="72">
        <v>14772</v>
      </c>
      <c r="B1302" s="70"/>
      <c r="C1302" s="70"/>
      <c r="D1302" s="70"/>
      <c r="E1302" s="70"/>
      <c r="F1302" s="70">
        <v>9393</v>
      </c>
      <c r="G1302" s="70">
        <v>17598.338958</v>
      </c>
      <c r="H1302" s="70"/>
      <c r="I1302" s="70"/>
      <c r="J1302" s="70"/>
      <c r="K1302" s="70"/>
      <c r="L1302" s="70"/>
      <c r="M1302" s="70"/>
      <c r="N1302" s="70"/>
      <c r="O1302" s="70"/>
      <c r="P1302" s="70"/>
      <c r="Q1302" s="70"/>
      <c r="R1302" s="70">
        <v>9393</v>
      </c>
      <c r="S1302" s="70">
        <v>17598.338958</v>
      </c>
    </row>
    <row r="1303" spans="1:19" x14ac:dyDescent="0.25">
      <c r="A1303" s="72">
        <v>14775</v>
      </c>
      <c r="B1303" s="70"/>
      <c r="C1303" s="70"/>
      <c r="D1303" s="70"/>
      <c r="E1303" s="70"/>
      <c r="F1303" s="70"/>
      <c r="G1303" s="70"/>
      <c r="H1303" s="70"/>
      <c r="I1303" s="70"/>
      <c r="J1303" s="70">
        <v>8600</v>
      </c>
      <c r="K1303" s="70">
        <v>5839.2489540000006</v>
      </c>
      <c r="L1303" s="70"/>
      <c r="M1303" s="70"/>
      <c r="N1303" s="70"/>
      <c r="O1303" s="70"/>
      <c r="P1303" s="70"/>
      <c r="Q1303" s="70"/>
      <c r="R1303" s="70">
        <v>8600</v>
      </c>
      <c r="S1303" s="70">
        <v>5839.2489540000006</v>
      </c>
    </row>
    <row r="1304" spans="1:19" x14ac:dyDescent="0.25">
      <c r="A1304" s="72">
        <v>14782</v>
      </c>
      <c r="B1304" s="70"/>
      <c r="C1304" s="70"/>
      <c r="D1304" s="70"/>
      <c r="E1304" s="70"/>
      <c r="F1304" s="70"/>
      <c r="G1304" s="70"/>
      <c r="H1304" s="70"/>
      <c r="I1304" s="70"/>
      <c r="J1304" s="70"/>
      <c r="K1304" s="70"/>
      <c r="L1304" s="70"/>
      <c r="M1304" s="70"/>
      <c r="N1304" s="70">
        <v>69040</v>
      </c>
      <c r="O1304" s="70">
        <v>67071.010741999999</v>
      </c>
      <c r="P1304" s="70"/>
      <c r="Q1304" s="70"/>
      <c r="R1304" s="70">
        <v>69040</v>
      </c>
      <c r="S1304" s="70">
        <v>67071.010741999999</v>
      </c>
    </row>
    <row r="1305" spans="1:19" x14ac:dyDescent="0.25">
      <c r="A1305" s="72">
        <v>14792</v>
      </c>
      <c r="B1305" s="70"/>
      <c r="C1305" s="70"/>
      <c r="D1305" s="70">
        <v>12232</v>
      </c>
      <c r="E1305" s="70">
        <v>13616.537909999999</v>
      </c>
      <c r="F1305" s="70"/>
      <c r="G1305" s="70"/>
      <c r="H1305" s="70"/>
      <c r="I1305" s="70"/>
      <c r="J1305" s="70"/>
      <c r="K1305" s="70"/>
      <c r="L1305" s="70"/>
      <c r="M1305" s="70"/>
      <c r="N1305" s="70"/>
      <c r="O1305" s="70"/>
      <c r="P1305" s="70"/>
      <c r="Q1305" s="70"/>
      <c r="R1305" s="70">
        <v>12232</v>
      </c>
      <c r="S1305" s="70">
        <v>13616.537909999999</v>
      </c>
    </row>
    <row r="1306" spans="1:19" x14ac:dyDescent="0.25">
      <c r="A1306" s="72">
        <v>14804</v>
      </c>
      <c r="B1306" s="70"/>
      <c r="C1306" s="70"/>
      <c r="D1306" s="70"/>
      <c r="E1306" s="70"/>
      <c r="F1306" s="70">
        <v>29336</v>
      </c>
      <c r="G1306" s="70">
        <v>22068.938630000001</v>
      </c>
      <c r="H1306" s="70"/>
      <c r="I1306" s="70"/>
      <c r="J1306" s="70"/>
      <c r="K1306" s="70"/>
      <c r="L1306" s="70"/>
      <c r="M1306" s="70"/>
      <c r="N1306" s="70"/>
      <c r="O1306" s="70"/>
      <c r="P1306" s="70"/>
      <c r="Q1306" s="70"/>
      <c r="R1306" s="70">
        <v>29336</v>
      </c>
      <c r="S1306" s="70">
        <v>22068.938630000001</v>
      </c>
    </row>
    <row r="1307" spans="1:19" x14ac:dyDescent="0.25">
      <c r="A1307" s="72">
        <v>14914</v>
      </c>
      <c r="B1307" s="70"/>
      <c r="C1307" s="70"/>
      <c r="D1307" s="70"/>
      <c r="E1307" s="70"/>
      <c r="F1307" s="70">
        <v>16057</v>
      </c>
      <c r="G1307" s="70">
        <v>14996.300856999998</v>
      </c>
      <c r="H1307" s="70"/>
      <c r="I1307" s="70"/>
      <c r="J1307" s="70"/>
      <c r="K1307" s="70"/>
      <c r="L1307" s="70"/>
      <c r="M1307" s="70"/>
      <c r="N1307" s="70"/>
      <c r="O1307" s="70"/>
      <c r="P1307" s="70"/>
      <c r="Q1307" s="70"/>
      <c r="R1307" s="70">
        <v>16057</v>
      </c>
      <c r="S1307" s="70">
        <v>14996.300856999998</v>
      </c>
    </row>
    <row r="1308" spans="1:19" x14ac:dyDescent="0.25">
      <c r="A1308" s="72">
        <v>14947</v>
      </c>
      <c r="B1308" s="70"/>
      <c r="C1308" s="70"/>
      <c r="D1308" s="70"/>
      <c r="E1308" s="70"/>
      <c r="F1308" s="70">
        <v>6668</v>
      </c>
      <c r="G1308" s="70">
        <v>6290.3770420000001</v>
      </c>
      <c r="H1308" s="70"/>
      <c r="I1308" s="70"/>
      <c r="J1308" s="70"/>
      <c r="K1308" s="70"/>
      <c r="L1308" s="70"/>
      <c r="M1308" s="70"/>
      <c r="N1308" s="70"/>
      <c r="O1308" s="70"/>
      <c r="P1308" s="70"/>
      <c r="Q1308" s="70"/>
      <c r="R1308" s="70">
        <v>6668</v>
      </c>
      <c r="S1308" s="70">
        <v>6290.3770420000001</v>
      </c>
    </row>
    <row r="1309" spans="1:19" x14ac:dyDescent="0.25">
      <c r="A1309" s="72">
        <v>14949</v>
      </c>
      <c r="B1309" s="70"/>
      <c r="C1309" s="70"/>
      <c r="D1309" s="70"/>
      <c r="E1309" s="70"/>
      <c r="F1309" s="70"/>
      <c r="G1309" s="70"/>
      <c r="H1309" s="70"/>
      <c r="I1309" s="70"/>
      <c r="J1309" s="70">
        <v>78886</v>
      </c>
      <c r="K1309" s="70">
        <v>71601.594970999999</v>
      </c>
      <c r="L1309" s="70"/>
      <c r="M1309" s="70"/>
      <c r="N1309" s="70"/>
      <c r="O1309" s="70"/>
      <c r="P1309" s="70"/>
      <c r="Q1309" s="70"/>
      <c r="R1309" s="70">
        <v>78886</v>
      </c>
      <c r="S1309" s="70">
        <v>71601.594970999999</v>
      </c>
    </row>
    <row r="1310" spans="1:19" x14ac:dyDescent="0.25">
      <c r="A1310" s="72">
        <v>14953</v>
      </c>
      <c r="B1310" s="70"/>
      <c r="C1310" s="70"/>
      <c r="D1310" s="70">
        <v>119243</v>
      </c>
      <c r="E1310" s="70">
        <v>125526.35937600001</v>
      </c>
      <c r="F1310" s="70"/>
      <c r="G1310" s="70"/>
      <c r="H1310" s="70"/>
      <c r="I1310" s="70"/>
      <c r="J1310" s="70"/>
      <c r="K1310" s="70"/>
      <c r="L1310" s="70"/>
      <c r="M1310" s="70"/>
      <c r="N1310" s="70"/>
      <c r="O1310" s="70"/>
      <c r="P1310" s="70"/>
      <c r="Q1310" s="70"/>
      <c r="R1310" s="70">
        <v>119243</v>
      </c>
      <c r="S1310" s="70">
        <v>125526.35937600001</v>
      </c>
    </row>
    <row r="1311" spans="1:19" x14ac:dyDescent="0.25">
      <c r="A1311" s="72">
        <v>14969</v>
      </c>
      <c r="B1311" s="70"/>
      <c r="C1311" s="70"/>
      <c r="D1311" s="70"/>
      <c r="E1311" s="70"/>
      <c r="F1311" s="70">
        <v>27449</v>
      </c>
      <c r="G1311" s="70">
        <v>25574.888092000001</v>
      </c>
      <c r="H1311" s="70"/>
      <c r="I1311" s="70"/>
      <c r="J1311" s="70"/>
      <c r="K1311" s="70"/>
      <c r="L1311" s="70"/>
      <c r="M1311" s="70"/>
      <c r="N1311" s="70"/>
      <c r="O1311" s="70"/>
      <c r="P1311" s="70"/>
      <c r="Q1311" s="70"/>
      <c r="R1311" s="70">
        <v>27449</v>
      </c>
      <c r="S1311" s="70">
        <v>25574.888092000001</v>
      </c>
    </row>
    <row r="1312" spans="1:19" x14ac:dyDescent="0.25">
      <c r="A1312" s="72">
        <v>14982</v>
      </c>
      <c r="B1312" s="70"/>
      <c r="C1312" s="70"/>
      <c r="D1312" s="70"/>
      <c r="E1312" s="70"/>
      <c r="F1312" s="70">
        <v>51344</v>
      </c>
      <c r="G1312" s="70">
        <v>40534.957764999999</v>
      </c>
      <c r="H1312" s="70"/>
      <c r="I1312" s="70"/>
      <c r="J1312" s="70"/>
      <c r="K1312" s="70"/>
      <c r="L1312" s="70"/>
      <c r="M1312" s="70"/>
      <c r="N1312" s="70"/>
      <c r="O1312" s="70"/>
      <c r="P1312" s="70"/>
      <c r="Q1312" s="70"/>
      <c r="R1312" s="70">
        <v>51344</v>
      </c>
      <c r="S1312" s="70">
        <v>40534.957764999999</v>
      </c>
    </row>
    <row r="1313" spans="1:19" x14ac:dyDescent="0.25">
      <c r="A1313" s="72">
        <v>14991</v>
      </c>
      <c r="B1313" s="70"/>
      <c r="C1313" s="70"/>
      <c r="D1313" s="70"/>
      <c r="E1313" s="70"/>
      <c r="F1313" s="70">
        <v>8464</v>
      </c>
      <c r="G1313" s="70">
        <v>1814.353396</v>
      </c>
      <c r="H1313" s="70"/>
      <c r="I1313" s="70"/>
      <c r="J1313" s="70"/>
      <c r="K1313" s="70"/>
      <c r="L1313" s="70"/>
      <c r="M1313" s="70"/>
      <c r="N1313" s="70"/>
      <c r="O1313" s="70"/>
      <c r="P1313" s="70"/>
      <c r="Q1313" s="70"/>
      <c r="R1313" s="70">
        <v>8464</v>
      </c>
      <c r="S1313" s="70">
        <v>1814.353396</v>
      </c>
    </row>
    <row r="1314" spans="1:19" x14ac:dyDescent="0.25">
      <c r="A1314" s="72">
        <v>15004</v>
      </c>
      <c r="B1314" s="70"/>
      <c r="C1314" s="70"/>
      <c r="D1314" s="70"/>
      <c r="E1314" s="70"/>
      <c r="F1314" s="70">
        <v>10824</v>
      </c>
      <c r="G1314" s="70">
        <v>3345.0116120000002</v>
      </c>
      <c r="H1314" s="70"/>
      <c r="I1314" s="70"/>
      <c r="J1314" s="70"/>
      <c r="K1314" s="70"/>
      <c r="L1314" s="70"/>
      <c r="M1314" s="70"/>
      <c r="N1314" s="70"/>
      <c r="O1314" s="70"/>
      <c r="P1314" s="70"/>
      <c r="Q1314" s="70"/>
      <c r="R1314" s="70">
        <v>10824</v>
      </c>
      <c r="S1314" s="70">
        <v>3345.0116120000002</v>
      </c>
    </row>
    <row r="1315" spans="1:19" x14ac:dyDescent="0.25">
      <c r="A1315" s="72">
        <v>15020</v>
      </c>
      <c r="B1315" s="70"/>
      <c r="C1315" s="70"/>
      <c r="D1315" s="70"/>
      <c r="E1315" s="70"/>
      <c r="F1315" s="70">
        <v>87299</v>
      </c>
      <c r="G1315" s="70">
        <v>74799.414551000009</v>
      </c>
      <c r="H1315" s="70"/>
      <c r="I1315" s="70"/>
      <c r="J1315" s="70"/>
      <c r="K1315" s="70"/>
      <c r="L1315" s="70"/>
      <c r="M1315" s="70"/>
      <c r="N1315" s="70"/>
      <c r="O1315" s="70"/>
      <c r="P1315" s="70"/>
      <c r="Q1315" s="70"/>
      <c r="R1315" s="70">
        <v>87299</v>
      </c>
      <c r="S1315" s="70">
        <v>74799.414551000009</v>
      </c>
    </row>
    <row r="1316" spans="1:19" x14ac:dyDescent="0.25">
      <c r="A1316" s="72">
        <v>15035</v>
      </c>
      <c r="B1316" s="70"/>
      <c r="C1316" s="70"/>
      <c r="D1316" s="70"/>
      <c r="E1316" s="70"/>
      <c r="F1316" s="70">
        <v>72760</v>
      </c>
      <c r="G1316" s="70">
        <v>76633.459229</v>
      </c>
      <c r="H1316" s="70"/>
      <c r="I1316" s="70"/>
      <c r="J1316" s="70"/>
      <c r="K1316" s="70"/>
      <c r="L1316" s="70"/>
      <c r="M1316" s="70"/>
      <c r="N1316" s="70"/>
      <c r="O1316" s="70"/>
      <c r="P1316" s="70"/>
      <c r="Q1316" s="70"/>
      <c r="R1316" s="70">
        <v>72760</v>
      </c>
      <c r="S1316" s="70">
        <v>76633.459229</v>
      </c>
    </row>
    <row r="1317" spans="1:19" x14ac:dyDescent="0.25">
      <c r="A1317" s="72">
        <v>15036</v>
      </c>
      <c r="B1317" s="70"/>
      <c r="C1317" s="70"/>
      <c r="D1317" s="70"/>
      <c r="E1317" s="70"/>
      <c r="F1317" s="70">
        <v>79302</v>
      </c>
      <c r="G1317" s="70">
        <v>76085.940185999993</v>
      </c>
      <c r="H1317" s="70"/>
      <c r="I1317" s="70"/>
      <c r="J1317" s="70"/>
      <c r="K1317" s="70"/>
      <c r="L1317" s="70"/>
      <c r="M1317" s="70"/>
      <c r="N1317" s="70"/>
      <c r="O1317" s="70"/>
      <c r="P1317" s="70"/>
      <c r="Q1317" s="70"/>
      <c r="R1317" s="70">
        <v>79302</v>
      </c>
      <c r="S1317" s="70">
        <v>76085.940185999993</v>
      </c>
    </row>
    <row r="1318" spans="1:19" x14ac:dyDescent="0.25">
      <c r="A1318" s="72">
        <v>15038</v>
      </c>
      <c r="B1318" s="70"/>
      <c r="C1318" s="70"/>
      <c r="D1318" s="70"/>
      <c r="E1318" s="70"/>
      <c r="F1318" s="70">
        <v>84222</v>
      </c>
      <c r="G1318" s="70">
        <v>59456.793701000002</v>
      </c>
      <c r="H1318" s="70"/>
      <c r="I1318" s="70"/>
      <c r="J1318" s="70"/>
      <c r="K1318" s="70"/>
      <c r="L1318" s="70"/>
      <c r="M1318" s="70"/>
      <c r="N1318" s="70"/>
      <c r="O1318" s="70"/>
      <c r="P1318" s="70"/>
      <c r="Q1318" s="70"/>
      <c r="R1318" s="70">
        <v>84222</v>
      </c>
      <c r="S1318" s="70">
        <v>59456.793701000002</v>
      </c>
    </row>
    <row r="1319" spans="1:19" x14ac:dyDescent="0.25">
      <c r="A1319" s="72">
        <v>15039</v>
      </c>
      <c r="B1319" s="70"/>
      <c r="C1319" s="70"/>
      <c r="D1319" s="70"/>
      <c r="E1319" s="70"/>
      <c r="F1319" s="70">
        <v>72760</v>
      </c>
      <c r="G1319" s="70">
        <v>70889.292480000004</v>
      </c>
      <c r="H1319" s="70"/>
      <c r="I1319" s="70"/>
      <c r="J1319" s="70"/>
      <c r="K1319" s="70"/>
      <c r="L1319" s="70"/>
      <c r="M1319" s="70"/>
      <c r="N1319" s="70"/>
      <c r="O1319" s="70"/>
      <c r="P1319" s="70"/>
      <c r="Q1319" s="70"/>
      <c r="R1319" s="70">
        <v>72760</v>
      </c>
      <c r="S1319" s="70">
        <v>70889.292480000004</v>
      </c>
    </row>
    <row r="1320" spans="1:19" x14ac:dyDescent="0.25">
      <c r="A1320" s="72">
        <v>15042</v>
      </c>
      <c r="B1320" s="70"/>
      <c r="C1320" s="70"/>
      <c r="D1320" s="70"/>
      <c r="E1320" s="70"/>
      <c r="F1320" s="70">
        <v>45149</v>
      </c>
      <c r="G1320" s="70">
        <v>43996.697325999994</v>
      </c>
      <c r="H1320" s="70"/>
      <c r="I1320" s="70"/>
      <c r="J1320" s="70"/>
      <c r="K1320" s="70"/>
      <c r="L1320" s="70"/>
      <c r="M1320" s="70"/>
      <c r="N1320" s="70"/>
      <c r="O1320" s="70"/>
      <c r="P1320" s="70"/>
      <c r="Q1320" s="70"/>
      <c r="R1320" s="70">
        <v>45149</v>
      </c>
      <c r="S1320" s="70">
        <v>43996.697325999994</v>
      </c>
    </row>
    <row r="1321" spans="1:19" x14ac:dyDescent="0.25">
      <c r="A1321" s="72">
        <v>15051</v>
      </c>
      <c r="B1321" s="70"/>
      <c r="C1321" s="70"/>
      <c r="D1321" s="70"/>
      <c r="E1321" s="70"/>
      <c r="F1321" s="70">
        <v>10437</v>
      </c>
      <c r="G1321" s="70">
        <v>10767.894432000001</v>
      </c>
      <c r="H1321" s="70"/>
      <c r="I1321" s="70"/>
      <c r="J1321" s="70"/>
      <c r="K1321" s="70"/>
      <c r="L1321" s="70"/>
      <c r="M1321" s="70"/>
      <c r="N1321" s="70"/>
      <c r="O1321" s="70"/>
      <c r="P1321" s="70"/>
      <c r="Q1321" s="70"/>
      <c r="R1321" s="70">
        <v>10437</v>
      </c>
      <c r="S1321" s="70">
        <v>10767.894432000001</v>
      </c>
    </row>
    <row r="1322" spans="1:19" x14ac:dyDescent="0.25">
      <c r="A1322" s="72">
        <v>15064</v>
      </c>
      <c r="B1322" s="70"/>
      <c r="C1322" s="70"/>
      <c r="D1322" s="70"/>
      <c r="E1322" s="70"/>
      <c r="F1322" s="70">
        <v>82822</v>
      </c>
      <c r="G1322" s="70">
        <v>103811.31933499999</v>
      </c>
      <c r="H1322" s="70"/>
      <c r="I1322" s="70"/>
      <c r="J1322" s="70"/>
      <c r="K1322" s="70"/>
      <c r="L1322" s="70"/>
      <c r="M1322" s="70"/>
      <c r="N1322" s="70"/>
      <c r="O1322" s="70"/>
      <c r="P1322" s="70"/>
      <c r="Q1322" s="70"/>
      <c r="R1322" s="70">
        <v>82822</v>
      </c>
      <c r="S1322" s="70">
        <v>103811.31933499999</v>
      </c>
    </row>
    <row r="1323" spans="1:19" x14ac:dyDescent="0.25">
      <c r="A1323" s="72">
        <v>15065</v>
      </c>
      <c r="B1323" s="70"/>
      <c r="C1323" s="70"/>
      <c r="D1323" s="70"/>
      <c r="E1323" s="70"/>
      <c r="F1323" s="70">
        <v>83493</v>
      </c>
      <c r="G1323" s="70">
        <v>99870.664550000001</v>
      </c>
      <c r="H1323" s="70"/>
      <c r="I1323" s="70"/>
      <c r="J1323" s="70"/>
      <c r="K1323" s="70"/>
      <c r="L1323" s="70"/>
      <c r="M1323" s="70"/>
      <c r="N1323" s="70"/>
      <c r="O1323" s="70"/>
      <c r="P1323" s="70"/>
      <c r="Q1323" s="70"/>
      <c r="R1323" s="70">
        <v>83493</v>
      </c>
      <c r="S1323" s="70">
        <v>99870.664550000001</v>
      </c>
    </row>
    <row r="1324" spans="1:19" x14ac:dyDescent="0.25">
      <c r="A1324" s="72">
        <v>15080</v>
      </c>
      <c r="B1324" s="70"/>
      <c r="C1324" s="70"/>
      <c r="D1324" s="70"/>
      <c r="E1324" s="70"/>
      <c r="F1324" s="70"/>
      <c r="G1324" s="70"/>
      <c r="H1324" s="70"/>
      <c r="I1324" s="70"/>
      <c r="J1324" s="70"/>
      <c r="K1324" s="70"/>
      <c r="L1324" s="70"/>
      <c r="M1324" s="70"/>
      <c r="N1324" s="70">
        <v>17800</v>
      </c>
      <c r="O1324" s="70">
        <v>12478.502074</v>
      </c>
      <c r="P1324" s="70"/>
      <c r="Q1324" s="70"/>
      <c r="R1324" s="70">
        <v>17800</v>
      </c>
      <c r="S1324" s="70">
        <v>12478.502074</v>
      </c>
    </row>
    <row r="1325" spans="1:19" x14ac:dyDescent="0.25">
      <c r="A1325" s="72">
        <v>15081</v>
      </c>
      <c r="B1325" s="70"/>
      <c r="C1325" s="70"/>
      <c r="D1325" s="70"/>
      <c r="E1325" s="70"/>
      <c r="F1325" s="70">
        <v>98047</v>
      </c>
      <c r="G1325" s="70">
        <v>116859.00683500001</v>
      </c>
      <c r="H1325" s="70"/>
      <c r="I1325" s="70"/>
      <c r="J1325" s="70"/>
      <c r="K1325" s="70"/>
      <c r="L1325" s="70"/>
      <c r="M1325" s="70"/>
      <c r="N1325" s="70"/>
      <c r="O1325" s="70"/>
      <c r="P1325" s="70"/>
      <c r="Q1325" s="70"/>
      <c r="R1325" s="70">
        <v>98047</v>
      </c>
      <c r="S1325" s="70">
        <v>116859.00683500001</v>
      </c>
    </row>
    <row r="1326" spans="1:19" x14ac:dyDescent="0.25">
      <c r="A1326" s="72">
        <v>15092</v>
      </c>
      <c r="B1326" s="70"/>
      <c r="C1326" s="70"/>
      <c r="D1326" s="70"/>
      <c r="E1326" s="70"/>
      <c r="F1326" s="70"/>
      <c r="G1326" s="70"/>
      <c r="H1326" s="70">
        <v>11049</v>
      </c>
      <c r="I1326" s="70">
        <v>6208.4968200000003</v>
      </c>
      <c r="J1326" s="70"/>
      <c r="K1326" s="70"/>
      <c r="L1326" s="70"/>
      <c r="M1326" s="70"/>
      <c r="N1326" s="70"/>
      <c r="O1326" s="70"/>
      <c r="P1326" s="70"/>
      <c r="Q1326" s="70"/>
      <c r="R1326" s="70">
        <v>11049</v>
      </c>
      <c r="S1326" s="70">
        <v>6208.4968200000003</v>
      </c>
    </row>
    <row r="1327" spans="1:19" x14ac:dyDescent="0.25">
      <c r="A1327" s="72">
        <v>15102</v>
      </c>
      <c r="B1327" s="70"/>
      <c r="C1327" s="70"/>
      <c r="D1327" s="70"/>
      <c r="E1327" s="70"/>
      <c r="F1327" s="70">
        <v>18592</v>
      </c>
      <c r="G1327" s="70">
        <v>26224.116119999999</v>
      </c>
      <c r="H1327" s="70"/>
      <c r="I1327" s="70"/>
      <c r="J1327" s="70"/>
      <c r="K1327" s="70"/>
      <c r="L1327" s="70"/>
      <c r="M1327" s="70"/>
      <c r="N1327" s="70"/>
      <c r="O1327" s="70"/>
      <c r="P1327" s="70"/>
      <c r="Q1327" s="70"/>
      <c r="R1327" s="70">
        <v>18592</v>
      </c>
      <c r="S1327" s="70">
        <v>26224.116119999999</v>
      </c>
    </row>
    <row r="1328" spans="1:19" x14ac:dyDescent="0.25">
      <c r="A1328" s="72">
        <v>15125</v>
      </c>
      <c r="B1328" s="70"/>
      <c r="C1328" s="70"/>
      <c r="D1328" s="70"/>
      <c r="E1328" s="70"/>
      <c r="F1328" s="70">
        <v>1289</v>
      </c>
      <c r="G1328" s="70">
        <v>1215.5089420000002</v>
      </c>
      <c r="H1328" s="70"/>
      <c r="I1328" s="70"/>
      <c r="J1328" s="70"/>
      <c r="K1328" s="70"/>
      <c r="L1328" s="70"/>
      <c r="M1328" s="70"/>
      <c r="N1328" s="70"/>
      <c r="O1328" s="70"/>
      <c r="P1328" s="70"/>
      <c r="Q1328" s="70"/>
      <c r="R1328" s="70">
        <v>1289</v>
      </c>
      <c r="S1328" s="70">
        <v>1215.5089420000002</v>
      </c>
    </row>
    <row r="1329" spans="1:19" x14ac:dyDescent="0.25">
      <c r="A1329" s="72">
        <v>15139</v>
      </c>
      <c r="B1329" s="70"/>
      <c r="C1329" s="70"/>
      <c r="D1329" s="70"/>
      <c r="E1329" s="70"/>
      <c r="F1329" s="70">
        <v>14982</v>
      </c>
      <c r="G1329" s="70">
        <v>10448.513671000001</v>
      </c>
      <c r="H1329" s="70"/>
      <c r="I1329" s="70"/>
      <c r="J1329" s="70"/>
      <c r="K1329" s="70"/>
      <c r="L1329" s="70"/>
      <c r="M1329" s="70"/>
      <c r="N1329" s="70"/>
      <c r="O1329" s="70"/>
      <c r="P1329" s="70"/>
      <c r="Q1329" s="70"/>
      <c r="R1329" s="70">
        <v>14982</v>
      </c>
      <c r="S1329" s="70">
        <v>10448.513671000001</v>
      </c>
    </row>
    <row r="1330" spans="1:19" x14ac:dyDescent="0.25">
      <c r="A1330" s="72">
        <v>15144</v>
      </c>
      <c r="B1330" s="70"/>
      <c r="C1330" s="70"/>
      <c r="D1330" s="70"/>
      <c r="E1330" s="70"/>
      <c r="F1330" s="70">
        <v>6801</v>
      </c>
      <c r="G1330" s="70">
        <v>4590.0135200000004</v>
      </c>
      <c r="H1330" s="70"/>
      <c r="I1330" s="70"/>
      <c r="J1330" s="70"/>
      <c r="K1330" s="70"/>
      <c r="L1330" s="70"/>
      <c r="M1330" s="70"/>
      <c r="N1330" s="70"/>
      <c r="O1330" s="70"/>
      <c r="P1330" s="70"/>
      <c r="Q1330" s="70"/>
      <c r="R1330" s="70">
        <v>6801</v>
      </c>
      <c r="S1330" s="70">
        <v>4590.0135200000004</v>
      </c>
    </row>
    <row r="1331" spans="1:19" x14ac:dyDescent="0.25">
      <c r="A1331" s="72">
        <v>15157</v>
      </c>
      <c r="B1331" s="70"/>
      <c r="C1331" s="70"/>
      <c r="D1331" s="70"/>
      <c r="E1331" s="70"/>
      <c r="F1331" s="70">
        <v>44593</v>
      </c>
      <c r="G1331" s="70">
        <v>49271.727293999997</v>
      </c>
      <c r="H1331" s="70"/>
      <c r="I1331" s="70"/>
      <c r="J1331" s="70"/>
      <c r="K1331" s="70"/>
      <c r="L1331" s="70"/>
      <c r="M1331" s="70"/>
      <c r="N1331" s="70"/>
      <c r="O1331" s="70"/>
      <c r="P1331" s="70"/>
      <c r="Q1331" s="70"/>
      <c r="R1331" s="70">
        <v>44593</v>
      </c>
      <c r="S1331" s="70">
        <v>49271.727293999997</v>
      </c>
    </row>
    <row r="1332" spans="1:19" x14ac:dyDescent="0.25">
      <c r="A1332" s="72">
        <v>15167</v>
      </c>
      <c r="B1332" s="70"/>
      <c r="C1332" s="70"/>
      <c r="D1332" s="70"/>
      <c r="E1332" s="70"/>
      <c r="F1332" s="70">
        <v>4498</v>
      </c>
      <c r="G1332" s="70">
        <v>978.6829110000001</v>
      </c>
      <c r="H1332" s="70"/>
      <c r="I1332" s="70"/>
      <c r="J1332" s="70"/>
      <c r="K1332" s="70"/>
      <c r="L1332" s="70"/>
      <c r="M1332" s="70"/>
      <c r="N1332" s="70"/>
      <c r="O1332" s="70"/>
      <c r="P1332" s="70"/>
      <c r="Q1332" s="70"/>
      <c r="R1332" s="70">
        <v>4498</v>
      </c>
      <c r="S1332" s="70">
        <v>978.6829110000001</v>
      </c>
    </row>
    <row r="1333" spans="1:19" x14ac:dyDescent="0.25">
      <c r="A1333" s="72">
        <v>15170</v>
      </c>
      <c r="B1333" s="70"/>
      <c r="C1333" s="70"/>
      <c r="D1333" s="70"/>
      <c r="E1333" s="70"/>
      <c r="F1333" s="70">
        <v>3676</v>
      </c>
      <c r="G1333" s="70">
        <v>2784.2241869999998</v>
      </c>
      <c r="H1333" s="70"/>
      <c r="I1333" s="70"/>
      <c r="J1333" s="70"/>
      <c r="K1333" s="70"/>
      <c r="L1333" s="70"/>
      <c r="M1333" s="70"/>
      <c r="N1333" s="70"/>
      <c r="O1333" s="70"/>
      <c r="P1333" s="70"/>
      <c r="Q1333" s="70"/>
      <c r="R1333" s="70">
        <v>3676</v>
      </c>
      <c r="S1333" s="70">
        <v>2784.2241869999998</v>
      </c>
    </row>
    <row r="1334" spans="1:19" x14ac:dyDescent="0.25">
      <c r="A1334" s="72">
        <v>15171</v>
      </c>
      <c r="B1334" s="70"/>
      <c r="C1334" s="70"/>
      <c r="D1334" s="70"/>
      <c r="E1334" s="70"/>
      <c r="F1334" s="70">
        <v>36446</v>
      </c>
      <c r="G1334" s="70">
        <v>38688.133392000003</v>
      </c>
      <c r="H1334" s="70"/>
      <c r="I1334" s="70"/>
      <c r="J1334" s="70"/>
      <c r="K1334" s="70"/>
      <c r="L1334" s="70"/>
      <c r="M1334" s="70"/>
      <c r="N1334" s="70"/>
      <c r="O1334" s="70"/>
      <c r="P1334" s="70"/>
      <c r="Q1334" s="70"/>
      <c r="R1334" s="70">
        <v>36446</v>
      </c>
      <c r="S1334" s="70">
        <v>38688.133392000003</v>
      </c>
    </row>
    <row r="1335" spans="1:19" x14ac:dyDescent="0.25">
      <c r="A1335" s="72">
        <v>15174</v>
      </c>
      <c r="B1335" s="70"/>
      <c r="C1335" s="70"/>
      <c r="D1335" s="70"/>
      <c r="E1335" s="70"/>
      <c r="F1335" s="70">
        <v>8575</v>
      </c>
      <c r="G1335" s="70">
        <v>9633.4465339999988</v>
      </c>
      <c r="H1335" s="70"/>
      <c r="I1335" s="70"/>
      <c r="J1335" s="70"/>
      <c r="K1335" s="70"/>
      <c r="L1335" s="70"/>
      <c r="M1335" s="70"/>
      <c r="N1335" s="70"/>
      <c r="O1335" s="70"/>
      <c r="P1335" s="70"/>
      <c r="Q1335" s="70"/>
      <c r="R1335" s="70">
        <v>8575</v>
      </c>
      <c r="S1335" s="70">
        <v>9633.4465339999988</v>
      </c>
    </row>
    <row r="1336" spans="1:19" x14ac:dyDescent="0.25">
      <c r="A1336" s="72">
        <v>15176</v>
      </c>
      <c r="B1336" s="70"/>
      <c r="C1336" s="70"/>
      <c r="D1336" s="70"/>
      <c r="E1336" s="70"/>
      <c r="F1336" s="70">
        <v>50375</v>
      </c>
      <c r="G1336" s="70">
        <v>78381.763670999993</v>
      </c>
      <c r="H1336" s="70"/>
      <c r="I1336" s="70"/>
      <c r="J1336" s="70"/>
      <c r="K1336" s="70"/>
      <c r="L1336" s="70"/>
      <c r="M1336" s="70"/>
      <c r="N1336" s="70"/>
      <c r="O1336" s="70"/>
      <c r="P1336" s="70"/>
      <c r="Q1336" s="70"/>
      <c r="R1336" s="70">
        <v>50375</v>
      </c>
      <c r="S1336" s="70">
        <v>78381.763670999993</v>
      </c>
    </row>
    <row r="1337" spans="1:19" x14ac:dyDescent="0.25">
      <c r="A1337" s="72">
        <v>15187</v>
      </c>
      <c r="B1337" s="70"/>
      <c r="C1337" s="70"/>
      <c r="D1337" s="70"/>
      <c r="E1337" s="70"/>
      <c r="F1337" s="70">
        <v>126261</v>
      </c>
      <c r="G1337" s="70">
        <v>100920.398436</v>
      </c>
      <c r="H1337" s="70"/>
      <c r="I1337" s="70"/>
      <c r="J1337" s="70"/>
      <c r="K1337" s="70"/>
      <c r="L1337" s="70"/>
      <c r="M1337" s="70"/>
      <c r="N1337" s="70"/>
      <c r="O1337" s="70"/>
      <c r="P1337" s="70"/>
      <c r="Q1337" s="70"/>
      <c r="R1337" s="70">
        <v>126261</v>
      </c>
      <c r="S1337" s="70">
        <v>100920.398436</v>
      </c>
    </row>
    <row r="1338" spans="1:19" x14ac:dyDescent="0.25">
      <c r="A1338" s="72">
        <v>15188</v>
      </c>
      <c r="B1338" s="70"/>
      <c r="C1338" s="70"/>
      <c r="D1338" s="70"/>
      <c r="E1338" s="70"/>
      <c r="F1338" s="70">
        <v>111087</v>
      </c>
      <c r="G1338" s="70">
        <v>115209.22070199999</v>
      </c>
      <c r="H1338" s="70"/>
      <c r="I1338" s="70"/>
      <c r="J1338" s="70"/>
      <c r="K1338" s="70"/>
      <c r="L1338" s="70"/>
      <c r="M1338" s="70"/>
      <c r="N1338" s="70"/>
      <c r="O1338" s="70"/>
      <c r="P1338" s="70"/>
      <c r="Q1338" s="70"/>
      <c r="R1338" s="70">
        <v>111087</v>
      </c>
      <c r="S1338" s="70">
        <v>115209.22070199999</v>
      </c>
    </row>
    <row r="1339" spans="1:19" x14ac:dyDescent="0.25">
      <c r="A1339" s="72">
        <v>15191</v>
      </c>
      <c r="B1339" s="70"/>
      <c r="C1339" s="70"/>
      <c r="D1339" s="70"/>
      <c r="E1339" s="70"/>
      <c r="F1339" s="70">
        <v>96872</v>
      </c>
      <c r="G1339" s="70">
        <v>111298.34228499999</v>
      </c>
      <c r="H1339" s="70"/>
      <c r="I1339" s="70"/>
      <c r="J1339" s="70"/>
      <c r="K1339" s="70"/>
      <c r="L1339" s="70"/>
      <c r="M1339" s="70"/>
      <c r="N1339" s="70"/>
      <c r="O1339" s="70"/>
      <c r="P1339" s="70"/>
      <c r="Q1339" s="70"/>
      <c r="R1339" s="70">
        <v>96872</v>
      </c>
      <c r="S1339" s="70">
        <v>111298.34228499999</v>
      </c>
    </row>
    <row r="1340" spans="1:19" x14ac:dyDescent="0.25">
      <c r="A1340" s="72">
        <v>15196</v>
      </c>
      <c r="B1340" s="70"/>
      <c r="C1340" s="70"/>
      <c r="D1340" s="70"/>
      <c r="E1340" s="70"/>
      <c r="F1340" s="70">
        <v>137544</v>
      </c>
      <c r="G1340" s="70">
        <v>96895.338379000008</v>
      </c>
      <c r="H1340" s="70"/>
      <c r="I1340" s="70"/>
      <c r="J1340" s="70"/>
      <c r="K1340" s="70"/>
      <c r="L1340" s="70"/>
      <c r="M1340" s="70"/>
      <c r="N1340" s="70"/>
      <c r="O1340" s="70"/>
      <c r="P1340" s="70"/>
      <c r="Q1340" s="70"/>
      <c r="R1340" s="70">
        <v>137544</v>
      </c>
      <c r="S1340" s="70">
        <v>96895.338379000008</v>
      </c>
    </row>
    <row r="1341" spans="1:19" x14ac:dyDescent="0.25">
      <c r="A1341" s="72">
        <v>15197</v>
      </c>
      <c r="B1341" s="70"/>
      <c r="C1341" s="70"/>
      <c r="D1341" s="70"/>
      <c r="E1341" s="70"/>
      <c r="F1341" s="70">
        <v>10875</v>
      </c>
      <c r="G1341" s="70">
        <v>14403.00432</v>
      </c>
      <c r="H1341" s="70"/>
      <c r="I1341" s="70"/>
      <c r="J1341" s="70"/>
      <c r="K1341" s="70"/>
      <c r="L1341" s="70"/>
      <c r="M1341" s="70"/>
      <c r="N1341" s="70"/>
      <c r="O1341" s="70"/>
      <c r="P1341" s="70"/>
      <c r="Q1341" s="70"/>
      <c r="R1341" s="70">
        <v>10875</v>
      </c>
      <c r="S1341" s="70">
        <v>14403.00432</v>
      </c>
    </row>
    <row r="1342" spans="1:19" x14ac:dyDescent="0.25">
      <c r="A1342" s="72">
        <v>15205</v>
      </c>
      <c r="B1342" s="70"/>
      <c r="C1342" s="70"/>
      <c r="D1342" s="70"/>
      <c r="E1342" s="70"/>
      <c r="F1342" s="70">
        <v>9669</v>
      </c>
      <c r="G1342" s="70">
        <v>6024.3687170000003</v>
      </c>
      <c r="H1342" s="70"/>
      <c r="I1342" s="70"/>
      <c r="J1342" s="70"/>
      <c r="K1342" s="70"/>
      <c r="L1342" s="70"/>
      <c r="M1342" s="70"/>
      <c r="N1342" s="70"/>
      <c r="O1342" s="70"/>
      <c r="P1342" s="70"/>
      <c r="Q1342" s="70"/>
      <c r="R1342" s="70">
        <v>9669</v>
      </c>
      <c r="S1342" s="70">
        <v>6024.3687170000003</v>
      </c>
    </row>
    <row r="1343" spans="1:19" x14ac:dyDescent="0.25">
      <c r="A1343" s="72">
        <v>15206</v>
      </c>
      <c r="B1343" s="70"/>
      <c r="C1343" s="70"/>
      <c r="D1343" s="70"/>
      <c r="E1343" s="70"/>
      <c r="F1343" s="70">
        <v>64571</v>
      </c>
      <c r="G1343" s="70">
        <v>65203.155273999997</v>
      </c>
      <c r="H1343" s="70"/>
      <c r="I1343" s="70"/>
      <c r="J1343" s="70"/>
      <c r="K1343" s="70"/>
      <c r="L1343" s="70"/>
      <c r="M1343" s="70"/>
      <c r="N1343" s="70"/>
      <c r="O1343" s="70"/>
      <c r="P1343" s="70"/>
      <c r="Q1343" s="70"/>
      <c r="R1343" s="70">
        <v>64571</v>
      </c>
      <c r="S1343" s="70">
        <v>65203.155273999997</v>
      </c>
    </row>
    <row r="1344" spans="1:19" x14ac:dyDescent="0.25">
      <c r="A1344" s="72">
        <v>15220</v>
      </c>
      <c r="B1344" s="70"/>
      <c r="C1344" s="70"/>
      <c r="D1344" s="70"/>
      <c r="E1344" s="70"/>
      <c r="F1344" s="70">
        <v>22155</v>
      </c>
      <c r="G1344" s="70">
        <v>21001.101806000002</v>
      </c>
      <c r="H1344" s="70"/>
      <c r="I1344" s="70"/>
      <c r="J1344" s="70"/>
      <c r="K1344" s="70"/>
      <c r="L1344" s="70"/>
      <c r="M1344" s="70"/>
      <c r="N1344" s="70"/>
      <c r="O1344" s="70"/>
      <c r="P1344" s="70"/>
      <c r="Q1344" s="70"/>
      <c r="R1344" s="70">
        <v>22155</v>
      </c>
      <c r="S1344" s="70">
        <v>21001.101806000002</v>
      </c>
    </row>
    <row r="1345" spans="1:19" x14ac:dyDescent="0.25">
      <c r="A1345" s="72">
        <v>15230</v>
      </c>
      <c r="B1345" s="70"/>
      <c r="C1345" s="70"/>
      <c r="D1345" s="70"/>
      <c r="E1345" s="70"/>
      <c r="F1345" s="70">
        <v>73735</v>
      </c>
      <c r="G1345" s="70">
        <v>83393.964355999997</v>
      </c>
      <c r="H1345" s="70"/>
      <c r="I1345" s="70"/>
      <c r="J1345" s="70"/>
      <c r="K1345" s="70"/>
      <c r="L1345" s="70"/>
      <c r="M1345" s="70"/>
      <c r="N1345" s="70"/>
      <c r="O1345" s="70"/>
      <c r="P1345" s="70"/>
      <c r="Q1345" s="70"/>
      <c r="R1345" s="70">
        <v>73735</v>
      </c>
      <c r="S1345" s="70">
        <v>83393.964355999997</v>
      </c>
    </row>
    <row r="1346" spans="1:19" x14ac:dyDescent="0.25">
      <c r="A1346" s="72">
        <v>15235</v>
      </c>
      <c r="B1346" s="70"/>
      <c r="C1346" s="70"/>
      <c r="D1346" s="70"/>
      <c r="E1346" s="70"/>
      <c r="F1346" s="70">
        <v>10870</v>
      </c>
      <c r="G1346" s="70">
        <v>11799.759171999998</v>
      </c>
      <c r="H1346" s="70"/>
      <c r="I1346" s="70"/>
      <c r="J1346" s="70"/>
      <c r="K1346" s="70"/>
      <c r="L1346" s="70"/>
      <c r="M1346" s="70"/>
      <c r="N1346" s="70"/>
      <c r="O1346" s="70"/>
      <c r="P1346" s="70"/>
      <c r="Q1346" s="70"/>
      <c r="R1346" s="70">
        <v>10870</v>
      </c>
      <c r="S1346" s="70">
        <v>11799.759171999998</v>
      </c>
    </row>
    <row r="1347" spans="1:19" x14ac:dyDescent="0.25">
      <c r="A1347" s="72">
        <v>15238</v>
      </c>
      <c r="B1347" s="70"/>
      <c r="C1347" s="70"/>
      <c r="D1347" s="70"/>
      <c r="E1347" s="70"/>
      <c r="F1347" s="70">
        <v>52580</v>
      </c>
      <c r="G1347" s="70">
        <v>66244.214842999994</v>
      </c>
      <c r="H1347" s="70"/>
      <c r="I1347" s="70"/>
      <c r="J1347" s="70"/>
      <c r="K1347" s="70"/>
      <c r="L1347" s="70"/>
      <c r="M1347" s="70"/>
      <c r="N1347" s="70"/>
      <c r="O1347" s="70"/>
      <c r="P1347" s="70"/>
      <c r="Q1347" s="70"/>
      <c r="R1347" s="70">
        <v>52580</v>
      </c>
      <c r="S1347" s="70">
        <v>66244.214842999994</v>
      </c>
    </row>
    <row r="1348" spans="1:19" x14ac:dyDescent="0.25">
      <c r="A1348" s="72">
        <v>15239</v>
      </c>
      <c r="B1348" s="70"/>
      <c r="C1348" s="70"/>
      <c r="D1348" s="70"/>
      <c r="E1348" s="70"/>
      <c r="F1348" s="70">
        <v>43172</v>
      </c>
      <c r="G1348" s="70">
        <v>51397.245117999999</v>
      </c>
      <c r="H1348" s="70"/>
      <c r="I1348" s="70"/>
      <c r="J1348" s="70"/>
      <c r="K1348" s="70"/>
      <c r="L1348" s="70"/>
      <c r="M1348" s="70"/>
      <c r="N1348" s="70"/>
      <c r="O1348" s="70"/>
      <c r="P1348" s="70"/>
      <c r="Q1348" s="70"/>
      <c r="R1348" s="70">
        <v>43172</v>
      </c>
      <c r="S1348" s="70">
        <v>51397.245117999999</v>
      </c>
    </row>
    <row r="1349" spans="1:19" x14ac:dyDescent="0.25">
      <c r="A1349" s="72">
        <v>15240</v>
      </c>
      <c r="B1349" s="70"/>
      <c r="C1349" s="70"/>
      <c r="D1349" s="70"/>
      <c r="E1349" s="70"/>
      <c r="F1349" s="70"/>
      <c r="G1349" s="70"/>
      <c r="H1349" s="70"/>
      <c r="I1349" s="70"/>
      <c r="J1349" s="70"/>
      <c r="K1349" s="70"/>
      <c r="L1349" s="70"/>
      <c r="M1349" s="70"/>
      <c r="N1349" s="70">
        <v>18500</v>
      </c>
      <c r="O1349" s="70">
        <v>11765.817963</v>
      </c>
      <c r="P1349" s="70"/>
      <c r="Q1349" s="70"/>
      <c r="R1349" s="70">
        <v>18500</v>
      </c>
      <c r="S1349" s="70">
        <v>11765.817963</v>
      </c>
    </row>
    <row r="1350" spans="1:19" x14ac:dyDescent="0.25">
      <c r="A1350" s="72">
        <v>15252</v>
      </c>
      <c r="B1350" s="70"/>
      <c r="C1350" s="70"/>
      <c r="D1350" s="70"/>
      <c r="E1350" s="70"/>
      <c r="F1350" s="70"/>
      <c r="G1350" s="70"/>
      <c r="H1350" s="70"/>
      <c r="I1350" s="70"/>
      <c r="J1350" s="70">
        <v>2800</v>
      </c>
      <c r="K1350" s="70">
        <v>2276.2807809999999</v>
      </c>
      <c r="L1350" s="70"/>
      <c r="M1350" s="70"/>
      <c r="N1350" s="70"/>
      <c r="O1350" s="70"/>
      <c r="P1350" s="70"/>
      <c r="Q1350" s="70"/>
      <c r="R1350" s="70">
        <v>2800</v>
      </c>
      <c r="S1350" s="70">
        <v>2276.2807809999999</v>
      </c>
    </row>
    <row r="1351" spans="1:19" x14ac:dyDescent="0.25">
      <c r="A1351" s="72">
        <v>15253</v>
      </c>
      <c r="B1351" s="70"/>
      <c r="C1351" s="70"/>
      <c r="D1351" s="70"/>
      <c r="E1351" s="70"/>
      <c r="F1351" s="70"/>
      <c r="G1351" s="70"/>
      <c r="H1351" s="70"/>
      <c r="I1351" s="70"/>
      <c r="J1351" s="70">
        <v>3900</v>
      </c>
      <c r="K1351" s="70">
        <v>3150.399308</v>
      </c>
      <c r="L1351" s="70"/>
      <c r="M1351" s="70"/>
      <c r="N1351" s="70"/>
      <c r="O1351" s="70"/>
      <c r="P1351" s="70"/>
      <c r="Q1351" s="70"/>
      <c r="R1351" s="70">
        <v>3900</v>
      </c>
      <c r="S1351" s="70">
        <v>3150.399308</v>
      </c>
    </row>
    <row r="1352" spans="1:19" x14ac:dyDescent="0.25">
      <c r="A1352" s="72">
        <v>15255</v>
      </c>
      <c r="B1352" s="70"/>
      <c r="C1352" s="70"/>
      <c r="D1352" s="70"/>
      <c r="E1352" s="70"/>
      <c r="F1352" s="70"/>
      <c r="G1352" s="70"/>
      <c r="H1352" s="70"/>
      <c r="I1352" s="70"/>
      <c r="J1352" s="70">
        <v>4400</v>
      </c>
      <c r="K1352" s="70">
        <v>734.58953599999995</v>
      </c>
      <c r="L1352" s="70"/>
      <c r="M1352" s="70"/>
      <c r="N1352" s="70"/>
      <c r="O1352" s="70"/>
      <c r="P1352" s="70"/>
      <c r="Q1352" s="70"/>
      <c r="R1352" s="70">
        <v>4400</v>
      </c>
      <c r="S1352" s="70">
        <v>734.58953599999995</v>
      </c>
    </row>
    <row r="1353" spans="1:19" x14ac:dyDescent="0.25">
      <c r="A1353" s="72">
        <v>15277</v>
      </c>
      <c r="B1353" s="70"/>
      <c r="C1353" s="70"/>
      <c r="D1353" s="70"/>
      <c r="E1353" s="70"/>
      <c r="F1353" s="70"/>
      <c r="G1353" s="70"/>
      <c r="H1353" s="70"/>
      <c r="I1353" s="70"/>
      <c r="J1353" s="70">
        <v>44548</v>
      </c>
      <c r="K1353" s="70">
        <v>54889.263184000003</v>
      </c>
      <c r="L1353" s="70"/>
      <c r="M1353" s="70"/>
      <c r="N1353" s="70"/>
      <c r="O1353" s="70"/>
      <c r="P1353" s="70"/>
      <c r="Q1353" s="70"/>
      <c r="R1353" s="70">
        <v>44548</v>
      </c>
      <c r="S1353" s="70">
        <v>54889.263184000003</v>
      </c>
    </row>
    <row r="1354" spans="1:19" x14ac:dyDescent="0.25">
      <c r="A1354" s="72">
        <v>15282</v>
      </c>
      <c r="B1354" s="70"/>
      <c r="C1354" s="70"/>
      <c r="D1354" s="70"/>
      <c r="E1354" s="70"/>
      <c r="F1354" s="70"/>
      <c r="G1354" s="70"/>
      <c r="H1354" s="70"/>
      <c r="I1354" s="70"/>
      <c r="J1354" s="70">
        <v>35600</v>
      </c>
      <c r="K1354" s="70">
        <v>23465.743941999997</v>
      </c>
      <c r="L1354" s="70"/>
      <c r="M1354" s="70"/>
      <c r="N1354" s="70"/>
      <c r="O1354" s="70"/>
      <c r="P1354" s="70"/>
      <c r="Q1354" s="70"/>
      <c r="R1354" s="70">
        <v>35600</v>
      </c>
      <c r="S1354" s="70">
        <v>23465.743941999997</v>
      </c>
    </row>
    <row r="1355" spans="1:19" x14ac:dyDescent="0.25">
      <c r="A1355" s="72">
        <v>15286</v>
      </c>
      <c r="B1355" s="70"/>
      <c r="C1355" s="70"/>
      <c r="D1355" s="70"/>
      <c r="E1355" s="70"/>
      <c r="F1355" s="70"/>
      <c r="G1355" s="70"/>
      <c r="H1355" s="70"/>
      <c r="I1355" s="70"/>
      <c r="J1355" s="70">
        <v>9200</v>
      </c>
      <c r="K1355" s="70">
        <v>5340.3065729999998</v>
      </c>
      <c r="L1355" s="70"/>
      <c r="M1355" s="70"/>
      <c r="N1355" s="70"/>
      <c r="O1355" s="70"/>
      <c r="P1355" s="70"/>
      <c r="Q1355" s="70"/>
      <c r="R1355" s="70">
        <v>9200</v>
      </c>
      <c r="S1355" s="70">
        <v>5340.3065729999998</v>
      </c>
    </row>
    <row r="1356" spans="1:19" x14ac:dyDescent="0.25">
      <c r="A1356" s="72">
        <v>15289</v>
      </c>
      <c r="B1356" s="70"/>
      <c r="C1356" s="70"/>
      <c r="D1356" s="70"/>
      <c r="E1356" s="70"/>
      <c r="F1356" s="70"/>
      <c r="G1356" s="70"/>
      <c r="H1356" s="70"/>
      <c r="I1356" s="70"/>
      <c r="J1356" s="70">
        <v>11500</v>
      </c>
      <c r="K1356" s="70">
        <v>7910.4179519999998</v>
      </c>
      <c r="L1356" s="70"/>
      <c r="M1356" s="70"/>
      <c r="N1356" s="70"/>
      <c r="O1356" s="70"/>
      <c r="P1356" s="70"/>
      <c r="Q1356" s="70"/>
      <c r="R1356" s="70">
        <v>11500</v>
      </c>
      <c r="S1356" s="70">
        <v>7910.4179519999998</v>
      </c>
    </row>
    <row r="1357" spans="1:19" x14ac:dyDescent="0.25">
      <c r="A1357" s="72">
        <v>15290</v>
      </c>
      <c r="B1357" s="70"/>
      <c r="C1357" s="70"/>
      <c r="D1357" s="70"/>
      <c r="E1357" s="70"/>
      <c r="F1357" s="70"/>
      <c r="G1357" s="70"/>
      <c r="H1357" s="70"/>
      <c r="I1357" s="70"/>
      <c r="J1357" s="70">
        <v>33000</v>
      </c>
      <c r="K1357" s="70">
        <v>14221.915267</v>
      </c>
      <c r="L1357" s="70"/>
      <c r="M1357" s="70"/>
      <c r="N1357" s="70"/>
      <c r="O1357" s="70"/>
      <c r="P1357" s="70"/>
      <c r="Q1357" s="70"/>
      <c r="R1357" s="70">
        <v>33000</v>
      </c>
      <c r="S1357" s="70">
        <v>14221.915267</v>
      </c>
    </row>
    <row r="1358" spans="1:19" x14ac:dyDescent="0.25">
      <c r="A1358" s="72">
        <v>15306</v>
      </c>
      <c r="B1358" s="70"/>
      <c r="C1358" s="70"/>
      <c r="D1358" s="70"/>
      <c r="E1358" s="70"/>
      <c r="F1358" s="70">
        <v>3808</v>
      </c>
      <c r="G1358" s="70">
        <v>5235.4004029999996</v>
      </c>
      <c r="H1358" s="70"/>
      <c r="I1358" s="70"/>
      <c r="J1358" s="70"/>
      <c r="K1358" s="70"/>
      <c r="L1358" s="70"/>
      <c r="M1358" s="70"/>
      <c r="N1358" s="70"/>
      <c r="O1358" s="70"/>
      <c r="P1358" s="70"/>
      <c r="Q1358" s="70"/>
      <c r="R1358" s="70">
        <v>3808</v>
      </c>
      <c r="S1358" s="70">
        <v>5235.4004029999996</v>
      </c>
    </row>
    <row r="1359" spans="1:19" x14ac:dyDescent="0.25">
      <c r="A1359" s="72">
        <v>15317</v>
      </c>
      <c r="B1359" s="70"/>
      <c r="C1359" s="70"/>
      <c r="D1359" s="70"/>
      <c r="E1359" s="70"/>
      <c r="F1359" s="70">
        <v>74450</v>
      </c>
      <c r="G1359" s="70">
        <v>70983.138185000003</v>
      </c>
      <c r="H1359" s="70"/>
      <c r="I1359" s="70"/>
      <c r="J1359" s="70"/>
      <c r="K1359" s="70"/>
      <c r="L1359" s="70"/>
      <c r="M1359" s="70"/>
      <c r="N1359" s="70"/>
      <c r="O1359" s="70"/>
      <c r="P1359" s="70"/>
      <c r="Q1359" s="70"/>
      <c r="R1359" s="70">
        <v>74450</v>
      </c>
      <c r="S1359" s="70">
        <v>70983.138185000003</v>
      </c>
    </row>
    <row r="1360" spans="1:19" x14ac:dyDescent="0.25">
      <c r="A1360" s="72">
        <v>15345</v>
      </c>
      <c r="B1360" s="70"/>
      <c r="C1360" s="70"/>
      <c r="D1360" s="70"/>
      <c r="E1360" s="70"/>
      <c r="F1360" s="70"/>
      <c r="G1360" s="70"/>
      <c r="H1360" s="70"/>
      <c r="I1360" s="70"/>
      <c r="J1360" s="70"/>
      <c r="K1360" s="70"/>
      <c r="L1360" s="70"/>
      <c r="M1360" s="70"/>
      <c r="N1360" s="70">
        <v>38600</v>
      </c>
      <c r="O1360" s="70">
        <v>19444.859589</v>
      </c>
      <c r="P1360" s="70"/>
      <c r="Q1360" s="70"/>
      <c r="R1360" s="70">
        <v>38600</v>
      </c>
      <c r="S1360" s="70">
        <v>19444.859589</v>
      </c>
    </row>
    <row r="1361" spans="1:19" x14ac:dyDescent="0.25">
      <c r="A1361" s="72">
        <v>15360</v>
      </c>
      <c r="B1361" s="70"/>
      <c r="C1361" s="70"/>
      <c r="D1361" s="70"/>
      <c r="E1361" s="70"/>
      <c r="F1361" s="70"/>
      <c r="G1361" s="70"/>
      <c r="H1361" s="70"/>
      <c r="I1361" s="70"/>
      <c r="J1361" s="70">
        <v>2000</v>
      </c>
      <c r="K1361" s="70">
        <v>1043.222209</v>
      </c>
      <c r="L1361" s="70"/>
      <c r="M1361" s="70"/>
      <c r="N1361" s="70"/>
      <c r="O1361" s="70"/>
      <c r="P1361" s="70"/>
      <c r="Q1361" s="70"/>
      <c r="R1361" s="70">
        <v>2000</v>
      </c>
      <c r="S1361" s="70">
        <v>1043.222209</v>
      </c>
    </row>
    <row r="1362" spans="1:19" x14ac:dyDescent="0.25">
      <c r="A1362" s="72">
        <v>15379</v>
      </c>
      <c r="B1362" s="70"/>
      <c r="C1362" s="70"/>
      <c r="D1362" s="70"/>
      <c r="E1362" s="70"/>
      <c r="F1362" s="70"/>
      <c r="G1362" s="70"/>
      <c r="H1362" s="70"/>
      <c r="I1362" s="70"/>
      <c r="J1362" s="70">
        <v>1600</v>
      </c>
      <c r="K1362" s="70">
        <v>2605.4470709999996</v>
      </c>
      <c r="L1362" s="70"/>
      <c r="M1362" s="70"/>
      <c r="N1362" s="70"/>
      <c r="O1362" s="70"/>
      <c r="P1362" s="70"/>
      <c r="Q1362" s="70"/>
      <c r="R1362" s="70">
        <v>1600</v>
      </c>
      <c r="S1362" s="70">
        <v>2605.4470709999996</v>
      </c>
    </row>
    <row r="1363" spans="1:19" x14ac:dyDescent="0.25">
      <c r="A1363" s="72">
        <v>15408</v>
      </c>
      <c r="B1363" s="70"/>
      <c r="C1363" s="70"/>
      <c r="D1363" s="70"/>
      <c r="E1363" s="70"/>
      <c r="F1363" s="70"/>
      <c r="G1363" s="70"/>
      <c r="H1363" s="70"/>
      <c r="I1363" s="70"/>
      <c r="J1363" s="70">
        <v>6676</v>
      </c>
      <c r="K1363" s="70">
        <v>4895.1150289999996</v>
      </c>
      <c r="L1363" s="70"/>
      <c r="M1363" s="70"/>
      <c r="N1363" s="70"/>
      <c r="O1363" s="70"/>
      <c r="P1363" s="70"/>
      <c r="Q1363" s="70"/>
      <c r="R1363" s="70">
        <v>6676</v>
      </c>
      <c r="S1363" s="70">
        <v>4895.1150289999996</v>
      </c>
    </row>
    <row r="1364" spans="1:19" x14ac:dyDescent="0.25">
      <c r="A1364" s="72">
        <v>15414</v>
      </c>
      <c r="B1364" s="70"/>
      <c r="C1364" s="70"/>
      <c r="D1364" s="70"/>
      <c r="E1364" s="70"/>
      <c r="F1364" s="70"/>
      <c r="G1364" s="70"/>
      <c r="H1364" s="70"/>
      <c r="I1364" s="70"/>
      <c r="J1364" s="70">
        <v>24900</v>
      </c>
      <c r="K1364" s="70">
        <v>33324.721008</v>
      </c>
      <c r="L1364" s="70"/>
      <c r="M1364" s="70"/>
      <c r="N1364" s="70"/>
      <c r="O1364" s="70"/>
      <c r="P1364" s="70"/>
      <c r="Q1364" s="70"/>
      <c r="R1364" s="70">
        <v>24900</v>
      </c>
      <c r="S1364" s="70">
        <v>33324.721008</v>
      </c>
    </row>
    <row r="1365" spans="1:19" x14ac:dyDescent="0.25">
      <c r="A1365" s="72">
        <v>15425</v>
      </c>
      <c r="B1365" s="70"/>
      <c r="C1365" s="70"/>
      <c r="D1365" s="70"/>
      <c r="E1365" s="70"/>
      <c r="F1365" s="70">
        <v>120341</v>
      </c>
      <c r="G1365" s="70">
        <v>107972.553711</v>
      </c>
      <c r="H1365" s="70"/>
      <c r="I1365" s="70"/>
      <c r="J1365" s="70"/>
      <c r="K1365" s="70"/>
      <c r="L1365" s="70"/>
      <c r="M1365" s="70"/>
      <c r="N1365" s="70"/>
      <c r="O1365" s="70"/>
      <c r="P1365" s="70"/>
      <c r="Q1365" s="70"/>
      <c r="R1365" s="70">
        <v>120341</v>
      </c>
      <c r="S1365" s="70">
        <v>107972.553711</v>
      </c>
    </row>
    <row r="1366" spans="1:19" x14ac:dyDescent="0.25">
      <c r="A1366" s="72">
        <v>15430</v>
      </c>
      <c r="B1366" s="70"/>
      <c r="C1366" s="70"/>
      <c r="D1366" s="70"/>
      <c r="E1366" s="70"/>
      <c r="F1366" s="70">
        <v>125614</v>
      </c>
      <c r="G1366" s="70">
        <v>119693.70996200001</v>
      </c>
      <c r="H1366" s="70"/>
      <c r="I1366" s="70"/>
      <c r="J1366" s="70"/>
      <c r="K1366" s="70"/>
      <c r="L1366" s="70"/>
      <c r="M1366" s="70"/>
      <c r="N1366" s="70"/>
      <c r="O1366" s="70"/>
      <c r="P1366" s="70"/>
      <c r="Q1366" s="70"/>
      <c r="R1366" s="70">
        <v>125614</v>
      </c>
      <c r="S1366" s="70">
        <v>119693.70996200001</v>
      </c>
    </row>
    <row r="1367" spans="1:19" x14ac:dyDescent="0.25">
      <c r="A1367" s="72">
        <v>15432</v>
      </c>
      <c r="B1367" s="70"/>
      <c r="C1367" s="70"/>
      <c r="D1367" s="70">
        <v>123160</v>
      </c>
      <c r="E1367" s="70">
        <v>134723.90161199999</v>
      </c>
      <c r="F1367" s="70"/>
      <c r="G1367" s="70"/>
      <c r="H1367" s="70"/>
      <c r="I1367" s="70"/>
      <c r="J1367" s="70"/>
      <c r="K1367" s="70"/>
      <c r="L1367" s="70"/>
      <c r="M1367" s="70"/>
      <c r="N1367" s="70"/>
      <c r="O1367" s="70"/>
      <c r="P1367" s="70"/>
      <c r="Q1367" s="70"/>
      <c r="R1367" s="70">
        <v>123160</v>
      </c>
      <c r="S1367" s="70">
        <v>134723.90161199999</v>
      </c>
    </row>
    <row r="1368" spans="1:19" x14ac:dyDescent="0.25">
      <c r="A1368" s="72">
        <v>15439</v>
      </c>
      <c r="B1368" s="70"/>
      <c r="C1368" s="70"/>
      <c r="D1368" s="70"/>
      <c r="E1368" s="70"/>
      <c r="F1368" s="70">
        <v>115726</v>
      </c>
      <c r="G1368" s="70">
        <v>109780.574219</v>
      </c>
      <c r="H1368" s="70"/>
      <c r="I1368" s="70"/>
      <c r="J1368" s="70"/>
      <c r="K1368" s="70"/>
      <c r="L1368" s="70"/>
      <c r="M1368" s="70"/>
      <c r="N1368" s="70"/>
      <c r="O1368" s="70"/>
      <c r="P1368" s="70"/>
      <c r="Q1368" s="70"/>
      <c r="R1368" s="70">
        <v>115726</v>
      </c>
      <c r="S1368" s="70">
        <v>109780.574219</v>
      </c>
    </row>
    <row r="1369" spans="1:19" x14ac:dyDescent="0.25">
      <c r="A1369" s="72">
        <v>15440</v>
      </c>
      <c r="B1369" s="70"/>
      <c r="C1369" s="70"/>
      <c r="D1369" s="70">
        <v>21386</v>
      </c>
      <c r="E1369" s="70">
        <v>30655.262939999997</v>
      </c>
      <c r="F1369" s="70"/>
      <c r="G1369" s="70"/>
      <c r="H1369" s="70"/>
      <c r="I1369" s="70"/>
      <c r="J1369" s="70"/>
      <c r="K1369" s="70"/>
      <c r="L1369" s="70"/>
      <c r="M1369" s="70"/>
      <c r="N1369" s="70"/>
      <c r="O1369" s="70"/>
      <c r="P1369" s="70"/>
      <c r="Q1369" s="70"/>
      <c r="R1369" s="70">
        <v>21386</v>
      </c>
      <c r="S1369" s="70">
        <v>30655.262939999997</v>
      </c>
    </row>
    <row r="1370" spans="1:19" x14ac:dyDescent="0.25">
      <c r="A1370" s="72">
        <v>15442</v>
      </c>
      <c r="B1370" s="70"/>
      <c r="C1370" s="70"/>
      <c r="D1370" s="70"/>
      <c r="E1370" s="70"/>
      <c r="F1370" s="70">
        <v>116873</v>
      </c>
      <c r="G1370" s="70">
        <v>114843.82324099999</v>
      </c>
      <c r="H1370" s="70"/>
      <c r="I1370" s="70"/>
      <c r="J1370" s="70"/>
      <c r="K1370" s="70"/>
      <c r="L1370" s="70"/>
      <c r="M1370" s="70"/>
      <c r="N1370" s="70"/>
      <c r="O1370" s="70"/>
      <c r="P1370" s="70"/>
      <c r="Q1370" s="70"/>
      <c r="R1370" s="70">
        <v>116873</v>
      </c>
      <c r="S1370" s="70">
        <v>114843.82324099999</v>
      </c>
    </row>
    <row r="1371" spans="1:19" x14ac:dyDescent="0.25">
      <c r="A1371" s="72">
        <v>15443</v>
      </c>
      <c r="B1371" s="70"/>
      <c r="C1371" s="70"/>
      <c r="D1371" s="70">
        <v>113934</v>
      </c>
      <c r="E1371" s="70">
        <v>130413.414795</v>
      </c>
      <c r="F1371" s="70"/>
      <c r="G1371" s="70"/>
      <c r="H1371" s="70"/>
      <c r="I1371" s="70"/>
      <c r="J1371" s="70"/>
      <c r="K1371" s="70"/>
      <c r="L1371" s="70"/>
      <c r="M1371" s="70"/>
      <c r="N1371" s="70"/>
      <c r="O1371" s="70"/>
      <c r="P1371" s="70"/>
      <c r="Q1371" s="70"/>
      <c r="R1371" s="70">
        <v>113934</v>
      </c>
      <c r="S1371" s="70">
        <v>130413.414795</v>
      </c>
    </row>
    <row r="1372" spans="1:19" x14ac:dyDescent="0.25">
      <c r="A1372" s="72">
        <v>15455</v>
      </c>
      <c r="B1372" s="70"/>
      <c r="C1372" s="70"/>
      <c r="D1372" s="70"/>
      <c r="E1372" s="70"/>
      <c r="F1372" s="70">
        <v>9428</v>
      </c>
      <c r="G1372" s="70">
        <v>11298.828798</v>
      </c>
      <c r="H1372" s="70"/>
      <c r="I1372" s="70"/>
      <c r="J1372" s="70"/>
      <c r="K1372" s="70"/>
      <c r="L1372" s="70"/>
      <c r="M1372" s="70"/>
      <c r="N1372" s="70"/>
      <c r="O1372" s="70"/>
      <c r="P1372" s="70"/>
      <c r="Q1372" s="70"/>
      <c r="R1372" s="70">
        <v>9428</v>
      </c>
      <c r="S1372" s="70">
        <v>11298.828798</v>
      </c>
    </row>
    <row r="1373" spans="1:19" x14ac:dyDescent="0.25">
      <c r="A1373" s="72">
        <v>15456</v>
      </c>
      <c r="B1373" s="70"/>
      <c r="C1373" s="70"/>
      <c r="D1373" s="70"/>
      <c r="E1373" s="70"/>
      <c r="F1373" s="70">
        <v>98040</v>
      </c>
      <c r="G1373" s="70">
        <v>98293.822755000001</v>
      </c>
      <c r="H1373" s="70"/>
      <c r="I1373" s="70"/>
      <c r="J1373" s="70"/>
      <c r="K1373" s="70"/>
      <c r="L1373" s="70"/>
      <c r="M1373" s="70"/>
      <c r="N1373" s="70"/>
      <c r="O1373" s="70"/>
      <c r="P1373" s="70"/>
      <c r="Q1373" s="70"/>
      <c r="R1373" s="70">
        <v>98040</v>
      </c>
      <c r="S1373" s="70">
        <v>98293.822755000001</v>
      </c>
    </row>
    <row r="1374" spans="1:19" x14ac:dyDescent="0.25">
      <c r="A1374" s="72">
        <v>15457</v>
      </c>
      <c r="B1374" s="70"/>
      <c r="C1374" s="70"/>
      <c r="D1374" s="70">
        <v>103006</v>
      </c>
      <c r="E1374" s="70">
        <v>99758.154053000006</v>
      </c>
      <c r="F1374" s="70"/>
      <c r="G1374" s="70"/>
      <c r="H1374" s="70"/>
      <c r="I1374" s="70"/>
      <c r="J1374" s="70"/>
      <c r="K1374" s="70"/>
      <c r="L1374" s="70"/>
      <c r="M1374" s="70"/>
      <c r="N1374" s="70"/>
      <c r="O1374" s="70"/>
      <c r="P1374" s="70"/>
      <c r="Q1374" s="70"/>
      <c r="R1374" s="70">
        <v>103006</v>
      </c>
      <c r="S1374" s="70">
        <v>99758.154053000006</v>
      </c>
    </row>
    <row r="1375" spans="1:19" x14ac:dyDescent="0.25">
      <c r="A1375" s="72">
        <v>15458</v>
      </c>
      <c r="B1375" s="70"/>
      <c r="C1375" s="70"/>
      <c r="D1375" s="70"/>
      <c r="E1375" s="70"/>
      <c r="F1375" s="70">
        <v>97668</v>
      </c>
      <c r="G1375" s="70">
        <v>109592.65332</v>
      </c>
      <c r="H1375" s="70"/>
      <c r="I1375" s="70"/>
      <c r="J1375" s="70"/>
      <c r="K1375" s="70"/>
      <c r="L1375" s="70"/>
      <c r="M1375" s="70"/>
      <c r="N1375" s="70"/>
      <c r="O1375" s="70"/>
      <c r="P1375" s="70"/>
      <c r="Q1375" s="70"/>
      <c r="R1375" s="70">
        <v>97668</v>
      </c>
      <c r="S1375" s="70">
        <v>109592.65332</v>
      </c>
    </row>
    <row r="1376" spans="1:19" x14ac:dyDescent="0.25">
      <c r="A1376" s="72">
        <v>15459</v>
      </c>
      <c r="B1376" s="70"/>
      <c r="C1376" s="70"/>
      <c r="D1376" s="70">
        <v>100757</v>
      </c>
      <c r="E1376" s="70">
        <v>110905.085937</v>
      </c>
      <c r="F1376" s="70"/>
      <c r="G1376" s="70"/>
      <c r="H1376" s="70"/>
      <c r="I1376" s="70"/>
      <c r="J1376" s="70"/>
      <c r="K1376" s="70"/>
      <c r="L1376" s="70"/>
      <c r="M1376" s="70"/>
      <c r="N1376" s="70"/>
      <c r="O1376" s="70"/>
      <c r="P1376" s="70"/>
      <c r="Q1376" s="70"/>
      <c r="R1376" s="70">
        <v>100757</v>
      </c>
      <c r="S1376" s="70">
        <v>110905.085937</v>
      </c>
    </row>
    <row r="1377" spans="1:19" x14ac:dyDescent="0.25">
      <c r="A1377" s="72">
        <v>15469</v>
      </c>
      <c r="B1377" s="70"/>
      <c r="C1377" s="70"/>
      <c r="D1377" s="70"/>
      <c r="E1377" s="70"/>
      <c r="F1377" s="70"/>
      <c r="G1377" s="70"/>
      <c r="H1377" s="70"/>
      <c r="I1377" s="70"/>
      <c r="J1377" s="70">
        <v>25100</v>
      </c>
      <c r="K1377" s="70">
        <v>30683.271850999998</v>
      </c>
      <c r="L1377" s="70"/>
      <c r="M1377" s="70"/>
      <c r="N1377" s="70"/>
      <c r="O1377" s="70"/>
      <c r="P1377" s="70"/>
      <c r="Q1377" s="70"/>
      <c r="R1377" s="70">
        <v>25100</v>
      </c>
      <c r="S1377" s="70">
        <v>30683.271850999998</v>
      </c>
    </row>
    <row r="1378" spans="1:19" x14ac:dyDescent="0.25">
      <c r="A1378" s="72">
        <v>15470</v>
      </c>
      <c r="B1378" s="70"/>
      <c r="C1378" s="70"/>
      <c r="D1378" s="70"/>
      <c r="E1378" s="70"/>
      <c r="F1378" s="70"/>
      <c r="G1378" s="70"/>
      <c r="H1378" s="70"/>
      <c r="I1378" s="70"/>
      <c r="J1378" s="70">
        <v>11200</v>
      </c>
      <c r="K1378" s="70">
        <v>11412.307387000001</v>
      </c>
      <c r="L1378" s="70"/>
      <c r="M1378" s="70"/>
      <c r="N1378" s="70"/>
      <c r="O1378" s="70"/>
      <c r="P1378" s="70"/>
      <c r="Q1378" s="70"/>
      <c r="R1378" s="70">
        <v>11200</v>
      </c>
      <c r="S1378" s="70">
        <v>11412.307387000001</v>
      </c>
    </row>
    <row r="1379" spans="1:19" x14ac:dyDescent="0.25">
      <c r="A1379" s="72">
        <v>15508</v>
      </c>
      <c r="B1379" s="70"/>
      <c r="C1379" s="70"/>
      <c r="D1379" s="70">
        <v>6400</v>
      </c>
      <c r="E1379" s="70">
        <v>3498.6149350000001</v>
      </c>
      <c r="F1379" s="70"/>
      <c r="G1379" s="70"/>
      <c r="H1379" s="70"/>
      <c r="I1379" s="70"/>
      <c r="J1379" s="70"/>
      <c r="K1379" s="70"/>
      <c r="L1379" s="70"/>
      <c r="M1379" s="70"/>
      <c r="N1379" s="70"/>
      <c r="O1379" s="70"/>
      <c r="P1379" s="70"/>
      <c r="Q1379" s="70"/>
      <c r="R1379" s="70">
        <v>6400</v>
      </c>
      <c r="S1379" s="70">
        <v>3498.6149350000001</v>
      </c>
    </row>
    <row r="1380" spans="1:19" x14ac:dyDescent="0.25">
      <c r="A1380" s="72">
        <v>15510</v>
      </c>
      <c r="B1380" s="70"/>
      <c r="C1380" s="70"/>
      <c r="D1380" s="70">
        <v>3700</v>
      </c>
      <c r="E1380" s="70">
        <v>449.80980999999997</v>
      </c>
      <c r="F1380" s="70"/>
      <c r="G1380" s="70"/>
      <c r="H1380" s="70"/>
      <c r="I1380" s="70"/>
      <c r="J1380" s="70"/>
      <c r="K1380" s="70"/>
      <c r="L1380" s="70"/>
      <c r="M1380" s="70"/>
      <c r="N1380" s="70"/>
      <c r="O1380" s="70"/>
      <c r="P1380" s="70"/>
      <c r="Q1380" s="70"/>
      <c r="R1380" s="70">
        <v>3700</v>
      </c>
      <c r="S1380" s="70">
        <v>449.80980999999997</v>
      </c>
    </row>
    <row r="1381" spans="1:19" x14ac:dyDescent="0.25">
      <c r="A1381" s="72">
        <v>15521</v>
      </c>
      <c r="B1381" s="70"/>
      <c r="C1381" s="70"/>
      <c r="D1381" s="70">
        <v>5400</v>
      </c>
      <c r="E1381" s="70">
        <v>12903.395909999999</v>
      </c>
      <c r="F1381" s="70"/>
      <c r="G1381" s="70"/>
      <c r="H1381" s="70"/>
      <c r="I1381" s="70"/>
      <c r="J1381" s="70"/>
      <c r="K1381" s="70"/>
      <c r="L1381" s="70"/>
      <c r="M1381" s="70"/>
      <c r="N1381" s="70"/>
      <c r="O1381" s="70"/>
      <c r="P1381" s="70"/>
      <c r="Q1381" s="70"/>
      <c r="R1381" s="70">
        <v>5400</v>
      </c>
      <c r="S1381" s="70">
        <v>12903.395909999999</v>
      </c>
    </row>
    <row r="1382" spans="1:19" x14ac:dyDescent="0.25">
      <c r="A1382" s="72">
        <v>15525</v>
      </c>
      <c r="B1382" s="70"/>
      <c r="C1382" s="70"/>
      <c r="D1382" s="70">
        <v>9200</v>
      </c>
      <c r="E1382" s="70">
        <v>9496.8359990000008</v>
      </c>
      <c r="F1382" s="70"/>
      <c r="G1382" s="70"/>
      <c r="H1382" s="70"/>
      <c r="I1382" s="70"/>
      <c r="J1382" s="70"/>
      <c r="K1382" s="70"/>
      <c r="L1382" s="70"/>
      <c r="M1382" s="70"/>
      <c r="N1382" s="70"/>
      <c r="O1382" s="70"/>
      <c r="P1382" s="70"/>
      <c r="Q1382" s="70"/>
      <c r="R1382" s="70">
        <v>9200</v>
      </c>
      <c r="S1382" s="70">
        <v>9496.8359990000008</v>
      </c>
    </row>
    <row r="1383" spans="1:19" x14ac:dyDescent="0.25">
      <c r="A1383" s="72">
        <v>15542</v>
      </c>
      <c r="B1383" s="70"/>
      <c r="C1383" s="70"/>
      <c r="D1383" s="70"/>
      <c r="E1383" s="70"/>
      <c r="F1383" s="70"/>
      <c r="G1383" s="70"/>
      <c r="H1383" s="70">
        <v>4300</v>
      </c>
      <c r="I1383" s="70">
        <v>3457.208854</v>
      </c>
      <c r="J1383" s="70"/>
      <c r="K1383" s="70"/>
      <c r="L1383" s="70"/>
      <c r="M1383" s="70"/>
      <c r="N1383" s="70"/>
      <c r="O1383" s="70"/>
      <c r="P1383" s="70"/>
      <c r="Q1383" s="70"/>
      <c r="R1383" s="70">
        <v>4300</v>
      </c>
      <c r="S1383" s="70">
        <v>3457.208854</v>
      </c>
    </row>
    <row r="1384" spans="1:19" x14ac:dyDescent="0.25">
      <c r="A1384" s="72">
        <v>15567</v>
      </c>
      <c r="B1384" s="70"/>
      <c r="C1384" s="70"/>
      <c r="D1384" s="70"/>
      <c r="E1384" s="70"/>
      <c r="F1384" s="70"/>
      <c r="G1384" s="70"/>
      <c r="H1384" s="70">
        <v>2800</v>
      </c>
      <c r="I1384" s="70">
        <v>975.45014499999991</v>
      </c>
      <c r="J1384" s="70"/>
      <c r="K1384" s="70"/>
      <c r="L1384" s="70"/>
      <c r="M1384" s="70"/>
      <c r="N1384" s="70"/>
      <c r="O1384" s="70"/>
      <c r="P1384" s="70"/>
      <c r="Q1384" s="70"/>
      <c r="R1384" s="70">
        <v>2800</v>
      </c>
      <c r="S1384" s="70">
        <v>975.45014499999991</v>
      </c>
    </row>
    <row r="1385" spans="1:19" x14ac:dyDescent="0.25">
      <c r="A1385" s="72">
        <v>15568</v>
      </c>
      <c r="B1385" s="70"/>
      <c r="C1385" s="70"/>
      <c r="D1385" s="70"/>
      <c r="E1385" s="70"/>
      <c r="F1385" s="70"/>
      <c r="G1385" s="70"/>
      <c r="H1385" s="70">
        <v>1900</v>
      </c>
      <c r="I1385" s="70">
        <v>734.79420400000004</v>
      </c>
      <c r="J1385" s="70"/>
      <c r="K1385" s="70"/>
      <c r="L1385" s="70"/>
      <c r="M1385" s="70"/>
      <c r="N1385" s="70"/>
      <c r="O1385" s="70"/>
      <c r="P1385" s="70"/>
      <c r="Q1385" s="70"/>
      <c r="R1385" s="70">
        <v>1900</v>
      </c>
      <c r="S1385" s="70">
        <v>734.79420400000004</v>
      </c>
    </row>
    <row r="1386" spans="1:19" x14ac:dyDescent="0.25">
      <c r="A1386" s="72">
        <v>15578</v>
      </c>
      <c r="B1386" s="70"/>
      <c r="C1386" s="70"/>
      <c r="D1386" s="70"/>
      <c r="E1386" s="70"/>
      <c r="F1386" s="70"/>
      <c r="G1386" s="70"/>
      <c r="H1386" s="70">
        <v>5800</v>
      </c>
      <c r="I1386" s="70">
        <v>562.71055200000001</v>
      </c>
      <c r="J1386" s="70"/>
      <c r="K1386" s="70"/>
      <c r="L1386" s="70"/>
      <c r="M1386" s="70"/>
      <c r="N1386" s="70"/>
      <c r="O1386" s="70"/>
      <c r="P1386" s="70"/>
      <c r="Q1386" s="70"/>
      <c r="R1386" s="70">
        <v>5800</v>
      </c>
      <c r="S1386" s="70">
        <v>562.71055200000001</v>
      </c>
    </row>
    <row r="1387" spans="1:19" x14ac:dyDescent="0.25">
      <c r="A1387" s="72">
        <v>15581</v>
      </c>
      <c r="B1387" s="70"/>
      <c r="C1387" s="70"/>
      <c r="D1387" s="70"/>
      <c r="E1387" s="70"/>
      <c r="F1387" s="70"/>
      <c r="G1387" s="70"/>
      <c r="H1387" s="70">
        <v>4400</v>
      </c>
      <c r="I1387" s="70">
        <v>2464.0351380000002</v>
      </c>
      <c r="J1387" s="70"/>
      <c r="K1387" s="70"/>
      <c r="L1387" s="70"/>
      <c r="M1387" s="70"/>
      <c r="N1387" s="70"/>
      <c r="O1387" s="70"/>
      <c r="P1387" s="70"/>
      <c r="Q1387" s="70"/>
      <c r="R1387" s="70">
        <v>4400</v>
      </c>
      <c r="S1387" s="70">
        <v>2464.0351380000002</v>
      </c>
    </row>
    <row r="1388" spans="1:19" x14ac:dyDescent="0.25">
      <c r="A1388" s="72">
        <v>15598</v>
      </c>
      <c r="B1388" s="70"/>
      <c r="C1388" s="70"/>
      <c r="D1388" s="70"/>
      <c r="E1388" s="70"/>
      <c r="F1388" s="70">
        <v>16325</v>
      </c>
      <c r="G1388" s="70">
        <v>6540.8631289999994</v>
      </c>
      <c r="H1388" s="70"/>
      <c r="I1388" s="70"/>
      <c r="J1388" s="70"/>
      <c r="K1388" s="70"/>
      <c r="L1388" s="70"/>
      <c r="M1388" s="70"/>
      <c r="N1388" s="70"/>
      <c r="O1388" s="70"/>
      <c r="P1388" s="70"/>
      <c r="Q1388" s="70"/>
      <c r="R1388" s="70">
        <v>16325</v>
      </c>
      <c r="S1388" s="70">
        <v>6540.8631289999994</v>
      </c>
    </row>
    <row r="1389" spans="1:19" x14ac:dyDescent="0.25">
      <c r="A1389" s="72">
        <v>15609</v>
      </c>
      <c r="B1389" s="70"/>
      <c r="C1389" s="70"/>
      <c r="D1389" s="70"/>
      <c r="E1389" s="70"/>
      <c r="F1389" s="70"/>
      <c r="G1389" s="70"/>
      <c r="H1389" s="70"/>
      <c r="I1389" s="70"/>
      <c r="J1389" s="70"/>
      <c r="K1389" s="70"/>
      <c r="L1389" s="70">
        <v>14600</v>
      </c>
      <c r="M1389" s="70">
        <v>11976.463275</v>
      </c>
      <c r="N1389" s="70"/>
      <c r="O1389" s="70"/>
      <c r="P1389" s="70"/>
      <c r="Q1389" s="70"/>
      <c r="R1389" s="70">
        <v>14600</v>
      </c>
      <c r="S1389" s="70">
        <v>11976.463275</v>
      </c>
    </row>
    <row r="1390" spans="1:19" x14ac:dyDescent="0.25">
      <c r="A1390" s="72">
        <v>15610</v>
      </c>
      <c r="B1390" s="70"/>
      <c r="C1390" s="70"/>
      <c r="D1390" s="70"/>
      <c r="E1390" s="70"/>
      <c r="F1390" s="70"/>
      <c r="G1390" s="70"/>
      <c r="H1390" s="70"/>
      <c r="I1390" s="70"/>
      <c r="J1390" s="70"/>
      <c r="K1390" s="70"/>
      <c r="L1390" s="70">
        <v>17600</v>
      </c>
      <c r="M1390" s="70">
        <v>16648.276484999999</v>
      </c>
      <c r="N1390" s="70"/>
      <c r="O1390" s="70"/>
      <c r="P1390" s="70"/>
      <c r="Q1390" s="70"/>
      <c r="R1390" s="70">
        <v>17600</v>
      </c>
      <c r="S1390" s="70">
        <v>16648.276484999999</v>
      </c>
    </row>
    <row r="1391" spans="1:19" x14ac:dyDescent="0.25">
      <c r="A1391" s="72">
        <v>15639</v>
      </c>
      <c r="B1391" s="70"/>
      <c r="C1391" s="70"/>
      <c r="D1391" s="70"/>
      <c r="E1391" s="70"/>
      <c r="F1391" s="70"/>
      <c r="G1391" s="70"/>
      <c r="H1391" s="70">
        <v>5800</v>
      </c>
      <c r="I1391" s="70">
        <v>7162.9302520000001</v>
      </c>
      <c r="J1391" s="70"/>
      <c r="K1391" s="70"/>
      <c r="L1391" s="70"/>
      <c r="M1391" s="70"/>
      <c r="N1391" s="70"/>
      <c r="O1391" s="70"/>
      <c r="P1391" s="70"/>
      <c r="Q1391" s="70"/>
      <c r="R1391" s="70">
        <v>5800</v>
      </c>
      <c r="S1391" s="70">
        <v>7162.9302520000001</v>
      </c>
    </row>
    <row r="1392" spans="1:19" x14ac:dyDescent="0.25">
      <c r="A1392" s="72">
        <v>15671</v>
      </c>
      <c r="B1392" s="70"/>
      <c r="C1392" s="70"/>
      <c r="D1392" s="70">
        <v>16300</v>
      </c>
      <c r="E1392" s="70">
        <v>16922.602661999998</v>
      </c>
      <c r="F1392" s="70"/>
      <c r="G1392" s="70"/>
      <c r="H1392" s="70"/>
      <c r="I1392" s="70"/>
      <c r="J1392" s="70"/>
      <c r="K1392" s="70"/>
      <c r="L1392" s="70"/>
      <c r="M1392" s="70"/>
      <c r="N1392" s="70"/>
      <c r="O1392" s="70"/>
      <c r="P1392" s="70"/>
      <c r="Q1392" s="70"/>
      <c r="R1392" s="70">
        <v>16300</v>
      </c>
      <c r="S1392" s="70">
        <v>16922.602661999998</v>
      </c>
    </row>
    <row r="1393" spans="1:19" x14ac:dyDescent="0.25">
      <c r="A1393" s="72">
        <v>15687</v>
      </c>
      <c r="B1393" s="70"/>
      <c r="C1393" s="70"/>
      <c r="D1393" s="70"/>
      <c r="E1393" s="70"/>
      <c r="F1393" s="70">
        <v>6372</v>
      </c>
      <c r="G1393" s="70">
        <v>7146.6272879999997</v>
      </c>
      <c r="H1393" s="70"/>
      <c r="I1393" s="70"/>
      <c r="J1393" s="70"/>
      <c r="K1393" s="70"/>
      <c r="L1393" s="70"/>
      <c r="M1393" s="70"/>
      <c r="N1393" s="70"/>
      <c r="O1393" s="70"/>
      <c r="P1393" s="70"/>
      <c r="Q1393" s="70"/>
      <c r="R1393" s="70">
        <v>6372</v>
      </c>
      <c r="S1393" s="70">
        <v>7146.6272879999997</v>
      </c>
    </row>
    <row r="1394" spans="1:19" x14ac:dyDescent="0.25">
      <c r="A1394" s="72">
        <v>15688</v>
      </c>
      <c r="B1394" s="70"/>
      <c r="C1394" s="70"/>
      <c r="D1394" s="70"/>
      <c r="E1394" s="70"/>
      <c r="F1394" s="70">
        <v>89583</v>
      </c>
      <c r="G1394" s="70">
        <v>90864.208007000008</v>
      </c>
      <c r="H1394" s="70"/>
      <c r="I1394" s="70"/>
      <c r="J1394" s="70"/>
      <c r="K1394" s="70"/>
      <c r="L1394" s="70"/>
      <c r="M1394" s="70"/>
      <c r="N1394" s="70"/>
      <c r="O1394" s="70"/>
      <c r="P1394" s="70"/>
      <c r="Q1394" s="70"/>
      <c r="R1394" s="70">
        <v>89583</v>
      </c>
      <c r="S1394" s="70">
        <v>90864.208007000008</v>
      </c>
    </row>
    <row r="1395" spans="1:19" x14ac:dyDescent="0.25">
      <c r="A1395" s="72">
        <v>15690</v>
      </c>
      <c r="B1395" s="70"/>
      <c r="C1395" s="70"/>
      <c r="D1395" s="70"/>
      <c r="E1395" s="70"/>
      <c r="F1395" s="70">
        <v>65122</v>
      </c>
      <c r="G1395" s="70">
        <v>65099.466308000003</v>
      </c>
      <c r="H1395" s="70"/>
      <c r="I1395" s="70"/>
      <c r="J1395" s="70"/>
      <c r="K1395" s="70"/>
      <c r="L1395" s="70"/>
      <c r="M1395" s="70"/>
      <c r="N1395" s="70"/>
      <c r="O1395" s="70"/>
      <c r="P1395" s="70"/>
      <c r="Q1395" s="70"/>
      <c r="R1395" s="70">
        <v>65122</v>
      </c>
      <c r="S1395" s="70">
        <v>65099.466308000003</v>
      </c>
    </row>
    <row r="1396" spans="1:19" x14ac:dyDescent="0.25">
      <c r="A1396" s="72">
        <v>15693</v>
      </c>
      <c r="B1396" s="70"/>
      <c r="C1396" s="70"/>
      <c r="D1396" s="70"/>
      <c r="E1396" s="70"/>
      <c r="F1396" s="70">
        <v>12693</v>
      </c>
      <c r="G1396" s="70">
        <v>5465.6702380000006</v>
      </c>
      <c r="H1396" s="70"/>
      <c r="I1396" s="70"/>
      <c r="J1396" s="70"/>
      <c r="K1396" s="70"/>
      <c r="L1396" s="70"/>
      <c r="M1396" s="70"/>
      <c r="N1396" s="70"/>
      <c r="O1396" s="70"/>
      <c r="P1396" s="70"/>
      <c r="Q1396" s="70"/>
      <c r="R1396" s="70">
        <v>12693</v>
      </c>
      <c r="S1396" s="70">
        <v>5465.6702380000006</v>
      </c>
    </row>
    <row r="1397" spans="1:19" x14ac:dyDescent="0.25">
      <c r="A1397" s="72">
        <v>15705</v>
      </c>
      <c r="B1397" s="70"/>
      <c r="C1397" s="70"/>
      <c r="D1397" s="70"/>
      <c r="E1397" s="70"/>
      <c r="F1397" s="70">
        <v>74548</v>
      </c>
      <c r="G1397" s="70">
        <v>86097.863282000006</v>
      </c>
      <c r="H1397" s="70"/>
      <c r="I1397" s="70"/>
      <c r="J1397" s="70"/>
      <c r="K1397" s="70"/>
      <c r="L1397" s="70"/>
      <c r="M1397" s="70"/>
      <c r="N1397" s="70"/>
      <c r="O1397" s="70"/>
      <c r="P1397" s="70"/>
      <c r="Q1397" s="70"/>
      <c r="R1397" s="70">
        <v>74548</v>
      </c>
      <c r="S1397" s="70">
        <v>86097.863282000006</v>
      </c>
    </row>
    <row r="1398" spans="1:19" x14ac:dyDescent="0.25">
      <c r="A1398" s="72">
        <v>15714</v>
      </c>
      <c r="B1398" s="70"/>
      <c r="C1398" s="70"/>
      <c r="D1398" s="70"/>
      <c r="E1398" s="70"/>
      <c r="F1398" s="70">
        <v>103793</v>
      </c>
      <c r="G1398" s="70">
        <v>109237.30957000001</v>
      </c>
      <c r="H1398" s="70"/>
      <c r="I1398" s="70"/>
      <c r="J1398" s="70"/>
      <c r="K1398" s="70"/>
      <c r="L1398" s="70"/>
      <c r="M1398" s="70"/>
      <c r="N1398" s="70"/>
      <c r="O1398" s="70"/>
      <c r="P1398" s="70"/>
      <c r="Q1398" s="70"/>
      <c r="R1398" s="70">
        <v>103793</v>
      </c>
      <c r="S1398" s="70">
        <v>109237.30957000001</v>
      </c>
    </row>
    <row r="1399" spans="1:19" x14ac:dyDescent="0.25">
      <c r="A1399" s="72">
        <v>15722</v>
      </c>
      <c r="B1399" s="70"/>
      <c r="C1399" s="70"/>
      <c r="D1399" s="70"/>
      <c r="E1399" s="70"/>
      <c r="F1399" s="70">
        <v>90440</v>
      </c>
      <c r="G1399" s="70">
        <v>84182.224608999997</v>
      </c>
      <c r="H1399" s="70"/>
      <c r="I1399" s="70"/>
      <c r="J1399" s="70"/>
      <c r="K1399" s="70"/>
      <c r="L1399" s="70"/>
      <c r="M1399" s="70"/>
      <c r="N1399" s="70"/>
      <c r="O1399" s="70"/>
      <c r="P1399" s="70"/>
      <c r="Q1399" s="70"/>
      <c r="R1399" s="70">
        <v>90440</v>
      </c>
      <c r="S1399" s="70">
        <v>84182.224608999997</v>
      </c>
    </row>
    <row r="1400" spans="1:19" x14ac:dyDescent="0.25">
      <c r="A1400" s="72">
        <v>15730</v>
      </c>
      <c r="B1400" s="70"/>
      <c r="C1400" s="70"/>
      <c r="D1400" s="70">
        <v>36709</v>
      </c>
      <c r="E1400" s="70">
        <v>38027.076051000004</v>
      </c>
      <c r="F1400" s="70"/>
      <c r="G1400" s="70"/>
      <c r="H1400" s="70"/>
      <c r="I1400" s="70"/>
      <c r="J1400" s="70"/>
      <c r="K1400" s="70"/>
      <c r="L1400" s="70"/>
      <c r="M1400" s="70"/>
      <c r="N1400" s="70"/>
      <c r="O1400" s="70"/>
      <c r="P1400" s="70"/>
      <c r="Q1400" s="70"/>
      <c r="R1400" s="70">
        <v>36709</v>
      </c>
      <c r="S1400" s="70">
        <v>38027.076051000004</v>
      </c>
    </row>
    <row r="1401" spans="1:19" x14ac:dyDescent="0.25">
      <c r="A1401" s="72">
        <v>15732</v>
      </c>
      <c r="B1401" s="70"/>
      <c r="C1401" s="70"/>
      <c r="D1401" s="70">
        <v>15800</v>
      </c>
      <c r="E1401" s="70">
        <v>32013.720704000003</v>
      </c>
      <c r="F1401" s="70"/>
      <c r="G1401" s="70"/>
      <c r="H1401" s="70"/>
      <c r="I1401" s="70"/>
      <c r="J1401" s="70"/>
      <c r="K1401" s="70"/>
      <c r="L1401" s="70"/>
      <c r="M1401" s="70"/>
      <c r="N1401" s="70"/>
      <c r="O1401" s="70"/>
      <c r="P1401" s="70"/>
      <c r="Q1401" s="70"/>
      <c r="R1401" s="70">
        <v>15800</v>
      </c>
      <c r="S1401" s="70">
        <v>32013.720704000003</v>
      </c>
    </row>
    <row r="1402" spans="1:19" x14ac:dyDescent="0.25">
      <c r="A1402" s="72">
        <v>15759</v>
      </c>
      <c r="B1402" s="70"/>
      <c r="C1402" s="70"/>
      <c r="D1402" s="70"/>
      <c r="E1402" s="70"/>
      <c r="F1402" s="70">
        <v>13960</v>
      </c>
      <c r="G1402" s="70">
        <v>29090.836822000001</v>
      </c>
      <c r="H1402" s="70"/>
      <c r="I1402" s="70"/>
      <c r="J1402" s="70"/>
      <c r="K1402" s="70"/>
      <c r="L1402" s="70"/>
      <c r="M1402" s="70"/>
      <c r="N1402" s="70"/>
      <c r="O1402" s="70"/>
      <c r="P1402" s="70"/>
      <c r="Q1402" s="70"/>
      <c r="R1402" s="70">
        <v>13960</v>
      </c>
      <c r="S1402" s="70">
        <v>29090.836822000001</v>
      </c>
    </row>
    <row r="1403" spans="1:19" x14ac:dyDescent="0.25">
      <c r="A1403" s="72">
        <v>15768</v>
      </c>
      <c r="B1403" s="70"/>
      <c r="C1403" s="70"/>
      <c r="D1403" s="70"/>
      <c r="E1403" s="70"/>
      <c r="F1403" s="70">
        <v>102926</v>
      </c>
      <c r="G1403" s="70">
        <v>116403.64209000001</v>
      </c>
      <c r="H1403" s="70"/>
      <c r="I1403" s="70"/>
      <c r="J1403" s="70"/>
      <c r="K1403" s="70"/>
      <c r="L1403" s="70"/>
      <c r="M1403" s="70"/>
      <c r="N1403" s="70"/>
      <c r="O1403" s="70"/>
      <c r="P1403" s="70"/>
      <c r="Q1403" s="70"/>
      <c r="R1403" s="70">
        <v>102926</v>
      </c>
      <c r="S1403" s="70">
        <v>116403.64209000001</v>
      </c>
    </row>
    <row r="1404" spans="1:19" x14ac:dyDescent="0.25">
      <c r="A1404" s="72">
        <v>15776</v>
      </c>
      <c r="B1404" s="70"/>
      <c r="C1404" s="70"/>
      <c r="D1404" s="70"/>
      <c r="E1404" s="70"/>
      <c r="F1404" s="70">
        <v>114510</v>
      </c>
      <c r="G1404" s="70">
        <v>134657.20410100001</v>
      </c>
      <c r="H1404" s="70"/>
      <c r="I1404" s="70"/>
      <c r="J1404" s="70"/>
      <c r="K1404" s="70"/>
      <c r="L1404" s="70"/>
      <c r="M1404" s="70"/>
      <c r="N1404" s="70"/>
      <c r="O1404" s="70"/>
      <c r="P1404" s="70"/>
      <c r="Q1404" s="70"/>
      <c r="R1404" s="70">
        <v>114510</v>
      </c>
      <c r="S1404" s="70">
        <v>134657.20410100001</v>
      </c>
    </row>
    <row r="1405" spans="1:19" x14ac:dyDescent="0.25">
      <c r="A1405" s="72">
        <v>15778</v>
      </c>
      <c r="B1405" s="70"/>
      <c r="C1405" s="70"/>
      <c r="D1405" s="70"/>
      <c r="E1405" s="70"/>
      <c r="F1405" s="70">
        <v>10739</v>
      </c>
      <c r="G1405" s="70">
        <v>13466.099915000001</v>
      </c>
      <c r="H1405" s="70"/>
      <c r="I1405" s="70"/>
      <c r="J1405" s="70"/>
      <c r="K1405" s="70"/>
      <c r="L1405" s="70"/>
      <c r="M1405" s="70"/>
      <c r="N1405" s="70"/>
      <c r="O1405" s="70"/>
      <c r="P1405" s="70"/>
      <c r="Q1405" s="70"/>
      <c r="R1405" s="70">
        <v>10739</v>
      </c>
      <c r="S1405" s="70">
        <v>13466.099915000001</v>
      </c>
    </row>
    <row r="1406" spans="1:19" x14ac:dyDescent="0.25">
      <c r="A1406" s="72">
        <v>15781</v>
      </c>
      <c r="B1406" s="70"/>
      <c r="C1406" s="70"/>
      <c r="D1406" s="70"/>
      <c r="E1406" s="70"/>
      <c r="F1406" s="70">
        <v>17605</v>
      </c>
      <c r="G1406" s="70">
        <v>25141.798035</v>
      </c>
      <c r="H1406" s="70"/>
      <c r="I1406" s="70"/>
      <c r="J1406" s="70"/>
      <c r="K1406" s="70"/>
      <c r="L1406" s="70"/>
      <c r="M1406" s="70"/>
      <c r="N1406" s="70"/>
      <c r="O1406" s="70"/>
      <c r="P1406" s="70"/>
      <c r="Q1406" s="70"/>
      <c r="R1406" s="70">
        <v>17605</v>
      </c>
      <c r="S1406" s="70">
        <v>25141.798035</v>
      </c>
    </row>
    <row r="1407" spans="1:19" x14ac:dyDescent="0.25">
      <c r="A1407" s="72">
        <v>15810</v>
      </c>
      <c r="B1407" s="70"/>
      <c r="C1407" s="70"/>
      <c r="D1407" s="70"/>
      <c r="E1407" s="70"/>
      <c r="F1407" s="70"/>
      <c r="G1407" s="70"/>
      <c r="H1407" s="70"/>
      <c r="I1407" s="70"/>
      <c r="J1407" s="70">
        <v>8900</v>
      </c>
      <c r="K1407" s="70">
        <v>11664.374582</v>
      </c>
      <c r="L1407" s="70"/>
      <c r="M1407" s="70"/>
      <c r="N1407" s="70"/>
      <c r="O1407" s="70"/>
      <c r="P1407" s="70"/>
      <c r="Q1407" s="70"/>
      <c r="R1407" s="70">
        <v>8900</v>
      </c>
      <c r="S1407" s="70">
        <v>11664.374582</v>
      </c>
    </row>
    <row r="1408" spans="1:19" x14ac:dyDescent="0.25">
      <c r="A1408" s="72">
        <v>15848</v>
      </c>
      <c r="B1408" s="70"/>
      <c r="C1408" s="70"/>
      <c r="D1408" s="70">
        <v>16072</v>
      </c>
      <c r="E1408" s="70">
        <v>15313.106781000002</v>
      </c>
      <c r="F1408" s="70"/>
      <c r="G1408" s="70"/>
      <c r="H1408" s="70"/>
      <c r="I1408" s="70"/>
      <c r="J1408" s="70"/>
      <c r="K1408" s="70"/>
      <c r="L1408" s="70"/>
      <c r="M1408" s="70"/>
      <c r="N1408" s="70"/>
      <c r="O1408" s="70"/>
      <c r="P1408" s="70"/>
      <c r="Q1408" s="70"/>
      <c r="R1408" s="70">
        <v>16072</v>
      </c>
      <c r="S1408" s="70">
        <v>15313.106781000002</v>
      </c>
    </row>
    <row r="1409" spans="1:19" x14ac:dyDescent="0.25">
      <c r="A1409" s="72">
        <v>15853</v>
      </c>
      <c r="B1409" s="70"/>
      <c r="C1409" s="70"/>
      <c r="D1409" s="70">
        <v>80376</v>
      </c>
      <c r="E1409" s="70">
        <v>86233.886352999994</v>
      </c>
      <c r="F1409" s="70"/>
      <c r="G1409" s="70"/>
      <c r="H1409" s="70"/>
      <c r="I1409" s="70"/>
      <c r="J1409" s="70"/>
      <c r="K1409" s="70"/>
      <c r="L1409" s="70"/>
      <c r="M1409" s="70"/>
      <c r="N1409" s="70"/>
      <c r="O1409" s="70"/>
      <c r="P1409" s="70"/>
      <c r="Q1409" s="70"/>
      <c r="R1409" s="70">
        <v>80376</v>
      </c>
      <c r="S1409" s="70">
        <v>86233.886352999994</v>
      </c>
    </row>
    <row r="1410" spans="1:19" x14ac:dyDescent="0.25">
      <c r="A1410" s="72">
        <v>15854</v>
      </c>
      <c r="B1410" s="70"/>
      <c r="C1410" s="70"/>
      <c r="D1410" s="70">
        <v>77626</v>
      </c>
      <c r="E1410" s="70">
        <v>86318.728516000003</v>
      </c>
      <c r="F1410" s="70"/>
      <c r="G1410" s="70"/>
      <c r="H1410" s="70"/>
      <c r="I1410" s="70"/>
      <c r="J1410" s="70"/>
      <c r="K1410" s="70"/>
      <c r="L1410" s="70"/>
      <c r="M1410" s="70"/>
      <c r="N1410" s="70"/>
      <c r="O1410" s="70"/>
      <c r="P1410" s="70"/>
      <c r="Q1410" s="70"/>
      <c r="R1410" s="70">
        <v>77626</v>
      </c>
      <c r="S1410" s="70">
        <v>86318.728516000003</v>
      </c>
    </row>
    <row r="1411" spans="1:19" x14ac:dyDescent="0.25">
      <c r="A1411" s="72">
        <v>15855</v>
      </c>
      <c r="B1411" s="70"/>
      <c r="C1411" s="70"/>
      <c r="D1411" s="70">
        <v>72071</v>
      </c>
      <c r="E1411" s="70">
        <v>76956.469727000003</v>
      </c>
      <c r="F1411" s="70"/>
      <c r="G1411" s="70"/>
      <c r="H1411" s="70"/>
      <c r="I1411" s="70"/>
      <c r="J1411" s="70"/>
      <c r="K1411" s="70"/>
      <c r="L1411" s="70"/>
      <c r="M1411" s="70"/>
      <c r="N1411" s="70"/>
      <c r="O1411" s="70"/>
      <c r="P1411" s="70"/>
      <c r="Q1411" s="70"/>
      <c r="R1411" s="70">
        <v>72071</v>
      </c>
      <c r="S1411" s="70">
        <v>76956.469727000003</v>
      </c>
    </row>
    <row r="1412" spans="1:19" x14ac:dyDescent="0.25">
      <c r="A1412" s="72">
        <v>15856</v>
      </c>
      <c r="B1412" s="70"/>
      <c r="C1412" s="70"/>
      <c r="D1412" s="70">
        <v>68770</v>
      </c>
      <c r="E1412" s="70">
        <v>77635.268066999997</v>
      </c>
      <c r="F1412" s="70"/>
      <c r="G1412" s="70"/>
      <c r="H1412" s="70"/>
      <c r="I1412" s="70"/>
      <c r="J1412" s="70"/>
      <c r="K1412" s="70"/>
      <c r="L1412" s="70"/>
      <c r="M1412" s="70"/>
      <c r="N1412" s="70"/>
      <c r="O1412" s="70"/>
      <c r="P1412" s="70"/>
      <c r="Q1412" s="70"/>
      <c r="R1412" s="70">
        <v>68770</v>
      </c>
      <c r="S1412" s="70">
        <v>77635.268066999997</v>
      </c>
    </row>
    <row r="1413" spans="1:19" x14ac:dyDescent="0.25">
      <c r="A1413" s="72">
        <v>15857</v>
      </c>
      <c r="B1413" s="70"/>
      <c r="C1413" s="70"/>
      <c r="D1413" s="70">
        <v>68770</v>
      </c>
      <c r="E1413" s="70">
        <v>78963.024414999993</v>
      </c>
      <c r="F1413" s="70"/>
      <c r="G1413" s="70"/>
      <c r="H1413" s="70"/>
      <c r="I1413" s="70"/>
      <c r="J1413" s="70"/>
      <c r="K1413" s="70"/>
      <c r="L1413" s="70"/>
      <c r="M1413" s="70"/>
      <c r="N1413" s="70"/>
      <c r="O1413" s="70"/>
      <c r="P1413" s="70"/>
      <c r="Q1413" s="70"/>
      <c r="R1413" s="70">
        <v>68770</v>
      </c>
      <c r="S1413" s="70">
        <v>78963.024414999993</v>
      </c>
    </row>
    <row r="1414" spans="1:19" x14ac:dyDescent="0.25">
      <c r="A1414" s="72">
        <v>15859</v>
      </c>
      <c r="B1414" s="70"/>
      <c r="C1414" s="70"/>
      <c r="D1414" s="70">
        <v>67832</v>
      </c>
      <c r="E1414" s="70">
        <v>73445.380615999995</v>
      </c>
      <c r="F1414" s="70"/>
      <c r="G1414" s="70"/>
      <c r="H1414" s="70"/>
      <c r="I1414" s="70"/>
      <c r="J1414" s="70"/>
      <c r="K1414" s="70"/>
      <c r="L1414" s="70"/>
      <c r="M1414" s="70"/>
      <c r="N1414" s="70"/>
      <c r="O1414" s="70"/>
      <c r="P1414" s="70"/>
      <c r="Q1414" s="70"/>
      <c r="R1414" s="70">
        <v>67832</v>
      </c>
      <c r="S1414" s="70">
        <v>73445.380615999995</v>
      </c>
    </row>
    <row r="1415" spans="1:19" x14ac:dyDescent="0.25">
      <c r="A1415" s="72">
        <v>15862</v>
      </c>
      <c r="B1415" s="70"/>
      <c r="C1415" s="70"/>
      <c r="D1415" s="70">
        <v>65667</v>
      </c>
      <c r="E1415" s="70">
        <v>74033.680176000009</v>
      </c>
      <c r="F1415" s="70"/>
      <c r="G1415" s="70"/>
      <c r="H1415" s="70"/>
      <c r="I1415" s="70"/>
      <c r="J1415" s="70"/>
      <c r="K1415" s="70"/>
      <c r="L1415" s="70"/>
      <c r="M1415" s="70"/>
      <c r="N1415" s="70"/>
      <c r="O1415" s="70"/>
      <c r="P1415" s="70"/>
      <c r="Q1415" s="70"/>
      <c r="R1415" s="70">
        <v>65667</v>
      </c>
      <c r="S1415" s="70">
        <v>74033.680176000009</v>
      </c>
    </row>
    <row r="1416" spans="1:19" x14ac:dyDescent="0.25">
      <c r="A1416" s="72">
        <v>15863</v>
      </c>
      <c r="B1416" s="70"/>
      <c r="C1416" s="70"/>
      <c r="D1416" s="70">
        <v>28853</v>
      </c>
      <c r="E1416" s="70">
        <v>31325.550902999999</v>
      </c>
      <c r="F1416" s="70"/>
      <c r="G1416" s="70"/>
      <c r="H1416" s="70"/>
      <c r="I1416" s="70"/>
      <c r="J1416" s="70"/>
      <c r="K1416" s="70"/>
      <c r="L1416" s="70"/>
      <c r="M1416" s="70"/>
      <c r="N1416" s="70"/>
      <c r="O1416" s="70"/>
      <c r="P1416" s="70"/>
      <c r="Q1416" s="70"/>
      <c r="R1416" s="70">
        <v>28853</v>
      </c>
      <c r="S1416" s="70">
        <v>31325.550902999999</v>
      </c>
    </row>
    <row r="1417" spans="1:19" x14ac:dyDescent="0.25">
      <c r="A1417" s="72">
        <v>15870</v>
      </c>
      <c r="B1417" s="70"/>
      <c r="C1417" s="70"/>
      <c r="D1417" s="70">
        <v>75494</v>
      </c>
      <c r="E1417" s="70">
        <v>74621.187987999991</v>
      </c>
      <c r="F1417" s="70"/>
      <c r="G1417" s="70"/>
      <c r="H1417" s="70"/>
      <c r="I1417" s="70"/>
      <c r="J1417" s="70"/>
      <c r="K1417" s="70"/>
      <c r="L1417" s="70"/>
      <c r="M1417" s="70"/>
      <c r="N1417" s="70"/>
      <c r="O1417" s="70"/>
      <c r="P1417" s="70"/>
      <c r="Q1417" s="70"/>
      <c r="R1417" s="70">
        <v>75494</v>
      </c>
      <c r="S1417" s="70">
        <v>74621.187987999991</v>
      </c>
    </row>
    <row r="1418" spans="1:19" x14ac:dyDescent="0.25">
      <c r="A1418" s="72">
        <v>15880</v>
      </c>
      <c r="B1418" s="70"/>
      <c r="C1418" s="70"/>
      <c r="D1418" s="70"/>
      <c r="E1418" s="70"/>
      <c r="F1418" s="70"/>
      <c r="G1418" s="70"/>
      <c r="H1418" s="70"/>
      <c r="I1418" s="70"/>
      <c r="J1418" s="70"/>
      <c r="K1418" s="70"/>
      <c r="L1418" s="70">
        <v>12400</v>
      </c>
      <c r="M1418" s="70">
        <v>10978.721724999999</v>
      </c>
      <c r="N1418" s="70"/>
      <c r="O1418" s="70"/>
      <c r="P1418" s="70"/>
      <c r="Q1418" s="70"/>
      <c r="R1418" s="70">
        <v>12400</v>
      </c>
      <c r="S1418" s="70">
        <v>10978.721724999999</v>
      </c>
    </row>
    <row r="1419" spans="1:19" x14ac:dyDescent="0.25">
      <c r="A1419" s="72">
        <v>15896</v>
      </c>
      <c r="B1419" s="70"/>
      <c r="C1419" s="70"/>
      <c r="D1419" s="70"/>
      <c r="E1419" s="70"/>
      <c r="F1419" s="70"/>
      <c r="G1419" s="70"/>
      <c r="H1419" s="70"/>
      <c r="I1419" s="70"/>
      <c r="J1419" s="70">
        <v>26700</v>
      </c>
      <c r="K1419" s="70">
        <v>23539.769132999998</v>
      </c>
      <c r="L1419" s="70"/>
      <c r="M1419" s="70"/>
      <c r="N1419" s="70"/>
      <c r="O1419" s="70"/>
      <c r="P1419" s="70"/>
      <c r="Q1419" s="70"/>
      <c r="R1419" s="70">
        <v>26700</v>
      </c>
      <c r="S1419" s="70">
        <v>23539.769132999998</v>
      </c>
    </row>
    <row r="1420" spans="1:19" x14ac:dyDescent="0.25">
      <c r="A1420" s="72">
        <v>15914</v>
      </c>
      <c r="B1420" s="70"/>
      <c r="C1420" s="70"/>
      <c r="D1420" s="70">
        <v>66181</v>
      </c>
      <c r="E1420" s="70">
        <v>68139.271727999992</v>
      </c>
      <c r="F1420" s="70"/>
      <c r="G1420" s="70"/>
      <c r="H1420" s="70"/>
      <c r="I1420" s="70"/>
      <c r="J1420" s="70"/>
      <c r="K1420" s="70"/>
      <c r="L1420" s="70"/>
      <c r="M1420" s="70"/>
      <c r="N1420" s="70"/>
      <c r="O1420" s="70"/>
      <c r="P1420" s="70"/>
      <c r="Q1420" s="70"/>
      <c r="R1420" s="70">
        <v>66181</v>
      </c>
      <c r="S1420" s="70">
        <v>68139.271727999992</v>
      </c>
    </row>
    <row r="1421" spans="1:19" x14ac:dyDescent="0.25">
      <c r="A1421" s="72">
        <v>15917</v>
      </c>
      <c r="B1421" s="70"/>
      <c r="C1421" s="70"/>
      <c r="D1421" s="70">
        <v>48179</v>
      </c>
      <c r="E1421" s="70">
        <v>44373.544677999998</v>
      </c>
      <c r="F1421" s="70"/>
      <c r="G1421" s="70"/>
      <c r="H1421" s="70"/>
      <c r="I1421" s="70"/>
      <c r="J1421" s="70"/>
      <c r="K1421" s="70"/>
      <c r="L1421" s="70"/>
      <c r="M1421" s="70"/>
      <c r="N1421" s="70"/>
      <c r="O1421" s="70"/>
      <c r="P1421" s="70"/>
      <c r="Q1421" s="70"/>
      <c r="R1421" s="70">
        <v>48179</v>
      </c>
      <c r="S1421" s="70">
        <v>44373.544677999998</v>
      </c>
    </row>
    <row r="1422" spans="1:19" x14ac:dyDescent="0.25">
      <c r="A1422" s="72">
        <v>15938</v>
      </c>
      <c r="B1422" s="70"/>
      <c r="C1422" s="70"/>
      <c r="D1422" s="70"/>
      <c r="E1422" s="70"/>
      <c r="F1422" s="70"/>
      <c r="G1422" s="70"/>
      <c r="H1422" s="70"/>
      <c r="I1422" s="70"/>
      <c r="J1422" s="70"/>
      <c r="K1422" s="70"/>
      <c r="L1422" s="70">
        <v>4400</v>
      </c>
      <c r="M1422" s="70">
        <v>2499.5170420000004</v>
      </c>
      <c r="N1422" s="70"/>
      <c r="O1422" s="70"/>
      <c r="P1422" s="70"/>
      <c r="Q1422" s="70"/>
      <c r="R1422" s="70">
        <v>4400</v>
      </c>
      <c r="S1422" s="70">
        <v>2499.5170420000004</v>
      </c>
    </row>
    <row r="1423" spans="1:19" x14ac:dyDescent="0.25">
      <c r="A1423" s="72">
        <v>15955</v>
      </c>
      <c r="B1423" s="70"/>
      <c r="C1423" s="70"/>
      <c r="D1423" s="70"/>
      <c r="E1423" s="70"/>
      <c r="F1423" s="70"/>
      <c r="G1423" s="70"/>
      <c r="H1423" s="70"/>
      <c r="I1423" s="70"/>
      <c r="J1423" s="70"/>
      <c r="K1423" s="70"/>
      <c r="L1423" s="70">
        <v>19300</v>
      </c>
      <c r="M1423" s="70">
        <v>10615.710647</v>
      </c>
      <c r="N1423" s="70"/>
      <c r="O1423" s="70"/>
      <c r="P1423" s="70"/>
      <c r="Q1423" s="70"/>
      <c r="R1423" s="70">
        <v>19300</v>
      </c>
      <c r="S1423" s="70">
        <v>10615.710647</v>
      </c>
    </row>
    <row r="1424" spans="1:19" x14ac:dyDescent="0.25">
      <c r="A1424" s="72">
        <v>15999</v>
      </c>
      <c r="B1424" s="70"/>
      <c r="C1424" s="70"/>
      <c r="D1424" s="70"/>
      <c r="E1424" s="70"/>
      <c r="F1424" s="70">
        <v>19000</v>
      </c>
      <c r="G1424" s="70">
        <v>20267.78659</v>
      </c>
      <c r="H1424" s="70"/>
      <c r="I1424" s="70"/>
      <c r="J1424" s="70"/>
      <c r="K1424" s="70"/>
      <c r="L1424" s="70"/>
      <c r="M1424" s="70"/>
      <c r="N1424" s="70"/>
      <c r="O1424" s="70"/>
      <c r="P1424" s="70"/>
      <c r="Q1424" s="70"/>
      <c r="R1424" s="70">
        <v>19000</v>
      </c>
      <c r="S1424" s="70">
        <v>20267.78659</v>
      </c>
    </row>
    <row r="1425" spans="1:19" x14ac:dyDescent="0.25">
      <c r="A1425" s="72">
        <v>16038</v>
      </c>
      <c r="B1425" s="70"/>
      <c r="C1425" s="70"/>
      <c r="D1425" s="70"/>
      <c r="E1425" s="70"/>
      <c r="F1425" s="70">
        <v>93311</v>
      </c>
      <c r="G1425" s="70">
        <v>97528.432373000003</v>
      </c>
      <c r="H1425" s="70"/>
      <c r="I1425" s="70"/>
      <c r="J1425" s="70"/>
      <c r="K1425" s="70"/>
      <c r="L1425" s="70"/>
      <c r="M1425" s="70"/>
      <c r="N1425" s="70"/>
      <c r="O1425" s="70"/>
      <c r="P1425" s="70"/>
      <c r="Q1425" s="70"/>
      <c r="R1425" s="70">
        <v>93311</v>
      </c>
      <c r="S1425" s="70">
        <v>97528.432373000003</v>
      </c>
    </row>
    <row r="1426" spans="1:19" x14ac:dyDescent="0.25">
      <c r="A1426" s="72">
        <v>16045</v>
      </c>
      <c r="B1426" s="70"/>
      <c r="C1426" s="70"/>
      <c r="D1426" s="70">
        <v>51020</v>
      </c>
      <c r="E1426" s="70">
        <v>51317.916749000004</v>
      </c>
      <c r="F1426" s="70"/>
      <c r="G1426" s="70"/>
      <c r="H1426" s="70"/>
      <c r="I1426" s="70"/>
      <c r="J1426" s="70"/>
      <c r="K1426" s="70"/>
      <c r="L1426" s="70"/>
      <c r="M1426" s="70"/>
      <c r="N1426" s="70"/>
      <c r="O1426" s="70"/>
      <c r="P1426" s="70"/>
      <c r="Q1426" s="70"/>
      <c r="R1426" s="70">
        <v>51020</v>
      </c>
      <c r="S1426" s="70">
        <v>51317.916749000004</v>
      </c>
    </row>
    <row r="1427" spans="1:19" x14ac:dyDescent="0.25">
      <c r="A1427" s="72">
        <v>16046</v>
      </c>
      <c r="B1427" s="70"/>
      <c r="C1427" s="70"/>
      <c r="D1427" s="70">
        <v>56453</v>
      </c>
      <c r="E1427" s="70">
        <v>60498.271729</v>
      </c>
      <c r="F1427" s="70"/>
      <c r="G1427" s="70"/>
      <c r="H1427" s="70"/>
      <c r="I1427" s="70"/>
      <c r="J1427" s="70"/>
      <c r="K1427" s="70"/>
      <c r="L1427" s="70"/>
      <c r="M1427" s="70"/>
      <c r="N1427" s="70"/>
      <c r="O1427" s="70"/>
      <c r="P1427" s="70"/>
      <c r="Q1427" s="70"/>
      <c r="R1427" s="70">
        <v>56453</v>
      </c>
      <c r="S1427" s="70">
        <v>60498.271729</v>
      </c>
    </row>
    <row r="1428" spans="1:19" x14ac:dyDescent="0.25">
      <c r="A1428" s="72">
        <v>16062</v>
      </c>
      <c r="B1428" s="70"/>
      <c r="C1428" s="70"/>
      <c r="D1428" s="70"/>
      <c r="E1428" s="70"/>
      <c r="F1428" s="70">
        <v>14465</v>
      </c>
      <c r="G1428" s="70">
        <v>7084.0035510000007</v>
      </c>
      <c r="H1428" s="70"/>
      <c r="I1428" s="70"/>
      <c r="J1428" s="70"/>
      <c r="K1428" s="70"/>
      <c r="L1428" s="70"/>
      <c r="M1428" s="70"/>
      <c r="N1428" s="70"/>
      <c r="O1428" s="70"/>
      <c r="P1428" s="70"/>
      <c r="Q1428" s="70"/>
      <c r="R1428" s="70">
        <v>14465</v>
      </c>
      <c r="S1428" s="70">
        <v>7084.0035510000007</v>
      </c>
    </row>
    <row r="1429" spans="1:19" x14ac:dyDescent="0.25">
      <c r="A1429" s="72">
        <v>16069</v>
      </c>
      <c r="B1429" s="70"/>
      <c r="C1429" s="70"/>
      <c r="D1429" s="70"/>
      <c r="E1429" s="70"/>
      <c r="F1429" s="70">
        <v>4965</v>
      </c>
      <c r="G1429" s="70">
        <v>3683.6210659999997</v>
      </c>
      <c r="H1429" s="70"/>
      <c r="I1429" s="70"/>
      <c r="J1429" s="70"/>
      <c r="K1429" s="70"/>
      <c r="L1429" s="70"/>
      <c r="M1429" s="70"/>
      <c r="N1429" s="70"/>
      <c r="O1429" s="70"/>
      <c r="P1429" s="70"/>
      <c r="Q1429" s="70"/>
      <c r="R1429" s="70">
        <v>4965</v>
      </c>
      <c r="S1429" s="70">
        <v>3683.6210659999997</v>
      </c>
    </row>
    <row r="1430" spans="1:19" x14ac:dyDescent="0.25">
      <c r="A1430" s="72">
        <v>16085</v>
      </c>
      <c r="B1430" s="70"/>
      <c r="C1430" s="70"/>
      <c r="D1430" s="70"/>
      <c r="E1430" s="70"/>
      <c r="F1430" s="70">
        <v>121927</v>
      </c>
      <c r="G1430" s="70">
        <v>105749.79296799999</v>
      </c>
      <c r="H1430" s="70"/>
      <c r="I1430" s="70"/>
      <c r="J1430" s="70"/>
      <c r="K1430" s="70"/>
      <c r="L1430" s="70"/>
      <c r="M1430" s="70"/>
      <c r="N1430" s="70"/>
      <c r="O1430" s="70"/>
      <c r="P1430" s="70"/>
      <c r="Q1430" s="70"/>
      <c r="R1430" s="70">
        <v>121927</v>
      </c>
      <c r="S1430" s="70">
        <v>105749.79296799999</v>
      </c>
    </row>
    <row r="1431" spans="1:19" x14ac:dyDescent="0.25">
      <c r="A1431" s="72">
        <v>16092</v>
      </c>
      <c r="B1431" s="70"/>
      <c r="C1431" s="70"/>
      <c r="D1431" s="70"/>
      <c r="E1431" s="70"/>
      <c r="F1431" s="70">
        <v>35052</v>
      </c>
      <c r="G1431" s="70">
        <v>27381.053512999999</v>
      </c>
      <c r="H1431" s="70"/>
      <c r="I1431" s="70"/>
      <c r="J1431" s="70"/>
      <c r="K1431" s="70"/>
      <c r="L1431" s="70"/>
      <c r="M1431" s="70"/>
      <c r="N1431" s="70"/>
      <c r="O1431" s="70"/>
      <c r="P1431" s="70"/>
      <c r="Q1431" s="70"/>
      <c r="R1431" s="70">
        <v>35052</v>
      </c>
      <c r="S1431" s="70">
        <v>27381.053512999999</v>
      </c>
    </row>
    <row r="1432" spans="1:19" x14ac:dyDescent="0.25">
      <c r="A1432" s="72">
        <v>16096</v>
      </c>
      <c r="B1432" s="70"/>
      <c r="C1432" s="70"/>
      <c r="D1432" s="70">
        <v>82283</v>
      </c>
      <c r="E1432" s="70">
        <v>77976.014160000006</v>
      </c>
      <c r="F1432" s="70"/>
      <c r="G1432" s="70"/>
      <c r="H1432" s="70"/>
      <c r="I1432" s="70"/>
      <c r="J1432" s="70"/>
      <c r="K1432" s="70"/>
      <c r="L1432" s="70"/>
      <c r="M1432" s="70"/>
      <c r="N1432" s="70"/>
      <c r="O1432" s="70"/>
      <c r="P1432" s="70"/>
      <c r="Q1432" s="70"/>
      <c r="R1432" s="70">
        <v>82283</v>
      </c>
      <c r="S1432" s="70">
        <v>77976.014160000006</v>
      </c>
    </row>
    <row r="1433" spans="1:19" x14ac:dyDescent="0.25">
      <c r="A1433" s="72">
        <v>16097</v>
      </c>
      <c r="B1433" s="70"/>
      <c r="C1433" s="70"/>
      <c r="D1433" s="70"/>
      <c r="E1433" s="70"/>
      <c r="F1433" s="70">
        <v>3950</v>
      </c>
      <c r="G1433" s="70">
        <v>4201.9788589999998</v>
      </c>
      <c r="H1433" s="70"/>
      <c r="I1433" s="70"/>
      <c r="J1433" s="70"/>
      <c r="K1433" s="70"/>
      <c r="L1433" s="70"/>
      <c r="M1433" s="70"/>
      <c r="N1433" s="70"/>
      <c r="O1433" s="70"/>
      <c r="P1433" s="70"/>
      <c r="Q1433" s="70"/>
      <c r="R1433" s="70">
        <v>3950</v>
      </c>
      <c r="S1433" s="70">
        <v>4201.9788589999998</v>
      </c>
    </row>
    <row r="1434" spans="1:19" x14ac:dyDescent="0.25">
      <c r="A1434" s="72">
        <v>16114</v>
      </c>
      <c r="B1434" s="70"/>
      <c r="C1434" s="70"/>
      <c r="D1434" s="70">
        <v>20388</v>
      </c>
      <c r="E1434" s="70">
        <v>23921.393586000002</v>
      </c>
      <c r="F1434" s="70"/>
      <c r="G1434" s="70"/>
      <c r="H1434" s="70"/>
      <c r="I1434" s="70"/>
      <c r="J1434" s="70"/>
      <c r="K1434" s="70"/>
      <c r="L1434" s="70"/>
      <c r="M1434" s="70"/>
      <c r="N1434" s="70"/>
      <c r="O1434" s="70"/>
      <c r="P1434" s="70"/>
      <c r="Q1434" s="70"/>
      <c r="R1434" s="70">
        <v>20388</v>
      </c>
      <c r="S1434" s="70">
        <v>23921.393586000002</v>
      </c>
    </row>
    <row r="1435" spans="1:19" x14ac:dyDescent="0.25">
      <c r="A1435" s="72">
        <v>16118</v>
      </c>
      <c r="B1435" s="70"/>
      <c r="C1435" s="70"/>
      <c r="D1435" s="70"/>
      <c r="E1435" s="70"/>
      <c r="F1435" s="70"/>
      <c r="G1435" s="70"/>
      <c r="H1435" s="70"/>
      <c r="I1435" s="70"/>
      <c r="J1435" s="70">
        <v>12000</v>
      </c>
      <c r="K1435" s="70">
        <v>11785.500702000001</v>
      </c>
      <c r="L1435" s="70"/>
      <c r="M1435" s="70"/>
      <c r="N1435" s="70"/>
      <c r="O1435" s="70"/>
      <c r="P1435" s="70"/>
      <c r="Q1435" s="70"/>
      <c r="R1435" s="70">
        <v>12000</v>
      </c>
      <c r="S1435" s="70">
        <v>11785.500702000001</v>
      </c>
    </row>
    <row r="1436" spans="1:19" x14ac:dyDescent="0.25">
      <c r="A1436" s="72">
        <v>16125</v>
      </c>
      <c r="B1436" s="70"/>
      <c r="C1436" s="70"/>
      <c r="D1436" s="70"/>
      <c r="E1436" s="70"/>
      <c r="F1436" s="70"/>
      <c r="G1436" s="70"/>
      <c r="H1436" s="70"/>
      <c r="I1436" s="70"/>
      <c r="J1436" s="70"/>
      <c r="K1436" s="70"/>
      <c r="L1436" s="70">
        <v>91626</v>
      </c>
      <c r="M1436" s="70">
        <v>104916.87451199999</v>
      </c>
      <c r="N1436" s="70"/>
      <c r="O1436" s="70"/>
      <c r="P1436" s="70"/>
      <c r="Q1436" s="70"/>
      <c r="R1436" s="70">
        <v>91626</v>
      </c>
      <c r="S1436" s="70">
        <v>104916.87451199999</v>
      </c>
    </row>
    <row r="1437" spans="1:19" x14ac:dyDescent="0.25">
      <c r="A1437" s="72">
        <v>16127</v>
      </c>
      <c r="B1437" s="70"/>
      <c r="C1437" s="70"/>
      <c r="D1437" s="70">
        <v>56592</v>
      </c>
      <c r="E1437" s="70">
        <v>71263.434814999986</v>
      </c>
      <c r="F1437" s="70"/>
      <c r="G1437" s="70"/>
      <c r="H1437" s="70"/>
      <c r="I1437" s="70"/>
      <c r="J1437" s="70"/>
      <c r="K1437" s="70"/>
      <c r="L1437" s="70"/>
      <c r="M1437" s="70"/>
      <c r="N1437" s="70"/>
      <c r="O1437" s="70"/>
      <c r="P1437" s="70"/>
      <c r="Q1437" s="70"/>
      <c r="R1437" s="70">
        <v>56592</v>
      </c>
      <c r="S1437" s="70">
        <v>71263.434814999986</v>
      </c>
    </row>
    <row r="1438" spans="1:19" x14ac:dyDescent="0.25">
      <c r="A1438" s="72">
        <v>16128</v>
      </c>
      <c r="B1438" s="70"/>
      <c r="C1438" s="70"/>
      <c r="D1438" s="70">
        <v>59710</v>
      </c>
      <c r="E1438" s="70">
        <v>68503.46557700001</v>
      </c>
      <c r="F1438" s="70"/>
      <c r="G1438" s="70"/>
      <c r="H1438" s="70"/>
      <c r="I1438" s="70"/>
      <c r="J1438" s="70"/>
      <c r="K1438" s="70"/>
      <c r="L1438" s="70"/>
      <c r="M1438" s="70"/>
      <c r="N1438" s="70"/>
      <c r="O1438" s="70"/>
      <c r="P1438" s="70"/>
      <c r="Q1438" s="70"/>
      <c r="R1438" s="70">
        <v>59710</v>
      </c>
      <c r="S1438" s="70">
        <v>68503.46557700001</v>
      </c>
    </row>
    <row r="1439" spans="1:19" x14ac:dyDescent="0.25">
      <c r="A1439" s="72">
        <v>16136</v>
      </c>
      <c r="B1439" s="70"/>
      <c r="C1439" s="70"/>
      <c r="D1439" s="70">
        <v>70159</v>
      </c>
      <c r="E1439" s="70">
        <v>77775.528078000003</v>
      </c>
      <c r="F1439" s="70"/>
      <c r="G1439" s="70"/>
      <c r="H1439" s="70"/>
      <c r="I1439" s="70"/>
      <c r="J1439" s="70"/>
      <c r="K1439" s="70"/>
      <c r="L1439" s="70"/>
      <c r="M1439" s="70"/>
      <c r="N1439" s="70"/>
      <c r="O1439" s="70"/>
      <c r="P1439" s="70"/>
      <c r="Q1439" s="70"/>
      <c r="R1439" s="70">
        <v>70159</v>
      </c>
      <c r="S1439" s="70">
        <v>77775.528078000003</v>
      </c>
    </row>
    <row r="1440" spans="1:19" x14ac:dyDescent="0.25">
      <c r="A1440" s="72">
        <v>16144</v>
      </c>
      <c r="B1440" s="70"/>
      <c r="C1440" s="70"/>
      <c r="D1440" s="70"/>
      <c r="E1440" s="70"/>
      <c r="F1440" s="70">
        <v>32157</v>
      </c>
      <c r="G1440" s="70">
        <v>36346.167847000004</v>
      </c>
      <c r="H1440" s="70"/>
      <c r="I1440" s="70"/>
      <c r="J1440" s="70"/>
      <c r="K1440" s="70"/>
      <c r="L1440" s="70"/>
      <c r="M1440" s="70"/>
      <c r="N1440" s="70"/>
      <c r="O1440" s="70"/>
      <c r="P1440" s="70"/>
      <c r="Q1440" s="70"/>
      <c r="R1440" s="70">
        <v>32157</v>
      </c>
      <c r="S1440" s="70">
        <v>36346.167847000004</v>
      </c>
    </row>
    <row r="1441" spans="1:19" x14ac:dyDescent="0.25">
      <c r="A1441" s="72">
        <v>16155</v>
      </c>
      <c r="B1441" s="70"/>
      <c r="C1441" s="70"/>
      <c r="D1441" s="70"/>
      <c r="E1441" s="70"/>
      <c r="F1441" s="70">
        <v>7975</v>
      </c>
      <c r="G1441" s="70">
        <v>9175.4007419999998</v>
      </c>
      <c r="H1441" s="70"/>
      <c r="I1441" s="70"/>
      <c r="J1441" s="70"/>
      <c r="K1441" s="70"/>
      <c r="L1441" s="70"/>
      <c r="M1441" s="70"/>
      <c r="N1441" s="70"/>
      <c r="O1441" s="70"/>
      <c r="P1441" s="70"/>
      <c r="Q1441" s="70"/>
      <c r="R1441" s="70">
        <v>7975</v>
      </c>
      <c r="S1441" s="70">
        <v>9175.4007419999998</v>
      </c>
    </row>
    <row r="1442" spans="1:19" x14ac:dyDescent="0.25">
      <c r="A1442" s="72">
        <v>16158</v>
      </c>
      <c r="B1442" s="70"/>
      <c r="C1442" s="70"/>
      <c r="D1442" s="70"/>
      <c r="E1442" s="70"/>
      <c r="F1442" s="70">
        <v>737</v>
      </c>
      <c r="G1442" s="70">
        <v>3720.9709590000002</v>
      </c>
      <c r="H1442" s="70"/>
      <c r="I1442" s="70"/>
      <c r="J1442" s="70"/>
      <c r="K1442" s="70"/>
      <c r="L1442" s="70"/>
      <c r="M1442" s="70"/>
      <c r="N1442" s="70"/>
      <c r="O1442" s="70"/>
      <c r="P1442" s="70"/>
      <c r="Q1442" s="70"/>
      <c r="R1442" s="70">
        <v>737</v>
      </c>
      <c r="S1442" s="70">
        <v>3720.9709590000002</v>
      </c>
    </row>
    <row r="1443" spans="1:19" x14ac:dyDescent="0.25">
      <c r="A1443" s="72">
        <v>16159</v>
      </c>
      <c r="B1443" s="70"/>
      <c r="C1443" s="70"/>
      <c r="D1443" s="70"/>
      <c r="E1443" s="70"/>
      <c r="F1443" s="70">
        <v>3910</v>
      </c>
      <c r="G1443" s="70">
        <v>3053.3989560000005</v>
      </c>
      <c r="H1443" s="70"/>
      <c r="I1443" s="70"/>
      <c r="J1443" s="70"/>
      <c r="K1443" s="70"/>
      <c r="L1443" s="70"/>
      <c r="M1443" s="70"/>
      <c r="N1443" s="70"/>
      <c r="O1443" s="70"/>
      <c r="P1443" s="70"/>
      <c r="Q1443" s="70"/>
      <c r="R1443" s="70">
        <v>3910</v>
      </c>
      <c r="S1443" s="70">
        <v>3053.3989560000005</v>
      </c>
    </row>
    <row r="1444" spans="1:19" x14ac:dyDescent="0.25">
      <c r="A1444" s="72">
        <v>16162</v>
      </c>
      <c r="B1444" s="70"/>
      <c r="C1444" s="70"/>
      <c r="D1444" s="70"/>
      <c r="E1444" s="70"/>
      <c r="F1444" s="70">
        <v>84632</v>
      </c>
      <c r="G1444" s="70">
        <v>79462.97119099999</v>
      </c>
      <c r="H1444" s="70"/>
      <c r="I1444" s="70"/>
      <c r="J1444" s="70"/>
      <c r="K1444" s="70"/>
      <c r="L1444" s="70"/>
      <c r="M1444" s="70"/>
      <c r="N1444" s="70"/>
      <c r="O1444" s="70"/>
      <c r="P1444" s="70"/>
      <c r="Q1444" s="70"/>
      <c r="R1444" s="70">
        <v>84632</v>
      </c>
      <c r="S1444" s="70">
        <v>79462.97119099999</v>
      </c>
    </row>
    <row r="1445" spans="1:19" x14ac:dyDescent="0.25">
      <c r="A1445" s="72">
        <v>16163</v>
      </c>
      <c r="B1445" s="70"/>
      <c r="C1445" s="70"/>
      <c r="D1445" s="70"/>
      <c r="E1445" s="70"/>
      <c r="F1445" s="70">
        <v>95405</v>
      </c>
      <c r="G1445" s="70">
        <v>82266.702636999995</v>
      </c>
      <c r="H1445" s="70"/>
      <c r="I1445" s="70"/>
      <c r="J1445" s="70"/>
      <c r="K1445" s="70"/>
      <c r="L1445" s="70"/>
      <c r="M1445" s="70"/>
      <c r="N1445" s="70"/>
      <c r="O1445" s="70"/>
      <c r="P1445" s="70"/>
      <c r="Q1445" s="70"/>
      <c r="R1445" s="70">
        <v>95405</v>
      </c>
      <c r="S1445" s="70">
        <v>82266.702636999995</v>
      </c>
    </row>
    <row r="1446" spans="1:19" x14ac:dyDescent="0.25">
      <c r="A1446" s="72">
        <v>16168</v>
      </c>
      <c r="B1446" s="70"/>
      <c r="C1446" s="70"/>
      <c r="D1446" s="70"/>
      <c r="E1446" s="70"/>
      <c r="F1446" s="70">
        <v>15584</v>
      </c>
      <c r="G1446" s="70">
        <v>13554.682434</v>
      </c>
      <c r="H1446" s="70"/>
      <c r="I1446" s="70"/>
      <c r="J1446" s="70"/>
      <c r="K1446" s="70"/>
      <c r="L1446" s="70"/>
      <c r="M1446" s="70"/>
      <c r="N1446" s="70"/>
      <c r="O1446" s="70"/>
      <c r="P1446" s="70"/>
      <c r="Q1446" s="70"/>
      <c r="R1446" s="70">
        <v>15584</v>
      </c>
      <c r="S1446" s="70">
        <v>13554.682434</v>
      </c>
    </row>
    <row r="1447" spans="1:19" x14ac:dyDescent="0.25">
      <c r="A1447" s="72">
        <v>16183</v>
      </c>
      <c r="B1447" s="70"/>
      <c r="C1447" s="70"/>
      <c r="D1447" s="70"/>
      <c r="E1447" s="70"/>
      <c r="F1447" s="70"/>
      <c r="G1447" s="70"/>
      <c r="H1447" s="70">
        <v>72820</v>
      </c>
      <c r="I1447" s="70">
        <v>67227.285157000006</v>
      </c>
      <c r="J1447" s="70"/>
      <c r="K1447" s="70"/>
      <c r="L1447" s="70"/>
      <c r="M1447" s="70"/>
      <c r="N1447" s="70"/>
      <c r="O1447" s="70"/>
      <c r="P1447" s="70"/>
      <c r="Q1447" s="70"/>
      <c r="R1447" s="70">
        <v>72820</v>
      </c>
      <c r="S1447" s="70">
        <v>67227.285157000006</v>
      </c>
    </row>
    <row r="1448" spans="1:19" x14ac:dyDescent="0.25">
      <c r="A1448" s="72">
        <v>16210</v>
      </c>
      <c r="B1448" s="70"/>
      <c r="C1448" s="70"/>
      <c r="D1448" s="70"/>
      <c r="E1448" s="70"/>
      <c r="F1448" s="70"/>
      <c r="G1448" s="70"/>
      <c r="H1448" s="70">
        <v>6737</v>
      </c>
      <c r="I1448" s="70">
        <v>1834.356231</v>
      </c>
      <c r="J1448" s="70"/>
      <c r="K1448" s="70"/>
      <c r="L1448" s="70"/>
      <c r="M1448" s="70"/>
      <c r="N1448" s="70"/>
      <c r="O1448" s="70"/>
      <c r="P1448" s="70"/>
      <c r="Q1448" s="70"/>
      <c r="R1448" s="70">
        <v>6737</v>
      </c>
      <c r="S1448" s="70">
        <v>1834.356231</v>
      </c>
    </row>
    <row r="1449" spans="1:19" x14ac:dyDescent="0.25">
      <c r="A1449" s="72">
        <v>16217</v>
      </c>
      <c r="B1449" s="70"/>
      <c r="C1449" s="70"/>
      <c r="D1449" s="70"/>
      <c r="E1449" s="70"/>
      <c r="F1449" s="70"/>
      <c r="G1449" s="70"/>
      <c r="H1449" s="70">
        <v>4978</v>
      </c>
      <c r="I1449" s="70">
        <v>11959.924728999998</v>
      </c>
      <c r="J1449" s="70"/>
      <c r="K1449" s="70"/>
      <c r="L1449" s="70"/>
      <c r="M1449" s="70"/>
      <c r="N1449" s="70"/>
      <c r="O1449" s="70"/>
      <c r="P1449" s="70"/>
      <c r="Q1449" s="70"/>
      <c r="R1449" s="70">
        <v>4978</v>
      </c>
      <c r="S1449" s="70">
        <v>11959.924728999998</v>
      </c>
    </row>
    <row r="1450" spans="1:19" x14ac:dyDescent="0.25">
      <c r="A1450" s="72">
        <v>16223</v>
      </c>
      <c r="B1450" s="70"/>
      <c r="C1450" s="70"/>
      <c r="D1450" s="70"/>
      <c r="E1450" s="70"/>
      <c r="F1450" s="70"/>
      <c r="G1450" s="70"/>
      <c r="H1450" s="70"/>
      <c r="I1450" s="70"/>
      <c r="J1450" s="70"/>
      <c r="K1450" s="70"/>
      <c r="L1450" s="70">
        <v>55200</v>
      </c>
      <c r="M1450" s="70">
        <v>46489.559204999998</v>
      </c>
      <c r="N1450" s="70"/>
      <c r="O1450" s="70"/>
      <c r="P1450" s="70"/>
      <c r="Q1450" s="70"/>
      <c r="R1450" s="70">
        <v>55200</v>
      </c>
      <c r="S1450" s="70">
        <v>46489.559204999998</v>
      </c>
    </row>
    <row r="1451" spans="1:19" x14ac:dyDescent="0.25">
      <c r="A1451" s="72">
        <v>16227</v>
      </c>
      <c r="B1451" s="70"/>
      <c r="C1451" s="70"/>
      <c r="D1451" s="70"/>
      <c r="E1451" s="70"/>
      <c r="F1451" s="70"/>
      <c r="G1451" s="70"/>
      <c r="H1451" s="70"/>
      <c r="I1451" s="70"/>
      <c r="J1451" s="70"/>
      <c r="K1451" s="70"/>
      <c r="L1451" s="70">
        <v>38900</v>
      </c>
      <c r="M1451" s="70">
        <v>32637.876449000003</v>
      </c>
      <c r="N1451" s="70"/>
      <c r="O1451" s="70"/>
      <c r="P1451" s="70"/>
      <c r="Q1451" s="70"/>
      <c r="R1451" s="70">
        <v>38900</v>
      </c>
      <c r="S1451" s="70">
        <v>32637.876449000003</v>
      </c>
    </row>
    <row r="1452" spans="1:19" x14ac:dyDescent="0.25">
      <c r="A1452" s="72">
        <v>16236</v>
      </c>
      <c r="B1452" s="70"/>
      <c r="C1452" s="70"/>
      <c r="D1452" s="70"/>
      <c r="E1452" s="70"/>
      <c r="F1452" s="70"/>
      <c r="G1452" s="70"/>
      <c r="H1452" s="70"/>
      <c r="I1452" s="70"/>
      <c r="J1452" s="70"/>
      <c r="K1452" s="70"/>
      <c r="L1452" s="70">
        <v>53800</v>
      </c>
      <c r="M1452" s="70">
        <v>51935.671140999999</v>
      </c>
      <c r="N1452" s="70"/>
      <c r="O1452" s="70"/>
      <c r="P1452" s="70"/>
      <c r="Q1452" s="70"/>
      <c r="R1452" s="70">
        <v>53800</v>
      </c>
      <c r="S1452" s="70">
        <v>51935.671140999999</v>
      </c>
    </row>
    <row r="1453" spans="1:19" x14ac:dyDescent="0.25">
      <c r="A1453" s="72">
        <v>16248</v>
      </c>
      <c r="B1453" s="70"/>
      <c r="C1453" s="70"/>
      <c r="D1453" s="70"/>
      <c r="E1453" s="70"/>
      <c r="F1453" s="70"/>
      <c r="G1453" s="70"/>
      <c r="H1453" s="70">
        <v>53300</v>
      </c>
      <c r="I1453" s="70">
        <v>54695.016602000003</v>
      </c>
      <c r="J1453" s="70"/>
      <c r="K1453" s="70"/>
      <c r="L1453" s="70"/>
      <c r="M1453" s="70"/>
      <c r="N1453" s="70"/>
      <c r="O1453" s="70"/>
      <c r="P1453" s="70"/>
      <c r="Q1453" s="70"/>
      <c r="R1453" s="70">
        <v>53300</v>
      </c>
      <c r="S1453" s="70">
        <v>54695.016602000003</v>
      </c>
    </row>
    <row r="1454" spans="1:19" x14ac:dyDescent="0.25">
      <c r="A1454" s="72">
        <v>16269</v>
      </c>
      <c r="B1454" s="70"/>
      <c r="C1454" s="70"/>
      <c r="D1454" s="70"/>
      <c r="E1454" s="70"/>
      <c r="F1454" s="70"/>
      <c r="G1454" s="70"/>
      <c r="H1454" s="70"/>
      <c r="I1454" s="70"/>
      <c r="J1454" s="70">
        <v>30725</v>
      </c>
      <c r="K1454" s="70">
        <v>21493.688201999998</v>
      </c>
      <c r="L1454" s="70"/>
      <c r="M1454" s="70"/>
      <c r="N1454" s="70"/>
      <c r="O1454" s="70"/>
      <c r="P1454" s="70"/>
      <c r="Q1454" s="70"/>
      <c r="R1454" s="70">
        <v>30725</v>
      </c>
      <c r="S1454" s="70">
        <v>21493.688201999998</v>
      </c>
    </row>
    <row r="1455" spans="1:19" x14ac:dyDescent="0.25">
      <c r="A1455" s="72">
        <v>16270</v>
      </c>
      <c r="B1455" s="70"/>
      <c r="C1455" s="70"/>
      <c r="D1455" s="70"/>
      <c r="E1455" s="70"/>
      <c r="F1455" s="70"/>
      <c r="G1455" s="70"/>
      <c r="H1455" s="70"/>
      <c r="I1455" s="70"/>
      <c r="J1455" s="70"/>
      <c r="K1455" s="70"/>
      <c r="L1455" s="70">
        <v>9005</v>
      </c>
      <c r="M1455" s="70">
        <v>7706.0171499999997</v>
      </c>
      <c r="N1455" s="70"/>
      <c r="O1455" s="70"/>
      <c r="P1455" s="70"/>
      <c r="Q1455" s="70"/>
      <c r="R1455" s="70">
        <v>9005</v>
      </c>
      <c r="S1455" s="70">
        <v>7706.0171499999997</v>
      </c>
    </row>
    <row r="1456" spans="1:19" x14ac:dyDescent="0.25">
      <c r="A1456" s="72">
        <v>16272</v>
      </c>
      <c r="B1456" s="70"/>
      <c r="C1456" s="70"/>
      <c r="D1456" s="70"/>
      <c r="E1456" s="70"/>
      <c r="F1456" s="70"/>
      <c r="G1456" s="70"/>
      <c r="H1456" s="70"/>
      <c r="I1456" s="70"/>
      <c r="J1456" s="70"/>
      <c r="K1456" s="70"/>
      <c r="L1456" s="70">
        <v>98571</v>
      </c>
      <c r="M1456" s="70">
        <v>104064.771485</v>
      </c>
      <c r="N1456" s="70"/>
      <c r="O1456" s="70"/>
      <c r="P1456" s="70"/>
      <c r="Q1456" s="70"/>
      <c r="R1456" s="70">
        <v>98571</v>
      </c>
      <c r="S1456" s="70">
        <v>104064.771485</v>
      </c>
    </row>
    <row r="1457" spans="1:19" x14ac:dyDescent="0.25">
      <c r="A1457" s="72">
        <v>16275</v>
      </c>
      <c r="B1457" s="70"/>
      <c r="C1457" s="70"/>
      <c r="D1457" s="70"/>
      <c r="E1457" s="70"/>
      <c r="F1457" s="70"/>
      <c r="G1457" s="70"/>
      <c r="H1457" s="70"/>
      <c r="I1457" s="70"/>
      <c r="J1457" s="70"/>
      <c r="K1457" s="70"/>
      <c r="L1457" s="70">
        <v>101403</v>
      </c>
      <c r="M1457" s="70">
        <v>103534.216308</v>
      </c>
      <c r="N1457" s="70"/>
      <c r="O1457" s="70"/>
      <c r="P1457" s="70"/>
      <c r="Q1457" s="70"/>
      <c r="R1457" s="70">
        <v>101403</v>
      </c>
      <c r="S1457" s="70">
        <v>103534.216308</v>
      </c>
    </row>
    <row r="1458" spans="1:19" x14ac:dyDescent="0.25">
      <c r="A1458" s="72">
        <v>16290</v>
      </c>
      <c r="B1458" s="70"/>
      <c r="C1458" s="70"/>
      <c r="D1458" s="70"/>
      <c r="E1458" s="70"/>
      <c r="F1458" s="70"/>
      <c r="G1458" s="70"/>
      <c r="H1458" s="70"/>
      <c r="I1458" s="70"/>
      <c r="J1458" s="70"/>
      <c r="K1458" s="70"/>
      <c r="L1458" s="70">
        <v>99469</v>
      </c>
      <c r="M1458" s="70">
        <v>96944.878417999993</v>
      </c>
      <c r="N1458" s="70"/>
      <c r="O1458" s="70"/>
      <c r="P1458" s="70"/>
      <c r="Q1458" s="70"/>
      <c r="R1458" s="70">
        <v>99469</v>
      </c>
      <c r="S1458" s="70">
        <v>96944.878417999993</v>
      </c>
    </row>
    <row r="1459" spans="1:19" x14ac:dyDescent="0.25">
      <c r="A1459" s="72">
        <v>16291</v>
      </c>
      <c r="B1459" s="70"/>
      <c r="C1459" s="70"/>
      <c r="D1459" s="70"/>
      <c r="E1459" s="70"/>
      <c r="F1459" s="70"/>
      <c r="G1459" s="70"/>
      <c r="H1459" s="70"/>
      <c r="I1459" s="70"/>
      <c r="J1459" s="70"/>
      <c r="K1459" s="70"/>
      <c r="L1459" s="70">
        <v>104108</v>
      </c>
      <c r="M1459" s="70">
        <v>102193.75683599999</v>
      </c>
      <c r="N1459" s="70"/>
      <c r="O1459" s="70"/>
      <c r="P1459" s="70"/>
      <c r="Q1459" s="70"/>
      <c r="R1459" s="70">
        <v>104108</v>
      </c>
      <c r="S1459" s="70">
        <v>102193.75683599999</v>
      </c>
    </row>
    <row r="1460" spans="1:19" x14ac:dyDescent="0.25">
      <c r="A1460" s="72">
        <v>16292</v>
      </c>
      <c r="B1460" s="70"/>
      <c r="C1460" s="70"/>
      <c r="D1460" s="70"/>
      <c r="E1460" s="70"/>
      <c r="F1460" s="70"/>
      <c r="G1460" s="70"/>
      <c r="H1460" s="70"/>
      <c r="I1460" s="70"/>
      <c r="J1460" s="70"/>
      <c r="K1460" s="70"/>
      <c r="L1460" s="70">
        <v>14562</v>
      </c>
      <c r="M1460" s="70">
        <v>15634.372071</v>
      </c>
      <c r="N1460" s="70"/>
      <c r="O1460" s="70"/>
      <c r="P1460" s="70"/>
      <c r="Q1460" s="70"/>
      <c r="R1460" s="70">
        <v>14562</v>
      </c>
      <c r="S1460" s="70">
        <v>15634.372071</v>
      </c>
    </row>
    <row r="1461" spans="1:19" x14ac:dyDescent="0.25">
      <c r="A1461" s="72">
        <v>16313</v>
      </c>
      <c r="B1461" s="70"/>
      <c r="C1461" s="70"/>
      <c r="D1461" s="70"/>
      <c r="E1461" s="70"/>
      <c r="F1461" s="70"/>
      <c r="G1461" s="70"/>
      <c r="H1461" s="70"/>
      <c r="I1461" s="70"/>
      <c r="J1461" s="70"/>
      <c r="K1461" s="70"/>
      <c r="L1461" s="70"/>
      <c r="M1461" s="70"/>
      <c r="N1461" s="70">
        <v>5700</v>
      </c>
      <c r="O1461" s="70">
        <v>7084.1899880000001</v>
      </c>
      <c r="P1461" s="70"/>
      <c r="Q1461" s="70"/>
      <c r="R1461" s="70">
        <v>5700</v>
      </c>
      <c r="S1461" s="70">
        <v>7084.1899880000001</v>
      </c>
    </row>
    <row r="1462" spans="1:19" x14ac:dyDescent="0.25">
      <c r="A1462" s="72">
        <v>16343</v>
      </c>
      <c r="B1462" s="70"/>
      <c r="C1462" s="70"/>
      <c r="D1462" s="70"/>
      <c r="E1462" s="70"/>
      <c r="F1462" s="70">
        <v>3235</v>
      </c>
      <c r="G1462" s="70">
        <v>4366.7510990000001</v>
      </c>
      <c r="H1462" s="70"/>
      <c r="I1462" s="70"/>
      <c r="J1462" s="70"/>
      <c r="K1462" s="70"/>
      <c r="L1462" s="70"/>
      <c r="M1462" s="70"/>
      <c r="N1462" s="70"/>
      <c r="O1462" s="70"/>
      <c r="P1462" s="70"/>
      <c r="Q1462" s="70"/>
      <c r="R1462" s="70">
        <v>3235</v>
      </c>
      <c r="S1462" s="70">
        <v>4366.7510990000001</v>
      </c>
    </row>
    <row r="1463" spans="1:19" x14ac:dyDescent="0.25">
      <c r="A1463" s="72">
        <v>16349</v>
      </c>
      <c r="B1463" s="70"/>
      <c r="C1463" s="70"/>
      <c r="D1463" s="70"/>
      <c r="E1463" s="70"/>
      <c r="F1463" s="70">
        <v>2754</v>
      </c>
      <c r="G1463" s="70">
        <v>6594.8595740000001</v>
      </c>
      <c r="H1463" s="70"/>
      <c r="I1463" s="70"/>
      <c r="J1463" s="70"/>
      <c r="K1463" s="70"/>
      <c r="L1463" s="70"/>
      <c r="M1463" s="70"/>
      <c r="N1463" s="70"/>
      <c r="O1463" s="70"/>
      <c r="P1463" s="70"/>
      <c r="Q1463" s="70"/>
      <c r="R1463" s="70">
        <v>2754</v>
      </c>
      <c r="S1463" s="70">
        <v>6594.8595740000001</v>
      </c>
    </row>
    <row r="1464" spans="1:19" x14ac:dyDescent="0.25">
      <c r="A1464" s="72">
        <v>16350</v>
      </c>
      <c r="B1464" s="70"/>
      <c r="C1464" s="70"/>
      <c r="D1464" s="70"/>
      <c r="E1464" s="70"/>
      <c r="F1464" s="70">
        <v>38813</v>
      </c>
      <c r="G1464" s="70">
        <v>36382.117858999998</v>
      </c>
      <c r="H1464" s="70"/>
      <c r="I1464" s="70"/>
      <c r="J1464" s="70"/>
      <c r="K1464" s="70"/>
      <c r="L1464" s="70"/>
      <c r="M1464" s="70"/>
      <c r="N1464" s="70"/>
      <c r="O1464" s="70"/>
      <c r="P1464" s="70"/>
      <c r="Q1464" s="70"/>
      <c r="R1464" s="70">
        <v>38813</v>
      </c>
      <c r="S1464" s="70">
        <v>36382.117858999998</v>
      </c>
    </row>
    <row r="1465" spans="1:19" x14ac:dyDescent="0.25">
      <c r="A1465" s="72">
        <v>16351</v>
      </c>
      <c r="B1465" s="70"/>
      <c r="C1465" s="70"/>
      <c r="D1465" s="70"/>
      <c r="E1465" s="70"/>
      <c r="F1465" s="70">
        <v>36142</v>
      </c>
      <c r="G1465" s="70">
        <v>37044.159912000003</v>
      </c>
      <c r="H1465" s="70"/>
      <c r="I1465" s="70"/>
      <c r="J1465" s="70"/>
      <c r="K1465" s="70"/>
      <c r="L1465" s="70"/>
      <c r="M1465" s="70"/>
      <c r="N1465" s="70"/>
      <c r="O1465" s="70"/>
      <c r="P1465" s="70"/>
      <c r="Q1465" s="70"/>
      <c r="R1465" s="70">
        <v>36142</v>
      </c>
      <c r="S1465" s="70">
        <v>37044.159912000003</v>
      </c>
    </row>
    <row r="1466" spans="1:19" x14ac:dyDescent="0.25">
      <c r="A1466" s="72">
        <v>16352</v>
      </c>
      <c r="B1466" s="70"/>
      <c r="C1466" s="70"/>
      <c r="D1466" s="70"/>
      <c r="E1466" s="70"/>
      <c r="F1466" s="70">
        <v>39527</v>
      </c>
      <c r="G1466" s="70">
        <v>42968.357908999998</v>
      </c>
      <c r="H1466" s="70"/>
      <c r="I1466" s="70"/>
      <c r="J1466" s="70"/>
      <c r="K1466" s="70"/>
      <c r="L1466" s="70"/>
      <c r="M1466" s="70"/>
      <c r="N1466" s="70"/>
      <c r="O1466" s="70"/>
      <c r="P1466" s="70"/>
      <c r="Q1466" s="70"/>
      <c r="R1466" s="70">
        <v>39527</v>
      </c>
      <c r="S1466" s="70">
        <v>42968.357908999998</v>
      </c>
    </row>
    <row r="1467" spans="1:19" x14ac:dyDescent="0.25">
      <c r="A1467" s="72">
        <v>16353</v>
      </c>
      <c r="B1467" s="70"/>
      <c r="C1467" s="70"/>
      <c r="D1467" s="70"/>
      <c r="E1467" s="70"/>
      <c r="F1467" s="70">
        <v>38278</v>
      </c>
      <c r="G1467" s="70">
        <v>41523.233887000002</v>
      </c>
      <c r="H1467" s="70"/>
      <c r="I1467" s="70"/>
      <c r="J1467" s="70"/>
      <c r="K1467" s="70"/>
      <c r="L1467" s="70"/>
      <c r="M1467" s="70"/>
      <c r="N1467" s="70"/>
      <c r="O1467" s="70"/>
      <c r="P1467" s="70"/>
      <c r="Q1467" s="70"/>
      <c r="R1467" s="70">
        <v>38278</v>
      </c>
      <c r="S1467" s="70">
        <v>41523.233887000002</v>
      </c>
    </row>
    <row r="1468" spans="1:19" x14ac:dyDescent="0.25">
      <c r="A1468" s="72">
        <v>16354</v>
      </c>
      <c r="B1468" s="70"/>
      <c r="C1468" s="70"/>
      <c r="D1468" s="70"/>
      <c r="E1468" s="70"/>
      <c r="F1468" s="70">
        <v>30319</v>
      </c>
      <c r="G1468" s="70">
        <v>30360.235107</v>
      </c>
      <c r="H1468" s="70"/>
      <c r="I1468" s="70"/>
      <c r="J1468" s="70"/>
      <c r="K1468" s="70"/>
      <c r="L1468" s="70"/>
      <c r="M1468" s="70"/>
      <c r="N1468" s="70"/>
      <c r="O1468" s="70"/>
      <c r="P1468" s="70"/>
      <c r="Q1468" s="70"/>
      <c r="R1468" s="70">
        <v>30319</v>
      </c>
      <c r="S1468" s="70">
        <v>30360.235107</v>
      </c>
    </row>
    <row r="1469" spans="1:19" x14ac:dyDescent="0.25">
      <c r="A1469" s="72">
        <v>16356</v>
      </c>
      <c r="B1469" s="70"/>
      <c r="C1469" s="70"/>
      <c r="D1469" s="70"/>
      <c r="E1469" s="70"/>
      <c r="F1469" s="70">
        <v>41638</v>
      </c>
      <c r="G1469" s="70">
        <v>42504.120238999996</v>
      </c>
      <c r="H1469" s="70"/>
      <c r="I1469" s="70"/>
      <c r="J1469" s="70"/>
      <c r="K1469" s="70"/>
      <c r="L1469" s="70"/>
      <c r="M1469" s="70"/>
      <c r="N1469" s="70"/>
      <c r="O1469" s="70"/>
      <c r="P1469" s="70"/>
      <c r="Q1469" s="70"/>
      <c r="R1469" s="70">
        <v>41638</v>
      </c>
      <c r="S1469" s="70">
        <v>42504.120238999996</v>
      </c>
    </row>
    <row r="1470" spans="1:19" x14ac:dyDescent="0.25">
      <c r="A1470" s="72">
        <v>16357</v>
      </c>
      <c r="B1470" s="70"/>
      <c r="C1470" s="70"/>
      <c r="D1470" s="70"/>
      <c r="E1470" s="70"/>
      <c r="F1470" s="70">
        <v>37504</v>
      </c>
      <c r="G1470" s="70">
        <v>41904.077147999997</v>
      </c>
      <c r="H1470" s="70"/>
      <c r="I1470" s="70"/>
      <c r="J1470" s="70"/>
      <c r="K1470" s="70"/>
      <c r="L1470" s="70"/>
      <c r="M1470" s="70"/>
      <c r="N1470" s="70"/>
      <c r="O1470" s="70"/>
      <c r="P1470" s="70"/>
      <c r="Q1470" s="70"/>
      <c r="R1470" s="70">
        <v>37504</v>
      </c>
      <c r="S1470" s="70">
        <v>41904.077147999997</v>
      </c>
    </row>
    <row r="1471" spans="1:19" x14ac:dyDescent="0.25">
      <c r="A1471" s="72">
        <v>16358</v>
      </c>
      <c r="B1471" s="70"/>
      <c r="C1471" s="70"/>
      <c r="D1471" s="70"/>
      <c r="E1471" s="70"/>
      <c r="F1471" s="70">
        <v>32989</v>
      </c>
      <c r="G1471" s="70">
        <v>37044.159912000003</v>
      </c>
      <c r="H1471" s="70"/>
      <c r="I1471" s="70"/>
      <c r="J1471" s="70"/>
      <c r="K1471" s="70"/>
      <c r="L1471" s="70"/>
      <c r="M1471" s="70"/>
      <c r="N1471" s="70"/>
      <c r="O1471" s="70"/>
      <c r="P1471" s="70"/>
      <c r="Q1471" s="70"/>
      <c r="R1471" s="70">
        <v>32989</v>
      </c>
      <c r="S1471" s="70">
        <v>37044.159912000003</v>
      </c>
    </row>
    <row r="1472" spans="1:19" x14ac:dyDescent="0.25">
      <c r="A1472" s="72">
        <v>16359</v>
      </c>
      <c r="B1472" s="70"/>
      <c r="C1472" s="70"/>
      <c r="D1472" s="70"/>
      <c r="E1472" s="70"/>
      <c r="F1472" s="70">
        <v>35767</v>
      </c>
      <c r="G1472" s="70">
        <v>33323.1875</v>
      </c>
      <c r="H1472" s="70"/>
      <c r="I1472" s="70"/>
      <c r="J1472" s="70"/>
      <c r="K1472" s="70"/>
      <c r="L1472" s="70"/>
      <c r="M1472" s="70"/>
      <c r="N1472" s="70"/>
      <c r="O1472" s="70"/>
      <c r="P1472" s="70"/>
      <c r="Q1472" s="70"/>
      <c r="R1472" s="70">
        <v>35767</v>
      </c>
      <c r="S1472" s="70">
        <v>33323.1875</v>
      </c>
    </row>
    <row r="1473" spans="1:19" x14ac:dyDescent="0.25">
      <c r="A1473" s="72">
        <v>16360</v>
      </c>
      <c r="B1473" s="70"/>
      <c r="C1473" s="70"/>
      <c r="D1473" s="70"/>
      <c r="E1473" s="70"/>
      <c r="F1473" s="70">
        <v>37676</v>
      </c>
      <c r="G1473" s="70">
        <v>36382.117858999998</v>
      </c>
      <c r="H1473" s="70"/>
      <c r="I1473" s="70"/>
      <c r="J1473" s="70"/>
      <c r="K1473" s="70"/>
      <c r="L1473" s="70"/>
      <c r="M1473" s="70"/>
      <c r="N1473" s="70"/>
      <c r="O1473" s="70"/>
      <c r="P1473" s="70"/>
      <c r="Q1473" s="70"/>
      <c r="R1473" s="70">
        <v>37676</v>
      </c>
      <c r="S1473" s="70">
        <v>36382.117858999998</v>
      </c>
    </row>
    <row r="1474" spans="1:19" x14ac:dyDescent="0.25">
      <c r="A1474" s="72">
        <v>16381</v>
      </c>
      <c r="B1474" s="70"/>
      <c r="C1474" s="70"/>
      <c r="D1474" s="70"/>
      <c r="E1474" s="70"/>
      <c r="F1474" s="70">
        <v>20722</v>
      </c>
      <c r="G1474" s="70">
        <v>26823.689727000001</v>
      </c>
      <c r="H1474" s="70"/>
      <c r="I1474" s="70"/>
      <c r="J1474" s="70"/>
      <c r="K1474" s="70"/>
      <c r="L1474" s="70"/>
      <c r="M1474" s="70"/>
      <c r="N1474" s="70"/>
      <c r="O1474" s="70"/>
      <c r="P1474" s="70"/>
      <c r="Q1474" s="70"/>
      <c r="R1474" s="70">
        <v>20722</v>
      </c>
      <c r="S1474" s="70">
        <v>26823.689727000001</v>
      </c>
    </row>
    <row r="1475" spans="1:19" x14ac:dyDescent="0.25">
      <c r="A1475" s="72">
        <v>16389</v>
      </c>
      <c r="B1475" s="70"/>
      <c r="C1475" s="70"/>
      <c r="D1475" s="70"/>
      <c r="E1475" s="70"/>
      <c r="F1475" s="70">
        <v>22557</v>
      </c>
      <c r="G1475" s="70">
        <v>32604.737488000002</v>
      </c>
      <c r="H1475" s="70"/>
      <c r="I1475" s="70"/>
      <c r="J1475" s="70"/>
      <c r="K1475" s="70"/>
      <c r="L1475" s="70"/>
      <c r="M1475" s="70"/>
      <c r="N1475" s="70"/>
      <c r="O1475" s="70"/>
      <c r="P1475" s="70"/>
      <c r="Q1475" s="70"/>
      <c r="R1475" s="70">
        <v>22557</v>
      </c>
      <c r="S1475" s="70">
        <v>32604.737488000002</v>
      </c>
    </row>
    <row r="1476" spans="1:19" x14ac:dyDescent="0.25">
      <c r="A1476" s="72">
        <v>16394</v>
      </c>
      <c r="B1476" s="70"/>
      <c r="C1476" s="70"/>
      <c r="D1476" s="70"/>
      <c r="E1476" s="70"/>
      <c r="F1476" s="70">
        <v>40610</v>
      </c>
      <c r="G1476" s="70">
        <v>33410.997130999996</v>
      </c>
      <c r="H1476" s="70"/>
      <c r="I1476" s="70"/>
      <c r="J1476" s="70"/>
      <c r="K1476" s="70"/>
      <c r="L1476" s="70"/>
      <c r="M1476" s="70"/>
      <c r="N1476" s="70"/>
      <c r="O1476" s="70"/>
      <c r="P1476" s="70"/>
      <c r="Q1476" s="70"/>
      <c r="R1476" s="70">
        <v>40610</v>
      </c>
      <c r="S1476" s="70">
        <v>33410.997130999996</v>
      </c>
    </row>
    <row r="1477" spans="1:19" x14ac:dyDescent="0.25">
      <c r="A1477" s="72">
        <v>16427</v>
      </c>
      <c r="B1477" s="70"/>
      <c r="C1477" s="70"/>
      <c r="D1477" s="70"/>
      <c r="E1477" s="70"/>
      <c r="F1477" s="70"/>
      <c r="G1477" s="70"/>
      <c r="H1477" s="70"/>
      <c r="I1477" s="70"/>
      <c r="J1477" s="70"/>
      <c r="K1477" s="70"/>
      <c r="L1477" s="70"/>
      <c r="M1477" s="70"/>
      <c r="N1477" s="70">
        <v>75199</v>
      </c>
      <c r="O1477" s="70">
        <v>59838.676025000008</v>
      </c>
      <c r="P1477" s="70"/>
      <c r="Q1477" s="70"/>
      <c r="R1477" s="70">
        <v>75199</v>
      </c>
      <c r="S1477" s="70">
        <v>59838.676025000008</v>
      </c>
    </row>
    <row r="1478" spans="1:19" x14ac:dyDescent="0.25">
      <c r="A1478" s="72">
        <v>16428</v>
      </c>
      <c r="B1478" s="70"/>
      <c r="C1478" s="70"/>
      <c r="D1478" s="70"/>
      <c r="E1478" s="70"/>
      <c r="F1478" s="70"/>
      <c r="G1478" s="70"/>
      <c r="H1478" s="70"/>
      <c r="I1478" s="70"/>
      <c r="J1478" s="70"/>
      <c r="K1478" s="70"/>
      <c r="L1478" s="70"/>
      <c r="M1478" s="70"/>
      <c r="N1478" s="70">
        <v>72061</v>
      </c>
      <c r="O1478" s="70">
        <v>83241.574705999999</v>
      </c>
      <c r="P1478" s="70"/>
      <c r="Q1478" s="70"/>
      <c r="R1478" s="70">
        <v>72061</v>
      </c>
      <c r="S1478" s="70">
        <v>83241.574705999999</v>
      </c>
    </row>
    <row r="1479" spans="1:19" x14ac:dyDescent="0.25">
      <c r="A1479" s="72">
        <v>16430</v>
      </c>
      <c r="B1479" s="70"/>
      <c r="C1479" s="70"/>
      <c r="D1479" s="70"/>
      <c r="E1479" s="70"/>
      <c r="F1479" s="70"/>
      <c r="G1479" s="70"/>
      <c r="H1479" s="70"/>
      <c r="I1479" s="70"/>
      <c r="J1479" s="70"/>
      <c r="K1479" s="70"/>
      <c r="L1479" s="70"/>
      <c r="M1479" s="70"/>
      <c r="N1479" s="70">
        <v>57701</v>
      </c>
      <c r="O1479" s="70">
        <v>59838.676025000008</v>
      </c>
      <c r="P1479" s="70"/>
      <c r="Q1479" s="70"/>
      <c r="R1479" s="70">
        <v>57701</v>
      </c>
      <c r="S1479" s="70">
        <v>59838.676025000008</v>
      </c>
    </row>
    <row r="1480" spans="1:19" x14ac:dyDescent="0.25">
      <c r="A1480" s="72">
        <v>16432</v>
      </c>
      <c r="B1480" s="70"/>
      <c r="C1480" s="70"/>
      <c r="D1480" s="70"/>
      <c r="E1480" s="70"/>
      <c r="F1480" s="70"/>
      <c r="G1480" s="70"/>
      <c r="H1480" s="70"/>
      <c r="I1480" s="70"/>
      <c r="J1480" s="70"/>
      <c r="K1480" s="70"/>
      <c r="L1480" s="70"/>
      <c r="M1480" s="70"/>
      <c r="N1480" s="70">
        <v>4787</v>
      </c>
      <c r="O1480" s="70">
        <v>8942.4983219999995</v>
      </c>
      <c r="P1480" s="70"/>
      <c r="Q1480" s="70"/>
      <c r="R1480" s="70">
        <v>4787</v>
      </c>
      <c r="S1480" s="70">
        <v>8942.4983219999995</v>
      </c>
    </row>
    <row r="1481" spans="1:19" x14ac:dyDescent="0.25">
      <c r="A1481" s="72">
        <v>16434</v>
      </c>
      <c r="B1481" s="70"/>
      <c r="C1481" s="70"/>
      <c r="D1481" s="70"/>
      <c r="E1481" s="70"/>
      <c r="F1481" s="70"/>
      <c r="G1481" s="70"/>
      <c r="H1481" s="70"/>
      <c r="I1481" s="70"/>
      <c r="J1481" s="70"/>
      <c r="K1481" s="70"/>
      <c r="L1481" s="70"/>
      <c r="M1481" s="70"/>
      <c r="N1481" s="70">
        <v>8466</v>
      </c>
      <c r="O1481" s="70">
        <v>8516.7365119999995</v>
      </c>
      <c r="P1481" s="70"/>
      <c r="Q1481" s="70"/>
      <c r="R1481" s="70">
        <v>8466</v>
      </c>
      <c r="S1481" s="70">
        <v>8516.7365119999995</v>
      </c>
    </row>
    <row r="1482" spans="1:19" x14ac:dyDescent="0.25">
      <c r="A1482" s="72">
        <v>16436</v>
      </c>
      <c r="B1482" s="70"/>
      <c r="C1482" s="70"/>
      <c r="D1482" s="70"/>
      <c r="E1482" s="70"/>
      <c r="F1482" s="70"/>
      <c r="G1482" s="70"/>
      <c r="H1482" s="70"/>
      <c r="I1482" s="70"/>
      <c r="J1482" s="70"/>
      <c r="K1482" s="70"/>
      <c r="L1482" s="70"/>
      <c r="M1482" s="70"/>
      <c r="N1482" s="70">
        <v>9529</v>
      </c>
      <c r="O1482" s="70">
        <v>12319.845762999999</v>
      </c>
      <c r="P1482" s="70"/>
      <c r="Q1482" s="70"/>
      <c r="R1482" s="70">
        <v>9529</v>
      </c>
      <c r="S1482" s="70">
        <v>12319.845762999999</v>
      </c>
    </row>
    <row r="1483" spans="1:19" x14ac:dyDescent="0.25">
      <c r="A1483" s="72">
        <v>16446</v>
      </c>
      <c r="B1483" s="70"/>
      <c r="C1483" s="70"/>
      <c r="D1483" s="70"/>
      <c r="E1483" s="70"/>
      <c r="F1483" s="70"/>
      <c r="G1483" s="70"/>
      <c r="H1483" s="70"/>
      <c r="I1483" s="70"/>
      <c r="J1483" s="70"/>
      <c r="K1483" s="70"/>
      <c r="L1483" s="70"/>
      <c r="M1483" s="70"/>
      <c r="N1483" s="70">
        <v>73188</v>
      </c>
      <c r="O1483" s="70">
        <v>81504.338379000008</v>
      </c>
      <c r="P1483" s="70"/>
      <c r="Q1483" s="70"/>
      <c r="R1483" s="70">
        <v>73188</v>
      </c>
      <c r="S1483" s="70">
        <v>81504.338379000008</v>
      </c>
    </row>
    <row r="1484" spans="1:19" x14ac:dyDescent="0.25">
      <c r="A1484" s="72">
        <v>16489</v>
      </c>
      <c r="B1484" s="70"/>
      <c r="C1484" s="70"/>
      <c r="D1484" s="70"/>
      <c r="E1484" s="70"/>
      <c r="F1484" s="70"/>
      <c r="G1484" s="70"/>
      <c r="H1484" s="70"/>
      <c r="I1484" s="70"/>
      <c r="J1484" s="70"/>
      <c r="K1484" s="70"/>
      <c r="L1484" s="70">
        <v>69579</v>
      </c>
      <c r="M1484" s="70">
        <v>60616.046143</v>
      </c>
      <c r="N1484" s="70"/>
      <c r="O1484" s="70"/>
      <c r="P1484" s="70"/>
      <c r="Q1484" s="70"/>
      <c r="R1484" s="70">
        <v>69579</v>
      </c>
      <c r="S1484" s="70">
        <v>60616.046143</v>
      </c>
    </row>
    <row r="1485" spans="1:19" x14ac:dyDescent="0.25">
      <c r="A1485" s="72">
        <v>16505</v>
      </c>
      <c r="B1485" s="70"/>
      <c r="C1485" s="70"/>
      <c r="D1485" s="70"/>
      <c r="E1485" s="70"/>
      <c r="F1485" s="70">
        <v>32680</v>
      </c>
      <c r="G1485" s="70">
        <v>45265.397888</v>
      </c>
      <c r="H1485" s="70"/>
      <c r="I1485" s="70"/>
      <c r="J1485" s="70"/>
      <c r="K1485" s="70"/>
      <c r="L1485" s="70"/>
      <c r="M1485" s="70"/>
      <c r="N1485" s="70"/>
      <c r="O1485" s="70"/>
      <c r="P1485" s="70"/>
      <c r="Q1485" s="70"/>
      <c r="R1485" s="70">
        <v>32680</v>
      </c>
      <c r="S1485" s="70">
        <v>45265.397888</v>
      </c>
    </row>
    <row r="1486" spans="1:19" x14ac:dyDescent="0.25">
      <c r="A1486" s="72">
        <v>16516</v>
      </c>
      <c r="B1486" s="70"/>
      <c r="C1486" s="70"/>
      <c r="D1486" s="70">
        <v>16800</v>
      </c>
      <c r="E1486" s="70">
        <v>3691.7557079999997</v>
      </c>
      <c r="F1486" s="70"/>
      <c r="G1486" s="70"/>
      <c r="H1486" s="70"/>
      <c r="I1486" s="70"/>
      <c r="J1486" s="70"/>
      <c r="K1486" s="70"/>
      <c r="L1486" s="70"/>
      <c r="M1486" s="70"/>
      <c r="N1486" s="70"/>
      <c r="O1486" s="70"/>
      <c r="P1486" s="70"/>
      <c r="Q1486" s="70"/>
      <c r="R1486" s="70">
        <v>16800</v>
      </c>
      <c r="S1486" s="70">
        <v>3691.7557079999997</v>
      </c>
    </row>
    <row r="1487" spans="1:19" x14ac:dyDescent="0.25">
      <c r="A1487" s="72">
        <v>16519</v>
      </c>
      <c r="B1487" s="70"/>
      <c r="C1487" s="70"/>
      <c r="D1487" s="70">
        <v>26300</v>
      </c>
      <c r="E1487" s="70">
        <v>2265.5406860000003</v>
      </c>
      <c r="F1487" s="70"/>
      <c r="G1487" s="70"/>
      <c r="H1487" s="70"/>
      <c r="I1487" s="70"/>
      <c r="J1487" s="70"/>
      <c r="K1487" s="70"/>
      <c r="L1487" s="70"/>
      <c r="M1487" s="70"/>
      <c r="N1487" s="70"/>
      <c r="O1487" s="70"/>
      <c r="P1487" s="70"/>
      <c r="Q1487" s="70"/>
      <c r="R1487" s="70">
        <v>26300</v>
      </c>
      <c r="S1487" s="70">
        <v>2265.5406860000003</v>
      </c>
    </row>
    <row r="1488" spans="1:19" x14ac:dyDescent="0.25">
      <c r="A1488" s="72">
        <v>16523</v>
      </c>
      <c r="B1488" s="70"/>
      <c r="C1488" s="70"/>
      <c r="D1488" s="70"/>
      <c r="E1488" s="70"/>
      <c r="F1488" s="70">
        <v>34858</v>
      </c>
      <c r="G1488" s="70">
        <v>32963.433532000003</v>
      </c>
      <c r="H1488" s="70"/>
      <c r="I1488" s="70"/>
      <c r="J1488" s="70"/>
      <c r="K1488" s="70"/>
      <c r="L1488" s="70"/>
      <c r="M1488" s="70"/>
      <c r="N1488" s="70"/>
      <c r="O1488" s="70"/>
      <c r="P1488" s="70"/>
      <c r="Q1488" s="70"/>
      <c r="R1488" s="70">
        <v>34858</v>
      </c>
      <c r="S1488" s="70">
        <v>32963.433532000003</v>
      </c>
    </row>
    <row r="1489" spans="1:19" x14ac:dyDescent="0.25">
      <c r="A1489" s="72">
        <v>16533</v>
      </c>
      <c r="B1489" s="70"/>
      <c r="C1489" s="70"/>
      <c r="D1489" s="70"/>
      <c r="E1489" s="70"/>
      <c r="F1489" s="70">
        <v>77622</v>
      </c>
      <c r="G1489" s="70">
        <v>71614.246580999999</v>
      </c>
      <c r="H1489" s="70"/>
      <c r="I1489" s="70"/>
      <c r="J1489" s="70"/>
      <c r="K1489" s="70"/>
      <c r="L1489" s="70"/>
      <c r="M1489" s="70"/>
      <c r="N1489" s="70"/>
      <c r="O1489" s="70"/>
      <c r="P1489" s="70"/>
      <c r="Q1489" s="70"/>
      <c r="R1489" s="70">
        <v>77622</v>
      </c>
      <c r="S1489" s="70">
        <v>71614.246580999999</v>
      </c>
    </row>
    <row r="1490" spans="1:19" x14ac:dyDescent="0.25">
      <c r="A1490" s="72">
        <v>16546</v>
      </c>
      <c r="B1490" s="70"/>
      <c r="C1490" s="70"/>
      <c r="D1490" s="70"/>
      <c r="E1490" s="70"/>
      <c r="F1490" s="70"/>
      <c r="G1490" s="70"/>
      <c r="H1490" s="70"/>
      <c r="I1490" s="70"/>
      <c r="J1490" s="70">
        <v>29100</v>
      </c>
      <c r="K1490" s="70">
        <v>23493.949047999999</v>
      </c>
      <c r="L1490" s="70"/>
      <c r="M1490" s="70"/>
      <c r="N1490" s="70"/>
      <c r="O1490" s="70"/>
      <c r="P1490" s="70"/>
      <c r="Q1490" s="70"/>
      <c r="R1490" s="70">
        <v>29100</v>
      </c>
      <c r="S1490" s="70">
        <v>23493.949047999999</v>
      </c>
    </row>
    <row r="1491" spans="1:19" x14ac:dyDescent="0.25">
      <c r="A1491" s="72">
        <v>16564</v>
      </c>
      <c r="B1491" s="70"/>
      <c r="C1491" s="70"/>
      <c r="D1491" s="70"/>
      <c r="E1491" s="70"/>
      <c r="F1491" s="70"/>
      <c r="G1491" s="70"/>
      <c r="H1491" s="70"/>
      <c r="I1491" s="70"/>
      <c r="J1491" s="70"/>
      <c r="K1491" s="70"/>
      <c r="L1491" s="70"/>
      <c r="M1491" s="70"/>
      <c r="N1491" s="70">
        <v>57525</v>
      </c>
      <c r="O1491" s="70">
        <v>52545.099365000002</v>
      </c>
      <c r="P1491" s="70"/>
      <c r="Q1491" s="70"/>
      <c r="R1491" s="70">
        <v>57525</v>
      </c>
      <c r="S1491" s="70">
        <v>52545.099365000002</v>
      </c>
    </row>
    <row r="1492" spans="1:19" x14ac:dyDescent="0.25">
      <c r="A1492" s="72">
        <v>16565</v>
      </c>
      <c r="B1492" s="70"/>
      <c r="C1492" s="70"/>
      <c r="D1492" s="70"/>
      <c r="E1492" s="70"/>
      <c r="F1492" s="70"/>
      <c r="G1492" s="70"/>
      <c r="H1492" s="70"/>
      <c r="I1492" s="70"/>
      <c r="J1492" s="70"/>
      <c r="K1492" s="70"/>
      <c r="L1492" s="70"/>
      <c r="M1492" s="70"/>
      <c r="N1492" s="70">
        <v>69059</v>
      </c>
      <c r="O1492" s="70">
        <v>65155.948730000004</v>
      </c>
      <c r="P1492" s="70"/>
      <c r="Q1492" s="70"/>
      <c r="R1492" s="70">
        <v>69059</v>
      </c>
      <c r="S1492" s="70">
        <v>65155.948730000004</v>
      </c>
    </row>
    <row r="1493" spans="1:19" x14ac:dyDescent="0.25">
      <c r="A1493" s="72">
        <v>16566</v>
      </c>
      <c r="B1493" s="70"/>
      <c r="C1493" s="70"/>
      <c r="D1493" s="70"/>
      <c r="E1493" s="70"/>
      <c r="F1493" s="70"/>
      <c r="G1493" s="70"/>
      <c r="H1493" s="70"/>
      <c r="I1493" s="70"/>
      <c r="J1493" s="70"/>
      <c r="K1493" s="70"/>
      <c r="L1493" s="70">
        <v>54939</v>
      </c>
      <c r="M1493" s="70">
        <v>52036.995116999999</v>
      </c>
      <c r="N1493" s="70"/>
      <c r="O1493" s="70"/>
      <c r="P1493" s="70"/>
      <c r="Q1493" s="70"/>
      <c r="R1493" s="70">
        <v>54939</v>
      </c>
      <c r="S1493" s="70">
        <v>52036.995116999999</v>
      </c>
    </row>
    <row r="1494" spans="1:19" x14ac:dyDescent="0.25">
      <c r="A1494" s="72">
        <v>16570</v>
      </c>
      <c r="B1494" s="70"/>
      <c r="C1494" s="70"/>
      <c r="D1494" s="70"/>
      <c r="E1494" s="70"/>
      <c r="F1494" s="70">
        <v>116277</v>
      </c>
      <c r="G1494" s="70">
        <v>129325.28027300001</v>
      </c>
      <c r="H1494" s="70"/>
      <c r="I1494" s="70"/>
      <c r="J1494" s="70"/>
      <c r="K1494" s="70"/>
      <c r="L1494" s="70"/>
      <c r="M1494" s="70"/>
      <c r="N1494" s="70"/>
      <c r="O1494" s="70"/>
      <c r="P1494" s="70"/>
      <c r="Q1494" s="70"/>
      <c r="R1494" s="70">
        <v>116277</v>
      </c>
      <c r="S1494" s="70">
        <v>129325.28027300001</v>
      </c>
    </row>
    <row r="1495" spans="1:19" x14ac:dyDescent="0.25">
      <c r="A1495" s="72">
        <v>16578</v>
      </c>
      <c r="B1495" s="70"/>
      <c r="C1495" s="70"/>
      <c r="D1495" s="70">
        <v>98694</v>
      </c>
      <c r="E1495" s="70">
        <v>98143.375243999995</v>
      </c>
      <c r="F1495" s="70"/>
      <c r="G1495" s="70"/>
      <c r="H1495" s="70"/>
      <c r="I1495" s="70"/>
      <c r="J1495" s="70"/>
      <c r="K1495" s="70"/>
      <c r="L1495" s="70"/>
      <c r="M1495" s="70"/>
      <c r="N1495" s="70"/>
      <c r="O1495" s="70"/>
      <c r="P1495" s="70"/>
      <c r="Q1495" s="70"/>
      <c r="R1495" s="70">
        <v>98694</v>
      </c>
      <c r="S1495" s="70">
        <v>98143.375243999995</v>
      </c>
    </row>
    <row r="1496" spans="1:19" x14ac:dyDescent="0.25">
      <c r="A1496" s="72">
        <v>16589</v>
      </c>
      <c r="B1496" s="70">
        <v>25715</v>
      </c>
      <c r="C1496" s="70">
        <v>25284.493651000004</v>
      </c>
      <c r="D1496" s="70"/>
      <c r="E1496" s="70"/>
      <c r="F1496" s="70"/>
      <c r="G1496" s="70"/>
      <c r="H1496" s="70"/>
      <c r="I1496" s="70"/>
      <c r="J1496" s="70"/>
      <c r="K1496" s="70"/>
      <c r="L1496" s="70"/>
      <c r="M1496" s="70"/>
      <c r="N1496" s="70"/>
      <c r="O1496" s="70"/>
      <c r="P1496" s="70"/>
      <c r="Q1496" s="70"/>
      <c r="R1496" s="70">
        <v>25715</v>
      </c>
      <c r="S1496" s="70">
        <v>25284.493651000004</v>
      </c>
    </row>
    <row r="1497" spans="1:19" x14ac:dyDescent="0.25">
      <c r="A1497" s="72">
        <v>16601</v>
      </c>
      <c r="B1497" s="70"/>
      <c r="C1497" s="70"/>
      <c r="D1497" s="70">
        <v>3788</v>
      </c>
      <c r="E1497" s="70">
        <v>3740.2757090000005</v>
      </c>
      <c r="F1497" s="70"/>
      <c r="G1497" s="70"/>
      <c r="H1497" s="70"/>
      <c r="I1497" s="70"/>
      <c r="J1497" s="70"/>
      <c r="K1497" s="70"/>
      <c r="L1497" s="70"/>
      <c r="M1497" s="70"/>
      <c r="N1497" s="70"/>
      <c r="O1497" s="70"/>
      <c r="P1497" s="70"/>
      <c r="Q1497" s="70"/>
      <c r="R1497" s="70">
        <v>3788</v>
      </c>
      <c r="S1497" s="70">
        <v>3740.2757090000005</v>
      </c>
    </row>
    <row r="1498" spans="1:19" x14ac:dyDescent="0.25">
      <c r="A1498" s="72">
        <v>16605</v>
      </c>
      <c r="B1498" s="70"/>
      <c r="C1498" s="70"/>
      <c r="D1498" s="70">
        <v>16089</v>
      </c>
      <c r="E1498" s="70">
        <v>20307.334917</v>
      </c>
      <c r="F1498" s="70"/>
      <c r="G1498" s="70"/>
      <c r="H1498" s="70"/>
      <c r="I1498" s="70"/>
      <c r="J1498" s="70"/>
      <c r="K1498" s="70"/>
      <c r="L1498" s="70"/>
      <c r="M1498" s="70"/>
      <c r="N1498" s="70"/>
      <c r="O1498" s="70"/>
      <c r="P1498" s="70"/>
      <c r="Q1498" s="70"/>
      <c r="R1498" s="70">
        <v>16089</v>
      </c>
      <c r="S1498" s="70">
        <v>20307.334917</v>
      </c>
    </row>
    <row r="1499" spans="1:19" x14ac:dyDescent="0.25">
      <c r="A1499" s="72">
        <v>16607</v>
      </c>
      <c r="B1499" s="70"/>
      <c r="C1499" s="70"/>
      <c r="D1499" s="70">
        <v>8260</v>
      </c>
      <c r="E1499" s="70">
        <v>14453.55414</v>
      </c>
      <c r="F1499" s="70"/>
      <c r="G1499" s="70"/>
      <c r="H1499" s="70"/>
      <c r="I1499" s="70"/>
      <c r="J1499" s="70"/>
      <c r="K1499" s="70"/>
      <c r="L1499" s="70"/>
      <c r="M1499" s="70"/>
      <c r="N1499" s="70"/>
      <c r="O1499" s="70"/>
      <c r="P1499" s="70"/>
      <c r="Q1499" s="70"/>
      <c r="R1499" s="70">
        <v>8260</v>
      </c>
      <c r="S1499" s="70">
        <v>14453.55414</v>
      </c>
    </row>
    <row r="1500" spans="1:19" x14ac:dyDescent="0.25">
      <c r="A1500" s="72">
        <v>16608</v>
      </c>
      <c r="B1500" s="70"/>
      <c r="C1500" s="70"/>
      <c r="D1500" s="70">
        <v>3348</v>
      </c>
      <c r="E1500" s="70">
        <v>4798.7949490000001</v>
      </c>
      <c r="F1500" s="70"/>
      <c r="G1500" s="70"/>
      <c r="H1500" s="70"/>
      <c r="I1500" s="70"/>
      <c r="J1500" s="70"/>
      <c r="K1500" s="70"/>
      <c r="L1500" s="70"/>
      <c r="M1500" s="70"/>
      <c r="N1500" s="70"/>
      <c r="O1500" s="70"/>
      <c r="P1500" s="70"/>
      <c r="Q1500" s="70"/>
      <c r="R1500" s="70">
        <v>3348</v>
      </c>
      <c r="S1500" s="70">
        <v>4798.7949490000001</v>
      </c>
    </row>
    <row r="1501" spans="1:19" x14ac:dyDescent="0.25">
      <c r="A1501" s="72">
        <v>16632</v>
      </c>
      <c r="B1501" s="70"/>
      <c r="C1501" s="70"/>
      <c r="D1501" s="70"/>
      <c r="E1501" s="70"/>
      <c r="F1501" s="70"/>
      <c r="G1501" s="70"/>
      <c r="H1501" s="70"/>
      <c r="I1501" s="70"/>
      <c r="J1501" s="70">
        <v>11600</v>
      </c>
      <c r="K1501" s="70">
        <v>6641.3071049999999</v>
      </c>
      <c r="L1501" s="70"/>
      <c r="M1501" s="70"/>
      <c r="N1501" s="70"/>
      <c r="O1501" s="70"/>
      <c r="P1501" s="70"/>
      <c r="Q1501" s="70"/>
      <c r="R1501" s="70">
        <v>11600</v>
      </c>
      <c r="S1501" s="70">
        <v>6641.3071049999999</v>
      </c>
    </row>
    <row r="1502" spans="1:19" x14ac:dyDescent="0.25">
      <c r="A1502" s="72">
        <v>16656</v>
      </c>
      <c r="B1502" s="70"/>
      <c r="C1502" s="70"/>
      <c r="D1502" s="70"/>
      <c r="E1502" s="70"/>
      <c r="F1502" s="70"/>
      <c r="G1502" s="70"/>
      <c r="H1502" s="70"/>
      <c r="I1502" s="70"/>
      <c r="J1502" s="70"/>
      <c r="K1502" s="70"/>
      <c r="L1502" s="70">
        <v>28100</v>
      </c>
      <c r="M1502" s="70">
        <v>36158.213133999998</v>
      </c>
      <c r="N1502" s="70"/>
      <c r="O1502" s="70"/>
      <c r="P1502" s="70"/>
      <c r="Q1502" s="70"/>
      <c r="R1502" s="70">
        <v>28100</v>
      </c>
      <c r="S1502" s="70">
        <v>36158.213133999998</v>
      </c>
    </row>
    <row r="1503" spans="1:19" x14ac:dyDescent="0.25">
      <c r="A1503" s="72">
        <v>16698</v>
      </c>
      <c r="B1503" s="70"/>
      <c r="C1503" s="70"/>
      <c r="D1503" s="70">
        <v>12363</v>
      </c>
      <c r="E1503" s="70">
        <v>7115.9410010000001</v>
      </c>
      <c r="F1503" s="70"/>
      <c r="G1503" s="70"/>
      <c r="H1503" s="70"/>
      <c r="I1503" s="70"/>
      <c r="J1503" s="70"/>
      <c r="K1503" s="70"/>
      <c r="L1503" s="70"/>
      <c r="M1503" s="70"/>
      <c r="N1503" s="70"/>
      <c r="O1503" s="70"/>
      <c r="P1503" s="70"/>
      <c r="Q1503" s="70"/>
      <c r="R1503" s="70">
        <v>12363</v>
      </c>
      <c r="S1503" s="70">
        <v>7115.9410010000001</v>
      </c>
    </row>
    <row r="1504" spans="1:19" x14ac:dyDescent="0.25">
      <c r="A1504" s="72">
        <v>16700</v>
      </c>
      <c r="B1504" s="70"/>
      <c r="C1504" s="70"/>
      <c r="D1504" s="70">
        <v>11978</v>
      </c>
      <c r="E1504" s="70">
        <v>8900.5904090000004</v>
      </c>
      <c r="F1504" s="70"/>
      <c r="G1504" s="70"/>
      <c r="H1504" s="70"/>
      <c r="I1504" s="70"/>
      <c r="J1504" s="70"/>
      <c r="K1504" s="70"/>
      <c r="L1504" s="70"/>
      <c r="M1504" s="70"/>
      <c r="N1504" s="70"/>
      <c r="O1504" s="70"/>
      <c r="P1504" s="70"/>
      <c r="Q1504" s="70"/>
      <c r="R1504" s="70">
        <v>11978</v>
      </c>
      <c r="S1504" s="70">
        <v>8900.5904090000004</v>
      </c>
    </row>
    <row r="1505" spans="1:19" x14ac:dyDescent="0.25">
      <c r="A1505" s="72">
        <v>16729</v>
      </c>
      <c r="B1505" s="70">
        <v>14179</v>
      </c>
      <c r="C1505" s="70">
        <v>16433.697396</v>
      </c>
      <c r="D1505" s="70"/>
      <c r="E1505" s="70"/>
      <c r="F1505" s="70"/>
      <c r="G1505" s="70"/>
      <c r="H1505" s="70"/>
      <c r="I1505" s="70"/>
      <c r="J1505" s="70"/>
      <c r="K1505" s="70"/>
      <c r="L1505" s="70"/>
      <c r="M1505" s="70"/>
      <c r="N1505" s="70"/>
      <c r="O1505" s="70"/>
      <c r="P1505" s="70"/>
      <c r="Q1505" s="70"/>
      <c r="R1505" s="70">
        <v>14179</v>
      </c>
      <c r="S1505" s="70">
        <v>16433.697396</v>
      </c>
    </row>
    <row r="1506" spans="1:19" x14ac:dyDescent="0.25">
      <c r="A1506" s="72">
        <v>16743</v>
      </c>
      <c r="B1506" s="70">
        <v>10002</v>
      </c>
      <c r="C1506" s="70">
        <v>3452.9345090000002</v>
      </c>
      <c r="D1506" s="70"/>
      <c r="E1506" s="70"/>
      <c r="F1506" s="70"/>
      <c r="G1506" s="70"/>
      <c r="H1506" s="70"/>
      <c r="I1506" s="70"/>
      <c r="J1506" s="70"/>
      <c r="K1506" s="70"/>
      <c r="L1506" s="70"/>
      <c r="M1506" s="70"/>
      <c r="N1506" s="70"/>
      <c r="O1506" s="70"/>
      <c r="P1506" s="70"/>
      <c r="Q1506" s="70"/>
      <c r="R1506" s="70">
        <v>10002</v>
      </c>
      <c r="S1506" s="70">
        <v>3452.9345090000002</v>
      </c>
    </row>
    <row r="1507" spans="1:19" x14ac:dyDescent="0.25">
      <c r="A1507" s="72">
        <v>16748</v>
      </c>
      <c r="B1507" s="70">
        <v>3117</v>
      </c>
      <c r="C1507" s="70">
        <v>4652.3021229999995</v>
      </c>
      <c r="D1507" s="70"/>
      <c r="E1507" s="70"/>
      <c r="F1507" s="70"/>
      <c r="G1507" s="70"/>
      <c r="H1507" s="70"/>
      <c r="I1507" s="70"/>
      <c r="J1507" s="70"/>
      <c r="K1507" s="70"/>
      <c r="L1507" s="70"/>
      <c r="M1507" s="70"/>
      <c r="N1507" s="70"/>
      <c r="O1507" s="70"/>
      <c r="P1507" s="70"/>
      <c r="Q1507" s="70"/>
      <c r="R1507" s="70">
        <v>3117</v>
      </c>
      <c r="S1507" s="70">
        <v>4652.3021229999995</v>
      </c>
    </row>
    <row r="1508" spans="1:19" x14ac:dyDescent="0.25">
      <c r="A1508" s="72">
        <v>16757</v>
      </c>
      <c r="B1508" s="70">
        <v>2402</v>
      </c>
      <c r="C1508" s="70">
        <v>2919.2047479999997</v>
      </c>
      <c r="D1508" s="70"/>
      <c r="E1508" s="70"/>
      <c r="F1508" s="70"/>
      <c r="G1508" s="70"/>
      <c r="H1508" s="70"/>
      <c r="I1508" s="70"/>
      <c r="J1508" s="70"/>
      <c r="K1508" s="70"/>
      <c r="L1508" s="70"/>
      <c r="M1508" s="70"/>
      <c r="N1508" s="70"/>
      <c r="O1508" s="70"/>
      <c r="P1508" s="70"/>
      <c r="Q1508" s="70"/>
      <c r="R1508" s="70">
        <v>2402</v>
      </c>
      <c r="S1508" s="70">
        <v>2919.2047479999997</v>
      </c>
    </row>
    <row r="1509" spans="1:19" x14ac:dyDescent="0.25">
      <c r="A1509" s="72">
        <v>16760</v>
      </c>
      <c r="B1509" s="70"/>
      <c r="C1509" s="70"/>
      <c r="D1509" s="70"/>
      <c r="E1509" s="70"/>
      <c r="F1509" s="70">
        <v>79946</v>
      </c>
      <c r="G1509" s="70">
        <v>89963.902343000009</v>
      </c>
      <c r="H1509" s="70"/>
      <c r="I1509" s="70"/>
      <c r="J1509" s="70"/>
      <c r="K1509" s="70"/>
      <c r="L1509" s="70"/>
      <c r="M1509" s="70"/>
      <c r="N1509" s="70"/>
      <c r="O1509" s="70"/>
      <c r="P1509" s="70"/>
      <c r="Q1509" s="70"/>
      <c r="R1509" s="70">
        <v>79946</v>
      </c>
      <c r="S1509" s="70">
        <v>89963.902343000009</v>
      </c>
    </row>
    <row r="1510" spans="1:19" x14ac:dyDescent="0.25">
      <c r="A1510" s="72">
        <v>16761</v>
      </c>
      <c r="B1510" s="70"/>
      <c r="C1510" s="70"/>
      <c r="D1510" s="70"/>
      <c r="E1510" s="70"/>
      <c r="F1510" s="70">
        <v>68086</v>
      </c>
      <c r="G1510" s="70">
        <v>73745.183349999992</v>
      </c>
      <c r="H1510" s="70"/>
      <c r="I1510" s="70"/>
      <c r="J1510" s="70"/>
      <c r="K1510" s="70"/>
      <c r="L1510" s="70"/>
      <c r="M1510" s="70"/>
      <c r="N1510" s="70"/>
      <c r="O1510" s="70"/>
      <c r="P1510" s="70"/>
      <c r="Q1510" s="70"/>
      <c r="R1510" s="70">
        <v>68086</v>
      </c>
      <c r="S1510" s="70">
        <v>73745.183349999992</v>
      </c>
    </row>
    <row r="1511" spans="1:19" x14ac:dyDescent="0.25">
      <c r="A1511" s="72">
        <v>16769</v>
      </c>
      <c r="B1511" s="70"/>
      <c r="C1511" s="70"/>
      <c r="D1511" s="70">
        <v>17223</v>
      </c>
      <c r="E1511" s="70">
        <v>11689.197415999999</v>
      </c>
      <c r="F1511" s="70"/>
      <c r="G1511" s="70"/>
      <c r="H1511" s="70"/>
      <c r="I1511" s="70"/>
      <c r="J1511" s="70"/>
      <c r="K1511" s="70"/>
      <c r="L1511" s="70"/>
      <c r="M1511" s="70"/>
      <c r="N1511" s="70"/>
      <c r="O1511" s="70"/>
      <c r="P1511" s="70"/>
      <c r="Q1511" s="70"/>
      <c r="R1511" s="70">
        <v>17223</v>
      </c>
      <c r="S1511" s="70">
        <v>11689.197415999999</v>
      </c>
    </row>
    <row r="1512" spans="1:19" x14ac:dyDescent="0.25">
      <c r="A1512" s="72">
        <v>16778</v>
      </c>
      <c r="B1512" s="70"/>
      <c r="C1512" s="70"/>
      <c r="D1512" s="70">
        <v>30475</v>
      </c>
      <c r="E1512" s="70">
        <v>34373.021438999996</v>
      </c>
      <c r="F1512" s="70"/>
      <c r="G1512" s="70"/>
      <c r="H1512" s="70"/>
      <c r="I1512" s="70"/>
      <c r="J1512" s="70"/>
      <c r="K1512" s="70"/>
      <c r="L1512" s="70"/>
      <c r="M1512" s="70"/>
      <c r="N1512" s="70"/>
      <c r="O1512" s="70"/>
      <c r="P1512" s="70"/>
      <c r="Q1512" s="70"/>
      <c r="R1512" s="70">
        <v>30475</v>
      </c>
      <c r="S1512" s="70">
        <v>34373.021438999996</v>
      </c>
    </row>
    <row r="1513" spans="1:19" x14ac:dyDescent="0.25">
      <c r="A1513" s="72">
        <v>16785</v>
      </c>
      <c r="B1513" s="70">
        <v>20035</v>
      </c>
      <c r="C1513" s="70">
        <v>20331.322982999998</v>
      </c>
      <c r="D1513" s="70"/>
      <c r="E1513" s="70"/>
      <c r="F1513" s="70"/>
      <c r="G1513" s="70"/>
      <c r="H1513" s="70"/>
      <c r="I1513" s="70"/>
      <c r="J1513" s="70"/>
      <c r="K1513" s="70"/>
      <c r="L1513" s="70"/>
      <c r="M1513" s="70"/>
      <c r="N1513" s="70"/>
      <c r="O1513" s="70"/>
      <c r="P1513" s="70"/>
      <c r="Q1513" s="70"/>
      <c r="R1513" s="70">
        <v>20035</v>
      </c>
      <c r="S1513" s="70">
        <v>20331.322982999998</v>
      </c>
    </row>
    <row r="1514" spans="1:19" x14ac:dyDescent="0.25">
      <c r="A1514" s="72">
        <v>16800</v>
      </c>
      <c r="B1514" s="70"/>
      <c r="C1514" s="70"/>
      <c r="D1514" s="70">
        <v>11527</v>
      </c>
      <c r="E1514" s="70">
        <v>13176.176831999999</v>
      </c>
      <c r="F1514" s="70"/>
      <c r="G1514" s="70"/>
      <c r="H1514" s="70"/>
      <c r="I1514" s="70"/>
      <c r="J1514" s="70"/>
      <c r="K1514" s="70"/>
      <c r="L1514" s="70"/>
      <c r="M1514" s="70"/>
      <c r="N1514" s="70"/>
      <c r="O1514" s="70"/>
      <c r="P1514" s="70"/>
      <c r="Q1514" s="70"/>
      <c r="R1514" s="70">
        <v>11527</v>
      </c>
      <c r="S1514" s="70">
        <v>13176.176831999999</v>
      </c>
    </row>
    <row r="1515" spans="1:19" x14ac:dyDescent="0.25">
      <c r="A1515" s="72">
        <v>16801</v>
      </c>
      <c r="B1515" s="70"/>
      <c r="C1515" s="70"/>
      <c r="D1515" s="70">
        <v>19352</v>
      </c>
      <c r="E1515" s="70">
        <v>26301.803007999999</v>
      </c>
      <c r="F1515" s="70"/>
      <c r="G1515" s="70"/>
      <c r="H1515" s="70"/>
      <c r="I1515" s="70"/>
      <c r="J1515" s="70"/>
      <c r="K1515" s="70"/>
      <c r="L1515" s="70"/>
      <c r="M1515" s="70"/>
      <c r="N1515" s="70"/>
      <c r="O1515" s="70"/>
      <c r="P1515" s="70"/>
      <c r="Q1515" s="70"/>
      <c r="R1515" s="70">
        <v>19352</v>
      </c>
      <c r="S1515" s="70">
        <v>26301.803007999999</v>
      </c>
    </row>
    <row r="1516" spans="1:19" x14ac:dyDescent="0.25">
      <c r="A1516" s="72">
        <v>16845</v>
      </c>
      <c r="B1516" s="70"/>
      <c r="C1516" s="70"/>
      <c r="D1516" s="70"/>
      <c r="E1516" s="70"/>
      <c r="F1516" s="70"/>
      <c r="G1516" s="70"/>
      <c r="H1516" s="70"/>
      <c r="I1516" s="70"/>
      <c r="J1516" s="70"/>
      <c r="K1516" s="70"/>
      <c r="L1516" s="70"/>
      <c r="M1516" s="70"/>
      <c r="N1516" s="70">
        <v>17900</v>
      </c>
      <c r="O1516" s="70">
        <v>10803.636844999997</v>
      </c>
      <c r="P1516" s="70"/>
      <c r="Q1516" s="70"/>
      <c r="R1516" s="70">
        <v>17900</v>
      </c>
      <c r="S1516" s="70">
        <v>10803.636844999997</v>
      </c>
    </row>
    <row r="1517" spans="1:19" x14ac:dyDescent="0.25">
      <c r="A1517" s="72">
        <v>16869</v>
      </c>
      <c r="B1517" s="70"/>
      <c r="C1517" s="70"/>
      <c r="D1517" s="70"/>
      <c r="E1517" s="70"/>
      <c r="F1517" s="70"/>
      <c r="G1517" s="70"/>
      <c r="H1517" s="70"/>
      <c r="I1517" s="70"/>
      <c r="J1517" s="70"/>
      <c r="K1517" s="70"/>
      <c r="L1517" s="70"/>
      <c r="M1517" s="70"/>
      <c r="N1517" s="70">
        <v>8000</v>
      </c>
      <c r="O1517" s="70">
        <v>5988.9614320000001</v>
      </c>
      <c r="P1517" s="70"/>
      <c r="Q1517" s="70"/>
      <c r="R1517" s="70">
        <v>8000</v>
      </c>
      <c r="S1517" s="70">
        <v>5988.9614320000001</v>
      </c>
    </row>
    <row r="1518" spans="1:19" x14ac:dyDescent="0.25">
      <c r="A1518" s="72">
        <v>16871</v>
      </c>
      <c r="B1518" s="70"/>
      <c r="C1518" s="70"/>
      <c r="D1518" s="70"/>
      <c r="E1518" s="70"/>
      <c r="F1518" s="70"/>
      <c r="G1518" s="70"/>
      <c r="H1518" s="70"/>
      <c r="I1518" s="70"/>
      <c r="J1518" s="70"/>
      <c r="K1518" s="70"/>
      <c r="L1518" s="70"/>
      <c r="M1518" s="70"/>
      <c r="N1518" s="70">
        <v>79300</v>
      </c>
      <c r="O1518" s="70">
        <v>32731.781493000002</v>
      </c>
      <c r="P1518" s="70"/>
      <c r="Q1518" s="70"/>
      <c r="R1518" s="70">
        <v>79300</v>
      </c>
      <c r="S1518" s="70">
        <v>32731.781493000002</v>
      </c>
    </row>
    <row r="1519" spans="1:19" x14ac:dyDescent="0.25">
      <c r="A1519" s="72">
        <v>16905</v>
      </c>
      <c r="B1519" s="70"/>
      <c r="C1519" s="70"/>
      <c r="D1519" s="70">
        <v>17900</v>
      </c>
      <c r="E1519" s="70">
        <v>11968.574387000001</v>
      </c>
      <c r="F1519" s="70"/>
      <c r="G1519" s="70"/>
      <c r="H1519" s="70"/>
      <c r="I1519" s="70"/>
      <c r="J1519" s="70"/>
      <c r="K1519" s="70"/>
      <c r="L1519" s="70"/>
      <c r="M1519" s="70"/>
      <c r="N1519" s="70"/>
      <c r="O1519" s="70"/>
      <c r="P1519" s="70"/>
      <c r="Q1519" s="70"/>
      <c r="R1519" s="70">
        <v>17900</v>
      </c>
      <c r="S1519" s="70">
        <v>11968.574387000001</v>
      </c>
    </row>
    <row r="1520" spans="1:19" x14ac:dyDescent="0.25">
      <c r="A1520" s="72">
        <v>16908</v>
      </c>
      <c r="B1520" s="70"/>
      <c r="C1520" s="70"/>
      <c r="D1520" s="70">
        <v>11880</v>
      </c>
      <c r="E1520" s="70">
        <v>15262.137207</v>
      </c>
      <c r="F1520" s="70"/>
      <c r="G1520" s="70"/>
      <c r="H1520" s="70"/>
      <c r="I1520" s="70"/>
      <c r="J1520" s="70"/>
      <c r="K1520" s="70"/>
      <c r="L1520" s="70"/>
      <c r="M1520" s="70"/>
      <c r="N1520" s="70"/>
      <c r="O1520" s="70"/>
      <c r="P1520" s="70"/>
      <c r="Q1520" s="70"/>
      <c r="R1520" s="70">
        <v>11880</v>
      </c>
      <c r="S1520" s="70">
        <v>15262.137207</v>
      </c>
    </row>
    <row r="1521" spans="1:19" x14ac:dyDescent="0.25">
      <c r="A1521" s="72">
        <v>16948</v>
      </c>
      <c r="B1521" s="70"/>
      <c r="C1521" s="70"/>
      <c r="D1521" s="70">
        <v>27766</v>
      </c>
      <c r="E1521" s="70">
        <v>23489.123404999998</v>
      </c>
      <c r="F1521" s="70"/>
      <c r="G1521" s="70"/>
      <c r="H1521" s="70"/>
      <c r="I1521" s="70"/>
      <c r="J1521" s="70"/>
      <c r="K1521" s="70"/>
      <c r="L1521" s="70"/>
      <c r="M1521" s="70"/>
      <c r="N1521" s="70"/>
      <c r="O1521" s="70"/>
      <c r="P1521" s="70"/>
      <c r="Q1521" s="70"/>
      <c r="R1521" s="70">
        <v>27766</v>
      </c>
      <c r="S1521" s="70">
        <v>23489.123404999998</v>
      </c>
    </row>
    <row r="1522" spans="1:19" x14ac:dyDescent="0.25">
      <c r="A1522" s="72">
        <v>16952</v>
      </c>
      <c r="B1522" s="70"/>
      <c r="C1522" s="70"/>
      <c r="D1522" s="70"/>
      <c r="E1522" s="70"/>
      <c r="F1522" s="70"/>
      <c r="G1522" s="70"/>
      <c r="H1522" s="70">
        <v>17000</v>
      </c>
      <c r="I1522" s="70">
        <v>15497.096266999997</v>
      </c>
      <c r="J1522" s="70"/>
      <c r="K1522" s="70"/>
      <c r="L1522" s="70"/>
      <c r="M1522" s="70"/>
      <c r="N1522" s="70"/>
      <c r="O1522" s="70"/>
      <c r="P1522" s="70"/>
      <c r="Q1522" s="70"/>
      <c r="R1522" s="70">
        <v>17000</v>
      </c>
      <c r="S1522" s="70">
        <v>15497.096266999997</v>
      </c>
    </row>
    <row r="1523" spans="1:19" x14ac:dyDescent="0.25">
      <c r="A1523" s="72">
        <v>16959</v>
      </c>
      <c r="B1523" s="70"/>
      <c r="C1523" s="70"/>
      <c r="D1523" s="70"/>
      <c r="E1523" s="70"/>
      <c r="F1523" s="70"/>
      <c r="G1523" s="70"/>
      <c r="H1523" s="70">
        <v>20300</v>
      </c>
      <c r="I1523" s="70">
        <v>29373.489531000003</v>
      </c>
      <c r="J1523" s="70"/>
      <c r="K1523" s="70"/>
      <c r="L1523" s="70"/>
      <c r="M1523" s="70"/>
      <c r="N1523" s="70"/>
      <c r="O1523" s="70"/>
      <c r="P1523" s="70"/>
      <c r="Q1523" s="70"/>
      <c r="R1523" s="70">
        <v>20300</v>
      </c>
      <c r="S1523" s="70">
        <v>29373.489531000003</v>
      </c>
    </row>
    <row r="1524" spans="1:19" x14ac:dyDescent="0.25">
      <c r="A1524" s="72">
        <v>16973</v>
      </c>
      <c r="B1524" s="70"/>
      <c r="C1524" s="70"/>
      <c r="D1524" s="70"/>
      <c r="E1524" s="70"/>
      <c r="F1524" s="70"/>
      <c r="G1524" s="70"/>
      <c r="H1524" s="70">
        <v>3200</v>
      </c>
      <c r="I1524" s="70">
        <v>2795.6991740000003</v>
      </c>
      <c r="J1524" s="70"/>
      <c r="K1524" s="70"/>
      <c r="L1524" s="70"/>
      <c r="M1524" s="70"/>
      <c r="N1524" s="70"/>
      <c r="O1524" s="70"/>
      <c r="P1524" s="70"/>
      <c r="Q1524" s="70"/>
      <c r="R1524" s="70">
        <v>3200</v>
      </c>
      <c r="S1524" s="70">
        <v>2795.6991740000003</v>
      </c>
    </row>
    <row r="1525" spans="1:19" x14ac:dyDescent="0.25">
      <c r="A1525" s="72">
        <v>17010</v>
      </c>
      <c r="B1525" s="70"/>
      <c r="C1525" s="70"/>
      <c r="D1525" s="70"/>
      <c r="E1525" s="70"/>
      <c r="F1525" s="70"/>
      <c r="G1525" s="70"/>
      <c r="H1525" s="70"/>
      <c r="I1525" s="70"/>
      <c r="J1525" s="70"/>
      <c r="K1525" s="70"/>
      <c r="L1525" s="70"/>
      <c r="M1525" s="70"/>
      <c r="N1525" s="70"/>
      <c r="O1525" s="70"/>
      <c r="P1525" s="70">
        <v>500</v>
      </c>
      <c r="Q1525" s="70">
        <v>333.47736700000002</v>
      </c>
      <c r="R1525" s="70">
        <v>500</v>
      </c>
      <c r="S1525" s="70">
        <v>333.47736700000002</v>
      </c>
    </row>
    <row r="1526" spans="1:19" x14ac:dyDescent="0.25">
      <c r="A1526" s="72">
        <v>17012</v>
      </c>
      <c r="B1526" s="70"/>
      <c r="C1526" s="70"/>
      <c r="D1526" s="70"/>
      <c r="E1526" s="70"/>
      <c r="F1526" s="70"/>
      <c r="G1526" s="70"/>
      <c r="H1526" s="70"/>
      <c r="I1526" s="70"/>
      <c r="J1526" s="70"/>
      <c r="K1526" s="70"/>
      <c r="L1526" s="70"/>
      <c r="M1526" s="70"/>
      <c r="N1526" s="70"/>
      <c r="O1526" s="70"/>
      <c r="P1526" s="70">
        <v>2100</v>
      </c>
      <c r="Q1526" s="70">
        <v>1887.5790549999999</v>
      </c>
      <c r="R1526" s="70">
        <v>2100</v>
      </c>
      <c r="S1526" s="70">
        <v>1887.5790549999999</v>
      </c>
    </row>
    <row r="1527" spans="1:19" x14ac:dyDescent="0.25">
      <c r="A1527" s="72">
        <v>17046</v>
      </c>
      <c r="B1527" s="70"/>
      <c r="C1527" s="70"/>
      <c r="D1527" s="70"/>
      <c r="E1527" s="70"/>
      <c r="F1527" s="70"/>
      <c r="G1527" s="70"/>
      <c r="H1527" s="70"/>
      <c r="I1527" s="70"/>
      <c r="J1527" s="70">
        <v>4900</v>
      </c>
      <c r="K1527" s="70">
        <v>5631.6505770000003</v>
      </c>
      <c r="L1527" s="70"/>
      <c r="M1527" s="70"/>
      <c r="N1527" s="70"/>
      <c r="O1527" s="70"/>
      <c r="P1527" s="70"/>
      <c r="Q1527" s="70"/>
      <c r="R1527" s="70">
        <v>4900</v>
      </c>
      <c r="S1527" s="70">
        <v>5631.6505770000003</v>
      </c>
    </row>
    <row r="1528" spans="1:19" x14ac:dyDescent="0.25">
      <c r="A1528" s="72">
        <v>17055</v>
      </c>
      <c r="B1528" s="70"/>
      <c r="C1528" s="70"/>
      <c r="D1528" s="70"/>
      <c r="E1528" s="70"/>
      <c r="F1528" s="70"/>
      <c r="G1528" s="70"/>
      <c r="H1528" s="70">
        <v>8949</v>
      </c>
      <c r="I1528" s="70">
        <v>8393.3173399999996</v>
      </c>
      <c r="J1528" s="70"/>
      <c r="K1528" s="70"/>
      <c r="L1528" s="70"/>
      <c r="M1528" s="70"/>
      <c r="N1528" s="70"/>
      <c r="O1528" s="70"/>
      <c r="P1528" s="70"/>
      <c r="Q1528" s="70"/>
      <c r="R1528" s="70">
        <v>8949</v>
      </c>
      <c r="S1528" s="70">
        <v>8393.3173399999996</v>
      </c>
    </row>
    <row r="1529" spans="1:19" x14ac:dyDescent="0.25">
      <c r="A1529" s="72">
        <v>17077</v>
      </c>
      <c r="B1529" s="70"/>
      <c r="C1529" s="70"/>
      <c r="D1529" s="70"/>
      <c r="E1529" s="70"/>
      <c r="F1529" s="70"/>
      <c r="G1529" s="70"/>
      <c r="H1529" s="70"/>
      <c r="I1529" s="70"/>
      <c r="J1529" s="70">
        <v>9300</v>
      </c>
      <c r="K1529" s="70">
        <v>12741.901794999998</v>
      </c>
      <c r="L1529" s="70"/>
      <c r="M1529" s="70"/>
      <c r="N1529" s="70"/>
      <c r="O1529" s="70"/>
      <c r="P1529" s="70"/>
      <c r="Q1529" s="70"/>
      <c r="R1529" s="70">
        <v>9300</v>
      </c>
      <c r="S1529" s="70">
        <v>12741.901794999998</v>
      </c>
    </row>
    <row r="1530" spans="1:19" x14ac:dyDescent="0.25">
      <c r="A1530" s="72">
        <v>17078</v>
      </c>
      <c r="B1530" s="70"/>
      <c r="C1530" s="70"/>
      <c r="D1530" s="70">
        <v>4456</v>
      </c>
      <c r="E1530" s="70">
        <v>8389.417152</v>
      </c>
      <c r="F1530" s="70"/>
      <c r="G1530" s="70"/>
      <c r="H1530" s="70"/>
      <c r="I1530" s="70"/>
      <c r="J1530" s="70"/>
      <c r="K1530" s="70"/>
      <c r="L1530" s="70"/>
      <c r="M1530" s="70"/>
      <c r="N1530" s="70"/>
      <c r="O1530" s="70"/>
      <c r="P1530" s="70"/>
      <c r="Q1530" s="70"/>
      <c r="R1530" s="70">
        <v>4456</v>
      </c>
      <c r="S1530" s="70">
        <v>8389.417152</v>
      </c>
    </row>
    <row r="1531" spans="1:19" x14ac:dyDescent="0.25">
      <c r="A1531" s="72">
        <v>17088</v>
      </c>
      <c r="B1531" s="70"/>
      <c r="C1531" s="70"/>
      <c r="D1531" s="70"/>
      <c r="E1531" s="70"/>
      <c r="F1531" s="70"/>
      <c r="G1531" s="70"/>
      <c r="H1531" s="70"/>
      <c r="I1531" s="70"/>
      <c r="J1531" s="70"/>
      <c r="K1531" s="70"/>
      <c r="L1531" s="70"/>
      <c r="M1531" s="70"/>
      <c r="N1531" s="70">
        <v>8000</v>
      </c>
      <c r="O1531" s="70">
        <v>6142.1863730000005</v>
      </c>
      <c r="P1531" s="70"/>
      <c r="Q1531" s="70"/>
      <c r="R1531" s="70">
        <v>8000</v>
      </c>
      <c r="S1531" s="70">
        <v>6142.1863730000005</v>
      </c>
    </row>
    <row r="1532" spans="1:19" x14ac:dyDescent="0.25">
      <c r="A1532" s="72">
        <v>17092</v>
      </c>
      <c r="B1532" s="70"/>
      <c r="C1532" s="70"/>
      <c r="D1532" s="70">
        <v>4277</v>
      </c>
      <c r="E1532" s="70">
        <v>8828.694128000001</v>
      </c>
      <c r="F1532" s="70"/>
      <c r="G1532" s="70"/>
      <c r="H1532" s="70"/>
      <c r="I1532" s="70"/>
      <c r="J1532" s="70"/>
      <c r="K1532" s="70"/>
      <c r="L1532" s="70"/>
      <c r="M1532" s="70"/>
      <c r="N1532" s="70"/>
      <c r="O1532" s="70"/>
      <c r="P1532" s="70"/>
      <c r="Q1532" s="70"/>
      <c r="R1532" s="70">
        <v>4277</v>
      </c>
      <c r="S1532" s="70">
        <v>8828.694128000001</v>
      </c>
    </row>
    <row r="1533" spans="1:19" x14ac:dyDescent="0.25">
      <c r="A1533" s="72">
        <v>17153</v>
      </c>
      <c r="B1533" s="70"/>
      <c r="C1533" s="70"/>
      <c r="D1533" s="70"/>
      <c r="E1533" s="70"/>
      <c r="F1533" s="70"/>
      <c r="G1533" s="70"/>
      <c r="H1533" s="70"/>
      <c r="I1533" s="70"/>
      <c r="J1533" s="70">
        <v>1000</v>
      </c>
      <c r="K1533" s="70">
        <v>738.91323899999998</v>
      </c>
      <c r="L1533" s="70"/>
      <c r="M1533" s="70"/>
      <c r="N1533" s="70"/>
      <c r="O1533" s="70"/>
      <c r="P1533" s="70"/>
      <c r="Q1533" s="70"/>
      <c r="R1533" s="70">
        <v>1000</v>
      </c>
      <c r="S1533" s="70">
        <v>738.91323899999998</v>
      </c>
    </row>
    <row r="1534" spans="1:19" x14ac:dyDescent="0.25">
      <c r="A1534" s="72">
        <v>17193</v>
      </c>
      <c r="B1534" s="70"/>
      <c r="C1534" s="70"/>
      <c r="D1534" s="70"/>
      <c r="E1534" s="70"/>
      <c r="F1534" s="70"/>
      <c r="G1534" s="70"/>
      <c r="H1534" s="70"/>
      <c r="I1534" s="70"/>
      <c r="J1534" s="70"/>
      <c r="K1534" s="70"/>
      <c r="L1534" s="70">
        <v>14700</v>
      </c>
      <c r="M1534" s="70">
        <v>15567.635834000001</v>
      </c>
      <c r="N1534" s="70"/>
      <c r="O1534" s="70"/>
      <c r="P1534" s="70"/>
      <c r="Q1534" s="70"/>
      <c r="R1534" s="70">
        <v>14700</v>
      </c>
      <c r="S1534" s="70">
        <v>15567.635834000001</v>
      </c>
    </row>
    <row r="1535" spans="1:19" x14ac:dyDescent="0.25">
      <c r="A1535" s="72">
        <v>17202</v>
      </c>
      <c r="B1535" s="70"/>
      <c r="C1535" s="70"/>
      <c r="D1535" s="70"/>
      <c r="E1535" s="70"/>
      <c r="F1535" s="70">
        <v>13953</v>
      </c>
      <c r="G1535" s="70">
        <v>17022.753292000001</v>
      </c>
      <c r="H1535" s="70"/>
      <c r="I1535" s="70"/>
      <c r="J1535" s="70"/>
      <c r="K1535" s="70"/>
      <c r="L1535" s="70"/>
      <c r="M1535" s="70"/>
      <c r="N1535" s="70"/>
      <c r="O1535" s="70"/>
      <c r="P1535" s="70"/>
      <c r="Q1535" s="70"/>
      <c r="R1535" s="70">
        <v>13953</v>
      </c>
      <c r="S1535" s="70">
        <v>17022.753292000001</v>
      </c>
    </row>
    <row r="1536" spans="1:19" x14ac:dyDescent="0.25">
      <c r="A1536" s="72">
        <v>17223</v>
      </c>
      <c r="B1536" s="70"/>
      <c r="C1536" s="70"/>
      <c r="D1536" s="70"/>
      <c r="E1536" s="70"/>
      <c r="F1536" s="70"/>
      <c r="G1536" s="70"/>
      <c r="H1536" s="70">
        <v>1013</v>
      </c>
      <c r="I1536" s="70">
        <v>80.179238999999995</v>
      </c>
      <c r="J1536" s="70"/>
      <c r="K1536" s="70"/>
      <c r="L1536" s="70"/>
      <c r="M1536" s="70"/>
      <c r="N1536" s="70"/>
      <c r="O1536" s="70"/>
      <c r="P1536" s="70"/>
      <c r="Q1536" s="70"/>
      <c r="R1536" s="70">
        <v>1013</v>
      </c>
      <c r="S1536" s="70">
        <v>80.179238999999995</v>
      </c>
    </row>
    <row r="1537" spans="1:19" x14ac:dyDescent="0.25">
      <c r="A1537" s="72">
        <v>17275</v>
      </c>
      <c r="B1537" s="70"/>
      <c r="C1537" s="70"/>
      <c r="D1537" s="70"/>
      <c r="E1537" s="70"/>
      <c r="F1537" s="70"/>
      <c r="G1537" s="70"/>
      <c r="H1537" s="70"/>
      <c r="I1537" s="70"/>
      <c r="J1537" s="70"/>
      <c r="K1537" s="70"/>
      <c r="L1537" s="70"/>
      <c r="M1537" s="70"/>
      <c r="N1537" s="70">
        <v>14300</v>
      </c>
      <c r="O1537" s="70">
        <v>6692.1298229999993</v>
      </c>
      <c r="P1537" s="70"/>
      <c r="Q1537" s="70"/>
      <c r="R1537" s="70">
        <v>14300</v>
      </c>
      <c r="S1537" s="70">
        <v>6692.1298229999993</v>
      </c>
    </row>
    <row r="1538" spans="1:19" x14ac:dyDescent="0.25">
      <c r="A1538" s="72">
        <v>17281</v>
      </c>
      <c r="B1538" s="70"/>
      <c r="C1538" s="70"/>
      <c r="D1538" s="70"/>
      <c r="E1538" s="70"/>
      <c r="F1538" s="70"/>
      <c r="G1538" s="70"/>
      <c r="H1538" s="70"/>
      <c r="I1538" s="70"/>
      <c r="J1538" s="70"/>
      <c r="K1538" s="70"/>
      <c r="L1538" s="70"/>
      <c r="M1538" s="70"/>
      <c r="N1538" s="70">
        <v>22200</v>
      </c>
      <c r="O1538" s="70">
        <v>18547.504860000001</v>
      </c>
      <c r="P1538" s="70"/>
      <c r="Q1538" s="70"/>
      <c r="R1538" s="70">
        <v>22200</v>
      </c>
      <c r="S1538" s="70">
        <v>18547.504860000001</v>
      </c>
    </row>
    <row r="1539" spans="1:19" x14ac:dyDescent="0.25">
      <c r="A1539" s="72">
        <v>17325</v>
      </c>
      <c r="B1539" s="70"/>
      <c r="C1539" s="70"/>
      <c r="D1539" s="70"/>
      <c r="E1539" s="70"/>
      <c r="F1539" s="70">
        <v>21253</v>
      </c>
      <c r="G1539" s="70">
        <v>36867.362485999998</v>
      </c>
      <c r="H1539" s="70"/>
      <c r="I1539" s="70"/>
      <c r="J1539" s="70"/>
      <c r="K1539" s="70"/>
      <c r="L1539" s="70"/>
      <c r="M1539" s="70"/>
      <c r="N1539" s="70"/>
      <c r="O1539" s="70"/>
      <c r="P1539" s="70"/>
      <c r="Q1539" s="70"/>
      <c r="R1539" s="70">
        <v>21253</v>
      </c>
      <c r="S1539" s="70">
        <v>36867.362485999998</v>
      </c>
    </row>
    <row r="1540" spans="1:19" x14ac:dyDescent="0.25">
      <c r="A1540" s="72">
        <v>17337</v>
      </c>
      <c r="B1540" s="70"/>
      <c r="C1540" s="70"/>
      <c r="D1540" s="70"/>
      <c r="E1540" s="70"/>
      <c r="F1540" s="70"/>
      <c r="G1540" s="70"/>
      <c r="H1540" s="70"/>
      <c r="I1540" s="70"/>
      <c r="J1540" s="70"/>
      <c r="K1540" s="70"/>
      <c r="L1540" s="70">
        <v>3400</v>
      </c>
      <c r="M1540" s="70">
        <v>1604.998</v>
      </c>
      <c r="N1540" s="70"/>
      <c r="O1540" s="70"/>
      <c r="P1540" s="70"/>
      <c r="Q1540" s="70"/>
      <c r="R1540" s="70">
        <v>3400</v>
      </c>
      <c r="S1540" s="70">
        <v>1604.998</v>
      </c>
    </row>
    <row r="1541" spans="1:19" x14ac:dyDescent="0.25">
      <c r="A1541" s="72">
        <v>17403</v>
      </c>
      <c r="B1541" s="70"/>
      <c r="C1541" s="70"/>
      <c r="D1541" s="70"/>
      <c r="E1541" s="70"/>
      <c r="F1541" s="70"/>
      <c r="G1541" s="70"/>
      <c r="H1541" s="70"/>
      <c r="I1541" s="70"/>
      <c r="J1541" s="70">
        <v>17300</v>
      </c>
      <c r="K1541" s="70">
        <v>12222.269944</v>
      </c>
      <c r="L1541" s="70"/>
      <c r="M1541" s="70"/>
      <c r="N1541" s="70"/>
      <c r="O1541" s="70"/>
      <c r="P1541" s="70"/>
      <c r="Q1541" s="70"/>
      <c r="R1541" s="70">
        <v>17300</v>
      </c>
      <c r="S1541" s="70">
        <v>12222.269944</v>
      </c>
    </row>
    <row r="1542" spans="1:19" x14ac:dyDescent="0.25">
      <c r="A1542" s="72">
        <v>17405</v>
      </c>
      <c r="B1542" s="70"/>
      <c r="C1542" s="70"/>
      <c r="D1542" s="70"/>
      <c r="E1542" s="70"/>
      <c r="F1542" s="70"/>
      <c r="G1542" s="70"/>
      <c r="H1542" s="70"/>
      <c r="I1542" s="70"/>
      <c r="J1542" s="70">
        <v>22300</v>
      </c>
      <c r="K1542" s="70">
        <v>19246.76886</v>
      </c>
      <c r="L1542" s="70"/>
      <c r="M1542" s="70"/>
      <c r="N1542" s="70"/>
      <c r="O1542" s="70"/>
      <c r="P1542" s="70"/>
      <c r="Q1542" s="70"/>
      <c r="R1542" s="70">
        <v>22300</v>
      </c>
      <c r="S1542" s="70">
        <v>19246.76886</v>
      </c>
    </row>
    <row r="1543" spans="1:19" x14ac:dyDescent="0.25">
      <c r="A1543" s="72">
        <v>17407</v>
      </c>
      <c r="B1543" s="70"/>
      <c r="C1543" s="70"/>
      <c r="D1543" s="70"/>
      <c r="E1543" s="70"/>
      <c r="F1543" s="70"/>
      <c r="G1543" s="70"/>
      <c r="H1543" s="70"/>
      <c r="I1543" s="70"/>
      <c r="J1543" s="70">
        <v>19000</v>
      </c>
      <c r="K1543" s="70">
        <v>14301.513632999999</v>
      </c>
      <c r="L1543" s="70"/>
      <c r="M1543" s="70"/>
      <c r="N1543" s="70"/>
      <c r="O1543" s="70"/>
      <c r="P1543" s="70"/>
      <c r="Q1543" s="70"/>
      <c r="R1543" s="70">
        <v>19000</v>
      </c>
      <c r="S1543" s="70">
        <v>14301.513632999999</v>
      </c>
    </row>
    <row r="1544" spans="1:19" x14ac:dyDescent="0.25">
      <c r="A1544" s="72">
        <v>17428</v>
      </c>
      <c r="B1544" s="70"/>
      <c r="C1544" s="70"/>
      <c r="D1544" s="70"/>
      <c r="E1544" s="70"/>
      <c r="F1544" s="70">
        <v>18999</v>
      </c>
      <c r="G1544" s="70">
        <v>5261.3097689999995</v>
      </c>
      <c r="H1544" s="70"/>
      <c r="I1544" s="70"/>
      <c r="J1544" s="70"/>
      <c r="K1544" s="70"/>
      <c r="L1544" s="70"/>
      <c r="M1544" s="70"/>
      <c r="N1544" s="70"/>
      <c r="O1544" s="70"/>
      <c r="P1544" s="70"/>
      <c r="Q1544" s="70"/>
      <c r="R1544" s="70">
        <v>18999</v>
      </c>
      <c r="S1544" s="70">
        <v>5261.3097689999995</v>
      </c>
    </row>
    <row r="1545" spans="1:19" x14ac:dyDescent="0.25">
      <c r="A1545" s="72">
        <v>17438</v>
      </c>
      <c r="B1545" s="70"/>
      <c r="C1545" s="70"/>
      <c r="D1545" s="70"/>
      <c r="E1545" s="70"/>
      <c r="F1545" s="70">
        <v>4641</v>
      </c>
      <c r="G1545" s="70">
        <v>8884.5191200000008</v>
      </c>
      <c r="H1545" s="70"/>
      <c r="I1545" s="70"/>
      <c r="J1545" s="70"/>
      <c r="K1545" s="70"/>
      <c r="L1545" s="70"/>
      <c r="M1545" s="70"/>
      <c r="N1545" s="70"/>
      <c r="O1545" s="70"/>
      <c r="P1545" s="70"/>
      <c r="Q1545" s="70"/>
      <c r="R1545" s="70">
        <v>4641</v>
      </c>
      <c r="S1545" s="70">
        <v>8884.5191200000008</v>
      </c>
    </row>
    <row r="1546" spans="1:19" x14ac:dyDescent="0.25">
      <c r="A1546" s="72">
        <v>17444</v>
      </c>
      <c r="B1546" s="70"/>
      <c r="C1546" s="70"/>
      <c r="D1546" s="70"/>
      <c r="E1546" s="70"/>
      <c r="F1546" s="70">
        <v>2535</v>
      </c>
      <c r="G1546" s="70">
        <v>1879.898866</v>
      </c>
      <c r="H1546" s="70"/>
      <c r="I1546" s="70"/>
      <c r="J1546" s="70"/>
      <c r="K1546" s="70"/>
      <c r="L1546" s="70"/>
      <c r="M1546" s="70"/>
      <c r="N1546" s="70"/>
      <c r="O1546" s="70"/>
      <c r="P1546" s="70"/>
      <c r="Q1546" s="70"/>
      <c r="R1546" s="70">
        <v>2535</v>
      </c>
      <c r="S1546" s="70">
        <v>1879.898866</v>
      </c>
    </row>
    <row r="1547" spans="1:19" x14ac:dyDescent="0.25">
      <c r="A1547" s="72">
        <v>17457</v>
      </c>
      <c r="B1547" s="70"/>
      <c r="C1547" s="70"/>
      <c r="D1547" s="70"/>
      <c r="E1547" s="70"/>
      <c r="F1547" s="70">
        <v>10442</v>
      </c>
      <c r="G1547" s="70">
        <v>5227.1113380000006</v>
      </c>
      <c r="H1547" s="70"/>
      <c r="I1547" s="70"/>
      <c r="J1547" s="70"/>
      <c r="K1547" s="70"/>
      <c r="L1547" s="70"/>
      <c r="M1547" s="70"/>
      <c r="N1547" s="70"/>
      <c r="O1547" s="70"/>
      <c r="P1547" s="70"/>
      <c r="Q1547" s="70"/>
      <c r="R1547" s="70">
        <v>10442</v>
      </c>
      <c r="S1547" s="70">
        <v>5227.1113380000006</v>
      </c>
    </row>
    <row r="1548" spans="1:19" x14ac:dyDescent="0.25">
      <c r="A1548" s="72">
        <v>17463</v>
      </c>
      <c r="B1548" s="70"/>
      <c r="C1548" s="70"/>
      <c r="D1548" s="70"/>
      <c r="E1548" s="70"/>
      <c r="F1548" s="70">
        <v>14817</v>
      </c>
      <c r="G1548" s="70">
        <v>10777.300827999999</v>
      </c>
      <c r="H1548" s="70"/>
      <c r="I1548" s="70"/>
      <c r="J1548" s="70"/>
      <c r="K1548" s="70"/>
      <c r="L1548" s="70"/>
      <c r="M1548" s="70"/>
      <c r="N1548" s="70"/>
      <c r="O1548" s="70"/>
      <c r="P1548" s="70"/>
      <c r="Q1548" s="70"/>
      <c r="R1548" s="70">
        <v>14817</v>
      </c>
      <c r="S1548" s="70">
        <v>10777.300827999999</v>
      </c>
    </row>
    <row r="1549" spans="1:19" x14ac:dyDescent="0.25">
      <c r="A1549" s="72">
        <v>17485</v>
      </c>
      <c r="B1549" s="70"/>
      <c r="C1549" s="70"/>
      <c r="D1549" s="70"/>
      <c r="E1549" s="70"/>
      <c r="F1549" s="70"/>
      <c r="G1549" s="70"/>
      <c r="H1549" s="70"/>
      <c r="I1549" s="70"/>
      <c r="J1549" s="70">
        <v>12000</v>
      </c>
      <c r="K1549" s="70">
        <v>7659.5236480000003</v>
      </c>
      <c r="L1549" s="70"/>
      <c r="M1549" s="70"/>
      <c r="N1549" s="70"/>
      <c r="O1549" s="70"/>
      <c r="P1549" s="70"/>
      <c r="Q1549" s="70"/>
      <c r="R1549" s="70">
        <v>12000</v>
      </c>
      <c r="S1549" s="70">
        <v>7659.5236480000003</v>
      </c>
    </row>
    <row r="1550" spans="1:19" x14ac:dyDescent="0.25">
      <c r="A1550" s="72">
        <v>17488</v>
      </c>
      <c r="B1550" s="70"/>
      <c r="C1550" s="70"/>
      <c r="D1550" s="70"/>
      <c r="E1550" s="70"/>
      <c r="F1550" s="70"/>
      <c r="G1550" s="70"/>
      <c r="H1550" s="70"/>
      <c r="I1550" s="70"/>
      <c r="J1550" s="70">
        <v>7000</v>
      </c>
      <c r="K1550" s="70">
        <v>5933.5452310000001</v>
      </c>
      <c r="L1550" s="70"/>
      <c r="M1550" s="70"/>
      <c r="N1550" s="70"/>
      <c r="O1550" s="70"/>
      <c r="P1550" s="70"/>
      <c r="Q1550" s="70"/>
      <c r="R1550" s="70">
        <v>7000</v>
      </c>
      <c r="S1550" s="70">
        <v>5933.5452310000001</v>
      </c>
    </row>
    <row r="1551" spans="1:19" x14ac:dyDescent="0.25">
      <c r="A1551" s="72">
        <v>17499</v>
      </c>
      <c r="B1551" s="70"/>
      <c r="C1551" s="70"/>
      <c r="D1551" s="70"/>
      <c r="E1551" s="70"/>
      <c r="F1551" s="70"/>
      <c r="G1551" s="70"/>
      <c r="H1551" s="70"/>
      <c r="I1551" s="70"/>
      <c r="J1551" s="70">
        <v>12300</v>
      </c>
      <c r="K1551" s="70">
        <v>10192.122082999998</v>
      </c>
      <c r="L1551" s="70"/>
      <c r="M1551" s="70"/>
      <c r="N1551" s="70"/>
      <c r="O1551" s="70"/>
      <c r="P1551" s="70"/>
      <c r="Q1551" s="70"/>
      <c r="R1551" s="70">
        <v>12300</v>
      </c>
      <c r="S1551" s="70">
        <v>10192.122082999998</v>
      </c>
    </row>
    <row r="1552" spans="1:19" x14ac:dyDescent="0.25">
      <c r="A1552" s="72">
        <v>17509</v>
      </c>
      <c r="B1552" s="70"/>
      <c r="C1552" s="70"/>
      <c r="D1552" s="70"/>
      <c r="E1552" s="70"/>
      <c r="F1552" s="70"/>
      <c r="G1552" s="70"/>
      <c r="H1552" s="70"/>
      <c r="I1552" s="70"/>
      <c r="J1552" s="70">
        <v>4000</v>
      </c>
      <c r="K1552" s="70">
        <v>3502.8373670000001</v>
      </c>
      <c r="L1552" s="70"/>
      <c r="M1552" s="70"/>
      <c r="N1552" s="70"/>
      <c r="O1552" s="70"/>
      <c r="P1552" s="70"/>
      <c r="Q1552" s="70"/>
      <c r="R1552" s="70">
        <v>4000</v>
      </c>
      <c r="S1552" s="70">
        <v>3502.8373670000001</v>
      </c>
    </row>
    <row r="1553" spans="1:19" x14ac:dyDescent="0.25">
      <c r="A1553" s="72">
        <v>17514</v>
      </c>
      <c r="B1553" s="70"/>
      <c r="C1553" s="70"/>
      <c r="D1553" s="70"/>
      <c r="E1553" s="70"/>
      <c r="F1553" s="70"/>
      <c r="G1553" s="70"/>
      <c r="H1553" s="70"/>
      <c r="I1553" s="70"/>
      <c r="J1553" s="70">
        <v>22500</v>
      </c>
      <c r="K1553" s="70">
        <v>18800.534387</v>
      </c>
      <c r="L1553" s="70"/>
      <c r="M1553" s="70"/>
      <c r="N1553" s="70"/>
      <c r="O1553" s="70"/>
      <c r="P1553" s="70"/>
      <c r="Q1553" s="70"/>
      <c r="R1553" s="70">
        <v>22500</v>
      </c>
      <c r="S1553" s="70">
        <v>18800.534387</v>
      </c>
    </row>
    <row r="1554" spans="1:19" x14ac:dyDescent="0.25">
      <c r="A1554" s="72">
        <v>17563</v>
      </c>
      <c r="B1554" s="70"/>
      <c r="C1554" s="70"/>
      <c r="D1554" s="70"/>
      <c r="E1554" s="70"/>
      <c r="F1554" s="70"/>
      <c r="G1554" s="70"/>
      <c r="H1554" s="70">
        <v>9000</v>
      </c>
      <c r="I1554" s="70">
        <v>11157.107055</v>
      </c>
      <c r="J1554" s="70"/>
      <c r="K1554" s="70"/>
      <c r="L1554" s="70"/>
      <c r="M1554" s="70"/>
      <c r="N1554" s="70"/>
      <c r="O1554" s="70"/>
      <c r="P1554" s="70"/>
      <c r="Q1554" s="70"/>
      <c r="R1554" s="70">
        <v>9000</v>
      </c>
      <c r="S1554" s="70">
        <v>11157.107055</v>
      </c>
    </row>
    <row r="1555" spans="1:19" x14ac:dyDescent="0.25">
      <c r="A1555" s="72">
        <v>17567</v>
      </c>
      <c r="B1555" s="70"/>
      <c r="C1555" s="70"/>
      <c r="D1555" s="70">
        <v>7422</v>
      </c>
      <c r="E1555" s="70">
        <v>8942.1610040000014</v>
      </c>
      <c r="F1555" s="70"/>
      <c r="G1555" s="70"/>
      <c r="H1555" s="70"/>
      <c r="I1555" s="70"/>
      <c r="J1555" s="70"/>
      <c r="K1555" s="70"/>
      <c r="L1555" s="70"/>
      <c r="M1555" s="70"/>
      <c r="N1555" s="70"/>
      <c r="O1555" s="70"/>
      <c r="P1555" s="70"/>
      <c r="Q1555" s="70"/>
      <c r="R1555" s="70">
        <v>7422</v>
      </c>
      <c r="S1555" s="70">
        <v>8942.1610040000014</v>
      </c>
    </row>
    <row r="1556" spans="1:19" x14ac:dyDescent="0.25">
      <c r="A1556" s="72">
        <v>17591</v>
      </c>
      <c r="B1556" s="70"/>
      <c r="C1556" s="70"/>
      <c r="D1556" s="70">
        <v>7333</v>
      </c>
      <c r="E1556" s="70">
        <v>7164.3273979999994</v>
      </c>
      <c r="F1556" s="70"/>
      <c r="G1556" s="70"/>
      <c r="H1556" s="70"/>
      <c r="I1556" s="70"/>
      <c r="J1556" s="70"/>
      <c r="K1556" s="70"/>
      <c r="L1556" s="70"/>
      <c r="M1556" s="70"/>
      <c r="N1556" s="70"/>
      <c r="O1556" s="70"/>
      <c r="P1556" s="70"/>
      <c r="Q1556" s="70"/>
      <c r="R1556" s="70">
        <v>7333</v>
      </c>
      <c r="S1556" s="70">
        <v>7164.3273979999994</v>
      </c>
    </row>
    <row r="1557" spans="1:19" x14ac:dyDescent="0.25">
      <c r="A1557" s="72">
        <v>17597</v>
      </c>
      <c r="B1557" s="70"/>
      <c r="C1557" s="70"/>
      <c r="D1557" s="70"/>
      <c r="E1557" s="70"/>
      <c r="F1557" s="70"/>
      <c r="G1557" s="70"/>
      <c r="H1557" s="70"/>
      <c r="I1557" s="70"/>
      <c r="J1557" s="70">
        <v>18800</v>
      </c>
      <c r="K1557" s="70">
        <v>20769.738235000001</v>
      </c>
      <c r="L1557" s="70"/>
      <c r="M1557" s="70"/>
      <c r="N1557" s="70"/>
      <c r="O1557" s="70"/>
      <c r="P1557" s="70"/>
      <c r="Q1557" s="70"/>
      <c r="R1557" s="70">
        <v>18800</v>
      </c>
      <c r="S1557" s="70">
        <v>20769.738235000001</v>
      </c>
    </row>
    <row r="1558" spans="1:19" x14ac:dyDescent="0.25">
      <c r="A1558" s="72">
        <v>17610</v>
      </c>
      <c r="B1558" s="70"/>
      <c r="C1558" s="70"/>
      <c r="D1558" s="70"/>
      <c r="E1558" s="70"/>
      <c r="F1558" s="70">
        <v>7925</v>
      </c>
      <c r="G1558" s="70">
        <v>8345.640671000001</v>
      </c>
      <c r="H1558" s="70"/>
      <c r="I1558" s="70"/>
      <c r="J1558" s="70"/>
      <c r="K1558" s="70"/>
      <c r="L1558" s="70"/>
      <c r="M1558" s="70"/>
      <c r="N1558" s="70"/>
      <c r="O1558" s="70"/>
      <c r="P1558" s="70"/>
      <c r="Q1558" s="70"/>
      <c r="R1558" s="70">
        <v>7925</v>
      </c>
      <c r="S1558" s="70">
        <v>8345.640671000001</v>
      </c>
    </row>
    <row r="1559" spans="1:19" x14ac:dyDescent="0.25">
      <c r="A1559" s="72">
        <v>17622</v>
      </c>
      <c r="B1559" s="70"/>
      <c r="C1559" s="70"/>
      <c r="D1559" s="70">
        <v>28516</v>
      </c>
      <c r="E1559" s="70">
        <v>23346.874808</v>
      </c>
      <c r="F1559" s="70"/>
      <c r="G1559" s="70"/>
      <c r="H1559" s="70"/>
      <c r="I1559" s="70"/>
      <c r="J1559" s="70"/>
      <c r="K1559" s="70"/>
      <c r="L1559" s="70"/>
      <c r="M1559" s="70"/>
      <c r="N1559" s="70"/>
      <c r="O1559" s="70"/>
      <c r="P1559" s="70"/>
      <c r="Q1559" s="70"/>
      <c r="R1559" s="70">
        <v>28516</v>
      </c>
      <c r="S1559" s="70">
        <v>23346.874808</v>
      </c>
    </row>
    <row r="1560" spans="1:19" x14ac:dyDescent="0.25">
      <c r="A1560" s="72">
        <v>17641</v>
      </c>
      <c r="B1560" s="70"/>
      <c r="C1560" s="70"/>
      <c r="D1560" s="70"/>
      <c r="E1560" s="70"/>
      <c r="F1560" s="70">
        <v>16131</v>
      </c>
      <c r="G1560" s="70">
        <v>19312.583267000002</v>
      </c>
      <c r="H1560" s="70"/>
      <c r="I1560" s="70"/>
      <c r="J1560" s="70"/>
      <c r="K1560" s="70"/>
      <c r="L1560" s="70"/>
      <c r="M1560" s="70"/>
      <c r="N1560" s="70"/>
      <c r="O1560" s="70"/>
      <c r="P1560" s="70"/>
      <c r="Q1560" s="70"/>
      <c r="R1560" s="70">
        <v>16131</v>
      </c>
      <c r="S1560" s="70">
        <v>19312.583267000002</v>
      </c>
    </row>
    <row r="1561" spans="1:19" x14ac:dyDescent="0.25">
      <c r="A1561" s="72">
        <v>17671</v>
      </c>
      <c r="B1561" s="70"/>
      <c r="C1561" s="70"/>
      <c r="D1561" s="70">
        <v>5160</v>
      </c>
      <c r="E1561" s="70">
        <v>1745.1440970000001</v>
      </c>
      <c r="F1561" s="70"/>
      <c r="G1561" s="70"/>
      <c r="H1561" s="70"/>
      <c r="I1561" s="70"/>
      <c r="J1561" s="70"/>
      <c r="K1561" s="70"/>
      <c r="L1561" s="70"/>
      <c r="M1561" s="70"/>
      <c r="N1561" s="70"/>
      <c r="O1561" s="70"/>
      <c r="P1561" s="70"/>
      <c r="Q1561" s="70"/>
      <c r="R1561" s="70">
        <v>5160</v>
      </c>
      <c r="S1561" s="70">
        <v>1745.1440970000001</v>
      </c>
    </row>
    <row r="1562" spans="1:19" x14ac:dyDescent="0.25">
      <c r="A1562" s="72">
        <v>17721</v>
      </c>
      <c r="B1562" s="70"/>
      <c r="C1562" s="70"/>
      <c r="D1562" s="70">
        <v>34007</v>
      </c>
      <c r="E1562" s="70">
        <v>37852.635437000004</v>
      </c>
      <c r="F1562" s="70"/>
      <c r="G1562" s="70"/>
      <c r="H1562" s="70"/>
      <c r="I1562" s="70"/>
      <c r="J1562" s="70"/>
      <c r="K1562" s="70"/>
      <c r="L1562" s="70"/>
      <c r="M1562" s="70"/>
      <c r="N1562" s="70"/>
      <c r="O1562" s="70"/>
      <c r="P1562" s="70"/>
      <c r="Q1562" s="70"/>
      <c r="R1562" s="70">
        <v>34007</v>
      </c>
      <c r="S1562" s="70">
        <v>37852.635437000004</v>
      </c>
    </row>
    <row r="1563" spans="1:19" x14ac:dyDescent="0.25">
      <c r="A1563" s="72">
        <v>17750</v>
      </c>
      <c r="B1563" s="70"/>
      <c r="C1563" s="70"/>
      <c r="D1563" s="70">
        <v>4790</v>
      </c>
      <c r="E1563" s="70">
        <v>6367.145673</v>
      </c>
      <c r="F1563" s="70"/>
      <c r="G1563" s="70"/>
      <c r="H1563" s="70"/>
      <c r="I1563" s="70"/>
      <c r="J1563" s="70"/>
      <c r="K1563" s="70"/>
      <c r="L1563" s="70"/>
      <c r="M1563" s="70"/>
      <c r="N1563" s="70"/>
      <c r="O1563" s="70"/>
      <c r="P1563" s="70"/>
      <c r="Q1563" s="70"/>
      <c r="R1563" s="70">
        <v>4790</v>
      </c>
      <c r="S1563" s="70">
        <v>6367.145673</v>
      </c>
    </row>
    <row r="1564" spans="1:19" x14ac:dyDescent="0.25">
      <c r="A1564" s="72">
        <v>17754</v>
      </c>
      <c r="B1564" s="70"/>
      <c r="C1564" s="70"/>
      <c r="D1564" s="70">
        <v>6310</v>
      </c>
      <c r="E1564" s="70">
        <v>8485.1838229999994</v>
      </c>
      <c r="F1564" s="70"/>
      <c r="G1564" s="70"/>
      <c r="H1564" s="70"/>
      <c r="I1564" s="70"/>
      <c r="J1564" s="70"/>
      <c r="K1564" s="70"/>
      <c r="L1564" s="70"/>
      <c r="M1564" s="70"/>
      <c r="N1564" s="70"/>
      <c r="O1564" s="70"/>
      <c r="P1564" s="70"/>
      <c r="Q1564" s="70"/>
      <c r="R1564" s="70">
        <v>6310</v>
      </c>
      <c r="S1564" s="70">
        <v>8485.1838229999994</v>
      </c>
    </row>
    <row r="1565" spans="1:19" x14ac:dyDescent="0.25">
      <c r="A1565" s="72">
        <v>17760</v>
      </c>
      <c r="B1565" s="70"/>
      <c r="C1565" s="70"/>
      <c r="D1565" s="70">
        <v>6800</v>
      </c>
      <c r="E1565" s="70">
        <v>1331.2434370000001</v>
      </c>
      <c r="F1565" s="70"/>
      <c r="G1565" s="70"/>
      <c r="H1565" s="70"/>
      <c r="I1565" s="70"/>
      <c r="J1565" s="70"/>
      <c r="K1565" s="70"/>
      <c r="L1565" s="70"/>
      <c r="M1565" s="70"/>
      <c r="N1565" s="70"/>
      <c r="O1565" s="70"/>
      <c r="P1565" s="70"/>
      <c r="Q1565" s="70"/>
      <c r="R1565" s="70">
        <v>6800</v>
      </c>
      <c r="S1565" s="70">
        <v>1331.2434370000001</v>
      </c>
    </row>
    <row r="1566" spans="1:19" x14ac:dyDescent="0.25">
      <c r="A1566" s="72">
        <v>17764</v>
      </c>
      <c r="B1566" s="70"/>
      <c r="C1566" s="70"/>
      <c r="D1566" s="70">
        <v>10737</v>
      </c>
      <c r="E1566" s="70">
        <v>10504.152876</v>
      </c>
      <c r="F1566" s="70"/>
      <c r="G1566" s="70"/>
      <c r="H1566" s="70"/>
      <c r="I1566" s="70"/>
      <c r="J1566" s="70"/>
      <c r="K1566" s="70"/>
      <c r="L1566" s="70"/>
      <c r="M1566" s="70"/>
      <c r="N1566" s="70"/>
      <c r="O1566" s="70"/>
      <c r="P1566" s="70"/>
      <c r="Q1566" s="70"/>
      <c r="R1566" s="70">
        <v>10737</v>
      </c>
      <c r="S1566" s="70">
        <v>10504.152876</v>
      </c>
    </row>
    <row r="1567" spans="1:19" x14ac:dyDescent="0.25">
      <c r="A1567" s="72">
        <v>17786</v>
      </c>
      <c r="B1567" s="70"/>
      <c r="C1567" s="70"/>
      <c r="D1567" s="70">
        <v>31300</v>
      </c>
      <c r="E1567" s="70">
        <v>19803.886704</v>
      </c>
      <c r="F1567" s="70"/>
      <c r="G1567" s="70"/>
      <c r="H1567" s="70"/>
      <c r="I1567" s="70"/>
      <c r="J1567" s="70"/>
      <c r="K1567" s="70"/>
      <c r="L1567" s="70"/>
      <c r="M1567" s="70"/>
      <c r="N1567" s="70"/>
      <c r="O1567" s="70"/>
      <c r="P1567" s="70"/>
      <c r="Q1567" s="70"/>
      <c r="R1567" s="70">
        <v>31300</v>
      </c>
      <c r="S1567" s="70">
        <v>19803.886704</v>
      </c>
    </row>
    <row r="1568" spans="1:19" x14ac:dyDescent="0.25">
      <c r="A1568" s="72">
        <v>17789</v>
      </c>
      <c r="B1568" s="70"/>
      <c r="C1568" s="70"/>
      <c r="D1568" s="70">
        <v>20300</v>
      </c>
      <c r="E1568" s="70">
        <v>18900.691467999997</v>
      </c>
      <c r="F1568" s="70"/>
      <c r="G1568" s="70"/>
      <c r="H1568" s="70"/>
      <c r="I1568" s="70"/>
      <c r="J1568" s="70"/>
      <c r="K1568" s="70"/>
      <c r="L1568" s="70"/>
      <c r="M1568" s="70"/>
      <c r="N1568" s="70"/>
      <c r="O1568" s="70"/>
      <c r="P1568" s="70"/>
      <c r="Q1568" s="70"/>
      <c r="R1568" s="70">
        <v>20300</v>
      </c>
      <c r="S1568" s="70">
        <v>18900.691467999997</v>
      </c>
    </row>
    <row r="1569" spans="1:19" x14ac:dyDescent="0.25">
      <c r="A1569" s="72">
        <v>17792</v>
      </c>
      <c r="B1569" s="70"/>
      <c r="C1569" s="70"/>
      <c r="D1569" s="70"/>
      <c r="E1569" s="70"/>
      <c r="F1569" s="70"/>
      <c r="G1569" s="70"/>
      <c r="H1569" s="70"/>
      <c r="I1569" s="70"/>
      <c r="J1569" s="70"/>
      <c r="K1569" s="70"/>
      <c r="L1569" s="70"/>
      <c r="M1569" s="70"/>
      <c r="N1569" s="70"/>
      <c r="O1569" s="70"/>
      <c r="P1569" s="70">
        <v>500</v>
      </c>
      <c r="Q1569" s="70">
        <v>252.40531499999997</v>
      </c>
      <c r="R1569" s="70">
        <v>500</v>
      </c>
      <c r="S1569" s="70">
        <v>252.40531499999997</v>
      </c>
    </row>
    <row r="1570" spans="1:19" x14ac:dyDescent="0.25">
      <c r="A1570" s="72">
        <v>17814</v>
      </c>
      <c r="B1570" s="70"/>
      <c r="C1570" s="70"/>
      <c r="D1570" s="70"/>
      <c r="E1570" s="70"/>
      <c r="F1570" s="70"/>
      <c r="G1570" s="70"/>
      <c r="H1570" s="70">
        <v>5112</v>
      </c>
      <c r="I1570" s="70">
        <v>5624.6234350000004</v>
      </c>
      <c r="J1570" s="70"/>
      <c r="K1570" s="70"/>
      <c r="L1570" s="70"/>
      <c r="M1570" s="70"/>
      <c r="N1570" s="70"/>
      <c r="O1570" s="70"/>
      <c r="P1570" s="70"/>
      <c r="Q1570" s="70"/>
      <c r="R1570" s="70">
        <v>5112</v>
      </c>
      <c r="S1570" s="70">
        <v>5624.6234350000004</v>
      </c>
    </row>
    <row r="1571" spans="1:19" x14ac:dyDescent="0.25">
      <c r="A1571" s="72">
        <v>17816</v>
      </c>
      <c r="B1571" s="70"/>
      <c r="C1571" s="70"/>
      <c r="D1571" s="70"/>
      <c r="E1571" s="70"/>
      <c r="F1571" s="70"/>
      <c r="G1571" s="70"/>
      <c r="H1571" s="70">
        <v>24750</v>
      </c>
      <c r="I1571" s="70">
        <v>7953.1878499999993</v>
      </c>
      <c r="J1571" s="70"/>
      <c r="K1571" s="70"/>
      <c r="L1571" s="70"/>
      <c r="M1571" s="70"/>
      <c r="N1571" s="70"/>
      <c r="O1571" s="70"/>
      <c r="P1571" s="70"/>
      <c r="Q1571" s="70"/>
      <c r="R1571" s="70">
        <v>24750</v>
      </c>
      <c r="S1571" s="70">
        <v>7953.1878499999993</v>
      </c>
    </row>
    <row r="1572" spans="1:19" x14ac:dyDescent="0.25">
      <c r="A1572" s="72">
        <v>17881</v>
      </c>
      <c r="B1572" s="70"/>
      <c r="C1572" s="70"/>
      <c r="D1572" s="70"/>
      <c r="E1572" s="70"/>
      <c r="F1572" s="70"/>
      <c r="G1572" s="70"/>
      <c r="H1572" s="70"/>
      <c r="I1572" s="70"/>
      <c r="J1572" s="70"/>
      <c r="K1572" s="70"/>
      <c r="L1572" s="70"/>
      <c r="M1572" s="70"/>
      <c r="N1572" s="70">
        <v>29300</v>
      </c>
      <c r="O1572" s="70">
        <v>18254.546903000002</v>
      </c>
      <c r="P1572" s="70"/>
      <c r="Q1572" s="70"/>
      <c r="R1572" s="70">
        <v>29300</v>
      </c>
      <c r="S1572" s="70">
        <v>18254.546903000002</v>
      </c>
    </row>
    <row r="1573" spans="1:19" x14ac:dyDescent="0.25">
      <c r="A1573" s="72">
        <v>17884</v>
      </c>
      <c r="B1573" s="70"/>
      <c r="C1573" s="70"/>
      <c r="D1573" s="70"/>
      <c r="E1573" s="70"/>
      <c r="F1573" s="70"/>
      <c r="G1573" s="70"/>
      <c r="H1573" s="70"/>
      <c r="I1573" s="70"/>
      <c r="J1573" s="70"/>
      <c r="K1573" s="70"/>
      <c r="L1573" s="70"/>
      <c r="M1573" s="70"/>
      <c r="N1573" s="70">
        <v>13200</v>
      </c>
      <c r="O1573" s="70">
        <v>12296.690764999999</v>
      </c>
      <c r="P1573" s="70"/>
      <c r="Q1573" s="70"/>
      <c r="R1573" s="70">
        <v>13200</v>
      </c>
      <c r="S1573" s="70">
        <v>12296.690764999999</v>
      </c>
    </row>
    <row r="1574" spans="1:19" x14ac:dyDescent="0.25">
      <c r="A1574" s="72">
        <v>17892</v>
      </c>
      <c r="B1574" s="70"/>
      <c r="C1574" s="70"/>
      <c r="D1574" s="70"/>
      <c r="E1574" s="70"/>
      <c r="F1574" s="70"/>
      <c r="G1574" s="70"/>
      <c r="H1574" s="70"/>
      <c r="I1574" s="70"/>
      <c r="J1574" s="70"/>
      <c r="K1574" s="70"/>
      <c r="L1574" s="70"/>
      <c r="M1574" s="70"/>
      <c r="N1574" s="70">
        <v>55600</v>
      </c>
      <c r="O1574" s="70">
        <v>29340.842345000001</v>
      </c>
      <c r="P1574" s="70"/>
      <c r="Q1574" s="70"/>
      <c r="R1574" s="70">
        <v>55600</v>
      </c>
      <c r="S1574" s="70">
        <v>29340.842345000001</v>
      </c>
    </row>
    <row r="1575" spans="1:19" x14ac:dyDescent="0.25">
      <c r="A1575" s="72">
        <v>17935</v>
      </c>
      <c r="B1575" s="70"/>
      <c r="C1575" s="70"/>
      <c r="D1575" s="70"/>
      <c r="E1575" s="70"/>
      <c r="F1575" s="70"/>
      <c r="G1575" s="70"/>
      <c r="H1575" s="70"/>
      <c r="I1575" s="70"/>
      <c r="J1575" s="70"/>
      <c r="K1575" s="70"/>
      <c r="L1575" s="70">
        <v>3700</v>
      </c>
      <c r="M1575" s="70">
        <v>2969.0213749999998</v>
      </c>
      <c r="N1575" s="70"/>
      <c r="O1575" s="70"/>
      <c r="P1575" s="70"/>
      <c r="Q1575" s="70"/>
      <c r="R1575" s="70">
        <v>3700</v>
      </c>
      <c r="S1575" s="70">
        <v>2969.0213749999998</v>
      </c>
    </row>
    <row r="1576" spans="1:19" x14ac:dyDescent="0.25">
      <c r="A1576" s="72">
        <v>17967</v>
      </c>
      <c r="B1576" s="70"/>
      <c r="C1576" s="70"/>
      <c r="D1576" s="70"/>
      <c r="E1576" s="70"/>
      <c r="F1576" s="70"/>
      <c r="G1576" s="70"/>
      <c r="H1576" s="70"/>
      <c r="I1576" s="70"/>
      <c r="J1576" s="70">
        <v>8000</v>
      </c>
      <c r="K1576" s="70">
        <v>2838.4479000000001</v>
      </c>
      <c r="L1576" s="70"/>
      <c r="M1576" s="70"/>
      <c r="N1576" s="70"/>
      <c r="O1576" s="70"/>
      <c r="P1576" s="70"/>
      <c r="Q1576" s="70"/>
      <c r="R1576" s="70">
        <v>8000</v>
      </c>
      <c r="S1576" s="70">
        <v>2838.4479000000001</v>
      </c>
    </row>
    <row r="1577" spans="1:19" x14ac:dyDescent="0.25">
      <c r="A1577" s="72">
        <v>17983</v>
      </c>
      <c r="B1577" s="70"/>
      <c r="C1577" s="70"/>
      <c r="D1577" s="70"/>
      <c r="E1577" s="70"/>
      <c r="F1577" s="70">
        <v>7538</v>
      </c>
      <c r="G1577" s="70">
        <v>7692.9955640000007</v>
      </c>
      <c r="H1577" s="70"/>
      <c r="I1577" s="70"/>
      <c r="J1577" s="70"/>
      <c r="K1577" s="70"/>
      <c r="L1577" s="70"/>
      <c r="M1577" s="70"/>
      <c r="N1577" s="70"/>
      <c r="O1577" s="70"/>
      <c r="P1577" s="70"/>
      <c r="Q1577" s="70"/>
      <c r="R1577" s="70">
        <v>7538</v>
      </c>
      <c r="S1577" s="70">
        <v>7692.9955640000007</v>
      </c>
    </row>
    <row r="1578" spans="1:19" x14ac:dyDescent="0.25">
      <c r="A1578" s="72">
        <v>17986</v>
      </c>
      <c r="B1578" s="70"/>
      <c r="C1578" s="70"/>
      <c r="D1578" s="70"/>
      <c r="E1578" s="70"/>
      <c r="F1578" s="70">
        <v>35050</v>
      </c>
      <c r="G1578" s="70">
        <v>47122.963317000002</v>
      </c>
      <c r="H1578" s="70"/>
      <c r="I1578" s="70"/>
      <c r="J1578" s="70"/>
      <c r="K1578" s="70"/>
      <c r="L1578" s="70"/>
      <c r="M1578" s="70"/>
      <c r="N1578" s="70"/>
      <c r="O1578" s="70"/>
      <c r="P1578" s="70"/>
      <c r="Q1578" s="70"/>
      <c r="R1578" s="70">
        <v>35050</v>
      </c>
      <c r="S1578" s="70">
        <v>47122.963317000002</v>
      </c>
    </row>
    <row r="1579" spans="1:19" x14ac:dyDescent="0.25">
      <c r="A1579" s="72">
        <v>17989</v>
      </c>
      <c r="B1579" s="70"/>
      <c r="C1579" s="70"/>
      <c r="D1579" s="70"/>
      <c r="E1579" s="70"/>
      <c r="F1579" s="70">
        <v>8350</v>
      </c>
      <c r="G1579" s="70">
        <v>326.34715299999999</v>
      </c>
      <c r="H1579" s="70"/>
      <c r="I1579" s="70"/>
      <c r="J1579" s="70"/>
      <c r="K1579" s="70"/>
      <c r="L1579" s="70"/>
      <c r="M1579" s="70"/>
      <c r="N1579" s="70"/>
      <c r="O1579" s="70"/>
      <c r="P1579" s="70"/>
      <c r="Q1579" s="70"/>
      <c r="R1579" s="70">
        <v>8350</v>
      </c>
      <c r="S1579" s="70">
        <v>326.34715299999999</v>
      </c>
    </row>
    <row r="1580" spans="1:19" x14ac:dyDescent="0.25">
      <c r="A1580" s="72">
        <v>17990</v>
      </c>
      <c r="B1580" s="70"/>
      <c r="C1580" s="70"/>
      <c r="D1580" s="70"/>
      <c r="E1580" s="70"/>
      <c r="F1580" s="70">
        <v>7673</v>
      </c>
      <c r="G1580" s="70">
        <v>6200.823351</v>
      </c>
      <c r="H1580" s="70"/>
      <c r="I1580" s="70"/>
      <c r="J1580" s="70"/>
      <c r="K1580" s="70"/>
      <c r="L1580" s="70"/>
      <c r="M1580" s="70"/>
      <c r="N1580" s="70"/>
      <c r="O1580" s="70"/>
      <c r="P1580" s="70"/>
      <c r="Q1580" s="70"/>
      <c r="R1580" s="70">
        <v>7673</v>
      </c>
      <c r="S1580" s="70">
        <v>6200.823351</v>
      </c>
    </row>
    <row r="1581" spans="1:19" x14ac:dyDescent="0.25">
      <c r="A1581" s="72">
        <v>17994</v>
      </c>
      <c r="B1581" s="70"/>
      <c r="C1581" s="70"/>
      <c r="D1581" s="70"/>
      <c r="E1581" s="70"/>
      <c r="F1581" s="70">
        <v>25391</v>
      </c>
      <c r="G1581" s="70">
        <v>17300.074202999996</v>
      </c>
      <c r="H1581" s="70"/>
      <c r="I1581" s="70"/>
      <c r="J1581" s="70"/>
      <c r="K1581" s="70"/>
      <c r="L1581" s="70"/>
      <c r="M1581" s="70"/>
      <c r="N1581" s="70"/>
      <c r="O1581" s="70"/>
      <c r="P1581" s="70"/>
      <c r="Q1581" s="70"/>
      <c r="R1581" s="70">
        <v>25391</v>
      </c>
      <c r="S1581" s="70">
        <v>17300.074202999996</v>
      </c>
    </row>
    <row r="1582" spans="1:19" x14ac:dyDescent="0.25">
      <c r="A1582" s="72">
        <v>18004</v>
      </c>
      <c r="B1582" s="70"/>
      <c r="C1582" s="70"/>
      <c r="D1582" s="70"/>
      <c r="E1582" s="70"/>
      <c r="F1582" s="70"/>
      <c r="G1582" s="70"/>
      <c r="H1582" s="70"/>
      <c r="I1582" s="70"/>
      <c r="J1582" s="70">
        <v>12200</v>
      </c>
      <c r="K1582" s="70">
        <v>9799.9491199999975</v>
      </c>
      <c r="L1582" s="70"/>
      <c r="M1582" s="70"/>
      <c r="N1582" s="70"/>
      <c r="O1582" s="70"/>
      <c r="P1582" s="70"/>
      <c r="Q1582" s="70"/>
      <c r="R1582" s="70">
        <v>12200</v>
      </c>
      <c r="S1582" s="70">
        <v>9799.9491199999975</v>
      </c>
    </row>
    <row r="1583" spans="1:19" x14ac:dyDescent="0.25">
      <c r="A1583" s="72">
        <v>18064</v>
      </c>
      <c r="B1583" s="70"/>
      <c r="C1583" s="70"/>
      <c r="D1583" s="70"/>
      <c r="E1583" s="70"/>
      <c r="F1583" s="70"/>
      <c r="G1583" s="70"/>
      <c r="H1583" s="70"/>
      <c r="I1583" s="70"/>
      <c r="J1583" s="70">
        <v>1600</v>
      </c>
      <c r="K1583" s="70">
        <v>2419.2240529999999</v>
      </c>
      <c r="L1583" s="70"/>
      <c r="M1583" s="70"/>
      <c r="N1583" s="70"/>
      <c r="O1583" s="70"/>
      <c r="P1583" s="70"/>
      <c r="Q1583" s="70"/>
      <c r="R1583" s="70">
        <v>1600</v>
      </c>
      <c r="S1583" s="70">
        <v>2419.2240529999999</v>
      </c>
    </row>
    <row r="1584" spans="1:19" x14ac:dyDescent="0.25">
      <c r="A1584" s="72">
        <v>18125</v>
      </c>
      <c r="B1584" s="70"/>
      <c r="C1584" s="70"/>
      <c r="D1584" s="70">
        <v>3474</v>
      </c>
      <c r="E1584" s="70">
        <v>897.81665699999996</v>
      </c>
      <c r="F1584" s="70"/>
      <c r="G1584" s="70"/>
      <c r="H1584" s="70"/>
      <c r="I1584" s="70"/>
      <c r="J1584" s="70"/>
      <c r="K1584" s="70"/>
      <c r="L1584" s="70"/>
      <c r="M1584" s="70"/>
      <c r="N1584" s="70"/>
      <c r="O1584" s="70"/>
      <c r="P1584" s="70"/>
      <c r="Q1584" s="70"/>
      <c r="R1584" s="70">
        <v>3474</v>
      </c>
      <c r="S1584" s="70">
        <v>897.81665699999996</v>
      </c>
    </row>
    <row r="1585" spans="1:19" x14ac:dyDescent="0.25">
      <c r="A1585" s="72">
        <v>18140</v>
      </c>
      <c r="B1585" s="70">
        <v>4130</v>
      </c>
      <c r="C1585" s="70">
        <v>4917.738464</v>
      </c>
      <c r="D1585" s="70"/>
      <c r="E1585" s="70"/>
      <c r="F1585" s="70"/>
      <c r="G1585" s="70"/>
      <c r="H1585" s="70"/>
      <c r="I1585" s="70"/>
      <c r="J1585" s="70"/>
      <c r="K1585" s="70"/>
      <c r="L1585" s="70"/>
      <c r="M1585" s="70"/>
      <c r="N1585" s="70"/>
      <c r="O1585" s="70"/>
      <c r="P1585" s="70"/>
      <c r="Q1585" s="70"/>
      <c r="R1585" s="70">
        <v>4130</v>
      </c>
      <c r="S1585" s="70">
        <v>4917.738464</v>
      </c>
    </row>
    <row r="1586" spans="1:19" x14ac:dyDescent="0.25">
      <c r="A1586" s="72">
        <v>18200</v>
      </c>
      <c r="B1586" s="70">
        <v>10080</v>
      </c>
      <c r="C1586" s="70">
        <v>4312.5725160000002</v>
      </c>
      <c r="D1586" s="70"/>
      <c r="E1586" s="70"/>
      <c r="F1586" s="70"/>
      <c r="G1586" s="70"/>
      <c r="H1586" s="70"/>
      <c r="I1586" s="70"/>
      <c r="J1586" s="70"/>
      <c r="K1586" s="70"/>
      <c r="L1586" s="70"/>
      <c r="M1586" s="70"/>
      <c r="N1586" s="70"/>
      <c r="O1586" s="70"/>
      <c r="P1586" s="70"/>
      <c r="Q1586" s="70"/>
      <c r="R1586" s="70">
        <v>10080</v>
      </c>
      <c r="S1586" s="70">
        <v>4312.5725160000002</v>
      </c>
    </row>
    <row r="1587" spans="1:19" x14ac:dyDescent="0.25">
      <c r="A1587" s="72">
        <v>18218</v>
      </c>
      <c r="B1587" s="70">
        <v>11211</v>
      </c>
      <c r="C1587" s="70">
        <v>4973.187011</v>
      </c>
      <c r="D1587" s="70"/>
      <c r="E1587" s="70"/>
      <c r="F1587" s="70"/>
      <c r="G1587" s="70"/>
      <c r="H1587" s="70"/>
      <c r="I1587" s="70"/>
      <c r="J1587" s="70"/>
      <c r="K1587" s="70"/>
      <c r="L1587" s="70"/>
      <c r="M1587" s="70"/>
      <c r="N1587" s="70"/>
      <c r="O1587" s="70"/>
      <c r="P1587" s="70"/>
      <c r="Q1587" s="70"/>
      <c r="R1587" s="70">
        <v>11211</v>
      </c>
      <c r="S1587" s="70">
        <v>4973.187011</v>
      </c>
    </row>
    <row r="1588" spans="1:19" x14ac:dyDescent="0.25">
      <c r="A1588" s="72">
        <v>18258</v>
      </c>
      <c r="B1588" s="70">
        <v>14627</v>
      </c>
      <c r="C1588" s="70">
        <v>8963.7730409999986</v>
      </c>
      <c r="D1588" s="70"/>
      <c r="E1588" s="70"/>
      <c r="F1588" s="70"/>
      <c r="G1588" s="70"/>
      <c r="H1588" s="70"/>
      <c r="I1588" s="70"/>
      <c r="J1588" s="70"/>
      <c r="K1588" s="70"/>
      <c r="L1588" s="70"/>
      <c r="M1588" s="70"/>
      <c r="N1588" s="70"/>
      <c r="O1588" s="70"/>
      <c r="P1588" s="70"/>
      <c r="Q1588" s="70"/>
      <c r="R1588" s="70">
        <v>14627</v>
      </c>
      <c r="S1588" s="70">
        <v>8963.7730409999986</v>
      </c>
    </row>
    <row r="1589" spans="1:19" x14ac:dyDescent="0.25">
      <c r="A1589" s="72">
        <v>18298</v>
      </c>
      <c r="B1589" s="70">
        <v>14547</v>
      </c>
      <c r="C1589" s="70">
        <v>6464.4273530000009</v>
      </c>
      <c r="D1589" s="70"/>
      <c r="E1589" s="70"/>
      <c r="F1589" s="70"/>
      <c r="G1589" s="70"/>
      <c r="H1589" s="70"/>
      <c r="I1589" s="70"/>
      <c r="J1589" s="70"/>
      <c r="K1589" s="70"/>
      <c r="L1589" s="70"/>
      <c r="M1589" s="70"/>
      <c r="N1589" s="70"/>
      <c r="O1589" s="70"/>
      <c r="P1589" s="70"/>
      <c r="Q1589" s="70"/>
      <c r="R1589" s="70">
        <v>14547</v>
      </c>
      <c r="S1589" s="70">
        <v>6464.4273530000009</v>
      </c>
    </row>
    <row r="1590" spans="1:19" x14ac:dyDescent="0.25">
      <c r="A1590" s="72">
        <v>18300</v>
      </c>
      <c r="B1590" s="70">
        <v>13512</v>
      </c>
      <c r="C1590" s="70">
        <v>8255.5529179999994</v>
      </c>
      <c r="D1590" s="70"/>
      <c r="E1590" s="70"/>
      <c r="F1590" s="70"/>
      <c r="G1590" s="70"/>
      <c r="H1590" s="70"/>
      <c r="I1590" s="70"/>
      <c r="J1590" s="70"/>
      <c r="K1590" s="70"/>
      <c r="L1590" s="70"/>
      <c r="M1590" s="70"/>
      <c r="N1590" s="70"/>
      <c r="O1590" s="70"/>
      <c r="P1590" s="70"/>
      <c r="Q1590" s="70"/>
      <c r="R1590" s="70">
        <v>13512</v>
      </c>
      <c r="S1590" s="70">
        <v>8255.5529179999994</v>
      </c>
    </row>
    <row r="1591" spans="1:19" x14ac:dyDescent="0.25">
      <c r="A1591" s="72">
        <v>18311</v>
      </c>
      <c r="B1591" s="70">
        <v>5449</v>
      </c>
      <c r="C1591" s="70">
        <v>1802.7944830000001</v>
      </c>
      <c r="D1591" s="70"/>
      <c r="E1591" s="70"/>
      <c r="F1591" s="70"/>
      <c r="G1591" s="70"/>
      <c r="H1591" s="70"/>
      <c r="I1591" s="70"/>
      <c r="J1591" s="70"/>
      <c r="K1591" s="70"/>
      <c r="L1591" s="70"/>
      <c r="M1591" s="70"/>
      <c r="N1591" s="70"/>
      <c r="O1591" s="70"/>
      <c r="P1591" s="70"/>
      <c r="Q1591" s="70"/>
      <c r="R1591" s="70">
        <v>5449</v>
      </c>
      <c r="S1591" s="70">
        <v>1802.7944830000001</v>
      </c>
    </row>
    <row r="1592" spans="1:19" x14ac:dyDescent="0.25">
      <c r="A1592" s="72">
        <v>18333</v>
      </c>
      <c r="B1592" s="70">
        <v>4004</v>
      </c>
      <c r="C1592" s="70">
        <v>1225.4834799999999</v>
      </c>
      <c r="D1592" s="70"/>
      <c r="E1592" s="70"/>
      <c r="F1592" s="70"/>
      <c r="G1592" s="70"/>
      <c r="H1592" s="70"/>
      <c r="I1592" s="70"/>
      <c r="J1592" s="70"/>
      <c r="K1592" s="70"/>
      <c r="L1592" s="70"/>
      <c r="M1592" s="70"/>
      <c r="N1592" s="70"/>
      <c r="O1592" s="70"/>
      <c r="P1592" s="70"/>
      <c r="Q1592" s="70"/>
      <c r="R1592" s="70">
        <v>4004</v>
      </c>
      <c r="S1592" s="70">
        <v>1225.4834799999999</v>
      </c>
    </row>
    <row r="1593" spans="1:19" x14ac:dyDescent="0.25">
      <c r="A1593" s="72">
        <v>18349</v>
      </c>
      <c r="B1593" s="70">
        <v>10399</v>
      </c>
      <c r="C1593" s="70">
        <v>8181.2245939999993</v>
      </c>
      <c r="D1593" s="70"/>
      <c r="E1593" s="70"/>
      <c r="F1593" s="70"/>
      <c r="G1593" s="70"/>
      <c r="H1593" s="70"/>
      <c r="I1593" s="70"/>
      <c r="J1593" s="70"/>
      <c r="K1593" s="70"/>
      <c r="L1593" s="70"/>
      <c r="M1593" s="70"/>
      <c r="N1593" s="70"/>
      <c r="O1593" s="70"/>
      <c r="P1593" s="70"/>
      <c r="Q1593" s="70"/>
      <c r="R1593" s="70">
        <v>10399</v>
      </c>
      <c r="S1593" s="70">
        <v>8181.2245939999993</v>
      </c>
    </row>
    <row r="1594" spans="1:19" x14ac:dyDescent="0.25">
      <c r="A1594" s="72">
        <v>18352</v>
      </c>
      <c r="B1594" s="70">
        <v>15259</v>
      </c>
      <c r="C1594" s="70">
        <v>12946.624694999999</v>
      </c>
      <c r="D1594" s="70"/>
      <c r="E1594" s="70"/>
      <c r="F1594" s="70"/>
      <c r="G1594" s="70"/>
      <c r="H1594" s="70"/>
      <c r="I1594" s="70"/>
      <c r="J1594" s="70"/>
      <c r="K1594" s="70"/>
      <c r="L1594" s="70"/>
      <c r="M1594" s="70"/>
      <c r="N1594" s="70"/>
      <c r="O1594" s="70"/>
      <c r="P1594" s="70"/>
      <c r="Q1594" s="70"/>
      <c r="R1594" s="70">
        <v>15259</v>
      </c>
      <c r="S1594" s="70">
        <v>12946.624694999999</v>
      </c>
    </row>
    <row r="1595" spans="1:19" x14ac:dyDescent="0.25">
      <c r="A1595" s="72">
        <v>18355</v>
      </c>
      <c r="B1595" s="70">
        <v>10454</v>
      </c>
      <c r="C1595" s="70">
        <v>18900.684021000001</v>
      </c>
      <c r="D1595" s="70"/>
      <c r="E1595" s="70"/>
      <c r="F1595" s="70"/>
      <c r="G1595" s="70"/>
      <c r="H1595" s="70"/>
      <c r="I1595" s="70"/>
      <c r="J1595" s="70"/>
      <c r="K1595" s="70"/>
      <c r="L1595" s="70"/>
      <c r="M1595" s="70"/>
      <c r="N1595" s="70"/>
      <c r="O1595" s="70"/>
      <c r="P1595" s="70"/>
      <c r="Q1595" s="70"/>
      <c r="R1595" s="70">
        <v>10454</v>
      </c>
      <c r="S1595" s="70">
        <v>18900.684021000001</v>
      </c>
    </row>
    <row r="1596" spans="1:19" x14ac:dyDescent="0.25">
      <c r="A1596" s="72">
        <v>18359</v>
      </c>
      <c r="B1596" s="70">
        <v>11537</v>
      </c>
      <c r="C1596" s="70">
        <v>10081.408693000001</v>
      </c>
      <c r="D1596" s="70"/>
      <c r="E1596" s="70"/>
      <c r="F1596" s="70"/>
      <c r="G1596" s="70"/>
      <c r="H1596" s="70"/>
      <c r="I1596" s="70"/>
      <c r="J1596" s="70"/>
      <c r="K1596" s="70"/>
      <c r="L1596" s="70"/>
      <c r="M1596" s="70"/>
      <c r="N1596" s="70"/>
      <c r="O1596" s="70"/>
      <c r="P1596" s="70"/>
      <c r="Q1596" s="70"/>
      <c r="R1596" s="70">
        <v>11537</v>
      </c>
      <c r="S1596" s="70">
        <v>10081.408693000001</v>
      </c>
    </row>
    <row r="1597" spans="1:19" x14ac:dyDescent="0.25">
      <c r="A1597" s="72">
        <v>18377</v>
      </c>
      <c r="B1597" s="70"/>
      <c r="C1597" s="70"/>
      <c r="D1597" s="70">
        <v>6288</v>
      </c>
      <c r="E1597" s="70">
        <v>7652.0165410000009</v>
      </c>
      <c r="F1597" s="70"/>
      <c r="G1597" s="70"/>
      <c r="H1597" s="70"/>
      <c r="I1597" s="70"/>
      <c r="J1597" s="70"/>
      <c r="K1597" s="70"/>
      <c r="L1597" s="70"/>
      <c r="M1597" s="70"/>
      <c r="N1597" s="70"/>
      <c r="O1597" s="70"/>
      <c r="P1597" s="70"/>
      <c r="Q1597" s="70"/>
      <c r="R1597" s="70">
        <v>6288</v>
      </c>
      <c r="S1597" s="70">
        <v>7652.0165410000009</v>
      </c>
    </row>
    <row r="1598" spans="1:19" x14ac:dyDescent="0.25">
      <c r="A1598" s="72">
        <v>18403</v>
      </c>
      <c r="B1598" s="70">
        <v>8196</v>
      </c>
      <c r="C1598" s="70">
        <v>11722.007691000001</v>
      </c>
      <c r="D1598" s="70"/>
      <c r="E1598" s="70"/>
      <c r="F1598" s="70"/>
      <c r="G1598" s="70"/>
      <c r="H1598" s="70"/>
      <c r="I1598" s="70"/>
      <c r="J1598" s="70"/>
      <c r="K1598" s="70"/>
      <c r="L1598" s="70"/>
      <c r="M1598" s="70"/>
      <c r="N1598" s="70"/>
      <c r="O1598" s="70"/>
      <c r="P1598" s="70"/>
      <c r="Q1598" s="70"/>
      <c r="R1598" s="70">
        <v>8196</v>
      </c>
      <c r="S1598" s="70">
        <v>11722.007691000001</v>
      </c>
    </row>
    <row r="1599" spans="1:19" x14ac:dyDescent="0.25">
      <c r="A1599" s="72">
        <v>18406</v>
      </c>
      <c r="B1599" s="70">
        <v>11670</v>
      </c>
      <c r="C1599" s="70">
        <v>9871.7873529999997</v>
      </c>
      <c r="D1599" s="70"/>
      <c r="E1599" s="70"/>
      <c r="F1599" s="70"/>
      <c r="G1599" s="70"/>
      <c r="H1599" s="70"/>
      <c r="I1599" s="70"/>
      <c r="J1599" s="70"/>
      <c r="K1599" s="70"/>
      <c r="L1599" s="70"/>
      <c r="M1599" s="70"/>
      <c r="N1599" s="70"/>
      <c r="O1599" s="70"/>
      <c r="P1599" s="70"/>
      <c r="Q1599" s="70"/>
      <c r="R1599" s="70">
        <v>11670</v>
      </c>
      <c r="S1599" s="70">
        <v>9871.7873529999997</v>
      </c>
    </row>
    <row r="1600" spans="1:19" x14ac:dyDescent="0.25">
      <c r="A1600" s="72">
        <v>18408</v>
      </c>
      <c r="B1600" s="70">
        <v>7531</v>
      </c>
      <c r="C1600" s="70">
        <v>3142.0031349999999</v>
      </c>
      <c r="D1600" s="70"/>
      <c r="E1600" s="70"/>
      <c r="F1600" s="70"/>
      <c r="G1600" s="70"/>
      <c r="H1600" s="70"/>
      <c r="I1600" s="70"/>
      <c r="J1600" s="70"/>
      <c r="K1600" s="70"/>
      <c r="L1600" s="70"/>
      <c r="M1600" s="70"/>
      <c r="N1600" s="70"/>
      <c r="O1600" s="70"/>
      <c r="P1600" s="70"/>
      <c r="Q1600" s="70"/>
      <c r="R1600" s="70">
        <v>7531</v>
      </c>
      <c r="S1600" s="70">
        <v>3142.0031349999999</v>
      </c>
    </row>
    <row r="1601" spans="1:19" x14ac:dyDescent="0.25">
      <c r="A1601" s="72">
        <v>18410</v>
      </c>
      <c r="B1601" s="70">
        <v>7935</v>
      </c>
      <c r="C1601" s="70">
        <v>3027.7921489999999</v>
      </c>
      <c r="D1601" s="70"/>
      <c r="E1601" s="70"/>
      <c r="F1601" s="70"/>
      <c r="G1601" s="70"/>
      <c r="H1601" s="70"/>
      <c r="I1601" s="70"/>
      <c r="J1601" s="70"/>
      <c r="K1601" s="70"/>
      <c r="L1601" s="70"/>
      <c r="M1601" s="70"/>
      <c r="N1601" s="70"/>
      <c r="O1601" s="70"/>
      <c r="P1601" s="70"/>
      <c r="Q1601" s="70"/>
      <c r="R1601" s="70">
        <v>7935</v>
      </c>
      <c r="S1601" s="70">
        <v>3027.7921489999999</v>
      </c>
    </row>
    <row r="1602" spans="1:19" x14ac:dyDescent="0.25">
      <c r="A1602" s="72">
        <v>18435</v>
      </c>
      <c r="B1602" s="70">
        <v>5830</v>
      </c>
      <c r="C1602" s="70">
        <v>2414.0677340000002</v>
      </c>
      <c r="D1602" s="70"/>
      <c r="E1602" s="70"/>
      <c r="F1602" s="70"/>
      <c r="G1602" s="70"/>
      <c r="H1602" s="70"/>
      <c r="I1602" s="70"/>
      <c r="J1602" s="70"/>
      <c r="K1602" s="70"/>
      <c r="L1602" s="70"/>
      <c r="M1602" s="70"/>
      <c r="N1602" s="70"/>
      <c r="O1602" s="70"/>
      <c r="P1602" s="70"/>
      <c r="Q1602" s="70"/>
      <c r="R1602" s="70">
        <v>5830</v>
      </c>
      <c r="S1602" s="70">
        <v>2414.0677340000002</v>
      </c>
    </row>
    <row r="1603" spans="1:19" x14ac:dyDescent="0.25">
      <c r="A1603" s="72">
        <v>18442</v>
      </c>
      <c r="B1603" s="70">
        <v>15712</v>
      </c>
      <c r="C1603" s="70">
        <v>7533.450836</v>
      </c>
      <c r="D1603" s="70"/>
      <c r="E1603" s="70"/>
      <c r="F1603" s="70"/>
      <c r="G1603" s="70"/>
      <c r="H1603" s="70"/>
      <c r="I1603" s="70"/>
      <c r="J1603" s="70"/>
      <c r="K1603" s="70"/>
      <c r="L1603" s="70"/>
      <c r="M1603" s="70"/>
      <c r="N1603" s="70"/>
      <c r="O1603" s="70"/>
      <c r="P1603" s="70"/>
      <c r="Q1603" s="70"/>
      <c r="R1603" s="70">
        <v>15712</v>
      </c>
      <c r="S1603" s="70">
        <v>7533.450836</v>
      </c>
    </row>
    <row r="1604" spans="1:19" x14ac:dyDescent="0.25">
      <c r="A1604" s="72">
        <v>18471</v>
      </c>
      <c r="B1604" s="70">
        <v>7159</v>
      </c>
      <c r="C1604" s="70">
        <v>11722.007691000001</v>
      </c>
      <c r="D1604" s="70"/>
      <c r="E1604" s="70"/>
      <c r="F1604" s="70"/>
      <c r="G1604" s="70"/>
      <c r="H1604" s="70"/>
      <c r="I1604" s="70"/>
      <c r="J1604" s="70"/>
      <c r="K1604" s="70"/>
      <c r="L1604" s="70"/>
      <c r="M1604" s="70"/>
      <c r="N1604" s="70"/>
      <c r="O1604" s="70"/>
      <c r="P1604" s="70"/>
      <c r="Q1604" s="70"/>
      <c r="R1604" s="70">
        <v>7159</v>
      </c>
      <c r="S1604" s="70">
        <v>11722.007691000001</v>
      </c>
    </row>
    <row r="1605" spans="1:19" x14ac:dyDescent="0.25">
      <c r="A1605" s="72">
        <v>18473</v>
      </c>
      <c r="B1605" s="70">
        <v>11983</v>
      </c>
      <c r="C1605" s="70">
        <v>8166.1091080000006</v>
      </c>
      <c r="D1605" s="70"/>
      <c r="E1605" s="70"/>
      <c r="F1605" s="70"/>
      <c r="G1605" s="70"/>
      <c r="H1605" s="70"/>
      <c r="I1605" s="70"/>
      <c r="J1605" s="70"/>
      <c r="K1605" s="70"/>
      <c r="L1605" s="70"/>
      <c r="M1605" s="70"/>
      <c r="N1605" s="70"/>
      <c r="O1605" s="70"/>
      <c r="P1605" s="70"/>
      <c r="Q1605" s="70"/>
      <c r="R1605" s="70">
        <v>11983</v>
      </c>
      <c r="S1605" s="70">
        <v>8166.1091080000006</v>
      </c>
    </row>
    <row r="1606" spans="1:19" x14ac:dyDescent="0.25">
      <c r="A1606" s="72">
        <v>18477</v>
      </c>
      <c r="B1606" s="70">
        <v>9333</v>
      </c>
      <c r="C1606" s="70">
        <v>7742.2050170000002</v>
      </c>
      <c r="D1606" s="70"/>
      <c r="E1606" s="70"/>
      <c r="F1606" s="70"/>
      <c r="G1606" s="70"/>
      <c r="H1606" s="70"/>
      <c r="I1606" s="70"/>
      <c r="J1606" s="70"/>
      <c r="K1606" s="70"/>
      <c r="L1606" s="70"/>
      <c r="M1606" s="70"/>
      <c r="N1606" s="70"/>
      <c r="O1606" s="70"/>
      <c r="P1606" s="70"/>
      <c r="Q1606" s="70"/>
      <c r="R1606" s="70">
        <v>9333</v>
      </c>
      <c r="S1606" s="70">
        <v>7742.2050170000002</v>
      </c>
    </row>
    <row r="1607" spans="1:19" x14ac:dyDescent="0.25">
      <c r="A1607" s="72">
        <v>18483</v>
      </c>
      <c r="B1607" s="70">
        <v>11064</v>
      </c>
      <c r="C1607" s="70">
        <v>8027.6741849999999</v>
      </c>
      <c r="D1607" s="70"/>
      <c r="E1607" s="70"/>
      <c r="F1607" s="70"/>
      <c r="G1607" s="70"/>
      <c r="H1607" s="70"/>
      <c r="I1607" s="70"/>
      <c r="J1607" s="70"/>
      <c r="K1607" s="70"/>
      <c r="L1607" s="70"/>
      <c r="M1607" s="70"/>
      <c r="N1607" s="70"/>
      <c r="O1607" s="70"/>
      <c r="P1607" s="70"/>
      <c r="Q1607" s="70"/>
      <c r="R1607" s="70">
        <v>11064</v>
      </c>
      <c r="S1607" s="70">
        <v>8027.6741849999999</v>
      </c>
    </row>
    <row r="1608" spans="1:19" x14ac:dyDescent="0.25">
      <c r="A1608" s="72">
        <v>18488</v>
      </c>
      <c r="B1608" s="70">
        <v>2133</v>
      </c>
      <c r="C1608" s="70">
        <v>3625.9305029999996</v>
      </c>
      <c r="D1608" s="70"/>
      <c r="E1608" s="70"/>
      <c r="F1608" s="70"/>
      <c r="G1608" s="70"/>
      <c r="H1608" s="70"/>
      <c r="I1608" s="70"/>
      <c r="J1608" s="70"/>
      <c r="K1608" s="70"/>
      <c r="L1608" s="70"/>
      <c r="M1608" s="70"/>
      <c r="N1608" s="70"/>
      <c r="O1608" s="70"/>
      <c r="P1608" s="70"/>
      <c r="Q1608" s="70"/>
      <c r="R1608" s="70">
        <v>2133</v>
      </c>
      <c r="S1608" s="70">
        <v>3625.9305029999996</v>
      </c>
    </row>
    <row r="1609" spans="1:19" x14ac:dyDescent="0.25">
      <c r="A1609" s="72">
        <v>18490</v>
      </c>
      <c r="B1609" s="70">
        <v>7607</v>
      </c>
      <c r="C1609" s="70">
        <v>4671.2041650000001</v>
      </c>
      <c r="D1609" s="70"/>
      <c r="E1609" s="70"/>
      <c r="F1609" s="70"/>
      <c r="G1609" s="70"/>
      <c r="H1609" s="70"/>
      <c r="I1609" s="70"/>
      <c r="J1609" s="70"/>
      <c r="K1609" s="70"/>
      <c r="L1609" s="70"/>
      <c r="M1609" s="70"/>
      <c r="N1609" s="70"/>
      <c r="O1609" s="70"/>
      <c r="P1609" s="70"/>
      <c r="Q1609" s="70"/>
      <c r="R1609" s="70">
        <v>7607</v>
      </c>
      <c r="S1609" s="70">
        <v>4671.2041650000001</v>
      </c>
    </row>
    <row r="1610" spans="1:19" x14ac:dyDescent="0.25">
      <c r="A1610" s="72">
        <v>18497</v>
      </c>
      <c r="B1610" s="70">
        <v>5275</v>
      </c>
      <c r="C1610" s="70">
        <v>2059.600261</v>
      </c>
      <c r="D1610" s="70"/>
      <c r="E1610" s="70"/>
      <c r="F1610" s="70"/>
      <c r="G1610" s="70"/>
      <c r="H1610" s="70"/>
      <c r="I1610" s="70"/>
      <c r="J1610" s="70"/>
      <c r="K1610" s="70"/>
      <c r="L1610" s="70"/>
      <c r="M1610" s="70"/>
      <c r="N1610" s="70"/>
      <c r="O1610" s="70"/>
      <c r="P1610" s="70"/>
      <c r="Q1610" s="70"/>
      <c r="R1610" s="70">
        <v>5275</v>
      </c>
      <c r="S1610" s="70">
        <v>2059.600261</v>
      </c>
    </row>
    <row r="1611" spans="1:19" x14ac:dyDescent="0.25">
      <c r="A1611" s="72">
        <v>18531</v>
      </c>
      <c r="B1611" s="70">
        <v>10590</v>
      </c>
      <c r="C1611" s="70">
        <v>7257.1062469999997</v>
      </c>
      <c r="D1611" s="70"/>
      <c r="E1611" s="70"/>
      <c r="F1611" s="70"/>
      <c r="G1611" s="70"/>
      <c r="H1611" s="70"/>
      <c r="I1611" s="70"/>
      <c r="J1611" s="70"/>
      <c r="K1611" s="70"/>
      <c r="L1611" s="70"/>
      <c r="M1611" s="70"/>
      <c r="N1611" s="70"/>
      <c r="O1611" s="70"/>
      <c r="P1611" s="70"/>
      <c r="Q1611" s="70"/>
      <c r="R1611" s="70">
        <v>10590</v>
      </c>
      <c r="S1611" s="70">
        <v>7257.1062469999997</v>
      </c>
    </row>
    <row r="1612" spans="1:19" x14ac:dyDescent="0.25">
      <c r="A1612" s="72">
        <v>18539</v>
      </c>
      <c r="B1612" s="70">
        <v>9215</v>
      </c>
      <c r="C1612" s="70">
        <v>6267.833224</v>
      </c>
      <c r="D1612" s="70"/>
      <c r="E1612" s="70"/>
      <c r="F1612" s="70"/>
      <c r="G1612" s="70"/>
      <c r="H1612" s="70"/>
      <c r="I1612" s="70"/>
      <c r="J1612" s="70"/>
      <c r="K1612" s="70"/>
      <c r="L1612" s="70"/>
      <c r="M1612" s="70"/>
      <c r="N1612" s="70"/>
      <c r="O1612" s="70"/>
      <c r="P1612" s="70"/>
      <c r="Q1612" s="70"/>
      <c r="R1612" s="70">
        <v>9215</v>
      </c>
      <c r="S1612" s="70">
        <v>6267.833224</v>
      </c>
    </row>
    <row r="1613" spans="1:19" x14ac:dyDescent="0.25">
      <c r="A1613" s="72">
        <v>18544</v>
      </c>
      <c r="B1613" s="70">
        <v>8432</v>
      </c>
      <c r="C1613" s="70">
        <v>7986.2782910000005</v>
      </c>
      <c r="D1613" s="70"/>
      <c r="E1613" s="70"/>
      <c r="F1613" s="70"/>
      <c r="G1613" s="70"/>
      <c r="H1613" s="70"/>
      <c r="I1613" s="70"/>
      <c r="J1613" s="70"/>
      <c r="K1613" s="70"/>
      <c r="L1613" s="70"/>
      <c r="M1613" s="70"/>
      <c r="N1613" s="70"/>
      <c r="O1613" s="70"/>
      <c r="P1613" s="70"/>
      <c r="Q1613" s="70"/>
      <c r="R1613" s="70">
        <v>8432</v>
      </c>
      <c r="S1613" s="70">
        <v>7986.2782910000005</v>
      </c>
    </row>
    <row r="1614" spans="1:19" x14ac:dyDescent="0.25">
      <c r="A1614" s="72">
        <v>18546</v>
      </c>
      <c r="B1614" s="70">
        <v>8934</v>
      </c>
      <c r="C1614" s="70">
        <v>6756.9568319999998</v>
      </c>
      <c r="D1614" s="70"/>
      <c r="E1614" s="70"/>
      <c r="F1614" s="70"/>
      <c r="G1614" s="70"/>
      <c r="H1614" s="70"/>
      <c r="I1614" s="70"/>
      <c r="J1614" s="70"/>
      <c r="K1614" s="70"/>
      <c r="L1614" s="70"/>
      <c r="M1614" s="70"/>
      <c r="N1614" s="70"/>
      <c r="O1614" s="70"/>
      <c r="P1614" s="70"/>
      <c r="Q1614" s="70"/>
      <c r="R1614" s="70">
        <v>8934</v>
      </c>
      <c r="S1614" s="70">
        <v>6756.9568319999998</v>
      </c>
    </row>
    <row r="1615" spans="1:19" x14ac:dyDescent="0.25">
      <c r="A1615" s="72">
        <v>18552</v>
      </c>
      <c r="B1615" s="70">
        <v>9303</v>
      </c>
      <c r="C1615" s="70">
        <v>2936.0012040000001</v>
      </c>
      <c r="D1615" s="70"/>
      <c r="E1615" s="70"/>
      <c r="F1615" s="70"/>
      <c r="G1615" s="70"/>
      <c r="H1615" s="70"/>
      <c r="I1615" s="70"/>
      <c r="J1615" s="70"/>
      <c r="K1615" s="70"/>
      <c r="L1615" s="70"/>
      <c r="M1615" s="70"/>
      <c r="N1615" s="70"/>
      <c r="O1615" s="70"/>
      <c r="P1615" s="70"/>
      <c r="Q1615" s="70"/>
      <c r="R1615" s="70">
        <v>9303</v>
      </c>
      <c r="S1615" s="70">
        <v>2936.0012040000001</v>
      </c>
    </row>
    <row r="1616" spans="1:19" x14ac:dyDescent="0.25">
      <c r="A1616" s="72">
        <v>18554</v>
      </c>
      <c r="B1616" s="70">
        <v>4064</v>
      </c>
      <c r="C1616" s="70">
        <v>1930.1071470000002</v>
      </c>
      <c r="D1616" s="70"/>
      <c r="E1616" s="70"/>
      <c r="F1616" s="70"/>
      <c r="G1616" s="70"/>
      <c r="H1616" s="70"/>
      <c r="I1616" s="70"/>
      <c r="J1616" s="70"/>
      <c r="K1616" s="70"/>
      <c r="L1616" s="70"/>
      <c r="M1616" s="70"/>
      <c r="N1616" s="70"/>
      <c r="O1616" s="70"/>
      <c r="P1616" s="70"/>
      <c r="Q1616" s="70"/>
      <c r="R1616" s="70">
        <v>4064</v>
      </c>
      <c r="S1616" s="70">
        <v>1930.1071470000002</v>
      </c>
    </row>
    <row r="1617" spans="1:19" x14ac:dyDescent="0.25">
      <c r="A1617" s="72">
        <v>18556</v>
      </c>
      <c r="B1617" s="70">
        <v>4378</v>
      </c>
      <c r="C1617" s="70">
        <v>3797.3934850000001</v>
      </c>
      <c r="D1617" s="70"/>
      <c r="E1617" s="70"/>
      <c r="F1617" s="70"/>
      <c r="G1617" s="70"/>
      <c r="H1617" s="70"/>
      <c r="I1617" s="70"/>
      <c r="J1617" s="70"/>
      <c r="K1617" s="70"/>
      <c r="L1617" s="70"/>
      <c r="M1617" s="70"/>
      <c r="N1617" s="70"/>
      <c r="O1617" s="70"/>
      <c r="P1617" s="70"/>
      <c r="Q1617" s="70"/>
      <c r="R1617" s="70">
        <v>4378</v>
      </c>
      <c r="S1617" s="70">
        <v>3797.3934850000001</v>
      </c>
    </row>
    <row r="1618" spans="1:19" x14ac:dyDescent="0.25">
      <c r="A1618" s="72">
        <v>18567</v>
      </c>
      <c r="B1618" s="70">
        <v>11128</v>
      </c>
      <c r="C1618" s="70">
        <v>12333.163682000002</v>
      </c>
      <c r="D1618" s="70"/>
      <c r="E1618" s="70"/>
      <c r="F1618" s="70"/>
      <c r="G1618" s="70"/>
      <c r="H1618" s="70"/>
      <c r="I1618" s="70"/>
      <c r="J1618" s="70"/>
      <c r="K1618" s="70"/>
      <c r="L1618" s="70"/>
      <c r="M1618" s="70"/>
      <c r="N1618" s="70"/>
      <c r="O1618" s="70"/>
      <c r="P1618" s="70"/>
      <c r="Q1618" s="70"/>
      <c r="R1618" s="70">
        <v>11128</v>
      </c>
      <c r="S1618" s="70">
        <v>12333.163682000002</v>
      </c>
    </row>
    <row r="1619" spans="1:19" x14ac:dyDescent="0.25">
      <c r="A1619" s="72">
        <v>18569</v>
      </c>
      <c r="B1619" s="70">
        <v>9830</v>
      </c>
      <c r="C1619" s="70">
        <v>8646.1053539999994</v>
      </c>
      <c r="D1619" s="70"/>
      <c r="E1619" s="70"/>
      <c r="F1619" s="70"/>
      <c r="G1619" s="70"/>
      <c r="H1619" s="70"/>
      <c r="I1619" s="70"/>
      <c r="J1619" s="70"/>
      <c r="K1619" s="70"/>
      <c r="L1619" s="70"/>
      <c r="M1619" s="70"/>
      <c r="N1619" s="70"/>
      <c r="O1619" s="70"/>
      <c r="P1619" s="70"/>
      <c r="Q1619" s="70"/>
      <c r="R1619" s="70">
        <v>9830</v>
      </c>
      <c r="S1619" s="70">
        <v>8646.1053539999994</v>
      </c>
    </row>
    <row r="1620" spans="1:19" x14ac:dyDescent="0.25">
      <c r="A1620" s="72">
        <v>18577</v>
      </c>
      <c r="B1620" s="70">
        <v>3547</v>
      </c>
      <c r="C1620" s="70">
        <v>3942.3858690000002</v>
      </c>
      <c r="D1620" s="70"/>
      <c r="E1620" s="70"/>
      <c r="F1620" s="70"/>
      <c r="G1620" s="70"/>
      <c r="H1620" s="70"/>
      <c r="I1620" s="70"/>
      <c r="J1620" s="70"/>
      <c r="K1620" s="70"/>
      <c r="L1620" s="70"/>
      <c r="M1620" s="70"/>
      <c r="N1620" s="70"/>
      <c r="O1620" s="70"/>
      <c r="P1620" s="70"/>
      <c r="Q1620" s="70"/>
      <c r="R1620" s="70">
        <v>3547</v>
      </c>
      <c r="S1620" s="70">
        <v>3942.3858690000002</v>
      </c>
    </row>
    <row r="1621" spans="1:19" x14ac:dyDescent="0.25">
      <c r="A1621" s="72">
        <v>18582</v>
      </c>
      <c r="B1621" s="70">
        <v>2270</v>
      </c>
      <c r="C1621" s="70">
        <v>5073.2312089999996</v>
      </c>
      <c r="D1621" s="70"/>
      <c r="E1621" s="70"/>
      <c r="F1621" s="70"/>
      <c r="G1621" s="70"/>
      <c r="H1621" s="70"/>
      <c r="I1621" s="70"/>
      <c r="J1621" s="70"/>
      <c r="K1621" s="70"/>
      <c r="L1621" s="70"/>
      <c r="M1621" s="70"/>
      <c r="N1621" s="70"/>
      <c r="O1621" s="70"/>
      <c r="P1621" s="70"/>
      <c r="Q1621" s="70"/>
      <c r="R1621" s="70">
        <v>2270</v>
      </c>
      <c r="S1621" s="70">
        <v>5073.2312089999996</v>
      </c>
    </row>
    <row r="1622" spans="1:19" x14ac:dyDescent="0.25">
      <c r="A1622" s="72">
        <v>18595</v>
      </c>
      <c r="B1622" s="70">
        <v>11862</v>
      </c>
      <c r="C1622" s="70">
        <v>13995.366088000001</v>
      </c>
      <c r="D1622" s="70"/>
      <c r="E1622" s="70"/>
      <c r="F1622" s="70"/>
      <c r="G1622" s="70"/>
      <c r="H1622" s="70"/>
      <c r="I1622" s="70"/>
      <c r="J1622" s="70"/>
      <c r="K1622" s="70"/>
      <c r="L1622" s="70"/>
      <c r="M1622" s="70"/>
      <c r="N1622" s="70"/>
      <c r="O1622" s="70"/>
      <c r="P1622" s="70"/>
      <c r="Q1622" s="70"/>
      <c r="R1622" s="70">
        <v>11862</v>
      </c>
      <c r="S1622" s="70">
        <v>13995.366088000001</v>
      </c>
    </row>
    <row r="1623" spans="1:19" x14ac:dyDescent="0.25">
      <c r="A1623" s="72">
        <v>18606</v>
      </c>
      <c r="B1623" s="70">
        <v>8098</v>
      </c>
      <c r="C1623" s="70">
        <v>4900.0380859999996</v>
      </c>
      <c r="D1623" s="70"/>
      <c r="E1623" s="70"/>
      <c r="F1623" s="70"/>
      <c r="G1623" s="70"/>
      <c r="H1623" s="70"/>
      <c r="I1623" s="70"/>
      <c r="J1623" s="70"/>
      <c r="K1623" s="70"/>
      <c r="L1623" s="70"/>
      <c r="M1623" s="70"/>
      <c r="N1623" s="70"/>
      <c r="O1623" s="70"/>
      <c r="P1623" s="70"/>
      <c r="Q1623" s="70"/>
      <c r="R1623" s="70">
        <v>8098</v>
      </c>
      <c r="S1623" s="70">
        <v>4900.0380859999996</v>
      </c>
    </row>
    <row r="1624" spans="1:19" x14ac:dyDescent="0.25">
      <c r="A1624" s="72">
        <v>18620</v>
      </c>
      <c r="B1624" s="70">
        <v>11703</v>
      </c>
      <c r="C1624" s="70">
        <v>6864.2254030000004</v>
      </c>
      <c r="D1624" s="70"/>
      <c r="E1624" s="70"/>
      <c r="F1624" s="70"/>
      <c r="G1624" s="70"/>
      <c r="H1624" s="70"/>
      <c r="I1624" s="70"/>
      <c r="J1624" s="70"/>
      <c r="K1624" s="70"/>
      <c r="L1624" s="70"/>
      <c r="M1624" s="70"/>
      <c r="N1624" s="70"/>
      <c r="O1624" s="70"/>
      <c r="P1624" s="70"/>
      <c r="Q1624" s="70"/>
      <c r="R1624" s="70">
        <v>11703</v>
      </c>
      <c r="S1624" s="70">
        <v>6864.2254030000004</v>
      </c>
    </row>
    <row r="1625" spans="1:19" x14ac:dyDescent="0.25">
      <c r="A1625" s="72">
        <v>18621</v>
      </c>
      <c r="B1625" s="70">
        <v>7690</v>
      </c>
      <c r="C1625" s="70">
        <v>5991.0114439999998</v>
      </c>
      <c r="D1625" s="70"/>
      <c r="E1625" s="70"/>
      <c r="F1625" s="70"/>
      <c r="G1625" s="70"/>
      <c r="H1625" s="70"/>
      <c r="I1625" s="70"/>
      <c r="J1625" s="70"/>
      <c r="K1625" s="70"/>
      <c r="L1625" s="70"/>
      <c r="M1625" s="70"/>
      <c r="N1625" s="70"/>
      <c r="O1625" s="70"/>
      <c r="P1625" s="70"/>
      <c r="Q1625" s="70"/>
      <c r="R1625" s="70">
        <v>7690</v>
      </c>
      <c r="S1625" s="70">
        <v>5991.0114439999998</v>
      </c>
    </row>
    <row r="1626" spans="1:19" x14ac:dyDescent="0.25">
      <c r="A1626" s="72">
        <v>18626</v>
      </c>
      <c r="B1626" s="70">
        <v>13960</v>
      </c>
      <c r="C1626" s="70">
        <v>8810.4440529999993</v>
      </c>
      <c r="D1626" s="70"/>
      <c r="E1626" s="70"/>
      <c r="F1626" s="70"/>
      <c r="G1626" s="70"/>
      <c r="H1626" s="70"/>
      <c r="I1626" s="70"/>
      <c r="J1626" s="70"/>
      <c r="K1626" s="70"/>
      <c r="L1626" s="70"/>
      <c r="M1626" s="70"/>
      <c r="N1626" s="70"/>
      <c r="O1626" s="70"/>
      <c r="P1626" s="70"/>
      <c r="Q1626" s="70"/>
      <c r="R1626" s="70">
        <v>13960</v>
      </c>
      <c r="S1626" s="70">
        <v>8810.4440529999993</v>
      </c>
    </row>
    <row r="1627" spans="1:19" x14ac:dyDescent="0.25">
      <c r="A1627" s="72">
        <v>18627</v>
      </c>
      <c r="B1627" s="70">
        <v>13209</v>
      </c>
      <c r="C1627" s="70">
        <v>9739.7434080000003</v>
      </c>
      <c r="D1627" s="70"/>
      <c r="E1627" s="70"/>
      <c r="F1627" s="70"/>
      <c r="G1627" s="70"/>
      <c r="H1627" s="70"/>
      <c r="I1627" s="70"/>
      <c r="J1627" s="70"/>
      <c r="K1627" s="70"/>
      <c r="L1627" s="70"/>
      <c r="M1627" s="70"/>
      <c r="N1627" s="70"/>
      <c r="O1627" s="70"/>
      <c r="P1627" s="70"/>
      <c r="Q1627" s="70"/>
      <c r="R1627" s="70">
        <v>13209</v>
      </c>
      <c r="S1627" s="70">
        <v>9739.7434080000003</v>
      </c>
    </row>
    <row r="1628" spans="1:19" x14ac:dyDescent="0.25">
      <c r="A1628" s="72">
        <v>18632</v>
      </c>
      <c r="B1628" s="70">
        <v>11951</v>
      </c>
      <c r="C1628" s="70">
        <v>11588.404175</v>
      </c>
      <c r="D1628" s="70"/>
      <c r="E1628" s="70"/>
      <c r="F1628" s="70"/>
      <c r="G1628" s="70"/>
      <c r="H1628" s="70"/>
      <c r="I1628" s="70"/>
      <c r="J1628" s="70"/>
      <c r="K1628" s="70"/>
      <c r="L1628" s="70"/>
      <c r="M1628" s="70"/>
      <c r="N1628" s="70"/>
      <c r="O1628" s="70"/>
      <c r="P1628" s="70"/>
      <c r="Q1628" s="70"/>
      <c r="R1628" s="70">
        <v>11951</v>
      </c>
      <c r="S1628" s="70">
        <v>11588.404175</v>
      </c>
    </row>
    <row r="1629" spans="1:19" x14ac:dyDescent="0.25">
      <c r="A1629" s="72">
        <v>18637</v>
      </c>
      <c r="B1629" s="70">
        <v>12930</v>
      </c>
      <c r="C1629" s="70">
        <v>10316.030181</v>
      </c>
      <c r="D1629" s="70"/>
      <c r="E1629" s="70"/>
      <c r="F1629" s="70"/>
      <c r="G1629" s="70"/>
      <c r="H1629" s="70"/>
      <c r="I1629" s="70"/>
      <c r="J1629" s="70"/>
      <c r="K1629" s="70"/>
      <c r="L1629" s="70"/>
      <c r="M1629" s="70"/>
      <c r="N1629" s="70"/>
      <c r="O1629" s="70"/>
      <c r="P1629" s="70"/>
      <c r="Q1629" s="70"/>
      <c r="R1629" s="70">
        <v>12930</v>
      </c>
      <c r="S1629" s="70">
        <v>10316.030181</v>
      </c>
    </row>
    <row r="1630" spans="1:19" x14ac:dyDescent="0.25">
      <c r="A1630" s="72">
        <v>18644</v>
      </c>
      <c r="B1630" s="70">
        <v>10098</v>
      </c>
      <c r="C1630" s="70">
        <v>10540.628204000001</v>
      </c>
      <c r="D1630" s="70"/>
      <c r="E1630" s="70"/>
      <c r="F1630" s="70"/>
      <c r="G1630" s="70"/>
      <c r="H1630" s="70"/>
      <c r="I1630" s="70"/>
      <c r="J1630" s="70"/>
      <c r="K1630" s="70"/>
      <c r="L1630" s="70"/>
      <c r="M1630" s="70"/>
      <c r="N1630" s="70"/>
      <c r="O1630" s="70"/>
      <c r="P1630" s="70"/>
      <c r="Q1630" s="70"/>
      <c r="R1630" s="70">
        <v>10098</v>
      </c>
      <c r="S1630" s="70">
        <v>10540.628204000001</v>
      </c>
    </row>
    <row r="1631" spans="1:19" x14ac:dyDescent="0.25">
      <c r="A1631" s="72">
        <v>18645</v>
      </c>
      <c r="B1631" s="70">
        <v>13174</v>
      </c>
      <c r="C1631" s="70">
        <v>17526.585570000003</v>
      </c>
      <c r="D1631" s="70"/>
      <c r="E1631" s="70"/>
      <c r="F1631" s="70"/>
      <c r="G1631" s="70"/>
      <c r="H1631" s="70"/>
      <c r="I1631" s="70"/>
      <c r="J1631" s="70"/>
      <c r="K1631" s="70"/>
      <c r="L1631" s="70"/>
      <c r="M1631" s="70"/>
      <c r="N1631" s="70"/>
      <c r="O1631" s="70"/>
      <c r="P1631" s="70"/>
      <c r="Q1631" s="70"/>
      <c r="R1631" s="70">
        <v>13174</v>
      </c>
      <c r="S1631" s="70">
        <v>17526.585570000003</v>
      </c>
    </row>
    <row r="1632" spans="1:19" x14ac:dyDescent="0.25">
      <c r="A1632" s="72">
        <v>18650</v>
      </c>
      <c r="B1632" s="70">
        <v>11895</v>
      </c>
      <c r="C1632" s="70">
        <v>18469.417572999999</v>
      </c>
      <c r="D1632" s="70"/>
      <c r="E1632" s="70"/>
      <c r="F1632" s="70"/>
      <c r="G1632" s="70"/>
      <c r="H1632" s="70"/>
      <c r="I1632" s="70"/>
      <c r="J1632" s="70"/>
      <c r="K1632" s="70"/>
      <c r="L1632" s="70"/>
      <c r="M1632" s="70"/>
      <c r="N1632" s="70"/>
      <c r="O1632" s="70"/>
      <c r="P1632" s="70"/>
      <c r="Q1632" s="70"/>
      <c r="R1632" s="70">
        <v>11895</v>
      </c>
      <c r="S1632" s="70">
        <v>18469.417572999999</v>
      </c>
    </row>
    <row r="1633" spans="1:19" x14ac:dyDescent="0.25">
      <c r="A1633" s="72">
        <v>18687</v>
      </c>
      <c r="B1633" s="70">
        <v>11030</v>
      </c>
      <c r="C1633" s="70">
        <v>24379.574645999997</v>
      </c>
      <c r="D1633" s="70"/>
      <c r="E1633" s="70"/>
      <c r="F1633" s="70"/>
      <c r="G1633" s="70"/>
      <c r="H1633" s="70"/>
      <c r="I1633" s="70"/>
      <c r="J1633" s="70"/>
      <c r="K1633" s="70"/>
      <c r="L1633" s="70"/>
      <c r="M1633" s="70"/>
      <c r="N1633" s="70"/>
      <c r="O1633" s="70"/>
      <c r="P1633" s="70"/>
      <c r="Q1633" s="70"/>
      <c r="R1633" s="70">
        <v>11030</v>
      </c>
      <c r="S1633" s="70">
        <v>24379.574645999997</v>
      </c>
    </row>
    <row r="1634" spans="1:19" x14ac:dyDescent="0.25">
      <c r="A1634" s="72">
        <v>18703</v>
      </c>
      <c r="B1634" s="70">
        <v>2179</v>
      </c>
      <c r="C1634" s="70">
        <v>1431.8792530000001</v>
      </c>
      <c r="D1634" s="70"/>
      <c r="E1634" s="70"/>
      <c r="F1634" s="70"/>
      <c r="G1634" s="70"/>
      <c r="H1634" s="70"/>
      <c r="I1634" s="70"/>
      <c r="J1634" s="70"/>
      <c r="K1634" s="70"/>
      <c r="L1634" s="70"/>
      <c r="M1634" s="70"/>
      <c r="N1634" s="70"/>
      <c r="O1634" s="70"/>
      <c r="P1634" s="70"/>
      <c r="Q1634" s="70"/>
      <c r="R1634" s="70">
        <v>2179</v>
      </c>
      <c r="S1634" s="70">
        <v>1431.8792530000001</v>
      </c>
    </row>
    <row r="1635" spans="1:19" x14ac:dyDescent="0.25">
      <c r="A1635" s="72">
        <v>18732</v>
      </c>
      <c r="B1635" s="70"/>
      <c r="C1635" s="70"/>
      <c r="D1635" s="70">
        <v>7519</v>
      </c>
      <c r="E1635" s="70">
        <v>11282.581436</v>
      </c>
      <c r="F1635" s="70"/>
      <c r="G1635" s="70"/>
      <c r="H1635" s="70"/>
      <c r="I1635" s="70"/>
      <c r="J1635" s="70"/>
      <c r="K1635" s="70"/>
      <c r="L1635" s="70"/>
      <c r="M1635" s="70"/>
      <c r="N1635" s="70"/>
      <c r="O1635" s="70"/>
      <c r="P1635" s="70"/>
      <c r="Q1635" s="70"/>
      <c r="R1635" s="70">
        <v>7519</v>
      </c>
      <c r="S1635" s="70">
        <v>11282.581436</v>
      </c>
    </row>
    <row r="1636" spans="1:19" x14ac:dyDescent="0.25">
      <c r="A1636" s="72">
        <v>18734</v>
      </c>
      <c r="B1636" s="70"/>
      <c r="C1636" s="70"/>
      <c r="D1636" s="70">
        <v>9761</v>
      </c>
      <c r="E1636" s="70">
        <v>9319.6465580000004</v>
      </c>
      <c r="F1636" s="70"/>
      <c r="G1636" s="70"/>
      <c r="H1636" s="70"/>
      <c r="I1636" s="70"/>
      <c r="J1636" s="70"/>
      <c r="K1636" s="70"/>
      <c r="L1636" s="70"/>
      <c r="M1636" s="70"/>
      <c r="N1636" s="70"/>
      <c r="O1636" s="70"/>
      <c r="P1636" s="70"/>
      <c r="Q1636" s="70"/>
      <c r="R1636" s="70">
        <v>9761</v>
      </c>
      <c r="S1636" s="70">
        <v>9319.6465580000004</v>
      </c>
    </row>
    <row r="1637" spans="1:19" x14ac:dyDescent="0.25">
      <c r="A1637" s="72">
        <v>18777</v>
      </c>
      <c r="B1637" s="70">
        <v>9224</v>
      </c>
      <c r="C1637" s="70">
        <v>7570.9692690000002</v>
      </c>
      <c r="D1637" s="70"/>
      <c r="E1637" s="70"/>
      <c r="F1637" s="70"/>
      <c r="G1637" s="70"/>
      <c r="H1637" s="70"/>
      <c r="I1637" s="70"/>
      <c r="J1637" s="70"/>
      <c r="K1637" s="70"/>
      <c r="L1637" s="70"/>
      <c r="M1637" s="70"/>
      <c r="N1637" s="70"/>
      <c r="O1637" s="70"/>
      <c r="P1637" s="70"/>
      <c r="Q1637" s="70"/>
      <c r="R1637" s="70">
        <v>9224</v>
      </c>
      <c r="S1637" s="70">
        <v>7570.9692690000002</v>
      </c>
    </row>
    <row r="1638" spans="1:19" x14ac:dyDescent="0.25">
      <c r="A1638" s="72">
        <v>18784</v>
      </c>
      <c r="B1638" s="70">
        <v>4676</v>
      </c>
      <c r="C1638" s="70">
        <v>3230.0952700000003</v>
      </c>
      <c r="D1638" s="70"/>
      <c r="E1638" s="70"/>
      <c r="F1638" s="70"/>
      <c r="G1638" s="70"/>
      <c r="H1638" s="70"/>
      <c r="I1638" s="70"/>
      <c r="J1638" s="70"/>
      <c r="K1638" s="70"/>
      <c r="L1638" s="70"/>
      <c r="M1638" s="70"/>
      <c r="N1638" s="70"/>
      <c r="O1638" s="70"/>
      <c r="P1638" s="70"/>
      <c r="Q1638" s="70"/>
      <c r="R1638" s="70">
        <v>4676</v>
      </c>
      <c r="S1638" s="70">
        <v>3230.0952700000003</v>
      </c>
    </row>
    <row r="1639" spans="1:19" x14ac:dyDescent="0.25">
      <c r="A1639" s="72">
        <v>18788</v>
      </c>
      <c r="B1639" s="70">
        <v>11957</v>
      </c>
      <c r="C1639" s="70">
        <v>6868.9514850000005</v>
      </c>
      <c r="D1639" s="70"/>
      <c r="E1639" s="70"/>
      <c r="F1639" s="70"/>
      <c r="G1639" s="70"/>
      <c r="H1639" s="70"/>
      <c r="I1639" s="70"/>
      <c r="J1639" s="70"/>
      <c r="K1639" s="70"/>
      <c r="L1639" s="70"/>
      <c r="M1639" s="70"/>
      <c r="N1639" s="70"/>
      <c r="O1639" s="70"/>
      <c r="P1639" s="70"/>
      <c r="Q1639" s="70"/>
      <c r="R1639" s="70">
        <v>11957</v>
      </c>
      <c r="S1639" s="70">
        <v>6868.9514850000005</v>
      </c>
    </row>
    <row r="1640" spans="1:19" x14ac:dyDescent="0.25">
      <c r="A1640" s="72">
        <v>18800</v>
      </c>
      <c r="B1640" s="70"/>
      <c r="C1640" s="70"/>
      <c r="D1640" s="70"/>
      <c r="E1640" s="70"/>
      <c r="F1640" s="70">
        <v>7670</v>
      </c>
      <c r="G1640" s="70">
        <v>27944.713746000001</v>
      </c>
      <c r="H1640" s="70"/>
      <c r="I1640" s="70"/>
      <c r="J1640" s="70"/>
      <c r="K1640" s="70"/>
      <c r="L1640" s="70"/>
      <c r="M1640" s="70"/>
      <c r="N1640" s="70"/>
      <c r="O1640" s="70"/>
      <c r="P1640" s="70"/>
      <c r="Q1640" s="70"/>
      <c r="R1640" s="70">
        <v>7670</v>
      </c>
      <c r="S1640" s="70">
        <v>27944.713746000001</v>
      </c>
    </row>
    <row r="1641" spans="1:19" x14ac:dyDescent="0.25">
      <c r="A1641" s="72">
        <v>18803</v>
      </c>
      <c r="B1641" s="70">
        <v>10923</v>
      </c>
      <c r="C1641" s="70">
        <v>11513.186828</v>
      </c>
      <c r="D1641" s="70"/>
      <c r="E1641" s="70"/>
      <c r="F1641" s="70"/>
      <c r="G1641" s="70"/>
      <c r="H1641" s="70"/>
      <c r="I1641" s="70"/>
      <c r="J1641" s="70"/>
      <c r="K1641" s="70"/>
      <c r="L1641" s="70"/>
      <c r="M1641" s="70"/>
      <c r="N1641" s="70"/>
      <c r="O1641" s="70"/>
      <c r="P1641" s="70"/>
      <c r="Q1641" s="70"/>
      <c r="R1641" s="70">
        <v>10923</v>
      </c>
      <c r="S1641" s="70">
        <v>11513.186828</v>
      </c>
    </row>
    <row r="1642" spans="1:19" x14ac:dyDescent="0.25">
      <c r="A1642" s="72">
        <v>18819</v>
      </c>
      <c r="B1642" s="70">
        <v>4499</v>
      </c>
      <c r="C1642" s="70">
        <v>2250.6676649999999</v>
      </c>
      <c r="D1642" s="70"/>
      <c r="E1642" s="70"/>
      <c r="F1642" s="70"/>
      <c r="G1642" s="70"/>
      <c r="H1642" s="70"/>
      <c r="I1642" s="70"/>
      <c r="J1642" s="70"/>
      <c r="K1642" s="70"/>
      <c r="L1642" s="70"/>
      <c r="M1642" s="70"/>
      <c r="N1642" s="70"/>
      <c r="O1642" s="70"/>
      <c r="P1642" s="70"/>
      <c r="Q1642" s="70"/>
      <c r="R1642" s="70">
        <v>4499</v>
      </c>
      <c r="S1642" s="70">
        <v>2250.6676649999999</v>
      </c>
    </row>
    <row r="1643" spans="1:19" x14ac:dyDescent="0.25">
      <c r="A1643" s="72">
        <v>18981</v>
      </c>
      <c r="B1643" s="70"/>
      <c r="C1643" s="70"/>
      <c r="D1643" s="70">
        <v>3600</v>
      </c>
      <c r="E1643" s="70">
        <v>678.58063400000003</v>
      </c>
      <c r="F1643" s="70"/>
      <c r="G1643" s="70"/>
      <c r="H1643" s="70"/>
      <c r="I1643" s="70"/>
      <c r="J1643" s="70"/>
      <c r="K1643" s="70"/>
      <c r="L1643" s="70"/>
      <c r="M1643" s="70"/>
      <c r="N1643" s="70"/>
      <c r="O1643" s="70"/>
      <c r="P1643" s="70"/>
      <c r="Q1643" s="70"/>
      <c r="R1643" s="70">
        <v>3600</v>
      </c>
      <c r="S1643" s="70">
        <v>678.58063400000003</v>
      </c>
    </row>
    <row r="1644" spans="1:19" x14ac:dyDescent="0.25">
      <c r="A1644" s="72">
        <v>18983</v>
      </c>
      <c r="B1644" s="70"/>
      <c r="C1644" s="70"/>
      <c r="D1644" s="70">
        <v>6300</v>
      </c>
      <c r="E1644" s="70">
        <v>1684.1830759999998</v>
      </c>
      <c r="F1644" s="70"/>
      <c r="G1644" s="70"/>
      <c r="H1644" s="70"/>
      <c r="I1644" s="70"/>
      <c r="J1644" s="70"/>
      <c r="K1644" s="70"/>
      <c r="L1644" s="70"/>
      <c r="M1644" s="70"/>
      <c r="N1644" s="70"/>
      <c r="O1644" s="70"/>
      <c r="P1644" s="70"/>
      <c r="Q1644" s="70"/>
      <c r="R1644" s="70">
        <v>6300</v>
      </c>
      <c r="S1644" s="70">
        <v>1684.1830759999998</v>
      </c>
    </row>
    <row r="1645" spans="1:19" x14ac:dyDescent="0.25">
      <c r="A1645" s="72">
        <v>18990</v>
      </c>
      <c r="B1645" s="70"/>
      <c r="C1645" s="70"/>
      <c r="D1645" s="70">
        <v>10500</v>
      </c>
      <c r="E1645" s="70">
        <v>1326.258789</v>
      </c>
      <c r="F1645" s="70"/>
      <c r="G1645" s="70"/>
      <c r="H1645" s="70"/>
      <c r="I1645" s="70"/>
      <c r="J1645" s="70"/>
      <c r="K1645" s="70"/>
      <c r="L1645" s="70"/>
      <c r="M1645" s="70"/>
      <c r="N1645" s="70"/>
      <c r="O1645" s="70"/>
      <c r="P1645" s="70"/>
      <c r="Q1645" s="70"/>
      <c r="R1645" s="70">
        <v>10500</v>
      </c>
      <c r="S1645" s="70">
        <v>1326.258789</v>
      </c>
    </row>
    <row r="1646" spans="1:19" x14ac:dyDescent="0.25">
      <c r="A1646" s="72">
        <v>19006</v>
      </c>
      <c r="B1646" s="70"/>
      <c r="C1646" s="70"/>
      <c r="D1646" s="70">
        <v>16300</v>
      </c>
      <c r="E1646" s="70">
        <v>15035.461386999999</v>
      </c>
      <c r="F1646" s="70"/>
      <c r="G1646" s="70"/>
      <c r="H1646" s="70"/>
      <c r="I1646" s="70"/>
      <c r="J1646" s="70"/>
      <c r="K1646" s="70"/>
      <c r="L1646" s="70"/>
      <c r="M1646" s="70"/>
      <c r="N1646" s="70"/>
      <c r="O1646" s="70"/>
      <c r="P1646" s="70"/>
      <c r="Q1646" s="70"/>
      <c r="R1646" s="70">
        <v>16300</v>
      </c>
      <c r="S1646" s="70">
        <v>15035.461386999999</v>
      </c>
    </row>
    <row r="1647" spans="1:19" x14ac:dyDescent="0.25">
      <c r="A1647" s="72">
        <v>19008</v>
      </c>
      <c r="B1647" s="70"/>
      <c r="C1647" s="70"/>
      <c r="D1647" s="70">
        <v>12600</v>
      </c>
      <c r="E1647" s="70">
        <v>15819.974502000001</v>
      </c>
      <c r="F1647" s="70"/>
      <c r="G1647" s="70"/>
      <c r="H1647" s="70"/>
      <c r="I1647" s="70"/>
      <c r="J1647" s="70"/>
      <c r="K1647" s="70"/>
      <c r="L1647" s="70"/>
      <c r="M1647" s="70"/>
      <c r="N1647" s="70"/>
      <c r="O1647" s="70"/>
      <c r="P1647" s="70"/>
      <c r="Q1647" s="70"/>
      <c r="R1647" s="70">
        <v>12600</v>
      </c>
      <c r="S1647" s="70">
        <v>15819.974502000001</v>
      </c>
    </row>
    <row r="1648" spans="1:19" x14ac:dyDescent="0.25">
      <c r="A1648" s="72">
        <v>19011</v>
      </c>
      <c r="B1648" s="70"/>
      <c r="C1648" s="70"/>
      <c r="D1648" s="70">
        <v>11759</v>
      </c>
      <c r="E1648" s="70">
        <v>11393.110062</v>
      </c>
      <c r="F1648" s="70"/>
      <c r="G1648" s="70"/>
      <c r="H1648" s="70"/>
      <c r="I1648" s="70"/>
      <c r="J1648" s="70"/>
      <c r="K1648" s="70"/>
      <c r="L1648" s="70"/>
      <c r="M1648" s="70"/>
      <c r="N1648" s="70"/>
      <c r="O1648" s="70"/>
      <c r="P1648" s="70"/>
      <c r="Q1648" s="70"/>
      <c r="R1648" s="70">
        <v>11759</v>
      </c>
      <c r="S1648" s="70">
        <v>11393.110062</v>
      </c>
    </row>
    <row r="1649" spans="1:19" x14ac:dyDescent="0.25">
      <c r="A1649" s="72">
        <v>19021</v>
      </c>
      <c r="B1649" s="70"/>
      <c r="C1649" s="70"/>
      <c r="D1649" s="70">
        <v>9900</v>
      </c>
      <c r="E1649" s="70">
        <v>4863.3345380000001</v>
      </c>
      <c r="F1649" s="70"/>
      <c r="G1649" s="70"/>
      <c r="H1649" s="70"/>
      <c r="I1649" s="70"/>
      <c r="J1649" s="70"/>
      <c r="K1649" s="70"/>
      <c r="L1649" s="70"/>
      <c r="M1649" s="70"/>
      <c r="N1649" s="70"/>
      <c r="O1649" s="70"/>
      <c r="P1649" s="70"/>
      <c r="Q1649" s="70"/>
      <c r="R1649" s="70">
        <v>9900</v>
      </c>
      <c r="S1649" s="70">
        <v>4863.3345380000001</v>
      </c>
    </row>
    <row r="1650" spans="1:19" x14ac:dyDescent="0.25">
      <c r="A1650" s="72">
        <v>19024</v>
      </c>
      <c r="B1650" s="70"/>
      <c r="C1650" s="70"/>
      <c r="D1650" s="70">
        <v>3100</v>
      </c>
      <c r="E1650" s="70">
        <v>128.16287199999999</v>
      </c>
      <c r="F1650" s="70"/>
      <c r="G1650" s="70"/>
      <c r="H1650" s="70"/>
      <c r="I1650" s="70"/>
      <c r="J1650" s="70"/>
      <c r="K1650" s="70"/>
      <c r="L1650" s="70"/>
      <c r="M1650" s="70"/>
      <c r="N1650" s="70"/>
      <c r="O1650" s="70"/>
      <c r="P1650" s="70"/>
      <c r="Q1650" s="70"/>
      <c r="R1650" s="70">
        <v>3100</v>
      </c>
      <c r="S1650" s="70">
        <v>128.16287199999999</v>
      </c>
    </row>
    <row r="1651" spans="1:19" x14ac:dyDescent="0.25">
      <c r="A1651" s="72">
        <v>19027</v>
      </c>
      <c r="B1651" s="70"/>
      <c r="C1651" s="70"/>
      <c r="D1651" s="70">
        <v>1500</v>
      </c>
      <c r="E1651" s="70">
        <v>1460.086886</v>
      </c>
      <c r="F1651" s="70"/>
      <c r="G1651" s="70"/>
      <c r="H1651" s="70"/>
      <c r="I1651" s="70"/>
      <c r="J1651" s="70"/>
      <c r="K1651" s="70"/>
      <c r="L1651" s="70"/>
      <c r="M1651" s="70"/>
      <c r="N1651" s="70"/>
      <c r="O1651" s="70"/>
      <c r="P1651" s="70"/>
      <c r="Q1651" s="70"/>
      <c r="R1651" s="70">
        <v>1500</v>
      </c>
      <c r="S1651" s="70">
        <v>1460.086886</v>
      </c>
    </row>
    <row r="1652" spans="1:19" x14ac:dyDescent="0.25">
      <c r="A1652" s="72">
        <v>19030</v>
      </c>
      <c r="B1652" s="70"/>
      <c r="C1652" s="70"/>
      <c r="D1652" s="70">
        <v>13200</v>
      </c>
      <c r="E1652" s="70">
        <v>10859.77224</v>
      </c>
      <c r="F1652" s="70"/>
      <c r="G1652" s="70"/>
      <c r="H1652" s="70"/>
      <c r="I1652" s="70"/>
      <c r="J1652" s="70"/>
      <c r="K1652" s="70"/>
      <c r="L1652" s="70"/>
      <c r="M1652" s="70"/>
      <c r="N1652" s="70"/>
      <c r="O1652" s="70"/>
      <c r="P1652" s="70"/>
      <c r="Q1652" s="70"/>
      <c r="R1652" s="70">
        <v>13200</v>
      </c>
      <c r="S1652" s="70">
        <v>10859.77224</v>
      </c>
    </row>
    <row r="1653" spans="1:19" x14ac:dyDescent="0.25">
      <c r="A1653" s="72">
        <v>19042</v>
      </c>
      <c r="B1653" s="70"/>
      <c r="C1653" s="70"/>
      <c r="D1653" s="70">
        <v>17200</v>
      </c>
      <c r="E1653" s="70">
        <v>14006.715232</v>
      </c>
      <c r="F1653" s="70"/>
      <c r="G1653" s="70"/>
      <c r="H1653" s="70"/>
      <c r="I1653" s="70"/>
      <c r="J1653" s="70"/>
      <c r="K1653" s="70"/>
      <c r="L1653" s="70"/>
      <c r="M1653" s="70"/>
      <c r="N1653" s="70"/>
      <c r="O1653" s="70"/>
      <c r="P1653" s="70"/>
      <c r="Q1653" s="70"/>
      <c r="R1653" s="70">
        <v>17200</v>
      </c>
      <c r="S1653" s="70">
        <v>14006.715232</v>
      </c>
    </row>
    <row r="1654" spans="1:19" x14ac:dyDescent="0.25">
      <c r="A1654" s="72">
        <v>19045</v>
      </c>
      <c r="B1654" s="70"/>
      <c r="C1654" s="70"/>
      <c r="D1654" s="70">
        <v>17100</v>
      </c>
      <c r="E1654" s="70">
        <v>14946.584953</v>
      </c>
      <c r="F1654" s="70"/>
      <c r="G1654" s="70"/>
      <c r="H1654" s="70"/>
      <c r="I1654" s="70"/>
      <c r="J1654" s="70"/>
      <c r="K1654" s="70"/>
      <c r="L1654" s="70"/>
      <c r="M1654" s="70"/>
      <c r="N1654" s="70"/>
      <c r="O1654" s="70"/>
      <c r="P1654" s="70"/>
      <c r="Q1654" s="70"/>
      <c r="R1654" s="70">
        <v>17100</v>
      </c>
      <c r="S1654" s="70">
        <v>14946.584953</v>
      </c>
    </row>
    <row r="1655" spans="1:19" x14ac:dyDescent="0.25">
      <c r="A1655" s="72">
        <v>19046</v>
      </c>
      <c r="B1655" s="70"/>
      <c r="C1655" s="70"/>
      <c r="D1655" s="70">
        <v>13500</v>
      </c>
      <c r="E1655" s="70">
        <v>11485.476417000002</v>
      </c>
      <c r="F1655" s="70"/>
      <c r="G1655" s="70"/>
      <c r="H1655" s="70"/>
      <c r="I1655" s="70"/>
      <c r="J1655" s="70"/>
      <c r="K1655" s="70"/>
      <c r="L1655" s="70"/>
      <c r="M1655" s="70"/>
      <c r="N1655" s="70"/>
      <c r="O1655" s="70"/>
      <c r="P1655" s="70"/>
      <c r="Q1655" s="70"/>
      <c r="R1655" s="70">
        <v>13500</v>
      </c>
      <c r="S1655" s="70">
        <v>11485.476417000002</v>
      </c>
    </row>
    <row r="1656" spans="1:19" x14ac:dyDescent="0.25">
      <c r="A1656" s="72">
        <v>19048</v>
      </c>
      <c r="B1656" s="70"/>
      <c r="C1656" s="70"/>
      <c r="D1656" s="70">
        <v>5400</v>
      </c>
      <c r="E1656" s="70">
        <v>6782.9306090000009</v>
      </c>
      <c r="F1656" s="70"/>
      <c r="G1656" s="70"/>
      <c r="H1656" s="70"/>
      <c r="I1656" s="70"/>
      <c r="J1656" s="70"/>
      <c r="K1656" s="70"/>
      <c r="L1656" s="70"/>
      <c r="M1656" s="70"/>
      <c r="N1656" s="70"/>
      <c r="O1656" s="70"/>
      <c r="P1656" s="70"/>
      <c r="Q1656" s="70"/>
      <c r="R1656" s="70">
        <v>5400</v>
      </c>
      <c r="S1656" s="70">
        <v>6782.9306090000009</v>
      </c>
    </row>
    <row r="1657" spans="1:19" x14ac:dyDescent="0.25">
      <c r="A1657" s="72">
        <v>19065</v>
      </c>
      <c r="B1657" s="70"/>
      <c r="C1657" s="70"/>
      <c r="D1657" s="70">
        <v>4500</v>
      </c>
      <c r="E1657" s="70">
        <v>2816.1876419999999</v>
      </c>
      <c r="F1657" s="70"/>
      <c r="G1657" s="70"/>
      <c r="H1657" s="70"/>
      <c r="I1657" s="70"/>
      <c r="J1657" s="70"/>
      <c r="K1657" s="70"/>
      <c r="L1657" s="70"/>
      <c r="M1657" s="70"/>
      <c r="N1657" s="70"/>
      <c r="O1657" s="70"/>
      <c r="P1657" s="70"/>
      <c r="Q1657" s="70"/>
      <c r="R1657" s="70">
        <v>4500</v>
      </c>
      <c r="S1657" s="70">
        <v>2816.1876419999999</v>
      </c>
    </row>
    <row r="1658" spans="1:19" x14ac:dyDescent="0.25">
      <c r="A1658" s="72">
        <v>19120</v>
      </c>
      <c r="B1658" s="70"/>
      <c r="C1658" s="70"/>
      <c r="D1658" s="70"/>
      <c r="E1658" s="70"/>
      <c r="F1658" s="70">
        <v>4767</v>
      </c>
      <c r="G1658" s="70">
        <v>4021.5818100000001</v>
      </c>
      <c r="H1658" s="70"/>
      <c r="I1658" s="70"/>
      <c r="J1658" s="70"/>
      <c r="K1658" s="70"/>
      <c r="L1658" s="70"/>
      <c r="M1658" s="70"/>
      <c r="N1658" s="70"/>
      <c r="O1658" s="70"/>
      <c r="P1658" s="70"/>
      <c r="Q1658" s="70"/>
      <c r="R1658" s="70">
        <v>4767</v>
      </c>
      <c r="S1658" s="70">
        <v>4021.5818100000001</v>
      </c>
    </row>
    <row r="1659" spans="1:19" x14ac:dyDescent="0.25">
      <c r="A1659" s="72">
        <v>19168</v>
      </c>
      <c r="B1659" s="70"/>
      <c r="C1659" s="70"/>
      <c r="D1659" s="70"/>
      <c r="E1659" s="70"/>
      <c r="F1659" s="70"/>
      <c r="G1659" s="70"/>
      <c r="H1659" s="70">
        <v>19903</v>
      </c>
      <c r="I1659" s="70">
        <v>12777.873865000001</v>
      </c>
      <c r="J1659" s="70"/>
      <c r="K1659" s="70"/>
      <c r="L1659" s="70"/>
      <c r="M1659" s="70"/>
      <c r="N1659" s="70"/>
      <c r="O1659" s="70"/>
      <c r="P1659" s="70"/>
      <c r="Q1659" s="70"/>
      <c r="R1659" s="70">
        <v>19903</v>
      </c>
      <c r="S1659" s="70">
        <v>12777.873865000001</v>
      </c>
    </row>
    <row r="1660" spans="1:19" x14ac:dyDescent="0.25">
      <c r="A1660" s="72">
        <v>19169</v>
      </c>
      <c r="B1660" s="70"/>
      <c r="C1660" s="70"/>
      <c r="D1660" s="70"/>
      <c r="E1660" s="70"/>
      <c r="F1660" s="70"/>
      <c r="G1660" s="70"/>
      <c r="H1660" s="70">
        <v>6100</v>
      </c>
      <c r="I1660" s="70">
        <v>4118.2980719999996</v>
      </c>
      <c r="J1660" s="70"/>
      <c r="K1660" s="70"/>
      <c r="L1660" s="70"/>
      <c r="M1660" s="70"/>
      <c r="N1660" s="70"/>
      <c r="O1660" s="70"/>
      <c r="P1660" s="70"/>
      <c r="Q1660" s="70"/>
      <c r="R1660" s="70">
        <v>6100</v>
      </c>
      <c r="S1660" s="70">
        <v>4118.2980719999996</v>
      </c>
    </row>
    <row r="1661" spans="1:19" x14ac:dyDescent="0.25">
      <c r="A1661" s="72">
        <v>19174</v>
      </c>
      <c r="B1661" s="70"/>
      <c r="C1661" s="70"/>
      <c r="D1661" s="70"/>
      <c r="E1661" s="70"/>
      <c r="F1661" s="70"/>
      <c r="G1661" s="70"/>
      <c r="H1661" s="70">
        <v>9200</v>
      </c>
      <c r="I1661" s="70">
        <v>6590.5701669999999</v>
      </c>
      <c r="J1661" s="70"/>
      <c r="K1661" s="70"/>
      <c r="L1661" s="70"/>
      <c r="M1661" s="70"/>
      <c r="N1661" s="70"/>
      <c r="O1661" s="70"/>
      <c r="P1661" s="70"/>
      <c r="Q1661" s="70"/>
      <c r="R1661" s="70">
        <v>9200</v>
      </c>
      <c r="S1661" s="70">
        <v>6590.5701669999999</v>
      </c>
    </row>
    <row r="1662" spans="1:19" x14ac:dyDescent="0.25">
      <c r="A1662" s="72">
        <v>19180</v>
      </c>
      <c r="B1662" s="70"/>
      <c r="C1662" s="70"/>
      <c r="D1662" s="70"/>
      <c r="E1662" s="70"/>
      <c r="F1662" s="70"/>
      <c r="G1662" s="70"/>
      <c r="H1662" s="70">
        <v>10200</v>
      </c>
      <c r="I1662" s="70">
        <v>6177.4509629999993</v>
      </c>
      <c r="J1662" s="70"/>
      <c r="K1662" s="70"/>
      <c r="L1662" s="70"/>
      <c r="M1662" s="70"/>
      <c r="N1662" s="70"/>
      <c r="O1662" s="70"/>
      <c r="P1662" s="70"/>
      <c r="Q1662" s="70"/>
      <c r="R1662" s="70">
        <v>10200</v>
      </c>
      <c r="S1662" s="70">
        <v>6177.4509629999993</v>
      </c>
    </row>
    <row r="1663" spans="1:19" x14ac:dyDescent="0.25">
      <c r="A1663" s="72">
        <v>19208</v>
      </c>
      <c r="B1663" s="70"/>
      <c r="C1663" s="70"/>
      <c r="D1663" s="70"/>
      <c r="E1663" s="70"/>
      <c r="F1663" s="70"/>
      <c r="G1663" s="70"/>
      <c r="H1663" s="70"/>
      <c r="I1663" s="70"/>
      <c r="J1663" s="70">
        <v>20100</v>
      </c>
      <c r="K1663" s="70">
        <v>18824.637930999997</v>
      </c>
      <c r="L1663" s="70"/>
      <c r="M1663" s="70"/>
      <c r="N1663" s="70"/>
      <c r="O1663" s="70"/>
      <c r="P1663" s="70"/>
      <c r="Q1663" s="70"/>
      <c r="R1663" s="70">
        <v>20100</v>
      </c>
      <c r="S1663" s="70">
        <v>18824.637930999997</v>
      </c>
    </row>
    <row r="1664" spans="1:19" x14ac:dyDescent="0.25">
      <c r="A1664" s="72">
        <v>19321</v>
      </c>
      <c r="B1664" s="70"/>
      <c r="C1664" s="70"/>
      <c r="D1664" s="70"/>
      <c r="E1664" s="70"/>
      <c r="F1664" s="70"/>
      <c r="G1664" s="70"/>
      <c r="H1664" s="70"/>
      <c r="I1664" s="70"/>
      <c r="J1664" s="70"/>
      <c r="K1664" s="70"/>
      <c r="L1664" s="70"/>
      <c r="M1664" s="70"/>
      <c r="N1664" s="70">
        <v>12800</v>
      </c>
      <c r="O1664" s="70">
        <v>9142.4874409999993</v>
      </c>
      <c r="P1664" s="70"/>
      <c r="Q1664" s="70"/>
      <c r="R1664" s="70">
        <v>12800</v>
      </c>
      <c r="S1664" s="70">
        <v>9142.4874409999993</v>
      </c>
    </row>
    <row r="1665" spans="1:19" x14ac:dyDescent="0.25">
      <c r="A1665" s="72">
        <v>19341</v>
      </c>
      <c r="B1665" s="70"/>
      <c r="C1665" s="70"/>
      <c r="D1665" s="70"/>
      <c r="E1665" s="70"/>
      <c r="F1665" s="70"/>
      <c r="G1665" s="70"/>
      <c r="H1665" s="70">
        <v>4525</v>
      </c>
      <c r="I1665" s="70">
        <v>4007.5393889999996</v>
      </c>
      <c r="J1665" s="70"/>
      <c r="K1665" s="70"/>
      <c r="L1665" s="70"/>
      <c r="M1665" s="70"/>
      <c r="N1665" s="70"/>
      <c r="O1665" s="70"/>
      <c r="P1665" s="70"/>
      <c r="Q1665" s="70"/>
      <c r="R1665" s="70">
        <v>4525</v>
      </c>
      <c r="S1665" s="70">
        <v>4007.5393889999996</v>
      </c>
    </row>
    <row r="1666" spans="1:19" x14ac:dyDescent="0.25">
      <c r="A1666" s="72">
        <v>19402</v>
      </c>
      <c r="B1666" s="70">
        <v>3661</v>
      </c>
      <c r="C1666" s="70">
        <v>3685.2672320000001</v>
      </c>
      <c r="D1666" s="70"/>
      <c r="E1666" s="70"/>
      <c r="F1666" s="70"/>
      <c r="G1666" s="70"/>
      <c r="H1666" s="70"/>
      <c r="I1666" s="70"/>
      <c r="J1666" s="70"/>
      <c r="K1666" s="70"/>
      <c r="L1666" s="70"/>
      <c r="M1666" s="70"/>
      <c r="N1666" s="70"/>
      <c r="O1666" s="70"/>
      <c r="P1666" s="70"/>
      <c r="Q1666" s="70"/>
      <c r="R1666" s="70">
        <v>3661</v>
      </c>
      <c r="S1666" s="70">
        <v>3685.2672320000001</v>
      </c>
    </row>
    <row r="1667" spans="1:19" x14ac:dyDescent="0.25">
      <c r="A1667" s="72">
        <v>19415</v>
      </c>
      <c r="B1667" s="70"/>
      <c r="C1667" s="70"/>
      <c r="D1667" s="70"/>
      <c r="E1667" s="70"/>
      <c r="F1667" s="70"/>
      <c r="G1667" s="70"/>
      <c r="H1667" s="70"/>
      <c r="I1667" s="70"/>
      <c r="J1667" s="70">
        <v>28000</v>
      </c>
      <c r="K1667" s="70">
        <v>27249.104889000002</v>
      </c>
      <c r="L1667" s="70"/>
      <c r="M1667" s="70"/>
      <c r="N1667" s="70"/>
      <c r="O1667" s="70"/>
      <c r="P1667" s="70"/>
      <c r="Q1667" s="70"/>
      <c r="R1667" s="70">
        <v>28000</v>
      </c>
      <c r="S1667" s="70">
        <v>27249.104889000002</v>
      </c>
    </row>
    <row r="1668" spans="1:19" x14ac:dyDescent="0.25">
      <c r="A1668" s="72">
        <v>19452</v>
      </c>
      <c r="B1668" s="70"/>
      <c r="C1668" s="70"/>
      <c r="D1668" s="70"/>
      <c r="E1668" s="70"/>
      <c r="F1668" s="70">
        <v>5725</v>
      </c>
      <c r="G1668" s="70">
        <v>6986.410973</v>
      </c>
      <c r="H1668" s="70"/>
      <c r="I1668" s="70"/>
      <c r="J1668" s="70"/>
      <c r="K1668" s="70"/>
      <c r="L1668" s="70"/>
      <c r="M1668" s="70"/>
      <c r="N1668" s="70"/>
      <c r="O1668" s="70"/>
      <c r="P1668" s="70"/>
      <c r="Q1668" s="70"/>
      <c r="R1668" s="70">
        <v>5725</v>
      </c>
      <c r="S1668" s="70">
        <v>6986.410973</v>
      </c>
    </row>
    <row r="1669" spans="1:19" x14ac:dyDescent="0.25">
      <c r="A1669" s="72">
        <v>19481</v>
      </c>
      <c r="B1669" s="70"/>
      <c r="C1669" s="70"/>
      <c r="D1669" s="70"/>
      <c r="E1669" s="70"/>
      <c r="F1669" s="70"/>
      <c r="G1669" s="70"/>
      <c r="H1669" s="70"/>
      <c r="I1669" s="70"/>
      <c r="J1669" s="70">
        <v>46785</v>
      </c>
      <c r="K1669" s="70">
        <v>53542.108643000007</v>
      </c>
      <c r="L1669" s="70"/>
      <c r="M1669" s="70"/>
      <c r="N1669" s="70"/>
      <c r="O1669" s="70"/>
      <c r="P1669" s="70"/>
      <c r="Q1669" s="70"/>
      <c r="R1669" s="70">
        <v>46785</v>
      </c>
      <c r="S1669" s="70">
        <v>53542.108643000007</v>
      </c>
    </row>
    <row r="1670" spans="1:19" x14ac:dyDescent="0.25">
      <c r="A1670" s="72">
        <v>19518</v>
      </c>
      <c r="B1670" s="70"/>
      <c r="C1670" s="70"/>
      <c r="D1670" s="70"/>
      <c r="E1670" s="70"/>
      <c r="F1670" s="70"/>
      <c r="G1670" s="70"/>
      <c r="H1670" s="70">
        <v>29497</v>
      </c>
      <c r="I1670" s="70">
        <v>19244.536071999999</v>
      </c>
      <c r="J1670" s="70"/>
      <c r="K1670" s="70"/>
      <c r="L1670" s="70"/>
      <c r="M1670" s="70"/>
      <c r="N1670" s="70"/>
      <c r="O1670" s="70"/>
      <c r="P1670" s="70"/>
      <c r="Q1670" s="70"/>
      <c r="R1670" s="70">
        <v>29497</v>
      </c>
      <c r="S1670" s="70">
        <v>19244.536071999999</v>
      </c>
    </row>
    <row r="1671" spans="1:19" x14ac:dyDescent="0.25">
      <c r="A1671" s="72">
        <v>19568</v>
      </c>
      <c r="B1671" s="70"/>
      <c r="C1671" s="70"/>
      <c r="D1671" s="70"/>
      <c r="E1671" s="70"/>
      <c r="F1671" s="70"/>
      <c r="G1671" s="70"/>
      <c r="H1671" s="70"/>
      <c r="I1671" s="70"/>
      <c r="J1671" s="70"/>
      <c r="K1671" s="70"/>
      <c r="L1671" s="70"/>
      <c r="M1671" s="70"/>
      <c r="N1671" s="70">
        <v>9766</v>
      </c>
      <c r="O1671" s="70">
        <v>10717.285188</v>
      </c>
      <c r="P1671" s="70"/>
      <c r="Q1671" s="70"/>
      <c r="R1671" s="70">
        <v>9766</v>
      </c>
      <c r="S1671" s="70">
        <v>10717.285188</v>
      </c>
    </row>
    <row r="1672" spans="1:19" x14ac:dyDescent="0.25">
      <c r="A1672" s="72">
        <v>19571</v>
      </c>
      <c r="B1672" s="70"/>
      <c r="C1672" s="70"/>
      <c r="D1672" s="70"/>
      <c r="E1672" s="70"/>
      <c r="F1672" s="70"/>
      <c r="G1672" s="70"/>
      <c r="H1672" s="70"/>
      <c r="I1672" s="70"/>
      <c r="J1672" s="70"/>
      <c r="K1672" s="70"/>
      <c r="L1672" s="70"/>
      <c r="M1672" s="70"/>
      <c r="N1672" s="70">
        <v>61707</v>
      </c>
      <c r="O1672" s="70">
        <v>72595.742677000002</v>
      </c>
      <c r="P1672" s="70"/>
      <c r="Q1672" s="70"/>
      <c r="R1672" s="70">
        <v>61707</v>
      </c>
      <c r="S1672" s="70">
        <v>72595.742677000002</v>
      </c>
    </row>
    <row r="1673" spans="1:19" x14ac:dyDescent="0.25">
      <c r="A1673" s="72">
        <v>19684</v>
      </c>
      <c r="B1673" s="70"/>
      <c r="C1673" s="70"/>
      <c r="D1673" s="70"/>
      <c r="E1673" s="70"/>
      <c r="F1673" s="70"/>
      <c r="G1673" s="70"/>
      <c r="H1673" s="70"/>
      <c r="I1673" s="70"/>
      <c r="J1673" s="70"/>
      <c r="K1673" s="70"/>
      <c r="L1673" s="70"/>
      <c r="M1673" s="70"/>
      <c r="N1673" s="70">
        <v>4800</v>
      </c>
      <c r="O1673" s="70">
        <v>1445.5880030000001</v>
      </c>
      <c r="P1673" s="70"/>
      <c r="Q1673" s="70"/>
      <c r="R1673" s="70">
        <v>4800</v>
      </c>
      <c r="S1673" s="70">
        <v>1445.5880030000001</v>
      </c>
    </row>
    <row r="1674" spans="1:19" x14ac:dyDescent="0.25">
      <c r="A1674" s="72">
        <v>19715</v>
      </c>
      <c r="B1674" s="70"/>
      <c r="C1674" s="70"/>
      <c r="D1674" s="70"/>
      <c r="E1674" s="70"/>
      <c r="F1674" s="70">
        <v>15962</v>
      </c>
      <c r="G1674" s="70">
        <v>19033.157104999998</v>
      </c>
      <c r="H1674" s="70"/>
      <c r="I1674" s="70"/>
      <c r="J1674" s="70"/>
      <c r="K1674" s="70"/>
      <c r="L1674" s="70"/>
      <c r="M1674" s="70"/>
      <c r="N1674" s="70"/>
      <c r="O1674" s="70"/>
      <c r="P1674" s="70"/>
      <c r="Q1674" s="70"/>
      <c r="R1674" s="70">
        <v>15962</v>
      </c>
      <c r="S1674" s="70">
        <v>19033.157104999998</v>
      </c>
    </row>
    <row r="1675" spans="1:19" x14ac:dyDescent="0.25">
      <c r="A1675" s="72">
        <v>19742</v>
      </c>
      <c r="B1675" s="70"/>
      <c r="C1675" s="70"/>
      <c r="D1675" s="70"/>
      <c r="E1675" s="70"/>
      <c r="F1675" s="70"/>
      <c r="G1675" s="70"/>
      <c r="H1675" s="70"/>
      <c r="I1675" s="70"/>
      <c r="J1675" s="70"/>
      <c r="K1675" s="70"/>
      <c r="L1675" s="70">
        <v>16900</v>
      </c>
      <c r="M1675" s="70">
        <v>11053.991866999999</v>
      </c>
      <c r="N1675" s="70"/>
      <c r="O1675" s="70"/>
      <c r="P1675" s="70"/>
      <c r="Q1675" s="70"/>
      <c r="R1675" s="70">
        <v>16900</v>
      </c>
      <c r="S1675" s="70">
        <v>11053.991866999999</v>
      </c>
    </row>
    <row r="1676" spans="1:19" x14ac:dyDescent="0.25">
      <c r="A1676" s="72">
        <v>19754</v>
      </c>
      <c r="B1676" s="70"/>
      <c r="C1676" s="70"/>
      <c r="D1676" s="70">
        <v>2674</v>
      </c>
      <c r="E1676" s="70">
        <v>15.796451000000001</v>
      </c>
      <c r="F1676" s="70"/>
      <c r="G1676" s="70"/>
      <c r="H1676" s="70"/>
      <c r="I1676" s="70"/>
      <c r="J1676" s="70"/>
      <c r="K1676" s="70"/>
      <c r="L1676" s="70"/>
      <c r="M1676" s="70"/>
      <c r="N1676" s="70"/>
      <c r="O1676" s="70"/>
      <c r="P1676" s="70"/>
      <c r="Q1676" s="70"/>
      <c r="R1676" s="70">
        <v>2674</v>
      </c>
      <c r="S1676" s="70">
        <v>15.796451000000001</v>
      </c>
    </row>
    <row r="1677" spans="1:19" x14ac:dyDescent="0.25">
      <c r="A1677" s="72">
        <v>19757</v>
      </c>
      <c r="B1677" s="70"/>
      <c r="C1677" s="70"/>
      <c r="D1677" s="70">
        <v>5972</v>
      </c>
      <c r="E1677" s="70">
        <v>2424.3796789999997</v>
      </c>
      <c r="F1677" s="70"/>
      <c r="G1677" s="70"/>
      <c r="H1677" s="70"/>
      <c r="I1677" s="70"/>
      <c r="J1677" s="70"/>
      <c r="K1677" s="70"/>
      <c r="L1677" s="70"/>
      <c r="M1677" s="70"/>
      <c r="N1677" s="70"/>
      <c r="O1677" s="70"/>
      <c r="P1677" s="70"/>
      <c r="Q1677" s="70"/>
      <c r="R1677" s="70">
        <v>5972</v>
      </c>
      <c r="S1677" s="70">
        <v>2424.3796789999997</v>
      </c>
    </row>
    <row r="1678" spans="1:19" x14ac:dyDescent="0.25">
      <c r="A1678" s="72">
        <v>19765</v>
      </c>
      <c r="B1678" s="70"/>
      <c r="C1678" s="70"/>
      <c r="D1678" s="70">
        <v>10219</v>
      </c>
      <c r="E1678" s="70">
        <v>4331.2814940000007</v>
      </c>
      <c r="F1678" s="70"/>
      <c r="G1678" s="70"/>
      <c r="H1678" s="70"/>
      <c r="I1678" s="70"/>
      <c r="J1678" s="70"/>
      <c r="K1678" s="70"/>
      <c r="L1678" s="70"/>
      <c r="M1678" s="70"/>
      <c r="N1678" s="70"/>
      <c r="O1678" s="70"/>
      <c r="P1678" s="70"/>
      <c r="Q1678" s="70"/>
      <c r="R1678" s="70">
        <v>10219</v>
      </c>
      <c r="S1678" s="70">
        <v>4331.2814940000007</v>
      </c>
    </row>
    <row r="1679" spans="1:19" x14ac:dyDescent="0.25">
      <c r="A1679" s="72">
        <v>19800</v>
      </c>
      <c r="B1679" s="70"/>
      <c r="C1679" s="70"/>
      <c r="D1679" s="70">
        <v>1714</v>
      </c>
      <c r="E1679" s="70">
        <v>1609.4311290000001</v>
      </c>
      <c r="F1679" s="70"/>
      <c r="G1679" s="70"/>
      <c r="H1679" s="70"/>
      <c r="I1679" s="70"/>
      <c r="J1679" s="70"/>
      <c r="K1679" s="70"/>
      <c r="L1679" s="70"/>
      <c r="M1679" s="70"/>
      <c r="N1679" s="70"/>
      <c r="O1679" s="70"/>
      <c r="P1679" s="70"/>
      <c r="Q1679" s="70"/>
      <c r="R1679" s="70">
        <v>1714</v>
      </c>
      <c r="S1679" s="70">
        <v>1609.4311290000001</v>
      </c>
    </row>
    <row r="1680" spans="1:19" x14ac:dyDescent="0.25">
      <c r="A1680" s="72">
        <v>19842</v>
      </c>
      <c r="B1680" s="70"/>
      <c r="C1680" s="70"/>
      <c r="D1680" s="70"/>
      <c r="E1680" s="70"/>
      <c r="F1680" s="70">
        <v>19473</v>
      </c>
      <c r="G1680" s="70">
        <v>25475.817216000003</v>
      </c>
      <c r="H1680" s="70"/>
      <c r="I1680" s="70"/>
      <c r="J1680" s="70"/>
      <c r="K1680" s="70"/>
      <c r="L1680" s="70"/>
      <c r="M1680" s="70"/>
      <c r="N1680" s="70"/>
      <c r="O1680" s="70"/>
      <c r="P1680" s="70"/>
      <c r="Q1680" s="70"/>
      <c r="R1680" s="70">
        <v>19473</v>
      </c>
      <c r="S1680" s="70">
        <v>25475.817216000003</v>
      </c>
    </row>
    <row r="1681" spans="1:19" x14ac:dyDescent="0.25">
      <c r="A1681" s="72">
        <v>19870</v>
      </c>
      <c r="B1681" s="70"/>
      <c r="C1681" s="70"/>
      <c r="D1681" s="70"/>
      <c r="E1681" s="70"/>
      <c r="F1681" s="70"/>
      <c r="G1681" s="70"/>
      <c r="H1681" s="70"/>
      <c r="I1681" s="70"/>
      <c r="J1681" s="70"/>
      <c r="K1681" s="70"/>
      <c r="L1681" s="70"/>
      <c r="M1681" s="70"/>
      <c r="N1681" s="70">
        <v>18200</v>
      </c>
      <c r="O1681" s="70">
        <v>14114.515983000001</v>
      </c>
      <c r="P1681" s="70"/>
      <c r="Q1681" s="70"/>
      <c r="R1681" s="70">
        <v>18200</v>
      </c>
      <c r="S1681" s="70">
        <v>14114.515983000001</v>
      </c>
    </row>
    <row r="1682" spans="1:19" x14ac:dyDescent="0.25">
      <c r="A1682" s="72">
        <v>19872</v>
      </c>
      <c r="B1682" s="70"/>
      <c r="C1682" s="70"/>
      <c r="D1682" s="70"/>
      <c r="E1682" s="70"/>
      <c r="F1682" s="70"/>
      <c r="G1682" s="70"/>
      <c r="H1682" s="70"/>
      <c r="I1682" s="70"/>
      <c r="J1682" s="70"/>
      <c r="K1682" s="70"/>
      <c r="L1682" s="70"/>
      <c r="M1682" s="70"/>
      <c r="N1682" s="70">
        <v>18500</v>
      </c>
      <c r="O1682" s="70">
        <v>13409.961701</v>
      </c>
      <c r="P1682" s="70"/>
      <c r="Q1682" s="70"/>
      <c r="R1682" s="70">
        <v>18500</v>
      </c>
      <c r="S1682" s="70">
        <v>13409.961701</v>
      </c>
    </row>
    <row r="1683" spans="1:19" x14ac:dyDescent="0.25">
      <c r="A1683" s="72">
        <v>19873</v>
      </c>
      <c r="B1683" s="70"/>
      <c r="C1683" s="70"/>
      <c r="D1683" s="70"/>
      <c r="E1683" s="70"/>
      <c r="F1683" s="70"/>
      <c r="G1683" s="70"/>
      <c r="H1683" s="70"/>
      <c r="I1683" s="70"/>
      <c r="J1683" s="70"/>
      <c r="K1683" s="70"/>
      <c r="L1683" s="70"/>
      <c r="M1683" s="70"/>
      <c r="N1683" s="70">
        <v>18800</v>
      </c>
      <c r="O1683" s="70">
        <v>12889.491638</v>
      </c>
      <c r="P1683" s="70"/>
      <c r="Q1683" s="70"/>
      <c r="R1683" s="70">
        <v>18800</v>
      </c>
      <c r="S1683" s="70">
        <v>12889.491638</v>
      </c>
    </row>
    <row r="1684" spans="1:19" x14ac:dyDescent="0.25">
      <c r="A1684" s="72">
        <v>19883</v>
      </c>
      <c r="B1684" s="70"/>
      <c r="C1684" s="70"/>
      <c r="D1684" s="70"/>
      <c r="E1684" s="70"/>
      <c r="F1684" s="70"/>
      <c r="G1684" s="70"/>
      <c r="H1684" s="70"/>
      <c r="I1684" s="70"/>
      <c r="J1684" s="70"/>
      <c r="K1684" s="70"/>
      <c r="L1684" s="70"/>
      <c r="M1684" s="70"/>
      <c r="N1684" s="70">
        <v>16871</v>
      </c>
      <c r="O1684" s="70">
        <v>9516.3117079999993</v>
      </c>
      <c r="P1684" s="70"/>
      <c r="Q1684" s="70"/>
      <c r="R1684" s="70">
        <v>16871</v>
      </c>
      <c r="S1684" s="70">
        <v>9516.3117079999993</v>
      </c>
    </row>
    <row r="1685" spans="1:19" x14ac:dyDescent="0.25">
      <c r="A1685" s="72">
        <v>19900</v>
      </c>
      <c r="B1685" s="70"/>
      <c r="C1685" s="70"/>
      <c r="D1685" s="70">
        <v>14629</v>
      </c>
      <c r="E1685" s="70">
        <v>17399.548208</v>
      </c>
      <c r="F1685" s="70"/>
      <c r="G1685" s="70"/>
      <c r="H1685" s="70"/>
      <c r="I1685" s="70"/>
      <c r="J1685" s="70"/>
      <c r="K1685" s="70"/>
      <c r="L1685" s="70"/>
      <c r="M1685" s="70"/>
      <c r="N1685" s="70"/>
      <c r="O1685" s="70"/>
      <c r="P1685" s="70"/>
      <c r="Q1685" s="70"/>
      <c r="R1685" s="70">
        <v>14629</v>
      </c>
      <c r="S1685" s="70">
        <v>17399.548208</v>
      </c>
    </row>
    <row r="1686" spans="1:19" x14ac:dyDescent="0.25">
      <c r="A1686" s="72">
        <v>19904</v>
      </c>
      <c r="B1686" s="70"/>
      <c r="C1686" s="70"/>
      <c r="D1686" s="70">
        <v>29888</v>
      </c>
      <c r="E1686" s="70">
        <v>30403.056335000001</v>
      </c>
      <c r="F1686" s="70"/>
      <c r="G1686" s="70"/>
      <c r="H1686" s="70"/>
      <c r="I1686" s="70"/>
      <c r="J1686" s="70"/>
      <c r="K1686" s="70"/>
      <c r="L1686" s="70"/>
      <c r="M1686" s="70"/>
      <c r="N1686" s="70"/>
      <c r="O1686" s="70"/>
      <c r="P1686" s="70"/>
      <c r="Q1686" s="70"/>
      <c r="R1686" s="70">
        <v>29888</v>
      </c>
      <c r="S1686" s="70">
        <v>30403.056335000001</v>
      </c>
    </row>
    <row r="1687" spans="1:19" x14ac:dyDescent="0.25">
      <c r="A1687" s="72">
        <v>19909</v>
      </c>
      <c r="B1687" s="70"/>
      <c r="C1687" s="70"/>
      <c r="D1687" s="70">
        <v>19618</v>
      </c>
      <c r="E1687" s="70">
        <v>18596.413452000001</v>
      </c>
      <c r="F1687" s="70"/>
      <c r="G1687" s="70"/>
      <c r="H1687" s="70"/>
      <c r="I1687" s="70"/>
      <c r="J1687" s="70"/>
      <c r="K1687" s="70"/>
      <c r="L1687" s="70"/>
      <c r="M1687" s="70"/>
      <c r="N1687" s="70"/>
      <c r="O1687" s="70"/>
      <c r="P1687" s="70"/>
      <c r="Q1687" s="70"/>
      <c r="R1687" s="70">
        <v>19618</v>
      </c>
      <c r="S1687" s="70">
        <v>18596.413452000001</v>
      </c>
    </row>
    <row r="1688" spans="1:19" x14ac:dyDescent="0.25">
      <c r="A1688" s="72">
        <v>19911</v>
      </c>
      <c r="B1688" s="70"/>
      <c r="C1688" s="70"/>
      <c r="D1688" s="70">
        <v>21520</v>
      </c>
      <c r="E1688" s="70">
        <v>22618.222333999998</v>
      </c>
      <c r="F1688" s="70"/>
      <c r="G1688" s="70"/>
      <c r="H1688" s="70"/>
      <c r="I1688" s="70"/>
      <c r="J1688" s="70"/>
      <c r="K1688" s="70"/>
      <c r="L1688" s="70"/>
      <c r="M1688" s="70"/>
      <c r="N1688" s="70"/>
      <c r="O1688" s="70"/>
      <c r="P1688" s="70"/>
      <c r="Q1688" s="70"/>
      <c r="R1688" s="70">
        <v>21520</v>
      </c>
      <c r="S1688" s="70">
        <v>22618.222333999998</v>
      </c>
    </row>
    <row r="1689" spans="1:19" x14ac:dyDescent="0.25">
      <c r="A1689" s="72">
        <v>19914</v>
      </c>
      <c r="B1689" s="70"/>
      <c r="C1689" s="70"/>
      <c r="D1689" s="70">
        <v>24284</v>
      </c>
      <c r="E1689" s="70">
        <v>23516.025498000003</v>
      </c>
      <c r="F1689" s="70"/>
      <c r="G1689" s="70"/>
      <c r="H1689" s="70"/>
      <c r="I1689" s="70"/>
      <c r="J1689" s="70"/>
      <c r="K1689" s="70"/>
      <c r="L1689" s="70"/>
      <c r="M1689" s="70"/>
      <c r="N1689" s="70"/>
      <c r="O1689" s="70"/>
      <c r="P1689" s="70"/>
      <c r="Q1689" s="70"/>
      <c r="R1689" s="70">
        <v>24284</v>
      </c>
      <c r="S1689" s="70">
        <v>23516.025498000003</v>
      </c>
    </row>
    <row r="1690" spans="1:19" x14ac:dyDescent="0.25">
      <c r="A1690" s="72">
        <v>19917</v>
      </c>
      <c r="B1690" s="70"/>
      <c r="C1690" s="70"/>
      <c r="D1690" s="70">
        <v>32461</v>
      </c>
      <c r="E1690" s="70">
        <v>34652.643462</v>
      </c>
      <c r="F1690" s="70"/>
      <c r="G1690" s="70"/>
      <c r="H1690" s="70"/>
      <c r="I1690" s="70"/>
      <c r="J1690" s="70"/>
      <c r="K1690" s="70"/>
      <c r="L1690" s="70"/>
      <c r="M1690" s="70"/>
      <c r="N1690" s="70"/>
      <c r="O1690" s="70"/>
      <c r="P1690" s="70"/>
      <c r="Q1690" s="70"/>
      <c r="R1690" s="70">
        <v>32461</v>
      </c>
      <c r="S1690" s="70">
        <v>34652.643462</v>
      </c>
    </row>
    <row r="1691" spans="1:19" x14ac:dyDescent="0.25">
      <c r="A1691" s="72">
        <v>19924</v>
      </c>
      <c r="B1691" s="70"/>
      <c r="C1691" s="70"/>
      <c r="D1691" s="70">
        <v>30826</v>
      </c>
      <c r="E1691" s="70">
        <v>41779.334930999998</v>
      </c>
      <c r="F1691" s="70"/>
      <c r="G1691" s="70"/>
      <c r="H1691" s="70"/>
      <c r="I1691" s="70"/>
      <c r="J1691" s="70"/>
      <c r="K1691" s="70"/>
      <c r="L1691" s="70"/>
      <c r="M1691" s="70"/>
      <c r="N1691" s="70"/>
      <c r="O1691" s="70"/>
      <c r="P1691" s="70"/>
      <c r="Q1691" s="70"/>
      <c r="R1691" s="70">
        <v>30826</v>
      </c>
      <c r="S1691" s="70">
        <v>41779.334930999998</v>
      </c>
    </row>
    <row r="1692" spans="1:19" x14ac:dyDescent="0.25">
      <c r="A1692" s="72">
        <v>19926</v>
      </c>
      <c r="B1692" s="70"/>
      <c r="C1692" s="70"/>
      <c r="D1692" s="70">
        <v>26356</v>
      </c>
      <c r="E1692" s="70">
        <v>26988.774416</v>
      </c>
      <c r="F1692" s="70"/>
      <c r="G1692" s="70"/>
      <c r="H1692" s="70"/>
      <c r="I1692" s="70"/>
      <c r="J1692" s="70"/>
      <c r="K1692" s="70"/>
      <c r="L1692" s="70"/>
      <c r="M1692" s="70"/>
      <c r="N1692" s="70"/>
      <c r="O1692" s="70"/>
      <c r="P1692" s="70"/>
      <c r="Q1692" s="70"/>
      <c r="R1692" s="70">
        <v>26356</v>
      </c>
      <c r="S1692" s="70">
        <v>26988.774416</v>
      </c>
    </row>
    <row r="1693" spans="1:19" x14ac:dyDescent="0.25">
      <c r="A1693" s="72">
        <v>19930</v>
      </c>
      <c r="B1693" s="70"/>
      <c r="C1693" s="70"/>
      <c r="D1693" s="70"/>
      <c r="E1693" s="70"/>
      <c r="F1693" s="70"/>
      <c r="G1693" s="70"/>
      <c r="H1693" s="70"/>
      <c r="I1693" s="70"/>
      <c r="J1693" s="70">
        <v>24700</v>
      </c>
      <c r="K1693" s="70">
        <v>18308.269869000003</v>
      </c>
      <c r="L1693" s="70"/>
      <c r="M1693" s="70"/>
      <c r="N1693" s="70"/>
      <c r="O1693" s="70"/>
      <c r="P1693" s="70"/>
      <c r="Q1693" s="70"/>
      <c r="R1693" s="70">
        <v>24700</v>
      </c>
      <c r="S1693" s="70">
        <v>18308.269869000003</v>
      </c>
    </row>
    <row r="1694" spans="1:19" x14ac:dyDescent="0.25">
      <c r="A1694" s="72">
        <v>19934</v>
      </c>
      <c r="B1694" s="70"/>
      <c r="C1694" s="70"/>
      <c r="D1694" s="70"/>
      <c r="E1694" s="70"/>
      <c r="F1694" s="70"/>
      <c r="G1694" s="70"/>
      <c r="H1694" s="70"/>
      <c r="I1694" s="70"/>
      <c r="J1694" s="70">
        <v>21600</v>
      </c>
      <c r="K1694" s="70">
        <v>23350.733185000001</v>
      </c>
      <c r="L1694" s="70"/>
      <c r="M1694" s="70"/>
      <c r="N1694" s="70"/>
      <c r="O1694" s="70"/>
      <c r="P1694" s="70"/>
      <c r="Q1694" s="70"/>
      <c r="R1694" s="70">
        <v>21600</v>
      </c>
      <c r="S1694" s="70">
        <v>23350.733185000001</v>
      </c>
    </row>
    <row r="1695" spans="1:19" x14ac:dyDescent="0.25">
      <c r="A1695" s="72">
        <v>19938</v>
      </c>
      <c r="B1695" s="70"/>
      <c r="C1695" s="70"/>
      <c r="D1695" s="70"/>
      <c r="E1695" s="70"/>
      <c r="F1695" s="70"/>
      <c r="G1695" s="70"/>
      <c r="H1695" s="70"/>
      <c r="I1695" s="70"/>
      <c r="J1695" s="70">
        <v>21900</v>
      </c>
      <c r="K1695" s="70">
        <v>21936.993041999998</v>
      </c>
      <c r="L1695" s="70"/>
      <c r="M1695" s="70"/>
      <c r="N1695" s="70"/>
      <c r="O1695" s="70"/>
      <c r="P1695" s="70"/>
      <c r="Q1695" s="70"/>
      <c r="R1695" s="70">
        <v>21900</v>
      </c>
      <c r="S1695" s="70">
        <v>21936.993041999998</v>
      </c>
    </row>
    <row r="1696" spans="1:19" x14ac:dyDescent="0.25">
      <c r="A1696" s="72">
        <v>19942</v>
      </c>
      <c r="B1696" s="70"/>
      <c r="C1696" s="70"/>
      <c r="D1696" s="70"/>
      <c r="E1696" s="70"/>
      <c r="F1696" s="70"/>
      <c r="G1696" s="70"/>
      <c r="H1696" s="70"/>
      <c r="I1696" s="70"/>
      <c r="J1696" s="70">
        <v>24400</v>
      </c>
      <c r="K1696" s="70">
        <v>18261.514511999998</v>
      </c>
      <c r="L1696" s="70"/>
      <c r="M1696" s="70"/>
      <c r="N1696" s="70"/>
      <c r="O1696" s="70"/>
      <c r="P1696" s="70"/>
      <c r="Q1696" s="70"/>
      <c r="R1696" s="70">
        <v>24400</v>
      </c>
      <c r="S1696" s="70">
        <v>18261.514511999998</v>
      </c>
    </row>
    <row r="1697" spans="1:19" x14ac:dyDescent="0.25">
      <c r="A1697" s="72">
        <v>19948</v>
      </c>
      <c r="B1697" s="70"/>
      <c r="C1697" s="70"/>
      <c r="D1697" s="70"/>
      <c r="E1697" s="70"/>
      <c r="F1697" s="70"/>
      <c r="G1697" s="70"/>
      <c r="H1697" s="70"/>
      <c r="I1697" s="70"/>
      <c r="J1697" s="70">
        <v>19000</v>
      </c>
      <c r="K1697" s="70">
        <v>16606.795471000001</v>
      </c>
      <c r="L1697" s="70"/>
      <c r="M1697" s="70"/>
      <c r="N1697" s="70"/>
      <c r="O1697" s="70"/>
      <c r="P1697" s="70"/>
      <c r="Q1697" s="70"/>
      <c r="R1697" s="70">
        <v>19000</v>
      </c>
      <c r="S1697" s="70">
        <v>16606.795471000001</v>
      </c>
    </row>
    <row r="1698" spans="1:19" x14ac:dyDescent="0.25">
      <c r="A1698" s="72">
        <v>19953</v>
      </c>
      <c r="B1698" s="70"/>
      <c r="C1698" s="70"/>
      <c r="D1698" s="70"/>
      <c r="E1698" s="70"/>
      <c r="F1698" s="70"/>
      <c r="G1698" s="70"/>
      <c r="H1698" s="70"/>
      <c r="I1698" s="70"/>
      <c r="J1698" s="70">
        <v>14300</v>
      </c>
      <c r="K1698" s="70">
        <v>15188.089874000001</v>
      </c>
      <c r="L1698" s="70"/>
      <c r="M1698" s="70"/>
      <c r="N1698" s="70"/>
      <c r="O1698" s="70"/>
      <c r="P1698" s="70"/>
      <c r="Q1698" s="70"/>
      <c r="R1698" s="70">
        <v>14300</v>
      </c>
      <c r="S1698" s="70">
        <v>15188.089874000001</v>
      </c>
    </row>
    <row r="1699" spans="1:19" x14ac:dyDescent="0.25">
      <c r="A1699" s="72">
        <v>19975</v>
      </c>
      <c r="B1699" s="70"/>
      <c r="C1699" s="70"/>
      <c r="D1699" s="70"/>
      <c r="E1699" s="70"/>
      <c r="F1699" s="70"/>
      <c r="G1699" s="70"/>
      <c r="H1699" s="70"/>
      <c r="I1699" s="70"/>
      <c r="J1699" s="70">
        <v>4000</v>
      </c>
      <c r="K1699" s="70">
        <v>7369.2250680000006</v>
      </c>
      <c r="L1699" s="70"/>
      <c r="M1699" s="70"/>
      <c r="N1699" s="70"/>
      <c r="O1699" s="70"/>
      <c r="P1699" s="70"/>
      <c r="Q1699" s="70"/>
      <c r="R1699" s="70">
        <v>4000</v>
      </c>
      <c r="S1699" s="70">
        <v>7369.2250680000006</v>
      </c>
    </row>
    <row r="1700" spans="1:19" x14ac:dyDescent="0.25">
      <c r="A1700" s="72">
        <v>19994</v>
      </c>
      <c r="B1700" s="70"/>
      <c r="C1700" s="70"/>
      <c r="D1700" s="70"/>
      <c r="E1700" s="70"/>
      <c r="F1700" s="70">
        <v>15023</v>
      </c>
      <c r="G1700" s="70">
        <v>13341.172215999999</v>
      </c>
      <c r="H1700" s="70"/>
      <c r="I1700" s="70"/>
      <c r="J1700" s="70"/>
      <c r="K1700" s="70"/>
      <c r="L1700" s="70"/>
      <c r="M1700" s="70"/>
      <c r="N1700" s="70"/>
      <c r="O1700" s="70"/>
      <c r="P1700" s="70"/>
      <c r="Q1700" s="70"/>
      <c r="R1700" s="70">
        <v>15023</v>
      </c>
      <c r="S1700" s="70">
        <v>13341.172215999999</v>
      </c>
    </row>
    <row r="1701" spans="1:19" x14ac:dyDescent="0.25">
      <c r="A1701" s="72">
        <v>20010</v>
      </c>
      <c r="B1701" s="70"/>
      <c r="C1701" s="70"/>
      <c r="D1701" s="70"/>
      <c r="E1701" s="70"/>
      <c r="F1701" s="70"/>
      <c r="G1701" s="70"/>
      <c r="H1701" s="70"/>
      <c r="I1701" s="70"/>
      <c r="J1701" s="70"/>
      <c r="K1701" s="70"/>
      <c r="L1701" s="70"/>
      <c r="M1701" s="70"/>
      <c r="N1701" s="70">
        <v>10900</v>
      </c>
      <c r="O1701" s="70">
        <v>10662.509811</v>
      </c>
      <c r="P1701" s="70"/>
      <c r="Q1701" s="70"/>
      <c r="R1701" s="70">
        <v>10900</v>
      </c>
      <c r="S1701" s="70">
        <v>10662.509811</v>
      </c>
    </row>
    <row r="1702" spans="1:19" x14ac:dyDescent="0.25">
      <c r="A1702" s="72">
        <v>20028</v>
      </c>
      <c r="B1702" s="70"/>
      <c r="C1702" s="70"/>
      <c r="D1702" s="70"/>
      <c r="E1702" s="70"/>
      <c r="F1702" s="70">
        <v>32852</v>
      </c>
      <c r="G1702" s="70">
        <v>28066.532991</v>
      </c>
      <c r="H1702" s="70"/>
      <c r="I1702" s="70"/>
      <c r="J1702" s="70"/>
      <c r="K1702" s="70"/>
      <c r="L1702" s="70"/>
      <c r="M1702" s="70"/>
      <c r="N1702" s="70"/>
      <c r="O1702" s="70"/>
      <c r="P1702" s="70"/>
      <c r="Q1702" s="70"/>
      <c r="R1702" s="70">
        <v>32852</v>
      </c>
      <c r="S1702" s="70">
        <v>28066.532991</v>
      </c>
    </row>
    <row r="1703" spans="1:19" x14ac:dyDescent="0.25">
      <c r="A1703" s="72">
        <v>20030</v>
      </c>
      <c r="B1703" s="70"/>
      <c r="C1703" s="70"/>
      <c r="D1703" s="70"/>
      <c r="E1703" s="70"/>
      <c r="F1703" s="70">
        <v>53098</v>
      </c>
      <c r="G1703" s="70">
        <v>63830.660522999999</v>
      </c>
      <c r="H1703" s="70"/>
      <c r="I1703" s="70"/>
      <c r="J1703" s="70"/>
      <c r="K1703" s="70"/>
      <c r="L1703" s="70"/>
      <c r="M1703" s="70"/>
      <c r="N1703" s="70"/>
      <c r="O1703" s="70"/>
      <c r="P1703" s="70"/>
      <c r="Q1703" s="70"/>
      <c r="R1703" s="70">
        <v>53098</v>
      </c>
      <c r="S1703" s="70">
        <v>63830.660522999999</v>
      </c>
    </row>
    <row r="1704" spans="1:19" x14ac:dyDescent="0.25">
      <c r="A1704" s="72">
        <v>20034</v>
      </c>
      <c r="B1704" s="70"/>
      <c r="C1704" s="70"/>
      <c r="D1704" s="70">
        <v>35301</v>
      </c>
      <c r="E1704" s="70">
        <v>44482.893188999995</v>
      </c>
      <c r="F1704" s="70"/>
      <c r="G1704" s="70"/>
      <c r="H1704" s="70"/>
      <c r="I1704" s="70"/>
      <c r="J1704" s="70"/>
      <c r="K1704" s="70"/>
      <c r="L1704" s="70"/>
      <c r="M1704" s="70"/>
      <c r="N1704" s="70"/>
      <c r="O1704" s="70"/>
      <c r="P1704" s="70"/>
      <c r="Q1704" s="70"/>
      <c r="R1704" s="70">
        <v>35301</v>
      </c>
      <c r="S1704" s="70">
        <v>44482.893188999995</v>
      </c>
    </row>
    <row r="1705" spans="1:19" x14ac:dyDescent="0.25">
      <c r="A1705" s="72">
        <v>20043</v>
      </c>
      <c r="B1705" s="70"/>
      <c r="C1705" s="70"/>
      <c r="D1705" s="70"/>
      <c r="E1705" s="70"/>
      <c r="F1705" s="70">
        <v>5353</v>
      </c>
      <c r="G1705" s="70">
        <v>2747.5109750000001</v>
      </c>
      <c r="H1705" s="70"/>
      <c r="I1705" s="70"/>
      <c r="J1705" s="70"/>
      <c r="K1705" s="70"/>
      <c r="L1705" s="70"/>
      <c r="M1705" s="70"/>
      <c r="N1705" s="70"/>
      <c r="O1705" s="70"/>
      <c r="P1705" s="70"/>
      <c r="Q1705" s="70"/>
      <c r="R1705" s="70">
        <v>5353</v>
      </c>
      <c r="S1705" s="70">
        <v>2747.5109750000001</v>
      </c>
    </row>
    <row r="1706" spans="1:19" x14ac:dyDescent="0.25">
      <c r="A1706" s="72">
        <v>20052</v>
      </c>
      <c r="B1706" s="70"/>
      <c r="C1706" s="70"/>
      <c r="D1706" s="70">
        <v>6304</v>
      </c>
      <c r="E1706" s="70">
        <v>1834.7711599999998</v>
      </c>
      <c r="F1706" s="70"/>
      <c r="G1706" s="70"/>
      <c r="H1706" s="70"/>
      <c r="I1706" s="70"/>
      <c r="J1706" s="70"/>
      <c r="K1706" s="70"/>
      <c r="L1706" s="70"/>
      <c r="M1706" s="70"/>
      <c r="N1706" s="70"/>
      <c r="O1706" s="70"/>
      <c r="P1706" s="70"/>
      <c r="Q1706" s="70"/>
      <c r="R1706" s="70">
        <v>6304</v>
      </c>
      <c r="S1706" s="70">
        <v>1834.7711599999998</v>
      </c>
    </row>
    <row r="1707" spans="1:19" x14ac:dyDescent="0.25">
      <c r="A1707" s="72">
        <v>20069</v>
      </c>
      <c r="B1707" s="70"/>
      <c r="C1707" s="70"/>
      <c r="D1707" s="70">
        <v>25291</v>
      </c>
      <c r="E1707" s="70">
        <v>24795.939895000003</v>
      </c>
      <c r="F1707" s="70"/>
      <c r="G1707" s="70"/>
      <c r="H1707" s="70"/>
      <c r="I1707" s="70"/>
      <c r="J1707" s="70"/>
      <c r="K1707" s="70"/>
      <c r="L1707" s="70"/>
      <c r="M1707" s="70"/>
      <c r="N1707" s="70"/>
      <c r="O1707" s="70"/>
      <c r="P1707" s="70"/>
      <c r="Q1707" s="70"/>
      <c r="R1707" s="70">
        <v>25291</v>
      </c>
      <c r="S1707" s="70">
        <v>24795.939895000003</v>
      </c>
    </row>
    <row r="1708" spans="1:19" x14ac:dyDescent="0.25">
      <c r="A1708" s="72">
        <v>20104</v>
      </c>
      <c r="B1708" s="70"/>
      <c r="C1708" s="70"/>
      <c r="D1708" s="70"/>
      <c r="E1708" s="70"/>
      <c r="F1708" s="70">
        <v>5767</v>
      </c>
      <c r="G1708" s="70">
        <v>2631.2804460000002</v>
      </c>
      <c r="H1708" s="70"/>
      <c r="I1708" s="70"/>
      <c r="J1708" s="70"/>
      <c r="K1708" s="70"/>
      <c r="L1708" s="70"/>
      <c r="M1708" s="70"/>
      <c r="N1708" s="70"/>
      <c r="O1708" s="70"/>
      <c r="P1708" s="70"/>
      <c r="Q1708" s="70"/>
      <c r="R1708" s="70">
        <v>5767</v>
      </c>
      <c r="S1708" s="70">
        <v>2631.2804460000002</v>
      </c>
    </row>
    <row r="1709" spans="1:19" x14ac:dyDescent="0.25">
      <c r="A1709" s="72">
        <v>20111</v>
      </c>
      <c r="B1709" s="70"/>
      <c r="C1709" s="70"/>
      <c r="D1709" s="70"/>
      <c r="E1709" s="70"/>
      <c r="F1709" s="70">
        <v>4029</v>
      </c>
      <c r="G1709" s="70">
        <v>6158.9203660000003</v>
      </c>
      <c r="H1709" s="70"/>
      <c r="I1709" s="70"/>
      <c r="J1709" s="70"/>
      <c r="K1709" s="70"/>
      <c r="L1709" s="70"/>
      <c r="M1709" s="70"/>
      <c r="N1709" s="70"/>
      <c r="O1709" s="70"/>
      <c r="P1709" s="70"/>
      <c r="Q1709" s="70"/>
      <c r="R1709" s="70">
        <v>4029</v>
      </c>
      <c r="S1709" s="70">
        <v>6158.9203660000003</v>
      </c>
    </row>
    <row r="1710" spans="1:19" x14ac:dyDescent="0.25">
      <c r="A1710" s="72">
        <v>20112</v>
      </c>
      <c r="B1710" s="70"/>
      <c r="C1710" s="70"/>
      <c r="D1710" s="70"/>
      <c r="E1710" s="70"/>
      <c r="F1710" s="70">
        <v>5119</v>
      </c>
      <c r="G1710" s="70">
        <v>5820.4083840000003</v>
      </c>
      <c r="H1710" s="70"/>
      <c r="I1710" s="70"/>
      <c r="J1710" s="70"/>
      <c r="K1710" s="70"/>
      <c r="L1710" s="70"/>
      <c r="M1710" s="70"/>
      <c r="N1710" s="70"/>
      <c r="O1710" s="70"/>
      <c r="P1710" s="70"/>
      <c r="Q1710" s="70"/>
      <c r="R1710" s="70">
        <v>5119</v>
      </c>
      <c r="S1710" s="70">
        <v>5820.4083840000003</v>
      </c>
    </row>
    <row r="1711" spans="1:19" x14ac:dyDescent="0.25">
      <c r="A1711" s="72">
        <v>20123</v>
      </c>
      <c r="B1711" s="70"/>
      <c r="C1711" s="70"/>
      <c r="D1711" s="70"/>
      <c r="E1711" s="70"/>
      <c r="F1711" s="70"/>
      <c r="G1711" s="70"/>
      <c r="H1711" s="70"/>
      <c r="I1711" s="70"/>
      <c r="J1711" s="70">
        <v>3200</v>
      </c>
      <c r="K1711" s="70">
        <v>3371.6258700000003</v>
      </c>
      <c r="L1711" s="70"/>
      <c r="M1711" s="70"/>
      <c r="N1711" s="70"/>
      <c r="O1711" s="70"/>
      <c r="P1711" s="70"/>
      <c r="Q1711" s="70"/>
      <c r="R1711" s="70">
        <v>3200</v>
      </c>
      <c r="S1711" s="70">
        <v>3371.6258700000003</v>
      </c>
    </row>
    <row r="1712" spans="1:19" x14ac:dyDescent="0.25">
      <c r="A1712" s="72">
        <v>20130</v>
      </c>
      <c r="B1712" s="70"/>
      <c r="C1712" s="70"/>
      <c r="D1712" s="70"/>
      <c r="E1712" s="70"/>
      <c r="F1712" s="70"/>
      <c r="G1712" s="70"/>
      <c r="H1712" s="70"/>
      <c r="I1712" s="70"/>
      <c r="J1712" s="70">
        <v>4200</v>
      </c>
      <c r="K1712" s="70">
        <v>2038.2275900000002</v>
      </c>
      <c r="L1712" s="70"/>
      <c r="M1712" s="70"/>
      <c r="N1712" s="70"/>
      <c r="O1712" s="70"/>
      <c r="P1712" s="70"/>
      <c r="Q1712" s="70"/>
      <c r="R1712" s="70">
        <v>4200</v>
      </c>
      <c r="S1712" s="70">
        <v>2038.2275900000002</v>
      </c>
    </row>
    <row r="1713" spans="1:19" x14ac:dyDescent="0.25">
      <c r="A1713" s="72">
        <v>20144</v>
      </c>
      <c r="B1713" s="70"/>
      <c r="C1713" s="70"/>
      <c r="D1713" s="70"/>
      <c r="E1713" s="70"/>
      <c r="F1713" s="70"/>
      <c r="G1713" s="70"/>
      <c r="H1713" s="70"/>
      <c r="I1713" s="70"/>
      <c r="J1713" s="70">
        <v>6300</v>
      </c>
      <c r="K1713" s="70">
        <v>10788.871370999999</v>
      </c>
      <c r="L1713" s="70"/>
      <c r="M1713" s="70"/>
      <c r="N1713" s="70"/>
      <c r="O1713" s="70"/>
      <c r="P1713" s="70"/>
      <c r="Q1713" s="70"/>
      <c r="R1713" s="70">
        <v>6300</v>
      </c>
      <c r="S1713" s="70">
        <v>10788.871370999999</v>
      </c>
    </row>
    <row r="1714" spans="1:19" x14ac:dyDescent="0.25">
      <c r="A1714" s="72">
        <v>20157</v>
      </c>
      <c r="B1714" s="70"/>
      <c r="C1714" s="70"/>
      <c r="D1714" s="70"/>
      <c r="E1714" s="70"/>
      <c r="F1714" s="70"/>
      <c r="G1714" s="70"/>
      <c r="H1714" s="70">
        <v>12808</v>
      </c>
      <c r="I1714" s="70">
        <v>10017.828278000001</v>
      </c>
      <c r="J1714" s="70"/>
      <c r="K1714" s="70"/>
      <c r="L1714" s="70"/>
      <c r="M1714" s="70"/>
      <c r="N1714" s="70"/>
      <c r="O1714" s="70"/>
      <c r="P1714" s="70"/>
      <c r="Q1714" s="70"/>
      <c r="R1714" s="70">
        <v>12808</v>
      </c>
      <c r="S1714" s="70">
        <v>10017.828278000001</v>
      </c>
    </row>
    <row r="1715" spans="1:19" x14ac:dyDescent="0.25">
      <c r="A1715" s="72">
        <v>20173</v>
      </c>
      <c r="B1715" s="70"/>
      <c r="C1715" s="70"/>
      <c r="D1715" s="70"/>
      <c r="E1715" s="70"/>
      <c r="F1715" s="70"/>
      <c r="G1715" s="70"/>
      <c r="H1715" s="70"/>
      <c r="I1715" s="70"/>
      <c r="J1715" s="70">
        <v>12900</v>
      </c>
      <c r="K1715" s="70">
        <v>6057.6539199999997</v>
      </c>
      <c r="L1715" s="70"/>
      <c r="M1715" s="70"/>
      <c r="N1715" s="70"/>
      <c r="O1715" s="70"/>
      <c r="P1715" s="70"/>
      <c r="Q1715" s="70"/>
      <c r="R1715" s="70">
        <v>12900</v>
      </c>
      <c r="S1715" s="70">
        <v>6057.6539199999997</v>
      </c>
    </row>
    <row r="1716" spans="1:19" x14ac:dyDescent="0.25">
      <c r="A1716" s="72">
        <v>20209</v>
      </c>
      <c r="B1716" s="70"/>
      <c r="C1716" s="70"/>
      <c r="D1716" s="70">
        <v>3500</v>
      </c>
      <c r="E1716" s="70">
        <v>6688.9067599999998</v>
      </c>
      <c r="F1716" s="70"/>
      <c r="G1716" s="70"/>
      <c r="H1716" s="70"/>
      <c r="I1716" s="70"/>
      <c r="J1716" s="70"/>
      <c r="K1716" s="70"/>
      <c r="L1716" s="70"/>
      <c r="M1716" s="70"/>
      <c r="N1716" s="70"/>
      <c r="O1716" s="70"/>
      <c r="P1716" s="70"/>
      <c r="Q1716" s="70"/>
      <c r="R1716" s="70">
        <v>3500</v>
      </c>
      <c r="S1716" s="70">
        <v>6688.9067599999998</v>
      </c>
    </row>
    <row r="1717" spans="1:19" x14ac:dyDescent="0.25">
      <c r="A1717" s="72">
        <v>20315</v>
      </c>
      <c r="B1717" s="70"/>
      <c r="C1717" s="70"/>
      <c r="D1717" s="70">
        <v>6651</v>
      </c>
      <c r="E1717" s="70">
        <v>10409.312881000002</v>
      </c>
      <c r="F1717" s="70"/>
      <c r="G1717" s="70"/>
      <c r="H1717" s="70"/>
      <c r="I1717" s="70"/>
      <c r="J1717" s="70"/>
      <c r="K1717" s="70"/>
      <c r="L1717" s="70"/>
      <c r="M1717" s="70"/>
      <c r="N1717" s="70"/>
      <c r="O1717" s="70"/>
      <c r="P1717" s="70"/>
      <c r="Q1717" s="70"/>
      <c r="R1717" s="70">
        <v>6651</v>
      </c>
      <c r="S1717" s="70">
        <v>10409.312881000002</v>
      </c>
    </row>
    <row r="1718" spans="1:19" x14ac:dyDescent="0.25">
      <c r="A1718" s="72">
        <v>20332</v>
      </c>
      <c r="B1718" s="70"/>
      <c r="C1718" s="70"/>
      <c r="D1718" s="70">
        <v>26595</v>
      </c>
      <c r="E1718" s="70">
        <v>19955.158509999997</v>
      </c>
      <c r="F1718" s="70"/>
      <c r="G1718" s="70"/>
      <c r="H1718" s="70"/>
      <c r="I1718" s="70"/>
      <c r="J1718" s="70"/>
      <c r="K1718" s="70"/>
      <c r="L1718" s="70"/>
      <c r="M1718" s="70"/>
      <c r="N1718" s="70"/>
      <c r="O1718" s="70"/>
      <c r="P1718" s="70"/>
      <c r="Q1718" s="70"/>
      <c r="R1718" s="70">
        <v>26595</v>
      </c>
      <c r="S1718" s="70">
        <v>19955.158509999997</v>
      </c>
    </row>
    <row r="1719" spans="1:19" x14ac:dyDescent="0.25">
      <c r="A1719" s="72">
        <v>20345</v>
      </c>
      <c r="B1719" s="70"/>
      <c r="C1719" s="70"/>
      <c r="D1719" s="70"/>
      <c r="E1719" s="70"/>
      <c r="F1719" s="70"/>
      <c r="G1719" s="70"/>
      <c r="H1719" s="70"/>
      <c r="I1719" s="70"/>
      <c r="J1719" s="70">
        <v>26400</v>
      </c>
      <c r="K1719" s="70">
        <v>26615.140687000003</v>
      </c>
      <c r="L1719" s="70"/>
      <c r="M1719" s="70"/>
      <c r="N1719" s="70"/>
      <c r="O1719" s="70"/>
      <c r="P1719" s="70"/>
      <c r="Q1719" s="70"/>
      <c r="R1719" s="70">
        <v>26400</v>
      </c>
      <c r="S1719" s="70">
        <v>26615.140687000003</v>
      </c>
    </row>
    <row r="1720" spans="1:19" x14ac:dyDescent="0.25">
      <c r="A1720" s="72">
        <v>20347</v>
      </c>
      <c r="B1720" s="70"/>
      <c r="C1720" s="70"/>
      <c r="D1720" s="70"/>
      <c r="E1720" s="70"/>
      <c r="F1720" s="70"/>
      <c r="G1720" s="70"/>
      <c r="H1720" s="70"/>
      <c r="I1720" s="70"/>
      <c r="J1720" s="70">
        <v>6000</v>
      </c>
      <c r="K1720" s="70">
        <v>9926.6316389999993</v>
      </c>
      <c r="L1720" s="70"/>
      <c r="M1720" s="70"/>
      <c r="N1720" s="70"/>
      <c r="O1720" s="70"/>
      <c r="P1720" s="70"/>
      <c r="Q1720" s="70"/>
      <c r="R1720" s="70">
        <v>6000</v>
      </c>
      <c r="S1720" s="70">
        <v>9926.6316389999993</v>
      </c>
    </row>
    <row r="1721" spans="1:19" x14ac:dyDescent="0.25">
      <c r="A1721" s="72">
        <v>20351</v>
      </c>
      <c r="B1721" s="70"/>
      <c r="C1721" s="70"/>
      <c r="D1721" s="70"/>
      <c r="E1721" s="70"/>
      <c r="F1721" s="70"/>
      <c r="G1721" s="70"/>
      <c r="H1721" s="70"/>
      <c r="I1721" s="70"/>
      <c r="J1721" s="70">
        <v>7000</v>
      </c>
      <c r="K1721" s="70">
        <v>6834.6479219999992</v>
      </c>
      <c r="L1721" s="70"/>
      <c r="M1721" s="70"/>
      <c r="N1721" s="70"/>
      <c r="O1721" s="70"/>
      <c r="P1721" s="70"/>
      <c r="Q1721" s="70"/>
      <c r="R1721" s="70">
        <v>7000</v>
      </c>
      <c r="S1721" s="70">
        <v>6834.6479219999992</v>
      </c>
    </row>
    <row r="1722" spans="1:19" x14ac:dyDescent="0.25">
      <c r="A1722" s="72">
        <v>20369</v>
      </c>
      <c r="B1722" s="70"/>
      <c r="C1722" s="70"/>
      <c r="D1722" s="70"/>
      <c r="E1722" s="70"/>
      <c r="F1722" s="70"/>
      <c r="G1722" s="70"/>
      <c r="H1722" s="70"/>
      <c r="I1722" s="70"/>
      <c r="J1722" s="70">
        <v>3900</v>
      </c>
      <c r="K1722" s="70">
        <v>9505.6763599999995</v>
      </c>
      <c r="L1722" s="70"/>
      <c r="M1722" s="70"/>
      <c r="N1722" s="70"/>
      <c r="O1722" s="70"/>
      <c r="P1722" s="70"/>
      <c r="Q1722" s="70"/>
      <c r="R1722" s="70">
        <v>3900</v>
      </c>
      <c r="S1722" s="70">
        <v>9505.6763599999995</v>
      </c>
    </row>
    <row r="1723" spans="1:19" x14ac:dyDescent="0.25">
      <c r="A1723" s="72">
        <v>20413</v>
      </c>
      <c r="B1723" s="70"/>
      <c r="C1723" s="70"/>
      <c r="D1723" s="70"/>
      <c r="E1723" s="70"/>
      <c r="F1723" s="70"/>
      <c r="G1723" s="70"/>
      <c r="H1723" s="70"/>
      <c r="I1723" s="70"/>
      <c r="J1723" s="70"/>
      <c r="K1723" s="70"/>
      <c r="L1723" s="70"/>
      <c r="M1723" s="70"/>
      <c r="N1723" s="70"/>
      <c r="O1723" s="70"/>
      <c r="P1723" s="70">
        <v>900</v>
      </c>
      <c r="Q1723" s="70">
        <v>532.10875899999996</v>
      </c>
      <c r="R1723" s="70">
        <v>900</v>
      </c>
      <c r="S1723" s="70">
        <v>532.10875899999996</v>
      </c>
    </row>
    <row r="1724" spans="1:19" x14ac:dyDescent="0.25">
      <c r="A1724" s="72">
        <v>20457</v>
      </c>
      <c r="B1724" s="70"/>
      <c r="C1724" s="70"/>
      <c r="D1724" s="70"/>
      <c r="E1724" s="70"/>
      <c r="F1724" s="70">
        <v>97366</v>
      </c>
      <c r="G1724" s="70">
        <v>107795.107911</v>
      </c>
      <c r="H1724" s="70"/>
      <c r="I1724" s="70"/>
      <c r="J1724" s="70"/>
      <c r="K1724" s="70"/>
      <c r="L1724" s="70"/>
      <c r="M1724" s="70"/>
      <c r="N1724" s="70"/>
      <c r="O1724" s="70"/>
      <c r="P1724" s="70"/>
      <c r="Q1724" s="70"/>
      <c r="R1724" s="70">
        <v>97366</v>
      </c>
      <c r="S1724" s="70">
        <v>107795.107911</v>
      </c>
    </row>
    <row r="1725" spans="1:19" x14ac:dyDescent="0.25">
      <c r="A1725" s="72">
        <v>20463</v>
      </c>
      <c r="B1725" s="70"/>
      <c r="C1725" s="70"/>
      <c r="D1725" s="70">
        <v>81259</v>
      </c>
      <c r="E1725" s="70">
        <v>76885.875732</v>
      </c>
      <c r="F1725" s="70"/>
      <c r="G1725" s="70"/>
      <c r="H1725" s="70"/>
      <c r="I1725" s="70"/>
      <c r="J1725" s="70"/>
      <c r="K1725" s="70"/>
      <c r="L1725" s="70"/>
      <c r="M1725" s="70"/>
      <c r="N1725" s="70"/>
      <c r="O1725" s="70"/>
      <c r="P1725" s="70"/>
      <c r="Q1725" s="70"/>
      <c r="R1725" s="70">
        <v>81259</v>
      </c>
      <c r="S1725" s="70">
        <v>76885.875732</v>
      </c>
    </row>
    <row r="1726" spans="1:19" x14ac:dyDescent="0.25">
      <c r="A1726" s="72">
        <v>20464</v>
      </c>
      <c r="B1726" s="70"/>
      <c r="C1726" s="70"/>
      <c r="D1726" s="70"/>
      <c r="E1726" s="70"/>
      <c r="F1726" s="70"/>
      <c r="G1726" s="70"/>
      <c r="H1726" s="70">
        <v>75530</v>
      </c>
      <c r="I1726" s="70">
        <v>57042.065430000002</v>
      </c>
      <c r="J1726" s="70"/>
      <c r="K1726" s="70"/>
      <c r="L1726" s="70"/>
      <c r="M1726" s="70"/>
      <c r="N1726" s="70"/>
      <c r="O1726" s="70"/>
      <c r="P1726" s="70"/>
      <c r="Q1726" s="70"/>
      <c r="R1726" s="70">
        <v>75530</v>
      </c>
      <c r="S1726" s="70">
        <v>57042.065430000002</v>
      </c>
    </row>
    <row r="1727" spans="1:19" x14ac:dyDescent="0.25">
      <c r="A1727" s="72">
        <v>20465</v>
      </c>
      <c r="B1727" s="70"/>
      <c r="C1727" s="70"/>
      <c r="D1727" s="70">
        <v>110167</v>
      </c>
      <c r="E1727" s="70">
        <v>125469.050781</v>
      </c>
      <c r="F1727" s="70"/>
      <c r="G1727" s="70"/>
      <c r="H1727" s="70"/>
      <c r="I1727" s="70"/>
      <c r="J1727" s="70"/>
      <c r="K1727" s="70"/>
      <c r="L1727" s="70"/>
      <c r="M1727" s="70"/>
      <c r="N1727" s="70"/>
      <c r="O1727" s="70"/>
      <c r="P1727" s="70"/>
      <c r="Q1727" s="70"/>
      <c r="R1727" s="70">
        <v>110167</v>
      </c>
      <c r="S1727" s="70">
        <v>125469.050781</v>
      </c>
    </row>
    <row r="1728" spans="1:19" x14ac:dyDescent="0.25">
      <c r="A1728" s="72">
        <v>20466</v>
      </c>
      <c r="B1728" s="70"/>
      <c r="C1728" s="70"/>
      <c r="D1728" s="70">
        <v>79969</v>
      </c>
      <c r="E1728" s="70">
        <v>85171.169921999986</v>
      </c>
      <c r="F1728" s="70"/>
      <c r="G1728" s="70"/>
      <c r="H1728" s="70"/>
      <c r="I1728" s="70"/>
      <c r="J1728" s="70"/>
      <c r="K1728" s="70"/>
      <c r="L1728" s="70"/>
      <c r="M1728" s="70"/>
      <c r="N1728" s="70"/>
      <c r="O1728" s="70"/>
      <c r="P1728" s="70"/>
      <c r="Q1728" s="70"/>
      <c r="R1728" s="70">
        <v>79969</v>
      </c>
      <c r="S1728" s="70">
        <v>85171.169921999986</v>
      </c>
    </row>
    <row r="1729" spans="1:19" x14ac:dyDescent="0.25">
      <c r="A1729" s="72">
        <v>20467</v>
      </c>
      <c r="B1729" s="70"/>
      <c r="C1729" s="70"/>
      <c r="D1729" s="70">
        <v>97423</v>
      </c>
      <c r="E1729" s="70">
        <v>91208.391111999998</v>
      </c>
      <c r="F1729" s="70"/>
      <c r="G1729" s="70"/>
      <c r="H1729" s="70"/>
      <c r="I1729" s="70"/>
      <c r="J1729" s="70"/>
      <c r="K1729" s="70"/>
      <c r="L1729" s="70"/>
      <c r="M1729" s="70"/>
      <c r="N1729" s="70"/>
      <c r="O1729" s="70"/>
      <c r="P1729" s="70"/>
      <c r="Q1729" s="70"/>
      <c r="R1729" s="70">
        <v>97423</v>
      </c>
      <c r="S1729" s="70">
        <v>91208.391111999998</v>
      </c>
    </row>
    <row r="1730" spans="1:19" x14ac:dyDescent="0.25">
      <c r="A1730" s="72">
        <v>20491</v>
      </c>
      <c r="B1730" s="70"/>
      <c r="C1730" s="70"/>
      <c r="D1730" s="70"/>
      <c r="E1730" s="70"/>
      <c r="F1730" s="70"/>
      <c r="G1730" s="70"/>
      <c r="H1730" s="70"/>
      <c r="I1730" s="70"/>
      <c r="J1730" s="70"/>
      <c r="K1730" s="70"/>
      <c r="L1730" s="70">
        <v>3000</v>
      </c>
      <c r="M1730" s="70">
        <v>2373.2633299999998</v>
      </c>
      <c r="N1730" s="70"/>
      <c r="O1730" s="70"/>
      <c r="P1730" s="70"/>
      <c r="Q1730" s="70"/>
      <c r="R1730" s="70">
        <v>3000</v>
      </c>
      <c r="S1730" s="70">
        <v>2373.2633299999998</v>
      </c>
    </row>
    <row r="1731" spans="1:19" x14ac:dyDescent="0.25">
      <c r="A1731" s="72">
        <v>20514</v>
      </c>
      <c r="B1731" s="70"/>
      <c r="C1731" s="70"/>
      <c r="D1731" s="70"/>
      <c r="E1731" s="70"/>
      <c r="F1731" s="70"/>
      <c r="G1731" s="70"/>
      <c r="H1731" s="70"/>
      <c r="I1731" s="70"/>
      <c r="J1731" s="70"/>
      <c r="K1731" s="70"/>
      <c r="L1731" s="70">
        <v>16700</v>
      </c>
      <c r="M1731" s="70">
        <v>6670.0617980000006</v>
      </c>
      <c r="N1731" s="70"/>
      <c r="O1731" s="70"/>
      <c r="P1731" s="70"/>
      <c r="Q1731" s="70"/>
      <c r="R1731" s="70">
        <v>16700</v>
      </c>
      <c r="S1731" s="70">
        <v>6670.0617980000006</v>
      </c>
    </row>
    <row r="1732" spans="1:19" x14ac:dyDescent="0.25">
      <c r="A1732" s="72">
        <v>20516</v>
      </c>
      <c r="B1732" s="70"/>
      <c r="C1732" s="70"/>
      <c r="D1732" s="70"/>
      <c r="E1732" s="70"/>
      <c r="F1732" s="70"/>
      <c r="G1732" s="70"/>
      <c r="H1732" s="70"/>
      <c r="I1732" s="70"/>
      <c r="J1732" s="70"/>
      <c r="K1732" s="70"/>
      <c r="L1732" s="70">
        <v>19100</v>
      </c>
      <c r="M1732" s="70">
        <v>13181.698652999999</v>
      </c>
      <c r="N1732" s="70"/>
      <c r="O1732" s="70"/>
      <c r="P1732" s="70"/>
      <c r="Q1732" s="70"/>
      <c r="R1732" s="70">
        <v>19100</v>
      </c>
      <c r="S1732" s="70">
        <v>13181.698652999999</v>
      </c>
    </row>
    <row r="1733" spans="1:19" x14ac:dyDescent="0.25">
      <c r="A1733" s="72">
        <v>20529</v>
      </c>
      <c r="B1733" s="70"/>
      <c r="C1733" s="70"/>
      <c r="D1733" s="70">
        <v>86274</v>
      </c>
      <c r="E1733" s="70">
        <v>107795.118164</v>
      </c>
      <c r="F1733" s="70"/>
      <c r="G1733" s="70"/>
      <c r="H1733" s="70"/>
      <c r="I1733" s="70"/>
      <c r="J1733" s="70"/>
      <c r="K1733" s="70"/>
      <c r="L1733" s="70"/>
      <c r="M1733" s="70"/>
      <c r="N1733" s="70"/>
      <c r="O1733" s="70"/>
      <c r="P1733" s="70"/>
      <c r="Q1733" s="70"/>
      <c r="R1733" s="70">
        <v>86274</v>
      </c>
      <c r="S1733" s="70">
        <v>107795.118164</v>
      </c>
    </row>
    <row r="1734" spans="1:19" x14ac:dyDescent="0.25">
      <c r="A1734" s="72">
        <v>20549</v>
      </c>
      <c r="B1734" s="70"/>
      <c r="C1734" s="70"/>
      <c r="D1734" s="70">
        <v>84873</v>
      </c>
      <c r="E1734" s="70">
        <v>83410.932862000001</v>
      </c>
      <c r="F1734" s="70"/>
      <c r="G1734" s="70"/>
      <c r="H1734" s="70"/>
      <c r="I1734" s="70"/>
      <c r="J1734" s="70"/>
      <c r="K1734" s="70"/>
      <c r="L1734" s="70"/>
      <c r="M1734" s="70"/>
      <c r="N1734" s="70"/>
      <c r="O1734" s="70"/>
      <c r="P1734" s="70"/>
      <c r="Q1734" s="70"/>
      <c r="R1734" s="70">
        <v>84873</v>
      </c>
      <c r="S1734" s="70">
        <v>83410.932862000001</v>
      </c>
    </row>
    <row r="1735" spans="1:19" x14ac:dyDescent="0.25">
      <c r="A1735" s="72">
        <v>20588</v>
      </c>
      <c r="B1735" s="70"/>
      <c r="C1735" s="70"/>
      <c r="D1735" s="70">
        <v>79267</v>
      </c>
      <c r="E1735" s="70">
        <v>76190.536620000013</v>
      </c>
      <c r="F1735" s="70"/>
      <c r="G1735" s="70"/>
      <c r="H1735" s="70"/>
      <c r="I1735" s="70"/>
      <c r="J1735" s="70"/>
      <c r="K1735" s="70"/>
      <c r="L1735" s="70"/>
      <c r="M1735" s="70"/>
      <c r="N1735" s="70"/>
      <c r="O1735" s="70"/>
      <c r="P1735" s="70"/>
      <c r="Q1735" s="70"/>
      <c r="R1735" s="70">
        <v>79267</v>
      </c>
      <c r="S1735" s="70">
        <v>76190.536620000013</v>
      </c>
    </row>
    <row r="1736" spans="1:19" x14ac:dyDescent="0.25">
      <c r="A1736" s="72">
        <v>20600</v>
      </c>
      <c r="B1736" s="70"/>
      <c r="C1736" s="70"/>
      <c r="D1736" s="70">
        <v>76443</v>
      </c>
      <c r="E1736" s="70">
        <v>63622.935301999998</v>
      </c>
      <c r="F1736" s="70"/>
      <c r="G1736" s="70"/>
      <c r="H1736" s="70"/>
      <c r="I1736" s="70"/>
      <c r="J1736" s="70"/>
      <c r="K1736" s="70"/>
      <c r="L1736" s="70"/>
      <c r="M1736" s="70"/>
      <c r="N1736" s="70"/>
      <c r="O1736" s="70"/>
      <c r="P1736" s="70"/>
      <c r="Q1736" s="70"/>
      <c r="R1736" s="70">
        <v>76443</v>
      </c>
      <c r="S1736" s="70">
        <v>63622.935301999998</v>
      </c>
    </row>
    <row r="1737" spans="1:19" x14ac:dyDescent="0.25">
      <c r="A1737" s="72">
        <v>20626</v>
      </c>
      <c r="B1737" s="70"/>
      <c r="C1737" s="70"/>
      <c r="D1737" s="70"/>
      <c r="E1737" s="70"/>
      <c r="F1737" s="70"/>
      <c r="G1737" s="70"/>
      <c r="H1737" s="70"/>
      <c r="I1737" s="70"/>
      <c r="J1737" s="70"/>
      <c r="K1737" s="70"/>
      <c r="L1737" s="70"/>
      <c r="M1737" s="70"/>
      <c r="N1737" s="70">
        <v>2300</v>
      </c>
      <c r="O1737" s="70">
        <v>6087.125352</v>
      </c>
      <c r="P1737" s="70"/>
      <c r="Q1737" s="70"/>
      <c r="R1737" s="70">
        <v>2300</v>
      </c>
      <c r="S1737" s="70">
        <v>6087.125352</v>
      </c>
    </row>
    <row r="1738" spans="1:19" x14ac:dyDescent="0.25">
      <c r="A1738" s="72">
        <v>20640</v>
      </c>
      <c r="B1738" s="70"/>
      <c r="C1738" s="70"/>
      <c r="D1738" s="70"/>
      <c r="E1738" s="70"/>
      <c r="F1738" s="70">
        <v>87309</v>
      </c>
      <c r="G1738" s="70">
        <v>82476.882322999998</v>
      </c>
      <c r="H1738" s="70"/>
      <c r="I1738" s="70"/>
      <c r="J1738" s="70"/>
      <c r="K1738" s="70"/>
      <c r="L1738" s="70"/>
      <c r="M1738" s="70"/>
      <c r="N1738" s="70"/>
      <c r="O1738" s="70"/>
      <c r="P1738" s="70"/>
      <c r="Q1738" s="70"/>
      <c r="R1738" s="70">
        <v>87309</v>
      </c>
      <c r="S1738" s="70">
        <v>82476.882322999998</v>
      </c>
    </row>
    <row r="1739" spans="1:19" x14ac:dyDescent="0.25">
      <c r="A1739" s="72">
        <v>20653</v>
      </c>
      <c r="B1739" s="70"/>
      <c r="C1739" s="70"/>
      <c r="D1739" s="70"/>
      <c r="E1739" s="70"/>
      <c r="F1739" s="70"/>
      <c r="G1739" s="70"/>
      <c r="H1739" s="70"/>
      <c r="I1739" s="70"/>
      <c r="J1739" s="70"/>
      <c r="K1739" s="70"/>
      <c r="L1739" s="70"/>
      <c r="M1739" s="70"/>
      <c r="N1739" s="70">
        <v>25800</v>
      </c>
      <c r="O1739" s="70">
        <v>16928.788879</v>
      </c>
      <c r="P1739" s="70"/>
      <c r="Q1739" s="70"/>
      <c r="R1739" s="70">
        <v>25800</v>
      </c>
      <c r="S1739" s="70">
        <v>16928.788879</v>
      </c>
    </row>
    <row r="1740" spans="1:19" x14ac:dyDescent="0.25">
      <c r="A1740" s="72">
        <v>20679</v>
      </c>
      <c r="B1740" s="70"/>
      <c r="C1740" s="70"/>
      <c r="D1740" s="70"/>
      <c r="E1740" s="70"/>
      <c r="F1740" s="70"/>
      <c r="G1740" s="70"/>
      <c r="H1740" s="70"/>
      <c r="I1740" s="70"/>
      <c r="J1740" s="70"/>
      <c r="K1740" s="70"/>
      <c r="L1740" s="70"/>
      <c r="M1740" s="70"/>
      <c r="N1740" s="70">
        <v>20100</v>
      </c>
      <c r="O1740" s="70">
        <v>15175.102446999999</v>
      </c>
      <c r="P1740" s="70"/>
      <c r="Q1740" s="70"/>
      <c r="R1740" s="70">
        <v>20100</v>
      </c>
      <c r="S1740" s="70">
        <v>15175.102446999999</v>
      </c>
    </row>
    <row r="1741" spans="1:19" x14ac:dyDescent="0.25">
      <c r="A1741" s="72">
        <v>20684</v>
      </c>
      <c r="B1741" s="70"/>
      <c r="C1741" s="70"/>
      <c r="D1741" s="70"/>
      <c r="E1741" s="70"/>
      <c r="F1741" s="70">
        <v>86925</v>
      </c>
      <c r="G1741" s="70">
        <v>85323.487793000008</v>
      </c>
      <c r="H1741" s="70"/>
      <c r="I1741" s="70"/>
      <c r="J1741" s="70"/>
      <c r="K1741" s="70"/>
      <c r="L1741" s="70"/>
      <c r="M1741" s="70"/>
      <c r="N1741" s="70"/>
      <c r="O1741" s="70"/>
      <c r="P1741" s="70"/>
      <c r="Q1741" s="70"/>
      <c r="R1741" s="70">
        <v>86925</v>
      </c>
      <c r="S1741" s="70">
        <v>85323.487793000008</v>
      </c>
    </row>
    <row r="1742" spans="1:19" x14ac:dyDescent="0.25">
      <c r="A1742" s="72">
        <v>20689</v>
      </c>
      <c r="B1742" s="70"/>
      <c r="C1742" s="70"/>
      <c r="D1742" s="70">
        <v>107543</v>
      </c>
      <c r="E1742" s="70">
        <v>94508.444824000006</v>
      </c>
      <c r="F1742" s="70"/>
      <c r="G1742" s="70"/>
      <c r="H1742" s="70"/>
      <c r="I1742" s="70"/>
      <c r="J1742" s="70"/>
      <c r="K1742" s="70"/>
      <c r="L1742" s="70"/>
      <c r="M1742" s="70"/>
      <c r="N1742" s="70"/>
      <c r="O1742" s="70"/>
      <c r="P1742" s="70"/>
      <c r="Q1742" s="70"/>
      <c r="R1742" s="70">
        <v>107543</v>
      </c>
      <c r="S1742" s="70">
        <v>94508.444824000006</v>
      </c>
    </row>
    <row r="1743" spans="1:19" x14ac:dyDescent="0.25">
      <c r="A1743" s="72">
        <v>20693</v>
      </c>
      <c r="B1743" s="70"/>
      <c r="C1743" s="70"/>
      <c r="D1743" s="70">
        <v>68584</v>
      </c>
      <c r="E1743" s="70">
        <v>69568.827393</v>
      </c>
      <c r="F1743" s="70"/>
      <c r="G1743" s="70"/>
      <c r="H1743" s="70"/>
      <c r="I1743" s="70"/>
      <c r="J1743" s="70"/>
      <c r="K1743" s="70"/>
      <c r="L1743" s="70"/>
      <c r="M1743" s="70"/>
      <c r="N1743" s="70"/>
      <c r="O1743" s="70"/>
      <c r="P1743" s="70"/>
      <c r="Q1743" s="70"/>
      <c r="R1743" s="70">
        <v>68584</v>
      </c>
      <c r="S1743" s="70">
        <v>69568.827393</v>
      </c>
    </row>
    <row r="1744" spans="1:19" x14ac:dyDescent="0.25">
      <c r="A1744" s="72">
        <v>20694</v>
      </c>
      <c r="B1744" s="70"/>
      <c r="C1744" s="70"/>
      <c r="D1744" s="70">
        <v>98644</v>
      </c>
      <c r="E1744" s="70">
        <v>76211.167724999992</v>
      </c>
      <c r="F1744" s="70"/>
      <c r="G1744" s="70"/>
      <c r="H1744" s="70"/>
      <c r="I1744" s="70"/>
      <c r="J1744" s="70"/>
      <c r="K1744" s="70"/>
      <c r="L1744" s="70"/>
      <c r="M1744" s="70"/>
      <c r="N1744" s="70"/>
      <c r="O1744" s="70"/>
      <c r="P1744" s="70"/>
      <c r="Q1744" s="70"/>
      <c r="R1744" s="70">
        <v>98644</v>
      </c>
      <c r="S1744" s="70">
        <v>76211.167724999992</v>
      </c>
    </row>
    <row r="1745" spans="1:19" x14ac:dyDescent="0.25">
      <c r="A1745" s="72">
        <v>20700</v>
      </c>
      <c r="B1745" s="70">
        <v>80685</v>
      </c>
      <c r="C1745" s="70">
        <v>86556.853759000005</v>
      </c>
      <c r="D1745" s="70"/>
      <c r="E1745" s="70"/>
      <c r="F1745" s="70"/>
      <c r="G1745" s="70"/>
      <c r="H1745" s="70"/>
      <c r="I1745" s="70"/>
      <c r="J1745" s="70"/>
      <c r="K1745" s="70"/>
      <c r="L1745" s="70"/>
      <c r="M1745" s="70"/>
      <c r="N1745" s="70"/>
      <c r="O1745" s="70"/>
      <c r="P1745" s="70"/>
      <c r="Q1745" s="70"/>
      <c r="R1745" s="70">
        <v>80685</v>
      </c>
      <c r="S1745" s="70">
        <v>86556.853759000005</v>
      </c>
    </row>
    <row r="1746" spans="1:19" x14ac:dyDescent="0.25">
      <c r="A1746" s="72">
        <v>20709</v>
      </c>
      <c r="B1746" s="70">
        <v>94097</v>
      </c>
      <c r="C1746" s="70">
        <v>100148.005859</v>
      </c>
      <c r="D1746" s="70"/>
      <c r="E1746" s="70"/>
      <c r="F1746" s="70"/>
      <c r="G1746" s="70"/>
      <c r="H1746" s="70"/>
      <c r="I1746" s="70"/>
      <c r="J1746" s="70"/>
      <c r="K1746" s="70"/>
      <c r="L1746" s="70"/>
      <c r="M1746" s="70"/>
      <c r="N1746" s="70"/>
      <c r="O1746" s="70"/>
      <c r="P1746" s="70"/>
      <c r="Q1746" s="70"/>
      <c r="R1746" s="70">
        <v>94097</v>
      </c>
      <c r="S1746" s="70">
        <v>100148.005859</v>
      </c>
    </row>
    <row r="1747" spans="1:19" x14ac:dyDescent="0.25">
      <c r="A1747" s="72">
        <v>20711</v>
      </c>
      <c r="B1747" s="70"/>
      <c r="C1747" s="70"/>
      <c r="D1747" s="70">
        <v>75681</v>
      </c>
      <c r="E1747" s="70">
        <v>90106.084715999998</v>
      </c>
      <c r="F1747" s="70"/>
      <c r="G1747" s="70"/>
      <c r="H1747" s="70"/>
      <c r="I1747" s="70"/>
      <c r="J1747" s="70"/>
      <c r="K1747" s="70"/>
      <c r="L1747" s="70"/>
      <c r="M1747" s="70"/>
      <c r="N1747" s="70"/>
      <c r="O1747" s="70"/>
      <c r="P1747" s="70"/>
      <c r="Q1747" s="70"/>
      <c r="R1747" s="70">
        <v>75681</v>
      </c>
      <c r="S1747" s="70">
        <v>90106.084715999998</v>
      </c>
    </row>
    <row r="1748" spans="1:19" x14ac:dyDescent="0.25">
      <c r="A1748" s="72">
        <v>20719</v>
      </c>
      <c r="B1748" s="70"/>
      <c r="C1748" s="70"/>
      <c r="D1748" s="70"/>
      <c r="E1748" s="70"/>
      <c r="F1748" s="70"/>
      <c r="G1748" s="70"/>
      <c r="H1748" s="70"/>
      <c r="I1748" s="70"/>
      <c r="J1748" s="70">
        <v>84789</v>
      </c>
      <c r="K1748" s="70">
        <v>77085.708251999997</v>
      </c>
      <c r="L1748" s="70"/>
      <c r="M1748" s="70"/>
      <c r="N1748" s="70"/>
      <c r="O1748" s="70"/>
      <c r="P1748" s="70"/>
      <c r="Q1748" s="70"/>
      <c r="R1748" s="70">
        <v>84789</v>
      </c>
      <c r="S1748" s="70">
        <v>77085.708251999997</v>
      </c>
    </row>
    <row r="1749" spans="1:19" x14ac:dyDescent="0.25">
      <c r="A1749" s="72">
        <v>20727</v>
      </c>
      <c r="B1749" s="70"/>
      <c r="C1749" s="70"/>
      <c r="D1749" s="70"/>
      <c r="E1749" s="70"/>
      <c r="F1749" s="70"/>
      <c r="G1749" s="70"/>
      <c r="H1749" s="70"/>
      <c r="I1749" s="70"/>
      <c r="J1749" s="70">
        <v>52427</v>
      </c>
      <c r="K1749" s="70">
        <v>43811.605468999995</v>
      </c>
      <c r="L1749" s="70"/>
      <c r="M1749" s="70"/>
      <c r="N1749" s="70"/>
      <c r="O1749" s="70"/>
      <c r="P1749" s="70"/>
      <c r="Q1749" s="70"/>
      <c r="R1749" s="70">
        <v>52427</v>
      </c>
      <c r="S1749" s="70">
        <v>43811.605468999995</v>
      </c>
    </row>
    <row r="1750" spans="1:19" x14ac:dyDescent="0.25">
      <c r="A1750" s="72">
        <v>20730</v>
      </c>
      <c r="B1750" s="70"/>
      <c r="C1750" s="70"/>
      <c r="D1750" s="70"/>
      <c r="E1750" s="70"/>
      <c r="F1750" s="70"/>
      <c r="G1750" s="70"/>
      <c r="H1750" s="70"/>
      <c r="I1750" s="70"/>
      <c r="J1750" s="70">
        <v>87450</v>
      </c>
      <c r="K1750" s="70">
        <v>81490.567871999985</v>
      </c>
      <c r="L1750" s="70"/>
      <c r="M1750" s="70"/>
      <c r="N1750" s="70"/>
      <c r="O1750" s="70"/>
      <c r="P1750" s="70"/>
      <c r="Q1750" s="70"/>
      <c r="R1750" s="70">
        <v>87450</v>
      </c>
      <c r="S1750" s="70">
        <v>81490.567871999985</v>
      </c>
    </row>
    <row r="1751" spans="1:19" x14ac:dyDescent="0.25">
      <c r="A1751" s="72">
        <v>20731</v>
      </c>
      <c r="B1751" s="70"/>
      <c r="C1751" s="70"/>
      <c r="D1751" s="70"/>
      <c r="E1751" s="70"/>
      <c r="F1751" s="70"/>
      <c r="G1751" s="70"/>
      <c r="H1751" s="70"/>
      <c r="I1751" s="70"/>
      <c r="J1751" s="70">
        <v>79966</v>
      </c>
      <c r="K1751" s="70">
        <v>71691.417969000002</v>
      </c>
      <c r="L1751" s="70"/>
      <c r="M1751" s="70"/>
      <c r="N1751" s="70"/>
      <c r="O1751" s="70"/>
      <c r="P1751" s="70"/>
      <c r="Q1751" s="70"/>
      <c r="R1751" s="70">
        <v>79966</v>
      </c>
      <c r="S1751" s="70">
        <v>71691.417969000002</v>
      </c>
    </row>
    <row r="1752" spans="1:19" x14ac:dyDescent="0.25">
      <c r="A1752" s="72">
        <v>20741</v>
      </c>
      <c r="B1752" s="70"/>
      <c r="C1752" s="70"/>
      <c r="D1752" s="70">
        <v>98590</v>
      </c>
      <c r="E1752" s="70">
        <v>110719.53808700001</v>
      </c>
      <c r="F1752" s="70"/>
      <c r="G1752" s="70"/>
      <c r="H1752" s="70"/>
      <c r="I1752" s="70"/>
      <c r="J1752" s="70"/>
      <c r="K1752" s="70"/>
      <c r="L1752" s="70"/>
      <c r="M1752" s="70"/>
      <c r="N1752" s="70"/>
      <c r="O1752" s="70"/>
      <c r="P1752" s="70"/>
      <c r="Q1752" s="70"/>
      <c r="R1752" s="70">
        <v>98590</v>
      </c>
      <c r="S1752" s="70">
        <v>110719.53808700001</v>
      </c>
    </row>
    <row r="1753" spans="1:19" x14ac:dyDescent="0.25">
      <c r="A1753" s="72">
        <v>20743</v>
      </c>
      <c r="B1753" s="70"/>
      <c r="C1753" s="70"/>
      <c r="D1753" s="70">
        <v>91644</v>
      </c>
      <c r="E1753" s="70">
        <v>98801.037108999997</v>
      </c>
      <c r="F1753" s="70"/>
      <c r="G1753" s="70"/>
      <c r="H1753" s="70"/>
      <c r="I1753" s="70"/>
      <c r="J1753" s="70"/>
      <c r="K1753" s="70"/>
      <c r="L1753" s="70"/>
      <c r="M1753" s="70"/>
      <c r="N1753" s="70"/>
      <c r="O1753" s="70"/>
      <c r="P1753" s="70"/>
      <c r="Q1753" s="70"/>
      <c r="R1753" s="70">
        <v>91644</v>
      </c>
      <c r="S1753" s="70">
        <v>98801.037108999997</v>
      </c>
    </row>
    <row r="1754" spans="1:19" x14ac:dyDescent="0.25">
      <c r="A1754" s="72">
        <v>20747</v>
      </c>
      <c r="B1754" s="70"/>
      <c r="C1754" s="70"/>
      <c r="D1754" s="70">
        <v>77722</v>
      </c>
      <c r="E1754" s="70">
        <v>104192.07421799999</v>
      </c>
      <c r="F1754" s="70"/>
      <c r="G1754" s="70"/>
      <c r="H1754" s="70"/>
      <c r="I1754" s="70"/>
      <c r="J1754" s="70"/>
      <c r="K1754" s="70"/>
      <c r="L1754" s="70"/>
      <c r="M1754" s="70"/>
      <c r="N1754" s="70"/>
      <c r="O1754" s="70"/>
      <c r="P1754" s="70"/>
      <c r="Q1754" s="70"/>
      <c r="R1754" s="70">
        <v>77722</v>
      </c>
      <c r="S1754" s="70">
        <v>104192.07421799999</v>
      </c>
    </row>
    <row r="1755" spans="1:19" x14ac:dyDescent="0.25">
      <c r="A1755" s="72">
        <v>20749</v>
      </c>
      <c r="B1755" s="70"/>
      <c r="C1755" s="70"/>
      <c r="D1755" s="70">
        <v>124792</v>
      </c>
      <c r="E1755" s="70">
        <v>125591.12109300001</v>
      </c>
      <c r="F1755" s="70"/>
      <c r="G1755" s="70"/>
      <c r="H1755" s="70"/>
      <c r="I1755" s="70"/>
      <c r="J1755" s="70"/>
      <c r="K1755" s="70"/>
      <c r="L1755" s="70"/>
      <c r="M1755" s="70"/>
      <c r="N1755" s="70"/>
      <c r="O1755" s="70"/>
      <c r="P1755" s="70"/>
      <c r="Q1755" s="70"/>
      <c r="R1755" s="70">
        <v>124792</v>
      </c>
      <c r="S1755" s="70">
        <v>125591.12109300001</v>
      </c>
    </row>
    <row r="1756" spans="1:19" x14ac:dyDescent="0.25">
      <c r="A1756" s="72">
        <v>20755</v>
      </c>
      <c r="B1756" s="70"/>
      <c r="C1756" s="70"/>
      <c r="D1756" s="70"/>
      <c r="E1756" s="70"/>
      <c r="F1756" s="70">
        <v>78240</v>
      </c>
      <c r="G1756" s="70">
        <v>82837.830077999999</v>
      </c>
      <c r="H1756" s="70"/>
      <c r="I1756" s="70"/>
      <c r="J1756" s="70"/>
      <c r="K1756" s="70"/>
      <c r="L1756" s="70"/>
      <c r="M1756" s="70"/>
      <c r="N1756" s="70"/>
      <c r="O1756" s="70"/>
      <c r="P1756" s="70"/>
      <c r="Q1756" s="70"/>
      <c r="R1756" s="70">
        <v>78240</v>
      </c>
      <c r="S1756" s="70">
        <v>82837.830077999999</v>
      </c>
    </row>
    <row r="1757" spans="1:19" x14ac:dyDescent="0.25">
      <c r="A1757" s="72">
        <v>20775</v>
      </c>
      <c r="B1757" s="70"/>
      <c r="C1757" s="70"/>
      <c r="D1757" s="70"/>
      <c r="E1757" s="70"/>
      <c r="F1757" s="70"/>
      <c r="G1757" s="70"/>
      <c r="H1757" s="70"/>
      <c r="I1757" s="70"/>
      <c r="J1757" s="70"/>
      <c r="K1757" s="70"/>
      <c r="L1757" s="70"/>
      <c r="M1757" s="70"/>
      <c r="N1757" s="70">
        <v>8400</v>
      </c>
      <c r="O1757" s="70">
        <v>7519.8895920000004</v>
      </c>
      <c r="P1757" s="70"/>
      <c r="Q1757" s="70"/>
      <c r="R1757" s="70">
        <v>8400</v>
      </c>
      <c r="S1757" s="70">
        <v>7519.8895920000004</v>
      </c>
    </row>
    <row r="1758" spans="1:19" x14ac:dyDescent="0.25">
      <c r="A1758" s="72">
        <v>20781</v>
      </c>
      <c r="B1758" s="70"/>
      <c r="C1758" s="70"/>
      <c r="D1758" s="70"/>
      <c r="E1758" s="70"/>
      <c r="F1758" s="70">
        <v>87684</v>
      </c>
      <c r="G1758" s="70">
        <v>80609.461914</v>
      </c>
      <c r="H1758" s="70"/>
      <c r="I1758" s="70"/>
      <c r="J1758" s="70"/>
      <c r="K1758" s="70"/>
      <c r="L1758" s="70"/>
      <c r="M1758" s="70"/>
      <c r="N1758" s="70"/>
      <c r="O1758" s="70"/>
      <c r="P1758" s="70"/>
      <c r="Q1758" s="70"/>
      <c r="R1758" s="70">
        <v>87684</v>
      </c>
      <c r="S1758" s="70">
        <v>80609.461914</v>
      </c>
    </row>
    <row r="1759" spans="1:19" x14ac:dyDescent="0.25">
      <c r="A1759" s="72">
        <v>20782</v>
      </c>
      <c r="B1759" s="70"/>
      <c r="C1759" s="70"/>
      <c r="D1759" s="70"/>
      <c r="E1759" s="70"/>
      <c r="F1759" s="70">
        <v>77538</v>
      </c>
      <c r="G1759" s="70">
        <v>82609.129394000003</v>
      </c>
      <c r="H1759" s="70"/>
      <c r="I1759" s="70"/>
      <c r="J1759" s="70"/>
      <c r="K1759" s="70"/>
      <c r="L1759" s="70"/>
      <c r="M1759" s="70"/>
      <c r="N1759" s="70"/>
      <c r="O1759" s="70"/>
      <c r="P1759" s="70"/>
      <c r="Q1759" s="70"/>
      <c r="R1759" s="70">
        <v>77538</v>
      </c>
      <c r="S1759" s="70">
        <v>82609.129394000003</v>
      </c>
    </row>
    <row r="1760" spans="1:19" x14ac:dyDescent="0.25">
      <c r="A1760" s="72">
        <v>20789</v>
      </c>
      <c r="B1760" s="70"/>
      <c r="C1760" s="70"/>
      <c r="D1760" s="70">
        <v>96705</v>
      </c>
      <c r="E1760" s="70">
        <v>104018.279297</v>
      </c>
      <c r="F1760" s="70"/>
      <c r="G1760" s="70"/>
      <c r="H1760" s="70"/>
      <c r="I1760" s="70"/>
      <c r="J1760" s="70"/>
      <c r="K1760" s="70"/>
      <c r="L1760" s="70"/>
      <c r="M1760" s="70"/>
      <c r="N1760" s="70"/>
      <c r="O1760" s="70"/>
      <c r="P1760" s="70"/>
      <c r="Q1760" s="70"/>
      <c r="R1760" s="70">
        <v>96705</v>
      </c>
      <c r="S1760" s="70">
        <v>104018.279297</v>
      </c>
    </row>
    <row r="1761" spans="1:19" x14ac:dyDescent="0.25">
      <c r="A1761" s="72">
        <v>20790</v>
      </c>
      <c r="B1761" s="70"/>
      <c r="C1761" s="70"/>
      <c r="D1761" s="70">
        <v>106659</v>
      </c>
      <c r="E1761" s="70">
        <v>116356.201172</v>
      </c>
      <c r="F1761" s="70"/>
      <c r="G1761" s="70"/>
      <c r="H1761" s="70"/>
      <c r="I1761" s="70"/>
      <c r="J1761" s="70"/>
      <c r="K1761" s="70"/>
      <c r="L1761" s="70"/>
      <c r="M1761" s="70"/>
      <c r="N1761" s="70"/>
      <c r="O1761" s="70"/>
      <c r="P1761" s="70"/>
      <c r="Q1761" s="70"/>
      <c r="R1761" s="70">
        <v>106659</v>
      </c>
      <c r="S1761" s="70">
        <v>116356.201172</v>
      </c>
    </row>
    <row r="1762" spans="1:19" x14ac:dyDescent="0.25">
      <c r="A1762" s="72">
        <v>20840</v>
      </c>
      <c r="B1762" s="70"/>
      <c r="C1762" s="70"/>
      <c r="D1762" s="70"/>
      <c r="E1762" s="70"/>
      <c r="F1762" s="70"/>
      <c r="G1762" s="70"/>
      <c r="H1762" s="70"/>
      <c r="I1762" s="70"/>
      <c r="J1762" s="70"/>
      <c r="K1762" s="70"/>
      <c r="L1762" s="70"/>
      <c r="M1762" s="70"/>
      <c r="N1762" s="70">
        <v>24300</v>
      </c>
      <c r="O1762" s="70">
        <v>33931.960418999995</v>
      </c>
      <c r="P1762" s="70"/>
      <c r="Q1762" s="70"/>
      <c r="R1762" s="70">
        <v>24300</v>
      </c>
      <c r="S1762" s="70">
        <v>33931.960418999995</v>
      </c>
    </row>
    <row r="1763" spans="1:19" x14ac:dyDescent="0.25">
      <c r="A1763" s="72">
        <v>20848</v>
      </c>
      <c r="B1763" s="70"/>
      <c r="C1763" s="70"/>
      <c r="D1763" s="70"/>
      <c r="E1763" s="70"/>
      <c r="F1763" s="70"/>
      <c r="G1763" s="70"/>
      <c r="H1763" s="70"/>
      <c r="I1763" s="70"/>
      <c r="J1763" s="70"/>
      <c r="K1763" s="70"/>
      <c r="L1763" s="70"/>
      <c r="M1763" s="70"/>
      <c r="N1763" s="70">
        <v>37500</v>
      </c>
      <c r="O1763" s="70">
        <v>10603.497010999999</v>
      </c>
      <c r="P1763" s="70"/>
      <c r="Q1763" s="70"/>
      <c r="R1763" s="70">
        <v>37500</v>
      </c>
      <c r="S1763" s="70">
        <v>10603.497010999999</v>
      </c>
    </row>
    <row r="1764" spans="1:19" x14ac:dyDescent="0.25">
      <c r="A1764" s="72">
        <v>20856</v>
      </c>
      <c r="B1764" s="70"/>
      <c r="C1764" s="70"/>
      <c r="D1764" s="70"/>
      <c r="E1764" s="70"/>
      <c r="F1764" s="70"/>
      <c r="G1764" s="70"/>
      <c r="H1764" s="70"/>
      <c r="I1764" s="70"/>
      <c r="J1764" s="70"/>
      <c r="K1764" s="70"/>
      <c r="L1764" s="70"/>
      <c r="M1764" s="70"/>
      <c r="N1764" s="70">
        <v>5300</v>
      </c>
      <c r="O1764" s="70">
        <v>6241.9283400000004</v>
      </c>
      <c r="P1764" s="70"/>
      <c r="Q1764" s="70"/>
      <c r="R1764" s="70">
        <v>5300</v>
      </c>
      <c r="S1764" s="70">
        <v>6241.9283400000004</v>
      </c>
    </row>
    <row r="1765" spans="1:19" x14ac:dyDescent="0.25">
      <c r="A1765" s="72">
        <v>20923</v>
      </c>
      <c r="B1765" s="70"/>
      <c r="C1765" s="70"/>
      <c r="D1765" s="70"/>
      <c r="E1765" s="70"/>
      <c r="F1765" s="70"/>
      <c r="G1765" s="70"/>
      <c r="H1765" s="70"/>
      <c r="I1765" s="70"/>
      <c r="J1765" s="70"/>
      <c r="K1765" s="70"/>
      <c r="L1765" s="70"/>
      <c r="M1765" s="70"/>
      <c r="N1765" s="70">
        <v>6300</v>
      </c>
      <c r="O1765" s="70">
        <v>7036.9778020000003</v>
      </c>
      <c r="P1765" s="70"/>
      <c r="Q1765" s="70"/>
      <c r="R1765" s="70">
        <v>6300</v>
      </c>
      <c r="S1765" s="70">
        <v>7036.9778020000003</v>
      </c>
    </row>
    <row r="1766" spans="1:19" x14ac:dyDescent="0.25">
      <c r="A1766" s="72">
        <v>20948</v>
      </c>
      <c r="B1766" s="70"/>
      <c r="C1766" s="70"/>
      <c r="D1766" s="70"/>
      <c r="E1766" s="70"/>
      <c r="F1766" s="70">
        <v>13661</v>
      </c>
      <c r="G1766" s="70">
        <v>13340.984718</v>
      </c>
      <c r="H1766" s="70"/>
      <c r="I1766" s="70"/>
      <c r="J1766" s="70"/>
      <c r="K1766" s="70"/>
      <c r="L1766" s="70"/>
      <c r="M1766" s="70"/>
      <c r="N1766" s="70"/>
      <c r="O1766" s="70"/>
      <c r="P1766" s="70"/>
      <c r="Q1766" s="70"/>
      <c r="R1766" s="70">
        <v>13661</v>
      </c>
      <c r="S1766" s="70">
        <v>13340.984718</v>
      </c>
    </row>
    <row r="1767" spans="1:19" x14ac:dyDescent="0.25">
      <c r="A1767" s="72">
        <v>20979</v>
      </c>
      <c r="B1767" s="70"/>
      <c r="C1767" s="70"/>
      <c r="D1767" s="70"/>
      <c r="E1767" s="70"/>
      <c r="F1767" s="70"/>
      <c r="G1767" s="70"/>
      <c r="H1767" s="70"/>
      <c r="I1767" s="70"/>
      <c r="J1767" s="70"/>
      <c r="K1767" s="70"/>
      <c r="L1767" s="70"/>
      <c r="M1767" s="70"/>
      <c r="N1767" s="70">
        <v>8900</v>
      </c>
      <c r="O1767" s="70">
        <v>17645.766327000001</v>
      </c>
      <c r="P1767" s="70"/>
      <c r="Q1767" s="70"/>
      <c r="R1767" s="70">
        <v>8900</v>
      </c>
      <c r="S1767" s="70">
        <v>17645.766327000001</v>
      </c>
    </row>
    <row r="1768" spans="1:19" x14ac:dyDescent="0.25">
      <c r="A1768" s="72">
        <v>21120</v>
      </c>
      <c r="B1768" s="70"/>
      <c r="C1768" s="70"/>
      <c r="D1768" s="70"/>
      <c r="E1768" s="70"/>
      <c r="F1768" s="70"/>
      <c r="G1768" s="70"/>
      <c r="H1768" s="70"/>
      <c r="I1768" s="70"/>
      <c r="J1768" s="70"/>
      <c r="K1768" s="70"/>
      <c r="L1768" s="70"/>
      <c r="M1768" s="70"/>
      <c r="N1768" s="70"/>
      <c r="O1768" s="70"/>
      <c r="P1768" s="70">
        <v>2028</v>
      </c>
      <c r="Q1768" s="70">
        <v>3852.3224519999999</v>
      </c>
      <c r="R1768" s="70">
        <v>2028</v>
      </c>
      <c r="S1768" s="70">
        <v>3852.3224519999999</v>
      </c>
    </row>
    <row r="1769" spans="1:19" x14ac:dyDescent="0.25">
      <c r="A1769" s="72">
        <v>21124</v>
      </c>
      <c r="B1769" s="70"/>
      <c r="C1769" s="70"/>
      <c r="D1769" s="70"/>
      <c r="E1769" s="70"/>
      <c r="F1769" s="70"/>
      <c r="G1769" s="70"/>
      <c r="H1769" s="70"/>
      <c r="I1769" s="70"/>
      <c r="J1769" s="70"/>
      <c r="K1769" s="70"/>
      <c r="L1769" s="70"/>
      <c r="M1769" s="70"/>
      <c r="N1769" s="70"/>
      <c r="O1769" s="70"/>
      <c r="P1769" s="70">
        <v>1800</v>
      </c>
      <c r="Q1769" s="70">
        <v>2178.1912259999999</v>
      </c>
      <c r="R1769" s="70">
        <v>1800</v>
      </c>
      <c r="S1769" s="70">
        <v>2178.1912259999999</v>
      </c>
    </row>
    <row r="1770" spans="1:19" x14ac:dyDescent="0.25">
      <c r="A1770" s="72">
        <v>21143</v>
      </c>
      <c r="B1770" s="70"/>
      <c r="C1770" s="70"/>
      <c r="D1770" s="70"/>
      <c r="E1770" s="70"/>
      <c r="F1770" s="70"/>
      <c r="G1770" s="70"/>
      <c r="H1770" s="70"/>
      <c r="I1770" s="70"/>
      <c r="J1770" s="70">
        <v>2200</v>
      </c>
      <c r="K1770" s="70">
        <v>188.5881</v>
      </c>
      <c r="L1770" s="70"/>
      <c r="M1770" s="70"/>
      <c r="N1770" s="70"/>
      <c r="O1770" s="70"/>
      <c r="P1770" s="70"/>
      <c r="Q1770" s="70"/>
      <c r="R1770" s="70">
        <v>2200</v>
      </c>
      <c r="S1770" s="70">
        <v>188.5881</v>
      </c>
    </row>
    <row r="1771" spans="1:19" x14ac:dyDescent="0.25">
      <c r="A1771" s="72">
        <v>21291</v>
      </c>
      <c r="B1771" s="70"/>
      <c r="C1771" s="70"/>
      <c r="D1771" s="70"/>
      <c r="E1771" s="70"/>
      <c r="F1771" s="70"/>
      <c r="G1771" s="70"/>
      <c r="H1771" s="70"/>
      <c r="I1771" s="70"/>
      <c r="J1771" s="70">
        <v>8900</v>
      </c>
      <c r="K1771" s="70">
        <v>7775.3921210000008</v>
      </c>
      <c r="L1771" s="70"/>
      <c r="M1771" s="70"/>
      <c r="N1771" s="70"/>
      <c r="O1771" s="70"/>
      <c r="P1771" s="70"/>
      <c r="Q1771" s="70"/>
      <c r="R1771" s="70">
        <v>8900</v>
      </c>
      <c r="S1771" s="70">
        <v>7775.3921210000008</v>
      </c>
    </row>
    <row r="1772" spans="1:19" x14ac:dyDescent="0.25">
      <c r="A1772" s="72">
        <v>21296</v>
      </c>
      <c r="B1772" s="70"/>
      <c r="C1772" s="70"/>
      <c r="D1772" s="70"/>
      <c r="E1772" s="70"/>
      <c r="F1772" s="70">
        <v>3102</v>
      </c>
      <c r="G1772" s="70">
        <v>5627.6612509999995</v>
      </c>
      <c r="H1772" s="70"/>
      <c r="I1772" s="70"/>
      <c r="J1772" s="70"/>
      <c r="K1772" s="70"/>
      <c r="L1772" s="70"/>
      <c r="M1772" s="70"/>
      <c r="N1772" s="70"/>
      <c r="O1772" s="70"/>
      <c r="P1772" s="70"/>
      <c r="Q1772" s="70"/>
      <c r="R1772" s="70">
        <v>3102</v>
      </c>
      <c r="S1772" s="70">
        <v>5627.6612509999995</v>
      </c>
    </row>
    <row r="1773" spans="1:19" x14ac:dyDescent="0.25">
      <c r="A1773" s="72">
        <v>21310</v>
      </c>
      <c r="B1773" s="70"/>
      <c r="C1773" s="70"/>
      <c r="D1773" s="70"/>
      <c r="E1773" s="70"/>
      <c r="F1773" s="70"/>
      <c r="G1773" s="70"/>
      <c r="H1773" s="70"/>
      <c r="I1773" s="70"/>
      <c r="J1773" s="70">
        <v>2700</v>
      </c>
      <c r="K1773" s="70">
        <v>526.42345999999998</v>
      </c>
      <c r="L1773" s="70"/>
      <c r="M1773" s="70"/>
      <c r="N1773" s="70"/>
      <c r="O1773" s="70"/>
      <c r="P1773" s="70"/>
      <c r="Q1773" s="70"/>
      <c r="R1773" s="70">
        <v>2700</v>
      </c>
      <c r="S1773" s="70">
        <v>526.42345999999998</v>
      </c>
    </row>
    <row r="1774" spans="1:19" x14ac:dyDescent="0.25">
      <c r="A1774" s="72">
        <v>21828</v>
      </c>
      <c r="B1774" s="70"/>
      <c r="C1774" s="70"/>
      <c r="D1774" s="70"/>
      <c r="E1774" s="70"/>
      <c r="F1774" s="70"/>
      <c r="G1774" s="70"/>
      <c r="H1774" s="70"/>
      <c r="I1774" s="70"/>
      <c r="J1774" s="70">
        <v>5600</v>
      </c>
      <c r="K1774" s="70">
        <v>3908.3199960000002</v>
      </c>
      <c r="L1774" s="70"/>
      <c r="M1774" s="70"/>
      <c r="N1774" s="70"/>
      <c r="O1774" s="70"/>
      <c r="P1774" s="70"/>
      <c r="Q1774" s="70"/>
      <c r="R1774" s="70">
        <v>5600</v>
      </c>
      <c r="S1774" s="70">
        <v>3908.3199960000002</v>
      </c>
    </row>
    <row r="1775" spans="1:19" x14ac:dyDescent="0.25">
      <c r="A1775" s="72">
        <v>21848</v>
      </c>
      <c r="B1775" s="70"/>
      <c r="C1775" s="70"/>
      <c r="D1775" s="70">
        <v>53153</v>
      </c>
      <c r="E1775" s="70">
        <v>54855.059327000003</v>
      </c>
      <c r="F1775" s="70"/>
      <c r="G1775" s="70"/>
      <c r="H1775" s="70"/>
      <c r="I1775" s="70"/>
      <c r="J1775" s="70"/>
      <c r="K1775" s="70"/>
      <c r="L1775" s="70"/>
      <c r="M1775" s="70"/>
      <c r="N1775" s="70"/>
      <c r="O1775" s="70"/>
      <c r="P1775" s="70"/>
      <c r="Q1775" s="70"/>
      <c r="R1775" s="70">
        <v>53153</v>
      </c>
      <c r="S1775" s="70">
        <v>54855.059327000003</v>
      </c>
    </row>
    <row r="1776" spans="1:19" x14ac:dyDescent="0.25">
      <c r="A1776" s="72">
        <v>21942</v>
      </c>
      <c r="B1776" s="70"/>
      <c r="C1776" s="70"/>
      <c r="D1776" s="70"/>
      <c r="E1776" s="70"/>
      <c r="F1776" s="70"/>
      <c r="G1776" s="70"/>
      <c r="H1776" s="70"/>
      <c r="I1776" s="70"/>
      <c r="J1776" s="70"/>
      <c r="K1776" s="70"/>
      <c r="L1776" s="70"/>
      <c r="M1776" s="70"/>
      <c r="N1776" s="70">
        <v>28638</v>
      </c>
      <c r="O1776" s="70">
        <v>35792.005126000004</v>
      </c>
      <c r="P1776" s="70"/>
      <c r="Q1776" s="70"/>
      <c r="R1776" s="70">
        <v>28638</v>
      </c>
      <c r="S1776" s="70">
        <v>35792.005126000004</v>
      </c>
    </row>
    <row r="1777" spans="1:19" x14ac:dyDescent="0.25">
      <c r="A1777" s="72">
        <v>21943</v>
      </c>
      <c r="B1777" s="70"/>
      <c r="C1777" s="70"/>
      <c r="D1777" s="70"/>
      <c r="E1777" s="70"/>
      <c r="F1777" s="70">
        <v>7031</v>
      </c>
      <c r="G1777" s="70">
        <v>15786.884598000001</v>
      </c>
      <c r="H1777" s="70"/>
      <c r="I1777" s="70"/>
      <c r="J1777" s="70"/>
      <c r="K1777" s="70"/>
      <c r="L1777" s="70"/>
      <c r="M1777" s="70"/>
      <c r="N1777" s="70"/>
      <c r="O1777" s="70"/>
      <c r="P1777" s="70"/>
      <c r="Q1777" s="70"/>
      <c r="R1777" s="70">
        <v>7031</v>
      </c>
      <c r="S1777" s="70">
        <v>15786.884598000001</v>
      </c>
    </row>
    <row r="1778" spans="1:19" x14ac:dyDescent="0.25">
      <c r="A1778" s="72">
        <v>21972</v>
      </c>
      <c r="B1778" s="70"/>
      <c r="C1778" s="70"/>
      <c r="D1778" s="70">
        <v>2479</v>
      </c>
      <c r="E1778" s="70">
        <v>3474.5533990000004</v>
      </c>
      <c r="F1778" s="70"/>
      <c r="G1778" s="70"/>
      <c r="H1778" s="70"/>
      <c r="I1778" s="70"/>
      <c r="J1778" s="70"/>
      <c r="K1778" s="70"/>
      <c r="L1778" s="70"/>
      <c r="M1778" s="70"/>
      <c r="N1778" s="70"/>
      <c r="O1778" s="70"/>
      <c r="P1778" s="70"/>
      <c r="Q1778" s="70"/>
      <c r="R1778" s="70">
        <v>2479</v>
      </c>
      <c r="S1778" s="70">
        <v>3474.5533990000004</v>
      </c>
    </row>
    <row r="1779" spans="1:19" x14ac:dyDescent="0.25">
      <c r="A1779" s="72">
        <v>22033</v>
      </c>
      <c r="B1779" s="70"/>
      <c r="C1779" s="70"/>
      <c r="D1779" s="70"/>
      <c r="E1779" s="70"/>
      <c r="F1779" s="70">
        <v>5407</v>
      </c>
      <c r="G1779" s="70">
        <v>8387.7399910000004</v>
      </c>
      <c r="H1779" s="70"/>
      <c r="I1779" s="70"/>
      <c r="J1779" s="70"/>
      <c r="K1779" s="70"/>
      <c r="L1779" s="70"/>
      <c r="M1779" s="70"/>
      <c r="N1779" s="70"/>
      <c r="O1779" s="70"/>
      <c r="P1779" s="70"/>
      <c r="Q1779" s="70"/>
      <c r="R1779" s="70">
        <v>5407</v>
      </c>
      <c r="S1779" s="70">
        <v>8387.7399910000004</v>
      </c>
    </row>
    <row r="1780" spans="1:19" x14ac:dyDescent="0.25">
      <c r="A1780" s="72">
        <v>22077</v>
      </c>
      <c r="B1780" s="70"/>
      <c r="C1780" s="70"/>
      <c r="D1780" s="70"/>
      <c r="E1780" s="70"/>
      <c r="F1780" s="70">
        <v>10185</v>
      </c>
      <c r="G1780" s="70">
        <v>13547.961914</v>
      </c>
      <c r="H1780" s="70"/>
      <c r="I1780" s="70"/>
      <c r="J1780" s="70"/>
      <c r="K1780" s="70"/>
      <c r="L1780" s="70"/>
      <c r="M1780" s="70"/>
      <c r="N1780" s="70"/>
      <c r="O1780" s="70"/>
      <c r="P1780" s="70"/>
      <c r="Q1780" s="70"/>
      <c r="R1780" s="70">
        <v>10185</v>
      </c>
      <c r="S1780" s="70">
        <v>13547.961914</v>
      </c>
    </row>
    <row r="1781" spans="1:19" x14ac:dyDescent="0.25">
      <c r="A1781" s="72">
        <v>22102</v>
      </c>
      <c r="B1781" s="70"/>
      <c r="C1781" s="70"/>
      <c r="D1781" s="70"/>
      <c r="E1781" s="70"/>
      <c r="F1781" s="70">
        <v>3594</v>
      </c>
      <c r="G1781" s="70">
        <v>3208.286987</v>
      </c>
      <c r="H1781" s="70"/>
      <c r="I1781" s="70"/>
      <c r="J1781" s="70"/>
      <c r="K1781" s="70"/>
      <c r="L1781" s="70"/>
      <c r="M1781" s="70"/>
      <c r="N1781" s="70"/>
      <c r="O1781" s="70"/>
      <c r="P1781" s="70"/>
      <c r="Q1781" s="70"/>
      <c r="R1781" s="70">
        <v>3594</v>
      </c>
      <c r="S1781" s="70">
        <v>3208.286987</v>
      </c>
    </row>
    <row r="1782" spans="1:19" x14ac:dyDescent="0.25">
      <c r="A1782" s="72">
        <v>22145</v>
      </c>
      <c r="B1782" s="70"/>
      <c r="C1782" s="70"/>
      <c r="D1782" s="70"/>
      <c r="E1782" s="70"/>
      <c r="F1782" s="70"/>
      <c r="G1782" s="70"/>
      <c r="H1782" s="70"/>
      <c r="I1782" s="70"/>
      <c r="J1782" s="70">
        <v>2100</v>
      </c>
      <c r="K1782" s="70">
        <v>491.31797999999998</v>
      </c>
      <c r="L1782" s="70"/>
      <c r="M1782" s="70"/>
      <c r="N1782" s="70"/>
      <c r="O1782" s="70"/>
      <c r="P1782" s="70"/>
      <c r="Q1782" s="70"/>
      <c r="R1782" s="70">
        <v>2100</v>
      </c>
      <c r="S1782" s="70">
        <v>491.31797999999998</v>
      </c>
    </row>
    <row r="1783" spans="1:19" x14ac:dyDescent="0.25">
      <c r="A1783" s="72">
        <v>22146</v>
      </c>
      <c r="B1783" s="70"/>
      <c r="C1783" s="70"/>
      <c r="D1783" s="70"/>
      <c r="E1783" s="70"/>
      <c r="F1783" s="70"/>
      <c r="G1783" s="70"/>
      <c r="H1783" s="70">
        <v>71063</v>
      </c>
      <c r="I1783" s="70">
        <v>81468.671386000002</v>
      </c>
      <c r="J1783" s="70"/>
      <c r="K1783" s="70"/>
      <c r="L1783" s="70"/>
      <c r="M1783" s="70"/>
      <c r="N1783" s="70"/>
      <c r="O1783" s="70"/>
      <c r="P1783" s="70"/>
      <c r="Q1783" s="70"/>
      <c r="R1783" s="70">
        <v>71063</v>
      </c>
      <c r="S1783" s="70">
        <v>81468.671386000002</v>
      </c>
    </row>
    <row r="1784" spans="1:19" x14ac:dyDescent="0.25">
      <c r="A1784" s="72">
        <v>22157</v>
      </c>
      <c r="B1784" s="70"/>
      <c r="C1784" s="70"/>
      <c r="D1784" s="70"/>
      <c r="E1784" s="70"/>
      <c r="F1784" s="70"/>
      <c r="G1784" s="70"/>
      <c r="H1784" s="70">
        <v>102842</v>
      </c>
      <c r="I1784" s="70">
        <v>95676.079590000008</v>
      </c>
      <c r="J1784" s="70"/>
      <c r="K1784" s="70"/>
      <c r="L1784" s="70"/>
      <c r="M1784" s="70"/>
      <c r="N1784" s="70"/>
      <c r="O1784" s="70"/>
      <c r="P1784" s="70"/>
      <c r="Q1784" s="70"/>
      <c r="R1784" s="70">
        <v>102842</v>
      </c>
      <c r="S1784" s="70">
        <v>95676.079590000008</v>
      </c>
    </row>
    <row r="1785" spans="1:19" x14ac:dyDescent="0.25">
      <c r="A1785" s="72">
        <v>22377</v>
      </c>
      <c r="B1785" s="70"/>
      <c r="C1785" s="70"/>
      <c r="D1785" s="70"/>
      <c r="E1785" s="70"/>
      <c r="F1785" s="70"/>
      <c r="G1785" s="70"/>
      <c r="H1785" s="70"/>
      <c r="I1785" s="70"/>
      <c r="J1785" s="70">
        <v>6700</v>
      </c>
      <c r="K1785" s="70">
        <v>1010.726722</v>
      </c>
      <c r="L1785" s="70"/>
      <c r="M1785" s="70"/>
      <c r="N1785" s="70"/>
      <c r="O1785" s="70"/>
      <c r="P1785" s="70"/>
      <c r="Q1785" s="70"/>
      <c r="R1785" s="70">
        <v>6700</v>
      </c>
      <c r="S1785" s="70">
        <v>1010.726722</v>
      </c>
    </row>
    <row r="1786" spans="1:19" x14ac:dyDescent="0.25">
      <c r="A1786" s="72">
        <v>22381</v>
      </c>
      <c r="B1786" s="70"/>
      <c r="C1786" s="70"/>
      <c r="D1786" s="70"/>
      <c r="E1786" s="70"/>
      <c r="F1786" s="70"/>
      <c r="G1786" s="70"/>
      <c r="H1786" s="70"/>
      <c r="I1786" s="70"/>
      <c r="J1786" s="70"/>
      <c r="K1786" s="70"/>
      <c r="L1786" s="70">
        <v>21900</v>
      </c>
      <c r="M1786" s="70">
        <v>17356.600326</v>
      </c>
      <c r="N1786" s="70"/>
      <c r="O1786" s="70"/>
      <c r="P1786" s="70"/>
      <c r="Q1786" s="70"/>
      <c r="R1786" s="70">
        <v>21900</v>
      </c>
      <c r="S1786" s="70">
        <v>17356.600326</v>
      </c>
    </row>
    <row r="1787" spans="1:19" x14ac:dyDescent="0.25">
      <c r="A1787" s="72">
        <v>22431</v>
      </c>
      <c r="B1787" s="70"/>
      <c r="C1787" s="70"/>
      <c r="D1787" s="70"/>
      <c r="E1787" s="70"/>
      <c r="F1787" s="70"/>
      <c r="G1787" s="70"/>
      <c r="H1787" s="70"/>
      <c r="I1787" s="70"/>
      <c r="J1787" s="70"/>
      <c r="K1787" s="70"/>
      <c r="L1787" s="70"/>
      <c r="M1787" s="70"/>
      <c r="N1787" s="70">
        <v>3400</v>
      </c>
      <c r="O1787" s="70">
        <v>2636.0865029999995</v>
      </c>
      <c r="P1787" s="70"/>
      <c r="Q1787" s="70"/>
      <c r="R1787" s="70">
        <v>3400</v>
      </c>
      <c r="S1787" s="70">
        <v>2636.0865029999995</v>
      </c>
    </row>
    <row r="1788" spans="1:19" x14ac:dyDescent="0.25">
      <c r="A1788" s="72">
        <v>22472</v>
      </c>
      <c r="B1788" s="70"/>
      <c r="C1788" s="70"/>
      <c r="D1788" s="70"/>
      <c r="E1788" s="70"/>
      <c r="F1788" s="70"/>
      <c r="G1788" s="70"/>
      <c r="H1788" s="70"/>
      <c r="I1788" s="70"/>
      <c r="J1788" s="70"/>
      <c r="K1788" s="70"/>
      <c r="L1788" s="70"/>
      <c r="M1788" s="70"/>
      <c r="N1788" s="70">
        <v>28300</v>
      </c>
      <c r="O1788" s="70">
        <v>17884.957130999999</v>
      </c>
      <c r="P1788" s="70"/>
      <c r="Q1788" s="70"/>
      <c r="R1788" s="70">
        <v>28300</v>
      </c>
      <c r="S1788" s="70">
        <v>17884.957130999999</v>
      </c>
    </row>
    <row r="1789" spans="1:19" x14ac:dyDescent="0.25">
      <c r="A1789" s="72">
        <v>22478</v>
      </c>
      <c r="B1789" s="70"/>
      <c r="C1789" s="70"/>
      <c r="D1789" s="70"/>
      <c r="E1789" s="70"/>
      <c r="F1789" s="70"/>
      <c r="G1789" s="70"/>
      <c r="H1789" s="70"/>
      <c r="I1789" s="70"/>
      <c r="J1789" s="70"/>
      <c r="K1789" s="70"/>
      <c r="L1789" s="70"/>
      <c r="M1789" s="70"/>
      <c r="N1789" s="70">
        <v>6300</v>
      </c>
      <c r="O1789" s="70">
        <v>5773.3783289999992</v>
      </c>
      <c r="P1789" s="70"/>
      <c r="Q1789" s="70"/>
      <c r="R1789" s="70">
        <v>6300</v>
      </c>
      <c r="S1789" s="70">
        <v>5773.3783289999992</v>
      </c>
    </row>
    <row r="1790" spans="1:19" x14ac:dyDescent="0.25">
      <c r="A1790" s="72">
        <v>22491</v>
      </c>
      <c r="B1790" s="70"/>
      <c r="C1790" s="70"/>
      <c r="D1790" s="70">
        <v>11628</v>
      </c>
      <c r="E1790" s="70">
        <v>12857.804917000001</v>
      </c>
      <c r="F1790" s="70"/>
      <c r="G1790" s="70"/>
      <c r="H1790" s="70"/>
      <c r="I1790" s="70"/>
      <c r="J1790" s="70"/>
      <c r="K1790" s="70"/>
      <c r="L1790" s="70"/>
      <c r="M1790" s="70"/>
      <c r="N1790" s="70"/>
      <c r="O1790" s="70"/>
      <c r="P1790" s="70"/>
      <c r="Q1790" s="70"/>
      <c r="R1790" s="70">
        <v>11628</v>
      </c>
      <c r="S1790" s="70">
        <v>12857.804917000001</v>
      </c>
    </row>
    <row r="1791" spans="1:19" x14ac:dyDescent="0.25">
      <c r="A1791" s="72">
        <v>22503</v>
      </c>
      <c r="B1791" s="70"/>
      <c r="C1791" s="70"/>
      <c r="D1791" s="70"/>
      <c r="E1791" s="70"/>
      <c r="F1791" s="70"/>
      <c r="G1791" s="70"/>
      <c r="H1791" s="70"/>
      <c r="I1791" s="70"/>
      <c r="J1791" s="70"/>
      <c r="K1791" s="70"/>
      <c r="L1791" s="70"/>
      <c r="M1791" s="70"/>
      <c r="N1791" s="70">
        <v>19400</v>
      </c>
      <c r="O1791" s="70">
        <v>18859.168120999999</v>
      </c>
      <c r="P1791" s="70"/>
      <c r="Q1791" s="70"/>
      <c r="R1791" s="70">
        <v>19400</v>
      </c>
      <c r="S1791" s="70">
        <v>18859.168120999999</v>
      </c>
    </row>
    <row r="1792" spans="1:19" x14ac:dyDescent="0.25">
      <c r="A1792" s="72">
        <v>22603</v>
      </c>
      <c r="B1792" s="70"/>
      <c r="C1792" s="70"/>
      <c r="D1792" s="70"/>
      <c r="E1792" s="70"/>
      <c r="F1792" s="70">
        <v>87923</v>
      </c>
      <c r="G1792" s="70">
        <v>102734.513184</v>
      </c>
      <c r="H1792" s="70"/>
      <c r="I1792" s="70"/>
      <c r="J1792" s="70"/>
      <c r="K1792" s="70"/>
      <c r="L1792" s="70"/>
      <c r="M1792" s="70"/>
      <c r="N1792" s="70"/>
      <c r="O1792" s="70"/>
      <c r="P1792" s="70"/>
      <c r="Q1792" s="70"/>
      <c r="R1792" s="70">
        <v>87923</v>
      </c>
      <c r="S1792" s="70">
        <v>102734.513184</v>
      </c>
    </row>
    <row r="1793" spans="1:19" x14ac:dyDescent="0.25">
      <c r="A1793" s="72">
        <v>22648</v>
      </c>
      <c r="B1793" s="70"/>
      <c r="C1793" s="70"/>
      <c r="D1793" s="70"/>
      <c r="E1793" s="70"/>
      <c r="F1793" s="70">
        <v>17608</v>
      </c>
      <c r="G1793" s="70">
        <v>8962.7011189999994</v>
      </c>
      <c r="H1793" s="70"/>
      <c r="I1793" s="70"/>
      <c r="J1793" s="70"/>
      <c r="K1793" s="70"/>
      <c r="L1793" s="70"/>
      <c r="M1793" s="70"/>
      <c r="N1793" s="70"/>
      <c r="O1793" s="70"/>
      <c r="P1793" s="70"/>
      <c r="Q1793" s="70"/>
      <c r="R1793" s="70">
        <v>17608</v>
      </c>
      <c r="S1793" s="70">
        <v>8962.7011189999994</v>
      </c>
    </row>
    <row r="1794" spans="1:19" x14ac:dyDescent="0.25">
      <c r="A1794" s="72">
        <v>22715</v>
      </c>
      <c r="B1794" s="70"/>
      <c r="C1794" s="70"/>
      <c r="D1794" s="70"/>
      <c r="E1794" s="70"/>
      <c r="F1794" s="70">
        <v>77507</v>
      </c>
      <c r="G1794" s="70">
        <v>83091.062988000005</v>
      </c>
      <c r="H1794" s="70"/>
      <c r="I1794" s="70"/>
      <c r="J1794" s="70"/>
      <c r="K1794" s="70"/>
      <c r="L1794" s="70"/>
      <c r="M1794" s="70"/>
      <c r="N1794" s="70"/>
      <c r="O1794" s="70"/>
      <c r="P1794" s="70"/>
      <c r="Q1794" s="70"/>
      <c r="R1794" s="70">
        <v>77507</v>
      </c>
      <c r="S1794" s="70">
        <v>83091.062988000005</v>
      </c>
    </row>
    <row r="1795" spans="1:19" x14ac:dyDescent="0.25">
      <c r="A1795" s="72">
        <v>22716</v>
      </c>
      <c r="B1795" s="70"/>
      <c r="C1795" s="70"/>
      <c r="D1795" s="70"/>
      <c r="E1795" s="70"/>
      <c r="F1795" s="70">
        <v>74869</v>
      </c>
      <c r="G1795" s="70">
        <v>81576.473876999997</v>
      </c>
      <c r="H1795" s="70"/>
      <c r="I1795" s="70"/>
      <c r="J1795" s="70"/>
      <c r="K1795" s="70"/>
      <c r="L1795" s="70"/>
      <c r="M1795" s="70"/>
      <c r="N1795" s="70"/>
      <c r="O1795" s="70"/>
      <c r="P1795" s="70"/>
      <c r="Q1795" s="70"/>
      <c r="R1795" s="70">
        <v>74869</v>
      </c>
      <c r="S1795" s="70">
        <v>81576.473876999997</v>
      </c>
    </row>
    <row r="1796" spans="1:19" x14ac:dyDescent="0.25">
      <c r="A1796" s="72">
        <v>22743</v>
      </c>
      <c r="B1796" s="70"/>
      <c r="C1796" s="70"/>
      <c r="D1796" s="70"/>
      <c r="E1796" s="70"/>
      <c r="F1796" s="70">
        <v>81360</v>
      </c>
      <c r="G1796" s="70">
        <v>73383.968261999995</v>
      </c>
      <c r="H1796" s="70"/>
      <c r="I1796" s="70"/>
      <c r="J1796" s="70"/>
      <c r="K1796" s="70"/>
      <c r="L1796" s="70"/>
      <c r="M1796" s="70"/>
      <c r="N1796" s="70"/>
      <c r="O1796" s="70"/>
      <c r="P1796" s="70"/>
      <c r="Q1796" s="70"/>
      <c r="R1796" s="70">
        <v>81360</v>
      </c>
      <c r="S1796" s="70">
        <v>73383.968261999995</v>
      </c>
    </row>
    <row r="1797" spans="1:19" x14ac:dyDescent="0.25">
      <c r="A1797" s="72">
        <v>22745</v>
      </c>
      <c r="B1797" s="70"/>
      <c r="C1797" s="70"/>
      <c r="D1797" s="70"/>
      <c r="E1797" s="70"/>
      <c r="F1797" s="70"/>
      <c r="G1797" s="70"/>
      <c r="H1797" s="70"/>
      <c r="I1797" s="70"/>
      <c r="J1797" s="70"/>
      <c r="K1797" s="70"/>
      <c r="L1797" s="70"/>
      <c r="M1797" s="70"/>
      <c r="N1797" s="70">
        <v>1100</v>
      </c>
      <c r="O1797" s="70">
        <v>2206.4308970000002</v>
      </c>
      <c r="P1797" s="70"/>
      <c r="Q1797" s="70"/>
      <c r="R1797" s="70">
        <v>1100</v>
      </c>
      <c r="S1797" s="70">
        <v>2206.4308970000002</v>
      </c>
    </row>
    <row r="1798" spans="1:19" x14ac:dyDescent="0.25">
      <c r="A1798" s="72">
        <v>22757</v>
      </c>
      <c r="B1798" s="70"/>
      <c r="C1798" s="70"/>
      <c r="D1798" s="70">
        <v>48179</v>
      </c>
      <c r="E1798" s="70">
        <v>44373.544677999998</v>
      </c>
      <c r="F1798" s="70"/>
      <c r="G1798" s="70"/>
      <c r="H1798" s="70"/>
      <c r="I1798" s="70"/>
      <c r="J1798" s="70"/>
      <c r="K1798" s="70"/>
      <c r="L1798" s="70"/>
      <c r="M1798" s="70"/>
      <c r="N1798" s="70"/>
      <c r="O1798" s="70"/>
      <c r="P1798" s="70"/>
      <c r="Q1798" s="70"/>
      <c r="R1798" s="70">
        <v>48179</v>
      </c>
      <c r="S1798" s="70">
        <v>44373.544677999998</v>
      </c>
    </row>
    <row r="1799" spans="1:19" x14ac:dyDescent="0.25">
      <c r="A1799" s="72">
        <v>22830</v>
      </c>
      <c r="B1799" s="70"/>
      <c r="C1799" s="70"/>
      <c r="D1799" s="70"/>
      <c r="E1799" s="70"/>
      <c r="F1799" s="70"/>
      <c r="G1799" s="70"/>
      <c r="H1799" s="70"/>
      <c r="I1799" s="70"/>
      <c r="J1799" s="70"/>
      <c r="K1799" s="70"/>
      <c r="L1799" s="70"/>
      <c r="M1799" s="70"/>
      <c r="N1799" s="70">
        <v>26700</v>
      </c>
      <c r="O1799" s="70">
        <v>20938.180817</v>
      </c>
      <c r="P1799" s="70"/>
      <c r="Q1799" s="70"/>
      <c r="R1799" s="70">
        <v>26700</v>
      </c>
      <c r="S1799" s="70">
        <v>20938.180817</v>
      </c>
    </row>
    <row r="1800" spans="1:19" x14ac:dyDescent="0.25">
      <c r="A1800" s="72">
        <v>22846</v>
      </c>
      <c r="B1800" s="70"/>
      <c r="C1800" s="70"/>
      <c r="D1800" s="70"/>
      <c r="E1800" s="70"/>
      <c r="F1800" s="70"/>
      <c r="G1800" s="70"/>
      <c r="H1800" s="70"/>
      <c r="I1800" s="70"/>
      <c r="J1800" s="70"/>
      <c r="K1800" s="70"/>
      <c r="L1800" s="70"/>
      <c r="M1800" s="70"/>
      <c r="N1800" s="70">
        <v>5200</v>
      </c>
      <c r="O1800" s="70">
        <v>10626.360810000002</v>
      </c>
      <c r="P1800" s="70"/>
      <c r="Q1800" s="70"/>
      <c r="R1800" s="70">
        <v>5200</v>
      </c>
      <c r="S1800" s="70">
        <v>10626.360810000002</v>
      </c>
    </row>
    <row r="1801" spans="1:19" x14ac:dyDescent="0.25">
      <c r="A1801" s="72">
        <v>22901</v>
      </c>
      <c r="B1801" s="70"/>
      <c r="C1801" s="70"/>
      <c r="D1801" s="70"/>
      <c r="E1801" s="70"/>
      <c r="F1801" s="70"/>
      <c r="G1801" s="70"/>
      <c r="H1801" s="70"/>
      <c r="I1801" s="70"/>
      <c r="J1801" s="70"/>
      <c r="K1801" s="70"/>
      <c r="L1801" s="70"/>
      <c r="M1801" s="70"/>
      <c r="N1801" s="70"/>
      <c r="O1801" s="70"/>
      <c r="P1801" s="70">
        <v>2710</v>
      </c>
      <c r="Q1801" s="70">
        <v>2974.6093430000001</v>
      </c>
      <c r="R1801" s="70">
        <v>2710</v>
      </c>
      <c r="S1801" s="70">
        <v>2974.6093430000001</v>
      </c>
    </row>
    <row r="1802" spans="1:19" x14ac:dyDescent="0.25">
      <c r="A1802" s="72">
        <v>22904</v>
      </c>
      <c r="B1802" s="70"/>
      <c r="C1802" s="70"/>
      <c r="D1802" s="70">
        <v>24879</v>
      </c>
      <c r="E1802" s="70">
        <v>14822.645645000001</v>
      </c>
      <c r="F1802" s="70"/>
      <c r="G1802" s="70"/>
      <c r="H1802" s="70"/>
      <c r="I1802" s="70"/>
      <c r="J1802" s="70"/>
      <c r="K1802" s="70"/>
      <c r="L1802" s="70"/>
      <c r="M1802" s="70"/>
      <c r="N1802" s="70"/>
      <c r="O1802" s="70"/>
      <c r="P1802" s="70"/>
      <c r="Q1802" s="70"/>
      <c r="R1802" s="70">
        <v>24879</v>
      </c>
      <c r="S1802" s="70">
        <v>14822.645645000001</v>
      </c>
    </row>
    <row r="1803" spans="1:19" x14ac:dyDescent="0.25">
      <c r="A1803" s="72">
        <v>22914</v>
      </c>
      <c r="B1803" s="70"/>
      <c r="C1803" s="70"/>
      <c r="D1803" s="70"/>
      <c r="E1803" s="70"/>
      <c r="F1803" s="70"/>
      <c r="G1803" s="70"/>
      <c r="H1803" s="70"/>
      <c r="I1803" s="70"/>
      <c r="J1803" s="70"/>
      <c r="K1803" s="70"/>
      <c r="L1803" s="70"/>
      <c r="M1803" s="70"/>
      <c r="N1803" s="70"/>
      <c r="O1803" s="70"/>
      <c r="P1803" s="70">
        <v>1200</v>
      </c>
      <c r="Q1803" s="70">
        <v>1124.995034</v>
      </c>
      <c r="R1803" s="70">
        <v>1200</v>
      </c>
      <c r="S1803" s="70">
        <v>1124.995034</v>
      </c>
    </row>
    <row r="1804" spans="1:19" x14ac:dyDescent="0.25">
      <c r="A1804" s="72">
        <v>22952</v>
      </c>
      <c r="B1804" s="70"/>
      <c r="C1804" s="70"/>
      <c r="D1804" s="70"/>
      <c r="E1804" s="70"/>
      <c r="F1804" s="70"/>
      <c r="G1804" s="70"/>
      <c r="H1804" s="70"/>
      <c r="I1804" s="70"/>
      <c r="J1804" s="70">
        <v>21600</v>
      </c>
      <c r="K1804" s="70">
        <v>14129.939517000001</v>
      </c>
      <c r="L1804" s="70"/>
      <c r="M1804" s="70"/>
      <c r="N1804" s="70"/>
      <c r="O1804" s="70"/>
      <c r="P1804" s="70"/>
      <c r="Q1804" s="70"/>
      <c r="R1804" s="70">
        <v>21600</v>
      </c>
      <c r="S1804" s="70">
        <v>14129.939517000001</v>
      </c>
    </row>
    <row r="1805" spans="1:19" x14ac:dyDescent="0.25">
      <c r="A1805" s="72">
        <v>22965</v>
      </c>
      <c r="B1805" s="70"/>
      <c r="C1805" s="70"/>
      <c r="D1805" s="70"/>
      <c r="E1805" s="70"/>
      <c r="F1805" s="70"/>
      <c r="G1805" s="70"/>
      <c r="H1805" s="70"/>
      <c r="I1805" s="70"/>
      <c r="J1805" s="70">
        <v>17900</v>
      </c>
      <c r="K1805" s="70">
        <v>15849.51712</v>
      </c>
      <c r="L1805" s="70"/>
      <c r="M1805" s="70"/>
      <c r="N1805" s="70"/>
      <c r="O1805" s="70"/>
      <c r="P1805" s="70"/>
      <c r="Q1805" s="70"/>
      <c r="R1805" s="70">
        <v>17900</v>
      </c>
      <c r="S1805" s="70">
        <v>15849.51712</v>
      </c>
    </row>
    <row r="1806" spans="1:19" x14ac:dyDescent="0.25">
      <c r="A1806" s="72">
        <v>22981</v>
      </c>
      <c r="B1806" s="70"/>
      <c r="C1806" s="70"/>
      <c r="D1806" s="70">
        <v>2900</v>
      </c>
      <c r="E1806" s="70">
        <v>4806.3834859999997</v>
      </c>
      <c r="F1806" s="70"/>
      <c r="G1806" s="70"/>
      <c r="H1806" s="70"/>
      <c r="I1806" s="70"/>
      <c r="J1806" s="70"/>
      <c r="K1806" s="70"/>
      <c r="L1806" s="70"/>
      <c r="M1806" s="70"/>
      <c r="N1806" s="70"/>
      <c r="O1806" s="70"/>
      <c r="P1806" s="70"/>
      <c r="Q1806" s="70"/>
      <c r="R1806" s="70">
        <v>2900</v>
      </c>
      <c r="S1806" s="70">
        <v>4806.3834859999997</v>
      </c>
    </row>
    <row r="1807" spans="1:19" x14ac:dyDescent="0.25">
      <c r="A1807" s="72">
        <v>23044</v>
      </c>
      <c r="B1807" s="70"/>
      <c r="C1807" s="70"/>
      <c r="D1807" s="70"/>
      <c r="E1807" s="70"/>
      <c r="F1807" s="70">
        <v>21419</v>
      </c>
      <c r="G1807" s="70">
        <v>22570.076187999999</v>
      </c>
      <c r="H1807" s="70"/>
      <c r="I1807" s="70"/>
      <c r="J1807" s="70"/>
      <c r="K1807" s="70"/>
      <c r="L1807" s="70"/>
      <c r="M1807" s="70"/>
      <c r="N1807" s="70"/>
      <c r="O1807" s="70"/>
      <c r="P1807" s="70"/>
      <c r="Q1807" s="70"/>
      <c r="R1807" s="70">
        <v>21419</v>
      </c>
      <c r="S1807" s="70">
        <v>22570.076187999999</v>
      </c>
    </row>
    <row r="1808" spans="1:19" x14ac:dyDescent="0.25">
      <c r="A1808" s="72">
        <v>23053</v>
      </c>
      <c r="B1808" s="70"/>
      <c r="C1808" s="70"/>
      <c r="D1808" s="70"/>
      <c r="E1808" s="70"/>
      <c r="F1808" s="70"/>
      <c r="G1808" s="70"/>
      <c r="H1808" s="70"/>
      <c r="I1808" s="70"/>
      <c r="J1808" s="70"/>
      <c r="K1808" s="70"/>
      <c r="L1808" s="70"/>
      <c r="M1808" s="70"/>
      <c r="N1808" s="70">
        <v>21577</v>
      </c>
      <c r="O1808" s="70">
        <v>22948.723755999999</v>
      </c>
      <c r="P1808" s="70"/>
      <c r="Q1808" s="70"/>
      <c r="R1808" s="70">
        <v>21577</v>
      </c>
      <c r="S1808" s="70">
        <v>22948.723755999999</v>
      </c>
    </row>
    <row r="1809" spans="1:19" x14ac:dyDescent="0.25">
      <c r="A1809" s="72">
        <v>23078</v>
      </c>
      <c r="B1809" s="70"/>
      <c r="C1809" s="70"/>
      <c r="D1809" s="70"/>
      <c r="E1809" s="70"/>
      <c r="F1809" s="70">
        <v>5977</v>
      </c>
      <c r="G1809" s="70">
        <v>3493.9453680000001</v>
      </c>
      <c r="H1809" s="70"/>
      <c r="I1809" s="70"/>
      <c r="J1809" s="70"/>
      <c r="K1809" s="70"/>
      <c r="L1809" s="70"/>
      <c r="M1809" s="70"/>
      <c r="N1809" s="70"/>
      <c r="O1809" s="70"/>
      <c r="P1809" s="70"/>
      <c r="Q1809" s="70"/>
      <c r="R1809" s="70">
        <v>5977</v>
      </c>
      <c r="S1809" s="70">
        <v>3493.9453680000001</v>
      </c>
    </row>
    <row r="1810" spans="1:19" x14ac:dyDescent="0.25">
      <c r="A1810" s="72">
        <v>23128</v>
      </c>
      <c r="B1810" s="70"/>
      <c r="C1810" s="70"/>
      <c r="D1810" s="70"/>
      <c r="E1810" s="70"/>
      <c r="F1810" s="70">
        <v>23149</v>
      </c>
      <c r="G1810" s="70">
        <v>20060.137237999999</v>
      </c>
      <c r="H1810" s="70"/>
      <c r="I1810" s="70"/>
      <c r="J1810" s="70"/>
      <c r="K1810" s="70"/>
      <c r="L1810" s="70"/>
      <c r="M1810" s="70"/>
      <c r="N1810" s="70"/>
      <c r="O1810" s="70"/>
      <c r="P1810" s="70"/>
      <c r="Q1810" s="70"/>
      <c r="R1810" s="70">
        <v>23149</v>
      </c>
      <c r="S1810" s="70">
        <v>20060.137237999999</v>
      </c>
    </row>
    <row r="1811" spans="1:19" x14ac:dyDescent="0.25">
      <c r="A1811" s="72">
        <v>23142</v>
      </c>
      <c r="B1811" s="70"/>
      <c r="C1811" s="70"/>
      <c r="D1811" s="70"/>
      <c r="E1811" s="70"/>
      <c r="F1811" s="70">
        <v>22992</v>
      </c>
      <c r="G1811" s="70">
        <v>23252.484629999999</v>
      </c>
      <c r="H1811" s="70"/>
      <c r="I1811" s="70"/>
      <c r="J1811" s="70"/>
      <c r="K1811" s="70"/>
      <c r="L1811" s="70"/>
      <c r="M1811" s="70"/>
      <c r="N1811" s="70"/>
      <c r="O1811" s="70"/>
      <c r="P1811" s="70"/>
      <c r="Q1811" s="70"/>
      <c r="R1811" s="70">
        <v>22992</v>
      </c>
      <c r="S1811" s="70">
        <v>23252.484629999999</v>
      </c>
    </row>
    <row r="1812" spans="1:19" x14ac:dyDescent="0.25">
      <c r="A1812" s="72">
        <v>23153</v>
      </c>
      <c r="B1812" s="70"/>
      <c r="C1812" s="70"/>
      <c r="D1812" s="70"/>
      <c r="E1812" s="70"/>
      <c r="F1812" s="70"/>
      <c r="G1812" s="70"/>
      <c r="H1812" s="70"/>
      <c r="I1812" s="70"/>
      <c r="J1812" s="70">
        <v>1400</v>
      </c>
      <c r="K1812" s="70">
        <v>1557.2052900000001</v>
      </c>
      <c r="L1812" s="70"/>
      <c r="M1812" s="70"/>
      <c r="N1812" s="70"/>
      <c r="O1812" s="70"/>
      <c r="P1812" s="70"/>
      <c r="Q1812" s="70"/>
      <c r="R1812" s="70">
        <v>1400</v>
      </c>
      <c r="S1812" s="70">
        <v>1557.2052900000001</v>
      </c>
    </row>
    <row r="1813" spans="1:19" x14ac:dyDescent="0.25">
      <c r="A1813" s="72">
        <v>23154</v>
      </c>
      <c r="B1813" s="70"/>
      <c r="C1813" s="70"/>
      <c r="D1813" s="70"/>
      <c r="E1813" s="70"/>
      <c r="F1813" s="70">
        <v>15964</v>
      </c>
      <c r="G1813" s="70">
        <v>13600.50741</v>
      </c>
      <c r="H1813" s="70"/>
      <c r="I1813" s="70"/>
      <c r="J1813" s="70"/>
      <c r="K1813" s="70"/>
      <c r="L1813" s="70"/>
      <c r="M1813" s="70"/>
      <c r="N1813" s="70"/>
      <c r="O1813" s="70"/>
      <c r="P1813" s="70"/>
      <c r="Q1813" s="70"/>
      <c r="R1813" s="70">
        <v>15964</v>
      </c>
      <c r="S1813" s="70">
        <v>13600.50741</v>
      </c>
    </row>
    <row r="1814" spans="1:19" x14ac:dyDescent="0.25">
      <c r="A1814" s="72">
        <v>23157</v>
      </c>
      <c r="B1814" s="70"/>
      <c r="C1814" s="70"/>
      <c r="D1814" s="70"/>
      <c r="E1814" s="70"/>
      <c r="F1814" s="70"/>
      <c r="G1814" s="70"/>
      <c r="H1814" s="70"/>
      <c r="I1814" s="70"/>
      <c r="J1814" s="70">
        <v>3100</v>
      </c>
      <c r="K1814" s="70">
        <v>2043.2446089999996</v>
      </c>
      <c r="L1814" s="70"/>
      <c r="M1814" s="70"/>
      <c r="N1814" s="70"/>
      <c r="O1814" s="70"/>
      <c r="P1814" s="70"/>
      <c r="Q1814" s="70"/>
      <c r="R1814" s="70">
        <v>3100</v>
      </c>
      <c r="S1814" s="70">
        <v>2043.2446089999996</v>
      </c>
    </row>
    <row r="1815" spans="1:19" x14ac:dyDescent="0.25">
      <c r="A1815" s="72">
        <v>23172</v>
      </c>
      <c r="B1815" s="70"/>
      <c r="C1815" s="70"/>
      <c r="D1815" s="70"/>
      <c r="E1815" s="70"/>
      <c r="F1815" s="70">
        <v>5470</v>
      </c>
      <c r="G1815" s="70">
        <v>8053.093089</v>
      </c>
      <c r="H1815" s="70"/>
      <c r="I1815" s="70"/>
      <c r="J1815" s="70"/>
      <c r="K1815" s="70"/>
      <c r="L1815" s="70"/>
      <c r="M1815" s="70"/>
      <c r="N1815" s="70"/>
      <c r="O1815" s="70"/>
      <c r="P1815" s="70"/>
      <c r="Q1815" s="70"/>
      <c r="R1815" s="70">
        <v>5470</v>
      </c>
      <c r="S1815" s="70">
        <v>8053.093089</v>
      </c>
    </row>
    <row r="1816" spans="1:19" x14ac:dyDescent="0.25">
      <c r="A1816" s="72">
        <v>23185</v>
      </c>
      <c r="B1816" s="70"/>
      <c r="C1816" s="70"/>
      <c r="D1816" s="70"/>
      <c r="E1816" s="70"/>
      <c r="F1816" s="70">
        <v>18256</v>
      </c>
      <c r="G1816" s="70">
        <v>21251.021194000001</v>
      </c>
      <c r="H1816" s="70"/>
      <c r="I1816" s="70"/>
      <c r="J1816" s="70"/>
      <c r="K1816" s="70"/>
      <c r="L1816" s="70"/>
      <c r="M1816" s="70"/>
      <c r="N1816" s="70"/>
      <c r="O1816" s="70"/>
      <c r="P1816" s="70"/>
      <c r="Q1816" s="70"/>
      <c r="R1816" s="70">
        <v>18256</v>
      </c>
      <c r="S1816" s="70">
        <v>21251.021194000001</v>
      </c>
    </row>
    <row r="1817" spans="1:19" x14ac:dyDescent="0.25">
      <c r="A1817" s="72">
        <v>23196</v>
      </c>
      <c r="B1817" s="70"/>
      <c r="C1817" s="70"/>
      <c r="D1817" s="70"/>
      <c r="E1817" s="70"/>
      <c r="F1817" s="70">
        <v>4112</v>
      </c>
      <c r="G1817" s="70">
        <v>6815.0314330000001</v>
      </c>
      <c r="H1817" s="70"/>
      <c r="I1817" s="70"/>
      <c r="J1817" s="70"/>
      <c r="K1817" s="70"/>
      <c r="L1817" s="70"/>
      <c r="M1817" s="70"/>
      <c r="N1817" s="70"/>
      <c r="O1817" s="70"/>
      <c r="P1817" s="70"/>
      <c r="Q1817" s="70"/>
      <c r="R1817" s="70">
        <v>4112</v>
      </c>
      <c r="S1817" s="70">
        <v>6815.0314330000001</v>
      </c>
    </row>
    <row r="1818" spans="1:19" x14ac:dyDescent="0.25">
      <c r="A1818" s="72">
        <v>23365</v>
      </c>
      <c r="B1818" s="70"/>
      <c r="C1818" s="70"/>
      <c r="D1818" s="70">
        <v>8391</v>
      </c>
      <c r="E1818" s="70">
        <v>7330.0606379999999</v>
      </c>
      <c r="F1818" s="70"/>
      <c r="G1818" s="70"/>
      <c r="H1818" s="70"/>
      <c r="I1818" s="70"/>
      <c r="J1818" s="70"/>
      <c r="K1818" s="70"/>
      <c r="L1818" s="70"/>
      <c r="M1818" s="70"/>
      <c r="N1818" s="70"/>
      <c r="O1818" s="70"/>
      <c r="P1818" s="70"/>
      <c r="Q1818" s="70"/>
      <c r="R1818" s="70">
        <v>8391</v>
      </c>
      <c r="S1818" s="70">
        <v>7330.0606379999999</v>
      </c>
    </row>
    <row r="1819" spans="1:19" x14ac:dyDescent="0.25">
      <c r="A1819" s="72">
        <v>23435</v>
      </c>
      <c r="B1819" s="70"/>
      <c r="C1819" s="70"/>
      <c r="D1819" s="70"/>
      <c r="E1819" s="70"/>
      <c r="F1819" s="70"/>
      <c r="G1819" s="70"/>
      <c r="H1819" s="70">
        <v>17480</v>
      </c>
      <c r="I1819" s="70">
        <v>22557.289672000003</v>
      </c>
      <c r="J1819" s="70"/>
      <c r="K1819" s="70"/>
      <c r="L1819" s="70"/>
      <c r="M1819" s="70"/>
      <c r="N1819" s="70"/>
      <c r="O1819" s="70"/>
      <c r="P1819" s="70"/>
      <c r="Q1819" s="70"/>
      <c r="R1819" s="70">
        <v>17480</v>
      </c>
      <c r="S1819" s="70">
        <v>22557.289672000003</v>
      </c>
    </row>
    <row r="1820" spans="1:19" x14ac:dyDescent="0.25">
      <c r="A1820" s="72">
        <v>23438</v>
      </c>
      <c r="B1820" s="70"/>
      <c r="C1820" s="70"/>
      <c r="D1820" s="70"/>
      <c r="E1820" s="70"/>
      <c r="F1820" s="70">
        <v>5017</v>
      </c>
      <c r="G1820" s="70">
        <v>5218.2581790000004</v>
      </c>
      <c r="H1820" s="70"/>
      <c r="I1820" s="70"/>
      <c r="J1820" s="70"/>
      <c r="K1820" s="70"/>
      <c r="L1820" s="70"/>
      <c r="M1820" s="70"/>
      <c r="N1820" s="70"/>
      <c r="O1820" s="70"/>
      <c r="P1820" s="70"/>
      <c r="Q1820" s="70"/>
      <c r="R1820" s="70">
        <v>5017</v>
      </c>
      <c r="S1820" s="70">
        <v>5218.2581790000004</v>
      </c>
    </row>
    <row r="1821" spans="1:19" x14ac:dyDescent="0.25">
      <c r="A1821" s="72">
        <v>23557</v>
      </c>
      <c r="B1821" s="70"/>
      <c r="C1821" s="70"/>
      <c r="D1821" s="70"/>
      <c r="E1821" s="70"/>
      <c r="F1821" s="70"/>
      <c r="G1821" s="70"/>
      <c r="H1821" s="70"/>
      <c r="I1821" s="70"/>
      <c r="J1821" s="70"/>
      <c r="K1821" s="70"/>
      <c r="L1821" s="70"/>
      <c r="M1821" s="70"/>
      <c r="N1821" s="70">
        <v>72027</v>
      </c>
      <c r="O1821" s="70">
        <v>95475.370604999989</v>
      </c>
      <c r="P1821" s="70"/>
      <c r="Q1821" s="70"/>
      <c r="R1821" s="70">
        <v>72027</v>
      </c>
      <c r="S1821" s="70">
        <v>95475.370604999989</v>
      </c>
    </row>
    <row r="1822" spans="1:19" x14ac:dyDescent="0.25">
      <c r="A1822" s="72">
        <v>23583</v>
      </c>
      <c r="B1822" s="70"/>
      <c r="C1822" s="70"/>
      <c r="D1822" s="70"/>
      <c r="E1822" s="70"/>
      <c r="F1822" s="70"/>
      <c r="G1822" s="70"/>
      <c r="H1822" s="70"/>
      <c r="I1822" s="70"/>
      <c r="J1822" s="70"/>
      <c r="K1822" s="70"/>
      <c r="L1822" s="70"/>
      <c r="M1822" s="70"/>
      <c r="N1822" s="70">
        <v>4500</v>
      </c>
      <c r="O1822" s="70">
        <v>1569.824754</v>
      </c>
      <c r="P1822" s="70"/>
      <c r="Q1822" s="70"/>
      <c r="R1822" s="70">
        <v>4500</v>
      </c>
      <c r="S1822" s="70">
        <v>1569.824754</v>
      </c>
    </row>
    <row r="1823" spans="1:19" x14ac:dyDescent="0.25">
      <c r="A1823" s="72">
        <v>23584</v>
      </c>
      <c r="B1823" s="70"/>
      <c r="C1823" s="70"/>
      <c r="D1823" s="70"/>
      <c r="E1823" s="70"/>
      <c r="F1823" s="70"/>
      <c r="G1823" s="70"/>
      <c r="H1823" s="70"/>
      <c r="I1823" s="70"/>
      <c r="J1823" s="70"/>
      <c r="K1823" s="70"/>
      <c r="L1823" s="70"/>
      <c r="M1823" s="70"/>
      <c r="N1823" s="70"/>
      <c r="O1823" s="70"/>
      <c r="P1823" s="70">
        <v>1300</v>
      </c>
      <c r="Q1823" s="70">
        <v>1233.9174309999999</v>
      </c>
      <c r="R1823" s="70">
        <v>1300</v>
      </c>
      <c r="S1823" s="70">
        <v>1233.9174309999999</v>
      </c>
    </row>
    <row r="1824" spans="1:19" x14ac:dyDescent="0.25">
      <c r="A1824" s="72">
        <v>23589</v>
      </c>
      <c r="B1824" s="70"/>
      <c r="C1824" s="70"/>
      <c r="D1824" s="70"/>
      <c r="E1824" s="70"/>
      <c r="F1824" s="70"/>
      <c r="G1824" s="70"/>
      <c r="H1824" s="70"/>
      <c r="I1824" s="70"/>
      <c r="J1824" s="70"/>
      <c r="K1824" s="70"/>
      <c r="L1824" s="70"/>
      <c r="M1824" s="70"/>
      <c r="N1824" s="70"/>
      <c r="O1824" s="70"/>
      <c r="P1824" s="70">
        <v>3200</v>
      </c>
      <c r="Q1824" s="70">
        <v>1827.1884289999998</v>
      </c>
      <c r="R1824" s="70">
        <v>3200</v>
      </c>
      <c r="S1824" s="70">
        <v>1827.1884289999998</v>
      </c>
    </row>
    <row r="1825" spans="1:19" x14ac:dyDescent="0.25">
      <c r="A1825" s="72">
        <v>23605</v>
      </c>
      <c r="B1825" s="70"/>
      <c r="C1825" s="70"/>
      <c r="D1825" s="70"/>
      <c r="E1825" s="70"/>
      <c r="F1825" s="70"/>
      <c r="G1825" s="70"/>
      <c r="H1825" s="70"/>
      <c r="I1825" s="70"/>
      <c r="J1825" s="70"/>
      <c r="K1825" s="70"/>
      <c r="L1825" s="70"/>
      <c r="M1825" s="70"/>
      <c r="N1825" s="70"/>
      <c r="O1825" s="70"/>
      <c r="P1825" s="70">
        <v>700</v>
      </c>
      <c r="Q1825" s="70">
        <v>418.00866999999994</v>
      </c>
      <c r="R1825" s="70">
        <v>700</v>
      </c>
      <c r="S1825" s="70">
        <v>418.00866999999994</v>
      </c>
    </row>
    <row r="1826" spans="1:19" x14ac:dyDescent="0.25">
      <c r="A1826" s="72">
        <v>23641</v>
      </c>
      <c r="B1826" s="70"/>
      <c r="C1826" s="70"/>
      <c r="D1826" s="70"/>
      <c r="E1826" s="70"/>
      <c r="F1826" s="70"/>
      <c r="G1826" s="70"/>
      <c r="H1826" s="70"/>
      <c r="I1826" s="70"/>
      <c r="J1826" s="70"/>
      <c r="K1826" s="70"/>
      <c r="L1826" s="70"/>
      <c r="M1826" s="70"/>
      <c r="N1826" s="70"/>
      <c r="O1826" s="70"/>
      <c r="P1826" s="70">
        <v>1953</v>
      </c>
      <c r="Q1826" s="70">
        <v>4243.2655290000002</v>
      </c>
      <c r="R1826" s="70">
        <v>1953</v>
      </c>
      <c r="S1826" s="70">
        <v>4243.2655290000002</v>
      </c>
    </row>
    <row r="1827" spans="1:19" x14ac:dyDescent="0.25">
      <c r="A1827" s="72">
        <v>23765</v>
      </c>
      <c r="B1827" s="70"/>
      <c r="C1827" s="70"/>
      <c r="D1827" s="70"/>
      <c r="E1827" s="70"/>
      <c r="F1827" s="70"/>
      <c r="G1827" s="70"/>
      <c r="H1827" s="70"/>
      <c r="I1827" s="70"/>
      <c r="J1827" s="70">
        <v>1400</v>
      </c>
      <c r="K1827" s="70">
        <v>956.02124400000002</v>
      </c>
      <c r="L1827" s="70"/>
      <c r="M1827" s="70"/>
      <c r="N1827" s="70"/>
      <c r="O1827" s="70"/>
      <c r="P1827" s="70"/>
      <c r="Q1827" s="70"/>
      <c r="R1827" s="70">
        <v>1400</v>
      </c>
      <c r="S1827" s="70">
        <v>956.02124400000002</v>
      </c>
    </row>
    <row r="1828" spans="1:19" x14ac:dyDescent="0.25">
      <c r="A1828" s="72">
        <v>23824</v>
      </c>
      <c r="B1828" s="70"/>
      <c r="C1828" s="70"/>
      <c r="D1828" s="70"/>
      <c r="E1828" s="70"/>
      <c r="F1828" s="70"/>
      <c r="G1828" s="70"/>
      <c r="H1828" s="70"/>
      <c r="I1828" s="70"/>
      <c r="J1828" s="70">
        <v>4500</v>
      </c>
      <c r="K1828" s="70">
        <v>3674.2401389999995</v>
      </c>
      <c r="L1828" s="70"/>
      <c r="M1828" s="70"/>
      <c r="N1828" s="70"/>
      <c r="O1828" s="70"/>
      <c r="P1828" s="70"/>
      <c r="Q1828" s="70"/>
      <c r="R1828" s="70">
        <v>4500</v>
      </c>
      <c r="S1828" s="70">
        <v>3674.2401389999995</v>
      </c>
    </row>
    <row r="1829" spans="1:19" x14ac:dyDescent="0.25">
      <c r="A1829" s="72">
        <v>23825</v>
      </c>
      <c r="B1829" s="70"/>
      <c r="C1829" s="70"/>
      <c r="D1829" s="70"/>
      <c r="E1829" s="70"/>
      <c r="F1829" s="70"/>
      <c r="G1829" s="70"/>
      <c r="H1829" s="70"/>
      <c r="I1829" s="70"/>
      <c r="J1829" s="70">
        <v>5900</v>
      </c>
      <c r="K1829" s="70">
        <v>4804.1423580000001</v>
      </c>
      <c r="L1829" s="70"/>
      <c r="M1829" s="70"/>
      <c r="N1829" s="70"/>
      <c r="O1829" s="70"/>
      <c r="P1829" s="70"/>
      <c r="Q1829" s="70"/>
      <c r="R1829" s="70">
        <v>5900</v>
      </c>
      <c r="S1829" s="70">
        <v>4804.1423580000001</v>
      </c>
    </row>
    <row r="1830" spans="1:19" x14ac:dyDescent="0.25">
      <c r="A1830" s="72">
        <v>23851</v>
      </c>
      <c r="B1830" s="70"/>
      <c r="C1830" s="70"/>
      <c r="D1830" s="70"/>
      <c r="E1830" s="70"/>
      <c r="F1830" s="70">
        <v>71532</v>
      </c>
      <c r="G1830" s="70">
        <v>83835.271972999995</v>
      </c>
      <c r="H1830" s="70"/>
      <c r="I1830" s="70"/>
      <c r="J1830" s="70"/>
      <c r="K1830" s="70"/>
      <c r="L1830" s="70"/>
      <c r="M1830" s="70"/>
      <c r="N1830" s="70"/>
      <c r="O1830" s="70"/>
      <c r="P1830" s="70"/>
      <c r="Q1830" s="70"/>
      <c r="R1830" s="70">
        <v>71532</v>
      </c>
      <c r="S1830" s="70">
        <v>83835.271972999995</v>
      </c>
    </row>
    <row r="1831" spans="1:19" x14ac:dyDescent="0.25">
      <c r="A1831" s="72">
        <v>23867</v>
      </c>
      <c r="B1831" s="70"/>
      <c r="C1831" s="70"/>
      <c r="D1831" s="70"/>
      <c r="E1831" s="70"/>
      <c r="F1831" s="70">
        <v>44323</v>
      </c>
      <c r="G1831" s="70">
        <v>40157.910155999998</v>
      </c>
      <c r="H1831" s="70"/>
      <c r="I1831" s="70"/>
      <c r="J1831" s="70"/>
      <c r="K1831" s="70"/>
      <c r="L1831" s="70"/>
      <c r="M1831" s="70"/>
      <c r="N1831" s="70"/>
      <c r="O1831" s="70"/>
      <c r="P1831" s="70"/>
      <c r="Q1831" s="70"/>
      <c r="R1831" s="70">
        <v>44323</v>
      </c>
      <c r="S1831" s="70">
        <v>40157.910155999998</v>
      </c>
    </row>
    <row r="1832" spans="1:19" x14ac:dyDescent="0.25">
      <c r="A1832" s="72">
        <v>23874</v>
      </c>
      <c r="B1832" s="70"/>
      <c r="C1832" s="70"/>
      <c r="D1832" s="70"/>
      <c r="E1832" s="70"/>
      <c r="F1832" s="70"/>
      <c r="G1832" s="70"/>
      <c r="H1832" s="70"/>
      <c r="I1832" s="70"/>
      <c r="J1832" s="70">
        <v>8700</v>
      </c>
      <c r="K1832" s="70">
        <v>9618.2859349999999</v>
      </c>
      <c r="L1832" s="70"/>
      <c r="M1832" s="70"/>
      <c r="N1832" s="70"/>
      <c r="O1832" s="70"/>
      <c r="P1832" s="70"/>
      <c r="Q1832" s="70"/>
      <c r="R1832" s="70">
        <v>8700</v>
      </c>
      <c r="S1832" s="70">
        <v>9618.2859349999999</v>
      </c>
    </row>
    <row r="1833" spans="1:19" x14ac:dyDescent="0.25">
      <c r="A1833" s="72">
        <v>24067</v>
      </c>
      <c r="B1833" s="70"/>
      <c r="C1833" s="70"/>
      <c r="D1833" s="70"/>
      <c r="E1833" s="70"/>
      <c r="F1833" s="70"/>
      <c r="G1833" s="70"/>
      <c r="H1833" s="70"/>
      <c r="I1833" s="70"/>
      <c r="J1833" s="70">
        <v>8000</v>
      </c>
      <c r="K1833" s="70">
        <v>10044.524953</v>
      </c>
      <c r="L1833" s="70"/>
      <c r="M1833" s="70"/>
      <c r="N1833" s="70"/>
      <c r="O1833" s="70"/>
      <c r="P1833" s="70"/>
      <c r="Q1833" s="70"/>
      <c r="R1833" s="70">
        <v>8000</v>
      </c>
      <c r="S1833" s="70">
        <v>10044.524953</v>
      </c>
    </row>
    <row r="1834" spans="1:19" x14ac:dyDescent="0.25">
      <c r="A1834" s="72">
        <v>24091</v>
      </c>
      <c r="B1834" s="70"/>
      <c r="C1834" s="70"/>
      <c r="D1834" s="70"/>
      <c r="E1834" s="70"/>
      <c r="F1834" s="70">
        <v>56148</v>
      </c>
      <c r="G1834" s="70">
        <v>61263.683593000002</v>
      </c>
      <c r="H1834" s="70"/>
      <c r="I1834" s="70"/>
      <c r="J1834" s="70"/>
      <c r="K1834" s="70"/>
      <c r="L1834" s="70"/>
      <c r="M1834" s="70"/>
      <c r="N1834" s="70"/>
      <c r="O1834" s="70"/>
      <c r="P1834" s="70"/>
      <c r="Q1834" s="70"/>
      <c r="R1834" s="70">
        <v>56148</v>
      </c>
      <c r="S1834" s="70">
        <v>61263.683593000002</v>
      </c>
    </row>
    <row r="1835" spans="1:19" x14ac:dyDescent="0.25">
      <c r="A1835" s="72">
        <v>24142</v>
      </c>
      <c r="B1835" s="70"/>
      <c r="C1835" s="70"/>
      <c r="D1835" s="70"/>
      <c r="E1835" s="70"/>
      <c r="F1835" s="70"/>
      <c r="G1835" s="70"/>
      <c r="H1835" s="70"/>
      <c r="I1835" s="70"/>
      <c r="J1835" s="70">
        <v>8100</v>
      </c>
      <c r="K1835" s="70">
        <v>4861.2758909999993</v>
      </c>
      <c r="L1835" s="70"/>
      <c r="M1835" s="70"/>
      <c r="N1835" s="70"/>
      <c r="O1835" s="70"/>
      <c r="P1835" s="70"/>
      <c r="Q1835" s="70"/>
      <c r="R1835" s="70">
        <v>8100</v>
      </c>
      <c r="S1835" s="70">
        <v>4861.2758909999993</v>
      </c>
    </row>
    <row r="1836" spans="1:19" x14ac:dyDescent="0.25">
      <c r="A1836" s="72">
        <v>24190</v>
      </c>
      <c r="B1836" s="70"/>
      <c r="C1836" s="70"/>
      <c r="D1836" s="70">
        <v>17600</v>
      </c>
      <c r="E1836" s="70">
        <v>19051.363540999999</v>
      </c>
      <c r="F1836" s="70"/>
      <c r="G1836" s="70"/>
      <c r="H1836" s="70"/>
      <c r="I1836" s="70"/>
      <c r="J1836" s="70"/>
      <c r="K1836" s="70"/>
      <c r="L1836" s="70"/>
      <c r="M1836" s="70"/>
      <c r="N1836" s="70"/>
      <c r="O1836" s="70"/>
      <c r="P1836" s="70"/>
      <c r="Q1836" s="70"/>
      <c r="R1836" s="70">
        <v>17600</v>
      </c>
      <c r="S1836" s="70">
        <v>19051.363540999999</v>
      </c>
    </row>
    <row r="1837" spans="1:19" x14ac:dyDescent="0.25">
      <c r="A1837" s="72">
        <v>24470</v>
      </c>
      <c r="B1837" s="70"/>
      <c r="C1837" s="70"/>
      <c r="D1837" s="70">
        <v>28600</v>
      </c>
      <c r="E1837" s="70">
        <v>29663.775818999999</v>
      </c>
      <c r="F1837" s="70"/>
      <c r="G1837" s="70"/>
      <c r="H1837" s="70"/>
      <c r="I1837" s="70"/>
      <c r="J1837" s="70"/>
      <c r="K1837" s="70"/>
      <c r="L1837" s="70"/>
      <c r="M1837" s="70"/>
      <c r="N1837" s="70"/>
      <c r="O1837" s="70"/>
      <c r="P1837" s="70"/>
      <c r="Q1837" s="70"/>
      <c r="R1837" s="70">
        <v>28600</v>
      </c>
      <c r="S1837" s="70">
        <v>29663.775818999999</v>
      </c>
    </row>
    <row r="1838" spans="1:19" x14ac:dyDescent="0.25">
      <c r="A1838" s="72">
        <v>24565</v>
      </c>
      <c r="B1838" s="70"/>
      <c r="C1838" s="70"/>
      <c r="D1838" s="70">
        <v>6495</v>
      </c>
      <c r="E1838" s="70">
        <v>5290.6367920000002</v>
      </c>
      <c r="F1838" s="70"/>
      <c r="G1838" s="70"/>
      <c r="H1838" s="70"/>
      <c r="I1838" s="70"/>
      <c r="J1838" s="70"/>
      <c r="K1838" s="70"/>
      <c r="L1838" s="70"/>
      <c r="M1838" s="70"/>
      <c r="N1838" s="70"/>
      <c r="O1838" s="70"/>
      <c r="P1838" s="70"/>
      <c r="Q1838" s="70"/>
      <c r="R1838" s="70">
        <v>6495</v>
      </c>
      <c r="S1838" s="70">
        <v>5290.6367920000002</v>
      </c>
    </row>
    <row r="1839" spans="1:19" x14ac:dyDescent="0.25">
      <c r="A1839" s="72">
        <v>24657</v>
      </c>
      <c r="B1839" s="70"/>
      <c r="C1839" s="70"/>
      <c r="D1839" s="70"/>
      <c r="E1839" s="70"/>
      <c r="F1839" s="70"/>
      <c r="G1839" s="70"/>
      <c r="H1839" s="70">
        <v>6638</v>
      </c>
      <c r="I1839" s="70">
        <v>1831.599369</v>
      </c>
      <c r="J1839" s="70"/>
      <c r="K1839" s="70"/>
      <c r="L1839" s="70"/>
      <c r="M1839" s="70"/>
      <c r="N1839" s="70"/>
      <c r="O1839" s="70"/>
      <c r="P1839" s="70"/>
      <c r="Q1839" s="70"/>
      <c r="R1839" s="70">
        <v>6638</v>
      </c>
      <c r="S1839" s="70">
        <v>1831.599369</v>
      </c>
    </row>
    <row r="1840" spans="1:19" x14ac:dyDescent="0.25">
      <c r="A1840" s="72">
        <v>24703</v>
      </c>
      <c r="B1840" s="70"/>
      <c r="C1840" s="70"/>
      <c r="D1840" s="70"/>
      <c r="E1840" s="70"/>
      <c r="F1840" s="70">
        <v>69774</v>
      </c>
      <c r="G1840" s="70">
        <v>80498.100097000002</v>
      </c>
      <c r="H1840" s="70"/>
      <c r="I1840" s="70"/>
      <c r="J1840" s="70"/>
      <c r="K1840" s="70"/>
      <c r="L1840" s="70"/>
      <c r="M1840" s="70"/>
      <c r="N1840" s="70"/>
      <c r="O1840" s="70"/>
      <c r="P1840" s="70"/>
      <c r="Q1840" s="70"/>
      <c r="R1840" s="70">
        <v>69774</v>
      </c>
      <c r="S1840" s="70">
        <v>80498.100097000002</v>
      </c>
    </row>
    <row r="1841" spans="1:19" x14ac:dyDescent="0.25">
      <c r="A1841" s="72">
        <v>24704</v>
      </c>
      <c r="B1841" s="70"/>
      <c r="C1841" s="70"/>
      <c r="D1841" s="70"/>
      <c r="E1841" s="70"/>
      <c r="F1841" s="70">
        <v>90898</v>
      </c>
      <c r="G1841" s="70">
        <v>118720.908692</v>
      </c>
      <c r="H1841" s="70"/>
      <c r="I1841" s="70"/>
      <c r="J1841" s="70"/>
      <c r="K1841" s="70"/>
      <c r="L1841" s="70"/>
      <c r="M1841" s="70"/>
      <c r="N1841" s="70"/>
      <c r="O1841" s="70"/>
      <c r="P1841" s="70"/>
      <c r="Q1841" s="70"/>
      <c r="R1841" s="70">
        <v>90898</v>
      </c>
      <c r="S1841" s="70">
        <v>118720.908692</v>
      </c>
    </row>
    <row r="1842" spans="1:19" x14ac:dyDescent="0.25">
      <c r="A1842" s="72">
        <v>24739</v>
      </c>
      <c r="B1842" s="70"/>
      <c r="C1842" s="70"/>
      <c r="D1842" s="70"/>
      <c r="E1842" s="70"/>
      <c r="F1842" s="70"/>
      <c r="G1842" s="70"/>
      <c r="H1842" s="70">
        <v>6831</v>
      </c>
      <c r="I1842" s="70">
        <v>10570.418075000001</v>
      </c>
      <c r="J1842" s="70"/>
      <c r="K1842" s="70"/>
      <c r="L1842" s="70"/>
      <c r="M1842" s="70"/>
      <c r="N1842" s="70"/>
      <c r="O1842" s="70"/>
      <c r="P1842" s="70"/>
      <c r="Q1842" s="70"/>
      <c r="R1842" s="70">
        <v>6831</v>
      </c>
      <c r="S1842" s="70">
        <v>10570.418075000001</v>
      </c>
    </row>
    <row r="1843" spans="1:19" x14ac:dyDescent="0.25">
      <c r="A1843" s="72">
        <v>24750</v>
      </c>
      <c r="B1843" s="70"/>
      <c r="C1843" s="70"/>
      <c r="D1843" s="70"/>
      <c r="E1843" s="70"/>
      <c r="F1843" s="70">
        <v>21196</v>
      </c>
      <c r="G1843" s="70">
        <v>14328.058105999999</v>
      </c>
      <c r="H1843" s="70"/>
      <c r="I1843" s="70"/>
      <c r="J1843" s="70"/>
      <c r="K1843" s="70"/>
      <c r="L1843" s="70"/>
      <c r="M1843" s="70"/>
      <c r="N1843" s="70"/>
      <c r="O1843" s="70"/>
      <c r="P1843" s="70"/>
      <c r="Q1843" s="70"/>
      <c r="R1843" s="70">
        <v>21196</v>
      </c>
      <c r="S1843" s="70">
        <v>14328.058105999999</v>
      </c>
    </row>
    <row r="1844" spans="1:19" x14ac:dyDescent="0.25">
      <c r="A1844" s="72">
        <v>24754</v>
      </c>
      <c r="B1844" s="70"/>
      <c r="C1844" s="70"/>
      <c r="D1844" s="70">
        <v>6189</v>
      </c>
      <c r="E1844" s="70">
        <v>2808.6618349999999</v>
      </c>
      <c r="F1844" s="70"/>
      <c r="G1844" s="70"/>
      <c r="H1844" s="70"/>
      <c r="I1844" s="70"/>
      <c r="J1844" s="70"/>
      <c r="K1844" s="70"/>
      <c r="L1844" s="70"/>
      <c r="M1844" s="70"/>
      <c r="N1844" s="70"/>
      <c r="O1844" s="70"/>
      <c r="P1844" s="70"/>
      <c r="Q1844" s="70"/>
      <c r="R1844" s="70">
        <v>6189</v>
      </c>
      <c r="S1844" s="70">
        <v>2808.6618349999999</v>
      </c>
    </row>
    <row r="1845" spans="1:19" x14ac:dyDescent="0.25">
      <c r="A1845" s="72">
        <v>24785</v>
      </c>
      <c r="B1845" s="70"/>
      <c r="C1845" s="70"/>
      <c r="D1845" s="70"/>
      <c r="E1845" s="70"/>
      <c r="F1845" s="70"/>
      <c r="G1845" s="70"/>
      <c r="H1845" s="70"/>
      <c r="I1845" s="70"/>
      <c r="J1845" s="70"/>
      <c r="K1845" s="70"/>
      <c r="L1845" s="70"/>
      <c r="M1845" s="70"/>
      <c r="N1845" s="70"/>
      <c r="O1845" s="70"/>
      <c r="P1845" s="70">
        <v>2700</v>
      </c>
      <c r="Q1845" s="70">
        <v>277.55804899999998</v>
      </c>
      <c r="R1845" s="70">
        <v>2700</v>
      </c>
      <c r="S1845" s="70">
        <v>277.55804899999998</v>
      </c>
    </row>
    <row r="1846" spans="1:19" x14ac:dyDescent="0.25">
      <c r="A1846" s="72">
        <v>24815</v>
      </c>
      <c r="B1846" s="70"/>
      <c r="C1846" s="70"/>
      <c r="D1846" s="70">
        <v>7894</v>
      </c>
      <c r="E1846" s="70">
        <v>3636.7627879999995</v>
      </c>
      <c r="F1846" s="70"/>
      <c r="G1846" s="70"/>
      <c r="H1846" s="70"/>
      <c r="I1846" s="70"/>
      <c r="J1846" s="70"/>
      <c r="K1846" s="70"/>
      <c r="L1846" s="70"/>
      <c r="M1846" s="70"/>
      <c r="N1846" s="70"/>
      <c r="O1846" s="70"/>
      <c r="P1846" s="70"/>
      <c r="Q1846" s="70"/>
      <c r="R1846" s="70">
        <v>7894</v>
      </c>
      <c r="S1846" s="70">
        <v>3636.7627879999995</v>
      </c>
    </row>
    <row r="1847" spans="1:19" x14ac:dyDescent="0.25">
      <c r="A1847" s="72">
        <v>25099</v>
      </c>
      <c r="B1847" s="70"/>
      <c r="C1847" s="70"/>
      <c r="D1847" s="70"/>
      <c r="E1847" s="70"/>
      <c r="F1847" s="70">
        <v>122325</v>
      </c>
      <c r="G1847" s="70">
        <v>125727.16503999999</v>
      </c>
      <c r="H1847" s="70"/>
      <c r="I1847" s="70"/>
      <c r="J1847" s="70"/>
      <c r="K1847" s="70"/>
      <c r="L1847" s="70"/>
      <c r="M1847" s="70"/>
      <c r="N1847" s="70"/>
      <c r="O1847" s="70"/>
      <c r="P1847" s="70"/>
      <c r="Q1847" s="70"/>
      <c r="R1847" s="70">
        <v>122325</v>
      </c>
      <c r="S1847" s="70">
        <v>125727.16503999999</v>
      </c>
    </row>
    <row r="1848" spans="1:19" x14ac:dyDescent="0.25">
      <c r="A1848" s="72">
        <v>25142</v>
      </c>
      <c r="B1848" s="70"/>
      <c r="C1848" s="70"/>
      <c r="D1848" s="70"/>
      <c r="E1848" s="70"/>
      <c r="F1848" s="70">
        <v>91467</v>
      </c>
      <c r="G1848" s="70">
        <v>96001.756834999993</v>
      </c>
      <c r="H1848" s="70"/>
      <c r="I1848" s="70"/>
      <c r="J1848" s="70"/>
      <c r="K1848" s="70"/>
      <c r="L1848" s="70"/>
      <c r="M1848" s="70"/>
      <c r="N1848" s="70"/>
      <c r="O1848" s="70"/>
      <c r="P1848" s="70"/>
      <c r="Q1848" s="70"/>
      <c r="R1848" s="70">
        <v>91467</v>
      </c>
      <c r="S1848" s="70">
        <v>96001.756834999993</v>
      </c>
    </row>
    <row r="1849" spans="1:19" x14ac:dyDescent="0.25">
      <c r="A1849" s="72">
        <v>25381</v>
      </c>
      <c r="B1849" s="70"/>
      <c r="C1849" s="70"/>
      <c r="D1849" s="70"/>
      <c r="E1849" s="70"/>
      <c r="F1849" s="70">
        <v>9379</v>
      </c>
      <c r="G1849" s="70">
        <v>13547.961914</v>
      </c>
      <c r="H1849" s="70"/>
      <c r="I1849" s="70"/>
      <c r="J1849" s="70"/>
      <c r="K1849" s="70"/>
      <c r="L1849" s="70"/>
      <c r="M1849" s="70"/>
      <c r="N1849" s="70"/>
      <c r="O1849" s="70"/>
      <c r="P1849" s="70"/>
      <c r="Q1849" s="70"/>
      <c r="R1849" s="70">
        <v>9379</v>
      </c>
      <c r="S1849" s="70">
        <v>13547.961914</v>
      </c>
    </row>
    <row r="1850" spans="1:19" x14ac:dyDescent="0.25">
      <c r="A1850" s="72">
        <v>25386</v>
      </c>
      <c r="B1850" s="70"/>
      <c r="C1850" s="70"/>
      <c r="D1850" s="70"/>
      <c r="E1850" s="70"/>
      <c r="F1850" s="70">
        <v>7950</v>
      </c>
      <c r="G1850" s="70">
        <v>11064.571824000001</v>
      </c>
      <c r="H1850" s="70"/>
      <c r="I1850" s="70"/>
      <c r="J1850" s="70"/>
      <c r="K1850" s="70"/>
      <c r="L1850" s="70"/>
      <c r="M1850" s="70"/>
      <c r="N1850" s="70"/>
      <c r="O1850" s="70"/>
      <c r="P1850" s="70"/>
      <c r="Q1850" s="70"/>
      <c r="R1850" s="70">
        <v>7950</v>
      </c>
      <c r="S1850" s="70">
        <v>11064.571824000001</v>
      </c>
    </row>
    <row r="1851" spans="1:19" x14ac:dyDescent="0.25">
      <c r="A1851" s="72">
        <v>25387</v>
      </c>
      <c r="B1851" s="70"/>
      <c r="C1851" s="70"/>
      <c r="D1851" s="70"/>
      <c r="E1851" s="70"/>
      <c r="F1851" s="70">
        <v>97434</v>
      </c>
      <c r="G1851" s="70">
        <v>119337.416015</v>
      </c>
      <c r="H1851" s="70"/>
      <c r="I1851" s="70"/>
      <c r="J1851" s="70"/>
      <c r="K1851" s="70"/>
      <c r="L1851" s="70"/>
      <c r="M1851" s="70"/>
      <c r="N1851" s="70"/>
      <c r="O1851" s="70"/>
      <c r="P1851" s="70"/>
      <c r="Q1851" s="70"/>
      <c r="R1851" s="70">
        <v>97434</v>
      </c>
      <c r="S1851" s="70">
        <v>119337.416015</v>
      </c>
    </row>
    <row r="1852" spans="1:19" x14ac:dyDescent="0.25">
      <c r="A1852" s="72">
        <v>25470</v>
      </c>
      <c r="B1852" s="70"/>
      <c r="C1852" s="70"/>
      <c r="D1852" s="70"/>
      <c r="E1852" s="70"/>
      <c r="F1852" s="70">
        <v>12370</v>
      </c>
      <c r="G1852" s="70">
        <v>8276.4725040000012</v>
      </c>
      <c r="H1852" s="70"/>
      <c r="I1852" s="70"/>
      <c r="J1852" s="70"/>
      <c r="K1852" s="70"/>
      <c r="L1852" s="70"/>
      <c r="M1852" s="70"/>
      <c r="N1852" s="70"/>
      <c r="O1852" s="70"/>
      <c r="P1852" s="70"/>
      <c r="Q1852" s="70"/>
      <c r="R1852" s="70">
        <v>12370</v>
      </c>
      <c r="S1852" s="70">
        <v>8276.4725040000012</v>
      </c>
    </row>
    <row r="1853" spans="1:19" x14ac:dyDescent="0.25">
      <c r="A1853" s="72">
        <v>25471</v>
      </c>
      <c r="B1853" s="70"/>
      <c r="C1853" s="70"/>
      <c r="D1853" s="70"/>
      <c r="E1853" s="70"/>
      <c r="F1853" s="70">
        <v>6941</v>
      </c>
      <c r="G1853" s="70">
        <v>9202.3041689999991</v>
      </c>
      <c r="H1853" s="70"/>
      <c r="I1853" s="70"/>
      <c r="J1853" s="70"/>
      <c r="K1853" s="70"/>
      <c r="L1853" s="70"/>
      <c r="M1853" s="70"/>
      <c r="N1853" s="70"/>
      <c r="O1853" s="70"/>
      <c r="P1853" s="70"/>
      <c r="Q1853" s="70"/>
      <c r="R1853" s="70">
        <v>6941</v>
      </c>
      <c r="S1853" s="70">
        <v>9202.3041689999991</v>
      </c>
    </row>
    <row r="1854" spans="1:19" x14ac:dyDescent="0.25">
      <c r="A1854" s="72">
        <v>25533</v>
      </c>
      <c r="B1854" s="70"/>
      <c r="C1854" s="70"/>
      <c r="D1854" s="70"/>
      <c r="E1854" s="70"/>
      <c r="F1854" s="70"/>
      <c r="G1854" s="70"/>
      <c r="H1854" s="70">
        <v>30465</v>
      </c>
      <c r="I1854" s="70">
        <v>30902.489135</v>
      </c>
      <c r="J1854" s="70"/>
      <c r="K1854" s="70"/>
      <c r="L1854" s="70"/>
      <c r="M1854" s="70"/>
      <c r="N1854" s="70"/>
      <c r="O1854" s="70"/>
      <c r="P1854" s="70"/>
      <c r="Q1854" s="70"/>
      <c r="R1854" s="70">
        <v>30465</v>
      </c>
      <c r="S1854" s="70">
        <v>30902.489135</v>
      </c>
    </row>
    <row r="1855" spans="1:19" x14ac:dyDescent="0.25">
      <c r="A1855" s="72">
        <v>25749</v>
      </c>
      <c r="B1855" s="70"/>
      <c r="C1855" s="70"/>
      <c r="D1855" s="70"/>
      <c r="E1855" s="70"/>
      <c r="F1855" s="70"/>
      <c r="G1855" s="70"/>
      <c r="H1855" s="70"/>
      <c r="I1855" s="70"/>
      <c r="J1855" s="70"/>
      <c r="K1855" s="70"/>
      <c r="L1855" s="70"/>
      <c r="M1855" s="70"/>
      <c r="N1855" s="70">
        <v>19239</v>
      </c>
      <c r="O1855" s="70">
        <v>15697.252960000002</v>
      </c>
      <c r="P1855" s="70"/>
      <c r="Q1855" s="70"/>
      <c r="R1855" s="70">
        <v>19239</v>
      </c>
      <c r="S1855" s="70">
        <v>15697.252960000002</v>
      </c>
    </row>
    <row r="1856" spans="1:19" x14ac:dyDescent="0.25">
      <c r="A1856" s="72">
        <v>25753</v>
      </c>
      <c r="B1856" s="70"/>
      <c r="C1856" s="70"/>
      <c r="D1856" s="70"/>
      <c r="E1856" s="70"/>
      <c r="F1856" s="70"/>
      <c r="G1856" s="70"/>
      <c r="H1856" s="70"/>
      <c r="I1856" s="70"/>
      <c r="J1856" s="70"/>
      <c r="K1856" s="70"/>
      <c r="L1856" s="70"/>
      <c r="M1856" s="70"/>
      <c r="N1856" s="70">
        <v>5571</v>
      </c>
      <c r="O1856" s="70">
        <v>7569.9132380000001</v>
      </c>
      <c r="P1856" s="70"/>
      <c r="Q1856" s="70"/>
      <c r="R1856" s="70">
        <v>5571</v>
      </c>
      <c r="S1856" s="70">
        <v>7569.9132380000001</v>
      </c>
    </row>
    <row r="1857" spans="1:19" x14ac:dyDescent="0.25">
      <c r="A1857" s="72">
        <v>25757</v>
      </c>
      <c r="B1857" s="70"/>
      <c r="C1857" s="70"/>
      <c r="D1857" s="70"/>
      <c r="E1857" s="70"/>
      <c r="F1857" s="70">
        <v>19030</v>
      </c>
      <c r="G1857" s="70">
        <v>23955.284911999999</v>
      </c>
      <c r="H1857" s="70"/>
      <c r="I1857" s="70"/>
      <c r="J1857" s="70"/>
      <c r="K1857" s="70"/>
      <c r="L1857" s="70"/>
      <c r="M1857" s="70"/>
      <c r="N1857" s="70"/>
      <c r="O1857" s="70"/>
      <c r="P1857" s="70"/>
      <c r="Q1857" s="70"/>
      <c r="R1857" s="70">
        <v>19030</v>
      </c>
      <c r="S1857" s="70">
        <v>23955.284911999999</v>
      </c>
    </row>
    <row r="1858" spans="1:19" x14ac:dyDescent="0.25">
      <c r="A1858" s="72">
        <v>25807</v>
      </c>
      <c r="B1858" s="70"/>
      <c r="C1858" s="70"/>
      <c r="D1858" s="70"/>
      <c r="E1858" s="70"/>
      <c r="F1858" s="70"/>
      <c r="G1858" s="70"/>
      <c r="H1858" s="70">
        <v>6200</v>
      </c>
      <c r="I1858" s="70">
        <v>1619.3910340000002</v>
      </c>
      <c r="J1858" s="70"/>
      <c r="K1858" s="70"/>
      <c r="L1858" s="70"/>
      <c r="M1858" s="70"/>
      <c r="N1858" s="70"/>
      <c r="O1858" s="70"/>
      <c r="P1858" s="70"/>
      <c r="Q1858" s="70"/>
      <c r="R1858" s="70">
        <v>6200</v>
      </c>
      <c r="S1858" s="70">
        <v>1619.3910340000002</v>
      </c>
    </row>
    <row r="1859" spans="1:19" x14ac:dyDescent="0.25">
      <c r="A1859" s="72">
        <v>25842</v>
      </c>
      <c r="B1859" s="70"/>
      <c r="C1859" s="70"/>
      <c r="D1859" s="70"/>
      <c r="E1859" s="70"/>
      <c r="F1859" s="70"/>
      <c r="G1859" s="70"/>
      <c r="H1859" s="70"/>
      <c r="I1859" s="70"/>
      <c r="J1859" s="70"/>
      <c r="K1859" s="70"/>
      <c r="L1859" s="70">
        <v>104203</v>
      </c>
      <c r="M1859" s="70">
        <v>101788.471191</v>
      </c>
      <c r="N1859" s="70"/>
      <c r="O1859" s="70"/>
      <c r="P1859" s="70"/>
      <c r="Q1859" s="70"/>
      <c r="R1859" s="70">
        <v>104203</v>
      </c>
      <c r="S1859" s="70">
        <v>101788.471191</v>
      </c>
    </row>
    <row r="1860" spans="1:19" x14ac:dyDescent="0.25">
      <c r="A1860" s="72">
        <v>25938</v>
      </c>
      <c r="B1860" s="70"/>
      <c r="C1860" s="70"/>
      <c r="D1860" s="70"/>
      <c r="E1860" s="70"/>
      <c r="F1860" s="70">
        <v>55889</v>
      </c>
      <c r="G1860" s="70">
        <v>68804.772949999999</v>
      </c>
      <c r="H1860" s="70"/>
      <c r="I1860" s="70"/>
      <c r="J1860" s="70"/>
      <c r="K1860" s="70"/>
      <c r="L1860" s="70"/>
      <c r="M1860" s="70"/>
      <c r="N1860" s="70"/>
      <c r="O1860" s="70"/>
      <c r="P1860" s="70"/>
      <c r="Q1860" s="70"/>
      <c r="R1860" s="70">
        <v>55889</v>
      </c>
      <c r="S1860" s="70">
        <v>68804.772949999999</v>
      </c>
    </row>
    <row r="1861" spans="1:19" x14ac:dyDescent="0.25">
      <c r="A1861" s="72">
        <v>26013</v>
      </c>
      <c r="B1861" s="70"/>
      <c r="C1861" s="70"/>
      <c r="D1861" s="70">
        <v>4245</v>
      </c>
      <c r="E1861" s="70">
        <v>4887.0400230000005</v>
      </c>
      <c r="F1861" s="70"/>
      <c r="G1861" s="70"/>
      <c r="H1861" s="70"/>
      <c r="I1861" s="70"/>
      <c r="J1861" s="70"/>
      <c r="K1861" s="70"/>
      <c r="L1861" s="70"/>
      <c r="M1861" s="70"/>
      <c r="N1861" s="70"/>
      <c r="O1861" s="70"/>
      <c r="P1861" s="70"/>
      <c r="Q1861" s="70"/>
      <c r="R1861" s="70">
        <v>4245</v>
      </c>
      <c r="S1861" s="70">
        <v>4887.0400230000005</v>
      </c>
    </row>
    <row r="1862" spans="1:19" x14ac:dyDescent="0.25">
      <c r="A1862" s="72">
        <v>26014</v>
      </c>
      <c r="B1862" s="70"/>
      <c r="C1862" s="70"/>
      <c r="D1862" s="70"/>
      <c r="E1862" s="70"/>
      <c r="F1862" s="70">
        <v>102271</v>
      </c>
      <c r="G1862" s="70">
        <v>87387.312988999998</v>
      </c>
      <c r="H1862" s="70"/>
      <c r="I1862" s="70"/>
      <c r="J1862" s="70"/>
      <c r="K1862" s="70"/>
      <c r="L1862" s="70"/>
      <c r="M1862" s="70"/>
      <c r="N1862" s="70"/>
      <c r="O1862" s="70"/>
      <c r="P1862" s="70"/>
      <c r="Q1862" s="70"/>
      <c r="R1862" s="70">
        <v>102271</v>
      </c>
      <c r="S1862" s="70">
        <v>87387.312988999998</v>
      </c>
    </row>
    <row r="1863" spans="1:19" x14ac:dyDescent="0.25">
      <c r="A1863" s="72">
        <v>26017</v>
      </c>
      <c r="B1863" s="70"/>
      <c r="C1863" s="70"/>
      <c r="D1863" s="70"/>
      <c r="E1863" s="70"/>
      <c r="F1863" s="70">
        <v>98559</v>
      </c>
      <c r="G1863" s="70">
        <v>93138.640137000009</v>
      </c>
      <c r="H1863" s="70"/>
      <c r="I1863" s="70"/>
      <c r="J1863" s="70"/>
      <c r="K1863" s="70"/>
      <c r="L1863" s="70"/>
      <c r="M1863" s="70"/>
      <c r="N1863" s="70"/>
      <c r="O1863" s="70"/>
      <c r="P1863" s="70"/>
      <c r="Q1863" s="70"/>
      <c r="R1863" s="70">
        <v>98559</v>
      </c>
      <c r="S1863" s="70">
        <v>93138.640137000009</v>
      </c>
    </row>
    <row r="1864" spans="1:19" x14ac:dyDescent="0.25">
      <c r="A1864" s="72">
        <v>26065</v>
      </c>
      <c r="B1864" s="70"/>
      <c r="C1864" s="70"/>
      <c r="D1864" s="70"/>
      <c r="E1864" s="70"/>
      <c r="F1864" s="70">
        <v>105583</v>
      </c>
      <c r="G1864" s="70">
        <v>93138.640137000009</v>
      </c>
      <c r="H1864" s="70"/>
      <c r="I1864" s="70"/>
      <c r="J1864" s="70"/>
      <c r="K1864" s="70"/>
      <c r="L1864" s="70"/>
      <c r="M1864" s="70"/>
      <c r="N1864" s="70"/>
      <c r="O1864" s="70"/>
      <c r="P1864" s="70"/>
      <c r="Q1864" s="70"/>
      <c r="R1864" s="70">
        <v>105583</v>
      </c>
      <c r="S1864" s="70">
        <v>93138.640137000009</v>
      </c>
    </row>
    <row r="1865" spans="1:19" x14ac:dyDescent="0.25">
      <c r="A1865" s="72">
        <v>26279</v>
      </c>
      <c r="B1865" s="70"/>
      <c r="C1865" s="70"/>
      <c r="D1865" s="70"/>
      <c r="E1865" s="70"/>
      <c r="F1865" s="70">
        <v>104108</v>
      </c>
      <c r="G1865" s="70">
        <v>110480.172852</v>
      </c>
      <c r="H1865" s="70"/>
      <c r="I1865" s="70"/>
      <c r="J1865" s="70"/>
      <c r="K1865" s="70"/>
      <c r="L1865" s="70"/>
      <c r="M1865" s="70"/>
      <c r="N1865" s="70"/>
      <c r="O1865" s="70"/>
      <c r="P1865" s="70"/>
      <c r="Q1865" s="70"/>
      <c r="R1865" s="70">
        <v>104108</v>
      </c>
      <c r="S1865" s="70">
        <v>110480.172852</v>
      </c>
    </row>
    <row r="1866" spans="1:19" x14ac:dyDescent="0.25">
      <c r="A1866" s="72">
        <v>26293</v>
      </c>
      <c r="B1866" s="70"/>
      <c r="C1866" s="70"/>
      <c r="D1866" s="70"/>
      <c r="E1866" s="70"/>
      <c r="F1866" s="70"/>
      <c r="G1866" s="70"/>
      <c r="H1866" s="70"/>
      <c r="I1866" s="70"/>
      <c r="J1866" s="70"/>
      <c r="K1866" s="70"/>
      <c r="L1866" s="70">
        <v>98447</v>
      </c>
      <c r="M1866" s="70">
        <v>102506.099122</v>
      </c>
      <c r="N1866" s="70"/>
      <c r="O1866" s="70"/>
      <c r="P1866" s="70"/>
      <c r="Q1866" s="70"/>
      <c r="R1866" s="70">
        <v>98447</v>
      </c>
      <c r="S1866" s="70">
        <v>102506.099122</v>
      </c>
    </row>
    <row r="1867" spans="1:19" x14ac:dyDescent="0.25">
      <c r="A1867" s="72">
        <v>26419</v>
      </c>
      <c r="B1867" s="70"/>
      <c r="C1867" s="70"/>
      <c r="D1867" s="70"/>
      <c r="E1867" s="70"/>
      <c r="F1867" s="70"/>
      <c r="G1867" s="70"/>
      <c r="H1867" s="70"/>
      <c r="I1867" s="70"/>
      <c r="J1867" s="70"/>
      <c r="K1867" s="70"/>
      <c r="L1867" s="70"/>
      <c r="M1867" s="70"/>
      <c r="N1867" s="70">
        <v>5247</v>
      </c>
      <c r="O1867" s="70">
        <v>2392.3008340000001</v>
      </c>
      <c r="P1867" s="70"/>
      <c r="Q1867" s="70"/>
      <c r="R1867" s="70">
        <v>5247</v>
      </c>
      <c r="S1867" s="70">
        <v>2392.3008340000001</v>
      </c>
    </row>
    <row r="1868" spans="1:19" x14ac:dyDescent="0.25">
      <c r="A1868" s="72">
        <v>26523</v>
      </c>
      <c r="B1868" s="70"/>
      <c r="C1868" s="70"/>
      <c r="D1868" s="70"/>
      <c r="E1868" s="70"/>
      <c r="F1868" s="70"/>
      <c r="G1868" s="70"/>
      <c r="H1868" s="70"/>
      <c r="I1868" s="70"/>
      <c r="J1868" s="70"/>
      <c r="K1868" s="70"/>
      <c r="L1868" s="70">
        <v>100921</v>
      </c>
      <c r="M1868" s="70">
        <v>98914.734375</v>
      </c>
      <c r="N1868" s="70"/>
      <c r="O1868" s="70"/>
      <c r="P1868" s="70"/>
      <c r="Q1868" s="70"/>
      <c r="R1868" s="70">
        <v>100921</v>
      </c>
      <c r="S1868" s="70">
        <v>98914.734375</v>
      </c>
    </row>
    <row r="1869" spans="1:19" x14ac:dyDescent="0.25">
      <c r="A1869" s="72">
        <v>26546</v>
      </c>
      <c r="B1869" s="70"/>
      <c r="C1869" s="70"/>
      <c r="D1869" s="70"/>
      <c r="E1869" s="70"/>
      <c r="F1869" s="70"/>
      <c r="G1869" s="70"/>
      <c r="H1869" s="70"/>
      <c r="I1869" s="70"/>
      <c r="J1869" s="70"/>
      <c r="K1869" s="70"/>
      <c r="L1869" s="70">
        <v>94176</v>
      </c>
      <c r="M1869" s="70">
        <v>90248.988282000006</v>
      </c>
      <c r="N1869" s="70"/>
      <c r="O1869" s="70"/>
      <c r="P1869" s="70"/>
      <c r="Q1869" s="70"/>
      <c r="R1869" s="70">
        <v>94176</v>
      </c>
      <c r="S1869" s="70">
        <v>90248.988282000006</v>
      </c>
    </row>
    <row r="1870" spans="1:19" x14ac:dyDescent="0.25">
      <c r="A1870" s="72">
        <v>26547</v>
      </c>
      <c r="B1870" s="70"/>
      <c r="C1870" s="70"/>
      <c r="D1870" s="70"/>
      <c r="E1870" s="70"/>
      <c r="F1870" s="70"/>
      <c r="G1870" s="70"/>
      <c r="H1870" s="70"/>
      <c r="I1870" s="70"/>
      <c r="J1870" s="70"/>
      <c r="K1870" s="70"/>
      <c r="L1870" s="70">
        <v>99712</v>
      </c>
      <c r="M1870" s="70">
        <v>95558.247558999996</v>
      </c>
      <c r="N1870" s="70"/>
      <c r="O1870" s="70"/>
      <c r="P1870" s="70"/>
      <c r="Q1870" s="70"/>
      <c r="R1870" s="70">
        <v>99712</v>
      </c>
      <c r="S1870" s="70">
        <v>95558.247558999996</v>
      </c>
    </row>
    <row r="1871" spans="1:19" x14ac:dyDescent="0.25">
      <c r="A1871" s="72">
        <v>26562</v>
      </c>
      <c r="B1871" s="70"/>
      <c r="C1871" s="70"/>
      <c r="D1871" s="70"/>
      <c r="E1871" s="70"/>
      <c r="F1871" s="70"/>
      <c r="G1871" s="70"/>
      <c r="H1871" s="70"/>
      <c r="I1871" s="70"/>
      <c r="J1871" s="70"/>
      <c r="K1871" s="70"/>
      <c r="L1871" s="70">
        <v>88515</v>
      </c>
      <c r="M1871" s="70">
        <v>91075.8125</v>
      </c>
      <c r="N1871" s="70"/>
      <c r="O1871" s="70"/>
      <c r="P1871" s="70"/>
      <c r="Q1871" s="70"/>
      <c r="R1871" s="70">
        <v>88515</v>
      </c>
      <c r="S1871" s="70">
        <v>91075.8125</v>
      </c>
    </row>
    <row r="1872" spans="1:19" x14ac:dyDescent="0.25">
      <c r="A1872" s="72">
        <v>26563</v>
      </c>
      <c r="B1872" s="70"/>
      <c r="C1872" s="70"/>
      <c r="D1872" s="70"/>
      <c r="E1872" s="70"/>
      <c r="F1872" s="70"/>
      <c r="G1872" s="70"/>
      <c r="H1872" s="70"/>
      <c r="I1872" s="70"/>
      <c r="J1872" s="70"/>
      <c r="K1872" s="70"/>
      <c r="L1872" s="70">
        <v>94615</v>
      </c>
      <c r="M1872" s="70">
        <v>94304.983396999989</v>
      </c>
      <c r="N1872" s="70"/>
      <c r="O1872" s="70"/>
      <c r="P1872" s="70"/>
      <c r="Q1872" s="70"/>
      <c r="R1872" s="70">
        <v>94615</v>
      </c>
      <c r="S1872" s="70">
        <v>94304.983396999989</v>
      </c>
    </row>
    <row r="1873" spans="1:19" x14ac:dyDescent="0.25">
      <c r="A1873" s="72">
        <v>26623</v>
      </c>
      <c r="B1873" s="70"/>
      <c r="C1873" s="70"/>
      <c r="D1873" s="70"/>
      <c r="E1873" s="70"/>
      <c r="F1873" s="70"/>
      <c r="G1873" s="70"/>
      <c r="H1873" s="70"/>
      <c r="I1873" s="70"/>
      <c r="J1873" s="70"/>
      <c r="K1873" s="70"/>
      <c r="L1873" s="70">
        <v>63309</v>
      </c>
      <c r="M1873" s="70">
        <v>60277.864259000002</v>
      </c>
      <c r="N1873" s="70"/>
      <c r="O1873" s="70"/>
      <c r="P1873" s="70"/>
      <c r="Q1873" s="70"/>
      <c r="R1873" s="70">
        <v>63309</v>
      </c>
      <c r="S1873" s="70">
        <v>60277.864259000002</v>
      </c>
    </row>
    <row r="1874" spans="1:19" x14ac:dyDescent="0.25">
      <c r="A1874" s="72">
        <v>26667</v>
      </c>
      <c r="B1874" s="70"/>
      <c r="C1874" s="70"/>
      <c r="D1874" s="70"/>
      <c r="E1874" s="70"/>
      <c r="F1874" s="70"/>
      <c r="G1874" s="70"/>
      <c r="H1874" s="70"/>
      <c r="I1874" s="70"/>
      <c r="J1874" s="70"/>
      <c r="K1874" s="70"/>
      <c r="L1874" s="70"/>
      <c r="M1874" s="70"/>
      <c r="N1874" s="70">
        <v>65973</v>
      </c>
      <c r="O1874" s="70">
        <v>59719.736571999994</v>
      </c>
      <c r="P1874" s="70"/>
      <c r="Q1874" s="70"/>
      <c r="R1874" s="70">
        <v>65973</v>
      </c>
      <c r="S1874" s="70">
        <v>59719.736571999994</v>
      </c>
    </row>
    <row r="1875" spans="1:19" x14ac:dyDescent="0.25">
      <c r="A1875" s="72">
        <v>26675</v>
      </c>
      <c r="B1875" s="70"/>
      <c r="C1875" s="70"/>
      <c r="D1875" s="70"/>
      <c r="E1875" s="70"/>
      <c r="F1875" s="70"/>
      <c r="G1875" s="70"/>
      <c r="H1875" s="70"/>
      <c r="I1875" s="70"/>
      <c r="J1875" s="70"/>
      <c r="K1875" s="70"/>
      <c r="L1875" s="70"/>
      <c r="M1875" s="70"/>
      <c r="N1875" s="70">
        <v>72017</v>
      </c>
      <c r="O1875" s="70">
        <v>59458.420899000004</v>
      </c>
      <c r="P1875" s="70"/>
      <c r="Q1875" s="70"/>
      <c r="R1875" s="70">
        <v>72017</v>
      </c>
      <c r="S1875" s="70">
        <v>59458.420899000004</v>
      </c>
    </row>
    <row r="1876" spans="1:19" x14ac:dyDescent="0.25">
      <c r="A1876" s="72">
        <v>26708</v>
      </c>
      <c r="B1876" s="70"/>
      <c r="C1876" s="70"/>
      <c r="D1876" s="70"/>
      <c r="E1876" s="70"/>
      <c r="F1876" s="70">
        <v>95084</v>
      </c>
      <c r="G1876" s="70">
        <v>95449.440430000002</v>
      </c>
      <c r="H1876" s="70"/>
      <c r="I1876" s="70"/>
      <c r="J1876" s="70"/>
      <c r="K1876" s="70"/>
      <c r="L1876" s="70"/>
      <c r="M1876" s="70"/>
      <c r="N1876" s="70"/>
      <c r="O1876" s="70"/>
      <c r="P1876" s="70"/>
      <c r="Q1876" s="70"/>
      <c r="R1876" s="70">
        <v>95084</v>
      </c>
      <c r="S1876" s="70">
        <v>95449.440430000002</v>
      </c>
    </row>
    <row r="1877" spans="1:19" x14ac:dyDescent="0.25">
      <c r="A1877" s="72">
        <v>26788</v>
      </c>
      <c r="B1877" s="70"/>
      <c r="C1877" s="70"/>
      <c r="D1877" s="70"/>
      <c r="E1877" s="70"/>
      <c r="F1877" s="70">
        <v>87549</v>
      </c>
      <c r="G1877" s="70">
        <v>98829.285155999998</v>
      </c>
      <c r="H1877" s="70"/>
      <c r="I1877" s="70"/>
      <c r="J1877" s="70"/>
      <c r="K1877" s="70"/>
      <c r="L1877" s="70"/>
      <c r="M1877" s="70"/>
      <c r="N1877" s="70"/>
      <c r="O1877" s="70"/>
      <c r="P1877" s="70"/>
      <c r="Q1877" s="70"/>
      <c r="R1877" s="70">
        <v>87549</v>
      </c>
      <c r="S1877" s="70">
        <v>98829.285155999998</v>
      </c>
    </row>
    <row r="1878" spans="1:19" x14ac:dyDescent="0.25">
      <c r="A1878" s="72">
        <v>26791</v>
      </c>
      <c r="B1878" s="70"/>
      <c r="C1878" s="70"/>
      <c r="D1878" s="70"/>
      <c r="E1878" s="70"/>
      <c r="F1878" s="70">
        <v>84108</v>
      </c>
      <c r="G1878" s="70">
        <v>96312.503417999993</v>
      </c>
      <c r="H1878" s="70"/>
      <c r="I1878" s="70"/>
      <c r="J1878" s="70"/>
      <c r="K1878" s="70"/>
      <c r="L1878" s="70"/>
      <c r="M1878" s="70"/>
      <c r="N1878" s="70"/>
      <c r="O1878" s="70"/>
      <c r="P1878" s="70"/>
      <c r="Q1878" s="70"/>
      <c r="R1878" s="70">
        <v>84108</v>
      </c>
      <c r="S1878" s="70">
        <v>96312.503417999993</v>
      </c>
    </row>
    <row r="1879" spans="1:19" x14ac:dyDescent="0.25">
      <c r="A1879" s="72">
        <v>26865</v>
      </c>
      <c r="B1879" s="70"/>
      <c r="C1879" s="70"/>
      <c r="D1879" s="70"/>
      <c r="E1879" s="70"/>
      <c r="F1879" s="70">
        <v>22310</v>
      </c>
      <c r="G1879" s="70">
        <v>21319.588591</v>
      </c>
      <c r="H1879" s="70"/>
      <c r="I1879" s="70"/>
      <c r="J1879" s="70"/>
      <c r="K1879" s="70"/>
      <c r="L1879" s="70"/>
      <c r="M1879" s="70"/>
      <c r="N1879" s="70"/>
      <c r="O1879" s="70"/>
      <c r="P1879" s="70"/>
      <c r="Q1879" s="70"/>
      <c r="R1879" s="70">
        <v>22310</v>
      </c>
      <c r="S1879" s="70">
        <v>21319.588591</v>
      </c>
    </row>
    <row r="1880" spans="1:19" x14ac:dyDescent="0.25">
      <c r="A1880" s="72">
        <v>26879</v>
      </c>
      <c r="B1880" s="70"/>
      <c r="C1880" s="70"/>
      <c r="D1880" s="70"/>
      <c r="E1880" s="70"/>
      <c r="F1880" s="70"/>
      <c r="G1880" s="70"/>
      <c r="H1880" s="70"/>
      <c r="I1880" s="70"/>
      <c r="J1880" s="70"/>
      <c r="K1880" s="70"/>
      <c r="L1880" s="70"/>
      <c r="M1880" s="70"/>
      <c r="N1880" s="70">
        <v>101214</v>
      </c>
      <c r="O1880" s="70">
        <v>118255.37207</v>
      </c>
      <c r="P1880" s="70"/>
      <c r="Q1880" s="70"/>
      <c r="R1880" s="70">
        <v>101214</v>
      </c>
      <c r="S1880" s="70">
        <v>118255.37207</v>
      </c>
    </row>
    <row r="1881" spans="1:19" x14ac:dyDescent="0.25">
      <c r="A1881" s="72">
        <v>27112</v>
      </c>
      <c r="B1881" s="70"/>
      <c r="C1881" s="70"/>
      <c r="D1881" s="70"/>
      <c r="E1881" s="70"/>
      <c r="F1881" s="70">
        <v>28872</v>
      </c>
      <c r="G1881" s="70">
        <v>29392.595046999999</v>
      </c>
      <c r="H1881" s="70"/>
      <c r="I1881" s="70"/>
      <c r="J1881" s="70"/>
      <c r="K1881" s="70"/>
      <c r="L1881" s="70"/>
      <c r="M1881" s="70"/>
      <c r="N1881" s="70"/>
      <c r="O1881" s="70"/>
      <c r="P1881" s="70"/>
      <c r="Q1881" s="70"/>
      <c r="R1881" s="70">
        <v>28872</v>
      </c>
      <c r="S1881" s="70">
        <v>29392.595046999999</v>
      </c>
    </row>
    <row r="1882" spans="1:19" x14ac:dyDescent="0.25">
      <c r="A1882" s="72">
        <v>27139</v>
      </c>
      <c r="B1882" s="70"/>
      <c r="C1882" s="70"/>
      <c r="D1882" s="70">
        <v>10603</v>
      </c>
      <c r="E1882" s="70">
        <v>10205.794981999999</v>
      </c>
      <c r="F1882" s="70"/>
      <c r="G1882" s="70"/>
      <c r="H1882" s="70"/>
      <c r="I1882" s="70"/>
      <c r="J1882" s="70"/>
      <c r="K1882" s="70"/>
      <c r="L1882" s="70"/>
      <c r="M1882" s="70"/>
      <c r="N1882" s="70"/>
      <c r="O1882" s="70"/>
      <c r="P1882" s="70"/>
      <c r="Q1882" s="70"/>
      <c r="R1882" s="70">
        <v>10603</v>
      </c>
      <c r="S1882" s="70">
        <v>10205.794981999999</v>
      </c>
    </row>
    <row r="1883" spans="1:19" x14ac:dyDescent="0.25">
      <c r="A1883" s="72">
        <v>27141</v>
      </c>
      <c r="B1883" s="70"/>
      <c r="C1883" s="70"/>
      <c r="D1883" s="70">
        <v>8547</v>
      </c>
      <c r="E1883" s="70">
        <v>6385.7590319999999</v>
      </c>
      <c r="F1883" s="70"/>
      <c r="G1883" s="70"/>
      <c r="H1883" s="70"/>
      <c r="I1883" s="70"/>
      <c r="J1883" s="70"/>
      <c r="K1883" s="70"/>
      <c r="L1883" s="70"/>
      <c r="M1883" s="70"/>
      <c r="N1883" s="70"/>
      <c r="O1883" s="70"/>
      <c r="P1883" s="70"/>
      <c r="Q1883" s="70"/>
      <c r="R1883" s="70">
        <v>8547</v>
      </c>
      <c r="S1883" s="70">
        <v>6385.7590319999999</v>
      </c>
    </row>
    <row r="1884" spans="1:19" x14ac:dyDescent="0.25">
      <c r="A1884" s="72">
        <v>27152</v>
      </c>
      <c r="B1884" s="70"/>
      <c r="C1884" s="70"/>
      <c r="D1884" s="70"/>
      <c r="E1884" s="70"/>
      <c r="F1884" s="70">
        <v>3765</v>
      </c>
      <c r="G1884" s="70">
        <v>4395.8442070000001</v>
      </c>
      <c r="H1884" s="70"/>
      <c r="I1884" s="70"/>
      <c r="J1884" s="70"/>
      <c r="K1884" s="70"/>
      <c r="L1884" s="70"/>
      <c r="M1884" s="70"/>
      <c r="N1884" s="70"/>
      <c r="O1884" s="70"/>
      <c r="P1884" s="70"/>
      <c r="Q1884" s="70"/>
      <c r="R1884" s="70">
        <v>3765</v>
      </c>
      <c r="S1884" s="70">
        <v>4395.8442070000001</v>
      </c>
    </row>
    <row r="1885" spans="1:19" x14ac:dyDescent="0.25">
      <c r="A1885" s="72">
        <v>27154</v>
      </c>
      <c r="B1885" s="70"/>
      <c r="C1885" s="70"/>
      <c r="D1885" s="70"/>
      <c r="E1885" s="70"/>
      <c r="F1885" s="70"/>
      <c r="G1885" s="70"/>
      <c r="H1885" s="70">
        <v>20387</v>
      </c>
      <c r="I1885" s="70">
        <v>14483.251465000001</v>
      </c>
      <c r="J1885" s="70"/>
      <c r="K1885" s="70"/>
      <c r="L1885" s="70"/>
      <c r="M1885" s="70"/>
      <c r="N1885" s="70"/>
      <c r="O1885" s="70"/>
      <c r="P1885" s="70"/>
      <c r="Q1885" s="70"/>
      <c r="R1885" s="70">
        <v>20387</v>
      </c>
      <c r="S1885" s="70">
        <v>14483.251465000001</v>
      </c>
    </row>
    <row r="1886" spans="1:19" x14ac:dyDescent="0.25">
      <c r="A1886" s="72">
        <v>27165</v>
      </c>
      <c r="B1886" s="70"/>
      <c r="C1886" s="70"/>
      <c r="D1886" s="70"/>
      <c r="E1886" s="70"/>
      <c r="F1886" s="70"/>
      <c r="G1886" s="70"/>
      <c r="H1886" s="70"/>
      <c r="I1886" s="70"/>
      <c r="J1886" s="70"/>
      <c r="K1886" s="70"/>
      <c r="L1886" s="70"/>
      <c r="M1886" s="70"/>
      <c r="N1886" s="70">
        <v>57639</v>
      </c>
      <c r="O1886" s="70">
        <v>55905.849365000002</v>
      </c>
      <c r="P1886" s="70"/>
      <c r="Q1886" s="70"/>
      <c r="R1886" s="70">
        <v>57639</v>
      </c>
      <c r="S1886" s="70">
        <v>55905.849365000002</v>
      </c>
    </row>
    <row r="1887" spans="1:19" x14ac:dyDescent="0.25">
      <c r="A1887" s="72">
        <v>27166</v>
      </c>
      <c r="B1887" s="70"/>
      <c r="C1887" s="70"/>
      <c r="D1887" s="70"/>
      <c r="E1887" s="70"/>
      <c r="F1887" s="70"/>
      <c r="G1887" s="70"/>
      <c r="H1887" s="70"/>
      <c r="I1887" s="70"/>
      <c r="J1887" s="70"/>
      <c r="K1887" s="70"/>
      <c r="L1887" s="70"/>
      <c r="M1887" s="70"/>
      <c r="N1887" s="70">
        <v>54788</v>
      </c>
      <c r="O1887" s="70">
        <v>61964.208495999999</v>
      </c>
      <c r="P1887" s="70"/>
      <c r="Q1887" s="70"/>
      <c r="R1887" s="70">
        <v>54788</v>
      </c>
      <c r="S1887" s="70">
        <v>61964.208495999999</v>
      </c>
    </row>
    <row r="1888" spans="1:19" x14ac:dyDescent="0.25">
      <c r="A1888" s="72">
        <v>27172</v>
      </c>
      <c r="B1888" s="70"/>
      <c r="C1888" s="70"/>
      <c r="D1888" s="70"/>
      <c r="E1888" s="70"/>
      <c r="F1888" s="70"/>
      <c r="G1888" s="70"/>
      <c r="H1888" s="70"/>
      <c r="I1888" s="70"/>
      <c r="J1888" s="70"/>
      <c r="K1888" s="70"/>
      <c r="L1888" s="70"/>
      <c r="M1888" s="70"/>
      <c r="N1888" s="70">
        <v>67916</v>
      </c>
      <c r="O1888" s="70">
        <v>66187.962402000005</v>
      </c>
      <c r="P1888" s="70"/>
      <c r="Q1888" s="70"/>
      <c r="R1888" s="70">
        <v>67916</v>
      </c>
      <c r="S1888" s="70">
        <v>66187.962402000005</v>
      </c>
    </row>
    <row r="1889" spans="1:19" x14ac:dyDescent="0.25">
      <c r="A1889" s="72">
        <v>27181</v>
      </c>
      <c r="B1889" s="70"/>
      <c r="C1889" s="70"/>
      <c r="D1889" s="70"/>
      <c r="E1889" s="70"/>
      <c r="F1889" s="70"/>
      <c r="G1889" s="70"/>
      <c r="H1889" s="70"/>
      <c r="I1889" s="70"/>
      <c r="J1889" s="70"/>
      <c r="K1889" s="70"/>
      <c r="L1889" s="70"/>
      <c r="M1889" s="70"/>
      <c r="N1889" s="70">
        <v>68942</v>
      </c>
      <c r="O1889" s="70">
        <v>64972.454834999997</v>
      </c>
      <c r="P1889" s="70"/>
      <c r="Q1889" s="70"/>
      <c r="R1889" s="70">
        <v>68942</v>
      </c>
      <c r="S1889" s="70">
        <v>64972.454834999997</v>
      </c>
    </row>
    <row r="1890" spans="1:19" x14ac:dyDescent="0.25">
      <c r="A1890" s="72">
        <v>27182</v>
      </c>
      <c r="B1890" s="70"/>
      <c r="C1890" s="70"/>
      <c r="D1890" s="70"/>
      <c r="E1890" s="70"/>
      <c r="F1890" s="70"/>
      <c r="G1890" s="70"/>
      <c r="H1890" s="70"/>
      <c r="I1890" s="70"/>
      <c r="J1890" s="70"/>
      <c r="K1890" s="70"/>
      <c r="L1890" s="70"/>
      <c r="M1890" s="70"/>
      <c r="N1890" s="70">
        <v>57792</v>
      </c>
      <c r="O1890" s="70">
        <v>60012.528319999998</v>
      </c>
      <c r="P1890" s="70"/>
      <c r="Q1890" s="70"/>
      <c r="R1890" s="70">
        <v>57792</v>
      </c>
      <c r="S1890" s="70">
        <v>60012.528319999998</v>
      </c>
    </row>
    <row r="1891" spans="1:19" x14ac:dyDescent="0.25">
      <c r="A1891" s="72">
        <v>27183</v>
      </c>
      <c r="B1891" s="70"/>
      <c r="C1891" s="70"/>
      <c r="D1891" s="70"/>
      <c r="E1891" s="70"/>
      <c r="F1891" s="70"/>
      <c r="G1891" s="70"/>
      <c r="H1891" s="70"/>
      <c r="I1891" s="70"/>
      <c r="J1891" s="70"/>
      <c r="K1891" s="70"/>
      <c r="L1891" s="70"/>
      <c r="M1891" s="70"/>
      <c r="N1891" s="70">
        <v>65635</v>
      </c>
      <c r="O1891" s="70">
        <v>59078.984375000007</v>
      </c>
      <c r="P1891" s="70"/>
      <c r="Q1891" s="70"/>
      <c r="R1891" s="70">
        <v>65635</v>
      </c>
      <c r="S1891" s="70">
        <v>59078.984375000007</v>
      </c>
    </row>
    <row r="1892" spans="1:19" x14ac:dyDescent="0.25">
      <c r="A1892" s="72">
        <v>27184</v>
      </c>
      <c r="B1892" s="70"/>
      <c r="C1892" s="70"/>
      <c r="D1892" s="70"/>
      <c r="E1892" s="70"/>
      <c r="F1892" s="70"/>
      <c r="G1892" s="70"/>
      <c r="H1892" s="70"/>
      <c r="I1892" s="70"/>
      <c r="J1892" s="70"/>
      <c r="K1892" s="70"/>
      <c r="L1892" s="70"/>
      <c r="M1892" s="70"/>
      <c r="N1892" s="70">
        <v>60866</v>
      </c>
      <c r="O1892" s="70">
        <v>58137.002686000007</v>
      </c>
      <c r="P1892" s="70"/>
      <c r="Q1892" s="70"/>
      <c r="R1892" s="70">
        <v>60866</v>
      </c>
      <c r="S1892" s="70">
        <v>58137.002686000007</v>
      </c>
    </row>
    <row r="1893" spans="1:19" x14ac:dyDescent="0.25">
      <c r="A1893" s="72">
        <v>27185</v>
      </c>
      <c r="B1893" s="70"/>
      <c r="C1893" s="70"/>
      <c r="D1893" s="70"/>
      <c r="E1893" s="70"/>
      <c r="F1893" s="70"/>
      <c r="G1893" s="70"/>
      <c r="H1893" s="70"/>
      <c r="I1893" s="70"/>
      <c r="J1893" s="70"/>
      <c r="K1893" s="70"/>
      <c r="L1893" s="70"/>
      <c r="M1893" s="70"/>
      <c r="N1893" s="70">
        <v>10750</v>
      </c>
      <c r="O1893" s="70">
        <v>13245.135742999999</v>
      </c>
      <c r="P1893" s="70"/>
      <c r="Q1893" s="70"/>
      <c r="R1893" s="70">
        <v>10750</v>
      </c>
      <c r="S1893" s="70">
        <v>13245.135742999999</v>
      </c>
    </row>
    <row r="1894" spans="1:19" x14ac:dyDescent="0.25">
      <c r="A1894" s="72">
        <v>27193</v>
      </c>
      <c r="B1894" s="70"/>
      <c r="C1894" s="70"/>
      <c r="D1894" s="70"/>
      <c r="E1894" s="70"/>
      <c r="F1894" s="70"/>
      <c r="G1894" s="70"/>
      <c r="H1894" s="70"/>
      <c r="I1894" s="70"/>
      <c r="J1894" s="70"/>
      <c r="K1894" s="70"/>
      <c r="L1894" s="70"/>
      <c r="M1894" s="70"/>
      <c r="N1894" s="70">
        <v>58031</v>
      </c>
      <c r="O1894" s="70">
        <v>68182.239623999994</v>
      </c>
      <c r="P1894" s="70"/>
      <c r="Q1894" s="70"/>
      <c r="R1894" s="70">
        <v>58031</v>
      </c>
      <c r="S1894" s="70">
        <v>68182.239623999994</v>
      </c>
    </row>
    <row r="1895" spans="1:19" x14ac:dyDescent="0.25">
      <c r="A1895" s="72">
        <v>27194</v>
      </c>
      <c r="B1895" s="70"/>
      <c r="C1895" s="70"/>
      <c r="D1895" s="70"/>
      <c r="E1895" s="70"/>
      <c r="F1895" s="70"/>
      <c r="G1895" s="70"/>
      <c r="H1895" s="70"/>
      <c r="I1895" s="70"/>
      <c r="J1895" s="70"/>
      <c r="K1895" s="70"/>
      <c r="L1895" s="70"/>
      <c r="M1895" s="70"/>
      <c r="N1895" s="70">
        <v>58241</v>
      </c>
      <c r="O1895" s="70">
        <v>68881.910157000006</v>
      </c>
      <c r="P1895" s="70"/>
      <c r="Q1895" s="70"/>
      <c r="R1895" s="70">
        <v>58241</v>
      </c>
      <c r="S1895" s="70">
        <v>68881.910157000006</v>
      </c>
    </row>
    <row r="1896" spans="1:19" x14ac:dyDescent="0.25">
      <c r="A1896" s="72">
        <v>27195</v>
      </c>
      <c r="B1896" s="70"/>
      <c r="C1896" s="70"/>
      <c r="D1896" s="70"/>
      <c r="E1896" s="70"/>
      <c r="F1896" s="70"/>
      <c r="G1896" s="70"/>
      <c r="H1896" s="70"/>
      <c r="I1896" s="70"/>
      <c r="J1896" s="70"/>
      <c r="K1896" s="70"/>
      <c r="L1896" s="70"/>
      <c r="M1896" s="70"/>
      <c r="N1896" s="70">
        <v>67337</v>
      </c>
      <c r="O1896" s="70">
        <v>67213.894409</v>
      </c>
      <c r="P1896" s="70"/>
      <c r="Q1896" s="70"/>
      <c r="R1896" s="70">
        <v>67337</v>
      </c>
      <c r="S1896" s="70">
        <v>67213.894409</v>
      </c>
    </row>
    <row r="1897" spans="1:19" x14ac:dyDescent="0.25">
      <c r="A1897" s="72">
        <v>27196</v>
      </c>
      <c r="B1897" s="70"/>
      <c r="C1897" s="70"/>
      <c r="D1897" s="70"/>
      <c r="E1897" s="70"/>
      <c r="F1897" s="70"/>
      <c r="G1897" s="70"/>
      <c r="H1897" s="70"/>
      <c r="I1897" s="70"/>
      <c r="J1897" s="70"/>
      <c r="K1897" s="70"/>
      <c r="L1897" s="70"/>
      <c r="M1897" s="70"/>
      <c r="N1897" s="70">
        <v>59677</v>
      </c>
      <c r="O1897" s="70">
        <v>67858.091797000001</v>
      </c>
      <c r="P1897" s="70"/>
      <c r="Q1897" s="70"/>
      <c r="R1897" s="70">
        <v>59677</v>
      </c>
      <c r="S1897" s="70">
        <v>67858.091797000001</v>
      </c>
    </row>
    <row r="1898" spans="1:19" x14ac:dyDescent="0.25">
      <c r="A1898" s="72">
        <v>27223</v>
      </c>
      <c r="B1898" s="70"/>
      <c r="C1898" s="70"/>
      <c r="D1898" s="70"/>
      <c r="E1898" s="70"/>
      <c r="F1898" s="70"/>
      <c r="G1898" s="70"/>
      <c r="H1898" s="70"/>
      <c r="I1898" s="70"/>
      <c r="J1898" s="70">
        <v>40655</v>
      </c>
      <c r="K1898" s="70">
        <v>44789.526123999996</v>
      </c>
      <c r="L1898" s="70"/>
      <c r="M1898" s="70"/>
      <c r="N1898" s="70"/>
      <c r="O1898" s="70"/>
      <c r="P1898" s="70"/>
      <c r="Q1898" s="70"/>
      <c r="R1898" s="70">
        <v>40655</v>
      </c>
      <c r="S1898" s="70">
        <v>44789.526123999996</v>
      </c>
    </row>
    <row r="1899" spans="1:19" x14ac:dyDescent="0.25">
      <c r="A1899" s="72">
        <v>27229</v>
      </c>
      <c r="B1899" s="70"/>
      <c r="C1899" s="70"/>
      <c r="D1899" s="70"/>
      <c r="E1899" s="70"/>
      <c r="F1899" s="70"/>
      <c r="G1899" s="70"/>
      <c r="H1899" s="70"/>
      <c r="I1899" s="70"/>
      <c r="J1899" s="70">
        <v>42647</v>
      </c>
      <c r="K1899" s="70">
        <v>48545.562254999997</v>
      </c>
      <c r="L1899" s="70"/>
      <c r="M1899" s="70"/>
      <c r="N1899" s="70"/>
      <c r="O1899" s="70"/>
      <c r="P1899" s="70"/>
      <c r="Q1899" s="70"/>
      <c r="R1899" s="70">
        <v>42647</v>
      </c>
      <c r="S1899" s="70">
        <v>48545.562254999997</v>
      </c>
    </row>
    <row r="1900" spans="1:19" x14ac:dyDescent="0.25">
      <c r="A1900" s="72">
        <v>27241</v>
      </c>
      <c r="B1900" s="70"/>
      <c r="C1900" s="70"/>
      <c r="D1900" s="70"/>
      <c r="E1900" s="70"/>
      <c r="F1900" s="70"/>
      <c r="G1900" s="70"/>
      <c r="H1900" s="70"/>
      <c r="I1900" s="70"/>
      <c r="J1900" s="70">
        <v>41819</v>
      </c>
      <c r="K1900" s="70">
        <v>46253.482421000001</v>
      </c>
      <c r="L1900" s="70"/>
      <c r="M1900" s="70"/>
      <c r="N1900" s="70"/>
      <c r="O1900" s="70"/>
      <c r="P1900" s="70"/>
      <c r="Q1900" s="70"/>
      <c r="R1900" s="70">
        <v>41819</v>
      </c>
      <c r="S1900" s="70">
        <v>46253.482421000001</v>
      </c>
    </row>
    <row r="1901" spans="1:19" x14ac:dyDescent="0.25">
      <c r="A1901" s="72">
        <v>27245</v>
      </c>
      <c r="B1901" s="70"/>
      <c r="C1901" s="70"/>
      <c r="D1901" s="70"/>
      <c r="E1901" s="70"/>
      <c r="F1901" s="70"/>
      <c r="G1901" s="70"/>
      <c r="H1901" s="70"/>
      <c r="I1901" s="70"/>
      <c r="J1901" s="70"/>
      <c r="K1901" s="70"/>
      <c r="L1901" s="70">
        <v>54153</v>
      </c>
      <c r="M1901" s="70">
        <v>50941.616211</v>
      </c>
      <c r="N1901" s="70"/>
      <c r="O1901" s="70"/>
      <c r="P1901" s="70"/>
      <c r="Q1901" s="70"/>
      <c r="R1901" s="70">
        <v>54153</v>
      </c>
      <c r="S1901" s="70">
        <v>50941.616211</v>
      </c>
    </row>
    <row r="1902" spans="1:19" x14ac:dyDescent="0.25">
      <c r="A1902" s="72">
        <v>27247</v>
      </c>
      <c r="B1902" s="70"/>
      <c r="C1902" s="70"/>
      <c r="D1902" s="70"/>
      <c r="E1902" s="70"/>
      <c r="F1902" s="70"/>
      <c r="G1902" s="70"/>
      <c r="H1902" s="70"/>
      <c r="I1902" s="70"/>
      <c r="J1902" s="70"/>
      <c r="K1902" s="70"/>
      <c r="L1902" s="70"/>
      <c r="M1902" s="70"/>
      <c r="N1902" s="70">
        <v>57274</v>
      </c>
      <c r="O1902" s="70">
        <v>61706.901856000004</v>
      </c>
      <c r="P1902" s="70"/>
      <c r="Q1902" s="70"/>
      <c r="R1902" s="70">
        <v>57274</v>
      </c>
      <c r="S1902" s="70">
        <v>61706.901856000004</v>
      </c>
    </row>
    <row r="1903" spans="1:19" x14ac:dyDescent="0.25">
      <c r="A1903" s="72">
        <v>27248</v>
      </c>
      <c r="B1903" s="70"/>
      <c r="C1903" s="70"/>
      <c r="D1903" s="70"/>
      <c r="E1903" s="70"/>
      <c r="F1903" s="70"/>
      <c r="G1903" s="70"/>
      <c r="H1903" s="70"/>
      <c r="I1903" s="70"/>
      <c r="J1903" s="70"/>
      <c r="K1903" s="70"/>
      <c r="L1903" s="70"/>
      <c r="M1903" s="70"/>
      <c r="N1903" s="70">
        <v>52703</v>
      </c>
      <c r="O1903" s="70">
        <v>53608.726562999997</v>
      </c>
      <c r="P1903" s="70"/>
      <c r="Q1903" s="70"/>
      <c r="R1903" s="70">
        <v>52703</v>
      </c>
      <c r="S1903" s="70">
        <v>53608.726562999997</v>
      </c>
    </row>
    <row r="1904" spans="1:19" x14ac:dyDescent="0.25">
      <c r="A1904" s="72">
        <v>27249</v>
      </c>
      <c r="B1904" s="70"/>
      <c r="C1904" s="70"/>
      <c r="D1904" s="70"/>
      <c r="E1904" s="70"/>
      <c r="F1904" s="70"/>
      <c r="G1904" s="70"/>
      <c r="H1904" s="70"/>
      <c r="I1904" s="70"/>
      <c r="J1904" s="70"/>
      <c r="K1904" s="70"/>
      <c r="L1904" s="70"/>
      <c r="M1904" s="70"/>
      <c r="N1904" s="70">
        <v>12584</v>
      </c>
      <c r="O1904" s="70">
        <v>15341.908997</v>
      </c>
      <c r="P1904" s="70"/>
      <c r="Q1904" s="70"/>
      <c r="R1904" s="70">
        <v>12584</v>
      </c>
      <c r="S1904" s="70">
        <v>15341.908997</v>
      </c>
    </row>
    <row r="1905" spans="1:19" x14ac:dyDescent="0.25">
      <c r="A1905" s="72">
        <v>27251</v>
      </c>
      <c r="B1905" s="70"/>
      <c r="C1905" s="70"/>
      <c r="D1905" s="70"/>
      <c r="E1905" s="70"/>
      <c r="F1905" s="70"/>
      <c r="G1905" s="70"/>
      <c r="H1905" s="70"/>
      <c r="I1905" s="70"/>
      <c r="J1905" s="70"/>
      <c r="K1905" s="70"/>
      <c r="L1905" s="70"/>
      <c r="M1905" s="70"/>
      <c r="N1905" s="70">
        <v>13167</v>
      </c>
      <c r="O1905" s="70">
        <v>8672.4657289999996</v>
      </c>
      <c r="P1905" s="70"/>
      <c r="Q1905" s="70"/>
      <c r="R1905" s="70">
        <v>13167</v>
      </c>
      <c r="S1905" s="70">
        <v>8672.4657289999996</v>
      </c>
    </row>
    <row r="1906" spans="1:19" x14ac:dyDescent="0.25">
      <c r="A1906" s="72">
        <v>27253</v>
      </c>
      <c r="B1906" s="70"/>
      <c r="C1906" s="70"/>
      <c r="D1906" s="70"/>
      <c r="E1906" s="70"/>
      <c r="F1906" s="70"/>
      <c r="G1906" s="70"/>
      <c r="H1906" s="70"/>
      <c r="I1906" s="70"/>
      <c r="J1906" s="70"/>
      <c r="K1906" s="70"/>
      <c r="L1906" s="70"/>
      <c r="M1906" s="70"/>
      <c r="N1906" s="70">
        <v>4186</v>
      </c>
      <c r="O1906" s="70">
        <v>4741.7476879999995</v>
      </c>
      <c r="P1906" s="70"/>
      <c r="Q1906" s="70"/>
      <c r="R1906" s="70">
        <v>4186</v>
      </c>
      <c r="S1906" s="70">
        <v>4741.7476879999995</v>
      </c>
    </row>
    <row r="1907" spans="1:19" x14ac:dyDescent="0.25">
      <c r="A1907" s="72">
        <v>27254</v>
      </c>
      <c r="B1907" s="70"/>
      <c r="C1907" s="70"/>
      <c r="D1907" s="70"/>
      <c r="E1907" s="70"/>
      <c r="F1907" s="70"/>
      <c r="G1907" s="70"/>
      <c r="H1907" s="70"/>
      <c r="I1907" s="70"/>
      <c r="J1907" s="70"/>
      <c r="K1907" s="70"/>
      <c r="L1907" s="70"/>
      <c r="M1907" s="70"/>
      <c r="N1907" s="70">
        <v>3053</v>
      </c>
      <c r="O1907" s="70">
        <v>5261.9412199999997</v>
      </c>
      <c r="P1907" s="70"/>
      <c r="Q1907" s="70"/>
      <c r="R1907" s="70">
        <v>3053</v>
      </c>
      <c r="S1907" s="70">
        <v>5261.9412199999997</v>
      </c>
    </row>
    <row r="1908" spans="1:19" x14ac:dyDescent="0.25">
      <c r="A1908" s="72">
        <v>27255</v>
      </c>
      <c r="B1908" s="70"/>
      <c r="C1908" s="70"/>
      <c r="D1908" s="70"/>
      <c r="E1908" s="70"/>
      <c r="F1908" s="70"/>
      <c r="G1908" s="70"/>
      <c r="H1908" s="70"/>
      <c r="I1908" s="70"/>
      <c r="J1908" s="70"/>
      <c r="K1908" s="70"/>
      <c r="L1908" s="70"/>
      <c r="M1908" s="70"/>
      <c r="N1908" s="70">
        <v>5956</v>
      </c>
      <c r="O1908" s="70">
        <v>6895.5158689999989</v>
      </c>
      <c r="P1908" s="70"/>
      <c r="Q1908" s="70"/>
      <c r="R1908" s="70">
        <v>5956</v>
      </c>
      <c r="S1908" s="70">
        <v>6895.5158689999989</v>
      </c>
    </row>
    <row r="1909" spans="1:19" x14ac:dyDescent="0.25">
      <c r="A1909" s="72">
        <v>27264</v>
      </c>
      <c r="B1909" s="70"/>
      <c r="C1909" s="70"/>
      <c r="D1909" s="70">
        <v>8004</v>
      </c>
      <c r="E1909" s="70">
        <v>8259.0918569999994</v>
      </c>
      <c r="F1909" s="70"/>
      <c r="G1909" s="70"/>
      <c r="H1909" s="70"/>
      <c r="I1909" s="70"/>
      <c r="J1909" s="70"/>
      <c r="K1909" s="70"/>
      <c r="L1909" s="70"/>
      <c r="M1909" s="70"/>
      <c r="N1909" s="70"/>
      <c r="O1909" s="70"/>
      <c r="P1909" s="70"/>
      <c r="Q1909" s="70"/>
      <c r="R1909" s="70">
        <v>8004</v>
      </c>
      <c r="S1909" s="70">
        <v>8259.0918569999994</v>
      </c>
    </row>
    <row r="1910" spans="1:19" x14ac:dyDescent="0.25">
      <c r="A1910" s="72">
        <v>27269</v>
      </c>
      <c r="B1910" s="70"/>
      <c r="C1910" s="70"/>
      <c r="D1910" s="70"/>
      <c r="E1910" s="70"/>
      <c r="F1910" s="70"/>
      <c r="G1910" s="70"/>
      <c r="H1910" s="70"/>
      <c r="I1910" s="70"/>
      <c r="J1910" s="70"/>
      <c r="K1910" s="70"/>
      <c r="L1910" s="70">
        <v>8030</v>
      </c>
      <c r="M1910" s="70">
        <v>6589.3316649999997</v>
      </c>
      <c r="N1910" s="70"/>
      <c r="O1910" s="70"/>
      <c r="P1910" s="70"/>
      <c r="Q1910" s="70"/>
      <c r="R1910" s="70">
        <v>8030</v>
      </c>
      <c r="S1910" s="70">
        <v>6589.3316649999997</v>
      </c>
    </row>
    <row r="1911" spans="1:19" x14ac:dyDescent="0.25">
      <c r="A1911" s="72">
        <v>27273</v>
      </c>
      <c r="B1911" s="70"/>
      <c r="C1911" s="70"/>
      <c r="D1911" s="70"/>
      <c r="E1911" s="70"/>
      <c r="F1911" s="70"/>
      <c r="G1911" s="70"/>
      <c r="H1911" s="70"/>
      <c r="I1911" s="70"/>
      <c r="J1911" s="70"/>
      <c r="K1911" s="70"/>
      <c r="L1911" s="70">
        <v>5050</v>
      </c>
      <c r="M1911" s="70">
        <v>4158.7570340000002</v>
      </c>
      <c r="N1911" s="70"/>
      <c r="O1911" s="70"/>
      <c r="P1911" s="70"/>
      <c r="Q1911" s="70"/>
      <c r="R1911" s="70">
        <v>5050</v>
      </c>
      <c r="S1911" s="70">
        <v>4158.7570340000002</v>
      </c>
    </row>
    <row r="1912" spans="1:19" x14ac:dyDescent="0.25">
      <c r="A1912" s="72">
        <v>27304</v>
      </c>
      <c r="B1912" s="70"/>
      <c r="C1912" s="70"/>
      <c r="D1912" s="70"/>
      <c r="E1912" s="70"/>
      <c r="F1912" s="70">
        <v>7220</v>
      </c>
      <c r="G1912" s="70">
        <v>8885.5388789999997</v>
      </c>
      <c r="H1912" s="70"/>
      <c r="I1912" s="70"/>
      <c r="J1912" s="70"/>
      <c r="K1912" s="70"/>
      <c r="L1912" s="70"/>
      <c r="M1912" s="70"/>
      <c r="N1912" s="70"/>
      <c r="O1912" s="70"/>
      <c r="P1912" s="70"/>
      <c r="Q1912" s="70"/>
      <c r="R1912" s="70">
        <v>7220</v>
      </c>
      <c r="S1912" s="70">
        <v>8885.5388789999997</v>
      </c>
    </row>
    <row r="1913" spans="1:19" x14ac:dyDescent="0.25">
      <c r="A1913" s="72">
        <v>27305</v>
      </c>
      <c r="B1913" s="70"/>
      <c r="C1913" s="70"/>
      <c r="D1913" s="70"/>
      <c r="E1913" s="70"/>
      <c r="F1913" s="70">
        <v>2793</v>
      </c>
      <c r="G1913" s="70">
        <v>3373.9146730000002</v>
      </c>
      <c r="H1913" s="70"/>
      <c r="I1913" s="70"/>
      <c r="J1913" s="70"/>
      <c r="K1913" s="70"/>
      <c r="L1913" s="70"/>
      <c r="M1913" s="70"/>
      <c r="N1913" s="70"/>
      <c r="O1913" s="70"/>
      <c r="P1913" s="70"/>
      <c r="Q1913" s="70"/>
      <c r="R1913" s="70">
        <v>2793</v>
      </c>
      <c r="S1913" s="70">
        <v>3373.9146730000002</v>
      </c>
    </row>
    <row r="1914" spans="1:19" x14ac:dyDescent="0.25">
      <c r="A1914" s="72">
        <v>27307</v>
      </c>
      <c r="B1914" s="70"/>
      <c r="C1914" s="70"/>
      <c r="D1914" s="70"/>
      <c r="E1914" s="70"/>
      <c r="F1914" s="70"/>
      <c r="G1914" s="70"/>
      <c r="H1914" s="70"/>
      <c r="I1914" s="70"/>
      <c r="J1914" s="70"/>
      <c r="K1914" s="70"/>
      <c r="L1914" s="70"/>
      <c r="M1914" s="70"/>
      <c r="N1914" s="70">
        <v>4215</v>
      </c>
      <c r="O1914" s="70">
        <v>7209.9514620000009</v>
      </c>
      <c r="P1914" s="70"/>
      <c r="Q1914" s="70"/>
      <c r="R1914" s="70">
        <v>4215</v>
      </c>
      <c r="S1914" s="70">
        <v>7209.9514620000009</v>
      </c>
    </row>
    <row r="1915" spans="1:19" x14ac:dyDescent="0.25">
      <c r="A1915" s="72">
        <v>27310</v>
      </c>
      <c r="B1915" s="70"/>
      <c r="C1915" s="70"/>
      <c r="D1915" s="70"/>
      <c r="E1915" s="70"/>
      <c r="F1915" s="70"/>
      <c r="G1915" s="70"/>
      <c r="H1915" s="70"/>
      <c r="I1915" s="70"/>
      <c r="J1915" s="70"/>
      <c r="K1915" s="70"/>
      <c r="L1915" s="70"/>
      <c r="M1915" s="70"/>
      <c r="N1915" s="70">
        <v>3286</v>
      </c>
      <c r="O1915" s="70">
        <v>1875.5273729999999</v>
      </c>
      <c r="P1915" s="70"/>
      <c r="Q1915" s="70"/>
      <c r="R1915" s="70">
        <v>3286</v>
      </c>
      <c r="S1915" s="70">
        <v>1875.5273729999999</v>
      </c>
    </row>
    <row r="1916" spans="1:19" x14ac:dyDescent="0.25">
      <c r="A1916" s="72">
        <v>27351</v>
      </c>
      <c r="B1916" s="70"/>
      <c r="C1916" s="70"/>
      <c r="D1916" s="70"/>
      <c r="E1916" s="70"/>
      <c r="F1916" s="70"/>
      <c r="G1916" s="70"/>
      <c r="H1916" s="70"/>
      <c r="I1916" s="70"/>
      <c r="J1916" s="70"/>
      <c r="K1916" s="70"/>
      <c r="L1916" s="70"/>
      <c r="M1916" s="70"/>
      <c r="N1916" s="70">
        <v>71370</v>
      </c>
      <c r="O1916" s="70">
        <v>70078.812501000008</v>
      </c>
      <c r="P1916" s="70"/>
      <c r="Q1916" s="70"/>
      <c r="R1916" s="70">
        <v>71370</v>
      </c>
      <c r="S1916" s="70">
        <v>70078.812501000008</v>
      </c>
    </row>
    <row r="1917" spans="1:19" x14ac:dyDescent="0.25">
      <c r="A1917" s="72">
        <v>27352</v>
      </c>
      <c r="B1917" s="70"/>
      <c r="C1917" s="70"/>
      <c r="D1917" s="70"/>
      <c r="E1917" s="70"/>
      <c r="F1917" s="70"/>
      <c r="G1917" s="70"/>
      <c r="H1917" s="70"/>
      <c r="I1917" s="70"/>
      <c r="J1917" s="70"/>
      <c r="K1917" s="70"/>
      <c r="L1917" s="70"/>
      <c r="M1917" s="70"/>
      <c r="N1917" s="70">
        <v>69280</v>
      </c>
      <c r="O1917" s="70">
        <v>68247.732178999999</v>
      </c>
      <c r="P1917" s="70"/>
      <c r="Q1917" s="70"/>
      <c r="R1917" s="70">
        <v>69280</v>
      </c>
      <c r="S1917" s="70">
        <v>68247.732178999999</v>
      </c>
    </row>
    <row r="1918" spans="1:19" x14ac:dyDescent="0.25">
      <c r="A1918" s="72">
        <v>27400</v>
      </c>
      <c r="B1918" s="70"/>
      <c r="C1918" s="70"/>
      <c r="D1918" s="70"/>
      <c r="E1918" s="70"/>
      <c r="F1918" s="70">
        <v>10709</v>
      </c>
      <c r="G1918" s="70">
        <v>18628.247314</v>
      </c>
      <c r="H1918" s="70"/>
      <c r="I1918" s="70"/>
      <c r="J1918" s="70"/>
      <c r="K1918" s="70"/>
      <c r="L1918" s="70"/>
      <c r="M1918" s="70"/>
      <c r="N1918" s="70"/>
      <c r="O1918" s="70"/>
      <c r="P1918" s="70"/>
      <c r="Q1918" s="70"/>
      <c r="R1918" s="70">
        <v>10709</v>
      </c>
      <c r="S1918" s="70">
        <v>18628.247314</v>
      </c>
    </row>
    <row r="1919" spans="1:19" x14ac:dyDescent="0.25">
      <c r="A1919" s="72">
        <v>27432</v>
      </c>
      <c r="B1919" s="70"/>
      <c r="C1919" s="70"/>
      <c r="D1919" s="70"/>
      <c r="E1919" s="70"/>
      <c r="F1919" s="70"/>
      <c r="G1919" s="70"/>
      <c r="H1919" s="70"/>
      <c r="I1919" s="70"/>
      <c r="J1919" s="70"/>
      <c r="K1919" s="70"/>
      <c r="L1919" s="70">
        <v>700</v>
      </c>
      <c r="M1919" s="70">
        <v>607.612482</v>
      </c>
      <c r="N1919" s="70"/>
      <c r="O1919" s="70"/>
      <c r="P1919" s="70"/>
      <c r="Q1919" s="70"/>
      <c r="R1919" s="70">
        <v>700</v>
      </c>
      <c r="S1919" s="70">
        <v>607.612482</v>
      </c>
    </row>
    <row r="1920" spans="1:19" x14ac:dyDescent="0.25">
      <c r="A1920" s="72">
        <v>27461</v>
      </c>
      <c r="B1920" s="70"/>
      <c r="C1920" s="70"/>
      <c r="D1920" s="70"/>
      <c r="E1920" s="70"/>
      <c r="F1920" s="70">
        <v>5908</v>
      </c>
      <c r="G1920" s="70">
        <v>10823.585152</v>
      </c>
      <c r="H1920" s="70"/>
      <c r="I1920" s="70"/>
      <c r="J1920" s="70"/>
      <c r="K1920" s="70"/>
      <c r="L1920" s="70"/>
      <c r="M1920" s="70"/>
      <c r="N1920" s="70"/>
      <c r="O1920" s="70"/>
      <c r="P1920" s="70"/>
      <c r="Q1920" s="70"/>
      <c r="R1920" s="70">
        <v>5908</v>
      </c>
      <c r="S1920" s="70">
        <v>10823.585152</v>
      </c>
    </row>
    <row r="1921" spans="1:19" x14ac:dyDescent="0.25">
      <c r="A1921" s="72">
        <v>27502</v>
      </c>
      <c r="B1921" s="70"/>
      <c r="C1921" s="70"/>
      <c r="D1921" s="70"/>
      <c r="E1921" s="70"/>
      <c r="F1921" s="70">
        <v>8894</v>
      </c>
      <c r="G1921" s="70">
        <v>9702.9906459999984</v>
      </c>
      <c r="H1921" s="70"/>
      <c r="I1921" s="70"/>
      <c r="J1921" s="70"/>
      <c r="K1921" s="70"/>
      <c r="L1921" s="70"/>
      <c r="M1921" s="70"/>
      <c r="N1921" s="70"/>
      <c r="O1921" s="70"/>
      <c r="P1921" s="70"/>
      <c r="Q1921" s="70"/>
      <c r="R1921" s="70">
        <v>8894</v>
      </c>
      <c r="S1921" s="70">
        <v>9702.9906459999984</v>
      </c>
    </row>
    <row r="1922" spans="1:19" x14ac:dyDescent="0.25">
      <c r="A1922" s="72">
        <v>27505</v>
      </c>
      <c r="B1922" s="70"/>
      <c r="C1922" s="70"/>
      <c r="D1922" s="70"/>
      <c r="E1922" s="70"/>
      <c r="F1922" s="70">
        <v>39891</v>
      </c>
      <c r="G1922" s="70">
        <v>39451.684143999999</v>
      </c>
      <c r="H1922" s="70"/>
      <c r="I1922" s="70"/>
      <c r="J1922" s="70"/>
      <c r="K1922" s="70"/>
      <c r="L1922" s="70"/>
      <c r="M1922" s="70"/>
      <c r="N1922" s="70"/>
      <c r="O1922" s="70"/>
      <c r="P1922" s="70"/>
      <c r="Q1922" s="70"/>
      <c r="R1922" s="70">
        <v>39891</v>
      </c>
      <c r="S1922" s="70">
        <v>39451.684143999999</v>
      </c>
    </row>
    <row r="1923" spans="1:19" x14ac:dyDescent="0.25">
      <c r="A1923" s="72">
        <v>27506</v>
      </c>
      <c r="B1923" s="70"/>
      <c r="C1923" s="70"/>
      <c r="D1923" s="70"/>
      <c r="E1923" s="70"/>
      <c r="F1923" s="70">
        <v>4577</v>
      </c>
      <c r="G1923" s="70">
        <v>2855.7050789999998</v>
      </c>
      <c r="H1923" s="70"/>
      <c r="I1923" s="70"/>
      <c r="J1923" s="70"/>
      <c r="K1923" s="70"/>
      <c r="L1923" s="70"/>
      <c r="M1923" s="70"/>
      <c r="N1923" s="70"/>
      <c r="O1923" s="70"/>
      <c r="P1923" s="70"/>
      <c r="Q1923" s="70"/>
      <c r="R1923" s="70">
        <v>4577</v>
      </c>
      <c r="S1923" s="70">
        <v>2855.7050789999998</v>
      </c>
    </row>
    <row r="1924" spans="1:19" x14ac:dyDescent="0.25">
      <c r="A1924" s="72">
        <v>27507</v>
      </c>
      <c r="B1924" s="70"/>
      <c r="C1924" s="70"/>
      <c r="D1924" s="70"/>
      <c r="E1924" s="70"/>
      <c r="F1924" s="70">
        <v>44209</v>
      </c>
      <c r="G1924" s="70">
        <v>42307.389099</v>
      </c>
      <c r="H1924" s="70"/>
      <c r="I1924" s="70"/>
      <c r="J1924" s="70"/>
      <c r="K1924" s="70"/>
      <c r="L1924" s="70"/>
      <c r="M1924" s="70"/>
      <c r="N1924" s="70"/>
      <c r="O1924" s="70"/>
      <c r="P1924" s="70"/>
      <c r="Q1924" s="70"/>
      <c r="R1924" s="70">
        <v>44209</v>
      </c>
      <c r="S1924" s="70">
        <v>42307.389099</v>
      </c>
    </row>
    <row r="1925" spans="1:19" x14ac:dyDescent="0.25">
      <c r="A1925" s="72">
        <v>27519</v>
      </c>
      <c r="B1925" s="70"/>
      <c r="C1925" s="70"/>
      <c r="D1925" s="70"/>
      <c r="E1925" s="70"/>
      <c r="F1925" s="70"/>
      <c r="G1925" s="70"/>
      <c r="H1925" s="70"/>
      <c r="I1925" s="70"/>
      <c r="J1925" s="70"/>
      <c r="K1925" s="70"/>
      <c r="L1925" s="70">
        <v>66076</v>
      </c>
      <c r="M1925" s="70">
        <v>59869.426512999999</v>
      </c>
      <c r="N1925" s="70"/>
      <c r="O1925" s="70"/>
      <c r="P1925" s="70"/>
      <c r="Q1925" s="70"/>
      <c r="R1925" s="70">
        <v>66076</v>
      </c>
      <c r="S1925" s="70">
        <v>59869.426512999999</v>
      </c>
    </row>
    <row r="1926" spans="1:19" x14ac:dyDescent="0.25">
      <c r="A1926" s="72">
        <v>27520</v>
      </c>
      <c r="B1926" s="70"/>
      <c r="C1926" s="70"/>
      <c r="D1926" s="70"/>
      <c r="E1926" s="70"/>
      <c r="F1926" s="70"/>
      <c r="G1926" s="70"/>
      <c r="H1926" s="70"/>
      <c r="I1926" s="70"/>
      <c r="J1926" s="70"/>
      <c r="K1926" s="70"/>
      <c r="L1926" s="70">
        <v>70400</v>
      </c>
      <c r="M1926" s="70">
        <v>61195.490723000003</v>
      </c>
      <c r="N1926" s="70"/>
      <c r="O1926" s="70"/>
      <c r="P1926" s="70"/>
      <c r="Q1926" s="70"/>
      <c r="R1926" s="70">
        <v>70400</v>
      </c>
      <c r="S1926" s="70">
        <v>61195.490723000003</v>
      </c>
    </row>
    <row r="1927" spans="1:19" x14ac:dyDescent="0.25">
      <c r="A1927" s="72">
        <v>27531</v>
      </c>
      <c r="B1927" s="70"/>
      <c r="C1927" s="70"/>
      <c r="D1927" s="70">
        <v>16083</v>
      </c>
      <c r="E1927" s="70">
        <v>11291.814085999998</v>
      </c>
      <c r="F1927" s="70"/>
      <c r="G1927" s="70"/>
      <c r="H1927" s="70"/>
      <c r="I1927" s="70"/>
      <c r="J1927" s="70"/>
      <c r="K1927" s="70"/>
      <c r="L1927" s="70"/>
      <c r="M1927" s="70"/>
      <c r="N1927" s="70"/>
      <c r="O1927" s="70"/>
      <c r="P1927" s="70"/>
      <c r="Q1927" s="70"/>
      <c r="R1927" s="70">
        <v>16083</v>
      </c>
      <c r="S1927" s="70">
        <v>11291.814085999998</v>
      </c>
    </row>
    <row r="1928" spans="1:19" x14ac:dyDescent="0.25">
      <c r="A1928" s="72">
        <v>27539</v>
      </c>
      <c r="B1928" s="70"/>
      <c r="C1928" s="70"/>
      <c r="D1928" s="70"/>
      <c r="E1928" s="70"/>
      <c r="F1928" s="70"/>
      <c r="G1928" s="70"/>
      <c r="H1928" s="70"/>
      <c r="I1928" s="70"/>
      <c r="J1928" s="70"/>
      <c r="K1928" s="70"/>
      <c r="L1928" s="70"/>
      <c r="M1928" s="70"/>
      <c r="N1928" s="70"/>
      <c r="O1928" s="70"/>
      <c r="P1928" s="70">
        <v>7355</v>
      </c>
      <c r="Q1928" s="70">
        <v>5894.2195439999996</v>
      </c>
      <c r="R1928" s="70">
        <v>7355</v>
      </c>
      <c r="S1928" s="70">
        <v>5894.2195439999996</v>
      </c>
    </row>
    <row r="1929" spans="1:19" x14ac:dyDescent="0.25">
      <c r="A1929" s="72">
        <v>27540</v>
      </c>
      <c r="B1929" s="70"/>
      <c r="C1929" s="70"/>
      <c r="D1929" s="70"/>
      <c r="E1929" s="70"/>
      <c r="F1929" s="70"/>
      <c r="G1929" s="70"/>
      <c r="H1929" s="70"/>
      <c r="I1929" s="70"/>
      <c r="J1929" s="70"/>
      <c r="K1929" s="70"/>
      <c r="L1929" s="70"/>
      <c r="M1929" s="70"/>
      <c r="N1929" s="70"/>
      <c r="O1929" s="70"/>
      <c r="P1929" s="70">
        <v>7157</v>
      </c>
      <c r="Q1929" s="70">
        <v>5672.3826290000006</v>
      </c>
      <c r="R1929" s="70">
        <v>7157</v>
      </c>
      <c r="S1929" s="70">
        <v>5672.3826290000006</v>
      </c>
    </row>
    <row r="1930" spans="1:19" x14ac:dyDescent="0.25">
      <c r="A1930" s="72">
        <v>27543</v>
      </c>
      <c r="B1930" s="70"/>
      <c r="C1930" s="70"/>
      <c r="D1930" s="70"/>
      <c r="E1930" s="70"/>
      <c r="F1930" s="70"/>
      <c r="G1930" s="70"/>
      <c r="H1930" s="70"/>
      <c r="I1930" s="70"/>
      <c r="J1930" s="70"/>
      <c r="K1930" s="70"/>
      <c r="L1930" s="70">
        <v>65262</v>
      </c>
      <c r="M1930" s="70">
        <v>58607.228516000003</v>
      </c>
      <c r="N1930" s="70"/>
      <c r="O1930" s="70"/>
      <c r="P1930" s="70"/>
      <c r="Q1930" s="70"/>
      <c r="R1930" s="70">
        <v>65262</v>
      </c>
      <c r="S1930" s="70">
        <v>58607.228516000003</v>
      </c>
    </row>
    <row r="1931" spans="1:19" x14ac:dyDescent="0.25">
      <c r="A1931" s="72">
        <v>27544</v>
      </c>
      <c r="B1931" s="70"/>
      <c r="C1931" s="70"/>
      <c r="D1931" s="70"/>
      <c r="E1931" s="70"/>
      <c r="F1931" s="70"/>
      <c r="G1931" s="70"/>
      <c r="H1931" s="70"/>
      <c r="I1931" s="70"/>
      <c r="J1931" s="70"/>
      <c r="K1931" s="70"/>
      <c r="L1931" s="70">
        <v>63736</v>
      </c>
      <c r="M1931" s="70">
        <v>58454.567872000007</v>
      </c>
      <c r="N1931" s="70"/>
      <c r="O1931" s="70"/>
      <c r="P1931" s="70"/>
      <c r="Q1931" s="70"/>
      <c r="R1931" s="70">
        <v>63736</v>
      </c>
      <c r="S1931" s="70">
        <v>58454.567872000007</v>
      </c>
    </row>
    <row r="1932" spans="1:19" x14ac:dyDescent="0.25">
      <c r="A1932" s="72">
        <v>27546</v>
      </c>
      <c r="B1932" s="70"/>
      <c r="C1932" s="70"/>
      <c r="D1932" s="70"/>
      <c r="E1932" s="70"/>
      <c r="F1932" s="70"/>
      <c r="G1932" s="70"/>
      <c r="H1932" s="70"/>
      <c r="I1932" s="70"/>
      <c r="J1932" s="70">
        <v>8544</v>
      </c>
      <c r="K1932" s="70">
        <v>9635.532349000001</v>
      </c>
      <c r="L1932" s="70"/>
      <c r="M1932" s="70"/>
      <c r="N1932" s="70"/>
      <c r="O1932" s="70"/>
      <c r="P1932" s="70"/>
      <c r="Q1932" s="70"/>
      <c r="R1932" s="70">
        <v>8544</v>
      </c>
      <c r="S1932" s="70">
        <v>9635.532349000001</v>
      </c>
    </row>
    <row r="1933" spans="1:19" x14ac:dyDescent="0.25">
      <c r="A1933" s="72">
        <v>27547</v>
      </c>
      <c r="B1933" s="70"/>
      <c r="C1933" s="70"/>
      <c r="D1933" s="70"/>
      <c r="E1933" s="70"/>
      <c r="F1933" s="70"/>
      <c r="G1933" s="70"/>
      <c r="H1933" s="70"/>
      <c r="I1933" s="70"/>
      <c r="J1933" s="70"/>
      <c r="K1933" s="70"/>
      <c r="L1933" s="70">
        <v>4689</v>
      </c>
      <c r="M1933" s="70">
        <v>5556.0380550000009</v>
      </c>
      <c r="N1933" s="70"/>
      <c r="O1933" s="70"/>
      <c r="P1933" s="70"/>
      <c r="Q1933" s="70"/>
      <c r="R1933" s="70">
        <v>4689</v>
      </c>
      <c r="S1933" s="70">
        <v>5556.0380550000009</v>
      </c>
    </row>
    <row r="1934" spans="1:19" x14ac:dyDescent="0.25">
      <c r="A1934" s="72">
        <v>27548</v>
      </c>
      <c r="B1934" s="70"/>
      <c r="C1934" s="70"/>
      <c r="D1934" s="70"/>
      <c r="E1934" s="70"/>
      <c r="F1934" s="70"/>
      <c r="G1934" s="70"/>
      <c r="H1934" s="70"/>
      <c r="I1934" s="70"/>
      <c r="J1934" s="70"/>
      <c r="K1934" s="70"/>
      <c r="L1934" s="70">
        <v>5030</v>
      </c>
      <c r="M1934" s="70">
        <v>4751.9341089999998</v>
      </c>
      <c r="N1934" s="70"/>
      <c r="O1934" s="70"/>
      <c r="P1934" s="70"/>
      <c r="Q1934" s="70"/>
      <c r="R1934" s="70">
        <v>5030</v>
      </c>
      <c r="S1934" s="70">
        <v>4751.9341089999998</v>
      </c>
    </row>
    <row r="1935" spans="1:19" x14ac:dyDescent="0.25">
      <c r="A1935" s="72">
        <v>27551</v>
      </c>
      <c r="B1935" s="70"/>
      <c r="C1935" s="70"/>
      <c r="D1935" s="70"/>
      <c r="E1935" s="70"/>
      <c r="F1935" s="70">
        <v>102178</v>
      </c>
      <c r="G1935" s="70">
        <v>90671.521240000002</v>
      </c>
      <c r="H1935" s="70"/>
      <c r="I1935" s="70"/>
      <c r="J1935" s="70"/>
      <c r="K1935" s="70"/>
      <c r="L1935" s="70"/>
      <c r="M1935" s="70"/>
      <c r="N1935" s="70"/>
      <c r="O1935" s="70"/>
      <c r="P1935" s="70"/>
      <c r="Q1935" s="70"/>
      <c r="R1935" s="70">
        <v>102178</v>
      </c>
      <c r="S1935" s="70">
        <v>90671.521240000002</v>
      </c>
    </row>
    <row r="1936" spans="1:19" x14ac:dyDescent="0.25">
      <c r="A1936" s="72">
        <v>27555</v>
      </c>
      <c r="B1936" s="70"/>
      <c r="C1936" s="70"/>
      <c r="D1936" s="70"/>
      <c r="E1936" s="70"/>
      <c r="F1936" s="70">
        <v>102480</v>
      </c>
      <c r="G1936" s="70">
        <v>98641.967774999997</v>
      </c>
      <c r="H1936" s="70"/>
      <c r="I1936" s="70"/>
      <c r="J1936" s="70"/>
      <c r="K1936" s="70"/>
      <c r="L1936" s="70"/>
      <c r="M1936" s="70"/>
      <c r="N1936" s="70"/>
      <c r="O1936" s="70"/>
      <c r="P1936" s="70"/>
      <c r="Q1936" s="70"/>
      <c r="R1936" s="70">
        <v>102480</v>
      </c>
      <c r="S1936" s="70">
        <v>98641.967774999997</v>
      </c>
    </row>
    <row r="1937" spans="1:19" x14ac:dyDescent="0.25">
      <c r="A1937" s="72">
        <v>27563</v>
      </c>
      <c r="B1937" s="70"/>
      <c r="C1937" s="70"/>
      <c r="D1937" s="70"/>
      <c r="E1937" s="70"/>
      <c r="F1937" s="70"/>
      <c r="G1937" s="70"/>
      <c r="H1937" s="70"/>
      <c r="I1937" s="70"/>
      <c r="J1937" s="70"/>
      <c r="K1937" s="70"/>
      <c r="L1937" s="70">
        <v>7680</v>
      </c>
      <c r="M1937" s="70">
        <v>5581.4666750000006</v>
      </c>
      <c r="N1937" s="70"/>
      <c r="O1937" s="70"/>
      <c r="P1937" s="70"/>
      <c r="Q1937" s="70"/>
      <c r="R1937" s="70">
        <v>7680</v>
      </c>
      <c r="S1937" s="70">
        <v>5581.4666750000006</v>
      </c>
    </row>
    <row r="1938" spans="1:19" x14ac:dyDescent="0.25">
      <c r="A1938" s="72">
        <v>27571</v>
      </c>
      <c r="B1938" s="70"/>
      <c r="C1938" s="70"/>
      <c r="D1938" s="70">
        <v>3281</v>
      </c>
      <c r="E1938" s="70">
        <v>251.94029199999997</v>
      </c>
      <c r="F1938" s="70"/>
      <c r="G1938" s="70"/>
      <c r="H1938" s="70"/>
      <c r="I1938" s="70"/>
      <c r="J1938" s="70"/>
      <c r="K1938" s="70"/>
      <c r="L1938" s="70"/>
      <c r="M1938" s="70"/>
      <c r="N1938" s="70"/>
      <c r="O1938" s="70"/>
      <c r="P1938" s="70"/>
      <c r="Q1938" s="70"/>
      <c r="R1938" s="70">
        <v>3281</v>
      </c>
      <c r="S1938" s="70">
        <v>251.94029199999997</v>
      </c>
    </row>
    <row r="1939" spans="1:19" x14ac:dyDescent="0.25">
      <c r="A1939" s="72">
        <v>27576</v>
      </c>
      <c r="B1939" s="70"/>
      <c r="C1939" s="70"/>
      <c r="D1939" s="70">
        <v>18589</v>
      </c>
      <c r="E1939" s="70">
        <v>16085.133422999999</v>
      </c>
      <c r="F1939" s="70"/>
      <c r="G1939" s="70"/>
      <c r="H1939" s="70"/>
      <c r="I1939" s="70"/>
      <c r="J1939" s="70"/>
      <c r="K1939" s="70"/>
      <c r="L1939" s="70"/>
      <c r="M1939" s="70"/>
      <c r="N1939" s="70"/>
      <c r="O1939" s="70"/>
      <c r="P1939" s="70"/>
      <c r="Q1939" s="70"/>
      <c r="R1939" s="70">
        <v>18589</v>
      </c>
      <c r="S1939" s="70">
        <v>16085.133422999999</v>
      </c>
    </row>
    <row r="1940" spans="1:19" x14ac:dyDescent="0.25">
      <c r="A1940" s="72">
        <v>27578</v>
      </c>
      <c r="B1940" s="70"/>
      <c r="C1940" s="70"/>
      <c r="D1940" s="70">
        <v>80382</v>
      </c>
      <c r="E1940" s="70">
        <v>94474.618164999993</v>
      </c>
      <c r="F1940" s="70"/>
      <c r="G1940" s="70"/>
      <c r="H1940" s="70"/>
      <c r="I1940" s="70"/>
      <c r="J1940" s="70"/>
      <c r="K1940" s="70"/>
      <c r="L1940" s="70"/>
      <c r="M1940" s="70"/>
      <c r="N1940" s="70"/>
      <c r="O1940" s="70"/>
      <c r="P1940" s="70"/>
      <c r="Q1940" s="70"/>
      <c r="R1940" s="70">
        <v>80382</v>
      </c>
      <c r="S1940" s="70">
        <v>94474.618164999993</v>
      </c>
    </row>
    <row r="1941" spans="1:19" x14ac:dyDescent="0.25">
      <c r="A1941" s="72">
        <v>27580</v>
      </c>
      <c r="B1941" s="70"/>
      <c r="C1941" s="70"/>
      <c r="D1941" s="70">
        <v>6731</v>
      </c>
      <c r="E1941" s="70">
        <v>9586.1229860000003</v>
      </c>
      <c r="F1941" s="70"/>
      <c r="G1941" s="70"/>
      <c r="H1941" s="70"/>
      <c r="I1941" s="70"/>
      <c r="J1941" s="70"/>
      <c r="K1941" s="70"/>
      <c r="L1941" s="70"/>
      <c r="M1941" s="70"/>
      <c r="N1941" s="70"/>
      <c r="O1941" s="70"/>
      <c r="P1941" s="70"/>
      <c r="Q1941" s="70"/>
      <c r="R1941" s="70">
        <v>6731</v>
      </c>
      <c r="S1941" s="70">
        <v>9586.1229860000003</v>
      </c>
    </row>
    <row r="1942" spans="1:19" x14ac:dyDescent="0.25">
      <c r="A1942" s="72">
        <v>27585</v>
      </c>
      <c r="B1942" s="70"/>
      <c r="C1942" s="70"/>
      <c r="D1942" s="70">
        <v>9301</v>
      </c>
      <c r="E1942" s="70">
        <v>14116.334412</v>
      </c>
      <c r="F1942" s="70"/>
      <c r="G1942" s="70"/>
      <c r="H1942" s="70"/>
      <c r="I1942" s="70"/>
      <c r="J1942" s="70"/>
      <c r="K1942" s="70"/>
      <c r="L1942" s="70"/>
      <c r="M1942" s="70"/>
      <c r="N1942" s="70"/>
      <c r="O1942" s="70"/>
      <c r="P1942" s="70"/>
      <c r="Q1942" s="70"/>
      <c r="R1942" s="70">
        <v>9301</v>
      </c>
      <c r="S1942" s="70">
        <v>14116.334412</v>
      </c>
    </row>
    <row r="1943" spans="1:19" x14ac:dyDescent="0.25">
      <c r="A1943" s="72">
        <v>27588</v>
      </c>
      <c r="B1943" s="70"/>
      <c r="C1943" s="70"/>
      <c r="D1943" s="70">
        <v>5129</v>
      </c>
      <c r="E1943" s="70">
        <v>4879.5943449999995</v>
      </c>
      <c r="F1943" s="70"/>
      <c r="G1943" s="70"/>
      <c r="H1943" s="70"/>
      <c r="I1943" s="70"/>
      <c r="J1943" s="70"/>
      <c r="K1943" s="70"/>
      <c r="L1943" s="70"/>
      <c r="M1943" s="70"/>
      <c r="N1943" s="70"/>
      <c r="O1943" s="70"/>
      <c r="P1943" s="70"/>
      <c r="Q1943" s="70"/>
      <c r="R1943" s="70">
        <v>5129</v>
      </c>
      <c r="S1943" s="70">
        <v>4879.5943449999995</v>
      </c>
    </row>
    <row r="1944" spans="1:19" x14ac:dyDescent="0.25">
      <c r="A1944" s="72">
        <v>27597</v>
      </c>
      <c r="B1944" s="70"/>
      <c r="C1944" s="70"/>
      <c r="D1944" s="70"/>
      <c r="E1944" s="70"/>
      <c r="F1944" s="70"/>
      <c r="G1944" s="70"/>
      <c r="H1944" s="70"/>
      <c r="I1944" s="70"/>
      <c r="J1944" s="70"/>
      <c r="K1944" s="70"/>
      <c r="L1944" s="70">
        <v>63067</v>
      </c>
      <c r="M1944" s="70">
        <v>59866.968995000003</v>
      </c>
      <c r="N1944" s="70"/>
      <c r="O1944" s="70"/>
      <c r="P1944" s="70"/>
      <c r="Q1944" s="70"/>
      <c r="R1944" s="70">
        <v>63067</v>
      </c>
      <c r="S1944" s="70">
        <v>59866.968995000003</v>
      </c>
    </row>
    <row r="1945" spans="1:19" x14ac:dyDescent="0.25">
      <c r="A1945" s="72">
        <v>27598</v>
      </c>
      <c r="B1945" s="70"/>
      <c r="C1945" s="70"/>
      <c r="D1945" s="70"/>
      <c r="E1945" s="70"/>
      <c r="F1945" s="70"/>
      <c r="G1945" s="70"/>
      <c r="H1945" s="70"/>
      <c r="I1945" s="70"/>
      <c r="J1945" s="70"/>
      <c r="K1945" s="70"/>
      <c r="L1945" s="70">
        <v>54384</v>
      </c>
      <c r="M1945" s="70">
        <v>61192.651853999989</v>
      </c>
      <c r="N1945" s="70"/>
      <c r="O1945" s="70"/>
      <c r="P1945" s="70"/>
      <c r="Q1945" s="70"/>
      <c r="R1945" s="70">
        <v>54384</v>
      </c>
      <c r="S1945" s="70">
        <v>61192.651853999989</v>
      </c>
    </row>
    <row r="1946" spans="1:19" x14ac:dyDescent="0.25">
      <c r="A1946" s="72">
        <v>27600</v>
      </c>
      <c r="B1946" s="70"/>
      <c r="C1946" s="70"/>
      <c r="D1946" s="70"/>
      <c r="E1946" s="70"/>
      <c r="F1946" s="70">
        <v>93303</v>
      </c>
      <c r="G1946" s="70">
        <v>84684.650878</v>
      </c>
      <c r="H1946" s="70"/>
      <c r="I1946" s="70"/>
      <c r="J1946" s="70"/>
      <c r="K1946" s="70"/>
      <c r="L1946" s="70"/>
      <c r="M1946" s="70"/>
      <c r="N1946" s="70"/>
      <c r="O1946" s="70"/>
      <c r="P1946" s="70"/>
      <c r="Q1946" s="70"/>
      <c r="R1946" s="70">
        <v>93303</v>
      </c>
      <c r="S1946" s="70">
        <v>84684.650878</v>
      </c>
    </row>
    <row r="1947" spans="1:19" x14ac:dyDescent="0.25">
      <c r="A1947" s="72">
        <v>27603</v>
      </c>
      <c r="B1947" s="70"/>
      <c r="C1947" s="70"/>
      <c r="D1947" s="70">
        <v>100852</v>
      </c>
      <c r="E1947" s="70">
        <v>94377.211425999994</v>
      </c>
      <c r="F1947" s="70"/>
      <c r="G1947" s="70"/>
      <c r="H1947" s="70"/>
      <c r="I1947" s="70"/>
      <c r="J1947" s="70"/>
      <c r="K1947" s="70"/>
      <c r="L1947" s="70"/>
      <c r="M1947" s="70"/>
      <c r="N1947" s="70"/>
      <c r="O1947" s="70"/>
      <c r="P1947" s="70"/>
      <c r="Q1947" s="70"/>
      <c r="R1947" s="70">
        <v>100852</v>
      </c>
      <c r="S1947" s="70">
        <v>94377.211425999994</v>
      </c>
    </row>
    <row r="1948" spans="1:19" x14ac:dyDescent="0.25">
      <c r="A1948" s="72">
        <v>27605</v>
      </c>
      <c r="B1948" s="70"/>
      <c r="C1948" s="70"/>
      <c r="D1948" s="70"/>
      <c r="E1948" s="70"/>
      <c r="F1948" s="70">
        <v>102178</v>
      </c>
      <c r="G1948" s="70">
        <v>98641.967774999997</v>
      </c>
      <c r="H1948" s="70"/>
      <c r="I1948" s="70"/>
      <c r="J1948" s="70"/>
      <c r="K1948" s="70"/>
      <c r="L1948" s="70"/>
      <c r="M1948" s="70"/>
      <c r="N1948" s="70"/>
      <c r="O1948" s="70"/>
      <c r="P1948" s="70"/>
      <c r="Q1948" s="70"/>
      <c r="R1948" s="70">
        <v>102178</v>
      </c>
      <c r="S1948" s="70">
        <v>98641.967774999997</v>
      </c>
    </row>
    <row r="1949" spans="1:19" x14ac:dyDescent="0.25">
      <c r="A1949" s="72">
        <v>27607</v>
      </c>
      <c r="B1949" s="70"/>
      <c r="C1949" s="70"/>
      <c r="D1949" s="70"/>
      <c r="E1949" s="70"/>
      <c r="F1949" s="70">
        <v>69995</v>
      </c>
      <c r="G1949" s="70">
        <v>61888.104980999997</v>
      </c>
      <c r="H1949" s="70"/>
      <c r="I1949" s="70"/>
      <c r="J1949" s="70"/>
      <c r="K1949" s="70"/>
      <c r="L1949" s="70"/>
      <c r="M1949" s="70"/>
      <c r="N1949" s="70"/>
      <c r="O1949" s="70"/>
      <c r="P1949" s="70"/>
      <c r="Q1949" s="70"/>
      <c r="R1949" s="70">
        <v>69995</v>
      </c>
      <c r="S1949" s="70">
        <v>61888.104980999997</v>
      </c>
    </row>
    <row r="1950" spans="1:19" x14ac:dyDescent="0.25">
      <c r="A1950" s="72">
        <v>27611</v>
      </c>
      <c r="B1950" s="70"/>
      <c r="C1950" s="70"/>
      <c r="D1950" s="70"/>
      <c r="E1950" s="70"/>
      <c r="F1950" s="70"/>
      <c r="G1950" s="70"/>
      <c r="H1950" s="70">
        <v>13241</v>
      </c>
      <c r="I1950" s="70">
        <v>10358.512054000001</v>
      </c>
      <c r="J1950" s="70"/>
      <c r="K1950" s="70"/>
      <c r="L1950" s="70"/>
      <c r="M1950" s="70"/>
      <c r="N1950" s="70"/>
      <c r="O1950" s="70"/>
      <c r="P1950" s="70"/>
      <c r="Q1950" s="70"/>
      <c r="R1950" s="70">
        <v>13241</v>
      </c>
      <c r="S1950" s="70">
        <v>10358.512054000001</v>
      </c>
    </row>
    <row r="1951" spans="1:19" x14ac:dyDescent="0.25">
      <c r="A1951" s="72">
        <v>27614</v>
      </c>
      <c r="B1951" s="70"/>
      <c r="C1951" s="70"/>
      <c r="D1951" s="70">
        <v>85967</v>
      </c>
      <c r="E1951" s="70">
        <v>92043.354980000004</v>
      </c>
      <c r="F1951" s="70"/>
      <c r="G1951" s="70"/>
      <c r="H1951" s="70"/>
      <c r="I1951" s="70"/>
      <c r="J1951" s="70"/>
      <c r="K1951" s="70"/>
      <c r="L1951" s="70"/>
      <c r="M1951" s="70"/>
      <c r="N1951" s="70"/>
      <c r="O1951" s="70"/>
      <c r="P1951" s="70"/>
      <c r="Q1951" s="70"/>
      <c r="R1951" s="70">
        <v>85967</v>
      </c>
      <c r="S1951" s="70">
        <v>92043.354980000004</v>
      </c>
    </row>
    <row r="1952" spans="1:19" x14ac:dyDescent="0.25">
      <c r="A1952" s="72">
        <v>27637</v>
      </c>
      <c r="B1952" s="70"/>
      <c r="C1952" s="70"/>
      <c r="D1952" s="70"/>
      <c r="E1952" s="70"/>
      <c r="F1952" s="70">
        <v>5303</v>
      </c>
      <c r="G1952" s="70">
        <v>6667.4310150000001</v>
      </c>
      <c r="H1952" s="70"/>
      <c r="I1952" s="70"/>
      <c r="J1952" s="70"/>
      <c r="K1952" s="70"/>
      <c r="L1952" s="70"/>
      <c r="M1952" s="70"/>
      <c r="N1952" s="70"/>
      <c r="O1952" s="70"/>
      <c r="P1952" s="70"/>
      <c r="Q1952" s="70"/>
      <c r="R1952" s="70">
        <v>5303</v>
      </c>
      <c r="S1952" s="70">
        <v>6667.4310150000001</v>
      </c>
    </row>
    <row r="1953" spans="1:19" x14ac:dyDescent="0.25">
      <c r="A1953" s="72">
        <v>27694</v>
      </c>
      <c r="B1953" s="70"/>
      <c r="C1953" s="70"/>
      <c r="D1953" s="70"/>
      <c r="E1953" s="70"/>
      <c r="F1953" s="70"/>
      <c r="G1953" s="70"/>
      <c r="H1953" s="70">
        <v>21018</v>
      </c>
      <c r="I1953" s="70">
        <v>15189.066527999999</v>
      </c>
      <c r="J1953" s="70"/>
      <c r="K1953" s="70"/>
      <c r="L1953" s="70"/>
      <c r="M1953" s="70"/>
      <c r="N1953" s="70"/>
      <c r="O1953" s="70"/>
      <c r="P1953" s="70"/>
      <c r="Q1953" s="70"/>
      <c r="R1953" s="70">
        <v>21018</v>
      </c>
      <c r="S1953" s="70">
        <v>15189.066527999999</v>
      </c>
    </row>
    <row r="1954" spans="1:19" x14ac:dyDescent="0.25">
      <c r="A1954" s="72">
        <v>27716</v>
      </c>
      <c r="B1954" s="70"/>
      <c r="C1954" s="70"/>
      <c r="D1954" s="70"/>
      <c r="E1954" s="70"/>
      <c r="F1954" s="70"/>
      <c r="G1954" s="70"/>
      <c r="H1954" s="70">
        <v>31877</v>
      </c>
      <c r="I1954" s="70">
        <v>36830.992432999999</v>
      </c>
      <c r="J1954" s="70"/>
      <c r="K1954" s="70"/>
      <c r="L1954" s="70"/>
      <c r="M1954" s="70"/>
      <c r="N1954" s="70"/>
      <c r="O1954" s="70"/>
      <c r="P1954" s="70"/>
      <c r="Q1954" s="70"/>
      <c r="R1954" s="70">
        <v>31877</v>
      </c>
      <c r="S1954" s="70">
        <v>36830.992432999999</v>
      </c>
    </row>
    <row r="1955" spans="1:19" x14ac:dyDescent="0.25">
      <c r="A1955" s="72">
        <v>27719</v>
      </c>
      <c r="B1955" s="70"/>
      <c r="C1955" s="70"/>
      <c r="D1955" s="70"/>
      <c r="E1955" s="70"/>
      <c r="F1955" s="70"/>
      <c r="G1955" s="70"/>
      <c r="H1955" s="70">
        <v>53469</v>
      </c>
      <c r="I1955" s="70">
        <v>44290.231444999998</v>
      </c>
      <c r="J1955" s="70"/>
      <c r="K1955" s="70"/>
      <c r="L1955" s="70"/>
      <c r="M1955" s="70"/>
      <c r="N1955" s="70"/>
      <c r="O1955" s="70"/>
      <c r="P1955" s="70"/>
      <c r="Q1955" s="70"/>
      <c r="R1955" s="70">
        <v>53469</v>
      </c>
      <c r="S1955" s="70">
        <v>44290.231444999998</v>
      </c>
    </row>
    <row r="1956" spans="1:19" x14ac:dyDescent="0.25">
      <c r="A1956" s="72">
        <v>27720</v>
      </c>
      <c r="B1956" s="70"/>
      <c r="C1956" s="70"/>
      <c r="D1956" s="70"/>
      <c r="E1956" s="70"/>
      <c r="F1956" s="70"/>
      <c r="G1956" s="70"/>
      <c r="H1956" s="70">
        <v>31643</v>
      </c>
      <c r="I1956" s="70">
        <v>42740.978515000003</v>
      </c>
      <c r="J1956" s="70"/>
      <c r="K1956" s="70"/>
      <c r="L1956" s="70"/>
      <c r="M1956" s="70"/>
      <c r="N1956" s="70"/>
      <c r="O1956" s="70"/>
      <c r="P1956" s="70"/>
      <c r="Q1956" s="70"/>
      <c r="R1956" s="70">
        <v>31643</v>
      </c>
      <c r="S1956" s="70">
        <v>42740.978515000003</v>
      </c>
    </row>
    <row r="1957" spans="1:19" x14ac:dyDescent="0.25">
      <c r="A1957" s="72">
        <v>27721</v>
      </c>
      <c r="B1957" s="70"/>
      <c r="C1957" s="70"/>
      <c r="D1957" s="70"/>
      <c r="E1957" s="70"/>
      <c r="F1957" s="70"/>
      <c r="G1957" s="70"/>
      <c r="H1957" s="70">
        <v>37842</v>
      </c>
      <c r="I1957" s="70">
        <v>39238.195557000006</v>
      </c>
      <c r="J1957" s="70"/>
      <c r="K1957" s="70"/>
      <c r="L1957" s="70"/>
      <c r="M1957" s="70"/>
      <c r="N1957" s="70"/>
      <c r="O1957" s="70"/>
      <c r="P1957" s="70"/>
      <c r="Q1957" s="70"/>
      <c r="R1957" s="70">
        <v>37842</v>
      </c>
      <c r="S1957" s="70">
        <v>39238.195557000006</v>
      </c>
    </row>
    <row r="1958" spans="1:19" x14ac:dyDescent="0.25">
      <c r="A1958" s="72">
        <v>27724</v>
      </c>
      <c r="B1958" s="70"/>
      <c r="C1958" s="70"/>
      <c r="D1958" s="70"/>
      <c r="E1958" s="70"/>
      <c r="F1958" s="70"/>
      <c r="G1958" s="70"/>
      <c r="H1958" s="70">
        <v>28713</v>
      </c>
      <c r="I1958" s="70">
        <v>34312.578613999998</v>
      </c>
      <c r="J1958" s="70"/>
      <c r="K1958" s="70"/>
      <c r="L1958" s="70"/>
      <c r="M1958" s="70"/>
      <c r="N1958" s="70"/>
      <c r="O1958" s="70"/>
      <c r="P1958" s="70"/>
      <c r="Q1958" s="70"/>
      <c r="R1958" s="70">
        <v>28713</v>
      </c>
      <c r="S1958" s="70">
        <v>34312.578613999998</v>
      </c>
    </row>
    <row r="1959" spans="1:19" x14ac:dyDescent="0.25">
      <c r="A1959" s="72">
        <v>27737</v>
      </c>
      <c r="B1959" s="70"/>
      <c r="C1959" s="70"/>
      <c r="D1959" s="70"/>
      <c r="E1959" s="70"/>
      <c r="F1959" s="70"/>
      <c r="G1959" s="70"/>
      <c r="H1959" s="70">
        <v>40671</v>
      </c>
      <c r="I1959" s="70">
        <v>48341.449462999997</v>
      </c>
      <c r="J1959" s="70"/>
      <c r="K1959" s="70"/>
      <c r="L1959" s="70"/>
      <c r="M1959" s="70"/>
      <c r="N1959" s="70"/>
      <c r="O1959" s="70"/>
      <c r="P1959" s="70"/>
      <c r="Q1959" s="70"/>
      <c r="R1959" s="70">
        <v>40671</v>
      </c>
      <c r="S1959" s="70">
        <v>48341.449462999997</v>
      </c>
    </row>
    <row r="1960" spans="1:19" x14ac:dyDescent="0.25">
      <c r="A1960" s="72">
        <v>27741</v>
      </c>
      <c r="B1960" s="70"/>
      <c r="C1960" s="70"/>
      <c r="D1960" s="70"/>
      <c r="E1960" s="70"/>
      <c r="F1960" s="70"/>
      <c r="G1960" s="70"/>
      <c r="H1960" s="70">
        <v>39613</v>
      </c>
      <c r="I1960" s="70">
        <v>44290.231444999998</v>
      </c>
      <c r="J1960" s="70"/>
      <c r="K1960" s="70"/>
      <c r="L1960" s="70"/>
      <c r="M1960" s="70"/>
      <c r="N1960" s="70"/>
      <c r="O1960" s="70"/>
      <c r="P1960" s="70"/>
      <c r="Q1960" s="70"/>
      <c r="R1960" s="70">
        <v>39613</v>
      </c>
      <c r="S1960" s="70">
        <v>44290.231444999998</v>
      </c>
    </row>
    <row r="1961" spans="1:19" x14ac:dyDescent="0.25">
      <c r="A1961" s="72">
        <v>27742</v>
      </c>
      <c r="B1961" s="70"/>
      <c r="C1961" s="70"/>
      <c r="D1961" s="70"/>
      <c r="E1961" s="70"/>
      <c r="F1961" s="70"/>
      <c r="G1961" s="70"/>
      <c r="H1961" s="70">
        <v>42725</v>
      </c>
      <c r="I1961" s="70">
        <v>43291.919676999998</v>
      </c>
      <c r="J1961" s="70"/>
      <c r="K1961" s="70"/>
      <c r="L1961" s="70"/>
      <c r="M1961" s="70"/>
      <c r="N1961" s="70"/>
      <c r="O1961" s="70"/>
      <c r="P1961" s="70"/>
      <c r="Q1961" s="70"/>
      <c r="R1961" s="70">
        <v>42725</v>
      </c>
      <c r="S1961" s="70">
        <v>43291.919676999998</v>
      </c>
    </row>
    <row r="1962" spans="1:19" x14ac:dyDescent="0.25">
      <c r="A1962" s="72">
        <v>27754</v>
      </c>
      <c r="B1962" s="70"/>
      <c r="C1962" s="70"/>
      <c r="D1962" s="70"/>
      <c r="E1962" s="70"/>
      <c r="F1962" s="70"/>
      <c r="G1962" s="70"/>
      <c r="H1962" s="70"/>
      <c r="I1962" s="70"/>
      <c r="J1962" s="70">
        <v>17273</v>
      </c>
      <c r="K1962" s="70">
        <v>10580.669006</v>
      </c>
      <c r="L1962" s="70"/>
      <c r="M1962" s="70"/>
      <c r="N1962" s="70"/>
      <c r="O1962" s="70"/>
      <c r="P1962" s="70"/>
      <c r="Q1962" s="70"/>
      <c r="R1962" s="70">
        <v>17273</v>
      </c>
      <c r="S1962" s="70">
        <v>10580.669006</v>
      </c>
    </row>
    <row r="1963" spans="1:19" x14ac:dyDescent="0.25">
      <c r="A1963" s="72">
        <v>27757</v>
      </c>
      <c r="B1963" s="70"/>
      <c r="C1963" s="70"/>
      <c r="D1963" s="70"/>
      <c r="E1963" s="70"/>
      <c r="F1963" s="70"/>
      <c r="G1963" s="70"/>
      <c r="H1963" s="70"/>
      <c r="I1963" s="70"/>
      <c r="J1963" s="70">
        <v>19519</v>
      </c>
      <c r="K1963" s="70">
        <v>11282.167906999999</v>
      </c>
      <c r="L1963" s="70"/>
      <c r="M1963" s="70"/>
      <c r="N1963" s="70"/>
      <c r="O1963" s="70"/>
      <c r="P1963" s="70"/>
      <c r="Q1963" s="70"/>
      <c r="R1963" s="70">
        <v>19519</v>
      </c>
      <c r="S1963" s="70">
        <v>11282.167906999999</v>
      </c>
    </row>
    <row r="1964" spans="1:19" x14ac:dyDescent="0.25">
      <c r="A1964" s="72">
        <v>27763</v>
      </c>
      <c r="B1964" s="70"/>
      <c r="C1964" s="70"/>
      <c r="D1964" s="70"/>
      <c r="E1964" s="70"/>
      <c r="F1964" s="70"/>
      <c r="G1964" s="70"/>
      <c r="H1964" s="70"/>
      <c r="I1964" s="70"/>
      <c r="J1964" s="70">
        <v>3615</v>
      </c>
      <c r="K1964" s="70">
        <v>5076.5623239999995</v>
      </c>
      <c r="L1964" s="70"/>
      <c r="M1964" s="70"/>
      <c r="N1964" s="70"/>
      <c r="O1964" s="70"/>
      <c r="P1964" s="70"/>
      <c r="Q1964" s="70"/>
      <c r="R1964" s="70">
        <v>3615</v>
      </c>
      <c r="S1964" s="70">
        <v>5076.5623239999995</v>
      </c>
    </row>
    <row r="1965" spans="1:19" x14ac:dyDescent="0.25">
      <c r="A1965" s="72">
        <v>27764</v>
      </c>
      <c r="B1965" s="70"/>
      <c r="C1965" s="70"/>
      <c r="D1965" s="70"/>
      <c r="E1965" s="70"/>
      <c r="F1965" s="70"/>
      <c r="G1965" s="70"/>
      <c r="H1965" s="70"/>
      <c r="I1965" s="70"/>
      <c r="J1965" s="70">
        <v>21490</v>
      </c>
      <c r="K1965" s="70">
        <v>17593.553099999997</v>
      </c>
      <c r="L1965" s="70"/>
      <c r="M1965" s="70"/>
      <c r="N1965" s="70"/>
      <c r="O1965" s="70"/>
      <c r="P1965" s="70"/>
      <c r="Q1965" s="70"/>
      <c r="R1965" s="70">
        <v>21490</v>
      </c>
      <c r="S1965" s="70">
        <v>17593.553099999997</v>
      </c>
    </row>
    <row r="1966" spans="1:19" x14ac:dyDescent="0.25">
      <c r="A1966" s="72">
        <v>27781</v>
      </c>
      <c r="B1966" s="70"/>
      <c r="C1966" s="70"/>
      <c r="D1966" s="70">
        <v>67128</v>
      </c>
      <c r="E1966" s="70">
        <v>75228.366334000006</v>
      </c>
      <c r="F1966" s="70"/>
      <c r="G1966" s="70"/>
      <c r="H1966" s="70"/>
      <c r="I1966" s="70"/>
      <c r="J1966" s="70"/>
      <c r="K1966" s="70"/>
      <c r="L1966" s="70"/>
      <c r="M1966" s="70"/>
      <c r="N1966" s="70"/>
      <c r="O1966" s="70"/>
      <c r="P1966" s="70"/>
      <c r="Q1966" s="70"/>
      <c r="R1966" s="70">
        <v>67128</v>
      </c>
      <c r="S1966" s="70">
        <v>75228.366334000006</v>
      </c>
    </row>
    <row r="1967" spans="1:19" x14ac:dyDescent="0.25">
      <c r="A1967" s="72">
        <v>27792</v>
      </c>
      <c r="B1967" s="70"/>
      <c r="C1967" s="70"/>
      <c r="D1967" s="70">
        <v>91951</v>
      </c>
      <c r="E1967" s="70">
        <v>104842.307617</v>
      </c>
      <c r="F1967" s="70"/>
      <c r="G1967" s="70"/>
      <c r="H1967" s="70"/>
      <c r="I1967" s="70"/>
      <c r="J1967" s="70"/>
      <c r="K1967" s="70"/>
      <c r="L1967" s="70"/>
      <c r="M1967" s="70"/>
      <c r="N1967" s="70"/>
      <c r="O1967" s="70"/>
      <c r="P1967" s="70"/>
      <c r="Q1967" s="70"/>
      <c r="R1967" s="70">
        <v>91951</v>
      </c>
      <c r="S1967" s="70">
        <v>104842.307617</v>
      </c>
    </row>
    <row r="1968" spans="1:19" x14ac:dyDescent="0.25">
      <c r="A1968" s="72">
        <v>27800</v>
      </c>
      <c r="B1968" s="70"/>
      <c r="C1968" s="70"/>
      <c r="D1968" s="70">
        <v>7744</v>
      </c>
      <c r="E1968" s="70">
        <v>4801.0085749999998</v>
      </c>
      <c r="F1968" s="70"/>
      <c r="G1968" s="70"/>
      <c r="H1968" s="70"/>
      <c r="I1968" s="70"/>
      <c r="J1968" s="70"/>
      <c r="K1968" s="70"/>
      <c r="L1968" s="70"/>
      <c r="M1968" s="70"/>
      <c r="N1968" s="70"/>
      <c r="O1968" s="70"/>
      <c r="P1968" s="70"/>
      <c r="Q1968" s="70"/>
      <c r="R1968" s="70">
        <v>7744</v>
      </c>
      <c r="S1968" s="70">
        <v>4801.0085749999998</v>
      </c>
    </row>
    <row r="1969" spans="1:19" x14ac:dyDescent="0.25">
      <c r="A1969" s="72">
        <v>27802</v>
      </c>
      <c r="B1969" s="70"/>
      <c r="C1969" s="70"/>
      <c r="D1969" s="70">
        <v>7349</v>
      </c>
      <c r="E1969" s="70">
        <v>9277.4094540000006</v>
      </c>
      <c r="F1969" s="70"/>
      <c r="G1969" s="70"/>
      <c r="H1969" s="70"/>
      <c r="I1969" s="70"/>
      <c r="J1969" s="70"/>
      <c r="K1969" s="70"/>
      <c r="L1969" s="70"/>
      <c r="M1969" s="70"/>
      <c r="N1969" s="70"/>
      <c r="O1969" s="70"/>
      <c r="P1969" s="70"/>
      <c r="Q1969" s="70"/>
      <c r="R1969" s="70">
        <v>7349</v>
      </c>
      <c r="S1969" s="70">
        <v>9277.4094540000006</v>
      </c>
    </row>
    <row r="1970" spans="1:19" x14ac:dyDescent="0.25">
      <c r="A1970" s="72">
        <v>27804</v>
      </c>
      <c r="B1970" s="70"/>
      <c r="C1970" s="70"/>
      <c r="D1970" s="70">
        <v>1837</v>
      </c>
      <c r="E1970" s="70">
        <v>1327.7514340000002</v>
      </c>
      <c r="F1970" s="70"/>
      <c r="G1970" s="70"/>
      <c r="H1970" s="70"/>
      <c r="I1970" s="70"/>
      <c r="J1970" s="70"/>
      <c r="K1970" s="70"/>
      <c r="L1970" s="70"/>
      <c r="M1970" s="70"/>
      <c r="N1970" s="70"/>
      <c r="O1970" s="70"/>
      <c r="P1970" s="70"/>
      <c r="Q1970" s="70"/>
      <c r="R1970" s="70">
        <v>1837</v>
      </c>
      <c r="S1970" s="70">
        <v>1327.7514340000002</v>
      </c>
    </row>
    <row r="1971" spans="1:19" x14ac:dyDescent="0.25">
      <c r="A1971" s="72">
        <v>27806</v>
      </c>
      <c r="B1971" s="70">
        <v>81733</v>
      </c>
      <c r="C1971" s="70">
        <v>106361.348144</v>
      </c>
      <c r="D1971" s="70"/>
      <c r="E1971" s="70"/>
      <c r="F1971" s="70"/>
      <c r="G1971" s="70"/>
      <c r="H1971" s="70"/>
      <c r="I1971" s="70"/>
      <c r="J1971" s="70"/>
      <c r="K1971" s="70"/>
      <c r="L1971" s="70"/>
      <c r="M1971" s="70"/>
      <c r="N1971" s="70"/>
      <c r="O1971" s="70"/>
      <c r="P1971" s="70"/>
      <c r="Q1971" s="70"/>
      <c r="R1971" s="70">
        <v>81733</v>
      </c>
      <c r="S1971" s="70">
        <v>106361.348144</v>
      </c>
    </row>
    <row r="1972" spans="1:19" x14ac:dyDescent="0.25">
      <c r="A1972" s="72">
        <v>27807</v>
      </c>
      <c r="B1972" s="70"/>
      <c r="C1972" s="70"/>
      <c r="D1972" s="70">
        <v>93934</v>
      </c>
      <c r="E1972" s="70">
        <v>103349.12597699999</v>
      </c>
      <c r="F1972" s="70"/>
      <c r="G1972" s="70"/>
      <c r="H1972" s="70"/>
      <c r="I1972" s="70"/>
      <c r="J1972" s="70"/>
      <c r="K1972" s="70"/>
      <c r="L1972" s="70"/>
      <c r="M1972" s="70"/>
      <c r="N1972" s="70"/>
      <c r="O1972" s="70"/>
      <c r="P1972" s="70"/>
      <c r="Q1972" s="70"/>
      <c r="R1972" s="70">
        <v>93934</v>
      </c>
      <c r="S1972" s="70">
        <v>103349.12597699999</v>
      </c>
    </row>
    <row r="1973" spans="1:19" x14ac:dyDescent="0.25">
      <c r="A1973" s="72">
        <v>27812</v>
      </c>
      <c r="B1973" s="70"/>
      <c r="C1973" s="70"/>
      <c r="D1973" s="70">
        <v>37270</v>
      </c>
      <c r="E1973" s="70">
        <v>46836.603759999998</v>
      </c>
      <c r="F1973" s="70"/>
      <c r="G1973" s="70"/>
      <c r="H1973" s="70"/>
      <c r="I1973" s="70"/>
      <c r="J1973" s="70"/>
      <c r="K1973" s="70"/>
      <c r="L1973" s="70"/>
      <c r="M1973" s="70"/>
      <c r="N1973" s="70"/>
      <c r="O1973" s="70"/>
      <c r="P1973" s="70"/>
      <c r="Q1973" s="70"/>
      <c r="R1973" s="70">
        <v>37270</v>
      </c>
      <c r="S1973" s="70">
        <v>46836.603759999998</v>
      </c>
    </row>
    <row r="1974" spans="1:19" x14ac:dyDescent="0.25">
      <c r="A1974" s="72">
        <v>27824</v>
      </c>
      <c r="B1974" s="70">
        <v>99726</v>
      </c>
      <c r="C1974" s="70">
        <v>100359.46118100001</v>
      </c>
      <c r="D1974" s="70"/>
      <c r="E1974" s="70"/>
      <c r="F1974" s="70"/>
      <c r="G1974" s="70"/>
      <c r="H1974" s="70"/>
      <c r="I1974" s="70"/>
      <c r="J1974" s="70"/>
      <c r="K1974" s="70"/>
      <c r="L1974" s="70"/>
      <c r="M1974" s="70"/>
      <c r="N1974" s="70"/>
      <c r="O1974" s="70"/>
      <c r="P1974" s="70"/>
      <c r="Q1974" s="70"/>
      <c r="R1974" s="70">
        <v>99726</v>
      </c>
      <c r="S1974" s="70">
        <v>100359.46118100001</v>
      </c>
    </row>
    <row r="1975" spans="1:19" x14ac:dyDescent="0.25">
      <c r="A1975" s="72">
        <v>27825</v>
      </c>
      <c r="B1975" s="70"/>
      <c r="C1975" s="70"/>
      <c r="D1975" s="70">
        <v>138920</v>
      </c>
      <c r="E1975" s="70">
        <v>146493.18261799999</v>
      </c>
      <c r="F1975" s="70"/>
      <c r="G1975" s="70"/>
      <c r="H1975" s="70"/>
      <c r="I1975" s="70"/>
      <c r="J1975" s="70"/>
      <c r="K1975" s="70"/>
      <c r="L1975" s="70"/>
      <c r="M1975" s="70"/>
      <c r="N1975" s="70"/>
      <c r="O1975" s="70"/>
      <c r="P1975" s="70"/>
      <c r="Q1975" s="70"/>
      <c r="R1975" s="70">
        <v>138920</v>
      </c>
      <c r="S1975" s="70">
        <v>146493.18261799999</v>
      </c>
    </row>
    <row r="1976" spans="1:19" x14ac:dyDescent="0.25">
      <c r="A1976" s="72">
        <v>27827</v>
      </c>
      <c r="B1976" s="70">
        <v>26229</v>
      </c>
      <c r="C1976" s="70">
        <v>35204.048888999998</v>
      </c>
      <c r="D1976" s="70"/>
      <c r="E1976" s="70"/>
      <c r="F1976" s="70"/>
      <c r="G1976" s="70"/>
      <c r="H1976" s="70"/>
      <c r="I1976" s="70"/>
      <c r="J1976" s="70"/>
      <c r="K1976" s="70"/>
      <c r="L1976" s="70"/>
      <c r="M1976" s="70"/>
      <c r="N1976" s="70"/>
      <c r="O1976" s="70"/>
      <c r="P1976" s="70"/>
      <c r="Q1976" s="70"/>
      <c r="R1976" s="70">
        <v>26229</v>
      </c>
      <c r="S1976" s="70">
        <v>35204.048888999998</v>
      </c>
    </row>
    <row r="1977" spans="1:19" x14ac:dyDescent="0.25">
      <c r="A1977" s="72">
        <v>27832</v>
      </c>
      <c r="B1977" s="70"/>
      <c r="C1977" s="70"/>
      <c r="D1977" s="70">
        <v>133613</v>
      </c>
      <c r="E1977" s="70">
        <v>120517.23974599999</v>
      </c>
      <c r="F1977" s="70"/>
      <c r="G1977" s="70"/>
      <c r="H1977" s="70"/>
      <c r="I1977" s="70"/>
      <c r="J1977" s="70"/>
      <c r="K1977" s="70"/>
      <c r="L1977" s="70"/>
      <c r="M1977" s="70"/>
      <c r="N1977" s="70"/>
      <c r="O1977" s="70"/>
      <c r="P1977" s="70"/>
      <c r="Q1977" s="70"/>
      <c r="R1977" s="70">
        <v>133613</v>
      </c>
      <c r="S1977" s="70">
        <v>120517.23974599999</v>
      </c>
    </row>
    <row r="1978" spans="1:19" x14ac:dyDescent="0.25">
      <c r="A1978" s="72">
        <v>27834</v>
      </c>
      <c r="B1978" s="70"/>
      <c r="C1978" s="70"/>
      <c r="D1978" s="70">
        <v>99080</v>
      </c>
      <c r="E1978" s="70">
        <v>108094.08544899999</v>
      </c>
      <c r="F1978" s="70"/>
      <c r="G1978" s="70"/>
      <c r="H1978" s="70"/>
      <c r="I1978" s="70"/>
      <c r="J1978" s="70"/>
      <c r="K1978" s="70"/>
      <c r="L1978" s="70"/>
      <c r="M1978" s="70"/>
      <c r="N1978" s="70"/>
      <c r="O1978" s="70"/>
      <c r="P1978" s="70"/>
      <c r="Q1978" s="70"/>
      <c r="R1978" s="70">
        <v>99080</v>
      </c>
      <c r="S1978" s="70">
        <v>108094.08544899999</v>
      </c>
    </row>
    <row r="1979" spans="1:19" x14ac:dyDescent="0.25">
      <c r="A1979" s="72">
        <v>27835</v>
      </c>
      <c r="B1979" s="70">
        <v>24767</v>
      </c>
      <c r="C1979" s="70">
        <v>29127.754090000002</v>
      </c>
      <c r="D1979" s="70"/>
      <c r="E1979" s="70"/>
      <c r="F1979" s="70"/>
      <c r="G1979" s="70"/>
      <c r="H1979" s="70"/>
      <c r="I1979" s="70"/>
      <c r="J1979" s="70"/>
      <c r="K1979" s="70"/>
      <c r="L1979" s="70"/>
      <c r="M1979" s="70"/>
      <c r="N1979" s="70"/>
      <c r="O1979" s="70"/>
      <c r="P1979" s="70"/>
      <c r="Q1979" s="70"/>
      <c r="R1979" s="70">
        <v>24767</v>
      </c>
      <c r="S1979" s="70">
        <v>29127.754090000002</v>
      </c>
    </row>
    <row r="1980" spans="1:19" x14ac:dyDescent="0.25">
      <c r="A1980" s="72">
        <v>27855</v>
      </c>
      <c r="B1980" s="70"/>
      <c r="C1980" s="70"/>
      <c r="D1980" s="70"/>
      <c r="E1980" s="70"/>
      <c r="F1980" s="70"/>
      <c r="G1980" s="70"/>
      <c r="H1980" s="70">
        <v>29656</v>
      </c>
      <c r="I1980" s="70">
        <v>27012.852721999996</v>
      </c>
      <c r="J1980" s="70"/>
      <c r="K1980" s="70"/>
      <c r="L1980" s="70"/>
      <c r="M1980" s="70"/>
      <c r="N1980" s="70"/>
      <c r="O1980" s="70"/>
      <c r="P1980" s="70"/>
      <c r="Q1980" s="70"/>
      <c r="R1980" s="70">
        <v>29656</v>
      </c>
      <c r="S1980" s="70">
        <v>27012.852721999996</v>
      </c>
    </row>
    <row r="1981" spans="1:19" x14ac:dyDescent="0.25">
      <c r="A1981" s="72">
        <v>27856</v>
      </c>
      <c r="B1981" s="70"/>
      <c r="C1981" s="70"/>
      <c r="D1981" s="70"/>
      <c r="E1981" s="70"/>
      <c r="F1981" s="70"/>
      <c r="G1981" s="70"/>
      <c r="H1981" s="70">
        <v>32272</v>
      </c>
      <c r="I1981" s="70">
        <v>28104.758545999997</v>
      </c>
      <c r="J1981" s="70"/>
      <c r="K1981" s="70"/>
      <c r="L1981" s="70"/>
      <c r="M1981" s="70"/>
      <c r="N1981" s="70"/>
      <c r="O1981" s="70"/>
      <c r="P1981" s="70"/>
      <c r="Q1981" s="70"/>
      <c r="R1981" s="70">
        <v>32272</v>
      </c>
      <c r="S1981" s="70">
        <v>28104.758545999997</v>
      </c>
    </row>
    <row r="1982" spans="1:19" x14ac:dyDescent="0.25">
      <c r="A1982" s="72">
        <v>27860</v>
      </c>
      <c r="B1982" s="70"/>
      <c r="C1982" s="70"/>
      <c r="D1982" s="70"/>
      <c r="E1982" s="70"/>
      <c r="F1982" s="70"/>
      <c r="G1982" s="70"/>
      <c r="H1982" s="70">
        <v>37045</v>
      </c>
      <c r="I1982" s="70">
        <v>23056.725128000002</v>
      </c>
      <c r="J1982" s="70"/>
      <c r="K1982" s="70"/>
      <c r="L1982" s="70"/>
      <c r="M1982" s="70"/>
      <c r="N1982" s="70"/>
      <c r="O1982" s="70"/>
      <c r="P1982" s="70"/>
      <c r="Q1982" s="70"/>
      <c r="R1982" s="70">
        <v>37045</v>
      </c>
      <c r="S1982" s="70">
        <v>23056.725128000002</v>
      </c>
    </row>
    <row r="1983" spans="1:19" x14ac:dyDescent="0.25">
      <c r="A1983" s="72">
        <v>27875</v>
      </c>
      <c r="B1983" s="70"/>
      <c r="C1983" s="70"/>
      <c r="D1983" s="70"/>
      <c r="E1983" s="70"/>
      <c r="F1983" s="70"/>
      <c r="G1983" s="70"/>
      <c r="H1983" s="70">
        <v>36316</v>
      </c>
      <c r="I1983" s="70">
        <v>25831.031738999998</v>
      </c>
      <c r="J1983" s="70"/>
      <c r="K1983" s="70"/>
      <c r="L1983" s="70"/>
      <c r="M1983" s="70"/>
      <c r="N1983" s="70"/>
      <c r="O1983" s="70"/>
      <c r="P1983" s="70"/>
      <c r="Q1983" s="70"/>
      <c r="R1983" s="70">
        <v>36316</v>
      </c>
      <c r="S1983" s="70">
        <v>25831.031738999998</v>
      </c>
    </row>
    <row r="1984" spans="1:19" x14ac:dyDescent="0.25">
      <c r="A1984" s="72">
        <v>27877</v>
      </c>
      <c r="B1984" s="70"/>
      <c r="C1984" s="70"/>
      <c r="D1984" s="70"/>
      <c r="E1984" s="70"/>
      <c r="F1984" s="70"/>
      <c r="G1984" s="70"/>
      <c r="H1984" s="70">
        <v>37012</v>
      </c>
      <c r="I1984" s="70">
        <v>27726.358153000005</v>
      </c>
      <c r="J1984" s="70"/>
      <c r="K1984" s="70"/>
      <c r="L1984" s="70"/>
      <c r="M1984" s="70"/>
      <c r="N1984" s="70"/>
      <c r="O1984" s="70"/>
      <c r="P1984" s="70"/>
      <c r="Q1984" s="70"/>
      <c r="R1984" s="70">
        <v>37012</v>
      </c>
      <c r="S1984" s="70">
        <v>27726.358153000005</v>
      </c>
    </row>
    <row r="1985" spans="1:19" x14ac:dyDescent="0.25">
      <c r="A1985" s="72">
        <v>27878</v>
      </c>
      <c r="B1985" s="70"/>
      <c r="C1985" s="70"/>
      <c r="D1985" s="70"/>
      <c r="E1985" s="70"/>
      <c r="F1985" s="70"/>
      <c r="G1985" s="70"/>
      <c r="H1985" s="70">
        <v>34852</v>
      </c>
      <c r="I1985" s="70">
        <v>22315.203246999998</v>
      </c>
      <c r="J1985" s="70"/>
      <c r="K1985" s="70"/>
      <c r="L1985" s="70"/>
      <c r="M1985" s="70"/>
      <c r="N1985" s="70"/>
      <c r="O1985" s="70"/>
      <c r="P1985" s="70"/>
      <c r="Q1985" s="70"/>
      <c r="R1985" s="70">
        <v>34852</v>
      </c>
      <c r="S1985" s="70">
        <v>22315.203246999998</v>
      </c>
    </row>
    <row r="1986" spans="1:19" x14ac:dyDescent="0.25">
      <c r="A1986" s="72">
        <v>27883</v>
      </c>
      <c r="B1986" s="70"/>
      <c r="C1986" s="70"/>
      <c r="D1986" s="70"/>
      <c r="E1986" s="70"/>
      <c r="F1986" s="70"/>
      <c r="G1986" s="70"/>
      <c r="H1986" s="70">
        <v>24429</v>
      </c>
      <c r="I1986" s="70">
        <v>20222.242553</v>
      </c>
      <c r="J1986" s="70"/>
      <c r="K1986" s="70"/>
      <c r="L1986" s="70"/>
      <c r="M1986" s="70"/>
      <c r="N1986" s="70"/>
      <c r="O1986" s="70"/>
      <c r="P1986" s="70"/>
      <c r="Q1986" s="70"/>
      <c r="R1986" s="70">
        <v>24429</v>
      </c>
      <c r="S1986" s="70">
        <v>20222.242553</v>
      </c>
    </row>
    <row r="1987" spans="1:19" x14ac:dyDescent="0.25">
      <c r="A1987" s="72">
        <v>27884</v>
      </c>
      <c r="B1987" s="70"/>
      <c r="C1987" s="70"/>
      <c r="D1987" s="70"/>
      <c r="E1987" s="70"/>
      <c r="F1987" s="70"/>
      <c r="G1987" s="70"/>
      <c r="H1987" s="70">
        <v>29223</v>
      </c>
      <c r="I1987" s="70">
        <v>21666.316162000003</v>
      </c>
      <c r="J1987" s="70"/>
      <c r="K1987" s="70"/>
      <c r="L1987" s="70"/>
      <c r="M1987" s="70"/>
      <c r="N1987" s="70"/>
      <c r="O1987" s="70"/>
      <c r="P1987" s="70"/>
      <c r="Q1987" s="70"/>
      <c r="R1987" s="70">
        <v>29223</v>
      </c>
      <c r="S1987" s="70">
        <v>21666.316162000003</v>
      </c>
    </row>
    <row r="1988" spans="1:19" x14ac:dyDescent="0.25">
      <c r="A1988" s="72">
        <v>27887</v>
      </c>
      <c r="B1988" s="70"/>
      <c r="C1988" s="70"/>
      <c r="D1988" s="70"/>
      <c r="E1988" s="70"/>
      <c r="F1988" s="70"/>
      <c r="G1988" s="70"/>
      <c r="H1988" s="70">
        <v>27793</v>
      </c>
      <c r="I1988" s="70">
        <v>17459.413573999998</v>
      </c>
      <c r="J1988" s="70"/>
      <c r="K1988" s="70"/>
      <c r="L1988" s="70"/>
      <c r="M1988" s="70"/>
      <c r="N1988" s="70"/>
      <c r="O1988" s="70"/>
      <c r="P1988" s="70"/>
      <c r="Q1988" s="70"/>
      <c r="R1988" s="70">
        <v>27793</v>
      </c>
      <c r="S1988" s="70">
        <v>17459.413573999998</v>
      </c>
    </row>
    <row r="1989" spans="1:19" x14ac:dyDescent="0.25">
      <c r="A1989" s="72">
        <v>27902</v>
      </c>
      <c r="B1989" s="70"/>
      <c r="C1989" s="70"/>
      <c r="D1989" s="70"/>
      <c r="E1989" s="70"/>
      <c r="F1989" s="70"/>
      <c r="G1989" s="70"/>
      <c r="H1989" s="70">
        <v>53560</v>
      </c>
      <c r="I1989" s="70">
        <v>45037.395569</v>
      </c>
      <c r="J1989" s="70"/>
      <c r="K1989" s="70"/>
      <c r="L1989" s="70"/>
      <c r="M1989" s="70"/>
      <c r="N1989" s="70"/>
      <c r="O1989" s="70"/>
      <c r="P1989" s="70"/>
      <c r="Q1989" s="70"/>
      <c r="R1989" s="70">
        <v>53560</v>
      </c>
      <c r="S1989" s="70">
        <v>45037.395569</v>
      </c>
    </row>
    <row r="1990" spans="1:19" x14ac:dyDescent="0.25">
      <c r="A1990" s="72">
        <v>27903</v>
      </c>
      <c r="B1990" s="70"/>
      <c r="C1990" s="70"/>
      <c r="D1990" s="70"/>
      <c r="E1990" s="70"/>
      <c r="F1990" s="70"/>
      <c r="G1990" s="70"/>
      <c r="H1990" s="70">
        <v>52054</v>
      </c>
      <c r="I1990" s="70">
        <v>48643.602537999999</v>
      </c>
      <c r="J1990" s="70"/>
      <c r="K1990" s="70"/>
      <c r="L1990" s="70"/>
      <c r="M1990" s="70"/>
      <c r="N1990" s="70"/>
      <c r="O1990" s="70"/>
      <c r="P1990" s="70"/>
      <c r="Q1990" s="70"/>
      <c r="R1990" s="70">
        <v>52054</v>
      </c>
      <c r="S1990" s="70">
        <v>48643.602537999999</v>
      </c>
    </row>
    <row r="1991" spans="1:19" x14ac:dyDescent="0.25">
      <c r="A1991" s="72">
        <v>27914</v>
      </c>
      <c r="B1991" s="70"/>
      <c r="C1991" s="70"/>
      <c r="D1991" s="70"/>
      <c r="E1991" s="70"/>
      <c r="F1991" s="70"/>
      <c r="G1991" s="70"/>
      <c r="H1991" s="70">
        <v>82885</v>
      </c>
      <c r="I1991" s="70">
        <v>79393.606933999996</v>
      </c>
      <c r="J1991" s="70"/>
      <c r="K1991" s="70"/>
      <c r="L1991" s="70"/>
      <c r="M1991" s="70"/>
      <c r="N1991" s="70"/>
      <c r="O1991" s="70"/>
      <c r="P1991" s="70"/>
      <c r="Q1991" s="70"/>
      <c r="R1991" s="70">
        <v>82885</v>
      </c>
      <c r="S1991" s="70">
        <v>79393.606933999996</v>
      </c>
    </row>
    <row r="1992" spans="1:19" x14ac:dyDescent="0.25">
      <c r="A1992" s="72">
        <v>27915</v>
      </c>
      <c r="B1992" s="70"/>
      <c r="C1992" s="70"/>
      <c r="D1992" s="70"/>
      <c r="E1992" s="70"/>
      <c r="F1992" s="70"/>
      <c r="G1992" s="70"/>
      <c r="H1992" s="70">
        <v>82654</v>
      </c>
      <c r="I1992" s="70">
        <v>68221.211790999994</v>
      </c>
      <c r="J1992" s="70"/>
      <c r="K1992" s="70"/>
      <c r="L1992" s="70"/>
      <c r="M1992" s="70"/>
      <c r="N1992" s="70"/>
      <c r="O1992" s="70"/>
      <c r="P1992" s="70"/>
      <c r="Q1992" s="70"/>
      <c r="R1992" s="70">
        <v>82654</v>
      </c>
      <c r="S1992" s="70">
        <v>68221.211790999994</v>
      </c>
    </row>
    <row r="1993" spans="1:19" x14ac:dyDescent="0.25">
      <c r="A1993" s="72">
        <v>27916</v>
      </c>
      <c r="B1993" s="70"/>
      <c r="C1993" s="70"/>
      <c r="D1993" s="70"/>
      <c r="E1993" s="70"/>
      <c r="F1993" s="70"/>
      <c r="G1993" s="70"/>
      <c r="H1993" s="70">
        <v>80105</v>
      </c>
      <c r="I1993" s="70">
        <v>77707.596680000002</v>
      </c>
      <c r="J1993" s="70"/>
      <c r="K1993" s="70"/>
      <c r="L1993" s="70"/>
      <c r="M1993" s="70"/>
      <c r="N1993" s="70"/>
      <c r="O1993" s="70"/>
      <c r="P1993" s="70"/>
      <c r="Q1993" s="70"/>
      <c r="R1993" s="70">
        <v>80105</v>
      </c>
      <c r="S1993" s="70">
        <v>77707.596680000002</v>
      </c>
    </row>
    <row r="1994" spans="1:19" x14ac:dyDescent="0.25">
      <c r="A1994" s="72">
        <v>27921</v>
      </c>
      <c r="B1994" s="70"/>
      <c r="C1994" s="70"/>
      <c r="D1994" s="70"/>
      <c r="E1994" s="70"/>
      <c r="F1994" s="70"/>
      <c r="G1994" s="70"/>
      <c r="H1994" s="70">
        <v>71820</v>
      </c>
      <c r="I1994" s="70">
        <v>78083.878419000001</v>
      </c>
      <c r="J1994" s="70"/>
      <c r="K1994" s="70"/>
      <c r="L1994" s="70"/>
      <c r="M1994" s="70"/>
      <c r="N1994" s="70"/>
      <c r="O1994" s="70"/>
      <c r="P1994" s="70"/>
      <c r="Q1994" s="70"/>
      <c r="R1994" s="70">
        <v>71820</v>
      </c>
      <c r="S1994" s="70">
        <v>78083.878419000001</v>
      </c>
    </row>
    <row r="1995" spans="1:19" x14ac:dyDescent="0.25">
      <c r="A1995" s="72">
        <v>27925</v>
      </c>
      <c r="B1995" s="70"/>
      <c r="C1995" s="70"/>
      <c r="D1995" s="70"/>
      <c r="E1995" s="70"/>
      <c r="F1995" s="70"/>
      <c r="G1995" s="70"/>
      <c r="H1995" s="70">
        <v>85760</v>
      </c>
      <c r="I1995" s="70">
        <v>89506.399415000007</v>
      </c>
      <c r="J1995" s="70"/>
      <c r="K1995" s="70"/>
      <c r="L1995" s="70"/>
      <c r="M1995" s="70"/>
      <c r="N1995" s="70"/>
      <c r="O1995" s="70"/>
      <c r="P1995" s="70"/>
      <c r="Q1995" s="70"/>
      <c r="R1995" s="70">
        <v>85760</v>
      </c>
      <c r="S1995" s="70">
        <v>89506.399415000007</v>
      </c>
    </row>
    <row r="1996" spans="1:19" x14ac:dyDescent="0.25">
      <c r="A1996" s="72">
        <v>27929</v>
      </c>
      <c r="B1996" s="70"/>
      <c r="C1996" s="70"/>
      <c r="D1996" s="70"/>
      <c r="E1996" s="70"/>
      <c r="F1996" s="70"/>
      <c r="G1996" s="70"/>
      <c r="H1996" s="70">
        <v>74878</v>
      </c>
      <c r="I1996" s="70">
        <v>83554.545409999992</v>
      </c>
      <c r="J1996" s="70"/>
      <c r="K1996" s="70"/>
      <c r="L1996" s="70"/>
      <c r="M1996" s="70"/>
      <c r="N1996" s="70"/>
      <c r="O1996" s="70"/>
      <c r="P1996" s="70"/>
      <c r="Q1996" s="70"/>
      <c r="R1996" s="70">
        <v>74878</v>
      </c>
      <c r="S1996" s="70">
        <v>83554.545409999992</v>
      </c>
    </row>
    <row r="1997" spans="1:19" x14ac:dyDescent="0.25">
      <c r="A1997" s="72">
        <v>27933</v>
      </c>
      <c r="B1997" s="70"/>
      <c r="C1997" s="70"/>
      <c r="D1997" s="70"/>
      <c r="E1997" s="70"/>
      <c r="F1997" s="70"/>
      <c r="G1997" s="70"/>
      <c r="H1997" s="70">
        <v>87099</v>
      </c>
      <c r="I1997" s="70">
        <v>91915.369139999995</v>
      </c>
      <c r="J1997" s="70"/>
      <c r="K1997" s="70"/>
      <c r="L1997" s="70"/>
      <c r="M1997" s="70"/>
      <c r="N1997" s="70"/>
      <c r="O1997" s="70"/>
      <c r="P1997" s="70"/>
      <c r="Q1997" s="70"/>
      <c r="R1997" s="70">
        <v>87099</v>
      </c>
      <c r="S1997" s="70">
        <v>91915.369139999995</v>
      </c>
    </row>
    <row r="1998" spans="1:19" x14ac:dyDescent="0.25">
      <c r="A1998" s="72">
        <v>27934</v>
      </c>
      <c r="B1998" s="70"/>
      <c r="C1998" s="70"/>
      <c r="D1998" s="70"/>
      <c r="E1998" s="70"/>
      <c r="F1998" s="70"/>
      <c r="G1998" s="70"/>
      <c r="H1998" s="70">
        <v>76063</v>
      </c>
      <c r="I1998" s="70">
        <v>81308.573241999999</v>
      </c>
      <c r="J1998" s="70"/>
      <c r="K1998" s="70"/>
      <c r="L1998" s="70"/>
      <c r="M1998" s="70"/>
      <c r="N1998" s="70"/>
      <c r="O1998" s="70"/>
      <c r="P1998" s="70"/>
      <c r="Q1998" s="70"/>
      <c r="R1998" s="70">
        <v>76063</v>
      </c>
      <c r="S1998" s="70">
        <v>81308.573241999999</v>
      </c>
    </row>
    <row r="1999" spans="1:19" x14ac:dyDescent="0.25">
      <c r="A1999" s="72">
        <v>27941</v>
      </c>
      <c r="B1999" s="70"/>
      <c r="C1999" s="70"/>
      <c r="D1999" s="70"/>
      <c r="E1999" s="70"/>
      <c r="F1999" s="70"/>
      <c r="G1999" s="70"/>
      <c r="H1999" s="70">
        <v>87065</v>
      </c>
      <c r="I1999" s="70">
        <v>95211.194824000006</v>
      </c>
      <c r="J1999" s="70"/>
      <c r="K1999" s="70"/>
      <c r="L1999" s="70"/>
      <c r="M1999" s="70"/>
      <c r="N1999" s="70"/>
      <c r="O1999" s="70"/>
      <c r="P1999" s="70"/>
      <c r="Q1999" s="70"/>
      <c r="R1999" s="70">
        <v>87065</v>
      </c>
      <c r="S1999" s="70">
        <v>95211.194824000006</v>
      </c>
    </row>
    <row r="2000" spans="1:19" x14ac:dyDescent="0.25">
      <c r="A2000" s="72">
        <v>27946</v>
      </c>
      <c r="B2000" s="70"/>
      <c r="C2000" s="70"/>
      <c r="D2000" s="70"/>
      <c r="E2000" s="70"/>
      <c r="F2000" s="70"/>
      <c r="G2000" s="70"/>
      <c r="H2000" s="70">
        <v>88046</v>
      </c>
      <c r="I2000" s="70">
        <v>97849.979490999991</v>
      </c>
      <c r="J2000" s="70"/>
      <c r="K2000" s="70"/>
      <c r="L2000" s="70"/>
      <c r="M2000" s="70"/>
      <c r="N2000" s="70"/>
      <c r="O2000" s="70"/>
      <c r="P2000" s="70"/>
      <c r="Q2000" s="70"/>
      <c r="R2000" s="70">
        <v>88046</v>
      </c>
      <c r="S2000" s="70">
        <v>97849.979490999991</v>
      </c>
    </row>
    <row r="2001" spans="1:19" x14ac:dyDescent="0.25">
      <c r="A2001" s="72">
        <v>27948</v>
      </c>
      <c r="B2001" s="70"/>
      <c r="C2001" s="70"/>
      <c r="D2001" s="70"/>
      <c r="E2001" s="70"/>
      <c r="F2001" s="70"/>
      <c r="G2001" s="70"/>
      <c r="H2001" s="70">
        <v>87276</v>
      </c>
      <c r="I2001" s="70">
        <v>79545.365234000012</v>
      </c>
      <c r="J2001" s="70"/>
      <c r="K2001" s="70"/>
      <c r="L2001" s="70"/>
      <c r="M2001" s="70"/>
      <c r="N2001" s="70"/>
      <c r="O2001" s="70"/>
      <c r="P2001" s="70"/>
      <c r="Q2001" s="70"/>
      <c r="R2001" s="70">
        <v>87276</v>
      </c>
      <c r="S2001" s="70">
        <v>79545.365234000012</v>
      </c>
    </row>
    <row r="2002" spans="1:19" x14ac:dyDescent="0.25">
      <c r="A2002" s="72">
        <v>27956</v>
      </c>
      <c r="B2002" s="70"/>
      <c r="C2002" s="70"/>
      <c r="D2002" s="70">
        <v>54044</v>
      </c>
      <c r="E2002" s="70">
        <v>44762.160398999993</v>
      </c>
      <c r="F2002" s="70"/>
      <c r="G2002" s="70"/>
      <c r="H2002" s="70"/>
      <c r="I2002" s="70"/>
      <c r="J2002" s="70"/>
      <c r="K2002" s="70"/>
      <c r="L2002" s="70"/>
      <c r="M2002" s="70"/>
      <c r="N2002" s="70"/>
      <c r="O2002" s="70"/>
      <c r="P2002" s="70"/>
      <c r="Q2002" s="70"/>
      <c r="R2002" s="70">
        <v>54044</v>
      </c>
      <c r="S2002" s="70">
        <v>44762.160398999993</v>
      </c>
    </row>
    <row r="2003" spans="1:19" x14ac:dyDescent="0.25">
      <c r="A2003" s="72">
        <v>27959</v>
      </c>
      <c r="B2003" s="70"/>
      <c r="C2003" s="70"/>
      <c r="D2003" s="70"/>
      <c r="E2003" s="70"/>
      <c r="F2003" s="70"/>
      <c r="G2003" s="70"/>
      <c r="H2003" s="70">
        <v>57110</v>
      </c>
      <c r="I2003" s="70">
        <v>56645.648559000001</v>
      </c>
      <c r="J2003" s="70"/>
      <c r="K2003" s="70"/>
      <c r="L2003" s="70"/>
      <c r="M2003" s="70"/>
      <c r="N2003" s="70"/>
      <c r="O2003" s="70"/>
      <c r="P2003" s="70"/>
      <c r="Q2003" s="70"/>
      <c r="R2003" s="70">
        <v>57110</v>
      </c>
      <c r="S2003" s="70">
        <v>56645.648559000001</v>
      </c>
    </row>
    <row r="2004" spans="1:19" x14ac:dyDescent="0.25">
      <c r="A2004" s="72">
        <v>27966</v>
      </c>
      <c r="B2004" s="70"/>
      <c r="C2004" s="70"/>
      <c r="D2004" s="70"/>
      <c r="E2004" s="70"/>
      <c r="F2004" s="70"/>
      <c r="G2004" s="70"/>
      <c r="H2004" s="70">
        <v>9488</v>
      </c>
      <c r="I2004" s="70">
        <v>7355.5661010000003</v>
      </c>
      <c r="J2004" s="70"/>
      <c r="K2004" s="70"/>
      <c r="L2004" s="70"/>
      <c r="M2004" s="70"/>
      <c r="N2004" s="70"/>
      <c r="O2004" s="70"/>
      <c r="P2004" s="70"/>
      <c r="Q2004" s="70"/>
      <c r="R2004" s="70">
        <v>9488</v>
      </c>
      <c r="S2004" s="70">
        <v>7355.5661010000003</v>
      </c>
    </row>
    <row r="2005" spans="1:19" x14ac:dyDescent="0.25">
      <c r="A2005" s="72">
        <v>27982</v>
      </c>
      <c r="B2005" s="70"/>
      <c r="C2005" s="70"/>
      <c r="D2005" s="70">
        <v>5465</v>
      </c>
      <c r="E2005" s="70">
        <v>5748.4933059999994</v>
      </c>
      <c r="F2005" s="70"/>
      <c r="G2005" s="70"/>
      <c r="H2005" s="70"/>
      <c r="I2005" s="70"/>
      <c r="J2005" s="70"/>
      <c r="K2005" s="70"/>
      <c r="L2005" s="70"/>
      <c r="M2005" s="70"/>
      <c r="N2005" s="70"/>
      <c r="O2005" s="70"/>
      <c r="P2005" s="70"/>
      <c r="Q2005" s="70"/>
      <c r="R2005" s="70">
        <v>5465</v>
      </c>
      <c r="S2005" s="70">
        <v>5748.4933059999994</v>
      </c>
    </row>
    <row r="2006" spans="1:19" x14ac:dyDescent="0.25">
      <c r="A2006" s="72">
        <v>27987</v>
      </c>
      <c r="B2006" s="70"/>
      <c r="C2006" s="70"/>
      <c r="D2006" s="70"/>
      <c r="E2006" s="70"/>
      <c r="F2006" s="70"/>
      <c r="G2006" s="70"/>
      <c r="H2006" s="70"/>
      <c r="I2006" s="70"/>
      <c r="J2006" s="70">
        <v>72788</v>
      </c>
      <c r="K2006" s="70">
        <v>77741.584961</v>
      </c>
      <c r="L2006" s="70"/>
      <c r="M2006" s="70"/>
      <c r="N2006" s="70"/>
      <c r="O2006" s="70"/>
      <c r="P2006" s="70"/>
      <c r="Q2006" s="70"/>
      <c r="R2006" s="70">
        <v>72788</v>
      </c>
      <c r="S2006" s="70">
        <v>77741.584961</v>
      </c>
    </row>
    <row r="2007" spans="1:19" x14ac:dyDescent="0.25">
      <c r="A2007" s="72">
        <v>27988</v>
      </c>
      <c r="B2007" s="70"/>
      <c r="C2007" s="70"/>
      <c r="D2007" s="70"/>
      <c r="E2007" s="70"/>
      <c r="F2007" s="70"/>
      <c r="G2007" s="70"/>
      <c r="H2007" s="70"/>
      <c r="I2007" s="70"/>
      <c r="J2007" s="70">
        <v>77212</v>
      </c>
      <c r="K2007" s="70">
        <v>70754.963866999999</v>
      </c>
      <c r="L2007" s="70"/>
      <c r="M2007" s="70"/>
      <c r="N2007" s="70"/>
      <c r="O2007" s="70"/>
      <c r="P2007" s="70"/>
      <c r="Q2007" s="70"/>
      <c r="R2007" s="70">
        <v>77212</v>
      </c>
      <c r="S2007" s="70">
        <v>70754.963866999999</v>
      </c>
    </row>
    <row r="2008" spans="1:19" x14ac:dyDescent="0.25">
      <c r="A2008" s="72">
        <v>27990</v>
      </c>
      <c r="B2008" s="70"/>
      <c r="C2008" s="70"/>
      <c r="D2008" s="70"/>
      <c r="E2008" s="70"/>
      <c r="F2008" s="70"/>
      <c r="G2008" s="70"/>
      <c r="H2008" s="70"/>
      <c r="I2008" s="70"/>
      <c r="J2008" s="70">
        <v>7181</v>
      </c>
      <c r="K2008" s="70">
        <v>6787.7600700000003</v>
      </c>
      <c r="L2008" s="70"/>
      <c r="M2008" s="70"/>
      <c r="N2008" s="70"/>
      <c r="O2008" s="70"/>
      <c r="P2008" s="70"/>
      <c r="Q2008" s="70"/>
      <c r="R2008" s="70">
        <v>7181</v>
      </c>
      <c r="S2008" s="70">
        <v>6787.7600700000003</v>
      </c>
    </row>
    <row r="2009" spans="1:19" x14ac:dyDescent="0.25">
      <c r="A2009" s="72">
        <v>27991</v>
      </c>
      <c r="B2009" s="70"/>
      <c r="C2009" s="70"/>
      <c r="D2009" s="70"/>
      <c r="E2009" s="70"/>
      <c r="F2009" s="70"/>
      <c r="G2009" s="70"/>
      <c r="H2009" s="70"/>
      <c r="I2009" s="70"/>
      <c r="J2009" s="70">
        <v>9328</v>
      </c>
      <c r="K2009" s="70">
        <v>7391.5059209999999</v>
      </c>
      <c r="L2009" s="70"/>
      <c r="M2009" s="70"/>
      <c r="N2009" s="70"/>
      <c r="O2009" s="70"/>
      <c r="P2009" s="70"/>
      <c r="Q2009" s="70"/>
      <c r="R2009" s="70">
        <v>9328</v>
      </c>
      <c r="S2009" s="70">
        <v>7391.5059209999999</v>
      </c>
    </row>
    <row r="2010" spans="1:19" x14ac:dyDescent="0.25">
      <c r="A2010" s="72">
        <v>27993</v>
      </c>
      <c r="B2010" s="70"/>
      <c r="C2010" s="70"/>
      <c r="D2010" s="70"/>
      <c r="E2010" s="70"/>
      <c r="F2010" s="70"/>
      <c r="G2010" s="70"/>
      <c r="H2010" s="70"/>
      <c r="I2010" s="70"/>
      <c r="J2010" s="70">
        <v>61102</v>
      </c>
      <c r="K2010" s="70">
        <v>58823.560424999996</v>
      </c>
      <c r="L2010" s="70"/>
      <c r="M2010" s="70"/>
      <c r="N2010" s="70"/>
      <c r="O2010" s="70"/>
      <c r="P2010" s="70"/>
      <c r="Q2010" s="70"/>
      <c r="R2010" s="70">
        <v>61102</v>
      </c>
      <c r="S2010" s="70">
        <v>58823.560424999996</v>
      </c>
    </row>
    <row r="2011" spans="1:19" x14ac:dyDescent="0.25">
      <c r="A2011" s="72">
        <v>27996</v>
      </c>
      <c r="B2011" s="70"/>
      <c r="C2011" s="70"/>
      <c r="D2011" s="70"/>
      <c r="E2011" s="70"/>
      <c r="F2011" s="70"/>
      <c r="G2011" s="70"/>
      <c r="H2011" s="70"/>
      <c r="I2011" s="70"/>
      <c r="J2011" s="70">
        <v>11917</v>
      </c>
      <c r="K2011" s="70">
        <v>13630.517639</v>
      </c>
      <c r="L2011" s="70"/>
      <c r="M2011" s="70"/>
      <c r="N2011" s="70"/>
      <c r="O2011" s="70"/>
      <c r="P2011" s="70"/>
      <c r="Q2011" s="70"/>
      <c r="R2011" s="70">
        <v>11917</v>
      </c>
      <c r="S2011" s="70">
        <v>13630.517639</v>
      </c>
    </row>
    <row r="2012" spans="1:19" x14ac:dyDescent="0.25">
      <c r="A2012" s="72">
        <v>27999</v>
      </c>
      <c r="B2012" s="70"/>
      <c r="C2012" s="70"/>
      <c r="D2012" s="70"/>
      <c r="E2012" s="70"/>
      <c r="F2012" s="70"/>
      <c r="G2012" s="70"/>
      <c r="H2012" s="70"/>
      <c r="I2012" s="70"/>
      <c r="J2012" s="70">
        <v>4435</v>
      </c>
      <c r="K2012" s="70">
        <v>4463.4938280000006</v>
      </c>
      <c r="L2012" s="70"/>
      <c r="M2012" s="70"/>
      <c r="N2012" s="70"/>
      <c r="O2012" s="70"/>
      <c r="P2012" s="70"/>
      <c r="Q2012" s="70"/>
      <c r="R2012" s="70">
        <v>4435</v>
      </c>
      <c r="S2012" s="70">
        <v>4463.4938280000006</v>
      </c>
    </row>
    <row r="2013" spans="1:19" x14ac:dyDescent="0.25">
      <c r="A2013" s="72">
        <v>28000</v>
      </c>
      <c r="B2013" s="70"/>
      <c r="C2013" s="70"/>
      <c r="D2013" s="70"/>
      <c r="E2013" s="70"/>
      <c r="F2013" s="70"/>
      <c r="G2013" s="70"/>
      <c r="H2013" s="70"/>
      <c r="I2013" s="70"/>
      <c r="J2013" s="70">
        <v>78513</v>
      </c>
      <c r="K2013" s="70">
        <v>73682.981445000012</v>
      </c>
      <c r="L2013" s="70"/>
      <c r="M2013" s="70"/>
      <c r="N2013" s="70"/>
      <c r="O2013" s="70"/>
      <c r="P2013" s="70"/>
      <c r="Q2013" s="70"/>
      <c r="R2013" s="70">
        <v>78513</v>
      </c>
      <c r="S2013" s="70">
        <v>73682.981445000012</v>
      </c>
    </row>
    <row r="2014" spans="1:19" x14ac:dyDescent="0.25">
      <c r="A2014" s="72">
        <v>28002</v>
      </c>
      <c r="B2014" s="70"/>
      <c r="C2014" s="70"/>
      <c r="D2014" s="70"/>
      <c r="E2014" s="70"/>
      <c r="F2014" s="70"/>
      <c r="G2014" s="70"/>
      <c r="H2014" s="70"/>
      <c r="I2014" s="70"/>
      <c r="J2014" s="70">
        <v>72360</v>
      </c>
      <c r="K2014" s="70">
        <v>72454.075683999996</v>
      </c>
      <c r="L2014" s="70"/>
      <c r="M2014" s="70"/>
      <c r="N2014" s="70"/>
      <c r="O2014" s="70"/>
      <c r="P2014" s="70"/>
      <c r="Q2014" s="70"/>
      <c r="R2014" s="70">
        <v>72360</v>
      </c>
      <c r="S2014" s="70">
        <v>72454.075683999996</v>
      </c>
    </row>
    <row r="2015" spans="1:19" x14ac:dyDescent="0.25">
      <c r="A2015" s="72">
        <v>28004</v>
      </c>
      <c r="B2015" s="70"/>
      <c r="C2015" s="70"/>
      <c r="D2015" s="70"/>
      <c r="E2015" s="70"/>
      <c r="F2015" s="70"/>
      <c r="G2015" s="70"/>
      <c r="H2015" s="70"/>
      <c r="I2015" s="70"/>
      <c r="J2015" s="70">
        <v>7585</v>
      </c>
      <c r="K2015" s="70">
        <v>5558.8687439999994</v>
      </c>
      <c r="L2015" s="70"/>
      <c r="M2015" s="70"/>
      <c r="N2015" s="70"/>
      <c r="O2015" s="70"/>
      <c r="P2015" s="70"/>
      <c r="Q2015" s="70"/>
      <c r="R2015" s="70">
        <v>7585</v>
      </c>
      <c r="S2015" s="70">
        <v>5558.8687439999994</v>
      </c>
    </row>
    <row r="2016" spans="1:19" x14ac:dyDescent="0.25">
      <c r="A2016" s="72">
        <v>28005</v>
      </c>
      <c r="B2016" s="70"/>
      <c r="C2016" s="70"/>
      <c r="D2016" s="70"/>
      <c r="E2016" s="70"/>
      <c r="F2016" s="70"/>
      <c r="G2016" s="70"/>
      <c r="H2016" s="70"/>
      <c r="I2016" s="70"/>
      <c r="J2016" s="70">
        <v>9694</v>
      </c>
      <c r="K2016" s="70">
        <v>9166.2849430000006</v>
      </c>
      <c r="L2016" s="70"/>
      <c r="M2016" s="70"/>
      <c r="N2016" s="70"/>
      <c r="O2016" s="70"/>
      <c r="P2016" s="70"/>
      <c r="Q2016" s="70"/>
      <c r="R2016" s="70">
        <v>9694</v>
      </c>
      <c r="S2016" s="70">
        <v>9166.2849430000006</v>
      </c>
    </row>
    <row r="2017" spans="1:19" x14ac:dyDescent="0.25">
      <c r="A2017" s="72">
        <v>28007</v>
      </c>
      <c r="B2017" s="70"/>
      <c r="C2017" s="70"/>
      <c r="D2017" s="70"/>
      <c r="E2017" s="70"/>
      <c r="F2017" s="70"/>
      <c r="G2017" s="70"/>
      <c r="H2017" s="70"/>
      <c r="I2017" s="70"/>
      <c r="J2017" s="70">
        <v>70327</v>
      </c>
      <c r="K2017" s="70">
        <v>68124.109620000003</v>
      </c>
      <c r="L2017" s="70"/>
      <c r="M2017" s="70"/>
      <c r="N2017" s="70"/>
      <c r="O2017" s="70"/>
      <c r="P2017" s="70"/>
      <c r="Q2017" s="70"/>
      <c r="R2017" s="70">
        <v>70327</v>
      </c>
      <c r="S2017" s="70">
        <v>68124.109620000003</v>
      </c>
    </row>
    <row r="2018" spans="1:19" x14ac:dyDescent="0.25">
      <c r="A2018" s="72">
        <v>28011</v>
      </c>
      <c r="B2018" s="70"/>
      <c r="C2018" s="70"/>
      <c r="D2018" s="70"/>
      <c r="E2018" s="70"/>
      <c r="F2018" s="70"/>
      <c r="G2018" s="70"/>
      <c r="H2018" s="70"/>
      <c r="I2018" s="70"/>
      <c r="J2018" s="70">
        <v>56995</v>
      </c>
      <c r="K2018" s="70">
        <v>77290.395507000008</v>
      </c>
      <c r="L2018" s="70"/>
      <c r="M2018" s="70"/>
      <c r="N2018" s="70"/>
      <c r="O2018" s="70"/>
      <c r="P2018" s="70"/>
      <c r="Q2018" s="70"/>
      <c r="R2018" s="70">
        <v>56995</v>
      </c>
      <c r="S2018" s="70">
        <v>77290.395507000008</v>
      </c>
    </row>
    <row r="2019" spans="1:19" x14ac:dyDescent="0.25">
      <c r="A2019" s="72">
        <v>28012</v>
      </c>
      <c r="B2019" s="70"/>
      <c r="C2019" s="70"/>
      <c r="D2019" s="70"/>
      <c r="E2019" s="70"/>
      <c r="F2019" s="70"/>
      <c r="G2019" s="70"/>
      <c r="H2019" s="70"/>
      <c r="I2019" s="70"/>
      <c r="J2019" s="70">
        <v>74942</v>
      </c>
      <c r="K2019" s="70">
        <v>74792.857300000003</v>
      </c>
      <c r="L2019" s="70"/>
      <c r="M2019" s="70"/>
      <c r="N2019" s="70"/>
      <c r="O2019" s="70"/>
      <c r="P2019" s="70"/>
      <c r="Q2019" s="70"/>
      <c r="R2019" s="70">
        <v>74942</v>
      </c>
      <c r="S2019" s="70">
        <v>74792.857300000003</v>
      </c>
    </row>
    <row r="2020" spans="1:19" x14ac:dyDescent="0.25">
      <c r="A2020" s="72">
        <v>28016</v>
      </c>
      <c r="B2020" s="70"/>
      <c r="C2020" s="70"/>
      <c r="D2020" s="70"/>
      <c r="E2020" s="70"/>
      <c r="F2020" s="70"/>
      <c r="G2020" s="70"/>
      <c r="H2020" s="70"/>
      <c r="I2020" s="70"/>
      <c r="J2020" s="70">
        <v>56995</v>
      </c>
      <c r="K2020" s="70">
        <v>66008.230469000002</v>
      </c>
      <c r="L2020" s="70"/>
      <c r="M2020" s="70"/>
      <c r="N2020" s="70"/>
      <c r="O2020" s="70"/>
      <c r="P2020" s="70"/>
      <c r="Q2020" s="70"/>
      <c r="R2020" s="70">
        <v>56995</v>
      </c>
      <c r="S2020" s="70">
        <v>66008.230469000002</v>
      </c>
    </row>
    <row r="2021" spans="1:19" x14ac:dyDescent="0.25">
      <c r="A2021" s="72">
        <v>28019</v>
      </c>
      <c r="B2021" s="70"/>
      <c r="C2021" s="70"/>
      <c r="D2021" s="70"/>
      <c r="E2021" s="70"/>
      <c r="F2021" s="70">
        <v>4339</v>
      </c>
      <c r="G2021" s="70">
        <v>3805.0752429999993</v>
      </c>
      <c r="H2021" s="70"/>
      <c r="I2021" s="70"/>
      <c r="J2021" s="70"/>
      <c r="K2021" s="70"/>
      <c r="L2021" s="70"/>
      <c r="M2021" s="70"/>
      <c r="N2021" s="70"/>
      <c r="O2021" s="70"/>
      <c r="P2021" s="70"/>
      <c r="Q2021" s="70"/>
      <c r="R2021" s="70">
        <v>4339</v>
      </c>
      <c r="S2021" s="70">
        <v>3805.0752429999993</v>
      </c>
    </row>
    <row r="2022" spans="1:19" x14ac:dyDescent="0.25">
      <c r="A2022" s="72">
        <v>28020</v>
      </c>
      <c r="B2022" s="70"/>
      <c r="C2022" s="70"/>
      <c r="D2022" s="70"/>
      <c r="E2022" s="70"/>
      <c r="F2022" s="70">
        <v>1543</v>
      </c>
      <c r="G2022" s="70">
        <v>1098.7980419999999</v>
      </c>
      <c r="H2022" s="70"/>
      <c r="I2022" s="70"/>
      <c r="J2022" s="70"/>
      <c r="K2022" s="70"/>
      <c r="L2022" s="70"/>
      <c r="M2022" s="70"/>
      <c r="N2022" s="70"/>
      <c r="O2022" s="70"/>
      <c r="P2022" s="70"/>
      <c r="Q2022" s="70"/>
      <c r="R2022" s="70">
        <v>1543</v>
      </c>
      <c r="S2022" s="70">
        <v>1098.7980419999999</v>
      </c>
    </row>
    <row r="2023" spans="1:19" x14ac:dyDescent="0.25">
      <c r="A2023" s="72">
        <v>28022</v>
      </c>
      <c r="B2023" s="70"/>
      <c r="C2023" s="70"/>
      <c r="D2023" s="70"/>
      <c r="E2023" s="70"/>
      <c r="F2023" s="70"/>
      <c r="G2023" s="70"/>
      <c r="H2023" s="70"/>
      <c r="I2023" s="70"/>
      <c r="J2023" s="70"/>
      <c r="K2023" s="70"/>
      <c r="L2023" s="70"/>
      <c r="M2023" s="70"/>
      <c r="N2023" s="70">
        <v>3007</v>
      </c>
      <c r="O2023" s="70">
        <v>5640.632783</v>
      </c>
      <c r="P2023" s="70"/>
      <c r="Q2023" s="70"/>
      <c r="R2023" s="70">
        <v>3007</v>
      </c>
      <c r="S2023" s="70">
        <v>5640.632783</v>
      </c>
    </row>
    <row r="2024" spans="1:19" x14ac:dyDescent="0.25">
      <c r="A2024" s="72">
        <v>28023</v>
      </c>
      <c r="B2024" s="70"/>
      <c r="C2024" s="70"/>
      <c r="D2024" s="70"/>
      <c r="E2024" s="70"/>
      <c r="F2024" s="70"/>
      <c r="G2024" s="70"/>
      <c r="H2024" s="70"/>
      <c r="I2024" s="70"/>
      <c r="J2024" s="70"/>
      <c r="K2024" s="70"/>
      <c r="L2024" s="70"/>
      <c r="M2024" s="70"/>
      <c r="N2024" s="70">
        <v>14895</v>
      </c>
      <c r="O2024" s="70">
        <v>8621.6484980000005</v>
      </c>
      <c r="P2024" s="70"/>
      <c r="Q2024" s="70"/>
      <c r="R2024" s="70">
        <v>14895</v>
      </c>
      <c r="S2024" s="70">
        <v>8621.6484980000005</v>
      </c>
    </row>
    <row r="2025" spans="1:19" x14ac:dyDescent="0.25">
      <c r="A2025" s="72">
        <v>28030</v>
      </c>
      <c r="B2025" s="70"/>
      <c r="C2025" s="70"/>
      <c r="D2025" s="70"/>
      <c r="E2025" s="70"/>
      <c r="F2025" s="70"/>
      <c r="G2025" s="70"/>
      <c r="H2025" s="70"/>
      <c r="I2025" s="70"/>
      <c r="J2025" s="70"/>
      <c r="K2025" s="70"/>
      <c r="L2025" s="70">
        <v>7714</v>
      </c>
      <c r="M2025" s="70">
        <v>5957.5836489999992</v>
      </c>
      <c r="N2025" s="70"/>
      <c r="O2025" s="70"/>
      <c r="P2025" s="70"/>
      <c r="Q2025" s="70"/>
      <c r="R2025" s="70">
        <v>7714</v>
      </c>
      <c r="S2025" s="70">
        <v>5957.5836489999992</v>
      </c>
    </row>
    <row r="2026" spans="1:19" x14ac:dyDescent="0.25">
      <c r="A2026" s="72">
        <v>28032</v>
      </c>
      <c r="B2026" s="70"/>
      <c r="C2026" s="70"/>
      <c r="D2026" s="70"/>
      <c r="E2026" s="70"/>
      <c r="F2026" s="70">
        <v>16366</v>
      </c>
      <c r="G2026" s="70">
        <v>12770.429321999998</v>
      </c>
      <c r="H2026" s="70"/>
      <c r="I2026" s="70"/>
      <c r="J2026" s="70"/>
      <c r="K2026" s="70"/>
      <c r="L2026" s="70"/>
      <c r="M2026" s="70"/>
      <c r="N2026" s="70"/>
      <c r="O2026" s="70"/>
      <c r="P2026" s="70"/>
      <c r="Q2026" s="70"/>
      <c r="R2026" s="70">
        <v>16366</v>
      </c>
      <c r="S2026" s="70">
        <v>12770.429321999998</v>
      </c>
    </row>
    <row r="2027" spans="1:19" x14ac:dyDescent="0.25">
      <c r="A2027" s="72">
        <v>28035</v>
      </c>
      <c r="B2027" s="70"/>
      <c r="C2027" s="70"/>
      <c r="D2027" s="70"/>
      <c r="E2027" s="70"/>
      <c r="F2027" s="70">
        <v>23613</v>
      </c>
      <c r="G2027" s="70">
        <v>18478.311401999999</v>
      </c>
      <c r="H2027" s="70"/>
      <c r="I2027" s="70"/>
      <c r="J2027" s="70"/>
      <c r="K2027" s="70"/>
      <c r="L2027" s="70"/>
      <c r="M2027" s="70"/>
      <c r="N2027" s="70"/>
      <c r="O2027" s="70"/>
      <c r="P2027" s="70"/>
      <c r="Q2027" s="70"/>
      <c r="R2027" s="70">
        <v>23613</v>
      </c>
      <c r="S2027" s="70">
        <v>18478.311401999999</v>
      </c>
    </row>
    <row r="2028" spans="1:19" x14ac:dyDescent="0.25">
      <c r="A2028" s="72">
        <v>28038</v>
      </c>
      <c r="B2028" s="70"/>
      <c r="C2028" s="70"/>
      <c r="D2028" s="70"/>
      <c r="E2028" s="70"/>
      <c r="F2028" s="70">
        <v>12881</v>
      </c>
      <c r="G2028" s="70">
        <v>13947.264161000001</v>
      </c>
      <c r="H2028" s="70"/>
      <c r="I2028" s="70"/>
      <c r="J2028" s="70"/>
      <c r="K2028" s="70"/>
      <c r="L2028" s="70"/>
      <c r="M2028" s="70"/>
      <c r="N2028" s="70"/>
      <c r="O2028" s="70"/>
      <c r="P2028" s="70"/>
      <c r="Q2028" s="70"/>
      <c r="R2028" s="70">
        <v>12881</v>
      </c>
      <c r="S2028" s="70">
        <v>13947.264161000001</v>
      </c>
    </row>
    <row r="2029" spans="1:19" x14ac:dyDescent="0.25">
      <c r="A2029" s="72">
        <v>28044</v>
      </c>
      <c r="B2029" s="70"/>
      <c r="C2029" s="70"/>
      <c r="D2029" s="70"/>
      <c r="E2029" s="70"/>
      <c r="F2029" s="70">
        <v>6802</v>
      </c>
      <c r="G2029" s="70">
        <v>8140.5971230000005</v>
      </c>
      <c r="H2029" s="70"/>
      <c r="I2029" s="70"/>
      <c r="J2029" s="70"/>
      <c r="K2029" s="70"/>
      <c r="L2029" s="70"/>
      <c r="M2029" s="70"/>
      <c r="N2029" s="70"/>
      <c r="O2029" s="70"/>
      <c r="P2029" s="70"/>
      <c r="Q2029" s="70"/>
      <c r="R2029" s="70">
        <v>6802</v>
      </c>
      <c r="S2029" s="70">
        <v>8140.5971230000005</v>
      </c>
    </row>
    <row r="2030" spans="1:19" x14ac:dyDescent="0.25">
      <c r="A2030" s="72">
        <v>28045</v>
      </c>
      <c r="B2030" s="70"/>
      <c r="C2030" s="70"/>
      <c r="D2030" s="70"/>
      <c r="E2030" s="70"/>
      <c r="F2030" s="70">
        <v>9308</v>
      </c>
      <c r="G2030" s="70">
        <v>8356.6554859999997</v>
      </c>
      <c r="H2030" s="70"/>
      <c r="I2030" s="70"/>
      <c r="J2030" s="70"/>
      <c r="K2030" s="70"/>
      <c r="L2030" s="70"/>
      <c r="M2030" s="70"/>
      <c r="N2030" s="70"/>
      <c r="O2030" s="70"/>
      <c r="P2030" s="70"/>
      <c r="Q2030" s="70"/>
      <c r="R2030" s="70">
        <v>9308</v>
      </c>
      <c r="S2030" s="70">
        <v>8356.6554859999997</v>
      </c>
    </row>
    <row r="2031" spans="1:19" x14ac:dyDescent="0.25">
      <c r="A2031" s="72">
        <v>28057</v>
      </c>
      <c r="B2031" s="70"/>
      <c r="C2031" s="70"/>
      <c r="D2031" s="70"/>
      <c r="E2031" s="70"/>
      <c r="F2031" s="70">
        <v>3092</v>
      </c>
      <c r="G2031" s="70">
        <v>9471.2374159999999</v>
      </c>
      <c r="H2031" s="70"/>
      <c r="I2031" s="70"/>
      <c r="J2031" s="70"/>
      <c r="K2031" s="70"/>
      <c r="L2031" s="70"/>
      <c r="M2031" s="70"/>
      <c r="N2031" s="70"/>
      <c r="O2031" s="70"/>
      <c r="P2031" s="70"/>
      <c r="Q2031" s="70"/>
      <c r="R2031" s="70">
        <v>3092</v>
      </c>
      <c r="S2031" s="70">
        <v>9471.2374159999999</v>
      </c>
    </row>
    <row r="2032" spans="1:19" x14ac:dyDescent="0.25">
      <c r="A2032" s="72">
        <v>28058</v>
      </c>
      <c r="B2032" s="70"/>
      <c r="C2032" s="70"/>
      <c r="D2032" s="70"/>
      <c r="E2032" s="70"/>
      <c r="F2032" s="70">
        <v>7406</v>
      </c>
      <c r="G2032" s="70">
        <v>9415.2554330000003</v>
      </c>
      <c r="H2032" s="70"/>
      <c r="I2032" s="70"/>
      <c r="J2032" s="70"/>
      <c r="K2032" s="70"/>
      <c r="L2032" s="70"/>
      <c r="M2032" s="70"/>
      <c r="N2032" s="70"/>
      <c r="O2032" s="70"/>
      <c r="P2032" s="70"/>
      <c r="Q2032" s="70"/>
      <c r="R2032" s="70">
        <v>7406</v>
      </c>
      <c r="S2032" s="70">
        <v>9415.2554330000003</v>
      </c>
    </row>
    <row r="2033" spans="1:19" x14ac:dyDescent="0.25">
      <c r="A2033" s="72">
        <v>28061</v>
      </c>
      <c r="B2033" s="70"/>
      <c r="C2033" s="70"/>
      <c r="D2033" s="70"/>
      <c r="E2033" s="70"/>
      <c r="F2033" s="70">
        <v>8710</v>
      </c>
      <c r="G2033" s="70">
        <v>12361.731079000001</v>
      </c>
      <c r="H2033" s="70"/>
      <c r="I2033" s="70"/>
      <c r="J2033" s="70"/>
      <c r="K2033" s="70"/>
      <c r="L2033" s="70"/>
      <c r="M2033" s="70"/>
      <c r="N2033" s="70"/>
      <c r="O2033" s="70"/>
      <c r="P2033" s="70"/>
      <c r="Q2033" s="70"/>
      <c r="R2033" s="70">
        <v>8710</v>
      </c>
      <c r="S2033" s="70">
        <v>12361.731079000001</v>
      </c>
    </row>
    <row r="2034" spans="1:19" x14ac:dyDescent="0.25">
      <c r="A2034" s="72">
        <v>28066</v>
      </c>
      <c r="B2034" s="70"/>
      <c r="C2034" s="70"/>
      <c r="D2034" s="70"/>
      <c r="E2034" s="70"/>
      <c r="F2034" s="70">
        <v>2786</v>
      </c>
      <c r="G2034" s="70">
        <v>5454.617851</v>
      </c>
      <c r="H2034" s="70"/>
      <c r="I2034" s="70"/>
      <c r="J2034" s="70"/>
      <c r="K2034" s="70"/>
      <c r="L2034" s="70"/>
      <c r="M2034" s="70"/>
      <c r="N2034" s="70"/>
      <c r="O2034" s="70"/>
      <c r="P2034" s="70"/>
      <c r="Q2034" s="70"/>
      <c r="R2034" s="70">
        <v>2786</v>
      </c>
      <c r="S2034" s="70">
        <v>5454.617851</v>
      </c>
    </row>
    <row r="2035" spans="1:19" x14ac:dyDescent="0.25">
      <c r="A2035" s="72">
        <v>28075</v>
      </c>
      <c r="B2035" s="70"/>
      <c r="C2035" s="70"/>
      <c r="D2035" s="70"/>
      <c r="E2035" s="70"/>
      <c r="F2035" s="70">
        <v>19874</v>
      </c>
      <c r="G2035" s="70">
        <v>26518.997315000001</v>
      </c>
      <c r="H2035" s="70"/>
      <c r="I2035" s="70"/>
      <c r="J2035" s="70"/>
      <c r="K2035" s="70"/>
      <c r="L2035" s="70"/>
      <c r="M2035" s="70"/>
      <c r="N2035" s="70"/>
      <c r="O2035" s="70"/>
      <c r="P2035" s="70"/>
      <c r="Q2035" s="70"/>
      <c r="R2035" s="70">
        <v>19874</v>
      </c>
      <c r="S2035" s="70">
        <v>26518.997315000001</v>
      </c>
    </row>
    <row r="2036" spans="1:19" x14ac:dyDescent="0.25">
      <c r="A2036" s="72">
        <v>28085</v>
      </c>
      <c r="B2036" s="70"/>
      <c r="C2036" s="70"/>
      <c r="D2036" s="70">
        <v>53947</v>
      </c>
      <c r="E2036" s="70">
        <v>50139.347412000003</v>
      </c>
      <c r="F2036" s="70"/>
      <c r="G2036" s="70"/>
      <c r="H2036" s="70"/>
      <c r="I2036" s="70"/>
      <c r="J2036" s="70"/>
      <c r="K2036" s="70"/>
      <c r="L2036" s="70"/>
      <c r="M2036" s="70"/>
      <c r="N2036" s="70"/>
      <c r="O2036" s="70"/>
      <c r="P2036" s="70"/>
      <c r="Q2036" s="70"/>
      <c r="R2036" s="70">
        <v>53947</v>
      </c>
      <c r="S2036" s="70">
        <v>50139.347412000003</v>
      </c>
    </row>
    <row r="2037" spans="1:19" x14ac:dyDescent="0.25">
      <c r="A2037" s="72">
        <v>28086</v>
      </c>
      <c r="B2037" s="70"/>
      <c r="C2037" s="70"/>
      <c r="D2037" s="70">
        <v>55004</v>
      </c>
      <c r="E2037" s="70">
        <v>53807.094117000001</v>
      </c>
      <c r="F2037" s="70"/>
      <c r="G2037" s="70"/>
      <c r="H2037" s="70"/>
      <c r="I2037" s="70"/>
      <c r="J2037" s="70"/>
      <c r="K2037" s="70"/>
      <c r="L2037" s="70"/>
      <c r="M2037" s="70"/>
      <c r="N2037" s="70"/>
      <c r="O2037" s="70"/>
      <c r="P2037" s="70"/>
      <c r="Q2037" s="70"/>
      <c r="R2037" s="70">
        <v>55004</v>
      </c>
      <c r="S2037" s="70">
        <v>53807.094117000001</v>
      </c>
    </row>
    <row r="2038" spans="1:19" x14ac:dyDescent="0.25">
      <c r="A2038" s="72">
        <v>28106</v>
      </c>
      <c r="B2038" s="70"/>
      <c r="C2038" s="70"/>
      <c r="D2038" s="70"/>
      <c r="E2038" s="70"/>
      <c r="F2038" s="70">
        <v>89518</v>
      </c>
      <c r="G2038" s="70">
        <v>71486.612793000008</v>
      </c>
      <c r="H2038" s="70"/>
      <c r="I2038" s="70"/>
      <c r="J2038" s="70"/>
      <c r="K2038" s="70"/>
      <c r="L2038" s="70"/>
      <c r="M2038" s="70"/>
      <c r="N2038" s="70"/>
      <c r="O2038" s="70"/>
      <c r="P2038" s="70"/>
      <c r="Q2038" s="70"/>
      <c r="R2038" s="70">
        <v>89518</v>
      </c>
      <c r="S2038" s="70">
        <v>71486.612793000008</v>
      </c>
    </row>
    <row r="2039" spans="1:19" x14ac:dyDescent="0.25">
      <c r="A2039" s="72">
        <v>28110</v>
      </c>
      <c r="B2039" s="70"/>
      <c r="C2039" s="70"/>
      <c r="D2039" s="70">
        <v>11163</v>
      </c>
      <c r="E2039" s="70">
        <v>7725.998779999999</v>
      </c>
      <c r="F2039" s="70"/>
      <c r="G2039" s="70"/>
      <c r="H2039" s="70"/>
      <c r="I2039" s="70"/>
      <c r="J2039" s="70"/>
      <c r="K2039" s="70"/>
      <c r="L2039" s="70"/>
      <c r="M2039" s="70"/>
      <c r="N2039" s="70"/>
      <c r="O2039" s="70"/>
      <c r="P2039" s="70"/>
      <c r="Q2039" s="70"/>
      <c r="R2039" s="70">
        <v>11163</v>
      </c>
      <c r="S2039" s="70">
        <v>7725.998779999999</v>
      </c>
    </row>
    <row r="2040" spans="1:19" x14ac:dyDescent="0.25">
      <c r="A2040" s="72">
        <v>28117</v>
      </c>
      <c r="B2040" s="70"/>
      <c r="C2040" s="70"/>
      <c r="D2040" s="70"/>
      <c r="E2040" s="70"/>
      <c r="F2040" s="70"/>
      <c r="G2040" s="70"/>
      <c r="H2040" s="70"/>
      <c r="I2040" s="70"/>
      <c r="J2040" s="70">
        <v>7319</v>
      </c>
      <c r="K2040" s="70">
        <v>5617.2750020000003</v>
      </c>
      <c r="L2040" s="70"/>
      <c r="M2040" s="70"/>
      <c r="N2040" s="70"/>
      <c r="O2040" s="70"/>
      <c r="P2040" s="70"/>
      <c r="Q2040" s="70"/>
      <c r="R2040" s="70">
        <v>7319</v>
      </c>
      <c r="S2040" s="70">
        <v>5617.2750020000003</v>
      </c>
    </row>
    <row r="2041" spans="1:19" x14ac:dyDescent="0.25">
      <c r="A2041" s="72">
        <v>28118</v>
      </c>
      <c r="B2041" s="70"/>
      <c r="C2041" s="70"/>
      <c r="D2041" s="70"/>
      <c r="E2041" s="70"/>
      <c r="F2041" s="70"/>
      <c r="G2041" s="70"/>
      <c r="H2041" s="70"/>
      <c r="I2041" s="70"/>
      <c r="J2041" s="70">
        <v>88696</v>
      </c>
      <c r="K2041" s="70">
        <v>86576.372071000005</v>
      </c>
      <c r="L2041" s="70"/>
      <c r="M2041" s="70"/>
      <c r="N2041" s="70"/>
      <c r="O2041" s="70"/>
      <c r="P2041" s="70"/>
      <c r="Q2041" s="70"/>
      <c r="R2041" s="70">
        <v>88696</v>
      </c>
      <c r="S2041" s="70">
        <v>86576.372071000005</v>
      </c>
    </row>
    <row r="2042" spans="1:19" x14ac:dyDescent="0.25">
      <c r="A2042" s="72">
        <v>28120</v>
      </c>
      <c r="B2042" s="70"/>
      <c r="C2042" s="70"/>
      <c r="D2042" s="70"/>
      <c r="E2042" s="70"/>
      <c r="F2042" s="70"/>
      <c r="G2042" s="70"/>
      <c r="H2042" s="70"/>
      <c r="I2042" s="70"/>
      <c r="J2042" s="70">
        <v>96581</v>
      </c>
      <c r="K2042" s="70">
        <v>92193.649413000006</v>
      </c>
      <c r="L2042" s="70"/>
      <c r="M2042" s="70"/>
      <c r="N2042" s="70"/>
      <c r="O2042" s="70"/>
      <c r="P2042" s="70"/>
      <c r="Q2042" s="70"/>
      <c r="R2042" s="70">
        <v>96581</v>
      </c>
      <c r="S2042" s="70">
        <v>92193.649413000006</v>
      </c>
    </row>
    <row r="2043" spans="1:19" x14ac:dyDescent="0.25">
      <c r="A2043" s="72">
        <v>28123</v>
      </c>
      <c r="B2043" s="70"/>
      <c r="C2043" s="70"/>
      <c r="D2043" s="70"/>
      <c r="E2043" s="70"/>
      <c r="F2043" s="70"/>
      <c r="G2043" s="70"/>
      <c r="H2043" s="70"/>
      <c r="I2043" s="70"/>
      <c r="J2043" s="70">
        <v>86552</v>
      </c>
      <c r="K2043" s="70">
        <v>86944.617675000001</v>
      </c>
      <c r="L2043" s="70"/>
      <c r="M2043" s="70"/>
      <c r="N2043" s="70"/>
      <c r="O2043" s="70"/>
      <c r="P2043" s="70"/>
      <c r="Q2043" s="70"/>
      <c r="R2043" s="70">
        <v>86552</v>
      </c>
      <c r="S2043" s="70">
        <v>86944.617675000001</v>
      </c>
    </row>
    <row r="2044" spans="1:19" x14ac:dyDescent="0.25">
      <c r="A2044" s="72">
        <v>28124</v>
      </c>
      <c r="B2044" s="70"/>
      <c r="C2044" s="70"/>
      <c r="D2044" s="70"/>
      <c r="E2044" s="70"/>
      <c r="F2044" s="70"/>
      <c r="G2044" s="70"/>
      <c r="H2044" s="70"/>
      <c r="I2044" s="70"/>
      <c r="J2044" s="70">
        <v>83618</v>
      </c>
      <c r="K2044" s="70">
        <v>82290.473633000001</v>
      </c>
      <c r="L2044" s="70"/>
      <c r="M2044" s="70"/>
      <c r="N2044" s="70"/>
      <c r="O2044" s="70"/>
      <c r="P2044" s="70"/>
      <c r="Q2044" s="70"/>
      <c r="R2044" s="70">
        <v>83618</v>
      </c>
      <c r="S2044" s="70">
        <v>82290.473633000001</v>
      </c>
    </row>
    <row r="2045" spans="1:19" x14ac:dyDescent="0.25">
      <c r="A2045" s="72">
        <v>28131</v>
      </c>
      <c r="B2045" s="70"/>
      <c r="C2045" s="70"/>
      <c r="D2045" s="70"/>
      <c r="E2045" s="70"/>
      <c r="F2045" s="70"/>
      <c r="G2045" s="70"/>
      <c r="H2045" s="70"/>
      <c r="I2045" s="70"/>
      <c r="J2045" s="70">
        <v>11849</v>
      </c>
      <c r="K2045" s="70">
        <v>13538.175781000002</v>
      </c>
      <c r="L2045" s="70"/>
      <c r="M2045" s="70"/>
      <c r="N2045" s="70"/>
      <c r="O2045" s="70"/>
      <c r="P2045" s="70"/>
      <c r="Q2045" s="70"/>
      <c r="R2045" s="70">
        <v>11849</v>
      </c>
      <c r="S2045" s="70">
        <v>13538.175781000002</v>
      </c>
    </row>
    <row r="2046" spans="1:19" x14ac:dyDescent="0.25">
      <c r="A2046" s="72">
        <v>28133</v>
      </c>
      <c r="B2046" s="70"/>
      <c r="C2046" s="70"/>
      <c r="D2046" s="70"/>
      <c r="E2046" s="70"/>
      <c r="F2046" s="70"/>
      <c r="G2046" s="70"/>
      <c r="H2046" s="70"/>
      <c r="I2046" s="70"/>
      <c r="J2046" s="70">
        <v>4440</v>
      </c>
      <c r="K2046" s="70">
        <v>3577.3067190000002</v>
      </c>
      <c r="L2046" s="70"/>
      <c r="M2046" s="70"/>
      <c r="N2046" s="70"/>
      <c r="O2046" s="70"/>
      <c r="P2046" s="70"/>
      <c r="Q2046" s="70"/>
      <c r="R2046" s="70">
        <v>4440</v>
      </c>
      <c r="S2046" s="70">
        <v>3577.3067190000002</v>
      </c>
    </row>
    <row r="2047" spans="1:19" x14ac:dyDescent="0.25">
      <c r="A2047" s="72">
        <v>28137</v>
      </c>
      <c r="B2047" s="70"/>
      <c r="C2047" s="70"/>
      <c r="D2047" s="70"/>
      <c r="E2047" s="70"/>
      <c r="F2047" s="70"/>
      <c r="G2047" s="70"/>
      <c r="H2047" s="70"/>
      <c r="I2047" s="70"/>
      <c r="J2047" s="70">
        <v>11260</v>
      </c>
      <c r="K2047" s="70">
        <v>6572.1634979999999</v>
      </c>
      <c r="L2047" s="70"/>
      <c r="M2047" s="70"/>
      <c r="N2047" s="70"/>
      <c r="O2047" s="70"/>
      <c r="P2047" s="70"/>
      <c r="Q2047" s="70"/>
      <c r="R2047" s="70">
        <v>11260</v>
      </c>
      <c r="S2047" s="70">
        <v>6572.1634979999999</v>
      </c>
    </row>
    <row r="2048" spans="1:19" x14ac:dyDescent="0.25">
      <c r="A2048" s="72">
        <v>28142</v>
      </c>
      <c r="B2048" s="70"/>
      <c r="C2048" s="70"/>
      <c r="D2048" s="70"/>
      <c r="E2048" s="70"/>
      <c r="F2048" s="70">
        <v>19788</v>
      </c>
      <c r="G2048" s="70">
        <v>19709.379967000001</v>
      </c>
      <c r="H2048" s="70"/>
      <c r="I2048" s="70"/>
      <c r="J2048" s="70"/>
      <c r="K2048" s="70"/>
      <c r="L2048" s="70"/>
      <c r="M2048" s="70"/>
      <c r="N2048" s="70"/>
      <c r="O2048" s="70"/>
      <c r="P2048" s="70"/>
      <c r="Q2048" s="70"/>
      <c r="R2048" s="70">
        <v>19788</v>
      </c>
      <c r="S2048" s="70">
        <v>19709.379967000001</v>
      </c>
    </row>
    <row r="2049" spans="1:19" x14ac:dyDescent="0.25">
      <c r="A2049" s="72">
        <v>28143</v>
      </c>
      <c r="B2049" s="70"/>
      <c r="C2049" s="70"/>
      <c r="D2049" s="70"/>
      <c r="E2049" s="70"/>
      <c r="F2049" s="70"/>
      <c r="G2049" s="70"/>
      <c r="H2049" s="70"/>
      <c r="I2049" s="70"/>
      <c r="J2049" s="70">
        <v>99542</v>
      </c>
      <c r="K2049" s="70">
        <v>87235.179687000011</v>
      </c>
      <c r="L2049" s="70"/>
      <c r="M2049" s="70"/>
      <c r="N2049" s="70"/>
      <c r="O2049" s="70"/>
      <c r="P2049" s="70"/>
      <c r="Q2049" s="70"/>
      <c r="R2049" s="70">
        <v>99542</v>
      </c>
      <c r="S2049" s="70">
        <v>87235.179687000011</v>
      </c>
    </row>
    <row r="2050" spans="1:19" x14ac:dyDescent="0.25">
      <c r="A2050" s="72">
        <v>28144</v>
      </c>
      <c r="B2050" s="70"/>
      <c r="C2050" s="70"/>
      <c r="D2050" s="70"/>
      <c r="E2050" s="70"/>
      <c r="F2050" s="70"/>
      <c r="G2050" s="70"/>
      <c r="H2050" s="70"/>
      <c r="I2050" s="70"/>
      <c r="J2050" s="70">
        <v>96859</v>
      </c>
      <c r="K2050" s="70">
        <v>84280.736327999999</v>
      </c>
      <c r="L2050" s="70"/>
      <c r="M2050" s="70"/>
      <c r="N2050" s="70"/>
      <c r="O2050" s="70"/>
      <c r="P2050" s="70"/>
      <c r="Q2050" s="70"/>
      <c r="R2050" s="70">
        <v>96859</v>
      </c>
      <c r="S2050" s="70">
        <v>84280.736327999999</v>
      </c>
    </row>
    <row r="2051" spans="1:19" x14ac:dyDescent="0.25">
      <c r="A2051" s="72">
        <v>28146</v>
      </c>
      <c r="B2051" s="70"/>
      <c r="C2051" s="70"/>
      <c r="D2051" s="70"/>
      <c r="E2051" s="70"/>
      <c r="F2051" s="70"/>
      <c r="G2051" s="70"/>
      <c r="H2051" s="70"/>
      <c r="I2051" s="70"/>
      <c r="J2051" s="70">
        <v>3992</v>
      </c>
      <c r="K2051" s="70">
        <v>2112.295795</v>
      </c>
      <c r="L2051" s="70"/>
      <c r="M2051" s="70"/>
      <c r="N2051" s="70"/>
      <c r="O2051" s="70"/>
      <c r="P2051" s="70"/>
      <c r="Q2051" s="70"/>
      <c r="R2051" s="70">
        <v>3992</v>
      </c>
      <c r="S2051" s="70">
        <v>2112.295795</v>
      </c>
    </row>
    <row r="2052" spans="1:19" x14ac:dyDescent="0.25">
      <c r="A2052" s="72">
        <v>28150</v>
      </c>
      <c r="B2052" s="70"/>
      <c r="C2052" s="70"/>
      <c r="D2052" s="70"/>
      <c r="E2052" s="70"/>
      <c r="F2052" s="70"/>
      <c r="G2052" s="70"/>
      <c r="H2052" s="70"/>
      <c r="I2052" s="70"/>
      <c r="J2052" s="70">
        <v>14571</v>
      </c>
      <c r="K2052" s="70">
        <v>10113.432556</v>
      </c>
      <c r="L2052" s="70"/>
      <c r="M2052" s="70"/>
      <c r="N2052" s="70"/>
      <c r="O2052" s="70"/>
      <c r="P2052" s="70"/>
      <c r="Q2052" s="70"/>
      <c r="R2052" s="70">
        <v>14571</v>
      </c>
      <c r="S2052" s="70">
        <v>10113.432556</v>
      </c>
    </row>
    <row r="2053" spans="1:19" x14ac:dyDescent="0.25">
      <c r="A2053" s="72">
        <v>28153</v>
      </c>
      <c r="B2053" s="70"/>
      <c r="C2053" s="70"/>
      <c r="D2053" s="70"/>
      <c r="E2053" s="70"/>
      <c r="F2053" s="70"/>
      <c r="G2053" s="70"/>
      <c r="H2053" s="70"/>
      <c r="I2053" s="70"/>
      <c r="J2053" s="70">
        <v>8262</v>
      </c>
      <c r="K2053" s="70">
        <v>9111.1872860000003</v>
      </c>
      <c r="L2053" s="70"/>
      <c r="M2053" s="70"/>
      <c r="N2053" s="70"/>
      <c r="O2053" s="70"/>
      <c r="P2053" s="70"/>
      <c r="Q2053" s="70"/>
      <c r="R2053" s="70">
        <v>8262</v>
      </c>
      <c r="S2053" s="70">
        <v>9111.1872860000003</v>
      </c>
    </row>
    <row r="2054" spans="1:19" x14ac:dyDescent="0.25">
      <c r="A2054" s="72">
        <v>28158</v>
      </c>
      <c r="B2054" s="70"/>
      <c r="C2054" s="70"/>
      <c r="D2054" s="70"/>
      <c r="E2054" s="70"/>
      <c r="F2054" s="70"/>
      <c r="G2054" s="70"/>
      <c r="H2054" s="70"/>
      <c r="I2054" s="70"/>
      <c r="J2054" s="70">
        <v>5513</v>
      </c>
      <c r="K2054" s="70">
        <v>6257.8192439999993</v>
      </c>
      <c r="L2054" s="70"/>
      <c r="M2054" s="70"/>
      <c r="N2054" s="70"/>
      <c r="O2054" s="70"/>
      <c r="P2054" s="70"/>
      <c r="Q2054" s="70"/>
      <c r="R2054" s="70">
        <v>5513</v>
      </c>
      <c r="S2054" s="70">
        <v>6257.8192439999993</v>
      </c>
    </row>
    <row r="2055" spans="1:19" x14ac:dyDescent="0.25">
      <c r="A2055" s="72">
        <v>28162</v>
      </c>
      <c r="B2055" s="70"/>
      <c r="C2055" s="70"/>
      <c r="D2055" s="70"/>
      <c r="E2055" s="70"/>
      <c r="F2055" s="70"/>
      <c r="G2055" s="70"/>
      <c r="H2055" s="70"/>
      <c r="I2055" s="70"/>
      <c r="J2055" s="70">
        <v>9766</v>
      </c>
      <c r="K2055" s="70">
        <v>2244.8705450000002</v>
      </c>
      <c r="L2055" s="70"/>
      <c r="M2055" s="70"/>
      <c r="N2055" s="70"/>
      <c r="O2055" s="70"/>
      <c r="P2055" s="70"/>
      <c r="Q2055" s="70"/>
      <c r="R2055" s="70">
        <v>9766</v>
      </c>
      <c r="S2055" s="70">
        <v>2244.8705450000002</v>
      </c>
    </row>
    <row r="2056" spans="1:19" x14ac:dyDescent="0.25">
      <c r="A2056" s="72">
        <v>28164</v>
      </c>
      <c r="B2056" s="70"/>
      <c r="C2056" s="70"/>
      <c r="D2056" s="70"/>
      <c r="E2056" s="70"/>
      <c r="F2056" s="70"/>
      <c r="G2056" s="70"/>
      <c r="H2056" s="70"/>
      <c r="I2056" s="70"/>
      <c r="J2056" s="70">
        <v>3944</v>
      </c>
      <c r="K2056" s="70">
        <v>3532.5065000000004</v>
      </c>
      <c r="L2056" s="70"/>
      <c r="M2056" s="70"/>
      <c r="N2056" s="70"/>
      <c r="O2056" s="70"/>
      <c r="P2056" s="70"/>
      <c r="Q2056" s="70"/>
      <c r="R2056" s="70">
        <v>3944</v>
      </c>
      <c r="S2056" s="70">
        <v>3532.5065000000004</v>
      </c>
    </row>
    <row r="2057" spans="1:19" x14ac:dyDescent="0.25">
      <c r="A2057" s="72">
        <v>28178</v>
      </c>
      <c r="B2057" s="70"/>
      <c r="C2057" s="70"/>
      <c r="D2057" s="70"/>
      <c r="E2057" s="70"/>
      <c r="F2057" s="70"/>
      <c r="G2057" s="70"/>
      <c r="H2057" s="70"/>
      <c r="I2057" s="70"/>
      <c r="J2057" s="70">
        <v>52433</v>
      </c>
      <c r="K2057" s="70">
        <v>65225.379883000001</v>
      </c>
      <c r="L2057" s="70"/>
      <c r="M2057" s="70"/>
      <c r="N2057" s="70"/>
      <c r="O2057" s="70"/>
      <c r="P2057" s="70"/>
      <c r="Q2057" s="70"/>
      <c r="R2057" s="70">
        <v>52433</v>
      </c>
      <c r="S2057" s="70">
        <v>65225.379883000001</v>
      </c>
    </row>
    <row r="2058" spans="1:19" x14ac:dyDescent="0.25">
      <c r="A2058" s="72">
        <v>28179</v>
      </c>
      <c r="B2058" s="70"/>
      <c r="C2058" s="70"/>
      <c r="D2058" s="70"/>
      <c r="E2058" s="70"/>
      <c r="F2058" s="70"/>
      <c r="G2058" s="70"/>
      <c r="H2058" s="70"/>
      <c r="I2058" s="70"/>
      <c r="J2058" s="70">
        <v>59645</v>
      </c>
      <c r="K2058" s="70">
        <v>56286.808106999997</v>
      </c>
      <c r="L2058" s="70"/>
      <c r="M2058" s="70"/>
      <c r="N2058" s="70"/>
      <c r="O2058" s="70"/>
      <c r="P2058" s="70"/>
      <c r="Q2058" s="70"/>
      <c r="R2058" s="70">
        <v>59645</v>
      </c>
      <c r="S2058" s="70">
        <v>56286.808106999997</v>
      </c>
    </row>
    <row r="2059" spans="1:19" x14ac:dyDescent="0.25">
      <c r="A2059" s="72">
        <v>28181</v>
      </c>
      <c r="B2059" s="70"/>
      <c r="C2059" s="70"/>
      <c r="D2059" s="70"/>
      <c r="E2059" s="70"/>
      <c r="F2059" s="70"/>
      <c r="G2059" s="70"/>
      <c r="H2059" s="70"/>
      <c r="I2059" s="70"/>
      <c r="J2059" s="70">
        <v>12797</v>
      </c>
      <c r="K2059" s="70">
        <v>11257.765625</v>
      </c>
      <c r="L2059" s="70"/>
      <c r="M2059" s="70"/>
      <c r="N2059" s="70"/>
      <c r="O2059" s="70"/>
      <c r="P2059" s="70"/>
      <c r="Q2059" s="70"/>
      <c r="R2059" s="70">
        <v>12797</v>
      </c>
      <c r="S2059" s="70">
        <v>11257.765625</v>
      </c>
    </row>
    <row r="2060" spans="1:19" x14ac:dyDescent="0.25">
      <c r="A2060" s="72">
        <v>28182</v>
      </c>
      <c r="B2060" s="70"/>
      <c r="C2060" s="70"/>
      <c r="D2060" s="70"/>
      <c r="E2060" s="70"/>
      <c r="F2060" s="70"/>
      <c r="G2060" s="70"/>
      <c r="H2060" s="70"/>
      <c r="I2060" s="70"/>
      <c r="J2060" s="70">
        <v>63692</v>
      </c>
      <c r="K2060" s="70">
        <v>53967.615234999997</v>
      </c>
      <c r="L2060" s="70"/>
      <c r="M2060" s="70"/>
      <c r="N2060" s="70"/>
      <c r="O2060" s="70"/>
      <c r="P2060" s="70"/>
      <c r="Q2060" s="70"/>
      <c r="R2060" s="70">
        <v>63692</v>
      </c>
      <c r="S2060" s="70">
        <v>53967.615234999997</v>
      </c>
    </row>
    <row r="2061" spans="1:19" x14ac:dyDescent="0.25">
      <c r="A2061" s="72">
        <v>28183</v>
      </c>
      <c r="B2061" s="70"/>
      <c r="C2061" s="70"/>
      <c r="D2061" s="70"/>
      <c r="E2061" s="70"/>
      <c r="F2061" s="70"/>
      <c r="G2061" s="70"/>
      <c r="H2061" s="70"/>
      <c r="I2061" s="70"/>
      <c r="J2061" s="70">
        <v>3300</v>
      </c>
      <c r="K2061" s="70">
        <v>2460.6184079999998</v>
      </c>
      <c r="L2061" s="70"/>
      <c r="M2061" s="70"/>
      <c r="N2061" s="70"/>
      <c r="O2061" s="70"/>
      <c r="P2061" s="70"/>
      <c r="Q2061" s="70"/>
      <c r="R2061" s="70">
        <v>3300</v>
      </c>
      <c r="S2061" s="70">
        <v>2460.6184079999998</v>
      </c>
    </row>
    <row r="2062" spans="1:19" x14ac:dyDescent="0.25">
      <c r="A2062" s="72">
        <v>28184</v>
      </c>
      <c r="B2062" s="70"/>
      <c r="C2062" s="70"/>
      <c r="D2062" s="70"/>
      <c r="E2062" s="70"/>
      <c r="F2062" s="70"/>
      <c r="G2062" s="70"/>
      <c r="H2062" s="70"/>
      <c r="I2062" s="70"/>
      <c r="J2062" s="70">
        <v>58421</v>
      </c>
      <c r="K2062" s="70">
        <v>45584.899659000002</v>
      </c>
      <c r="L2062" s="70"/>
      <c r="M2062" s="70"/>
      <c r="N2062" s="70"/>
      <c r="O2062" s="70"/>
      <c r="P2062" s="70"/>
      <c r="Q2062" s="70"/>
      <c r="R2062" s="70">
        <v>58421</v>
      </c>
      <c r="S2062" s="70">
        <v>45584.899659000002</v>
      </c>
    </row>
    <row r="2063" spans="1:19" x14ac:dyDescent="0.25">
      <c r="A2063" s="72">
        <v>28186</v>
      </c>
      <c r="B2063" s="70"/>
      <c r="C2063" s="70"/>
      <c r="D2063" s="70"/>
      <c r="E2063" s="70"/>
      <c r="F2063" s="70"/>
      <c r="G2063" s="70"/>
      <c r="H2063" s="70"/>
      <c r="I2063" s="70"/>
      <c r="J2063" s="70">
        <v>61008</v>
      </c>
      <c r="K2063" s="70">
        <v>48349.313232</v>
      </c>
      <c r="L2063" s="70"/>
      <c r="M2063" s="70"/>
      <c r="N2063" s="70"/>
      <c r="O2063" s="70"/>
      <c r="P2063" s="70"/>
      <c r="Q2063" s="70"/>
      <c r="R2063" s="70">
        <v>61008</v>
      </c>
      <c r="S2063" s="70">
        <v>48349.313232</v>
      </c>
    </row>
    <row r="2064" spans="1:19" x14ac:dyDescent="0.25">
      <c r="A2064" s="72">
        <v>28188</v>
      </c>
      <c r="B2064" s="70"/>
      <c r="C2064" s="70"/>
      <c r="D2064" s="70"/>
      <c r="E2064" s="70"/>
      <c r="F2064" s="70"/>
      <c r="G2064" s="70"/>
      <c r="H2064" s="70"/>
      <c r="I2064" s="70"/>
      <c r="J2064" s="70">
        <v>66615</v>
      </c>
      <c r="K2064" s="70">
        <v>56428.235352000003</v>
      </c>
      <c r="L2064" s="70"/>
      <c r="M2064" s="70"/>
      <c r="N2064" s="70"/>
      <c r="O2064" s="70"/>
      <c r="P2064" s="70"/>
      <c r="Q2064" s="70"/>
      <c r="R2064" s="70">
        <v>66615</v>
      </c>
      <c r="S2064" s="70">
        <v>56428.235352000003</v>
      </c>
    </row>
    <row r="2065" spans="1:19" x14ac:dyDescent="0.25">
      <c r="A2065" s="72">
        <v>28189</v>
      </c>
      <c r="B2065" s="70"/>
      <c r="C2065" s="70"/>
      <c r="D2065" s="70"/>
      <c r="E2065" s="70"/>
      <c r="F2065" s="70"/>
      <c r="G2065" s="70"/>
      <c r="H2065" s="70"/>
      <c r="I2065" s="70"/>
      <c r="J2065" s="70">
        <v>21963</v>
      </c>
      <c r="K2065" s="70">
        <v>18572.164063</v>
      </c>
      <c r="L2065" s="70"/>
      <c r="M2065" s="70"/>
      <c r="N2065" s="70"/>
      <c r="O2065" s="70"/>
      <c r="P2065" s="70"/>
      <c r="Q2065" s="70"/>
      <c r="R2065" s="70">
        <v>21963</v>
      </c>
      <c r="S2065" s="70">
        <v>18572.164063</v>
      </c>
    </row>
    <row r="2066" spans="1:19" x14ac:dyDescent="0.25">
      <c r="A2066" s="72">
        <v>28193</v>
      </c>
      <c r="B2066" s="70"/>
      <c r="C2066" s="70"/>
      <c r="D2066" s="70"/>
      <c r="E2066" s="70"/>
      <c r="F2066" s="70"/>
      <c r="G2066" s="70"/>
      <c r="H2066" s="70"/>
      <c r="I2066" s="70"/>
      <c r="J2066" s="70">
        <v>44272</v>
      </c>
      <c r="K2066" s="70">
        <v>37856.069823999998</v>
      </c>
      <c r="L2066" s="70"/>
      <c r="M2066" s="70"/>
      <c r="N2066" s="70"/>
      <c r="O2066" s="70"/>
      <c r="P2066" s="70"/>
      <c r="Q2066" s="70"/>
      <c r="R2066" s="70">
        <v>44272</v>
      </c>
      <c r="S2066" s="70">
        <v>37856.069823999998</v>
      </c>
    </row>
    <row r="2067" spans="1:19" x14ac:dyDescent="0.25">
      <c r="A2067" s="72">
        <v>28195</v>
      </c>
      <c r="B2067" s="70"/>
      <c r="C2067" s="70"/>
      <c r="D2067" s="70"/>
      <c r="E2067" s="70"/>
      <c r="F2067" s="70"/>
      <c r="G2067" s="70"/>
      <c r="H2067" s="70"/>
      <c r="I2067" s="70"/>
      <c r="J2067" s="70">
        <v>50634</v>
      </c>
      <c r="K2067" s="70">
        <v>44173.334961</v>
      </c>
      <c r="L2067" s="70"/>
      <c r="M2067" s="70"/>
      <c r="N2067" s="70"/>
      <c r="O2067" s="70"/>
      <c r="P2067" s="70"/>
      <c r="Q2067" s="70"/>
      <c r="R2067" s="70">
        <v>50634</v>
      </c>
      <c r="S2067" s="70">
        <v>44173.334961</v>
      </c>
    </row>
    <row r="2068" spans="1:19" x14ac:dyDescent="0.25">
      <c r="A2068" s="72">
        <v>28197</v>
      </c>
      <c r="B2068" s="70"/>
      <c r="C2068" s="70"/>
      <c r="D2068" s="70"/>
      <c r="E2068" s="70"/>
      <c r="F2068" s="70"/>
      <c r="G2068" s="70"/>
      <c r="H2068" s="70"/>
      <c r="I2068" s="70"/>
      <c r="J2068" s="70">
        <v>50634</v>
      </c>
      <c r="K2068" s="70">
        <v>44173.334961</v>
      </c>
      <c r="L2068" s="70"/>
      <c r="M2068" s="70"/>
      <c r="N2068" s="70"/>
      <c r="O2068" s="70"/>
      <c r="P2068" s="70"/>
      <c r="Q2068" s="70"/>
      <c r="R2068" s="70">
        <v>50634</v>
      </c>
      <c r="S2068" s="70">
        <v>44173.334961</v>
      </c>
    </row>
    <row r="2069" spans="1:19" x14ac:dyDescent="0.25">
      <c r="A2069" s="72">
        <v>28199</v>
      </c>
      <c r="B2069" s="70"/>
      <c r="C2069" s="70"/>
      <c r="D2069" s="70"/>
      <c r="E2069" s="70"/>
      <c r="F2069" s="70"/>
      <c r="G2069" s="70"/>
      <c r="H2069" s="70"/>
      <c r="I2069" s="70"/>
      <c r="J2069" s="70">
        <v>48429</v>
      </c>
      <c r="K2069" s="70">
        <v>40479.989379999999</v>
      </c>
      <c r="L2069" s="70"/>
      <c r="M2069" s="70"/>
      <c r="N2069" s="70"/>
      <c r="O2069" s="70"/>
      <c r="P2069" s="70"/>
      <c r="Q2069" s="70"/>
      <c r="R2069" s="70">
        <v>48429</v>
      </c>
      <c r="S2069" s="70">
        <v>40479.989379999999</v>
      </c>
    </row>
    <row r="2070" spans="1:19" x14ac:dyDescent="0.25">
      <c r="A2070" s="72">
        <v>28200</v>
      </c>
      <c r="B2070" s="70"/>
      <c r="C2070" s="70"/>
      <c r="D2070" s="70"/>
      <c r="E2070" s="70"/>
      <c r="F2070" s="70"/>
      <c r="G2070" s="70"/>
      <c r="H2070" s="70"/>
      <c r="I2070" s="70"/>
      <c r="J2070" s="70">
        <v>39155</v>
      </c>
      <c r="K2070" s="70">
        <v>34975.858154000001</v>
      </c>
      <c r="L2070" s="70"/>
      <c r="M2070" s="70"/>
      <c r="N2070" s="70"/>
      <c r="O2070" s="70"/>
      <c r="P2070" s="70"/>
      <c r="Q2070" s="70"/>
      <c r="R2070" s="70">
        <v>39155</v>
      </c>
      <c r="S2070" s="70">
        <v>34975.858154000001</v>
      </c>
    </row>
    <row r="2071" spans="1:19" x14ac:dyDescent="0.25">
      <c r="A2071" s="72">
        <v>28203</v>
      </c>
      <c r="B2071" s="70"/>
      <c r="C2071" s="70"/>
      <c r="D2071" s="70"/>
      <c r="E2071" s="70"/>
      <c r="F2071" s="70"/>
      <c r="G2071" s="70"/>
      <c r="H2071" s="70"/>
      <c r="I2071" s="70"/>
      <c r="J2071" s="70">
        <v>30683</v>
      </c>
      <c r="K2071" s="70">
        <v>26883.938292000003</v>
      </c>
      <c r="L2071" s="70"/>
      <c r="M2071" s="70"/>
      <c r="N2071" s="70"/>
      <c r="O2071" s="70"/>
      <c r="P2071" s="70"/>
      <c r="Q2071" s="70"/>
      <c r="R2071" s="70">
        <v>30683</v>
      </c>
      <c r="S2071" s="70">
        <v>26883.938292000003</v>
      </c>
    </row>
    <row r="2072" spans="1:19" x14ac:dyDescent="0.25">
      <c r="A2072" s="72">
        <v>28204</v>
      </c>
      <c r="B2072" s="70"/>
      <c r="C2072" s="70"/>
      <c r="D2072" s="70"/>
      <c r="E2072" s="70"/>
      <c r="F2072" s="70"/>
      <c r="G2072" s="70"/>
      <c r="H2072" s="70"/>
      <c r="I2072" s="70"/>
      <c r="J2072" s="70">
        <v>12799</v>
      </c>
      <c r="K2072" s="70">
        <v>729.318263</v>
      </c>
      <c r="L2072" s="70"/>
      <c r="M2072" s="70"/>
      <c r="N2072" s="70"/>
      <c r="O2072" s="70"/>
      <c r="P2072" s="70"/>
      <c r="Q2072" s="70"/>
      <c r="R2072" s="70">
        <v>12799</v>
      </c>
      <c r="S2072" s="70">
        <v>729.318263</v>
      </c>
    </row>
    <row r="2073" spans="1:19" x14ac:dyDescent="0.25">
      <c r="A2073" s="72">
        <v>28206</v>
      </c>
      <c r="B2073" s="70"/>
      <c r="C2073" s="70"/>
      <c r="D2073" s="70"/>
      <c r="E2073" s="70"/>
      <c r="F2073" s="70"/>
      <c r="G2073" s="70"/>
      <c r="H2073" s="70"/>
      <c r="I2073" s="70"/>
      <c r="J2073" s="70">
        <v>36597</v>
      </c>
      <c r="K2073" s="70">
        <v>29259.247315000001</v>
      </c>
      <c r="L2073" s="70"/>
      <c r="M2073" s="70"/>
      <c r="N2073" s="70"/>
      <c r="O2073" s="70"/>
      <c r="P2073" s="70"/>
      <c r="Q2073" s="70"/>
      <c r="R2073" s="70">
        <v>36597</v>
      </c>
      <c r="S2073" s="70">
        <v>29259.247315000001</v>
      </c>
    </row>
    <row r="2074" spans="1:19" x14ac:dyDescent="0.25">
      <c r="A2074" s="72">
        <v>28207</v>
      </c>
      <c r="B2074" s="70"/>
      <c r="C2074" s="70"/>
      <c r="D2074" s="70"/>
      <c r="E2074" s="70"/>
      <c r="F2074" s="70"/>
      <c r="G2074" s="70"/>
      <c r="H2074" s="70"/>
      <c r="I2074" s="70"/>
      <c r="J2074" s="70">
        <v>5685</v>
      </c>
      <c r="K2074" s="70">
        <v>4900.7172230000006</v>
      </c>
      <c r="L2074" s="70"/>
      <c r="M2074" s="70"/>
      <c r="N2074" s="70"/>
      <c r="O2074" s="70"/>
      <c r="P2074" s="70"/>
      <c r="Q2074" s="70"/>
      <c r="R2074" s="70">
        <v>5685</v>
      </c>
      <c r="S2074" s="70">
        <v>4900.7172230000006</v>
      </c>
    </row>
    <row r="2075" spans="1:19" x14ac:dyDescent="0.25">
      <c r="A2075" s="72">
        <v>28208</v>
      </c>
      <c r="B2075" s="70"/>
      <c r="C2075" s="70"/>
      <c r="D2075" s="70"/>
      <c r="E2075" s="70"/>
      <c r="F2075" s="70"/>
      <c r="G2075" s="70"/>
      <c r="H2075" s="70"/>
      <c r="I2075" s="70"/>
      <c r="J2075" s="70">
        <v>37191</v>
      </c>
      <c r="K2075" s="70">
        <v>27532.610169</v>
      </c>
      <c r="L2075" s="70"/>
      <c r="M2075" s="70"/>
      <c r="N2075" s="70"/>
      <c r="O2075" s="70"/>
      <c r="P2075" s="70"/>
      <c r="Q2075" s="70"/>
      <c r="R2075" s="70">
        <v>37191</v>
      </c>
      <c r="S2075" s="70">
        <v>27532.610169</v>
      </c>
    </row>
    <row r="2076" spans="1:19" x14ac:dyDescent="0.25">
      <c r="A2076" s="72">
        <v>28211</v>
      </c>
      <c r="B2076" s="70"/>
      <c r="C2076" s="70"/>
      <c r="D2076" s="70"/>
      <c r="E2076" s="70"/>
      <c r="F2076" s="70"/>
      <c r="G2076" s="70"/>
      <c r="H2076" s="70"/>
      <c r="I2076" s="70"/>
      <c r="J2076" s="70">
        <v>25195</v>
      </c>
      <c r="K2076" s="70">
        <v>21847.191284999997</v>
      </c>
      <c r="L2076" s="70"/>
      <c r="M2076" s="70"/>
      <c r="N2076" s="70"/>
      <c r="O2076" s="70"/>
      <c r="P2076" s="70"/>
      <c r="Q2076" s="70"/>
      <c r="R2076" s="70">
        <v>25195</v>
      </c>
      <c r="S2076" s="70">
        <v>21847.191284999997</v>
      </c>
    </row>
    <row r="2077" spans="1:19" x14ac:dyDescent="0.25">
      <c r="A2077" s="72">
        <v>28212</v>
      </c>
      <c r="B2077" s="70"/>
      <c r="C2077" s="70"/>
      <c r="D2077" s="70"/>
      <c r="E2077" s="70"/>
      <c r="F2077" s="70"/>
      <c r="G2077" s="70"/>
      <c r="H2077" s="70"/>
      <c r="I2077" s="70"/>
      <c r="J2077" s="70">
        <v>3711</v>
      </c>
      <c r="K2077" s="70">
        <v>5518.8510129999995</v>
      </c>
      <c r="L2077" s="70"/>
      <c r="M2077" s="70"/>
      <c r="N2077" s="70"/>
      <c r="O2077" s="70"/>
      <c r="P2077" s="70"/>
      <c r="Q2077" s="70"/>
      <c r="R2077" s="70">
        <v>3711</v>
      </c>
      <c r="S2077" s="70">
        <v>5518.8510129999995</v>
      </c>
    </row>
    <row r="2078" spans="1:19" x14ac:dyDescent="0.25">
      <c r="A2078" s="72">
        <v>28214</v>
      </c>
      <c r="B2078" s="70"/>
      <c r="C2078" s="70"/>
      <c r="D2078" s="70"/>
      <c r="E2078" s="70"/>
      <c r="F2078" s="70"/>
      <c r="G2078" s="70"/>
      <c r="H2078" s="70"/>
      <c r="I2078" s="70"/>
      <c r="J2078" s="70">
        <v>27524</v>
      </c>
      <c r="K2078" s="70">
        <v>26826.903564000004</v>
      </c>
      <c r="L2078" s="70"/>
      <c r="M2078" s="70"/>
      <c r="N2078" s="70"/>
      <c r="O2078" s="70"/>
      <c r="P2078" s="70"/>
      <c r="Q2078" s="70"/>
      <c r="R2078" s="70">
        <v>27524</v>
      </c>
      <c r="S2078" s="70">
        <v>26826.903564000004</v>
      </c>
    </row>
    <row r="2079" spans="1:19" x14ac:dyDescent="0.25">
      <c r="A2079" s="72">
        <v>28215</v>
      </c>
      <c r="B2079" s="70"/>
      <c r="C2079" s="70"/>
      <c r="D2079" s="70"/>
      <c r="E2079" s="70"/>
      <c r="F2079" s="70"/>
      <c r="G2079" s="70"/>
      <c r="H2079" s="70"/>
      <c r="I2079" s="70"/>
      <c r="J2079" s="70">
        <v>29297</v>
      </c>
      <c r="K2079" s="70">
        <v>27366.041749</v>
      </c>
      <c r="L2079" s="70"/>
      <c r="M2079" s="70"/>
      <c r="N2079" s="70"/>
      <c r="O2079" s="70"/>
      <c r="P2079" s="70"/>
      <c r="Q2079" s="70"/>
      <c r="R2079" s="70">
        <v>29297</v>
      </c>
      <c r="S2079" s="70">
        <v>27366.041749</v>
      </c>
    </row>
    <row r="2080" spans="1:19" x14ac:dyDescent="0.25">
      <c r="A2080" s="72">
        <v>28216</v>
      </c>
      <c r="B2080" s="70"/>
      <c r="C2080" s="70"/>
      <c r="D2080" s="70"/>
      <c r="E2080" s="70"/>
      <c r="F2080" s="70"/>
      <c r="G2080" s="70"/>
      <c r="H2080" s="70"/>
      <c r="I2080" s="70"/>
      <c r="J2080" s="70">
        <v>29209</v>
      </c>
      <c r="K2080" s="70">
        <v>26998.320923000003</v>
      </c>
      <c r="L2080" s="70"/>
      <c r="M2080" s="70"/>
      <c r="N2080" s="70"/>
      <c r="O2080" s="70"/>
      <c r="P2080" s="70"/>
      <c r="Q2080" s="70"/>
      <c r="R2080" s="70">
        <v>29209</v>
      </c>
      <c r="S2080" s="70">
        <v>26998.320923000003</v>
      </c>
    </row>
    <row r="2081" spans="1:19" x14ac:dyDescent="0.25">
      <c r="A2081" s="72">
        <v>28254</v>
      </c>
      <c r="B2081" s="70"/>
      <c r="C2081" s="70"/>
      <c r="D2081" s="70"/>
      <c r="E2081" s="70"/>
      <c r="F2081" s="70"/>
      <c r="G2081" s="70"/>
      <c r="H2081" s="70"/>
      <c r="I2081" s="70"/>
      <c r="J2081" s="70"/>
      <c r="K2081" s="70"/>
      <c r="L2081" s="70"/>
      <c r="M2081" s="70"/>
      <c r="N2081" s="70"/>
      <c r="O2081" s="70"/>
      <c r="P2081" s="70">
        <v>10533</v>
      </c>
      <c r="Q2081" s="70">
        <v>9434.932189000001</v>
      </c>
      <c r="R2081" s="70">
        <v>10533</v>
      </c>
      <c r="S2081" s="70">
        <v>9434.932189000001</v>
      </c>
    </row>
    <row r="2082" spans="1:19" x14ac:dyDescent="0.25">
      <c r="A2082" s="72">
        <v>28269</v>
      </c>
      <c r="B2082" s="70"/>
      <c r="C2082" s="70"/>
      <c r="D2082" s="70"/>
      <c r="E2082" s="70"/>
      <c r="F2082" s="70"/>
      <c r="G2082" s="70"/>
      <c r="H2082" s="70"/>
      <c r="I2082" s="70"/>
      <c r="J2082" s="70"/>
      <c r="K2082" s="70"/>
      <c r="L2082" s="70"/>
      <c r="M2082" s="70"/>
      <c r="N2082" s="70"/>
      <c r="O2082" s="70"/>
      <c r="P2082" s="70">
        <v>8499</v>
      </c>
      <c r="Q2082" s="70">
        <v>7189.8515020000004</v>
      </c>
      <c r="R2082" s="70">
        <v>8499</v>
      </c>
      <c r="S2082" s="70">
        <v>7189.8515020000004</v>
      </c>
    </row>
    <row r="2083" spans="1:19" x14ac:dyDescent="0.25">
      <c r="A2083" s="72">
        <v>28270</v>
      </c>
      <c r="B2083" s="70"/>
      <c r="C2083" s="70"/>
      <c r="D2083" s="70"/>
      <c r="E2083" s="70"/>
      <c r="F2083" s="70"/>
      <c r="G2083" s="70"/>
      <c r="H2083" s="70"/>
      <c r="I2083" s="70"/>
      <c r="J2083" s="70"/>
      <c r="K2083" s="70"/>
      <c r="L2083" s="70"/>
      <c r="M2083" s="70"/>
      <c r="N2083" s="70"/>
      <c r="O2083" s="70"/>
      <c r="P2083" s="70">
        <v>8138</v>
      </c>
      <c r="Q2083" s="70">
        <v>7030.3587029999999</v>
      </c>
      <c r="R2083" s="70">
        <v>8138</v>
      </c>
      <c r="S2083" s="70">
        <v>7030.3587029999999</v>
      </c>
    </row>
    <row r="2084" spans="1:19" x14ac:dyDescent="0.25">
      <c r="A2084" s="72">
        <v>28276</v>
      </c>
      <c r="B2084" s="70"/>
      <c r="C2084" s="70"/>
      <c r="D2084" s="70"/>
      <c r="E2084" s="70"/>
      <c r="F2084" s="70">
        <v>37442</v>
      </c>
      <c r="G2084" s="70">
        <v>30754.473693999997</v>
      </c>
      <c r="H2084" s="70"/>
      <c r="I2084" s="70"/>
      <c r="J2084" s="70"/>
      <c r="K2084" s="70"/>
      <c r="L2084" s="70"/>
      <c r="M2084" s="70"/>
      <c r="N2084" s="70"/>
      <c r="O2084" s="70"/>
      <c r="P2084" s="70"/>
      <c r="Q2084" s="70"/>
      <c r="R2084" s="70">
        <v>37442</v>
      </c>
      <c r="S2084" s="70">
        <v>30754.473693999997</v>
      </c>
    </row>
    <row r="2085" spans="1:19" x14ac:dyDescent="0.25">
      <c r="A2085" s="72">
        <v>28279</v>
      </c>
      <c r="B2085" s="70"/>
      <c r="C2085" s="70"/>
      <c r="D2085" s="70"/>
      <c r="E2085" s="70"/>
      <c r="F2085" s="70">
        <v>36501</v>
      </c>
      <c r="G2085" s="70">
        <v>34733.043335000002</v>
      </c>
      <c r="H2085" s="70"/>
      <c r="I2085" s="70"/>
      <c r="J2085" s="70"/>
      <c r="K2085" s="70"/>
      <c r="L2085" s="70"/>
      <c r="M2085" s="70"/>
      <c r="N2085" s="70"/>
      <c r="O2085" s="70"/>
      <c r="P2085" s="70"/>
      <c r="Q2085" s="70"/>
      <c r="R2085" s="70">
        <v>36501</v>
      </c>
      <c r="S2085" s="70">
        <v>34733.043335000002</v>
      </c>
    </row>
    <row r="2086" spans="1:19" x14ac:dyDescent="0.25">
      <c r="A2086" s="72">
        <v>28280</v>
      </c>
      <c r="B2086" s="70"/>
      <c r="C2086" s="70"/>
      <c r="D2086" s="70"/>
      <c r="E2086" s="70"/>
      <c r="F2086" s="70">
        <v>43400</v>
      </c>
      <c r="G2086" s="70">
        <v>41379.889770000002</v>
      </c>
      <c r="H2086" s="70"/>
      <c r="I2086" s="70"/>
      <c r="J2086" s="70"/>
      <c r="K2086" s="70"/>
      <c r="L2086" s="70"/>
      <c r="M2086" s="70"/>
      <c r="N2086" s="70"/>
      <c r="O2086" s="70"/>
      <c r="P2086" s="70"/>
      <c r="Q2086" s="70"/>
      <c r="R2086" s="70">
        <v>43400</v>
      </c>
      <c r="S2086" s="70">
        <v>41379.889770000002</v>
      </c>
    </row>
    <row r="2087" spans="1:19" x14ac:dyDescent="0.25">
      <c r="A2087" s="72">
        <v>28281</v>
      </c>
      <c r="B2087" s="70"/>
      <c r="C2087" s="70"/>
      <c r="D2087" s="70"/>
      <c r="E2087" s="70"/>
      <c r="F2087" s="70">
        <v>44693</v>
      </c>
      <c r="G2087" s="70">
        <v>38868.621827000003</v>
      </c>
      <c r="H2087" s="70"/>
      <c r="I2087" s="70"/>
      <c r="J2087" s="70"/>
      <c r="K2087" s="70"/>
      <c r="L2087" s="70"/>
      <c r="M2087" s="70"/>
      <c r="N2087" s="70"/>
      <c r="O2087" s="70"/>
      <c r="P2087" s="70"/>
      <c r="Q2087" s="70"/>
      <c r="R2087" s="70">
        <v>44693</v>
      </c>
      <c r="S2087" s="70">
        <v>38868.621827000003</v>
      </c>
    </row>
    <row r="2088" spans="1:19" x14ac:dyDescent="0.25">
      <c r="A2088" s="72">
        <v>28304</v>
      </c>
      <c r="B2088" s="70"/>
      <c r="C2088" s="70"/>
      <c r="D2088" s="70">
        <v>11519</v>
      </c>
      <c r="E2088" s="70">
        <v>9559.3543250000002</v>
      </c>
      <c r="F2088" s="70"/>
      <c r="G2088" s="70"/>
      <c r="H2088" s="70"/>
      <c r="I2088" s="70"/>
      <c r="J2088" s="70"/>
      <c r="K2088" s="70"/>
      <c r="L2088" s="70"/>
      <c r="M2088" s="70"/>
      <c r="N2088" s="70"/>
      <c r="O2088" s="70"/>
      <c r="P2088" s="70"/>
      <c r="Q2088" s="70"/>
      <c r="R2088" s="70">
        <v>11519</v>
      </c>
      <c r="S2088" s="70">
        <v>9559.3543250000002</v>
      </c>
    </row>
    <row r="2089" spans="1:19" x14ac:dyDescent="0.25">
      <c r="A2089" s="72">
        <v>28306</v>
      </c>
      <c r="B2089" s="70"/>
      <c r="C2089" s="70"/>
      <c r="D2089" s="70">
        <v>6286</v>
      </c>
      <c r="E2089" s="70">
        <v>6642.343108</v>
      </c>
      <c r="F2089" s="70"/>
      <c r="G2089" s="70"/>
      <c r="H2089" s="70"/>
      <c r="I2089" s="70"/>
      <c r="J2089" s="70"/>
      <c r="K2089" s="70"/>
      <c r="L2089" s="70"/>
      <c r="M2089" s="70"/>
      <c r="N2089" s="70"/>
      <c r="O2089" s="70"/>
      <c r="P2089" s="70"/>
      <c r="Q2089" s="70"/>
      <c r="R2089" s="70">
        <v>6286</v>
      </c>
      <c r="S2089" s="70">
        <v>6642.343108</v>
      </c>
    </row>
    <row r="2090" spans="1:19" x14ac:dyDescent="0.25">
      <c r="A2090" s="72">
        <v>28307</v>
      </c>
      <c r="B2090" s="70"/>
      <c r="C2090" s="70"/>
      <c r="D2090" s="70">
        <v>16462</v>
      </c>
      <c r="E2090" s="70">
        <v>4969.1030650000002</v>
      </c>
      <c r="F2090" s="70"/>
      <c r="G2090" s="70"/>
      <c r="H2090" s="70"/>
      <c r="I2090" s="70"/>
      <c r="J2090" s="70"/>
      <c r="K2090" s="70"/>
      <c r="L2090" s="70"/>
      <c r="M2090" s="70"/>
      <c r="N2090" s="70"/>
      <c r="O2090" s="70"/>
      <c r="P2090" s="70"/>
      <c r="Q2090" s="70"/>
      <c r="R2090" s="70">
        <v>16462</v>
      </c>
      <c r="S2090" s="70">
        <v>4969.1030650000002</v>
      </c>
    </row>
    <row r="2091" spans="1:19" x14ac:dyDescent="0.25">
      <c r="A2091" s="72">
        <v>28309</v>
      </c>
      <c r="B2091" s="70"/>
      <c r="C2091" s="70"/>
      <c r="D2091" s="70">
        <v>9412</v>
      </c>
      <c r="E2091" s="70">
        <v>9373.1029500000004</v>
      </c>
      <c r="F2091" s="70"/>
      <c r="G2091" s="70"/>
      <c r="H2091" s="70"/>
      <c r="I2091" s="70"/>
      <c r="J2091" s="70"/>
      <c r="K2091" s="70"/>
      <c r="L2091" s="70"/>
      <c r="M2091" s="70"/>
      <c r="N2091" s="70"/>
      <c r="O2091" s="70"/>
      <c r="P2091" s="70"/>
      <c r="Q2091" s="70"/>
      <c r="R2091" s="70">
        <v>9412</v>
      </c>
      <c r="S2091" s="70">
        <v>9373.1029500000004</v>
      </c>
    </row>
    <row r="2092" spans="1:19" x14ac:dyDescent="0.25">
      <c r="A2092" s="72">
        <v>28318</v>
      </c>
      <c r="B2092" s="70"/>
      <c r="C2092" s="70"/>
      <c r="D2092" s="70"/>
      <c r="E2092" s="70"/>
      <c r="F2092" s="70"/>
      <c r="G2092" s="70"/>
      <c r="H2092" s="70"/>
      <c r="I2092" s="70"/>
      <c r="J2092" s="70"/>
      <c r="K2092" s="70"/>
      <c r="L2092" s="70"/>
      <c r="M2092" s="70"/>
      <c r="N2092" s="70">
        <v>4501</v>
      </c>
      <c r="O2092" s="70">
        <v>4503.1595299999999</v>
      </c>
      <c r="P2092" s="70"/>
      <c r="Q2092" s="70"/>
      <c r="R2092" s="70">
        <v>4501</v>
      </c>
      <c r="S2092" s="70">
        <v>4503.1595299999999</v>
      </c>
    </row>
    <row r="2093" spans="1:19" x14ac:dyDescent="0.25">
      <c r="A2093" s="72">
        <v>28319</v>
      </c>
      <c r="B2093" s="70"/>
      <c r="C2093" s="70"/>
      <c r="D2093" s="70"/>
      <c r="E2093" s="70"/>
      <c r="F2093" s="70"/>
      <c r="G2093" s="70"/>
      <c r="H2093" s="70"/>
      <c r="I2093" s="70"/>
      <c r="J2093" s="70"/>
      <c r="K2093" s="70"/>
      <c r="L2093" s="70"/>
      <c r="M2093" s="70"/>
      <c r="N2093" s="70">
        <v>3117</v>
      </c>
      <c r="O2093" s="70">
        <v>4786.8938740000003</v>
      </c>
      <c r="P2093" s="70"/>
      <c r="Q2093" s="70"/>
      <c r="R2093" s="70">
        <v>3117</v>
      </c>
      <c r="S2093" s="70">
        <v>4786.8938740000003</v>
      </c>
    </row>
    <row r="2094" spans="1:19" x14ac:dyDescent="0.25">
      <c r="A2094" s="72">
        <v>28323</v>
      </c>
      <c r="B2094" s="70"/>
      <c r="C2094" s="70"/>
      <c r="D2094" s="70"/>
      <c r="E2094" s="70"/>
      <c r="F2094" s="70"/>
      <c r="G2094" s="70"/>
      <c r="H2094" s="70"/>
      <c r="I2094" s="70"/>
      <c r="J2094" s="70"/>
      <c r="K2094" s="70"/>
      <c r="L2094" s="70"/>
      <c r="M2094" s="70"/>
      <c r="N2094" s="70">
        <v>7283</v>
      </c>
      <c r="O2094" s="70">
        <v>5562.0118409999995</v>
      </c>
      <c r="P2094" s="70"/>
      <c r="Q2094" s="70"/>
      <c r="R2094" s="70">
        <v>7283</v>
      </c>
      <c r="S2094" s="70">
        <v>5562.0118409999995</v>
      </c>
    </row>
    <row r="2095" spans="1:19" x14ac:dyDescent="0.25">
      <c r="A2095" s="72">
        <v>28326</v>
      </c>
      <c r="B2095" s="70"/>
      <c r="C2095" s="70"/>
      <c r="D2095" s="70"/>
      <c r="E2095" s="70"/>
      <c r="F2095" s="70"/>
      <c r="G2095" s="70"/>
      <c r="H2095" s="70"/>
      <c r="I2095" s="70"/>
      <c r="J2095" s="70"/>
      <c r="K2095" s="70"/>
      <c r="L2095" s="70"/>
      <c r="M2095" s="70"/>
      <c r="N2095" s="70">
        <v>13719</v>
      </c>
      <c r="O2095" s="70">
        <v>10891.181931000001</v>
      </c>
      <c r="P2095" s="70"/>
      <c r="Q2095" s="70"/>
      <c r="R2095" s="70">
        <v>13719</v>
      </c>
      <c r="S2095" s="70">
        <v>10891.181931000001</v>
      </c>
    </row>
    <row r="2096" spans="1:19" x14ac:dyDescent="0.25">
      <c r="A2096" s="72">
        <v>28328</v>
      </c>
      <c r="B2096" s="70"/>
      <c r="C2096" s="70"/>
      <c r="D2096" s="70"/>
      <c r="E2096" s="70"/>
      <c r="F2096" s="70"/>
      <c r="G2096" s="70"/>
      <c r="H2096" s="70"/>
      <c r="I2096" s="70"/>
      <c r="J2096" s="70"/>
      <c r="K2096" s="70"/>
      <c r="L2096" s="70"/>
      <c r="M2096" s="70"/>
      <c r="N2096" s="70">
        <v>13056</v>
      </c>
      <c r="O2096" s="70">
        <v>13330.713715</v>
      </c>
      <c r="P2096" s="70"/>
      <c r="Q2096" s="70"/>
      <c r="R2096" s="70">
        <v>13056</v>
      </c>
      <c r="S2096" s="70">
        <v>13330.713715</v>
      </c>
    </row>
    <row r="2097" spans="1:19" x14ac:dyDescent="0.25">
      <c r="A2097" s="72">
        <v>28335</v>
      </c>
      <c r="B2097" s="70"/>
      <c r="C2097" s="70"/>
      <c r="D2097" s="70">
        <v>8123</v>
      </c>
      <c r="E2097" s="70">
        <v>8632.2579040000001</v>
      </c>
      <c r="F2097" s="70"/>
      <c r="G2097" s="70"/>
      <c r="H2097" s="70"/>
      <c r="I2097" s="70"/>
      <c r="J2097" s="70"/>
      <c r="K2097" s="70"/>
      <c r="L2097" s="70"/>
      <c r="M2097" s="70"/>
      <c r="N2097" s="70"/>
      <c r="O2097" s="70"/>
      <c r="P2097" s="70"/>
      <c r="Q2097" s="70"/>
      <c r="R2097" s="70">
        <v>8123</v>
      </c>
      <c r="S2097" s="70">
        <v>8632.2579040000001</v>
      </c>
    </row>
    <row r="2098" spans="1:19" x14ac:dyDescent="0.25">
      <c r="A2098" s="72">
        <v>28345</v>
      </c>
      <c r="B2098" s="70"/>
      <c r="C2098" s="70"/>
      <c r="D2098" s="70"/>
      <c r="E2098" s="70"/>
      <c r="F2098" s="70"/>
      <c r="G2098" s="70"/>
      <c r="H2098" s="70">
        <v>20598</v>
      </c>
      <c r="I2098" s="70">
        <v>15141.016846</v>
      </c>
      <c r="J2098" s="70"/>
      <c r="K2098" s="70"/>
      <c r="L2098" s="70"/>
      <c r="M2098" s="70"/>
      <c r="N2098" s="70"/>
      <c r="O2098" s="70"/>
      <c r="P2098" s="70"/>
      <c r="Q2098" s="70"/>
      <c r="R2098" s="70">
        <v>20598</v>
      </c>
      <c r="S2098" s="70">
        <v>15141.016846</v>
      </c>
    </row>
    <row r="2099" spans="1:19" x14ac:dyDescent="0.25">
      <c r="A2099" s="72">
        <v>28373</v>
      </c>
      <c r="B2099" s="70"/>
      <c r="C2099" s="70"/>
      <c r="D2099" s="70">
        <v>6406</v>
      </c>
      <c r="E2099" s="70">
        <v>10614.738616999999</v>
      </c>
      <c r="F2099" s="70"/>
      <c r="G2099" s="70"/>
      <c r="H2099" s="70"/>
      <c r="I2099" s="70"/>
      <c r="J2099" s="70"/>
      <c r="K2099" s="70"/>
      <c r="L2099" s="70"/>
      <c r="M2099" s="70"/>
      <c r="N2099" s="70"/>
      <c r="O2099" s="70"/>
      <c r="P2099" s="70"/>
      <c r="Q2099" s="70"/>
      <c r="R2099" s="70">
        <v>6406</v>
      </c>
      <c r="S2099" s="70">
        <v>10614.738616999999</v>
      </c>
    </row>
    <row r="2100" spans="1:19" x14ac:dyDescent="0.25">
      <c r="A2100" s="72">
        <v>28379</v>
      </c>
      <c r="B2100" s="70"/>
      <c r="C2100" s="70"/>
      <c r="D2100" s="70"/>
      <c r="E2100" s="70"/>
      <c r="F2100" s="70"/>
      <c r="G2100" s="70"/>
      <c r="H2100" s="70"/>
      <c r="I2100" s="70"/>
      <c r="J2100" s="70">
        <v>46366</v>
      </c>
      <c r="K2100" s="70">
        <v>39840.141601999996</v>
      </c>
      <c r="L2100" s="70"/>
      <c r="M2100" s="70"/>
      <c r="N2100" s="70"/>
      <c r="O2100" s="70"/>
      <c r="P2100" s="70"/>
      <c r="Q2100" s="70"/>
      <c r="R2100" s="70">
        <v>46366</v>
      </c>
      <c r="S2100" s="70">
        <v>39840.141601999996</v>
      </c>
    </row>
    <row r="2101" spans="1:19" x14ac:dyDescent="0.25">
      <c r="A2101" s="72">
        <v>28380</v>
      </c>
      <c r="B2101" s="70"/>
      <c r="C2101" s="70"/>
      <c r="D2101" s="70"/>
      <c r="E2101" s="70"/>
      <c r="F2101" s="70"/>
      <c r="G2101" s="70"/>
      <c r="H2101" s="70"/>
      <c r="I2101" s="70"/>
      <c r="J2101" s="70">
        <v>40350</v>
      </c>
      <c r="K2101" s="70">
        <v>37418.336180999999</v>
      </c>
      <c r="L2101" s="70"/>
      <c r="M2101" s="70"/>
      <c r="N2101" s="70"/>
      <c r="O2101" s="70"/>
      <c r="P2101" s="70"/>
      <c r="Q2101" s="70"/>
      <c r="R2101" s="70">
        <v>40350</v>
      </c>
      <c r="S2101" s="70">
        <v>37418.336180999999</v>
      </c>
    </row>
    <row r="2102" spans="1:19" x14ac:dyDescent="0.25">
      <c r="A2102" s="72">
        <v>28390</v>
      </c>
      <c r="B2102" s="70"/>
      <c r="C2102" s="70"/>
      <c r="D2102" s="70"/>
      <c r="E2102" s="70"/>
      <c r="F2102" s="70"/>
      <c r="G2102" s="70"/>
      <c r="H2102" s="70"/>
      <c r="I2102" s="70"/>
      <c r="J2102" s="70">
        <v>78729</v>
      </c>
      <c r="K2102" s="70">
        <v>83740.163331000003</v>
      </c>
      <c r="L2102" s="70"/>
      <c r="M2102" s="70"/>
      <c r="N2102" s="70"/>
      <c r="O2102" s="70"/>
      <c r="P2102" s="70"/>
      <c r="Q2102" s="70"/>
      <c r="R2102" s="70">
        <v>78729</v>
      </c>
      <c r="S2102" s="70">
        <v>83740.163331000003</v>
      </c>
    </row>
    <row r="2103" spans="1:19" x14ac:dyDescent="0.25">
      <c r="A2103" s="72">
        <v>28395</v>
      </c>
      <c r="B2103" s="70"/>
      <c r="C2103" s="70"/>
      <c r="D2103" s="70"/>
      <c r="E2103" s="70"/>
      <c r="F2103" s="70"/>
      <c r="G2103" s="70"/>
      <c r="H2103" s="70"/>
      <c r="I2103" s="70"/>
      <c r="J2103" s="70">
        <v>5315</v>
      </c>
      <c r="K2103" s="70">
        <v>5697.8489009999994</v>
      </c>
      <c r="L2103" s="70"/>
      <c r="M2103" s="70"/>
      <c r="N2103" s="70"/>
      <c r="O2103" s="70"/>
      <c r="P2103" s="70"/>
      <c r="Q2103" s="70"/>
      <c r="R2103" s="70">
        <v>5315</v>
      </c>
      <c r="S2103" s="70">
        <v>5697.8489009999994</v>
      </c>
    </row>
    <row r="2104" spans="1:19" x14ac:dyDescent="0.25">
      <c r="A2104" s="72">
        <v>28396</v>
      </c>
      <c r="B2104" s="70"/>
      <c r="C2104" s="70"/>
      <c r="D2104" s="70"/>
      <c r="E2104" s="70"/>
      <c r="F2104" s="70"/>
      <c r="G2104" s="70"/>
      <c r="H2104" s="70"/>
      <c r="I2104" s="70"/>
      <c r="J2104" s="70">
        <v>57307</v>
      </c>
      <c r="K2104" s="70">
        <v>53854.957519000003</v>
      </c>
      <c r="L2104" s="70"/>
      <c r="M2104" s="70"/>
      <c r="N2104" s="70"/>
      <c r="O2104" s="70"/>
      <c r="P2104" s="70"/>
      <c r="Q2104" s="70"/>
      <c r="R2104" s="70">
        <v>57307</v>
      </c>
      <c r="S2104" s="70">
        <v>53854.957519000003</v>
      </c>
    </row>
    <row r="2105" spans="1:19" x14ac:dyDescent="0.25">
      <c r="A2105" s="72">
        <v>28397</v>
      </c>
      <c r="B2105" s="70"/>
      <c r="C2105" s="70"/>
      <c r="D2105" s="70"/>
      <c r="E2105" s="70"/>
      <c r="F2105" s="70"/>
      <c r="G2105" s="70"/>
      <c r="H2105" s="70"/>
      <c r="I2105" s="70"/>
      <c r="J2105" s="70">
        <v>90731</v>
      </c>
      <c r="K2105" s="70">
        <v>80480.568849000003</v>
      </c>
      <c r="L2105" s="70"/>
      <c r="M2105" s="70"/>
      <c r="N2105" s="70"/>
      <c r="O2105" s="70"/>
      <c r="P2105" s="70"/>
      <c r="Q2105" s="70"/>
      <c r="R2105" s="70">
        <v>90731</v>
      </c>
      <c r="S2105" s="70">
        <v>80480.568849000003</v>
      </c>
    </row>
    <row r="2106" spans="1:19" x14ac:dyDescent="0.25">
      <c r="A2106" s="72">
        <v>28417</v>
      </c>
      <c r="B2106" s="70"/>
      <c r="C2106" s="70"/>
      <c r="D2106" s="70">
        <v>69122</v>
      </c>
      <c r="E2106" s="70">
        <v>71087.661376000004</v>
      </c>
      <c r="F2106" s="70"/>
      <c r="G2106" s="70"/>
      <c r="H2106" s="70"/>
      <c r="I2106" s="70"/>
      <c r="J2106" s="70"/>
      <c r="K2106" s="70"/>
      <c r="L2106" s="70"/>
      <c r="M2106" s="70"/>
      <c r="N2106" s="70"/>
      <c r="O2106" s="70"/>
      <c r="P2106" s="70"/>
      <c r="Q2106" s="70"/>
      <c r="R2106" s="70">
        <v>69122</v>
      </c>
      <c r="S2106" s="70">
        <v>71087.661376000004</v>
      </c>
    </row>
    <row r="2107" spans="1:19" x14ac:dyDescent="0.25">
      <c r="A2107" s="72">
        <v>28441</v>
      </c>
      <c r="B2107" s="70"/>
      <c r="C2107" s="70"/>
      <c r="D2107" s="70"/>
      <c r="E2107" s="70"/>
      <c r="F2107" s="70"/>
      <c r="G2107" s="70"/>
      <c r="H2107" s="70"/>
      <c r="I2107" s="70"/>
      <c r="J2107" s="70"/>
      <c r="K2107" s="70"/>
      <c r="L2107" s="70"/>
      <c r="M2107" s="70"/>
      <c r="N2107" s="70">
        <v>17773</v>
      </c>
      <c r="O2107" s="70">
        <v>14867.319579999999</v>
      </c>
      <c r="P2107" s="70"/>
      <c r="Q2107" s="70"/>
      <c r="R2107" s="70">
        <v>17773</v>
      </c>
      <c r="S2107" s="70">
        <v>14867.319579999999</v>
      </c>
    </row>
    <row r="2108" spans="1:19" x14ac:dyDescent="0.25">
      <c r="A2108" s="72">
        <v>28444</v>
      </c>
      <c r="B2108" s="70"/>
      <c r="C2108" s="70"/>
      <c r="D2108" s="70"/>
      <c r="E2108" s="70"/>
      <c r="F2108" s="70"/>
      <c r="G2108" s="70"/>
      <c r="H2108" s="70"/>
      <c r="I2108" s="70"/>
      <c r="J2108" s="70"/>
      <c r="K2108" s="70"/>
      <c r="L2108" s="70"/>
      <c r="M2108" s="70"/>
      <c r="N2108" s="70">
        <v>18393</v>
      </c>
      <c r="O2108" s="70">
        <v>14324.437195</v>
      </c>
      <c r="P2108" s="70"/>
      <c r="Q2108" s="70"/>
      <c r="R2108" s="70">
        <v>18393</v>
      </c>
      <c r="S2108" s="70">
        <v>14324.437195</v>
      </c>
    </row>
    <row r="2109" spans="1:19" x14ac:dyDescent="0.25">
      <c r="A2109" s="72">
        <v>28448</v>
      </c>
      <c r="B2109" s="70"/>
      <c r="C2109" s="70"/>
      <c r="D2109" s="70"/>
      <c r="E2109" s="70"/>
      <c r="F2109" s="70">
        <v>8953</v>
      </c>
      <c r="G2109" s="70">
        <v>12033.235457999999</v>
      </c>
      <c r="H2109" s="70"/>
      <c r="I2109" s="70"/>
      <c r="J2109" s="70"/>
      <c r="K2109" s="70"/>
      <c r="L2109" s="70"/>
      <c r="M2109" s="70"/>
      <c r="N2109" s="70"/>
      <c r="O2109" s="70"/>
      <c r="P2109" s="70"/>
      <c r="Q2109" s="70"/>
      <c r="R2109" s="70">
        <v>8953</v>
      </c>
      <c r="S2109" s="70">
        <v>12033.235457999999</v>
      </c>
    </row>
    <row r="2110" spans="1:19" x14ac:dyDescent="0.25">
      <c r="A2110" s="72">
        <v>28455</v>
      </c>
      <c r="B2110" s="70"/>
      <c r="C2110" s="70"/>
      <c r="D2110" s="70">
        <v>25624</v>
      </c>
      <c r="E2110" s="70">
        <v>26756.490478000003</v>
      </c>
      <c r="F2110" s="70"/>
      <c r="G2110" s="70"/>
      <c r="H2110" s="70"/>
      <c r="I2110" s="70"/>
      <c r="J2110" s="70"/>
      <c r="K2110" s="70"/>
      <c r="L2110" s="70"/>
      <c r="M2110" s="70"/>
      <c r="N2110" s="70"/>
      <c r="O2110" s="70"/>
      <c r="P2110" s="70"/>
      <c r="Q2110" s="70"/>
      <c r="R2110" s="70">
        <v>25624</v>
      </c>
      <c r="S2110" s="70">
        <v>26756.490478000003</v>
      </c>
    </row>
    <row r="2111" spans="1:19" x14ac:dyDescent="0.25">
      <c r="A2111" s="72">
        <v>28466</v>
      </c>
      <c r="B2111" s="70"/>
      <c r="C2111" s="70"/>
      <c r="D2111" s="70"/>
      <c r="E2111" s="70"/>
      <c r="F2111" s="70">
        <v>45772</v>
      </c>
      <c r="G2111" s="70">
        <v>31927.505736999999</v>
      </c>
      <c r="H2111" s="70"/>
      <c r="I2111" s="70"/>
      <c r="J2111" s="70"/>
      <c r="K2111" s="70"/>
      <c r="L2111" s="70"/>
      <c r="M2111" s="70"/>
      <c r="N2111" s="70"/>
      <c r="O2111" s="70"/>
      <c r="P2111" s="70"/>
      <c r="Q2111" s="70"/>
      <c r="R2111" s="70">
        <v>45772</v>
      </c>
      <c r="S2111" s="70">
        <v>31927.505736999999</v>
      </c>
    </row>
    <row r="2112" spans="1:19" x14ac:dyDescent="0.25">
      <c r="A2112" s="72">
        <v>28475</v>
      </c>
      <c r="B2112" s="70"/>
      <c r="C2112" s="70"/>
      <c r="D2112" s="70"/>
      <c r="E2112" s="70"/>
      <c r="F2112" s="70">
        <v>14551</v>
      </c>
      <c r="G2112" s="70">
        <v>10737.340544000001</v>
      </c>
      <c r="H2112" s="70"/>
      <c r="I2112" s="70"/>
      <c r="J2112" s="70"/>
      <c r="K2112" s="70"/>
      <c r="L2112" s="70"/>
      <c r="M2112" s="70"/>
      <c r="N2112" s="70"/>
      <c r="O2112" s="70"/>
      <c r="P2112" s="70"/>
      <c r="Q2112" s="70"/>
      <c r="R2112" s="70">
        <v>14551</v>
      </c>
      <c r="S2112" s="70">
        <v>10737.340544000001</v>
      </c>
    </row>
    <row r="2113" spans="1:19" x14ac:dyDescent="0.25">
      <c r="A2113" s="72">
        <v>28482</v>
      </c>
      <c r="B2113" s="70"/>
      <c r="C2113" s="70"/>
      <c r="D2113" s="70"/>
      <c r="E2113" s="70"/>
      <c r="F2113" s="70"/>
      <c r="G2113" s="70"/>
      <c r="H2113" s="70"/>
      <c r="I2113" s="70"/>
      <c r="J2113" s="70"/>
      <c r="K2113" s="70"/>
      <c r="L2113" s="70">
        <v>6572</v>
      </c>
      <c r="M2113" s="70">
        <v>5280.0659319999995</v>
      </c>
      <c r="N2113" s="70"/>
      <c r="O2113" s="70"/>
      <c r="P2113" s="70"/>
      <c r="Q2113" s="70"/>
      <c r="R2113" s="70">
        <v>6572</v>
      </c>
      <c r="S2113" s="70">
        <v>5280.0659319999995</v>
      </c>
    </row>
    <row r="2114" spans="1:19" x14ac:dyDescent="0.25">
      <c r="A2114" s="72">
        <v>28483</v>
      </c>
      <c r="B2114" s="70"/>
      <c r="C2114" s="70"/>
      <c r="D2114" s="70"/>
      <c r="E2114" s="70"/>
      <c r="F2114" s="70"/>
      <c r="G2114" s="70"/>
      <c r="H2114" s="70"/>
      <c r="I2114" s="70"/>
      <c r="J2114" s="70"/>
      <c r="K2114" s="70"/>
      <c r="L2114" s="70">
        <v>10749</v>
      </c>
      <c r="M2114" s="70">
        <v>7156.1896360000001</v>
      </c>
      <c r="N2114" s="70"/>
      <c r="O2114" s="70"/>
      <c r="P2114" s="70"/>
      <c r="Q2114" s="70"/>
      <c r="R2114" s="70">
        <v>10749</v>
      </c>
      <c r="S2114" s="70">
        <v>7156.1896360000001</v>
      </c>
    </row>
    <row r="2115" spans="1:19" x14ac:dyDescent="0.25">
      <c r="A2115" s="72">
        <v>28486</v>
      </c>
      <c r="B2115" s="70"/>
      <c r="C2115" s="70"/>
      <c r="D2115" s="70"/>
      <c r="E2115" s="70"/>
      <c r="F2115" s="70"/>
      <c r="G2115" s="70"/>
      <c r="H2115" s="70"/>
      <c r="I2115" s="70"/>
      <c r="J2115" s="70"/>
      <c r="K2115" s="70"/>
      <c r="L2115" s="70">
        <v>62454</v>
      </c>
      <c r="M2115" s="70">
        <v>59012.345948000002</v>
      </c>
      <c r="N2115" s="70"/>
      <c r="O2115" s="70"/>
      <c r="P2115" s="70"/>
      <c r="Q2115" s="70"/>
      <c r="R2115" s="70">
        <v>62454</v>
      </c>
      <c r="S2115" s="70">
        <v>59012.345948000002</v>
      </c>
    </row>
    <row r="2116" spans="1:19" x14ac:dyDescent="0.25">
      <c r="A2116" s="72">
        <v>28489</v>
      </c>
      <c r="B2116" s="70"/>
      <c r="C2116" s="70"/>
      <c r="D2116" s="70"/>
      <c r="E2116" s="70"/>
      <c r="F2116" s="70"/>
      <c r="G2116" s="70"/>
      <c r="H2116" s="70"/>
      <c r="I2116" s="70"/>
      <c r="J2116" s="70"/>
      <c r="K2116" s="70"/>
      <c r="L2116" s="70">
        <v>3776</v>
      </c>
      <c r="M2116" s="70">
        <v>3008.000106</v>
      </c>
      <c r="N2116" s="70"/>
      <c r="O2116" s="70"/>
      <c r="P2116" s="70"/>
      <c r="Q2116" s="70"/>
      <c r="R2116" s="70">
        <v>3776</v>
      </c>
      <c r="S2116" s="70">
        <v>3008.000106</v>
      </c>
    </row>
    <row r="2117" spans="1:19" x14ac:dyDescent="0.25">
      <c r="A2117" s="72">
        <v>28490</v>
      </c>
      <c r="B2117" s="70"/>
      <c r="C2117" s="70"/>
      <c r="D2117" s="70"/>
      <c r="E2117" s="70"/>
      <c r="F2117" s="70"/>
      <c r="G2117" s="70"/>
      <c r="H2117" s="70"/>
      <c r="I2117" s="70"/>
      <c r="J2117" s="70"/>
      <c r="K2117" s="70"/>
      <c r="L2117" s="70">
        <v>86225</v>
      </c>
      <c r="M2117" s="70">
        <v>85059.228514999995</v>
      </c>
      <c r="N2117" s="70"/>
      <c r="O2117" s="70"/>
      <c r="P2117" s="70"/>
      <c r="Q2117" s="70"/>
      <c r="R2117" s="70">
        <v>86225</v>
      </c>
      <c r="S2117" s="70">
        <v>85059.228514999995</v>
      </c>
    </row>
    <row r="2118" spans="1:19" x14ac:dyDescent="0.25">
      <c r="A2118" s="72">
        <v>28493</v>
      </c>
      <c r="B2118" s="70"/>
      <c r="C2118" s="70"/>
      <c r="D2118" s="70"/>
      <c r="E2118" s="70"/>
      <c r="F2118" s="70"/>
      <c r="G2118" s="70"/>
      <c r="H2118" s="70"/>
      <c r="I2118" s="70"/>
      <c r="J2118" s="70"/>
      <c r="K2118" s="70"/>
      <c r="L2118" s="70">
        <v>81917</v>
      </c>
      <c r="M2118" s="70">
        <v>82051.222657000006</v>
      </c>
      <c r="N2118" s="70"/>
      <c r="O2118" s="70"/>
      <c r="P2118" s="70"/>
      <c r="Q2118" s="70"/>
      <c r="R2118" s="70">
        <v>81917</v>
      </c>
      <c r="S2118" s="70">
        <v>82051.222657000006</v>
      </c>
    </row>
    <row r="2119" spans="1:19" x14ac:dyDescent="0.25">
      <c r="A2119" s="72">
        <v>28495</v>
      </c>
      <c r="B2119" s="70"/>
      <c r="C2119" s="70"/>
      <c r="D2119" s="70"/>
      <c r="E2119" s="70"/>
      <c r="F2119" s="70"/>
      <c r="G2119" s="70"/>
      <c r="H2119" s="70"/>
      <c r="I2119" s="70"/>
      <c r="J2119" s="70"/>
      <c r="K2119" s="70"/>
      <c r="L2119" s="70">
        <v>78485</v>
      </c>
      <c r="M2119" s="70">
        <v>77191.425292999993</v>
      </c>
      <c r="N2119" s="70"/>
      <c r="O2119" s="70"/>
      <c r="P2119" s="70"/>
      <c r="Q2119" s="70"/>
      <c r="R2119" s="70">
        <v>78485</v>
      </c>
      <c r="S2119" s="70">
        <v>77191.425292999993</v>
      </c>
    </row>
    <row r="2120" spans="1:19" x14ac:dyDescent="0.25">
      <c r="A2120" s="72">
        <v>28497</v>
      </c>
      <c r="B2120" s="70"/>
      <c r="C2120" s="70"/>
      <c r="D2120" s="70"/>
      <c r="E2120" s="70"/>
      <c r="F2120" s="70"/>
      <c r="G2120" s="70"/>
      <c r="H2120" s="70"/>
      <c r="I2120" s="70"/>
      <c r="J2120" s="70"/>
      <c r="K2120" s="70"/>
      <c r="L2120" s="70">
        <v>10154</v>
      </c>
      <c r="M2120" s="70">
        <v>7579.6730960000004</v>
      </c>
      <c r="N2120" s="70"/>
      <c r="O2120" s="70"/>
      <c r="P2120" s="70"/>
      <c r="Q2120" s="70"/>
      <c r="R2120" s="70">
        <v>10154</v>
      </c>
      <c r="S2120" s="70">
        <v>7579.6730960000004</v>
      </c>
    </row>
    <row r="2121" spans="1:19" x14ac:dyDescent="0.25">
      <c r="A2121" s="72">
        <v>28498</v>
      </c>
      <c r="B2121" s="70"/>
      <c r="C2121" s="70"/>
      <c r="D2121" s="70"/>
      <c r="E2121" s="70"/>
      <c r="F2121" s="70"/>
      <c r="G2121" s="70"/>
      <c r="H2121" s="70"/>
      <c r="I2121" s="70"/>
      <c r="J2121" s="70"/>
      <c r="K2121" s="70"/>
      <c r="L2121" s="70">
        <v>5190</v>
      </c>
      <c r="M2121" s="70">
        <v>3549.8660740000005</v>
      </c>
      <c r="N2121" s="70"/>
      <c r="O2121" s="70"/>
      <c r="P2121" s="70"/>
      <c r="Q2121" s="70"/>
      <c r="R2121" s="70">
        <v>5190</v>
      </c>
      <c r="S2121" s="70">
        <v>3549.8660740000005</v>
      </c>
    </row>
    <row r="2122" spans="1:19" x14ac:dyDescent="0.25">
      <c r="A2122" s="72">
        <v>28506</v>
      </c>
      <c r="B2122" s="70"/>
      <c r="C2122" s="70"/>
      <c r="D2122" s="70"/>
      <c r="E2122" s="70"/>
      <c r="F2122" s="70"/>
      <c r="G2122" s="70"/>
      <c r="H2122" s="70"/>
      <c r="I2122" s="70"/>
      <c r="J2122" s="70"/>
      <c r="K2122" s="70"/>
      <c r="L2122" s="70">
        <v>1923</v>
      </c>
      <c r="M2122" s="70">
        <v>1601.1005719999998</v>
      </c>
      <c r="N2122" s="70"/>
      <c r="O2122" s="70"/>
      <c r="P2122" s="70"/>
      <c r="Q2122" s="70"/>
      <c r="R2122" s="70">
        <v>1923</v>
      </c>
      <c r="S2122" s="70">
        <v>1601.1005719999998</v>
      </c>
    </row>
    <row r="2123" spans="1:19" x14ac:dyDescent="0.25">
      <c r="A2123" s="72">
        <v>28507</v>
      </c>
      <c r="B2123" s="70"/>
      <c r="C2123" s="70"/>
      <c r="D2123" s="70"/>
      <c r="E2123" s="70"/>
      <c r="F2123" s="70"/>
      <c r="G2123" s="70"/>
      <c r="H2123" s="70"/>
      <c r="I2123" s="70"/>
      <c r="J2123" s="70"/>
      <c r="K2123" s="70"/>
      <c r="L2123" s="70">
        <v>4569</v>
      </c>
      <c r="M2123" s="70">
        <v>4231.6031190000003</v>
      </c>
      <c r="N2123" s="70"/>
      <c r="O2123" s="70"/>
      <c r="P2123" s="70"/>
      <c r="Q2123" s="70"/>
      <c r="R2123" s="70">
        <v>4569</v>
      </c>
      <c r="S2123" s="70">
        <v>4231.6031190000003</v>
      </c>
    </row>
    <row r="2124" spans="1:19" x14ac:dyDescent="0.25">
      <c r="A2124" s="72">
        <v>28511</v>
      </c>
      <c r="B2124" s="70"/>
      <c r="C2124" s="70"/>
      <c r="D2124" s="70"/>
      <c r="E2124" s="70"/>
      <c r="F2124" s="70"/>
      <c r="G2124" s="70"/>
      <c r="H2124" s="70"/>
      <c r="I2124" s="70"/>
      <c r="J2124" s="70"/>
      <c r="K2124" s="70"/>
      <c r="L2124" s="70">
        <v>82332</v>
      </c>
      <c r="M2124" s="70">
        <v>79065.366211999994</v>
      </c>
      <c r="N2124" s="70"/>
      <c r="O2124" s="70"/>
      <c r="P2124" s="70"/>
      <c r="Q2124" s="70"/>
      <c r="R2124" s="70">
        <v>82332</v>
      </c>
      <c r="S2124" s="70">
        <v>79065.366211999994</v>
      </c>
    </row>
    <row r="2125" spans="1:19" x14ac:dyDescent="0.25">
      <c r="A2125" s="72">
        <v>28512</v>
      </c>
      <c r="B2125" s="70"/>
      <c r="C2125" s="70"/>
      <c r="D2125" s="70"/>
      <c r="E2125" s="70"/>
      <c r="F2125" s="70"/>
      <c r="G2125" s="70"/>
      <c r="H2125" s="70"/>
      <c r="I2125" s="70"/>
      <c r="J2125" s="70"/>
      <c r="K2125" s="70"/>
      <c r="L2125" s="70">
        <v>71465</v>
      </c>
      <c r="M2125" s="70">
        <v>70509.198730999997</v>
      </c>
      <c r="N2125" s="70"/>
      <c r="O2125" s="70"/>
      <c r="P2125" s="70"/>
      <c r="Q2125" s="70"/>
      <c r="R2125" s="70">
        <v>71465</v>
      </c>
      <c r="S2125" s="70">
        <v>70509.198730999997</v>
      </c>
    </row>
    <row r="2126" spans="1:19" x14ac:dyDescent="0.25">
      <c r="A2126" s="72">
        <v>28515</v>
      </c>
      <c r="B2126" s="70"/>
      <c r="C2126" s="70"/>
      <c r="D2126" s="70"/>
      <c r="E2126" s="70"/>
      <c r="F2126" s="70"/>
      <c r="G2126" s="70"/>
      <c r="H2126" s="70"/>
      <c r="I2126" s="70"/>
      <c r="J2126" s="70"/>
      <c r="K2126" s="70"/>
      <c r="L2126" s="70">
        <v>68617</v>
      </c>
      <c r="M2126" s="70">
        <v>73643.76806599999</v>
      </c>
      <c r="N2126" s="70"/>
      <c r="O2126" s="70"/>
      <c r="P2126" s="70"/>
      <c r="Q2126" s="70"/>
      <c r="R2126" s="70">
        <v>68617</v>
      </c>
      <c r="S2126" s="70">
        <v>73643.76806599999</v>
      </c>
    </row>
    <row r="2127" spans="1:19" x14ac:dyDescent="0.25">
      <c r="A2127" s="72">
        <v>28516</v>
      </c>
      <c r="B2127" s="70"/>
      <c r="C2127" s="70"/>
      <c r="D2127" s="70"/>
      <c r="E2127" s="70"/>
      <c r="F2127" s="70"/>
      <c r="G2127" s="70"/>
      <c r="H2127" s="70"/>
      <c r="I2127" s="70"/>
      <c r="J2127" s="70"/>
      <c r="K2127" s="70"/>
      <c r="L2127" s="70">
        <v>8764</v>
      </c>
      <c r="M2127" s="70">
        <v>6946.6022040000007</v>
      </c>
      <c r="N2127" s="70"/>
      <c r="O2127" s="70"/>
      <c r="P2127" s="70"/>
      <c r="Q2127" s="70"/>
      <c r="R2127" s="70">
        <v>8764</v>
      </c>
      <c r="S2127" s="70">
        <v>6946.6022040000007</v>
      </c>
    </row>
    <row r="2128" spans="1:19" x14ac:dyDescent="0.25">
      <c r="A2128" s="72">
        <v>28529</v>
      </c>
      <c r="B2128" s="70"/>
      <c r="C2128" s="70"/>
      <c r="D2128" s="70"/>
      <c r="E2128" s="70"/>
      <c r="F2128" s="70"/>
      <c r="G2128" s="70"/>
      <c r="H2128" s="70"/>
      <c r="I2128" s="70"/>
      <c r="J2128" s="70"/>
      <c r="K2128" s="70"/>
      <c r="L2128" s="70">
        <v>10099</v>
      </c>
      <c r="M2128" s="70">
        <v>9070.3490289999991</v>
      </c>
      <c r="N2128" s="70"/>
      <c r="O2128" s="70"/>
      <c r="P2128" s="70"/>
      <c r="Q2128" s="70"/>
      <c r="R2128" s="70">
        <v>10099</v>
      </c>
      <c r="S2128" s="70">
        <v>9070.3490289999991</v>
      </c>
    </row>
    <row r="2129" spans="1:19" x14ac:dyDescent="0.25">
      <c r="A2129" s="72">
        <v>28530</v>
      </c>
      <c r="B2129" s="70"/>
      <c r="C2129" s="70"/>
      <c r="D2129" s="70"/>
      <c r="E2129" s="70"/>
      <c r="F2129" s="70"/>
      <c r="G2129" s="70"/>
      <c r="H2129" s="70"/>
      <c r="I2129" s="70"/>
      <c r="J2129" s="70"/>
      <c r="K2129" s="70"/>
      <c r="L2129" s="70">
        <v>2931</v>
      </c>
      <c r="M2129" s="70">
        <v>6337.7119410000005</v>
      </c>
      <c r="N2129" s="70"/>
      <c r="O2129" s="70"/>
      <c r="P2129" s="70"/>
      <c r="Q2129" s="70"/>
      <c r="R2129" s="70">
        <v>2931</v>
      </c>
      <c r="S2129" s="70">
        <v>6337.7119410000005</v>
      </c>
    </row>
    <row r="2130" spans="1:19" x14ac:dyDescent="0.25">
      <c r="A2130" s="72">
        <v>28531</v>
      </c>
      <c r="B2130" s="70"/>
      <c r="C2130" s="70"/>
      <c r="D2130" s="70"/>
      <c r="E2130" s="70"/>
      <c r="F2130" s="70"/>
      <c r="G2130" s="70"/>
      <c r="H2130" s="70"/>
      <c r="I2130" s="70"/>
      <c r="J2130" s="70"/>
      <c r="K2130" s="70"/>
      <c r="L2130" s="70"/>
      <c r="M2130" s="70"/>
      <c r="N2130" s="70">
        <v>7365</v>
      </c>
      <c r="O2130" s="70">
        <v>6781.207152</v>
      </c>
      <c r="P2130" s="70"/>
      <c r="Q2130" s="70"/>
      <c r="R2130" s="70">
        <v>7365</v>
      </c>
      <c r="S2130" s="70">
        <v>6781.207152</v>
      </c>
    </row>
    <row r="2131" spans="1:19" x14ac:dyDescent="0.25">
      <c r="A2131" s="72">
        <v>28532</v>
      </c>
      <c r="B2131" s="70"/>
      <c r="C2131" s="70"/>
      <c r="D2131" s="70"/>
      <c r="E2131" s="70"/>
      <c r="F2131" s="70"/>
      <c r="G2131" s="70"/>
      <c r="H2131" s="70"/>
      <c r="I2131" s="70"/>
      <c r="J2131" s="70"/>
      <c r="K2131" s="70"/>
      <c r="L2131" s="70"/>
      <c r="M2131" s="70"/>
      <c r="N2131" s="70">
        <v>10531</v>
      </c>
      <c r="O2131" s="70">
        <v>13362.408936</v>
      </c>
      <c r="P2131" s="70"/>
      <c r="Q2131" s="70"/>
      <c r="R2131" s="70">
        <v>10531</v>
      </c>
      <c r="S2131" s="70">
        <v>13362.408936</v>
      </c>
    </row>
    <row r="2132" spans="1:19" x14ac:dyDescent="0.25">
      <c r="A2132" s="72">
        <v>28533</v>
      </c>
      <c r="B2132" s="70"/>
      <c r="C2132" s="70"/>
      <c r="D2132" s="70"/>
      <c r="E2132" s="70"/>
      <c r="F2132" s="70"/>
      <c r="G2132" s="70"/>
      <c r="H2132" s="70"/>
      <c r="I2132" s="70"/>
      <c r="J2132" s="70"/>
      <c r="K2132" s="70"/>
      <c r="L2132" s="70"/>
      <c r="M2132" s="70"/>
      <c r="N2132" s="70">
        <v>6772</v>
      </c>
      <c r="O2132" s="70">
        <v>6146.5213020000001</v>
      </c>
      <c r="P2132" s="70"/>
      <c r="Q2132" s="70"/>
      <c r="R2132" s="70">
        <v>6772</v>
      </c>
      <c r="S2132" s="70">
        <v>6146.5213020000001</v>
      </c>
    </row>
    <row r="2133" spans="1:19" x14ac:dyDescent="0.25">
      <c r="A2133" s="72">
        <v>28534</v>
      </c>
      <c r="B2133" s="70"/>
      <c r="C2133" s="70"/>
      <c r="D2133" s="70"/>
      <c r="E2133" s="70"/>
      <c r="F2133" s="70"/>
      <c r="G2133" s="70"/>
      <c r="H2133" s="70"/>
      <c r="I2133" s="70"/>
      <c r="J2133" s="70"/>
      <c r="K2133" s="70"/>
      <c r="L2133" s="70">
        <v>57358</v>
      </c>
      <c r="M2133" s="70">
        <v>53578.282714000008</v>
      </c>
      <c r="N2133" s="70"/>
      <c r="O2133" s="70"/>
      <c r="P2133" s="70"/>
      <c r="Q2133" s="70"/>
      <c r="R2133" s="70">
        <v>57358</v>
      </c>
      <c r="S2133" s="70">
        <v>53578.282714000008</v>
      </c>
    </row>
    <row r="2134" spans="1:19" x14ac:dyDescent="0.25">
      <c r="A2134" s="72">
        <v>28535</v>
      </c>
      <c r="B2134" s="70"/>
      <c r="C2134" s="70"/>
      <c r="D2134" s="70"/>
      <c r="E2134" s="70"/>
      <c r="F2134" s="70"/>
      <c r="G2134" s="70"/>
      <c r="H2134" s="70"/>
      <c r="I2134" s="70"/>
      <c r="J2134" s="70"/>
      <c r="K2134" s="70"/>
      <c r="L2134" s="70">
        <v>55866</v>
      </c>
      <c r="M2134" s="70">
        <v>54338.020019000003</v>
      </c>
      <c r="N2134" s="70"/>
      <c r="O2134" s="70"/>
      <c r="P2134" s="70"/>
      <c r="Q2134" s="70"/>
      <c r="R2134" s="70">
        <v>55866</v>
      </c>
      <c r="S2134" s="70">
        <v>54338.020019000003</v>
      </c>
    </row>
    <row r="2135" spans="1:19" x14ac:dyDescent="0.25">
      <c r="A2135" s="72">
        <v>28536</v>
      </c>
      <c r="B2135" s="70"/>
      <c r="C2135" s="70"/>
      <c r="D2135" s="70"/>
      <c r="E2135" s="70"/>
      <c r="F2135" s="70"/>
      <c r="G2135" s="70"/>
      <c r="H2135" s="70"/>
      <c r="I2135" s="70"/>
      <c r="J2135" s="70"/>
      <c r="K2135" s="70"/>
      <c r="L2135" s="70">
        <v>6661</v>
      </c>
      <c r="M2135" s="70">
        <v>5028.9466560000001</v>
      </c>
      <c r="N2135" s="70"/>
      <c r="O2135" s="70"/>
      <c r="P2135" s="70"/>
      <c r="Q2135" s="70"/>
      <c r="R2135" s="70">
        <v>6661</v>
      </c>
      <c r="S2135" s="70">
        <v>5028.9466560000001</v>
      </c>
    </row>
    <row r="2136" spans="1:19" x14ac:dyDescent="0.25">
      <c r="A2136" s="72">
        <v>28537</v>
      </c>
      <c r="B2136" s="70"/>
      <c r="C2136" s="70"/>
      <c r="D2136" s="70"/>
      <c r="E2136" s="70"/>
      <c r="F2136" s="70"/>
      <c r="G2136" s="70"/>
      <c r="H2136" s="70"/>
      <c r="I2136" s="70"/>
      <c r="J2136" s="70"/>
      <c r="K2136" s="70"/>
      <c r="L2136" s="70">
        <v>5331</v>
      </c>
      <c r="M2136" s="70">
        <v>4116.5433110000004</v>
      </c>
      <c r="N2136" s="70"/>
      <c r="O2136" s="70"/>
      <c r="P2136" s="70"/>
      <c r="Q2136" s="70"/>
      <c r="R2136" s="70">
        <v>5331</v>
      </c>
      <c r="S2136" s="70">
        <v>4116.5433110000004</v>
      </c>
    </row>
    <row r="2137" spans="1:19" x14ac:dyDescent="0.25">
      <c r="A2137" s="72">
        <v>28538</v>
      </c>
      <c r="B2137" s="70"/>
      <c r="C2137" s="70"/>
      <c r="D2137" s="70"/>
      <c r="E2137" s="70"/>
      <c r="F2137" s="70"/>
      <c r="G2137" s="70"/>
      <c r="H2137" s="70"/>
      <c r="I2137" s="70"/>
      <c r="J2137" s="70"/>
      <c r="K2137" s="70"/>
      <c r="L2137" s="70">
        <v>9863</v>
      </c>
      <c r="M2137" s="70">
        <v>7512.9480910000002</v>
      </c>
      <c r="N2137" s="70"/>
      <c r="O2137" s="70"/>
      <c r="P2137" s="70"/>
      <c r="Q2137" s="70"/>
      <c r="R2137" s="70">
        <v>9863</v>
      </c>
      <c r="S2137" s="70">
        <v>7512.9480910000002</v>
      </c>
    </row>
    <row r="2138" spans="1:19" x14ac:dyDescent="0.25">
      <c r="A2138" s="72">
        <v>28539</v>
      </c>
      <c r="B2138" s="70"/>
      <c r="C2138" s="70"/>
      <c r="D2138" s="70"/>
      <c r="E2138" s="70"/>
      <c r="F2138" s="70"/>
      <c r="G2138" s="70"/>
      <c r="H2138" s="70"/>
      <c r="I2138" s="70"/>
      <c r="J2138" s="70"/>
      <c r="K2138" s="70"/>
      <c r="L2138" s="70">
        <v>9849</v>
      </c>
      <c r="M2138" s="70">
        <v>6654.6758410000002</v>
      </c>
      <c r="N2138" s="70"/>
      <c r="O2138" s="70"/>
      <c r="P2138" s="70"/>
      <c r="Q2138" s="70"/>
      <c r="R2138" s="70">
        <v>9849</v>
      </c>
      <c r="S2138" s="70">
        <v>6654.6758410000002</v>
      </c>
    </row>
    <row r="2139" spans="1:19" x14ac:dyDescent="0.25">
      <c r="A2139" s="72">
        <v>28540</v>
      </c>
      <c r="B2139" s="70"/>
      <c r="C2139" s="70"/>
      <c r="D2139" s="70"/>
      <c r="E2139" s="70"/>
      <c r="F2139" s="70"/>
      <c r="G2139" s="70"/>
      <c r="H2139" s="70"/>
      <c r="I2139" s="70"/>
      <c r="J2139" s="70"/>
      <c r="K2139" s="70"/>
      <c r="L2139" s="70">
        <v>55363</v>
      </c>
      <c r="M2139" s="70">
        <v>51952.552979</v>
      </c>
      <c r="N2139" s="70"/>
      <c r="O2139" s="70"/>
      <c r="P2139" s="70"/>
      <c r="Q2139" s="70"/>
      <c r="R2139" s="70">
        <v>55363</v>
      </c>
      <c r="S2139" s="70">
        <v>51952.552979</v>
      </c>
    </row>
    <row r="2140" spans="1:19" x14ac:dyDescent="0.25">
      <c r="A2140" s="72">
        <v>28544</v>
      </c>
      <c r="B2140" s="70"/>
      <c r="C2140" s="70"/>
      <c r="D2140" s="70"/>
      <c r="E2140" s="70"/>
      <c r="F2140" s="70"/>
      <c r="G2140" s="70"/>
      <c r="H2140" s="70"/>
      <c r="I2140" s="70"/>
      <c r="J2140" s="70"/>
      <c r="K2140" s="70"/>
      <c r="L2140" s="70">
        <v>9636</v>
      </c>
      <c r="M2140" s="70">
        <v>5193.2725379999993</v>
      </c>
      <c r="N2140" s="70"/>
      <c r="O2140" s="70"/>
      <c r="P2140" s="70"/>
      <c r="Q2140" s="70"/>
      <c r="R2140" s="70">
        <v>9636</v>
      </c>
      <c r="S2140" s="70">
        <v>5193.2725379999993</v>
      </c>
    </row>
    <row r="2141" spans="1:19" x14ac:dyDescent="0.25">
      <c r="A2141" s="72">
        <v>28548</v>
      </c>
      <c r="B2141" s="70"/>
      <c r="C2141" s="70"/>
      <c r="D2141" s="70"/>
      <c r="E2141" s="70"/>
      <c r="F2141" s="70"/>
      <c r="G2141" s="70"/>
      <c r="H2141" s="70"/>
      <c r="I2141" s="70"/>
      <c r="J2141" s="70"/>
      <c r="K2141" s="70"/>
      <c r="L2141" s="70">
        <v>6766</v>
      </c>
      <c r="M2141" s="70">
        <v>6678.9286810000012</v>
      </c>
      <c r="N2141" s="70"/>
      <c r="O2141" s="70"/>
      <c r="P2141" s="70"/>
      <c r="Q2141" s="70"/>
      <c r="R2141" s="70">
        <v>6766</v>
      </c>
      <c r="S2141" s="70">
        <v>6678.9286810000012</v>
      </c>
    </row>
    <row r="2142" spans="1:19" x14ac:dyDescent="0.25">
      <c r="A2142" s="72">
        <v>28550</v>
      </c>
      <c r="B2142" s="70"/>
      <c r="C2142" s="70"/>
      <c r="D2142" s="70"/>
      <c r="E2142" s="70"/>
      <c r="F2142" s="70"/>
      <c r="G2142" s="70"/>
      <c r="H2142" s="70"/>
      <c r="I2142" s="70"/>
      <c r="J2142" s="70"/>
      <c r="K2142" s="70"/>
      <c r="L2142" s="70">
        <v>2565</v>
      </c>
      <c r="M2142" s="70">
        <v>3348.7659769999996</v>
      </c>
      <c r="N2142" s="70"/>
      <c r="O2142" s="70"/>
      <c r="P2142" s="70"/>
      <c r="Q2142" s="70"/>
      <c r="R2142" s="70">
        <v>2565</v>
      </c>
      <c r="S2142" s="70">
        <v>3348.7659769999996</v>
      </c>
    </row>
    <row r="2143" spans="1:19" x14ac:dyDescent="0.25">
      <c r="A2143" s="72">
        <v>28554</v>
      </c>
      <c r="B2143" s="70"/>
      <c r="C2143" s="70"/>
      <c r="D2143" s="70"/>
      <c r="E2143" s="70"/>
      <c r="F2143" s="70"/>
      <c r="G2143" s="70"/>
      <c r="H2143" s="70"/>
      <c r="I2143" s="70"/>
      <c r="J2143" s="70"/>
      <c r="K2143" s="70"/>
      <c r="L2143" s="70">
        <v>3272</v>
      </c>
      <c r="M2143" s="70">
        <v>2461.6707919999999</v>
      </c>
      <c r="N2143" s="70"/>
      <c r="O2143" s="70"/>
      <c r="P2143" s="70"/>
      <c r="Q2143" s="70"/>
      <c r="R2143" s="70">
        <v>3272</v>
      </c>
      <c r="S2143" s="70">
        <v>2461.6707919999999</v>
      </c>
    </row>
    <row r="2144" spans="1:19" x14ac:dyDescent="0.25">
      <c r="A2144" s="72">
        <v>28569</v>
      </c>
      <c r="B2144" s="70"/>
      <c r="C2144" s="70"/>
      <c r="D2144" s="70"/>
      <c r="E2144" s="70"/>
      <c r="F2144" s="70"/>
      <c r="G2144" s="70"/>
      <c r="H2144" s="70"/>
      <c r="I2144" s="70"/>
      <c r="J2144" s="70"/>
      <c r="K2144" s="70"/>
      <c r="L2144" s="70"/>
      <c r="M2144" s="70"/>
      <c r="N2144" s="70">
        <v>73264</v>
      </c>
      <c r="O2144" s="70">
        <v>59943.415040000007</v>
      </c>
      <c r="P2144" s="70"/>
      <c r="Q2144" s="70"/>
      <c r="R2144" s="70">
        <v>73264</v>
      </c>
      <c r="S2144" s="70">
        <v>59943.415040000007</v>
      </c>
    </row>
    <row r="2145" spans="1:19" x14ac:dyDescent="0.25">
      <c r="A2145" s="72">
        <v>28570</v>
      </c>
      <c r="B2145" s="70"/>
      <c r="C2145" s="70"/>
      <c r="D2145" s="70"/>
      <c r="E2145" s="70"/>
      <c r="F2145" s="70"/>
      <c r="G2145" s="70"/>
      <c r="H2145" s="70"/>
      <c r="I2145" s="70"/>
      <c r="J2145" s="70"/>
      <c r="K2145" s="70"/>
      <c r="L2145" s="70"/>
      <c r="M2145" s="70"/>
      <c r="N2145" s="70">
        <v>8332</v>
      </c>
      <c r="O2145" s="70">
        <v>4588.8899240000001</v>
      </c>
      <c r="P2145" s="70"/>
      <c r="Q2145" s="70"/>
      <c r="R2145" s="70">
        <v>8332</v>
      </c>
      <c r="S2145" s="70">
        <v>4588.8899240000001</v>
      </c>
    </row>
    <row r="2146" spans="1:19" x14ac:dyDescent="0.25">
      <c r="A2146" s="72">
        <v>28583</v>
      </c>
      <c r="B2146" s="70"/>
      <c r="C2146" s="70"/>
      <c r="D2146" s="70"/>
      <c r="E2146" s="70"/>
      <c r="F2146" s="70"/>
      <c r="G2146" s="70"/>
      <c r="H2146" s="70"/>
      <c r="I2146" s="70"/>
      <c r="J2146" s="70"/>
      <c r="K2146" s="70"/>
      <c r="L2146" s="70"/>
      <c r="M2146" s="70"/>
      <c r="N2146" s="70">
        <v>6824</v>
      </c>
      <c r="O2146" s="70">
        <v>8517.9220889999997</v>
      </c>
      <c r="P2146" s="70"/>
      <c r="Q2146" s="70"/>
      <c r="R2146" s="70">
        <v>6824</v>
      </c>
      <c r="S2146" s="70">
        <v>8517.9220889999997</v>
      </c>
    </row>
    <row r="2147" spans="1:19" x14ac:dyDescent="0.25">
      <c r="A2147" s="72">
        <v>28587</v>
      </c>
      <c r="B2147" s="70"/>
      <c r="C2147" s="70"/>
      <c r="D2147" s="70"/>
      <c r="E2147" s="70"/>
      <c r="F2147" s="70"/>
      <c r="G2147" s="70"/>
      <c r="H2147" s="70"/>
      <c r="I2147" s="70"/>
      <c r="J2147" s="70"/>
      <c r="K2147" s="70"/>
      <c r="L2147" s="70"/>
      <c r="M2147" s="70"/>
      <c r="N2147" s="70">
        <v>94388</v>
      </c>
      <c r="O2147" s="70">
        <v>103381.331055</v>
      </c>
      <c r="P2147" s="70"/>
      <c r="Q2147" s="70"/>
      <c r="R2147" s="70">
        <v>94388</v>
      </c>
      <c r="S2147" s="70">
        <v>103381.331055</v>
      </c>
    </row>
    <row r="2148" spans="1:19" x14ac:dyDescent="0.25">
      <c r="A2148" s="72">
        <v>28588</v>
      </c>
      <c r="B2148" s="70"/>
      <c r="C2148" s="70"/>
      <c r="D2148" s="70"/>
      <c r="E2148" s="70"/>
      <c r="F2148" s="70"/>
      <c r="G2148" s="70"/>
      <c r="H2148" s="70"/>
      <c r="I2148" s="70"/>
      <c r="J2148" s="70"/>
      <c r="K2148" s="70"/>
      <c r="L2148" s="70"/>
      <c r="M2148" s="70"/>
      <c r="N2148" s="70">
        <v>100208</v>
      </c>
      <c r="O2148" s="70">
        <v>93934.854003</v>
      </c>
      <c r="P2148" s="70"/>
      <c r="Q2148" s="70"/>
      <c r="R2148" s="70">
        <v>100208</v>
      </c>
      <c r="S2148" s="70">
        <v>93934.854003</v>
      </c>
    </row>
    <row r="2149" spans="1:19" x14ac:dyDescent="0.25">
      <c r="A2149" s="72">
        <v>28590</v>
      </c>
      <c r="B2149" s="70"/>
      <c r="C2149" s="70"/>
      <c r="D2149" s="70"/>
      <c r="E2149" s="70"/>
      <c r="F2149" s="70"/>
      <c r="G2149" s="70"/>
      <c r="H2149" s="70"/>
      <c r="I2149" s="70"/>
      <c r="J2149" s="70"/>
      <c r="K2149" s="70"/>
      <c r="L2149" s="70"/>
      <c r="M2149" s="70"/>
      <c r="N2149" s="70">
        <v>5518</v>
      </c>
      <c r="O2149" s="70">
        <v>5019.187316999999</v>
      </c>
      <c r="P2149" s="70"/>
      <c r="Q2149" s="70"/>
      <c r="R2149" s="70">
        <v>5518</v>
      </c>
      <c r="S2149" s="70">
        <v>5019.187316999999</v>
      </c>
    </row>
    <row r="2150" spans="1:19" x14ac:dyDescent="0.25">
      <c r="A2150" s="72">
        <v>28591</v>
      </c>
      <c r="B2150" s="70"/>
      <c r="C2150" s="70"/>
      <c r="D2150" s="70"/>
      <c r="E2150" s="70"/>
      <c r="F2150" s="70"/>
      <c r="G2150" s="70"/>
      <c r="H2150" s="70"/>
      <c r="I2150" s="70"/>
      <c r="J2150" s="70"/>
      <c r="K2150" s="70"/>
      <c r="L2150" s="70"/>
      <c r="M2150" s="70"/>
      <c r="N2150" s="70">
        <v>7353</v>
      </c>
      <c r="O2150" s="70">
        <v>6574.0712129999993</v>
      </c>
      <c r="P2150" s="70"/>
      <c r="Q2150" s="70"/>
      <c r="R2150" s="70">
        <v>7353</v>
      </c>
      <c r="S2150" s="70">
        <v>6574.0712129999993</v>
      </c>
    </row>
    <row r="2151" spans="1:19" x14ac:dyDescent="0.25">
      <c r="A2151" s="72">
        <v>28604</v>
      </c>
      <c r="B2151" s="70"/>
      <c r="C2151" s="70"/>
      <c r="D2151" s="70"/>
      <c r="E2151" s="70"/>
      <c r="F2151" s="70"/>
      <c r="G2151" s="70"/>
      <c r="H2151" s="70"/>
      <c r="I2151" s="70"/>
      <c r="J2151" s="70">
        <v>2716</v>
      </c>
      <c r="K2151" s="70">
        <v>3338.4772719999996</v>
      </c>
      <c r="L2151" s="70"/>
      <c r="M2151" s="70"/>
      <c r="N2151" s="70"/>
      <c r="O2151" s="70"/>
      <c r="P2151" s="70"/>
      <c r="Q2151" s="70"/>
      <c r="R2151" s="70">
        <v>2716</v>
      </c>
      <c r="S2151" s="70">
        <v>3338.4772719999996</v>
      </c>
    </row>
    <row r="2152" spans="1:19" x14ac:dyDescent="0.25">
      <c r="A2152" s="72">
        <v>28623</v>
      </c>
      <c r="B2152" s="70"/>
      <c r="C2152" s="70"/>
      <c r="D2152" s="70"/>
      <c r="E2152" s="70"/>
      <c r="F2152" s="70"/>
      <c r="G2152" s="70"/>
      <c r="H2152" s="70"/>
      <c r="I2152" s="70"/>
      <c r="J2152" s="70">
        <v>30556</v>
      </c>
      <c r="K2152" s="70">
        <v>27043.245178999998</v>
      </c>
      <c r="L2152" s="70"/>
      <c r="M2152" s="70"/>
      <c r="N2152" s="70"/>
      <c r="O2152" s="70"/>
      <c r="P2152" s="70"/>
      <c r="Q2152" s="70"/>
      <c r="R2152" s="70">
        <v>30556</v>
      </c>
      <c r="S2152" s="70">
        <v>27043.245178999998</v>
      </c>
    </row>
    <row r="2153" spans="1:19" x14ac:dyDescent="0.25">
      <c r="A2153" s="72">
        <v>28632</v>
      </c>
      <c r="B2153" s="70"/>
      <c r="C2153" s="70"/>
      <c r="D2153" s="70"/>
      <c r="E2153" s="70"/>
      <c r="F2153" s="70"/>
      <c r="G2153" s="70"/>
      <c r="H2153" s="70"/>
      <c r="I2153" s="70"/>
      <c r="J2153" s="70">
        <v>12399</v>
      </c>
      <c r="K2153" s="70">
        <v>9197.4782099999993</v>
      </c>
      <c r="L2153" s="70"/>
      <c r="M2153" s="70"/>
      <c r="N2153" s="70"/>
      <c r="O2153" s="70"/>
      <c r="P2153" s="70"/>
      <c r="Q2153" s="70"/>
      <c r="R2153" s="70">
        <v>12399</v>
      </c>
      <c r="S2153" s="70">
        <v>9197.4782099999993</v>
      </c>
    </row>
    <row r="2154" spans="1:19" x14ac:dyDescent="0.25">
      <c r="A2154" s="72">
        <v>28633</v>
      </c>
      <c r="B2154" s="70"/>
      <c r="C2154" s="70"/>
      <c r="D2154" s="70"/>
      <c r="E2154" s="70"/>
      <c r="F2154" s="70"/>
      <c r="G2154" s="70"/>
      <c r="H2154" s="70"/>
      <c r="I2154" s="70"/>
      <c r="J2154" s="70">
        <v>10303</v>
      </c>
      <c r="K2154" s="70">
        <v>1644.723182</v>
      </c>
      <c r="L2154" s="70"/>
      <c r="M2154" s="70"/>
      <c r="N2154" s="70"/>
      <c r="O2154" s="70"/>
      <c r="P2154" s="70"/>
      <c r="Q2154" s="70"/>
      <c r="R2154" s="70">
        <v>10303</v>
      </c>
      <c r="S2154" s="70">
        <v>1644.723182</v>
      </c>
    </row>
    <row r="2155" spans="1:19" x14ac:dyDescent="0.25">
      <c r="A2155" s="72">
        <v>28634</v>
      </c>
      <c r="B2155" s="70"/>
      <c r="C2155" s="70"/>
      <c r="D2155" s="70"/>
      <c r="E2155" s="70"/>
      <c r="F2155" s="70"/>
      <c r="G2155" s="70"/>
      <c r="H2155" s="70"/>
      <c r="I2155" s="70"/>
      <c r="J2155" s="70">
        <v>46366</v>
      </c>
      <c r="K2155" s="70">
        <v>39840.141601999996</v>
      </c>
      <c r="L2155" s="70"/>
      <c r="M2155" s="70"/>
      <c r="N2155" s="70"/>
      <c r="O2155" s="70"/>
      <c r="P2155" s="70"/>
      <c r="Q2155" s="70"/>
      <c r="R2155" s="70">
        <v>46366</v>
      </c>
      <c r="S2155" s="70">
        <v>39840.141601999996</v>
      </c>
    </row>
    <row r="2156" spans="1:19" x14ac:dyDescent="0.25">
      <c r="A2156" s="72">
        <v>28635</v>
      </c>
      <c r="B2156" s="70"/>
      <c r="C2156" s="70"/>
      <c r="D2156" s="70"/>
      <c r="E2156" s="70"/>
      <c r="F2156" s="70"/>
      <c r="G2156" s="70"/>
      <c r="H2156" s="70"/>
      <c r="I2156" s="70"/>
      <c r="J2156" s="70">
        <v>39284</v>
      </c>
      <c r="K2156" s="70">
        <v>31811.605530999997</v>
      </c>
      <c r="L2156" s="70"/>
      <c r="M2156" s="70"/>
      <c r="N2156" s="70"/>
      <c r="O2156" s="70"/>
      <c r="P2156" s="70"/>
      <c r="Q2156" s="70"/>
      <c r="R2156" s="70">
        <v>39284</v>
      </c>
      <c r="S2156" s="70">
        <v>31811.605530999997</v>
      </c>
    </row>
    <row r="2157" spans="1:19" x14ac:dyDescent="0.25">
      <c r="A2157" s="72">
        <v>28636</v>
      </c>
      <c r="B2157" s="70"/>
      <c r="C2157" s="70"/>
      <c r="D2157" s="70"/>
      <c r="E2157" s="70"/>
      <c r="F2157" s="70"/>
      <c r="G2157" s="70"/>
      <c r="H2157" s="70"/>
      <c r="I2157" s="70"/>
      <c r="J2157" s="70">
        <v>43277</v>
      </c>
      <c r="K2157" s="70">
        <v>33941.855896000001</v>
      </c>
      <c r="L2157" s="70"/>
      <c r="M2157" s="70"/>
      <c r="N2157" s="70"/>
      <c r="O2157" s="70"/>
      <c r="P2157" s="70"/>
      <c r="Q2157" s="70"/>
      <c r="R2157" s="70">
        <v>43277</v>
      </c>
      <c r="S2157" s="70">
        <v>33941.855896000001</v>
      </c>
    </row>
    <row r="2158" spans="1:19" x14ac:dyDescent="0.25">
      <c r="A2158" s="72">
        <v>28637</v>
      </c>
      <c r="B2158" s="70"/>
      <c r="C2158" s="70"/>
      <c r="D2158" s="70"/>
      <c r="E2158" s="70"/>
      <c r="F2158" s="70"/>
      <c r="G2158" s="70"/>
      <c r="H2158" s="70"/>
      <c r="I2158" s="70"/>
      <c r="J2158" s="70">
        <v>43206</v>
      </c>
      <c r="K2158" s="70">
        <v>36620.582030999998</v>
      </c>
      <c r="L2158" s="70"/>
      <c r="M2158" s="70"/>
      <c r="N2158" s="70"/>
      <c r="O2158" s="70"/>
      <c r="P2158" s="70"/>
      <c r="Q2158" s="70"/>
      <c r="R2158" s="70">
        <v>43206</v>
      </c>
      <c r="S2158" s="70">
        <v>36620.582030999998</v>
      </c>
    </row>
    <row r="2159" spans="1:19" x14ac:dyDescent="0.25">
      <c r="A2159" s="72">
        <v>28638</v>
      </c>
      <c r="B2159" s="70"/>
      <c r="C2159" s="70"/>
      <c r="D2159" s="70"/>
      <c r="E2159" s="70"/>
      <c r="F2159" s="70"/>
      <c r="G2159" s="70"/>
      <c r="H2159" s="70"/>
      <c r="I2159" s="70"/>
      <c r="J2159" s="70">
        <v>33860</v>
      </c>
      <c r="K2159" s="70">
        <v>28529.928467000002</v>
      </c>
      <c r="L2159" s="70"/>
      <c r="M2159" s="70"/>
      <c r="N2159" s="70"/>
      <c r="O2159" s="70"/>
      <c r="P2159" s="70"/>
      <c r="Q2159" s="70"/>
      <c r="R2159" s="70">
        <v>33860</v>
      </c>
      <c r="S2159" s="70">
        <v>28529.928467000002</v>
      </c>
    </row>
    <row r="2160" spans="1:19" x14ac:dyDescent="0.25">
      <c r="A2160" s="72">
        <v>28642</v>
      </c>
      <c r="B2160" s="70"/>
      <c r="C2160" s="70"/>
      <c r="D2160" s="70"/>
      <c r="E2160" s="70"/>
      <c r="F2160" s="70"/>
      <c r="G2160" s="70"/>
      <c r="H2160" s="70"/>
      <c r="I2160" s="70"/>
      <c r="J2160" s="70"/>
      <c r="K2160" s="70"/>
      <c r="L2160" s="70">
        <v>12933</v>
      </c>
      <c r="M2160" s="70">
        <v>8643.6006310000012</v>
      </c>
      <c r="N2160" s="70"/>
      <c r="O2160" s="70"/>
      <c r="P2160" s="70"/>
      <c r="Q2160" s="70"/>
      <c r="R2160" s="70">
        <v>12933</v>
      </c>
      <c r="S2160" s="70">
        <v>8643.6006310000012</v>
      </c>
    </row>
    <row r="2161" spans="1:19" x14ac:dyDescent="0.25">
      <c r="A2161" s="72">
        <v>28653</v>
      </c>
      <c r="B2161" s="70"/>
      <c r="C2161" s="70"/>
      <c r="D2161" s="70"/>
      <c r="E2161" s="70"/>
      <c r="F2161" s="70"/>
      <c r="G2161" s="70"/>
      <c r="H2161" s="70"/>
      <c r="I2161" s="70"/>
      <c r="J2161" s="70"/>
      <c r="K2161" s="70"/>
      <c r="L2161" s="70">
        <v>3116</v>
      </c>
      <c r="M2161" s="70">
        <v>3714.2465739999998</v>
      </c>
      <c r="N2161" s="70"/>
      <c r="O2161" s="70"/>
      <c r="P2161" s="70"/>
      <c r="Q2161" s="70"/>
      <c r="R2161" s="70">
        <v>3116</v>
      </c>
      <c r="S2161" s="70">
        <v>3714.2465739999998</v>
      </c>
    </row>
    <row r="2162" spans="1:19" x14ac:dyDescent="0.25">
      <c r="A2162" s="72">
        <v>28659</v>
      </c>
      <c r="B2162" s="70"/>
      <c r="C2162" s="70"/>
      <c r="D2162" s="70"/>
      <c r="E2162" s="70"/>
      <c r="F2162" s="70">
        <v>6000</v>
      </c>
      <c r="G2162" s="70">
        <v>2129.5307359999997</v>
      </c>
      <c r="H2162" s="70"/>
      <c r="I2162" s="70"/>
      <c r="J2162" s="70"/>
      <c r="K2162" s="70"/>
      <c r="L2162" s="70"/>
      <c r="M2162" s="70"/>
      <c r="N2162" s="70"/>
      <c r="O2162" s="70"/>
      <c r="P2162" s="70"/>
      <c r="Q2162" s="70"/>
      <c r="R2162" s="70">
        <v>6000</v>
      </c>
      <c r="S2162" s="70">
        <v>2129.5307359999997</v>
      </c>
    </row>
    <row r="2163" spans="1:19" x14ac:dyDescent="0.25">
      <c r="A2163" s="72">
        <v>28674</v>
      </c>
      <c r="B2163" s="70"/>
      <c r="C2163" s="70"/>
      <c r="D2163" s="70">
        <v>10706</v>
      </c>
      <c r="E2163" s="70">
        <v>7274.2698659999996</v>
      </c>
      <c r="F2163" s="70"/>
      <c r="G2163" s="70"/>
      <c r="H2163" s="70"/>
      <c r="I2163" s="70"/>
      <c r="J2163" s="70"/>
      <c r="K2163" s="70"/>
      <c r="L2163" s="70"/>
      <c r="M2163" s="70"/>
      <c r="N2163" s="70"/>
      <c r="O2163" s="70"/>
      <c r="P2163" s="70"/>
      <c r="Q2163" s="70"/>
      <c r="R2163" s="70">
        <v>10706</v>
      </c>
      <c r="S2163" s="70">
        <v>7274.2698659999996</v>
      </c>
    </row>
    <row r="2164" spans="1:19" x14ac:dyDescent="0.25">
      <c r="A2164" s="72">
        <v>28675</v>
      </c>
      <c r="B2164" s="70"/>
      <c r="C2164" s="70"/>
      <c r="D2164" s="70">
        <v>64676</v>
      </c>
      <c r="E2164" s="70">
        <v>54854.111815999997</v>
      </c>
      <c r="F2164" s="70"/>
      <c r="G2164" s="70"/>
      <c r="H2164" s="70"/>
      <c r="I2164" s="70"/>
      <c r="J2164" s="70"/>
      <c r="K2164" s="70"/>
      <c r="L2164" s="70"/>
      <c r="M2164" s="70"/>
      <c r="N2164" s="70"/>
      <c r="O2164" s="70"/>
      <c r="P2164" s="70"/>
      <c r="Q2164" s="70"/>
      <c r="R2164" s="70">
        <v>64676</v>
      </c>
      <c r="S2164" s="70">
        <v>54854.111815999997</v>
      </c>
    </row>
    <row r="2165" spans="1:19" x14ac:dyDescent="0.25">
      <c r="A2165" s="72">
        <v>28676</v>
      </c>
      <c r="B2165" s="70"/>
      <c r="C2165" s="70"/>
      <c r="D2165" s="70"/>
      <c r="E2165" s="70"/>
      <c r="F2165" s="70"/>
      <c r="G2165" s="70"/>
      <c r="H2165" s="70">
        <v>70212</v>
      </c>
      <c r="I2165" s="70">
        <v>60622.053954999996</v>
      </c>
      <c r="J2165" s="70"/>
      <c r="K2165" s="70"/>
      <c r="L2165" s="70"/>
      <c r="M2165" s="70"/>
      <c r="N2165" s="70"/>
      <c r="O2165" s="70"/>
      <c r="P2165" s="70"/>
      <c r="Q2165" s="70"/>
      <c r="R2165" s="70">
        <v>70212</v>
      </c>
      <c r="S2165" s="70">
        <v>60622.053954999996</v>
      </c>
    </row>
    <row r="2166" spans="1:19" x14ac:dyDescent="0.25">
      <c r="A2166" s="72">
        <v>28677</v>
      </c>
      <c r="B2166" s="70"/>
      <c r="C2166" s="70"/>
      <c r="D2166" s="70">
        <v>73385</v>
      </c>
      <c r="E2166" s="70">
        <v>62128.381346999988</v>
      </c>
      <c r="F2166" s="70"/>
      <c r="G2166" s="70"/>
      <c r="H2166" s="70"/>
      <c r="I2166" s="70"/>
      <c r="J2166" s="70"/>
      <c r="K2166" s="70"/>
      <c r="L2166" s="70"/>
      <c r="M2166" s="70"/>
      <c r="N2166" s="70"/>
      <c r="O2166" s="70"/>
      <c r="P2166" s="70"/>
      <c r="Q2166" s="70"/>
      <c r="R2166" s="70">
        <v>73385</v>
      </c>
      <c r="S2166" s="70">
        <v>62128.381346999988</v>
      </c>
    </row>
    <row r="2167" spans="1:19" x14ac:dyDescent="0.25">
      <c r="A2167" s="72">
        <v>28678</v>
      </c>
      <c r="B2167" s="70"/>
      <c r="C2167" s="70"/>
      <c r="D2167" s="70"/>
      <c r="E2167" s="70"/>
      <c r="F2167" s="70"/>
      <c r="G2167" s="70"/>
      <c r="H2167" s="70">
        <v>60476</v>
      </c>
      <c r="I2167" s="70">
        <v>53067.735718000004</v>
      </c>
      <c r="J2167" s="70"/>
      <c r="K2167" s="70"/>
      <c r="L2167" s="70"/>
      <c r="M2167" s="70"/>
      <c r="N2167" s="70"/>
      <c r="O2167" s="70"/>
      <c r="P2167" s="70"/>
      <c r="Q2167" s="70"/>
      <c r="R2167" s="70">
        <v>60476</v>
      </c>
      <c r="S2167" s="70">
        <v>53067.735718000004</v>
      </c>
    </row>
    <row r="2168" spans="1:19" x14ac:dyDescent="0.25">
      <c r="A2168" s="72">
        <v>28684</v>
      </c>
      <c r="B2168" s="70"/>
      <c r="C2168" s="70"/>
      <c r="D2168" s="70">
        <v>3597</v>
      </c>
      <c r="E2168" s="70">
        <v>2317.997754</v>
      </c>
      <c r="F2168" s="70"/>
      <c r="G2168" s="70"/>
      <c r="H2168" s="70"/>
      <c r="I2168" s="70"/>
      <c r="J2168" s="70"/>
      <c r="K2168" s="70"/>
      <c r="L2168" s="70"/>
      <c r="M2168" s="70"/>
      <c r="N2168" s="70"/>
      <c r="O2168" s="70"/>
      <c r="P2168" s="70"/>
      <c r="Q2168" s="70"/>
      <c r="R2168" s="70">
        <v>3597</v>
      </c>
      <c r="S2168" s="70">
        <v>2317.997754</v>
      </c>
    </row>
    <row r="2169" spans="1:19" x14ac:dyDescent="0.25">
      <c r="A2169" s="72">
        <v>28685</v>
      </c>
      <c r="B2169" s="70"/>
      <c r="C2169" s="70"/>
      <c r="D2169" s="70">
        <v>2958</v>
      </c>
      <c r="E2169" s="70">
        <v>2410.9590109999999</v>
      </c>
      <c r="F2169" s="70"/>
      <c r="G2169" s="70"/>
      <c r="H2169" s="70"/>
      <c r="I2169" s="70"/>
      <c r="J2169" s="70"/>
      <c r="K2169" s="70"/>
      <c r="L2169" s="70"/>
      <c r="M2169" s="70"/>
      <c r="N2169" s="70"/>
      <c r="O2169" s="70"/>
      <c r="P2169" s="70"/>
      <c r="Q2169" s="70"/>
      <c r="R2169" s="70">
        <v>2958</v>
      </c>
      <c r="S2169" s="70">
        <v>2410.9590109999999</v>
      </c>
    </row>
    <row r="2170" spans="1:19" x14ac:dyDescent="0.25">
      <c r="A2170" s="72">
        <v>28689</v>
      </c>
      <c r="B2170" s="70"/>
      <c r="C2170" s="70"/>
      <c r="D2170" s="70">
        <v>5071</v>
      </c>
      <c r="E2170" s="70">
        <v>7351.7303460000003</v>
      </c>
      <c r="F2170" s="70"/>
      <c r="G2170" s="70"/>
      <c r="H2170" s="70"/>
      <c r="I2170" s="70"/>
      <c r="J2170" s="70"/>
      <c r="K2170" s="70"/>
      <c r="L2170" s="70"/>
      <c r="M2170" s="70"/>
      <c r="N2170" s="70"/>
      <c r="O2170" s="70"/>
      <c r="P2170" s="70"/>
      <c r="Q2170" s="70"/>
      <c r="R2170" s="70">
        <v>5071</v>
      </c>
      <c r="S2170" s="70">
        <v>7351.7303460000003</v>
      </c>
    </row>
    <row r="2171" spans="1:19" x14ac:dyDescent="0.25">
      <c r="A2171" s="72">
        <v>28691</v>
      </c>
      <c r="B2171" s="70"/>
      <c r="C2171" s="70"/>
      <c r="D2171" s="70">
        <v>6026</v>
      </c>
      <c r="E2171" s="70">
        <v>9939.0017700000008</v>
      </c>
      <c r="F2171" s="70"/>
      <c r="G2171" s="70"/>
      <c r="H2171" s="70"/>
      <c r="I2171" s="70"/>
      <c r="J2171" s="70"/>
      <c r="K2171" s="70"/>
      <c r="L2171" s="70"/>
      <c r="M2171" s="70"/>
      <c r="N2171" s="70"/>
      <c r="O2171" s="70"/>
      <c r="P2171" s="70"/>
      <c r="Q2171" s="70"/>
      <c r="R2171" s="70">
        <v>6026</v>
      </c>
      <c r="S2171" s="70">
        <v>9939.0017700000008</v>
      </c>
    </row>
    <row r="2172" spans="1:19" x14ac:dyDescent="0.25">
      <c r="A2172" s="72">
        <v>28692</v>
      </c>
      <c r="B2172" s="70"/>
      <c r="C2172" s="70"/>
      <c r="D2172" s="70">
        <v>6026</v>
      </c>
      <c r="E2172" s="70">
        <v>9939.0017700000008</v>
      </c>
      <c r="F2172" s="70"/>
      <c r="G2172" s="70"/>
      <c r="H2172" s="70"/>
      <c r="I2172" s="70"/>
      <c r="J2172" s="70"/>
      <c r="K2172" s="70"/>
      <c r="L2172" s="70"/>
      <c r="M2172" s="70"/>
      <c r="N2172" s="70"/>
      <c r="O2172" s="70"/>
      <c r="P2172" s="70"/>
      <c r="Q2172" s="70"/>
      <c r="R2172" s="70">
        <v>6026</v>
      </c>
      <c r="S2172" s="70">
        <v>9939.0017700000008</v>
      </c>
    </row>
    <row r="2173" spans="1:19" x14ac:dyDescent="0.25">
      <c r="A2173" s="72">
        <v>28695</v>
      </c>
      <c r="B2173" s="70"/>
      <c r="C2173" s="70"/>
      <c r="D2173" s="70">
        <v>81715</v>
      </c>
      <c r="E2173" s="70">
        <v>105608.805664</v>
      </c>
      <c r="F2173" s="70"/>
      <c r="G2173" s="70"/>
      <c r="H2173" s="70"/>
      <c r="I2173" s="70"/>
      <c r="J2173" s="70"/>
      <c r="K2173" s="70"/>
      <c r="L2173" s="70"/>
      <c r="M2173" s="70"/>
      <c r="N2173" s="70"/>
      <c r="O2173" s="70"/>
      <c r="P2173" s="70"/>
      <c r="Q2173" s="70"/>
      <c r="R2173" s="70">
        <v>81715</v>
      </c>
      <c r="S2173" s="70">
        <v>105608.805664</v>
      </c>
    </row>
    <row r="2174" spans="1:19" x14ac:dyDescent="0.25">
      <c r="A2174" s="72">
        <v>28706</v>
      </c>
      <c r="B2174" s="70"/>
      <c r="C2174" s="70"/>
      <c r="D2174" s="70">
        <v>78531</v>
      </c>
      <c r="E2174" s="70">
        <v>93525.450194999998</v>
      </c>
      <c r="F2174" s="70"/>
      <c r="G2174" s="70"/>
      <c r="H2174" s="70"/>
      <c r="I2174" s="70"/>
      <c r="J2174" s="70"/>
      <c r="K2174" s="70"/>
      <c r="L2174" s="70"/>
      <c r="M2174" s="70"/>
      <c r="N2174" s="70"/>
      <c r="O2174" s="70"/>
      <c r="P2174" s="70"/>
      <c r="Q2174" s="70"/>
      <c r="R2174" s="70">
        <v>78531</v>
      </c>
      <c r="S2174" s="70">
        <v>93525.450194999998</v>
      </c>
    </row>
    <row r="2175" spans="1:19" x14ac:dyDescent="0.25">
      <c r="A2175" s="72">
        <v>28717</v>
      </c>
      <c r="B2175" s="70"/>
      <c r="C2175" s="70"/>
      <c r="D2175" s="70">
        <v>97561</v>
      </c>
      <c r="E2175" s="70">
        <v>100105.693848</v>
      </c>
      <c r="F2175" s="70"/>
      <c r="G2175" s="70"/>
      <c r="H2175" s="70"/>
      <c r="I2175" s="70"/>
      <c r="J2175" s="70"/>
      <c r="K2175" s="70"/>
      <c r="L2175" s="70"/>
      <c r="M2175" s="70"/>
      <c r="N2175" s="70"/>
      <c r="O2175" s="70"/>
      <c r="P2175" s="70"/>
      <c r="Q2175" s="70"/>
      <c r="R2175" s="70">
        <v>97561</v>
      </c>
      <c r="S2175" s="70">
        <v>100105.693848</v>
      </c>
    </row>
    <row r="2176" spans="1:19" x14ac:dyDescent="0.25">
      <c r="A2176" s="72">
        <v>28718</v>
      </c>
      <c r="B2176" s="70"/>
      <c r="C2176" s="70"/>
      <c r="D2176" s="70">
        <v>86505</v>
      </c>
      <c r="E2176" s="70">
        <v>96212.413084999993</v>
      </c>
      <c r="F2176" s="70"/>
      <c r="G2176" s="70"/>
      <c r="H2176" s="70"/>
      <c r="I2176" s="70"/>
      <c r="J2176" s="70"/>
      <c r="K2176" s="70"/>
      <c r="L2176" s="70"/>
      <c r="M2176" s="70"/>
      <c r="N2176" s="70"/>
      <c r="O2176" s="70"/>
      <c r="P2176" s="70"/>
      <c r="Q2176" s="70"/>
      <c r="R2176" s="70">
        <v>86505</v>
      </c>
      <c r="S2176" s="70">
        <v>96212.413084999993</v>
      </c>
    </row>
    <row r="2177" spans="1:19" x14ac:dyDescent="0.25">
      <c r="A2177" s="72">
        <v>28725</v>
      </c>
      <c r="B2177" s="70"/>
      <c r="C2177" s="70"/>
      <c r="D2177" s="70">
        <v>75884</v>
      </c>
      <c r="E2177" s="70">
        <v>105193.97265499999</v>
      </c>
      <c r="F2177" s="70"/>
      <c r="G2177" s="70"/>
      <c r="H2177" s="70"/>
      <c r="I2177" s="70"/>
      <c r="J2177" s="70"/>
      <c r="K2177" s="70"/>
      <c r="L2177" s="70"/>
      <c r="M2177" s="70"/>
      <c r="N2177" s="70"/>
      <c r="O2177" s="70"/>
      <c r="P2177" s="70"/>
      <c r="Q2177" s="70"/>
      <c r="R2177" s="70">
        <v>75884</v>
      </c>
      <c r="S2177" s="70">
        <v>105193.97265499999</v>
      </c>
    </row>
    <row r="2178" spans="1:19" x14ac:dyDescent="0.25">
      <c r="A2178" s="72">
        <v>28726</v>
      </c>
      <c r="B2178" s="70"/>
      <c r="C2178" s="70"/>
      <c r="D2178" s="70">
        <v>88978</v>
      </c>
      <c r="E2178" s="70">
        <v>110533.895263</v>
      </c>
      <c r="F2178" s="70"/>
      <c r="G2178" s="70"/>
      <c r="H2178" s="70"/>
      <c r="I2178" s="70"/>
      <c r="J2178" s="70"/>
      <c r="K2178" s="70"/>
      <c r="L2178" s="70"/>
      <c r="M2178" s="70"/>
      <c r="N2178" s="70"/>
      <c r="O2178" s="70"/>
      <c r="P2178" s="70"/>
      <c r="Q2178" s="70"/>
      <c r="R2178" s="70">
        <v>88978</v>
      </c>
      <c r="S2178" s="70">
        <v>110533.895263</v>
      </c>
    </row>
    <row r="2179" spans="1:19" x14ac:dyDescent="0.25">
      <c r="A2179" s="72">
        <v>28727</v>
      </c>
      <c r="B2179" s="70"/>
      <c r="C2179" s="70"/>
      <c r="D2179" s="70">
        <v>102763</v>
      </c>
      <c r="E2179" s="70">
        <v>120748.767578</v>
      </c>
      <c r="F2179" s="70"/>
      <c r="G2179" s="70"/>
      <c r="H2179" s="70"/>
      <c r="I2179" s="70"/>
      <c r="J2179" s="70"/>
      <c r="K2179" s="70"/>
      <c r="L2179" s="70"/>
      <c r="M2179" s="70"/>
      <c r="N2179" s="70"/>
      <c r="O2179" s="70"/>
      <c r="P2179" s="70"/>
      <c r="Q2179" s="70"/>
      <c r="R2179" s="70">
        <v>102763</v>
      </c>
      <c r="S2179" s="70">
        <v>120748.767578</v>
      </c>
    </row>
    <row r="2180" spans="1:19" x14ac:dyDescent="0.25">
      <c r="A2180" s="72">
        <v>28735</v>
      </c>
      <c r="B2180" s="70"/>
      <c r="C2180" s="70"/>
      <c r="D2180" s="70">
        <v>83561</v>
      </c>
      <c r="E2180" s="70">
        <v>96759.058592999994</v>
      </c>
      <c r="F2180" s="70"/>
      <c r="G2180" s="70"/>
      <c r="H2180" s="70"/>
      <c r="I2180" s="70"/>
      <c r="J2180" s="70"/>
      <c r="K2180" s="70"/>
      <c r="L2180" s="70"/>
      <c r="M2180" s="70"/>
      <c r="N2180" s="70"/>
      <c r="O2180" s="70"/>
      <c r="P2180" s="70"/>
      <c r="Q2180" s="70"/>
      <c r="R2180" s="70">
        <v>83561</v>
      </c>
      <c r="S2180" s="70">
        <v>96759.058592999994</v>
      </c>
    </row>
    <row r="2181" spans="1:19" x14ac:dyDescent="0.25">
      <c r="A2181" s="72">
        <v>28736</v>
      </c>
      <c r="B2181" s="70"/>
      <c r="C2181" s="70"/>
      <c r="D2181" s="70">
        <v>79004</v>
      </c>
      <c r="E2181" s="70">
        <v>94272.992066000006</v>
      </c>
      <c r="F2181" s="70"/>
      <c r="G2181" s="70"/>
      <c r="H2181" s="70"/>
      <c r="I2181" s="70"/>
      <c r="J2181" s="70"/>
      <c r="K2181" s="70"/>
      <c r="L2181" s="70"/>
      <c r="M2181" s="70"/>
      <c r="N2181" s="70"/>
      <c r="O2181" s="70"/>
      <c r="P2181" s="70"/>
      <c r="Q2181" s="70"/>
      <c r="R2181" s="70">
        <v>79004</v>
      </c>
      <c r="S2181" s="70">
        <v>94272.992066000006</v>
      </c>
    </row>
    <row r="2182" spans="1:19" x14ac:dyDescent="0.25">
      <c r="A2182" s="72">
        <v>28739</v>
      </c>
      <c r="B2182" s="70"/>
      <c r="C2182" s="70"/>
      <c r="D2182" s="70">
        <v>8489</v>
      </c>
      <c r="E2182" s="70">
        <v>5550.6719060000005</v>
      </c>
      <c r="F2182" s="70"/>
      <c r="G2182" s="70"/>
      <c r="H2182" s="70"/>
      <c r="I2182" s="70"/>
      <c r="J2182" s="70"/>
      <c r="K2182" s="70"/>
      <c r="L2182" s="70"/>
      <c r="M2182" s="70"/>
      <c r="N2182" s="70"/>
      <c r="O2182" s="70"/>
      <c r="P2182" s="70"/>
      <c r="Q2182" s="70"/>
      <c r="R2182" s="70">
        <v>8489</v>
      </c>
      <c r="S2182" s="70">
        <v>5550.6719060000005</v>
      </c>
    </row>
    <row r="2183" spans="1:19" x14ac:dyDescent="0.25">
      <c r="A2183" s="72">
        <v>28762</v>
      </c>
      <c r="B2183" s="70"/>
      <c r="C2183" s="70"/>
      <c r="D2183" s="70">
        <v>14015</v>
      </c>
      <c r="E2183" s="70">
        <v>14529.368957999999</v>
      </c>
      <c r="F2183" s="70"/>
      <c r="G2183" s="70"/>
      <c r="H2183" s="70"/>
      <c r="I2183" s="70"/>
      <c r="J2183" s="70"/>
      <c r="K2183" s="70"/>
      <c r="L2183" s="70"/>
      <c r="M2183" s="70"/>
      <c r="N2183" s="70"/>
      <c r="O2183" s="70"/>
      <c r="P2183" s="70"/>
      <c r="Q2183" s="70"/>
      <c r="R2183" s="70">
        <v>14015</v>
      </c>
      <c r="S2183" s="70">
        <v>14529.368957999999</v>
      </c>
    </row>
    <row r="2184" spans="1:19" x14ac:dyDescent="0.25">
      <c r="A2184" s="72">
        <v>28773</v>
      </c>
      <c r="B2184" s="70"/>
      <c r="C2184" s="70"/>
      <c r="D2184" s="70">
        <v>5995</v>
      </c>
      <c r="E2184" s="70">
        <v>10433.679748</v>
      </c>
      <c r="F2184" s="70"/>
      <c r="G2184" s="70"/>
      <c r="H2184" s="70"/>
      <c r="I2184" s="70"/>
      <c r="J2184" s="70"/>
      <c r="K2184" s="70"/>
      <c r="L2184" s="70"/>
      <c r="M2184" s="70"/>
      <c r="N2184" s="70"/>
      <c r="O2184" s="70"/>
      <c r="P2184" s="70"/>
      <c r="Q2184" s="70"/>
      <c r="R2184" s="70">
        <v>5995</v>
      </c>
      <c r="S2184" s="70">
        <v>10433.679748</v>
      </c>
    </row>
    <row r="2185" spans="1:19" x14ac:dyDescent="0.25">
      <c r="A2185" s="72">
        <v>28780</v>
      </c>
      <c r="B2185" s="70"/>
      <c r="C2185" s="70"/>
      <c r="D2185" s="70"/>
      <c r="E2185" s="70"/>
      <c r="F2185" s="70">
        <v>31420</v>
      </c>
      <c r="G2185" s="70">
        <v>35225.145385999997</v>
      </c>
      <c r="H2185" s="70"/>
      <c r="I2185" s="70"/>
      <c r="J2185" s="70"/>
      <c r="K2185" s="70"/>
      <c r="L2185" s="70"/>
      <c r="M2185" s="70"/>
      <c r="N2185" s="70"/>
      <c r="O2185" s="70"/>
      <c r="P2185" s="70"/>
      <c r="Q2185" s="70"/>
      <c r="R2185" s="70">
        <v>31420</v>
      </c>
      <c r="S2185" s="70">
        <v>35225.145385999997</v>
      </c>
    </row>
    <row r="2186" spans="1:19" x14ac:dyDescent="0.25">
      <c r="A2186" s="72">
        <v>28784</v>
      </c>
      <c r="B2186" s="70"/>
      <c r="C2186" s="70"/>
      <c r="D2186" s="70"/>
      <c r="E2186" s="70"/>
      <c r="F2186" s="70">
        <v>8226</v>
      </c>
      <c r="G2186" s="70">
        <v>11736.287842</v>
      </c>
      <c r="H2186" s="70"/>
      <c r="I2186" s="70"/>
      <c r="J2186" s="70"/>
      <c r="K2186" s="70"/>
      <c r="L2186" s="70"/>
      <c r="M2186" s="70"/>
      <c r="N2186" s="70"/>
      <c r="O2186" s="70"/>
      <c r="P2186" s="70"/>
      <c r="Q2186" s="70"/>
      <c r="R2186" s="70">
        <v>8226</v>
      </c>
      <c r="S2186" s="70">
        <v>11736.287842</v>
      </c>
    </row>
    <row r="2187" spans="1:19" x14ac:dyDescent="0.25">
      <c r="A2187" s="72">
        <v>28786</v>
      </c>
      <c r="B2187" s="70"/>
      <c r="C2187" s="70"/>
      <c r="D2187" s="70"/>
      <c r="E2187" s="70"/>
      <c r="F2187" s="70">
        <v>9533</v>
      </c>
      <c r="G2187" s="70">
        <v>10969.741638</v>
      </c>
      <c r="H2187" s="70"/>
      <c r="I2187" s="70"/>
      <c r="J2187" s="70"/>
      <c r="K2187" s="70"/>
      <c r="L2187" s="70"/>
      <c r="M2187" s="70"/>
      <c r="N2187" s="70"/>
      <c r="O2187" s="70"/>
      <c r="P2187" s="70"/>
      <c r="Q2187" s="70"/>
      <c r="R2187" s="70">
        <v>9533</v>
      </c>
      <c r="S2187" s="70">
        <v>10969.741638</v>
      </c>
    </row>
    <row r="2188" spans="1:19" x14ac:dyDescent="0.25">
      <c r="A2188" s="72">
        <v>28788</v>
      </c>
      <c r="B2188" s="70"/>
      <c r="C2188" s="70"/>
      <c r="D2188" s="70"/>
      <c r="E2188" s="70"/>
      <c r="F2188" s="70">
        <v>9260</v>
      </c>
      <c r="G2188" s="70">
        <v>11033.880188000001</v>
      </c>
      <c r="H2188" s="70"/>
      <c r="I2188" s="70"/>
      <c r="J2188" s="70"/>
      <c r="K2188" s="70"/>
      <c r="L2188" s="70"/>
      <c r="M2188" s="70"/>
      <c r="N2188" s="70"/>
      <c r="O2188" s="70"/>
      <c r="P2188" s="70"/>
      <c r="Q2188" s="70"/>
      <c r="R2188" s="70">
        <v>9260</v>
      </c>
      <c r="S2188" s="70">
        <v>11033.880188000001</v>
      </c>
    </row>
    <row r="2189" spans="1:19" x14ac:dyDescent="0.25">
      <c r="A2189" s="72">
        <v>28793</v>
      </c>
      <c r="B2189" s="70"/>
      <c r="C2189" s="70"/>
      <c r="D2189" s="70"/>
      <c r="E2189" s="70"/>
      <c r="F2189" s="70">
        <v>59194</v>
      </c>
      <c r="G2189" s="70">
        <v>59678.969236999998</v>
      </c>
      <c r="H2189" s="70"/>
      <c r="I2189" s="70"/>
      <c r="J2189" s="70"/>
      <c r="K2189" s="70"/>
      <c r="L2189" s="70"/>
      <c r="M2189" s="70"/>
      <c r="N2189" s="70"/>
      <c r="O2189" s="70"/>
      <c r="P2189" s="70"/>
      <c r="Q2189" s="70"/>
      <c r="R2189" s="70">
        <v>59194</v>
      </c>
      <c r="S2189" s="70">
        <v>59678.969236999998</v>
      </c>
    </row>
    <row r="2190" spans="1:19" x14ac:dyDescent="0.25">
      <c r="A2190" s="72">
        <v>28796</v>
      </c>
      <c r="B2190" s="70"/>
      <c r="C2190" s="70"/>
      <c r="D2190" s="70"/>
      <c r="E2190" s="70"/>
      <c r="F2190" s="70">
        <v>50818</v>
      </c>
      <c r="G2190" s="70">
        <v>62734.365722000002</v>
      </c>
      <c r="H2190" s="70"/>
      <c r="I2190" s="70"/>
      <c r="J2190" s="70"/>
      <c r="K2190" s="70"/>
      <c r="L2190" s="70"/>
      <c r="M2190" s="70"/>
      <c r="N2190" s="70"/>
      <c r="O2190" s="70"/>
      <c r="P2190" s="70"/>
      <c r="Q2190" s="70"/>
      <c r="R2190" s="70">
        <v>50818</v>
      </c>
      <c r="S2190" s="70">
        <v>62734.365722000002</v>
      </c>
    </row>
    <row r="2191" spans="1:19" x14ac:dyDescent="0.25">
      <c r="A2191" s="72">
        <v>28798</v>
      </c>
      <c r="B2191" s="70"/>
      <c r="C2191" s="70"/>
      <c r="D2191" s="70"/>
      <c r="E2191" s="70"/>
      <c r="F2191" s="70">
        <v>77974</v>
      </c>
      <c r="G2191" s="70">
        <v>66983.400878999993</v>
      </c>
      <c r="H2191" s="70"/>
      <c r="I2191" s="70"/>
      <c r="J2191" s="70"/>
      <c r="K2191" s="70"/>
      <c r="L2191" s="70"/>
      <c r="M2191" s="70"/>
      <c r="N2191" s="70"/>
      <c r="O2191" s="70"/>
      <c r="P2191" s="70"/>
      <c r="Q2191" s="70"/>
      <c r="R2191" s="70">
        <v>77974</v>
      </c>
      <c r="S2191" s="70">
        <v>66983.400878999993</v>
      </c>
    </row>
    <row r="2192" spans="1:19" x14ac:dyDescent="0.25">
      <c r="A2192" s="72">
        <v>28809</v>
      </c>
      <c r="B2192" s="70"/>
      <c r="C2192" s="70"/>
      <c r="D2192" s="70"/>
      <c r="E2192" s="70"/>
      <c r="F2192" s="70">
        <v>121450</v>
      </c>
      <c r="G2192" s="70">
        <v>124537.912109</v>
      </c>
      <c r="H2192" s="70"/>
      <c r="I2192" s="70"/>
      <c r="J2192" s="70"/>
      <c r="K2192" s="70"/>
      <c r="L2192" s="70"/>
      <c r="M2192" s="70"/>
      <c r="N2192" s="70"/>
      <c r="O2192" s="70"/>
      <c r="P2192" s="70"/>
      <c r="Q2192" s="70"/>
      <c r="R2192" s="70">
        <v>121450</v>
      </c>
      <c r="S2192" s="70">
        <v>124537.912109</v>
      </c>
    </row>
    <row r="2193" spans="1:19" x14ac:dyDescent="0.25">
      <c r="A2193" s="72">
        <v>28810</v>
      </c>
      <c r="B2193" s="70"/>
      <c r="C2193" s="70"/>
      <c r="D2193" s="70"/>
      <c r="E2193" s="70"/>
      <c r="F2193" s="70">
        <v>122794</v>
      </c>
      <c r="G2193" s="70">
        <v>125237.45605499999</v>
      </c>
      <c r="H2193" s="70"/>
      <c r="I2193" s="70"/>
      <c r="J2193" s="70"/>
      <c r="K2193" s="70"/>
      <c r="L2193" s="70"/>
      <c r="M2193" s="70"/>
      <c r="N2193" s="70"/>
      <c r="O2193" s="70"/>
      <c r="P2193" s="70"/>
      <c r="Q2193" s="70"/>
      <c r="R2193" s="70">
        <v>122794</v>
      </c>
      <c r="S2193" s="70">
        <v>125237.45605499999</v>
      </c>
    </row>
    <row r="2194" spans="1:19" x14ac:dyDescent="0.25">
      <c r="A2194" s="72">
        <v>28811</v>
      </c>
      <c r="B2194" s="70"/>
      <c r="C2194" s="70"/>
      <c r="D2194" s="70"/>
      <c r="E2194" s="70"/>
      <c r="F2194" s="70">
        <v>6494</v>
      </c>
      <c r="G2194" s="70">
        <v>6523.724792</v>
      </c>
      <c r="H2194" s="70"/>
      <c r="I2194" s="70"/>
      <c r="J2194" s="70"/>
      <c r="K2194" s="70"/>
      <c r="L2194" s="70"/>
      <c r="M2194" s="70"/>
      <c r="N2194" s="70"/>
      <c r="O2194" s="70"/>
      <c r="P2194" s="70"/>
      <c r="Q2194" s="70"/>
      <c r="R2194" s="70">
        <v>6494</v>
      </c>
      <c r="S2194" s="70">
        <v>6523.724792</v>
      </c>
    </row>
    <row r="2195" spans="1:19" x14ac:dyDescent="0.25">
      <c r="A2195" s="72">
        <v>28812</v>
      </c>
      <c r="B2195" s="70"/>
      <c r="C2195" s="70"/>
      <c r="D2195" s="70"/>
      <c r="E2195" s="70"/>
      <c r="F2195" s="70">
        <v>11620</v>
      </c>
      <c r="G2195" s="70">
        <v>10270.451050000001</v>
      </c>
      <c r="H2195" s="70"/>
      <c r="I2195" s="70"/>
      <c r="J2195" s="70"/>
      <c r="K2195" s="70"/>
      <c r="L2195" s="70"/>
      <c r="M2195" s="70"/>
      <c r="N2195" s="70"/>
      <c r="O2195" s="70"/>
      <c r="P2195" s="70"/>
      <c r="Q2195" s="70"/>
      <c r="R2195" s="70">
        <v>11620</v>
      </c>
      <c r="S2195" s="70">
        <v>10270.451050000001</v>
      </c>
    </row>
    <row r="2196" spans="1:19" x14ac:dyDescent="0.25">
      <c r="A2196" s="72">
        <v>28813</v>
      </c>
      <c r="B2196" s="70"/>
      <c r="C2196" s="70"/>
      <c r="D2196" s="70"/>
      <c r="E2196" s="70"/>
      <c r="F2196" s="70">
        <v>9962</v>
      </c>
      <c r="G2196" s="70">
        <v>10501.664491</v>
      </c>
      <c r="H2196" s="70"/>
      <c r="I2196" s="70"/>
      <c r="J2196" s="70"/>
      <c r="K2196" s="70"/>
      <c r="L2196" s="70"/>
      <c r="M2196" s="70"/>
      <c r="N2196" s="70"/>
      <c r="O2196" s="70"/>
      <c r="P2196" s="70"/>
      <c r="Q2196" s="70"/>
      <c r="R2196" s="70">
        <v>9962</v>
      </c>
      <c r="S2196" s="70">
        <v>10501.664491</v>
      </c>
    </row>
    <row r="2197" spans="1:19" x14ac:dyDescent="0.25">
      <c r="A2197" s="72">
        <v>28817</v>
      </c>
      <c r="B2197" s="70"/>
      <c r="C2197" s="70"/>
      <c r="D2197" s="70"/>
      <c r="E2197" s="70"/>
      <c r="F2197" s="70">
        <v>5183</v>
      </c>
      <c r="G2197" s="70">
        <v>6959.029098</v>
      </c>
      <c r="H2197" s="70"/>
      <c r="I2197" s="70"/>
      <c r="J2197" s="70"/>
      <c r="K2197" s="70"/>
      <c r="L2197" s="70"/>
      <c r="M2197" s="70"/>
      <c r="N2197" s="70"/>
      <c r="O2197" s="70"/>
      <c r="P2197" s="70"/>
      <c r="Q2197" s="70"/>
      <c r="R2197" s="70">
        <v>5183</v>
      </c>
      <c r="S2197" s="70">
        <v>6959.029098</v>
      </c>
    </row>
    <row r="2198" spans="1:19" x14ac:dyDescent="0.25">
      <c r="A2198" s="72">
        <v>28819</v>
      </c>
      <c r="B2198" s="70"/>
      <c r="C2198" s="70"/>
      <c r="D2198" s="70"/>
      <c r="E2198" s="70"/>
      <c r="F2198" s="70">
        <v>2228</v>
      </c>
      <c r="G2198" s="70">
        <v>1620.0098660000001</v>
      </c>
      <c r="H2198" s="70"/>
      <c r="I2198" s="70"/>
      <c r="J2198" s="70"/>
      <c r="K2198" s="70"/>
      <c r="L2198" s="70"/>
      <c r="M2198" s="70"/>
      <c r="N2198" s="70"/>
      <c r="O2198" s="70"/>
      <c r="P2198" s="70"/>
      <c r="Q2198" s="70"/>
      <c r="R2198" s="70">
        <v>2228</v>
      </c>
      <c r="S2198" s="70">
        <v>1620.0098660000001</v>
      </c>
    </row>
    <row r="2199" spans="1:19" x14ac:dyDescent="0.25">
      <c r="A2199" s="72">
        <v>28827</v>
      </c>
      <c r="B2199" s="70"/>
      <c r="C2199" s="70"/>
      <c r="D2199" s="70"/>
      <c r="E2199" s="70"/>
      <c r="F2199" s="70">
        <v>23927</v>
      </c>
      <c r="G2199" s="70">
        <v>30651.888062000002</v>
      </c>
      <c r="H2199" s="70"/>
      <c r="I2199" s="70"/>
      <c r="J2199" s="70"/>
      <c r="K2199" s="70"/>
      <c r="L2199" s="70"/>
      <c r="M2199" s="70"/>
      <c r="N2199" s="70"/>
      <c r="O2199" s="70"/>
      <c r="P2199" s="70"/>
      <c r="Q2199" s="70"/>
      <c r="R2199" s="70">
        <v>23927</v>
      </c>
      <c r="S2199" s="70">
        <v>30651.888062000002</v>
      </c>
    </row>
    <row r="2200" spans="1:19" x14ac:dyDescent="0.25">
      <c r="A2200" s="72">
        <v>28834</v>
      </c>
      <c r="B2200" s="70"/>
      <c r="C2200" s="70"/>
      <c r="D2200" s="70"/>
      <c r="E2200" s="70"/>
      <c r="F2200" s="70">
        <v>2825</v>
      </c>
      <c r="G2200" s="70">
        <v>1689.847184</v>
      </c>
      <c r="H2200" s="70"/>
      <c r="I2200" s="70"/>
      <c r="J2200" s="70"/>
      <c r="K2200" s="70"/>
      <c r="L2200" s="70"/>
      <c r="M2200" s="70"/>
      <c r="N2200" s="70"/>
      <c r="O2200" s="70"/>
      <c r="P2200" s="70"/>
      <c r="Q2200" s="70"/>
      <c r="R2200" s="70">
        <v>2825</v>
      </c>
      <c r="S2200" s="70">
        <v>1689.847184</v>
      </c>
    </row>
    <row r="2201" spans="1:19" x14ac:dyDescent="0.25">
      <c r="A2201" s="72">
        <v>28836</v>
      </c>
      <c r="B2201" s="70"/>
      <c r="C2201" s="70"/>
      <c r="D2201" s="70"/>
      <c r="E2201" s="70"/>
      <c r="F2201" s="70">
        <v>11957</v>
      </c>
      <c r="G2201" s="70">
        <v>12715.814331</v>
      </c>
      <c r="H2201" s="70"/>
      <c r="I2201" s="70"/>
      <c r="J2201" s="70"/>
      <c r="K2201" s="70"/>
      <c r="L2201" s="70"/>
      <c r="M2201" s="70"/>
      <c r="N2201" s="70"/>
      <c r="O2201" s="70"/>
      <c r="P2201" s="70"/>
      <c r="Q2201" s="70"/>
      <c r="R2201" s="70">
        <v>11957</v>
      </c>
      <c r="S2201" s="70">
        <v>12715.814331</v>
      </c>
    </row>
    <row r="2202" spans="1:19" x14ac:dyDescent="0.25">
      <c r="A2202" s="72">
        <v>28840</v>
      </c>
      <c r="B2202" s="70"/>
      <c r="C2202" s="70"/>
      <c r="D2202" s="70"/>
      <c r="E2202" s="70"/>
      <c r="F2202" s="70"/>
      <c r="G2202" s="70"/>
      <c r="H2202" s="70"/>
      <c r="I2202" s="70"/>
      <c r="J2202" s="70"/>
      <c r="K2202" s="70"/>
      <c r="L2202" s="70"/>
      <c r="M2202" s="70"/>
      <c r="N2202" s="70">
        <v>18372</v>
      </c>
      <c r="O2202" s="70">
        <v>14601.530885000002</v>
      </c>
      <c r="P2202" s="70"/>
      <c r="Q2202" s="70"/>
      <c r="R2202" s="70">
        <v>18372</v>
      </c>
      <c r="S2202" s="70">
        <v>14601.530885000002</v>
      </c>
    </row>
    <row r="2203" spans="1:19" x14ac:dyDescent="0.25">
      <c r="A2203" s="72">
        <v>28844</v>
      </c>
      <c r="B2203" s="70"/>
      <c r="C2203" s="70"/>
      <c r="D2203" s="70"/>
      <c r="E2203" s="70"/>
      <c r="F2203" s="70"/>
      <c r="G2203" s="70"/>
      <c r="H2203" s="70"/>
      <c r="I2203" s="70"/>
      <c r="J2203" s="70"/>
      <c r="K2203" s="70"/>
      <c r="L2203" s="70"/>
      <c r="M2203" s="70"/>
      <c r="N2203" s="70">
        <v>15988</v>
      </c>
      <c r="O2203" s="70">
        <v>12066.514617999999</v>
      </c>
      <c r="P2203" s="70"/>
      <c r="Q2203" s="70"/>
      <c r="R2203" s="70">
        <v>15988</v>
      </c>
      <c r="S2203" s="70">
        <v>12066.514617999999</v>
      </c>
    </row>
    <row r="2204" spans="1:19" x14ac:dyDescent="0.25">
      <c r="A2204" s="72">
        <v>28845</v>
      </c>
      <c r="B2204" s="70"/>
      <c r="C2204" s="70"/>
      <c r="D2204" s="70"/>
      <c r="E2204" s="70"/>
      <c r="F2204" s="70"/>
      <c r="G2204" s="70"/>
      <c r="H2204" s="70"/>
      <c r="I2204" s="70"/>
      <c r="J2204" s="70"/>
      <c r="K2204" s="70"/>
      <c r="L2204" s="70"/>
      <c r="M2204" s="70"/>
      <c r="N2204" s="70">
        <v>9247</v>
      </c>
      <c r="O2204" s="70">
        <v>6153.7963870000003</v>
      </c>
      <c r="P2204" s="70"/>
      <c r="Q2204" s="70"/>
      <c r="R2204" s="70">
        <v>9247</v>
      </c>
      <c r="S2204" s="70">
        <v>6153.7963870000003</v>
      </c>
    </row>
    <row r="2205" spans="1:19" x14ac:dyDescent="0.25">
      <c r="A2205" s="72">
        <v>28846</v>
      </c>
      <c r="B2205" s="70"/>
      <c r="C2205" s="70"/>
      <c r="D2205" s="70"/>
      <c r="E2205" s="70"/>
      <c r="F2205" s="70"/>
      <c r="G2205" s="70"/>
      <c r="H2205" s="70"/>
      <c r="I2205" s="70"/>
      <c r="J2205" s="70"/>
      <c r="K2205" s="70"/>
      <c r="L2205" s="70"/>
      <c r="M2205" s="70"/>
      <c r="N2205" s="70">
        <v>8414</v>
      </c>
      <c r="O2205" s="70">
        <v>7182.2254570000005</v>
      </c>
      <c r="P2205" s="70"/>
      <c r="Q2205" s="70"/>
      <c r="R2205" s="70">
        <v>8414</v>
      </c>
      <c r="S2205" s="70">
        <v>7182.2254570000005</v>
      </c>
    </row>
    <row r="2206" spans="1:19" x14ac:dyDescent="0.25">
      <c r="A2206" s="72">
        <v>28849</v>
      </c>
      <c r="B2206" s="70"/>
      <c r="C2206" s="70"/>
      <c r="D2206" s="70"/>
      <c r="E2206" s="70"/>
      <c r="F2206" s="70"/>
      <c r="G2206" s="70"/>
      <c r="H2206" s="70"/>
      <c r="I2206" s="70"/>
      <c r="J2206" s="70"/>
      <c r="K2206" s="70"/>
      <c r="L2206" s="70"/>
      <c r="M2206" s="70"/>
      <c r="N2206" s="70">
        <v>62492</v>
      </c>
      <c r="O2206" s="70">
        <v>59762.524902999998</v>
      </c>
      <c r="P2206" s="70"/>
      <c r="Q2206" s="70"/>
      <c r="R2206" s="70">
        <v>62492</v>
      </c>
      <c r="S2206" s="70">
        <v>59762.524902999998</v>
      </c>
    </row>
    <row r="2207" spans="1:19" x14ac:dyDescent="0.25">
      <c r="A2207" s="72">
        <v>28851</v>
      </c>
      <c r="B2207" s="70"/>
      <c r="C2207" s="70"/>
      <c r="D2207" s="70"/>
      <c r="E2207" s="70"/>
      <c r="F2207" s="70"/>
      <c r="G2207" s="70"/>
      <c r="H2207" s="70"/>
      <c r="I2207" s="70"/>
      <c r="J2207" s="70"/>
      <c r="K2207" s="70"/>
      <c r="L2207" s="70">
        <v>10790</v>
      </c>
      <c r="M2207" s="70">
        <v>8194.6177989999996</v>
      </c>
      <c r="N2207" s="70"/>
      <c r="O2207" s="70"/>
      <c r="P2207" s="70"/>
      <c r="Q2207" s="70"/>
      <c r="R2207" s="70">
        <v>10790</v>
      </c>
      <c r="S2207" s="70">
        <v>8194.6177989999996</v>
      </c>
    </row>
    <row r="2208" spans="1:19" x14ac:dyDescent="0.25">
      <c r="A2208" s="72">
        <v>28852</v>
      </c>
      <c r="B2208" s="70"/>
      <c r="C2208" s="70"/>
      <c r="D2208" s="70"/>
      <c r="E2208" s="70"/>
      <c r="F2208" s="70">
        <v>17770</v>
      </c>
      <c r="G2208" s="70">
        <v>15459.157227</v>
      </c>
      <c r="H2208" s="70"/>
      <c r="I2208" s="70"/>
      <c r="J2208" s="70"/>
      <c r="K2208" s="70"/>
      <c r="L2208" s="70"/>
      <c r="M2208" s="70"/>
      <c r="N2208" s="70"/>
      <c r="O2208" s="70"/>
      <c r="P2208" s="70"/>
      <c r="Q2208" s="70"/>
      <c r="R2208" s="70">
        <v>17770</v>
      </c>
      <c r="S2208" s="70">
        <v>15459.157227</v>
      </c>
    </row>
    <row r="2209" spans="1:19" x14ac:dyDescent="0.25">
      <c r="A2209" s="72">
        <v>28853</v>
      </c>
      <c r="B2209" s="70"/>
      <c r="C2209" s="70"/>
      <c r="D2209" s="70"/>
      <c r="E2209" s="70"/>
      <c r="F2209" s="70">
        <v>13090</v>
      </c>
      <c r="G2209" s="70">
        <v>14822.858123</v>
      </c>
      <c r="H2209" s="70"/>
      <c r="I2209" s="70"/>
      <c r="J2209" s="70"/>
      <c r="K2209" s="70"/>
      <c r="L2209" s="70"/>
      <c r="M2209" s="70"/>
      <c r="N2209" s="70"/>
      <c r="O2209" s="70"/>
      <c r="P2209" s="70"/>
      <c r="Q2209" s="70"/>
      <c r="R2209" s="70">
        <v>13090</v>
      </c>
      <c r="S2209" s="70">
        <v>14822.858123</v>
      </c>
    </row>
    <row r="2210" spans="1:19" x14ac:dyDescent="0.25">
      <c r="A2210" s="72">
        <v>28855</v>
      </c>
      <c r="B2210" s="70"/>
      <c r="C2210" s="70"/>
      <c r="D2210" s="70"/>
      <c r="E2210" s="70"/>
      <c r="F2210" s="70">
        <v>977</v>
      </c>
      <c r="G2210" s="70">
        <v>2173.9574109999999</v>
      </c>
      <c r="H2210" s="70"/>
      <c r="I2210" s="70"/>
      <c r="J2210" s="70"/>
      <c r="K2210" s="70"/>
      <c r="L2210" s="70"/>
      <c r="M2210" s="70"/>
      <c r="N2210" s="70"/>
      <c r="O2210" s="70"/>
      <c r="P2210" s="70"/>
      <c r="Q2210" s="70"/>
      <c r="R2210" s="70">
        <v>977</v>
      </c>
      <c r="S2210" s="70">
        <v>2173.9574109999999</v>
      </c>
    </row>
    <row r="2211" spans="1:19" x14ac:dyDescent="0.25">
      <c r="A2211" s="72">
        <v>28857</v>
      </c>
      <c r="B2211" s="70"/>
      <c r="C2211" s="70"/>
      <c r="D2211" s="70"/>
      <c r="E2211" s="70"/>
      <c r="F2211" s="70">
        <v>11168</v>
      </c>
      <c r="G2211" s="70">
        <v>8644.9131479999996</v>
      </c>
      <c r="H2211" s="70"/>
      <c r="I2211" s="70"/>
      <c r="J2211" s="70"/>
      <c r="K2211" s="70"/>
      <c r="L2211" s="70"/>
      <c r="M2211" s="70"/>
      <c r="N2211" s="70"/>
      <c r="O2211" s="70"/>
      <c r="P2211" s="70"/>
      <c r="Q2211" s="70"/>
      <c r="R2211" s="70">
        <v>11168</v>
      </c>
      <c r="S2211" s="70">
        <v>8644.9131479999996</v>
      </c>
    </row>
    <row r="2212" spans="1:19" x14ac:dyDescent="0.25">
      <c r="A2212" s="72">
        <v>28860</v>
      </c>
      <c r="B2212" s="70"/>
      <c r="C2212" s="70"/>
      <c r="D2212" s="70"/>
      <c r="E2212" s="70"/>
      <c r="F2212" s="70">
        <v>5786</v>
      </c>
      <c r="G2212" s="70">
        <v>8766.1867680000014</v>
      </c>
      <c r="H2212" s="70"/>
      <c r="I2212" s="70"/>
      <c r="J2212" s="70"/>
      <c r="K2212" s="70"/>
      <c r="L2212" s="70"/>
      <c r="M2212" s="70"/>
      <c r="N2212" s="70"/>
      <c r="O2212" s="70"/>
      <c r="P2212" s="70"/>
      <c r="Q2212" s="70"/>
      <c r="R2212" s="70">
        <v>5786</v>
      </c>
      <c r="S2212" s="70">
        <v>8766.1867680000014</v>
      </c>
    </row>
    <row r="2213" spans="1:19" x14ac:dyDescent="0.25">
      <c r="A2213" s="72">
        <v>28862</v>
      </c>
      <c r="B2213" s="70"/>
      <c r="C2213" s="70"/>
      <c r="D2213" s="70"/>
      <c r="E2213" s="70"/>
      <c r="F2213" s="70">
        <v>3930</v>
      </c>
      <c r="G2213" s="70">
        <v>3637.9917679999999</v>
      </c>
      <c r="H2213" s="70"/>
      <c r="I2213" s="70"/>
      <c r="J2213" s="70"/>
      <c r="K2213" s="70"/>
      <c r="L2213" s="70"/>
      <c r="M2213" s="70"/>
      <c r="N2213" s="70"/>
      <c r="O2213" s="70"/>
      <c r="P2213" s="70"/>
      <c r="Q2213" s="70"/>
      <c r="R2213" s="70">
        <v>3930</v>
      </c>
      <c r="S2213" s="70">
        <v>3637.9917679999999</v>
      </c>
    </row>
    <row r="2214" spans="1:19" x14ac:dyDescent="0.25">
      <c r="A2214" s="72">
        <v>28865</v>
      </c>
      <c r="B2214" s="70"/>
      <c r="C2214" s="70"/>
      <c r="D2214" s="70"/>
      <c r="E2214" s="70"/>
      <c r="F2214" s="70">
        <v>9620</v>
      </c>
      <c r="G2214" s="70">
        <v>12884.60814</v>
      </c>
      <c r="H2214" s="70"/>
      <c r="I2214" s="70"/>
      <c r="J2214" s="70"/>
      <c r="K2214" s="70"/>
      <c r="L2214" s="70"/>
      <c r="M2214" s="70"/>
      <c r="N2214" s="70"/>
      <c r="O2214" s="70"/>
      <c r="P2214" s="70"/>
      <c r="Q2214" s="70"/>
      <c r="R2214" s="70">
        <v>9620</v>
      </c>
      <c r="S2214" s="70">
        <v>12884.60814</v>
      </c>
    </row>
    <row r="2215" spans="1:19" x14ac:dyDescent="0.25">
      <c r="A2215" s="72">
        <v>28868</v>
      </c>
      <c r="B2215" s="70"/>
      <c r="C2215" s="70"/>
      <c r="D2215" s="70"/>
      <c r="E2215" s="70"/>
      <c r="F2215" s="70">
        <v>37175</v>
      </c>
      <c r="G2215" s="70">
        <v>34338.786865999995</v>
      </c>
      <c r="H2215" s="70"/>
      <c r="I2215" s="70"/>
      <c r="J2215" s="70"/>
      <c r="K2215" s="70"/>
      <c r="L2215" s="70"/>
      <c r="M2215" s="70"/>
      <c r="N2215" s="70"/>
      <c r="O2215" s="70"/>
      <c r="P2215" s="70"/>
      <c r="Q2215" s="70"/>
      <c r="R2215" s="70">
        <v>37175</v>
      </c>
      <c r="S2215" s="70">
        <v>34338.786865999995</v>
      </c>
    </row>
    <row r="2216" spans="1:19" x14ac:dyDescent="0.25">
      <c r="A2216" s="72">
        <v>28883</v>
      </c>
      <c r="B2216" s="70"/>
      <c r="C2216" s="70"/>
      <c r="D2216" s="70"/>
      <c r="E2216" s="70"/>
      <c r="F2216" s="70">
        <v>8222</v>
      </c>
      <c r="G2216" s="70">
        <v>10887.169129</v>
      </c>
      <c r="H2216" s="70"/>
      <c r="I2216" s="70"/>
      <c r="J2216" s="70"/>
      <c r="K2216" s="70"/>
      <c r="L2216" s="70"/>
      <c r="M2216" s="70"/>
      <c r="N2216" s="70"/>
      <c r="O2216" s="70"/>
      <c r="P2216" s="70"/>
      <c r="Q2216" s="70"/>
      <c r="R2216" s="70">
        <v>8222</v>
      </c>
      <c r="S2216" s="70">
        <v>10887.169129</v>
      </c>
    </row>
    <row r="2217" spans="1:19" x14ac:dyDescent="0.25">
      <c r="A2217" s="72">
        <v>28899</v>
      </c>
      <c r="B2217" s="70"/>
      <c r="C2217" s="70"/>
      <c r="D2217" s="70"/>
      <c r="E2217" s="70"/>
      <c r="F2217" s="70">
        <v>57195</v>
      </c>
      <c r="G2217" s="70">
        <v>80880.865722000002</v>
      </c>
      <c r="H2217" s="70"/>
      <c r="I2217" s="70"/>
      <c r="J2217" s="70"/>
      <c r="K2217" s="70"/>
      <c r="L2217" s="70"/>
      <c r="M2217" s="70"/>
      <c r="N2217" s="70"/>
      <c r="O2217" s="70"/>
      <c r="P2217" s="70"/>
      <c r="Q2217" s="70"/>
      <c r="R2217" s="70">
        <v>57195</v>
      </c>
      <c r="S2217" s="70">
        <v>80880.865722000002</v>
      </c>
    </row>
    <row r="2218" spans="1:19" x14ac:dyDescent="0.25">
      <c r="A2218" s="72">
        <v>28904</v>
      </c>
      <c r="B2218" s="70"/>
      <c r="C2218" s="70"/>
      <c r="D2218" s="70"/>
      <c r="E2218" s="70"/>
      <c r="F2218" s="70">
        <v>29818</v>
      </c>
      <c r="G2218" s="70">
        <v>37874.629151000001</v>
      </c>
      <c r="H2218" s="70"/>
      <c r="I2218" s="70"/>
      <c r="J2218" s="70"/>
      <c r="K2218" s="70"/>
      <c r="L2218" s="70"/>
      <c r="M2218" s="70"/>
      <c r="N2218" s="70"/>
      <c r="O2218" s="70"/>
      <c r="P2218" s="70"/>
      <c r="Q2218" s="70"/>
      <c r="R2218" s="70">
        <v>29818</v>
      </c>
      <c r="S2218" s="70">
        <v>37874.629151000001</v>
      </c>
    </row>
    <row r="2219" spans="1:19" x14ac:dyDescent="0.25">
      <c r="A2219" s="72">
        <v>28917</v>
      </c>
      <c r="B2219" s="70"/>
      <c r="C2219" s="70"/>
      <c r="D2219" s="70"/>
      <c r="E2219" s="70"/>
      <c r="F2219" s="70"/>
      <c r="G2219" s="70"/>
      <c r="H2219" s="70"/>
      <c r="I2219" s="70"/>
      <c r="J2219" s="70">
        <v>6547</v>
      </c>
      <c r="K2219" s="70">
        <v>2657.262131</v>
      </c>
      <c r="L2219" s="70"/>
      <c r="M2219" s="70"/>
      <c r="N2219" s="70"/>
      <c r="O2219" s="70"/>
      <c r="P2219" s="70"/>
      <c r="Q2219" s="70"/>
      <c r="R2219" s="70">
        <v>6547</v>
      </c>
      <c r="S2219" s="70">
        <v>2657.262131</v>
      </c>
    </row>
    <row r="2220" spans="1:19" x14ac:dyDescent="0.25">
      <c r="A2220" s="72">
        <v>28918</v>
      </c>
      <c r="B2220" s="70"/>
      <c r="C2220" s="70"/>
      <c r="D2220" s="70"/>
      <c r="E2220" s="70"/>
      <c r="F2220" s="70"/>
      <c r="G2220" s="70"/>
      <c r="H2220" s="70"/>
      <c r="I2220" s="70"/>
      <c r="J2220" s="70">
        <v>8494</v>
      </c>
      <c r="K2220" s="70">
        <v>2964.5742410000003</v>
      </c>
      <c r="L2220" s="70"/>
      <c r="M2220" s="70"/>
      <c r="N2220" s="70"/>
      <c r="O2220" s="70"/>
      <c r="P2220" s="70"/>
      <c r="Q2220" s="70"/>
      <c r="R2220" s="70">
        <v>8494</v>
      </c>
      <c r="S2220" s="70">
        <v>2964.5742410000003</v>
      </c>
    </row>
    <row r="2221" spans="1:19" x14ac:dyDescent="0.25">
      <c r="A2221" s="72">
        <v>28923</v>
      </c>
      <c r="B2221" s="70"/>
      <c r="C2221" s="70"/>
      <c r="D2221" s="70"/>
      <c r="E2221" s="70"/>
      <c r="F2221" s="70"/>
      <c r="G2221" s="70"/>
      <c r="H2221" s="70"/>
      <c r="I2221" s="70"/>
      <c r="J2221" s="70">
        <v>14192</v>
      </c>
      <c r="K2221" s="70">
        <v>17781.193909000001</v>
      </c>
      <c r="L2221" s="70"/>
      <c r="M2221" s="70"/>
      <c r="N2221" s="70"/>
      <c r="O2221" s="70"/>
      <c r="P2221" s="70"/>
      <c r="Q2221" s="70"/>
      <c r="R2221" s="70">
        <v>14192</v>
      </c>
      <c r="S2221" s="70">
        <v>17781.193909000001</v>
      </c>
    </row>
    <row r="2222" spans="1:19" x14ac:dyDescent="0.25">
      <c r="A2222" s="72">
        <v>28924</v>
      </c>
      <c r="B2222" s="70"/>
      <c r="C2222" s="70"/>
      <c r="D2222" s="70"/>
      <c r="E2222" s="70"/>
      <c r="F2222" s="70"/>
      <c r="G2222" s="70"/>
      <c r="H2222" s="70"/>
      <c r="I2222" s="70"/>
      <c r="J2222" s="70">
        <v>38996</v>
      </c>
      <c r="K2222" s="70">
        <v>36606.112061</v>
      </c>
      <c r="L2222" s="70"/>
      <c r="M2222" s="70"/>
      <c r="N2222" s="70"/>
      <c r="O2222" s="70"/>
      <c r="P2222" s="70"/>
      <c r="Q2222" s="70"/>
      <c r="R2222" s="70">
        <v>38996</v>
      </c>
      <c r="S2222" s="70">
        <v>36606.112061</v>
      </c>
    </row>
    <row r="2223" spans="1:19" x14ac:dyDescent="0.25">
      <c r="A2223" s="72">
        <v>28925</v>
      </c>
      <c r="B2223" s="70"/>
      <c r="C2223" s="70"/>
      <c r="D2223" s="70"/>
      <c r="E2223" s="70"/>
      <c r="F2223" s="70"/>
      <c r="G2223" s="70"/>
      <c r="H2223" s="70"/>
      <c r="I2223" s="70"/>
      <c r="J2223" s="70">
        <v>21874</v>
      </c>
      <c r="K2223" s="70">
        <v>19715.830383</v>
      </c>
      <c r="L2223" s="70"/>
      <c r="M2223" s="70"/>
      <c r="N2223" s="70"/>
      <c r="O2223" s="70"/>
      <c r="P2223" s="70"/>
      <c r="Q2223" s="70"/>
      <c r="R2223" s="70">
        <v>21874</v>
      </c>
      <c r="S2223" s="70">
        <v>19715.830383</v>
      </c>
    </row>
    <row r="2224" spans="1:19" x14ac:dyDescent="0.25">
      <c r="A2224" s="72">
        <v>28937</v>
      </c>
      <c r="B2224" s="70"/>
      <c r="C2224" s="70"/>
      <c r="D2224" s="70"/>
      <c r="E2224" s="70"/>
      <c r="F2224" s="70">
        <v>4837</v>
      </c>
      <c r="G2224" s="70">
        <v>2519.8082850000001</v>
      </c>
      <c r="H2224" s="70"/>
      <c r="I2224" s="70"/>
      <c r="J2224" s="70"/>
      <c r="K2224" s="70"/>
      <c r="L2224" s="70"/>
      <c r="M2224" s="70"/>
      <c r="N2224" s="70"/>
      <c r="O2224" s="70"/>
      <c r="P2224" s="70"/>
      <c r="Q2224" s="70"/>
      <c r="R2224" s="70">
        <v>4837</v>
      </c>
      <c r="S2224" s="70">
        <v>2519.8082850000001</v>
      </c>
    </row>
    <row r="2225" spans="1:19" x14ac:dyDescent="0.25">
      <c r="A2225" s="72">
        <v>28938</v>
      </c>
      <c r="B2225" s="70"/>
      <c r="C2225" s="70"/>
      <c r="D2225" s="70"/>
      <c r="E2225" s="70"/>
      <c r="F2225" s="70"/>
      <c r="G2225" s="70"/>
      <c r="H2225" s="70"/>
      <c r="I2225" s="70"/>
      <c r="J2225" s="70">
        <v>40547</v>
      </c>
      <c r="K2225" s="70">
        <v>38433.295897999997</v>
      </c>
      <c r="L2225" s="70"/>
      <c r="M2225" s="70"/>
      <c r="N2225" s="70"/>
      <c r="O2225" s="70"/>
      <c r="P2225" s="70"/>
      <c r="Q2225" s="70"/>
      <c r="R2225" s="70">
        <v>40547</v>
      </c>
      <c r="S2225" s="70">
        <v>38433.295897999997</v>
      </c>
    </row>
    <row r="2226" spans="1:19" x14ac:dyDescent="0.25">
      <c r="A2226" s="72">
        <v>28939</v>
      </c>
      <c r="B2226" s="70"/>
      <c r="C2226" s="70"/>
      <c r="D2226" s="70"/>
      <c r="E2226" s="70"/>
      <c r="F2226" s="70"/>
      <c r="G2226" s="70"/>
      <c r="H2226" s="70"/>
      <c r="I2226" s="70"/>
      <c r="J2226" s="70">
        <v>40704</v>
      </c>
      <c r="K2226" s="70">
        <v>39392.169311999998</v>
      </c>
      <c r="L2226" s="70"/>
      <c r="M2226" s="70"/>
      <c r="N2226" s="70"/>
      <c r="O2226" s="70"/>
      <c r="P2226" s="70"/>
      <c r="Q2226" s="70"/>
      <c r="R2226" s="70">
        <v>40704</v>
      </c>
      <c r="S2226" s="70">
        <v>39392.169311999998</v>
      </c>
    </row>
    <row r="2227" spans="1:19" x14ac:dyDescent="0.25">
      <c r="A2227" s="72">
        <v>28940</v>
      </c>
      <c r="B2227" s="70"/>
      <c r="C2227" s="70"/>
      <c r="D2227" s="70"/>
      <c r="E2227" s="70"/>
      <c r="F2227" s="70"/>
      <c r="G2227" s="70"/>
      <c r="H2227" s="70"/>
      <c r="I2227" s="70"/>
      <c r="J2227" s="70">
        <v>50320</v>
      </c>
      <c r="K2227" s="70">
        <v>42203.840820000005</v>
      </c>
      <c r="L2227" s="70"/>
      <c r="M2227" s="70"/>
      <c r="N2227" s="70"/>
      <c r="O2227" s="70"/>
      <c r="P2227" s="70"/>
      <c r="Q2227" s="70"/>
      <c r="R2227" s="70">
        <v>50320</v>
      </c>
      <c r="S2227" s="70">
        <v>42203.840820000005</v>
      </c>
    </row>
    <row r="2228" spans="1:19" x14ac:dyDescent="0.25">
      <c r="A2228" s="72">
        <v>28941</v>
      </c>
      <c r="B2228" s="70"/>
      <c r="C2228" s="70"/>
      <c r="D2228" s="70"/>
      <c r="E2228" s="70"/>
      <c r="F2228" s="70"/>
      <c r="G2228" s="70"/>
      <c r="H2228" s="70"/>
      <c r="I2228" s="70"/>
      <c r="J2228" s="70">
        <v>45940</v>
      </c>
      <c r="K2228" s="70">
        <v>40953.102417000002</v>
      </c>
      <c r="L2228" s="70"/>
      <c r="M2228" s="70"/>
      <c r="N2228" s="70"/>
      <c r="O2228" s="70"/>
      <c r="P2228" s="70"/>
      <c r="Q2228" s="70"/>
      <c r="R2228" s="70">
        <v>45940</v>
      </c>
      <c r="S2228" s="70">
        <v>40953.102417000002</v>
      </c>
    </row>
    <row r="2229" spans="1:19" x14ac:dyDescent="0.25">
      <c r="A2229" s="72">
        <v>28942</v>
      </c>
      <c r="B2229" s="70"/>
      <c r="C2229" s="70"/>
      <c r="D2229" s="70"/>
      <c r="E2229" s="70"/>
      <c r="F2229" s="70"/>
      <c r="G2229" s="70"/>
      <c r="H2229" s="70"/>
      <c r="I2229" s="70"/>
      <c r="J2229" s="70">
        <v>12310</v>
      </c>
      <c r="K2229" s="70">
        <v>9245.8732909999999</v>
      </c>
      <c r="L2229" s="70"/>
      <c r="M2229" s="70"/>
      <c r="N2229" s="70"/>
      <c r="O2229" s="70"/>
      <c r="P2229" s="70"/>
      <c r="Q2229" s="70"/>
      <c r="R2229" s="70">
        <v>12310</v>
      </c>
      <c r="S2229" s="70">
        <v>9245.8732909999999</v>
      </c>
    </row>
    <row r="2230" spans="1:19" x14ac:dyDescent="0.25">
      <c r="A2230" s="72">
        <v>28943</v>
      </c>
      <c r="B2230" s="70"/>
      <c r="C2230" s="70"/>
      <c r="D2230" s="70"/>
      <c r="E2230" s="70"/>
      <c r="F2230" s="70">
        <v>12715</v>
      </c>
      <c r="G2230" s="70">
        <v>13625.483855999999</v>
      </c>
      <c r="H2230" s="70"/>
      <c r="I2230" s="70"/>
      <c r="J2230" s="70"/>
      <c r="K2230" s="70"/>
      <c r="L2230" s="70"/>
      <c r="M2230" s="70"/>
      <c r="N2230" s="70"/>
      <c r="O2230" s="70"/>
      <c r="P2230" s="70"/>
      <c r="Q2230" s="70"/>
      <c r="R2230" s="70">
        <v>12715</v>
      </c>
      <c r="S2230" s="70">
        <v>13625.483855999999</v>
      </c>
    </row>
    <row r="2231" spans="1:19" x14ac:dyDescent="0.25">
      <c r="A2231" s="72">
        <v>28944</v>
      </c>
      <c r="B2231" s="70"/>
      <c r="C2231" s="70"/>
      <c r="D2231" s="70"/>
      <c r="E2231" s="70"/>
      <c r="F2231" s="70"/>
      <c r="G2231" s="70"/>
      <c r="H2231" s="70"/>
      <c r="I2231" s="70"/>
      <c r="J2231" s="70">
        <v>8400</v>
      </c>
      <c r="K2231" s="70">
        <v>10732.460632</v>
      </c>
      <c r="L2231" s="70"/>
      <c r="M2231" s="70"/>
      <c r="N2231" s="70"/>
      <c r="O2231" s="70"/>
      <c r="P2231" s="70"/>
      <c r="Q2231" s="70"/>
      <c r="R2231" s="70">
        <v>8400</v>
      </c>
      <c r="S2231" s="70">
        <v>10732.460632</v>
      </c>
    </row>
    <row r="2232" spans="1:19" x14ac:dyDescent="0.25">
      <c r="A2232" s="72">
        <v>28945</v>
      </c>
      <c r="B2232" s="70"/>
      <c r="C2232" s="70"/>
      <c r="D2232" s="70"/>
      <c r="E2232" s="70"/>
      <c r="F2232" s="70"/>
      <c r="G2232" s="70"/>
      <c r="H2232" s="70"/>
      <c r="I2232" s="70"/>
      <c r="J2232" s="70">
        <v>30546</v>
      </c>
      <c r="K2232" s="70">
        <v>24655.691590000002</v>
      </c>
      <c r="L2232" s="70"/>
      <c r="M2232" s="70"/>
      <c r="N2232" s="70"/>
      <c r="O2232" s="70"/>
      <c r="P2232" s="70"/>
      <c r="Q2232" s="70"/>
      <c r="R2232" s="70">
        <v>30546</v>
      </c>
      <c r="S2232" s="70">
        <v>24655.691590000002</v>
      </c>
    </row>
    <row r="2233" spans="1:19" x14ac:dyDescent="0.25">
      <c r="A2233" s="72">
        <v>28946</v>
      </c>
      <c r="B2233" s="70"/>
      <c r="C2233" s="70"/>
      <c r="D2233" s="70"/>
      <c r="E2233" s="70"/>
      <c r="F2233" s="70">
        <v>8739</v>
      </c>
      <c r="G2233" s="70">
        <v>7460.9321290000007</v>
      </c>
      <c r="H2233" s="70"/>
      <c r="I2233" s="70"/>
      <c r="J2233" s="70"/>
      <c r="K2233" s="70"/>
      <c r="L2233" s="70"/>
      <c r="M2233" s="70"/>
      <c r="N2233" s="70"/>
      <c r="O2233" s="70"/>
      <c r="P2233" s="70"/>
      <c r="Q2233" s="70"/>
      <c r="R2233" s="70">
        <v>8739</v>
      </c>
      <c r="S2233" s="70">
        <v>7460.9321290000007</v>
      </c>
    </row>
    <row r="2234" spans="1:19" x14ac:dyDescent="0.25">
      <c r="A2234" s="72">
        <v>28947</v>
      </c>
      <c r="B2234" s="70"/>
      <c r="C2234" s="70"/>
      <c r="D2234" s="70"/>
      <c r="E2234" s="70"/>
      <c r="F2234" s="70"/>
      <c r="G2234" s="70"/>
      <c r="H2234" s="70"/>
      <c r="I2234" s="70"/>
      <c r="J2234" s="70"/>
      <c r="K2234" s="70"/>
      <c r="L2234" s="70">
        <v>16600</v>
      </c>
      <c r="M2234" s="70">
        <v>3496.1044900000002</v>
      </c>
      <c r="N2234" s="70"/>
      <c r="O2234" s="70"/>
      <c r="P2234" s="70"/>
      <c r="Q2234" s="70"/>
      <c r="R2234" s="70">
        <v>16600</v>
      </c>
      <c r="S2234" s="70">
        <v>3496.1044900000002</v>
      </c>
    </row>
    <row r="2235" spans="1:19" x14ac:dyDescent="0.25">
      <c r="A2235" s="72">
        <v>28948</v>
      </c>
      <c r="B2235" s="70"/>
      <c r="C2235" s="70"/>
      <c r="D2235" s="70"/>
      <c r="E2235" s="70"/>
      <c r="F2235" s="70"/>
      <c r="G2235" s="70"/>
      <c r="H2235" s="70"/>
      <c r="I2235" s="70"/>
      <c r="J2235" s="70">
        <v>30397</v>
      </c>
      <c r="K2235" s="70">
        <v>24655.691590000002</v>
      </c>
      <c r="L2235" s="70"/>
      <c r="M2235" s="70"/>
      <c r="N2235" s="70"/>
      <c r="O2235" s="70"/>
      <c r="P2235" s="70"/>
      <c r="Q2235" s="70"/>
      <c r="R2235" s="70">
        <v>30397</v>
      </c>
      <c r="S2235" s="70">
        <v>24655.691590000002</v>
      </c>
    </row>
    <row r="2236" spans="1:19" x14ac:dyDescent="0.25">
      <c r="A2236" s="72">
        <v>28949</v>
      </c>
      <c r="B2236" s="70"/>
      <c r="C2236" s="70"/>
      <c r="D2236" s="70"/>
      <c r="E2236" s="70"/>
      <c r="F2236" s="70"/>
      <c r="G2236" s="70"/>
      <c r="H2236" s="70"/>
      <c r="I2236" s="70"/>
      <c r="J2236" s="70">
        <v>25845</v>
      </c>
      <c r="K2236" s="70">
        <v>18846.714905000001</v>
      </c>
      <c r="L2236" s="70"/>
      <c r="M2236" s="70"/>
      <c r="N2236" s="70"/>
      <c r="O2236" s="70"/>
      <c r="P2236" s="70"/>
      <c r="Q2236" s="70"/>
      <c r="R2236" s="70">
        <v>25845</v>
      </c>
      <c r="S2236" s="70">
        <v>18846.714905000001</v>
      </c>
    </row>
    <row r="2237" spans="1:19" x14ac:dyDescent="0.25">
      <c r="A2237" s="72">
        <v>28950</v>
      </c>
      <c r="B2237" s="70"/>
      <c r="C2237" s="70"/>
      <c r="D2237" s="70"/>
      <c r="E2237" s="70"/>
      <c r="F2237" s="70"/>
      <c r="G2237" s="70"/>
      <c r="H2237" s="70"/>
      <c r="I2237" s="70"/>
      <c r="J2237" s="70">
        <v>35263</v>
      </c>
      <c r="K2237" s="70">
        <v>28259.933471999997</v>
      </c>
      <c r="L2237" s="70"/>
      <c r="M2237" s="70"/>
      <c r="N2237" s="70"/>
      <c r="O2237" s="70"/>
      <c r="P2237" s="70"/>
      <c r="Q2237" s="70"/>
      <c r="R2237" s="70">
        <v>35263</v>
      </c>
      <c r="S2237" s="70">
        <v>28259.933471999997</v>
      </c>
    </row>
    <row r="2238" spans="1:19" x14ac:dyDescent="0.25">
      <c r="A2238" s="72">
        <v>28953</v>
      </c>
      <c r="B2238" s="70"/>
      <c r="C2238" s="70"/>
      <c r="D2238" s="70"/>
      <c r="E2238" s="70"/>
      <c r="F2238" s="70"/>
      <c r="G2238" s="70"/>
      <c r="H2238" s="70"/>
      <c r="I2238" s="70"/>
      <c r="J2238" s="70">
        <v>10047</v>
      </c>
      <c r="K2238" s="70">
        <v>7985.7306520000002</v>
      </c>
      <c r="L2238" s="70"/>
      <c r="M2238" s="70"/>
      <c r="N2238" s="70"/>
      <c r="O2238" s="70"/>
      <c r="P2238" s="70"/>
      <c r="Q2238" s="70"/>
      <c r="R2238" s="70">
        <v>10047</v>
      </c>
      <c r="S2238" s="70">
        <v>7985.7306520000002</v>
      </c>
    </row>
    <row r="2239" spans="1:19" x14ac:dyDescent="0.25">
      <c r="A2239" s="72">
        <v>28955</v>
      </c>
      <c r="B2239" s="70"/>
      <c r="C2239" s="70"/>
      <c r="D2239" s="70"/>
      <c r="E2239" s="70"/>
      <c r="F2239" s="70">
        <v>11666</v>
      </c>
      <c r="G2239" s="70">
        <v>13893.453522</v>
      </c>
      <c r="H2239" s="70"/>
      <c r="I2239" s="70"/>
      <c r="J2239" s="70"/>
      <c r="K2239" s="70"/>
      <c r="L2239" s="70"/>
      <c r="M2239" s="70"/>
      <c r="N2239" s="70"/>
      <c r="O2239" s="70"/>
      <c r="P2239" s="70"/>
      <c r="Q2239" s="70"/>
      <c r="R2239" s="70">
        <v>11666</v>
      </c>
      <c r="S2239" s="70">
        <v>13893.453522</v>
      </c>
    </row>
    <row r="2240" spans="1:19" x14ac:dyDescent="0.25">
      <c r="A2240" s="72">
        <v>28957</v>
      </c>
      <c r="B2240" s="70"/>
      <c r="C2240" s="70"/>
      <c r="D2240" s="70">
        <v>5654</v>
      </c>
      <c r="E2240" s="70">
        <v>4557.9035330000006</v>
      </c>
      <c r="F2240" s="70"/>
      <c r="G2240" s="70"/>
      <c r="H2240" s="70"/>
      <c r="I2240" s="70"/>
      <c r="J2240" s="70"/>
      <c r="K2240" s="70"/>
      <c r="L2240" s="70"/>
      <c r="M2240" s="70"/>
      <c r="N2240" s="70"/>
      <c r="O2240" s="70"/>
      <c r="P2240" s="70"/>
      <c r="Q2240" s="70"/>
      <c r="R2240" s="70">
        <v>5654</v>
      </c>
      <c r="S2240" s="70">
        <v>4557.9035330000006</v>
      </c>
    </row>
    <row r="2241" spans="1:19" x14ac:dyDescent="0.25">
      <c r="A2241" s="72">
        <v>28966</v>
      </c>
      <c r="B2241" s="70"/>
      <c r="C2241" s="70"/>
      <c r="D2241" s="70">
        <v>4076</v>
      </c>
      <c r="E2241" s="70">
        <v>3348.3060150000001</v>
      </c>
      <c r="F2241" s="70"/>
      <c r="G2241" s="70"/>
      <c r="H2241" s="70"/>
      <c r="I2241" s="70"/>
      <c r="J2241" s="70"/>
      <c r="K2241" s="70"/>
      <c r="L2241" s="70"/>
      <c r="M2241" s="70"/>
      <c r="N2241" s="70"/>
      <c r="O2241" s="70"/>
      <c r="P2241" s="70"/>
      <c r="Q2241" s="70"/>
      <c r="R2241" s="70">
        <v>4076</v>
      </c>
      <c r="S2241" s="70">
        <v>3348.3060150000001</v>
      </c>
    </row>
    <row r="2242" spans="1:19" x14ac:dyDescent="0.25">
      <c r="A2242" s="72">
        <v>28978</v>
      </c>
      <c r="B2242" s="70"/>
      <c r="C2242" s="70"/>
      <c r="D2242" s="70"/>
      <c r="E2242" s="70"/>
      <c r="F2242" s="70">
        <v>13259</v>
      </c>
      <c r="G2242" s="70">
        <v>26754.791930000003</v>
      </c>
      <c r="H2242" s="70"/>
      <c r="I2242" s="70"/>
      <c r="J2242" s="70"/>
      <c r="K2242" s="70"/>
      <c r="L2242" s="70"/>
      <c r="M2242" s="70"/>
      <c r="N2242" s="70"/>
      <c r="O2242" s="70"/>
      <c r="P2242" s="70"/>
      <c r="Q2242" s="70"/>
      <c r="R2242" s="70">
        <v>13259</v>
      </c>
      <c r="S2242" s="70">
        <v>26754.791930000003</v>
      </c>
    </row>
    <row r="2243" spans="1:19" x14ac:dyDescent="0.25">
      <c r="A2243" s="72">
        <v>28984</v>
      </c>
      <c r="B2243" s="70"/>
      <c r="C2243" s="70"/>
      <c r="D2243" s="70"/>
      <c r="E2243" s="70"/>
      <c r="F2243" s="70">
        <v>4614</v>
      </c>
      <c r="G2243" s="70">
        <v>4483.0726619999996</v>
      </c>
      <c r="H2243" s="70"/>
      <c r="I2243" s="70"/>
      <c r="J2243" s="70"/>
      <c r="K2243" s="70"/>
      <c r="L2243" s="70"/>
      <c r="M2243" s="70"/>
      <c r="N2243" s="70"/>
      <c r="O2243" s="70"/>
      <c r="P2243" s="70"/>
      <c r="Q2243" s="70"/>
      <c r="R2243" s="70">
        <v>4614</v>
      </c>
      <c r="S2243" s="70">
        <v>4483.0726619999996</v>
      </c>
    </row>
    <row r="2244" spans="1:19" x14ac:dyDescent="0.25">
      <c r="A2244" s="72">
        <v>28987</v>
      </c>
      <c r="B2244" s="70"/>
      <c r="C2244" s="70"/>
      <c r="D2244" s="70"/>
      <c r="E2244" s="70"/>
      <c r="F2244" s="70">
        <v>4059</v>
      </c>
      <c r="G2244" s="70">
        <v>6299.521737</v>
      </c>
      <c r="H2244" s="70"/>
      <c r="I2244" s="70"/>
      <c r="J2244" s="70"/>
      <c r="K2244" s="70"/>
      <c r="L2244" s="70"/>
      <c r="M2244" s="70"/>
      <c r="N2244" s="70"/>
      <c r="O2244" s="70"/>
      <c r="P2244" s="70"/>
      <c r="Q2244" s="70"/>
      <c r="R2244" s="70">
        <v>4059</v>
      </c>
      <c r="S2244" s="70">
        <v>6299.521737</v>
      </c>
    </row>
    <row r="2245" spans="1:19" x14ac:dyDescent="0.25">
      <c r="A2245" s="72">
        <v>28989</v>
      </c>
      <c r="B2245" s="70"/>
      <c r="C2245" s="70"/>
      <c r="D2245" s="70"/>
      <c r="E2245" s="70"/>
      <c r="F2245" s="70">
        <v>780</v>
      </c>
      <c r="G2245" s="70">
        <v>6770.3629080000001</v>
      </c>
      <c r="H2245" s="70"/>
      <c r="I2245" s="70"/>
      <c r="J2245" s="70"/>
      <c r="K2245" s="70"/>
      <c r="L2245" s="70"/>
      <c r="M2245" s="70"/>
      <c r="N2245" s="70"/>
      <c r="O2245" s="70"/>
      <c r="P2245" s="70"/>
      <c r="Q2245" s="70"/>
      <c r="R2245" s="70">
        <v>780</v>
      </c>
      <c r="S2245" s="70">
        <v>6770.3629080000001</v>
      </c>
    </row>
    <row r="2246" spans="1:19" x14ac:dyDescent="0.25">
      <c r="A2246" s="72">
        <v>29008</v>
      </c>
      <c r="B2246" s="70"/>
      <c r="C2246" s="70"/>
      <c r="D2246" s="70">
        <v>12627</v>
      </c>
      <c r="E2246" s="70">
        <v>10318.225586</v>
      </c>
      <c r="F2246" s="70"/>
      <c r="G2246" s="70"/>
      <c r="H2246" s="70"/>
      <c r="I2246" s="70"/>
      <c r="J2246" s="70"/>
      <c r="K2246" s="70"/>
      <c r="L2246" s="70"/>
      <c r="M2246" s="70"/>
      <c r="N2246" s="70"/>
      <c r="O2246" s="70"/>
      <c r="P2246" s="70"/>
      <c r="Q2246" s="70"/>
      <c r="R2246" s="70">
        <v>12627</v>
      </c>
      <c r="S2246" s="70">
        <v>10318.225586</v>
      </c>
    </row>
    <row r="2247" spans="1:19" x14ac:dyDescent="0.25">
      <c r="A2247" s="72">
        <v>29011</v>
      </c>
      <c r="B2247" s="70"/>
      <c r="C2247" s="70"/>
      <c r="D2247" s="70">
        <v>4168</v>
      </c>
      <c r="E2247" s="70">
        <v>9848.078614</v>
      </c>
      <c r="F2247" s="70"/>
      <c r="G2247" s="70"/>
      <c r="H2247" s="70"/>
      <c r="I2247" s="70"/>
      <c r="J2247" s="70"/>
      <c r="K2247" s="70"/>
      <c r="L2247" s="70"/>
      <c r="M2247" s="70"/>
      <c r="N2247" s="70"/>
      <c r="O2247" s="70"/>
      <c r="P2247" s="70"/>
      <c r="Q2247" s="70"/>
      <c r="R2247" s="70">
        <v>4168</v>
      </c>
      <c r="S2247" s="70">
        <v>9848.078614</v>
      </c>
    </row>
    <row r="2248" spans="1:19" x14ac:dyDescent="0.25">
      <c r="A2248" s="72">
        <v>29016</v>
      </c>
      <c r="B2248" s="70"/>
      <c r="C2248" s="70"/>
      <c r="D2248" s="70">
        <v>78697</v>
      </c>
      <c r="E2248" s="70">
        <v>77013.278320000012</v>
      </c>
      <c r="F2248" s="70"/>
      <c r="G2248" s="70"/>
      <c r="H2248" s="70"/>
      <c r="I2248" s="70"/>
      <c r="J2248" s="70"/>
      <c r="K2248" s="70"/>
      <c r="L2248" s="70"/>
      <c r="M2248" s="70"/>
      <c r="N2248" s="70"/>
      <c r="O2248" s="70"/>
      <c r="P2248" s="70"/>
      <c r="Q2248" s="70"/>
      <c r="R2248" s="70">
        <v>78697</v>
      </c>
      <c r="S2248" s="70">
        <v>77013.278320000012</v>
      </c>
    </row>
    <row r="2249" spans="1:19" x14ac:dyDescent="0.25">
      <c r="A2249" s="72">
        <v>29020</v>
      </c>
      <c r="B2249" s="70"/>
      <c r="C2249" s="70"/>
      <c r="D2249" s="70">
        <v>4812</v>
      </c>
      <c r="E2249" s="70">
        <v>3871.2636029999999</v>
      </c>
      <c r="F2249" s="70"/>
      <c r="G2249" s="70"/>
      <c r="H2249" s="70"/>
      <c r="I2249" s="70"/>
      <c r="J2249" s="70"/>
      <c r="K2249" s="70"/>
      <c r="L2249" s="70"/>
      <c r="M2249" s="70"/>
      <c r="N2249" s="70"/>
      <c r="O2249" s="70"/>
      <c r="P2249" s="70"/>
      <c r="Q2249" s="70"/>
      <c r="R2249" s="70">
        <v>4812</v>
      </c>
      <c r="S2249" s="70">
        <v>3871.2636029999999</v>
      </c>
    </row>
    <row r="2250" spans="1:19" x14ac:dyDescent="0.25">
      <c r="A2250" s="72">
        <v>29023</v>
      </c>
      <c r="B2250" s="70"/>
      <c r="C2250" s="70"/>
      <c r="D2250" s="70">
        <v>90365</v>
      </c>
      <c r="E2250" s="70">
        <v>87473.343750999993</v>
      </c>
      <c r="F2250" s="70"/>
      <c r="G2250" s="70"/>
      <c r="H2250" s="70"/>
      <c r="I2250" s="70"/>
      <c r="J2250" s="70"/>
      <c r="K2250" s="70"/>
      <c r="L2250" s="70"/>
      <c r="M2250" s="70"/>
      <c r="N2250" s="70"/>
      <c r="O2250" s="70"/>
      <c r="P2250" s="70"/>
      <c r="Q2250" s="70"/>
      <c r="R2250" s="70">
        <v>90365</v>
      </c>
      <c r="S2250" s="70">
        <v>87473.343750999993</v>
      </c>
    </row>
    <row r="2251" spans="1:19" x14ac:dyDescent="0.25">
      <c r="A2251" s="72">
        <v>29025</v>
      </c>
      <c r="B2251" s="70"/>
      <c r="C2251" s="70"/>
      <c r="D2251" s="70">
        <v>71673</v>
      </c>
      <c r="E2251" s="70">
        <v>78189.810303999999</v>
      </c>
      <c r="F2251" s="70"/>
      <c r="G2251" s="70"/>
      <c r="H2251" s="70"/>
      <c r="I2251" s="70"/>
      <c r="J2251" s="70"/>
      <c r="K2251" s="70"/>
      <c r="L2251" s="70"/>
      <c r="M2251" s="70"/>
      <c r="N2251" s="70"/>
      <c r="O2251" s="70"/>
      <c r="P2251" s="70"/>
      <c r="Q2251" s="70"/>
      <c r="R2251" s="70">
        <v>71673</v>
      </c>
      <c r="S2251" s="70">
        <v>78189.810303999999</v>
      </c>
    </row>
    <row r="2252" spans="1:19" x14ac:dyDescent="0.25">
      <c r="A2252" s="72">
        <v>29027</v>
      </c>
      <c r="B2252" s="70"/>
      <c r="C2252" s="70"/>
      <c r="D2252" s="70">
        <v>92082</v>
      </c>
      <c r="E2252" s="70">
        <v>92664.511597000004</v>
      </c>
      <c r="F2252" s="70"/>
      <c r="G2252" s="70"/>
      <c r="H2252" s="70"/>
      <c r="I2252" s="70"/>
      <c r="J2252" s="70"/>
      <c r="K2252" s="70"/>
      <c r="L2252" s="70"/>
      <c r="M2252" s="70"/>
      <c r="N2252" s="70"/>
      <c r="O2252" s="70"/>
      <c r="P2252" s="70"/>
      <c r="Q2252" s="70"/>
      <c r="R2252" s="70">
        <v>92082</v>
      </c>
      <c r="S2252" s="70">
        <v>92664.511597000004</v>
      </c>
    </row>
    <row r="2253" spans="1:19" x14ac:dyDescent="0.25">
      <c r="A2253" s="72">
        <v>29028</v>
      </c>
      <c r="B2253" s="70"/>
      <c r="C2253" s="70"/>
      <c r="D2253" s="70">
        <v>86599</v>
      </c>
      <c r="E2253" s="70">
        <v>89354.499022000004</v>
      </c>
      <c r="F2253" s="70"/>
      <c r="G2253" s="70"/>
      <c r="H2253" s="70"/>
      <c r="I2253" s="70"/>
      <c r="J2253" s="70"/>
      <c r="K2253" s="70"/>
      <c r="L2253" s="70"/>
      <c r="M2253" s="70"/>
      <c r="N2253" s="70"/>
      <c r="O2253" s="70"/>
      <c r="P2253" s="70"/>
      <c r="Q2253" s="70"/>
      <c r="R2253" s="70">
        <v>86599</v>
      </c>
      <c r="S2253" s="70">
        <v>89354.499022000004</v>
      </c>
    </row>
    <row r="2254" spans="1:19" x14ac:dyDescent="0.25">
      <c r="A2254" s="72">
        <v>29029</v>
      </c>
      <c r="B2254" s="70"/>
      <c r="C2254" s="70"/>
      <c r="D2254" s="70">
        <v>5461</v>
      </c>
      <c r="E2254" s="70">
        <v>5819.7842109999992</v>
      </c>
      <c r="F2254" s="70"/>
      <c r="G2254" s="70"/>
      <c r="H2254" s="70"/>
      <c r="I2254" s="70"/>
      <c r="J2254" s="70"/>
      <c r="K2254" s="70"/>
      <c r="L2254" s="70"/>
      <c r="M2254" s="70"/>
      <c r="N2254" s="70"/>
      <c r="O2254" s="70"/>
      <c r="P2254" s="70"/>
      <c r="Q2254" s="70"/>
      <c r="R2254" s="70">
        <v>5461</v>
      </c>
      <c r="S2254" s="70">
        <v>5819.7842109999992</v>
      </c>
    </row>
    <row r="2255" spans="1:19" x14ac:dyDescent="0.25">
      <c r="A2255" s="72">
        <v>29030</v>
      </c>
      <c r="B2255" s="70"/>
      <c r="C2255" s="70"/>
      <c r="D2255" s="70">
        <v>8522</v>
      </c>
      <c r="E2255" s="70">
        <v>11517.214233999999</v>
      </c>
      <c r="F2255" s="70"/>
      <c r="G2255" s="70"/>
      <c r="H2255" s="70"/>
      <c r="I2255" s="70"/>
      <c r="J2255" s="70"/>
      <c r="K2255" s="70"/>
      <c r="L2255" s="70"/>
      <c r="M2255" s="70"/>
      <c r="N2255" s="70"/>
      <c r="O2255" s="70"/>
      <c r="P2255" s="70"/>
      <c r="Q2255" s="70"/>
      <c r="R2255" s="70">
        <v>8522</v>
      </c>
      <c r="S2255" s="70">
        <v>11517.214233999999</v>
      </c>
    </row>
    <row r="2256" spans="1:19" x14ac:dyDescent="0.25">
      <c r="A2256" s="72">
        <v>29032</v>
      </c>
      <c r="B2256" s="70"/>
      <c r="C2256" s="70"/>
      <c r="D2256" s="70">
        <v>5385</v>
      </c>
      <c r="E2256" s="70">
        <v>3175.0451650000005</v>
      </c>
      <c r="F2256" s="70"/>
      <c r="G2256" s="70"/>
      <c r="H2256" s="70"/>
      <c r="I2256" s="70"/>
      <c r="J2256" s="70"/>
      <c r="K2256" s="70"/>
      <c r="L2256" s="70"/>
      <c r="M2256" s="70"/>
      <c r="N2256" s="70"/>
      <c r="O2256" s="70"/>
      <c r="P2256" s="70"/>
      <c r="Q2256" s="70"/>
      <c r="R2256" s="70">
        <v>5385</v>
      </c>
      <c r="S2256" s="70">
        <v>3175.0451650000005</v>
      </c>
    </row>
    <row r="2257" spans="1:19" x14ac:dyDescent="0.25">
      <c r="A2257" s="72">
        <v>29034</v>
      </c>
      <c r="B2257" s="70"/>
      <c r="C2257" s="70"/>
      <c r="D2257" s="70">
        <v>6361</v>
      </c>
      <c r="E2257" s="70">
        <v>4278.6708069999995</v>
      </c>
      <c r="F2257" s="70"/>
      <c r="G2257" s="70"/>
      <c r="H2257" s="70"/>
      <c r="I2257" s="70"/>
      <c r="J2257" s="70"/>
      <c r="K2257" s="70"/>
      <c r="L2257" s="70"/>
      <c r="M2257" s="70"/>
      <c r="N2257" s="70"/>
      <c r="O2257" s="70"/>
      <c r="P2257" s="70"/>
      <c r="Q2257" s="70"/>
      <c r="R2257" s="70">
        <v>6361</v>
      </c>
      <c r="S2257" s="70">
        <v>4278.6708069999995</v>
      </c>
    </row>
    <row r="2258" spans="1:19" x14ac:dyDescent="0.25">
      <c r="A2258" s="72">
        <v>29035</v>
      </c>
      <c r="B2258" s="70"/>
      <c r="C2258" s="70"/>
      <c r="D2258" s="70">
        <v>87766</v>
      </c>
      <c r="E2258" s="70">
        <v>88385.838134000005</v>
      </c>
      <c r="F2258" s="70"/>
      <c r="G2258" s="70"/>
      <c r="H2258" s="70"/>
      <c r="I2258" s="70"/>
      <c r="J2258" s="70"/>
      <c r="K2258" s="70"/>
      <c r="L2258" s="70"/>
      <c r="M2258" s="70"/>
      <c r="N2258" s="70"/>
      <c r="O2258" s="70"/>
      <c r="P2258" s="70"/>
      <c r="Q2258" s="70"/>
      <c r="R2258" s="70">
        <v>87766</v>
      </c>
      <c r="S2258" s="70">
        <v>88385.838134000005</v>
      </c>
    </row>
    <row r="2259" spans="1:19" x14ac:dyDescent="0.25">
      <c r="A2259" s="72">
        <v>29037</v>
      </c>
      <c r="B2259" s="70"/>
      <c r="C2259" s="70"/>
      <c r="D2259" s="70">
        <v>83801</v>
      </c>
      <c r="E2259" s="70">
        <v>86709.765136000002</v>
      </c>
      <c r="F2259" s="70"/>
      <c r="G2259" s="70"/>
      <c r="H2259" s="70"/>
      <c r="I2259" s="70"/>
      <c r="J2259" s="70"/>
      <c r="K2259" s="70"/>
      <c r="L2259" s="70"/>
      <c r="M2259" s="70"/>
      <c r="N2259" s="70"/>
      <c r="O2259" s="70"/>
      <c r="P2259" s="70"/>
      <c r="Q2259" s="70"/>
      <c r="R2259" s="70">
        <v>83801</v>
      </c>
      <c r="S2259" s="70">
        <v>86709.765136000002</v>
      </c>
    </row>
    <row r="2260" spans="1:19" x14ac:dyDescent="0.25">
      <c r="A2260" s="72">
        <v>29039</v>
      </c>
      <c r="B2260" s="70"/>
      <c r="C2260" s="70"/>
      <c r="D2260" s="70">
        <v>103032</v>
      </c>
      <c r="E2260" s="70">
        <v>105576.33422799999</v>
      </c>
      <c r="F2260" s="70"/>
      <c r="G2260" s="70"/>
      <c r="H2260" s="70"/>
      <c r="I2260" s="70"/>
      <c r="J2260" s="70"/>
      <c r="K2260" s="70"/>
      <c r="L2260" s="70"/>
      <c r="M2260" s="70"/>
      <c r="N2260" s="70"/>
      <c r="O2260" s="70"/>
      <c r="P2260" s="70"/>
      <c r="Q2260" s="70"/>
      <c r="R2260" s="70">
        <v>103032</v>
      </c>
      <c r="S2260" s="70">
        <v>105576.33422799999</v>
      </c>
    </row>
    <row r="2261" spans="1:19" x14ac:dyDescent="0.25">
      <c r="A2261" s="72">
        <v>29041</v>
      </c>
      <c r="B2261" s="70"/>
      <c r="C2261" s="70"/>
      <c r="D2261" s="70">
        <v>100179</v>
      </c>
      <c r="E2261" s="70">
        <v>98226.981933000003</v>
      </c>
      <c r="F2261" s="70"/>
      <c r="G2261" s="70"/>
      <c r="H2261" s="70"/>
      <c r="I2261" s="70"/>
      <c r="J2261" s="70"/>
      <c r="K2261" s="70"/>
      <c r="L2261" s="70"/>
      <c r="M2261" s="70"/>
      <c r="N2261" s="70"/>
      <c r="O2261" s="70"/>
      <c r="P2261" s="70"/>
      <c r="Q2261" s="70"/>
      <c r="R2261" s="70">
        <v>100179</v>
      </c>
      <c r="S2261" s="70">
        <v>98226.981933000003</v>
      </c>
    </row>
    <row r="2262" spans="1:19" x14ac:dyDescent="0.25">
      <c r="A2262" s="72">
        <v>29046</v>
      </c>
      <c r="B2262" s="70"/>
      <c r="C2262" s="70"/>
      <c r="D2262" s="70">
        <v>58078</v>
      </c>
      <c r="E2262" s="70">
        <v>64839.009276999997</v>
      </c>
      <c r="F2262" s="70"/>
      <c r="G2262" s="70"/>
      <c r="H2262" s="70"/>
      <c r="I2262" s="70"/>
      <c r="J2262" s="70"/>
      <c r="K2262" s="70"/>
      <c r="L2262" s="70"/>
      <c r="M2262" s="70"/>
      <c r="N2262" s="70"/>
      <c r="O2262" s="70"/>
      <c r="P2262" s="70"/>
      <c r="Q2262" s="70"/>
      <c r="R2262" s="70">
        <v>58078</v>
      </c>
      <c r="S2262" s="70">
        <v>64839.009276999997</v>
      </c>
    </row>
    <row r="2263" spans="1:19" x14ac:dyDescent="0.25">
      <c r="A2263" s="72">
        <v>29047</v>
      </c>
      <c r="B2263" s="70"/>
      <c r="C2263" s="70"/>
      <c r="D2263" s="70">
        <v>65558</v>
      </c>
      <c r="E2263" s="70">
        <v>58094.402587000004</v>
      </c>
      <c r="F2263" s="70"/>
      <c r="G2263" s="70"/>
      <c r="H2263" s="70"/>
      <c r="I2263" s="70"/>
      <c r="J2263" s="70"/>
      <c r="K2263" s="70"/>
      <c r="L2263" s="70"/>
      <c r="M2263" s="70"/>
      <c r="N2263" s="70"/>
      <c r="O2263" s="70"/>
      <c r="P2263" s="70"/>
      <c r="Q2263" s="70"/>
      <c r="R2263" s="70">
        <v>65558</v>
      </c>
      <c r="S2263" s="70">
        <v>58094.402587000004</v>
      </c>
    </row>
    <row r="2264" spans="1:19" x14ac:dyDescent="0.25">
      <c r="A2264" s="72">
        <v>29049</v>
      </c>
      <c r="B2264" s="70"/>
      <c r="C2264" s="70"/>
      <c r="D2264" s="70">
        <v>76826</v>
      </c>
      <c r="E2264" s="70">
        <v>83411.103027000005</v>
      </c>
      <c r="F2264" s="70"/>
      <c r="G2264" s="70"/>
      <c r="H2264" s="70"/>
      <c r="I2264" s="70"/>
      <c r="J2264" s="70"/>
      <c r="K2264" s="70"/>
      <c r="L2264" s="70"/>
      <c r="M2264" s="70"/>
      <c r="N2264" s="70"/>
      <c r="O2264" s="70"/>
      <c r="P2264" s="70"/>
      <c r="Q2264" s="70"/>
      <c r="R2264" s="70">
        <v>76826</v>
      </c>
      <c r="S2264" s="70">
        <v>83411.103027000005</v>
      </c>
    </row>
    <row r="2265" spans="1:19" x14ac:dyDescent="0.25">
      <c r="A2265" s="72">
        <v>29051</v>
      </c>
      <c r="B2265" s="70"/>
      <c r="C2265" s="70"/>
      <c r="D2265" s="70">
        <v>69267</v>
      </c>
      <c r="E2265" s="70">
        <v>76210.167969000002</v>
      </c>
      <c r="F2265" s="70"/>
      <c r="G2265" s="70"/>
      <c r="H2265" s="70"/>
      <c r="I2265" s="70"/>
      <c r="J2265" s="70"/>
      <c r="K2265" s="70"/>
      <c r="L2265" s="70"/>
      <c r="M2265" s="70"/>
      <c r="N2265" s="70"/>
      <c r="O2265" s="70"/>
      <c r="P2265" s="70"/>
      <c r="Q2265" s="70"/>
      <c r="R2265" s="70">
        <v>69267</v>
      </c>
      <c r="S2265" s="70">
        <v>76210.167969000002</v>
      </c>
    </row>
    <row r="2266" spans="1:19" x14ac:dyDescent="0.25">
      <c r="A2266" s="72">
        <v>29052</v>
      </c>
      <c r="B2266" s="70"/>
      <c r="C2266" s="70"/>
      <c r="D2266" s="70">
        <v>60594</v>
      </c>
      <c r="E2266" s="70">
        <v>63427.707031999998</v>
      </c>
      <c r="F2266" s="70"/>
      <c r="G2266" s="70"/>
      <c r="H2266" s="70"/>
      <c r="I2266" s="70"/>
      <c r="J2266" s="70"/>
      <c r="K2266" s="70"/>
      <c r="L2266" s="70"/>
      <c r="M2266" s="70"/>
      <c r="N2266" s="70"/>
      <c r="O2266" s="70"/>
      <c r="P2266" s="70"/>
      <c r="Q2266" s="70"/>
      <c r="R2266" s="70">
        <v>60594</v>
      </c>
      <c r="S2266" s="70">
        <v>63427.707031999998</v>
      </c>
    </row>
    <row r="2267" spans="1:19" x14ac:dyDescent="0.25">
      <c r="A2267" s="72">
        <v>29059</v>
      </c>
      <c r="B2267" s="70"/>
      <c r="C2267" s="70"/>
      <c r="D2267" s="70">
        <v>6584</v>
      </c>
      <c r="E2267" s="70">
        <v>8683.4540399999987</v>
      </c>
      <c r="F2267" s="70"/>
      <c r="G2267" s="70"/>
      <c r="H2267" s="70"/>
      <c r="I2267" s="70"/>
      <c r="J2267" s="70"/>
      <c r="K2267" s="70"/>
      <c r="L2267" s="70"/>
      <c r="M2267" s="70"/>
      <c r="N2267" s="70"/>
      <c r="O2267" s="70"/>
      <c r="P2267" s="70"/>
      <c r="Q2267" s="70"/>
      <c r="R2267" s="70">
        <v>6584</v>
      </c>
      <c r="S2267" s="70">
        <v>8683.4540399999987</v>
      </c>
    </row>
    <row r="2268" spans="1:19" x14ac:dyDescent="0.25">
      <c r="A2268" s="72">
        <v>29060</v>
      </c>
      <c r="B2268" s="70"/>
      <c r="C2268" s="70"/>
      <c r="D2268" s="70">
        <v>19688</v>
      </c>
      <c r="E2268" s="70">
        <v>42708.128907000006</v>
      </c>
      <c r="F2268" s="70"/>
      <c r="G2268" s="70"/>
      <c r="H2268" s="70"/>
      <c r="I2268" s="70"/>
      <c r="J2268" s="70"/>
      <c r="K2268" s="70"/>
      <c r="L2268" s="70"/>
      <c r="M2268" s="70"/>
      <c r="N2268" s="70"/>
      <c r="O2268" s="70"/>
      <c r="P2268" s="70"/>
      <c r="Q2268" s="70"/>
      <c r="R2268" s="70">
        <v>19688</v>
      </c>
      <c r="S2268" s="70">
        <v>42708.128907000006</v>
      </c>
    </row>
    <row r="2269" spans="1:19" x14ac:dyDescent="0.25">
      <c r="A2269" s="72">
        <v>29082</v>
      </c>
      <c r="B2269" s="70"/>
      <c r="C2269" s="70"/>
      <c r="D2269" s="70"/>
      <c r="E2269" s="70"/>
      <c r="F2269" s="70">
        <v>103309</v>
      </c>
      <c r="G2269" s="70">
        <v>92323.269532000006</v>
      </c>
      <c r="H2269" s="70"/>
      <c r="I2269" s="70"/>
      <c r="J2269" s="70"/>
      <c r="K2269" s="70"/>
      <c r="L2269" s="70"/>
      <c r="M2269" s="70"/>
      <c r="N2269" s="70"/>
      <c r="O2269" s="70"/>
      <c r="P2269" s="70"/>
      <c r="Q2269" s="70"/>
      <c r="R2269" s="70">
        <v>103309</v>
      </c>
      <c r="S2269" s="70">
        <v>92323.269532000006</v>
      </c>
    </row>
    <row r="2270" spans="1:19" x14ac:dyDescent="0.25">
      <c r="A2270" s="72">
        <v>29086</v>
      </c>
      <c r="B2270" s="70"/>
      <c r="C2270" s="70"/>
      <c r="D2270" s="70"/>
      <c r="E2270" s="70"/>
      <c r="F2270" s="70">
        <v>103309</v>
      </c>
      <c r="G2270" s="70">
        <v>89786.500977000003</v>
      </c>
      <c r="H2270" s="70"/>
      <c r="I2270" s="70"/>
      <c r="J2270" s="70"/>
      <c r="K2270" s="70"/>
      <c r="L2270" s="70"/>
      <c r="M2270" s="70"/>
      <c r="N2270" s="70"/>
      <c r="O2270" s="70"/>
      <c r="P2270" s="70"/>
      <c r="Q2270" s="70"/>
      <c r="R2270" s="70">
        <v>103309</v>
      </c>
      <c r="S2270" s="70">
        <v>89786.500977000003</v>
      </c>
    </row>
    <row r="2271" spans="1:19" x14ac:dyDescent="0.25">
      <c r="A2271" s="72">
        <v>29089</v>
      </c>
      <c r="B2271" s="70"/>
      <c r="C2271" s="70"/>
      <c r="D2271" s="70"/>
      <c r="E2271" s="70"/>
      <c r="F2271" s="70">
        <v>99377</v>
      </c>
      <c r="G2271" s="70">
        <v>90279.428954000003</v>
      </c>
      <c r="H2271" s="70"/>
      <c r="I2271" s="70"/>
      <c r="J2271" s="70"/>
      <c r="K2271" s="70"/>
      <c r="L2271" s="70"/>
      <c r="M2271" s="70"/>
      <c r="N2271" s="70"/>
      <c r="O2271" s="70"/>
      <c r="P2271" s="70"/>
      <c r="Q2271" s="70"/>
      <c r="R2271" s="70">
        <v>99377</v>
      </c>
      <c r="S2271" s="70">
        <v>90279.428954000003</v>
      </c>
    </row>
    <row r="2272" spans="1:19" x14ac:dyDescent="0.25">
      <c r="A2272" s="72">
        <v>29090</v>
      </c>
      <c r="B2272" s="70"/>
      <c r="C2272" s="70"/>
      <c r="D2272" s="70"/>
      <c r="E2272" s="70"/>
      <c r="F2272" s="70">
        <v>105465</v>
      </c>
      <c r="G2272" s="70">
        <v>99486.899170999997</v>
      </c>
      <c r="H2272" s="70"/>
      <c r="I2272" s="70"/>
      <c r="J2272" s="70"/>
      <c r="K2272" s="70"/>
      <c r="L2272" s="70"/>
      <c r="M2272" s="70"/>
      <c r="N2272" s="70"/>
      <c r="O2272" s="70"/>
      <c r="P2272" s="70"/>
      <c r="Q2272" s="70"/>
      <c r="R2272" s="70">
        <v>105465</v>
      </c>
      <c r="S2272" s="70">
        <v>99486.899170999997</v>
      </c>
    </row>
    <row r="2273" spans="1:19" x14ac:dyDescent="0.25">
      <c r="A2273" s="72">
        <v>29095</v>
      </c>
      <c r="B2273" s="70"/>
      <c r="C2273" s="70"/>
      <c r="D2273" s="70"/>
      <c r="E2273" s="70"/>
      <c r="F2273" s="70">
        <v>102633</v>
      </c>
      <c r="G2273" s="70">
        <v>94014.860350999996</v>
      </c>
      <c r="H2273" s="70"/>
      <c r="I2273" s="70"/>
      <c r="J2273" s="70"/>
      <c r="K2273" s="70"/>
      <c r="L2273" s="70"/>
      <c r="M2273" s="70"/>
      <c r="N2273" s="70"/>
      <c r="O2273" s="70"/>
      <c r="P2273" s="70"/>
      <c r="Q2273" s="70"/>
      <c r="R2273" s="70">
        <v>102633</v>
      </c>
      <c r="S2273" s="70">
        <v>94014.860350999996</v>
      </c>
    </row>
    <row r="2274" spans="1:19" x14ac:dyDescent="0.25">
      <c r="A2274" s="72">
        <v>29097</v>
      </c>
      <c r="B2274" s="70"/>
      <c r="C2274" s="70"/>
      <c r="D2274" s="70"/>
      <c r="E2274" s="70"/>
      <c r="F2274" s="70">
        <v>86198</v>
      </c>
      <c r="G2274" s="70">
        <v>56074.587159000002</v>
      </c>
      <c r="H2274" s="70"/>
      <c r="I2274" s="70"/>
      <c r="J2274" s="70"/>
      <c r="K2274" s="70"/>
      <c r="L2274" s="70"/>
      <c r="M2274" s="70"/>
      <c r="N2274" s="70"/>
      <c r="O2274" s="70"/>
      <c r="P2274" s="70"/>
      <c r="Q2274" s="70"/>
      <c r="R2274" s="70">
        <v>86198</v>
      </c>
      <c r="S2274" s="70">
        <v>56074.587159000002</v>
      </c>
    </row>
    <row r="2275" spans="1:19" x14ac:dyDescent="0.25">
      <c r="A2275" s="72">
        <v>29108</v>
      </c>
      <c r="B2275" s="70"/>
      <c r="C2275" s="70"/>
      <c r="D2275" s="70"/>
      <c r="E2275" s="70"/>
      <c r="F2275" s="70">
        <v>110584</v>
      </c>
      <c r="G2275" s="70">
        <v>100200.139037</v>
      </c>
      <c r="H2275" s="70"/>
      <c r="I2275" s="70"/>
      <c r="J2275" s="70"/>
      <c r="K2275" s="70"/>
      <c r="L2275" s="70"/>
      <c r="M2275" s="70"/>
      <c r="N2275" s="70"/>
      <c r="O2275" s="70"/>
      <c r="P2275" s="70"/>
      <c r="Q2275" s="70"/>
      <c r="R2275" s="70">
        <v>110584</v>
      </c>
      <c r="S2275" s="70">
        <v>100200.139037</v>
      </c>
    </row>
    <row r="2276" spans="1:19" x14ac:dyDescent="0.25">
      <c r="A2276" s="72">
        <v>29136</v>
      </c>
      <c r="B2276" s="70"/>
      <c r="C2276" s="70"/>
      <c r="D2276" s="70"/>
      <c r="E2276" s="70"/>
      <c r="F2276" s="70"/>
      <c r="G2276" s="70"/>
      <c r="H2276" s="70">
        <v>10772</v>
      </c>
      <c r="I2276" s="70">
        <v>10395.793518</v>
      </c>
      <c r="J2276" s="70"/>
      <c r="K2276" s="70"/>
      <c r="L2276" s="70"/>
      <c r="M2276" s="70"/>
      <c r="N2276" s="70"/>
      <c r="O2276" s="70"/>
      <c r="P2276" s="70"/>
      <c r="Q2276" s="70"/>
      <c r="R2276" s="70">
        <v>10772</v>
      </c>
      <c r="S2276" s="70">
        <v>10395.793518</v>
      </c>
    </row>
    <row r="2277" spans="1:19" x14ac:dyDescent="0.25">
      <c r="A2277" s="72">
        <v>29158</v>
      </c>
      <c r="B2277" s="70"/>
      <c r="C2277" s="70"/>
      <c r="D2277" s="70"/>
      <c r="E2277" s="70"/>
      <c r="F2277" s="70"/>
      <c r="G2277" s="70"/>
      <c r="H2277" s="70">
        <v>25714</v>
      </c>
      <c r="I2277" s="70">
        <v>29534.175049000001</v>
      </c>
      <c r="J2277" s="70"/>
      <c r="K2277" s="70"/>
      <c r="L2277" s="70"/>
      <c r="M2277" s="70"/>
      <c r="N2277" s="70"/>
      <c r="O2277" s="70"/>
      <c r="P2277" s="70"/>
      <c r="Q2277" s="70"/>
      <c r="R2277" s="70">
        <v>25714</v>
      </c>
      <c r="S2277" s="70">
        <v>29534.175049000001</v>
      </c>
    </row>
    <row r="2278" spans="1:19" x14ac:dyDescent="0.25">
      <c r="A2278" s="72">
        <v>29163</v>
      </c>
      <c r="B2278" s="70"/>
      <c r="C2278" s="70"/>
      <c r="D2278" s="70"/>
      <c r="E2278" s="70"/>
      <c r="F2278" s="70"/>
      <c r="G2278" s="70"/>
      <c r="H2278" s="70">
        <v>14205</v>
      </c>
      <c r="I2278" s="70">
        <v>13124.97705</v>
      </c>
      <c r="J2278" s="70"/>
      <c r="K2278" s="70"/>
      <c r="L2278" s="70"/>
      <c r="M2278" s="70"/>
      <c r="N2278" s="70"/>
      <c r="O2278" s="70"/>
      <c r="P2278" s="70"/>
      <c r="Q2278" s="70"/>
      <c r="R2278" s="70">
        <v>14205</v>
      </c>
      <c r="S2278" s="70">
        <v>13124.97705</v>
      </c>
    </row>
    <row r="2279" spans="1:19" x14ac:dyDescent="0.25">
      <c r="A2279" s="72">
        <v>29166</v>
      </c>
      <c r="B2279" s="70"/>
      <c r="C2279" s="70"/>
      <c r="D2279" s="70"/>
      <c r="E2279" s="70"/>
      <c r="F2279" s="70"/>
      <c r="G2279" s="70"/>
      <c r="H2279" s="70"/>
      <c r="I2279" s="70"/>
      <c r="J2279" s="70"/>
      <c r="K2279" s="70"/>
      <c r="L2279" s="70">
        <v>7334</v>
      </c>
      <c r="M2279" s="70">
        <v>5248.8706519999996</v>
      </c>
      <c r="N2279" s="70"/>
      <c r="O2279" s="70"/>
      <c r="P2279" s="70"/>
      <c r="Q2279" s="70"/>
      <c r="R2279" s="70">
        <v>7334</v>
      </c>
      <c r="S2279" s="70">
        <v>5248.8706519999996</v>
      </c>
    </row>
    <row r="2280" spans="1:19" x14ac:dyDescent="0.25">
      <c r="A2280" s="72">
        <v>29167</v>
      </c>
      <c r="B2280" s="70"/>
      <c r="C2280" s="70"/>
      <c r="D2280" s="70"/>
      <c r="E2280" s="70"/>
      <c r="F2280" s="70">
        <v>36023</v>
      </c>
      <c r="G2280" s="70">
        <v>35309.215086999997</v>
      </c>
      <c r="H2280" s="70"/>
      <c r="I2280" s="70"/>
      <c r="J2280" s="70"/>
      <c r="K2280" s="70"/>
      <c r="L2280" s="70"/>
      <c r="M2280" s="70"/>
      <c r="N2280" s="70"/>
      <c r="O2280" s="70"/>
      <c r="P2280" s="70"/>
      <c r="Q2280" s="70"/>
      <c r="R2280" s="70">
        <v>36023</v>
      </c>
      <c r="S2280" s="70">
        <v>35309.215086999997</v>
      </c>
    </row>
    <row r="2281" spans="1:19" x14ac:dyDescent="0.25">
      <c r="A2281" s="72">
        <v>29168</v>
      </c>
      <c r="B2281" s="70"/>
      <c r="C2281" s="70"/>
      <c r="D2281" s="70"/>
      <c r="E2281" s="70"/>
      <c r="F2281" s="70">
        <v>35357</v>
      </c>
      <c r="G2281" s="70">
        <v>35265.848938999996</v>
      </c>
      <c r="H2281" s="70"/>
      <c r="I2281" s="70"/>
      <c r="J2281" s="70"/>
      <c r="K2281" s="70"/>
      <c r="L2281" s="70"/>
      <c r="M2281" s="70"/>
      <c r="N2281" s="70"/>
      <c r="O2281" s="70"/>
      <c r="P2281" s="70"/>
      <c r="Q2281" s="70"/>
      <c r="R2281" s="70">
        <v>35357</v>
      </c>
      <c r="S2281" s="70">
        <v>35265.848938999996</v>
      </c>
    </row>
    <row r="2282" spans="1:19" x14ac:dyDescent="0.25">
      <c r="A2282" s="72">
        <v>29169</v>
      </c>
      <c r="B2282" s="70"/>
      <c r="C2282" s="70"/>
      <c r="D2282" s="70"/>
      <c r="E2282" s="70"/>
      <c r="F2282" s="70">
        <v>34373</v>
      </c>
      <c r="G2282" s="70">
        <v>33328.720641999993</v>
      </c>
      <c r="H2282" s="70"/>
      <c r="I2282" s="70"/>
      <c r="J2282" s="70"/>
      <c r="K2282" s="70"/>
      <c r="L2282" s="70"/>
      <c r="M2282" s="70"/>
      <c r="N2282" s="70"/>
      <c r="O2282" s="70"/>
      <c r="P2282" s="70"/>
      <c r="Q2282" s="70"/>
      <c r="R2282" s="70">
        <v>34373</v>
      </c>
      <c r="S2282" s="70">
        <v>33328.720641999993</v>
      </c>
    </row>
    <row r="2283" spans="1:19" x14ac:dyDescent="0.25">
      <c r="A2283" s="72">
        <v>29171</v>
      </c>
      <c r="B2283" s="70"/>
      <c r="C2283" s="70"/>
      <c r="D2283" s="70"/>
      <c r="E2283" s="70"/>
      <c r="F2283" s="70">
        <v>30212</v>
      </c>
      <c r="G2283" s="70">
        <v>32677.409669000001</v>
      </c>
      <c r="H2283" s="70"/>
      <c r="I2283" s="70"/>
      <c r="J2283" s="70"/>
      <c r="K2283" s="70"/>
      <c r="L2283" s="70"/>
      <c r="M2283" s="70"/>
      <c r="N2283" s="70"/>
      <c r="O2283" s="70"/>
      <c r="P2283" s="70"/>
      <c r="Q2283" s="70"/>
      <c r="R2283" s="70">
        <v>30212</v>
      </c>
      <c r="S2283" s="70">
        <v>32677.409669000001</v>
      </c>
    </row>
    <row r="2284" spans="1:19" x14ac:dyDescent="0.25">
      <c r="A2284" s="72">
        <v>29172</v>
      </c>
      <c r="B2284" s="70"/>
      <c r="C2284" s="70"/>
      <c r="D2284" s="70"/>
      <c r="E2284" s="70"/>
      <c r="F2284" s="70">
        <v>30345</v>
      </c>
      <c r="G2284" s="70">
        <v>32677.409669000001</v>
      </c>
      <c r="H2284" s="70"/>
      <c r="I2284" s="70"/>
      <c r="J2284" s="70"/>
      <c r="K2284" s="70"/>
      <c r="L2284" s="70"/>
      <c r="M2284" s="70"/>
      <c r="N2284" s="70"/>
      <c r="O2284" s="70"/>
      <c r="P2284" s="70"/>
      <c r="Q2284" s="70"/>
      <c r="R2284" s="70">
        <v>30345</v>
      </c>
      <c r="S2284" s="70">
        <v>32677.409669000001</v>
      </c>
    </row>
    <row r="2285" spans="1:19" x14ac:dyDescent="0.25">
      <c r="A2285" s="72">
        <v>29173</v>
      </c>
      <c r="B2285" s="70"/>
      <c r="C2285" s="70"/>
      <c r="D2285" s="70"/>
      <c r="E2285" s="70"/>
      <c r="F2285" s="70">
        <v>32308</v>
      </c>
      <c r="G2285" s="70">
        <v>31087.118224999995</v>
      </c>
      <c r="H2285" s="70"/>
      <c r="I2285" s="70"/>
      <c r="J2285" s="70"/>
      <c r="K2285" s="70"/>
      <c r="L2285" s="70"/>
      <c r="M2285" s="70"/>
      <c r="N2285" s="70"/>
      <c r="O2285" s="70"/>
      <c r="P2285" s="70"/>
      <c r="Q2285" s="70"/>
      <c r="R2285" s="70">
        <v>32308</v>
      </c>
      <c r="S2285" s="70">
        <v>31087.118224999995</v>
      </c>
    </row>
    <row r="2286" spans="1:19" x14ac:dyDescent="0.25">
      <c r="A2286" s="72">
        <v>29176</v>
      </c>
      <c r="B2286" s="70"/>
      <c r="C2286" s="70"/>
      <c r="D2286" s="70"/>
      <c r="E2286" s="70"/>
      <c r="F2286" s="70"/>
      <c r="G2286" s="70"/>
      <c r="H2286" s="70"/>
      <c r="I2286" s="70"/>
      <c r="J2286" s="70"/>
      <c r="K2286" s="70"/>
      <c r="L2286" s="70"/>
      <c r="M2286" s="70"/>
      <c r="N2286" s="70">
        <v>8390</v>
      </c>
      <c r="O2286" s="70">
        <v>8175.1719509999994</v>
      </c>
      <c r="P2286" s="70"/>
      <c r="Q2286" s="70"/>
      <c r="R2286" s="70">
        <v>8390</v>
      </c>
      <c r="S2286" s="70">
        <v>8175.1719509999994</v>
      </c>
    </row>
    <row r="2287" spans="1:19" x14ac:dyDescent="0.25">
      <c r="A2287" s="72">
        <v>29177</v>
      </c>
      <c r="B2287" s="70"/>
      <c r="C2287" s="70"/>
      <c r="D2287" s="70"/>
      <c r="E2287" s="70"/>
      <c r="F2287" s="70"/>
      <c r="G2287" s="70"/>
      <c r="H2287" s="70"/>
      <c r="I2287" s="70"/>
      <c r="J2287" s="70"/>
      <c r="K2287" s="70"/>
      <c r="L2287" s="70"/>
      <c r="M2287" s="70"/>
      <c r="N2287" s="70">
        <v>8535</v>
      </c>
      <c r="O2287" s="70">
        <v>10645.826689</v>
      </c>
      <c r="P2287" s="70"/>
      <c r="Q2287" s="70"/>
      <c r="R2287" s="70">
        <v>8535</v>
      </c>
      <c r="S2287" s="70">
        <v>10645.826689</v>
      </c>
    </row>
    <row r="2288" spans="1:19" x14ac:dyDescent="0.25">
      <c r="A2288" s="72">
        <v>29178</v>
      </c>
      <c r="B2288" s="70"/>
      <c r="C2288" s="70"/>
      <c r="D2288" s="70"/>
      <c r="E2288" s="70"/>
      <c r="F2288" s="70"/>
      <c r="G2288" s="70"/>
      <c r="H2288" s="70"/>
      <c r="I2288" s="70"/>
      <c r="J2288" s="70"/>
      <c r="K2288" s="70"/>
      <c r="L2288" s="70"/>
      <c r="M2288" s="70"/>
      <c r="N2288" s="70">
        <v>9840</v>
      </c>
      <c r="O2288" s="70">
        <v>11581.445892</v>
      </c>
      <c r="P2288" s="70"/>
      <c r="Q2288" s="70"/>
      <c r="R2288" s="70">
        <v>9840</v>
      </c>
      <c r="S2288" s="70">
        <v>11581.445892</v>
      </c>
    </row>
    <row r="2289" spans="1:19" x14ac:dyDescent="0.25">
      <c r="A2289" s="72">
        <v>29181</v>
      </c>
      <c r="B2289" s="70"/>
      <c r="C2289" s="70"/>
      <c r="D2289" s="70"/>
      <c r="E2289" s="70"/>
      <c r="F2289" s="70"/>
      <c r="G2289" s="70"/>
      <c r="H2289" s="70"/>
      <c r="I2289" s="70"/>
      <c r="J2289" s="70"/>
      <c r="K2289" s="70"/>
      <c r="L2289" s="70"/>
      <c r="M2289" s="70"/>
      <c r="N2289" s="70">
        <v>8637</v>
      </c>
      <c r="O2289" s="70">
        <v>11600.951599</v>
      </c>
      <c r="P2289" s="70"/>
      <c r="Q2289" s="70"/>
      <c r="R2289" s="70">
        <v>8637</v>
      </c>
      <c r="S2289" s="70">
        <v>11600.951599</v>
      </c>
    </row>
    <row r="2290" spans="1:19" x14ac:dyDescent="0.25">
      <c r="A2290" s="72">
        <v>29182</v>
      </c>
      <c r="B2290" s="70"/>
      <c r="C2290" s="70"/>
      <c r="D2290" s="70"/>
      <c r="E2290" s="70"/>
      <c r="F2290" s="70"/>
      <c r="G2290" s="70"/>
      <c r="H2290" s="70"/>
      <c r="I2290" s="70"/>
      <c r="J2290" s="70"/>
      <c r="K2290" s="70"/>
      <c r="L2290" s="70"/>
      <c r="M2290" s="70"/>
      <c r="N2290" s="70">
        <v>63050</v>
      </c>
      <c r="O2290" s="70">
        <v>70921.72119099999</v>
      </c>
      <c r="P2290" s="70"/>
      <c r="Q2290" s="70"/>
      <c r="R2290" s="70">
        <v>63050</v>
      </c>
      <c r="S2290" s="70">
        <v>70921.72119099999</v>
      </c>
    </row>
    <row r="2291" spans="1:19" x14ac:dyDescent="0.25">
      <c r="A2291" s="72">
        <v>29183</v>
      </c>
      <c r="B2291" s="70"/>
      <c r="C2291" s="70"/>
      <c r="D2291" s="70"/>
      <c r="E2291" s="70"/>
      <c r="F2291" s="70"/>
      <c r="G2291" s="70"/>
      <c r="H2291" s="70"/>
      <c r="I2291" s="70"/>
      <c r="J2291" s="70"/>
      <c r="K2291" s="70"/>
      <c r="L2291" s="70"/>
      <c r="M2291" s="70"/>
      <c r="N2291" s="70">
        <v>67026</v>
      </c>
      <c r="O2291" s="70">
        <v>71167.927977999992</v>
      </c>
      <c r="P2291" s="70"/>
      <c r="Q2291" s="70"/>
      <c r="R2291" s="70">
        <v>67026</v>
      </c>
      <c r="S2291" s="70">
        <v>71167.927977999992</v>
      </c>
    </row>
    <row r="2292" spans="1:19" x14ac:dyDescent="0.25">
      <c r="A2292" s="72">
        <v>29184</v>
      </c>
      <c r="B2292" s="70"/>
      <c r="C2292" s="70"/>
      <c r="D2292" s="70"/>
      <c r="E2292" s="70"/>
      <c r="F2292" s="70"/>
      <c r="G2292" s="70"/>
      <c r="H2292" s="70"/>
      <c r="I2292" s="70"/>
      <c r="J2292" s="70"/>
      <c r="K2292" s="70"/>
      <c r="L2292" s="70"/>
      <c r="M2292" s="70"/>
      <c r="N2292" s="70">
        <v>13235</v>
      </c>
      <c r="O2292" s="70">
        <v>10138.949646000001</v>
      </c>
      <c r="P2292" s="70"/>
      <c r="Q2292" s="70"/>
      <c r="R2292" s="70">
        <v>13235</v>
      </c>
      <c r="S2292" s="70">
        <v>10138.949646000001</v>
      </c>
    </row>
    <row r="2293" spans="1:19" x14ac:dyDescent="0.25">
      <c r="A2293" s="72">
        <v>29188</v>
      </c>
      <c r="B2293" s="70"/>
      <c r="C2293" s="70"/>
      <c r="D2293" s="70"/>
      <c r="E2293" s="70"/>
      <c r="F2293" s="70"/>
      <c r="G2293" s="70"/>
      <c r="H2293" s="70"/>
      <c r="I2293" s="70"/>
      <c r="J2293" s="70"/>
      <c r="K2293" s="70"/>
      <c r="L2293" s="70"/>
      <c r="M2293" s="70"/>
      <c r="N2293" s="70">
        <v>10266</v>
      </c>
      <c r="O2293" s="70">
        <v>7983.4798280000005</v>
      </c>
      <c r="P2293" s="70"/>
      <c r="Q2293" s="70"/>
      <c r="R2293" s="70">
        <v>10266</v>
      </c>
      <c r="S2293" s="70">
        <v>7983.4798280000005</v>
      </c>
    </row>
    <row r="2294" spans="1:19" x14ac:dyDescent="0.25">
      <c r="A2294" s="72">
        <v>29189</v>
      </c>
      <c r="B2294" s="70"/>
      <c r="C2294" s="70"/>
      <c r="D2294" s="70"/>
      <c r="E2294" s="70"/>
      <c r="F2294" s="70"/>
      <c r="G2294" s="70"/>
      <c r="H2294" s="70"/>
      <c r="I2294" s="70"/>
      <c r="J2294" s="70"/>
      <c r="K2294" s="70"/>
      <c r="L2294" s="70"/>
      <c r="M2294" s="70"/>
      <c r="N2294" s="70">
        <v>16774</v>
      </c>
      <c r="O2294" s="70">
        <v>13688.506346999999</v>
      </c>
      <c r="P2294" s="70"/>
      <c r="Q2294" s="70"/>
      <c r="R2294" s="70">
        <v>16774</v>
      </c>
      <c r="S2294" s="70">
        <v>13688.506346999999</v>
      </c>
    </row>
    <row r="2295" spans="1:19" x14ac:dyDescent="0.25">
      <c r="A2295" s="72">
        <v>29215</v>
      </c>
      <c r="B2295" s="70"/>
      <c r="C2295" s="70"/>
      <c r="D2295" s="70"/>
      <c r="E2295" s="70"/>
      <c r="F2295" s="70"/>
      <c r="G2295" s="70"/>
      <c r="H2295" s="70"/>
      <c r="I2295" s="70"/>
      <c r="J2295" s="70"/>
      <c r="K2295" s="70"/>
      <c r="L2295" s="70"/>
      <c r="M2295" s="70"/>
      <c r="N2295" s="70"/>
      <c r="O2295" s="70"/>
      <c r="P2295" s="70">
        <v>10818</v>
      </c>
      <c r="Q2295" s="70">
        <v>9459.9804079999994</v>
      </c>
      <c r="R2295" s="70">
        <v>10818</v>
      </c>
      <c r="S2295" s="70">
        <v>9459.9804079999994</v>
      </c>
    </row>
    <row r="2296" spans="1:19" x14ac:dyDescent="0.25">
      <c r="A2296" s="72">
        <v>29218</v>
      </c>
      <c r="B2296" s="70"/>
      <c r="C2296" s="70"/>
      <c r="D2296" s="70">
        <v>5331</v>
      </c>
      <c r="E2296" s="70">
        <v>4364.0243909999999</v>
      </c>
      <c r="F2296" s="70"/>
      <c r="G2296" s="70"/>
      <c r="H2296" s="70"/>
      <c r="I2296" s="70"/>
      <c r="J2296" s="70"/>
      <c r="K2296" s="70"/>
      <c r="L2296" s="70"/>
      <c r="M2296" s="70"/>
      <c r="N2296" s="70"/>
      <c r="O2296" s="70"/>
      <c r="P2296" s="70"/>
      <c r="Q2296" s="70"/>
      <c r="R2296" s="70">
        <v>5331</v>
      </c>
      <c r="S2296" s="70">
        <v>4364.0243909999999</v>
      </c>
    </row>
    <row r="2297" spans="1:19" x14ac:dyDescent="0.25">
      <c r="A2297" s="72">
        <v>29232</v>
      </c>
      <c r="B2297" s="70"/>
      <c r="C2297" s="70"/>
      <c r="D2297" s="70">
        <v>91829</v>
      </c>
      <c r="E2297" s="70">
        <v>98222.367186999996</v>
      </c>
      <c r="F2297" s="70"/>
      <c r="G2297" s="70"/>
      <c r="H2297" s="70"/>
      <c r="I2297" s="70"/>
      <c r="J2297" s="70"/>
      <c r="K2297" s="70"/>
      <c r="L2297" s="70"/>
      <c r="M2297" s="70"/>
      <c r="N2297" s="70"/>
      <c r="O2297" s="70"/>
      <c r="P2297" s="70"/>
      <c r="Q2297" s="70"/>
      <c r="R2297" s="70">
        <v>91829</v>
      </c>
      <c r="S2297" s="70">
        <v>98222.367186999996</v>
      </c>
    </row>
    <row r="2298" spans="1:19" x14ac:dyDescent="0.25">
      <c r="A2298" s="72">
        <v>29235</v>
      </c>
      <c r="B2298" s="70"/>
      <c r="C2298" s="70"/>
      <c r="D2298" s="70">
        <v>1847</v>
      </c>
      <c r="E2298" s="70">
        <v>3358.1239619999997</v>
      </c>
      <c r="F2298" s="70"/>
      <c r="G2298" s="70"/>
      <c r="H2298" s="70"/>
      <c r="I2298" s="70"/>
      <c r="J2298" s="70"/>
      <c r="K2298" s="70"/>
      <c r="L2298" s="70"/>
      <c r="M2298" s="70"/>
      <c r="N2298" s="70"/>
      <c r="O2298" s="70"/>
      <c r="P2298" s="70"/>
      <c r="Q2298" s="70"/>
      <c r="R2298" s="70">
        <v>1847</v>
      </c>
      <c r="S2298" s="70">
        <v>3358.1239619999997</v>
      </c>
    </row>
    <row r="2299" spans="1:19" x14ac:dyDescent="0.25">
      <c r="A2299" s="72">
        <v>29252</v>
      </c>
      <c r="B2299" s="70"/>
      <c r="C2299" s="70"/>
      <c r="D2299" s="70">
        <v>4240</v>
      </c>
      <c r="E2299" s="70">
        <v>4128.4749449999999</v>
      </c>
      <c r="F2299" s="70"/>
      <c r="G2299" s="70"/>
      <c r="H2299" s="70"/>
      <c r="I2299" s="70"/>
      <c r="J2299" s="70"/>
      <c r="K2299" s="70"/>
      <c r="L2299" s="70"/>
      <c r="M2299" s="70"/>
      <c r="N2299" s="70"/>
      <c r="O2299" s="70"/>
      <c r="P2299" s="70"/>
      <c r="Q2299" s="70"/>
      <c r="R2299" s="70">
        <v>4240</v>
      </c>
      <c r="S2299" s="70">
        <v>4128.4749449999999</v>
      </c>
    </row>
    <row r="2300" spans="1:19" x14ac:dyDescent="0.25">
      <c r="A2300" s="72">
        <v>29368</v>
      </c>
      <c r="B2300" s="70"/>
      <c r="C2300" s="70"/>
      <c r="D2300" s="70"/>
      <c r="E2300" s="70"/>
      <c r="F2300" s="70"/>
      <c r="G2300" s="70"/>
      <c r="H2300" s="70"/>
      <c r="I2300" s="70"/>
      <c r="J2300" s="70"/>
      <c r="K2300" s="70"/>
      <c r="L2300" s="70"/>
      <c r="M2300" s="70"/>
      <c r="N2300" s="70">
        <v>14723</v>
      </c>
      <c r="O2300" s="70">
        <v>16863.139678999996</v>
      </c>
      <c r="P2300" s="70"/>
      <c r="Q2300" s="70"/>
      <c r="R2300" s="70">
        <v>14723</v>
      </c>
      <c r="S2300" s="70">
        <v>16863.139678999996</v>
      </c>
    </row>
    <row r="2301" spans="1:19" x14ac:dyDescent="0.25">
      <c r="A2301" s="72">
        <v>29407</v>
      </c>
      <c r="B2301" s="70"/>
      <c r="C2301" s="70"/>
      <c r="D2301" s="70"/>
      <c r="E2301" s="70"/>
      <c r="F2301" s="70">
        <v>6775</v>
      </c>
      <c r="G2301" s="70">
        <v>6072.7422739999993</v>
      </c>
      <c r="H2301" s="70"/>
      <c r="I2301" s="70"/>
      <c r="J2301" s="70"/>
      <c r="K2301" s="70"/>
      <c r="L2301" s="70"/>
      <c r="M2301" s="70"/>
      <c r="N2301" s="70"/>
      <c r="O2301" s="70"/>
      <c r="P2301" s="70"/>
      <c r="Q2301" s="70"/>
      <c r="R2301" s="70">
        <v>6775</v>
      </c>
      <c r="S2301" s="70">
        <v>6072.7422739999993</v>
      </c>
    </row>
    <row r="2302" spans="1:19" x14ac:dyDescent="0.25">
      <c r="A2302" s="72">
        <v>29442</v>
      </c>
      <c r="B2302" s="70"/>
      <c r="C2302" s="70"/>
      <c r="D2302" s="70"/>
      <c r="E2302" s="70"/>
      <c r="F2302" s="70"/>
      <c r="G2302" s="70"/>
      <c r="H2302" s="70"/>
      <c r="I2302" s="70"/>
      <c r="J2302" s="70"/>
      <c r="K2302" s="70"/>
      <c r="L2302" s="70"/>
      <c r="M2302" s="70"/>
      <c r="N2302" s="70">
        <v>21830</v>
      </c>
      <c r="O2302" s="70">
        <v>17911.429366999997</v>
      </c>
      <c r="P2302" s="70"/>
      <c r="Q2302" s="70"/>
      <c r="R2302" s="70">
        <v>21830</v>
      </c>
      <c r="S2302" s="70">
        <v>17911.429366999997</v>
      </c>
    </row>
    <row r="2303" spans="1:19" x14ac:dyDescent="0.25">
      <c r="A2303" s="72">
        <v>29490</v>
      </c>
      <c r="B2303" s="70"/>
      <c r="C2303" s="70"/>
      <c r="D2303" s="70"/>
      <c r="E2303" s="70"/>
      <c r="F2303" s="70"/>
      <c r="G2303" s="70"/>
      <c r="H2303" s="70"/>
      <c r="I2303" s="70"/>
      <c r="J2303" s="70"/>
      <c r="K2303" s="70"/>
      <c r="L2303" s="70">
        <v>11953</v>
      </c>
      <c r="M2303" s="70">
        <v>13026.308594</v>
      </c>
      <c r="N2303" s="70"/>
      <c r="O2303" s="70"/>
      <c r="P2303" s="70"/>
      <c r="Q2303" s="70"/>
      <c r="R2303" s="70">
        <v>11953</v>
      </c>
      <c r="S2303" s="70">
        <v>13026.308594</v>
      </c>
    </row>
    <row r="2304" spans="1:19" x14ac:dyDescent="0.25">
      <c r="A2304" s="72">
        <v>29533</v>
      </c>
      <c r="B2304" s="70"/>
      <c r="C2304" s="70"/>
      <c r="D2304" s="70"/>
      <c r="E2304" s="70"/>
      <c r="F2304" s="70">
        <v>17020</v>
      </c>
      <c r="G2304" s="70">
        <v>10979.915756</v>
      </c>
      <c r="H2304" s="70"/>
      <c r="I2304" s="70"/>
      <c r="J2304" s="70"/>
      <c r="K2304" s="70"/>
      <c r="L2304" s="70"/>
      <c r="M2304" s="70"/>
      <c r="N2304" s="70"/>
      <c r="O2304" s="70"/>
      <c r="P2304" s="70"/>
      <c r="Q2304" s="70"/>
      <c r="R2304" s="70">
        <v>17020</v>
      </c>
      <c r="S2304" s="70">
        <v>10979.915756</v>
      </c>
    </row>
    <row r="2305" spans="1:19" x14ac:dyDescent="0.25">
      <c r="A2305" s="72">
        <v>29548</v>
      </c>
      <c r="B2305" s="70"/>
      <c r="C2305" s="70"/>
      <c r="D2305" s="70"/>
      <c r="E2305" s="70"/>
      <c r="F2305" s="70">
        <v>7422</v>
      </c>
      <c r="G2305" s="70">
        <v>11092.756836</v>
      </c>
      <c r="H2305" s="70"/>
      <c r="I2305" s="70"/>
      <c r="J2305" s="70"/>
      <c r="K2305" s="70"/>
      <c r="L2305" s="70"/>
      <c r="M2305" s="70"/>
      <c r="N2305" s="70"/>
      <c r="O2305" s="70"/>
      <c r="P2305" s="70"/>
      <c r="Q2305" s="70"/>
      <c r="R2305" s="70">
        <v>7422</v>
      </c>
      <c r="S2305" s="70">
        <v>11092.756836</v>
      </c>
    </row>
    <row r="2306" spans="1:19" x14ac:dyDescent="0.25">
      <c r="A2306" s="72">
        <v>29553</v>
      </c>
      <c r="B2306" s="70"/>
      <c r="C2306" s="70"/>
      <c r="D2306" s="70"/>
      <c r="E2306" s="70"/>
      <c r="F2306" s="70">
        <v>8183</v>
      </c>
      <c r="G2306" s="70">
        <v>11064.571824000001</v>
      </c>
      <c r="H2306" s="70"/>
      <c r="I2306" s="70"/>
      <c r="J2306" s="70"/>
      <c r="K2306" s="70"/>
      <c r="L2306" s="70"/>
      <c r="M2306" s="70"/>
      <c r="N2306" s="70"/>
      <c r="O2306" s="70"/>
      <c r="P2306" s="70"/>
      <c r="Q2306" s="70"/>
      <c r="R2306" s="70">
        <v>8183</v>
      </c>
      <c r="S2306" s="70">
        <v>11064.571824000001</v>
      </c>
    </row>
    <row r="2307" spans="1:19" x14ac:dyDescent="0.25">
      <c r="A2307" s="72">
        <v>29571</v>
      </c>
      <c r="B2307" s="70"/>
      <c r="C2307" s="70"/>
      <c r="D2307" s="70"/>
      <c r="E2307" s="70"/>
      <c r="F2307" s="70">
        <v>9792</v>
      </c>
      <c r="G2307" s="70">
        <v>13547.961914</v>
      </c>
      <c r="H2307" s="70"/>
      <c r="I2307" s="70"/>
      <c r="J2307" s="70"/>
      <c r="K2307" s="70"/>
      <c r="L2307" s="70"/>
      <c r="M2307" s="70"/>
      <c r="N2307" s="70"/>
      <c r="O2307" s="70"/>
      <c r="P2307" s="70"/>
      <c r="Q2307" s="70"/>
      <c r="R2307" s="70">
        <v>9792</v>
      </c>
      <c r="S2307" s="70">
        <v>13547.961914</v>
      </c>
    </row>
    <row r="2308" spans="1:19" x14ac:dyDescent="0.25">
      <c r="A2308" s="72">
        <v>29573</v>
      </c>
      <c r="B2308" s="70"/>
      <c r="C2308" s="70"/>
      <c r="D2308" s="70"/>
      <c r="E2308" s="70"/>
      <c r="F2308" s="70">
        <v>11704</v>
      </c>
      <c r="G2308" s="70">
        <v>14372.068604</v>
      </c>
      <c r="H2308" s="70"/>
      <c r="I2308" s="70"/>
      <c r="J2308" s="70"/>
      <c r="K2308" s="70"/>
      <c r="L2308" s="70"/>
      <c r="M2308" s="70"/>
      <c r="N2308" s="70"/>
      <c r="O2308" s="70"/>
      <c r="P2308" s="70"/>
      <c r="Q2308" s="70"/>
      <c r="R2308" s="70">
        <v>11704</v>
      </c>
      <c r="S2308" s="70">
        <v>14372.068604</v>
      </c>
    </row>
    <row r="2309" spans="1:19" x14ac:dyDescent="0.25">
      <c r="A2309" s="72">
        <v>29575</v>
      </c>
      <c r="B2309" s="70"/>
      <c r="C2309" s="70"/>
      <c r="D2309" s="70"/>
      <c r="E2309" s="70"/>
      <c r="F2309" s="70">
        <v>10075</v>
      </c>
      <c r="G2309" s="70">
        <v>14372.068604</v>
      </c>
      <c r="H2309" s="70"/>
      <c r="I2309" s="70"/>
      <c r="J2309" s="70"/>
      <c r="K2309" s="70"/>
      <c r="L2309" s="70"/>
      <c r="M2309" s="70"/>
      <c r="N2309" s="70"/>
      <c r="O2309" s="70"/>
      <c r="P2309" s="70"/>
      <c r="Q2309" s="70"/>
      <c r="R2309" s="70">
        <v>10075</v>
      </c>
      <c r="S2309" s="70">
        <v>14372.068604</v>
      </c>
    </row>
    <row r="2310" spans="1:19" x14ac:dyDescent="0.25">
      <c r="A2310" s="72">
        <v>29577</v>
      </c>
      <c r="B2310" s="70"/>
      <c r="C2310" s="70"/>
      <c r="D2310" s="70"/>
      <c r="E2310" s="70"/>
      <c r="F2310" s="70">
        <v>9294</v>
      </c>
      <c r="G2310" s="70">
        <v>14372.068604</v>
      </c>
      <c r="H2310" s="70"/>
      <c r="I2310" s="70"/>
      <c r="J2310" s="70"/>
      <c r="K2310" s="70"/>
      <c r="L2310" s="70"/>
      <c r="M2310" s="70"/>
      <c r="N2310" s="70"/>
      <c r="O2310" s="70"/>
      <c r="P2310" s="70"/>
      <c r="Q2310" s="70"/>
      <c r="R2310" s="70">
        <v>9294</v>
      </c>
      <c r="S2310" s="70">
        <v>14372.068604</v>
      </c>
    </row>
    <row r="2311" spans="1:19" x14ac:dyDescent="0.25">
      <c r="A2311" s="72">
        <v>29587</v>
      </c>
      <c r="B2311" s="70"/>
      <c r="C2311" s="70"/>
      <c r="D2311" s="70"/>
      <c r="E2311" s="70"/>
      <c r="F2311" s="70"/>
      <c r="G2311" s="70"/>
      <c r="H2311" s="70"/>
      <c r="I2311" s="70"/>
      <c r="J2311" s="70"/>
      <c r="K2311" s="70"/>
      <c r="L2311" s="70">
        <v>8922</v>
      </c>
      <c r="M2311" s="70">
        <v>14619.549071999998</v>
      </c>
      <c r="N2311" s="70"/>
      <c r="O2311" s="70"/>
      <c r="P2311" s="70"/>
      <c r="Q2311" s="70"/>
      <c r="R2311" s="70">
        <v>8922</v>
      </c>
      <c r="S2311" s="70">
        <v>14619.549071999998</v>
      </c>
    </row>
    <row r="2312" spans="1:19" x14ac:dyDescent="0.25">
      <c r="A2312" s="72">
        <v>29756</v>
      </c>
      <c r="B2312" s="70"/>
      <c r="C2312" s="70"/>
      <c r="D2312" s="70">
        <v>86914</v>
      </c>
      <c r="E2312" s="70">
        <v>85629.893066000004</v>
      </c>
      <c r="F2312" s="70"/>
      <c r="G2312" s="70"/>
      <c r="H2312" s="70"/>
      <c r="I2312" s="70"/>
      <c r="J2312" s="70"/>
      <c r="K2312" s="70"/>
      <c r="L2312" s="70"/>
      <c r="M2312" s="70"/>
      <c r="N2312" s="70"/>
      <c r="O2312" s="70"/>
      <c r="P2312" s="70"/>
      <c r="Q2312" s="70"/>
      <c r="R2312" s="70">
        <v>86914</v>
      </c>
      <c r="S2312" s="70">
        <v>85629.893066000004</v>
      </c>
    </row>
    <row r="2313" spans="1:19" x14ac:dyDescent="0.25">
      <c r="A2313" s="72">
        <v>29758</v>
      </c>
      <c r="B2313" s="70"/>
      <c r="C2313" s="70"/>
      <c r="D2313" s="70">
        <v>31213</v>
      </c>
      <c r="E2313" s="70">
        <v>29590.229491999999</v>
      </c>
      <c r="F2313" s="70"/>
      <c r="G2313" s="70"/>
      <c r="H2313" s="70"/>
      <c r="I2313" s="70"/>
      <c r="J2313" s="70"/>
      <c r="K2313" s="70"/>
      <c r="L2313" s="70"/>
      <c r="M2313" s="70"/>
      <c r="N2313" s="70"/>
      <c r="O2313" s="70"/>
      <c r="P2313" s="70"/>
      <c r="Q2313" s="70"/>
      <c r="R2313" s="70">
        <v>31213</v>
      </c>
      <c r="S2313" s="70">
        <v>29590.229491999999</v>
      </c>
    </row>
    <row r="2314" spans="1:19" x14ac:dyDescent="0.25">
      <c r="A2314" s="72">
        <v>29794</v>
      </c>
      <c r="B2314" s="70"/>
      <c r="C2314" s="70"/>
      <c r="D2314" s="70"/>
      <c r="E2314" s="70"/>
      <c r="F2314" s="70"/>
      <c r="G2314" s="70"/>
      <c r="H2314" s="70"/>
      <c r="I2314" s="70"/>
      <c r="J2314" s="70"/>
      <c r="K2314" s="70"/>
      <c r="L2314" s="70"/>
      <c r="M2314" s="70"/>
      <c r="N2314" s="70"/>
      <c r="O2314" s="70"/>
      <c r="P2314" s="70">
        <v>800</v>
      </c>
      <c r="Q2314" s="70">
        <v>784.20619799999997</v>
      </c>
      <c r="R2314" s="70">
        <v>800</v>
      </c>
      <c r="S2314" s="70">
        <v>784.20619799999997</v>
      </c>
    </row>
    <row r="2315" spans="1:19" x14ac:dyDescent="0.25">
      <c r="A2315" s="72">
        <v>29827</v>
      </c>
      <c r="B2315" s="70"/>
      <c r="C2315" s="70"/>
      <c r="D2315" s="70"/>
      <c r="E2315" s="70"/>
      <c r="F2315" s="70"/>
      <c r="G2315" s="70"/>
      <c r="H2315" s="70">
        <v>5003</v>
      </c>
      <c r="I2315" s="70">
        <v>1075.043455</v>
      </c>
      <c r="J2315" s="70"/>
      <c r="K2315" s="70"/>
      <c r="L2315" s="70"/>
      <c r="M2315" s="70"/>
      <c r="N2315" s="70"/>
      <c r="O2315" s="70"/>
      <c r="P2315" s="70"/>
      <c r="Q2315" s="70"/>
      <c r="R2315" s="70">
        <v>5003</v>
      </c>
      <c r="S2315" s="70">
        <v>1075.043455</v>
      </c>
    </row>
    <row r="2316" spans="1:19" x14ac:dyDescent="0.25">
      <c r="A2316" s="72">
        <v>29835</v>
      </c>
      <c r="B2316" s="70"/>
      <c r="C2316" s="70"/>
      <c r="D2316" s="70"/>
      <c r="E2316" s="70"/>
      <c r="F2316" s="70"/>
      <c r="G2316" s="70"/>
      <c r="H2316" s="70"/>
      <c r="I2316" s="70"/>
      <c r="J2316" s="70"/>
      <c r="K2316" s="70"/>
      <c r="L2316" s="70">
        <v>10194</v>
      </c>
      <c r="M2316" s="70">
        <v>7169.0173340000001</v>
      </c>
      <c r="N2316" s="70"/>
      <c r="O2316" s="70"/>
      <c r="P2316" s="70"/>
      <c r="Q2316" s="70"/>
      <c r="R2316" s="70">
        <v>10194</v>
      </c>
      <c r="S2316" s="70">
        <v>7169.0173340000001</v>
      </c>
    </row>
    <row r="2317" spans="1:19" x14ac:dyDescent="0.25">
      <c r="A2317" s="72">
        <v>29884</v>
      </c>
      <c r="B2317" s="70"/>
      <c r="C2317" s="70"/>
      <c r="D2317" s="70"/>
      <c r="E2317" s="70"/>
      <c r="F2317" s="70">
        <v>10023</v>
      </c>
      <c r="G2317" s="70">
        <v>4003.2499589999998</v>
      </c>
      <c r="H2317" s="70"/>
      <c r="I2317" s="70"/>
      <c r="J2317" s="70"/>
      <c r="K2317" s="70"/>
      <c r="L2317" s="70"/>
      <c r="M2317" s="70"/>
      <c r="N2317" s="70"/>
      <c r="O2317" s="70"/>
      <c r="P2317" s="70"/>
      <c r="Q2317" s="70"/>
      <c r="R2317" s="70">
        <v>10023</v>
      </c>
      <c r="S2317" s="70">
        <v>4003.2499589999998</v>
      </c>
    </row>
    <row r="2318" spans="1:19" x14ac:dyDescent="0.25">
      <c r="A2318" s="72">
        <v>30057</v>
      </c>
      <c r="B2318" s="70"/>
      <c r="C2318" s="70"/>
      <c r="D2318" s="70"/>
      <c r="E2318" s="70"/>
      <c r="F2318" s="70"/>
      <c r="G2318" s="70"/>
      <c r="H2318" s="70"/>
      <c r="I2318" s="70"/>
      <c r="J2318" s="70"/>
      <c r="K2318" s="70"/>
      <c r="L2318" s="70">
        <v>5147</v>
      </c>
      <c r="M2318" s="70">
        <v>1050.196655</v>
      </c>
      <c r="N2318" s="70"/>
      <c r="O2318" s="70"/>
      <c r="P2318" s="70"/>
      <c r="Q2318" s="70"/>
      <c r="R2318" s="70">
        <v>5147</v>
      </c>
      <c r="S2318" s="70">
        <v>1050.196655</v>
      </c>
    </row>
    <row r="2319" spans="1:19" x14ac:dyDescent="0.25">
      <c r="A2319" s="72">
        <v>30058</v>
      </c>
      <c r="B2319" s="70"/>
      <c r="C2319" s="70"/>
      <c r="D2319" s="70"/>
      <c r="E2319" s="70"/>
      <c r="F2319" s="70"/>
      <c r="G2319" s="70"/>
      <c r="H2319" s="70"/>
      <c r="I2319" s="70"/>
      <c r="J2319" s="70"/>
      <c r="K2319" s="70"/>
      <c r="L2319" s="70">
        <v>9353</v>
      </c>
      <c r="M2319" s="70">
        <v>8545.9891360000001</v>
      </c>
      <c r="N2319" s="70"/>
      <c r="O2319" s="70"/>
      <c r="P2319" s="70"/>
      <c r="Q2319" s="70"/>
      <c r="R2319" s="70">
        <v>9353</v>
      </c>
      <c r="S2319" s="70">
        <v>8545.9891360000001</v>
      </c>
    </row>
    <row r="2320" spans="1:19" x14ac:dyDescent="0.25">
      <c r="A2320" s="72">
        <v>30080</v>
      </c>
      <c r="B2320" s="70"/>
      <c r="C2320" s="70"/>
      <c r="D2320" s="70"/>
      <c r="E2320" s="70"/>
      <c r="F2320" s="70"/>
      <c r="G2320" s="70"/>
      <c r="H2320" s="70"/>
      <c r="I2320" s="70"/>
      <c r="J2320" s="70"/>
      <c r="K2320" s="70"/>
      <c r="L2320" s="70"/>
      <c r="M2320" s="70"/>
      <c r="N2320" s="70">
        <v>77112</v>
      </c>
      <c r="O2320" s="70">
        <v>83328.525391000003</v>
      </c>
      <c r="P2320" s="70"/>
      <c r="Q2320" s="70"/>
      <c r="R2320" s="70">
        <v>77112</v>
      </c>
      <c r="S2320" s="70">
        <v>83328.525391000003</v>
      </c>
    </row>
    <row r="2321" spans="1:19" x14ac:dyDescent="0.25">
      <c r="A2321" s="72">
        <v>30437</v>
      </c>
      <c r="B2321" s="70"/>
      <c r="C2321" s="70"/>
      <c r="D2321" s="70"/>
      <c r="E2321" s="70"/>
      <c r="F2321" s="70"/>
      <c r="G2321" s="70"/>
      <c r="H2321" s="70"/>
      <c r="I2321" s="70"/>
      <c r="J2321" s="70">
        <v>1900</v>
      </c>
      <c r="K2321" s="70">
        <v>3080.1542169999998</v>
      </c>
      <c r="L2321" s="70"/>
      <c r="M2321" s="70"/>
      <c r="N2321" s="70"/>
      <c r="O2321" s="70"/>
      <c r="P2321" s="70"/>
      <c r="Q2321" s="70"/>
      <c r="R2321" s="70">
        <v>1900</v>
      </c>
      <c r="S2321" s="70">
        <v>3080.1542169999998</v>
      </c>
    </row>
    <row r="2322" spans="1:19" x14ac:dyDescent="0.25">
      <c r="A2322" s="72">
        <v>30711</v>
      </c>
      <c r="B2322" s="70"/>
      <c r="C2322" s="70"/>
      <c r="D2322" s="70"/>
      <c r="E2322" s="70"/>
      <c r="F2322" s="70">
        <v>27686</v>
      </c>
      <c r="G2322" s="70">
        <v>20706.797255999998</v>
      </c>
      <c r="H2322" s="70"/>
      <c r="I2322" s="70"/>
      <c r="J2322" s="70"/>
      <c r="K2322" s="70"/>
      <c r="L2322" s="70"/>
      <c r="M2322" s="70"/>
      <c r="N2322" s="70"/>
      <c r="O2322" s="70"/>
      <c r="P2322" s="70"/>
      <c r="Q2322" s="70"/>
      <c r="R2322" s="70">
        <v>27686</v>
      </c>
      <c r="S2322" s="70">
        <v>20706.797255999998</v>
      </c>
    </row>
    <row r="2323" spans="1:19" x14ac:dyDescent="0.25">
      <c r="A2323" s="72">
        <v>30725</v>
      </c>
      <c r="B2323" s="70"/>
      <c r="C2323" s="70"/>
      <c r="D2323" s="70"/>
      <c r="E2323" s="70"/>
      <c r="F2323" s="70">
        <v>58935</v>
      </c>
      <c r="G2323" s="70">
        <v>46491.006408000001</v>
      </c>
      <c r="H2323" s="70"/>
      <c r="I2323" s="70"/>
      <c r="J2323" s="70"/>
      <c r="K2323" s="70"/>
      <c r="L2323" s="70"/>
      <c r="M2323" s="70"/>
      <c r="N2323" s="70"/>
      <c r="O2323" s="70"/>
      <c r="P2323" s="70"/>
      <c r="Q2323" s="70"/>
      <c r="R2323" s="70">
        <v>58935</v>
      </c>
      <c r="S2323" s="70">
        <v>46491.006408000001</v>
      </c>
    </row>
    <row r="2324" spans="1:19" x14ac:dyDescent="0.25">
      <c r="A2324" s="72">
        <v>30729</v>
      </c>
      <c r="B2324" s="70"/>
      <c r="C2324" s="70"/>
      <c r="D2324" s="70"/>
      <c r="E2324" s="70"/>
      <c r="F2324" s="70"/>
      <c r="G2324" s="70"/>
      <c r="H2324" s="70">
        <v>20400</v>
      </c>
      <c r="I2324" s="70">
        <v>13470.154693</v>
      </c>
      <c r="J2324" s="70"/>
      <c r="K2324" s="70"/>
      <c r="L2324" s="70"/>
      <c r="M2324" s="70"/>
      <c r="N2324" s="70"/>
      <c r="O2324" s="70"/>
      <c r="P2324" s="70"/>
      <c r="Q2324" s="70"/>
      <c r="R2324" s="70">
        <v>20400</v>
      </c>
      <c r="S2324" s="70">
        <v>13470.154693</v>
      </c>
    </row>
    <row r="2325" spans="1:19" x14ac:dyDescent="0.25">
      <c r="A2325" s="72">
        <v>30747</v>
      </c>
      <c r="B2325" s="70"/>
      <c r="C2325" s="70"/>
      <c r="D2325" s="70"/>
      <c r="E2325" s="70"/>
      <c r="F2325" s="70"/>
      <c r="G2325" s="70"/>
      <c r="H2325" s="70">
        <v>4100</v>
      </c>
      <c r="I2325" s="70">
        <v>1300.9732819999999</v>
      </c>
      <c r="J2325" s="70"/>
      <c r="K2325" s="70"/>
      <c r="L2325" s="70"/>
      <c r="M2325" s="70"/>
      <c r="N2325" s="70"/>
      <c r="O2325" s="70"/>
      <c r="P2325" s="70"/>
      <c r="Q2325" s="70"/>
      <c r="R2325" s="70">
        <v>4100</v>
      </c>
      <c r="S2325" s="70">
        <v>1300.9732819999999</v>
      </c>
    </row>
    <row r="2326" spans="1:19" x14ac:dyDescent="0.25">
      <c r="A2326" s="72">
        <v>30751</v>
      </c>
      <c r="B2326" s="70"/>
      <c r="C2326" s="70"/>
      <c r="D2326" s="70"/>
      <c r="E2326" s="70"/>
      <c r="F2326" s="70"/>
      <c r="G2326" s="70"/>
      <c r="H2326" s="70">
        <v>11781</v>
      </c>
      <c r="I2326" s="70">
        <v>11564.111815</v>
      </c>
      <c r="J2326" s="70"/>
      <c r="K2326" s="70"/>
      <c r="L2326" s="70"/>
      <c r="M2326" s="70"/>
      <c r="N2326" s="70"/>
      <c r="O2326" s="70"/>
      <c r="P2326" s="70"/>
      <c r="Q2326" s="70"/>
      <c r="R2326" s="70">
        <v>11781</v>
      </c>
      <c r="S2326" s="70">
        <v>11564.111815</v>
      </c>
    </row>
    <row r="2327" spans="1:19" x14ac:dyDescent="0.25">
      <c r="A2327" s="72">
        <v>30752</v>
      </c>
      <c r="B2327" s="70"/>
      <c r="C2327" s="70"/>
      <c r="D2327" s="70"/>
      <c r="E2327" s="70"/>
      <c r="F2327" s="70"/>
      <c r="G2327" s="70"/>
      <c r="H2327" s="70"/>
      <c r="I2327" s="70"/>
      <c r="J2327" s="70"/>
      <c r="K2327" s="70"/>
      <c r="L2327" s="70"/>
      <c r="M2327" s="70"/>
      <c r="N2327" s="70">
        <v>9738</v>
      </c>
      <c r="O2327" s="70">
        <v>17477.633910999997</v>
      </c>
      <c r="P2327" s="70"/>
      <c r="Q2327" s="70"/>
      <c r="R2327" s="70">
        <v>9738</v>
      </c>
      <c r="S2327" s="70">
        <v>17477.633910999997</v>
      </c>
    </row>
    <row r="2328" spans="1:19" x14ac:dyDescent="0.25">
      <c r="A2328" s="72">
        <v>30776</v>
      </c>
      <c r="B2328" s="70"/>
      <c r="C2328" s="70"/>
      <c r="D2328" s="70"/>
      <c r="E2328" s="70"/>
      <c r="F2328" s="70">
        <v>102978</v>
      </c>
      <c r="G2328" s="70">
        <v>104433.079101</v>
      </c>
      <c r="H2328" s="70"/>
      <c r="I2328" s="70"/>
      <c r="J2328" s="70"/>
      <c r="K2328" s="70"/>
      <c r="L2328" s="70"/>
      <c r="M2328" s="70"/>
      <c r="N2328" s="70"/>
      <c r="O2328" s="70"/>
      <c r="P2328" s="70"/>
      <c r="Q2328" s="70"/>
      <c r="R2328" s="70">
        <v>102978</v>
      </c>
      <c r="S2328" s="70">
        <v>104433.079101</v>
      </c>
    </row>
    <row r="2329" spans="1:19" x14ac:dyDescent="0.25">
      <c r="A2329" s="72">
        <v>30782</v>
      </c>
      <c r="B2329" s="70"/>
      <c r="C2329" s="70"/>
      <c r="D2329" s="70"/>
      <c r="E2329" s="70"/>
      <c r="F2329" s="70"/>
      <c r="G2329" s="70"/>
      <c r="H2329" s="70">
        <v>15613</v>
      </c>
      <c r="I2329" s="70">
        <v>16023.942765</v>
      </c>
      <c r="J2329" s="70"/>
      <c r="K2329" s="70"/>
      <c r="L2329" s="70"/>
      <c r="M2329" s="70"/>
      <c r="N2329" s="70"/>
      <c r="O2329" s="70"/>
      <c r="P2329" s="70"/>
      <c r="Q2329" s="70"/>
      <c r="R2329" s="70">
        <v>15613</v>
      </c>
      <c r="S2329" s="70">
        <v>16023.942765</v>
      </c>
    </row>
    <row r="2330" spans="1:19" x14ac:dyDescent="0.25">
      <c r="A2330" s="72">
        <v>30792</v>
      </c>
      <c r="B2330" s="70"/>
      <c r="C2330" s="70"/>
      <c r="D2330" s="70"/>
      <c r="E2330" s="70"/>
      <c r="F2330" s="70"/>
      <c r="G2330" s="70"/>
      <c r="H2330" s="70"/>
      <c r="I2330" s="70"/>
      <c r="J2330" s="70"/>
      <c r="K2330" s="70"/>
      <c r="L2330" s="70"/>
      <c r="M2330" s="70"/>
      <c r="N2330" s="70">
        <v>70277</v>
      </c>
      <c r="O2330" s="70">
        <v>75163.379883000001</v>
      </c>
      <c r="P2330" s="70"/>
      <c r="Q2330" s="70"/>
      <c r="R2330" s="70">
        <v>70277</v>
      </c>
      <c r="S2330" s="70">
        <v>75163.379883000001</v>
      </c>
    </row>
    <row r="2331" spans="1:19" x14ac:dyDescent="0.25">
      <c r="A2331" s="72">
        <v>30797</v>
      </c>
      <c r="B2331" s="70"/>
      <c r="C2331" s="70"/>
      <c r="D2331" s="70"/>
      <c r="E2331" s="70"/>
      <c r="F2331" s="70"/>
      <c r="G2331" s="70"/>
      <c r="H2331" s="70"/>
      <c r="I2331" s="70"/>
      <c r="J2331" s="70"/>
      <c r="K2331" s="70"/>
      <c r="L2331" s="70"/>
      <c r="M2331" s="70"/>
      <c r="N2331" s="70"/>
      <c r="O2331" s="70"/>
      <c r="P2331" s="70">
        <v>1100</v>
      </c>
      <c r="Q2331" s="70">
        <v>491.84024199999999</v>
      </c>
      <c r="R2331" s="70">
        <v>1100</v>
      </c>
      <c r="S2331" s="70">
        <v>491.84024199999999</v>
      </c>
    </row>
    <row r="2332" spans="1:19" x14ac:dyDescent="0.25">
      <c r="A2332" s="72">
        <v>30804</v>
      </c>
      <c r="B2332" s="70"/>
      <c r="C2332" s="70"/>
      <c r="D2332" s="70">
        <v>4634</v>
      </c>
      <c r="E2332" s="70">
        <v>1339.455211</v>
      </c>
      <c r="F2332" s="70"/>
      <c r="G2332" s="70"/>
      <c r="H2332" s="70"/>
      <c r="I2332" s="70"/>
      <c r="J2332" s="70"/>
      <c r="K2332" s="70"/>
      <c r="L2332" s="70"/>
      <c r="M2332" s="70"/>
      <c r="N2332" s="70"/>
      <c r="O2332" s="70"/>
      <c r="P2332" s="70"/>
      <c r="Q2332" s="70"/>
      <c r="R2332" s="70">
        <v>4634</v>
      </c>
      <c r="S2332" s="70">
        <v>1339.455211</v>
      </c>
    </row>
    <row r="2333" spans="1:19" x14ac:dyDescent="0.25">
      <c r="A2333" s="72">
        <v>30813</v>
      </c>
      <c r="B2333" s="70"/>
      <c r="C2333" s="70"/>
      <c r="D2333" s="70">
        <v>101171</v>
      </c>
      <c r="E2333" s="70">
        <v>85314.962159000002</v>
      </c>
      <c r="F2333" s="70"/>
      <c r="G2333" s="70"/>
      <c r="H2333" s="70"/>
      <c r="I2333" s="70"/>
      <c r="J2333" s="70"/>
      <c r="K2333" s="70"/>
      <c r="L2333" s="70"/>
      <c r="M2333" s="70"/>
      <c r="N2333" s="70"/>
      <c r="O2333" s="70"/>
      <c r="P2333" s="70"/>
      <c r="Q2333" s="70"/>
      <c r="R2333" s="70">
        <v>101171</v>
      </c>
      <c r="S2333" s="70">
        <v>85314.962159000002</v>
      </c>
    </row>
    <row r="2334" spans="1:19" x14ac:dyDescent="0.25">
      <c r="A2334" s="72">
        <v>30816</v>
      </c>
      <c r="B2334" s="70"/>
      <c r="C2334" s="70"/>
      <c r="D2334" s="70"/>
      <c r="E2334" s="70"/>
      <c r="F2334" s="70">
        <v>110995</v>
      </c>
      <c r="G2334" s="70">
        <v>101326.182128</v>
      </c>
      <c r="H2334" s="70"/>
      <c r="I2334" s="70"/>
      <c r="J2334" s="70"/>
      <c r="K2334" s="70"/>
      <c r="L2334" s="70"/>
      <c r="M2334" s="70"/>
      <c r="N2334" s="70"/>
      <c r="O2334" s="70"/>
      <c r="P2334" s="70"/>
      <c r="Q2334" s="70"/>
      <c r="R2334" s="70">
        <v>110995</v>
      </c>
      <c r="S2334" s="70">
        <v>101326.182128</v>
      </c>
    </row>
    <row r="2335" spans="1:19" x14ac:dyDescent="0.25">
      <c r="A2335" s="72">
        <v>30835</v>
      </c>
      <c r="B2335" s="70"/>
      <c r="C2335" s="70"/>
      <c r="D2335" s="70">
        <v>7161</v>
      </c>
      <c r="E2335" s="70">
        <v>6611.9829339999997</v>
      </c>
      <c r="F2335" s="70"/>
      <c r="G2335" s="70"/>
      <c r="H2335" s="70"/>
      <c r="I2335" s="70"/>
      <c r="J2335" s="70"/>
      <c r="K2335" s="70"/>
      <c r="L2335" s="70"/>
      <c r="M2335" s="70"/>
      <c r="N2335" s="70"/>
      <c r="O2335" s="70"/>
      <c r="P2335" s="70"/>
      <c r="Q2335" s="70"/>
      <c r="R2335" s="70">
        <v>7161</v>
      </c>
      <c r="S2335" s="70">
        <v>6611.9829339999997</v>
      </c>
    </row>
    <row r="2336" spans="1:19" x14ac:dyDescent="0.25">
      <c r="A2336" s="72">
        <v>30862</v>
      </c>
      <c r="B2336" s="70"/>
      <c r="C2336" s="70"/>
      <c r="D2336" s="70">
        <v>90053</v>
      </c>
      <c r="E2336" s="70">
        <v>131254.50097699999</v>
      </c>
      <c r="F2336" s="70"/>
      <c r="G2336" s="70"/>
      <c r="H2336" s="70"/>
      <c r="I2336" s="70"/>
      <c r="J2336" s="70"/>
      <c r="K2336" s="70"/>
      <c r="L2336" s="70"/>
      <c r="M2336" s="70"/>
      <c r="N2336" s="70"/>
      <c r="O2336" s="70"/>
      <c r="P2336" s="70"/>
      <c r="Q2336" s="70"/>
      <c r="R2336" s="70">
        <v>90053</v>
      </c>
      <c r="S2336" s="70">
        <v>131254.50097699999</v>
      </c>
    </row>
    <row r="2337" spans="1:19" x14ac:dyDescent="0.25">
      <c r="A2337" s="72">
        <v>30864</v>
      </c>
      <c r="B2337" s="70"/>
      <c r="C2337" s="70"/>
      <c r="D2337" s="70">
        <v>106984</v>
      </c>
      <c r="E2337" s="70">
        <v>101244.10498</v>
      </c>
      <c r="F2337" s="70"/>
      <c r="G2337" s="70"/>
      <c r="H2337" s="70"/>
      <c r="I2337" s="70"/>
      <c r="J2337" s="70"/>
      <c r="K2337" s="70"/>
      <c r="L2337" s="70"/>
      <c r="M2337" s="70"/>
      <c r="N2337" s="70"/>
      <c r="O2337" s="70"/>
      <c r="P2337" s="70"/>
      <c r="Q2337" s="70"/>
      <c r="R2337" s="70">
        <v>106984</v>
      </c>
      <c r="S2337" s="70">
        <v>101244.10498</v>
      </c>
    </row>
    <row r="2338" spans="1:19" x14ac:dyDescent="0.25">
      <c r="A2338" s="72">
        <v>30899</v>
      </c>
      <c r="B2338" s="70"/>
      <c r="C2338" s="70"/>
      <c r="D2338" s="70">
        <v>3395</v>
      </c>
      <c r="E2338" s="70">
        <v>6196.5582079999995</v>
      </c>
      <c r="F2338" s="70"/>
      <c r="G2338" s="70"/>
      <c r="H2338" s="70"/>
      <c r="I2338" s="70"/>
      <c r="J2338" s="70"/>
      <c r="K2338" s="70"/>
      <c r="L2338" s="70"/>
      <c r="M2338" s="70"/>
      <c r="N2338" s="70"/>
      <c r="O2338" s="70"/>
      <c r="P2338" s="70"/>
      <c r="Q2338" s="70"/>
      <c r="R2338" s="70">
        <v>3395</v>
      </c>
      <c r="S2338" s="70">
        <v>6196.5582079999995</v>
      </c>
    </row>
    <row r="2339" spans="1:19" x14ac:dyDescent="0.25">
      <c r="A2339" s="72">
        <v>30923</v>
      </c>
      <c r="B2339" s="70"/>
      <c r="C2339" s="70"/>
      <c r="D2339" s="70"/>
      <c r="E2339" s="70"/>
      <c r="F2339" s="70"/>
      <c r="G2339" s="70"/>
      <c r="H2339" s="70"/>
      <c r="I2339" s="70"/>
      <c r="J2339" s="70"/>
      <c r="K2339" s="70"/>
      <c r="L2339" s="70"/>
      <c r="M2339" s="70"/>
      <c r="N2339" s="70">
        <v>17200</v>
      </c>
      <c r="O2339" s="70">
        <v>10407.064865</v>
      </c>
      <c r="P2339" s="70"/>
      <c r="Q2339" s="70"/>
      <c r="R2339" s="70">
        <v>17200</v>
      </c>
      <c r="S2339" s="70">
        <v>10407.064865</v>
      </c>
    </row>
    <row r="2340" spans="1:19" x14ac:dyDescent="0.25">
      <c r="A2340" s="72">
        <v>30944</v>
      </c>
      <c r="B2340" s="70"/>
      <c r="C2340" s="70"/>
      <c r="D2340" s="70"/>
      <c r="E2340" s="70"/>
      <c r="F2340" s="70"/>
      <c r="G2340" s="70"/>
      <c r="H2340" s="70"/>
      <c r="I2340" s="70"/>
      <c r="J2340" s="70"/>
      <c r="K2340" s="70"/>
      <c r="L2340" s="70"/>
      <c r="M2340" s="70"/>
      <c r="N2340" s="70">
        <v>800</v>
      </c>
      <c r="O2340" s="70">
        <v>535.63734799999997</v>
      </c>
      <c r="P2340" s="70"/>
      <c r="Q2340" s="70"/>
      <c r="R2340" s="70">
        <v>800</v>
      </c>
      <c r="S2340" s="70">
        <v>535.63734799999997</v>
      </c>
    </row>
    <row r="2341" spans="1:19" x14ac:dyDescent="0.25">
      <c r="A2341" s="72">
        <v>30995</v>
      </c>
      <c r="B2341" s="70"/>
      <c r="C2341" s="70"/>
      <c r="D2341" s="70">
        <v>3535</v>
      </c>
      <c r="E2341" s="70">
        <v>11764.802143000001</v>
      </c>
      <c r="F2341" s="70"/>
      <c r="G2341" s="70"/>
      <c r="H2341" s="70"/>
      <c r="I2341" s="70"/>
      <c r="J2341" s="70"/>
      <c r="K2341" s="70"/>
      <c r="L2341" s="70"/>
      <c r="M2341" s="70"/>
      <c r="N2341" s="70"/>
      <c r="O2341" s="70"/>
      <c r="P2341" s="70"/>
      <c r="Q2341" s="70"/>
      <c r="R2341" s="70">
        <v>3535</v>
      </c>
      <c r="S2341" s="70">
        <v>11764.802143000001</v>
      </c>
    </row>
    <row r="2342" spans="1:19" x14ac:dyDescent="0.25">
      <c r="A2342" s="72">
        <v>31021</v>
      </c>
      <c r="B2342" s="70"/>
      <c r="C2342" s="70"/>
      <c r="D2342" s="70"/>
      <c r="E2342" s="70"/>
      <c r="F2342" s="70"/>
      <c r="G2342" s="70"/>
      <c r="H2342" s="70"/>
      <c r="I2342" s="70"/>
      <c r="J2342" s="70">
        <v>20600</v>
      </c>
      <c r="K2342" s="70">
        <v>28533.019194</v>
      </c>
      <c r="L2342" s="70"/>
      <c r="M2342" s="70"/>
      <c r="N2342" s="70"/>
      <c r="O2342" s="70"/>
      <c r="P2342" s="70"/>
      <c r="Q2342" s="70"/>
      <c r="R2342" s="70">
        <v>20600</v>
      </c>
      <c r="S2342" s="70">
        <v>28533.019194</v>
      </c>
    </row>
    <row r="2343" spans="1:19" x14ac:dyDescent="0.25">
      <c r="A2343" s="72">
        <v>31029</v>
      </c>
      <c r="B2343" s="70"/>
      <c r="C2343" s="70"/>
      <c r="D2343" s="70"/>
      <c r="E2343" s="70"/>
      <c r="F2343" s="70"/>
      <c r="G2343" s="70"/>
      <c r="H2343" s="70"/>
      <c r="I2343" s="70"/>
      <c r="J2343" s="70">
        <v>6000</v>
      </c>
      <c r="K2343" s="70">
        <v>5530.2869719999999</v>
      </c>
      <c r="L2343" s="70"/>
      <c r="M2343" s="70"/>
      <c r="N2343" s="70"/>
      <c r="O2343" s="70"/>
      <c r="P2343" s="70"/>
      <c r="Q2343" s="70"/>
      <c r="R2343" s="70">
        <v>6000</v>
      </c>
      <c r="S2343" s="70">
        <v>5530.2869719999999</v>
      </c>
    </row>
    <row r="2344" spans="1:19" x14ac:dyDescent="0.25">
      <c r="A2344" s="72">
        <v>31033</v>
      </c>
      <c r="B2344" s="70"/>
      <c r="C2344" s="70"/>
      <c r="D2344" s="70"/>
      <c r="E2344" s="70"/>
      <c r="F2344" s="70"/>
      <c r="G2344" s="70"/>
      <c r="H2344" s="70"/>
      <c r="I2344" s="70"/>
      <c r="J2344" s="70">
        <v>2900</v>
      </c>
      <c r="K2344" s="70">
        <v>874.90020099999992</v>
      </c>
      <c r="L2344" s="70"/>
      <c r="M2344" s="70"/>
      <c r="N2344" s="70"/>
      <c r="O2344" s="70"/>
      <c r="P2344" s="70"/>
      <c r="Q2344" s="70"/>
      <c r="R2344" s="70">
        <v>2900</v>
      </c>
      <c r="S2344" s="70">
        <v>874.90020099999992</v>
      </c>
    </row>
    <row r="2345" spans="1:19" x14ac:dyDescent="0.25">
      <c r="A2345" s="72">
        <v>31042</v>
      </c>
      <c r="B2345" s="70"/>
      <c r="C2345" s="70"/>
      <c r="D2345" s="70"/>
      <c r="E2345" s="70"/>
      <c r="F2345" s="70">
        <v>22568</v>
      </c>
      <c r="G2345" s="70">
        <v>28879.832306000004</v>
      </c>
      <c r="H2345" s="70"/>
      <c r="I2345" s="70"/>
      <c r="J2345" s="70"/>
      <c r="K2345" s="70"/>
      <c r="L2345" s="70"/>
      <c r="M2345" s="70"/>
      <c r="N2345" s="70"/>
      <c r="O2345" s="70"/>
      <c r="P2345" s="70"/>
      <c r="Q2345" s="70"/>
      <c r="R2345" s="70">
        <v>22568</v>
      </c>
      <c r="S2345" s="70">
        <v>28879.832306000004</v>
      </c>
    </row>
    <row r="2346" spans="1:19" x14ac:dyDescent="0.25">
      <c r="A2346" s="72">
        <v>31045</v>
      </c>
      <c r="B2346" s="70"/>
      <c r="C2346" s="70"/>
      <c r="D2346" s="70"/>
      <c r="E2346" s="70"/>
      <c r="F2346" s="70">
        <v>12100</v>
      </c>
      <c r="G2346" s="70">
        <v>27062.019073000003</v>
      </c>
      <c r="H2346" s="70"/>
      <c r="I2346" s="70"/>
      <c r="J2346" s="70"/>
      <c r="K2346" s="70"/>
      <c r="L2346" s="70"/>
      <c r="M2346" s="70"/>
      <c r="N2346" s="70"/>
      <c r="O2346" s="70"/>
      <c r="P2346" s="70"/>
      <c r="Q2346" s="70"/>
      <c r="R2346" s="70">
        <v>12100</v>
      </c>
      <c r="S2346" s="70">
        <v>27062.019073000003</v>
      </c>
    </row>
    <row r="2347" spans="1:19" x14ac:dyDescent="0.25">
      <c r="A2347" s="72">
        <v>31171</v>
      </c>
      <c r="B2347" s="70"/>
      <c r="C2347" s="70"/>
      <c r="D2347" s="70"/>
      <c r="E2347" s="70"/>
      <c r="F2347" s="70"/>
      <c r="G2347" s="70"/>
      <c r="H2347" s="70"/>
      <c r="I2347" s="70"/>
      <c r="J2347" s="70">
        <v>67253</v>
      </c>
      <c r="K2347" s="70">
        <v>60128.536376999997</v>
      </c>
      <c r="L2347" s="70"/>
      <c r="M2347" s="70"/>
      <c r="N2347" s="70"/>
      <c r="O2347" s="70"/>
      <c r="P2347" s="70"/>
      <c r="Q2347" s="70"/>
      <c r="R2347" s="70">
        <v>67253</v>
      </c>
      <c r="S2347" s="70">
        <v>60128.536376999997</v>
      </c>
    </row>
    <row r="2348" spans="1:19" x14ac:dyDescent="0.25">
      <c r="A2348" s="72">
        <v>31184</v>
      </c>
      <c r="B2348" s="70"/>
      <c r="C2348" s="70"/>
      <c r="D2348" s="70"/>
      <c r="E2348" s="70"/>
      <c r="F2348" s="70">
        <v>96691</v>
      </c>
      <c r="G2348" s="70">
        <v>89179.755858999997</v>
      </c>
      <c r="H2348" s="70"/>
      <c r="I2348" s="70"/>
      <c r="J2348" s="70"/>
      <c r="K2348" s="70"/>
      <c r="L2348" s="70"/>
      <c r="M2348" s="70"/>
      <c r="N2348" s="70"/>
      <c r="O2348" s="70"/>
      <c r="P2348" s="70"/>
      <c r="Q2348" s="70"/>
      <c r="R2348" s="70">
        <v>96691</v>
      </c>
      <c r="S2348" s="70">
        <v>89179.755858999997</v>
      </c>
    </row>
    <row r="2349" spans="1:19" x14ac:dyDescent="0.25">
      <c r="A2349" s="72">
        <v>31193</v>
      </c>
      <c r="B2349" s="70"/>
      <c r="C2349" s="70"/>
      <c r="D2349" s="70"/>
      <c r="E2349" s="70"/>
      <c r="F2349" s="70"/>
      <c r="G2349" s="70"/>
      <c r="H2349" s="70"/>
      <c r="I2349" s="70"/>
      <c r="J2349" s="70"/>
      <c r="K2349" s="70"/>
      <c r="L2349" s="70"/>
      <c r="M2349" s="70"/>
      <c r="N2349" s="70">
        <v>73452</v>
      </c>
      <c r="O2349" s="70">
        <v>70089.463378999993</v>
      </c>
      <c r="P2349" s="70"/>
      <c r="Q2349" s="70"/>
      <c r="R2349" s="70">
        <v>73452</v>
      </c>
      <c r="S2349" s="70">
        <v>70089.463378999993</v>
      </c>
    </row>
    <row r="2350" spans="1:19" x14ac:dyDescent="0.25">
      <c r="A2350" s="72">
        <v>31198</v>
      </c>
      <c r="B2350" s="70"/>
      <c r="C2350" s="70"/>
      <c r="D2350" s="70"/>
      <c r="E2350" s="70"/>
      <c r="F2350" s="70">
        <v>83328</v>
      </c>
      <c r="G2350" s="70">
        <v>82553.732420999993</v>
      </c>
      <c r="H2350" s="70"/>
      <c r="I2350" s="70"/>
      <c r="J2350" s="70"/>
      <c r="K2350" s="70"/>
      <c r="L2350" s="70"/>
      <c r="M2350" s="70"/>
      <c r="N2350" s="70"/>
      <c r="O2350" s="70"/>
      <c r="P2350" s="70"/>
      <c r="Q2350" s="70"/>
      <c r="R2350" s="70">
        <v>83328</v>
      </c>
      <c r="S2350" s="70">
        <v>82553.732420999993</v>
      </c>
    </row>
    <row r="2351" spans="1:19" x14ac:dyDescent="0.25">
      <c r="A2351" s="72">
        <v>31204</v>
      </c>
      <c r="B2351" s="70"/>
      <c r="C2351" s="70"/>
      <c r="D2351" s="70"/>
      <c r="E2351" s="70"/>
      <c r="F2351" s="70">
        <v>22225</v>
      </c>
      <c r="G2351" s="70">
        <v>19562.676930000001</v>
      </c>
      <c r="H2351" s="70"/>
      <c r="I2351" s="70"/>
      <c r="J2351" s="70"/>
      <c r="K2351" s="70"/>
      <c r="L2351" s="70"/>
      <c r="M2351" s="70"/>
      <c r="N2351" s="70"/>
      <c r="O2351" s="70"/>
      <c r="P2351" s="70"/>
      <c r="Q2351" s="70"/>
      <c r="R2351" s="70">
        <v>22225</v>
      </c>
      <c r="S2351" s="70">
        <v>19562.676930000001</v>
      </c>
    </row>
    <row r="2352" spans="1:19" x14ac:dyDescent="0.25">
      <c r="A2352" s="72">
        <v>31205</v>
      </c>
      <c r="B2352" s="70"/>
      <c r="C2352" s="70"/>
      <c r="D2352" s="70"/>
      <c r="E2352" s="70"/>
      <c r="F2352" s="70">
        <v>121528</v>
      </c>
      <c r="G2352" s="70">
        <v>112042.604492</v>
      </c>
      <c r="H2352" s="70"/>
      <c r="I2352" s="70"/>
      <c r="J2352" s="70"/>
      <c r="K2352" s="70"/>
      <c r="L2352" s="70"/>
      <c r="M2352" s="70"/>
      <c r="N2352" s="70"/>
      <c r="O2352" s="70"/>
      <c r="P2352" s="70"/>
      <c r="Q2352" s="70"/>
      <c r="R2352" s="70">
        <v>121528</v>
      </c>
      <c r="S2352" s="70">
        <v>112042.604492</v>
      </c>
    </row>
    <row r="2353" spans="1:19" x14ac:dyDescent="0.25">
      <c r="A2353" s="72">
        <v>31206</v>
      </c>
      <c r="B2353" s="70"/>
      <c r="C2353" s="70"/>
      <c r="D2353" s="70"/>
      <c r="E2353" s="70"/>
      <c r="F2353" s="70">
        <v>113853</v>
      </c>
      <c r="G2353" s="70">
        <v>115506.758789</v>
      </c>
      <c r="H2353" s="70"/>
      <c r="I2353" s="70"/>
      <c r="J2353" s="70"/>
      <c r="K2353" s="70"/>
      <c r="L2353" s="70"/>
      <c r="M2353" s="70"/>
      <c r="N2353" s="70"/>
      <c r="O2353" s="70"/>
      <c r="P2353" s="70"/>
      <c r="Q2353" s="70"/>
      <c r="R2353" s="70">
        <v>113853</v>
      </c>
      <c r="S2353" s="70">
        <v>115506.758789</v>
      </c>
    </row>
    <row r="2354" spans="1:19" x14ac:dyDescent="0.25">
      <c r="A2354" s="72">
        <v>31207</v>
      </c>
      <c r="B2354" s="70"/>
      <c r="C2354" s="70"/>
      <c r="D2354" s="70"/>
      <c r="E2354" s="70"/>
      <c r="F2354" s="70">
        <v>113729</v>
      </c>
      <c r="G2354" s="70">
        <v>115617.495117</v>
      </c>
      <c r="H2354" s="70"/>
      <c r="I2354" s="70"/>
      <c r="J2354" s="70"/>
      <c r="K2354" s="70"/>
      <c r="L2354" s="70"/>
      <c r="M2354" s="70"/>
      <c r="N2354" s="70"/>
      <c r="O2354" s="70"/>
      <c r="P2354" s="70"/>
      <c r="Q2354" s="70"/>
      <c r="R2354" s="70">
        <v>113729</v>
      </c>
      <c r="S2354" s="70">
        <v>115617.495117</v>
      </c>
    </row>
    <row r="2355" spans="1:19" x14ac:dyDescent="0.25">
      <c r="A2355" s="72">
        <v>31208</v>
      </c>
      <c r="B2355" s="70"/>
      <c r="C2355" s="70"/>
      <c r="D2355" s="70"/>
      <c r="E2355" s="70"/>
      <c r="F2355" s="70">
        <v>105051</v>
      </c>
      <c r="G2355" s="70">
        <v>102389.11816399998</v>
      </c>
      <c r="H2355" s="70"/>
      <c r="I2355" s="70"/>
      <c r="J2355" s="70"/>
      <c r="K2355" s="70"/>
      <c r="L2355" s="70"/>
      <c r="M2355" s="70"/>
      <c r="N2355" s="70"/>
      <c r="O2355" s="70"/>
      <c r="P2355" s="70"/>
      <c r="Q2355" s="70"/>
      <c r="R2355" s="70">
        <v>105051</v>
      </c>
      <c r="S2355" s="70">
        <v>102389.11816399998</v>
      </c>
    </row>
    <row r="2356" spans="1:19" x14ac:dyDescent="0.25">
      <c r="A2356" s="72">
        <v>31212</v>
      </c>
      <c r="B2356" s="70"/>
      <c r="C2356" s="70"/>
      <c r="D2356" s="70">
        <v>80711</v>
      </c>
      <c r="E2356" s="70">
        <v>86233.886352999994</v>
      </c>
      <c r="F2356" s="70"/>
      <c r="G2356" s="70"/>
      <c r="H2356" s="70"/>
      <c r="I2356" s="70"/>
      <c r="J2356" s="70"/>
      <c r="K2356" s="70"/>
      <c r="L2356" s="70"/>
      <c r="M2356" s="70"/>
      <c r="N2356" s="70"/>
      <c r="O2356" s="70"/>
      <c r="P2356" s="70"/>
      <c r="Q2356" s="70"/>
      <c r="R2356" s="70">
        <v>80711</v>
      </c>
      <c r="S2356" s="70">
        <v>86233.886352999994</v>
      </c>
    </row>
    <row r="2357" spans="1:19" x14ac:dyDescent="0.25">
      <c r="A2357" s="72">
        <v>31221</v>
      </c>
      <c r="B2357" s="70"/>
      <c r="C2357" s="70"/>
      <c r="D2357" s="70">
        <v>20304</v>
      </c>
      <c r="E2357" s="70">
        <v>24652.304321</v>
      </c>
      <c r="F2357" s="70"/>
      <c r="G2357" s="70"/>
      <c r="H2357" s="70"/>
      <c r="I2357" s="70"/>
      <c r="J2357" s="70"/>
      <c r="K2357" s="70"/>
      <c r="L2357" s="70"/>
      <c r="M2357" s="70"/>
      <c r="N2357" s="70"/>
      <c r="O2357" s="70"/>
      <c r="P2357" s="70"/>
      <c r="Q2357" s="70"/>
      <c r="R2357" s="70">
        <v>20304</v>
      </c>
      <c r="S2357" s="70">
        <v>24652.304321</v>
      </c>
    </row>
    <row r="2358" spans="1:19" x14ac:dyDescent="0.25">
      <c r="A2358" s="72">
        <v>31272</v>
      </c>
      <c r="B2358" s="70"/>
      <c r="C2358" s="70"/>
      <c r="D2358" s="70"/>
      <c r="E2358" s="70"/>
      <c r="F2358" s="70">
        <v>39765</v>
      </c>
      <c r="G2358" s="70">
        <v>34648.221862999999</v>
      </c>
      <c r="H2358" s="70"/>
      <c r="I2358" s="70"/>
      <c r="J2358" s="70"/>
      <c r="K2358" s="70"/>
      <c r="L2358" s="70"/>
      <c r="M2358" s="70"/>
      <c r="N2358" s="70"/>
      <c r="O2358" s="70"/>
      <c r="P2358" s="70"/>
      <c r="Q2358" s="70"/>
      <c r="R2358" s="70">
        <v>39765</v>
      </c>
      <c r="S2358" s="70">
        <v>34648.221862999999</v>
      </c>
    </row>
    <row r="2359" spans="1:19" x14ac:dyDescent="0.25">
      <c r="A2359" s="72">
        <v>31274</v>
      </c>
      <c r="B2359" s="70"/>
      <c r="C2359" s="70"/>
      <c r="D2359" s="70">
        <v>5896</v>
      </c>
      <c r="E2359" s="70">
        <v>7964.9572549999993</v>
      </c>
      <c r="F2359" s="70"/>
      <c r="G2359" s="70"/>
      <c r="H2359" s="70"/>
      <c r="I2359" s="70"/>
      <c r="J2359" s="70"/>
      <c r="K2359" s="70"/>
      <c r="L2359" s="70"/>
      <c r="M2359" s="70"/>
      <c r="N2359" s="70"/>
      <c r="O2359" s="70"/>
      <c r="P2359" s="70"/>
      <c r="Q2359" s="70"/>
      <c r="R2359" s="70">
        <v>5896</v>
      </c>
      <c r="S2359" s="70">
        <v>7964.9572549999993</v>
      </c>
    </row>
    <row r="2360" spans="1:19" x14ac:dyDescent="0.25">
      <c r="A2360" s="72">
        <v>31277</v>
      </c>
      <c r="B2360" s="70"/>
      <c r="C2360" s="70"/>
      <c r="D2360" s="70"/>
      <c r="E2360" s="70"/>
      <c r="F2360" s="70">
        <v>17484</v>
      </c>
      <c r="G2360" s="70">
        <v>14329.934723999999</v>
      </c>
      <c r="H2360" s="70"/>
      <c r="I2360" s="70"/>
      <c r="J2360" s="70"/>
      <c r="K2360" s="70"/>
      <c r="L2360" s="70"/>
      <c r="M2360" s="70"/>
      <c r="N2360" s="70"/>
      <c r="O2360" s="70"/>
      <c r="P2360" s="70"/>
      <c r="Q2360" s="70"/>
      <c r="R2360" s="70">
        <v>17484</v>
      </c>
      <c r="S2360" s="70">
        <v>14329.934723999999</v>
      </c>
    </row>
    <row r="2361" spans="1:19" x14ac:dyDescent="0.25">
      <c r="A2361" s="72">
        <v>31287</v>
      </c>
      <c r="B2361" s="70"/>
      <c r="C2361" s="70"/>
      <c r="D2361" s="70">
        <v>16732</v>
      </c>
      <c r="E2361" s="70">
        <v>12263.712667</v>
      </c>
      <c r="F2361" s="70"/>
      <c r="G2361" s="70"/>
      <c r="H2361" s="70"/>
      <c r="I2361" s="70"/>
      <c r="J2361" s="70"/>
      <c r="K2361" s="70"/>
      <c r="L2361" s="70"/>
      <c r="M2361" s="70"/>
      <c r="N2361" s="70"/>
      <c r="O2361" s="70"/>
      <c r="P2361" s="70"/>
      <c r="Q2361" s="70"/>
      <c r="R2361" s="70">
        <v>16732</v>
      </c>
      <c r="S2361" s="70">
        <v>12263.712667</v>
      </c>
    </row>
    <row r="2362" spans="1:19" x14ac:dyDescent="0.25">
      <c r="A2362" s="72">
        <v>37212</v>
      </c>
      <c r="B2362" s="70"/>
      <c r="C2362" s="70"/>
      <c r="D2362" s="70"/>
      <c r="E2362" s="70"/>
      <c r="F2362" s="70">
        <v>6172</v>
      </c>
      <c r="G2362" s="70">
        <v>6870.3962869999996</v>
      </c>
      <c r="H2362" s="70"/>
      <c r="I2362" s="70"/>
      <c r="J2362" s="70"/>
      <c r="K2362" s="70"/>
      <c r="L2362" s="70"/>
      <c r="M2362" s="70"/>
      <c r="N2362" s="70"/>
      <c r="O2362" s="70"/>
      <c r="P2362" s="70"/>
      <c r="Q2362" s="70"/>
      <c r="R2362" s="70">
        <v>6172</v>
      </c>
      <c r="S2362" s="70">
        <v>6870.3962869999996</v>
      </c>
    </row>
    <row r="2363" spans="1:19" x14ac:dyDescent="0.25">
      <c r="A2363" s="72">
        <v>37248</v>
      </c>
      <c r="B2363" s="70"/>
      <c r="C2363" s="70"/>
      <c r="D2363" s="70"/>
      <c r="E2363" s="70"/>
      <c r="F2363" s="70"/>
      <c r="G2363" s="70"/>
      <c r="H2363" s="70">
        <v>2800</v>
      </c>
      <c r="I2363" s="70">
        <v>12704.079071</v>
      </c>
      <c r="J2363" s="70"/>
      <c r="K2363" s="70"/>
      <c r="L2363" s="70"/>
      <c r="M2363" s="70"/>
      <c r="N2363" s="70"/>
      <c r="O2363" s="70"/>
      <c r="P2363" s="70"/>
      <c r="Q2363" s="70"/>
      <c r="R2363" s="70">
        <v>2800</v>
      </c>
      <c r="S2363" s="70">
        <v>12704.079071</v>
      </c>
    </row>
    <row r="2364" spans="1:19" x14ac:dyDescent="0.25">
      <c r="A2364" s="72">
        <v>37251</v>
      </c>
      <c r="B2364" s="70"/>
      <c r="C2364" s="70"/>
      <c r="D2364" s="70"/>
      <c r="E2364" s="70"/>
      <c r="F2364" s="70"/>
      <c r="G2364" s="70"/>
      <c r="H2364" s="70"/>
      <c r="I2364" s="70"/>
      <c r="J2364" s="70">
        <v>4400</v>
      </c>
      <c r="K2364" s="70">
        <v>5360.6714840000004</v>
      </c>
      <c r="L2364" s="70"/>
      <c r="M2364" s="70"/>
      <c r="N2364" s="70"/>
      <c r="O2364" s="70"/>
      <c r="P2364" s="70"/>
      <c r="Q2364" s="70"/>
      <c r="R2364" s="70">
        <v>4400</v>
      </c>
      <c r="S2364" s="70">
        <v>5360.6714840000004</v>
      </c>
    </row>
    <row r="2365" spans="1:19" x14ac:dyDescent="0.25">
      <c r="A2365" s="72">
        <v>37404</v>
      </c>
      <c r="B2365" s="70"/>
      <c r="C2365" s="70"/>
      <c r="D2365" s="70">
        <v>5164</v>
      </c>
      <c r="E2365" s="70">
        <v>2553.6941139999999</v>
      </c>
      <c r="F2365" s="70"/>
      <c r="G2365" s="70"/>
      <c r="H2365" s="70"/>
      <c r="I2365" s="70"/>
      <c r="J2365" s="70"/>
      <c r="K2365" s="70"/>
      <c r="L2365" s="70"/>
      <c r="M2365" s="70"/>
      <c r="N2365" s="70"/>
      <c r="O2365" s="70"/>
      <c r="P2365" s="70"/>
      <c r="Q2365" s="70"/>
      <c r="R2365" s="70">
        <v>5164</v>
      </c>
      <c r="S2365" s="70">
        <v>2553.6941139999999</v>
      </c>
    </row>
    <row r="2366" spans="1:19" x14ac:dyDescent="0.25">
      <c r="A2366" s="72">
        <v>37892</v>
      </c>
      <c r="B2366" s="70"/>
      <c r="C2366" s="70"/>
      <c r="D2366" s="70">
        <v>3700</v>
      </c>
      <c r="E2366" s="70">
        <v>12204.235557</v>
      </c>
      <c r="F2366" s="70"/>
      <c r="G2366" s="70"/>
      <c r="H2366" s="70"/>
      <c r="I2366" s="70"/>
      <c r="J2366" s="70"/>
      <c r="K2366" s="70"/>
      <c r="L2366" s="70"/>
      <c r="M2366" s="70"/>
      <c r="N2366" s="70"/>
      <c r="O2366" s="70"/>
      <c r="P2366" s="70"/>
      <c r="Q2366" s="70"/>
      <c r="R2366" s="70">
        <v>3700</v>
      </c>
      <c r="S2366" s="70">
        <v>12204.235557</v>
      </c>
    </row>
    <row r="2367" spans="1:19" x14ac:dyDescent="0.25">
      <c r="A2367" s="72">
        <v>40147</v>
      </c>
      <c r="B2367" s="70"/>
      <c r="C2367" s="70"/>
      <c r="D2367" s="70"/>
      <c r="E2367" s="70"/>
      <c r="F2367" s="70">
        <v>2896</v>
      </c>
      <c r="G2367" s="70">
        <v>2159.1010550000001</v>
      </c>
      <c r="H2367" s="70"/>
      <c r="I2367" s="70"/>
      <c r="J2367" s="70"/>
      <c r="K2367" s="70"/>
      <c r="L2367" s="70"/>
      <c r="M2367" s="70"/>
      <c r="N2367" s="70"/>
      <c r="O2367" s="70"/>
      <c r="P2367" s="70"/>
      <c r="Q2367" s="70"/>
      <c r="R2367" s="70">
        <v>2896</v>
      </c>
      <c r="S2367" s="70">
        <v>2159.1010550000001</v>
      </c>
    </row>
    <row r="2368" spans="1:19" x14ac:dyDescent="0.25">
      <c r="A2368" s="72">
        <v>40257</v>
      </c>
      <c r="B2368" s="70"/>
      <c r="C2368" s="70"/>
      <c r="D2368" s="70"/>
      <c r="E2368" s="70"/>
      <c r="F2368" s="70">
        <v>7636</v>
      </c>
      <c r="G2368" s="70">
        <v>4003.2499589999998</v>
      </c>
      <c r="H2368" s="70"/>
      <c r="I2368" s="70"/>
      <c r="J2368" s="70"/>
      <c r="K2368" s="70"/>
      <c r="L2368" s="70"/>
      <c r="M2368" s="70"/>
      <c r="N2368" s="70"/>
      <c r="O2368" s="70"/>
      <c r="P2368" s="70"/>
      <c r="Q2368" s="70"/>
      <c r="R2368" s="70">
        <v>7636</v>
      </c>
      <c r="S2368" s="70">
        <v>4003.2499589999998</v>
      </c>
    </row>
    <row r="2369" spans="1:19" x14ac:dyDescent="0.25">
      <c r="A2369" s="72">
        <v>40311</v>
      </c>
      <c r="B2369" s="70"/>
      <c r="C2369" s="70"/>
      <c r="D2369" s="70"/>
      <c r="E2369" s="70"/>
      <c r="F2369" s="70"/>
      <c r="G2369" s="70"/>
      <c r="H2369" s="70">
        <v>38446</v>
      </c>
      <c r="I2369" s="70">
        <v>3361.128017</v>
      </c>
      <c r="J2369" s="70"/>
      <c r="K2369" s="70"/>
      <c r="L2369" s="70"/>
      <c r="M2369" s="70"/>
      <c r="N2369" s="70"/>
      <c r="O2369" s="70"/>
      <c r="P2369" s="70"/>
      <c r="Q2369" s="70"/>
      <c r="R2369" s="70">
        <v>38446</v>
      </c>
      <c r="S2369" s="70">
        <v>3361.128017</v>
      </c>
    </row>
    <row r="2370" spans="1:19" x14ac:dyDescent="0.25">
      <c r="A2370" s="72">
        <v>40388</v>
      </c>
      <c r="B2370" s="70"/>
      <c r="C2370" s="70"/>
      <c r="D2370" s="70"/>
      <c r="E2370" s="70"/>
      <c r="F2370" s="70"/>
      <c r="G2370" s="70"/>
      <c r="H2370" s="70">
        <v>2692</v>
      </c>
      <c r="I2370" s="70">
        <v>3180.7328819999998</v>
      </c>
      <c r="J2370" s="70"/>
      <c r="K2370" s="70"/>
      <c r="L2370" s="70"/>
      <c r="M2370" s="70"/>
      <c r="N2370" s="70"/>
      <c r="O2370" s="70"/>
      <c r="P2370" s="70"/>
      <c r="Q2370" s="70"/>
      <c r="R2370" s="70">
        <v>2692</v>
      </c>
      <c r="S2370" s="70">
        <v>3180.7328819999998</v>
      </c>
    </row>
    <row r="2371" spans="1:19" x14ac:dyDescent="0.25">
      <c r="A2371" s="72">
        <v>45606</v>
      </c>
      <c r="B2371" s="70"/>
      <c r="C2371" s="70"/>
      <c r="D2371" s="70"/>
      <c r="E2371" s="70"/>
      <c r="F2371" s="70">
        <v>10889</v>
      </c>
      <c r="G2371" s="70">
        <v>9252.875320000001</v>
      </c>
      <c r="H2371" s="70"/>
      <c r="I2371" s="70"/>
      <c r="J2371" s="70"/>
      <c r="K2371" s="70"/>
      <c r="L2371" s="70"/>
      <c r="M2371" s="70"/>
      <c r="N2371" s="70"/>
      <c r="O2371" s="70"/>
      <c r="P2371" s="70"/>
      <c r="Q2371" s="70"/>
      <c r="R2371" s="70">
        <v>10889</v>
      </c>
      <c r="S2371" s="70">
        <v>9252.875320000001</v>
      </c>
    </row>
    <row r="2372" spans="1:19" x14ac:dyDescent="0.25">
      <c r="A2372" s="72">
        <v>48918</v>
      </c>
      <c r="B2372" s="70"/>
      <c r="C2372" s="70"/>
      <c r="D2372" s="70"/>
      <c r="E2372" s="70"/>
      <c r="F2372" s="70">
        <v>3997</v>
      </c>
      <c r="G2372" s="70">
        <v>7215.6411690000004</v>
      </c>
      <c r="H2372" s="70"/>
      <c r="I2372" s="70"/>
      <c r="J2372" s="70"/>
      <c r="K2372" s="70"/>
      <c r="L2372" s="70"/>
      <c r="M2372" s="70"/>
      <c r="N2372" s="70"/>
      <c r="O2372" s="70"/>
      <c r="P2372" s="70"/>
      <c r="Q2372" s="70"/>
      <c r="R2372" s="70">
        <v>3997</v>
      </c>
      <c r="S2372" s="70">
        <v>7215.6411690000004</v>
      </c>
    </row>
    <row r="2373" spans="1:19" x14ac:dyDescent="0.25">
      <c r="A2373" s="72">
        <v>49124</v>
      </c>
      <c r="B2373" s="70"/>
      <c r="C2373" s="70"/>
      <c r="D2373" s="70"/>
      <c r="E2373" s="70"/>
      <c r="F2373" s="70">
        <v>1034</v>
      </c>
      <c r="G2373" s="70">
        <v>6827.9639659999993</v>
      </c>
      <c r="H2373" s="70"/>
      <c r="I2373" s="70"/>
      <c r="J2373" s="70"/>
      <c r="K2373" s="70"/>
      <c r="L2373" s="70"/>
      <c r="M2373" s="70"/>
      <c r="N2373" s="70"/>
      <c r="O2373" s="70"/>
      <c r="P2373" s="70"/>
      <c r="Q2373" s="70"/>
      <c r="R2373" s="70">
        <v>1034</v>
      </c>
      <c r="S2373" s="70">
        <v>6827.9639659999993</v>
      </c>
    </row>
    <row r="2374" spans="1:19" x14ac:dyDescent="0.25">
      <c r="A2374" s="72">
        <v>49233</v>
      </c>
      <c r="B2374" s="70"/>
      <c r="C2374" s="70"/>
      <c r="D2374" s="70"/>
      <c r="E2374" s="70"/>
      <c r="F2374" s="70">
        <v>2648</v>
      </c>
      <c r="G2374" s="70">
        <v>1536.214827</v>
      </c>
      <c r="H2374" s="70"/>
      <c r="I2374" s="70"/>
      <c r="J2374" s="70"/>
      <c r="K2374" s="70"/>
      <c r="L2374" s="70"/>
      <c r="M2374" s="70"/>
      <c r="N2374" s="70"/>
      <c r="O2374" s="70"/>
      <c r="P2374" s="70"/>
      <c r="Q2374" s="70"/>
      <c r="R2374" s="70">
        <v>2648</v>
      </c>
      <c r="S2374" s="70">
        <v>1536.214827</v>
      </c>
    </row>
    <row r="2375" spans="1:19" x14ac:dyDescent="0.25">
      <c r="A2375" s="72">
        <v>49571</v>
      </c>
      <c r="B2375" s="70"/>
      <c r="C2375" s="70"/>
      <c r="D2375" s="70"/>
      <c r="E2375" s="70"/>
      <c r="F2375" s="70">
        <v>2874</v>
      </c>
      <c r="G2375" s="70">
        <v>920.14795300000014</v>
      </c>
      <c r="H2375" s="70"/>
      <c r="I2375" s="70"/>
      <c r="J2375" s="70"/>
      <c r="K2375" s="70"/>
      <c r="L2375" s="70"/>
      <c r="M2375" s="70"/>
      <c r="N2375" s="70"/>
      <c r="O2375" s="70"/>
      <c r="P2375" s="70"/>
      <c r="Q2375" s="70"/>
      <c r="R2375" s="70">
        <v>2874</v>
      </c>
      <c r="S2375" s="70">
        <v>920.14795300000014</v>
      </c>
    </row>
    <row r="2376" spans="1:19" x14ac:dyDescent="0.25">
      <c r="A2376" s="72">
        <v>50272</v>
      </c>
      <c r="B2376" s="70"/>
      <c r="C2376" s="70"/>
      <c r="D2376" s="70">
        <v>3047</v>
      </c>
      <c r="E2376" s="70">
        <v>1694.7526200000002</v>
      </c>
      <c r="F2376" s="70"/>
      <c r="G2376" s="70"/>
      <c r="H2376" s="70"/>
      <c r="I2376" s="70"/>
      <c r="J2376" s="70"/>
      <c r="K2376" s="70"/>
      <c r="L2376" s="70"/>
      <c r="M2376" s="70"/>
      <c r="N2376" s="70"/>
      <c r="O2376" s="70"/>
      <c r="P2376" s="70"/>
      <c r="Q2376" s="70"/>
      <c r="R2376" s="70">
        <v>3047</v>
      </c>
      <c r="S2376" s="70">
        <v>1694.7526200000002</v>
      </c>
    </row>
    <row r="2377" spans="1:19" x14ac:dyDescent="0.25">
      <c r="A2377" s="72">
        <v>51053</v>
      </c>
      <c r="B2377" s="70"/>
      <c r="C2377" s="70"/>
      <c r="D2377" s="70"/>
      <c r="E2377" s="70"/>
      <c r="F2377" s="70"/>
      <c r="G2377" s="70"/>
      <c r="H2377" s="70"/>
      <c r="I2377" s="70"/>
      <c r="J2377" s="70"/>
      <c r="K2377" s="70"/>
      <c r="L2377" s="70">
        <v>19351</v>
      </c>
      <c r="M2377" s="70">
        <v>17754.947022</v>
      </c>
      <c r="N2377" s="70"/>
      <c r="O2377" s="70"/>
      <c r="P2377" s="70"/>
      <c r="Q2377" s="70"/>
      <c r="R2377" s="70">
        <v>19351</v>
      </c>
      <c r="S2377" s="70">
        <v>17754.947022</v>
      </c>
    </row>
    <row r="2378" spans="1:19" x14ac:dyDescent="0.25">
      <c r="A2378" s="72">
        <v>51054</v>
      </c>
      <c r="B2378" s="70"/>
      <c r="C2378" s="70"/>
      <c r="D2378" s="70"/>
      <c r="E2378" s="70"/>
      <c r="F2378" s="70"/>
      <c r="G2378" s="70"/>
      <c r="H2378" s="70"/>
      <c r="I2378" s="70"/>
      <c r="J2378" s="70"/>
      <c r="K2378" s="70"/>
      <c r="L2378" s="70">
        <v>18632</v>
      </c>
      <c r="M2378" s="70">
        <v>17939.006348999999</v>
      </c>
      <c r="N2378" s="70"/>
      <c r="O2378" s="70"/>
      <c r="P2378" s="70"/>
      <c r="Q2378" s="70"/>
      <c r="R2378" s="70">
        <v>18632</v>
      </c>
      <c r="S2378" s="70">
        <v>17939.006348999999</v>
      </c>
    </row>
    <row r="2379" spans="1:19" x14ac:dyDescent="0.25">
      <c r="A2379" s="72">
        <v>51182</v>
      </c>
      <c r="B2379" s="70"/>
      <c r="C2379" s="70"/>
      <c r="D2379" s="70"/>
      <c r="E2379" s="70"/>
      <c r="F2379" s="70"/>
      <c r="G2379" s="70"/>
      <c r="H2379" s="70"/>
      <c r="I2379" s="70"/>
      <c r="J2379" s="70"/>
      <c r="K2379" s="70"/>
      <c r="L2379" s="70"/>
      <c r="M2379" s="70"/>
      <c r="N2379" s="70">
        <v>21749</v>
      </c>
      <c r="O2379" s="70">
        <v>23508.888182999999</v>
      </c>
      <c r="P2379" s="70"/>
      <c r="Q2379" s="70"/>
      <c r="R2379" s="70">
        <v>21749</v>
      </c>
      <c r="S2379" s="70">
        <v>23508.888182999999</v>
      </c>
    </row>
    <row r="2380" spans="1:19" x14ac:dyDescent="0.25">
      <c r="A2380" s="72">
        <v>51183</v>
      </c>
      <c r="B2380" s="70"/>
      <c r="C2380" s="70"/>
      <c r="D2380" s="70"/>
      <c r="E2380" s="70"/>
      <c r="F2380" s="70"/>
      <c r="G2380" s="70"/>
      <c r="H2380" s="70"/>
      <c r="I2380" s="70"/>
      <c r="J2380" s="70"/>
      <c r="K2380" s="70"/>
      <c r="L2380" s="70"/>
      <c r="M2380" s="70"/>
      <c r="N2380" s="70">
        <v>21366</v>
      </c>
      <c r="O2380" s="70">
        <v>23489.090332</v>
      </c>
      <c r="P2380" s="70"/>
      <c r="Q2380" s="70"/>
      <c r="R2380" s="70">
        <v>21366</v>
      </c>
      <c r="S2380" s="70">
        <v>23489.090332</v>
      </c>
    </row>
    <row r="2381" spans="1:19" x14ac:dyDescent="0.25">
      <c r="A2381" s="72" t="s">
        <v>123</v>
      </c>
      <c r="B2381" s="70">
        <v>1097658</v>
      </c>
      <c r="C2381" s="70">
        <v>1072056.1629640001</v>
      </c>
      <c r="D2381" s="70">
        <v>16490572</v>
      </c>
      <c r="E2381" s="70">
        <v>16782464.148335997</v>
      </c>
      <c r="F2381" s="70">
        <v>28236791</v>
      </c>
      <c r="G2381" s="70">
        <v>28842775.841501992</v>
      </c>
      <c r="H2381" s="70">
        <v>5291662</v>
      </c>
      <c r="I2381" s="70">
        <v>5000717.5046310006</v>
      </c>
      <c r="J2381" s="70">
        <v>8693159</v>
      </c>
      <c r="K2381" s="70">
        <v>8085432.0691989977</v>
      </c>
      <c r="L2381" s="70">
        <v>8411845</v>
      </c>
      <c r="M2381" s="70">
        <v>8230686.6464140005</v>
      </c>
      <c r="N2381" s="70">
        <v>7377842</v>
      </c>
      <c r="O2381" s="70">
        <v>7168695.2985709989</v>
      </c>
      <c r="P2381" s="70">
        <v>126781</v>
      </c>
      <c r="Q2381" s="70">
        <v>132946.94328299997</v>
      </c>
      <c r="R2381" s="70">
        <v>75726310</v>
      </c>
      <c r="S2381" s="70">
        <v>75315774.614899948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 tint="0.39997558519241921"/>
  </sheetPr>
  <dimension ref="A1:AR69"/>
  <sheetViews>
    <sheetView showGridLines="0" zoomScale="80" zoomScaleNormal="80" workbookViewId="0">
      <selection activeCell="L33" sqref="L33"/>
    </sheetView>
  </sheetViews>
  <sheetFormatPr defaultRowHeight="15" x14ac:dyDescent="0.25"/>
  <cols>
    <col min="1" max="1" width="3.7109375" bestFit="1" customWidth="1"/>
    <col min="2" max="2" width="13" bestFit="1" customWidth="1"/>
    <col min="3" max="3" width="6" customWidth="1"/>
    <col min="4" max="4" width="17.7109375" style="40" bestFit="1" customWidth="1"/>
    <col min="5" max="5" width="9.85546875" style="25" bestFit="1" customWidth="1"/>
    <col min="6" max="6" width="12.28515625" style="25" bestFit="1" customWidth="1"/>
    <col min="7" max="7" width="10.5703125" style="25" bestFit="1" customWidth="1"/>
    <col min="8" max="9" width="8.85546875" style="25" bestFit="1" customWidth="1"/>
    <col min="10" max="10" width="10.140625" style="25" bestFit="1" customWidth="1"/>
    <col min="11" max="11" width="11.28515625" style="25" bestFit="1" customWidth="1"/>
    <col min="12" max="12" width="16.28515625" style="25" bestFit="1" customWidth="1"/>
    <col min="13" max="13" width="9.28515625" style="25" bestFit="1" customWidth="1"/>
    <col min="14" max="15" width="13.7109375" style="25" bestFit="1" customWidth="1"/>
    <col min="16" max="16" width="11.5703125" style="25" bestFit="1" customWidth="1"/>
    <col min="17" max="17" width="7.28515625" style="25" bestFit="1" customWidth="1"/>
    <col min="18" max="18" width="11" style="25" bestFit="1" customWidth="1"/>
    <col min="19" max="19" width="12.28515625" style="25" bestFit="1" customWidth="1"/>
    <col min="20" max="20" width="8" style="25" bestFit="1" customWidth="1"/>
    <col min="21" max="21" width="14.5703125" style="25" bestFit="1" customWidth="1"/>
    <col min="22" max="22" width="6.5703125" style="25" bestFit="1" customWidth="1"/>
    <col min="23" max="23" width="16.5703125" style="25" bestFit="1" customWidth="1"/>
    <col min="24" max="24" width="5.85546875" style="25" bestFit="1" customWidth="1"/>
    <col min="25" max="25" width="9.85546875" style="25" bestFit="1" customWidth="1"/>
    <col min="26" max="26" width="12.28515625" style="25" bestFit="1" customWidth="1"/>
    <col min="27" max="27" width="10.5703125" style="25" bestFit="1" customWidth="1"/>
    <col min="28" max="29" width="8.85546875" style="25" bestFit="1" customWidth="1"/>
    <col min="30" max="30" width="10.140625" style="25" bestFit="1" customWidth="1"/>
    <col min="31" max="31" width="11.28515625" style="25" bestFit="1" customWidth="1"/>
    <col min="32" max="32" width="16.28515625" style="25" bestFit="1" customWidth="1"/>
    <col min="33" max="33" width="9.28515625" style="25" bestFit="1" customWidth="1"/>
    <col min="34" max="35" width="13.7109375" style="25" bestFit="1" customWidth="1"/>
    <col min="36" max="36" width="11.5703125" style="25" bestFit="1" customWidth="1"/>
    <col min="37" max="37" width="7.28515625" style="25" bestFit="1" customWidth="1"/>
    <col min="38" max="38" width="11" style="25" bestFit="1" customWidth="1"/>
    <col min="39" max="39" width="12.28515625" style="25" bestFit="1" customWidth="1"/>
    <col min="40" max="40" width="8" style="25" bestFit="1" customWidth="1"/>
    <col min="41" max="41" width="14.5703125" style="25" bestFit="1" customWidth="1"/>
    <col min="42" max="42" width="6.28515625" style="25" bestFit="1" customWidth="1"/>
    <col min="43" max="43" width="16.5703125" style="25" bestFit="1" customWidth="1"/>
    <col min="44" max="44" width="6" style="25" bestFit="1" customWidth="1"/>
  </cols>
  <sheetData>
    <row r="1" spans="2:44" ht="15.75" thickBot="1" x14ac:dyDescent="0.3"/>
    <row r="2" spans="2:44" x14ac:dyDescent="0.25">
      <c r="B2" s="28"/>
      <c r="C2" s="28"/>
      <c r="D2" s="185" t="s">
        <v>16</v>
      </c>
      <c r="E2" s="364" t="s">
        <v>17</v>
      </c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67" t="s">
        <v>18</v>
      </c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  <c r="AN2" s="382"/>
      <c r="AO2" s="382"/>
      <c r="AP2" s="382"/>
      <c r="AQ2" s="382"/>
      <c r="AR2" s="383"/>
    </row>
    <row r="3" spans="2:44" x14ac:dyDescent="0.25">
      <c r="B3" s="28"/>
      <c r="C3" s="28"/>
      <c r="D3" s="186"/>
      <c r="E3" s="187">
        <v>1</v>
      </c>
      <c r="F3" s="187">
        <v>2</v>
      </c>
      <c r="G3" s="187">
        <v>3</v>
      </c>
      <c r="H3" s="187">
        <v>4</v>
      </c>
      <c r="I3" s="187">
        <v>5</v>
      </c>
      <c r="J3" s="187">
        <v>6</v>
      </c>
      <c r="K3" s="187">
        <v>7</v>
      </c>
      <c r="L3" s="187">
        <v>8</v>
      </c>
      <c r="M3" s="187">
        <v>9</v>
      </c>
      <c r="N3" s="187">
        <v>10</v>
      </c>
      <c r="O3" s="187">
        <v>11</v>
      </c>
      <c r="P3" s="187">
        <v>12</v>
      </c>
      <c r="Q3" s="187">
        <v>13</v>
      </c>
      <c r="R3" s="187">
        <v>14</v>
      </c>
      <c r="S3" s="187">
        <v>15</v>
      </c>
      <c r="T3" s="187">
        <v>16</v>
      </c>
      <c r="U3" s="187">
        <v>17</v>
      </c>
      <c r="V3" s="187">
        <v>18</v>
      </c>
      <c r="W3" s="187">
        <v>19</v>
      </c>
      <c r="X3" s="21"/>
      <c r="Y3" s="188">
        <v>1</v>
      </c>
      <c r="Z3" s="187">
        <v>2</v>
      </c>
      <c r="AA3" s="187">
        <v>3</v>
      </c>
      <c r="AB3" s="187">
        <v>4</v>
      </c>
      <c r="AC3" s="187">
        <v>5</v>
      </c>
      <c r="AD3" s="187">
        <v>6</v>
      </c>
      <c r="AE3" s="187">
        <v>7</v>
      </c>
      <c r="AF3" s="187">
        <v>8</v>
      </c>
      <c r="AG3" s="187">
        <v>9</v>
      </c>
      <c r="AH3" s="187">
        <v>10</v>
      </c>
      <c r="AI3" s="187">
        <v>11</v>
      </c>
      <c r="AJ3" s="187">
        <v>12</v>
      </c>
      <c r="AK3" s="187">
        <v>13</v>
      </c>
      <c r="AL3" s="187">
        <v>14</v>
      </c>
      <c r="AM3" s="187">
        <v>15</v>
      </c>
      <c r="AN3" s="187">
        <v>16</v>
      </c>
      <c r="AO3" s="187">
        <v>17</v>
      </c>
      <c r="AP3" s="187">
        <v>18</v>
      </c>
      <c r="AQ3" s="187">
        <v>19</v>
      </c>
      <c r="AR3" s="22"/>
    </row>
    <row r="4" spans="2:44" x14ac:dyDescent="0.25">
      <c r="B4" s="28"/>
      <c r="C4" s="28"/>
      <c r="D4" s="186"/>
      <c r="E4" s="189" t="s">
        <v>78</v>
      </c>
      <c r="F4" s="189" t="s">
        <v>79</v>
      </c>
      <c r="G4" s="189" t="s">
        <v>80</v>
      </c>
      <c r="H4" s="189" t="s">
        <v>81</v>
      </c>
      <c r="I4" s="189" t="s">
        <v>82</v>
      </c>
      <c r="J4" s="189" t="s">
        <v>83</v>
      </c>
      <c r="K4" s="189" t="s">
        <v>84</v>
      </c>
      <c r="L4" s="189" t="s">
        <v>85</v>
      </c>
      <c r="M4" s="189" t="s">
        <v>86</v>
      </c>
      <c r="N4" s="189" t="s">
        <v>87</v>
      </c>
      <c r="O4" s="189" t="s">
        <v>88</v>
      </c>
      <c r="P4" s="8" t="s">
        <v>89</v>
      </c>
      <c r="Q4" s="8" t="s">
        <v>90</v>
      </c>
      <c r="R4" s="8" t="s">
        <v>91</v>
      </c>
      <c r="S4" s="8" t="s">
        <v>92</v>
      </c>
      <c r="T4" s="8" t="s">
        <v>93</v>
      </c>
      <c r="U4" s="8" t="s">
        <v>94</v>
      </c>
      <c r="V4" s="8" t="s">
        <v>95</v>
      </c>
      <c r="W4" s="8" t="s">
        <v>96</v>
      </c>
      <c r="X4" s="9" t="s">
        <v>97</v>
      </c>
      <c r="Y4" s="190" t="s">
        <v>78</v>
      </c>
      <c r="Z4" s="189" t="s">
        <v>79</v>
      </c>
      <c r="AA4" s="189" t="s">
        <v>80</v>
      </c>
      <c r="AB4" s="189" t="s">
        <v>81</v>
      </c>
      <c r="AC4" s="189" t="s">
        <v>82</v>
      </c>
      <c r="AD4" s="189" t="s">
        <v>83</v>
      </c>
      <c r="AE4" s="189" t="s">
        <v>84</v>
      </c>
      <c r="AF4" s="189" t="s">
        <v>85</v>
      </c>
      <c r="AG4" s="189" t="s">
        <v>86</v>
      </c>
      <c r="AH4" s="189" t="s">
        <v>87</v>
      </c>
      <c r="AI4" s="189" t="s">
        <v>88</v>
      </c>
      <c r="AJ4" s="8" t="s">
        <v>89</v>
      </c>
      <c r="AK4" s="8" t="s">
        <v>90</v>
      </c>
      <c r="AL4" s="8" t="s">
        <v>91</v>
      </c>
      <c r="AM4" s="8" t="s">
        <v>92</v>
      </c>
      <c r="AN4" s="8" t="s">
        <v>93</v>
      </c>
      <c r="AO4" s="8" t="s">
        <v>94</v>
      </c>
      <c r="AP4" s="8" t="s">
        <v>95</v>
      </c>
      <c r="AQ4" s="8" t="s">
        <v>96</v>
      </c>
      <c r="AR4" s="10" t="s">
        <v>97</v>
      </c>
    </row>
    <row r="5" spans="2:44" x14ac:dyDescent="0.25">
      <c r="B5" s="309">
        <f>C6</f>
        <v>1</v>
      </c>
      <c r="C5" s="309"/>
      <c r="D5" s="244" t="s">
        <v>21</v>
      </c>
      <c r="E5" s="195">
        <f>COUNTIFS(class[jur],E$3,class[gap],"&gt;="&amp;$B5)</f>
        <v>0</v>
      </c>
      <c r="F5" s="195">
        <f>COUNTIFS(class[jur],F$3,class[gap],"&gt;="&amp;$B5)</f>
        <v>2</v>
      </c>
      <c r="G5" s="195">
        <f>COUNTIFS(class[jur],G$3,class[gap],"&gt;="&amp;$B5)</f>
        <v>1</v>
      </c>
      <c r="H5" s="195">
        <f>COUNTIFS(class[jur],H$3,class[gap],"&gt;="&amp;$B5)</f>
        <v>0</v>
      </c>
      <c r="I5" s="195">
        <f>COUNTIFS(class[jur],I$3,class[gap],"&gt;="&amp;$B5)</f>
        <v>1</v>
      </c>
      <c r="J5" s="195">
        <f>COUNTIFS(class[jur],J$3,class[gap],"&gt;="&amp;$B5)</f>
        <v>0</v>
      </c>
      <c r="K5" s="195">
        <f>COUNTIFS(class[jur],K$3,class[gap],"&gt;="&amp;$B5)</f>
        <v>1</v>
      </c>
      <c r="L5" s="195">
        <f>COUNTIFS(class[jur],L$3,class[gap],"&gt;="&amp;$B5)</f>
        <v>0</v>
      </c>
      <c r="M5" s="195">
        <f>COUNTIFS(class[jur],M$3,class[gap],"&gt;="&amp;$B5)</f>
        <v>0</v>
      </c>
      <c r="N5" s="195">
        <f>COUNTIFS(class[jur],N$3,class[gap],"&gt;="&amp;$B5)</f>
        <v>0</v>
      </c>
      <c r="O5" s="195">
        <f>COUNTIFS(class[jur],O$3,class[gap],"&gt;="&amp;$B5)</f>
        <v>3</v>
      </c>
      <c r="P5" s="195">
        <f>COUNTIFS(class[jur],P$3,class[gap],"&gt;="&amp;$B5)</f>
        <v>2</v>
      </c>
      <c r="Q5" s="195">
        <f>COUNTIFS(class[jur],Q$3,class[gap],"&gt;="&amp;$B5)</f>
        <v>0</v>
      </c>
      <c r="R5" s="195">
        <f>COUNTIFS(class[jur],R$3,class[gap],"&gt;="&amp;$B5)</f>
        <v>45</v>
      </c>
      <c r="S5" s="195">
        <f>COUNTIFS(class[jur],S$3,class[gap],"&gt;="&amp;$B5)</f>
        <v>0</v>
      </c>
      <c r="T5" s="195">
        <f>COUNTIFS(class[jur],T$3,class[gap],"&gt;="&amp;$B5)</f>
        <v>1</v>
      </c>
      <c r="U5" s="195">
        <f>COUNTIFS(class[jur],U$3,class[gap],"&gt;="&amp;$B5)</f>
        <v>0</v>
      </c>
      <c r="V5" s="195">
        <f>COUNTIFS(class[jur],V$3,class[gap],"&gt;="&amp;$B5)</f>
        <v>0</v>
      </c>
      <c r="W5" s="195">
        <f>COUNTIFS(class[jur],W$3,class[gap],"&gt;="&amp;$B5)</f>
        <v>11</v>
      </c>
      <c r="X5" s="196">
        <f>SUM(E5:W5)</f>
        <v>67</v>
      </c>
      <c r="Y5" s="197">
        <f>E5/E$22</f>
        <v>0</v>
      </c>
      <c r="Z5" s="198">
        <f t="shared" ref="Z5:AR18" si="0">F5/F$22</f>
        <v>2.6666666666666668E-2</v>
      </c>
      <c r="AA5" s="198">
        <f t="shared" si="0"/>
        <v>5.2631578947368418E-2</v>
      </c>
      <c r="AB5" s="198">
        <f t="shared" si="0"/>
        <v>0</v>
      </c>
      <c r="AC5" s="198">
        <f t="shared" si="0"/>
        <v>6.1728395061728392E-3</v>
      </c>
      <c r="AD5" s="198">
        <f t="shared" si="0"/>
        <v>0</v>
      </c>
      <c r="AE5" s="198">
        <f t="shared" si="0"/>
        <v>9.1743119266055051E-3</v>
      </c>
      <c r="AF5" s="198">
        <f t="shared" si="0"/>
        <v>0</v>
      </c>
      <c r="AG5" s="198">
        <f t="shared" si="0"/>
        <v>0</v>
      </c>
      <c r="AH5" s="198">
        <f t="shared" si="0"/>
        <v>0</v>
      </c>
      <c r="AI5" s="198">
        <f t="shared" si="0"/>
        <v>2.1897810218978103E-2</v>
      </c>
      <c r="AJ5" s="198">
        <f t="shared" si="0"/>
        <v>3.2786885245901641E-2</v>
      </c>
      <c r="AK5" s="198">
        <f t="shared" si="0"/>
        <v>0</v>
      </c>
      <c r="AL5" s="198">
        <f t="shared" si="0"/>
        <v>3.5714285714285712E-2</v>
      </c>
      <c r="AM5" s="198">
        <f t="shared" si="0"/>
        <v>0</v>
      </c>
      <c r="AN5" s="198">
        <f t="shared" si="0"/>
        <v>1.7241379310344827E-2</v>
      </c>
      <c r="AO5" s="198">
        <f t="shared" si="0"/>
        <v>0</v>
      </c>
      <c r="AP5" s="198">
        <f t="shared" si="0"/>
        <v>0</v>
      </c>
      <c r="AQ5" s="198">
        <f t="shared" si="0"/>
        <v>6.0773480662983423E-2</v>
      </c>
      <c r="AR5" s="199">
        <f t="shared" si="0"/>
        <v>2.8210526315789474E-2</v>
      </c>
    </row>
    <row r="6" spans="2:44" x14ac:dyDescent="0.25">
      <c r="B6" s="309">
        <f>C7</f>
        <v>0.5</v>
      </c>
      <c r="C6" s="309">
        <f>B6+50%</f>
        <v>1</v>
      </c>
      <c r="D6" s="194" t="s">
        <v>22</v>
      </c>
      <c r="E6" s="200">
        <f>COUNTIFS(class[jur],E$3,class[gap],"&gt;="&amp;$B6,class[gap],"&lt;"&amp;$C6)</f>
        <v>1</v>
      </c>
      <c r="F6" s="200">
        <f>COUNTIFS(class[jur],F$3,class[gap],"&gt;="&amp;$B6,class[gap],"&lt;"&amp;$C6)</f>
        <v>4</v>
      </c>
      <c r="G6" s="200">
        <f>COUNTIFS(class[jur],G$3,class[gap],"&gt;="&amp;$B6,class[gap],"&lt;"&amp;$C6)</f>
        <v>0</v>
      </c>
      <c r="H6" s="200">
        <f>COUNTIFS(class[jur],H$3,class[gap],"&gt;="&amp;$B6,class[gap],"&lt;"&amp;$C6)</f>
        <v>0</v>
      </c>
      <c r="I6" s="200">
        <f>COUNTIFS(class[jur],I$3,class[gap],"&gt;="&amp;$B6,class[gap],"&lt;"&amp;$C6)</f>
        <v>6</v>
      </c>
      <c r="J6" s="200">
        <f>COUNTIFS(class[jur],J$3,class[gap],"&gt;="&amp;$B6,class[gap],"&lt;"&amp;$C6)</f>
        <v>1</v>
      </c>
      <c r="K6" s="200">
        <f>COUNTIFS(class[jur],K$3,class[gap],"&gt;="&amp;$B6,class[gap],"&lt;"&amp;$C6)</f>
        <v>3</v>
      </c>
      <c r="L6" s="200">
        <f>COUNTIFS(class[jur],L$3,class[gap],"&gt;="&amp;$B6,class[gap],"&lt;"&amp;$C6)</f>
        <v>0</v>
      </c>
      <c r="M6" s="200">
        <f>COUNTIFS(class[jur],M$3,class[gap],"&gt;="&amp;$B6,class[gap],"&lt;"&amp;$C6)</f>
        <v>2</v>
      </c>
      <c r="N6" s="200">
        <f>COUNTIFS(class[jur],N$3,class[gap],"&gt;="&amp;$B6,class[gap],"&lt;"&amp;$C6)</f>
        <v>0</v>
      </c>
      <c r="O6" s="200">
        <f>COUNTIFS(class[jur],O$3,class[gap],"&gt;="&amp;$B6,class[gap],"&lt;"&amp;$C6)</f>
        <v>9</v>
      </c>
      <c r="P6" s="200">
        <f>COUNTIFS(class[jur],P$3,class[gap],"&gt;="&amp;$B6,class[gap],"&lt;"&amp;$C6)</f>
        <v>0</v>
      </c>
      <c r="Q6" s="200">
        <f>COUNTIFS(class[jur],Q$3,class[gap],"&gt;="&amp;$B6,class[gap],"&lt;"&amp;$C6)</f>
        <v>0</v>
      </c>
      <c r="R6" s="200">
        <f>COUNTIFS(class[jur],R$3,class[gap],"&gt;="&amp;$B6,class[gap],"&lt;"&amp;$C6)</f>
        <v>79</v>
      </c>
      <c r="S6" s="200">
        <f>COUNTIFS(class[jur],S$3,class[gap],"&gt;="&amp;$B6,class[gap],"&lt;"&amp;$C6)</f>
        <v>1</v>
      </c>
      <c r="T6" s="200">
        <f>COUNTIFS(class[jur],T$3,class[gap],"&gt;="&amp;$B6,class[gap],"&lt;"&amp;$C6)</f>
        <v>1</v>
      </c>
      <c r="U6" s="200">
        <f>COUNTIFS(class[jur],U$3,class[gap],"&gt;="&amp;$B6,class[gap],"&lt;"&amp;$C6)</f>
        <v>2</v>
      </c>
      <c r="V6" s="200">
        <f>COUNTIFS(class[jur],V$3,class[gap],"&gt;="&amp;$B6,class[gap],"&lt;"&amp;$C6)</f>
        <v>3</v>
      </c>
      <c r="W6" s="200">
        <f>COUNTIFS(class[jur],W$3,class[gap],"&gt;="&amp;$B6,class[gap],"&lt;"&amp;$C6)</f>
        <v>9</v>
      </c>
      <c r="X6" s="201">
        <f t="shared" ref="X6:X15" si="1">SUM(E6:W6)</f>
        <v>121</v>
      </c>
      <c r="Y6" s="202">
        <f t="shared" ref="Y6:Y18" si="2">E6/E$22</f>
        <v>1.4705882352941176E-2</v>
      </c>
      <c r="Z6" s="203">
        <f t="shared" si="0"/>
        <v>5.3333333333333337E-2</v>
      </c>
      <c r="AA6" s="203">
        <f t="shared" si="0"/>
        <v>0</v>
      </c>
      <c r="AB6" s="203">
        <f t="shared" si="0"/>
        <v>0</v>
      </c>
      <c r="AC6" s="203">
        <f t="shared" si="0"/>
        <v>3.7037037037037035E-2</v>
      </c>
      <c r="AD6" s="203">
        <f t="shared" si="0"/>
        <v>2.6315789473684209E-2</v>
      </c>
      <c r="AE6" s="203">
        <f t="shared" si="0"/>
        <v>2.7522935779816515E-2</v>
      </c>
      <c r="AF6" s="203">
        <f t="shared" si="0"/>
        <v>0</v>
      </c>
      <c r="AG6" s="203">
        <f t="shared" si="0"/>
        <v>3.8461538461538464E-2</v>
      </c>
      <c r="AH6" s="203">
        <f t="shared" si="0"/>
        <v>0</v>
      </c>
      <c r="AI6" s="203">
        <f t="shared" si="0"/>
        <v>6.569343065693431E-2</v>
      </c>
      <c r="AJ6" s="203">
        <f t="shared" si="0"/>
        <v>0</v>
      </c>
      <c r="AK6" s="203">
        <f t="shared" si="0"/>
        <v>0</v>
      </c>
      <c r="AL6" s="203">
        <f t="shared" si="0"/>
        <v>6.2698412698412698E-2</v>
      </c>
      <c r="AM6" s="203">
        <f t="shared" si="0"/>
        <v>2.2727272727272728E-2</v>
      </c>
      <c r="AN6" s="203">
        <f t="shared" si="0"/>
        <v>1.7241379310344827E-2</v>
      </c>
      <c r="AO6" s="203">
        <f t="shared" si="0"/>
        <v>0.08</v>
      </c>
      <c r="AP6" s="203">
        <f t="shared" si="0"/>
        <v>9.0909090909090912E-2</v>
      </c>
      <c r="AQ6" s="203">
        <f t="shared" si="0"/>
        <v>4.9723756906077346E-2</v>
      </c>
      <c r="AR6" s="204">
        <f t="shared" si="0"/>
        <v>5.094736842105263E-2</v>
      </c>
    </row>
    <row r="7" spans="2:44" x14ac:dyDescent="0.25">
      <c r="B7" s="309">
        <f>C8</f>
        <v>0.30000000000000004</v>
      </c>
      <c r="C7" s="309">
        <f>B7+20%</f>
        <v>0.5</v>
      </c>
      <c r="D7" s="194" t="s">
        <v>23</v>
      </c>
      <c r="E7" s="200">
        <f>COUNTIFS(class[jur],E$3,class[gap],"&gt;="&amp;$B7,class[gap],"&lt;"&amp;$C7)</f>
        <v>8</v>
      </c>
      <c r="F7" s="200">
        <f>COUNTIFS(class[jur],F$3,class[gap],"&gt;="&amp;$B7,class[gap],"&lt;"&amp;$C7)</f>
        <v>1</v>
      </c>
      <c r="G7" s="200">
        <f>COUNTIFS(class[jur],G$3,class[gap],"&gt;="&amp;$B7,class[gap],"&lt;"&amp;$C7)</f>
        <v>0</v>
      </c>
      <c r="H7" s="200">
        <f>COUNTIFS(class[jur],H$3,class[gap],"&gt;="&amp;$B7,class[gap],"&lt;"&amp;$C7)</f>
        <v>0</v>
      </c>
      <c r="I7" s="200">
        <f>COUNTIFS(class[jur],I$3,class[gap],"&gt;="&amp;$B7,class[gap],"&lt;"&amp;$C7)</f>
        <v>7</v>
      </c>
      <c r="J7" s="200">
        <f>COUNTIFS(class[jur],J$3,class[gap],"&gt;="&amp;$B7,class[gap],"&lt;"&amp;$C7)</f>
        <v>0</v>
      </c>
      <c r="K7" s="200">
        <f>COUNTIFS(class[jur],K$3,class[gap],"&gt;="&amp;$B7,class[gap],"&lt;"&amp;$C7)</f>
        <v>2</v>
      </c>
      <c r="L7" s="200">
        <f>COUNTIFS(class[jur],L$3,class[gap],"&gt;="&amp;$B7,class[gap],"&lt;"&amp;$C7)</f>
        <v>0</v>
      </c>
      <c r="M7" s="200">
        <f>COUNTIFS(class[jur],M$3,class[gap],"&gt;="&amp;$B7,class[gap],"&lt;"&amp;$C7)</f>
        <v>5</v>
      </c>
      <c r="N7" s="200">
        <f>COUNTIFS(class[jur],N$3,class[gap],"&gt;="&amp;$B7,class[gap],"&lt;"&amp;$C7)</f>
        <v>4</v>
      </c>
      <c r="O7" s="200">
        <f>COUNTIFS(class[jur],O$3,class[gap],"&gt;="&amp;$B7,class[gap],"&lt;"&amp;$C7)</f>
        <v>11</v>
      </c>
      <c r="P7" s="200">
        <f>COUNTIFS(class[jur],P$3,class[gap],"&gt;="&amp;$B7,class[gap],"&lt;"&amp;$C7)</f>
        <v>2</v>
      </c>
      <c r="Q7" s="200">
        <f>COUNTIFS(class[jur],Q$3,class[gap],"&gt;="&amp;$B7,class[gap],"&lt;"&amp;$C7)</f>
        <v>0</v>
      </c>
      <c r="R7" s="200">
        <f>COUNTIFS(class[jur],R$3,class[gap],"&gt;="&amp;$B7,class[gap],"&lt;"&amp;$C7)</f>
        <v>96</v>
      </c>
      <c r="S7" s="200">
        <f>COUNTIFS(class[jur],S$3,class[gap],"&gt;="&amp;$B7,class[gap],"&lt;"&amp;$C7)</f>
        <v>3</v>
      </c>
      <c r="T7" s="200">
        <f>COUNTIFS(class[jur],T$3,class[gap],"&gt;="&amp;$B7,class[gap],"&lt;"&amp;$C7)</f>
        <v>1</v>
      </c>
      <c r="U7" s="200">
        <f>COUNTIFS(class[jur],U$3,class[gap],"&gt;="&amp;$B7,class[gap],"&lt;"&amp;$C7)</f>
        <v>0</v>
      </c>
      <c r="V7" s="200">
        <f>COUNTIFS(class[jur],V$3,class[gap],"&gt;="&amp;$B7,class[gap],"&lt;"&amp;$C7)</f>
        <v>0</v>
      </c>
      <c r="W7" s="200">
        <f>COUNTIFS(class[jur],W$3,class[gap],"&gt;="&amp;$B7,class[gap],"&lt;"&amp;$C7)</f>
        <v>7</v>
      </c>
      <c r="X7" s="201">
        <f t="shared" si="1"/>
        <v>147</v>
      </c>
      <c r="Y7" s="202">
        <f t="shared" si="2"/>
        <v>0.11764705882352941</v>
      </c>
      <c r="Z7" s="203">
        <f t="shared" si="0"/>
        <v>1.3333333333333334E-2</v>
      </c>
      <c r="AA7" s="203">
        <f t="shared" si="0"/>
        <v>0</v>
      </c>
      <c r="AB7" s="203">
        <f t="shared" si="0"/>
        <v>0</v>
      </c>
      <c r="AC7" s="203">
        <f t="shared" si="0"/>
        <v>4.3209876543209874E-2</v>
      </c>
      <c r="AD7" s="203">
        <f t="shared" si="0"/>
        <v>0</v>
      </c>
      <c r="AE7" s="203">
        <f t="shared" si="0"/>
        <v>1.834862385321101E-2</v>
      </c>
      <c r="AF7" s="203">
        <f t="shared" si="0"/>
        <v>0</v>
      </c>
      <c r="AG7" s="203">
        <f t="shared" si="0"/>
        <v>9.6153846153846159E-2</v>
      </c>
      <c r="AH7" s="203">
        <f t="shared" si="0"/>
        <v>0.13333333333333333</v>
      </c>
      <c r="AI7" s="203">
        <f t="shared" si="0"/>
        <v>8.0291970802919707E-2</v>
      </c>
      <c r="AJ7" s="203">
        <f t="shared" si="0"/>
        <v>3.2786885245901641E-2</v>
      </c>
      <c r="AK7" s="203">
        <f t="shared" si="0"/>
        <v>0</v>
      </c>
      <c r="AL7" s="203">
        <f t="shared" si="0"/>
        <v>7.6190476190476197E-2</v>
      </c>
      <c r="AM7" s="203">
        <f t="shared" si="0"/>
        <v>6.8181818181818177E-2</v>
      </c>
      <c r="AN7" s="203">
        <f t="shared" si="0"/>
        <v>1.7241379310344827E-2</v>
      </c>
      <c r="AO7" s="203">
        <f t="shared" si="0"/>
        <v>0</v>
      </c>
      <c r="AP7" s="203">
        <f t="shared" si="0"/>
        <v>0</v>
      </c>
      <c r="AQ7" s="203">
        <f t="shared" si="0"/>
        <v>3.8674033149171269E-2</v>
      </c>
      <c r="AR7" s="204">
        <f t="shared" si="0"/>
        <v>6.1894736842105266E-2</v>
      </c>
    </row>
    <row r="8" spans="2:44" x14ac:dyDescent="0.25">
      <c r="B8" s="309">
        <f>C9</f>
        <v>0.2</v>
      </c>
      <c r="C8" s="309">
        <f>B8+10%</f>
        <v>0.30000000000000004</v>
      </c>
      <c r="D8" s="205" t="s">
        <v>24</v>
      </c>
      <c r="E8" s="206">
        <f>COUNTIFS(class[jur],E$3,class[gap],"&gt;="&amp;$B8,class[gap],"&lt;"&amp;$C8)</f>
        <v>3</v>
      </c>
      <c r="F8" s="206">
        <f>COUNTIFS(class[jur],F$3,class[gap],"&gt;="&amp;$B8,class[gap],"&lt;"&amp;$C8)</f>
        <v>2</v>
      </c>
      <c r="G8" s="206">
        <f>COUNTIFS(class[jur],G$3,class[gap],"&gt;="&amp;$B8,class[gap],"&lt;"&amp;$C8)</f>
        <v>0</v>
      </c>
      <c r="H8" s="206">
        <f>COUNTIFS(class[jur],H$3,class[gap],"&gt;="&amp;$B8,class[gap],"&lt;"&amp;$C8)</f>
        <v>0</v>
      </c>
      <c r="I8" s="206">
        <f>COUNTIFS(class[jur],I$3,class[gap],"&gt;="&amp;$B8,class[gap],"&lt;"&amp;$C8)</f>
        <v>11</v>
      </c>
      <c r="J8" s="206">
        <f>COUNTIFS(class[jur],J$3,class[gap],"&gt;="&amp;$B8,class[gap],"&lt;"&amp;$C8)</f>
        <v>1</v>
      </c>
      <c r="K8" s="206">
        <f>COUNTIFS(class[jur],K$3,class[gap],"&gt;="&amp;$B8,class[gap],"&lt;"&amp;$C8)</f>
        <v>5</v>
      </c>
      <c r="L8" s="206">
        <f>COUNTIFS(class[jur],L$3,class[gap],"&gt;="&amp;$B8,class[gap],"&lt;"&amp;$C8)</f>
        <v>1</v>
      </c>
      <c r="M8" s="206">
        <f>COUNTIFS(class[jur],M$3,class[gap],"&gt;="&amp;$B8,class[gap],"&lt;"&amp;$C8)</f>
        <v>3</v>
      </c>
      <c r="N8" s="206">
        <f>COUNTIFS(class[jur],N$3,class[gap],"&gt;="&amp;$B8,class[gap],"&lt;"&amp;$C8)</f>
        <v>0</v>
      </c>
      <c r="O8" s="206">
        <f>COUNTIFS(class[jur],O$3,class[gap],"&gt;="&amp;$B8,class[gap],"&lt;"&amp;$C8)</f>
        <v>10</v>
      </c>
      <c r="P8" s="206">
        <f>COUNTIFS(class[jur],P$3,class[gap],"&gt;="&amp;$B8,class[gap],"&lt;"&amp;$C8)</f>
        <v>2</v>
      </c>
      <c r="Q8" s="206">
        <f>COUNTIFS(class[jur],Q$3,class[gap],"&gt;="&amp;$B8,class[gap],"&lt;"&amp;$C8)</f>
        <v>0</v>
      </c>
      <c r="R8" s="206">
        <f>COUNTIFS(class[jur],R$3,class[gap],"&gt;="&amp;$B8,class[gap],"&lt;"&amp;$C8)</f>
        <v>72</v>
      </c>
      <c r="S8" s="206">
        <f>COUNTIFS(class[jur],S$3,class[gap],"&gt;="&amp;$B8,class[gap],"&lt;"&amp;$C8)</f>
        <v>5</v>
      </c>
      <c r="T8" s="206">
        <f>COUNTIFS(class[jur],T$3,class[gap],"&gt;="&amp;$B8,class[gap],"&lt;"&amp;$C8)</f>
        <v>3</v>
      </c>
      <c r="U8" s="206">
        <f>COUNTIFS(class[jur],U$3,class[gap],"&gt;="&amp;$B8,class[gap],"&lt;"&amp;$C8)</f>
        <v>0</v>
      </c>
      <c r="V8" s="206">
        <f>COUNTIFS(class[jur],V$3,class[gap],"&gt;="&amp;$B8,class[gap],"&lt;"&amp;$C8)</f>
        <v>2</v>
      </c>
      <c r="W8" s="206">
        <f>COUNTIFS(class[jur],W$3,class[gap],"&gt;="&amp;$B8,class[gap],"&lt;"&amp;$C8)</f>
        <v>4</v>
      </c>
      <c r="X8" s="207">
        <f t="shared" si="1"/>
        <v>124</v>
      </c>
      <c r="Y8" s="208">
        <f t="shared" si="2"/>
        <v>4.4117647058823532E-2</v>
      </c>
      <c r="Z8" s="209">
        <f t="shared" si="0"/>
        <v>2.6666666666666668E-2</v>
      </c>
      <c r="AA8" s="209">
        <f t="shared" si="0"/>
        <v>0</v>
      </c>
      <c r="AB8" s="209">
        <f t="shared" si="0"/>
        <v>0</v>
      </c>
      <c r="AC8" s="209">
        <f t="shared" si="0"/>
        <v>6.7901234567901231E-2</v>
      </c>
      <c r="AD8" s="209">
        <f t="shared" si="0"/>
        <v>2.6315789473684209E-2</v>
      </c>
      <c r="AE8" s="209">
        <f t="shared" si="0"/>
        <v>4.5871559633027525E-2</v>
      </c>
      <c r="AF8" s="209">
        <f t="shared" si="0"/>
        <v>5.8823529411764705E-2</v>
      </c>
      <c r="AG8" s="209">
        <f t="shared" si="0"/>
        <v>5.7692307692307696E-2</v>
      </c>
      <c r="AH8" s="209">
        <f t="shared" si="0"/>
        <v>0</v>
      </c>
      <c r="AI8" s="209">
        <f t="shared" si="0"/>
        <v>7.2992700729927001E-2</v>
      </c>
      <c r="AJ8" s="209">
        <f t="shared" si="0"/>
        <v>3.2786885245901641E-2</v>
      </c>
      <c r="AK8" s="209">
        <f t="shared" si="0"/>
        <v>0</v>
      </c>
      <c r="AL8" s="209">
        <f t="shared" si="0"/>
        <v>5.7142857142857141E-2</v>
      </c>
      <c r="AM8" s="209">
        <f t="shared" si="0"/>
        <v>0.11363636363636363</v>
      </c>
      <c r="AN8" s="209">
        <f t="shared" si="0"/>
        <v>5.1724137931034482E-2</v>
      </c>
      <c r="AO8" s="209">
        <f t="shared" si="0"/>
        <v>0</v>
      </c>
      <c r="AP8" s="209">
        <f t="shared" si="0"/>
        <v>6.0606060606060608E-2</v>
      </c>
      <c r="AQ8" s="209">
        <f t="shared" si="0"/>
        <v>2.2099447513812154E-2</v>
      </c>
      <c r="AR8" s="210">
        <f t="shared" si="0"/>
        <v>5.2210526315789471E-2</v>
      </c>
    </row>
    <row r="9" spans="2:44" x14ac:dyDescent="0.25">
      <c r="B9" s="309">
        <f>C10</f>
        <v>0.1</v>
      </c>
      <c r="C9" s="309">
        <f>B9+10%</f>
        <v>0.2</v>
      </c>
      <c r="D9" s="205" t="s">
        <v>25</v>
      </c>
      <c r="E9" s="206">
        <f>COUNTIFS(class[jur],E$3,class[gap],"&gt;="&amp;$B9,class[gap],"&lt;"&amp;$C9)</f>
        <v>6</v>
      </c>
      <c r="F9" s="206">
        <f>COUNTIFS(class[jur],F$3,class[gap],"&gt;="&amp;$B9,class[gap],"&lt;"&amp;$C9)</f>
        <v>6</v>
      </c>
      <c r="G9" s="206">
        <f>COUNTIFS(class[jur],G$3,class[gap],"&gt;="&amp;$B9,class[gap],"&lt;"&amp;$C9)</f>
        <v>0</v>
      </c>
      <c r="H9" s="206">
        <f>COUNTIFS(class[jur],H$3,class[gap],"&gt;="&amp;$B9,class[gap],"&lt;"&amp;$C9)</f>
        <v>0</v>
      </c>
      <c r="I9" s="206">
        <f>COUNTIFS(class[jur],I$3,class[gap],"&gt;="&amp;$B9,class[gap],"&lt;"&amp;$C9)</f>
        <v>13</v>
      </c>
      <c r="J9" s="206">
        <f>COUNTIFS(class[jur],J$3,class[gap],"&gt;="&amp;$B9,class[gap],"&lt;"&amp;$C9)</f>
        <v>6</v>
      </c>
      <c r="K9" s="206">
        <f>COUNTIFS(class[jur],K$3,class[gap],"&gt;="&amp;$B9,class[gap],"&lt;"&amp;$C9)</f>
        <v>8</v>
      </c>
      <c r="L9" s="206">
        <f>COUNTIFS(class[jur],L$3,class[gap],"&gt;="&amp;$B9,class[gap],"&lt;"&amp;$C9)</f>
        <v>1</v>
      </c>
      <c r="M9" s="206">
        <f>COUNTIFS(class[jur],M$3,class[gap],"&gt;="&amp;$B9,class[gap],"&lt;"&amp;$C9)</f>
        <v>3</v>
      </c>
      <c r="N9" s="206">
        <f>COUNTIFS(class[jur],N$3,class[gap],"&gt;="&amp;$B9,class[gap],"&lt;"&amp;$C9)</f>
        <v>5</v>
      </c>
      <c r="O9" s="206">
        <f>COUNTIFS(class[jur],O$3,class[gap],"&gt;="&amp;$B9,class[gap],"&lt;"&amp;$C9)</f>
        <v>13</v>
      </c>
      <c r="P9" s="206">
        <f>COUNTIFS(class[jur],P$3,class[gap],"&gt;="&amp;$B9,class[gap],"&lt;"&amp;$C9)</f>
        <v>0</v>
      </c>
      <c r="Q9" s="206">
        <f>COUNTIFS(class[jur],Q$3,class[gap],"&gt;="&amp;$B9,class[gap],"&lt;"&amp;$C9)</f>
        <v>0</v>
      </c>
      <c r="R9" s="206">
        <f>COUNTIFS(class[jur],R$3,class[gap],"&gt;="&amp;$B9,class[gap],"&lt;"&amp;$C9)</f>
        <v>154</v>
      </c>
      <c r="S9" s="206">
        <f>COUNTIFS(class[jur],S$3,class[gap],"&gt;="&amp;$B9,class[gap],"&lt;"&amp;$C9)</f>
        <v>8</v>
      </c>
      <c r="T9" s="206">
        <f>COUNTIFS(class[jur],T$3,class[gap],"&gt;="&amp;$B9,class[gap],"&lt;"&amp;$C9)</f>
        <v>10</v>
      </c>
      <c r="U9" s="206">
        <f>COUNTIFS(class[jur],U$3,class[gap],"&gt;="&amp;$B9,class[gap],"&lt;"&amp;$C9)</f>
        <v>1</v>
      </c>
      <c r="V9" s="206">
        <f>COUNTIFS(class[jur],V$3,class[gap],"&gt;="&amp;$B9,class[gap],"&lt;"&amp;$C9)</f>
        <v>2</v>
      </c>
      <c r="W9" s="206">
        <f>COUNTIFS(class[jur],W$3,class[gap],"&gt;="&amp;$B9,class[gap],"&lt;"&amp;$C9)</f>
        <v>12</v>
      </c>
      <c r="X9" s="207">
        <f t="shared" si="1"/>
        <v>248</v>
      </c>
      <c r="Y9" s="208">
        <f t="shared" si="2"/>
        <v>8.8235294117647065E-2</v>
      </c>
      <c r="Z9" s="209">
        <f t="shared" si="0"/>
        <v>0.08</v>
      </c>
      <c r="AA9" s="209">
        <f t="shared" si="0"/>
        <v>0</v>
      </c>
      <c r="AB9" s="209">
        <f t="shared" si="0"/>
        <v>0</v>
      </c>
      <c r="AC9" s="209">
        <f t="shared" si="0"/>
        <v>8.0246913580246909E-2</v>
      </c>
      <c r="AD9" s="209">
        <f t="shared" si="0"/>
        <v>0.15789473684210525</v>
      </c>
      <c r="AE9" s="209">
        <f t="shared" si="0"/>
        <v>7.3394495412844041E-2</v>
      </c>
      <c r="AF9" s="209">
        <f t="shared" si="0"/>
        <v>5.8823529411764705E-2</v>
      </c>
      <c r="AG9" s="209">
        <f t="shared" si="0"/>
        <v>5.7692307692307696E-2</v>
      </c>
      <c r="AH9" s="209">
        <f t="shared" si="0"/>
        <v>0.16666666666666666</v>
      </c>
      <c r="AI9" s="209">
        <f t="shared" si="0"/>
        <v>9.4890510948905105E-2</v>
      </c>
      <c r="AJ9" s="209">
        <f t="shared" si="0"/>
        <v>0</v>
      </c>
      <c r="AK9" s="209">
        <f t="shared" si="0"/>
        <v>0</v>
      </c>
      <c r="AL9" s="209">
        <f t="shared" si="0"/>
        <v>0.12222222222222222</v>
      </c>
      <c r="AM9" s="209">
        <f t="shared" si="0"/>
        <v>0.18181818181818182</v>
      </c>
      <c r="AN9" s="209">
        <f t="shared" si="0"/>
        <v>0.17241379310344829</v>
      </c>
      <c r="AO9" s="209">
        <f t="shared" si="0"/>
        <v>0.04</v>
      </c>
      <c r="AP9" s="209">
        <f t="shared" si="0"/>
        <v>6.0606060606060608E-2</v>
      </c>
      <c r="AQ9" s="209">
        <f t="shared" si="0"/>
        <v>6.6298342541436461E-2</v>
      </c>
      <c r="AR9" s="210">
        <f t="shared" si="0"/>
        <v>0.10442105263157894</v>
      </c>
    </row>
    <row r="10" spans="2:44" x14ac:dyDescent="0.25">
      <c r="B10" s="309">
        <v>0</v>
      </c>
      <c r="C10" s="309">
        <f>B10+10%</f>
        <v>0.1</v>
      </c>
      <c r="D10" s="205" t="s">
        <v>26</v>
      </c>
      <c r="E10" s="206">
        <f>COUNTIFS(class[jur],E$3,class[gap],"&gt;="&amp;$B10,class[gap],"&lt;"&amp;$C10)</f>
        <v>8</v>
      </c>
      <c r="F10" s="206">
        <f>COUNTIFS(class[jur],F$3,class[gap],"&gt;="&amp;$B10,class[gap],"&lt;"&amp;$C10)</f>
        <v>13</v>
      </c>
      <c r="G10" s="206">
        <f>COUNTIFS(class[jur],G$3,class[gap],"&gt;="&amp;$B10,class[gap],"&lt;"&amp;$C10)</f>
        <v>4</v>
      </c>
      <c r="H10" s="206">
        <f>COUNTIFS(class[jur],H$3,class[gap],"&gt;="&amp;$B10,class[gap],"&lt;"&amp;$C10)</f>
        <v>0</v>
      </c>
      <c r="I10" s="206">
        <f>COUNTIFS(class[jur],I$3,class[gap],"&gt;="&amp;$B10,class[gap],"&lt;"&amp;$C10)</f>
        <v>15</v>
      </c>
      <c r="J10" s="206">
        <f>COUNTIFS(class[jur],J$3,class[gap],"&gt;="&amp;$B10,class[gap],"&lt;"&amp;$C10)</f>
        <v>8</v>
      </c>
      <c r="K10" s="206">
        <f>COUNTIFS(class[jur],K$3,class[gap],"&gt;="&amp;$B10,class[gap],"&lt;"&amp;$C10)</f>
        <v>12</v>
      </c>
      <c r="L10" s="206">
        <f>COUNTIFS(class[jur],L$3,class[gap],"&gt;="&amp;$B10,class[gap],"&lt;"&amp;$C10)</f>
        <v>0</v>
      </c>
      <c r="M10" s="206">
        <f>COUNTIFS(class[jur],M$3,class[gap],"&gt;="&amp;$B10,class[gap],"&lt;"&amp;$C10)</f>
        <v>7</v>
      </c>
      <c r="N10" s="206">
        <f>COUNTIFS(class[jur],N$3,class[gap],"&gt;="&amp;$B10,class[gap],"&lt;"&amp;$C10)</f>
        <v>4</v>
      </c>
      <c r="O10" s="206">
        <f>COUNTIFS(class[jur],O$3,class[gap],"&gt;="&amp;$B10,class[gap],"&lt;"&amp;$C10)</f>
        <v>20</v>
      </c>
      <c r="P10" s="206">
        <f>COUNTIFS(class[jur],P$3,class[gap],"&gt;="&amp;$B10,class[gap],"&lt;"&amp;$C10)</f>
        <v>7</v>
      </c>
      <c r="Q10" s="206">
        <f>COUNTIFS(class[jur],Q$3,class[gap],"&gt;="&amp;$B10,class[gap],"&lt;"&amp;$C10)</f>
        <v>1</v>
      </c>
      <c r="R10" s="206">
        <f>COUNTIFS(class[jur],R$3,class[gap],"&gt;="&amp;$B10,class[gap],"&lt;"&amp;$C10)</f>
        <v>207</v>
      </c>
      <c r="S10" s="206">
        <f>COUNTIFS(class[jur],S$3,class[gap],"&gt;="&amp;$B10,class[gap],"&lt;"&amp;$C10)</f>
        <v>14</v>
      </c>
      <c r="T10" s="206">
        <f>COUNTIFS(class[jur],T$3,class[gap],"&gt;="&amp;$B10,class[gap],"&lt;"&amp;$C10)</f>
        <v>7</v>
      </c>
      <c r="U10" s="206">
        <f>COUNTIFS(class[jur],U$3,class[gap],"&gt;="&amp;$B10,class[gap],"&lt;"&amp;$C10)</f>
        <v>4</v>
      </c>
      <c r="V10" s="206">
        <f>COUNTIFS(class[jur],V$3,class[gap],"&gt;="&amp;$B10,class[gap],"&lt;"&amp;$C10)</f>
        <v>7</v>
      </c>
      <c r="W10" s="206">
        <f>COUNTIFS(class[jur],W$3,class[gap],"&gt;="&amp;$B10,class[gap],"&lt;"&amp;$C10)</f>
        <v>14</v>
      </c>
      <c r="X10" s="207">
        <f t="shared" si="1"/>
        <v>352</v>
      </c>
      <c r="Y10" s="208">
        <f t="shared" si="2"/>
        <v>0.11764705882352941</v>
      </c>
      <c r="Z10" s="209">
        <f t="shared" si="0"/>
        <v>0.17333333333333334</v>
      </c>
      <c r="AA10" s="209">
        <f t="shared" si="0"/>
        <v>0.21052631578947367</v>
      </c>
      <c r="AB10" s="209">
        <f t="shared" si="0"/>
        <v>0</v>
      </c>
      <c r="AC10" s="209">
        <f t="shared" si="0"/>
        <v>9.2592592592592587E-2</v>
      </c>
      <c r="AD10" s="209">
        <f t="shared" si="0"/>
        <v>0.21052631578947367</v>
      </c>
      <c r="AE10" s="209">
        <f t="shared" si="0"/>
        <v>0.11009174311926606</v>
      </c>
      <c r="AF10" s="209">
        <f t="shared" si="0"/>
        <v>0</v>
      </c>
      <c r="AG10" s="209">
        <f t="shared" si="0"/>
        <v>0.13461538461538461</v>
      </c>
      <c r="AH10" s="209">
        <f t="shared" si="0"/>
        <v>0.13333333333333333</v>
      </c>
      <c r="AI10" s="209">
        <f t="shared" si="0"/>
        <v>0.145985401459854</v>
      </c>
      <c r="AJ10" s="209">
        <f t="shared" si="0"/>
        <v>0.11475409836065574</v>
      </c>
      <c r="AK10" s="209">
        <f t="shared" si="0"/>
        <v>1</v>
      </c>
      <c r="AL10" s="209">
        <f t="shared" si="0"/>
        <v>0.16428571428571428</v>
      </c>
      <c r="AM10" s="209">
        <f t="shared" si="0"/>
        <v>0.31818181818181818</v>
      </c>
      <c r="AN10" s="209">
        <f t="shared" si="0"/>
        <v>0.1206896551724138</v>
      </c>
      <c r="AO10" s="209">
        <f t="shared" si="0"/>
        <v>0.16</v>
      </c>
      <c r="AP10" s="209">
        <f t="shared" si="0"/>
        <v>0.21212121212121213</v>
      </c>
      <c r="AQ10" s="209">
        <f t="shared" si="0"/>
        <v>7.7348066298342538E-2</v>
      </c>
      <c r="AR10" s="210">
        <f t="shared" si="0"/>
        <v>0.14821052631578949</v>
      </c>
    </row>
    <row r="11" spans="2:44" x14ac:dyDescent="0.25">
      <c r="B11" s="309">
        <f>C11-10%</f>
        <v>-0.1</v>
      </c>
      <c r="C11" s="309">
        <v>0</v>
      </c>
      <c r="D11" s="211" t="s">
        <v>27</v>
      </c>
      <c r="E11" s="212">
        <f>COUNTIFS(class[jur],E$3,class[gap],"&gt;="&amp;$B11,class[gap],"&lt;"&amp;$C11)</f>
        <v>18</v>
      </c>
      <c r="F11" s="212">
        <f>COUNTIFS(class[jur],F$3,class[gap],"&gt;="&amp;$B11,class[gap],"&lt;"&amp;$C11)</f>
        <v>17</v>
      </c>
      <c r="G11" s="212">
        <f>COUNTIFS(class[jur],G$3,class[gap],"&gt;="&amp;$B11,class[gap],"&lt;"&amp;$C11)</f>
        <v>1</v>
      </c>
      <c r="H11" s="212">
        <f>COUNTIFS(class[jur],H$3,class[gap],"&gt;="&amp;$B11,class[gap],"&lt;"&amp;$C11)</f>
        <v>1</v>
      </c>
      <c r="I11" s="212">
        <f>COUNTIFS(class[jur],I$3,class[gap],"&gt;="&amp;$B11,class[gap],"&lt;"&amp;$C11)</f>
        <v>20</v>
      </c>
      <c r="J11" s="212">
        <f>COUNTIFS(class[jur],J$3,class[gap],"&gt;="&amp;$B11,class[gap],"&lt;"&amp;$C11)</f>
        <v>12</v>
      </c>
      <c r="K11" s="212">
        <f>COUNTIFS(class[jur],K$3,class[gap],"&gt;="&amp;$B11,class[gap],"&lt;"&amp;$C11)</f>
        <v>15</v>
      </c>
      <c r="L11" s="212">
        <f>COUNTIFS(class[jur],L$3,class[gap],"&gt;="&amp;$B11,class[gap],"&lt;"&amp;$C11)</f>
        <v>1</v>
      </c>
      <c r="M11" s="212">
        <f>COUNTIFS(class[jur],M$3,class[gap],"&gt;="&amp;$B11,class[gap],"&lt;"&amp;$C11)</f>
        <v>9</v>
      </c>
      <c r="N11" s="212">
        <f>COUNTIFS(class[jur],N$3,class[gap],"&gt;="&amp;$B11,class[gap],"&lt;"&amp;$C11)</f>
        <v>11</v>
      </c>
      <c r="O11" s="212">
        <f>COUNTIFS(class[jur],O$3,class[gap],"&gt;="&amp;$B11,class[gap],"&lt;"&amp;$C11)</f>
        <v>15</v>
      </c>
      <c r="P11" s="212">
        <f>COUNTIFS(class[jur],P$3,class[gap],"&gt;="&amp;$B11,class[gap],"&lt;"&amp;$C11)</f>
        <v>20</v>
      </c>
      <c r="Q11" s="212">
        <f>COUNTIFS(class[jur],Q$3,class[gap],"&gt;="&amp;$B11,class[gap],"&lt;"&amp;$C11)</f>
        <v>0</v>
      </c>
      <c r="R11" s="212">
        <f>COUNTIFS(class[jur],R$3,class[gap],"&gt;="&amp;$B11,class[gap],"&lt;"&amp;$C11)</f>
        <v>205</v>
      </c>
      <c r="S11" s="212">
        <f>COUNTIFS(class[jur],S$3,class[gap],"&gt;="&amp;$B11,class[gap],"&lt;"&amp;$C11)</f>
        <v>1</v>
      </c>
      <c r="T11" s="212">
        <f>COUNTIFS(class[jur],T$3,class[gap],"&gt;="&amp;$B11,class[gap],"&lt;"&amp;$C11)</f>
        <v>4</v>
      </c>
      <c r="U11" s="212">
        <f>COUNTIFS(class[jur],U$3,class[gap],"&gt;="&amp;$B11,class[gap],"&lt;"&amp;$C11)</f>
        <v>3</v>
      </c>
      <c r="V11" s="212">
        <f>COUNTIFS(class[jur],V$3,class[gap],"&gt;="&amp;$B11,class[gap],"&lt;"&amp;$C11)</f>
        <v>10</v>
      </c>
      <c r="W11" s="212">
        <f>COUNTIFS(class[jur],W$3,class[gap],"&gt;="&amp;$B11,class[gap],"&lt;"&amp;$C11)</f>
        <v>34</v>
      </c>
      <c r="X11" s="213">
        <f t="shared" si="1"/>
        <v>397</v>
      </c>
      <c r="Y11" s="214">
        <f t="shared" si="2"/>
        <v>0.26470588235294118</v>
      </c>
      <c r="Z11" s="215">
        <f t="shared" si="0"/>
        <v>0.22666666666666666</v>
      </c>
      <c r="AA11" s="215">
        <f t="shared" si="0"/>
        <v>5.2631578947368418E-2</v>
      </c>
      <c r="AB11" s="215">
        <f t="shared" si="0"/>
        <v>0.2</v>
      </c>
      <c r="AC11" s="215">
        <f t="shared" si="0"/>
        <v>0.12345679012345678</v>
      </c>
      <c r="AD11" s="215">
        <f t="shared" si="0"/>
        <v>0.31578947368421051</v>
      </c>
      <c r="AE11" s="215">
        <f t="shared" si="0"/>
        <v>0.13761467889908258</v>
      </c>
      <c r="AF11" s="215">
        <f t="shared" si="0"/>
        <v>5.8823529411764705E-2</v>
      </c>
      <c r="AG11" s="215">
        <f t="shared" si="0"/>
        <v>0.17307692307692307</v>
      </c>
      <c r="AH11" s="215">
        <f t="shared" si="0"/>
        <v>0.36666666666666664</v>
      </c>
      <c r="AI11" s="215">
        <f t="shared" si="0"/>
        <v>0.10948905109489052</v>
      </c>
      <c r="AJ11" s="215">
        <f t="shared" si="0"/>
        <v>0.32786885245901637</v>
      </c>
      <c r="AK11" s="215">
        <f t="shared" si="0"/>
        <v>0</v>
      </c>
      <c r="AL11" s="215">
        <f t="shared" si="0"/>
        <v>0.1626984126984127</v>
      </c>
      <c r="AM11" s="215">
        <f t="shared" si="0"/>
        <v>2.2727272727272728E-2</v>
      </c>
      <c r="AN11" s="215">
        <f t="shared" si="0"/>
        <v>6.8965517241379309E-2</v>
      </c>
      <c r="AO11" s="215">
        <f t="shared" si="0"/>
        <v>0.12</v>
      </c>
      <c r="AP11" s="215">
        <f t="shared" si="0"/>
        <v>0.30303030303030304</v>
      </c>
      <c r="AQ11" s="215">
        <f t="shared" si="0"/>
        <v>0.18784530386740331</v>
      </c>
      <c r="AR11" s="216">
        <f t="shared" si="0"/>
        <v>0.16715789473684212</v>
      </c>
    </row>
    <row r="12" spans="2:44" x14ac:dyDescent="0.25">
      <c r="B12" s="309">
        <f>C12-10%</f>
        <v>-0.2</v>
      </c>
      <c r="C12" s="309">
        <f>B11</f>
        <v>-0.1</v>
      </c>
      <c r="D12" s="217" t="s">
        <v>28</v>
      </c>
      <c r="E12" s="218">
        <f>COUNTIFS(class[jur],E$3,class[gap],"&gt;="&amp;$B12,class[gap],"&lt;"&amp;$C12)</f>
        <v>10</v>
      </c>
      <c r="F12" s="218">
        <f>COUNTIFS(class[jur],F$3,class[gap],"&gt;="&amp;$B12,class[gap],"&lt;"&amp;$C12)</f>
        <v>11</v>
      </c>
      <c r="G12" s="218">
        <f>COUNTIFS(class[jur],G$3,class[gap],"&gt;="&amp;$B12,class[gap],"&lt;"&amp;$C12)</f>
        <v>1</v>
      </c>
      <c r="H12" s="218">
        <f>COUNTIFS(class[jur],H$3,class[gap],"&gt;="&amp;$B12,class[gap],"&lt;"&amp;$C12)</f>
        <v>1</v>
      </c>
      <c r="I12" s="218">
        <f>COUNTIFS(class[jur],I$3,class[gap],"&gt;="&amp;$B12,class[gap],"&lt;"&amp;$C12)</f>
        <v>43</v>
      </c>
      <c r="J12" s="218">
        <f>COUNTIFS(class[jur],J$3,class[gap],"&gt;="&amp;$B12,class[gap],"&lt;"&amp;$C12)</f>
        <v>5</v>
      </c>
      <c r="K12" s="218">
        <f>COUNTIFS(class[jur],K$3,class[gap],"&gt;="&amp;$B12,class[gap],"&lt;"&amp;$C12)</f>
        <v>10</v>
      </c>
      <c r="L12" s="218">
        <f>COUNTIFS(class[jur],L$3,class[gap],"&gt;="&amp;$B12,class[gap],"&lt;"&amp;$C12)</f>
        <v>2</v>
      </c>
      <c r="M12" s="218">
        <f>COUNTIFS(class[jur],M$3,class[gap],"&gt;="&amp;$B12,class[gap],"&lt;"&amp;$C12)</f>
        <v>9</v>
      </c>
      <c r="N12" s="218">
        <f>COUNTIFS(class[jur],N$3,class[gap],"&gt;="&amp;$B12,class[gap],"&lt;"&amp;$C12)</f>
        <v>2</v>
      </c>
      <c r="O12" s="218">
        <f>COUNTIFS(class[jur],O$3,class[gap],"&gt;="&amp;$B12,class[gap],"&lt;"&amp;$C12)</f>
        <v>22</v>
      </c>
      <c r="P12" s="218">
        <f>COUNTIFS(class[jur],P$3,class[gap],"&gt;="&amp;$B12,class[gap],"&lt;"&amp;$C12)</f>
        <v>8</v>
      </c>
      <c r="Q12" s="218">
        <f>COUNTIFS(class[jur],Q$3,class[gap],"&gt;="&amp;$B12,class[gap],"&lt;"&amp;$C12)</f>
        <v>0</v>
      </c>
      <c r="R12" s="218">
        <f>COUNTIFS(class[jur],R$3,class[gap],"&gt;="&amp;$B12,class[gap],"&lt;"&amp;$C12)</f>
        <v>125</v>
      </c>
      <c r="S12" s="218">
        <f>COUNTIFS(class[jur],S$3,class[gap],"&gt;="&amp;$B12,class[gap],"&lt;"&amp;$C12)</f>
        <v>2</v>
      </c>
      <c r="T12" s="218">
        <f>COUNTIFS(class[jur],T$3,class[gap],"&gt;="&amp;$B12,class[gap],"&lt;"&amp;$C12)</f>
        <v>7</v>
      </c>
      <c r="U12" s="218">
        <f>COUNTIFS(class[jur],U$3,class[gap],"&gt;="&amp;$B12,class[gap],"&lt;"&amp;$C12)</f>
        <v>4</v>
      </c>
      <c r="V12" s="218">
        <f>COUNTIFS(class[jur],V$3,class[gap],"&gt;="&amp;$B12,class[gap],"&lt;"&amp;$C12)</f>
        <v>2</v>
      </c>
      <c r="W12" s="218">
        <f>COUNTIFS(class[jur],W$3,class[gap],"&gt;="&amp;$B12,class[gap],"&lt;"&amp;$C12)</f>
        <v>32</v>
      </c>
      <c r="X12" s="219">
        <f t="shared" si="1"/>
        <v>296</v>
      </c>
      <c r="Y12" s="220">
        <f t="shared" si="2"/>
        <v>0.14705882352941177</v>
      </c>
      <c r="Z12" s="221">
        <f t="shared" si="0"/>
        <v>0.14666666666666667</v>
      </c>
      <c r="AA12" s="221">
        <f t="shared" si="0"/>
        <v>5.2631578947368418E-2</v>
      </c>
      <c r="AB12" s="221">
        <f t="shared" si="0"/>
        <v>0.2</v>
      </c>
      <c r="AC12" s="221">
        <f t="shared" si="0"/>
        <v>0.26543209876543211</v>
      </c>
      <c r="AD12" s="221">
        <f t="shared" si="0"/>
        <v>0.13157894736842105</v>
      </c>
      <c r="AE12" s="221">
        <f t="shared" si="0"/>
        <v>9.1743119266055051E-2</v>
      </c>
      <c r="AF12" s="221">
        <f t="shared" si="0"/>
        <v>0.11764705882352941</v>
      </c>
      <c r="AG12" s="221">
        <f t="shared" si="0"/>
        <v>0.17307692307692307</v>
      </c>
      <c r="AH12" s="221">
        <f t="shared" si="0"/>
        <v>6.6666666666666666E-2</v>
      </c>
      <c r="AI12" s="221">
        <f t="shared" si="0"/>
        <v>0.16058394160583941</v>
      </c>
      <c r="AJ12" s="221">
        <f t="shared" si="0"/>
        <v>0.13114754098360656</v>
      </c>
      <c r="AK12" s="221">
        <f t="shared" si="0"/>
        <v>0</v>
      </c>
      <c r="AL12" s="221">
        <f t="shared" si="0"/>
        <v>9.9206349206349201E-2</v>
      </c>
      <c r="AM12" s="221">
        <f t="shared" si="0"/>
        <v>4.5454545454545456E-2</v>
      </c>
      <c r="AN12" s="221">
        <f t="shared" si="0"/>
        <v>0.1206896551724138</v>
      </c>
      <c r="AO12" s="221">
        <f t="shared" si="0"/>
        <v>0.16</v>
      </c>
      <c r="AP12" s="221">
        <f t="shared" si="0"/>
        <v>6.0606060606060608E-2</v>
      </c>
      <c r="AQ12" s="221">
        <f t="shared" si="0"/>
        <v>0.17679558011049723</v>
      </c>
      <c r="AR12" s="222">
        <f t="shared" si="0"/>
        <v>0.12463157894736843</v>
      </c>
    </row>
    <row r="13" spans="2:44" x14ac:dyDescent="0.25">
      <c r="B13" s="309">
        <f t="shared" ref="B13" si="3">C13-10%</f>
        <v>-0.30000000000000004</v>
      </c>
      <c r="C13" s="309">
        <f t="shared" ref="C13:C15" si="4">B12</f>
        <v>-0.2</v>
      </c>
      <c r="D13" s="217" t="s">
        <v>29</v>
      </c>
      <c r="E13" s="218">
        <f>COUNTIFS(class[jur],E$3,class[gap],"&gt;="&amp;$B13,class[gap],"&lt;"&amp;$C13)</f>
        <v>9</v>
      </c>
      <c r="F13" s="218">
        <f>COUNTIFS(class[jur],F$3,class[gap],"&gt;="&amp;$B13,class[gap],"&lt;"&amp;$C13)</f>
        <v>7</v>
      </c>
      <c r="G13" s="218">
        <f>COUNTIFS(class[jur],G$3,class[gap],"&gt;="&amp;$B13,class[gap],"&lt;"&amp;$C13)</f>
        <v>0</v>
      </c>
      <c r="H13" s="218">
        <f>COUNTIFS(class[jur],H$3,class[gap],"&gt;="&amp;$B13,class[gap],"&lt;"&amp;$C13)</f>
        <v>0</v>
      </c>
      <c r="I13" s="218">
        <f>COUNTIFS(class[jur],I$3,class[gap],"&gt;="&amp;$B13,class[gap],"&lt;"&amp;$C13)</f>
        <v>19</v>
      </c>
      <c r="J13" s="218">
        <f>COUNTIFS(class[jur],J$3,class[gap],"&gt;="&amp;$B13,class[gap],"&lt;"&amp;$C13)</f>
        <v>2</v>
      </c>
      <c r="K13" s="218">
        <f>COUNTIFS(class[jur],K$3,class[gap],"&gt;="&amp;$B13,class[gap],"&lt;"&amp;$C13)</f>
        <v>16</v>
      </c>
      <c r="L13" s="218">
        <f>COUNTIFS(class[jur],L$3,class[gap],"&gt;="&amp;$B13,class[gap],"&lt;"&amp;$C13)</f>
        <v>2</v>
      </c>
      <c r="M13" s="218">
        <f>COUNTIFS(class[jur],M$3,class[gap],"&gt;="&amp;$B13,class[gap],"&lt;"&amp;$C13)</f>
        <v>7</v>
      </c>
      <c r="N13" s="218">
        <f>COUNTIFS(class[jur],N$3,class[gap],"&gt;="&amp;$B13,class[gap],"&lt;"&amp;$C13)</f>
        <v>1</v>
      </c>
      <c r="O13" s="218">
        <f>COUNTIFS(class[jur],O$3,class[gap],"&gt;="&amp;$B13,class[gap],"&lt;"&amp;$C13)</f>
        <v>7</v>
      </c>
      <c r="P13" s="218">
        <f>COUNTIFS(class[jur],P$3,class[gap],"&gt;="&amp;$B13,class[gap],"&lt;"&amp;$C13)</f>
        <v>6</v>
      </c>
      <c r="Q13" s="218">
        <f>COUNTIFS(class[jur],Q$3,class[gap],"&gt;="&amp;$B13,class[gap],"&lt;"&amp;$C13)</f>
        <v>0</v>
      </c>
      <c r="R13" s="218">
        <f>COUNTIFS(class[jur],R$3,class[gap],"&gt;="&amp;$B13,class[gap],"&lt;"&amp;$C13)</f>
        <v>86</v>
      </c>
      <c r="S13" s="218">
        <f>COUNTIFS(class[jur],S$3,class[gap],"&gt;="&amp;$B13,class[gap],"&lt;"&amp;$C13)</f>
        <v>9</v>
      </c>
      <c r="T13" s="218">
        <f>COUNTIFS(class[jur],T$3,class[gap],"&gt;="&amp;$B13,class[gap],"&lt;"&amp;$C13)</f>
        <v>6</v>
      </c>
      <c r="U13" s="218">
        <f>COUNTIFS(class[jur],U$3,class[gap],"&gt;="&amp;$B13,class[gap],"&lt;"&amp;$C13)</f>
        <v>5</v>
      </c>
      <c r="V13" s="218">
        <f>COUNTIFS(class[jur],V$3,class[gap],"&gt;="&amp;$B13,class[gap],"&lt;"&amp;$C13)</f>
        <v>4</v>
      </c>
      <c r="W13" s="218">
        <f>COUNTIFS(class[jur],W$3,class[gap],"&gt;="&amp;$B13,class[gap],"&lt;"&amp;$C13)</f>
        <v>13</v>
      </c>
      <c r="X13" s="219">
        <f t="shared" si="1"/>
        <v>199</v>
      </c>
      <c r="Y13" s="220">
        <f t="shared" si="2"/>
        <v>0.13235294117647059</v>
      </c>
      <c r="Z13" s="221">
        <f t="shared" si="0"/>
        <v>9.3333333333333338E-2</v>
      </c>
      <c r="AA13" s="221">
        <f t="shared" si="0"/>
        <v>0</v>
      </c>
      <c r="AB13" s="221">
        <f t="shared" si="0"/>
        <v>0</v>
      </c>
      <c r="AC13" s="221">
        <f t="shared" si="0"/>
        <v>0.11728395061728394</v>
      </c>
      <c r="AD13" s="221">
        <f t="shared" si="0"/>
        <v>5.2631578947368418E-2</v>
      </c>
      <c r="AE13" s="221">
        <f t="shared" si="0"/>
        <v>0.14678899082568808</v>
      </c>
      <c r="AF13" s="221">
        <f t="shared" si="0"/>
        <v>0.11764705882352941</v>
      </c>
      <c r="AG13" s="221">
        <f t="shared" si="0"/>
        <v>0.13461538461538461</v>
      </c>
      <c r="AH13" s="221">
        <f t="shared" si="0"/>
        <v>3.3333333333333333E-2</v>
      </c>
      <c r="AI13" s="221">
        <f t="shared" si="0"/>
        <v>5.1094890510948905E-2</v>
      </c>
      <c r="AJ13" s="221">
        <f t="shared" si="0"/>
        <v>9.8360655737704916E-2</v>
      </c>
      <c r="AK13" s="221">
        <f t="shared" si="0"/>
        <v>0</v>
      </c>
      <c r="AL13" s="221">
        <f t="shared" si="0"/>
        <v>6.8253968253968247E-2</v>
      </c>
      <c r="AM13" s="221">
        <f t="shared" si="0"/>
        <v>0.20454545454545456</v>
      </c>
      <c r="AN13" s="221">
        <f t="shared" si="0"/>
        <v>0.10344827586206896</v>
      </c>
      <c r="AO13" s="221">
        <f t="shared" si="0"/>
        <v>0.2</v>
      </c>
      <c r="AP13" s="221">
        <f t="shared" si="0"/>
        <v>0.12121212121212122</v>
      </c>
      <c r="AQ13" s="221">
        <f t="shared" si="0"/>
        <v>7.18232044198895E-2</v>
      </c>
      <c r="AR13" s="222">
        <f t="shared" si="0"/>
        <v>8.3789473684210525E-2</v>
      </c>
    </row>
    <row r="14" spans="2:44" x14ac:dyDescent="0.25">
      <c r="B14" s="309">
        <f>C14-20%</f>
        <v>-0.5</v>
      </c>
      <c r="C14" s="309">
        <f t="shared" si="4"/>
        <v>-0.30000000000000004</v>
      </c>
      <c r="D14" s="223" t="s">
        <v>30</v>
      </c>
      <c r="E14" s="224">
        <f>COUNTIFS(class[jur],E$3,class[gap],"&gt;="&amp;$B14,class[gap],"&lt;"&amp;$C14)</f>
        <v>3</v>
      </c>
      <c r="F14" s="224">
        <f>COUNTIFS(class[jur],F$3,class[gap],"&gt;="&amp;$B14,class[gap],"&lt;"&amp;$C14)</f>
        <v>9</v>
      </c>
      <c r="G14" s="224">
        <f>COUNTIFS(class[jur],G$3,class[gap],"&gt;="&amp;$B14,class[gap],"&lt;"&amp;$C14)</f>
        <v>3</v>
      </c>
      <c r="H14" s="224">
        <f>COUNTIFS(class[jur],H$3,class[gap],"&gt;="&amp;$B14,class[gap],"&lt;"&amp;$C14)</f>
        <v>1</v>
      </c>
      <c r="I14" s="224">
        <f>COUNTIFS(class[jur],I$3,class[gap],"&gt;="&amp;$B14,class[gap],"&lt;"&amp;$C14)</f>
        <v>17</v>
      </c>
      <c r="J14" s="224">
        <f>COUNTIFS(class[jur],J$3,class[gap],"&gt;="&amp;$B14,class[gap],"&lt;"&amp;$C14)</f>
        <v>1</v>
      </c>
      <c r="K14" s="224">
        <f>COUNTIFS(class[jur],K$3,class[gap],"&gt;="&amp;$B14,class[gap],"&lt;"&amp;$C14)</f>
        <v>25</v>
      </c>
      <c r="L14" s="224">
        <f>COUNTIFS(class[jur],L$3,class[gap],"&gt;="&amp;$B14,class[gap],"&lt;"&amp;$C14)</f>
        <v>4</v>
      </c>
      <c r="M14" s="224">
        <f>COUNTIFS(class[jur],M$3,class[gap],"&gt;="&amp;$B14,class[gap],"&lt;"&amp;$C14)</f>
        <v>7</v>
      </c>
      <c r="N14" s="224">
        <f>COUNTIFS(class[jur],N$3,class[gap],"&gt;="&amp;$B14,class[gap],"&lt;"&amp;$C14)</f>
        <v>3</v>
      </c>
      <c r="O14" s="224">
        <f>COUNTIFS(class[jur],O$3,class[gap],"&gt;="&amp;$B14,class[gap],"&lt;"&amp;$C14)</f>
        <v>17</v>
      </c>
      <c r="P14" s="224">
        <f>COUNTIFS(class[jur],P$3,class[gap],"&gt;="&amp;$B14,class[gap],"&lt;"&amp;$C14)</f>
        <v>8</v>
      </c>
      <c r="Q14" s="224">
        <f>COUNTIFS(class[jur],Q$3,class[gap],"&gt;="&amp;$B14,class[gap],"&lt;"&amp;$C14)</f>
        <v>0</v>
      </c>
      <c r="R14" s="224">
        <f>COUNTIFS(class[jur],R$3,class[gap],"&gt;="&amp;$B14,class[gap],"&lt;"&amp;$C14)</f>
        <v>103</v>
      </c>
      <c r="S14" s="224">
        <f>COUNTIFS(class[jur],S$3,class[gap],"&gt;="&amp;$B14,class[gap],"&lt;"&amp;$C14)</f>
        <v>0</v>
      </c>
      <c r="T14" s="224">
        <f>COUNTIFS(class[jur],T$3,class[gap],"&gt;="&amp;$B14,class[gap],"&lt;"&amp;$C14)</f>
        <v>11</v>
      </c>
      <c r="U14" s="224">
        <f>COUNTIFS(class[jur],U$3,class[gap],"&gt;="&amp;$B14,class[gap],"&lt;"&amp;$C14)</f>
        <v>3</v>
      </c>
      <c r="V14" s="224">
        <f>COUNTIFS(class[jur],V$3,class[gap],"&gt;="&amp;$B14,class[gap],"&lt;"&amp;$C14)</f>
        <v>2</v>
      </c>
      <c r="W14" s="224">
        <f>COUNTIFS(class[jur],W$3,class[gap],"&gt;="&amp;$B14,class[gap],"&lt;"&amp;$C14)</f>
        <v>22</v>
      </c>
      <c r="X14" s="225">
        <f t="shared" si="1"/>
        <v>239</v>
      </c>
      <c r="Y14" s="226">
        <f t="shared" si="2"/>
        <v>4.4117647058823532E-2</v>
      </c>
      <c r="Z14" s="227">
        <f t="shared" si="0"/>
        <v>0.12</v>
      </c>
      <c r="AA14" s="227">
        <f t="shared" si="0"/>
        <v>0.15789473684210525</v>
      </c>
      <c r="AB14" s="227">
        <f t="shared" si="0"/>
        <v>0.2</v>
      </c>
      <c r="AC14" s="227">
        <f t="shared" si="0"/>
        <v>0.10493827160493827</v>
      </c>
      <c r="AD14" s="227">
        <f t="shared" si="0"/>
        <v>2.6315789473684209E-2</v>
      </c>
      <c r="AE14" s="227">
        <f t="shared" si="0"/>
        <v>0.22935779816513763</v>
      </c>
      <c r="AF14" s="227">
        <f t="shared" si="0"/>
        <v>0.23529411764705882</v>
      </c>
      <c r="AG14" s="227">
        <f t="shared" si="0"/>
        <v>0.13461538461538461</v>
      </c>
      <c r="AH14" s="227">
        <f t="shared" si="0"/>
        <v>0.1</v>
      </c>
      <c r="AI14" s="227">
        <f t="shared" si="0"/>
        <v>0.12408759124087591</v>
      </c>
      <c r="AJ14" s="227">
        <f t="shared" si="0"/>
        <v>0.13114754098360656</v>
      </c>
      <c r="AK14" s="227">
        <f t="shared" si="0"/>
        <v>0</v>
      </c>
      <c r="AL14" s="227">
        <f t="shared" si="0"/>
        <v>8.1746031746031747E-2</v>
      </c>
      <c r="AM14" s="227">
        <f t="shared" si="0"/>
        <v>0</v>
      </c>
      <c r="AN14" s="227">
        <f t="shared" si="0"/>
        <v>0.18965517241379309</v>
      </c>
      <c r="AO14" s="227">
        <f t="shared" si="0"/>
        <v>0.12</v>
      </c>
      <c r="AP14" s="227">
        <f t="shared" si="0"/>
        <v>6.0606060606060608E-2</v>
      </c>
      <c r="AQ14" s="227">
        <f t="shared" si="0"/>
        <v>0.12154696132596685</v>
      </c>
      <c r="AR14" s="228">
        <f t="shared" si="0"/>
        <v>0.10063157894736842</v>
      </c>
    </row>
    <row r="15" spans="2:44" x14ac:dyDescent="0.25">
      <c r="B15" s="309"/>
      <c r="C15" s="309">
        <f t="shared" si="4"/>
        <v>-0.5</v>
      </c>
      <c r="D15" s="223" t="s">
        <v>31</v>
      </c>
      <c r="E15" s="224">
        <f>COUNTIFS(class[jur],E$3,class[gap],"&lt;"&amp;$C15)</f>
        <v>2</v>
      </c>
      <c r="F15" s="224">
        <f>COUNTIFS(class[jur],F$3,class[gap],"&lt;"&amp;$C15)</f>
        <v>3</v>
      </c>
      <c r="G15" s="224">
        <f>COUNTIFS(class[jur],G$3,class[gap],"&lt;"&amp;$C15)</f>
        <v>9</v>
      </c>
      <c r="H15" s="224">
        <f>COUNTIFS(class[jur],H$3,class[gap],"&lt;"&amp;$C15)</f>
        <v>2</v>
      </c>
      <c r="I15" s="224">
        <f>COUNTIFS(class[jur],I$3,class[gap],"&lt;"&amp;$C15)</f>
        <v>10</v>
      </c>
      <c r="J15" s="224">
        <f>COUNTIFS(class[jur],J$3,class[gap],"&lt;"&amp;$C15)</f>
        <v>2</v>
      </c>
      <c r="K15" s="224">
        <f>COUNTIFS(class[jur],K$3,class[gap],"&lt;"&amp;$C15)</f>
        <v>12</v>
      </c>
      <c r="L15" s="224">
        <f>COUNTIFS(class[jur],L$3,class[gap],"&lt;"&amp;$C15)</f>
        <v>6</v>
      </c>
      <c r="M15" s="224">
        <f>COUNTIFS(class[jur],M$3,class[gap],"&lt;"&amp;$C15)</f>
        <v>0</v>
      </c>
      <c r="N15" s="224">
        <f>COUNTIFS(class[jur],N$3,class[gap],"&lt;"&amp;$C15)</f>
        <v>0</v>
      </c>
      <c r="O15" s="224">
        <f>COUNTIFS(class[jur],O$3,class[gap],"&lt;"&amp;$C15)</f>
        <v>10</v>
      </c>
      <c r="P15" s="224">
        <f>COUNTIFS(class[jur],P$3,class[gap],"&lt;"&amp;$C15)</f>
        <v>6</v>
      </c>
      <c r="Q15" s="224">
        <f>COUNTIFS(class[jur],Q$3,class[gap],"&lt;"&amp;$C15)</f>
        <v>0</v>
      </c>
      <c r="R15" s="224">
        <f>COUNTIFS(class[jur],R$3,class[gap],"&lt;"&amp;$C15)</f>
        <v>88</v>
      </c>
      <c r="S15" s="224">
        <f>COUNTIFS(class[jur],S$3,class[gap],"&lt;"&amp;$C15)</f>
        <v>1</v>
      </c>
      <c r="T15" s="224">
        <f>COUNTIFS(class[jur],T$3,class[gap],"&lt;"&amp;$C15)</f>
        <v>7</v>
      </c>
      <c r="U15" s="224">
        <f>COUNTIFS(class[jur],U$3,class[gap],"&lt;"&amp;$C15)</f>
        <v>3</v>
      </c>
      <c r="V15" s="224">
        <f>COUNTIFS(class[jur],V$3,class[gap],"&lt;"&amp;$C15)</f>
        <v>1</v>
      </c>
      <c r="W15" s="224">
        <f>COUNTIFS(class[jur],W$3,class[gap],"&lt;"&amp;$C15)</f>
        <v>23</v>
      </c>
      <c r="X15" s="225">
        <f t="shared" si="1"/>
        <v>185</v>
      </c>
      <c r="Y15" s="226">
        <f t="shared" si="2"/>
        <v>2.9411764705882353E-2</v>
      </c>
      <c r="Z15" s="227">
        <f t="shared" si="0"/>
        <v>0.04</v>
      </c>
      <c r="AA15" s="227">
        <f t="shared" si="0"/>
        <v>0.47368421052631576</v>
      </c>
      <c r="AB15" s="227">
        <f t="shared" si="0"/>
        <v>0.4</v>
      </c>
      <c r="AC15" s="227">
        <f t="shared" si="0"/>
        <v>6.1728395061728392E-2</v>
      </c>
      <c r="AD15" s="227">
        <f t="shared" si="0"/>
        <v>5.2631578947368418E-2</v>
      </c>
      <c r="AE15" s="227">
        <f t="shared" si="0"/>
        <v>0.11009174311926606</v>
      </c>
      <c r="AF15" s="227">
        <f t="shared" si="0"/>
        <v>0.35294117647058826</v>
      </c>
      <c r="AG15" s="227">
        <f t="shared" si="0"/>
        <v>0</v>
      </c>
      <c r="AH15" s="227">
        <f t="shared" si="0"/>
        <v>0</v>
      </c>
      <c r="AI15" s="227">
        <f t="shared" si="0"/>
        <v>7.2992700729927001E-2</v>
      </c>
      <c r="AJ15" s="227">
        <f t="shared" si="0"/>
        <v>9.8360655737704916E-2</v>
      </c>
      <c r="AK15" s="227">
        <f t="shared" si="0"/>
        <v>0</v>
      </c>
      <c r="AL15" s="227">
        <f t="shared" si="0"/>
        <v>6.9841269841269843E-2</v>
      </c>
      <c r="AM15" s="227">
        <f t="shared" si="0"/>
        <v>2.2727272727272728E-2</v>
      </c>
      <c r="AN15" s="227">
        <f t="shared" si="0"/>
        <v>0.1206896551724138</v>
      </c>
      <c r="AO15" s="227">
        <f t="shared" si="0"/>
        <v>0.12</v>
      </c>
      <c r="AP15" s="227">
        <f t="shared" si="0"/>
        <v>3.0303030303030304E-2</v>
      </c>
      <c r="AQ15" s="227">
        <f t="shared" si="0"/>
        <v>0.1270718232044199</v>
      </c>
      <c r="AR15" s="228">
        <f t="shared" si="0"/>
        <v>7.7894736842105267E-2</v>
      </c>
    </row>
    <row r="16" spans="2:44" x14ac:dyDescent="0.25">
      <c r="B16" s="28"/>
      <c r="C16" s="28"/>
      <c r="D16" s="229" t="s">
        <v>32</v>
      </c>
      <c r="E16" s="230">
        <f>E10+E11</f>
        <v>26</v>
      </c>
      <c r="F16" s="230">
        <f t="shared" ref="F16:W16" si="5">F10+F11</f>
        <v>30</v>
      </c>
      <c r="G16" s="230">
        <f t="shared" si="5"/>
        <v>5</v>
      </c>
      <c r="H16" s="230">
        <f t="shared" si="5"/>
        <v>1</v>
      </c>
      <c r="I16" s="230">
        <f t="shared" si="5"/>
        <v>35</v>
      </c>
      <c r="J16" s="230">
        <f t="shared" si="5"/>
        <v>20</v>
      </c>
      <c r="K16" s="230">
        <f t="shared" si="5"/>
        <v>27</v>
      </c>
      <c r="L16" s="230">
        <f t="shared" si="5"/>
        <v>1</v>
      </c>
      <c r="M16" s="230">
        <f t="shared" si="5"/>
        <v>16</v>
      </c>
      <c r="N16" s="230">
        <f t="shared" si="5"/>
        <v>15</v>
      </c>
      <c r="O16" s="230">
        <f t="shared" si="5"/>
        <v>35</v>
      </c>
      <c r="P16" s="230">
        <f t="shared" si="5"/>
        <v>27</v>
      </c>
      <c r="Q16" s="230">
        <f t="shared" si="5"/>
        <v>1</v>
      </c>
      <c r="R16" s="230">
        <f t="shared" si="5"/>
        <v>412</v>
      </c>
      <c r="S16" s="231">
        <f t="shared" si="5"/>
        <v>15</v>
      </c>
      <c r="T16" s="231">
        <f t="shared" si="5"/>
        <v>11</v>
      </c>
      <c r="U16" s="231">
        <f t="shared" si="5"/>
        <v>7</v>
      </c>
      <c r="V16" s="231">
        <f t="shared" si="5"/>
        <v>17</v>
      </c>
      <c r="W16" s="231">
        <f t="shared" si="5"/>
        <v>48</v>
      </c>
      <c r="X16" s="231">
        <f>SUM(E16:W16)</f>
        <v>749</v>
      </c>
      <c r="Y16" s="232">
        <f t="shared" si="2"/>
        <v>0.38235294117647056</v>
      </c>
      <c r="Z16" s="233">
        <f t="shared" si="0"/>
        <v>0.4</v>
      </c>
      <c r="AA16" s="233">
        <f t="shared" si="0"/>
        <v>0.26315789473684209</v>
      </c>
      <c r="AB16" s="233">
        <f t="shared" si="0"/>
        <v>0.2</v>
      </c>
      <c r="AC16" s="233">
        <f t="shared" si="0"/>
        <v>0.21604938271604937</v>
      </c>
      <c r="AD16" s="233">
        <f t="shared" si="0"/>
        <v>0.52631578947368418</v>
      </c>
      <c r="AE16" s="233">
        <f t="shared" si="0"/>
        <v>0.24770642201834864</v>
      </c>
      <c r="AF16" s="233">
        <f t="shared" si="0"/>
        <v>5.8823529411764705E-2</v>
      </c>
      <c r="AG16" s="233">
        <f t="shared" si="0"/>
        <v>0.30769230769230771</v>
      </c>
      <c r="AH16" s="233">
        <f t="shared" si="0"/>
        <v>0.5</v>
      </c>
      <c r="AI16" s="233">
        <f t="shared" si="0"/>
        <v>0.25547445255474455</v>
      </c>
      <c r="AJ16" s="233">
        <f t="shared" si="0"/>
        <v>0.44262295081967212</v>
      </c>
      <c r="AK16" s="233">
        <f t="shared" si="0"/>
        <v>1</v>
      </c>
      <c r="AL16" s="233">
        <f t="shared" si="0"/>
        <v>0.32698412698412699</v>
      </c>
      <c r="AM16" s="234">
        <f t="shared" si="0"/>
        <v>0.34090909090909088</v>
      </c>
      <c r="AN16" s="234">
        <f t="shared" si="0"/>
        <v>0.18965517241379309</v>
      </c>
      <c r="AO16" s="234">
        <f t="shared" si="0"/>
        <v>0.28000000000000003</v>
      </c>
      <c r="AP16" s="234">
        <f t="shared" si="0"/>
        <v>0.51515151515151514</v>
      </c>
      <c r="AQ16" s="234">
        <f t="shared" si="0"/>
        <v>0.26519337016574585</v>
      </c>
      <c r="AR16" s="235">
        <f t="shared" si="0"/>
        <v>0.31536842105263158</v>
      </c>
    </row>
    <row r="17" spans="2:44" x14ac:dyDescent="0.25">
      <c r="B17" s="28"/>
      <c r="C17" s="28"/>
      <c r="D17" s="236" t="s">
        <v>33</v>
      </c>
      <c r="E17" s="237">
        <f>SUM(E9:E12)</f>
        <v>42</v>
      </c>
      <c r="F17" s="237">
        <f t="shared" ref="F17:W17" si="6">SUM(F9:F12)</f>
        <v>47</v>
      </c>
      <c r="G17" s="237">
        <f t="shared" si="6"/>
        <v>6</v>
      </c>
      <c r="H17" s="237">
        <f t="shared" si="6"/>
        <v>2</v>
      </c>
      <c r="I17" s="237">
        <f t="shared" si="6"/>
        <v>91</v>
      </c>
      <c r="J17" s="237">
        <f t="shared" si="6"/>
        <v>31</v>
      </c>
      <c r="K17" s="237">
        <f t="shared" si="6"/>
        <v>45</v>
      </c>
      <c r="L17" s="237">
        <f t="shared" si="6"/>
        <v>4</v>
      </c>
      <c r="M17" s="237">
        <f t="shared" si="6"/>
        <v>28</v>
      </c>
      <c r="N17" s="237">
        <f t="shared" si="6"/>
        <v>22</v>
      </c>
      <c r="O17" s="237">
        <f t="shared" si="6"/>
        <v>70</v>
      </c>
      <c r="P17" s="237">
        <f t="shared" si="6"/>
        <v>35</v>
      </c>
      <c r="Q17" s="237">
        <f t="shared" si="6"/>
        <v>1</v>
      </c>
      <c r="R17" s="237">
        <f t="shared" si="6"/>
        <v>691</v>
      </c>
      <c r="S17" s="238">
        <f t="shared" si="6"/>
        <v>25</v>
      </c>
      <c r="T17" s="238">
        <f t="shared" si="6"/>
        <v>28</v>
      </c>
      <c r="U17" s="238">
        <f t="shared" si="6"/>
        <v>12</v>
      </c>
      <c r="V17" s="238">
        <f t="shared" si="6"/>
        <v>21</v>
      </c>
      <c r="W17" s="238">
        <f t="shared" si="6"/>
        <v>92</v>
      </c>
      <c r="X17" s="238">
        <f t="shared" ref="X17:X18" si="7">SUM(E17:W17)</f>
        <v>1293</v>
      </c>
      <c r="Y17" s="239">
        <f t="shared" si="2"/>
        <v>0.61764705882352944</v>
      </c>
      <c r="Z17" s="240">
        <f t="shared" si="0"/>
        <v>0.62666666666666671</v>
      </c>
      <c r="AA17" s="240">
        <f t="shared" si="0"/>
        <v>0.31578947368421051</v>
      </c>
      <c r="AB17" s="240">
        <f t="shared" si="0"/>
        <v>0.4</v>
      </c>
      <c r="AC17" s="240">
        <f t="shared" si="0"/>
        <v>0.56172839506172845</v>
      </c>
      <c r="AD17" s="240">
        <f t="shared" si="0"/>
        <v>0.81578947368421051</v>
      </c>
      <c r="AE17" s="240">
        <f t="shared" si="0"/>
        <v>0.41284403669724773</v>
      </c>
      <c r="AF17" s="240">
        <f t="shared" si="0"/>
        <v>0.23529411764705882</v>
      </c>
      <c r="AG17" s="240">
        <f t="shared" si="0"/>
        <v>0.53846153846153844</v>
      </c>
      <c r="AH17" s="240">
        <f t="shared" si="0"/>
        <v>0.73333333333333328</v>
      </c>
      <c r="AI17" s="240">
        <f t="shared" si="0"/>
        <v>0.51094890510948909</v>
      </c>
      <c r="AJ17" s="240">
        <f t="shared" si="0"/>
        <v>0.57377049180327866</v>
      </c>
      <c r="AK17" s="240">
        <f t="shared" si="0"/>
        <v>1</v>
      </c>
      <c r="AL17" s="240">
        <f t="shared" si="0"/>
        <v>0.54841269841269846</v>
      </c>
      <c r="AM17" s="241">
        <f t="shared" si="0"/>
        <v>0.56818181818181823</v>
      </c>
      <c r="AN17" s="241">
        <f t="shared" si="0"/>
        <v>0.48275862068965519</v>
      </c>
      <c r="AO17" s="241">
        <f t="shared" si="0"/>
        <v>0.48</v>
      </c>
      <c r="AP17" s="241">
        <f t="shared" si="0"/>
        <v>0.63636363636363635</v>
      </c>
      <c r="AQ17" s="241">
        <f t="shared" si="0"/>
        <v>0.50828729281767959</v>
      </c>
      <c r="AR17" s="242">
        <f t="shared" si="0"/>
        <v>0.54442105263157892</v>
      </c>
    </row>
    <row r="18" spans="2:44" ht="15.75" thickBot="1" x14ac:dyDescent="0.3">
      <c r="B18" s="28"/>
      <c r="C18" s="28"/>
      <c r="D18" s="243" t="s">
        <v>34</v>
      </c>
      <c r="E18" s="237">
        <f>SUM(E8:E13)</f>
        <v>54</v>
      </c>
      <c r="F18" s="237">
        <f t="shared" ref="F18:W18" si="8">SUM(F8:F13)</f>
        <v>56</v>
      </c>
      <c r="G18" s="237">
        <f t="shared" si="8"/>
        <v>6</v>
      </c>
      <c r="H18" s="237">
        <f t="shared" si="8"/>
        <v>2</v>
      </c>
      <c r="I18" s="237">
        <f t="shared" si="8"/>
        <v>121</v>
      </c>
      <c r="J18" s="237">
        <f t="shared" si="8"/>
        <v>34</v>
      </c>
      <c r="K18" s="237">
        <f t="shared" si="8"/>
        <v>66</v>
      </c>
      <c r="L18" s="237">
        <f t="shared" si="8"/>
        <v>7</v>
      </c>
      <c r="M18" s="237">
        <f t="shared" si="8"/>
        <v>38</v>
      </c>
      <c r="N18" s="237">
        <f t="shared" si="8"/>
        <v>23</v>
      </c>
      <c r="O18" s="237">
        <f t="shared" si="8"/>
        <v>87</v>
      </c>
      <c r="P18" s="237">
        <f t="shared" si="8"/>
        <v>43</v>
      </c>
      <c r="Q18" s="237">
        <f t="shared" si="8"/>
        <v>1</v>
      </c>
      <c r="R18" s="237">
        <f t="shared" si="8"/>
        <v>849</v>
      </c>
      <c r="S18" s="238">
        <f t="shared" si="8"/>
        <v>39</v>
      </c>
      <c r="T18" s="238">
        <f t="shared" si="8"/>
        <v>37</v>
      </c>
      <c r="U18" s="238">
        <f t="shared" si="8"/>
        <v>17</v>
      </c>
      <c r="V18" s="238">
        <f t="shared" si="8"/>
        <v>27</v>
      </c>
      <c r="W18" s="238">
        <f t="shared" si="8"/>
        <v>109</v>
      </c>
      <c r="X18" s="238">
        <f t="shared" si="7"/>
        <v>1616</v>
      </c>
      <c r="Y18" s="239">
        <f t="shared" si="2"/>
        <v>0.79411764705882348</v>
      </c>
      <c r="Z18" s="240">
        <f t="shared" si="0"/>
        <v>0.7466666666666667</v>
      </c>
      <c r="AA18" s="240">
        <f t="shared" si="0"/>
        <v>0.31578947368421051</v>
      </c>
      <c r="AB18" s="240">
        <f t="shared" si="0"/>
        <v>0.4</v>
      </c>
      <c r="AC18" s="240">
        <f t="shared" si="0"/>
        <v>0.74691358024691357</v>
      </c>
      <c r="AD18" s="240">
        <f t="shared" si="0"/>
        <v>0.89473684210526316</v>
      </c>
      <c r="AE18" s="240">
        <f t="shared" si="0"/>
        <v>0.60550458715596334</v>
      </c>
      <c r="AF18" s="240">
        <f t="shared" si="0"/>
        <v>0.41176470588235292</v>
      </c>
      <c r="AG18" s="240">
        <f t="shared" si="0"/>
        <v>0.73076923076923073</v>
      </c>
      <c r="AH18" s="240">
        <f t="shared" ref="AH18" si="9">N18/N$22</f>
        <v>0.76666666666666672</v>
      </c>
      <c r="AI18" s="240">
        <f t="shared" ref="AI18" si="10">O18/O$22</f>
        <v>0.63503649635036497</v>
      </c>
      <c r="AJ18" s="240">
        <f t="shared" ref="AJ18" si="11">P18/P$22</f>
        <v>0.70491803278688525</v>
      </c>
      <c r="AK18" s="240">
        <f t="shared" ref="AK18" si="12">Q18/Q$22</f>
        <v>1</v>
      </c>
      <c r="AL18" s="240">
        <f t="shared" ref="AL18" si="13">R18/R$22</f>
        <v>0.67380952380952386</v>
      </c>
      <c r="AM18" s="241">
        <f t="shared" ref="AM18" si="14">S18/S$22</f>
        <v>0.88636363636363635</v>
      </c>
      <c r="AN18" s="241">
        <f t="shared" ref="AN18" si="15">T18/T$22</f>
        <v>0.63793103448275867</v>
      </c>
      <c r="AO18" s="241">
        <f t="shared" ref="AO18" si="16">U18/U$22</f>
        <v>0.68</v>
      </c>
      <c r="AP18" s="241">
        <f t="shared" ref="AP18" si="17">V18/V$22</f>
        <v>0.81818181818181823</v>
      </c>
      <c r="AQ18" s="241">
        <f t="shared" ref="AQ18" si="18">W18/W$22</f>
        <v>0.60220994475138123</v>
      </c>
      <c r="AR18" s="242">
        <f t="shared" ref="AR18" si="19">X18/X$22</f>
        <v>0.68042105263157893</v>
      </c>
    </row>
    <row r="19" spans="2:44" s="1" customFormat="1" ht="15.75" thickTop="1" x14ac:dyDescent="0.25">
      <c r="D19" s="389" t="s">
        <v>35</v>
      </c>
      <c r="E19" s="390"/>
      <c r="F19" s="390"/>
      <c r="G19" s="390"/>
      <c r="H19" s="390"/>
      <c r="I19" s="390"/>
      <c r="J19" s="390"/>
      <c r="K19" s="390"/>
      <c r="L19" s="390"/>
      <c r="M19" s="390"/>
      <c r="N19" s="390"/>
      <c r="O19" s="390"/>
      <c r="P19" s="390"/>
      <c r="Q19" s="390"/>
      <c r="R19" s="390"/>
      <c r="S19" s="390"/>
      <c r="T19" s="390"/>
      <c r="U19" s="390"/>
      <c r="V19" s="390"/>
      <c r="W19" s="390"/>
      <c r="X19" s="391"/>
      <c r="Y19" s="384" t="s">
        <v>36</v>
      </c>
      <c r="Z19" s="385"/>
      <c r="AA19" s="385"/>
      <c r="AB19" s="385"/>
      <c r="AC19" s="385"/>
      <c r="AD19" s="385"/>
      <c r="AE19" s="385"/>
      <c r="AF19" s="385"/>
      <c r="AG19" s="385"/>
      <c r="AH19" s="385"/>
      <c r="AI19" s="385"/>
      <c r="AJ19" s="385"/>
      <c r="AK19" s="385"/>
      <c r="AL19" s="385"/>
      <c r="AM19" s="385"/>
      <c r="AN19" s="385"/>
      <c r="AO19" s="385"/>
      <c r="AP19" s="385"/>
      <c r="AQ19" s="385"/>
      <c r="AR19" s="386"/>
    </row>
    <row r="20" spans="2:44" s="35" customFormat="1" x14ac:dyDescent="0.25">
      <c r="D20" s="244" t="s">
        <v>37</v>
      </c>
      <c r="E20" s="195">
        <f>SUM(E5:E10)</f>
        <v>26</v>
      </c>
      <c r="F20" s="195">
        <f t="shared" ref="F20:V20" si="20">SUM(F5:F10)</f>
        <v>28</v>
      </c>
      <c r="G20" s="195">
        <f t="shared" si="20"/>
        <v>5</v>
      </c>
      <c r="H20" s="195">
        <f t="shared" si="20"/>
        <v>0</v>
      </c>
      <c r="I20" s="195">
        <f t="shared" si="20"/>
        <v>53</v>
      </c>
      <c r="J20" s="195">
        <f t="shared" si="20"/>
        <v>16</v>
      </c>
      <c r="K20" s="195">
        <f t="shared" si="20"/>
        <v>31</v>
      </c>
      <c r="L20" s="195">
        <f t="shared" si="20"/>
        <v>2</v>
      </c>
      <c r="M20" s="195">
        <f t="shared" si="20"/>
        <v>20</v>
      </c>
      <c r="N20" s="195">
        <f t="shared" si="20"/>
        <v>13</v>
      </c>
      <c r="O20" s="195">
        <f t="shared" si="20"/>
        <v>66</v>
      </c>
      <c r="P20" s="195">
        <f t="shared" si="20"/>
        <v>13</v>
      </c>
      <c r="Q20" s="195">
        <f t="shared" si="20"/>
        <v>1</v>
      </c>
      <c r="R20" s="195">
        <f t="shared" si="20"/>
        <v>653</v>
      </c>
      <c r="S20" s="195">
        <f t="shared" si="20"/>
        <v>31</v>
      </c>
      <c r="T20" s="195">
        <f t="shared" si="20"/>
        <v>23</v>
      </c>
      <c r="U20" s="195">
        <f t="shared" si="20"/>
        <v>7</v>
      </c>
      <c r="V20" s="195">
        <f t="shared" si="20"/>
        <v>14</v>
      </c>
      <c r="W20" s="195">
        <f>SUM(W5:W10)</f>
        <v>57</v>
      </c>
      <c r="X20" s="196">
        <f>SUM(X5:X10)</f>
        <v>1059</v>
      </c>
      <c r="Y20" s="197">
        <f t="shared" ref="Y20:Y22" si="21">E20/E$22</f>
        <v>0.38235294117647056</v>
      </c>
      <c r="Z20" s="198">
        <f t="shared" ref="Z20:Z22" si="22">F20/F$22</f>
        <v>0.37333333333333335</v>
      </c>
      <c r="AA20" s="198">
        <f t="shared" ref="AA20:AA22" si="23">G20/G$22</f>
        <v>0.26315789473684209</v>
      </c>
      <c r="AB20" s="198">
        <f t="shared" ref="AB20:AB22" si="24">H20/H$22</f>
        <v>0</v>
      </c>
      <c r="AC20" s="198">
        <f t="shared" ref="AC20:AC22" si="25">I20/I$22</f>
        <v>0.3271604938271605</v>
      </c>
      <c r="AD20" s="198">
        <f t="shared" ref="AD20:AD22" si="26">J20/J$22</f>
        <v>0.42105263157894735</v>
      </c>
      <c r="AE20" s="198">
        <f t="shared" ref="AE20:AE22" si="27">K20/K$22</f>
        <v>0.28440366972477066</v>
      </c>
      <c r="AF20" s="198">
        <f t="shared" ref="AF20:AF22" si="28">L20/L$22</f>
        <v>0.11764705882352941</v>
      </c>
      <c r="AG20" s="198">
        <f t="shared" ref="AG20:AG22" si="29">M20/M$22</f>
        <v>0.38461538461538464</v>
      </c>
      <c r="AH20" s="198">
        <f t="shared" ref="AH20:AH22" si="30">N20/N$22</f>
        <v>0.43333333333333335</v>
      </c>
      <c r="AI20" s="198">
        <f t="shared" ref="AI20:AI22" si="31">O20/O$22</f>
        <v>0.48175182481751827</v>
      </c>
      <c r="AJ20" s="198">
        <f t="shared" ref="AJ20:AJ22" si="32">P20/P$22</f>
        <v>0.21311475409836064</v>
      </c>
      <c r="AK20" s="198">
        <f t="shared" ref="AK20:AK22" si="33">Q20/Q$22</f>
        <v>1</v>
      </c>
      <c r="AL20" s="198">
        <f t="shared" ref="AL20:AL22" si="34">R20/R$22</f>
        <v>0.5182539682539683</v>
      </c>
      <c r="AM20" s="198">
        <f t="shared" ref="AM20:AM22" si="35">S20/S$22</f>
        <v>0.70454545454545459</v>
      </c>
      <c r="AN20" s="198">
        <f t="shared" ref="AN20:AN22" si="36">T20/T$22</f>
        <v>0.39655172413793105</v>
      </c>
      <c r="AO20" s="198">
        <f t="shared" ref="AO20:AO22" si="37">U20/U$22</f>
        <v>0.28000000000000003</v>
      </c>
      <c r="AP20" s="198">
        <f t="shared" ref="AP20:AP22" si="38">V20/V$22</f>
        <v>0.42424242424242425</v>
      </c>
      <c r="AQ20" s="198">
        <f t="shared" ref="AQ20:AQ22" si="39">W20/W$22</f>
        <v>0.31491712707182318</v>
      </c>
      <c r="AR20" s="199">
        <f t="shared" ref="AR20:AR22" si="40">X20/X$22</f>
        <v>0.44589473684210529</v>
      </c>
    </row>
    <row r="21" spans="2:44" s="36" customFormat="1" x14ac:dyDescent="0.25">
      <c r="B21" s="39"/>
      <c r="C21" s="39"/>
      <c r="D21" s="245" t="s">
        <v>38</v>
      </c>
      <c r="E21" s="246">
        <f>SUM(E11:E15)</f>
        <v>42</v>
      </c>
      <c r="F21" s="246">
        <f t="shared" ref="F21:V21" si="41">SUM(F11:F15)</f>
        <v>47</v>
      </c>
      <c r="G21" s="246">
        <f t="shared" si="41"/>
        <v>14</v>
      </c>
      <c r="H21" s="246">
        <f t="shared" si="41"/>
        <v>5</v>
      </c>
      <c r="I21" s="246">
        <f t="shared" si="41"/>
        <v>109</v>
      </c>
      <c r="J21" s="246">
        <f t="shared" si="41"/>
        <v>22</v>
      </c>
      <c r="K21" s="246">
        <f t="shared" si="41"/>
        <v>78</v>
      </c>
      <c r="L21" s="246">
        <f t="shared" si="41"/>
        <v>15</v>
      </c>
      <c r="M21" s="246">
        <f t="shared" si="41"/>
        <v>32</v>
      </c>
      <c r="N21" s="246">
        <f t="shared" si="41"/>
        <v>17</v>
      </c>
      <c r="O21" s="246">
        <f t="shared" si="41"/>
        <v>71</v>
      </c>
      <c r="P21" s="246">
        <f t="shared" si="41"/>
        <v>48</v>
      </c>
      <c r="Q21" s="246">
        <f t="shared" si="41"/>
        <v>0</v>
      </c>
      <c r="R21" s="246">
        <f t="shared" si="41"/>
        <v>607</v>
      </c>
      <c r="S21" s="247">
        <f t="shared" si="41"/>
        <v>13</v>
      </c>
      <c r="T21" s="247">
        <f t="shared" si="41"/>
        <v>35</v>
      </c>
      <c r="U21" s="247">
        <f t="shared" si="41"/>
        <v>18</v>
      </c>
      <c r="V21" s="247">
        <f t="shared" si="41"/>
        <v>19</v>
      </c>
      <c r="W21" s="247">
        <f>SUM(W11:W15)</f>
        <v>124</v>
      </c>
      <c r="X21" s="247">
        <f>SUM(X11:X15)</f>
        <v>1316</v>
      </c>
      <c r="Y21" s="248">
        <f t="shared" si="21"/>
        <v>0.61764705882352944</v>
      </c>
      <c r="Z21" s="249">
        <f t="shared" si="22"/>
        <v>0.62666666666666671</v>
      </c>
      <c r="AA21" s="249">
        <f t="shared" si="23"/>
        <v>0.73684210526315785</v>
      </c>
      <c r="AB21" s="249">
        <f t="shared" si="24"/>
        <v>1</v>
      </c>
      <c r="AC21" s="249">
        <f t="shared" si="25"/>
        <v>0.6728395061728395</v>
      </c>
      <c r="AD21" s="249">
        <f t="shared" si="26"/>
        <v>0.57894736842105265</v>
      </c>
      <c r="AE21" s="249">
        <f t="shared" si="27"/>
        <v>0.7155963302752294</v>
      </c>
      <c r="AF21" s="249">
        <f t="shared" si="28"/>
        <v>0.88235294117647056</v>
      </c>
      <c r="AG21" s="249">
        <f t="shared" si="29"/>
        <v>0.61538461538461542</v>
      </c>
      <c r="AH21" s="249">
        <f t="shared" si="30"/>
        <v>0.56666666666666665</v>
      </c>
      <c r="AI21" s="249">
        <f t="shared" si="31"/>
        <v>0.51824817518248179</v>
      </c>
      <c r="AJ21" s="249">
        <f t="shared" si="32"/>
        <v>0.78688524590163933</v>
      </c>
      <c r="AK21" s="249">
        <f t="shared" si="33"/>
        <v>0</v>
      </c>
      <c r="AL21" s="249">
        <f t="shared" si="34"/>
        <v>0.48174603174603176</v>
      </c>
      <c r="AM21" s="250">
        <f t="shared" si="35"/>
        <v>0.29545454545454547</v>
      </c>
      <c r="AN21" s="250">
        <f t="shared" si="36"/>
        <v>0.60344827586206895</v>
      </c>
      <c r="AO21" s="250">
        <f t="shared" si="37"/>
        <v>0.72</v>
      </c>
      <c r="AP21" s="250">
        <f t="shared" si="38"/>
        <v>0.5757575757575758</v>
      </c>
      <c r="AQ21" s="250">
        <f t="shared" si="39"/>
        <v>0.68508287292817682</v>
      </c>
      <c r="AR21" s="251">
        <f t="shared" si="40"/>
        <v>0.55410526315789477</v>
      </c>
    </row>
    <row r="22" spans="2:44" s="1" customFormat="1" ht="15.75" thickBot="1" x14ac:dyDescent="0.3">
      <c r="D22" s="252" t="s">
        <v>39</v>
      </c>
      <c r="E22" s="253">
        <f>E20+E21</f>
        <v>68</v>
      </c>
      <c r="F22" s="253">
        <f t="shared" ref="F22:V22" si="42">F20+F21</f>
        <v>75</v>
      </c>
      <c r="G22" s="253">
        <f t="shared" si="42"/>
        <v>19</v>
      </c>
      <c r="H22" s="253">
        <f t="shared" si="42"/>
        <v>5</v>
      </c>
      <c r="I22" s="253">
        <f t="shared" si="42"/>
        <v>162</v>
      </c>
      <c r="J22" s="253">
        <f t="shared" si="42"/>
        <v>38</v>
      </c>
      <c r="K22" s="253">
        <f t="shared" si="42"/>
        <v>109</v>
      </c>
      <c r="L22" s="253">
        <f t="shared" si="42"/>
        <v>17</v>
      </c>
      <c r="M22" s="253">
        <f t="shared" si="42"/>
        <v>52</v>
      </c>
      <c r="N22" s="253">
        <f t="shared" si="42"/>
        <v>30</v>
      </c>
      <c r="O22" s="253">
        <f t="shared" si="42"/>
        <v>137</v>
      </c>
      <c r="P22" s="253">
        <f t="shared" si="42"/>
        <v>61</v>
      </c>
      <c r="Q22" s="253">
        <f t="shared" si="42"/>
        <v>1</v>
      </c>
      <c r="R22" s="253">
        <f t="shared" si="42"/>
        <v>1260</v>
      </c>
      <c r="S22" s="253">
        <f t="shared" si="42"/>
        <v>44</v>
      </c>
      <c r="T22" s="253">
        <f t="shared" si="42"/>
        <v>58</v>
      </c>
      <c r="U22" s="253">
        <f t="shared" si="42"/>
        <v>25</v>
      </c>
      <c r="V22" s="253">
        <f t="shared" si="42"/>
        <v>33</v>
      </c>
      <c r="W22" s="253">
        <f>W20+W21</f>
        <v>181</v>
      </c>
      <c r="X22" s="254">
        <f>X20+X21</f>
        <v>2375</v>
      </c>
      <c r="Y22" s="310">
        <f t="shared" si="21"/>
        <v>1</v>
      </c>
      <c r="Z22" s="311">
        <f t="shared" si="22"/>
        <v>1</v>
      </c>
      <c r="AA22" s="311">
        <f t="shared" si="23"/>
        <v>1</v>
      </c>
      <c r="AB22" s="311">
        <f t="shared" si="24"/>
        <v>1</v>
      </c>
      <c r="AC22" s="311">
        <f t="shared" si="25"/>
        <v>1</v>
      </c>
      <c r="AD22" s="311">
        <f t="shared" si="26"/>
        <v>1</v>
      </c>
      <c r="AE22" s="311">
        <f t="shared" si="27"/>
        <v>1</v>
      </c>
      <c r="AF22" s="311">
        <f t="shared" si="28"/>
        <v>1</v>
      </c>
      <c r="AG22" s="311">
        <f t="shared" si="29"/>
        <v>1</v>
      </c>
      <c r="AH22" s="311">
        <f t="shared" si="30"/>
        <v>1</v>
      </c>
      <c r="AI22" s="311">
        <f t="shared" si="31"/>
        <v>1</v>
      </c>
      <c r="AJ22" s="311">
        <f t="shared" si="32"/>
        <v>1</v>
      </c>
      <c r="AK22" s="311">
        <f t="shared" si="33"/>
        <v>1</v>
      </c>
      <c r="AL22" s="311">
        <f t="shared" si="34"/>
        <v>1</v>
      </c>
      <c r="AM22" s="311">
        <f t="shared" si="35"/>
        <v>1</v>
      </c>
      <c r="AN22" s="311">
        <f t="shared" si="36"/>
        <v>1</v>
      </c>
      <c r="AO22" s="311">
        <f t="shared" si="37"/>
        <v>1</v>
      </c>
      <c r="AP22" s="311">
        <f t="shared" si="38"/>
        <v>1</v>
      </c>
      <c r="AQ22" s="311">
        <f t="shared" si="39"/>
        <v>1</v>
      </c>
      <c r="AR22" s="312">
        <f t="shared" si="40"/>
        <v>1</v>
      </c>
    </row>
    <row r="23" spans="2:44" s="1" customFormat="1" x14ac:dyDescent="0.25">
      <c r="D23" s="392" t="s">
        <v>40</v>
      </c>
      <c r="E23" s="393"/>
      <c r="F23" s="393"/>
      <c r="G23" s="393"/>
      <c r="H23" s="393"/>
      <c r="I23" s="393"/>
      <c r="J23" s="393"/>
      <c r="K23" s="393"/>
      <c r="L23" s="393"/>
      <c r="M23" s="393"/>
      <c r="N23" s="393"/>
      <c r="O23" s="393"/>
      <c r="P23" s="393"/>
      <c r="Q23" s="393"/>
      <c r="R23" s="393"/>
      <c r="S23" s="393"/>
      <c r="T23" s="394"/>
      <c r="U23" s="394"/>
      <c r="V23" s="394"/>
      <c r="W23" s="394"/>
      <c r="X23" s="395"/>
      <c r="AB23" s="28"/>
    </row>
    <row r="24" spans="2:44" s="1" customFormat="1" x14ac:dyDescent="0.25">
      <c r="D24" s="313" t="s">
        <v>41</v>
      </c>
      <c r="E24" s="314">
        <f>IFERROR(AVERAGEIFS(class[gap],class[jur],E$3,class[gap],"&gt;=0"),"")</f>
        <v>0.2115578529497994</v>
      </c>
      <c r="F24" s="314">
        <f>IFERROR(AVERAGEIFS(class[gap],class[jur],F$3,class[gap],"&gt;=0"),"")</f>
        <v>0.34848932661026455</v>
      </c>
      <c r="G24" s="314">
        <f>IFERROR(AVERAGEIFS(class[gap],class[jur],G$3,class[gap],"&gt;=0"),"")</f>
        <v>0.30828776429705385</v>
      </c>
      <c r="H24" s="314" t="str">
        <f>IFERROR(AVERAGEIFS(class[gap],class[jur],H$3,class[gap],"&gt;=0"),"")</f>
        <v/>
      </c>
      <c r="I24" s="314">
        <f>IFERROR(AVERAGEIFS(class[gap],class[jur],I$3,class[gap],"&gt;=0"),"")</f>
        <v>0.26371928551034707</v>
      </c>
      <c r="J24" s="314">
        <f>IFERROR(AVERAGEIFS(class[gap],class[jur],J$3,class[gap],"&gt;=0"),"")</f>
        <v>0.12047404404926546</v>
      </c>
      <c r="K24" s="314">
        <f>IFERROR(AVERAGEIFS(class[gap],class[jur],K$3,class[gap],"&gt;=0"),"")</f>
        <v>0.22043954774133809</v>
      </c>
      <c r="L24" s="314">
        <f>IFERROR(AVERAGEIFS(class[gap],class[jur],L$3,class[gap],"&gt;=0"),"")</f>
        <v>0.19496866000000002</v>
      </c>
      <c r="M24" s="314">
        <f>IFERROR(AVERAGEIFS(class[gap],class[jur],M$3,class[gap],"&gt;=0"),"")</f>
        <v>0.22108528836433927</v>
      </c>
      <c r="N24" s="314">
        <f>IFERROR(AVERAGEIFS(class[gap],class[jur],N$3,class[gap],"&gt;=0"),"")</f>
        <v>0.16773798795845707</v>
      </c>
      <c r="O24" s="314">
        <f>IFERROR(AVERAGEIFS(class[gap],class[jur],O$3,class[gap],"&gt;=0"),"")</f>
        <v>0.32405165300799549</v>
      </c>
      <c r="P24" s="314">
        <f>IFERROR(AVERAGEIFS(class[gap],class[jur],P$3,class[gap],"&gt;=0"),"")</f>
        <v>0.36302963270757999</v>
      </c>
      <c r="Q24" s="314">
        <f>IFERROR(AVERAGEIFS(class[gap],class[jur],Q$3,class[gap],"&gt;=0"),"")</f>
        <v>6.6025080077398268E-2</v>
      </c>
      <c r="R24" s="314">
        <f>IFERROR(AVERAGEIFS(class[gap],class[jur],R$3,class[gap],"&gt;=0"),"")</f>
        <v>0.34741737570304965</v>
      </c>
      <c r="S24" s="315">
        <f>IFERROR(AVERAGEIFS(class[gap],class[jur],S$3,class[gap],"&gt;=0"),"")</f>
        <v>0.1657338367172298</v>
      </c>
      <c r="T24" s="315">
        <f>IFERROR(AVERAGEIFS(class[gap],class[jur],T$3,class[gap],"&gt;=0"),"")</f>
        <v>0.2106723105908187</v>
      </c>
      <c r="U24" s="315">
        <f>IFERROR(AVERAGEIFS(class[gap],class[jur],U$3,class[gap],"&gt;=0"),"")</f>
        <v>0.25351538566510523</v>
      </c>
      <c r="V24" s="315">
        <f>IFERROR(AVERAGEIFS(class[gap],class[jur],V$3,class[gap],"&gt;=0"),"")</f>
        <v>0.23994181870963979</v>
      </c>
      <c r="W24" s="315">
        <f>IFERROR(AVERAGEIFS(class[gap],class[jur],W$3,class[gap],"&gt;=0"),"")</f>
        <v>0.65769401700464381</v>
      </c>
      <c r="X24" s="316">
        <f>AVERAGEIFS(class[gap],class[gap],"&gt;=0")</f>
        <v>0.33255159947252672</v>
      </c>
      <c r="AB24" s="28"/>
    </row>
    <row r="25" spans="2:44" s="1" customFormat="1" x14ac:dyDescent="0.25">
      <c r="D25" s="313" t="s">
        <v>42</v>
      </c>
      <c r="E25" s="314">
        <f>IFERROR(AVERAGEIFS(class[gap],class[jur],E$3,class[gap],"&lt;0"),"")</f>
        <v>-0.16964356806147285</v>
      </c>
      <c r="F25" s="314">
        <f>IFERROR(AVERAGEIFS(class[gap],class[jur],F$3,class[gap],"&lt;0"),"")</f>
        <v>-0.20020496382290737</v>
      </c>
      <c r="G25" s="314">
        <f>IFERROR(AVERAGEIFS(class[gap],class[jur],G$3,class[gap],"&lt;0"),"")</f>
        <v>-0.62006944518470042</v>
      </c>
      <c r="H25" s="314">
        <f>IFERROR(AVERAGEIFS(class[gap],class[jur],H$3,class[gap],"&lt;0"),"")</f>
        <v>-0.37195851441869676</v>
      </c>
      <c r="I25" s="314">
        <f>IFERROR(AVERAGEIFS(class[gap],class[jur],I$3,class[gap],"&lt;0"),"")</f>
        <v>-0.23463933281723084</v>
      </c>
      <c r="J25" s="314">
        <f>IFERROR(AVERAGEIFS(class[gap],class[jur],J$3,class[gap],"&lt;0"),"")</f>
        <v>-0.1744179321548894</v>
      </c>
      <c r="K25" s="314">
        <f>IFERROR(AVERAGEIFS(class[gap],class[jur],K$3,class[gap],"&lt;0"),"")</f>
        <v>-0.30732199088743439</v>
      </c>
      <c r="L25" s="314">
        <f>IFERROR(AVERAGEIFS(class[gap],class[jur],L$3,class[gap],"&lt;0"),"")</f>
        <v>-0.45332704706625793</v>
      </c>
      <c r="M25" s="314">
        <f>IFERROR(AVERAGEIFS(class[gap],class[jur],M$3,class[gap],"&lt;0"),"")</f>
        <v>-0.19916461922435771</v>
      </c>
      <c r="N25" s="314">
        <f>IFERROR(AVERAGEIFS(class[gap],class[jur],N$3,class[gap],"&lt;0"),"")</f>
        <v>-0.13170352014017742</v>
      </c>
      <c r="O25" s="314">
        <f>IFERROR(AVERAGEIFS(class[gap],class[jur],O$3,class[gap],"&lt;0"),"")</f>
        <v>-0.25862205979244834</v>
      </c>
      <c r="P25" s="314">
        <f>IFERROR(AVERAGEIFS(class[gap],class[jur],P$3,class[gap],"&lt;0"),"")</f>
        <v>-0.20999591818294863</v>
      </c>
      <c r="Q25" s="314" t="str">
        <f>IFERROR(AVERAGEIFS(class[gap],class[jur],Q$3,class[gap],"&lt;0"),"")</f>
        <v/>
      </c>
      <c r="R25" s="314">
        <f>IFERROR(AVERAGEIFS(class[gap],class[jur],R$3,class[gap],"&lt;0"),"")</f>
        <v>-0.2431945963985008</v>
      </c>
      <c r="S25" s="315">
        <f>IFERROR(AVERAGEIFS(class[gap],class[jur],S$3,class[gap],"&lt;0"),"")</f>
        <v>-0.22297936148343694</v>
      </c>
      <c r="T25" s="315">
        <f>IFERROR(AVERAGEIFS(class[gap],class[jur],T$3,class[gap],"&lt;0"),"")</f>
        <v>-0.33773499478061464</v>
      </c>
      <c r="U25" s="315">
        <f>IFERROR(AVERAGEIFS(class[gap],class[jur],U$3,class[gap],"&lt;0"),"")</f>
        <v>-0.27945593717027534</v>
      </c>
      <c r="V25" s="315">
        <f>IFERROR(AVERAGEIFS(class[gap],class[jur],V$3,class[gap],"&lt;0"),"")</f>
        <v>-0.16252669673319189</v>
      </c>
      <c r="W25" s="315">
        <f>IFERROR(AVERAGEIFS(class[gap],class[jur],W$3,class[gap],"&lt;0"),"")</f>
        <v>-0.27774486176286023</v>
      </c>
      <c r="X25" s="316">
        <f>AVERAGEIFS(class[gap],class[gap],"&lt;0")</f>
        <v>-0.25016009286803348</v>
      </c>
      <c r="AB25" s="28"/>
    </row>
    <row r="26" spans="2:44" ht="15.75" thickBot="1" x14ac:dyDescent="0.3">
      <c r="B26" s="28"/>
      <c r="C26" s="28"/>
      <c r="D26" s="317" t="s">
        <v>43</v>
      </c>
      <c r="E26" s="318">
        <f>IFERROR(AVERAGEIFS(class[gap],class[jur],E$3),"")</f>
        <v>-2.3890083557162881E-2</v>
      </c>
      <c r="F26" s="318">
        <f>IFERROR(AVERAGEIFS(class[gap],class[jur],F$3),"")</f>
        <v>4.640904605476834E-3</v>
      </c>
      <c r="G26" s="318">
        <f>IFERROR(AVERAGEIFS(class[gap],class[jur],G$3),"")</f>
        <v>-0.3757649163737124</v>
      </c>
      <c r="H26" s="318">
        <f>IFERROR(AVERAGEIFS(class[gap],class[jur],H$3),"")</f>
        <v>-0.37195851441869676</v>
      </c>
      <c r="I26" s="318">
        <f>IFERROR(AVERAGEIFS(class[gap],class[jur],I$3),"")</f>
        <v>-7.1596081142159124E-2</v>
      </c>
      <c r="J26" s="318">
        <f>IFERROR(AVERAGEIFS(class[gap],class[jur],J$3),"")</f>
        <v>-5.0252889542613671E-2</v>
      </c>
      <c r="K26" s="318">
        <f>IFERROR(AVERAGEIFS(class[gap],class[jur],K$3),"")</f>
        <v>-0.15722467256182018</v>
      </c>
      <c r="L26" s="318">
        <f>IFERROR(AVERAGEIFS(class[gap],class[jur],L$3),"")</f>
        <v>-0.37705696388199228</v>
      </c>
      <c r="M26" s="318">
        <f>IFERROR(AVERAGEIFS(class[gap],class[jur],M$3),"")</f>
        <v>-3.7530039382551193E-2</v>
      </c>
      <c r="N26" s="318">
        <f>IFERROR(AVERAGEIFS(class[gap],class[jur],N$3),"")</f>
        <v>-1.9455332974358272E-3</v>
      </c>
      <c r="O26" s="318">
        <f>IFERROR(AVERAGEIFS(class[gap],class[jur],O$3),"")</f>
        <v>2.2082064622364048E-2</v>
      </c>
      <c r="P26" s="318">
        <f>IFERROR(AVERAGEIFS(class[gap],class[jur],P$3),"")</f>
        <v>-8.7875718812835985E-2</v>
      </c>
      <c r="Q26" s="318">
        <f>IFERROR(AVERAGEIFS(class[gap],class[jur],Q$3),"")</f>
        <v>6.6025080077398268E-2</v>
      </c>
      <c r="R26" s="318">
        <f>IFERROR(AVERAGEIFS(class[gap],class[jur],R$3),"")</f>
        <v>6.2892401841429732E-2</v>
      </c>
      <c r="S26" s="318">
        <f>IFERROR(AVERAGEIFS(class[gap],class[jur],S$3),"")</f>
        <v>5.0886755430669166E-2</v>
      </c>
      <c r="T26" s="318">
        <f>IFERROR(AVERAGEIFS(class[gap],class[jur],T$3),"")</f>
        <v>-0.1202631323057359</v>
      </c>
      <c r="U26" s="318">
        <f>IFERROR(AVERAGEIFS(class[gap],class[jur],U$3),"")</f>
        <v>-0.1302239667763688</v>
      </c>
      <c r="V26" s="318">
        <f>IFERROR(AVERAGEIFS(class[gap],class[jur],V$3),"")</f>
        <v>8.2175219395245764E-3</v>
      </c>
      <c r="W26" s="318">
        <f>IFERROR(AVERAGEIFS(class[gap],class[jur],W$3),"")</f>
        <v>1.6840862489889596E-2</v>
      </c>
      <c r="X26" s="319">
        <f>AVERAGE(class[gap])</f>
        <v>9.6679838429785756E-3</v>
      </c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</row>
    <row r="27" spans="2:44" x14ac:dyDescent="0.25">
      <c r="B27" s="28"/>
      <c r="C27" s="28"/>
      <c r="D27" s="378" t="s">
        <v>44</v>
      </c>
      <c r="E27" s="379"/>
      <c r="F27" s="379"/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379"/>
      <c r="T27" s="380"/>
      <c r="U27" s="380"/>
      <c r="V27" s="380"/>
      <c r="W27" s="380"/>
      <c r="X27" s="381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</row>
    <row r="28" spans="2:44" s="47" customFormat="1" x14ac:dyDescent="0.25">
      <c r="B28" s="320"/>
      <c r="C28" s="320"/>
      <c r="D28" s="321" t="s">
        <v>45</v>
      </c>
      <c r="E28" s="322">
        <f>SQRT(AVERAGEIF(class[jur],E3,class[x2]))/AVERAGEIF(class[jur],E3,class[count])</f>
        <v>0.15056919043193676</v>
      </c>
      <c r="F28" s="322">
        <f>SQRT(AVERAGEIF(class[jur],F3,class[x2]))/AVERAGEIF(class[jur],F3,class[count])</f>
        <v>0.16202185708953382</v>
      </c>
      <c r="G28" s="322">
        <f>SQRT(AVERAGEIF(class[jur],G3,class[x2]))/AVERAGEIF(class[jur],G3,class[count])</f>
        <v>0.42819746602072217</v>
      </c>
      <c r="H28" s="322">
        <f>SQRT(AVERAGEIF(class[jur],H3,class[x2]))/AVERAGEIF(class[jur],H3,class[count])</f>
        <v>0.3675788195816117</v>
      </c>
      <c r="I28" s="322">
        <f>SQRT(AVERAGEIF(class[jur],I3,class[x2]))/AVERAGEIF(class[jur],I3,class[count])</f>
        <v>0.24802415491967386</v>
      </c>
      <c r="J28" s="322">
        <f>SQRT(AVERAGEIF(class[jur],J3,class[x2]))/AVERAGEIF(class[jur],J3,class[count])</f>
        <v>9.4670642733558644E-2</v>
      </c>
      <c r="K28" s="322">
        <f>SQRT(AVERAGEIF(class[jur],K3,class[x2]))/AVERAGEIF(class[jur],K3,class[count])</f>
        <v>0.32155330813516053</v>
      </c>
      <c r="L28" s="322">
        <f>SQRT(AVERAGEIF(class[jur],L3,class[x2]))/AVERAGEIF(class[jur],L3,class[count])</f>
        <v>0.43049397705904457</v>
      </c>
      <c r="M28" s="322">
        <f>SQRT(AVERAGEIF(class[jur],M3,class[x2]))/AVERAGEIF(class[jur],M3,class[count])</f>
        <v>0.15516106959718381</v>
      </c>
      <c r="N28" s="322">
        <f>SQRT(AVERAGEIF(class[jur],N3,class[x2]))/AVERAGEIF(class[jur],N3,class[count])</f>
        <v>0.15996581613640154</v>
      </c>
      <c r="O28" s="322">
        <f>SQRT(AVERAGEIF(class[jur],O3,class[x2]))/AVERAGEIF(class[jur],O3,class[count])</f>
        <v>0.29538201978193296</v>
      </c>
      <c r="P28" s="322">
        <f>SQRT(AVERAGEIF(class[jur],P3,class[x2]))/AVERAGEIF(class[jur],P3,class[count])</f>
        <v>0.14637494732259149</v>
      </c>
      <c r="Q28" s="322">
        <f>SQRT(AVERAGEIF(class[jur],Q3,class[x2]))/AVERAGEIF(class[jur],Q3,class[count])</f>
        <v>6.6025080077398254E-2</v>
      </c>
      <c r="R28" s="322">
        <f>SQRT(AVERAGEIF(class[jur],R3,class[x2]))/AVERAGEIF(class[jur],R3,class[count])</f>
        <v>0.21583548595859428</v>
      </c>
      <c r="S28" s="322">
        <f>SQRT(AVERAGEIF(class[jur],S3,class[x2]))/AVERAGEIF(class[jur],S3,class[count])</f>
        <v>0.17745867208783447</v>
      </c>
      <c r="T28" s="322">
        <f>SQRT(AVERAGEIF(class[jur],T3,class[x2]))/AVERAGEIF(class[jur],T3,class[count])</f>
        <v>0.27453751756389849</v>
      </c>
      <c r="U28" s="322">
        <f>SQRT(AVERAGEIF(class[jur],U3,class[x2]))/AVERAGEIF(class[jur],U3,class[count])</f>
        <v>0.19595872682229579</v>
      </c>
      <c r="V28" s="322">
        <f>SQRT(AVERAGEIF(class[jur],V3,class[x2]))/AVERAGEIF(class[jur],V3,class[count])</f>
        <v>0.11379678579674442</v>
      </c>
      <c r="W28" s="322">
        <f>SQRT(AVERAGEIF(class[jur],W3,class[x2]))/AVERAGEIF(class[jur],W3,class[count])</f>
        <v>0.19928322938872026</v>
      </c>
      <c r="X28" s="19">
        <f>SQRT(AVERAGE(class[x2]))/AVERAGE(class[count])</f>
        <v>0.21576093709246633</v>
      </c>
      <c r="Y28" s="320"/>
      <c r="Z28" s="320"/>
      <c r="AA28" s="320"/>
      <c r="AB28" s="320"/>
      <c r="AC28" s="320"/>
      <c r="AD28" s="320"/>
      <c r="AE28" s="320"/>
      <c r="AF28" s="320"/>
      <c r="AG28" s="320"/>
      <c r="AH28" s="320"/>
      <c r="AI28" s="320"/>
      <c r="AJ28" s="320"/>
      <c r="AK28" s="320"/>
      <c r="AL28" s="320"/>
      <c r="AM28" s="320"/>
      <c r="AN28" s="320"/>
      <c r="AO28" s="320"/>
      <c r="AP28" s="320"/>
      <c r="AQ28" s="320"/>
      <c r="AR28" s="320"/>
    </row>
    <row r="29" spans="2:44" x14ac:dyDescent="0.25">
      <c r="B29" s="28"/>
      <c r="C29" s="28"/>
      <c r="D29" s="387" t="s">
        <v>46</v>
      </c>
      <c r="E29" s="388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388"/>
      <c r="Q29" s="388"/>
      <c r="R29" s="388"/>
      <c r="S29" s="388"/>
      <c r="T29" s="362"/>
      <c r="U29" s="362"/>
      <c r="V29" s="362"/>
      <c r="W29" s="362"/>
      <c r="X29" s="363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</row>
    <row r="30" spans="2:44" ht="15.75" thickBot="1" x14ac:dyDescent="0.3">
      <c r="B30" s="28"/>
      <c r="C30" s="28"/>
      <c r="D30" s="267" t="s">
        <v>47</v>
      </c>
      <c r="E30" s="268">
        <f>B51</f>
        <v>0.99856564485630872</v>
      </c>
      <c r="F30" s="268">
        <f>B52</f>
        <v>0.97632898158831438</v>
      </c>
      <c r="G30" s="268">
        <f>B53</f>
        <v>0.82932488072560551</v>
      </c>
      <c r="H30" s="268">
        <f>B54</f>
        <v>0.72881218349979682</v>
      </c>
      <c r="I30" s="268">
        <f>B55</f>
        <v>0.89204449442139866</v>
      </c>
      <c r="J30" s="268">
        <f>B56</f>
        <v>1.0236188403667408</v>
      </c>
      <c r="K30" s="268">
        <f>B57</f>
        <v>0.96731791368837938</v>
      </c>
      <c r="L30" s="268">
        <f>B58</f>
        <v>0.72893472548794058</v>
      </c>
      <c r="M30" s="268">
        <f>B59</f>
        <v>0.96429235898872412</v>
      </c>
      <c r="N30" s="268">
        <f>B60</f>
        <v>1.0039709027259101</v>
      </c>
      <c r="O30" s="268">
        <f>B61</f>
        <v>1.0475499653163529</v>
      </c>
      <c r="P30" s="268">
        <f>B62</f>
        <v>0.96022374273456779</v>
      </c>
      <c r="Q30" s="268">
        <f>B63</f>
        <v>1.0660250800773983</v>
      </c>
      <c r="R30" s="268">
        <f>B64</f>
        <v>1.01751878233701</v>
      </c>
      <c r="S30" s="268">
        <f>B65</f>
        <v>1.0830746426095659</v>
      </c>
      <c r="T30" s="268">
        <f>B66</f>
        <v>0.99822441209970303</v>
      </c>
      <c r="U30" s="268">
        <f>B67</f>
        <v>0.98160629463621263</v>
      </c>
      <c r="V30" s="268">
        <f>B68</f>
        <v>0.98773785728590613</v>
      </c>
      <c r="W30" s="268">
        <f>B69</f>
        <v>0.97537670721431668</v>
      </c>
      <c r="X30" s="20">
        <f>LINEST(class[flow],class[count],FALSE)</f>
        <v>1.0061981835961697</v>
      </c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</row>
    <row r="50" spans="1:3" x14ac:dyDescent="0.25">
      <c r="A50" t="s">
        <v>6</v>
      </c>
      <c r="B50" s="69" t="s">
        <v>121</v>
      </c>
    </row>
    <row r="51" spans="1:3" x14ac:dyDescent="0.25">
      <c r="A51" s="73">
        <v>1</v>
      </c>
      <c r="B51" s="323" cm="1">
        <f t="array" ref="B51:C51">LINEST((class[jur]=E3)*(class[flow]),(class[jur]=E3)*(class[count]),FALSE)</f>
        <v>0.99856564485630872</v>
      </c>
      <c r="C51" s="73">
        <v>0</v>
      </c>
    </row>
    <row r="52" spans="1:3" x14ac:dyDescent="0.25">
      <c r="A52" s="73">
        <v>2</v>
      </c>
      <c r="B52" s="323" cm="1">
        <f t="array" ref="B52:C52">LINEST((class[jur]=F3)*(class[flow]),(class[jur]=F3)*(class[count]),FALSE)</f>
        <v>0.97632898158831438</v>
      </c>
      <c r="C52" s="73">
        <v>0</v>
      </c>
    </row>
    <row r="53" spans="1:3" x14ac:dyDescent="0.25">
      <c r="A53" s="73">
        <v>3</v>
      </c>
      <c r="B53" s="323" cm="1">
        <f t="array" ref="B53:C53">LINEST((class[jur]=G3)*(class[flow]),(class[jur]=G3)*(class[count]),FALSE)</f>
        <v>0.82932488072560551</v>
      </c>
      <c r="C53" s="73">
        <v>0</v>
      </c>
    </row>
    <row r="54" spans="1:3" x14ac:dyDescent="0.25">
      <c r="A54" s="73">
        <v>4</v>
      </c>
      <c r="B54" s="323" cm="1">
        <f t="array" ref="B54:C54">LINEST((class[jur]=H3)*(class[flow]),(class[jur]=H3)*(class[count]),FALSE)</f>
        <v>0.72881218349979682</v>
      </c>
      <c r="C54" s="73">
        <v>0</v>
      </c>
    </row>
    <row r="55" spans="1:3" x14ac:dyDescent="0.25">
      <c r="A55" s="73">
        <v>5</v>
      </c>
      <c r="B55" s="323" cm="1">
        <f t="array" ref="B55:C55">LINEST((class[jur]=I3)*(class[flow]),(class[jur]=I3)*(class[count]),FALSE)</f>
        <v>0.89204449442139866</v>
      </c>
      <c r="C55" s="73">
        <v>0</v>
      </c>
    </row>
    <row r="56" spans="1:3" x14ac:dyDescent="0.25">
      <c r="A56" s="73">
        <v>6</v>
      </c>
      <c r="B56" s="323" cm="1">
        <f t="array" ref="B56:C56">LINEST((class[jur]=J3)*(class[flow]),(class[jur]=J3)*(class[count]),FALSE)</f>
        <v>1.0236188403667408</v>
      </c>
      <c r="C56" s="73">
        <v>0</v>
      </c>
    </row>
    <row r="57" spans="1:3" x14ac:dyDescent="0.25">
      <c r="A57" s="73">
        <v>7</v>
      </c>
      <c r="B57" s="323" cm="1">
        <f t="array" ref="B57:C57">LINEST((class[jur]=K3)*(class[flow]),(class[jur]=K3)*(class[count]),FALSE)</f>
        <v>0.96731791368837938</v>
      </c>
      <c r="C57" s="73">
        <v>0</v>
      </c>
    </row>
    <row r="58" spans="1:3" x14ac:dyDescent="0.25">
      <c r="A58" s="73">
        <v>8</v>
      </c>
      <c r="B58" s="323" cm="1">
        <f t="array" ref="B58:C58">LINEST((class[jur]=L3)*(class[flow]),(class[jur]=L3)*(class[count]),FALSE)</f>
        <v>0.72893472548794058</v>
      </c>
      <c r="C58" s="73">
        <v>0</v>
      </c>
    </row>
    <row r="59" spans="1:3" x14ac:dyDescent="0.25">
      <c r="A59" s="73">
        <v>9</v>
      </c>
      <c r="B59" s="324" cm="1">
        <f t="array" ref="B59:C59">LINEST((class[jur]=M3)*(class[flow]),(class[jur]=M3)*(class[count]),FALSE)</f>
        <v>0.96429235898872412</v>
      </c>
      <c r="C59">
        <v>0</v>
      </c>
    </row>
    <row r="60" spans="1:3" x14ac:dyDescent="0.25">
      <c r="A60" s="73">
        <v>10</v>
      </c>
      <c r="B60" s="324" cm="1">
        <f t="array" ref="B60:C60">LINEST((class[jur]=N3)*(class[flow]),(class[jur]=N3)*(class[count]),FALSE)</f>
        <v>1.0039709027259101</v>
      </c>
      <c r="C60">
        <v>0</v>
      </c>
    </row>
    <row r="61" spans="1:3" x14ac:dyDescent="0.25">
      <c r="A61" s="73">
        <v>11</v>
      </c>
      <c r="B61" s="324" cm="1">
        <f t="array" ref="B61:C61">LINEST((class[jur]=O3)*(class[flow]),(class[jur]=O3)*(class[count]),FALSE)</f>
        <v>1.0475499653163529</v>
      </c>
      <c r="C61">
        <v>0</v>
      </c>
    </row>
    <row r="62" spans="1:3" x14ac:dyDescent="0.25">
      <c r="A62" s="73">
        <v>12</v>
      </c>
      <c r="B62" s="324" cm="1">
        <f t="array" ref="B62:C62">LINEST((class[jur]=P3)*(class[flow]),(class[jur]=P3)*(class[count]),FALSE)</f>
        <v>0.96022374273456779</v>
      </c>
      <c r="C62">
        <v>0</v>
      </c>
    </row>
    <row r="63" spans="1:3" x14ac:dyDescent="0.25">
      <c r="A63" s="73">
        <v>13</v>
      </c>
      <c r="B63" s="324" cm="1">
        <f t="array" ref="B63:C63">LINEST((class[jur]=Q3)*(class[flow]),(class[jur]=Q3)*(class[count]),FALSE)</f>
        <v>1.0660250800773983</v>
      </c>
      <c r="C63">
        <v>0</v>
      </c>
    </row>
    <row r="64" spans="1:3" x14ac:dyDescent="0.25">
      <c r="A64" s="73">
        <v>14</v>
      </c>
      <c r="B64" s="324" cm="1">
        <f t="array" ref="B64:C64">LINEST((class[jur]=R3)*(class[flow]),(class[jur]=R3)*(class[count]),FALSE)</f>
        <v>1.01751878233701</v>
      </c>
      <c r="C64">
        <v>0</v>
      </c>
    </row>
    <row r="65" spans="1:3" x14ac:dyDescent="0.25">
      <c r="A65" s="73">
        <v>15</v>
      </c>
      <c r="B65" s="324" cm="1">
        <f t="array" ref="B65:C65">LINEST((class[jur]=S3)*(class[flow]),(class[jur]=S3)*(class[count]),FALSE)</f>
        <v>1.0830746426095659</v>
      </c>
      <c r="C65">
        <v>0</v>
      </c>
    </row>
    <row r="66" spans="1:3" x14ac:dyDescent="0.25">
      <c r="A66" s="73">
        <v>16</v>
      </c>
      <c r="B66" s="324" cm="1">
        <f t="array" ref="B66:C66">LINEST((class[jur]=T3)*(class[flow]),(class[jur]=T3)*(class[count]),FALSE)</f>
        <v>0.99822441209970303</v>
      </c>
      <c r="C66">
        <v>0</v>
      </c>
    </row>
    <row r="67" spans="1:3" x14ac:dyDescent="0.25">
      <c r="A67" s="73">
        <v>17</v>
      </c>
      <c r="B67" s="324" cm="1">
        <f t="array" ref="B67:C67">LINEST((class[jur]=U3)*(class[flow]),(class[jur]=U3)*(class[count]),FALSE)</f>
        <v>0.98160629463621263</v>
      </c>
      <c r="C67">
        <v>0</v>
      </c>
    </row>
    <row r="68" spans="1:3" x14ac:dyDescent="0.25">
      <c r="A68" s="73">
        <v>18</v>
      </c>
      <c r="B68" s="324" cm="1">
        <f t="array" ref="B68:C68">LINEST((class[jur]=V3)*(class[flow]),(class[jur]=V3)*(class[count]),FALSE)</f>
        <v>0.98773785728590613</v>
      </c>
      <c r="C68">
        <v>0</v>
      </c>
    </row>
    <row r="69" spans="1:3" x14ac:dyDescent="0.25">
      <c r="A69" s="73">
        <v>19</v>
      </c>
      <c r="B69" s="324" cm="1">
        <f t="array" ref="B69:C69">LINEST((class[jur]=W3)*(class[flow]),(class[jur]=W3)*(class[count]),FALSE)</f>
        <v>0.97537670721431668</v>
      </c>
      <c r="C69">
        <v>0</v>
      </c>
    </row>
  </sheetData>
  <mergeCells count="7">
    <mergeCell ref="Y2:AR2"/>
    <mergeCell ref="Y19:AR19"/>
    <mergeCell ref="D29:X29"/>
    <mergeCell ref="D19:X19"/>
    <mergeCell ref="D23:X23"/>
    <mergeCell ref="D27:X27"/>
    <mergeCell ref="E2:X2"/>
  </mergeCells>
  <conditionalFormatting sqref="E20:X22">
    <cfRule type="cellIs" dxfId="23" priority="4" operator="equal">
      <formula>0</formula>
    </cfRule>
    <cfRule type="cellIs" dxfId="22" priority="5" operator="equal">
      <formula>0</formula>
    </cfRule>
  </conditionalFormatting>
  <conditionalFormatting sqref="D22:X22">
    <cfRule type="cellIs" dxfId="21" priority="6" operator="equal">
      <formula>0</formula>
    </cfRule>
  </conditionalFormatting>
  <conditionalFormatting sqref="Y20:AR22">
    <cfRule type="cellIs" dxfId="20" priority="1" operator="equal">
      <formula>0</formula>
    </cfRule>
    <cfRule type="cellIs" dxfId="19" priority="2" operator="equal">
      <formula>0</formula>
    </cfRule>
  </conditionalFormatting>
  <conditionalFormatting sqref="Y22:AR22">
    <cfRule type="cellIs" dxfId="18" priority="3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O2381"/>
  <sheetViews>
    <sheetView topLeftCell="A2367" workbookViewId="0">
      <selection activeCell="M23" sqref="M23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2" bestFit="1" customWidth="1"/>
    <col min="4" max="4" width="12.5703125" bestFit="1" customWidth="1"/>
    <col min="5" max="5" width="12" bestFit="1" customWidth="1"/>
    <col min="6" max="6" width="12.5703125" bestFit="1" customWidth="1"/>
    <col min="7" max="7" width="12" bestFit="1" customWidth="1"/>
    <col min="8" max="8" width="12.5703125" bestFit="1" customWidth="1"/>
    <col min="9" max="9" width="12" bestFit="1" customWidth="1"/>
    <col min="10" max="10" width="12.5703125" bestFit="1" customWidth="1"/>
    <col min="11" max="11" width="12" bestFit="1" customWidth="1"/>
    <col min="12" max="12" width="12.5703125" bestFit="1" customWidth="1"/>
    <col min="13" max="13" width="12" bestFit="1" customWidth="1"/>
    <col min="14" max="14" width="12.5703125" bestFit="1" customWidth="1"/>
    <col min="15" max="15" width="12" bestFit="1" customWidth="1"/>
    <col min="16" max="16" width="12.5703125" bestFit="1" customWidth="1"/>
    <col min="17" max="17" width="12" bestFit="1" customWidth="1"/>
    <col min="18" max="18" width="12.5703125" bestFit="1" customWidth="1"/>
    <col min="19" max="19" width="12" bestFit="1" customWidth="1"/>
    <col min="20" max="20" width="12.5703125" bestFit="1" customWidth="1"/>
    <col min="21" max="21" width="12" bestFit="1" customWidth="1"/>
    <col min="22" max="22" width="12.5703125" bestFit="1" customWidth="1"/>
    <col min="23" max="23" width="12" bestFit="1" customWidth="1"/>
    <col min="24" max="24" width="12.5703125" bestFit="1" customWidth="1"/>
    <col min="25" max="25" width="12" bestFit="1" customWidth="1"/>
    <col min="26" max="26" width="12.5703125" bestFit="1" customWidth="1"/>
    <col min="27" max="27" width="11.5703125" bestFit="1" customWidth="1"/>
    <col min="28" max="28" width="12.5703125" bestFit="1" customWidth="1"/>
    <col min="29" max="29" width="12" bestFit="1" customWidth="1"/>
    <col min="30" max="30" width="12.5703125" bestFit="1" customWidth="1"/>
    <col min="31" max="31" width="12" bestFit="1" customWidth="1"/>
    <col min="32" max="32" width="12.5703125" bestFit="1" customWidth="1"/>
    <col min="33" max="33" width="12" bestFit="1" customWidth="1"/>
    <col min="34" max="34" width="12.5703125" bestFit="1" customWidth="1"/>
    <col min="35" max="35" width="12" bestFit="1" customWidth="1"/>
    <col min="36" max="36" width="12.5703125" bestFit="1" customWidth="1"/>
    <col min="37" max="37" width="12" bestFit="1" customWidth="1"/>
    <col min="38" max="38" width="12.5703125" bestFit="1" customWidth="1"/>
    <col min="39" max="39" width="12" bestFit="1" customWidth="1"/>
    <col min="40" max="40" width="17.7109375" bestFit="1" customWidth="1"/>
    <col min="41" max="41" width="16.5703125" bestFit="1" customWidth="1"/>
    <col min="42" max="42" width="17.7109375" bestFit="1" customWidth="1"/>
    <col min="43" max="43" width="16.5703125" bestFit="1" customWidth="1"/>
  </cols>
  <sheetData>
    <row r="3" spans="1:41" x14ac:dyDescent="0.25">
      <c r="B3" s="71" t="s">
        <v>126</v>
      </c>
    </row>
    <row r="4" spans="1:41" x14ac:dyDescent="0.25">
      <c r="B4">
        <v>1</v>
      </c>
      <c r="D4">
        <v>2</v>
      </c>
      <c r="F4">
        <v>3</v>
      </c>
      <c r="H4">
        <v>4</v>
      </c>
      <c r="J4">
        <v>5</v>
      </c>
      <c r="L4">
        <v>6</v>
      </c>
      <c r="N4">
        <v>7</v>
      </c>
      <c r="P4">
        <v>8</v>
      </c>
      <c r="R4">
        <v>9</v>
      </c>
      <c r="T4">
        <v>10</v>
      </c>
      <c r="V4">
        <v>11</v>
      </c>
      <c r="X4">
        <v>12</v>
      </c>
      <c r="Z4">
        <v>13</v>
      </c>
      <c r="AB4">
        <v>14</v>
      </c>
      <c r="AD4">
        <v>15</v>
      </c>
      <c r="AF4">
        <v>16</v>
      </c>
      <c r="AH4">
        <v>17</v>
      </c>
      <c r="AJ4">
        <v>18</v>
      </c>
      <c r="AL4">
        <v>19</v>
      </c>
      <c r="AN4" t="s">
        <v>127</v>
      </c>
      <c r="AO4" t="s">
        <v>128</v>
      </c>
    </row>
    <row r="5" spans="1:41" x14ac:dyDescent="0.25">
      <c r="A5" s="71" t="s">
        <v>122</v>
      </c>
      <c r="B5" t="s">
        <v>124</v>
      </c>
      <c r="C5" t="s">
        <v>125</v>
      </c>
      <c r="D5" t="s">
        <v>124</v>
      </c>
      <c r="E5" t="s">
        <v>125</v>
      </c>
      <c r="F5" t="s">
        <v>124</v>
      </c>
      <c r="G5" t="s">
        <v>125</v>
      </c>
      <c r="H5" t="s">
        <v>124</v>
      </c>
      <c r="I5" t="s">
        <v>125</v>
      </c>
      <c r="J5" t="s">
        <v>124</v>
      </c>
      <c r="K5" t="s">
        <v>125</v>
      </c>
      <c r="L5" t="s">
        <v>124</v>
      </c>
      <c r="M5" t="s">
        <v>125</v>
      </c>
      <c r="N5" t="s">
        <v>124</v>
      </c>
      <c r="O5" t="s">
        <v>125</v>
      </c>
      <c r="P5" t="s">
        <v>124</v>
      </c>
      <c r="Q5" t="s">
        <v>125</v>
      </c>
      <c r="R5" t="s">
        <v>124</v>
      </c>
      <c r="S5" t="s">
        <v>125</v>
      </c>
      <c r="T5" t="s">
        <v>124</v>
      </c>
      <c r="U5" t="s">
        <v>125</v>
      </c>
      <c r="V5" t="s">
        <v>124</v>
      </c>
      <c r="W5" t="s">
        <v>125</v>
      </c>
      <c r="X5" t="s">
        <v>124</v>
      </c>
      <c r="Y5" t="s">
        <v>125</v>
      </c>
      <c r="Z5" t="s">
        <v>124</v>
      </c>
      <c r="AA5" t="s">
        <v>125</v>
      </c>
      <c r="AB5" t="s">
        <v>124</v>
      </c>
      <c r="AC5" t="s">
        <v>125</v>
      </c>
      <c r="AD5" t="s">
        <v>124</v>
      </c>
      <c r="AE5" t="s">
        <v>125</v>
      </c>
      <c r="AF5" t="s">
        <v>124</v>
      </c>
      <c r="AG5" t="s">
        <v>125</v>
      </c>
      <c r="AH5" t="s">
        <v>124</v>
      </c>
      <c r="AI5" t="s">
        <v>125</v>
      </c>
      <c r="AJ5" t="s">
        <v>124</v>
      </c>
      <c r="AK5" t="s">
        <v>125</v>
      </c>
      <c r="AL5" t="s">
        <v>124</v>
      </c>
      <c r="AM5" t="s">
        <v>125</v>
      </c>
    </row>
    <row r="6" spans="1:41" x14ac:dyDescent="0.25">
      <c r="A6" s="72">
        <v>59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>
        <v>90563</v>
      </c>
      <c r="AC6" s="70">
        <v>99079.569336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>
        <v>90563</v>
      </c>
      <c r="AO6" s="70">
        <v>99079.569336</v>
      </c>
    </row>
    <row r="7" spans="1:41" x14ac:dyDescent="0.25">
      <c r="A7" s="72">
        <v>79</v>
      </c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>
        <v>2958</v>
      </c>
      <c r="AC7" s="70">
        <v>2667.388805</v>
      </c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>
        <v>2958</v>
      </c>
      <c r="AO7" s="70">
        <v>2667.388805</v>
      </c>
    </row>
    <row r="8" spans="1:41" x14ac:dyDescent="0.25">
      <c r="A8" s="72">
        <v>81</v>
      </c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>
        <v>24070</v>
      </c>
      <c r="AC8" s="70">
        <v>16187.1109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>
        <v>24070</v>
      </c>
      <c r="AO8" s="70">
        <v>16187.1109</v>
      </c>
    </row>
    <row r="9" spans="1:41" x14ac:dyDescent="0.25">
      <c r="A9" s="72">
        <v>95</v>
      </c>
      <c r="B9" s="70"/>
      <c r="C9" s="70"/>
      <c r="D9" s="70"/>
      <c r="E9" s="70"/>
      <c r="F9" s="70"/>
      <c r="G9" s="70"/>
      <c r="H9" s="70"/>
      <c r="I9" s="70"/>
      <c r="J9" s="70">
        <v>15100</v>
      </c>
      <c r="K9" s="70">
        <v>19893.133086000002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>
        <v>15100</v>
      </c>
      <c r="AO9" s="70">
        <v>19893.133086000002</v>
      </c>
    </row>
    <row r="10" spans="1:41" x14ac:dyDescent="0.25">
      <c r="A10" s="72">
        <v>115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>
        <v>5600</v>
      </c>
      <c r="AM10" s="70">
        <v>1556.225594</v>
      </c>
      <c r="AN10" s="70">
        <v>5600</v>
      </c>
      <c r="AO10" s="70">
        <v>1556.225594</v>
      </c>
    </row>
    <row r="11" spans="1:41" x14ac:dyDescent="0.25">
      <c r="A11" s="72">
        <v>164</v>
      </c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>
        <v>6700</v>
      </c>
      <c r="W11" s="70">
        <v>5539.0922520000004</v>
      </c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>
        <v>6700</v>
      </c>
      <c r="AO11" s="70">
        <v>5539.0922520000004</v>
      </c>
    </row>
    <row r="12" spans="1:41" x14ac:dyDescent="0.25">
      <c r="A12" s="72">
        <v>181</v>
      </c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>
        <v>2004</v>
      </c>
      <c r="AC12" s="70">
        <v>2094.7465740000002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>
        <v>2004</v>
      </c>
      <c r="AO12" s="70">
        <v>2094.7465740000002</v>
      </c>
    </row>
    <row r="13" spans="1:41" x14ac:dyDescent="0.25">
      <c r="A13" s="72">
        <v>187</v>
      </c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>
        <v>9300</v>
      </c>
      <c r="W13" s="70">
        <v>7204.3103289999999</v>
      </c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>
        <v>9300</v>
      </c>
      <c r="AO13" s="70">
        <v>7204.3103289999999</v>
      </c>
    </row>
    <row r="14" spans="1:41" x14ac:dyDescent="0.25">
      <c r="A14" s="72">
        <v>245</v>
      </c>
      <c r="B14" s="70"/>
      <c r="C14" s="70"/>
      <c r="D14" s="70"/>
      <c r="E14" s="70"/>
      <c r="F14" s="70">
        <v>19052</v>
      </c>
      <c r="G14" s="70">
        <v>17985.015014000001</v>
      </c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>
        <v>19052</v>
      </c>
      <c r="AO14" s="70">
        <v>17985.015014000001</v>
      </c>
    </row>
    <row r="15" spans="1:41" x14ac:dyDescent="0.25">
      <c r="A15" s="72">
        <v>249</v>
      </c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>
        <v>5824</v>
      </c>
      <c r="AC15" s="70">
        <v>1029.0907099999999</v>
      </c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>
        <v>5824</v>
      </c>
      <c r="AO15" s="70">
        <v>1029.0907099999999</v>
      </c>
    </row>
    <row r="16" spans="1:41" x14ac:dyDescent="0.25">
      <c r="A16" s="72">
        <v>263</v>
      </c>
      <c r="B16" s="70">
        <v>35500</v>
      </c>
      <c r="C16" s="70">
        <v>36434.458985999998</v>
      </c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>
        <v>35500</v>
      </c>
      <c r="AO16" s="70">
        <v>36434.458985999998</v>
      </c>
    </row>
    <row r="17" spans="1:41" x14ac:dyDescent="0.25">
      <c r="A17" s="72">
        <v>270</v>
      </c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>
        <v>6878</v>
      </c>
      <c r="AC17" s="70">
        <v>3612.3229529999999</v>
      </c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>
        <v>6878</v>
      </c>
      <c r="AO17" s="70">
        <v>3612.3229529999999</v>
      </c>
    </row>
    <row r="18" spans="1:41" x14ac:dyDescent="0.25">
      <c r="A18" s="72">
        <v>281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>
        <v>12827</v>
      </c>
      <c r="AC18" s="70">
        <v>20874.386337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>
        <v>12827</v>
      </c>
      <c r="AO18" s="70">
        <v>20874.386337</v>
      </c>
    </row>
    <row r="19" spans="1:41" x14ac:dyDescent="0.25">
      <c r="A19" s="72">
        <v>320</v>
      </c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>
        <v>25749</v>
      </c>
      <c r="AC19" s="70">
        <v>36396.181579999997</v>
      </c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>
        <v>25749</v>
      </c>
      <c r="AO19" s="70">
        <v>36396.181579999997</v>
      </c>
    </row>
    <row r="20" spans="1:41" x14ac:dyDescent="0.25">
      <c r="A20" s="72">
        <v>325</v>
      </c>
      <c r="B20" s="70"/>
      <c r="C20" s="70"/>
      <c r="D20" s="70"/>
      <c r="E20" s="70"/>
      <c r="F20" s="70"/>
      <c r="G20" s="70"/>
      <c r="H20" s="70"/>
      <c r="I20" s="70"/>
      <c r="J20" s="70">
        <v>10900</v>
      </c>
      <c r="K20" s="70">
        <v>8424.9104000000007</v>
      </c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>
        <v>10900</v>
      </c>
      <c r="AO20" s="70">
        <v>8424.9104000000007</v>
      </c>
    </row>
    <row r="21" spans="1:41" x14ac:dyDescent="0.25">
      <c r="A21" s="72">
        <v>333</v>
      </c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>
        <v>24986</v>
      </c>
      <c r="AC21" s="70">
        <v>16218.309455000001</v>
      </c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>
        <v>24986</v>
      </c>
      <c r="AO21" s="70">
        <v>16218.309455000001</v>
      </c>
    </row>
    <row r="22" spans="1:41" x14ac:dyDescent="0.25">
      <c r="A22" s="72">
        <v>369</v>
      </c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>
        <v>40462</v>
      </c>
      <c r="AC22" s="70">
        <v>38144.093382999999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>
        <v>40462</v>
      </c>
      <c r="AO22" s="70">
        <v>38144.093382999999</v>
      </c>
    </row>
    <row r="23" spans="1:41" x14ac:dyDescent="0.25">
      <c r="A23" s="72">
        <v>379</v>
      </c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>
        <v>12838</v>
      </c>
      <c r="AC23" s="70">
        <v>9095.2066649999997</v>
      </c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>
        <v>12838</v>
      </c>
      <c r="AO23" s="70">
        <v>9095.2066649999997</v>
      </c>
    </row>
    <row r="24" spans="1:41" x14ac:dyDescent="0.25">
      <c r="A24" s="72">
        <v>383</v>
      </c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>
        <v>6900</v>
      </c>
      <c r="W24" s="70">
        <v>5797.4260509999995</v>
      </c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>
        <v>6900</v>
      </c>
      <c r="AO24" s="70">
        <v>5797.4260509999995</v>
      </c>
    </row>
    <row r="25" spans="1:41" x14ac:dyDescent="0.25">
      <c r="A25" s="72">
        <v>389</v>
      </c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>
        <v>8372</v>
      </c>
      <c r="AC25" s="70">
        <v>13468.936789000001</v>
      </c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>
        <v>8372</v>
      </c>
      <c r="AO25" s="70">
        <v>13468.936789000001</v>
      </c>
    </row>
    <row r="26" spans="1:41" x14ac:dyDescent="0.25">
      <c r="A26" s="72">
        <v>393</v>
      </c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>
        <v>7300</v>
      </c>
      <c r="W26" s="70">
        <v>4456.8857189999999</v>
      </c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>
        <v>7300</v>
      </c>
      <c r="AO26" s="70">
        <v>4456.8857189999999</v>
      </c>
    </row>
    <row r="27" spans="1:41" x14ac:dyDescent="0.25">
      <c r="A27" s="72">
        <v>420</v>
      </c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>
        <v>7542</v>
      </c>
      <c r="AC27" s="70">
        <v>12955.527342999998</v>
      </c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>
        <v>7542</v>
      </c>
      <c r="AO27" s="70">
        <v>12955.527342999998</v>
      </c>
    </row>
    <row r="28" spans="1:41" x14ac:dyDescent="0.25">
      <c r="A28" s="72">
        <v>422</v>
      </c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>
        <v>21400</v>
      </c>
      <c r="W28" s="70">
        <v>11546.798439</v>
      </c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>
        <v>21400</v>
      </c>
      <c r="AO28" s="70">
        <v>11546.798439</v>
      </c>
    </row>
    <row r="29" spans="1:41" x14ac:dyDescent="0.25">
      <c r="A29" s="72">
        <v>457</v>
      </c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>
        <v>40336</v>
      </c>
      <c r="AC29" s="70">
        <v>38501.084961</v>
      </c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>
        <v>40336</v>
      </c>
      <c r="AO29" s="70">
        <v>38501.084961</v>
      </c>
    </row>
    <row r="30" spans="1:41" x14ac:dyDescent="0.25">
      <c r="A30" s="72">
        <v>459</v>
      </c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>
        <v>21448</v>
      </c>
      <c r="AC30" s="70">
        <v>20916.753867999996</v>
      </c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>
        <v>21448</v>
      </c>
      <c r="AO30" s="70">
        <v>20916.753867999996</v>
      </c>
    </row>
    <row r="31" spans="1:41" x14ac:dyDescent="0.25">
      <c r="A31" s="72">
        <v>460</v>
      </c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>
        <v>17291</v>
      </c>
      <c r="AC31" s="70">
        <v>22064.320259</v>
      </c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>
        <v>17291</v>
      </c>
      <c r="AO31" s="70">
        <v>22064.320259</v>
      </c>
    </row>
    <row r="32" spans="1:41" x14ac:dyDescent="0.25">
      <c r="A32" s="72">
        <v>461</v>
      </c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>
        <v>22226</v>
      </c>
      <c r="AC32" s="70">
        <v>20916.753867999996</v>
      </c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>
        <v>22226</v>
      </c>
      <c r="AO32" s="70">
        <v>20916.753867999996</v>
      </c>
    </row>
    <row r="33" spans="1:41" x14ac:dyDescent="0.25">
      <c r="A33" s="72">
        <v>464</v>
      </c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>
        <v>21004</v>
      </c>
      <c r="AC33" s="70">
        <v>20937.111541000002</v>
      </c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>
        <v>21004</v>
      </c>
      <c r="AO33" s="70">
        <v>20937.111541000002</v>
      </c>
    </row>
    <row r="34" spans="1:41" x14ac:dyDescent="0.25">
      <c r="A34" s="72">
        <v>466</v>
      </c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>
        <v>23936</v>
      </c>
      <c r="AC34" s="70">
        <v>20993.179717999999</v>
      </c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>
        <v>23936</v>
      </c>
      <c r="AO34" s="70">
        <v>20993.179717999999</v>
      </c>
    </row>
    <row r="35" spans="1:41" x14ac:dyDescent="0.25">
      <c r="A35" s="72">
        <v>468</v>
      </c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>
        <v>20580</v>
      </c>
      <c r="AC35" s="70">
        <v>18627.984171000004</v>
      </c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>
        <v>20580</v>
      </c>
      <c r="AO35" s="70">
        <v>18627.984171000004</v>
      </c>
    </row>
    <row r="36" spans="1:41" x14ac:dyDescent="0.25">
      <c r="A36" s="72">
        <v>469</v>
      </c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>
        <v>20717</v>
      </c>
      <c r="AC36" s="70">
        <v>23946.688805000002</v>
      </c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>
        <v>20717</v>
      </c>
      <c r="AO36" s="70">
        <v>23946.688805000002</v>
      </c>
    </row>
    <row r="37" spans="1:41" x14ac:dyDescent="0.25">
      <c r="A37" s="72">
        <v>470</v>
      </c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>
        <v>21575</v>
      </c>
      <c r="AC37" s="70">
        <v>22948.723755999999</v>
      </c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>
        <v>21575</v>
      </c>
      <c r="AO37" s="70">
        <v>22948.723755999999</v>
      </c>
    </row>
    <row r="38" spans="1:41" x14ac:dyDescent="0.25">
      <c r="A38" s="72">
        <v>473</v>
      </c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>
        <v>20638</v>
      </c>
      <c r="O38" s="70">
        <v>20853.126743999997</v>
      </c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>
        <v>20638</v>
      </c>
      <c r="AO38" s="70">
        <v>20853.126743999997</v>
      </c>
    </row>
    <row r="39" spans="1:41" x14ac:dyDescent="0.25">
      <c r="A39" s="72">
        <v>474</v>
      </c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>
        <v>71505</v>
      </c>
      <c r="AE39" s="70">
        <v>77749.018066999997</v>
      </c>
      <c r="AF39" s="70"/>
      <c r="AG39" s="70"/>
      <c r="AH39" s="70"/>
      <c r="AI39" s="70"/>
      <c r="AJ39" s="70"/>
      <c r="AK39" s="70"/>
      <c r="AL39" s="70"/>
      <c r="AM39" s="70"/>
      <c r="AN39" s="70">
        <v>71505</v>
      </c>
      <c r="AO39" s="70">
        <v>77749.018066999997</v>
      </c>
    </row>
    <row r="40" spans="1:41" x14ac:dyDescent="0.25">
      <c r="A40" s="72">
        <v>510</v>
      </c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>
        <v>21019</v>
      </c>
      <c r="AM40" s="70">
        <v>23420.203555999997</v>
      </c>
      <c r="AN40" s="70">
        <v>21019</v>
      </c>
      <c r="AO40" s="70">
        <v>23420.203555999997</v>
      </c>
    </row>
    <row r="41" spans="1:41" x14ac:dyDescent="0.25">
      <c r="A41" s="72">
        <v>512</v>
      </c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>
        <v>21169</v>
      </c>
      <c r="AC41" s="70">
        <v>20344.507533</v>
      </c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>
        <v>21169</v>
      </c>
      <c r="AO41" s="70">
        <v>20344.507533</v>
      </c>
    </row>
    <row r="42" spans="1:41" x14ac:dyDescent="0.25">
      <c r="A42" s="72">
        <v>513</v>
      </c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>
        <v>20191</v>
      </c>
      <c r="O42" s="70">
        <v>15725.298050000001</v>
      </c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>
        <v>20191</v>
      </c>
      <c r="AO42" s="70">
        <v>15725.298050000001</v>
      </c>
    </row>
    <row r="43" spans="1:41" x14ac:dyDescent="0.25">
      <c r="A43" s="72">
        <v>516</v>
      </c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>
        <v>103598</v>
      </c>
      <c r="AC43" s="70">
        <v>99059.642577999999</v>
      </c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>
        <v>103598</v>
      </c>
      <c r="AO43" s="70">
        <v>99059.642577999999</v>
      </c>
    </row>
    <row r="44" spans="1:41" x14ac:dyDescent="0.25">
      <c r="A44" s="72">
        <v>525</v>
      </c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>
        <v>24604</v>
      </c>
      <c r="AC44" s="70">
        <v>22651.178650999995</v>
      </c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>
        <v>24604</v>
      </c>
      <c r="AO44" s="70">
        <v>22651.178650999995</v>
      </c>
    </row>
    <row r="45" spans="1:41" x14ac:dyDescent="0.25">
      <c r="A45" s="72">
        <v>526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>
        <v>23285</v>
      </c>
      <c r="AC45" s="70">
        <v>22619.467886999999</v>
      </c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>
        <v>23285</v>
      </c>
      <c r="AO45" s="70">
        <v>22619.467886999999</v>
      </c>
    </row>
    <row r="46" spans="1:41" x14ac:dyDescent="0.25">
      <c r="A46" s="72">
        <v>549</v>
      </c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>
        <v>3300</v>
      </c>
      <c r="AG46" s="70">
        <v>869.96478699999989</v>
      </c>
      <c r="AH46" s="70"/>
      <c r="AI46" s="70"/>
      <c r="AJ46" s="70"/>
      <c r="AK46" s="70"/>
      <c r="AL46" s="70"/>
      <c r="AM46" s="70"/>
      <c r="AN46" s="70">
        <v>3300</v>
      </c>
      <c r="AO46" s="70">
        <v>869.96478699999989</v>
      </c>
    </row>
    <row r="47" spans="1:41" x14ac:dyDescent="0.25">
      <c r="A47" s="72">
        <v>553</v>
      </c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>
        <v>23856</v>
      </c>
      <c r="AC47" s="70">
        <v>20981.255256</v>
      </c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>
        <v>23856</v>
      </c>
      <c r="AO47" s="70">
        <v>20981.255256</v>
      </c>
    </row>
    <row r="48" spans="1:41" x14ac:dyDescent="0.25">
      <c r="A48" s="72">
        <v>554</v>
      </c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>
        <v>110651</v>
      </c>
      <c r="AC48" s="70">
        <v>116504.724609</v>
      </c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>
        <v>110651</v>
      </c>
      <c r="AO48" s="70">
        <v>116504.724609</v>
      </c>
    </row>
    <row r="49" spans="1:41" x14ac:dyDescent="0.25">
      <c r="A49" s="72">
        <v>556</v>
      </c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>
        <v>97834</v>
      </c>
      <c r="O49" s="70">
        <v>103337.96044900001</v>
      </c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>
        <v>97834</v>
      </c>
      <c r="AO49" s="70">
        <v>103337.96044900001</v>
      </c>
    </row>
    <row r="50" spans="1:41" x14ac:dyDescent="0.25">
      <c r="A50" s="72">
        <v>558</v>
      </c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>
        <v>62116</v>
      </c>
      <c r="O50" s="70">
        <v>56741.877928999995</v>
      </c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>
        <v>62116</v>
      </c>
      <c r="AO50" s="70">
        <v>56741.877928999995</v>
      </c>
    </row>
    <row r="51" spans="1:41" x14ac:dyDescent="0.25">
      <c r="A51" s="72">
        <v>563</v>
      </c>
      <c r="B51" s="70"/>
      <c r="C51" s="70"/>
      <c r="D51" s="70"/>
      <c r="E51" s="70"/>
      <c r="F51" s="70"/>
      <c r="G51" s="70"/>
      <c r="H51" s="70"/>
      <c r="I51" s="70"/>
      <c r="J51" s="70">
        <v>10400</v>
      </c>
      <c r="K51" s="70">
        <v>13103.579232</v>
      </c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>
        <v>10400</v>
      </c>
      <c r="AO51" s="70">
        <v>13103.579232</v>
      </c>
    </row>
    <row r="52" spans="1:41" x14ac:dyDescent="0.25">
      <c r="A52" s="72">
        <v>568</v>
      </c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>
        <v>99390</v>
      </c>
      <c r="AC52" s="70">
        <v>104962.455078</v>
      </c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>
        <v>99390</v>
      </c>
      <c r="AO52" s="70">
        <v>104962.455078</v>
      </c>
    </row>
    <row r="53" spans="1:41" x14ac:dyDescent="0.25">
      <c r="A53" s="72">
        <v>570</v>
      </c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>
        <v>108205</v>
      </c>
      <c r="AC53" s="70">
        <v>105989.027344</v>
      </c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>
        <v>108205</v>
      </c>
      <c r="AO53" s="70">
        <v>105989.027344</v>
      </c>
    </row>
    <row r="54" spans="1:41" x14ac:dyDescent="0.25">
      <c r="A54" s="72">
        <v>574</v>
      </c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>
        <v>161762</v>
      </c>
      <c r="AC54" s="70">
        <v>165472.37890700001</v>
      </c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>
        <v>161762</v>
      </c>
      <c r="AO54" s="70">
        <v>165472.37890700001</v>
      </c>
    </row>
    <row r="55" spans="1:41" x14ac:dyDescent="0.25">
      <c r="A55" s="72">
        <v>579</v>
      </c>
      <c r="B55" s="70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>
        <v>60014</v>
      </c>
      <c r="AC55" s="70">
        <v>66906.283204000007</v>
      </c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>
        <v>60014</v>
      </c>
      <c r="AO55" s="70">
        <v>66906.283204000007</v>
      </c>
    </row>
    <row r="56" spans="1:41" x14ac:dyDescent="0.25">
      <c r="A56" s="72">
        <v>589</v>
      </c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>
        <v>55874</v>
      </c>
      <c r="AC56" s="70">
        <v>68660.273436999996</v>
      </c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>
        <v>55874</v>
      </c>
      <c r="AO56" s="70">
        <v>68660.273436999996</v>
      </c>
    </row>
    <row r="57" spans="1:41" x14ac:dyDescent="0.25">
      <c r="A57" s="72">
        <v>601</v>
      </c>
      <c r="B57" s="70"/>
      <c r="C57" s="70"/>
      <c r="D57" s="70"/>
      <c r="E57" s="70"/>
      <c r="F57" s="70"/>
      <c r="G57" s="70"/>
      <c r="H57" s="70"/>
      <c r="I57" s="70"/>
      <c r="J57" s="70">
        <v>9800</v>
      </c>
      <c r="K57" s="70">
        <v>6094.0577549999998</v>
      </c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>
        <v>9800</v>
      </c>
      <c r="AO57" s="70">
        <v>6094.0577549999998</v>
      </c>
    </row>
    <row r="58" spans="1:41" x14ac:dyDescent="0.25">
      <c r="A58" s="72">
        <v>608</v>
      </c>
      <c r="B58" s="70"/>
      <c r="C58" s="70"/>
      <c r="D58" s="70"/>
      <c r="E58" s="70"/>
      <c r="F58" s="70"/>
      <c r="G58" s="70"/>
      <c r="H58" s="70"/>
      <c r="I58" s="70"/>
      <c r="J58" s="70">
        <v>20800</v>
      </c>
      <c r="K58" s="70">
        <v>18495.697616999998</v>
      </c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>
        <v>20800</v>
      </c>
      <c r="AO58" s="70">
        <v>18495.697616999998</v>
      </c>
    </row>
    <row r="59" spans="1:41" x14ac:dyDescent="0.25">
      <c r="A59" s="72">
        <v>615</v>
      </c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>
        <v>100358</v>
      </c>
      <c r="M59" s="70">
        <v>95828.199706999992</v>
      </c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>
        <v>100358</v>
      </c>
      <c r="AO59" s="70">
        <v>95828.199706999992</v>
      </c>
    </row>
    <row r="60" spans="1:41" x14ac:dyDescent="0.25">
      <c r="A60" s="72">
        <v>618</v>
      </c>
      <c r="B60" s="70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>
        <v>5522</v>
      </c>
      <c r="AC60" s="70">
        <v>4930.3948199999995</v>
      </c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>
        <v>5522</v>
      </c>
      <c r="AO60" s="70">
        <v>4930.3948199999995</v>
      </c>
    </row>
    <row r="61" spans="1:41" x14ac:dyDescent="0.25">
      <c r="A61" s="72">
        <v>621</v>
      </c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>
        <v>95566</v>
      </c>
      <c r="M61" s="70">
        <v>96256.835938000004</v>
      </c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>
        <v>95566</v>
      </c>
      <c r="AO61" s="70">
        <v>96256.835938000004</v>
      </c>
    </row>
    <row r="62" spans="1:41" x14ac:dyDescent="0.25">
      <c r="A62" s="72">
        <v>627</v>
      </c>
      <c r="B62" s="70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>
        <v>10633</v>
      </c>
      <c r="AC62" s="70">
        <v>3297.9913940000001</v>
      </c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>
        <v>10633</v>
      </c>
      <c r="AO62" s="70">
        <v>3297.9913940000001</v>
      </c>
    </row>
    <row r="63" spans="1:41" x14ac:dyDescent="0.25">
      <c r="A63" s="72">
        <v>632</v>
      </c>
      <c r="B63" s="70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>
        <v>10272</v>
      </c>
      <c r="AM63" s="70">
        <v>10110.551546000001</v>
      </c>
      <c r="AN63" s="70">
        <v>10272</v>
      </c>
      <c r="AO63" s="70">
        <v>10110.551546000001</v>
      </c>
    </row>
    <row r="64" spans="1:41" x14ac:dyDescent="0.25">
      <c r="A64" s="72">
        <v>643</v>
      </c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>
        <v>105824</v>
      </c>
      <c r="M64" s="70">
        <v>106887.13769600001</v>
      </c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>
        <v>105824</v>
      </c>
      <c r="AO64" s="70">
        <v>106887.13769600001</v>
      </c>
    </row>
    <row r="65" spans="1:41" x14ac:dyDescent="0.25">
      <c r="A65" s="72">
        <v>663</v>
      </c>
      <c r="B65" s="70"/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>
        <v>20291</v>
      </c>
      <c r="AC65" s="70">
        <v>14328.058105999999</v>
      </c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>
        <v>20291</v>
      </c>
      <c r="AO65" s="70">
        <v>14328.058105999999</v>
      </c>
    </row>
    <row r="66" spans="1:41" x14ac:dyDescent="0.25">
      <c r="A66" s="72">
        <v>669</v>
      </c>
      <c r="B66" s="70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70">
        <v>98636</v>
      </c>
      <c r="O66" s="70">
        <v>96128.014647999997</v>
      </c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>
        <v>98636</v>
      </c>
      <c r="AO66" s="70">
        <v>96128.014647999997</v>
      </c>
    </row>
    <row r="67" spans="1:41" x14ac:dyDescent="0.25">
      <c r="A67" s="72">
        <v>671</v>
      </c>
      <c r="B67" s="70">
        <v>95533</v>
      </c>
      <c r="C67" s="70">
        <v>93664.69384800001</v>
      </c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>
        <v>95533</v>
      </c>
      <c r="AO67" s="70">
        <v>93664.69384800001</v>
      </c>
    </row>
    <row r="68" spans="1:41" x14ac:dyDescent="0.25">
      <c r="A68" s="72">
        <v>673</v>
      </c>
      <c r="B68" s="70">
        <v>93015</v>
      </c>
      <c r="C68" s="70">
        <v>88528.632812999989</v>
      </c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>
        <v>93015</v>
      </c>
      <c r="AO68" s="70">
        <v>88528.632812999989</v>
      </c>
    </row>
    <row r="69" spans="1:41" x14ac:dyDescent="0.25">
      <c r="A69" s="72">
        <v>674</v>
      </c>
      <c r="B69" s="70">
        <v>92809</v>
      </c>
      <c r="C69" s="70">
        <v>88440.536622</v>
      </c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>
        <v>92809</v>
      </c>
      <c r="AO69" s="70">
        <v>88440.536622</v>
      </c>
    </row>
    <row r="70" spans="1:41" x14ac:dyDescent="0.25">
      <c r="A70" s="72">
        <v>675</v>
      </c>
      <c r="B70" s="70">
        <v>99844</v>
      </c>
      <c r="C70" s="70">
        <v>94304.983396999989</v>
      </c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>
        <v>99844</v>
      </c>
      <c r="AO70" s="70">
        <v>94304.983396999989</v>
      </c>
    </row>
    <row r="71" spans="1:41" x14ac:dyDescent="0.25">
      <c r="A71" s="72">
        <v>680</v>
      </c>
      <c r="B71" s="70"/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0">
        <v>14300</v>
      </c>
      <c r="O71" s="70">
        <v>9336.686882</v>
      </c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>
        <v>14300</v>
      </c>
      <c r="AO71" s="70">
        <v>9336.686882</v>
      </c>
    </row>
    <row r="72" spans="1:41" x14ac:dyDescent="0.25">
      <c r="A72" s="72">
        <v>682</v>
      </c>
      <c r="B72" s="70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70">
        <v>14600</v>
      </c>
      <c r="O72" s="70">
        <v>8712.8206559999999</v>
      </c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>
        <v>14600</v>
      </c>
      <c r="AO72" s="70">
        <v>8712.8206559999999</v>
      </c>
    </row>
    <row r="73" spans="1:41" x14ac:dyDescent="0.25">
      <c r="A73" s="72">
        <v>685</v>
      </c>
      <c r="B73" s="70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>
        <v>19230</v>
      </c>
      <c r="AC73" s="70">
        <v>23355.613279999998</v>
      </c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>
        <v>19230</v>
      </c>
      <c r="AO73" s="70">
        <v>23355.613279999998</v>
      </c>
    </row>
    <row r="74" spans="1:41" x14ac:dyDescent="0.25">
      <c r="A74" s="72">
        <v>686</v>
      </c>
      <c r="B74" s="70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>
        <v>34407</v>
      </c>
      <c r="AC74" s="70">
        <v>33285.762940000001</v>
      </c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>
        <v>34407</v>
      </c>
      <c r="AO74" s="70">
        <v>33285.762940000001</v>
      </c>
    </row>
    <row r="75" spans="1:41" x14ac:dyDescent="0.25">
      <c r="A75" s="72">
        <v>687</v>
      </c>
      <c r="B75" s="70"/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>
        <v>45996</v>
      </c>
      <c r="AC75" s="70">
        <v>29246.889404000001</v>
      </c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>
        <v>45996</v>
      </c>
      <c r="AO75" s="70">
        <v>29246.889404000001</v>
      </c>
    </row>
    <row r="76" spans="1:41" x14ac:dyDescent="0.25">
      <c r="A76" s="72">
        <v>688</v>
      </c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>
        <v>69020</v>
      </c>
      <c r="AC76" s="70">
        <v>63478.188964000001</v>
      </c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>
        <v>69020</v>
      </c>
      <c r="AO76" s="70">
        <v>63478.188964000001</v>
      </c>
    </row>
    <row r="77" spans="1:41" x14ac:dyDescent="0.25">
      <c r="A77" s="72">
        <v>689</v>
      </c>
      <c r="B77" s="70"/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>
        <v>55376</v>
      </c>
      <c r="AC77" s="70">
        <v>56309.528318999997</v>
      </c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>
        <v>55376</v>
      </c>
      <c r="AO77" s="70">
        <v>56309.528318999997</v>
      </c>
    </row>
    <row r="78" spans="1:41" x14ac:dyDescent="0.25">
      <c r="A78" s="72">
        <v>699</v>
      </c>
      <c r="B78" s="70"/>
      <c r="C78" s="70"/>
      <c r="D78" s="70">
        <v>70589</v>
      </c>
      <c r="E78" s="70">
        <v>64460.819578999995</v>
      </c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>
        <v>70589</v>
      </c>
      <c r="AO78" s="70">
        <v>64460.819578999995</v>
      </c>
    </row>
    <row r="79" spans="1:41" x14ac:dyDescent="0.25">
      <c r="A79" s="72">
        <v>702</v>
      </c>
      <c r="B79" s="70"/>
      <c r="C79" s="70"/>
      <c r="D79" s="70">
        <v>84734</v>
      </c>
      <c r="E79" s="70">
        <v>78078.392090000008</v>
      </c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>
        <v>84734</v>
      </c>
      <c r="AO79" s="70">
        <v>78078.392090000008</v>
      </c>
    </row>
    <row r="80" spans="1:41" x14ac:dyDescent="0.25">
      <c r="A80" s="72">
        <v>705</v>
      </c>
      <c r="B80" s="70"/>
      <c r="C80" s="70"/>
      <c r="D80" s="70">
        <v>112336</v>
      </c>
      <c r="E80" s="70">
        <v>103793.88671799999</v>
      </c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>
        <v>112336</v>
      </c>
      <c r="AO80" s="70">
        <v>103793.88671799999</v>
      </c>
    </row>
    <row r="81" spans="1:41" x14ac:dyDescent="0.25">
      <c r="A81" s="72">
        <v>706</v>
      </c>
      <c r="B81" s="70"/>
      <c r="C81" s="70"/>
      <c r="D81" s="70">
        <v>125375</v>
      </c>
      <c r="E81" s="70">
        <v>112043.30468799999</v>
      </c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>
        <v>125375</v>
      </c>
      <c r="AO81" s="70">
        <v>112043.30468799999</v>
      </c>
    </row>
    <row r="82" spans="1:41" x14ac:dyDescent="0.25">
      <c r="A82" s="72">
        <v>708</v>
      </c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>
        <v>69228</v>
      </c>
      <c r="W82" s="70">
        <v>76611.419433000003</v>
      </c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>
        <v>69228</v>
      </c>
      <c r="AO82" s="70">
        <v>76611.419433000003</v>
      </c>
    </row>
    <row r="83" spans="1:41" x14ac:dyDescent="0.25">
      <c r="A83" s="72">
        <v>716</v>
      </c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>
        <v>125971</v>
      </c>
      <c r="W83" s="70">
        <v>113330.40625</v>
      </c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>
        <v>125971</v>
      </c>
      <c r="AO83" s="70">
        <v>113330.40625</v>
      </c>
    </row>
    <row r="84" spans="1:41" x14ac:dyDescent="0.25">
      <c r="A84" s="72">
        <v>717</v>
      </c>
      <c r="B84" s="70"/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>
        <v>104989</v>
      </c>
      <c r="W84" s="70">
        <v>109693.649414</v>
      </c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>
        <v>104989</v>
      </c>
      <c r="AO84" s="70">
        <v>109693.649414</v>
      </c>
    </row>
    <row r="85" spans="1:41" x14ac:dyDescent="0.25">
      <c r="A85" s="72">
        <v>721</v>
      </c>
      <c r="B85" s="70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>
        <v>101764</v>
      </c>
      <c r="O85" s="70">
        <v>110784.33837900001</v>
      </c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>
        <v>101764</v>
      </c>
      <c r="AO85" s="70">
        <v>110784.33837900001</v>
      </c>
    </row>
    <row r="86" spans="1:41" x14ac:dyDescent="0.25">
      <c r="A86" s="72">
        <v>726</v>
      </c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>
        <v>97203</v>
      </c>
      <c r="AC86" s="70">
        <v>115141.61914000001</v>
      </c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>
        <v>97203</v>
      </c>
      <c r="AO86" s="70">
        <v>115141.61914000001</v>
      </c>
    </row>
    <row r="87" spans="1:41" x14ac:dyDescent="0.25">
      <c r="A87" s="72">
        <v>728</v>
      </c>
      <c r="B87" s="70"/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>
        <v>117680</v>
      </c>
      <c r="AC87" s="70">
        <v>121344.80761800001</v>
      </c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>
        <v>117680</v>
      </c>
      <c r="AO87" s="70">
        <v>121344.80761800001</v>
      </c>
    </row>
    <row r="88" spans="1:41" x14ac:dyDescent="0.25">
      <c r="A88" s="72">
        <v>733</v>
      </c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>
        <v>89463</v>
      </c>
      <c r="AC88" s="70">
        <v>91431.995116999984</v>
      </c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>
        <v>89463</v>
      </c>
      <c r="AO88" s="70">
        <v>91431.995116999984</v>
      </c>
    </row>
    <row r="89" spans="1:41" x14ac:dyDescent="0.25">
      <c r="A89" s="72">
        <v>738</v>
      </c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>
        <v>76629</v>
      </c>
      <c r="AC89" s="70">
        <v>74621.187987999991</v>
      </c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>
        <v>76629</v>
      </c>
      <c r="AO89" s="70">
        <v>74621.187987999991</v>
      </c>
    </row>
    <row r="90" spans="1:41" x14ac:dyDescent="0.25">
      <c r="A90" s="72">
        <v>744</v>
      </c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>
        <v>86295</v>
      </c>
      <c r="AC90" s="70">
        <v>87791.646483000004</v>
      </c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>
        <v>86295</v>
      </c>
      <c r="AO90" s="70">
        <v>87791.646483000004</v>
      </c>
    </row>
    <row r="91" spans="1:41" x14ac:dyDescent="0.25">
      <c r="A91" s="72">
        <v>746</v>
      </c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>
        <v>99899</v>
      </c>
      <c r="AC91" s="70">
        <v>98109.87402399999</v>
      </c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>
        <v>99899</v>
      </c>
      <c r="AO91" s="70">
        <v>98109.87402399999</v>
      </c>
    </row>
    <row r="92" spans="1:41" x14ac:dyDescent="0.25">
      <c r="A92" s="72">
        <v>751</v>
      </c>
      <c r="B92" s="70"/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>
        <v>111172</v>
      </c>
      <c r="AC92" s="70">
        <v>118978.48632900001</v>
      </c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>
        <v>111172</v>
      </c>
      <c r="AO92" s="70">
        <v>118978.48632900001</v>
      </c>
    </row>
    <row r="93" spans="1:41" x14ac:dyDescent="0.25">
      <c r="A93" s="72">
        <v>752</v>
      </c>
      <c r="B93" s="70"/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>
        <v>105349</v>
      </c>
      <c r="AC93" s="70">
        <v>112208.13085799999</v>
      </c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>
        <v>105349</v>
      </c>
      <c r="AO93" s="70">
        <v>112208.13085799999</v>
      </c>
    </row>
    <row r="94" spans="1:41" x14ac:dyDescent="0.25">
      <c r="A94" s="72">
        <v>754</v>
      </c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>
        <v>96581</v>
      </c>
      <c r="AC94" s="70">
        <v>104067.132812</v>
      </c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>
        <v>96581</v>
      </c>
      <c r="AO94" s="70">
        <v>104067.132812</v>
      </c>
    </row>
    <row r="95" spans="1:41" x14ac:dyDescent="0.25">
      <c r="A95" s="72">
        <v>757</v>
      </c>
      <c r="B95" s="70"/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>
        <v>85157</v>
      </c>
      <c r="AC95" s="70">
        <v>97408.075194999998</v>
      </c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>
        <v>85157</v>
      </c>
      <c r="AO95" s="70">
        <v>97408.075194999998</v>
      </c>
    </row>
    <row r="96" spans="1:41" x14ac:dyDescent="0.25">
      <c r="A96" s="72">
        <v>760</v>
      </c>
      <c r="B96" s="70"/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>
        <v>94619</v>
      </c>
      <c r="AC96" s="70">
        <v>111958.31836</v>
      </c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>
        <v>94619</v>
      </c>
      <c r="AO96" s="70">
        <v>111958.31836</v>
      </c>
    </row>
    <row r="97" spans="1:41" x14ac:dyDescent="0.25">
      <c r="A97" s="72">
        <v>762</v>
      </c>
      <c r="B97" s="70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>
        <v>102772</v>
      </c>
      <c r="AC97" s="70">
        <v>95514.772461</v>
      </c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>
        <v>102772</v>
      </c>
      <c r="AO97" s="70">
        <v>95514.772461</v>
      </c>
    </row>
    <row r="98" spans="1:41" x14ac:dyDescent="0.25">
      <c r="A98" s="72">
        <v>766</v>
      </c>
      <c r="B98" s="70"/>
      <c r="C98" s="70"/>
      <c r="D98" s="70"/>
      <c r="E98" s="70"/>
      <c r="F98" s="70"/>
      <c r="G98" s="70"/>
      <c r="H98" s="70"/>
      <c r="I98" s="70"/>
      <c r="J98" s="70">
        <v>13900</v>
      </c>
      <c r="K98" s="70">
        <v>8460.4780879999998</v>
      </c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>
        <v>13900</v>
      </c>
      <c r="AO98" s="70">
        <v>8460.4780879999998</v>
      </c>
    </row>
    <row r="99" spans="1:41" x14ac:dyDescent="0.25">
      <c r="A99" s="72">
        <v>770</v>
      </c>
      <c r="B99" s="70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>
        <v>89607</v>
      </c>
      <c r="AC99" s="70">
        <v>97499.236327999999</v>
      </c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>
        <v>89607</v>
      </c>
      <c r="AO99" s="70">
        <v>97499.236327999999</v>
      </c>
    </row>
    <row r="100" spans="1:41" x14ac:dyDescent="0.25">
      <c r="A100" s="72">
        <v>771</v>
      </c>
      <c r="B100" s="70"/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>
        <v>97841</v>
      </c>
      <c r="AC100" s="70">
        <v>112154.85449300001</v>
      </c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>
        <v>97841</v>
      </c>
      <c r="AO100" s="70">
        <v>112154.85449300001</v>
      </c>
    </row>
    <row r="101" spans="1:41" x14ac:dyDescent="0.25">
      <c r="A101" s="72">
        <v>772</v>
      </c>
      <c r="B101" s="70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>
        <v>93083</v>
      </c>
      <c r="AC101" s="70">
        <v>94202.918944999998</v>
      </c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>
        <v>93083</v>
      </c>
      <c r="AO101" s="70">
        <v>94202.918944999998</v>
      </c>
    </row>
    <row r="102" spans="1:41" x14ac:dyDescent="0.25">
      <c r="A102" s="72">
        <v>775</v>
      </c>
      <c r="B102" s="70">
        <v>35900</v>
      </c>
      <c r="C102" s="70">
        <v>45313.614989000009</v>
      </c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>
        <v>35900</v>
      </c>
      <c r="AO102" s="70">
        <v>45313.614989000009</v>
      </c>
    </row>
    <row r="103" spans="1:41" x14ac:dyDescent="0.25">
      <c r="A103" s="72">
        <v>777</v>
      </c>
      <c r="B103" s="70"/>
      <c r="C103" s="70"/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>
        <v>106367</v>
      </c>
      <c r="AC103" s="70">
        <v>106646.81054599999</v>
      </c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>
        <v>106367</v>
      </c>
      <c r="AO103" s="70">
        <v>106646.81054599999</v>
      </c>
    </row>
    <row r="104" spans="1:41" x14ac:dyDescent="0.25">
      <c r="A104" s="72">
        <v>778</v>
      </c>
      <c r="B104" s="70"/>
      <c r="C104" s="70"/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>
        <v>83231</v>
      </c>
      <c r="AC104" s="70">
        <v>81576.473876999997</v>
      </c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>
        <v>83231</v>
      </c>
      <c r="AO104" s="70">
        <v>81576.473876999997</v>
      </c>
    </row>
    <row r="105" spans="1:41" x14ac:dyDescent="0.25">
      <c r="A105" s="72">
        <v>779</v>
      </c>
      <c r="B105" s="70"/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>
        <v>77230</v>
      </c>
      <c r="AC105" s="70">
        <v>108331.272705</v>
      </c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>
        <v>77230</v>
      </c>
      <c r="AO105" s="70">
        <v>108331.272705</v>
      </c>
    </row>
    <row r="106" spans="1:41" x14ac:dyDescent="0.25">
      <c r="A106" s="72">
        <v>786</v>
      </c>
      <c r="B106" s="70"/>
      <c r="C106" s="70"/>
      <c r="D106" s="70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>
        <v>113284</v>
      </c>
      <c r="AC106" s="70">
        <v>121847.098877</v>
      </c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>
        <v>113284</v>
      </c>
      <c r="AO106" s="70">
        <v>121847.098877</v>
      </c>
    </row>
    <row r="107" spans="1:41" x14ac:dyDescent="0.25">
      <c r="A107" s="72">
        <v>787</v>
      </c>
      <c r="B107" s="70"/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>
        <v>109946</v>
      </c>
      <c r="AC107" s="70">
        <v>115547.582031</v>
      </c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>
        <v>109946</v>
      </c>
      <c r="AO107" s="70">
        <v>115547.582031</v>
      </c>
    </row>
    <row r="108" spans="1:41" x14ac:dyDescent="0.25">
      <c r="A108" s="72">
        <v>788</v>
      </c>
      <c r="B108" s="70"/>
      <c r="C108" s="70"/>
      <c r="D108" s="70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>
        <v>115284</v>
      </c>
      <c r="AC108" s="70">
        <v>122057.172118</v>
      </c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>
        <v>115284</v>
      </c>
      <c r="AO108" s="70">
        <v>122057.172118</v>
      </c>
    </row>
    <row r="109" spans="1:41" x14ac:dyDescent="0.25">
      <c r="A109" s="72">
        <v>789</v>
      </c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>
        <v>128485</v>
      </c>
      <c r="AC109" s="70">
        <v>128234.360352</v>
      </c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>
        <v>128485</v>
      </c>
      <c r="AO109" s="70">
        <v>128234.360352</v>
      </c>
    </row>
    <row r="110" spans="1:41" x14ac:dyDescent="0.25">
      <c r="A110" s="72">
        <v>792</v>
      </c>
      <c r="B110" s="70"/>
      <c r="C110" s="70"/>
      <c r="D110" s="70"/>
      <c r="E110" s="70"/>
      <c r="F110" s="70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>
        <v>103770</v>
      </c>
      <c r="AC110" s="70">
        <v>104902.76000899999</v>
      </c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>
        <v>103770</v>
      </c>
      <c r="AO110" s="70">
        <v>104902.76000899999</v>
      </c>
    </row>
    <row r="111" spans="1:41" x14ac:dyDescent="0.25">
      <c r="A111" s="72">
        <v>797</v>
      </c>
      <c r="B111" s="70"/>
      <c r="C111" s="70"/>
      <c r="D111" s="70"/>
      <c r="E111" s="70"/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>
        <v>100286</v>
      </c>
      <c r="AC111" s="70">
        <v>106299.744385</v>
      </c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>
        <v>100286</v>
      </c>
      <c r="AO111" s="70">
        <v>106299.744385</v>
      </c>
    </row>
    <row r="112" spans="1:41" x14ac:dyDescent="0.25">
      <c r="A112" s="72">
        <v>801</v>
      </c>
      <c r="B112" s="70"/>
      <c r="C112" s="70"/>
      <c r="D112" s="70"/>
      <c r="E112" s="70"/>
      <c r="F112" s="70"/>
      <c r="G112" s="70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>
        <v>80553</v>
      </c>
      <c r="AC112" s="70">
        <v>81186.712159000002</v>
      </c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>
        <v>80553</v>
      </c>
      <c r="AO112" s="70">
        <v>81186.712159000002</v>
      </c>
    </row>
    <row r="113" spans="1:41" x14ac:dyDescent="0.25">
      <c r="A113" s="72">
        <v>802</v>
      </c>
      <c r="B113" s="70"/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>
        <v>124522</v>
      </c>
      <c r="AC113" s="70">
        <v>131299.13964899999</v>
      </c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>
        <v>124522</v>
      </c>
      <c r="AO113" s="70">
        <v>131299.13964899999</v>
      </c>
    </row>
    <row r="114" spans="1:41" x14ac:dyDescent="0.25">
      <c r="A114" s="72">
        <v>804</v>
      </c>
      <c r="B114" s="70"/>
      <c r="C114" s="70"/>
      <c r="D114" s="70"/>
      <c r="E114" s="70"/>
      <c r="F114" s="70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>
        <v>86516</v>
      </c>
      <c r="AC114" s="70">
        <v>93997.247803000006</v>
      </c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>
        <v>86516</v>
      </c>
      <c r="AO114" s="70">
        <v>93997.247803000006</v>
      </c>
    </row>
    <row r="115" spans="1:41" x14ac:dyDescent="0.25">
      <c r="A115" s="72">
        <v>806</v>
      </c>
      <c r="B115" s="70"/>
      <c r="C115" s="70"/>
      <c r="D115" s="70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>
        <v>70389</v>
      </c>
      <c r="AC115" s="70">
        <v>95917.024414000014</v>
      </c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>
        <v>70389</v>
      </c>
      <c r="AO115" s="70">
        <v>95917.024414000014</v>
      </c>
    </row>
    <row r="116" spans="1:41" x14ac:dyDescent="0.25">
      <c r="A116" s="72">
        <v>807</v>
      </c>
      <c r="B116" s="70"/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>
        <v>116555</v>
      </c>
      <c r="AC116" s="70">
        <v>129147.26025399999</v>
      </c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>
        <v>116555</v>
      </c>
      <c r="AO116" s="70">
        <v>129147.26025399999</v>
      </c>
    </row>
    <row r="117" spans="1:41" x14ac:dyDescent="0.25">
      <c r="A117" s="72">
        <v>813</v>
      </c>
      <c r="B117" s="70"/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>
        <v>103150</v>
      </c>
      <c r="W117" s="70">
        <v>113904.539063</v>
      </c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>
        <v>103150</v>
      </c>
      <c r="AO117" s="70">
        <v>113904.539063</v>
      </c>
    </row>
    <row r="118" spans="1:41" x14ac:dyDescent="0.25">
      <c r="A118" s="72">
        <v>815</v>
      </c>
      <c r="B118" s="70"/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>
        <v>111954</v>
      </c>
      <c r="W118" s="70">
        <v>119839.133789</v>
      </c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>
        <v>111954</v>
      </c>
      <c r="AO118" s="70">
        <v>119839.133789</v>
      </c>
    </row>
    <row r="119" spans="1:41" x14ac:dyDescent="0.25">
      <c r="A119" s="72">
        <v>833</v>
      </c>
      <c r="B119" s="70"/>
      <c r="C119" s="70"/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>
        <v>32300</v>
      </c>
      <c r="W119" s="70">
        <v>30717.995606000004</v>
      </c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>
        <v>32300</v>
      </c>
      <c r="AO119" s="70">
        <v>30717.995606000004</v>
      </c>
    </row>
    <row r="120" spans="1:41" x14ac:dyDescent="0.25">
      <c r="A120" s="72">
        <v>835</v>
      </c>
      <c r="B120" s="70"/>
      <c r="C120" s="70"/>
      <c r="D120" s="70">
        <v>131719</v>
      </c>
      <c r="E120" s="70">
        <v>127883.344727</v>
      </c>
      <c r="F120" s="70"/>
      <c r="G120" s="70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>
        <v>131719</v>
      </c>
      <c r="AO120" s="70">
        <v>127883.344727</v>
      </c>
    </row>
    <row r="121" spans="1:41" x14ac:dyDescent="0.25">
      <c r="A121" s="72">
        <v>836</v>
      </c>
      <c r="B121" s="70"/>
      <c r="C121" s="70"/>
      <c r="D121" s="70">
        <v>116348</v>
      </c>
      <c r="E121" s="70">
        <v>117957.67431599999</v>
      </c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>
        <v>116348</v>
      </c>
      <c r="AO121" s="70">
        <v>117957.67431599999</v>
      </c>
    </row>
    <row r="122" spans="1:41" x14ac:dyDescent="0.25">
      <c r="A122" s="72">
        <v>841</v>
      </c>
      <c r="B122" s="70"/>
      <c r="C122" s="70"/>
      <c r="D122" s="70">
        <v>108504</v>
      </c>
      <c r="E122" s="70">
        <v>103119.029786</v>
      </c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>
        <v>108504</v>
      </c>
      <c r="AO122" s="70">
        <v>103119.029786</v>
      </c>
    </row>
    <row r="123" spans="1:41" x14ac:dyDescent="0.25">
      <c r="A123" s="72">
        <v>843</v>
      </c>
      <c r="B123" s="70"/>
      <c r="C123" s="70"/>
      <c r="D123" s="70">
        <v>67552</v>
      </c>
      <c r="E123" s="70">
        <v>76493.030272999997</v>
      </c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>
        <v>67552</v>
      </c>
      <c r="AO123" s="70">
        <v>76493.030272999997</v>
      </c>
    </row>
    <row r="124" spans="1:41" x14ac:dyDescent="0.25">
      <c r="A124" s="72">
        <v>846</v>
      </c>
      <c r="B124" s="70"/>
      <c r="C124" s="70"/>
      <c r="D124" s="70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>
        <v>900</v>
      </c>
      <c r="AM124" s="70">
        <v>27.63898</v>
      </c>
      <c r="AN124" s="70">
        <v>900</v>
      </c>
      <c r="AO124" s="70">
        <v>27.63898</v>
      </c>
    </row>
    <row r="125" spans="1:41" x14ac:dyDescent="0.25">
      <c r="A125" s="72">
        <v>851</v>
      </c>
      <c r="B125" s="70"/>
      <c r="C125" s="70"/>
      <c r="D125" s="70">
        <v>73646</v>
      </c>
      <c r="E125" s="70">
        <v>76713.596678000002</v>
      </c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>
        <v>73646</v>
      </c>
      <c r="AO125" s="70">
        <v>76713.596678000002</v>
      </c>
    </row>
    <row r="126" spans="1:41" x14ac:dyDescent="0.25">
      <c r="A126" s="72">
        <v>853</v>
      </c>
      <c r="B126" s="70"/>
      <c r="C126" s="70"/>
      <c r="D126" s="70"/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>
        <v>56541</v>
      </c>
      <c r="AC126" s="70">
        <v>68732.042237000001</v>
      </c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>
        <v>56541</v>
      </c>
      <c r="AO126" s="70">
        <v>68732.042237000001</v>
      </c>
    </row>
    <row r="127" spans="1:41" x14ac:dyDescent="0.25">
      <c r="A127" s="72">
        <v>854</v>
      </c>
      <c r="B127" s="70"/>
      <c r="C127" s="70"/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>
        <v>64667</v>
      </c>
      <c r="AC127" s="70">
        <v>76451.837159000002</v>
      </c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>
        <v>64667</v>
      </c>
      <c r="AO127" s="70">
        <v>76451.837159000002</v>
      </c>
    </row>
    <row r="128" spans="1:41" x14ac:dyDescent="0.25">
      <c r="A128" s="72">
        <v>857</v>
      </c>
      <c r="B128" s="70"/>
      <c r="C128" s="70"/>
      <c r="D128" s="70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>
        <v>44431</v>
      </c>
      <c r="AC128" s="70">
        <v>35198.173095999999</v>
      </c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>
        <v>44431</v>
      </c>
      <c r="AO128" s="70">
        <v>35198.173095999999</v>
      </c>
    </row>
    <row r="129" spans="1:41" x14ac:dyDescent="0.25">
      <c r="A129" s="72">
        <v>858</v>
      </c>
      <c r="B129" s="70"/>
      <c r="C129" s="70"/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>
        <v>23695</v>
      </c>
      <c r="AC129" s="70">
        <v>27291.640380000001</v>
      </c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>
        <v>23695</v>
      </c>
      <c r="AO129" s="70">
        <v>27291.640380000001</v>
      </c>
    </row>
    <row r="130" spans="1:41" x14ac:dyDescent="0.25">
      <c r="A130" s="72">
        <v>865</v>
      </c>
      <c r="B130" s="70"/>
      <c r="C130" s="70"/>
      <c r="D130" s="70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>
        <v>12089</v>
      </c>
      <c r="AM130" s="70">
        <v>17942.627350000002</v>
      </c>
      <c r="AN130" s="70">
        <v>12089</v>
      </c>
      <c r="AO130" s="70">
        <v>17942.627350000002</v>
      </c>
    </row>
    <row r="131" spans="1:41" x14ac:dyDescent="0.25">
      <c r="A131" s="72">
        <v>871</v>
      </c>
      <c r="B131" s="70"/>
      <c r="C131" s="70"/>
      <c r="D131" s="70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>
        <v>23538</v>
      </c>
      <c r="AC131" s="70">
        <v>10666.421195999999</v>
      </c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>
        <v>23538</v>
      </c>
      <c r="AO131" s="70">
        <v>10666.421195999999</v>
      </c>
    </row>
    <row r="132" spans="1:41" x14ac:dyDescent="0.25">
      <c r="A132" s="72">
        <v>876</v>
      </c>
      <c r="B132" s="70"/>
      <c r="C132" s="70"/>
      <c r="D132" s="70"/>
      <c r="E132" s="70"/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>
        <v>16781</v>
      </c>
      <c r="AC132" s="70">
        <v>18033.608015999998</v>
      </c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>
        <v>16781</v>
      </c>
      <c r="AO132" s="70">
        <v>18033.608015999998</v>
      </c>
    </row>
    <row r="133" spans="1:41" x14ac:dyDescent="0.25">
      <c r="A133" s="72">
        <v>880</v>
      </c>
      <c r="B133" s="70"/>
      <c r="C133" s="70"/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>
        <v>3708</v>
      </c>
      <c r="AC133" s="70">
        <v>1100.977306</v>
      </c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>
        <v>3708</v>
      </c>
      <c r="AO133" s="70">
        <v>1100.977306</v>
      </c>
    </row>
    <row r="134" spans="1:41" x14ac:dyDescent="0.25">
      <c r="A134" s="72">
        <v>899</v>
      </c>
      <c r="B134" s="70"/>
      <c r="C134" s="70"/>
      <c r="D134" s="70"/>
      <c r="E134" s="70"/>
      <c r="F134" s="70"/>
      <c r="G134" s="70"/>
      <c r="H134" s="70"/>
      <c r="I134" s="70"/>
      <c r="J134" s="70"/>
      <c r="K134" s="70"/>
      <c r="L134" s="70"/>
      <c r="M134" s="70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>
        <v>10276</v>
      </c>
      <c r="AC134" s="70">
        <v>2487.919785</v>
      </c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>
        <v>10276</v>
      </c>
      <c r="AO134" s="70">
        <v>2487.919785</v>
      </c>
    </row>
    <row r="135" spans="1:41" x14ac:dyDescent="0.25">
      <c r="A135" s="72">
        <v>947</v>
      </c>
      <c r="B135" s="70"/>
      <c r="C135" s="70"/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>
        <v>11749</v>
      </c>
      <c r="AC135" s="70">
        <v>9077.6710539999985</v>
      </c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>
        <v>11749</v>
      </c>
      <c r="AO135" s="70">
        <v>9077.6710539999985</v>
      </c>
    </row>
    <row r="136" spans="1:41" x14ac:dyDescent="0.25">
      <c r="A136" s="72">
        <v>973</v>
      </c>
      <c r="B136" s="70"/>
      <c r="C136" s="70"/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>
        <v>4800</v>
      </c>
      <c r="W136" s="70">
        <v>6801.7577190000002</v>
      </c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>
        <v>4800</v>
      </c>
      <c r="AO136" s="70">
        <v>6801.7577190000002</v>
      </c>
    </row>
    <row r="137" spans="1:41" x14ac:dyDescent="0.25">
      <c r="A137" s="72">
        <v>1002</v>
      </c>
      <c r="B137" s="70">
        <v>37800</v>
      </c>
      <c r="C137" s="70">
        <v>33056.783844999998</v>
      </c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>
        <v>37800</v>
      </c>
      <c r="AO137" s="70">
        <v>33056.783844999998</v>
      </c>
    </row>
    <row r="138" spans="1:41" x14ac:dyDescent="0.25">
      <c r="A138" s="72">
        <v>1003</v>
      </c>
      <c r="B138" s="70"/>
      <c r="C138" s="70"/>
      <c r="D138" s="70"/>
      <c r="E138" s="70"/>
      <c r="F138" s="70"/>
      <c r="G138" s="70"/>
      <c r="H138" s="70"/>
      <c r="I138" s="70"/>
      <c r="J138" s="70">
        <v>3500</v>
      </c>
      <c r="K138" s="70">
        <v>4432.5718349999997</v>
      </c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>
        <v>3500</v>
      </c>
      <c r="AO138" s="70">
        <v>4432.5718349999997</v>
      </c>
    </row>
    <row r="139" spans="1:41" x14ac:dyDescent="0.25">
      <c r="A139" s="72">
        <v>1009</v>
      </c>
      <c r="B139" s="70"/>
      <c r="C139" s="70"/>
      <c r="D139" s="70"/>
      <c r="E139" s="70"/>
      <c r="F139" s="70"/>
      <c r="G139" s="70"/>
      <c r="H139" s="70"/>
      <c r="I139" s="70"/>
      <c r="J139" s="70">
        <v>7700</v>
      </c>
      <c r="K139" s="70">
        <v>9775.4962640000012</v>
      </c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>
        <v>7700</v>
      </c>
      <c r="AO139" s="70">
        <v>9775.4962640000012</v>
      </c>
    </row>
    <row r="140" spans="1:41" x14ac:dyDescent="0.25">
      <c r="A140" s="72">
        <v>1013</v>
      </c>
      <c r="B140" s="70"/>
      <c r="C140" s="70"/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>
        <v>4414</v>
      </c>
      <c r="AC140" s="70">
        <v>4293.2160949999998</v>
      </c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>
        <v>4414</v>
      </c>
      <c r="AO140" s="70">
        <v>4293.2160949999998</v>
      </c>
    </row>
    <row r="141" spans="1:41" x14ac:dyDescent="0.25">
      <c r="A141" s="72">
        <v>1027</v>
      </c>
      <c r="B141" s="70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>
        <v>27500</v>
      </c>
      <c r="AI141" s="70">
        <v>18846.320984999998</v>
      </c>
      <c r="AJ141" s="70"/>
      <c r="AK141" s="70"/>
      <c r="AL141" s="70"/>
      <c r="AM141" s="70"/>
      <c r="AN141" s="70">
        <v>27500</v>
      </c>
      <c r="AO141" s="70">
        <v>18846.320984999998</v>
      </c>
    </row>
    <row r="142" spans="1:41" x14ac:dyDescent="0.25">
      <c r="A142" s="72">
        <v>1042</v>
      </c>
      <c r="B142" s="70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>
        <v>17492</v>
      </c>
      <c r="AC142" s="70">
        <v>24323.662841999998</v>
      </c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>
        <v>17492</v>
      </c>
      <c r="AO142" s="70">
        <v>24323.662841999998</v>
      </c>
    </row>
    <row r="143" spans="1:41" x14ac:dyDescent="0.25">
      <c r="A143" s="72">
        <v>1061</v>
      </c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>
        <v>5207</v>
      </c>
      <c r="AC143" s="70">
        <v>6170.4823980000001</v>
      </c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>
        <v>5207</v>
      </c>
      <c r="AO143" s="70">
        <v>6170.4823980000001</v>
      </c>
    </row>
    <row r="144" spans="1:41" x14ac:dyDescent="0.25">
      <c r="A144" s="72">
        <v>1069</v>
      </c>
      <c r="B144" s="70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>
        <v>5894</v>
      </c>
      <c r="AC144" s="70">
        <v>6252.3034010000001</v>
      </c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>
        <v>5894</v>
      </c>
      <c r="AO144" s="70">
        <v>6252.3034010000001</v>
      </c>
    </row>
    <row r="145" spans="1:41" x14ac:dyDescent="0.25">
      <c r="A145" s="72">
        <v>1085</v>
      </c>
      <c r="B145" s="70"/>
      <c r="C145" s="70"/>
      <c r="D145" s="70"/>
      <c r="E145" s="70"/>
      <c r="F145" s="70"/>
      <c r="G145" s="70"/>
      <c r="H145" s="70"/>
      <c r="I145" s="70"/>
      <c r="J145" s="70">
        <v>9200</v>
      </c>
      <c r="K145" s="70">
        <v>10206.840789999998</v>
      </c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>
        <v>9200</v>
      </c>
      <c r="AO145" s="70">
        <v>10206.840789999998</v>
      </c>
    </row>
    <row r="146" spans="1:41" x14ac:dyDescent="0.25">
      <c r="A146" s="72">
        <v>1088</v>
      </c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>
        <v>4402</v>
      </c>
      <c r="AC146" s="70">
        <v>1908.0137849999999</v>
      </c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>
        <v>4402</v>
      </c>
      <c r="AO146" s="70">
        <v>1908.0137849999999</v>
      </c>
    </row>
    <row r="147" spans="1:41" x14ac:dyDescent="0.25">
      <c r="A147" s="72">
        <v>1098</v>
      </c>
      <c r="B147" s="70"/>
      <c r="C147" s="70"/>
      <c r="D147" s="70"/>
      <c r="E147" s="70"/>
      <c r="F147" s="70"/>
      <c r="G147" s="70"/>
      <c r="H147" s="70"/>
      <c r="I147" s="70"/>
      <c r="J147" s="70">
        <v>23000</v>
      </c>
      <c r="K147" s="70">
        <v>22508.628373</v>
      </c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>
        <v>23000</v>
      </c>
      <c r="AO147" s="70">
        <v>22508.628373</v>
      </c>
    </row>
    <row r="148" spans="1:41" x14ac:dyDescent="0.25">
      <c r="A148" s="72">
        <v>1107</v>
      </c>
      <c r="B148" s="70"/>
      <c r="C148" s="70"/>
      <c r="D148" s="70"/>
      <c r="E148" s="70"/>
      <c r="F148" s="70"/>
      <c r="G148" s="70"/>
      <c r="H148" s="70"/>
      <c r="I148" s="70"/>
      <c r="J148" s="70">
        <v>14300</v>
      </c>
      <c r="K148" s="70">
        <v>7235.1857729999992</v>
      </c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>
        <v>14300</v>
      </c>
      <c r="AO148" s="70">
        <v>7235.1857729999992</v>
      </c>
    </row>
    <row r="149" spans="1:41" x14ac:dyDescent="0.25">
      <c r="A149" s="72">
        <v>1110</v>
      </c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>
        <v>9721</v>
      </c>
      <c r="AC149" s="70">
        <v>7161.7575919999999</v>
      </c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>
        <v>9721</v>
      </c>
      <c r="AO149" s="70">
        <v>7161.7575919999999</v>
      </c>
    </row>
    <row r="150" spans="1:41" x14ac:dyDescent="0.25">
      <c r="A150" s="72">
        <v>1114</v>
      </c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>
        <v>3600</v>
      </c>
      <c r="W150" s="70">
        <v>3461.7850760000001</v>
      </c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>
        <v>3600</v>
      </c>
      <c r="AO150" s="70">
        <v>3461.7850760000001</v>
      </c>
    </row>
    <row r="151" spans="1:41" x14ac:dyDescent="0.25">
      <c r="A151" s="72">
        <v>1116</v>
      </c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>
        <v>10000</v>
      </c>
      <c r="W151" s="70">
        <v>9314.2973060000004</v>
      </c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>
        <v>10000</v>
      </c>
      <c r="AO151" s="70">
        <v>9314.2973060000004</v>
      </c>
    </row>
    <row r="152" spans="1:41" x14ac:dyDescent="0.25">
      <c r="A152" s="72">
        <v>1126</v>
      </c>
      <c r="B152" s="70"/>
      <c r="C152" s="70"/>
      <c r="D152" s="70"/>
      <c r="E152" s="70"/>
      <c r="F152" s="70"/>
      <c r="G152" s="70"/>
      <c r="H152" s="70"/>
      <c r="I152" s="70"/>
      <c r="J152" s="70">
        <v>14200</v>
      </c>
      <c r="K152" s="70">
        <v>17974.142153000001</v>
      </c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>
        <v>14200</v>
      </c>
      <c r="AO152" s="70">
        <v>17974.142153000001</v>
      </c>
    </row>
    <row r="153" spans="1:41" x14ac:dyDescent="0.25">
      <c r="A153" s="72">
        <v>1147</v>
      </c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>
        <v>19550</v>
      </c>
      <c r="AC153" s="70">
        <v>19791.424180000002</v>
      </c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>
        <v>19550</v>
      </c>
      <c r="AO153" s="70">
        <v>19791.424180000002</v>
      </c>
    </row>
    <row r="154" spans="1:41" x14ac:dyDescent="0.25">
      <c r="A154" s="72">
        <v>1153</v>
      </c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>
        <v>7465</v>
      </c>
      <c r="AC154" s="70">
        <v>7586.5391460000001</v>
      </c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>
        <v>7465</v>
      </c>
      <c r="AO154" s="70">
        <v>7586.5391460000001</v>
      </c>
    </row>
    <row r="155" spans="1:41" x14ac:dyDescent="0.25">
      <c r="A155" s="72">
        <v>1173</v>
      </c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>
        <v>72413</v>
      </c>
      <c r="AC155" s="70">
        <v>72059.512207000007</v>
      </c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>
        <v>72413</v>
      </c>
      <c r="AO155" s="70">
        <v>72059.512207000007</v>
      </c>
    </row>
    <row r="156" spans="1:41" x14ac:dyDescent="0.25">
      <c r="A156" s="72">
        <v>1181</v>
      </c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>
        <v>23783</v>
      </c>
      <c r="AC156" s="70">
        <v>24040.810959000002</v>
      </c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>
        <v>23783</v>
      </c>
      <c r="AO156" s="70">
        <v>24040.810959000002</v>
      </c>
    </row>
    <row r="157" spans="1:41" x14ac:dyDescent="0.25">
      <c r="A157" s="72">
        <v>1216</v>
      </c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>
        <v>5720</v>
      </c>
      <c r="AC157" s="70">
        <v>2684.8594200000002</v>
      </c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>
        <v>5720</v>
      </c>
      <c r="AO157" s="70">
        <v>2684.8594200000002</v>
      </c>
    </row>
    <row r="158" spans="1:41" x14ac:dyDescent="0.25">
      <c r="A158" s="72">
        <v>1239</v>
      </c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>
        <v>10295</v>
      </c>
      <c r="AC158" s="70">
        <v>6126.360944</v>
      </c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>
        <v>10295</v>
      </c>
      <c r="AO158" s="70">
        <v>6126.360944</v>
      </c>
    </row>
    <row r="159" spans="1:41" x14ac:dyDescent="0.25">
      <c r="A159" s="72">
        <v>1243</v>
      </c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>
        <v>21162</v>
      </c>
      <c r="AC159" s="70">
        <v>16608.999069999998</v>
      </c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>
        <v>21162</v>
      </c>
      <c r="AO159" s="70">
        <v>16608.999069999998</v>
      </c>
    </row>
    <row r="160" spans="1:41" x14ac:dyDescent="0.25">
      <c r="A160" s="72">
        <v>1246</v>
      </c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>
        <v>24454</v>
      </c>
      <c r="AC160" s="70">
        <v>24897.317779999998</v>
      </c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>
        <v>24454</v>
      </c>
      <c r="AO160" s="70">
        <v>24897.317779999998</v>
      </c>
    </row>
    <row r="161" spans="1:41" x14ac:dyDescent="0.25">
      <c r="A161" s="72">
        <v>1250</v>
      </c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>
        <v>89683</v>
      </c>
      <c r="M161" s="70">
        <v>102188.646484</v>
      </c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>
        <v>89683</v>
      </c>
      <c r="AO161" s="70">
        <v>102188.646484</v>
      </c>
    </row>
    <row r="162" spans="1:41" x14ac:dyDescent="0.25">
      <c r="A162" s="72">
        <v>1272</v>
      </c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>
        <v>7312</v>
      </c>
      <c r="AC162" s="70">
        <v>6755.0419460000012</v>
      </c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>
        <v>7312</v>
      </c>
      <c r="AO162" s="70">
        <v>6755.0419460000012</v>
      </c>
    </row>
    <row r="163" spans="1:41" x14ac:dyDescent="0.25">
      <c r="A163" s="72">
        <v>1283</v>
      </c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>
        <v>51280</v>
      </c>
      <c r="AC163" s="70">
        <v>54463.752288000003</v>
      </c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>
        <v>51280</v>
      </c>
      <c r="AO163" s="70">
        <v>54463.752288000003</v>
      </c>
    </row>
    <row r="164" spans="1:41" x14ac:dyDescent="0.25">
      <c r="A164" s="72">
        <v>1313</v>
      </c>
      <c r="B164" s="70"/>
      <c r="C164" s="70"/>
      <c r="D164" s="70">
        <v>21100</v>
      </c>
      <c r="E164" s="70">
        <v>12307.956291</v>
      </c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>
        <v>21100</v>
      </c>
      <c r="AO164" s="70">
        <v>12307.956291</v>
      </c>
    </row>
    <row r="165" spans="1:41" x14ac:dyDescent="0.25">
      <c r="A165" s="72">
        <v>1315</v>
      </c>
      <c r="B165" s="70"/>
      <c r="C165" s="70"/>
      <c r="D165" s="70">
        <v>25400</v>
      </c>
      <c r="E165" s="70">
        <v>19064.645356000001</v>
      </c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>
        <v>25400</v>
      </c>
      <c r="AO165" s="70">
        <v>19064.645356000001</v>
      </c>
    </row>
    <row r="166" spans="1:41" x14ac:dyDescent="0.25">
      <c r="A166" s="72">
        <v>1319</v>
      </c>
      <c r="B166" s="70"/>
      <c r="C166" s="70"/>
      <c r="D166" s="70">
        <v>18100</v>
      </c>
      <c r="E166" s="70">
        <v>14307.071532999998</v>
      </c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>
        <v>18100</v>
      </c>
      <c r="AO166" s="70">
        <v>14307.071532999998</v>
      </c>
    </row>
    <row r="167" spans="1:41" x14ac:dyDescent="0.25">
      <c r="A167" s="72">
        <v>1322</v>
      </c>
      <c r="B167" s="70"/>
      <c r="C167" s="70"/>
      <c r="D167" s="70">
        <v>10100</v>
      </c>
      <c r="E167" s="70">
        <v>2596.3828490000001</v>
      </c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>
        <v>10100</v>
      </c>
      <c r="AO167" s="70">
        <v>2596.3828490000001</v>
      </c>
    </row>
    <row r="168" spans="1:41" x14ac:dyDescent="0.25">
      <c r="A168" s="72">
        <v>1347</v>
      </c>
      <c r="B168" s="70"/>
      <c r="C168" s="70"/>
      <c r="D168" s="70">
        <v>13800</v>
      </c>
      <c r="E168" s="70">
        <v>12324.819818</v>
      </c>
      <c r="F168" s="70"/>
      <c r="G168" s="70"/>
      <c r="H168" s="70"/>
      <c r="I168" s="70"/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70"/>
      <c r="AD168" s="70"/>
      <c r="AE168" s="70"/>
      <c r="AF168" s="70"/>
      <c r="AG168" s="70"/>
      <c r="AH168" s="70"/>
      <c r="AI168" s="70"/>
      <c r="AJ168" s="70"/>
      <c r="AK168" s="70"/>
      <c r="AL168" s="70"/>
      <c r="AM168" s="70"/>
      <c r="AN168" s="70">
        <v>13800</v>
      </c>
      <c r="AO168" s="70">
        <v>12324.819818</v>
      </c>
    </row>
    <row r="169" spans="1:41" x14ac:dyDescent="0.25">
      <c r="A169" s="72">
        <v>1422</v>
      </c>
      <c r="B169" s="70"/>
      <c r="C169" s="70"/>
      <c r="D169" s="70"/>
      <c r="E169" s="70"/>
      <c r="F169" s="70"/>
      <c r="G169" s="70"/>
      <c r="H169" s="70"/>
      <c r="I169" s="70"/>
      <c r="J169" s="70">
        <v>13100</v>
      </c>
      <c r="K169" s="70">
        <v>10101.388137</v>
      </c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7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>
        <v>13100</v>
      </c>
      <c r="AO169" s="70">
        <v>10101.388137</v>
      </c>
    </row>
    <row r="170" spans="1:41" x14ac:dyDescent="0.25">
      <c r="A170" s="72">
        <v>1433</v>
      </c>
      <c r="B170" s="70"/>
      <c r="C170" s="70"/>
      <c r="D170" s="70"/>
      <c r="E170" s="70"/>
      <c r="F170" s="70"/>
      <c r="G170" s="70"/>
      <c r="H170" s="70"/>
      <c r="I170" s="70"/>
      <c r="J170" s="70">
        <v>9300</v>
      </c>
      <c r="K170" s="70">
        <v>10080.478660000001</v>
      </c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0">
        <v>9300</v>
      </c>
      <c r="AO170" s="70">
        <v>10080.478660000001</v>
      </c>
    </row>
    <row r="171" spans="1:41" x14ac:dyDescent="0.25">
      <c r="A171" s="72">
        <v>1451</v>
      </c>
      <c r="B171" s="70"/>
      <c r="C171" s="70"/>
      <c r="D171" s="70"/>
      <c r="E171" s="70"/>
      <c r="F171" s="70"/>
      <c r="G171" s="70"/>
      <c r="H171" s="70"/>
      <c r="I171" s="70"/>
      <c r="J171" s="70">
        <v>9000</v>
      </c>
      <c r="K171" s="70">
        <v>13568.499540999999</v>
      </c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0">
        <v>9000</v>
      </c>
      <c r="AO171" s="70">
        <v>13568.499540999999</v>
      </c>
    </row>
    <row r="172" spans="1:41" x14ac:dyDescent="0.25">
      <c r="A172" s="72">
        <v>1460</v>
      </c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>
        <v>16800</v>
      </c>
      <c r="W172" s="70">
        <v>4806.8003840000001</v>
      </c>
      <c r="X172" s="70"/>
      <c r="Y172" s="70"/>
      <c r="Z172" s="70"/>
      <c r="AA172" s="70"/>
      <c r="AB172" s="70"/>
      <c r="AC172" s="7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0">
        <v>16800</v>
      </c>
      <c r="AO172" s="70">
        <v>4806.8003840000001</v>
      </c>
    </row>
    <row r="173" spans="1:41" x14ac:dyDescent="0.25">
      <c r="A173" s="72">
        <v>1476</v>
      </c>
      <c r="B173" s="70"/>
      <c r="C173" s="70"/>
      <c r="D173" s="70"/>
      <c r="E173" s="70"/>
      <c r="F173" s="70"/>
      <c r="G173" s="70"/>
      <c r="H173" s="70"/>
      <c r="I173" s="70"/>
      <c r="J173" s="70">
        <v>8200</v>
      </c>
      <c r="K173" s="70">
        <v>5723.3593550000005</v>
      </c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  <c r="AK173" s="70"/>
      <c r="AL173" s="70"/>
      <c r="AM173" s="70"/>
      <c r="AN173" s="70">
        <v>8200</v>
      </c>
      <c r="AO173" s="70">
        <v>5723.3593550000005</v>
      </c>
    </row>
    <row r="174" spans="1:41" x14ac:dyDescent="0.25">
      <c r="A174" s="72">
        <v>1477</v>
      </c>
      <c r="B174" s="70"/>
      <c r="C174" s="70"/>
      <c r="D174" s="70"/>
      <c r="E174" s="70"/>
      <c r="F174" s="70"/>
      <c r="G174" s="70"/>
      <c r="H174" s="70"/>
      <c r="I174" s="70"/>
      <c r="J174" s="70">
        <v>4700</v>
      </c>
      <c r="K174" s="70">
        <v>4792.828399</v>
      </c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  <c r="AE174" s="70"/>
      <c r="AF174" s="70"/>
      <c r="AG174" s="70"/>
      <c r="AH174" s="70"/>
      <c r="AI174" s="70"/>
      <c r="AJ174" s="70"/>
      <c r="AK174" s="70"/>
      <c r="AL174" s="70"/>
      <c r="AM174" s="70"/>
      <c r="AN174" s="70">
        <v>4700</v>
      </c>
      <c r="AO174" s="70">
        <v>4792.828399</v>
      </c>
    </row>
    <row r="175" spans="1:41" x14ac:dyDescent="0.25">
      <c r="A175" s="72">
        <v>1481</v>
      </c>
      <c r="B175" s="70"/>
      <c r="C175" s="70"/>
      <c r="D175" s="70"/>
      <c r="E175" s="70"/>
      <c r="F175" s="70"/>
      <c r="G175" s="70"/>
      <c r="H175" s="70"/>
      <c r="I175" s="70"/>
      <c r="J175" s="70">
        <v>25000</v>
      </c>
      <c r="K175" s="70">
        <v>33536.099365000002</v>
      </c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70"/>
      <c r="AD175" s="70"/>
      <c r="AE175" s="70"/>
      <c r="AF175" s="70"/>
      <c r="AG175" s="70"/>
      <c r="AH175" s="70"/>
      <c r="AI175" s="70"/>
      <c r="AJ175" s="70"/>
      <c r="AK175" s="70"/>
      <c r="AL175" s="70"/>
      <c r="AM175" s="70"/>
      <c r="AN175" s="70">
        <v>25000</v>
      </c>
      <c r="AO175" s="70">
        <v>33536.099365000002</v>
      </c>
    </row>
    <row r="176" spans="1:41" x14ac:dyDescent="0.25">
      <c r="A176" s="72">
        <v>1482</v>
      </c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  <c r="AE176" s="70"/>
      <c r="AF176" s="70">
        <v>10997</v>
      </c>
      <c r="AG176" s="70">
        <v>12337.758911000001</v>
      </c>
      <c r="AH176" s="70"/>
      <c r="AI176" s="70"/>
      <c r="AJ176" s="70"/>
      <c r="AK176" s="70"/>
      <c r="AL176" s="70"/>
      <c r="AM176" s="70"/>
      <c r="AN176" s="70">
        <v>10997</v>
      </c>
      <c r="AO176" s="70">
        <v>12337.758911000001</v>
      </c>
    </row>
    <row r="177" spans="1:41" x14ac:dyDescent="0.25">
      <c r="A177" s="72">
        <v>1485</v>
      </c>
      <c r="B177" s="70"/>
      <c r="C177" s="70"/>
      <c r="D177" s="70"/>
      <c r="E177" s="70"/>
      <c r="F177" s="70"/>
      <c r="G177" s="70"/>
      <c r="H177" s="70"/>
      <c r="I177" s="70"/>
      <c r="J177" s="70">
        <v>23000</v>
      </c>
      <c r="K177" s="70">
        <v>26299.319549000003</v>
      </c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70"/>
      <c r="AD177" s="70"/>
      <c r="AE177" s="70"/>
      <c r="AF177" s="70"/>
      <c r="AG177" s="70"/>
      <c r="AH177" s="70"/>
      <c r="AI177" s="70"/>
      <c r="AJ177" s="70"/>
      <c r="AK177" s="70"/>
      <c r="AL177" s="70"/>
      <c r="AM177" s="70"/>
      <c r="AN177" s="70">
        <v>23000</v>
      </c>
      <c r="AO177" s="70">
        <v>26299.319549000003</v>
      </c>
    </row>
    <row r="178" spans="1:41" x14ac:dyDescent="0.25">
      <c r="A178" s="72">
        <v>1488</v>
      </c>
      <c r="B178" s="70"/>
      <c r="C178" s="70"/>
      <c r="D178" s="70"/>
      <c r="E178" s="70"/>
      <c r="F178" s="70"/>
      <c r="G178" s="70"/>
      <c r="H178" s="70"/>
      <c r="I178" s="70"/>
      <c r="J178" s="70">
        <v>5300</v>
      </c>
      <c r="K178" s="70">
        <v>8879.1061769999997</v>
      </c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>
        <v>5300</v>
      </c>
      <c r="AO178" s="70">
        <v>8879.1061769999997</v>
      </c>
    </row>
    <row r="179" spans="1:41" x14ac:dyDescent="0.25">
      <c r="A179" s="72">
        <v>1489</v>
      </c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>
        <v>14200</v>
      </c>
      <c r="W179" s="70">
        <v>6587.1419880000003</v>
      </c>
      <c r="X179" s="70"/>
      <c r="Y179" s="70"/>
      <c r="Z179" s="70"/>
      <c r="AA179" s="70"/>
      <c r="AB179" s="70"/>
      <c r="AC179" s="70"/>
      <c r="AD179" s="70"/>
      <c r="AE179" s="70"/>
      <c r="AF179" s="70"/>
      <c r="AG179" s="70"/>
      <c r="AH179" s="70"/>
      <c r="AI179" s="70"/>
      <c r="AJ179" s="70"/>
      <c r="AK179" s="70"/>
      <c r="AL179" s="70"/>
      <c r="AM179" s="70"/>
      <c r="AN179" s="70">
        <v>14200</v>
      </c>
      <c r="AO179" s="70">
        <v>6587.1419880000003</v>
      </c>
    </row>
    <row r="180" spans="1:41" x14ac:dyDescent="0.25">
      <c r="A180" s="72">
        <v>1491</v>
      </c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70"/>
      <c r="N180" s="70">
        <v>32000</v>
      </c>
      <c r="O180" s="70">
        <v>24051.567460000002</v>
      </c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  <c r="AA180" s="70"/>
      <c r="AB180" s="70"/>
      <c r="AC180" s="70"/>
      <c r="AD180" s="70"/>
      <c r="AE180" s="70"/>
      <c r="AF180" s="70"/>
      <c r="AG180" s="70"/>
      <c r="AH180" s="70"/>
      <c r="AI180" s="70"/>
      <c r="AJ180" s="70"/>
      <c r="AK180" s="70"/>
      <c r="AL180" s="70"/>
      <c r="AM180" s="70"/>
      <c r="AN180" s="70">
        <v>32000</v>
      </c>
      <c r="AO180" s="70">
        <v>24051.567460000002</v>
      </c>
    </row>
    <row r="181" spans="1:41" x14ac:dyDescent="0.25">
      <c r="A181" s="72">
        <v>1502</v>
      </c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>
        <v>13000</v>
      </c>
      <c r="W181" s="70">
        <v>10228.525358999999</v>
      </c>
      <c r="X181" s="70"/>
      <c r="Y181" s="70"/>
      <c r="Z181" s="70"/>
      <c r="AA181" s="70"/>
      <c r="AB181" s="70"/>
      <c r="AC181" s="70"/>
      <c r="AD181" s="70"/>
      <c r="AE181" s="70"/>
      <c r="AF181" s="70"/>
      <c r="AG181" s="70"/>
      <c r="AH181" s="70"/>
      <c r="AI181" s="70"/>
      <c r="AJ181" s="70"/>
      <c r="AK181" s="70"/>
      <c r="AL181" s="70"/>
      <c r="AM181" s="70"/>
      <c r="AN181" s="70">
        <v>13000</v>
      </c>
      <c r="AO181" s="70">
        <v>10228.525358999999</v>
      </c>
    </row>
    <row r="182" spans="1:41" x14ac:dyDescent="0.25">
      <c r="A182" s="72">
        <v>1544</v>
      </c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  <c r="M182" s="70"/>
      <c r="N182" s="70">
        <v>25700</v>
      </c>
      <c r="O182" s="70">
        <v>18403.477965999999</v>
      </c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  <c r="AA182" s="70"/>
      <c r="AB182" s="70"/>
      <c r="AC182" s="70"/>
      <c r="AD182" s="70"/>
      <c r="AE182" s="70"/>
      <c r="AF182" s="70"/>
      <c r="AG182" s="70"/>
      <c r="AH182" s="70"/>
      <c r="AI182" s="70"/>
      <c r="AJ182" s="70"/>
      <c r="AK182" s="70"/>
      <c r="AL182" s="70"/>
      <c r="AM182" s="70"/>
      <c r="AN182" s="70">
        <v>25700</v>
      </c>
      <c r="AO182" s="70">
        <v>18403.477965999999</v>
      </c>
    </row>
    <row r="183" spans="1:41" x14ac:dyDescent="0.25">
      <c r="A183" s="72">
        <v>1571</v>
      </c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70">
        <v>9661</v>
      </c>
      <c r="AC183" s="70">
        <v>8214.9108440000018</v>
      </c>
      <c r="AD183" s="70"/>
      <c r="AE183" s="70"/>
      <c r="AF183" s="70"/>
      <c r="AG183" s="70"/>
      <c r="AH183" s="70"/>
      <c r="AI183" s="70"/>
      <c r="AJ183" s="70"/>
      <c r="AK183" s="70"/>
      <c r="AL183" s="70"/>
      <c r="AM183" s="70"/>
      <c r="AN183" s="70">
        <v>9661</v>
      </c>
      <c r="AO183" s="70">
        <v>8214.9108440000018</v>
      </c>
    </row>
    <row r="184" spans="1:41" x14ac:dyDescent="0.25">
      <c r="A184" s="72">
        <v>1611</v>
      </c>
      <c r="B184" s="70"/>
      <c r="C184" s="70"/>
      <c r="D184" s="70"/>
      <c r="E184" s="70"/>
      <c r="F184" s="70"/>
      <c r="G184" s="70"/>
      <c r="H184" s="70"/>
      <c r="I184" s="70"/>
      <c r="J184" s="70">
        <v>9200</v>
      </c>
      <c r="K184" s="70">
        <v>11143.147706</v>
      </c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  <c r="AA184" s="70"/>
      <c r="AB184" s="70"/>
      <c r="AC184" s="70"/>
      <c r="AD184" s="70"/>
      <c r="AE184" s="70"/>
      <c r="AF184" s="70"/>
      <c r="AG184" s="70"/>
      <c r="AH184" s="70"/>
      <c r="AI184" s="70"/>
      <c r="AJ184" s="70"/>
      <c r="AK184" s="70"/>
      <c r="AL184" s="70"/>
      <c r="AM184" s="70"/>
      <c r="AN184" s="70">
        <v>9200</v>
      </c>
      <c r="AO184" s="70">
        <v>11143.147706</v>
      </c>
    </row>
    <row r="185" spans="1:41" x14ac:dyDescent="0.25">
      <c r="A185" s="72">
        <v>1626</v>
      </c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/>
      <c r="S185" s="70"/>
      <c r="T185" s="70"/>
      <c r="U185" s="70"/>
      <c r="V185" s="70"/>
      <c r="W185" s="70"/>
      <c r="X185" s="70"/>
      <c r="Y185" s="70"/>
      <c r="Z185" s="70"/>
      <c r="AA185" s="70"/>
      <c r="AB185" s="70">
        <v>3240</v>
      </c>
      <c r="AC185" s="70">
        <v>13351.651878000001</v>
      </c>
      <c r="AD185" s="70"/>
      <c r="AE185" s="70"/>
      <c r="AF185" s="70"/>
      <c r="AG185" s="70"/>
      <c r="AH185" s="70"/>
      <c r="AI185" s="70"/>
      <c r="AJ185" s="70"/>
      <c r="AK185" s="70"/>
      <c r="AL185" s="70"/>
      <c r="AM185" s="70"/>
      <c r="AN185" s="70">
        <v>3240</v>
      </c>
      <c r="AO185" s="70">
        <v>13351.651878000001</v>
      </c>
    </row>
    <row r="186" spans="1:41" x14ac:dyDescent="0.25">
      <c r="A186" s="72">
        <v>1627</v>
      </c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  <c r="M186" s="70"/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  <c r="AA186" s="70"/>
      <c r="AB186" s="70">
        <v>51460</v>
      </c>
      <c r="AC186" s="70">
        <v>51049.188903999995</v>
      </c>
      <c r="AD186" s="70"/>
      <c r="AE186" s="70"/>
      <c r="AF186" s="70"/>
      <c r="AG186" s="70"/>
      <c r="AH186" s="70"/>
      <c r="AI186" s="70"/>
      <c r="AJ186" s="70"/>
      <c r="AK186" s="70"/>
      <c r="AL186" s="70"/>
      <c r="AM186" s="70"/>
      <c r="AN186" s="70">
        <v>51460</v>
      </c>
      <c r="AO186" s="70">
        <v>51049.188903999995</v>
      </c>
    </row>
    <row r="187" spans="1:41" x14ac:dyDescent="0.25">
      <c r="A187" s="72">
        <v>1629</v>
      </c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  <c r="AA187" s="70"/>
      <c r="AB187" s="70">
        <v>52411</v>
      </c>
      <c r="AC187" s="70">
        <v>74452.690551000007</v>
      </c>
      <c r="AD187" s="70"/>
      <c r="AE187" s="70"/>
      <c r="AF187" s="70"/>
      <c r="AG187" s="70"/>
      <c r="AH187" s="70"/>
      <c r="AI187" s="70"/>
      <c r="AJ187" s="70"/>
      <c r="AK187" s="70"/>
      <c r="AL187" s="70"/>
      <c r="AM187" s="70"/>
      <c r="AN187" s="70">
        <v>52411</v>
      </c>
      <c r="AO187" s="70">
        <v>74452.690551000007</v>
      </c>
    </row>
    <row r="188" spans="1:41" x14ac:dyDescent="0.25">
      <c r="A188" s="72">
        <v>1658</v>
      </c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  <c r="AA188" s="70"/>
      <c r="AB188" s="70">
        <v>16858</v>
      </c>
      <c r="AC188" s="70">
        <v>19152.547181000002</v>
      </c>
      <c r="AD188" s="70"/>
      <c r="AE188" s="70"/>
      <c r="AF188" s="70"/>
      <c r="AG188" s="70"/>
      <c r="AH188" s="70"/>
      <c r="AI188" s="70"/>
      <c r="AJ188" s="70"/>
      <c r="AK188" s="70"/>
      <c r="AL188" s="70"/>
      <c r="AM188" s="70"/>
      <c r="AN188" s="70">
        <v>16858</v>
      </c>
      <c r="AO188" s="70">
        <v>19152.547181000002</v>
      </c>
    </row>
    <row r="189" spans="1:41" x14ac:dyDescent="0.25">
      <c r="A189" s="72">
        <v>1672</v>
      </c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70">
        <v>2468</v>
      </c>
      <c r="AC189" s="70">
        <v>1272.8897280000001</v>
      </c>
      <c r="AD189" s="70"/>
      <c r="AE189" s="70"/>
      <c r="AF189" s="70"/>
      <c r="AG189" s="70"/>
      <c r="AH189" s="70"/>
      <c r="AI189" s="70"/>
      <c r="AJ189" s="70"/>
      <c r="AK189" s="70"/>
      <c r="AL189" s="70"/>
      <c r="AM189" s="70"/>
      <c r="AN189" s="70">
        <v>2468</v>
      </c>
      <c r="AO189" s="70">
        <v>1272.8897280000001</v>
      </c>
    </row>
    <row r="190" spans="1:41" x14ac:dyDescent="0.25">
      <c r="A190" s="72">
        <v>1710</v>
      </c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70"/>
      <c r="V190" s="70"/>
      <c r="W190" s="70"/>
      <c r="X190" s="70"/>
      <c r="Y190" s="70"/>
      <c r="Z190" s="70"/>
      <c r="AA190" s="70"/>
      <c r="AB190" s="70">
        <v>23439</v>
      </c>
      <c r="AC190" s="70">
        <v>33730.010985999994</v>
      </c>
      <c r="AD190" s="70"/>
      <c r="AE190" s="70"/>
      <c r="AF190" s="70"/>
      <c r="AG190" s="70"/>
      <c r="AH190" s="70"/>
      <c r="AI190" s="70"/>
      <c r="AJ190" s="70"/>
      <c r="AK190" s="70"/>
      <c r="AL190" s="70"/>
      <c r="AM190" s="70"/>
      <c r="AN190" s="70">
        <v>23439</v>
      </c>
      <c r="AO190" s="70">
        <v>33730.010985999994</v>
      </c>
    </row>
    <row r="191" spans="1:41" x14ac:dyDescent="0.25">
      <c r="A191" s="72">
        <v>1714</v>
      </c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70"/>
      <c r="O191" s="70"/>
      <c r="P191" s="70"/>
      <c r="Q191" s="70"/>
      <c r="R191" s="70"/>
      <c r="S191" s="70"/>
      <c r="T191" s="70"/>
      <c r="U191" s="70"/>
      <c r="V191" s="70"/>
      <c r="W191" s="70"/>
      <c r="X191" s="70"/>
      <c r="Y191" s="70"/>
      <c r="Z191" s="70"/>
      <c r="AA191" s="70"/>
      <c r="AB191" s="70">
        <v>23816</v>
      </c>
      <c r="AC191" s="70">
        <v>31916.265928999997</v>
      </c>
      <c r="AD191" s="70"/>
      <c r="AE191" s="70"/>
      <c r="AF191" s="70"/>
      <c r="AG191" s="70"/>
      <c r="AH191" s="70"/>
      <c r="AI191" s="70"/>
      <c r="AJ191" s="70"/>
      <c r="AK191" s="70"/>
      <c r="AL191" s="70"/>
      <c r="AM191" s="70"/>
      <c r="AN191" s="70">
        <v>23816</v>
      </c>
      <c r="AO191" s="70">
        <v>31916.265928999997</v>
      </c>
    </row>
    <row r="192" spans="1:41" x14ac:dyDescent="0.25">
      <c r="A192" s="72">
        <v>1716</v>
      </c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  <c r="M192" s="70"/>
      <c r="N192" s="70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  <c r="AA192" s="70"/>
      <c r="AB192" s="70">
        <v>6674</v>
      </c>
      <c r="AC192" s="70">
        <v>6683.9815679999992</v>
      </c>
      <c r="AD192" s="70"/>
      <c r="AE192" s="70"/>
      <c r="AF192" s="70"/>
      <c r="AG192" s="70"/>
      <c r="AH192" s="70"/>
      <c r="AI192" s="70"/>
      <c r="AJ192" s="70"/>
      <c r="AK192" s="70"/>
      <c r="AL192" s="70"/>
      <c r="AM192" s="70"/>
      <c r="AN192" s="70">
        <v>6674</v>
      </c>
      <c r="AO192" s="70">
        <v>6683.9815679999992</v>
      </c>
    </row>
    <row r="193" spans="1:41" x14ac:dyDescent="0.25">
      <c r="A193" s="72">
        <v>1729</v>
      </c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70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  <c r="AA193" s="70"/>
      <c r="AB193" s="70">
        <v>12104</v>
      </c>
      <c r="AC193" s="70">
        <v>9107.0516549999993</v>
      </c>
      <c r="AD193" s="70"/>
      <c r="AE193" s="70"/>
      <c r="AF193" s="70"/>
      <c r="AG193" s="70"/>
      <c r="AH193" s="70"/>
      <c r="AI193" s="70"/>
      <c r="AJ193" s="70"/>
      <c r="AK193" s="70"/>
      <c r="AL193" s="70"/>
      <c r="AM193" s="70"/>
      <c r="AN193" s="70">
        <v>12104</v>
      </c>
      <c r="AO193" s="70">
        <v>9107.0516549999993</v>
      </c>
    </row>
    <row r="194" spans="1:41" x14ac:dyDescent="0.25">
      <c r="A194" s="72">
        <v>1739</v>
      </c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0"/>
      <c r="O194" s="70"/>
      <c r="P194" s="70"/>
      <c r="Q194" s="70"/>
      <c r="R194" s="70"/>
      <c r="S194" s="70"/>
      <c r="T194" s="70"/>
      <c r="U194" s="70"/>
      <c r="V194" s="70"/>
      <c r="W194" s="70"/>
      <c r="X194" s="70"/>
      <c r="Y194" s="70"/>
      <c r="Z194" s="70"/>
      <c r="AA194" s="70"/>
      <c r="AB194" s="70">
        <v>50578</v>
      </c>
      <c r="AC194" s="70">
        <v>62943.628479999999</v>
      </c>
      <c r="AD194" s="70"/>
      <c r="AE194" s="70"/>
      <c r="AF194" s="70"/>
      <c r="AG194" s="70"/>
      <c r="AH194" s="70"/>
      <c r="AI194" s="70"/>
      <c r="AJ194" s="70"/>
      <c r="AK194" s="70"/>
      <c r="AL194" s="70"/>
      <c r="AM194" s="70"/>
      <c r="AN194" s="70">
        <v>50578</v>
      </c>
      <c r="AO194" s="70">
        <v>62943.628479999999</v>
      </c>
    </row>
    <row r="195" spans="1:41" x14ac:dyDescent="0.25">
      <c r="A195" s="72">
        <v>1760</v>
      </c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  <c r="M195" s="70"/>
      <c r="N195" s="70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  <c r="AA195" s="70"/>
      <c r="AB195" s="70">
        <v>26376</v>
      </c>
      <c r="AC195" s="70">
        <v>20333.543701000002</v>
      </c>
      <c r="AD195" s="70"/>
      <c r="AE195" s="70"/>
      <c r="AF195" s="70"/>
      <c r="AG195" s="70"/>
      <c r="AH195" s="70"/>
      <c r="AI195" s="70"/>
      <c r="AJ195" s="70"/>
      <c r="AK195" s="70"/>
      <c r="AL195" s="70"/>
      <c r="AM195" s="70"/>
      <c r="AN195" s="70">
        <v>26376</v>
      </c>
      <c r="AO195" s="70">
        <v>20333.543701000002</v>
      </c>
    </row>
    <row r="196" spans="1:41" x14ac:dyDescent="0.25">
      <c r="A196" s="72">
        <v>1764</v>
      </c>
      <c r="B196" s="70"/>
      <c r="C196" s="70"/>
      <c r="D196" s="70"/>
      <c r="E196" s="70"/>
      <c r="F196" s="70"/>
      <c r="G196" s="70"/>
      <c r="H196" s="70"/>
      <c r="I196" s="70"/>
      <c r="J196" s="70"/>
      <c r="K196" s="70"/>
      <c r="L196" s="70"/>
      <c r="M196" s="70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  <c r="AA196" s="70"/>
      <c r="AB196" s="70">
        <v>19416</v>
      </c>
      <c r="AC196" s="70">
        <v>19352.860291999998</v>
      </c>
      <c r="AD196" s="70"/>
      <c r="AE196" s="70"/>
      <c r="AF196" s="70"/>
      <c r="AG196" s="70"/>
      <c r="AH196" s="70"/>
      <c r="AI196" s="70"/>
      <c r="AJ196" s="70"/>
      <c r="AK196" s="70"/>
      <c r="AL196" s="70"/>
      <c r="AM196" s="70"/>
      <c r="AN196" s="70">
        <v>19416</v>
      </c>
      <c r="AO196" s="70">
        <v>19352.860291999998</v>
      </c>
    </row>
    <row r="197" spans="1:41" x14ac:dyDescent="0.25">
      <c r="A197" s="72">
        <v>1766</v>
      </c>
      <c r="B197" s="70"/>
      <c r="C197" s="70"/>
      <c r="D197" s="70"/>
      <c r="E197" s="70"/>
      <c r="F197" s="70"/>
      <c r="G197" s="70"/>
      <c r="H197" s="70"/>
      <c r="I197" s="70"/>
      <c r="J197" s="70"/>
      <c r="K197" s="70"/>
      <c r="L197" s="70"/>
      <c r="M197" s="70"/>
      <c r="N197" s="70"/>
      <c r="O197" s="70"/>
      <c r="P197" s="70"/>
      <c r="Q197" s="70"/>
      <c r="R197" s="70"/>
      <c r="S197" s="70"/>
      <c r="T197" s="70"/>
      <c r="U197" s="70"/>
      <c r="V197" s="70"/>
      <c r="W197" s="70"/>
      <c r="X197" s="70"/>
      <c r="Y197" s="70"/>
      <c r="Z197" s="70"/>
      <c r="AA197" s="70"/>
      <c r="AB197" s="70">
        <v>20988</v>
      </c>
      <c r="AC197" s="70">
        <v>25042.604905</v>
      </c>
      <c r="AD197" s="70"/>
      <c r="AE197" s="70"/>
      <c r="AF197" s="70"/>
      <c r="AG197" s="70"/>
      <c r="AH197" s="70"/>
      <c r="AI197" s="70"/>
      <c r="AJ197" s="70"/>
      <c r="AK197" s="70"/>
      <c r="AL197" s="70"/>
      <c r="AM197" s="70"/>
      <c r="AN197" s="70">
        <v>20988</v>
      </c>
      <c r="AO197" s="70">
        <v>25042.604905</v>
      </c>
    </row>
    <row r="198" spans="1:41" x14ac:dyDescent="0.25">
      <c r="A198" s="72">
        <v>1767</v>
      </c>
      <c r="B198" s="70"/>
      <c r="C198" s="70"/>
      <c r="D198" s="70"/>
      <c r="E198" s="70"/>
      <c r="F198" s="70"/>
      <c r="G198" s="70"/>
      <c r="H198" s="70"/>
      <c r="I198" s="70"/>
      <c r="J198" s="70"/>
      <c r="K198" s="70"/>
      <c r="L198" s="70"/>
      <c r="M198" s="70"/>
      <c r="N198" s="70"/>
      <c r="O198" s="70"/>
      <c r="P198" s="70"/>
      <c r="Q198" s="70"/>
      <c r="R198" s="70"/>
      <c r="S198" s="70"/>
      <c r="T198" s="70"/>
      <c r="U198" s="70"/>
      <c r="V198" s="70"/>
      <c r="W198" s="70"/>
      <c r="X198" s="70"/>
      <c r="Y198" s="70"/>
      <c r="Z198" s="70"/>
      <c r="AA198" s="70"/>
      <c r="AB198" s="70">
        <v>19843</v>
      </c>
      <c r="AC198" s="70">
        <v>19973.432266</v>
      </c>
      <c r="AD198" s="70"/>
      <c r="AE198" s="70"/>
      <c r="AF198" s="70"/>
      <c r="AG198" s="70"/>
      <c r="AH198" s="70"/>
      <c r="AI198" s="70"/>
      <c r="AJ198" s="70"/>
      <c r="AK198" s="70"/>
      <c r="AL198" s="70"/>
      <c r="AM198" s="70"/>
      <c r="AN198" s="70">
        <v>19843</v>
      </c>
      <c r="AO198" s="70">
        <v>19973.432266</v>
      </c>
    </row>
    <row r="199" spans="1:41" x14ac:dyDescent="0.25">
      <c r="A199" s="72">
        <v>1780</v>
      </c>
      <c r="B199" s="70"/>
      <c r="C199" s="70"/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  <c r="AA199" s="70"/>
      <c r="AB199" s="70">
        <v>5408</v>
      </c>
      <c r="AC199" s="70">
        <v>5838.8464239999994</v>
      </c>
      <c r="AD199" s="70"/>
      <c r="AE199" s="70"/>
      <c r="AF199" s="70"/>
      <c r="AG199" s="70"/>
      <c r="AH199" s="70"/>
      <c r="AI199" s="70"/>
      <c r="AJ199" s="70"/>
      <c r="AK199" s="70"/>
      <c r="AL199" s="70"/>
      <c r="AM199" s="70"/>
      <c r="AN199" s="70">
        <v>5408</v>
      </c>
      <c r="AO199" s="70">
        <v>5838.8464239999994</v>
      </c>
    </row>
    <row r="200" spans="1:41" x14ac:dyDescent="0.25">
      <c r="A200" s="72">
        <v>1783</v>
      </c>
      <c r="B200" s="70"/>
      <c r="C200" s="70"/>
      <c r="D200" s="70"/>
      <c r="E200" s="70"/>
      <c r="F200" s="70"/>
      <c r="G200" s="70"/>
      <c r="H200" s="70"/>
      <c r="I200" s="70"/>
      <c r="J200" s="70"/>
      <c r="K200" s="70"/>
      <c r="L200" s="70"/>
      <c r="M200" s="70"/>
      <c r="N200" s="70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  <c r="AA200" s="70"/>
      <c r="AB200" s="70">
        <v>3937</v>
      </c>
      <c r="AC200" s="70">
        <v>6335.8224979999995</v>
      </c>
      <c r="AD200" s="70"/>
      <c r="AE200" s="70"/>
      <c r="AF200" s="70"/>
      <c r="AG200" s="70"/>
      <c r="AH200" s="70"/>
      <c r="AI200" s="70"/>
      <c r="AJ200" s="70"/>
      <c r="AK200" s="70"/>
      <c r="AL200" s="70"/>
      <c r="AM200" s="70"/>
      <c r="AN200" s="70">
        <v>3937</v>
      </c>
      <c r="AO200" s="70">
        <v>6335.8224979999995</v>
      </c>
    </row>
    <row r="201" spans="1:41" x14ac:dyDescent="0.25">
      <c r="A201" s="72">
        <v>1787</v>
      </c>
      <c r="B201" s="70"/>
      <c r="C201" s="70"/>
      <c r="D201" s="70"/>
      <c r="E201" s="70"/>
      <c r="F201" s="70"/>
      <c r="G201" s="70"/>
      <c r="H201" s="70"/>
      <c r="I201" s="70"/>
      <c r="J201" s="70"/>
      <c r="K201" s="70"/>
      <c r="L201" s="70"/>
      <c r="M201" s="70"/>
      <c r="N201" s="70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  <c r="AA201" s="70"/>
      <c r="AB201" s="70">
        <v>11230</v>
      </c>
      <c r="AC201" s="70">
        <v>6583.019558</v>
      </c>
      <c r="AD201" s="70"/>
      <c r="AE201" s="70"/>
      <c r="AF201" s="70"/>
      <c r="AG201" s="70"/>
      <c r="AH201" s="70"/>
      <c r="AI201" s="70"/>
      <c r="AJ201" s="70"/>
      <c r="AK201" s="70"/>
      <c r="AL201" s="70"/>
      <c r="AM201" s="70"/>
      <c r="AN201" s="70">
        <v>11230</v>
      </c>
      <c r="AO201" s="70">
        <v>6583.019558</v>
      </c>
    </row>
    <row r="202" spans="1:41" x14ac:dyDescent="0.25">
      <c r="A202" s="72">
        <v>1793</v>
      </c>
      <c r="B202" s="70"/>
      <c r="C202" s="70"/>
      <c r="D202" s="70"/>
      <c r="E202" s="70"/>
      <c r="F202" s="70"/>
      <c r="G202" s="70"/>
      <c r="H202" s="70"/>
      <c r="I202" s="70"/>
      <c r="J202" s="70"/>
      <c r="K202" s="70"/>
      <c r="L202" s="70"/>
      <c r="M202" s="70"/>
      <c r="N202" s="70"/>
      <c r="O202" s="70"/>
      <c r="P202" s="70"/>
      <c r="Q202" s="70"/>
      <c r="R202" s="70"/>
      <c r="S202" s="70"/>
      <c r="T202" s="70"/>
      <c r="U202" s="70"/>
      <c r="V202" s="70"/>
      <c r="W202" s="70"/>
      <c r="X202" s="70"/>
      <c r="Y202" s="70"/>
      <c r="Z202" s="70"/>
      <c r="AA202" s="70"/>
      <c r="AB202" s="70">
        <v>4114</v>
      </c>
      <c r="AC202" s="70">
        <v>6229.512694</v>
      </c>
      <c r="AD202" s="70"/>
      <c r="AE202" s="70"/>
      <c r="AF202" s="70"/>
      <c r="AG202" s="70"/>
      <c r="AH202" s="70"/>
      <c r="AI202" s="70"/>
      <c r="AJ202" s="70"/>
      <c r="AK202" s="70"/>
      <c r="AL202" s="70"/>
      <c r="AM202" s="70"/>
      <c r="AN202" s="70">
        <v>4114</v>
      </c>
      <c r="AO202" s="70">
        <v>6229.512694</v>
      </c>
    </row>
    <row r="203" spans="1:41" x14ac:dyDescent="0.25">
      <c r="A203" s="72">
        <v>1813</v>
      </c>
      <c r="B203" s="70"/>
      <c r="C203" s="70"/>
      <c r="D203" s="70"/>
      <c r="E203" s="70"/>
      <c r="F203" s="70"/>
      <c r="G203" s="70"/>
      <c r="H203" s="70"/>
      <c r="I203" s="70"/>
      <c r="J203" s="70"/>
      <c r="K203" s="70"/>
      <c r="L203" s="70"/>
      <c r="M203" s="70"/>
      <c r="N203" s="70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  <c r="AA203" s="70"/>
      <c r="AB203" s="70">
        <v>19553</v>
      </c>
      <c r="AC203" s="70">
        <v>16251.613846</v>
      </c>
      <c r="AD203" s="70"/>
      <c r="AE203" s="70"/>
      <c r="AF203" s="70"/>
      <c r="AG203" s="70"/>
      <c r="AH203" s="70"/>
      <c r="AI203" s="70"/>
      <c r="AJ203" s="70"/>
      <c r="AK203" s="70"/>
      <c r="AL203" s="70"/>
      <c r="AM203" s="70"/>
      <c r="AN203" s="70">
        <v>19553</v>
      </c>
      <c r="AO203" s="70">
        <v>16251.613846</v>
      </c>
    </row>
    <row r="204" spans="1:41" x14ac:dyDescent="0.25">
      <c r="A204" s="72">
        <v>1825</v>
      </c>
      <c r="B204" s="70"/>
      <c r="C204" s="70"/>
      <c r="D204" s="70"/>
      <c r="E204" s="70"/>
      <c r="F204" s="70"/>
      <c r="G204" s="70"/>
      <c r="H204" s="70"/>
      <c r="I204" s="70"/>
      <c r="J204" s="70"/>
      <c r="K204" s="70"/>
      <c r="L204" s="70"/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  <c r="AA204" s="70"/>
      <c r="AB204" s="70">
        <v>6363</v>
      </c>
      <c r="AC204" s="70">
        <v>10178.623443</v>
      </c>
      <c r="AD204" s="70"/>
      <c r="AE204" s="70"/>
      <c r="AF204" s="70"/>
      <c r="AG204" s="70"/>
      <c r="AH204" s="70"/>
      <c r="AI204" s="70"/>
      <c r="AJ204" s="70"/>
      <c r="AK204" s="70"/>
      <c r="AL204" s="70"/>
      <c r="AM204" s="70"/>
      <c r="AN204" s="70">
        <v>6363</v>
      </c>
      <c r="AO204" s="70">
        <v>10178.623443</v>
      </c>
    </row>
    <row r="205" spans="1:41" x14ac:dyDescent="0.25">
      <c r="A205" s="72">
        <v>1838</v>
      </c>
      <c r="B205" s="70"/>
      <c r="C205" s="70"/>
      <c r="D205" s="70"/>
      <c r="E205" s="70"/>
      <c r="F205" s="70"/>
      <c r="G205" s="70"/>
      <c r="H205" s="70"/>
      <c r="I205" s="70"/>
      <c r="J205" s="70"/>
      <c r="K205" s="70"/>
      <c r="L205" s="70"/>
      <c r="M205" s="70"/>
      <c r="N205" s="70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  <c r="AA205" s="70"/>
      <c r="AB205" s="70">
        <v>7747</v>
      </c>
      <c r="AC205" s="70">
        <v>7123.7051000000001</v>
      </c>
      <c r="AD205" s="70"/>
      <c r="AE205" s="70"/>
      <c r="AF205" s="70"/>
      <c r="AG205" s="70"/>
      <c r="AH205" s="70"/>
      <c r="AI205" s="70"/>
      <c r="AJ205" s="70"/>
      <c r="AK205" s="70"/>
      <c r="AL205" s="70"/>
      <c r="AM205" s="70"/>
      <c r="AN205" s="70">
        <v>7747</v>
      </c>
      <c r="AO205" s="70">
        <v>7123.7051000000001</v>
      </c>
    </row>
    <row r="206" spans="1:41" x14ac:dyDescent="0.25">
      <c r="A206" s="72">
        <v>1855</v>
      </c>
      <c r="B206" s="70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  <c r="AA206" s="70"/>
      <c r="AB206" s="70">
        <v>16600</v>
      </c>
      <c r="AC206" s="70">
        <v>5207.7160189999995</v>
      </c>
      <c r="AD206" s="70"/>
      <c r="AE206" s="70"/>
      <c r="AF206" s="70"/>
      <c r="AG206" s="70"/>
      <c r="AH206" s="70"/>
      <c r="AI206" s="70"/>
      <c r="AJ206" s="70"/>
      <c r="AK206" s="70"/>
      <c r="AL206" s="70"/>
      <c r="AM206" s="70"/>
      <c r="AN206" s="70">
        <v>16600</v>
      </c>
      <c r="AO206" s="70">
        <v>5207.7160189999995</v>
      </c>
    </row>
    <row r="207" spans="1:41" x14ac:dyDescent="0.25">
      <c r="A207" s="72">
        <v>1858</v>
      </c>
      <c r="B207" s="70"/>
      <c r="C207" s="70"/>
      <c r="D207" s="70"/>
      <c r="E207" s="70"/>
      <c r="F207" s="70"/>
      <c r="G207" s="70"/>
      <c r="H207" s="70"/>
      <c r="I207" s="70"/>
      <c r="J207" s="70"/>
      <c r="K207" s="70"/>
      <c r="L207" s="70"/>
      <c r="M207" s="70"/>
      <c r="N207" s="70"/>
      <c r="O207" s="70"/>
      <c r="P207" s="70"/>
      <c r="Q207" s="70"/>
      <c r="R207" s="70"/>
      <c r="S207" s="70"/>
      <c r="T207" s="70"/>
      <c r="U207" s="70"/>
      <c r="V207" s="70"/>
      <c r="W207" s="70"/>
      <c r="X207" s="70"/>
      <c r="Y207" s="70"/>
      <c r="Z207" s="70"/>
      <c r="AA207" s="70"/>
      <c r="AB207" s="70">
        <v>10954</v>
      </c>
      <c r="AC207" s="70">
        <v>7995.035683000001</v>
      </c>
      <c r="AD207" s="70"/>
      <c r="AE207" s="70"/>
      <c r="AF207" s="70"/>
      <c r="AG207" s="70"/>
      <c r="AH207" s="70"/>
      <c r="AI207" s="70"/>
      <c r="AJ207" s="70"/>
      <c r="AK207" s="70"/>
      <c r="AL207" s="70"/>
      <c r="AM207" s="70"/>
      <c r="AN207" s="70">
        <v>10954</v>
      </c>
      <c r="AO207" s="70">
        <v>7995.035683000001</v>
      </c>
    </row>
    <row r="208" spans="1:41" x14ac:dyDescent="0.25">
      <c r="A208" s="72">
        <v>1873</v>
      </c>
      <c r="B208" s="70"/>
      <c r="C208" s="70"/>
      <c r="D208" s="70">
        <v>6400</v>
      </c>
      <c r="E208" s="70">
        <v>11895.403373000001</v>
      </c>
      <c r="F208" s="70"/>
      <c r="G208" s="70"/>
      <c r="H208" s="70"/>
      <c r="I208" s="70"/>
      <c r="J208" s="70"/>
      <c r="K208" s="70"/>
      <c r="L208" s="70"/>
      <c r="M208" s="70"/>
      <c r="N208" s="70"/>
      <c r="O208" s="70"/>
      <c r="P208" s="70"/>
      <c r="Q208" s="70"/>
      <c r="R208" s="70"/>
      <c r="S208" s="70"/>
      <c r="T208" s="70"/>
      <c r="U208" s="70"/>
      <c r="V208" s="70"/>
      <c r="W208" s="70"/>
      <c r="X208" s="70"/>
      <c r="Y208" s="70"/>
      <c r="Z208" s="70"/>
      <c r="AA208" s="70"/>
      <c r="AB208" s="70"/>
      <c r="AC208" s="70"/>
      <c r="AD208" s="70"/>
      <c r="AE208" s="70"/>
      <c r="AF208" s="70"/>
      <c r="AG208" s="70"/>
      <c r="AH208" s="70"/>
      <c r="AI208" s="70"/>
      <c r="AJ208" s="70"/>
      <c r="AK208" s="70"/>
      <c r="AL208" s="70"/>
      <c r="AM208" s="70"/>
      <c r="AN208" s="70">
        <v>6400</v>
      </c>
      <c r="AO208" s="70">
        <v>11895.403373000001</v>
      </c>
    </row>
    <row r="209" spans="1:41" x14ac:dyDescent="0.25">
      <c r="A209" s="72">
        <v>1891</v>
      </c>
      <c r="B209" s="70"/>
      <c r="C209" s="70"/>
      <c r="D209" s="70"/>
      <c r="E209" s="70"/>
      <c r="F209" s="70"/>
      <c r="G209" s="70"/>
      <c r="H209" s="70"/>
      <c r="I209" s="70"/>
      <c r="J209" s="70"/>
      <c r="K209" s="70"/>
      <c r="L209" s="70"/>
      <c r="M209" s="70"/>
      <c r="N209" s="70"/>
      <c r="O209" s="70"/>
      <c r="P209" s="70">
        <v>12700</v>
      </c>
      <c r="Q209" s="70">
        <v>9759.7534930000002</v>
      </c>
      <c r="R209" s="70"/>
      <c r="S209" s="70"/>
      <c r="T209" s="70"/>
      <c r="U209" s="70"/>
      <c r="V209" s="70"/>
      <c r="W209" s="70"/>
      <c r="X209" s="70"/>
      <c r="Y209" s="70"/>
      <c r="Z209" s="70"/>
      <c r="AA209" s="70"/>
      <c r="AB209" s="70"/>
      <c r="AC209" s="70"/>
      <c r="AD209" s="70"/>
      <c r="AE209" s="70"/>
      <c r="AF209" s="70"/>
      <c r="AG209" s="70"/>
      <c r="AH209" s="70"/>
      <c r="AI209" s="70"/>
      <c r="AJ209" s="70"/>
      <c r="AK209" s="70"/>
      <c r="AL209" s="70"/>
      <c r="AM209" s="70"/>
      <c r="AN209" s="70">
        <v>12700</v>
      </c>
      <c r="AO209" s="70">
        <v>9759.7534930000002</v>
      </c>
    </row>
    <row r="210" spans="1:41" x14ac:dyDescent="0.25">
      <c r="A210" s="72">
        <v>1905</v>
      </c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  <c r="AA210" s="70"/>
      <c r="AB210" s="70">
        <v>12600</v>
      </c>
      <c r="AC210" s="70">
        <v>16008.035705</v>
      </c>
      <c r="AD210" s="70"/>
      <c r="AE210" s="70"/>
      <c r="AF210" s="70"/>
      <c r="AG210" s="70"/>
      <c r="AH210" s="70"/>
      <c r="AI210" s="70"/>
      <c r="AJ210" s="70"/>
      <c r="AK210" s="70"/>
      <c r="AL210" s="70"/>
      <c r="AM210" s="70"/>
      <c r="AN210" s="70">
        <v>12600</v>
      </c>
      <c r="AO210" s="70">
        <v>16008.035705</v>
      </c>
    </row>
    <row r="211" spans="1:41" x14ac:dyDescent="0.25">
      <c r="A211" s="72">
        <v>1929</v>
      </c>
      <c r="B211" s="70"/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/>
      <c r="S211" s="70"/>
      <c r="T211" s="70"/>
      <c r="U211" s="70"/>
      <c r="V211" s="70"/>
      <c r="W211" s="70"/>
      <c r="X211" s="70"/>
      <c r="Y211" s="70"/>
      <c r="Z211" s="70"/>
      <c r="AA211" s="70"/>
      <c r="AB211" s="70">
        <v>7086</v>
      </c>
      <c r="AC211" s="70">
        <v>8915.251701000001</v>
      </c>
      <c r="AD211" s="70"/>
      <c r="AE211" s="70"/>
      <c r="AF211" s="70"/>
      <c r="AG211" s="70"/>
      <c r="AH211" s="70"/>
      <c r="AI211" s="70"/>
      <c r="AJ211" s="70"/>
      <c r="AK211" s="70"/>
      <c r="AL211" s="70"/>
      <c r="AM211" s="70"/>
      <c r="AN211" s="70">
        <v>7086</v>
      </c>
      <c r="AO211" s="70">
        <v>8915.251701000001</v>
      </c>
    </row>
    <row r="212" spans="1:41" x14ac:dyDescent="0.25">
      <c r="A212" s="72">
        <v>1944</v>
      </c>
      <c r="B212" s="70"/>
      <c r="C212" s="70"/>
      <c r="D212" s="70"/>
      <c r="E212" s="70"/>
      <c r="F212" s="70"/>
      <c r="G212" s="70"/>
      <c r="H212" s="70"/>
      <c r="I212" s="70"/>
      <c r="J212" s="70">
        <v>9300</v>
      </c>
      <c r="K212" s="70">
        <v>3854.5566390000004</v>
      </c>
      <c r="L212" s="70"/>
      <c r="M212" s="70"/>
      <c r="N212" s="70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  <c r="AA212" s="70"/>
      <c r="AB212" s="70"/>
      <c r="AC212" s="70"/>
      <c r="AD212" s="70"/>
      <c r="AE212" s="70"/>
      <c r="AF212" s="70"/>
      <c r="AG212" s="70"/>
      <c r="AH212" s="70"/>
      <c r="AI212" s="70"/>
      <c r="AJ212" s="70"/>
      <c r="AK212" s="70"/>
      <c r="AL212" s="70"/>
      <c r="AM212" s="70"/>
      <c r="AN212" s="70">
        <v>9300</v>
      </c>
      <c r="AO212" s="70">
        <v>3854.5566390000004</v>
      </c>
    </row>
    <row r="213" spans="1:41" x14ac:dyDescent="0.25">
      <c r="A213" s="72">
        <v>1952</v>
      </c>
      <c r="B213" s="70"/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  <c r="AA213" s="70"/>
      <c r="AB213" s="70">
        <v>6072</v>
      </c>
      <c r="AC213" s="70">
        <v>752.346</v>
      </c>
      <c r="AD213" s="70"/>
      <c r="AE213" s="70"/>
      <c r="AF213" s="70"/>
      <c r="AG213" s="70"/>
      <c r="AH213" s="70"/>
      <c r="AI213" s="70"/>
      <c r="AJ213" s="70"/>
      <c r="AK213" s="70"/>
      <c r="AL213" s="70"/>
      <c r="AM213" s="70"/>
      <c r="AN213" s="70">
        <v>6072</v>
      </c>
      <c r="AO213" s="70">
        <v>752.346</v>
      </c>
    </row>
    <row r="214" spans="1:41" x14ac:dyDescent="0.25">
      <c r="A214" s="72">
        <v>1955</v>
      </c>
      <c r="B214" s="70"/>
      <c r="C214" s="70"/>
      <c r="D214" s="70"/>
      <c r="E214" s="70"/>
      <c r="F214" s="70"/>
      <c r="G214" s="70"/>
      <c r="H214" s="70"/>
      <c r="I214" s="70"/>
      <c r="J214" s="70"/>
      <c r="K214" s="70"/>
      <c r="L214" s="70"/>
      <c r="M214" s="70"/>
      <c r="N214" s="70"/>
      <c r="O214" s="70"/>
      <c r="P214" s="70"/>
      <c r="Q214" s="70"/>
      <c r="R214" s="70"/>
      <c r="S214" s="70"/>
      <c r="T214" s="70"/>
      <c r="U214" s="70"/>
      <c r="V214" s="70"/>
      <c r="W214" s="70"/>
      <c r="X214" s="70"/>
      <c r="Y214" s="70"/>
      <c r="Z214" s="70"/>
      <c r="AA214" s="70"/>
      <c r="AB214" s="70">
        <v>19207</v>
      </c>
      <c r="AC214" s="70">
        <v>26071.565187</v>
      </c>
      <c r="AD214" s="70"/>
      <c r="AE214" s="70"/>
      <c r="AF214" s="70"/>
      <c r="AG214" s="70"/>
      <c r="AH214" s="70"/>
      <c r="AI214" s="70"/>
      <c r="AJ214" s="70"/>
      <c r="AK214" s="70"/>
      <c r="AL214" s="70"/>
      <c r="AM214" s="70"/>
      <c r="AN214" s="70">
        <v>19207</v>
      </c>
      <c r="AO214" s="70">
        <v>26071.565187</v>
      </c>
    </row>
    <row r="215" spans="1:41" x14ac:dyDescent="0.25">
      <c r="A215" s="72">
        <v>1962</v>
      </c>
      <c r="B215" s="70"/>
      <c r="C215" s="70"/>
      <c r="D215" s="70"/>
      <c r="E215" s="70"/>
      <c r="F215" s="70"/>
      <c r="G215" s="70"/>
      <c r="H215" s="70"/>
      <c r="I215" s="70"/>
      <c r="J215" s="70"/>
      <c r="K215" s="70"/>
      <c r="L215" s="70"/>
      <c r="M215" s="70"/>
      <c r="N215" s="70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  <c r="AA215" s="70"/>
      <c r="AB215" s="70">
        <v>6585</v>
      </c>
      <c r="AC215" s="70">
        <v>3251.2200910000001</v>
      </c>
      <c r="AD215" s="70"/>
      <c r="AE215" s="70"/>
      <c r="AF215" s="70"/>
      <c r="AG215" s="70"/>
      <c r="AH215" s="70"/>
      <c r="AI215" s="70"/>
      <c r="AJ215" s="70"/>
      <c r="AK215" s="70"/>
      <c r="AL215" s="70"/>
      <c r="AM215" s="70"/>
      <c r="AN215" s="70">
        <v>6585</v>
      </c>
      <c r="AO215" s="70">
        <v>3251.2200910000001</v>
      </c>
    </row>
    <row r="216" spans="1:41" x14ac:dyDescent="0.25">
      <c r="A216" s="72">
        <v>1967</v>
      </c>
      <c r="B216" s="70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  <c r="AA216" s="70"/>
      <c r="AB216" s="70">
        <v>3394</v>
      </c>
      <c r="AC216" s="70">
        <v>1079.2138830000001</v>
      </c>
      <c r="AD216" s="70"/>
      <c r="AE216" s="70"/>
      <c r="AF216" s="70"/>
      <c r="AG216" s="70"/>
      <c r="AH216" s="70"/>
      <c r="AI216" s="70"/>
      <c r="AJ216" s="70"/>
      <c r="AK216" s="70"/>
      <c r="AL216" s="70"/>
      <c r="AM216" s="70"/>
      <c r="AN216" s="70">
        <v>3394</v>
      </c>
      <c r="AO216" s="70">
        <v>1079.2138830000001</v>
      </c>
    </row>
    <row r="217" spans="1:41" x14ac:dyDescent="0.25">
      <c r="A217" s="72">
        <v>2086</v>
      </c>
      <c r="B217" s="70"/>
      <c r="C217" s="70"/>
      <c r="D217" s="70"/>
      <c r="E217" s="70"/>
      <c r="F217" s="70"/>
      <c r="G217" s="70"/>
      <c r="H217" s="70"/>
      <c r="I217" s="70"/>
      <c r="J217" s="70"/>
      <c r="K217" s="70"/>
      <c r="L217" s="70"/>
      <c r="M217" s="70"/>
      <c r="N217" s="70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  <c r="AA217" s="70"/>
      <c r="AB217" s="70">
        <v>7868</v>
      </c>
      <c r="AC217" s="70">
        <v>8374.8576890000004</v>
      </c>
      <c r="AD217" s="70"/>
      <c r="AE217" s="70"/>
      <c r="AF217" s="70"/>
      <c r="AG217" s="70"/>
      <c r="AH217" s="70"/>
      <c r="AI217" s="70"/>
      <c r="AJ217" s="70"/>
      <c r="AK217" s="70"/>
      <c r="AL217" s="70"/>
      <c r="AM217" s="70"/>
      <c r="AN217" s="70">
        <v>7868</v>
      </c>
      <c r="AO217" s="70">
        <v>8374.8576890000004</v>
      </c>
    </row>
    <row r="218" spans="1:41" x14ac:dyDescent="0.25">
      <c r="A218" s="72">
        <v>2114</v>
      </c>
      <c r="B218" s="70"/>
      <c r="C218" s="70"/>
      <c r="D218" s="70"/>
      <c r="E218" s="70"/>
      <c r="F218" s="70"/>
      <c r="G218" s="70"/>
      <c r="H218" s="70"/>
      <c r="I218" s="70"/>
      <c r="J218" s="70"/>
      <c r="K218" s="70"/>
      <c r="L218" s="70"/>
      <c r="M218" s="70"/>
      <c r="N218" s="70"/>
      <c r="O218" s="70"/>
      <c r="P218" s="70"/>
      <c r="Q218" s="70"/>
      <c r="R218" s="70"/>
      <c r="S218" s="70"/>
      <c r="T218" s="70"/>
      <c r="U218" s="70"/>
      <c r="V218" s="70">
        <v>16600</v>
      </c>
      <c r="W218" s="70">
        <v>18010.702315999999</v>
      </c>
      <c r="X218" s="70"/>
      <c r="Y218" s="70"/>
      <c r="Z218" s="70"/>
      <c r="AA218" s="70"/>
      <c r="AB218" s="70"/>
      <c r="AC218" s="70"/>
      <c r="AD218" s="70"/>
      <c r="AE218" s="70"/>
      <c r="AF218" s="70"/>
      <c r="AG218" s="70"/>
      <c r="AH218" s="70"/>
      <c r="AI218" s="70"/>
      <c r="AJ218" s="70"/>
      <c r="AK218" s="70"/>
      <c r="AL218" s="70"/>
      <c r="AM218" s="70"/>
      <c r="AN218" s="70">
        <v>16600</v>
      </c>
      <c r="AO218" s="70">
        <v>18010.702315999999</v>
      </c>
    </row>
    <row r="219" spans="1:41" x14ac:dyDescent="0.25">
      <c r="A219" s="72">
        <v>2122</v>
      </c>
      <c r="B219" s="70"/>
      <c r="C219" s="70"/>
      <c r="D219" s="70"/>
      <c r="E219" s="70"/>
      <c r="F219" s="70"/>
      <c r="G219" s="70"/>
      <c r="H219" s="70"/>
      <c r="I219" s="70"/>
      <c r="J219" s="70"/>
      <c r="K219" s="70"/>
      <c r="L219" s="70"/>
      <c r="M219" s="70"/>
      <c r="N219" s="70"/>
      <c r="O219" s="70"/>
      <c r="P219" s="70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>
        <v>5768</v>
      </c>
      <c r="AC219" s="70">
        <v>3379.554611</v>
      </c>
      <c r="AD219" s="70"/>
      <c r="AE219" s="70"/>
      <c r="AF219" s="70"/>
      <c r="AG219" s="70"/>
      <c r="AH219" s="70"/>
      <c r="AI219" s="70"/>
      <c r="AJ219" s="70"/>
      <c r="AK219" s="70"/>
      <c r="AL219" s="70"/>
      <c r="AM219" s="70"/>
      <c r="AN219" s="70">
        <v>5768</v>
      </c>
      <c r="AO219" s="70">
        <v>3379.554611</v>
      </c>
    </row>
    <row r="220" spans="1:41" x14ac:dyDescent="0.25">
      <c r="A220" s="72">
        <v>2127</v>
      </c>
      <c r="B220" s="70"/>
      <c r="C220" s="70"/>
      <c r="D220" s="70"/>
      <c r="E220" s="70"/>
      <c r="F220" s="70"/>
      <c r="G220" s="70"/>
      <c r="H220" s="70"/>
      <c r="I220" s="70"/>
      <c r="J220" s="70"/>
      <c r="K220" s="70"/>
      <c r="L220" s="70"/>
      <c r="M220" s="70"/>
      <c r="N220" s="70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>
        <v>4647</v>
      </c>
      <c r="AC220" s="70">
        <v>2447.7771439999997</v>
      </c>
      <c r="AD220" s="70"/>
      <c r="AE220" s="70"/>
      <c r="AF220" s="70"/>
      <c r="AG220" s="70"/>
      <c r="AH220" s="70"/>
      <c r="AI220" s="70"/>
      <c r="AJ220" s="70"/>
      <c r="AK220" s="70"/>
      <c r="AL220" s="70"/>
      <c r="AM220" s="70"/>
      <c r="AN220" s="70">
        <v>4647</v>
      </c>
      <c r="AO220" s="70">
        <v>2447.7771439999997</v>
      </c>
    </row>
    <row r="221" spans="1:41" x14ac:dyDescent="0.25">
      <c r="A221" s="72">
        <v>2148</v>
      </c>
      <c r="B221" s="70"/>
      <c r="C221" s="70"/>
      <c r="D221" s="70"/>
      <c r="E221" s="70"/>
      <c r="F221" s="70"/>
      <c r="G221" s="70"/>
      <c r="H221" s="70"/>
      <c r="I221" s="70"/>
      <c r="J221" s="70"/>
      <c r="K221" s="70"/>
      <c r="L221" s="70"/>
      <c r="M221" s="70"/>
      <c r="N221" s="70"/>
      <c r="O221" s="70"/>
      <c r="P221" s="70"/>
      <c r="Q221" s="70"/>
      <c r="R221" s="70"/>
      <c r="S221" s="70"/>
      <c r="T221" s="70"/>
      <c r="U221" s="70"/>
      <c r="V221" s="70"/>
      <c r="W221" s="70"/>
      <c r="X221" s="70"/>
      <c r="Y221" s="70"/>
      <c r="Z221" s="70"/>
      <c r="AA221" s="70"/>
      <c r="AB221" s="70">
        <v>18672</v>
      </c>
      <c r="AC221" s="70">
        <v>11810.047875</v>
      </c>
      <c r="AD221" s="70"/>
      <c r="AE221" s="70"/>
      <c r="AF221" s="70"/>
      <c r="AG221" s="70"/>
      <c r="AH221" s="70"/>
      <c r="AI221" s="70"/>
      <c r="AJ221" s="70"/>
      <c r="AK221" s="70"/>
      <c r="AL221" s="70"/>
      <c r="AM221" s="70"/>
      <c r="AN221" s="70">
        <v>18672</v>
      </c>
      <c r="AO221" s="70">
        <v>11810.047875</v>
      </c>
    </row>
    <row r="222" spans="1:41" x14ac:dyDescent="0.25">
      <c r="A222" s="72">
        <v>2157</v>
      </c>
      <c r="B222" s="70"/>
      <c r="C222" s="70"/>
      <c r="D222" s="70"/>
      <c r="E222" s="70"/>
      <c r="F222" s="70"/>
      <c r="G222" s="70"/>
      <c r="H222" s="70"/>
      <c r="I222" s="70"/>
      <c r="J222" s="70"/>
      <c r="K222" s="70"/>
      <c r="L222" s="70"/>
      <c r="M222" s="70"/>
      <c r="N222" s="70"/>
      <c r="O222" s="70"/>
      <c r="P222" s="70"/>
      <c r="Q222" s="70"/>
      <c r="R222" s="70"/>
      <c r="S222" s="70"/>
      <c r="T222" s="70"/>
      <c r="U222" s="70"/>
      <c r="V222" s="70"/>
      <c r="W222" s="70"/>
      <c r="X222" s="70"/>
      <c r="Y222" s="70"/>
      <c r="Z222" s="70"/>
      <c r="AA222" s="70"/>
      <c r="AB222" s="70">
        <v>9798</v>
      </c>
      <c r="AC222" s="70">
        <v>9185.0781439999992</v>
      </c>
      <c r="AD222" s="70"/>
      <c r="AE222" s="70"/>
      <c r="AF222" s="70"/>
      <c r="AG222" s="70"/>
      <c r="AH222" s="70"/>
      <c r="AI222" s="70"/>
      <c r="AJ222" s="70"/>
      <c r="AK222" s="70"/>
      <c r="AL222" s="70"/>
      <c r="AM222" s="70"/>
      <c r="AN222" s="70">
        <v>9798</v>
      </c>
      <c r="AO222" s="70">
        <v>9185.0781439999992</v>
      </c>
    </row>
    <row r="223" spans="1:41" x14ac:dyDescent="0.25">
      <c r="A223" s="72">
        <v>2184</v>
      </c>
      <c r="B223" s="70"/>
      <c r="C223" s="70"/>
      <c r="D223" s="70"/>
      <c r="E223" s="70"/>
      <c r="F223" s="70"/>
      <c r="G223" s="70"/>
      <c r="H223" s="70"/>
      <c r="I223" s="70"/>
      <c r="J223" s="70"/>
      <c r="K223" s="70"/>
      <c r="L223" s="70"/>
      <c r="M223" s="70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/>
      <c r="Y223" s="70"/>
      <c r="Z223" s="70"/>
      <c r="AA223" s="70"/>
      <c r="AB223" s="70">
        <v>11426</v>
      </c>
      <c r="AC223" s="70">
        <v>5148.8395689999998</v>
      </c>
      <c r="AD223" s="70"/>
      <c r="AE223" s="70"/>
      <c r="AF223" s="70"/>
      <c r="AG223" s="70"/>
      <c r="AH223" s="70"/>
      <c r="AI223" s="70"/>
      <c r="AJ223" s="70"/>
      <c r="AK223" s="70"/>
      <c r="AL223" s="70"/>
      <c r="AM223" s="70"/>
      <c r="AN223" s="70">
        <v>11426</v>
      </c>
      <c r="AO223" s="70">
        <v>5148.8395689999998</v>
      </c>
    </row>
    <row r="224" spans="1:41" x14ac:dyDescent="0.25">
      <c r="A224" s="72">
        <v>2190</v>
      </c>
      <c r="B224" s="70"/>
      <c r="C224" s="70"/>
      <c r="D224" s="70"/>
      <c r="E224" s="70"/>
      <c r="F224" s="70"/>
      <c r="G224" s="70"/>
      <c r="H224" s="70"/>
      <c r="I224" s="70"/>
      <c r="J224" s="70"/>
      <c r="K224" s="70"/>
      <c r="L224" s="70"/>
      <c r="M224" s="70"/>
      <c r="N224" s="70"/>
      <c r="O224" s="70"/>
      <c r="P224" s="70"/>
      <c r="Q224" s="70"/>
      <c r="R224" s="70"/>
      <c r="S224" s="70"/>
      <c r="T224" s="70"/>
      <c r="U224" s="70"/>
      <c r="V224" s="70">
        <v>15100</v>
      </c>
      <c r="W224" s="70">
        <v>12898.626252999999</v>
      </c>
      <c r="X224" s="70"/>
      <c r="Y224" s="70"/>
      <c r="Z224" s="70"/>
      <c r="AA224" s="70"/>
      <c r="AB224" s="70"/>
      <c r="AC224" s="70"/>
      <c r="AD224" s="70"/>
      <c r="AE224" s="70"/>
      <c r="AF224" s="70"/>
      <c r="AG224" s="70"/>
      <c r="AH224" s="70"/>
      <c r="AI224" s="70"/>
      <c r="AJ224" s="70"/>
      <c r="AK224" s="70"/>
      <c r="AL224" s="70"/>
      <c r="AM224" s="70"/>
      <c r="AN224" s="70">
        <v>15100</v>
      </c>
      <c r="AO224" s="70">
        <v>12898.626252999999</v>
      </c>
    </row>
    <row r="225" spans="1:41" x14ac:dyDescent="0.25">
      <c r="A225" s="72">
        <v>2192</v>
      </c>
      <c r="B225" s="70"/>
      <c r="C225" s="70"/>
      <c r="D225" s="70"/>
      <c r="E225" s="70"/>
      <c r="F225" s="70"/>
      <c r="G225" s="70"/>
      <c r="H225" s="70"/>
      <c r="I225" s="70"/>
      <c r="J225" s="70"/>
      <c r="K225" s="70"/>
      <c r="L225" s="70"/>
      <c r="M225" s="70"/>
      <c r="N225" s="70"/>
      <c r="O225" s="70"/>
      <c r="P225" s="70"/>
      <c r="Q225" s="70"/>
      <c r="R225" s="70"/>
      <c r="S225" s="70"/>
      <c r="T225" s="70"/>
      <c r="U225" s="70"/>
      <c r="V225" s="70">
        <v>4000</v>
      </c>
      <c r="W225" s="70">
        <v>4038.742303</v>
      </c>
      <c r="X225" s="70"/>
      <c r="Y225" s="70"/>
      <c r="Z225" s="70"/>
      <c r="AA225" s="70"/>
      <c r="AB225" s="70"/>
      <c r="AC225" s="70"/>
      <c r="AD225" s="70"/>
      <c r="AE225" s="70"/>
      <c r="AF225" s="70"/>
      <c r="AG225" s="70"/>
      <c r="AH225" s="70"/>
      <c r="AI225" s="70"/>
      <c r="AJ225" s="70"/>
      <c r="AK225" s="70"/>
      <c r="AL225" s="70"/>
      <c r="AM225" s="70"/>
      <c r="AN225" s="70">
        <v>4000</v>
      </c>
      <c r="AO225" s="70">
        <v>4038.742303</v>
      </c>
    </row>
    <row r="226" spans="1:41" x14ac:dyDescent="0.25">
      <c r="A226" s="72">
        <v>2195</v>
      </c>
      <c r="B226" s="70"/>
      <c r="C226" s="70"/>
      <c r="D226" s="70"/>
      <c r="E226" s="70"/>
      <c r="F226" s="70"/>
      <c r="G226" s="70"/>
      <c r="H226" s="70"/>
      <c r="I226" s="70"/>
      <c r="J226" s="70"/>
      <c r="K226" s="70"/>
      <c r="L226" s="70"/>
      <c r="M226" s="70"/>
      <c r="N226" s="70"/>
      <c r="O226" s="70"/>
      <c r="P226" s="70"/>
      <c r="Q226" s="70"/>
      <c r="R226" s="70"/>
      <c r="S226" s="70"/>
      <c r="T226" s="70"/>
      <c r="U226" s="70"/>
      <c r="V226" s="70">
        <v>4600</v>
      </c>
      <c r="W226" s="70">
        <v>4162.8627299999998</v>
      </c>
      <c r="X226" s="70"/>
      <c r="Y226" s="70"/>
      <c r="Z226" s="70"/>
      <c r="AA226" s="70"/>
      <c r="AB226" s="70"/>
      <c r="AC226" s="70"/>
      <c r="AD226" s="70"/>
      <c r="AE226" s="70"/>
      <c r="AF226" s="70"/>
      <c r="AG226" s="70"/>
      <c r="AH226" s="70"/>
      <c r="AI226" s="70"/>
      <c r="AJ226" s="70"/>
      <c r="AK226" s="70"/>
      <c r="AL226" s="70"/>
      <c r="AM226" s="70"/>
      <c r="AN226" s="70">
        <v>4600</v>
      </c>
      <c r="AO226" s="70">
        <v>4162.8627299999998</v>
      </c>
    </row>
    <row r="227" spans="1:41" x14ac:dyDescent="0.25">
      <c r="A227" s="72">
        <v>2206</v>
      </c>
      <c r="B227" s="70"/>
      <c r="C227" s="70"/>
      <c r="D227" s="70"/>
      <c r="E227" s="70"/>
      <c r="F227" s="70"/>
      <c r="G227" s="70"/>
      <c r="H227" s="70"/>
      <c r="I227" s="70"/>
      <c r="J227" s="70"/>
      <c r="K227" s="70"/>
      <c r="L227" s="70"/>
      <c r="M227" s="70"/>
      <c r="N227" s="70"/>
      <c r="O227" s="70"/>
      <c r="P227" s="70"/>
      <c r="Q227" s="70"/>
      <c r="R227" s="70"/>
      <c r="S227" s="70"/>
      <c r="T227" s="70"/>
      <c r="U227" s="70"/>
      <c r="V227" s="70"/>
      <c r="W227" s="70"/>
      <c r="X227" s="70"/>
      <c r="Y227" s="70"/>
      <c r="Z227" s="70"/>
      <c r="AA227" s="70"/>
      <c r="AB227" s="70">
        <v>16554</v>
      </c>
      <c r="AC227" s="70">
        <v>18186.606140999997</v>
      </c>
      <c r="AD227" s="70"/>
      <c r="AE227" s="70"/>
      <c r="AF227" s="70"/>
      <c r="AG227" s="70"/>
      <c r="AH227" s="70"/>
      <c r="AI227" s="70"/>
      <c r="AJ227" s="70"/>
      <c r="AK227" s="70"/>
      <c r="AL227" s="70"/>
      <c r="AM227" s="70"/>
      <c r="AN227" s="70">
        <v>16554</v>
      </c>
      <c r="AO227" s="70">
        <v>18186.606140999997</v>
      </c>
    </row>
    <row r="228" spans="1:41" x14ac:dyDescent="0.25">
      <c r="A228" s="72">
        <v>2211</v>
      </c>
      <c r="B228" s="70"/>
      <c r="C228" s="70"/>
      <c r="D228" s="70"/>
      <c r="E228" s="70"/>
      <c r="F228" s="70"/>
      <c r="G228" s="70"/>
      <c r="H228" s="70"/>
      <c r="I228" s="70"/>
      <c r="J228" s="70"/>
      <c r="K228" s="70"/>
      <c r="L228" s="70"/>
      <c r="M228" s="70"/>
      <c r="N228" s="70"/>
      <c r="O228" s="70"/>
      <c r="P228" s="70"/>
      <c r="Q228" s="70"/>
      <c r="R228" s="70"/>
      <c r="S228" s="70"/>
      <c r="T228" s="70"/>
      <c r="U228" s="70"/>
      <c r="V228" s="70"/>
      <c r="W228" s="70"/>
      <c r="X228" s="70"/>
      <c r="Y228" s="70"/>
      <c r="Z228" s="70"/>
      <c r="AA228" s="70"/>
      <c r="AB228" s="70">
        <v>2528</v>
      </c>
      <c r="AC228" s="70">
        <v>4929.5774359999996</v>
      </c>
      <c r="AD228" s="70"/>
      <c r="AE228" s="70"/>
      <c r="AF228" s="70"/>
      <c r="AG228" s="70"/>
      <c r="AH228" s="70"/>
      <c r="AI228" s="70"/>
      <c r="AJ228" s="70"/>
      <c r="AK228" s="70"/>
      <c r="AL228" s="70"/>
      <c r="AM228" s="70"/>
      <c r="AN228" s="70">
        <v>2528</v>
      </c>
      <c r="AO228" s="70">
        <v>4929.5774359999996</v>
      </c>
    </row>
    <row r="229" spans="1:41" x14ac:dyDescent="0.25">
      <c r="A229" s="72">
        <v>2218</v>
      </c>
      <c r="B229" s="70"/>
      <c r="C229" s="70"/>
      <c r="D229" s="70"/>
      <c r="E229" s="70"/>
      <c r="F229" s="70"/>
      <c r="G229" s="70"/>
      <c r="H229" s="70"/>
      <c r="I229" s="70"/>
      <c r="J229" s="70"/>
      <c r="K229" s="70"/>
      <c r="L229" s="70"/>
      <c r="M229" s="70"/>
      <c r="N229" s="70"/>
      <c r="O229" s="70"/>
      <c r="P229" s="70"/>
      <c r="Q229" s="70"/>
      <c r="R229" s="70"/>
      <c r="S229" s="70"/>
      <c r="T229" s="70"/>
      <c r="U229" s="70"/>
      <c r="V229" s="70"/>
      <c r="W229" s="70"/>
      <c r="X229" s="70"/>
      <c r="Y229" s="70"/>
      <c r="Z229" s="70"/>
      <c r="AA229" s="70"/>
      <c r="AB229" s="70">
        <v>5881</v>
      </c>
      <c r="AC229" s="70">
        <v>6250.1050340000002</v>
      </c>
      <c r="AD229" s="70"/>
      <c r="AE229" s="70"/>
      <c r="AF229" s="70"/>
      <c r="AG229" s="70"/>
      <c r="AH229" s="70"/>
      <c r="AI229" s="70"/>
      <c r="AJ229" s="70"/>
      <c r="AK229" s="70"/>
      <c r="AL229" s="70"/>
      <c r="AM229" s="70"/>
      <c r="AN229" s="70">
        <v>5881</v>
      </c>
      <c r="AO229" s="70">
        <v>6250.1050340000002</v>
      </c>
    </row>
    <row r="230" spans="1:41" x14ac:dyDescent="0.25">
      <c r="A230" s="72">
        <v>2290</v>
      </c>
      <c r="B230" s="70"/>
      <c r="C230" s="70"/>
      <c r="D230" s="70"/>
      <c r="E230" s="70"/>
      <c r="F230" s="70"/>
      <c r="G230" s="70"/>
      <c r="H230" s="70"/>
      <c r="I230" s="70"/>
      <c r="J230" s="70"/>
      <c r="K230" s="70"/>
      <c r="L230" s="70"/>
      <c r="M230" s="70"/>
      <c r="N230" s="70"/>
      <c r="O230" s="70"/>
      <c r="P230" s="70"/>
      <c r="Q230" s="70"/>
      <c r="R230" s="70"/>
      <c r="S230" s="70"/>
      <c r="T230" s="70"/>
      <c r="U230" s="70"/>
      <c r="V230" s="70"/>
      <c r="W230" s="70"/>
      <c r="X230" s="70"/>
      <c r="Y230" s="70"/>
      <c r="Z230" s="70"/>
      <c r="AA230" s="70"/>
      <c r="AB230" s="70">
        <v>4447</v>
      </c>
      <c r="AC230" s="70">
        <v>5444.8613740000001</v>
      </c>
      <c r="AD230" s="70"/>
      <c r="AE230" s="70"/>
      <c r="AF230" s="70"/>
      <c r="AG230" s="70"/>
      <c r="AH230" s="70"/>
      <c r="AI230" s="70"/>
      <c r="AJ230" s="70"/>
      <c r="AK230" s="70"/>
      <c r="AL230" s="70"/>
      <c r="AM230" s="70"/>
      <c r="AN230" s="70">
        <v>4447</v>
      </c>
      <c r="AO230" s="70">
        <v>5444.8613740000001</v>
      </c>
    </row>
    <row r="231" spans="1:41" x14ac:dyDescent="0.25">
      <c r="A231" s="72">
        <v>2304</v>
      </c>
      <c r="B231" s="70"/>
      <c r="C231" s="70"/>
      <c r="D231" s="70"/>
      <c r="E231" s="70"/>
      <c r="F231" s="70"/>
      <c r="G231" s="70"/>
      <c r="H231" s="70"/>
      <c r="I231" s="70"/>
      <c r="J231" s="70"/>
      <c r="K231" s="70"/>
      <c r="L231" s="70"/>
      <c r="M231" s="70"/>
      <c r="N231" s="70"/>
      <c r="O231" s="70"/>
      <c r="P231" s="70"/>
      <c r="Q231" s="70"/>
      <c r="R231" s="70"/>
      <c r="S231" s="70"/>
      <c r="T231" s="70"/>
      <c r="U231" s="70"/>
      <c r="V231" s="70"/>
      <c r="W231" s="70"/>
      <c r="X231" s="70"/>
      <c r="Y231" s="70"/>
      <c r="Z231" s="70"/>
      <c r="AA231" s="70"/>
      <c r="AB231" s="70">
        <v>1350</v>
      </c>
      <c r="AC231" s="70">
        <v>5638.5874059999996</v>
      </c>
      <c r="AD231" s="70"/>
      <c r="AE231" s="70"/>
      <c r="AF231" s="70"/>
      <c r="AG231" s="70"/>
      <c r="AH231" s="70"/>
      <c r="AI231" s="70"/>
      <c r="AJ231" s="70"/>
      <c r="AK231" s="70"/>
      <c r="AL231" s="70"/>
      <c r="AM231" s="70"/>
      <c r="AN231" s="70">
        <v>1350</v>
      </c>
      <c r="AO231" s="70">
        <v>5638.5874059999996</v>
      </c>
    </row>
    <row r="232" spans="1:41" x14ac:dyDescent="0.25">
      <c r="A232" s="72">
        <v>2342</v>
      </c>
      <c r="B232" s="70"/>
      <c r="C232" s="70"/>
      <c r="D232" s="70"/>
      <c r="E232" s="70"/>
      <c r="F232" s="70"/>
      <c r="G232" s="70"/>
      <c r="H232" s="70"/>
      <c r="I232" s="70"/>
      <c r="J232" s="70"/>
      <c r="K232" s="70"/>
      <c r="L232" s="70"/>
      <c r="M232" s="70"/>
      <c r="N232" s="70"/>
      <c r="O232" s="70"/>
      <c r="P232" s="70"/>
      <c r="Q232" s="70"/>
      <c r="R232" s="70"/>
      <c r="S232" s="70"/>
      <c r="T232" s="70"/>
      <c r="U232" s="70"/>
      <c r="V232" s="70"/>
      <c r="W232" s="70"/>
      <c r="X232" s="70"/>
      <c r="Y232" s="70"/>
      <c r="Z232" s="70"/>
      <c r="AA232" s="70"/>
      <c r="AB232" s="70">
        <v>17552</v>
      </c>
      <c r="AC232" s="70">
        <v>16090.156875999999</v>
      </c>
      <c r="AD232" s="70"/>
      <c r="AE232" s="70"/>
      <c r="AF232" s="70"/>
      <c r="AG232" s="70"/>
      <c r="AH232" s="70"/>
      <c r="AI232" s="70"/>
      <c r="AJ232" s="70"/>
      <c r="AK232" s="70"/>
      <c r="AL232" s="70"/>
      <c r="AM232" s="70"/>
      <c r="AN232" s="70">
        <v>17552</v>
      </c>
      <c r="AO232" s="70">
        <v>16090.156875999999</v>
      </c>
    </row>
    <row r="233" spans="1:41" x14ac:dyDescent="0.25">
      <c r="A233" s="72">
        <v>2350</v>
      </c>
      <c r="B233" s="70"/>
      <c r="C233" s="70"/>
      <c r="D233" s="70"/>
      <c r="E233" s="70"/>
      <c r="F233" s="70"/>
      <c r="G233" s="70"/>
      <c r="H233" s="70"/>
      <c r="I233" s="70"/>
      <c r="J233" s="70"/>
      <c r="K233" s="70"/>
      <c r="L233" s="70"/>
      <c r="M233" s="70"/>
      <c r="N233" s="70"/>
      <c r="O233" s="70"/>
      <c r="P233" s="70"/>
      <c r="Q233" s="70"/>
      <c r="R233" s="70"/>
      <c r="S233" s="70"/>
      <c r="T233" s="70"/>
      <c r="U233" s="70"/>
      <c r="V233" s="70"/>
      <c r="W233" s="70"/>
      <c r="X233" s="70"/>
      <c r="Y233" s="70"/>
      <c r="Z233" s="70"/>
      <c r="AA233" s="70"/>
      <c r="AB233" s="70">
        <v>6341</v>
      </c>
      <c r="AC233" s="70">
        <v>7226.5637220000008</v>
      </c>
      <c r="AD233" s="70"/>
      <c r="AE233" s="70"/>
      <c r="AF233" s="70"/>
      <c r="AG233" s="70"/>
      <c r="AH233" s="70"/>
      <c r="AI233" s="70"/>
      <c r="AJ233" s="70"/>
      <c r="AK233" s="70"/>
      <c r="AL233" s="70"/>
      <c r="AM233" s="70"/>
      <c r="AN233" s="70">
        <v>6341</v>
      </c>
      <c r="AO233" s="70">
        <v>7226.5637220000008</v>
      </c>
    </row>
    <row r="234" spans="1:41" x14ac:dyDescent="0.25">
      <c r="A234" s="72">
        <v>2364</v>
      </c>
      <c r="B234" s="70"/>
      <c r="C234" s="70"/>
      <c r="D234" s="70"/>
      <c r="E234" s="70"/>
      <c r="F234" s="70"/>
      <c r="G234" s="70"/>
      <c r="H234" s="70"/>
      <c r="I234" s="70"/>
      <c r="J234" s="70"/>
      <c r="K234" s="70"/>
      <c r="L234" s="70"/>
      <c r="M234" s="70"/>
      <c r="N234" s="70"/>
      <c r="O234" s="70"/>
      <c r="P234" s="70"/>
      <c r="Q234" s="70"/>
      <c r="R234" s="70"/>
      <c r="S234" s="70"/>
      <c r="T234" s="70"/>
      <c r="U234" s="70"/>
      <c r="V234" s="70"/>
      <c r="W234" s="70"/>
      <c r="X234" s="70"/>
      <c r="Y234" s="70"/>
      <c r="Z234" s="70"/>
      <c r="AA234" s="70"/>
      <c r="AB234" s="70">
        <v>5602</v>
      </c>
      <c r="AC234" s="70">
        <v>10928.767078000001</v>
      </c>
      <c r="AD234" s="70"/>
      <c r="AE234" s="70"/>
      <c r="AF234" s="70"/>
      <c r="AG234" s="70"/>
      <c r="AH234" s="70"/>
      <c r="AI234" s="70"/>
      <c r="AJ234" s="70"/>
      <c r="AK234" s="70"/>
      <c r="AL234" s="70"/>
      <c r="AM234" s="70"/>
      <c r="AN234" s="70">
        <v>5602</v>
      </c>
      <c r="AO234" s="70">
        <v>10928.767078000001</v>
      </c>
    </row>
    <row r="235" spans="1:41" x14ac:dyDescent="0.25">
      <c r="A235" s="72">
        <v>2395</v>
      </c>
      <c r="B235" s="70"/>
      <c r="C235" s="70"/>
      <c r="D235" s="70">
        <v>6200</v>
      </c>
      <c r="E235" s="70">
        <v>2218.5713599999999</v>
      </c>
      <c r="F235" s="70"/>
      <c r="G235" s="70"/>
      <c r="H235" s="70"/>
      <c r="I235" s="70"/>
      <c r="J235" s="70"/>
      <c r="K235" s="70"/>
      <c r="L235" s="70"/>
      <c r="M235" s="70"/>
      <c r="N235" s="70"/>
      <c r="O235" s="70"/>
      <c r="P235" s="70"/>
      <c r="Q235" s="70"/>
      <c r="R235" s="70"/>
      <c r="S235" s="70"/>
      <c r="T235" s="70"/>
      <c r="U235" s="70"/>
      <c r="V235" s="70"/>
      <c r="W235" s="70"/>
      <c r="X235" s="70"/>
      <c r="Y235" s="70"/>
      <c r="Z235" s="70"/>
      <c r="AA235" s="70"/>
      <c r="AB235" s="70"/>
      <c r="AC235" s="70"/>
      <c r="AD235" s="70"/>
      <c r="AE235" s="70"/>
      <c r="AF235" s="70"/>
      <c r="AG235" s="70"/>
      <c r="AH235" s="70"/>
      <c r="AI235" s="70"/>
      <c r="AJ235" s="70"/>
      <c r="AK235" s="70"/>
      <c r="AL235" s="70"/>
      <c r="AM235" s="70"/>
      <c r="AN235" s="70">
        <v>6200</v>
      </c>
      <c r="AO235" s="70">
        <v>2218.5713599999999</v>
      </c>
    </row>
    <row r="236" spans="1:41" x14ac:dyDescent="0.25">
      <c r="A236" s="72">
        <v>2415</v>
      </c>
      <c r="B236" s="70"/>
      <c r="C236" s="70"/>
      <c r="D236" s="70">
        <v>10200</v>
      </c>
      <c r="E236" s="70">
        <v>12747.586051</v>
      </c>
      <c r="F236" s="70"/>
      <c r="G236" s="70"/>
      <c r="H236" s="70"/>
      <c r="I236" s="70"/>
      <c r="J236" s="70"/>
      <c r="K236" s="70"/>
      <c r="L236" s="70"/>
      <c r="M236" s="70"/>
      <c r="N236" s="70"/>
      <c r="O236" s="70"/>
      <c r="P236" s="70"/>
      <c r="Q236" s="70"/>
      <c r="R236" s="70"/>
      <c r="S236" s="70"/>
      <c r="T236" s="70"/>
      <c r="U236" s="70"/>
      <c r="V236" s="70"/>
      <c r="W236" s="70"/>
      <c r="X236" s="70"/>
      <c r="Y236" s="70"/>
      <c r="Z236" s="70"/>
      <c r="AA236" s="70"/>
      <c r="AB236" s="70"/>
      <c r="AC236" s="70"/>
      <c r="AD236" s="70"/>
      <c r="AE236" s="70"/>
      <c r="AF236" s="70"/>
      <c r="AG236" s="70"/>
      <c r="AH236" s="70"/>
      <c r="AI236" s="70"/>
      <c r="AJ236" s="70"/>
      <c r="AK236" s="70"/>
      <c r="AL236" s="70"/>
      <c r="AM236" s="70"/>
      <c r="AN236" s="70">
        <v>10200</v>
      </c>
      <c r="AO236" s="70">
        <v>12747.586051</v>
      </c>
    </row>
    <row r="237" spans="1:41" x14ac:dyDescent="0.25">
      <c r="A237" s="72">
        <v>2426</v>
      </c>
      <c r="B237" s="70"/>
      <c r="C237" s="70"/>
      <c r="D237" s="70"/>
      <c r="E237" s="70"/>
      <c r="F237" s="70"/>
      <c r="G237" s="70"/>
      <c r="H237" s="70"/>
      <c r="I237" s="70"/>
      <c r="J237" s="70">
        <v>24300</v>
      </c>
      <c r="K237" s="70">
        <v>21047.135710999999</v>
      </c>
      <c r="L237" s="70"/>
      <c r="M237" s="70"/>
      <c r="N237" s="70"/>
      <c r="O237" s="70"/>
      <c r="P237" s="70"/>
      <c r="Q237" s="70"/>
      <c r="R237" s="70"/>
      <c r="S237" s="70"/>
      <c r="T237" s="70"/>
      <c r="U237" s="70"/>
      <c r="V237" s="70"/>
      <c r="W237" s="70"/>
      <c r="X237" s="70"/>
      <c r="Y237" s="70"/>
      <c r="Z237" s="70"/>
      <c r="AA237" s="70"/>
      <c r="AB237" s="70"/>
      <c r="AC237" s="70"/>
      <c r="AD237" s="70"/>
      <c r="AE237" s="70"/>
      <c r="AF237" s="70"/>
      <c r="AG237" s="70"/>
      <c r="AH237" s="70"/>
      <c r="AI237" s="70"/>
      <c r="AJ237" s="70"/>
      <c r="AK237" s="70"/>
      <c r="AL237" s="70"/>
      <c r="AM237" s="70"/>
      <c r="AN237" s="70">
        <v>24300</v>
      </c>
      <c r="AO237" s="70">
        <v>21047.135710999999</v>
      </c>
    </row>
    <row r="238" spans="1:41" x14ac:dyDescent="0.25">
      <c r="A238" s="72">
        <v>2427</v>
      </c>
      <c r="B238" s="70"/>
      <c r="C238" s="70"/>
      <c r="D238" s="70"/>
      <c r="E238" s="70"/>
      <c r="F238" s="70"/>
      <c r="G238" s="70"/>
      <c r="H238" s="70"/>
      <c r="I238" s="70"/>
      <c r="J238" s="70">
        <v>22900</v>
      </c>
      <c r="K238" s="70">
        <v>17477.893631999999</v>
      </c>
      <c r="L238" s="70"/>
      <c r="M238" s="70"/>
      <c r="N238" s="70"/>
      <c r="O238" s="70"/>
      <c r="P238" s="70"/>
      <c r="Q238" s="70"/>
      <c r="R238" s="70"/>
      <c r="S238" s="70"/>
      <c r="T238" s="70"/>
      <c r="U238" s="70"/>
      <c r="V238" s="70"/>
      <c r="W238" s="70"/>
      <c r="X238" s="70"/>
      <c r="Y238" s="70"/>
      <c r="Z238" s="70"/>
      <c r="AA238" s="70"/>
      <c r="AB238" s="70"/>
      <c r="AC238" s="70"/>
      <c r="AD238" s="70"/>
      <c r="AE238" s="70"/>
      <c r="AF238" s="70"/>
      <c r="AG238" s="70"/>
      <c r="AH238" s="70"/>
      <c r="AI238" s="70"/>
      <c r="AJ238" s="70"/>
      <c r="AK238" s="70"/>
      <c r="AL238" s="70"/>
      <c r="AM238" s="70"/>
      <c r="AN238" s="70">
        <v>22900</v>
      </c>
      <c r="AO238" s="70">
        <v>17477.893631999999</v>
      </c>
    </row>
    <row r="239" spans="1:41" x14ac:dyDescent="0.25">
      <c r="A239" s="72">
        <v>2454</v>
      </c>
      <c r="B239" s="70"/>
      <c r="C239" s="70"/>
      <c r="D239" s="70"/>
      <c r="E239" s="70"/>
      <c r="F239" s="70"/>
      <c r="G239" s="70"/>
      <c r="H239" s="70"/>
      <c r="I239" s="70"/>
      <c r="J239" s="70">
        <v>5700</v>
      </c>
      <c r="K239" s="70">
        <v>6451.9628009999997</v>
      </c>
      <c r="L239" s="70"/>
      <c r="M239" s="70"/>
      <c r="N239" s="70"/>
      <c r="O239" s="70"/>
      <c r="P239" s="70"/>
      <c r="Q239" s="70"/>
      <c r="R239" s="70"/>
      <c r="S239" s="70"/>
      <c r="T239" s="70"/>
      <c r="U239" s="70"/>
      <c r="V239" s="70"/>
      <c r="W239" s="70"/>
      <c r="X239" s="70"/>
      <c r="Y239" s="70"/>
      <c r="Z239" s="70"/>
      <c r="AA239" s="70"/>
      <c r="AB239" s="70"/>
      <c r="AC239" s="70"/>
      <c r="AD239" s="70"/>
      <c r="AE239" s="70"/>
      <c r="AF239" s="70"/>
      <c r="AG239" s="70"/>
      <c r="AH239" s="70"/>
      <c r="AI239" s="70"/>
      <c r="AJ239" s="70"/>
      <c r="AK239" s="70"/>
      <c r="AL239" s="70"/>
      <c r="AM239" s="70"/>
      <c r="AN239" s="70">
        <v>5700</v>
      </c>
      <c r="AO239" s="70">
        <v>6451.9628009999997</v>
      </c>
    </row>
    <row r="240" spans="1:41" x14ac:dyDescent="0.25">
      <c r="A240" s="72">
        <v>2460</v>
      </c>
      <c r="B240" s="70"/>
      <c r="C240" s="70"/>
      <c r="D240" s="70"/>
      <c r="E240" s="70"/>
      <c r="F240" s="70"/>
      <c r="G240" s="70"/>
      <c r="H240" s="70"/>
      <c r="I240" s="70"/>
      <c r="J240" s="70">
        <v>9800</v>
      </c>
      <c r="K240" s="70">
        <v>10139.728697999999</v>
      </c>
      <c r="L240" s="70"/>
      <c r="M240" s="70"/>
      <c r="N240" s="70"/>
      <c r="O240" s="70"/>
      <c r="P240" s="70"/>
      <c r="Q240" s="70"/>
      <c r="R240" s="70"/>
      <c r="S240" s="70"/>
      <c r="T240" s="70"/>
      <c r="U240" s="70"/>
      <c r="V240" s="70"/>
      <c r="W240" s="70"/>
      <c r="X240" s="70"/>
      <c r="Y240" s="70"/>
      <c r="Z240" s="70"/>
      <c r="AA240" s="70"/>
      <c r="AB240" s="70"/>
      <c r="AC240" s="70"/>
      <c r="AD240" s="70"/>
      <c r="AE240" s="70"/>
      <c r="AF240" s="70"/>
      <c r="AG240" s="70"/>
      <c r="AH240" s="70"/>
      <c r="AI240" s="70"/>
      <c r="AJ240" s="70"/>
      <c r="AK240" s="70"/>
      <c r="AL240" s="70"/>
      <c r="AM240" s="70"/>
      <c r="AN240" s="70">
        <v>9800</v>
      </c>
      <c r="AO240" s="70">
        <v>10139.728697999999</v>
      </c>
    </row>
    <row r="241" spans="1:41" x14ac:dyDescent="0.25">
      <c r="A241" s="72">
        <v>2464</v>
      </c>
      <c r="B241" s="70"/>
      <c r="C241" s="70"/>
      <c r="D241" s="70"/>
      <c r="E241" s="70"/>
      <c r="F241" s="70"/>
      <c r="G241" s="70"/>
      <c r="H241" s="70"/>
      <c r="I241" s="70"/>
      <c r="J241" s="70"/>
      <c r="K241" s="70"/>
      <c r="L241" s="70"/>
      <c r="M241" s="70"/>
      <c r="N241" s="70"/>
      <c r="O241" s="70"/>
      <c r="P241" s="70"/>
      <c r="Q241" s="70"/>
      <c r="R241" s="70"/>
      <c r="S241" s="70"/>
      <c r="T241" s="70"/>
      <c r="U241" s="70"/>
      <c r="V241" s="70"/>
      <c r="W241" s="70"/>
      <c r="X241" s="70"/>
      <c r="Y241" s="70"/>
      <c r="Z241" s="70"/>
      <c r="AA241" s="70"/>
      <c r="AB241" s="70">
        <v>13988</v>
      </c>
      <c r="AC241" s="70">
        <v>15501.567490000001</v>
      </c>
      <c r="AD241" s="70"/>
      <c r="AE241" s="70"/>
      <c r="AF241" s="70"/>
      <c r="AG241" s="70"/>
      <c r="AH241" s="70"/>
      <c r="AI241" s="70"/>
      <c r="AJ241" s="70"/>
      <c r="AK241" s="70"/>
      <c r="AL241" s="70"/>
      <c r="AM241" s="70"/>
      <c r="AN241" s="70">
        <v>13988</v>
      </c>
      <c r="AO241" s="70">
        <v>15501.567490000001</v>
      </c>
    </row>
    <row r="242" spans="1:41" x14ac:dyDescent="0.25">
      <c r="A242" s="72">
        <v>2471</v>
      </c>
      <c r="B242" s="70"/>
      <c r="C242" s="70"/>
      <c r="D242" s="70"/>
      <c r="E242" s="70"/>
      <c r="F242" s="70"/>
      <c r="G242" s="70"/>
      <c r="H242" s="70"/>
      <c r="I242" s="70"/>
      <c r="J242" s="70"/>
      <c r="K242" s="70"/>
      <c r="L242" s="70"/>
      <c r="M242" s="70"/>
      <c r="N242" s="70"/>
      <c r="O242" s="70"/>
      <c r="P242" s="70"/>
      <c r="Q242" s="70"/>
      <c r="R242" s="70"/>
      <c r="S242" s="70"/>
      <c r="T242" s="70"/>
      <c r="U242" s="70"/>
      <c r="V242" s="70"/>
      <c r="W242" s="70"/>
      <c r="X242" s="70"/>
      <c r="Y242" s="70"/>
      <c r="Z242" s="70"/>
      <c r="AA242" s="70"/>
      <c r="AB242" s="70"/>
      <c r="AC242" s="70"/>
      <c r="AD242" s="70"/>
      <c r="AE242" s="70"/>
      <c r="AF242" s="70">
        <v>19800</v>
      </c>
      <c r="AG242" s="70">
        <v>12254.071594999999</v>
      </c>
      <c r="AH242" s="70"/>
      <c r="AI242" s="70"/>
      <c r="AJ242" s="70"/>
      <c r="AK242" s="70"/>
      <c r="AL242" s="70"/>
      <c r="AM242" s="70"/>
      <c r="AN242" s="70">
        <v>19800</v>
      </c>
      <c r="AO242" s="70">
        <v>12254.071594999999</v>
      </c>
    </row>
    <row r="243" spans="1:41" x14ac:dyDescent="0.25">
      <c r="A243" s="72">
        <v>2476</v>
      </c>
      <c r="B243" s="70"/>
      <c r="C243" s="70"/>
      <c r="D243" s="70"/>
      <c r="E243" s="70"/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/>
      <c r="S243" s="70"/>
      <c r="T243" s="70"/>
      <c r="U243" s="70"/>
      <c r="V243" s="70"/>
      <c r="W243" s="70"/>
      <c r="X243" s="70"/>
      <c r="Y243" s="70"/>
      <c r="Z243" s="70"/>
      <c r="AA243" s="70"/>
      <c r="AB243" s="70">
        <v>3036</v>
      </c>
      <c r="AC243" s="70">
        <v>3178.735565</v>
      </c>
      <c r="AD243" s="70"/>
      <c r="AE243" s="70"/>
      <c r="AF243" s="70"/>
      <c r="AG243" s="70"/>
      <c r="AH243" s="70"/>
      <c r="AI243" s="70"/>
      <c r="AJ243" s="70"/>
      <c r="AK243" s="70"/>
      <c r="AL243" s="70"/>
      <c r="AM243" s="70"/>
      <c r="AN243" s="70">
        <v>3036</v>
      </c>
      <c r="AO243" s="70">
        <v>3178.735565</v>
      </c>
    </row>
    <row r="244" spans="1:41" x14ac:dyDescent="0.25">
      <c r="A244" s="72">
        <v>2482</v>
      </c>
      <c r="B244" s="70"/>
      <c r="C244" s="70"/>
      <c r="D244" s="70"/>
      <c r="E244" s="70"/>
      <c r="F244" s="70"/>
      <c r="G244" s="70"/>
      <c r="H244" s="70"/>
      <c r="I244" s="70"/>
      <c r="J244" s="70">
        <v>11800</v>
      </c>
      <c r="K244" s="70">
        <v>14609.464113</v>
      </c>
      <c r="L244" s="70"/>
      <c r="M244" s="70"/>
      <c r="N244" s="70"/>
      <c r="O244" s="70"/>
      <c r="P244" s="70"/>
      <c r="Q244" s="70"/>
      <c r="R244" s="70"/>
      <c r="S244" s="70"/>
      <c r="T244" s="70"/>
      <c r="U244" s="70"/>
      <c r="V244" s="70"/>
      <c r="W244" s="70"/>
      <c r="X244" s="70"/>
      <c r="Y244" s="70"/>
      <c r="Z244" s="70"/>
      <c r="AA244" s="70"/>
      <c r="AB244" s="70"/>
      <c r="AC244" s="70"/>
      <c r="AD244" s="70"/>
      <c r="AE244" s="70"/>
      <c r="AF244" s="70"/>
      <c r="AG244" s="70"/>
      <c r="AH244" s="70"/>
      <c r="AI244" s="70"/>
      <c r="AJ244" s="70"/>
      <c r="AK244" s="70"/>
      <c r="AL244" s="70"/>
      <c r="AM244" s="70"/>
      <c r="AN244" s="70">
        <v>11800</v>
      </c>
      <c r="AO244" s="70">
        <v>14609.464113</v>
      </c>
    </row>
    <row r="245" spans="1:41" x14ac:dyDescent="0.25">
      <c r="A245" s="72">
        <v>2487</v>
      </c>
      <c r="B245" s="70"/>
      <c r="C245" s="70"/>
      <c r="D245" s="70"/>
      <c r="E245" s="70"/>
      <c r="F245" s="70"/>
      <c r="G245" s="70"/>
      <c r="H245" s="70"/>
      <c r="I245" s="70"/>
      <c r="J245" s="70"/>
      <c r="K245" s="70"/>
      <c r="L245" s="70"/>
      <c r="M245" s="70"/>
      <c r="N245" s="70"/>
      <c r="O245" s="70"/>
      <c r="P245" s="70"/>
      <c r="Q245" s="70"/>
      <c r="R245" s="70"/>
      <c r="S245" s="70"/>
      <c r="T245" s="70"/>
      <c r="U245" s="70"/>
      <c r="V245" s="70"/>
      <c r="W245" s="70"/>
      <c r="X245" s="70"/>
      <c r="Y245" s="70"/>
      <c r="Z245" s="70"/>
      <c r="AA245" s="70"/>
      <c r="AB245" s="70"/>
      <c r="AC245" s="70"/>
      <c r="AD245" s="70"/>
      <c r="AE245" s="70"/>
      <c r="AF245" s="70"/>
      <c r="AG245" s="70"/>
      <c r="AH245" s="70"/>
      <c r="AI245" s="70"/>
      <c r="AJ245" s="70"/>
      <c r="AK245" s="70"/>
      <c r="AL245" s="70">
        <v>9800</v>
      </c>
      <c r="AM245" s="70">
        <v>8090.6528630000003</v>
      </c>
      <c r="AN245" s="70">
        <v>9800</v>
      </c>
      <c r="AO245" s="70">
        <v>8090.6528630000003</v>
      </c>
    </row>
    <row r="246" spans="1:41" x14ac:dyDescent="0.25">
      <c r="A246" s="72">
        <v>2496</v>
      </c>
      <c r="B246" s="70"/>
      <c r="C246" s="70"/>
      <c r="D246" s="70"/>
      <c r="E246" s="70"/>
      <c r="F246" s="70"/>
      <c r="G246" s="70"/>
      <c r="H246" s="70"/>
      <c r="I246" s="70"/>
      <c r="J246" s="70">
        <v>22500</v>
      </c>
      <c r="K246" s="70">
        <v>21113.910508000001</v>
      </c>
      <c r="L246" s="70"/>
      <c r="M246" s="70"/>
      <c r="N246" s="70"/>
      <c r="O246" s="70"/>
      <c r="P246" s="70"/>
      <c r="Q246" s="70"/>
      <c r="R246" s="70"/>
      <c r="S246" s="70"/>
      <c r="T246" s="70"/>
      <c r="U246" s="70"/>
      <c r="V246" s="70"/>
      <c r="W246" s="70"/>
      <c r="X246" s="70"/>
      <c r="Y246" s="70"/>
      <c r="Z246" s="70"/>
      <c r="AA246" s="70"/>
      <c r="AB246" s="70"/>
      <c r="AC246" s="70"/>
      <c r="AD246" s="70"/>
      <c r="AE246" s="70"/>
      <c r="AF246" s="70"/>
      <c r="AG246" s="70"/>
      <c r="AH246" s="70"/>
      <c r="AI246" s="70"/>
      <c r="AJ246" s="70"/>
      <c r="AK246" s="70"/>
      <c r="AL246" s="70"/>
      <c r="AM246" s="70"/>
      <c r="AN246" s="70">
        <v>22500</v>
      </c>
      <c r="AO246" s="70">
        <v>21113.910508000001</v>
      </c>
    </row>
    <row r="247" spans="1:41" x14ac:dyDescent="0.25">
      <c r="A247" s="72">
        <v>2497</v>
      </c>
      <c r="B247" s="70"/>
      <c r="C247" s="70"/>
      <c r="D247" s="70"/>
      <c r="E247" s="70"/>
      <c r="F247" s="70"/>
      <c r="G247" s="70"/>
      <c r="H247" s="70"/>
      <c r="I247" s="70"/>
      <c r="J247" s="70">
        <v>16900</v>
      </c>
      <c r="K247" s="70">
        <v>14516.066161000001</v>
      </c>
      <c r="L247" s="70"/>
      <c r="M247" s="70"/>
      <c r="N247" s="70"/>
      <c r="O247" s="70"/>
      <c r="P247" s="70"/>
      <c r="Q247" s="70"/>
      <c r="R247" s="70"/>
      <c r="S247" s="70"/>
      <c r="T247" s="70"/>
      <c r="U247" s="70"/>
      <c r="V247" s="70"/>
      <c r="W247" s="70"/>
      <c r="X247" s="70"/>
      <c r="Y247" s="70"/>
      <c r="Z247" s="70"/>
      <c r="AA247" s="70"/>
      <c r="AB247" s="70"/>
      <c r="AC247" s="70"/>
      <c r="AD247" s="70"/>
      <c r="AE247" s="70"/>
      <c r="AF247" s="70"/>
      <c r="AG247" s="70"/>
      <c r="AH247" s="70"/>
      <c r="AI247" s="70"/>
      <c r="AJ247" s="70"/>
      <c r="AK247" s="70"/>
      <c r="AL247" s="70"/>
      <c r="AM247" s="70"/>
      <c r="AN247" s="70">
        <v>16900</v>
      </c>
      <c r="AO247" s="70">
        <v>14516.066161000001</v>
      </c>
    </row>
    <row r="248" spans="1:41" x14ac:dyDescent="0.25">
      <c r="A248" s="72">
        <v>2500</v>
      </c>
      <c r="B248" s="70"/>
      <c r="C248" s="70"/>
      <c r="D248" s="70"/>
      <c r="E248" s="70"/>
      <c r="F248" s="70"/>
      <c r="G248" s="70"/>
      <c r="H248" s="70"/>
      <c r="I248" s="70"/>
      <c r="J248" s="70"/>
      <c r="K248" s="70"/>
      <c r="L248" s="70"/>
      <c r="M248" s="70"/>
      <c r="N248" s="70"/>
      <c r="O248" s="70"/>
      <c r="P248" s="70"/>
      <c r="Q248" s="70"/>
      <c r="R248" s="70"/>
      <c r="S248" s="70"/>
      <c r="T248" s="70"/>
      <c r="U248" s="70"/>
      <c r="V248" s="70"/>
      <c r="W248" s="70"/>
      <c r="X248" s="70">
        <v>6385</v>
      </c>
      <c r="Y248" s="70">
        <v>8952.6835339999998</v>
      </c>
      <c r="Z248" s="70"/>
      <c r="AA248" s="70"/>
      <c r="AB248" s="70"/>
      <c r="AC248" s="70"/>
      <c r="AD248" s="70"/>
      <c r="AE248" s="70"/>
      <c r="AF248" s="70"/>
      <c r="AG248" s="70"/>
      <c r="AH248" s="70"/>
      <c r="AI248" s="70"/>
      <c r="AJ248" s="70"/>
      <c r="AK248" s="70"/>
      <c r="AL248" s="70"/>
      <c r="AM248" s="70"/>
      <c r="AN248" s="70">
        <v>6385</v>
      </c>
      <c r="AO248" s="70">
        <v>8952.6835339999998</v>
      </c>
    </row>
    <row r="249" spans="1:41" x14ac:dyDescent="0.25">
      <c r="A249" s="72">
        <v>2538</v>
      </c>
      <c r="B249" s="70"/>
      <c r="C249" s="70"/>
      <c r="D249" s="70"/>
      <c r="E249" s="70"/>
      <c r="F249" s="70"/>
      <c r="G249" s="70"/>
      <c r="H249" s="70"/>
      <c r="I249" s="70"/>
      <c r="J249" s="70"/>
      <c r="K249" s="70"/>
      <c r="L249" s="70"/>
      <c r="M249" s="70"/>
      <c r="N249" s="70"/>
      <c r="O249" s="70"/>
      <c r="P249" s="70"/>
      <c r="Q249" s="70"/>
      <c r="R249" s="70"/>
      <c r="S249" s="70"/>
      <c r="T249" s="70"/>
      <c r="U249" s="70"/>
      <c r="V249" s="70"/>
      <c r="W249" s="70"/>
      <c r="X249" s="70"/>
      <c r="Y249" s="70"/>
      <c r="Z249" s="70"/>
      <c r="AA249" s="70"/>
      <c r="AB249" s="70"/>
      <c r="AC249" s="70"/>
      <c r="AD249" s="70"/>
      <c r="AE249" s="70"/>
      <c r="AF249" s="70"/>
      <c r="AG249" s="70"/>
      <c r="AH249" s="70"/>
      <c r="AI249" s="70"/>
      <c r="AJ249" s="70"/>
      <c r="AK249" s="70"/>
      <c r="AL249" s="70">
        <v>6900</v>
      </c>
      <c r="AM249" s="70">
        <v>4965.8895949999996</v>
      </c>
      <c r="AN249" s="70">
        <v>6900</v>
      </c>
      <c r="AO249" s="70">
        <v>4965.8895949999996</v>
      </c>
    </row>
    <row r="250" spans="1:41" x14ac:dyDescent="0.25">
      <c r="A250" s="72">
        <v>2546</v>
      </c>
      <c r="B250" s="70"/>
      <c r="C250" s="70"/>
      <c r="D250" s="70"/>
      <c r="E250" s="70"/>
      <c r="F250" s="70"/>
      <c r="G250" s="70"/>
      <c r="H250" s="70"/>
      <c r="I250" s="70"/>
      <c r="J250" s="70"/>
      <c r="K250" s="70"/>
      <c r="L250" s="70"/>
      <c r="M250" s="70"/>
      <c r="N250" s="70">
        <v>19800</v>
      </c>
      <c r="O250" s="70">
        <v>18111.793609</v>
      </c>
      <c r="P250" s="70"/>
      <c r="Q250" s="70"/>
      <c r="R250" s="70"/>
      <c r="S250" s="70"/>
      <c r="T250" s="70"/>
      <c r="U250" s="70"/>
      <c r="V250" s="70"/>
      <c r="W250" s="70"/>
      <c r="X250" s="70"/>
      <c r="Y250" s="70"/>
      <c r="Z250" s="70"/>
      <c r="AA250" s="70"/>
      <c r="AB250" s="70"/>
      <c r="AC250" s="70"/>
      <c r="AD250" s="70"/>
      <c r="AE250" s="70"/>
      <c r="AF250" s="70"/>
      <c r="AG250" s="70"/>
      <c r="AH250" s="70"/>
      <c r="AI250" s="70"/>
      <c r="AJ250" s="70"/>
      <c r="AK250" s="70"/>
      <c r="AL250" s="70"/>
      <c r="AM250" s="70"/>
      <c r="AN250" s="70">
        <v>19800</v>
      </c>
      <c r="AO250" s="70">
        <v>18111.793609</v>
      </c>
    </row>
    <row r="251" spans="1:41" x14ac:dyDescent="0.25">
      <c r="A251" s="72">
        <v>2577</v>
      </c>
      <c r="B251" s="70"/>
      <c r="C251" s="70"/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0"/>
      <c r="Q251" s="70"/>
      <c r="R251" s="70"/>
      <c r="S251" s="70"/>
      <c r="T251" s="70"/>
      <c r="U251" s="70"/>
      <c r="V251" s="70"/>
      <c r="W251" s="70"/>
      <c r="X251" s="70"/>
      <c r="Y251" s="70"/>
      <c r="Z251" s="70"/>
      <c r="AA251" s="70"/>
      <c r="AB251" s="70">
        <v>10255</v>
      </c>
      <c r="AC251" s="70">
        <v>9453.0946960000001</v>
      </c>
      <c r="AD251" s="70"/>
      <c r="AE251" s="70"/>
      <c r="AF251" s="70"/>
      <c r="AG251" s="70"/>
      <c r="AH251" s="70"/>
      <c r="AI251" s="70"/>
      <c r="AJ251" s="70"/>
      <c r="AK251" s="70"/>
      <c r="AL251" s="70"/>
      <c r="AM251" s="70"/>
      <c r="AN251" s="70">
        <v>10255</v>
      </c>
      <c r="AO251" s="70">
        <v>9453.0946960000001</v>
      </c>
    </row>
    <row r="252" spans="1:41" x14ac:dyDescent="0.25">
      <c r="A252" s="72">
        <v>2578</v>
      </c>
      <c r="B252" s="70"/>
      <c r="C252" s="70"/>
      <c r="D252" s="70"/>
      <c r="E252" s="70"/>
      <c r="F252" s="70"/>
      <c r="G252" s="70"/>
      <c r="H252" s="70"/>
      <c r="I252" s="70"/>
      <c r="J252" s="70"/>
      <c r="K252" s="70"/>
      <c r="L252" s="70"/>
      <c r="M252" s="70"/>
      <c r="N252" s="70"/>
      <c r="O252" s="70"/>
      <c r="P252" s="70"/>
      <c r="Q252" s="70"/>
      <c r="R252" s="70"/>
      <c r="S252" s="70"/>
      <c r="T252" s="70"/>
      <c r="U252" s="70"/>
      <c r="V252" s="70"/>
      <c r="W252" s="70"/>
      <c r="X252" s="70"/>
      <c r="Y252" s="70"/>
      <c r="Z252" s="70"/>
      <c r="AA252" s="70"/>
      <c r="AB252" s="70">
        <v>8196</v>
      </c>
      <c r="AC252" s="70">
        <v>8360.7384039999997</v>
      </c>
      <c r="AD252" s="70"/>
      <c r="AE252" s="70"/>
      <c r="AF252" s="70"/>
      <c r="AG252" s="70"/>
      <c r="AH252" s="70"/>
      <c r="AI252" s="70"/>
      <c r="AJ252" s="70"/>
      <c r="AK252" s="70"/>
      <c r="AL252" s="70"/>
      <c r="AM252" s="70"/>
      <c r="AN252" s="70">
        <v>8196</v>
      </c>
      <c r="AO252" s="70">
        <v>8360.7384039999997</v>
      </c>
    </row>
    <row r="253" spans="1:41" x14ac:dyDescent="0.25">
      <c r="A253" s="72">
        <v>2580</v>
      </c>
      <c r="B253" s="70"/>
      <c r="C253" s="70"/>
      <c r="D253" s="70"/>
      <c r="E253" s="70"/>
      <c r="F253" s="70"/>
      <c r="G253" s="70"/>
      <c r="H253" s="70"/>
      <c r="I253" s="70"/>
      <c r="J253" s="70"/>
      <c r="K253" s="70"/>
      <c r="L253" s="70"/>
      <c r="M253" s="70"/>
      <c r="N253" s="70"/>
      <c r="O253" s="70"/>
      <c r="P253" s="70"/>
      <c r="Q253" s="70"/>
      <c r="R253" s="70"/>
      <c r="S253" s="70"/>
      <c r="T253" s="70"/>
      <c r="U253" s="70"/>
      <c r="V253" s="70"/>
      <c r="W253" s="70"/>
      <c r="X253" s="70"/>
      <c r="Y253" s="70"/>
      <c r="Z253" s="70"/>
      <c r="AA253" s="70"/>
      <c r="AB253" s="70">
        <v>6560</v>
      </c>
      <c r="AC253" s="70">
        <v>19374.951475999998</v>
      </c>
      <c r="AD253" s="70"/>
      <c r="AE253" s="70"/>
      <c r="AF253" s="70"/>
      <c r="AG253" s="70"/>
      <c r="AH253" s="70"/>
      <c r="AI253" s="70"/>
      <c r="AJ253" s="70"/>
      <c r="AK253" s="70"/>
      <c r="AL253" s="70"/>
      <c r="AM253" s="70"/>
      <c r="AN253" s="70">
        <v>6560</v>
      </c>
      <c r="AO253" s="70">
        <v>19374.951475999998</v>
      </c>
    </row>
    <row r="254" spans="1:41" x14ac:dyDescent="0.25">
      <c r="A254" s="72">
        <v>2600</v>
      </c>
      <c r="B254" s="70">
        <v>9851</v>
      </c>
      <c r="C254" s="70">
        <v>10974.60852</v>
      </c>
      <c r="D254" s="70"/>
      <c r="E254" s="70"/>
      <c r="F254" s="70"/>
      <c r="G254" s="70"/>
      <c r="H254" s="70"/>
      <c r="I254" s="70"/>
      <c r="J254" s="70"/>
      <c r="K254" s="70"/>
      <c r="L254" s="70"/>
      <c r="M254" s="70"/>
      <c r="N254" s="70"/>
      <c r="O254" s="70"/>
      <c r="P254" s="70"/>
      <c r="Q254" s="70"/>
      <c r="R254" s="70"/>
      <c r="S254" s="70"/>
      <c r="T254" s="70"/>
      <c r="U254" s="70"/>
      <c r="V254" s="70"/>
      <c r="W254" s="70"/>
      <c r="X254" s="70"/>
      <c r="Y254" s="70"/>
      <c r="Z254" s="70"/>
      <c r="AA254" s="70"/>
      <c r="AB254" s="70"/>
      <c r="AC254" s="70"/>
      <c r="AD254" s="70"/>
      <c r="AE254" s="70"/>
      <c r="AF254" s="70"/>
      <c r="AG254" s="70"/>
      <c r="AH254" s="70"/>
      <c r="AI254" s="70"/>
      <c r="AJ254" s="70"/>
      <c r="AK254" s="70"/>
      <c r="AL254" s="70"/>
      <c r="AM254" s="70"/>
      <c r="AN254" s="70">
        <v>9851</v>
      </c>
      <c r="AO254" s="70">
        <v>10974.60852</v>
      </c>
    </row>
    <row r="255" spans="1:41" x14ac:dyDescent="0.25">
      <c r="A255" s="72">
        <v>2610</v>
      </c>
      <c r="B255" s="70"/>
      <c r="C255" s="70"/>
      <c r="D255" s="70"/>
      <c r="E255" s="70"/>
      <c r="F255" s="70"/>
      <c r="G255" s="70"/>
      <c r="H255" s="70">
        <v>15800</v>
      </c>
      <c r="I255" s="70">
        <v>4836.4126830000005</v>
      </c>
      <c r="J255" s="70"/>
      <c r="K255" s="70"/>
      <c r="L255" s="70"/>
      <c r="M255" s="70"/>
      <c r="N255" s="70"/>
      <c r="O255" s="70"/>
      <c r="P255" s="70"/>
      <c r="Q255" s="70"/>
      <c r="R255" s="70"/>
      <c r="S255" s="70"/>
      <c r="T255" s="70"/>
      <c r="U255" s="70"/>
      <c r="V255" s="70"/>
      <c r="W255" s="70"/>
      <c r="X255" s="70"/>
      <c r="Y255" s="70"/>
      <c r="Z255" s="70"/>
      <c r="AA255" s="70"/>
      <c r="AB255" s="70"/>
      <c r="AC255" s="70"/>
      <c r="AD255" s="70"/>
      <c r="AE255" s="70"/>
      <c r="AF255" s="70"/>
      <c r="AG255" s="70"/>
      <c r="AH255" s="70"/>
      <c r="AI255" s="70"/>
      <c r="AJ255" s="70"/>
      <c r="AK255" s="70"/>
      <c r="AL255" s="70"/>
      <c r="AM255" s="70"/>
      <c r="AN255" s="70">
        <v>15800</v>
      </c>
      <c r="AO255" s="70">
        <v>4836.4126830000005</v>
      </c>
    </row>
    <row r="256" spans="1:41" x14ac:dyDescent="0.25">
      <c r="A256" s="72">
        <v>2611</v>
      </c>
      <c r="B256" s="70">
        <v>6602</v>
      </c>
      <c r="C256" s="70">
        <v>5663.251816</v>
      </c>
      <c r="D256" s="70"/>
      <c r="E256" s="70"/>
      <c r="F256" s="70"/>
      <c r="G256" s="70"/>
      <c r="H256" s="70"/>
      <c r="I256" s="70"/>
      <c r="J256" s="70"/>
      <c r="K256" s="70"/>
      <c r="L256" s="70"/>
      <c r="M256" s="70"/>
      <c r="N256" s="70"/>
      <c r="O256" s="70"/>
      <c r="P256" s="70"/>
      <c r="Q256" s="70"/>
      <c r="R256" s="70"/>
      <c r="S256" s="70"/>
      <c r="T256" s="70"/>
      <c r="U256" s="70"/>
      <c r="V256" s="70"/>
      <c r="W256" s="70"/>
      <c r="X256" s="70"/>
      <c r="Y256" s="70"/>
      <c r="Z256" s="70"/>
      <c r="AA256" s="70"/>
      <c r="AB256" s="70"/>
      <c r="AC256" s="70"/>
      <c r="AD256" s="70"/>
      <c r="AE256" s="70"/>
      <c r="AF256" s="70"/>
      <c r="AG256" s="70"/>
      <c r="AH256" s="70"/>
      <c r="AI256" s="70"/>
      <c r="AJ256" s="70"/>
      <c r="AK256" s="70"/>
      <c r="AL256" s="70"/>
      <c r="AM256" s="70"/>
      <c r="AN256" s="70">
        <v>6602</v>
      </c>
      <c r="AO256" s="70">
        <v>5663.251816</v>
      </c>
    </row>
    <row r="257" spans="1:41" x14ac:dyDescent="0.25">
      <c r="A257" s="72">
        <v>2621</v>
      </c>
      <c r="B257" s="70"/>
      <c r="C257" s="70"/>
      <c r="D257" s="70"/>
      <c r="E257" s="70"/>
      <c r="F257" s="70"/>
      <c r="G257" s="70"/>
      <c r="H257" s="70"/>
      <c r="I257" s="70"/>
      <c r="J257" s="70"/>
      <c r="K257" s="70"/>
      <c r="L257" s="70">
        <v>10265</v>
      </c>
      <c r="M257" s="70">
        <v>8529.0604860000003</v>
      </c>
      <c r="N257" s="70"/>
      <c r="O257" s="70"/>
      <c r="P257" s="70"/>
      <c r="Q257" s="70"/>
      <c r="R257" s="70"/>
      <c r="S257" s="70"/>
      <c r="T257" s="70"/>
      <c r="U257" s="70"/>
      <c r="V257" s="70"/>
      <c r="W257" s="70"/>
      <c r="X257" s="70"/>
      <c r="Y257" s="70"/>
      <c r="Z257" s="70"/>
      <c r="AA257" s="70"/>
      <c r="AB257" s="70"/>
      <c r="AC257" s="70"/>
      <c r="AD257" s="70"/>
      <c r="AE257" s="70"/>
      <c r="AF257" s="70"/>
      <c r="AG257" s="70"/>
      <c r="AH257" s="70"/>
      <c r="AI257" s="70"/>
      <c r="AJ257" s="70"/>
      <c r="AK257" s="70"/>
      <c r="AL257" s="70"/>
      <c r="AM257" s="70"/>
      <c r="AN257" s="70">
        <v>10265</v>
      </c>
      <c r="AO257" s="70">
        <v>8529.0604860000003</v>
      </c>
    </row>
    <row r="258" spans="1:41" x14ac:dyDescent="0.25">
      <c r="A258" s="72">
        <v>2629</v>
      </c>
      <c r="B258" s="70"/>
      <c r="C258" s="70"/>
      <c r="D258" s="70"/>
      <c r="E258" s="70"/>
      <c r="F258" s="70"/>
      <c r="G258" s="70"/>
      <c r="H258" s="70"/>
      <c r="I258" s="70"/>
      <c r="J258" s="70"/>
      <c r="K258" s="70"/>
      <c r="L258" s="70"/>
      <c r="M258" s="70"/>
      <c r="N258" s="70"/>
      <c r="O258" s="70"/>
      <c r="P258" s="70"/>
      <c r="Q258" s="70"/>
      <c r="R258" s="70"/>
      <c r="S258" s="70"/>
      <c r="T258" s="70"/>
      <c r="U258" s="70"/>
      <c r="V258" s="70"/>
      <c r="W258" s="70"/>
      <c r="X258" s="70"/>
      <c r="Y258" s="70"/>
      <c r="Z258" s="70"/>
      <c r="AA258" s="70"/>
      <c r="AB258" s="70">
        <v>5859</v>
      </c>
      <c r="AC258" s="70">
        <v>10192.378234</v>
      </c>
      <c r="AD258" s="70"/>
      <c r="AE258" s="70"/>
      <c r="AF258" s="70"/>
      <c r="AG258" s="70"/>
      <c r="AH258" s="70"/>
      <c r="AI258" s="70"/>
      <c r="AJ258" s="70"/>
      <c r="AK258" s="70"/>
      <c r="AL258" s="70"/>
      <c r="AM258" s="70"/>
      <c r="AN258" s="70">
        <v>5859</v>
      </c>
      <c r="AO258" s="70">
        <v>10192.378234</v>
      </c>
    </row>
    <row r="259" spans="1:41" x14ac:dyDescent="0.25">
      <c r="A259" s="72">
        <v>2639</v>
      </c>
      <c r="B259" s="70"/>
      <c r="C259" s="70"/>
      <c r="D259" s="70"/>
      <c r="E259" s="70"/>
      <c r="F259" s="70"/>
      <c r="G259" s="70"/>
      <c r="H259" s="70"/>
      <c r="I259" s="70"/>
      <c r="J259" s="70"/>
      <c r="K259" s="70"/>
      <c r="L259" s="70">
        <v>6458</v>
      </c>
      <c r="M259" s="70">
        <v>7161.9486390000002</v>
      </c>
      <c r="N259" s="70"/>
      <c r="O259" s="70"/>
      <c r="P259" s="70"/>
      <c r="Q259" s="70"/>
      <c r="R259" s="70"/>
      <c r="S259" s="70"/>
      <c r="T259" s="70"/>
      <c r="U259" s="70"/>
      <c r="V259" s="70"/>
      <c r="W259" s="70"/>
      <c r="X259" s="70"/>
      <c r="Y259" s="70"/>
      <c r="Z259" s="70"/>
      <c r="AA259" s="70"/>
      <c r="AB259" s="70"/>
      <c r="AC259" s="70"/>
      <c r="AD259" s="70"/>
      <c r="AE259" s="70"/>
      <c r="AF259" s="70"/>
      <c r="AG259" s="70"/>
      <c r="AH259" s="70"/>
      <c r="AI259" s="70"/>
      <c r="AJ259" s="70"/>
      <c r="AK259" s="70"/>
      <c r="AL259" s="70"/>
      <c r="AM259" s="70"/>
      <c r="AN259" s="70">
        <v>6458</v>
      </c>
      <c r="AO259" s="70">
        <v>7161.9486390000002</v>
      </c>
    </row>
    <row r="260" spans="1:41" x14ac:dyDescent="0.25">
      <c r="A260" s="72">
        <v>2677</v>
      </c>
      <c r="B260" s="70"/>
      <c r="C260" s="70"/>
      <c r="D260" s="70"/>
      <c r="E260" s="70"/>
      <c r="F260" s="70"/>
      <c r="G260" s="70"/>
      <c r="H260" s="70"/>
      <c r="I260" s="70"/>
      <c r="J260" s="70"/>
      <c r="K260" s="70"/>
      <c r="L260" s="70"/>
      <c r="M260" s="70"/>
      <c r="N260" s="70"/>
      <c r="O260" s="70"/>
      <c r="P260" s="70"/>
      <c r="Q260" s="70"/>
      <c r="R260" s="70"/>
      <c r="S260" s="70"/>
      <c r="T260" s="70"/>
      <c r="U260" s="70"/>
      <c r="V260" s="70"/>
      <c r="W260" s="70"/>
      <c r="X260" s="70"/>
      <c r="Y260" s="70"/>
      <c r="Z260" s="70"/>
      <c r="AA260" s="70"/>
      <c r="AB260" s="70"/>
      <c r="AC260" s="70"/>
      <c r="AD260" s="70"/>
      <c r="AE260" s="70"/>
      <c r="AF260" s="70"/>
      <c r="AG260" s="70"/>
      <c r="AH260" s="70"/>
      <c r="AI260" s="70"/>
      <c r="AJ260" s="70"/>
      <c r="AK260" s="70"/>
      <c r="AL260" s="70">
        <v>3900</v>
      </c>
      <c r="AM260" s="70">
        <v>4935.4543329999997</v>
      </c>
      <c r="AN260" s="70">
        <v>3900</v>
      </c>
      <c r="AO260" s="70">
        <v>4935.4543329999997</v>
      </c>
    </row>
    <row r="261" spans="1:41" x14ac:dyDescent="0.25">
      <c r="A261" s="72">
        <v>2720</v>
      </c>
      <c r="B261" s="70"/>
      <c r="C261" s="70"/>
      <c r="D261" s="70"/>
      <c r="E261" s="70"/>
      <c r="F261" s="70"/>
      <c r="G261" s="70"/>
      <c r="H261" s="70"/>
      <c r="I261" s="70"/>
      <c r="J261" s="70"/>
      <c r="K261" s="70"/>
      <c r="L261" s="70"/>
      <c r="M261" s="70"/>
      <c r="N261" s="70">
        <v>10000</v>
      </c>
      <c r="O261" s="70">
        <v>4749.9575729999997</v>
      </c>
      <c r="P261" s="70"/>
      <c r="Q261" s="70"/>
      <c r="R261" s="70"/>
      <c r="S261" s="70"/>
      <c r="T261" s="70"/>
      <c r="U261" s="70"/>
      <c r="V261" s="70"/>
      <c r="W261" s="70"/>
      <c r="X261" s="70"/>
      <c r="Y261" s="70"/>
      <c r="Z261" s="70"/>
      <c r="AA261" s="70"/>
      <c r="AB261" s="70"/>
      <c r="AC261" s="70"/>
      <c r="AD261" s="70"/>
      <c r="AE261" s="70"/>
      <c r="AF261" s="70"/>
      <c r="AG261" s="70"/>
      <c r="AH261" s="70"/>
      <c r="AI261" s="70"/>
      <c r="AJ261" s="70"/>
      <c r="AK261" s="70"/>
      <c r="AL261" s="70"/>
      <c r="AM261" s="70"/>
      <c r="AN261" s="70">
        <v>10000</v>
      </c>
      <c r="AO261" s="70">
        <v>4749.9575729999997</v>
      </c>
    </row>
    <row r="262" spans="1:41" x14ac:dyDescent="0.25">
      <c r="A262" s="72">
        <v>2721</v>
      </c>
      <c r="B262" s="70">
        <v>7755</v>
      </c>
      <c r="C262" s="70">
        <v>5712.0602410000001</v>
      </c>
      <c r="D262" s="70"/>
      <c r="E262" s="70"/>
      <c r="F262" s="70"/>
      <c r="G262" s="70"/>
      <c r="H262" s="70"/>
      <c r="I262" s="70"/>
      <c r="J262" s="70"/>
      <c r="K262" s="70"/>
      <c r="L262" s="70"/>
      <c r="M262" s="70"/>
      <c r="N262" s="70"/>
      <c r="O262" s="70"/>
      <c r="P262" s="70"/>
      <c r="Q262" s="70"/>
      <c r="R262" s="70"/>
      <c r="S262" s="70"/>
      <c r="T262" s="70"/>
      <c r="U262" s="70"/>
      <c r="V262" s="70"/>
      <c r="W262" s="70"/>
      <c r="X262" s="70"/>
      <c r="Y262" s="70"/>
      <c r="Z262" s="70"/>
      <c r="AA262" s="70"/>
      <c r="AB262" s="70"/>
      <c r="AC262" s="70"/>
      <c r="AD262" s="70"/>
      <c r="AE262" s="70"/>
      <c r="AF262" s="70"/>
      <c r="AG262" s="70"/>
      <c r="AH262" s="70"/>
      <c r="AI262" s="70"/>
      <c r="AJ262" s="70"/>
      <c r="AK262" s="70"/>
      <c r="AL262" s="70"/>
      <c r="AM262" s="70"/>
      <c r="AN262" s="70">
        <v>7755</v>
      </c>
      <c r="AO262" s="70">
        <v>5712.0602410000001</v>
      </c>
    </row>
    <row r="263" spans="1:41" x14ac:dyDescent="0.25">
      <c r="A263" s="72">
        <v>2734</v>
      </c>
      <c r="B263" s="70">
        <v>6656</v>
      </c>
      <c r="C263" s="70">
        <v>5500.0285800000001</v>
      </c>
      <c r="D263" s="70"/>
      <c r="E263" s="70"/>
      <c r="F263" s="70"/>
      <c r="G263" s="70"/>
      <c r="H263" s="70"/>
      <c r="I263" s="70"/>
      <c r="J263" s="70"/>
      <c r="K263" s="70"/>
      <c r="L263" s="70"/>
      <c r="M263" s="70"/>
      <c r="N263" s="70"/>
      <c r="O263" s="70"/>
      <c r="P263" s="70"/>
      <c r="Q263" s="70"/>
      <c r="R263" s="70"/>
      <c r="S263" s="70"/>
      <c r="T263" s="70"/>
      <c r="U263" s="70"/>
      <c r="V263" s="70"/>
      <c r="W263" s="70"/>
      <c r="X263" s="70"/>
      <c r="Y263" s="70"/>
      <c r="Z263" s="70"/>
      <c r="AA263" s="70"/>
      <c r="AB263" s="70"/>
      <c r="AC263" s="70"/>
      <c r="AD263" s="70"/>
      <c r="AE263" s="70"/>
      <c r="AF263" s="70"/>
      <c r="AG263" s="70"/>
      <c r="AH263" s="70"/>
      <c r="AI263" s="70"/>
      <c r="AJ263" s="70"/>
      <c r="AK263" s="70"/>
      <c r="AL263" s="70"/>
      <c r="AM263" s="70"/>
      <c r="AN263" s="70">
        <v>6656</v>
      </c>
      <c r="AO263" s="70">
        <v>5500.0285800000001</v>
      </c>
    </row>
    <row r="264" spans="1:41" x14ac:dyDescent="0.25">
      <c r="A264" s="72">
        <v>2739</v>
      </c>
      <c r="B264" s="70">
        <v>8479</v>
      </c>
      <c r="C264" s="70">
        <v>11586.742125999999</v>
      </c>
      <c r="D264" s="70"/>
      <c r="E264" s="70"/>
      <c r="F264" s="70"/>
      <c r="G264" s="70"/>
      <c r="H264" s="70"/>
      <c r="I264" s="70"/>
      <c r="J264" s="70"/>
      <c r="K264" s="70"/>
      <c r="L264" s="70"/>
      <c r="M264" s="70"/>
      <c r="N264" s="70"/>
      <c r="O264" s="70"/>
      <c r="P264" s="70"/>
      <c r="Q264" s="70"/>
      <c r="R264" s="70"/>
      <c r="S264" s="70"/>
      <c r="T264" s="70"/>
      <c r="U264" s="70"/>
      <c r="V264" s="70"/>
      <c r="W264" s="70"/>
      <c r="X264" s="70"/>
      <c r="Y264" s="70"/>
      <c r="Z264" s="70"/>
      <c r="AA264" s="70"/>
      <c r="AB264" s="70"/>
      <c r="AC264" s="70"/>
      <c r="AD264" s="70"/>
      <c r="AE264" s="70"/>
      <c r="AF264" s="70"/>
      <c r="AG264" s="70"/>
      <c r="AH264" s="70"/>
      <c r="AI264" s="70"/>
      <c r="AJ264" s="70"/>
      <c r="AK264" s="70"/>
      <c r="AL264" s="70"/>
      <c r="AM264" s="70"/>
      <c r="AN264" s="70">
        <v>8479</v>
      </c>
      <c r="AO264" s="70">
        <v>11586.742125999999</v>
      </c>
    </row>
    <row r="265" spans="1:41" x14ac:dyDescent="0.25">
      <c r="A265" s="72">
        <v>2742</v>
      </c>
      <c r="B265" s="70">
        <v>8082</v>
      </c>
      <c r="C265" s="70">
        <v>7627.0831900000003</v>
      </c>
      <c r="D265" s="70"/>
      <c r="E265" s="70"/>
      <c r="F265" s="70"/>
      <c r="G265" s="70"/>
      <c r="H265" s="70"/>
      <c r="I265" s="70"/>
      <c r="J265" s="70"/>
      <c r="K265" s="70"/>
      <c r="L265" s="70"/>
      <c r="M265" s="70"/>
      <c r="N265" s="70"/>
      <c r="O265" s="70"/>
      <c r="P265" s="70"/>
      <c r="Q265" s="70"/>
      <c r="R265" s="70"/>
      <c r="S265" s="70"/>
      <c r="T265" s="70"/>
      <c r="U265" s="70"/>
      <c r="V265" s="70"/>
      <c r="W265" s="70"/>
      <c r="X265" s="70"/>
      <c r="Y265" s="70"/>
      <c r="Z265" s="70"/>
      <c r="AA265" s="70"/>
      <c r="AB265" s="70"/>
      <c r="AC265" s="70"/>
      <c r="AD265" s="70"/>
      <c r="AE265" s="70"/>
      <c r="AF265" s="70"/>
      <c r="AG265" s="70"/>
      <c r="AH265" s="70"/>
      <c r="AI265" s="70"/>
      <c r="AJ265" s="70"/>
      <c r="AK265" s="70"/>
      <c r="AL265" s="70"/>
      <c r="AM265" s="70"/>
      <c r="AN265" s="70">
        <v>8082</v>
      </c>
      <c r="AO265" s="70">
        <v>7627.0831900000003</v>
      </c>
    </row>
    <row r="266" spans="1:41" x14ac:dyDescent="0.25">
      <c r="A266" s="72">
        <v>2751</v>
      </c>
      <c r="B266" s="70"/>
      <c r="C266" s="70"/>
      <c r="D266" s="70"/>
      <c r="E266" s="70"/>
      <c r="F266" s="70"/>
      <c r="G266" s="70"/>
      <c r="H266" s="70"/>
      <c r="I266" s="70"/>
      <c r="J266" s="70"/>
      <c r="K266" s="70"/>
      <c r="L266" s="70"/>
      <c r="M266" s="70"/>
      <c r="N266" s="70"/>
      <c r="O266" s="70"/>
      <c r="P266" s="70"/>
      <c r="Q266" s="70"/>
      <c r="R266" s="70"/>
      <c r="S266" s="70"/>
      <c r="T266" s="70"/>
      <c r="U266" s="70"/>
      <c r="V266" s="70"/>
      <c r="W266" s="70"/>
      <c r="X266" s="70"/>
      <c r="Y266" s="70"/>
      <c r="Z266" s="70"/>
      <c r="AA266" s="70"/>
      <c r="AB266" s="70">
        <v>11636</v>
      </c>
      <c r="AC266" s="70">
        <v>9212.0864250000013</v>
      </c>
      <c r="AD266" s="70"/>
      <c r="AE266" s="70"/>
      <c r="AF266" s="70"/>
      <c r="AG266" s="70"/>
      <c r="AH266" s="70"/>
      <c r="AI266" s="70"/>
      <c r="AJ266" s="70"/>
      <c r="AK266" s="70"/>
      <c r="AL266" s="70"/>
      <c r="AM266" s="70"/>
      <c r="AN266" s="70">
        <v>11636</v>
      </c>
      <c r="AO266" s="70">
        <v>9212.0864250000013</v>
      </c>
    </row>
    <row r="267" spans="1:41" x14ac:dyDescent="0.25">
      <c r="A267" s="72">
        <v>2773</v>
      </c>
      <c r="B267" s="70"/>
      <c r="C267" s="70"/>
      <c r="D267" s="70"/>
      <c r="E267" s="70"/>
      <c r="F267" s="70"/>
      <c r="G267" s="70"/>
      <c r="H267" s="70"/>
      <c r="I267" s="70"/>
      <c r="J267" s="70"/>
      <c r="K267" s="70"/>
      <c r="L267" s="70"/>
      <c r="M267" s="70"/>
      <c r="N267" s="70"/>
      <c r="O267" s="70"/>
      <c r="P267" s="70"/>
      <c r="Q267" s="70"/>
      <c r="R267" s="70"/>
      <c r="S267" s="70"/>
      <c r="T267" s="70"/>
      <c r="U267" s="70"/>
      <c r="V267" s="70">
        <v>30000</v>
      </c>
      <c r="W267" s="70">
        <v>27740.868499999997</v>
      </c>
      <c r="X267" s="70"/>
      <c r="Y267" s="70"/>
      <c r="Z267" s="70"/>
      <c r="AA267" s="70"/>
      <c r="AB267" s="70"/>
      <c r="AC267" s="70"/>
      <c r="AD267" s="70"/>
      <c r="AE267" s="70"/>
      <c r="AF267" s="70"/>
      <c r="AG267" s="70"/>
      <c r="AH267" s="70"/>
      <c r="AI267" s="70"/>
      <c r="AJ267" s="70"/>
      <c r="AK267" s="70"/>
      <c r="AL267" s="70"/>
      <c r="AM267" s="70"/>
      <c r="AN267" s="70">
        <v>30000</v>
      </c>
      <c r="AO267" s="70">
        <v>27740.868499999997</v>
      </c>
    </row>
    <row r="268" spans="1:41" x14ac:dyDescent="0.25">
      <c r="A268" s="72">
        <v>2776</v>
      </c>
      <c r="B268" s="70"/>
      <c r="C268" s="70"/>
      <c r="D268" s="70"/>
      <c r="E268" s="70"/>
      <c r="F268" s="70"/>
      <c r="G268" s="70"/>
      <c r="H268" s="70"/>
      <c r="I268" s="70"/>
      <c r="J268" s="70"/>
      <c r="K268" s="70"/>
      <c r="L268" s="70"/>
      <c r="M268" s="70"/>
      <c r="N268" s="70"/>
      <c r="O268" s="70"/>
      <c r="P268" s="70"/>
      <c r="Q268" s="70"/>
      <c r="R268" s="70"/>
      <c r="S268" s="70"/>
      <c r="T268" s="70"/>
      <c r="U268" s="70"/>
      <c r="V268" s="70">
        <v>12000</v>
      </c>
      <c r="W268" s="70">
        <v>17786.740135999997</v>
      </c>
      <c r="X268" s="70"/>
      <c r="Y268" s="70"/>
      <c r="Z268" s="70"/>
      <c r="AA268" s="70"/>
      <c r="AB268" s="70"/>
      <c r="AC268" s="70"/>
      <c r="AD268" s="70"/>
      <c r="AE268" s="70"/>
      <c r="AF268" s="70"/>
      <c r="AG268" s="70"/>
      <c r="AH268" s="70"/>
      <c r="AI268" s="70"/>
      <c r="AJ268" s="70"/>
      <c r="AK268" s="70"/>
      <c r="AL268" s="70"/>
      <c r="AM268" s="70"/>
      <c r="AN268" s="70">
        <v>12000</v>
      </c>
      <c r="AO268" s="70">
        <v>17786.740135999997</v>
      </c>
    </row>
    <row r="269" spans="1:41" x14ac:dyDescent="0.25">
      <c r="A269" s="72">
        <v>2779</v>
      </c>
      <c r="B269" s="70"/>
      <c r="C269" s="70"/>
      <c r="D269" s="70"/>
      <c r="E269" s="70"/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/>
      <c r="S269" s="70"/>
      <c r="T269" s="70"/>
      <c r="U269" s="70"/>
      <c r="V269" s="70">
        <v>21000</v>
      </c>
      <c r="W269" s="70">
        <v>13592.759590999998</v>
      </c>
      <c r="X269" s="70"/>
      <c r="Y269" s="70"/>
      <c r="Z269" s="70"/>
      <c r="AA269" s="70"/>
      <c r="AB269" s="70"/>
      <c r="AC269" s="70"/>
      <c r="AD269" s="70"/>
      <c r="AE269" s="70"/>
      <c r="AF269" s="70"/>
      <c r="AG269" s="70"/>
      <c r="AH269" s="70"/>
      <c r="AI269" s="70"/>
      <c r="AJ269" s="70"/>
      <c r="AK269" s="70"/>
      <c r="AL269" s="70"/>
      <c r="AM269" s="70"/>
      <c r="AN269" s="70">
        <v>21000</v>
      </c>
      <c r="AO269" s="70">
        <v>13592.759590999998</v>
      </c>
    </row>
    <row r="270" spans="1:41" x14ac:dyDescent="0.25">
      <c r="A270" s="72">
        <v>2780</v>
      </c>
      <c r="B270" s="70"/>
      <c r="C270" s="70"/>
      <c r="D270" s="70"/>
      <c r="E270" s="70"/>
      <c r="F270" s="70"/>
      <c r="G270" s="70"/>
      <c r="H270" s="70"/>
      <c r="I270" s="70"/>
      <c r="J270" s="70"/>
      <c r="K270" s="70"/>
      <c r="L270" s="70"/>
      <c r="M270" s="70"/>
      <c r="N270" s="70"/>
      <c r="O270" s="70"/>
      <c r="P270" s="70"/>
      <c r="Q270" s="70"/>
      <c r="R270" s="70"/>
      <c r="S270" s="70"/>
      <c r="T270" s="70"/>
      <c r="U270" s="70"/>
      <c r="V270" s="70">
        <v>15400</v>
      </c>
      <c r="W270" s="70">
        <v>9246.0061319999986</v>
      </c>
      <c r="X270" s="70"/>
      <c r="Y270" s="70"/>
      <c r="Z270" s="70"/>
      <c r="AA270" s="70"/>
      <c r="AB270" s="70"/>
      <c r="AC270" s="70"/>
      <c r="AD270" s="70"/>
      <c r="AE270" s="70"/>
      <c r="AF270" s="70"/>
      <c r="AG270" s="70"/>
      <c r="AH270" s="70"/>
      <c r="AI270" s="70"/>
      <c r="AJ270" s="70"/>
      <c r="AK270" s="70"/>
      <c r="AL270" s="70"/>
      <c r="AM270" s="70"/>
      <c r="AN270" s="70">
        <v>15400</v>
      </c>
      <c r="AO270" s="70">
        <v>9246.0061319999986</v>
      </c>
    </row>
    <row r="271" spans="1:41" x14ac:dyDescent="0.25">
      <c r="A271" s="72">
        <v>2783</v>
      </c>
      <c r="B271" s="70"/>
      <c r="C271" s="70"/>
      <c r="D271" s="70"/>
      <c r="E271" s="70"/>
      <c r="F271" s="70"/>
      <c r="G271" s="70"/>
      <c r="H271" s="70"/>
      <c r="I271" s="70"/>
      <c r="J271" s="70"/>
      <c r="K271" s="70"/>
      <c r="L271" s="70"/>
      <c r="M271" s="70"/>
      <c r="N271" s="70"/>
      <c r="O271" s="70"/>
      <c r="P271" s="70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>
        <v>5079</v>
      </c>
      <c r="AC271" s="70">
        <v>6213.3496319999995</v>
      </c>
      <c r="AD271" s="70"/>
      <c r="AE271" s="70"/>
      <c r="AF271" s="70"/>
      <c r="AG271" s="70"/>
      <c r="AH271" s="70"/>
      <c r="AI271" s="70"/>
      <c r="AJ271" s="70"/>
      <c r="AK271" s="70"/>
      <c r="AL271" s="70"/>
      <c r="AM271" s="70"/>
      <c r="AN271" s="70">
        <v>5079</v>
      </c>
      <c r="AO271" s="70">
        <v>6213.3496319999995</v>
      </c>
    </row>
    <row r="272" spans="1:41" x14ac:dyDescent="0.25">
      <c r="A272" s="72">
        <v>2785</v>
      </c>
      <c r="B272" s="70"/>
      <c r="C272" s="70"/>
      <c r="D272" s="70"/>
      <c r="E272" s="70"/>
      <c r="F272" s="70"/>
      <c r="G272" s="70"/>
      <c r="H272" s="70"/>
      <c r="I272" s="70"/>
      <c r="J272" s="70"/>
      <c r="K272" s="70"/>
      <c r="L272" s="70"/>
      <c r="M272" s="70"/>
      <c r="N272" s="70"/>
      <c r="O272" s="70"/>
      <c r="P272" s="70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>
        <v>18324</v>
      </c>
      <c r="AC272" s="70">
        <v>20361.404350999997</v>
      </c>
      <c r="AD272" s="70"/>
      <c r="AE272" s="70"/>
      <c r="AF272" s="70"/>
      <c r="AG272" s="70"/>
      <c r="AH272" s="70"/>
      <c r="AI272" s="70"/>
      <c r="AJ272" s="70"/>
      <c r="AK272" s="70"/>
      <c r="AL272" s="70"/>
      <c r="AM272" s="70"/>
      <c r="AN272" s="70">
        <v>18324</v>
      </c>
      <c r="AO272" s="70">
        <v>20361.404350999997</v>
      </c>
    </row>
    <row r="273" spans="1:41" x14ac:dyDescent="0.25">
      <c r="A273" s="72">
        <v>2796</v>
      </c>
      <c r="B273" s="70"/>
      <c r="C273" s="70"/>
      <c r="D273" s="70"/>
      <c r="E273" s="70"/>
      <c r="F273" s="70"/>
      <c r="G273" s="70"/>
      <c r="H273" s="70"/>
      <c r="I273" s="70"/>
      <c r="J273" s="70"/>
      <c r="K273" s="70"/>
      <c r="L273" s="70"/>
      <c r="M273" s="70"/>
      <c r="N273" s="70"/>
      <c r="O273" s="70"/>
      <c r="P273" s="70"/>
      <c r="Q273" s="70"/>
      <c r="R273" s="70"/>
      <c r="S273" s="70"/>
      <c r="T273" s="70"/>
      <c r="U273" s="70"/>
      <c r="V273" s="70">
        <v>25500</v>
      </c>
      <c r="W273" s="70">
        <v>21184.153051000001</v>
      </c>
      <c r="X273" s="70"/>
      <c r="Y273" s="70"/>
      <c r="Z273" s="70"/>
      <c r="AA273" s="70"/>
      <c r="AB273" s="70"/>
      <c r="AC273" s="70"/>
      <c r="AD273" s="70"/>
      <c r="AE273" s="70"/>
      <c r="AF273" s="70"/>
      <c r="AG273" s="70"/>
      <c r="AH273" s="70"/>
      <c r="AI273" s="70"/>
      <c r="AJ273" s="70"/>
      <c r="AK273" s="70"/>
      <c r="AL273" s="70"/>
      <c r="AM273" s="70"/>
      <c r="AN273" s="70">
        <v>25500</v>
      </c>
      <c r="AO273" s="70">
        <v>21184.153051000001</v>
      </c>
    </row>
    <row r="274" spans="1:41" x14ac:dyDescent="0.25">
      <c r="A274" s="72">
        <v>2801</v>
      </c>
      <c r="B274" s="70"/>
      <c r="C274" s="70"/>
      <c r="D274" s="70"/>
      <c r="E274" s="70"/>
      <c r="F274" s="70"/>
      <c r="G274" s="70"/>
      <c r="H274" s="70"/>
      <c r="I274" s="70"/>
      <c r="J274" s="70"/>
      <c r="K274" s="70"/>
      <c r="L274" s="70"/>
      <c r="M274" s="70"/>
      <c r="N274" s="70"/>
      <c r="O274" s="70"/>
      <c r="P274" s="70"/>
      <c r="Q274" s="70"/>
      <c r="R274" s="70"/>
      <c r="S274" s="70"/>
      <c r="T274" s="70"/>
      <c r="U274" s="70"/>
      <c r="V274" s="70"/>
      <c r="W274" s="70"/>
      <c r="X274" s="70"/>
      <c r="Y274" s="70"/>
      <c r="Z274" s="70"/>
      <c r="AA274" s="70"/>
      <c r="AB274" s="70">
        <v>7486</v>
      </c>
      <c r="AC274" s="70">
        <v>11613.140259</v>
      </c>
      <c r="AD274" s="70"/>
      <c r="AE274" s="70"/>
      <c r="AF274" s="70"/>
      <c r="AG274" s="70"/>
      <c r="AH274" s="70"/>
      <c r="AI274" s="70"/>
      <c r="AJ274" s="70"/>
      <c r="AK274" s="70"/>
      <c r="AL274" s="70"/>
      <c r="AM274" s="70"/>
      <c r="AN274" s="70">
        <v>7486</v>
      </c>
      <c r="AO274" s="70">
        <v>11613.140259</v>
      </c>
    </row>
    <row r="275" spans="1:41" x14ac:dyDescent="0.25">
      <c r="A275" s="72">
        <v>2810</v>
      </c>
      <c r="B275" s="70"/>
      <c r="C275" s="70"/>
      <c r="D275" s="70"/>
      <c r="E275" s="70"/>
      <c r="F275" s="70"/>
      <c r="G275" s="70"/>
      <c r="H275" s="70"/>
      <c r="I275" s="70"/>
      <c r="J275" s="70"/>
      <c r="K275" s="70"/>
      <c r="L275" s="70">
        <v>7958</v>
      </c>
      <c r="M275" s="70">
        <v>7807.9310000000005</v>
      </c>
      <c r="N275" s="70"/>
      <c r="O275" s="70"/>
      <c r="P275" s="70"/>
      <c r="Q275" s="70"/>
      <c r="R275" s="70"/>
      <c r="S275" s="70"/>
      <c r="T275" s="70"/>
      <c r="U275" s="70"/>
      <c r="V275" s="70"/>
      <c r="W275" s="70"/>
      <c r="X275" s="70"/>
      <c r="Y275" s="70"/>
      <c r="Z275" s="70"/>
      <c r="AA275" s="70"/>
      <c r="AB275" s="70"/>
      <c r="AC275" s="70"/>
      <c r="AD275" s="70"/>
      <c r="AE275" s="70"/>
      <c r="AF275" s="70"/>
      <c r="AG275" s="70"/>
      <c r="AH275" s="70"/>
      <c r="AI275" s="70"/>
      <c r="AJ275" s="70"/>
      <c r="AK275" s="70"/>
      <c r="AL275" s="70"/>
      <c r="AM275" s="70"/>
      <c r="AN275" s="70">
        <v>7958</v>
      </c>
      <c r="AO275" s="70">
        <v>7807.9310000000005</v>
      </c>
    </row>
    <row r="276" spans="1:41" x14ac:dyDescent="0.25">
      <c r="A276" s="72">
        <v>2812</v>
      </c>
      <c r="B276" s="70"/>
      <c r="C276" s="70"/>
      <c r="D276" s="70"/>
      <c r="E276" s="70"/>
      <c r="F276" s="70"/>
      <c r="G276" s="70"/>
      <c r="H276" s="70"/>
      <c r="I276" s="70"/>
      <c r="J276" s="70"/>
      <c r="K276" s="70"/>
      <c r="L276" s="70"/>
      <c r="M276" s="70"/>
      <c r="N276" s="70"/>
      <c r="O276" s="70"/>
      <c r="P276" s="70"/>
      <c r="Q276" s="70"/>
      <c r="R276" s="70"/>
      <c r="S276" s="70"/>
      <c r="T276" s="70"/>
      <c r="U276" s="70"/>
      <c r="V276" s="70"/>
      <c r="W276" s="70"/>
      <c r="X276" s="70"/>
      <c r="Y276" s="70"/>
      <c r="Z276" s="70"/>
      <c r="AA276" s="70"/>
      <c r="AB276" s="70">
        <v>6258</v>
      </c>
      <c r="AC276" s="70">
        <v>12104.570748</v>
      </c>
      <c r="AD276" s="70"/>
      <c r="AE276" s="70"/>
      <c r="AF276" s="70"/>
      <c r="AG276" s="70"/>
      <c r="AH276" s="70"/>
      <c r="AI276" s="70"/>
      <c r="AJ276" s="70"/>
      <c r="AK276" s="70"/>
      <c r="AL276" s="70"/>
      <c r="AM276" s="70"/>
      <c r="AN276" s="70">
        <v>6258</v>
      </c>
      <c r="AO276" s="70">
        <v>12104.570748</v>
      </c>
    </row>
    <row r="277" spans="1:41" x14ac:dyDescent="0.25">
      <c r="A277" s="72">
        <v>2833</v>
      </c>
      <c r="B277" s="70"/>
      <c r="C277" s="70"/>
      <c r="D277" s="70"/>
      <c r="E277" s="70"/>
      <c r="F277" s="70"/>
      <c r="G277" s="70"/>
      <c r="H277" s="70"/>
      <c r="I277" s="70"/>
      <c r="J277" s="70"/>
      <c r="K277" s="70"/>
      <c r="L277" s="70"/>
      <c r="M277" s="70"/>
      <c r="N277" s="70"/>
      <c r="O277" s="70"/>
      <c r="P277" s="70"/>
      <c r="Q277" s="70"/>
      <c r="R277" s="70"/>
      <c r="S277" s="70"/>
      <c r="T277" s="70"/>
      <c r="U277" s="70"/>
      <c r="V277" s="70"/>
      <c r="W277" s="70"/>
      <c r="X277" s="70"/>
      <c r="Y277" s="70"/>
      <c r="Z277" s="70"/>
      <c r="AA277" s="70"/>
      <c r="AB277" s="70">
        <v>18633</v>
      </c>
      <c r="AC277" s="70">
        <v>14477.498564</v>
      </c>
      <c r="AD277" s="70"/>
      <c r="AE277" s="70"/>
      <c r="AF277" s="70"/>
      <c r="AG277" s="70"/>
      <c r="AH277" s="70"/>
      <c r="AI277" s="70"/>
      <c r="AJ277" s="70"/>
      <c r="AK277" s="70"/>
      <c r="AL277" s="70"/>
      <c r="AM277" s="70"/>
      <c r="AN277" s="70">
        <v>18633</v>
      </c>
      <c r="AO277" s="70">
        <v>14477.498564</v>
      </c>
    </row>
    <row r="278" spans="1:41" x14ac:dyDescent="0.25">
      <c r="A278" s="72">
        <v>2846</v>
      </c>
      <c r="B278" s="70"/>
      <c r="C278" s="70"/>
      <c r="D278" s="70"/>
      <c r="E278" s="70"/>
      <c r="F278" s="70"/>
      <c r="G278" s="70"/>
      <c r="H278" s="70"/>
      <c r="I278" s="70"/>
      <c r="J278" s="70"/>
      <c r="K278" s="70"/>
      <c r="L278" s="70"/>
      <c r="M278" s="70"/>
      <c r="N278" s="70"/>
      <c r="O278" s="70"/>
      <c r="P278" s="70"/>
      <c r="Q278" s="70"/>
      <c r="R278" s="70"/>
      <c r="S278" s="70"/>
      <c r="T278" s="70"/>
      <c r="U278" s="70"/>
      <c r="V278" s="70">
        <v>17500</v>
      </c>
      <c r="W278" s="70">
        <v>15034.530899000001</v>
      </c>
      <c r="X278" s="70"/>
      <c r="Y278" s="70"/>
      <c r="Z278" s="70"/>
      <c r="AA278" s="70"/>
      <c r="AB278" s="70"/>
      <c r="AC278" s="70"/>
      <c r="AD278" s="70"/>
      <c r="AE278" s="70"/>
      <c r="AF278" s="70"/>
      <c r="AG278" s="70"/>
      <c r="AH278" s="70"/>
      <c r="AI278" s="70"/>
      <c r="AJ278" s="70"/>
      <c r="AK278" s="70"/>
      <c r="AL278" s="70"/>
      <c r="AM278" s="70"/>
      <c r="AN278" s="70">
        <v>17500</v>
      </c>
      <c r="AO278" s="70">
        <v>15034.530899000001</v>
      </c>
    </row>
    <row r="279" spans="1:41" x14ac:dyDescent="0.25">
      <c r="A279" s="72">
        <v>2850</v>
      </c>
      <c r="B279" s="70"/>
      <c r="C279" s="70"/>
      <c r="D279" s="70"/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70"/>
      <c r="R279" s="70"/>
      <c r="S279" s="70"/>
      <c r="T279" s="70"/>
      <c r="U279" s="70"/>
      <c r="V279" s="70">
        <v>22800</v>
      </c>
      <c r="W279" s="70">
        <v>13973.22496</v>
      </c>
      <c r="X279" s="70"/>
      <c r="Y279" s="70"/>
      <c r="Z279" s="70"/>
      <c r="AA279" s="70"/>
      <c r="AB279" s="70"/>
      <c r="AC279" s="70"/>
      <c r="AD279" s="70"/>
      <c r="AE279" s="70"/>
      <c r="AF279" s="70"/>
      <c r="AG279" s="70"/>
      <c r="AH279" s="70"/>
      <c r="AI279" s="70"/>
      <c r="AJ279" s="70"/>
      <c r="AK279" s="70"/>
      <c r="AL279" s="70"/>
      <c r="AM279" s="70"/>
      <c r="AN279" s="70">
        <v>22800</v>
      </c>
      <c r="AO279" s="70">
        <v>13973.22496</v>
      </c>
    </row>
    <row r="280" spans="1:41" x14ac:dyDescent="0.25">
      <c r="A280" s="72">
        <v>2851</v>
      </c>
      <c r="B280" s="70"/>
      <c r="C280" s="70"/>
      <c r="D280" s="70"/>
      <c r="E280" s="70"/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  <c r="Q280" s="70"/>
      <c r="R280" s="70"/>
      <c r="S280" s="70"/>
      <c r="T280" s="70"/>
      <c r="U280" s="70"/>
      <c r="V280" s="70">
        <v>6300</v>
      </c>
      <c r="W280" s="70">
        <v>7822.3372070000005</v>
      </c>
      <c r="X280" s="70"/>
      <c r="Y280" s="70"/>
      <c r="Z280" s="70"/>
      <c r="AA280" s="70"/>
      <c r="AB280" s="70"/>
      <c r="AC280" s="70"/>
      <c r="AD280" s="70"/>
      <c r="AE280" s="70"/>
      <c r="AF280" s="70"/>
      <c r="AG280" s="70"/>
      <c r="AH280" s="70"/>
      <c r="AI280" s="70"/>
      <c r="AJ280" s="70"/>
      <c r="AK280" s="70"/>
      <c r="AL280" s="70"/>
      <c r="AM280" s="70"/>
      <c r="AN280" s="70">
        <v>6300</v>
      </c>
      <c r="AO280" s="70">
        <v>7822.3372070000005</v>
      </c>
    </row>
    <row r="281" spans="1:41" x14ac:dyDescent="0.25">
      <c r="A281" s="72">
        <v>2865</v>
      </c>
      <c r="B281" s="70"/>
      <c r="C281" s="70"/>
      <c r="D281" s="70"/>
      <c r="E281" s="70"/>
      <c r="F281" s="70"/>
      <c r="G281" s="70"/>
      <c r="H281" s="70"/>
      <c r="I281" s="70"/>
      <c r="J281" s="70"/>
      <c r="K281" s="70"/>
      <c r="L281" s="70"/>
      <c r="M281" s="70"/>
      <c r="N281" s="70"/>
      <c r="O281" s="70"/>
      <c r="P281" s="70"/>
      <c r="Q281" s="70"/>
      <c r="R281" s="70"/>
      <c r="S281" s="70"/>
      <c r="T281" s="70"/>
      <c r="U281" s="70"/>
      <c r="V281" s="70">
        <v>14100</v>
      </c>
      <c r="W281" s="70">
        <v>10695.874</v>
      </c>
      <c r="X281" s="70"/>
      <c r="Y281" s="70"/>
      <c r="Z281" s="70"/>
      <c r="AA281" s="70"/>
      <c r="AB281" s="70"/>
      <c r="AC281" s="70"/>
      <c r="AD281" s="70"/>
      <c r="AE281" s="70"/>
      <c r="AF281" s="70"/>
      <c r="AG281" s="70"/>
      <c r="AH281" s="70"/>
      <c r="AI281" s="70"/>
      <c r="AJ281" s="70"/>
      <c r="AK281" s="70"/>
      <c r="AL281" s="70"/>
      <c r="AM281" s="70"/>
      <c r="AN281" s="70">
        <v>14100</v>
      </c>
      <c r="AO281" s="70">
        <v>10695.874</v>
      </c>
    </row>
    <row r="282" spans="1:41" x14ac:dyDescent="0.25">
      <c r="A282" s="72">
        <v>2866</v>
      </c>
      <c r="B282" s="70"/>
      <c r="C282" s="70"/>
      <c r="D282" s="70"/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70"/>
      <c r="R282" s="70"/>
      <c r="S282" s="70"/>
      <c r="T282" s="70"/>
      <c r="U282" s="70"/>
      <c r="V282" s="70">
        <v>16100</v>
      </c>
      <c r="W282" s="70">
        <v>11036.063622</v>
      </c>
      <c r="X282" s="70"/>
      <c r="Y282" s="70"/>
      <c r="Z282" s="70"/>
      <c r="AA282" s="70"/>
      <c r="AB282" s="70"/>
      <c r="AC282" s="70"/>
      <c r="AD282" s="70"/>
      <c r="AE282" s="70"/>
      <c r="AF282" s="70"/>
      <c r="AG282" s="70"/>
      <c r="AH282" s="70"/>
      <c r="AI282" s="70"/>
      <c r="AJ282" s="70"/>
      <c r="AK282" s="70"/>
      <c r="AL282" s="70"/>
      <c r="AM282" s="70"/>
      <c r="AN282" s="70">
        <v>16100</v>
      </c>
      <c r="AO282" s="70">
        <v>11036.063622</v>
      </c>
    </row>
    <row r="283" spans="1:41" x14ac:dyDescent="0.25">
      <c r="A283" s="72">
        <v>2871</v>
      </c>
      <c r="B283" s="70"/>
      <c r="C283" s="70"/>
      <c r="D283" s="70"/>
      <c r="E283" s="70"/>
      <c r="F283" s="70"/>
      <c r="G283" s="70"/>
      <c r="H283" s="70"/>
      <c r="I283" s="70"/>
      <c r="J283" s="70"/>
      <c r="K283" s="70"/>
      <c r="L283" s="70"/>
      <c r="M283" s="70"/>
      <c r="N283" s="70"/>
      <c r="O283" s="70"/>
      <c r="P283" s="70"/>
      <c r="Q283" s="70"/>
      <c r="R283" s="70"/>
      <c r="S283" s="70"/>
      <c r="T283" s="70"/>
      <c r="U283" s="70"/>
      <c r="V283" s="70"/>
      <c r="W283" s="70"/>
      <c r="X283" s="70"/>
      <c r="Y283" s="70"/>
      <c r="Z283" s="70"/>
      <c r="AA283" s="70"/>
      <c r="AB283" s="70">
        <v>4874</v>
      </c>
      <c r="AC283" s="70">
        <v>3626.7605120000003</v>
      </c>
      <c r="AD283" s="70"/>
      <c r="AE283" s="70"/>
      <c r="AF283" s="70"/>
      <c r="AG283" s="70"/>
      <c r="AH283" s="70"/>
      <c r="AI283" s="70"/>
      <c r="AJ283" s="70"/>
      <c r="AK283" s="70"/>
      <c r="AL283" s="70"/>
      <c r="AM283" s="70"/>
      <c r="AN283" s="70">
        <v>4874</v>
      </c>
      <c r="AO283" s="70">
        <v>3626.7605120000003</v>
      </c>
    </row>
    <row r="284" spans="1:41" x14ac:dyDescent="0.25">
      <c r="A284" s="72">
        <v>2899</v>
      </c>
      <c r="B284" s="70"/>
      <c r="C284" s="70"/>
      <c r="D284" s="70"/>
      <c r="E284" s="70"/>
      <c r="F284" s="70"/>
      <c r="G284" s="70"/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/>
      <c r="S284" s="70"/>
      <c r="T284" s="70"/>
      <c r="U284" s="70"/>
      <c r="V284" s="70"/>
      <c r="W284" s="70"/>
      <c r="X284" s="70"/>
      <c r="Y284" s="70"/>
      <c r="Z284" s="70"/>
      <c r="AA284" s="70"/>
      <c r="AB284" s="70">
        <v>9912</v>
      </c>
      <c r="AC284" s="70">
        <v>10491.628185</v>
      </c>
      <c r="AD284" s="70"/>
      <c r="AE284" s="70"/>
      <c r="AF284" s="70"/>
      <c r="AG284" s="70"/>
      <c r="AH284" s="70"/>
      <c r="AI284" s="70"/>
      <c r="AJ284" s="70"/>
      <c r="AK284" s="70"/>
      <c r="AL284" s="70"/>
      <c r="AM284" s="70"/>
      <c r="AN284" s="70">
        <v>9912</v>
      </c>
      <c r="AO284" s="70">
        <v>10491.628185</v>
      </c>
    </row>
    <row r="285" spans="1:41" x14ac:dyDescent="0.25">
      <c r="A285" s="72">
        <v>2932</v>
      </c>
      <c r="B285" s="70"/>
      <c r="C285" s="70"/>
      <c r="D285" s="70"/>
      <c r="E285" s="70"/>
      <c r="F285" s="70"/>
      <c r="G285" s="70"/>
      <c r="H285" s="70"/>
      <c r="I285" s="70"/>
      <c r="J285" s="70"/>
      <c r="K285" s="70"/>
      <c r="L285" s="70"/>
      <c r="M285" s="70"/>
      <c r="N285" s="70"/>
      <c r="O285" s="70"/>
      <c r="P285" s="70"/>
      <c r="Q285" s="70"/>
      <c r="R285" s="70"/>
      <c r="S285" s="70"/>
      <c r="T285" s="70"/>
      <c r="U285" s="70"/>
      <c r="V285" s="70"/>
      <c r="W285" s="70"/>
      <c r="X285" s="70"/>
      <c r="Y285" s="70"/>
      <c r="Z285" s="70"/>
      <c r="AA285" s="70"/>
      <c r="AB285" s="70">
        <v>10469</v>
      </c>
      <c r="AC285" s="70">
        <v>16084.023979</v>
      </c>
      <c r="AD285" s="70"/>
      <c r="AE285" s="70"/>
      <c r="AF285" s="70"/>
      <c r="AG285" s="70"/>
      <c r="AH285" s="70"/>
      <c r="AI285" s="70"/>
      <c r="AJ285" s="70"/>
      <c r="AK285" s="70"/>
      <c r="AL285" s="70"/>
      <c r="AM285" s="70"/>
      <c r="AN285" s="70">
        <v>10469</v>
      </c>
      <c r="AO285" s="70">
        <v>16084.023979</v>
      </c>
    </row>
    <row r="286" spans="1:41" x14ac:dyDescent="0.25">
      <c r="A286" s="72">
        <v>2958</v>
      </c>
      <c r="B286" s="70"/>
      <c r="C286" s="70"/>
      <c r="D286" s="70"/>
      <c r="E286" s="70"/>
      <c r="F286" s="70"/>
      <c r="G286" s="70"/>
      <c r="H286" s="70"/>
      <c r="I286" s="70"/>
      <c r="J286" s="70"/>
      <c r="K286" s="70"/>
      <c r="L286" s="70"/>
      <c r="M286" s="70"/>
      <c r="N286" s="70"/>
      <c r="O286" s="70"/>
      <c r="P286" s="70"/>
      <c r="Q286" s="70"/>
      <c r="R286" s="70"/>
      <c r="S286" s="70"/>
      <c r="T286" s="70"/>
      <c r="U286" s="70"/>
      <c r="V286" s="70"/>
      <c r="W286" s="70"/>
      <c r="X286" s="70"/>
      <c r="Y286" s="70"/>
      <c r="Z286" s="70"/>
      <c r="AA286" s="70"/>
      <c r="AB286" s="70">
        <v>7382</v>
      </c>
      <c r="AC286" s="70">
        <v>7877.2212839999993</v>
      </c>
      <c r="AD286" s="70"/>
      <c r="AE286" s="70"/>
      <c r="AF286" s="70"/>
      <c r="AG286" s="70"/>
      <c r="AH286" s="70"/>
      <c r="AI286" s="70"/>
      <c r="AJ286" s="70"/>
      <c r="AK286" s="70"/>
      <c r="AL286" s="70"/>
      <c r="AM286" s="70"/>
      <c r="AN286" s="70">
        <v>7382</v>
      </c>
      <c r="AO286" s="70">
        <v>7877.2212839999993</v>
      </c>
    </row>
    <row r="287" spans="1:41" x14ac:dyDescent="0.25">
      <c r="A287" s="72">
        <v>2962</v>
      </c>
      <c r="B287" s="70"/>
      <c r="C287" s="70"/>
      <c r="D287" s="70"/>
      <c r="E287" s="70"/>
      <c r="F287" s="70"/>
      <c r="G287" s="70"/>
      <c r="H287" s="70"/>
      <c r="I287" s="70"/>
      <c r="J287" s="70"/>
      <c r="K287" s="70"/>
      <c r="L287" s="70"/>
      <c r="M287" s="70"/>
      <c r="N287" s="70"/>
      <c r="O287" s="70"/>
      <c r="P287" s="70"/>
      <c r="Q287" s="70"/>
      <c r="R287" s="70"/>
      <c r="S287" s="70"/>
      <c r="T287" s="70"/>
      <c r="U287" s="70"/>
      <c r="V287" s="70"/>
      <c r="W287" s="70"/>
      <c r="X287" s="70"/>
      <c r="Y287" s="70"/>
      <c r="Z287" s="70"/>
      <c r="AA287" s="70"/>
      <c r="AB287" s="70">
        <v>5985</v>
      </c>
      <c r="AC287" s="70">
        <v>9687.1801110000015</v>
      </c>
      <c r="AD287" s="70"/>
      <c r="AE287" s="70"/>
      <c r="AF287" s="70"/>
      <c r="AG287" s="70"/>
      <c r="AH287" s="70"/>
      <c r="AI287" s="70"/>
      <c r="AJ287" s="70"/>
      <c r="AK287" s="70"/>
      <c r="AL287" s="70"/>
      <c r="AM287" s="70"/>
      <c r="AN287" s="70">
        <v>5985</v>
      </c>
      <c r="AO287" s="70">
        <v>9687.1801110000015</v>
      </c>
    </row>
    <row r="288" spans="1:41" x14ac:dyDescent="0.25">
      <c r="A288" s="72">
        <v>2978</v>
      </c>
      <c r="B288" s="70"/>
      <c r="C288" s="70"/>
      <c r="D288" s="70"/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70"/>
      <c r="R288" s="70"/>
      <c r="S288" s="70"/>
      <c r="T288" s="70"/>
      <c r="U288" s="70"/>
      <c r="V288" s="70"/>
      <c r="W288" s="70"/>
      <c r="X288" s="70"/>
      <c r="Y288" s="70"/>
      <c r="Z288" s="70"/>
      <c r="AA288" s="70"/>
      <c r="AB288" s="70">
        <v>9133</v>
      </c>
      <c r="AC288" s="70">
        <v>6922.6074399999998</v>
      </c>
      <c r="AD288" s="70"/>
      <c r="AE288" s="70"/>
      <c r="AF288" s="70"/>
      <c r="AG288" s="70"/>
      <c r="AH288" s="70"/>
      <c r="AI288" s="70"/>
      <c r="AJ288" s="70"/>
      <c r="AK288" s="70"/>
      <c r="AL288" s="70"/>
      <c r="AM288" s="70"/>
      <c r="AN288" s="70">
        <v>9133</v>
      </c>
      <c r="AO288" s="70">
        <v>6922.6074399999998</v>
      </c>
    </row>
    <row r="289" spans="1:41" x14ac:dyDescent="0.25">
      <c r="A289" s="72">
        <v>2999</v>
      </c>
      <c r="B289" s="70"/>
      <c r="C289" s="70"/>
      <c r="D289" s="70"/>
      <c r="E289" s="70"/>
      <c r="F289" s="70"/>
      <c r="G289" s="70"/>
      <c r="H289" s="70"/>
      <c r="I289" s="70"/>
      <c r="J289" s="70"/>
      <c r="K289" s="70"/>
      <c r="L289" s="70"/>
      <c r="M289" s="70"/>
      <c r="N289" s="70"/>
      <c r="O289" s="70"/>
      <c r="P289" s="70"/>
      <c r="Q289" s="70"/>
      <c r="R289" s="70"/>
      <c r="S289" s="70"/>
      <c r="T289" s="70"/>
      <c r="U289" s="70"/>
      <c r="V289" s="70"/>
      <c r="W289" s="70"/>
      <c r="X289" s="70"/>
      <c r="Y289" s="70"/>
      <c r="Z289" s="70"/>
      <c r="AA289" s="70"/>
      <c r="AB289" s="70">
        <v>26816</v>
      </c>
      <c r="AC289" s="70">
        <v>20018.682785999998</v>
      </c>
      <c r="AD289" s="70"/>
      <c r="AE289" s="70"/>
      <c r="AF289" s="70"/>
      <c r="AG289" s="70"/>
      <c r="AH289" s="70"/>
      <c r="AI289" s="70"/>
      <c r="AJ289" s="70"/>
      <c r="AK289" s="70"/>
      <c r="AL289" s="70"/>
      <c r="AM289" s="70"/>
      <c r="AN289" s="70">
        <v>26816</v>
      </c>
      <c r="AO289" s="70">
        <v>20018.682785999998</v>
      </c>
    </row>
    <row r="290" spans="1:41" x14ac:dyDescent="0.25">
      <c r="A290" s="72">
        <v>3037</v>
      </c>
      <c r="B290" s="70"/>
      <c r="C290" s="70"/>
      <c r="D290" s="70">
        <v>23500</v>
      </c>
      <c r="E290" s="70">
        <v>15987.088179999999</v>
      </c>
      <c r="F290" s="70"/>
      <c r="G290" s="70"/>
      <c r="H290" s="70"/>
      <c r="I290" s="70"/>
      <c r="J290" s="70"/>
      <c r="K290" s="70"/>
      <c r="L290" s="70"/>
      <c r="M290" s="70"/>
      <c r="N290" s="70"/>
      <c r="O290" s="70"/>
      <c r="P290" s="70"/>
      <c r="Q290" s="70"/>
      <c r="R290" s="70"/>
      <c r="S290" s="70"/>
      <c r="T290" s="70"/>
      <c r="U290" s="70"/>
      <c r="V290" s="70"/>
      <c r="W290" s="70"/>
      <c r="X290" s="70"/>
      <c r="Y290" s="70"/>
      <c r="Z290" s="70"/>
      <c r="AA290" s="70"/>
      <c r="AB290" s="70"/>
      <c r="AC290" s="70"/>
      <c r="AD290" s="70"/>
      <c r="AE290" s="70"/>
      <c r="AF290" s="70"/>
      <c r="AG290" s="70"/>
      <c r="AH290" s="70"/>
      <c r="AI290" s="70"/>
      <c r="AJ290" s="70"/>
      <c r="AK290" s="70"/>
      <c r="AL290" s="70"/>
      <c r="AM290" s="70"/>
      <c r="AN290" s="70">
        <v>23500</v>
      </c>
      <c r="AO290" s="70">
        <v>15987.088179999999</v>
      </c>
    </row>
    <row r="291" spans="1:41" x14ac:dyDescent="0.25">
      <c r="A291" s="72">
        <v>3071</v>
      </c>
      <c r="B291" s="70"/>
      <c r="C291" s="70"/>
      <c r="D291" s="70">
        <v>4800</v>
      </c>
      <c r="E291" s="70">
        <v>4837.3182529999995</v>
      </c>
      <c r="F291" s="70"/>
      <c r="G291" s="70"/>
      <c r="H291" s="70"/>
      <c r="I291" s="70"/>
      <c r="J291" s="70"/>
      <c r="K291" s="70"/>
      <c r="L291" s="70"/>
      <c r="M291" s="70"/>
      <c r="N291" s="70"/>
      <c r="O291" s="70"/>
      <c r="P291" s="70"/>
      <c r="Q291" s="70"/>
      <c r="R291" s="70"/>
      <c r="S291" s="70"/>
      <c r="T291" s="70"/>
      <c r="U291" s="70"/>
      <c r="V291" s="70"/>
      <c r="W291" s="70"/>
      <c r="X291" s="70"/>
      <c r="Y291" s="70"/>
      <c r="Z291" s="70"/>
      <c r="AA291" s="70"/>
      <c r="AB291" s="70"/>
      <c r="AC291" s="70"/>
      <c r="AD291" s="70"/>
      <c r="AE291" s="70"/>
      <c r="AF291" s="70"/>
      <c r="AG291" s="70"/>
      <c r="AH291" s="70"/>
      <c r="AI291" s="70"/>
      <c r="AJ291" s="70"/>
      <c r="AK291" s="70"/>
      <c r="AL291" s="70"/>
      <c r="AM291" s="70"/>
      <c r="AN291" s="70">
        <v>4800</v>
      </c>
      <c r="AO291" s="70">
        <v>4837.3182529999995</v>
      </c>
    </row>
    <row r="292" spans="1:41" x14ac:dyDescent="0.25">
      <c r="A292" s="72">
        <v>3107</v>
      </c>
      <c r="B292" s="70"/>
      <c r="C292" s="70"/>
      <c r="D292" s="70"/>
      <c r="E292" s="70"/>
      <c r="F292" s="70"/>
      <c r="G292" s="70"/>
      <c r="H292" s="70"/>
      <c r="I292" s="70"/>
      <c r="J292" s="70">
        <v>15300</v>
      </c>
      <c r="K292" s="70">
        <v>17163.984894000001</v>
      </c>
      <c r="L292" s="70"/>
      <c r="M292" s="70"/>
      <c r="N292" s="70"/>
      <c r="O292" s="70"/>
      <c r="P292" s="70"/>
      <c r="Q292" s="70"/>
      <c r="R292" s="70"/>
      <c r="S292" s="70"/>
      <c r="T292" s="70"/>
      <c r="U292" s="70"/>
      <c r="V292" s="70"/>
      <c r="W292" s="70"/>
      <c r="X292" s="70"/>
      <c r="Y292" s="70"/>
      <c r="Z292" s="70"/>
      <c r="AA292" s="70"/>
      <c r="AB292" s="70"/>
      <c r="AC292" s="70"/>
      <c r="AD292" s="70"/>
      <c r="AE292" s="70"/>
      <c r="AF292" s="70"/>
      <c r="AG292" s="70"/>
      <c r="AH292" s="70"/>
      <c r="AI292" s="70"/>
      <c r="AJ292" s="70"/>
      <c r="AK292" s="70"/>
      <c r="AL292" s="70"/>
      <c r="AM292" s="70"/>
      <c r="AN292" s="70">
        <v>15300</v>
      </c>
      <c r="AO292" s="70">
        <v>17163.984894000001</v>
      </c>
    </row>
    <row r="293" spans="1:41" x14ac:dyDescent="0.25">
      <c r="A293" s="72">
        <v>3110</v>
      </c>
      <c r="B293" s="70"/>
      <c r="C293" s="70"/>
      <c r="D293" s="70"/>
      <c r="E293" s="70"/>
      <c r="F293" s="70"/>
      <c r="G293" s="70"/>
      <c r="H293" s="70"/>
      <c r="I293" s="70"/>
      <c r="J293" s="70">
        <v>8400</v>
      </c>
      <c r="K293" s="70">
        <v>7113.602954</v>
      </c>
      <c r="L293" s="70"/>
      <c r="M293" s="70"/>
      <c r="N293" s="70"/>
      <c r="O293" s="70"/>
      <c r="P293" s="70"/>
      <c r="Q293" s="70"/>
      <c r="R293" s="70"/>
      <c r="S293" s="70"/>
      <c r="T293" s="70"/>
      <c r="U293" s="70"/>
      <c r="V293" s="70"/>
      <c r="W293" s="70"/>
      <c r="X293" s="70"/>
      <c r="Y293" s="70"/>
      <c r="Z293" s="70"/>
      <c r="AA293" s="70"/>
      <c r="AB293" s="70"/>
      <c r="AC293" s="70"/>
      <c r="AD293" s="70"/>
      <c r="AE293" s="70"/>
      <c r="AF293" s="70"/>
      <c r="AG293" s="70"/>
      <c r="AH293" s="70"/>
      <c r="AI293" s="70"/>
      <c r="AJ293" s="70"/>
      <c r="AK293" s="70"/>
      <c r="AL293" s="70"/>
      <c r="AM293" s="70"/>
      <c r="AN293" s="70">
        <v>8400</v>
      </c>
      <c r="AO293" s="70">
        <v>7113.602954</v>
      </c>
    </row>
    <row r="294" spans="1:41" x14ac:dyDescent="0.25">
      <c r="A294" s="72">
        <v>3111</v>
      </c>
      <c r="B294" s="70"/>
      <c r="C294" s="70"/>
      <c r="D294" s="70"/>
      <c r="E294" s="70"/>
      <c r="F294" s="70"/>
      <c r="G294" s="70"/>
      <c r="H294" s="70"/>
      <c r="I294" s="70"/>
      <c r="J294" s="70">
        <v>9900</v>
      </c>
      <c r="K294" s="70">
        <v>10120.021785000001</v>
      </c>
      <c r="L294" s="70"/>
      <c r="M294" s="70"/>
      <c r="N294" s="70"/>
      <c r="O294" s="70"/>
      <c r="P294" s="70"/>
      <c r="Q294" s="70"/>
      <c r="R294" s="70"/>
      <c r="S294" s="70"/>
      <c r="T294" s="70"/>
      <c r="U294" s="70"/>
      <c r="V294" s="70"/>
      <c r="W294" s="70"/>
      <c r="X294" s="70"/>
      <c r="Y294" s="70"/>
      <c r="Z294" s="70"/>
      <c r="AA294" s="70"/>
      <c r="AB294" s="70"/>
      <c r="AC294" s="70"/>
      <c r="AD294" s="70"/>
      <c r="AE294" s="70"/>
      <c r="AF294" s="70"/>
      <c r="AG294" s="70"/>
      <c r="AH294" s="70"/>
      <c r="AI294" s="70"/>
      <c r="AJ294" s="70"/>
      <c r="AK294" s="70"/>
      <c r="AL294" s="70"/>
      <c r="AM294" s="70"/>
      <c r="AN294" s="70">
        <v>9900</v>
      </c>
      <c r="AO294" s="70">
        <v>10120.021785000001</v>
      </c>
    </row>
    <row r="295" spans="1:41" x14ac:dyDescent="0.25">
      <c r="A295" s="72">
        <v>3114</v>
      </c>
      <c r="B295" s="70"/>
      <c r="C295" s="70"/>
      <c r="D295" s="70"/>
      <c r="E295" s="70"/>
      <c r="F295" s="70"/>
      <c r="G295" s="70"/>
      <c r="H295" s="70"/>
      <c r="I295" s="70"/>
      <c r="J295" s="70">
        <v>8600</v>
      </c>
      <c r="K295" s="70">
        <v>5953.4251679999998</v>
      </c>
      <c r="L295" s="70"/>
      <c r="M295" s="70"/>
      <c r="N295" s="70"/>
      <c r="O295" s="70"/>
      <c r="P295" s="70"/>
      <c r="Q295" s="70"/>
      <c r="R295" s="70"/>
      <c r="S295" s="70"/>
      <c r="T295" s="70"/>
      <c r="U295" s="70"/>
      <c r="V295" s="70"/>
      <c r="W295" s="70"/>
      <c r="X295" s="70"/>
      <c r="Y295" s="70"/>
      <c r="Z295" s="70"/>
      <c r="AA295" s="70"/>
      <c r="AB295" s="70"/>
      <c r="AC295" s="70"/>
      <c r="AD295" s="70"/>
      <c r="AE295" s="70"/>
      <c r="AF295" s="70"/>
      <c r="AG295" s="70"/>
      <c r="AH295" s="70"/>
      <c r="AI295" s="70"/>
      <c r="AJ295" s="70"/>
      <c r="AK295" s="70"/>
      <c r="AL295" s="70"/>
      <c r="AM295" s="70"/>
      <c r="AN295" s="70">
        <v>8600</v>
      </c>
      <c r="AO295" s="70">
        <v>5953.4251679999998</v>
      </c>
    </row>
    <row r="296" spans="1:41" x14ac:dyDescent="0.25">
      <c r="A296" s="72">
        <v>3142</v>
      </c>
      <c r="B296" s="70"/>
      <c r="C296" s="70"/>
      <c r="D296" s="70"/>
      <c r="E296" s="70"/>
      <c r="F296" s="70"/>
      <c r="G296" s="70"/>
      <c r="H296" s="70"/>
      <c r="I296" s="70"/>
      <c r="J296" s="70">
        <v>7300</v>
      </c>
      <c r="K296" s="70">
        <v>12774.737021999999</v>
      </c>
      <c r="L296" s="70"/>
      <c r="M296" s="70"/>
      <c r="N296" s="70"/>
      <c r="O296" s="70"/>
      <c r="P296" s="70"/>
      <c r="Q296" s="70"/>
      <c r="R296" s="70"/>
      <c r="S296" s="70"/>
      <c r="T296" s="70"/>
      <c r="U296" s="70"/>
      <c r="V296" s="70"/>
      <c r="W296" s="70"/>
      <c r="X296" s="70"/>
      <c r="Y296" s="70"/>
      <c r="Z296" s="70"/>
      <c r="AA296" s="70"/>
      <c r="AB296" s="70"/>
      <c r="AC296" s="70"/>
      <c r="AD296" s="70"/>
      <c r="AE296" s="70"/>
      <c r="AF296" s="70"/>
      <c r="AG296" s="70"/>
      <c r="AH296" s="70"/>
      <c r="AI296" s="70"/>
      <c r="AJ296" s="70"/>
      <c r="AK296" s="70"/>
      <c r="AL296" s="70"/>
      <c r="AM296" s="70"/>
      <c r="AN296" s="70">
        <v>7300</v>
      </c>
      <c r="AO296" s="70">
        <v>12774.737021999999</v>
      </c>
    </row>
    <row r="297" spans="1:41" x14ac:dyDescent="0.25">
      <c r="A297" s="72">
        <v>3163</v>
      </c>
      <c r="B297" s="70"/>
      <c r="C297" s="70"/>
      <c r="D297" s="70"/>
      <c r="E297" s="70"/>
      <c r="F297" s="70"/>
      <c r="G297" s="70"/>
      <c r="H297" s="70"/>
      <c r="I297" s="70"/>
      <c r="J297" s="70">
        <v>7400</v>
      </c>
      <c r="K297" s="70">
        <v>5501.901253</v>
      </c>
      <c r="L297" s="70"/>
      <c r="M297" s="70"/>
      <c r="N297" s="70"/>
      <c r="O297" s="70"/>
      <c r="P297" s="70"/>
      <c r="Q297" s="70"/>
      <c r="R297" s="70"/>
      <c r="S297" s="70"/>
      <c r="T297" s="70"/>
      <c r="U297" s="70"/>
      <c r="V297" s="70"/>
      <c r="W297" s="70"/>
      <c r="X297" s="70"/>
      <c r="Y297" s="70"/>
      <c r="Z297" s="70"/>
      <c r="AA297" s="70"/>
      <c r="AB297" s="70"/>
      <c r="AC297" s="70"/>
      <c r="AD297" s="70"/>
      <c r="AE297" s="70"/>
      <c r="AF297" s="70"/>
      <c r="AG297" s="70"/>
      <c r="AH297" s="70"/>
      <c r="AI297" s="70"/>
      <c r="AJ297" s="70"/>
      <c r="AK297" s="70"/>
      <c r="AL297" s="70"/>
      <c r="AM297" s="70"/>
      <c r="AN297" s="70">
        <v>7400</v>
      </c>
      <c r="AO297" s="70">
        <v>5501.901253</v>
      </c>
    </row>
    <row r="298" spans="1:41" x14ac:dyDescent="0.25">
      <c r="A298" s="72">
        <v>3164</v>
      </c>
      <c r="B298" s="70"/>
      <c r="C298" s="70"/>
      <c r="D298" s="70"/>
      <c r="E298" s="70"/>
      <c r="F298" s="70"/>
      <c r="G298" s="70"/>
      <c r="H298" s="70"/>
      <c r="I298" s="70"/>
      <c r="J298" s="70">
        <v>10200</v>
      </c>
      <c r="K298" s="70">
        <v>11700.491859999998</v>
      </c>
      <c r="L298" s="70"/>
      <c r="M298" s="70"/>
      <c r="N298" s="70"/>
      <c r="O298" s="70"/>
      <c r="P298" s="70"/>
      <c r="Q298" s="70"/>
      <c r="R298" s="70"/>
      <c r="S298" s="70"/>
      <c r="T298" s="70"/>
      <c r="U298" s="70"/>
      <c r="V298" s="70"/>
      <c r="W298" s="70"/>
      <c r="X298" s="70"/>
      <c r="Y298" s="70"/>
      <c r="Z298" s="70"/>
      <c r="AA298" s="70"/>
      <c r="AB298" s="70"/>
      <c r="AC298" s="70"/>
      <c r="AD298" s="70"/>
      <c r="AE298" s="70"/>
      <c r="AF298" s="70"/>
      <c r="AG298" s="70"/>
      <c r="AH298" s="70"/>
      <c r="AI298" s="70"/>
      <c r="AJ298" s="70"/>
      <c r="AK298" s="70"/>
      <c r="AL298" s="70"/>
      <c r="AM298" s="70"/>
      <c r="AN298" s="70">
        <v>10200</v>
      </c>
      <c r="AO298" s="70">
        <v>11700.491859999998</v>
      </c>
    </row>
    <row r="299" spans="1:41" x14ac:dyDescent="0.25">
      <c r="A299" s="72">
        <v>3171</v>
      </c>
      <c r="B299" s="70"/>
      <c r="C299" s="70"/>
      <c r="D299" s="70"/>
      <c r="E299" s="70"/>
      <c r="F299" s="70"/>
      <c r="G299" s="70"/>
      <c r="H299" s="70"/>
      <c r="I299" s="70"/>
      <c r="J299" s="70">
        <v>8800</v>
      </c>
      <c r="K299" s="70">
        <v>9661.9306939999988</v>
      </c>
      <c r="L299" s="70"/>
      <c r="M299" s="70"/>
      <c r="N299" s="70"/>
      <c r="O299" s="70"/>
      <c r="P299" s="70"/>
      <c r="Q299" s="70"/>
      <c r="R299" s="70"/>
      <c r="S299" s="70"/>
      <c r="T299" s="70"/>
      <c r="U299" s="70"/>
      <c r="V299" s="70"/>
      <c r="W299" s="70"/>
      <c r="X299" s="70"/>
      <c r="Y299" s="70"/>
      <c r="Z299" s="70"/>
      <c r="AA299" s="70"/>
      <c r="AB299" s="70"/>
      <c r="AC299" s="70"/>
      <c r="AD299" s="70"/>
      <c r="AE299" s="70"/>
      <c r="AF299" s="70"/>
      <c r="AG299" s="70"/>
      <c r="AH299" s="70"/>
      <c r="AI299" s="70"/>
      <c r="AJ299" s="70"/>
      <c r="AK299" s="70"/>
      <c r="AL299" s="70"/>
      <c r="AM299" s="70"/>
      <c r="AN299" s="70">
        <v>8800</v>
      </c>
      <c r="AO299" s="70">
        <v>9661.9306939999988</v>
      </c>
    </row>
    <row r="300" spans="1:41" x14ac:dyDescent="0.25">
      <c r="A300" s="72">
        <v>3183</v>
      </c>
      <c r="B300" s="70"/>
      <c r="C300" s="70"/>
      <c r="D300" s="70"/>
      <c r="E300" s="70"/>
      <c r="F300" s="70"/>
      <c r="G300" s="70"/>
      <c r="H300" s="70"/>
      <c r="I300" s="70"/>
      <c r="J300" s="70"/>
      <c r="K300" s="70"/>
      <c r="L300" s="70"/>
      <c r="M300" s="70"/>
      <c r="N300" s="70">
        <v>9500</v>
      </c>
      <c r="O300" s="70">
        <v>8400.842306999999</v>
      </c>
      <c r="P300" s="70"/>
      <c r="Q300" s="70"/>
      <c r="R300" s="70"/>
      <c r="S300" s="70"/>
      <c r="T300" s="70"/>
      <c r="U300" s="70"/>
      <c r="V300" s="70"/>
      <c r="W300" s="70"/>
      <c r="X300" s="70"/>
      <c r="Y300" s="70"/>
      <c r="Z300" s="70"/>
      <c r="AA300" s="70"/>
      <c r="AB300" s="70"/>
      <c r="AC300" s="70"/>
      <c r="AD300" s="70"/>
      <c r="AE300" s="70"/>
      <c r="AF300" s="70"/>
      <c r="AG300" s="70"/>
      <c r="AH300" s="70"/>
      <c r="AI300" s="70"/>
      <c r="AJ300" s="70"/>
      <c r="AK300" s="70"/>
      <c r="AL300" s="70"/>
      <c r="AM300" s="70"/>
      <c r="AN300" s="70">
        <v>9500</v>
      </c>
      <c r="AO300" s="70">
        <v>8400.842306999999</v>
      </c>
    </row>
    <row r="301" spans="1:41" x14ac:dyDescent="0.25">
      <c r="A301" s="72">
        <v>3206</v>
      </c>
      <c r="B301" s="70"/>
      <c r="C301" s="70"/>
      <c r="D301" s="70"/>
      <c r="E301" s="70"/>
      <c r="F301" s="70"/>
      <c r="G301" s="70"/>
      <c r="H301" s="70"/>
      <c r="I301" s="70"/>
      <c r="J301" s="70"/>
      <c r="K301" s="70"/>
      <c r="L301" s="70"/>
      <c r="M301" s="70"/>
      <c r="N301" s="70"/>
      <c r="O301" s="70"/>
      <c r="P301" s="70"/>
      <c r="Q301" s="70"/>
      <c r="R301" s="70"/>
      <c r="S301" s="70"/>
      <c r="T301" s="70"/>
      <c r="U301" s="70"/>
      <c r="V301" s="70"/>
      <c r="W301" s="70"/>
      <c r="X301" s="70"/>
      <c r="Y301" s="70"/>
      <c r="Z301" s="70"/>
      <c r="AA301" s="70"/>
      <c r="AB301" s="70">
        <v>91163</v>
      </c>
      <c r="AC301" s="70">
        <v>91091.12255900001</v>
      </c>
      <c r="AD301" s="70"/>
      <c r="AE301" s="70"/>
      <c r="AF301" s="70"/>
      <c r="AG301" s="70"/>
      <c r="AH301" s="70"/>
      <c r="AI301" s="70"/>
      <c r="AJ301" s="70"/>
      <c r="AK301" s="70"/>
      <c r="AL301" s="70"/>
      <c r="AM301" s="70"/>
      <c r="AN301" s="70">
        <v>91163</v>
      </c>
      <c r="AO301" s="70">
        <v>91091.12255900001</v>
      </c>
    </row>
    <row r="302" spans="1:41" x14ac:dyDescent="0.25">
      <c r="A302" s="72">
        <v>3207</v>
      </c>
      <c r="B302" s="70"/>
      <c r="C302" s="70"/>
      <c r="D302" s="70"/>
      <c r="E302" s="70"/>
      <c r="F302" s="70"/>
      <c r="G302" s="70"/>
      <c r="H302" s="70"/>
      <c r="I302" s="70"/>
      <c r="J302" s="70"/>
      <c r="K302" s="70"/>
      <c r="L302" s="70"/>
      <c r="M302" s="70"/>
      <c r="N302" s="70"/>
      <c r="O302" s="70"/>
      <c r="P302" s="70"/>
      <c r="Q302" s="70"/>
      <c r="R302" s="70"/>
      <c r="S302" s="70"/>
      <c r="T302" s="70"/>
      <c r="U302" s="70"/>
      <c r="V302" s="70"/>
      <c r="W302" s="70"/>
      <c r="X302" s="70"/>
      <c r="Y302" s="70"/>
      <c r="Z302" s="70"/>
      <c r="AA302" s="70"/>
      <c r="AB302" s="70"/>
      <c r="AC302" s="70"/>
      <c r="AD302" s="70">
        <v>75792</v>
      </c>
      <c r="AE302" s="70">
        <v>79684.667235999994</v>
      </c>
      <c r="AF302" s="70"/>
      <c r="AG302" s="70"/>
      <c r="AH302" s="70"/>
      <c r="AI302" s="70"/>
      <c r="AJ302" s="70"/>
      <c r="AK302" s="70"/>
      <c r="AL302" s="70"/>
      <c r="AM302" s="70"/>
      <c r="AN302" s="70">
        <v>75792</v>
      </c>
      <c r="AO302" s="70">
        <v>79684.667235999994</v>
      </c>
    </row>
    <row r="303" spans="1:41" x14ac:dyDescent="0.25">
      <c r="A303" s="72">
        <v>3222</v>
      </c>
      <c r="B303" s="70"/>
      <c r="C303" s="70"/>
      <c r="D303" s="70"/>
      <c r="E303" s="70"/>
      <c r="F303" s="70"/>
      <c r="G303" s="70"/>
      <c r="H303" s="70"/>
      <c r="I303" s="70"/>
      <c r="J303" s="70"/>
      <c r="K303" s="70"/>
      <c r="L303" s="70"/>
      <c r="M303" s="70"/>
      <c r="N303" s="70"/>
      <c r="O303" s="70"/>
      <c r="P303" s="70"/>
      <c r="Q303" s="70"/>
      <c r="R303" s="70"/>
      <c r="S303" s="70"/>
      <c r="T303" s="70"/>
      <c r="U303" s="70"/>
      <c r="V303" s="70"/>
      <c r="W303" s="70"/>
      <c r="X303" s="70"/>
      <c r="Y303" s="70"/>
      <c r="Z303" s="70"/>
      <c r="AA303" s="70"/>
      <c r="AB303" s="70">
        <v>73195</v>
      </c>
      <c r="AC303" s="70">
        <v>108289.97461100001</v>
      </c>
      <c r="AD303" s="70"/>
      <c r="AE303" s="70"/>
      <c r="AF303" s="70"/>
      <c r="AG303" s="70"/>
      <c r="AH303" s="70"/>
      <c r="AI303" s="70"/>
      <c r="AJ303" s="70"/>
      <c r="AK303" s="70"/>
      <c r="AL303" s="70"/>
      <c r="AM303" s="70"/>
      <c r="AN303" s="70">
        <v>73195</v>
      </c>
      <c r="AO303" s="70">
        <v>108289.97461100001</v>
      </c>
    </row>
    <row r="304" spans="1:41" x14ac:dyDescent="0.25">
      <c r="A304" s="72">
        <v>3266</v>
      </c>
      <c r="B304" s="70"/>
      <c r="C304" s="70"/>
      <c r="D304" s="70"/>
      <c r="E304" s="70"/>
      <c r="F304" s="70"/>
      <c r="G304" s="70"/>
      <c r="H304" s="70"/>
      <c r="I304" s="70"/>
      <c r="J304" s="70"/>
      <c r="K304" s="70"/>
      <c r="L304" s="70"/>
      <c r="M304" s="70"/>
      <c r="N304" s="70">
        <v>6300</v>
      </c>
      <c r="O304" s="70">
        <v>7730.2388529999989</v>
      </c>
      <c r="P304" s="70"/>
      <c r="Q304" s="70"/>
      <c r="R304" s="70"/>
      <c r="S304" s="70"/>
      <c r="T304" s="70"/>
      <c r="U304" s="70"/>
      <c r="V304" s="70"/>
      <c r="W304" s="70"/>
      <c r="X304" s="70"/>
      <c r="Y304" s="70"/>
      <c r="Z304" s="70"/>
      <c r="AA304" s="70"/>
      <c r="AB304" s="70"/>
      <c r="AC304" s="70"/>
      <c r="AD304" s="70"/>
      <c r="AE304" s="70"/>
      <c r="AF304" s="70"/>
      <c r="AG304" s="70"/>
      <c r="AH304" s="70"/>
      <c r="AI304" s="70"/>
      <c r="AJ304" s="70"/>
      <c r="AK304" s="70"/>
      <c r="AL304" s="70"/>
      <c r="AM304" s="70"/>
      <c r="AN304" s="70">
        <v>6300</v>
      </c>
      <c r="AO304" s="70">
        <v>7730.2388529999989</v>
      </c>
    </row>
    <row r="305" spans="1:41" x14ac:dyDescent="0.25">
      <c r="A305" s="72">
        <v>3268</v>
      </c>
      <c r="B305" s="70"/>
      <c r="C305" s="70"/>
      <c r="D305" s="70"/>
      <c r="E305" s="70"/>
      <c r="F305" s="70"/>
      <c r="G305" s="70"/>
      <c r="H305" s="70"/>
      <c r="I305" s="70"/>
      <c r="J305" s="70"/>
      <c r="K305" s="70"/>
      <c r="L305" s="70"/>
      <c r="M305" s="70"/>
      <c r="N305" s="70">
        <v>25700</v>
      </c>
      <c r="O305" s="70">
        <v>16076.355004000001</v>
      </c>
      <c r="P305" s="70"/>
      <c r="Q305" s="70"/>
      <c r="R305" s="70"/>
      <c r="S305" s="70"/>
      <c r="T305" s="70"/>
      <c r="U305" s="70"/>
      <c r="V305" s="70"/>
      <c r="W305" s="70"/>
      <c r="X305" s="70"/>
      <c r="Y305" s="70"/>
      <c r="Z305" s="70"/>
      <c r="AA305" s="70"/>
      <c r="AB305" s="70"/>
      <c r="AC305" s="70"/>
      <c r="AD305" s="70"/>
      <c r="AE305" s="70"/>
      <c r="AF305" s="70"/>
      <c r="AG305" s="70"/>
      <c r="AH305" s="70"/>
      <c r="AI305" s="70"/>
      <c r="AJ305" s="70"/>
      <c r="AK305" s="70"/>
      <c r="AL305" s="70"/>
      <c r="AM305" s="70"/>
      <c r="AN305" s="70">
        <v>25700</v>
      </c>
      <c r="AO305" s="70">
        <v>16076.355004000001</v>
      </c>
    </row>
    <row r="306" spans="1:41" x14ac:dyDescent="0.25">
      <c r="A306" s="72">
        <v>3305</v>
      </c>
      <c r="B306" s="70"/>
      <c r="C306" s="70"/>
      <c r="D306" s="70"/>
      <c r="E306" s="70"/>
      <c r="F306" s="70"/>
      <c r="G306" s="70"/>
      <c r="H306" s="70"/>
      <c r="I306" s="70"/>
      <c r="J306" s="70"/>
      <c r="K306" s="70"/>
      <c r="L306" s="70"/>
      <c r="M306" s="70"/>
      <c r="N306" s="70"/>
      <c r="O306" s="70"/>
      <c r="P306" s="70"/>
      <c r="Q306" s="70"/>
      <c r="R306" s="70"/>
      <c r="S306" s="70"/>
      <c r="T306" s="70"/>
      <c r="U306" s="70"/>
      <c r="V306" s="70">
        <v>5856</v>
      </c>
      <c r="W306" s="70">
        <v>5934.5941999999995</v>
      </c>
      <c r="X306" s="70"/>
      <c r="Y306" s="70"/>
      <c r="Z306" s="70"/>
      <c r="AA306" s="70"/>
      <c r="AB306" s="70"/>
      <c r="AC306" s="70"/>
      <c r="AD306" s="70"/>
      <c r="AE306" s="70"/>
      <c r="AF306" s="70"/>
      <c r="AG306" s="70"/>
      <c r="AH306" s="70"/>
      <c r="AI306" s="70"/>
      <c r="AJ306" s="70"/>
      <c r="AK306" s="70"/>
      <c r="AL306" s="70"/>
      <c r="AM306" s="70"/>
      <c r="AN306" s="70">
        <v>5856</v>
      </c>
      <c r="AO306" s="70">
        <v>5934.5941999999995</v>
      </c>
    </row>
    <row r="307" spans="1:41" x14ac:dyDescent="0.25">
      <c r="A307" s="72">
        <v>3344</v>
      </c>
      <c r="B307" s="70"/>
      <c r="C307" s="70"/>
      <c r="D307" s="70"/>
      <c r="E307" s="70"/>
      <c r="F307" s="70"/>
      <c r="G307" s="70"/>
      <c r="H307" s="70"/>
      <c r="I307" s="70"/>
      <c r="J307" s="70"/>
      <c r="K307" s="70"/>
      <c r="L307" s="70"/>
      <c r="M307" s="70"/>
      <c r="N307" s="70"/>
      <c r="O307" s="70"/>
      <c r="P307" s="70"/>
      <c r="Q307" s="70"/>
      <c r="R307" s="70"/>
      <c r="S307" s="70"/>
      <c r="T307" s="70"/>
      <c r="U307" s="70"/>
      <c r="V307" s="70"/>
      <c r="W307" s="70"/>
      <c r="X307" s="70"/>
      <c r="Y307" s="70"/>
      <c r="Z307" s="70"/>
      <c r="AA307" s="70"/>
      <c r="AB307" s="70"/>
      <c r="AC307" s="70"/>
      <c r="AD307" s="70">
        <v>3720</v>
      </c>
      <c r="AE307" s="70">
        <v>2967.6026909999996</v>
      </c>
      <c r="AF307" s="70"/>
      <c r="AG307" s="70"/>
      <c r="AH307" s="70"/>
      <c r="AI307" s="70"/>
      <c r="AJ307" s="70"/>
      <c r="AK307" s="70"/>
      <c r="AL307" s="70"/>
      <c r="AM307" s="70"/>
      <c r="AN307" s="70">
        <v>3720</v>
      </c>
      <c r="AO307" s="70">
        <v>2967.6026909999996</v>
      </c>
    </row>
    <row r="308" spans="1:41" x14ac:dyDescent="0.25">
      <c r="A308" s="72">
        <v>3351</v>
      </c>
      <c r="B308" s="70"/>
      <c r="C308" s="70"/>
      <c r="D308" s="70"/>
      <c r="E308" s="70"/>
      <c r="F308" s="70"/>
      <c r="G308" s="70"/>
      <c r="H308" s="70"/>
      <c r="I308" s="70"/>
      <c r="J308" s="70"/>
      <c r="K308" s="70"/>
      <c r="L308" s="70"/>
      <c r="M308" s="70"/>
      <c r="N308" s="70"/>
      <c r="O308" s="70"/>
      <c r="P308" s="70"/>
      <c r="Q308" s="70"/>
      <c r="R308" s="70"/>
      <c r="S308" s="70"/>
      <c r="T308" s="70"/>
      <c r="U308" s="70"/>
      <c r="V308" s="70"/>
      <c r="W308" s="70"/>
      <c r="X308" s="70"/>
      <c r="Y308" s="70"/>
      <c r="Z308" s="70"/>
      <c r="AA308" s="70"/>
      <c r="AB308" s="70">
        <v>7504</v>
      </c>
      <c r="AC308" s="70">
        <v>8289.1366800000014</v>
      </c>
      <c r="AD308" s="70"/>
      <c r="AE308" s="70"/>
      <c r="AF308" s="70"/>
      <c r="AG308" s="70"/>
      <c r="AH308" s="70"/>
      <c r="AI308" s="70"/>
      <c r="AJ308" s="70"/>
      <c r="AK308" s="70"/>
      <c r="AL308" s="70"/>
      <c r="AM308" s="70"/>
      <c r="AN308" s="70">
        <v>7504</v>
      </c>
      <c r="AO308" s="70">
        <v>8289.1366800000014</v>
      </c>
    </row>
    <row r="309" spans="1:41" x14ac:dyDescent="0.25">
      <c r="A309" s="72">
        <v>3353</v>
      </c>
      <c r="B309" s="70"/>
      <c r="C309" s="70"/>
      <c r="D309" s="70"/>
      <c r="E309" s="70"/>
      <c r="F309" s="70"/>
      <c r="G309" s="70"/>
      <c r="H309" s="70"/>
      <c r="I309" s="70"/>
      <c r="J309" s="70"/>
      <c r="K309" s="70"/>
      <c r="L309" s="70"/>
      <c r="M309" s="70"/>
      <c r="N309" s="70"/>
      <c r="O309" s="70"/>
      <c r="P309" s="70"/>
      <c r="Q309" s="70"/>
      <c r="R309" s="70"/>
      <c r="S309" s="70"/>
      <c r="T309" s="70"/>
      <c r="U309" s="70"/>
      <c r="V309" s="70"/>
      <c r="W309" s="70"/>
      <c r="X309" s="70"/>
      <c r="Y309" s="70"/>
      <c r="Z309" s="70"/>
      <c r="AA309" s="70"/>
      <c r="AB309" s="70"/>
      <c r="AC309" s="70"/>
      <c r="AD309" s="70"/>
      <c r="AE309" s="70"/>
      <c r="AF309" s="70"/>
      <c r="AG309" s="70"/>
      <c r="AH309" s="70">
        <v>4058</v>
      </c>
      <c r="AI309" s="70">
        <v>1617.3332519999999</v>
      </c>
      <c r="AJ309" s="70"/>
      <c r="AK309" s="70"/>
      <c r="AL309" s="70"/>
      <c r="AM309" s="70"/>
      <c r="AN309" s="70">
        <v>4058</v>
      </c>
      <c r="AO309" s="70">
        <v>1617.3332519999999</v>
      </c>
    </row>
    <row r="310" spans="1:41" x14ac:dyDescent="0.25">
      <c r="A310" s="72">
        <v>3354</v>
      </c>
      <c r="B310" s="70"/>
      <c r="C310" s="70"/>
      <c r="D310" s="70">
        <v>25800</v>
      </c>
      <c r="E310" s="70">
        <v>41383.395386999997</v>
      </c>
      <c r="F310" s="70"/>
      <c r="G310" s="70"/>
      <c r="H310" s="70"/>
      <c r="I310" s="70"/>
      <c r="J310" s="70"/>
      <c r="K310" s="70"/>
      <c r="L310" s="70"/>
      <c r="M310" s="70"/>
      <c r="N310" s="70"/>
      <c r="O310" s="70"/>
      <c r="P310" s="70"/>
      <c r="Q310" s="70"/>
      <c r="R310" s="70"/>
      <c r="S310" s="70"/>
      <c r="T310" s="70"/>
      <c r="U310" s="70"/>
      <c r="V310" s="70"/>
      <c r="W310" s="70"/>
      <c r="X310" s="70"/>
      <c r="Y310" s="70"/>
      <c r="Z310" s="70"/>
      <c r="AA310" s="70"/>
      <c r="AB310" s="70"/>
      <c r="AC310" s="70"/>
      <c r="AD310" s="70"/>
      <c r="AE310" s="70"/>
      <c r="AF310" s="70"/>
      <c r="AG310" s="70"/>
      <c r="AH310" s="70"/>
      <c r="AI310" s="70"/>
      <c r="AJ310" s="70"/>
      <c r="AK310" s="70"/>
      <c r="AL310" s="70"/>
      <c r="AM310" s="70"/>
      <c r="AN310" s="70">
        <v>25800</v>
      </c>
      <c r="AO310" s="70">
        <v>41383.395386999997</v>
      </c>
    </row>
    <row r="311" spans="1:41" x14ac:dyDescent="0.25">
      <c r="A311" s="72">
        <v>3425</v>
      </c>
      <c r="B311" s="70"/>
      <c r="C311" s="70"/>
      <c r="D311" s="70"/>
      <c r="E311" s="70"/>
      <c r="F311" s="70"/>
      <c r="G311" s="70"/>
      <c r="H311" s="70"/>
      <c r="I311" s="70"/>
      <c r="J311" s="70"/>
      <c r="K311" s="70"/>
      <c r="L311" s="70"/>
      <c r="M311" s="70"/>
      <c r="N311" s="70"/>
      <c r="O311" s="70"/>
      <c r="P311" s="70"/>
      <c r="Q311" s="70"/>
      <c r="R311" s="70"/>
      <c r="S311" s="70"/>
      <c r="T311" s="70"/>
      <c r="U311" s="70"/>
      <c r="V311" s="70"/>
      <c r="W311" s="70"/>
      <c r="X311" s="70"/>
      <c r="Y311" s="70"/>
      <c r="Z311" s="70"/>
      <c r="AA311" s="70"/>
      <c r="AB311" s="70">
        <v>6028</v>
      </c>
      <c r="AC311" s="70">
        <v>5847.5216450000007</v>
      </c>
      <c r="AD311" s="70"/>
      <c r="AE311" s="70"/>
      <c r="AF311" s="70"/>
      <c r="AG311" s="70"/>
      <c r="AH311" s="70"/>
      <c r="AI311" s="70"/>
      <c r="AJ311" s="70"/>
      <c r="AK311" s="70"/>
      <c r="AL311" s="70"/>
      <c r="AM311" s="70"/>
      <c r="AN311" s="70">
        <v>6028</v>
      </c>
      <c r="AO311" s="70">
        <v>5847.5216450000007</v>
      </c>
    </row>
    <row r="312" spans="1:41" x14ac:dyDescent="0.25">
      <c r="A312" s="72">
        <v>3444</v>
      </c>
      <c r="B312" s="70"/>
      <c r="C312" s="70"/>
      <c r="D312" s="70"/>
      <c r="E312" s="70"/>
      <c r="F312" s="70"/>
      <c r="G312" s="70"/>
      <c r="H312" s="70"/>
      <c r="I312" s="70"/>
      <c r="J312" s="70"/>
      <c r="K312" s="70"/>
      <c r="L312" s="70"/>
      <c r="M312" s="70"/>
      <c r="N312" s="70"/>
      <c r="O312" s="70"/>
      <c r="P312" s="70"/>
      <c r="Q312" s="70"/>
      <c r="R312" s="70"/>
      <c r="S312" s="70"/>
      <c r="T312" s="70"/>
      <c r="U312" s="70"/>
      <c r="V312" s="70"/>
      <c r="W312" s="70"/>
      <c r="X312" s="70"/>
      <c r="Y312" s="70"/>
      <c r="Z312" s="70"/>
      <c r="AA312" s="70"/>
      <c r="AB312" s="70">
        <v>24550</v>
      </c>
      <c r="AC312" s="70">
        <v>27261.649901999997</v>
      </c>
      <c r="AD312" s="70"/>
      <c r="AE312" s="70"/>
      <c r="AF312" s="70"/>
      <c r="AG312" s="70"/>
      <c r="AH312" s="70"/>
      <c r="AI312" s="70"/>
      <c r="AJ312" s="70"/>
      <c r="AK312" s="70"/>
      <c r="AL312" s="70"/>
      <c r="AM312" s="70"/>
      <c r="AN312" s="70">
        <v>24550</v>
      </c>
      <c r="AO312" s="70">
        <v>27261.649901999997</v>
      </c>
    </row>
    <row r="313" spans="1:41" x14ac:dyDescent="0.25">
      <c r="A313" s="72">
        <v>3481</v>
      </c>
      <c r="B313" s="70"/>
      <c r="C313" s="70"/>
      <c r="D313" s="70"/>
      <c r="E313" s="70"/>
      <c r="F313" s="70"/>
      <c r="G313" s="70"/>
      <c r="H313" s="70"/>
      <c r="I313" s="70"/>
      <c r="J313" s="70"/>
      <c r="K313" s="70"/>
      <c r="L313" s="70"/>
      <c r="M313" s="70"/>
      <c r="N313" s="70">
        <v>16200</v>
      </c>
      <c r="O313" s="70">
        <v>11163.792396000001</v>
      </c>
      <c r="P313" s="70"/>
      <c r="Q313" s="70"/>
      <c r="R313" s="70"/>
      <c r="S313" s="70"/>
      <c r="T313" s="70"/>
      <c r="U313" s="70"/>
      <c r="V313" s="70"/>
      <c r="W313" s="70"/>
      <c r="X313" s="70"/>
      <c r="Y313" s="70"/>
      <c r="Z313" s="70"/>
      <c r="AA313" s="70"/>
      <c r="AB313" s="70"/>
      <c r="AC313" s="70"/>
      <c r="AD313" s="70"/>
      <c r="AE313" s="70"/>
      <c r="AF313" s="70"/>
      <c r="AG313" s="70"/>
      <c r="AH313" s="70"/>
      <c r="AI313" s="70"/>
      <c r="AJ313" s="70"/>
      <c r="AK313" s="70"/>
      <c r="AL313" s="70"/>
      <c r="AM313" s="70"/>
      <c r="AN313" s="70">
        <v>16200</v>
      </c>
      <c r="AO313" s="70">
        <v>11163.792396000001</v>
      </c>
    </row>
    <row r="314" spans="1:41" x14ac:dyDescent="0.25">
      <c r="A314" s="72">
        <v>3488</v>
      </c>
      <c r="B314" s="70"/>
      <c r="C314" s="70"/>
      <c r="D314" s="70"/>
      <c r="E314" s="70"/>
      <c r="F314" s="70">
        <v>11000</v>
      </c>
      <c r="G314" s="70">
        <v>2621.6897669999998</v>
      </c>
      <c r="H314" s="70"/>
      <c r="I314" s="70"/>
      <c r="J314" s="70"/>
      <c r="K314" s="70"/>
      <c r="L314" s="70"/>
      <c r="M314" s="70"/>
      <c r="N314" s="70"/>
      <c r="O314" s="70"/>
      <c r="P314" s="70"/>
      <c r="Q314" s="70"/>
      <c r="R314" s="70"/>
      <c r="S314" s="70"/>
      <c r="T314" s="70"/>
      <c r="U314" s="70"/>
      <c r="V314" s="70"/>
      <c r="W314" s="70"/>
      <c r="X314" s="70"/>
      <c r="Y314" s="70"/>
      <c r="Z314" s="70"/>
      <c r="AA314" s="70"/>
      <c r="AB314" s="70"/>
      <c r="AC314" s="70"/>
      <c r="AD314" s="70"/>
      <c r="AE314" s="70"/>
      <c r="AF314" s="70"/>
      <c r="AG314" s="70"/>
      <c r="AH314" s="70"/>
      <c r="AI314" s="70"/>
      <c r="AJ314" s="70"/>
      <c r="AK314" s="70"/>
      <c r="AL314" s="70"/>
      <c r="AM314" s="70"/>
      <c r="AN314" s="70">
        <v>11000</v>
      </c>
      <c r="AO314" s="70">
        <v>2621.6897669999998</v>
      </c>
    </row>
    <row r="315" spans="1:41" x14ac:dyDescent="0.25">
      <c r="A315" s="72">
        <v>3501</v>
      </c>
      <c r="B315" s="70"/>
      <c r="C315" s="70"/>
      <c r="D315" s="70"/>
      <c r="E315" s="70"/>
      <c r="F315" s="70"/>
      <c r="G315" s="70"/>
      <c r="H315" s="70"/>
      <c r="I315" s="70"/>
      <c r="J315" s="70"/>
      <c r="K315" s="70"/>
      <c r="L315" s="70"/>
      <c r="M315" s="70"/>
      <c r="N315" s="70"/>
      <c r="O315" s="70"/>
      <c r="P315" s="70"/>
      <c r="Q315" s="70"/>
      <c r="R315" s="70"/>
      <c r="S315" s="70"/>
      <c r="T315" s="70"/>
      <c r="U315" s="70"/>
      <c r="V315" s="70"/>
      <c r="W315" s="70"/>
      <c r="X315" s="70"/>
      <c r="Y315" s="70"/>
      <c r="Z315" s="70"/>
      <c r="AA315" s="70"/>
      <c r="AB315" s="70"/>
      <c r="AC315" s="70"/>
      <c r="AD315" s="70"/>
      <c r="AE315" s="70"/>
      <c r="AF315" s="70">
        <v>11600</v>
      </c>
      <c r="AG315" s="70">
        <v>8737.9126899999992</v>
      </c>
      <c r="AH315" s="70"/>
      <c r="AI315" s="70"/>
      <c r="AJ315" s="70"/>
      <c r="AK315" s="70"/>
      <c r="AL315" s="70"/>
      <c r="AM315" s="70"/>
      <c r="AN315" s="70">
        <v>11600</v>
      </c>
      <c r="AO315" s="70">
        <v>8737.9126899999992</v>
      </c>
    </row>
    <row r="316" spans="1:41" x14ac:dyDescent="0.25">
      <c r="A316" s="72">
        <v>3507</v>
      </c>
      <c r="B316" s="70"/>
      <c r="C316" s="70"/>
      <c r="D316" s="70"/>
      <c r="E316" s="70"/>
      <c r="F316" s="70"/>
      <c r="G316" s="70"/>
      <c r="H316" s="70"/>
      <c r="I316" s="70"/>
      <c r="J316" s="70"/>
      <c r="K316" s="70"/>
      <c r="L316" s="70"/>
      <c r="M316" s="70"/>
      <c r="N316" s="70"/>
      <c r="O316" s="70"/>
      <c r="P316" s="70"/>
      <c r="Q316" s="70"/>
      <c r="R316" s="70"/>
      <c r="S316" s="70"/>
      <c r="T316" s="70"/>
      <c r="U316" s="70"/>
      <c r="V316" s="70"/>
      <c r="W316" s="70"/>
      <c r="X316" s="70"/>
      <c r="Y316" s="70"/>
      <c r="Z316" s="70"/>
      <c r="AA316" s="70"/>
      <c r="AB316" s="70"/>
      <c r="AC316" s="70"/>
      <c r="AD316" s="70"/>
      <c r="AE316" s="70"/>
      <c r="AF316" s="70">
        <v>25000</v>
      </c>
      <c r="AG316" s="70">
        <v>16587.513649</v>
      </c>
      <c r="AH316" s="70"/>
      <c r="AI316" s="70"/>
      <c r="AJ316" s="70"/>
      <c r="AK316" s="70"/>
      <c r="AL316" s="70"/>
      <c r="AM316" s="70"/>
      <c r="AN316" s="70">
        <v>25000</v>
      </c>
      <c r="AO316" s="70">
        <v>16587.513649</v>
      </c>
    </row>
    <row r="317" spans="1:41" x14ac:dyDescent="0.25">
      <c r="A317" s="72">
        <v>3508</v>
      </c>
      <c r="B317" s="70"/>
      <c r="C317" s="70"/>
      <c r="D317" s="70"/>
      <c r="E317" s="70"/>
      <c r="F317" s="70"/>
      <c r="G317" s="70"/>
      <c r="H317" s="70"/>
      <c r="I317" s="70"/>
      <c r="J317" s="70"/>
      <c r="K317" s="70"/>
      <c r="L317" s="70"/>
      <c r="M317" s="70"/>
      <c r="N317" s="70"/>
      <c r="O317" s="70"/>
      <c r="P317" s="70"/>
      <c r="Q317" s="70"/>
      <c r="R317" s="70"/>
      <c r="S317" s="70"/>
      <c r="T317" s="70"/>
      <c r="U317" s="70"/>
      <c r="V317" s="70"/>
      <c r="W317" s="70"/>
      <c r="X317" s="70"/>
      <c r="Y317" s="70"/>
      <c r="Z317" s="70"/>
      <c r="AA317" s="70"/>
      <c r="AB317" s="70"/>
      <c r="AC317" s="70"/>
      <c r="AD317" s="70"/>
      <c r="AE317" s="70"/>
      <c r="AF317" s="70">
        <v>2900</v>
      </c>
      <c r="AG317" s="70">
        <v>3812.6723019999999</v>
      </c>
      <c r="AH317" s="70"/>
      <c r="AI317" s="70"/>
      <c r="AJ317" s="70"/>
      <c r="AK317" s="70"/>
      <c r="AL317" s="70"/>
      <c r="AM317" s="70"/>
      <c r="AN317" s="70">
        <v>2900</v>
      </c>
      <c r="AO317" s="70">
        <v>3812.6723019999999</v>
      </c>
    </row>
    <row r="318" spans="1:41" x14ac:dyDescent="0.25">
      <c r="A318" s="72">
        <v>3512</v>
      </c>
      <c r="B318" s="70"/>
      <c r="C318" s="70"/>
      <c r="D318" s="70"/>
      <c r="E318" s="70"/>
      <c r="F318" s="70"/>
      <c r="G318" s="70"/>
      <c r="H318" s="70"/>
      <c r="I318" s="70"/>
      <c r="J318" s="70"/>
      <c r="K318" s="70"/>
      <c r="L318" s="70"/>
      <c r="M318" s="70"/>
      <c r="N318" s="70"/>
      <c r="O318" s="70"/>
      <c r="P318" s="70"/>
      <c r="Q318" s="70"/>
      <c r="R318" s="70"/>
      <c r="S318" s="70"/>
      <c r="T318" s="70"/>
      <c r="U318" s="70"/>
      <c r="V318" s="70"/>
      <c r="W318" s="70"/>
      <c r="X318" s="70"/>
      <c r="Y318" s="70"/>
      <c r="Z318" s="70"/>
      <c r="AA318" s="70"/>
      <c r="AB318" s="70"/>
      <c r="AC318" s="70"/>
      <c r="AD318" s="70"/>
      <c r="AE318" s="70"/>
      <c r="AF318" s="70">
        <v>32600</v>
      </c>
      <c r="AG318" s="70">
        <v>37032.521422999998</v>
      </c>
      <c r="AH318" s="70"/>
      <c r="AI318" s="70"/>
      <c r="AJ318" s="70"/>
      <c r="AK318" s="70"/>
      <c r="AL318" s="70"/>
      <c r="AM318" s="70"/>
      <c r="AN318" s="70">
        <v>32600</v>
      </c>
      <c r="AO318" s="70">
        <v>37032.521422999998</v>
      </c>
    </row>
    <row r="319" spans="1:41" x14ac:dyDescent="0.25">
      <c r="A319" s="72">
        <v>3514</v>
      </c>
      <c r="B319" s="70"/>
      <c r="C319" s="70"/>
      <c r="D319" s="70"/>
      <c r="E319" s="70"/>
      <c r="F319" s="70"/>
      <c r="G319" s="70"/>
      <c r="H319" s="70"/>
      <c r="I319" s="70"/>
      <c r="J319" s="70"/>
      <c r="K319" s="70"/>
      <c r="L319" s="70"/>
      <c r="M319" s="70"/>
      <c r="N319" s="70"/>
      <c r="O319" s="70"/>
      <c r="P319" s="70"/>
      <c r="Q319" s="70"/>
      <c r="R319" s="70"/>
      <c r="S319" s="70"/>
      <c r="T319" s="70"/>
      <c r="U319" s="70"/>
      <c r="V319" s="70"/>
      <c r="W319" s="70"/>
      <c r="X319" s="70"/>
      <c r="Y319" s="70"/>
      <c r="Z319" s="70"/>
      <c r="AA319" s="70"/>
      <c r="AB319" s="70"/>
      <c r="AC319" s="70"/>
      <c r="AD319" s="70"/>
      <c r="AE319" s="70"/>
      <c r="AF319" s="70">
        <v>41900</v>
      </c>
      <c r="AG319" s="70">
        <v>44959.015992000001</v>
      </c>
      <c r="AH319" s="70"/>
      <c r="AI319" s="70"/>
      <c r="AJ319" s="70"/>
      <c r="AK319" s="70"/>
      <c r="AL319" s="70"/>
      <c r="AM319" s="70"/>
      <c r="AN319" s="70">
        <v>41900</v>
      </c>
      <c r="AO319" s="70">
        <v>44959.015992000001</v>
      </c>
    </row>
    <row r="320" spans="1:41" x14ac:dyDescent="0.25">
      <c r="A320" s="72">
        <v>3517</v>
      </c>
      <c r="B320" s="70"/>
      <c r="C320" s="70"/>
      <c r="D320" s="70"/>
      <c r="E320" s="70"/>
      <c r="F320" s="70"/>
      <c r="G320" s="70"/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/>
      <c r="S320" s="70"/>
      <c r="T320" s="70"/>
      <c r="U320" s="70"/>
      <c r="V320" s="70"/>
      <c r="W320" s="70"/>
      <c r="X320" s="70"/>
      <c r="Y320" s="70"/>
      <c r="Z320" s="70"/>
      <c r="AA320" s="70"/>
      <c r="AB320" s="70">
        <v>23374</v>
      </c>
      <c r="AC320" s="70">
        <v>23835.052825999999</v>
      </c>
      <c r="AD320" s="70"/>
      <c r="AE320" s="70"/>
      <c r="AF320" s="70"/>
      <c r="AG320" s="70"/>
      <c r="AH320" s="70"/>
      <c r="AI320" s="70"/>
      <c r="AJ320" s="70"/>
      <c r="AK320" s="70"/>
      <c r="AL320" s="70"/>
      <c r="AM320" s="70"/>
      <c r="AN320" s="70">
        <v>23374</v>
      </c>
      <c r="AO320" s="70">
        <v>23835.052825999999</v>
      </c>
    </row>
    <row r="321" spans="1:41" x14ac:dyDescent="0.25">
      <c r="A321" s="72">
        <v>3540</v>
      </c>
      <c r="B321" s="70"/>
      <c r="C321" s="70"/>
      <c r="D321" s="70"/>
      <c r="E321" s="70"/>
      <c r="F321" s="70"/>
      <c r="G321" s="70"/>
      <c r="H321" s="70"/>
      <c r="I321" s="70"/>
      <c r="J321" s="70"/>
      <c r="K321" s="70"/>
      <c r="L321" s="70"/>
      <c r="M321" s="70"/>
      <c r="N321" s="70"/>
      <c r="O321" s="70"/>
      <c r="P321" s="70"/>
      <c r="Q321" s="70"/>
      <c r="R321" s="70"/>
      <c r="S321" s="70"/>
      <c r="T321" s="70"/>
      <c r="U321" s="70"/>
      <c r="V321" s="70"/>
      <c r="W321" s="70"/>
      <c r="X321" s="70"/>
      <c r="Y321" s="70"/>
      <c r="Z321" s="70"/>
      <c r="AA321" s="70"/>
      <c r="AB321" s="70"/>
      <c r="AC321" s="70"/>
      <c r="AD321" s="70"/>
      <c r="AE321" s="70"/>
      <c r="AF321" s="70"/>
      <c r="AG321" s="70"/>
      <c r="AH321" s="70"/>
      <c r="AI321" s="70"/>
      <c r="AJ321" s="70"/>
      <c r="AK321" s="70"/>
      <c r="AL321" s="70">
        <v>15583</v>
      </c>
      <c r="AM321" s="70">
        <v>18352.413025999998</v>
      </c>
      <c r="AN321" s="70">
        <v>15583</v>
      </c>
      <c r="AO321" s="70">
        <v>18352.413025999998</v>
      </c>
    </row>
    <row r="322" spans="1:41" x14ac:dyDescent="0.25">
      <c r="A322" s="72">
        <v>3570</v>
      </c>
      <c r="B322" s="70"/>
      <c r="C322" s="70"/>
      <c r="D322" s="70"/>
      <c r="E322" s="70"/>
      <c r="F322" s="70"/>
      <c r="G322" s="70"/>
      <c r="H322" s="70"/>
      <c r="I322" s="70"/>
      <c r="J322" s="70"/>
      <c r="K322" s="70"/>
      <c r="L322" s="70"/>
      <c r="M322" s="70"/>
      <c r="N322" s="70"/>
      <c r="O322" s="70"/>
      <c r="P322" s="70"/>
      <c r="Q322" s="70"/>
      <c r="R322" s="70"/>
      <c r="S322" s="70"/>
      <c r="T322" s="70"/>
      <c r="U322" s="70"/>
      <c r="V322" s="70"/>
      <c r="W322" s="70"/>
      <c r="X322" s="70"/>
      <c r="Y322" s="70"/>
      <c r="Z322" s="70"/>
      <c r="AA322" s="70"/>
      <c r="AB322" s="70"/>
      <c r="AC322" s="70"/>
      <c r="AD322" s="70"/>
      <c r="AE322" s="70"/>
      <c r="AF322" s="70"/>
      <c r="AG322" s="70"/>
      <c r="AH322" s="70"/>
      <c r="AI322" s="70"/>
      <c r="AJ322" s="70"/>
      <c r="AK322" s="70"/>
      <c r="AL322" s="70">
        <v>19432</v>
      </c>
      <c r="AM322" s="70">
        <v>13585.512206000001</v>
      </c>
      <c r="AN322" s="70">
        <v>19432</v>
      </c>
      <c r="AO322" s="70">
        <v>13585.512206000001</v>
      </c>
    </row>
    <row r="323" spans="1:41" x14ac:dyDescent="0.25">
      <c r="A323" s="72">
        <v>3573</v>
      </c>
      <c r="B323" s="70"/>
      <c r="C323" s="70"/>
      <c r="D323" s="70"/>
      <c r="E323" s="70"/>
      <c r="F323" s="70"/>
      <c r="G323" s="70"/>
      <c r="H323" s="70"/>
      <c r="I323" s="70"/>
      <c r="J323" s="70"/>
      <c r="K323" s="70"/>
      <c r="L323" s="70"/>
      <c r="M323" s="70"/>
      <c r="N323" s="70"/>
      <c r="O323" s="70"/>
      <c r="P323" s="70"/>
      <c r="Q323" s="70"/>
      <c r="R323" s="70"/>
      <c r="S323" s="70"/>
      <c r="T323" s="70"/>
      <c r="U323" s="70"/>
      <c r="V323" s="70"/>
      <c r="W323" s="70"/>
      <c r="X323" s="70"/>
      <c r="Y323" s="70"/>
      <c r="Z323" s="70"/>
      <c r="AA323" s="70"/>
      <c r="AB323" s="70"/>
      <c r="AC323" s="70"/>
      <c r="AD323" s="70"/>
      <c r="AE323" s="70"/>
      <c r="AF323" s="70"/>
      <c r="AG323" s="70"/>
      <c r="AH323" s="70"/>
      <c r="AI323" s="70"/>
      <c r="AJ323" s="70"/>
      <c r="AK323" s="70"/>
      <c r="AL323" s="70">
        <v>6136</v>
      </c>
      <c r="AM323" s="70">
        <v>7174.1894229999998</v>
      </c>
      <c r="AN323" s="70">
        <v>6136</v>
      </c>
      <c r="AO323" s="70">
        <v>7174.1894229999998</v>
      </c>
    </row>
    <row r="324" spans="1:41" x14ac:dyDescent="0.25">
      <c r="A324" s="72">
        <v>3578</v>
      </c>
      <c r="B324" s="70"/>
      <c r="C324" s="70"/>
      <c r="D324" s="70"/>
      <c r="E324" s="70"/>
      <c r="F324" s="70"/>
      <c r="G324" s="70"/>
      <c r="H324" s="70"/>
      <c r="I324" s="70"/>
      <c r="J324" s="70"/>
      <c r="K324" s="70"/>
      <c r="L324" s="70"/>
      <c r="M324" s="70"/>
      <c r="N324" s="70"/>
      <c r="O324" s="70"/>
      <c r="P324" s="70"/>
      <c r="Q324" s="70"/>
      <c r="R324" s="70"/>
      <c r="S324" s="70"/>
      <c r="T324" s="70"/>
      <c r="U324" s="70"/>
      <c r="V324" s="70"/>
      <c r="W324" s="70"/>
      <c r="X324" s="70"/>
      <c r="Y324" s="70"/>
      <c r="Z324" s="70"/>
      <c r="AA324" s="70"/>
      <c r="AB324" s="70">
        <v>53223</v>
      </c>
      <c r="AC324" s="70">
        <v>69971.354248000003</v>
      </c>
      <c r="AD324" s="70"/>
      <c r="AE324" s="70"/>
      <c r="AF324" s="70"/>
      <c r="AG324" s="70"/>
      <c r="AH324" s="70"/>
      <c r="AI324" s="70"/>
      <c r="AJ324" s="70"/>
      <c r="AK324" s="70"/>
      <c r="AL324" s="70"/>
      <c r="AM324" s="70"/>
      <c r="AN324" s="70">
        <v>53223</v>
      </c>
      <c r="AO324" s="70">
        <v>69971.354248000003</v>
      </c>
    </row>
    <row r="325" spans="1:41" x14ac:dyDescent="0.25">
      <c r="A325" s="72">
        <v>3607</v>
      </c>
      <c r="B325" s="70"/>
      <c r="C325" s="70"/>
      <c r="D325" s="70"/>
      <c r="E325" s="70"/>
      <c r="F325" s="70"/>
      <c r="G325" s="70"/>
      <c r="H325" s="70"/>
      <c r="I325" s="70"/>
      <c r="J325" s="70"/>
      <c r="K325" s="70"/>
      <c r="L325" s="70"/>
      <c r="M325" s="70"/>
      <c r="N325" s="70"/>
      <c r="O325" s="70"/>
      <c r="P325" s="70"/>
      <c r="Q325" s="70"/>
      <c r="R325" s="70"/>
      <c r="S325" s="70"/>
      <c r="T325" s="70"/>
      <c r="U325" s="70"/>
      <c r="V325" s="70"/>
      <c r="W325" s="70"/>
      <c r="X325" s="70"/>
      <c r="Y325" s="70"/>
      <c r="Z325" s="70"/>
      <c r="AA325" s="70"/>
      <c r="AB325" s="70">
        <v>12252</v>
      </c>
      <c r="AC325" s="70">
        <v>14927.086556</v>
      </c>
      <c r="AD325" s="70"/>
      <c r="AE325" s="70"/>
      <c r="AF325" s="70"/>
      <c r="AG325" s="70"/>
      <c r="AH325" s="70"/>
      <c r="AI325" s="70"/>
      <c r="AJ325" s="70"/>
      <c r="AK325" s="70"/>
      <c r="AL325" s="70"/>
      <c r="AM325" s="70"/>
      <c r="AN325" s="70">
        <v>12252</v>
      </c>
      <c r="AO325" s="70">
        <v>14927.086556</v>
      </c>
    </row>
    <row r="326" spans="1:41" x14ac:dyDescent="0.25">
      <c r="A326" s="72">
        <v>3634</v>
      </c>
      <c r="B326" s="70"/>
      <c r="C326" s="70"/>
      <c r="D326" s="70"/>
      <c r="E326" s="70"/>
      <c r="F326" s="70"/>
      <c r="G326" s="70"/>
      <c r="H326" s="70"/>
      <c r="I326" s="70"/>
      <c r="J326" s="70"/>
      <c r="K326" s="70"/>
      <c r="L326" s="70"/>
      <c r="M326" s="70"/>
      <c r="N326" s="70"/>
      <c r="O326" s="70"/>
      <c r="P326" s="70"/>
      <c r="Q326" s="70"/>
      <c r="R326" s="70"/>
      <c r="S326" s="70"/>
      <c r="T326" s="70">
        <v>11263</v>
      </c>
      <c r="U326" s="70">
        <v>14817.820312999998</v>
      </c>
      <c r="V326" s="70"/>
      <c r="W326" s="70"/>
      <c r="X326" s="70"/>
      <c r="Y326" s="70"/>
      <c r="Z326" s="70"/>
      <c r="AA326" s="70"/>
      <c r="AB326" s="70"/>
      <c r="AC326" s="70"/>
      <c r="AD326" s="70"/>
      <c r="AE326" s="70"/>
      <c r="AF326" s="70"/>
      <c r="AG326" s="70"/>
      <c r="AH326" s="70"/>
      <c r="AI326" s="70"/>
      <c r="AJ326" s="70"/>
      <c r="AK326" s="70"/>
      <c r="AL326" s="70"/>
      <c r="AM326" s="70"/>
      <c r="AN326" s="70">
        <v>11263</v>
      </c>
      <c r="AO326" s="70">
        <v>14817.820312999998</v>
      </c>
    </row>
    <row r="327" spans="1:41" x14ac:dyDescent="0.25">
      <c r="A327" s="72">
        <v>3652</v>
      </c>
      <c r="B327" s="70"/>
      <c r="C327" s="70"/>
      <c r="D327" s="70"/>
      <c r="E327" s="70"/>
      <c r="F327" s="70"/>
      <c r="G327" s="70"/>
      <c r="H327" s="70"/>
      <c r="I327" s="70"/>
      <c r="J327" s="70"/>
      <c r="K327" s="70"/>
      <c r="L327" s="70"/>
      <c r="M327" s="70"/>
      <c r="N327" s="70"/>
      <c r="O327" s="70"/>
      <c r="P327" s="70"/>
      <c r="Q327" s="70"/>
      <c r="R327" s="70"/>
      <c r="S327" s="70"/>
      <c r="T327" s="70"/>
      <c r="U327" s="70"/>
      <c r="V327" s="70"/>
      <c r="W327" s="70"/>
      <c r="X327" s="70"/>
      <c r="Y327" s="70"/>
      <c r="Z327" s="70"/>
      <c r="AA327" s="70"/>
      <c r="AB327" s="70"/>
      <c r="AC327" s="70"/>
      <c r="AD327" s="70"/>
      <c r="AE327" s="70"/>
      <c r="AF327" s="70"/>
      <c r="AG327" s="70"/>
      <c r="AH327" s="70"/>
      <c r="AI327" s="70"/>
      <c r="AJ327" s="70"/>
      <c r="AK327" s="70"/>
      <c r="AL327" s="70">
        <v>8129</v>
      </c>
      <c r="AM327" s="70">
        <v>7165.1435850000007</v>
      </c>
      <c r="AN327" s="70">
        <v>8129</v>
      </c>
      <c r="AO327" s="70">
        <v>7165.1435850000007</v>
      </c>
    </row>
    <row r="328" spans="1:41" x14ac:dyDescent="0.25">
      <c r="A328" s="72">
        <v>3658</v>
      </c>
      <c r="B328" s="70"/>
      <c r="C328" s="70"/>
      <c r="D328" s="70"/>
      <c r="E328" s="70"/>
      <c r="F328" s="70"/>
      <c r="G328" s="70"/>
      <c r="H328" s="70"/>
      <c r="I328" s="70"/>
      <c r="J328" s="70"/>
      <c r="K328" s="70"/>
      <c r="L328" s="70"/>
      <c r="M328" s="70"/>
      <c r="N328" s="70"/>
      <c r="O328" s="70"/>
      <c r="P328" s="70"/>
      <c r="Q328" s="70"/>
      <c r="R328" s="70"/>
      <c r="S328" s="70"/>
      <c r="T328" s="70"/>
      <c r="U328" s="70"/>
      <c r="V328" s="70"/>
      <c r="W328" s="70"/>
      <c r="X328" s="70"/>
      <c r="Y328" s="70"/>
      <c r="Z328" s="70"/>
      <c r="AA328" s="70"/>
      <c r="AB328" s="70">
        <v>21108</v>
      </c>
      <c r="AC328" s="70">
        <v>24051.558626000002</v>
      </c>
      <c r="AD328" s="70"/>
      <c r="AE328" s="70"/>
      <c r="AF328" s="70"/>
      <c r="AG328" s="70"/>
      <c r="AH328" s="70"/>
      <c r="AI328" s="70"/>
      <c r="AJ328" s="70"/>
      <c r="AK328" s="70"/>
      <c r="AL328" s="70"/>
      <c r="AM328" s="70"/>
      <c r="AN328" s="70">
        <v>21108</v>
      </c>
      <c r="AO328" s="70">
        <v>24051.558626000002</v>
      </c>
    </row>
    <row r="329" spans="1:41" x14ac:dyDescent="0.25">
      <c r="A329" s="72">
        <v>3705</v>
      </c>
      <c r="B329" s="70"/>
      <c r="C329" s="70"/>
      <c r="D329" s="70"/>
      <c r="E329" s="70"/>
      <c r="F329" s="70"/>
      <c r="G329" s="70"/>
      <c r="H329" s="70"/>
      <c r="I329" s="70"/>
      <c r="J329" s="70"/>
      <c r="K329" s="70"/>
      <c r="L329" s="70"/>
      <c r="M329" s="70"/>
      <c r="N329" s="70"/>
      <c r="O329" s="70"/>
      <c r="P329" s="70"/>
      <c r="Q329" s="70"/>
      <c r="R329" s="70"/>
      <c r="S329" s="70"/>
      <c r="T329" s="70"/>
      <c r="U329" s="70"/>
      <c r="V329" s="70"/>
      <c r="W329" s="70"/>
      <c r="X329" s="70"/>
      <c r="Y329" s="70"/>
      <c r="Z329" s="70"/>
      <c r="AA329" s="70"/>
      <c r="AB329" s="70">
        <v>2652</v>
      </c>
      <c r="AC329" s="70">
        <v>7124.3170390000005</v>
      </c>
      <c r="AD329" s="70"/>
      <c r="AE329" s="70"/>
      <c r="AF329" s="70"/>
      <c r="AG329" s="70"/>
      <c r="AH329" s="70"/>
      <c r="AI329" s="70"/>
      <c r="AJ329" s="70"/>
      <c r="AK329" s="70"/>
      <c r="AL329" s="70"/>
      <c r="AM329" s="70"/>
      <c r="AN329" s="70">
        <v>2652</v>
      </c>
      <c r="AO329" s="70">
        <v>7124.3170390000005</v>
      </c>
    </row>
    <row r="330" spans="1:41" x14ac:dyDescent="0.25">
      <c r="A330" s="72">
        <v>3770</v>
      </c>
      <c r="B330" s="70"/>
      <c r="C330" s="70"/>
      <c r="D330" s="70"/>
      <c r="E330" s="70"/>
      <c r="F330" s="70"/>
      <c r="G330" s="70"/>
      <c r="H330" s="70"/>
      <c r="I330" s="70"/>
      <c r="J330" s="70"/>
      <c r="K330" s="70"/>
      <c r="L330" s="70"/>
      <c r="M330" s="70"/>
      <c r="N330" s="70"/>
      <c r="O330" s="70"/>
      <c r="P330" s="70"/>
      <c r="Q330" s="70"/>
      <c r="R330" s="70"/>
      <c r="S330" s="70"/>
      <c r="T330" s="70"/>
      <c r="U330" s="70"/>
      <c r="V330" s="70">
        <v>14300</v>
      </c>
      <c r="W330" s="70">
        <v>13234.886315</v>
      </c>
      <c r="X330" s="70"/>
      <c r="Y330" s="70"/>
      <c r="Z330" s="70"/>
      <c r="AA330" s="70"/>
      <c r="AB330" s="70"/>
      <c r="AC330" s="70"/>
      <c r="AD330" s="70"/>
      <c r="AE330" s="70"/>
      <c r="AF330" s="70"/>
      <c r="AG330" s="70"/>
      <c r="AH330" s="70"/>
      <c r="AI330" s="70"/>
      <c r="AJ330" s="70"/>
      <c r="AK330" s="70"/>
      <c r="AL330" s="70"/>
      <c r="AM330" s="70"/>
      <c r="AN330" s="70">
        <v>14300</v>
      </c>
      <c r="AO330" s="70">
        <v>13234.886315</v>
      </c>
    </row>
    <row r="331" spans="1:41" x14ac:dyDescent="0.25">
      <c r="A331" s="72">
        <v>3773</v>
      </c>
      <c r="B331" s="70"/>
      <c r="C331" s="70"/>
      <c r="D331" s="70"/>
      <c r="E331" s="70"/>
      <c r="F331" s="70"/>
      <c r="G331" s="70"/>
      <c r="H331" s="70"/>
      <c r="I331" s="70"/>
      <c r="J331" s="70"/>
      <c r="K331" s="70"/>
      <c r="L331" s="70"/>
      <c r="M331" s="70"/>
      <c r="N331" s="70"/>
      <c r="O331" s="70"/>
      <c r="P331" s="70"/>
      <c r="Q331" s="70"/>
      <c r="R331" s="70"/>
      <c r="S331" s="70"/>
      <c r="T331" s="70"/>
      <c r="U331" s="70"/>
      <c r="V331" s="70">
        <v>22500</v>
      </c>
      <c r="W331" s="70">
        <v>12739.314483999999</v>
      </c>
      <c r="X331" s="70"/>
      <c r="Y331" s="70"/>
      <c r="Z331" s="70"/>
      <c r="AA331" s="70"/>
      <c r="AB331" s="70"/>
      <c r="AC331" s="70"/>
      <c r="AD331" s="70"/>
      <c r="AE331" s="70"/>
      <c r="AF331" s="70"/>
      <c r="AG331" s="70"/>
      <c r="AH331" s="70"/>
      <c r="AI331" s="70"/>
      <c r="AJ331" s="70"/>
      <c r="AK331" s="70"/>
      <c r="AL331" s="70"/>
      <c r="AM331" s="70"/>
      <c r="AN331" s="70">
        <v>22500</v>
      </c>
      <c r="AO331" s="70">
        <v>12739.314483999999</v>
      </c>
    </row>
    <row r="332" spans="1:41" x14ac:dyDescent="0.25">
      <c r="A332" s="72">
        <v>3782</v>
      </c>
      <c r="B332" s="70"/>
      <c r="C332" s="70"/>
      <c r="D332" s="70"/>
      <c r="E332" s="70"/>
      <c r="F332" s="70"/>
      <c r="G332" s="70"/>
      <c r="H332" s="70"/>
      <c r="I332" s="70"/>
      <c r="J332" s="70"/>
      <c r="K332" s="70"/>
      <c r="L332" s="70"/>
      <c r="M332" s="70"/>
      <c r="N332" s="70"/>
      <c r="O332" s="70"/>
      <c r="P332" s="70"/>
      <c r="Q332" s="70"/>
      <c r="R332" s="70"/>
      <c r="S332" s="70"/>
      <c r="T332" s="70"/>
      <c r="U332" s="70"/>
      <c r="V332" s="70">
        <v>22500</v>
      </c>
      <c r="W332" s="70">
        <v>22020.06581</v>
      </c>
      <c r="X332" s="70"/>
      <c r="Y332" s="70"/>
      <c r="Z332" s="70"/>
      <c r="AA332" s="70"/>
      <c r="AB332" s="70"/>
      <c r="AC332" s="70"/>
      <c r="AD332" s="70"/>
      <c r="AE332" s="70"/>
      <c r="AF332" s="70"/>
      <c r="AG332" s="70"/>
      <c r="AH332" s="70"/>
      <c r="AI332" s="70"/>
      <c r="AJ332" s="70"/>
      <c r="AK332" s="70"/>
      <c r="AL332" s="70"/>
      <c r="AM332" s="70"/>
      <c r="AN332" s="70">
        <v>22500</v>
      </c>
      <c r="AO332" s="70">
        <v>22020.06581</v>
      </c>
    </row>
    <row r="333" spans="1:41" x14ac:dyDescent="0.25">
      <c r="A333" s="72">
        <v>3787</v>
      </c>
      <c r="B333" s="70"/>
      <c r="C333" s="70"/>
      <c r="D333" s="70"/>
      <c r="E333" s="70"/>
      <c r="F333" s="70"/>
      <c r="G333" s="70"/>
      <c r="H333" s="70"/>
      <c r="I333" s="70"/>
      <c r="J333" s="70"/>
      <c r="K333" s="70"/>
      <c r="L333" s="70"/>
      <c r="M333" s="70"/>
      <c r="N333" s="70"/>
      <c r="O333" s="70"/>
      <c r="P333" s="70"/>
      <c r="Q333" s="70"/>
      <c r="R333" s="70"/>
      <c r="S333" s="70"/>
      <c r="T333" s="70"/>
      <c r="U333" s="70"/>
      <c r="V333" s="70">
        <v>4300</v>
      </c>
      <c r="W333" s="70">
        <v>5516.399691999999</v>
      </c>
      <c r="X333" s="70"/>
      <c r="Y333" s="70"/>
      <c r="Z333" s="70"/>
      <c r="AA333" s="70"/>
      <c r="AB333" s="70"/>
      <c r="AC333" s="70"/>
      <c r="AD333" s="70"/>
      <c r="AE333" s="70"/>
      <c r="AF333" s="70"/>
      <c r="AG333" s="70"/>
      <c r="AH333" s="70"/>
      <c r="AI333" s="70"/>
      <c r="AJ333" s="70"/>
      <c r="AK333" s="70"/>
      <c r="AL333" s="70"/>
      <c r="AM333" s="70"/>
      <c r="AN333" s="70">
        <v>4300</v>
      </c>
      <c r="AO333" s="70">
        <v>5516.399691999999</v>
      </c>
    </row>
    <row r="334" spans="1:41" x14ac:dyDescent="0.25">
      <c r="A334" s="72">
        <v>3798</v>
      </c>
      <c r="B334" s="70"/>
      <c r="C334" s="70"/>
      <c r="D334" s="70"/>
      <c r="E334" s="70"/>
      <c r="F334" s="70"/>
      <c r="G334" s="70"/>
      <c r="H334" s="70"/>
      <c r="I334" s="70"/>
      <c r="J334" s="70"/>
      <c r="K334" s="70"/>
      <c r="L334" s="70"/>
      <c r="M334" s="70"/>
      <c r="N334" s="70"/>
      <c r="O334" s="70"/>
      <c r="P334" s="70"/>
      <c r="Q334" s="70"/>
      <c r="R334" s="70"/>
      <c r="S334" s="70"/>
      <c r="T334" s="70"/>
      <c r="U334" s="70"/>
      <c r="V334" s="70"/>
      <c r="W334" s="70"/>
      <c r="X334" s="70"/>
      <c r="Y334" s="70"/>
      <c r="Z334" s="70"/>
      <c r="AA334" s="70"/>
      <c r="AB334" s="70">
        <v>4747</v>
      </c>
      <c r="AC334" s="70">
        <v>7907.4957499999991</v>
      </c>
      <c r="AD334" s="70"/>
      <c r="AE334" s="70"/>
      <c r="AF334" s="70"/>
      <c r="AG334" s="70"/>
      <c r="AH334" s="70"/>
      <c r="AI334" s="70"/>
      <c r="AJ334" s="70"/>
      <c r="AK334" s="70"/>
      <c r="AL334" s="70"/>
      <c r="AM334" s="70"/>
      <c r="AN334" s="70">
        <v>4747</v>
      </c>
      <c r="AO334" s="70">
        <v>7907.4957499999991</v>
      </c>
    </row>
    <row r="335" spans="1:41" x14ac:dyDescent="0.25">
      <c r="A335" s="72">
        <v>3804</v>
      </c>
      <c r="B335" s="70"/>
      <c r="C335" s="70"/>
      <c r="D335" s="70"/>
      <c r="E335" s="70"/>
      <c r="F335" s="70"/>
      <c r="G335" s="70"/>
      <c r="H335" s="70"/>
      <c r="I335" s="70"/>
      <c r="J335" s="70"/>
      <c r="K335" s="70"/>
      <c r="L335" s="70"/>
      <c r="M335" s="70"/>
      <c r="N335" s="70"/>
      <c r="O335" s="70"/>
      <c r="P335" s="70"/>
      <c r="Q335" s="70"/>
      <c r="R335" s="70"/>
      <c r="S335" s="70"/>
      <c r="T335" s="70"/>
      <c r="U335" s="70"/>
      <c r="V335" s="70"/>
      <c r="W335" s="70"/>
      <c r="X335" s="70"/>
      <c r="Y335" s="70"/>
      <c r="Z335" s="70"/>
      <c r="AA335" s="70"/>
      <c r="AB335" s="70">
        <v>9343</v>
      </c>
      <c r="AC335" s="70">
        <v>11532.460328000001</v>
      </c>
      <c r="AD335" s="70"/>
      <c r="AE335" s="70"/>
      <c r="AF335" s="70"/>
      <c r="AG335" s="70"/>
      <c r="AH335" s="70"/>
      <c r="AI335" s="70"/>
      <c r="AJ335" s="70"/>
      <c r="AK335" s="70"/>
      <c r="AL335" s="70"/>
      <c r="AM335" s="70"/>
      <c r="AN335" s="70">
        <v>9343</v>
      </c>
      <c r="AO335" s="70">
        <v>11532.460328000001</v>
      </c>
    </row>
    <row r="336" spans="1:41" x14ac:dyDescent="0.25">
      <c r="A336" s="72">
        <v>3810</v>
      </c>
      <c r="B336" s="70"/>
      <c r="C336" s="70"/>
      <c r="D336" s="70"/>
      <c r="E336" s="70"/>
      <c r="F336" s="70"/>
      <c r="G336" s="70"/>
      <c r="H336" s="70"/>
      <c r="I336" s="70"/>
      <c r="J336" s="70"/>
      <c r="K336" s="70"/>
      <c r="L336" s="70"/>
      <c r="M336" s="70"/>
      <c r="N336" s="70"/>
      <c r="O336" s="70"/>
      <c r="P336" s="70"/>
      <c r="Q336" s="70"/>
      <c r="R336" s="70"/>
      <c r="S336" s="70"/>
      <c r="T336" s="70"/>
      <c r="U336" s="70"/>
      <c r="V336" s="70"/>
      <c r="W336" s="70"/>
      <c r="X336" s="70"/>
      <c r="Y336" s="70"/>
      <c r="Z336" s="70"/>
      <c r="AA336" s="70"/>
      <c r="AB336" s="70">
        <v>8574</v>
      </c>
      <c r="AC336" s="70">
        <v>14872.076453</v>
      </c>
      <c r="AD336" s="70"/>
      <c r="AE336" s="70"/>
      <c r="AF336" s="70"/>
      <c r="AG336" s="70"/>
      <c r="AH336" s="70"/>
      <c r="AI336" s="70"/>
      <c r="AJ336" s="70"/>
      <c r="AK336" s="70"/>
      <c r="AL336" s="70"/>
      <c r="AM336" s="70"/>
      <c r="AN336" s="70">
        <v>8574</v>
      </c>
      <c r="AO336" s="70">
        <v>14872.076453</v>
      </c>
    </row>
    <row r="337" spans="1:41" x14ac:dyDescent="0.25">
      <c r="A337" s="72">
        <v>3811</v>
      </c>
      <c r="B337" s="70"/>
      <c r="C337" s="70"/>
      <c r="D337" s="70"/>
      <c r="E337" s="70"/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  <c r="S337" s="70"/>
      <c r="T337" s="70"/>
      <c r="U337" s="70"/>
      <c r="V337" s="70"/>
      <c r="W337" s="70"/>
      <c r="X337" s="70"/>
      <c r="Y337" s="70"/>
      <c r="Z337" s="70"/>
      <c r="AA337" s="70"/>
      <c r="AB337" s="70">
        <v>17824</v>
      </c>
      <c r="AC337" s="70">
        <v>16075.449966</v>
      </c>
      <c r="AD337" s="70"/>
      <c r="AE337" s="70"/>
      <c r="AF337" s="70"/>
      <c r="AG337" s="70"/>
      <c r="AH337" s="70"/>
      <c r="AI337" s="70"/>
      <c r="AJ337" s="70"/>
      <c r="AK337" s="70"/>
      <c r="AL337" s="70"/>
      <c r="AM337" s="70"/>
      <c r="AN337" s="70">
        <v>17824</v>
      </c>
      <c r="AO337" s="70">
        <v>16075.449966</v>
      </c>
    </row>
    <row r="338" spans="1:41" x14ac:dyDescent="0.25">
      <c r="A338" s="72">
        <v>3813</v>
      </c>
      <c r="B338" s="70"/>
      <c r="C338" s="70"/>
      <c r="D338" s="70"/>
      <c r="E338" s="70"/>
      <c r="F338" s="70"/>
      <c r="G338" s="70"/>
      <c r="H338" s="70"/>
      <c r="I338" s="70"/>
      <c r="J338" s="70"/>
      <c r="K338" s="70"/>
      <c r="L338" s="70"/>
      <c r="M338" s="70"/>
      <c r="N338" s="70"/>
      <c r="O338" s="70"/>
      <c r="P338" s="70"/>
      <c r="Q338" s="70"/>
      <c r="R338" s="70"/>
      <c r="S338" s="70"/>
      <c r="T338" s="70"/>
      <c r="U338" s="70"/>
      <c r="V338" s="70"/>
      <c r="W338" s="70"/>
      <c r="X338" s="70"/>
      <c r="Y338" s="70"/>
      <c r="Z338" s="70"/>
      <c r="AA338" s="70"/>
      <c r="AB338" s="70">
        <v>6360</v>
      </c>
      <c r="AC338" s="70">
        <v>4607.0645409999997</v>
      </c>
      <c r="AD338" s="70"/>
      <c r="AE338" s="70"/>
      <c r="AF338" s="70"/>
      <c r="AG338" s="70"/>
      <c r="AH338" s="70"/>
      <c r="AI338" s="70"/>
      <c r="AJ338" s="70"/>
      <c r="AK338" s="70"/>
      <c r="AL338" s="70"/>
      <c r="AM338" s="70"/>
      <c r="AN338" s="70">
        <v>6360</v>
      </c>
      <c r="AO338" s="70">
        <v>4607.0645409999997</v>
      </c>
    </row>
    <row r="339" spans="1:41" x14ac:dyDescent="0.25">
      <c r="A339" s="72">
        <v>3814</v>
      </c>
      <c r="B339" s="70"/>
      <c r="C339" s="70"/>
      <c r="D339" s="70"/>
      <c r="E339" s="70"/>
      <c r="F339" s="70"/>
      <c r="G339" s="70"/>
      <c r="H339" s="70"/>
      <c r="I339" s="70"/>
      <c r="J339" s="70"/>
      <c r="K339" s="70"/>
      <c r="L339" s="70"/>
      <c r="M339" s="70"/>
      <c r="N339" s="70"/>
      <c r="O339" s="70"/>
      <c r="P339" s="70"/>
      <c r="Q339" s="70"/>
      <c r="R339" s="70"/>
      <c r="S339" s="70"/>
      <c r="T339" s="70"/>
      <c r="U339" s="70"/>
      <c r="V339" s="70"/>
      <c r="W339" s="70"/>
      <c r="X339" s="70"/>
      <c r="Y339" s="70"/>
      <c r="Z339" s="70"/>
      <c r="AA339" s="70"/>
      <c r="AB339" s="70">
        <v>6218</v>
      </c>
      <c r="AC339" s="70">
        <v>4326.1420639999997</v>
      </c>
      <c r="AD339" s="70"/>
      <c r="AE339" s="70"/>
      <c r="AF339" s="70"/>
      <c r="AG339" s="70"/>
      <c r="AH339" s="70"/>
      <c r="AI339" s="70"/>
      <c r="AJ339" s="70"/>
      <c r="AK339" s="70"/>
      <c r="AL339" s="70"/>
      <c r="AM339" s="70"/>
      <c r="AN339" s="70">
        <v>6218</v>
      </c>
      <c r="AO339" s="70">
        <v>4326.1420639999997</v>
      </c>
    </row>
    <row r="340" spans="1:41" x14ac:dyDescent="0.25">
      <c r="A340" s="72">
        <v>3834</v>
      </c>
      <c r="B340" s="70"/>
      <c r="C340" s="70"/>
      <c r="D340" s="70"/>
      <c r="E340" s="70"/>
      <c r="F340" s="70"/>
      <c r="G340" s="70"/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/>
      <c r="S340" s="70"/>
      <c r="T340" s="70"/>
      <c r="U340" s="70"/>
      <c r="V340" s="70"/>
      <c r="W340" s="70"/>
      <c r="X340" s="70"/>
      <c r="Y340" s="70"/>
      <c r="Z340" s="70"/>
      <c r="AA340" s="70"/>
      <c r="AB340" s="70">
        <v>6473</v>
      </c>
      <c r="AC340" s="70">
        <v>7890.5454640000007</v>
      </c>
      <c r="AD340" s="70"/>
      <c r="AE340" s="70"/>
      <c r="AF340" s="70"/>
      <c r="AG340" s="70"/>
      <c r="AH340" s="70"/>
      <c r="AI340" s="70"/>
      <c r="AJ340" s="70"/>
      <c r="AK340" s="70"/>
      <c r="AL340" s="70"/>
      <c r="AM340" s="70"/>
      <c r="AN340" s="70">
        <v>6473</v>
      </c>
      <c r="AO340" s="70">
        <v>7890.5454640000007</v>
      </c>
    </row>
    <row r="341" spans="1:41" x14ac:dyDescent="0.25">
      <c r="A341" s="72">
        <v>3842</v>
      </c>
      <c r="B341" s="70"/>
      <c r="C341" s="70"/>
      <c r="D341" s="70"/>
      <c r="E341" s="70"/>
      <c r="F341" s="70"/>
      <c r="G341" s="70"/>
      <c r="H341" s="70"/>
      <c r="I341" s="70"/>
      <c r="J341" s="70"/>
      <c r="K341" s="70"/>
      <c r="L341" s="70"/>
      <c r="M341" s="70"/>
      <c r="N341" s="70"/>
      <c r="O341" s="70"/>
      <c r="P341" s="70"/>
      <c r="Q341" s="70"/>
      <c r="R341" s="70"/>
      <c r="S341" s="70"/>
      <c r="T341" s="70"/>
      <c r="U341" s="70"/>
      <c r="V341" s="70"/>
      <c r="W341" s="70"/>
      <c r="X341" s="70"/>
      <c r="Y341" s="70"/>
      <c r="Z341" s="70"/>
      <c r="AA341" s="70"/>
      <c r="AB341" s="70">
        <v>33963</v>
      </c>
      <c r="AC341" s="70">
        <v>47175.736374</v>
      </c>
      <c r="AD341" s="70"/>
      <c r="AE341" s="70"/>
      <c r="AF341" s="70"/>
      <c r="AG341" s="70"/>
      <c r="AH341" s="70"/>
      <c r="AI341" s="70"/>
      <c r="AJ341" s="70"/>
      <c r="AK341" s="70"/>
      <c r="AL341" s="70"/>
      <c r="AM341" s="70"/>
      <c r="AN341" s="70">
        <v>33963</v>
      </c>
      <c r="AO341" s="70">
        <v>47175.736374</v>
      </c>
    </row>
    <row r="342" spans="1:41" x14ac:dyDescent="0.25">
      <c r="A342" s="72">
        <v>3843</v>
      </c>
      <c r="B342" s="70"/>
      <c r="C342" s="70"/>
      <c r="D342" s="70"/>
      <c r="E342" s="70"/>
      <c r="F342" s="70"/>
      <c r="G342" s="70"/>
      <c r="H342" s="70"/>
      <c r="I342" s="70"/>
      <c r="J342" s="70"/>
      <c r="K342" s="70"/>
      <c r="L342" s="70"/>
      <c r="M342" s="70"/>
      <c r="N342" s="70"/>
      <c r="O342" s="70"/>
      <c r="P342" s="70"/>
      <c r="Q342" s="70"/>
      <c r="R342" s="70"/>
      <c r="S342" s="70"/>
      <c r="T342" s="70"/>
      <c r="U342" s="70"/>
      <c r="V342" s="70"/>
      <c r="W342" s="70"/>
      <c r="X342" s="70"/>
      <c r="Y342" s="70"/>
      <c r="Z342" s="70"/>
      <c r="AA342" s="70"/>
      <c r="AB342" s="70">
        <v>13419</v>
      </c>
      <c r="AC342" s="70">
        <v>13165.001603000001</v>
      </c>
      <c r="AD342" s="70"/>
      <c r="AE342" s="70"/>
      <c r="AF342" s="70"/>
      <c r="AG342" s="70"/>
      <c r="AH342" s="70"/>
      <c r="AI342" s="70"/>
      <c r="AJ342" s="70"/>
      <c r="AK342" s="70"/>
      <c r="AL342" s="70"/>
      <c r="AM342" s="70"/>
      <c r="AN342" s="70">
        <v>13419</v>
      </c>
      <c r="AO342" s="70">
        <v>13165.001603000001</v>
      </c>
    </row>
    <row r="343" spans="1:41" x14ac:dyDescent="0.25">
      <c r="A343" s="72">
        <v>3854</v>
      </c>
      <c r="B343" s="70"/>
      <c r="C343" s="70"/>
      <c r="D343" s="70"/>
      <c r="E343" s="70"/>
      <c r="F343" s="70"/>
      <c r="G343" s="70"/>
      <c r="H343" s="70"/>
      <c r="I343" s="70"/>
      <c r="J343" s="70"/>
      <c r="K343" s="70"/>
      <c r="L343" s="70"/>
      <c r="M343" s="70"/>
      <c r="N343" s="70"/>
      <c r="O343" s="70"/>
      <c r="P343" s="70"/>
      <c r="Q343" s="70"/>
      <c r="R343" s="70"/>
      <c r="S343" s="70"/>
      <c r="T343" s="70"/>
      <c r="U343" s="70"/>
      <c r="V343" s="70"/>
      <c r="W343" s="70"/>
      <c r="X343" s="70"/>
      <c r="Y343" s="70"/>
      <c r="Z343" s="70"/>
      <c r="AA343" s="70"/>
      <c r="AB343" s="70">
        <v>58950</v>
      </c>
      <c r="AC343" s="70">
        <v>72106.937378000002</v>
      </c>
      <c r="AD343" s="70"/>
      <c r="AE343" s="70"/>
      <c r="AF343" s="70"/>
      <c r="AG343" s="70"/>
      <c r="AH343" s="70"/>
      <c r="AI343" s="70"/>
      <c r="AJ343" s="70"/>
      <c r="AK343" s="70"/>
      <c r="AL343" s="70"/>
      <c r="AM343" s="70"/>
      <c r="AN343" s="70">
        <v>58950</v>
      </c>
      <c r="AO343" s="70">
        <v>72106.937378000002</v>
      </c>
    </row>
    <row r="344" spans="1:41" x14ac:dyDescent="0.25">
      <c r="A344" s="72">
        <v>3860</v>
      </c>
      <c r="B344" s="70"/>
      <c r="C344" s="70"/>
      <c r="D344" s="70"/>
      <c r="E344" s="70"/>
      <c r="F344" s="70"/>
      <c r="G344" s="70"/>
      <c r="H344" s="70"/>
      <c r="I344" s="70"/>
      <c r="J344" s="70"/>
      <c r="K344" s="70"/>
      <c r="L344" s="70"/>
      <c r="M344" s="70"/>
      <c r="N344" s="70"/>
      <c r="O344" s="70"/>
      <c r="P344" s="70"/>
      <c r="Q344" s="70"/>
      <c r="R344" s="70"/>
      <c r="S344" s="70"/>
      <c r="T344" s="70"/>
      <c r="U344" s="70"/>
      <c r="V344" s="70"/>
      <c r="W344" s="70"/>
      <c r="X344" s="70"/>
      <c r="Y344" s="70"/>
      <c r="Z344" s="70"/>
      <c r="AA344" s="70"/>
      <c r="AB344" s="70">
        <v>8145</v>
      </c>
      <c r="AC344" s="70">
        <v>7155.7892039999997</v>
      </c>
      <c r="AD344" s="70"/>
      <c r="AE344" s="70"/>
      <c r="AF344" s="70"/>
      <c r="AG344" s="70"/>
      <c r="AH344" s="70"/>
      <c r="AI344" s="70"/>
      <c r="AJ344" s="70"/>
      <c r="AK344" s="70"/>
      <c r="AL344" s="70"/>
      <c r="AM344" s="70"/>
      <c r="AN344" s="70">
        <v>8145</v>
      </c>
      <c r="AO344" s="70">
        <v>7155.7892039999997</v>
      </c>
    </row>
    <row r="345" spans="1:41" x14ac:dyDescent="0.25">
      <c r="A345" s="72">
        <v>3862</v>
      </c>
      <c r="B345" s="70"/>
      <c r="C345" s="70"/>
      <c r="D345" s="70"/>
      <c r="E345" s="70"/>
      <c r="F345" s="70"/>
      <c r="G345" s="70"/>
      <c r="H345" s="70"/>
      <c r="I345" s="70"/>
      <c r="J345" s="70"/>
      <c r="K345" s="70"/>
      <c r="L345" s="70"/>
      <c r="M345" s="70"/>
      <c r="N345" s="70"/>
      <c r="O345" s="70"/>
      <c r="P345" s="70"/>
      <c r="Q345" s="70"/>
      <c r="R345" s="70"/>
      <c r="S345" s="70"/>
      <c r="T345" s="70"/>
      <c r="U345" s="70"/>
      <c r="V345" s="70"/>
      <c r="W345" s="70"/>
      <c r="X345" s="70"/>
      <c r="Y345" s="70"/>
      <c r="Z345" s="70"/>
      <c r="AA345" s="70"/>
      <c r="AB345" s="70">
        <v>18621</v>
      </c>
      <c r="AC345" s="70">
        <v>11406.045631000001</v>
      </c>
      <c r="AD345" s="70"/>
      <c r="AE345" s="70"/>
      <c r="AF345" s="70"/>
      <c r="AG345" s="70"/>
      <c r="AH345" s="70"/>
      <c r="AI345" s="70"/>
      <c r="AJ345" s="70"/>
      <c r="AK345" s="70"/>
      <c r="AL345" s="70"/>
      <c r="AM345" s="70"/>
      <c r="AN345" s="70">
        <v>18621</v>
      </c>
      <c r="AO345" s="70">
        <v>11406.045631000001</v>
      </c>
    </row>
    <row r="346" spans="1:41" x14ac:dyDescent="0.25">
      <c r="A346" s="72">
        <v>3863</v>
      </c>
      <c r="B346" s="70"/>
      <c r="C346" s="70"/>
      <c r="D346" s="70"/>
      <c r="E346" s="70"/>
      <c r="F346" s="70"/>
      <c r="G346" s="70"/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/>
      <c r="S346" s="70"/>
      <c r="T346" s="70"/>
      <c r="U346" s="70"/>
      <c r="V346" s="70"/>
      <c r="W346" s="70"/>
      <c r="X346" s="70"/>
      <c r="Y346" s="70"/>
      <c r="Z346" s="70"/>
      <c r="AA346" s="70"/>
      <c r="AB346" s="70">
        <v>16999</v>
      </c>
      <c r="AC346" s="70">
        <v>9871.1543459999994</v>
      </c>
      <c r="AD346" s="70"/>
      <c r="AE346" s="70"/>
      <c r="AF346" s="70"/>
      <c r="AG346" s="70"/>
      <c r="AH346" s="70"/>
      <c r="AI346" s="70"/>
      <c r="AJ346" s="70"/>
      <c r="AK346" s="70"/>
      <c r="AL346" s="70"/>
      <c r="AM346" s="70"/>
      <c r="AN346" s="70">
        <v>16999</v>
      </c>
      <c r="AO346" s="70">
        <v>9871.1543459999994</v>
      </c>
    </row>
    <row r="347" spans="1:41" x14ac:dyDescent="0.25">
      <c r="A347" s="72">
        <v>3869</v>
      </c>
      <c r="B347" s="70"/>
      <c r="C347" s="70"/>
      <c r="D347" s="70"/>
      <c r="E347" s="70"/>
      <c r="F347" s="70"/>
      <c r="G347" s="70"/>
      <c r="H347" s="70"/>
      <c r="I347" s="70"/>
      <c r="J347" s="70"/>
      <c r="K347" s="70"/>
      <c r="L347" s="70"/>
      <c r="M347" s="70"/>
      <c r="N347" s="70"/>
      <c r="O347" s="70"/>
      <c r="P347" s="70"/>
      <c r="Q347" s="70"/>
      <c r="R347" s="70"/>
      <c r="S347" s="70"/>
      <c r="T347" s="70"/>
      <c r="U347" s="70"/>
      <c r="V347" s="70"/>
      <c r="W347" s="70"/>
      <c r="X347" s="70"/>
      <c r="Y347" s="70"/>
      <c r="Z347" s="70"/>
      <c r="AA347" s="70"/>
      <c r="AB347" s="70">
        <v>22858</v>
      </c>
      <c r="AC347" s="70">
        <v>29968.939591000002</v>
      </c>
      <c r="AD347" s="70"/>
      <c r="AE347" s="70"/>
      <c r="AF347" s="70"/>
      <c r="AG347" s="70"/>
      <c r="AH347" s="70"/>
      <c r="AI347" s="70"/>
      <c r="AJ347" s="70"/>
      <c r="AK347" s="70"/>
      <c r="AL347" s="70"/>
      <c r="AM347" s="70"/>
      <c r="AN347" s="70">
        <v>22858</v>
      </c>
      <c r="AO347" s="70">
        <v>29968.939591000002</v>
      </c>
    </row>
    <row r="348" spans="1:41" x14ac:dyDescent="0.25">
      <c r="A348" s="72">
        <v>3877</v>
      </c>
      <c r="B348" s="70"/>
      <c r="C348" s="70"/>
      <c r="D348" s="70"/>
      <c r="E348" s="70"/>
      <c r="F348" s="70"/>
      <c r="G348" s="70"/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/>
      <c r="S348" s="70"/>
      <c r="T348" s="70"/>
      <c r="U348" s="70"/>
      <c r="V348" s="70"/>
      <c r="W348" s="70"/>
      <c r="X348" s="70"/>
      <c r="Y348" s="70"/>
      <c r="Z348" s="70"/>
      <c r="AA348" s="70"/>
      <c r="AB348" s="70">
        <v>17255</v>
      </c>
      <c r="AC348" s="70">
        <v>15808.619880999999</v>
      </c>
      <c r="AD348" s="70"/>
      <c r="AE348" s="70"/>
      <c r="AF348" s="70"/>
      <c r="AG348" s="70"/>
      <c r="AH348" s="70"/>
      <c r="AI348" s="70"/>
      <c r="AJ348" s="70"/>
      <c r="AK348" s="70"/>
      <c r="AL348" s="70"/>
      <c r="AM348" s="70"/>
      <c r="AN348" s="70">
        <v>17255</v>
      </c>
      <c r="AO348" s="70">
        <v>15808.619880999999</v>
      </c>
    </row>
    <row r="349" spans="1:41" x14ac:dyDescent="0.25">
      <c r="A349" s="72">
        <v>3884</v>
      </c>
      <c r="B349" s="70"/>
      <c r="C349" s="70"/>
      <c r="D349" s="70"/>
      <c r="E349" s="70"/>
      <c r="F349" s="70"/>
      <c r="G349" s="70"/>
      <c r="H349" s="70"/>
      <c r="I349" s="70"/>
      <c r="J349" s="70"/>
      <c r="K349" s="70"/>
      <c r="L349" s="70"/>
      <c r="M349" s="70"/>
      <c r="N349" s="70"/>
      <c r="O349" s="70"/>
      <c r="P349" s="70"/>
      <c r="Q349" s="70"/>
      <c r="R349" s="70"/>
      <c r="S349" s="70"/>
      <c r="T349" s="70"/>
      <c r="U349" s="70"/>
      <c r="V349" s="70"/>
      <c r="W349" s="70"/>
      <c r="X349" s="70"/>
      <c r="Y349" s="70"/>
      <c r="Z349" s="70"/>
      <c r="AA349" s="70"/>
      <c r="AB349" s="70">
        <v>6523</v>
      </c>
      <c r="AC349" s="70">
        <v>6818.9682199999997</v>
      </c>
      <c r="AD349" s="70"/>
      <c r="AE349" s="70"/>
      <c r="AF349" s="70"/>
      <c r="AG349" s="70"/>
      <c r="AH349" s="70"/>
      <c r="AI349" s="70"/>
      <c r="AJ349" s="70"/>
      <c r="AK349" s="70"/>
      <c r="AL349" s="70"/>
      <c r="AM349" s="70"/>
      <c r="AN349" s="70">
        <v>6523</v>
      </c>
      <c r="AO349" s="70">
        <v>6818.9682199999997</v>
      </c>
    </row>
    <row r="350" spans="1:41" x14ac:dyDescent="0.25">
      <c r="A350" s="72">
        <v>3886</v>
      </c>
      <c r="B350" s="70"/>
      <c r="C350" s="70"/>
      <c r="D350" s="70"/>
      <c r="E350" s="70"/>
      <c r="F350" s="70"/>
      <c r="G350" s="70"/>
      <c r="H350" s="70"/>
      <c r="I350" s="70"/>
      <c r="J350" s="70"/>
      <c r="K350" s="70"/>
      <c r="L350" s="70"/>
      <c r="M350" s="70"/>
      <c r="N350" s="70"/>
      <c r="O350" s="70"/>
      <c r="P350" s="70"/>
      <c r="Q350" s="70"/>
      <c r="R350" s="70"/>
      <c r="S350" s="70"/>
      <c r="T350" s="70"/>
      <c r="U350" s="70"/>
      <c r="V350" s="70"/>
      <c r="W350" s="70"/>
      <c r="X350" s="70"/>
      <c r="Y350" s="70"/>
      <c r="Z350" s="70"/>
      <c r="AA350" s="70"/>
      <c r="AB350" s="70">
        <v>10558</v>
      </c>
      <c r="AC350" s="70">
        <v>9662.8034479999988</v>
      </c>
      <c r="AD350" s="70"/>
      <c r="AE350" s="70"/>
      <c r="AF350" s="70"/>
      <c r="AG350" s="70"/>
      <c r="AH350" s="70"/>
      <c r="AI350" s="70"/>
      <c r="AJ350" s="70"/>
      <c r="AK350" s="70"/>
      <c r="AL350" s="70"/>
      <c r="AM350" s="70"/>
      <c r="AN350" s="70">
        <v>10558</v>
      </c>
      <c r="AO350" s="70">
        <v>9662.8034479999988</v>
      </c>
    </row>
    <row r="351" spans="1:41" x14ac:dyDescent="0.25">
      <c r="A351" s="72">
        <v>3897</v>
      </c>
      <c r="B351" s="70"/>
      <c r="C351" s="70"/>
      <c r="D351" s="70"/>
      <c r="E351" s="70"/>
      <c r="F351" s="70"/>
      <c r="G351" s="70"/>
      <c r="H351" s="70"/>
      <c r="I351" s="70"/>
      <c r="J351" s="70"/>
      <c r="K351" s="70"/>
      <c r="L351" s="70"/>
      <c r="M351" s="70"/>
      <c r="N351" s="70"/>
      <c r="O351" s="70"/>
      <c r="P351" s="70"/>
      <c r="Q351" s="70"/>
      <c r="R351" s="70"/>
      <c r="S351" s="70"/>
      <c r="T351" s="70"/>
      <c r="U351" s="70"/>
      <c r="V351" s="70"/>
      <c r="W351" s="70"/>
      <c r="X351" s="70"/>
      <c r="Y351" s="70"/>
      <c r="Z351" s="70"/>
      <c r="AA351" s="70"/>
      <c r="AB351" s="70">
        <v>4087</v>
      </c>
      <c r="AC351" s="70">
        <v>1861.2350080000001</v>
      </c>
      <c r="AD351" s="70"/>
      <c r="AE351" s="70"/>
      <c r="AF351" s="70"/>
      <c r="AG351" s="70"/>
      <c r="AH351" s="70"/>
      <c r="AI351" s="70"/>
      <c r="AJ351" s="70"/>
      <c r="AK351" s="70"/>
      <c r="AL351" s="70"/>
      <c r="AM351" s="70"/>
      <c r="AN351" s="70">
        <v>4087</v>
      </c>
      <c r="AO351" s="70">
        <v>1861.2350080000001</v>
      </c>
    </row>
    <row r="352" spans="1:41" x14ac:dyDescent="0.25">
      <c r="A352" s="72">
        <v>3904</v>
      </c>
      <c r="B352" s="70"/>
      <c r="C352" s="70"/>
      <c r="D352" s="70"/>
      <c r="E352" s="70"/>
      <c r="F352" s="70"/>
      <c r="G352" s="70"/>
      <c r="H352" s="70"/>
      <c r="I352" s="70"/>
      <c r="J352" s="70"/>
      <c r="K352" s="70"/>
      <c r="L352" s="70"/>
      <c r="M352" s="70"/>
      <c r="N352" s="70"/>
      <c r="O352" s="70"/>
      <c r="P352" s="70"/>
      <c r="Q352" s="70"/>
      <c r="R352" s="70"/>
      <c r="S352" s="70"/>
      <c r="T352" s="70"/>
      <c r="U352" s="70"/>
      <c r="V352" s="70"/>
      <c r="W352" s="70"/>
      <c r="X352" s="70"/>
      <c r="Y352" s="70"/>
      <c r="Z352" s="70"/>
      <c r="AA352" s="70"/>
      <c r="AB352" s="70">
        <v>7020</v>
      </c>
      <c r="AC352" s="70">
        <v>16627.607566999999</v>
      </c>
      <c r="AD352" s="70"/>
      <c r="AE352" s="70"/>
      <c r="AF352" s="70"/>
      <c r="AG352" s="70"/>
      <c r="AH352" s="70"/>
      <c r="AI352" s="70"/>
      <c r="AJ352" s="70"/>
      <c r="AK352" s="70"/>
      <c r="AL352" s="70"/>
      <c r="AM352" s="70"/>
      <c r="AN352" s="70">
        <v>7020</v>
      </c>
      <c r="AO352" s="70">
        <v>16627.607566999999</v>
      </c>
    </row>
    <row r="353" spans="1:41" x14ac:dyDescent="0.25">
      <c r="A353" s="72">
        <v>3908</v>
      </c>
      <c r="B353" s="70"/>
      <c r="C353" s="70"/>
      <c r="D353" s="70"/>
      <c r="E353" s="70"/>
      <c r="F353" s="70"/>
      <c r="G353" s="70"/>
      <c r="H353" s="70"/>
      <c r="I353" s="70"/>
      <c r="J353" s="70"/>
      <c r="K353" s="70"/>
      <c r="L353" s="70"/>
      <c r="M353" s="70"/>
      <c r="N353" s="70"/>
      <c r="O353" s="70"/>
      <c r="P353" s="70"/>
      <c r="Q353" s="70"/>
      <c r="R353" s="70"/>
      <c r="S353" s="70"/>
      <c r="T353" s="70"/>
      <c r="U353" s="70"/>
      <c r="V353" s="70"/>
      <c r="W353" s="70"/>
      <c r="X353" s="70"/>
      <c r="Y353" s="70"/>
      <c r="Z353" s="70"/>
      <c r="AA353" s="70"/>
      <c r="AB353" s="70">
        <v>3274</v>
      </c>
      <c r="AC353" s="70">
        <v>3859.8821189999999</v>
      </c>
      <c r="AD353" s="70"/>
      <c r="AE353" s="70"/>
      <c r="AF353" s="70"/>
      <c r="AG353" s="70"/>
      <c r="AH353" s="70"/>
      <c r="AI353" s="70"/>
      <c r="AJ353" s="70"/>
      <c r="AK353" s="70"/>
      <c r="AL353" s="70"/>
      <c r="AM353" s="70"/>
      <c r="AN353" s="70">
        <v>3274</v>
      </c>
      <c r="AO353" s="70">
        <v>3859.8821189999999</v>
      </c>
    </row>
    <row r="354" spans="1:41" x14ac:dyDescent="0.25">
      <c r="A354" s="72">
        <v>3910</v>
      </c>
      <c r="B354" s="70"/>
      <c r="C354" s="70"/>
      <c r="D354" s="70"/>
      <c r="E354" s="70"/>
      <c r="F354" s="70"/>
      <c r="G354" s="70"/>
      <c r="H354" s="70"/>
      <c r="I354" s="70"/>
      <c r="J354" s="70"/>
      <c r="K354" s="70"/>
      <c r="L354" s="70"/>
      <c r="M354" s="70"/>
      <c r="N354" s="70"/>
      <c r="O354" s="70"/>
      <c r="P354" s="70"/>
      <c r="Q354" s="70"/>
      <c r="R354" s="70"/>
      <c r="S354" s="70"/>
      <c r="T354" s="70"/>
      <c r="U354" s="70"/>
      <c r="V354" s="70"/>
      <c r="W354" s="70"/>
      <c r="X354" s="70"/>
      <c r="Y354" s="70"/>
      <c r="Z354" s="70"/>
      <c r="AA354" s="70"/>
      <c r="AB354" s="70">
        <v>19211</v>
      </c>
      <c r="AC354" s="70">
        <v>10730.982454000001</v>
      </c>
      <c r="AD354" s="70"/>
      <c r="AE354" s="70"/>
      <c r="AF354" s="70"/>
      <c r="AG354" s="70"/>
      <c r="AH354" s="70"/>
      <c r="AI354" s="70"/>
      <c r="AJ354" s="70"/>
      <c r="AK354" s="70"/>
      <c r="AL354" s="70"/>
      <c r="AM354" s="70"/>
      <c r="AN354" s="70">
        <v>19211</v>
      </c>
      <c r="AO354" s="70">
        <v>10730.982454000001</v>
      </c>
    </row>
    <row r="355" spans="1:41" x14ac:dyDescent="0.25">
      <c r="A355" s="72">
        <v>3924</v>
      </c>
      <c r="B355" s="70"/>
      <c r="C355" s="70"/>
      <c r="D355" s="70"/>
      <c r="E355" s="70"/>
      <c r="F355" s="70"/>
      <c r="G355" s="70"/>
      <c r="H355" s="70"/>
      <c r="I355" s="70"/>
      <c r="J355" s="70"/>
      <c r="K355" s="70"/>
      <c r="L355" s="70"/>
      <c r="M355" s="70"/>
      <c r="N355" s="70"/>
      <c r="O355" s="70"/>
      <c r="P355" s="70"/>
      <c r="Q355" s="70"/>
      <c r="R355" s="70"/>
      <c r="S355" s="70"/>
      <c r="T355" s="70"/>
      <c r="U355" s="70"/>
      <c r="V355" s="70"/>
      <c r="W355" s="70"/>
      <c r="X355" s="70"/>
      <c r="Y355" s="70"/>
      <c r="Z355" s="70"/>
      <c r="AA355" s="70"/>
      <c r="AB355" s="70"/>
      <c r="AC355" s="70"/>
      <c r="AD355" s="70"/>
      <c r="AE355" s="70"/>
      <c r="AF355" s="70"/>
      <c r="AG355" s="70"/>
      <c r="AH355" s="70"/>
      <c r="AI355" s="70"/>
      <c r="AJ355" s="70">
        <v>14564</v>
      </c>
      <c r="AK355" s="70">
        <v>13118.952209000001</v>
      </c>
      <c r="AL355" s="70"/>
      <c r="AM355" s="70"/>
      <c r="AN355" s="70">
        <v>14564</v>
      </c>
      <c r="AO355" s="70">
        <v>13118.952209000001</v>
      </c>
    </row>
    <row r="356" spans="1:41" x14ac:dyDescent="0.25">
      <c r="A356" s="72">
        <v>3962</v>
      </c>
      <c r="B356" s="70"/>
      <c r="C356" s="70"/>
      <c r="D356" s="70"/>
      <c r="E356" s="70"/>
      <c r="F356" s="70"/>
      <c r="G356" s="70"/>
      <c r="H356" s="70"/>
      <c r="I356" s="70"/>
      <c r="J356" s="70"/>
      <c r="K356" s="70"/>
      <c r="L356" s="70"/>
      <c r="M356" s="70"/>
      <c r="N356" s="70"/>
      <c r="O356" s="70"/>
      <c r="P356" s="70"/>
      <c r="Q356" s="70"/>
      <c r="R356" s="70"/>
      <c r="S356" s="70"/>
      <c r="T356" s="70"/>
      <c r="U356" s="70"/>
      <c r="V356" s="70"/>
      <c r="W356" s="70"/>
      <c r="X356" s="70"/>
      <c r="Y356" s="70"/>
      <c r="Z356" s="70"/>
      <c r="AA356" s="70"/>
      <c r="AB356" s="70">
        <v>10988</v>
      </c>
      <c r="AC356" s="70">
        <v>7318.1969310000004</v>
      </c>
      <c r="AD356" s="70"/>
      <c r="AE356" s="70"/>
      <c r="AF356" s="70"/>
      <c r="AG356" s="70"/>
      <c r="AH356" s="70"/>
      <c r="AI356" s="70"/>
      <c r="AJ356" s="70"/>
      <c r="AK356" s="70"/>
      <c r="AL356" s="70"/>
      <c r="AM356" s="70"/>
      <c r="AN356" s="70">
        <v>10988</v>
      </c>
      <c r="AO356" s="70">
        <v>7318.1969310000004</v>
      </c>
    </row>
    <row r="357" spans="1:41" x14ac:dyDescent="0.25">
      <c r="A357" s="72">
        <v>3968</v>
      </c>
      <c r="B357" s="70"/>
      <c r="C357" s="70"/>
      <c r="D357" s="70"/>
      <c r="E357" s="70"/>
      <c r="F357" s="70"/>
      <c r="G357" s="70"/>
      <c r="H357" s="70"/>
      <c r="I357" s="70"/>
      <c r="J357" s="70"/>
      <c r="K357" s="70"/>
      <c r="L357" s="70"/>
      <c r="M357" s="70"/>
      <c r="N357" s="70"/>
      <c r="O357" s="70"/>
      <c r="P357" s="70"/>
      <c r="Q357" s="70"/>
      <c r="R357" s="70"/>
      <c r="S357" s="70"/>
      <c r="T357" s="70"/>
      <c r="U357" s="70"/>
      <c r="V357" s="70"/>
      <c r="W357" s="70"/>
      <c r="X357" s="70"/>
      <c r="Y357" s="70"/>
      <c r="Z357" s="70"/>
      <c r="AA357" s="70"/>
      <c r="AB357" s="70">
        <v>110823</v>
      </c>
      <c r="AC357" s="70">
        <v>103154.953125</v>
      </c>
      <c r="AD357" s="70"/>
      <c r="AE357" s="70"/>
      <c r="AF357" s="70"/>
      <c r="AG357" s="70"/>
      <c r="AH357" s="70"/>
      <c r="AI357" s="70"/>
      <c r="AJ357" s="70"/>
      <c r="AK357" s="70"/>
      <c r="AL357" s="70"/>
      <c r="AM357" s="70"/>
      <c r="AN357" s="70">
        <v>110823</v>
      </c>
      <c r="AO357" s="70">
        <v>103154.953125</v>
      </c>
    </row>
    <row r="358" spans="1:41" x14ac:dyDescent="0.25">
      <c r="A358" s="72">
        <v>3982</v>
      </c>
      <c r="B358" s="70"/>
      <c r="C358" s="70"/>
      <c r="D358" s="70">
        <v>11600</v>
      </c>
      <c r="E358" s="70">
        <v>7651.4824490000001</v>
      </c>
      <c r="F358" s="70"/>
      <c r="G358" s="70"/>
      <c r="H358" s="70"/>
      <c r="I358" s="70"/>
      <c r="J358" s="70"/>
      <c r="K358" s="70"/>
      <c r="L358" s="70"/>
      <c r="M358" s="70"/>
      <c r="N358" s="70"/>
      <c r="O358" s="70"/>
      <c r="P358" s="70"/>
      <c r="Q358" s="70"/>
      <c r="R358" s="70"/>
      <c r="S358" s="70"/>
      <c r="T358" s="70"/>
      <c r="U358" s="70"/>
      <c r="V358" s="70"/>
      <c r="W358" s="70"/>
      <c r="X358" s="70"/>
      <c r="Y358" s="70"/>
      <c r="Z358" s="70"/>
      <c r="AA358" s="70"/>
      <c r="AB358" s="70"/>
      <c r="AC358" s="70"/>
      <c r="AD358" s="70"/>
      <c r="AE358" s="70"/>
      <c r="AF358" s="70"/>
      <c r="AG358" s="70"/>
      <c r="AH358" s="70"/>
      <c r="AI358" s="70"/>
      <c r="AJ358" s="70"/>
      <c r="AK358" s="70"/>
      <c r="AL358" s="70"/>
      <c r="AM358" s="70"/>
      <c r="AN358" s="70">
        <v>11600</v>
      </c>
      <c r="AO358" s="70">
        <v>7651.4824490000001</v>
      </c>
    </row>
    <row r="359" spans="1:41" x14ac:dyDescent="0.25">
      <c r="A359" s="72">
        <v>3988</v>
      </c>
      <c r="B359" s="70"/>
      <c r="C359" s="70"/>
      <c r="D359" s="70">
        <v>20500</v>
      </c>
      <c r="E359" s="70">
        <v>21923.923705000001</v>
      </c>
      <c r="F359" s="70"/>
      <c r="G359" s="70"/>
      <c r="H359" s="70"/>
      <c r="I359" s="70"/>
      <c r="J359" s="70"/>
      <c r="K359" s="70"/>
      <c r="L359" s="70"/>
      <c r="M359" s="70"/>
      <c r="N359" s="70"/>
      <c r="O359" s="70"/>
      <c r="P359" s="70"/>
      <c r="Q359" s="70"/>
      <c r="R359" s="70"/>
      <c r="S359" s="70"/>
      <c r="T359" s="70"/>
      <c r="U359" s="70"/>
      <c r="V359" s="70"/>
      <c r="W359" s="70"/>
      <c r="X359" s="70"/>
      <c r="Y359" s="70"/>
      <c r="Z359" s="70"/>
      <c r="AA359" s="70"/>
      <c r="AB359" s="70"/>
      <c r="AC359" s="70"/>
      <c r="AD359" s="70"/>
      <c r="AE359" s="70"/>
      <c r="AF359" s="70"/>
      <c r="AG359" s="70"/>
      <c r="AH359" s="70"/>
      <c r="AI359" s="70"/>
      <c r="AJ359" s="70"/>
      <c r="AK359" s="70"/>
      <c r="AL359" s="70"/>
      <c r="AM359" s="70"/>
      <c r="AN359" s="70">
        <v>20500</v>
      </c>
      <c r="AO359" s="70">
        <v>21923.923705000001</v>
      </c>
    </row>
    <row r="360" spans="1:41" x14ac:dyDescent="0.25">
      <c r="A360" s="72">
        <v>3994</v>
      </c>
      <c r="B360" s="70"/>
      <c r="C360" s="70"/>
      <c r="D360" s="70">
        <v>19800</v>
      </c>
      <c r="E360" s="70">
        <v>20175.575592000001</v>
      </c>
      <c r="F360" s="70"/>
      <c r="G360" s="70"/>
      <c r="H360" s="70"/>
      <c r="I360" s="70"/>
      <c r="J360" s="70"/>
      <c r="K360" s="70"/>
      <c r="L360" s="70"/>
      <c r="M360" s="70"/>
      <c r="N360" s="70"/>
      <c r="O360" s="70"/>
      <c r="P360" s="70"/>
      <c r="Q360" s="70"/>
      <c r="R360" s="70"/>
      <c r="S360" s="70"/>
      <c r="T360" s="70"/>
      <c r="U360" s="70"/>
      <c r="V360" s="70"/>
      <c r="W360" s="70"/>
      <c r="X360" s="70"/>
      <c r="Y360" s="70"/>
      <c r="Z360" s="70"/>
      <c r="AA360" s="70"/>
      <c r="AB360" s="70"/>
      <c r="AC360" s="70"/>
      <c r="AD360" s="70"/>
      <c r="AE360" s="70"/>
      <c r="AF360" s="70"/>
      <c r="AG360" s="70"/>
      <c r="AH360" s="70"/>
      <c r="AI360" s="70"/>
      <c r="AJ360" s="70"/>
      <c r="AK360" s="70"/>
      <c r="AL360" s="70"/>
      <c r="AM360" s="70"/>
      <c r="AN360" s="70">
        <v>19800</v>
      </c>
      <c r="AO360" s="70">
        <v>20175.575592000001</v>
      </c>
    </row>
    <row r="361" spans="1:41" x14ac:dyDescent="0.25">
      <c r="A361" s="72">
        <v>4022</v>
      </c>
      <c r="B361" s="70"/>
      <c r="C361" s="70"/>
      <c r="D361" s="70"/>
      <c r="E361" s="70"/>
      <c r="F361" s="70"/>
      <c r="G361" s="70"/>
      <c r="H361" s="70"/>
      <c r="I361" s="70"/>
      <c r="J361" s="70"/>
      <c r="K361" s="70"/>
      <c r="L361" s="70"/>
      <c r="M361" s="70"/>
      <c r="N361" s="70"/>
      <c r="O361" s="70"/>
      <c r="P361" s="70"/>
      <c r="Q361" s="70"/>
      <c r="R361" s="70"/>
      <c r="S361" s="70"/>
      <c r="T361" s="70"/>
      <c r="U361" s="70"/>
      <c r="V361" s="70"/>
      <c r="W361" s="70"/>
      <c r="X361" s="70"/>
      <c r="Y361" s="70"/>
      <c r="Z361" s="70"/>
      <c r="AA361" s="70"/>
      <c r="AB361" s="70">
        <v>4318</v>
      </c>
      <c r="AC361" s="70">
        <v>6938.7714839999999</v>
      </c>
      <c r="AD361" s="70"/>
      <c r="AE361" s="70"/>
      <c r="AF361" s="70"/>
      <c r="AG361" s="70"/>
      <c r="AH361" s="70"/>
      <c r="AI361" s="70"/>
      <c r="AJ361" s="70"/>
      <c r="AK361" s="70"/>
      <c r="AL361" s="70"/>
      <c r="AM361" s="70"/>
      <c r="AN361" s="70">
        <v>4318</v>
      </c>
      <c r="AO361" s="70">
        <v>6938.7714839999999</v>
      </c>
    </row>
    <row r="362" spans="1:41" x14ac:dyDescent="0.25">
      <c r="A362" s="72">
        <v>4055</v>
      </c>
      <c r="B362" s="70"/>
      <c r="C362" s="70"/>
      <c r="D362" s="70"/>
      <c r="E362" s="70"/>
      <c r="F362" s="70"/>
      <c r="G362" s="70"/>
      <c r="H362" s="70"/>
      <c r="I362" s="70"/>
      <c r="J362" s="70"/>
      <c r="K362" s="70"/>
      <c r="L362" s="70"/>
      <c r="M362" s="70"/>
      <c r="N362" s="70"/>
      <c r="O362" s="70"/>
      <c r="P362" s="70"/>
      <c r="Q362" s="70"/>
      <c r="R362" s="70"/>
      <c r="S362" s="70"/>
      <c r="T362" s="70"/>
      <c r="U362" s="70"/>
      <c r="V362" s="70"/>
      <c r="W362" s="70"/>
      <c r="X362" s="70"/>
      <c r="Y362" s="70"/>
      <c r="Z362" s="70"/>
      <c r="AA362" s="70"/>
      <c r="AB362" s="70">
        <v>9988</v>
      </c>
      <c r="AC362" s="70">
        <v>8562.6737060000014</v>
      </c>
      <c r="AD362" s="70"/>
      <c r="AE362" s="70"/>
      <c r="AF362" s="70"/>
      <c r="AG362" s="70"/>
      <c r="AH362" s="70"/>
      <c r="AI362" s="70"/>
      <c r="AJ362" s="70"/>
      <c r="AK362" s="70"/>
      <c r="AL362" s="70"/>
      <c r="AM362" s="70"/>
      <c r="AN362" s="70">
        <v>9988</v>
      </c>
      <c r="AO362" s="70">
        <v>8562.6737060000014</v>
      </c>
    </row>
    <row r="363" spans="1:41" x14ac:dyDescent="0.25">
      <c r="A363" s="72">
        <v>4081</v>
      </c>
      <c r="B363" s="70"/>
      <c r="C363" s="70"/>
      <c r="D363" s="70"/>
      <c r="E363" s="70"/>
      <c r="F363" s="70"/>
      <c r="G363" s="70"/>
      <c r="H363" s="70"/>
      <c r="I363" s="70"/>
      <c r="J363" s="70"/>
      <c r="K363" s="70"/>
      <c r="L363" s="70"/>
      <c r="M363" s="70"/>
      <c r="N363" s="70"/>
      <c r="O363" s="70"/>
      <c r="P363" s="70"/>
      <c r="Q363" s="70"/>
      <c r="R363" s="70"/>
      <c r="S363" s="70"/>
      <c r="T363" s="70"/>
      <c r="U363" s="70"/>
      <c r="V363" s="70"/>
      <c r="W363" s="70"/>
      <c r="X363" s="70"/>
      <c r="Y363" s="70"/>
      <c r="Z363" s="70"/>
      <c r="AA363" s="70"/>
      <c r="AB363" s="70">
        <v>18051</v>
      </c>
      <c r="AC363" s="70">
        <v>18572.090088999998</v>
      </c>
      <c r="AD363" s="70"/>
      <c r="AE363" s="70"/>
      <c r="AF363" s="70"/>
      <c r="AG363" s="70"/>
      <c r="AH363" s="70"/>
      <c r="AI363" s="70"/>
      <c r="AJ363" s="70"/>
      <c r="AK363" s="70"/>
      <c r="AL363" s="70"/>
      <c r="AM363" s="70"/>
      <c r="AN363" s="70">
        <v>18051</v>
      </c>
      <c r="AO363" s="70">
        <v>18572.090088999998</v>
      </c>
    </row>
    <row r="364" spans="1:41" x14ac:dyDescent="0.25">
      <c r="A364" s="72">
        <v>4083</v>
      </c>
      <c r="B364" s="70"/>
      <c r="C364" s="70"/>
      <c r="D364" s="70"/>
      <c r="E364" s="70"/>
      <c r="F364" s="70"/>
      <c r="G364" s="70"/>
      <c r="H364" s="70"/>
      <c r="I364" s="70"/>
      <c r="J364" s="70"/>
      <c r="K364" s="70"/>
      <c r="L364" s="70"/>
      <c r="M364" s="70"/>
      <c r="N364" s="70">
        <v>7500</v>
      </c>
      <c r="O364" s="70">
        <v>2036.959141</v>
      </c>
      <c r="P364" s="70"/>
      <c r="Q364" s="70"/>
      <c r="R364" s="70"/>
      <c r="S364" s="70"/>
      <c r="T364" s="70"/>
      <c r="U364" s="70"/>
      <c r="V364" s="70"/>
      <c r="W364" s="70"/>
      <c r="X364" s="70"/>
      <c r="Y364" s="70"/>
      <c r="Z364" s="70"/>
      <c r="AA364" s="70"/>
      <c r="AB364" s="70"/>
      <c r="AC364" s="70"/>
      <c r="AD364" s="70"/>
      <c r="AE364" s="70"/>
      <c r="AF364" s="70"/>
      <c r="AG364" s="70"/>
      <c r="AH364" s="70"/>
      <c r="AI364" s="70"/>
      <c r="AJ364" s="70"/>
      <c r="AK364" s="70"/>
      <c r="AL364" s="70"/>
      <c r="AM364" s="70"/>
      <c r="AN364" s="70">
        <v>7500</v>
      </c>
      <c r="AO364" s="70">
        <v>2036.959141</v>
      </c>
    </row>
    <row r="365" spans="1:41" x14ac:dyDescent="0.25">
      <c r="A365" s="72">
        <v>4087</v>
      </c>
      <c r="B365" s="70"/>
      <c r="C365" s="70"/>
      <c r="D365" s="70"/>
      <c r="E365" s="70"/>
      <c r="F365" s="70"/>
      <c r="G365" s="70"/>
      <c r="H365" s="70"/>
      <c r="I365" s="70"/>
      <c r="J365" s="70"/>
      <c r="K365" s="70"/>
      <c r="L365" s="70"/>
      <c r="M365" s="70"/>
      <c r="N365" s="70">
        <v>8200</v>
      </c>
      <c r="O365" s="70">
        <v>2587.0959969999999</v>
      </c>
      <c r="P365" s="70"/>
      <c r="Q365" s="70"/>
      <c r="R365" s="70"/>
      <c r="S365" s="70"/>
      <c r="T365" s="70"/>
      <c r="U365" s="70"/>
      <c r="V365" s="70"/>
      <c r="W365" s="70"/>
      <c r="X365" s="70"/>
      <c r="Y365" s="70"/>
      <c r="Z365" s="70"/>
      <c r="AA365" s="70"/>
      <c r="AB365" s="70"/>
      <c r="AC365" s="70"/>
      <c r="AD365" s="70"/>
      <c r="AE365" s="70"/>
      <c r="AF365" s="70"/>
      <c r="AG365" s="70"/>
      <c r="AH365" s="70"/>
      <c r="AI365" s="70"/>
      <c r="AJ365" s="70"/>
      <c r="AK365" s="70"/>
      <c r="AL365" s="70"/>
      <c r="AM365" s="70"/>
      <c r="AN365" s="70">
        <v>8200</v>
      </c>
      <c r="AO365" s="70">
        <v>2587.0959969999999</v>
      </c>
    </row>
    <row r="366" spans="1:41" x14ac:dyDescent="0.25">
      <c r="A366" s="72">
        <v>4090</v>
      </c>
      <c r="B366" s="70"/>
      <c r="C366" s="70"/>
      <c r="D366" s="70"/>
      <c r="E366" s="70"/>
      <c r="F366" s="70"/>
      <c r="G366" s="70"/>
      <c r="H366" s="70"/>
      <c r="I366" s="70"/>
      <c r="J366" s="70"/>
      <c r="K366" s="70"/>
      <c r="L366" s="70"/>
      <c r="M366" s="70"/>
      <c r="N366" s="70"/>
      <c r="O366" s="70"/>
      <c r="P366" s="70"/>
      <c r="Q366" s="70"/>
      <c r="R366" s="70"/>
      <c r="S366" s="70"/>
      <c r="T366" s="70">
        <v>7272</v>
      </c>
      <c r="U366" s="70">
        <v>4539.7155199999997</v>
      </c>
      <c r="V366" s="70"/>
      <c r="W366" s="70"/>
      <c r="X366" s="70"/>
      <c r="Y366" s="70"/>
      <c r="Z366" s="70"/>
      <c r="AA366" s="70"/>
      <c r="AB366" s="70"/>
      <c r="AC366" s="70"/>
      <c r="AD366" s="70"/>
      <c r="AE366" s="70"/>
      <c r="AF366" s="70"/>
      <c r="AG366" s="70"/>
      <c r="AH366" s="70"/>
      <c r="AI366" s="70"/>
      <c r="AJ366" s="70"/>
      <c r="AK366" s="70"/>
      <c r="AL366" s="70"/>
      <c r="AM366" s="70"/>
      <c r="AN366" s="70">
        <v>7272</v>
      </c>
      <c r="AO366" s="70">
        <v>4539.7155199999997</v>
      </c>
    </row>
    <row r="367" spans="1:41" x14ac:dyDescent="0.25">
      <c r="A367" s="72">
        <v>4121</v>
      </c>
      <c r="B367" s="70"/>
      <c r="C367" s="70"/>
      <c r="D367" s="70"/>
      <c r="E367" s="70"/>
      <c r="F367" s="70"/>
      <c r="G367" s="70"/>
      <c r="H367" s="70"/>
      <c r="I367" s="70"/>
      <c r="J367" s="70"/>
      <c r="K367" s="70"/>
      <c r="L367" s="70"/>
      <c r="M367" s="70"/>
      <c r="N367" s="70"/>
      <c r="O367" s="70"/>
      <c r="P367" s="70"/>
      <c r="Q367" s="70"/>
      <c r="R367" s="70"/>
      <c r="S367" s="70"/>
      <c r="T367" s="70"/>
      <c r="U367" s="70"/>
      <c r="V367" s="70"/>
      <c r="W367" s="70"/>
      <c r="X367" s="70"/>
      <c r="Y367" s="70"/>
      <c r="Z367" s="70"/>
      <c r="AA367" s="70"/>
      <c r="AB367" s="70">
        <v>7381</v>
      </c>
      <c r="AC367" s="70">
        <v>7215.0216069999997</v>
      </c>
      <c r="AD367" s="70"/>
      <c r="AE367" s="70"/>
      <c r="AF367" s="70"/>
      <c r="AG367" s="70"/>
      <c r="AH367" s="70"/>
      <c r="AI367" s="70"/>
      <c r="AJ367" s="70"/>
      <c r="AK367" s="70"/>
      <c r="AL367" s="70"/>
      <c r="AM367" s="70"/>
      <c r="AN367" s="70">
        <v>7381</v>
      </c>
      <c r="AO367" s="70">
        <v>7215.0216069999997</v>
      </c>
    </row>
    <row r="368" spans="1:41" x14ac:dyDescent="0.25">
      <c r="A368" s="72">
        <v>4122</v>
      </c>
      <c r="B368" s="70"/>
      <c r="C368" s="70"/>
      <c r="D368" s="70"/>
      <c r="E368" s="70"/>
      <c r="F368" s="70"/>
      <c r="G368" s="70"/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/>
      <c r="S368" s="70"/>
      <c r="T368" s="70"/>
      <c r="U368" s="70"/>
      <c r="V368" s="70"/>
      <c r="W368" s="70"/>
      <c r="X368" s="70"/>
      <c r="Y368" s="70"/>
      <c r="Z368" s="70"/>
      <c r="AA368" s="70"/>
      <c r="AB368" s="70">
        <v>22028</v>
      </c>
      <c r="AC368" s="70">
        <v>26198.043915000002</v>
      </c>
      <c r="AD368" s="70"/>
      <c r="AE368" s="70"/>
      <c r="AF368" s="70"/>
      <c r="AG368" s="70"/>
      <c r="AH368" s="70"/>
      <c r="AI368" s="70"/>
      <c r="AJ368" s="70"/>
      <c r="AK368" s="70"/>
      <c r="AL368" s="70"/>
      <c r="AM368" s="70"/>
      <c r="AN368" s="70">
        <v>22028</v>
      </c>
      <c r="AO368" s="70">
        <v>26198.043915000002</v>
      </c>
    </row>
    <row r="369" spans="1:41" x14ac:dyDescent="0.25">
      <c r="A369" s="72">
        <v>4133</v>
      </c>
      <c r="B369" s="70">
        <v>39500</v>
      </c>
      <c r="C369" s="70">
        <v>34747.255310000008</v>
      </c>
      <c r="D369" s="70"/>
      <c r="E369" s="70"/>
      <c r="F369" s="70"/>
      <c r="G369" s="70"/>
      <c r="H369" s="70"/>
      <c r="I369" s="70"/>
      <c r="J369" s="70"/>
      <c r="K369" s="70"/>
      <c r="L369" s="70"/>
      <c r="M369" s="70"/>
      <c r="N369" s="70"/>
      <c r="O369" s="70"/>
      <c r="P369" s="70"/>
      <c r="Q369" s="70"/>
      <c r="R369" s="70"/>
      <c r="S369" s="70"/>
      <c r="T369" s="70"/>
      <c r="U369" s="70"/>
      <c r="V369" s="70"/>
      <c r="W369" s="70"/>
      <c r="X369" s="70"/>
      <c r="Y369" s="70"/>
      <c r="Z369" s="70"/>
      <c r="AA369" s="70"/>
      <c r="AB369" s="70"/>
      <c r="AC369" s="70"/>
      <c r="AD369" s="70"/>
      <c r="AE369" s="70"/>
      <c r="AF369" s="70"/>
      <c r="AG369" s="70"/>
      <c r="AH369" s="70"/>
      <c r="AI369" s="70"/>
      <c r="AJ369" s="70"/>
      <c r="AK369" s="70"/>
      <c r="AL369" s="70"/>
      <c r="AM369" s="70"/>
      <c r="AN369" s="70">
        <v>39500</v>
      </c>
      <c r="AO369" s="70">
        <v>34747.255310000008</v>
      </c>
    </row>
    <row r="370" spans="1:41" x14ac:dyDescent="0.25">
      <c r="A370" s="72">
        <v>4192</v>
      </c>
      <c r="B370" s="70"/>
      <c r="C370" s="70"/>
      <c r="D370" s="70"/>
      <c r="E370" s="70"/>
      <c r="F370" s="70"/>
      <c r="G370" s="70"/>
      <c r="H370" s="70"/>
      <c r="I370" s="70"/>
      <c r="J370" s="70"/>
      <c r="K370" s="70"/>
      <c r="L370" s="70"/>
      <c r="M370" s="70"/>
      <c r="N370" s="70"/>
      <c r="O370" s="70"/>
      <c r="P370" s="70"/>
      <c r="Q370" s="70"/>
      <c r="R370" s="70"/>
      <c r="S370" s="70"/>
      <c r="T370" s="70"/>
      <c r="U370" s="70"/>
      <c r="V370" s="70"/>
      <c r="W370" s="70"/>
      <c r="X370" s="70"/>
      <c r="Y370" s="70"/>
      <c r="Z370" s="70"/>
      <c r="AA370" s="70"/>
      <c r="AB370" s="70">
        <v>19961</v>
      </c>
      <c r="AC370" s="70">
        <v>21182.912056000001</v>
      </c>
      <c r="AD370" s="70"/>
      <c r="AE370" s="70"/>
      <c r="AF370" s="70"/>
      <c r="AG370" s="70"/>
      <c r="AH370" s="70"/>
      <c r="AI370" s="70"/>
      <c r="AJ370" s="70"/>
      <c r="AK370" s="70"/>
      <c r="AL370" s="70"/>
      <c r="AM370" s="70"/>
      <c r="AN370" s="70">
        <v>19961</v>
      </c>
      <c r="AO370" s="70">
        <v>21182.912056000001</v>
      </c>
    </row>
    <row r="371" spans="1:41" x14ac:dyDescent="0.25">
      <c r="A371" s="72">
        <v>4195</v>
      </c>
      <c r="B371" s="70"/>
      <c r="C371" s="70"/>
      <c r="D371" s="70"/>
      <c r="E371" s="70"/>
      <c r="F371" s="70"/>
      <c r="G371" s="70"/>
      <c r="H371" s="70"/>
      <c r="I371" s="70"/>
      <c r="J371" s="70"/>
      <c r="K371" s="70"/>
      <c r="L371" s="70"/>
      <c r="M371" s="70"/>
      <c r="N371" s="70"/>
      <c r="O371" s="70"/>
      <c r="P371" s="70"/>
      <c r="Q371" s="70"/>
      <c r="R371" s="70"/>
      <c r="S371" s="70"/>
      <c r="T371" s="70"/>
      <c r="U371" s="70"/>
      <c r="V371" s="70"/>
      <c r="W371" s="70"/>
      <c r="X371" s="70"/>
      <c r="Y371" s="70"/>
      <c r="Z371" s="70"/>
      <c r="AA371" s="70"/>
      <c r="AB371" s="70">
        <v>21944</v>
      </c>
      <c r="AC371" s="70">
        <v>26734.093460999997</v>
      </c>
      <c r="AD371" s="70"/>
      <c r="AE371" s="70"/>
      <c r="AF371" s="70"/>
      <c r="AG371" s="70"/>
      <c r="AH371" s="70"/>
      <c r="AI371" s="70"/>
      <c r="AJ371" s="70"/>
      <c r="AK371" s="70"/>
      <c r="AL371" s="70"/>
      <c r="AM371" s="70"/>
      <c r="AN371" s="70">
        <v>21944</v>
      </c>
      <c r="AO371" s="70">
        <v>26734.093460999997</v>
      </c>
    </row>
    <row r="372" spans="1:41" x14ac:dyDescent="0.25">
      <c r="A372" s="72">
        <v>4202</v>
      </c>
      <c r="B372" s="70"/>
      <c r="C372" s="70"/>
      <c r="D372" s="70"/>
      <c r="E372" s="70"/>
      <c r="F372" s="70"/>
      <c r="G372" s="70"/>
      <c r="H372" s="70"/>
      <c r="I372" s="70"/>
      <c r="J372" s="70"/>
      <c r="K372" s="70"/>
      <c r="L372" s="70"/>
      <c r="M372" s="70"/>
      <c r="N372" s="70"/>
      <c r="O372" s="70"/>
      <c r="P372" s="70"/>
      <c r="Q372" s="70"/>
      <c r="R372" s="70"/>
      <c r="S372" s="70"/>
      <c r="T372" s="70"/>
      <c r="U372" s="70"/>
      <c r="V372" s="70"/>
      <c r="W372" s="70"/>
      <c r="X372" s="70"/>
      <c r="Y372" s="70"/>
      <c r="Z372" s="70"/>
      <c r="AA372" s="70"/>
      <c r="AB372" s="70">
        <v>14382</v>
      </c>
      <c r="AC372" s="70">
        <v>20404.137969000003</v>
      </c>
      <c r="AD372" s="70"/>
      <c r="AE372" s="70"/>
      <c r="AF372" s="70"/>
      <c r="AG372" s="70"/>
      <c r="AH372" s="70"/>
      <c r="AI372" s="70"/>
      <c r="AJ372" s="70"/>
      <c r="AK372" s="70"/>
      <c r="AL372" s="70"/>
      <c r="AM372" s="70"/>
      <c r="AN372" s="70">
        <v>14382</v>
      </c>
      <c r="AO372" s="70">
        <v>20404.137969000003</v>
      </c>
    </row>
    <row r="373" spans="1:41" x14ac:dyDescent="0.25">
      <c r="A373" s="72">
        <v>4230</v>
      </c>
      <c r="B373" s="70"/>
      <c r="C373" s="70"/>
      <c r="D373" s="70"/>
      <c r="E373" s="70"/>
      <c r="F373" s="70"/>
      <c r="G373" s="70"/>
      <c r="H373" s="70"/>
      <c r="I373" s="70"/>
      <c r="J373" s="70"/>
      <c r="K373" s="70"/>
      <c r="L373" s="70"/>
      <c r="M373" s="70"/>
      <c r="N373" s="70">
        <v>24000</v>
      </c>
      <c r="O373" s="70">
        <v>20042.429198000002</v>
      </c>
      <c r="P373" s="70"/>
      <c r="Q373" s="70"/>
      <c r="R373" s="70"/>
      <c r="S373" s="70"/>
      <c r="T373" s="70"/>
      <c r="U373" s="70"/>
      <c r="V373" s="70"/>
      <c r="W373" s="70"/>
      <c r="X373" s="70"/>
      <c r="Y373" s="70"/>
      <c r="Z373" s="70"/>
      <c r="AA373" s="70"/>
      <c r="AB373" s="70"/>
      <c r="AC373" s="70"/>
      <c r="AD373" s="70"/>
      <c r="AE373" s="70"/>
      <c r="AF373" s="70"/>
      <c r="AG373" s="70"/>
      <c r="AH373" s="70"/>
      <c r="AI373" s="70"/>
      <c r="AJ373" s="70"/>
      <c r="AK373" s="70"/>
      <c r="AL373" s="70"/>
      <c r="AM373" s="70"/>
      <c r="AN373" s="70">
        <v>24000</v>
      </c>
      <c r="AO373" s="70">
        <v>20042.429198000002</v>
      </c>
    </row>
    <row r="374" spans="1:41" x14ac:dyDescent="0.25">
      <c r="A374" s="72">
        <v>4237</v>
      </c>
      <c r="B374" s="70"/>
      <c r="C374" s="70"/>
      <c r="D374" s="70"/>
      <c r="E374" s="70"/>
      <c r="F374" s="70"/>
      <c r="G374" s="70"/>
      <c r="H374" s="70"/>
      <c r="I374" s="70"/>
      <c r="J374" s="70"/>
      <c r="K374" s="70"/>
      <c r="L374" s="70"/>
      <c r="M374" s="70"/>
      <c r="N374" s="70"/>
      <c r="O374" s="70"/>
      <c r="P374" s="70"/>
      <c r="Q374" s="70"/>
      <c r="R374" s="70"/>
      <c r="S374" s="70"/>
      <c r="T374" s="70"/>
      <c r="U374" s="70"/>
      <c r="V374" s="70"/>
      <c r="W374" s="70"/>
      <c r="X374" s="70"/>
      <c r="Y374" s="70"/>
      <c r="Z374" s="70"/>
      <c r="AA374" s="70"/>
      <c r="AB374" s="70">
        <v>22203</v>
      </c>
      <c r="AC374" s="70">
        <v>22651.412627999998</v>
      </c>
      <c r="AD374" s="70"/>
      <c r="AE374" s="70"/>
      <c r="AF374" s="70"/>
      <c r="AG374" s="70"/>
      <c r="AH374" s="70"/>
      <c r="AI374" s="70"/>
      <c r="AJ374" s="70"/>
      <c r="AK374" s="70"/>
      <c r="AL374" s="70"/>
      <c r="AM374" s="70"/>
      <c r="AN374" s="70">
        <v>22203</v>
      </c>
      <c r="AO374" s="70">
        <v>22651.412627999998</v>
      </c>
    </row>
    <row r="375" spans="1:41" x14ac:dyDescent="0.25">
      <c r="A375" s="72">
        <v>4239</v>
      </c>
      <c r="B375" s="70"/>
      <c r="C375" s="70"/>
      <c r="D375" s="70"/>
      <c r="E375" s="70"/>
      <c r="F375" s="70"/>
      <c r="G375" s="70"/>
      <c r="H375" s="70"/>
      <c r="I375" s="70"/>
      <c r="J375" s="70"/>
      <c r="K375" s="70"/>
      <c r="L375" s="70"/>
      <c r="M375" s="70"/>
      <c r="N375" s="70">
        <v>6700</v>
      </c>
      <c r="O375" s="70">
        <v>5141.0171369999998</v>
      </c>
      <c r="P375" s="70"/>
      <c r="Q375" s="70"/>
      <c r="R375" s="70"/>
      <c r="S375" s="70"/>
      <c r="T375" s="70"/>
      <c r="U375" s="70"/>
      <c r="V375" s="70"/>
      <c r="W375" s="70"/>
      <c r="X375" s="70"/>
      <c r="Y375" s="70"/>
      <c r="Z375" s="70"/>
      <c r="AA375" s="70"/>
      <c r="AB375" s="70"/>
      <c r="AC375" s="70"/>
      <c r="AD375" s="70"/>
      <c r="AE375" s="70"/>
      <c r="AF375" s="70"/>
      <c r="AG375" s="70"/>
      <c r="AH375" s="70"/>
      <c r="AI375" s="70"/>
      <c r="AJ375" s="70"/>
      <c r="AK375" s="70"/>
      <c r="AL375" s="70"/>
      <c r="AM375" s="70"/>
      <c r="AN375" s="70">
        <v>6700</v>
      </c>
      <c r="AO375" s="70">
        <v>5141.0171369999998</v>
      </c>
    </row>
    <row r="376" spans="1:41" x14ac:dyDescent="0.25">
      <c r="A376" s="72">
        <v>4251</v>
      </c>
      <c r="B376" s="70"/>
      <c r="C376" s="70"/>
      <c r="D376" s="70"/>
      <c r="E376" s="70"/>
      <c r="F376" s="70"/>
      <c r="G376" s="70"/>
      <c r="H376" s="70"/>
      <c r="I376" s="70"/>
      <c r="J376" s="70"/>
      <c r="K376" s="70"/>
      <c r="L376" s="70"/>
      <c r="M376" s="70"/>
      <c r="N376" s="70"/>
      <c r="O376" s="70"/>
      <c r="P376" s="70"/>
      <c r="Q376" s="70"/>
      <c r="R376" s="70"/>
      <c r="S376" s="70"/>
      <c r="T376" s="70"/>
      <c r="U376" s="70"/>
      <c r="V376" s="70"/>
      <c r="W376" s="70"/>
      <c r="X376" s="70"/>
      <c r="Y376" s="70"/>
      <c r="Z376" s="70"/>
      <c r="AA376" s="70"/>
      <c r="AB376" s="70">
        <v>26792</v>
      </c>
      <c r="AC376" s="70">
        <v>25576.927565999998</v>
      </c>
      <c r="AD376" s="70"/>
      <c r="AE376" s="70"/>
      <c r="AF376" s="70"/>
      <c r="AG376" s="70"/>
      <c r="AH376" s="70"/>
      <c r="AI376" s="70"/>
      <c r="AJ376" s="70"/>
      <c r="AK376" s="70"/>
      <c r="AL376" s="70"/>
      <c r="AM376" s="70"/>
      <c r="AN376" s="70">
        <v>26792</v>
      </c>
      <c r="AO376" s="70">
        <v>25576.927565999998</v>
      </c>
    </row>
    <row r="377" spans="1:41" x14ac:dyDescent="0.25">
      <c r="A377" s="72">
        <v>4304</v>
      </c>
      <c r="B377" s="70"/>
      <c r="C377" s="70"/>
      <c r="D377" s="70"/>
      <c r="E377" s="70"/>
      <c r="F377" s="70"/>
      <c r="G377" s="70"/>
      <c r="H377" s="70"/>
      <c r="I377" s="70"/>
      <c r="J377" s="70"/>
      <c r="K377" s="70"/>
      <c r="L377" s="70"/>
      <c r="M377" s="70"/>
      <c r="N377" s="70"/>
      <c r="O377" s="70"/>
      <c r="P377" s="70"/>
      <c r="Q377" s="70"/>
      <c r="R377" s="70"/>
      <c r="S377" s="70"/>
      <c r="T377" s="70"/>
      <c r="U377" s="70"/>
      <c r="V377" s="70"/>
      <c r="W377" s="70"/>
      <c r="X377" s="70"/>
      <c r="Y377" s="70"/>
      <c r="Z377" s="70"/>
      <c r="AA377" s="70"/>
      <c r="AB377" s="70">
        <v>5740</v>
      </c>
      <c r="AC377" s="70">
        <v>2016.4849340000001</v>
      </c>
      <c r="AD377" s="70"/>
      <c r="AE377" s="70"/>
      <c r="AF377" s="70"/>
      <c r="AG377" s="70"/>
      <c r="AH377" s="70"/>
      <c r="AI377" s="70"/>
      <c r="AJ377" s="70"/>
      <c r="AK377" s="70"/>
      <c r="AL377" s="70"/>
      <c r="AM377" s="70"/>
      <c r="AN377" s="70">
        <v>5740</v>
      </c>
      <c r="AO377" s="70">
        <v>2016.4849340000001</v>
      </c>
    </row>
    <row r="378" spans="1:41" x14ac:dyDescent="0.25">
      <c r="A378" s="72">
        <v>4369</v>
      </c>
      <c r="B378" s="70"/>
      <c r="C378" s="70"/>
      <c r="D378" s="70"/>
      <c r="E378" s="70"/>
      <c r="F378" s="70"/>
      <c r="G378" s="70"/>
      <c r="H378" s="70"/>
      <c r="I378" s="70"/>
      <c r="J378" s="70"/>
      <c r="K378" s="70"/>
      <c r="L378" s="70"/>
      <c r="M378" s="70"/>
      <c r="N378" s="70"/>
      <c r="O378" s="70"/>
      <c r="P378" s="70"/>
      <c r="Q378" s="70"/>
      <c r="R378" s="70"/>
      <c r="S378" s="70"/>
      <c r="T378" s="70"/>
      <c r="U378" s="70"/>
      <c r="V378" s="70">
        <v>6100</v>
      </c>
      <c r="W378" s="70">
        <v>4198.3375130000004</v>
      </c>
      <c r="X378" s="70"/>
      <c r="Y378" s="70"/>
      <c r="Z378" s="70"/>
      <c r="AA378" s="70"/>
      <c r="AB378" s="70"/>
      <c r="AC378" s="70"/>
      <c r="AD378" s="70"/>
      <c r="AE378" s="70"/>
      <c r="AF378" s="70"/>
      <c r="AG378" s="70"/>
      <c r="AH378" s="70"/>
      <c r="AI378" s="70"/>
      <c r="AJ378" s="70"/>
      <c r="AK378" s="70"/>
      <c r="AL378" s="70"/>
      <c r="AM378" s="70"/>
      <c r="AN378" s="70">
        <v>6100</v>
      </c>
      <c r="AO378" s="70">
        <v>4198.3375130000004</v>
      </c>
    </row>
    <row r="379" spans="1:41" x14ac:dyDescent="0.25">
      <c r="A379" s="72">
        <v>4386</v>
      </c>
      <c r="B379" s="70"/>
      <c r="C379" s="70"/>
      <c r="D379" s="70"/>
      <c r="E379" s="70"/>
      <c r="F379" s="70"/>
      <c r="G379" s="70"/>
      <c r="H379" s="70"/>
      <c r="I379" s="70"/>
      <c r="J379" s="70"/>
      <c r="K379" s="70"/>
      <c r="L379" s="70"/>
      <c r="M379" s="70"/>
      <c r="N379" s="70"/>
      <c r="O379" s="70"/>
      <c r="P379" s="70"/>
      <c r="Q379" s="70"/>
      <c r="R379" s="70"/>
      <c r="S379" s="70"/>
      <c r="T379" s="70"/>
      <c r="U379" s="70"/>
      <c r="V379" s="70">
        <v>8000</v>
      </c>
      <c r="W379" s="70">
        <v>9436.4856389999986</v>
      </c>
      <c r="X379" s="70"/>
      <c r="Y379" s="70"/>
      <c r="Z379" s="70"/>
      <c r="AA379" s="70"/>
      <c r="AB379" s="70"/>
      <c r="AC379" s="70"/>
      <c r="AD379" s="70"/>
      <c r="AE379" s="70"/>
      <c r="AF379" s="70"/>
      <c r="AG379" s="70"/>
      <c r="AH379" s="70"/>
      <c r="AI379" s="70"/>
      <c r="AJ379" s="70"/>
      <c r="AK379" s="70"/>
      <c r="AL379" s="70"/>
      <c r="AM379" s="70"/>
      <c r="AN379" s="70">
        <v>8000</v>
      </c>
      <c r="AO379" s="70">
        <v>9436.4856389999986</v>
      </c>
    </row>
    <row r="380" spans="1:41" x14ac:dyDescent="0.25">
      <c r="A380" s="72">
        <v>4392</v>
      </c>
      <c r="B380" s="70"/>
      <c r="C380" s="70"/>
      <c r="D380" s="70"/>
      <c r="E380" s="70"/>
      <c r="F380" s="70"/>
      <c r="G380" s="70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/>
      <c r="S380" s="70"/>
      <c r="T380" s="70"/>
      <c r="U380" s="70"/>
      <c r="V380" s="70">
        <v>5900</v>
      </c>
      <c r="W380" s="70">
        <v>6547.2275150000005</v>
      </c>
      <c r="X380" s="70"/>
      <c r="Y380" s="70"/>
      <c r="Z380" s="70"/>
      <c r="AA380" s="70"/>
      <c r="AB380" s="70"/>
      <c r="AC380" s="70"/>
      <c r="AD380" s="70"/>
      <c r="AE380" s="70"/>
      <c r="AF380" s="70"/>
      <c r="AG380" s="70"/>
      <c r="AH380" s="70"/>
      <c r="AI380" s="70"/>
      <c r="AJ380" s="70"/>
      <c r="AK380" s="70"/>
      <c r="AL380" s="70"/>
      <c r="AM380" s="70"/>
      <c r="AN380" s="70">
        <v>5900</v>
      </c>
      <c r="AO380" s="70">
        <v>6547.2275150000005</v>
      </c>
    </row>
    <row r="381" spans="1:41" x14ac:dyDescent="0.25">
      <c r="A381" s="72">
        <v>4394</v>
      </c>
      <c r="B381" s="70"/>
      <c r="C381" s="70"/>
      <c r="D381" s="70"/>
      <c r="E381" s="70"/>
      <c r="F381" s="70"/>
      <c r="G381" s="70"/>
      <c r="H381" s="70"/>
      <c r="I381" s="70"/>
      <c r="J381" s="70"/>
      <c r="K381" s="70"/>
      <c r="L381" s="70"/>
      <c r="M381" s="70"/>
      <c r="N381" s="70"/>
      <c r="O381" s="70"/>
      <c r="P381" s="70"/>
      <c r="Q381" s="70"/>
      <c r="R381" s="70"/>
      <c r="S381" s="70"/>
      <c r="T381" s="70"/>
      <c r="U381" s="70"/>
      <c r="V381" s="70">
        <v>6500</v>
      </c>
      <c r="W381" s="70">
        <v>7220.5053399999997</v>
      </c>
      <c r="X381" s="70"/>
      <c r="Y381" s="70"/>
      <c r="Z381" s="70"/>
      <c r="AA381" s="70"/>
      <c r="AB381" s="70"/>
      <c r="AC381" s="70"/>
      <c r="AD381" s="70"/>
      <c r="AE381" s="70"/>
      <c r="AF381" s="70"/>
      <c r="AG381" s="70"/>
      <c r="AH381" s="70"/>
      <c r="AI381" s="70"/>
      <c r="AJ381" s="70"/>
      <c r="AK381" s="70"/>
      <c r="AL381" s="70"/>
      <c r="AM381" s="70"/>
      <c r="AN381" s="70">
        <v>6500</v>
      </c>
      <c r="AO381" s="70">
        <v>7220.5053399999997</v>
      </c>
    </row>
    <row r="382" spans="1:41" x14ac:dyDescent="0.25">
      <c r="A382" s="72">
        <v>4425</v>
      </c>
      <c r="B382" s="70"/>
      <c r="C382" s="70"/>
      <c r="D382" s="70"/>
      <c r="E382" s="70"/>
      <c r="F382" s="70"/>
      <c r="G382" s="70"/>
      <c r="H382" s="70"/>
      <c r="I382" s="70"/>
      <c r="J382" s="70"/>
      <c r="K382" s="70"/>
      <c r="L382" s="70"/>
      <c r="M382" s="70"/>
      <c r="N382" s="70"/>
      <c r="O382" s="70"/>
      <c r="P382" s="70"/>
      <c r="Q382" s="70"/>
      <c r="R382" s="70"/>
      <c r="S382" s="70"/>
      <c r="T382" s="70"/>
      <c r="U382" s="70"/>
      <c r="V382" s="70"/>
      <c r="W382" s="70"/>
      <c r="X382" s="70"/>
      <c r="Y382" s="70"/>
      <c r="Z382" s="70"/>
      <c r="AA382" s="70"/>
      <c r="AB382" s="70">
        <v>12133</v>
      </c>
      <c r="AC382" s="70">
        <v>14332.628326999999</v>
      </c>
      <c r="AD382" s="70"/>
      <c r="AE382" s="70"/>
      <c r="AF382" s="70"/>
      <c r="AG382" s="70"/>
      <c r="AH382" s="70"/>
      <c r="AI382" s="70"/>
      <c r="AJ382" s="70"/>
      <c r="AK382" s="70"/>
      <c r="AL382" s="70"/>
      <c r="AM382" s="70"/>
      <c r="AN382" s="70">
        <v>12133</v>
      </c>
      <c r="AO382" s="70">
        <v>14332.628326999999</v>
      </c>
    </row>
    <row r="383" spans="1:41" x14ac:dyDescent="0.25">
      <c r="A383" s="72">
        <v>4431</v>
      </c>
      <c r="B383" s="70"/>
      <c r="C383" s="70"/>
      <c r="D383" s="70"/>
      <c r="E383" s="70"/>
      <c r="F383" s="70"/>
      <c r="G383" s="70"/>
      <c r="H383" s="70"/>
      <c r="I383" s="70"/>
      <c r="J383" s="70"/>
      <c r="K383" s="70"/>
      <c r="L383" s="70"/>
      <c r="M383" s="70"/>
      <c r="N383" s="70"/>
      <c r="O383" s="70"/>
      <c r="P383" s="70"/>
      <c r="Q383" s="70"/>
      <c r="R383" s="70"/>
      <c r="S383" s="70"/>
      <c r="T383" s="70"/>
      <c r="U383" s="70"/>
      <c r="V383" s="70"/>
      <c r="W383" s="70"/>
      <c r="X383" s="70"/>
      <c r="Y383" s="70"/>
      <c r="Z383" s="70"/>
      <c r="AA383" s="70"/>
      <c r="AB383" s="70">
        <v>27156</v>
      </c>
      <c r="AC383" s="70">
        <v>23630.780395000002</v>
      </c>
      <c r="AD383" s="70"/>
      <c r="AE383" s="70"/>
      <c r="AF383" s="70"/>
      <c r="AG383" s="70"/>
      <c r="AH383" s="70"/>
      <c r="AI383" s="70"/>
      <c r="AJ383" s="70"/>
      <c r="AK383" s="70"/>
      <c r="AL383" s="70"/>
      <c r="AM383" s="70"/>
      <c r="AN383" s="70">
        <v>27156</v>
      </c>
      <c r="AO383" s="70">
        <v>23630.780395000002</v>
      </c>
    </row>
    <row r="384" spans="1:41" x14ac:dyDescent="0.25">
      <c r="A384" s="72">
        <v>4435</v>
      </c>
      <c r="B384" s="70"/>
      <c r="C384" s="70"/>
      <c r="D384" s="70"/>
      <c r="E384" s="70"/>
      <c r="F384" s="70"/>
      <c r="G384" s="70"/>
      <c r="H384" s="70"/>
      <c r="I384" s="70"/>
      <c r="J384" s="70"/>
      <c r="K384" s="70"/>
      <c r="L384" s="70"/>
      <c r="M384" s="70"/>
      <c r="N384" s="70"/>
      <c r="O384" s="70"/>
      <c r="P384" s="70"/>
      <c r="Q384" s="70"/>
      <c r="R384" s="70"/>
      <c r="S384" s="70"/>
      <c r="T384" s="70"/>
      <c r="U384" s="70"/>
      <c r="V384" s="70"/>
      <c r="W384" s="70"/>
      <c r="X384" s="70"/>
      <c r="Y384" s="70"/>
      <c r="Z384" s="70"/>
      <c r="AA384" s="70"/>
      <c r="AB384" s="70">
        <v>6698</v>
      </c>
      <c r="AC384" s="70">
        <v>1650.680314</v>
      </c>
      <c r="AD384" s="70"/>
      <c r="AE384" s="70"/>
      <c r="AF384" s="70"/>
      <c r="AG384" s="70"/>
      <c r="AH384" s="70"/>
      <c r="AI384" s="70"/>
      <c r="AJ384" s="70"/>
      <c r="AK384" s="70"/>
      <c r="AL384" s="70"/>
      <c r="AM384" s="70"/>
      <c r="AN384" s="70">
        <v>6698</v>
      </c>
      <c r="AO384" s="70">
        <v>1650.680314</v>
      </c>
    </row>
    <row r="385" spans="1:41" x14ac:dyDescent="0.25">
      <c r="A385" s="72">
        <v>4479</v>
      </c>
      <c r="B385" s="70"/>
      <c r="C385" s="70"/>
      <c r="D385" s="70"/>
      <c r="E385" s="70"/>
      <c r="F385" s="70"/>
      <c r="G385" s="70"/>
      <c r="H385" s="70"/>
      <c r="I385" s="70"/>
      <c r="J385" s="70"/>
      <c r="K385" s="70"/>
      <c r="L385" s="70"/>
      <c r="M385" s="70"/>
      <c r="N385" s="70"/>
      <c r="O385" s="70"/>
      <c r="P385" s="70"/>
      <c r="Q385" s="70"/>
      <c r="R385" s="70"/>
      <c r="S385" s="70"/>
      <c r="T385" s="70"/>
      <c r="U385" s="70"/>
      <c r="V385" s="70"/>
      <c r="W385" s="70"/>
      <c r="X385" s="70"/>
      <c r="Y385" s="70"/>
      <c r="Z385" s="70"/>
      <c r="AA385" s="70"/>
      <c r="AB385" s="70">
        <v>22672</v>
      </c>
      <c r="AC385" s="70">
        <v>20482.527869999998</v>
      </c>
      <c r="AD385" s="70"/>
      <c r="AE385" s="70"/>
      <c r="AF385" s="70"/>
      <c r="AG385" s="70"/>
      <c r="AH385" s="70"/>
      <c r="AI385" s="70"/>
      <c r="AJ385" s="70"/>
      <c r="AK385" s="70"/>
      <c r="AL385" s="70"/>
      <c r="AM385" s="70"/>
      <c r="AN385" s="70">
        <v>22672</v>
      </c>
      <c r="AO385" s="70">
        <v>20482.527869999998</v>
      </c>
    </row>
    <row r="386" spans="1:41" x14ac:dyDescent="0.25">
      <c r="A386" s="72">
        <v>4480</v>
      </c>
      <c r="B386" s="70"/>
      <c r="C386" s="70"/>
      <c r="D386" s="70"/>
      <c r="E386" s="70"/>
      <c r="F386" s="70"/>
      <c r="G386" s="70"/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/>
      <c r="S386" s="70"/>
      <c r="T386" s="70"/>
      <c r="U386" s="70"/>
      <c r="V386" s="70"/>
      <c r="W386" s="70"/>
      <c r="X386" s="70"/>
      <c r="Y386" s="70"/>
      <c r="Z386" s="70"/>
      <c r="AA386" s="70"/>
      <c r="AB386" s="70">
        <v>23667</v>
      </c>
      <c r="AC386" s="70">
        <v>23133.451463000001</v>
      </c>
      <c r="AD386" s="70"/>
      <c r="AE386" s="70"/>
      <c r="AF386" s="70"/>
      <c r="AG386" s="70"/>
      <c r="AH386" s="70"/>
      <c r="AI386" s="70"/>
      <c r="AJ386" s="70"/>
      <c r="AK386" s="70"/>
      <c r="AL386" s="70"/>
      <c r="AM386" s="70"/>
      <c r="AN386" s="70">
        <v>23667</v>
      </c>
      <c r="AO386" s="70">
        <v>23133.451463000001</v>
      </c>
    </row>
    <row r="387" spans="1:41" x14ac:dyDescent="0.25">
      <c r="A387" s="72">
        <v>4496</v>
      </c>
      <c r="B387" s="70"/>
      <c r="C387" s="70"/>
      <c r="D387" s="70"/>
      <c r="E387" s="70"/>
      <c r="F387" s="70"/>
      <c r="G387" s="70"/>
      <c r="H387" s="70"/>
      <c r="I387" s="70"/>
      <c r="J387" s="70"/>
      <c r="K387" s="70"/>
      <c r="L387" s="70"/>
      <c r="M387" s="70"/>
      <c r="N387" s="70"/>
      <c r="O387" s="70"/>
      <c r="P387" s="70"/>
      <c r="Q387" s="70"/>
      <c r="R387" s="70"/>
      <c r="S387" s="70"/>
      <c r="T387" s="70"/>
      <c r="U387" s="70"/>
      <c r="V387" s="70"/>
      <c r="W387" s="70"/>
      <c r="X387" s="70"/>
      <c r="Y387" s="70"/>
      <c r="Z387" s="70"/>
      <c r="AA387" s="70"/>
      <c r="AB387" s="70">
        <v>25555</v>
      </c>
      <c r="AC387" s="70">
        <v>20554.223008000001</v>
      </c>
      <c r="AD387" s="70"/>
      <c r="AE387" s="70"/>
      <c r="AF387" s="70"/>
      <c r="AG387" s="70"/>
      <c r="AH387" s="70"/>
      <c r="AI387" s="70"/>
      <c r="AJ387" s="70"/>
      <c r="AK387" s="70"/>
      <c r="AL387" s="70"/>
      <c r="AM387" s="70"/>
      <c r="AN387" s="70">
        <v>25555</v>
      </c>
      <c r="AO387" s="70">
        <v>20554.223008000001</v>
      </c>
    </row>
    <row r="388" spans="1:41" x14ac:dyDescent="0.25">
      <c r="A388" s="72">
        <v>4506</v>
      </c>
      <c r="B388" s="70"/>
      <c r="C388" s="70"/>
      <c r="D388" s="70"/>
      <c r="E388" s="70"/>
      <c r="F388" s="70"/>
      <c r="G388" s="70"/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/>
      <c r="S388" s="70"/>
      <c r="T388" s="70"/>
      <c r="U388" s="70"/>
      <c r="V388" s="70"/>
      <c r="W388" s="70"/>
      <c r="X388" s="70"/>
      <c r="Y388" s="70"/>
      <c r="Z388" s="70"/>
      <c r="AA388" s="70"/>
      <c r="AB388" s="70">
        <v>24375</v>
      </c>
      <c r="AC388" s="70">
        <v>9993.614196999999</v>
      </c>
      <c r="AD388" s="70"/>
      <c r="AE388" s="70"/>
      <c r="AF388" s="70"/>
      <c r="AG388" s="70"/>
      <c r="AH388" s="70"/>
      <c r="AI388" s="70"/>
      <c r="AJ388" s="70"/>
      <c r="AK388" s="70"/>
      <c r="AL388" s="70"/>
      <c r="AM388" s="70"/>
      <c r="AN388" s="70">
        <v>24375</v>
      </c>
      <c r="AO388" s="70">
        <v>9993.614196999999</v>
      </c>
    </row>
    <row r="389" spans="1:41" x14ac:dyDescent="0.25">
      <c r="A389" s="72">
        <v>4513</v>
      </c>
      <c r="B389" s="70"/>
      <c r="C389" s="70"/>
      <c r="D389" s="70"/>
      <c r="E389" s="70"/>
      <c r="F389" s="70"/>
      <c r="G389" s="70"/>
      <c r="H389" s="70"/>
      <c r="I389" s="70"/>
      <c r="J389" s="70"/>
      <c r="K389" s="70"/>
      <c r="L389" s="70"/>
      <c r="M389" s="70"/>
      <c r="N389" s="70"/>
      <c r="O389" s="70"/>
      <c r="P389" s="70"/>
      <c r="Q389" s="70"/>
      <c r="R389" s="70"/>
      <c r="S389" s="70"/>
      <c r="T389" s="70"/>
      <c r="U389" s="70"/>
      <c r="V389" s="70"/>
      <c r="W389" s="70"/>
      <c r="X389" s="70"/>
      <c r="Y389" s="70"/>
      <c r="Z389" s="70"/>
      <c r="AA389" s="70"/>
      <c r="AB389" s="70">
        <v>21980</v>
      </c>
      <c r="AC389" s="70">
        <v>23613.521389999998</v>
      </c>
      <c r="AD389" s="70"/>
      <c r="AE389" s="70"/>
      <c r="AF389" s="70"/>
      <c r="AG389" s="70"/>
      <c r="AH389" s="70"/>
      <c r="AI389" s="70"/>
      <c r="AJ389" s="70"/>
      <c r="AK389" s="70"/>
      <c r="AL389" s="70"/>
      <c r="AM389" s="70"/>
      <c r="AN389" s="70">
        <v>21980</v>
      </c>
      <c r="AO389" s="70">
        <v>23613.521389999998</v>
      </c>
    </row>
    <row r="390" spans="1:41" x14ac:dyDescent="0.25">
      <c r="A390" s="72">
        <v>4519</v>
      </c>
      <c r="B390" s="70"/>
      <c r="C390" s="70"/>
      <c r="D390" s="70"/>
      <c r="E390" s="70"/>
      <c r="F390" s="70"/>
      <c r="G390" s="70"/>
      <c r="H390" s="70"/>
      <c r="I390" s="70"/>
      <c r="J390" s="70"/>
      <c r="K390" s="70"/>
      <c r="L390" s="70"/>
      <c r="M390" s="70"/>
      <c r="N390" s="70"/>
      <c r="O390" s="70"/>
      <c r="P390" s="70"/>
      <c r="Q390" s="70"/>
      <c r="R390" s="70"/>
      <c r="S390" s="70"/>
      <c r="T390" s="70"/>
      <c r="U390" s="70"/>
      <c r="V390" s="70"/>
      <c r="W390" s="70"/>
      <c r="X390" s="70"/>
      <c r="Y390" s="70"/>
      <c r="Z390" s="70"/>
      <c r="AA390" s="70"/>
      <c r="AB390" s="70">
        <v>7149</v>
      </c>
      <c r="AC390" s="70">
        <v>8659.313431999999</v>
      </c>
      <c r="AD390" s="70"/>
      <c r="AE390" s="70"/>
      <c r="AF390" s="70"/>
      <c r="AG390" s="70"/>
      <c r="AH390" s="70"/>
      <c r="AI390" s="70"/>
      <c r="AJ390" s="70"/>
      <c r="AK390" s="70"/>
      <c r="AL390" s="70"/>
      <c r="AM390" s="70"/>
      <c r="AN390" s="70">
        <v>7149</v>
      </c>
      <c r="AO390" s="70">
        <v>8659.313431999999</v>
      </c>
    </row>
    <row r="391" spans="1:41" x14ac:dyDescent="0.25">
      <c r="A391" s="72">
        <v>4547</v>
      </c>
      <c r="B391" s="70"/>
      <c r="C391" s="70"/>
      <c r="D391" s="70"/>
      <c r="E391" s="70"/>
      <c r="F391" s="70"/>
      <c r="G391" s="70"/>
      <c r="H391" s="70"/>
      <c r="I391" s="70"/>
      <c r="J391" s="70"/>
      <c r="K391" s="70"/>
      <c r="L391" s="70"/>
      <c r="M391" s="70"/>
      <c r="N391" s="70"/>
      <c r="O391" s="70"/>
      <c r="P391" s="70"/>
      <c r="Q391" s="70"/>
      <c r="R391" s="70"/>
      <c r="S391" s="70"/>
      <c r="T391" s="70"/>
      <c r="U391" s="70"/>
      <c r="V391" s="70"/>
      <c r="W391" s="70"/>
      <c r="X391" s="70"/>
      <c r="Y391" s="70"/>
      <c r="Z391" s="70"/>
      <c r="AA391" s="70"/>
      <c r="AB391" s="70">
        <v>15178</v>
      </c>
      <c r="AC391" s="70">
        <v>16157.634100999998</v>
      </c>
      <c r="AD391" s="70"/>
      <c r="AE391" s="70"/>
      <c r="AF391" s="70"/>
      <c r="AG391" s="70"/>
      <c r="AH391" s="70"/>
      <c r="AI391" s="70"/>
      <c r="AJ391" s="70"/>
      <c r="AK391" s="70"/>
      <c r="AL391" s="70"/>
      <c r="AM391" s="70"/>
      <c r="AN391" s="70">
        <v>15178</v>
      </c>
      <c r="AO391" s="70">
        <v>16157.634100999998</v>
      </c>
    </row>
    <row r="392" spans="1:41" x14ac:dyDescent="0.25">
      <c r="A392" s="72">
        <v>4571</v>
      </c>
      <c r="B392" s="70"/>
      <c r="C392" s="70"/>
      <c r="D392" s="70">
        <v>7500</v>
      </c>
      <c r="E392" s="70">
        <v>7154.4345300000004</v>
      </c>
      <c r="F392" s="70"/>
      <c r="G392" s="70"/>
      <c r="H392" s="70"/>
      <c r="I392" s="70"/>
      <c r="J392" s="70"/>
      <c r="K392" s="70"/>
      <c r="L392" s="70"/>
      <c r="M392" s="70"/>
      <c r="N392" s="70"/>
      <c r="O392" s="70"/>
      <c r="P392" s="70"/>
      <c r="Q392" s="70"/>
      <c r="R392" s="70"/>
      <c r="S392" s="70"/>
      <c r="T392" s="70"/>
      <c r="U392" s="70"/>
      <c r="V392" s="70"/>
      <c r="W392" s="70"/>
      <c r="X392" s="70"/>
      <c r="Y392" s="70"/>
      <c r="Z392" s="70"/>
      <c r="AA392" s="70"/>
      <c r="AB392" s="70"/>
      <c r="AC392" s="70"/>
      <c r="AD392" s="70"/>
      <c r="AE392" s="70"/>
      <c r="AF392" s="70"/>
      <c r="AG392" s="70"/>
      <c r="AH392" s="70"/>
      <c r="AI392" s="70"/>
      <c r="AJ392" s="70"/>
      <c r="AK392" s="70"/>
      <c r="AL392" s="70"/>
      <c r="AM392" s="70"/>
      <c r="AN392" s="70">
        <v>7500</v>
      </c>
      <c r="AO392" s="70">
        <v>7154.4345300000004</v>
      </c>
    </row>
    <row r="393" spans="1:41" x14ac:dyDescent="0.25">
      <c r="A393" s="72">
        <v>4590</v>
      </c>
      <c r="B393" s="70"/>
      <c r="C393" s="70"/>
      <c r="D393" s="70">
        <v>30600</v>
      </c>
      <c r="E393" s="70">
        <v>13054.667304999999</v>
      </c>
      <c r="F393" s="70"/>
      <c r="G393" s="70"/>
      <c r="H393" s="70"/>
      <c r="I393" s="70"/>
      <c r="J393" s="70"/>
      <c r="K393" s="70"/>
      <c r="L393" s="70"/>
      <c r="M393" s="70"/>
      <c r="N393" s="70"/>
      <c r="O393" s="70"/>
      <c r="P393" s="70"/>
      <c r="Q393" s="70"/>
      <c r="R393" s="70"/>
      <c r="S393" s="70"/>
      <c r="T393" s="70"/>
      <c r="U393" s="70"/>
      <c r="V393" s="70"/>
      <c r="W393" s="70"/>
      <c r="X393" s="70"/>
      <c r="Y393" s="70"/>
      <c r="Z393" s="70"/>
      <c r="AA393" s="70"/>
      <c r="AB393" s="70"/>
      <c r="AC393" s="70"/>
      <c r="AD393" s="70"/>
      <c r="AE393" s="70"/>
      <c r="AF393" s="70"/>
      <c r="AG393" s="70"/>
      <c r="AH393" s="70"/>
      <c r="AI393" s="70"/>
      <c r="AJ393" s="70"/>
      <c r="AK393" s="70"/>
      <c r="AL393" s="70"/>
      <c r="AM393" s="70"/>
      <c r="AN393" s="70">
        <v>30600</v>
      </c>
      <c r="AO393" s="70">
        <v>13054.667304999999</v>
      </c>
    </row>
    <row r="394" spans="1:41" x14ac:dyDescent="0.25">
      <c r="A394" s="72">
        <v>4600</v>
      </c>
      <c r="B394" s="70"/>
      <c r="C394" s="70"/>
      <c r="D394" s="70"/>
      <c r="E394" s="70"/>
      <c r="F394" s="70"/>
      <c r="G394" s="70"/>
      <c r="H394" s="70"/>
      <c r="I394" s="70"/>
      <c r="J394" s="70">
        <v>25800</v>
      </c>
      <c r="K394" s="70">
        <v>19286.984131000005</v>
      </c>
      <c r="L394" s="70"/>
      <c r="M394" s="70"/>
      <c r="N394" s="70"/>
      <c r="O394" s="70"/>
      <c r="P394" s="70"/>
      <c r="Q394" s="70"/>
      <c r="R394" s="70"/>
      <c r="S394" s="70"/>
      <c r="T394" s="70"/>
      <c r="U394" s="70"/>
      <c r="V394" s="70"/>
      <c r="W394" s="70"/>
      <c r="X394" s="70"/>
      <c r="Y394" s="70"/>
      <c r="Z394" s="70"/>
      <c r="AA394" s="70"/>
      <c r="AB394" s="70"/>
      <c r="AC394" s="70"/>
      <c r="AD394" s="70"/>
      <c r="AE394" s="70"/>
      <c r="AF394" s="70"/>
      <c r="AG394" s="70"/>
      <c r="AH394" s="70"/>
      <c r="AI394" s="70"/>
      <c r="AJ394" s="70"/>
      <c r="AK394" s="70"/>
      <c r="AL394" s="70"/>
      <c r="AM394" s="70"/>
      <c r="AN394" s="70">
        <v>25800</v>
      </c>
      <c r="AO394" s="70">
        <v>19286.984131000005</v>
      </c>
    </row>
    <row r="395" spans="1:41" x14ac:dyDescent="0.25">
      <c r="A395" s="72">
        <v>4621</v>
      </c>
      <c r="B395" s="70"/>
      <c r="C395" s="70"/>
      <c r="D395" s="70"/>
      <c r="E395" s="70"/>
      <c r="F395" s="70"/>
      <c r="G395" s="70"/>
      <c r="H395" s="70"/>
      <c r="I395" s="70"/>
      <c r="J395" s="70">
        <v>11600</v>
      </c>
      <c r="K395" s="70">
        <v>7740.8900840000006</v>
      </c>
      <c r="L395" s="70"/>
      <c r="M395" s="70"/>
      <c r="N395" s="70"/>
      <c r="O395" s="70"/>
      <c r="P395" s="70"/>
      <c r="Q395" s="70"/>
      <c r="R395" s="70"/>
      <c r="S395" s="70"/>
      <c r="T395" s="70"/>
      <c r="U395" s="70"/>
      <c r="V395" s="70"/>
      <c r="W395" s="70"/>
      <c r="X395" s="70"/>
      <c r="Y395" s="70"/>
      <c r="Z395" s="70"/>
      <c r="AA395" s="70"/>
      <c r="AB395" s="70"/>
      <c r="AC395" s="70"/>
      <c r="AD395" s="70"/>
      <c r="AE395" s="70"/>
      <c r="AF395" s="70"/>
      <c r="AG395" s="70"/>
      <c r="AH395" s="70"/>
      <c r="AI395" s="70"/>
      <c r="AJ395" s="70"/>
      <c r="AK395" s="70"/>
      <c r="AL395" s="70"/>
      <c r="AM395" s="70"/>
      <c r="AN395" s="70">
        <v>11600</v>
      </c>
      <c r="AO395" s="70">
        <v>7740.8900840000006</v>
      </c>
    </row>
    <row r="396" spans="1:41" x14ac:dyDescent="0.25">
      <c r="A396" s="72">
        <v>4623</v>
      </c>
      <c r="B396" s="70"/>
      <c r="C396" s="70"/>
      <c r="D396" s="70"/>
      <c r="E396" s="70"/>
      <c r="F396" s="70"/>
      <c r="G396" s="70"/>
      <c r="H396" s="70"/>
      <c r="I396" s="70"/>
      <c r="J396" s="70">
        <v>17900</v>
      </c>
      <c r="K396" s="70">
        <v>8297.4188979999999</v>
      </c>
      <c r="L396" s="70"/>
      <c r="M396" s="70"/>
      <c r="N396" s="70"/>
      <c r="O396" s="70"/>
      <c r="P396" s="70"/>
      <c r="Q396" s="70"/>
      <c r="R396" s="70"/>
      <c r="S396" s="70"/>
      <c r="T396" s="70"/>
      <c r="U396" s="70"/>
      <c r="V396" s="70"/>
      <c r="W396" s="70"/>
      <c r="X396" s="70"/>
      <c r="Y396" s="70"/>
      <c r="Z396" s="70"/>
      <c r="AA396" s="70"/>
      <c r="AB396" s="70"/>
      <c r="AC396" s="70"/>
      <c r="AD396" s="70"/>
      <c r="AE396" s="70"/>
      <c r="AF396" s="70"/>
      <c r="AG396" s="70"/>
      <c r="AH396" s="70"/>
      <c r="AI396" s="70"/>
      <c r="AJ396" s="70"/>
      <c r="AK396" s="70"/>
      <c r="AL396" s="70"/>
      <c r="AM396" s="70"/>
      <c r="AN396" s="70">
        <v>17900</v>
      </c>
      <c r="AO396" s="70">
        <v>8297.4188979999999</v>
      </c>
    </row>
    <row r="397" spans="1:41" x14ac:dyDescent="0.25">
      <c r="A397" s="72">
        <v>4627</v>
      </c>
      <c r="B397" s="70"/>
      <c r="C397" s="70"/>
      <c r="D397" s="70"/>
      <c r="E397" s="70"/>
      <c r="F397" s="70"/>
      <c r="G397" s="70"/>
      <c r="H397" s="70"/>
      <c r="I397" s="70"/>
      <c r="J397" s="70">
        <v>13800</v>
      </c>
      <c r="K397" s="70">
        <v>13202.899795999998</v>
      </c>
      <c r="L397" s="70"/>
      <c r="M397" s="70"/>
      <c r="N397" s="70"/>
      <c r="O397" s="70"/>
      <c r="P397" s="70"/>
      <c r="Q397" s="70"/>
      <c r="R397" s="70"/>
      <c r="S397" s="70"/>
      <c r="T397" s="70"/>
      <c r="U397" s="70"/>
      <c r="V397" s="70"/>
      <c r="W397" s="70"/>
      <c r="X397" s="70"/>
      <c r="Y397" s="70"/>
      <c r="Z397" s="70"/>
      <c r="AA397" s="70"/>
      <c r="AB397" s="70"/>
      <c r="AC397" s="70"/>
      <c r="AD397" s="70"/>
      <c r="AE397" s="70"/>
      <c r="AF397" s="70"/>
      <c r="AG397" s="70"/>
      <c r="AH397" s="70"/>
      <c r="AI397" s="70"/>
      <c r="AJ397" s="70"/>
      <c r="AK397" s="70"/>
      <c r="AL397" s="70"/>
      <c r="AM397" s="70"/>
      <c r="AN397" s="70">
        <v>13800</v>
      </c>
      <c r="AO397" s="70">
        <v>13202.899795999998</v>
      </c>
    </row>
    <row r="398" spans="1:41" x14ac:dyDescent="0.25">
      <c r="A398" s="72">
        <v>4642</v>
      </c>
      <c r="B398" s="70"/>
      <c r="C398" s="70"/>
      <c r="D398" s="70"/>
      <c r="E398" s="70"/>
      <c r="F398" s="70"/>
      <c r="G398" s="70"/>
      <c r="H398" s="70"/>
      <c r="I398" s="70"/>
      <c r="J398" s="70">
        <v>3900</v>
      </c>
      <c r="K398" s="70">
        <v>5515.5926039999995</v>
      </c>
      <c r="L398" s="70"/>
      <c r="M398" s="70"/>
      <c r="N398" s="70"/>
      <c r="O398" s="70"/>
      <c r="P398" s="70"/>
      <c r="Q398" s="70"/>
      <c r="R398" s="70"/>
      <c r="S398" s="70"/>
      <c r="T398" s="70"/>
      <c r="U398" s="70"/>
      <c r="V398" s="70"/>
      <c r="W398" s="70"/>
      <c r="X398" s="70"/>
      <c r="Y398" s="70"/>
      <c r="Z398" s="70"/>
      <c r="AA398" s="70"/>
      <c r="AB398" s="70"/>
      <c r="AC398" s="70"/>
      <c r="AD398" s="70"/>
      <c r="AE398" s="70"/>
      <c r="AF398" s="70"/>
      <c r="AG398" s="70"/>
      <c r="AH398" s="70"/>
      <c r="AI398" s="70"/>
      <c r="AJ398" s="70"/>
      <c r="AK398" s="70"/>
      <c r="AL398" s="70"/>
      <c r="AM398" s="70"/>
      <c r="AN398" s="70">
        <v>3900</v>
      </c>
      <c r="AO398" s="70">
        <v>5515.5926039999995</v>
      </c>
    </row>
    <row r="399" spans="1:41" x14ac:dyDescent="0.25">
      <c r="A399" s="72">
        <v>4646</v>
      </c>
      <c r="B399" s="70"/>
      <c r="C399" s="70"/>
      <c r="D399" s="70"/>
      <c r="E399" s="70"/>
      <c r="F399" s="70"/>
      <c r="G399" s="70"/>
      <c r="H399" s="70"/>
      <c r="I399" s="70"/>
      <c r="J399" s="70">
        <v>6600</v>
      </c>
      <c r="K399" s="70">
        <v>10185.872444999999</v>
      </c>
      <c r="L399" s="70"/>
      <c r="M399" s="70"/>
      <c r="N399" s="70"/>
      <c r="O399" s="70"/>
      <c r="P399" s="70"/>
      <c r="Q399" s="70"/>
      <c r="R399" s="70"/>
      <c r="S399" s="70"/>
      <c r="T399" s="70"/>
      <c r="U399" s="70"/>
      <c r="V399" s="70"/>
      <c r="W399" s="70"/>
      <c r="X399" s="70"/>
      <c r="Y399" s="70"/>
      <c r="Z399" s="70"/>
      <c r="AA399" s="70"/>
      <c r="AB399" s="70"/>
      <c r="AC399" s="70"/>
      <c r="AD399" s="70"/>
      <c r="AE399" s="70"/>
      <c r="AF399" s="70"/>
      <c r="AG399" s="70"/>
      <c r="AH399" s="70"/>
      <c r="AI399" s="70"/>
      <c r="AJ399" s="70"/>
      <c r="AK399" s="70"/>
      <c r="AL399" s="70"/>
      <c r="AM399" s="70"/>
      <c r="AN399" s="70">
        <v>6600</v>
      </c>
      <c r="AO399" s="70">
        <v>10185.872444999999</v>
      </c>
    </row>
    <row r="400" spans="1:41" x14ac:dyDescent="0.25">
      <c r="A400" s="72">
        <v>4685</v>
      </c>
      <c r="B400" s="70"/>
      <c r="C400" s="70"/>
      <c r="D400" s="70"/>
      <c r="E400" s="70"/>
      <c r="F400" s="70"/>
      <c r="G400" s="70"/>
      <c r="H400" s="70"/>
      <c r="I400" s="70"/>
      <c r="J400" s="70"/>
      <c r="K400" s="70"/>
      <c r="L400" s="70"/>
      <c r="M400" s="70"/>
      <c r="N400" s="70">
        <v>18100</v>
      </c>
      <c r="O400" s="70">
        <v>14876.315266999998</v>
      </c>
      <c r="P400" s="70"/>
      <c r="Q400" s="70"/>
      <c r="R400" s="70"/>
      <c r="S400" s="70"/>
      <c r="T400" s="70"/>
      <c r="U400" s="70"/>
      <c r="V400" s="70"/>
      <c r="W400" s="70"/>
      <c r="X400" s="70"/>
      <c r="Y400" s="70"/>
      <c r="Z400" s="70"/>
      <c r="AA400" s="70"/>
      <c r="AB400" s="70"/>
      <c r="AC400" s="70"/>
      <c r="AD400" s="70"/>
      <c r="AE400" s="70"/>
      <c r="AF400" s="70"/>
      <c r="AG400" s="70"/>
      <c r="AH400" s="70"/>
      <c r="AI400" s="70"/>
      <c r="AJ400" s="70"/>
      <c r="AK400" s="70"/>
      <c r="AL400" s="70"/>
      <c r="AM400" s="70"/>
      <c r="AN400" s="70">
        <v>18100</v>
      </c>
      <c r="AO400" s="70">
        <v>14876.315266999998</v>
      </c>
    </row>
    <row r="401" spans="1:41" x14ac:dyDescent="0.25">
      <c r="A401" s="72">
        <v>4694</v>
      </c>
      <c r="B401" s="70"/>
      <c r="C401" s="70"/>
      <c r="D401" s="70"/>
      <c r="E401" s="70"/>
      <c r="F401" s="70"/>
      <c r="G401" s="70"/>
      <c r="H401" s="70"/>
      <c r="I401" s="70"/>
      <c r="J401" s="70"/>
      <c r="K401" s="70"/>
      <c r="L401" s="70"/>
      <c r="M401" s="70"/>
      <c r="N401" s="70">
        <v>23400</v>
      </c>
      <c r="O401" s="70">
        <v>18597.361526000001</v>
      </c>
      <c r="P401" s="70"/>
      <c r="Q401" s="70"/>
      <c r="R401" s="70"/>
      <c r="S401" s="70"/>
      <c r="T401" s="70"/>
      <c r="U401" s="70"/>
      <c r="V401" s="70"/>
      <c r="W401" s="70"/>
      <c r="X401" s="70"/>
      <c r="Y401" s="70"/>
      <c r="Z401" s="70"/>
      <c r="AA401" s="70"/>
      <c r="AB401" s="70"/>
      <c r="AC401" s="70"/>
      <c r="AD401" s="70"/>
      <c r="AE401" s="70"/>
      <c r="AF401" s="70"/>
      <c r="AG401" s="70"/>
      <c r="AH401" s="70"/>
      <c r="AI401" s="70"/>
      <c r="AJ401" s="70"/>
      <c r="AK401" s="70"/>
      <c r="AL401" s="70"/>
      <c r="AM401" s="70"/>
      <c r="AN401" s="70">
        <v>23400</v>
      </c>
      <c r="AO401" s="70">
        <v>18597.361526000001</v>
      </c>
    </row>
    <row r="402" spans="1:41" x14ac:dyDescent="0.25">
      <c r="A402" s="72">
        <v>4695</v>
      </c>
      <c r="B402" s="70"/>
      <c r="C402" s="70"/>
      <c r="D402" s="70"/>
      <c r="E402" s="70"/>
      <c r="F402" s="70"/>
      <c r="G402" s="70"/>
      <c r="H402" s="70"/>
      <c r="I402" s="70"/>
      <c r="J402" s="70"/>
      <c r="K402" s="70"/>
      <c r="L402" s="70"/>
      <c r="M402" s="70"/>
      <c r="N402" s="70">
        <v>25900</v>
      </c>
      <c r="O402" s="70">
        <v>21206.818694999998</v>
      </c>
      <c r="P402" s="70"/>
      <c r="Q402" s="70"/>
      <c r="R402" s="70"/>
      <c r="S402" s="70"/>
      <c r="T402" s="70"/>
      <c r="U402" s="70"/>
      <c r="V402" s="70"/>
      <c r="W402" s="70"/>
      <c r="X402" s="70"/>
      <c r="Y402" s="70"/>
      <c r="Z402" s="70"/>
      <c r="AA402" s="70"/>
      <c r="AB402" s="70"/>
      <c r="AC402" s="70"/>
      <c r="AD402" s="70"/>
      <c r="AE402" s="70"/>
      <c r="AF402" s="70"/>
      <c r="AG402" s="70"/>
      <c r="AH402" s="70"/>
      <c r="AI402" s="70"/>
      <c r="AJ402" s="70"/>
      <c r="AK402" s="70"/>
      <c r="AL402" s="70"/>
      <c r="AM402" s="70"/>
      <c r="AN402" s="70">
        <v>25900</v>
      </c>
      <c r="AO402" s="70">
        <v>21206.818694999998</v>
      </c>
    </row>
    <row r="403" spans="1:41" x14ac:dyDescent="0.25">
      <c r="A403" s="72">
        <v>4713</v>
      </c>
      <c r="B403" s="70"/>
      <c r="C403" s="70"/>
      <c r="D403" s="70"/>
      <c r="E403" s="70"/>
      <c r="F403" s="70"/>
      <c r="G403" s="70"/>
      <c r="H403" s="70"/>
      <c r="I403" s="70"/>
      <c r="J403" s="70"/>
      <c r="K403" s="70"/>
      <c r="L403" s="70"/>
      <c r="M403" s="70"/>
      <c r="N403" s="70">
        <v>24400</v>
      </c>
      <c r="O403" s="70">
        <v>18207.330809999999</v>
      </c>
      <c r="P403" s="70"/>
      <c r="Q403" s="70"/>
      <c r="R403" s="70"/>
      <c r="S403" s="70"/>
      <c r="T403" s="70"/>
      <c r="U403" s="70"/>
      <c r="V403" s="70"/>
      <c r="W403" s="70"/>
      <c r="X403" s="70"/>
      <c r="Y403" s="70"/>
      <c r="Z403" s="70"/>
      <c r="AA403" s="70"/>
      <c r="AB403" s="70"/>
      <c r="AC403" s="70"/>
      <c r="AD403" s="70"/>
      <c r="AE403" s="70"/>
      <c r="AF403" s="70"/>
      <c r="AG403" s="70"/>
      <c r="AH403" s="70"/>
      <c r="AI403" s="70"/>
      <c r="AJ403" s="70"/>
      <c r="AK403" s="70"/>
      <c r="AL403" s="70"/>
      <c r="AM403" s="70"/>
      <c r="AN403" s="70">
        <v>24400</v>
      </c>
      <c r="AO403" s="70">
        <v>18207.330809999999</v>
      </c>
    </row>
    <row r="404" spans="1:41" x14ac:dyDescent="0.25">
      <c r="A404" s="72">
        <v>4739</v>
      </c>
      <c r="B404" s="70"/>
      <c r="C404" s="70"/>
      <c r="D404" s="70"/>
      <c r="E404" s="70"/>
      <c r="F404" s="70"/>
      <c r="G404" s="70"/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/>
      <c r="S404" s="70"/>
      <c r="T404" s="70"/>
      <c r="U404" s="70"/>
      <c r="V404" s="70"/>
      <c r="W404" s="70"/>
      <c r="X404" s="70"/>
      <c r="Y404" s="70"/>
      <c r="Z404" s="70"/>
      <c r="AA404" s="70"/>
      <c r="AB404" s="70">
        <v>19567</v>
      </c>
      <c r="AC404" s="70">
        <v>8726.8551640000005</v>
      </c>
      <c r="AD404" s="70"/>
      <c r="AE404" s="70"/>
      <c r="AF404" s="70"/>
      <c r="AG404" s="70"/>
      <c r="AH404" s="70"/>
      <c r="AI404" s="70"/>
      <c r="AJ404" s="70"/>
      <c r="AK404" s="70"/>
      <c r="AL404" s="70"/>
      <c r="AM404" s="70"/>
      <c r="AN404" s="70">
        <v>19567</v>
      </c>
      <c r="AO404" s="70">
        <v>8726.8551640000005</v>
      </c>
    </row>
    <row r="405" spans="1:41" x14ac:dyDescent="0.25">
      <c r="A405" s="72">
        <v>4746</v>
      </c>
      <c r="B405" s="70">
        <v>26900</v>
      </c>
      <c r="C405" s="70">
        <v>31896.142577999999</v>
      </c>
      <c r="D405" s="70"/>
      <c r="E405" s="70"/>
      <c r="F405" s="70"/>
      <c r="G405" s="70"/>
      <c r="H405" s="70"/>
      <c r="I405" s="70"/>
      <c r="J405" s="70"/>
      <c r="K405" s="70"/>
      <c r="L405" s="70"/>
      <c r="M405" s="70"/>
      <c r="N405" s="70"/>
      <c r="O405" s="70"/>
      <c r="P405" s="70"/>
      <c r="Q405" s="70"/>
      <c r="R405" s="70"/>
      <c r="S405" s="70"/>
      <c r="T405" s="70"/>
      <c r="U405" s="70"/>
      <c r="V405" s="70"/>
      <c r="W405" s="70"/>
      <c r="X405" s="70"/>
      <c r="Y405" s="70"/>
      <c r="Z405" s="70"/>
      <c r="AA405" s="70"/>
      <c r="AB405" s="70"/>
      <c r="AC405" s="70"/>
      <c r="AD405" s="70"/>
      <c r="AE405" s="70"/>
      <c r="AF405" s="70"/>
      <c r="AG405" s="70"/>
      <c r="AH405" s="70"/>
      <c r="AI405" s="70"/>
      <c r="AJ405" s="70"/>
      <c r="AK405" s="70"/>
      <c r="AL405" s="70"/>
      <c r="AM405" s="70"/>
      <c r="AN405" s="70">
        <v>26900</v>
      </c>
      <c r="AO405" s="70">
        <v>31896.142577999999</v>
      </c>
    </row>
    <row r="406" spans="1:41" x14ac:dyDescent="0.25">
      <c r="A406" s="72">
        <v>4758</v>
      </c>
      <c r="B406" s="70"/>
      <c r="C406" s="70"/>
      <c r="D406" s="70"/>
      <c r="E406" s="70"/>
      <c r="F406" s="70"/>
      <c r="G406" s="70"/>
      <c r="H406" s="70"/>
      <c r="I406" s="70"/>
      <c r="J406" s="70"/>
      <c r="K406" s="70"/>
      <c r="L406" s="70"/>
      <c r="M406" s="70"/>
      <c r="N406" s="70">
        <v>32100</v>
      </c>
      <c r="O406" s="70">
        <v>6307.8697809999994</v>
      </c>
      <c r="P406" s="70"/>
      <c r="Q406" s="70"/>
      <c r="R406" s="70"/>
      <c r="S406" s="70"/>
      <c r="T406" s="70"/>
      <c r="U406" s="70"/>
      <c r="V406" s="70"/>
      <c r="W406" s="70"/>
      <c r="X406" s="70"/>
      <c r="Y406" s="70"/>
      <c r="Z406" s="70"/>
      <c r="AA406" s="70"/>
      <c r="AB406" s="70"/>
      <c r="AC406" s="70"/>
      <c r="AD406" s="70"/>
      <c r="AE406" s="70"/>
      <c r="AF406" s="70"/>
      <c r="AG406" s="70"/>
      <c r="AH406" s="70"/>
      <c r="AI406" s="70"/>
      <c r="AJ406" s="70"/>
      <c r="AK406" s="70"/>
      <c r="AL406" s="70"/>
      <c r="AM406" s="70"/>
      <c r="AN406" s="70">
        <v>32100</v>
      </c>
      <c r="AO406" s="70">
        <v>6307.8697809999994</v>
      </c>
    </row>
    <row r="407" spans="1:41" x14ac:dyDescent="0.25">
      <c r="A407" s="72">
        <v>4768</v>
      </c>
      <c r="B407" s="70"/>
      <c r="C407" s="70"/>
      <c r="D407" s="70"/>
      <c r="E407" s="70"/>
      <c r="F407" s="70"/>
      <c r="G407" s="70"/>
      <c r="H407" s="70"/>
      <c r="I407" s="70"/>
      <c r="J407" s="70"/>
      <c r="K407" s="70"/>
      <c r="L407" s="70"/>
      <c r="M407" s="70"/>
      <c r="N407" s="70"/>
      <c r="O407" s="70"/>
      <c r="P407" s="70"/>
      <c r="Q407" s="70"/>
      <c r="R407" s="70"/>
      <c r="S407" s="70"/>
      <c r="T407" s="70"/>
      <c r="U407" s="70"/>
      <c r="V407" s="70"/>
      <c r="W407" s="70"/>
      <c r="X407" s="70"/>
      <c r="Y407" s="70"/>
      <c r="Z407" s="70"/>
      <c r="AA407" s="70"/>
      <c r="AB407" s="70">
        <v>17527</v>
      </c>
      <c r="AC407" s="70">
        <v>5678.4270020000004</v>
      </c>
      <c r="AD407" s="70"/>
      <c r="AE407" s="70"/>
      <c r="AF407" s="70"/>
      <c r="AG407" s="70"/>
      <c r="AH407" s="70"/>
      <c r="AI407" s="70"/>
      <c r="AJ407" s="70"/>
      <c r="AK407" s="70"/>
      <c r="AL407" s="70"/>
      <c r="AM407" s="70"/>
      <c r="AN407" s="70">
        <v>17527</v>
      </c>
      <c r="AO407" s="70">
        <v>5678.4270020000004</v>
      </c>
    </row>
    <row r="408" spans="1:41" x14ac:dyDescent="0.25">
      <c r="A408" s="72">
        <v>4776</v>
      </c>
      <c r="B408" s="70"/>
      <c r="C408" s="70"/>
      <c r="D408" s="70"/>
      <c r="E408" s="70"/>
      <c r="F408" s="70"/>
      <c r="G408" s="70"/>
      <c r="H408" s="70"/>
      <c r="I408" s="70"/>
      <c r="J408" s="70"/>
      <c r="K408" s="70"/>
      <c r="L408" s="70"/>
      <c r="M408" s="70"/>
      <c r="N408" s="70"/>
      <c r="O408" s="70"/>
      <c r="P408" s="70"/>
      <c r="Q408" s="70"/>
      <c r="R408" s="70"/>
      <c r="S408" s="70"/>
      <c r="T408" s="70"/>
      <c r="U408" s="70"/>
      <c r="V408" s="70"/>
      <c r="W408" s="70"/>
      <c r="X408" s="70"/>
      <c r="Y408" s="70"/>
      <c r="Z408" s="70"/>
      <c r="AA408" s="70"/>
      <c r="AB408" s="70">
        <v>21791</v>
      </c>
      <c r="AC408" s="70">
        <v>24385.389587999998</v>
      </c>
      <c r="AD408" s="70"/>
      <c r="AE408" s="70"/>
      <c r="AF408" s="70"/>
      <c r="AG408" s="70"/>
      <c r="AH408" s="70"/>
      <c r="AI408" s="70"/>
      <c r="AJ408" s="70"/>
      <c r="AK408" s="70"/>
      <c r="AL408" s="70"/>
      <c r="AM408" s="70"/>
      <c r="AN408" s="70">
        <v>21791</v>
      </c>
      <c r="AO408" s="70">
        <v>24385.389587999998</v>
      </c>
    </row>
    <row r="409" spans="1:41" x14ac:dyDescent="0.25">
      <c r="A409" s="72">
        <v>4780</v>
      </c>
      <c r="B409" s="70"/>
      <c r="C409" s="70"/>
      <c r="D409" s="70"/>
      <c r="E409" s="70"/>
      <c r="F409" s="70"/>
      <c r="G409" s="70"/>
      <c r="H409" s="70"/>
      <c r="I409" s="70"/>
      <c r="J409" s="70"/>
      <c r="K409" s="70"/>
      <c r="L409" s="70"/>
      <c r="M409" s="70"/>
      <c r="N409" s="70"/>
      <c r="O409" s="70"/>
      <c r="P409" s="70"/>
      <c r="Q409" s="70"/>
      <c r="R409" s="70"/>
      <c r="S409" s="70"/>
      <c r="T409" s="70"/>
      <c r="U409" s="70"/>
      <c r="V409" s="70"/>
      <c r="W409" s="70"/>
      <c r="X409" s="70"/>
      <c r="Y409" s="70"/>
      <c r="Z409" s="70"/>
      <c r="AA409" s="70"/>
      <c r="AB409" s="70">
        <v>50006</v>
      </c>
      <c r="AC409" s="70">
        <v>34316.805785999997</v>
      </c>
      <c r="AD409" s="70"/>
      <c r="AE409" s="70"/>
      <c r="AF409" s="70"/>
      <c r="AG409" s="70"/>
      <c r="AH409" s="70"/>
      <c r="AI409" s="70"/>
      <c r="AJ409" s="70"/>
      <c r="AK409" s="70"/>
      <c r="AL409" s="70"/>
      <c r="AM409" s="70"/>
      <c r="AN409" s="70">
        <v>50006</v>
      </c>
      <c r="AO409" s="70">
        <v>34316.805785999997</v>
      </c>
    </row>
    <row r="410" spans="1:41" x14ac:dyDescent="0.25">
      <c r="A410" s="72">
        <v>4781</v>
      </c>
      <c r="B410" s="70"/>
      <c r="C410" s="70"/>
      <c r="D410" s="70"/>
      <c r="E410" s="70"/>
      <c r="F410" s="70"/>
      <c r="G410" s="70"/>
      <c r="H410" s="70"/>
      <c r="I410" s="70"/>
      <c r="J410" s="70"/>
      <c r="K410" s="70"/>
      <c r="L410" s="70"/>
      <c r="M410" s="70"/>
      <c r="N410" s="70"/>
      <c r="O410" s="70"/>
      <c r="P410" s="70"/>
      <c r="Q410" s="70"/>
      <c r="R410" s="70"/>
      <c r="S410" s="70"/>
      <c r="T410" s="70"/>
      <c r="U410" s="70"/>
      <c r="V410" s="70"/>
      <c r="W410" s="70"/>
      <c r="X410" s="70"/>
      <c r="Y410" s="70"/>
      <c r="Z410" s="70"/>
      <c r="AA410" s="70"/>
      <c r="AB410" s="70">
        <v>40660</v>
      </c>
      <c r="AC410" s="70">
        <v>32729.229034</v>
      </c>
      <c r="AD410" s="70"/>
      <c r="AE410" s="70"/>
      <c r="AF410" s="70"/>
      <c r="AG410" s="70"/>
      <c r="AH410" s="70"/>
      <c r="AI410" s="70"/>
      <c r="AJ410" s="70"/>
      <c r="AK410" s="70"/>
      <c r="AL410" s="70"/>
      <c r="AM410" s="70"/>
      <c r="AN410" s="70">
        <v>40660</v>
      </c>
      <c r="AO410" s="70">
        <v>32729.229034</v>
      </c>
    </row>
    <row r="411" spans="1:41" x14ac:dyDescent="0.25">
      <c r="A411" s="72">
        <v>4782</v>
      </c>
      <c r="B411" s="70"/>
      <c r="C411" s="70"/>
      <c r="D411" s="70"/>
      <c r="E411" s="70"/>
      <c r="F411" s="70"/>
      <c r="G411" s="70"/>
      <c r="H411" s="70"/>
      <c r="I411" s="70"/>
      <c r="J411" s="70"/>
      <c r="K411" s="70"/>
      <c r="L411" s="70"/>
      <c r="M411" s="70"/>
      <c r="N411" s="70"/>
      <c r="O411" s="70"/>
      <c r="P411" s="70"/>
      <c r="Q411" s="70"/>
      <c r="R411" s="70"/>
      <c r="S411" s="70"/>
      <c r="T411" s="70"/>
      <c r="U411" s="70"/>
      <c r="V411" s="70"/>
      <c r="W411" s="70"/>
      <c r="X411" s="70"/>
      <c r="Y411" s="70"/>
      <c r="Z411" s="70"/>
      <c r="AA411" s="70"/>
      <c r="AB411" s="70"/>
      <c r="AC411" s="70"/>
      <c r="AD411" s="70"/>
      <c r="AE411" s="70"/>
      <c r="AF411" s="70">
        <v>10400</v>
      </c>
      <c r="AG411" s="70">
        <v>5131.1218550000003</v>
      </c>
      <c r="AH411" s="70"/>
      <c r="AI411" s="70"/>
      <c r="AJ411" s="70"/>
      <c r="AK411" s="70"/>
      <c r="AL411" s="70"/>
      <c r="AM411" s="70"/>
      <c r="AN411" s="70">
        <v>10400</v>
      </c>
      <c r="AO411" s="70">
        <v>5131.1218550000003</v>
      </c>
    </row>
    <row r="412" spans="1:41" x14ac:dyDescent="0.25">
      <c r="A412" s="72">
        <v>4790</v>
      </c>
      <c r="B412" s="70"/>
      <c r="C412" s="70"/>
      <c r="D412" s="70"/>
      <c r="E412" s="70"/>
      <c r="F412" s="70"/>
      <c r="G412" s="70"/>
      <c r="H412" s="70"/>
      <c r="I412" s="70"/>
      <c r="J412" s="70"/>
      <c r="K412" s="70"/>
      <c r="L412" s="70"/>
      <c r="M412" s="70"/>
      <c r="N412" s="70"/>
      <c r="O412" s="70"/>
      <c r="P412" s="70"/>
      <c r="Q412" s="70"/>
      <c r="R412" s="70"/>
      <c r="S412" s="70"/>
      <c r="T412" s="70"/>
      <c r="U412" s="70"/>
      <c r="V412" s="70"/>
      <c r="W412" s="70"/>
      <c r="X412" s="70">
        <v>18900</v>
      </c>
      <c r="Y412" s="70">
        <v>4485.6853059999994</v>
      </c>
      <c r="Z412" s="70"/>
      <c r="AA412" s="70"/>
      <c r="AB412" s="70"/>
      <c r="AC412" s="70"/>
      <c r="AD412" s="70"/>
      <c r="AE412" s="70"/>
      <c r="AF412" s="70"/>
      <c r="AG412" s="70"/>
      <c r="AH412" s="70"/>
      <c r="AI412" s="70"/>
      <c r="AJ412" s="70"/>
      <c r="AK412" s="70"/>
      <c r="AL412" s="70"/>
      <c r="AM412" s="70"/>
      <c r="AN412" s="70">
        <v>18900</v>
      </c>
      <c r="AO412" s="70">
        <v>4485.6853059999994</v>
      </c>
    </row>
    <row r="413" spans="1:41" x14ac:dyDescent="0.25">
      <c r="A413" s="72">
        <v>4887</v>
      </c>
      <c r="B413" s="70"/>
      <c r="C413" s="70"/>
      <c r="D413" s="70"/>
      <c r="E413" s="70"/>
      <c r="F413" s="70"/>
      <c r="G413" s="70"/>
      <c r="H413" s="70"/>
      <c r="I413" s="70"/>
      <c r="J413" s="70"/>
      <c r="K413" s="70"/>
      <c r="L413" s="70"/>
      <c r="M413" s="70"/>
      <c r="N413" s="70"/>
      <c r="O413" s="70"/>
      <c r="P413" s="70"/>
      <c r="Q413" s="70"/>
      <c r="R413" s="70"/>
      <c r="S413" s="70"/>
      <c r="T413" s="70"/>
      <c r="U413" s="70"/>
      <c r="V413" s="70"/>
      <c r="W413" s="70"/>
      <c r="X413" s="70"/>
      <c r="Y413" s="70"/>
      <c r="Z413" s="70"/>
      <c r="AA413" s="70"/>
      <c r="AB413" s="70">
        <v>110380</v>
      </c>
      <c r="AC413" s="70">
        <v>110480.172852</v>
      </c>
      <c r="AD413" s="70"/>
      <c r="AE413" s="70"/>
      <c r="AF413" s="70"/>
      <c r="AG413" s="70"/>
      <c r="AH413" s="70"/>
      <c r="AI413" s="70"/>
      <c r="AJ413" s="70"/>
      <c r="AK413" s="70"/>
      <c r="AL413" s="70"/>
      <c r="AM413" s="70"/>
      <c r="AN413" s="70">
        <v>110380</v>
      </c>
      <c r="AO413" s="70">
        <v>110480.172852</v>
      </c>
    </row>
    <row r="414" spans="1:41" x14ac:dyDescent="0.25">
      <c r="A414" s="72">
        <v>4969</v>
      </c>
      <c r="B414" s="70"/>
      <c r="C414" s="70"/>
      <c r="D414" s="70"/>
      <c r="E414" s="70"/>
      <c r="F414" s="70"/>
      <c r="G414" s="70"/>
      <c r="H414" s="70"/>
      <c r="I414" s="70"/>
      <c r="J414" s="70"/>
      <c r="K414" s="70"/>
      <c r="L414" s="70"/>
      <c r="M414" s="70"/>
      <c r="N414" s="70"/>
      <c r="O414" s="70"/>
      <c r="P414" s="70"/>
      <c r="Q414" s="70"/>
      <c r="R414" s="70"/>
      <c r="S414" s="70"/>
      <c r="T414" s="70"/>
      <c r="U414" s="70"/>
      <c r="V414" s="70">
        <v>5900</v>
      </c>
      <c r="W414" s="70">
        <v>9461.3715759999995</v>
      </c>
      <c r="X414" s="70"/>
      <c r="Y414" s="70"/>
      <c r="Z414" s="70"/>
      <c r="AA414" s="70"/>
      <c r="AB414" s="70"/>
      <c r="AC414" s="70"/>
      <c r="AD414" s="70"/>
      <c r="AE414" s="70"/>
      <c r="AF414" s="70"/>
      <c r="AG414" s="70"/>
      <c r="AH414" s="70"/>
      <c r="AI414" s="70"/>
      <c r="AJ414" s="70"/>
      <c r="AK414" s="70"/>
      <c r="AL414" s="70"/>
      <c r="AM414" s="70"/>
      <c r="AN414" s="70">
        <v>5900</v>
      </c>
      <c r="AO414" s="70">
        <v>9461.3715759999995</v>
      </c>
    </row>
    <row r="415" spans="1:41" x14ac:dyDescent="0.25">
      <c r="A415" s="72">
        <v>4981</v>
      </c>
      <c r="B415" s="70"/>
      <c r="C415" s="70"/>
      <c r="D415" s="70"/>
      <c r="E415" s="70"/>
      <c r="F415" s="70"/>
      <c r="G415" s="70"/>
      <c r="H415" s="70"/>
      <c r="I415" s="70"/>
      <c r="J415" s="70"/>
      <c r="K415" s="70"/>
      <c r="L415" s="70"/>
      <c r="M415" s="70"/>
      <c r="N415" s="70"/>
      <c r="O415" s="70"/>
      <c r="P415" s="70"/>
      <c r="Q415" s="70"/>
      <c r="R415" s="70"/>
      <c r="S415" s="70"/>
      <c r="T415" s="70"/>
      <c r="U415" s="70"/>
      <c r="V415" s="70"/>
      <c r="W415" s="70"/>
      <c r="X415" s="70"/>
      <c r="Y415" s="70"/>
      <c r="Z415" s="70"/>
      <c r="AA415" s="70"/>
      <c r="AB415" s="70">
        <v>3506</v>
      </c>
      <c r="AC415" s="70">
        <v>3820.3483729999998</v>
      </c>
      <c r="AD415" s="70"/>
      <c r="AE415" s="70"/>
      <c r="AF415" s="70"/>
      <c r="AG415" s="70"/>
      <c r="AH415" s="70"/>
      <c r="AI415" s="70"/>
      <c r="AJ415" s="70"/>
      <c r="AK415" s="70"/>
      <c r="AL415" s="70"/>
      <c r="AM415" s="70"/>
      <c r="AN415" s="70">
        <v>3506</v>
      </c>
      <c r="AO415" s="70">
        <v>3820.3483729999998</v>
      </c>
    </row>
    <row r="416" spans="1:41" x14ac:dyDescent="0.25">
      <c r="A416" s="72">
        <v>5000</v>
      </c>
      <c r="B416" s="70"/>
      <c r="C416" s="70"/>
      <c r="D416" s="70"/>
      <c r="E416" s="70"/>
      <c r="F416" s="70"/>
      <c r="G416" s="70"/>
      <c r="H416" s="70"/>
      <c r="I416" s="70"/>
      <c r="J416" s="70"/>
      <c r="K416" s="70"/>
      <c r="L416" s="70"/>
      <c r="M416" s="70"/>
      <c r="N416" s="70"/>
      <c r="O416" s="70"/>
      <c r="P416" s="70"/>
      <c r="Q416" s="70"/>
      <c r="R416" s="70"/>
      <c r="S416" s="70"/>
      <c r="T416" s="70"/>
      <c r="U416" s="70"/>
      <c r="V416" s="70"/>
      <c r="W416" s="70"/>
      <c r="X416" s="70"/>
      <c r="Y416" s="70"/>
      <c r="Z416" s="70"/>
      <c r="AA416" s="70"/>
      <c r="AB416" s="70">
        <v>5176</v>
      </c>
      <c r="AC416" s="70">
        <v>5633.6549410000007</v>
      </c>
      <c r="AD416" s="70"/>
      <c r="AE416" s="70"/>
      <c r="AF416" s="70"/>
      <c r="AG416" s="70"/>
      <c r="AH416" s="70"/>
      <c r="AI416" s="70"/>
      <c r="AJ416" s="70"/>
      <c r="AK416" s="70"/>
      <c r="AL416" s="70"/>
      <c r="AM416" s="70"/>
      <c r="AN416" s="70">
        <v>5176</v>
      </c>
      <c r="AO416" s="70">
        <v>5633.6549410000007</v>
      </c>
    </row>
    <row r="417" spans="1:41" x14ac:dyDescent="0.25">
      <c r="A417" s="72">
        <v>5012</v>
      </c>
      <c r="B417" s="70"/>
      <c r="C417" s="70"/>
      <c r="D417" s="70"/>
      <c r="E417" s="70"/>
      <c r="F417" s="70"/>
      <c r="G417" s="70"/>
      <c r="H417" s="70"/>
      <c r="I417" s="70"/>
      <c r="J417" s="70"/>
      <c r="K417" s="70"/>
      <c r="L417" s="70"/>
      <c r="M417" s="70"/>
      <c r="N417" s="70"/>
      <c r="O417" s="70"/>
      <c r="P417" s="70"/>
      <c r="Q417" s="70"/>
      <c r="R417" s="70"/>
      <c r="S417" s="70"/>
      <c r="T417" s="70"/>
      <c r="U417" s="70"/>
      <c r="V417" s="70"/>
      <c r="W417" s="70"/>
      <c r="X417" s="70"/>
      <c r="Y417" s="70"/>
      <c r="Z417" s="70"/>
      <c r="AA417" s="70"/>
      <c r="AB417" s="70">
        <v>6394</v>
      </c>
      <c r="AC417" s="70">
        <v>10687.633629</v>
      </c>
      <c r="AD417" s="70"/>
      <c r="AE417" s="70"/>
      <c r="AF417" s="70"/>
      <c r="AG417" s="70"/>
      <c r="AH417" s="70"/>
      <c r="AI417" s="70"/>
      <c r="AJ417" s="70"/>
      <c r="AK417" s="70"/>
      <c r="AL417" s="70"/>
      <c r="AM417" s="70"/>
      <c r="AN417" s="70">
        <v>6394</v>
      </c>
      <c r="AO417" s="70">
        <v>10687.633629</v>
      </c>
    </row>
    <row r="418" spans="1:41" x14ac:dyDescent="0.25">
      <c r="A418" s="72">
        <v>5032</v>
      </c>
      <c r="B418" s="70"/>
      <c r="C418" s="70"/>
      <c r="D418" s="70"/>
      <c r="E418" s="70"/>
      <c r="F418" s="70"/>
      <c r="G418" s="70"/>
      <c r="H418" s="70"/>
      <c r="I418" s="70"/>
      <c r="J418" s="70"/>
      <c r="K418" s="70"/>
      <c r="L418" s="70"/>
      <c r="M418" s="70"/>
      <c r="N418" s="70"/>
      <c r="O418" s="70"/>
      <c r="P418" s="70"/>
      <c r="Q418" s="70"/>
      <c r="R418" s="70"/>
      <c r="S418" s="70"/>
      <c r="T418" s="70"/>
      <c r="U418" s="70"/>
      <c r="V418" s="70"/>
      <c r="W418" s="70"/>
      <c r="X418" s="70"/>
      <c r="Y418" s="70"/>
      <c r="Z418" s="70"/>
      <c r="AA418" s="70"/>
      <c r="AB418" s="70">
        <v>8185</v>
      </c>
      <c r="AC418" s="70">
        <v>15245.375106000001</v>
      </c>
      <c r="AD418" s="70"/>
      <c r="AE418" s="70"/>
      <c r="AF418" s="70"/>
      <c r="AG418" s="70"/>
      <c r="AH418" s="70"/>
      <c r="AI418" s="70"/>
      <c r="AJ418" s="70"/>
      <c r="AK418" s="70"/>
      <c r="AL418" s="70"/>
      <c r="AM418" s="70"/>
      <c r="AN418" s="70">
        <v>8185</v>
      </c>
      <c r="AO418" s="70">
        <v>15245.375106000001</v>
      </c>
    </row>
    <row r="419" spans="1:41" x14ac:dyDescent="0.25">
      <c r="A419" s="72">
        <v>5051</v>
      </c>
      <c r="B419" s="70"/>
      <c r="C419" s="70"/>
      <c r="D419" s="70"/>
      <c r="E419" s="70"/>
      <c r="F419" s="70"/>
      <c r="G419" s="70"/>
      <c r="H419" s="70"/>
      <c r="I419" s="70"/>
      <c r="J419" s="70"/>
      <c r="K419" s="70"/>
      <c r="L419" s="70"/>
      <c r="M419" s="70"/>
      <c r="N419" s="70"/>
      <c r="O419" s="70"/>
      <c r="P419" s="70"/>
      <c r="Q419" s="70"/>
      <c r="R419" s="70"/>
      <c r="S419" s="70"/>
      <c r="T419" s="70"/>
      <c r="U419" s="70"/>
      <c r="V419" s="70"/>
      <c r="W419" s="70"/>
      <c r="X419" s="70"/>
      <c r="Y419" s="70"/>
      <c r="Z419" s="70"/>
      <c r="AA419" s="70"/>
      <c r="AB419" s="70">
        <v>52257</v>
      </c>
      <c r="AC419" s="70">
        <v>41714.484299000003</v>
      </c>
      <c r="AD419" s="70"/>
      <c r="AE419" s="70"/>
      <c r="AF419" s="70"/>
      <c r="AG419" s="70"/>
      <c r="AH419" s="70"/>
      <c r="AI419" s="70"/>
      <c r="AJ419" s="70"/>
      <c r="AK419" s="70"/>
      <c r="AL419" s="70"/>
      <c r="AM419" s="70"/>
      <c r="AN419" s="70">
        <v>52257</v>
      </c>
      <c r="AO419" s="70">
        <v>41714.484299000003</v>
      </c>
    </row>
    <row r="420" spans="1:41" x14ac:dyDescent="0.25">
      <c r="A420" s="72">
        <v>5062</v>
      </c>
      <c r="B420" s="70"/>
      <c r="C420" s="70"/>
      <c r="D420" s="70"/>
      <c r="E420" s="70"/>
      <c r="F420" s="70"/>
      <c r="G420" s="70"/>
      <c r="H420" s="70"/>
      <c r="I420" s="70"/>
      <c r="J420" s="70"/>
      <c r="K420" s="70"/>
      <c r="L420" s="70"/>
      <c r="M420" s="70"/>
      <c r="N420" s="70"/>
      <c r="O420" s="70"/>
      <c r="P420" s="70"/>
      <c r="Q420" s="70"/>
      <c r="R420" s="70"/>
      <c r="S420" s="70"/>
      <c r="T420" s="70"/>
      <c r="U420" s="70"/>
      <c r="V420" s="70"/>
      <c r="W420" s="70"/>
      <c r="X420" s="70"/>
      <c r="Y420" s="70"/>
      <c r="Z420" s="70"/>
      <c r="AA420" s="70"/>
      <c r="AB420" s="70">
        <v>7976</v>
      </c>
      <c r="AC420" s="70">
        <v>18632.274932</v>
      </c>
      <c r="AD420" s="70"/>
      <c r="AE420" s="70"/>
      <c r="AF420" s="70"/>
      <c r="AG420" s="70"/>
      <c r="AH420" s="70"/>
      <c r="AI420" s="70"/>
      <c r="AJ420" s="70"/>
      <c r="AK420" s="70"/>
      <c r="AL420" s="70"/>
      <c r="AM420" s="70"/>
      <c r="AN420" s="70">
        <v>7976</v>
      </c>
      <c r="AO420" s="70">
        <v>18632.274932</v>
      </c>
    </row>
    <row r="421" spans="1:41" x14ac:dyDescent="0.25">
      <c r="A421" s="72">
        <v>5063</v>
      </c>
      <c r="B421" s="70"/>
      <c r="C421" s="70"/>
      <c r="D421" s="70"/>
      <c r="E421" s="70"/>
      <c r="F421" s="70"/>
      <c r="G421" s="70"/>
      <c r="H421" s="70"/>
      <c r="I421" s="70"/>
      <c r="J421" s="70"/>
      <c r="K421" s="70"/>
      <c r="L421" s="70"/>
      <c r="M421" s="70"/>
      <c r="N421" s="70"/>
      <c r="O421" s="70"/>
      <c r="P421" s="70"/>
      <c r="Q421" s="70"/>
      <c r="R421" s="70"/>
      <c r="S421" s="70"/>
      <c r="T421" s="70"/>
      <c r="U421" s="70"/>
      <c r="V421" s="70"/>
      <c r="W421" s="70"/>
      <c r="X421" s="70"/>
      <c r="Y421" s="70"/>
      <c r="Z421" s="70"/>
      <c r="AA421" s="70"/>
      <c r="AB421" s="70">
        <v>5090</v>
      </c>
      <c r="AC421" s="70">
        <v>1040.4004090000001</v>
      </c>
      <c r="AD421" s="70"/>
      <c r="AE421" s="70"/>
      <c r="AF421" s="70"/>
      <c r="AG421" s="70"/>
      <c r="AH421" s="70"/>
      <c r="AI421" s="70"/>
      <c r="AJ421" s="70"/>
      <c r="AK421" s="70"/>
      <c r="AL421" s="70"/>
      <c r="AM421" s="70"/>
      <c r="AN421" s="70">
        <v>5090</v>
      </c>
      <c r="AO421" s="70">
        <v>1040.4004090000001</v>
      </c>
    </row>
    <row r="422" spans="1:41" x14ac:dyDescent="0.25">
      <c r="A422" s="72">
        <v>5072</v>
      </c>
      <c r="B422" s="70"/>
      <c r="C422" s="70"/>
      <c r="D422" s="70"/>
      <c r="E422" s="70"/>
      <c r="F422" s="70"/>
      <c r="G422" s="70"/>
      <c r="H422" s="70"/>
      <c r="I422" s="70"/>
      <c r="J422" s="70"/>
      <c r="K422" s="70"/>
      <c r="L422" s="70"/>
      <c r="M422" s="70"/>
      <c r="N422" s="70"/>
      <c r="O422" s="70"/>
      <c r="P422" s="70"/>
      <c r="Q422" s="70"/>
      <c r="R422" s="70"/>
      <c r="S422" s="70"/>
      <c r="T422" s="70"/>
      <c r="U422" s="70"/>
      <c r="V422" s="70"/>
      <c r="W422" s="70"/>
      <c r="X422" s="70"/>
      <c r="Y422" s="70"/>
      <c r="Z422" s="70"/>
      <c r="AA422" s="70"/>
      <c r="AB422" s="70">
        <v>13349</v>
      </c>
      <c r="AC422" s="70">
        <v>17239.742416000001</v>
      </c>
      <c r="AD422" s="70"/>
      <c r="AE422" s="70"/>
      <c r="AF422" s="70"/>
      <c r="AG422" s="70"/>
      <c r="AH422" s="70"/>
      <c r="AI422" s="70"/>
      <c r="AJ422" s="70"/>
      <c r="AK422" s="70"/>
      <c r="AL422" s="70"/>
      <c r="AM422" s="70"/>
      <c r="AN422" s="70">
        <v>13349</v>
      </c>
      <c r="AO422" s="70">
        <v>17239.742416000001</v>
      </c>
    </row>
    <row r="423" spans="1:41" x14ac:dyDescent="0.25">
      <c r="A423" s="72">
        <v>5111</v>
      </c>
      <c r="B423" s="70">
        <v>19600</v>
      </c>
      <c r="C423" s="70">
        <v>6348.6001089999991</v>
      </c>
      <c r="D423" s="70"/>
      <c r="E423" s="70"/>
      <c r="F423" s="70"/>
      <c r="G423" s="70"/>
      <c r="H423" s="70"/>
      <c r="I423" s="70"/>
      <c r="J423" s="70"/>
      <c r="K423" s="70"/>
      <c r="L423" s="70"/>
      <c r="M423" s="70"/>
      <c r="N423" s="70"/>
      <c r="O423" s="70"/>
      <c r="P423" s="70"/>
      <c r="Q423" s="70"/>
      <c r="R423" s="70"/>
      <c r="S423" s="70"/>
      <c r="T423" s="70"/>
      <c r="U423" s="70"/>
      <c r="V423" s="70"/>
      <c r="W423" s="70"/>
      <c r="X423" s="70"/>
      <c r="Y423" s="70"/>
      <c r="Z423" s="70"/>
      <c r="AA423" s="70"/>
      <c r="AB423" s="70"/>
      <c r="AC423" s="70"/>
      <c r="AD423" s="70"/>
      <c r="AE423" s="70"/>
      <c r="AF423" s="70"/>
      <c r="AG423" s="70"/>
      <c r="AH423" s="70"/>
      <c r="AI423" s="70"/>
      <c r="AJ423" s="70"/>
      <c r="AK423" s="70"/>
      <c r="AL423" s="70"/>
      <c r="AM423" s="70"/>
      <c r="AN423" s="70">
        <v>19600</v>
      </c>
      <c r="AO423" s="70">
        <v>6348.6001089999991</v>
      </c>
    </row>
    <row r="424" spans="1:41" x14ac:dyDescent="0.25">
      <c r="A424" s="72">
        <v>5120</v>
      </c>
      <c r="B424" s="70"/>
      <c r="C424" s="70"/>
      <c r="D424" s="70"/>
      <c r="E424" s="70"/>
      <c r="F424" s="70"/>
      <c r="G424" s="70"/>
      <c r="H424" s="70"/>
      <c r="I424" s="70"/>
      <c r="J424" s="70"/>
      <c r="K424" s="70"/>
      <c r="L424" s="70"/>
      <c r="M424" s="70"/>
      <c r="N424" s="70"/>
      <c r="O424" s="70"/>
      <c r="P424" s="70"/>
      <c r="Q424" s="70"/>
      <c r="R424" s="70"/>
      <c r="S424" s="70"/>
      <c r="T424" s="70"/>
      <c r="U424" s="70"/>
      <c r="V424" s="70">
        <v>12900</v>
      </c>
      <c r="W424" s="70">
        <v>12072.775329</v>
      </c>
      <c r="X424" s="70"/>
      <c r="Y424" s="70"/>
      <c r="Z424" s="70"/>
      <c r="AA424" s="70"/>
      <c r="AB424" s="70"/>
      <c r="AC424" s="70"/>
      <c r="AD424" s="70"/>
      <c r="AE424" s="70"/>
      <c r="AF424" s="70"/>
      <c r="AG424" s="70"/>
      <c r="AH424" s="70"/>
      <c r="AI424" s="70"/>
      <c r="AJ424" s="70"/>
      <c r="AK424" s="70"/>
      <c r="AL424" s="70"/>
      <c r="AM424" s="70"/>
      <c r="AN424" s="70">
        <v>12900</v>
      </c>
      <c r="AO424" s="70">
        <v>12072.775329</v>
      </c>
    </row>
    <row r="425" spans="1:41" x14ac:dyDescent="0.25">
      <c r="A425" s="72">
        <v>5121</v>
      </c>
      <c r="B425" s="70"/>
      <c r="C425" s="70"/>
      <c r="D425" s="70"/>
      <c r="E425" s="70"/>
      <c r="F425" s="70"/>
      <c r="G425" s="70"/>
      <c r="H425" s="70"/>
      <c r="I425" s="70"/>
      <c r="J425" s="70"/>
      <c r="K425" s="70"/>
      <c r="L425" s="70"/>
      <c r="M425" s="70"/>
      <c r="N425" s="70"/>
      <c r="O425" s="70"/>
      <c r="P425" s="70"/>
      <c r="Q425" s="70"/>
      <c r="R425" s="70"/>
      <c r="S425" s="70"/>
      <c r="T425" s="70"/>
      <c r="U425" s="70"/>
      <c r="V425" s="70">
        <v>9200</v>
      </c>
      <c r="W425" s="70">
        <v>8902.1148670000002</v>
      </c>
      <c r="X425" s="70"/>
      <c r="Y425" s="70"/>
      <c r="Z425" s="70"/>
      <c r="AA425" s="70"/>
      <c r="AB425" s="70"/>
      <c r="AC425" s="70"/>
      <c r="AD425" s="70"/>
      <c r="AE425" s="70"/>
      <c r="AF425" s="70"/>
      <c r="AG425" s="70"/>
      <c r="AH425" s="70"/>
      <c r="AI425" s="70"/>
      <c r="AJ425" s="70"/>
      <c r="AK425" s="70"/>
      <c r="AL425" s="70"/>
      <c r="AM425" s="70"/>
      <c r="AN425" s="70">
        <v>9200</v>
      </c>
      <c r="AO425" s="70">
        <v>8902.1148670000002</v>
      </c>
    </row>
    <row r="426" spans="1:41" x14ac:dyDescent="0.25">
      <c r="A426" s="72">
        <v>5122</v>
      </c>
      <c r="B426" s="70"/>
      <c r="C426" s="70"/>
      <c r="D426" s="70"/>
      <c r="E426" s="70"/>
      <c r="F426" s="70"/>
      <c r="G426" s="70"/>
      <c r="H426" s="70"/>
      <c r="I426" s="70"/>
      <c r="J426" s="70"/>
      <c r="K426" s="70"/>
      <c r="L426" s="70"/>
      <c r="M426" s="70"/>
      <c r="N426" s="70"/>
      <c r="O426" s="70"/>
      <c r="P426" s="70"/>
      <c r="Q426" s="70"/>
      <c r="R426" s="70"/>
      <c r="S426" s="70"/>
      <c r="T426" s="70"/>
      <c r="U426" s="70"/>
      <c r="V426" s="70">
        <v>17200</v>
      </c>
      <c r="W426" s="70">
        <v>13922.713856999999</v>
      </c>
      <c r="X426" s="70"/>
      <c r="Y426" s="70"/>
      <c r="Z426" s="70"/>
      <c r="AA426" s="70"/>
      <c r="AB426" s="70"/>
      <c r="AC426" s="70"/>
      <c r="AD426" s="70"/>
      <c r="AE426" s="70"/>
      <c r="AF426" s="70"/>
      <c r="AG426" s="70"/>
      <c r="AH426" s="70"/>
      <c r="AI426" s="70"/>
      <c r="AJ426" s="70"/>
      <c r="AK426" s="70"/>
      <c r="AL426" s="70"/>
      <c r="AM426" s="70"/>
      <c r="AN426" s="70">
        <v>17200</v>
      </c>
      <c r="AO426" s="70">
        <v>13922.713856999999</v>
      </c>
    </row>
    <row r="427" spans="1:41" x14ac:dyDescent="0.25">
      <c r="A427" s="72">
        <v>5125</v>
      </c>
      <c r="B427" s="70"/>
      <c r="C427" s="70"/>
      <c r="D427" s="70"/>
      <c r="E427" s="70"/>
      <c r="F427" s="70"/>
      <c r="G427" s="70"/>
      <c r="H427" s="70"/>
      <c r="I427" s="70"/>
      <c r="J427" s="70"/>
      <c r="K427" s="70"/>
      <c r="L427" s="70"/>
      <c r="M427" s="70"/>
      <c r="N427" s="70"/>
      <c r="O427" s="70"/>
      <c r="P427" s="70"/>
      <c r="Q427" s="70"/>
      <c r="R427" s="70"/>
      <c r="S427" s="70"/>
      <c r="T427" s="70"/>
      <c r="U427" s="70"/>
      <c r="V427" s="70">
        <v>25000</v>
      </c>
      <c r="W427" s="70">
        <v>25274.874846999999</v>
      </c>
      <c r="X427" s="70"/>
      <c r="Y427" s="70"/>
      <c r="Z427" s="70"/>
      <c r="AA427" s="70"/>
      <c r="AB427" s="70"/>
      <c r="AC427" s="70"/>
      <c r="AD427" s="70"/>
      <c r="AE427" s="70"/>
      <c r="AF427" s="70"/>
      <c r="AG427" s="70"/>
      <c r="AH427" s="70"/>
      <c r="AI427" s="70"/>
      <c r="AJ427" s="70"/>
      <c r="AK427" s="70"/>
      <c r="AL427" s="70"/>
      <c r="AM427" s="70"/>
      <c r="AN427" s="70">
        <v>25000</v>
      </c>
      <c r="AO427" s="70">
        <v>25274.874846999999</v>
      </c>
    </row>
    <row r="428" spans="1:41" x14ac:dyDescent="0.25">
      <c r="A428" s="72">
        <v>5141</v>
      </c>
      <c r="B428" s="70"/>
      <c r="C428" s="70"/>
      <c r="D428" s="70"/>
      <c r="E428" s="70"/>
      <c r="F428" s="70"/>
      <c r="G428" s="70"/>
      <c r="H428" s="70"/>
      <c r="I428" s="70"/>
      <c r="J428" s="70"/>
      <c r="K428" s="70"/>
      <c r="L428" s="70"/>
      <c r="M428" s="70"/>
      <c r="N428" s="70"/>
      <c r="O428" s="70"/>
      <c r="P428" s="70"/>
      <c r="Q428" s="70"/>
      <c r="R428" s="70"/>
      <c r="S428" s="70"/>
      <c r="T428" s="70"/>
      <c r="U428" s="70"/>
      <c r="V428" s="70"/>
      <c r="W428" s="70"/>
      <c r="X428" s="70"/>
      <c r="Y428" s="70"/>
      <c r="Z428" s="70"/>
      <c r="AA428" s="70"/>
      <c r="AB428" s="70">
        <v>14162</v>
      </c>
      <c r="AC428" s="70">
        <v>17826.619322999999</v>
      </c>
      <c r="AD428" s="70"/>
      <c r="AE428" s="70"/>
      <c r="AF428" s="70"/>
      <c r="AG428" s="70"/>
      <c r="AH428" s="70"/>
      <c r="AI428" s="70"/>
      <c r="AJ428" s="70"/>
      <c r="AK428" s="70"/>
      <c r="AL428" s="70"/>
      <c r="AM428" s="70"/>
      <c r="AN428" s="70">
        <v>14162</v>
      </c>
      <c r="AO428" s="70">
        <v>17826.619322999999</v>
      </c>
    </row>
    <row r="429" spans="1:41" x14ac:dyDescent="0.25">
      <c r="A429" s="72">
        <v>5144</v>
      </c>
      <c r="B429" s="70"/>
      <c r="C429" s="70"/>
      <c r="D429" s="70"/>
      <c r="E429" s="70"/>
      <c r="F429" s="70"/>
      <c r="G429" s="70"/>
      <c r="H429" s="70"/>
      <c r="I429" s="70"/>
      <c r="J429" s="70"/>
      <c r="K429" s="70"/>
      <c r="L429" s="70"/>
      <c r="M429" s="70"/>
      <c r="N429" s="70"/>
      <c r="O429" s="70"/>
      <c r="P429" s="70"/>
      <c r="Q429" s="70"/>
      <c r="R429" s="70"/>
      <c r="S429" s="70"/>
      <c r="T429" s="70"/>
      <c r="U429" s="70"/>
      <c r="V429" s="70"/>
      <c r="W429" s="70"/>
      <c r="X429" s="70"/>
      <c r="Y429" s="70"/>
      <c r="Z429" s="70"/>
      <c r="AA429" s="70"/>
      <c r="AB429" s="70">
        <v>46187</v>
      </c>
      <c r="AC429" s="70">
        <v>57443.690306999997</v>
      </c>
      <c r="AD429" s="70"/>
      <c r="AE429" s="70"/>
      <c r="AF429" s="70"/>
      <c r="AG429" s="70"/>
      <c r="AH429" s="70"/>
      <c r="AI429" s="70"/>
      <c r="AJ429" s="70"/>
      <c r="AK429" s="70"/>
      <c r="AL429" s="70"/>
      <c r="AM429" s="70"/>
      <c r="AN429" s="70">
        <v>46187</v>
      </c>
      <c r="AO429" s="70">
        <v>57443.690306999997</v>
      </c>
    </row>
    <row r="430" spans="1:41" x14ac:dyDescent="0.25">
      <c r="A430" s="72">
        <v>5163</v>
      </c>
      <c r="B430" s="70"/>
      <c r="C430" s="70"/>
      <c r="D430" s="70"/>
      <c r="E430" s="70"/>
      <c r="F430" s="70"/>
      <c r="G430" s="70"/>
      <c r="H430" s="70"/>
      <c r="I430" s="70"/>
      <c r="J430" s="70"/>
      <c r="K430" s="70"/>
      <c r="L430" s="70"/>
      <c r="M430" s="70"/>
      <c r="N430" s="70"/>
      <c r="O430" s="70"/>
      <c r="P430" s="70"/>
      <c r="Q430" s="70"/>
      <c r="R430" s="70"/>
      <c r="S430" s="70"/>
      <c r="T430" s="70"/>
      <c r="U430" s="70"/>
      <c r="V430" s="70"/>
      <c r="W430" s="70"/>
      <c r="X430" s="70"/>
      <c r="Y430" s="70"/>
      <c r="Z430" s="70"/>
      <c r="AA430" s="70"/>
      <c r="AB430" s="70">
        <v>4299</v>
      </c>
      <c r="AC430" s="70">
        <v>14019.650771999999</v>
      </c>
      <c r="AD430" s="70"/>
      <c r="AE430" s="70"/>
      <c r="AF430" s="70"/>
      <c r="AG430" s="70"/>
      <c r="AH430" s="70"/>
      <c r="AI430" s="70"/>
      <c r="AJ430" s="70"/>
      <c r="AK430" s="70"/>
      <c r="AL430" s="70"/>
      <c r="AM430" s="70"/>
      <c r="AN430" s="70">
        <v>4299</v>
      </c>
      <c r="AO430" s="70">
        <v>14019.650771999999</v>
      </c>
    </row>
    <row r="431" spans="1:41" x14ac:dyDescent="0.25">
      <c r="A431" s="72">
        <v>5174</v>
      </c>
      <c r="B431" s="70"/>
      <c r="C431" s="70"/>
      <c r="D431" s="70"/>
      <c r="E431" s="70"/>
      <c r="F431" s="70"/>
      <c r="G431" s="70"/>
      <c r="H431" s="70"/>
      <c r="I431" s="70"/>
      <c r="J431" s="70"/>
      <c r="K431" s="70"/>
      <c r="L431" s="70"/>
      <c r="M431" s="70"/>
      <c r="N431" s="70"/>
      <c r="O431" s="70"/>
      <c r="P431" s="70"/>
      <c r="Q431" s="70"/>
      <c r="R431" s="70"/>
      <c r="S431" s="70"/>
      <c r="T431" s="70"/>
      <c r="U431" s="70"/>
      <c r="V431" s="70"/>
      <c r="W431" s="70"/>
      <c r="X431" s="70"/>
      <c r="Y431" s="70"/>
      <c r="Z431" s="70"/>
      <c r="AA431" s="70"/>
      <c r="AB431" s="70">
        <v>11887</v>
      </c>
      <c r="AC431" s="70">
        <v>15807.715726999999</v>
      </c>
      <c r="AD431" s="70"/>
      <c r="AE431" s="70"/>
      <c r="AF431" s="70"/>
      <c r="AG431" s="70"/>
      <c r="AH431" s="70"/>
      <c r="AI431" s="70"/>
      <c r="AJ431" s="70"/>
      <c r="AK431" s="70"/>
      <c r="AL431" s="70"/>
      <c r="AM431" s="70"/>
      <c r="AN431" s="70">
        <v>11887</v>
      </c>
      <c r="AO431" s="70">
        <v>15807.715726999999</v>
      </c>
    </row>
    <row r="432" spans="1:41" x14ac:dyDescent="0.25">
      <c r="A432" s="72">
        <v>5193</v>
      </c>
      <c r="B432" s="70"/>
      <c r="C432" s="70"/>
      <c r="D432" s="70"/>
      <c r="E432" s="70"/>
      <c r="F432" s="70"/>
      <c r="G432" s="70"/>
      <c r="H432" s="70"/>
      <c r="I432" s="70"/>
      <c r="J432" s="70"/>
      <c r="K432" s="70"/>
      <c r="L432" s="70"/>
      <c r="M432" s="70"/>
      <c r="N432" s="70"/>
      <c r="O432" s="70"/>
      <c r="P432" s="70"/>
      <c r="Q432" s="70"/>
      <c r="R432" s="70"/>
      <c r="S432" s="70"/>
      <c r="T432" s="70"/>
      <c r="U432" s="70"/>
      <c r="V432" s="70"/>
      <c r="W432" s="70"/>
      <c r="X432" s="70"/>
      <c r="Y432" s="70"/>
      <c r="Z432" s="70"/>
      <c r="AA432" s="70"/>
      <c r="AB432" s="70"/>
      <c r="AC432" s="70"/>
      <c r="AD432" s="70"/>
      <c r="AE432" s="70"/>
      <c r="AF432" s="70">
        <v>2000</v>
      </c>
      <c r="AG432" s="70">
        <v>2026.7246129999999</v>
      </c>
      <c r="AH432" s="70"/>
      <c r="AI432" s="70"/>
      <c r="AJ432" s="70"/>
      <c r="AK432" s="70"/>
      <c r="AL432" s="70"/>
      <c r="AM432" s="70"/>
      <c r="AN432" s="70">
        <v>2000</v>
      </c>
      <c r="AO432" s="70">
        <v>2026.7246129999999</v>
      </c>
    </row>
    <row r="433" spans="1:41" x14ac:dyDescent="0.25">
      <c r="A433" s="72">
        <v>5215</v>
      </c>
      <c r="B433" s="70"/>
      <c r="C433" s="70"/>
      <c r="D433" s="70"/>
      <c r="E433" s="70"/>
      <c r="F433" s="70"/>
      <c r="G433" s="70"/>
      <c r="H433" s="70"/>
      <c r="I433" s="70"/>
      <c r="J433" s="70"/>
      <c r="K433" s="70"/>
      <c r="L433" s="70"/>
      <c r="M433" s="70"/>
      <c r="N433" s="70">
        <v>38500</v>
      </c>
      <c r="O433" s="70">
        <v>31389.489441000002</v>
      </c>
      <c r="P433" s="70"/>
      <c r="Q433" s="70"/>
      <c r="R433" s="70"/>
      <c r="S433" s="70"/>
      <c r="T433" s="70"/>
      <c r="U433" s="70"/>
      <c r="V433" s="70"/>
      <c r="W433" s="70"/>
      <c r="X433" s="70"/>
      <c r="Y433" s="70"/>
      <c r="Z433" s="70"/>
      <c r="AA433" s="70"/>
      <c r="AB433" s="70"/>
      <c r="AC433" s="70"/>
      <c r="AD433" s="70"/>
      <c r="AE433" s="70"/>
      <c r="AF433" s="70"/>
      <c r="AG433" s="70"/>
      <c r="AH433" s="70"/>
      <c r="AI433" s="70"/>
      <c r="AJ433" s="70"/>
      <c r="AK433" s="70"/>
      <c r="AL433" s="70"/>
      <c r="AM433" s="70"/>
      <c r="AN433" s="70">
        <v>38500</v>
      </c>
      <c r="AO433" s="70">
        <v>31389.489441000002</v>
      </c>
    </row>
    <row r="434" spans="1:41" x14ac:dyDescent="0.25">
      <c r="A434" s="72">
        <v>5224</v>
      </c>
      <c r="B434" s="70"/>
      <c r="C434" s="70"/>
      <c r="D434" s="70"/>
      <c r="E434" s="70"/>
      <c r="F434" s="70"/>
      <c r="G434" s="70"/>
      <c r="H434" s="70"/>
      <c r="I434" s="70"/>
      <c r="J434" s="70"/>
      <c r="K434" s="70"/>
      <c r="L434" s="70"/>
      <c r="M434" s="70"/>
      <c r="N434" s="70"/>
      <c r="O434" s="70"/>
      <c r="P434" s="70"/>
      <c r="Q434" s="70"/>
      <c r="R434" s="70"/>
      <c r="S434" s="70"/>
      <c r="T434" s="70"/>
      <c r="U434" s="70"/>
      <c r="V434" s="70">
        <v>5900</v>
      </c>
      <c r="W434" s="70">
        <v>4052.6620549999998</v>
      </c>
      <c r="X434" s="70"/>
      <c r="Y434" s="70"/>
      <c r="Z434" s="70"/>
      <c r="AA434" s="70"/>
      <c r="AB434" s="70"/>
      <c r="AC434" s="70"/>
      <c r="AD434" s="70"/>
      <c r="AE434" s="70"/>
      <c r="AF434" s="70"/>
      <c r="AG434" s="70"/>
      <c r="AH434" s="70"/>
      <c r="AI434" s="70"/>
      <c r="AJ434" s="70"/>
      <c r="AK434" s="70"/>
      <c r="AL434" s="70"/>
      <c r="AM434" s="70"/>
      <c r="AN434" s="70">
        <v>5900</v>
      </c>
      <c r="AO434" s="70">
        <v>4052.6620549999998</v>
      </c>
    </row>
    <row r="435" spans="1:41" x14ac:dyDescent="0.25">
      <c r="A435" s="72">
        <v>5232</v>
      </c>
      <c r="B435" s="70"/>
      <c r="C435" s="70"/>
      <c r="D435" s="70"/>
      <c r="E435" s="70"/>
      <c r="F435" s="70"/>
      <c r="G435" s="70"/>
      <c r="H435" s="70"/>
      <c r="I435" s="70"/>
      <c r="J435" s="70"/>
      <c r="K435" s="70"/>
      <c r="L435" s="70"/>
      <c r="M435" s="70"/>
      <c r="N435" s="70"/>
      <c r="O435" s="70"/>
      <c r="P435" s="70"/>
      <c r="Q435" s="70"/>
      <c r="R435" s="70"/>
      <c r="S435" s="70"/>
      <c r="T435" s="70"/>
      <c r="U435" s="70"/>
      <c r="V435" s="70"/>
      <c r="W435" s="70"/>
      <c r="X435" s="70"/>
      <c r="Y435" s="70"/>
      <c r="Z435" s="70"/>
      <c r="AA435" s="70"/>
      <c r="AB435" s="70">
        <v>24164</v>
      </c>
      <c r="AC435" s="70">
        <v>26608.503844000003</v>
      </c>
      <c r="AD435" s="70"/>
      <c r="AE435" s="70"/>
      <c r="AF435" s="70"/>
      <c r="AG435" s="70"/>
      <c r="AH435" s="70"/>
      <c r="AI435" s="70"/>
      <c r="AJ435" s="70"/>
      <c r="AK435" s="70"/>
      <c r="AL435" s="70"/>
      <c r="AM435" s="70"/>
      <c r="AN435" s="70">
        <v>24164</v>
      </c>
      <c r="AO435" s="70">
        <v>26608.503844000003</v>
      </c>
    </row>
    <row r="436" spans="1:41" x14ac:dyDescent="0.25">
      <c r="A436" s="72">
        <v>5236</v>
      </c>
      <c r="B436" s="70"/>
      <c r="C436" s="70"/>
      <c r="D436" s="70"/>
      <c r="E436" s="70"/>
      <c r="F436" s="70"/>
      <c r="G436" s="70"/>
      <c r="H436" s="70"/>
      <c r="I436" s="70"/>
      <c r="J436" s="70"/>
      <c r="K436" s="70"/>
      <c r="L436" s="70"/>
      <c r="M436" s="70"/>
      <c r="N436" s="70"/>
      <c r="O436" s="70"/>
      <c r="P436" s="70"/>
      <c r="Q436" s="70"/>
      <c r="R436" s="70"/>
      <c r="S436" s="70"/>
      <c r="T436" s="70"/>
      <c r="U436" s="70"/>
      <c r="V436" s="70"/>
      <c r="W436" s="70"/>
      <c r="X436" s="70"/>
      <c r="Y436" s="70"/>
      <c r="Z436" s="70"/>
      <c r="AA436" s="70"/>
      <c r="AB436" s="70">
        <v>39916</v>
      </c>
      <c r="AC436" s="70">
        <v>35411.804109000004</v>
      </c>
      <c r="AD436" s="70"/>
      <c r="AE436" s="70"/>
      <c r="AF436" s="70"/>
      <c r="AG436" s="70"/>
      <c r="AH436" s="70"/>
      <c r="AI436" s="70"/>
      <c r="AJ436" s="70"/>
      <c r="AK436" s="70"/>
      <c r="AL436" s="70"/>
      <c r="AM436" s="70"/>
      <c r="AN436" s="70">
        <v>39916</v>
      </c>
      <c r="AO436" s="70">
        <v>35411.804109000004</v>
      </c>
    </row>
    <row r="437" spans="1:41" x14ac:dyDescent="0.25">
      <c r="A437" s="72">
        <v>5242</v>
      </c>
      <c r="B437" s="70"/>
      <c r="C437" s="70"/>
      <c r="D437" s="70"/>
      <c r="E437" s="70"/>
      <c r="F437" s="70"/>
      <c r="G437" s="70"/>
      <c r="H437" s="70"/>
      <c r="I437" s="70"/>
      <c r="J437" s="70"/>
      <c r="K437" s="70"/>
      <c r="L437" s="70"/>
      <c r="M437" s="70"/>
      <c r="N437" s="70"/>
      <c r="O437" s="70"/>
      <c r="P437" s="70"/>
      <c r="Q437" s="70"/>
      <c r="R437" s="70"/>
      <c r="S437" s="70"/>
      <c r="T437" s="70"/>
      <c r="U437" s="70"/>
      <c r="V437" s="70"/>
      <c r="W437" s="70"/>
      <c r="X437" s="70"/>
      <c r="Y437" s="70"/>
      <c r="Z437" s="70"/>
      <c r="AA437" s="70"/>
      <c r="AB437" s="70">
        <v>21193</v>
      </c>
      <c r="AC437" s="70">
        <v>21247.387941000001</v>
      </c>
      <c r="AD437" s="70"/>
      <c r="AE437" s="70"/>
      <c r="AF437" s="70"/>
      <c r="AG437" s="70"/>
      <c r="AH437" s="70"/>
      <c r="AI437" s="70"/>
      <c r="AJ437" s="70"/>
      <c r="AK437" s="70"/>
      <c r="AL437" s="70"/>
      <c r="AM437" s="70"/>
      <c r="AN437" s="70">
        <v>21193</v>
      </c>
      <c r="AO437" s="70">
        <v>21247.387941000001</v>
      </c>
    </row>
    <row r="438" spans="1:41" x14ac:dyDescent="0.25">
      <c r="A438" s="72">
        <v>5247</v>
      </c>
      <c r="B438" s="70"/>
      <c r="C438" s="70"/>
      <c r="D438" s="70"/>
      <c r="E438" s="70"/>
      <c r="F438" s="70"/>
      <c r="G438" s="70"/>
      <c r="H438" s="70"/>
      <c r="I438" s="70"/>
      <c r="J438" s="70"/>
      <c r="K438" s="70"/>
      <c r="L438" s="70"/>
      <c r="M438" s="70"/>
      <c r="N438" s="70"/>
      <c r="O438" s="70"/>
      <c r="P438" s="70"/>
      <c r="Q438" s="70"/>
      <c r="R438" s="70"/>
      <c r="S438" s="70"/>
      <c r="T438" s="70"/>
      <c r="U438" s="70"/>
      <c r="V438" s="70"/>
      <c r="W438" s="70"/>
      <c r="X438" s="70"/>
      <c r="Y438" s="70"/>
      <c r="Z438" s="70"/>
      <c r="AA438" s="70"/>
      <c r="AB438" s="70"/>
      <c r="AC438" s="70"/>
      <c r="AD438" s="70"/>
      <c r="AE438" s="70"/>
      <c r="AF438" s="70"/>
      <c r="AG438" s="70"/>
      <c r="AH438" s="70"/>
      <c r="AI438" s="70"/>
      <c r="AJ438" s="70"/>
      <c r="AK438" s="70"/>
      <c r="AL438" s="70">
        <v>1600</v>
      </c>
      <c r="AM438" s="70">
        <v>1847.308528</v>
      </c>
      <c r="AN438" s="70">
        <v>1600</v>
      </c>
      <c r="AO438" s="70">
        <v>1847.308528</v>
      </c>
    </row>
    <row r="439" spans="1:41" x14ac:dyDescent="0.25">
      <c r="A439" s="72">
        <v>5261</v>
      </c>
      <c r="B439" s="70"/>
      <c r="C439" s="70"/>
      <c r="D439" s="70"/>
      <c r="E439" s="70"/>
      <c r="F439" s="70"/>
      <c r="G439" s="70"/>
      <c r="H439" s="70"/>
      <c r="I439" s="70"/>
      <c r="J439" s="70"/>
      <c r="K439" s="70"/>
      <c r="L439" s="70"/>
      <c r="M439" s="70"/>
      <c r="N439" s="70"/>
      <c r="O439" s="70"/>
      <c r="P439" s="70"/>
      <c r="Q439" s="70"/>
      <c r="R439" s="70"/>
      <c r="S439" s="70"/>
      <c r="T439" s="70"/>
      <c r="U439" s="70"/>
      <c r="V439" s="70"/>
      <c r="W439" s="70"/>
      <c r="X439" s="70"/>
      <c r="Y439" s="70"/>
      <c r="Z439" s="70"/>
      <c r="AA439" s="70"/>
      <c r="AB439" s="70"/>
      <c r="AC439" s="70"/>
      <c r="AD439" s="70"/>
      <c r="AE439" s="70"/>
      <c r="AF439" s="70"/>
      <c r="AG439" s="70"/>
      <c r="AH439" s="70"/>
      <c r="AI439" s="70"/>
      <c r="AJ439" s="70"/>
      <c r="AK439" s="70"/>
      <c r="AL439" s="70">
        <v>600</v>
      </c>
      <c r="AM439" s="70">
        <v>235.19316000000001</v>
      </c>
      <c r="AN439" s="70">
        <v>600</v>
      </c>
      <c r="AO439" s="70">
        <v>235.19316000000001</v>
      </c>
    </row>
    <row r="440" spans="1:41" x14ac:dyDescent="0.25">
      <c r="A440" s="72">
        <v>5312</v>
      </c>
      <c r="B440" s="70"/>
      <c r="C440" s="70"/>
      <c r="D440" s="70"/>
      <c r="E440" s="70"/>
      <c r="F440" s="70"/>
      <c r="G440" s="70"/>
      <c r="H440" s="70"/>
      <c r="I440" s="70"/>
      <c r="J440" s="70"/>
      <c r="K440" s="70"/>
      <c r="L440" s="70"/>
      <c r="M440" s="70"/>
      <c r="N440" s="70"/>
      <c r="O440" s="70"/>
      <c r="P440" s="70"/>
      <c r="Q440" s="70"/>
      <c r="R440" s="70"/>
      <c r="S440" s="70"/>
      <c r="T440" s="70"/>
      <c r="U440" s="70"/>
      <c r="V440" s="70"/>
      <c r="W440" s="70"/>
      <c r="X440" s="70"/>
      <c r="Y440" s="70"/>
      <c r="Z440" s="70"/>
      <c r="AA440" s="70"/>
      <c r="AB440" s="70">
        <v>17063</v>
      </c>
      <c r="AC440" s="70">
        <v>14147.843818000001</v>
      </c>
      <c r="AD440" s="70"/>
      <c r="AE440" s="70"/>
      <c r="AF440" s="70"/>
      <c r="AG440" s="70"/>
      <c r="AH440" s="70"/>
      <c r="AI440" s="70"/>
      <c r="AJ440" s="70"/>
      <c r="AK440" s="70"/>
      <c r="AL440" s="70"/>
      <c r="AM440" s="70"/>
      <c r="AN440" s="70">
        <v>17063</v>
      </c>
      <c r="AO440" s="70">
        <v>14147.843818000001</v>
      </c>
    </row>
    <row r="441" spans="1:41" x14ac:dyDescent="0.25">
      <c r="A441" s="72">
        <v>5325</v>
      </c>
      <c r="B441" s="70"/>
      <c r="C441" s="70"/>
      <c r="D441" s="70"/>
      <c r="E441" s="70"/>
      <c r="F441" s="70"/>
      <c r="G441" s="70"/>
      <c r="H441" s="70"/>
      <c r="I441" s="70"/>
      <c r="J441" s="70"/>
      <c r="K441" s="70"/>
      <c r="L441" s="70"/>
      <c r="M441" s="70"/>
      <c r="N441" s="70"/>
      <c r="O441" s="70"/>
      <c r="P441" s="70"/>
      <c r="Q441" s="70"/>
      <c r="R441" s="70"/>
      <c r="S441" s="70"/>
      <c r="T441" s="70"/>
      <c r="U441" s="70"/>
      <c r="V441" s="70">
        <v>4400</v>
      </c>
      <c r="W441" s="70">
        <v>6047.0859529999998</v>
      </c>
      <c r="X441" s="70"/>
      <c r="Y441" s="70"/>
      <c r="Z441" s="70"/>
      <c r="AA441" s="70"/>
      <c r="AB441" s="70"/>
      <c r="AC441" s="70"/>
      <c r="AD441" s="70"/>
      <c r="AE441" s="70"/>
      <c r="AF441" s="70"/>
      <c r="AG441" s="70"/>
      <c r="AH441" s="70"/>
      <c r="AI441" s="70"/>
      <c r="AJ441" s="70"/>
      <c r="AK441" s="70"/>
      <c r="AL441" s="70"/>
      <c r="AM441" s="70"/>
      <c r="AN441" s="70">
        <v>4400</v>
      </c>
      <c r="AO441" s="70">
        <v>6047.0859529999998</v>
      </c>
    </row>
    <row r="442" spans="1:41" x14ac:dyDescent="0.25">
      <c r="A442" s="72">
        <v>5330</v>
      </c>
      <c r="B442" s="70"/>
      <c r="C442" s="70"/>
      <c r="D442" s="70"/>
      <c r="E442" s="70"/>
      <c r="F442" s="70"/>
      <c r="G442" s="70"/>
      <c r="H442" s="70"/>
      <c r="I442" s="70"/>
      <c r="J442" s="70"/>
      <c r="K442" s="70"/>
      <c r="L442" s="70"/>
      <c r="M442" s="70"/>
      <c r="N442" s="70"/>
      <c r="O442" s="70"/>
      <c r="P442" s="70"/>
      <c r="Q442" s="70"/>
      <c r="R442" s="70"/>
      <c r="S442" s="70"/>
      <c r="T442" s="70"/>
      <c r="U442" s="70"/>
      <c r="V442" s="70">
        <v>8300</v>
      </c>
      <c r="W442" s="70">
        <v>6693.8285490000007</v>
      </c>
      <c r="X442" s="70"/>
      <c r="Y442" s="70"/>
      <c r="Z442" s="70"/>
      <c r="AA442" s="70"/>
      <c r="AB442" s="70"/>
      <c r="AC442" s="70"/>
      <c r="AD442" s="70"/>
      <c r="AE442" s="70"/>
      <c r="AF442" s="70"/>
      <c r="AG442" s="70"/>
      <c r="AH442" s="70"/>
      <c r="AI442" s="70"/>
      <c r="AJ442" s="70"/>
      <c r="AK442" s="70"/>
      <c r="AL442" s="70"/>
      <c r="AM442" s="70"/>
      <c r="AN442" s="70">
        <v>8300</v>
      </c>
      <c r="AO442" s="70">
        <v>6693.8285490000007</v>
      </c>
    </row>
    <row r="443" spans="1:41" x14ac:dyDescent="0.25">
      <c r="A443" s="72">
        <v>5331</v>
      </c>
      <c r="B443" s="70"/>
      <c r="C443" s="70"/>
      <c r="D443" s="70"/>
      <c r="E443" s="70"/>
      <c r="F443" s="70"/>
      <c r="G443" s="70"/>
      <c r="H443" s="70"/>
      <c r="I443" s="70"/>
      <c r="J443" s="70"/>
      <c r="K443" s="70"/>
      <c r="L443" s="70"/>
      <c r="M443" s="70"/>
      <c r="N443" s="70"/>
      <c r="O443" s="70"/>
      <c r="P443" s="70"/>
      <c r="Q443" s="70"/>
      <c r="R443" s="70"/>
      <c r="S443" s="70"/>
      <c r="T443" s="70"/>
      <c r="U443" s="70"/>
      <c r="V443" s="70">
        <v>11500</v>
      </c>
      <c r="W443" s="70">
        <v>9673.029176</v>
      </c>
      <c r="X443" s="70"/>
      <c r="Y443" s="70"/>
      <c r="Z443" s="70"/>
      <c r="AA443" s="70"/>
      <c r="AB443" s="70"/>
      <c r="AC443" s="70"/>
      <c r="AD443" s="70"/>
      <c r="AE443" s="70"/>
      <c r="AF443" s="70"/>
      <c r="AG443" s="70"/>
      <c r="AH443" s="70"/>
      <c r="AI443" s="70"/>
      <c r="AJ443" s="70"/>
      <c r="AK443" s="70"/>
      <c r="AL443" s="70"/>
      <c r="AM443" s="70"/>
      <c r="AN443" s="70">
        <v>11500</v>
      </c>
      <c r="AO443" s="70">
        <v>9673.029176</v>
      </c>
    </row>
    <row r="444" spans="1:41" x14ac:dyDescent="0.25">
      <c r="A444" s="72">
        <v>5332</v>
      </c>
      <c r="B444" s="70"/>
      <c r="C444" s="70"/>
      <c r="D444" s="70"/>
      <c r="E444" s="70"/>
      <c r="F444" s="70"/>
      <c r="G444" s="70"/>
      <c r="H444" s="70"/>
      <c r="I444" s="70"/>
      <c r="J444" s="70"/>
      <c r="K444" s="70"/>
      <c r="L444" s="70"/>
      <c r="M444" s="70"/>
      <c r="N444" s="70"/>
      <c r="O444" s="70"/>
      <c r="P444" s="70"/>
      <c r="Q444" s="70"/>
      <c r="R444" s="70"/>
      <c r="S444" s="70"/>
      <c r="T444" s="70"/>
      <c r="U444" s="70"/>
      <c r="V444" s="70">
        <v>14800</v>
      </c>
      <c r="W444" s="70">
        <v>10409.755404</v>
      </c>
      <c r="X444" s="70"/>
      <c r="Y444" s="70"/>
      <c r="Z444" s="70"/>
      <c r="AA444" s="70"/>
      <c r="AB444" s="70"/>
      <c r="AC444" s="70"/>
      <c r="AD444" s="70"/>
      <c r="AE444" s="70"/>
      <c r="AF444" s="70"/>
      <c r="AG444" s="70"/>
      <c r="AH444" s="70"/>
      <c r="AI444" s="70"/>
      <c r="AJ444" s="70"/>
      <c r="AK444" s="70"/>
      <c r="AL444" s="70"/>
      <c r="AM444" s="70"/>
      <c r="AN444" s="70">
        <v>14800</v>
      </c>
      <c r="AO444" s="70">
        <v>10409.755404</v>
      </c>
    </row>
    <row r="445" spans="1:41" x14ac:dyDescent="0.25">
      <c r="A445" s="72">
        <v>5336</v>
      </c>
      <c r="B445" s="70"/>
      <c r="C445" s="70"/>
      <c r="D445" s="70"/>
      <c r="E445" s="70"/>
      <c r="F445" s="70"/>
      <c r="G445" s="70"/>
      <c r="H445" s="70"/>
      <c r="I445" s="70"/>
      <c r="J445" s="70"/>
      <c r="K445" s="70"/>
      <c r="L445" s="70"/>
      <c r="M445" s="70"/>
      <c r="N445" s="70"/>
      <c r="O445" s="70"/>
      <c r="P445" s="70"/>
      <c r="Q445" s="70"/>
      <c r="R445" s="70"/>
      <c r="S445" s="70"/>
      <c r="T445" s="70"/>
      <c r="U445" s="70"/>
      <c r="V445" s="70">
        <v>7500</v>
      </c>
      <c r="W445" s="70">
        <v>8409.6841280000008</v>
      </c>
      <c r="X445" s="70"/>
      <c r="Y445" s="70"/>
      <c r="Z445" s="70"/>
      <c r="AA445" s="70"/>
      <c r="AB445" s="70"/>
      <c r="AC445" s="70"/>
      <c r="AD445" s="70"/>
      <c r="AE445" s="70"/>
      <c r="AF445" s="70"/>
      <c r="AG445" s="70"/>
      <c r="AH445" s="70"/>
      <c r="AI445" s="70"/>
      <c r="AJ445" s="70"/>
      <c r="AK445" s="70"/>
      <c r="AL445" s="70"/>
      <c r="AM445" s="70"/>
      <c r="AN445" s="70">
        <v>7500</v>
      </c>
      <c r="AO445" s="70">
        <v>8409.6841280000008</v>
      </c>
    </row>
    <row r="446" spans="1:41" x14ac:dyDescent="0.25">
      <c r="A446" s="72">
        <v>5339</v>
      </c>
      <c r="B446" s="70"/>
      <c r="C446" s="70"/>
      <c r="D446" s="70"/>
      <c r="E446" s="70"/>
      <c r="F446" s="70"/>
      <c r="G446" s="70"/>
      <c r="H446" s="70"/>
      <c r="I446" s="70"/>
      <c r="J446" s="70"/>
      <c r="K446" s="70"/>
      <c r="L446" s="70"/>
      <c r="M446" s="70"/>
      <c r="N446" s="70"/>
      <c r="O446" s="70"/>
      <c r="P446" s="70"/>
      <c r="Q446" s="70"/>
      <c r="R446" s="70"/>
      <c r="S446" s="70"/>
      <c r="T446" s="70"/>
      <c r="U446" s="70"/>
      <c r="V446" s="70"/>
      <c r="W446" s="70"/>
      <c r="X446" s="70"/>
      <c r="Y446" s="70"/>
      <c r="Z446" s="70"/>
      <c r="AA446" s="70"/>
      <c r="AB446" s="70">
        <v>8359</v>
      </c>
      <c r="AC446" s="70">
        <v>6317.5912669999998</v>
      </c>
      <c r="AD446" s="70"/>
      <c r="AE446" s="70"/>
      <c r="AF446" s="70"/>
      <c r="AG446" s="70"/>
      <c r="AH446" s="70"/>
      <c r="AI446" s="70"/>
      <c r="AJ446" s="70"/>
      <c r="AK446" s="70"/>
      <c r="AL446" s="70"/>
      <c r="AM446" s="70"/>
      <c r="AN446" s="70">
        <v>8359</v>
      </c>
      <c r="AO446" s="70">
        <v>6317.5912669999998</v>
      </c>
    </row>
    <row r="447" spans="1:41" x14ac:dyDescent="0.25">
      <c r="A447" s="72">
        <v>5340</v>
      </c>
      <c r="B447" s="70"/>
      <c r="C447" s="70"/>
      <c r="D447" s="70"/>
      <c r="E447" s="70"/>
      <c r="F447" s="70"/>
      <c r="G447" s="70"/>
      <c r="H447" s="70"/>
      <c r="I447" s="70"/>
      <c r="J447" s="70"/>
      <c r="K447" s="70"/>
      <c r="L447" s="70"/>
      <c r="M447" s="70"/>
      <c r="N447" s="70"/>
      <c r="O447" s="70"/>
      <c r="P447" s="70"/>
      <c r="Q447" s="70"/>
      <c r="R447" s="70"/>
      <c r="S447" s="70"/>
      <c r="T447" s="70"/>
      <c r="U447" s="70"/>
      <c r="V447" s="70"/>
      <c r="W447" s="70"/>
      <c r="X447" s="70"/>
      <c r="Y447" s="70"/>
      <c r="Z447" s="70"/>
      <c r="AA447" s="70"/>
      <c r="AB447" s="70">
        <v>2080</v>
      </c>
      <c r="AC447" s="70">
        <v>2704.9151350000002</v>
      </c>
      <c r="AD447" s="70"/>
      <c r="AE447" s="70"/>
      <c r="AF447" s="70"/>
      <c r="AG447" s="70"/>
      <c r="AH447" s="70"/>
      <c r="AI447" s="70"/>
      <c r="AJ447" s="70"/>
      <c r="AK447" s="70"/>
      <c r="AL447" s="70"/>
      <c r="AM447" s="70"/>
      <c r="AN447" s="70">
        <v>2080</v>
      </c>
      <c r="AO447" s="70">
        <v>2704.9151350000002</v>
      </c>
    </row>
    <row r="448" spans="1:41" x14ac:dyDescent="0.25">
      <c r="A448" s="72">
        <v>5373</v>
      </c>
      <c r="B448" s="70"/>
      <c r="C448" s="70"/>
      <c r="D448" s="70"/>
      <c r="E448" s="70"/>
      <c r="F448" s="70"/>
      <c r="G448" s="70"/>
      <c r="H448" s="70"/>
      <c r="I448" s="70"/>
      <c r="J448" s="70"/>
      <c r="K448" s="70"/>
      <c r="L448" s="70"/>
      <c r="M448" s="70"/>
      <c r="N448" s="70"/>
      <c r="O448" s="70"/>
      <c r="P448" s="70"/>
      <c r="Q448" s="70"/>
      <c r="R448" s="70"/>
      <c r="S448" s="70"/>
      <c r="T448" s="70"/>
      <c r="U448" s="70"/>
      <c r="V448" s="70"/>
      <c r="W448" s="70"/>
      <c r="X448" s="70"/>
      <c r="Y448" s="70"/>
      <c r="Z448" s="70"/>
      <c r="AA448" s="70"/>
      <c r="AB448" s="70">
        <v>4918</v>
      </c>
      <c r="AC448" s="70">
        <v>7089.9550939999999</v>
      </c>
      <c r="AD448" s="70"/>
      <c r="AE448" s="70"/>
      <c r="AF448" s="70"/>
      <c r="AG448" s="70"/>
      <c r="AH448" s="70"/>
      <c r="AI448" s="70"/>
      <c r="AJ448" s="70"/>
      <c r="AK448" s="70"/>
      <c r="AL448" s="70"/>
      <c r="AM448" s="70"/>
      <c r="AN448" s="70">
        <v>4918</v>
      </c>
      <c r="AO448" s="70">
        <v>7089.9550939999999</v>
      </c>
    </row>
    <row r="449" spans="1:41" x14ac:dyDescent="0.25">
      <c r="A449" s="72">
        <v>5375</v>
      </c>
      <c r="B449" s="70"/>
      <c r="C449" s="70"/>
      <c r="D449" s="70"/>
      <c r="E449" s="70"/>
      <c r="F449" s="70"/>
      <c r="G449" s="70"/>
      <c r="H449" s="70"/>
      <c r="I449" s="70"/>
      <c r="J449" s="70"/>
      <c r="K449" s="70"/>
      <c r="L449" s="70"/>
      <c r="M449" s="70"/>
      <c r="N449" s="70"/>
      <c r="O449" s="70"/>
      <c r="P449" s="70"/>
      <c r="Q449" s="70"/>
      <c r="R449" s="70"/>
      <c r="S449" s="70"/>
      <c r="T449" s="70"/>
      <c r="U449" s="70"/>
      <c r="V449" s="70"/>
      <c r="W449" s="70"/>
      <c r="X449" s="70"/>
      <c r="Y449" s="70"/>
      <c r="Z449" s="70"/>
      <c r="AA449" s="70"/>
      <c r="AB449" s="70">
        <v>5553</v>
      </c>
      <c r="AC449" s="70">
        <v>8901.6423919999997</v>
      </c>
      <c r="AD449" s="70"/>
      <c r="AE449" s="70"/>
      <c r="AF449" s="70"/>
      <c r="AG449" s="70"/>
      <c r="AH449" s="70"/>
      <c r="AI449" s="70"/>
      <c r="AJ449" s="70"/>
      <c r="AK449" s="70"/>
      <c r="AL449" s="70"/>
      <c r="AM449" s="70"/>
      <c r="AN449" s="70">
        <v>5553</v>
      </c>
      <c r="AO449" s="70">
        <v>8901.6423919999997</v>
      </c>
    </row>
    <row r="450" spans="1:41" x14ac:dyDescent="0.25">
      <c r="A450" s="72">
        <v>5378</v>
      </c>
      <c r="B450" s="70"/>
      <c r="C450" s="70"/>
      <c r="D450" s="70"/>
      <c r="E450" s="70"/>
      <c r="F450" s="70"/>
      <c r="G450" s="70"/>
      <c r="H450" s="70"/>
      <c r="I450" s="70"/>
      <c r="J450" s="70"/>
      <c r="K450" s="70"/>
      <c r="L450" s="70"/>
      <c r="M450" s="70"/>
      <c r="N450" s="70"/>
      <c r="O450" s="70"/>
      <c r="P450" s="70"/>
      <c r="Q450" s="70"/>
      <c r="R450" s="70"/>
      <c r="S450" s="70"/>
      <c r="T450" s="70"/>
      <c r="U450" s="70"/>
      <c r="V450" s="70"/>
      <c r="W450" s="70"/>
      <c r="X450" s="70"/>
      <c r="Y450" s="70"/>
      <c r="Z450" s="70"/>
      <c r="AA450" s="70"/>
      <c r="AB450" s="70">
        <v>4553</v>
      </c>
      <c r="AC450" s="70">
        <v>9980.8857270000008</v>
      </c>
      <c r="AD450" s="70"/>
      <c r="AE450" s="70"/>
      <c r="AF450" s="70"/>
      <c r="AG450" s="70"/>
      <c r="AH450" s="70"/>
      <c r="AI450" s="70"/>
      <c r="AJ450" s="70"/>
      <c r="AK450" s="70"/>
      <c r="AL450" s="70"/>
      <c r="AM450" s="70"/>
      <c r="AN450" s="70">
        <v>4553</v>
      </c>
      <c r="AO450" s="70">
        <v>9980.8857270000008</v>
      </c>
    </row>
    <row r="451" spans="1:41" x14ac:dyDescent="0.25">
      <c r="A451" s="72">
        <v>5417</v>
      </c>
      <c r="B451" s="70"/>
      <c r="C451" s="70"/>
      <c r="D451" s="70"/>
      <c r="E451" s="70"/>
      <c r="F451" s="70"/>
      <c r="G451" s="70"/>
      <c r="H451" s="70"/>
      <c r="I451" s="70"/>
      <c r="J451" s="70"/>
      <c r="K451" s="70"/>
      <c r="L451" s="70"/>
      <c r="M451" s="70"/>
      <c r="N451" s="70"/>
      <c r="O451" s="70"/>
      <c r="P451" s="70"/>
      <c r="Q451" s="70"/>
      <c r="R451" s="70"/>
      <c r="S451" s="70"/>
      <c r="T451" s="70"/>
      <c r="U451" s="70"/>
      <c r="V451" s="70"/>
      <c r="W451" s="70"/>
      <c r="X451" s="70"/>
      <c r="Y451" s="70"/>
      <c r="Z451" s="70"/>
      <c r="AA451" s="70"/>
      <c r="AB451" s="70">
        <v>17224</v>
      </c>
      <c r="AC451" s="70">
        <v>12285.660302</v>
      </c>
      <c r="AD451" s="70"/>
      <c r="AE451" s="70"/>
      <c r="AF451" s="70"/>
      <c r="AG451" s="70"/>
      <c r="AH451" s="70"/>
      <c r="AI451" s="70"/>
      <c r="AJ451" s="70"/>
      <c r="AK451" s="70"/>
      <c r="AL451" s="70"/>
      <c r="AM451" s="70"/>
      <c r="AN451" s="70">
        <v>17224</v>
      </c>
      <c r="AO451" s="70">
        <v>12285.660302</v>
      </c>
    </row>
    <row r="452" spans="1:41" x14ac:dyDescent="0.25">
      <c r="A452" s="72">
        <v>5426</v>
      </c>
      <c r="B452" s="70"/>
      <c r="C452" s="70"/>
      <c r="D452" s="70"/>
      <c r="E452" s="70"/>
      <c r="F452" s="70"/>
      <c r="G452" s="70"/>
      <c r="H452" s="70"/>
      <c r="I452" s="70"/>
      <c r="J452" s="70"/>
      <c r="K452" s="70"/>
      <c r="L452" s="70"/>
      <c r="M452" s="70"/>
      <c r="N452" s="70"/>
      <c r="O452" s="70"/>
      <c r="P452" s="70"/>
      <c r="Q452" s="70"/>
      <c r="R452" s="70"/>
      <c r="S452" s="70"/>
      <c r="T452" s="70"/>
      <c r="U452" s="70"/>
      <c r="V452" s="70"/>
      <c r="W452" s="70"/>
      <c r="X452" s="70"/>
      <c r="Y452" s="70"/>
      <c r="Z452" s="70"/>
      <c r="AA452" s="70"/>
      <c r="AB452" s="70">
        <v>13194</v>
      </c>
      <c r="AC452" s="70">
        <v>16623.953750000001</v>
      </c>
      <c r="AD452" s="70"/>
      <c r="AE452" s="70"/>
      <c r="AF452" s="70"/>
      <c r="AG452" s="70"/>
      <c r="AH452" s="70"/>
      <c r="AI452" s="70"/>
      <c r="AJ452" s="70"/>
      <c r="AK452" s="70"/>
      <c r="AL452" s="70"/>
      <c r="AM452" s="70"/>
      <c r="AN452" s="70">
        <v>13194</v>
      </c>
      <c r="AO452" s="70">
        <v>16623.953750000001</v>
      </c>
    </row>
    <row r="453" spans="1:41" x14ac:dyDescent="0.25">
      <c r="A453" s="72">
        <v>5454</v>
      </c>
      <c r="B453" s="70"/>
      <c r="C453" s="70"/>
      <c r="D453" s="70"/>
      <c r="E453" s="70"/>
      <c r="F453" s="70"/>
      <c r="G453" s="70"/>
      <c r="H453" s="70"/>
      <c r="I453" s="70"/>
      <c r="J453" s="70"/>
      <c r="K453" s="70"/>
      <c r="L453" s="70"/>
      <c r="M453" s="70"/>
      <c r="N453" s="70"/>
      <c r="O453" s="70"/>
      <c r="P453" s="70"/>
      <c r="Q453" s="70"/>
      <c r="R453" s="70"/>
      <c r="S453" s="70"/>
      <c r="T453" s="70"/>
      <c r="U453" s="70"/>
      <c r="V453" s="70"/>
      <c r="W453" s="70"/>
      <c r="X453" s="70"/>
      <c r="Y453" s="70"/>
      <c r="Z453" s="70"/>
      <c r="AA453" s="70"/>
      <c r="AB453" s="70">
        <v>12873</v>
      </c>
      <c r="AC453" s="70">
        <v>19479.06753</v>
      </c>
      <c r="AD453" s="70"/>
      <c r="AE453" s="70"/>
      <c r="AF453" s="70"/>
      <c r="AG453" s="70"/>
      <c r="AH453" s="70"/>
      <c r="AI453" s="70"/>
      <c r="AJ453" s="70"/>
      <c r="AK453" s="70"/>
      <c r="AL453" s="70"/>
      <c r="AM453" s="70"/>
      <c r="AN453" s="70">
        <v>12873</v>
      </c>
      <c r="AO453" s="70">
        <v>19479.06753</v>
      </c>
    </row>
    <row r="454" spans="1:41" x14ac:dyDescent="0.25">
      <c r="A454" s="72">
        <v>5460</v>
      </c>
      <c r="B454" s="70"/>
      <c r="C454" s="70"/>
      <c r="D454" s="70"/>
      <c r="E454" s="70"/>
      <c r="F454" s="70"/>
      <c r="G454" s="70"/>
      <c r="H454" s="70"/>
      <c r="I454" s="70"/>
      <c r="J454" s="70"/>
      <c r="K454" s="70"/>
      <c r="L454" s="70"/>
      <c r="M454" s="70"/>
      <c r="N454" s="70"/>
      <c r="O454" s="70"/>
      <c r="P454" s="70"/>
      <c r="Q454" s="70"/>
      <c r="R454" s="70"/>
      <c r="S454" s="70"/>
      <c r="T454" s="70"/>
      <c r="U454" s="70"/>
      <c r="V454" s="70"/>
      <c r="W454" s="70"/>
      <c r="X454" s="70"/>
      <c r="Y454" s="70"/>
      <c r="Z454" s="70"/>
      <c r="AA454" s="70"/>
      <c r="AB454" s="70">
        <v>13084</v>
      </c>
      <c r="AC454" s="70">
        <v>7638.839156</v>
      </c>
      <c r="AD454" s="70"/>
      <c r="AE454" s="70"/>
      <c r="AF454" s="70"/>
      <c r="AG454" s="70"/>
      <c r="AH454" s="70"/>
      <c r="AI454" s="70"/>
      <c r="AJ454" s="70"/>
      <c r="AK454" s="70"/>
      <c r="AL454" s="70"/>
      <c r="AM454" s="70"/>
      <c r="AN454" s="70">
        <v>13084</v>
      </c>
      <c r="AO454" s="70">
        <v>7638.839156</v>
      </c>
    </row>
    <row r="455" spans="1:41" x14ac:dyDescent="0.25">
      <c r="A455" s="72">
        <v>5489</v>
      </c>
      <c r="B455" s="70"/>
      <c r="C455" s="70"/>
      <c r="D455" s="70"/>
      <c r="E455" s="70"/>
      <c r="F455" s="70"/>
      <c r="G455" s="70"/>
      <c r="H455" s="70"/>
      <c r="I455" s="70"/>
      <c r="J455" s="70"/>
      <c r="K455" s="70"/>
      <c r="L455" s="70"/>
      <c r="M455" s="70"/>
      <c r="N455" s="70"/>
      <c r="O455" s="70"/>
      <c r="P455" s="70"/>
      <c r="Q455" s="70"/>
      <c r="R455" s="70"/>
      <c r="S455" s="70"/>
      <c r="T455" s="70"/>
      <c r="U455" s="70"/>
      <c r="V455" s="70"/>
      <c r="W455" s="70"/>
      <c r="X455" s="70"/>
      <c r="Y455" s="70"/>
      <c r="Z455" s="70"/>
      <c r="AA455" s="70"/>
      <c r="AB455" s="70">
        <v>15068</v>
      </c>
      <c r="AC455" s="70">
        <v>15020.213204</v>
      </c>
      <c r="AD455" s="70"/>
      <c r="AE455" s="70"/>
      <c r="AF455" s="70"/>
      <c r="AG455" s="70"/>
      <c r="AH455" s="70"/>
      <c r="AI455" s="70"/>
      <c r="AJ455" s="70"/>
      <c r="AK455" s="70"/>
      <c r="AL455" s="70"/>
      <c r="AM455" s="70"/>
      <c r="AN455" s="70">
        <v>15068</v>
      </c>
      <c r="AO455" s="70">
        <v>15020.213204</v>
      </c>
    </row>
    <row r="456" spans="1:41" x14ac:dyDescent="0.25">
      <c r="A456" s="72">
        <v>5535</v>
      </c>
      <c r="B456" s="70"/>
      <c r="C456" s="70"/>
      <c r="D456" s="70"/>
      <c r="E456" s="70"/>
      <c r="F456" s="70"/>
      <c r="G456" s="70"/>
      <c r="H456" s="70"/>
      <c r="I456" s="70"/>
      <c r="J456" s="70"/>
      <c r="K456" s="70"/>
      <c r="L456" s="70"/>
      <c r="M456" s="70"/>
      <c r="N456" s="70"/>
      <c r="O456" s="70"/>
      <c r="P456" s="70"/>
      <c r="Q456" s="70"/>
      <c r="R456" s="70"/>
      <c r="S456" s="70"/>
      <c r="T456" s="70"/>
      <c r="U456" s="70"/>
      <c r="V456" s="70"/>
      <c r="W456" s="70"/>
      <c r="X456" s="70"/>
      <c r="Y456" s="70"/>
      <c r="Z456" s="70"/>
      <c r="AA456" s="70"/>
      <c r="AB456" s="70">
        <v>3094</v>
      </c>
      <c r="AC456" s="70">
        <v>3165.190388</v>
      </c>
      <c r="AD456" s="70"/>
      <c r="AE456" s="70"/>
      <c r="AF456" s="70"/>
      <c r="AG456" s="70"/>
      <c r="AH456" s="70"/>
      <c r="AI456" s="70"/>
      <c r="AJ456" s="70"/>
      <c r="AK456" s="70"/>
      <c r="AL456" s="70"/>
      <c r="AM456" s="70"/>
      <c r="AN456" s="70">
        <v>3094</v>
      </c>
      <c r="AO456" s="70">
        <v>3165.190388</v>
      </c>
    </row>
    <row r="457" spans="1:41" x14ac:dyDescent="0.25">
      <c r="A457" s="72">
        <v>5592</v>
      </c>
      <c r="B457" s="70"/>
      <c r="C457" s="70"/>
      <c r="D457" s="70"/>
      <c r="E457" s="70"/>
      <c r="F457" s="70"/>
      <c r="G457" s="70"/>
      <c r="H457" s="70"/>
      <c r="I457" s="70"/>
      <c r="J457" s="70"/>
      <c r="K457" s="70"/>
      <c r="L457" s="70"/>
      <c r="M457" s="70"/>
      <c r="N457" s="70"/>
      <c r="O457" s="70"/>
      <c r="P457" s="70"/>
      <c r="Q457" s="70"/>
      <c r="R457" s="70"/>
      <c r="S457" s="70"/>
      <c r="T457" s="70"/>
      <c r="U457" s="70"/>
      <c r="V457" s="70"/>
      <c r="W457" s="70"/>
      <c r="X457" s="70"/>
      <c r="Y457" s="70"/>
      <c r="Z457" s="70"/>
      <c r="AA457" s="70"/>
      <c r="AB457" s="70"/>
      <c r="AC457" s="70"/>
      <c r="AD457" s="70"/>
      <c r="AE457" s="70"/>
      <c r="AF457" s="70">
        <v>3300</v>
      </c>
      <c r="AG457" s="70">
        <v>371.38906699999995</v>
      </c>
      <c r="AH457" s="70"/>
      <c r="AI457" s="70"/>
      <c r="AJ457" s="70"/>
      <c r="AK457" s="70"/>
      <c r="AL457" s="70"/>
      <c r="AM457" s="70"/>
      <c r="AN457" s="70">
        <v>3300</v>
      </c>
      <c r="AO457" s="70">
        <v>371.38906699999995</v>
      </c>
    </row>
    <row r="458" spans="1:41" x14ac:dyDescent="0.25">
      <c r="A458" s="72">
        <v>5706</v>
      </c>
      <c r="B458" s="70"/>
      <c r="C458" s="70"/>
      <c r="D458" s="70"/>
      <c r="E458" s="70"/>
      <c r="F458" s="70"/>
      <c r="G458" s="70"/>
      <c r="H458" s="70"/>
      <c r="I458" s="70"/>
      <c r="J458" s="70"/>
      <c r="K458" s="70"/>
      <c r="L458" s="70"/>
      <c r="M458" s="70"/>
      <c r="N458" s="70"/>
      <c r="O458" s="70"/>
      <c r="P458" s="70"/>
      <c r="Q458" s="70"/>
      <c r="R458" s="70"/>
      <c r="S458" s="70"/>
      <c r="T458" s="70"/>
      <c r="U458" s="70"/>
      <c r="V458" s="70"/>
      <c r="W458" s="70"/>
      <c r="X458" s="70"/>
      <c r="Y458" s="70"/>
      <c r="Z458" s="70"/>
      <c r="AA458" s="70"/>
      <c r="AB458" s="70">
        <v>38546</v>
      </c>
      <c r="AC458" s="70">
        <v>31023.605835000002</v>
      </c>
      <c r="AD458" s="70"/>
      <c r="AE458" s="70"/>
      <c r="AF458" s="70"/>
      <c r="AG458" s="70"/>
      <c r="AH458" s="70"/>
      <c r="AI458" s="70"/>
      <c r="AJ458" s="70"/>
      <c r="AK458" s="70"/>
      <c r="AL458" s="70"/>
      <c r="AM458" s="70"/>
      <c r="AN458" s="70">
        <v>38546</v>
      </c>
      <c r="AO458" s="70">
        <v>31023.605835000002</v>
      </c>
    </row>
    <row r="459" spans="1:41" x14ac:dyDescent="0.25">
      <c r="A459" s="72">
        <v>5720</v>
      </c>
      <c r="B459" s="70"/>
      <c r="C459" s="70"/>
      <c r="D459" s="70"/>
      <c r="E459" s="70"/>
      <c r="F459" s="70"/>
      <c r="G459" s="70"/>
      <c r="H459" s="70"/>
      <c r="I459" s="70"/>
      <c r="J459" s="70"/>
      <c r="K459" s="70"/>
      <c r="L459" s="70"/>
      <c r="M459" s="70"/>
      <c r="N459" s="70"/>
      <c r="O459" s="70"/>
      <c r="P459" s="70"/>
      <c r="Q459" s="70"/>
      <c r="R459" s="70"/>
      <c r="S459" s="70"/>
      <c r="T459" s="70"/>
      <c r="U459" s="70"/>
      <c r="V459" s="70"/>
      <c r="W459" s="70"/>
      <c r="X459" s="70"/>
      <c r="Y459" s="70"/>
      <c r="Z459" s="70"/>
      <c r="AA459" s="70"/>
      <c r="AB459" s="70">
        <v>3779</v>
      </c>
      <c r="AC459" s="70">
        <v>4834.3622100000002</v>
      </c>
      <c r="AD459" s="70"/>
      <c r="AE459" s="70"/>
      <c r="AF459" s="70"/>
      <c r="AG459" s="70"/>
      <c r="AH459" s="70"/>
      <c r="AI459" s="70"/>
      <c r="AJ459" s="70"/>
      <c r="AK459" s="70"/>
      <c r="AL459" s="70"/>
      <c r="AM459" s="70"/>
      <c r="AN459" s="70">
        <v>3779</v>
      </c>
      <c r="AO459" s="70">
        <v>4834.3622100000002</v>
      </c>
    </row>
    <row r="460" spans="1:41" x14ac:dyDescent="0.25">
      <c r="A460" s="72">
        <v>5744</v>
      </c>
      <c r="B460" s="70"/>
      <c r="C460" s="70"/>
      <c r="D460" s="70"/>
      <c r="E460" s="70"/>
      <c r="F460" s="70"/>
      <c r="G460" s="70"/>
      <c r="H460" s="70"/>
      <c r="I460" s="70"/>
      <c r="J460" s="70"/>
      <c r="K460" s="70"/>
      <c r="L460" s="70"/>
      <c r="M460" s="70"/>
      <c r="N460" s="70"/>
      <c r="O460" s="70"/>
      <c r="P460" s="70"/>
      <c r="Q460" s="70"/>
      <c r="R460" s="70"/>
      <c r="S460" s="70"/>
      <c r="T460" s="70"/>
      <c r="U460" s="70"/>
      <c r="V460" s="70"/>
      <c r="W460" s="70"/>
      <c r="X460" s="70"/>
      <c r="Y460" s="70"/>
      <c r="Z460" s="70"/>
      <c r="AA460" s="70"/>
      <c r="AB460" s="70"/>
      <c r="AC460" s="70"/>
      <c r="AD460" s="70"/>
      <c r="AE460" s="70"/>
      <c r="AF460" s="70">
        <v>15800</v>
      </c>
      <c r="AG460" s="70">
        <v>13543.417776999999</v>
      </c>
      <c r="AH460" s="70"/>
      <c r="AI460" s="70"/>
      <c r="AJ460" s="70"/>
      <c r="AK460" s="70"/>
      <c r="AL460" s="70"/>
      <c r="AM460" s="70"/>
      <c r="AN460" s="70">
        <v>15800</v>
      </c>
      <c r="AO460" s="70">
        <v>13543.417776999999</v>
      </c>
    </row>
    <row r="461" spans="1:41" x14ac:dyDescent="0.25">
      <c r="A461" s="72">
        <v>5751</v>
      </c>
      <c r="B461" s="70"/>
      <c r="C461" s="70"/>
      <c r="D461" s="70"/>
      <c r="E461" s="70"/>
      <c r="F461" s="70"/>
      <c r="G461" s="70"/>
      <c r="H461" s="70"/>
      <c r="I461" s="70"/>
      <c r="J461" s="70"/>
      <c r="K461" s="70"/>
      <c r="L461" s="70"/>
      <c r="M461" s="70"/>
      <c r="N461" s="70">
        <v>19900</v>
      </c>
      <c r="O461" s="70">
        <v>18183.157621999999</v>
      </c>
      <c r="P461" s="70"/>
      <c r="Q461" s="70"/>
      <c r="R461" s="70"/>
      <c r="S461" s="70"/>
      <c r="T461" s="70"/>
      <c r="U461" s="70"/>
      <c r="V461" s="70"/>
      <c r="W461" s="70"/>
      <c r="X461" s="70"/>
      <c r="Y461" s="70"/>
      <c r="Z461" s="70"/>
      <c r="AA461" s="70"/>
      <c r="AB461" s="70"/>
      <c r="AC461" s="70"/>
      <c r="AD461" s="70"/>
      <c r="AE461" s="70"/>
      <c r="AF461" s="70"/>
      <c r="AG461" s="70"/>
      <c r="AH461" s="70"/>
      <c r="AI461" s="70"/>
      <c r="AJ461" s="70"/>
      <c r="AK461" s="70"/>
      <c r="AL461" s="70"/>
      <c r="AM461" s="70"/>
      <c r="AN461" s="70">
        <v>19900</v>
      </c>
      <c r="AO461" s="70">
        <v>18183.157621999999</v>
      </c>
    </row>
    <row r="462" spans="1:41" x14ac:dyDescent="0.25">
      <c r="A462" s="72">
        <v>5754</v>
      </c>
      <c r="B462" s="70"/>
      <c r="C462" s="70"/>
      <c r="D462" s="70"/>
      <c r="E462" s="70"/>
      <c r="F462" s="70"/>
      <c r="G462" s="70"/>
      <c r="H462" s="70"/>
      <c r="I462" s="70"/>
      <c r="J462" s="70"/>
      <c r="K462" s="70"/>
      <c r="L462" s="70"/>
      <c r="M462" s="70"/>
      <c r="N462" s="70"/>
      <c r="O462" s="70"/>
      <c r="P462" s="70"/>
      <c r="Q462" s="70"/>
      <c r="R462" s="70"/>
      <c r="S462" s="70"/>
      <c r="T462" s="70"/>
      <c r="U462" s="70"/>
      <c r="V462" s="70"/>
      <c r="W462" s="70"/>
      <c r="X462" s="70"/>
      <c r="Y462" s="70"/>
      <c r="Z462" s="70"/>
      <c r="AA462" s="70"/>
      <c r="AB462" s="70"/>
      <c r="AC462" s="70"/>
      <c r="AD462" s="70"/>
      <c r="AE462" s="70"/>
      <c r="AF462" s="70"/>
      <c r="AG462" s="70"/>
      <c r="AH462" s="70"/>
      <c r="AI462" s="70"/>
      <c r="AJ462" s="70"/>
      <c r="AK462" s="70"/>
      <c r="AL462" s="70">
        <v>12900</v>
      </c>
      <c r="AM462" s="70">
        <v>6861.2576050000007</v>
      </c>
      <c r="AN462" s="70">
        <v>12900</v>
      </c>
      <c r="AO462" s="70">
        <v>6861.2576050000007</v>
      </c>
    </row>
    <row r="463" spans="1:41" x14ac:dyDescent="0.25">
      <c r="A463" s="72">
        <v>5777</v>
      </c>
      <c r="B463" s="70"/>
      <c r="C463" s="70"/>
      <c r="D463" s="70"/>
      <c r="E463" s="70"/>
      <c r="F463" s="70"/>
      <c r="G463" s="70"/>
      <c r="H463" s="70"/>
      <c r="I463" s="70"/>
      <c r="J463" s="70"/>
      <c r="K463" s="70"/>
      <c r="L463" s="70"/>
      <c r="M463" s="70"/>
      <c r="N463" s="70"/>
      <c r="O463" s="70"/>
      <c r="P463" s="70"/>
      <c r="Q463" s="70"/>
      <c r="R463" s="70"/>
      <c r="S463" s="70"/>
      <c r="T463" s="70"/>
      <c r="U463" s="70"/>
      <c r="V463" s="70"/>
      <c r="W463" s="70"/>
      <c r="X463" s="70"/>
      <c r="Y463" s="70"/>
      <c r="Z463" s="70"/>
      <c r="AA463" s="70"/>
      <c r="AB463" s="70">
        <v>12033</v>
      </c>
      <c r="AC463" s="70">
        <v>3787.3718040000003</v>
      </c>
      <c r="AD463" s="70"/>
      <c r="AE463" s="70"/>
      <c r="AF463" s="70"/>
      <c r="AG463" s="70"/>
      <c r="AH463" s="70"/>
      <c r="AI463" s="70"/>
      <c r="AJ463" s="70"/>
      <c r="AK463" s="70"/>
      <c r="AL463" s="70"/>
      <c r="AM463" s="70"/>
      <c r="AN463" s="70">
        <v>12033</v>
      </c>
      <c r="AO463" s="70">
        <v>3787.3718040000003</v>
      </c>
    </row>
    <row r="464" spans="1:41" x14ac:dyDescent="0.25">
      <c r="A464" s="72">
        <v>5786</v>
      </c>
      <c r="B464" s="70"/>
      <c r="C464" s="70"/>
      <c r="D464" s="70"/>
      <c r="E464" s="70"/>
      <c r="F464" s="70"/>
      <c r="G464" s="70"/>
      <c r="H464" s="70"/>
      <c r="I464" s="70"/>
      <c r="J464" s="70"/>
      <c r="K464" s="70"/>
      <c r="L464" s="70"/>
      <c r="M464" s="70"/>
      <c r="N464" s="70"/>
      <c r="O464" s="70"/>
      <c r="P464" s="70"/>
      <c r="Q464" s="70"/>
      <c r="R464" s="70"/>
      <c r="S464" s="70"/>
      <c r="T464" s="70"/>
      <c r="U464" s="70"/>
      <c r="V464" s="70"/>
      <c r="W464" s="70"/>
      <c r="X464" s="70">
        <v>7700</v>
      </c>
      <c r="Y464" s="70">
        <v>3515.6911520000003</v>
      </c>
      <c r="Z464" s="70"/>
      <c r="AA464" s="70"/>
      <c r="AB464" s="70"/>
      <c r="AC464" s="70"/>
      <c r="AD464" s="70"/>
      <c r="AE464" s="70"/>
      <c r="AF464" s="70"/>
      <c r="AG464" s="70"/>
      <c r="AH464" s="70"/>
      <c r="AI464" s="70"/>
      <c r="AJ464" s="70"/>
      <c r="AK464" s="70"/>
      <c r="AL464" s="70"/>
      <c r="AM464" s="70"/>
      <c r="AN464" s="70">
        <v>7700</v>
      </c>
      <c r="AO464" s="70">
        <v>3515.6911520000003</v>
      </c>
    </row>
    <row r="465" spans="1:41" x14ac:dyDescent="0.25">
      <c r="A465" s="72">
        <v>5812</v>
      </c>
      <c r="B465" s="70"/>
      <c r="C465" s="70"/>
      <c r="D465" s="70"/>
      <c r="E465" s="70"/>
      <c r="F465" s="70"/>
      <c r="G465" s="70"/>
      <c r="H465" s="70"/>
      <c r="I465" s="70"/>
      <c r="J465" s="70"/>
      <c r="K465" s="70"/>
      <c r="L465" s="70"/>
      <c r="M465" s="70"/>
      <c r="N465" s="70"/>
      <c r="O465" s="70"/>
      <c r="P465" s="70"/>
      <c r="Q465" s="70"/>
      <c r="R465" s="70"/>
      <c r="S465" s="70"/>
      <c r="T465" s="70"/>
      <c r="U465" s="70"/>
      <c r="V465" s="70"/>
      <c r="W465" s="70"/>
      <c r="X465" s="70"/>
      <c r="Y465" s="70"/>
      <c r="Z465" s="70"/>
      <c r="AA465" s="70"/>
      <c r="AB465" s="70">
        <v>4269</v>
      </c>
      <c r="AC465" s="70">
        <v>4770.6948119999997</v>
      </c>
      <c r="AD465" s="70"/>
      <c r="AE465" s="70"/>
      <c r="AF465" s="70"/>
      <c r="AG465" s="70"/>
      <c r="AH465" s="70"/>
      <c r="AI465" s="70"/>
      <c r="AJ465" s="70"/>
      <c r="AK465" s="70"/>
      <c r="AL465" s="70"/>
      <c r="AM465" s="70"/>
      <c r="AN465" s="70">
        <v>4269</v>
      </c>
      <c r="AO465" s="70">
        <v>4770.6948119999997</v>
      </c>
    </row>
    <row r="466" spans="1:41" x14ac:dyDescent="0.25">
      <c r="A466" s="72">
        <v>5814</v>
      </c>
      <c r="B466" s="70"/>
      <c r="C466" s="70"/>
      <c r="D466" s="70"/>
      <c r="E466" s="70"/>
      <c r="F466" s="70"/>
      <c r="G466" s="70"/>
      <c r="H466" s="70"/>
      <c r="I466" s="70"/>
      <c r="J466" s="70"/>
      <c r="K466" s="70"/>
      <c r="L466" s="70"/>
      <c r="M466" s="70"/>
      <c r="N466" s="70"/>
      <c r="O466" s="70"/>
      <c r="P466" s="70"/>
      <c r="Q466" s="70"/>
      <c r="R466" s="70"/>
      <c r="S466" s="70"/>
      <c r="T466" s="70"/>
      <c r="U466" s="70"/>
      <c r="V466" s="70"/>
      <c r="W466" s="70"/>
      <c r="X466" s="70"/>
      <c r="Y466" s="70"/>
      <c r="Z466" s="70"/>
      <c r="AA466" s="70"/>
      <c r="AB466" s="70">
        <v>8659</v>
      </c>
      <c r="AC466" s="70">
        <v>12186.182442000001</v>
      </c>
      <c r="AD466" s="70"/>
      <c r="AE466" s="70"/>
      <c r="AF466" s="70"/>
      <c r="AG466" s="70"/>
      <c r="AH466" s="70"/>
      <c r="AI466" s="70"/>
      <c r="AJ466" s="70"/>
      <c r="AK466" s="70"/>
      <c r="AL466" s="70"/>
      <c r="AM466" s="70"/>
      <c r="AN466" s="70">
        <v>8659</v>
      </c>
      <c r="AO466" s="70">
        <v>12186.182442000001</v>
      </c>
    </row>
    <row r="467" spans="1:41" x14ac:dyDescent="0.25">
      <c r="A467" s="72">
        <v>5817</v>
      </c>
      <c r="B467" s="70"/>
      <c r="C467" s="70"/>
      <c r="D467" s="70"/>
      <c r="E467" s="70"/>
      <c r="F467" s="70"/>
      <c r="G467" s="70"/>
      <c r="H467" s="70"/>
      <c r="I467" s="70"/>
      <c r="J467" s="70"/>
      <c r="K467" s="70"/>
      <c r="L467" s="70"/>
      <c r="M467" s="70"/>
      <c r="N467" s="70"/>
      <c r="O467" s="70"/>
      <c r="P467" s="70"/>
      <c r="Q467" s="70"/>
      <c r="R467" s="70"/>
      <c r="S467" s="70"/>
      <c r="T467" s="70"/>
      <c r="U467" s="70"/>
      <c r="V467" s="70"/>
      <c r="W467" s="70"/>
      <c r="X467" s="70"/>
      <c r="Y467" s="70"/>
      <c r="Z467" s="70"/>
      <c r="AA467" s="70"/>
      <c r="AB467" s="70">
        <v>3625</v>
      </c>
      <c r="AC467" s="70">
        <v>459.71827500000001</v>
      </c>
      <c r="AD467" s="70"/>
      <c r="AE467" s="70"/>
      <c r="AF467" s="70"/>
      <c r="AG467" s="70"/>
      <c r="AH467" s="70"/>
      <c r="AI467" s="70"/>
      <c r="AJ467" s="70"/>
      <c r="AK467" s="70"/>
      <c r="AL467" s="70"/>
      <c r="AM467" s="70"/>
      <c r="AN467" s="70">
        <v>3625</v>
      </c>
      <c r="AO467" s="70">
        <v>459.71827500000001</v>
      </c>
    </row>
    <row r="468" spans="1:41" x14ac:dyDescent="0.25">
      <c r="A468" s="72">
        <v>5830</v>
      </c>
      <c r="B468" s="70"/>
      <c r="C468" s="70"/>
      <c r="D468" s="70"/>
      <c r="E468" s="70"/>
      <c r="F468" s="70"/>
      <c r="G468" s="70"/>
      <c r="H468" s="70"/>
      <c r="I468" s="70"/>
      <c r="J468" s="70"/>
      <c r="K468" s="70"/>
      <c r="L468" s="70"/>
      <c r="M468" s="70"/>
      <c r="N468" s="70"/>
      <c r="O468" s="70"/>
      <c r="P468" s="70"/>
      <c r="Q468" s="70"/>
      <c r="R468" s="70"/>
      <c r="S468" s="70"/>
      <c r="T468" s="70"/>
      <c r="U468" s="70"/>
      <c r="V468" s="70"/>
      <c r="W468" s="70"/>
      <c r="X468" s="70"/>
      <c r="Y468" s="70"/>
      <c r="Z468" s="70"/>
      <c r="AA468" s="70"/>
      <c r="AB468" s="70">
        <v>8673</v>
      </c>
      <c r="AC468" s="70">
        <v>14623.600691</v>
      </c>
      <c r="AD468" s="70"/>
      <c r="AE468" s="70"/>
      <c r="AF468" s="70"/>
      <c r="AG468" s="70"/>
      <c r="AH468" s="70"/>
      <c r="AI468" s="70"/>
      <c r="AJ468" s="70"/>
      <c r="AK468" s="70"/>
      <c r="AL468" s="70"/>
      <c r="AM468" s="70"/>
      <c r="AN468" s="70">
        <v>8673</v>
      </c>
      <c r="AO468" s="70">
        <v>14623.600691</v>
      </c>
    </row>
    <row r="469" spans="1:41" x14ac:dyDescent="0.25">
      <c r="A469" s="72">
        <v>5863</v>
      </c>
      <c r="B469" s="70"/>
      <c r="C469" s="70"/>
      <c r="D469" s="70"/>
      <c r="E469" s="70"/>
      <c r="F469" s="70"/>
      <c r="G469" s="70"/>
      <c r="H469" s="70"/>
      <c r="I469" s="70"/>
      <c r="J469" s="70"/>
      <c r="K469" s="70"/>
      <c r="L469" s="70"/>
      <c r="M469" s="70"/>
      <c r="N469" s="70"/>
      <c r="O469" s="70"/>
      <c r="P469" s="70"/>
      <c r="Q469" s="70"/>
      <c r="R469" s="70"/>
      <c r="S469" s="70"/>
      <c r="T469" s="70"/>
      <c r="U469" s="70"/>
      <c r="V469" s="70">
        <v>5700</v>
      </c>
      <c r="W469" s="70">
        <v>6898.7813450000012</v>
      </c>
      <c r="X469" s="70"/>
      <c r="Y469" s="70"/>
      <c r="Z469" s="70"/>
      <c r="AA469" s="70"/>
      <c r="AB469" s="70"/>
      <c r="AC469" s="70"/>
      <c r="AD469" s="70"/>
      <c r="AE469" s="70"/>
      <c r="AF469" s="70"/>
      <c r="AG469" s="70"/>
      <c r="AH469" s="70"/>
      <c r="AI469" s="70"/>
      <c r="AJ469" s="70"/>
      <c r="AK469" s="70"/>
      <c r="AL469" s="70"/>
      <c r="AM469" s="70"/>
      <c r="AN469" s="70">
        <v>5700</v>
      </c>
      <c r="AO469" s="70">
        <v>6898.7813450000012</v>
      </c>
    </row>
    <row r="470" spans="1:41" x14ac:dyDescent="0.25">
      <c r="A470" s="72">
        <v>5864</v>
      </c>
      <c r="B470" s="70"/>
      <c r="C470" s="70"/>
      <c r="D470" s="70"/>
      <c r="E470" s="70"/>
      <c r="F470" s="70"/>
      <c r="G470" s="70"/>
      <c r="H470" s="70"/>
      <c r="I470" s="70"/>
      <c r="J470" s="70"/>
      <c r="K470" s="70"/>
      <c r="L470" s="70"/>
      <c r="M470" s="70"/>
      <c r="N470" s="70"/>
      <c r="O470" s="70"/>
      <c r="P470" s="70"/>
      <c r="Q470" s="70"/>
      <c r="R470" s="70"/>
      <c r="S470" s="70"/>
      <c r="T470" s="70"/>
      <c r="U470" s="70"/>
      <c r="V470" s="70">
        <v>6200</v>
      </c>
      <c r="W470" s="70">
        <v>11383.932006999999</v>
      </c>
      <c r="X470" s="70"/>
      <c r="Y470" s="70"/>
      <c r="Z470" s="70"/>
      <c r="AA470" s="70"/>
      <c r="AB470" s="70"/>
      <c r="AC470" s="70"/>
      <c r="AD470" s="70"/>
      <c r="AE470" s="70"/>
      <c r="AF470" s="70"/>
      <c r="AG470" s="70"/>
      <c r="AH470" s="70"/>
      <c r="AI470" s="70"/>
      <c r="AJ470" s="70"/>
      <c r="AK470" s="70"/>
      <c r="AL470" s="70"/>
      <c r="AM470" s="70"/>
      <c r="AN470" s="70">
        <v>6200</v>
      </c>
      <c r="AO470" s="70">
        <v>11383.932006999999</v>
      </c>
    </row>
    <row r="471" spans="1:41" x14ac:dyDescent="0.25">
      <c r="A471" s="72">
        <v>5865</v>
      </c>
      <c r="B471" s="70"/>
      <c r="C471" s="70"/>
      <c r="D471" s="70"/>
      <c r="E471" s="70"/>
      <c r="F471" s="70"/>
      <c r="G471" s="70"/>
      <c r="H471" s="70"/>
      <c r="I471" s="70"/>
      <c r="J471" s="70"/>
      <c r="K471" s="70"/>
      <c r="L471" s="70"/>
      <c r="M471" s="70"/>
      <c r="N471" s="70"/>
      <c r="O471" s="70"/>
      <c r="P471" s="70"/>
      <c r="Q471" s="70"/>
      <c r="R471" s="70"/>
      <c r="S471" s="70"/>
      <c r="T471" s="70"/>
      <c r="U471" s="70"/>
      <c r="V471" s="70">
        <v>10300</v>
      </c>
      <c r="W471" s="70">
        <v>3939.4220270000005</v>
      </c>
      <c r="X471" s="70"/>
      <c r="Y471" s="70"/>
      <c r="Z471" s="70"/>
      <c r="AA471" s="70"/>
      <c r="AB471" s="70"/>
      <c r="AC471" s="70"/>
      <c r="AD471" s="70"/>
      <c r="AE471" s="70"/>
      <c r="AF471" s="70"/>
      <c r="AG471" s="70"/>
      <c r="AH471" s="70"/>
      <c r="AI471" s="70"/>
      <c r="AJ471" s="70"/>
      <c r="AK471" s="70"/>
      <c r="AL471" s="70"/>
      <c r="AM471" s="70"/>
      <c r="AN471" s="70">
        <v>10300</v>
      </c>
      <c r="AO471" s="70">
        <v>3939.4220270000005</v>
      </c>
    </row>
    <row r="472" spans="1:41" x14ac:dyDescent="0.25">
      <c r="A472" s="72">
        <v>5867</v>
      </c>
      <c r="B472" s="70"/>
      <c r="C472" s="70"/>
      <c r="D472" s="70"/>
      <c r="E472" s="70"/>
      <c r="F472" s="70"/>
      <c r="G472" s="70"/>
      <c r="H472" s="70"/>
      <c r="I472" s="70"/>
      <c r="J472" s="70"/>
      <c r="K472" s="70"/>
      <c r="L472" s="70"/>
      <c r="M472" s="70"/>
      <c r="N472" s="70"/>
      <c r="O472" s="70"/>
      <c r="P472" s="70"/>
      <c r="Q472" s="70"/>
      <c r="R472" s="70"/>
      <c r="S472" s="70"/>
      <c r="T472" s="70"/>
      <c r="U472" s="70"/>
      <c r="V472" s="70">
        <v>4800</v>
      </c>
      <c r="W472" s="70">
        <v>5108.1788180000003</v>
      </c>
      <c r="X472" s="70"/>
      <c r="Y472" s="70"/>
      <c r="Z472" s="70"/>
      <c r="AA472" s="70"/>
      <c r="AB472" s="70"/>
      <c r="AC472" s="70"/>
      <c r="AD472" s="70"/>
      <c r="AE472" s="70"/>
      <c r="AF472" s="70"/>
      <c r="AG472" s="70"/>
      <c r="AH472" s="70"/>
      <c r="AI472" s="70"/>
      <c r="AJ472" s="70"/>
      <c r="AK472" s="70"/>
      <c r="AL472" s="70"/>
      <c r="AM472" s="70"/>
      <c r="AN472" s="70">
        <v>4800</v>
      </c>
      <c r="AO472" s="70">
        <v>5108.1788180000003</v>
      </c>
    </row>
    <row r="473" spans="1:41" x14ac:dyDescent="0.25">
      <c r="A473" s="72">
        <v>5870</v>
      </c>
      <c r="B473" s="70"/>
      <c r="C473" s="70"/>
      <c r="D473" s="70"/>
      <c r="E473" s="70"/>
      <c r="F473" s="70"/>
      <c r="G473" s="70"/>
      <c r="H473" s="70"/>
      <c r="I473" s="70"/>
      <c r="J473" s="70"/>
      <c r="K473" s="70"/>
      <c r="L473" s="70"/>
      <c r="M473" s="70"/>
      <c r="N473" s="70"/>
      <c r="O473" s="70"/>
      <c r="P473" s="70"/>
      <c r="Q473" s="70"/>
      <c r="R473" s="70"/>
      <c r="S473" s="70"/>
      <c r="T473" s="70"/>
      <c r="U473" s="70"/>
      <c r="V473" s="70">
        <v>10500</v>
      </c>
      <c r="W473" s="70">
        <v>6862.2627730000004</v>
      </c>
      <c r="X473" s="70"/>
      <c r="Y473" s="70"/>
      <c r="Z473" s="70"/>
      <c r="AA473" s="70"/>
      <c r="AB473" s="70"/>
      <c r="AC473" s="70"/>
      <c r="AD473" s="70"/>
      <c r="AE473" s="70"/>
      <c r="AF473" s="70"/>
      <c r="AG473" s="70"/>
      <c r="AH473" s="70"/>
      <c r="AI473" s="70"/>
      <c r="AJ473" s="70"/>
      <c r="AK473" s="70"/>
      <c r="AL473" s="70"/>
      <c r="AM473" s="70"/>
      <c r="AN473" s="70">
        <v>10500</v>
      </c>
      <c r="AO473" s="70">
        <v>6862.2627730000004</v>
      </c>
    </row>
    <row r="474" spans="1:41" x14ac:dyDescent="0.25">
      <c r="A474" s="72">
        <v>5878</v>
      </c>
      <c r="B474" s="70"/>
      <c r="C474" s="70"/>
      <c r="D474" s="70"/>
      <c r="E474" s="70"/>
      <c r="F474" s="70"/>
      <c r="G474" s="70"/>
      <c r="H474" s="70"/>
      <c r="I474" s="70"/>
      <c r="J474" s="70"/>
      <c r="K474" s="70"/>
      <c r="L474" s="70"/>
      <c r="M474" s="70"/>
      <c r="N474" s="70"/>
      <c r="O474" s="70"/>
      <c r="P474" s="70"/>
      <c r="Q474" s="70"/>
      <c r="R474" s="70"/>
      <c r="S474" s="70"/>
      <c r="T474" s="70"/>
      <c r="U474" s="70"/>
      <c r="V474" s="70">
        <v>7251</v>
      </c>
      <c r="W474" s="70">
        <v>10124.287415999999</v>
      </c>
      <c r="X474" s="70"/>
      <c r="Y474" s="70"/>
      <c r="Z474" s="70"/>
      <c r="AA474" s="70"/>
      <c r="AB474" s="70"/>
      <c r="AC474" s="70"/>
      <c r="AD474" s="70"/>
      <c r="AE474" s="70"/>
      <c r="AF474" s="70"/>
      <c r="AG474" s="70"/>
      <c r="AH474" s="70"/>
      <c r="AI474" s="70"/>
      <c r="AJ474" s="70"/>
      <c r="AK474" s="70"/>
      <c r="AL474" s="70"/>
      <c r="AM474" s="70"/>
      <c r="AN474" s="70">
        <v>7251</v>
      </c>
      <c r="AO474" s="70">
        <v>10124.287415999999</v>
      </c>
    </row>
    <row r="475" spans="1:41" x14ac:dyDescent="0.25">
      <c r="A475" s="72">
        <v>5886</v>
      </c>
      <c r="B475" s="70"/>
      <c r="C475" s="70"/>
      <c r="D475" s="70"/>
      <c r="E475" s="70"/>
      <c r="F475" s="70"/>
      <c r="G475" s="70"/>
      <c r="H475" s="70"/>
      <c r="I475" s="70"/>
      <c r="J475" s="70"/>
      <c r="K475" s="70"/>
      <c r="L475" s="70"/>
      <c r="M475" s="70"/>
      <c r="N475" s="70"/>
      <c r="O475" s="70"/>
      <c r="P475" s="70"/>
      <c r="Q475" s="70"/>
      <c r="R475" s="70"/>
      <c r="S475" s="70"/>
      <c r="T475" s="70"/>
      <c r="U475" s="70"/>
      <c r="V475" s="70">
        <v>6800</v>
      </c>
      <c r="W475" s="70">
        <v>7429.9083199999995</v>
      </c>
      <c r="X475" s="70"/>
      <c r="Y475" s="70"/>
      <c r="Z475" s="70"/>
      <c r="AA475" s="70"/>
      <c r="AB475" s="70"/>
      <c r="AC475" s="70"/>
      <c r="AD475" s="70"/>
      <c r="AE475" s="70"/>
      <c r="AF475" s="70"/>
      <c r="AG475" s="70"/>
      <c r="AH475" s="70"/>
      <c r="AI475" s="70"/>
      <c r="AJ475" s="70"/>
      <c r="AK475" s="70"/>
      <c r="AL475" s="70"/>
      <c r="AM475" s="70"/>
      <c r="AN475" s="70">
        <v>6800</v>
      </c>
      <c r="AO475" s="70">
        <v>7429.9083199999995</v>
      </c>
    </row>
    <row r="476" spans="1:41" x14ac:dyDescent="0.25">
      <c r="A476" s="72">
        <v>5887</v>
      </c>
      <c r="B476" s="70"/>
      <c r="C476" s="70"/>
      <c r="D476" s="70"/>
      <c r="E476" s="70"/>
      <c r="F476" s="70"/>
      <c r="G476" s="70"/>
      <c r="H476" s="70"/>
      <c r="I476" s="70"/>
      <c r="J476" s="70"/>
      <c r="K476" s="70"/>
      <c r="L476" s="70"/>
      <c r="M476" s="70"/>
      <c r="N476" s="70"/>
      <c r="O476" s="70"/>
      <c r="P476" s="70"/>
      <c r="Q476" s="70"/>
      <c r="R476" s="70"/>
      <c r="S476" s="70"/>
      <c r="T476" s="70"/>
      <c r="U476" s="70"/>
      <c r="V476" s="70">
        <v>4300</v>
      </c>
      <c r="W476" s="70">
        <v>7534.2597610000003</v>
      </c>
      <c r="X476" s="70"/>
      <c r="Y476" s="70"/>
      <c r="Z476" s="70"/>
      <c r="AA476" s="70"/>
      <c r="AB476" s="70"/>
      <c r="AC476" s="70"/>
      <c r="AD476" s="70"/>
      <c r="AE476" s="70"/>
      <c r="AF476" s="70"/>
      <c r="AG476" s="70"/>
      <c r="AH476" s="70"/>
      <c r="AI476" s="70"/>
      <c r="AJ476" s="70"/>
      <c r="AK476" s="70"/>
      <c r="AL476" s="70"/>
      <c r="AM476" s="70"/>
      <c r="AN476" s="70">
        <v>4300</v>
      </c>
      <c r="AO476" s="70">
        <v>7534.2597610000003</v>
      </c>
    </row>
    <row r="477" spans="1:41" x14ac:dyDescent="0.25">
      <c r="A477" s="72">
        <v>5890</v>
      </c>
      <c r="B477" s="70"/>
      <c r="C477" s="70"/>
      <c r="D477" s="70"/>
      <c r="E477" s="70"/>
      <c r="F477" s="70"/>
      <c r="G477" s="70"/>
      <c r="H477" s="70"/>
      <c r="I477" s="70"/>
      <c r="J477" s="70"/>
      <c r="K477" s="70"/>
      <c r="L477" s="70"/>
      <c r="M477" s="70"/>
      <c r="N477" s="70"/>
      <c r="O477" s="70"/>
      <c r="P477" s="70"/>
      <c r="Q477" s="70"/>
      <c r="R477" s="70"/>
      <c r="S477" s="70"/>
      <c r="T477" s="70"/>
      <c r="U477" s="70"/>
      <c r="V477" s="70">
        <v>6900</v>
      </c>
      <c r="W477" s="70">
        <v>7170.5410869999996</v>
      </c>
      <c r="X477" s="70"/>
      <c r="Y477" s="70"/>
      <c r="Z477" s="70"/>
      <c r="AA477" s="70"/>
      <c r="AB477" s="70"/>
      <c r="AC477" s="70"/>
      <c r="AD477" s="70"/>
      <c r="AE477" s="70"/>
      <c r="AF477" s="70"/>
      <c r="AG477" s="70"/>
      <c r="AH477" s="70"/>
      <c r="AI477" s="70"/>
      <c r="AJ477" s="70"/>
      <c r="AK477" s="70"/>
      <c r="AL477" s="70"/>
      <c r="AM477" s="70"/>
      <c r="AN477" s="70">
        <v>6900</v>
      </c>
      <c r="AO477" s="70">
        <v>7170.5410869999996</v>
      </c>
    </row>
    <row r="478" spans="1:41" x14ac:dyDescent="0.25">
      <c r="A478" s="72">
        <v>5891</v>
      </c>
      <c r="B478" s="70"/>
      <c r="C478" s="70"/>
      <c r="D478" s="70"/>
      <c r="E478" s="70"/>
      <c r="F478" s="70"/>
      <c r="G478" s="70"/>
      <c r="H478" s="70"/>
      <c r="I478" s="70"/>
      <c r="J478" s="70"/>
      <c r="K478" s="70"/>
      <c r="L478" s="70"/>
      <c r="M478" s="70"/>
      <c r="N478" s="70"/>
      <c r="O478" s="70"/>
      <c r="P478" s="70"/>
      <c r="Q478" s="70"/>
      <c r="R478" s="70"/>
      <c r="S478" s="70"/>
      <c r="T478" s="70"/>
      <c r="U478" s="70"/>
      <c r="V478" s="70">
        <v>8800</v>
      </c>
      <c r="W478" s="70">
        <v>9694.3840789999995</v>
      </c>
      <c r="X478" s="70"/>
      <c r="Y478" s="70"/>
      <c r="Z478" s="70"/>
      <c r="AA478" s="70"/>
      <c r="AB478" s="70"/>
      <c r="AC478" s="70"/>
      <c r="AD478" s="70"/>
      <c r="AE478" s="70"/>
      <c r="AF478" s="70"/>
      <c r="AG478" s="70"/>
      <c r="AH478" s="70"/>
      <c r="AI478" s="70"/>
      <c r="AJ478" s="70"/>
      <c r="AK478" s="70"/>
      <c r="AL478" s="70"/>
      <c r="AM478" s="70"/>
      <c r="AN478" s="70">
        <v>8800</v>
      </c>
      <c r="AO478" s="70">
        <v>9694.3840789999995</v>
      </c>
    </row>
    <row r="479" spans="1:41" x14ac:dyDescent="0.25">
      <c r="A479" s="72">
        <v>5900</v>
      </c>
      <c r="B479" s="70"/>
      <c r="C479" s="70"/>
      <c r="D479" s="70"/>
      <c r="E479" s="70"/>
      <c r="F479" s="70"/>
      <c r="G479" s="70"/>
      <c r="H479" s="70"/>
      <c r="I479" s="70"/>
      <c r="J479" s="70"/>
      <c r="K479" s="70"/>
      <c r="L479" s="70"/>
      <c r="M479" s="70"/>
      <c r="N479" s="70"/>
      <c r="O479" s="70"/>
      <c r="P479" s="70"/>
      <c r="Q479" s="70"/>
      <c r="R479" s="70"/>
      <c r="S479" s="70"/>
      <c r="T479" s="70"/>
      <c r="U479" s="70"/>
      <c r="V479" s="70">
        <v>4300</v>
      </c>
      <c r="W479" s="70">
        <v>7680.4469799999997</v>
      </c>
      <c r="X479" s="70"/>
      <c r="Y479" s="70"/>
      <c r="Z479" s="70"/>
      <c r="AA479" s="70"/>
      <c r="AB479" s="70"/>
      <c r="AC479" s="70"/>
      <c r="AD479" s="70"/>
      <c r="AE479" s="70"/>
      <c r="AF479" s="70"/>
      <c r="AG479" s="70"/>
      <c r="AH479" s="70"/>
      <c r="AI479" s="70"/>
      <c r="AJ479" s="70"/>
      <c r="AK479" s="70"/>
      <c r="AL479" s="70"/>
      <c r="AM479" s="70"/>
      <c r="AN479" s="70">
        <v>4300</v>
      </c>
      <c r="AO479" s="70">
        <v>7680.4469799999997</v>
      </c>
    </row>
    <row r="480" spans="1:41" x14ac:dyDescent="0.25">
      <c r="A480" s="72">
        <v>5903</v>
      </c>
      <c r="B480" s="70"/>
      <c r="C480" s="70"/>
      <c r="D480" s="70"/>
      <c r="E480" s="70"/>
      <c r="F480" s="70"/>
      <c r="G480" s="70"/>
      <c r="H480" s="70"/>
      <c r="I480" s="70"/>
      <c r="J480" s="70"/>
      <c r="K480" s="70"/>
      <c r="L480" s="70"/>
      <c r="M480" s="70"/>
      <c r="N480" s="70"/>
      <c r="O480" s="70"/>
      <c r="P480" s="70"/>
      <c r="Q480" s="70"/>
      <c r="R480" s="70"/>
      <c r="S480" s="70"/>
      <c r="T480" s="70"/>
      <c r="U480" s="70"/>
      <c r="V480" s="70">
        <v>7200</v>
      </c>
      <c r="W480" s="70">
        <v>8439.2220300000008</v>
      </c>
      <c r="X480" s="70"/>
      <c r="Y480" s="70"/>
      <c r="Z480" s="70"/>
      <c r="AA480" s="70"/>
      <c r="AB480" s="70"/>
      <c r="AC480" s="70"/>
      <c r="AD480" s="70"/>
      <c r="AE480" s="70"/>
      <c r="AF480" s="70"/>
      <c r="AG480" s="70"/>
      <c r="AH480" s="70"/>
      <c r="AI480" s="70"/>
      <c r="AJ480" s="70"/>
      <c r="AK480" s="70"/>
      <c r="AL480" s="70"/>
      <c r="AM480" s="70"/>
      <c r="AN480" s="70">
        <v>7200</v>
      </c>
      <c r="AO480" s="70">
        <v>8439.2220300000008</v>
      </c>
    </row>
    <row r="481" spans="1:41" x14ac:dyDescent="0.25">
      <c r="A481" s="72">
        <v>5904</v>
      </c>
      <c r="B481" s="70"/>
      <c r="C481" s="70"/>
      <c r="D481" s="70"/>
      <c r="E481" s="70"/>
      <c r="F481" s="70"/>
      <c r="G481" s="70"/>
      <c r="H481" s="70"/>
      <c r="I481" s="70"/>
      <c r="J481" s="70"/>
      <c r="K481" s="70"/>
      <c r="L481" s="70"/>
      <c r="M481" s="70"/>
      <c r="N481" s="70"/>
      <c r="O481" s="70"/>
      <c r="P481" s="70"/>
      <c r="Q481" s="70"/>
      <c r="R481" s="70"/>
      <c r="S481" s="70"/>
      <c r="T481" s="70"/>
      <c r="U481" s="70"/>
      <c r="V481" s="70">
        <v>9100</v>
      </c>
      <c r="W481" s="70">
        <v>12164.883377000002</v>
      </c>
      <c r="X481" s="70"/>
      <c r="Y481" s="70"/>
      <c r="Z481" s="70"/>
      <c r="AA481" s="70"/>
      <c r="AB481" s="70"/>
      <c r="AC481" s="70"/>
      <c r="AD481" s="70"/>
      <c r="AE481" s="70"/>
      <c r="AF481" s="70"/>
      <c r="AG481" s="70"/>
      <c r="AH481" s="70"/>
      <c r="AI481" s="70"/>
      <c r="AJ481" s="70"/>
      <c r="AK481" s="70"/>
      <c r="AL481" s="70"/>
      <c r="AM481" s="70"/>
      <c r="AN481" s="70">
        <v>9100</v>
      </c>
      <c r="AO481" s="70">
        <v>12164.883377000002</v>
      </c>
    </row>
    <row r="482" spans="1:41" x14ac:dyDescent="0.25">
      <c r="A482" s="72">
        <v>5905</v>
      </c>
      <c r="B482" s="70"/>
      <c r="C482" s="70"/>
      <c r="D482" s="70"/>
      <c r="E482" s="70"/>
      <c r="F482" s="70"/>
      <c r="G482" s="70"/>
      <c r="H482" s="70"/>
      <c r="I482" s="70"/>
      <c r="J482" s="70"/>
      <c r="K482" s="70"/>
      <c r="L482" s="70"/>
      <c r="M482" s="70"/>
      <c r="N482" s="70"/>
      <c r="O482" s="70"/>
      <c r="P482" s="70"/>
      <c r="Q482" s="70"/>
      <c r="R482" s="70"/>
      <c r="S482" s="70"/>
      <c r="T482" s="70"/>
      <c r="U482" s="70"/>
      <c r="V482" s="70">
        <v>8200</v>
      </c>
      <c r="W482" s="70">
        <v>11349.475693</v>
      </c>
      <c r="X482" s="70"/>
      <c r="Y482" s="70"/>
      <c r="Z482" s="70"/>
      <c r="AA482" s="70"/>
      <c r="AB482" s="70"/>
      <c r="AC482" s="70"/>
      <c r="AD482" s="70"/>
      <c r="AE482" s="70"/>
      <c r="AF482" s="70"/>
      <c r="AG482" s="70"/>
      <c r="AH482" s="70"/>
      <c r="AI482" s="70"/>
      <c r="AJ482" s="70"/>
      <c r="AK482" s="70"/>
      <c r="AL482" s="70"/>
      <c r="AM482" s="70"/>
      <c r="AN482" s="70">
        <v>8200</v>
      </c>
      <c r="AO482" s="70">
        <v>11349.475693</v>
      </c>
    </row>
    <row r="483" spans="1:41" x14ac:dyDescent="0.25">
      <c r="A483" s="72">
        <v>5920</v>
      </c>
      <c r="B483" s="70"/>
      <c r="C483" s="70"/>
      <c r="D483" s="70"/>
      <c r="E483" s="70"/>
      <c r="F483" s="70">
        <v>4400</v>
      </c>
      <c r="G483" s="70">
        <v>624.11826899999994</v>
      </c>
      <c r="H483" s="70"/>
      <c r="I483" s="70"/>
      <c r="J483" s="70"/>
      <c r="K483" s="70"/>
      <c r="L483" s="70"/>
      <c r="M483" s="70"/>
      <c r="N483" s="70"/>
      <c r="O483" s="70"/>
      <c r="P483" s="70"/>
      <c r="Q483" s="70"/>
      <c r="R483" s="70"/>
      <c r="S483" s="70"/>
      <c r="T483" s="70"/>
      <c r="U483" s="70"/>
      <c r="V483" s="70"/>
      <c r="W483" s="70"/>
      <c r="X483" s="70"/>
      <c r="Y483" s="70"/>
      <c r="Z483" s="70"/>
      <c r="AA483" s="70"/>
      <c r="AB483" s="70"/>
      <c r="AC483" s="70"/>
      <c r="AD483" s="70"/>
      <c r="AE483" s="70"/>
      <c r="AF483" s="70"/>
      <c r="AG483" s="70"/>
      <c r="AH483" s="70"/>
      <c r="AI483" s="70"/>
      <c r="AJ483" s="70"/>
      <c r="AK483" s="70"/>
      <c r="AL483" s="70"/>
      <c r="AM483" s="70"/>
      <c r="AN483" s="70">
        <v>4400</v>
      </c>
      <c r="AO483" s="70">
        <v>624.11826899999994</v>
      </c>
    </row>
    <row r="484" spans="1:41" x14ac:dyDescent="0.25">
      <c r="A484" s="72">
        <v>5927</v>
      </c>
      <c r="B484" s="70"/>
      <c r="C484" s="70"/>
      <c r="D484" s="70"/>
      <c r="E484" s="70"/>
      <c r="F484" s="70"/>
      <c r="G484" s="70"/>
      <c r="H484" s="70"/>
      <c r="I484" s="70"/>
      <c r="J484" s="70"/>
      <c r="K484" s="70"/>
      <c r="L484" s="70"/>
      <c r="M484" s="70"/>
      <c r="N484" s="70"/>
      <c r="O484" s="70"/>
      <c r="P484" s="70"/>
      <c r="Q484" s="70"/>
      <c r="R484" s="70"/>
      <c r="S484" s="70"/>
      <c r="T484" s="70"/>
      <c r="U484" s="70"/>
      <c r="V484" s="70"/>
      <c r="W484" s="70"/>
      <c r="X484" s="70"/>
      <c r="Y484" s="70"/>
      <c r="Z484" s="70"/>
      <c r="AA484" s="70"/>
      <c r="AB484" s="70">
        <v>24360</v>
      </c>
      <c r="AC484" s="70">
        <v>26015.394851000001</v>
      </c>
      <c r="AD484" s="70"/>
      <c r="AE484" s="70"/>
      <c r="AF484" s="70"/>
      <c r="AG484" s="70"/>
      <c r="AH484" s="70"/>
      <c r="AI484" s="70"/>
      <c r="AJ484" s="70"/>
      <c r="AK484" s="70"/>
      <c r="AL484" s="70"/>
      <c r="AM484" s="70"/>
      <c r="AN484" s="70">
        <v>24360</v>
      </c>
      <c r="AO484" s="70">
        <v>26015.394851000001</v>
      </c>
    </row>
    <row r="485" spans="1:41" x14ac:dyDescent="0.25">
      <c r="A485" s="72">
        <v>5940</v>
      </c>
      <c r="B485" s="70"/>
      <c r="C485" s="70"/>
      <c r="D485" s="70"/>
      <c r="E485" s="70"/>
      <c r="F485" s="70"/>
      <c r="G485" s="70"/>
      <c r="H485" s="70"/>
      <c r="I485" s="70"/>
      <c r="J485" s="70"/>
      <c r="K485" s="70"/>
      <c r="L485" s="70"/>
      <c r="M485" s="70"/>
      <c r="N485" s="70"/>
      <c r="O485" s="70"/>
      <c r="P485" s="70"/>
      <c r="Q485" s="70"/>
      <c r="R485" s="70"/>
      <c r="S485" s="70"/>
      <c r="T485" s="70"/>
      <c r="U485" s="70"/>
      <c r="V485" s="70"/>
      <c r="W485" s="70"/>
      <c r="X485" s="70"/>
      <c r="Y485" s="70"/>
      <c r="Z485" s="70"/>
      <c r="AA485" s="70"/>
      <c r="AB485" s="70">
        <v>9420</v>
      </c>
      <c r="AC485" s="70">
        <v>8425.0438549999999</v>
      </c>
      <c r="AD485" s="70"/>
      <c r="AE485" s="70"/>
      <c r="AF485" s="70"/>
      <c r="AG485" s="70"/>
      <c r="AH485" s="70"/>
      <c r="AI485" s="70"/>
      <c r="AJ485" s="70"/>
      <c r="AK485" s="70"/>
      <c r="AL485" s="70"/>
      <c r="AM485" s="70"/>
      <c r="AN485" s="70">
        <v>9420</v>
      </c>
      <c r="AO485" s="70">
        <v>8425.0438549999999</v>
      </c>
    </row>
    <row r="486" spans="1:41" x14ac:dyDescent="0.25">
      <c r="A486" s="72">
        <v>5957</v>
      </c>
      <c r="B486" s="70"/>
      <c r="C486" s="70"/>
      <c r="D486" s="70"/>
      <c r="E486" s="70"/>
      <c r="F486" s="70"/>
      <c r="G486" s="70"/>
      <c r="H486" s="70"/>
      <c r="I486" s="70"/>
      <c r="J486" s="70"/>
      <c r="K486" s="70"/>
      <c r="L486" s="70"/>
      <c r="M486" s="70"/>
      <c r="N486" s="70"/>
      <c r="O486" s="70"/>
      <c r="P486" s="70"/>
      <c r="Q486" s="70"/>
      <c r="R486" s="70"/>
      <c r="S486" s="70"/>
      <c r="T486" s="70"/>
      <c r="U486" s="70"/>
      <c r="V486" s="70"/>
      <c r="W486" s="70"/>
      <c r="X486" s="70"/>
      <c r="Y486" s="70"/>
      <c r="Z486" s="70"/>
      <c r="AA486" s="70"/>
      <c r="AB486" s="70">
        <v>14885</v>
      </c>
      <c r="AC486" s="70">
        <v>10353.364969</v>
      </c>
      <c r="AD486" s="70"/>
      <c r="AE486" s="70"/>
      <c r="AF486" s="70"/>
      <c r="AG486" s="70"/>
      <c r="AH486" s="70"/>
      <c r="AI486" s="70"/>
      <c r="AJ486" s="70"/>
      <c r="AK486" s="70"/>
      <c r="AL486" s="70"/>
      <c r="AM486" s="70"/>
      <c r="AN486" s="70">
        <v>14885</v>
      </c>
      <c r="AO486" s="70">
        <v>10353.364969</v>
      </c>
    </row>
    <row r="487" spans="1:41" x14ac:dyDescent="0.25">
      <c r="A487" s="72">
        <v>5982</v>
      </c>
      <c r="B487" s="70"/>
      <c r="C487" s="70"/>
      <c r="D487" s="70"/>
      <c r="E487" s="70"/>
      <c r="F487" s="70"/>
      <c r="G487" s="70"/>
      <c r="H487" s="70"/>
      <c r="I487" s="70"/>
      <c r="J487" s="70"/>
      <c r="K487" s="70"/>
      <c r="L487" s="70"/>
      <c r="M487" s="70"/>
      <c r="N487" s="70"/>
      <c r="O487" s="70"/>
      <c r="P487" s="70"/>
      <c r="Q487" s="70"/>
      <c r="R487" s="70"/>
      <c r="S487" s="70"/>
      <c r="T487" s="70"/>
      <c r="U487" s="70"/>
      <c r="V487" s="70"/>
      <c r="W487" s="70"/>
      <c r="X487" s="70"/>
      <c r="Y487" s="70"/>
      <c r="Z487" s="70"/>
      <c r="AA487" s="70"/>
      <c r="AB487" s="70">
        <v>12753</v>
      </c>
      <c r="AC487" s="70">
        <v>13684.984277</v>
      </c>
      <c r="AD487" s="70"/>
      <c r="AE487" s="70"/>
      <c r="AF487" s="70"/>
      <c r="AG487" s="70"/>
      <c r="AH487" s="70"/>
      <c r="AI487" s="70"/>
      <c r="AJ487" s="70"/>
      <c r="AK487" s="70"/>
      <c r="AL487" s="70"/>
      <c r="AM487" s="70"/>
      <c r="AN487" s="70">
        <v>12753</v>
      </c>
      <c r="AO487" s="70">
        <v>13684.984277</v>
      </c>
    </row>
    <row r="488" spans="1:41" x14ac:dyDescent="0.25">
      <c r="A488" s="72">
        <v>5988</v>
      </c>
      <c r="B488" s="70"/>
      <c r="C488" s="70"/>
      <c r="D488" s="70"/>
      <c r="E488" s="70"/>
      <c r="F488" s="70"/>
      <c r="G488" s="70"/>
      <c r="H488" s="70"/>
      <c r="I488" s="70"/>
      <c r="J488" s="70"/>
      <c r="K488" s="70"/>
      <c r="L488" s="70"/>
      <c r="M488" s="70"/>
      <c r="N488" s="70"/>
      <c r="O488" s="70"/>
      <c r="P488" s="70"/>
      <c r="Q488" s="70"/>
      <c r="R488" s="70"/>
      <c r="S488" s="70"/>
      <c r="T488" s="70"/>
      <c r="U488" s="70"/>
      <c r="V488" s="70"/>
      <c r="W488" s="70"/>
      <c r="X488" s="70"/>
      <c r="Y488" s="70"/>
      <c r="Z488" s="70"/>
      <c r="AA488" s="70"/>
      <c r="AB488" s="70">
        <v>11608</v>
      </c>
      <c r="AC488" s="70">
        <v>6179.0860069999999</v>
      </c>
      <c r="AD488" s="70"/>
      <c r="AE488" s="70"/>
      <c r="AF488" s="70"/>
      <c r="AG488" s="70"/>
      <c r="AH488" s="70"/>
      <c r="AI488" s="70"/>
      <c r="AJ488" s="70"/>
      <c r="AK488" s="70"/>
      <c r="AL488" s="70"/>
      <c r="AM488" s="70"/>
      <c r="AN488" s="70">
        <v>11608</v>
      </c>
      <c r="AO488" s="70">
        <v>6179.0860069999999</v>
      </c>
    </row>
    <row r="489" spans="1:41" x14ac:dyDescent="0.25">
      <c r="A489" s="72">
        <v>6000</v>
      </c>
      <c r="B489" s="70"/>
      <c r="C489" s="70"/>
      <c r="D489" s="70"/>
      <c r="E489" s="70"/>
      <c r="F489" s="70"/>
      <c r="G489" s="70"/>
      <c r="H489" s="70"/>
      <c r="I489" s="70"/>
      <c r="J489" s="70"/>
      <c r="K489" s="70"/>
      <c r="L489" s="70"/>
      <c r="M489" s="70"/>
      <c r="N489" s="70"/>
      <c r="O489" s="70"/>
      <c r="P489" s="70"/>
      <c r="Q489" s="70"/>
      <c r="R489" s="70"/>
      <c r="S489" s="70"/>
      <c r="T489" s="70"/>
      <c r="U489" s="70"/>
      <c r="V489" s="70"/>
      <c r="W489" s="70"/>
      <c r="X489" s="70"/>
      <c r="Y489" s="70"/>
      <c r="Z489" s="70"/>
      <c r="AA489" s="70"/>
      <c r="AB489" s="70">
        <v>15700</v>
      </c>
      <c r="AC489" s="70">
        <v>18683.548720999999</v>
      </c>
      <c r="AD489" s="70"/>
      <c r="AE489" s="70"/>
      <c r="AF489" s="70"/>
      <c r="AG489" s="70"/>
      <c r="AH489" s="70"/>
      <c r="AI489" s="70"/>
      <c r="AJ489" s="70"/>
      <c r="AK489" s="70"/>
      <c r="AL489" s="70"/>
      <c r="AM489" s="70"/>
      <c r="AN489" s="70">
        <v>15700</v>
      </c>
      <c r="AO489" s="70">
        <v>18683.548720999999</v>
      </c>
    </row>
    <row r="490" spans="1:41" x14ac:dyDescent="0.25">
      <c r="A490" s="72">
        <v>6015</v>
      </c>
      <c r="B490" s="70"/>
      <c r="C490" s="70"/>
      <c r="D490" s="70">
        <v>21600</v>
      </c>
      <c r="E490" s="70">
        <v>17217.223281999999</v>
      </c>
      <c r="F490" s="70"/>
      <c r="G490" s="70"/>
      <c r="H490" s="70"/>
      <c r="I490" s="70"/>
      <c r="J490" s="70"/>
      <c r="K490" s="70"/>
      <c r="L490" s="70"/>
      <c r="M490" s="70"/>
      <c r="N490" s="70"/>
      <c r="O490" s="70"/>
      <c r="P490" s="70"/>
      <c r="Q490" s="70"/>
      <c r="R490" s="70"/>
      <c r="S490" s="70"/>
      <c r="T490" s="70"/>
      <c r="U490" s="70"/>
      <c r="V490" s="70"/>
      <c r="W490" s="70"/>
      <c r="X490" s="70"/>
      <c r="Y490" s="70"/>
      <c r="Z490" s="70"/>
      <c r="AA490" s="70"/>
      <c r="AB490" s="70"/>
      <c r="AC490" s="70"/>
      <c r="AD490" s="70"/>
      <c r="AE490" s="70"/>
      <c r="AF490" s="70"/>
      <c r="AG490" s="70"/>
      <c r="AH490" s="70"/>
      <c r="AI490" s="70"/>
      <c r="AJ490" s="70"/>
      <c r="AK490" s="70"/>
      <c r="AL490" s="70"/>
      <c r="AM490" s="70"/>
      <c r="AN490" s="70">
        <v>21600</v>
      </c>
      <c r="AO490" s="70">
        <v>17217.223281999999</v>
      </c>
    </row>
    <row r="491" spans="1:41" x14ac:dyDescent="0.25">
      <c r="A491" s="72">
        <v>6035</v>
      </c>
      <c r="B491" s="70"/>
      <c r="C491" s="70"/>
      <c r="D491" s="70">
        <v>28200</v>
      </c>
      <c r="E491" s="70">
        <v>18778.721343999998</v>
      </c>
      <c r="F491" s="70"/>
      <c r="G491" s="70"/>
      <c r="H491" s="70"/>
      <c r="I491" s="70"/>
      <c r="J491" s="70"/>
      <c r="K491" s="70"/>
      <c r="L491" s="70"/>
      <c r="M491" s="70"/>
      <c r="N491" s="70"/>
      <c r="O491" s="70"/>
      <c r="P491" s="70"/>
      <c r="Q491" s="70"/>
      <c r="R491" s="70"/>
      <c r="S491" s="70"/>
      <c r="T491" s="70"/>
      <c r="U491" s="70"/>
      <c r="V491" s="70"/>
      <c r="W491" s="70"/>
      <c r="X491" s="70"/>
      <c r="Y491" s="70"/>
      <c r="Z491" s="70"/>
      <c r="AA491" s="70"/>
      <c r="AB491" s="70"/>
      <c r="AC491" s="70"/>
      <c r="AD491" s="70"/>
      <c r="AE491" s="70"/>
      <c r="AF491" s="70"/>
      <c r="AG491" s="70"/>
      <c r="AH491" s="70"/>
      <c r="AI491" s="70"/>
      <c r="AJ491" s="70"/>
      <c r="AK491" s="70"/>
      <c r="AL491" s="70"/>
      <c r="AM491" s="70"/>
      <c r="AN491" s="70">
        <v>28200</v>
      </c>
      <c r="AO491" s="70">
        <v>18778.721343999998</v>
      </c>
    </row>
    <row r="492" spans="1:41" x14ac:dyDescent="0.25">
      <c r="A492" s="72">
        <v>6046</v>
      </c>
      <c r="B492" s="70"/>
      <c r="C492" s="70"/>
      <c r="D492" s="70"/>
      <c r="E492" s="70"/>
      <c r="F492" s="70"/>
      <c r="G492" s="70"/>
      <c r="H492" s="70"/>
      <c r="I492" s="70"/>
      <c r="J492" s="70">
        <v>24900</v>
      </c>
      <c r="K492" s="70">
        <v>20417.106995999999</v>
      </c>
      <c r="L492" s="70"/>
      <c r="M492" s="70"/>
      <c r="N492" s="70"/>
      <c r="O492" s="70"/>
      <c r="P492" s="70"/>
      <c r="Q492" s="70"/>
      <c r="R492" s="70"/>
      <c r="S492" s="70"/>
      <c r="T492" s="70"/>
      <c r="U492" s="70"/>
      <c r="V492" s="70"/>
      <c r="W492" s="70"/>
      <c r="X492" s="70"/>
      <c r="Y492" s="70"/>
      <c r="Z492" s="70"/>
      <c r="AA492" s="70"/>
      <c r="AB492" s="70"/>
      <c r="AC492" s="70"/>
      <c r="AD492" s="70"/>
      <c r="AE492" s="70"/>
      <c r="AF492" s="70"/>
      <c r="AG492" s="70"/>
      <c r="AH492" s="70"/>
      <c r="AI492" s="70"/>
      <c r="AJ492" s="70"/>
      <c r="AK492" s="70"/>
      <c r="AL492" s="70"/>
      <c r="AM492" s="70"/>
      <c r="AN492" s="70">
        <v>24900</v>
      </c>
      <c r="AO492" s="70">
        <v>20417.106995999999</v>
      </c>
    </row>
    <row r="493" spans="1:41" x14ac:dyDescent="0.25">
      <c r="A493" s="72">
        <v>6047</v>
      </c>
      <c r="B493" s="70"/>
      <c r="C493" s="70"/>
      <c r="D493" s="70"/>
      <c r="E493" s="70"/>
      <c r="F493" s="70"/>
      <c r="G493" s="70"/>
      <c r="H493" s="70"/>
      <c r="I493" s="70"/>
      <c r="J493" s="70">
        <v>28400</v>
      </c>
      <c r="K493" s="70">
        <v>19744.281266000002</v>
      </c>
      <c r="L493" s="70"/>
      <c r="M493" s="70"/>
      <c r="N493" s="70"/>
      <c r="O493" s="70"/>
      <c r="P493" s="70"/>
      <c r="Q493" s="70"/>
      <c r="R493" s="70"/>
      <c r="S493" s="70"/>
      <c r="T493" s="70"/>
      <c r="U493" s="70"/>
      <c r="V493" s="70"/>
      <c r="W493" s="70"/>
      <c r="X493" s="70"/>
      <c r="Y493" s="70"/>
      <c r="Z493" s="70"/>
      <c r="AA493" s="70"/>
      <c r="AB493" s="70"/>
      <c r="AC493" s="70"/>
      <c r="AD493" s="70"/>
      <c r="AE493" s="70"/>
      <c r="AF493" s="70"/>
      <c r="AG493" s="70"/>
      <c r="AH493" s="70"/>
      <c r="AI493" s="70"/>
      <c r="AJ493" s="70"/>
      <c r="AK493" s="70"/>
      <c r="AL493" s="70"/>
      <c r="AM493" s="70"/>
      <c r="AN493" s="70">
        <v>28400</v>
      </c>
      <c r="AO493" s="70">
        <v>19744.281266000002</v>
      </c>
    </row>
    <row r="494" spans="1:41" x14ac:dyDescent="0.25">
      <c r="A494" s="72">
        <v>6052</v>
      </c>
      <c r="B494" s="70"/>
      <c r="C494" s="70"/>
      <c r="D494" s="70"/>
      <c r="E494" s="70"/>
      <c r="F494" s="70"/>
      <c r="G494" s="70"/>
      <c r="H494" s="70"/>
      <c r="I494" s="70"/>
      <c r="J494" s="70"/>
      <c r="K494" s="70"/>
      <c r="L494" s="70"/>
      <c r="M494" s="70"/>
      <c r="N494" s="70"/>
      <c r="O494" s="70"/>
      <c r="P494" s="70"/>
      <c r="Q494" s="70"/>
      <c r="R494" s="70"/>
      <c r="S494" s="70"/>
      <c r="T494" s="70"/>
      <c r="U494" s="70"/>
      <c r="V494" s="70"/>
      <c r="W494" s="70"/>
      <c r="X494" s="70"/>
      <c r="Y494" s="70"/>
      <c r="Z494" s="70"/>
      <c r="AA494" s="70"/>
      <c r="AB494" s="70">
        <v>10298</v>
      </c>
      <c r="AC494" s="70">
        <v>9214.1449090000006</v>
      </c>
      <c r="AD494" s="70"/>
      <c r="AE494" s="70"/>
      <c r="AF494" s="70"/>
      <c r="AG494" s="70"/>
      <c r="AH494" s="70"/>
      <c r="AI494" s="70"/>
      <c r="AJ494" s="70"/>
      <c r="AK494" s="70"/>
      <c r="AL494" s="70"/>
      <c r="AM494" s="70"/>
      <c r="AN494" s="70">
        <v>10298</v>
      </c>
      <c r="AO494" s="70">
        <v>9214.1449090000006</v>
      </c>
    </row>
    <row r="495" spans="1:41" x14ac:dyDescent="0.25">
      <c r="A495" s="72">
        <v>6055</v>
      </c>
      <c r="B495" s="70"/>
      <c r="C495" s="70"/>
      <c r="D495" s="70"/>
      <c r="E495" s="70"/>
      <c r="F495" s="70"/>
      <c r="G495" s="70"/>
      <c r="H495" s="70"/>
      <c r="I495" s="70"/>
      <c r="J495" s="70"/>
      <c r="K495" s="70"/>
      <c r="L495" s="70"/>
      <c r="M495" s="70"/>
      <c r="N495" s="70"/>
      <c r="O495" s="70"/>
      <c r="P495" s="70"/>
      <c r="Q495" s="70"/>
      <c r="R495" s="70"/>
      <c r="S495" s="70"/>
      <c r="T495" s="70"/>
      <c r="U495" s="70"/>
      <c r="V495" s="70"/>
      <c r="W495" s="70"/>
      <c r="X495" s="70"/>
      <c r="Y495" s="70"/>
      <c r="Z495" s="70"/>
      <c r="AA495" s="70"/>
      <c r="AB495" s="70"/>
      <c r="AC495" s="70"/>
      <c r="AD495" s="70"/>
      <c r="AE495" s="70"/>
      <c r="AF495" s="70"/>
      <c r="AG495" s="70"/>
      <c r="AH495" s="70"/>
      <c r="AI495" s="70"/>
      <c r="AJ495" s="70"/>
      <c r="AK495" s="70"/>
      <c r="AL495" s="70">
        <v>1300</v>
      </c>
      <c r="AM495" s="70">
        <v>5597.7918950000003</v>
      </c>
      <c r="AN495" s="70">
        <v>1300</v>
      </c>
      <c r="AO495" s="70">
        <v>5597.7918950000003</v>
      </c>
    </row>
    <row r="496" spans="1:41" x14ac:dyDescent="0.25">
      <c r="A496" s="72">
        <v>6073</v>
      </c>
      <c r="B496" s="70"/>
      <c r="C496" s="70"/>
      <c r="D496" s="70"/>
      <c r="E496" s="70"/>
      <c r="F496" s="70"/>
      <c r="G496" s="70"/>
      <c r="H496" s="70"/>
      <c r="I496" s="70"/>
      <c r="J496" s="70"/>
      <c r="K496" s="70"/>
      <c r="L496" s="70"/>
      <c r="M496" s="70"/>
      <c r="N496" s="70"/>
      <c r="O496" s="70"/>
      <c r="P496" s="70"/>
      <c r="Q496" s="70"/>
      <c r="R496" s="70"/>
      <c r="S496" s="70"/>
      <c r="T496" s="70"/>
      <c r="U496" s="70"/>
      <c r="V496" s="70"/>
      <c r="W496" s="70"/>
      <c r="X496" s="70"/>
      <c r="Y496" s="70"/>
      <c r="Z496" s="70"/>
      <c r="AA496" s="70"/>
      <c r="AB496" s="70"/>
      <c r="AC496" s="70"/>
      <c r="AD496" s="70"/>
      <c r="AE496" s="70"/>
      <c r="AF496" s="70"/>
      <c r="AG496" s="70"/>
      <c r="AH496" s="70"/>
      <c r="AI496" s="70"/>
      <c r="AJ496" s="70"/>
      <c r="AK496" s="70"/>
      <c r="AL496" s="70">
        <v>5300</v>
      </c>
      <c r="AM496" s="70">
        <v>4855.2737010000001</v>
      </c>
      <c r="AN496" s="70">
        <v>5300</v>
      </c>
      <c r="AO496" s="70">
        <v>4855.2737010000001</v>
      </c>
    </row>
    <row r="497" spans="1:41" x14ac:dyDescent="0.25">
      <c r="A497" s="72">
        <v>6078</v>
      </c>
      <c r="B497" s="70"/>
      <c r="C497" s="70"/>
      <c r="D497" s="70"/>
      <c r="E497" s="70"/>
      <c r="F497" s="70"/>
      <c r="G497" s="70"/>
      <c r="H497" s="70"/>
      <c r="I497" s="70"/>
      <c r="J497" s="70"/>
      <c r="K497" s="70"/>
      <c r="L497" s="70"/>
      <c r="M497" s="70"/>
      <c r="N497" s="70"/>
      <c r="O497" s="70"/>
      <c r="P497" s="70"/>
      <c r="Q497" s="70"/>
      <c r="R497" s="70"/>
      <c r="S497" s="70"/>
      <c r="T497" s="70"/>
      <c r="U497" s="70"/>
      <c r="V497" s="70"/>
      <c r="W497" s="70"/>
      <c r="X497" s="70"/>
      <c r="Y497" s="70"/>
      <c r="Z497" s="70"/>
      <c r="AA497" s="70"/>
      <c r="AB497" s="70"/>
      <c r="AC497" s="70"/>
      <c r="AD497" s="70"/>
      <c r="AE497" s="70"/>
      <c r="AF497" s="70"/>
      <c r="AG497" s="70"/>
      <c r="AH497" s="70"/>
      <c r="AI497" s="70"/>
      <c r="AJ497" s="70"/>
      <c r="AK497" s="70"/>
      <c r="AL497" s="70">
        <v>6600</v>
      </c>
      <c r="AM497" s="70">
        <v>4667.7635609999998</v>
      </c>
      <c r="AN497" s="70">
        <v>6600</v>
      </c>
      <c r="AO497" s="70">
        <v>4667.7635609999998</v>
      </c>
    </row>
    <row r="498" spans="1:41" x14ac:dyDescent="0.25">
      <c r="A498" s="72">
        <v>6086</v>
      </c>
      <c r="B498" s="70"/>
      <c r="C498" s="70"/>
      <c r="D498" s="70"/>
      <c r="E498" s="70"/>
      <c r="F498" s="70"/>
      <c r="G498" s="70"/>
      <c r="H498" s="70"/>
      <c r="I498" s="70"/>
      <c r="J498" s="70"/>
      <c r="K498" s="70"/>
      <c r="L498" s="70"/>
      <c r="M498" s="70"/>
      <c r="N498" s="70"/>
      <c r="O498" s="70"/>
      <c r="P498" s="70"/>
      <c r="Q498" s="70"/>
      <c r="R498" s="70"/>
      <c r="S498" s="70"/>
      <c r="T498" s="70"/>
      <c r="U498" s="70"/>
      <c r="V498" s="70"/>
      <c r="W498" s="70"/>
      <c r="X498" s="70"/>
      <c r="Y498" s="70"/>
      <c r="Z498" s="70"/>
      <c r="AA498" s="70"/>
      <c r="AB498" s="70"/>
      <c r="AC498" s="70"/>
      <c r="AD498" s="70"/>
      <c r="AE498" s="70"/>
      <c r="AF498" s="70">
        <v>5600</v>
      </c>
      <c r="AG498" s="70">
        <v>6452.8141379999997</v>
      </c>
      <c r="AH498" s="70"/>
      <c r="AI498" s="70"/>
      <c r="AJ498" s="70"/>
      <c r="AK498" s="70"/>
      <c r="AL498" s="70"/>
      <c r="AM498" s="70"/>
      <c r="AN498" s="70">
        <v>5600</v>
      </c>
      <c r="AO498" s="70">
        <v>6452.8141379999997</v>
      </c>
    </row>
    <row r="499" spans="1:41" x14ac:dyDescent="0.25">
      <c r="A499" s="72">
        <v>6099</v>
      </c>
      <c r="B499" s="70"/>
      <c r="C499" s="70"/>
      <c r="D499" s="70"/>
      <c r="E499" s="70"/>
      <c r="F499" s="70"/>
      <c r="G499" s="70"/>
      <c r="H499" s="70"/>
      <c r="I499" s="70"/>
      <c r="J499" s="70">
        <v>10800</v>
      </c>
      <c r="K499" s="70">
        <v>9057.842208</v>
      </c>
      <c r="L499" s="70"/>
      <c r="M499" s="70"/>
      <c r="N499" s="70"/>
      <c r="O499" s="70"/>
      <c r="P499" s="70"/>
      <c r="Q499" s="70"/>
      <c r="R499" s="70"/>
      <c r="S499" s="70"/>
      <c r="T499" s="70"/>
      <c r="U499" s="70"/>
      <c r="V499" s="70"/>
      <c r="W499" s="70"/>
      <c r="X499" s="70"/>
      <c r="Y499" s="70"/>
      <c r="Z499" s="70"/>
      <c r="AA499" s="70"/>
      <c r="AB499" s="70"/>
      <c r="AC499" s="70"/>
      <c r="AD499" s="70"/>
      <c r="AE499" s="70"/>
      <c r="AF499" s="70"/>
      <c r="AG499" s="70"/>
      <c r="AH499" s="70"/>
      <c r="AI499" s="70"/>
      <c r="AJ499" s="70"/>
      <c r="AK499" s="70"/>
      <c r="AL499" s="70"/>
      <c r="AM499" s="70"/>
      <c r="AN499" s="70">
        <v>10800</v>
      </c>
      <c r="AO499" s="70">
        <v>9057.842208</v>
      </c>
    </row>
    <row r="500" spans="1:41" x14ac:dyDescent="0.25">
      <c r="A500" s="72">
        <v>6102</v>
      </c>
      <c r="B500" s="70"/>
      <c r="C500" s="70"/>
      <c r="D500" s="70"/>
      <c r="E500" s="70"/>
      <c r="F500" s="70"/>
      <c r="G500" s="70"/>
      <c r="H500" s="70"/>
      <c r="I500" s="70"/>
      <c r="J500" s="70"/>
      <c r="K500" s="70"/>
      <c r="L500" s="70"/>
      <c r="M500" s="70"/>
      <c r="N500" s="70"/>
      <c r="O500" s="70"/>
      <c r="P500" s="70"/>
      <c r="Q500" s="70"/>
      <c r="R500" s="70"/>
      <c r="S500" s="70"/>
      <c r="T500" s="70"/>
      <c r="U500" s="70"/>
      <c r="V500" s="70"/>
      <c r="W500" s="70"/>
      <c r="X500" s="70"/>
      <c r="Y500" s="70"/>
      <c r="Z500" s="70"/>
      <c r="AA500" s="70"/>
      <c r="AB500" s="70"/>
      <c r="AC500" s="70"/>
      <c r="AD500" s="70"/>
      <c r="AE500" s="70"/>
      <c r="AF500" s="70"/>
      <c r="AG500" s="70"/>
      <c r="AH500" s="70"/>
      <c r="AI500" s="70"/>
      <c r="AJ500" s="70"/>
      <c r="AK500" s="70"/>
      <c r="AL500" s="70">
        <v>18500</v>
      </c>
      <c r="AM500" s="70">
        <v>18013.361557</v>
      </c>
      <c r="AN500" s="70">
        <v>18500</v>
      </c>
      <c r="AO500" s="70">
        <v>18013.361557</v>
      </c>
    </row>
    <row r="501" spans="1:41" x14ac:dyDescent="0.25">
      <c r="A501" s="72">
        <v>6124</v>
      </c>
      <c r="B501" s="70"/>
      <c r="C501" s="70"/>
      <c r="D501" s="70"/>
      <c r="E501" s="70"/>
      <c r="F501" s="70"/>
      <c r="G501" s="70"/>
      <c r="H501" s="70"/>
      <c r="I501" s="70"/>
      <c r="J501" s="70"/>
      <c r="K501" s="70"/>
      <c r="L501" s="70"/>
      <c r="M501" s="70"/>
      <c r="N501" s="70"/>
      <c r="O501" s="70"/>
      <c r="P501" s="70"/>
      <c r="Q501" s="70"/>
      <c r="R501" s="70"/>
      <c r="S501" s="70"/>
      <c r="T501" s="70"/>
      <c r="U501" s="70"/>
      <c r="V501" s="70"/>
      <c r="W501" s="70"/>
      <c r="X501" s="70"/>
      <c r="Y501" s="70"/>
      <c r="Z501" s="70"/>
      <c r="AA501" s="70"/>
      <c r="AB501" s="70">
        <v>2809</v>
      </c>
      <c r="AC501" s="70">
        <v>3202.2995449999999</v>
      </c>
      <c r="AD501" s="70"/>
      <c r="AE501" s="70"/>
      <c r="AF501" s="70"/>
      <c r="AG501" s="70"/>
      <c r="AH501" s="70"/>
      <c r="AI501" s="70"/>
      <c r="AJ501" s="70"/>
      <c r="AK501" s="70"/>
      <c r="AL501" s="70"/>
      <c r="AM501" s="70"/>
      <c r="AN501" s="70">
        <v>2809</v>
      </c>
      <c r="AO501" s="70">
        <v>3202.2995449999999</v>
      </c>
    </row>
    <row r="502" spans="1:41" x14ac:dyDescent="0.25">
      <c r="A502" s="72">
        <v>6152</v>
      </c>
      <c r="B502" s="70">
        <v>19800</v>
      </c>
      <c r="C502" s="70">
        <v>15419.796096000002</v>
      </c>
      <c r="D502" s="70"/>
      <c r="E502" s="70"/>
      <c r="F502" s="70"/>
      <c r="G502" s="70"/>
      <c r="H502" s="70"/>
      <c r="I502" s="70"/>
      <c r="J502" s="70"/>
      <c r="K502" s="70"/>
      <c r="L502" s="70"/>
      <c r="M502" s="70"/>
      <c r="N502" s="70"/>
      <c r="O502" s="70"/>
      <c r="P502" s="70"/>
      <c r="Q502" s="70"/>
      <c r="R502" s="70"/>
      <c r="S502" s="70"/>
      <c r="T502" s="70"/>
      <c r="U502" s="70"/>
      <c r="V502" s="70"/>
      <c r="W502" s="70"/>
      <c r="X502" s="70"/>
      <c r="Y502" s="70"/>
      <c r="Z502" s="70"/>
      <c r="AA502" s="70"/>
      <c r="AB502" s="70"/>
      <c r="AC502" s="70"/>
      <c r="AD502" s="70"/>
      <c r="AE502" s="70"/>
      <c r="AF502" s="70"/>
      <c r="AG502" s="70"/>
      <c r="AH502" s="70"/>
      <c r="AI502" s="70"/>
      <c r="AJ502" s="70"/>
      <c r="AK502" s="70"/>
      <c r="AL502" s="70"/>
      <c r="AM502" s="70"/>
      <c r="AN502" s="70">
        <v>19800</v>
      </c>
      <c r="AO502" s="70">
        <v>15419.796096000002</v>
      </c>
    </row>
    <row r="503" spans="1:41" x14ac:dyDescent="0.25">
      <c r="A503" s="72">
        <v>6183</v>
      </c>
      <c r="B503" s="70"/>
      <c r="C503" s="70"/>
      <c r="D503" s="70"/>
      <c r="E503" s="70"/>
      <c r="F503" s="70"/>
      <c r="G503" s="70"/>
      <c r="H503" s="70"/>
      <c r="I503" s="70"/>
      <c r="J503" s="70"/>
      <c r="K503" s="70"/>
      <c r="L503" s="70"/>
      <c r="M503" s="70"/>
      <c r="N503" s="70">
        <v>27600</v>
      </c>
      <c r="O503" s="70">
        <v>10652.797913</v>
      </c>
      <c r="P503" s="70"/>
      <c r="Q503" s="70"/>
      <c r="R503" s="70"/>
      <c r="S503" s="70"/>
      <c r="T503" s="70"/>
      <c r="U503" s="70"/>
      <c r="V503" s="70"/>
      <c r="W503" s="70"/>
      <c r="X503" s="70"/>
      <c r="Y503" s="70"/>
      <c r="Z503" s="70"/>
      <c r="AA503" s="70"/>
      <c r="AB503" s="70"/>
      <c r="AC503" s="70"/>
      <c r="AD503" s="70"/>
      <c r="AE503" s="70"/>
      <c r="AF503" s="70"/>
      <c r="AG503" s="70"/>
      <c r="AH503" s="70"/>
      <c r="AI503" s="70"/>
      <c r="AJ503" s="70"/>
      <c r="AK503" s="70"/>
      <c r="AL503" s="70"/>
      <c r="AM503" s="70"/>
      <c r="AN503" s="70">
        <v>27600</v>
      </c>
      <c r="AO503" s="70">
        <v>10652.797913</v>
      </c>
    </row>
    <row r="504" spans="1:41" x14ac:dyDescent="0.25">
      <c r="A504" s="72">
        <v>6215</v>
      </c>
      <c r="B504" s="70"/>
      <c r="C504" s="70"/>
      <c r="D504" s="70"/>
      <c r="E504" s="70"/>
      <c r="F504" s="70"/>
      <c r="G504" s="70"/>
      <c r="H504" s="70"/>
      <c r="I504" s="70"/>
      <c r="J504" s="70"/>
      <c r="K504" s="70"/>
      <c r="L504" s="70"/>
      <c r="M504" s="70"/>
      <c r="N504" s="70">
        <v>23000</v>
      </c>
      <c r="O504" s="70">
        <v>11270.292298</v>
      </c>
      <c r="P504" s="70"/>
      <c r="Q504" s="70"/>
      <c r="R504" s="70"/>
      <c r="S504" s="70"/>
      <c r="T504" s="70"/>
      <c r="U504" s="70"/>
      <c r="V504" s="70"/>
      <c r="W504" s="70"/>
      <c r="X504" s="70"/>
      <c r="Y504" s="70"/>
      <c r="Z504" s="70"/>
      <c r="AA504" s="70"/>
      <c r="AB504" s="70"/>
      <c r="AC504" s="70"/>
      <c r="AD504" s="70"/>
      <c r="AE504" s="70"/>
      <c r="AF504" s="70"/>
      <c r="AG504" s="70"/>
      <c r="AH504" s="70"/>
      <c r="AI504" s="70"/>
      <c r="AJ504" s="70"/>
      <c r="AK504" s="70"/>
      <c r="AL504" s="70"/>
      <c r="AM504" s="70"/>
      <c r="AN504" s="70">
        <v>23000</v>
      </c>
      <c r="AO504" s="70">
        <v>11270.292298</v>
      </c>
    </row>
    <row r="505" spans="1:41" x14ac:dyDescent="0.25">
      <c r="A505" s="72">
        <v>6237</v>
      </c>
      <c r="B505" s="70"/>
      <c r="C505" s="70"/>
      <c r="D505" s="70"/>
      <c r="E505" s="70"/>
      <c r="F505" s="70"/>
      <c r="G505" s="70"/>
      <c r="H505" s="70"/>
      <c r="I505" s="70"/>
      <c r="J505" s="70"/>
      <c r="K505" s="70"/>
      <c r="L505" s="70"/>
      <c r="M505" s="70"/>
      <c r="N505" s="70"/>
      <c r="O505" s="70"/>
      <c r="P505" s="70"/>
      <c r="Q505" s="70"/>
      <c r="R505" s="70"/>
      <c r="S505" s="70"/>
      <c r="T505" s="70"/>
      <c r="U505" s="70"/>
      <c r="V505" s="70"/>
      <c r="W505" s="70"/>
      <c r="X505" s="70"/>
      <c r="Y505" s="70"/>
      <c r="Z505" s="70"/>
      <c r="AA505" s="70"/>
      <c r="AB505" s="70"/>
      <c r="AC505" s="70"/>
      <c r="AD505" s="70"/>
      <c r="AE505" s="70"/>
      <c r="AF505" s="70"/>
      <c r="AG505" s="70"/>
      <c r="AH505" s="70"/>
      <c r="AI505" s="70"/>
      <c r="AJ505" s="70"/>
      <c r="AK505" s="70"/>
      <c r="AL505" s="70">
        <v>4076</v>
      </c>
      <c r="AM505" s="70">
        <v>5708.9613850000005</v>
      </c>
      <c r="AN505" s="70">
        <v>4076</v>
      </c>
      <c r="AO505" s="70">
        <v>5708.9613850000005</v>
      </c>
    </row>
    <row r="506" spans="1:41" x14ac:dyDescent="0.25">
      <c r="A506" s="72">
        <v>6261</v>
      </c>
      <c r="B506" s="70">
        <v>11500</v>
      </c>
      <c r="C506" s="70">
        <v>18674.582413000004</v>
      </c>
      <c r="D506" s="70"/>
      <c r="E506" s="70"/>
      <c r="F506" s="70"/>
      <c r="G506" s="70"/>
      <c r="H506" s="70"/>
      <c r="I506" s="70"/>
      <c r="J506" s="70"/>
      <c r="K506" s="70"/>
      <c r="L506" s="70"/>
      <c r="M506" s="70"/>
      <c r="N506" s="70"/>
      <c r="O506" s="70"/>
      <c r="P506" s="70"/>
      <c r="Q506" s="70"/>
      <c r="R506" s="70"/>
      <c r="S506" s="70"/>
      <c r="T506" s="70"/>
      <c r="U506" s="70"/>
      <c r="V506" s="70"/>
      <c r="W506" s="70"/>
      <c r="X506" s="70"/>
      <c r="Y506" s="70"/>
      <c r="Z506" s="70"/>
      <c r="AA506" s="70"/>
      <c r="AB506" s="70"/>
      <c r="AC506" s="70"/>
      <c r="AD506" s="70"/>
      <c r="AE506" s="70"/>
      <c r="AF506" s="70"/>
      <c r="AG506" s="70"/>
      <c r="AH506" s="70"/>
      <c r="AI506" s="70"/>
      <c r="AJ506" s="70"/>
      <c r="AK506" s="70"/>
      <c r="AL506" s="70"/>
      <c r="AM506" s="70"/>
      <c r="AN506" s="70">
        <v>11500</v>
      </c>
      <c r="AO506" s="70">
        <v>18674.582413000004</v>
      </c>
    </row>
    <row r="507" spans="1:41" x14ac:dyDescent="0.25">
      <c r="A507" s="72">
        <v>6305</v>
      </c>
      <c r="B507" s="70"/>
      <c r="C507" s="70"/>
      <c r="D507" s="70"/>
      <c r="E507" s="70"/>
      <c r="F507" s="70"/>
      <c r="G507" s="70"/>
      <c r="H507" s="70"/>
      <c r="I507" s="70"/>
      <c r="J507" s="70"/>
      <c r="K507" s="70"/>
      <c r="L507" s="70"/>
      <c r="M507" s="70"/>
      <c r="N507" s="70"/>
      <c r="O507" s="70"/>
      <c r="P507" s="70"/>
      <c r="Q507" s="70"/>
      <c r="R507" s="70"/>
      <c r="S507" s="70"/>
      <c r="T507" s="70"/>
      <c r="U507" s="70"/>
      <c r="V507" s="70"/>
      <c r="W507" s="70"/>
      <c r="X507" s="70"/>
      <c r="Y507" s="70"/>
      <c r="Z507" s="70"/>
      <c r="AA507" s="70"/>
      <c r="AB507" s="70">
        <v>3553</v>
      </c>
      <c r="AC507" s="70">
        <v>8827.9385750000001</v>
      </c>
      <c r="AD507" s="70"/>
      <c r="AE507" s="70"/>
      <c r="AF507" s="70"/>
      <c r="AG507" s="70"/>
      <c r="AH507" s="70"/>
      <c r="AI507" s="70"/>
      <c r="AJ507" s="70"/>
      <c r="AK507" s="70"/>
      <c r="AL507" s="70"/>
      <c r="AM507" s="70"/>
      <c r="AN507" s="70">
        <v>3553</v>
      </c>
      <c r="AO507" s="70">
        <v>8827.9385750000001</v>
      </c>
    </row>
    <row r="508" spans="1:41" x14ac:dyDescent="0.25">
      <c r="A508" s="72">
        <v>6308</v>
      </c>
      <c r="B508" s="70"/>
      <c r="C508" s="70"/>
      <c r="D508" s="70"/>
      <c r="E508" s="70"/>
      <c r="F508" s="70"/>
      <c r="G508" s="70"/>
      <c r="H508" s="70"/>
      <c r="I508" s="70"/>
      <c r="J508" s="70"/>
      <c r="K508" s="70"/>
      <c r="L508" s="70"/>
      <c r="M508" s="70"/>
      <c r="N508" s="70"/>
      <c r="O508" s="70"/>
      <c r="P508" s="70"/>
      <c r="Q508" s="70"/>
      <c r="R508" s="70"/>
      <c r="S508" s="70"/>
      <c r="T508" s="70"/>
      <c r="U508" s="70"/>
      <c r="V508" s="70"/>
      <c r="W508" s="70"/>
      <c r="X508" s="70"/>
      <c r="Y508" s="70"/>
      <c r="Z508" s="70"/>
      <c r="AA508" s="70"/>
      <c r="AB508" s="70">
        <v>10204</v>
      </c>
      <c r="AC508" s="70">
        <v>11575.507088</v>
      </c>
      <c r="AD508" s="70"/>
      <c r="AE508" s="70"/>
      <c r="AF508" s="70"/>
      <c r="AG508" s="70"/>
      <c r="AH508" s="70"/>
      <c r="AI508" s="70"/>
      <c r="AJ508" s="70"/>
      <c r="AK508" s="70"/>
      <c r="AL508" s="70"/>
      <c r="AM508" s="70"/>
      <c r="AN508" s="70">
        <v>10204</v>
      </c>
      <c r="AO508" s="70">
        <v>11575.507088</v>
      </c>
    </row>
    <row r="509" spans="1:41" x14ac:dyDescent="0.25">
      <c r="A509" s="72">
        <v>6317</v>
      </c>
      <c r="B509" s="70"/>
      <c r="C509" s="70"/>
      <c r="D509" s="70"/>
      <c r="E509" s="70"/>
      <c r="F509" s="70"/>
      <c r="G509" s="70"/>
      <c r="H509" s="70"/>
      <c r="I509" s="70"/>
      <c r="J509" s="70">
        <v>5400</v>
      </c>
      <c r="K509" s="70">
        <v>4192.9113459999999</v>
      </c>
      <c r="L509" s="70"/>
      <c r="M509" s="70"/>
      <c r="N509" s="70"/>
      <c r="O509" s="70"/>
      <c r="P509" s="70"/>
      <c r="Q509" s="70"/>
      <c r="R509" s="70"/>
      <c r="S509" s="70"/>
      <c r="T509" s="70"/>
      <c r="U509" s="70"/>
      <c r="V509" s="70"/>
      <c r="W509" s="70"/>
      <c r="X509" s="70"/>
      <c r="Y509" s="70"/>
      <c r="Z509" s="70"/>
      <c r="AA509" s="70"/>
      <c r="AB509" s="70"/>
      <c r="AC509" s="70"/>
      <c r="AD509" s="70"/>
      <c r="AE509" s="70"/>
      <c r="AF509" s="70"/>
      <c r="AG509" s="70"/>
      <c r="AH509" s="70"/>
      <c r="AI509" s="70"/>
      <c r="AJ509" s="70"/>
      <c r="AK509" s="70"/>
      <c r="AL509" s="70"/>
      <c r="AM509" s="70"/>
      <c r="AN509" s="70">
        <v>5400</v>
      </c>
      <c r="AO509" s="70">
        <v>4192.9113459999999</v>
      </c>
    </row>
    <row r="510" spans="1:41" x14ac:dyDescent="0.25">
      <c r="A510" s="72">
        <v>6328</v>
      </c>
      <c r="B510" s="70"/>
      <c r="C510" s="70"/>
      <c r="D510" s="70"/>
      <c r="E510" s="70"/>
      <c r="F510" s="70"/>
      <c r="G510" s="70"/>
      <c r="H510" s="70"/>
      <c r="I510" s="70"/>
      <c r="J510" s="70"/>
      <c r="K510" s="70"/>
      <c r="L510" s="70"/>
      <c r="M510" s="70"/>
      <c r="N510" s="70"/>
      <c r="O510" s="70"/>
      <c r="P510" s="70"/>
      <c r="Q510" s="70"/>
      <c r="R510" s="70"/>
      <c r="S510" s="70"/>
      <c r="T510" s="70"/>
      <c r="U510" s="70"/>
      <c r="V510" s="70"/>
      <c r="W510" s="70"/>
      <c r="X510" s="70">
        <v>4200</v>
      </c>
      <c r="Y510" s="70">
        <v>2705.392844</v>
      </c>
      <c r="Z510" s="70"/>
      <c r="AA510" s="70"/>
      <c r="AB510" s="70"/>
      <c r="AC510" s="70"/>
      <c r="AD510" s="70"/>
      <c r="AE510" s="70"/>
      <c r="AF510" s="70"/>
      <c r="AG510" s="70"/>
      <c r="AH510" s="70"/>
      <c r="AI510" s="70"/>
      <c r="AJ510" s="70"/>
      <c r="AK510" s="70"/>
      <c r="AL510" s="70"/>
      <c r="AM510" s="70"/>
      <c r="AN510" s="70">
        <v>4200</v>
      </c>
      <c r="AO510" s="70">
        <v>2705.392844</v>
      </c>
    </row>
    <row r="511" spans="1:41" x14ac:dyDescent="0.25">
      <c r="A511" s="72">
        <v>6346</v>
      </c>
      <c r="B511" s="70"/>
      <c r="C511" s="70"/>
      <c r="D511" s="70"/>
      <c r="E511" s="70"/>
      <c r="F511" s="70"/>
      <c r="G511" s="70"/>
      <c r="H511" s="70"/>
      <c r="I511" s="70"/>
      <c r="J511" s="70"/>
      <c r="K511" s="70"/>
      <c r="L511" s="70"/>
      <c r="M511" s="70"/>
      <c r="N511" s="70"/>
      <c r="O511" s="70"/>
      <c r="P511" s="70"/>
      <c r="Q511" s="70"/>
      <c r="R511" s="70"/>
      <c r="S511" s="70"/>
      <c r="T511" s="70"/>
      <c r="U511" s="70"/>
      <c r="V511" s="70"/>
      <c r="W511" s="70"/>
      <c r="X511" s="70"/>
      <c r="Y511" s="70"/>
      <c r="Z511" s="70"/>
      <c r="AA511" s="70"/>
      <c r="AB511" s="70"/>
      <c r="AC511" s="70"/>
      <c r="AD511" s="70"/>
      <c r="AE511" s="70"/>
      <c r="AF511" s="70"/>
      <c r="AG511" s="70"/>
      <c r="AH511" s="70"/>
      <c r="AI511" s="70"/>
      <c r="AJ511" s="70"/>
      <c r="AK511" s="70"/>
      <c r="AL511" s="70">
        <v>4700</v>
      </c>
      <c r="AM511" s="70">
        <v>4554.106353000001</v>
      </c>
      <c r="AN511" s="70">
        <v>4700</v>
      </c>
      <c r="AO511" s="70">
        <v>4554.106353000001</v>
      </c>
    </row>
    <row r="512" spans="1:41" x14ac:dyDescent="0.25">
      <c r="A512" s="72">
        <v>6396</v>
      </c>
      <c r="B512" s="70"/>
      <c r="C512" s="70"/>
      <c r="D512" s="70">
        <v>28000</v>
      </c>
      <c r="E512" s="70">
        <v>23406.675324</v>
      </c>
      <c r="F512" s="70"/>
      <c r="G512" s="70"/>
      <c r="H512" s="70"/>
      <c r="I512" s="70"/>
      <c r="J512" s="70"/>
      <c r="K512" s="70"/>
      <c r="L512" s="70"/>
      <c r="M512" s="70"/>
      <c r="N512" s="70"/>
      <c r="O512" s="70"/>
      <c r="P512" s="70"/>
      <c r="Q512" s="70"/>
      <c r="R512" s="70"/>
      <c r="S512" s="70"/>
      <c r="T512" s="70"/>
      <c r="U512" s="70"/>
      <c r="V512" s="70"/>
      <c r="W512" s="70"/>
      <c r="X512" s="70"/>
      <c r="Y512" s="70"/>
      <c r="Z512" s="70"/>
      <c r="AA512" s="70"/>
      <c r="AB512" s="70"/>
      <c r="AC512" s="70"/>
      <c r="AD512" s="70"/>
      <c r="AE512" s="70"/>
      <c r="AF512" s="70"/>
      <c r="AG512" s="70"/>
      <c r="AH512" s="70"/>
      <c r="AI512" s="70"/>
      <c r="AJ512" s="70"/>
      <c r="AK512" s="70"/>
      <c r="AL512" s="70"/>
      <c r="AM512" s="70"/>
      <c r="AN512" s="70">
        <v>28000</v>
      </c>
      <c r="AO512" s="70">
        <v>23406.675324</v>
      </c>
    </row>
    <row r="513" spans="1:41" x14ac:dyDescent="0.25">
      <c r="A513" s="72">
        <v>6401</v>
      </c>
      <c r="B513" s="70"/>
      <c r="C513" s="70"/>
      <c r="D513" s="70"/>
      <c r="E513" s="70"/>
      <c r="F513" s="70"/>
      <c r="G513" s="70"/>
      <c r="H513" s="70"/>
      <c r="I513" s="70"/>
      <c r="J513" s="70"/>
      <c r="K513" s="70"/>
      <c r="L513" s="70"/>
      <c r="M513" s="70"/>
      <c r="N513" s="70"/>
      <c r="O513" s="70"/>
      <c r="P513" s="70"/>
      <c r="Q513" s="70"/>
      <c r="R513" s="70"/>
      <c r="S513" s="70"/>
      <c r="T513" s="70"/>
      <c r="U513" s="70"/>
      <c r="V513" s="70">
        <v>6700</v>
      </c>
      <c r="W513" s="70">
        <v>12822.376325999998</v>
      </c>
      <c r="X513" s="70"/>
      <c r="Y513" s="70"/>
      <c r="Z513" s="70"/>
      <c r="AA513" s="70"/>
      <c r="AB513" s="70"/>
      <c r="AC513" s="70"/>
      <c r="AD513" s="70"/>
      <c r="AE513" s="70"/>
      <c r="AF513" s="70"/>
      <c r="AG513" s="70"/>
      <c r="AH513" s="70"/>
      <c r="AI513" s="70"/>
      <c r="AJ513" s="70"/>
      <c r="AK513" s="70"/>
      <c r="AL513" s="70"/>
      <c r="AM513" s="70"/>
      <c r="AN513" s="70">
        <v>6700</v>
      </c>
      <c r="AO513" s="70">
        <v>12822.376325999998</v>
      </c>
    </row>
    <row r="514" spans="1:41" x14ac:dyDescent="0.25">
      <c r="A514" s="72">
        <v>6402</v>
      </c>
      <c r="B514" s="70"/>
      <c r="C514" s="70"/>
      <c r="D514" s="70"/>
      <c r="E514" s="70"/>
      <c r="F514" s="70"/>
      <c r="G514" s="70"/>
      <c r="H514" s="70"/>
      <c r="I514" s="70"/>
      <c r="J514" s="70"/>
      <c r="K514" s="70"/>
      <c r="L514" s="70"/>
      <c r="M514" s="70"/>
      <c r="N514" s="70"/>
      <c r="O514" s="70"/>
      <c r="P514" s="70"/>
      <c r="Q514" s="70"/>
      <c r="R514" s="70"/>
      <c r="S514" s="70"/>
      <c r="T514" s="70"/>
      <c r="U514" s="70"/>
      <c r="V514" s="70"/>
      <c r="W514" s="70"/>
      <c r="X514" s="70"/>
      <c r="Y514" s="70"/>
      <c r="Z514" s="70"/>
      <c r="AA514" s="70"/>
      <c r="AB514" s="70">
        <v>1541</v>
      </c>
      <c r="AC514" s="70">
        <v>2210.2456890000003</v>
      </c>
      <c r="AD514" s="70"/>
      <c r="AE514" s="70"/>
      <c r="AF514" s="70"/>
      <c r="AG514" s="70"/>
      <c r="AH514" s="70"/>
      <c r="AI514" s="70"/>
      <c r="AJ514" s="70"/>
      <c r="AK514" s="70"/>
      <c r="AL514" s="70"/>
      <c r="AM514" s="70"/>
      <c r="AN514" s="70">
        <v>1541</v>
      </c>
      <c r="AO514" s="70">
        <v>2210.2456890000003</v>
      </c>
    </row>
    <row r="515" spans="1:41" x14ac:dyDescent="0.25">
      <c r="A515" s="72">
        <v>6443</v>
      </c>
      <c r="B515" s="70"/>
      <c r="C515" s="70"/>
      <c r="D515" s="70"/>
      <c r="E515" s="70"/>
      <c r="F515" s="70"/>
      <c r="G515" s="70"/>
      <c r="H515" s="70"/>
      <c r="I515" s="70"/>
      <c r="J515" s="70"/>
      <c r="K515" s="70"/>
      <c r="L515" s="70"/>
      <c r="M515" s="70"/>
      <c r="N515" s="70"/>
      <c r="O515" s="70"/>
      <c r="P515" s="70"/>
      <c r="Q515" s="70"/>
      <c r="R515" s="70"/>
      <c r="S515" s="70"/>
      <c r="T515" s="70"/>
      <c r="U515" s="70"/>
      <c r="V515" s="70"/>
      <c r="W515" s="70"/>
      <c r="X515" s="70"/>
      <c r="Y515" s="70"/>
      <c r="Z515" s="70"/>
      <c r="AA515" s="70"/>
      <c r="AB515" s="70">
        <v>7638</v>
      </c>
      <c r="AC515" s="70">
        <v>10456.452240000001</v>
      </c>
      <c r="AD515" s="70"/>
      <c r="AE515" s="70"/>
      <c r="AF515" s="70"/>
      <c r="AG515" s="70"/>
      <c r="AH515" s="70"/>
      <c r="AI515" s="70"/>
      <c r="AJ515" s="70"/>
      <c r="AK515" s="70"/>
      <c r="AL515" s="70"/>
      <c r="AM515" s="70"/>
      <c r="AN515" s="70">
        <v>7638</v>
      </c>
      <c r="AO515" s="70">
        <v>10456.452240000001</v>
      </c>
    </row>
    <row r="516" spans="1:41" x14ac:dyDescent="0.25">
      <c r="A516" s="72">
        <v>6454</v>
      </c>
      <c r="B516" s="70"/>
      <c r="C516" s="70"/>
      <c r="D516" s="70"/>
      <c r="E516" s="70"/>
      <c r="F516" s="70"/>
      <c r="G516" s="70"/>
      <c r="H516" s="70"/>
      <c r="I516" s="70"/>
      <c r="J516" s="70"/>
      <c r="K516" s="70"/>
      <c r="L516" s="70"/>
      <c r="M516" s="70"/>
      <c r="N516" s="70"/>
      <c r="O516" s="70"/>
      <c r="P516" s="70"/>
      <c r="Q516" s="70"/>
      <c r="R516" s="70"/>
      <c r="S516" s="70"/>
      <c r="T516" s="70"/>
      <c r="U516" s="70"/>
      <c r="V516" s="70"/>
      <c r="W516" s="70"/>
      <c r="X516" s="70"/>
      <c r="Y516" s="70"/>
      <c r="Z516" s="70"/>
      <c r="AA516" s="70"/>
      <c r="AB516" s="70">
        <v>43090</v>
      </c>
      <c r="AC516" s="70">
        <v>39278.992796999999</v>
      </c>
      <c r="AD516" s="70"/>
      <c r="AE516" s="70"/>
      <c r="AF516" s="70"/>
      <c r="AG516" s="70"/>
      <c r="AH516" s="70"/>
      <c r="AI516" s="70"/>
      <c r="AJ516" s="70"/>
      <c r="AK516" s="70"/>
      <c r="AL516" s="70"/>
      <c r="AM516" s="70"/>
      <c r="AN516" s="70">
        <v>43090</v>
      </c>
      <c r="AO516" s="70">
        <v>39278.992796999999</v>
      </c>
    </row>
    <row r="517" spans="1:41" x14ac:dyDescent="0.25">
      <c r="A517" s="72">
        <v>6488</v>
      </c>
      <c r="B517" s="70"/>
      <c r="C517" s="70"/>
      <c r="D517" s="70"/>
      <c r="E517" s="70"/>
      <c r="F517" s="70"/>
      <c r="G517" s="70"/>
      <c r="H517" s="70"/>
      <c r="I517" s="70"/>
      <c r="J517" s="70"/>
      <c r="K517" s="70"/>
      <c r="L517" s="70"/>
      <c r="M517" s="70"/>
      <c r="N517" s="70"/>
      <c r="O517" s="70"/>
      <c r="P517" s="70"/>
      <c r="Q517" s="70"/>
      <c r="R517" s="70"/>
      <c r="S517" s="70"/>
      <c r="T517" s="70"/>
      <c r="U517" s="70"/>
      <c r="V517" s="70"/>
      <c r="W517" s="70"/>
      <c r="X517" s="70"/>
      <c r="Y517" s="70"/>
      <c r="Z517" s="70"/>
      <c r="AA517" s="70"/>
      <c r="AB517" s="70">
        <v>30586</v>
      </c>
      <c r="AC517" s="70">
        <v>46433.664856000003</v>
      </c>
      <c r="AD517" s="70"/>
      <c r="AE517" s="70"/>
      <c r="AF517" s="70"/>
      <c r="AG517" s="70"/>
      <c r="AH517" s="70"/>
      <c r="AI517" s="70"/>
      <c r="AJ517" s="70"/>
      <c r="AK517" s="70"/>
      <c r="AL517" s="70"/>
      <c r="AM517" s="70"/>
      <c r="AN517" s="70">
        <v>30586</v>
      </c>
      <c r="AO517" s="70">
        <v>46433.664856000003</v>
      </c>
    </row>
    <row r="518" spans="1:41" x14ac:dyDescent="0.25">
      <c r="A518" s="72">
        <v>6503</v>
      </c>
      <c r="B518" s="70"/>
      <c r="C518" s="70"/>
      <c r="D518" s="70"/>
      <c r="E518" s="70"/>
      <c r="F518" s="70"/>
      <c r="G518" s="70"/>
      <c r="H518" s="70"/>
      <c r="I518" s="70"/>
      <c r="J518" s="70"/>
      <c r="K518" s="70"/>
      <c r="L518" s="70"/>
      <c r="M518" s="70"/>
      <c r="N518" s="70"/>
      <c r="O518" s="70"/>
      <c r="P518" s="70"/>
      <c r="Q518" s="70"/>
      <c r="R518" s="70"/>
      <c r="S518" s="70"/>
      <c r="T518" s="70"/>
      <c r="U518" s="70"/>
      <c r="V518" s="70">
        <v>5900</v>
      </c>
      <c r="W518" s="70">
        <v>3682.3847029999997</v>
      </c>
      <c r="X518" s="70"/>
      <c r="Y518" s="70"/>
      <c r="Z518" s="70"/>
      <c r="AA518" s="70"/>
      <c r="AB518" s="70"/>
      <c r="AC518" s="70"/>
      <c r="AD518" s="70"/>
      <c r="AE518" s="70"/>
      <c r="AF518" s="70"/>
      <c r="AG518" s="70"/>
      <c r="AH518" s="70"/>
      <c r="AI518" s="70"/>
      <c r="AJ518" s="70"/>
      <c r="AK518" s="70"/>
      <c r="AL518" s="70"/>
      <c r="AM518" s="70"/>
      <c r="AN518" s="70">
        <v>5900</v>
      </c>
      <c r="AO518" s="70">
        <v>3682.3847029999997</v>
      </c>
    </row>
    <row r="519" spans="1:41" x14ac:dyDescent="0.25">
      <c r="A519" s="72">
        <v>6531</v>
      </c>
      <c r="B519" s="70"/>
      <c r="C519" s="70"/>
      <c r="D519" s="70"/>
      <c r="E519" s="70"/>
      <c r="F519" s="70"/>
      <c r="G519" s="70"/>
      <c r="H519" s="70"/>
      <c r="I519" s="70"/>
      <c r="J519" s="70"/>
      <c r="K519" s="70"/>
      <c r="L519" s="70"/>
      <c r="M519" s="70"/>
      <c r="N519" s="70"/>
      <c r="O519" s="70"/>
      <c r="P519" s="70"/>
      <c r="Q519" s="70"/>
      <c r="R519" s="70"/>
      <c r="S519" s="70"/>
      <c r="T519" s="70"/>
      <c r="U519" s="70"/>
      <c r="V519" s="70"/>
      <c r="W519" s="70"/>
      <c r="X519" s="70"/>
      <c r="Y519" s="70"/>
      <c r="Z519" s="70"/>
      <c r="AA519" s="70"/>
      <c r="AB519" s="70">
        <v>15000</v>
      </c>
      <c r="AC519" s="70">
        <v>13265.346031000001</v>
      </c>
      <c r="AD519" s="70"/>
      <c r="AE519" s="70"/>
      <c r="AF519" s="70"/>
      <c r="AG519" s="70"/>
      <c r="AH519" s="70"/>
      <c r="AI519" s="70"/>
      <c r="AJ519" s="70"/>
      <c r="AK519" s="70"/>
      <c r="AL519" s="70"/>
      <c r="AM519" s="70"/>
      <c r="AN519" s="70">
        <v>15000</v>
      </c>
      <c r="AO519" s="70">
        <v>13265.346031000001</v>
      </c>
    </row>
    <row r="520" spans="1:41" x14ac:dyDescent="0.25">
      <c r="A520" s="72">
        <v>6581</v>
      </c>
      <c r="B520" s="70"/>
      <c r="C520" s="70"/>
      <c r="D520" s="70"/>
      <c r="E520" s="70"/>
      <c r="F520" s="70"/>
      <c r="G520" s="70"/>
      <c r="H520" s="70"/>
      <c r="I520" s="70"/>
      <c r="J520" s="70"/>
      <c r="K520" s="70"/>
      <c r="L520" s="70"/>
      <c r="M520" s="70"/>
      <c r="N520" s="70"/>
      <c r="O520" s="70"/>
      <c r="P520" s="70"/>
      <c r="Q520" s="70"/>
      <c r="R520" s="70"/>
      <c r="S520" s="70"/>
      <c r="T520" s="70"/>
      <c r="U520" s="70"/>
      <c r="V520" s="70"/>
      <c r="W520" s="70"/>
      <c r="X520" s="70"/>
      <c r="Y520" s="70"/>
      <c r="Z520" s="70"/>
      <c r="AA520" s="70"/>
      <c r="AB520" s="70">
        <v>8889</v>
      </c>
      <c r="AC520" s="70">
        <v>10946.440689999999</v>
      </c>
      <c r="AD520" s="70"/>
      <c r="AE520" s="70"/>
      <c r="AF520" s="70"/>
      <c r="AG520" s="70"/>
      <c r="AH520" s="70"/>
      <c r="AI520" s="70"/>
      <c r="AJ520" s="70"/>
      <c r="AK520" s="70"/>
      <c r="AL520" s="70"/>
      <c r="AM520" s="70"/>
      <c r="AN520" s="70">
        <v>8889</v>
      </c>
      <c r="AO520" s="70">
        <v>10946.440689999999</v>
      </c>
    </row>
    <row r="521" spans="1:41" x14ac:dyDescent="0.25">
      <c r="A521" s="72">
        <v>6590</v>
      </c>
      <c r="B521" s="70"/>
      <c r="C521" s="70"/>
      <c r="D521" s="70"/>
      <c r="E521" s="70"/>
      <c r="F521" s="70"/>
      <c r="G521" s="70"/>
      <c r="H521" s="70"/>
      <c r="I521" s="70"/>
      <c r="J521" s="70"/>
      <c r="K521" s="70"/>
      <c r="L521" s="70"/>
      <c r="M521" s="70"/>
      <c r="N521" s="70"/>
      <c r="O521" s="70"/>
      <c r="P521" s="70"/>
      <c r="Q521" s="70"/>
      <c r="R521" s="70"/>
      <c r="S521" s="70"/>
      <c r="T521" s="70"/>
      <c r="U521" s="70"/>
      <c r="V521" s="70"/>
      <c r="W521" s="70"/>
      <c r="X521" s="70"/>
      <c r="Y521" s="70"/>
      <c r="Z521" s="70"/>
      <c r="AA521" s="70"/>
      <c r="AB521" s="70">
        <v>1736</v>
      </c>
      <c r="AC521" s="70">
        <v>942.59290400000009</v>
      </c>
      <c r="AD521" s="70"/>
      <c r="AE521" s="70"/>
      <c r="AF521" s="70"/>
      <c r="AG521" s="70"/>
      <c r="AH521" s="70"/>
      <c r="AI521" s="70"/>
      <c r="AJ521" s="70"/>
      <c r="AK521" s="70"/>
      <c r="AL521" s="70"/>
      <c r="AM521" s="70"/>
      <c r="AN521" s="70">
        <v>1736</v>
      </c>
      <c r="AO521" s="70">
        <v>942.59290400000009</v>
      </c>
    </row>
    <row r="522" spans="1:41" x14ac:dyDescent="0.25">
      <c r="A522" s="72">
        <v>6604</v>
      </c>
      <c r="B522" s="70"/>
      <c r="C522" s="70"/>
      <c r="D522" s="70"/>
      <c r="E522" s="70"/>
      <c r="F522" s="70"/>
      <c r="G522" s="70"/>
      <c r="H522" s="70"/>
      <c r="I522" s="70"/>
      <c r="J522" s="70"/>
      <c r="K522" s="70"/>
      <c r="L522" s="70"/>
      <c r="M522" s="70"/>
      <c r="N522" s="70"/>
      <c r="O522" s="70"/>
      <c r="P522" s="70"/>
      <c r="Q522" s="70"/>
      <c r="R522" s="70"/>
      <c r="S522" s="70"/>
      <c r="T522" s="70"/>
      <c r="U522" s="70"/>
      <c r="V522" s="70"/>
      <c r="W522" s="70"/>
      <c r="X522" s="70"/>
      <c r="Y522" s="70"/>
      <c r="Z522" s="70"/>
      <c r="AA522" s="70"/>
      <c r="AB522" s="70">
        <v>76673</v>
      </c>
      <c r="AC522" s="70">
        <v>69957.012389999989</v>
      </c>
      <c r="AD522" s="70"/>
      <c r="AE522" s="70"/>
      <c r="AF522" s="70"/>
      <c r="AG522" s="70"/>
      <c r="AH522" s="70"/>
      <c r="AI522" s="70"/>
      <c r="AJ522" s="70"/>
      <c r="AK522" s="70"/>
      <c r="AL522" s="70"/>
      <c r="AM522" s="70"/>
      <c r="AN522" s="70">
        <v>76673</v>
      </c>
      <c r="AO522" s="70">
        <v>69957.012389999989</v>
      </c>
    </row>
    <row r="523" spans="1:41" x14ac:dyDescent="0.25">
      <c r="A523" s="72">
        <v>6605</v>
      </c>
      <c r="B523" s="70"/>
      <c r="C523" s="70"/>
      <c r="D523" s="70"/>
      <c r="E523" s="70"/>
      <c r="F523" s="70"/>
      <c r="G523" s="70"/>
      <c r="H523" s="70"/>
      <c r="I523" s="70"/>
      <c r="J523" s="70"/>
      <c r="K523" s="70"/>
      <c r="L523" s="70"/>
      <c r="M523" s="70"/>
      <c r="N523" s="70"/>
      <c r="O523" s="70"/>
      <c r="P523" s="70"/>
      <c r="Q523" s="70"/>
      <c r="R523" s="70"/>
      <c r="S523" s="70"/>
      <c r="T523" s="70"/>
      <c r="U523" s="70"/>
      <c r="V523" s="70"/>
      <c r="W523" s="70"/>
      <c r="X523" s="70"/>
      <c r="Y523" s="70"/>
      <c r="Z523" s="70"/>
      <c r="AA523" s="70"/>
      <c r="AB523" s="70">
        <v>7017</v>
      </c>
      <c r="AC523" s="70">
        <v>8407.4179999999997</v>
      </c>
      <c r="AD523" s="70"/>
      <c r="AE523" s="70"/>
      <c r="AF523" s="70"/>
      <c r="AG523" s="70"/>
      <c r="AH523" s="70"/>
      <c r="AI523" s="70"/>
      <c r="AJ523" s="70"/>
      <c r="AK523" s="70"/>
      <c r="AL523" s="70"/>
      <c r="AM523" s="70"/>
      <c r="AN523" s="70">
        <v>7017</v>
      </c>
      <c r="AO523" s="70">
        <v>8407.4179999999997</v>
      </c>
    </row>
    <row r="524" spans="1:41" x14ac:dyDescent="0.25">
      <c r="A524" s="72">
        <v>6609</v>
      </c>
      <c r="B524" s="70"/>
      <c r="C524" s="70"/>
      <c r="D524" s="70"/>
      <c r="E524" s="70"/>
      <c r="F524" s="70"/>
      <c r="G524" s="70"/>
      <c r="H524" s="70"/>
      <c r="I524" s="70"/>
      <c r="J524" s="70"/>
      <c r="K524" s="70"/>
      <c r="L524" s="70"/>
      <c r="M524" s="70"/>
      <c r="N524" s="70"/>
      <c r="O524" s="70"/>
      <c r="P524" s="70"/>
      <c r="Q524" s="70"/>
      <c r="R524" s="70"/>
      <c r="S524" s="70"/>
      <c r="T524" s="70"/>
      <c r="U524" s="70"/>
      <c r="V524" s="70"/>
      <c r="W524" s="70"/>
      <c r="X524" s="70"/>
      <c r="Y524" s="70"/>
      <c r="Z524" s="70"/>
      <c r="AA524" s="70"/>
      <c r="AB524" s="70">
        <v>5783</v>
      </c>
      <c r="AC524" s="70">
        <v>10839.938040999999</v>
      </c>
      <c r="AD524" s="70"/>
      <c r="AE524" s="70"/>
      <c r="AF524" s="70"/>
      <c r="AG524" s="70"/>
      <c r="AH524" s="70"/>
      <c r="AI524" s="70"/>
      <c r="AJ524" s="70"/>
      <c r="AK524" s="70"/>
      <c r="AL524" s="70"/>
      <c r="AM524" s="70"/>
      <c r="AN524" s="70">
        <v>5783</v>
      </c>
      <c r="AO524" s="70">
        <v>10839.938040999999</v>
      </c>
    </row>
    <row r="525" spans="1:41" x14ac:dyDescent="0.25">
      <c r="A525" s="72">
        <v>6625</v>
      </c>
      <c r="B525" s="70"/>
      <c r="C525" s="70"/>
      <c r="D525" s="70"/>
      <c r="E525" s="70"/>
      <c r="F525" s="70"/>
      <c r="G525" s="70"/>
      <c r="H525" s="70"/>
      <c r="I525" s="70"/>
      <c r="J525" s="70"/>
      <c r="K525" s="70"/>
      <c r="L525" s="70"/>
      <c r="M525" s="70"/>
      <c r="N525" s="70"/>
      <c r="O525" s="70"/>
      <c r="P525" s="70"/>
      <c r="Q525" s="70"/>
      <c r="R525" s="70"/>
      <c r="S525" s="70"/>
      <c r="T525" s="70"/>
      <c r="U525" s="70"/>
      <c r="V525" s="70"/>
      <c r="W525" s="70"/>
      <c r="X525" s="70"/>
      <c r="Y525" s="70"/>
      <c r="Z525" s="70"/>
      <c r="AA525" s="70"/>
      <c r="AB525" s="70">
        <v>16743</v>
      </c>
      <c r="AC525" s="70">
        <v>11772.571448999999</v>
      </c>
      <c r="AD525" s="70"/>
      <c r="AE525" s="70"/>
      <c r="AF525" s="70"/>
      <c r="AG525" s="70"/>
      <c r="AH525" s="70"/>
      <c r="AI525" s="70"/>
      <c r="AJ525" s="70"/>
      <c r="AK525" s="70"/>
      <c r="AL525" s="70"/>
      <c r="AM525" s="70"/>
      <c r="AN525" s="70">
        <v>16743</v>
      </c>
      <c r="AO525" s="70">
        <v>11772.571448999999</v>
      </c>
    </row>
    <row r="526" spans="1:41" x14ac:dyDescent="0.25">
      <c r="A526" s="72">
        <v>6641</v>
      </c>
      <c r="B526" s="70"/>
      <c r="C526" s="70"/>
      <c r="D526" s="70"/>
      <c r="E526" s="70"/>
      <c r="F526" s="70"/>
      <c r="G526" s="70"/>
      <c r="H526" s="70"/>
      <c r="I526" s="70"/>
      <c r="J526" s="70"/>
      <c r="K526" s="70"/>
      <c r="L526" s="70"/>
      <c r="M526" s="70"/>
      <c r="N526" s="70"/>
      <c r="O526" s="70"/>
      <c r="P526" s="70"/>
      <c r="Q526" s="70"/>
      <c r="R526" s="70"/>
      <c r="S526" s="70"/>
      <c r="T526" s="70"/>
      <c r="U526" s="70"/>
      <c r="V526" s="70"/>
      <c r="W526" s="70"/>
      <c r="X526" s="70"/>
      <c r="Y526" s="70"/>
      <c r="Z526" s="70"/>
      <c r="AA526" s="70"/>
      <c r="AB526" s="70">
        <v>13422</v>
      </c>
      <c r="AC526" s="70">
        <v>17176.618165</v>
      </c>
      <c r="AD526" s="70"/>
      <c r="AE526" s="70"/>
      <c r="AF526" s="70"/>
      <c r="AG526" s="70"/>
      <c r="AH526" s="70"/>
      <c r="AI526" s="70"/>
      <c r="AJ526" s="70"/>
      <c r="AK526" s="70"/>
      <c r="AL526" s="70"/>
      <c r="AM526" s="70"/>
      <c r="AN526" s="70">
        <v>13422</v>
      </c>
      <c r="AO526" s="70">
        <v>17176.618165</v>
      </c>
    </row>
    <row r="527" spans="1:41" x14ac:dyDescent="0.25">
      <c r="A527" s="72">
        <v>6667</v>
      </c>
      <c r="B527" s="70"/>
      <c r="C527" s="70"/>
      <c r="D527" s="70"/>
      <c r="E527" s="70"/>
      <c r="F527" s="70"/>
      <c r="G527" s="70"/>
      <c r="H527" s="70"/>
      <c r="I527" s="70"/>
      <c r="J527" s="70">
        <v>18900</v>
      </c>
      <c r="K527" s="70">
        <v>17023.283004999998</v>
      </c>
      <c r="L527" s="70"/>
      <c r="M527" s="70"/>
      <c r="N527" s="70"/>
      <c r="O527" s="70"/>
      <c r="P527" s="70"/>
      <c r="Q527" s="70"/>
      <c r="R527" s="70"/>
      <c r="S527" s="70"/>
      <c r="T527" s="70"/>
      <c r="U527" s="70"/>
      <c r="V527" s="70"/>
      <c r="W527" s="70"/>
      <c r="X527" s="70"/>
      <c r="Y527" s="70"/>
      <c r="Z527" s="70"/>
      <c r="AA527" s="70"/>
      <c r="AB527" s="70"/>
      <c r="AC527" s="70"/>
      <c r="AD527" s="70"/>
      <c r="AE527" s="70"/>
      <c r="AF527" s="70"/>
      <c r="AG527" s="70"/>
      <c r="AH527" s="70"/>
      <c r="AI527" s="70"/>
      <c r="AJ527" s="70"/>
      <c r="AK527" s="70"/>
      <c r="AL527" s="70"/>
      <c r="AM527" s="70"/>
      <c r="AN527" s="70">
        <v>18900</v>
      </c>
      <c r="AO527" s="70">
        <v>17023.283004999998</v>
      </c>
    </row>
    <row r="528" spans="1:41" x14ac:dyDescent="0.25">
      <c r="A528" s="72">
        <v>6706</v>
      </c>
      <c r="B528" s="70"/>
      <c r="C528" s="70"/>
      <c r="D528" s="70"/>
      <c r="E528" s="70"/>
      <c r="F528" s="70"/>
      <c r="G528" s="70"/>
      <c r="H528" s="70"/>
      <c r="I528" s="70"/>
      <c r="J528" s="70"/>
      <c r="K528" s="70"/>
      <c r="L528" s="70"/>
      <c r="M528" s="70"/>
      <c r="N528" s="70"/>
      <c r="O528" s="70"/>
      <c r="P528" s="70"/>
      <c r="Q528" s="70"/>
      <c r="R528" s="70"/>
      <c r="S528" s="70"/>
      <c r="T528" s="70"/>
      <c r="U528" s="70"/>
      <c r="V528" s="70"/>
      <c r="W528" s="70"/>
      <c r="X528" s="70"/>
      <c r="Y528" s="70"/>
      <c r="Z528" s="70"/>
      <c r="AA528" s="70"/>
      <c r="AB528" s="70">
        <v>18591</v>
      </c>
      <c r="AC528" s="70">
        <v>16550.830537000002</v>
      </c>
      <c r="AD528" s="70"/>
      <c r="AE528" s="70"/>
      <c r="AF528" s="70"/>
      <c r="AG528" s="70"/>
      <c r="AH528" s="70"/>
      <c r="AI528" s="70"/>
      <c r="AJ528" s="70"/>
      <c r="AK528" s="70"/>
      <c r="AL528" s="70"/>
      <c r="AM528" s="70"/>
      <c r="AN528" s="70">
        <v>18591</v>
      </c>
      <c r="AO528" s="70">
        <v>16550.830537000002</v>
      </c>
    </row>
    <row r="529" spans="1:41" x14ac:dyDescent="0.25">
      <c r="A529" s="72">
        <v>6726</v>
      </c>
      <c r="B529" s="70"/>
      <c r="C529" s="70"/>
      <c r="D529" s="70"/>
      <c r="E529" s="70"/>
      <c r="F529" s="70"/>
      <c r="G529" s="70"/>
      <c r="H529" s="70"/>
      <c r="I529" s="70"/>
      <c r="J529" s="70"/>
      <c r="K529" s="70"/>
      <c r="L529" s="70"/>
      <c r="M529" s="70"/>
      <c r="N529" s="70"/>
      <c r="O529" s="70"/>
      <c r="P529" s="70"/>
      <c r="Q529" s="70"/>
      <c r="R529" s="70"/>
      <c r="S529" s="70"/>
      <c r="T529" s="70"/>
      <c r="U529" s="70"/>
      <c r="V529" s="70">
        <v>8400</v>
      </c>
      <c r="W529" s="70">
        <v>5982.3656650000012</v>
      </c>
      <c r="X529" s="70"/>
      <c r="Y529" s="70"/>
      <c r="Z529" s="70"/>
      <c r="AA529" s="70"/>
      <c r="AB529" s="70"/>
      <c r="AC529" s="70"/>
      <c r="AD529" s="70"/>
      <c r="AE529" s="70"/>
      <c r="AF529" s="70"/>
      <c r="AG529" s="70"/>
      <c r="AH529" s="70"/>
      <c r="AI529" s="70"/>
      <c r="AJ529" s="70"/>
      <c r="AK529" s="70"/>
      <c r="AL529" s="70"/>
      <c r="AM529" s="70"/>
      <c r="AN529" s="70">
        <v>8400</v>
      </c>
      <c r="AO529" s="70">
        <v>5982.3656650000012</v>
      </c>
    </row>
    <row r="530" spans="1:41" x14ac:dyDescent="0.25">
      <c r="A530" s="72">
        <v>6783</v>
      </c>
      <c r="B530" s="70"/>
      <c r="C530" s="70"/>
      <c r="D530" s="70"/>
      <c r="E530" s="70"/>
      <c r="F530" s="70"/>
      <c r="G530" s="70"/>
      <c r="H530" s="70"/>
      <c r="I530" s="70"/>
      <c r="J530" s="70"/>
      <c r="K530" s="70"/>
      <c r="L530" s="70"/>
      <c r="M530" s="70"/>
      <c r="N530" s="70"/>
      <c r="O530" s="70"/>
      <c r="P530" s="70"/>
      <c r="Q530" s="70"/>
      <c r="R530" s="70"/>
      <c r="S530" s="70"/>
      <c r="T530" s="70"/>
      <c r="U530" s="70"/>
      <c r="V530" s="70"/>
      <c r="W530" s="70"/>
      <c r="X530" s="70"/>
      <c r="Y530" s="70"/>
      <c r="Z530" s="70"/>
      <c r="AA530" s="70"/>
      <c r="AB530" s="70">
        <v>25773</v>
      </c>
      <c r="AC530" s="70">
        <v>19640.640549</v>
      </c>
      <c r="AD530" s="70"/>
      <c r="AE530" s="70"/>
      <c r="AF530" s="70"/>
      <c r="AG530" s="70"/>
      <c r="AH530" s="70"/>
      <c r="AI530" s="70"/>
      <c r="AJ530" s="70"/>
      <c r="AK530" s="70"/>
      <c r="AL530" s="70"/>
      <c r="AM530" s="70"/>
      <c r="AN530" s="70">
        <v>25773</v>
      </c>
      <c r="AO530" s="70">
        <v>19640.640549</v>
      </c>
    </row>
    <row r="531" spans="1:41" x14ac:dyDescent="0.25">
      <c r="A531" s="72">
        <v>6819</v>
      </c>
      <c r="B531" s="70"/>
      <c r="C531" s="70"/>
      <c r="D531" s="70"/>
      <c r="E531" s="70"/>
      <c r="F531" s="70"/>
      <c r="G531" s="70"/>
      <c r="H531" s="70"/>
      <c r="I531" s="70"/>
      <c r="J531" s="70"/>
      <c r="K531" s="70"/>
      <c r="L531" s="70"/>
      <c r="M531" s="70"/>
      <c r="N531" s="70"/>
      <c r="O531" s="70"/>
      <c r="P531" s="70"/>
      <c r="Q531" s="70"/>
      <c r="R531" s="70"/>
      <c r="S531" s="70"/>
      <c r="T531" s="70"/>
      <c r="U531" s="70"/>
      <c r="V531" s="70"/>
      <c r="W531" s="70"/>
      <c r="X531" s="70"/>
      <c r="Y531" s="70"/>
      <c r="Z531" s="70"/>
      <c r="AA531" s="70"/>
      <c r="AB531" s="70"/>
      <c r="AC531" s="70"/>
      <c r="AD531" s="70"/>
      <c r="AE531" s="70"/>
      <c r="AF531" s="70"/>
      <c r="AG531" s="70"/>
      <c r="AH531" s="70"/>
      <c r="AI531" s="70"/>
      <c r="AJ531" s="70"/>
      <c r="AK531" s="70"/>
      <c r="AL531" s="70">
        <v>400</v>
      </c>
      <c r="AM531" s="70">
        <v>225.56702799999999</v>
      </c>
      <c r="AN531" s="70">
        <v>400</v>
      </c>
      <c r="AO531" s="70">
        <v>225.56702799999999</v>
      </c>
    </row>
    <row r="532" spans="1:41" x14ac:dyDescent="0.25">
      <c r="A532" s="72">
        <v>6829</v>
      </c>
      <c r="B532" s="70"/>
      <c r="C532" s="70"/>
      <c r="D532" s="70"/>
      <c r="E532" s="70"/>
      <c r="F532" s="70"/>
      <c r="G532" s="70"/>
      <c r="H532" s="70"/>
      <c r="I532" s="70"/>
      <c r="J532" s="70"/>
      <c r="K532" s="70"/>
      <c r="L532" s="70"/>
      <c r="M532" s="70"/>
      <c r="N532" s="70"/>
      <c r="O532" s="70"/>
      <c r="P532" s="70"/>
      <c r="Q532" s="70"/>
      <c r="R532" s="70"/>
      <c r="S532" s="70"/>
      <c r="T532" s="70"/>
      <c r="U532" s="70"/>
      <c r="V532" s="70"/>
      <c r="W532" s="70"/>
      <c r="X532" s="70"/>
      <c r="Y532" s="70"/>
      <c r="Z532" s="70"/>
      <c r="AA532" s="70"/>
      <c r="AB532" s="70">
        <v>7032</v>
      </c>
      <c r="AC532" s="70">
        <v>3866.173526</v>
      </c>
      <c r="AD532" s="70"/>
      <c r="AE532" s="70"/>
      <c r="AF532" s="70"/>
      <c r="AG532" s="70"/>
      <c r="AH532" s="70"/>
      <c r="AI532" s="70"/>
      <c r="AJ532" s="70"/>
      <c r="AK532" s="70"/>
      <c r="AL532" s="70"/>
      <c r="AM532" s="70"/>
      <c r="AN532" s="70">
        <v>7032</v>
      </c>
      <c r="AO532" s="70">
        <v>3866.173526</v>
      </c>
    </row>
    <row r="533" spans="1:41" x14ac:dyDescent="0.25">
      <c r="A533" s="72">
        <v>6839</v>
      </c>
      <c r="B533" s="70"/>
      <c r="C533" s="70"/>
      <c r="D533" s="70"/>
      <c r="E533" s="70"/>
      <c r="F533" s="70"/>
      <c r="G533" s="70"/>
      <c r="H533" s="70"/>
      <c r="I533" s="70"/>
      <c r="J533" s="70"/>
      <c r="K533" s="70"/>
      <c r="L533" s="70"/>
      <c r="M533" s="70"/>
      <c r="N533" s="70"/>
      <c r="O533" s="70"/>
      <c r="P533" s="70"/>
      <c r="Q533" s="70"/>
      <c r="R533" s="70"/>
      <c r="S533" s="70"/>
      <c r="T533" s="70"/>
      <c r="U533" s="70"/>
      <c r="V533" s="70"/>
      <c r="W533" s="70"/>
      <c r="X533" s="70"/>
      <c r="Y533" s="70"/>
      <c r="Z533" s="70"/>
      <c r="AA533" s="70"/>
      <c r="AB533" s="70">
        <v>16938</v>
      </c>
      <c r="AC533" s="70">
        <v>5015.8509940000004</v>
      </c>
      <c r="AD533" s="70"/>
      <c r="AE533" s="70"/>
      <c r="AF533" s="70"/>
      <c r="AG533" s="70"/>
      <c r="AH533" s="70"/>
      <c r="AI533" s="70"/>
      <c r="AJ533" s="70"/>
      <c r="AK533" s="70"/>
      <c r="AL533" s="70"/>
      <c r="AM533" s="70"/>
      <c r="AN533" s="70">
        <v>16938</v>
      </c>
      <c r="AO533" s="70">
        <v>5015.8509940000004</v>
      </c>
    </row>
    <row r="534" spans="1:41" x14ac:dyDescent="0.25">
      <c r="A534" s="72">
        <v>6852</v>
      </c>
      <c r="B534" s="70"/>
      <c r="C534" s="70"/>
      <c r="D534" s="70"/>
      <c r="E534" s="70"/>
      <c r="F534" s="70"/>
      <c r="G534" s="70"/>
      <c r="H534" s="70"/>
      <c r="I534" s="70"/>
      <c r="J534" s="70"/>
      <c r="K534" s="70"/>
      <c r="L534" s="70"/>
      <c r="M534" s="70"/>
      <c r="N534" s="70"/>
      <c r="O534" s="70"/>
      <c r="P534" s="70"/>
      <c r="Q534" s="70"/>
      <c r="R534" s="70"/>
      <c r="S534" s="70"/>
      <c r="T534" s="70"/>
      <c r="U534" s="70"/>
      <c r="V534" s="70"/>
      <c r="W534" s="70"/>
      <c r="X534" s="70"/>
      <c r="Y534" s="70"/>
      <c r="Z534" s="70"/>
      <c r="AA534" s="70"/>
      <c r="AB534" s="70">
        <v>86796</v>
      </c>
      <c r="AC534" s="70">
        <v>73773.267579000007</v>
      </c>
      <c r="AD534" s="70"/>
      <c r="AE534" s="70"/>
      <c r="AF534" s="70"/>
      <c r="AG534" s="70"/>
      <c r="AH534" s="70"/>
      <c r="AI534" s="70"/>
      <c r="AJ534" s="70"/>
      <c r="AK534" s="70"/>
      <c r="AL534" s="70"/>
      <c r="AM534" s="70"/>
      <c r="AN534" s="70">
        <v>86796</v>
      </c>
      <c r="AO534" s="70">
        <v>73773.267579000007</v>
      </c>
    </row>
    <row r="535" spans="1:41" x14ac:dyDescent="0.25">
      <c r="A535" s="72">
        <v>6855</v>
      </c>
      <c r="B535" s="70"/>
      <c r="C535" s="70"/>
      <c r="D535" s="70"/>
      <c r="E535" s="70"/>
      <c r="F535" s="70"/>
      <c r="G535" s="70"/>
      <c r="H535" s="70"/>
      <c r="I535" s="70"/>
      <c r="J535" s="70"/>
      <c r="K535" s="70"/>
      <c r="L535" s="70"/>
      <c r="M535" s="70"/>
      <c r="N535" s="70"/>
      <c r="O535" s="70"/>
      <c r="P535" s="70"/>
      <c r="Q535" s="70"/>
      <c r="R535" s="70"/>
      <c r="S535" s="70"/>
      <c r="T535" s="70"/>
      <c r="U535" s="70"/>
      <c r="V535" s="70"/>
      <c r="W535" s="70"/>
      <c r="X535" s="70"/>
      <c r="Y535" s="70"/>
      <c r="Z535" s="70"/>
      <c r="AA535" s="70"/>
      <c r="AB535" s="70">
        <v>16858</v>
      </c>
      <c r="AC535" s="70">
        <v>19402.748640999998</v>
      </c>
      <c r="AD535" s="70"/>
      <c r="AE535" s="70"/>
      <c r="AF535" s="70"/>
      <c r="AG535" s="70"/>
      <c r="AH535" s="70"/>
      <c r="AI535" s="70"/>
      <c r="AJ535" s="70"/>
      <c r="AK535" s="70"/>
      <c r="AL535" s="70"/>
      <c r="AM535" s="70"/>
      <c r="AN535" s="70">
        <v>16858</v>
      </c>
      <c r="AO535" s="70">
        <v>19402.748640999998</v>
      </c>
    </row>
    <row r="536" spans="1:41" x14ac:dyDescent="0.25">
      <c r="A536" s="72">
        <v>6863</v>
      </c>
      <c r="B536" s="70"/>
      <c r="C536" s="70"/>
      <c r="D536" s="70"/>
      <c r="E536" s="70"/>
      <c r="F536" s="70"/>
      <c r="G536" s="70"/>
      <c r="H536" s="70"/>
      <c r="I536" s="70"/>
      <c r="J536" s="70"/>
      <c r="K536" s="70"/>
      <c r="L536" s="70"/>
      <c r="M536" s="70"/>
      <c r="N536" s="70"/>
      <c r="O536" s="70"/>
      <c r="P536" s="70"/>
      <c r="Q536" s="70"/>
      <c r="R536" s="70"/>
      <c r="S536" s="70"/>
      <c r="T536" s="70"/>
      <c r="U536" s="70"/>
      <c r="V536" s="70"/>
      <c r="W536" s="70"/>
      <c r="X536" s="70"/>
      <c r="Y536" s="70"/>
      <c r="Z536" s="70"/>
      <c r="AA536" s="70"/>
      <c r="AB536" s="70">
        <v>9049</v>
      </c>
      <c r="AC536" s="70">
        <v>11644.060622999999</v>
      </c>
      <c r="AD536" s="70"/>
      <c r="AE536" s="70"/>
      <c r="AF536" s="70"/>
      <c r="AG536" s="70"/>
      <c r="AH536" s="70"/>
      <c r="AI536" s="70"/>
      <c r="AJ536" s="70"/>
      <c r="AK536" s="70"/>
      <c r="AL536" s="70"/>
      <c r="AM536" s="70"/>
      <c r="AN536" s="70">
        <v>9049</v>
      </c>
      <c r="AO536" s="70">
        <v>11644.060622999999</v>
      </c>
    </row>
    <row r="537" spans="1:41" x14ac:dyDescent="0.25">
      <c r="A537" s="72">
        <v>6951</v>
      </c>
      <c r="B537" s="70"/>
      <c r="C537" s="70"/>
      <c r="D537" s="70"/>
      <c r="E537" s="70"/>
      <c r="F537" s="70"/>
      <c r="G537" s="70"/>
      <c r="H537" s="70"/>
      <c r="I537" s="70"/>
      <c r="J537" s="70"/>
      <c r="K537" s="70"/>
      <c r="L537" s="70"/>
      <c r="M537" s="70"/>
      <c r="N537" s="70"/>
      <c r="O537" s="70"/>
      <c r="P537" s="70"/>
      <c r="Q537" s="70"/>
      <c r="R537" s="70"/>
      <c r="S537" s="70"/>
      <c r="T537" s="70"/>
      <c r="U537" s="70"/>
      <c r="V537" s="70"/>
      <c r="W537" s="70"/>
      <c r="X537" s="70"/>
      <c r="Y537" s="70"/>
      <c r="Z537" s="70"/>
      <c r="AA537" s="70"/>
      <c r="AB537" s="70">
        <v>15590</v>
      </c>
      <c r="AC537" s="70">
        <v>11738.152618</v>
      </c>
      <c r="AD537" s="70"/>
      <c r="AE537" s="70"/>
      <c r="AF537" s="70"/>
      <c r="AG537" s="70"/>
      <c r="AH537" s="70"/>
      <c r="AI537" s="70"/>
      <c r="AJ537" s="70"/>
      <c r="AK537" s="70"/>
      <c r="AL537" s="70"/>
      <c r="AM537" s="70"/>
      <c r="AN537" s="70">
        <v>15590</v>
      </c>
      <c r="AO537" s="70">
        <v>11738.152618</v>
      </c>
    </row>
    <row r="538" spans="1:41" x14ac:dyDescent="0.25">
      <c r="A538" s="72">
        <v>6986</v>
      </c>
      <c r="B538" s="70"/>
      <c r="C538" s="70"/>
      <c r="D538" s="70"/>
      <c r="E538" s="70"/>
      <c r="F538" s="70"/>
      <c r="G538" s="70"/>
      <c r="H538" s="70"/>
      <c r="I538" s="70"/>
      <c r="J538" s="70">
        <v>13300</v>
      </c>
      <c r="K538" s="70">
        <v>7278.557049</v>
      </c>
      <c r="L538" s="70"/>
      <c r="M538" s="70"/>
      <c r="N538" s="70"/>
      <c r="O538" s="70"/>
      <c r="P538" s="70"/>
      <c r="Q538" s="70"/>
      <c r="R538" s="70"/>
      <c r="S538" s="70"/>
      <c r="T538" s="70"/>
      <c r="U538" s="70"/>
      <c r="V538" s="70"/>
      <c r="W538" s="70"/>
      <c r="X538" s="70"/>
      <c r="Y538" s="70"/>
      <c r="Z538" s="70"/>
      <c r="AA538" s="70"/>
      <c r="AB538" s="70"/>
      <c r="AC538" s="70"/>
      <c r="AD538" s="70"/>
      <c r="AE538" s="70"/>
      <c r="AF538" s="70"/>
      <c r="AG538" s="70"/>
      <c r="AH538" s="70"/>
      <c r="AI538" s="70"/>
      <c r="AJ538" s="70"/>
      <c r="AK538" s="70"/>
      <c r="AL538" s="70"/>
      <c r="AM538" s="70"/>
      <c r="AN538" s="70">
        <v>13300</v>
      </c>
      <c r="AO538" s="70">
        <v>7278.557049</v>
      </c>
    </row>
    <row r="539" spans="1:41" x14ac:dyDescent="0.25">
      <c r="A539" s="72">
        <v>6989</v>
      </c>
      <c r="B539" s="70"/>
      <c r="C539" s="70"/>
      <c r="D539" s="70"/>
      <c r="E539" s="70"/>
      <c r="F539" s="70"/>
      <c r="G539" s="70"/>
      <c r="H539" s="70"/>
      <c r="I539" s="70"/>
      <c r="J539" s="70">
        <v>9000</v>
      </c>
      <c r="K539" s="70">
        <v>7415.1168520000001</v>
      </c>
      <c r="L539" s="70"/>
      <c r="M539" s="70"/>
      <c r="N539" s="70"/>
      <c r="O539" s="70"/>
      <c r="P539" s="70"/>
      <c r="Q539" s="70"/>
      <c r="R539" s="70"/>
      <c r="S539" s="70"/>
      <c r="T539" s="70"/>
      <c r="U539" s="70"/>
      <c r="V539" s="70"/>
      <c r="W539" s="70"/>
      <c r="X539" s="70"/>
      <c r="Y539" s="70"/>
      <c r="Z539" s="70"/>
      <c r="AA539" s="70"/>
      <c r="AB539" s="70"/>
      <c r="AC539" s="70"/>
      <c r="AD539" s="70"/>
      <c r="AE539" s="70"/>
      <c r="AF539" s="70"/>
      <c r="AG539" s="70"/>
      <c r="AH539" s="70"/>
      <c r="AI539" s="70"/>
      <c r="AJ539" s="70"/>
      <c r="AK539" s="70"/>
      <c r="AL539" s="70"/>
      <c r="AM539" s="70"/>
      <c r="AN539" s="70">
        <v>9000</v>
      </c>
      <c r="AO539" s="70">
        <v>7415.1168520000001</v>
      </c>
    </row>
    <row r="540" spans="1:41" x14ac:dyDescent="0.25">
      <c r="A540" s="72">
        <v>6997</v>
      </c>
      <c r="B540" s="70"/>
      <c r="C540" s="70"/>
      <c r="D540" s="70"/>
      <c r="E540" s="70"/>
      <c r="F540" s="70"/>
      <c r="G540" s="70"/>
      <c r="H540" s="70"/>
      <c r="I540" s="70"/>
      <c r="J540" s="70"/>
      <c r="K540" s="70"/>
      <c r="L540" s="70"/>
      <c r="M540" s="70"/>
      <c r="N540" s="70"/>
      <c r="O540" s="70"/>
      <c r="P540" s="70"/>
      <c r="Q540" s="70"/>
      <c r="R540" s="70"/>
      <c r="S540" s="70"/>
      <c r="T540" s="70"/>
      <c r="U540" s="70"/>
      <c r="V540" s="70"/>
      <c r="W540" s="70"/>
      <c r="X540" s="70"/>
      <c r="Y540" s="70"/>
      <c r="Z540" s="70"/>
      <c r="AA540" s="70"/>
      <c r="AB540" s="70">
        <v>31570</v>
      </c>
      <c r="AC540" s="70">
        <v>24040.701341</v>
      </c>
      <c r="AD540" s="70"/>
      <c r="AE540" s="70"/>
      <c r="AF540" s="70"/>
      <c r="AG540" s="70"/>
      <c r="AH540" s="70"/>
      <c r="AI540" s="70"/>
      <c r="AJ540" s="70"/>
      <c r="AK540" s="70"/>
      <c r="AL540" s="70"/>
      <c r="AM540" s="70"/>
      <c r="AN540" s="70">
        <v>31570</v>
      </c>
      <c r="AO540" s="70">
        <v>24040.701341</v>
      </c>
    </row>
    <row r="541" spans="1:41" x14ac:dyDescent="0.25">
      <c r="A541" s="72">
        <v>7005</v>
      </c>
      <c r="B541" s="70"/>
      <c r="C541" s="70"/>
      <c r="D541" s="70"/>
      <c r="E541" s="70"/>
      <c r="F541" s="70"/>
      <c r="G541" s="70"/>
      <c r="H541" s="70"/>
      <c r="I541" s="70"/>
      <c r="J541" s="70"/>
      <c r="K541" s="70"/>
      <c r="L541" s="70"/>
      <c r="M541" s="70"/>
      <c r="N541" s="70"/>
      <c r="O541" s="70"/>
      <c r="P541" s="70"/>
      <c r="Q541" s="70"/>
      <c r="R541" s="70"/>
      <c r="S541" s="70"/>
      <c r="T541" s="70"/>
      <c r="U541" s="70"/>
      <c r="V541" s="70"/>
      <c r="W541" s="70"/>
      <c r="X541" s="70"/>
      <c r="Y541" s="70"/>
      <c r="Z541" s="70"/>
      <c r="AA541" s="70"/>
      <c r="AB541" s="70">
        <v>9423</v>
      </c>
      <c r="AC541" s="70">
        <v>9951.1823430000004</v>
      </c>
      <c r="AD541" s="70"/>
      <c r="AE541" s="70"/>
      <c r="AF541" s="70"/>
      <c r="AG541" s="70"/>
      <c r="AH541" s="70"/>
      <c r="AI541" s="70"/>
      <c r="AJ541" s="70"/>
      <c r="AK541" s="70"/>
      <c r="AL541" s="70"/>
      <c r="AM541" s="70"/>
      <c r="AN541" s="70">
        <v>9423</v>
      </c>
      <c r="AO541" s="70">
        <v>9951.1823430000004</v>
      </c>
    </row>
    <row r="542" spans="1:41" x14ac:dyDescent="0.25">
      <c r="A542" s="72">
        <v>7018</v>
      </c>
      <c r="B542" s="70"/>
      <c r="C542" s="70"/>
      <c r="D542" s="70"/>
      <c r="E542" s="70"/>
      <c r="F542" s="70"/>
      <c r="G542" s="70"/>
      <c r="H542" s="70"/>
      <c r="I542" s="70"/>
      <c r="J542" s="70"/>
      <c r="K542" s="70"/>
      <c r="L542" s="70"/>
      <c r="M542" s="70"/>
      <c r="N542" s="70"/>
      <c r="O542" s="70"/>
      <c r="P542" s="70"/>
      <c r="Q542" s="70"/>
      <c r="R542" s="70"/>
      <c r="S542" s="70"/>
      <c r="T542" s="70"/>
      <c r="U542" s="70"/>
      <c r="V542" s="70">
        <v>22500</v>
      </c>
      <c r="W542" s="70">
        <v>12218.318284000001</v>
      </c>
      <c r="X542" s="70"/>
      <c r="Y542" s="70"/>
      <c r="Z542" s="70"/>
      <c r="AA542" s="70"/>
      <c r="AB542" s="70"/>
      <c r="AC542" s="70"/>
      <c r="AD542" s="70"/>
      <c r="AE542" s="70"/>
      <c r="AF542" s="70"/>
      <c r="AG542" s="70"/>
      <c r="AH542" s="70"/>
      <c r="AI542" s="70"/>
      <c r="AJ542" s="70"/>
      <c r="AK542" s="70"/>
      <c r="AL542" s="70"/>
      <c r="AM542" s="70"/>
      <c r="AN542" s="70">
        <v>22500</v>
      </c>
      <c r="AO542" s="70">
        <v>12218.318284000001</v>
      </c>
    </row>
    <row r="543" spans="1:41" x14ac:dyDescent="0.25">
      <c r="A543" s="72">
        <v>7020</v>
      </c>
      <c r="B543" s="70"/>
      <c r="C543" s="70"/>
      <c r="D543" s="70"/>
      <c r="E543" s="70"/>
      <c r="F543" s="70"/>
      <c r="G543" s="70"/>
      <c r="H543" s="70"/>
      <c r="I543" s="70"/>
      <c r="J543" s="70"/>
      <c r="K543" s="70"/>
      <c r="L543" s="70"/>
      <c r="M543" s="70"/>
      <c r="N543" s="70"/>
      <c r="O543" s="70"/>
      <c r="P543" s="70"/>
      <c r="Q543" s="70"/>
      <c r="R543" s="70"/>
      <c r="S543" s="70"/>
      <c r="T543" s="70"/>
      <c r="U543" s="70"/>
      <c r="V543" s="70">
        <v>20400</v>
      </c>
      <c r="W543" s="70">
        <v>13716.411293000001</v>
      </c>
      <c r="X543" s="70"/>
      <c r="Y543" s="70"/>
      <c r="Z543" s="70"/>
      <c r="AA543" s="70"/>
      <c r="AB543" s="70"/>
      <c r="AC543" s="70"/>
      <c r="AD543" s="70"/>
      <c r="AE543" s="70"/>
      <c r="AF543" s="70"/>
      <c r="AG543" s="70"/>
      <c r="AH543" s="70"/>
      <c r="AI543" s="70"/>
      <c r="AJ543" s="70"/>
      <c r="AK543" s="70"/>
      <c r="AL543" s="70"/>
      <c r="AM543" s="70"/>
      <c r="AN543" s="70">
        <v>20400</v>
      </c>
      <c r="AO543" s="70">
        <v>13716.411293000001</v>
      </c>
    </row>
    <row r="544" spans="1:41" x14ac:dyDescent="0.25">
      <c r="A544" s="72">
        <v>7021</v>
      </c>
      <c r="B544" s="70"/>
      <c r="C544" s="70"/>
      <c r="D544" s="70"/>
      <c r="E544" s="70"/>
      <c r="F544" s="70"/>
      <c r="G544" s="70"/>
      <c r="H544" s="70"/>
      <c r="I544" s="70"/>
      <c r="J544" s="70"/>
      <c r="K544" s="70"/>
      <c r="L544" s="70"/>
      <c r="M544" s="70"/>
      <c r="N544" s="70"/>
      <c r="O544" s="70"/>
      <c r="P544" s="70"/>
      <c r="Q544" s="70"/>
      <c r="R544" s="70"/>
      <c r="S544" s="70"/>
      <c r="T544" s="70"/>
      <c r="U544" s="70"/>
      <c r="V544" s="70">
        <v>16400</v>
      </c>
      <c r="W544" s="70">
        <v>14195.268784</v>
      </c>
      <c r="X544" s="70"/>
      <c r="Y544" s="70"/>
      <c r="Z544" s="70"/>
      <c r="AA544" s="70"/>
      <c r="AB544" s="70"/>
      <c r="AC544" s="70"/>
      <c r="AD544" s="70"/>
      <c r="AE544" s="70"/>
      <c r="AF544" s="70"/>
      <c r="AG544" s="70"/>
      <c r="AH544" s="70"/>
      <c r="AI544" s="70"/>
      <c r="AJ544" s="70"/>
      <c r="AK544" s="70"/>
      <c r="AL544" s="70"/>
      <c r="AM544" s="70"/>
      <c r="AN544" s="70">
        <v>16400</v>
      </c>
      <c r="AO544" s="70">
        <v>14195.268784</v>
      </c>
    </row>
    <row r="545" spans="1:41" x14ac:dyDescent="0.25">
      <c r="A545" s="72">
        <v>7072</v>
      </c>
      <c r="B545" s="70"/>
      <c r="C545" s="70"/>
      <c r="D545" s="70"/>
      <c r="E545" s="70"/>
      <c r="F545" s="70"/>
      <c r="G545" s="70"/>
      <c r="H545" s="70"/>
      <c r="I545" s="70"/>
      <c r="J545" s="70"/>
      <c r="K545" s="70"/>
      <c r="L545" s="70"/>
      <c r="M545" s="70"/>
      <c r="N545" s="70"/>
      <c r="O545" s="70"/>
      <c r="P545" s="70"/>
      <c r="Q545" s="70"/>
      <c r="R545" s="70"/>
      <c r="S545" s="70"/>
      <c r="T545" s="70"/>
      <c r="U545" s="70"/>
      <c r="V545" s="70"/>
      <c r="W545" s="70"/>
      <c r="X545" s="70"/>
      <c r="Y545" s="70"/>
      <c r="Z545" s="70"/>
      <c r="AA545" s="70"/>
      <c r="AB545" s="70">
        <v>14878</v>
      </c>
      <c r="AC545" s="70">
        <v>14253.835875000001</v>
      </c>
      <c r="AD545" s="70"/>
      <c r="AE545" s="70"/>
      <c r="AF545" s="70"/>
      <c r="AG545" s="70"/>
      <c r="AH545" s="70"/>
      <c r="AI545" s="70"/>
      <c r="AJ545" s="70"/>
      <c r="AK545" s="70"/>
      <c r="AL545" s="70"/>
      <c r="AM545" s="70"/>
      <c r="AN545" s="70">
        <v>14878</v>
      </c>
      <c r="AO545" s="70">
        <v>14253.835875000001</v>
      </c>
    </row>
    <row r="546" spans="1:41" x14ac:dyDescent="0.25">
      <c r="A546" s="72">
        <v>7083</v>
      </c>
      <c r="B546" s="70"/>
      <c r="C546" s="70"/>
      <c r="D546" s="70"/>
      <c r="E546" s="70"/>
      <c r="F546" s="70"/>
      <c r="G546" s="70"/>
      <c r="H546" s="70"/>
      <c r="I546" s="70"/>
      <c r="J546" s="70"/>
      <c r="K546" s="70"/>
      <c r="L546" s="70"/>
      <c r="M546" s="70"/>
      <c r="N546" s="70"/>
      <c r="O546" s="70"/>
      <c r="P546" s="70"/>
      <c r="Q546" s="70"/>
      <c r="R546" s="70"/>
      <c r="S546" s="70"/>
      <c r="T546" s="70"/>
      <c r="U546" s="70"/>
      <c r="V546" s="70"/>
      <c r="W546" s="70"/>
      <c r="X546" s="70"/>
      <c r="Y546" s="70"/>
      <c r="Z546" s="70"/>
      <c r="AA546" s="70"/>
      <c r="AB546" s="70">
        <v>6793</v>
      </c>
      <c r="AC546" s="70">
        <v>10595.802018</v>
      </c>
      <c r="AD546" s="70"/>
      <c r="AE546" s="70"/>
      <c r="AF546" s="70"/>
      <c r="AG546" s="70"/>
      <c r="AH546" s="70"/>
      <c r="AI546" s="70"/>
      <c r="AJ546" s="70"/>
      <c r="AK546" s="70"/>
      <c r="AL546" s="70"/>
      <c r="AM546" s="70"/>
      <c r="AN546" s="70">
        <v>6793</v>
      </c>
      <c r="AO546" s="70">
        <v>10595.802018</v>
      </c>
    </row>
    <row r="547" spans="1:41" x14ac:dyDescent="0.25">
      <c r="A547" s="72">
        <v>7090</v>
      </c>
      <c r="B547" s="70"/>
      <c r="C547" s="70"/>
      <c r="D547" s="70"/>
      <c r="E547" s="70"/>
      <c r="F547" s="70"/>
      <c r="G547" s="70"/>
      <c r="H547" s="70"/>
      <c r="I547" s="70"/>
      <c r="J547" s="70"/>
      <c r="K547" s="70"/>
      <c r="L547" s="70"/>
      <c r="M547" s="70"/>
      <c r="N547" s="70"/>
      <c r="O547" s="70"/>
      <c r="P547" s="70"/>
      <c r="Q547" s="70"/>
      <c r="R547" s="70"/>
      <c r="S547" s="70"/>
      <c r="T547" s="70"/>
      <c r="U547" s="70"/>
      <c r="V547" s="70">
        <v>8000</v>
      </c>
      <c r="W547" s="70">
        <v>9858.5796950000004</v>
      </c>
      <c r="X547" s="70"/>
      <c r="Y547" s="70"/>
      <c r="Z547" s="70"/>
      <c r="AA547" s="70"/>
      <c r="AB547" s="70"/>
      <c r="AC547" s="70"/>
      <c r="AD547" s="70"/>
      <c r="AE547" s="70"/>
      <c r="AF547" s="70"/>
      <c r="AG547" s="70"/>
      <c r="AH547" s="70"/>
      <c r="AI547" s="70"/>
      <c r="AJ547" s="70"/>
      <c r="AK547" s="70"/>
      <c r="AL547" s="70"/>
      <c r="AM547" s="70"/>
      <c r="AN547" s="70">
        <v>8000</v>
      </c>
      <c r="AO547" s="70">
        <v>9858.5796950000004</v>
      </c>
    </row>
    <row r="548" spans="1:41" x14ac:dyDescent="0.25">
      <c r="A548" s="72">
        <v>7096</v>
      </c>
      <c r="B548" s="70"/>
      <c r="C548" s="70"/>
      <c r="D548" s="70"/>
      <c r="E548" s="70"/>
      <c r="F548" s="70"/>
      <c r="G548" s="70"/>
      <c r="H548" s="70"/>
      <c r="I548" s="70"/>
      <c r="J548" s="70"/>
      <c r="K548" s="70"/>
      <c r="L548" s="70"/>
      <c r="M548" s="70"/>
      <c r="N548" s="70"/>
      <c r="O548" s="70"/>
      <c r="P548" s="70"/>
      <c r="Q548" s="70"/>
      <c r="R548" s="70"/>
      <c r="S548" s="70"/>
      <c r="T548" s="70"/>
      <c r="U548" s="70"/>
      <c r="V548" s="70">
        <v>8900</v>
      </c>
      <c r="W548" s="70">
        <v>14718.971124</v>
      </c>
      <c r="X548" s="70"/>
      <c r="Y548" s="70"/>
      <c r="Z548" s="70"/>
      <c r="AA548" s="70"/>
      <c r="AB548" s="70"/>
      <c r="AC548" s="70"/>
      <c r="AD548" s="70"/>
      <c r="AE548" s="70"/>
      <c r="AF548" s="70"/>
      <c r="AG548" s="70"/>
      <c r="AH548" s="70"/>
      <c r="AI548" s="70"/>
      <c r="AJ548" s="70"/>
      <c r="AK548" s="70"/>
      <c r="AL548" s="70"/>
      <c r="AM548" s="70"/>
      <c r="AN548" s="70">
        <v>8900</v>
      </c>
      <c r="AO548" s="70">
        <v>14718.971124</v>
      </c>
    </row>
    <row r="549" spans="1:41" x14ac:dyDescent="0.25">
      <c r="A549" s="72">
        <v>7099</v>
      </c>
      <c r="B549" s="70"/>
      <c r="C549" s="70"/>
      <c r="D549" s="70"/>
      <c r="E549" s="70"/>
      <c r="F549" s="70"/>
      <c r="G549" s="70"/>
      <c r="H549" s="70"/>
      <c r="I549" s="70"/>
      <c r="J549" s="70"/>
      <c r="K549" s="70"/>
      <c r="L549" s="70"/>
      <c r="M549" s="70"/>
      <c r="N549" s="70"/>
      <c r="O549" s="70"/>
      <c r="P549" s="70"/>
      <c r="Q549" s="70"/>
      <c r="R549" s="70"/>
      <c r="S549" s="70"/>
      <c r="T549" s="70"/>
      <c r="U549" s="70"/>
      <c r="V549" s="70">
        <v>12800</v>
      </c>
      <c r="W549" s="70">
        <v>6354.7929940000004</v>
      </c>
      <c r="X549" s="70"/>
      <c r="Y549" s="70"/>
      <c r="Z549" s="70"/>
      <c r="AA549" s="70"/>
      <c r="AB549" s="70"/>
      <c r="AC549" s="70"/>
      <c r="AD549" s="70"/>
      <c r="AE549" s="70"/>
      <c r="AF549" s="70"/>
      <c r="AG549" s="70"/>
      <c r="AH549" s="70"/>
      <c r="AI549" s="70"/>
      <c r="AJ549" s="70"/>
      <c r="AK549" s="70"/>
      <c r="AL549" s="70"/>
      <c r="AM549" s="70"/>
      <c r="AN549" s="70">
        <v>12800</v>
      </c>
      <c r="AO549" s="70">
        <v>6354.7929940000004</v>
      </c>
    </row>
    <row r="550" spans="1:41" x14ac:dyDescent="0.25">
      <c r="A550" s="72">
        <v>7103</v>
      </c>
      <c r="B550" s="70"/>
      <c r="C550" s="70"/>
      <c r="D550" s="70"/>
      <c r="E550" s="70"/>
      <c r="F550" s="70"/>
      <c r="G550" s="70"/>
      <c r="H550" s="70"/>
      <c r="I550" s="70"/>
      <c r="J550" s="70"/>
      <c r="K550" s="70"/>
      <c r="L550" s="70"/>
      <c r="M550" s="70"/>
      <c r="N550" s="70"/>
      <c r="O550" s="70"/>
      <c r="P550" s="70"/>
      <c r="Q550" s="70"/>
      <c r="R550" s="70"/>
      <c r="S550" s="70"/>
      <c r="T550" s="70"/>
      <c r="U550" s="70"/>
      <c r="V550" s="70">
        <v>4900</v>
      </c>
      <c r="W550" s="70">
        <v>6185.372695</v>
      </c>
      <c r="X550" s="70"/>
      <c r="Y550" s="70"/>
      <c r="Z550" s="70"/>
      <c r="AA550" s="70"/>
      <c r="AB550" s="70"/>
      <c r="AC550" s="70"/>
      <c r="AD550" s="70"/>
      <c r="AE550" s="70"/>
      <c r="AF550" s="70"/>
      <c r="AG550" s="70"/>
      <c r="AH550" s="70"/>
      <c r="AI550" s="70"/>
      <c r="AJ550" s="70"/>
      <c r="AK550" s="70"/>
      <c r="AL550" s="70"/>
      <c r="AM550" s="70"/>
      <c r="AN550" s="70">
        <v>4900</v>
      </c>
      <c r="AO550" s="70">
        <v>6185.372695</v>
      </c>
    </row>
    <row r="551" spans="1:41" x14ac:dyDescent="0.25">
      <c r="A551" s="72">
        <v>7106</v>
      </c>
      <c r="B551" s="70"/>
      <c r="C551" s="70"/>
      <c r="D551" s="70"/>
      <c r="E551" s="70"/>
      <c r="F551" s="70"/>
      <c r="G551" s="70"/>
      <c r="H551" s="70"/>
      <c r="I551" s="70"/>
      <c r="J551" s="70"/>
      <c r="K551" s="70"/>
      <c r="L551" s="70"/>
      <c r="M551" s="70"/>
      <c r="N551" s="70"/>
      <c r="O551" s="70"/>
      <c r="P551" s="70"/>
      <c r="Q551" s="70"/>
      <c r="R551" s="70"/>
      <c r="S551" s="70"/>
      <c r="T551" s="70"/>
      <c r="U551" s="70"/>
      <c r="V551" s="70">
        <v>15200</v>
      </c>
      <c r="W551" s="70">
        <v>12601.905619000001</v>
      </c>
      <c r="X551" s="70"/>
      <c r="Y551" s="70"/>
      <c r="Z551" s="70"/>
      <c r="AA551" s="70"/>
      <c r="AB551" s="70"/>
      <c r="AC551" s="70"/>
      <c r="AD551" s="70"/>
      <c r="AE551" s="70"/>
      <c r="AF551" s="70"/>
      <c r="AG551" s="70"/>
      <c r="AH551" s="70"/>
      <c r="AI551" s="70"/>
      <c r="AJ551" s="70"/>
      <c r="AK551" s="70"/>
      <c r="AL551" s="70"/>
      <c r="AM551" s="70"/>
      <c r="AN551" s="70">
        <v>15200</v>
      </c>
      <c r="AO551" s="70">
        <v>12601.905619000001</v>
      </c>
    </row>
    <row r="552" spans="1:41" x14ac:dyDescent="0.25">
      <c r="A552" s="72">
        <v>7108</v>
      </c>
      <c r="B552" s="70"/>
      <c r="C552" s="70"/>
      <c r="D552" s="70"/>
      <c r="E552" s="70"/>
      <c r="F552" s="70"/>
      <c r="G552" s="70"/>
      <c r="H552" s="70"/>
      <c r="I552" s="70"/>
      <c r="J552" s="70"/>
      <c r="K552" s="70"/>
      <c r="L552" s="70"/>
      <c r="M552" s="70"/>
      <c r="N552" s="70"/>
      <c r="O552" s="70"/>
      <c r="P552" s="70"/>
      <c r="Q552" s="70"/>
      <c r="R552" s="70"/>
      <c r="S552" s="70"/>
      <c r="T552" s="70"/>
      <c r="U552" s="70"/>
      <c r="V552" s="70">
        <v>15000</v>
      </c>
      <c r="W552" s="70">
        <v>11662.199021</v>
      </c>
      <c r="X552" s="70"/>
      <c r="Y552" s="70"/>
      <c r="Z552" s="70"/>
      <c r="AA552" s="70"/>
      <c r="AB552" s="70"/>
      <c r="AC552" s="70"/>
      <c r="AD552" s="70"/>
      <c r="AE552" s="70"/>
      <c r="AF552" s="70"/>
      <c r="AG552" s="70"/>
      <c r="AH552" s="70"/>
      <c r="AI552" s="70"/>
      <c r="AJ552" s="70"/>
      <c r="AK552" s="70"/>
      <c r="AL552" s="70"/>
      <c r="AM552" s="70"/>
      <c r="AN552" s="70">
        <v>15000</v>
      </c>
      <c r="AO552" s="70">
        <v>11662.199021</v>
      </c>
    </row>
    <row r="553" spans="1:41" x14ac:dyDescent="0.25">
      <c r="A553" s="72">
        <v>7139</v>
      </c>
      <c r="B553" s="70"/>
      <c r="C553" s="70"/>
      <c r="D553" s="70">
        <v>24400</v>
      </c>
      <c r="E553" s="70">
        <v>15838.496536000001</v>
      </c>
      <c r="F553" s="70"/>
      <c r="G553" s="70"/>
      <c r="H553" s="70"/>
      <c r="I553" s="70"/>
      <c r="J553" s="70"/>
      <c r="K553" s="70"/>
      <c r="L553" s="70"/>
      <c r="M553" s="70"/>
      <c r="N553" s="70"/>
      <c r="O553" s="70"/>
      <c r="P553" s="70"/>
      <c r="Q553" s="70"/>
      <c r="R553" s="70"/>
      <c r="S553" s="70"/>
      <c r="T553" s="70"/>
      <c r="U553" s="70"/>
      <c r="V553" s="70"/>
      <c r="W553" s="70"/>
      <c r="X553" s="70"/>
      <c r="Y553" s="70"/>
      <c r="Z553" s="70"/>
      <c r="AA553" s="70"/>
      <c r="AB553" s="70"/>
      <c r="AC553" s="70"/>
      <c r="AD553" s="70"/>
      <c r="AE553" s="70"/>
      <c r="AF553" s="70"/>
      <c r="AG553" s="70"/>
      <c r="AH553" s="70"/>
      <c r="AI553" s="70"/>
      <c r="AJ553" s="70"/>
      <c r="AK553" s="70"/>
      <c r="AL553" s="70"/>
      <c r="AM553" s="70"/>
      <c r="AN553" s="70">
        <v>24400</v>
      </c>
      <c r="AO553" s="70">
        <v>15838.496536000001</v>
      </c>
    </row>
    <row r="554" spans="1:41" x14ac:dyDescent="0.25">
      <c r="A554" s="72">
        <v>7190</v>
      </c>
      <c r="B554" s="70"/>
      <c r="C554" s="70"/>
      <c r="D554" s="70"/>
      <c r="E554" s="70"/>
      <c r="F554" s="70"/>
      <c r="G554" s="70"/>
      <c r="H554" s="70"/>
      <c r="I554" s="70"/>
      <c r="J554" s="70"/>
      <c r="K554" s="70"/>
      <c r="L554" s="70"/>
      <c r="M554" s="70"/>
      <c r="N554" s="70"/>
      <c r="O554" s="70"/>
      <c r="P554" s="70"/>
      <c r="Q554" s="70"/>
      <c r="R554" s="70"/>
      <c r="S554" s="70"/>
      <c r="T554" s="70"/>
      <c r="U554" s="70"/>
      <c r="V554" s="70"/>
      <c r="W554" s="70"/>
      <c r="X554" s="70"/>
      <c r="Y554" s="70"/>
      <c r="Z554" s="70"/>
      <c r="AA554" s="70"/>
      <c r="AB554" s="70"/>
      <c r="AC554" s="70"/>
      <c r="AD554" s="70"/>
      <c r="AE554" s="70"/>
      <c r="AF554" s="70"/>
      <c r="AG554" s="70"/>
      <c r="AH554" s="70"/>
      <c r="AI554" s="70"/>
      <c r="AJ554" s="70"/>
      <c r="AK554" s="70"/>
      <c r="AL554" s="70">
        <v>55161</v>
      </c>
      <c r="AM554" s="70">
        <v>56192.870849999999</v>
      </c>
      <c r="AN554" s="70">
        <v>55161</v>
      </c>
      <c r="AO554" s="70">
        <v>56192.870849999999</v>
      </c>
    </row>
    <row r="555" spans="1:41" x14ac:dyDescent="0.25">
      <c r="A555" s="72">
        <v>7215</v>
      </c>
      <c r="B555" s="70"/>
      <c r="C555" s="70"/>
      <c r="D555" s="70"/>
      <c r="E555" s="70"/>
      <c r="F555" s="70"/>
      <c r="G555" s="70"/>
      <c r="H555" s="70"/>
      <c r="I555" s="70"/>
      <c r="J555" s="70"/>
      <c r="K555" s="70"/>
      <c r="L555" s="70"/>
      <c r="M555" s="70"/>
      <c r="N555" s="70"/>
      <c r="O555" s="70"/>
      <c r="P555" s="70"/>
      <c r="Q555" s="70"/>
      <c r="R555" s="70"/>
      <c r="S555" s="70"/>
      <c r="T555" s="70"/>
      <c r="U555" s="70"/>
      <c r="V555" s="70"/>
      <c r="W555" s="70"/>
      <c r="X555" s="70"/>
      <c r="Y555" s="70"/>
      <c r="Z555" s="70"/>
      <c r="AA555" s="70"/>
      <c r="AB555" s="70"/>
      <c r="AC555" s="70"/>
      <c r="AD555" s="70"/>
      <c r="AE555" s="70"/>
      <c r="AF555" s="70"/>
      <c r="AG555" s="70"/>
      <c r="AH555" s="70"/>
      <c r="AI555" s="70"/>
      <c r="AJ555" s="70"/>
      <c r="AK555" s="70"/>
      <c r="AL555" s="70">
        <v>47179</v>
      </c>
      <c r="AM555" s="70">
        <v>47331.456787999996</v>
      </c>
      <c r="AN555" s="70">
        <v>47179</v>
      </c>
      <c r="AO555" s="70">
        <v>47331.456787999996</v>
      </c>
    </row>
    <row r="556" spans="1:41" x14ac:dyDescent="0.25">
      <c r="A556" s="72">
        <v>7218</v>
      </c>
      <c r="B556" s="70"/>
      <c r="C556" s="70"/>
      <c r="D556" s="70"/>
      <c r="E556" s="70"/>
      <c r="F556" s="70"/>
      <c r="G556" s="70"/>
      <c r="H556" s="70"/>
      <c r="I556" s="70"/>
      <c r="J556" s="70"/>
      <c r="K556" s="70"/>
      <c r="L556" s="70"/>
      <c r="M556" s="70"/>
      <c r="N556" s="70">
        <v>8000</v>
      </c>
      <c r="O556" s="70">
        <v>8622.860627</v>
      </c>
      <c r="P556" s="70"/>
      <c r="Q556" s="70"/>
      <c r="R556" s="70"/>
      <c r="S556" s="70"/>
      <c r="T556" s="70"/>
      <c r="U556" s="70"/>
      <c r="V556" s="70"/>
      <c r="W556" s="70"/>
      <c r="X556" s="70"/>
      <c r="Y556" s="70"/>
      <c r="Z556" s="70"/>
      <c r="AA556" s="70"/>
      <c r="AB556" s="70"/>
      <c r="AC556" s="70"/>
      <c r="AD556" s="70"/>
      <c r="AE556" s="70"/>
      <c r="AF556" s="70"/>
      <c r="AG556" s="70"/>
      <c r="AH556" s="70"/>
      <c r="AI556" s="70"/>
      <c r="AJ556" s="70"/>
      <c r="AK556" s="70"/>
      <c r="AL556" s="70"/>
      <c r="AM556" s="70"/>
      <c r="AN556" s="70">
        <v>8000</v>
      </c>
      <c r="AO556" s="70">
        <v>8622.860627</v>
      </c>
    </row>
    <row r="557" spans="1:41" x14ac:dyDescent="0.25">
      <c r="A557" s="72">
        <v>7222</v>
      </c>
      <c r="B557" s="70"/>
      <c r="C557" s="70"/>
      <c r="D557" s="70"/>
      <c r="E557" s="70"/>
      <c r="F557" s="70"/>
      <c r="G557" s="70"/>
      <c r="H557" s="70"/>
      <c r="I557" s="70"/>
      <c r="J557" s="70"/>
      <c r="K557" s="70"/>
      <c r="L557" s="70"/>
      <c r="M557" s="70"/>
      <c r="N557" s="70"/>
      <c r="O557" s="70"/>
      <c r="P557" s="70"/>
      <c r="Q557" s="70"/>
      <c r="R557" s="70"/>
      <c r="S557" s="70"/>
      <c r="T557" s="70"/>
      <c r="U557" s="70"/>
      <c r="V557" s="70"/>
      <c r="W557" s="70"/>
      <c r="X557" s="70"/>
      <c r="Y557" s="70"/>
      <c r="Z557" s="70"/>
      <c r="AA557" s="70"/>
      <c r="AB557" s="70"/>
      <c r="AC557" s="70"/>
      <c r="AD557" s="70"/>
      <c r="AE557" s="70"/>
      <c r="AF557" s="70"/>
      <c r="AG557" s="70"/>
      <c r="AH557" s="70"/>
      <c r="AI557" s="70"/>
      <c r="AJ557" s="70"/>
      <c r="AK557" s="70"/>
      <c r="AL557" s="70">
        <v>49064</v>
      </c>
      <c r="AM557" s="70">
        <v>46543.025634999998</v>
      </c>
      <c r="AN557" s="70">
        <v>49064</v>
      </c>
      <c r="AO557" s="70">
        <v>46543.025634999998</v>
      </c>
    </row>
    <row r="558" spans="1:41" x14ac:dyDescent="0.25">
      <c r="A558" s="72">
        <v>7258</v>
      </c>
      <c r="B558" s="70"/>
      <c r="C558" s="70"/>
      <c r="D558" s="70"/>
      <c r="E558" s="70"/>
      <c r="F558" s="70"/>
      <c r="G558" s="70"/>
      <c r="H558" s="70"/>
      <c r="I558" s="70"/>
      <c r="J558" s="70"/>
      <c r="K558" s="70"/>
      <c r="L558" s="70"/>
      <c r="M558" s="70"/>
      <c r="N558" s="70"/>
      <c r="O558" s="70"/>
      <c r="P558" s="70"/>
      <c r="Q558" s="70"/>
      <c r="R558" s="70"/>
      <c r="S558" s="70"/>
      <c r="T558" s="70"/>
      <c r="U558" s="70"/>
      <c r="V558" s="70"/>
      <c r="W558" s="70"/>
      <c r="X558" s="70"/>
      <c r="Y558" s="70"/>
      <c r="Z558" s="70"/>
      <c r="AA558" s="70"/>
      <c r="AB558" s="70"/>
      <c r="AC558" s="70"/>
      <c r="AD558" s="70"/>
      <c r="AE558" s="70"/>
      <c r="AF558" s="70"/>
      <c r="AG558" s="70"/>
      <c r="AH558" s="70"/>
      <c r="AI558" s="70"/>
      <c r="AJ558" s="70"/>
      <c r="AK558" s="70"/>
      <c r="AL558" s="70">
        <v>50766</v>
      </c>
      <c r="AM558" s="70">
        <v>55118.654296000001</v>
      </c>
      <c r="AN558" s="70">
        <v>50766</v>
      </c>
      <c r="AO558" s="70">
        <v>55118.654296000001</v>
      </c>
    </row>
    <row r="559" spans="1:41" x14ac:dyDescent="0.25">
      <c r="A559" s="72">
        <v>7259</v>
      </c>
      <c r="B559" s="70"/>
      <c r="C559" s="70"/>
      <c r="D559" s="70"/>
      <c r="E559" s="70"/>
      <c r="F559" s="70"/>
      <c r="G559" s="70"/>
      <c r="H559" s="70"/>
      <c r="I559" s="70"/>
      <c r="J559" s="70"/>
      <c r="K559" s="70"/>
      <c r="L559" s="70"/>
      <c r="M559" s="70"/>
      <c r="N559" s="70"/>
      <c r="O559" s="70"/>
      <c r="P559" s="70"/>
      <c r="Q559" s="70"/>
      <c r="R559" s="70"/>
      <c r="S559" s="70"/>
      <c r="T559" s="70"/>
      <c r="U559" s="70"/>
      <c r="V559" s="70"/>
      <c r="W559" s="70"/>
      <c r="X559" s="70"/>
      <c r="Y559" s="70"/>
      <c r="Z559" s="70"/>
      <c r="AA559" s="70"/>
      <c r="AB559" s="70"/>
      <c r="AC559" s="70"/>
      <c r="AD559" s="70"/>
      <c r="AE559" s="70"/>
      <c r="AF559" s="70"/>
      <c r="AG559" s="70"/>
      <c r="AH559" s="70"/>
      <c r="AI559" s="70"/>
      <c r="AJ559" s="70"/>
      <c r="AK559" s="70"/>
      <c r="AL559" s="70">
        <v>49880</v>
      </c>
      <c r="AM559" s="70">
        <v>46980.354613999996</v>
      </c>
      <c r="AN559" s="70">
        <v>49880</v>
      </c>
      <c r="AO559" s="70">
        <v>46980.354613999996</v>
      </c>
    </row>
    <row r="560" spans="1:41" x14ac:dyDescent="0.25">
      <c r="A560" s="72">
        <v>7277</v>
      </c>
      <c r="B560" s="70"/>
      <c r="C560" s="70"/>
      <c r="D560" s="70"/>
      <c r="E560" s="70"/>
      <c r="F560" s="70"/>
      <c r="G560" s="70"/>
      <c r="H560" s="70"/>
      <c r="I560" s="70"/>
      <c r="J560" s="70"/>
      <c r="K560" s="70"/>
      <c r="L560" s="70"/>
      <c r="M560" s="70"/>
      <c r="N560" s="70"/>
      <c r="O560" s="70"/>
      <c r="P560" s="70"/>
      <c r="Q560" s="70"/>
      <c r="R560" s="70"/>
      <c r="S560" s="70"/>
      <c r="T560" s="70"/>
      <c r="U560" s="70"/>
      <c r="V560" s="70"/>
      <c r="W560" s="70"/>
      <c r="X560" s="70">
        <v>3800</v>
      </c>
      <c r="Y560" s="70">
        <v>3513.687371</v>
      </c>
      <c r="Z560" s="70"/>
      <c r="AA560" s="70"/>
      <c r="AB560" s="70"/>
      <c r="AC560" s="70"/>
      <c r="AD560" s="70"/>
      <c r="AE560" s="70"/>
      <c r="AF560" s="70"/>
      <c r="AG560" s="70"/>
      <c r="AH560" s="70"/>
      <c r="AI560" s="70"/>
      <c r="AJ560" s="70"/>
      <c r="AK560" s="70"/>
      <c r="AL560" s="70"/>
      <c r="AM560" s="70"/>
      <c r="AN560" s="70">
        <v>3800</v>
      </c>
      <c r="AO560" s="70">
        <v>3513.687371</v>
      </c>
    </row>
    <row r="561" spans="1:41" x14ac:dyDescent="0.25">
      <c r="A561" s="72">
        <v>7279</v>
      </c>
      <c r="B561" s="70"/>
      <c r="C561" s="70"/>
      <c r="D561" s="70"/>
      <c r="E561" s="70"/>
      <c r="F561" s="70"/>
      <c r="G561" s="70"/>
      <c r="H561" s="70"/>
      <c r="I561" s="70"/>
      <c r="J561" s="70"/>
      <c r="K561" s="70"/>
      <c r="L561" s="70"/>
      <c r="M561" s="70"/>
      <c r="N561" s="70"/>
      <c r="O561" s="70"/>
      <c r="P561" s="70"/>
      <c r="Q561" s="70"/>
      <c r="R561" s="70"/>
      <c r="S561" s="70"/>
      <c r="T561" s="70"/>
      <c r="U561" s="70"/>
      <c r="V561" s="70"/>
      <c r="W561" s="70"/>
      <c r="X561" s="70">
        <v>15100</v>
      </c>
      <c r="Y561" s="70">
        <v>4617.1143920000004</v>
      </c>
      <c r="Z561" s="70"/>
      <c r="AA561" s="70"/>
      <c r="AB561" s="70"/>
      <c r="AC561" s="70"/>
      <c r="AD561" s="70"/>
      <c r="AE561" s="70"/>
      <c r="AF561" s="70"/>
      <c r="AG561" s="70"/>
      <c r="AH561" s="70"/>
      <c r="AI561" s="70"/>
      <c r="AJ561" s="70"/>
      <c r="AK561" s="70"/>
      <c r="AL561" s="70"/>
      <c r="AM561" s="70"/>
      <c r="AN561" s="70">
        <v>15100</v>
      </c>
      <c r="AO561" s="70">
        <v>4617.1143920000004</v>
      </c>
    </row>
    <row r="562" spans="1:41" x14ac:dyDescent="0.25">
      <c r="A562" s="72">
        <v>7283</v>
      </c>
      <c r="B562" s="70"/>
      <c r="C562" s="70"/>
      <c r="D562" s="70"/>
      <c r="E562" s="70"/>
      <c r="F562" s="70"/>
      <c r="G562" s="70"/>
      <c r="H562" s="70"/>
      <c r="I562" s="70"/>
      <c r="J562" s="70"/>
      <c r="K562" s="70"/>
      <c r="L562" s="70"/>
      <c r="M562" s="70"/>
      <c r="N562" s="70"/>
      <c r="O562" s="70"/>
      <c r="P562" s="70"/>
      <c r="Q562" s="70"/>
      <c r="R562" s="70"/>
      <c r="S562" s="70"/>
      <c r="T562" s="70"/>
      <c r="U562" s="70"/>
      <c r="V562" s="70"/>
      <c r="W562" s="70"/>
      <c r="X562" s="70">
        <v>14600</v>
      </c>
      <c r="Y562" s="70">
        <v>17780.302459999999</v>
      </c>
      <c r="Z562" s="70"/>
      <c r="AA562" s="70"/>
      <c r="AB562" s="70"/>
      <c r="AC562" s="70"/>
      <c r="AD562" s="70"/>
      <c r="AE562" s="70"/>
      <c r="AF562" s="70"/>
      <c r="AG562" s="70"/>
      <c r="AH562" s="70"/>
      <c r="AI562" s="70"/>
      <c r="AJ562" s="70"/>
      <c r="AK562" s="70"/>
      <c r="AL562" s="70"/>
      <c r="AM562" s="70"/>
      <c r="AN562" s="70">
        <v>14600</v>
      </c>
      <c r="AO562" s="70">
        <v>17780.302459999999</v>
      </c>
    </row>
    <row r="563" spans="1:41" x14ac:dyDescent="0.25">
      <c r="A563" s="72">
        <v>7374</v>
      </c>
      <c r="B563" s="70"/>
      <c r="C563" s="70"/>
      <c r="D563" s="70"/>
      <c r="E563" s="70"/>
      <c r="F563" s="70"/>
      <c r="G563" s="70"/>
      <c r="H563" s="70"/>
      <c r="I563" s="70"/>
      <c r="J563" s="70"/>
      <c r="K563" s="70"/>
      <c r="L563" s="70"/>
      <c r="M563" s="70"/>
      <c r="N563" s="70"/>
      <c r="O563" s="70"/>
      <c r="P563" s="70"/>
      <c r="Q563" s="70"/>
      <c r="R563" s="70"/>
      <c r="S563" s="70"/>
      <c r="T563" s="70"/>
      <c r="U563" s="70"/>
      <c r="V563" s="70"/>
      <c r="W563" s="70"/>
      <c r="X563" s="70"/>
      <c r="Y563" s="70"/>
      <c r="Z563" s="70"/>
      <c r="AA563" s="70"/>
      <c r="AB563" s="70">
        <v>69598</v>
      </c>
      <c r="AC563" s="70">
        <v>73536.651856000011</v>
      </c>
      <c r="AD563" s="70"/>
      <c r="AE563" s="70"/>
      <c r="AF563" s="70"/>
      <c r="AG563" s="70"/>
      <c r="AH563" s="70"/>
      <c r="AI563" s="70"/>
      <c r="AJ563" s="70"/>
      <c r="AK563" s="70"/>
      <c r="AL563" s="70"/>
      <c r="AM563" s="70"/>
      <c r="AN563" s="70">
        <v>69598</v>
      </c>
      <c r="AO563" s="70">
        <v>73536.651856000011</v>
      </c>
    </row>
    <row r="564" spans="1:41" x14ac:dyDescent="0.25">
      <c r="A564" s="72">
        <v>7375</v>
      </c>
      <c r="B564" s="70"/>
      <c r="C564" s="70"/>
      <c r="D564" s="70"/>
      <c r="E564" s="70"/>
      <c r="F564" s="70"/>
      <c r="G564" s="70"/>
      <c r="H564" s="70"/>
      <c r="I564" s="70"/>
      <c r="J564" s="70"/>
      <c r="K564" s="70"/>
      <c r="L564" s="70"/>
      <c r="M564" s="70"/>
      <c r="N564" s="70"/>
      <c r="O564" s="70"/>
      <c r="P564" s="70"/>
      <c r="Q564" s="70"/>
      <c r="R564" s="70"/>
      <c r="S564" s="70"/>
      <c r="T564" s="70"/>
      <c r="U564" s="70"/>
      <c r="V564" s="70"/>
      <c r="W564" s="70"/>
      <c r="X564" s="70"/>
      <c r="Y564" s="70"/>
      <c r="Z564" s="70"/>
      <c r="AA564" s="70"/>
      <c r="AB564" s="70">
        <v>51626</v>
      </c>
      <c r="AC564" s="70">
        <v>61621.090087999997</v>
      </c>
      <c r="AD564" s="70"/>
      <c r="AE564" s="70"/>
      <c r="AF564" s="70"/>
      <c r="AG564" s="70"/>
      <c r="AH564" s="70"/>
      <c r="AI564" s="70"/>
      <c r="AJ564" s="70"/>
      <c r="AK564" s="70"/>
      <c r="AL564" s="70"/>
      <c r="AM564" s="70"/>
      <c r="AN564" s="70">
        <v>51626</v>
      </c>
      <c r="AO564" s="70">
        <v>61621.090087999997</v>
      </c>
    </row>
    <row r="565" spans="1:41" x14ac:dyDescent="0.25">
      <c r="A565" s="72">
        <v>7377</v>
      </c>
      <c r="B565" s="70"/>
      <c r="C565" s="70"/>
      <c r="D565" s="70"/>
      <c r="E565" s="70"/>
      <c r="F565" s="70"/>
      <c r="G565" s="70"/>
      <c r="H565" s="70"/>
      <c r="I565" s="70"/>
      <c r="J565" s="70"/>
      <c r="K565" s="70"/>
      <c r="L565" s="70"/>
      <c r="M565" s="70"/>
      <c r="N565" s="70"/>
      <c r="O565" s="70"/>
      <c r="P565" s="70"/>
      <c r="Q565" s="70"/>
      <c r="R565" s="70"/>
      <c r="S565" s="70"/>
      <c r="T565" s="70"/>
      <c r="U565" s="70"/>
      <c r="V565" s="70"/>
      <c r="W565" s="70"/>
      <c r="X565" s="70"/>
      <c r="Y565" s="70"/>
      <c r="Z565" s="70"/>
      <c r="AA565" s="70"/>
      <c r="AB565" s="70"/>
      <c r="AC565" s="70"/>
      <c r="AD565" s="70"/>
      <c r="AE565" s="70"/>
      <c r="AF565" s="70">
        <v>45188</v>
      </c>
      <c r="AG565" s="70">
        <v>51353.289552000002</v>
      </c>
      <c r="AH565" s="70"/>
      <c r="AI565" s="70"/>
      <c r="AJ565" s="70"/>
      <c r="AK565" s="70"/>
      <c r="AL565" s="70"/>
      <c r="AM565" s="70"/>
      <c r="AN565" s="70">
        <v>45188</v>
      </c>
      <c r="AO565" s="70">
        <v>51353.289552000002</v>
      </c>
    </row>
    <row r="566" spans="1:41" x14ac:dyDescent="0.25">
      <c r="A566" s="72">
        <v>7400</v>
      </c>
      <c r="B566" s="70"/>
      <c r="C566" s="70"/>
      <c r="D566" s="70"/>
      <c r="E566" s="70"/>
      <c r="F566" s="70"/>
      <c r="G566" s="70"/>
      <c r="H566" s="70"/>
      <c r="I566" s="70"/>
      <c r="J566" s="70"/>
      <c r="K566" s="70"/>
      <c r="L566" s="70"/>
      <c r="M566" s="70"/>
      <c r="N566" s="70">
        <v>8300</v>
      </c>
      <c r="O566" s="70">
        <v>8562.4640769999987</v>
      </c>
      <c r="P566" s="70"/>
      <c r="Q566" s="70"/>
      <c r="R566" s="70"/>
      <c r="S566" s="70"/>
      <c r="T566" s="70"/>
      <c r="U566" s="70"/>
      <c r="V566" s="70"/>
      <c r="W566" s="70"/>
      <c r="X566" s="70"/>
      <c r="Y566" s="70"/>
      <c r="Z566" s="70"/>
      <c r="AA566" s="70"/>
      <c r="AB566" s="70"/>
      <c r="AC566" s="70"/>
      <c r="AD566" s="70"/>
      <c r="AE566" s="70"/>
      <c r="AF566" s="70"/>
      <c r="AG566" s="70"/>
      <c r="AH566" s="70"/>
      <c r="AI566" s="70"/>
      <c r="AJ566" s="70"/>
      <c r="AK566" s="70"/>
      <c r="AL566" s="70"/>
      <c r="AM566" s="70"/>
      <c r="AN566" s="70">
        <v>8300</v>
      </c>
      <c r="AO566" s="70">
        <v>8562.4640769999987</v>
      </c>
    </row>
    <row r="567" spans="1:41" x14ac:dyDescent="0.25">
      <c r="A567" s="72">
        <v>7425</v>
      </c>
      <c r="B567" s="70"/>
      <c r="C567" s="70"/>
      <c r="D567" s="70"/>
      <c r="E567" s="70"/>
      <c r="F567" s="70"/>
      <c r="G567" s="70"/>
      <c r="H567" s="70"/>
      <c r="I567" s="70"/>
      <c r="J567" s="70"/>
      <c r="K567" s="70"/>
      <c r="L567" s="70"/>
      <c r="M567" s="70"/>
      <c r="N567" s="70">
        <v>17900</v>
      </c>
      <c r="O567" s="70">
        <v>15789.401001</v>
      </c>
      <c r="P567" s="70"/>
      <c r="Q567" s="70"/>
      <c r="R567" s="70"/>
      <c r="S567" s="70"/>
      <c r="T567" s="70"/>
      <c r="U567" s="70"/>
      <c r="V567" s="70"/>
      <c r="W567" s="70"/>
      <c r="X567" s="70"/>
      <c r="Y567" s="70"/>
      <c r="Z567" s="70"/>
      <c r="AA567" s="70"/>
      <c r="AB567" s="70"/>
      <c r="AC567" s="70"/>
      <c r="AD567" s="70"/>
      <c r="AE567" s="70"/>
      <c r="AF567" s="70"/>
      <c r="AG567" s="70"/>
      <c r="AH567" s="70"/>
      <c r="AI567" s="70"/>
      <c r="AJ567" s="70"/>
      <c r="AK567" s="70"/>
      <c r="AL567" s="70"/>
      <c r="AM567" s="70"/>
      <c r="AN567" s="70">
        <v>17900</v>
      </c>
      <c r="AO567" s="70">
        <v>15789.401001</v>
      </c>
    </row>
    <row r="568" spans="1:41" x14ac:dyDescent="0.25">
      <c r="A568" s="72">
        <v>7430</v>
      </c>
      <c r="B568" s="70"/>
      <c r="C568" s="70"/>
      <c r="D568" s="70"/>
      <c r="E568" s="70"/>
      <c r="F568" s="70"/>
      <c r="G568" s="70"/>
      <c r="H568" s="70"/>
      <c r="I568" s="70"/>
      <c r="J568" s="70"/>
      <c r="K568" s="70"/>
      <c r="L568" s="70"/>
      <c r="M568" s="70"/>
      <c r="N568" s="70"/>
      <c r="O568" s="70"/>
      <c r="P568" s="70"/>
      <c r="Q568" s="70"/>
      <c r="R568" s="70"/>
      <c r="S568" s="70"/>
      <c r="T568" s="70"/>
      <c r="U568" s="70"/>
      <c r="V568" s="70"/>
      <c r="W568" s="70"/>
      <c r="X568" s="70"/>
      <c r="Y568" s="70"/>
      <c r="Z568" s="70"/>
      <c r="AA568" s="70"/>
      <c r="AB568" s="70">
        <v>57059</v>
      </c>
      <c r="AC568" s="70">
        <v>63308.564207999996</v>
      </c>
      <c r="AD568" s="70"/>
      <c r="AE568" s="70"/>
      <c r="AF568" s="70"/>
      <c r="AG568" s="70"/>
      <c r="AH568" s="70"/>
      <c r="AI568" s="70"/>
      <c r="AJ568" s="70"/>
      <c r="AK568" s="70"/>
      <c r="AL568" s="70"/>
      <c r="AM568" s="70"/>
      <c r="AN568" s="70">
        <v>57059</v>
      </c>
      <c r="AO568" s="70">
        <v>63308.564207999996</v>
      </c>
    </row>
    <row r="569" spans="1:41" x14ac:dyDescent="0.25">
      <c r="A569" s="72">
        <v>7432</v>
      </c>
      <c r="B569" s="70"/>
      <c r="C569" s="70"/>
      <c r="D569" s="70"/>
      <c r="E569" s="70"/>
      <c r="F569" s="70"/>
      <c r="G569" s="70"/>
      <c r="H569" s="70"/>
      <c r="I569" s="70"/>
      <c r="J569" s="70"/>
      <c r="K569" s="70"/>
      <c r="L569" s="70"/>
      <c r="M569" s="70"/>
      <c r="N569" s="70"/>
      <c r="O569" s="70"/>
      <c r="P569" s="70"/>
      <c r="Q569" s="70"/>
      <c r="R569" s="70"/>
      <c r="S569" s="70"/>
      <c r="T569" s="70"/>
      <c r="U569" s="70"/>
      <c r="V569" s="70"/>
      <c r="W569" s="70"/>
      <c r="X569" s="70"/>
      <c r="Y569" s="70"/>
      <c r="Z569" s="70"/>
      <c r="AA569" s="70"/>
      <c r="AB569" s="70"/>
      <c r="AC569" s="70"/>
      <c r="AD569" s="70"/>
      <c r="AE569" s="70"/>
      <c r="AF569" s="70">
        <v>26800</v>
      </c>
      <c r="AG569" s="70">
        <v>22285.703996000004</v>
      </c>
      <c r="AH569" s="70"/>
      <c r="AI569" s="70"/>
      <c r="AJ569" s="70"/>
      <c r="AK569" s="70"/>
      <c r="AL569" s="70"/>
      <c r="AM569" s="70"/>
      <c r="AN569" s="70">
        <v>26800</v>
      </c>
      <c r="AO569" s="70">
        <v>22285.703996000004</v>
      </c>
    </row>
    <row r="570" spans="1:41" x14ac:dyDescent="0.25">
      <c r="A570" s="72">
        <v>7435</v>
      </c>
      <c r="B570" s="70"/>
      <c r="C570" s="70"/>
      <c r="D570" s="70"/>
      <c r="E570" s="70"/>
      <c r="F570" s="70"/>
      <c r="G570" s="70"/>
      <c r="H570" s="70"/>
      <c r="I570" s="70"/>
      <c r="J570" s="70"/>
      <c r="K570" s="70"/>
      <c r="L570" s="70"/>
      <c r="M570" s="70"/>
      <c r="N570" s="70"/>
      <c r="O570" s="70"/>
      <c r="P570" s="70"/>
      <c r="Q570" s="70"/>
      <c r="R570" s="70"/>
      <c r="S570" s="70"/>
      <c r="T570" s="70"/>
      <c r="U570" s="70"/>
      <c r="V570" s="70"/>
      <c r="W570" s="70"/>
      <c r="X570" s="70"/>
      <c r="Y570" s="70"/>
      <c r="Z570" s="70"/>
      <c r="AA570" s="70"/>
      <c r="AB570" s="70"/>
      <c r="AC570" s="70"/>
      <c r="AD570" s="70"/>
      <c r="AE570" s="70"/>
      <c r="AF570" s="70">
        <v>14000</v>
      </c>
      <c r="AG570" s="70">
        <v>8215.8072319999992</v>
      </c>
      <c r="AH570" s="70"/>
      <c r="AI570" s="70"/>
      <c r="AJ570" s="70"/>
      <c r="AK570" s="70"/>
      <c r="AL570" s="70"/>
      <c r="AM570" s="70"/>
      <c r="AN570" s="70">
        <v>14000</v>
      </c>
      <c r="AO570" s="70">
        <v>8215.8072319999992</v>
      </c>
    </row>
    <row r="571" spans="1:41" x14ac:dyDescent="0.25">
      <c r="A571" s="72">
        <v>7437</v>
      </c>
      <c r="B571" s="70"/>
      <c r="C571" s="70"/>
      <c r="D571" s="70"/>
      <c r="E571" s="70"/>
      <c r="F571" s="70"/>
      <c r="G571" s="70"/>
      <c r="H571" s="70"/>
      <c r="I571" s="70"/>
      <c r="J571" s="70"/>
      <c r="K571" s="70"/>
      <c r="L571" s="70"/>
      <c r="M571" s="70"/>
      <c r="N571" s="70"/>
      <c r="O571" s="70"/>
      <c r="P571" s="70"/>
      <c r="Q571" s="70"/>
      <c r="R571" s="70"/>
      <c r="S571" s="70"/>
      <c r="T571" s="70"/>
      <c r="U571" s="70"/>
      <c r="V571" s="70"/>
      <c r="W571" s="70"/>
      <c r="X571" s="70"/>
      <c r="Y571" s="70"/>
      <c r="Z571" s="70"/>
      <c r="AA571" s="70"/>
      <c r="AB571" s="70"/>
      <c r="AC571" s="70"/>
      <c r="AD571" s="70"/>
      <c r="AE571" s="70"/>
      <c r="AF571" s="70">
        <v>6670</v>
      </c>
      <c r="AG571" s="70">
        <v>7770.606323</v>
      </c>
      <c r="AH571" s="70"/>
      <c r="AI571" s="70"/>
      <c r="AJ571" s="70"/>
      <c r="AK571" s="70"/>
      <c r="AL571" s="70"/>
      <c r="AM571" s="70"/>
      <c r="AN571" s="70">
        <v>6670</v>
      </c>
      <c r="AO571" s="70">
        <v>7770.606323</v>
      </c>
    </row>
    <row r="572" spans="1:41" x14ac:dyDescent="0.25">
      <c r="A572" s="72">
        <v>7440</v>
      </c>
      <c r="B572" s="70"/>
      <c r="C572" s="70"/>
      <c r="D572" s="70"/>
      <c r="E572" s="70"/>
      <c r="F572" s="70"/>
      <c r="G572" s="70"/>
      <c r="H572" s="70"/>
      <c r="I572" s="70"/>
      <c r="J572" s="70"/>
      <c r="K572" s="70"/>
      <c r="L572" s="70"/>
      <c r="M572" s="70"/>
      <c r="N572" s="70"/>
      <c r="O572" s="70"/>
      <c r="P572" s="70"/>
      <c r="Q572" s="70"/>
      <c r="R572" s="70"/>
      <c r="S572" s="70"/>
      <c r="T572" s="70"/>
      <c r="U572" s="70"/>
      <c r="V572" s="70"/>
      <c r="W572" s="70"/>
      <c r="X572" s="70"/>
      <c r="Y572" s="70"/>
      <c r="Z572" s="70"/>
      <c r="AA572" s="70"/>
      <c r="AB572" s="70"/>
      <c r="AC572" s="70"/>
      <c r="AD572" s="70"/>
      <c r="AE572" s="70"/>
      <c r="AF572" s="70">
        <v>8800</v>
      </c>
      <c r="AG572" s="70">
        <v>5120.1043360000003</v>
      </c>
      <c r="AH572" s="70"/>
      <c r="AI572" s="70"/>
      <c r="AJ572" s="70"/>
      <c r="AK572" s="70"/>
      <c r="AL572" s="70"/>
      <c r="AM572" s="70"/>
      <c r="AN572" s="70">
        <v>8800</v>
      </c>
      <c r="AO572" s="70">
        <v>5120.1043360000003</v>
      </c>
    </row>
    <row r="573" spans="1:41" x14ac:dyDescent="0.25">
      <c r="A573" s="72">
        <v>7448</v>
      </c>
      <c r="B573" s="70"/>
      <c r="C573" s="70"/>
      <c r="D573" s="70"/>
      <c r="E573" s="70"/>
      <c r="F573" s="70"/>
      <c r="G573" s="70"/>
      <c r="H573" s="70"/>
      <c r="I573" s="70"/>
      <c r="J573" s="70"/>
      <c r="K573" s="70"/>
      <c r="L573" s="70"/>
      <c r="M573" s="70"/>
      <c r="N573" s="70"/>
      <c r="O573" s="70"/>
      <c r="P573" s="70"/>
      <c r="Q573" s="70"/>
      <c r="R573" s="70"/>
      <c r="S573" s="70"/>
      <c r="T573" s="70"/>
      <c r="U573" s="70"/>
      <c r="V573" s="70"/>
      <c r="W573" s="70"/>
      <c r="X573" s="70"/>
      <c r="Y573" s="70"/>
      <c r="Z573" s="70"/>
      <c r="AA573" s="70"/>
      <c r="AB573" s="70"/>
      <c r="AC573" s="70"/>
      <c r="AD573" s="70"/>
      <c r="AE573" s="70"/>
      <c r="AF573" s="70">
        <v>11000</v>
      </c>
      <c r="AG573" s="70">
        <v>8961.4396209999995</v>
      </c>
      <c r="AH573" s="70"/>
      <c r="AI573" s="70"/>
      <c r="AJ573" s="70"/>
      <c r="AK573" s="70"/>
      <c r="AL573" s="70"/>
      <c r="AM573" s="70"/>
      <c r="AN573" s="70">
        <v>11000</v>
      </c>
      <c r="AO573" s="70">
        <v>8961.4396209999995</v>
      </c>
    </row>
    <row r="574" spans="1:41" x14ac:dyDescent="0.25">
      <c r="A574" s="72">
        <v>7496</v>
      </c>
      <c r="B574" s="70"/>
      <c r="C574" s="70"/>
      <c r="D574" s="70"/>
      <c r="E574" s="70"/>
      <c r="F574" s="70"/>
      <c r="G574" s="70"/>
      <c r="H574" s="70"/>
      <c r="I574" s="70"/>
      <c r="J574" s="70">
        <v>20400</v>
      </c>
      <c r="K574" s="70">
        <v>24120.980192999999</v>
      </c>
      <c r="L574" s="70"/>
      <c r="M574" s="70"/>
      <c r="N574" s="70"/>
      <c r="O574" s="70"/>
      <c r="P574" s="70"/>
      <c r="Q574" s="70"/>
      <c r="R574" s="70"/>
      <c r="S574" s="70"/>
      <c r="T574" s="70"/>
      <c r="U574" s="70"/>
      <c r="V574" s="70"/>
      <c r="W574" s="70"/>
      <c r="X574" s="70"/>
      <c r="Y574" s="70"/>
      <c r="Z574" s="70"/>
      <c r="AA574" s="70"/>
      <c r="AB574" s="70"/>
      <c r="AC574" s="70"/>
      <c r="AD574" s="70"/>
      <c r="AE574" s="70"/>
      <c r="AF574" s="70"/>
      <c r="AG574" s="70"/>
      <c r="AH574" s="70"/>
      <c r="AI574" s="70"/>
      <c r="AJ574" s="70"/>
      <c r="AK574" s="70"/>
      <c r="AL574" s="70"/>
      <c r="AM574" s="70"/>
      <c r="AN574" s="70">
        <v>20400</v>
      </c>
      <c r="AO574" s="70">
        <v>24120.980192999999</v>
      </c>
    </row>
    <row r="575" spans="1:41" x14ac:dyDescent="0.25">
      <c r="A575" s="72">
        <v>7497</v>
      </c>
      <c r="B575" s="70"/>
      <c r="C575" s="70"/>
      <c r="D575" s="70"/>
      <c r="E575" s="70"/>
      <c r="F575" s="70"/>
      <c r="G575" s="70"/>
      <c r="H575" s="70"/>
      <c r="I575" s="70"/>
      <c r="J575" s="70"/>
      <c r="K575" s="70"/>
      <c r="L575" s="70"/>
      <c r="M575" s="70"/>
      <c r="N575" s="70"/>
      <c r="O575" s="70"/>
      <c r="P575" s="70"/>
      <c r="Q575" s="70"/>
      <c r="R575" s="70"/>
      <c r="S575" s="70"/>
      <c r="T575" s="70"/>
      <c r="U575" s="70"/>
      <c r="V575" s="70"/>
      <c r="W575" s="70"/>
      <c r="X575" s="70"/>
      <c r="Y575" s="70"/>
      <c r="Z575" s="70"/>
      <c r="AA575" s="70"/>
      <c r="AB575" s="70">
        <v>60316</v>
      </c>
      <c r="AC575" s="70">
        <v>63308.564207999996</v>
      </c>
      <c r="AD575" s="70"/>
      <c r="AE575" s="70"/>
      <c r="AF575" s="70"/>
      <c r="AG575" s="70"/>
      <c r="AH575" s="70"/>
      <c r="AI575" s="70"/>
      <c r="AJ575" s="70"/>
      <c r="AK575" s="70"/>
      <c r="AL575" s="70"/>
      <c r="AM575" s="70"/>
      <c r="AN575" s="70">
        <v>60316</v>
      </c>
      <c r="AO575" s="70">
        <v>63308.564207999996</v>
      </c>
    </row>
    <row r="576" spans="1:41" x14ac:dyDescent="0.25">
      <c r="A576" s="72">
        <v>7501</v>
      </c>
      <c r="B576" s="70"/>
      <c r="C576" s="70"/>
      <c r="D576" s="70"/>
      <c r="E576" s="70"/>
      <c r="F576" s="70"/>
      <c r="G576" s="70"/>
      <c r="H576" s="70"/>
      <c r="I576" s="70"/>
      <c r="J576" s="70"/>
      <c r="K576" s="70"/>
      <c r="L576" s="70"/>
      <c r="M576" s="70"/>
      <c r="N576" s="70"/>
      <c r="O576" s="70"/>
      <c r="P576" s="70"/>
      <c r="Q576" s="70"/>
      <c r="R576" s="70"/>
      <c r="S576" s="70"/>
      <c r="T576" s="70"/>
      <c r="U576" s="70"/>
      <c r="V576" s="70"/>
      <c r="W576" s="70"/>
      <c r="X576" s="70"/>
      <c r="Y576" s="70"/>
      <c r="Z576" s="70"/>
      <c r="AA576" s="70"/>
      <c r="AB576" s="70">
        <v>41779</v>
      </c>
      <c r="AC576" s="70">
        <v>53140.517088999994</v>
      </c>
      <c r="AD576" s="70"/>
      <c r="AE576" s="70"/>
      <c r="AF576" s="70"/>
      <c r="AG576" s="70"/>
      <c r="AH576" s="70"/>
      <c r="AI576" s="70"/>
      <c r="AJ576" s="70"/>
      <c r="AK576" s="70"/>
      <c r="AL576" s="70"/>
      <c r="AM576" s="70"/>
      <c r="AN576" s="70">
        <v>41779</v>
      </c>
      <c r="AO576" s="70">
        <v>53140.517088999994</v>
      </c>
    </row>
    <row r="577" spans="1:41" x14ac:dyDescent="0.25">
      <c r="A577" s="72">
        <v>7514</v>
      </c>
      <c r="B577" s="70"/>
      <c r="C577" s="70"/>
      <c r="D577" s="70"/>
      <c r="E577" s="70"/>
      <c r="F577" s="70"/>
      <c r="G577" s="70"/>
      <c r="H577" s="70"/>
      <c r="I577" s="70"/>
      <c r="J577" s="70"/>
      <c r="K577" s="70"/>
      <c r="L577" s="70"/>
      <c r="M577" s="70"/>
      <c r="N577" s="70"/>
      <c r="O577" s="70"/>
      <c r="P577" s="70"/>
      <c r="Q577" s="70"/>
      <c r="R577" s="70"/>
      <c r="S577" s="70"/>
      <c r="T577" s="70"/>
      <c r="U577" s="70"/>
      <c r="V577" s="70"/>
      <c r="W577" s="70"/>
      <c r="X577" s="70"/>
      <c r="Y577" s="70"/>
      <c r="Z577" s="70"/>
      <c r="AA577" s="70"/>
      <c r="AB577" s="70"/>
      <c r="AC577" s="70"/>
      <c r="AD577" s="70"/>
      <c r="AE577" s="70"/>
      <c r="AF577" s="70"/>
      <c r="AG577" s="70"/>
      <c r="AH577" s="70"/>
      <c r="AI577" s="70"/>
      <c r="AJ577" s="70"/>
      <c r="AK577" s="70"/>
      <c r="AL577" s="70">
        <v>49729</v>
      </c>
      <c r="AM577" s="70">
        <v>43192.355591</v>
      </c>
      <c r="AN577" s="70">
        <v>49729</v>
      </c>
      <c r="AO577" s="70">
        <v>43192.355591</v>
      </c>
    </row>
    <row r="578" spans="1:41" x14ac:dyDescent="0.25">
      <c r="A578" s="72">
        <v>7521</v>
      </c>
      <c r="B578" s="70"/>
      <c r="C578" s="70"/>
      <c r="D578" s="70"/>
      <c r="E578" s="70"/>
      <c r="F578" s="70"/>
      <c r="G578" s="70"/>
      <c r="H578" s="70"/>
      <c r="I578" s="70"/>
      <c r="J578" s="70"/>
      <c r="K578" s="70"/>
      <c r="L578" s="70"/>
      <c r="M578" s="70"/>
      <c r="N578" s="70"/>
      <c r="O578" s="70"/>
      <c r="P578" s="70"/>
      <c r="Q578" s="70"/>
      <c r="R578" s="70"/>
      <c r="S578" s="70"/>
      <c r="T578" s="70"/>
      <c r="U578" s="70"/>
      <c r="V578" s="70"/>
      <c r="W578" s="70"/>
      <c r="X578" s="70"/>
      <c r="Y578" s="70"/>
      <c r="Z578" s="70"/>
      <c r="AA578" s="70"/>
      <c r="AB578" s="70">
        <v>11743</v>
      </c>
      <c r="AC578" s="70">
        <v>7258.2888739999999</v>
      </c>
      <c r="AD578" s="70"/>
      <c r="AE578" s="70"/>
      <c r="AF578" s="70"/>
      <c r="AG578" s="70"/>
      <c r="AH578" s="70"/>
      <c r="AI578" s="70"/>
      <c r="AJ578" s="70"/>
      <c r="AK578" s="70"/>
      <c r="AL578" s="70"/>
      <c r="AM578" s="70"/>
      <c r="AN578" s="70">
        <v>11743</v>
      </c>
      <c r="AO578" s="70">
        <v>7258.2888739999999</v>
      </c>
    </row>
    <row r="579" spans="1:41" x14ac:dyDescent="0.25">
      <c r="A579" s="72">
        <v>7525</v>
      </c>
      <c r="B579" s="70"/>
      <c r="C579" s="70"/>
      <c r="D579" s="70"/>
      <c r="E579" s="70"/>
      <c r="F579" s="70"/>
      <c r="G579" s="70"/>
      <c r="H579" s="70"/>
      <c r="I579" s="70"/>
      <c r="J579" s="70"/>
      <c r="K579" s="70"/>
      <c r="L579" s="70"/>
      <c r="M579" s="70"/>
      <c r="N579" s="70"/>
      <c r="O579" s="70"/>
      <c r="P579" s="70"/>
      <c r="Q579" s="70"/>
      <c r="R579" s="70"/>
      <c r="S579" s="70"/>
      <c r="T579" s="70"/>
      <c r="U579" s="70"/>
      <c r="V579" s="70"/>
      <c r="W579" s="70"/>
      <c r="X579" s="70"/>
      <c r="Y579" s="70"/>
      <c r="Z579" s="70"/>
      <c r="AA579" s="70"/>
      <c r="AB579" s="70"/>
      <c r="AC579" s="70"/>
      <c r="AD579" s="70"/>
      <c r="AE579" s="70"/>
      <c r="AF579" s="70"/>
      <c r="AG579" s="70"/>
      <c r="AH579" s="70"/>
      <c r="AI579" s="70"/>
      <c r="AJ579" s="70"/>
      <c r="AK579" s="70"/>
      <c r="AL579" s="70">
        <v>55066</v>
      </c>
      <c r="AM579" s="70">
        <v>53131.356688999993</v>
      </c>
      <c r="AN579" s="70">
        <v>55066</v>
      </c>
      <c r="AO579" s="70">
        <v>53131.356688999993</v>
      </c>
    </row>
    <row r="580" spans="1:41" x14ac:dyDescent="0.25">
      <c r="A580" s="72">
        <v>7565</v>
      </c>
      <c r="B580" s="70"/>
      <c r="C580" s="70"/>
      <c r="D580" s="70"/>
      <c r="E580" s="70"/>
      <c r="F580" s="70"/>
      <c r="G580" s="70"/>
      <c r="H580" s="70"/>
      <c r="I580" s="70"/>
      <c r="J580" s="70">
        <v>13900</v>
      </c>
      <c r="K580" s="70">
        <v>16406.848846000001</v>
      </c>
      <c r="L580" s="70"/>
      <c r="M580" s="70"/>
      <c r="N580" s="70"/>
      <c r="O580" s="70"/>
      <c r="P580" s="70"/>
      <c r="Q580" s="70"/>
      <c r="R580" s="70"/>
      <c r="S580" s="70"/>
      <c r="T580" s="70"/>
      <c r="U580" s="70"/>
      <c r="V580" s="70"/>
      <c r="W580" s="70"/>
      <c r="X580" s="70"/>
      <c r="Y580" s="70"/>
      <c r="Z580" s="70"/>
      <c r="AA580" s="70"/>
      <c r="AB580" s="70"/>
      <c r="AC580" s="70"/>
      <c r="AD580" s="70"/>
      <c r="AE580" s="70"/>
      <c r="AF580" s="70"/>
      <c r="AG580" s="70"/>
      <c r="AH580" s="70"/>
      <c r="AI580" s="70"/>
      <c r="AJ580" s="70"/>
      <c r="AK580" s="70"/>
      <c r="AL580" s="70"/>
      <c r="AM580" s="70"/>
      <c r="AN580" s="70">
        <v>13900</v>
      </c>
      <c r="AO580" s="70">
        <v>16406.848846000001</v>
      </c>
    </row>
    <row r="581" spans="1:41" x14ac:dyDescent="0.25">
      <c r="A581" s="72">
        <v>7569</v>
      </c>
      <c r="B581" s="70"/>
      <c r="C581" s="70"/>
      <c r="D581" s="70"/>
      <c r="E581" s="70"/>
      <c r="F581" s="70"/>
      <c r="G581" s="70"/>
      <c r="H581" s="70"/>
      <c r="I581" s="70"/>
      <c r="J581" s="70">
        <v>17100</v>
      </c>
      <c r="K581" s="70">
        <v>17024.237829999998</v>
      </c>
      <c r="L581" s="70"/>
      <c r="M581" s="70"/>
      <c r="N581" s="70"/>
      <c r="O581" s="70"/>
      <c r="P581" s="70"/>
      <c r="Q581" s="70"/>
      <c r="R581" s="70"/>
      <c r="S581" s="70"/>
      <c r="T581" s="70"/>
      <c r="U581" s="70"/>
      <c r="V581" s="70"/>
      <c r="W581" s="70"/>
      <c r="X581" s="70"/>
      <c r="Y581" s="70"/>
      <c r="Z581" s="70"/>
      <c r="AA581" s="70"/>
      <c r="AB581" s="70"/>
      <c r="AC581" s="70"/>
      <c r="AD581" s="70"/>
      <c r="AE581" s="70"/>
      <c r="AF581" s="70"/>
      <c r="AG581" s="70"/>
      <c r="AH581" s="70"/>
      <c r="AI581" s="70"/>
      <c r="AJ581" s="70"/>
      <c r="AK581" s="70"/>
      <c r="AL581" s="70"/>
      <c r="AM581" s="70"/>
      <c r="AN581" s="70">
        <v>17100</v>
      </c>
      <c r="AO581" s="70">
        <v>17024.237829999998</v>
      </c>
    </row>
    <row r="582" spans="1:41" x14ac:dyDescent="0.25">
      <c r="A582" s="72">
        <v>7573</v>
      </c>
      <c r="B582" s="70"/>
      <c r="C582" s="70"/>
      <c r="D582" s="70"/>
      <c r="E582" s="70"/>
      <c r="F582" s="70"/>
      <c r="G582" s="70"/>
      <c r="H582" s="70"/>
      <c r="I582" s="70"/>
      <c r="J582" s="70">
        <v>15700</v>
      </c>
      <c r="K582" s="70">
        <v>14100.898965</v>
      </c>
      <c r="L582" s="70"/>
      <c r="M582" s="70"/>
      <c r="N582" s="70"/>
      <c r="O582" s="70"/>
      <c r="P582" s="70"/>
      <c r="Q582" s="70"/>
      <c r="R582" s="70"/>
      <c r="S582" s="70"/>
      <c r="T582" s="70"/>
      <c r="U582" s="70"/>
      <c r="V582" s="70"/>
      <c r="W582" s="70"/>
      <c r="X582" s="70"/>
      <c r="Y582" s="70"/>
      <c r="Z582" s="70"/>
      <c r="AA582" s="70"/>
      <c r="AB582" s="70"/>
      <c r="AC582" s="70"/>
      <c r="AD582" s="70"/>
      <c r="AE582" s="70"/>
      <c r="AF582" s="70"/>
      <c r="AG582" s="70"/>
      <c r="AH582" s="70"/>
      <c r="AI582" s="70"/>
      <c r="AJ582" s="70"/>
      <c r="AK582" s="70"/>
      <c r="AL582" s="70"/>
      <c r="AM582" s="70"/>
      <c r="AN582" s="70">
        <v>15700</v>
      </c>
      <c r="AO582" s="70">
        <v>14100.898965</v>
      </c>
    </row>
    <row r="583" spans="1:41" x14ac:dyDescent="0.25">
      <c r="A583" s="72">
        <v>7585</v>
      </c>
      <c r="B583" s="70"/>
      <c r="C583" s="70"/>
      <c r="D583" s="70"/>
      <c r="E583" s="70"/>
      <c r="F583" s="70"/>
      <c r="G583" s="70"/>
      <c r="H583" s="70"/>
      <c r="I583" s="70"/>
      <c r="J583" s="70">
        <v>21875</v>
      </c>
      <c r="K583" s="70">
        <v>20878.370437999998</v>
      </c>
      <c r="L583" s="70"/>
      <c r="M583" s="70"/>
      <c r="N583" s="70"/>
      <c r="O583" s="70"/>
      <c r="P583" s="70"/>
      <c r="Q583" s="70"/>
      <c r="R583" s="70"/>
      <c r="S583" s="70"/>
      <c r="T583" s="70"/>
      <c r="U583" s="70"/>
      <c r="V583" s="70"/>
      <c r="W583" s="70"/>
      <c r="X583" s="70"/>
      <c r="Y583" s="70"/>
      <c r="Z583" s="70"/>
      <c r="AA583" s="70"/>
      <c r="AB583" s="70"/>
      <c r="AC583" s="70"/>
      <c r="AD583" s="70"/>
      <c r="AE583" s="70"/>
      <c r="AF583" s="70"/>
      <c r="AG583" s="70"/>
      <c r="AH583" s="70"/>
      <c r="AI583" s="70"/>
      <c r="AJ583" s="70"/>
      <c r="AK583" s="70"/>
      <c r="AL583" s="70"/>
      <c r="AM583" s="70"/>
      <c r="AN583" s="70">
        <v>21875</v>
      </c>
      <c r="AO583" s="70">
        <v>20878.370437999998</v>
      </c>
    </row>
    <row r="584" spans="1:41" x14ac:dyDescent="0.25">
      <c r="A584" s="72">
        <v>7636</v>
      </c>
      <c r="B584" s="70"/>
      <c r="C584" s="70"/>
      <c r="D584" s="70"/>
      <c r="E584" s="70"/>
      <c r="F584" s="70"/>
      <c r="G584" s="70"/>
      <c r="H584" s="70"/>
      <c r="I584" s="70"/>
      <c r="J584" s="70"/>
      <c r="K584" s="70"/>
      <c r="L584" s="70"/>
      <c r="M584" s="70"/>
      <c r="N584" s="70"/>
      <c r="O584" s="70"/>
      <c r="P584" s="70"/>
      <c r="Q584" s="70"/>
      <c r="R584" s="70"/>
      <c r="S584" s="70"/>
      <c r="T584" s="70"/>
      <c r="U584" s="70"/>
      <c r="V584" s="70"/>
      <c r="W584" s="70"/>
      <c r="X584" s="70"/>
      <c r="Y584" s="70"/>
      <c r="Z584" s="70"/>
      <c r="AA584" s="70"/>
      <c r="AB584" s="70">
        <v>32687</v>
      </c>
      <c r="AC584" s="70">
        <v>26328.084778</v>
      </c>
      <c r="AD584" s="70"/>
      <c r="AE584" s="70"/>
      <c r="AF584" s="70"/>
      <c r="AG584" s="70"/>
      <c r="AH584" s="70"/>
      <c r="AI584" s="70"/>
      <c r="AJ584" s="70"/>
      <c r="AK584" s="70"/>
      <c r="AL584" s="70"/>
      <c r="AM584" s="70"/>
      <c r="AN584" s="70">
        <v>32687</v>
      </c>
      <c r="AO584" s="70">
        <v>26328.084778</v>
      </c>
    </row>
    <row r="585" spans="1:41" x14ac:dyDescent="0.25">
      <c r="A585" s="72">
        <v>7648</v>
      </c>
      <c r="B585" s="70">
        <v>28100</v>
      </c>
      <c r="C585" s="70">
        <v>36820.974426000001</v>
      </c>
      <c r="D585" s="70"/>
      <c r="E585" s="70"/>
      <c r="F585" s="70"/>
      <c r="G585" s="70"/>
      <c r="H585" s="70"/>
      <c r="I585" s="70"/>
      <c r="J585" s="70"/>
      <c r="K585" s="70"/>
      <c r="L585" s="70"/>
      <c r="M585" s="70"/>
      <c r="N585" s="70"/>
      <c r="O585" s="70"/>
      <c r="P585" s="70"/>
      <c r="Q585" s="70"/>
      <c r="R585" s="70"/>
      <c r="S585" s="70"/>
      <c r="T585" s="70"/>
      <c r="U585" s="70"/>
      <c r="V585" s="70"/>
      <c r="W585" s="70"/>
      <c r="X585" s="70"/>
      <c r="Y585" s="70"/>
      <c r="Z585" s="70"/>
      <c r="AA585" s="70"/>
      <c r="AB585" s="70"/>
      <c r="AC585" s="70"/>
      <c r="AD585" s="70"/>
      <c r="AE585" s="70"/>
      <c r="AF585" s="70"/>
      <c r="AG585" s="70"/>
      <c r="AH585" s="70"/>
      <c r="AI585" s="70"/>
      <c r="AJ585" s="70"/>
      <c r="AK585" s="70"/>
      <c r="AL585" s="70"/>
      <c r="AM585" s="70"/>
      <c r="AN585" s="70">
        <v>28100</v>
      </c>
      <c r="AO585" s="70">
        <v>36820.974426000001</v>
      </c>
    </row>
    <row r="586" spans="1:41" x14ac:dyDescent="0.25">
      <c r="A586" s="72">
        <v>7653</v>
      </c>
      <c r="B586" s="70">
        <v>29400</v>
      </c>
      <c r="C586" s="70">
        <v>42625.785155999998</v>
      </c>
      <c r="D586" s="70"/>
      <c r="E586" s="70"/>
      <c r="F586" s="70"/>
      <c r="G586" s="70"/>
      <c r="H586" s="70"/>
      <c r="I586" s="70"/>
      <c r="J586" s="70"/>
      <c r="K586" s="70"/>
      <c r="L586" s="70"/>
      <c r="M586" s="70"/>
      <c r="N586" s="70"/>
      <c r="O586" s="70"/>
      <c r="P586" s="70"/>
      <c r="Q586" s="70"/>
      <c r="R586" s="70"/>
      <c r="S586" s="70"/>
      <c r="T586" s="70"/>
      <c r="U586" s="70"/>
      <c r="V586" s="70"/>
      <c r="W586" s="70"/>
      <c r="X586" s="70"/>
      <c r="Y586" s="70"/>
      <c r="Z586" s="70"/>
      <c r="AA586" s="70"/>
      <c r="AB586" s="70"/>
      <c r="AC586" s="70"/>
      <c r="AD586" s="70"/>
      <c r="AE586" s="70"/>
      <c r="AF586" s="70"/>
      <c r="AG586" s="70"/>
      <c r="AH586" s="70"/>
      <c r="AI586" s="70"/>
      <c r="AJ586" s="70"/>
      <c r="AK586" s="70"/>
      <c r="AL586" s="70"/>
      <c r="AM586" s="70"/>
      <c r="AN586" s="70">
        <v>29400</v>
      </c>
      <c r="AO586" s="70">
        <v>42625.785155999998</v>
      </c>
    </row>
    <row r="587" spans="1:41" x14ac:dyDescent="0.25">
      <c r="A587" s="72">
        <v>7664</v>
      </c>
      <c r="B587" s="70"/>
      <c r="C587" s="70"/>
      <c r="D587" s="70"/>
      <c r="E587" s="70"/>
      <c r="F587" s="70"/>
      <c r="G587" s="70"/>
      <c r="H587" s="70"/>
      <c r="I587" s="70"/>
      <c r="J587" s="70"/>
      <c r="K587" s="70"/>
      <c r="L587" s="70"/>
      <c r="M587" s="70"/>
      <c r="N587" s="70"/>
      <c r="O587" s="70"/>
      <c r="P587" s="70"/>
      <c r="Q587" s="70"/>
      <c r="R587" s="70"/>
      <c r="S587" s="70"/>
      <c r="T587" s="70"/>
      <c r="U587" s="70"/>
      <c r="V587" s="70"/>
      <c r="W587" s="70"/>
      <c r="X587" s="70"/>
      <c r="Y587" s="70"/>
      <c r="Z587" s="70"/>
      <c r="AA587" s="70"/>
      <c r="AB587" s="70">
        <v>37337</v>
      </c>
      <c r="AC587" s="70">
        <v>37509.911375999996</v>
      </c>
      <c r="AD587" s="70"/>
      <c r="AE587" s="70"/>
      <c r="AF587" s="70"/>
      <c r="AG587" s="70"/>
      <c r="AH587" s="70"/>
      <c r="AI587" s="70"/>
      <c r="AJ587" s="70"/>
      <c r="AK587" s="70"/>
      <c r="AL587" s="70"/>
      <c r="AM587" s="70"/>
      <c r="AN587" s="70">
        <v>37337</v>
      </c>
      <c r="AO587" s="70">
        <v>37509.911375999996</v>
      </c>
    </row>
    <row r="588" spans="1:41" x14ac:dyDescent="0.25">
      <c r="A588" s="72">
        <v>7665</v>
      </c>
      <c r="B588" s="70"/>
      <c r="C588" s="70"/>
      <c r="D588" s="70"/>
      <c r="E588" s="70"/>
      <c r="F588" s="70"/>
      <c r="G588" s="70"/>
      <c r="H588" s="70"/>
      <c r="I588" s="70"/>
      <c r="J588" s="70"/>
      <c r="K588" s="70"/>
      <c r="L588" s="70"/>
      <c r="M588" s="70"/>
      <c r="N588" s="70"/>
      <c r="O588" s="70"/>
      <c r="P588" s="70"/>
      <c r="Q588" s="70"/>
      <c r="R588" s="70"/>
      <c r="S588" s="70"/>
      <c r="T588" s="70"/>
      <c r="U588" s="70"/>
      <c r="V588" s="70"/>
      <c r="W588" s="70"/>
      <c r="X588" s="70"/>
      <c r="Y588" s="70"/>
      <c r="Z588" s="70"/>
      <c r="AA588" s="70"/>
      <c r="AB588" s="70">
        <v>32510</v>
      </c>
      <c r="AC588" s="70">
        <v>31383.527466</v>
      </c>
      <c r="AD588" s="70"/>
      <c r="AE588" s="70"/>
      <c r="AF588" s="70"/>
      <c r="AG588" s="70"/>
      <c r="AH588" s="70"/>
      <c r="AI588" s="70"/>
      <c r="AJ588" s="70"/>
      <c r="AK588" s="70"/>
      <c r="AL588" s="70"/>
      <c r="AM588" s="70"/>
      <c r="AN588" s="70">
        <v>32510</v>
      </c>
      <c r="AO588" s="70">
        <v>31383.527466</v>
      </c>
    </row>
    <row r="589" spans="1:41" x14ac:dyDescent="0.25">
      <c r="A589" s="72">
        <v>7666</v>
      </c>
      <c r="B589" s="70"/>
      <c r="C589" s="70"/>
      <c r="D589" s="70"/>
      <c r="E589" s="70"/>
      <c r="F589" s="70"/>
      <c r="G589" s="70"/>
      <c r="H589" s="70"/>
      <c r="I589" s="70"/>
      <c r="J589" s="70"/>
      <c r="K589" s="70"/>
      <c r="L589" s="70"/>
      <c r="M589" s="70"/>
      <c r="N589" s="70"/>
      <c r="O589" s="70"/>
      <c r="P589" s="70"/>
      <c r="Q589" s="70"/>
      <c r="R589" s="70"/>
      <c r="S589" s="70"/>
      <c r="T589" s="70"/>
      <c r="U589" s="70"/>
      <c r="V589" s="70"/>
      <c r="W589" s="70"/>
      <c r="X589" s="70"/>
      <c r="Y589" s="70"/>
      <c r="Z589" s="70"/>
      <c r="AA589" s="70"/>
      <c r="AB589" s="70">
        <v>46982</v>
      </c>
      <c r="AC589" s="70">
        <v>45716.105224999999</v>
      </c>
      <c r="AD589" s="70"/>
      <c r="AE589" s="70"/>
      <c r="AF589" s="70"/>
      <c r="AG589" s="70"/>
      <c r="AH589" s="70"/>
      <c r="AI589" s="70"/>
      <c r="AJ589" s="70"/>
      <c r="AK589" s="70"/>
      <c r="AL589" s="70"/>
      <c r="AM589" s="70"/>
      <c r="AN589" s="70">
        <v>46982</v>
      </c>
      <c r="AO589" s="70">
        <v>45716.105224999999</v>
      </c>
    </row>
    <row r="590" spans="1:41" x14ac:dyDescent="0.25">
      <c r="A590" s="72">
        <v>7706</v>
      </c>
      <c r="B590" s="70"/>
      <c r="C590" s="70"/>
      <c r="D590" s="70"/>
      <c r="E590" s="70"/>
      <c r="F590" s="70"/>
      <c r="G590" s="70"/>
      <c r="H590" s="70"/>
      <c r="I590" s="70"/>
      <c r="J590" s="70"/>
      <c r="K590" s="70"/>
      <c r="L590" s="70"/>
      <c r="M590" s="70"/>
      <c r="N590" s="70"/>
      <c r="O590" s="70"/>
      <c r="P590" s="70"/>
      <c r="Q590" s="70"/>
      <c r="R590" s="70"/>
      <c r="S590" s="70"/>
      <c r="T590" s="70"/>
      <c r="U590" s="70"/>
      <c r="V590" s="70">
        <v>17400</v>
      </c>
      <c r="W590" s="70">
        <v>8286.1888820000004</v>
      </c>
      <c r="X590" s="70"/>
      <c r="Y590" s="70"/>
      <c r="Z590" s="70"/>
      <c r="AA590" s="70"/>
      <c r="AB590" s="70"/>
      <c r="AC590" s="70"/>
      <c r="AD590" s="70"/>
      <c r="AE590" s="70"/>
      <c r="AF590" s="70"/>
      <c r="AG590" s="70"/>
      <c r="AH590" s="70"/>
      <c r="AI590" s="70"/>
      <c r="AJ590" s="70"/>
      <c r="AK590" s="70"/>
      <c r="AL590" s="70"/>
      <c r="AM590" s="70"/>
      <c r="AN590" s="70">
        <v>17400</v>
      </c>
      <c r="AO590" s="70">
        <v>8286.1888820000004</v>
      </c>
    </row>
    <row r="591" spans="1:41" x14ac:dyDescent="0.25">
      <c r="A591" s="72">
        <v>7707</v>
      </c>
      <c r="B591" s="70"/>
      <c r="C591" s="70"/>
      <c r="D591" s="70"/>
      <c r="E591" s="70"/>
      <c r="F591" s="70"/>
      <c r="G591" s="70"/>
      <c r="H591" s="70"/>
      <c r="I591" s="70"/>
      <c r="J591" s="70"/>
      <c r="K591" s="70"/>
      <c r="L591" s="70"/>
      <c r="M591" s="70"/>
      <c r="N591" s="70"/>
      <c r="O591" s="70"/>
      <c r="P591" s="70"/>
      <c r="Q591" s="70"/>
      <c r="R591" s="70"/>
      <c r="S591" s="70"/>
      <c r="T591" s="70"/>
      <c r="U591" s="70"/>
      <c r="V591" s="70">
        <v>16600</v>
      </c>
      <c r="W591" s="70">
        <v>10730.915763000001</v>
      </c>
      <c r="X591" s="70"/>
      <c r="Y591" s="70"/>
      <c r="Z591" s="70"/>
      <c r="AA591" s="70"/>
      <c r="AB591" s="70"/>
      <c r="AC591" s="70"/>
      <c r="AD591" s="70"/>
      <c r="AE591" s="70"/>
      <c r="AF591" s="70"/>
      <c r="AG591" s="70"/>
      <c r="AH591" s="70"/>
      <c r="AI591" s="70"/>
      <c r="AJ591" s="70"/>
      <c r="AK591" s="70"/>
      <c r="AL591" s="70"/>
      <c r="AM591" s="70"/>
      <c r="AN591" s="70">
        <v>16600</v>
      </c>
      <c r="AO591" s="70">
        <v>10730.915763000001</v>
      </c>
    </row>
    <row r="592" spans="1:41" x14ac:dyDescent="0.25">
      <c r="A592" s="72">
        <v>7710</v>
      </c>
      <c r="B592" s="70"/>
      <c r="C592" s="70"/>
      <c r="D592" s="70"/>
      <c r="E592" s="70"/>
      <c r="F592" s="70"/>
      <c r="G592" s="70"/>
      <c r="H592" s="70"/>
      <c r="I592" s="70"/>
      <c r="J592" s="70"/>
      <c r="K592" s="70"/>
      <c r="L592" s="70"/>
      <c r="M592" s="70"/>
      <c r="N592" s="70"/>
      <c r="O592" s="70"/>
      <c r="P592" s="70"/>
      <c r="Q592" s="70"/>
      <c r="R592" s="70"/>
      <c r="S592" s="70"/>
      <c r="T592" s="70"/>
      <c r="U592" s="70"/>
      <c r="V592" s="70">
        <v>14200</v>
      </c>
      <c r="W592" s="70">
        <v>14725.285</v>
      </c>
      <c r="X592" s="70"/>
      <c r="Y592" s="70"/>
      <c r="Z592" s="70"/>
      <c r="AA592" s="70"/>
      <c r="AB592" s="70"/>
      <c r="AC592" s="70"/>
      <c r="AD592" s="70"/>
      <c r="AE592" s="70"/>
      <c r="AF592" s="70"/>
      <c r="AG592" s="70"/>
      <c r="AH592" s="70"/>
      <c r="AI592" s="70"/>
      <c r="AJ592" s="70"/>
      <c r="AK592" s="70"/>
      <c r="AL592" s="70"/>
      <c r="AM592" s="70"/>
      <c r="AN592" s="70">
        <v>14200</v>
      </c>
      <c r="AO592" s="70">
        <v>14725.285</v>
      </c>
    </row>
    <row r="593" spans="1:41" x14ac:dyDescent="0.25">
      <c r="A593" s="72">
        <v>7724</v>
      </c>
      <c r="B593" s="70"/>
      <c r="C593" s="70"/>
      <c r="D593" s="70"/>
      <c r="E593" s="70"/>
      <c r="F593" s="70">
        <v>42960</v>
      </c>
      <c r="G593" s="70">
        <v>43799.091675999996</v>
      </c>
      <c r="H593" s="70"/>
      <c r="I593" s="70"/>
      <c r="J593" s="70"/>
      <c r="K593" s="70"/>
      <c r="L593" s="70"/>
      <c r="M593" s="70"/>
      <c r="N593" s="70"/>
      <c r="O593" s="70"/>
      <c r="P593" s="70"/>
      <c r="Q593" s="70"/>
      <c r="R593" s="70"/>
      <c r="S593" s="70"/>
      <c r="T593" s="70"/>
      <c r="U593" s="70"/>
      <c r="V593" s="70"/>
      <c r="W593" s="70"/>
      <c r="X593" s="70"/>
      <c r="Y593" s="70"/>
      <c r="Z593" s="70"/>
      <c r="AA593" s="70"/>
      <c r="AB593" s="70"/>
      <c r="AC593" s="70"/>
      <c r="AD593" s="70"/>
      <c r="AE593" s="70"/>
      <c r="AF593" s="70"/>
      <c r="AG593" s="70"/>
      <c r="AH593" s="70"/>
      <c r="AI593" s="70"/>
      <c r="AJ593" s="70"/>
      <c r="AK593" s="70"/>
      <c r="AL593" s="70"/>
      <c r="AM593" s="70"/>
      <c r="AN593" s="70">
        <v>42960</v>
      </c>
      <c r="AO593" s="70">
        <v>43799.091675999996</v>
      </c>
    </row>
    <row r="594" spans="1:41" x14ac:dyDescent="0.25">
      <c r="A594" s="72">
        <v>7742</v>
      </c>
      <c r="B594" s="70"/>
      <c r="C594" s="70"/>
      <c r="D594" s="70"/>
      <c r="E594" s="70"/>
      <c r="F594" s="70"/>
      <c r="G594" s="70"/>
      <c r="H594" s="70"/>
      <c r="I594" s="70"/>
      <c r="J594" s="70"/>
      <c r="K594" s="70"/>
      <c r="L594" s="70"/>
      <c r="M594" s="70"/>
      <c r="N594" s="70"/>
      <c r="O594" s="70"/>
      <c r="P594" s="70"/>
      <c r="Q594" s="70"/>
      <c r="R594" s="70"/>
      <c r="S594" s="70"/>
      <c r="T594" s="70"/>
      <c r="U594" s="70"/>
      <c r="V594" s="70"/>
      <c r="W594" s="70"/>
      <c r="X594" s="70"/>
      <c r="Y594" s="70"/>
      <c r="Z594" s="70"/>
      <c r="AA594" s="70"/>
      <c r="AB594" s="70"/>
      <c r="AC594" s="70"/>
      <c r="AD594" s="70"/>
      <c r="AE594" s="70"/>
      <c r="AF594" s="70"/>
      <c r="AG594" s="70"/>
      <c r="AH594" s="70"/>
      <c r="AI594" s="70"/>
      <c r="AJ594" s="70"/>
      <c r="AK594" s="70"/>
      <c r="AL594" s="70">
        <v>1359</v>
      </c>
      <c r="AM594" s="70">
        <v>2474.6885090000001</v>
      </c>
      <c r="AN594" s="70">
        <v>1359</v>
      </c>
      <c r="AO594" s="70">
        <v>2474.6885090000001</v>
      </c>
    </row>
    <row r="595" spans="1:41" x14ac:dyDescent="0.25">
      <c r="A595" s="72">
        <v>7744</v>
      </c>
      <c r="B595" s="70"/>
      <c r="C595" s="70"/>
      <c r="D595" s="70"/>
      <c r="E595" s="70"/>
      <c r="F595" s="70"/>
      <c r="G595" s="70"/>
      <c r="H595" s="70"/>
      <c r="I595" s="70"/>
      <c r="J595" s="70"/>
      <c r="K595" s="70"/>
      <c r="L595" s="70"/>
      <c r="M595" s="70"/>
      <c r="N595" s="70"/>
      <c r="O595" s="70"/>
      <c r="P595" s="70"/>
      <c r="Q595" s="70"/>
      <c r="R595" s="70"/>
      <c r="S595" s="70"/>
      <c r="T595" s="70"/>
      <c r="U595" s="70"/>
      <c r="V595" s="70"/>
      <c r="W595" s="70"/>
      <c r="X595" s="70">
        <v>50785</v>
      </c>
      <c r="Y595" s="70">
        <v>32116.531311999999</v>
      </c>
      <c r="Z595" s="70"/>
      <c r="AA595" s="70"/>
      <c r="AB595" s="70"/>
      <c r="AC595" s="70"/>
      <c r="AD595" s="70"/>
      <c r="AE595" s="70"/>
      <c r="AF595" s="70"/>
      <c r="AG595" s="70"/>
      <c r="AH595" s="70"/>
      <c r="AI595" s="70"/>
      <c r="AJ595" s="70"/>
      <c r="AK595" s="70"/>
      <c r="AL595" s="70"/>
      <c r="AM595" s="70"/>
      <c r="AN595" s="70">
        <v>50785</v>
      </c>
      <c r="AO595" s="70">
        <v>32116.531311999999</v>
      </c>
    </row>
    <row r="596" spans="1:41" x14ac:dyDescent="0.25">
      <c r="A596" s="72">
        <v>7755</v>
      </c>
      <c r="B596" s="70"/>
      <c r="C596" s="70"/>
      <c r="D596" s="70"/>
      <c r="E596" s="70"/>
      <c r="F596" s="70"/>
      <c r="G596" s="70"/>
      <c r="H596" s="70"/>
      <c r="I596" s="70"/>
      <c r="J596" s="70"/>
      <c r="K596" s="70"/>
      <c r="L596" s="70"/>
      <c r="M596" s="70"/>
      <c r="N596" s="70"/>
      <c r="O596" s="70"/>
      <c r="P596" s="70"/>
      <c r="Q596" s="70"/>
      <c r="R596" s="70"/>
      <c r="S596" s="70"/>
      <c r="T596" s="70"/>
      <c r="U596" s="70"/>
      <c r="V596" s="70"/>
      <c r="W596" s="70"/>
      <c r="X596" s="70"/>
      <c r="Y596" s="70"/>
      <c r="Z596" s="70"/>
      <c r="AA596" s="70"/>
      <c r="AB596" s="70"/>
      <c r="AC596" s="70"/>
      <c r="AD596" s="70"/>
      <c r="AE596" s="70"/>
      <c r="AF596" s="70">
        <v>9600</v>
      </c>
      <c r="AG596" s="70">
        <v>5451.7077440000003</v>
      </c>
      <c r="AH596" s="70"/>
      <c r="AI596" s="70"/>
      <c r="AJ596" s="70"/>
      <c r="AK596" s="70"/>
      <c r="AL596" s="70"/>
      <c r="AM596" s="70"/>
      <c r="AN596" s="70">
        <v>9600</v>
      </c>
      <c r="AO596" s="70">
        <v>5451.7077440000003</v>
      </c>
    </row>
    <row r="597" spans="1:41" x14ac:dyDescent="0.25">
      <c r="A597" s="72">
        <v>7762</v>
      </c>
      <c r="B597" s="70"/>
      <c r="C597" s="70"/>
      <c r="D597" s="70"/>
      <c r="E597" s="70"/>
      <c r="F597" s="70"/>
      <c r="G597" s="70"/>
      <c r="H597" s="70"/>
      <c r="I597" s="70"/>
      <c r="J597" s="70"/>
      <c r="K597" s="70"/>
      <c r="L597" s="70"/>
      <c r="M597" s="70"/>
      <c r="N597" s="70"/>
      <c r="O597" s="70"/>
      <c r="P597" s="70"/>
      <c r="Q597" s="70"/>
      <c r="R597" s="70"/>
      <c r="S597" s="70"/>
      <c r="T597" s="70"/>
      <c r="U597" s="70"/>
      <c r="V597" s="70"/>
      <c r="W597" s="70"/>
      <c r="X597" s="70"/>
      <c r="Y597" s="70"/>
      <c r="Z597" s="70"/>
      <c r="AA597" s="70"/>
      <c r="AB597" s="70"/>
      <c r="AC597" s="70"/>
      <c r="AD597" s="70"/>
      <c r="AE597" s="70"/>
      <c r="AF597" s="70">
        <v>18100</v>
      </c>
      <c r="AG597" s="70">
        <v>13554.949936000001</v>
      </c>
      <c r="AH597" s="70"/>
      <c r="AI597" s="70"/>
      <c r="AJ597" s="70"/>
      <c r="AK597" s="70"/>
      <c r="AL597" s="70"/>
      <c r="AM597" s="70"/>
      <c r="AN597" s="70">
        <v>18100</v>
      </c>
      <c r="AO597" s="70">
        <v>13554.949936000001</v>
      </c>
    </row>
    <row r="598" spans="1:41" x14ac:dyDescent="0.25">
      <c r="A598" s="72">
        <v>7772</v>
      </c>
      <c r="B598" s="70"/>
      <c r="C598" s="70"/>
      <c r="D598" s="70"/>
      <c r="E598" s="70"/>
      <c r="F598" s="70"/>
      <c r="G598" s="70"/>
      <c r="H598" s="70"/>
      <c r="I598" s="70"/>
      <c r="J598" s="70"/>
      <c r="K598" s="70"/>
      <c r="L598" s="70"/>
      <c r="M598" s="70"/>
      <c r="N598" s="70"/>
      <c r="O598" s="70"/>
      <c r="P598" s="70"/>
      <c r="Q598" s="70"/>
      <c r="R598" s="70"/>
      <c r="S598" s="70"/>
      <c r="T598" s="70"/>
      <c r="U598" s="70"/>
      <c r="V598" s="70"/>
      <c r="W598" s="70"/>
      <c r="X598" s="70"/>
      <c r="Y598" s="70"/>
      <c r="Z598" s="70"/>
      <c r="AA598" s="70"/>
      <c r="AB598" s="70">
        <v>51824</v>
      </c>
      <c r="AC598" s="70">
        <v>61621.090087999997</v>
      </c>
      <c r="AD598" s="70"/>
      <c r="AE598" s="70"/>
      <c r="AF598" s="70"/>
      <c r="AG598" s="70"/>
      <c r="AH598" s="70"/>
      <c r="AI598" s="70"/>
      <c r="AJ598" s="70"/>
      <c r="AK598" s="70"/>
      <c r="AL598" s="70"/>
      <c r="AM598" s="70"/>
      <c r="AN598" s="70">
        <v>51824</v>
      </c>
      <c r="AO598" s="70">
        <v>61621.090087999997</v>
      </c>
    </row>
    <row r="599" spans="1:41" x14ac:dyDescent="0.25">
      <c r="A599" s="72">
        <v>7800</v>
      </c>
      <c r="B599" s="70"/>
      <c r="C599" s="70"/>
      <c r="D599" s="70"/>
      <c r="E599" s="70"/>
      <c r="F599" s="70"/>
      <c r="G599" s="70"/>
      <c r="H599" s="70"/>
      <c r="I599" s="70"/>
      <c r="J599" s="70"/>
      <c r="K599" s="70"/>
      <c r="L599" s="70"/>
      <c r="M599" s="70"/>
      <c r="N599" s="70"/>
      <c r="O599" s="70"/>
      <c r="P599" s="70"/>
      <c r="Q599" s="70"/>
      <c r="R599" s="70"/>
      <c r="S599" s="70"/>
      <c r="T599" s="70"/>
      <c r="U599" s="70"/>
      <c r="V599" s="70"/>
      <c r="W599" s="70"/>
      <c r="X599" s="70"/>
      <c r="Y599" s="70"/>
      <c r="Z599" s="70"/>
      <c r="AA599" s="70"/>
      <c r="AB599" s="70"/>
      <c r="AC599" s="70"/>
      <c r="AD599" s="70"/>
      <c r="AE599" s="70"/>
      <c r="AF599" s="70"/>
      <c r="AG599" s="70"/>
      <c r="AH599" s="70"/>
      <c r="AI599" s="70"/>
      <c r="AJ599" s="70"/>
      <c r="AK599" s="70"/>
      <c r="AL599" s="70">
        <v>14200</v>
      </c>
      <c r="AM599" s="70">
        <v>6479.1656660000008</v>
      </c>
      <c r="AN599" s="70">
        <v>14200</v>
      </c>
      <c r="AO599" s="70">
        <v>6479.1656660000008</v>
      </c>
    </row>
    <row r="600" spans="1:41" x14ac:dyDescent="0.25">
      <c r="A600" s="72">
        <v>7828</v>
      </c>
      <c r="B600" s="70"/>
      <c r="C600" s="70"/>
      <c r="D600" s="70"/>
      <c r="E600" s="70"/>
      <c r="F600" s="70"/>
      <c r="G600" s="70"/>
      <c r="H600" s="70"/>
      <c r="I600" s="70"/>
      <c r="J600" s="70"/>
      <c r="K600" s="70"/>
      <c r="L600" s="70"/>
      <c r="M600" s="70"/>
      <c r="N600" s="70"/>
      <c r="O600" s="70"/>
      <c r="P600" s="70"/>
      <c r="Q600" s="70"/>
      <c r="R600" s="70"/>
      <c r="S600" s="70"/>
      <c r="T600" s="70"/>
      <c r="U600" s="70"/>
      <c r="V600" s="70"/>
      <c r="W600" s="70"/>
      <c r="X600" s="70"/>
      <c r="Y600" s="70"/>
      <c r="Z600" s="70"/>
      <c r="AA600" s="70"/>
      <c r="AB600" s="70">
        <v>17342</v>
      </c>
      <c r="AC600" s="70">
        <v>18530.253538999998</v>
      </c>
      <c r="AD600" s="70"/>
      <c r="AE600" s="70"/>
      <c r="AF600" s="70"/>
      <c r="AG600" s="70"/>
      <c r="AH600" s="70"/>
      <c r="AI600" s="70"/>
      <c r="AJ600" s="70"/>
      <c r="AK600" s="70"/>
      <c r="AL600" s="70"/>
      <c r="AM600" s="70"/>
      <c r="AN600" s="70">
        <v>17342</v>
      </c>
      <c r="AO600" s="70">
        <v>18530.253538999998</v>
      </c>
    </row>
    <row r="601" spans="1:41" x14ac:dyDescent="0.25">
      <c r="A601" s="72">
        <v>7838</v>
      </c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  <c r="AA601" s="70"/>
      <c r="AB601" s="70"/>
      <c r="AC601" s="70"/>
      <c r="AD601" s="70"/>
      <c r="AE601" s="70"/>
      <c r="AF601" s="70"/>
      <c r="AG601" s="70"/>
      <c r="AH601" s="70"/>
      <c r="AI601" s="70"/>
      <c r="AJ601" s="70"/>
      <c r="AK601" s="70"/>
      <c r="AL601" s="70">
        <v>4938</v>
      </c>
      <c r="AM601" s="70">
        <v>2163.9392339999999</v>
      </c>
      <c r="AN601" s="70">
        <v>4938</v>
      </c>
      <c r="AO601" s="70">
        <v>2163.9392339999999</v>
      </c>
    </row>
    <row r="602" spans="1:41" x14ac:dyDescent="0.25">
      <c r="A602" s="72">
        <v>7867</v>
      </c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  <c r="AA602" s="70"/>
      <c r="AB602" s="70"/>
      <c r="AC602" s="70"/>
      <c r="AD602" s="70"/>
      <c r="AE602" s="70"/>
      <c r="AF602" s="70"/>
      <c r="AG602" s="70"/>
      <c r="AH602" s="70"/>
      <c r="AI602" s="70"/>
      <c r="AJ602" s="70"/>
      <c r="AK602" s="70"/>
      <c r="AL602" s="70">
        <v>955</v>
      </c>
      <c r="AM602" s="70">
        <v>3184.0516290000005</v>
      </c>
      <c r="AN602" s="70">
        <v>955</v>
      </c>
      <c r="AO602" s="70">
        <v>3184.0516290000005</v>
      </c>
    </row>
    <row r="603" spans="1:41" x14ac:dyDescent="0.25">
      <c r="A603" s="72">
        <v>7872</v>
      </c>
      <c r="B603" s="70"/>
      <c r="C603" s="70"/>
      <c r="D603" s="70"/>
      <c r="E603" s="70"/>
      <c r="F603" s="70"/>
      <c r="G603" s="70"/>
      <c r="H603" s="70"/>
      <c r="I603" s="70"/>
      <c r="J603" s="70"/>
      <c r="K603" s="70"/>
      <c r="L603" s="70"/>
      <c r="M603" s="70"/>
      <c r="N603" s="70"/>
      <c r="O603" s="70"/>
      <c r="P603" s="70"/>
      <c r="Q603" s="70"/>
      <c r="R603" s="70"/>
      <c r="S603" s="70"/>
      <c r="T603" s="70"/>
      <c r="U603" s="70"/>
      <c r="V603" s="70"/>
      <c r="W603" s="70"/>
      <c r="X603" s="70"/>
      <c r="Y603" s="70"/>
      <c r="Z603" s="70"/>
      <c r="AA603" s="70"/>
      <c r="AB603" s="70"/>
      <c r="AC603" s="70"/>
      <c r="AD603" s="70"/>
      <c r="AE603" s="70"/>
      <c r="AF603" s="70"/>
      <c r="AG603" s="70"/>
      <c r="AH603" s="70"/>
      <c r="AI603" s="70"/>
      <c r="AJ603" s="70">
        <v>50628</v>
      </c>
      <c r="AK603" s="70">
        <v>53251.890138000002</v>
      </c>
      <c r="AL603" s="70"/>
      <c r="AM603" s="70"/>
      <c r="AN603" s="70">
        <v>50628</v>
      </c>
      <c r="AO603" s="70">
        <v>53251.890138000002</v>
      </c>
    </row>
    <row r="604" spans="1:41" x14ac:dyDescent="0.25">
      <c r="A604" s="72">
        <v>7873</v>
      </c>
      <c r="B604" s="70"/>
      <c r="C604" s="70"/>
      <c r="D604" s="70"/>
      <c r="E604" s="70"/>
      <c r="F604" s="70"/>
      <c r="G604" s="70"/>
      <c r="H604" s="70"/>
      <c r="I604" s="70"/>
      <c r="J604" s="70"/>
      <c r="K604" s="70"/>
      <c r="L604" s="70"/>
      <c r="M604" s="70"/>
      <c r="N604" s="70"/>
      <c r="O604" s="70"/>
      <c r="P604" s="70"/>
      <c r="Q604" s="70"/>
      <c r="R604" s="70"/>
      <c r="S604" s="70"/>
      <c r="T604" s="70"/>
      <c r="U604" s="70"/>
      <c r="V604" s="70"/>
      <c r="W604" s="70"/>
      <c r="X604" s="70"/>
      <c r="Y604" s="70"/>
      <c r="Z604" s="70"/>
      <c r="AA604" s="70"/>
      <c r="AB604" s="70"/>
      <c r="AC604" s="70"/>
      <c r="AD604" s="70"/>
      <c r="AE604" s="70"/>
      <c r="AF604" s="70"/>
      <c r="AG604" s="70"/>
      <c r="AH604" s="70"/>
      <c r="AI604" s="70"/>
      <c r="AJ604" s="70">
        <v>68789</v>
      </c>
      <c r="AK604" s="70">
        <v>66143.333495999992</v>
      </c>
      <c r="AL604" s="70"/>
      <c r="AM604" s="70"/>
      <c r="AN604" s="70">
        <v>68789</v>
      </c>
      <c r="AO604" s="70">
        <v>66143.333495999992</v>
      </c>
    </row>
    <row r="605" spans="1:41" x14ac:dyDescent="0.25">
      <c r="A605" s="72">
        <v>7877</v>
      </c>
      <c r="B605" s="70"/>
      <c r="C605" s="70"/>
      <c r="D605" s="70"/>
      <c r="E605" s="70"/>
      <c r="F605" s="70"/>
      <c r="G605" s="70"/>
      <c r="H605" s="70"/>
      <c r="I605" s="70"/>
      <c r="J605" s="70"/>
      <c r="K605" s="70"/>
      <c r="L605" s="70"/>
      <c r="M605" s="70"/>
      <c r="N605" s="70"/>
      <c r="O605" s="70"/>
      <c r="P605" s="70"/>
      <c r="Q605" s="70"/>
      <c r="R605" s="70">
        <v>22500</v>
      </c>
      <c r="S605" s="70">
        <v>31463.930297999999</v>
      </c>
      <c r="T605" s="70"/>
      <c r="U605" s="70"/>
      <c r="V605" s="70"/>
      <c r="W605" s="70"/>
      <c r="X605" s="70"/>
      <c r="Y605" s="70"/>
      <c r="Z605" s="70"/>
      <c r="AA605" s="70"/>
      <c r="AB605" s="70"/>
      <c r="AC605" s="70"/>
      <c r="AD605" s="70"/>
      <c r="AE605" s="70"/>
      <c r="AF605" s="70"/>
      <c r="AG605" s="70"/>
      <c r="AH605" s="70"/>
      <c r="AI605" s="70"/>
      <c r="AJ605" s="70"/>
      <c r="AK605" s="70"/>
      <c r="AL605" s="70"/>
      <c r="AM605" s="70"/>
      <c r="AN605" s="70">
        <v>22500</v>
      </c>
      <c r="AO605" s="70">
        <v>31463.930297999999</v>
      </c>
    </row>
    <row r="606" spans="1:41" x14ac:dyDescent="0.25">
      <c r="A606" s="72">
        <v>7893</v>
      </c>
      <c r="B606" s="70"/>
      <c r="C606" s="70"/>
      <c r="D606" s="70"/>
      <c r="E606" s="70"/>
      <c r="F606" s="70"/>
      <c r="G606" s="70"/>
      <c r="H606" s="70"/>
      <c r="I606" s="70"/>
      <c r="J606" s="70"/>
      <c r="K606" s="70"/>
      <c r="L606" s="70"/>
      <c r="M606" s="70"/>
      <c r="N606" s="70"/>
      <c r="O606" s="70"/>
      <c r="P606" s="70"/>
      <c r="Q606" s="70"/>
      <c r="R606" s="70">
        <v>9100</v>
      </c>
      <c r="S606" s="70">
        <v>8095.8404460000002</v>
      </c>
      <c r="T606" s="70"/>
      <c r="U606" s="70"/>
      <c r="V606" s="70"/>
      <c r="W606" s="70"/>
      <c r="X606" s="70"/>
      <c r="Y606" s="70"/>
      <c r="Z606" s="70"/>
      <c r="AA606" s="70"/>
      <c r="AB606" s="70"/>
      <c r="AC606" s="70"/>
      <c r="AD606" s="70"/>
      <c r="AE606" s="70"/>
      <c r="AF606" s="70"/>
      <c r="AG606" s="70"/>
      <c r="AH606" s="70"/>
      <c r="AI606" s="70"/>
      <c r="AJ606" s="70"/>
      <c r="AK606" s="70"/>
      <c r="AL606" s="70"/>
      <c r="AM606" s="70"/>
      <c r="AN606" s="70">
        <v>9100</v>
      </c>
      <c r="AO606" s="70">
        <v>8095.8404460000002</v>
      </c>
    </row>
    <row r="607" spans="1:41" x14ac:dyDescent="0.25">
      <c r="A607" s="72">
        <v>7919</v>
      </c>
      <c r="B607" s="70"/>
      <c r="C607" s="70"/>
      <c r="D607" s="70"/>
      <c r="E607" s="70"/>
      <c r="F607" s="70"/>
      <c r="G607" s="70"/>
      <c r="H607" s="70"/>
      <c r="I607" s="70"/>
      <c r="J607" s="70"/>
      <c r="K607" s="70"/>
      <c r="L607" s="70"/>
      <c r="M607" s="70"/>
      <c r="N607" s="70"/>
      <c r="O607" s="70"/>
      <c r="P607" s="70"/>
      <c r="Q607" s="70"/>
      <c r="R607" s="70">
        <v>19200</v>
      </c>
      <c r="S607" s="70">
        <v>27223.936952000004</v>
      </c>
      <c r="T607" s="70"/>
      <c r="U607" s="70"/>
      <c r="V607" s="70"/>
      <c r="W607" s="70"/>
      <c r="X607" s="70"/>
      <c r="Y607" s="70"/>
      <c r="Z607" s="70"/>
      <c r="AA607" s="70"/>
      <c r="AB607" s="70"/>
      <c r="AC607" s="70"/>
      <c r="AD607" s="70"/>
      <c r="AE607" s="70"/>
      <c r="AF607" s="70"/>
      <c r="AG607" s="70"/>
      <c r="AH607" s="70"/>
      <c r="AI607" s="70"/>
      <c r="AJ607" s="70"/>
      <c r="AK607" s="70"/>
      <c r="AL607" s="70"/>
      <c r="AM607" s="70"/>
      <c r="AN607" s="70">
        <v>19200</v>
      </c>
      <c r="AO607" s="70">
        <v>27223.936952000004</v>
      </c>
    </row>
    <row r="608" spans="1:41" x14ac:dyDescent="0.25">
      <c r="A608" s="72">
        <v>7940</v>
      </c>
      <c r="B608" s="70"/>
      <c r="C608" s="70"/>
      <c r="D608" s="70"/>
      <c r="E608" s="70"/>
      <c r="F608" s="70"/>
      <c r="G608" s="70"/>
      <c r="H608" s="70"/>
      <c r="I608" s="70"/>
      <c r="J608" s="70"/>
      <c r="K608" s="70"/>
      <c r="L608" s="70"/>
      <c r="M608" s="70"/>
      <c r="N608" s="70"/>
      <c r="O608" s="70"/>
      <c r="P608" s="70"/>
      <c r="Q608" s="70"/>
      <c r="R608" s="70">
        <v>5200</v>
      </c>
      <c r="S608" s="70">
        <v>4067.8106319999997</v>
      </c>
      <c r="T608" s="70"/>
      <c r="U608" s="70"/>
      <c r="V608" s="70"/>
      <c r="W608" s="70"/>
      <c r="X608" s="70"/>
      <c r="Y608" s="70"/>
      <c r="Z608" s="70"/>
      <c r="AA608" s="70"/>
      <c r="AB608" s="70"/>
      <c r="AC608" s="70"/>
      <c r="AD608" s="70"/>
      <c r="AE608" s="70"/>
      <c r="AF608" s="70"/>
      <c r="AG608" s="70"/>
      <c r="AH608" s="70"/>
      <c r="AI608" s="70"/>
      <c r="AJ608" s="70"/>
      <c r="AK608" s="70"/>
      <c r="AL608" s="70"/>
      <c r="AM608" s="70"/>
      <c r="AN608" s="70">
        <v>5200</v>
      </c>
      <c r="AO608" s="70">
        <v>4067.8106319999997</v>
      </c>
    </row>
    <row r="609" spans="1:41" x14ac:dyDescent="0.25">
      <c r="A609" s="72">
        <v>7949</v>
      </c>
      <c r="B609" s="70"/>
      <c r="C609" s="70"/>
      <c r="D609" s="70"/>
      <c r="E609" s="70"/>
      <c r="F609" s="70"/>
      <c r="G609" s="70"/>
      <c r="H609" s="70"/>
      <c r="I609" s="70"/>
      <c r="J609" s="70"/>
      <c r="K609" s="70"/>
      <c r="L609" s="70"/>
      <c r="M609" s="70"/>
      <c r="N609" s="70"/>
      <c r="O609" s="70"/>
      <c r="P609" s="70"/>
      <c r="Q609" s="70"/>
      <c r="R609" s="70">
        <v>20600</v>
      </c>
      <c r="S609" s="70">
        <v>32910.223999000002</v>
      </c>
      <c r="T609" s="70"/>
      <c r="U609" s="70"/>
      <c r="V609" s="70"/>
      <c r="W609" s="70"/>
      <c r="X609" s="70"/>
      <c r="Y609" s="70"/>
      <c r="Z609" s="70"/>
      <c r="AA609" s="70"/>
      <c r="AB609" s="70"/>
      <c r="AC609" s="70"/>
      <c r="AD609" s="70"/>
      <c r="AE609" s="70"/>
      <c r="AF609" s="70"/>
      <c r="AG609" s="70"/>
      <c r="AH609" s="70"/>
      <c r="AI609" s="70"/>
      <c r="AJ609" s="70"/>
      <c r="AK609" s="70"/>
      <c r="AL609" s="70"/>
      <c r="AM609" s="70"/>
      <c r="AN609" s="70">
        <v>20600</v>
      </c>
      <c r="AO609" s="70">
        <v>32910.223999000002</v>
      </c>
    </row>
    <row r="610" spans="1:41" x14ac:dyDescent="0.25">
      <c r="A610" s="72">
        <v>7980</v>
      </c>
      <c r="B610" s="70"/>
      <c r="C610" s="70"/>
      <c r="D610" s="70"/>
      <c r="E610" s="70"/>
      <c r="F610" s="70"/>
      <c r="G610" s="70"/>
      <c r="H610" s="70"/>
      <c r="I610" s="70"/>
      <c r="J610" s="70"/>
      <c r="K610" s="70"/>
      <c r="L610" s="70"/>
      <c r="M610" s="70"/>
      <c r="N610" s="70"/>
      <c r="O610" s="70"/>
      <c r="P610" s="70"/>
      <c r="Q610" s="70"/>
      <c r="R610" s="70"/>
      <c r="S610" s="70"/>
      <c r="T610" s="70"/>
      <c r="U610" s="70"/>
      <c r="V610" s="70"/>
      <c r="W610" s="70"/>
      <c r="X610" s="70"/>
      <c r="Y610" s="70"/>
      <c r="Z610" s="70"/>
      <c r="AA610" s="70"/>
      <c r="AB610" s="70">
        <v>4869</v>
      </c>
      <c r="AC610" s="70">
        <v>4883.1694889999999</v>
      </c>
      <c r="AD610" s="70"/>
      <c r="AE610" s="70"/>
      <c r="AF610" s="70"/>
      <c r="AG610" s="70"/>
      <c r="AH610" s="70"/>
      <c r="AI610" s="70"/>
      <c r="AJ610" s="70"/>
      <c r="AK610" s="70"/>
      <c r="AL610" s="70"/>
      <c r="AM610" s="70"/>
      <c r="AN610" s="70">
        <v>4869</v>
      </c>
      <c r="AO610" s="70">
        <v>4883.1694889999999</v>
      </c>
    </row>
    <row r="611" spans="1:41" x14ac:dyDescent="0.25">
      <c r="A611" s="72">
        <v>7998</v>
      </c>
      <c r="B611" s="70"/>
      <c r="C611" s="70"/>
      <c r="D611" s="70"/>
      <c r="E611" s="70"/>
      <c r="F611" s="70"/>
      <c r="G611" s="70"/>
      <c r="H611" s="70"/>
      <c r="I611" s="70"/>
      <c r="J611" s="70"/>
      <c r="K611" s="70"/>
      <c r="L611" s="70"/>
      <c r="M611" s="70"/>
      <c r="N611" s="70"/>
      <c r="O611" s="70"/>
      <c r="P611" s="70"/>
      <c r="Q611" s="70"/>
      <c r="R611" s="70"/>
      <c r="S611" s="70"/>
      <c r="T611" s="70"/>
      <c r="U611" s="70"/>
      <c r="V611" s="70"/>
      <c r="W611" s="70"/>
      <c r="X611" s="70"/>
      <c r="Y611" s="70"/>
      <c r="Z611" s="70"/>
      <c r="AA611" s="70"/>
      <c r="AB611" s="70">
        <v>7679</v>
      </c>
      <c r="AC611" s="70">
        <v>7681.9285049999999</v>
      </c>
      <c r="AD611" s="70"/>
      <c r="AE611" s="70"/>
      <c r="AF611" s="70"/>
      <c r="AG611" s="70"/>
      <c r="AH611" s="70"/>
      <c r="AI611" s="70"/>
      <c r="AJ611" s="70"/>
      <c r="AK611" s="70"/>
      <c r="AL611" s="70"/>
      <c r="AM611" s="70"/>
      <c r="AN611" s="70">
        <v>7679</v>
      </c>
      <c r="AO611" s="70">
        <v>7681.9285049999999</v>
      </c>
    </row>
    <row r="612" spans="1:41" x14ac:dyDescent="0.25">
      <c r="A612" s="72">
        <v>8000</v>
      </c>
      <c r="B612" s="70"/>
      <c r="C612" s="70"/>
      <c r="D612" s="70"/>
      <c r="E612" s="70"/>
      <c r="F612" s="70"/>
      <c r="G612" s="70"/>
      <c r="H612" s="70"/>
      <c r="I612" s="70"/>
      <c r="J612" s="70"/>
      <c r="K612" s="70"/>
      <c r="L612" s="70"/>
      <c r="M612" s="70"/>
      <c r="N612" s="70"/>
      <c r="O612" s="70"/>
      <c r="P612" s="70"/>
      <c r="Q612" s="70"/>
      <c r="R612" s="70"/>
      <c r="S612" s="70"/>
      <c r="T612" s="70"/>
      <c r="U612" s="70"/>
      <c r="V612" s="70"/>
      <c r="W612" s="70"/>
      <c r="X612" s="70"/>
      <c r="Y612" s="70"/>
      <c r="Z612" s="70"/>
      <c r="AA612" s="70"/>
      <c r="AB612" s="70">
        <v>11884</v>
      </c>
      <c r="AC612" s="70">
        <v>19044.901094000001</v>
      </c>
      <c r="AD612" s="70"/>
      <c r="AE612" s="70"/>
      <c r="AF612" s="70"/>
      <c r="AG612" s="70"/>
      <c r="AH612" s="70"/>
      <c r="AI612" s="70"/>
      <c r="AJ612" s="70"/>
      <c r="AK612" s="70"/>
      <c r="AL612" s="70"/>
      <c r="AM612" s="70"/>
      <c r="AN612" s="70">
        <v>11884</v>
      </c>
      <c r="AO612" s="70">
        <v>19044.901094000001</v>
      </c>
    </row>
    <row r="613" spans="1:41" x14ac:dyDescent="0.25">
      <c r="A613" s="72">
        <v>8011</v>
      </c>
      <c r="B613" s="70"/>
      <c r="C613" s="70"/>
      <c r="D613" s="70"/>
      <c r="E613" s="70"/>
      <c r="F613" s="70"/>
      <c r="G613" s="70"/>
      <c r="H613" s="70"/>
      <c r="I613" s="70"/>
      <c r="J613" s="70"/>
      <c r="K613" s="70"/>
      <c r="L613" s="70"/>
      <c r="M613" s="70"/>
      <c r="N613" s="70"/>
      <c r="O613" s="70"/>
      <c r="P613" s="70"/>
      <c r="Q613" s="70"/>
      <c r="R613" s="70"/>
      <c r="S613" s="70"/>
      <c r="T613" s="70"/>
      <c r="U613" s="70"/>
      <c r="V613" s="70"/>
      <c r="W613" s="70"/>
      <c r="X613" s="70"/>
      <c r="Y613" s="70"/>
      <c r="Z613" s="70"/>
      <c r="AA613" s="70"/>
      <c r="AB613" s="70">
        <v>27797</v>
      </c>
      <c r="AC613" s="70">
        <v>23671.435181000001</v>
      </c>
      <c r="AD613" s="70"/>
      <c r="AE613" s="70"/>
      <c r="AF613" s="70"/>
      <c r="AG613" s="70"/>
      <c r="AH613" s="70"/>
      <c r="AI613" s="70"/>
      <c r="AJ613" s="70"/>
      <c r="AK613" s="70"/>
      <c r="AL613" s="70"/>
      <c r="AM613" s="70"/>
      <c r="AN613" s="70">
        <v>27797</v>
      </c>
      <c r="AO613" s="70">
        <v>23671.435181000001</v>
      </c>
    </row>
    <row r="614" spans="1:41" x14ac:dyDescent="0.25">
      <c r="A614" s="72">
        <v>8024</v>
      </c>
      <c r="B614" s="70"/>
      <c r="C614" s="70"/>
      <c r="D614" s="70"/>
      <c r="E614" s="70"/>
      <c r="F614" s="70"/>
      <c r="G614" s="70"/>
      <c r="H614" s="70"/>
      <c r="I614" s="70"/>
      <c r="J614" s="70"/>
      <c r="K614" s="70"/>
      <c r="L614" s="70"/>
      <c r="M614" s="70"/>
      <c r="N614" s="70"/>
      <c r="O614" s="70"/>
      <c r="P614" s="70"/>
      <c r="Q614" s="70"/>
      <c r="R614" s="70"/>
      <c r="S614" s="70"/>
      <c r="T614" s="70"/>
      <c r="U614" s="70"/>
      <c r="V614" s="70"/>
      <c r="W614" s="70"/>
      <c r="X614" s="70"/>
      <c r="Y614" s="70"/>
      <c r="Z614" s="70"/>
      <c r="AA614" s="70"/>
      <c r="AB614" s="70">
        <v>8707</v>
      </c>
      <c r="AC614" s="70">
        <v>10046.547128</v>
      </c>
      <c r="AD614" s="70"/>
      <c r="AE614" s="70"/>
      <c r="AF614" s="70"/>
      <c r="AG614" s="70"/>
      <c r="AH614" s="70"/>
      <c r="AI614" s="70"/>
      <c r="AJ614" s="70"/>
      <c r="AK614" s="70"/>
      <c r="AL614" s="70"/>
      <c r="AM614" s="70"/>
      <c r="AN614" s="70">
        <v>8707</v>
      </c>
      <c r="AO614" s="70">
        <v>10046.547128</v>
      </c>
    </row>
    <row r="615" spans="1:41" x14ac:dyDescent="0.25">
      <c r="A615" s="72">
        <v>8034</v>
      </c>
      <c r="B615" s="70"/>
      <c r="C615" s="70"/>
      <c r="D615" s="70"/>
      <c r="E615" s="70"/>
      <c r="F615" s="70"/>
      <c r="G615" s="70"/>
      <c r="H615" s="70"/>
      <c r="I615" s="70"/>
      <c r="J615" s="70"/>
      <c r="K615" s="70"/>
      <c r="L615" s="70"/>
      <c r="M615" s="70"/>
      <c r="N615" s="70"/>
      <c r="O615" s="70"/>
      <c r="P615" s="70"/>
      <c r="Q615" s="70"/>
      <c r="R615" s="70"/>
      <c r="S615" s="70"/>
      <c r="T615" s="70"/>
      <c r="U615" s="70"/>
      <c r="V615" s="70"/>
      <c r="W615" s="70"/>
      <c r="X615" s="70"/>
      <c r="Y615" s="70"/>
      <c r="Z615" s="70"/>
      <c r="AA615" s="70"/>
      <c r="AB615" s="70"/>
      <c r="AC615" s="70"/>
      <c r="AD615" s="70"/>
      <c r="AE615" s="70"/>
      <c r="AF615" s="70">
        <v>8700</v>
      </c>
      <c r="AG615" s="70">
        <v>5893.4593850000001</v>
      </c>
      <c r="AH615" s="70"/>
      <c r="AI615" s="70"/>
      <c r="AJ615" s="70"/>
      <c r="AK615" s="70"/>
      <c r="AL615" s="70"/>
      <c r="AM615" s="70"/>
      <c r="AN615" s="70">
        <v>8700</v>
      </c>
      <c r="AO615" s="70">
        <v>5893.4593850000001</v>
      </c>
    </row>
    <row r="616" spans="1:41" x14ac:dyDescent="0.25">
      <c r="A616" s="72">
        <v>8042</v>
      </c>
      <c r="B616" s="70"/>
      <c r="C616" s="70"/>
      <c r="D616" s="70"/>
      <c r="E616" s="70"/>
      <c r="F616" s="70"/>
      <c r="G616" s="70"/>
      <c r="H616" s="70"/>
      <c r="I616" s="70"/>
      <c r="J616" s="70"/>
      <c r="K616" s="70"/>
      <c r="L616" s="70"/>
      <c r="M616" s="70"/>
      <c r="N616" s="70"/>
      <c r="O616" s="70"/>
      <c r="P616" s="70"/>
      <c r="Q616" s="70"/>
      <c r="R616" s="70"/>
      <c r="S616" s="70"/>
      <c r="T616" s="70"/>
      <c r="U616" s="70"/>
      <c r="V616" s="70"/>
      <c r="W616" s="70"/>
      <c r="X616" s="70"/>
      <c r="Y616" s="70"/>
      <c r="Z616" s="70"/>
      <c r="AA616" s="70"/>
      <c r="AB616" s="70"/>
      <c r="AC616" s="70"/>
      <c r="AD616" s="70">
        <v>76592</v>
      </c>
      <c r="AE616" s="70">
        <v>84515.330077999999</v>
      </c>
      <c r="AF616" s="70"/>
      <c r="AG616" s="70"/>
      <c r="AH616" s="70"/>
      <c r="AI616" s="70"/>
      <c r="AJ616" s="70"/>
      <c r="AK616" s="70"/>
      <c r="AL616" s="70"/>
      <c r="AM616" s="70"/>
      <c r="AN616" s="70">
        <v>76592</v>
      </c>
      <c r="AO616" s="70">
        <v>84515.330077999999</v>
      </c>
    </row>
    <row r="617" spans="1:41" x14ac:dyDescent="0.25">
      <c r="A617" s="72">
        <v>8051</v>
      </c>
      <c r="B617" s="70"/>
      <c r="C617" s="70"/>
      <c r="D617" s="70"/>
      <c r="E617" s="70"/>
      <c r="F617" s="70"/>
      <c r="G617" s="70"/>
      <c r="H617" s="70"/>
      <c r="I617" s="70"/>
      <c r="J617" s="70"/>
      <c r="K617" s="70"/>
      <c r="L617" s="70"/>
      <c r="M617" s="70"/>
      <c r="N617" s="70"/>
      <c r="O617" s="70"/>
      <c r="P617" s="70"/>
      <c r="Q617" s="70"/>
      <c r="R617" s="70"/>
      <c r="S617" s="70"/>
      <c r="T617" s="70"/>
      <c r="U617" s="70"/>
      <c r="V617" s="70"/>
      <c r="W617" s="70"/>
      <c r="X617" s="70"/>
      <c r="Y617" s="70"/>
      <c r="Z617" s="70"/>
      <c r="AA617" s="70"/>
      <c r="AB617" s="70"/>
      <c r="AC617" s="70"/>
      <c r="AD617" s="70"/>
      <c r="AE617" s="70"/>
      <c r="AF617" s="70">
        <v>21200</v>
      </c>
      <c r="AG617" s="70">
        <v>18469.120450999999</v>
      </c>
      <c r="AH617" s="70"/>
      <c r="AI617" s="70"/>
      <c r="AJ617" s="70"/>
      <c r="AK617" s="70"/>
      <c r="AL617" s="70"/>
      <c r="AM617" s="70"/>
      <c r="AN617" s="70">
        <v>21200</v>
      </c>
      <c r="AO617" s="70">
        <v>18469.120450999999</v>
      </c>
    </row>
    <row r="618" spans="1:41" x14ac:dyDescent="0.25">
      <c r="A618" s="72">
        <v>8054</v>
      </c>
      <c r="B618" s="70"/>
      <c r="C618" s="70"/>
      <c r="D618" s="70"/>
      <c r="E618" s="70"/>
      <c r="F618" s="70"/>
      <c r="G618" s="70"/>
      <c r="H618" s="70"/>
      <c r="I618" s="70"/>
      <c r="J618" s="70"/>
      <c r="K618" s="70"/>
      <c r="L618" s="70"/>
      <c r="M618" s="70"/>
      <c r="N618" s="70"/>
      <c r="O618" s="70"/>
      <c r="P618" s="70"/>
      <c r="Q618" s="70"/>
      <c r="R618" s="70"/>
      <c r="S618" s="70"/>
      <c r="T618" s="70"/>
      <c r="U618" s="70"/>
      <c r="V618" s="70"/>
      <c r="W618" s="70"/>
      <c r="X618" s="70"/>
      <c r="Y618" s="70"/>
      <c r="Z618" s="70"/>
      <c r="AA618" s="70"/>
      <c r="AB618" s="70"/>
      <c r="AC618" s="70"/>
      <c r="AD618" s="70">
        <v>76370</v>
      </c>
      <c r="AE618" s="70">
        <v>82144.660644999996</v>
      </c>
      <c r="AF618" s="70"/>
      <c r="AG618" s="70"/>
      <c r="AH618" s="70"/>
      <c r="AI618" s="70"/>
      <c r="AJ618" s="70"/>
      <c r="AK618" s="70"/>
      <c r="AL618" s="70"/>
      <c r="AM618" s="70"/>
      <c r="AN618" s="70">
        <v>76370</v>
      </c>
      <c r="AO618" s="70">
        <v>82144.660644999996</v>
      </c>
    </row>
    <row r="619" spans="1:41" x14ac:dyDescent="0.25">
      <c r="A619" s="72">
        <v>8056</v>
      </c>
      <c r="B619" s="70"/>
      <c r="C619" s="70"/>
      <c r="D619" s="70"/>
      <c r="E619" s="70"/>
      <c r="F619" s="70"/>
      <c r="G619" s="70"/>
      <c r="H619" s="70"/>
      <c r="I619" s="70"/>
      <c r="J619" s="70"/>
      <c r="K619" s="70"/>
      <c r="L619" s="70"/>
      <c r="M619" s="70"/>
      <c r="N619" s="70"/>
      <c r="O619" s="70"/>
      <c r="P619" s="70"/>
      <c r="Q619" s="70"/>
      <c r="R619" s="70"/>
      <c r="S619" s="70"/>
      <c r="T619" s="70"/>
      <c r="U619" s="70"/>
      <c r="V619" s="70"/>
      <c r="W619" s="70"/>
      <c r="X619" s="70"/>
      <c r="Y619" s="70"/>
      <c r="Z619" s="70"/>
      <c r="AA619" s="70"/>
      <c r="AB619" s="70"/>
      <c r="AC619" s="70"/>
      <c r="AD619" s="70">
        <v>84102</v>
      </c>
      <c r="AE619" s="70">
        <v>87905.460449999999</v>
      </c>
      <c r="AF619" s="70"/>
      <c r="AG619" s="70"/>
      <c r="AH619" s="70"/>
      <c r="AI619" s="70"/>
      <c r="AJ619" s="70"/>
      <c r="AK619" s="70"/>
      <c r="AL619" s="70"/>
      <c r="AM619" s="70"/>
      <c r="AN619" s="70">
        <v>84102</v>
      </c>
      <c r="AO619" s="70">
        <v>87905.460449999999</v>
      </c>
    </row>
    <row r="620" spans="1:41" x14ac:dyDescent="0.25">
      <c r="A620" s="72">
        <v>8057</v>
      </c>
      <c r="B620" s="70"/>
      <c r="C620" s="70"/>
      <c r="D620" s="70"/>
      <c r="E620" s="70"/>
      <c r="F620" s="70"/>
      <c r="G620" s="70"/>
      <c r="H620" s="70"/>
      <c r="I620" s="70"/>
      <c r="J620" s="70"/>
      <c r="K620" s="70"/>
      <c r="L620" s="70"/>
      <c r="M620" s="70"/>
      <c r="N620" s="70"/>
      <c r="O620" s="70"/>
      <c r="P620" s="70"/>
      <c r="Q620" s="70"/>
      <c r="R620" s="70"/>
      <c r="S620" s="70"/>
      <c r="T620" s="70"/>
      <c r="U620" s="70"/>
      <c r="V620" s="70"/>
      <c r="W620" s="70"/>
      <c r="X620" s="70"/>
      <c r="Y620" s="70"/>
      <c r="Z620" s="70"/>
      <c r="AA620" s="70"/>
      <c r="AB620" s="70"/>
      <c r="AC620" s="70"/>
      <c r="AD620" s="70">
        <v>73181</v>
      </c>
      <c r="AE620" s="70">
        <v>78937.121094000002</v>
      </c>
      <c r="AF620" s="70"/>
      <c r="AG620" s="70"/>
      <c r="AH620" s="70"/>
      <c r="AI620" s="70"/>
      <c r="AJ620" s="70"/>
      <c r="AK620" s="70"/>
      <c r="AL620" s="70"/>
      <c r="AM620" s="70"/>
      <c r="AN620" s="70">
        <v>73181</v>
      </c>
      <c r="AO620" s="70">
        <v>78937.121094000002</v>
      </c>
    </row>
    <row r="621" spans="1:41" x14ac:dyDescent="0.25">
      <c r="A621" s="72">
        <v>8058</v>
      </c>
      <c r="B621" s="70"/>
      <c r="C621" s="70"/>
      <c r="D621" s="70"/>
      <c r="E621" s="70"/>
      <c r="F621" s="70"/>
      <c r="G621" s="70"/>
      <c r="H621" s="70"/>
      <c r="I621" s="70"/>
      <c r="J621" s="70"/>
      <c r="K621" s="70"/>
      <c r="L621" s="70"/>
      <c r="M621" s="70"/>
      <c r="N621" s="70"/>
      <c r="O621" s="70"/>
      <c r="P621" s="70"/>
      <c r="Q621" s="70"/>
      <c r="R621" s="70"/>
      <c r="S621" s="70"/>
      <c r="T621" s="70"/>
      <c r="U621" s="70"/>
      <c r="V621" s="70"/>
      <c r="W621" s="70"/>
      <c r="X621" s="70"/>
      <c r="Y621" s="70"/>
      <c r="Z621" s="70"/>
      <c r="AA621" s="70"/>
      <c r="AB621" s="70"/>
      <c r="AC621" s="70"/>
      <c r="AD621" s="70"/>
      <c r="AE621" s="70"/>
      <c r="AF621" s="70"/>
      <c r="AG621" s="70"/>
      <c r="AH621" s="70"/>
      <c r="AI621" s="70"/>
      <c r="AJ621" s="70">
        <v>69572</v>
      </c>
      <c r="AK621" s="70">
        <v>67753.282472000006</v>
      </c>
      <c r="AL621" s="70"/>
      <c r="AM621" s="70"/>
      <c r="AN621" s="70">
        <v>69572</v>
      </c>
      <c r="AO621" s="70">
        <v>67753.282472000006</v>
      </c>
    </row>
    <row r="622" spans="1:41" x14ac:dyDescent="0.25">
      <c r="A622" s="72">
        <v>8059</v>
      </c>
      <c r="B622" s="70"/>
      <c r="C622" s="70"/>
      <c r="D622" s="70"/>
      <c r="E622" s="70"/>
      <c r="F622" s="70"/>
      <c r="G622" s="70"/>
      <c r="H622" s="70"/>
      <c r="I622" s="70"/>
      <c r="J622" s="70"/>
      <c r="K622" s="70"/>
      <c r="L622" s="70"/>
      <c r="M622" s="70"/>
      <c r="N622" s="70"/>
      <c r="O622" s="70"/>
      <c r="P622" s="70"/>
      <c r="Q622" s="70"/>
      <c r="R622" s="70"/>
      <c r="S622" s="70"/>
      <c r="T622" s="70"/>
      <c r="U622" s="70"/>
      <c r="V622" s="70"/>
      <c r="W622" s="70"/>
      <c r="X622" s="70"/>
      <c r="Y622" s="70"/>
      <c r="Z622" s="70"/>
      <c r="AA622" s="70"/>
      <c r="AB622" s="70"/>
      <c r="AC622" s="70"/>
      <c r="AD622" s="70"/>
      <c r="AE622" s="70"/>
      <c r="AF622" s="70"/>
      <c r="AG622" s="70"/>
      <c r="AH622" s="70"/>
      <c r="AI622" s="70"/>
      <c r="AJ622" s="70">
        <v>63451</v>
      </c>
      <c r="AK622" s="70">
        <v>58894.033933999992</v>
      </c>
      <c r="AL622" s="70"/>
      <c r="AM622" s="70"/>
      <c r="AN622" s="70">
        <v>63451</v>
      </c>
      <c r="AO622" s="70">
        <v>58894.033933999992</v>
      </c>
    </row>
    <row r="623" spans="1:41" x14ac:dyDescent="0.25">
      <c r="A623" s="72">
        <v>8082</v>
      </c>
      <c r="B623" s="70"/>
      <c r="C623" s="70"/>
      <c r="D623" s="70"/>
      <c r="E623" s="70"/>
      <c r="F623" s="70"/>
      <c r="G623" s="70"/>
      <c r="H623" s="70"/>
      <c r="I623" s="70"/>
      <c r="J623" s="70"/>
      <c r="K623" s="70"/>
      <c r="L623" s="70"/>
      <c r="M623" s="70"/>
      <c r="N623" s="70"/>
      <c r="O623" s="70"/>
      <c r="P623" s="70"/>
      <c r="Q623" s="70"/>
      <c r="R623" s="70"/>
      <c r="S623" s="70"/>
      <c r="T623" s="70"/>
      <c r="U623" s="70"/>
      <c r="V623" s="70"/>
      <c r="W623" s="70"/>
      <c r="X623" s="70"/>
      <c r="Y623" s="70"/>
      <c r="Z623" s="70"/>
      <c r="AA623" s="70"/>
      <c r="AB623" s="70"/>
      <c r="AC623" s="70"/>
      <c r="AD623" s="70"/>
      <c r="AE623" s="70"/>
      <c r="AF623" s="70"/>
      <c r="AG623" s="70"/>
      <c r="AH623" s="70"/>
      <c r="AI623" s="70"/>
      <c r="AJ623" s="70"/>
      <c r="AK623" s="70"/>
      <c r="AL623" s="70">
        <v>2421</v>
      </c>
      <c r="AM623" s="70">
        <v>5520.9854429999996</v>
      </c>
      <c r="AN623" s="70">
        <v>2421</v>
      </c>
      <c r="AO623" s="70">
        <v>5520.9854429999996</v>
      </c>
    </row>
    <row r="624" spans="1:41" x14ac:dyDescent="0.25">
      <c r="A624" s="72">
        <v>8084</v>
      </c>
      <c r="B624" s="70"/>
      <c r="C624" s="70"/>
      <c r="D624" s="70"/>
      <c r="E624" s="70"/>
      <c r="F624" s="70"/>
      <c r="G624" s="70"/>
      <c r="H624" s="70"/>
      <c r="I624" s="70"/>
      <c r="J624" s="70"/>
      <c r="K624" s="70"/>
      <c r="L624" s="70"/>
      <c r="M624" s="70"/>
      <c r="N624" s="70"/>
      <c r="O624" s="70"/>
      <c r="P624" s="70"/>
      <c r="Q624" s="70"/>
      <c r="R624" s="70"/>
      <c r="S624" s="70"/>
      <c r="T624" s="70"/>
      <c r="U624" s="70"/>
      <c r="V624" s="70"/>
      <c r="W624" s="70"/>
      <c r="X624" s="70"/>
      <c r="Y624" s="70"/>
      <c r="Z624" s="70"/>
      <c r="AA624" s="70"/>
      <c r="AB624" s="70"/>
      <c r="AC624" s="70"/>
      <c r="AD624" s="70"/>
      <c r="AE624" s="70"/>
      <c r="AF624" s="70"/>
      <c r="AG624" s="70"/>
      <c r="AH624" s="70"/>
      <c r="AI624" s="70"/>
      <c r="AJ624" s="70"/>
      <c r="AK624" s="70"/>
      <c r="AL624" s="70">
        <v>2940</v>
      </c>
      <c r="AM624" s="70">
        <v>5093.2568209999999</v>
      </c>
      <c r="AN624" s="70">
        <v>2940</v>
      </c>
      <c r="AO624" s="70">
        <v>5093.2568209999999</v>
      </c>
    </row>
    <row r="625" spans="1:41" x14ac:dyDescent="0.25">
      <c r="A625" s="72">
        <v>8090</v>
      </c>
      <c r="B625" s="70"/>
      <c r="C625" s="70"/>
      <c r="D625" s="70"/>
      <c r="E625" s="70"/>
      <c r="F625" s="70"/>
      <c r="G625" s="70"/>
      <c r="H625" s="70"/>
      <c r="I625" s="70"/>
      <c r="J625" s="70"/>
      <c r="K625" s="70"/>
      <c r="L625" s="70"/>
      <c r="M625" s="70"/>
      <c r="N625" s="70"/>
      <c r="O625" s="70"/>
      <c r="P625" s="70"/>
      <c r="Q625" s="70"/>
      <c r="R625" s="70"/>
      <c r="S625" s="70"/>
      <c r="T625" s="70"/>
      <c r="U625" s="70"/>
      <c r="V625" s="70"/>
      <c r="W625" s="70"/>
      <c r="X625" s="70"/>
      <c r="Y625" s="70"/>
      <c r="Z625" s="70"/>
      <c r="AA625" s="70"/>
      <c r="AB625" s="70"/>
      <c r="AC625" s="70"/>
      <c r="AD625" s="70"/>
      <c r="AE625" s="70"/>
      <c r="AF625" s="70"/>
      <c r="AG625" s="70"/>
      <c r="AH625" s="70"/>
      <c r="AI625" s="70"/>
      <c r="AJ625" s="70"/>
      <c r="AK625" s="70"/>
      <c r="AL625" s="70">
        <v>2493</v>
      </c>
      <c r="AM625" s="70">
        <v>4379.6791869999997</v>
      </c>
      <c r="AN625" s="70">
        <v>2493</v>
      </c>
      <c r="AO625" s="70">
        <v>4379.6791869999997</v>
      </c>
    </row>
    <row r="626" spans="1:41" x14ac:dyDescent="0.25">
      <c r="A626" s="72">
        <v>8101</v>
      </c>
      <c r="B626" s="70"/>
      <c r="C626" s="70"/>
      <c r="D626" s="70"/>
      <c r="E626" s="70"/>
      <c r="F626" s="70"/>
      <c r="G626" s="70"/>
      <c r="H626" s="70"/>
      <c r="I626" s="70"/>
      <c r="J626" s="70"/>
      <c r="K626" s="70"/>
      <c r="L626" s="70"/>
      <c r="M626" s="70"/>
      <c r="N626" s="70"/>
      <c r="O626" s="70"/>
      <c r="P626" s="70"/>
      <c r="Q626" s="70"/>
      <c r="R626" s="70"/>
      <c r="S626" s="70"/>
      <c r="T626" s="70"/>
      <c r="U626" s="70"/>
      <c r="V626" s="70"/>
      <c r="W626" s="70"/>
      <c r="X626" s="70"/>
      <c r="Y626" s="70"/>
      <c r="Z626" s="70"/>
      <c r="AA626" s="70"/>
      <c r="AB626" s="70"/>
      <c r="AC626" s="70"/>
      <c r="AD626" s="70"/>
      <c r="AE626" s="70"/>
      <c r="AF626" s="70"/>
      <c r="AG626" s="70"/>
      <c r="AH626" s="70"/>
      <c r="AI626" s="70"/>
      <c r="AJ626" s="70"/>
      <c r="AK626" s="70"/>
      <c r="AL626" s="70">
        <v>5281</v>
      </c>
      <c r="AM626" s="70">
        <v>7598.1260650000004</v>
      </c>
      <c r="AN626" s="70">
        <v>5281</v>
      </c>
      <c r="AO626" s="70">
        <v>7598.1260650000004</v>
      </c>
    </row>
    <row r="627" spans="1:41" x14ac:dyDescent="0.25">
      <c r="A627" s="72">
        <v>8103</v>
      </c>
      <c r="B627" s="70"/>
      <c r="C627" s="70"/>
      <c r="D627" s="70"/>
      <c r="E627" s="70"/>
      <c r="F627" s="70"/>
      <c r="G627" s="70"/>
      <c r="H627" s="70"/>
      <c r="I627" s="70"/>
      <c r="J627" s="70"/>
      <c r="K627" s="70"/>
      <c r="L627" s="70"/>
      <c r="M627" s="70"/>
      <c r="N627" s="70"/>
      <c r="O627" s="70"/>
      <c r="P627" s="70"/>
      <c r="Q627" s="70"/>
      <c r="R627" s="70"/>
      <c r="S627" s="70"/>
      <c r="T627" s="70"/>
      <c r="U627" s="70"/>
      <c r="V627" s="70"/>
      <c r="W627" s="70"/>
      <c r="X627" s="70"/>
      <c r="Y627" s="70"/>
      <c r="Z627" s="70"/>
      <c r="AA627" s="70"/>
      <c r="AB627" s="70">
        <v>52138</v>
      </c>
      <c r="AC627" s="70">
        <v>66244.214842999994</v>
      </c>
      <c r="AD627" s="70"/>
      <c r="AE627" s="70"/>
      <c r="AF627" s="70"/>
      <c r="AG627" s="70"/>
      <c r="AH627" s="70"/>
      <c r="AI627" s="70"/>
      <c r="AJ627" s="70"/>
      <c r="AK627" s="70"/>
      <c r="AL627" s="70"/>
      <c r="AM627" s="70"/>
      <c r="AN627" s="70">
        <v>52138</v>
      </c>
      <c r="AO627" s="70">
        <v>66244.214842999994</v>
      </c>
    </row>
    <row r="628" spans="1:41" x14ac:dyDescent="0.25">
      <c r="A628" s="72">
        <v>8158</v>
      </c>
      <c r="B628" s="70"/>
      <c r="C628" s="70"/>
      <c r="D628" s="70"/>
      <c r="E628" s="70"/>
      <c r="F628" s="70"/>
      <c r="G628" s="70"/>
      <c r="H628" s="70"/>
      <c r="I628" s="70"/>
      <c r="J628" s="70"/>
      <c r="K628" s="70"/>
      <c r="L628" s="70"/>
      <c r="M628" s="70"/>
      <c r="N628" s="70"/>
      <c r="O628" s="70"/>
      <c r="P628" s="70"/>
      <c r="Q628" s="70"/>
      <c r="R628" s="70"/>
      <c r="S628" s="70"/>
      <c r="T628" s="70"/>
      <c r="U628" s="70"/>
      <c r="V628" s="70"/>
      <c r="W628" s="70"/>
      <c r="X628" s="70"/>
      <c r="Y628" s="70"/>
      <c r="Z628" s="70"/>
      <c r="AA628" s="70"/>
      <c r="AB628" s="70">
        <v>21172</v>
      </c>
      <c r="AC628" s="70">
        <v>18902.687613999999</v>
      </c>
      <c r="AD628" s="70"/>
      <c r="AE628" s="70"/>
      <c r="AF628" s="70"/>
      <c r="AG628" s="70"/>
      <c r="AH628" s="70"/>
      <c r="AI628" s="70"/>
      <c r="AJ628" s="70"/>
      <c r="AK628" s="70"/>
      <c r="AL628" s="70"/>
      <c r="AM628" s="70"/>
      <c r="AN628" s="70">
        <v>21172</v>
      </c>
      <c r="AO628" s="70">
        <v>18902.687613999999</v>
      </c>
    </row>
    <row r="629" spans="1:41" x14ac:dyDescent="0.25">
      <c r="A629" s="72">
        <v>8185</v>
      </c>
      <c r="B629" s="70"/>
      <c r="C629" s="70"/>
      <c r="D629" s="70"/>
      <c r="E629" s="70"/>
      <c r="F629" s="70"/>
      <c r="G629" s="70"/>
      <c r="H629" s="70"/>
      <c r="I629" s="70"/>
      <c r="J629" s="70"/>
      <c r="K629" s="70"/>
      <c r="L629" s="70"/>
      <c r="M629" s="70"/>
      <c r="N629" s="70"/>
      <c r="O629" s="70"/>
      <c r="P629" s="70"/>
      <c r="Q629" s="70"/>
      <c r="R629" s="70"/>
      <c r="S629" s="70"/>
      <c r="T629" s="70"/>
      <c r="U629" s="70"/>
      <c r="V629" s="70"/>
      <c r="W629" s="70"/>
      <c r="X629" s="70"/>
      <c r="Y629" s="70"/>
      <c r="Z629" s="70"/>
      <c r="AA629" s="70"/>
      <c r="AB629" s="70">
        <v>23716</v>
      </c>
      <c r="AC629" s="70">
        <v>21419.794281000002</v>
      </c>
      <c r="AD629" s="70"/>
      <c r="AE629" s="70"/>
      <c r="AF629" s="70"/>
      <c r="AG629" s="70"/>
      <c r="AH629" s="70"/>
      <c r="AI629" s="70"/>
      <c r="AJ629" s="70"/>
      <c r="AK629" s="70"/>
      <c r="AL629" s="70"/>
      <c r="AM629" s="70"/>
      <c r="AN629" s="70">
        <v>23716</v>
      </c>
      <c r="AO629" s="70">
        <v>21419.794281000002</v>
      </c>
    </row>
    <row r="630" spans="1:41" x14ac:dyDescent="0.25">
      <c r="A630" s="72">
        <v>8213</v>
      </c>
      <c r="B630" s="70"/>
      <c r="C630" s="70"/>
      <c r="D630" s="70"/>
      <c r="E630" s="70"/>
      <c r="F630" s="70"/>
      <c r="G630" s="70"/>
      <c r="H630" s="70"/>
      <c r="I630" s="70"/>
      <c r="J630" s="70"/>
      <c r="K630" s="70"/>
      <c r="L630" s="70"/>
      <c r="M630" s="70"/>
      <c r="N630" s="70"/>
      <c r="O630" s="70"/>
      <c r="P630" s="70"/>
      <c r="Q630" s="70"/>
      <c r="R630" s="70"/>
      <c r="S630" s="70"/>
      <c r="T630" s="70"/>
      <c r="U630" s="70"/>
      <c r="V630" s="70"/>
      <c r="W630" s="70"/>
      <c r="X630" s="70"/>
      <c r="Y630" s="70"/>
      <c r="Z630" s="70"/>
      <c r="AA630" s="70"/>
      <c r="AB630" s="70">
        <v>37393</v>
      </c>
      <c r="AC630" s="70">
        <v>17731.239151000002</v>
      </c>
      <c r="AD630" s="70"/>
      <c r="AE630" s="70"/>
      <c r="AF630" s="70"/>
      <c r="AG630" s="70"/>
      <c r="AH630" s="70"/>
      <c r="AI630" s="70"/>
      <c r="AJ630" s="70"/>
      <c r="AK630" s="70"/>
      <c r="AL630" s="70"/>
      <c r="AM630" s="70"/>
      <c r="AN630" s="70">
        <v>37393</v>
      </c>
      <c r="AO630" s="70">
        <v>17731.239151000002</v>
      </c>
    </row>
    <row r="631" spans="1:41" x14ac:dyDescent="0.25">
      <c r="A631" s="72">
        <v>8235</v>
      </c>
      <c r="B631" s="70"/>
      <c r="C631" s="70"/>
      <c r="D631" s="70"/>
      <c r="E631" s="70"/>
      <c r="F631" s="70"/>
      <c r="G631" s="70"/>
      <c r="H631" s="70"/>
      <c r="I631" s="70"/>
      <c r="J631" s="70"/>
      <c r="K631" s="70"/>
      <c r="L631" s="70"/>
      <c r="M631" s="70"/>
      <c r="N631" s="70"/>
      <c r="O631" s="70"/>
      <c r="P631" s="70"/>
      <c r="Q631" s="70"/>
      <c r="R631" s="70"/>
      <c r="S631" s="70"/>
      <c r="T631" s="70"/>
      <c r="U631" s="70"/>
      <c r="V631" s="70"/>
      <c r="W631" s="70"/>
      <c r="X631" s="70"/>
      <c r="Y631" s="70"/>
      <c r="Z631" s="70"/>
      <c r="AA631" s="70"/>
      <c r="AB631" s="70">
        <v>5797</v>
      </c>
      <c r="AC631" s="70">
        <v>4262.9974650000004</v>
      </c>
      <c r="AD631" s="70"/>
      <c r="AE631" s="70"/>
      <c r="AF631" s="70"/>
      <c r="AG631" s="70"/>
      <c r="AH631" s="70"/>
      <c r="AI631" s="70"/>
      <c r="AJ631" s="70"/>
      <c r="AK631" s="70"/>
      <c r="AL631" s="70"/>
      <c r="AM631" s="70"/>
      <c r="AN631" s="70">
        <v>5797</v>
      </c>
      <c r="AO631" s="70">
        <v>4262.9974650000004</v>
      </c>
    </row>
    <row r="632" spans="1:41" x14ac:dyDescent="0.25">
      <c r="A632" s="72">
        <v>8253</v>
      </c>
      <c r="B632" s="70"/>
      <c r="C632" s="70"/>
      <c r="D632" s="70"/>
      <c r="E632" s="70"/>
      <c r="F632" s="70"/>
      <c r="G632" s="70"/>
      <c r="H632" s="70"/>
      <c r="I632" s="70"/>
      <c r="J632" s="70"/>
      <c r="K632" s="70"/>
      <c r="L632" s="70"/>
      <c r="M632" s="70"/>
      <c r="N632" s="70"/>
      <c r="O632" s="70"/>
      <c r="P632" s="70">
        <v>3600</v>
      </c>
      <c r="Q632" s="70">
        <v>771.43668200000002</v>
      </c>
      <c r="R632" s="70"/>
      <c r="S632" s="70"/>
      <c r="T632" s="70"/>
      <c r="U632" s="70"/>
      <c r="V632" s="70"/>
      <c r="W632" s="70"/>
      <c r="X632" s="70"/>
      <c r="Y632" s="70"/>
      <c r="Z632" s="70"/>
      <c r="AA632" s="70"/>
      <c r="AB632" s="70"/>
      <c r="AC632" s="70"/>
      <c r="AD632" s="70"/>
      <c r="AE632" s="70"/>
      <c r="AF632" s="70"/>
      <c r="AG632" s="70"/>
      <c r="AH632" s="70"/>
      <c r="AI632" s="70"/>
      <c r="AJ632" s="70"/>
      <c r="AK632" s="70"/>
      <c r="AL632" s="70"/>
      <c r="AM632" s="70"/>
      <c r="AN632" s="70">
        <v>3600</v>
      </c>
      <c r="AO632" s="70">
        <v>771.43668200000002</v>
      </c>
    </row>
    <row r="633" spans="1:41" x14ac:dyDescent="0.25">
      <c r="A633" s="72">
        <v>8257</v>
      </c>
      <c r="B633" s="70"/>
      <c r="C633" s="70"/>
      <c r="D633" s="70"/>
      <c r="E633" s="70"/>
      <c r="F633" s="70"/>
      <c r="G633" s="70"/>
      <c r="H633" s="70"/>
      <c r="I633" s="70"/>
      <c r="J633" s="70"/>
      <c r="K633" s="70"/>
      <c r="L633" s="70"/>
      <c r="M633" s="70"/>
      <c r="N633" s="70"/>
      <c r="O633" s="70"/>
      <c r="P633" s="70"/>
      <c r="Q633" s="70"/>
      <c r="R633" s="70"/>
      <c r="S633" s="70"/>
      <c r="T633" s="70"/>
      <c r="U633" s="70"/>
      <c r="V633" s="70"/>
      <c r="W633" s="70"/>
      <c r="X633" s="70"/>
      <c r="Y633" s="70"/>
      <c r="Z633" s="70"/>
      <c r="AA633" s="70"/>
      <c r="AB633" s="70">
        <v>5904</v>
      </c>
      <c r="AC633" s="70">
        <v>5658.2123590000001</v>
      </c>
      <c r="AD633" s="70"/>
      <c r="AE633" s="70"/>
      <c r="AF633" s="70"/>
      <c r="AG633" s="70"/>
      <c r="AH633" s="70"/>
      <c r="AI633" s="70"/>
      <c r="AJ633" s="70"/>
      <c r="AK633" s="70"/>
      <c r="AL633" s="70"/>
      <c r="AM633" s="70"/>
      <c r="AN633" s="70">
        <v>5904</v>
      </c>
      <c r="AO633" s="70">
        <v>5658.2123590000001</v>
      </c>
    </row>
    <row r="634" spans="1:41" x14ac:dyDescent="0.25">
      <c r="A634" s="72">
        <v>8260</v>
      </c>
      <c r="B634" s="70"/>
      <c r="C634" s="70"/>
      <c r="D634" s="70"/>
      <c r="E634" s="70"/>
      <c r="F634" s="70"/>
      <c r="G634" s="70"/>
      <c r="H634" s="70"/>
      <c r="I634" s="70"/>
      <c r="J634" s="70"/>
      <c r="K634" s="70"/>
      <c r="L634" s="70"/>
      <c r="M634" s="70"/>
      <c r="N634" s="70"/>
      <c r="O634" s="70"/>
      <c r="P634" s="70"/>
      <c r="Q634" s="70"/>
      <c r="R634" s="70"/>
      <c r="S634" s="70"/>
      <c r="T634" s="70"/>
      <c r="U634" s="70"/>
      <c r="V634" s="70"/>
      <c r="W634" s="70"/>
      <c r="X634" s="70"/>
      <c r="Y634" s="70"/>
      <c r="Z634" s="70"/>
      <c r="AA634" s="70"/>
      <c r="AB634" s="70"/>
      <c r="AC634" s="70"/>
      <c r="AD634" s="70"/>
      <c r="AE634" s="70"/>
      <c r="AF634" s="70"/>
      <c r="AG634" s="70"/>
      <c r="AH634" s="70"/>
      <c r="AI634" s="70"/>
      <c r="AJ634" s="70"/>
      <c r="AK634" s="70"/>
      <c r="AL634" s="70">
        <v>5543</v>
      </c>
      <c r="AM634" s="70">
        <v>8066.9888929999997</v>
      </c>
      <c r="AN634" s="70">
        <v>5543</v>
      </c>
      <c r="AO634" s="70">
        <v>8066.9888929999997</v>
      </c>
    </row>
    <row r="635" spans="1:41" x14ac:dyDescent="0.25">
      <c r="A635" s="72">
        <v>8303</v>
      </c>
      <c r="B635" s="70"/>
      <c r="C635" s="70"/>
      <c r="D635" s="70"/>
      <c r="E635" s="70"/>
      <c r="F635" s="70"/>
      <c r="G635" s="70"/>
      <c r="H635" s="70"/>
      <c r="I635" s="70"/>
      <c r="J635" s="70"/>
      <c r="K635" s="70"/>
      <c r="L635" s="70"/>
      <c r="M635" s="70"/>
      <c r="N635" s="70"/>
      <c r="O635" s="70"/>
      <c r="P635" s="70"/>
      <c r="Q635" s="70"/>
      <c r="R635" s="70"/>
      <c r="S635" s="70"/>
      <c r="T635" s="70"/>
      <c r="U635" s="70"/>
      <c r="V635" s="70"/>
      <c r="W635" s="70"/>
      <c r="X635" s="70"/>
      <c r="Y635" s="70"/>
      <c r="Z635" s="70"/>
      <c r="AA635" s="70"/>
      <c r="AB635" s="70">
        <v>4754</v>
      </c>
      <c r="AC635" s="70">
        <v>2416.668674</v>
      </c>
      <c r="AD635" s="70"/>
      <c r="AE635" s="70"/>
      <c r="AF635" s="70"/>
      <c r="AG635" s="70"/>
      <c r="AH635" s="70"/>
      <c r="AI635" s="70"/>
      <c r="AJ635" s="70"/>
      <c r="AK635" s="70"/>
      <c r="AL635" s="70"/>
      <c r="AM635" s="70"/>
      <c r="AN635" s="70">
        <v>4754</v>
      </c>
      <c r="AO635" s="70">
        <v>2416.668674</v>
      </c>
    </row>
    <row r="636" spans="1:41" x14ac:dyDescent="0.25">
      <c r="A636" s="72">
        <v>8338</v>
      </c>
      <c r="B636" s="70"/>
      <c r="C636" s="70"/>
      <c r="D636" s="70"/>
      <c r="E636" s="70"/>
      <c r="F636" s="70"/>
      <c r="G636" s="70"/>
      <c r="H636" s="70"/>
      <c r="I636" s="70"/>
      <c r="J636" s="70"/>
      <c r="K636" s="70"/>
      <c r="L636" s="70"/>
      <c r="M636" s="70"/>
      <c r="N636" s="70"/>
      <c r="O636" s="70"/>
      <c r="P636" s="70"/>
      <c r="Q636" s="70"/>
      <c r="R636" s="70"/>
      <c r="S636" s="70"/>
      <c r="T636" s="70"/>
      <c r="U636" s="70"/>
      <c r="V636" s="70"/>
      <c r="W636" s="70"/>
      <c r="X636" s="70"/>
      <c r="Y636" s="70"/>
      <c r="Z636" s="70"/>
      <c r="AA636" s="70"/>
      <c r="AB636" s="70"/>
      <c r="AC636" s="70"/>
      <c r="AD636" s="70"/>
      <c r="AE636" s="70"/>
      <c r="AF636" s="70"/>
      <c r="AG636" s="70"/>
      <c r="AH636" s="70"/>
      <c r="AI636" s="70"/>
      <c r="AJ636" s="70"/>
      <c r="AK636" s="70"/>
      <c r="AL636" s="70">
        <v>6635</v>
      </c>
      <c r="AM636" s="70">
        <v>11496.863585999999</v>
      </c>
      <c r="AN636" s="70">
        <v>6635</v>
      </c>
      <c r="AO636" s="70">
        <v>11496.863585999999</v>
      </c>
    </row>
    <row r="637" spans="1:41" x14ac:dyDescent="0.25">
      <c r="A637" s="72">
        <v>8361</v>
      </c>
      <c r="B637" s="70"/>
      <c r="C637" s="70"/>
      <c r="D637" s="70"/>
      <c r="E637" s="70"/>
      <c r="F637" s="70"/>
      <c r="G637" s="70"/>
      <c r="H637" s="70"/>
      <c r="I637" s="70"/>
      <c r="J637" s="70"/>
      <c r="K637" s="70"/>
      <c r="L637" s="70"/>
      <c r="M637" s="70"/>
      <c r="N637" s="70"/>
      <c r="O637" s="70"/>
      <c r="P637" s="70"/>
      <c r="Q637" s="70"/>
      <c r="R637" s="70"/>
      <c r="S637" s="70"/>
      <c r="T637" s="70"/>
      <c r="U637" s="70"/>
      <c r="V637" s="70"/>
      <c r="W637" s="70"/>
      <c r="X637" s="70"/>
      <c r="Y637" s="70"/>
      <c r="Z637" s="70"/>
      <c r="AA637" s="70"/>
      <c r="AB637" s="70">
        <v>3552</v>
      </c>
      <c r="AC637" s="70">
        <v>1169.3964000000001</v>
      </c>
      <c r="AD637" s="70"/>
      <c r="AE637" s="70"/>
      <c r="AF637" s="70"/>
      <c r="AG637" s="70"/>
      <c r="AH637" s="70"/>
      <c r="AI637" s="70"/>
      <c r="AJ637" s="70"/>
      <c r="AK637" s="70"/>
      <c r="AL637" s="70"/>
      <c r="AM637" s="70"/>
      <c r="AN637" s="70">
        <v>3552</v>
      </c>
      <c r="AO637" s="70">
        <v>1169.3964000000001</v>
      </c>
    </row>
    <row r="638" spans="1:41" x14ac:dyDescent="0.25">
      <c r="A638" s="72">
        <v>8366</v>
      </c>
      <c r="B638" s="70"/>
      <c r="C638" s="70"/>
      <c r="D638" s="70"/>
      <c r="E638" s="70"/>
      <c r="F638" s="70"/>
      <c r="G638" s="70"/>
      <c r="H638" s="70"/>
      <c r="I638" s="70"/>
      <c r="J638" s="70"/>
      <c r="K638" s="70"/>
      <c r="L638" s="70"/>
      <c r="M638" s="70"/>
      <c r="N638" s="70"/>
      <c r="O638" s="70"/>
      <c r="P638" s="70"/>
      <c r="Q638" s="70"/>
      <c r="R638" s="70"/>
      <c r="S638" s="70"/>
      <c r="T638" s="70"/>
      <c r="U638" s="70"/>
      <c r="V638" s="70"/>
      <c r="W638" s="70"/>
      <c r="X638" s="70"/>
      <c r="Y638" s="70"/>
      <c r="Z638" s="70"/>
      <c r="AA638" s="70"/>
      <c r="AB638" s="70">
        <v>13127</v>
      </c>
      <c r="AC638" s="70">
        <v>10241.565334999999</v>
      </c>
      <c r="AD638" s="70"/>
      <c r="AE638" s="70"/>
      <c r="AF638" s="70"/>
      <c r="AG638" s="70"/>
      <c r="AH638" s="70"/>
      <c r="AI638" s="70"/>
      <c r="AJ638" s="70"/>
      <c r="AK638" s="70"/>
      <c r="AL638" s="70"/>
      <c r="AM638" s="70"/>
      <c r="AN638" s="70">
        <v>13127</v>
      </c>
      <c r="AO638" s="70">
        <v>10241.565334999999</v>
      </c>
    </row>
    <row r="639" spans="1:41" x14ac:dyDescent="0.25">
      <c r="A639" s="72">
        <v>8371</v>
      </c>
      <c r="B639" s="70"/>
      <c r="C639" s="70"/>
      <c r="D639" s="70"/>
      <c r="E639" s="70"/>
      <c r="F639" s="70"/>
      <c r="G639" s="70"/>
      <c r="H639" s="70"/>
      <c r="I639" s="70"/>
      <c r="J639" s="70"/>
      <c r="K639" s="70"/>
      <c r="L639" s="70"/>
      <c r="M639" s="70"/>
      <c r="N639" s="70"/>
      <c r="O639" s="70"/>
      <c r="P639" s="70"/>
      <c r="Q639" s="70"/>
      <c r="R639" s="70"/>
      <c r="S639" s="70"/>
      <c r="T639" s="70"/>
      <c r="U639" s="70"/>
      <c r="V639" s="70"/>
      <c r="W639" s="70"/>
      <c r="X639" s="70"/>
      <c r="Y639" s="70"/>
      <c r="Z639" s="70"/>
      <c r="AA639" s="70"/>
      <c r="AB639" s="70">
        <v>7520</v>
      </c>
      <c r="AC639" s="70">
        <v>8122.0127149999998</v>
      </c>
      <c r="AD639" s="70"/>
      <c r="AE639" s="70"/>
      <c r="AF639" s="70"/>
      <c r="AG639" s="70"/>
      <c r="AH639" s="70"/>
      <c r="AI639" s="70"/>
      <c r="AJ639" s="70"/>
      <c r="AK639" s="70"/>
      <c r="AL639" s="70"/>
      <c r="AM639" s="70"/>
      <c r="AN639" s="70">
        <v>7520</v>
      </c>
      <c r="AO639" s="70">
        <v>8122.0127149999998</v>
      </c>
    </row>
    <row r="640" spans="1:41" x14ac:dyDescent="0.25">
      <c r="A640" s="72">
        <v>8375</v>
      </c>
      <c r="B640" s="70"/>
      <c r="C640" s="70"/>
      <c r="D640" s="70"/>
      <c r="E640" s="70"/>
      <c r="F640" s="70"/>
      <c r="G640" s="70"/>
      <c r="H640" s="70"/>
      <c r="I640" s="70"/>
      <c r="J640" s="70"/>
      <c r="K640" s="70"/>
      <c r="L640" s="70"/>
      <c r="M640" s="70"/>
      <c r="N640" s="70"/>
      <c r="O640" s="70"/>
      <c r="P640" s="70"/>
      <c r="Q640" s="70"/>
      <c r="R640" s="70"/>
      <c r="S640" s="70"/>
      <c r="T640" s="70"/>
      <c r="U640" s="70"/>
      <c r="V640" s="70"/>
      <c r="W640" s="70"/>
      <c r="X640" s="70"/>
      <c r="Y640" s="70"/>
      <c r="Z640" s="70"/>
      <c r="AA640" s="70"/>
      <c r="AB640" s="70">
        <v>10826</v>
      </c>
      <c r="AC640" s="70">
        <v>8029.569493</v>
      </c>
      <c r="AD640" s="70"/>
      <c r="AE640" s="70"/>
      <c r="AF640" s="70"/>
      <c r="AG640" s="70"/>
      <c r="AH640" s="70"/>
      <c r="AI640" s="70"/>
      <c r="AJ640" s="70"/>
      <c r="AK640" s="70"/>
      <c r="AL640" s="70"/>
      <c r="AM640" s="70"/>
      <c r="AN640" s="70">
        <v>10826</v>
      </c>
      <c r="AO640" s="70">
        <v>8029.569493</v>
      </c>
    </row>
    <row r="641" spans="1:41" x14ac:dyDescent="0.25">
      <c r="A641" s="72">
        <v>8376</v>
      </c>
      <c r="B641" s="70"/>
      <c r="C641" s="70"/>
      <c r="D641" s="70"/>
      <c r="E641" s="70"/>
      <c r="F641" s="70"/>
      <c r="G641" s="70"/>
      <c r="H641" s="70"/>
      <c r="I641" s="70"/>
      <c r="J641" s="70"/>
      <c r="K641" s="70"/>
      <c r="L641" s="70"/>
      <c r="M641" s="70"/>
      <c r="N641" s="70"/>
      <c r="O641" s="70"/>
      <c r="P641" s="70"/>
      <c r="Q641" s="70"/>
      <c r="R641" s="70"/>
      <c r="S641" s="70"/>
      <c r="T641" s="70"/>
      <c r="U641" s="70"/>
      <c r="V641" s="70"/>
      <c r="W641" s="70"/>
      <c r="X641" s="70"/>
      <c r="Y641" s="70"/>
      <c r="Z641" s="70"/>
      <c r="AA641" s="70"/>
      <c r="AB641" s="70">
        <v>18048</v>
      </c>
      <c r="AC641" s="70">
        <v>39867.526368999999</v>
      </c>
      <c r="AD641" s="70"/>
      <c r="AE641" s="70"/>
      <c r="AF641" s="70"/>
      <c r="AG641" s="70"/>
      <c r="AH641" s="70"/>
      <c r="AI641" s="70"/>
      <c r="AJ641" s="70"/>
      <c r="AK641" s="70"/>
      <c r="AL641" s="70"/>
      <c r="AM641" s="70"/>
      <c r="AN641" s="70">
        <v>18048</v>
      </c>
      <c r="AO641" s="70">
        <v>39867.526368999999</v>
      </c>
    </row>
    <row r="642" spans="1:41" x14ac:dyDescent="0.25">
      <c r="A642" s="72">
        <v>8380</v>
      </c>
      <c r="B642" s="70"/>
      <c r="C642" s="70"/>
      <c r="D642" s="70"/>
      <c r="E642" s="70"/>
      <c r="F642" s="70"/>
      <c r="G642" s="70"/>
      <c r="H642" s="70"/>
      <c r="I642" s="70"/>
      <c r="J642" s="70"/>
      <c r="K642" s="70"/>
      <c r="L642" s="70"/>
      <c r="M642" s="70"/>
      <c r="N642" s="70"/>
      <c r="O642" s="70"/>
      <c r="P642" s="70"/>
      <c r="Q642" s="70"/>
      <c r="R642" s="70"/>
      <c r="S642" s="70"/>
      <c r="T642" s="70"/>
      <c r="U642" s="70"/>
      <c r="V642" s="70"/>
      <c r="W642" s="70"/>
      <c r="X642" s="70"/>
      <c r="Y642" s="70"/>
      <c r="Z642" s="70"/>
      <c r="AA642" s="70"/>
      <c r="AB642" s="70">
        <v>4510</v>
      </c>
      <c r="AC642" s="70">
        <v>3779.0171909999999</v>
      </c>
      <c r="AD642" s="70"/>
      <c r="AE642" s="70"/>
      <c r="AF642" s="70"/>
      <c r="AG642" s="70"/>
      <c r="AH642" s="70"/>
      <c r="AI642" s="70"/>
      <c r="AJ642" s="70"/>
      <c r="AK642" s="70"/>
      <c r="AL642" s="70"/>
      <c r="AM642" s="70"/>
      <c r="AN642" s="70">
        <v>4510</v>
      </c>
      <c r="AO642" s="70">
        <v>3779.0171909999999</v>
      </c>
    </row>
    <row r="643" spans="1:41" x14ac:dyDescent="0.25">
      <c r="A643" s="72">
        <v>8382</v>
      </c>
      <c r="B643" s="70"/>
      <c r="C643" s="70"/>
      <c r="D643" s="70"/>
      <c r="E643" s="70"/>
      <c r="F643" s="70"/>
      <c r="G643" s="70"/>
      <c r="H643" s="70"/>
      <c r="I643" s="70"/>
      <c r="J643" s="70"/>
      <c r="K643" s="70"/>
      <c r="L643" s="70"/>
      <c r="M643" s="70"/>
      <c r="N643" s="70"/>
      <c r="O643" s="70"/>
      <c r="P643" s="70"/>
      <c r="Q643" s="70"/>
      <c r="R643" s="70"/>
      <c r="S643" s="70"/>
      <c r="T643" s="70"/>
      <c r="U643" s="70"/>
      <c r="V643" s="70"/>
      <c r="W643" s="70"/>
      <c r="X643" s="70"/>
      <c r="Y643" s="70"/>
      <c r="Z643" s="70"/>
      <c r="AA643" s="70"/>
      <c r="AB643" s="70"/>
      <c r="AC643" s="70"/>
      <c r="AD643" s="70"/>
      <c r="AE643" s="70"/>
      <c r="AF643" s="70">
        <v>18700</v>
      </c>
      <c r="AG643" s="70">
        <v>14908.732505999998</v>
      </c>
      <c r="AH643" s="70"/>
      <c r="AI643" s="70"/>
      <c r="AJ643" s="70"/>
      <c r="AK643" s="70"/>
      <c r="AL643" s="70"/>
      <c r="AM643" s="70"/>
      <c r="AN643" s="70">
        <v>18700</v>
      </c>
      <c r="AO643" s="70">
        <v>14908.732505999998</v>
      </c>
    </row>
    <row r="644" spans="1:41" x14ac:dyDescent="0.25">
      <c r="A644" s="72">
        <v>8383</v>
      </c>
      <c r="B644" s="70"/>
      <c r="C644" s="70"/>
      <c r="D644" s="70"/>
      <c r="E644" s="70"/>
      <c r="F644" s="70"/>
      <c r="G644" s="70"/>
      <c r="H644" s="70"/>
      <c r="I644" s="70"/>
      <c r="J644" s="70"/>
      <c r="K644" s="70"/>
      <c r="L644" s="70"/>
      <c r="M644" s="70"/>
      <c r="N644" s="70"/>
      <c r="O644" s="70"/>
      <c r="P644" s="70"/>
      <c r="Q644" s="70"/>
      <c r="R644" s="70"/>
      <c r="S644" s="70"/>
      <c r="T644" s="70"/>
      <c r="U644" s="70"/>
      <c r="V644" s="70"/>
      <c r="W644" s="70"/>
      <c r="X644" s="70"/>
      <c r="Y644" s="70"/>
      <c r="Z644" s="70"/>
      <c r="AA644" s="70"/>
      <c r="AB644" s="70"/>
      <c r="AC644" s="70"/>
      <c r="AD644" s="70"/>
      <c r="AE644" s="70"/>
      <c r="AF644" s="70">
        <v>2400</v>
      </c>
      <c r="AG644" s="70">
        <v>2542.0144959999998</v>
      </c>
      <c r="AH644" s="70"/>
      <c r="AI644" s="70"/>
      <c r="AJ644" s="70"/>
      <c r="AK644" s="70"/>
      <c r="AL644" s="70"/>
      <c r="AM644" s="70"/>
      <c r="AN644" s="70">
        <v>2400</v>
      </c>
      <c r="AO644" s="70">
        <v>2542.0144959999998</v>
      </c>
    </row>
    <row r="645" spans="1:41" x14ac:dyDescent="0.25">
      <c r="A645" s="72">
        <v>8387</v>
      </c>
      <c r="B645" s="70"/>
      <c r="C645" s="70"/>
      <c r="D645" s="70"/>
      <c r="E645" s="70"/>
      <c r="F645" s="70"/>
      <c r="G645" s="70"/>
      <c r="H645" s="70"/>
      <c r="I645" s="70"/>
      <c r="J645" s="70">
        <v>11700</v>
      </c>
      <c r="K645" s="70">
        <v>11295.063004</v>
      </c>
      <c r="L645" s="70"/>
      <c r="M645" s="70"/>
      <c r="N645" s="70"/>
      <c r="O645" s="70"/>
      <c r="P645" s="70"/>
      <c r="Q645" s="70"/>
      <c r="R645" s="70"/>
      <c r="S645" s="70"/>
      <c r="T645" s="70"/>
      <c r="U645" s="70"/>
      <c r="V645" s="70"/>
      <c r="W645" s="70"/>
      <c r="X645" s="70"/>
      <c r="Y645" s="70"/>
      <c r="Z645" s="70"/>
      <c r="AA645" s="70"/>
      <c r="AB645" s="70"/>
      <c r="AC645" s="70"/>
      <c r="AD645" s="70"/>
      <c r="AE645" s="70"/>
      <c r="AF645" s="70"/>
      <c r="AG645" s="70"/>
      <c r="AH645" s="70"/>
      <c r="AI645" s="70"/>
      <c r="AJ645" s="70"/>
      <c r="AK645" s="70"/>
      <c r="AL645" s="70"/>
      <c r="AM645" s="70"/>
      <c r="AN645" s="70">
        <v>11700</v>
      </c>
      <c r="AO645" s="70">
        <v>11295.063004</v>
      </c>
    </row>
    <row r="646" spans="1:41" x14ac:dyDescent="0.25">
      <c r="A646" s="72">
        <v>8401</v>
      </c>
      <c r="B646" s="70"/>
      <c r="C646" s="70"/>
      <c r="D646" s="70"/>
      <c r="E646" s="70"/>
      <c r="F646" s="70"/>
      <c r="G646" s="70"/>
      <c r="H646" s="70"/>
      <c r="I646" s="70"/>
      <c r="J646" s="70"/>
      <c r="K646" s="70"/>
      <c r="L646" s="70"/>
      <c r="M646" s="70"/>
      <c r="N646" s="70"/>
      <c r="O646" s="70"/>
      <c r="P646" s="70"/>
      <c r="Q646" s="70"/>
      <c r="R646" s="70"/>
      <c r="S646" s="70"/>
      <c r="T646" s="70"/>
      <c r="U646" s="70"/>
      <c r="V646" s="70"/>
      <c r="W646" s="70"/>
      <c r="X646" s="70"/>
      <c r="Y646" s="70"/>
      <c r="Z646" s="70"/>
      <c r="AA646" s="70"/>
      <c r="AB646" s="70"/>
      <c r="AC646" s="70"/>
      <c r="AD646" s="70"/>
      <c r="AE646" s="70"/>
      <c r="AF646" s="70"/>
      <c r="AG646" s="70"/>
      <c r="AH646" s="70"/>
      <c r="AI646" s="70"/>
      <c r="AJ646" s="70"/>
      <c r="AK646" s="70"/>
      <c r="AL646" s="70">
        <v>2600</v>
      </c>
      <c r="AM646" s="70">
        <v>1553.8534540000001</v>
      </c>
      <c r="AN646" s="70">
        <v>2600</v>
      </c>
      <c r="AO646" s="70">
        <v>1553.8534540000001</v>
      </c>
    </row>
    <row r="647" spans="1:41" x14ac:dyDescent="0.25">
      <c r="A647" s="72">
        <v>8415</v>
      </c>
      <c r="B647" s="70"/>
      <c r="C647" s="70"/>
      <c r="D647" s="70"/>
      <c r="E647" s="70"/>
      <c r="F647" s="70"/>
      <c r="G647" s="70"/>
      <c r="H647" s="70"/>
      <c r="I647" s="70"/>
      <c r="J647" s="70"/>
      <c r="K647" s="70"/>
      <c r="L647" s="70"/>
      <c r="M647" s="70"/>
      <c r="N647" s="70"/>
      <c r="O647" s="70"/>
      <c r="P647" s="70"/>
      <c r="Q647" s="70"/>
      <c r="R647" s="70"/>
      <c r="S647" s="70"/>
      <c r="T647" s="70"/>
      <c r="U647" s="70"/>
      <c r="V647" s="70"/>
      <c r="W647" s="70"/>
      <c r="X647" s="70"/>
      <c r="Y647" s="70"/>
      <c r="Z647" s="70"/>
      <c r="AA647" s="70"/>
      <c r="AB647" s="70">
        <v>3520</v>
      </c>
      <c r="AC647" s="70">
        <v>6918.3942190000007</v>
      </c>
      <c r="AD647" s="70"/>
      <c r="AE647" s="70"/>
      <c r="AF647" s="70"/>
      <c r="AG647" s="70"/>
      <c r="AH647" s="70"/>
      <c r="AI647" s="70"/>
      <c r="AJ647" s="70"/>
      <c r="AK647" s="70"/>
      <c r="AL647" s="70"/>
      <c r="AM647" s="70"/>
      <c r="AN647" s="70">
        <v>3520</v>
      </c>
      <c r="AO647" s="70">
        <v>6918.3942190000007</v>
      </c>
    </row>
    <row r="648" spans="1:41" x14ac:dyDescent="0.25">
      <c r="A648" s="72">
        <v>8420</v>
      </c>
      <c r="B648" s="70"/>
      <c r="C648" s="70"/>
      <c r="D648" s="70"/>
      <c r="E648" s="70"/>
      <c r="F648" s="70"/>
      <c r="G648" s="70"/>
      <c r="H648" s="70"/>
      <c r="I648" s="70"/>
      <c r="J648" s="70"/>
      <c r="K648" s="70"/>
      <c r="L648" s="70"/>
      <c r="M648" s="70"/>
      <c r="N648" s="70"/>
      <c r="O648" s="70"/>
      <c r="P648" s="70"/>
      <c r="Q648" s="70"/>
      <c r="R648" s="70"/>
      <c r="S648" s="70"/>
      <c r="T648" s="70"/>
      <c r="U648" s="70"/>
      <c r="V648" s="70"/>
      <c r="W648" s="70"/>
      <c r="X648" s="70"/>
      <c r="Y648" s="70"/>
      <c r="Z648" s="70"/>
      <c r="AA648" s="70"/>
      <c r="AB648" s="70">
        <v>6738</v>
      </c>
      <c r="AC648" s="70">
        <v>2988.7904529999996</v>
      </c>
      <c r="AD648" s="70"/>
      <c r="AE648" s="70"/>
      <c r="AF648" s="70"/>
      <c r="AG648" s="70"/>
      <c r="AH648" s="70"/>
      <c r="AI648" s="70"/>
      <c r="AJ648" s="70"/>
      <c r="AK648" s="70"/>
      <c r="AL648" s="70"/>
      <c r="AM648" s="70"/>
      <c r="AN648" s="70">
        <v>6738</v>
      </c>
      <c r="AO648" s="70">
        <v>2988.7904529999996</v>
      </c>
    </row>
    <row r="649" spans="1:41" x14ac:dyDescent="0.25">
      <c r="A649" s="72">
        <v>8425</v>
      </c>
      <c r="B649" s="70"/>
      <c r="C649" s="70"/>
      <c r="D649" s="70"/>
      <c r="E649" s="70"/>
      <c r="F649" s="70"/>
      <c r="G649" s="70"/>
      <c r="H649" s="70"/>
      <c r="I649" s="70"/>
      <c r="J649" s="70"/>
      <c r="K649" s="70"/>
      <c r="L649" s="70"/>
      <c r="M649" s="70"/>
      <c r="N649" s="70"/>
      <c r="O649" s="70"/>
      <c r="P649" s="70"/>
      <c r="Q649" s="70"/>
      <c r="R649" s="70"/>
      <c r="S649" s="70"/>
      <c r="T649" s="70"/>
      <c r="U649" s="70"/>
      <c r="V649" s="70"/>
      <c r="W649" s="70"/>
      <c r="X649" s="70"/>
      <c r="Y649" s="70"/>
      <c r="Z649" s="70"/>
      <c r="AA649" s="70"/>
      <c r="AB649" s="70">
        <v>3712</v>
      </c>
      <c r="AC649" s="70">
        <v>6110.4842769999996</v>
      </c>
      <c r="AD649" s="70"/>
      <c r="AE649" s="70"/>
      <c r="AF649" s="70"/>
      <c r="AG649" s="70"/>
      <c r="AH649" s="70"/>
      <c r="AI649" s="70"/>
      <c r="AJ649" s="70"/>
      <c r="AK649" s="70"/>
      <c r="AL649" s="70"/>
      <c r="AM649" s="70"/>
      <c r="AN649" s="70">
        <v>3712</v>
      </c>
      <c r="AO649" s="70">
        <v>6110.4842769999996</v>
      </c>
    </row>
    <row r="650" spans="1:41" x14ac:dyDescent="0.25">
      <c r="A650" s="72">
        <v>8443</v>
      </c>
      <c r="B650" s="70"/>
      <c r="C650" s="70"/>
      <c r="D650" s="70"/>
      <c r="E650" s="70"/>
      <c r="F650" s="70"/>
      <c r="G650" s="70"/>
      <c r="H650" s="70"/>
      <c r="I650" s="70"/>
      <c r="J650" s="70"/>
      <c r="K650" s="70"/>
      <c r="L650" s="70"/>
      <c r="M650" s="70"/>
      <c r="N650" s="70"/>
      <c r="O650" s="70"/>
      <c r="P650" s="70"/>
      <c r="Q650" s="70"/>
      <c r="R650" s="70"/>
      <c r="S650" s="70"/>
      <c r="T650" s="70"/>
      <c r="U650" s="70"/>
      <c r="V650" s="70"/>
      <c r="W650" s="70"/>
      <c r="X650" s="70"/>
      <c r="Y650" s="70"/>
      <c r="Z650" s="70"/>
      <c r="AA650" s="70"/>
      <c r="AB650" s="70">
        <v>5681</v>
      </c>
      <c r="AC650" s="70">
        <v>7860.8409870000005</v>
      </c>
      <c r="AD650" s="70"/>
      <c r="AE650" s="70"/>
      <c r="AF650" s="70"/>
      <c r="AG650" s="70"/>
      <c r="AH650" s="70"/>
      <c r="AI650" s="70"/>
      <c r="AJ650" s="70"/>
      <c r="AK650" s="70"/>
      <c r="AL650" s="70"/>
      <c r="AM650" s="70"/>
      <c r="AN650" s="70">
        <v>5681</v>
      </c>
      <c r="AO650" s="70">
        <v>7860.8409870000005</v>
      </c>
    </row>
    <row r="651" spans="1:41" x14ac:dyDescent="0.25">
      <c r="A651" s="72">
        <v>8449</v>
      </c>
      <c r="B651" s="70"/>
      <c r="C651" s="70"/>
      <c r="D651" s="70"/>
      <c r="E651" s="70"/>
      <c r="F651" s="70"/>
      <c r="G651" s="70"/>
      <c r="H651" s="70"/>
      <c r="I651" s="70"/>
      <c r="J651" s="70"/>
      <c r="K651" s="70"/>
      <c r="L651" s="70"/>
      <c r="M651" s="70"/>
      <c r="N651" s="70"/>
      <c r="O651" s="70"/>
      <c r="P651" s="70"/>
      <c r="Q651" s="70"/>
      <c r="R651" s="70"/>
      <c r="S651" s="70"/>
      <c r="T651" s="70"/>
      <c r="U651" s="70"/>
      <c r="V651" s="70"/>
      <c r="W651" s="70"/>
      <c r="X651" s="70"/>
      <c r="Y651" s="70"/>
      <c r="Z651" s="70"/>
      <c r="AA651" s="70"/>
      <c r="AB651" s="70">
        <v>12883</v>
      </c>
      <c r="AC651" s="70">
        <v>14629.711977999999</v>
      </c>
      <c r="AD651" s="70"/>
      <c r="AE651" s="70"/>
      <c r="AF651" s="70"/>
      <c r="AG651" s="70"/>
      <c r="AH651" s="70"/>
      <c r="AI651" s="70"/>
      <c r="AJ651" s="70"/>
      <c r="AK651" s="70"/>
      <c r="AL651" s="70"/>
      <c r="AM651" s="70"/>
      <c r="AN651" s="70">
        <v>12883</v>
      </c>
      <c r="AO651" s="70">
        <v>14629.711977999999</v>
      </c>
    </row>
    <row r="652" spans="1:41" x14ac:dyDescent="0.25">
      <c r="A652" s="72">
        <v>8453</v>
      </c>
      <c r="B652" s="70"/>
      <c r="C652" s="70"/>
      <c r="D652" s="70"/>
      <c r="E652" s="70"/>
      <c r="F652" s="70"/>
      <c r="G652" s="70"/>
      <c r="H652" s="70"/>
      <c r="I652" s="70"/>
      <c r="J652" s="70"/>
      <c r="K652" s="70"/>
      <c r="L652" s="70"/>
      <c r="M652" s="70"/>
      <c r="N652" s="70"/>
      <c r="O652" s="70"/>
      <c r="P652" s="70"/>
      <c r="Q652" s="70"/>
      <c r="R652" s="70"/>
      <c r="S652" s="70"/>
      <c r="T652" s="70"/>
      <c r="U652" s="70"/>
      <c r="V652" s="70"/>
      <c r="W652" s="70"/>
      <c r="X652" s="70"/>
      <c r="Y652" s="70"/>
      <c r="Z652" s="70"/>
      <c r="AA652" s="70"/>
      <c r="AB652" s="70">
        <v>8050</v>
      </c>
      <c r="AC652" s="70">
        <v>15740.912544000001</v>
      </c>
      <c r="AD652" s="70"/>
      <c r="AE652" s="70"/>
      <c r="AF652" s="70"/>
      <c r="AG652" s="70"/>
      <c r="AH652" s="70"/>
      <c r="AI652" s="70"/>
      <c r="AJ652" s="70"/>
      <c r="AK652" s="70"/>
      <c r="AL652" s="70"/>
      <c r="AM652" s="70"/>
      <c r="AN652" s="70">
        <v>8050</v>
      </c>
      <c r="AO652" s="70">
        <v>15740.912544000001</v>
      </c>
    </row>
    <row r="653" spans="1:41" x14ac:dyDescent="0.25">
      <c r="A653" s="72">
        <v>8464</v>
      </c>
      <c r="B653" s="70"/>
      <c r="C653" s="70"/>
      <c r="D653" s="70"/>
      <c r="E653" s="70"/>
      <c r="F653" s="70"/>
      <c r="G653" s="70"/>
      <c r="H653" s="70"/>
      <c r="I653" s="70"/>
      <c r="J653" s="70"/>
      <c r="K653" s="70"/>
      <c r="L653" s="70"/>
      <c r="M653" s="70"/>
      <c r="N653" s="70"/>
      <c r="O653" s="70"/>
      <c r="P653" s="70"/>
      <c r="Q653" s="70"/>
      <c r="R653" s="70"/>
      <c r="S653" s="70"/>
      <c r="T653" s="70"/>
      <c r="U653" s="70"/>
      <c r="V653" s="70"/>
      <c r="W653" s="70"/>
      <c r="X653" s="70"/>
      <c r="Y653" s="70"/>
      <c r="Z653" s="70"/>
      <c r="AA653" s="70"/>
      <c r="AB653" s="70">
        <v>3687</v>
      </c>
      <c r="AC653" s="70">
        <v>2522.7139050000001</v>
      </c>
      <c r="AD653" s="70"/>
      <c r="AE653" s="70"/>
      <c r="AF653" s="70"/>
      <c r="AG653" s="70"/>
      <c r="AH653" s="70"/>
      <c r="AI653" s="70"/>
      <c r="AJ653" s="70"/>
      <c r="AK653" s="70"/>
      <c r="AL653" s="70"/>
      <c r="AM653" s="70"/>
      <c r="AN653" s="70">
        <v>3687</v>
      </c>
      <c r="AO653" s="70">
        <v>2522.7139050000001</v>
      </c>
    </row>
    <row r="654" spans="1:41" x14ac:dyDescent="0.25">
      <c r="A654" s="72">
        <v>8481</v>
      </c>
      <c r="B654" s="70"/>
      <c r="C654" s="70"/>
      <c r="D654" s="70"/>
      <c r="E654" s="70"/>
      <c r="F654" s="70"/>
      <c r="G654" s="70"/>
      <c r="H654" s="70"/>
      <c r="I654" s="70"/>
      <c r="J654" s="70"/>
      <c r="K654" s="70"/>
      <c r="L654" s="70"/>
      <c r="M654" s="70"/>
      <c r="N654" s="70"/>
      <c r="O654" s="70"/>
      <c r="P654" s="70"/>
      <c r="Q654" s="70"/>
      <c r="R654" s="70"/>
      <c r="S654" s="70"/>
      <c r="T654" s="70"/>
      <c r="U654" s="70"/>
      <c r="V654" s="70"/>
      <c r="W654" s="70"/>
      <c r="X654" s="70"/>
      <c r="Y654" s="70"/>
      <c r="Z654" s="70"/>
      <c r="AA654" s="70"/>
      <c r="AB654" s="70"/>
      <c r="AC654" s="70"/>
      <c r="AD654" s="70"/>
      <c r="AE654" s="70"/>
      <c r="AF654" s="70"/>
      <c r="AG654" s="70"/>
      <c r="AH654" s="70"/>
      <c r="AI654" s="70"/>
      <c r="AJ654" s="70"/>
      <c r="AK654" s="70"/>
      <c r="AL654" s="70">
        <v>649</v>
      </c>
      <c r="AM654" s="70">
        <v>1913.0931310000001</v>
      </c>
      <c r="AN654" s="70">
        <v>649</v>
      </c>
      <c r="AO654" s="70">
        <v>1913.0931310000001</v>
      </c>
    </row>
    <row r="655" spans="1:41" x14ac:dyDescent="0.25">
      <c r="A655" s="72">
        <v>8485</v>
      </c>
      <c r="B655" s="70"/>
      <c r="C655" s="70"/>
      <c r="D655" s="70"/>
      <c r="E655" s="70"/>
      <c r="F655" s="70"/>
      <c r="G655" s="70"/>
      <c r="H655" s="70"/>
      <c r="I655" s="70"/>
      <c r="J655" s="70"/>
      <c r="K655" s="70"/>
      <c r="L655" s="70"/>
      <c r="M655" s="70"/>
      <c r="N655" s="70"/>
      <c r="O655" s="70"/>
      <c r="P655" s="70"/>
      <c r="Q655" s="70"/>
      <c r="R655" s="70"/>
      <c r="S655" s="70"/>
      <c r="T655" s="70"/>
      <c r="U655" s="70"/>
      <c r="V655" s="70"/>
      <c r="W655" s="70"/>
      <c r="X655" s="70"/>
      <c r="Y655" s="70"/>
      <c r="Z655" s="70"/>
      <c r="AA655" s="70"/>
      <c r="AB655" s="70">
        <v>4635</v>
      </c>
      <c r="AC655" s="70">
        <v>9855.7600669999993</v>
      </c>
      <c r="AD655" s="70"/>
      <c r="AE655" s="70"/>
      <c r="AF655" s="70"/>
      <c r="AG655" s="70"/>
      <c r="AH655" s="70"/>
      <c r="AI655" s="70"/>
      <c r="AJ655" s="70"/>
      <c r="AK655" s="70"/>
      <c r="AL655" s="70"/>
      <c r="AM655" s="70"/>
      <c r="AN655" s="70">
        <v>4635</v>
      </c>
      <c r="AO655" s="70">
        <v>9855.7600669999993</v>
      </c>
    </row>
    <row r="656" spans="1:41" x14ac:dyDescent="0.25">
      <c r="A656" s="72">
        <v>8493</v>
      </c>
      <c r="B656" s="70"/>
      <c r="C656" s="70"/>
      <c r="D656" s="70"/>
      <c r="E656" s="70"/>
      <c r="F656" s="70"/>
      <c r="G656" s="70"/>
      <c r="H656" s="70"/>
      <c r="I656" s="70"/>
      <c r="J656" s="70"/>
      <c r="K656" s="70"/>
      <c r="L656" s="70"/>
      <c r="M656" s="70"/>
      <c r="N656" s="70"/>
      <c r="O656" s="70"/>
      <c r="P656" s="70"/>
      <c r="Q656" s="70"/>
      <c r="R656" s="70"/>
      <c r="S656" s="70"/>
      <c r="T656" s="70"/>
      <c r="U656" s="70"/>
      <c r="V656" s="70">
        <v>18364</v>
      </c>
      <c r="W656" s="70">
        <v>15934.435316999999</v>
      </c>
      <c r="X656" s="70"/>
      <c r="Y656" s="70"/>
      <c r="Z656" s="70"/>
      <c r="AA656" s="70"/>
      <c r="AB656" s="70"/>
      <c r="AC656" s="70"/>
      <c r="AD656" s="70"/>
      <c r="AE656" s="70"/>
      <c r="AF656" s="70"/>
      <c r="AG656" s="70"/>
      <c r="AH656" s="70"/>
      <c r="AI656" s="70"/>
      <c r="AJ656" s="70"/>
      <c r="AK656" s="70"/>
      <c r="AL656" s="70"/>
      <c r="AM656" s="70"/>
      <c r="AN656" s="70">
        <v>18364</v>
      </c>
      <c r="AO656" s="70">
        <v>15934.435316999999</v>
      </c>
    </row>
    <row r="657" spans="1:41" x14ac:dyDescent="0.25">
      <c r="A657" s="72">
        <v>8501</v>
      </c>
      <c r="B657" s="70"/>
      <c r="C657" s="70"/>
      <c r="D657" s="70"/>
      <c r="E657" s="70"/>
      <c r="F657" s="70"/>
      <c r="G657" s="70"/>
      <c r="H657" s="70"/>
      <c r="I657" s="70"/>
      <c r="J657" s="70"/>
      <c r="K657" s="70"/>
      <c r="L657" s="70"/>
      <c r="M657" s="70"/>
      <c r="N657" s="70"/>
      <c r="O657" s="70"/>
      <c r="P657" s="70"/>
      <c r="Q657" s="70"/>
      <c r="R657" s="70"/>
      <c r="S657" s="70"/>
      <c r="T657" s="70"/>
      <c r="U657" s="70"/>
      <c r="V657" s="70"/>
      <c r="W657" s="70"/>
      <c r="X657" s="70"/>
      <c r="Y657" s="70"/>
      <c r="Z657" s="70"/>
      <c r="AA657" s="70"/>
      <c r="AB657" s="70">
        <v>2673</v>
      </c>
      <c r="AC657" s="70">
        <v>6055.8296060000002</v>
      </c>
      <c r="AD657" s="70"/>
      <c r="AE657" s="70"/>
      <c r="AF657" s="70"/>
      <c r="AG657" s="70"/>
      <c r="AH657" s="70"/>
      <c r="AI657" s="70"/>
      <c r="AJ657" s="70"/>
      <c r="AK657" s="70"/>
      <c r="AL657" s="70"/>
      <c r="AM657" s="70"/>
      <c r="AN657" s="70">
        <v>2673</v>
      </c>
      <c r="AO657" s="70">
        <v>6055.8296060000002</v>
      </c>
    </row>
    <row r="658" spans="1:41" x14ac:dyDescent="0.25">
      <c r="A658" s="72">
        <v>8505</v>
      </c>
      <c r="B658" s="70"/>
      <c r="C658" s="70"/>
      <c r="D658" s="70"/>
      <c r="E658" s="70"/>
      <c r="F658" s="70"/>
      <c r="G658" s="70"/>
      <c r="H658" s="70"/>
      <c r="I658" s="70"/>
      <c r="J658" s="70"/>
      <c r="K658" s="70"/>
      <c r="L658" s="70"/>
      <c r="M658" s="70"/>
      <c r="N658" s="70"/>
      <c r="O658" s="70"/>
      <c r="P658" s="70"/>
      <c r="Q658" s="70"/>
      <c r="R658" s="70"/>
      <c r="S658" s="70"/>
      <c r="T658" s="70"/>
      <c r="U658" s="70"/>
      <c r="V658" s="70">
        <v>8500</v>
      </c>
      <c r="W658" s="70">
        <v>3614.1843279999998</v>
      </c>
      <c r="X658" s="70"/>
      <c r="Y658" s="70"/>
      <c r="Z658" s="70"/>
      <c r="AA658" s="70"/>
      <c r="AB658" s="70"/>
      <c r="AC658" s="70"/>
      <c r="AD658" s="70"/>
      <c r="AE658" s="70"/>
      <c r="AF658" s="70"/>
      <c r="AG658" s="70"/>
      <c r="AH658" s="70"/>
      <c r="AI658" s="70"/>
      <c r="AJ658" s="70"/>
      <c r="AK658" s="70"/>
      <c r="AL658" s="70"/>
      <c r="AM658" s="70"/>
      <c r="AN658" s="70">
        <v>8500</v>
      </c>
      <c r="AO658" s="70">
        <v>3614.1843279999998</v>
      </c>
    </row>
    <row r="659" spans="1:41" x14ac:dyDescent="0.25">
      <c r="A659" s="72">
        <v>8508</v>
      </c>
      <c r="B659" s="70"/>
      <c r="C659" s="70"/>
      <c r="D659" s="70"/>
      <c r="E659" s="70"/>
      <c r="F659" s="70"/>
      <c r="G659" s="70"/>
      <c r="H659" s="70"/>
      <c r="I659" s="70"/>
      <c r="J659" s="70"/>
      <c r="K659" s="70"/>
      <c r="L659" s="70"/>
      <c r="M659" s="70"/>
      <c r="N659" s="70"/>
      <c r="O659" s="70"/>
      <c r="P659" s="70"/>
      <c r="Q659" s="70"/>
      <c r="R659" s="70"/>
      <c r="S659" s="70"/>
      <c r="T659" s="70"/>
      <c r="U659" s="70"/>
      <c r="V659" s="70">
        <v>3900</v>
      </c>
      <c r="W659" s="70">
        <v>7423.7813260000003</v>
      </c>
      <c r="X659" s="70"/>
      <c r="Y659" s="70"/>
      <c r="Z659" s="70"/>
      <c r="AA659" s="70"/>
      <c r="AB659" s="70"/>
      <c r="AC659" s="70"/>
      <c r="AD659" s="70"/>
      <c r="AE659" s="70"/>
      <c r="AF659" s="70"/>
      <c r="AG659" s="70"/>
      <c r="AH659" s="70"/>
      <c r="AI659" s="70"/>
      <c r="AJ659" s="70"/>
      <c r="AK659" s="70"/>
      <c r="AL659" s="70"/>
      <c r="AM659" s="70"/>
      <c r="AN659" s="70">
        <v>3900</v>
      </c>
      <c r="AO659" s="70">
        <v>7423.7813260000003</v>
      </c>
    </row>
    <row r="660" spans="1:41" x14ac:dyDescent="0.25">
      <c r="A660" s="72">
        <v>8547</v>
      </c>
      <c r="B660" s="70"/>
      <c r="C660" s="70"/>
      <c r="D660" s="70"/>
      <c r="E660" s="70"/>
      <c r="F660" s="70"/>
      <c r="G660" s="70"/>
      <c r="H660" s="70"/>
      <c r="I660" s="70"/>
      <c r="J660" s="70"/>
      <c r="K660" s="70"/>
      <c r="L660" s="70"/>
      <c r="M660" s="70"/>
      <c r="N660" s="70"/>
      <c r="O660" s="70"/>
      <c r="P660" s="70"/>
      <c r="Q660" s="70"/>
      <c r="R660" s="70"/>
      <c r="S660" s="70"/>
      <c r="T660" s="70"/>
      <c r="U660" s="70"/>
      <c r="V660" s="70"/>
      <c r="W660" s="70"/>
      <c r="X660" s="70"/>
      <c r="Y660" s="70"/>
      <c r="Z660" s="70"/>
      <c r="AA660" s="70"/>
      <c r="AB660" s="70">
        <v>3454</v>
      </c>
      <c r="AC660" s="70">
        <v>3686.03892</v>
      </c>
      <c r="AD660" s="70"/>
      <c r="AE660" s="70"/>
      <c r="AF660" s="70"/>
      <c r="AG660" s="70"/>
      <c r="AH660" s="70"/>
      <c r="AI660" s="70"/>
      <c r="AJ660" s="70"/>
      <c r="AK660" s="70"/>
      <c r="AL660" s="70"/>
      <c r="AM660" s="70"/>
      <c r="AN660" s="70">
        <v>3454</v>
      </c>
      <c r="AO660" s="70">
        <v>3686.03892</v>
      </c>
    </row>
    <row r="661" spans="1:41" x14ac:dyDescent="0.25">
      <c r="A661" s="72">
        <v>8565</v>
      </c>
      <c r="B661" s="70"/>
      <c r="C661" s="70"/>
      <c r="D661" s="70"/>
      <c r="E661" s="70"/>
      <c r="F661" s="70"/>
      <c r="G661" s="70"/>
      <c r="H661" s="70"/>
      <c r="I661" s="70"/>
      <c r="J661" s="70"/>
      <c r="K661" s="70"/>
      <c r="L661" s="70"/>
      <c r="M661" s="70"/>
      <c r="N661" s="70"/>
      <c r="O661" s="70"/>
      <c r="P661" s="70"/>
      <c r="Q661" s="70"/>
      <c r="R661" s="70"/>
      <c r="S661" s="70"/>
      <c r="T661" s="70"/>
      <c r="U661" s="70"/>
      <c r="V661" s="70"/>
      <c r="W661" s="70"/>
      <c r="X661" s="70"/>
      <c r="Y661" s="70"/>
      <c r="Z661" s="70"/>
      <c r="AA661" s="70"/>
      <c r="AB661" s="70"/>
      <c r="AC661" s="70"/>
      <c r="AD661" s="70"/>
      <c r="AE661" s="70"/>
      <c r="AF661" s="70"/>
      <c r="AG661" s="70"/>
      <c r="AH661" s="70"/>
      <c r="AI661" s="70"/>
      <c r="AJ661" s="70"/>
      <c r="AK661" s="70"/>
      <c r="AL661" s="70">
        <v>1800</v>
      </c>
      <c r="AM661" s="70">
        <v>487.09925199999998</v>
      </c>
      <c r="AN661" s="70">
        <v>1800</v>
      </c>
      <c r="AO661" s="70">
        <v>487.09925199999998</v>
      </c>
    </row>
    <row r="662" spans="1:41" x14ac:dyDescent="0.25">
      <c r="A662" s="72">
        <v>8580</v>
      </c>
      <c r="B662" s="70"/>
      <c r="C662" s="70"/>
      <c r="D662" s="70"/>
      <c r="E662" s="70"/>
      <c r="F662" s="70"/>
      <c r="G662" s="70"/>
      <c r="H662" s="70"/>
      <c r="I662" s="70"/>
      <c r="J662" s="70"/>
      <c r="K662" s="70"/>
      <c r="L662" s="70"/>
      <c r="M662" s="70"/>
      <c r="N662" s="70"/>
      <c r="O662" s="70"/>
      <c r="P662" s="70"/>
      <c r="Q662" s="70"/>
      <c r="R662" s="70"/>
      <c r="S662" s="70"/>
      <c r="T662" s="70"/>
      <c r="U662" s="70"/>
      <c r="V662" s="70"/>
      <c r="W662" s="70"/>
      <c r="X662" s="70"/>
      <c r="Y662" s="70"/>
      <c r="Z662" s="70"/>
      <c r="AA662" s="70"/>
      <c r="AB662" s="70"/>
      <c r="AC662" s="70"/>
      <c r="AD662" s="70"/>
      <c r="AE662" s="70"/>
      <c r="AF662" s="70"/>
      <c r="AG662" s="70"/>
      <c r="AH662" s="70"/>
      <c r="AI662" s="70"/>
      <c r="AJ662" s="70"/>
      <c r="AK662" s="70"/>
      <c r="AL662" s="70">
        <v>7600</v>
      </c>
      <c r="AM662" s="70">
        <v>7005.3090599999996</v>
      </c>
      <c r="AN662" s="70">
        <v>7600</v>
      </c>
      <c r="AO662" s="70">
        <v>7005.3090599999996</v>
      </c>
    </row>
    <row r="663" spans="1:41" x14ac:dyDescent="0.25">
      <c r="A663" s="72">
        <v>8602</v>
      </c>
      <c r="B663" s="70"/>
      <c r="C663" s="70"/>
      <c r="D663" s="70"/>
      <c r="E663" s="70"/>
      <c r="F663" s="70"/>
      <c r="G663" s="70"/>
      <c r="H663" s="70"/>
      <c r="I663" s="70"/>
      <c r="J663" s="70"/>
      <c r="K663" s="70"/>
      <c r="L663" s="70"/>
      <c r="M663" s="70"/>
      <c r="N663" s="70"/>
      <c r="O663" s="70"/>
      <c r="P663" s="70"/>
      <c r="Q663" s="70"/>
      <c r="R663" s="70"/>
      <c r="S663" s="70"/>
      <c r="T663" s="70"/>
      <c r="U663" s="70"/>
      <c r="V663" s="70">
        <v>4600</v>
      </c>
      <c r="W663" s="70">
        <v>10953.333519</v>
      </c>
      <c r="X663" s="70"/>
      <c r="Y663" s="70"/>
      <c r="Z663" s="70"/>
      <c r="AA663" s="70"/>
      <c r="AB663" s="70"/>
      <c r="AC663" s="70"/>
      <c r="AD663" s="70"/>
      <c r="AE663" s="70"/>
      <c r="AF663" s="70"/>
      <c r="AG663" s="70"/>
      <c r="AH663" s="70"/>
      <c r="AI663" s="70"/>
      <c r="AJ663" s="70"/>
      <c r="AK663" s="70"/>
      <c r="AL663" s="70"/>
      <c r="AM663" s="70"/>
      <c r="AN663" s="70">
        <v>4600</v>
      </c>
      <c r="AO663" s="70">
        <v>10953.333519</v>
      </c>
    </row>
    <row r="664" spans="1:41" x14ac:dyDescent="0.25">
      <c r="A664" s="72">
        <v>8606</v>
      </c>
      <c r="B664" s="70"/>
      <c r="C664" s="70"/>
      <c r="D664" s="70"/>
      <c r="E664" s="70"/>
      <c r="F664" s="70"/>
      <c r="G664" s="70"/>
      <c r="H664" s="70"/>
      <c r="I664" s="70"/>
      <c r="J664" s="70"/>
      <c r="K664" s="70"/>
      <c r="L664" s="70"/>
      <c r="M664" s="70"/>
      <c r="N664" s="70"/>
      <c r="O664" s="70"/>
      <c r="P664" s="70"/>
      <c r="Q664" s="70"/>
      <c r="R664" s="70"/>
      <c r="S664" s="70"/>
      <c r="T664" s="70"/>
      <c r="U664" s="70"/>
      <c r="V664" s="70">
        <v>4439</v>
      </c>
      <c r="W664" s="70">
        <v>4381.1626580000002</v>
      </c>
      <c r="X664" s="70"/>
      <c r="Y664" s="70"/>
      <c r="Z664" s="70"/>
      <c r="AA664" s="70"/>
      <c r="AB664" s="70"/>
      <c r="AC664" s="70"/>
      <c r="AD664" s="70"/>
      <c r="AE664" s="70"/>
      <c r="AF664" s="70"/>
      <c r="AG664" s="70"/>
      <c r="AH664" s="70"/>
      <c r="AI664" s="70"/>
      <c r="AJ664" s="70"/>
      <c r="AK664" s="70"/>
      <c r="AL664" s="70"/>
      <c r="AM664" s="70"/>
      <c r="AN664" s="70">
        <v>4439</v>
      </c>
      <c r="AO664" s="70">
        <v>4381.1626580000002</v>
      </c>
    </row>
    <row r="665" spans="1:41" x14ac:dyDescent="0.25">
      <c r="A665" s="72">
        <v>8619</v>
      </c>
      <c r="B665" s="70"/>
      <c r="C665" s="70"/>
      <c r="D665" s="70"/>
      <c r="E665" s="70"/>
      <c r="F665" s="70"/>
      <c r="G665" s="70"/>
      <c r="H665" s="70"/>
      <c r="I665" s="70"/>
      <c r="J665" s="70"/>
      <c r="K665" s="70"/>
      <c r="L665" s="70"/>
      <c r="M665" s="70"/>
      <c r="N665" s="70"/>
      <c r="O665" s="70"/>
      <c r="P665" s="70"/>
      <c r="Q665" s="70"/>
      <c r="R665" s="70"/>
      <c r="S665" s="70"/>
      <c r="T665" s="70"/>
      <c r="U665" s="70"/>
      <c r="V665" s="70"/>
      <c r="W665" s="70"/>
      <c r="X665" s="70"/>
      <c r="Y665" s="70"/>
      <c r="Z665" s="70"/>
      <c r="AA665" s="70"/>
      <c r="AB665" s="70">
        <v>6871</v>
      </c>
      <c r="AC665" s="70">
        <v>7090.9325099999996</v>
      </c>
      <c r="AD665" s="70"/>
      <c r="AE665" s="70"/>
      <c r="AF665" s="70"/>
      <c r="AG665" s="70"/>
      <c r="AH665" s="70"/>
      <c r="AI665" s="70"/>
      <c r="AJ665" s="70"/>
      <c r="AK665" s="70"/>
      <c r="AL665" s="70"/>
      <c r="AM665" s="70"/>
      <c r="AN665" s="70">
        <v>6871</v>
      </c>
      <c r="AO665" s="70">
        <v>7090.9325099999996</v>
      </c>
    </row>
    <row r="666" spans="1:41" x14ac:dyDescent="0.25">
      <c r="A666" s="72">
        <v>8627</v>
      </c>
      <c r="B666" s="70"/>
      <c r="C666" s="70"/>
      <c r="D666" s="70"/>
      <c r="E666" s="70"/>
      <c r="F666" s="70"/>
      <c r="G666" s="70"/>
      <c r="H666" s="70"/>
      <c r="I666" s="70"/>
      <c r="J666" s="70"/>
      <c r="K666" s="70"/>
      <c r="L666" s="70"/>
      <c r="M666" s="70"/>
      <c r="N666" s="70"/>
      <c r="O666" s="70"/>
      <c r="P666" s="70"/>
      <c r="Q666" s="70"/>
      <c r="R666" s="70"/>
      <c r="S666" s="70"/>
      <c r="T666" s="70"/>
      <c r="U666" s="70"/>
      <c r="V666" s="70"/>
      <c r="W666" s="70"/>
      <c r="X666" s="70"/>
      <c r="Y666" s="70"/>
      <c r="Z666" s="70"/>
      <c r="AA666" s="70"/>
      <c r="AB666" s="70">
        <v>7675</v>
      </c>
      <c r="AC666" s="70">
        <v>5071.8193969999993</v>
      </c>
      <c r="AD666" s="70"/>
      <c r="AE666" s="70"/>
      <c r="AF666" s="70"/>
      <c r="AG666" s="70"/>
      <c r="AH666" s="70"/>
      <c r="AI666" s="70"/>
      <c r="AJ666" s="70"/>
      <c r="AK666" s="70"/>
      <c r="AL666" s="70"/>
      <c r="AM666" s="70"/>
      <c r="AN666" s="70">
        <v>7675</v>
      </c>
      <c r="AO666" s="70">
        <v>5071.8193969999993</v>
      </c>
    </row>
    <row r="667" spans="1:41" x14ac:dyDescent="0.25">
      <c r="A667" s="72">
        <v>8628</v>
      </c>
      <c r="B667" s="70"/>
      <c r="C667" s="70"/>
      <c r="D667" s="70"/>
      <c r="E667" s="70"/>
      <c r="F667" s="70"/>
      <c r="G667" s="70"/>
      <c r="H667" s="70"/>
      <c r="I667" s="70"/>
      <c r="J667" s="70"/>
      <c r="K667" s="70"/>
      <c r="L667" s="70"/>
      <c r="M667" s="70"/>
      <c r="N667" s="70"/>
      <c r="O667" s="70"/>
      <c r="P667" s="70"/>
      <c r="Q667" s="70"/>
      <c r="R667" s="70"/>
      <c r="S667" s="70"/>
      <c r="T667" s="70"/>
      <c r="U667" s="70"/>
      <c r="V667" s="70"/>
      <c r="W667" s="70"/>
      <c r="X667" s="70"/>
      <c r="Y667" s="70"/>
      <c r="Z667" s="70"/>
      <c r="AA667" s="70"/>
      <c r="AB667" s="70">
        <v>2838</v>
      </c>
      <c r="AC667" s="70">
        <v>1864.7676239999998</v>
      </c>
      <c r="AD667" s="70"/>
      <c r="AE667" s="70"/>
      <c r="AF667" s="70"/>
      <c r="AG667" s="70"/>
      <c r="AH667" s="70"/>
      <c r="AI667" s="70"/>
      <c r="AJ667" s="70"/>
      <c r="AK667" s="70"/>
      <c r="AL667" s="70"/>
      <c r="AM667" s="70"/>
      <c r="AN667" s="70">
        <v>2838</v>
      </c>
      <c r="AO667" s="70">
        <v>1864.7676239999998</v>
      </c>
    </row>
    <row r="668" spans="1:41" x14ac:dyDescent="0.25">
      <c r="A668" s="72">
        <v>8631</v>
      </c>
      <c r="B668" s="70"/>
      <c r="C668" s="70"/>
      <c r="D668" s="70"/>
      <c r="E668" s="70"/>
      <c r="F668" s="70"/>
      <c r="G668" s="70"/>
      <c r="H668" s="70"/>
      <c r="I668" s="70"/>
      <c r="J668" s="70"/>
      <c r="K668" s="70"/>
      <c r="L668" s="70"/>
      <c r="M668" s="70"/>
      <c r="N668" s="70"/>
      <c r="O668" s="70"/>
      <c r="P668" s="70"/>
      <c r="Q668" s="70"/>
      <c r="R668" s="70"/>
      <c r="S668" s="70"/>
      <c r="T668" s="70"/>
      <c r="U668" s="70"/>
      <c r="V668" s="70"/>
      <c r="W668" s="70"/>
      <c r="X668" s="70"/>
      <c r="Y668" s="70"/>
      <c r="Z668" s="70"/>
      <c r="AA668" s="70"/>
      <c r="AB668" s="70">
        <v>4115</v>
      </c>
      <c r="AC668" s="70">
        <v>3554.9174109999999</v>
      </c>
      <c r="AD668" s="70"/>
      <c r="AE668" s="70"/>
      <c r="AF668" s="70"/>
      <c r="AG668" s="70"/>
      <c r="AH668" s="70"/>
      <c r="AI668" s="70"/>
      <c r="AJ668" s="70"/>
      <c r="AK668" s="70"/>
      <c r="AL668" s="70"/>
      <c r="AM668" s="70"/>
      <c r="AN668" s="70">
        <v>4115</v>
      </c>
      <c r="AO668" s="70">
        <v>3554.9174109999999</v>
      </c>
    </row>
    <row r="669" spans="1:41" x14ac:dyDescent="0.25">
      <c r="A669" s="72">
        <v>8639</v>
      </c>
      <c r="B669" s="70"/>
      <c r="C669" s="70"/>
      <c r="D669" s="70"/>
      <c r="E669" s="70"/>
      <c r="F669" s="70"/>
      <c r="G669" s="70"/>
      <c r="H669" s="70"/>
      <c r="I669" s="70"/>
      <c r="J669" s="70"/>
      <c r="K669" s="70"/>
      <c r="L669" s="70"/>
      <c r="M669" s="70"/>
      <c r="N669" s="70"/>
      <c r="O669" s="70"/>
      <c r="P669" s="70"/>
      <c r="Q669" s="70"/>
      <c r="R669" s="70"/>
      <c r="S669" s="70"/>
      <c r="T669" s="70"/>
      <c r="U669" s="70"/>
      <c r="V669" s="70"/>
      <c r="W669" s="70"/>
      <c r="X669" s="70"/>
      <c r="Y669" s="70"/>
      <c r="Z669" s="70"/>
      <c r="AA669" s="70"/>
      <c r="AB669" s="70">
        <v>8152</v>
      </c>
      <c r="AC669" s="70">
        <v>6342.6466369999998</v>
      </c>
      <c r="AD669" s="70"/>
      <c r="AE669" s="70"/>
      <c r="AF669" s="70"/>
      <c r="AG669" s="70"/>
      <c r="AH669" s="70"/>
      <c r="AI669" s="70"/>
      <c r="AJ669" s="70"/>
      <c r="AK669" s="70"/>
      <c r="AL669" s="70"/>
      <c r="AM669" s="70"/>
      <c r="AN669" s="70">
        <v>8152</v>
      </c>
      <c r="AO669" s="70">
        <v>6342.6466369999998</v>
      </c>
    </row>
    <row r="670" spans="1:41" x14ac:dyDescent="0.25">
      <c r="A670" s="72">
        <v>8646</v>
      </c>
      <c r="B670" s="70"/>
      <c r="C670" s="70"/>
      <c r="D670" s="70"/>
      <c r="E670" s="70"/>
      <c r="F670" s="70"/>
      <c r="G670" s="70"/>
      <c r="H670" s="70"/>
      <c r="I670" s="70"/>
      <c r="J670" s="70"/>
      <c r="K670" s="70"/>
      <c r="L670" s="70"/>
      <c r="M670" s="70"/>
      <c r="N670" s="70"/>
      <c r="O670" s="70"/>
      <c r="P670" s="70"/>
      <c r="Q670" s="70"/>
      <c r="R670" s="70"/>
      <c r="S670" s="70"/>
      <c r="T670" s="70"/>
      <c r="U670" s="70"/>
      <c r="V670" s="70"/>
      <c r="W670" s="70"/>
      <c r="X670" s="70"/>
      <c r="Y670" s="70"/>
      <c r="Z670" s="70"/>
      <c r="AA670" s="70"/>
      <c r="AB670" s="70">
        <v>3863</v>
      </c>
      <c r="AC670" s="70">
        <v>3150.7791599999996</v>
      </c>
      <c r="AD670" s="70"/>
      <c r="AE670" s="70"/>
      <c r="AF670" s="70"/>
      <c r="AG670" s="70"/>
      <c r="AH670" s="70"/>
      <c r="AI670" s="70"/>
      <c r="AJ670" s="70"/>
      <c r="AK670" s="70"/>
      <c r="AL670" s="70"/>
      <c r="AM670" s="70"/>
      <c r="AN670" s="70">
        <v>3863</v>
      </c>
      <c r="AO670" s="70">
        <v>3150.7791599999996</v>
      </c>
    </row>
    <row r="671" spans="1:41" x14ac:dyDescent="0.25">
      <c r="A671" s="72">
        <v>8647</v>
      </c>
      <c r="B671" s="70"/>
      <c r="C671" s="70"/>
      <c r="D671" s="70"/>
      <c r="E671" s="70"/>
      <c r="F671" s="70"/>
      <c r="G671" s="70"/>
      <c r="H671" s="70"/>
      <c r="I671" s="70"/>
      <c r="J671" s="70"/>
      <c r="K671" s="70"/>
      <c r="L671" s="70"/>
      <c r="M671" s="70"/>
      <c r="N671" s="70"/>
      <c r="O671" s="70"/>
      <c r="P671" s="70"/>
      <c r="Q671" s="70"/>
      <c r="R671" s="70"/>
      <c r="S671" s="70"/>
      <c r="T671" s="70"/>
      <c r="U671" s="70"/>
      <c r="V671" s="70"/>
      <c r="W671" s="70"/>
      <c r="X671" s="70"/>
      <c r="Y671" s="70"/>
      <c r="Z671" s="70"/>
      <c r="AA671" s="70"/>
      <c r="AB671" s="70">
        <v>43256</v>
      </c>
      <c r="AC671" s="70">
        <v>41651.864746000007</v>
      </c>
      <c r="AD671" s="70"/>
      <c r="AE671" s="70"/>
      <c r="AF671" s="70"/>
      <c r="AG671" s="70"/>
      <c r="AH671" s="70"/>
      <c r="AI671" s="70"/>
      <c r="AJ671" s="70"/>
      <c r="AK671" s="70"/>
      <c r="AL671" s="70"/>
      <c r="AM671" s="70"/>
      <c r="AN671" s="70">
        <v>43256</v>
      </c>
      <c r="AO671" s="70">
        <v>41651.864746000007</v>
      </c>
    </row>
    <row r="672" spans="1:41" x14ac:dyDescent="0.25">
      <c r="A672" s="72">
        <v>8667</v>
      </c>
      <c r="B672" s="70">
        <v>6800</v>
      </c>
      <c r="C672" s="70">
        <v>5251.1243299999996</v>
      </c>
      <c r="D672" s="70"/>
      <c r="E672" s="70"/>
      <c r="F672" s="70"/>
      <c r="G672" s="70"/>
      <c r="H672" s="70"/>
      <c r="I672" s="70"/>
      <c r="J672" s="70"/>
      <c r="K672" s="70"/>
      <c r="L672" s="70"/>
      <c r="M672" s="70"/>
      <c r="N672" s="70"/>
      <c r="O672" s="70"/>
      <c r="P672" s="70"/>
      <c r="Q672" s="70"/>
      <c r="R672" s="70"/>
      <c r="S672" s="70"/>
      <c r="T672" s="70"/>
      <c r="U672" s="70"/>
      <c r="V672" s="70"/>
      <c r="W672" s="70"/>
      <c r="X672" s="70"/>
      <c r="Y672" s="70"/>
      <c r="Z672" s="70"/>
      <c r="AA672" s="70"/>
      <c r="AB672" s="70"/>
      <c r="AC672" s="70"/>
      <c r="AD672" s="70"/>
      <c r="AE672" s="70"/>
      <c r="AF672" s="70"/>
      <c r="AG672" s="70"/>
      <c r="AH672" s="70"/>
      <c r="AI672" s="70"/>
      <c r="AJ672" s="70"/>
      <c r="AK672" s="70"/>
      <c r="AL672" s="70"/>
      <c r="AM672" s="70"/>
      <c r="AN672" s="70">
        <v>6800</v>
      </c>
      <c r="AO672" s="70">
        <v>5251.1243299999996</v>
      </c>
    </row>
    <row r="673" spans="1:41" x14ac:dyDescent="0.25">
      <c r="A673" s="72">
        <v>8721</v>
      </c>
      <c r="B673" s="70"/>
      <c r="C673" s="70"/>
      <c r="D673" s="70"/>
      <c r="E673" s="70"/>
      <c r="F673" s="70"/>
      <c r="G673" s="70"/>
      <c r="H673" s="70"/>
      <c r="I673" s="70"/>
      <c r="J673" s="70"/>
      <c r="K673" s="70"/>
      <c r="L673" s="70"/>
      <c r="M673" s="70"/>
      <c r="N673" s="70"/>
      <c r="O673" s="70"/>
      <c r="P673" s="70"/>
      <c r="Q673" s="70"/>
      <c r="R673" s="70"/>
      <c r="S673" s="70"/>
      <c r="T673" s="70"/>
      <c r="U673" s="70"/>
      <c r="V673" s="70"/>
      <c r="W673" s="70"/>
      <c r="X673" s="70"/>
      <c r="Y673" s="70"/>
      <c r="Z673" s="70"/>
      <c r="AA673" s="70"/>
      <c r="AB673" s="70"/>
      <c r="AC673" s="70"/>
      <c r="AD673" s="70"/>
      <c r="AE673" s="70"/>
      <c r="AF673" s="70"/>
      <c r="AG673" s="70"/>
      <c r="AH673" s="70"/>
      <c r="AI673" s="70"/>
      <c r="AJ673" s="70"/>
      <c r="AK673" s="70"/>
      <c r="AL673" s="70">
        <v>600</v>
      </c>
      <c r="AM673" s="70">
        <v>1520.9811629999999</v>
      </c>
      <c r="AN673" s="70">
        <v>600</v>
      </c>
      <c r="AO673" s="70">
        <v>1520.9811629999999</v>
      </c>
    </row>
    <row r="674" spans="1:41" x14ac:dyDescent="0.25">
      <c r="A674" s="72">
        <v>8724</v>
      </c>
      <c r="B674" s="70"/>
      <c r="C674" s="70"/>
      <c r="D674" s="70"/>
      <c r="E674" s="70"/>
      <c r="F674" s="70"/>
      <c r="G674" s="70"/>
      <c r="H674" s="70"/>
      <c r="I674" s="70"/>
      <c r="J674" s="70"/>
      <c r="K674" s="70"/>
      <c r="L674" s="70"/>
      <c r="M674" s="70"/>
      <c r="N674" s="70"/>
      <c r="O674" s="70"/>
      <c r="P674" s="70"/>
      <c r="Q674" s="70"/>
      <c r="R674" s="70"/>
      <c r="S674" s="70"/>
      <c r="T674" s="70"/>
      <c r="U674" s="70"/>
      <c r="V674" s="70"/>
      <c r="W674" s="70"/>
      <c r="X674" s="70"/>
      <c r="Y674" s="70"/>
      <c r="Z674" s="70"/>
      <c r="AA674" s="70"/>
      <c r="AB674" s="70">
        <v>8204</v>
      </c>
      <c r="AC674" s="70">
        <v>10144.499227999999</v>
      </c>
      <c r="AD674" s="70"/>
      <c r="AE674" s="70"/>
      <c r="AF674" s="70"/>
      <c r="AG674" s="70"/>
      <c r="AH674" s="70"/>
      <c r="AI674" s="70"/>
      <c r="AJ674" s="70"/>
      <c r="AK674" s="70"/>
      <c r="AL674" s="70"/>
      <c r="AM674" s="70"/>
      <c r="AN674" s="70">
        <v>8204</v>
      </c>
      <c r="AO674" s="70">
        <v>10144.499227999999</v>
      </c>
    </row>
    <row r="675" spans="1:41" x14ac:dyDescent="0.25">
      <c r="A675" s="72">
        <v>8734</v>
      </c>
      <c r="B675" s="70"/>
      <c r="C675" s="70"/>
      <c r="D675" s="70"/>
      <c r="E675" s="70"/>
      <c r="F675" s="70"/>
      <c r="G675" s="70"/>
      <c r="H675" s="70"/>
      <c r="I675" s="70"/>
      <c r="J675" s="70"/>
      <c r="K675" s="70"/>
      <c r="L675" s="70"/>
      <c r="M675" s="70"/>
      <c r="N675" s="70"/>
      <c r="O675" s="70"/>
      <c r="P675" s="70"/>
      <c r="Q675" s="70"/>
      <c r="R675" s="70"/>
      <c r="S675" s="70"/>
      <c r="T675" s="70"/>
      <c r="U675" s="70"/>
      <c r="V675" s="70"/>
      <c r="W675" s="70"/>
      <c r="X675" s="70"/>
      <c r="Y675" s="70"/>
      <c r="Z675" s="70"/>
      <c r="AA675" s="70"/>
      <c r="AB675" s="70">
        <v>5247</v>
      </c>
      <c r="AC675" s="70">
        <v>2597.6728469999998</v>
      </c>
      <c r="AD675" s="70"/>
      <c r="AE675" s="70"/>
      <c r="AF675" s="70"/>
      <c r="AG675" s="70"/>
      <c r="AH675" s="70"/>
      <c r="AI675" s="70"/>
      <c r="AJ675" s="70"/>
      <c r="AK675" s="70"/>
      <c r="AL675" s="70"/>
      <c r="AM675" s="70"/>
      <c r="AN675" s="70">
        <v>5247</v>
      </c>
      <c r="AO675" s="70">
        <v>2597.6728469999998</v>
      </c>
    </row>
    <row r="676" spans="1:41" x14ac:dyDescent="0.25">
      <c r="A676" s="72">
        <v>8745</v>
      </c>
      <c r="B676" s="70"/>
      <c r="C676" s="70"/>
      <c r="D676" s="70"/>
      <c r="E676" s="70"/>
      <c r="F676" s="70"/>
      <c r="G676" s="70"/>
      <c r="H676" s="70"/>
      <c r="I676" s="70"/>
      <c r="J676" s="70"/>
      <c r="K676" s="70"/>
      <c r="L676" s="70"/>
      <c r="M676" s="70"/>
      <c r="N676" s="70"/>
      <c r="O676" s="70"/>
      <c r="P676" s="70"/>
      <c r="Q676" s="70"/>
      <c r="R676" s="70"/>
      <c r="S676" s="70"/>
      <c r="T676" s="70"/>
      <c r="U676" s="70"/>
      <c r="V676" s="70"/>
      <c r="W676" s="70"/>
      <c r="X676" s="70"/>
      <c r="Y676" s="70"/>
      <c r="Z676" s="70"/>
      <c r="AA676" s="70"/>
      <c r="AB676" s="70">
        <v>14261</v>
      </c>
      <c r="AC676" s="70">
        <v>13005.257798000002</v>
      </c>
      <c r="AD676" s="70"/>
      <c r="AE676" s="70"/>
      <c r="AF676" s="70"/>
      <c r="AG676" s="70"/>
      <c r="AH676" s="70"/>
      <c r="AI676" s="70"/>
      <c r="AJ676" s="70"/>
      <c r="AK676" s="70"/>
      <c r="AL676" s="70"/>
      <c r="AM676" s="70"/>
      <c r="AN676" s="70">
        <v>14261</v>
      </c>
      <c r="AO676" s="70">
        <v>13005.257798000002</v>
      </c>
    </row>
    <row r="677" spans="1:41" x14ac:dyDescent="0.25">
      <c r="A677" s="72">
        <v>8768</v>
      </c>
      <c r="B677" s="70">
        <v>100711</v>
      </c>
      <c r="C677" s="70">
        <v>102279.754395</v>
      </c>
      <c r="D677" s="70"/>
      <c r="E677" s="70"/>
      <c r="F677" s="70"/>
      <c r="G677" s="70"/>
      <c r="H677" s="70"/>
      <c r="I677" s="70"/>
      <c r="J677" s="70"/>
      <c r="K677" s="70"/>
      <c r="L677" s="70"/>
      <c r="M677" s="70"/>
      <c r="N677" s="70"/>
      <c r="O677" s="70"/>
      <c r="P677" s="70"/>
      <c r="Q677" s="70"/>
      <c r="R677" s="70"/>
      <c r="S677" s="70"/>
      <c r="T677" s="70"/>
      <c r="U677" s="70"/>
      <c r="V677" s="70"/>
      <c r="W677" s="70"/>
      <c r="X677" s="70"/>
      <c r="Y677" s="70"/>
      <c r="Z677" s="70"/>
      <c r="AA677" s="70"/>
      <c r="AB677" s="70"/>
      <c r="AC677" s="70"/>
      <c r="AD677" s="70"/>
      <c r="AE677" s="70"/>
      <c r="AF677" s="70"/>
      <c r="AG677" s="70"/>
      <c r="AH677" s="70"/>
      <c r="AI677" s="70"/>
      <c r="AJ677" s="70"/>
      <c r="AK677" s="70"/>
      <c r="AL677" s="70"/>
      <c r="AM677" s="70"/>
      <c r="AN677" s="70">
        <v>100711</v>
      </c>
      <c r="AO677" s="70">
        <v>102279.754395</v>
      </c>
    </row>
    <row r="678" spans="1:41" x14ac:dyDescent="0.25">
      <c r="A678" s="72">
        <v>8770</v>
      </c>
      <c r="B678" s="70">
        <v>88873</v>
      </c>
      <c r="C678" s="70">
        <v>101223.592284</v>
      </c>
      <c r="D678" s="70"/>
      <c r="E678" s="70"/>
      <c r="F678" s="70"/>
      <c r="G678" s="70"/>
      <c r="H678" s="70"/>
      <c r="I678" s="70"/>
      <c r="J678" s="70"/>
      <c r="K678" s="70"/>
      <c r="L678" s="70"/>
      <c r="M678" s="70"/>
      <c r="N678" s="70"/>
      <c r="O678" s="70"/>
      <c r="P678" s="70"/>
      <c r="Q678" s="70"/>
      <c r="R678" s="70"/>
      <c r="S678" s="70"/>
      <c r="T678" s="70"/>
      <c r="U678" s="70"/>
      <c r="V678" s="70"/>
      <c r="W678" s="70"/>
      <c r="X678" s="70"/>
      <c r="Y678" s="70"/>
      <c r="Z678" s="70"/>
      <c r="AA678" s="70"/>
      <c r="AB678" s="70"/>
      <c r="AC678" s="70"/>
      <c r="AD678" s="70"/>
      <c r="AE678" s="70"/>
      <c r="AF678" s="70"/>
      <c r="AG678" s="70"/>
      <c r="AH678" s="70"/>
      <c r="AI678" s="70"/>
      <c r="AJ678" s="70"/>
      <c r="AK678" s="70"/>
      <c r="AL678" s="70"/>
      <c r="AM678" s="70"/>
      <c r="AN678" s="70">
        <v>88873</v>
      </c>
      <c r="AO678" s="70">
        <v>101223.592284</v>
      </c>
    </row>
    <row r="679" spans="1:41" x14ac:dyDescent="0.25">
      <c r="A679" s="72">
        <v>8771</v>
      </c>
      <c r="B679" s="70">
        <v>92586</v>
      </c>
      <c r="C679" s="70">
        <v>101676.856445</v>
      </c>
      <c r="D679" s="70"/>
      <c r="E679" s="70"/>
      <c r="F679" s="70"/>
      <c r="G679" s="70"/>
      <c r="H679" s="70"/>
      <c r="I679" s="70"/>
      <c r="J679" s="70"/>
      <c r="K679" s="70"/>
      <c r="L679" s="70"/>
      <c r="M679" s="70"/>
      <c r="N679" s="70"/>
      <c r="O679" s="70"/>
      <c r="P679" s="70"/>
      <c r="Q679" s="70"/>
      <c r="R679" s="70"/>
      <c r="S679" s="70"/>
      <c r="T679" s="70"/>
      <c r="U679" s="70"/>
      <c r="V679" s="70"/>
      <c r="W679" s="70"/>
      <c r="X679" s="70"/>
      <c r="Y679" s="70"/>
      <c r="Z679" s="70"/>
      <c r="AA679" s="70"/>
      <c r="AB679" s="70"/>
      <c r="AC679" s="70"/>
      <c r="AD679" s="70"/>
      <c r="AE679" s="70"/>
      <c r="AF679" s="70"/>
      <c r="AG679" s="70"/>
      <c r="AH679" s="70"/>
      <c r="AI679" s="70"/>
      <c r="AJ679" s="70"/>
      <c r="AK679" s="70"/>
      <c r="AL679" s="70"/>
      <c r="AM679" s="70"/>
      <c r="AN679" s="70">
        <v>92586</v>
      </c>
      <c r="AO679" s="70">
        <v>101676.856445</v>
      </c>
    </row>
    <row r="680" spans="1:41" x14ac:dyDescent="0.25">
      <c r="A680" s="72">
        <v>8772</v>
      </c>
      <c r="B680" s="70"/>
      <c r="C680" s="70"/>
      <c r="D680" s="70"/>
      <c r="E680" s="70"/>
      <c r="F680" s="70"/>
      <c r="G680" s="70"/>
      <c r="H680" s="70"/>
      <c r="I680" s="70"/>
      <c r="J680" s="70"/>
      <c r="K680" s="70"/>
      <c r="L680" s="70">
        <v>80705</v>
      </c>
      <c r="M680" s="70">
        <v>102188.646484</v>
      </c>
      <c r="N680" s="70"/>
      <c r="O680" s="70"/>
      <c r="P680" s="70"/>
      <c r="Q680" s="70"/>
      <c r="R680" s="70"/>
      <c r="S680" s="70"/>
      <c r="T680" s="70"/>
      <c r="U680" s="70"/>
      <c r="V680" s="70"/>
      <c r="W680" s="70"/>
      <c r="X680" s="70"/>
      <c r="Y680" s="70"/>
      <c r="Z680" s="70"/>
      <c r="AA680" s="70"/>
      <c r="AB680" s="70"/>
      <c r="AC680" s="70"/>
      <c r="AD680" s="70"/>
      <c r="AE680" s="70"/>
      <c r="AF680" s="70"/>
      <c r="AG680" s="70"/>
      <c r="AH680" s="70"/>
      <c r="AI680" s="70"/>
      <c r="AJ680" s="70"/>
      <c r="AK680" s="70"/>
      <c r="AL680" s="70"/>
      <c r="AM680" s="70"/>
      <c r="AN680" s="70">
        <v>80705</v>
      </c>
      <c r="AO680" s="70">
        <v>102188.646484</v>
      </c>
    </row>
    <row r="681" spans="1:41" x14ac:dyDescent="0.25">
      <c r="A681" s="72">
        <v>8773</v>
      </c>
      <c r="B681" s="70"/>
      <c r="C681" s="70"/>
      <c r="D681" s="70"/>
      <c r="E681" s="70"/>
      <c r="F681" s="70"/>
      <c r="G681" s="70"/>
      <c r="H681" s="70"/>
      <c r="I681" s="70"/>
      <c r="J681" s="70"/>
      <c r="K681" s="70"/>
      <c r="L681" s="70">
        <v>94564</v>
      </c>
      <c r="M681" s="70">
        <v>96908.57714899999</v>
      </c>
      <c r="N681" s="70"/>
      <c r="O681" s="70"/>
      <c r="P681" s="70"/>
      <c r="Q681" s="70"/>
      <c r="R681" s="70"/>
      <c r="S681" s="70"/>
      <c r="T681" s="70"/>
      <c r="U681" s="70"/>
      <c r="V681" s="70"/>
      <c r="W681" s="70"/>
      <c r="X681" s="70"/>
      <c r="Y681" s="70"/>
      <c r="Z681" s="70"/>
      <c r="AA681" s="70"/>
      <c r="AB681" s="70"/>
      <c r="AC681" s="70"/>
      <c r="AD681" s="70"/>
      <c r="AE681" s="70"/>
      <c r="AF681" s="70"/>
      <c r="AG681" s="70"/>
      <c r="AH681" s="70"/>
      <c r="AI681" s="70"/>
      <c r="AJ681" s="70"/>
      <c r="AK681" s="70"/>
      <c r="AL681" s="70"/>
      <c r="AM681" s="70"/>
      <c r="AN681" s="70">
        <v>94564</v>
      </c>
      <c r="AO681" s="70">
        <v>96908.57714899999</v>
      </c>
    </row>
    <row r="682" spans="1:41" x14ac:dyDescent="0.25">
      <c r="A682" s="72">
        <v>8774</v>
      </c>
      <c r="B682" s="70"/>
      <c r="C682" s="70"/>
      <c r="D682" s="70"/>
      <c r="E682" s="70"/>
      <c r="F682" s="70"/>
      <c r="G682" s="70"/>
      <c r="H682" s="70"/>
      <c r="I682" s="70"/>
      <c r="J682" s="70"/>
      <c r="K682" s="70"/>
      <c r="L682" s="70"/>
      <c r="M682" s="70"/>
      <c r="N682" s="70"/>
      <c r="O682" s="70"/>
      <c r="P682" s="70"/>
      <c r="Q682" s="70"/>
      <c r="R682" s="70"/>
      <c r="S682" s="70"/>
      <c r="T682" s="70"/>
      <c r="U682" s="70"/>
      <c r="V682" s="70"/>
      <c r="W682" s="70"/>
      <c r="X682" s="70"/>
      <c r="Y682" s="70"/>
      <c r="Z682" s="70"/>
      <c r="AA682" s="70"/>
      <c r="AB682" s="70">
        <v>107214</v>
      </c>
      <c r="AC682" s="70">
        <v>105421.25</v>
      </c>
      <c r="AD682" s="70"/>
      <c r="AE682" s="70"/>
      <c r="AF682" s="70"/>
      <c r="AG682" s="70"/>
      <c r="AH682" s="70"/>
      <c r="AI682" s="70"/>
      <c r="AJ682" s="70"/>
      <c r="AK682" s="70"/>
      <c r="AL682" s="70"/>
      <c r="AM682" s="70"/>
      <c r="AN682" s="70">
        <v>107214</v>
      </c>
      <c r="AO682" s="70">
        <v>105421.25</v>
      </c>
    </row>
    <row r="683" spans="1:41" x14ac:dyDescent="0.25">
      <c r="A683" s="72">
        <v>8777</v>
      </c>
      <c r="B683" s="70"/>
      <c r="C683" s="70"/>
      <c r="D683" s="70"/>
      <c r="E683" s="70"/>
      <c r="F683" s="70"/>
      <c r="G683" s="70"/>
      <c r="H683" s="70"/>
      <c r="I683" s="70"/>
      <c r="J683" s="70"/>
      <c r="K683" s="70"/>
      <c r="L683" s="70"/>
      <c r="M683" s="70"/>
      <c r="N683" s="70"/>
      <c r="O683" s="70"/>
      <c r="P683" s="70"/>
      <c r="Q683" s="70"/>
      <c r="R683" s="70"/>
      <c r="S683" s="70"/>
      <c r="T683" s="70"/>
      <c r="U683" s="70"/>
      <c r="V683" s="70"/>
      <c r="W683" s="70"/>
      <c r="X683" s="70"/>
      <c r="Y683" s="70"/>
      <c r="Z683" s="70"/>
      <c r="AA683" s="70"/>
      <c r="AB683" s="70">
        <v>80789</v>
      </c>
      <c r="AC683" s="70">
        <v>74459.50024400001</v>
      </c>
      <c r="AD683" s="70"/>
      <c r="AE683" s="70"/>
      <c r="AF683" s="70"/>
      <c r="AG683" s="70"/>
      <c r="AH683" s="70"/>
      <c r="AI683" s="70"/>
      <c r="AJ683" s="70"/>
      <c r="AK683" s="70"/>
      <c r="AL683" s="70"/>
      <c r="AM683" s="70"/>
      <c r="AN683" s="70">
        <v>80789</v>
      </c>
      <c r="AO683" s="70">
        <v>74459.50024400001</v>
      </c>
    </row>
    <row r="684" spans="1:41" x14ac:dyDescent="0.25">
      <c r="A684" s="72">
        <v>8780</v>
      </c>
      <c r="B684" s="70"/>
      <c r="C684" s="70"/>
      <c r="D684" s="70"/>
      <c r="E684" s="70"/>
      <c r="F684" s="70"/>
      <c r="G684" s="70"/>
      <c r="H684" s="70"/>
      <c r="I684" s="70"/>
      <c r="J684" s="70"/>
      <c r="K684" s="70"/>
      <c r="L684" s="70"/>
      <c r="M684" s="70"/>
      <c r="N684" s="70"/>
      <c r="O684" s="70"/>
      <c r="P684" s="70"/>
      <c r="Q684" s="70"/>
      <c r="R684" s="70"/>
      <c r="S684" s="70"/>
      <c r="T684" s="70"/>
      <c r="U684" s="70"/>
      <c r="V684" s="70"/>
      <c r="W684" s="70"/>
      <c r="X684" s="70"/>
      <c r="Y684" s="70"/>
      <c r="Z684" s="70"/>
      <c r="AA684" s="70"/>
      <c r="AB684" s="70">
        <v>77304</v>
      </c>
      <c r="AC684" s="70">
        <v>70417.758789</v>
      </c>
      <c r="AD684" s="70"/>
      <c r="AE684" s="70"/>
      <c r="AF684" s="70"/>
      <c r="AG684" s="70"/>
      <c r="AH684" s="70"/>
      <c r="AI684" s="70"/>
      <c r="AJ684" s="70"/>
      <c r="AK684" s="70"/>
      <c r="AL684" s="70"/>
      <c r="AM684" s="70"/>
      <c r="AN684" s="70">
        <v>77304</v>
      </c>
      <c r="AO684" s="70">
        <v>70417.758789</v>
      </c>
    </row>
    <row r="685" spans="1:41" x14ac:dyDescent="0.25">
      <c r="A685" s="72">
        <v>8781</v>
      </c>
      <c r="B685" s="70"/>
      <c r="C685" s="70"/>
      <c r="D685" s="70"/>
      <c r="E685" s="70"/>
      <c r="F685" s="70"/>
      <c r="G685" s="70"/>
      <c r="H685" s="70"/>
      <c r="I685" s="70"/>
      <c r="J685" s="70"/>
      <c r="K685" s="70"/>
      <c r="L685" s="70"/>
      <c r="M685" s="70"/>
      <c r="N685" s="70"/>
      <c r="O685" s="70"/>
      <c r="P685" s="70"/>
      <c r="Q685" s="70"/>
      <c r="R685" s="70"/>
      <c r="S685" s="70"/>
      <c r="T685" s="70"/>
      <c r="U685" s="70"/>
      <c r="V685" s="70"/>
      <c r="W685" s="70"/>
      <c r="X685" s="70"/>
      <c r="Y685" s="70"/>
      <c r="Z685" s="70"/>
      <c r="AA685" s="70"/>
      <c r="AB685" s="70">
        <v>81568</v>
      </c>
      <c r="AC685" s="70">
        <v>68909.008300999994</v>
      </c>
      <c r="AD685" s="70"/>
      <c r="AE685" s="70"/>
      <c r="AF685" s="70"/>
      <c r="AG685" s="70"/>
      <c r="AH685" s="70"/>
      <c r="AI685" s="70"/>
      <c r="AJ685" s="70"/>
      <c r="AK685" s="70"/>
      <c r="AL685" s="70"/>
      <c r="AM685" s="70"/>
      <c r="AN685" s="70">
        <v>81568</v>
      </c>
      <c r="AO685" s="70">
        <v>68909.008300999994</v>
      </c>
    </row>
    <row r="686" spans="1:41" x14ac:dyDescent="0.25">
      <c r="A686" s="72">
        <v>8784</v>
      </c>
      <c r="B686" s="70"/>
      <c r="C686" s="70"/>
      <c r="D686" s="70"/>
      <c r="E686" s="70"/>
      <c r="F686" s="70"/>
      <c r="G686" s="70"/>
      <c r="H686" s="70"/>
      <c r="I686" s="70"/>
      <c r="J686" s="70"/>
      <c r="K686" s="70"/>
      <c r="L686" s="70"/>
      <c r="M686" s="70"/>
      <c r="N686" s="70"/>
      <c r="O686" s="70"/>
      <c r="P686" s="70"/>
      <c r="Q686" s="70"/>
      <c r="R686" s="70"/>
      <c r="S686" s="70"/>
      <c r="T686" s="70"/>
      <c r="U686" s="70"/>
      <c r="V686" s="70"/>
      <c r="W686" s="70"/>
      <c r="X686" s="70"/>
      <c r="Y686" s="70"/>
      <c r="Z686" s="70"/>
      <c r="AA686" s="70"/>
      <c r="AB686" s="70">
        <v>106296</v>
      </c>
      <c r="AC686" s="70">
        <v>100403.31982400001</v>
      </c>
      <c r="AD686" s="70"/>
      <c r="AE686" s="70"/>
      <c r="AF686" s="70"/>
      <c r="AG686" s="70"/>
      <c r="AH686" s="70"/>
      <c r="AI686" s="70"/>
      <c r="AJ686" s="70"/>
      <c r="AK686" s="70"/>
      <c r="AL686" s="70"/>
      <c r="AM686" s="70"/>
      <c r="AN686" s="70">
        <v>106296</v>
      </c>
      <c r="AO686" s="70">
        <v>100403.31982400001</v>
      </c>
    </row>
    <row r="687" spans="1:41" x14ac:dyDescent="0.25">
      <c r="A687" s="72">
        <v>8787</v>
      </c>
      <c r="B687" s="70"/>
      <c r="C687" s="70"/>
      <c r="D687" s="70"/>
      <c r="E687" s="70"/>
      <c r="F687" s="70"/>
      <c r="G687" s="70"/>
      <c r="H687" s="70"/>
      <c r="I687" s="70"/>
      <c r="J687" s="70"/>
      <c r="K687" s="70"/>
      <c r="L687" s="70"/>
      <c r="M687" s="70"/>
      <c r="N687" s="70"/>
      <c r="O687" s="70"/>
      <c r="P687" s="70"/>
      <c r="Q687" s="70"/>
      <c r="R687" s="70"/>
      <c r="S687" s="70"/>
      <c r="T687" s="70"/>
      <c r="U687" s="70"/>
      <c r="V687" s="70"/>
      <c r="W687" s="70"/>
      <c r="X687" s="70"/>
      <c r="Y687" s="70"/>
      <c r="Z687" s="70"/>
      <c r="AA687" s="70"/>
      <c r="AB687" s="70">
        <v>115020</v>
      </c>
      <c r="AC687" s="70">
        <v>92216.070800000001</v>
      </c>
      <c r="AD687" s="70"/>
      <c r="AE687" s="70"/>
      <c r="AF687" s="70"/>
      <c r="AG687" s="70"/>
      <c r="AH687" s="70"/>
      <c r="AI687" s="70"/>
      <c r="AJ687" s="70"/>
      <c r="AK687" s="70"/>
      <c r="AL687" s="70"/>
      <c r="AM687" s="70"/>
      <c r="AN687" s="70">
        <v>115020</v>
      </c>
      <c r="AO687" s="70">
        <v>92216.070800000001</v>
      </c>
    </row>
    <row r="688" spans="1:41" x14ac:dyDescent="0.25">
      <c r="A688" s="72">
        <v>8790</v>
      </c>
      <c r="B688" s="70"/>
      <c r="C688" s="70"/>
      <c r="D688" s="70"/>
      <c r="E688" s="70"/>
      <c r="F688" s="70"/>
      <c r="G688" s="70"/>
      <c r="H688" s="70"/>
      <c r="I688" s="70"/>
      <c r="J688" s="70"/>
      <c r="K688" s="70"/>
      <c r="L688" s="70"/>
      <c r="M688" s="70"/>
      <c r="N688" s="70"/>
      <c r="O688" s="70"/>
      <c r="P688" s="70"/>
      <c r="Q688" s="70"/>
      <c r="R688" s="70"/>
      <c r="S688" s="70"/>
      <c r="T688" s="70"/>
      <c r="U688" s="70"/>
      <c r="V688" s="70"/>
      <c r="W688" s="70"/>
      <c r="X688" s="70"/>
      <c r="Y688" s="70"/>
      <c r="Z688" s="70"/>
      <c r="AA688" s="70"/>
      <c r="AB688" s="70">
        <v>89930</v>
      </c>
      <c r="AC688" s="70">
        <v>108557.426758</v>
      </c>
      <c r="AD688" s="70"/>
      <c r="AE688" s="70"/>
      <c r="AF688" s="70"/>
      <c r="AG688" s="70"/>
      <c r="AH688" s="70"/>
      <c r="AI688" s="70"/>
      <c r="AJ688" s="70"/>
      <c r="AK688" s="70"/>
      <c r="AL688" s="70"/>
      <c r="AM688" s="70"/>
      <c r="AN688" s="70">
        <v>89930</v>
      </c>
      <c r="AO688" s="70">
        <v>108557.426758</v>
      </c>
    </row>
    <row r="689" spans="1:41" x14ac:dyDescent="0.25">
      <c r="A689" s="72">
        <v>8791</v>
      </c>
      <c r="B689" s="70"/>
      <c r="C689" s="70"/>
      <c r="D689" s="70"/>
      <c r="E689" s="70"/>
      <c r="F689" s="70"/>
      <c r="G689" s="70"/>
      <c r="H689" s="70"/>
      <c r="I689" s="70"/>
      <c r="J689" s="70"/>
      <c r="K689" s="70"/>
      <c r="L689" s="70"/>
      <c r="M689" s="70"/>
      <c r="N689" s="70"/>
      <c r="O689" s="70"/>
      <c r="P689" s="70"/>
      <c r="Q689" s="70"/>
      <c r="R689" s="70"/>
      <c r="S689" s="70"/>
      <c r="T689" s="70"/>
      <c r="U689" s="70"/>
      <c r="V689" s="70"/>
      <c r="W689" s="70"/>
      <c r="X689" s="70"/>
      <c r="Y689" s="70"/>
      <c r="Z689" s="70"/>
      <c r="AA689" s="70"/>
      <c r="AB689" s="70">
        <v>101566</v>
      </c>
      <c r="AC689" s="70">
        <v>91428.67822300001</v>
      </c>
      <c r="AD689" s="70"/>
      <c r="AE689" s="70"/>
      <c r="AF689" s="70"/>
      <c r="AG689" s="70"/>
      <c r="AH689" s="70"/>
      <c r="AI689" s="70"/>
      <c r="AJ689" s="70"/>
      <c r="AK689" s="70"/>
      <c r="AL689" s="70"/>
      <c r="AM689" s="70"/>
      <c r="AN689" s="70">
        <v>101566</v>
      </c>
      <c r="AO689" s="70">
        <v>91428.67822300001</v>
      </c>
    </row>
    <row r="690" spans="1:41" x14ac:dyDescent="0.25">
      <c r="A690" s="72">
        <v>8802</v>
      </c>
      <c r="B690" s="70"/>
      <c r="C690" s="70"/>
      <c r="D690" s="70"/>
      <c r="E690" s="70"/>
      <c r="F690" s="70"/>
      <c r="G690" s="70"/>
      <c r="H690" s="70"/>
      <c r="I690" s="70"/>
      <c r="J690" s="70"/>
      <c r="K690" s="70"/>
      <c r="L690" s="70"/>
      <c r="M690" s="70"/>
      <c r="N690" s="70"/>
      <c r="O690" s="70"/>
      <c r="P690" s="70"/>
      <c r="Q690" s="70"/>
      <c r="R690" s="70"/>
      <c r="S690" s="70"/>
      <c r="T690" s="70"/>
      <c r="U690" s="70"/>
      <c r="V690" s="70"/>
      <c r="W690" s="70"/>
      <c r="X690" s="70"/>
      <c r="Y690" s="70"/>
      <c r="Z690" s="70"/>
      <c r="AA690" s="70"/>
      <c r="AB690" s="70">
        <v>80219</v>
      </c>
      <c r="AC690" s="70">
        <v>82819.527832000007</v>
      </c>
      <c r="AD690" s="70"/>
      <c r="AE690" s="70"/>
      <c r="AF690" s="70"/>
      <c r="AG690" s="70"/>
      <c r="AH690" s="70"/>
      <c r="AI690" s="70"/>
      <c r="AJ690" s="70"/>
      <c r="AK690" s="70"/>
      <c r="AL690" s="70"/>
      <c r="AM690" s="70"/>
      <c r="AN690" s="70">
        <v>80219</v>
      </c>
      <c r="AO690" s="70">
        <v>82819.527832000007</v>
      </c>
    </row>
    <row r="691" spans="1:41" x14ac:dyDescent="0.25">
      <c r="A691" s="72">
        <v>8807</v>
      </c>
      <c r="B691" s="70"/>
      <c r="C691" s="70"/>
      <c r="D691" s="70"/>
      <c r="E691" s="70"/>
      <c r="F691" s="70"/>
      <c r="G691" s="70"/>
      <c r="H691" s="70"/>
      <c r="I691" s="70"/>
      <c r="J691" s="70"/>
      <c r="K691" s="70"/>
      <c r="L691" s="70"/>
      <c r="M691" s="70"/>
      <c r="N691" s="70"/>
      <c r="O691" s="70"/>
      <c r="P691" s="70"/>
      <c r="Q691" s="70"/>
      <c r="R691" s="70"/>
      <c r="S691" s="70"/>
      <c r="T691" s="70"/>
      <c r="U691" s="70"/>
      <c r="V691" s="70"/>
      <c r="W691" s="70"/>
      <c r="X691" s="70"/>
      <c r="Y691" s="70"/>
      <c r="Z691" s="70"/>
      <c r="AA691" s="70"/>
      <c r="AB691" s="70">
        <v>119031</v>
      </c>
      <c r="AC691" s="70">
        <v>125671.129395</v>
      </c>
      <c r="AD691" s="70"/>
      <c r="AE691" s="70"/>
      <c r="AF691" s="70"/>
      <c r="AG691" s="70"/>
      <c r="AH691" s="70"/>
      <c r="AI691" s="70"/>
      <c r="AJ691" s="70"/>
      <c r="AK691" s="70"/>
      <c r="AL691" s="70"/>
      <c r="AM691" s="70"/>
      <c r="AN691" s="70">
        <v>119031</v>
      </c>
      <c r="AO691" s="70">
        <v>125671.129395</v>
      </c>
    </row>
    <row r="692" spans="1:41" x14ac:dyDescent="0.25">
      <c r="A692" s="72">
        <v>8808</v>
      </c>
      <c r="B692" s="70"/>
      <c r="C692" s="70"/>
      <c r="D692" s="70"/>
      <c r="E692" s="70"/>
      <c r="F692" s="70"/>
      <c r="G692" s="70"/>
      <c r="H692" s="70"/>
      <c r="I692" s="70"/>
      <c r="J692" s="70"/>
      <c r="K692" s="70"/>
      <c r="L692" s="70"/>
      <c r="M692" s="70"/>
      <c r="N692" s="70"/>
      <c r="O692" s="70"/>
      <c r="P692" s="70"/>
      <c r="Q692" s="70"/>
      <c r="R692" s="70"/>
      <c r="S692" s="70"/>
      <c r="T692" s="70"/>
      <c r="U692" s="70"/>
      <c r="V692" s="70"/>
      <c r="W692" s="70"/>
      <c r="X692" s="70"/>
      <c r="Y692" s="70"/>
      <c r="Z692" s="70"/>
      <c r="AA692" s="70"/>
      <c r="AB692" s="70">
        <v>119652</v>
      </c>
      <c r="AC692" s="70">
        <v>133302.59863200001</v>
      </c>
      <c r="AD692" s="70"/>
      <c r="AE692" s="70"/>
      <c r="AF692" s="70"/>
      <c r="AG692" s="70"/>
      <c r="AH692" s="70"/>
      <c r="AI692" s="70"/>
      <c r="AJ692" s="70"/>
      <c r="AK692" s="70"/>
      <c r="AL692" s="70"/>
      <c r="AM692" s="70"/>
      <c r="AN692" s="70">
        <v>119652</v>
      </c>
      <c r="AO692" s="70">
        <v>133302.59863200001</v>
      </c>
    </row>
    <row r="693" spans="1:41" x14ac:dyDescent="0.25">
      <c r="A693" s="72">
        <v>8809</v>
      </c>
      <c r="B693" s="70"/>
      <c r="C693" s="70"/>
      <c r="D693" s="70"/>
      <c r="E693" s="70"/>
      <c r="F693" s="70"/>
      <c r="G693" s="70"/>
      <c r="H693" s="70"/>
      <c r="I693" s="70"/>
      <c r="J693" s="70"/>
      <c r="K693" s="70"/>
      <c r="L693" s="70"/>
      <c r="M693" s="70"/>
      <c r="N693" s="70"/>
      <c r="O693" s="70"/>
      <c r="P693" s="70"/>
      <c r="Q693" s="70"/>
      <c r="R693" s="70"/>
      <c r="S693" s="70"/>
      <c r="T693" s="70"/>
      <c r="U693" s="70"/>
      <c r="V693" s="70"/>
      <c r="W693" s="70"/>
      <c r="X693" s="70"/>
      <c r="Y693" s="70"/>
      <c r="Z693" s="70"/>
      <c r="AA693" s="70"/>
      <c r="AB693" s="70">
        <v>109036</v>
      </c>
      <c r="AC693" s="70">
        <v>113130.807128</v>
      </c>
      <c r="AD693" s="70"/>
      <c r="AE693" s="70"/>
      <c r="AF693" s="70"/>
      <c r="AG693" s="70"/>
      <c r="AH693" s="70"/>
      <c r="AI693" s="70"/>
      <c r="AJ693" s="70"/>
      <c r="AK693" s="70"/>
      <c r="AL693" s="70"/>
      <c r="AM693" s="70"/>
      <c r="AN693" s="70">
        <v>109036</v>
      </c>
      <c r="AO693" s="70">
        <v>113130.807128</v>
      </c>
    </row>
    <row r="694" spans="1:41" x14ac:dyDescent="0.25">
      <c r="A694" s="72">
        <v>8810</v>
      </c>
      <c r="B694" s="70"/>
      <c r="C694" s="70"/>
      <c r="D694" s="70"/>
      <c r="E694" s="70"/>
      <c r="F694" s="70"/>
      <c r="G694" s="70"/>
      <c r="H694" s="70"/>
      <c r="I694" s="70"/>
      <c r="J694" s="70"/>
      <c r="K694" s="70"/>
      <c r="L694" s="70"/>
      <c r="M694" s="70"/>
      <c r="N694" s="70"/>
      <c r="O694" s="70"/>
      <c r="P694" s="70"/>
      <c r="Q694" s="70"/>
      <c r="R694" s="70"/>
      <c r="S694" s="70"/>
      <c r="T694" s="70"/>
      <c r="U694" s="70"/>
      <c r="V694" s="70"/>
      <c r="W694" s="70"/>
      <c r="X694" s="70"/>
      <c r="Y694" s="70"/>
      <c r="Z694" s="70"/>
      <c r="AA694" s="70"/>
      <c r="AB694" s="70">
        <v>110753</v>
      </c>
      <c r="AC694" s="70">
        <v>113927.64648500002</v>
      </c>
      <c r="AD694" s="70"/>
      <c r="AE694" s="70"/>
      <c r="AF694" s="70"/>
      <c r="AG694" s="70"/>
      <c r="AH694" s="70"/>
      <c r="AI694" s="70"/>
      <c r="AJ694" s="70"/>
      <c r="AK694" s="70"/>
      <c r="AL694" s="70"/>
      <c r="AM694" s="70"/>
      <c r="AN694" s="70">
        <v>110753</v>
      </c>
      <c r="AO694" s="70">
        <v>113927.64648500002</v>
      </c>
    </row>
    <row r="695" spans="1:41" x14ac:dyDescent="0.25">
      <c r="A695" s="72">
        <v>8814</v>
      </c>
      <c r="B695" s="70"/>
      <c r="C695" s="70"/>
      <c r="D695" s="70"/>
      <c r="E695" s="70"/>
      <c r="F695" s="70"/>
      <c r="G695" s="70"/>
      <c r="H695" s="70"/>
      <c r="I695" s="70"/>
      <c r="J695" s="70"/>
      <c r="K695" s="70"/>
      <c r="L695" s="70"/>
      <c r="M695" s="70"/>
      <c r="N695" s="70"/>
      <c r="O695" s="70"/>
      <c r="P695" s="70"/>
      <c r="Q695" s="70"/>
      <c r="R695" s="70"/>
      <c r="S695" s="70"/>
      <c r="T695" s="70"/>
      <c r="U695" s="70"/>
      <c r="V695" s="70"/>
      <c r="W695" s="70"/>
      <c r="X695" s="70"/>
      <c r="Y695" s="70"/>
      <c r="Z695" s="70"/>
      <c r="AA695" s="70"/>
      <c r="AB695" s="70">
        <v>144522</v>
      </c>
      <c r="AC695" s="70">
        <v>148360.76660100001</v>
      </c>
      <c r="AD695" s="70"/>
      <c r="AE695" s="70"/>
      <c r="AF695" s="70"/>
      <c r="AG695" s="70"/>
      <c r="AH695" s="70"/>
      <c r="AI695" s="70"/>
      <c r="AJ695" s="70"/>
      <c r="AK695" s="70"/>
      <c r="AL695" s="70"/>
      <c r="AM695" s="70"/>
      <c r="AN695" s="70">
        <v>144522</v>
      </c>
      <c r="AO695" s="70">
        <v>148360.76660100001</v>
      </c>
    </row>
    <row r="696" spans="1:41" x14ac:dyDescent="0.25">
      <c r="A696" s="72">
        <v>8816</v>
      </c>
      <c r="B696" s="70"/>
      <c r="C696" s="70"/>
      <c r="D696" s="70"/>
      <c r="E696" s="70"/>
      <c r="F696" s="70"/>
      <c r="G696" s="70"/>
      <c r="H696" s="70"/>
      <c r="I696" s="70"/>
      <c r="J696" s="70"/>
      <c r="K696" s="70"/>
      <c r="L696" s="70"/>
      <c r="M696" s="70"/>
      <c r="N696" s="70"/>
      <c r="O696" s="70"/>
      <c r="P696" s="70"/>
      <c r="Q696" s="70"/>
      <c r="R696" s="70"/>
      <c r="S696" s="70"/>
      <c r="T696" s="70"/>
      <c r="U696" s="70"/>
      <c r="V696" s="70"/>
      <c r="W696" s="70"/>
      <c r="X696" s="70"/>
      <c r="Y696" s="70"/>
      <c r="Z696" s="70"/>
      <c r="AA696" s="70"/>
      <c r="AB696" s="70">
        <v>88348</v>
      </c>
      <c r="AC696" s="70">
        <v>105065.45361400001</v>
      </c>
      <c r="AD696" s="70"/>
      <c r="AE696" s="70"/>
      <c r="AF696" s="70"/>
      <c r="AG696" s="70"/>
      <c r="AH696" s="70"/>
      <c r="AI696" s="70"/>
      <c r="AJ696" s="70"/>
      <c r="AK696" s="70"/>
      <c r="AL696" s="70"/>
      <c r="AM696" s="70"/>
      <c r="AN696" s="70">
        <v>88348</v>
      </c>
      <c r="AO696" s="70">
        <v>105065.45361400001</v>
      </c>
    </row>
    <row r="697" spans="1:41" x14ac:dyDescent="0.25">
      <c r="A697" s="72">
        <v>8820</v>
      </c>
      <c r="B697" s="70"/>
      <c r="C697" s="70"/>
      <c r="D697" s="70"/>
      <c r="E697" s="70"/>
      <c r="F697" s="70"/>
      <c r="G697" s="70"/>
      <c r="H697" s="70"/>
      <c r="I697" s="70"/>
      <c r="J697" s="70"/>
      <c r="K697" s="70"/>
      <c r="L697" s="70"/>
      <c r="M697" s="70"/>
      <c r="N697" s="70"/>
      <c r="O697" s="70"/>
      <c r="P697" s="70"/>
      <c r="Q697" s="70"/>
      <c r="R697" s="70"/>
      <c r="S697" s="70"/>
      <c r="T697" s="70"/>
      <c r="U697" s="70"/>
      <c r="V697" s="70"/>
      <c r="W697" s="70"/>
      <c r="X697" s="70"/>
      <c r="Y697" s="70"/>
      <c r="Z697" s="70"/>
      <c r="AA697" s="70"/>
      <c r="AB697" s="70">
        <v>93098</v>
      </c>
      <c r="AC697" s="70">
        <v>84191.245116999999</v>
      </c>
      <c r="AD697" s="70"/>
      <c r="AE697" s="70"/>
      <c r="AF697" s="70"/>
      <c r="AG697" s="70"/>
      <c r="AH697" s="70"/>
      <c r="AI697" s="70"/>
      <c r="AJ697" s="70"/>
      <c r="AK697" s="70"/>
      <c r="AL697" s="70"/>
      <c r="AM697" s="70"/>
      <c r="AN697" s="70">
        <v>93098</v>
      </c>
      <c r="AO697" s="70">
        <v>84191.245116999999</v>
      </c>
    </row>
    <row r="698" spans="1:41" x14ac:dyDescent="0.25">
      <c r="A698" s="72">
        <v>8821</v>
      </c>
      <c r="B698" s="70"/>
      <c r="C698" s="70"/>
      <c r="D698" s="70"/>
      <c r="E698" s="70"/>
      <c r="F698" s="70"/>
      <c r="G698" s="70"/>
      <c r="H698" s="70"/>
      <c r="I698" s="70"/>
      <c r="J698" s="70"/>
      <c r="K698" s="70"/>
      <c r="L698" s="70"/>
      <c r="M698" s="70"/>
      <c r="N698" s="70"/>
      <c r="O698" s="70"/>
      <c r="P698" s="70"/>
      <c r="Q698" s="70"/>
      <c r="R698" s="70"/>
      <c r="S698" s="70"/>
      <c r="T698" s="70"/>
      <c r="U698" s="70"/>
      <c r="V698" s="70"/>
      <c r="W698" s="70"/>
      <c r="X698" s="70"/>
      <c r="Y698" s="70"/>
      <c r="Z698" s="70"/>
      <c r="AA698" s="70"/>
      <c r="AB698" s="70">
        <v>80552</v>
      </c>
      <c r="AC698" s="70">
        <v>89780.255858999997</v>
      </c>
      <c r="AD698" s="70"/>
      <c r="AE698" s="70"/>
      <c r="AF698" s="70"/>
      <c r="AG698" s="70"/>
      <c r="AH698" s="70"/>
      <c r="AI698" s="70"/>
      <c r="AJ698" s="70"/>
      <c r="AK698" s="70"/>
      <c r="AL698" s="70"/>
      <c r="AM698" s="70"/>
      <c r="AN698" s="70">
        <v>80552</v>
      </c>
      <c r="AO698" s="70">
        <v>89780.255858999997</v>
      </c>
    </row>
    <row r="699" spans="1:41" x14ac:dyDescent="0.25">
      <c r="A699" s="72">
        <v>8823</v>
      </c>
      <c r="B699" s="70"/>
      <c r="C699" s="70"/>
      <c r="D699" s="70"/>
      <c r="E699" s="70"/>
      <c r="F699" s="70"/>
      <c r="G699" s="70"/>
      <c r="H699" s="70"/>
      <c r="I699" s="70"/>
      <c r="J699" s="70"/>
      <c r="K699" s="70"/>
      <c r="L699" s="70"/>
      <c r="M699" s="70"/>
      <c r="N699" s="70"/>
      <c r="O699" s="70"/>
      <c r="P699" s="70"/>
      <c r="Q699" s="70"/>
      <c r="R699" s="70"/>
      <c r="S699" s="70"/>
      <c r="T699" s="70"/>
      <c r="U699" s="70"/>
      <c r="V699" s="70"/>
      <c r="W699" s="70"/>
      <c r="X699" s="70"/>
      <c r="Y699" s="70"/>
      <c r="Z699" s="70"/>
      <c r="AA699" s="70"/>
      <c r="AB699" s="70">
        <v>72199</v>
      </c>
      <c r="AC699" s="70">
        <v>62414.257811999996</v>
      </c>
      <c r="AD699" s="70"/>
      <c r="AE699" s="70"/>
      <c r="AF699" s="70"/>
      <c r="AG699" s="70"/>
      <c r="AH699" s="70"/>
      <c r="AI699" s="70"/>
      <c r="AJ699" s="70"/>
      <c r="AK699" s="70"/>
      <c r="AL699" s="70"/>
      <c r="AM699" s="70"/>
      <c r="AN699" s="70">
        <v>72199</v>
      </c>
      <c r="AO699" s="70">
        <v>62414.257811999996</v>
      </c>
    </row>
    <row r="700" spans="1:41" x14ac:dyDescent="0.25">
      <c r="A700" s="72">
        <v>8825</v>
      </c>
      <c r="B700" s="70"/>
      <c r="C700" s="70"/>
      <c r="D700" s="70"/>
      <c r="E700" s="70"/>
      <c r="F700" s="70"/>
      <c r="G700" s="70"/>
      <c r="H700" s="70"/>
      <c r="I700" s="70"/>
      <c r="J700" s="70"/>
      <c r="K700" s="70"/>
      <c r="L700" s="70"/>
      <c r="M700" s="70"/>
      <c r="N700" s="70"/>
      <c r="O700" s="70"/>
      <c r="P700" s="70"/>
      <c r="Q700" s="70"/>
      <c r="R700" s="70"/>
      <c r="S700" s="70"/>
      <c r="T700" s="70"/>
      <c r="U700" s="70"/>
      <c r="V700" s="70"/>
      <c r="W700" s="70"/>
      <c r="X700" s="70"/>
      <c r="Y700" s="70"/>
      <c r="Z700" s="70"/>
      <c r="AA700" s="70"/>
      <c r="AB700" s="70">
        <v>73380</v>
      </c>
      <c r="AC700" s="70">
        <v>71079.908934999999</v>
      </c>
      <c r="AD700" s="70"/>
      <c r="AE700" s="70"/>
      <c r="AF700" s="70"/>
      <c r="AG700" s="70"/>
      <c r="AH700" s="70"/>
      <c r="AI700" s="70"/>
      <c r="AJ700" s="70"/>
      <c r="AK700" s="70"/>
      <c r="AL700" s="70"/>
      <c r="AM700" s="70"/>
      <c r="AN700" s="70">
        <v>73380</v>
      </c>
      <c r="AO700" s="70">
        <v>71079.908934999999</v>
      </c>
    </row>
    <row r="701" spans="1:41" x14ac:dyDescent="0.25">
      <c r="A701" s="72">
        <v>8829</v>
      </c>
      <c r="B701" s="70"/>
      <c r="C701" s="70"/>
      <c r="D701" s="70"/>
      <c r="E701" s="70"/>
      <c r="F701" s="70"/>
      <c r="G701" s="70"/>
      <c r="H701" s="70"/>
      <c r="I701" s="70"/>
      <c r="J701" s="70"/>
      <c r="K701" s="70"/>
      <c r="L701" s="70"/>
      <c r="M701" s="70"/>
      <c r="N701" s="70"/>
      <c r="O701" s="70"/>
      <c r="P701" s="70"/>
      <c r="Q701" s="70"/>
      <c r="R701" s="70"/>
      <c r="S701" s="70"/>
      <c r="T701" s="70"/>
      <c r="U701" s="70"/>
      <c r="V701" s="70"/>
      <c r="W701" s="70"/>
      <c r="X701" s="70">
        <v>72382</v>
      </c>
      <c r="Y701" s="70">
        <v>63573.535155999998</v>
      </c>
      <c r="Z701" s="70"/>
      <c r="AA701" s="70"/>
      <c r="AB701" s="70"/>
      <c r="AC701" s="70"/>
      <c r="AD701" s="70"/>
      <c r="AE701" s="70"/>
      <c r="AF701" s="70"/>
      <c r="AG701" s="70"/>
      <c r="AH701" s="70"/>
      <c r="AI701" s="70"/>
      <c r="AJ701" s="70"/>
      <c r="AK701" s="70"/>
      <c r="AL701" s="70"/>
      <c r="AM701" s="70"/>
      <c r="AN701" s="70">
        <v>72382</v>
      </c>
      <c r="AO701" s="70">
        <v>63573.535155999998</v>
      </c>
    </row>
    <row r="702" spans="1:41" x14ac:dyDescent="0.25">
      <c r="A702" s="72">
        <v>8830</v>
      </c>
      <c r="B702" s="70"/>
      <c r="C702" s="70"/>
      <c r="D702" s="70"/>
      <c r="E702" s="70"/>
      <c r="F702" s="70"/>
      <c r="G702" s="70"/>
      <c r="H702" s="70"/>
      <c r="I702" s="70"/>
      <c r="J702" s="70"/>
      <c r="K702" s="70"/>
      <c r="L702" s="70"/>
      <c r="M702" s="70"/>
      <c r="N702" s="70"/>
      <c r="O702" s="70"/>
      <c r="P702" s="70"/>
      <c r="Q702" s="70"/>
      <c r="R702" s="70"/>
      <c r="S702" s="70"/>
      <c r="T702" s="70"/>
      <c r="U702" s="70"/>
      <c r="V702" s="70"/>
      <c r="W702" s="70"/>
      <c r="X702" s="70">
        <v>53613</v>
      </c>
      <c r="Y702" s="70">
        <v>49913.253905999998</v>
      </c>
      <c r="Z702" s="70"/>
      <c r="AA702" s="70"/>
      <c r="AB702" s="70"/>
      <c r="AC702" s="70"/>
      <c r="AD702" s="70"/>
      <c r="AE702" s="70"/>
      <c r="AF702" s="70"/>
      <c r="AG702" s="70"/>
      <c r="AH702" s="70"/>
      <c r="AI702" s="70"/>
      <c r="AJ702" s="70"/>
      <c r="AK702" s="70"/>
      <c r="AL702" s="70"/>
      <c r="AM702" s="70"/>
      <c r="AN702" s="70">
        <v>53613</v>
      </c>
      <c r="AO702" s="70">
        <v>49913.253905999998</v>
      </c>
    </row>
    <row r="703" spans="1:41" x14ac:dyDescent="0.25">
      <c r="A703" s="72">
        <v>8831</v>
      </c>
      <c r="B703" s="70"/>
      <c r="C703" s="70"/>
      <c r="D703" s="70"/>
      <c r="E703" s="70"/>
      <c r="F703" s="70"/>
      <c r="G703" s="70"/>
      <c r="H703" s="70"/>
      <c r="I703" s="70"/>
      <c r="J703" s="70"/>
      <c r="K703" s="70"/>
      <c r="L703" s="70"/>
      <c r="M703" s="70"/>
      <c r="N703" s="70"/>
      <c r="O703" s="70"/>
      <c r="P703" s="70"/>
      <c r="Q703" s="70"/>
      <c r="R703" s="70"/>
      <c r="S703" s="70"/>
      <c r="T703" s="70"/>
      <c r="U703" s="70"/>
      <c r="V703" s="70"/>
      <c r="W703" s="70"/>
      <c r="X703" s="70">
        <v>55236</v>
      </c>
      <c r="Y703" s="70">
        <v>56250.961427000002</v>
      </c>
      <c r="Z703" s="70"/>
      <c r="AA703" s="70"/>
      <c r="AB703" s="70"/>
      <c r="AC703" s="70"/>
      <c r="AD703" s="70"/>
      <c r="AE703" s="70"/>
      <c r="AF703" s="70"/>
      <c r="AG703" s="70"/>
      <c r="AH703" s="70"/>
      <c r="AI703" s="70"/>
      <c r="AJ703" s="70"/>
      <c r="AK703" s="70"/>
      <c r="AL703" s="70"/>
      <c r="AM703" s="70"/>
      <c r="AN703" s="70">
        <v>55236</v>
      </c>
      <c r="AO703" s="70">
        <v>56250.961427000002</v>
      </c>
    </row>
    <row r="704" spans="1:41" x14ac:dyDescent="0.25">
      <c r="A704" s="72">
        <v>8834</v>
      </c>
      <c r="B704" s="70"/>
      <c r="C704" s="70"/>
      <c r="D704" s="70"/>
      <c r="E704" s="70"/>
      <c r="F704" s="70"/>
      <c r="G704" s="70"/>
      <c r="H704" s="70"/>
      <c r="I704" s="70"/>
      <c r="J704" s="70"/>
      <c r="K704" s="70"/>
      <c r="L704" s="70"/>
      <c r="M704" s="70"/>
      <c r="N704" s="70"/>
      <c r="O704" s="70"/>
      <c r="P704" s="70"/>
      <c r="Q704" s="70"/>
      <c r="R704" s="70"/>
      <c r="S704" s="70"/>
      <c r="T704" s="70"/>
      <c r="U704" s="70"/>
      <c r="V704" s="70"/>
      <c r="W704" s="70"/>
      <c r="X704" s="70"/>
      <c r="Y704" s="70"/>
      <c r="Z704" s="70"/>
      <c r="AA704" s="70"/>
      <c r="AB704" s="70"/>
      <c r="AC704" s="70"/>
      <c r="AD704" s="70"/>
      <c r="AE704" s="70"/>
      <c r="AF704" s="70"/>
      <c r="AG704" s="70"/>
      <c r="AH704" s="70"/>
      <c r="AI704" s="70"/>
      <c r="AJ704" s="70">
        <v>52703</v>
      </c>
      <c r="AK704" s="70">
        <v>53608.726562999997</v>
      </c>
      <c r="AL704" s="70"/>
      <c r="AM704" s="70"/>
      <c r="AN704" s="70">
        <v>52703</v>
      </c>
      <c r="AO704" s="70">
        <v>53608.726562999997</v>
      </c>
    </row>
    <row r="705" spans="1:41" x14ac:dyDescent="0.25">
      <c r="A705" s="72">
        <v>8839</v>
      </c>
      <c r="B705" s="70"/>
      <c r="C705" s="70"/>
      <c r="D705" s="70"/>
      <c r="E705" s="70"/>
      <c r="F705" s="70"/>
      <c r="G705" s="70"/>
      <c r="H705" s="70"/>
      <c r="I705" s="70"/>
      <c r="J705" s="70"/>
      <c r="K705" s="70"/>
      <c r="L705" s="70"/>
      <c r="M705" s="70"/>
      <c r="N705" s="70"/>
      <c r="O705" s="70"/>
      <c r="P705" s="70"/>
      <c r="Q705" s="70"/>
      <c r="R705" s="70"/>
      <c r="S705" s="70"/>
      <c r="T705" s="70"/>
      <c r="U705" s="70"/>
      <c r="V705" s="70"/>
      <c r="W705" s="70"/>
      <c r="X705" s="70"/>
      <c r="Y705" s="70"/>
      <c r="Z705" s="70"/>
      <c r="AA705" s="70"/>
      <c r="AB705" s="70"/>
      <c r="AC705" s="70"/>
      <c r="AD705" s="70"/>
      <c r="AE705" s="70"/>
      <c r="AF705" s="70"/>
      <c r="AG705" s="70"/>
      <c r="AH705" s="70"/>
      <c r="AI705" s="70"/>
      <c r="AJ705" s="70">
        <v>59377</v>
      </c>
      <c r="AK705" s="70">
        <v>64342.757568000001</v>
      </c>
      <c r="AL705" s="70"/>
      <c r="AM705" s="70"/>
      <c r="AN705" s="70">
        <v>59377</v>
      </c>
      <c r="AO705" s="70">
        <v>64342.757568000001</v>
      </c>
    </row>
    <row r="706" spans="1:41" x14ac:dyDescent="0.25">
      <c r="A706" s="72">
        <v>8840</v>
      </c>
      <c r="B706" s="70"/>
      <c r="C706" s="70"/>
      <c r="D706" s="70"/>
      <c r="E706" s="70"/>
      <c r="F706" s="70"/>
      <c r="G706" s="70"/>
      <c r="H706" s="70"/>
      <c r="I706" s="70"/>
      <c r="J706" s="70"/>
      <c r="K706" s="70"/>
      <c r="L706" s="70"/>
      <c r="M706" s="70"/>
      <c r="N706" s="70"/>
      <c r="O706" s="70"/>
      <c r="P706" s="70"/>
      <c r="Q706" s="70"/>
      <c r="R706" s="70"/>
      <c r="S706" s="70"/>
      <c r="T706" s="70"/>
      <c r="U706" s="70"/>
      <c r="V706" s="70"/>
      <c r="W706" s="70"/>
      <c r="X706" s="70"/>
      <c r="Y706" s="70"/>
      <c r="Z706" s="70"/>
      <c r="AA706" s="70"/>
      <c r="AB706" s="70"/>
      <c r="AC706" s="70"/>
      <c r="AD706" s="70"/>
      <c r="AE706" s="70"/>
      <c r="AF706" s="70"/>
      <c r="AG706" s="70"/>
      <c r="AH706" s="70"/>
      <c r="AI706" s="70"/>
      <c r="AJ706" s="70">
        <v>58203</v>
      </c>
      <c r="AK706" s="70">
        <v>62684.971191999997</v>
      </c>
      <c r="AL706" s="70"/>
      <c r="AM706" s="70"/>
      <c r="AN706" s="70">
        <v>58203</v>
      </c>
      <c r="AO706" s="70">
        <v>62684.971191999997</v>
      </c>
    </row>
    <row r="707" spans="1:41" x14ac:dyDescent="0.25">
      <c r="A707" s="72">
        <v>8841</v>
      </c>
      <c r="B707" s="70"/>
      <c r="C707" s="70"/>
      <c r="D707" s="70"/>
      <c r="E707" s="70"/>
      <c r="F707" s="70"/>
      <c r="G707" s="70"/>
      <c r="H707" s="70"/>
      <c r="I707" s="70"/>
      <c r="J707" s="70"/>
      <c r="K707" s="70"/>
      <c r="L707" s="70"/>
      <c r="M707" s="70"/>
      <c r="N707" s="70"/>
      <c r="O707" s="70"/>
      <c r="P707" s="70"/>
      <c r="Q707" s="70"/>
      <c r="R707" s="70"/>
      <c r="S707" s="70"/>
      <c r="T707" s="70"/>
      <c r="U707" s="70"/>
      <c r="V707" s="70"/>
      <c r="W707" s="70"/>
      <c r="X707" s="70"/>
      <c r="Y707" s="70"/>
      <c r="Z707" s="70"/>
      <c r="AA707" s="70"/>
      <c r="AB707" s="70"/>
      <c r="AC707" s="70"/>
      <c r="AD707" s="70">
        <v>67828</v>
      </c>
      <c r="AE707" s="70">
        <v>79864.221191000004</v>
      </c>
      <c r="AF707" s="70"/>
      <c r="AG707" s="70"/>
      <c r="AH707" s="70"/>
      <c r="AI707" s="70"/>
      <c r="AJ707" s="70"/>
      <c r="AK707" s="70"/>
      <c r="AL707" s="70"/>
      <c r="AM707" s="70"/>
      <c r="AN707" s="70">
        <v>67828</v>
      </c>
      <c r="AO707" s="70">
        <v>79864.221191000004</v>
      </c>
    </row>
    <row r="708" spans="1:41" x14ac:dyDescent="0.25">
      <c r="A708" s="72">
        <v>8846</v>
      </c>
      <c r="B708" s="70"/>
      <c r="C708" s="70"/>
      <c r="D708" s="70"/>
      <c r="E708" s="70"/>
      <c r="F708" s="70"/>
      <c r="G708" s="70"/>
      <c r="H708" s="70"/>
      <c r="I708" s="70"/>
      <c r="J708" s="70"/>
      <c r="K708" s="70"/>
      <c r="L708" s="70"/>
      <c r="M708" s="70"/>
      <c r="N708" s="70"/>
      <c r="O708" s="70"/>
      <c r="P708" s="70"/>
      <c r="Q708" s="70"/>
      <c r="R708" s="70"/>
      <c r="S708" s="70"/>
      <c r="T708" s="70"/>
      <c r="U708" s="70"/>
      <c r="V708" s="70"/>
      <c r="W708" s="70"/>
      <c r="X708" s="70"/>
      <c r="Y708" s="70"/>
      <c r="Z708" s="70"/>
      <c r="AA708" s="70"/>
      <c r="AB708" s="70"/>
      <c r="AC708" s="70"/>
      <c r="AD708" s="70">
        <v>70985</v>
      </c>
      <c r="AE708" s="70">
        <v>89242.548340000008</v>
      </c>
      <c r="AF708" s="70"/>
      <c r="AG708" s="70"/>
      <c r="AH708" s="70"/>
      <c r="AI708" s="70"/>
      <c r="AJ708" s="70"/>
      <c r="AK708" s="70"/>
      <c r="AL708" s="70"/>
      <c r="AM708" s="70"/>
      <c r="AN708" s="70">
        <v>70985</v>
      </c>
      <c r="AO708" s="70">
        <v>89242.548340000008</v>
      </c>
    </row>
    <row r="709" spans="1:41" x14ac:dyDescent="0.25">
      <c r="A709" s="72">
        <v>8849</v>
      </c>
      <c r="B709" s="70"/>
      <c r="C709" s="70"/>
      <c r="D709" s="70"/>
      <c r="E709" s="70"/>
      <c r="F709" s="70"/>
      <c r="G709" s="70"/>
      <c r="H709" s="70"/>
      <c r="I709" s="70"/>
      <c r="J709" s="70"/>
      <c r="K709" s="70"/>
      <c r="L709" s="70"/>
      <c r="M709" s="70"/>
      <c r="N709" s="70"/>
      <c r="O709" s="70"/>
      <c r="P709" s="70"/>
      <c r="Q709" s="70"/>
      <c r="R709" s="70"/>
      <c r="S709" s="70"/>
      <c r="T709" s="70"/>
      <c r="U709" s="70"/>
      <c r="V709" s="70"/>
      <c r="W709" s="70"/>
      <c r="X709" s="70"/>
      <c r="Y709" s="70"/>
      <c r="Z709" s="70"/>
      <c r="AA709" s="70"/>
      <c r="AB709" s="70">
        <v>7962</v>
      </c>
      <c r="AC709" s="70">
        <v>6486.4771420000006</v>
      </c>
      <c r="AD709" s="70"/>
      <c r="AE709" s="70"/>
      <c r="AF709" s="70"/>
      <c r="AG709" s="70"/>
      <c r="AH709" s="70"/>
      <c r="AI709" s="70"/>
      <c r="AJ709" s="70"/>
      <c r="AK709" s="70"/>
      <c r="AL709" s="70"/>
      <c r="AM709" s="70"/>
      <c r="AN709" s="70">
        <v>7962</v>
      </c>
      <c r="AO709" s="70">
        <v>6486.4771420000006</v>
      </c>
    </row>
    <row r="710" spans="1:41" x14ac:dyDescent="0.25">
      <c r="A710" s="72">
        <v>8853</v>
      </c>
      <c r="B710" s="70">
        <v>9030</v>
      </c>
      <c r="C710" s="70">
        <v>11576.506958</v>
      </c>
      <c r="D710" s="70"/>
      <c r="E710" s="70"/>
      <c r="F710" s="70"/>
      <c r="G710" s="70"/>
      <c r="H710" s="70"/>
      <c r="I710" s="70"/>
      <c r="J710" s="70"/>
      <c r="K710" s="70"/>
      <c r="L710" s="70"/>
      <c r="M710" s="70"/>
      <c r="N710" s="70"/>
      <c r="O710" s="70"/>
      <c r="P710" s="70"/>
      <c r="Q710" s="70"/>
      <c r="R710" s="70"/>
      <c r="S710" s="70"/>
      <c r="T710" s="70"/>
      <c r="U710" s="70"/>
      <c r="V710" s="70"/>
      <c r="W710" s="70"/>
      <c r="X710" s="70"/>
      <c r="Y710" s="70"/>
      <c r="Z710" s="70"/>
      <c r="AA710" s="70"/>
      <c r="AB710" s="70"/>
      <c r="AC710" s="70"/>
      <c r="AD710" s="70"/>
      <c r="AE710" s="70"/>
      <c r="AF710" s="70"/>
      <c r="AG710" s="70"/>
      <c r="AH710" s="70"/>
      <c r="AI710" s="70"/>
      <c r="AJ710" s="70"/>
      <c r="AK710" s="70"/>
      <c r="AL710" s="70"/>
      <c r="AM710" s="70"/>
      <c r="AN710" s="70">
        <v>9030</v>
      </c>
      <c r="AO710" s="70">
        <v>11576.506958</v>
      </c>
    </row>
    <row r="711" spans="1:41" x14ac:dyDescent="0.25">
      <c r="A711" s="72">
        <v>8887</v>
      </c>
      <c r="B711" s="70"/>
      <c r="C711" s="70"/>
      <c r="D711" s="70"/>
      <c r="E711" s="70"/>
      <c r="F711" s="70"/>
      <c r="G711" s="70"/>
      <c r="H711" s="70"/>
      <c r="I711" s="70"/>
      <c r="J711" s="70"/>
      <c r="K711" s="70"/>
      <c r="L711" s="70"/>
      <c r="M711" s="70"/>
      <c r="N711" s="70"/>
      <c r="O711" s="70"/>
      <c r="P711" s="70"/>
      <c r="Q711" s="70"/>
      <c r="R711" s="70"/>
      <c r="S711" s="70"/>
      <c r="T711" s="70"/>
      <c r="U711" s="70"/>
      <c r="V711" s="70"/>
      <c r="W711" s="70"/>
      <c r="X711" s="70"/>
      <c r="Y711" s="70"/>
      <c r="Z711" s="70"/>
      <c r="AA711" s="70"/>
      <c r="AB711" s="70">
        <v>99194</v>
      </c>
      <c r="AC711" s="70">
        <v>93662.934083</v>
      </c>
      <c r="AD711" s="70"/>
      <c r="AE711" s="70"/>
      <c r="AF711" s="70"/>
      <c r="AG711" s="70"/>
      <c r="AH711" s="70"/>
      <c r="AI711" s="70"/>
      <c r="AJ711" s="70"/>
      <c r="AK711" s="70"/>
      <c r="AL711" s="70"/>
      <c r="AM711" s="70"/>
      <c r="AN711" s="70">
        <v>99194</v>
      </c>
      <c r="AO711" s="70">
        <v>93662.934083</v>
      </c>
    </row>
    <row r="712" spans="1:41" x14ac:dyDescent="0.25">
      <c r="A712" s="72">
        <v>8896</v>
      </c>
      <c r="B712" s="70"/>
      <c r="C712" s="70"/>
      <c r="D712" s="70"/>
      <c r="E712" s="70"/>
      <c r="F712" s="70"/>
      <c r="G712" s="70"/>
      <c r="H712" s="70"/>
      <c r="I712" s="70"/>
      <c r="J712" s="70"/>
      <c r="K712" s="70"/>
      <c r="L712" s="70"/>
      <c r="M712" s="70"/>
      <c r="N712" s="70"/>
      <c r="O712" s="70"/>
      <c r="P712" s="70"/>
      <c r="Q712" s="70"/>
      <c r="R712" s="70"/>
      <c r="S712" s="70"/>
      <c r="T712" s="70"/>
      <c r="U712" s="70"/>
      <c r="V712" s="70"/>
      <c r="W712" s="70"/>
      <c r="X712" s="70"/>
      <c r="Y712" s="70"/>
      <c r="Z712" s="70"/>
      <c r="AA712" s="70"/>
      <c r="AB712" s="70">
        <v>77611</v>
      </c>
      <c r="AC712" s="70">
        <v>72069.465576000002</v>
      </c>
      <c r="AD712" s="70"/>
      <c r="AE712" s="70"/>
      <c r="AF712" s="70"/>
      <c r="AG712" s="70"/>
      <c r="AH712" s="70"/>
      <c r="AI712" s="70"/>
      <c r="AJ712" s="70"/>
      <c r="AK712" s="70"/>
      <c r="AL712" s="70"/>
      <c r="AM712" s="70"/>
      <c r="AN712" s="70">
        <v>77611</v>
      </c>
      <c r="AO712" s="70">
        <v>72069.465576000002</v>
      </c>
    </row>
    <row r="713" spans="1:41" x14ac:dyDescent="0.25">
      <c r="A713" s="72">
        <v>8898</v>
      </c>
      <c r="B713" s="70"/>
      <c r="C713" s="70"/>
      <c r="D713" s="70"/>
      <c r="E713" s="70"/>
      <c r="F713" s="70"/>
      <c r="G713" s="70"/>
      <c r="H713" s="70"/>
      <c r="I713" s="70"/>
      <c r="J713" s="70"/>
      <c r="K713" s="70"/>
      <c r="L713" s="70"/>
      <c r="M713" s="70"/>
      <c r="N713" s="70"/>
      <c r="O713" s="70"/>
      <c r="P713" s="70"/>
      <c r="Q713" s="70"/>
      <c r="R713" s="70"/>
      <c r="S713" s="70"/>
      <c r="T713" s="70"/>
      <c r="U713" s="70"/>
      <c r="V713" s="70"/>
      <c r="W713" s="70"/>
      <c r="X713" s="70"/>
      <c r="Y713" s="70"/>
      <c r="Z713" s="70"/>
      <c r="AA713" s="70"/>
      <c r="AB713" s="70">
        <v>14158</v>
      </c>
      <c r="AC713" s="70">
        <v>19787.716332000004</v>
      </c>
      <c r="AD713" s="70"/>
      <c r="AE713" s="70"/>
      <c r="AF713" s="70"/>
      <c r="AG713" s="70"/>
      <c r="AH713" s="70"/>
      <c r="AI713" s="70"/>
      <c r="AJ713" s="70"/>
      <c r="AK713" s="70"/>
      <c r="AL713" s="70"/>
      <c r="AM713" s="70"/>
      <c r="AN713" s="70">
        <v>14158</v>
      </c>
      <c r="AO713" s="70">
        <v>19787.716332000004</v>
      </c>
    </row>
    <row r="714" spans="1:41" x14ac:dyDescent="0.25">
      <c r="A714" s="72">
        <v>8899</v>
      </c>
      <c r="B714" s="70"/>
      <c r="C714" s="70"/>
      <c r="D714" s="70"/>
      <c r="E714" s="70"/>
      <c r="F714" s="70"/>
      <c r="G714" s="70"/>
      <c r="H714" s="70"/>
      <c r="I714" s="70"/>
      <c r="J714" s="70"/>
      <c r="K714" s="70"/>
      <c r="L714" s="70"/>
      <c r="M714" s="70"/>
      <c r="N714" s="70"/>
      <c r="O714" s="70"/>
      <c r="P714" s="70"/>
      <c r="Q714" s="70"/>
      <c r="R714" s="70"/>
      <c r="S714" s="70"/>
      <c r="T714" s="70"/>
      <c r="U714" s="70"/>
      <c r="V714" s="70"/>
      <c r="W714" s="70"/>
      <c r="X714" s="70"/>
      <c r="Y714" s="70"/>
      <c r="Z714" s="70"/>
      <c r="AA714" s="70"/>
      <c r="AB714" s="70">
        <v>86844</v>
      </c>
      <c r="AC714" s="70">
        <v>119408.774414</v>
      </c>
      <c r="AD714" s="70"/>
      <c r="AE714" s="70"/>
      <c r="AF714" s="70"/>
      <c r="AG714" s="70"/>
      <c r="AH714" s="70"/>
      <c r="AI714" s="70"/>
      <c r="AJ714" s="70"/>
      <c r="AK714" s="70"/>
      <c r="AL714" s="70"/>
      <c r="AM714" s="70"/>
      <c r="AN714" s="70">
        <v>86844</v>
      </c>
      <c r="AO714" s="70">
        <v>119408.774414</v>
      </c>
    </row>
    <row r="715" spans="1:41" x14ac:dyDescent="0.25">
      <c r="A715" s="72">
        <v>8921</v>
      </c>
      <c r="B715" s="70"/>
      <c r="C715" s="70"/>
      <c r="D715" s="70"/>
      <c r="E715" s="70"/>
      <c r="F715" s="70"/>
      <c r="G715" s="70"/>
      <c r="H715" s="70"/>
      <c r="I715" s="70"/>
      <c r="J715" s="70"/>
      <c r="K715" s="70"/>
      <c r="L715" s="70"/>
      <c r="M715" s="70"/>
      <c r="N715" s="70"/>
      <c r="O715" s="70"/>
      <c r="P715" s="70"/>
      <c r="Q715" s="70"/>
      <c r="R715" s="70"/>
      <c r="S715" s="70"/>
      <c r="T715" s="70"/>
      <c r="U715" s="70"/>
      <c r="V715" s="70"/>
      <c r="W715" s="70"/>
      <c r="X715" s="70"/>
      <c r="Y715" s="70"/>
      <c r="Z715" s="70"/>
      <c r="AA715" s="70"/>
      <c r="AB715" s="70">
        <v>64827</v>
      </c>
      <c r="AC715" s="70">
        <v>75729.483886999995</v>
      </c>
      <c r="AD715" s="70"/>
      <c r="AE715" s="70"/>
      <c r="AF715" s="70"/>
      <c r="AG715" s="70"/>
      <c r="AH715" s="70"/>
      <c r="AI715" s="70"/>
      <c r="AJ715" s="70"/>
      <c r="AK715" s="70"/>
      <c r="AL715" s="70"/>
      <c r="AM715" s="70"/>
      <c r="AN715" s="70">
        <v>64827</v>
      </c>
      <c r="AO715" s="70">
        <v>75729.483886999995</v>
      </c>
    </row>
    <row r="716" spans="1:41" x14ac:dyDescent="0.25">
      <c r="A716" s="72">
        <v>8933</v>
      </c>
      <c r="B716" s="70"/>
      <c r="C716" s="70"/>
      <c r="D716" s="70"/>
      <c r="E716" s="70"/>
      <c r="F716" s="70"/>
      <c r="G716" s="70"/>
      <c r="H716" s="70"/>
      <c r="I716" s="70"/>
      <c r="J716" s="70"/>
      <c r="K716" s="70"/>
      <c r="L716" s="70"/>
      <c r="M716" s="70"/>
      <c r="N716" s="70"/>
      <c r="O716" s="70"/>
      <c r="P716" s="70"/>
      <c r="Q716" s="70"/>
      <c r="R716" s="70"/>
      <c r="S716" s="70"/>
      <c r="T716" s="70"/>
      <c r="U716" s="70"/>
      <c r="V716" s="70"/>
      <c r="W716" s="70"/>
      <c r="X716" s="70"/>
      <c r="Y716" s="70"/>
      <c r="Z716" s="70"/>
      <c r="AA716" s="70"/>
      <c r="AB716" s="70">
        <v>94969</v>
      </c>
      <c r="AC716" s="70">
        <v>106104.312256</v>
      </c>
      <c r="AD716" s="70"/>
      <c r="AE716" s="70"/>
      <c r="AF716" s="70"/>
      <c r="AG716" s="70"/>
      <c r="AH716" s="70"/>
      <c r="AI716" s="70"/>
      <c r="AJ716" s="70"/>
      <c r="AK716" s="70"/>
      <c r="AL716" s="70"/>
      <c r="AM716" s="70"/>
      <c r="AN716" s="70">
        <v>94969</v>
      </c>
      <c r="AO716" s="70">
        <v>106104.312256</v>
      </c>
    </row>
    <row r="717" spans="1:41" x14ac:dyDescent="0.25">
      <c r="A717" s="72">
        <v>8935</v>
      </c>
      <c r="B717" s="70"/>
      <c r="C717" s="70"/>
      <c r="D717" s="70"/>
      <c r="E717" s="70"/>
      <c r="F717" s="70"/>
      <c r="G717" s="70"/>
      <c r="H717" s="70"/>
      <c r="I717" s="70"/>
      <c r="J717" s="70"/>
      <c r="K717" s="70"/>
      <c r="L717" s="70"/>
      <c r="M717" s="70"/>
      <c r="N717" s="70"/>
      <c r="O717" s="70"/>
      <c r="P717" s="70"/>
      <c r="Q717" s="70"/>
      <c r="R717" s="70"/>
      <c r="S717" s="70"/>
      <c r="T717" s="70"/>
      <c r="U717" s="70"/>
      <c r="V717" s="70"/>
      <c r="W717" s="70"/>
      <c r="X717" s="70"/>
      <c r="Y717" s="70"/>
      <c r="Z717" s="70"/>
      <c r="AA717" s="70"/>
      <c r="AB717" s="70">
        <v>22269</v>
      </c>
      <c r="AC717" s="70">
        <v>23309.416473000001</v>
      </c>
      <c r="AD717" s="70"/>
      <c r="AE717" s="70"/>
      <c r="AF717" s="70"/>
      <c r="AG717" s="70"/>
      <c r="AH717" s="70"/>
      <c r="AI717" s="70"/>
      <c r="AJ717" s="70"/>
      <c r="AK717" s="70"/>
      <c r="AL717" s="70"/>
      <c r="AM717" s="70"/>
      <c r="AN717" s="70">
        <v>22269</v>
      </c>
      <c r="AO717" s="70">
        <v>23309.416473000001</v>
      </c>
    </row>
    <row r="718" spans="1:41" x14ac:dyDescent="0.25">
      <c r="A718" s="72">
        <v>8938</v>
      </c>
      <c r="B718" s="70"/>
      <c r="C718" s="70"/>
      <c r="D718" s="70"/>
      <c r="E718" s="70"/>
      <c r="F718" s="70"/>
      <c r="G718" s="70"/>
      <c r="H718" s="70"/>
      <c r="I718" s="70"/>
      <c r="J718" s="70"/>
      <c r="K718" s="70"/>
      <c r="L718" s="70"/>
      <c r="M718" s="70"/>
      <c r="N718" s="70"/>
      <c r="O718" s="70"/>
      <c r="P718" s="70"/>
      <c r="Q718" s="70"/>
      <c r="R718" s="70"/>
      <c r="S718" s="70"/>
      <c r="T718" s="70"/>
      <c r="U718" s="70"/>
      <c r="V718" s="70"/>
      <c r="W718" s="70"/>
      <c r="X718" s="70"/>
      <c r="Y718" s="70"/>
      <c r="Z718" s="70"/>
      <c r="AA718" s="70"/>
      <c r="AB718" s="70">
        <v>88930</v>
      </c>
      <c r="AC718" s="70">
        <v>94485.972167</v>
      </c>
      <c r="AD718" s="70"/>
      <c r="AE718" s="70"/>
      <c r="AF718" s="70"/>
      <c r="AG718" s="70"/>
      <c r="AH718" s="70"/>
      <c r="AI718" s="70"/>
      <c r="AJ718" s="70"/>
      <c r="AK718" s="70"/>
      <c r="AL718" s="70"/>
      <c r="AM718" s="70"/>
      <c r="AN718" s="70">
        <v>88930</v>
      </c>
      <c r="AO718" s="70">
        <v>94485.972167</v>
      </c>
    </row>
    <row r="719" spans="1:41" x14ac:dyDescent="0.25">
      <c r="A719" s="72">
        <v>8939</v>
      </c>
      <c r="B719" s="70"/>
      <c r="C719" s="70"/>
      <c r="D719" s="70"/>
      <c r="E719" s="70"/>
      <c r="F719" s="70"/>
      <c r="G719" s="70"/>
      <c r="H719" s="70"/>
      <c r="I719" s="70"/>
      <c r="J719" s="70"/>
      <c r="K719" s="70"/>
      <c r="L719" s="70"/>
      <c r="M719" s="70"/>
      <c r="N719" s="70"/>
      <c r="O719" s="70"/>
      <c r="P719" s="70"/>
      <c r="Q719" s="70"/>
      <c r="R719" s="70"/>
      <c r="S719" s="70"/>
      <c r="T719" s="70"/>
      <c r="U719" s="70"/>
      <c r="V719" s="70"/>
      <c r="W719" s="70"/>
      <c r="X719" s="70"/>
      <c r="Y719" s="70"/>
      <c r="Z719" s="70"/>
      <c r="AA719" s="70"/>
      <c r="AB719" s="70">
        <v>96155</v>
      </c>
      <c r="AC719" s="70">
        <v>103680.882813</v>
      </c>
      <c r="AD719" s="70"/>
      <c r="AE719" s="70"/>
      <c r="AF719" s="70"/>
      <c r="AG719" s="70"/>
      <c r="AH719" s="70"/>
      <c r="AI719" s="70"/>
      <c r="AJ719" s="70"/>
      <c r="AK719" s="70"/>
      <c r="AL719" s="70"/>
      <c r="AM719" s="70"/>
      <c r="AN719" s="70">
        <v>96155</v>
      </c>
      <c r="AO719" s="70">
        <v>103680.882813</v>
      </c>
    </row>
    <row r="720" spans="1:41" x14ac:dyDescent="0.25">
      <c r="A720" s="72">
        <v>8943</v>
      </c>
      <c r="B720" s="70"/>
      <c r="C720" s="70"/>
      <c r="D720" s="70"/>
      <c r="E720" s="70"/>
      <c r="F720" s="70"/>
      <c r="G720" s="70"/>
      <c r="H720" s="70"/>
      <c r="I720" s="70"/>
      <c r="J720" s="70"/>
      <c r="K720" s="70"/>
      <c r="L720" s="70"/>
      <c r="M720" s="70"/>
      <c r="N720" s="70"/>
      <c r="O720" s="70"/>
      <c r="P720" s="70"/>
      <c r="Q720" s="70"/>
      <c r="R720" s="70"/>
      <c r="S720" s="70"/>
      <c r="T720" s="70"/>
      <c r="U720" s="70"/>
      <c r="V720" s="70"/>
      <c r="W720" s="70"/>
      <c r="X720" s="70"/>
      <c r="Y720" s="70"/>
      <c r="Z720" s="70"/>
      <c r="AA720" s="70"/>
      <c r="AB720" s="70">
        <v>9058</v>
      </c>
      <c r="AC720" s="70">
        <v>10410.795257000002</v>
      </c>
      <c r="AD720" s="70"/>
      <c r="AE720" s="70"/>
      <c r="AF720" s="70"/>
      <c r="AG720" s="70"/>
      <c r="AH720" s="70"/>
      <c r="AI720" s="70"/>
      <c r="AJ720" s="70"/>
      <c r="AK720" s="70"/>
      <c r="AL720" s="70"/>
      <c r="AM720" s="70"/>
      <c r="AN720" s="70">
        <v>9058</v>
      </c>
      <c r="AO720" s="70">
        <v>10410.795257000002</v>
      </c>
    </row>
    <row r="721" spans="1:41" x14ac:dyDescent="0.25">
      <c r="A721" s="72">
        <v>8949</v>
      </c>
      <c r="B721" s="70"/>
      <c r="C721" s="70"/>
      <c r="D721" s="70"/>
      <c r="E721" s="70"/>
      <c r="F721" s="70"/>
      <c r="G721" s="70"/>
      <c r="H721" s="70"/>
      <c r="I721" s="70"/>
      <c r="J721" s="70"/>
      <c r="K721" s="70"/>
      <c r="L721" s="70"/>
      <c r="M721" s="70"/>
      <c r="N721" s="70"/>
      <c r="O721" s="70"/>
      <c r="P721" s="70"/>
      <c r="Q721" s="70"/>
      <c r="R721" s="70"/>
      <c r="S721" s="70"/>
      <c r="T721" s="70"/>
      <c r="U721" s="70"/>
      <c r="V721" s="70"/>
      <c r="W721" s="70"/>
      <c r="X721" s="70"/>
      <c r="Y721" s="70"/>
      <c r="Z721" s="70"/>
      <c r="AA721" s="70"/>
      <c r="AB721" s="70">
        <v>8376</v>
      </c>
      <c r="AC721" s="70">
        <v>9609.1620010000006</v>
      </c>
      <c r="AD721" s="70"/>
      <c r="AE721" s="70"/>
      <c r="AF721" s="70"/>
      <c r="AG721" s="70"/>
      <c r="AH721" s="70"/>
      <c r="AI721" s="70"/>
      <c r="AJ721" s="70"/>
      <c r="AK721" s="70"/>
      <c r="AL721" s="70"/>
      <c r="AM721" s="70"/>
      <c r="AN721" s="70">
        <v>8376</v>
      </c>
      <c r="AO721" s="70">
        <v>9609.1620010000006</v>
      </c>
    </row>
    <row r="722" spans="1:41" x14ac:dyDescent="0.25">
      <c r="A722" s="72">
        <v>8950</v>
      </c>
      <c r="B722" s="70"/>
      <c r="C722" s="70"/>
      <c r="D722" s="70"/>
      <c r="E722" s="70"/>
      <c r="F722" s="70"/>
      <c r="G722" s="70"/>
      <c r="H722" s="70"/>
      <c r="I722" s="70"/>
      <c r="J722" s="70"/>
      <c r="K722" s="70"/>
      <c r="L722" s="70"/>
      <c r="M722" s="70"/>
      <c r="N722" s="70"/>
      <c r="O722" s="70"/>
      <c r="P722" s="70"/>
      <c r="Q722" s="70"/>
      <c r="R722" s="70"/>
      <c r="S722" s="70"/>
      <c r="T722" s="70"/>
      <c r="U722" s="70"/>
      <c r="V722" s="70"/>
      <c r="W722" s="70"/>
      <c r="X722" s="70"/>
      <c r="Y722" s="70"/>
      <c r="Z722" s="70"/>
      <c r="AA722" s="70"/>
      <c r="AB722" s="70">
        <v>7827</v>
      </c>
      <c r="AC722" s="70">
        <v>8875.6295170000012</v>
      </c>
      <c r="AD722" s="70"/>
      <c r="AE722" s="70"/>
      <c r="AF722" s="70"/>
      <c r="AG722" s="70"/>
      <c r="AH722" s="70"/>
      <c r="AI722" s="70"/>
      <c r="AJ722" s="70"/>
      <c r="AK722" s="70"/>
      <c r="AL722" s="70"/>
      <c r="AM722" s="70"/>
      <c r="AN722" s="70">
        <v>7827</v>
      </c>
      <c r="AO722" s="70">
        <v>8875.6295170000012</v>
      </c>
    </row>
    <row r="723" spans="1:41" x14ac:dyDescent="0.25">
      <c r="A723" s="72">
        <v>8952</v>
      </c>
      <c r="B723" s="70"/>
      <c r="C723" s="70"/>
      <c r="D723" s="70"/>
      <c r="E723" s="70"/>
      <c r="F723" s="70"/>
      <c r="G723" s="70"/>
      <c r="H723" s="70"/>
      <c r="I723" s="70"/>
      <c r="J723" s="70"/>
      <c r="K723" s="70"/>
      <c r="L723" s="70"/>
      <c r="M723" s="70"/>
      <c r="N723" s="70"/>
      <c r="O723" s="70"/>
      <c r="P723" s="70"/>
      <c r="Q723" s="70"/>
      <c r="R723" s="70"/>
      <c r="S723" s="70"/>
      <c r="T723" s="70"/>
      <c r="U723" s="70"/>
      <c r="V723" s="70"/>
      <c r="W723" s="70"/>
      <c r="X723" s="70"/>
      <c r="Y723" s="70"/>
      <c r="Z723" s="70"/>
      <c r="AA723" s="70"/>
      <c r="AB723" s="70">
        <v>11713</v>
      </c>
      <c r="AC723" s="70">
        <v>9757.9388419999996</v>
      </c>
      <c r="AD723" s="70"/>
      <c r="AE723" s="70"/>
      <c r="AF723" s="70"/>
      <c r="AG723" s="70"/>
      <c r="AH723" s="70"/>
      <c r="AI723" s="70"/>
      <c r="AJ723" s="70"/>
      <c r="AK723" s="70"/>
      <c r="AL723" s="70"/>
      <c r="AM723" s="70"/>
      <c r="AN723" s="70">
        <v>11713</v>
      </c>
      <c r="AO723" s="70">
        <v>9757.9388419999996</v>
      </c>
    </row>
    <row r="724" spans="1:41" x14ac:dyDescent="0.25">
      <c r="A724" s="72">
        <v>8955</v>
      </c>
      <c r="B724" s="70"/>
      <c r="C724" s="70"/>
      <c r="D724" s="70"/>
      <c r="E724" s="70"/>
      <c r="F724" s="70"/>
      <c r="G724" s="70"/>
      <c r="H724" s="70"/>
      <c r="I724" s="70"/>
      <c r="J724" s="70"/>
      <c r="K724" s="70"/>
      <c r="L724" s="70"/>
      <c r="M724" s="70"/>
      <c r="N724" s="70"/>
      <c r="O724" s="70"/>
      <c r="P724" s="70"/>
      <c r="Q724" s="70"/>
      <c r="R724" s="70"/>
      <c r="S724" s="70"/>
      <c r="T724" s="70"/>
      <c r="U724" s="70"/>
      <c r="V724" s="70"/>
      <c r="W724" s="70"/>
      <c r="X724" s="70"/>
      <c r="Y724" s="70"/>
      <c r="Z724" s="70"/>
      <c r="AA724" s="70"/>
      <c r="AB724" s="70">
        <v>77054</v>
      </c>
      <c r="AC724" s="70">
        <v>85512.690430999995</v>
      </c>
      <c r="AD724" s="70"/>
      <c r="AE724" s="70"/>
      <c r="AF724" s="70"/>
      <c r="AG724" s="70"/>
      <c r="AH724" s="70"/>
      <c r="AI724" s="70"/>
      <c r="AJ724" s="70"/>
      <c r="AK724" s="70"/>
      <c r="AL724" s="70"/>
      <c r="AM724" s="70"/>
      <c r="AN724" s="70">
        <v>77054</v>
      </c>
      <c r="AO724" s="70">
        <v>85512.690430999995</v>
      </c>
    </row>
    <row r="725" spans="1:41" x14ac:dyDescent="0.25">
      <c r="A725" s="72">
        <v>8960</v>
      </c>
      <c r="B725" s="70"/>
      <c r="C725" s="70"/>
      <c r="D725" s="70"/>
      <c r="E725" s="70"/>
      <c r="F725" s="70"/>
      <c r="G725" s="70"/>
      <c r="H725" s="70"/>
      <c r="I725" s="70"/>
      <c r="J725" s="70"/>
      <c r="K725" s="70"/>
      <c r="L725" s="70"/>
      <c r="M725" s="70"/>
      <c r="N725" s="70"/>
      <c r="O725" s="70"/>
      <c r="P725" s="70"/>
      <c r="Q725" s="70"/>
      <c r="R725" s="70"/>
      <c r="S725" s="70"/>
      <c r="T725" s="70"/>
      <c r="U725" s="70"/>
      <c r="V725" s="70"/>
      <c r="W725" s="70"/>
      <c r="X725" s="70"/>
      <c r="Y725" s="70"/>
      <c r="Z725" s="70"/>
      <c r="AA725" s="70"/>
      <c r="AB725" s="70">
        <v>10009</v>
      </c>
      <c r="AC725" s="70">
        <v>19298.961671000001</v>
      </c>
      <c r="AD725" s="70"/>
      <c r="AE725" s="70"/>
      <c r="AF725" s="70"/>
      <c r="AG725" s="70"/>
      <c r="AH725" s="70"/>
      <c r="AI725" s="70"/>
      <c r="AJ725" s="70"/>
      <c r="AK725" s="70"/>
      <c r="AL725" s="70"/>
      <c r="AM725" s="70"/>
      <c r="AN725" s="70">
        <v>10009</v>
      </c>
      <c r="AO725" s="70">
        <v>19298.961671000001</v>
      </c>
    </row>
    <row r="726" spans="1:41" x14ac:dyDescent="0.25">
      <c r="A726" s="72">
        <v>8967</v>
      </c>
      <c r="B726" s="70"/>
      <c r="C726" s="70"/>
      <c r="D726" s="70"/>
      <c r="E726" s="70"/>
      <c r="F726" s="70"/>
      <c r="G726" s="70"/>
      <c r="H726" s="70"/>
      <c r="I726" s="70"/>
      <c r="J726" s="70"/>
      <c r="K726" s="70"/>
      <c r="L726" s="70"/>
      <c r="M726" s="70"/>
      <c r="N726" s="70"/>
      <c r="O726" s="70"/>
      <c r="P726" s="70"/>
      <c r="Q726" s="70"/>
      <c r="R726" s="70"/>
      <c r="S726" s="70"/>
      <c r="T726" s="70"/>
      <c r="U726" s="70"/>
      <c r="V726" s="70"/>
      <c r="W726" s="70"/>
      <c r="X726" s="70"/>
      <c r="Y726" s="70"/>
      <c r="Z726" s="70"/>
      <c r="AA726" s="70"/>
      <c r="AB726" s="70">
        <v>4912</v>
      </c>
      <c r="AC726" s="70">
        <v>6006.5890040000004</v>
      </c>
      <c r="AD726" s="70"/>
      <c r="AE726" s="70"/>
      <c r="AF726" s="70"/>
      <c r="AG726" s="70"/>
      <c r="AH726" s="70"/>
      <c r="AI726" s="70"/>
      <c r="AJ726" s="70"/>
      <c r="AK726" s="70"/>
      <c r="AL726" s="70"/>
      <c r="AM726" s="70"/>
      <c r="AN726" s="70">
        <v>4912</v>
      </c>
      <c r="AO726" s="70">
        <v>6006.5890040000004</v>
      </c>
    </row>
    <row r="727" spans="1:41" x14ac:dyDescent="0.25">
      <c r="A727" s="72">
        <v>8968</v>
      </c>
      <c r="B727" s="70"/>
      <c r="C727" s="70"/>
      <c r="D727" s="70"/>
      <c r="E727" s="70"/>
      <c r="F727" s="70"/>
      <c r="G727" s="70"/>
      <c r="H727" s="70"/>
      <c r="I727" s="70"/>
      <c r="J727" s="70"/>
      <c r="K727" s="70"/>
      <c r="L727" s="70"/>
      <c r="M727" s="70"/>
      <c r="N727" s="70"/>
      <c r="O727" s="70"/>
      <c r="P727" s="70"/>
      <c r="Q727" s="70"/>
      <c r="R727" s="70"/>
      <c r="S727" s="70"/>
      <c r="T727" s="70"/>
      <c r="U727" s="70"/>
      <c r="V727" s="70"/>
      <c r="W727" s="70"/>
      <c r="X727" s="70"/>
      <c r="Y727" s="70"/>
      <c r="Z727" s="70"/>
      <c r="AA727" s="70"/>
      <c r="AB727" s="70">
        <v>83293</v>
      </c>
      <c r="AC727" s="70">
        <v>91987.979980999997</v>
      </c>
      <c r="AD727" s="70"/>
      <c r="AE727" s="70"/>
      <c r="AF727" s="70"/>
      <c r="AG727" s="70"/>
      <c r="AH727" s="70"/>
      <c r="AI727" s="70"/>
      <c r="AJ727" s="70"/>
      <c r="AK727" s="70"/>
      <c r="AL727" s="70"/>
      <c r="AM727" s="70"/>
      <c r="AN727" s="70">
        <v>83293</v>
      </c>
      <c r="AO727" s="70">
        <v>91987.979980999997</v>
      </c>
    </row>
    <row r="728" spans="1:41" x14ac:dyDescent="0.25">
      <c r="A728" s="72">
        <v>8977</v>
      </c>
      <c r="B728" s="70"/>
      <c r="C728" s="70"/>
      <c r="D728" s="70"/>
      <c r="E728" s="70"/>
      <c r="F728" s="70"/>
      <c r="G728" s="70"/>
      <c r="H728" s="70"/>
      <c r="I728" s="70"/>
      <c r="J728" s="70"/>
      <c r="K728" s="70"/>
      <c r="L728" s="70"/>
      <c r="M728" s="70"/>
      <c r="N728" s="70"/>
      <c r="O728" s="70"/>
      <c r="P728" s="70"/>
      <c r="Q728" s="70"/>
      <c r="R728" s="70"/>
      <c r="S728" s="70"/>
      <c r="T728" s="70"/>
      <c r="U728" s="70"/>
      <c r="V728" s="70"/>
      <c r="W728" s="70"/>
      <c r="X728" s="70"/>
      <c r="Y728" s="70"/>
      <c r="Z728" s="70"/>
      <c r="AA728" s="70"/>
      <c r="AB728" s="70">
        <v>91226</v>
      </c>
      <c r="AC728" s="70">
        <v>96828.778810000003</v>
      </c>
      <c r="AD728" s="70"/>
      <c r="AE728" s="70"/>
      <c r="AF728" s="70"/>
      <c r="AG728" s="70"/>
      <c r="AH728" s="70"/>
      <c r="AI728" s="70"/>
      <c r="AJ728" s="70"/>
      <c r="AK728" s="70"/>
      <c r="AL728" s="70"/>
      <c r="AM728" s="70"/>
      <c r="AN728" s="70">
        <v>91226</v>
      </c>
      <c r="AO728" s="70">
        <v>96828.778810000003</v>
      </c>
    </row>
    <row r="729" spans="1:41" x14ac:dyDescent="0.25">
      <c r="A729" s="72">
        <v>8983</v>
      </c>
      <c r="B729" s="70"/>
      <c r="C729" s="70"/>
      <c r="D729" s="70"/>
      <c r="E729" s="70"/>
      <c r="F729" s="70"/>
      <c r="G729" s="70"/>
      <c r="H729" s="70"/>
      <c r="I729" s="70"/>
      <c r="J729" s="70"/>
      <c r="K729" s="70"/>
      <c r="L729" s="70"/>
      <c r="M729" s="70"/>
      <c r="N729" s="70"/>
      <c r="O729" s="70"/>
      <c r="P729" s="70"/>
      <c r="Q729" s="70"/>
      <c r="R729" s="70"/>
      <c r="S729" s="70"/>
      <c r="T729" s="70"/>
      <c r="U729" s="70"/>
      <c r="V729" s="70">
        <v>13000</v>
      </c>
      <c r="W729" s="70">
        <v>9352.8932779999996</v>
      </c>
      <c r="X729" s="70"/>
      <c r="Y729" s="70"/>
      <c r="Z729" s="70"/>
      <c r="AA729" s="70"/>
      <c r="AB729" s="70"/>
      <c r="AC729" s="70"/>
      <c r="AD729" s="70"/>
      <c r="AE729" s="70"/>
      <c r="AF729" s="70"/>
      <c r="AG729" s="70"/>
      <c r="AH729" s="70"/>
      <c r="AI729" s="70"/>
      <c r="AJ729" s="70"/>
      <c r="AK729" s="70"/>
      <c r="AL729" s="70"/>
      <c r="AM729" s="70"/>
      <c r="AN729" s="70">
        <v>13000</v>
      </c>
      <c r="AO729" s="70">
        <v>9352.8932779999996</v>
      </c>
    </row>
    <row r="730" spans="1:41" x14ac:dyDescent="0.25">
      <c r="A730" s="72">
        <v>8985</v>
      </c>
      <c r="B730" s="70"/>
      <c r="C730" s="70"/>
      <c r="D730" s="70"/>
      <c r="E730" s="70"/>
      <c r="F730" s="70"/>
      <c r="G730" s="70"/>
      <c r="H730" s="70"/>
      <c r="I730" s="70"/>
      <c r="J730" s="70"/>
      <c r="K730" s="70"/>
      <c r="L730" s="70"/>
      <c r="M730" s="70"/>
      <c r="N730" s="70"/>
      <c r="O730" s="70"/>
      <c r="P730" s="70"/>
      <c r="Q730" s="70"/>
      <c r="R730" s="70"/>
      <c r="S730" s="70"/>
      <c r="T730" s="70"/>
      <c r="U730" s="70"/>
      <c r="V730" s="70">
        <v>7700</v>
      </c>
      <c r="W730" s="70">
        <v>6597.629578</v>
      </c>
      <c r="X730" s="70"/>
      <c r="Y730" s="70"/>
      <c r="Z730" s="70"/>
      <c r="AA730" s="70"/>
      <c r="AB730" s="70"/>
      <c r="AC730" s="70"/>
      <c r="AD730" s="70"/>
      <c r="AE730" s="70"/>
      <c r="AF730" s="70"/>
      <c r="AG730" s="70"/>
      <c r="AH730" s="70"/>
      <c r="AI730" s="70"/>
      <c r="AJ730" s="70"/>
      <c r="AK730" s="70"/>
      <c r="AL730" s="70"/>
      <c r="AM730" s="70"/>
      <c r="AN730" s="70">
        <v>7700</v>
      </c>
      <c r="AO730" s="70">
        <v>6597.629578</v>
      </c>
    </row>
    <row r="731" spans="1:41" x14ac:dyDescent="0.25">
      <c r="A731" s="72">
        <v>8991</v>
      </c>
      <c r="B731" s="70"/>
      <c r="C731" s="70"/>
      <c r="D731" s="70"/>
      <c r="E731" s="70"/>
      <c r="F731" s="70"/>
      <c r="G731" s="70"/>
      <c r="H731" s="70"/>
      <c r="I731" s="70"/>
      <c r="J731" s="70"/>
      <c r="K731" s="70"/>
      <c r="L731" s="70"/>
      <c r="M731" s="70"/>
      <c r="N731" s="70"/>
      <c r="O731" s="70"/>
      <c r="P731" s="70"/>
      <c r="Q731" s="70"/>
      <c r="R731" s="70"/>
      <c r="S731" s="70"/>
      <c r="T731" s="70"/>
      <c r="U731" s="70"/>
      <c r="V731" s="70"/>
      <c r="W731" s="70"/>
      <c r="X731" s="70"/>
      <c r="Y731" s="70"/>
      <c r="Z731" s="70"/>
      <c r="AA731" s="70"/>
      <c r="AB731" s="70">
        <v>28594</v>
      </c>
      <c r="AC731" s="70">
        <v>45870.267915000004</v>
      </c>
      <c r="AD731" s="70"/>
      <c r="AE731" s="70"/>
      <c r="AF731" s="70"/>
      <c r="AG731" s="70"/>
      <c r="AH731" s="70"/>
      <c r="AI731" s="70"/>
      <c r="AJ731" s="70"/>
      <c r="AK731" s="70"/>
      <c r="AL731" s="70"/>
      <c r="AM731" s="70"/>
      <c r="AN731" s="70">
        <v>28594</v>
      </c>
      <c r="AO731" s="70">
        <v>45870.267915000004</v>
      </c>
    </row>
    <row r="732" spans="1:41" x14ac:dyDescent="0.25">
      <c r="A732" s="72">
        <v>9012</v>
      </c>
      <c r="B732" s="70"/>
      <c r="C732" s="70"/>
      <c r="D732" s="70"/>
      <c r="E732" s="70"/>
      <c r="F732" s="70"/>
      <c r="G732" s="70"/>
      <c r="H732" s="70"/>
      <c r="I732" s="70"/>
      <c r="J732" s="70"/>
      <c r="K732" s="70"/>
      <c r="L732" s="70"/>
      <c r="M732" s="70"/>
      <c r="N732" s="70"/>
      <c r="O732" s="70"/>
      <c r="P732" s="70"/>
      <c r="Q732" s="70"/>
      <c r="R732" s="70"/>
      <c r="S732" s="70"/>
      <c r="T732" s="70"/>
      <c r="U732" s="70"/>
      <c r="V732" s="70"/>
      <c r="W732" s="70"/>
      <c r="X732" s="70"/>
      <c r="Y732" s="70"/>
      <c r="Z732" s="70"/>
      <c r="AA732" s="70"/>
      <c r="AB732" s="70"/>
      <c r="AC732" s="70"/>
      <c r="AD732" s="70"/>
      <c r="AE732" s="70"/>
      <c r="AF732" s="70"/>
      <c r="AG732" s="70"/>
      <c r="AH732" s="70"/>
      <c r="AI732" s="70"/>
      <c r="AJ732" s="70"/>
      <c r="AK732" s="70"/>
      <c r="AL732" s="70">
        <v>17181</v>
      </c>
      <c r="AM732" s="70">
        <v>17210.658797999997</v>
      </c>
      <c r="AN732" s="70">
        <v>17181</v>
      </c>
      <c r="AO732" s="70">
        <v>17210.658797999997</v>
      </c>
    </row>
    <row r="733" spans="1:41" x14ac:dyDescent="0.25">
      <c r="A733" s="72">
        <v>9022</v>
      </c>
      <c r="B733" s="70"/>
      <c r="C733" s="70"/>
      <c r="D733" s="70"/>
      <c r="E733" s="70"/>
      <c r="F733" s="70"/>
      <c r="G733" s="70"/>
      <c r="H733" s="70"/>
      <c r="I733" s="70"/>
      <c r="J733" s="70"/>
      <c r="K733" s="70"/>
      <c r="L733" s="70"/>
      <c r="M733" s="70"/>
      <c r="N733" s="70"/>
      <c r="O733" s="70"/>
      <c r="P733" s="70"/>
      <c r="Q733" s="70"/>
      <c r="R733" s="70"/>
      <c r="S733" s="70"/>
      <c r="T733" s="70"/>
      <c r="U733" s="70"/>
      <c r="V733" s="70"/>
      <c r="W733" s="70"/>
      <c r="X733" s="70"/>
      <c r="Y733" s="70"/>
      <c r="Z733" s="70"/>
      <c r="AA733" s="70"/>
      <c r="AB733" s="70">
        <v>107214</v>
      </c>
      <c r="AC733" s="70">
        <v>105421.25</v>
      </c>
      <c r="AD733" s="70"/>
      <c r="AE733" s="70"/>
      <c r="AF733" s="70"/>
      <c r="AG733" s="70"/>
      <c r="AH733" s="70"/>
      <c r="AI733" s="70"/>
      <c r="AJ733" s="70"/>
      <c r="AK733" s="70"/>
      <c r="AL733" s="70"/>
      <c r="AM733" s="70"/>
      <c r="AN733" s="70">
        <v>107214</v>
      </c>
      <c r="AO733" s="70">
        <v>105421.25</v>
      </c>
    </row>
    <row r="734" spans="1:41" x14ac:dyDescent="0.25">
      <c r="A734" s="72">
        <v>9025</v>
      </c>
      <c r="B734" s="70"/>
      <c r="C734" s="70"/>
      <c r="D734" s="70"/>
      <c r="E734" s="70"/>
      <c r="F734" s="70"/>
      <c r="G734" s="70"/>
      <c r="H734" s="70"/>
      <c r="I734" s="70"/>
      <c r="J734" s="70"/>
      <c r="K734" s="70"/>
      <c r="L734" s="70"/>
      <c r="M734" s="70"/>
      <c r="N734" s="70"/>
      <c r="O734" s="70"/>
      <c r="P734" s="70"/>
      <c r="Q734" s="70"/>
      <c r="R734" s="70"/>
      <c r="S734" s="70"/>
      <c r="T734" s="70"/>
      <c r="U734" s="70"/>
      <c r="V734" s="70"/>
      <c r="W734" s="70"/>
      <c r="X734" s="70">
        <v>102699</v>
      </c>
      <c r="Y734" s="70">
        <v>101285.988281</v>
      </c>
      <c r="Z734" s="70"/>
      <c r="AA734" s="70"/>
      <c r="AB734" s="70"/>
      <c r="AC734" s="70"/>
      <c r="AD734" s="70"/>
      <c r="AE734" s="70"/>
      <c r="AF734" s="70"/>
      <c r="AG734" s="70"/>
      <c r="AH734" s="70"/>
      <c r="AI734" s="70"/>
      <c r="AJ734" s="70"/>
      <c r="AK734" s="70"/>
      <c r="AL734" s="70"/>
      <c r="AM734" s="70"/>
      <c r="AN734" s="70">
        <v>102699</v>
      </c>
      <c r="AO734" s="70">
        <v>101285.988281</v>
      </c>
    </row>
    <row r="735" spans="1:41" x14ac:dyDescent="0.25">
      <c r="A735" s="72">
        <v>9028</v>
      </c>
      <c r="B735" s="70"/>
      <c r="C735" s="70"/>
      <c r="D735" s="70"/>
      <c r="E735" s="70"/>
      <c r="F735" s="70"/>
      <c r="G735" s="70"/>
      <c r="H735" s="70"/>
      <c r="I735" s="70"/>
      <c r="J735" s="70"/>
      <c r="K735" s="70"/>
      <c r="L735" s="70"/>
      <c r="M735" s="70"/>
      <c r="N735" s="70"/>
      <c r="O735" s="70"/>
      <c r="P735" s="70"/>
      <c r="Q735" s="70"/>
      <c r="R735" s="70"/>
      <c r="S735" s="70"/>
      <c r="T735" s="70"/>
      <c r="U735" s="70"/>
      <c r="V735" s="70"/>
      <c r="W735" s="70"/>
      <c r="X735" s="70"/>
      <c r="Y735" s="70"/>
      <c r="Z735" s="70"/>
      <c r="AA735" s="70"/>
      <c r="AB735" s="70">
        <v>52885</v>
      </c>
      <c r="AC735" s="70">
        <v>64177.479491999991</v>
      </c>
      <c r="AD735" s="70"/>
      <c r="AE735" s="70"/>
      <c r="AF735" s="70"/>
      <c r="AG735" s="70"/>
      <c r="AH735" s="70"/>
      <c r="AI735" s="70"/>
      <c r="AJ735" s="70"/>
      <c r="AK735" s="70"/>
      <c r="AL735" s="70"/>
      <c r="AM735" s="70"/>
      <c r="AN735" s="70">
        <v>52885</v>
      </c>
      <c r="AO735" s="70">
        <v>64177.479491999991</v>
      </c>
    </row>
    <row r="736" spans="1:41" x14ac:dyDescent="0.25">
      <c r="A736" s="72">
        <v>9029</v>
      </c>
      <c r="B736" s="70"/>
      <c r="C736" s="70"/>
      <c r="D736" s="70"/>
      <c r="E736" s="70"/>
      <c r="F736" s="70"/>
      <c r="G736" s="70"/>
      <c r="H736" s="70"/>
      <c r="I736" s="70"/>
      <c r="J736" s="70"/>
      <c r="K736" s="70"/>
      <c r="L736" s="70"/>
      <c r="M736" s="70"/>
      <c r="N736" s="70"/>
      <c r="O736" s="70"/>
      <c r="P736" s="70"/>
      <c r="Q736" s="70"/>
      <c r="R736" s="70"/>
      <c r="S736" s="70"/>
      <c r="T736" s="70"/>
      <c r="U736" s="70"/>
      <c r="V736" s="70"/>
      <c r="W736" s="70"/>
      <c r="X736" s="70"/>
      <c r="Y736" s="70"/>
      <c r="Z736" s="70"/>
      <c r="AA736" s="70"/>
      <c r="AB736" s="70">
        <v>55839</v>
      </c>
      <c r="AC736" s="70">
        <v>68804.772949999999</v>
      </c>
      <c r="AD736" s="70"/>
      <c r="AE736" s="70"/>
      <c r="AF736" s="70"/>
      <c r="AG736" s="70"/>
      <c r="AH736" s="70"/>
      <c r="AI736" s="70"/>
      <c r="AJ736" s="70"/>
      <c r="AK736" s="70"/>
      <c r="AL736" s="70"/>
      <c r="AM736" s="70"/>
      <c r="AN736" s="70">
        <v>55839</v>
      </c>
      <c r="AO736" s="70">
        <v>68804.772949999999</v>
      </c>
    </row>
    <row r="737" spans="1:41" x14ac:dyDescent="0.25">
      <c r="A737" s="72">
        <v>9033</v>
      </c>
      <c r="B737" s="70"/>
      <c r="C737" s="70"/>
      <c r="D737" s="70"/>
      <c r="E737" s="70"/>
      <c r="F737" s="70"/>
      <c r="G737" s="70"/>
      <c r="H737" s="70"/>
      <c r="I737" s="70"/>
      <c r="J737" s="70"/>
      <c r="K737" s="70"/>
      <c r="L737" s="70"/>
      <c r="M737" s="70"/>
      <c r="N737" s="70"/>
      <c r="O737" s="70"/>
      <c r="P737" s="70"/>
      <c r="Q737" s="70"/>
      <c r="R737" s="70"/>
      <c r="S737" s="70"/>
      <c r="T737" s="70"/>
      <c r="U737" s="70"/>
      <c r="V737" s="70"/>
      <c r="W737" s="70"/>
      <c r="X737" s="70"/>
      <c r="Y737" s="70"/>
      <c r="Z737" s="70"/>
      <c r="AA737" s="70"/>
      <c r="AB737" s="70"/>
      <c r="AC737" s="70"/>
      <c r="AD737" s="70"/>
      <c r="AE737" s="70"/>
      <c r="AF737" s="70">
        <v>37462</v>
      </c>
      <c r="AG737" s="70">
        <v>38902.456787000003</v>
      </c>
      <c r="AH737" s="70"/>
      <c r="AI737" s="70"/>
      <c r="AJ737" s="70"/>
      <c r="AK737" s="70"/>
      <c r="AL737" s="70"/>
      <c r="AM737" s="70"/>
      <c r="AN737" s="70">
        <v>37462</v>
      </c>
      <c r="AO737" s="70">
        <v>38902.456787000003</v>
      </c>
    </row>
    <row r="738" spans="1:41" x14ac:dyDescent="0.25">
      <c r="A738" s="72">
        <v>9036</v>
      </c>
      <c r="B738" s="70"/>
      <c r="C738" s="70"/>
      <c r="D738" s="70"/>
      <c r="E738" s="70"/>
      <c r="F738" s="70"/>
      <c r="G738" s="70"/>
      <c r="H738" s="70"/>
      <c r="I738" s="70"/>
      <c r="J738" s="70"/>
      <c r="K738" s="70"/>
      <c r="L738" s="70"/>
      <c r="M738" s="70"/>
      <c r="N738" s="70"/>
      <c r="O738" s="70"/>
      <c r="P738" s="70"/>
      <c r="Q738" s="70"/>
      <c r="R738" s="70"/>
      <c r="S738" s="70"/>
      <c r="T738" s="70"/>
      <c r="U738" s="70"/>
      <c r="V738" s="70"/>
      <c r="W738" s="70"/>
      <c r="X738" s="70"/>
      <c r="Y738" s="70"/>
      <c r="Z738" s="70"/>
      <c r="AA738" s="70"/>
      <c r="AB738" s="70"/>
      <c r="AC738" s="70"/>
      <c r="AD738" s="70"/>
      <c r="AE738" s="70"/>
      <c r="AF738" s="70">
        <v>37734</v>
      </c>
      <c r="AG738" s="70">
        <v>40873.199219000002</v>
      </c>
      <c r="AH738" s="70"/>
      <c r="AI738" s="70"/>
      <c r="AJ738" s="70"/>
      <c r="AK738" s="70"/>
      <c r="AL738" s="70"/>
      <c r="AM738" s="70"/>
      <c r="AN738" s="70">
        <v>37734</v>
      </c>
      <c r="AO738" s="70">
        <v>40873.199219000002</v>
      </c>
    </row>
    <row r="739" spans="1:41" x14ac:dyDescent="0.25">
      <c r="A739" s="72">
        <v>9041</v>
      </c>
      <c r="B739" s="70"/>
      <c r="C739" s="70"/>
      <c r="D739" s="70"/>
      <c r="E739" s="70"/>
      <c r="F739" s="70"/>
      <c r="G739" s="70"/>
      <c r="H739" s="70"/>
      <c r="I739" s="70"/>
      <c r="J739" s="70"/>
      <c r="K739" s="70"/>
      <c r="L739" s="70"/>
      <c r="M739" s="70"/>
      <c r="N739" s="70"/>
      <c r="O739" s="70"/>
      <c r="P739" s="70"/>
      <c r="Q739" s="70"/>
      <c r="R739" s="70"/>
      <c r="S739" s="70"/>
      <c r="T739" s="70">
        <v>32509</v>
      </c>
      <c r="U739" s="70">
        <v>43338.114502999997</v>
      </c>
      <c r="V739" s="70"/>
      <c r="W739" s="70"/>
      <c r="X739" s="70"/>
      <c r="Y739" s="70"/>
      <c r="Z739" s="70"/>
      <c r="AA739" s="70"/>
      <c r="AB739" s="70"/>
      <c r="AC739" s="70"/>
      <c r="AD739" s="70"/>
      <c r="AE739" s="70"/>
      <c r="AF739" s="70"/>
      <c r="AG739" s="70"/>
      <c r="AH739" s="70"/>
      <c r="AI739" s="70"/>
      <c r="AJ739" s="70"/>
      <c r="AK739" s="70"/>
      <c r="AL739" s="70"/>
      <c r="AM739" s="70"/>
      <c r="AN739" s="70">
        <v>32509</v>
      </c>
      <c r="AO739" s="70">
        <v>43338.114502999997</v>
      </c>
    </row>
    <row r="740" spans="1:41" x14ac:dyDescent="0.25">
      <c r="A740" s="72">
        <v>9043</v>
      </c>
      <c r="B740" s="70"/>
      <c r="C740" s="70"/>
      <c r="D740" s="70"/>
      <c r="E740" s="70"/>
      <c r="F740" s="70"/>
      <c r="G740" s="70"/>
      <c r="H740" s="70"/>
      <c r="I740" s="70"/>
      <c r="J740" s="70"/>
      <c r="K740" s="70"/>
      <c r="L740" s="70"/>
      <c r="M740" s="70"/>
      <c r="N740" s="70"/>
      <c r="O740" s="70"/>
      <c r="P740" s="70"/>
      <c r="Q740" s="70"/>
      <c r="R740" s="70"/>
      <c r="S740" s="70"/>
      <c r="T740" s="70"/>
      <c r="U740" s="70"/>
      <c r="V740" s="70"/>
      <c r="W740" s="70"/>
      <c r="X740" s="70"/>
      <c r="Y740" s="70"/>
      <c r="Z740" s="70"/>
      <c r="AA740" s="70"/>
      <c r="AB740" s="70"/>
      <c r="AC740" s="70"/>
      <c r="AD740" s="70"/>
      <c r="AE740" s="70"/>
      <c r="AF740" s="70"/>
      <c r="AG740" s="70"/>
      <c r="AH740" s="70"/>
      <c r="AI740" s="70"/>
      <c r="AJ740" s="70"/>
      <c r="AK740" s="70"/>
      <c r="AL740" s="70">
        <v>80248</v>
      </c>
      <c r="AM740" s="70">
        <v>83782.305664</v>
      </c>
      <c r="AN740" s="70">
        <v>80248</v>
      </c>
      <c r="AO740" s="70">
        <v>83782.305664</v>
      </c>
    </row>
    <row r="741" spans="1:41" x14ac:dyDescent="0.25">
      <c r="A741" s="72">
        <v>9068</v>
      </c>
      <c r="B741" s="70"/>
      <c r="C741" s="70"/>
      <c r="D741" s="70"/>
      <c r="E741" s="70"/>
      <c r="F741" s="70"/>
      <c r="G741" s="70"/>
      <c r="H741" s="70"/>
      <c r="I741" s="70"/>
      <c r="J741" s="70"/>
      <c r="K741" s="70"/>
      <c r="L741" s="70"/>
      <c r="M741" s="70"/>
      <c r="N741" s="70"/>
      <c r="O741" s="70"/>
      <c r="P741" s="70"/>
      <c r="Q741" s="70"/>
      <c r="R741" s="70"/>
      <c r="S741" s="70"/>
      <c r="T741" s="70"/>
      <c r="U741" s="70"/>
      <c r="V741" s="70"/>
      <c r="W741" s="70"/>
      <c r="X741" s="70"/>
      <c r="Y741" s="70"/>
      <c r="Z741" s="70"/>
      <c r="AA741" s="70"/>
      <c r="AB741" s="70">
        <v>8122</v>
      </c>
      <c r="AC741" s="70">
        <v>6589.649101</v>
      </c>
      <c r="AD741" s="70"/>
      <c r="AE741" s="70"/>
      <c r="AF741" s="70"/>
      <c r="AG741" s="70"/>
      <c r="AH741" s="70"/>
      <c r="AI741" s="70"/>
      <c r="AJ741" s="70"/>
      <c r="AK741" s="70"/>
      <c r="AL741" s="70"/>
      <c r="AM741" s="70"/>
      <c r="AN741" s="70">
        <v>8122</v>
      </c>
      <c r="AO741" s="70">
        <v>6589.649101</v>
      </c>
    </row>
    <row r="742" spans="1:41" x14ac:dyDescent="0.25">
      <c r="A742" s="72">
        <v>9112</v>
      </c>
      <c r="B742" s="70">
        <v>28600</v>
      </c>
      <c r="C742" s="70">
        <v>29759.305937999998</v>
      </c>
      <c r="D742" s="70"/>
      <c r="E742" s="70"/>
      <c r="F742" s="70"/>
      <c r="G742" s="70"/>
      <c r="H742" s="70"/>
      <c r="I742" s="70"/>
      <c r="J742" s="70"/>
      <c r="K742" s="70"/>
      <c r="L742" s="70"/>
      <c r="M742" s="70"/>
      <c r="N742" s="70"/>
      <c r="O742" s="70"/>
      <c r="P742" s="70"/>
      <c r="Q742" s="70"/>
      <c r="R742" s="70"/>
      <c r="S742" s="70"/>
      <c r="T742" s="70"/>
      <c r="U742" s="70"/>
      <c r="V742" s="70"/>
      <c r="W742" s="70"/>
      <c r="X742" s="70"/>
      <c r="Y742" s="70"/>
      <c r="Z742" s="70"/>
      <c r="AA742" s="70"/>
      <c r="AB742" s="70"/>
      <c r="AC742" s="70"/>
      <c r="AD742" s="70"/>
      <c r="AE742" s="70"/>
      <c r="AF742" s="70"/>
      <c r="AG742" s="70"/>
      <c r="AH742" s="70"/>
      <c r="AI742" s="70"/>
      <c r="AJ742" s="70"/>
      <c r="AK742" s="70"/>
      <c r="AL742" s="70"/>
      <c r="AM742" s="70"/>
      <c r="AN742" s="70">
        <v>28600</v>
      </c>
      <c r="AO742" s="70">
        <v>29759.305937999998</v>
      </c>
    </row>
    <row r="743" spans="1:41" x14ac:dyDescent="0.25">
      <c r="A743" s="72">
        <v>9142</v>
      </c>
      <c r="B743" s="70"/>
      <c r="C743" s="70"/>
      <c r="D743" s="70">
        <v>12993</v>
      </c>
      <c r="E743" s="70">
        <v>12533.752121</v>
      </c>
      <c r="F743" s="70"/>
      <c r="G743" s="70"/>
      <c r="H743" s="70"/>
      <c r="I743" s="70"/>
      <c r="J743" s="70"/>
      <c r="K743" s="70"/>
      <c r="L743" s="70"/>
      <c r="M743" s="70"/>
      <c r="N743" s="70"/>
      <c r="O743" s="70"/>
      <c r="P743" s="70"/>
      <c r="Q743" s="70"/>
      <c r="R743" s="70"/>
      <c r="S743" s="70"/>
      <c r="T743" s="70"/>
      <c r="U743" s="70"/>
      <c r="V743" s="70"/>
      <c r="W743" s="70"/>
      <c r="X743" s="70"/>
      <c r="Y743" s="70"/>
      <c r="Z743" s="70"/>
      <c r="AA743" s="70"/>
      <c r="AB743" s="70"/>
      <c r="AC743" s="70"/>
      <c r="AD743" s="70"/>
      <c r="AE743" s="70"/>
      <c r="AF743" s="70"/>
      <c r="AG743" s="70"/>
      <c r="AH743" s="70"/>
      <c r="AI743" s="70"/>
      <c r="AJ743" s="70"/>
      <c r="AK743" s="70"/>
      <c r="AL743" s="70"/>
      <c r="AM743" s="70"/>
      <c r="AN743" s="70">
        <v>12993</v>
      </c>
      <c r="AO743" s="70">
        <v>12533.752121</v>
      </c>
    </row>
    <row r="744" spans="1:41" x14ac:dyDescent="0.25">
      <c r="A744" s="72">
        <v>9143</v>
      </c>
      <c r="B744" s="70"/>
      <c r="C744" s="70"/>
      <c r="D744" s="70">
        <v>14591</v>
      </c>
      <c r="E744" s="70">
        <v>12226.755187000001</v>
      </c>
      <c r="F744" s="70"/>
      <c r="G744" s="70"/>
      <c r="H744" s="70"/>
      <c r="I744" s="70"/>
      <c r="J744" s="70"/>
      <c r="K744" s="70"/>
      <c r="L744" s="70"/>
      <c r="M744" s="70"/>
      <c r="N744" s="70"/>
      <c r="O744" s="70"/>
      <c r="P744" s="70"/>
      <c r="Q744" s="70"/>
      <c r="R744" s="70"/>
      <c r="S744" s="70"/>
      <c r="T744" s="70"/>
      <c r="U744" s="70"/>
      <c r="V744" s="70"/>
      <c r="W744" s="70"/>
      <c r="X744" s="70"/>
      <c r="Y744" s="70"/>
      <c r="Z744" s="70"/>
      <c r="AA744" s="70"/>
      <c r="AB744" s="70"/>
      <c r="AC744" s="70"/>
      <c r="AD744" s="70"/>
      <c r="AE744" s="70"/>
      <c r="AF744" s="70"/>
      <c r="AG744" s="70"/>
      <c r="AH744" s="70"/>
      <c r="AI744" s="70"/>
      <c r="AJ744" s="70"/>
      <c r="AK744" s="70"/>
      <c r="AL744" s="70"/>
      <c r="AM744" s="70"/>
      <c r="AN744" s="70">
        <v>14591</v>
      </c>
      <c r="AO744" s="70">
        <v>12226.755187000001</v>
      </c>
    </row>
    <row r="745" spans="1:41" x14ac:dyDescent="0.25">
      <c r="A745" s="72">
        <v>9186</v>
      </c>
      <c r="B745" s="70"/>
      <c r="C745" s="70"/>
      <c r="D745" s="70"/>
      <c r="E745" s="70"/>
      <c r="F745" s="70"/>
      <c r="G745" s="70"/>
      <c r="H745" s="70"/>
      <c r="I745" s="70"/>
      <c r="J745" s="70"/>
      <c r="K745" s="70"/>
      <c r="L745" s="70"/>
      <c r="M745" s="70"/>
      <c r="N745" s="70"/>
      <c r="O745" s="70"/>
      <c r="P745" s="70"/>
      <c r="Q745" s="70"/>
      <c r="R745" s="70"/>
      <c r="S745" s="70"/>
      <c r="T745" s="70"/>
      <c r="U745" s="70"/>
      <c r="V745" s="70"/>
      <c r="W745" s="70"/>
      <c r="X745" s="70"/>
      <c r="Y745" s="70"/>
      <c r="Z745" s="70"/>
      <c r="AA745" s="70"/>
      <c r="AB745" s="70">
        <v>7353</v>
      </c>
      <c r="AC745" s="70">
        <v>13587.679925</v>
      </c>
      <c r="AD745" s="70"/>
      <c r="AE745" s="70"/>
      <c r="AF745" s="70"/>
      <c r="AG745" s="70"/>
      <c r="AH745" s="70"/>
      <c r="AI745" s="70"/>
      <c r="AJ745" s="70"/>
      <c r="AK745" s="70"/>
      <c r="AL745" s="70"/>
      <c r="AM745" s="70"/>
      <c r="AN745" s="70">
        <v>7353</v>
      </c>
      <c r="AO745" s="70">
        <v>13587.679925</v>
      </c>
    </row>
    <row r="746" spans="1:41" x14ac:dyDescent="0.25">
      <c r="A746" s="72">
        <v>9221</v>
      </c>
      <c r="B746" s="70"/>
      <c r="C746" s="70"/>
      <c r="D746" s="70"/>
      <c r="E746" s="70"/>
      <c r="F746" s="70"/>
      <c r="G746" s="70"/>
      <c r="H746" s="70"/>
      <c r="I746" s="70"/>
      <c r="J746" s="70"/>
      <c r="K746" s="70"/>
      <c r="L746" s="70"/>
      <c r="M746" s="70"/>
      <c r="N746" s="70"/>
      <c r="O746" s="70"/>
      <c r="P746" s="70"/>
      <c r="Q746" s="70"/>
      <c r="R746" s="70"/>
      <c r="S746" s="70"/>
      <c r="T746" s="70"/>
      <c r="U746" s="70"/>
      <c r="V746" s="70"/>
      <c r="W746" s="70"/>
      <c r="X746" s="70"/>
      <c r="Y746" s="70"/>
      <c r="Z746" s="70"/>
      <c r="AA746" s="70"/>
      <c r="AB746" s="70">
        <v>6066</v>
      </c>
      <c r="AC746" s="70">
        <v>5996.0872649999992</v>
      </c>
      <c r="AD746" s="70"/>
      <c r="AE746" s="70"/>
      <c r="AF746" s="70"/>
      <c r="AG746" s="70"/>
      <c r="AH746" s="70"/>
      <c r="AI746" s="70"/>
      <c r="AJ746" s="70"/>
      <c r="AK746" s="70"/>
      <c r="AL746" s="70"/>
      <c r="AM746" s="70"/>
      <c r="AN746" s="70">
        <v>6066</v>
      </c>
      <c r="AO746" s="70">
        <v>5996.0872649999992</v>
      </c>
    </row>
    <row r="747" spans="1:41" x14ac:dyDescent="0.25">
      <c r="A747" s="72">
        <v>9240</v>
      </c>
      <c r="B747" s="70"/>
      <c r="C747" s="70"/>
      <c r="D747" s="70"/>
      <c r="E747" s="70"/>
      <c r="F747" s="70"/>
      <c r="G747" s="70"/>
      <c r="H747" s="70"/>
      <c r="I747" s="70"/>
      <c r="J747" s="70"/>
      <c r="K747" s="70"/>
      <c r="L747" s="70"/>
      <c r="M747" s="70"/>
      <c r="N747" s="70"/>
      <c r="O747" s="70"/>
      <c r="P747" s="70"/>
      <c r="Q747" s="70"/>
      <c r="R747" s="70"/>
      <c r="S747" s="70"/>
      <c r="T747" s="70"/>
      <c r="U747" s="70"/>
      <c r="V747" s="70"/>
      <c r="W747" s="70"/>
      <c r="X747" s="70"/>
      <c r="Y747" s="70"/>
      <c r="Z747" s="70"/>
      <c r="AA747" s="70"/>
      <c r="AB747" s="70">
        <v>9136</v>
      </c>
      <c r="AC747" s="70">
        <v>5744.1641310000005</v>
      </c>
      <c r="AD747" s="70"/>
      <c r="AE747" s="70"/>
      <c r="AF747" s="70"/>
      <c r="AG747" s="70"/>
      <c r="AH747" s="70"/>
      <c r="AI747" s="70"/>
      <c r="AJ747" s="70"/>
      <c r="AK747" s="70"/>
      <c r="AL747" s="70"/>
      <c r="AM747" s="70"/>
      <c r="AN747" s="70">
        <v>9136</v>
      </c>
      <c r="AO747" s="70">
        <v>5744.1641310000005</v>
      </c>
    </row>
    <row r="748" spans="1:41" x14ac:dyDescent="0.25">
      <c r="A748" s="72">
        <v>9252</v>
      </c>
      <c r="B748" s="70"/>
      <c r="C748" s="70"/>
      <c r="D748" s="70"/>
      <c r="E748" s="70"/>
      <c r="F748" s="70"/>
      <c r="G748" s="70"/>
      <c r="H748" s="70"/>
      <c r="I748" s="70"/>
      <c r="J748" s="70"/>
      <c r="K748" s="70"/>
      <c r="L748" s="70"/>
      <c r="M748" s="70"/>
      <c r="N748" s="70"/>
      <c r="O748" s="70"/>
      <c r="P748" s="70"/>
      <c r="Q748" s="70"/>
      <c r="R748" s="70"/>
      <c r="S748" s="70"/>
      <c r="T748" s="70"/>
      <c r="U748" s="70"/>
      <c r="V748" s="70"/>
      <c r="W748" s="70"/>
      <c r="X748" s="70"/>
      <c r="Y748" s="70"/>
      <c r="Z748" s="70"/>
      <c r="AA748" s="70"/>
      <c r="AB748" s="70">
        <v>59572</v>
      </c>
      <c r="AC748" s="70">
        <v>60085.470459999997</v>
      </c>
      <c r="AD748" s="70"/>
      <c r="AE748" s="70"/>
      <c r="AF748" s="70"/>
      <c r="AG748" s="70"/>
      <c r="AH748" s="70"/>
      <c r="AI748" s="70"/>
      <c r="AJ748" s="70"/>
      <c r="AK748" s="70"/>
      <c r="AL748" s="70"/>
      <c r="AM748" s="70"/>
      <c r="AN748" s="70">
        <v>59572</v>
      </c>
      <c r="AO748" s="70">
        <v>60085.470459999997</v>
      </c>
    </row>
    <row r="749" spans="1:41" x14ac:dyDescent="0.25">
      <c r="A749" s="72">
        <v>9281</v>
      </c>
      <c r="B749" s="70"/>
      <c r="C749" s="70"/>
      <c r="D749" s="70"/>
      <c r="E749" s="70"/>
      <c r="F749" s="70"/>
      <c r="G749" s="70"/>
      <c r="H749" s="70"/>
      <c r="I749" s="70"/>
      <c r="J749" s="70"/>
      <c r="K749" s="70"/>
      <c r="L749" s="70"/>
      <c r="M749" s="70"/>
      <c r="N749" s="70"/>
      <c r="O749" s="70"/>
      <c r="P749" s="70"/>
      <c r="Q749" s="70"/>
      <c r="R749" s="70"/>
      <c r="S749" s="70"/>
      <c r="T749" s="70"/>
      <c r="U749" s="70"/>
      <c r="V749" s="70"/>
      <c r="W749" s="70"/>
      <c r="X749" s="70"/>
      <c r="Y749" s="70"/>
      <c r="Z749" s="70"/>
      <c r="AA749" s="70"/>
      <c r="AB749" s="70">
        <v>32749</v>
      </c>
      <c r="AC749" s="70">
        <v>39030.021179000003</v>
      </c>
      <c r="AD749" s="70"/>
      <c r="AE749" s="70"/>
      <c r="AF749" s="70"/>
      <c r="AG749" s="70"/>
      <c r="AH749" s="70"/>
      <c r="AI749" s="70"/>
      <c r="AJ749" s="70"/>
      <c r="AK749" s="70"/>
      <c r="AL749" s="70"/>
      <c r="AM749" s="70"/>
      <c r="AN749" s="70">
        <v>32749</v>
      </c>
      <c r="AO749" s="70">
        <v>39030.021179000003</v>
      </c>
    </row>
    <row r="750" spans="1:41" x14ac:dyDescent="0.25">
      <c r="A750" s="72">
        <v>9289</v>
      </c>
      <c r="B750" s="70"/>
      <c r="C750" s="70"/>
      <c r="D750" s="70"/>
      <c r="E750" s="70"/>
      <c r="F750" s="70"/>
      <c r="G750" s="70"/>
      <c r="H750" s="70"/>
      <c r="I750" s="70"/>
      <c r="J750" s="70"/>
      <c r="K750" s="70"/>
      <c r="L750" s="70"/>
      <c r="M750" s="70"/>
      <c r="N750" s="70"/>
      <c r="O750" s="70"/>
      <c r="P750" s="70"/>
      <c r="Q750" s="70"/>
      <c r="R750" s="70"/>
      <c r="S750" s="70"/>
      <c r="T750" s="70"/>
      <c r="U750" s="70"/>
      <c r="V750" s="70"/>
      <c r="W750" s="70"/>
      <c r="X750" s="70"/>
      <c r="Y750" s="70"/>
      <c r="Z750" s="70"/>
      <c r="AA750" s="70"/>
      <c r="AB750" s="70">
        <v>23211</v>
      </c>
      <c r="AC750" s="70">
        <v>25787.620116999999</v>
      </c>
      <c r="AD750" s="70"/>
      <c r="AE750" s="70"/>
      <c r="AF750" s="70"/>
      <c r="AG750" s="70"/>
      <c r="AH750" s="70"/>
      <c r="AI750" s="70"/>
      <c r="AJ750" s="70"/>
      <c r="AK750" s="70"/>
      <c r="AL750" s="70"/>
      <c r="AM750" s="70"/>
      <c r="AN750" s="70">
        <v>23211</v>
      </c>
      <c r="AO750" s="70">
        <v>25787.620116999999</v>
      </c>
    </row>
    <row r="751" spans="1:41" x14ac:dyDescent="0.25">
      <c r="A751" s="72">
        <v>9299</v>
      </c>
      <c r="B751" s="70"/>
      <c r="C751" s="70"/>
      <c r="D751" s="70"/>
      <c r="E751" s="70"/>
      <c r="F751" s="70"/>
      <c r="G751" s="70"/>
      <c r="H751" s="70"/>
      <c r="I751" s="70"/>
      <c r="J751" s="70"/>
      <c r="K751" s="70"/>
      <c r="L751" s="70"/>
      <c r="M751" s="70"/>
      <c r="N751" s="70"/>
      <c r="O751" s="70"/>
      <c r="P751" s="70"/>
      <c r="Q751" s="70"/>
      <c r="R751" s="70"/>
      <c r="S751" s="70"/>
      <c r="T751" s="70"/>
      <c r="U751" s="70"/>
      <c r="V751" s="70"/>
      <c r="W751" s="70"/>
      <c r="X751" s="70"/>
      <c r="Y751" s="70"/>
      <c r="Z751" s="70"/>
      <c r="AA751" s="70"/>
      <c r="AB751" s="70">
        <v>27566</v>
      </c>
      <c r="AC751" s="70">
        <v>39825.600584</v>
      </c>
      <c r="AD751" s="70"/>
      <c r="AE751" s="70"/>
      <c r="AF751" s="70"/>
      <c r="AG751" s="70"/>
      <c r="AH751" s="70"/>
      <c r="AI751" s="70"/>
      <c r="AJ751" s="70"/>
      <c r="AK751" s="70"/>
      <c r="AL751" s="70"/>
      <c r="AM751" s="70"/>
      <c r="AN751" s="70">
        <v>27566</v>
      </c>
      <c r="AO751" s="70">
        <v>39825.600584</v>
      </c>
    </row>
    <row r="752" spans="1:41" x14ac:dyDescent="0.25">
      <c r="A752" s="72">
        <v>9305</v>
      </c>
      <c r="B752" s="70"/>
      <c r="C752" s="70"/>
      <c r="D752" s="70"/>
      <c r="E752" s="70"/>
      <c r="F752" s="70"/>
      <c r="G752" s="70"/>
      <c r="H752" s="70"/>
      <c r="I752" s="70"/>
      <c r="J752" s="70"/>
      <c r="K752" s="70"/>
      <c r="L752" s="70"/>
      <c r="M752" s="70"/>
      <c r="N752" s="70"/>
      <c r="O752" s="70"/>
      <c r="P752" s="70"/>
      <c r="Q752" s="70"/>
      <c r="R752" s="70"/>
      <c r="S752" s="70"/>
      <c r="T752" s="70"/>
      <c r="U752" s="70"/>
      <c r="V752" s="70"/>
      <c r="W752" s="70"/>
      <c r="X752" s="70"/>
      <c r="Y752" s="70"/>
      <c r="Z752" s="70"/>
      <c r="AA752" s="70"/>
      <c r="AB752" s="70">
        <v>10337</v>
      </c>
      <c r="AC752" s="70">
        <v>11079.653694000001</v>
      </c>
      <c r="AD752" s="70"/>
      <c r="AE752" s="70"/>
      <c r="AF752" s="70"/>
      <c r="AG752" s="70"/>
      <c r="AH752" s="70"/>
      <c r="AI752" s="70"/>
      <c r="AJ752" s="70"/>
      <c r="AK752" s="70"/>
      <c r="AL752" s="70"/>
      <c r="AM752" s="70"/>
      <c r="AN752" s="70">
        <v>10337</v>
      </c>
      <c r="AO752" s="70">
        <v>11079.653694000001</v>
      </c>
    </row>
    <row r="753" spans="1:41" x14ac:dyDescent="0.25">
      <c r="A753" s="72">
        <v>9307</v>
      </c>
      <c r="B753" s="70"/>
      <c r="C753" s="70"/>
      <c r="D753" s="70"/>
      <c r="E753" s="70"/>
      <c r="F753" s="70"/>
      <c r="G753" s="70"/>
      <c r="H753" s="70"/>
      <c r="I753" s="70"/>
      <c r="J753" s="70"/>
      <c r="K753" s="70"/>
      <c r="L753" s="70"/>
      <c r="M753" s="70"/>
      <c r="N753" s="70"/>
      <c r="O753" s="70"/>
      <c r="P753" s="70"/>
      <c r="Q753" s="70"/>
      <c r="R753" s="70"/>
      <c r="S753" s="70"/>
      <c r="T753" s="70"/>
      <c r="U753" s="70"/>
      <c r="V753" s="70"/>
      <c r="W753" s="70"/>
      <c r="X753" s="70"/>
      <c r="Y753" s="70"/>
      <c r="Z753" s="70"/>
      <c r="AA753" s="70"/>
      <c r="AB753" s="70">
        <v>49773</v>
      </c>
      <c r="AC753" s="70">
        <v>58739.231262000001</v>
      </c>
      <c r="AD753" s="70"/>
      <c r="AE753" s="70"/>
      <c r="AF753" s="70"/>
      <c r="AG753" s="70"/>
      <c r="AH753" s="70"/>
      <c r="AI753" s="70"/>
      <c r="AJ753" s="70"/>
      <c r="AK753" s="70"/>
      <c r="AL753" s="70"/>
      <c r="AM753" s="70"/>
      <c r="AN753" s="70">
        <v>49773</v>
      </c>
      <c r="AO753" s="70">
        <v>58739.231262000001</v>
      </c>
    </row>
    <row r="754" spans="1:41" x14ac:dyDescent="0.25">
      <c r="A754" s="72">
        <v>9308</v>
      </c>
      <c r="B754" s="70"/>
      <c r="C754" s="70"/>
      <c r="D754" s="70"/>
      <c r="E754" s="70"/>
      <c r="F754" s="70"/>
      <c r="G754" s="70"/>
      <c r="H754" s="70"/>
      <c r="I754" s="70"/>
      <c r="J754" s="70"/>
      <c r="K754" s="70"/>
      <c r="L754" s="70"/>
      <c r="M754" s="70"/>
      <c r="N754" s="70"/>
      <c r="O754" s="70"/>
      <c r="P754" s="70"/>
      <c r="Q754" s="70"/>
      <c r="R754" s="70"/>
      <c r="S754" s="70"/>
      <c r="T754" s="70"/>
      <c r="U754" s="70"/>
      <c r="V754" s="70"/>
      <c r="W754" s="70"/>
      <c r="X754" s="70"/>
      <c r="Y754" s="70"/>
      <c r="Z754" s="70"/>
      <c r="AA754" s="70"/>
      <c r="AB754" s="70">
        <v>48824</v>
      </c>
      <c r="AC754" s="70">
        <v>51565.327577000004</v>
      </c>
      <c r="AD754" s="70"/>
      <c r="AE754" s="70"/>
      <c r="AF754" s="70"/>
      <c r="AG754" s="70"/>
      <c r="AH754" s="70"/>
      <c r="AI754" s="70"/>
      <c r="AJ754" s="70"/>
      <c r="AK754" s="70"/>
      <c r="AL754" s="70"/>
      <c r="AM754" s="70"/>
      <c r="AN754" s="70">
        <v>48824</v>
      </c>
      <c r="AO754" s="70">
        <v>51565.327577000004</v>
      </c>
    </row>
    <row r="755" spans="1:41" x14ac:dyDescent="0.25">
      <c r="A755" s="72">
        <v>9316</v>
      </c>
      <c r="B755" s="70"/>
      <c r="C755" s="70"/>
      <c r="D755" s="70"/>
      <c r="E755" s="70"/>
      <c r="F755" s="70"/>
      <c r="G755" s="70"/>
      <c r="H755" s="70"/>
      <c r="I755" s="70"/>
      <c r="J755" s="70"/>
      <c r="K755" s="70"/>
      <c r="L755" s="70"/>
      <c r="M755" s="70"/>
      <c r="N755" s="70"/>
      <c r="O755" s="70"/>
      <c r="P755" s="70"/>
      <c r="Q755" s="70"/>
      <c r="R755" s="70"/>
      <c r="S755" s="70"/>
      <c r="T755" s="70"/>
      <c r="U755" s="70"/>
      <c r="V755" s="70"/>
      <c r="W755" s="70"/>
      <c r="X755" s="70"/>
      <c r="Y755" s="70"/>
      <c r="Z755" s="70"/>
      <c r="AA755" s="70"/>
      <c r="AB755" s="70">
        <v>11524</v>
      </c>
      <c r="AC755" s="70">
        <v>9709.3376390000012</v>
      </c>
      <c r="AD755" s="70"/>
      <c r="AE755" s="70"/>
      <c r="AF755" s="70"/>
      <c r="AG755" s="70"/>
      <c r="AH755" s="70"/>
      <c r="AI755" s="70"/>
      <c r="AJ755" s="70"/>
      <c r="AK755" s="70"/>
      <c r="AL755" s="70"/>
      <c r="AM755" s="70"/>
      <c r="AN755" s="70">
        <v>11524</v>
      </c>
      <c r="AO755" s="70">
        <v>9709.3376390000012</v>
      </c>
    </row>
    <row r="756" spans="1:41" x14ac:dyDescent="0.25">
      <c r="A756" s="72">
        <v>9328</v>
      </c>
      <c r="B756" s="70"/>
      <c r="C756" s="70"/>
      <c r="D756" s="70"/>
      <c r="E756" s="70"/>
      <c r="F756" s="70"/>
      <c r="G756" s="70"/>
      <c r="H756" s="70"/>
      <c r="I756" s="70"/>
      <c r="J756" s="70"/>
      <c r="K756" s="70"/>
      <c r="L756" s="70"/>
      <c r="M756" s="70"/>
      <c r="N756" s="70"/>
      <c r="O756" s="70"/>
      <c r="P756" s="70"/>
      <c r="Q756" s="70"/>
      <c r="R756" s="70"/>
      <c r="S756" s="70"/>
      <c r="T756" s="70"/>
      <c r="U756" s="70"/>
      <c r="V756" s="70"/>
      <c r="W756" s="70"/>
      <c r="X756" s="70"/>
      <c r="Y756" s="70"/>
      <c r="Z756" s="70"/>
      <c r="AA756" s="70"/>
      <c r="AB756" s="70">
        <v>117227</v>
      </c>
      <c r="AC756" s="70">
        <v>125018.224609</v>
      </c>
      <c r="AD756" s="70"/>
      <c r="AE756" s="70"/>
      <c r="AF756" s="70"/>
      <c r="AG756" s="70"/>
      <c r="AH756" s="70"/>
      <c r="AI756" s="70"/>
      <c r="AJ756" s="70"/>
      <c r="AK756" s="70"/>
      <c r="AL756" s="70"/>
      <c r="AM756" s="70"/>
      <c r="AN756" s="70">
        <v>117227</v>
      </c>
      <c r="AO756" s="70">
        <v>125018.224609</v>
      </c>
    </row>
    <row r="757" spans="1:41" x14ac:dyDescent="0.25">
      <c r="A757" s="72">
        <v>9330</v>
      </c>
      <c r="B757" s="70"/>
      <c r="C757" s="70"/>
      <c r="D757" s="70"/>
      <c r="E757" s="70"/>
      <c r="F757" s="70"/>
      <c r="G757" s="70"/>
      <c r="H757" s="70"/>
      <c r="I757" s="70"/>
      <c r="J757" s="70"/>
      <c r="K757" s="70"/>
      <c r="L757" s="70"/>
      <c r="M757" s="70"/>
      <c r="N757" s="70"/>
      <c r="O757" s="70"/>
      <c r="P757" s="70"/>
      <c r="Q757" s="70"/>
      <c r="R757" s="70"/>
      <c r="S757" s="70"/>
      <c r="T757" s="70"/>
      <c r="U757" s="70"/>
      <c r="V757" s="70"/>
      <c r="W757" s="70"/>
      <c r="X757" s="70"/>
      <c r="Y757" s="70"/>
      <c r="Z757" s="70"/>
      <c r="AA757" s="70"/>
      <c r="AB757" s="70">
        <v>111869</v>
      </c>
      <c r="AC757" s="70">
        <v>129512.195313</v>
      </c>
      <c r="AD757" s="70"/>
      <c r="AE757" s="70"/>
      <c r="AF757" s="70"/>
      <c r="AG757" s="70"/>
      <c r="AH757" s="70"/>
      <c r="AI757" s="70"/>
      <c r="AJ757" s="70"/>
      <c r="AK757" s="70"/>
      <c r="AL757" s="70"/>
      <c r="AM757" s="70"/>
      <c r="AN757" s="70">
        <v>111869</v>
      </c>
      <c r="AO757" s="70">
        <v>129512.195313</v>
      </c>
    </row>
    <row r="758" spans="1:41" x14ac:dyDescent="0.25">
      <c r="A758" s="72">
        <v>9331</v>
      </c>
      <c r="B758" s="70"/>
      <c r="C758" s="70"/>
      <c r="D758" s="70"/>
      <c r="E758" s="70"/>
      <c r="F758" s="70"/>
      <c r="G758" s="70"/>
      <c r="H758" s="70"/>
      <c r="I758" s="70"/>
      <c r="J758" s="70"/>
      <c r="K758" s="70"/>
      <c r="L758" s="70"/>
      <c r="M758" s="70"/>
      <c r="N758" s="70"/>
      <c r="O758" s="70"/>
      <c r="P758" s="70"/>
      <c r="Q758" s="70"/>
      <c r="R758" s="70"/>
      <c r="S758" s="70"/>
      <c r="T758" s="70"/>
      <c r="U758" s="70"/>
      <c r="V758" s="70"/>
      <c r="W758" s="70"/>
      <c r="X758" s="70"/>
      <c r="Y758" s="70"/>
      <c r="Z758" s="70"/>
      <c r="AA758" s="70"/>
      <c r="AB758" s="70">
        <v>14828</v>
      </c>
      <c r="AC758" s="70">
        <v>20233.764395999999</v>
      </c>
      <c r="AD758" s="70"/>
      <c r="AE758" s="70"/>
      <c r="AF758" s="70"/>
      <c r="AG758" s="70"/>
      <c r="AH758" s="70"/>
      <c r="AI758" s="70"/>
      <c r="AJ758" s="70"/>
      <c r="AK758" s="70"/>
      <c r="AL758" s="70"/>
      <c r="AM758" s="70"/>
      <c r="AN758" s="70">
        <v>14828</v>
      </c>
      <c r="AO758" s="70">
        <v>20233.764395999999</v>
      </c>
    </row>
    <row r="759" spans="1:41" x14ac:dyDescent="0.25">
      <c r="A759" s="72">
        <v>9333</v>
      </c>
      <c r="B759" s="70"/>
      <c r="C759" s="70"/>
      <c r="D759" s="70"/>
      <c r="E759" s="70"/>
      <c r="F759" s="70"/>
      <c r="G759" s="70"/>
      <c r="H759" s="70"/>
      <c r="I759" s="70"/>
      <c r="J759" s="70"/>
      <c r="K759" s="70"/>
      <c r="L759" s="70"/>
      <c r="M759" s="70"/>
      <c r="N759" s="70"/>
      <c r="O759" s="70"/>
      <c r="P759" s="70"/>
      <c r="Q759" s="70"/>
      <c r="R759" s="70"/>
      <c r="S759" s="70"/>
      <c r="T759" s="70"/>
      <c r="U759" s="70"/>
      <c r="V759" s="70"/>
      <c r="W759" s="70"/>
      <c r="X759" s="70"/>
      <c r="Y759" s="70"/>
      <c r="Z759" s="70"/>
      <c r="AA759" s="70"/>
      <c r="AB759" s="70">
        <v>95636</v>
      </c>
      <c r="AC759" s="70">
        <v>108129.165039</v>
      </c>
      <c r="AD759" s="70"/>
      <c r="AE759" s="70"/>
      <c r="AF759" s="70"/>
      <c r="AG759" s="70"/>
      <c r="AH759" s="70"/>
      <c r="AI759" s="70"/>
      <c r="AJ759" s="70"/>
      <c r="AK759" s="70"/>
      <c r="AL759" s="70"/>
      <c r="AM759" s="70"/>
      <c r="AN759" s="70">
        <v>95636</v>
      </c>
      <c r="AO759" s="70">
        <v>108129.165039</v>
      </c>
    </row>
    <row r="760" spans="1:41" x14ac:dyDescent="0.25">
      <c r="A760" s="72">
        <v>9335</v>
      </c>
      <c r="B760" s="70"/>
      <c r="C760" s="70"/>
      <c r="D760" s="70"/>
      <c r="E760" s="70"/>
      <c r="F760" s="70"/>
      <c r="G760" s="70"/>
      <c r="H760" s="70"/>
      <c r="I760" s="70"/>
      <c r="J760" s="70"/>
      <c r="K760" s="70"/>
      <c r="L760" s="70"/>
      <c r="M760" s="70"/>
      <c r="N760" s="70"/>
      <c r="O760" s="70"/>
      <c r="P760" s="70"/>
      <c r="Q760" s="70"/>
      <c r="R760" s="70"/>
      <c r="S760" s="70"/>
      <c r="T760" s="70"/>
      <c r="U760" s="70"/>
      <c r="V760" s="70"/>
      <c r="W760" s="70"/>
      <c r="X760" s="70"/>
      <c r="Y760" s="70"/>
      <c r="Z760" s="70"/>
      <c r="AA760" s="70"/>
      <c r="AB760" s="70">
        <v>99221</v>
      </c>
      <c r="AC760" s="70">
        <v>114010.627442</v>
      </c>
      <c r="AD760" s="70"/>
      <c r="AE760" s="70"/>
      <c r="AF760" s="70"/>
      <c r="AG760" s="70"/>
      <c r="AH760" s="70"/>
      <c r="AI760" s="70"/>
      <c r="AJ760" s="70"/>
      <c r="AK760" s="70"/>
      <c r="AL760" s="70"/>
      <c r="AM760" s="70"/>
      <c r="AN760" s="70">
        <v>99221</v>
      </c>
      <c r="AO760" s="70">
        <v>114010.627442</v>
      </c>
    </row>
    <row r="761" spans="1:41" x14ac:dyDescent="0.25">
      <c r="A761" s="72">
        <v>9336</v>
      </c>
      <c r="B761" s="70"/>
      <c r="C761" s="70"/>
      <c r="D761" s="70"/>
      <c r="E761" s="70"/>
      <c r="F761" s="70"/>
      <c r="G761" s="70"/>
      <c r="H761" s="70"/>
      <c r="I761" s="70"/>
      <c r="J761" s="70"/>
      <c r="K761" s="70"/>
      <c r="L761" s="70"/>
      <c r="M761" s="70"/>
      <c r="N761" s="70"/>
      <c r="O761" s="70"/>
      <c r="P761" s="70"/>
      <c r="Q761" s="70"/>
      <c r="R761" s="70"/>
      <c r="S761" s="70"/>
      <c r="T761" s="70"/>
      <c r="U761" s="70"/>
      <c r="V761" s="70"/>
      <c r="W761" s="70"/>
      <c r="X761" s="70"/>
      <c r="Y761" s="70"/>
      <c r="Z761" s="70"/>
      <c r="AA761" s="70"/>
      <c r="AB761" s="70">
        <v>103652</v>
      </c>
      <c r="AC761" s="70">
        <v>114796.592773</v>
      </c>
      <c r="AD761" s="70"/>
      <c r="AE761" s="70"/>
      <c r="AF761" s="70"/>
      <c r="AG761" s="70"/>
      <c r="AH761" s="70"/>
      <c r="AI761" s="70"/>
      <c r="AJ761" s="70"/>
      <c r="AK761" s="70"/>
      <c r="AL761" s="70"/>
      <c r="AM761" s="70"/>
      <c r="AN761" s="70">
        <v>103652</v>
      </c>
      <c r="AO761" s="70">
        <v>114796.592773</v>
      </c>
    </row>
    <row r="762" spans="1:41" x14ac:dyDescent="0.25">
      <c r="A762" s="72">
        <v>9337</v>
      </c>
      <c r="B762" s="70"/>
      <c r="C762" s="70"/>
      <c r="D762" s="70"/>
      <c r="E762" s="70"/>
      <c r="F762" s="70"/>
      <c r="G762" s="70"/>
      <c r="H762" s="70"/>
      <c r="I762" s="70"/>
      <c r="J762" s="70"/>
      <c r="K762" s="70"/>
      <c r="L762" s="70"/>
      <c r="M762" s="70"/>
      <c r="N762" s="70"/>
      <c r="O762" s="70"/>
      <c r="P762" s="70"/>
      <c r="Q762" s="70"/>
      <c r="R762" s="70"/>
      <c r="S762" s="70"/>
      <c r="T762" s="70"/>
      <c r="U762" s="70"/>
      <c r="V762" s="70"/>
      <c r="W762" s="70"/>
      <c r="X762" s="70"/>
      <c r="Y762" s="70"/>
      <c r="Z762" s="70"/>
      <c r="AA762" s="70"/>
      <c r="AB762" s="70">
        <v>88650</v>
      </c>
      <c r="AC762" s="70">
        <v>88902.955077999999</v>
      </c>
      <c r="AD762" s="70"/>
      <c r="AE762" s="70"/>
      <c r="AF762" s="70"/>
      <c r="AG762" s="70"/>
      <c r="AH762" s="70"/>
      <c r="AI762" s="70"/>
      <c r="AJ762" s="70"/>
      <c r="AK762" s="70"/>
      <c r="AL762" s="70"/>
      <c r="AM762" s="70"/>
      <c r="AN762" s="70">
        <v>88650</v>
      </c>
      <c r="AO762" s="70">
        <v>88902.955077999999</v>
      </c>
    </row>
    <row r="763" spans="1:41" x14ac:dyDescent="0.25">
      <c r="A763" s="72">
        <v>9338</v>
      </c>
      <c r="B763" s="70"/>
      <c r="C763" s="70"/>
      <c r="D763" s="70"/>
      <c r="E763" s="70"/>
      <c r="F763" s="70"/>
      <c r="G763" s="70"/>
      <c r="H763" s="70"/>
      <c r="I763" s="70"/>
      <c r="J763" s="70"/>
      <c r="K763" s="70"/>
      <c r="L763" s="70"/>
      <c r="M763" s="70"/>
      <c r="N763" s="70"/>
      <c r="O763" s="70"/>
      <c r="P763" s="70"/>
      <c r="Q763" s="70"/>
      <c r="R763" s="70"/>
      <c r="S763" s="70"/>
      <c r="T763" s="70"/>
      <c r="U763" s="70"/>
      <c r="V763" s="70"/>
      <c r="W763" s="70"/>
      <c r="X763" s="70"/>
      <c r="Y763" s="70"/>
      <c r="Z763" s="70"/>
      <c r="AA763" s="70"/>
      <c r="AB763" s="70">
        <v>105713</v>
      </c>
      <c r="AC763" s="70">
        <v>122764.02832</v>
      </c>
      <c r="AD763" s="70"/>
      <c r="AE763" s="70"/>
      <c r="AF763" s="70"/>
      <c r="AG763" s="70"/>
      <c r="AH763" s="70"/>
      <c r="AI763" s="70"/>
      <c r="AJ763" s="70"/>
      <c r="AK763" s="70"/>
      <c r="AL763" s="70"/>
      <c r="AM763" s="70"/>
      <c r="AN763" s="70">
        <v>105713</v>
      </c>
      <c r="AO763" s="70">
        <v>122764.02832</v>
      </c>
    </row>
    <row r="764" spans="1:41" x14ac:dyDescent="0.25">
      <c r="A764" s="72">
        <v>9342</v>
      </c>
      <c r="B764" s="70"/>
      <c r="C764" s="70"/>
      <c r="D764" s="70"/>
      <c r="E764" s="70"/>
      <c r="F764" s="70"/>
      <c r="G764" s="70"/>
      <c r="H764" s="70"/>
      <c r="I764" s="70"/>
      <c r="J764" s="70"/>
      <c r="K764" s="70"/>
      <c r="L764" s="70"/>
      <c r="M764" s="70"/>
      <c r="N764" s="70"/>
      <c r="O764" s="70"/>
      <c r="P764" s="70"/>
      <c r="Q764" s="70"/>
      <c r="R764" s="70"/>
      <c r="S764" s="70"/>
      <c r="T764" s="70"/>
      <c r="U764" s="70"/>
      <c r="V764" s="70"/>
      <c r="W764" s="70"/>
      <c r="X764" s="70"/>
      <c r="Y764" s="70"/>
      <c r="Z764" s="70"/>
      <c r="AA764" s="70"/>
      <c r="AB764" s="70">
        <v>96703</v>
      </c>
      <c r="AC764" s="70">
        <v>95951.9375</v>
      </c>
      <c r="AD764" s="70"/>
      <c r="AE764" s="70"/>
      <c r="AF764" s="70"/>
      <c r="AG764" s="70"/>
      <c r="AH764" s="70"/>
      <c r="AI764" s="70"/>
      <c r="AJ764" s="70"/>
      <c r="AK764" s="70"/>
      <c r="AL764" s="70"/>
      <c r="AM764" s="70"/>
      <c r="AN764" s="70">
        <v>96703</v>
      </c>
      <c r="AO764" s="70">
        <v>95951.9375</v>
      </c>
    </row>
    <row r="765" spans="1:41" x14ac:dyDescent="0.25">
      <c r="A765" s="72">
        <v>9345</v>
      </c>
      <c r="B765" s="70"/>
      <c r="C765" s="70"/>
      <c r="D765" s="70"/>
      <c r="E765" s="70"/>
      <c r="F765" s="70"/>
      <c r="G765" s="70"/>
      <c r="H765" s="70"/>
      <c r="I765" s="70"/>
      <c r="J765" s="70"/>
      <c r="K765" s="70"/>
      <c r="L765" s="70"/>
      <c r="M765" s="70"/>
      <c r="N765" s="70"/>
      <c r="O765" s="70"/>
      <c r="P765" s="70"/>
      <c r="Q765" s="70"/>
      <c r="R765" s="70"/>
      <c r="S765" s="70"/>
      <c r="T765" s="70"/>
      <c r="U765" s="70"/>
      <c r="V765" s="70"/>
      <c r="W765" s="70"/>
      <c r="X765" s="70"/>
      <c r="Y765" s="70"/>
      <c r="Z765" s="70"/>
      <c r="AA765" s="70"/>
      <c r="AB765" s="70">
        <v>9295</v>
      </c>
      <c r="AC765" s="70">
        <v>12557.972777999998</v>
      </c>
      <c r="AD765" s="70"/>
      <c r="AE765" s="70"/>
      <c r="AF765" s="70"/>
      <c r="AG765" s="70"/>
      <c r="AH765" s="70"/>
      <c r="AI765" s="70"/>
      <c r="AJ765" s="70"/>
      <c r="AK765" s="70"/>
      <c r="AL765" s="70"/>
      <c r="AM765" s="70"/>
      <c r="AN765" s="70">
        <v>9295</v>
      </c>
      <c r="AO765" s="70">
        <v>12557.972777999998</v>
      </c>
    </row>
    <row r="766" spans="1:41" x14ac:dyDescent="0.25">
      <c r="A766" s="72">
        <v>9357</v>
      </c>
      <c r="B766" s="70"/>
      <c r="C766" s="70"/>
      <c r="D766" s="70"/>
      <c r="E766" s="70"/>
      <c r="F766" s="70"/>
      <c r="G766" s="70"/>
      <c r="H766" s="70"/>
      <c r="I766" s="70"/>
      <c r="J766" s="70"/>
      <c r="K766" s="70"/>
      <c r="L766" s="70"/>
      <c r="M766" s="70"/>
      <c r="N766" s="70"/>
      <c r="O766" s="70"/>
      <c r="P766" s="70"/>
      <c r="Q766" s="70"/>
      <c r="R766" s="70"/>
      <c r="S766" s="70"/>
      <c r="T766" s="70"/>
      <c r="U766" s="70"/>
      <c r="V766" s="70"/>
      <c r="W766" s="70"/>
      <c r="X766" s="70"/>
      <c r="Y766" s="70"/>
      <c r="Z766" s="70"/>
      <c r="AA766" s="70"/>
      <c r="AB766" s="70">
        <v>13501</v>
      </c>
      <c r="AC766" s="70">
        <v>11384.996821000001</v>
      </c>
      <c r="AD766" s="70"/>
      <c r="AE766" s="70"/>
      <c r="AF766" s="70"/>
      <c r="AG766" s="70"/>
      <c r="AH766" s="70"/>
      <c r="AI766" s="70"/>
      <c r="AJ766" s="70"/>
      <c r="AK766" s="70"/>
      <c r="AL766" s="70"/>
      <c r="AM766" s="70"/>
      <c r="AN766" s="70">
        <v>13501</v>
      </c>
      <c r="AO766" s="70">
        <v>11384.996821000001</v>
      </c>
    </row>
    <row r="767" spans="1:41" x14ac:dyDescent="0.25">
      <c r="A767" s="72">
        <v>9367</v>
      </c>
      <c r="B767" s="70"/>
      <c r="C767" s="70"/>
      <c r="D767" s="70"/>
      <c r="E767" s="70"/>
      <c r="F767" s="70"/>
      <c r="G767" s="70"/>
      <c r="H767" s="70"/>
      <c r="I767" s="70"/>
      <c r="J767" s="70"/>
      <c r="K767" s="70"/>
      <c r="L767" s="70"/>
      <c r="M767" s="70"/>
      <c r="N767" s="70"/>
      <c r="O767" s="70"/>
      <c r="P767" s="70"/>
      <c r="Q767" s="70"/>
      <c r="R767" s="70"/>
      <c r="S767" s="70"/>
      <c r="T767" s="70"/>
      <c r="U767" s="70"/>
      <c r="V767" s="70"/>
      <c r="W767" s="70"/>
      <c r="X767" s="70"/>
      <c r="Y767" s="70"/>
      <c r="Z767" s="70"/>
      <c r="AA767" s="70"/>
      <c r="AB767" s="70">
        <v>22161</v>
      </c>
      <c r="AC767" s="70">
        <v>15176.485229999998</v>
      </c>
      <c r="AD767" s="70"/>
      <c r="AE767" s="70"/>
      <c r="AF767" s="70"/>
      <c r="AG767" s="70"/>
      <c r="AH767" s="70"/>
      <c r="AI767" s="70"/>
      <c r="AJ767" s="70"/>
      <c r="AK767" s="70"/>
      <c r="AL767" s="70"/>
      <c r="AM767" s="70"/>
      <c r="AN767" s="70">
        <v>22161</v>
      </c>
      <c r="AO767" s="70">
        <v>15176.485229999998</v>
      </c>
    </row>
    <row r="768" spans="1:41" x14ac:dyDescent="0.25">
      <c r="A768" s="72">
        <v>9410</v>
      </c>
      <c r="B768" s="70"/>
      <c r="C768" s="70"/>
      <c r="D768" s="70"/>
      <c r="E768" s="70"/>
      <c r="F768" s="70"/>
      <c r="G768" s="70"/>
      <c r="H768" s="70"/>
      <c r="I768" s="70"/>
      <c r="J768" s="70"/>
      <c r="K768" s="70"/>
      <c r="L768" s="70"/>
      <c r="M768" s="70"/>
      <c r="N768" s="70"/>
      <c r="O768" s="70"/>
      <c r="P768" s="70"/>
      <c r="Q768" s="70"/>
      <c r="R768" s="70"/>
      <c r="S768" s="70"/>
      <c r="T768" s="70"/>
      <c r="U768" s="70"/>
      <c r="V768" s="70"/>
      <c r="W768" s="70"/>
      <c r="X768" s="70"/>
      <c r="Y768" s="70"/>
      <c r="Z768" s="70"/>
      <c r="AA768" s="70"/>
      <c r="AB768" s="70"/>
      <c r="AC768" s="70"/>
      <c r="AD768" s="70"/>
      <c r="AE768" s="70"/>
      <c r="AF768" s="70"/>
      <c r="AG768" s="70"/>
      <c r="AH768" s="70"/>
      <c r="AI768" s="70"/>
      <c r="AJ768" s="70"/>
      <c r="AK768" s="70"/>
      <c r="AL768" s="70">
        <v>200</v>
      </c>
      <c r="AM768" s="70">
        <v>23.427961</v>
      </c>
      <c r="AN768" s="70">
        <v>200</v>
      </c>
      <c r="AO768" s="70">
        <v>23.427961</v>
      </c>
    </row>
    <row r="769" spans="1:41" x14ac:dyDescent="0.25">
      <c r="A769" s="72">
        <v>9483</v>
      </c>
      <c r="B769" s="70"/>
      <c r="C769" s="70"/>
      <c r="D769" s="70">
        <v>4818</v>
      </c>
      <c r="E769" s="70">
        <v>6891.1660460000003</v>
      </c>
      <c r="F769" s="70"/>
      <c r="G769" s="70"/>
      <c r="H769" s="70"/>
      <c r="I769" s="70"/>
      <c r="J769" s="70"/>
      <c r="K769" s="70"/>
      <c r="L769" s="70"/>
      <c r="M769" s="70"/>
      <c r="N769" s="70"/>
      <c r="O769" s="70"/>
      <c r="P769" s="70"/>
      <c r="Q769" s="70"/>
      <c r="R769" s="70"/>
      <c r="S769" s="70"/>
      <c r="T769" s="70"/>
      <c r="U769" s="70"/>
      <c r="V769" s="70"/>
      <c r="W769" s="70"/>
      <c r="X769" s="70"/>
      <c r="Y769" s="70"/>
      <c r="Z769" s="70"/>
      <c r="AA769" s="70"/>
      <c r="AB769" s="70"/>
      <c r="AC769" s="70"/>
      <c r="AD769" s="70"/>
      <c r="AE769" s="70"/>
      <c r="AF769" s="70"/>
      <c r="AG769" s="70"/>
      <c r="AH769" s="70"/>
      <c r="AI769" s="70"/>
      <c r="AJ769" s="70"/>
      <c r="AK769" s="70"/>
      <c r="AL769" s="70"/>
      <c r="AM769" s="70"/>
      <c r="AN769" s="70">
        <v>4818</v>
      </c>
      <c r="AO769" s="70">
        <v>6891.1660460000003</v>
      </c>
    </row>
    <row r="770" spans="1:41" x14ac:dyDescent="0.25">
      <c r="A770" s="72">
        <v>9488</v>
      </c>
      <c r="B770" s="70"/>
      <c r="C770" s="70"/>
      <c r="D770" s="70">
        <v>4893</v>
      </c>
      <c r="E770" s="70">
        <v>5249.9406740000004</v>
      </c>
      <c r="F770" s="70"/>
      <c r="G770" s="70"/>
      <c r="H770" s="70"/>
      <c r="I770" s="70"/>
      <c r="J770" s="70"/>
      <c r="K770" s="70"/>
      <c r="L770" s="70"/>
      <c r="M770" s="70"/>
      <c r="N770" s="70"/>
      <c r="O770" s="70"/>
      <c r="P770" s="70"/>
      <c r="Q770" s="70"/>
      <c r="R770" s="70"/>
      <c r="S770" s="70"/>
      <c r="T770" s="70"/>
      <c r="U770" s="70"/>
      <c r="V770" s="70"/>
      <c r="W770" s="70"/>
      <c r="X770" s="70"/>
      <c r="Y770" s="70"/>
      <c r="Z770" s="70"/>
      <c r="AA770" s="70"/>
      <c r="AB770" s="70"/>
      <c r="AC770" s="70"/>
      <c r="AD770" s="70"/>
      <c r="AE770" s="70"/>
      <c r="AF770" s="70"/>
      <c r="AG770" s="70"/>
      <c r="AH770" s="70"/>
      <c r="AI770" s="70"/>
      <c r="AJ770" s="70"/>
      <c r="AK770" s="70"/>
      <c r="AL770" s="70"/>
      <c r="AM770" s="70"/>
      <c r="AN770" s="70">
        <v>4893</v>
      </c>
      <c r="AO770" s="70">
        <v>5249.9406740000004</v>
      </c>
    </row>
    <row r="771" spans="1:41" x14ac:dyDescent="0.25">
      <c r="A771" s="72">
        <v>9507</v>
      </c>
      <c r="B771" s="70"/>
      <c r="C771" s="70"/>
      <c r="D771" s="70"/>
      <c r="E771" s="70"/>
      <c r="F771" s="70"/>
      <c r="G771" s="70"/>
      <c r="H771" s="70"/>
      <c r="I771" s="70"/>
      <c r="J771" s="70"/>
      <c r="K771" s="70"/>
      <c r="L771" s="70"/>
      <c r="M771" s="70"/>
      <c r="N771" s="70"/>
      <c r="O771" s="70"/>
      <c r="P771" s="70"/>
      <c r="Q771" s="70"/>
      <c r="R771" s="70"/>
      <c r="S771" s="70"/>
      <c r="T771" s="70"/>
      <c r="U771" s="70"/>
      <c r="V771" s="70"/>
      <c r="W771" s="70"/>
      <c r="X771" s="70"/>
      <c r="Y771" s="70"/>
      <c r="Z771" s="70"/>
      <c r="AA771" s="70"/>
      <c r="AB771" s="70">
        <v>4065</v>
      </c>
      <c r="AC771" s="70">
        <v>6549.018787</v>
      </c>
      <c r="AD771" s="70"/>
      <c r="AE771" s="70"/>
      <c r="AF771" s="70"/>
      <c r="AG771" s="70"/>
      <c r="AH771" s="70"/>
      <c r="AI771" s="70"/>
      <c r="AJ771" s="70"/>
      <c r="AK771" s="70"/>
      <c r="AL771" s="70"/>
      <c r="AM771" s="70"/>
      <c r="AN771" s="70">
        <v>4065</v>
      </c>
      <c r="AO771" s="70">
        <v>6549.018787</v>
      </c>
    </row>
    <row r="772" spans="1:41" x14ac:dyDescent="0.25">
      <c r="A772" s="72">
        <v>9509</v>
      </c>
      <c r="B772" s="70"/>
      <c r="C772" s="70"/>
      <c r="D772" s="70">
        <v>6412</v>
      </c>
      <c r="E772" s="70">
        <v>7365.8328850000007</v>
      </c>
      <c r="F772" s="70"/>
      <c r="G772" s="70"/>
      <c r="H772" s="70"/>
      <c r="I772" s="70"/>
      <c r="J772" s="70"/>
      <c r="K772" s="70"/>
      <c r="L772" s="70"/>
      <c r="M772" s="70"/>
      <c r="N772" s="70"/>
      <c r="O772" s="70"/>
      <c r="P772" s="70"/>
      <c r="Q772" s="70"/>
      <c r="R772" s="70"/>
      <c r="S772" s="70"/>
      <c r="T772" s="70"/>
      <c r="U772" s="70"/>
      <c r="V772" s="70"/>
      <c r="W772" s="70"/>
      <c r="X772" s="70"/>
      <c r="Y772" s="70"/>
      <c r="Z772" s="70"/>
      <c r="AA772" s="70"/>
      <c r="AB772" s="70"/>
      <c r="AC772" s="70"/>
      <c r="AD772" s="70"/>
      <c r="AE772" s="70"/>
      <c r="AF772" s="70"/>
      <c r="AG772" s="70"/>
      <c r="AH772" s="70"/>
      <c r="AI772" s="70"/>
      <c r="AJ772" s="70"/>
      <c r="AK772" s="70"/>
      <c r="AL772" s="70"/>
      <c r="AM772" s="70"/>
      <c r="AN772" s="70">
        <v>6412</v>
      </c>
      <c r="AO772" s="70">
        <v>7365.8328850000007</v>
      </c>
    </row>
    <row r="773" spans="1:41" x14ac:dyDescent="0.25">
      <c r="A773" s="72">
        <v>9510</v>
      </c>
      <c r="B773" s="70"/>
      <c r="C773" s="70"/>
      <c r="D773" s="70">
        <v>6601</v>
      </c>
      <c r="E773" s="70">
        <v>5929.4661559999995</v>
      </c>
      <c r="F773" s="70"/>
      <c r="G773" s="70"/>
      <c r="H773" s="70"/>
      <c r="I773" s="70"/>
      <c r="J773" s="70"/>
      <c r="K773" s="70"/>
      <c r="L773" s="70"/>
      <c r="M773" s="70"/>
      <c r="N773" s="70"/>
      <c r="O773" s="70"/>
      <c r="P773" s="70"/>
      <c r="Q773" s="70"/>
      <c r="R773" s="70"/>
      <c r="S773" s="70"/>
      <c r="T773" s="70"/>
      <c r="U773" s="70"/>
      <c r="V773" s="70"/>
      <c r="W773" s="70"/>
      <c r="X773" s="70"/>
      <c r="Y773" s="70"/>
      <c r="Z773" s="70"/>
      <c r="AA773" s="70"/>
      <c r="AB773" s="70"/>
      <c r="AC773" s="70"/>
      <c r="AD773" s="70"/>
      <c r="AE773" s="70"/>
      <c r="AF773" s="70"/>
      <c r="AG773" s="70"/>
      <c r="AH773" s="70"/>
      <c r="AI773" s="70"/>
      <c r="AJ773" s="70"/>
      <c r="AK773" s="70"/>
      <c r="AL773" s="70"/>
      <c r="AM773" s="70"/>
      <c r="AN773" s="70">
        <v>6601</v>
      </c>
      <c r="AO773" s="70">
        <v>5929.4661559999995</v>
      </c>
    </row>
    <row r="774" spans="1:41" x14ac:dyDescent="0.25">
      <c r="A774" s="72">
        <v>9516</v>
      </c>
      <c r="B774" s="70"/>
      <c r="C774" s="70"/>
      <c r="D774" s="70">
        <v>9252</v>
      </c>
      <c r="E774" s="70">
        <v>8747.2023919999992</v>
      </c>
      <c r="F774" s="70"/>
      <c r="G774" s="70"/>
      <c r="H774" s="70"/>
      <c r="I774" s="70"/>
      <c r="J774" s="70"/>
      <c r="K774" s="70"/>
      <c r="L774" s="70"/>
      <c r="M774" s="70"/>
      <c r="N774" s="70"/>
      <c r="O774" s="70"/>
      <c r="P774" s="70"/>
      <c r="Q774" s="70"/>
      <c r="R774" s="70"/>
      <c r="S774" s="70"/>
      <c r="T774" s="70"/>
      <c r="U774" s="70"/>
      <c r="V774" s="70"/>
      <c r="W774" s="70"/>
      <c r="X774" s="70"/>
      <c r="Y774" s="70"/>
      <c r="Z774" s="70"/>
      <c r="AA774" s="70"/>
      <c r="AB774" s="70"/>
      <c r="AC774" s="70"/>
      <c r="AD774" s="70"/>
      <c r="AE774" s="70"/>
      <c r="AF774" s="70"/>
      <c r="AG774" s="70"/>
      <c r="AH774" s="70"/>
      <c r="AI774" s="70"/>
      <c r="AJ774" s="70"/>
      <c r="AK774" s="70"/>
      <c r="AL774" s="70"/>
      <c r="AM774" s="70"/>
      <c r="AN774" s="70">
        <v>9252</v>
      </c>
      <c r="AO774" s="70">
        <v>8747.2023919999992</v>
      </c>
    </row>
    <row r="775" spans="1:41" x14ac:dyDescent="0.25">
      <c r="A775" s="72">
        <v>9519</v>
      </c>
      <c r="B775" s="70"/>
      <c r="C775" s="70"/>
      <c r="D775" s="70">
        <v>10237</v>
      </c>
      <c r="E775" s="70">
        <v>8935.8795170000012</v>
      </c>
      <c r="F775" s="70"/>
      <c r="G775" s="70"/>
      <c r="H775" s="70"/>
      <c r="I775" s="70"/>
      <c r="J775" s="70"/>
      <c r="K775" s="70"/>
      <c r="L775" s="70"/>
      <c r="M775" s="70"/>
      <c r="N775" s="70"/>
      <c r="O775" s="70"/>
      <c r="P775" s="70"/>
      <c r="Q775" s="70"/>
      <c r="R775" s="70"/>
      <c r="S775" s="70"/>
      <c r="T775" s="70"/>
      <c r="U775" s="70"/>
      <c r="V775" s="70"/>
      <c r="W775" s="70"/>
      <c r="X775" s="70"/>
      <c r="Y775" s="70"/>
      <c r="Z775" s="70"/>
      <c r="AA775" s="70"/>
      <c r="AB775" s="70"/>
      <c r="AC775" s="70"/>
      <c r="AD775" s="70"/>
      <c r="AE775" s="70"/>
      <c r="AF775" s="70"/>
      <c r="AG775" s="70"/>
      <c r="AH775" s="70"/>
      <c r="AI775" s="70"/>
      <c r="AJ775" s="70"/>
      <c r="AK775" s="70"/>
      <c r="AL775" s="70"/>
      <c r="AM775" s="70"/>
      <c r="AN775" s="70">
        <v>10237</v>
      </c>
      <c r="AO775" s="70">
        <v>8935.8795170000012</v>
      </c>
    </row>
    <row r="776" spans="1:41" x14ac:dyDescent="0.25">
      <c r="A776" s="72">
        <v>9538</v>
      </c>
      <c r="B776" s="70"/>
      <c r="C776" s="70"/>
      <c r="D776" s="70"/>
      <c r="E776" s="70"/>
      <c r="F776" s="70"/>
      <c r="G776" s="70"/>
      <c r="H776" s="70"/>
      <c r="I776" s="70"/>
      <c r="J776" s="70"/>
      <c r="K776" s="70"/>
      <c r="L776" s="70"/>
      <c r="M776" s="70"/>
      <c r="N776" s="70"/>
      <c r="O776" s="70"/>
      <c r="P776" s="70"/>
      <c r="Q776" s="70"/>
      <c r="R776" s="70"/>
      <c r="S776" s="70"/>
      <c r="T776" s="70"/>
      <c r="U776" s="70"/>
      <c r="V776" s="70"/>
      <c r="W776" s="70"/>
      <c r="X776" s="70"/>
      <c r="Y776" s="70"/>
      <c r="Z776" s="70"/>
      <c r="AA776" s="70"/>
      <c r="AB776" s="70">
        <v>12495</v>
      </c>
      <c r="AC776" s="70">
        <v>12611.818272</v>
      </c>
      <c r="AD776" s="70"/>
      <c r="AE776" s="70"/>
      <c r="AF776" s="70"/>
      <c r="AG776" s="70"/>
      <c r="AH776" s="70"/>
      <c r="AI776" s="70"/>
      <c r="AJ776" s="70"/>
      <c r="AK776" s="70"/>
      <c r="AL776" s="70"/>
      <c r="AM776" s="70"/>
      <c r="AN776" s="70">
        <v>12495</v>
      </c>
      <c r="AO776" s="70">
        <v>12611.818272</v>
      </c>
    </row>
    <row r="777" spans="1:41" x14ac:dyDescent="0.25">
      <c r="A777" s="72">
        <v>9546</v>
      </c>
      <c r="B777" s="70"/>
      <c r="C777" s="70"/>
      <c r="D777" s="70"/>
      <c r="E777" s="70"/>
      <c r="F777" s="70"/>
      <c r="G777" s="70"/>
      <c r="H777" s="70"/>
      <c r="I777" s="70"/>
      <c r="J777" s="70"/>
      <c r="K777" s="70"/>
      <c r="L777" s="70"/>
      <c r="M777" s="70"/>
      <c r="N777" s="70"/>
      <c r="O777" s="70"/>
      <c r="P777" s="70"/>
      <c r="Q777" s="70"/>
      <c r="R777" s="70"/>
      <c r="S777" s="70"/>
      <c r="T777" s="70"/>
      <c r="U777" s="70"/>
      <c r="V777" s="70"/>
      <c r="W777" s="70"/>
      <c r="X777" s="70"/>
      <c r="Y777" s="70"/>
      <c r="Z777" s="70"/>
      <c r="AA777" s="70"/>
      <c r="AB777" s="70">
        <v>5097</v>
      </c>
      <c r="AC777" s="70">
        <v>5541.8048980000003</v>
      </c>
      <c r="AD777" s="70"/>
      <c r="AE777" s="70"/>
      <c r="AF777" s="70"/>
      <c r="AG777" s="70"/>
      <c r="AH777" s="70"/>
      <c r="AI777" s="70"/>
      <c r="AJ777" s="70"/>
      <c r="AK777" s="70"/>
      <c r="AL777" s="70"/>
      <c r="AM777" s="70"/>
      <c r="AN777" s="70">
        <v>5097</v>
      </c>
      <c r="AO777" s="70">
        <v>5541.8048980000003</v>
      </c>
    </row>
    <row r="778" spans="1:41" x14ac:dyDescent="0.25">
      <c r="A778" s="72">
        <v>9548</v>
      </c>
      <c r="B778" s="70"/>
      <c r="C778" s="70"/>
      <c r="D778" s="70"/>
      <c r="E778" s="70"/>
      <c r="F778" s="70"/>
      <c r="G778" s="70"/>
      <c r="H778" s="70"/>
      <c r="I778" s="70"/>
      <c r="J778" s="70"/>
      <c r="K778" s="70"/>
      <c r="L778" s="70"/>
      <c r="M778" s="70"/>
      <c r="N778" s="70"/>
      <c r="O778" s="70"/>
      <c r="P778" s="70"/>
      <c r="Q778" s="70"/>
      <c r="R778" s="70"/>
      <c r="S778" s="70"/>
      <c r="T778" s="70"/>
      <c r="U778" s="70"/>
      <c r="V778" s="70"/>
      <c r="W778" s="70"/>
      <c r="X778" s="70"/>
      <c r="Y778" s="70"/>
      <c r="Z778" s="70"/>
      <c r="AA778" s="70"/>
      <c r="AB778" s="70">
        <v>21284</v>
      </c>
      <c r="AC778" s="70">
        <v>22119.704657000002</v>
      </c>
      <c r="AD778" s="70"/>
      <c r="AE778" s="70"/>
      <c r="AF778" s="70"/>
      <c r="AG778" s="70"/>
      <c r="AH778" s="70"/>
      <c r="AI778" s="70"/>
      <c r="AJ778" s="70"/>
      <c r="AK778" s="70"/>
      <c r="AL778" s="70"/>
      <c r="AM778" s="70"/>
      <c r="AN778" s="70">
        <v>21284</v>
      </c>
      <c r="AO778" s="70">
        <v>22119.704657000002</v>
      </c>
    </row>
    <row r="779" spans="1:41" x14ac:dyDescent="0.25">
      <c r="A779" s="72">
        <v>9568</v>
      </c>
      <c r="B779" s="70"/>
      <c r="C779" s="70"/>
      <c r="D779" s="70"/>
      <c r="E779" s="70"/>
      <c r="F779" s="70"/>
      <c r="G779" s="70"/>
      <c r="H779" s="70"/>
      <c r="I779" s="70"/>
      <c r="J779" s="70"/>
      <c r="K779" s="70"/>
      <c r="L779" s="70"/>
      <c r="M779" s="70"/>
      <c r="N779" s="70"/>
      <c r="O779" s="70"/>
      <c r="P779" s="70"/>
      <c r="Q779" s="70"/>
      <c r="R779" s="70"/>
      <c r="S779" s="70"/>
      <c r="T779" s="70"/>
      <c r="U779" s="70"/>
      <c r="V779" s="70">
        <v>26000</v>
      </c>
      <c r="W779" s="70">
        <v>25689.779112</v>
      </c>
      <c r="X779" s="70"/>
      <c r="Y779" s="70"/>
      <c r="Z779" s="70"/>
      <c r="AA779" s="70"/>
      <c r="AB779" s="70"/>
      <c r="AC779" s="70"/>
      <c r="AD779" s="70"/>
      <c r="AE779" s="70"/>
      <c r="AF779" s="70"/>
      <c r="AG779" s="70"/>
      <c r="AH779" s="70"/>
      <c r="AI779" s="70"/>
      <c r="AJ779" s="70"/>
      <c r="AK779" s="70"/>
      <c r="AL779" s="70"/>
      <c r="AM779" s="70"/>
      <c r="AN779" s="70">
        <v>26000</v>
      </c>
      <c r="AO779" s="70">
        <v>25689.779112</v>
      </c>
    </row>
    <row r="780" spans="1:41" x14ac:dyDescent="0.25">
      <c r="A780" s="72">
        <v>9569</v>
      </c>
      <c r="B780" s="70"/>
      <c r="C780" s="70"/>
      <c r="D780" s="70"/>
      <c r="E780" s="70"/>
      <c r="F780" s="70"/>
      <c r="G780" s="70"/>
      <c r="H780" s="70"/>
      <c r="I780" s="70"/>
      <c r="J780" s="70"/>
      <c r="K780" s="70"/>
      <c r="L780" s="70"/>
      <c r="M780" s="70"/>
      <c r="N780" s="70"/>
      <c r="O780" s="70"/>
      <c r="P780" s="70"/>
      <c r="Q780" s="70"/>
      <c r="R780" s="70"/>
      <c r="S780" s="70"/>
      <c r="T780" s="70"/>
      <c r="U780" s="70"/>
      <c r="V780" s="70">
        <v>22300</v>
      </c>
      <c r="W780" s="70">
        <v>19190.024475000002</v>
      </c>
      <c r="X780" s="70"/>
      <c r="Y780" s="70"/>
      <c r="Z780" s="70"/>
      <c r="AA780" s="70"/>
      <c r="AB780" s="70"/>
      <c r="AC780" s="70"/>
      <c r="AD780" s="70"/>
      <c r="AE780" s="70"/>
      <c r="AF780" s="70"/>
      <c r="AG780" s="70"/>
      <c r="AH780" s="70"/>
      <c r="AI780" s="70"/>
      <c r="AJ780" s="70"/>
      <c r="AK780" s="70"/>
      <c r="AL780" s="70"/>
      <c r="AM780" s="70"/>
      <c r="AN780" s="70">
        <v>22300</v>
      </c>
      <c r="AO780" s="70">
        <v>19190.024475000002</v>
      </c>
    </row>
    <row r="781" spans="1:41" x14ac:dyDescent="0.25">
      <c r="A781" s="72">
        <v>9580</v>
      </c>
      <c r="B781" s="70"/>
      <c r="C781" s="70"/>
      <c r="D781" s="70"/>
      <c r="E781" s="70"/>
      <c r="F781" s="70"/>
      <c r="G781" s="70"/>
      <c r="H781" s="70"/>
      <c r="I781" s="70"/>
      <c r="J781" s="70"/>
      <c r="K781" s="70"/>
      <c r="L781" s="70"/>
      <c r="M781" s="70"/>
      <c r="N781" s="70"/>
      <c r="O781" s="70"/>
      <c r="P781" s="70"/>
      <c r="Q781" s="70"/>
      <c r="R781" s="70"/>
      <c r="S781" s="70"/>
      <c r="T781" s="70"/>
      <c r="U781" s="70"/>
      <c r="V781" s="70"/>
      <c r="W781" s="70"/>
      <c r="X781" s="70"/>
      <c r="Y781" s="70"/>
      <c r="Z781" s="70"/>
      <c r="AA781" s="70"/>
      <c r="AB781" s="70">
        <v>19055</v>
      </c>
      <c r="AC781" s="70">
        <v>31964.426756000001</v>
      </c>
      <c r="AD781" s="70"/>
      <c r="AE781" s="70"/>
      <c r="AF781" s="70"/>
      <c r="AG781" s="70"/>
      <c r="AH781" s="70"/>
      <c r="AI781" s="70"/>
      <c r="AJ781" s="70"/>
      <c r="AK781" s="70"/>
      <c r="AL781" s="70"/>
      <c r="AM781" s="70"/>
      <c r="AN781" s="70">
        <v>19055</v>
      </c>
      <c r="AO781" s="70">
        <v>31964.426756000001</v>
      </c>
    </row>
    <row r="782" spans="1:41" x14ac:dyDescent="0.25">
      <c r="A782" s="72">
        <v>9591</v>
      </c>
      <c r="B782" s="70"/>
      <c r="C782" s="70"/>
      <c r="D782" s="70"/>
      <c r="E782" s="70"/>
      <c r="F782" s="70"/>
      <c r="G782" s="70"/>
      <c r="H782" s="70"/>
      <c r="I782" s="70"/>
      <c r="J782" s="70"/>
      <c r="K782" s="70"/>
      <c r="L782" s="70"/>
      <c r="M782" s="70"/>
      <c r="N782" s="70"/>
      <c r="O782" s="70"/>
      <c r="P782" s="70"/>
      <c r="Q782" s="70"/>
      <c r="R782" s="70"/>
      <c r="S782" s="70"/>
      <c r="T782" s="70"/>
      <c r="U782" s="70"/>
      <c r="V782" s="70"/>
      <c r="W782" s="70"/>
      <c r="X782" s="70"/>
      <c r="Y782" s="70"/>
      <c r="Z782" s="70"/>
      <c r="AA782" s="70"/>
      <c r="AB782" s="70"/>
      <c r="AC782" s="70"/>
      <c r="AD782" s="70"/>
      <c r="AE782" s="70"/>
      <c r="AF782" s="70"/>
      <c r="AG782" s="70"/>
      <c r="AH782" s="70"/>
      <c r="AI782" s="70"/>
      <c r="AJ782" s="70"/>
      <c r="AK782" s="70"/>
      <c r="AL782" s="70">
        <v>2700</v>
      </c>
      <c r="AM782" s="70">
        <v>1114.696997</v>
      </c>
      <c r="AN782" s="70">
        <v>2700</v>
      </c>
      <c r="AO782" s="70">
        <v>1114.696997</v>
      </c>
    </row>
    <row r="783" spans="1:41" x14ac:dyDescent="0.25">
      <c r="A783" s="72">
        <v>9617</v>
      </c>
      <c r="B783" s="70"/>
      <c r="C783" s="70"/>
      <c r="D783" s="70"/>
      <c r="E783" s="70"/>
      <c r="F783" s="70"/>
      <c r="G783" s="70"/>
      <c r="H783" s="70"/>
      <c r="I783" s="70"/>
      <c r="J783" s="70"/>
      <c r="K783" s="70"/>
      <c r="L783" s="70"/>
      <c r="M783" s="70"/>
      <c r="N783" s="70"/>
      <c r="O783" s="70"/>
      <c r="P783" s="70"/>
      <c r="Q783" s="70"/>
      <c r="R783" s="70"/>
      <c r="S783" s="70"/>
      <c r="T783" s="70"/>
      <c r="U783" s="70"/>
      <c r="V783" s="70"/>
      <c r="W783" s="70"/>
      <c r="X783" s="70"/>
      <c r="Y783" s="70"/>
      <c r="Z783" s="70"/>
      <c r="AA783" s="70"/>
      <c r="AB783" s="70"/>
      <c r="AC783" s="70"/>
      <c r="AD783" s="70"/>
      <c r="AE783" s="70"/>
      <c r="AF783" s="70"/>
      <c r="AG783" s="70"/>
      <c r="AH783" s="70"/>
      <c r="AI783" s="70"/>
      <c r="AJ783" s="70"/>
      <c r="AK783" s="70"/>
      <c r="AL783" s="70">
        <v>26832</v>
      </c>
      <c r="AM783" s="70">
        <v>19715.117005</v>
      </c>
      <c r="AN783" s="70">
        <v>26832</v>
      </c>
      <c r="AO783" s="70">
        <v>19715.117005</v>
      </c>
    </row>
    <row r="784" spans="1:41" x14ac:dyDescent="0.25">
      <c r="A784" s="72">
        <v>9621</v>
      </c>
      <c r="B784" s="70"/>
      <c r="C784" s="70"/>
      <c r="D784" s="70"/>
      <c r="E784" s="70"/>
      <c r="F784" s="70"/>
      <c r="G784" s="70"/>
      <c r="H784" s="70"/>
      <c r="I784" s="70"/>
      <c r="J784" s="70"/>
      <c r="K784" s="70"/>
      <c r="L784" s="70"/>
      <c r="M784" s="70"/>
      <c r="N784" s="70"/>
      <c r="O784" s="70"/>
      <c r="P784" s="70"/>
      <c r="Q784" s="70"/>
      <c r="R784" s="70"/>
      <c r="S784" s="70"/>
      <c r="T784" s="70"/>
      <c r="U784" s="70"/>
      <c r="V784" s="70"/>
      <c r="W784" s="70"/>
      <c r="X784" s="70"/>
      <c r="Y784" s="70"/>
      <c r="Z784" s="70"/>
      <c r="AA784" s="70"/>
      <c r="AB784" s="70"/>
      <c r="AC784" s="70"/>
      <c r="AD784" s="70"/>
      <c r="AE784" s="70"/>
      <c r="AF784" s="70"/>
      <c r="AG784" s="70"/>
      <c r="AH784" s="70"/>
      <c r="AI784" s="70"/>
      <c r="AJ784" s="70"/>
      <c r="AK784" s="70"/>
      <c r="AL784" s="70">
        <v>22075</v>
      </c>
      <c r="AM784" s="70">
        <v>13464.763671000001</v>
      </c>
      <c r="AN784" s="70">
        <v>22075</v>
      </c>
      <c r="AO784" s="70">
        <v>13464.763671000001</v>
      </c>
    </row>
    <row r="785" spans="1:41" x14ac:dyDescent="0.25">
      <c r="A785" s="72">
        <v>9684</v>
      </c>
      <c r="B785" s="70"/>
      <c r="C785" s="70"/>
      <c r="D785" s="70"/>
      <c r="E785" s="70"/>
      <c r="F785" s="70"/>
      <c r="G785" s="70"/>
      <c r="H785" s="70"/>
      <c r="I785" s="70"/>
      <c r="J785" s="70"/>
      <c r="K785" s="70"/>
      <c r="L785" s="70"/>
      <c r="M785" s="70"/>
      <c r="N785" s="70"/>
      <c r="O785" s="70"/>
      <c r="P785" s="70"/>
      <c r="Q785" s="70"/>
      <c r="R785" s="70"/>
      <c r="S785" s="70"/>
      <c r="T785" s="70"/>
      <c r="U785" s="70"/>
      <c r="V785" s="70"/>
      <c r="W785" s="70"/>
      <c r="X785" s="70"/>
      <c r="Y785" s="70"/>
      <c r="Z785" s="70"/>
      <c r="AA785" s="70"/>
      <c r="AB785" s="70">
        <v>3413</v>
      </c>
      <c r="AC785" s="70">
        <v>0</v>
      </c>
      <c r="AD785" s="70"/>
      <c r="AE785" s="70"/>
      <c r="AF785" s="70"/>
      <c r="AG785" s="70"/>
      <c r="AH785" s="70"/>
      <c r="AI785" s="70"/>
      <c r="AJ785" s="70"/>
      <c r="AK785" s="70"/>
      <c r="AL785" s="70"/>
      <c r="AM785" s="70"/>
      <c r="AN785" s="70">
        <v>3413</v>
      </c>
      <c r="AO785" s="70">
        <v>0</v>
      </c>
    </row>
    <row r="786" spans="1:41" x14ac:dyDescent="0.25">
      <c r="A786" s="72">
        <v>9688</v>
      </c>
      <c r="B786" s="70"/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>
        <v>5357</v>
      </c>
      <c r="AC786" s="70">
        <v>3308.847726</v>
      </c>
      <c r="AD786" s="70"/>
      <c r="AE786" s="70"/>
      <c r="AF786" s="70"/>
      <c r="AG786" s="70"/>
      <c r="AH786" s="70"/>
      <c r="AI786" s="70"/>
      <c r="AJ786" s="70"/>
      <c r="AK786" s="70"/>
      <c r="AL786" s="70"/>
      <c r="AM786" s="70"/>
      <c r="AN786" s="70">
        <v>5357</v>
      </c>
      <c r="AO786" s="70">
        <v>3308.847726</v>
      </c>
    </row>
    <row r="787" spans="1:41" x14ac:dyDescent="0.25">
      <c r="A787" s="72">
        <v>9697</v>
      </c>
      <c r="B787" s="70">
        <v>8900</v>
      </c>
      <c r="C787" s="70">
        <v>8600.7016370000001</v>
      </c>
      <c r="D787" s="70"/>
      <c r="E787" s="70"/>
      <c r="F787" s="70"/>
      <c r="G787" s="70"/>
      <c r="H787" s="70"/>
      <c r="I787" s="70"/>
      <c r="J787" s="70"/>
      <c r="K787" s="70"/>
      <c r="L787" s="70"/>
      <c r="M787" s="70"/>
      <c r="N787" s="70"/>
      <c r="O787" s="70"/>
      <c r="P787" s="70"/>
      <c r="Q787" s="70"/>
      <c r="R787" s="70"/>
      <c r="S787" s="70"/>
      <c r="T787" s="70"/>
      <c r="U787" s="70"/>
      <c r="V787" s="70"/>
      <c r="W787" s="70"/>
      <c r="X787" s="70"/>
      <c r="Y787" s="70"/>
      <c r="Z787" s="70"/>
      <c r="AA787" s="70"/>
      <c r="AB787" s="70"/>
      <c r="AC787" s="70"/>
      <c r="AD787" s="70"/>
      <c r="AE787" s="70"/>
      <c r="AF787" s="70"/>
      <c r="AG787" s="70"/>
      <c r="AH787" s="70"/>
      <c r="AI787" s="70"/>
      <c r="AJ787" s="70"/>
      <c r="AK787" s="70"/>
      <c r="AL787" s="70"/>
      <c r="AM787" s="70"/>
      <c r="AN787" s="70">
        <v>8900</v>
      </c>
      <c r="AO787" s="70">
        <v>8600.7016370000001</v>
      </c>
    </row>
    <row r="788" spans="1:41" x14ac:dyDescent="0.25">
      <c r="A788" s="72">
        <v>9719</v>
      </c>
      <c r="B788" s="70"/>
      <c r="C788" s="70"/>
      <c r="D788" s="70"/>
      <c r="E788" s="70"/>
      <c r="F788" s="70"/>
      <c r="G788" s="70"/>
      <c r="H788" s="70"/>
      <c r="I788" s="70"/>
      <c r="J788" s="70"/>
      <c r="K788" s="70"/>
      <c r="L788" s="70"/>
      <c r="M788" s="70"/>
      <c r="N788" s="70"/>
      <c r="O788" s="70"/>
      <c r="P788" s="70"/>
      <c r="Q788" s="70"/>
      <c r="R788" s="70"/>
      <c r="S788" s="70"/>
      <c r="T788" s="70"/>
      <c r="U788" s="70"/>
      <c r="V788" s="70"/>
      <c r="W788" s="70"/>
      <c r="X788" s="70"/>
      <c r="Y788" s="70"/>
      <c r="Z788" s="70"/>
      <c r="AA788" s="70"/>
      <c r="AB788" s="70">
        <v>10177</v>
      </c>
      <c r="AC788" s="70">
        <v>7132.5425869999999</v>
      </c>
      <c r="AD788" s="70"/>
      <c r="AE788" s="70"/>
      <c r="AF788" s="70"/>
      <c r="AG788" s="70"/>
      <c r="AH788" s="70"/>
      <c r="AI788" s="70"/>
      <c r="AJ788" s="70"/>
      <c r="AK788" s="70"/>
      <c r="AL788" s="70"/>
      <c r="AM788" s="70"/>
      <c r="AN788" s="70">
        <v>10177</v>
      </c>
      <c r="AO788" s="70">
        <v>7132.5425869999999</v>
      </c>
    </row>
    <row r="789" spans="1:41" x14ac:dyDescent="0.25">
      <c r="A789" s="72">
        <v>9728</v>
      </c>
      <c r="B789" s="70"/>
      <c r="C789" s="70"/>
      <c r="D789" s="70"/>
      <c r="E789" s="70"/>
      <c r="F789" s="70"/>
      <c r="G789" s="70"/>
      <c r="H789" s="70"/>
      <c r="I789" s="70"/>
      <c r="J789" s="70"/>
      <c r="K789" s="70"/>
      <c r="L789" s="70"/>
      <c r="M789" s="70"/>
      <c r="N789" s="70"/>
      <c r="O789" s="70"/>
      <c r="P789" s="70"/>
      <c r="Q789" s="70"/>
      <c r="R789" s="70"/>
      <c r="S789" s="70"/>
      <c r="T789" s="70"/>
      <c r="U789" s="70"/>
      <c r="V789" s="70"/>
      <c r="W789" s="70"/>
      <c r="X789" s="70"/>
      <c r="Y789" s="70"/>
      <c r="Z789" s="70"/>
      <c r="AA789" s="70"/>
      <c r="AB789" s="70"/>
      <c r="AC789" s="70"/>
      <c r="AD789" s="70"/>
      <c r="AE789" s="70"/>
      <c r="AF789" s="70"/>
      <c r="AG789" s="70"/>
      <c r="AH789" s="70"/>
      <c r="AI789" s="70"/>
      <c r="AJ789" s="70"/>
      <c r="AK789" s="70"/>
      <c r="AL789" s="70">
        <v>8800</v>
      </c>
      <c r="AM789" s="70">
        <v>4870.1173669999998</v>
      </c>
      <c r="AN789" s="70">
        <v>8800</v>
      </c>
      <c r="AO789" s="70">
        <v>4870.1173669999998</v>
      </c>
    </row>
    <row r="790" spans="1:41" x14ac:dyDescent="0.25">
      <c r="A790" s="72">
        <v>9729</v>
      </c>
      <c r="B790" s="70"/>
      <c r="C790" s="70"/>
      <c r="D790" s="70"/>
      <c r="E790" s="70"/>
      <c r="F790" s="70"/>
      <c r="G790" s="70"/>
      <c r="H790" s="70"/>
      <c r="I790" s="70"/>
      <c r="J790" s="70"/>
      <c r="K790" s="70"/>
      <c r="L790" s="70"/>
      <c r="M790" s="70"/>
      <c r="N790" s="70"/>
      <c r="O790" s="70"/>
      <c r="P790" s="70"/>
      <c r="Q790" s="70"/>
      <c r="R790" s="70"/>
      <c r="S790" s="70"/>
      <c r="T790" s="70"/>
      <c r="U790" s="70"/>
      <c r="V790" s="70"/>
      <c r="W790" s="70"/>
      <c r="X790" s="70"/>
      <c r="Y790" s="70"/>
      <c r="Z790" s="70"/>
      <c r="AA790" s="70"/>
      <c r="AB790" s="70">
        <v>14317</v>
      </c>
      <c r="AC790" s="70">
        <v>11484.853303</v>
      </c>
      <c r="AD790" s="70"/>
      <c r="AE790" s="70"/>
      <c r="AF790" s="70"/>
      <c r="AG790" s="70"/>
      <c r="AH790" s="70"/>
      <c r="AI790" s="70"/>
      <c r="AJ790" s="70"/>
      <c r="AK790" s="70"/>
      <c r="AL790" s="70"/>
      <c r="AM790" s="70"/>
      <c r="AN790" s="70">
        <v>14317</v>
      </c>
      <c r="AO790" s="70">
        <v>11484.853303</v>
      </c>
    </row>
    <row r="791" spans="1:41" x14ac:dyDescent="0.25">
      <c r="A791" s="72">
        <v>9730</v>
      </c>
      <c r="B791" s="70"/>
      <c r="C791" s="70"/>
      <c r="D791" s="70"/>
      <c r="E791" s="70"/>
      <c r="F791" s="70"/>
      <c r="G791" s="70"/>
      <c r="H791" s="70"/>
      <c r="I791" s="70"/>
      <c r="J791" s="70"/>
      <c r="K791" s="70"/>
      <c r="L791" s="70"/>
      <c r="M791" s="70"/>
      <c r="N791" s="70"/>
      <c r="O791" s="70"/>
      <c r="P791" s="70"/>
      <c r="Q791" s="70"/>
      <c r="R791" s="70"/>
      <c r="S791" s="70"/>
      <c r="T791" s="70"/>
      <c r="U791" s="70"/>
      <c r="V791" s="70"/>
      <c r="W791" s="70"/>
      <c r="X791" s="70"/>
      <c r="Y791" s="70"/>
      <c r="Z791" s="70"/>
      <c r="AA791" s="70"/>
      <c r="AB791" s="70">
        <v>19608</v>
      </c>
      <c r="AC791" s="70">
        <v>19160.389465</v>
      </c>
      <c r="AD791" s="70"/>
      <c r="AE791" s="70"/>
      <c r="AF791" s="70"/>
      <c r="AG791" s="70"/>
      <c r="AH791" s="70"/>
      <c r="AI791" s="70"/>
      <c r="AJ791" s="70"/>
      <c r="AK791" s="70"/>
      <c r="AL791" s="70"/>
      <c r="AM791" s="70"/>
      <c r="AN791" s="70">
        <v>19608</v>
      </c>
      <c r="AO791" s="70">
        <v>19160.389465</v>
      </c>
    </row>
    <row r="792" spans="1:41" x14ac:dyDescent="0.25">
      <c r="A792" s="72">
        <v>9758</v>
      </c>
      <c r="B792" s="70"/>
      <c r="C792" s="70"/>
      <c r="D792" s="70"/>
      <c r="E792" s="70"/>
      <c r="F792" s="70"/>
      <c r="G792" s="70"/>
      <c r="H792" s="70"/>
      <c r="I792" s="70"/>
      <c r="J792" s="70"/>
      <c r="K792" s="70"/>
      <c r="L792" s="70"/>
      <c r="M792" s="70"/>
      <c r="N792" s="70"/>
      <c r="O792" s="70"/>
      <c r="P792" s="70"/>
      <c r="Q792" s="70"/>
      <c r="R792" s="70"/>
      <c r="S792" s="70"/>
      <c r="T792" s="70"/>
      <c r="U792" s="70"/>
      <c r="V792" s="70"/>
      <c r="W792" s="70"/>
      <c r="X792" s="70"/>
      <c r="Y792" s="70"/>
      <c r="Z792" s="70"/>
      <c r="AA792" s="70"/>
      <c r="AB792" s="70">
        <v>17816</v>
      </c>
      <c r="AC792" s="70">
        <v>3519.6891970000001</v>
      </c>
      <c r="AD792" s="70"/>
      <c r="AE792" s="70"/>
      <c r="AF792" s="70"/>
      <c r="AG792" s="70"/>
      <c r="AH792" s="70"/>
      <c r="AI792" s="70"/>
      <c r="AJ792" s="70"/>
      <c r="AK792" s="70"/>
      <c r="AL792" s="70"/>
      <c r="AM792" s="70"/>
      <c r="AN792" s="70">
        <v>17816</v>
      </c>
      <c r="AO792" s="70">
        <v>3519.6891970000001</v>
      </c>
    </row>
    <row r="793" spans="1:41" x14ac:dyDescent="0.25">
      <c r="A793" s="72">
        <v>9765</v>
      </c>
      <c r="B793" s="70"/>
      <c r="C793" s="70"/>
      <c r="D793" s="70"/>
      <c r="E793" s="70"/>
      <c r="F793" s="70"/>
      <c r="G793" s="70"/>
      <c r="H793" s="70"/>
      <c r="I793" s="70"/>
      <c r="J793" s="70"/>
      <c r="K793" s="70"/>
      <c r="L793" s="70"/>
      <c r="M793" s="70"/>
      <c r="N793" s="70"/>
      <c r="O793" s="70"/>
      <c r="P793" s="70"/>
      <c r="Q793" s="70"/>
      <c r="R793" s="70"/>
      <c r="S793" s="70"/>
      <c r="T793" s="70"/>
      <c r="U793" s="70"/>
      <c r="V793" s="70"/>
      <c r="W793" s="70"/>
      <c r="X793" s="70"/>
      <c r="Y793" s="70"/>
      <c r="Z793" s="70"/>
      <c r="AA793" s="70"/>
      <c r="AB793" s="70">
        <v>3269</v>
      </c>
      <c r="AC793" s="70">
        <v>8115.8061070000003</v>
      </c>
      <c r="AD793" s="70"/>
      <c r="AE793" s="70"/>
      <c r="AF793" s="70"/>
      <c r="AG793" s="70"/>
      <c r="AH793" s="70"/>
      <c r="AI793" s="70"/>
      <c r="AJ793" s="70"/>
      <c r="AK793" s="70"/>
      <c r="AL793" s="70"/>
      <c r="AM793" s="70"/>
      <c r="AN793" s="70">
        <v>3269</v>
      </c>
      <c r="AO793" s="70">
        <v>8115.8061070000003</v>
      </c>
    </row>
    <row r="794" spans="1:41" x14ac:dyDescent="0.25">
      <c r="A794" s="72">
        <v>9808</v>
      </c>
      <c r="B794" s="70"/>
      <c r="C794" s="70"/>
      <c r="D794" s="70"/>
      <c r="E794" s="70"/>
      <c r="F794" s="70"/>
      <c r="G794" s="70"/>
      <c r="H794" s="70"/>
      <c r="I794" s="70"/>
      <c r="J794" s="70"/>
      <c r="K794" s="70"/>
      <c r="L794" s="70"/>
      <c r="M794" s="70"/>
      <c r="N794" s="70">
        <v>11805</v>
      </c>
      <c r="O794" s="70">
        <v>13109.784408</v>
      </c>
      <c r="P794" s="70"/>
      <c r="Q794" s="70"/>
      <c r="R794" s="70"/>
      <c r="S794" s="70"/>
      <c r="T794" s="70"/>
      <c r="U794" s="70"/>
      <c r="V794" s="70"/>
      <c r="W794" s="70"/>
      <c r="X794" s="70"/>
      <c r="Y794" s="70"/>
      <c r="Z794" s="70"/>
      <c r="AA794" s="70"/>
      <c r="AB794" s="70"/>
      <c r="AC794" s="70"/>
      <c r="AD794" s="70"/>
      <c r="AE794" s="70"/>
      <c r="AF794" s="70"/>
      <c r="AG794" s="70"/>
      <c r="AH794" s="70"/>
      <c r="AI794" s="70"/>
      <c r="AJ794" s="70"/>
      <c r="AK794" s="70"/>
      <c r="AL794" s="70"/>
      <c r="AM794" s="70"/>
      <c r="AN794" s="70">
        <v>11805</v>
      </c>
      <c r="AO794" s="70">
        <v>13109.784408</v>
      </c>
    </row>
    <row r="795" spans="1:41" x14ac:dyDescent="0.25">
      <c r="A795" s="72">
        <v>9859</v>
      </c>
      <c r="B795" s="70"/>
      <c r="C795" s="70"/>
      <c r="D795" s="70"/>
      <c r="E795" s="70"/>
      <c r="F795" s="70"/>
      <c r="G795" s="70"/>
      <c r="H795" s="70"/>
      <c r="I795" s="70"/>
      <c r="J795" s="70"/>
      <c r="K795" s="70"/>
      <c r="L795" s="70"/>
      <c r="M795" s="70"/>
      <c r="N795" s="70"/>
      <c r="O795" s="70"/>
      <c r="P795" s="70"/>
      <c r="Q795" s="70"/>
      <c r="R795" s="70"/>
      <c r="S795" s="70"/>
      <c r="T795" s="70"/>
      <c r="U795" s="70"/>
      <c r="V795" s="70"/>
      <c r="W795" s="70"/>
      <c r="X795" s="70"/>
      <c r="Y795" s="70"/>
      <c r="Z795" s="70"/>
      <c r="AA795" s="70"/>
      <c r="AB795" s="70">
        <v>1994</v>
      </c>
      <c r="AC795" s="70">
        <v>2007.386753</v>
      </c>
      <c r="AD795" s="70"/>
      <c r="AE795" s="70"/>
      <c r="AF795" s="70"/>
      <c r="AG795" s="70"/>
      <c r="AH795" s="70"/>
      <c r="AI795" s="70"/>
      <c r="AJ795" s="70"/>
      <c r="AK795" s="70"/>
      <c r="AL795" s="70"/>
      <c r="AM795" s="70"/>
      <c r="AN795" s="70">
        <v>1994</v>
      </c>
      <c r="AO795" s="70">
        <v>2007.386753</v>
      </c>
    </row>
    <row r="796" spans="1:41" x14ac:dyDescent="0.25">
      <c r="A796" s="72">
        <v>9868</v>
      </c>
      <c r="B796" s="70"/>
      <c r="C796" s="70"/>
      <c r="D796" s="70"/>
      <c r="E796" s="70"/>
      <c r="F796" s="70"/>
      <c r="G796" s="70"/>
      <c r="H796" s="70"/>
      <c r="I796" s="70"/>
      <c r="J796" s="70"/>
      <c r="K796" s="70"/>
      <c r="L796" s="70"/>
      <c r="M796" s="70"/>
      <c r="N796" s="70"/>
      <c r="O796" s="70"/>
      <c r="P796" s="70"/>
      <c r="Q796" s="70"/>
      <c r="R796" s="70"/>
      <c r="S796" s="70"/>
      <c r="T796" s="70"/>
      <c r="U796" s="70"/>
      <c r="V796" s="70"/>
      <c r="W796" s="70"/>
      <c r="X796" s="70"/>
      <c r="Y796" s="70"/>
      <c r="Z796" s="70"/>
      <c r="AA796" s="70"/>
      <c r="AB796" s="70">
        <v>43771</v>
      </c>
      <c r="AC796" s="70">
        <v>45987.544022000002</v>
      </c>
      <c r="AD796" s="70"/>
      <c r="AE796" s="70"/>
      <c r="AF796" s="70"/>
      <c r="AG796" s="70"/>
      <c r="AH796" s="70"/>
      <c r="AI796" s="70"/>
      <c r="AJ796" s="70"/>
      <c r="AK796" s="70"/>
      <c r="AL796" s="70"/>
      <c r="AM796" s="70"/>
      <c r="AN796" s="70">
        <v>43771</v>
      </c>
      <c r="AO796" s="70">
        <v>45987.544022000002</v>
      </c>
    </row>
    <row r="797" spans="1:41" x14ac:dyDescent="0.25">
      <c r="A797" s="72">
        <v>9872</v>
      </c>
      <c r="B797" s="70"/>
      <c r="C797" s="70"/>
      <c r="D797" s="70"/>
      <c r="E797" s="70"/>
      <c r="F797" s="70"/>
      <c r="G797" s="70"/>
      <c r="H797" s="70"/>
      <c r="I797" s="70"/>
      <c r="J797" s="70"/>
      <c r="K797" s="70"/>
      <c r="L797" s="70"/>
      <c r="M797" s="70"/>
      <c r="N797" s="70"/>
      <c r="O797" s="70"/>
      <c r="P797" s="70"/>
      <c r="Q797" s="70"/>
      <c r="R797" s="70"/>
      <c r="S797" s="70"/>
      <c r="T797" s="70"/>
      <c r="U797" s="70"/>
      <c r="V797" s="70"/>
      <c r="W797" s="70"/>
      <c r="X797" s="70"/>
      <c r="Y797" s="70"/>
      <c r="Z797" s="70"/>
      <c r="AA797" s="70"/>
      <c r="AB797" s="70"/>
      <c r="AC797" s="70"/>
      <c r="AD797" s="70"/>
      <c r="AE797" s="70"/>
      <c r="AF797" s="70"/>
      <c r="AG797" s="70"/>
      <c r="AH797" s="70">
        <v>104595</v>
      </c>
      <c r="AI797" s="70">
        <v>124591.485839</v>
      </c>
      <c r="AJ797" s="70"/>
      <c r="AK797" s="70"/>
      <c r="AL797" s="70"/>
      <c r="AM797" s="70"/>
      <c r="AN797" s="70">
        <v>104595</v>
      </c>
      <c r="AO797" s="70">
        <v>124591.485839</v>
      </c>
    </row>
    <row r="798" spans="1:41" x14ac:dyDescent="0.25">
      <c r="A798" s="72">
        <v>9877</v>
      </c>
      <c r="B798" s="70"/>
      <c r="C798" s="70"/>
      <c r="D798" s="70"/>
      <c r="E798" s="70"/>
      <c r="F798" s="70"/>
      <c r="G798" s="70"/>
      <c r="H798" s="70"/>
      <c r="I798" s="70"/>
      <c r="J798" s="70"/>
      <c r="K798" s="70"/>
      <c r="L798" s="70"/>
      <c r="M798" s="70"/>
      <c r="N798" s="70"/>
      <c r="O798" s="70"/>
      <c r="P798" s="70"/>
      <c r="Q798" s="70"/>
      <c r="R798" s="70"/>
      <c r="S798" s="70"/>
      <c r="T798" s="70"/>
      <c r="U798" s="70"/>
      <c r="V798" s="70"/>
      <c r="W798" s="70"/>
      <c r="X798" s="70"/>
      <c r="Y798" s="70"/>
      <c r="Z798" s="70"/>
      <c r="AA798" s="70"/>
      <c r="AB798" s="70">
        <v>24712</v>
      </c>
      <c r="AC798" s="70">
        <v>41430.607818000004</v>
      </c>
      <c r="AD798" s="70"/>
      <c r="AE798" s="70"/>
      <c r="AF798" s="70"/>
      <c r="AG798" s="70"/>
      <c r="AH798" s="70"/>
      <c r="AI798" s="70"/>
      <c r="AJ798" s="70"/>
      <c r="AK798" s="70"/>
      <c r="AL798" s="70"/>
      <c r="AM798" s="70"/>
      <c r="AN798" s="70">
        <v>24712</v>
      </c>
      <c r="AO798" s="70">
        <v>41430.607818000004</v>
      </c>
    </row>
    <row r="799" spans="1:41" x14ac:dyDescent="0.25">
      <c r="A799" s="72">
        <v>9881</v>
      </c>
      <c r="B799" s="70"/>
      <c r="C799" s="70"/>
      <c r="D799" s="70"/>
      <c r="E799" s="70"/>
      <c r="F799" s="70"/>
      <c r="G799" s="70"/>
      <c r="H799" s="70"/>
      <c r="I799" s="70"/>
      <c r="J799" s="70"/>
      <c r="K799" s="70"/>
      <c r="L799" s="70"/>
      <c r="M799" s="70"/>
      <c r="N799" s="70"/>
      <c r="O799" s="70"/>
      <c r="P799" s="70"/>
      <c r="Q799" s="70"/>
      <c r="R799" s="70"/>
      <c r="S799" s="70"/>
      <c r="T799" s="70"/>
      <c r="U799" s="70"/>
      <c r="V799" s="70"/>
      <c r="W799" s="70"/>
      <c r="X799" s="70"/>
      <c r="Y799" s="70"/>
      <c r="Z799" s="70"/>
      <c r="AA799" s="70"/>
      <c r="AB799" s="70">
        <v>2311</v>
      </c>
      <c r="AC799" s="70">
        <v>7768.8827190000002</v>
      </c>
      <c r="AD799" s="70"/>
      <c r="AE799" s="70"/>
      <c r="AF799" s="70"/>
      <c r="AG799" s="70"/>
      <c r="AH799" s="70"/>
      <c r="AI799" s="70"/>
      <c r="AJ799" s="70"/>
      <c r="AK799" s="70"/>
      <c r="AL799" s="70"/>
      <c r="AM799" s="70"/>
      <c r="AN799" s="70">
        <v>2311</v>
      </c>
      <c r="AO799" s="70">
        <v>7768.8827190000002</v>
      </c>
    </row>
    <row r="800" spans="1:41" x14ac:dyDescent="0.25">
      <c r="A800" s="72">
        <v>9882</v>
      </c>
      <c r="B800" s="70"/>
      <c r="C800" s="70"/>
      <c r="D800" s="70"/>
      <c r="E800" s="70"/>
      <c r="F800" s="70"/>
      <c r="G800" s="70"/>
      <c r="H800" s="70"/>
      <c r="I800" s="70"/>
      <c r="J800" s="70"/>
      <c r="K800" s="70"/>
      <c r="L800" s="70"/>
      <c r="M800" s="70"/>
      <c r="N800" s="70"/>
      <c r="O800" s="70"/>
      <c r="P800" s="70"/>
      <c r="Q800" s="70"/>
      <c r="R800" s="70"/>
      <c r="S800" s="70"/>
      <c r="T800" s="70"/>
      <c r="U800" s="70"/>
      <c r="V800" s="70"/>
      <c r="W800" s="70"/>
      <c r="X800" s="70"/>
      <c r="Y800" s="70"/>
      <c r="Z800" s="70"/>
      <c r="AA800" s="70"/>
      <c r="AB800" s="70">
        <v>8417</v>
      </c>
      <c r="AC800" s="70">
        <v>1943.9315320000001</v>
      </c>
      <c r="AD800" s="70"/>
      <c r="AE800" s="70"/>
      <c r="AF800" s="70"/>
      <c r="AG800" s="70"/>
      <c r="AH800" s="70"/>
      <c r="AI800" s="70"/>
      <c r="AJ800" s="70"/>
      <c r="AK800" s="70"/>
      <c r="AL800" s="70"/>
      <c r="AM800" s="70"/>
      <c r="AN800" s="70">
        <v>8417</v>
      </c>
      <c r="AO800" s="70">
        <v>1943.9315320000001</v>
      </c>
    </row>
    <row r="801" spans="1:41" x14ac:dyDescent="0.25">
      <c r="A801" s="72">
        <v>9887</v>
      </c>
      <c r="B801" s="70"/>
      <c r="C801" s="70"/>
      <c r="D801" s="70"/>
      <c r="E801" s="70"/>
      <c r="F801" s="70"/>
      <c r="G801" s="70"/>
      <c r="H801" s="70"/>
      <c r="I801" s="70"/>
      <c r="J801" s="70"/>
      <c r="K801" s="70"/>
      <c r="L801" s="70"/>
      <c r="M801" s="70"/>
      <c r="N801" s="70"/>
      <c r="O801" s="70"/>
      <c r="P801" s="70"/>
      <c r="Q801" s="70"/>
      <c r="R801" s="70"/>
      <c r="S801" s="70"/>
      <c r="T801" s="70"/>
      <c r="U801" s="70"/>
      <c r="V801" s="70"/>
      <c r="W801" s="70"/>
      <c r="X801" s="70"/>
      <c r="Y801" s="70"/>
      <c r="Z801" s="70"/>
      <c r="AA801" s="70"/>
      <c r="AB801" s="70">
        <v>24323</v>
      </c>
      <c r="AC801" s="70">
        <v>41396.139771000002</v>
      </c>
      <c r="AD801" s="70"/>
      <c r="AE801" s="70"/>
      <c r="AF801" s="70"/>
      <c r="AG801" s="70"/>
      <c r="AH801" s="70"/>
      <c r="AI801" s="70"/>
      <c r="AJ801" s="70"/>
      <c r="AK801" s="70"/>
      <c r="AL801" s="70"/>
      <c r="AM801" s="70"/>
      <c r="AN801" s="70">
        <v>24323</v>
      </c>
      <c r="AO801" s="70">
        <v>41396.139771000002</v>
      </c>
    </row>
    <row r="802" spans="1:41" x14ac:dyDescent="0.25">
      <c r="A802" s="72">
        <v>9895</v>
      </c>
      <c r="B802" s="70"/>
      <c r="C802" s="70"/>
      <c r="D802" s="70"/>
      <c r="E802" s="70"/>
      <c r="F802" s="70"/>
      <c r="G802" s="70"/>
      <c r="H802" s="70"/>
      <c r="I802" s="70"/>
      <c r="J802" s="70"/>
      <c r="K802" s="70"/>
      <c r="L802" s="70"/>
      <c r="M802" s="70"/>
      <c r="N802" s="70"/>
      <c r="O802" s="70"/>
      <c r="P802" s="70"/>
      <c r="Q802" s="70"/>
      <c r="R802" s="70"/>
      <c r="S802" s="70"/>
      <c r="T802" s="70"/>
      <c r="U802" s="70"/>
      <c r="V802" s="70"/>
      <c r="W802" s="70"/>
      <c r="X802" s="70"/>
      <c r="Y802" s="70"/>
      <c r="Z802" s="70"/>
      <c r="AA802" s="70"/>
      <c r="AB802" s="70">
        <v>24256</v>
      </c>
      <c r="AC802" s="70">
        <v>34916.311325999995</v>
      </c>
      <c r="AD802" s="70"/>
      <c r="AE802" s="70"/>
      <c r="AF802" s="70"/>
      <c r="AG802" s="70"/>
      <c r="AH802" s="70"/>
      <c r="AI802" s="70"/>
      <c r="AJ802" s="70"/>
      <c r="AK802" s="70"/>
      <c r="AL802" s="70"/>
      <c r="AM802" s="70"/>
      <c r="AN802" s="70">
        <v>24256</v>
      </c>
      <c r="AO802" s="70">
        <v>34916.311325999995</v>
      </c>
    </row>
    <row r="803" spans="1:41" x14ac:dyDescent="0.25">
      <c r="A803" s="72">
        <v>9898</v>
      </c>
      <c r="B803" s="70"/>
      <c r="C803" s="70"/>
      <c r="D803" s="70"/>
      <c r="E803" s="70"/>
      <c r="F803" s="70"/>
      <c r="G803" s="70"/>
      <c r="H803" s="70"/>
      <c r="I803" s="70"/>
      <c r="J803" s="70"/>
      <c r="K803" s="70"/>
      <c r="L803" s="70"/>
      <c r="M803" s="70"/>
      <c r="N803" s="70"/>
      <c r="O803" s="70"/>
      <c r="P803" s="70"/>
      <c r="Q803" s="70"/>
      <c r="R803" s="70"/>
      <c r="S803" s="70"/>
      <c r="T803" s="70"/>
      <c r="U803" s="70"/>
      <c r="V803" s="70"/>
      <c r="W803" s="70"/>
      <c r="X803" s="70"/>
      <c r="Y803" s="70"/>
      <c r="Z803" s="70"/>
      <c r="AA803" s="70"/>
      <c r="AB803" s="70">
        <v>3903</v>
      </c>
      <c r="AC803" s="70">
        <v>3432.6340569999998</v>
      </c>
      <c r="AD803" s="70"/>
      <c r="AE803" s="70"/>
      <c r="AF803" s="70"/>
      <c r="AG803" s="70"/>
      <c r="AH803" s="70"/>
      <c r="AI803" s="70"/>
      <c r="AJ803" s="70"/>
      <c r="AK803" s="70"/>
      <c r="AL803" s="70"/>
      <c r="AM803" s="70"/>
      <c r="AN803" s="70">
        <v>3903</v>
      </c>
      <c r="AO803" s="70">
        <v>3432.6340569999998</v>
      </c>
    </row>
    <row r="804" spans="1:41" x14ac:dyDescent="0.25">
      <c r="A804" s="72">
        <v>9899</v>
      </c>
      <c r="B804" s="70"/>
      <c r="C804" s="70"/>
      <c r="D804" s="70"/>
      <c r="E804" s="70"/>
      <c r="F804" s="70"/>
      <c r="G804" s="70"/>
      <c r="H804" s="70"/>
      <c r="I804" s="70"/>
      <c r="J804" s="70"/>
      <c r="K804" s="70"/>
      <c r="L804" s="70"/>
      <c r="M804" s="70"/>
      <c r="N804" s="70"/>
      <c r="O804" s="70"/>
      <c r="P804" s="70"/>
      <c r="Q804" s="70"/>
      <c r="R804" s="70"/>
      <c r="S804" s="70"/>
      <c r="T804" s="70"/>
      <c r="U804" s="70"/>
      <c r="V804" s="70"/>
      <c r="W804" s="70"/>
      <c r="X804" s="70"/>
      <c r="Y804" s="70"/>
      <c r="Z804" s="70"/>
      <c r="AA804" s="70"/>
      <c r="AB804" s="70">
        <v>25410</v>
      </c>
      <c r="AC804" s="70">
        <v>23559.635253999997</v>
      </c>
      <c r="AD804" s="70"/>
      <c r="AE804" s="70"/>
      <c r="AF804" s="70"/>
      <c r="AG804" s="70"/>
      <c r="AH804" s="70"/>
      <c r="AI804" s="70"/>
      <c r="AJ804" s="70"/>
      <c r="AK804" s="70"/>
      <c r="AL804" s="70"/>
      <c r="AM804" s="70"/>
      <c r="AN804" s="70">
        <v>25410</v>
      </c>
      <c r="AO804" s="70">
        <v>23559.635253999997</v>
      </c>
    </row>
    <row r="805" spans="1:41" x14ac:dyDescent="0.25">
      <c r="A805" s="72">
        <v>9903</v>
      </c>
      <c r="B805" s="70"/>
      <c r="C805" s="70"/>
      <c r="D805" s="70"/>
      <c r="E805" s="70"/>
      <c r="F805" s="70"/>
      <c r="G805" s="70"/>
      <c r="H805" s="70"/>
      <c r="I805" s="70"/>
      <c r="J805" s="70"/>
      <c r="K805" s="70"/>
      <c r="L805" s="70"/>
      <c r="M805" s="70"/>
      <c r="N805" s="70"/>
      <c r="O805" s="70"/>
      <c r="P805" s="70"/>
      <c r="Q805" s="70"/>
      <c r="R805" s="70"/>
      <c r="S805" s="70"/>
      <c r="T805" s="70"/>
      <c r="U805" s="70"/>
      <c r="V805" s="70"/>
      <c r="W805" s="70"/>
      <c r="X805" s="70"/>
      <c r="Y805" s="70"/>
      <c r="Z805" s="70"/>
      <c r="AA805" s="70"/>
      <c r="AB805" s="70">
        <v>40484</v>
      </c>
      <c r="AC805" s="70">
        <v>53012.694581000003</v>
      </c>
      <c r="AD805" s="70"/>
      <c r="AE805" s="70"/>
      <c r="AF805" s="70"/>
      <c r="AG805" s="70"/>
      <c r="AH805" s="70"/>
      <c r="AI805" s="70"/>
      <c r="AJ805" s="70"/>
      <c r="AK805" s="70"/>
      <c r="AL805" s="70"/>
      <c r="AM805" s="70"/>
      <c r="AN805" s="70">
        <v>40484</v>
      </c>
      <c r="AO805" s="70">
        <v>53012.694581000003</v>
      </c>
    </row>
    <row r="806" spans="1:41" x14ac:dyDescent="0.25">
      <c r="A806" s="72">
        <v>9904</v>
      </c>
      <c r="B806" s="70"/>
      <c r="C806" s="70"/>
      <c r="D806" s="70"/>
      <c r="E806" s="70"/>
      <c r="F806" s="70"/>
      <c r="G806" s="70"/>
      <c r="H806" s="70"/>
      <c r="I806" s="70"/>
      <c r="J806" s="70"/>
      <c r="K806" s="70"/>
      <c r="L806" s="70"/>
      <c r="M806" s="70"/>
      <c r="N806" s="70"/>
      <c r="O806" s="70"/>
      <c r="P806" s="70"/>
      <c r="Q806" s="70"/>
      <c r="R806" s="70"/>
      <c r="S806" s="70"/>
      <c r="T806" s="70"/>
      <c r="U806" s="70"/>
      <c r="V806" s="70"/>
      <c r="W806" s="70"/>
      <c r="X806" s="70"/>
      <c r="Y806" s="70"/>
      <c r="Z806" s="70"/>
      <c r="AA806" s="70"/>
      <c r="AB806" s="70">
        <v>38339</v>
      </c>
      <c r="AC806" s="70">
        <v>48282.488770000004</v>
      </c>
      <c r="AD806" s="70"/>
      <c r="AE806" s="70"/>
      <c r="AF806" s="70"/>
      <c r="AG806" s="70"/>
      <c r="AH806" s="70"/>
      <c r="AI806" s="70"/>
      <c r="AJ806" s="70"/>
      <c r="AK806" s="70"/>
      <c r="AL806" s="70"/>
      <c r="AM806" s="70"/>
      <c r="AN806" s="70">
        <v>38339</v>
      </c>
      <c r="AO806" s="70">
        <v>48282.488770000004</v>
      </c>
    </row>
    <row r="807" spans="1:41" x14ac:dyDescent="0.25">
      <c r="A807" s="72">
        <v>9914</v>
      </c>
      <c r="B807" s="70"/>
      <c r="C807" s="70"/>
      <c r="D807" s="70"/>
      <c r="E807" s="70"/>
      <c r="F807" s="70"/>
      <c r="G807" s="70"/>
      <c r="H807" s="70"/>
      <c r="I807" s="70"/>
      <c r="J807" s="70"/>
      <c r="K807" s="70"/>
      <c r="L807" s="70"/>
      <c r="M807" s="70"/>
      <c r="N807" s="70"/>
      <c r="O807" s="70"/>
      <c r="P807" s="70"/>
      <c r="Q807" s="70"/>
      <c r="R807" s="70"/>
      <c r="S807" s="70"/>
      <c r="T807" s="70"/>
      <c r="U807" s="70"/>
      <c r="V807" s="70"/>
      <c r="W807" s="70"/>
      <c r="X807" s="70"/>
      <c r="Y807" s="70"/>
      <c r="Z807" s="70"/>
      <c r="AA807" s="70"/>
      <c r="AB807" s="70">
        <v>14989</v>
      </c>
      <c r="AC807" s="70">
        <v>19265.899047999999</v>
      </c>
      <c r="AD807" s="70"/>
      <c r="AE807" s="70"/>
      <c r="AF807" s="70"/>
      <c r="AG807" s="70"/>
      <c r="AH807" s="70"/>
      <c r="AI807" s="70"/>
      <c r="AJ807" s="70"/>
      <c r="AK807" s="70"/>
      <c r="AL807" s="70"/>
      <c r="AM807" s="70"/>
      <c r="AN807" s="70">
        <v>14989</v>
      </c>
      <c r="AO807" s="70">
        <v>19265.899047999999</v>
      </c>
    </row>
    <row r="808" spans="1:41" x14ac:dyDescent="0.25">
      <c r="A808" s="72">
        <v>9919</v>
      </c>
      <c r="B808" s="70"/>
      <c r="C808" s="70"/>
      <c r="D808" s="70"/>
      <c r="E808" s="70"/>
      <c r="F808" s="70"/>
      <c r="G808" s="70"/>
      <c r="H808" s="70"/>
      <c r="I808" s="70"/>
      <c r="J808" s="70"/>
      <c r="K808" s="70"/>
      <c r="L808" s="70"/>
      <c r="M808" s="70"/>
      <c r="N808" s="70"/>
      <c r="O808" s="70"/>
      <c r="P808" s="70"/>
      <c r="Q808" s="70"/>
      <c r="R808" s="70"/>
      <c r="S808" s="70"/>
      <c r="T808" s="70"/>
      <c r="U808" s="70"/>
      <c r="V808" s="70"/>
      <c r="W808" s="70"/>
      <c r="X808" s="70"/>
      <c r="Y808" s="70"/>
      <c r="Z808" s="70"/>
      <c r="AA808" s="70"/>
      <c r="AB808" s="70">
        <v>40602</v>
      </c>
      <c r="AC808" s="70">
        <v>37854.897461</v>
      </c>
      <c r="AD808" s="70"/>
      <c r="AE808" s="70"/>
      <c r="AF808" s="70"/>
      <c r="AG808" s="70"/>
      <c r="AH808" s="70"/>
      <c r="AI808" s="70"/>
      <c r="AJ808" s="70"/>
      <c r="AK808" s="70"/>
      <c r="AL808" s="70"/>
      <c r="AM808" s="70"/>
      <c r="AN808" s="70">
        <v>40602</v>
      </c>
      <c r="AO808" s="70">
        <v>37854.897461</v>
      </c>
    </row>
    <row r="809" spans="1:41" x14ac:dyDescent="0.25">
      <c r="A809" s="72">
        <v>9937</v>
      </c>
      <c r="B809" s="70"/>
      <c r="C809" s="70"/>
      <c r="D809" s="70"/>
      <c r="E809" s="70"/>
      <c r="F809" s="70"/>
      <c r="G809" s="70"/>
      <c r="H809" s="70"/>
      <c r="I809" s="70"/>
      <c r="J809" s="70"/>
      <c r="K809" s="70"/>
      <c r="L809" s="70"/>
      <c r="M809" s="70"/>
      <c r="N809" s="70"/>
      <c r="O809" s="70"/>
      <c r="P809" s="70"/>
      <c r="Q809" s="70"/>
      <c r="R809" s="70"/>
      <c r="S809" s="70"/>
      <c r="T809" s="70"/>
      <c r="U809" s="70"/>
      <c r="V809" s="70"/>
      <c r="W809" s="70"/>
      <c r="X809" s="70"/>
      <c r="Y809" s="70"/>
      <c r="Z809" s="70"/>
      <c r="AA809" s="70"/>
      <c r="AB809" s="70">
        <v>20305</v>
      </c>
      <c r="AC809" s="70">
        <v>17134.943563000001</v>
      </c>
      <c r="AD809" s="70"/>
      <c r="AE809" s="70"/>
      <c r="AF809" s="70"/>
      <c r="AG809" s="70"/>
      <c r="AH809" s="70"/>
      <c r="AI809" s="70"/>
      <c r="AJ809" s="70"/>
      <c r="AK809" s="70"/>
      <c r="AL809" s="70"/>
      <c r="AM809" s="70"/>
      <c r="AN809" s="70">
        <v>20305</v>
      </c>
      <c r="AO809" s="70">
        <v>17134.943563000001</v>
      </c>
    </row>
    <row r="810" spans="1:41" x14ac:dyDescent="0.25">
      <c r="A810" s="72">
        <v>9940</v>
      </c>
      <c r="B810" s="70"/>
      <c r="C810" s="70"/>
      <c r="D810" s="70"/>
      <c r="E810" s="70"/>
      <c r="F810" s="70"/>
      <c r="G810" s="70"/>
      <c r="H810" s="70"/>
      <c r="I810" s="70"/>
      <c r="J810" s="70"/>
      <c r="K810" s="70"/>
      <c r="L810" s="70"/>
      <c r="M810" s="70"/>
      <c r="N810" s="70"/>
      <c r="O810" s="70"/>
      <c r="P810" s="70"/>
      <c r="Q810" s="70"/>
      <c r="R810" s="70"/>
      <c r="S810" s="70"/>
      <c r="T810" s="70"/>
      <c r="U810" s="70"/>
      <c r="V810" s="70"/>
      <c r="W810" s="70"/>
      <c r="X810" s="70"/>
      <c r="Y810" s="70"/>
      <c r="Z810" s="70"/>
      <c r="AA810" s="70"/>
      <c r="AB810" s="70">
        <v>20980</v>
      </c>
      <c r="AC810" s="70">
        <v>12800.079291999999</v>
      </c>
      <c r="AD810" s="70"/>
      <c r="AE810" s="70"/>
      <c r="AF810" s="70"/>
      <c r="AG810" s="70"/>
      <c r="AH810" s="70"/>
      <c r="AI810" s="70"/>
      <c r="AJ810" s="70"/>
      <c r="AK810" s="70"/>
      <c r="AL810" s="70"/>
      <c r="AM810" s="70"/>
      <c r="AN810" s="70">
        <v>20980</v>
      </c>
      <c r="AO810" s="70">
        <v>12800.079291999999</v>
      </c>
    </row>
    <row r="811" spans="1:41" x14ac:dyDescent="0.25">
      <c r="A811" s="72">
        <v>9946</v>
      </c>
      <c r="B811" s="70"/>
      <c r="C811" s="70"/>
      <c r="D811" s="70"/>
      <c r="E811" s="70"/>
      <c r="F811" s="70"/>
      <c r="G811" s="70"/>
      <c r="H811" s="70"/>
      <c r="I811" s="70"/>
      <c r="J811" s="70"/>
      <c r="K811" s="70"/>
      <c r="L811" s="70"/>
      <c r="M811" s="70"/>
      <c r="N811" s="70"/>
      <c r="O811" s="70"/>
      <c r="P811" s="70"/>
      <c r="Q811" s="70"/>
      <c r="R811" s="70"/>
      <c r="S811" s="70"/>
      <c r="T811" s="70"/>
      <c r="U811" s="70"/>
      <c r="V811" s="70"/>
      <c r="W811" s="70"/>
      <c r="X811" s="70"/>
      <c r="Y811" s="70"/>
      <c r="Z811" s="70"/>
      <c r="AA811" s="70"/>
      <c r="AB811" s="70">
        <v>21626</v>
      </c>
      <c r="AC811" s="70">
        <v>30105.633941</v>
      </c>
      <c r="AD811" s="70"/>
      <c r="AE811" s="70"/>
      <c r="AF811" s="70"/>
      <c r="AG811" s="70"/>
      <c r="AH811" s="70"/>
      <c r="AI811" s="70"/>
      <c r="AJ811" s="70"/>
      <c r="AK811" s="70"/>
      <c r="AL811" s="70"/>
      <c r="AM811" s="70"/>
      <c r="AN811" s="70">
        <v>21626</v>
      </c>
      <c r="AO811" s="70">
        <v>30105.633941</v>
      </c>
    </row>
    <row r="812" spans="1:41" x14ac:dyDescent="0.25">
      <c r="A812" s="72">
        <v>9951</v>
      </c>
      <c r="B812" s="70"/>
      <c r="C812" s="70"/>
      <c r="D812" s="70"/>
      <c r="E812" s="70"/>
      <c r="F812" s="70"/>
      <c r="G812" s="70"/>
      <c r="H812" s="70"/>
      <c r="I812" s="70"/>
      <c r="J812" s="70"/>
      <c r="K812" s="70"/>
      <c r="L812" s="70"/>
      <c r="M812" s="70"/>
      <c r="N812" s="70"/>
      <c r="O812" s="70"/>
      <c r="P812" s="70"/>
      <c r="Q812" s="70"/>
      <c r="R812" s="70"/>
      <c r="S812" s="70"/>
      <c r="T812" s="70"/>
      <c r="U812" s="70"/>
      <c r="V812" s="70"/>
      <c r="W812" s="70"/>
      <c r="X812" s="70"/>
      <c r="Y812" s="70"/>
      <c r="Z812" s="70"/>
      <c r="AA812" s="70"/>
      <c r="AB812" s="70">
        <v>5808</v>
      </c>
      <c r="AC812" s="70">
        <v>8643.4370129999988</v>
      </c>
      <c r="AD812" s="70"/>
      <c r="AE812" s="70"/>
      <c r="AF812" s="70"/>
      <c r="AG812" s="70"/>
      <c r="AH812" s="70"/>
      <c r="AI812" s="70"/>
      <c r="AJ812" s="70"/>
      <c r="AK812" s="70"/>
      <c r="AL812" s="70"/>
      <c r="AM812" s="70"/>
      <c r="AN812" s="70">
        <v>5808</v>
      </c>
      <c r="AO812" s="70">
        <v>8643.4370129999988</v>
      </c>
    </row>
    <row r="813" spans="1:41" x14ac:dyDescent="0.25">
      <c r="A813" s="72">
        <v>9953</v>
      </c>
      <c r="B813" s="70"/>
      <c r="C813" s="70"/>
      <c r="D813" s="70"/>
      <c r="E813" s="70"/>
      <c r="F813" s="70"/>
      <c r="G813" s="70"/>
      <c r="H813" s="70"/>
      <c r="I813" s="70"/>
      <c r="J813" s="70"/>
      <c r="K813" s="70"/>
      <c r="L813" s="70"/>
      <c r="M813" s="70"/>
      <c r="N813" s="70"/>
      <c r="O813" s="70"/>
      <c r="P813" s="70"/>
      <c r="Q813" s="70"/>
      <c r="R813" s="70"/>
      <c r="S813" s="70"/>
      <c r="T813" s="70"/>
      <c r="U813" s="70"/>
      <c r="V813" s="70"/>
      <c r="W813" s="70"/>
      <c r="X813" s="70"/>
      <c r="Y813" s="70"/>
      <c r="Z813" s="70"/>
      <c r="AA813" s="70"/>
      <c r="AB813" s="70">
        <v>29381</v>
      </c>
      <c r="AC813" s="70">
        <v>34610.914427999996</v>
      </c>
      <c r="AD813" s="70"/>
      <c r="AE813" s="70"/>
      <c r="AF813" s="70"/>
      <c r="AG813" s="70"/>
      <c r="AH813" s="70"/>
      <c r="AI813" s="70"/>
      <c r="AJ813" s="70"/>
      <c r="AK813" s="70"/>
      <c r="AL813" s="70"/>
      <c r="AM813" s="70"/>
      <c r="AN813" s="70">
        <v>29381</v>
      </c>
      <c r="AO813" s="70">
        <v>34610.914427999996</v>
      </c>
    </row>
    <row r="814" spans="1:41" x14ac:dyDescent="0.25">
      <c r="A814" s="72">
        <v>9979</v>
      </c>
      <c r="B814" s="70"/>
      <c r="C814" s="70"/>
      <c r="D814" s="70"/>
      <c r="E814" s="70"/>
      <c r="F814" s="70"/>
      <c r="G814" s="70"/>
      <c r="H814" s="70"/>
      <c r="I814" s="70"/>
      <c r="J814" s="70"/>
      <c r="K814" s="70"/>
      <c r="L814" s="70"/>
      <c r="M814" s="70"/>
      <c r="N814" s="70"/>
      <c r="O814" s="70"/>
      <c r="P814" s="70"/>
      <c r="Q814" s="70"/>
      <c r="R814" s="70"/>
      <c r="S814" s="70"/>
      <c r="T814" s="70"/>
      <c r="U814" s="70"/>
      <c r="V814" s="70"/>
      <c r="W814" s="70"/>
      <c r="X814" s="70"/>
      <c r="Y814" s="70"/>
      <c r="Z814" s="70"/>
      <c r="AA814" s="70"/>
      <c r="AB814" s="70">
        <v>3767</v>
      </c>
      <c r="AC814" s="70">
        <v>1046.9279939999999</v>
      </c>
      <c r="AD814" s="70"/>
      <c r="AE814" s="70"/>
      <c r="AF814" s="70"/>
      <c r="AG814" s="70"/>
      <c r="AH814" s="70"/>
      <c r="AI814" s="70"/>
      <c r="AJ814" s="70"/>
      <c r="AK814" s="70"/>
      <c r="AL814" s="70"/>
      <c r="AM814" s="70"/>
      <c r="AN814" s="70">
        <v>3767</v>
      </c>
      <c r="AO814" s="70">
        <v>1046.9279939999999</v>
      </c>
    </row>
    <row r="815" spans="1:41" x14ac:dyDescent="0.25">
      <c r="A815" s="72">
        <v>9987</v>
      </c>
      <c r="B815" s="70"/>
      <c r="C815" s="70"/>
      <c r="D815" s="70"/>
      <c r="E815" s="70"/>
      <c r="F815" s="70"/>
      <c r="G815" s="70"/>
      <c r="H815" s="70"/>
      <c r="I815" s="70"/>
      <c r="J815" s="70"/>
      <c r="K815" s="70"/>
      <c r="L815" s="70"/>
      <c r="M815" s="70"/>
      <c r="N815" s="70"/>
      <c r="O815" s="70"/>
      <c r="P815" s="70"/>
      <c r="Q815" s="70"/>
      <c r="R815" s="70"/>
      <c r="S815" s="70"/>
      <c r="T815" s="70"/>
      <c r="U815" s="70"/>
      <c r="V815" s="70"/>
      <c r="W815" s="70"/>
      <c r="X815" s="70"/>
      <c r="Y815" s="70"/>
      <c r="Z815" s="70"/>
      <c r="AA815" s="70"/>
      <c r="AB815" s="70">
        <v>3733</v>
      </c>
      <c r="AC815" s="70">
        <v>7257.9834219999993</v>
      </c>
      <c r="AD815" s="70"/>
      <c r="AE815" s="70"/>
      <c r="AF815" s="70"/>
      <c r="AG815" s="70"/>
      <c r="AH815" s="70"/>
      <c r="AI815" s="70"/>
      <c r="AJ815" s="70"/>
      <c r="AK815" s="70"/>
      <c r="AL815" s="70"/>
      <c r="AM815" s="70"/>
      <c r="AN815" s="70">
        <v>3733</v>
      </c>
      <c r="AO815" s="70">
        <v>7257.9834219999993</v>
      </c>
    </row>
    <row r="816" spans="1:41" x14ac:dyDescent="0.25">
      <c r="A816" s="72">
        <v>10002</v>
      </c>
      <c r="B816" s="70"/>
      <c r="C816" s="70"/>
      <c r="D816" s="70"/>
      <c r="E816" s="70"/>
      <c r="F816" s="70"/>
      <c r="G816" s="70"/>
      <c r="H816" s="70"/>
      <c r="I816" s="70"/>
      <c r="J816" s="70"/>
      <c r="K816" s="70"/>
      <c r="L816" s="70"/>
      <c r="M816" s="70"/>
      <c r="N816" s="70"/>
      <c r="O816" s="70"/>
      <c r="P816" s="70"/>
      <c r="Q816" s="70"/>
      <c r="R816" s="70"/>
      <c r="S816" s="70"/>
      <c r="T816" s="70"/>
      <c r="U816" s="70"/>
      <c r="V816" s="70"/>
      <c r="W816" s="70"/>
      <c r="X816" s="70"/>
      <c r="Y816" s="70"/>
      <c r="Z816" s="70"/>
      <c r="AA816" s="70"/>
      <c r="AB816" s="70">
        <v>30153</v>
      </c>
      <c r="AC816" s="70">
        <v>30916.601562</v>
      </c>
      <c r="AD816" s="70"/>
      <c r="AE816" s="70"/>
      <c r="AF816" s="70"/>
      <c r="AG816" s="70"/>
      <c r="AH816" s="70"/>
      <c r="AI816" s="70"/>
      <c r="AJ816" s="70"/>
      <c r="AK816" s="70"/>
      <c r="AL816" s="70"/>
      <c r="AM816" s="70"/>
      <c r="AN816" s="70">
        <v>30153</v>
      </c>
      <c r="AO816" s="70">
        <v>30916.601562</v>
      </c>
    </row>
    <row r="817" spans="1:41" x14ac:dyDescent="0.25">
      <c r="A817" s="72">
        <v>10012</v>
      </c>
      <c r="B817" s="70"/>
      <c r="C817" s="70"/>
      <c r="D817" s="70"/>
      <c r="E817" s="70"/>
      <c r="F817" s="70"/>
      <c r="G817" s="70"/>
      <c r="H817" s="70"/>
      <c r="I817" s="70"/>
      <c r="J817" s="70"/>
      <c r="K817" s="70"/>
      <c r="L817" s="70"/>
      <c r="M817" s="70"/>
      <c r="N817" s="70"/>
      <c r="O817" s="70"/>
      <c r="P817" s="70"/>
      <c r="Q817" s="70"/>
      <c r="R817" s="70"/>
      <c r="S817" s="70"/>
      <c r="T817" s="70"/>
      <c r="U817" s="70"/>
      <c r="V817" s="70"/>
      <c r="W817" s="70"/>
      <c r="X817" s="70"/>
      <c r="Y817" s="70"/>
      <c r="Z817" s="70"/>
      <c r="AA817" s="70"/>
      <c r="AB817" s="70">
        <v>13755</v>
      </c>
      <c r="AC817" s="70">
        <v>9496.8066090000011</v>
      </c>
      <c r="AD817" s="70"/>
      <c r="AE817" s="70"/>
      <c r="AF817" s="70"/>
      <c r="AG817" s="70"/>
      <c r="AH817" s="70"/>
      <c r="AI817" s="70"/>
      <c r="AJ817" s="70"/>
      <c r="AK817" s="70"/>
      <c r="AL817" s="70"/>
      <c r="AM817" s="70"/>
      <c r="AN817" s="70">
        <v>13755</v>
      </c>
      <c r="AO817" s="70">
        <v>9496.8066090000011</v>
      </c>
    </row>
    <row r="818" spans="1:41" x14ac:dyDescent="0.25">
      <c r="A818" s="72">
        <v>10015</v>
      </c>
      <c r="B818" s="70"/>
      <c r="C818" s="70"/>
      <c r="D818" s="70"/>
      <c r="E818" s="70"/>
      <c r="F818" s="70"/>
      <c r="G818" s="70"/>
      <c r="H818" s="70"/>
      <c r="I818" s="70"/>
      <c r="J818" s="70"/>
      <c r="K818" s="70"/>
      <c r="L818" s="70"/>
      <c r="M818" s="70"/>
      <c r="N818" s="70"/>
      <c r="O818" s="70"/>
      <c r="P818" s="70"/>
      <c r="Q818" s="70"/>
      <c r="R818" s="70"/>
      <c r="S818" s="70"/>
      <c r="T818" s="70"/>
      <c r="U818" s="70"/>
      <c r="V818" s="70"/>
      <c r="W818" s="70"/>
      <c r="X818" s="70"/>
      <c r="Y818" s="70"/>
      <c r="Z818" s="70"/>
      <c r="AA818" s="70"/>
      <c r="AB818" s="70">
        <v>21531</v>
      </c>
      <c r="AC818" s="70">
        <v>29188.676605000001</v>
      </c>
      <c r="AD818" s="70"/>
      <c r="AE818" s="70"/>
      <c r="AF818" s="70"/>
      <c r="AG818" s="70"/>
      <c r="AH818" s="70"/>
      <c r="AI818" s="70"/>
      <c r="AJ818" s="70"/>
      <c r="AK818" s="70"/>
      <c r="AL818" s="70"/>
      <c r="AM818" s="70"/>
      <c r="AN818" s="70">
        <v>21531</v>
      </c>
      <c r="AO818" s="70">
        <v>29188.676605000001</v>
      </c>
    </row>
    <row r="819" spans="1:41" x14ac:dyDescent="0.25">
      <c r="A819" s="72">
        <v>10026</v>
      </c>
      <c r="B819" s="70"/>
      <c r="C819" s="70"/>
      <c r="D819" s="70"/>
      <c r="E819" s="70"/>
      <c r="F819" s="70"/>
      <c r="G819" s="70"/>
      <c r="H819" s="70"/>
      <c r="I819" s="70"/>
      <c r="J819" s="70"/>
      <c r="K819" s="70"/>
      <c r="L819" s="70"/>
      <c r="M819" s="70"/>
      <c r="N819" s="70">
        <v>22300</v>
      </c>
      <c r="O819" s="70">
        <v>11559.294981999999</v>
      </c>
      <c r="P819" s="70"/>
      <c r="Q819" s="70"/>
      <c r="R819" s="70"/>
      <c r="S819" s="70"/>
      <c r="T819" s="70"/>
      <c r="U819" s="70"/>
      <c r="V819" s="70"/>
      <c r="W819" s="70"/>
      <c r="X819" s="70"/>
      <c r="Y819" s="70"/>
      <c r="Z819" s="70"/>
      <c r="AA819" s="70"/>
      <c r="AB819" s="70"/>
      <c r="AC819" s="70"/>
      <c r="AD819" s="70"/>
      <c r="AE819" s="70"/>
      <c r="AF819" s="70"/>
      <c r="AG819" s="70"/>
      <c r="AH819" s="70"/>
      <c r="AI819" s="70"/>
      <c r="AJ819" s="70"/>
      <c r="AK819" s="70"/>
      <c r="AL819" s="70"/>
      <c r="AM819" s="70"/>
      <c r="AN819" s="70">
        <v>22300</v>
      </c>
      <c r="AO819" s="70">
        <v>11559.294981999999</v>
      </c>
    </row>
    <row r="820" spans="1:41" x14ac:dyDescent="0.25">
      <c r="A820" s="72">
        <v>10034</v>
      </c>
      <c r="B820" s="70"/>
      <c r="C820" s="70"/>
      <c r="D820" s="70"/>
      <c r="E820" s="70"/>
      <c r="F820" s="70"/>
      <c r="G820" s="70"/>
      <c r="H820" s="70"/>
      <c r="I820" s="70"/>
      <c r="J820" s="70"/>
      <c r="K820" s="70"/>
      <c r="L820" s="70"/>
      <c r="M820" s="70"/>
      <c r="N820" s="70"/>
      <c r="O820" s="70"/>
      <c r="P820" s="70"/>
      <c r="Q820" s="70"/>
      <c r="R820" s="70"/>
      <c r="S820" s="70"/>
      <c r="T820" s="70"/>
      <c r="U820" s="70"/>
      <c r="V820" s="70"/>
      <c r="W820" s="70"/>
      <c r="X820" s="70"/>
      <c r="Y820" s="70"/>
      <c r="Z820" s="70"/>
      <c r="AA820" s="70"/>
      <c r="AB820" s="70">
        <v>32317</v>
      </c>
      <c r="AC820" s="70">
        <v>37513.746428999999</v>
      </c>
      <c r="AD820" s="70"/>
      <c r="AE820" s="70"/>
      <c r="AF820" s="70"/>
      <c r="AG820" s="70"/>
      <c r="AH820" s="70"/>
      <c r="AI820" s="70"/>
      <c r="AJ820" s="70"/>
      <c r="AK820" s="70"/>
      <c r="AL820" s="70"/>
      <c r="AM820" s="70"/>
      <c r="AN820" s="70">
        <v>32317</v>
      </c>
      <c r="AO820" s="70">
        <v>37513.746428999999</v>
      </c>
    </row>
    <row r="821" spans="1:41" x14ac:dyDescent="0.25">
      <c r="A821" s="72">
        <v>10040</v>
      </c>
      <c r="B821" s="70"/>
      <c r="C821" s="70"/>
      <c r="D821" s="70"/>
      <c r="E821" s="70"/>
      <c r="F821" s="70"/>
      <c r="G821" s="70"/>
      <c r="H821" s="70"/>
      <c r="I821" s="70"/>
      <c r="J821" s="70"/>
      <c r="K821" s="70"/>
      <c r="L821" s="70"/>
      <c r="M821" s="70"/>
      <c r="N821" s="70"/>
      <c r="O821" s="70"/>
      <c r="P821" s="70"/>
      <c r="Q821" s="70"/>
      <c r="R821" s="70"/>
      <c r="S821" s="70"/>
      <c r="T821" s="70"/>
      <c r="U821" s="70"/>
      <c r="V821" s="70"/>
      <c r="W821" s="70"/>
      <c r="X821" s="70"/>
      <c r="Y821" s="70"/>
      <c r="Z821" s="70"/>
      <c r="AA821" s="70"/>
      <c r="AB821" s="70">
        <v>2959</v>
      </c>
      <c r="AC821" s="70">
        <v>2661.445522</v>
      </c>
      <c r="AD821" s="70"/>
      <c r="AE821" s="70"/>
      <c r="AF821" s="70"/>
      <c r="AG821" s="70"/>
      <c r="AH821" s="70"/>
      <c r="AI821" s="70"/>
      <c r="AJ821" s="70"/>
      <c r="AK821" s="70"/>
      <c r="AL821" s="70"/>
      <c r="AM821" s="70"/>
      <c r="AN821" s="70">
        <v>2959</v>
      </c>
      <c r="AO821" s="70">
        <v>2661.445522</v>
      </c>
    </row>
    <row r="822" spans="1:41" x14ac:dyDescent="0.25">
      <c r="A822" s="72">
        <v>10075</v>
      </c>
      <c r="B822" s="70"/>
      <c r="C822" s="70"/>
      <c r="D822" s="70"/>
      <c r="E822" s="70"/>
      <c r="F822" s="70"/>
      <c r="G822" s="70"/>
      <c r="H822" s="70"/>
      <c r="I822" s="70"/>
      <c r="J822" s="70"/>
      <c r="K822" s="70"/>
      <c r="L822" s="70"/>
      <c r="M822" s="70"/>
      <c r="N822" s="70"/>
      <c r="O822" s="70"/>
      <c r="P822" s="70"/>
      <c r="Q822" s="70"/>
      <c r="R822" s="70">
        <v>8241</v>
      </c>
      <c r="S822" s="70">
        <v>4591.2187810000005</v>
      </c>
      <c r="T822" s="70"/>
      <c r="U822" s="70"/>
      <c r="V822" s="70"/>
      <c r="W822" s="70"/>
      <c r="X822" s="70"/>
      <c r="Y822" s="70"/>
      <c r="Z822" s="70"/>
      <c r="AA822" s="70"/>
      <c r="AB822" s="70"/>
      <c r="AC822" s="70"/>
      <c r="AD822" s="70"/>
      <c r="AE822" s="70"/>
      <c r="AF822" s="70"/>
      <c r="AG822" s="70"/>
      <c r="AH822" s="70"/>
      <c r="AI822" s="70"/>
      <c r="AJ822" s="70"/>
      <c r="AK822" s="70"/>
      <c r="AL822" s="70"/>
      <c r="AM822" s="70"/>
      <c r="AN822" s="70">
        <v>8241</v>
      </c>
      <c r="AO822" s="70">
        <v>4591.2187810000005</v>
      </c>
    </row>
    <row r="823" spans="1:41" x14ac:dyDescent="0.25">
      <c r="A823" s="72">
        <v>10085</v>
      </c>
      <c r="B823" s="70"/>
      <c r="C823" s="70"/>
      <c r="D823" s="70"/>
      <c r="E823" s="70"/>
      <c r="F823" s="70"/>
      <c r="G823" s="70"/>
      <c r="H823" s="70"/>
      <c r="I823" s="70"/>
      <c r="J823" s="70"/>
      <c r="K823" s="70"/>
      <c r="L823" s="70"/>
      <c r="M823" s="70"/>
      <c r="N823" s="70"/>
      <c r="O823" s="70"/>
      <c r="P823" s="70"/>
      <c r="Q823" s="70"/>
      <c r="R823" s="70"/>
      <c r="S823" s="70"/>
      <c r="T823" s="70"/>
      <c r="U823" s="70"/>
      <c r="V823" s="70"/>
      <c r="W823" s="70"/>
      <c r="X823" s="70"/>
      <c r="Y823" s="70"/>
      <c r="Z823" s="70"/>
      <c r="AA823" s="70"/>
      <c r="AB823" s="70">
        <v>15291</v>
      </c>
      <c r="AC823" s="70">
        <v>14020.675781999998</v>
      </c>
      <c r="AD823" s="70"/>
      <c r="AE823" s="70"/>
      <c r="AF823" s="70"/>
      <c r="AG823" s="70"/>
      <c r="AH823" s="70"/>
      <c r="AI823" s="70"/>
      <c r="AJ823" s="70"/>
      <c r="AK823" s="70"/>
      <c r="AL823" s="70"/>
      <c r="AM823" s="70"/>
      <c r="AN823" s="70">
        <v>15291</v>
      </c>
      <c r="AO823" s="70">
        <v>14020.675781999998</v>
      </c>
    </row>
    <row r="824" spans="1:41" x14ac:dyDescent="0.25">
      <c r="A824" s="72">
        <v>10103</v>
      </c>
      <c r="B824" s="70"/>
      <c r="C824" s="70"/>
      <c r="D824" s="70"/>
      <c r="E824" s="70"/>
      <c r="F824" s="70"/>
      <c r="G824" s="70"/>
      <c r="H824" s="70"/>
      <c r="I824" s="70"/>
      <c r="J824" s="70"/>
      <c r="K824" s="70"/>
      <c r="L824" s="70"/>
      <c r="M824" s="70"/>
      <c r="N824" s="70"/>
      <c r="O824" s="70"/>
      <c r="P824" s="70"/>
      <c r="Q824" s="70"/>
      <c r="R824" s="70"/>
      <c r="S824" s="70"/>
      <c r="T824" s="70"/>
      <c r="U824" s="70"/>
      <c r="V824" s="70"/>
      <c r="W824" s="70"/>
      <c r="X824" s="70"/>
      <c r="Y824" s="70"/>
      <c r="Z824" s="70"/>
      <c r="AA824" s="70"/>
      <c r="AB824" s="70">
        <v>1462</v>
      </c>
      <c r="AC824" s="70">
        <v>3508.6193350000003</v>
      </c>
      <c r="AD824" s="70"/>
      <c r="AE824" s="70"/>
      <c r="AF824" s="70"/>
      <c r="AG824" s="70"/>
      <c r="AH824" s="70"/>
      <c r="AI824" s="70"/>
      <c r="AJ824" s="70"/>
      <c r="AK824" s="70"/>
      <c r="AL824" s="70"/>
      <c r="AM824" s="70"/>
      <c r="AN824" s="70">
        <v>1462</v>
      </c>
      <c r="AO824" s="70">
        <v>3508.6193350000003</v>
      </c>
    </row>
    <row r="825" spans="1:41" x14ac:dyDescent="0.25">
      <c r="A825" s="72">
        <v>10120</v>
      </c>
      <c r="B825" s="70"/>
      <c r="C825" s="70"/>
      <c r="D825" s="70"/>
      <c r="E825" s="70"/>
      <c r="F825" s="70"/>
      <c r="G825" s="70"/>
      <c r="H825" s="70"/>
      <c r="I825" s="70"/>
      <c r="J825" s="70"/>
      <c r="K825" s="70"/>
      <c r="L825" s="70"/>
      <c r="M825" s="70"/>
      <c r="N825" s="70"/>
      <c r="O825" s="70"/>
      <c r="P825" s="70"/>
      <c r="Q825" s="70"/>
      <c r="R825" s="70"/>
      <c r="S825" s="70"/>
      <c r="T825" s="70"/>
      <c r="U825" s="70"/>
      <c r="V825" s="70"/>
      <c r="W825" s="70"/>
      <c r="X825" s="70"/>
      <c r="Y825" s="70"/>
      <c r="Z825" s="70"/>
      <c r="AA825" s="70"/>
      <c r="AB825" s="70">
        <v>3310</v>
      </c>
      <c r="AC825" s="70">
        <v>1120.7076610000001</v>
      </c>
      <c r="AD825" s="70"/>
      <c r="AE825" s="70"/>
      <c r="AF825" s="70"/>
      <c r="AG825" s="70"/>
      <c r="AH825" s="70"/>
      <c r="AI825" s="70"/>
      <c r="AJ825" s="70"/>
      <c r="AK825" s="70"/>
      <c r="AL825" s="70"/>
      <c r="AM825" s="70"/>
      <c r="AN825" s="70">
        <v>3310</v>
      </c>
      <c r="AO825" s="70">
        <v>1120.7076610000001</v>
      </c>
    </row>
    <row r="826" spans="1:41" x14ac:dyDescent="0.25">
      <c r="A826" s="72">
        <v>10127</v>
      </c>
      <c r="B826" s="70"/>
      <c r="C826" s="70"/>
      <c r="D826" s="70"/>
      <c r="E826" s="70"/>
      <c r="F826" s="70"/>
      <c r="G826" s="70"/>
      <c r="H826" s="70"/>
      <c r="I826" s="70"/>
      <c r="J826" s="70"/>
      <c r="K826" s="70"/>
      <c r="L826" s="70"/>
      <c r="M826" s="70"/>
      <c r="N826" s="70"/>
      <c r="O826" s="70"/>
      <c r="P826" s="70"/>
      <c r="Q826" s="70"/>
      <c r="R826" s="70"/>
      <c r="S826" s="70"/>
      <c r="T826" s="70"/>
      <c r="U826" s="70"/>
      <c r="V826" s="70"/>
      <c r="W826" s="70"/>
      <c r="X826" s="70"/>
      <c r="Y826" s="70"/>
      <c r="Z826" s="70"/>
      <c r="AA826" s="70"/>
      <c r="AB826" s="70">
        <v>6070</v>
      </c>
      <c r="AC826" s="70">
        <v>3637.3230589999998</v>
      </c>
      <c r="AD826" s="70"/>
      <c r="AE826" s="70"/>
      <c r="AF826" s="70"/>
      <c r="AG826" s="70"/>
      <c r="AH826" s="70"/>
      <c r="AI826" s="70"/>
      <c r="AJ826" s="70"/>
      <c r="AK826" s="70"/>
      <c r="AL826" s="70"/>
      <c r="AM826" s="70"/>
      <c r="AN826" s="70">
        <v>6070</v>
      </c>
      <c r="AO826" s="70">
        <v>3637.3230589999998</v>
      </c>
    </row>
    <row r="827" spans="1:41" x14ac:dyDescent="0.25">
      <c r="A827" s="72">
        <v>10130</v>
      </c>
      <c r="B827" s="70"/>
      <c r="C827" s="70"/>
      <c r="D827" s="70"/>
      <c r="E827" s="70"/>
      <c r="F827" s="70"/>
      <c r="G827" s="70"/>
      <c r="H827" s="70"/>
      <c r="I827" s="70"/>
      <c r="J827" s="70"/>
      <c r="K827" s="70"/>
      <c r="L827" s="70"/>
      <c r="M827" s="70"/>
      <c r="N827" s="70"/>
      <c r="O827" s="70"/>
      <c r="P827" s="70"/>
      <c r="Q827" s="70"/>
      <c r="R827" s="70"/>
      <c r="S827" s="70"/>
      <c r="T827" s="70"/>
      <c r="U827" s="70"/>
      <c r="V827" s="70"/>
      <c r="W827" s="70"/>
      <c r="X827" s="70"/>
      <c r="Y827" s="70"/>
      <c r="Z827" s="70"/>
      <c r="AA827" s="70"/>
      <c r="AB827" s="70">
        <v>12893</v>
      </c>
      <c r="AC827" s="70">
        <v>6093.0091620000003</v>
      </c>
      <c r="AD827" s="70"/>
      <c r="AE827" s="70"/>
      <c r="AF827" s="70"/>
      <c r="AG827" s="70"/>
      <c r="AH827" s="70"/>
      <c r="AI827" s="70"/>
      <c r="AJ827" s="70"/>
      <c r="AK827" s="70"/>
      <c r="AL827" s="70"/>
      <c r="AM827" s="70"/>
      <c r="AN827" s="70">
        <v>12893</v>
      </c>
      <c r="AO827" s="70">
        <v>6093.0091620000003</v>
      </c>
    </row>
    <row r="828" spans="1:41" x14ac:dyDescent="0.25">
      <c r="A828" s="72">
        <v>10134</v>
      </c>
      <c r="B828" s="70"/>
      <c r="C828" s="70"/>
      <c r="D828" s="70"/>
      <c r="E828" s="70"/>
      <c r="F828" s="70"/>
      <c r="G828" s="70"/>
      <c r="H828" s="70"/>
      <c r="I828" s="70"/>
      <c r="J828" s="70"/>
      <c r="K828" s="70"/>
      <c r="L828" s="70"/>
      <c r="M828" s="70"/>
      <c r="N828" s="70"/>
      <c r="O828" s="70"/>
      <c r="P828" s="70"/>
      <c r="Q828" s="70"/>
      <c r="R828" s="70"/>
      <c r="S828" s="70"/>
      <c r="T828" s="70"/>
      <c r="U828" s="70"/>
      <c r="V828" s="70"/>
      <c r="W828" s="70"/>
      <c r="X828" s="70"/>
      <c r="Y828" s="70"/>
      <c r="Z828" s="70"/>
      <c r="AA828" s="70"/>
      <c r="AB828" s="70">
        <v>4500</v>
      </c>
      <c r="AC828" s="70">
        <v>3537.1391590000003</v>
      </c>
      <c r="AD828" s="70"/>
      <c r="AE828" s="70"/>
      <c r="AF828" s="70"/>
      <c r="AG828" s="70"/>
      <c r="AH828" s="70"/>
      <c r="AI828" s="70"/>
      <c r="AJ828" s="70"/>
      <c r="AK828" s="70"/>
      <c r="AL828" s="70"/>
      <c r="AM828" s="70"/>
      <c r="AN828" s="70">
        <v>4500</v>
      </c>
      <c r="AO828" s="70">
        <v>3537.1391590000003</v>
      </c>
    </row>
    <row r="829" spans="1:41" x14ac:dyDescent="0.25">
      <c r="A829" s="72">
        <v>10146</v>
      </c>
      <c r="B829" s="70"/>
      <c r="C829" s="70"/>
      <c r="D829" s="70"/>
      <c r="E829" s="70"/>
      <c r="F829" s="70"/>
      <c r="G829" s="70"/>
      <c r="H829" s="70"/>
      <c r="I829" s="70"/>
      <c r="J829" s="70"/>
      <c r="K829" s="70"/>
      <c r="L829" s="70"/>
      <c r="M829" s="70"/>
      <c r="N829" s="70"/>
      <c r="O829" s="70"/>
      <c r="P829" s="70"/>
      <c r="Q829" s="70"/>
      <c r="R829" s="70"/>
      <c r="S829" s="70"/>
      <c r="T829" s="70"/>
      <c r="U829" s="70"/>
      <c r="V829" s="70"/>
      <c r="W829" s="70"/>
      <c r="X829" s="70"/>
      <c r="Y829" s="70"/>
      <c r="Z829" s="70"/>
      <c r="AA829" s="70"/>
      <c r="AB829" s="70">
        <v>17264</v>
      </c>
      <c r="AC829" s="70">
        <v>16481.387632999998</v>
      </c>
      <c r="AD829" s="70"/>
      <c r="AE829" s="70"/>
      <c r="AF829" s="70"/>
      <c r="AG829" s="70"/>
      <c r="AH829" s="70"/>
      <c r="AI829" s="70"/>
      <c r="AJ829" s="70"/>
      <c r="AK829" s="70"/>
      <c r="AL829" s="70"/>
      <c r="AM829" s="70"/>
      <c r="AN829" s="70">
        <v>17264</v>
      </c>
      <c r="AO829" s="70">
        <v>16481.387632999998</v>
      </c>
    </row>
    <row r="830" spans="1:41" x14ac:dyDescent="0.25">
      <c r="A830" s="72">
        <v>10158</v>
      </c>
      <c r="B830" s="70"/>
      <c r="C830" s="70"/>
      <c r="D830" s="70"/>
      <c r="E830" s="70"/>
      <c r="F830" s="70"/>
      <c r="G830" s="70"/>
      <c r="H830" s="70"/>
      <c r="I830" s="70"/>
      <c r="J830" s="70"/>
      <c r="K830" s="70"/>
      <c r="L830" s="70"/>
      <c r="M830" s="70"/>
      <c r="N830" s="70"/>
      <c r="O830" s="70"/>
      <c r="P830" s="70"/>
      <c r="Q830" s="70"/>
      <c r="R830" s="70"/>
      <c r="S830" s="70"/>
      <c r="T830" s="70"/>
      <c r="U830" s="70"/>
      <c r="V830" s="70"/>
      <c r="W830" s="70"/>
      <c r="X830" s="70"/>
      <c r="Y830" s="70"/>
      <c r="Z830" s="70"/>
      <c r="AA830" s="70"/>
      <c r="AB830" s="70"/>
      <c r="AC830" s="70"/>
      <c r="AD830" s="70"/>
      <c r="AE830" s="70"/>
      <c r="AF830" s="70"/>
      <c r="AG830" s="70"/>
      <c r="AH830" s="70"/>
      <c r="AI830" s="70"/>
      <c r="AJ830" s="70"/>
      <c r="AK830" s="70"/>
      <c r="AL830" s="70">
        <v>68140</v>
      </c>
      <c r="AM830" s="70">
        <v>73767.939209000004</v>
      </c>
      <c r="AN830" s="70">
        <v>68140</v>
      </c>
      <c r="AO830" s="70">
        <v>73767.939209000004</v>
      </c>
    </row>
    <row r="831" spans="1:41" x14ac:dyDescent="0.25">
      <c r="A831" s="72">
        <v>10159</v>
      </c>
      <c r="B831" s="70"/>
      <c r="C831" s="70"/>
      <c r="D831" s="70"/>
      <c r="E831" s="70"/>
      <c r="F831" s="70"/>
      <c r="G831" s="70"/>
      <c r="H831" s="70"/>
      <c r="I831" s="70"/>
      <c r="J831" s="70"/>
      <c r="K831" s="70"/>
      <c r="L831" s="70"/>
      <c r="M831" s="70"/>
      <c r="N831" s="70"/>
      <c r="O831" s="70"/>
      <c r="P831" s="70"/>
      <c r="Q831" s="70"/>
      <c r="R831" s="70"/>
      <c r="S831" s="70"/>
      <c r="T831" s="70">
        <v>31928</v>
      </c>
      <c r="U831" s="70">
        <v>36970.429687000003</v>
      </c>
      <c r="V831" s="70"/>
      <c r="W831" s="70"/>
      <c r="X831" s="70"/>
      <c r="Y831" s="70"/>
      <c r="Z831" s="70"/>
      <c r="AA831" s="70"/>
      <c r="AB831" s="70"/>
      <c r="AC831" s="70"/>
      <c r="AD831" s="70"/>
      <c r="AE831" s="70"/>
      <c r="AF831" s="70"/>
      <c r="AG831" s="70"/>
      <c r="AH831" s="70"/>
      <c r="AI831" s="70"/>
      <c r="AJ831" s="70"/>
      <c r="AK831" s="70"/>
      <c r="AL831" s="70"/>
      <c r="AM831" s="70"/>
      <c r="AN831" s="70">
        <v>31928</v>
      </c>
      <c r="AO831" s="70">
        <v>36970.429687000003</v>
      </c>
    </row>
    <row r="832" spans="1:41" x14ac:dyDescent="0.25">
      <c r="A832" s="72">
        <v>10173</v>
      </c>
      <c r="B832" s="70"/>
      <c r="C832" s="70"/>
      <c r="D832" s="70"/>
      <c r="E832" s="70"/>
      <c r="F832" s="70"/>
      <c r="G832" s="70"/>
      <c r="H832" s="70"/>
      <c r="I832" s="70"/>
      <c r="J832" s="70"/>
      <c r="K832" s="70"/>
      <c r="L832" s="70"/>
      <c r="M832" s="70"/>
      <c r="N832" s="70"/>
      <c r="O832" s="70"/>
      <c r="P832" s="70"/>
      <c r="Q832" s="70"/>
      <c r="R832" s="70">
        <v>20545</v>
      </c>
      <c r="S832" s="70">
        <v>11251.199097000001</v>
      </c>
      <c r="T832" s="70"/>
      <c r="U832" s="70"/>
      <c r="V832" s="70"/>
      <c r="W832" s="70"/>
      <c r="X832" s="70"/>
      <c r="Y832" s="70"/>
      <c r="Z832" s="70"/>
      <c r="AA832" s="70"/>
      <c r="AB832" s="70"/>
      <c r="AC832" s="70"/>
      <c r="AD832" s="70"/>
      <c r="AE832" s="70"/>
      <c r="AF832" s="70"/>
      <c r="AG832" s="70"/>
      <c r="AH832" s="70"/>
      <c r="AI832" s="70"/>
      <c r="AJ832" s="70"/>
      <c r="AK832" s="70"/>
      <c r="AL832" s="70"/>
      <c r="AM832" s="70"/>
      <c r="AN832" s="70">
        <v>20545</v>
      </c>
      <c r="AO832" s="70">
        <v>11251.199097000001</v>
      </c>
    </row>
    <row r="833" spans="1:41" x14ac:dyDescent="0.25">
      <c r="A833" s="72">
        <v>10174</v>
      </c>
      <c r="B833" s="70"/>
      <c r="C833" s="70"/>
      <c r="D833" s="70"/>
      <c r="E833" s="70"/>
      <c r="F833" s="70"/>
      <c r="G833" s="70"/>
      <c r="H833" s="70"/>
      <c r="I833" s="70"/>
      <c r="J833" s="70"/>
      <c r="K833" s="70"/>
      <c r="L833" s="70"/>
      <c r="M833" s="70"/>
      <c r="N833" s="70"/>
      <c r="O833" s="70"/>
      <c r="P833" s="70"/>
      <c r="Q833" s="70"/>
      <c r="R833" s="70"/>
      <c r="S833" s="70"/>
      <c r="T833" s="70"/>
      <c r="U833" s="70"/>
      <c r="V833" s="70"/>
      <c r="W833" s="70"/>
      <c r="X833" s="70"/>
      <c r="Y833" s="70"/>
      <c r="Z833" s="70"/>
      <c r="AA833" s="70"/>
      <c r="AB833" s="70"/>
      <c r="AC833" s="70"/>
      <c r="AD833" s="70"/>
      <c r="AE833" s="70"/>
      <c r="AF833" s="70"/>
      <c r="AG833" s="70"/>
      <c r="AH833" s="70"/>
      <c r="AI833" s="70"/>
      <c r="AJ833" s="70"/>
      <c r="AK833" s="70"/>
      <c r="AL833" s="70">
        <v>39701</v>
      </c>
      <c r="AM833" s="70">
        <v>40444.193603</v>
      </c>
      <c r="AN833" s="70">
        <v>39701</v>
      </c>
      <c r="AO833" s="70">
        <v>40444.193603</v>
      </c>
    </row>
    <row r="834" spans="1:41" x14ac:dyDescent="0.25">
      <c r="A834" s="72">
        <v>10177</v>
      </c>
      <c r="B834" s="70"/>
      <c r="C834" s="70"/>
      <c r="D834" s="70"/>
      <c r="E834" s="70"/>
      <c r="F834" s="70"/>
      <c r="G834" s="70"/>
      <c r="H834" s="70"/>
      <c r="I834" s="70"/>
      <c r="J834" s="70"/>
      <c r="K834" s="70"/>
      <c r="L834" s="70"/>
      <c r="M834" s="70"/>
      <c r="N834" s="70"/>
      <c r="O834" s="70"/>
      <c r="P834" s="70"/>
      <c r="Q834" s="70"/>
      <c r="R834" s="70"/>
      <c r="S834" s="70"/>
      <c r="T834" s="70"/>
      <c r="U834" s="70"/>
      <c r="V834" s="70"/>
      <c r="W834" s="70"/>
      <c r="X834" s="70"/>
      <c r="Y834" s="70"/>
      <c r="Z834" s="70"/>
      <c r="AA834" s="70"/>
      <c r="AB834" s="70"/>
      <c r="AC834" s="70"/>
      <c r="AD834" s="70"/>
      <c r="AE834" s="70"/>
      <c r="AF834" s="70"/>
      <c r="AG834" s="70"/>
      <c r="AH834" s="70"/>
      <c r="AI834" s="70"/>
      <c r="AJ834" s="70"/>
      <c r="AK834" s="70"/>
      <c r="AL834" s="70">
        <v>69560</v>
      </c>
      <c r="AM834" s="70">
        <v>83782.305664</v>
      </c>
      <c r="AN834" s="70">
        <v>69560</v>
      </c>
      <c r="AO834" s="70">
        <v>83782.305664</v>
      </c>
    </row>
    <row r="835" spans="1:41" x14ac:dyDescent="0.25">
      <c r="A835" s="72">
        <v>10183</v>
      </c>
      <c r="B835" s="70"/>
      <c r="C835" s="70"/>
      <c r="D835" s="70"/>
      <c r="E835" s="70"/>
      <c r="F835" s="70"/>
      <c r="G835" s="70"/>
      <c r="H835" s="70"/>
      <c r="I835" s="70"/>
      <c r="J835" s="70"/>
      <c r="K835" s="70"/>
      <c r="L835" s="70"/>
      <c r="M835" s="70"/>
      <c r="N835" s="70"/>
      <c r="O835" s="70"/>
      <c r="P835" s="70"/>
      <c r="Q835" s="70"/>
      <c r="R835" s="70"/>
      <c r="S835" s="70"/>
      <c r="T835" s="70"/>
      <c r="U835" s="70"/>
      <c r="V835" s="70"/>
      <c r="W835" s="70"/>
      <c r="X835" s="70"/>
      <c r="Y835" s="70"/>
      <c r="Z835" s="70"/>
      <c r="AA835" s="70"/>
      <c r="AB835" s="70">
        <v>4994</v>
      </c>
      <c r="AC835" s="70">
        <v>7059.8892489999998</v>
      </c>
      <c r="AD835" s="70"/>
      <c r="AE835" s="70"/>
      <c r="AF835" s="70"/>
      <c r="AG835" s="70"/>
      <c r="AH835" s="70"/>
      <c r="AI835" s="70"/>
      <c r="AJ835" s="70"/>
      <c r="AK835" s="70"/>
      <c r="AL835" s="70"/>
      <c r="AM835" s="70"/>
      <c r="AN835" s="70">
        <v>4994</v>
      </c>
      <c r="AO835" s="70">
        <v>7059.8892489999998</v>
      </c>
    </row>
    <row r="836" spans="1:41" x14ac:dyDescent="0.25">
      <c r="A836" s="72">
        <v>10184</v>
      </c>
      <c r="B836" s="70"/>
      <c r="C836" s="70"/>
      <c r="D836" s="70"/>
      <c r="E836" s="70"/>
      <c r="F836" s="70"/>
      <c r="G836" s="70"/>
      <c r="H836" s="70"/>
      <c r="I836" s="70"/>
      <c r="J836" s="70"/>
      <c r="K836" s="70"/>
      <c r="L836" s="70"/>
      <c r="M836" s="70"/>
      <c r="N836" s="70"/>
      <c r="O836" s="70"/>
      <c r="P836" s="70"/>
      <c r="Q836" s="70"/>
      <c r="R836" s="70"/>
      <c r="S836" s="70"/>
      <c r="T836" s="70"/>
      <c r="U836" s="70"/>
      <c r="V836" s="70"/>
      <c r="W836" s="70"/>
      <c r="X836" s="70"/>
      <c r="Y836" s="70"/>
      <c r="Z836" s="70"/>
      <c r="AA836" s="70"/>
      <c r="AB836" s="70">
        <v>3662</v>
      </c>
      <c r="AC836" s="70">
        <v>863.968345</v>
      </c>
      <c r="AD836" s="70"/>
      <c r="AE836" s="70"/>
      <c r="AF836" s="70"/>
      <c r="AG836" s="70"/>
      <c r="AH836" s="70"/>
      <c r="AI836" s="70"/>
      <c r="AJ836" s="70"/>
      <c r="AK836" s="70"/>
      <c r="AL836" s="70"/>
      <c r="AM836" s="70"/>
      <c r="AN836" s="70">
        <v>3662</v>
      </c>
      <c r="AO836" s="70">
        <v>863.968345</v>
      </c>
    </row>
    <row r="837" spans="1:41" x14ac:dyDescent="0.25">
      <c r="A837" s="72">
        <v>10187</v>
      </c>
      <c r="B837" s="70"/>
      <c r="C837" s="70"/>
      <c r="D837" s="70"/>
      <c r="E837" s="70"/>
      <c r="F837" s="70"/>
      <c r="G837" s="70"/>
      <c r="H837" s="70"/>
      <c r="I837" s="70"/>
      <c r="J837" s="70"/>
      <c r="K837" s="70"/>
      <c r="L837" s="70"/>
      <c r="M837" s="70"/>
      <c r="N837" s="70"/>
      <c r="O837" s="70"/>
      <c r="P837" s="70"/>
      <c r="Q837" s="70"/>
      <c r="R837" s="70"/>
      <c r="S837" s="70"/>
      <c r="T837" s="70"/>
      <c r="U837" s="70"/>
      <c r="V837" s="70"/>
      <c r="W837" s="70"/>
      <c r="X837" s="70"/>
      <c r="Y837" s="70"/>
      <c r="Z837" s="70"/>
      <c r="AA837" s="70"/>
      <c r="AB837" s="70">
        <v>7174</v>
      </c>
      <c r="AC837" s="70">
        <v>5613.0009620000001</v>
      </c>
      <c r="AD837" s="70"/>
      <c r="AE837" s="70"/>
      <c r="AF837" s="70"/>
      <c r="AG837" s="70"/>
      <c r="AH837" s="70"/>
      <c r="AI837" s="70"/>
      <c r="AJ837" s="70"/>
      <c r="AK837" s="70"/>
      <c r="AL837" s="70"/>
      <c r="AM837" s="70"/>
      <c r="AN837" s="70">
        <v>7174</v>
      </c>
      <c r="AO837" s="70">
        <v>5613.0009620000001</v>
      </c>
    </row>
    <row r="838" spans="1:41" x14ac:dyDescent="0.25">
      <c r="A838" s="72">
        <v>10209</v>
      </c>
      <c r="B838" s="70"/>
      <c r="C838" s="70"/>
      <c r="D838" s="70"/>
      <c r="E838" s="70"/>
      <c r="F838" s="70"/>
      <c r="G838" s="70"/>
      <c r="H838" s="70"/>
      <c r="I838" s="70"/>
      <c r="J838" s="70"/>
      <c r="K838" s="70"/>
      <c r="L838" s="70"/>
      <c r="M838" s="70"/>
      <c r="N838" s="70"/>
      <c r="O838" s="70"/>
      <c r="P838" s="70"/>
      <c r="Q838" s="70"/>
      <c r="R838" s="70"/>
      <c r="S838" s="70"/>
      <c r="T838" s="70"/>
      <c r="U838" s="70"/>
      <c r="V838" s="70">
        <v>1900</v>
      </c>
      <c r="W838" s="70">
        <v>2320.6921299999999</v>
      </c>
      <c r="X838" s="70"/>
      <c r="Y838" s="70"/>
      <c r="Z838" s="70"/>
      <c r="AA838" s="70"/>
      <c r="AB838" s="70"/>
      <c r="AC838" s="70"/>
      <c r="AD838" s="70"/>
      <c r="AE838" s="70"/>
      <c r="AF838" s="70"/>
      <c r="AG838" s="70"/>
      <c r="AH838" s="70"/>
      <c r="AI838" s="70"/>
      <c r="AJ838" s="70"/>
      <c r="AK838" s="70"/>
      <c r="AL838" s="70"/>
      <c r="AM838" s="70"/>
      <c r="AN838" s="70">
        <v>1900</v>
      </c>
      <c r="AO838" s="70">
        <v>2320.6921299999999</v>
      </c>
    </row>
    <row r="839" spans="1:41" x14ac:dyDescent="0.25">
      <c r="A839" s="72">
        <v>10211</v>
      </c>
      <c r="B839" s="70"/>
      <c r="C839" s="70"/>
      <c r="D839" s="70"/>
      <c r="E839" s="70"/>
      <c r="F839" s="70"/>
      <c r="G839" s="70"/>
      <c r="H839" s="70"/>
      <c r="I839" s="70"/>
      <c r="J839" s="70"/>
      <c r="K839" s="70"/>
      <c r="L839" s="70"/>
      <c r="M839" s="70"/>
      <c r="N839" s="70"/>
      <c r="O839" s="70"/>
      <c r="P839" s="70"/>
      <c r="Q839" s="70"/>
      <c r="R839" s="70"/>
      <c r="S839" s="70"/>
      <c r="T839" s="70"/>
      <c r="U839" s="70"/>
      <c r="V839" s="70">
        <v>1300</v>
      </c>
      <c r="W839" s="70">
        <v>1914.3863260000001</v>
      </c>
      <c r="X839" s="70"/>
      <c r="Y839" s="70"/>
      <c r="Z839" s="70"/>
      <c r="AA839" s="70"/>
      <c r="AB839" s="70"/>
      <c r="AC839" s="70"/>
      <c r="AD839" s="70"/>
      <c r="AE839" s="70"/>
      <c r="AF839" s="70"/>
      <c r="AG839" s="70"/>
      <c r="AH839" s="70"/>
      <c r="AI839" s="70"/>
      <c r="AJ839" s="70"/>
      <c r="AK839" s="70"/>
      <c r="AL839" s="70"/>
      <c r="AM839" s="70"/>
      <c r="AN839" s="70">
        <v>1300</v>
      </c>
      <c r="AO839" s="70">
        <v>1914.3863260000001</v>
      </c>
    </row>
    <row r="840" spans="1:41" x14ac:dyDescent="0.25">
      <c r="A840" s="72">
        <v>10252</v>
      </c>
      <c r="B840" s="70"/>
      <c r="C840" s="70"/>
      <c r="D840" s="70"/>
      <c r="E840" s="70"/>
      <c r="F840" s="70"/>
      <c r="G840" s="70"/>
      <c r="H840" s="70"/>
      <c r="I840" s="70"/>
      <c r="J840" s="70"/>
      <c r="K840" s="70"/>
      <c r="L840" s="70"/>
      <c r="M840" s="70"/>
      <c r="N840" s="70"/>
      <c r="O840" s="70"/>
      <c r="P840" s="70"/>
      <c r="Q840" s="70"/>
      <c r="R840" s="70"/>
      <c r="S840" s="70"/>
      <c r="T840" s="70">
        <v>67837</v>
      </c>
      <c r="U840" s="70">
        <v>65157.327027000007</v>
      </c>
      <c r="V840" s="70"/>
      <c r="W840" s="70"/>
      <c r="X840" s="70"/>
      <c r="Y840" s="70"/>
      <c r="Z840" s="70"/>
      <c r="AA840" s="70"/>
      <c r="AB840" s="70"/>
      <c r="AC840" s="70"/>
      <c r="AD840" s="70"/>
      <c r="AE840" s="70"/>
      <c r="AF840" s="70"/>
      <c r="AG840" s="70"/>
      <c r="AH840" s="70"/>
      <c r="AI840" s="70"/>
      <c r="AJ840" s="70"/>
      <c r="AK840" s="70"/>
      <c r="AL840" s="70"/>
      <c r="AM840" s="70"/>
      <c r="AN840" s="70">
        <v>67837</v>
      </c>
      <c r="AO840" s="70">
        <v>65157.327027000007</v>
      </c>
    </row>
    <row r="841" spans="1:41" x14ac:dyDescent="0.25">
      <c r="A841" s="72">
        <v>10255</v>
      </c>
      <c r="B841" s="70"/>
      <c r="C841" s="70"/>
      <c r="D841" s="70"/>
      <c r="E841" s="70"/>
      <c r="F841" s="70"/>
      <c r="G841" s="70"/>
      <c r="H841" s="70"/>
      <c r="I841" s="70"/>
      <c r="J841" s="70"/>
      <c r="K841" s="70"/>
      <c r="L841" s="70"/>
      <c r="M841" s="70"/>
      <c r="N841" s="70"/>
      <c r="O841" s="70"/>
      <c r="P841" s="70"/>
      <c r="Q841" s="70"/>
      <c r="R841" s="70"/>
      <c r="S841" s="70"/>
      <c r="T841" s="70"/>
      <c r="U841" s="70"/>
      <c r="V841" s="70"/>
      <c r="W841" s="70"/>
      <c r="X841" s="70"/>
      <c r="Y841" s="70"/>
      <c r="Z841" s="70"/>
      <c r="AA841" s="70"/>
      <c r="AB841" s="70"/>
      <c r="AC841" s="70"/>
      <c r="AD841" s="70"/>
      <c r="AE841" s="70"/>
      <c r="AF841" s="70"/>
      <c r="AG841" s="70"/>
      <c r="AH841" s="70"/>
      <c r="AI841" s="70"/>
      <c r="AJ841" s="70"/>
      <c r="AK841" s="70"/>
      <c r="AL841" s="70">
        <v>17200</v>
      </c>
      <c r="AM841" s="70">
        <v>14132.415283999999</v>
      </c>
      <c r="AN841" s="70">
        <v>17200</v>
      </c>
      <c r="AO841" s="70">
        <v>14132.415283999999</v>
      </c>
    </row>
    <row r="842" spans="1:41" x14ac:dyDescent="0.25">
      <c r="A842" s="72">
        <v>10257</v>
      </c>
      <c r="B842" s="70"/>
      <c r="C842" s="70"/>
      <c r="D842" s="70"/>
      <c r="E842" s="70"/>
      <c r="F842" s="70"/>
      <c r="G842" s="70"/>
      <c r="H842" s="70"/>
      <c r="I842" s="70"/>
      <c r="J842" s="70"/>
      <c r="K842" s="70"/>
      <c r="L842" s="70"/>
      <c r="M842" s="70"/>
      <c r="N842" s="70"/>
      <c r="O842" s="70"/>
      <c r="P842" s="70"/>
      <c r="Q842" s="70"/>
      <c r="R842" s="70"/>
      <c r="S842" s="70"/>
      <c r="T842" s="70"/>
      <c r="U842" s="70"/>
      <c r="V842" s="70"/>
      <c r="W842" s="70"/>
      <c r="X842" s="70"/>
      <c r="Y842" s="70"/>
      <c r="Z842" s="70"/>
      <c r="AA842" s="70"/>
      <c r="AB842" s="70"/>
      <c r="AC842" s="70"/>
      <c r="AD842" s="70"/>
      <c r="AE842" s="70"/>
      <c r="AF842" s="70"/>
      <c r="AG842" s="70"/>
      <c r="AH842" s="70"/>
      <c r="AI842" s="70"/>
      <c r="AJ842" s="70"/>
      <c r="AK842" s="70"/>
      <c r="AL842" s="70">
        <v>19075</v>
      </c>
      <c r="AM842" s="70">
        <v>17268.315063000002</v>
      </c>
      <c r="AN842" s="70">
        <v>19075</v>
      </c>
      <c r="AO842" s="70">
        <v>17268.315063000002</v>
      </c>
    </row>
    <row r="843" spans="1:41" x14ac:dyDescent="0.25">
      <c r="A843" s="72">
        <v>10258</v>
      </c>
      <c r="B843" s="70"/>
      <c r="C843" s="70"/>
      <c r="D843" s="70"/>
      <c r="E843" s="70"/>
      <c r="F843" s="70"/>
      <c r="G843" s="70"/>
      <c r="H843" s="70"/>
      <c r="I843" s="70"/>
      <c r="J843" s="70"/>
      <c r="K843" s="70"/>
      <c r="L843" s="70"/>
      <c r="M843" s="70"/>
      <c r="N843" s="70"/>
      <c r="O843" s="70"/>
      <c r="P843" s="70"/>
      <c r="Q843" s="70"/>
      <c r="R843" s="70"/>
      <c r="S843" s="70"/>
      <c r="T843" s="70"/>
      <c r="U843" s="70"/>
      <c r="V843" s="70"/>
      <c r="W843" s="70"/>
      <c r="X843" s="70"/>
      <c r="Y843" s="70"/>
      <c r="Z843" s="70"/>
      <c r="AA843" s="70"/>
      <c r="AB843" s="70">
        <v>16260</v>
      </c>
      <c r="AC843" s="70">
        <v>15350.943726000001</v>
      </c>
      <c r="AD843" s="70"/>
      <c r="AE843" s="70"/>
      <c r="AF843" s="70"/>
      <c r="AG843" s="70"/>
      <c r="AH843" s="70"/>
      <c r="AI843" s="70"/>
      <c r="AJ843" s="70"/>
      <c r="AK843" s="70"/>
      <c r="AL843" s="70"/>
      <c r="AM843" s="70"/>
      <c r="AN843" s="70">
        <v>16260</v>
      </c>
      <c r="AO843" s="70">
        <v>15350.943726000001</v>
      </c>
    </row>
    <row r="844" spans="1:41" x14ac:dyDescent="0.25">
      <c r="A844" s="72">
        <v>10275</v>
      </c>
      <c r="B844" s="70"/>
      <c r="C844" s="70"/>
      <c r="D844" s="70"/>
      <c r="E844" s="70"/>
      <c r="F844" s="70"/>
      <c r="G844" s="70"/>
      <c r="H844" s="70"/>
      <c r="I844" s="70"/>
      <c r="J844" s="70"/>
      <c r="K844" s="70"/>
      <c r="L844" s="70"/>
      <c r="M844" s="70"/>
      <c r="N844" s="70"/>
      <c r="O844" s="70"/>
      <c r="P844" s="70"/>
      <c r="Q844" s="70"/>
      <c r="R844" s="70"/>
      <c r="S844" s="70"/>
      <c r="T844" s="70"/>
      <c r="U844" s="70"/>
      <c r="V844" s="70"/>
      <c r="W844" s="70"/>
      <c r="X844" s="70"/>
      <c r="Y844" s="70"/>
      <c r="Z844" s="70"/>
      <c r="AA844" s="70"/>
      <c r="AB844" s="70">
        <v>9232</v>
      </c>
      <c r="AC844" s="70">
        <v>8230.0613570000005</v>
      </c>
      <c r="AD844" s="70"/>
      <c r="AE844" s="70"/>
      <c r="AF844" s="70"/>
      <c r="AG844" s="70"/>
      <c r="AH844" s="70"/>
      <c r="AI844" s="70"/>
      <c r="AJ844" s="70"/>
      <c r="AK844" s="70"/>
      <c r="AL844" s="70"/>
      <c r="AM844" s="70"/>
      <c r="AN844" s="70">
        <v>9232</v>
      </c>
      <c r="AO844" s="70">
        <v>8230.0613570000005</v>
      </c>
    </row>
    <row r="845" spans="1:41" x14ac:dyDescent="0.25">
      <c r="A845" s="72">
        <v>10281</v>
      </c>
      <c r="B845" s="70"/>
      <c r="C845" s="70"/>
      <c r="D845" s="70"/>
      <c r="E845" s="70"/>
      <c r="F845" s="70"/>
      <c r="G845" s="70"/>
      <c r="H845" s="70"/>
      <c r="I845" s="70"/>
      <c r="J845" s="70"/>
      <c r="K845" s="70"/>
      <c r="L845" s="70"/>
      <c r="M845" s="70"/>
      <c r="N845" s="70"/>
      <c r="O845" s="70"/>
      <c r="P845" s="70"/>
      <c r="Q845" s="70"/>
      <c r="R845" s="70"/>
      <c r="S845" s="70"/>
      <c r="T845" s="70"/>
      <c r="U845" s="70"/>
      <c r="V845" s="70"/>
      <c r="W845" s="70"/>
      <c r="X845" s="70"/>
      <c r="Y845" s="70"/>
      <c r="Z845" s="70"/>
      <c r="AA845" s="70"/>
      <c r="AB845" s="70">
        <v>10791</v>
      </c>
      <c r="AC845" s="70">
        <v>9294.6014460000006</v>
      </c>
      <c r="AD845" s="70"/>
      <c r="AE845" s="70"/>
      <c r="AF845" s="70"/>
      <c r="AG845" s="70"/>
      <c r="AH845" s="70"/>
      <c r="AI845" s="70"/>
      <c r="AJ845" s="70"/>
      <c r="AK845" s="70"/>
      <c r="AL845" s="70"/>
      <c r="AM845" s="70"/>
      <c r="AN845" s="70">
        <v>10791</v>
      </c>
      <c r="AO845" s="70">
        <v>9294.6014460000006</v>
      </c>
    </row>
    <row r="846" spans="1:41" x14ac:dyDescent="0.25">
      <c r="A846" s="72">
        <v>10301</v>
      </c>
      <c r="B846" s="70"/>
      <c r="C846" s="70"/>
      <c r="D846" s="70"/>
      <c r="E846" s="70"/>
      <c r="F846" s="70"/>
      <c r="G846" s="70"/>
      <c r="H846" s="70"/>
      <c r="I846" s="70"/>
      <c r="J846" s="70"/>
      <c r="K846" s="70"/>
      <c r="L846" s="70"/>
      <c r="M846" s="70"/>
      <c r="N846" s="70"/>
      <c r="O846" s="70"/>
      <c r="P846" s="70"/>
      <c r="Q846" s="70"/>
      <c r="R846" s="70"/>
      <c r="S846" s="70"/>
      <c r="T846" s="70"/>
      <c r="U846" s="70"/>
      <c r="V846" s="70"/>
      <c r="W846" s="70"/>
      <c r="X846" s="70"/>
      <c r="Y846" s="70"/>
      <c r="Z846" s="70"/>
      <c r="AA846" s="70"/>
      <c r="AB846" s="70">
        <v>23928</v>
      </c>
      <c r="AC846" s="70">
        <v>15326.86441</v>
      </c>
      <c r="AD846" s="70"/>
      <c r="AE846" s="70"/>
      <c r="AF846" s="70"/>
      <c r="AG846" s="70"/>
      <c r="AH846" s="70"/>
      <c r="AI846" s="70"/>
      <c r="AJ846" s="70"/>
      <c r="AK846" s="70"/>
      <c r="AL846" s="70"/>
      <c r="AM846" s="70"/>
      <c r="AN846" s="70">
        <v>23928</v>
      </c>
      <c r="AO846" s="70">
        <v>15326.86441</v>
      </c>
    </row>
    <row r="847" spans="1:41" x14ac:dyDescent="0.25">
      <c r="A847" s="72">
        <v>10306</v>
      </c>
      <c r="B847" s="70"/>
      <c r="C847" s="70"/>
      <c r="D847" s="70"/>
      <c r="E847" s="70"/>
      <c r="F847" s="70"/>
      <c r="G847" s="70"/>
      <c r="H847" s="70"/>
      <c r="I847" s="70"/>
      <c r="J847" s="70"/>
      <c r="K847" s="70"/>
      <c r="L847" s="70"/>
      <c r="M847" s="70"/>
      <c r="N847" s="70"/>
      <c r="O847" s="70"/>
      <c r="P847" s="70"/>
      <c r="Q847" s="70"/>
      <c r="R847" s="70"/>
      <c r="S847" s="70"/>
      <c r="T847" s="70"/>
      <c r="U847" s="70"/>
      <c r="V847" s="70">
        <v>9200</v>
      </c>
      <c r="W847" s="70">
        <v>19284.603225999999</v>
      </c>
      <c r="X847" s="70"/>
      <c r="Y847" s="70"/>
      <c r="Z847" s="70"/>
      <c r="AA847" s="70"/>
      <c r="AB847" s="70"/>
      <c r="AC847" s="70"/>
      <c r="AD847" s="70"/>
      <c r="AE847" s="70"/>
      <c r="AF847" s="70"/>
      <c r="AG847" s="70"/>
      <c r="AH847" s="70"/>
      <c r="AI847" s="70"/>
      <c r="AJ847" s="70"/>
      <c r="AK847" s="70"/>
      <c r="AL847" s="70"/>
      <c r="AM847" s="70"/>
      <c r="AN847" s="70">
        <v>9200</v>
      </c>
      <c r="AO847" s="70">
        <v>19284.603225999999</v>
      </c>
    </row>
    <row r="848" spans="1:41" x14ac:dyDescent="0.25">
      <c r="A848" s="72">
        <v>10307</v>
      </c>
      <c r="B848" s="70"/>
      <c r="C848" s="70"/>
      <c r="D848" s="70"/>
      <c r="E848" s="70"/>
      <c r="F848" s="70"/>
      <c r="G848" s="70"/>
      <c r="H848" s="70"/>
      <c r="I848" s="70"/>
      <c r="J848" s="70"/>
      <c r="K848" s="70"/>
      <c r="L848" s="70"/>
      <c r="M848" s="70"/>
      <c r="N848" s="70"/>
      <c r="O848" s="70"/>
      <c r="P848" s="70"/>
      <c r="Q848" s="70"/>
      <c r="R848" s="70"/>
      <c r="S848" s="70"/>
      <c r="T848" s="70"/>
      <c r="U848" s="70"/>
      <c r="V848" s="70">
        <v>5900</v>
      </c>
      <c r="W848" s="70">
        <v>6507.4186440000003</v>
      </c>
      <c r="X848" s="70"/>
      <c r="Y848" s="70"/>
      <c r="Z848" s="70"/>
      <c r="AA848" s="70"/>
      <c r="AB848" s="70"/>
      <c r="AC848" s="70"/>
      <c r="AD848" s="70"/>
      <c r="AE848" s="70"/>
      <c r="AF848" s="70"/>
      <c r="AG848" s="70"/>
      <c r="AH848" s="70"/>
      <c r="AI848" s="70"/>
      <c r="AJ848" s="70"/>
      <c r="AK848" s="70"/>
      <c r="AL848" s="70"/>
      <c r="AM848" s="70"/>
      <c r="AN848" s="70">
        <v>5900</v>
      </c>
      <c r="AO848" s="70">
        <v>6507.4186440000003</v>
      </c>
    </row>
    <row r="849" spans="1:41" x14ac:dyDescent="0.25">
      <c r="A849" s="72">
        <v>10322</v>
      </c>
      <c r="B849" s="70"/>
      <c r="C849" s="70"/>
      <c r="D849" s="70"/>
      <c r="E849" s="70"/>
      <c r="F849" s="70"/>
      <c r="G849" s="70"/>
      <c r="H849" s="70"/>
      <c r="I849" s="70"/>
      <c r="J849" s="70"/>
      <c r="K849" s="70"/>
      <c r="L849" s="70"/>
      <c r="M849" s="70"/>
      <c r="N849" s="70"/>
      <c r="O849" s="70"/>
      <c r="P849" s="70"/>
      <c r="Q849" s="70"/>
      <c r="R849" s="70"/>
      <c r="S849" s="70"/>
      <c r="T849" s="70"/>
      <c r="U849" s="70"/>
      <c r="V849" s="70"/>
      <c r="W849" s="70"/>
      <c r="X849" s="70"/>
      <c r="Y849" s="70"/>
      <c r="Z849" s="70"/>
      <c r="AA849" s="70"/>
      <c r="AB849" s="70">
        <v>11381</v>
      </c>
      <c r="AC849" s="70">
        <v>8422.0847670000003</v>
      </c>
      <c r="AD849" s="70"/>
      <c r="AE849" s="70"/>
      <c r="AF849" s="70"/>
      <c r="AG849" s="70"/>
      <c r="AH849" s="70"/>
      <c r="AI849" s="70"/>
      <c r="AJ849" s="70"/>
      <c r="AK849" s="70"/>
      <c r="AL849" s="70"/>
      <c r="AM849" s="70"/>
      <c r="AN849" s="70">
        <v>11381</v>
      </c>
      <c r="AO849" s="70">
        <v>8422.0847670000003</v>
      </c>
    </row>
    <row r="850" spans="1:41" x14ac:dyDescent="0.25">
      <c r="A850" s="72">
        <v>10326</v>
      </c>
      <c r="B850" s="70"/>
      <c r="C850" s="70"/>
      <c r="D850" s="70"/>
      <c r="E850" s="70"/>
      <c r="F850" s="70"/>
      <c r="G850" s="70"/>
      <c r="H850" s="70"/>
      <c r="I850" s="70"/>
      <c r="J850" s="70"/>
      <c r="K850" s="70"/>
      <c r="L850" s="70"/>
      <c r="M850" s="70"/>
      <c r="N850" s="70"/>
      <c r="O850" s="70"/>
      <c r="P850" s="70"/>
      <c r="Q850" s="70"/>
      <c r="R850" s="70"/>
      <c r="S850" s="70"/>
      <c r="T850" s="70"/>
      <c r="U850" s="70"/>
      <c r="V850" s="70"/>
      <c r="W850" s="70"/>
      <c r="X850" s="70"/>
      <c r="Y850" s="70"/>
      <c r="Z850" s="70"/>
      <c r="AA850" s="70"/>
      <c r="AB850" s="70">
        <v>34715</v>
      </c>
      <c r="AC850" s="70">
        <v>28941.553466999998</v>
      </c>
      <c r="AD850" s="70"/>
      <c r="AE850" s="70"/>
      <c r="AF850" s="70"/>
      <c r="AG850" s="70"/>
      <c r="AH850" s="70"/>
      <c r="AI850" s="70"/>
      <c r="AJ850" s="70"/>
      <c r="AK850" s="70"/>
      <c r="AL850" s="70"/>
      <c r="AM850" s="70"/>
      <c r="AN850" s="70">
        <v>34715</v>
      </c>
      <c r="AO850" s="70">
        <v>28941.553466999998</v>
      </c>
    </row>
    <row r="851" spans="1:41" x14ac:dyDescent="0.25">
      <c r="A851" s="72">
        <v>10364</v>
      </c>
      <c r="B851" s="70"/>
      <c r="C851" s="70"/>
      <c r="D851" s="70"/>
      <c r="E851" s="70"/>
      <c r="F851" s="70"/>
      <c r="G851" s="70"/>
      <c r="H851" s="70"/>
      <c r="I851" s="70"/>
      <c r="J851" s="70"/>
      <c r="K851" s="70"/>
      <c r="L851" s="70"/>
      <c r="M851" s="70"/>
      <c r="N851" s="70"/>
      <c r="O851" s="70"/>
      <c r="P851" s="70"/>
      <c r="Q851" s="70"/>
      <c r="R851" s="70"/>
      <c r="S851" s="70"/>
      <c r="T851" s="70"/>
      <c r="U851" s="70"/>
      <c r="V851" s="70"/>
      <c r="W851" s="70"/>
      <c r="X851" s="70"/>
      <c r="Y851" s="70"/>
      <c r="Z851" s="70"/>
      <c r="AA851" s="70"/>
      <c r="AB851" s="70">
        <v>3610</v>
      </c>
      <c r="AC851" s="70">
        <v>4798.9999760000001</v>
      </c>
      <c r="AD851" s="70"/>
      <c r="AE851" s="70"/>
      <c r="AF851" s="70"/>
      <c r="AG851" s="70"/>
      <c r="AH851" s="70"/>
      <c r="AI851" s="70"/>
      <c r="AJ851" s="70"/>
      <c r="AK851" s="70"/>
      <c r="AL851" s="70"/>
      <c r="AM851" s="70"/>
      <c r="AN851" s="70">
        <v>3610</v>
      </c>
      <c r="AO851" s="70">
        <v>4798.9999760000001</v>
      </c>
    </row>
    <row r="852" spans="1:41" x14ac:dyDescent="0.25">
      <c r="A852" s="72">
        <v>10372</v>
      </c>
      <c r="B852" s="70"/>
      <c r="C852" s="70"/>
      <c r="D852" s="70"/>
      <c r="E852" s="70"/>
      <c r="F852" s="70"/>
      <c r="G852" s="70"/>
      <c r="H852" s="70"/>
      <c r="I852" s="70"/>
      <c r="J852" s="70"/>
      <c r="K852" s="70"/>
      <c r="L852" s="70"/>
      <c r="M852" s="70"/>
      <c r="N852" s="70"/>
      <c r="O852" s="70"/>
      <c r="P852" s="70"/>
      <c r="Q852" s="70"/>
      <c r="R852" s="70"/>
      <c r="S852" s="70"/>
      <c r="T852" s="70"/>
      <c r="U852" s="70"/>
      <c r="V852" s="70"/>
      <c r="W852" s="70"/>
      <c r="X852" s="70"/>
      <c r="Y852" s="70"/>
      <c r="Z852" s="70"/>
      <c r="AA852" s="70"/>
      <c r="AB852" s="70">
        <v>6489</v>
      </c>
      <c r="AC852" s="70">
        <v>19874.961968</v>
      </c>
      <c r="AD852" s="70"/>
      <c r="AE852" s="70"/>
      <c r="AF852" s="70"/>
      <c r="AG852" s="70"/>
      <c r="AH852" s="70"/>
      <c r="AI852" s="70"/>
      <c r="AJ852" s="70"/>
      <c r="AK852" s="70"/>
      <c r="AL852" s="70"/>
      <c r="AM852" s="70"/>
      <c r="AN852" s="70">
        <v>6489</v>
      </c>
      <c r="AO852" s="70">
        <v>19874.961968</v>
      </c>
    </row>
    <row r="853" spans="1:41" x14ac:dyDescent="0.25">
      <c r="A853" s="72">
        <v>10384</v>
      </c>
      <c r="B853" s="70"/>
      <c r="C853" s="70"/>
      <c r="D853" s="70"/>
      <c r="E853" s="70"/>
      <c r="F853" s="70"/>
      <c r="G853" s="70"/>
      <c r="H853" s="70"/>
      <c r="I853" s="70"/>
      <c r="J853" s="70"/>
      <c r="K853" s="70"/>
      <c r="L853" s="70"/>
      <c r="M853" s="70"/>
      <c r="N853" s="70"/>
      <c r="O853" s="70"/>
      <c r="P853" s="70"/>
      <c r="Q853" s="70"/>
      <c r="R853" s="70"/>
      <c r="S853" s="70"/>
      <c r="T853" s="70"/>
      <c r="U853" s="70"/>
      <c r="V853" s="70"/>
      <c r="W853" s="70"/>
      <c r="X853" s="70"/>
      <c r="Y853" s="70"/>
      <c r="Z853" s="70"/>
      <c r="AA853" s="70"/>
      <c r="AB853" s="70">
        <v>9681</v>
      </c>
      <c r="AC853" s="70">
        <v>11810.958350999999</v>
      </c>
      <c r="AD853" s="70"/>
      <c r="AE853" s="70"/>
      <c r="AF853" s="70"/>
      <c r="AG853" s="70"/>
      <c r="AH853" s="70"/>
      <c r="AI853" s="70"/>
      <c r="AJ853" s="70"/>
      <c r="AK853" s="70"/>
      <c r="AL853" s="70"/>
      <c r="AM853" s="70"/>
      <c r="AN853" s="70">
        <v>9681</v>
      </c>
      <c r="AO853" s="70">
        <v>11810.958350999999</v>
      </c>
    </row>
    <row r="854" spans="1:41" x14ac:dyDescent="0.25">
      <c r="A854" s="72">
        <v>10388</v>
      </c>
      <c r="B854" s="70"/>
      <c r="C854" s="70"/>
      <c r="D854" s="70"/>
      <c r="E854" s="70"/>
      <c r="F854" s="70"/>
      <c r="G854" s="70"/>
      <c r="H854" s="70"/>
      <c r="I854" s="70"/>
      <c r="J854" s="70"/>
      <c r="K854" s="70"/>
      <c r="L854" s="70"/>
      <c r="M854" s="70"/>
      <c r="N854" s="70"/>
      <c r="O854" s="70"/>
      <c r="P854" s="70"/>
      <c r="Q854" s="70"/>
      <c r="R854" s="70"/>
      <c r="S854" s="70"/>
      <c r="T854" s="70"/>
      <c r="U854" s="70"/>
      <c r="V854" s="70"/>
      <c r="W854" s="70"/>
      <c r="X854" s="70"/>
      <c r="Y854" s="70"/>
      <c r="Z854" s="70"/>
      <c r="AA854" s="70"/>
      <c r="AB854" s="70">
        <v>11132</v>
      </c>
      <c r="AC854" s="70">
        <v>6802.9272000000001</v>
      </c>
      <c r="AD854" s="70"/>
      <c r="AE854" s="70"/>
      <c r="AF854" s="70"/>
      <c r="AG854" s="70"/>
      <c r="AH854" s="70"/>
      <c r="AI854" s="70"/>
      <c r="AJ854" s="70"/>
      <c r="AK854" s="70"/>
      <c r="AL854" s="70"/>
      <c r="AM854" s="70"/>
      <c r="AN854" s="70">
        <v>11132</v>
      </c>
      <c r="AO854" s="70">
        <v>6802.9272000000001</v>
      </c>
    </row>
    <row r="855" spans="1:41" x14ac:dyDescent="0.25">
      <c r="A855" s="72">
        <v>10402</v>
      </c>
      <c r="B855" s="70"/>
      <c r="C855" s="70"/>
      <c r="D855" s="70"/>
      <c r="E855" s="70"/>
      <c r="F855" s="70"/>
      <c r="G855" s="70"/>
      <c r="H855" s="70"/>
      <c r="I855" s="70"/>
      <c r="J855" s="70"/>
      <c r="K855" s="70"/>
      <c r="L855" s="70"/>
      <c r="M855" s="70"/>
      <c r="N855" s="70"/>
      <c r="O855" s="70"/>
      <c r="P855" s="70"/>
      <c r="Q855" s="70"/>
      <c r="R855" s="70"/>
      <c r="S855" s="70"/>
      <c r="T855" s="70"/>
      <c r="U855" s="70"/>
      <c r="V855" s="70"/>
      <c r="W855" s="70"/>
      <c r="X855" s="70"/>
      <c r="Y855" s="70"/>
      <c r="Z855" s="70"/>
      <c r="AA855" s="70"/>
      <c r="AB855" s="70">
        <v>15906</v>
      </c>
      <c r="AC855" s="70">
        <v>22091.275023000002</v>
      </c>
      <c r="AD855" s="70"/>
      <c r="AE855" s="70"/>
      <c r="AF855" s="70"/>
      <c r="AG855" s="70"/>
      <c r="AH855" s="70"/>
      <c r="AI855" s="70"/>
      <c r="AJ855" s="70"/>
      <c r="AK855" s="70"/>
      <c r="AL855" s="70"/>
      <c r="AM855" s="70"/>
      <c r="AN855" s="70">
        <v>15906</v>
      </c>
      <c r="AO855" s="70">
        <v>22091.275023000002</v>
      </c>
    </row>
    <row r="856" spans="1:41" x14ac:dyDescent="0.25">
      <c r="A856" s="72">
        <v>10403</v>
      </c>
      <c r="B856" s="70"/>
      <c r="C856" s="70"/>
      <c r="D856" s="70"/>
      <c r="E856" s="70"/>
      <c r="F856" s="70"/>
      <c r="G856" s="70"/>
      <c r="H856" s="70"/>
      <c r="I856" s="70"/>
      <c r="J856" s="70"/>
      <c r="K856" s="70"/>
      <c r="L856" s="70"/>
      <c r="M856" s="70"/>
      <c r="N856" s="70"/>
      <c r="O856" s="70"/>
      <c r="P856" s="70"/>
      <c r="Q856" s="70"/>
      <c r="R856" s="70"/>
      <c r="S856" s="70"/>
      <c r="T856" s="70"/>
      <c r="U856" s="70"/>
      <c r="V856" s="70"/>
      <c r="W856" s="70"/>
      <c r="X856" s="70"/>
      <c r="Y856" s="70"/>
      <c r="Z856" s="70"/>
      <c r="AA856" s="70"/>
      <c r="AB856" s="70">
        <v>22549</v>
      </c>
      <c r="AC856" s="70">
        <v>29779.913361999999</v>
      </c>
      <c r="AD856" s="70"/>
      <c r="AE856" s="70"/>
      <c r="AF856" s="70"/>
      <c r="AG856" s="70"/>
      <c r="AH856" s="70"/>
      <c r="AI856" s="70"/>
      <c r="AJ856" s="70"/>
      <c r="AK856" s="70"/>
      <c r="AL856" s="70"/>
      <c r="AM856" s="70"/>
      <c r="AN856" s="70">
        <v>22549</v>
      </c>
      <c r="AO856" s="70">
        <v>29779.913361999999</v>
      </c>
    </row>
    <row r="857" spans="1:41" x14ac:dyDescent="0.25">
      <c r="A857" s="72">
        <v>10406</v>
      </c>
      <c r="B857" s="70"/>
      <c r="C857" s="70"/>
      <c r="D857" s="70"/>
      <c r="E857" s="70"/>
      <c r="F857" s="70"/>
      <c r="G857" s="70"/>
      <c r="H857" s="70"/>
      <c r="I857" s="70"/>
      <c r="J857" s="70"/>
      <c r="K857" s="70"/>
      <c r="L857" s="70"/>
      <c r="M857" s="70"/>
      <c r="N857" s="70"/>
      <c r="O857" s="70"/>
      <c r="P857" s="70"/>
      <c r="Q857" s="70"/>
      <c r="R857" s="70"/>
      <c r="S857" s="70"/>
      <c r="T857" s="70"/>
      <c r="U857" s="70"/>
      <c r="V857" s="70"/>
      <c r="W857" s="70"/>
      <c r="X857" s="70"/>
      <c r="Y857" s="70"/>
      <c r="Z857" s="70"/>
      <c r="AA857" s="70"/>
      <c r="AB857" s="70">
        <v>11024</v>
      </c>
      <c r="AC857" s="70">
        <v>4341.4771780000001</v>
      </c>
      <c r="AD857" s="70"/>
      <c r="AE857" s="70"/>
      <c r="AF857" s="70"/>
      <c r="AG857" s="70"/>
      <c r="AH857" s="70"/>
      <c r="AI857" s="70"/>
      <c r="AJ857" s="70"/>
      <c r="AK857" s="70"/>
      <c r="AL857" s="70"/>
      <c r="AM857" s="70"/>
      <c r="AN857" s="70">
        <v>11024</v>
      </c>
      <c r="AO857" s="70">
        <v>4341.4771780000001</v>
      </c>
    </row>
    <row r="858" spans="1:41" x14ac:dyDescent="0.25">
      <c r="A858" s="72">
        <v>10415</v>
      </c>
      <c r="B858" s="70"/>
      <c r="C858" s="70"/>
      <c r="D858" s="70"/>
      <c r="E858" s="70"/>
      <c r="F858" s="70"/>
      <c r="G858" s="70"/>
      <c r="H858" s="70"/>
      <c r="I858" s="70"/>
      <c r="J858" s="70"/>
      <c r="K858" s="70"/>
      <c r="L858" s="70"/>
      <c r="M858" s="70"/>
      <c r="N858" s="70"/>
      <c r="O858" s="70"/>
      <c r="P858" s="70"/>
      <c r="Q858" s="70"/>
      <c r="R858" s="70"/>
      <c r="S858" s="70"/>
      <c r="T858" s="70"/>
      <c r="U858" s="70"/>
      <c r="V858" s="70"/>
      <c r="W858" s="70"/>
      <c r="X858" s="70"/>
      <c r="Y858" s="70"/>
      <c r="Z858" s="70"/>
      <c r="AA858" s="70"/>
      <c r="AB858" s="70">
        <v>12286</v>
      </c>
      <c r="AC858" s="70">
        <v>19547.683992000002</v>
      </c>
      <c r="AD858" s="70"/>
      <c r="AE858" s="70"/>
      <c r="AF858" s="70"/>
      <c r="AG858" s="70"/>
      <c r="AH858" s="70"/>
      <c r="AI858" s="70"/>
      <c r="AJ858" s="70"/>
      <c r="AK858" s="70"/>
      <c r="AL858" s="70"/>
      <c r="AM858" s="70"/>
      <c r="AN858" s="70">
        <v>12286</v>
      </c>
      <c r="AO858" s="70">
        <v>19547.683992000002</v>
      </c>
    </row>
    <row r="859" spans="1:41" x14ac:dyDescent="0.25">
      <c r="A859" s="72">
        <v>10429</v>
      </c>
      <c r="B859" s="70"/>
      <c r="C859" s="70"/>
      <c r="D859" s="70"/>
      <c r="E859" s="70"/>
      <c r="F859" s="70"/>
      <c r="G859" s="70"/>
      <c r="H859" s="70"/>
      <c r="I859" s="70"/>
      <c r="J859" s="70"/>
      <c r="K859" s="70"/>
      <c r="L859" s="70"/>
      <c r="M859" s="70"/>
      <c r="N859" s="70"/>
      <c r="O859" s="70"/>
      <c r="P859" s="70"/>
      <c r="Q859" s="70"/>
      <c r="R859" s="70"/>
      <c r="S859" s="70"/>
      <c r="T859" s="70"/>
      <c r="U859" s="70"/>
      <c r="V859" s="70"/>
      <c r="W859" s="70"/>
      <c r="X859" s="70"/>
      <c r="Y859" s="70"/>
      <c r="Z859" s="70"/>
      <c r="AA859" s="70"/>
      <c r="AB859" s="70"/>
      <c r="AC859" s="70"/>
      <c r="AD859" s="70"/>
      <c r="AE859" s="70"/>
      <c r="AF859" s="70">
        <v>26400</v>
      </c>
      <c r="AG859" s="70">
        <v>15758.924318000001</v>
      </c>
      <c r="AH859" s="70"/>
      <c r="AI859" s="70"/>
      <c r="AJ859" s="70"/>
      <c r="AK859" s="70"/>
      <c r="AL859" s="70"/>
      <c r="AM859" s="70"/>
      <c r="AN859" s="70">
        <v>26400</v>
      </c>
      <c r="AO859" s="70">
        <v>15758.924318000001</v>
      </c>
    </row>
    <row r="860" spans="1:41" x14ac:dyDescent="0.25">
      <c r="A860" s="72">
        <v>10481</v>
      </c>
      <c r="B860" s="70"/>
      <c r="C860" s="70"/>
      <c r="D860" s="70"/>
      <c r="E860" s="70"/>
      <c r="F860" s="70"/>
      <c r="G860" s="70"/>
      <c r="H860" s="70"/>
      <c r="I860" s="70"/>
      <c r="J860" s="70"/>
      <c r="K860" s="70"/>
      <c r="L860" s="70"/>
      <c r="M860" s="70"/>
      <c r="N860" s="70"/>
      <c r="O860" s="70"/>
      <c r="P860" s="70"/>
      <c r="Q860" s="70"/>
      <c r="R860" s="70"/>
      <c r="S860" s="70"/>
      <c r="T860" s="70"/>
      <c r="U860" s="70"/>
      <c r="V860" s="70"/>
      <c r="W860" s="70"/>
      <c r="X860" s="70"/>
      <c r="Y860" s="70"/>
      <c r="Z860" s="70"/>
      <c r="AA860" s="70"/>
      <c r="AB860" s="70">
        <v>34537</v>
      </c>
      <c r="AC860" s="70">
        <v>78583.790525999997</v>
      </c>
      <c r="AD860" s="70"/>
      <c r="AE860" s="70"/>
      <c r="AF860" s="70"/>
      <c r="AG860" s="70"/>
      <c r="AH860" s="70"/>
      <c r="AI860" s="70"/>
      <c r="AJ860" s="70"/>
      <c r="AK860" s="70"/>
      <c r="AL860" s="70"/>
      <c r="AM860" s="70"/>
      <c r="AN860" s="70">
        <v>34537</v>
      </c>
      <c r="AO860" s="70">
        <v>78583.790525999997</v>
      </c>
    </row>
    <row r="861" spans="1:41" x14ac:dyDescent="0.25">
      <c r="A861" s="72">
        <v>10482</v>
      </c>
      <c r="B861" s="70"/>
      <c r="C861" s="70"/>
      <c r="D861" s="70"/>
      <c r="E861" s="70"/>
      <c r="F861" s="70"/>
      <c r="G861" s="70"/>
      <c r="H861" s="70"/>
      <c r="I861" s="70"/>
      <c r="J861" s="70"/>
      <c r="K861" s="70"/>
      <c r="L861" s="70"/>
      <c r="M861" s="70"/>
      <c r="N861" s="70"/>
      <c r="O861" s="70"/>
      <c r="P861" s="70"/>
      <c r="Q861" s="70"/>
      <c r="R861" s="70"/>
      <c r="S861" s="70"/>
      <c r="T861" s="70"/>
      <c r="U861" s="70"/>
      <c r="V861" s="70"/>
      <c r="W861" s="70"/>
      <c r="X861" s="70"/>
      <c r="Y861" s="70"/>
      <c r="Z861" s="70"/>
      <c r="AA861" s="70"/>
      <c r="AB861" s="70">
        <v>22619</v>
      </c>
      <c r="AC861" s="70">
        <v>22538.860244000003</v>
      </c>
      <c r="AD861" s="70"/>
      <c r="AE861" s="70"/>
      <c r="AF861" s="70"/>
      <c r="AG861" s="70"/>
      <c r="AH861" s="70"/>
      <c r="AI861" s="70"/>
      <c r="AJ861" s="70"/>
      <c r="AK861" s="70"/>
      <c r="AL861" s="70"/>
      <c r="AM861" s="70"/>
      <c r="AN861" s="70">
        <v>22619</v>
      </c>
      <c r="AO861" s="70">
        <v>22538.860244000003</v>
      </c>
    </row>
    <row r="862" spans="1:41" x14ac:dyDescent="0.25">
      <c r="A862" s="72">
        <v>10545</v>
      </c>
      <c r="B862" s="70"/>
      <c r="C862" s="70"/>
      <c r="D862" s="70"/>
      <c r="E862" s="70"/>
      <c r="F862" s="70"/>
      <c r="G862" s="70"/>
      <c r="H862" s="70"/>
      <c r="I862" s="70"/>
      <c r="J862" s="70"/>
      <c r="K862" s="70"/>
      <c r="L862" s="70"/>
      <c r="M862" s="70"/>
      <c r="N862" s="70"/>
      <c r="O862" s="70"/>
      <c r="P862" s="70"/>
      <c r="Q862" s="70"/>
      <c r="R862" s="70"/>
      <c r="S862" s="70"/>
      <c r="T862" s="70"/>
      <c r="U862" s="70"/>
      <c r="V862" s="70"/>
      <c r="W862" s="70"/>
      <c r="X862" s="70"/>
      <c r="Y862" s="70"/>
      <c r="Z862" s="70"/>
      <c r="AA862" s="70"/>
      <c r="AB862" s="70">
        <v>15095</v>
      </c>
      <c r="AC862" s="70">
        <v>7197.9591150000006</v>
      </c>
      <c r="AD862" s="70"/>
      <c r="AE862" s="70"/>
      <c r="AF862" s="70"/>
      <c r="AG862" s="70"/>
      <c r="AH862" s="70"/>
      <c r="AI862" s="70"/>
      <c r="AJ862" s="70"/>
      <c r="AK862" s="70"/>
      <c r="AL862" s="70"/>
      <c r="AM862" s="70"/>
      <c r="AN862" s="70">
        <v>15095</v>
      </c>
      <c r="AO862" s="70">
        <v>7197.9591150000006</v>
      </c>
    </row>
    <row r="863" spans="1:41" x14ac:dyDescent="0.25">
      <c r="A863" s="72">
        <v>10558</v>
      </c>
      <c r="B863" s="70"/>
      <c r="C863" s="70"/>
      <c r="D863" s="70"/>
      <c r="E863" s="70"/>
      <c r="F863" s="70"/>
      <c r="G863" s="70"/>
      <c r="H863" s="70"/>
      <c r="I863" s="70"/>
      <c r="J863" s="70"/>
      <c r="K863" s="70"/>
      <c r="L863" s="70"/>
      <c r="M863" s="70"/>
      <c r="N863" s="70"/>
      <c r="O863" s="70"/>
      <c r="P863" s="70"/>
      <c r="Q863" s="70"/>
      <c r="R863" s="70"/>
      <c r="S863" s="70"/>
      <c r="T863" s="70"/>
      <c r="U863" s="70"/>
      <c r="V863" s="70"/>
      <c r="W863" s="70"/>
      <c r="X863" s="70"/>
      <c r="Y863" s="70"/>
      <c r="Z863" s="70"/>
      <c r="AA863" s="70"/>
      <c r="AB863" s="70">
        <v>17353</v>
      </c>
      <c r="AC863" s="70">
        <v>8678.9130540000006</v>
      </c>
      <c r="AD863" s="70"/>
      <c r="AE863" s="70"/>
      <c r="AF863" s="70"/>
      <c r="AG863" s="70"/>
      <c r="AH863" s="70"/>
      <c r="AI863" s="70"/>
      <c r="AJ863" s="70"/>
      <c r="AK863" s="70"/>
      <c r="AL863" s="70"/>
      <c r="AM863" s="70"/>
      <c r="AN863" s="70">
        <v>17353</v>
      </c>
      <c r="AO863" s="70">
        <v>8678.9130540000006</v>
      </c>
    </row>
    <row r="864" spans="1:41" x14ac:dyDescent="0.25">
      <c r="A864" s="72">
        <v>10563</v>
      </c>
      <c r="B864" s="70"/>
      <c r="C864" s="70"/>
      <c r="D864" s="70"/>
      <c r="E864" s="70"/>
      <c r="F864" s="70"/>
      <c r="G864" s="70"/>
      <c r="H864" s="70"/>
      <c r="I864" s="70"/>
      <c r="J864" s="70"/>
      <c r="K864" s="70"/>
      <c r="L864" s="70"/>
      <c r="M864" s="70"/>
      <c r="N864" s="70"/>
      <c r="O864" s="70"/>
      <c r="P864" s="70"/>
      <c r="Q864" s="70"/>
      <c r="R864" s="70"/>
      <c r="S864" s="70"/>
      <c r="T864" s="70"/>
      <c r="U864" s="70"/>
      <c r="V864" s="70"/>
      <c r="W864" s="70"/>
      <c r="X864" s="70"/>
      <c r="Y864" s="70"/>
      <c r="Z864" s="70"/>
      <c r="AA864" s="70"/>
      <c r="AB864" s="70">
        <v>27005</v>
      </c>
      <c r="AC864" s="70">
        <v>22155.140137000002</v>
      </c>
      <c r="AD864" s="70"/>
      <c r="AE864" s="70"/>
      <c r="AF864" s="70"/>
      <c r="AG864" s="70"/>
      <c r="AH864" s="70"/>
      <c r="AI864" s="70"/>
      <c r="AJ864" s="70"/>
      <c r="AK864" s="70"/>
      <c r="AL864" s="70"/>
      <c r="AM864" s="70"/>
      <c r="AN864" s="70">
        <v>27005</v>
      </c>
      <c r="AO864" s="70">
        <v>22155.140137000002</v>
      </c>
    </row>
    <row r="865" spans="1:41" x14ac:dyDescent="0.25">
      <c r="A865" s="72">
        <v>10608</v>
      </c>
      <c r="B865" s="70"/>
      <c r="C865" s="70"/>
      <c r="D865" s="70">
        <v>28500</v>
      </c>
      <c r="E865" s="70">
        <v>23364.729217</v>
      </c>
      <c r="F865" s="70"/>
      <c r="G865" s="70"/>
      <c r="H865" s="70"/>
      <c r="I865" s="70"/>
      <c r="J865" s="70"/>
      <c r="K865" s="70"/>
      <c r="L865" s="70"/>
      <c r="M865" s="70"/>
      <c r="N865" s="70"/>
      <c r="O865" s="70"/>
      <c r="P865" s="70"/>
      <c r="Q865" s="70"/>
      <c r="R865" s="70"/>
      <c r="S865" s="70"/>
      <c r="T865" s="70"/>
      <c r="U865" s="70"/>
      <c r="V865" s="70"/>
      <c r="W865" s="70"/>
      <c r="X865" s="70"/>
      <c r="Y865" s="70"/>
      <c r="Z865" s="70"/>
      <c r="AA865" s="70"/>
      <c r="AB865" s="70"/>
      <c r="AC865" s="70"/>
      <c r="AD865" s="70"/>
      <c r="AE865" s="70"/>
      <c r="AF865" s="70"/>
      <c r="AG865" s="70"/>
      <c r="AH865" s="70"/>
      <c r="AI865" s="70"/>
      <c r="AJ865" s="70"/>
      <c r="AK865" s="70"/>
      <c r="AL865" s="70"/>
      <c r="AM865" s="70"/>
      <c r="AN865" s="70">
        <v>28500</v>
      </c>
      <c r="AO865" s="70">
        <v>23364.729217</v>
      </c>
    </row>
    <row r="866" spans="1:41" x14ac:dyDescent="0.25">
      <c r="A866" s="72">
        <v>10621</v>
      </c>
      <c r="B866" s="70"/>
      <c r="C866" s="70"/>
      <c r="D866" s="70"/>
      <c r="E866" s="70"/>
      <c r="F866" s="70"/>
      <c r="G866" s="70"/>
      <c r="H866" s="70"/>
      <c r="I866" s="70"/>
      <c r="J866" s="70"/>
      <c r="K866" s="70"/>
      <c r="L866" s="70"/>
      <c r="M866" s="70"/>
      <c r="N866" s="70"/>
      <c r="O866" s="70"/>
      <c r="P866" s="70"/>
      <c r="Q866" s="70"/>
      <c r="R866" s="70"/>
      <c r="S866" s="70"/>
      <c r="T866" s="70"/>
      <c r="U866" s="70"/>
      <c r="V866" s="70">
        <v>3500</v>
      </c>
      <c r="W866" s="70">
        <v>4715.8784919999998</v>
      </c>
      <c r="X866" s="70"/>
      <c r="Y866" s="70"/>
      <c r="Z866" s="70"/>
      <c r="AA866" s="70"/>
      <c r="AB866" s="70"/>
      <c r="AC866" s="70"/>
      <c r="AD866" s="70"/>
      <c r="AE866" s="70"/>
      <c r="AF866" s="70"/>
      <c r="AG866" s="70"/>
      <c r="AH866" s="70"/>
      <c r="AI866" s="70"/>
      <c r="AJ866" s="70"/>
      <c r="AK866" s="70"/>
      <c r="AL866" s="70"/>
      <c r="AM866" s="70"/>
      <c r="AN866" s="70">
        <v>3500</v>
      </c>
      <c r="AO866" s="70">
        <v>4715.8784919999998</v>
      </c>
    </row>
    <row r="867" spans="1:41" x14ac:dyDescent="0.25">
      <c r="A867" s="72">
        <v>10633</v>
      </c>
      <c r="B867" s="70"/>
      <c r="C867" s="70"/>
      <c r="D867" s="70">
        <v>61865</v>
      </c>
      <c r="E867" s="70">
        <v>68941.083008000001</v>
      </c>
      <c r="F867" s="70"/>
      <c r="G867" s="70"/>
      <c r="H867" s="70"/>
      <c r="I867" s="70"/>
      <c r="J867" s="70"/>
      <c r="K867" s="70"/>
      <c r="L867" s="70"/>
      <c r="M867" s="70"/>
      <c r="N867" s="70"/>
      <c r="O867" s="70"/>
      <c r="P867" s="70"/>
      <c r="Q867" s="70"/>
      <c r="R867" s="70"/>
      <c r="S867" s="70"/>
      <c r="T867" s="70"/>
      <c r="U867" s="70"/>
      <c r="V867" s="70"/>
      <c r="W867" s="70"/>
      <c r="X867" s="70"/>
      <c r="Y867" s="70"/>
      <c r="Z867" s="70"/>
      <c r="AA867" s="70"/>
      <c r="AB867" s="70"/>
      <c r="AC867" s="70"/>
      <c r="AD867" s="70"/>
      <c r="AE867" s="70"/>
      <c r="AF867" s="70"/>
      <c r="AG867" s="70"/>
      <c r="AH867" s="70"/>
      <c r="AI867" s="70"/>
      <c r="AJ867" s="70"/>
      <c r="AK867" s="70"/>
      <c r="AL867" s="70"/>
      <c r="AM867" s="70"/>
      <c r="AN867" s="70">
        <v>61865</v>
      </c>
      <c r="AO867" s="70">
        <v>68941.083008000001</v>
      </c>
    </row>
    <row r="868" spans="1:41" x14ac:dyDescent="0.25">
      <c r="A868" s="72">
        <v>10646</v>
      </c>
      <c r="B868" s="70"/>
      <c r="C868" s="70"/>
      <c r="D868" s="70">
        <v>11050</v>
      </c>
      <c r="E868" s="70">
        <v>9170.0864110000002</v>
      </c>
      <c r="F868" s="70"/>
      <c r="G868" s="70"/>
      <c r="H868" s="70"/>
      <c r="I868" s="70"/>
      <c r="J868" s="70"/>
      <c r="K868" s="70"/>
      <c r="L868" s="70"/>
      <c r="M868" s="70"/>
      <c r="N868" s="70"/>
      <c r="O868" s="70"/>
      <c r="P868" s="70"/>
      <c r="Q868" s="70"/>
      <c r="R868" s="70"/>
      <c r="S868" s="70"/>
      <c r="T868" s="70"/>
      <c r="U868" s="70"/>
      <c r="V868" s="70"/>
      <c r="W868" s="70"/>
      <c r="X868" s="70"/>
      <c r="Y868" s="70"/>
      <c r="Z868" s="70"/>
      <c r="AA868" s="70"/>
      <c r="AB868" s="70"/>
      <c r="AC868" s="70"/>
      <c r="AD868" s="70"/>
      <c r="AE868" s="70"/>
      <c r="AF868" s="70"/>
      <c r="AG868" s="70"/>
      <c r="AH868" s="70"/>
      <c r="AI868" s="70"/>
      <c r="AJ868" s="70"/>
      <c r="AK868" s="70"/>
      <c r="AL868" s="70"/>
      <c r="AM868" s="70"/>
      <c r="AN868" s="70">
        <v>11050</v>
      </c>
      <c r="AO868" s="70">
        <v>9170.0864110000002</v>
      </c>
    </row>
    <row r="869" spans="1:41" x14ac:dyDescent="0.25">
      <c r="A869" s="72">
        <v>10647</v>
      </c>
      <c r="B869" s="70"/>
      <c r="C869" s="70"/>
      <c r="D869" s="70"/>
      <c r="E869" s="70"/>
      <c r="F869" s="70"/>
      <c r="G869" s="70"/>
      <c r="H869" s="70"/>
      <c r="I869" s="70"/>
      <c r="J869" s="70"/>
      <c r="K869" s="70"/>
      <c r="L869" s="70"/>
      <c r="M869" s="70"/>
      <c r="N869" s="70"/>
      <c r="O869" s="70"/>
      <c r="P869" s="70"/>
      <c r="Q869" s="70"/>
      <c r="R869" s="70"/>
      <c r="S869" s="70"/>
      <c r="T869" s="70"/>
      <c r="U869" s="70"/>
      <c r="V869" s="70"/>
      <c r="W869" s="70"/>
      <c r="X869" s="70"/>
      <c r="Y869" s="70"/>
      <c r="Z869" s="70"/>
      <c r="AA869" s="70"/>
      <c r="AB869" s="70">
        <v>6651</v>
      </c>
      <c r="AC869" s="70">
        <v>10114.321698</v>
      </c>
      <c r="AD869" s="70"/>
      <c r="AE869" s="70"/>
      <c r="AF869" s="70"/>
      <c r="AG869" s="70"/>
      <c r="AH869" s="70"/>
      <c r="AI869" s="70"/>
      <c r="AJ869" s="70"/>
      <c r="AK869" s="70"/>
      <c r="AL869" s="70"/>
      <c r="AM869" s="70"/>
      <c r="AN869" s="70">
        <v>6651</v>
      </c>
      <c r="AO869" s="70">
        <v>10114.321698</v>
      </c>
    </row>
    <row r="870" spans="1:41" x14ac:dyDescent="0.25">
      <c r="A870" s="72">
        <v>10650</v>
      </c>
      <c r="B870" s="70"/>
      <c r="C870" s="70"/>
      <c r="D870" s="70">
        <v>13498</v>
      </c>
      <c r="E870" s="70">
        <v>9925.6772469999996</v>
      </c>
      <c r="F870" s="70"/>
      <c r="G870" s="70"/>
      <c r="H870" s="70"/>
      <c r="I870" s="70"/>
      <c r="J870" s="70"/>
      <c r="K870" s="70"/>
      <c r="L870" s="70"/>
      <c r="M870" s="70"/>
      <c r="N870" s="70"/>
      <c r="O870" s="70"/>
      <c r="P870" s="70"/>
      <c r="Q870" s="70"/>
      <c r="R870" s="70"/>
      <c r="S870" s="70"/>
      <c r="T870" s="70"/>
      <c r="U870" s="70"/>
      <c r="V870" s="70"/>
      <c r="W870" s="70"/>
      <c r="X870" s="70"/>
      <c r="Y870" s="70"/>
      <c r="Z870" s="70"/>
      <c r="AA870" s="70"/>
      <c r="AB870" s="70"/>
      <c r="AC870" s="70"/>
      <c r="AD870" s="70"/>
      <c r="AE870" s="70"/>
      <c r="AF870" s="70"/>
      <c r="AG870" s="70"/>
      <c r="AH870" s="70"/>
      <c r="AI870" s="70"/>
      <c r="AJ870" s="70"/>
      <c r="AK870" s="70"/>
      <c r="AL870" s="70"/>
      <c r="AM870" s="70"/>
      <c r="AN870" s="70">
        <v>13498</v>
      </c>
      <c r="AO870" s="70">
        <v>9925.6772469999996</v>
      </c>
    </row>
    <row r="871" spans="1:41" x14ac:dyDescent="0.25">
      <c r="A871" s="72">
        <v>10668</v>
      </c>
      <c r="B871" s="70"/>
      <c r="C871" s="70"/>
      <c r="D871" s="70"/>
      <c r="E871" s="70"/>
      <c r="F871" s="70"/>
      <c r="G871" s="70"/>
      <c r="H871" s="70"/>
      <c r="I871" s="70"/>
      <c r="J871" s="70"/>
      <c r="K871" s="70"/>
      <c r="L871" s="70"/>
      <c r="M871" s="70"/>
      <c r="N871" s="70"/>
      <c r="O871" s="70"/>
      <c r="P871" s="70"/>
      <c r="Q871" s="70"/>
      <c r="R871" s="70"/>
      <c r="S871" s="70"/>
      <c r="T871" s="70"/>
      <c r="U871" s="70"/>
      <c r="V871" s="70">
        <v>7000</v>
      </c>
      <c r="W871" s="70">
        <v>7083.6203990000004</v>
      </c>
      <c r="X871" s="70"/>
      <c r="Y871" s="70"/>
      <c r="Z871" s="70"/>
      <c r="AA871" s="70"/>
      <c r="AB871" s="70"/>
      <c r="AC871" s="70"/>
      <c r="AD871" s="70"/>
      <c r="AE871" s="70"/>
      <c r="AF871" s="70"/>
      <c r="AG871" s="70"/>
      <c r="AH871" s="70"/>
      <c r="AI871" s="70"/>
      <c r="AJ871" s="70"/>
      <c r="AK871" s="70"/>
      <c r="AL871" s="70"/>
      <c r="AM871" s="70"/>
      <c r="AN871" s="70">
        <v>7000</v>
      </c>
      <c r="AO871" s="70">
        <v>7083.6203990000004</v>
      </c>
    </row>
    <row r="872" spans="1:41" x14ac:dyDescent="0.25">
      <c r="A872" s="72">
        <v>10671</v>
      </c>
      <c r="B872" s="70"/>
      <c r="C872" s="70"/>
      <c r="D872" s="70"/>
      <c r="E872" s="70"/>
      <c r="F872" s="70"/>
      <c r="G872" s="70"/>
      <c r="H872" s="70"/>
      <c r="I872" s="70"/>
      <c r="J872" s="70"/>
      <c r="K872" s="70"/>
      <c r="L872" s="70"/>
      <c r="M872" s="70"/>
      <c r="N872" s="70"/>
      <c r="O872" s="70"/>
      <c r="P872" s="70"/>
      <c r="Q872" s="70"/>
      <c r="R872" s="70"/>
      <c r="S872" s="70"/>
      <c r="T872" s="70"/>
      <c r="U872" s="70"/>
      <c r="V872" s="70">
        <v>22200</v>
      </c>
      <c r="W872" s="70">
        <v>10201.643798000001</v>
      </c>
      <c r="X872" s="70"/>
      <c r="Y872" s="70"/>
      <c r="Z872" s="70"/>
      <c r="AA872" s="70"/>
      <c r="AB872" s="70"/>
      <c r="AC872" s="70"/>
      <c r="AD872" s="70"/>
      <c r="AE872" s="70"/>
      <c r="AF872" s="70"/>
      <c r="AG872" s="70"/>
      <c r="AH872" s="70"/>
      <c r="AI872" s="70"/>
      <c r="AJ872" s="70"/>
      <c r="AK872" s="70"/>
      <c r="AL872" s="70"/>
      <c r="AM872" s="70"/>
      <c r="AN872" s="70">
        <v>22200</v>
      </c>
      <c r="AO872" s="70">
        <v>10201.643798000001</v>
      </c>
    </row>
    <row r="873" spans="1:41" x14ac:dyDescent="0.25">
      <c r="A873" s="72">
        <v>10674</v>
      </c>
      <c r="B873" s="70"/>
      <c r="C873" s="70"/>
      <c r="D873" s="70"/>
      <c r="E873" s="70"/>
      <c r="F873" s="70"/>
      <c r="G873" s="70"/>
      <c r="H873" s="70"/>
      <c r="I873" s="70"/>
      <c r="J873" s="70"/>
      <c r="K873" s="70"/>
      <c r="L873" s="70"/>
      <c r="M873" s="70"/>
      <c r="N873" s="70"/>
      <c r="O873" s="70"/>
      <c r="P873" s="70"/>
      <c r="Q873" s="70"/>
      <c r="R873" s="70"/>
      <c r="S873" s="70"/>
      <c r="T873" s="70"/>
      <c r="U873" s="70"/>
      <c r="V873" s="70">
        <v>8100</v>
      </c>
      <c r="W873" s="70">
        <v>7421.2541799999999</v>
      </c>
      <c r="X873" s="70"/>
      <c r="Y873" s="70"/>
      <c r="Z873" s="70"/>
      <c r="AA873" s="70"/>
      <c r="AB873" s="70"/>
      <c r="AC873" s="70"/>
      <c r="AD873" s="70"/>
      <c r="AE873" s="70"/>
      <c r="AF873" s="70"/>
      <c r="AG873" s="70"/>
      <c r="AH873" s="70"/>
      <c r="AI873" s="70"/>
      <c r="AJ873" s="70"/>
      <c r="AK873" s="70"/>
      <c r="AL873" s="70"/>
      <c r="AM873" s="70"/>
      <c r="AN873" s="70">
        <v>8100</v>
      </c>
      <c r="AO873" s="70">
        <v>7421.2541799999999</v>
      </c>
    </row>
    <row r="874" spans="1:41" x14ac:dyDescent="0.25">
      <c r="A874" s="72">
        <v>10705</v>
      </c>
      <c r="B874" s="70"/>
      <c r="C874" s="70"/>
      <c r="D874" s="70"/>
      <c r="E874" s="70"/>
      <c r="F874" s="70"/>
      <c r="G874" s="70"/>
      <c r="H874" s="70"/>
      <c r="I874" s="70"/>
      <c r="J874" s="70"/>
      <c r="K874" s="70"/>
      <c r="L874" s="70"/>
      <c r="M874" s="70"/>
      <c r="N874" s="70"/>
      <c r="O874" s="70"/>
      <c r="P874" s="70"/>
      <c r="Q874" s="70"/>
      <c r="R874" s="70"/>
      <c r="S874" s="70"/>
      <c r="T874" s="70"/>
      <c r="U874" s="70"/>
      <c r="V874" s="70"/>
      <c r="W874" s="70"/>
      <c r="X874" s="70"/>
      <c r="Y874" s="70"/>
      <c r="Z874" s="70"/>
      <c r="AA874" s="70"/>
      <c r="AB874" s="70">
        <v>6035</v>
      </c>
      <c r="AC874" s="70">
        <v>4917.2303240000001</v>
      </c>
      <c r="AD874" s="70"/>
      <c r="AE874" s="70"/>
      <c r="AF874" s="70"/>
      <c r="AG874" s="70"/>
      <c r="AH874" s="70"/>
      <c r="AI874" s="70"/>
      <c r="AJ874" s="70"/>
      <c r="AK874" s="70"/>
      <c r="AL874" s="70"/>
      <c r="AM874" s="70"/>
      <c r="AN874" s="70">
        <v>6035</v>
      </c>
      <c r="AO874" s="70">
        <v>4917.2303240000001</v>
      </c>
    </row>
    <row r="875" spans="1:41" x14ac:dyDescent="0.25">
      <c r="A875" s="72">
        <v>10718</v>
      </c>
      <c r="B875" s="70"/>
      <c r="C875" s="70"/>
      <c r="D875" s="70"/>
      <c r="E875" s="70"/>
      <c r="F875" s="70"/>
      <c r="G875" s="70"/>
      <c r="H875" s="70"/>
      <c r="I875" s="70"/>
      <c r="J875" s="70"/>
      <c r="K875" s="70"/>
      <c r="L875" s="70"/>
      <c r="M875" s="70"/>
      <c r="N875" s="70"/>
      <c r="O875" s="70"/>
      <c r="P875" s="70"/>
      <c r="Q875" s="70"/>
      <c r="R875" s="70"/>
      <c r="S875" s="70"/>
      <c r="T875" s="70">
        <v>24400</v>
      </c>
      <c r="U875" s="70">
        <v>20936.475624000002</v>
      </c>
      <c r="V875" s="70"/>
      <c r="W875" s="70"/>
      <c r="X875" s="70"/>
      <c r="Y875" s="70"/>
      <c r="Z875" s="70"/>
      <c r="AA875" s="70"/>
      <c r="AB875" s="70"/>
      <c r="AC875" s="70"/>
      <c r="AD875" s="70"/>
      <c r="AE875" s="70"/>
      <c r="AF875" s="70"/>
      <c r="AG875" s="70"/>
      <c r="AH875" s="70"/>
      <c r="AI875" s="70"/>
      <c r="AJ875" s="70"/>
      <c r="AK875" s="70"/>
      <c r="AL875" s="70"/>
      <c r="AM875" s="70"/>
      <c r="AN875" s="70">
        <v>24400</v>
      </c>
      <c r="AO875" s="70">
        <v>20936.475624000002</v>
      </c>
    </row>
    <row r="876" spans="1:41" x14ac:dyDescent="0.25">
      <c r="A876" s="72">
        <v>10728</v>
      </c>
      <c r="B876" s="70"/>
      <c r="C876" s="70"/>
      <c r="D876" s="70"/>
      <c r="E876" s="70"/>
      <c r="F876" s="70"/>
      <c r="G876" s="70"/>
      <c r="H876" s="70"/>
      <c r="I876" s="70"/>
      <c r="J876" s="70"/>
      <c r="K876" s="70"/>
      <c r="L876" s="70"/>
      <c r="M876" s="70"/>
      <c r="N876" s="70"/>
      <c r="O876" s="70"/>
      <c r="P876" s="70"/>
      <c r="Q876" s="70"/>
      <c r="R876" s="70"/>
      <c r="S876" s="70"/>
      <c r="T876" s="70"/>
      <c r="U876" s="70"/>
      <c r="V876" s="70"/>
      <c r="W876" s="70"/>
      <c r="X876" s="70"/>
      <c r="Y876" s="70"/>
      <c r="Z876" s="70"/>
      <c r="AA876" s="70"/>
      <c r="AB876" s="70">
        <v>8875</v>
      </c>
      <c r="AC876" s="70">
        <v>9621.9026109999995</v>
      </c>
      <c r="AD876" s="70"/>
      <c r="AE876" s="70"/>
      <c r="AF876" s="70"/>
      <c r="AG876" s="70"/>
      <c r="AH876" s="70"/>
      <c r="AI876" s="70"/>
      <c r="AJ876" s="70"/>
      <c r="AK876" s="70"/>
      <c r="AL876" s="70"/>
      <c r="AM876" s="70"/>
      <c r="AN876" s="70">
        <v>8875</v>
      </c>
      <c r="AO876" s="70">
        <v>9621.9026109999995</v>
      </c>
    </row>
    <row r="877" spans="1:41" x14ac:dyDescent="0.25">
      <c r="A877" s="72">
        <v>10757</v>
      </c>
      <c r="B877" s="70"/>
      <c r="C877" s="70"/>
      <c r="D877" s="70"/>
      <c r="E877" s="70"/>
      <c r="F877" s="70"/>
      <c r="G877" s="70"/>
      <c r="H877" s="70"/>
      <c r="I877" s="70"/>
      <c r="J877" s="70"/>
      <c r="K877" s="70"/>
      <c r="L877" s="70"/>
      <c r="M877" s="70"/>
      <c r="N877" s="70"/>
      <c r="O877" s="70"/>
      <c r="P877" s="70"/>
      <c r="Q877" s="70"/>
      <c r="R877" s="70"/>
      <c r="S877" s="70"/>
      <c r="T877" s="70"/>
      <c r="U877" s="70"/>
      <c r="V877" s="70"/>
      <c r="W877" s="70"/>
      <c r="X877" s="70"/>
      <c r="Y877" s="70"/>
      <c r="Z877" s="70"/>
      <c r="AA877" s="70"/>
      <c r="AB877" s="70">
        <v>5292</v>
      </c>
      <c r="AC877" s="70">
        <v>4854.9983269999993</v>
      </c>
      <c r="AD877" s="70"/>
      <c r="AE877" s="70"/>
      <c r="AF877" s="70"/>
      <c r="AG877" s="70"/>
      <c r="AH877" s="70"/>
      <c r="AI877" s="70"/>
      <c r="AJ877" s="70"/>
      <c r="AK877" s="70"/>
      <c r="AL877" s="70"/>
      <c r="AM877" s="70"/>
      <c r="AN877" s="70">
        <v>5292</v>
      </c>
      <c r="AO877" s="70">
        <v>4854.9983269999993</v>
      </c>
    </row>
    <row r="878" spans="1:41" x14ac:dyDescent="0.25">
      <c r="A878" s="72">
        <v>10791</v>
      </c>
      <c r="B878" s="70"/>
      <c r="C878" s="70"/>
      <c r="D878" s="70"/>
      <c r="E878" s="70"/>
      <c r="F878" s="70"/>
      <c r="G878" s="70"/>
      <c r="H878" s="70"/>
      <c r="I878" s="70"/>
      <c r="J878" s="70"/>
      <c r="K878" s="70"/>
      <c r="L878" s="70"/>
      <c r="M878" s="70"/>
      <c r="N878" s="70"/>
      <c r="O878" s="70"/>
      <c r="P878" s="70"/>
      <c r="Q878" s="70"/>
      <c r="R878" s="70"/>
      <c r="S878" s="70"/>
      <c r="T878" s="70">
        <v>69503</v>
      </c>
      <c r="U878" s="70">
        <v>62771.333251999997</v>
      </c>
      <c r="V878" s="70"/>
      <c r="W878" s="70"/>
      <c r="X878" s="70"/>
      <c r="Y878" s="70"/>
      <c r="Z878" s="70"/>
      <c r="AA878" s="70"/>
      <c r="AB878" s="70"/>
      <c r="AC878" s="70"/>
      <c r="AD878" s="70"/>
      <c r="AE878" s="70"/>
      <c r="AF878" s="70"/>
      <c r="AG878" s="70"/>
      <c r="AH878" s="70"/>
      <c r="AI878" s="70"/>
      <c r="AJ878" s="70"/>
      <c r="AK878" s="70"/>
      <c r="AL878" s="70"/>
      <c r="AM878" s="70"/>
      <c r="AN878" s="70">
        <v>69503</v>
      </c>
      <c r="AO878" s="70">
        <v>62771.333251999997</v>
      </c>
    </row>
    <row r="879" spans="1:41" x14ac:dyDescent="0.25">
      <c r="A879" s="72">
        <v>10793</v>
      </c>
      <c r="B879" s="70"/>
      <c r="C879" s="70"/>
      <c r="D879" s="70"/>
      <c r="E879" s="70"/>
      <c r="F879" s="70"/>
      <c r="G879" s="70"/>
      <c r="H879" s="70"/>
      <c r="I879" s="70"/>
      <c r="J879" s="70"/>
      <c r="K879" s="70"/>
      <c r="L879" s="70"/>
      <c r="M879" s="70"/>
      <c r="N879" s="70"/>
      <c r="O879" s="70"/>
      <c r="P879" s="70"/>
      <c r="Q879" s="70"/>
      <c r="R879" s="70"/>
      <c r="S879" s="70"/>
      <c r="T879" s="70">
        <v>54401</v>
      </c>
      <c r="U879" s="70">
        <v>60128.536376999997</v>
      </c>
      <c r="V879" s="70"/>
      <c r="W879" s="70"/>
      <c r="X879" s="70"/>
      <c r="Y879" s="70"/>
      <c r="Z879" s="70"/>
      <c r="AA879" s="70"/>
      <c r="AB879" s="70"/>
      <c r="AC879" s="70"/>
      <c r="AD879" s="70"/>
      <c r="AE879" s="70"/>
      <c r="AF879" s="70"/>
      <c r="AG879" s="70"/>
      <c r="AH879" s="70"/>
      <c r="AI879" s="70"/>
      <c r="AJ879" s="70"/>
      <c r="AK879" s="70"/>
      <c r="AL879" s="70"/>
      <c r="AM879" s="70"/>
      <c r="AN879" s="70">
        <v>54401</v>
      </c>
      <c r="AO879" s="70">
        <v>60128.536376999997</v>
      </c>
    </row>
    <row r="880" spans="1:41" x14ac:dyDescent="0.25">
      <c r="A880" s="72">
        <v>10843</v>
      </c>
      <c r="B880" s="70"/>
      <c r="C880" s="70"/>
      <c r="D880" s="70"/>
      <c r="E880" s="70"/>
      <c r="F880" s="70"/>
      <c r="G880" s="70"/>
      <c r="H880" s="70"/>
      <c r="I880" s="70"/>
      <c r="J880" s="70"/>
      <c r="K880" s="70"/>
      <c r="L880" s="70"/>
      <c r="M880" s="70"/>
      <c r="N880" s="70"/>
      <c r="O880" s="70"/>
      <c r="P880" s="70"/>
      <c r="Q880" s="70"/>
      <c r="R880" s="70"/>
      <c r="S880" s="70"/>
      <c r="T880" s="70">
        <v>11600</v>
      </c>
      <c r="U880" s="70">
        <v>15720.559958999998</v>
      </c>
      <c r="V880" s="70"/>
      <c r="W880" s="70"/>
      <c r="X880" s="70"/>
      <c r="Y880" s="70"/>
      <c r="Z880" s="70"/>
      <c r="AA880" s="70"/>
      <c r="AB880" s="70"/>
      <c r="AC880" s="70"/>
      <c r="AD880" s="70"/>
      <c r="AE880" s="70"/>
      <c r="AF880" s="70"/>
      <c r="AG880" s="70"/>
      <c r="AH880" s="70"/>
      <c r="AI880" s="70"/>
      <c r="AJ880" s="70"/>
      <c r="AK880" s="70"/>
      <c r="AL880" s="70"/>
      <c r="AM880" s="70"/>
      <c r="AN880" s="70">
        <v>11600</v>
      </c>
      <c r="AO880" s="70">
        <v>15720.559958999998</v>
      </c>
    </row>
    <row r="881" spans="1:41" x14ac:dyDescent="0.25">
      <c r="A881" s="72">
        <v>10849</v>
      </c>
      <c r="B881" s="70"/>
      <c r="C881" s="70"/>
      <c r="D881" s="70"/>
      <c r="E881" s="70"/>
      <c r="F881" s="70"/>
      <c r="G881" s="70"/>
      <c r="H881" s="70"/>
      <c r="I881" s="70"/>
      <c r="J881" s="70"/>
      <c r="K881" s="70"/>
      <c r="L881" s="70"/>
      <c r="M881" s="70"/>
      <c r="N881" s="70"/>
      <c r="O881" s="70"/>
      <c r="P881" s="70"/>
      <c r="Q881" s="70"/>
      <c r="R881" s="70"/>
      <c r="S881" s="70"/>
      <c r="T881" s="70"/>
      <c r="U881" s="70"/>
      <c r="V881" s="70"/>
      <c r="W881" s="70"/>
      <c r="X881" s="70"/>
      <c r="Y881" s="70"/>
      <c r="Z881" s="70"/>
      <c r="AA881" s="70"/>
      <c r="AB881" s="70">
        <v>23910</v>
      </c>
      <c r="AC881" s="70">
        <v>31114.603180999999</v>
      </c>
      <c r="AD881" s="70"/>
      <c r="AE881" s="70"/>
      <c r="AF881" s="70"/>
      <c r="AG881" s="70"/>
      <c r="AH881" s="70"/>
      <c r="AI881" s="70"/>
      <c r="AJ881" s="70"/>
      <c r="AK881" s="70"/>
      <c r="AL881" s="70"/>
      <c r="AM881" s="70"/>
      <c r="AN881" s="70">
        <v>23910</v>
      </c>
      <c r="AO881" s="70">
        <v>31114.603180999999</v>
      </c>
    </row>
    <row r="882" spans="1:41" x14ac:dyDescent="0.25">
      <c r="A882" s="72">
        <v>10853</v>
      </c>
      <c r="B882" s="70"/>
      <c r="C882" s="70"/>
      <c r="D882" s="70"/>
      <c r="E882" s="70"/>
      <c r="F882" s="70"/>
      <c r="G882" s="70"/>
      <c r="H882" s="70"/>
      <c r="I882" s="70"/>
      <c r="J882" s="70"/>
      <c r="K882" s="70"/>
      <c r="L882" s="70"/>
      <c r="M882" s="70"/>
      <c r="N882" s="70"/>
      <c r="O882" s="70"/>
      <c r="P882" s="70"/>
      <c r="Q882" s="70"/>
      <c r="R882" s="70"/>
      <c r="S882" s="70"/>
      <c r="T882" s="70"/>
      <c r="U882" s="70"/>
      <c r="V882" s="70"/>
      <c r="W882" s="70"/>
      <c r="X882" s="70"/>
      <c r="Y882" s="70"/>
      <c r="Z882" s="70"/>
      <c r="AA882" s="70"/>
      <c r="AB882" s="70">
        <v>8538</v>
      </c>
      <c r="AC882" s="70">
        <v>16694.792114</v>
      </c>
      <c r="AD882" s="70"/>
      <c r="AE882" s="70"/>
      <c r="AF882" s="70"/>
      <c r="AG882" s="70"/>
      <c r="AH882" s="70"/>
      <c r="AI882" s="70"/>
      <c r="AJ882" s="70"/>
      <c r="AK882" s="70"/>
      <c r="AL882" s="70"/>
      <c r="AM882" s="70"/>
      <c r="AN882" s="70">
        <v>8538</v>
      </c>
      <c r="AO882" s="70">
        <v>16694.792114</v>
      </c>
    </row>
    <row r="883" spans="1:41" x14ac:dyDescent="0.25">
      <c r="A883" s="72">
        <v>10859</v>
      </c>
      <c r="B883" s="70"/>
      <c r="C883" s="70"/>
      <c r="D883" s="70"/>
      <c r="E883" s="70"/>
      <c r="F883" s="70"/>
      <c r="G883" s="70"/>
      <c r="H883" s="70"/>
      <c r="I883" s="70"/>
      <c r="J883" s="70"/>
      <c r="K883" s="70"/>
      <c r="L883" s="70"/>
      <c r="M883" s="70"/>
      <c r="N883" s="70"/>
      <c r="O883" s="70"/>
      <c r="P883" s="70"/>
      <c r="Q883" s="70"/>
      <c r="R883" s="70"/>
      <c r="S883" s="70"/>
      <c r="T883" s="70"/>
      <c r="U883" s="70"/>
      <c r="V883" s="70"/>
      <c r="W883" s="70"/>
      <c r="X883" s="70"/>
      <c r="Y883" s="70"/>
      <c r="Z883" s="70"/>
      <c r="AA883" s="70"/>
      <c r="AB883" s="70">
        <v>116386</v>
      </c>
      <c r="AC883" s="70">
        <v>109574.31689500001</v>
      </c>
      <c r="AD883" s="70"/>
      <c r="AE883" s="70"/>
      <c r="AF883" s="70"/>
      <c r="AG883" s="70"/>
      <c r="AH883" s="70"/>
      <c r="AI883" s="70"/>
      <c r="AJ883" s="70"/>
      <c r="AK883" s="70"/>
      <c r="AL883" s="70"/>
      <c r="AM883" s="70"/>
      <c r="AN883" s="70">
        <v>116386</v>
      </c>
      <c r="AO883" s="70">
        <v>109574.31689500001</v>
      </c>
    </row>
    <row r="884" spans="1:41" x14ac:dyDescent="0.25">
      <c r="A884" s="72">
        <v>10860</v>
      </c>
      <c r="B884" s="70"/>
      <c r="C884" s="70"/>
      <c r="D884" s="70"/>
      <c r="E884" s="70"/>
      <c r="F884" s="70"/>
      <c r="G884" s="70"/>
      <c r="H884" s="70"/>
      <c r="I884" s="70"/>
      <c r="J884" s="70"/>
      <c r="K884" s="70"/>
      <c r="L884" s="70"/>
      <c r="M884" s="70"/>
      <c r="N884" s="70"/>
      <c r="O884" s="70"/>
      <c r="P884" s="70"/>
      <c r="Q884" s="70"/>
      <c r="R884" s="70"/>
      <c r="S884" s="70"/>
      <c r="T884" s="70"/>
      <c r="U884" s="70"/>
      <c r="V884" s="70"/>
      <c r="W884" s="70"/>
      <c r="X884" s="70"/>
      <c r="Y884" s="70"/>
      <c r="Z884" s="70"/>
      <c r="AA884" s="70"/>
      <c r="AB884" s="70">
        <v>1704</v>
      </c>
      <c r="AC884" s="70">
        <v>1127.5974309999999</v>
      </c>
      <c r="AD884" s="70"/>
      <c r="AE884" s="70"/>
      <c r="AF884" s="70"/>
      <c r="AG884" s="70"/>
      <c r="AH884" s="70"/>
      <c r="AI884" s="70"/>
      <c r="AJ884" s="70"/>
      <c r="AK884" s="70"/>
      <c r="AL884" s="70"/>
      <c r="AM884" s="70"/>
      <c r="AN884" s="70">
        <v>1704</v>
      </c>
      <c r="AO884" s="70">
        <v>1127.5974309999999</v>
      </c>
    </row>
    <row r="885" spans="1:41" x14ac:dyDescent="0.25">
      <c r="A885" s="72">
        <v>10861</v>
      </c>
      <c r="B885" s="70"/>
      <c r="C885" s="70"/>
      <c r="D885" s="70"/>
      <c r="E885" s="70"/>
      <c r="F885" s="70"/>
      <c r="G885" s="70"/>
      <c r="H885" s="70"/>
      <c r="I885" s="70"/>
      <c r="J885" s="70"/>
      <c r="K885" s="70"/>
      <c r="L885" s="70"/>
      <c r="M885" s="70"/>
      <c r="N885" s="70"/>
      <c r="O885" s="70"/>
      <c r="P885" s="70"/>
      <c r="Q885" s="70"/>
      <c r="R885" s="70"/>
      <c r="S885" s="70"/>
      <c r="T885" s="70"/>
      <c r="U885" s="70"/>
      <c r="V885" s="70"/>
      <c r="W885" s="70"/>
      <c r="X885" s="70"/>
      <c r="Y885" s="70"/>
      <c r="Z885" s="70"/>
      <c r="AA885" s="70"/>
      <c r="AB885" s="70">
        <v>4857</v>
      </c>
      <c r="AC885" s="70">
        <v>2627.2703859999997</v>
      </c>
      <c r="AD885" s="70"/>
      <c r="AE885" s="70"/>
      <c r="AF885" s="70"/>
      <c r="AG885" s="70"/>
      <c r="AH885" s="70"/>
      <c r="AI885" s="70"/>
      <c r="AJ885" s="70"/>
      <c r="AK885" s="70"/>
      <c r="AL885" s="70"/>
      <c r="AM885" s="70"/>
      <c r="AN885" s="70">
        <v>4857</v>
      </c>
      <c r="AO885" s="70">
        <v>2627.2703859999997</v>
      </c>
    </row>
    <row r="886" spans="1:41" x14ac:dyDescent="0.25">
      <c r="A886" s="72">
        <v>10865</v>
      </c>
      <c r="B886" s="70"/>
      <c r="C886" s="70"/>
      <c r="D886" s="70"/>
      <c r="E886" s="70"/>
      <c r="F886" s="70"/>
      <c r="G886" s="70"/>
      <c r="H886" s="70"/>
      <c r="I886" s="70"/>
      <c r="J886" s="70"/>
      <c r="K886" s="70"/>
      <c r="L886" s="70"/>
      <c r="M886" s="70"/>
      <c r="N886" s="70"/>
      <c r="O886" s="70"/>
      <c r="P886" s="70"/>
      <c r="Q886" s="70"/>
      <c r="R886" s="70"/>
      <c r="S886" s="70"/>
      <c r="T886" s="70"/>
      <c r="U886" s="70"/>
      <c r="V886" s="70"/>
      <c r="W886" s="70"/>
      <c r="X886" s="70"/>
      <c r="Y886" s="70"/>
      <c r="Z886" s="70"/>
      <c r="AA886" s="70"/>
      <c r="AB886" s="70">
        <v>14309</v>
      </c>
      <c r="AC886" s="70">
        <v>12729.997558000001</v>
      </c>
      <c r="AD886" s="70"/>
      <c r="AE886" s="70"/>
      <c r="AF886" s="70"/>
      <c r="AG886" s="70"/>
      <c r="AH886" s="70"/>
      <c r="AI886" s="70"/>
      <c r="AJ886" s="70"/>
      <c r="AK886" s="70"/>
      <c r="AL886" s="70"/>
      <c r="AM886" s="70"/>
      <c r="AN886" s="70">
        <v>14309</v>
      </c>
      <c r="AO886" s="70">
        <v>12729.997558000001</v>
      </c>
    </row>
    <row r="887" spans="1:41" x14ac:dyDescent="0.25">
      <c r="A887" s="72">
        <v>10871</v>
      </c>
      <c r="B887" s="70"/>
      <c r="C887" s="70"/>
      <c r="D887" s="70"/>
      <c r="E887" s="70"/>
      <c r="F887" s="70"/>
      <c r="G887" s="70"/>
      <c r="H887" s="70"/>
      <c r="I887" s="70"/>
      <c r="J887" s="70"/>
      <c r="K887" s="70"/>
      <c r="L887" s="70"/>
      <c r="M887" s="70"/>
      <c r="N887" s="70">
        <v>9371</v>
      </c>
      <c r="O887" s="70">
        <v>4817.3151860000007</v>
      </c>
      <c r="P887" s="70"/>
      <c r="Q887" s="70"/>
      <c r="R887" s="70"/>
      <c r="S887" s="70"/>
      <c r="T887" s="70"/>
      <c r="U887" s="70"/>
      <c r="V887" s="70"/>
      <c r="W887" s="70"/>
      <c r="X887" s="70"/>
      <c r="Y887" s="70"/>
      <c r="Z887" s="70"/>
      <c r="AA887" s="70"/>
      <c r="AB887" s="70"/>
      <c r="AC887" s="70"/>
      <c r="AD887" s="70"/>
      <c r="AE887" s="70"/>
      <c r="AF887" s="70"/>
      <c r="AG887" s="70"/>
      <c r="AH887" s="70"/>
      <c r="AI887" s="70"/>
      <c r="AJ887" s="70"/>
      <c r="AK887" s="70"/>
      <c r="AL887" s="70"/>
      <c r="AM887" s="70"/>
      <c r="AN887" s="70">
        <v>9371</v>
      </c>
      <c r="AO887" s="70">
        <v>4817.3151860000007</v>
      </c>
    </row>
    <row r="888" spans="1:41" x14ac:dyDescent="0.25">
      <c r="A888" s="72">
        <v>10874</v>
      </c>
      <c r="B888" s="70"/>
      <c r="C888" s="70"/>
      <c r="D888" s="70"/>
      <c r="E888" s="70"/>
      <c r="F888" s="70"/>
      <c r="G888" s="70"/>
      <c r="H888" s="70"/>
      <c r="I888" s="70"/>
      <c r="J888" s="70"/>
      <c r="K888" s="70"/>
      <c r="L888" s="70"/>
      <c r="M888" s="70"/>
      <c r="N888" s="70"/>
      <c r="O888" s="70"/>
      <c r="P888" s="70"/>
      <c r="Q888" s="70"/>
      <c r="R888" s="70"/>
      <c r="S888" s="70"/>
      <c r="T888" s="70"/>
      <c r="U888" s="70"/>
      <c r="V888" s="70"/>
      <c r="W888" s="70"/>
      <c r="X888" s="70"/>
      <c r="Y888" s="70"/>
      <c r="Z888" s="70"/>
      <c r="AA888" s="70"/>
      <c r="AB888" s="70">
        <v>10096</v>
      </c>
      <c r="AC888" s="70">
        <v>11067.494385</v>
      </c>
      <c r="AD888" s="70"/>
      <c r="AE888" s="70"/>
      <c r="AF888" s="70"/>
      <c r="AG888" s="70"/>
      <c r="AH888" s="70"/>
      <c r="AI888" s="70"/>
      <c r="AJ888" s="70"/>
      <c r="AK888" s="70"/>
      <c r="AL888" s="70"/>
      <c r="AM888" s="70"/>
      <c r="AN888" s="70">
        <v>10096</v>
      </c>
      <c r="AO888" s="70">
        <v>11067.494385</v>
      </c>
    </row>
    <row r="889" spans="1:41" x14ac:dyDescent="0.25">
      <c r="A889" s="72">
        <v>10875</v>
      </c>
      <c r="B889" s="70"/>
      <c r="C889" s="70"/>
      <c r="D889" s="70"/>
      <c r="E889" s="70"/>
      <c r="F889" s="70"/>
      <c r="G889" s="70"/>
      <c r="H889" s="70"/>
      <c r="I889" s="70"/>
      <c r="J889" s="70"/>
      <c r="K889" s="70"/>
      <c r="L889" s="70"/>
      <c r="M889" s="70"/>
      <c r="N889" s="70"/>
      <c r="O889" s="70"/>
      <c r="P889" s="70"/>
      <c r="Q889" s="70"/>
      <c r="R889" s="70"/>
      <c r="S889" s="70"/>
      <c r="T889" s="70"/>
      <c r="U889" s="70"/>
      <c r="V889" s="70"/>
      <c r="W889" s="70"/>
      <c r="X889" s="70"/>
      <c r="Y889" s="70"/>
      <c r="Z889" s="70"/>
      <c r="AA889" s="70"/>
      <c r="AB889" s="70">
        <v>6322</v>
      </c>
      <c r="AC889" s="70">
        <v>9235.3457330000001</v>
      </c>
      <c r="AD889" s="70"/>
      <c r="AE889" s="70"/>
      <c r="AF889" s="70"/>
      <c r="AG889" s="70"/>
      <c r="AH889" s="70"/>
      <c r="AI889" s="70"/>
      <c r="AJ889" s="70"/>
      <c r="AK889" s="70"/>
      <c r="AL889" s="70"/>
      <c r="AM889" s="70"/>
      <c r="AN889" s="70">
        <v>6322</v>
      </c>
      <c r="AO889" s="70">
        <v>9235.3457330000001</v>
      </c>
    </row>
    <row r="890" spans="1:41" x14ac:dyDescent="0.25">
      <c r="A890" s="72">
        <v>10877</v>
      </c>
      <c r="B890" s="70"/>
      <c r="C890" s="70"/>
      <c r="D890" s="70"/>
      <c r="E890" s="70"/>
      <c r="F890" s="70"/>
      <c r="G890" s="70"/>
      <c r="H890" s="70"/>
      <c r="I890" s="70"/>
      <c r="J890" s="70"/>
      <c r="K890" s="70"/>
      <c r="L890" s="70"/>
      <c r="M890" s="70"/>
      <c r="N890" s="70"/>
      <c r="O890" s="70"/>
      <c r="P890" s="70"/>
      <c r="Q890" s="70"/>
      <c r="R890" s="70"/>
      <c r="S890" s="70"/>
      <c r="T890" s="70"/>
      <c r="U890" s="70"/>
      <c r="V890" s="70"/>
      <c r="W890" s="70"/>
      <c r="X890" s="70"/>
      <c r="Y890" s="70"/>
      <c r="Z890" s="70"/>
      <c r="AA890" s="70"/>
      <c r="AB890" s="70">
        <v>6229</v>
      </c>
      <c r="AC890" s="70">
        <v>5384.4477239999997</v>
      </c>
      <c r="AD890" s="70"/>
      <c r="AE890" s="70"/>
      <c r="AF890" s="70"/>
      <c r="AG890" s="70"/>
      <c r="AH890" s="70"/>
      <c r="AI890" s="70"/>
      <c r="AJ890" s="70"/>
      <c r="AK890" s="70"/>
      <c r="AL890" s="70"/>
      <c r="AM890" s="70"/>
      <c r="AN890" s="70">
        <v>6229</v>
      </c>
      <c r="AO890" s="70">
        <v>5384.4477239999997</v>
      </c>
    </row>
    <row r="891" spans="1:41" x14ac:dyDescent="0.25">
      <c r="A891" s="72">
        <v>10878</v>
      </c>
      <c r="B891" s="70"/>
      <c r="C891" s="70"/>
      <c r="D891" s="70"/>
      <c r="E891" s="70"/>
      <c r="F891" s="70"/>
      <c r="G891" s="70"/>
      <c r="H891" s="70"/>
      <c r="I891" s="70"/>
      <c r="J891" s="70"/>
      <c r="K891" s="70"/>
      <c r="L891" s="70"/>
      <c r="M891" s="70"/>
      <c r="N891" s="70"/>
      <c r="O891" s="70"/>
      <c r="P891" s="70"/>
      <c r="Q891" s="70"/>
      <c r="R891" s="70"/>
      <c r="S891" s="70"/>
      <c r="T891" s="70"/>
      <c r="U891" s="70"/>
      <c r="V891" s="70"/>
      <c r="W891" s="70"/>
      <c r="X891" s="70"/>
      <c r="Y891" s="70"/>
      <c r="Z891" s="70"/>
      <c r="AA891" s="70"/>
      <c r="AB891" s="70">
        <v>7612</v>
      </c>
      <c r="AC891" s="70">
        <v>4785.2217949999995</v>
      </c>
      <c r="AD891" s="70"/>
      <c r="AE891" s="70"/>
      <c r="AF891" s="70"/>
      <c r="AG891" s="70"/>
      <c r="AH891" s="70"/>
      <c r="AI891" s="70"/>
      <c r="AJ891" s="70"/>
      <c r="AK891" s="70"/>
      <c r="AL891" s="70"/>
      <c r="AM891" s="70"/>
      <c r="AN891" s="70">
        <v>7612</v>
      </c>
      <c r="AO891" s="70">
        <v>4785.2217949999995</v>
      </c>
    </row>
    <row r="892" spans="1:41" x14ac:dyDescent="0.25">
      <c r="A892" s="72">
        <v>10880</v>
      </c>
      <c r="B892" s="70"/>
      <c r="C892" s="70"/>
      <c r="D892" s="70"/>
      <c r="E892" s="70"/>
      <c r="F892" s="70"/>
      <c r="G892" s="70"/>
      <c r="H892" s="70"/>
      <c r="I892" s="70"/>
      <c r="J892" s="70"/>
      <c r="K892" s="70"/>
      <c r="L892" s="70"/>
      <c r="M892" s="70"/>
      <c r="N892" s="70"/>
      <c r="O892" s="70"/>
      <c r="P892" s="70"/>
      <c r="Q892" s="70"/>
      <c r="R892" s="70"/>
      <c r="S892" s="70"/>
      <c r="T892" s="70"/>
      <c r="U892" s="70"/>
      <c r="V892" s="70"/>
      <c r="W892" s="70"/>
      <c r="X892" s="70"/>
      <c r="Y892" s="70"/>
      <c r="Z892" s="70"/>
      <c r="AA892" s="70"/>
      <c r="AB892" s="70">
        <v>5781</v>
      </c>
      <c r="AC892" s="70">
        <v>4513.443322000001</v>
      </c>
      <c r="AD892" s="70"/>
      <c r="AE892" s="70"/>
      <c r="AF892" s="70"/>
      <c r="AG892" s="70"/>
      <c r="AH892" s="70"/>
      <c r="AI892" s="70"/>
      <c r="AJ892" s="70"/>
      <c r="AK892" s="70"/>
      <c r="AL892" s="70"/>
      <c r="AM892" s="70"/>
      <c r="AN892" s="70">
        <v>5781</v>
      </c>
      <c r="AO892" s="70">
        <v>4513.443322000001</v>
      </c>
    </row>
    <row r="893" spans="1:41" x14ac:dyDescent="0.25">
      <c r="A893" s="72">
        <v>10881</v>
      </c>
      <c r="B893" s="70"/>
      <c r="C893" s="70"/>
      <c r="D893" s="70"/>
      <c r="E893" s="70"/>
      <c r="F893" s="70"/>
      <c r="G893" s="70"/>
      <c r="H893" s="70"/>
      <c r="I893" s="70"/>
      <c r="J893" s="70"/>
      <c r="K893" s="70"/>
      <c r="L893" s="70"/>
      <c r="M893" s="70"/>
      <c r="N893" s="70"/>
      <c r="O893" s="70"/>
      <c r="P893" s="70"/>
      <c r="Q893" s="70"/>
      <c r="R893" s="70"/>
      <c r="S893" s="70"/>
      <c r="T893" s="70"/>
      <c r="U893" s="70"/>
      <c r="V893" s="70"/>
      <c r="W893" s="70"/>
      <c r="X893" s="70"/>
      <c r="Y893" s="70"/>
      <c r="Z893" s="70"/>
      <c r="AA893" s="70"/>
      <c r="AB893" s="70">
        <v>12368</v>
      </c>
      <c r="AC893" s="70">
        <v>12422.999207000001</v>
      </c>
      <c r="AD893" s="70"/>
      <c r="AE893" s="70"/>
      <c r="AF893" s="70"/>
      <c r="AG893" s="70"/>
      <c r="AH893" s="70"/>
      <c r="AI893" s="70"/>
      <c r="AJ893" s="70"/>
      <c r="AK893" s="70"/>
      <c r="AL893" s="70"/>
      <c r="AM893" s="70"/>
      <c r="AN893" s="70">
        <v>12368</v>
      </c>
      <c r="AO893" s="70">
        <v>12422.999207000001</v>
      </c>
    </row>
    <row r="894" spans="1:41" x14ac:dyDescent="0.25">
      <c r="A894" s="72">
        <v>10882</v>
      </c>
      <c r="B894" s="70"/>
      <c r="C894" s="70"/>
      <c r="D894" s="70"/>
      <c r="E894" s="70"/>
      <c r="F894" s="70"/>
      <c r="G894" s="70"/>
      <c r="H894" s="70"/>
      <c r="I894" s="70"/>
      <c r="J894" s="70"/>
      <c r="K894" s="70"/>
      <c r="L894" s="70"/>
      <c r="M894" s="70"/>
      <c r="N894" s="70"/>
      <c r="O894" s="70"/>
      <c r="P894" s="70"/>
      <c r="Q894" s="70"/>
      <c r="R894" s="70"/>
      <c r="S894" s="70"/>
      <c r="T894" s="70"/>
      <c r="U894" s="70"/>
      <c r="V894" s="70"/>
      <c r="W894" s="70"/>
      <c r="X894" s="70"/>
      <c r="Y894" s="70"/>
      <c r="Z894" s="70"/>
      <c r="AA894" s="70"/>
      <c r="AB894" s="70">
        <v>6359</v>
      </c>
      <c r="AC894" s="70">
        <v>8328.9588629999998</v>
      </c>
      <c r="AD894" s="70"/>
      <c r="AE894" s="70"/>
      <c r="AF894" s="70"/>
      <c r="AG894" s="70"/>
      <c r="AH894" s="70"/>
      <c r="AI894" s="70"/>
      <c r="AJ894" s="70"/>
      <c r="AK894" s="70"/>
      <c r="AL894" s="70"/>
      <c r="AM894" s="70"/>
      <c r="AN894" s="70">
        <v>6359</v>
      </c>
      <c r="AO894" s="70">
        <v>8328.9588629999998</v>
      </c>
    </row>
    <row r="895" spans="1:41" x14ac:dyDescent="0.25">
      <c r="A895" s="72">
        <v>10883</v>
      </c>
      <c r="B895" s="70"/>
      <c r="C895" s="70"/>
      <c r="D895" s="70"/>
      <c r="E895" s="70"/>
      <c r="F895" s="70"/>
      <c r="G895" s="70"/>
      <c r="H895" s="70"/>
      <c r="I895" s="70"/>
      <c r="J895" s="70"/>
      <c r="K895" s="70"/>
      <c r="L895" s="70"/>
      <c r="M895" s="70"/>
      <c r="N895" s="70"/>
      <c r="O895" s="70"/>
      <c r="P895" s="70"/>
      <c r="Q895" s="70"/>
      <c r="R895" s="70"/>
      <c r="S895" s="70"/>
      <c r="T895" s="70"/>
      <c r="U895" s="70"/>
      <c r="V895" s="70"/>
      <c r="W895" s="70"/>
      <c r="X895" s="70"/>
      <c r="Y895" s="70"/>
      <c r="Z895" s="70"/>
      <c r="AA895" s="70"/>
      <c r="AB895" s="70">
        <v>12002</v>
      </c>
      <c r="AC895" s="70">
        <v>12813.473998999998</v>
      </c>
      <c r="AD895" s="70"/>
      <c r="AE895" s="70"/>
      <c r="AF895" s="70"/>
      <c r="AG895" s="70"/>
      <c r="AH895" s="70"/>
      <c r="AI895" s="70"/>
      <c r="AJ895" s="70"/>
      <c r="AK895" s="70"/>
      <c r="AL895" s="70"/>
      <c r="AM895" s="70"/>
      <c r="AN895" s="70">
        <v>12002</v>
      </c>
      <c r="AO895" s="70">
        <v>12813.473998999998</v>
      </c>
    </row>
    <row r="896" spans="1:41" x14ac:dyDescent="0.25">
      <c r="A896" s="72">
        <v>10885</v>
      </c>
      <c r="B896" s="70"/>
      <c r="C896" s="70"/>
      <c r="D896" s="70"/>
      <c r="E896" s="70"/>
      <c r="F896" s="70"/>
      <c r="G896" s="70"/>
      <c r="H896" s="70"/>
      <c r="I896" s="70"/>
      <c r="J896" s="70"/>
      <c r="K896" s="70"/>
      <c r="L896" s="70"/>
      <c r="M896" s="70"/>
      <c r="N896" s="70"/>
      <c r="O896" s="70"/>
      <c r="P896" s="70"/>
      <c r="Q896" s="70"/>
      <c r="R896" s="70"/>
      <c r="S896" s="70"/>
      <c r="T896" s="70"/>
      <c r="U896" s="70"/>
      <c r="V896" s="70"/>
      <c r="W896" s="70"/>
      <c r="X896" s="70"/>
      <c r="Y896" s="70"/>
      <c r="Z896" s="70"/>
      <c r="AA896" s="70"/>
      <c r="AB896" s="70">
        <v>9470</v>
      </c>
      <c r="AC896" s="70">
        <v>14905.724548999999</v>
      </c>
      <c r="AD896" s="70"/>
      <c r="AE896" s="70"/>
      <c r="AF896" s="70"/>
      <c r="AG896" s="70"/>
      <c r="AH896" s="70"/>
      <c r="AI896" s="70"/>
      <c r="AJ896" s="70"/>
      <c r="AK896" s="70"/>
      <c r="AL896" s="70"/>
      <c r="AM896" s="70"/>
      <c r="AN896" s="70">
        <v>9470</v>
      </c>
      <c r="AO896" s="70">
        <v>14905.724548999999</v>
      </c>
    </row>
    <row r="897" spans="1:41" x14ac:dyDescent="0.25">
      <c r="A897" s="72">
        <v>10886</v>
      </c>
      <c r="B897" s="70"/>
      <c r="C897" s="70"/>
      <c r="D897" s="70"/>
      <c r="E897" s="70"/>
      <c r="F897" s="70"/>
      <c r="G897" s="70"/>
      <c r="H897" s="70"/>
      <c r="I897" s="70"/>
      <c r="J897" s="70"/>
      <c r="K897" s="70"/>
      <c r="L897" s="70"/>
      <c r="M897" s="70"/>
      <c r="N897" s="70"/>
      <c r="O897" s="70"/>
      <c r="P897" s="70"/>
      <c r="Q897" s="70"/>
      <c r="R897" s="70"/>
      <c r="S897" s="70"/>
      <c r="T897" s="70"/>
      <c r="U897" s="70"/>
      <c r="V897" s="70"/>
      <c r="W897" s="70"/>
      <c r="X897" s="70"/>
      <c r="Y897" s="70"/>
      <c r="Z897" s="70"/>
      <c r="AA897" s="70"/>
      <c r="AB897" s="70">
        <v>26349</v>
      </c>
      <c r="AC897" s="70">
        <v>11642.658936</v>
      </c>
      <c r="AD897" s="70"/>
      <c r="AE897" s="70"/>
      <c r="AF897" s="70"/>
      <c r="AG897" s="70"/>
      <c r="AH897" s="70"/>
      <c r="AI897" s="70"/>
      <c r="AJ897" s="70"/>
      <c r="AK897" s="70"/>
      <c r="AL897" s="70"/>
      <c r="AM897" s="70"/>
      <c r="AN897" s="70">
        <v>26349</v>
      </c>
      <c r="AO897" s="70">
        <v>11642.658936</v>
      </c>
    </row>
    <row r="898" spans="1:41" x14ac:dyDescent="0.25">
      <c r="A898" s="72">
        <v>10890</v>
      </c>
      <c r="B898" s="70"/>
      <c r="C898" s="70"/>
      <c r="D898" s="70"/>
      <c r="E898" s="70"/>
      <c r="F898" s="70"/>
      <c r="G898" s="70"/>
      <c r="H898" s="70"/>
      <c r="I898" s="70"/>
      <c r="J898" s="70"/>
      <c r="K898" s="70"/>
      <c r="L898" s="70"/>
      <c r="M898" s="70"/>
      <c r="N898" s="70"/>
      <c r="O898" s="70"/>
      <c r="P898" s="70"/>
      <c r="Q898" s="70"/>
      <c r="R898" s="70"/>
      <c r="S898" s="70"/>
      <c r="T898" s="70"/>
      <c r="U898" s="70"/>
      <c r="V898" s="70"/>
      <c r="W898" s="70"/>
      <c r="X898" s="70"/>
      <c r="Y898" s="70"/>
      <c r="Z898" s="70"/>
      <c r="AA898" s="70"/>
      <c r="AB898" s="70">
        <v>6115</v>
      </c>
      <c r="AC898" s="70">
        <v>4750.0735250000007</v>
      </c>
      <c r="AD898" s="70"/>
      <c r="AE898" s="70"/>
      <c r="AF898" s="70"/>
      <c r="AG898" s="70"/>
      <c r="AH898" s="70"/>
      <c r="AI898" s="70"/>
      <c r="AJ898" s="70"/>
      <c r="AK898" s="70"/>
      <c r="AL898" s="70"/>
      <c r="AM898" s="70"/>
      <c r="AN898" s="70">
        <v>6115</v>
      </c>
      <c r="AO898" s="70">
        <v>4750.0735250000007</v>
      </c>
    </row>
    <row r="899" spans="1:41" x14ac:dyDescent="0.25">
      <c r="A899" s="72">
        <v>10893</v>
      </c>
      <c r="B899" s="70"/>
      <c r="C899" s="70"/>
      <c r="D899" s="70"/>
      <c r="E899" s="70"/>
      <c r="F899" s="70"/>
      <c r="G899" s="70"/>
      <c r="H899" s="70"/>
      <c r="I899" s="70"/>
      <c r="J899" s="70"/>
      <c r="K899" s="70"/>
      <c r="L899" s="70"/>
      <c r="M899" s="70"/>
      <c r="N899" s="70"/>
      <c r="O899" s="70"/>
      <c r="P899" s="70"/>
      <c r="Q899" s="70"/>
      <c r="R899" s="70"/>
      <c r="S899" s="70"/>
      <c r="T899" s="70"/>
      <c r="U899" s="70"/>
      <c r="V899" s="70"/>
      <c r="W899" s="70"/>
      <c r="X899" s="70"/>
      <c r="Y899" s="70"/>
      <c r="Z899" s="70"/>
      <c r="AA899" s="70"/>
      <c r="AB899" s="70">
        <v>1429</v>
      </c>
      <c r="AC899" s="70">
        <v>2109.5643529999998</v>
      </c>
      <c r="AD899" s="70"/>
      <c r="AE899" s="70"/>
      <c r="AF899" s="70"/>
      <c r="AG899" s="70"/>
      <c r="AH899" s="70"/>
      <c r="AI899" s="70"/>
      <c r="AJ899" s="70"/>
      <c r="AK899" s="70"/>
      <c r="AL899" s="70"/>
      <c r="AM899" s="70"/>
      <c r="AN899" s="70">
        <v>1429</v>
      </c>
      <c r="AO899" s="70">
        <v>2109.5643529999998</v>
      </c>
    </row>
    <row r="900" spans="1:41" x14ac:dyDescent="0.25">
      <c r="A900" s="72">
        <v>10894</v>
      </c>
      <c r="B900" s="70"/>
      <c r="C900" s="70"/>
      <c r="D900" s="70"/>
      <c r="E900" s="70"/>
      <c r="F900" s="70"/>
      <c r="G900" s="70"/>
      <c r="H900" s="70"/>
      <c r="I900" s="70"/>
      <c r="J900" s="70"/>
      <c r="K900" s="70"/>
      <c r="L900" s="70"/>
      <c r="M900" s="70"/>
      <c r="N900" s="70"/>
      <c r="O900" s="70"/>
      <c r="P900" s="70"/>
      <c r="Q900" s="70"/>
      <c r="R900" s="70"/>
      <c r="S900" s="70"/>
      <c r="T900" s="70"/>
      <c r="U900" s="70"/>
      <c r="V900" s="70"/>
      <c r="W900" s="70"/>
      <c r="X900" s="70"/>
      <c r="Y900" s="70"/>
      <c r="Z900" s="70"/>
      <c r="AA900" s="70"/>
      <c r="AB900" s="70">
        <v>7237</v>
      </c>
      <c r="AC900" s="70">
        <v>7000.5443720000003</v>
      </c>
      <c r="AD900" s="70"/>
      <c r="AE900" s="70"/>
      <c r="AF900" s="70"/>
      <c r="AG900" s="70"/>
      <c r="AH900" s="70"/>
      <c r="AI900" s="70"/>
      <c r="AJ900" s="70"/>
      <c r="AK900" s="70"/>
      <c r="AL900" s="70"/>
      <c r="AM900" s="70"/>
      <c r="AN900" s="70">
        <v>7237</v>
      </c>
      <c r="AO900" s="70">
        <v>7000.5443720000003</v>
      </c>
    </row>
    <row r="901" spans="1:41" x14ac:dyDescent="0.25">
      <c r="A901" s="72">
        <v>10896</v>
      </c>
      <c r="B901" s="70"/>
      <c r="C901" s="70"/>
      <c r="D901" s="70"/>
      <c r="E901" s="70"/>
      <c r="F901" s="70"/>
      <c r="G901" s="70"/>
      <c r="H901" s="70"/>
      <c r="I901" s="70"/>
      <c r="J901" s="70"/>
      <c r="K901" s="70"/>
      <c r="L901" s="70"/>
      <c r="M901" s="70"/>
      <c r="N901" s="70"/>
      <c r="O901" s="70"/>
      <c r="P901" s="70"/>
      <c r="Q901" s="70"/>
      <c r="R901" s="70"/>
      <c r="S901" s="70"/>
      <c r="T901" s="70"/>
      <c r="U901" s="70"/>
      <c r="V901" s="70"/>
      <c r="W901" s="70"/>
      <c r="X901" s="70"/>
      <c r="Y901" s="70"/>
      <c r="Z901" s="70"/>
      <c r="AA901" s="70"/>
      <c r="AB901" s="70">
        <v>7626</v>
      </c>
      <c r="AC901" s="70">
        <v>5633.2001189999992</v>
      </c>
      <c r="AD901" s="70"/>
      <c r="AE901" s="70"/>
      <c r="AF901" s="70"/>
      <c r="AG901" s="70"/>
      <c r="AH901" s="70"/>
      <c r="AI901" s="70"/>
      <c r="AJ901" s="70"/>
      <c r="AK901" s="70"/>
      <c r="AL901" s="70"/>
      <c r="AM901" s="70"/>
      <c r="AN901" s="70">
        <v>7626</v>
      </c>
      <c r="AO901" s="70">
        <v>5633.2001189999992</v>
      </c>
    </row>
    <row r="902" spans="1:41" x14ac:dyDescent="0.25">
      <c r="A902" s="72">
        <v>10901</v>
      </c>
      <c r="B902" s="70"/>
      <c r="C902" s="70"/>
      <c r="D902" s="70"/>
      <c r="E902" s="70"/>
      <c r="F902" s="70"/>
      <c r="G902" s="70"/>
      <c r="H902" s="70"/>
      <c r="I902" s="70"/>
      <c r="J902" s="70"/>
      <c r="K902" s="70"/>
      <c r="L902" s="70"/>
      <c r="M902" s="70"/>
      <c r="N902" s="70"/>
      <c r="O902" s="70"/>
      <c r="P902" s="70"/>
      <c r="Q902" s="70"/>
      <c r="R902" s="70"/>
      <c r="S902" s="70"/>
      <c r="T902" s="70"/>
      <c r="U902" s="70"/>
      <c r="V902" s="70"/>
      <c r="W902" s="70"/>
      <c r="X902" s="70"/>
      <c r="Y902" s="70"/>
      <c r="Z902" s="70"/>
      <c r="AA902" s="70"/>
      <c r="AB902" s="70">
        <v>4496</v>
      </c>
      <c r="AC902" s="70">
        <v>3475.231636</v>
      </c>
      <c r="AD902" s="70"/>
      <c r="AE902" s="70"/>
      <c r="AF902" s="70"/>
      <c r="AG902" s="70"/>
      <c r="AH902" s="70"/>
      <c r="AI902" s="70"/>
      <c r="AJ902" s="70"/>
      <c r="AK902" s="70"/>
      <c r="AL902" s="70"/>
      <c r="AM902" s="70"/>
      <c r="AN902" s="70">
        <v>4496</v>
      </c>
      <c r="AO902" s="70">
        <v>3475.231636</v>
      </c>
    </row>
    <row r="903" spans="1:41" x14ac:dyDescent="0.25">
      <c r="A903" s="72">
        <v>10903</v>
      </c>
      <c r="B903" s="70"/>
      <c r="C903" s="70"/>
      <c r="D903" s="70"/>
      <c r="E903" s="70"/>
      <c r="F903" s="70"/>
      <c r="G903" s="70"/>
      <c r="H903" s="70"/>
      <c r="I903" s="70"/>
      <c r="J903" s="70"/>
      <c r="K903" s="70"/>
      <c r="L903" s="70">
        <v>5190</v>
      </c>
      <c r="M903" s="70">
        <v>4288.2205809999996</v>
      </c>
      <c r="N903" s="70"/>
      <c r="O903" s="70"/>
      <c r="P903" s="70"/>
      <c r="Q903" s="70"/>
      <c r="R903" s="70"/>
      <c r="S903" s="70"/>
      <c r="T903" s="70"/>
      <c r="U903" s="70"/>
      <c r="V903" s="70"/>
      <c r="W903" s="70"/>
      <c r="X903" s="70"/>
      <c r="Y903" s="70"/>
      <c r="Z903" s="70"/>
      <c r="AA903" s="70"/>
      <c r="AB903" s="70"/>
      <c r="AC903" s="70"/>
      <c r="AD903" s="70"/>
      <c r="AE903" s="70"/>
      <c r="AF903" s="70"/>
      <c r="AG903" s="70"/>
      <c r="AH903" s="70"/>
      <c r="AI903" s="70"/>
      <c r="AJ903" s="70"/>
      <c r="AK903" s="70"/>
      <c r="AL903" s="70"/>
      <c r="AM903" s="70"/>
      <c r="AN903" s="70">
        <v>5190</v>
      </c>
      <c r="AO903" s="70">
        <v>4288.2205809999996</v>
      </c>
    </row>
    <row r="904" spans="1:41" x14ac:dyDescent="0.25">
      <c r="A904" s="72">
        <v>10905</v>
      </c>
      <c r="B904" s="70">
        <v>9989</v>
      </c>
      <c r="C904" s="70">
        <v>8138.8684079999994</v>
      </c>
      <c r="D904" s="70"/>
      <c r="E904" s="70"/>
      <c r="F904" s="70"/>
      <c r="G904" s="70"/>
      <c r="H904" s="70"/>
      <c r="I904" s="70"/>
      <c r="J904" s="70"/>
      <c r="K904" s="70"/>
      <c r="L904" s="70"/>
      <c r="M904" s="70"/>
      <c r="N904" s="70"/>
      <c r="O904" s="70"/>
      <c r="P904" s="70"/>
      <c r="Q904" s="70"/>
      <c r="R904" s="70"/>
      <c r="S904" s="70"/>
      <c r="T904" s="70"/>
      <c r="U904" s="70"/>
      <c r="V904" s="70"/>
      <c r="W904" s="70"/>
      <c r="X904" s="70"/>
      <c r="Y904" s="70"/>
      <c r="Z904" s="70"/>
      <c r="AA904" s="70"/>
      <c r="AB904" s="70"/>
      <c r="AC904" s="70"/>
      <c r="AD904" s="70"/>
      <c r="AE904" s="70"/>
      <c r="AF904" s="70"/>
      <c r="AG904" s="70"/>
      <c r="AH904" s="70"/>
      <c r="AI904" s="70"/>
      <c r="AJ904" s="70"/>
      <c r="AK904" s="70"/>
      <c r="AL904" s="70"/>
      <c r="AM904" s="70"/>
      <c r="AN904" s="70">
        <v>9989</v>
      </c>
      <c r="AO904" s="70">
        <v>8138.8684079999994</v>
      </c>
    </row>
    <row r="905" spans="1:41" x14ac:dyDescent="0.25">
      <c r="A905" s="72">
        <v>10906</v>
      </c>
      <c r="B905" s="70">
        <v>8319</v>
      </c>
      <c r="C905" s="70">
        <v>7558.9008169999997</v>
      </c>
      <c r="D905" s="70"/>
      <c r="E905" s="70"/>
      <c r="F905" s="70"/>
      <c r="G905" s="70"/>
      <c r="H905" s="70"/>
      <c r="I905" s="70"/>
      <c r="J905" s="70"/>
      <c r="K905" s="70"/>
      <c r="L905" s="70"/>
      <c r="M905" s="70"/>
      <c r="N905" s="70"/>
      <c r="O905" s="70"/>
      <c r="P905" s="70"/>
      <c r="Q905" s="70"/>
      <c r="R905" s="70"/>
      <c r="S905" s="70"/>
      <c r="T905" s="70"/>
      <c r="U905" s="70"/>
      <c r="V905" s="70"/>
      <c r="W905" s="70"/>
      <c r="X905" s="70"/>
      <c r="Y905" s="70"/>
      <c r="Z905" s="70"/>
      <c r="AA905" s="70"/>
      <c r="AB905" s="70"/>
      <c r="AC905" s="70"/>
      <c r="AD905" s="70"/>
      <c r="AE905" s="70"/>
      <c r="AF905" s="70"/>
      <c r="AG905" s="70"/>
      <c r="AH905" s="70"/>
      <c r="AI905" s="70"/>
      <c r="AJ905" s="70"/>
      <c r="AK905" s="70"/>
      <c r="AL905" s="70"/>
      <c r="AM905" s="70"/>
      <c r="AN905" s="70">
        <v>8319</v>
      </c>
      <c r="AO905" s="70">
        <v>7558.9008169999997</v>
      </c>
    </row>
    <row r="906" spans="1:41" x14ac:dyDescent="0.25">
      <c r="A906" s="72">
        <v>10915</v>
      </c>
      <c r="B906" s="70"/>
      <c r="C906" s="70"/>
      <c r="D906" s="70"/>
      <c r="E906" s="70"/>
      <c r="F906" s="70"/>
      <c r="G906" s="70"/>
      <c r="H906" s="70"/>
      <c r="I906" s="70"/>
      <c r="J906" s="70"/>
      <c r="K906" s="70"/>
      <c r="L906" s="70"/>
      <c r="M906" s="70"/>
      <c r="N906" s="70"/>
      <c r="O906" s="70"/>
      <c r="P906" s="70"/>
      <c r="Q906" s="70"/>
      <c r="R906" s="70"/>
      <c r="S906" s="70"/>
      <c r="T906" s="70"/>
      <c r="U906" s="70"/>
      <c r="V906" s="70"/>
      <c r="W906" s="70"/>
      <c r="X906" s="70"/>
      <c r="Y906" s="70"/>
      <c r="Z906" s="70"/>
      <c r="AA906" s="70"/>
      <c r="AB906" s="70">
        <v>12428</v>
      </c>
      <c r="AC906" s="70">
        <v>16074.568877999998</v>
      </c>
      <c r="AD906" s="70"/>
      <c r="AE906" s="70"/>
      <c r="AF906" s="70"/>
      <c r="AG906" s="70"/>
      <c r="AH906" s="70"/>
      <c r="AI906" s="70"/>
      <c r="AJ906" s="70"/>
      <c r="AK906" s="70"/>
      <c r="AL906" s="70"/>
      <c r="AM906" s="70"/>
      <c r="AN906" s="70">
        <v>12428</v>
      </c>
      <c r="AO906" s="70">
        <v>16074.568877999998</v>
      </c>
    </row>
    <row r="907" spans="1:41" x14ac:dyDescent="0.25">
      <c r="A907" s="72">
        <v>10928</v>
      </c>
      <c r="B907" s="70"/>
      <c r="C907" s="70"/>
      <c r="D907" s="70"/>
      <c r="E907" s="70"/>
      <c r="F907" s="70"/>
      <c r="G907" s="70"/>
      <c r="H907" s="70"/>
      <c r="I907" s="70"/>
      <c r="J907" s="70"/>
      <c r="K907" s="70"/>
      <c r="L907" s="70"/>
      <c r="M907" s="70"/>
      <c r="N907" s="70"/>
      <c r="O907" s="70"/>
      <c r="P907" s="70"/>
      <c r="Q907" s="70"/>
      <c r="R907" s="70"/>
      <c r="S907" s="70"/>
      <c r="T907" s="70"/>
      <c r="U907" s="70"/>
      <c r="V907" s="70"/>
      <c r="W907" s="70"/>
      <c r="X907" s="70"/>
      <c r="Y907" s="70"/>
      <c r="Z907" s="70"/>
      <c r="AA907" s="70"/>
      <c r="AB907" s="70">
        <v>4439</v>
      </c>
      <c r="AC907" s="70">
        <v>6053.3768629999995</v>
      </c>
      <c r="AD907" s="70"/>
      <c r="AE907" s="70"/>
      <c r="AF907" s="70"/>
      <c r="AG907" s="70"/>
      <c r="AH907" s="70"/>
      <c r="AI907" s="70"/>
      <c r="AJ907" s="70"/>
      <c r="AK907" s="70"/>
      <c r="AL907" s="70"/>
      <c r="AM907" s="70"/>
      <c r="AN907" s="70">
        <v>4439</v>
      </c>
      <c r="AO907" s="70">
        <v>6053.3768629999995</v>
      </c>
    </row>
    <row r="908" spans="1:41" x14ac:dyDescent="0.25">
      <c r="A908" s="72">
        <v>10929</v>
      </c>
      <c r="B908" s="70"/>
      <c r="C908" s="70"/>
      <c r="D908" s="70"/>
      <c r="E908" s="70"/>
      <c r="F908" s="70"/>
      <c r="G908" s="70"/>
      <c r="H908" s="70"/>
      <c r="I908" s="70"/>
      <c r="J908" s="70"/>
      <c r="K908" s="70"/>
      <c r="L908" s="70"/>
      <c r="M908" s="70"/>
      <c r="N908" s="70"/>
      <c r="O908" s="70"/>
      <c r="P908" s="70"/>
      <c r="Q908" s="70"/>
      <c r="R908" s="70"/>
      <c r="S908" s="70"/>
      <c r="T908" s="70"/>
      <c r="U908" s="70"/>
      <c r="V908" s="70"/>
      <c r="W908" s="70"/>
      <c r="X908" s="70"/>
      <c r="Y908" s="70"/>
      <c r="Z908" s="70"/>
      <c r="AA908" s="70"/>
      <c r="AB908" s="70">
        <v>7539</v>
      </c>
      <c r="AC908" s="70">
        <v>7259.1492310000003</v>
      </c>
      <c r="AD908" s="70"/>
      <c r="AE908" s="70"/>
      <c r="AF908" s="70"/>
      <c r="AG908" s="70"/>
      <c r="AH908" s="70"/>
      <c r="AI908" s="70"/>
      <c r="AJ908" s="70"/>
      <c r="AK908" s="70"/>
      <c r="AL908" s="70"/>
      <c r="AM908" s="70"/>
      <c r="AN908" s="70">
        <v>7539</v>
      </c>
      <c r="AO908" s="70">
        <v>7259.1492310000003</v>
      </c>
    </row>
    <row r="909" spans="1:41" x14ac:dyDescent="0.25">
      <c r="A909" s="72">
        <v>10931</v>
      </c>
      <c r="B909" s="70"/>
      <c r="C909" s="70"/>
      <c r="D909" s="70"/>
      <c r="E909" s="70"/>
      <c r="F909" s="70"/>
      <c r="G909" s="70"/>
      <c r="H909" s="70"/>
      <c r="I909" s="70"/>
      <c r="J909" s="70"/>
      <c r="K909" s="70"/>
      <c r="L909" s="70"/>
      <c r="M909" s="70"/>
      <c r="N909" s="70"/>
      <c r="O909" s="70"/>
      <c r="P909" s="70"/>
      <c r="Q909" s="70"/>
      <c r="R909" s="70"/>
      <c r="S909" s="70"/>
      <c r="T909" s="70"/>
      <c r="U909" s="70"/>
      <c r="V909" s="70"/>
      <c r="W909" s="70"/>
      <c r="X909" s="70"/>
      <c r="Y909" s="70"/>
      <c r="Z909" s="70"/>
      <c r="AA909" s="70"/>
      <c r="AB909" s="70">
        <v>3466</v>
      </c>
      <c r="AC909" s="70">
        <v>3798.0747299999998</v>
      </c>
      <c r="AD909" s="70"/>
      <c r="AE909" s="70"/>
      <c r="AF909" s="70"/>
      <c r="AG909" s="70"/>
      <c r="AH909" s="70"/>
      <c r="AI909" s="70"/>
      <c r="AJ909" s="70"/>
      <c r="AK909" s="70"/>
      <c r="AL909" s="70"/>
      <c r="AM909" s="70"/>
      <c r="AN909" s="70">
        <v>3466</v>
      </c>
      <c r="AO909" s="70">
        <v>3798.0747299999998</v>
      </c>
    </row>
    <row r="910" spans="1:41" x14ac:dyDescent="0.25">
      <c r="A910" s="72">
        <v>10933</v>
      </c>
      <c r="B910" s="70"/>
      <c r="C910" s="70"/>
      <c r="D910" s="70"/>
      <c r="E910" s="70"/>
      <c r="F910" s="70"/>
      <c r="G910" s="70"/>
      <c r="H910" s="70"/>
      <c r="I910" s="70"/>
      <c r="J910" s="70"/>
      <c r="K910" s="70"/>
      <c r="L910" s="70"/>
      <c r="M910" s="70"/>
      <c r="N910" s="70"/>
      <c r="O910" s="70"/>
      <c r="P910" s="70"/>
      <c r="Q910" s="70"/>
      <c r="R910" s="70"/>
      <c r="S910" s="70"/>
      <c r="T910" s="70"/>
      <c r="U910" s="70"/>
      <c r="V910" s="70"/>
      <c r="W910" s="70"/>
      <c r="X910" s="70"/>
      <c r="Y910" s="70"/>
      <c r="Z910" s="70"/>
      <c r="AA910" s="70"/>
      <c r="AB910" s="70">
        <v>8719</v>
      </c>
      <c r="AC910" s="70">
        <v>5540.505204</v>
      </c>
      <c r="AD910" s="70"/>
      <c r="AE910" s="70"/>
      <c r="AF910" s="70"/>
      <c r="AG910" s="70"/>
      <c r="AH910" s="70"/>
      <c r="AI910" s="70"/>
      <c r="AJ910" s="70"/>
      <c r="AK910" s="70"/>
      <c r="AL910" s="70"/>
      <c r="AM910" s="70"/>
      <c r="AN910" s="70">
        <v>8719</v>
      </c>
      <c r="AO910" s="70">
        <v>5540.505204</v>
      </c>
    </row>
    <row r="911" spans="1:41" x14ac:dyDescent="0.25">
      <c r="A911" s="72">
        <v>10934</v>
      </c>
      <c r="B911" s="70"/>
      <c r="C911" s="70"/>
      <c r="D911" s="70"/>
      <c r="E911" s="70"/>
      <c r="F911" s="70"/>
      <c r="G911" s="70"/>
      <c r="H911" s="70"/>
      <c r="I911" s="70"/>
      <c r="J911" s="70"/>
      <c r="K911" s="70"/>
      <c r="L911" s="70"/>
      <c r="M911" s="70"/>
      <c r="N911" s="70"/>
      <c r="O911" s="70"/>
      <c r="P911" s="70"/>
      <c r="Q911" s="70"/>
      <c r="R911" s="70"/>
      <c r="S911" s="70"/>
      <c r="T911" s="70"/>
      <c r="U911" s="70"/>
      <c r="V911" s="70"/>
      <c r="W911" s="70"/>
      <c r="X911" s="70"/>
      <c r="Y911" s="70"/>
      <c r="Z911" s="70"/>
      <c r="AA911" s="70"/>
      <c r="AB911" s="70">
        <v>5738</v>
      </c>
      <c r="AC911" s="70">
        <v>3920.7486210000002</v>
      </c>
      <c r="AD911" s="70"/>
      <c r="AE911" s="70"/>
      <c r="AF911" s="70"/>
      <c r="AG911" s="70"/>
      <c r="AH911" s="70"/>
      <c r="AI911" s="70"/>
      <c r="AJ911" s="70"/>
      <c r="AK911" s="70"/>
      <c r="AL911" s="70"/>
      <c r="AM911" s="70"/>
      <c r="AN911" s="70">
        <v>5738</v>
      </c>
      <c r="AO911" s="70">
        <v>3920.7486210000002</v>
      </c>
    </row>
    <row r="912" spans="1:41" x14ac:dyDescent="0.25">
      <c r="A912" s="72">
        <v>10935</v>
      </c>
      <c r="B912" s="70"/>
      <c r="C912" s="70"/>
      <c r="D912" s="70"/>
      <c r="E912" s="70"/>
      <c r="F912" s="70"/>
      <c r="G912" s="70"/>
      <c r="H912" s="70"/>
      <c r="I912" s="70"/>
      <c r="J912" s="70"/>
      <c r="K912" s="70"/>
      <c r="L912" s="70"/>
      <c r="M912" s="70"/>
      <c r="N912" s="70"/>
      <c r="O912" s="70"/>
      <c r="P912" s="70"/>
      <c r="Q912" s="70"/>
      <c r="R912" s="70"/>
      <c r="S912" s="70"/>
      <c r="T912" s="70"/>
      <c r="U912" s="70"/>
      <c r="V912" s="70"/>
      <c r="W912" s="70"/>
      <c r="X912" s="70"/>
      <c r="Y912" s="70"/>
      <c r="Z912" s="70"/>
      <c r="AA912" s="70"/>
      <c r="AB912" s="70">
        <v>10309</v>
      </c>
      <c r="AC912" s="70">
        <v>10494.527069</v>
      </c>
      <c r="AD912" s="70"/>
      <c r="AE912" s="70"/>
      <c r="AF912" s="70"/>
      <c r="AG912" s="70"/>
      <c r="AH912" s="70"/>
      <c r="AI912" s="70"/>
      <c r="AJ912" s="70"/>
      <c r="AK912" s="70"/>
      <c r="AL912" s="70"/>
      <c r="AM912" s="70"/>
      <c r="AN912" s="70">
        <v>10309</v>
      </c>
      <c r="AO912" s="70">
        <v>10494.527069</v>
      </c>
    </row>
    <row r="913" spans="1:41" x14ac:dyDescent="0.25">
      <c r="A913" s="72">
        <v>10936</v>
      </c>
      <c r="B913" s="70"/>
      <c r="C913" s="70"/>
      <c r="D913" s="70"/>
      <c r="E913" s="70"/>
      <c r="F913" s="70"/>
      <c r="G913" s="70"/>
      <c r="H913" s="70"/>
      <c r="I913" s="70"/>
      <c r="J913" s="70"/>
      <c r="K913" s="70"/>
      <c r="L913" s="70"/>
      <c r="M913" s="70"/>
      <c r="N913" s="70"/>
      <c r="O913" s="70"/>
      <c r="P913" s="70"/>
      <c r="Q913" s="70"/>
      <c r="R913" s="70"/>
      <c r="S913" s="70"/>
      <c r="T913" s="70"/>
      <c r="U913" s="70"/>
      <c r="V913" s="70"/>
      <c r="W913" s="70"/>
      <c r="X913" s="70"/>
      <c r="Y913" s="70"/>
      <c r="Z913" s="70"/>
      <c r="AA913" s="70"/>
      <c r="AB913" s="70">
        <v>6412</v>
      </c>
      <c r="AC913" s="70">
        <v>5903.2866519999998</v>
      </c>
      <c r="AD913" s="70"/>
      <c r="AE913" s="70"/>
      <c r="AF913" s="70"/>
      <c r="AG913" s="70"/>
      <c r="AH913" s="70"/>
      <c r="AI913" s="70"/>
      <c r="AJ913" s="70"/>
      <c r="AK913" s="70"/>
      <c r="AL913" s="70"/>
      <c r="AM913" s="70"/>
      <c r="AN913" s="70">
        <v>6412</v>
      </c>
      <c r="AO913" s="70">
        <v>5903.2866519999998</v>
      </c>
    </row>
    <row r="914" spans="1:41" x14ac:dyDescent="0.25">
      <c r="A914" s="72">
        <v>10950</v>
      </c>
      <c r="B914" s="70"/>
      <c r="C914" s="70"/>
      <c r="D914" s="70"/>
      <c r="E914" s="70"/>
      <c r="F914" s="70"/>
      <c r="G914" s="70"/>
      <c r="H914" s="70"/>
      <c r="I914" s="70"/>
      <c r="J914" s="70"/>
      <c r="K914" s="70"/>
      <c r="L914" s="70"/>
      <c r="M914" s="70"/>
      <c r="N914" s="70"/>
      <c r="O914" s="70"/>
      <c r="P914" s="70"/>
      <c r="Q914" s="70"/>
      <c r="R914" s="70"/>
      <c r="S914" s="70"/>
      <c r="T914" s="70"/>
      <c r="U914" s="70"/>
      <c r="V914" s="70"/>
      <c r="W914" s="70"/>
      <c r="X914" s="70"/>
      <c r="Y914" s="70"/>
      <c r="Z914" s="70"/>
      <c r="AA914" s="70"/>
      <c r="AB914" s="70">
        <v>12927</v>
      </c>
      <c r="AC914" s="70">
        <v>13515.835295999999</v>
      </c>
      <c r="AD914" s="70"/>
      <c r="AE914" s="70"/>
      <c r="AF914" s="70"/>
      <c r="AG914" s="70"/>
      <c r="AH914" s="70"/>
      <c r="AI914" s="70"/>
      <c r="AJ914" s="70"/>
      <c r="AK914" s="70"/>
      <c r="AL914" s="70"/>
      <c r="AM914" s="70"/>
      <c r="AN914" s="70">
        <v>12927</v>
      </c>
      <c r="AO914" s="70">
        <v>13515.835295999999</v>
      </c>
    </row>
    <row r="915" spans="1:41" x14ac:dyDescent="0.25">
      <c r="A915" s="72">
        <v>10951</v>
      </c>
      <c r="B915" s="70"/>
      <c r="C915" s="70"/>
      <c r="D915" s="70"/>
      <c r="E915" s="70"/>
      <c r="F915" s="70"/>
      <c r="G915" s="70"/>
      <c r="H915" s="70"/>
      <c r="I915" s="70"/>
      <c r="J915" s="70"/>
      <c r="K915" s="70"/>
      <c r="L915" s="70"/>
      <c r="M915" s="70"/>
      <c r="N915" s="70"/>
      <c r="O915" s="70"/>
      <c r="P915" s="70"/>
      <c r="Q915" s="70"/>
      <c r="R915" s="70"/>
      <c r="S915" s="70"/>
      <c r="T915" s="70"/>
      <c r="U915" s="70"/>
      <c r="V915" s="70"/>
      <c r="W915" s="70"/>
      <c r="X915" s="70"/>
      <c r="Y915" s="70"/>
      <c r="Z915" s="70"/>
      <c r="AA915" s="70"/>
      <c r="AB915" s="70">
        <v>7170</v>
      </c>
      <c r="AC915" s="70">
        <v>6509.5874790000007</v>
      </c>
      <c r="AD915" s="70"/>
      <c r="AE915" s="70"/>
      <c r="AF915" s="70"/>
      <c r="AG915" s="70"/>
      <c r="AH915" s="70"/>
      <c r="AI915" s="70"/>
      <c r="AJ915" s="70"/>
      <c r="AK915" s="70"/>
      <c r="AL915" s="70"/>
      <c r="AM915" s="70"/>
      <c r="AN915" s="70">
        <v>7170</v>
      </c>
      <c r="AO915" s="70">
        <v>6509.5874790000007</v>
      </c>
    </row>
    <row r="916" spans="1:41" x14ac:dyDescent="0.25">
      <c r="A916" s="72">
        <v>10954</v>
      </c>
      <c r="B916" s="70"/>
      <c r="C916" s="70"/>
      <c r="D916" s="70"/>
      <c r="E916" s="70"/>
      <c r="F916" s="70"/>
      <c r="G916" s="70"/>
      <c r="H916" s="70"/>
      <c r="I916" s="70"/>
      <c r="J916" s="70"/>
      <c r="K916" s="70"/>
      <c r="L916" s="70"/>
      <c r="M916" s="70"/>
      <c r="N916" s="70"/>
      <c r="O916" s="70"/>
      <c r="P916" s="70"/>
      <c r="Q916" s="70"/>
      <c r="R916" s="70"/>
      <c r="S916" s="70"/>
      <c r="T916" s="70"/>
      <c r="U916" s="70"/>
      <c r="V916" s="70"/>
      <c r="W916" s="70"/>
      <c r="X916" s="70"/>
      <c r="Y916" s="70"/>
      <c r="Z916" s="70"/>
      <c r="AA916" s="70"/>
      <c r="AB916" s="70">
        <v>10421</v>
      </c>
      <c r="AC916" s="70">
        <v>6732.6650070000005</v>
      </c>
      <c r="AD916" s="70"/>
      <c r="AE916" s="70"/>
      <c r="AF916" s="70"/>
      <c r="AG916" s="70"/>
      <c r="AH916" s="70"/>
      <c r="AI916" s="70"/>
      <c r="AJ916" s="70"/>
      <c r="AK916" s="70"/>
      <c r="AL916" s="70"/>
      <c r="AM916" s="70"/>
      <c r="AN916" s="70">
        <v>10421</v>
      </c>
      <c r="AO916" s="70">
        <v>6732.6650070000005</v>
      </c>
    </row>
    <row r="917" spans="1:41" x14ac:dyDescent="0.25">
      <c r="A917" s="72">
        <v>10956</v>
      </c>
      <c r="B917" s="70"/>
      <c r="C917" s="70"/>
      <c r="D917" s="70"/>
      <c r="E917" s="70"/>
      <c r="F917" s="70"/>
      <c r="G917" s="70"/>
      <c r="H917" s="70"/>
      <c r="I917" s="70"/>
      <c r="J917" s="70"/>
      <c r="K917" s="70"/>
      <c r="L917" s="70"/>
      <c r="M917" s="70"/>
      <c r="N917" s="70"/>
      <c r="O917" s="70"/>
      <c r="P917" s="70"/>
      <c r="Q917" s="70"/>
      <c r="R917" s="70"/>
      <c r="S917" s="70"/>
      <c r="T917" s="70"/>
      <c r="U917" s="70"/>
      <c r="V917" s="70"/>
      <c r="W917" s="70"/>
      <c r="X917" s="70"/>
      <c r="Y917" s="70"/>
      <c r="Z917" s="70"/>
      <c r="AA917" s="70"/>
      <c r="AB917" s="70">
        <v>13649</v>
      </c>
      <c r="AC917" s="70">
        <v>18107.935913000001</v>
      </c>
      <c r="AD917" s="70"/>
      <c r="AE917" s="70"/>
      <c r="AF917" s="70"/>
      <c r="AG917" s="70"/>
      <c r="AH917" s="70"/>
      <c r="AI917" s="70"/>
      <c r="AJ917" s="70"/>
      <c r="AK917" s="70"/>
      <c r="AL917" s="70"/>
      <c r="AM917" s="70"/>
      <c r="AN917" s="70">
        <v>13649</v>
      </c>
      <c r="AO917" s="70">
        <v>18107.935913000001</v>
      </c>
    </row>
    <row r="918" spans="1:41" x14ac:dyDescent="0.25">
      <c r="A918" s="72">
        <v>10965</v>
      </c>
      <c r="B918" s="70"/>
      <c r="C918" s="70"/>
      <c r="D918" s="70"/>
      <c r="E918" s="70"/>
      <c r="F918" s="70"/>
      <c r="G918" s="70"/>
      <c r="H918" s="70"/>
      <c r="I918" s="70"/>
      <c r="J918" s="70"/>
      <c r="K918" s="70"/>
      <c r="L918" s="70"/>
      <c r="M918" s="70"/>
      <c r="N918" s="70"/>
      <c r="O918" s="70"/>
      <c r="P918" s="70"/>
      <c r="Q918" s="70"/>
      <c r="R918" s="70"/>
      <c r="S918" s="70"/>
      <c r="T918" s="70"/>
      <c r="U918" s="70"/>
      <c r="V918" s="70"/>
      <c r="W918" s="70"/>
      <c r="X918" s="70"/>
      <c r="Y918" s="70"/>
      <c r="Z918" s="70"/>
      <c r="AA918" s="70"/>
      <c r="AB918" s="70">
        <v>97702</v>
      </c>
      <c r="AC918" s="70">
        <v>86249.348631999994</v>
      </c>
      <c r="AD918" s="70"/>
      <c r="AE918" s="70"/>
      <c r="AF918" s="70"/>
      <c r="AG918" s="70"/>
      <c r="AH918" s="70"/>
      <c r="AI918" s="70"/>
      <c r="AJ918" s="70"/>
      <c r="AK918" s="70"/>
      <c r="AL918" s="70"/>
      <c r="AM918" s="70"/>
      <c r="AN918" s="70">
        <v>97702</v>
      </c>
      <c r="AO918" s="70">
        <v>86249.348631999994</v>
      </c>
    </row>
    <row r="919" spans="1:41" x14ac:dyDescent="0.25">
      <c r="A919" s="72">
        <v>10966</v>
      </c>
      <c r="B919" s="70"/>
      <c r="C919" s="70"/>
      <c r="D919" s="70"/>
      <c r="E919" s="70"/>
      <c r="F919" s="70"/>
      <c r="G919" s="70"/>
      <c r="H919" s="70"/>
      <c r="I919" s="70"/>
      <c r="J919" s="70"/>
      <c r="K919" s="70"/>
      <c r="L919" s="70"/>
      <c r="M919" s="70"/>
      <c r="N919" s="70"/>
      <c r="O919" s="70"/>
      <c r="P919" s="70"/>
      <c r="Q919" s="70"/>
      <c r="R919" s="70"/>
      <c r="S919" s="70"/>
      <c r="T919" s="70"/>
      <c r="U919" s="70"/>
      <c r="V919" s="70"/>
      <c r="W919" s="70"/>
      <c r="X919" s="70"/>
      <c r="Y919" s="70"/>
      <c r="Z919" s="70"/>
      <c r="AA919" s="70"/>
      <c r="AB919" s="70">
        <v>101498</v>
      </c>
      <c r="AC919" s="70">
        <v>85314.962159000002</v>
      </c>
      <c r="AD919" s="70"/>
      <c r="AE919" s="70"/>
      <c r="AF919" s="70"/>
      <c r="AG919" s="70"/>
      <c r="AH919" s="70"/>
      <c r="AI919" s="70"/>
      <c r="AJ919" s="70"/>
      <c r="AK919" s="70"/>
      <c r="AL919" s="70"/>
      <c r="AM919" s="70"/>
      <c r="AN919" s="70">
        <v>101498</v>
      </c>
      <c r="AO919" s="70">
        <v>85314.962159000002</v>
      </c>
    </row>
    <row r="920" spans="1:41" x14ac:dyDescent="0.25">
      <c r="A920" s="72">
        <v>10968</v>
      </c>
      <c r="B920" s="70"/>
      <c r="C920" s="70"/>
      <c r="D920" s="70"/>
      <c r="E920" s="70"/>
      <c r="F920" s="70"/>
      <c r="G920" s="70"/>
      <c r="H920" s="70"/>
      <c r="I920" s="70"/>
      <c r="J920" s="70"/>
      <c r="K920" s="70"/>
      <c r="L920" s="70"/>
      <c r="M920" s="70"/>
      <c r="N920" s="70"/>
      <c r="O920" s="70"/>
      <c r="P920" s="70"/>
      <c r="Q920" s="70"/>
      <c r="R920" s="70"/>
      <c r="S920" s="70"/>
      <c r="T920" s="70"/>
      <c r="U920" s="70"/>
      <c r="V920" s="70"/>
      <c r="W920" s="70"/>
      <c r="X920" s="70"/>
      <c r="Y920" s="70"/>
      <c r="Z920" s="70"/>
      <c r="AA920" s="70"/>
      <c r="AB920" s="70">
        <v>97802</v>
      </c>
      <c r="AC920" s="70">
        <v>86918.596191000004</v>
      </c>
      <c r="AD920" s="70"/>
      <c r="AE920" s="70"/>
      <c r="AF920" s="70"/>
      <c r="AG920" s="70"/>
      <c r="AH920" s="70"/>
      <c r="AI920" s="70"/>
      <c r="AJ920" s="70"/>
      <c r="AK920" s="70"/>
      <c r="AL920" s="70"/>
      <c r="AM920" s="70"/>
      <c r="AN920" s="70">
        <v>97802</v>
      </c>
      <c r="AO920" s="70">
        <v>86918.596191000004</v>
      </c>
    </row>
    <row r="921" spans="1:41" x14ac:dyDescent="0.25">
      <c r="A921" s="72">
        <v>10969</v>
      </c>
      <c r="B921" s="70"/>
      <c r="C921" s="70"/>
      <c r="D921" s="70"/>
      <c r="E921" s="70"/>
      <c r="F921" s="70"/>
      <c r="G921" s="70"/>
      <c r="H921" s="70"/>
      <c r="I921" s="70"/>
      <c r="J921" s="70"/>
      <c r="K921" s="70"/>
      <c r="L921" s="70"/>
      <c r="M921" s="70"/>
      <c r="N921" s="70"/>
      <c r="O921" s="70"/>
      <c r="P921" s="70"/>
      <c r="Q921" s="70"/>
      <c r="R921" s="70"/>
      <c r="S921" s="70"/>
      <c r="T921" s="70"/>
      <c r="U921" s="70"/>
      <c r="V921" s="70"/>
      <c r="W921" s="70"/>
      <c r="X921" s="70"/>
      <c r="Y921" s="70"/>
      <c r="Z921" s="70"/>
      <c r="AA921" s="70"/>
      <c r="AB921" s="70">
        <v>90210</v>
      </c>
      <c r="AC921" s="70">
        <v>81159.642090000008</v>
      </c>
      <c r="AD921" s="70"/>
      <c r="AE921" s="70"/>
      <c r="AF921" s="70"/>
      <c r="AG921" s="70"/>
      <c r="AH921" s="70"/>
      <c r="AI921" s="70"/>
      <c r="AJ921" s="70"/>
      <c r="AK921" s="70"/>
      <c r="AL921" s="70"/>
      <c r="AM921" s="70"/>
      <c r="AN921" s="70">
        <v>90210</v>
      </c>
      <c r="AO921" s="70">
        <v>81159.642090000008</v>
      </c>
    </row>
    <row r="922" spans="1:41" x14ac:dyDescent="0.25">
      <c r="A922" s="72">
        <v>10975</v>
      </c>
      <c r="B922" s="70"/>
      <c r="C922" s="70"/>
      <c r="D922" s="70"/>
      <c r="E922" s="70"/>
      <c r="F922" s="70"/>
      <c r="G922" s="70"/>
      <c r="H922" s="70"/>
      <c r="I922" s="70"/>
      <c r="J922" s="70"/>
      <c r="K922" s="70"/>
      <c r="L922" s="70"/>
      <c r="M922" s="70"/>
      <c r="N922" s="70"/>
      <c r="O922" s="70"/>
      <c r="P922" s="70"/>
      <c r="Q922" s="70"/>
      <c r="R922" s="70"/>
      <c r="S922" s="70"/>
      <c r="T922" s="70"/>
      <c r="U922" s="70"/>
      <c r="V922" s="70"/>
      <c r="W922" s="70"/>
      <c r="X922" s="70"/>
      <c r="Y922" s="70"/>
      <c r="Z922" s="70"/>
      <c r="AA922" s="70"/>
      <c r="AB922" s="70">
        <v>16394</v>
      </c>
      <c r="AC922" s="70">
        <v>17905.756957999998</v>
      </c>
      <c r="AD922" s="70"/>
      <c r="AE922" s="70"/>
      <c r="AF922" s="70"/>
      <c r="AG922" s="70"/>
      <c r="AH922" s="70"/>
      <c r="AI922" s="70"/>
      <c r="AJ922" s="70"/>
      <c r="AK922" s="70"/>
      <c r="AL922" s="70"/>
      <c r="AM922" s="70"/>
      <c r="AN922" s="70">
        <v>16394</v>
      </c>
      <c r="AO922" s="70">
        <v>17905.756957999998</v>
      </c>
    </row>
    <row r="923" spans="1:41" x14ac:dyDescent="0.25">
      <c r="A923" s="72">
        <v>10979</v>
      </c>
      <c r="B923" s="70"/>
      <c r="C923" s="70"/>
      <c r="D923" s="70"/>
      <c r="E923" s="70"/>
      <c r="F923" s="70"/>
      <c r="G923" s="70"/>
      <c r="H923" s="70"/>
      <c r="I923" s="70"/>
      <c r="J923" s="70"/>
      <c r="K923" s="70"/>
      <c r="L923" s="70"/>
      <c r="M923" s="70"/>
      <c r="N923" s="70"/>
      <c r="O923" s="70"/>
      <c r="P923" s="70"/>
      <c r="Q923" s="70"/>
      <c r="R923" s="70"/>
      <c r="S923" s="70"/>
      <c r="T923" s="70"/>
      <c r="U923" s="70"/>
      <c r="V923" s="70"/>
      <c r="W923" s="70"/>
      <c r="X923" s="70"/>
      <c r="Y923" s="70"/>
      <c r="Z923" s="70"/>
      <c r="AA923" s="70"/>
      <c r="AB923" s="70">
        <v>96104</v>
      </c>
      <c r="AC923" s="70">
        <v>77841.061035999999</v>
      </c>
      <c r="AD923" s="70"/>
      <c r="AE923" s="70"/>
      <c r="AF923" s="70"/>
      <c r="AG923" s="70"/>
      <c r="AH923" s="70"/>
      <c r="AI923" s="70"/>
      <c r="AJ923" s="70"/>
      <c r="AK923" s="70"/>
      <c r="AL923" s="70"/>
      <c r="AM923" s="70"/>
      <c r="AN923" s="70">
        <v>96104</v>
      </c>
      <c r="AO923" s="70">
        <v>77841.061035999999</v>
      </c>
    </row>
    <row r="924" spans="1:41" x14ac:dyDescent="0.25">
      <c r="A924" s="72">
        <v>10980</v>
      </c>
      <c r="B924" s="70"/>
      <c r="C924" s="70"/>
      <c r="D924" s="70"/>
      <c r="E924" s="70"/>
      <c r="F924" s="70"/>
      <c r="G924" s="70"/>
      <c r="H924" s="70"/>
      <c r="I924" s="70"/>
      <c r="J924" s="70"/>
      <c r="K924" s="70"/>
      <c r="L924" s="70"/>
      <c r="M924" s="70"/>
      <c r="N924" s="70"/>
      <c r="O924" s="70"/>
      <c r="P924" s="70"/>
      <c r="Q924" s="70"/>
      <c r="R924" s="70"/>
      <c r="S924" s="70"/>
      <c r="T924" s="70"/>
      <c r="U924" s="70"/>
      <c r="V924" s="70"/>
      <c r="W924" s="70"/>
      <c r="X924" s="70"/>
      <c r="Y924" s="70"/>
      <c r="Z924" s="70"/>
      <c r="AA924" s="70"/>
      <c r="AB924" s="70">
        <v>26078</v>
      </c>
      <c r="AC924" s="70">
        <v>21766.472960999999</v>
      </c>
      <c r="AD924" s="70"/>
      <c r="AE924" s="70"/>
      <c r="AF924" s="70"/>
      <c r="AG924" s="70"/>
      <c r="AH924" s="70"/>
      <c r="AI924" s="70"/>
      <c r="AJ924" s="70"/>
      <c r="AK924" s="70"/>
      <c r="AL924" s="70"/>
      <c r="AM924" s="70"/>
      <c r="AN924" s="70">
        <v>26078</v>
      </c>
      <c r="AO924" s="70">
        <v>21766.472960999999</v>
      </c>
    </row>
    <row r="925" spans="1:41" x14ac:dyDescent="0.25">
      <c r="A925" s="72">
        <v>10981</v>
      </c>
      <c r="B925" s="70"/>
      <c r="C925" s="70"/>
      <c r="D925" s="70"/>
      <c r="E925" s="70"/>
      <c r="F925" s="70"/>
      <c r="G925" s="70"/>
      <c r="H925" s="70"/>
      <c r="I925" s="70"/>
      <c r="J925" s="70"/>
      <c r="K925" s="70"/>
      <c r="L925" s="70"/>
      <c r="M925" s="70"/>
      <c r="N925" s="70"/>
      <c r="O925" s="70"/>
      <c r="P925" s="70"/>
      <c r="Q925" s="70"/>
      <c r="R925" s="70"/>
      <c r="S925" s="70"/>
      <c r="T925" s="70"/>
      <c r="U925" s="70"/>
      <c r="V925" s="70"/>
      <c r="W925" s="70"/>
      <c r="X925" s="70"/>
      <c r="Y925" s="70"/>
      <c r="Z925" s="70"/>
      <c r="AA925" s="70"/>
      <c r="AB925" s="70">
        <v>114485</v>
      </c>
      <c r="AC925" s="70">
        <v>102396.30419900001</v>
      </c>
      <c r="AD925" s="70"/>
      <c r="AE925" s="70"/>
      <c r="AF925" s="70"/>
      <c r="AG925" s="70"/>
      <c r="AH925" s="70"/>
      <c r="AI925" s="70"/>
      <c r="AJ925" s="70"/>
      <c r="AK925" s="70"/>
      <c r="AL925" s="70"/>
      <c r="AM925" s="70"/>
      <c r="AN925" s="70">
        <v>114485</v>
      </c>
      <c r="AO925" s="70">
        <v>102396.30419900001</v>
      </c>
    </row>
    <row r="926" spans="1:41" x14ac:dyDescent="0.25">
      <c r="A926" s="72">
        <v>10982</v>
      </c>
      <c r="B926" s="70"/>
      <c r="C926" s="70"/>
      <c r="D926" s="70"/>
      <c r="E926" s="70"/>
      <c r="F926" s="70"/>
      <c r="G926" s="70"/>
      <c r="H926" s="70"/>
      <c r="I926" s="70"/>
      <c r="J926" s="70"/>
      <c r="K926" s="70"/>
      <c r="L926" s="70"/>
      <c r="M926" s="70"/>
      <c r="N926" s="70"/>
      <c r="O926" s="70"/>
      <c r="P926" s="70"/>
      <c r="Q926" s="70"/>
      <c r="R926" s="70"/>
      <c r="S926" s="70"/>
      <c r="T926" s="70"/>
      <c r="U926" s="70"/>
      <c r="V926" s="70"/>
      <c r="W926" s="70"/>
      <c r="X926" s="70"/>
      <c r="Y926" s="70"/>
      <c r="Z926" s="70"/>
      <c r="AA926" s="70"/>
      <c r="AB926" s="70">
        <v>114485</v>
      </c>
      <c r="AC926" s="70">
        <v>91655.474610000005</v>
      </c>
      <c r="AD926" s="70"/>
      <c r="AE926" s="70"/>
      <c r="AF926" s="70"/>
      <c r="AG926" s="70"/>
      <c r="AH926" s="70"/>
      <c r="AI926" s="70"/>
      <c r="AJ926" s="70"/>
      <c r="AK926" s="70"/>
      <c r="AL926" s="70"/>
      <c r="AM926" s="70"/>
      <c r="AN926" s="70">
        <v>114485</v>
      </c>
      <c r="AO926" s="70">
        <v>91655.474610000005</v>
      </c>
    </row>
    <row r="927" spans="1:41" x14ac:dyDescent="0.25">
      <c r="A927" s="72">
        <v>10985</v>
      </c>
      <c r="B927" s="70"/>
      <c r="C927" s="70"/>
      <c r="D927" s="70"/>
      <c r="E927" s="70"/>
      <c r="F927" s="70"/>
      <c r="G927" s="70"/>
      <c r="H927" s="70"/>
      <c r="I927" s="70"/>
      <c r="J927" s="70"/>
      <c r="K927" s="70"/>
      <c r="L927" s="70"/>
      <c r="M927" s="70"/>
      <c r="N927" s="70"/>
      <c r="O927" s="70"/>
      <c r="P927" s="70"/>
      <c r="Q927" s="70"/>
      <c r="R927" s="70"/>
      <c r="S927" s="70"/>
      <c r="T927" s="70"/>
      <c r="U927" s="70"/>
      <c r="V927" s="70"/>
      <c r="W927" s="70"/>
      <c r="X927" s="70"/>
      <c r="Y927" s="70"/>
      <c r="Z927" s="70"/>
      <c r="AA927" s="70"/>
      <c r="AB927" s="70">
        <v>7090</v>
      </c>
      <c r="AC927" s="70">
        <v>9309.6584169999987</v>
      </c>
      <c r="AD927" s="70"/>
      <c r="AE927" s="70"/>
      <c r="AF927" s="70"/>
      <c r="AG927" s="70"/>
      <c r="AH927" s="70"/>
      <c r="AI927" s="70"/>
      <c r="AJ927" s="70"/>
      <c r="AK927" s="70"/>
      <c r="AL927" s="70"/>
      <c r="AM927" s="70"/>
      <c r="AN927" s="70">
        <v>7090</v>
      </c>
      <c r="AO927" s="70">
        <v>9309.6584169999987</v>
      </c>
    </row>
    <row r="928" spans="1:41" x14ac:dyDescent="0.25">
      <c r="A928" s="72">
        <v>10986</v>
      </c>
      <c r="B928" s="70"/>
      <c r="C928" s="70"/>
      <c r="D928" s="70"/>
      <c r="E928" s="70"/>
      <c r="F928" s="70"/>
      <c r="G928" s="70"/>
      <c r="H928" s="70"/>
      <c r="I928" s="70"/>
      <c r="J928" s="70"/>
      <c r="K928" s="70"/>
      <c r="L928" s="70"/>
      <c r="M928" s="70"/>
      <c r="N928" s="70"/>
      <c r="O928" s="70"/>
      <c r="P928" s="70"/>
      <c r="Q928" s="70"/>
      <c r="R928" s="70"/>
      <c r="S928" s="70"/>
      <c r="T928" s="70"/>
      <c r="U928" s="70"/>
      <c r="V928" s="70"/>
      <c r="W928" s="70"/>
      <c r="X928" s="70"/>
      <c r="Y928" s="70"/>
      <c r="Z928" s="70"/>
      <c r="AA928" s="70"/>
      <c r="AB928" s="70">
        <v>4343</v>
      </c>
      <c r="AC928" s="70">
        <v>4216.1379289999995</v>
      </c>
      <c r="AD928" s="70"/>
      <c r="AE928" s="70"/>
      <c r="AF928" s="70"/>
      <c r="AG928" s="70"/>
      <c r="AH928" s="70"/>
      <c r="AI928" s="70"/>
      <c r="AJ928" s="70"/>
      <c r="AK928" s="70"/>
      <c r="AL928" s="70"/>
      <c r="AM928" s="70"/>
      <c r="AN928" s="70">
        <v>4343</v>
      </c>
      <c r="AO928" s="70">
        <v>4216.1379289999995</v>
      </c>
    </row>
    <row r="929" spans="1:41" x14ac:dyDescent="0.25">
      <c r="A929" s="72">
        <v>10990</v>
      </c>
      <c r="B929" s="70"/>
      <c r="C929" s="70"/>
      <c r="D929" s="70"/>
      <c r="E929" s="70"/>
      <c r="F929" s="70"/>
      <c r="G929" s="70"/>
      <c r="H929" s="70"/>
      <c r="I929" s="70"/>
      <c r="J929" s="70"/>
      <c r="K929" s="70"/>
      <c r="L929" s="70"/>
      <c r="M929" s="70"/>
      <c r="N929" s="70"/>
      <c r="O929" s="70"/>
      <c r="P929" s="70"/>
      <c r="Q929" s="70"/>
      <c r="R929" s="70"/>
      <c r="S929" s="70"/>
      <c r="T929" s="70"/>
      <c r="U929" s="70"/>
      <c r="V929" s="70"/>
      <c r="W929" s="70"/>
      <c r="X929" s="70"/>
      <c r="Y929" s="70"/>
      <c r="Z929" s="70"/>
      <c r="AA929" s="70"/>
      <c r="AB929" s="70">
        <v>5652</v>
      </c>
      <c r="AC929" s="70">
        <v>7064.9235840000001</v>
      </c>
      <c r="AD929" s="70"/>
      <c r="AE929" s="70"/>
      <c r="AF929" s="70"/>
      <c r="AG929" s="70"/>
      <c r="AH929" s="70"/>
      <c r="AI929" s="70"/>
      <c r="AJ929" s="70"/>
      <c r="AK929" s="70"/>
      <c r="AL929" s="70"/>
      <c r="AM929" s="70"/>
      <c r="AN929" s="70">
        <v>5652</v>
      </c>
      <c r="AO929" s="70">
        <v>7064.9235840000001</v>
      </c>
    </row>
    <row r="930" spans="1:41" x14ac:dyDescent="0.25">
      <c r="A930" s="72">
        <v>10991</v>
      </c>
      <c r="B930" s="70"/>
      <c r="C930" s="70"/>
      <c r="D930" s="70"/>
      <c r="E930" s="70"/>
      <c r="F930" s="70"/>
      <c r="G930" s="70"/>
      <c r="H930" s="70"/>
      <c r="I930" s="70"/>
      <c r="J930" s="70"/>
      <c r="K930" s="70"/>
      <c r="L930" s="70"/>
      <c r="M930" s="70"/>
      <c r="N930" s="70"/>
      <c r="O930" s="70"/>
      <c r="P930" s="70"/>
      <c r="Q930" s="70"/>
      <c r="R930" s="70"/>
      <c r="S930" s="70"/>
      <c r="T930" s="70"/>
      <c r="U930" s="70"/>
      <c r="V930" s="70"/>
      <c r="W930" s="70"/>
      <c r="X930" s="70"/>
      <c r="Y930" s="70"/>
      <c r="Z930" s="70"/>
      <c r="AA930" s="70"/>
      <c r="AB930" s="70">
        <v>77133</v>
      </c>
      <c r="AC930" s="70">
        <v>66487.554686000003</v>
      </c>
      <c r="AD930" s="70"/>
      <c r="AE930" s="70"/>
      <c r="AF930" s="70"/>
      <c r="AG930" s="70"/>
      <c r="AH930" s="70"/>
      <c r="AI930" s="70"/>
      <c r="AJ930" s="70"/>
      <c r="AK930" s="70"/>
      <c r="AL930" s="70"/>
      <c r="AM930" s="70"/>
      <c r="AN930" s="70">
        <v>77133</v>
      </c>
      <c r="AO930" s="70">
        <v>66487.554686000003</v>
      </c>
    </row>
    <row r="931" spans="1:41" x14ac:dyDescent="0.25">
      <c r="A931" s="72">
        <v>10994</v>
      </c>
      <c r="B931" s="70"/>
      <c r="C931" s="70"/>
      <c r="D931" s="70"/>
      <c r="E931" s="70"/>
      <c r="F931" s="70"/>
      <c r="G931" s="70"/>
      <c r="H931" s="70"/>
      <c r="I931" s="70"/>
      <c r="J931" s="70"/>
      <c r="K931" s="70"/>
      <c r="L931" s="70"/>
      <c r="M931" s="70"/>
      <c r="N931" s="70"/>
      <c r="O931" s="70"/>
      <c r="P931" s="70"/>
      <c r="Q931" s="70"/>
      <c r="R931" s="70"/>
      <c r="S931" s="70"/>
      <c r="T931" s="70"/>
      <c r="U931" s="70"/>
      <c r="V931" s="70"/>
      <c r="W931" s="70"/>
      <c r="X931" s="70"/>
      <c r="Y931" s="70"/>
      <c r="Z931" s="70"/>
      <c r="AA931" s="70"/>
      <c r="AB931" s="70">
        <v>86219</v>
      </c>
      <c r="AC931" s="70">
        <v>78573.751464000001</v>
      </c>
      <c r="AD931" s="70"/>
      <c r="AE931" s="70"/>
      <c r="AF931" s="70"/>
      <c r="AG931" s="70"/>
      <c r="AH931" s="70"/>
      <c r="AI931" s="70"/>
      <c r="AJ931" s="70"/>
      <c r="AK931" s="70"/>
      <c r="AL931" s="70"/>
      <c r="AM931" s="70"/>
      <c r="AN931" s="70">
        <v>86219</v>
      </c>
      <c r="AO931" s="70">
        <v>78573.751464000001</v>
      </c>
    </row>
    <row r="932" spans="1:41" x14ac:dyDescent="0.25">
      <c r="A932" s="72">
        <v>10995</v>
      </c>
      <c r="B932" s="70"/>
      <c r="C932" s="70"/>
      <c r="D932" s="70"/>
      <c r="E932" s="70"/>
      <c r="F932" s="70"/>
      <c r="G932" s="70"/>
      <c r="H932" s="70"/>
      <c r="I932" s="70"/>
      <c r="J932" s="70"/>
      <c r="K932" s="70"/>
      <c r="L932" s="70"/>
      <c r="M932" s="70"/>
      <c r="N932" s="70"/>
      <c r="O932" s="70"/>
      <c r="P932" s="70"/>
      <c r="Q932" s="70"/>
      <c r="R932" s="70"/>
      <c r="S932" s="70"/>
      <c r="T932" s="70"/>
      <c r="U932" s="70"/>
      <c r="V932" s="70"/>
      <c r="W932" s="70"/>
      <c r="X932" s="70"/>
      <c r="Y932" s="70"/>
      <c r="Z932" s="70"/>
      <c r="AA932" s="70"/>
      <c r="AB932" s="70">
        <v>9419</v>
      </c>
      <c r="AC932" s="70">
        <v>17757.577117000001</v>
      </c>
      <c r="AD932" s="70"/>
      <c r="AE932" s="70"/>
      <c r="AF932" s="70"/>
      <c r="AG932" s="70"/>
      <c r="AH932" s="70"/>
      <c r="AI932" s="70"/>
      <c r="AJ932" s="70"/>
      <c r="AK932" s="70"/>
      <c r="AL932" s="70"/>
      <c r="AM932" s="70"/>
      <c r="AN932" s="70">
        <v>9419</v>
      </c>
      <c r="AO932" s="70">
        <v>17757.577117000001</v>
      </c>
    </row>
    <row r="933" spans="1:41" x14ac:dyDescent="0.25">
      <c r="A933" s="72">
        <v>10996</v>
      </c>
      <c r="B933" s="70"/>
      <c r="C933" s="70"/>
      <c r="D933" s="70"/>
      <c r="E933" s="70"/>
      <c r="F933" s="70"/>
      <c r="G933" s="70"/>
      <c r="H933" s="70"/>
      <c r="I933" s="70"/>
      <c r="J933" s="70"/>
      <c r="K933" s="70"/>
      <c r="L933" s="70"/>
      <c r="M933" s="70"/>
      <c r="N933" s="70"/>
      <c r="O933" s="70"/>
      <c r="P933" s="70"/>
      <c r="Q933" s="70"/>
      <c r="R933" s="70"/>
      <c r="S933" s="70"/>
      <c r="T933" s="70"/>
      <c r="U933" s="70"/>
      <c r="V933" s="70"/>
      <c r="W933" s="70"/>
      <c r="X933" s="70"/>
      <c r="Y933" s="70"/>
      <c r="Z933" s="70"/>
      <c r="AA933" s="70"/>
      <c r="AB933" s="70">
        <v>125503</v>
      </c>
      <c r="AC933" s="70">
        <v>115821.92187399999</v>
      </c>
      <c r="AD933" s="70"/>
      <c r="AE933" s="70"/>
      <c r="AF933" s="70"/>
      <c r="AG933" s="70"/>
      <c r="AH933" s="70"/>
      <c r="AI933" s="70"/>
      <c r="AJ933" s="70"/>
      <c r="AK933" s="70"/>
      <c r="AL933" s="70"/>
      <c r="AM933" s="70"/>
      <c r="AN933" s="70">
        <v>125503</v>
      </c>
      <c r="AO933" s="70">
        <v>115821.92187399999</v>
      </c>
    </row>
    <row r="934" spans="1:41" x14ac:dyDescent="0.25">
      <c r="A934" s="72">
        <v>10998</v>
      </c>
      <c r="B934" s="70"/>
      <c r="C934" s="70"/>
      <c r="D934" s="70"/>
      <c r="E934" s="70"/>
      <c r="F934" s="70"/>
      <c r="G934" s="70"/>
      <c r="H934" s="70"/>
      <c r="I934" s="70"/>
      <c r="J934" s="70"/>
      <c r="K934" s="70"/>
      <c r="L934" s="70"/>
      <c r="M934" s="70"/>
      <c r="N934" s="70"/>
      <c r="O934" s="70"/>
      <c r="P934" s="70"/>
      <c r="Q934" s="70"/>
      <c r="R934" s="70"/>
      <c r="S934" s="70"/>
      <c r="T934" s="70"/>
      <c r="U934" s="70"/>
      <c r="V934" s="70"/>
      <c r="W934" s="70"/>
      <c r="X934" s="70"/>
      <c r="Y934" s="70"/>
      <c r="Z934" s="70"/>
      <c r="AA934" s="70"/>
      <c r="AB934" s="70">
        <v>111690</v>
      </c>
      <c r="AC934" s="70">
        <v>125515.99804800001</v>
      </c>
      <c r="AD934" s="70"/>
      <c r="AE934" s="70"/>
      <c r="AF934" s="70"/>
      <c r="AG934" s="70"/>
      <c r="AH934" s="70"/>
      <c r="AI934" s="70"/>
      <c r="AJ934" s="70"/>
      <c r="AK934" s="70"/>
      <c r="AL934" s="70"/>
      <c r="AM934" s="70"/>
      <c r="AN934" s="70">
        <v>111690</v>
      </c>
      <c r="AO934" s="70">
        <v>125515.99804800001</v>
      </c>
    </row>
    <row r="935" spans="1:41" x14ac:dyDescent="0.25">
      <c r="A935" s="72">
        <v>11006</v>
      </c>
      <c r="B935" s="70"/>
      <c r="C935" s="70"/>
      <c r="D935" s="70"/>
      <c r="E935" s="70"/>
      <c r="F935" s="70"/>
      <c r="G935" s="70"/>
      <c r="H935" s="70"/>
      <c r="I935" s="70"/>
      <c r="J935" s="70"/>
      <c r="K935" s="70"/>
      <c r="L935" s="70"/>
      <c r="M935" s="70"/>
      <c r="N935" s="70"/>
      <c r="O935" s="70"/>
      <c r="P935" s="70"/>
      <c r="Q935" s="70"/>
      <c r="R935" s="70"/>
      <c r="S935" s="70"/>
      <c r="T935" s="70"/>
      <c r="U935" s="70"/>
      <c r="V935" s="70"/>
      <c r="W935" s="70"/>
      <c r="X935" s="70"/>
      <c r="Y935" s="70"/>
      <c r="Z935" s="70"/>
      <c r="AA935" s="70"/>
      <c r="AB935" s="70">
        <v>10376</v>
      </c>
      <c r="AC935" s="70">
        <v>14041.407349000001</v>
      </c>
      <c r="AD935" s="70"/>
      <c r="AE935" s="70"/>
      <c r="AF935" s="70"/>
      <c r="AG935" s="70"/>
      <c r="AH935" s="70"/>
      <c r="AI935" s="70"/>
      <c r="AJ935" s="70"/>
      <c r="AK935" s="70"/>
      <c r="AL935" s="70"/>
      <c r="AM935" s="70"/>
      <c r="AN935" s="70">
        <v>10376</v>
      </c>
      <c r="AO935" s="70">
        <v>14041.407349000001</v>
      </c>
    </row>
    <row r="936" spans="1:41" x14ac:dyDescent="0.25">
      <c r="A936" s="72">
        <v>11017</v>
      </c>
      <c r="B936" s="70"/>
      <c r="C936" s="70"/>
      <c r="D936" s="70"/>
      <c r="E936" s="70"/>
      <c r="F936" s="70"/>
      <c r="G936" s="70"/>
      <c r="H936" s="70"/>
      <c r="I936" s="70"/>
      <c r="J936" s="70"/>
      <c r="K936" s="70"/>
      <c r="L936" s="70"/>
      <c r="M936" s="70"/>
      <c r="N936" s="70"/>
      <c r="O936" s="70"/>
      <c r="P936" s="70"/>
      <c r="Q936" s="70"/>
      <c r="R936" s="70"/>
      <c r="S936" s="70"/>
      <c r="T936" s="70"/>
      <c r="U936" s="70"/>
      <c r="V936" s="70"/>
      <c r="W936" s="70"/>
      <c r="X936" s="70"/>
      <c r="Y936" s="70"/>
      <c r="Z936" s="70"/>
      <c r="AA936" s="70"/>
      <c r="AB936" s="70">
        <v>8476</v>
      </c>
      <c r="AC936" s="70">
        <v>9913.1367800000007</v>
      </c>
      <c r="AD936" s="70"/>
      <c r="AE936" s="70"/>
      <c r="AF936" s="70"/>
      <c r="AG936" s="70"/>
      <c r="AH936" s="70"/>
      <c r="AI936" s="70"/>
      <c r="AJ936" s="70"/>
      <c r="AK936" s="70"/>
      <c r="AL936" s="70"/>
      <c r="AM936" s="70"/>
      <c r="AN936" s="70">
        <v>8476</v>
      </c>
      <c r="AO936" s="70">
        <v>9913.1367800000007</v>
      </c>
    </row>
    <row r="937" spans="1:41" x14ac:dyDescent="0.25">
      <c r="A937" s="72">
        <v>11018</v>
      </c>
      <c r="B937" s="70"/>
      <c r="C937" s="70"/>
      <c r="D937" s="70"/>
      <c r="E937" s="70"/>
      <c r="F937" s="70"/>
      <c r="G937" s="70"/>
      <c r="H937" s="70"/>
      <c r="I937" s="70"/>
      <c r="J937" s="70"/>
      <c r="K937" s="70"/>
      <c r="L937" s="70"/>
      <c r="M937" s="70"/>
      <c r="N937" s="70"/>
      <c r="O937" s="70"/>
      <c r="P937" s="70"/>
      <c r="Q937" s="70"/>
      <c r="R937" s="70"/>
      <c r="S937" s="70"/>
      <c r="T937" s="70"/>
      <c r="U937" s="70"/>
      <c r="V937" s="70"/>
      <c r="W937" s="70"/>
      <c r="X937" s="70"/>
      <c r="Y937" s="70"/>
      <c r="Z937" s="70"/>
      <c r="AA937" s="70"/>
      <c r="AB937" s="70">
        <v>11987</v>
      </c>
      <c r="AC937" s="70">
        <v>7810.5144460000001</v>
      </c>
      <c r="AD937" s="70"/>
      <c r="AE937" s="70"/>
      <c r="AF937" s="70"/>
      <c r="AG937" s="70"/>
      <c r="AH937" s="70"/>
      <c r="AI937" s="70"/>
      <c r="AJ937" s="70"/>
      <c r="AK937" s="70"/>
      <c r="AL937" s="70"/>
      <c r="AM937" s="70"/>
      <c r="AN937" s="70">
        <v>11987</v>
      </c>
      <c r="AO937" s="70">
        <v>7810.5144460000001</v>
      </c>
    </row>
    <row r="938" spans="1:41" x14ac:dyDescent="0.25">
      <c r="A938" s="72">
        <v>11019</v>
      </c>
      <c r="B938" s="70"/>
      <c r="C938" s="70"/>
      <c r="D938" s="70"/>
      <c r="E938" s="70"/>
      <c r="F938" s="70"/>
      <c r="G938" s="70"/>
      <c r="H938" s="70"/>
      <c r="I938" s="70"/>
      <c r="J938" s="70"/>
      <c r="K938" s="70"/>
      <c r="L938" s="70"/>
      <c r="M938" s="70"/>
      <c r="N938" s="70"/>
      <c r="O938" s="70"/>
      <c r="P938" s="70"/>
      <c r="Q938" s="70"/>
      <c r="R938" s="70"/>
      <c r="S938" s="70"/>
      <c r="T938" s="70"/>
      <c r="U938" s="70"/>
      <c r="V938" s="70"/>
      <c r="W938" s="70"/>
      <c r="X938" s="70"/>
      <c r="Y938" s="70"/>
      <c r="Z938" s="70"/>
      <c r="AA938" s="70"/>
      <c r="AB938" s="70">
        <v>9064</v>
      </c>
      <c r="AC938" s="70">
        <v>8739.484437000001</v>
      </c>
      <c r="AD938" s="70"/>
      <c r="AE938" s="70"/>
      <c r="AF938" s="70"/>
      <c r="AG938" s="70"/>
      <c r="AH938" s="70"/>
      <c r="AI938" s="70"/>
      <c r="AJ938" s="70"/>
      <c r="AK938" s="70"/>
      <c r="AL938" s="70"/>
      <c r="AM938" s="70"/>
      <c r="AN938" s="70">
        <v>9064</v>
      </c>
      <c r="AO938" s="70">
        <v>8739.484437000001</v>
      </c>
    </row>
    <row r="939" spans="1:41" x14ac:dyDescent="0.25">
      <c r="A939" s="72">
        <v>11020</v>
      </c>
      <c r="B939" s="70"/>
      <c r="C939" s="70"/>
      <c r="D939" s="70"/>
      <c r="E939" s="70"/>
      <c r="F939" s="70"/>
      <c r="G939" s="70"/>
      <c r="H939" s="70"/>
      <c r="I939" s="70"/>
      <c r="J939" s="70"/>
      <c r="K939" s="70"/>
      <c r="L939" s="70"/>
      <c r="M939" s="70"/>
      <c r="N939" s="70"/>
      <c r="O939" s="70"/>
      <c r="P939" s="70"/>
      <c r="Q939" s="70"/>
      <c r="R939" s="70"/>
      <c r="S939" s="70"/>
      <c r="T939" s="70"/>
      <c r="U939" s="70"/>
      <c r="V939" s="70"/>
      <c r="W939" s="70"/>
      <c r="X939" s="70"/>
      <c r="Y939" s="70"/>
      <c r="Z939" s="70"/>
      <c r="AA939" s="70"/>
      <c r="AB939" s="70">
        <v>3702</v>
      </c>
      <c r="AC939" s="70">
        <v>1518.3981939999999</v>
      </c>
      <c r="AD939" s="70"/>
      <c r="AE939" s="70"/>
      <c r="AF939" s="70"/>
      <c r="AG939" s="70"/>
      <c r="AH939" s="70"/>
      <c r="AI939" s="70"/>
      <c r="AJ939" s="70"/>
      <c r="AK939" s="70"/>
      <c r="AL939" s="70"/>
      <c r="AM939" s="70"/>
      <c r="AN939" s="70">
        <v>3702</v>
      </c>
      <c r="AO939" s="70">
        <v>1518.3981939999999</v>
      </c>
    </row>
    <row r="940" spans="1:41" x14ac:dyDescent="0.25">
      <c r="A940" s="72">
        <v>11021</v>
      </c>
      <c r="B940" s="70"/>
      <c r="C940" s="70"/>
      <c r="D940" s="70"/>
      <c r="E940" s="70"/>
      <c r="F940" s="70"/>
      <c r="G940" s="70"/>
      <c r="H940" s="70"/>
      <c r="I940" s="70"/>
      <c r="J940" s="70"/>
      <c r="K940" s="70"/>
      <c r="L940" s="70"/>
      <c r="M940" s="70"/>
      <c r="N940" s="70"/>
      <c r="O940" s="70"/>
      <c r="P940" s="70"/>
      <c r="Q940" s="70"/>
      <c r="R940" s="70"/>
      <c r="S940" s="70"/>
      <c r="T940" s="70"/>
      <c r="U940" s="70"/>
      <c r="V940" s="70"/>
      <c r="W940" s="70"/>
      <c r="X940" s="70"/>
      <c r="Y940" s="70"/>
      <c r="Z940" s="70"/>
      <c r="AA940" s="70"/>
      <c r="AB940" s="70">
        <v>5538</v>
      </c>
      <c r="AC940" s="70">
        <v>9628.5404979999985</v>
      </c>
      <c r="AD940" s="70"/>
      <c r="AE940" s="70"/>
      <c r="AF940" s="70"/>
      <c r="AG940" s="70"/>
      <c r="AH940" s="70"/>
      <c r="AI940" s="70"/>
      <c r="AJ940" s="70"/>
      <c r="AK940" s="70"/>
      <c r="AL940" s="70"/>
      <c r="AM940" s="70"/>
      <c r="AN940" s="70">
        <v>5538</v>
      </c>
      <c r="AO940" s="70">
        <v>9628.5404979999985</v>
      </c>
    </row>
    <row r="941" spans="1:41" x14ac:dyDescent="0.25">
      <c r="A941" s="72">
        <v>11023</v>
      </c>
      <c r="B941" s="70"/>
      <c r="C941" s="70"/>
      <c r="D941" s="70"/>
      <c r="E941" s="70"/>
      <c r="F941" s="70"/>
      <c r="G941" s="70"/>
      <c r="H941" s="70"/>
      <c r="I941" s="70"/>
      <c r="J941" s="70"/>
      <c r="K941" s="70"/>
      <c r="L941" s="70"/>
      <c r="M941" s="70"/>
      <c r="N941" s="70"/>
      <c r="O941" s="70"/>
      <c r="P941" s="70"/>
      <c r="Q941" s="70"/>
      <c r="R941" s="70">
        <v>7255</v>
      </c>
      <c r="S941" s="70">
        <v>7987.0164490000006</v>
      </c>
      <c r="T941" s="70"/>
      <c r="U941" s="70"/>
      <c r="V941" s="70"/>
      <c r="W941" s="70"/>
      <c r="X941" s="70"/>
      <c r="Y941" s="70"/>
      <c r="Z941" s="70"/>
      <c r="AA941" s="70"/>
      <c r="AB941" s="70"/>
      <c r="AC941" s="70"/>
      <c r="AD941" s="70"/>
      <c r="AE941" s="70"/>
      <c r="AF941" s="70"/>
      <c r="AG941" s="70"/>
      <c r="AH941" s="70"/>
      <c r="AI941" s="70"/>
      <c r="AJ941" s="70"/>
      <c r="AK941" s="70"/>
      <c r="AL941" s="70"/>
      <c r="AM941" s="70"/>
      <c r="AN941" s="70">
        <v>7255</v>
      </c>
      <c r="AO941" s="70">
        <v>7987.0164490000006</v>
      </c>
    </row>
    <row r="942" spans="1:41" x14ac:dyDescent="0.25">
      <c r="A942" s="72">
        <v>11030</v>
      </c>
      <c r="B942" s="70"/>
      <c r="C942" s="70"/>
      <c r="D942" s="70"/>
      <c r="E942" s="70"/>
      <c r="F942" s="70"/>
      <c r="G942" s="70"/>
      <c r="H942" s="70"/>
      <c r="I942" s="70"/>
      <c r="J942" s="70"/>
      <c r="K942" s="70"/>
      <c r="L942" s="70"/>
      <c r="M942" s="70"/>
      <c r="N942" s="70"/>
      <c r="O942" s="70"/>
      <c r="P942" s="70"/>
      <c r="Q942" s="70"/>
      <c r="R942" s="70">
        <v>10824</v>
      </c>
      <c r="S942" s="70">
        <v>10890.905823000001</v>
      </c>
      <c r="T942" s="70"/>
      <c r="U942" s="70"/>
      <c r="V942" s="70"/>
      <c r="W942" s="70"/>
      <c r="X942" s="70"/>
      <c r="Y942" s="70"/>
      <c r="Z942" s="70"/>
      <c r="AA942" s="70"/>
      <c r="AB942" s="70"/>
      <c r="AC942" s="70"/>
      <c r="AD942" s="70"/>
      <c r="AE942" s="70"/>
      <c r="AF942" s="70"/>
      <c r="AG942" s="70"/>
      <c r="AH942" s="70"/>
      <c r="AI942" s="70"/>
      <c r="AJ942" s="70"/>
      <c r="AK942" s="70"/>
      <c r="AL942" s="70"/>
      <c r="AM942" s="70"/>
      <c r="AN942" s="70">
        <v>10824</v>
      </c>
      <c r="AO942" s="70">
        <v>10890.905823000001</v>
      </c>
    </row>
    <row r="943" spans="1:41" x14ac:dyDescent="0.25">
      <c r="A943" s="72">
        <v>11035</v>
      </c>
      <c r="B943" s="70"/>
      <c r="C943" s="70"/>
      <c r="D943" s="70"/>
      <c r="E943" s="70"/>
      <c r="F943" s="70"/>
      <c r="G943" s="70"/>
      <c r="H943" s="70"/>
      <c r="I943" s="70"/>
      <c r="J943" s="70"/>
      <c r="K943" s="70"/>
      <c r="L943" s="70"/>
      <c r="M943" s="70"/>
      <c r="N943" s="70"/>
      <c r="O943" s="70"/>
      <c r="P943" s="70"/>
      <c r="Q943" s="70"/>
      <c r="R943" s="70">
        <v>101417</v>
      </c>
      <c r="S943" s="70">
        <v>109716.44311600001</v>
      </c>
      <c r="T943" s="70"/>
      <c r="U943" s="70"/>
      <c r="V943" s="70"/>
      <c r="W943" s="70"/>
      <c r="X943" s="70"/>
      <c r="Y943" s="70"/>
      <c r="Z943" s="70"/>
      <c r="AA943" s="70"/>
      <c r="AB943" s="70"/>
      <c r="AC943" s="70"/>
      <c r="AD943" s="70"/>
      <c r="AE943" s="70"/>
      <c r="AF943" s="70"/>
      <c r="AG943" s="70"/>
      <c r="AH943" s="70"/>
      <c r="AI943" s="70"/>
      <c r="AJ943" s="70"/>
      <c r="AK943" s="70"/>
      <c r="AL943" s="70"/>
      <c r="AM943" s="70"/>
      <c r="AN943" s="70">
        <v>101417</v>
      </c>
      <c r="AO943" s="70">
        <v>109716.44311600001</v>
      </c>
    </row>
    <row r="944" spans="1:41" x14ac:dyDescent="0.25">
      <c r="A944" s="72">
        <v>11040</v>
      </c>
      <c r="B944" s="70"/>
      <c r="C944" s="70"/>
      <c r="D944" s="70"/>
      <c r="E944" s="70"/>
      <c r="F944" s="70"/>
      <c r="G944" s="70"/>
      <c r="H944" s="70"/>
      <c r="I944" s="70"/>
      <c r="J944" s="70"/>
      <c r="K944" s="70"/>
      <c r="L944" s="70"/>
      <c r="M944" s="70"/>
      <c r="N944" s="70"/>
      <c r="O944" s="70"/>
      <c r="P944" s="70"/>
      <c r="Q944" s="70"/>
      <c r="R944" s="70">
        <v>11703</v>
      </c>
      <c r="S944" s="70">
        <v>9903.1742549999999</v>
      </c>
      <c r="T944" s="70"/>
      <c r="U944" s="70"/>
      <c r="V944" s="70"/>
      <c r="W944" s="70"/>
      <c r="X944" s="70"/>
      <c r="Y944" s="70"/>
      <c r="Z944" s="70"/>
      <c r="AA944" s="70"/>
      <c r="AB944" s="70"/>
      <c r="AC944" s="70"/>
      <c r="AD944" s="70"/>
      <c r="AE944" s="70"/>
      <c r="AF944" s="70"/>
      <c r="AG944" s="70"/>
      <c r="AH944" s="70"/>
      <c r="AI944" s="70"/>
      <c r="AJ944" s="70"/>
      <c r="AK944" s="70"/>
      <c r="AL944" s="70"/>
      <c r="AM944" s="70"/>
      <c r="AN944" s="70">
        <v>11703</v>
      </c>
      <c r="AO944" s="70">
        <v>9903.1742549999999</v>
      </c>
    </row>
    <row r="945" spans="1:41" x14ac:dyDescent="0.25">
      <c r="A945" s="72">
        <v>11046</v>
      </c>
      <c r="B945" s="70"/>
      <c r="C945" s="70"/>
      <c r="D945" s="70"/>
      <c r="E945" s="70"/>
      <c r="F945" s="70"/>
      <c r="G945" s="70"/>
      <c r="H945" s="70"/>
      <c r="I945" s="70"/>
      <c r="J945" s="70"/>
      <c r="K945" s="70"/>
      <c r="L945" s="70"/>
      <c r="M945" s="70"/>
      <c r="N945" s="70"/>
      <c r="O945" s="70"/>
      <c r="P945" s="70"/>
      <c r="Q945" s="70"/>
      <c r="R945" s="70">
        <v>7028</v>
      </c>
      <c r="S945" s="70">
        <v>3800.1652760000002</v>
      </c>
      <c r="T945" s="70"/>
      <c r="U945" s="70"/>
      <c r="V945" s="70"/>
      <c r="W945" s="70"/>
      <c r="X945" s="70"/>
      <c r="Y945" s="70"/>
      <c r="Z945" s="70"/>
      <c r="AA945" s="70"/>
      <c r="AB945" s="70"/>
      <c r="AC945" s="70"/>
      <c r="AD945" s="70"/>
      <c r="AE945" s="70"/>
      <c r="AF945" s="70"/>
      <c r="AG945" s="70"/>
      <c r="AH945" s="70"/>
      <c r="AI945" s="70"/>
      <c r="AJ945" s="70"/>
      <c r="AK945" s="70"/>
      <c r="AL945" s="70"/>
      <c r="AM945" s="70"/>
      <c r="AN945" s="70">
        <v>7028</v>
      </c>
      <c r="AO945" s="70">
        <v>3800.1652760000002</v>
      </c>
    </row>
    <row r="946" spans="1:41" x14ac:dyDescent="0.25">
      <c r="A946" s="72">
        <v>11054</v>
      </c>
      <c r="B946" s="70"/>
      <c r="C946" s="70"/>
      <c r="D946" s="70"/>
      <c r="E946" s="70"/>
      <c r="F946" s="70"/>
      <c r="G946" s="70"/>
      <c r="H946" s="70"/>
      <c r="I946" s="70"/>
      <c r="J946" s="70">
        <v>100339</v>
      </c>
      <c r="K946" s="70">
        <v>83458.795897999997</v>
      </c>
      <c r="L946" s="70"/>
      <c r="M946" s="70"/>
      <c r="N946" s="70"/>
      <c r="O946" s="70"/>
      <c r="P946" s="70"/>
      <c r="Q946" s="70"/>
      <c r="R946" s="70"/>
      <c r="S946" s="70"/>
      <c r="T946" s="70"/>
      <c r="U946" s="70"/>
      <c r="V946" s="70"/>
      <c r="W946" s="70"/>
      <c r="X946" s="70"/>
      <c r="Y946" s="70"/>
      <c r="Z946" s="70"/>
      <c r="AA946" s="70"/>
      <c r="AB946" s="70"/>
      <c r="AC946" s="70"/>
      <c r="AD946" s="70"/>
      <c r="AE946" s="70"/>
      <c r="AF946" s="70"/>
      <c r="AG946" s="70"/>
      <c r="AH946" s="70"/>
      <c r="AI946" s="70"/>
      <c r="AJ946" s="70"/>
      <c r="AK946" s="70"/>
      <c r="AL946" s="70"/>
      <c r="AM946" s="70"/>
      <c r="AN946" s="70">
        <v>100339</v>
      </c>
      <c r="AO946" s="70">
        <v>83458.795897999997</v>
      </c>
    </row>
    <row r="947" spans="1:41" x14ac:dyDescent="0.25">
      <c r="A947" s="72">
        <v>11055</v>
      </c>
      <c r="B947" s="70"/>
      <c r="C947" s="70"/>
      <c r="D947" s="70"/>
      <c r="E947" s="70"/>
      <c r="F947" s="70"/>
      <c r="G947" s="70"/>
      <c r="H947" s="70"/>
      <c r="I947" s="70"/>
      <c r="J947" s="70">
        <v>83545</v>
      </c>
      <c r="K947" s="70">
        <v>76902.867675999994</v>
      </c>
      <c r="L947" s="70"/>
      <c r="M947" s="70"/>
      <c r="N947" s="70"/>
      <c r="O947" s="70"/>
      <c r="P947" s="70"/>
      <c r="Q947" s="70"/>
      <c r="R947" s="70"/>
      <c r="S947" s="70"/>
      <c r="T947" s="70"/>
      <c r="U947" s="70"/>
      <c r="V947" s="70"/>
      <c r="W947" s="70"/>
      <c r="X947" s="70"/>
      <c r="Y947" s="70"/>
      <c r="Z947" s="70"/>
      <c r="AA947" s="70"/>
      <c r="AB947" s="70"/>
      <c r="AC947" s="70"/>
      <c r="AD947" s="70"/>
      <c r="AE947" s="70"/>
      <c r="AF947" s="70"/>
      <c r="AG947" s="70"/>
      <c r="AH947" s="70"/>
      <c r="AI947" s="70"/>
      <c r="AJ947" s="70"/>
      <c r="AK947" s="70"/>
      <c r="AL947" s="70"/>
      <c r="AM947" s="70"/>
      <c r="AN947" s="70">
        <v>83545</v>
      </c>
      <c r="AO947" s="70">
        <v>76902.867675999994</v>
      </c>
    </row>
    <row r="948" spans="1:41" x14ac:dyDescent="0.25">
      <c r="A948" s="72">
        <v>11056</v>
      </c>
      <c r="B948" s="70"/>
      <c r="C948" s="70"/>
      <c r="D948" s="70"/>
      <c r="E948" s="70"/>
      <c r="F948" s="70"/>
      <c r="G948" s="70"/>
      <c r="H948" s="70"/>
      <c r="I948" s="70"/>
      <c r="J948" s="70">
        <v>88709</v>
      </c>
      <c r="K948" s="70">
        <v>84432.899902000005</v>
      </c>
      <c r="L948" s="70"/>
      <c r="M948" s="70"/>
      <c r="N948" s="70"/>
      <c r="O948" s="70"/>
      <c r="P948" s="70"/>
      <c r="Q948" s="70"/>
      <c r="R948" s="70"/>
      <c r="S948" s="70"/>
      <c r="T948" s="70"/>
      <c r="U948" s="70"/>
      <c r="V948" s="70"/>
      <c r="W948" s="70"/>
      <c r="X948" s="70"/>
      <c r="Y948" s="70"/>
      <c r="Z948" s="70"/>
      <c r="AA948" s="70"/>
      <c r="AB948" s="70"/>
      <c r="AC948" s="70"/>
      <c r="AD948" s="70"/>
      <c r="AE948" s="70"/>
      <c r="AF948" s="70"/>
      <c r="AG948" s="70"/>
      <c r="AH948" s="70"/>
      <c r="AI948" s="70"/>
      <c r="AJ948" s="70"/>
      <c r="AK948" s="70"/>
      <c r="AL948" s="70"/>
      <c r="AM948" s="70"/>
      <c r="AN948" s="70">
        <v>88709</v>
      </c>
      <c r="AO948" s="70">
        <v>84432.899902000005</v>
      </c>
    </row>
    <row r="949" spans="1:41" x14ac:dyDescent="0.25">
      <c r="A949" s="72">
        <v>11062</v>
      </c>
      <c r="B949" s="70"/>
      <c r="C949" s="70"/>
      <c r="D949" s="70"/>
      <c r="E949" s="70"/>
      <c r="F949" s="70"/>
      <c r="G949" s="70"/>
      <c r="H949" s="70"/>
      <c r="I949" s="70"/>
      <c r="J949" s="70">
        <v>8038</v>
      </c>
      <c r="K949" s="70">
        <v>8113.294304</v>
      </c>
      <c r="L949" s="70"/>
      <c r="M949" s="70"/>
      <c r="N949" s="70"/>
      <c r="O949" s="70"/>
      <c r="P949" s="70"/>
      <c r="Q949" s="70"/>
      <c r="R949" s="70"/>
      <c r="S949" s="70"/>
      <c r="T949" s="70"/>
      <c r="U949" s="70"/>
      <c r="V949" s="70"/>
      <c r="W949" s="70"/>
      <c r="X949" s="70"/>
      <c r="Y949" s="70"/>
      <c r="Z949" s="70"/>
      <c r="AA949" s="70"/>
      <c r="AB949" s="70"/>
      <c r="AC949" s="70"/>
      <c r="AD949" s="70"/>
      <c r="AE949" s="70"/>
      <c r="AF949" s="70"/>
      <c r="AG949" s="70"/>
      <c r="AH949" s="70"/>
      <c r="AI949" s="70"/>
      <c r="AJ949" s="70"/>
      <c r="AK949" s="70"/>
      <c r="AL949" s="70"/>
      <c r="AM949" s="70"/>
      <c r="AN949" s="70">
        <v>8038</v>
      </c>
      <c r="AO949" s="70">
        <v>8113.294304</v>
      </c>
    </row>
    <row r="950" spans="1:41" x14ac:dyDescent="0.25">
      <c r="A950" s="72">
        <v>11068</v>
      </c>
      <c r="B950" s="70"/>
      <c r="C950" s="70"/>
      <c r="D950" s="70"/>
      <c r="E950" s="70"/>
      <c r="F950" s="70"/>
      <c r="G950" s="70"/>
      <c r="H950" s="70"/>
      <c r="I950" s="70"/>
      <c r="J950" s="70">
        <v>20183</v>
      </c>
      <c r="K950" s="70">
        <v>27888.634886999997</v>
      </c>
      <c r="L950" s="70"/>
      <c r="M950" s="70"/>
      <c r="N950" s="70"/>
      <c r="O950" s="70"/>
      <c r="P950" s="70"/>
      <c r="Q950" s="70"/>
      <c r="R950" s="70"/>
      <c r="S950" s="70"/>
      <c r="T950" s="70"/>
      <c r="U950" s="70"/>
      <c r="V950" s="70"/>
      <c r="W950" s="70"/>
      <c r="X950" s="70"/>
      <c r="Y950" s="70"/>
      <c r="Z950" s="70"/>
      <c r="AA950" s="70"/>
      <c r="AB950" s="70"/>
      <c r="AC950" s="70"/>
      <c r="AD950" s="70"/>
      <c r="AE950" s="70"/>
      <c r="AF950" s="70"/>
      <c r="AG950" s="70"/>
      <c r="AH950" s="70"/>
      <c r="AI950" s="70"/>
      <c r="AJ950" s="70"/>
      <c r="AK950" s="70"/>
      <c r="AL950" s="70"/>
      <c r="AM950" s="70"/>
      <c r="AN950" s="70">
        <v>20183</v>
      </c>
      <c r="AO950" s="70">
        <v>27888.634886999997</v>
      </c>
    </row>
    <row r="951" spans="1:41" x14ac:dyDescent="0.25">
      <c r="A951" s="72">
        <v>11079</v>
      </c>
      <c r="B951" s="70"/>
      <c r="C951" s="70"/>
      <c r="D951" s="70"/>
      <c r="E951" s="70"/>
      <c r="F951" s="70"/>
      <c r="G951" s="70"/>
      <c r="H951" s="70"/>
      <c r="I951" s="70"/>
      <c r="J951" s="70"/>
      <c r="K951" s="70"/>
      <c r="L951" s="70"/>
      <c r="M951" s="70"/>
      <c r="N951" s="70"/>
      <c r="O951" s="70"/>
      <c r="P951" s="70"/>
      <c r="Q951" s="70"/>
      <c r="R951" s="70"/>
      <c r="S951" s="70"/>
      <c r="T951" s="70"/>
      <c r="U951" s="70"/>
      <c r="V951" s="70"/>
      <c r="W951" s="70"/>
      <c r="X951" s="70"/>
      <c r="Y951" s="70"/>
      <c r="Z951" s="70"/>
      <c r="AA951" s="70"/>
      <c r="AB951" s="70"/>
      <c r="AC951" s="70"/>
      <c r="AD951" s="70"/>
      <c r="AE951" s="70"/>
      <c r="AF951" s="70"/>
      <c r="AG951" s="70"/>
      <c r="AH951" s="70"/>
      <c r="AI951" s="70"/>
      <c r="AJ951" s="70"/>
      <c r="AK951" s="70"/>
      <c r="AL951" s="70">
        <v>5092</v>
      </c>
      <c r="AM951" s="70">
        <v>2511.3383680000002</v>
      </c>
      <c r="AN951" s="70">
        <v>5092</v>
      </c>
      <c r="AO951" s="70">
        <v>2511.3383680000002</v>
      </c>
    </row>
    <row r="952" spans="1:41" x14ac:dyDescent="0.25">
      <c r="A952" s="72">
        <v>11089</v>
      </c>
      <c r="B952" s="70"/>
      <c r="C952" s="70"/>
      <c r="D952" s="70"/>
      <c r="E952" s="70"/>
      <c r="F952" s="70"/>
      <c r="G952" s="70"/>
      <c r="H952" s="70"/>
      <c r="I952" s="70"/>
      <c r="J952" s="70"/>
      <c r="K952" s="70"/>
      <c r="L952" s="70"/>
      <c r="M952" s="70"/>
      <c r="N952" s="70"/>
      <c r="O952" s="70"/>
      <c r="P952" s="70"/>
      <c r="Q952" s="70"/>
      <c r="R952" s="70"/>
      <c r="S952" s="70"/>
      <c r="T952" s="70"/>
      <c r="U952" s="70"/>
      <c r="V952" s="70"/>
      <c r="W952" s="70"/>
      <c r="X952" s="70"/>
      <c r="Y952" s="70"/>
      <c r="Z952" s="70"/>
      <c r="AA952" s="70"/>
      <c r="AB952" s="70">
        <v>16200</v>
      </c>
      <c r="AC952" s="70">
        <v>14988.307151999998</v>
      </c>
      <c r="AD952" s="70"/>
      <c r="AE952" s="70"/>
      <c r="AF952" s="70"/>
      <c r="AG952" s="70"/>
      <c r="AH952" s="70"/>
      <c r="AI952" s="70"/>
      <c r="AJ952" s="70"/>
      <c r="AK952" s="70"/>
      <c r="AL952" s="70"/>
      <c r="AM952" s="70"/>
      <c r="AN952" s="70">
        <v>16200</v>
      </c>
      <c r="AO952" s="70">
        <v>14988.307151999998</v>
      </c>
    </row>
    <row r="953" spans="1:41" x14ac:dyDescent="0.25">
      <c r="A953" s="72">
        <v>11095</v>
      </c>
      <c r="B953" s="70"/>
      <c r="C953" s="70"/>
      <c r="D953" s="70"/>
      <c r="E953" s="70"/>
      <c r="F953" s="70"/>
      <c r="G953" s="70"/>
      <c r="H953" s="70"/>
      <c r="I953" s="70"/>
      <c r="J953" s="70"/>
      <c r="K953" s="70"/>
      <c r="L953" s="70"/>
      <c r="M953" s="70"/>
      <c r="N953" s="70"/>
      <c r="O953" s="70"/>
      <c r="P953" s="70"/>
      <c r="Q953" s="70"/>
      <c r="R953" s="70"/>
      <c r="S953" s="70"/>
      <c r="T953" s="70"/>
      <c r="U953" s="70"/>
      <c r="V953" s="70"/>
      <c r="W953" s="70"/>
      <c r="X953" s="70"/>
      <c r="Y953" s="70"/>
      <c r="Z953" s="70"/>
      <c r="AA953" s="70"/>
      <c r="AB953" s="70">
        <v>48677</v>
      </c>
      <c r="AC953" s="70">
        <v>48597.989867999997</v>
      </c>
      <c r="AD953" s="70"/>
      <c r="AE953" s="70"/>
      <c r="AF953" s="70"/>
      <c r="AG953" s="70"/>
      <c r="AH953" s="70"/>
      <c r="AI953" s="70"/>
      <c r="AJ953" s="70"/>
      <c r="AK953" s="70"/>
      <c r="AL953" s="70"/>
      <c r="AM953" s="70"/>
      <c r="AN953" s="70">
        <v>48677</v>
      </c>
      <c r="AO953" s="70">
        <v>48597.989867999997</v>
      </c>
    </row>
    <row r="954" spans="1:41" x14ac:dyDescent="0.25">
      <c r="A954" s="72">
        <v>11100</v>
      </c>
      <c r="B954" s="70"/>
      <c r="C954" s="70"/>
      <c r="D954" s="70"/>
      <c r="E954" s="70"/>
      <c r="F954" s="70"/>
      <c r="G954" s="70"/>
      <c r="H954" s="70"/>
      <c r="I954" s="70"/>
      <c r="J954" s="70"/>
      <c r="K954" s="70"/>
      <c r="L954" s="70"/>
      <c r="M954" s="70"/>
      <c r="N954" s="70"/>
      <c r="O954" s="70"/>
      <c r="P954" s="70"/>
      <c r="Q954" s="70"/>
      <c r="R954" s="70"/>
      <c r="S954" s="70"/>
      <c r="T954" s="70"/>
      <c r="U954" s="70"/>
      <c r="V954" s="70"/>
      <c r="W954" s="70"/>
      <c r="X954" s="70"/>
      <c r="Y954" s="70"/>
      <c r="Z954" s="70"/>
      <c r="AA954" s="70"/>
      <c r="AB954" s="70">
        <v>26878</v>
      </c>
      <c r="AC954" s="70">
        <v>29674.674072000005</v>
      </c>
      <c r="AD954" s="70"/>
      <c r="AE954" s="70"/>
      <c r="AF954" s="70"/>
      <c r="AG954" s="70"/>
      <c r="AH954" s="70"/>
      <c r="AI954" s="70"/>
      <c r="AJ954" s="70"/>
      <c r="AK954" s="70"/>
      <c r="AL954" s="70"/>
      <c r="AM954" s="70"/>
      <c r="AN954" s="70">
        <v>26878</v>
      </c>
      <c r="AO954" s="70">
        <v>29674.674072000005</v>
      </c>
    </row>
    <row r="955" spans="1:41" x14ac:dyDescent="0.25">
      <c r="A955" s="72">
        <v>11102</v>
      </c>
      <c r="B955" s="70"/>
      <c r="C955" s="70"/>
      <c r="D955" s="70"/>
      <c r="E955" s="70"/>
      <c r="F955" s="70"/>
      <c r="G955" s="70"/>
      <c r="H955" s="70"/>
      <c r="I955" s="70"/>
      <c r="J955" s="70"/>
      <c r="K955" s="70"/>
      <c r="L955" s="70"/>
      <c r="M955" s="70"/>
      <c r="N955" s="70"/>
      <c r="O955" s="70"/>
      <c r="P955" s="70"/>
      <c r="Q955" s="70"/>
      <c r="R955" s="70"/>
      <c r="S955" s="70"/>
      <c r="T955" s="70"/>
      <c r="U955" s="70"/>
      <c r="V955" s="70"/>
      <c r="W955" s="70"/>
      <c r="X955" s="70"/>
      <c r="Y955" s="70"/>
      <c r="Z955" s="70"/>
      <c r="AA955" s="70"/>
      <c r="AB955" s="70">
        <v>66386</v>
      </c>
      <c r="AC955" s="70">
        <v>68262.208008000001</v>
      </c>
      <c r="AD955" s="70"/>
      <c r="AE955" s="70"/>
      <c r="AF955" s="70"/>
      <c r="AG955" s="70"/>
      <c r="AH955" s="70"/>
      <c r="AI955" s="70"/>
      <c r="AJ955" s="70"/>
      <c r="AK955" s="70"/>
      <c r="AL955" s="70"/>
      <c r="AM955" s="70"/>
      <c r="AN955" s="70">
        <v>66386</v>
      </c>
      <c r="AO955" s="70">
        <v>68262.208008000001</v>
      </c>
    </row>
    <row r="956" spans="1:41" x14ac:dyDescent="0.25">
      <c r="A956" s="72">
        <v>11103</v>
      </c>
      <c r="B956" s="70"/>
      <c r="C956" s="70"/>
      <c r="D956" s="70"/>
      <c r="E956" s="70"/>
      <c r="F956" s="70"/>
      <c r="G956" s="70"/>
      <c r="H956" s="70"/>
      <c r="I956" s="70"/>
      <c r="J956" s="70"/>
      <c r="K956" s="70"/>
      <c r="L956" s="70"/>
      <c r="M956" s="70"/>
      <c r="N956" s="70"/>
      <c r="O956" s="70"/>
      <c r="P956" s="70"/>
      <c r="Q956" s="70"/>
      <c r="R956" s="70"/>
      <c r="S956" s="70"/>
      <c r="T956" s="70"/>
      <c r="U956" s="70"/>
      <c r="V956" s="70"/>
      <c r="W956" s="70"/>
      <c r="X956" s="70"/>
      <c r="Y956" s="70"/>
      <c r="Z956" s="70"/>
      <c r="AA956" s="70"/>
      <c r="AB956" s="70">
        <v>57136</v>
      </c>
      <c r="AC956" s="70">
        <v>70297.652344999995</v>
      </c>
      <c r="AD956" s="70"/>
      <c r="AE956" s="70"/>
      <c r="AF956" s="70"/>
      <c r="AG956" s="70"/>
      <c r="AH956" s="70"/>
      <c r="AI956" s="70"/>
      <c r="AJ956" s="70"/>
      <c r="AK956" s="70"/>
      <c r="AL956" s="70"/>
      <c r="AM956" s="70"/>
      <c r="AN956" s="70">
        <v>57136</v>
      </c>
      <c r="AO956" s="70">
        <v>70297.652344999995</v>
      </c>
    </row>
    <row r="957" spans="1:41" x14ac:dyDescent="0.25">
      <c r="A957" s="72">
        <v>11106</v>
      </c>
      <c r="B957" s="70"/>
      <c r="C957" s="70"/>
      <c r="D957" s="70"/>
      <c r="E957" s="70"/>
      <c r="F957" s="70"/>
      <c r="G957" s="70"/>
      <c r="H957" s="70"/>
      <c r="I957" s="70"/>
      <c r="J957" s="70"/>
      <c r="K957" s="70"/>
      <c r="L957" s="70"/>
      <c r="M957" s="70"/>
      <c r="N957" s="70"/>
      <c r="O957" s="70"/>
      <c r="P957" s="70"/>
      <c r="Q957" s="70"/>
      <c r="R957" s="70"/>
      <c r="S957" s="70"/>
      <c r="T957" s="70"/>
      <c r="U957" s="70"/>
      <c r="V957" s="70"/>
      <c r="W957" s="70"/>
      <c r="X957" s="70"/>
      <c r="Y957" s="70"/>
      <c r="Z957" s="70"/>
      <c r="AA957" s="70"/>
      <c r="AB957" s="70">
        <v>59604</v>
      </c>
      <c r="AC957" s="70">
        <v>61263.683593000002</v>
      </c>
      <c r="AD957" s="70"/>
      <c r="AE957" s="70"/>
      <c r="AF957" s="70"/>
      <c r="AG957" s="70"/>
      <c r="AH957" s="70"/>
      <c r="AI957" s="70"/>
      <c r="AJ957" s="70"/>
      <c r="AK957" s="70"/>
      <c r="AL957" s="70"/>
      <c r="AM957" s="70"/>
      <c r="AN957" s="70">
        <v>59604</v>
      </c>
      <c r="AO957" s="70">
        <v>61263.683593000002</v>
      </c>
    </row>
    <row r="958" spans="1:41" x14ac:dyDescent="0.25">
      <c r="A958" s="72">
        <v>11114</v>
      </c>
      <c r="B958" s="70"/>
      <c r="C958" s="70"/>
      <c r="D958" s="70"/>
      <c r="E958" s="70"/>
      <c r="F958" s="70"/>
      <c r="G958" s="70"/>
      <c r="H958" s="70"/>
      <c r="I958" s="70"/>
      <c r="J958" s="70"/>
      <c r="K958" s="70"/>
      <c r="L958" s="70"/>
      <c r="M958" s="70"/>
      <c r="N958" s="70"/>
      <c r="O958" s="70"/>
      <c r="P958" s="70"/>
      <c r="Q958" s="70"/>
      <c r="R958" s="70"/>
      <c r="S958" s="70"/>
      <c r="T958" s="70"/>
      <c r="U958" s="70"/>
      <c r="V958" s="70"/>
      <c r="W958" s="70"/>
      <c r="X958" s="70"/>
      <c r="Y958" s="70"/>
      <c r="Z958" s="70"/>
      <c r="AA958" s="70"/>
      <c r="AB958" s="70">
        <v>2708</v>
      </c>
      <c r="AC958" s="70">
        <v>3095.4267580000001</v>
      </c>
      <c r="AD958" s="70"/>
      <c r="AE958" s="70"/>
      <c r="AF958" s="70"/>
      <c r="AG958" s="70"/>
      <c r="AH958" s="70"/>
      <c r="AI958" s="70"/>
      <c r="AJ958" s="70"/>
      <c r="AK958" s="70"/>
      <c r="AL958" s="70"/>
      <c r="AM958" s="70"/>
      <c r="AN958" s="70">
        <v>2708</v>
      </c>
      <c r="AO958" s="70">
        <v>3095.4267580000001</v>
      </c>
    </row>
    <row r="959" spans="1:41" x14ac:dyDescent="0.25">
      <c r="A959" s="72">
        <v>11123</v>
      </c>
      <c r="B959" s="70"/>
      <c r="C959" s="70"/>
      <c r="D959" s="70"/>
      <c r="E959" s="70"/>
      <c r="F959" s="70"/>
      <c r="G959" s="70"/>
      <c r="H959" s="70"/>
      <c r="I959" s="70"/>
      <c r="J959" s="70"/>
      <c r="K959" s="70"/>
      <c r="L959" s="70"/>
      <c r="M959" s="70"/>
      <c r="N959" s="70"/>
      <c r="O959" s="70"/>
      <c r="P959" s="70"/>
      <c r="Q959" s="70"/>
      <c r="R959" s="70"/>
      <c r="S959" s="70"/>
      <c r="T959" s="70"/>
      <c r="U959" s="70"/>
      <c r="V959" s="70"/>
      <c r="W959" s="70"/>
      <c r="X959" s="70"/>
      <c r="Y959" s="70"/>
      <c r="Z959" s="70"/>
      <c r="AA959" s="70"/>
      <c r="AB959" s="70"/>
      <c r="AC959" s="70"/>
      <c r="AD959" s="70"/>
      <c r="AE959" s="70"/>
      <c r="AF959" s="70">
        <v>44181</v>
      </c>
      <c r="AG959" s="70">
        <v>54889.263184000003</v>
      </c>
      <c r="AH959" s="70"/>
      <c r="AI959" s="70"/>
      <c r="AJ959" s="70"/>
      <c r="AK959" s="70"/>
      <c r="AL959" s="70"/>
      <c r="AM959" s="70"/>
      <c r="AN959" s="70">
        <v>44181</v>
      </c>
      <c r="AO959" s="70">
        <v>54889.263184000003</v>
      </c>
    </row>
    <row r="960" spans="1:41" x14ac:dyDescent="0.25">
      <c r="A960" s="72">
        <v>11124</v>
      </c>
      <c r="B960" s="70"/>
      <c r="C960" s="70"/>
      <c r="D960" s="70"/>
      <c r="E960" s="70"/>
      <c r="F960" s="70"/>
      <c r="G960" s="70"/>
      <c r="H960" s="70"/>
      <c r="I960" s="70"/>
      <c r="J960" s="70"/>
      <c r="K960" s="70"/>
      <c r="L960" s="70"/>
      <c r="M960" s="70"/>
      <c r="N960" s="70"/>
      <c r="O960" s="70"/>
      <c r="P960" s="70"/>
      <c r="Q960" s="70"/>
      <c r="R960" s="70"/>
      <c r="S960" s="70"/>
      <c r="T960" s="70"/>
      <c r="U960" s="70"/>
      <c r="V960" s="70"/>
      <c r="W960" s="70"/>
      <c r="X960" s="70"/>
      <c r="Y960" s="70"/>
      <c r="Z960" s="70"/>
      <c r="AA960" s="70"/>
      <c r="AB960" s="70"/>
      <c r="AC960" s="70"/>
      <c r="AD960" s="70"/>
      <c r="AE960" s="70"/>
      <c r="AF960" s="70">
        <v>45213</v>
      </c>
      <c r="AG960" s="70">
        <v>53542.108643000007</v>
      </c>
      <c r="AH960" s="70"/>
      <c r="AI960" s="70"/>
      <c r="AJ960" s="70"/>
      <c r="AK960" s="70"/>
      <c r="AL960" s="70"/>
      <c r="AM960" s="70"/>
      <c r="AN960" s="70">
        <v>45213</v>
      </c>
      <c r="AO960" s="70">
        <v>53542.108643000007</v>
      </c>
    </row>
    <row r="961" spans="1:41" x14ac:dyDescent="0.25">
      <c r="A961" s="72">
        <v>11131</v>
      </c>
      <c r="B961" s="70"/>
      <c r="C961" s="70"/>
      <c r="D961" s="70">
        <v>13040</v>
      </c>
      <c r="E961" s="70">
        <v>8249.4258420000006</v>
      </c>
      <c r="F961" s="70"/>
      <c r="G961" s="70"/>
      <c r="H961" s="70"/>
      <c r="I961" s="70"/>
      <c r="J961" s="70"/>
      <c r="K961" s="70"/>
      <c r="L961" s="70"/>
      <c r="M961" s="70"/>
      <c r="N961" s="70"/>
      <c r="O961" s="70"/>
      <c r="P961" s="70"/>
      <c r="Q961" s="70"/>
      <c r="R961" s="70"/>
      <c r="S961" s="70"/>
      <c r="T961" s="70"/>
      <c r="U961" s="70"/>
      <c r="V961" s="70"/>
      <c r="W961" s="70"/>
      <c r="X961" s="70"/>
      <c r="Y961" s="70"/>
      <c r="Z961" s="70"/>
      <c r="AA961" s="70"/>
      <c r="AB961" s="70"/>
      <c r="AC961" s="70"/>
      <c r="AD961" s="70"/>
      <c r="AE961" s="70"/>
      <c r="AF961" s="70"/>
      <c r="AG961" s="70"/>
      <c r="AH961" s="70"/>
      <c r="AI961" s="70"/>
      <c r="AJ961" s="70"/>
      <c r="AK961" s="70"/>
      <c r="AL961" s="70"/>
      <c r="AM961" s="70"/>
      <c r="AN961" s="70">
        <v>13040</v>
      </c>
      <c r="AO961" s="70">
        <v>8249.4258420000006</v>
      </c>
    </row>
    <row r="962" spans="1:41" x14ac:dyDescent="0.25">
      <c r="A962" s="72">
        <v>11133</v>
      </c>
      <c r="B962" s="70">
        <v>10427</v>
      </c>
      <c r="C962" s="70">
        <v>13751.126861000001</v>
      </c>
      <c r="D962" s="70"/>
      <c r="E962" s="70"/>
      <c r="F962" s="70"/>
      <c r="G962" s="70"/>
      <c r="H962" s="70"/>
      <c r="I962" s="70"/>
      <c r="J962" s="70"/>
      <c r="K962" s="70"/>
      <c r="L962" s="70"/>
      <c r="M962" s="70"/>
      <c r="N962" s="70"/>
      <c r="O962" s="70"/>
      <c r="P962" s="70"/>
      <c r="Q962" s="70"/>
      <c r="R962" s="70"/>
      <c r="S962" s="70"/>
      <c r="T962" s="70"/>
      <c r="U962" s="70"/>
      <c r="V962" s="70"/>
      <c r="W962" s="70"/>
      <c r="X962" s="70"/>
      <c r="Y962" s="70"/>
      <c r="Z962" s="70"/>
      <c r="AA962" s="70"/>
      <c r="AB962" s="70"/>
      <c r="AC962" s="70"/>
      <c r="AD962" s="70"/>
      <c r="AE962" s="70"/>
      <c r="AF962" s="70"/>
      <c r="AG962" s="70"/>
      <c r="AH962" s="70"/>
      <c r="AI962" s="70"/>
      <c r="AJ962" s="70"/>
      <c r="AK962" s="70"/>
      <c r="AL962" s="70"/>
      <c r="AM962" s="70"/>
      <c r="AN962" s="70">
        <v>10427</v>
      </c>
      <c r="AO962" s="70">
        <v>13751.126861000001</v>
      </c>
    </row>
    <row r="963" spans="1:41" x14ac:dyDescent="0.25">
      <c r="A963" s="72">
        <v>11145</v>
      </c>
      <c r="B963" s="70"/>
      <c r="C963" s="70"/>
      <c r="D963" s="70"/>
      <c r="E963" s="70"/>
      <c r="F963" s="70"/>
      <c r="G963" s="70"/>
      <c r="H963" s="70"/>
      <c r="I963" s="70"/>
      <c r="J963" s="70"/>
      <c r="K963" s="70"/>
      <c r="L963" s="70"/>
      <c r="M963" s="70"/>
      <c r="N963" s="70"/>
      <c r="O963" s="70"/>
      <c r="P963" s="70"/>
      <c r="Q963" s="70"/>
      <c r="R963" s="70"/>
      <c r="S963" s="70"/>
      <c r="T963" s="70">
        <v>7664</v>
      </c>
      <c r="U963" s="70">
        <v>6986.6165149999997</v>
      </c>
      <c r="V963" s="70"/>
      <c r="W963" s="70"/>
      <c r="X963" s="70"/>
      <c r="Y963" s="70"/>
      <c r="Z963" s="70"/>
      <c r="AA963" s="70"/>
      <c r="AB963" s="70"/>
      <c r="AC963" s="70"/>
      <c r="AD963" s="70"/>
      <c r="AE963" s="70"/>
      <c r="AF963" s="70"/>
      <c r="AG963" s="70"/>
      <c r="AH963" s="70"/>
      <c r="AI963" s="70"/>
      <c r="AJ963" s="70"/>
      <c r="AK963" s="70"/>
      <c r="AL963" s="70"/>
      <c r="AM963" s="70"/>
      <c r="AN963" s="70">
        <v>7664</v>
      </c>
      <c r="AO963" s="70">
        <v>6986.6165149999997</v>
      </c>
    </row>
    <row r="964" spans="1:41" x14ac:dyDescent="0.25">
      <c r="A964" s="72">
        <v>11147</v>
      </c>
      <c r="B964" s="70"/>
      <c r="C964" s="70"/>
      <c r="D964" s="70">
        <v>6210</v>
      </c>
      <c r="E964" s="70">
        <v>5679.7004239999997</v>
      </c>
      <c r="F964" s="70"/>
      <c r="G964" s="70"/>
      <c r="H964" s="70"/>
      <c r="I964" s="70"/>
      <c r="J964" s="70"/>
      <c r="K964" s="70"/>
      <c r="L964" s="70"/>
      <c r="M964" s="70"/>
      <c r="N964" s="70"/>
      <c r="O964" s="70"/>
      <c r="P964" s="70"/>
      <c r="Q964" s="70"/>
      <c r="R964" s="70"/>
      <c r="S964" s="70"/>
      <c r="T964" s="70"/>
      <c r="U964" s="70"/>
      <c r="V964" s="70"/>
      <c r="W964" s="70"/>
      <c r="X964" s="70"/>
      <c r="Y964" s="70"/>
      <c r="Z964" s="70"/>
      <c r="AA964" s="70"/>
      <c r="AB964" s="70"/>
      <c r="AC964" s="70"/>
      <c r="AD964" s="70"/>
      <c r="AE964" s="70"/>
      <c r="AF964" s="70"/>
      <c r="AG964" s="70"/>
      <c r="AH964" s="70"/>
      <c r="AI964" s="70"/>
      <c r="AJ964" s="70"/>
      <c r="AK964" s="70"/>
      <c r="AL964" s="70"/>
      <c r="AM964" s="70"/>
      <c r="AN964" s="70">
        <v>6210</v>
      </c>
      <c r="AO964" s="70">
        <v>5679.7004239999997</v>
      </c>
    </row>
    <row r="965" spans="1:41" x14ac:dyDescent="0.25">
      <c r="A965" s="72">
        <v>11152</v>
      </c>
      <c r="B965" s="70"/>
      <c r="C965" s="70"/>
      <c r="D965" s="70">
        <v>11478</v>
      </c>
      <c r="E965" s="70">
        <v>7095.0005799999999</v>
      </c>
      <c r="F965" s="70"/>
      <c r="G965" s="70"/>
      <c r="H965" s="70"/>
      <c r="I965" s="70"/>
      <c r="J965" s="70"/>
      <c r="K965" s="70"/>
      <c r="L965" s="70"/>
      <c r="M965" s="70"/>
      <c r="N965" s="70"/>
      <c r="O965" s="70"/>
      <c r="P965" s="70"/>
      <c r="Q965" s="70"/>
      <c r="R965" s="70"/>
      <c r="S965" s="70"/>
      <c r="T965" s="70"/>
      <c r="U965" s="70"/>
      <c r="V965" s="70"/>
      <c r="W965" s="70"/>
      <c r="X965" s="70"/>
      <c r="Y965" s="70"/>
      <c r="Z965" s="70"/>
      <c r="AA965" s="70"/>
      <c r="AB965" s="70"/>
      <c r="AC965" s="70"/>
      <c r="AD965" s="70"/>
      <c r="AE965" s="70"/>
      <c r="AF965" s="70"/>
      <c r="AG965" s="70"/>
      <c r="AH965" s="70"/>
      <c r="AI965" s="70"/>
      <c r="AJ965" s="70"/>
      <c r="AK965" s="70"/>
      <c r="AL965" s="70"/>
      <c r="AM965" s="70"/>
      <c r="AN965" s="70">
        <v>11478</v>
      </c>
      <c r="AO965" s="70">
        <v>7095.0005799999999</v>
      </c>
    </row>
    <row r="966" spans="1:41" x14ac:dyDescent="0.25">
      <c r="A966" s="72">
        <v>11153</v>
      </c>
      <c r="B966" s="70"/>
      <c r="C966" s="70"/>
      <c r="D966" s="70">
        <v>19351</v>
      </c>
      <c r="E966" s="70">
        <v>18609.692382000001</v>
      </c>
      <c r="F966" s="70"/>
      <c r="G966" s="70"/>
      <c r="H966" s="70"/>
      <c r="I966" s="70"/>
      <c r="J966" s="70"/>
      <c r="K966" s="70"/>
      <c r="L966" s="70"/>
      <c r="M966" s="70"/>
      <c r="N966" s="70"/>
      <c r="O966" s="70"/>
      <c r="P966" s="70"/>
      <c r="Q966" s="70"/>
      <c r="R966" s="70"/>
      <c r="S966" s="70"/>
      <c r="T966" s="70"/>
      <c r="U966" s="70"/>
      <c r="V966" s="70"/>
      <c r="W966" s="70"/>
      <c r="X966" s="70"/>
      <c r="Y966" s="70"/>
      <c r="Z966" s="70"/>
      <c r="AA966" s="70"/>
      <c r="AB966" s="70"/>
      <c r="AC966" s="70"/>
      <c r="AD966" s="70"/>
      <c r="AE966" s="70"/>
      <c r="AF966" s="70"/>
      <c r="AG966" s="70"/>
      <c r="AH966" s="70"/>
      <c r="AI966" s="70"/>
      <c r="AJ966" s="70"/>
      <c r="AK966" s="70"/>
      <c r="AL966" s="70"/>
      <c r="AM966" s="70"/>
      <c r="AN966" s="70">
        <v>19351</v>
      </c>
      <c r="AO966" s="70">
        <v>18609.692382000001</v>
      </c>
    </row>
    <row r="967" spans="1:41" x14ac:dyDescent="0.25">
      <c r="A967" s="72">
        <v>11156</v>
      </c>
      <c r="B967" s="70"/>
      <c r="C967" s="70"/>
      <c r="D967" s="70"/>
      <c r="E967" s="70"/>
      <c r="F967" s="70"/>
      <c r="G967" s="70"/>
      <c r="H967" s="70"/>
      <c r="I967" s="70"/>
      <c r="J967" s="70"/>
      <c r="K967" s="70"/>
      <c r="L967" s="70"/>
      <c r="M967" s="70"/>
      <c r="N967" s="70"/>
      <c r="O967" s="70"/>
      <c r="P967" s="70"/>
      <c r="Q967" s="70"/>
      <c r="R967" s="70"/>
      <c r="S967" s="70"/>
      <c r="T967" s="70"/>
      <c r="U967" s="70"/>
      <c r="V967" s="70"/>
      <c r="W967" s="70"/>
      <c r="X967" s="70"/>
      <c r="Y967" s="70"/>
      <c r="Z967" s="70"/>
      <c r="AA967" s="70"/>
      <c r="AB967" s="70">
        <v>6586</v>
      </c>
      <c r="AC967" s="70">
        <v>4577.5405470000005</v>
      </c>
      <c r="AD967" s="70"/>
      <c r="AE967" s="70"/>
      <c r="AF967" s="70"/>
      <c r="AG967" s="70"/>
      <c r="AH967" s="70"/>
      <c r="AI967" s="70"/>
      <c r="AJ967" s="70"/>
      <c r="AK967" s="70"/>
      <c r="AL967" s="70"/>
      <c r="AM967" s="70"/>
      <c r="AN967" s="70">
        <v>6586</v>
      </c>
      <c r="AO967" s="70">
        <v>4577.5405470000005</v>
      </c>
    </row>
    <row r="968" spans="1:41" x14ac:dyDescent="0.25">
      <c r="A968" s="72">
        <v>11181</v>
      </c>
      <c r="B968" s="70"/>
      <c r="C968" s="70"/>
      <c r="D968" s="70"/>
      <c r="E968" s="70"/>
      <c r="F968" s="70"/>
      <c r="G968" s="70"/>
      <c r="H968" s="70"/>
      <c r="I968" s="70"/>
      <c r="J968" s="70"/>
      <c r="K968" s="70"/>
      <c r="L968" s="70"/>
      <c r="M968" s="70"/>
      <c r="N968" s="70"/>
      <c r="O968" s="70"/>
      <c r="P968" s="70"/>
      <c r="Q968" s="70"/>
      <c r="R968" s="70"/>
      <c r="S968" s="70"/>
      <c r="T968" s="70"/>
      <c r="U968" s="70"/>
      <c r="V968" s="70"/>
      <c r="W968" s="70"/>
      <c r="X968" s="70"/>
      <c r="Y968" s="70"/>
      <c r="Z968" s="70"/>
      <c r="AA968" s="70"/>
      <c r="AB968" s="70">
        <v>8902</v>
      </c>
      <c r="AC968" s="70">
        <v>15431.623076</v>
      </c>
      <c r="AD968" s="70"/>
      <c r="AE968" s="70"/>
      <c r="AF968" s="70"/>
      <c r="AG968" s="70"/>
      <c r="AH968" s="70"/>
      <c r="AI968" s="70"/>
      <c r="AJ968" s="70"/>
      <c r="AK968" s="70"/>
      <c r="AL968" s="70"/>
      <c r="AM968" s="70"/>
      <c r="AN968" s="70">
        <v>8902</v>
      </c>
      <c r="AO968" s="70">
        <v>15431.623076</v>
      </c>
    </row>
    <row r="969" spans="1:41" x14ac:dyDescent="0.25">
      <c r="A969" s="72">
        <v>11193</v>
      </c>
      <c r="B969" s="70"/>
      <c r="C969" s="70"/>
      <c r="D969" s="70"/>
      <c r="E969" s="70"/>
      <c r="F969" s="70"/>
      <c r="G969" s="70"/>
      <c r="H969" s="70"/>
      <c r="I969" s="70"/>
      <c r="J969" s="70"/>
      <c r="K969" s="70"/>
      <c r="L969" s="70"/>
      <c r="M969" s="70"/>
      <c r="N969" s="70"/>
      <c r="O969" s="70"/>
      <c r="P969" s="70"/>
      <c r="Q969" s="70"/>
      <c r="R969" s="70"/>
      <c r="S969" s="70"/>
      <c r="T969" s="70"/>
      <c r="U969" s="70"/>
      <c r="V969" s="70"/>
      <c r="W969" s="70"/>
      <c r="X969" s="70"/>
      <c r="Y969" s="70"/>
      <c r="Z969" s="70"/>
      <c r="AA969" s="70"/>
      <c r="AB969" s="70">
        <v>9380</v>
      </c>
      <c r="AC969" s="70">
        <v>2533.586065</v>
      </c>
      <c r="AD969" s="70"/>
      <c r="AE969" s="70"/>
      <c r="AF969" s="70"/>
      <c r="AG969" s="70"/>
      <c r="AH969" s="70"/>
      <c r="AI969" s="70"/>
      <c r="AJ969" s="70"/>
      <c r="AK969" s="70"/>
      <c r="AL969" s="70"/>
      <c r="AM969" s="70"/>
      <c r="AN969" s="70">
        <v>9380</v>
      </c>
      <c r="AO969" s="70">
        <v>2533.586065</v>
      </c>
    </row>
    <row r="970" spans="1:41" x14ac:dyDescent="0.25">
      <c r="A970" s="72">
        <v>11244</v>
      </c>
      <c r="B970" s="70"/>
      <c r="C970" s="70"/>
      <c r="D970" s="70"/>
      <c r="E970" s="70"/>
      <c r="F970" s="70"/>
      <c r="G970" s="70"/>
      <c r="H970" s="70"/>
      <c r="I970" s="70"/>
      <c r="J970" s="70"/>
      <c r="K970" s="70"/>
      <c r="L970" s="70"/>
      <c r="M970" s="70"/>
      <c r="N970" s="70"/>
      <c r="O970" s="70"/>
      <c r="P970" s="70"/>
      <c r="Q970" s="70"/>
      <c r="R970" s="70">
        <v>5881</v>
      </c>
      <c r="S970" s="70">
        <v>7133.0893559999995</v>
      </c>
      <c r="T970" s="70"/>
      <c r="U970" s="70"/>
      <c r="V970" s="70"/>
      <c r="W970" s="70"/>
      <c r="X970" s="70"/>
      <c r="Y970" s="70"/>
      <c r="Z970" s="70"/>
      <c r="AA970" s="70"/>
      <c r="AB970" s="70"/>
      <c r="AC970" s="70"/>
      <c r="AD970" s="70"/>
      <c r="AE970" s="70"/>
      <c r="AF970" s="70"/>
      <c r="AG970" s="70"/>
      <c r="AH970" s="70"/>
      <c r="AI970" s="70"/>
      <c r="AJ970" s="70"/>
      <c r="AK970" s="70"/>
      <c r="AL970" s="70"/>
      <c r="AM970" s="70"/>
      <c r="AN970" s="70">
        <v>5881</v>
      </c>
      <c r="AO970" s="70">
        <v>7133.0893559999995</v>
      </c>
    </row>
    <row r="971" spans="1:41" x14ac:dyDescent="0.25">
      <c r="A971" s="72">
        <v>11257</v>
      </c>
      <c r="B971" s="70"/>
      <c r="C971" s="70"/>
      <c r="D971" s="70"/>
      <c r="E971" s="70"/>
      <c r="F971" s="70"/>
      <c r="G971" s="70"/>
      <c r="H971" s="70"/>
      <c r="I971" s="70"/>
      <c r="J971" s="70"/>
      <c r="K971" s="70"/>
      <c r="L971" s="70"/>
      <c r="M971" s="70"/>
      <c r="N971" s="70"/>
      <c r="O971" s="70"/>
      <c r="P971" s="70"/>
      <c r="Q971" s="70"/>
      <c r="R971" s="70">
        <v>3719</v>
      </c>
      <c r="S971" s="70">
        <v>5927.943268</v>
      </c>
      <c r="T971" s="70"/>
      <c r="U971" s="70"/>
      <c r="V971" s="70"/>
      <c r="W971" s="70"/>
      <c r="X971" s="70"/>
      <c r="Y971" s="70"/>
      <c r="Z971" s="70"/>
      <c r="AA971" s="70"/>
      <c r="AB971" s="70"/>
      <c r="AC971" s="70"/>
      <c r="AD971" s="70"/>
      <c r="AE971" s="70"/>
      <c r="AF971" s="70"/>
      <c r="AG971" s="70"/>
      <c r="AH971" s="70"/>
      <c r="AI971" s="70"/>
      <c r="AJ971" s="70"/>
      <c r="AK971" s="70"/>
      <c r="AL971" s="70"/>
      <c r="AM971" s="70"/>
      <c r="AN971" s="70">
        <v>3719</v>
      </c>
      <c r="AO971" s="70">
        <v>5927.943268</v>
      </c>
    </row>
    <row r="972" spans="1:41" x14ac:dyDescent="0.25">
      <c r="A972" s="72">
        <v>11262</v>
      </c>
      <c r="B972" s="70"/>
      <c r="C972" s="70"/>
      <c r="D972" s="70"/>
      <c r="E972" s="70"/>
      <c r="F972" s="70"/>
      <c r="G972" s="70"/>
      <c r="H972" s="70"/>
      <c r="I972" s="70"/>
      <c r="J972" s="70">
        <v>2800</v>
      </c>
      <c r="K972" s="70">
        <v>2873.7127949999999</v>
      </c>
      <c r="L972" s="70"/>
      <c r="M972" s="70"/>
      <c r="N972" s="70"/>
      <c r="O972" s="70"/>
      <c r="P972" s="70"/>
      <c r="Q972" s="70"/>
      <c r="R972" s="70"/>
      <c r="S972" s="70"/>
      <c r="T972" s="70"/>
      <c r="U972" s="70"/>
      <c r="V972" s="70"/>
      <c r="W972" s="70"/>
      <c r="X972" s="70"/>
      <c r="Y972" s="70"/>
      <c r="Z972" s="70"/>
      <c r="AA972" s="70"/>
      <c r="AB972" s="70"/>
      <c r="AC972" s="70"/>
      <c r="AD972" s="70"/>
      <c r="AE972" s="70"/>
      <c r="AF972" s="70"/>
      <c r="AG972" s="70"/>
      <c r="AH972" s="70"/>
      <c r="AI972" s="70"/>
      <c r="AJ972" s="70"/>
      <c r="AK972" s="70"/>
      <c r="AL972" s="70"/>
      <c r="AM972" s="70"/>
      <c r="AN972" s="70">
        <v>2800</v>
      </c>
      <c r="AO972" s="70">
        <v>2873.7127949999999</v>
      </c>
    </row>
    <row r="973" spans="1:41" x14ac:dyDescent="0.25">
      <c r="A973" s="72">
        <v>11263</v>
      </c>
      <c r="B973" s="70"/>
      <c r="C973" s="70"/>
      <c r="D973" s="70"/>
      <c r="E973" s="70"/>
      <c r="F973" s="70"/>
      <c r="G973" s="70"/>
      <c r="H973" s="70"/>
      <c r="I973" s="70"/>
      <c r="J973" s="70">
        <v>98312</v>
      </c>
      <c r="K973" s="70">
        <v>93544.090821000005</v>
      </c>
      <c r="L973" s="70"/>
      <c r="M973" s="70"/>
      <c r="N973" s="70"/>
      <c r="O973" s="70"/>
      <c r="P973" s="70"/>
      <c r="Q973" s="70"/>
      <c r="R973" s="70"/>
      <c r="S973" s="70"/>
      <c r="T973" s="70"/>
      <c r="U973" s="70"/>
      <c r="V973" s="70"/>
      <c r="W973" s="70"/>
      <c r="X973" s="70"/>
      <c r="Y973" s="70"/>
      <c r="Z973" s="70"/>
      <c r="AA973" s="70"/>
      <c r="AB973" s="70"/>
      <c r="AC973" s="70"/>
      <c r="AD973" s="70"/>
      <c r="AE973" s="70"/>
      <c r="AF973" s="70"/>
      <c r="AG973" s="70"/>
      <c r="AH973" s="70"/>
      <c r="AI973" s="70"/>
      <c r="AJ973" s="70"/>
      <c r="AK973" s="70"/>
      <c r="AL973" s="70"/>
      <c r="AM973" s="70"/>
      <c r="AN973" s="70">
        <v>98312</v>
      </c>
      <c r="AO973" s="70">
        <v>93544.090821000005</v>
      </c>
    </row>
    <row r="974" spans="1:41" x14ac:dyDescent="0.25">
      <c r="A974" s="72">
        <v>11264</v>
      </c>
      <c r="B974" s="70"/>
      <c r="C974" s="70"/>
      <c r="D974" s="70"/>
      <c r="E974" s="70"/>
      <c r="F974" s="70"/>
      <c r="G974" s="70"/>
      <c r="H974" s="70"/>
      <c r="I974" s="70"/>
      <c r="J974" s="70">
        <v>23590</v>
      </c>
      <c r="K974" s="70">
        <v>19274.160401000001</v>
      </c>
      <c r="L974" s="70"/>
      <c r="M974" s="70"/>
      <c r="N974" s="70"/>
      <c r="O974" s="70"/>
      <c r="P974" s="70"/>
      <c r="Q974" s="70"/>
      <c r="R974" s="70"/>
      <c r="S974" s="70"/>
      <c r="T974" s="70"/>
      <c r="U974" s="70"/>
      <c r="V974" s="70"/>
      <c r="W974" s="70"/>
      <c r="X974" s="70"/>
      <c r="Y974" s="70"/>
      <c r="Z974" s="70"/>
      <c r="AA974" s="70"/>
      <c r="AB974" s="70"/>
      <c r="AC974" s="70"/>
      <c r="AD974" s="70"/>
      <c r="AE974" s="70"/>
      <c r="AF974" s="70"/>
      <c r="AG974" s="70"/>
      <c r="AH974" s="70"/>
      <c r="AI974" s="70"/>
      <c r="AJ974" s="70"/>
      <c r="AK974" s="70"/>
      <c r="AL974" s="70"/>
      <c r="AM974" s="70"/>
      <c r="AN974" s="70">
        <v>23590</v>
      </c>
      <c r="AO974" s="70">
        <v>19274.160401000001</v>
      </c>
    </row>
    <row r="975" spans="1:41" x14ac:dyDescent="0.25">
      <c r="A975" s="72">
        <v>11266</v>
      </c>
      <c r="B975" s="70"/>
      <c r="C975" s="70"/>
      <c r="D975" s="70"/>
      <c r="E975" s="70"/>
      <c r="F975" s="70"/>
      <c r="G975" s="70"/>
      <c r="H975" s="70"/>
      <c r="I975" s="70"/>
      <c r="J975" s="70">
        <v>126005</v>
      </c>
      <c r="K975" s="70">
        <v>112818.246094</v>
      </c>
      <c r="L975" s="70"/>
      <c r="M975" s="70"/>
      <c r="N975" s="70"/>
      <c r="O975" s="70"/>
      <c r="P975" s="70"/>
      <c r="Q975" s="70"/>
      <c r="R975" s="70"/>
      <c r="S975" s="70"/>
      <c r="T975" s="70"/>
      <c r="U975" s="70"/>
      <c r="V975" s="70"/>
      <c r="W975" s="70"/>
      <c r="X975" s="70"/>
      <c r="Y975" s="70"/>
      <c r="Z975" s="70"/>
      <c r="AA975" s="70"/>
      <c r="AB975" s="70"/>
      <c r="AC975" s="70"/>
      <c r="AD975" s="70"/>
      <c r="AE975" s="70"/>
      <c r="AF975" s="70"/>
      <c r="AG975" s="70"/>
      <c r="AH975" s="70"/>
      <c r="AI975" s="70"/>
      <c r="AJ975" s="70"/>
      <c r="AK975" s="70"/>
      <c r="AL975" s="70"/>
      <c r="AM975" s="70"/>
      <c r="AN975" s="70">
        <v>126005</v>
      </c>
      <c r="AO975" s="70">
        <v>112818.246094</v>
      </c>
    </row>
    <row r="976" spans="1:41" x14ac:dyDescent="0.25">
      <c r="A976" s="72">
        <v>11268</v>
      </c>
      <c r="B976" s="70"/>
      <c r="C976" s="70"/>
      <c r="D976" s="70"/>
      <c r="E976" s="70"/>
      <c r="F976" s="70"/>
      <c r="G976" s="70"/>
      <c r="H976" s="70"/>
      <c r="I976" s="70"/>
      <c r="J976" s="70">
        <v>124107</v>
      </c>
      <c r="K976" s="70">
        <v>115377.34496999999</v>
      </c>
      <c r="L976" s="70"/>
      <c r="M976" s="70"/>
      <c r="N976" s="70"/>
      <c r="O976" s="70"/>
      <c r="P976" s="70"/>
      <c r="Q976" s="70"/>
      <c r="R976" s="70"/>
      <c r="S976" s="70"/>
      <c r="T976" s="70"/>
      <c r="U976" s="70"/>
      <c r="V976" s="70"/>
      <c r="W976" s="70"/>
      <c r="X976" s="70"/>
      <c r="Y976" s="70"/>
      <c r="Z976" s="70"/>
      <c r="AA976" s="70"/>
      <c r="AB976" s="70"/>
      <c r="AC976" s="70"/>
      <c r="AD976" s="70"/>
      <c r="AE976" s="70"/>
      <c r="AF976" s="70"/>
      <c r="AG976" s="70"/>
      <c r="AH976" s="70"/>
      <c r="AI976" s="70"/>
      <c r="AJ976" s="70"/>
      <c r="AK976" s="70"/>
      <c r="AL976" s="70"/>
      <c r="AM976" s="70"/>
      <c r="AN976" s="70">
        <v>124107</v>
      </c>
      <c r="AO976" s="70">
        <v>115377.34496999999</v>
      </c>
    </row>
    <row r="977" spans="1:41" x14ac:dyDescent="0.25">
      <c r="A977" s="72">
        <v>11276</v>
      </c>
      <c r="B977" s="70"/>
      <c r="C977" s="70"/>
      <c r="D977" s="70"/>
      <c r="E977" s="70"/>
      <c r="F977" s="70"/>
      <c r="G977" s="70"/>
      <c r="H977" s="70"/>
      <c r="I977" s="70"/>
      <c r="J977" s="70"/>
      <c r="K977" s="70"/>
      <c r="L977" s="70"/>
      <c r="M977" s="70"/>
      <c r="N977" s="70"/>
      <c r="O977" s="70"/>
      <c r="P977" s="70"/>
      <c r="Q977" s="70"/>
      <c r="R977" s="70">
        <v>7338</v>
      </c>
      <c r="S977" s="70">
        <v>4358.8125300000002</v>
      </c>
      <c r="T977" s="70"/>
      <c r="U977" s="70"/>
      <c r="V977" s="70"/>
      <c r="W977" s="70"/>
      <c r="X977" s="70"/>
      <c r="Y977" s="70"/>
      <c r="Z977" s="70"/>
      <c r="AA977" s="70"/>
      <c r="AB977" s="70"/>
      <c r="AC977" s="70"/>
      <c r="AD977" s="70"/>
      <c r="AE977" s="70"/>
      <c r="AF977" s="70"/>
      <c r="AG977" s="70"/>
      <c r="AH977" s="70"/>
      <c r="AI977" s="70"/>
      <c r="AJ977" s="70"/>
      <c r="AK977" s="70"/>
      <c r="AL977" s="70"/>
      <c r="AM977" s="70"/>
      <c r="AN977" s="70">
        <v>7338</v>
      </c>
      <c r="AO977" s="70">
        <v>4358.8125300000002</v>
      </c>
    </row>
    <row r="978" spans="1:41" x14ac:dyDescent="0.25">
      <c r="A978" s="72">
        <v>11281</v>
      </c>
      <c r="B978" s="70"/>
      <c r="C978" s="70"/>
      <c r="D978" s="70"/>
      <c r="E978" s="70"/>
      <c r="F978" s="70"/>
      <c r="G978" s="70"/>
      <c r="H978" s="70"/>
      <c r="I978" s="70"/>
      <c r="J978" s="70"/>
      <c r="K978" s="70"/>
      <c r="L978" s="70"/>
      <c r="M978" s="70"/>
      <c r="N978" s="70"/>
      <c r="O978" s="70"/>
      <c r="P978" s="70"/>
      <c r="Q978" s="70"/>
      <c r="R978" s="70">
        <v>19592</v>
      </c>
      <c r="S978" s="70">
        <v>15118.819153</v>
      </c>
      <c r="T978" s="70"/>
      <c r="U978" s="70"/>
      <c r="V978" s="70"/>
      <c r="W978" s="70"/>
      <c r="X978" s="70"/>
      <c r="Y978" s="70"/>
      <c r="Z978" s="70"/>
      <c r="AA978" s="70"/>
      <c r="AB978" s="70"/>
      <c r="AC978" s="70"/>
      <c r="AD978" s="70"/>
      <c r="AE978" s="70"/>
      <c r="AF978" s="70"/>
      <c r="AG978" s="70"/>
      <c r="AH978" s="70"/>
      <c r="AI978" s="70"/>
      <c r="AJ978" s="70"/>
      <c r="AK978" s="70"/>
      <c r="AL978" s="70"/>
      <c r="AM978" s="70"/>
      <c r="AN978" s="70">
        <v>19592</v>
      </c>
      <c r="AO978" s="70">
        <v>15118.819153</v>
      </c>
    </row>
    <row r="979" spans="1:41" x14ac:dyDescent="0.25">
      <c r="A979" s="72">
        <v>11283</v>
      </c>
      <c r="B979" s="70"/>
      <c r="C979" s="70"/>
      <c r="D979" s="70"/>
      <c r="E979" s="70"/>
      <c r="F979" s="70"/>
      <c r="G979" s="70"/>
      <c r="H979" s="70"/>
      <c r="I979" s="70"/>
      <c r="J979" s="70"/>
      <c r="K979" s="70"/>
      <c r="L979" s="70"/>
      <c r="M979" s="70"/>
      <c r="N979" s="70"/>
      <c r="O979" s="70"/>
      <c r="P979" s="70"/>
      <c r="Q979" s="70"/>
      <c r="R979" s="70">
        <v>6062</v>
      </c>
      <c r="S979" s="70">
        <v>4304.4923699999999</v>
      </c>
      <c r="T979" s="70"/>
      <c r="U979" s="70"/>
      <c r="V979" s="70"/>
      <c r="W979" s="70"/>
      <c r="X979" s="70"/>
      <c r="Y979" s="70"/>
      <c r="Z979" s="70"/>
      <c r="AA979" s="70"/>
      <c r="AB979" s="70"/>
      <c r="AC979" s="70"/>
      <c r="AD979" s="70"/>
      <c r="AE979" s="70"/>
      <c r="AF979" s="70"/>
      <c r="AG979" s="70"/>
      <c r="AH979" s="70"/>
      <c r="AI979" s="70"/>
      <c r="AJ979" s="70"/>
      <c r="AK979" s="70"/>
      <c r="AL979" s="70"/>
      <c r="AM979" s="70"/>
      <c r="AN979" s="70">
        <v>6062</v>
      </c>
      <c r="AO979" s="70">
        <v>4304.4923699999999</v>
      </c>
    </row>
    <row r="980" spans="1:41" x14ac:dyDescent="0.25">
      <c r="A980" s="72">
        <v>11290</v>
      </c>
      <c r="B980" s="70"/>
      <c r="C980" s="70"/>
      <c r="D980" s="70"/>
      <c r="E980" s="70"/>
      <c r="F980" s="70"/>
      <c r="G980" s="70"/>
      <c r="H980" s="70"/>
      <c r="I980" s="70"/>
      <c r="J980" s="70"/>
      <c r="K980" s="70"/>
      <c r="L980" s="70"/>
      <c r="M980" s="70"/>
      <c r="N980" s="70"/>
      <c r="O980" s="70"/>
      <c r="P980" s="70"/>
      <c r="Q980" s="70"/>
      <c r="R980" s="70">
        <v>57748</v>
      </c>
      <c r="S980" s="70">
        <v>58213.771727999992</v>
      </c>
      <c r="T980" s="70"/>
      <c r="U980" s="70"/>
      <c r="V980" s="70"/>
      <c r="W980" s="70"/>
      <c r="X980" s="70"/>
      <c r="Y980" s="70"/>
      <c r="Z980" s="70"/>
      <c r="AA980" s="70"/>
      <c r="AB980" s="70"/>
      <c r="AC980" s="70"/>
      <c r="AD980" s="70"/>
      <c r="AE980" s="70"/>
      <c r="AF980" s="70"/>
      <c r="AG980" s="70"/>
      <c r="AH980" s="70"/>
      <c r="AI980" s="70"/>
      <c r="AJ980" s="70"/>
      <c r="AK980" s="70"/>
      <c r="AL980" s="70"/>
      <c r="AM980" s="70"/>
      <c r="AN980" s="70">
        <v>57748</v>
      </c>
      <c r="AO980" s="70">
        <v>58213.771727999992</v>
      </c>
    </row>
    <row r="981" spans="1:41" x14ac:dyDescent="0.25">
      <c r="A981" s="72">
        <v>11291</v>
      </c>
      <c r="B981" s="70"/>
      <c r="C981" s="70"/>
      <c r="D981" s="70"/>
      <c r="E981" s="70"/>
      <c r="F981" s="70"/>
      <c r="G981" s="70"/>
      <c r="H981" s="70"/>
      <c r="I981" s="70"/>
      <c r="J981" s="70"/>
      <c r="K981" s="70"/>
      <c r="L981" s="70"/>
      <c r="M981" s="70"/>
      <c r="N981" s="70"/>
      <c r="O981" s="70"/>
      <c r="P981" s="70"/>
      <c r="Q981" s="70"/>
      <c r="R981" s="70">
        <v>40172</v>
      </c>
      <c r="S981" s="70">
        <v>37996.839598999999</v>
      </c>
      <c r="T981" s="70"/>
      <c r="U981" s="70"/>
      <c r="V981" s="70"/>
      <c r="W981" s="70"/>
      <c r="X981" s="70"/>
      <c r="Y981" s="70"/>
      <c r="Z981" s="70"/>
      <c r="AA981" s="70"/>
      <c r="AB981" s="70"/>
      <c r="AC981" s="70"/>
      <c r="AD981" s="70"/>
      <c r="AE981" s="70"/>
      <c r="AF981" s="70"/>
      <c r="AG981" s="70"/>
      <c r="AH981" s="70"/>
      <c r="AI981" s="70"/>
      <c r="AJ981" s="70"/>
      <c r="AK981" s="70"/>
      <c r="AL981" s="70"/>
      <c r="AM981" s="70"/>
      <c r="AN981" s="70">
        <v>40172</v>
      </c>
      <c r="AO981" s="70">
        <v>37996.839598999999</v>
      </c>
    </row>
    <row r="982" spans="1:41" x14ac:dyDescent="0.25">
      <c r="A982" s="72">
        <v>11296</v>
      </c>
      <c r="B982" s="70"/>
      <c r="C982" s="70"/>
      <c r="D982" s="70"/>
      <c r="E982" s="70"/>
      <c r="F982" s="70"/>
      <c r="G982" s="70"/>
      <c r="H982" s="70"/>
      <c r="I982" s="70"/>
      <c r="J982" s="70"/>
      <c r="K982" s="70"/>
      <c r="L982" s="70"/>
      <c r="M982" s="70"/>
      <c r="N982" s="70"/>
      <c r="O982" s="70"/>
      <c r="P982" s="70"/>
      <c r="Q982" s="70"/>
      <c r="R982" s="70">
        <v>91937</v>
      </c>
      <c r="S982" s="70">
        <v>98270.107910000006</v>
      </c>
      <c r="T982" s="70"/>
      <c r="U982" s="70"/>
      <c r="V982" s="70"/>
      <c r="W982" s="70"/>
      <c r="X982" s="70"/>
      <c r="Y982" s="70"/>
      <c r="Z982" s="70"/>
      <c r="AA982" s="70"/>
      <c r="AB982" s="70"/>
      <c r="AC982" s="70"/>
      <c r="AD982" s="70"/>
      <c r="AE982" s="70"/>
      <c r="AF982" s="70"/>
      <c r="AG982" s="70"/>
      <c r="AH982" s="70"/>
      <c r="AI982" s="70"/>
      <c r="AJ982" s="70"/>
      <c r="AK982" s="70"/>
      <c r="AL982" s="70"/>
      <c r="AM982" s="70"/>
      <c r="AN982" s="70">
        <v>91937</v>
      </c>
      <c r="AO982" s="70">
        <v>98270.107910000006</v>
      </c>
    </row>
    <row r="983" spans="1:41" x14ac:dyDescent="0.25">
      <c r="A983" s="72">
        <v>11315</v>
      </c>
      <c r="B983" s="70"/>
      <c r="C983" s="70"/>
      <c r="D983" s="70"/>
      <c r="E983" s="70"/>
      <c r="F983" s="70"/>
      <c r="G983" s="70"/>
      <c r="H983" s="70"/>
      <c r="I983" s="70"/>
      <c r="J983" s="70"/>
      <c r="K983" s="70"/>
      <c r="L983" s="70"/>
      <c r="M983" s="70"/>
      <c r="N983" s="70"/>
      <c r="O983" s="70"/>
      <c r="P983" s="70"/>
      <c r="Q983" s="70"/>
      <c r="R983" s="70"/>
      <c r="S983" s="70"/>
      <c r="T983" s="70"/>
      <c r="U983" s="70"/>
      <c r="V983" s="70"/>
      <c r="W983" s="70"/>
      <c r="X983" s="70"/>
      <c r="Y983" s="70"/>
      <c r="Z983" s="70"/>
      <c r="AA983" s="70"/>
      <c r="AB983" s="70"/>
      <c r="AC983" s="70"/>
      <c r="AD983" s="70"/>
      <c r="AE983" s="70"/>
      <c r="AF983" s="70">
        <v>20400</v>
      </c>
      <c r="AG983" s="70">
        <v>14273.426217</v>
      </c>
      <c r="AH983" s="70"/>
      <c r="AI983" s="70"/>
      <c r="AJ983" s="70"/>
      <c r="AK983" s="70"/>
      <c r="AL983" s="70"/>
      <c r="AM983" s="70"/>
      <c r="AN983" s="70">
        <v>20400</v>
      </c>
      <c r="AO983" s="70">
        <v>14273.426217</v>
      </c>
    </row>
    <row r="984" spans="1:41" x14ac:dyDescent="0.25">
      <c r="A984" s="72">
        <v>11327</v>
      </c>
      <c r="B984" s="70"/>
      <c r="C984" s="70"/>
      <c r="D984" s="70"/>
      <c r="E984" s="70"/>
      <c r="F984" s="70"/>
      <c r="G984" s="70"/>
      <c r="H984" s="70"/>
      <c r="I984" s="70"/>
      <c r="J984" s="70"/>
      <c r="K984" s="70"/>
      <c r="L984" s="70"/>
      <c r="M984" s="70"/>
      <c r="N984" s="70"/>
      <c r="O984" s="70"/>
      <c r="P984" s="70"/>
      <c r="Q984" s="70"/>
      <c r="R984" s="70"/>
      <c r="S984" s="70"/>
      <c r="T984" s="70"/>
      <c r="U984" s="70"/>
      <c r="V984" s="70"/>
      <c r="W984" s="70"/>
      <c r="X984" s="70"/>
      <c r="Y984" s="70"/>
      <c r="Z984" s="70"/>
      <c r="AA984" s="70"/>
      <c r="AB984" s="70">
        <v>66365</v>
      </c>
      <c r="AC984" s="70">
        <v>75592.974121000007</v>
      </c>
      <c r="AD984" s="70"/>
      <c r="AE984" s="70"/>
      <c r="AF984" s="70"/>
      <c r="AG984" s="70"/>
      <c r="AH984" s="70"/>
      <c r="AI984" s="70"/>
      <c r="AJ984" s="70"/>
      <c r="AK984" s="70"/>
      <c r="AL984" s="70"/>
      <c r="AM984" s="70"/>
      <c r="AN984" s="70">
        <v>66365</v>
      </c>
      <c r="AO984" s="70">
        <v>75592.974121000007</v>
      </c>
    </row>
    <row r="985" spans="1:41" x14ac:dyDescent="0.25">
      <c r="A985" s="72">
        <v>11379</v>
      </c>
      <c r="B985" s="70"/>
      <c r="C985" s="70"/>
      <c r="D985" s="70"/>
      <c r="E985" s="70"/>
      <c r="F985" s="70"/>
      <c r="G985" s="70"/>
      <c r="H985" s="70"/>
      <c r="I985" s="70"/>
      <c r="J985" s="70"/>
      <c r="K985" s="70"/>
      <c r="L985" s="70"/>
      <c r="M985" s="70"/>
      <c r="N985" s="70"/>
      <c r="O985" s="70"/>
      <c r="P985" s="70"/>
      <c r="Q985" s="70"/>
      <c r="R985" s="70"/>
      <c r="S985" s="70"/>
      <c r="T985" s="70"/>
      <c r="U985" s="70"/>
      <c r="V985" s="70"/>
      <c r="W985" s="70"/>
      <c r="X985" s="70"/>
      <c r="Y985" s="70"/>
      <c r="Z985" s="70"/>
      <c r="AA985" s="70"/>
      <c r="AB985" s="70">
        <v>31454</v>
      </c>
      <c r="AC985" s="70">
        <v>28646.955994000004</v>
      </c>
      <c r="AD985" s="70"/>
      <c r="AE985" s="70"/>
      <c r="AF985" s="70"/>
      <c r="AG985" s="70"/>
      <c r="AH985" s="70"/>
      <c r="AI985" s="70"/>
      <c r="AJ985" s="70"/>
      <c r="AK985" s="70"/>
      <c r="AL985" s="70"/>
      <c r="AM985" s="70"/>
      <c r="AN985" s="70">
        <v>31454</v>
      </c>
      <c r="AO985" s="70">
        <v>28646.955994000004</v>
      </c>
    </row>
    <row r="986" spans="1:41" x14ac:dyDescent="0.25">
      <c r="A986" s="72">
        <v>11382</v>
      </c>
      <c r="B986" s="70"/>
      <c r="C986" s="70"/>
      <c r="D986" s="70"/>
      <c r="E986" s="70"/>
      <c r="F986" s="70"/>
      <c r="G986" s="70"/>
      <c r="H986" s="70"/>
      <c r="I986" s="70"/>
      <c r="J986" s="70"/>
      <c r="K986" s="70"/>
      <c r="L986" s="70"/>
      <c r="M986" s="70"/>
      <c r="N986" s="70"/>
      <c r="O986" s="70"/>
      <c r="P986" s="70"/>
      <c r="Q986" s="70"/>
      <c r="R986" s="70"/>
      <c r="S986" s="70"/>
      <c r="T986" s="70"/>
      <c r="U986" s="70"/>
      <c r="V986" s="70"/>
      <c r="W986" s="70"/>
      <c r="X986" s="70"/>
      <c r="Y986" s="70"/>
      <c r="Z986" s="70"/>
      <c r="AA986" s="70"/>
      <c r="AB986" s="70">
        <v>39215</v>
      </c>
      <c r="AC986" s="70">
        <v>37115.869628</v>
      </c>
      <c r="AD986" s="70"/>
      <c r="AE986" s="70"/>
      <c r="AF986" s="70"/>
      <c r="AG986" s="70"/>
      <c r="AH986" s="70"/>
      <c r="AI986" s="70"/>
      <c r="AJ986" s="70"/>
      <c r="AK986" s="70"/>
      <c r="AL986" s="70"/>
      <c r="AM986" s="70"/>
      <c r="AN986" s="70">
        <v>39215</v>
      </c>
      <c r="AO986" s="70">
        <v>37115.869628</v>
      </c>
    </row>
    <row r="987" spans="1:41" x14ac:dyDescent="0.25">
      <c r="A987" s="72">
        <v>11407</v>
      </c>
      <c r="B987" s="70"/>
      <c r="C987" s="70"/>
      <c r="D987" s="70"/>
      <c r="E987" s="70"/>
      <c r="F987" s="70"/>
      <c r="G987" s="70"/>
      <c r="H987" s="70"/>
      <c r="I987" s="70"/>
      <c r="J987" s="70"/>
      <c r="K987" s="70"/>
      <c r="L987" s="70"/>
      <c r="M987" s="70"/>
      <c r="N987" s="70"/>
      <c r="O987" s="70"/>
      <c r="P987" s="70"/>
      <c r="Q987" s="70"/>
      <c r="R987" s="70"/>
      <c r="S987" s="70"/>
      <c r="T987" s="70"/>
      <c r="U987" s="70"/>
      <c r="V987" s="70"/>
      <c r="W987" s="70"/>
      <c r="X987" s="70"/>
      <c r="Y987" s="70"/>
      <c r="Z987" s="70"/>
      <c r="AA987" s="70"/>
      <c r="AB987" s="70">
        <v>8491</v>
      </c>
      <c r="AC987" s="70">
        <v>10854.875029000001</v>
      </c>
      <c r="AD987" s="70"/>
      <c r="AE987" s="70"/>
      <c r="AF987" s="70"/>
      <c r="AG987" s="70"/>
      <c r="AH987" s="70"/>
      <c r="AI987" s="70"/>
      <c r="AJ987" s="70"/>
      <c r="AK987" s="70"/>
      <c r="AL987" s="70"/>
      <c r="AM987" s="70"/>
      <c r="AN987" s="70">
        <v>8491</v>
      </c>
      <c r="AO987" s="70">
        <v>10854.875029000001</v>
      </c>
    </row>
    <row r="988" spans="1:41" x14ac:dyDescent="0.25">
      <c r="A988" s="72">
        <v>11414</v>
      </c>
      <c r="B988" s="70"/>
      <c r="C988" s="70"/>
      <c r="D988" s="70"/>
      <c r="E988" s="70"/>
      <c r="F988" s="70"/>
      <c r="G988" s="70"/>
      <c r="H988" s="70"/>
      <c r="I988" s="70"/>
      <c r="J988" s="70"/>
      <c r="K988" s="70"/>
      <c r="L988" s="70"/>
      <c r="M988" s="70"/>
      <c r="N988" s="70"/>
      <c r="O988" s="70"/>
      <c r="P988" s="70"/>
      <c r="Q988" s="70"/>
      <c r="R988" s="70"/>
      <c r="S988" s="70"/>
      <c r="T988" s="70"/>
      <c r="U988" s="70"/>
      <c r="V988" s="70"/>
      <c r="W988" s="70"/>
      <c r="X988" s="70"/>
      <c r="Y988" s="70"/>
      <c r="Z988" s="70"/>
      <c r="AA988" s="70"/>
      <c r="AB988" s="70"/>
      <c r="AC988" s="70"/>
      <c r="AD988" s="70"/>
      <c r="AE988" s="70"/>
      <c r="AF988" s="70"/>
      <c r="AG988" s="70"/>
      <c r="AH988" s="70"/>
      <c r="AI988" s="70"/>
      <c r="AJ988" s="70"/>
      <c r="AK988" s="70"/>
      <c r="AL988" s="70">
        <v>4334</v>
      </c>
      <c r="AM988" s="70">
        <v>13197.023970999999</v>
      </c>
      <c r="AN988" s="70">
        <v>4334</v>
      </c>
      <c r="AO988" s="70">
        <v>13197.023970999999</v>
      </c>
    </row>
    <row r="989" spans="1:41" x14ac:dyDescent="0.25">
      <c r="A989" s="72">
        <v>11420</v>
      </c>
      <c r="B989" s="70"/>
      <c r="C989" s="70"/>
      <c r="D989" s="70"/>
      <c r="E989" s="70"/>
      <c r="F989" s="70"/>
      <c r="G989" s="70"/>
      <c r="H989" s="70"/>
      <c r="I989" s="70"/>
      <c r="J989" s="70"/>
      <c r="K989" s="70"/>
      <c r="L989" s="70"/>
      <c r="M989" s="70"/>
      <c r="N989" s="70"/>
      <c r="O989" s="70"/>
      <c r="P989" s="70"/>
      <c r="Q989" s="70"/>
      <c r="R989" s="70"/>
      <c r="S989" s="70"/>
      <c r="T989" s="70"/>
      <c r="U989" s="70"/>
      <c r="V989" s="70"/>
      <c r="W989" s="70"/>
      <c r="X989" s="70"/>
      <c r="Y989" s="70"/>
      <c r="Z989" s="70"/>
      <c r="AA989" s="70"/>
      <c r="AB989" s="70">
        <v>18977</v>
      </c>
      <c r="AC989" s="70">
        <v>14332.361710000001</v>
      </c>
      <c r="AD989" s="70"/>
      <c r="AE989" s="70"/>
      <c r="AF989" s="70"/>
      <c r="AG989" s="70"/>
      <c r="AH989" s="70"/>
      <c r="AI989" s="70"/>
      <c r="AJ989" s="70"/>
      <c r="AK989" s="70"/>
      <c r="AL989" s="70"/>
      <c r="AM989" s="70"/>
      <c r="AN989" s="70">
        <v>18977</v>
      </c>
      <c r="AO989" s="70">
        <v>14332.361710000001</v>
      </c>
    </row>
    <row r="990" spans="1:41" x14ac:dyDescent="0.25">
      <c r="A990" s="72">
        <v>11421</v>
      </c>
      <c r="B990" s="70"/>
      <c r="C990" s="70"/>
      <c r="D990" s="70"/>
      <c r="E990" s="70"/>
      <c r="F990" s="70"/>
      <c r="G990" s="70"/>
      <c r="H990" s="70"/>
      <c r="I990" s="70"/>
      <c r="J990" s="70"/>
      <c r="K990" s="70"/>
      <c r="L990" s="70"/>
      <c r="M990" s="70"/>
      <c r="N990" s="70"/>
      <c r="O990" s="70"/>
      <c r="P990" s="70"/>
      <c r="Q990" s="70"/>
      <c r="R990" s="70"/>
      <c r="S990" s="70"/>
      <c r="T990" s="70"/>
      <c r="U990" s="70"/>
      <c r="V990" s="70"/>
      <c r="W990" s="70"/>
      <c r="X990" s="70"/>
      <c r="Y990" s="70"/>
      <c r="Z990" s="70"/>
      <c r="AA990" s="70"/>
      <c r="AB990" s="70">
        <v>18585</v>
      </c>
      <c r="AC990" s="70">
        <v>28623.254272999999</v>
      </c>
      <c r="AD990" s="70"/>
      <c r="AE990" s="70"/>
      <c r="AF990" s="70"/>
      <c r="AG990" s="70"/>
      <c r="AH990" s="70"/>
      <c r="AI990" s="70"/>
      <c r="AJ990" s="70"/>
      <c r="AK990" s="70"/>
      <c r="AL990" s="70"/>
      <c r="AM990" s="70"/>
      <c r="AN990" s="70">
        <v>18585</v>
      </c>
      <c r="AO990" s="70">
        <v>28623.254272999999</v>
      </c>
    </row>
    <row r="991" spans="1:41" x14ac:dyDescent="0.25">
      <c r="A991" s="72">
        <v>11483</v>
      </c>
      <c r="B991" s="70"/>
      <c r="C991" s="70"/>
      <c r="D991" s="70"/>
      <c r="E991" s="70"/>
      <c r="F991" s="70"/>
      <c r="G991" s="70"/>
      <c r="H991" s="70"/>
      <c r="I991" s="70"/>
      <c r="J991" s="70"/>
      <c r="K991" s="70"/>
      <c r="L991" s="70"/>
      <c r="M991" s="70"/>
      <c r="N991" s="70"/>
      <c r="O991" s="70"/>
      <c r="P991" s="70"/>
      <c r="Q991" s="70"/>
      <c r="R991" s="70"/>
      <c r="S991" s="70"/>
      <c r="T991" s="70"/>
      <c r="U991" s="70"/>
      <c r="V991" s="70"/>
      <c r="W991" s="70"/>
      <c r="X991" s="70"/>
      <c r="Y991" s="70"/>
      <c r="Z991" s="70"/>
      <c r="AA991" s="70"/>
      <c r="AB991" s="70">
        <v>62798</v>
      </c>
      <c r="AC991" s="70">
        <v>72327.478027999998</v>
      </c>
      <c r="AD991" s="70"/>
      <c r="AE991" s="70"/>
      <c r="AF991" s="70"/>
      <c r="AG991" s="70"/>
      <c r="AH991" s="70"/>
      <c r="AI991" s="70"/>
      <c r="AJ991" s="70"/>
      <c r="AK991" s="70"/>
      <c r="AL991" s="70"/>
      <c r="AM991" s="70"/>
      <c r="AN991" s="70">
        <v>62798</v>
      </c>
      <c r="AO991" s="70">
        <v>72327.478027999998</v>
      </c>
    </row>
    <row r="992" spans="1:41" x14ac:dyDescent="0.25">
      <c r="A992" s="72">
        <v>11484</v>
      </c>
      <c r="B992" s="70"/>
      <c r="C992" s="70"/>
      <c r="D992" s="70"/>
      <c r="E992" s="70"/>
      <c r="F992" s="70"/>
      <c r="G992" s="70"/>
      <c r="H992" s="70"/>
      <c r="I992" s="70"/>
      <c r="J992" s="70"/>
      <c r="K992" s="70"/>
      <c r="L992" s="70"/>
      <c r="M992" s="70"/>
      <c r="N992" s="70"/>
      <c r="O992" s="70"/>
      <c r="P992" s="70"/>
      <c r="Q992" s="70"/>
      <c r="R992" s="70"/>
      <c r="S992" s="70"/>
      <c r="T992" s="70"/>
      <c r="U992" s="70"/>
      <c r="V992" s="70"/>
      <c r="W992" s="70"/>
      <c r="X992" s="70"/>
      <c r="Y992" s="70"/>
      <c r="Z992" s="70"/>
      <c r="AA992" s="70"/>
      <c r="AB992" s="70">
        <v>1588</v>
      </c>
      <c r="AC992" s="70">
        <v>3220.6386430000002</v>
      </c>
      <c r="AD992" s="70"/>
      <c r="AE992" s="70"/>
      <c r="AF992" s="70"/>
      <c r="AG992" s="70"/>
      <c r="AH992" s="70"/>
      <c r="AI992" s="70"/>
      <c r="AJ992" s="70"/>
      <c r="AK992" s="70"/>
      <c r="AL992" s="70"/>
      <c r="AM992" s="70"/>
      <c r="AN992" s="70">
        <v>1588</v>
      </c>
      <c r="AO992" s="70">
        <v>3220.6386430000002</v>
      </c>
    </row>
    <row r="993" spans="1:41" x14ac:dyDescent="0.25">
      <c r="A993" s="72">
        <v>11485</v>
      </c>
      <c r="B993" s="70"/>
      <c r="C993" s="70"/>
      <c r="D993" s="70"/>
      <c r="E993" s="70"/>
      <c r="F993" s="70"/>
      <c r="G993" s="70"/>
      <c r="H993" s="70"/>
      <c r="I993" s="70"/>
      <c r="J993" s="70"/>
      <c r="K993" s="70"/>
      <c r="L993" s="70"/>
      <c r="M993" s="70"/>
      <c r="N993" s="70"/>
      <c r="O993" s="70"/>
      <c r="P993" s="70"/>
      <c r="Q993" s="70"/>
      <c r="R993" s="70"/>
      <c r="S993" s="70"/>
      <c r="T993" s="70"/>
      <c r="U993" s="70"/>
      <c r="V993" s="70"/>
      <c r="W993" s="70"/>
      <c r="X993" s="70"/>
      <c r="Y993" s="70"/>
      <c r="Z993" s="70"/>
      <c r="AA993" s="70"/>
      <c r="AB993" s="70">
        <v>3347</v>
      </c>
      <c r="AC993" s="70">
        <v>5779.9780280000004</v>
      </c>
      <c r="AD993" s="70"/>
      <c r="AE993" s="70"/>
      <c r="AF993" s="70"/>
      <c r="AG993" s="70"/>
      <c r="AH993" s="70"/>
      <c r="AI993" s="70"/>
      <c r="AJ993" s="70"/>
      <c r="AK993" s="70"/>
      <c r="AL993" s="70"/>
      <c r="AM993" s="70"/>
      <c r="AN993" s="70">
        <v>3347</v>
      </c>
      <c r="AO993" s="70">
        <v>5779.9780280000004</v>
      </c>
    </row>
    <row r="994" spans="1:41" x14ac:dyDescent="0.25">
      <c r="A994" s="72">
        <v>11492</v>
      </c>
      <c r="B994" s="70"/>
      <c r="C994" s="70"/>
      <c r="D994" s="70"/>
      <c r="E994" s="70"/>
      <c r="F994" s="70"/>
      <c r="G994" s="70"/>
      <c r="H994" s="70"/>
      <c r="I994" s="70"/>
      <c r="J994" s="70"/>
      <c r="K994" s="70"/>
      <c r="L994" s="70"/>
      <c r="M994" s="70"/>
      <c r="N994" s="70"/>
      <c r="O994" s="70"/>
      <c r="P994" s="70"/>
      <c r="Q994" s="70"/>
      <c r="R994" s="70"/>
      <c r="S994" s="70"/>
      <c r="T994" s="70"/>
      <c r="U994" s="70"/>
      <c r="V994" s="70"/>
      <c r="W994" s="70"/>
      <c r="X994" s="70"/>
      <c r="Y994" s="70"/>
      <c r="Z994" s="70"/>
      <c r="AA994" s="70"/>
      <c r="AB994" s="70">
        <v>3003</v>
      </c>
      <c r="AC994" s="70">
        <v>2094.7124569999996</v>
      </c>
      <c r="AD994" s="70"/>
      <c r="AE994" s="70"/>
      <c r="AF994" s="70"/>
      <c r="AG994" s="70"/>
      <c r="AH994" s="70"/>
      <c r="AI994" s="70"/>
      <c r="AJ994" s="70"/>
      <c r="AK994" s="70"/>
      <c r="AL994" s="70"/>
      <c r="AM994" s="70"/>
      <c r="AN994" s="70">
        <v>3003</v>
      </c>
      <c r="AO994" s="70">
        <v>2094.7124569999996</v>
      </c>
    </row>
    <row r="995" spans="1:41" x14ac:dyDescent="0.25">
      <c r="A995" s="72">
        <v>11500</v>
      </c>
      <c r="B995" s="70"/>
      <c r="C995" s="70"/>
      <c r="D995" s="70"/>
      <c r="E995" s="70"/>
      <c r="F995" s="70"/>
      <c r="G995" s="70"/>
      <c r="H995" s="70"/>
      <c r="I995" s="70"/>
      <c r="J995" s="70"/>
      <c r="K995" s="70"/>
      <c r="L995" s="70"/>
      <c r="M995" s="70"/>
      <c r="N995" s="70"/>
      <c r="O995" s="70"/>
      <c r="P995" s="70"/>
      <c r="Q995" s="70"/>
      <c r="R995" s="70"/>
      <c r="S995" s="70"/>
      <c r="T995" s="70"/>
      <c r="U995" s="70"/>
      <c r="V995" s="70"/>
      <c r="W995" s="70"/>
      <c r="X995" s="70"/>
      <c r="Y995" s="70"/>
      <c r="Z995" s="70"/>
      <c r="AA995" s="70"/>
      <c r="AB995" s="70">
        <v>2585</v>
      </c>
      <c r="AC995" s="70">
        <v>5807.6834099999996</v>
      </c>
      <c r="AD995" s="70"/>
      <c r="AE995" s="70"/>
      <c r="AF995" s="70"/>
      <c r="AG995" s="70"/>
      <c r="AH995" s="70"/>
      <c r="AI995" s="70"/>
      <c r="AJ995" s="70"/>
      <c r="AK995" s="70"/>
      <c r="AL995" s="70"/>
      <c r="AM995" s="70"/>
      <c r="AN995" s="70">
        <v>2585</v>
      </c>
      <c r="AO995" s="70">
        <v>5807.6834099999996</v>
      </c>
    </row>
    <row r="996" spans="1:41" x14ac:dyDescent="0.25">
      <c r="A996" s="72">
        <v>11503</v>
      </c>
      <c r="B996" s="70"/>
      <c r="C996" s="70"/>
      <c r="D996" s="70"/>
      <c r="E996" s="70"/>
      <c r="F996" s="70"/>
      <c r="G996" s="70"/>
      <c r="H996" s="70"/>
      <c r="I996" s="70"/>
      <c r="J996" s="70"/>
      <c r="K996" s="70"/>
      <c r="L996" s="70"/>
      <c r="M996" s="70"/>
      <c r="N996" s="70"/>
      <c r="O996" s="70"/>
      <c r="P996" s="70"/>
      <c r="Q996" s="70"/>
      <c r="R996" s="70"/>
      <c r="S996" s="70"/>
      <c r="T996" s="70"/>
      <c r="U996" s="70"/>
      <c r="V996" s="70"/>
      <c r="W996" s="70"/>
      <c r="X996" s="70"/>
      <c r="Y996" s="70"/>
      <c r="Z996" s="70"/>
      <c r="AA996" s="70"/>
      <c r="AB996" s="70">
        <v>17706</v>
      </c>
      <c r="AC996" s="70">
        <v>13051.935400999999</v>
      </c>
      <c r="AD996" s="70"/>
      <c r="AE996" s="70"/>
      <c r="AF996" s="70"/>
      <c r="AG996" s="70"/>
      <c r="AH996" s="70"/>
      <c r="AI996" s="70"/>
      <c r="AJ996" s="70"/>
      <c r="AK996" s="70"/>
      <c r="AL996" s="70"/>
      <c r="AM996" s="70"/>
      <c r="AN996" s="70">
        <v>17706</v>
      </c>
      <c r="AO996" s="70">
        <v>13051.935400999999</v>
      </c>
    </row>
    <row r="997" spans="1:41" x14ac:dyDescent="0.25">
      <c r="A997" s="72">
        <v>11513</v>
      </c>
      <c r="B997" s="70"/>
      <c r="C997" s="70"/>
      <c r="D997" s="70"/>
      <c r="E997" s="70"/>
      <c r="F997" s="70"/>
      <c r="G997" s="70"/>
      <c r="H997" s="70"/>
      <c r="I997" s="70"/>
      <c r="J997" s="70"/>
      <c r="K997" s="70"/>
      <c r="L997" s="70"/>
      <c r="M997" s="70"/>
      <c r="N997" s="70"/>
      <c r="O997" s="70"/>
      <c r="P997" s="70"/>
      <c r="Q997" s="70"/>
      <c r="R997" s="70"/>
      <c r="S997" s="70"/>
      <c r="T997" s="70"/>
      <c r="U997" s="70"/>
      <c r="V997" s="70"/>
      <c r="W997" s="70"/>
      <c r="X997" s="70"/>
      <c r="Y997" s="70"/>
      <c r="Z997" s="70"/>
      <c r="AA997" s="70"/>
      <c r="AB997" s="70">
        <v>4297</v>
      </c>
      <c r="AC997" s="70">
        <v>5373.9653250000001</v>
      </c>
      <c r="AD997" s="70"/>
      <c r="AE997" s="70"/>
      <c r="AF997" s="70"/>
      <c r="AG997" s="70"/>
      <c r="AH997" s="70"/>
      <c r="AI997" s="70"/>
      <c r="AJ997" s="70"/>
      <c r="AK997" s="70"/>
      <c r="AL997" s="70"/>
      <c r="AM997" s="70"/>
      <c r="AN997" s="70">
        <v>4297</v>
      </c>
      <c r="AO997" s="70">
        <v>5373.9653250000001</v>
      </c>
    </row>
    <row r="998" spans="1:41" x14ac:dyDescent="0.25">
      <c r="A998" s="72">
        <v>11514</v>
      </c>
      <c r="B998" s="70"/>
      <c r="C998" s="70"/>
      <c r="D998" s="70"/>
      <c r="E998" s="70"/>
      <c r="F998" s="70"/>
      <c r="G998" s="70"/>
      <c r="H998" s="70"/>
      <c r="I998" s="70"/>
      <c r="J998" s="70"/>
      <c r="K998" s="70"/>
      <c r="L998" s="70"/>
      <c r="M998" s="70"/>
      <c r="N998" s="70"/>
      <c r="O998" s="70"/>
      <c r="P998" s="70"/>
      <c r="Q998" s="70"/>
      <c r="R998" s="70"/>
      <c r="S998" s="70"/>
      <c r="T998" s="70"/>
      <c r="U998" s="70"/>
      <c r="V998" s="70"/>
      <c r="W998" s="70"/>
      <c r="X998" s="70"/>
      <c r="Y998" s="70"/>
      <c r="Z998" s="70"/>
      <c r="AA998" s="70"/>
      <c r="AB998" s="70">
        <v>35532</v>
      </c>
      <c r="AC998" s="70">
        <v>37513.746428999999</v>
      </c>
      <c r="AD998" s="70"/>
      <c r="AE998" s="70"/>
      <c r="AF998" s="70"/>
      <c r="AG998" s="70"/>
      <c r="AH998" s="70"/>
      <c r="AI998" s="70"/>
      <c r="AJ998" s="70"/>
      <c r="AK998" s="70"/>
      <c r="AL998" s="70"/>
      <c r="AM998" s="70"/>
      <c r="AN998" s="70">
        <v>35532</v>
      </c>
      <c r="AO998" s="70">
        <v>37513.746428999999</v>
      </c>
    </row>
    <row r="999" spans="1:41" x14ac:dyDescent="0.25">
      <c r="A999" s="72">
        <v>11536</v>
      </c>
      <c r="B999" s="70"/>
      <c r="C999" s="70"/>
      <c r="D999" s="70"/>
      <c r="E999" s="70"/>
      <c r="F999" s="70"/>
      <c r="G999" s="70"/>
      <c r="H999" s="70"/>
      <c r="I999" s="70"/>
      <c r="J999" s="70"/>
      <c r="K999" s="70"/>
      <c r="L999" s="70"/>
      <c r="M999" s="70"/>
      <c r="N999" s="70"/>
      <c r="O999" s="70"/>
      <c r="P999" s="70"/>
      <c r="Q999" s="70"/>
      <c r="R999" s="70"/>
      <c r="S999" s="70"/>
      <c r="T999" s="70"/>
      <c r="U999" s="70"/>
      <c r="V999" s="70"/>
      <c r="W999" s="70"/>
      <c r="X999" s="70"/>
      <c r="Y999" s="70"/>
      <c r="Z999" s="70"/>
      <c r="AA999" s="70"/>
      <c r="AB999" s="70">
        <v>41109</v>
      </c>
      <c r="AC999" s="70">
        <v>32699.622650000001</v>
      </c>
      <c r="AD999" s="70"/>
      <c r="AE999" s="70"/>
      <c r="AF999" s="70"/>
      <c r="AG999" s="70"/>
      <c r="AH999" s="70"/>
      <c r="AI999" s="70"/>
      <c r="AJ999" s="70"/>
      <c r="AK999" s="70"/>
      <c r="AL999" s="70"/>
      <c r="AM999" s="70"/>
      <c r="AN999" s="70">
        <v>41109</v>
      </c>
      <c r="AO999" s="70">
        <v>32699.622650000001</v>
      </c>
    </row>
    <row r="1000" spans="1:41" x14ac:dyDescent="0.25">
      <c r="A1000" s="72">
        <v>11541</v>
      </c>
      <c r="B1000" s="70"/>
      <c r="C1000" s="70"/>
      <c r="D1000" s="70"/>
      <c r="E1000" s="70"/>
      <c r="F1000" s="70"/>
      <c r="G1000" s="70"/>
      <c r="H1000" s="70"/>
      <c r="I1000" s="70"/>
      <c r="J1000" s="70"/>
      <c r="K1000" s="70"/>
      <c r="L1000" s="70"/>
      <c r="M1000" s="70"/>
      <c r="N1000" s="70"/>
      <c r="O1000" s="70"/>
      <c r="P1000" s="70"/>
      <c r="Q1000" s="70"/>
      <c r="R1000" s="70"/>
      <c r="S1000" s="70"/>
      <c r="T1000" s="70"/>
      <c r="U1000" s="70"/>
      <c r="V1000" s="70"/>
      <c r="W1000" s="70"/>
      <c r="X1000" s="70"/>
      <c r="Y1000" s="70"/>
      <c r="Z1000" s="70"/>
      <c r="AA1000" s="70"/>
      <c r="AB1000" s="70">
        <v>6201</v>
      </c>
      <c r="AC1000" s="70">
        <v>12539.285626000001</v>
      </c>
      <c r="AD1000" s="70"/>
      <c r="AE1000" s="70"/>
      <c r="AF1000" s="70"/>
      <c r="AG1000" s="70"/>
      <c r="AH1000" s="70"/>
      <c r="AI1000" s="70"/>
      <c r="AJ1000" s="70"/>
      <c r="AK1000" s="70"/>
      <c r="AL1000" s="70"/>
      <c r="AM1000" s="70"/>
      <c r="AN1000" s="70">
        <v>6201</v>
      </c>
      <c r="AO1000" s="70">
        <v>12539.285626000001</v>
      </c>
    </row>
    <row r="1001" spans="1:41" x14ac:dyDescent="0.25">
      <c r="A1001" s="72">
        <v>11556</v>
      </c>
      <c r="B1001" s="70"/>
      <c r="C1001" s="70"/>
      <c r="D1001" s="70"/>
      <c r="E1001" s="70"/>
      <c r="F1001" s="70"/>
      <c r="G1001" s="70"/>
      <c r="H1001" s="70"/>
      <c r="I1001" s="70"/>
      <c r="J1001" s="70"/>
      <c r="K1001" s="70"/>
      <c r="L1001" s="70"/>
      <c r="M1001" s="70"/>
      <c r="N1001" s="70"/>
      <c r="O1001" s="70"/>
      <c r="P1001" s="70"/>
      <c r="Q1001" s="70"/>
      <c r="R1001" s="70"/>
      <c r="S1001" s="70"/>
      <c r="T1001" s="70"/>
      <c r="U1001" s="70"/>
      <c r="V1001" s="70"/>
      <c r="W1001" s="70"/>
      <c r="X1001" s="70"/>
      <c r="Y1001" s="70"/>
      <c r="Z1001" s="70"/>
      <c r="AA1001" s="70"/>
      <c r="AB1001" s="70">
        <v>59210</v>
      </c>
      <c r="AC1001" s="70">
        <v>68415.850158999994</v>
      </c>
      <c r="AD1001" s="70"/>
      <c r="AE1001" s="70"/>
      <c r="AF1001" s="70"/>
      <c r="AG1001" s="70"/>
      <c r="AH1001" s="70"/>
      <c r="AI1001" s="70"/>
      <c r="AJ1001" s="70"/>
      <c r="AK1001" s="70"/>
      <c r="AL1001" s="70"/>
      <c r="AM1001" s="70"/>
      <c r="AN1001" s="70">
        <v>59210</v>
      </c>
      <c r="AO1001" s="70">
        <v>68415.850158999994</v>
      </c>
    </row>
    <row r="1002" spans="1:41" x14ac:dyDescent="0.25">
      <c r="A1002" s="72">
        <v>11564</v>
      </c>
      <c r="B1002" s="70"/>
      <c r="C1002" s="70"/>
      <c r="D1002" s="70"/>
      <c r="E1002" s="70"/>
      <c r="F1002" s="70"/>
      <c r="G1002" s="70"/>
      <c r="H1002" s="70"/>
      <c r="I1002" s="70"/>
      <c r="J1002" s="70"/>
      <c r="K1002" s="70"/>
      <c r="L1002" s="70"/>
      <c r="M1002" s="70"/>
      <c r="N1002" s="70"/>
      <c r="O1002" s="70"/>
      <c r="P1002" s="70"/>
      <c r="Q1002" s="70"/>
      <c r="R1002" s="70"/>
      <c r="S1002" s="70"/>
      <c r="T1002" s="70"/>
      <c r="U1002" s="70"/>
      <c r="V1002" s="70"/>
      <c r="W1002" s="70"/>
      <c r="X1002" s="70"/>
      <c r="Y1002" s="70"/>
      <c r="Z1002" s="70"/>
      <c r="AA1002" s="70"/>
      <c r="AB1002" s="70"/>
      <c r="AC1002" s="70"/>
      <c r="AD1002" s="70"/>
      <c r="AE1002" s="70"/>
      <c r="AF1002" s="70"/>
      <c r="AG1002" s="70"/>
      <c r="AH1002" s="70"/>
      <c r="AI1002" s="70"/>
      <c r="AJ1002" s="70">
        <v>17400</v>
      </c>
      <c r="AK1002" s="70">
        <v>20388.380538999998</v>
      </c>
      <c r="AL1002" s="70"/>
      <c r="AM1002" s="70"/>
      <c r="AN1002" s="70">
        <v>17400</v>
      </c>
      <c r="AO1002" s="70">
        <v>20388.380538999998</v>
      </c>
    </row>
    <row r="1003" spans="1:41" x14ac:dyDescent="0.25">
      <c r="A1003" s="72">
        <v>11580</v>
      </c>
      <c r="B1003" s="70"/>
      <c r="C1003" s="70"/>
      <c r="D1003" s="70"/>
      <c r="E1003" s="70"/>
      <c r="F1003" s="70"/>
      <c r="G1003" s="70"/>
      <c r="H1003" s="70"/>
      <c r="I1003" s="70"/>
      <c r="J1003" s="70"/>
      <c r="K1003" s="70"/>
      <c r="L1003" s="70"/>
      <c r="M1003" s="70"/>
      <c r="N1003" s="70"/>
      <c r="O1003" s="70"/>
      <c r="P1003" s="70"/>
      <c r="Q1003" s="70"/>
      <c r="R1003" s="70"/>
      <c r="S1003" s="70"/>
      <c r="T1003" s="70"/>
      <c r="U1003" s="70"/>
      <c r="V1003" s="70"/>
      <c r="W1003" s="70"/>
      <c r="X1003" s="70"/>
      <c r="Y1003" s="70"/>
      <c r="Z1003" s="70"/>
      <c r="AA1003" s="70"/>
      <c r="AB1003" s="70"/>
      <c r="AC1003" s="70"/>
      <c r="AD1003" s="70"/>
      <c r="AE1003" s="70"/>
      <c r="AF1003" s="70"/>
      <c r="AG1003" s="70"/>
      <c r="AH1003" s="70"/>
      <c r="AI1003" s="70"/>
      <c r="AJ1003" s="70"/>
      <c r="AK1003" s="70"/>
      <c r="AL1003" s="70">
        <v>24934</v>
      </c>
      <c r="AM1003" s="70">
        <v>25754.136597999997</v>
      </c>
      <c r="AN1003" s="70">
        <v>24934</v>
      </c>
      <c r="AO1003" s="70">
        <v>25754.136597999997</v>
      </c>
    </row>
    <row r="1004" spans="1:41" x14ac:dyDescent="0.25">
      <c r="A1004" s="72">
        <v>11586</v>
      </c>
      <c r="B1004" s="70"/>
      <c r="C1004" s="70"/>
      <c r="D1004" s="70"/>
      <c r="E1004" s="70"/>
      <c r="F1004" s="70"/>
      <c r="G1004" s="70"/>
      <c r="H1004" s="70"/>
      <c r="I1004" s="70"/>
      <c r="J1004" s="70"/>
      <c r="K1004" s="70"/>
      <c r="L1004" s="70"/>
      <c r="M1004" s="70"/>
      <c r="N1004" s="70"/>
      <c r="O1004" s="70"/>
      <c r="P1004" s="70"/>
      <c r="Q1004" s="70"/>
      <c r="R1004" s="70"/>
      <c r="S1004" s="70"/>
      <c r="T1004" s="70"/>
      <c r="U1004" s="70"/>
      <c r="V1004" s="70"/>
      <c r="W1004" s="70"/>
      <c r="X1004" s="70"/>
      <c r="Y1004" s="70"/>
      <c r="Z1004" s="70"/>
      <c r="AA1004" s="70"/>
      <c r="AB1004" s="70"/>
      <c r="AC1004" s="70"/>
      <c r="AD1004" s="70"/>
      <c r="AE1004" s="70"/>
      <c r="AF1004" s="70">
        <v>37200</v>
      </c>
      <c r="AG1004" s="70">
        <v>29003.759962000004</v>
      </c>
      <c r="AH1004" s="70"/>
      <c r="AI1004" s="70"/>
      <c r="AJ1004" s="70"/>
      <c r="AK1004" s="70"/>
      <c r="AL1004" s="70"/>
      <c r="AM1004" s="70"/>
      <c r="AN1004" s="70">
        <v>37200</v>
      </c>
      <c r="AO1004" s="70">
        <v>29003.759962000004</v>
      </c>
    </row>
    <row r="1005" spans="1:41" x14ac:dyDescent="0.25">
      <c r="A1005" s="72">
        <v>11590</v>
      </c>
      <c r="B1005" s="70"/>
      <c r="C1005" s="70"/>
      <c r="D1005" s="70"/>
      <c r="E1005" s="70"/>
      <c r="F1005" s="70"/>
      <c r="G1005" s="70"/>
      <c r="H1005" s="70"/>
      <c r="I1005" s="70"/>
      <c r="J1005" s="70">
        <v>37400</v>
      </c>
      <c r="K1005" s="70">
        <v>38373.061950999996</v>
      </c>
      <c r="L1005" s="70"/>
      <c r="M1005" s="70"/>
      <c r="N1005" s="70"/>
      <c r="O1005" s="70"/>
      <c r="P1005" s="70"/>
      <c r="Q1005" s="70"/>
      <c r="R1005" s="70"/>
      <c r="S1005" s="70"/>
      <c r="T1005" s="70"/>
      <c r="U1005" s="70"/>
      <c r="V1005" s="70"/>
      <c r="W1005" s="70"/>
      <c r="X1005" s="70"/>
      <c r="Y1005" s="70"/>
      <c r="Z1005" s="70"/>
      <c r="AA1005" s="70"/>
      <c r="AB1005" s="70"/>
      <c r="AC1005" s="70"/>
      <c r="AD1005" s="70"/>
      <c r="AE1005" s="70"/>
      <c r="AF1005" s="70"/>
      <c r="AG1005" s="70"/>
      <c r="AH1005" s="70"/>
      <c r="AI1005" s="70"/>
      <c r="AJ1005" s="70"/>
      <c r="AK1005" s="70"/>
      <c r="AL1005" s="70"/>
      <c r="AM1005" s="70"/>
      <c r="AN1005" s="70">
        <v>37400</v>
      </c>
      <c r="AO1005" s="70">
        <v>38373.061950999996</v>
      </c>
    </row>
    <row r="1006" spans="1:41" x14ac:dyDescent="0.25">
      <c r="A1006" s="72">
        <v>11595</v>
      </c>
      <c r="B1006" s="70"/>
      <c r="C1006" s="70"/>
      <c r="D1006" s="70"/>
      <c r="E1006" s="70"/>
      <c r="F1006" s="70"/>
      <c r="G1006" s="70"/>
      <c r="H1006" s="70"/>
      <c r="I1006" s="70"/>
      <c r="J1006" s="70">
        <v>27300</v>
      </c>
      <c r="K1006" s="70">
        <v>23424.627213</v>
      </c>
      <c r="L1006" s="70"/>
      <c r="M1006" s="70"/>
      <c r="N1006" s="70"/>
      <c r="O1006" s="70"/>
      <c r="P1006" s="70"/>
      <c r="Q1006" s="70"/>
      <c r="R1006" s="70"/>
      <c r="S1006" s="70"/>
      <c r="T1006" s="70"/>
      <c r="U1006" s="70"/>
      <c r="V1006" s="70"/>
      <c r="W1006" s="70"/>
      <c r="X1006" s="70"/>
      <c r="Y1006" s="70"/>
      <c r="Z1006" s="70"/>
      <c r="AA1006" s="70"/>
      <c r="AB1006" s="70"/>
      <c r="AC1006" s="70"/>
      <c r="AD1006" s="70"/>
      <c r="AE1006" s="70"/>
      <c r="AF1006" s="70"/>
      <c r="AG1006" s="70"/>
      <c r="AH1006" s="70"/>
      <c r="AI1006" s="70"/>
      <c r="AJ1006" s="70"/>
      <c r="AK1006" s="70"/>
      <c r="AL1006" s="70"/>
      <c r="AM1006" s="70"/>
      <c r="AN1006" s="70">
        <v>27300</v>
      </c>
      <c r="AO1006" s="70">
        <v>23424.627213</v>
      </c>
    </row>
    <row r="1007" spans="1:41" x14ac:dyDescent="0.25">
      <c r="A1007" s="72">
        <v>11599</v>
      </c>
      <c r="B1007" s="70"/>
      <c r="C1007" s="70"/>
      <c r="D1007" s="70"/>
      <c r="E1007" s="70"/>
      <c r="F1007" s="70"/>
      <c r="G1007" s="70"/>
      <c r="H1007" s="70"/>
      <c r="I1007" s="70"/>
      <c r="J1007" s="70">
        <v>27100</v>
      </c>
      <c r="K1007" s="70">
        <v>25309.591154999998</v>
      </c>
      <c r="L1007" s="70"/>
      <c r="M1007" s="70"/>
      <c r="N1007" s="70"/>
      <c r="O1007" s="70"/>
      <c r="P1007" s="70"/>
      <c r="Q1007" s="70"/>
      <c r="R1007" s="70"/>
      <c r="S1007" s="70"/>
      <c r="T1007" s="70"/>
      <c r="U1007" s="70"/>
      <c r="V1007" s="70"/>
      <c r="W1007" s="70"/>
      <c r="X1007" s="70"/>
      <c r="Y1007" s="70"/>
      <c r="Z1007" s="70"/>
      <c r="AA1007" s="70"/>
      <c r="AB1007" s="70"/>
      <c r="AC1007" s="70"/>
      <c r="AD1007" s="70"/>
      <c r="AE1007" s="70"/>
      <c r="AF1007" s="70"/>
      <c r="AG1007" s="70"/>
      <c r="AH1007" s="70"/>
      <c r="AI1007" s="70"/>
      <c r="AJ1007" s="70"/>
      <c r="AK1007" s="70"/>
      <c r="AL1007" s="70"/>
      <c r="AM1007" s="70"/>
      <c r="AN1007" s="70">
        <v>27100</v>
      </c>
      <c r="AO1007" s="70">
        <v>25309.591154999998</v>
      </c>
    </row>
    <row r="1008" spans="1:41" x14ac:dyDescent="0.25">
      <c r="A1008" s="72">
        <v>11610</v>
      </c>
      <c r="B1008" s="70"/>
      <c r="C1008" s="70"/>
      <c r="D1008" s="70"/>
      <c r="E1008" s="70"/>
      <c r="F1008" s="70"/>
      <c r="G1008" s="70"/>
      <c r="H1008" s="70"/>
      <c r="I1008" s="70"/>
      <c r="J1008" s="70"/>
      <c r="K1008" s="70"/>
      <c r="L1008" s="70"/>
      <c r="M1008" s="70"/>
      <c r="N1008" s="70"/>
      <c r="O1008" s="70"/>
      <c r="P1008" s="70"/>
      <c r="Q1008" s="70"/>
      <c r="R1008" s="70"/>
      <c r="S1008" s="70"/>
      <c r="T1008" s="70"/>
      <c r="U1008" s="70"/>
      <c r="V1008" s="70"/>
      <c r="W1008" s="70"/>
      <c r="X1008" s="70"/>
      <c r="Y1008" s="70"/>
      <c r="Z1008" s="70"/>
      <c r="AA1008" s="70"/>
      <c r="AB1008" s="70">
        <v>26061</v>
      </c>
      <c r="AC1008" s="70">
        <v>28722.960083000002</v>
      </c>
      <c r="AD1008" s="70"/>
      <c r="AE1008" s="70"/>
      <c r="AF1008" s="70"/>
      <c r="AG1008" s="70"/>
      <c r="AH1008" s="70"/>
      <c r="AI1008" s="70"/>
      <c r="AJ1008" s="70"/>
      <c r="AK1008" s="70"/>
      <c r="AL1008" s="70"/>
      <c r="AM1008" s="70"/>
      <c r="AN1008" s="70">
        <v>26061</v>
      </c>
      <c r="AO1008" s="70">
        <v>28722.960083000002</v>
      </c>
    </row>
    <row r="1009" spans="1:41" x14ac:dyDescent="0.25">
      <c r="A1009" s="72">
        <v>11614</v>
      </c>
      <c r="B1009" s="70"/>
      <c r="C1009" s="70"/>
      <c r="D1009" s="70"/>
      <c r="E1009" s="70"/>
      <c r="F1009" s="70"/>
      <c r="G1009" s="70"/>
      <c r="H1009" s="70"/>
      <c r="I1009" s="70"/>
      <c r="J1009" s="70"/>
      <c r="K1009" s="70"/>
      <c r="L1009" s="70"/>
      <c r="M1009" s="70"/>
      <c r="N1009" s="70"/>
      <c r="O1009" s="70"/>
      <c r="P1009" s="70"/>
      <c r="Q1009" s="70"/>
      <c r="R1009" s="70"/>
      <c r="S1009" s="70"/>
      <c r="T1009" s="70"/>
      <c r="U1009" s="70"/>
      <c r="V1009" s="70"/>
      <c r="W1009" s="70"/>
      <c r="X1009" s="70"/>
      <c r="Y1009" s="70"/>
      <c r="Z1009" s="70"/>
      <c r="AA1009" s="70"/>
      <c r="AB1009" s="70">
        <v>14104</v>
      </c>
      <c r="AC1009" s="70">
        <v>12501.948668999999</v>
      </c>
      <c r="AD1009" s="70"/>
      <c r="AE1009" s="70"/>
      <c r="AF1009" s="70"/>
      <c r="AG1009" s="70"/>
      <c r="AH1009" s="70"/>
      <c r="AI1009" s="70"/>
      <c r="AJ1009" s="70"/>
      <c r="AK1009" s="70"/>
      <c r="AL1009" s="70"/>
      <c r="AM1009" s="70"/>
      <c r="AN1009" s="70">
        <v>14104</v>
      </c>
      <c r="AO1009" s="70">
        <v>12501.948668999999</v>
      </c>
    </row>
    <row r="1010" spans="1:41" x14ac:dyDescent="0.25">
      <c r="A1010" s="72">
        <v>11618</v>
      </c>
      <c r="B1010" s="70"/>
      <c r="C1010" s="70"/>
      <c r="D1010" s="70"/>
      <c r="E1010" s="70"/>
      <c r="F1010" s="70"/>
      <c r="G1010" s="70"/>
      <c r="H1010" s="70"/>
      <c r="I1010" s="70"/>
      <c r="J1010" s="70"/>
      <c r="K1010" s="70"/>
      <c r="L1010" s="70"/>
      <c r="M1010" s="70"/>
      <c r="N1010" s="70"/>
      <c r="O1010" s="70"/>
      <c r="P1010" s="70"/>
      <c r="Q1010" s="70"/>
      <c r="R1010" s="70"/>
      <c r="S1010" s="70"/>
      <c r="T1010" s="70"/>
      <c r="U1010" s="70"/>
      <c r="V1010" s="70"/>
      <c r="W1010" s="70"/>
      <c r="X1010" s="70"/>
      <c r="Y1010" s="70"/>
      <c r="Z1010" s="70"/>
      <c r="AA1010" s="70"/>
      <c r="AB1010" s="70">
        <v>6933</v>
      </c>
      <c r="AC1010" s="70">
        <v>2490.3083449999999</v>
      </c>
      <c r="AD1010" s="70"/>
      <c r="AE1010" s="70"/>
      <c r="AF1010" s="70"/>
      <c r="AG1010" s="70"/>
      <c r="AH1010" s="70"/>
      <c r="AI1010" s="70"/>
      <c r="AJ1010" s="70"/>
      <c r="AK1010" s="70"/>
      <c r="AL1010" s="70"/>
      <c r="AM1010" s="70"/>
      <c r="AN1010" s="70">
        <v>6933</v>
      </c>
      <c r="AO1010" s="70">
        <v>2490.3083449999999</v>
      </c>
    </row>
    <row r="1011" spans="1:41" x14ac:dyDescent="0.25">
      <c r="A1011" s="72">
        <v>11635</v>
      </c>
      <c r="B1011" s="70"/>
      <c r="C1011" s="70"/>
      <c r="D1011" s="70"/>
      <c r="E1011" s="70"/>
      <c r="F1011" s="70"/>
      <c r="G1011" s="70"/>
      <c r="H1011" s="70"/>
      <c r="I1011" s="70"/>
      <c r="J1011" s="70"/>
      <c r="K1011" s="70"/>
      <c r="L1011" s="70"/>
      <c r="M1011" s="70"/>
      <c r="N1011" s="70"/>
      <c r="O1011" s="70"/>
      <c r="P1011" s="70"/>
      <c r="Q1011" s="70"/>
      <c r="R1011" s="70"/>
      <c r="S1011" s="70"/>
      <c r="T1011" s="70"/>
      <c r="U1011" s="70"/>
      <c r="V1011" s="70"/>
      <c r="W1011" s="70"/>
      <c r="X1011" s="70"/>
      <c r="Y1011" s="70"/>
      <c r="Z1011" s="70"/>
      <c r="AA1011" s="70"/>
      <c r="AB1011" s="70">
        <v>37557</v>
      </c>
      <c r="AC1011" s="70">
        <v>34042.628295999995</v>
      </c>
      <c r="AD1011" s="70"/>
      <c r="AE1011" s="70"/>
      <c r="AF1011" s="70"/>
      <c r="AG1011" s="70"/>
      <c r="AH1011" s="70"/>
      <c r="AI1011" s="70"/>
      <c r="AJ1011" s="70"/>
      <c r="AK1011" s="70"/>
      <c r="AL1011" s="70"/>
      <c r="AM1011" s="70"/>
      <c r="AN1011" s="70">
        <v>37557</v>
      </c>
      <c r="AO1011" s="70">
        <v>34042.628295999995</v>
      </c>
    </row>
    <row r="1012" spans="1:41" x14ac:dyDescent="0.25">
      <c r="A1012" s="72">
        <v>11638</v>
      </c>
      <c r="B1012" s="70"/>
      <c r="C1012" s="70"/>
      <c r="D1012" s="70"/>
      <c r="E1012" s="70"/>
      <c r="F1012" s="70"/>
      <c r="G1012" s="70"/>
      <c r="H1012" s="70"/>
      <c r="I1012" s="70"/>
      <c r="J1012" s="70"/>
      <c r="K1012" s="70"/>
      <c r="L1012" s="70"/>
      <c r="M1012" s="70"/>
      <c r="N1012" s="70"/>
      <c r="O1012" s="70"/>
      <c r="P1012" s="70"/>
      <c r="Q1012" s="70"/>
      <c r="R1012" s="70"/>
      <c r="S1012" s="70"/>
      <c r="T1012" s="70"/>
      <c r="U1012" s="70"/>
      <c r="V1012" s="70"/>
      <c r="W1012" s="70"/>
      <c r="X1012" s="70"/>
      <c r="Y1012" s="70"/>
      <c r="Z1012" s="70"/>
      <c r="AA1012" s="70"/>
      <c r="AB1012" s="70">
        <v>6651</v>
      </c>
      <c r="AC1012" s="70">
        <v>5287.0431979999994</v>
      </c>
      <c r="AD1012" s="70"/>
      <c r="AE1012" s="70"/>
      <c r="AF1012" s="70"/>
      <c r="AG1012" s="70"/>
      <c r="AH1012" s="70"/>
      <c r="AI1012" s="70"/>
      <c r="AJ1012" s="70"/>
      <c r="AK1012" s="70"/>
      <c r="AL1012" s="70"/>
      <c r="AM1012" s="70"/>
      <c r="AN1012" s="70">
        <v>6651</v>
      </c>
      <c r="AO1012" s="70">
        <v>5287.0431979999994</v>
      </c>
    </row>
    <row r="1013" spans="1:41" x14ac:dyDescent="0.25">
      <c r="A1013" s="72">
        <v>11642</v>
      </c>
      <c r="B1013" s="70"/>
      <c r="C1013" s="70"/>
      <c r="D1013" s="70"/>
      <c r="E1013" s="70"/>
      <c r="F1013" s="70"/>
      <c r="G1013" s="70"/>
      <c r="H1013" s="70"/>
      <c r="I1013" s="70"/>
      <c r="J1013" s="70"/>
      <c r="K1013" s="70"/>
      <c r="L1013" s="70"/>
      <c r="M1013" s="70"/>
      <c r="N1013" s="70"/>
      <c r="O1013" s="70"/>
      <c r="P1013" s="70"/>
      <c r="Q1013" s="70"/>
      <c r="R1013" s="70"/>
      <c r="S1013" s="70"/>
      <c r="T1013" s="70"/>
      <c r="U1013" s="70"/>
      <c r="V1013" s="70"/>
      <c r="W1013" s="70"/>
      <c r="X1013" s="70"/>
      <c r="Y1013" s="70"/>
      <c r="Z1013" s="70"/>
      <c r="AA1013" s="70"/>
      <c r="AB1013" s="70">
        <v>8786</v>
      </c>
      <c r="AC1013" s="70">
        <v>4465.1333599999998</v>
      </c>
      <c r="AD1013" s="70"/>
      <c r="AE1013" s="70"/>
      <c r="AF1013" s="70"/>
      <c r="AG1013" s="70"/>
      <c r="AH1013" s="70"/>
      <c r="AI1013" s="70"/>
      <c r="AJ1013" s="70"/>
      <c r="AK1013" s="70"/>
      <c r="AL1013" s="70"/>
      <c r="AM1013" s="70"/>
      <c r="AN1013" s="70">
        <v>8786</v>
      </c>
      <c r="AO1013" s="70">
        <v>4465.1333599999998</v>
      </c>
    </row>
    <row r="1014" spans="1:41" x14ac:dyDescent="0.25">
      <c r="A1014" s="72">
        <v>11644</v>
      </c>
      <c r="B1014" s="70"/>
      <c r="C1014" s="70"/>
      <c r="D1014" s="70"/>
      <c r="E1014" s="70"/>
      <c r="F1014" s="70"/>
      <c r="G1014" s="70"/>
      <c r="H1014" s="70"/>
      <c r="I1014" s="70"/>
      <c r="J1014" s="70"/>
      <c r="K1014" s="70"/>
      <c r="L1014" s="70"/>
      <c r="M1014" s="70"/>
      <c r="N1014" s="70"/>
      <c r="O1014" s="70"/>
      <c r="P1014" s="70"/>
      <c r="Q1014" s="70"/>
      <c r="R1014" s="70"/>
      <c r="S1014" s="70"/>
      <c r="T1014" s="70"/>
      <c r="U1014" s="70"/>
      <c r="V1014" s="70"/>
      <c r="W1014" s="70"/>
      <c r="X1014" s="70"/>
      <c r="Y1014" s="70"/>
      <c r="Z1014" s="70"/>
      <c r="AA1014" s="70"/>
      <c r="AB1014" s="70">
        <v>1838</v>
      </c>
      <c r="AC1014" s="70">
        <v>4188.6383540000006</v>
      </c>
      <c r="AD1014" s="70"/>
      <c r="AE1014" s="70"/>
      <c r="AF1014" s="70"/>
      <c r="AG1014" s="70"/>
      <c r="AH1014" s="70"/>
      <c r="AI1014" s="70"/>
      <c r="AJ1014" s="70"/>
      <c r="AK1014" s="70"/>
      <c r="AL1014" s="70"/>
      <c r="AM1014" s="70"/>
      <c r="AN1014" s="70">
        <v>1838</v>
      </c>
      <c r="AO1014" s="70">
        <v>4188.6383540000006</v>
      </c>
    </row>
    <row r="1015" spans="1:41" x14ac:dyDescent="0.25">
      <c r="A1015" s="72">
        <v>11645</v>
      </c>
      <c r="B1015" s="70"/>
      <c r="C1015" s="70"/>
      <c r="D1015" s="70"/>
      <c r="E1015" s="70"/>
      <c r="F1015" s="70"/>
      <c r="G1015" s="70"/>
      <c r="H1015" s="70"/>
      <c r="I1015" s="70"/>
      <c r="J1015" s="70"/>
      <c r="K1015" s="70"/>
      <c r="L1015" s="70"/>
      <c r="M1015" s="70"/>
      <c r="N1015" s="70"/>
      <c r="O1015" s="70"/>
      <c r="P1015" s="70"/>
      <c r="Q1015" s="70"/>
      <c r="R1015" s="70"/>
      <c r="S1015" s="70"/>
      <c r="T1015" s="70"/>
      <c r="U1015" s="70"/>
      <c r="V1015" s="70"/>
      <c r="W1015" s="70"/>
      <c r="X1015" s="70"/>
      <c r="Y1015" s="70"/>
      <c r="Z1015" s="70"/>
      <c r="AA1015" s="70"/>
      <c r="AB1015" s="70">
        <v>1070</v>
      </c>
      <c r="AC1015" s="70">
        <v>4122.0202829999998</v>
      </c>
      <c r="AD1015" s="70"/>
      <c r="AE1015" s="70"/>
      <c r="AF1015" s="70"/>
      <c r="AG1015" s="70"/>
      <c r="AH1015" s="70"/>
      <c r="AI1015" s="70"/>
      <c r="AJ1015" s="70"/>
      <c r="AK1015" s="70"/>
      <c r="AL1015" s="70"/>
      <c r="AM1015" s="70"/>
      <c r="AN1015" s="70">
        <v>1070</v>
      </c>
      <c r="AO1015" s="70">
        <v>4122.0202829999998</v>
      </c>
    </row>
    <row r="1016" spans="1:41" x14ac:dyDescent="0.25">
      <c r="A1016" s="72">
        <v>11660</v>
      </c>
      <c r="B1016" s="70"/>
      <c r="C1016" s="70"/>
      <c r="D1016" s="70"/>
      <c r="E1016" s="70"/>
      <c r="F1016" s="70"/>
      <c r="G1016" s="70"/>
      <c r="H1016" s="70"/>
      <c r="I1016" s="70"/>
      <c r="J1016" s="70"/>
      <c r="K1016" s="70"/>
      <c r="L1016" s="70"/>
      <c r="M1016" s="70"/>
      <c r="N1016" s="70"/>
      <c r="O1016" s="70"/>
      <c r="P1016" s="70"/>
      <c r="Q1016" s="70"/>
      <c r="R1016" s="70"/>
      <c r="S1016" s="70"/>
      <c r="T1016" s="70"/>
      <c r="U1016" s="70"/>
      <c r="V1016" s="70"/>
      <c r="W1016" s="70"/>
      <c r="X1016" s="70"/>
      <c r="Y1016" s="70"/>
      <c r="Z1016" s="70"/>
      <c r="AA1016" s="70"/>
      <c r="AB1016" s="70">
        <v>33612</v>
      </c>
      <c r="AC1016" s="70">
        <v>20230.786781000003</v>
      </c>
      <c r="AD1016" s="70"/>
      <c r="AE1016" s="70"/>
      <c r="AF1016" s="70"/>
      <c r="AG1016" s="70"/>
      <c r="AH1016" s="70"/>
      <c r="AI1016" s="70"/>
      <c r="AJ1016" s="70"/>
      <c r="AK1016" s="70"/>
      <c r="AL1016" s="70"/>
      <c r="AM1016" s="70"/>
      <c r="AN1016" s="70">
        <v>33612</v>
      </c>
      <c r="AO1016" s="70">
        <v>20230.786781000003</v>
      </c>
    </row>
    <row r="1017" spans="1:41" x14ac:dyDescent="0.25">
      <c r="A1017" s="72">
        <v>11697</v>
      </c>
      <c r="B1017" s="70"/>
      <c r="C1017" s="70"/>
      <c r="D1017" s="70"/>
      <c r="E1017" s="70"/>
      <c r="F1017" s="70"/>
      <c r="G1017" s="70"/>
      <c r="H1017" s="70"/>
      <c r="I1017" s="70"/>
      <c r="J1017" s="70"/>
      <c r="K1017" s="70"/>
      <c r="L1017" s="70"/>
      <c r="M1017" s="70"/>
      <c r="N1017" s="70"/>
      <c r="O1017" s="70"/>
      <c r="P1017" s="70"/>
      <c r="Q1017" s="70"/>
      <c r="R1017" s="70"/>
      <c r="S1017" s="70"/>
      <c r="T1017" s="70"/>
      <c r="U1017" s="70"/>
      <c r="V1017" s="70"/>
      <c r="W1017" s="70"/>
      <c r="X1017" s="70"/>
      <c r="Y1017" s="70"/>
      <c r="Z1017" s="70"/>
      <c r="AA1017" s="70"/>
      <c r="AB1017" s="70">
        <v>6300</v>
      </c>
      <c r="AC1017" s="70">
        <v>8374.4174280000007</v>
      </c>
      <c r="AD1017" s="70"/>
      <c r="AE1017" s="70"/>
      <c r="AF1017" s="70"/>
      <c r="AG1017" s="70"/>
      <c r="AH1017" s="70"/>
      <c r="AI1017" s="70"/>
      <c r="AJ1017" s="70"/>
      <c r="AK1017" s="70"/>
      <c r="AL1017" s="70"/>
      <c r="AM1017" s="70"/>
      <c r="AN1017" s="70">
        <v>6300</v>
      </c>
      <c r="AO1017" s="70">
        <v>8374.4174280000007</v>
      </c>
    </row>
    <row r="1018" spans="1:41" x14ac:dyDescent="0.25">
      <c r="A1018" s="72">
        <v>11707</v>
      </c>
      <c r="B1018" s="70"/>
      <c r="C1018" s="70"/>
      <c r="D1018" s="70"/>
      <c r="E1018" s="70"/>
      <c r="F1018" s="70"/>
      <c r="G1018" s="70"/>
      <c r="H1018" s="70"/>
      <c r="I1018" s="70"/>
      <c r="J1018" s="70"/>
      <c r="K1018" s="70"/>
      <c r="L1018" s="70"/>
      <c r="M1018" s="70"/>
      <c r="N1018" s="70"/>
      <c r="O1018" s="70"/>
      <c r="P1018" s="70"/>
      <c r="Q1018" s="70"/>
      <c r="R1018" s="70"/>
      <c r="S1018" s="70"/>
      <c r="T1018" s="70"/>
      <c r="U1018" s="70"/>
      <c r="V1018" s="70"/>
      <c r="W1018" s="70"/>
      <c r="X1018" s="70"/>
      <c r="Y1018" s="70"/>
      <c r="Z1018" s="70"/>
      <c r="AA1018" s="70"/>
      <c r="AB1018" s="70"/>
      <c r="AC1018" s="70"/>
      <c r="AD1018" s="70"/>
      <c r="AE1018" s="70"/>
      <c r="AF1018" s="70"/>
      <c r="AG1018" s="70"/>
      <c r="AH1018" s="70"/>
      <c r="AI1018" s="70"/>
      <c r="AJ1018" s="70"/>
      <c r="AK1018" s="70"/>
      <c r="AL1018" s="70">
        <v>600</v>
      </c>
      <c r="AM1018" s="70">
        <v>4987.3271220000006</v>
      </c>
      <c r="AN1018" s="70">
        <v>600</v>
      </c>
      <c r="AO1018" s="70">
        <v>4987.3271220000006</v>
      </c>
    </row>
    <row r="1019" spans="1:41" x14ac:dyDescent="0.25">
      <c r="A1019" s="72">
        <v>11709</v>
      </c>
      <c r="B1019" s="70"/>
      <c r="C1019" s="70"/>
      <c r="D1019" s="70"/>
      <c r="E1019" s="70"/>
      <c r="F1019" s="70"/>
      <c r="G1019" s="70"/>
      <c r="H1019" s="70"/>
      <c r="I1019" s="70"/>
      <c r="J1019" s="70"/>
      <c r="K1019" s="70"/>
      <c r="L1019" s="70"/>
      <c r="M1019" s="70"/>
      <c r="N1019" s="70"/>
      <c r="O1019" s="70"/>
      <c r="P1019" s="70"/>
      <c r="Q1019" s="70"/>
      <c r="R1019" s="70"/>
      <c r="S1019" s="70"/>
      <c r="T1019" s="70"/>
      <c r="U1019" s="70"/>
      <c r="V1019" s="70"/>
      <c r="W1019" s="70"/>
      <c r="X1019" s="70"/>
      <c r="Y1019" s="70"/>
      <c r="Z1019" s="70"/>
      <c r="AA1019" s="70"/>
      <c r="AB1019" s="70">
        <v>632</v>
      </c>
      <c r="AC1019" s="70">
        <v>221.989205</v>
      </c>
      <c r="AD1019" s="70"/>
      <c r="AE1019" s="70"/>
      <c r="AF1019" s="70"/>
      <c r="AG1019" s="70"/>
      <c r="AH1019" s="70"/>
      <c r="AI1019" s="70"/>
      <c r="AJ1019" s="70"/>
      <c r="AK1019" s="70"/>
      <c r="AL1019" s="70"/>
      <c r="AM1019" s="70"/>
      <c r="AN1019" s="70">
        <v>632</v>
      </c>
      <c r="AO1019" s="70">
        <v>221.989205</v>
      </c>
    </row>
    <row r="1020" spans="1:41" x14ac:dyDescent="0.25">
      <c r="A1020" s="72">
        <v>11741</v>
      </c>
      <c r="B1020" s="70"/>
      <c r="C1020" s="70"/>
      <c r="D1020" s="70"/>
      <c r="E1020" s="70"/>
      <c r="F1020" s="70"/>
      <c r="G1020" s="70"/>
      <c r="H1020" s="70"/>
      <c r="I1020" s="70"/>
      <c r="J1020" s="70"/>
      <c r="K1020" s="70"/>
      <c r="L1020" s="70"/>
      <c r="M1020" s="70"/>
      <c r="N1020" s="70"/>
      <c r="O1020" s="70"/>
      <c r="P1020" s="70"/>
      <c r="Q1020" s="70"/>
      <c r="R1020" s="70"/>
      <c r="S1020" s="70"/>
      <c r="T1020" s="70"/>
      <c r="U1020" s="70"/>
      <c r="V1020" s="70"/>
      <c r="W1020" s="70"/>
      <c r="X1020" s="70"/>
      <c r="Y1020" s="70"/>
      <c r="Z1020" s="70"/>
      <c r="AA1020" s="70"/>
      <c r="AB1020" s="70"/>
      <c r="AC1020" s="70"/>
      <c r="AD1020" s="70"/>
      <c r="AE1020" s="70"/>
      <c r="AF1020" s="70"/>
      <c r="AG1020" s="70"/>
      <c r="AH1020" s="70"/>
      <c r="AI1020" s="70"/>
      <c r="AJ1020" s="70"/>
      <c r="AK1020" s="70"/>
      <c r="AL1020" s="70">
        <v>3200</v>
      </c>
      <c r="AM1020" s="70">
        <v>6657.7135639999997</v>
      </c>
      <c r="AN1020" s="70">
        <v>3200</v>
      </c>
      <c r="AO1020" s="70">
        <v>6657.7135639999997</v>
      </c>
    </row>
    <row r="1021" spans="1:41" x14ac:dyDescent="0.25">
      <c r="A1021" s="72">
        <v>11748</v>
      </c>
      <c r="B1021" s="70"/>
      <c r="C1021" s="70"/>
      <c r="D1021" s="70"/>
      <c r="E1021" s="70"/>
      <c r="F1021" s="70"/>
      <c r="G1021" s="70"/>
      <c r="H1021" s="70"/>
      <c r="I1021" s="70"/>
      <c r="J1021" s="70"/>
      <c r="K1021" s="70"/>
      <c r="L1021" s="70"/>
      <c r="M1021" s="70"/>
      <c r="N1021" s="70"/>
      <c r="O1021" s="70"/>
      <c r="P1021" s="70"/>
      <c r="Q1021" s="70"/>
      <c r="R1021" s="70"/>
      <c r="S1021" s="70"/>
      <c r="T1021" s="70"/>
      <c r="U1021" s="70"/>
      <c r="V1021" s="70"/>
      <c r="W1021" s="70"/>
      <c r="X1021" s="70"/>
      <c r="Y1021" s="70"/>
      <c r="Z1021" s="70"/>
      <c r="AA1021" s="70"/>
      <c r="AB1021" s="70"/>
      <c r="AC1021" s="70"/>
      <c r="AD1021" s="70"/>
      <c r="AE1021" s="70"/>
      <c r="AF1021" s="70"/>
      <c r="AG1021" s="70"/>
      <c r="AH1021" s="70"/>
      <c r="AI1021" s="70"/>
      <c r="AJ1021" s="70"/>
      <c r="AK1021" s="70"/>
      <c r="AL1021" s="70">
        <v>3700</v>
      </c>
      <c r="AM1021" s="70">
        <v>3053.7387760000001</v>
      </c>
      <c r="AN1021" s="70">
        <v>3700</v>
      </c>
      <c r="AO1021" s="70">
        <v>3053.7387760000001</v>
      </c>
    </row>
    <row r="1022" spans="1:41" x14ac:dyDescent="0.25">
      <c r="A1022" s="72">
        <v>11757</v>
      </c>
      <c r="B1022" s="70"/>
      <c r="C1022" s="70"/>
      <c r="D1022" s="70"/>
      <c r="E1022" s="70"/>
      <c r="F1022" s="70"/>
      <c r="G1022" s="70"/>
      <c r="H1022" s="70"/>
      <c r="I1022" s="70"/>
      <c r="J1022" s="70"/>
      <c r="K1022" s="70"/>
      <c r="L1022" s="70"/>
      <c r="M1022" s="70"/>
      <c r="N1022" s="70"/>
      <c r="O1022" s="70"/>
      <c r="P1022" s="70"/>
      <c r="Q1022" s="70"/>
      <c r="R1022" s="70"/>
      <c r="S1022" s="70"/>
      <c r="T1022" s="70"/>
      <c r="U1022" s="70"/>
      <c r="V1022" s="70"/>
      <c r="W1022" s="70"/>
      <c r="X1022" s="70"/>
      <c r="Y1022" s="70"/>
      <c r="Z1022" s="70"/>
      <c r="AA1022" s="70"/>
      <c r="AB1022" s="70"/>
      <c r="AC1022" s="70"/>
      <c r="AD1022" s="70"/>
      <c r="AE1022" s="70"/>
      <c r="AF1022" s="70"/>
      <c r="AG1022" s="70"/>
      <c r="AH1022" s="70"/>
      <c r="AI1022" s="70"/>
      <c r="AJ1022" s="70"/>
      <c r="AK1022" s="70"/>
      <c r="AL1022" s="70">
        <v>500</v>
      </c>
      <c r="AM1022" s="70">
        <v>294.85599500000001</v>
      </c>
      <c r="AN1022" s="70">
        <v>500</v>
      </c>
      <c r="AO1022" s="70">
        <v>294.85599500000001</v>
      </c>
    </row>
    <row r="1023" spans="1:41" x14ac:dyDescent="0.25">
      <c r="A1023" s="72">
        <v>11762</v>
      </c>
      <c r="B1023" s="70"/>
      <c r="C1023" s="70"/>
      <c r="D1023" s="70"/>
      <c r="E1023" s="70"/>
      <c r="F1023" s="70"/>
      <c r="G1023" s="70"/>
      <c r="H1023" s="70"/>
      <c r="I1023" s="70"/>
      <c r="J1023" s="70"/>
      <c r="K1023" s="70"/>
      <c r="L1023" s="70"/>
      <c r="M1023" s="70"/>
      <c r="N1023" s="70"/>
      <c r="O1023" s="70"/>
      <c r="P1023" s="70"/>
      <c r="Q1023" s="70"/>
      <c r="R1023" s="70"/>
      <c r="S1023" s="70"/>
      <c r="T1023" s="70"/>
      <c r="U1023" s="70"/>
      <c r="V1023" s="70"/>
      <c r="W1023" s="70"/>
      <c r="X1023" s="70"/>
      <c r="Y1023" s="70"/>
      <c r="Z1023" s="70"/>
      <c r="AA1023" s="70"/>
      <c r="AB1023" s="70"/>
      <c r="AC1023" s="70"/>
      <c r="AD1023" s="70"/>
      <c r="AE1023" s="70"/>
      <c r="AF1023" s="70"/>
      <c r="AG1023" s="70"/>
      <c r="AH1023" s="70"/>
      <c r="AI1023" s="70"/>
      <c r="AJ1023" s="70"/>
      <c r="AK1023" s="70"/>
      <c r="AL1023" s="70">
        <v>5400</v>
      </c>
      <c r="AM1023" s="70">
        <v>1249.7667630000001</v>
      </c>
      <c r="AN1023" s="70">
        <v>5400</v>
      </c>
      <c r="AO1023" s="70">
        <v>1249.7667630000001</v>
      </c>
    </row>
    <row r="1024" spans="1:41" x14ac:dyDescent="0.25">
      <c r="A1024" s="72">
        <v>11809</v>
      </c>
      <c r="B1024" s="70"/>
      <c r="C1024" s="70"/>
      <c r="D1024" s="70"/>
      <c r="E1024" s="70"/>
      <c r="F1024" s="70"/>
      <c r="G1024" s="70"/>
      <c r="H1024" s="70"/>
      <c r="I1024" s="70"/>
      <c r="J1024" s="70"/>
      <c r="K1024" s="70"/>
      <c r="L1024" s="70"/>
      <c r="M1024" s="70"/>
      <c r="N1024" s="70"/>
      <c r="O1024" s="70"/>
      <c r="P1024" s="70"/>
      <c r="Q1024" s="70"/>
      <c r="R1024" s="70"/>
      <c r="S1024" s="70"/>
      <c r="T1024" s="70"/>
      <c r="U1024" s="70"/>
      <c r="V1024" s="70"/>
      <c r="W1024" s="70"/>
      <c r="X1024" s="70"/>
      <c r="Y1024" s="70"/>
      <c r="Z1024" s="70"/>
      <c r="AA1024" s="70"/>
      <c r="AB1024" s="70"/>
      <c r="AC1024" s="70"/>
      <c r="AD1024" s="70"/>
      <c r="AE1024" s="70"/>
      <c r="AF1024" s="70"/>
      <c r="AG1024" s="70"/>
      <c r="AH1024" s="70"/>
      <c r="AI1024" s="70"/>
      <c r="AJ1024" s="70"/>
      <c r="AK1024" s="70"/>
      <c r="AL1024" s="70">
        <v>12500</v>
      </c>
      <c r="AM1024" s="70">
        <v>6775.3129609999996</v>
      </c>
      <c r="AN1024" s="70">
        <v>12500</v>
      </c>
      <c r="AO1024" s="70">
        <v>6775.3129609999996</v>
      </c>
    </row>
    <row r="1025" spans="1:41" x14ac:dyDescent="0.25">
      <c r="A1025" s="72">
        <v>11820</v>
      </c>
      <c r="B1025" s="70"/>
      <c r="C1025" s="70"/>
      <c r="D1025" s="70"/>
      <c r="E1025" s="70"/>
      <c r="F1025" s="70"/>
      <c r="G1025" s="70"/>
      <c r="H1025" s="70"/>
      <c r="I1025" s="70"/>
      <c r="J1025" s="70"/>
      <c r="K1025" s="70"/>
      <c r="L1025" s="70"/>
      <c r="M1025" s="70"/>
      <c r="N1025" s="70"/>
      <c r="O1025" s="70"/>
      <c r="P1025" s="70"/>
      <c r="Q1025" s="70"/>
      <c r="R1025" s="70"/>
      <c r="S1025" s="70"/>
      <c r="T1025" s="70"/>
      <c r="U1025" s="70"/>
      <c r="V1025" s="70"/>
      <c r="W1025" s="70"/>
      <c r="X1025" s="70"/>
      <c r="Y1025" s="70"/>
      <c r="Z1025" s="70"/>
      <c r="AA1025" s="70"/>
      <c r="AB1025" s="70"/>
      <c r="AC1025" s="70"/>
      <c r="AD1025" s="70"/>
      <c r="AE1025" s="70"/>
      <c r="AF1025" s="70"/>
      <c r="AG1025" s="70"/>
      <c r="AH1025" s="70"/>
      <c r="AI1025" s="70"/>
      <c r="AJ1025" s="70"/>
      <c r="AK1025" s="70"/>
      <c r="AL1025" s="70">
        <v>11100</v>
      </c>
      <c r="AM1025" s="70">
        <v>5802.744248</v>
      </c>
      <c r="AN1025" s="70">
        <v>11100</v>
      </c>
      <c r="AO1025" s="70">
        <v>5802.744248</v>
      </c>
    </row>
    <row r="1026" spans="1:41" x14ac:dyDescent="0.25">
      <c r="A1026" s="72">
        <v>11867</v>
      </c>
      <c r="B1026" s="70"/>
      <c r="C1026" s="70"/>
      <c r="D1026" s="70"/>
      <c r="E1026" s="70"/>
      <c r="F1026" s="70"/>
      <c r="G1026" s="70"/>
      <c r="H1026" s="70"/>
      <c r="I1026" s="70"/>
      <c r="J1026" s="70"/>
      <c r="K1026" s="70"/>
      <c r="L1026" s="70"/>
      <c r="M1026" s="70"/>
      <c r="N1026" s="70"/>
      <c r="O1026" s="70"/>
      <c r="P1026" s="70"/>
      <c r="Q1026" s="70"/>
      <c r="R1026" s="70"/>
      <c r="S1026" s="70"/>
      <c r="T1026" s="70"/>
      <c r="U1026" s="70"/>
      <c r="V1026" s="70"/>
      <c r="W1026" s="70"/>
      <c r="X1026" s="70"/>
      <c r="Y1026" s="70"/>
      <c r="Z1026" s="70"/>
      <c r="AA1026" s="70"/>
      <c r="AB1026" s="70"/>
      <c r="AC1026" s="70"/>
      <c r="AD1026" s="70"/>
      <c r="AE1026" s="70"/>
      <c r="AF1026" s="70"/>
      <c r="AG1026" s="70"/>
      <c r="AH1026" s="70"/>
      <c r="AI1026" s="70"/>
      <c r="AJ1026" s="70"/>
      <c r="AK1026" s="70"/>
      <c r="AL1026" s="70">
        <v>13000</v>
      </c>
      <c r="AM1026" s="70">
        <v>9241.6118150000002</v>
      </c>
      <c r="AN1026" s="70">
        <v>13000</v>
      </c>
      <c r="AO1026" s="70">
        <v>9241.6118150000002</v>
      </c>
    </row>
    <row r="1027" spans="1:41" x14ac:dyDescent="0.25">
      <c r="A1027" s="72">
        <v>11878</v>
      </c>
      <c r="B1027" s="70"/>
      <c r="C1027" s="70"/>
      <c r="D1027" s="70"/>
      <c r="E1027" s="70"/>
      <c r="F1027" s="70"/>
      <c r="G1027" s="70"/>
      <c r="H1027" s="70"/>
      <c r="I1027" s="70"/>
      <c r="J1027" s="70"/>
      <c r="K1027" s="70"/>
      <c r="L1027" s="70"/>
      <c r="M1027" s="70"/>
      <c r="N1027" s="70"/>
      <c r="O1027" s="70"/>
      <c r="P1027" s="70"/>
      <c r="Q1027" s="70"/>
      <c r="R1027" s="70"/>
      <c r="S1027" s="70"/>
      <c r="T1027" s="70"/>
      <c r="U1027" s="70"/>
      <c r="V1027" s="70"/>
      <c r="W1027" s="70"/>
      <c r="X1027" s="70"/>
      <c r="Y1027" s="70"/>
      <c r="Z1027" s="70"/>
      <c r="AA1027" s="70"/>
      <c r="AB1027" s="70"/>
      <c r="AC1027" s="70"/>
      <c r="AD1027" s="70"/>
      <c r="AE1027" s="70"/>
      <c r="AF1027" s="70"/>
      <c r="AG1027" s="70"/>
      <c r="AH1027" s="70"/>
      <c r="AI1027" s="70"/>
      <c r="AJ1027" s="70"/>
      <c r="AK1027" s="70"/>
      <c r="AL1027" s="70">
        <v>6400</v>
      </c>
      <c r="AM1027" s="70">
        <v>2817.9409849999997</v>
      </c>
      <c r="AN1027" s="70">
        <v>6400</v>
      </c>
      <c r="AO1027" s="70">
        <v>2817.9409849999997</v>
      </c>
    </row>
    <row r="1028" spans="1:41" x14ac:dyDescent="0.25">
      <c r="A1028" s="72">
        <v>11882</v>
      </c>
      <c r="B1028" s="70"/>
      <c r="C1028" s="70"/>
      <c r="D1028" s="70"/>
      <c r="E1028" s="70"/>
      <c r="F1028" s="70"/>
      <c r="G1028" s="70"/>
      <c r="H1028" s="70"/>
      <c r="I1028" s="70"/>
      <c r="J1028" s="70"/>
      <c r="K1028" s="70"/>
      <c r="L1028" s="70"/>
      <c r="M1028" s="70"/>
      <c r="N1028" s="70"/>
      <c r="O1028" s="70"/>
      <c r="P1028" s="70"/>
      <c r="Q1028" s="70"/>
      <c r="R1028" s="70"/>
      <c r="S1028" s="70"/>
      <c r="T1028" s="70"/>
      <c r="U1028" s="70"/>
      <c r="V1028" s="70"/>
      <c r="W1028" s="70"/>
      <c r="X1028" s="70"/>
      <c r="Y1028" s="70"/>
      <c r="Z1028" s="70"/>
      <c r="AA1028" s="70"/>
      <c r="AB1028" s="70"/>
      <c r="AC1028" s="70"/>
      <c r="AD1028" s="70"/>
      <c r="AE1028" s="70"/>
      <c r="AF1028" s="70"/>
      <c r="AG1028" s="70"/>
      <c r="AH1028" s="70"/>
      <c r="AI1028" s="70"/>
      <c r="AJ1028" s="70"/>
      <c r="AK1028" s="70"/>
      <c r="AL1028" s="70">
        <v>6600</v>
      </c>
      <c r="AM1028" s="70">
        <v>3149.8520269999999</v>
      </c>
      <c r="AN1028" s="70">
        <v>6600</v>
      </c>
      <c r="AO1028" s="70">
        <v>3149.8520269999999</v>
      </c>
    </row>
    <row r="1029" spans="1:41" x14ac:dyDescent="0.25">
      <c r="A1029" s="72">
        <v>11987</v>
      </c>
      <c r="B1029" s="70"/>
      <c r="C1029" s="70"/>
      <c r="D1029" s="70"/>
      <c r="E1029" s="70"/>
      <c r="F1029" s="70"/>
      <c r="G1029" s="70"/>
      <c r="H1029" s="70"/>
      <c r="I1029" s="70"/>
      <c r="J1029" s="70"/>
      <c r="K1029" s="70"/>
      <c r="L1029" s="70"/>
      <c r="M1029" s="70"/>
      <c r="N1029" s="70"/>
      <c r="O1029" s="70"/>
      <c r="P1029" s="70"/>
      <c r="Q1029" s="70"/>
      <c r="R1029" s="70"/>
      <c r="S1029" s="70"/>
      <c r="T1029" s="70"/>
      <c r="U1029" s="70"/>
      <c r="V1029" s="70"/>
      <c r="W1029" s="70"/>
      <c r="X1029" s="70"/>
      <c r="Y1029" s="70"/>
      <c r="Z1029" s="70"/>
      <c r="AA1029" s="70"/>
      <c r="AB1029" s="70">
        <v>37930</v>
      </c>
      <c r="AC1029" s="70">
        <v>32803.447144999998</v>
      </c>
      <c r="AD1029" s="70"/>
      <c r="AE1029" s="70"/>
      <c r="AF1029" s="70"/>
      <c r="AG1029" s="70"/>
      <c r="AH1029" s="70"/>
      <c r="AI1029" s="70"/>
      <c r="AJ1029" s="70"/>
      <c r="AK1029" s="70"/>
      <c r="AL1029" s="70"/>
      <c r="AM1029" s="70"/>
      <c r="AN1029" s="70">
        <v>37930</v>
      </c>
      <c r="AO1029" s="70">
        <v>32803.447144999998</v>
      </c>
    </row>
    <row r="1030" spans="1:41" x14ac:dyDescent="0.25">
      <c r="A1030" s="72">
        <v>11997</v>
      </c>
      <c r="B1030" s="70"/>
      <c r="C1030" s="70"/>
      <c r="D1030" s="70"/>
      <c r="E1030" s="70"/>
      <c r="F1030" s="70"/>
      <c r="G1030" s="70"/>
      <c r="H1030" s="70"/>
      <c r="I1030" s="70"/>
      <c r="J1030" s="70"/>
      <c r="K1030" s="70"/>
      <c r="L1030" s="70"/>
      <c r="M1030" s="70"/>
      <c r="N1030" s="70"/>
      <c r="O1030" s="70"/>
      <c r="P1030" s="70"/>
      <c r="Q1030" s="70"/>
      <c r="R1030" s="70"/>
      <c r="S1030" s="70"/>
      <c r="T1030" s="70"/>
      <c r="U1030" s="70"/>
      <c r="V1030" s="70"/>
      <c r="W1030" s="70"/>
      <c r="X1030" s="70"/>
      <c r="Y1030" s="70"/>
      <c r="Z1030" s="70"/>
      <c r="AA1030" s="70"/>
      <c r="AB1030" s="70">
        <v>16072</v>
      </c>
      <c r="AC1030" s="70">
        <v>16223.545776999999</v>
      </c>
      <c r="AD1030" s="70"/>
      <c r="AE1030" s="70"/>
      <c r="AF1030" s="70"/>
      <c r="AG1030" s="70"/>
      <c r="AH1030" s="70"/>
      <c r="AI1030" s="70"/>
      <c r="AJ1030" s="70"/>
      <c r="AK1030" s="70"/>
      <c r="AL1030" s="70"/>
      <c r="AM1030" s="70"/>
      <c r="AN1030" s="70">
        <v>16072</v>
      </c>
      <c r="AO1030" s="70">
        <v>16223.545776999999</v>
      </c>
    </row>
    <row r="1031" spans="1:41" x14ac:dyDescent="0.25">
      <c r="A1031" s="72">
        <v>12007</v>
      </c>
      <c r="B1031" s="70"/>
      <c r="C1031" s="70"/>
      <c r="D1031" s="70"/>
      <c r="E1031" s="70"/>
      <c r="F1031" s="70"/>
      <c r="G1031" s="70"/>
      <c r="H1031" s="70"/>
      <c r="I1031" s="70"/>
      <c r="J1031" s="70"/>
      <c r="K1031" s="70"/>
      <c r="L1031" s="70"/>
      <c r="M1031" s="70"/>
      <c r="N1031" s="70"/>
      <c r="O1031" s="70"/>
      <c r="P1031" s="70"/>
      <c r="Q1031" s="70"/>
      <c r="R1031" s="70"/>
      <c r="S1031" s="70"/>
      <c r="T1031" s="70"/>
      <c r="U1031" s="70"/>
      <c r="V1031" s="70"/>
      <c r="W1031" s="70"/>
      <c r="X1031" s="70"/>
      <c r="Y1031" s="70"/>
      <c r="Z1031" s="70"/>
      <c r="AA1031" s="70"/>
      <c r="AB1031" s="70">
        <v>72538</v>
      </c>
      <c r="AC1031" s="70">
        <v>70536.924316000004</v>
      </c>
      <c r="AD1031" s="70"/>
      <c r="AE1031" s="70"/>
      <c r="AF1031" s="70"/>
      <c r="AG1031" s="70"/>
      <c r="AH1031" s="70"/>
      <c r="AI1031" s="70"/>
      <c r="AJ1031" s="70"/>
      <c r="AK1031" s="70"/>
      <c r="AL1031" s="70"/>
      <c r="AM1031" s="70"/>
      <c r="AN1031" s="70">
        <v>72538</v>
      </c>
      <c r="AO1031" s="70">
        <v>70536.924316000004</v>
      </c>
    </row>
    <row r="1032" spans="1:41" x14ac:dyDescent="0.25">
      <c r="A1032" s="72">
        <v>12009</v>
      </c>
      <c r="B1032" s="70"/>
      <c r="C1032" s="70"/>
      <c r="D1032" s="70"/>
      <c r="E1032" s="70"/>
      <c r="F1032" s="70"/>
      <c r="G1032" s="70"/>
      <c r="H1032" s="70"/>
      <c r="I1032" s="70"/>
      <c r="J1032" s="70"/>
      <c r="K1032" s="70"/>
      <c r="L1032" s="70"/>
      <c r="M1032" s="70"/>
      <c r="N1032" s="70"/>
      <c r="O1032" s="70"/>
      <c r="P1032" s="70"/>
      <c r="Q1032" s="70"/>
      <c r="R1032" s="70"/>
      <c r="S1032" s="70"/>
      <c r="T1032" s="70"/>
      <c r="U1032" s="70"/>
      <c r="V1032" s="70"/>
      <c r="W1032" s="70"/>
      <c r="X1032" s="70"/>
      <c r="Y1032" s="70"/>
      <c r="Z1032" s="70"/>
      <c r="AA1032" s="70"/>
      <c r="AB1032" s="70">
        <v>83645</v>
      </c>
      <c r="AC1032" s="70">
        <v>72450.113770000011</v>
      </c>
      <c r="AD1032" s="70"/>
      <c r="AE1032" s="70"/>
      <c r="AF1032" s="70"/>
      <c r="AG1032" s="70"/>
      <c r="AH1032" s="70"/>
      <c r="AI1032" s="70"/>
      <c r="AJ1032" s="70"/>
      <c r="AK1032" s="70"/>
      <c r="AL1032" s="70"/>
      <c r="AM1032" s="70"/>
      <c r="AN1032" s="70">
        <v>83645</v>
      </c>
      <c r="AO1032" s="70">
        <v>72450.113770000011</v>
      </c>
    </row>
    <row r="1033" spans="1:41" x14ac:dyDescent="0.25">
      <c r="A1033" s="72">
        <v>12010</v>
      </c>
      <c r="B1033" s="70"/>
      <c r="C1033" s="70"/>
      <c r="D1033" s="70"/>
      <c r="E1033" s="70"/>
      <c r="F1033" s="70"/>
      <c r="G1033" s="70"/>
      <c r="H1033" s="70"/>
      <c r="I1033" s="70"/>
      <c r="J1033" s="70"/>
      <c r="K1033" s="70"/>
      <c r="L1033" s="70"/>
      <c r="M1033" s="70"/>
      <c r="N1033" s="70"/>
      <c r="O1033" s="70"/>
      <c r="P1033" s="70"/>
      <c r="Q1033" s="70"/>
      <c r="R1033" s="70"/>
      <c r="S1033" s="70"/>
      <c r="T1033" s="70"/>
      <c r="U1033" s="70"/>
      <c r="V1033" s="70"/>
      <c r="W1033" s="70"/>
      <c r="X1033" s="70"/>
      <c r="Y1033" s="70"/>
      <c r="Z1033" s="70"/>
      <c r="AA1033" s="70"/>
      <c r="AB1033" s="70">
        <v>79231</v>
      </c>
      <c r="AC1033" s="70">
        <v>77742.973633000001</v>
      </c>
      <c r="AD1033" s="70"/>
      <c r="AE1033" s="70"/>
      <c r="AF1033" s="70"/>
      <c r="AG1033" s="70"/>
      <c r="AH1033" s="70"/>
      <c r="AI1033" s="70"/>
      <c r="AJ1033" s="70"/>
      <c r="AK1033" s="70"/>
      <c r="AL1033" s="70"/>
      <c r="AM1033" s="70"/>
      <c r="AN1033" s="70">
        <v>79231</v>
      </c>
      <c r="AO1033" s="70">
        <v>77742.973633000001</v>
      </c>
    </row>
    <row r="1034" spans="1:41" x14ac:dyDescent="0.25">
      <c r="A1034" s="72">
        <v>12035</v>
      </c>
      <c r="B1034" s="70"/>
      <c r="C1034" s="70"/>
      <c r="D1034" s="70"/>
      <c r="E1034" s="70"/>
      <c r="F1034" s="70"/>
      <c r="G1034" s="70"/>
      <c r="H1034" s="70"/>
      <c r="I1034" s="70"/>
      <c r="J1034" s="70"/>
      <c r="K1034" s="70"/>
      <c r="L1034" s="70"/>
      <c r="M1034" s="70"/>
      <c r="N1034" s="70"/>
      <c r="O1034" s="70"/>
      <c r="P1034" s="70"/>
      <c r="Q1034" s="70"/>
      <c r="R1034" s="70"/>
      <c r="S1034" s="70"/>
      <c r="T1034" s="70"/>
      <c r="U1034" s="70"/>
      <c r="V1034" s="70"/>
      <c r="W1034" s="70"/>
      <c r="X1034" s="70">
        <v>48341</v>
      </c>
      <c r="Y1034" s="70">
        <v>43929.51599</v>
      </c>
      <c r="Z1034" s="70"/>
      <c r="AA1034" s="70"/>
      <c r="AB1034" s="70"/>
      <c r="AC1034" s="70"/>
      <c r="AD1034" s="70"/>
      <c r="AE1034" s="70"/>
      <c r="AF1034" s="70"/>
      <c r="AG1034" s="70"/>
      <c r="AH1034" s="70"/>
      <c r="AI1034" s="70"/>
      <c r="AJ1034" s="70"/>
      <c r="AK1034" s="70"/>
      <c r="AL1034" s="70"/>
      <c r="AM1034" s="70"/>
      <c r="AN1034" s="70">
        <v>48341</v>
      </c>
      <c r="AO1034" s="70">
        <v>43929.51599</v>
      </c>
    </row>
    <row r="1035" spans="1:41" x14ac:dyDescent="0.25">
      <c r="A1035" s="72">
        <v>12040</v>
      </c>
      <c r="B1035" s="70"/>
      <c r="C1035" s="70"/>
      <c r="D1035" s="70"/>
      <c r="E1035" s="70"/>
      <c r="F1035" s="70"/>
      <c r="G1035" s="70"/>
      <c r="H1035" s="70"/>
      <c r="I1035" s="70"/>
      <c r="J1035" s="70"/>
      <c r="K1035" s="70"/>
      <c r="L1035" s="70"/>
      <c r="M1035" s="70"/>
      <c r="N1035" s="70"/>
      <c r="O1035" s="70"/>
      <c r="P1035" s="70"/>
      <c r="Q1035" s="70"/>
      <c r="R1035" s="70"/>
      <c r="S1035" s="70"/>
      <c r="T1035" s="70"/>
      <c r="U1035" s="70"/>
      <c r="V1035" s="70"/>
      <c r="W1035" s="70"/>
      <c r="X1035" s="70">
        <v>43921</v>
      </c>
      <c r="Y1035" s="70">
        <v>55737.450194000005</v>
      </c>
      <c r="Z1035" s="70"/>
      <c r="AA1035" s="70"/>
      <c r="AB1035" s="70"/>
      <c r="AC1035" s="70"/>
      <c r="AD1035" s="70"/>
      <c r="AE1035" s="70"/>
      <c r="AF1035" s="70"/>
      <c r="AG1035" s="70"/>
      <c r="AH1035" s="70"/>
      <c r="AI1035" s="70"/>
      <c r="AJ1035" s="70"/>
      <c r="AK1035" s="70"/>
      <c r="AL1035" s="70"/>
      <c r="AM1035" s="70"/>
      <c r="AN1035" s="70">
        <v>43921</v>
      </c>
      <c r="AO1035" s="70">
        <v>55737.450194000005</v>
      </c>
    </row>
    <row r="1036" spans="1:41" x14ac:dyDescent="0.25">
      <c r="A1036" s="72">
        <v>12065</v>
      </c>
      <c r="B1036" s="70"/>
      <c r="C1036" s="70"/>
      <c r="D1036" s="70"/>
      <c r="E1036" s="70"/>
      <c r="F1036" s="70"/>
      <c r="G1036" s="70"/>
      <c r="H1036" s="70"/>
      <c r="I1036" s="70"/>
      <c r="J1036" s="70">
        <v>33296</v>
      </c>
      <c r="K1036" s="70">
        <v>27327.619750000002</v>
      </c>
      <c r="L1036" s="70"/>
      <c r="M1036" s="70"/>
      <c r="N1036" s="70"/>
      <c r="O1036" s="70"/>
      <c r="P1036" s="70"/>
      <c r="Q1036" s="70"/>
      <c r="R1036" s="70"/>
      <c r="S1036" s="70"/>
      <c r="T1036" s="70"/>
      <c r="U1036" s="70"/>
      <c r="V1036" s="70"/>
      <c r="W1036" s="70"/>
      <c r="X1036" s="70"/>
      <c r="Y1036" s="70"/>
      <c r="Z1036" s="70"/>
      <c r="AA1036" s="70"/>
      <c r="AB1036" s="70"/>
      <c r="AC1036" s="70"/>
      <c r="AD1036" s="70"/>
      <c r="AE1036" s="70"/>
      <c r="AF1036" s="70"/>
      <c r="AG1036" s="70"/>
      <c r="AH1036" s="70"/>
      <c r="AI1036" s="70"/>
      <c r="AJ1036" s="70"/>
      <c r="AK1036" s="70"/>
      <c r="AL1036" s="70"/>
      <c r="AM1036" s="70"/>
      <c r="AN1036" s="70">
        <v>33296</v>
      </c>
      <c r="AO1036" s="70">
        <v>27327.619750000002</v>
      </c>
    </row>
    <row r="1037" spans="1:41" x14ac:dyDescent="0.25">
      <c r="A1037" s="72">
        <v>12104</v>
      </c>
      <c r="B1037" s="70">
        <v>26500</v>
      </c>
      <c r="C1037" s="70">
        <v>25464.652495000002</v>
      </c>
      <c r="D1037" s="70"/>
      <c r="E1037" s="70"/>
      <c r="F1037" s="70"/>
      <c r="G1037" s="70"/>
      <c r="H1037" s="70"/>
      <c r="I1037" s="70"/>
      <c r="J1037" s="70"/>
      <c r="K1037" s="70"/>
      <c r="L1037" s="70"/>
      <c r="M1037" s="70"/>
      <c r="N1037" s="70"/>
      <c r="O1037" s="70"/>
      <c r="P1037" s="70"/>
      <c r="Q1037" s="70"/>
      <c r="R1037" s="70"/>
      <c r="S1037" s="70"/>
      <c r="T1037" s="70"/>
      <c r="U1037" s="70"/>
      <c r="V1037" s="70"/>
      <c r="W1037" s="70"/>
      <c r="X1037" s="70"/>
      <c r="Y1037" s="70"/>
      <c r="Z1037" s="70"/>
      <c r="AA1037" s="70"/>
      <c r="AB1037" s="70"/>
      <c r="AC1037" s="70"/>
      <c r="AD1037" s="70"/>
      <c r="AE1037" s="70"/>
      <c r="AF1037" s="70"/>
      <c r="AG1037" s="70"/>
      <c r="AH1037" s="70"/>
      <c r="AI1037" s="70"/>
      <c r="AJ1037" s="70"/>
      <c r="AK1037" s="70"/>
      <c r="AL1037" s="70"/>
      <c r="AM1037" s="70"/>
      <c r="AN1037" s="70">
        <v>26500</v>
      </c>
      <c r="AO1037" s="70">
        <v>25464.652495000002</v>
      </c>
    </row>
    <row r="1038" spans="1:41" x14ac:dyDescent="0.25">
      <c r="A1038" s="72">
        <v>12128</v>
      </c>
      <c r="B1038" s="70">
        <v>37200</v>
      </c>
      <c r="C1038" s="70">
        <v>48864.369446999997</v>
      </c>
      <c r="D1038" s="70"/>
      <c r="E1038" s="70"/>
      <c r="F1038" s="70"/>
      <c r="G1038" s="70"/>
      <c r="H1038" s="70"/>
      <c r="I1038" s="70"/>
      <c r="J1038" s="70"/>
      <c r="K1038" s="70"/>
      <c r="L1038" s="70"/>
      <c r="M1038" s="70"/>
      <c r="N1038" s="70"/>
      <c r="O1038" s="70"/>
      <c r="P1038" s="70"/>
      <c r="Q1038" s="70"/>
      <c r="R1038" s="70"/>
      <c r="S1038" s="70"/>
      <c r="T1038" s="70"/>
      <c r="U1038" s="70"/>
      <c r="V1038" s="70"/>
      <c r="W1038" s="70"/>
      <c r="X1038" s="70"/>
      <c r="Y1038" s="70"/>
      <c r="Z1038" s="70"/>
      <c r="AA1038" s="70"/>
      <c r="AB1038" s="70"/>
      <c r="AC1038" s="70"/>
      <c r="AD1038" s="70"/>
      <c r="AE1038" s="70"/>
      <c r="AF1038" s="70"/>
      <c r="AG1038" s="70"/>
      <c r="AH1038" s="70"/>
      <c r="AI1038" s="70"/>
      <c r="AJ1038" s="70"/>
      <c r="AK1038" s="70"/>
      <c r="AL1038" s="70"/>
      <c r="AM1038" s="70"/>
      <c r="AN1038" s="70">
        <v>37200</v>
      </c>
      <c r="AO1038" s="70">
        <v>48864.369446999997</v>
      </c>
    </row>
    <row r="1039" spans="1:41" x14ac:dyDescent="0.25">
      <c r="A1039" s="72">
        <v>12152</v>
      </c>
      <c r="B1039" s="70">
        <v>14200</v>
      </c>
      <c r="C1039" s="70">
        <v>21103.948774000004</v>
      </c>
      <c r="D1039" s="70"/>
      <c r="E1039" s="70"/>
      <c r="F1039" s="70"/>
      <c r="G1039" s="70"/>
      <c r="H1039" s="70"/>
      <c r="I1039" s="70"/>
      <c r="J1039" s="70"/>
      <c r="K1039" s="70"/>
      <c r="L1039" s="70"/>
      <c r="M1039" s="70"/>
      <c r="N1039" s="70"/>
      <c r="O1039" s="70"/>
      <c r="P1039" s="70"/>
      <c r="Q1039" s="70"/>
      <c r="R1039" s="70"/>
      <c r="S1039" s="70"/>
      <c r="T1039" s="70"/>
      <c r="U1039" s="70"/>
      <c r="V1039" s="70"/>
      <c r="W1039" s="70"/>
      <c r="X1039" s="70"/>
      <c r="Y1039" s="70"/>
      <c r="Z1039" s="70"/>
      <c r="AA1039" s="70"/>
      <c r="AB1039" s="70"/>
      <c r="AC1039" s="70"/>
      <c r="AD1039" s="70"/>
      <c r="AE1039" s="70"/>
      <c r="AF1039" s="70"/>
      <c r="AG1039" s="70"/>
      <c r="AH1039" s="70"/>
      <c r="AI1039" s="70"/>
      <c r="AJ1039" s="70"/>
      <c r="AK1039" s="70"/>
      <c r="AL1039" s="70"/>
      <c r="AM1039" s="70"/>
      <c r="AN1039" s="70">
        <v>14200</v>
      </c>
      <c r="AO1039" s="70">
        <v>21103.948774000004</v>
      </c>
    </row>
    <row r="1040" spans="1:41" x14ac:dyDescent="0.25">
      <c r="A1040" s="72">
        <v>12197</v>
      </c>
      <c r="B1040" s="70"/>
      <c r="C1040" s="70"/>
      <c r="D1040" s="70"/>
      <c r="E1040" s="70"/>
      <c r="F1040" s="70"/>
      <c r="G1040" s="70"/>
      <c r="H1040" s="70"/>
      <c r="I1040" s="70"/>
      <c r="J1040" s="70"/>
      <c r="K1040" s="70"/>
      <c r="L1040" s="70"/>
      <c r="M1040" s="70"/>
      <c r="N1040" s="70"/>
      <c r="O1040" s="70"/>
      <c r="P1040" s="70"/>
      <c r="Q1040" s="70"/>
      <c r="R1040" s="70"/>
      <c r="S1040" s="70"/>
      <c r="T1040" s="70"/>
      <c r="U1040" s="70"/>
      <c r="V1040" s="70"/>
      <c r="W1040" s="70"/>
      <c r="X1040" s="70"/>
      <c r="Y1040" s="70"/>
      <c r="Z1040" s="70"/>
      <c r="AA1040" s="70"/>
      <c r="AB1040" s="70">
        <v>13841</v>
      </c>
      <c r="AC1040" s="70">
        <v>12461.481034</v>
      </c>
      <c r="AD1040" s="70"/>
      <c r="AE1040" s="70"/>
      <c r="AF1040" s="70"/>
      <c r="AG1040" s="70"/>
      <c r="AH1040" s="70"/>
      <c r="AI1040" s="70"/>
      <c r="AJ1040" s="70"/>
      <c r="AK1040" s="70"/>
      <c r="AL1040" s="70"/>
      <c r="AM1040" s="70"/>
      <c r="AN1040" s="70">
        <v>13841</v>
      </c>
      <c r="AO1040" s="70">
        <v>12461.481034</v>
      </c>
    </row>
    <row r="1041" spans="1:41" x14ac:dyDescent="0.25">
      <c r="A1041" s="72">
        <v>12223</v>
      </c>
      <c r="B1041" s="70"/>
      <c r="C1041" s="70"/>
      <c r="D1041" s="70"/>
      <c r="E1041" s="70"/>
      <c r="F1041" s="70"/>
      <c r="G1041" s="70"/>
      <c r="H1041" s="70"/>
      <c r="I1041" s="70"/>
      <c r="J1041" s="70"/>
      <c r="K1041" s="70"/>
      <c r="L1041" s="70"/>
      <c r="M1041" s="70"/>
      <c r="N1041" s="70"/>
      <c r="O1041" s="70"/>
      <c r="P1041" s="70"/>
      <c r="Q1041" s="70"/>
      <c r="R1041" s="70"/>
      <c r="S1041" s="70"/>
      <c r="T1041" s="70"/>
      <c r="U1041" s="70"/>
      <c r="V1041" s="70"/>
      <c r="W1041" s="70"/>
      <c r="X1041" s="70">
        <v>6389</v>
      </c>
      <c r="Y1041" s="70">
        <v>5268.1144560000002</v>
      </c>
      <c r="Z1041" s="70"/>
      <c r="AA1041" s="70"/>
      <c r="AB1041" s="70"/>
      <c r="AC1041" s="70"/>
      <c r="AD1041" s="70"/>
      <c r="AE1041" s="70"/>
      <c r="AF1041" s="70"/>
      <c r="AG1041" s="70"/>
      <c r="AH1041" s="70"/>
      <c r="AI1041" s="70"/>
      <c r="AJ1041" s="70"/>
      <c r="AK1041" s="70"/>
      <c r="AL1041" s="70"/>
      <c r="AM1041" s="70"/>
      <c r="AN1041" s="70">
        <v>6389</v>
      </c>
      <c r="AO1041" s="70">
        <v>5268.1144560000002</v>
      </c>
    </row>
    <row r="1042" spans="1:41" x14ac:dyDescent="0.25">
      <c r="A1042" s="72">
        <v>12225</v>
      </c>
      <c r="B1042" s="70"/>
      <c r="C1042" s="70"/>
      <c r="D1042" s="70"/>
      <c r="E1042" s="70"/>
      <c r="F1042" s="70"/>
      <c r="G1042" s="70"/>
      <c r="H1042" s="70"/>
      <c r="I1042" s="70"/>
      <c r="J1042" s="70"/>
      <c r="K1042" s="70"/>
      <c r="L1042" s="70"/>
      <c r="M1042" s="70"/>
      <c r="N1042" s="70"/>
      <c r="O1042" s="70"/>
      <c r="P1042" s="70"/>
      <c r="Q1042" s="70"/>
      <c r="R1042" s="70"/>
      <c r="S1042" s="70"/>
      <c r="T1042" s="70"/>
      <c r="U1042" s="70"/>
      <c r="V1042" s="70"/>
      <c r="W1042" s="70"/>
      <c r="X1042" s="70">
        <v>8001</v>
      </c>
      <c r="Y1042" s="70">
        <v>7306.3331920000001</v>
      </c>
      <c r="Z1042" s="70"/>
      <c r="AA1042" s="70"/>
      <c r="AB1042" s="70"/>
      <c r="AC1042" s="70"/>
      <c r="AD1042" s="70"/>
      <c r="AE1042" s="70"/>
      <c r="AF1042" s="70"/>
      <c r="AG1042" s="70"/>
      <c r="AH1042" s="70"/>
      <c r="AI1042" s="70"/>
      <c r="AJ1042" s="70"/>
      <c r="AK1042" s="70"/>
      <c r="AL1042" s="70"/>
      <c r="AM1042" s="70"/>
      <c r="AN1042" s="70">
        <v>8001</v>
      </c>
      <c r="AO1042" s="70">
        <v>7306.3331920000001</v>
      </c>
    </row>
    <row r="1043" spans="1:41" x14ac:dyDescent="0.25">
      <c r="A1043" s="72">
        <v>12240</v>
      </c>
      <c r="B1043" s="70"/>
      <c r="C1043" s="70"/>
      <c r="D1043" s="70"/>
      <c r="E1043" s="70"/>
      <c r="F1043" s="70"/>
      <c r="G1043" s="70"/>
      <c r="H1043" s="70"/>
      <c r="I1043" s="70"/>
      <c r="J1043" s="70"/>
      <c r="K1043" s="70"/>
      <c r="L1043" s="70"/>
      <c r="M1043" s="70"/>
      <c r="N1043" s="70"/>
      <c r="O1043" s="70"/>
      <c r="P1043" s="70"/>
      <c r="Q1043" s="70"/>
      <c r="R1043" s="70"/>
      <c r="S1043" s="70"/>
      <c r="T1043" s="70"/>
      <c r="U1043" s="70"/>
      <c r="V1043" s="70"/>
      <c r="W1043" s="70"/>
      <c r="X1043" s="70">
        <v>4900</v>
      </c>
      <c r="Y1043" s="70">
        <v>14370.526443000001</v>
      </c>
      <c r="Z1043" s="70"/>
      <c r="AA1043" s="70"/>
      <c r="AB1043" s="70"/>
      <c r="AC1043" s="70"/>
      <c r="AD1043" s="70"/>
      <c r="AE1043" s="70"/>
      <c r="AF1043" s="70"/>
      <c r="AG1043" s="70"/>
      <c r="AH1043" s="70"/>
      <c r="AI1043" s="70"/>
      <c r="AJ1043" s="70"/>
      <c r="AK1043" s="70"/>
      <c r="AL1043" s="70"/>
      <c r="AM1043" s="70"/>
      <c r="AN1043" s="70">
        <v>4900</v>
      </c>
      <c r="AO1043" s="70">
        <v>14370.526443000001</v>
      </c>
    </row>
    <row r="1044" spans="1:41" x14ac:dyDescent="0.25">
      <c r="A1044" s="72">
        <v>12242</v>
      </c>
      <c r="B1044" s="70"/>
      <c r="C1044" s="70"/>
      <c r="D1044" s="70"/>
      <c r="E1044" s="70"/>
      <c r="F1044" s="70"/>
      <c r="G1044" s="70"/>
      <c r="H1044" s="70"/>
      <c r="I1044" s="70"/>
      <c r="J1044" s="70"/>
      <c r="K1044" s="70"/>
      <c r="L1044" s="70"/>
      <c r="M1044" s="70"/>
      <c r="N1044" s="70"/>
      <c r="O1044" s="70"/>
      <c r="P1044" s="70"/>
      <c r="Q1044" s="70"/>
      <c r="R1044" s="70"/>
      <c r="S1044" s="70"/>
      <c r="T1044" s="70"/>
      <c r="U1044" s="70"/>
      <c r="V1044" s="70"/>
      <c r="W1044" s="70"/>
      <c r="X1044" s="70">
        <v>90844</v>
      </c>
      <c r="Y1044" s="70">
        <v>94547.620117999992</v>
      </c>
      <c r="Z1044" s="70"/>
      <c r="AA1044" s="70"/>
      <c r="AB1044" s="70"/>
      <c r="AC1044" s="70"/>
      <c r="AD1044" s="70"/>
      <c r="AE1044" s="70"/>
      <c r="AF1044" s="70"/>
      <c r="AG1044" s="70"/>
      <c r="AH1044" s="70"/>
      <c r="AI1044" s="70"/>
      <c r="AJ1044" s="70"/>
      <c r="AK1044" s="70"/>
      <c r="AL1044" s="70"/>
      <c r="AM1044" s="70"/>
      <c r="AN1044" s="70">
        <v>90844</v>
      </c>
      <c r="AO1044" s="70">
        <v>94547.620117999992</v>
      </c>
    </row>
    <row r="1045" spans="1:41" x14ac:dyDescent="0.25">
      <c r="A1045" s="72">
        <v>12247</v>
      </c>
      <c r="B1045" s="70"/>
      <c r="C1045" s="70"/>
      <c r="D1045" s="70"/>
      <c r="E1045" s="70"/>
      <c r="F1045" s="70"/>
      <c r="G1045" s="70"/>
      <c r="H1045" s="70"/>
      <c r="I1045" s="70"/>
      <c r="J1045" s="70"/>
      <c r="K1045" s="70"/>
      <c r="L1045" s="70"/>
      <c r="M1045" s="70"/>
      <c r="N1045" s="70"/>
      <c r="O1045" s="70"/>
      <c r="P1045" s="70"/>
      <c r="Q1045" s="70"/>
      <c r="R1045" s="70"/>
      <c r="S1045" s="70"/>
      <c r="T1045" s="70"/>
      <c r="U1045" s="70"/>
      <c r="V1045" s="70"/>
      <c r="W1045" s="70"/>
      <c r="X1045" s="70">
        <v>98586</v>
      </c>
      <c r="Y1045" s="70">
        <v>97054.380858999997</v>
      </c>
      <c r="Z1045" s="70"/>
      <c r="AA1045" s="70"/>
      <c r="AB1045" s="70"/>
      <c r="AC1045" s="70"/>
      <c r="AD1045" s="70"/>
      <c r="AE1045" s="70"/>
      <c r="AF1045" s="70"/>
      <c r="AG1045" s="70"/>
      <c r="AH1045" s="70"/>
      <c r="AI1045" s="70"/>
      <c r="AJ1045" s="70"/>
      <c r="AK1045" s="70"/>
      <c r="AL1045" s="70"/>
      <c r="AM1045" s="70"/>
      <c r="AN1045" s="70">
        <v>98586</v>
      </c>
      <c r="AO1045" s="70">
        <v>97054.380858999997</v>
      </c>
    </row>
    <row r="1046" spans="1:41" x14ac:dyDescent="0.25">
      <c r="A1046" s="72">
        <v>12253</v>
      </c>
      <c r="B1046" s="70"/>
      <c r="C1046" s="70"/>
      <c r="D1046" s="70"/>
      <c r="E1046" s="70"/>
      <c r="F1046" s="70"/>
      <c r="G1046" s="70"/>
      <c r="H1046" s="70"/>
      <c r="I1046" s="70"/>
      <c r="J1046" s="70"/>
      <c r="K1046" s="70"/>
      <c r="L1046" s="70"/>
      <c r="M1046" s="70"/>
      <c r="N1046" s="70"/>
      <c r="O1046" s="70"/>
      <c r="P1046" s="70"/>
      <c r="Q1046" s="70"/>
      <c r="R1046" s="70"/>
      <c r="S1046" s="70"/>
      <c r="T1046" s="70"/>
      <c r="U1046" s="70"/>
      <c r="V1046" s="70"/>
      <c r="W1046" s="70"/>
      <c r="X1046" s="70">
        <v>104473</v>
      </c>
      <c r="Y1046" s="70">
        <v>100722.992186</v>
      </c>
      <c r="Z1046" s="70"/>
      <c r="AA1046" s="70"/>
      <c r="AB1046" s="70"/>
      <c r="AC1046" s="70"/>
      <c r="AD1046" s="70"/>
      <c r="AE1046" s="70"/>
      <c r="AF1046" s="70"/>
      <c r="AG1046" s="70"/>
      <c r="AH1046" s="70"/>
      <c r="AI1046" s="70"/>
      <c r="AJ1046" s="70"/>
      <c r="AK1046" s="70"/>
      <c r="AL1046" s="70"/>
      <c r="AM1046" s="70"/>
      <c r="AN1046" s="70">
        <v>104473</v>
      </c>
      <c r="AO1046" s="70">
        <v>100722.992186</v>
      </c>
    </row>
    <row r="1047" spans="1:41" x14ac:dyDescent="0.25">
      <c r="A1047" s="72">
        <v>12390</v>
      </c>
      <c r="B1047" s="70"/>
      <c r="C1047" s="70"/>
      <c r="D1047" s="70"/>
      <c r="E1047" s="70"/>
      <c r="F1047" s="70"/>
      <c r="G1047" s="70"/>
      <c r="H1047" s="70"/>
      <c r="I1047" s="70"/>
      <c r="J1047" s="70"/>
      <c r="K1047" s="70"/>
      <c r="L1047" s="70"/>
      <c r="M1047" s="70"/>
      <c r="N1047" s="70">
        <v>14800</v>
      </c>
      <c r="O1047" s="70">
        <v>9534.452636</v>
      </c>
      <c r="P1047" s="70"/>
      <c r="Q1047" s="70"/>
      <c r="R1047" s="70"/>
      <c r="S1047" s="70"/>
      <c r="T1047" s="70"/>
      <c r="U1047" s="70"/>
      <c r="V1047" s="70"/>
      <c r="W1047" s="70"/>
      <c r="X1047" s="70"/>
      <c r="Y1047" s="70"/>
      <c r="Z1047" s="70"/>
      <c r="AA1047" s="70"/>
      <c r="AB1047" s="70"/>
      <c r="AC1047" s="70"/>
      <c r="AD1047" s="70"/>
      <c r="AE1047" s="70"/>
      <c r="AF1047" s="70"/>
      <c r="AG1047" s="70"/>
      <c r="AH1047" s="70"/>
      <c r="AI1047" s="70"/>
      <c r="AJ1047" s="70"/>
      <c r="AK1047" s="70"/>
      <c r="AL1047" s="70"/>
      <c r="AM1047" s="70"/>
      <c r="AN1047" s="70">
        <v>14800</v>
      </c>
      <c r="AO1047" s="70">
        <v>9534.452636</v>
      </c>
    </row>
    <row r="1048" spans="1:41" x14ac:dyDescent="0.25">
      <c r="A1048" s="72">
        <v>12393</v>
      </c>
      <c r="B1048" s="70"/>
      <c r="C1048" s="70"/>
      <c r="D1048" s="70"/>
      <c r="E1048" s="70"/>
      <c r="F1048" s="70"/>
      <c r="G1048" s="70"/>
      <c r="H1048" s="70"/>
      <c r="I1048" s="70"/>
      <c r="J1048" s="70"/>
      <c r="K1048" s="70"/>
      <c r="L1048" s="70"/>
      <c r="M1048" s="70"/>
      <c r="N1048" s="70">
        <v>11000</v>
      </c>
      <c r="O1048" s="70">
        <v>6070.6447619999999</v>
      </c>
      <c r="P1048" s="70"/>
      <c r="Q1048" s="70"/>
      <c r="R1048" s="70"/>
      <c r="S1048" s="70"/>
      <c r="T1048" s="70"/>
      <c r="U1048" s="70"/>
      <c r="V1048" s="70"/>
      <c r="W1048" s="70"/>
      <c r="X1048" s="70"/>
      <c r="Y1048" s="70"/>
      <c r="Z1048" s="70"/>
      <c r="AA1048" s="70"/>
      <c r="AB1048" s="70"/>
      <c r="AC1048" s="70"/>
      <c r="AD1048" s="70"/>
      <c r="AE1048" s="70"/>
      <c r="AF1048" s="70"/>
      <c r="AG1048" s="70"/>
      <c r="AH1048" s="70"/>
      <c r="AI1048" s="70"/>
      <c r="AJ1048" s="70"/>
      <c r="AK1048" s="70"/>
      <c r="AL1048" s="70"/>
      <c r="AM1048" s="70"/>
      <c r="AN1048" s="70">
        <v>11000</v>
      </c>
      <c r="AO1048" s="70">
        <v>6070.6447619999999</v>
      </c>
    </row>
    <row r="1049" spans="1:41" x14ac:dyDescent="0.25">
      <c r="A1049" s="72">
        <v>12396</v>
      </c>
      <c r="B1049" s="70"/>
      <c r="C1049" s="70"/>
      <c r="D1049" s="70"/>
      <c r="E1049" s="70"/>
      <c r="F1049" s="70"/>
      <c r="G1049" s="70"/>
      <c r="H1049" s="70"/>
      <c r="I1049" s="70"/>
      <c r="J1049" s="70"/>
      <c r="K1049" s="70"/>
      <c r="L1049" s="70"/>
      <c r="M1049" s="70"/>
      <c r="N1049" s="70">
        <v>12900</v>
      </c>
      <c r="O1049" s="70">
        <v>5432.0067510000008</v>
      </c>
      <c r="P1049" s="70"/>
      <c r="Q1049" s="70"/>
      <c r="R1049" s="70"/>
      <c r="S1049" s="70"/>
      <c r="T1049" s="70"/>
      <c r="U1049" s="70"/>
      <c r="V1049" s="70"/>
      <c r="W1049" s="70"/>
      <c r="X1049" s="70"/>
      <c r="Y1049" s="70"/>
      <c r="Z1049" s="70"/>
      <c r="AA1049" s="70"/>
      <c r="AB1049" s="70"/>
      <c r="AC1049" s="70"/>
      <c r="AD1049" s="70"/>
      <c r="AE1049" s="70"/>
      <c r="AF1049" s="70"/>
      <c r="AG1049" s="70"/>
      <c r="AH1049" s="70"/>
      <c r="AI1049" s="70"/>
      <c r="AJ1049" s="70"/>
      <c r="AK1049" s="70"/>
      <c r="AL1049" s="70"/>
      <c r="AM1049" s="70"/>
      <c r="AN1049" s="70">
        <v>12900</v>
      </c>
      <c r="AO1049" s="70">
        <v>5432.0067510000008</v>
      </c>
    </row>
    <row r="1050" spans="1:41" x14ac:dyDescent="0.25">
      <c r="A1050" s="72">
        <v>12432</v>
      </c>
      <c r="B1050" s="70"/>
      <c r="C1050" s="70"/>
      <c r="D1050" s="70"/>
      <c r="E1050" s="70"/>
      <c r="F1050" s="70"/>
      <c r="G1050" s="70"/>
      <c r="H1050" s="70"/>
      <c r="I1050" s="70"/>
      <c r="J1050" s="70"/>
      <c r="K1050" s="70"/>
      <c r="L1050" s="70"/>
      <c r="M1050" s="70"/>
      <c r="N1050" s="70">
        <v>25100</v>
      </c>
      <c r="O1050" s="70">
        <v>15560.216569</v>
      </c>
      <c r="P1050" s="70"/>
      <c r="Q1050" s="70"/>
      <c r="R1050" s="70"/>
      <c r="S1050" s="70"/>
      <c r="T1050" s="70"/>
      <c r="U1050" s="70"/>
      <c r="V1050" s="70"/>
      <c r="W1050" s="70"/>
      <c r="X1050" s="70"/>
      <c r="Y1050" s="70"/>
      <c r="Z1050" s="70"/>
      <c r="AA1050" s="70"/>
      <c r="AB1050" s="70"/>
      <c r="AC1050" s="70"/>
      <c r="AD1050" s="70"/>
      <c r="AE1050" s="70"/>
      <c r="AF1050" s="70"/>
      <c r="AG1050" s="70"/>
      <c r="AH1050" s="70"/>
      <c r="AI1050" s="70"/>
      <c r="AJ1050" s="70"/>
      <c r="AK1050" s="70"/>
      <c r="AL1050" s="70"/>
      <c r="AM1050" s="70"/>
      <c r="AN1050" s="70">
        <v>25100</v>
      </c>
      <c r="AO1050" s="70">
        <v>15560.216569</v>
      </c>
    </row>
    <row r="1051" spans="1:41" x14ac:dyDescent="0.25">
      <c r="A1051" s="72">
        <v>12482</v>
      </c>
      <c r="B1051" s="70"/>
      <c r="C1051" s="70"/>
      <c r="D1051" s="70"/>
      <c r="E1051" s="70"/>
      <c r="F1051" s="70"/>
      <c r="G1051" s="70"/>
      <c r="H1051" s="70"/>
      <c r="I1051" s="70"/>
      <c r="J1051" s="70"/>
      <c r="K1051" s="70"/>
      <c r="L1051" s="70"/>
      <c r="M1051" s="70"/>
      <c r="N1051" s="70"/>
      <c r="O1051" s="70"/>
      <c r="P1051" s="70"/>
      <c r="Q1051" s="70"/>
      <c r="R1051" s="70"/>
      <c r="S1051" s="70"/>
      <c r="T1051" s="70"/>
      <c r="U1051" s="70"/>
      <c r="V1051" s="70"/>
      <c r="W1051" s="70"/>
      <c r="X1051" s="70"/>
      <c r="Y1051" s="70"/>
      <c r="Z1051" s="70"/>
      <c r="AA1051" s="70"/>
      <c r="AB1051" s="70">
        <v>18431</v>
      </c>
      <c r="AC1051" s="70">
        <v>16592.353523999998</v>
      </c>
      <c r="AD1051" s="70"/>
      <c r="AE1051" s="70"/>
      <c r="AF1051" s="70"/>
      <c r="AG1051" s="70"/>
      <c r="AH1051" s="70"/>
      <c r="AI1051" s="70"/>
      <c r="AJ1051" s="70"/>
      <c r="AK1051" s="70"/>
      <c r="AL1051" s="70"/>
      <c r="AM1051" s="70"/>
      <c r="AN1051" s="70">
        <v>18431</v>
      </c>
      <c r="AO1051" s="70">
        <v>16592.353523999998</v>
      </c>
    </row>
    <row r="1052" spans="1:41" x14ac:dyDescent="0.25">
      <c r="A1052" s="72">
        <v>12499</v>
      </c>
      <c r="B1052" s="70"/>
      <c r="C1052" s="70"/>
      <c r="D1052" s="70"/>
      <c r="E1052" s="70"/>
      <c r="F1052" s="70"/>
      <c r="G1052" s="70"/>
      <c r="H1052" s="70"/>
      <c r="I1052" s="70"/>
      <c r="J1052" s="70"/>
      <c r="K1052" s="70"/>
      <c r="L1052" s="70"/>
      <c r="M1052" s="70"/>
      <c r="N1052" s="70"/>
      <c r="O1052" s="70"/>
      <c r="P1052" s="70"/>
      <c r="Q1052" s="70"/>
      <c r="R1052" s="70"/>
      <c r="S1052" s="70"/>
      <c r="T1052" s="70"/>
      <c r="U1052" s="70"/>
      <c r="V1052" s="70"/>
      <c r="W1052" s="70"/>
      <c r="X1052" s="70"/>
      <c r="Y1052" s="70"/>
      <c r="Z1052" s="70"/>
      <c r="AA1052" s="70"/>
      <c r="AB1052" s="70"/>
      <c r="AC1052" s="70"/>
      <c r="AD1052" s="70"/>
      <c r="AE1052" s="70"/>
      <c r="AF1052" s="70"/>
      <c r="AG1052" s="70"/>
      <c r="AH1052" s="70"/>
      <c r="AI1052" s="70"/>
      <c r="AJ1052" s="70">
        <v>10659</v>
      </c>
      <c r="AK1052" s="70">
        <v>9178.1840809999994</v>
      </c>
      <c r="AL1052" s="70"/>
      <c r="AM1052" s="70"/>
      <c r="AN1052" s="70">
        <v>10659</v>
      </c>
      <c r="AO1052" s="70">
        <v>9178.1840809999994</v>
      </c>
    </row>
    <row r="1053" spans="1:41" x14ac:dyDescent="0.25">
      <c r="A1053" s="72">
        <v>12545</v>
      </c>
      <c r="B1053" s="70"/>
      <c r="C1053" s="70"/>
      <c r="D1053" s="70"/>
      <c r="E1053" s="70"/>
      <c r="F1053" s="70"/>
      <c r="G1053" s="70"/>
      <c r="H1053" s="70"/>
      <c r="I1053" s="70"/>
      <c r="J1053" s="70"/>
      <c r="K1053" s="70"/>
      <c r="L1053" s="70"/>
      <c r="M1053" s="70"/>
      <c r="N1053" s="70"/>
      <c r="O1053" s="70"/>
      <c r="P1053" s="70"/>
      <c r="Q1053" s="70"/>
      <c r="R1053" s="70"/>
      <c r="S1053" s="70"/>
      <c r="T1053" s="70"/>
      <c r="U1053" s="70"/>
      <c r="V1053" s="70"/>
      <c r="W1053" s="70"/>
      <c r="X1053" s="70">
        <v>8932</v>
      </c>
      <c r="Y1053" s="70">
        <v>3277.664628</v>
      </c>
      <c r="Z1053" s="70"/>
      <c r="AA1053" s="70"/>
      <c r="AB1053" s="70"/>
      <c r="AC1053" s="70"/>
      <c r="AD1053" s="70"/>
      <c r="AE1053" s="70"/>
      <c r="AF1053" s="70"/>
      <c r="AG1053" s="70"/>
      <c r="AH1053" s="70"/>
      <c r="AI1053" s="70"/>
      <c r="AJ1053" s="70"/>
      <c r="AK1053" s="70"/>
      <c r="AL1053" s="70"/>
      <c r="AM1053" s="70"/>
      <c r="AN1053" s="70">
        <v>8932</v>
      </c>
      <c r="AO1053" s="70">
        <v>3277.664628</v>
      </c>
    </row>
    <row r="1054" spans="1:41" x14ac:dyDescent="0.25">
      <c r="A1054" s="72">
        <v>12547</v>
      </c>
      <c r="B1054" s="70"/>
      <c r="C1054" s="70"/>
      <c r="D1054" s="70"/>
      <c r="E1054" s="70"/>
      <c r="F1054" s="70"/>
      <c r="G1054" s="70"/>
      <c r="H1054" s="70"/>
      <c r="I1054" s="70"/>
      <c r="J1054" s="70"/>
      <c r="K1054" s="70"/>
      <c r="L1054" s="70"/>
      <c r="M1054" s="70"/>
      <c r="N1054" s="70"/>
      <c r="O1054" s="70"/>
      <c r="P1054" s="70"/>
      <c r="Q1054" s="70"/>
      <c r="R1054" s="70"/>
      <c r="S1054" s="70"/>
      <c r="T1054" s="70"/>
      <c r="U1054" s="70"/>
      <c r="V1054" s="70"/>
      <c r="W1054" s="70"/>
      <c r="X1054" s="70">
        <v>53689</v>
      </c>
      <c r="Y1054" s="70">
        <v>56855.946776999997</v>
      </c>
      <c r="Z1054" s="70"/>
      <c r="AA1054" s="70"/>
      <c r="AB1054" s="70"/>
      <c r="AC1054" s="70"/>
      <c r="AD1054" s="70"/>
      <c r="AE1054" s="70"/>
      <c r="AF1054" s="70"/>
      <c r="AG1054" s="70"/>
      <c r="AH1054" s="70"/>
      <c r="AI1054" s="70"/>
      <c r="AJ1054" s="70"/>
      <c r="AK1054" s="70"/>
      <c r="AL1054" s="70"/>
      <c r="AM1054" s="70"/>
      <c r="AN1054" s="70">
        <v>53689</v>
      </c>
      <c r="AO1054" s="70">
        <v>56855.946776999997</v>
      </c>
    </row>
    <row r="1055" spans="1:41" x14ac:dyDescent="0.25">
      <c r="A1055" s="72">
        <v>12548</v>
      </c>
      <c r="B1055" s="70"/>
      <c r="C1055" s="70"/>
      <c r="D1055" s="70"/>
      <c r="E1055" s="70"/>
      <c r="F1055" s="70"/>
      <c r="G1055" s="70"/>
      <c r="H1055" s="70"/>
      <c r="I1055" s="70"/>
      <c r="J1055" s="70"/>
      <c r="K1055" s="70"/>
      <c r="L1055" s="70"/>
      <c r="M1055" s="70"/>
      <c r="N1055" s="70"/>
      <c r="O1055" s="70"/>
      <c r="P1055" s="70"/>
      <c r="Q1055" s="70"/>
      <c r="R1055" s="70"/>
      <c r="S1055" s="70"/>
      <c r="T1055" s="70"/>
      <c r="U1055" s="70"/>
      <c r="V1055" s="70"/>
      <c r="W1055" s="70"/>
      <c r="X1055" s="70">
        <v>9333</v>
      </c>
      <c r="Y1055" s="70">
        <v>6278.0195919999996</v>
      </c>
      <c r="Z1055" s="70"/>
      <c r="AA1055" s="70"/>
      <c r="AB1055" s="70"/>
      <c r="AC1055" s="70"/>
      <c r="AD1055" s="70"/>
      <c r="AE1055" s="70"/>
      <c r="AF1055" s="70"/>
      <c r="AG1055" s="70"/>
      <c r="AH1055" s="70"/>
      <c r="AI1055" s="70"/>
      <c r="AJ1055" s="70"/>
      <c r="AK1055" s="70"/>
      <c r="AL1055" s="70"/>
      <c r="AM1055" s="70"/>
      <c r="AN1055" s="70">
        <v>9333</v>
      </c>
      <c r="AO1055" s="70">
        <v>6278.0195919999996</v>
      </c>
    </row>
    <row r="1056" spans="1:41" x14ac:dyDescent="0.25">
      <c r="A1056" s="72">
        <v>12561</v>
      </c>
      <c r="B1056" s="70">
        <v>31100</v>
      </c>
      <c r="C1056" s="70">
        <v>41058.492492999998</v>
      </c>
      <c r="D1056" s="70"/>
      <c r="E1056" s="70"/>
      <c r="F1056" s="70"/>
      <c r="G1056" s="70"/>
      <c r="H1056" s="70"/>
      <c r="I1056" s="70"/>
      <c r="J1056" s="70"/>
      <c r="K1056" s="70"/>
      <c r="L1056" s="70"/>
      <c r="M1056" s="70"/>
      <c r="N1056" s="70"/>
      <c r="O1056" s="70"/>
      <c r="P1056" s="70"/>
      <c r="Q1056" s="70"/>
      <c r="R1056" s="70"/>
      <c r="S1056" s="70"/>
      <c r="T1056" s="70"/>
      <c r="U1056" s="70"/>
      <c r="V1056" s="70"/>
      <c r="W1056" s="70"/>
      <c r="X1056" s="70"/>
      <c r="Y1056" s="70"/>
      <c r="Z1056" s="70"/>
      <c r="AA1056" s="70"/>
      <c r="AB1056" s="70"/>
      <c r="AC1056" s="70"/>
      <c r="AD1056" s="70"/>
      <c r="AE1056" s="70"/>
      <c r="AF1056" s="70"/>
      <c r="AG1056" s="70"/>
      <c r="AH1056" s="70"/>
      <c r="AI1056" s="70"/>
      <c r="AJ1056" s="70"/>
      <c r="AK1056" s="70"/>
      <c r="AL1056" s="70"/>
      <c r="AM1056" s="70"/>
      <c r="AN1056" s="70">
        <v>31100</v>
      </c>
      <c r="AO1056" s="70">
        <v>41058.492492999998</v>
      </c>
    </row>
    <row r="1057" spans="1:41" x14ac:dyDescent="0.25">
      <c r="A1057" s="72">
        <v>12562</v>
      </c>
      <c r="B1057" s="70">
        <v>17115</v>
      </c>
      <c r="C1057" s="70">
        <v>12631.917267000001</v>
      </c>
      <c r="D1057" s="70"/>
      <c r="E1057" s="70"/>
      <c r="F1057" s="70"/>
      <c r="G1057" s="70"/>
      <c r="H1057" s="70"/>
      <c r="I1057" s="70"/>
      <c r="J1057" s="70"/>
      <c r="K1057" s="70"/>
      <c r="L1057" s="70"/>
      <c r="M1057" s="70"/>
      <c r="N1057" s="70"/>
      <c r="O1057" s="70"/>
      <c r="P1057" s="70"/>
      <c r="Q1057" s="70"/>
      <c r="R1057" s="70"/>
      <c r="S1057" s="70"/>
      <c r="T1057" s="70"/>
      <c r="U1057" s="70"/>
      <c r="V1057" s="70"/>
      <c r="W1057" s="70"/>
      <c r="X1057" s="70"/>
      <c r="Y1057" s="70"/>
      <c r="Z1057" s="70"/>
      <c r="AA1057" s="70"/>
      <c r="AB1057" s="70"/>
      <c r="AC1057" s="70"/>
      <c r="AD1057" s="70"/>
      <c r="AE1057" s="70"/>
      <c r="AF1057" s="70"/>
      <c r="AG1057" s="70"/>
      <c r="AH1057" s="70"/>
      <c r="AI1057" s="70"/>
      <c r="AJ1057" s="70"/>
      <c r="AK1057" s="70"/>
      <c r="AL1057" s="70"/>
      <c r="AM1057" s="70"/>
      <c r="AN1057" s="70">
        <v>17115</v>
      </c>
      <c r="AO1057" s="70">
        <v>12631.917267000001</v>
      </c>
    </row>
    <row r="1058" spans="1:41" x14ac:dyDescent="0.25">
      <c r="A1058" s="72">
        <v>12568</v>
      </c>
      <c r="B1058" s="70"/>
      <c r="C1058" s="70"/>
      <c r="D1058" s="70"/>
      <c r="E1058" s="70"/>
      <c r="F1058" s="70"/>
      <c r="G1058" s="70"/>
      <c r="H1058" s="70"/>
      <c r="I1058" s="70"/>
      <c r="J1058" s="70"/>
      <c r="K1058" s="70"/>
      <c r="L1058" s="70"/>
      <c r="M1058" s="70"/>
      <c r="N1058" s="70"/>
      <c r="O1058" s="70"/>
      <c r="P1058" s="70"/>
      <c r="Q1058" s="70"/>
      <c r="R1058" s="70"/>
      <c r="S1058" s="70"/>
      <c r="T1058" s="70"/>
      <c r="U1058" s="70"/>
      <c r="V1058" s="70"/>
      <c r="W1058" s="70"/>
      <c r="X1058" s="70">
        <v>8483</v>
      </c>
      <c r="Y1058" s="70">
        <v>12337.072174000001</v>
      </c>
      <c r="Z1058" s="70"/>
      <c r="AA1058" s="70"/>
      <c r="AB1058" s="70"/>
      <c r="AC1058" s="70"/>
      <c r="AD1058" s="70"/>
      <c r="AE1058" s="70"/>
      <c r="AF1058" s="70"/>
      <c r="AG1058" s="70"/>
      <c r="AH1058" s="70"/>
      <c r="AI1058" s="70"/>
      <c r="AJ1058" s="70"/>
      <c r="AK1058" s="70"/>
      <c r="AL1058" s="70"/>
      <c r="AM1058" s="70"/>
      <c r="AN1058" s="70">
        <v>8483</v>
      </c>
      <c r="AO1058" s="70">
        <v>12337.072174000001</v>
      </c>
    </row>
    <row r="1059" spans="1:41" x14ac:dyDescent="0.25">
      <c r="A1059" s="72">
        <v>12571</v>
      </c>
      <c r="B1059" s="70"/>
      <c r="C1059" s="70"/>
      <c r="D1059" s="70"/>
      <c r="E1059" s="70"/>
      <c r="F1059" s="70"/>
      <c r="G1059" s="70"/>
      <c r="H1059" s="70"/>
      <c r="I1059" s="70"/>
      <c r="J1059" s="70"/>
      <c r="K1059" s="70"/>
      <c r="L1059" s="70"/>
      <c r="M1059" s="70"/>
      <c r="N1059" s="70"/>
      <c r="O1059" s="70"/>
      <c r="P1059" s="70"/>
      <c r="Q1059" s="70"/>
      <c r="R1059" s="70"/>
      <c r="S1059" s="70"/>
      <c r="T1059" s="70"/>
      <c r="U1059" s="70"/>
      <c r="V1059" s="70"/>
      <c r="W1059" s="70"/>
      <c r="X1059" s="70">
        <v>71153</v>
      </c>
      <c r="Y1059" s="70">
        <v>64289.620848999999</v>
      </c>
      <c r="Z1059" s="70"/>
      <c r="AA1059" s="70"/>
      <c r="AB1059" s="70"/>
      <c r="AC1059" s="70"/>
      <c r="AD1059" s="70"/>
      <c r="AE1059" s="70"/>
      <c r="AF1059" s="70"/>
      <c r="AG1059" s="70"/>
      <c r="AH1059" s="70"/>
      <c r="AI1059" s="70"/>
      <c r="AJ1059" s="70"/>
      <c r="AK1059" s="70"/>
      <c r="AL1059" s="70"/>
      <c r="AM1059" s="70"/>
      <c r="AN1059" s="70">
        <v>71153</v>
      </c>
      <c r="AO1059" s="70">
        <v>64289.620848999999</v>
      </c>
    </row>
    <row r="1060" spans="1:41" x14ac:dyDescent="0.25">
      <c r="A1060" s="72">
        <v>12578</v>
      </c>
      <c r="B1060" s="70"/>
      <c r="C1060" s="70"/>
      <c r="D1060" s="70"/>
      <c r="E1060" s="70"/>
      <c r="F1060" s="70"/>
      <c r="G1060" s="70"/>
      <c r="H1060" s="70"/>
      <c r="I1060" s="70"/>
      <c r="J1060" s="70"/>
      <c r="K1060" s="70"/>
      <c r="L1060" s="70"/>
      <c r="M1060" s="70"/>
      <c r="N1060" s="70"/>
      <c r="O1060" s="70"/>
      <c r="P1060" s="70"/>
      <c r="Q1060" s="70"/>
      <c r="R1060" s="70"/>
      <c r="S1060" s="70"/>
      <c r="T1060" s="70"/>
      <c r="U1060" s="70"/>
      <c r="V1060" s="70"/>
      <c r="W1060" s="70"/>
      <c r="X1060" s="70">
        <v>54623</v>
      </c>
      <c r="Y1060" s="70">
        <v>50143.667969000002</v>
      </c>
      <c r="Z1060" s="70"/>
      <c r="AA1060" s="70"/>
      <c r="AB1060" s="70"/>
      <c r="AC1060" s="70"/>
      <c r="AD1060" s="70"/>
      <c r="AE1060" s="70"/>
      <c r="AF1060" s="70"/>
      <c r="AG1060" s="70"/>
      <c r="AH1060" s="70"/>
      <c r="AI1060" s="70"/>
      <c r="AJ1060" s="70"/>
      <c r="AK1060" s="70"/>
      <c r="AL1060" s="70"/>
      <c r="AM1060" s="70"/>
      <c r="AN1060" s="70">
        <v>54623</v>
      </c>
      <c r="AO1060" s="70">
        <v>50143.667969000002</v>
      </c>
    </row>
    <row r="1061" spans="1:41" x14ac:dyDescent="0.25">
      <c r="A1061" s="72">
        <v>12579</v>
      </c>
      <c r="B1061" s="70"/>
      <c r="C1061" s="70"/>
      <c r="D1061" s="70"/>
      <c r="E1061" s="70"/>
      <c r="F1061" s="70"/>
      <c r="G1061" s="70"/>
      <c r="H1061" s="70"/>
      <c r="I1061" s="70"/>
      <c r="J1061" s="70"/>
      <c r="K1061" s="70"/>
      <c r="L1061" s="70"/>
      <c r="M1061" s="70"/>
      <c r="N1061" s="70"/>
      <c r="O1061" s="70"/>
      <c r="P1061" s="70"/>
      <c r="Q1061" s="70"/>
      <c r="R1061" s="70"/>
      <c r="S1061" s="70"/>
      <c r="T1061" s="70"/>
      <c r="U1061" s="70"/>
      <c r="V1061" s="70"/>
      <c r="W1061" s="70"/>
      <c r="X1061" s="70">
        <v>62787</v>
      </c>
      <c r="Y1061" s="70">
        <v>55336.939940999997</v>
      </c>
      <c r="Z1061" s="70"/>
      <c r="AA1061" s="70"/>
      <c r="AB1061" s="70"/>
      <c r="AC1061" s="70"/>
      <c r="AD1061" s="70"/>
      <c r="AE1061" s="70"/>
      <c r="AF1061" s="70"/>
      <c r="AG1061" s="70"/>
      <c r="AH1061" s="70"/>
      <c r="AI1061" s="70"/>
      <c r="AJ1061" s="70"/>
      <c r="AK1061" s="70"/>
      <c r="AL1061" s="70"/>
      <c r="AM1061" s="70"/>
      <c r="AN1061" s="70">
        <v>62787</v>
      </c>
      <c r="AO1061" s="70">
        <v>55336.939940999997</v>
      </c>
    </row>
    <row r="1062" spans="1:41" x14ac:dyDescent="0.25">
      <c r="A1062" s="72">
        <v>12583</v>
      </c>
      <c r="B1062" s="70">
        <v>90080</v>
      </c>
      <c r="C1062" s="70">
        <v>92882.272950000013</v>
      </c>
      <c r="D1062" s="70"/>
      <c r="E1062" s="70"/>
      <c r="F1062" s="70"/>
      <c r="G1062" s="70"/>
      <c r="H1062" s="70"/>
      <c r="I1062" s="70"/>
      <c r="J1062" s="70"/>
      <c r="K1062" s="70"/>
      <c r="L1062" s="70"/>
      <c r="M1062" s="70"/>
      <c r="N1062" s="70"/>
      <c r="O1062" s="70"/>
      <c r="P1062" s="70"/>
      <c r="Q1062" s="70"/>
      <c r="R1062" s="70"/>
      <c r="S1062" s="70"/>
      <c r="T1062" s="70"/>
      <c r="U1062" s="70"/>
      <c r="V1062" s="70"/>
      <c r="W1062" s="70"/>
      <c r="X1062" s="70"/>
      <c r="Y1062" s="70"/>
      <c r="Z1062" s="70"/>
      <c r="AA1062" s="70"/>
      <c r="AB1062" s="70"/>
      <c r="AC1062" s="70"/>
      <c r="AD1062" s="70"/>
      <c r="AE1062" s="70"/>
      <c r="AF1062" s="70"/>
      <c r="AG1062" s="70"/>
      <c r="AH1062" s="70"/>
      <c r="AI1062" s="70"/>
      <c r="AJ1062" s="70"/>
      <c r="AK1062" s="70"/>
      <c r="AL1062" s="70"/>
      <c r="AM1062" s="70"/>
      <c r="AN1062" s="70">
        <v>90080</v>
      </c>
      <c r="AO1062" s="70">
        <v>92882.272950000013</v>
      </c>
    </row>
    <row r="1063" spans="1:41" x14ac:dyDescent="0.25">
      <c r="A1063" s="72">
        <v>12589</v>
      </c>
      <c r="B1063" s="70">
        <v>96391</v>
      </c>
      <c r="C1063" s="70">
        <v>96212.436522999997</v>
      </c>
      <c r="D1063" s="70"/>
      <c r="E1063" s="70"/>
      <c r="F1063" s="70"/>
      <c r="G1063" s="70"/>
      <c r="H1063" s="70"/>
      <c r="I1063" s="70"/>
      <c r="J1063" s="70"/>
      <c r="K1063" s="70"/>
      <c r="L1063" s="70"/>
      <c r="M1063" s="70"/>
      <c r="N1063" s="70"/>
      <c r="O1063" s="70"/>
      <c r="P1063" s="70"/>
      <c r="Q1063" s="70"/>
      <c r="R1063" s="70"/>
      <c r="S1063" s="70"/>
      <c r="T1063" s="70"/>
      <c r="U1063" s="70"/>
      <c r="V1063" s="70"/>
      <c r="W1063" s="70"/>
      <c r="X1063" s="70"/>
      <c r="Y1063" s="70"/>
      <c r="Z1063" s="70"/>
      <c r="AA1063" s="70"/>
      <c r="AB1063" s="70"/>
      <c r="AC1063" s="70"/>
      <c r="AD1063" s="70"/>
      <c r="AE1063" s="70"/>
      <c r="AF1063" s="70"/>
      <c r="AG1063" s="70"/>
      <c r="AH1063" s="70"/>
      <c r="AI1063" s="70"/>
      <c r="AJ1063" s="70"/>
      <c r="AK1063" s="70"/>
      <c r="AL1063" s="70"/>
      <c r="AM1063" s="70"/>
      <c r="AN1063" s="70">
        <v>96391</v>
      </c>
      <c r="AO1063" s="70">
        <v>96212.436522999997</v>
      </c>
    </row>
    <row r="1064" spans="1:41" x14ac:dyDescent="0.25">
      <c r="A1064" s="72">
        <v>12592</v>
      </c>
      <c r="B1064" s="70">
        <v>100241</v>
      </c>
      <c r="C1064" s="70">
        <v>95558.247558999996</v>
      </c>
      <c r="D1064" s="70"/>
      <c r="E1064" s="70"/>
      <c r="F1064" s="70"/>
      <c r="G1064" s="70"/>
      <c r="H1064" s="70"/>
      <c r="I1064" s="70"/>
      <c r="J1064" s="70"/>
      <c r="K1064" s="70"/>
      <c r="L1064" s="70"/>
      <c r="M1064" s="70"/>
      <c r="N1064" s="70"/>
      <c r="O1064" s="70"/>
      <c r="P1064" s="70"/>
      <c r="Q1064" s="70"/>
      <c r="R1064" s="70"/>
      <c r="S1064" s="70"/>
      <c r="T1064" s="70"/>
      <c r="U1064" s="70"/>
      <c r="V1064" s="70"/>
      <c r="W1064" s="70"/>
      <c r="X1064" s="70"/>
      <c r="Y1064" s="70"/>
      <c r="Z1064" s="70"/>
      <c r="AA1064" s="70"/>
      <c r="AB1064" s="70"/>
      <c r="AC1064" s="70"/>
      <c r="AD1064" s="70"/>
      <c r="AE1064" s="70"/>
      <c r="AF1064" s="70"/>
      <c r="AG1064" s="70"/>
      <c r="AH1064" s="70"/>
      <c r="AI1064" s="70"/>
      <c r="AJ1064" s="70"/>
      <c r="AK1064" s="70"/>
      <c r="AL1064" s="70"/>
      <c r="AM1064" s="70"/>
      <c r="AN1064" s="70">
        <v>100241</v>
      </c>
      <c r="AO1064" s="70">
        <v>95558.247558999996</v>
      </c>
    </row>
    <row r="1065" spans="1:41" x14ac:dyDescent="0.25">
      <c r="A1065" s="72">
        <v>12601</v>
      </c>
      <c r="B1065" s="70"/>
      <c r="C1065" s="70"/>
      <c r="D1065" s="70"/>
      <c r="E1065" s="70"/>
      <c r="F1065" s="70"/>
      <c r="G1065" s="70"/>
      <c r="H1065" s="70"/>
      <c r="I1065" s="70"/>
      <c r="J1065" s="70"/>
      <c r="K1065" s="70"/>
      <c r="L1065" s="70"/>
      <c r="M1065" s="70"/>
      <c r="N1065" s="70"/>
      <c r="O1065" s="70"/>
      <c r="P1065" s="70"/>
      <c r="Q1065" s="70"/>
      <c r="R1065" s="70"/>
      <c r="S1065" s="70"/>
      <c r="T1065" s="70"/>
      <c r="U1065" s="70"/>
      <c r="V1065" s="70"/>
      <c r="W1065" s="70"/>
      <c r="X1065" s="70">
        <v>7400</v>
      </c>
      <c r="Y1065" s="70">
        <v>3410.8277350000003</v>
      </c>
      <c r="Z1065" s="70"/>
      <c r="AA1065" s="70"/>
      <c r="AB1065" s="70"/>
      <c r="AC1065" s="70"/>
      <c r="AD1065" s="70"/>
      <c r="AE1065" s="70"/>
      <c r="AF1065" s="70"/>
      <c r="AG1065" s="70"/>
      <c r="AH1065" s="70"/>
      <c r="AI1065" s="70"/>
      <c r="AJ1065" s="70"/>
      <c r="AK1065" s="70"/>
      <c r="AL1065" s="70"/>
      <c r="AM1065" s="70"/>
      <c r="AN1065" s="70">
        <v>7400</v>
      </c>
      <c r="AO1065" s="70">
        <v>3410.8277350000003</v>
      </c>
    </row>
    <row r="1066" spans="1:41" x14ac:dyDescent="0.25">
      <c r="A1066" s="72">
        <v>12642</v>
      </c>
      <c r="B1066" s="70"/>
      <c r="C1066" s="70"/>
      <c r="D1066" s="70"/>
      <c r="E1066" s="70"/>
      <c r="F1066" s="70"/>
      <c r="G1066" s="70"/>
      <c r="H1066" s="70"/>
      <c r="I1066" s="70"/>
      <c r="J1066" s="70"/>
      <c r="K1066" s="70"/>
      <c r="L1066" s="70"/>
      <c r="M1066" s="70"/>
      <c r="N1066" s="70"/>
      <c r="O1066" s="70"/>
      <c r="P1066" s="70"/>
      <c r="Q1066" s="70"/>
      <c r="R1066" s="70"/>
      <c r="S1066" s="70"/>
      <c r="T1066" s="70"/>
      <c r="U1066" s="70"/>
      <c r="V1066" s="70"/>
      <c r="W1066" s="70"/>
      <c r="X1066" s="70"/>
      <c r="Y1066" s="70"/>
      <c r="Z1066" s="70"/>
      <c r="AA1066" s="70"/>
      <c r="AB1066" s="70">
        <v>19516</v>
      </c>
      <c r="AC1066" s="70">
        <v>13903.827728</v>
      </c>
      <c r="AD1066" s="70"/>
      <c r="AE1066" s="70"/>
      <c r="AF1066" s="70"/>
      <c r="AG1066" s="70"/>
      <c r="AH1066" s="70"/>
      <c r="AI1066" s="70"/>
      <c r="AJ1066" s="70"/>
      <c r="AK1066" s="70"/>
      <c r="AL1066" s="70"/>
      <c r="AM1066" s="70"/>
      <c r="AN1066" s="70">
        <v>19516</v>
      </c>
      <c r="AO1066" s="70">
        <v>13903.827728</v>
      </c>
    </row>
    <row r="1067" spans="1:41" x14ac:dyDescent="0.25">
      <c r="A1067" s="72">
        <v>12645</v>
      </c>
      <c r="B1067" s="70">
        <v>12300</v>
      </c>
      <c r="C1067" s="70">
        <v>10789.809456999999</v>
      </c>
      <c r="D1067" s="70"/>
      <c r="E1067" s="70"/>
      <c r="F1067" s="70"/>
      <c r="G1067" s="70"/>
      <c r="H1067" s="70"/>
      <c r="I1067" s="70"/>
      <c r="J1067" s="70"/>
      <c r="K1067" s="70"/>
      <c r="L1067" s="70"/>
      <c r="M1067" s="70"/>
      <c r="N1067" s="70"/>
      <c r="O1067" s="70"/>
      <c r="P1067" s="70"/>
      <c r="Q1067" s="70"/>
      <c r="R1067" s="70"/>
      <c r="S1067" s="70"/>
      <c r="T1067" s="70"/>
      <c r="U1067" s="70"/>
      <c r="V1067" s="70"/>
      <c r="W1067" s="70"/>
      <c r="X1067" s="70"/>
      <c r="Y1067" s="70"/>
      <c r="Z1067" s="70"/>
      <c r="AA1067" s="70"/>
      <c r="AB1067" s="70"/>
      <c r="AC1067" s="70"/>
      <c r="AD1067" s="70"/>
      <c r="AE1067" s="70"/>
      <c r="AF1067" s="70"/>
      <c r="AG1067" s="70"/>
      <c r="AH1067" s="70"/>
      <c r="AI1067" s="70"/>
      <c r="AJ1067" s="70"/>
      <c r="AK1067" s="70"/>
      <c r="AL1067" s="70"/>
      <c r="AM1067" s="70"/>
      <c r="AN1067" s="70">
        <v>12300</v>
      </c>
      <c r="AO1067" s="70">
        <v>10789.809456999999</v>
      </c>
    </row>
    <row r="1068" spans="1:41" x14ac:dyDescent="0.25">
      <c r="A1068" s="72">
        <v>12652</v>
      </c>
      <c r="B1068" s="70"/>
      <c r="C1068" s="70"/>
      <c r="D1068" s="70"/>
      <c r="E1068" s="70"/>
      <c r="F1068" s="70"/>
      <c r="G1068" s="70"/>
      <c r="H1068" s="70"/>
      <c r="I1068" s="70"/>
      <c r="J1068" s="70"/>
      <c r="K1068" s="70"/>
      <c r="L1068" s="70"/>
      <c r="M1068" s="70"/>
      <c r="N1068" s="70"/>
      <c r="O1068" s="70"/>
      <c r="P1068" s="70"/>
      <c r="Q1068" s="70"/>
      <c r="R1068" s="70"/>
      <c r="S1068" s="70"/>
      <c r="T1068" s="70"/>
      <c r="U1068" s="70"/>
      <c r="V1068" s="70"/>
      <c r="W1068" s="70"/>
      <c r="X1068" s="70"/>
      <c r="Y1068" s="70"/>
      <c r="Z1068" s="70"/>
      <c r="AA1068" s="70"/>
      <c r="AB1068" s="70">
        <v>6275</v>
      </c>
      <c r="AC1068" s="70">
        <v>4805.8404569999993</v>
      </c>
      <c r="AD1068" s="70"/>
      <c r="AE1068" s="70"/>
      <c r="AF1068" s="70"/>
      <c r="AG1068" s="70"/>
      <c r="AH1068" s="70"/>
      <c r="AI1068" s="70"/>
      <c r="AJ1068" s="70"/>
      <c r="AK1068" s="70"/>
      <c r="AL1068" s="70"/>
      <c r="AM1068" s="70"/>
      <c r="AN1068" s="70">
        <v>6275</v>
      </c>
      <c r="AO1068" s="70">
        <v>4805.8404569999993</v>
      </c>
    </row>
    <row r="1069" spans="1:41" x14ac:dyDescent="0.25">
      <c r="A1069" s="72">
        <v>12664</v>
      </c>
      <c r="B1069" s="70"/>
      <c r="C1069" s="70"/>
      <c r="D1069" s="70"/>
      <c r="E1069" s="70"/>
      <c r="F1069" s="70"/>
      <c r="G1069" s="70"/>
      <c r="H1069" s="70"/>
      <c r="I1069" s="70"/>
      <c r="J1069" s="70">
        <v>3500</v>
      </c>
      <c r="K1069" s="70">
        <v>1751.1068839999998</v>
      </c>
      <c r="L1069" s="70"/>
      <c r="M1069" s="70"/>
      <c r="N1069" s="70"/>
      <c r="O1069" s="70"/>
      <c r="P1069" s="70"/>
      <c r="Q1069" s="70"/>
      <c r="R1069" s="70"/>
      <c r="S1069" s="70"/>
      <c r="T1069" s="70"/>
      <c r="U1069" s="70"/>
      <c r="V1069" s="70"/>
      <c r="W1069" s="70"/>
      <c r="X1069" s="70"/>
      <c r="Y1069" s="70"/>
      <c r="Z1069" s="70"/>
      <c r="AA1069" s="70"/>
      <c r="AB1069" s="70"/>
      <c r="AC1069" s="70"/>
      <c r="AD1069" s="70"/>
      <c r="AE1069" s="70"/>
      <c r="AF1069" s="70"/>
      <c r="AG1069" s="70"/>
      <c r="AH1069" s="70"/>
      <c r="AI1069" s="70"/>
      <c r="AJ1069" s="70"/>
      <c r="AK1069" s="70"/>
      <c r="AL1069" s="70"/>
      <c r="AM1069" s="70"/>
      <c r="AN1069" s="70">
        <v>3500</v>
      </c>
      <c r="AO1069" s="70">
        <v>1751.1068839999998</v>
      </c>
    </row>
    <row r="1070" spans="1:41" x14ac:dyDescent="0.25">
      <c r="A1070" s="72">
        <v>12668</v>
      </c>
      <c r="B1070" s="70"/>
      <c r="C1070" s="70"/>
      <c r="D1070" s="70"/>
      <c r="E1070" s="70"/>
      <c r="F1070" s="70"/>
      <c r="G1070" s="70"/>
      <c r="H1070" s="70"/>
      <c r="I1070" s="70"/>
      <c r="J1070" s="70">
        <v>2000</v>
      </c>
      <c r="K1070" s="70">
        <v>1984.2148099999999</v>
      </c>
      <c r="L1070" s="70"/>
      <c r="M1070" s="70"/>
      <c r="N1070" s="70"/>
      <c r="O1070" s="70"/>
      <c r="P1070" s="70"/>
      <c r="Q1070" s="70"/>
      <c r="R1070" s="70"/>
      <c r="S1070" s="70"/>
      <c r="T1070" s="70"/>
      <c r="U1070" s="70"/>
      <c r="V1070" s="70"/>
      <c r="W1070" s="70"/>
      <c r="X1070" s="70"/>
      <c r="Y1070" s="70"/>
      <c r="Z1070" s="70"/>
      <c r="AA1070" s="70"/>
      <c r="AB1070" s="70"/>
      <c r="AC1070" s="70"/>
      <c r="AD1070" s="70"/>
      <c r="AE1070" s="70"/>
      <c r="AF1070" s="70"/>
      <c r="AG1070" s="70"/>
      <c r="AH1070" s="70"/>
      <c r="AI1070" s="70"/>
      <c r="AJ1070" s="70"/>
      <c r="AK1070" s="70"/>
      <c r="AL1070" s="70"/>
      <c r="AM1070" s="70"/>
      <c r="AN1070" s="70">
        <v>2000</v>
      </c>
      <c r="AO1070" s="70">
        <v>1984.2148099999999</v>
      </c>
    </row>
    <row r="1071" spans="1:41" x14ac:dyDescent="0.25">
      <c r="A1071" s="72">
        <v>12671</v>
      </c>
      <c r="B1071" s="70"/>
      <c r="C1071" s="70"/>
      <c r="D1071" s="70"/>
      <c r="E1071" s="70"/>
      <c r="F1071" s="70"/>
      <c r="G1071" s="70"/>
      <c r="H1071" s="70"/>
      <c r="I1071" s="70"/>
      <c r="J1071" s="70">
        <v>4500</v>
      </c>
      <c r="K1071" s="70">
        <v>5768.1224970000003</v>
      </c>
      <c r="L1071" s="70"/>
      <c r="M1071" s="70"/>
      <c r="N1071" s="70"/>
      <c r="O1071" s="70"/>
      <c r="P1071" s="70"/>
      <c r="Q1071" s="70"/>
      <c r="R1071" s="70"/>
      <c r="S1071" s="70"/>
      <c r="T1071" s="70"/>
      <c r="U1071" s="70"/>
      <c r="V1071" s="70"/>
      <c r="W1071" s="70"/>
      <c r="X1071" s="70"/>
      <c r="Y1071" s="70"/>
      <c r="Z1071" s="70"/>
      <c r="AA1071" s="70"/>
      <c r="AB1071" s="70"/>
      <c r="AC1071" s="70"/>
      <c r="AD1071" s="70"/>
      <c r="AE1071" s="70"/>
      <c r="AF1071" s="70"/>
      <c r="AG1071" s="70"/>
      <c r="AH1071" s="70"/>
      <c r="AI1071" s="70"/>
      <c r="AJ1071" s="70"/>
      <c r="AK1071" s="70"/>
      <c r="AL1071" s="70"/>
      <c r="AM1071" s="70"/>
      <c r="AN1071" s="70">
        <v>4500</v>
      </c>
      <c r="AO1071" s="70">
        <v>5768.1224970000003</v>
      </c>
    </row>
    <row r="1072" spans="1:41" x14ac:dyDescent="0.25">
      <c r="A1072" s="72">
        <v>12673</v>
      </c>
      <c r="B1072" s="70"/>
      <c r="C1072" s="70"/>
      <c r="D1072" s="70"/>
      <c r="E1072" s="70"/>
      <c r="F1072" s="70"/>
      <c r="G1072" s="70"/>
      <c r="H1072" s="70"/>
      <c r="I1072" s="70"/>
      <c r="J1072" s="70">
        <v>5400</v>
      </c>
      <c r="K1072" s="70">
        <v>4385.7147169999998</v>
      </c>
      <c r="L1072" s="70"/>
      <c r="M1072" s="70"/>
      <c r="N1072" s="70"/>
      <c r="O1072" s="70"/>
      <c r="P1072" s="70"/>
      <c r="Q1072" s="70"/>
      <c r="R1072" s="70"/>
      <c r="S1072" s="70"/>
      <c r="T1072" s="70"/>
      <c r="U1072" s="70"/>
      <c r="V1072" s="70"/>
      <c r="W1072" s="70"/>
      <c r="X1072" s="70"/>
      <c r="Y1072" s="70"/>
      <c r="Z1072" s="70"/>
      <c r="AA1072" s="70"/>
      <c r="AB1072" s="70"/>
      <c r="AC1072" s="70"/>
      <c r="AD1072" s="70"/>
      <c r="AE1072" s="70"/>
      <c r="AF1072" s="70"/>
      <c r="AG1072" s="70"/>
      <c r="AH1072" s="70"/>
      <c r="AI1072" s="70"/>
      <c r="AJ1072" s="70"/>
      <c r="AK1072" s="70"/>
      <c r="AL1072" s="70"/>
      <c r="AM1072" s="70"/>
      <c r="AN1072" s="70">
        <v>5400</v>
      </c>
      <c r="AO1072" s="70">
        <v>4385.7147169999998</v>
      </c>
    </row>
    <row r="1073" spans="1:41" x14ac:dyDescent="0.25">
      <c r="A1073" s="72">
        <v>12680</v>
      </c>
      <c r="B1073" s="70"/>
      <c r="C1073" s="70"/>
      <c r="D1073" s="70"/>
      <c r="E1073" s="70"/>
      <c r="F1073" s="70"/>
      <c r="G1073" s="70"/>
      <c r="H1073" s="70"/>
      <c r="I1073" s="70"/>
      <c r="J1073" s="70">
        <v>14100</v>
      </c>
      <c r="K1073" s="70">
        <v>9780.2412110000005</v>
      </c>
      <c r="L1073" s="70"/>
      <c r="M1073" s="70"/>
      <c r="N1073" s="70"/>
      <c r="O1073" s="70"/>
      <c r="P1073" s="70"/>
      <c r="Q1073" s="70"/>
      <c r="R1073" s="70"/>
      <c r="S1073" s="70"/>
      <c r="T1073" s="70"/>
      <c r="U1073" s="70"/>
      <c r="V1073" s="70"/>
      <c r="W1073" s="70"/>
      <c r="X1073" s="70"/>
      <c r="Y1073" s="70"/>
      <c r="Z1073" s="70"/>
      <c r="AA1073" s="70"/>
      <c r="AB1073" s="70"/>
      <c r="AC1073" s="70"/>
      <c r="AD1073" s="70"/>
      <c r="AE1073" s="70"/>
      <c r="AF1073" s="70"/>
      <c r="AG1073" s="70"/>
      <c r="AH1073" s="70"/>
      <c r="AI1073" s="70"/>
      <c r="AJ1073" s="70"/>
      <c r="AK1073" s="70"/>
      <c r="AL1073" s="70"/>
      <c r="AM1073" s="70"/>
      <c r="AN1073" s="70">
        <v>14100</v>
      </c>
      <c r="AO1073" s="70">
        <v>9780.2412110000005</v>
      </c>
    </row>
    <row r="1074" spans="1:41" x14ac:dyDescent="0.25">
      <c r="A1074" s="72">
        <v>12683</v>
      </c>
      <c r="B1074" s="70"/>
      <c r="C1074" s="70"/>
      <c r="D1074" s="70"/>
      <c r="E1074" s="70"/>
      <c r="F1074" s="70"/>
      <c r="G1074" s="70"/>
      <c r="H1074" s="70"/>
      <c r="I1074" s="70"/>
      <c r="J1074" s="70">
        <v>25300</v>
      </c>
      <c r="K1074" s="70">
        <v>29554.050689</v>
      </c>
      <c r="L1074" s="70"/>
      <c r="M1074" s="70"/>
      <c r="N1074" s="70"/>
      <c r="O1074" s="70"/>
      <c r="P1074" s="70"/>
      <c r="Q1074" s="70"/>
      <c r="R1074" s="70"/>
      <c r="S1074" s="70"/>
      <c r="T1074" s="70"/>
      <c r="U1074" s="70"/>
      <c r="V1074" s="70"/>
      <c r="W1074" s="70"/>
      <c r="X1074" s="70"/>
      <c r="Y1074" s="70"/>
      <c r="Z1074" s="70"/>
      <c r="AA1074" s="70"/>
      <c r="AB1074" s="70"/>
      <c r="AC1074" s="70"/>
      <c r="AD1074" s="70"/>
      <c r="AE1074" s="70"/>
      <c r="AF1074" s="70"/>
      <c r="AG1074" s="70"/>
      <c r="AH1074" s="70"/>
      <c r="AI1074" s="70"/>
      <c r="AJ1074" s="70"/>
      <c r="AK1074" s="70"/>
      <c r="AL1074" s="70"/>
      <c r="AM1074" s="70"/>
      <c r="AN1074" s="70">
        <v>25300</v>
      </c>
      <c r="AO1074" s="70">
        <v>29554.050689</v>
      </c>
    </row>
    <row r="1075" spans="1:41" x14ac:dyDescent="0.25">
      <c r="A1075" s="72">
        <v>12685</v>
      </c>
      <c r="B1075" s="70"/>
      <c r="C1075" s="70"/>
      <c r="D1075" s="70"/>
      <c r="E1075" s="70"/>
      <c r="F1075" s="70"/>
      <c r="G1075" s="70"/>
      <c r="H1075" s="70"/>
      <c r="I1075" s="70"/>
      <c r="J1075" s="70">
        <v>4700</v>
      </c>
      <c r="K1075" s="70">
        <v>7801.0156090000009</v>
      </c>
      <c r="L1075" s="70"/>
      <c r="M1075" s="70"/>
      <c r="N1075" s="70"/>
      <c r="O1075" s="70"/>
      <c r="P1075" s="70"/>
      <c r="Q1075" s="70"/>
      <c r="R1075" s="70"/>
      <c r="S1075" s="70"/>
      <c r="T1075" s="70"/>
      <c r="U1075" s="70"/>
      <c r="V1075" s="70"/>
      <c r="W1075" s="70"/>
      <c r="X1075" s="70"/>
      <c r="Y1075" s="70"/>
      <c r="Z1075" s="70"/>
      <c r="AA1075" s="70"/>
      <c r="AB1075" s="70"/>
      <c r="AC1075" s="70"/>
      <c r="AD1075" s="70"/>
      <c r="AE1075" s="70"/>
      <c r="AF1075" s="70"/>
      <c r="AG1075" s="70"/>
      <c r="AH1075" s="70"/>
      <c r="AI1075" s="70"/>
      <c r="AJ1075" s="70"/>
      <c r="AK1075" s="70"/>
      <c r="AL1075" s="70"/>
      <c r="AM1075" s="70"/>
      <c r="AN1075" s="70">
        <v>4700</v>
      </c>
      <c r="AO1075" s="70">
        <v>7801.0156090000009</v>
      </c>
    </row>
    <row r="1076" spans="1:41" x14ac:dyDescent="0.25">
      <c r="A1076" s="72">
        <v>12686</v>
      </c>
      <c r="B1076" s="70"/>
      <c r="C1076" s="70"/>
      <c r="D1076" s="70"/>
      <c r="E1076" s="70"/>
      <c r="F1076" s="70"/>
      <c r="G1076" s="70"/>
      <c r="H1076" s="70"/>
      <c r="I1076" s="70"/>
      <c r="J1076" s="70">
        <v>28200</v>
      </c>
      <c r="K1076" s="70">
        <v>782.17778299999998</v>
      </c>
      <c r="L1076" s="70"/>
      <c r="M1076" s="70"/>
      <c r="N1076" s="70"/>
      <c r="O1076" s="70"/>
      <c r="P1076" s="70"/>
      <c r="Q1076" s="70"/>
      <c r="R1076" s="70"/>
      <c r="S1076" s="70"/>
      <c r="T1076" s="70"/>
      <c r="U1076" s="70"/>
      <c r="V1076" s="70"/>
      <c r="W1076" s="70"/>
      <c r="X1076" s="70"/>
      <c r="Y1076" s="70"/>
      <c r="Z1076" s="70"/>
      <c r="AA1076" s="70"/>
      <c r="AB1076" s="70"/>
      <c r="AC1076" s="70"/>
      <c r="AD1076" s="70"/>
      <c r="AE1076" s="70"/>
      <c r="AF1076" s="70"/>
      <c r="AG1076" s="70"/>
      <c r="AH1076" s="70"/>
      <c r="AI1076" s="70"/>
      <c r="AJ1076" s="70"/>
      <c r="AK1076" s="70"/>
      <c r="AL1076" s="70"/>
      <c r="AM1076" s="70"/>
      <c r="AN1076" s="70">
        <v>28200</v>
      </c>
      <c r="AO1076" s="70">
        <v>782.17778299999998</v>
      </c>
    </row>
    <row r="1077" spans="1:41" x14ac:dyDescent="0.25">
      <c r="A1077" s="72">
        <v>12693</v>
      </c>
      <c r="B1077" s="70"/>
      <c r="C1077" s="70"/>
      <c r="D1077" s="70"/>
      <c r="E1077" s="70"/>
      <c r="F1077" s="70"/>
      <c r="G1077" s="70"/>
      <c r="H1077" s="70"/>
      <c r="I1077" s="70"/>
      <c r="J1077" s="70">
        <v>21300</v>
      </c>
      <c r="K1077" s="70">
        <v>8053.1558179999993</v>
      </c>
      <c r="L1077" s="70"/>
      <c r="M1077" s="70"/>
      <c r="N1077" s="70"/>
      <c r="O1077" s="70"/>
      <c r="P1077" s="70"/>
      <c r="Q1077" s="70"/>
      <c r="R1077" s="70"/>
      <c r="S1077" s="70"/>
      <c r="T1077" s="70"/>
      <c r="U1077" s="70"/>
      <c r="V1077" s="70"/>
      <c r="W1077" s="70"/>
      <c r="X1077" s="70"/>
      <c r="Y1077" s="70"/>
      <c r="Z1077" s="70"/>
      <c r="AA1077" s="70"/>
      <c r="AB1077" s="70"/>
      <c r="AC1077" s="70"/>
      <c r="AD1077" s="70"/>
      <c r="AE1077" s="70"/>
      <c r="AF1077" s="70"/>
      <c r="AG1077" s="70"/>
      <c r="AH1077" s="70"/>
      <c r="AI1077" s="70"/>
      <c r="AJ1077" s="70"/>
      <c r="AK1077" s="70"/>
      <c r="AL1077" s="70"/>
      <c r="AM1077" s="70"/>
      <c r="AN1077" s="70">
        <v>21300</v>
      </c>
      <c r="AO1077" s="70">
        <v>8053.1558179999993</v>
      </c>
    </row>
    <row r="1078" spans="1:41" x14ac:dyDescent="0.25">
      <c r="A1078" s="72">
        <v>12713</v>
      </c>
      <c r="B1078" s="70"/>
      <c r="C1078" s="70"/>
      <c r="D1078" s="70"/>
      <c r="E1078" s="70"/>
      <c r="F1078" s="70"/>
      <c r="G1078" s="70"/>
      <c r="H1078" s="70"/>
      <c r="I1078" s="70"/>
      <c r="J1078" s="70"/>
      <c r="K1078" s="70"/>
      <c r="L1078" s="70"/>
      <c r="M1078" s="70"/>
      <c r="N1078" s="70"/>
      <c r="O1078" s="70"/>
      <c r="P1078" s="70"/>
      <c r="Q1078" s="70"/>
      <c r="R1078" s="70"/>
      <c r="S1078" s="70"/>
      <c r="T1078" s="70"/>
      <c r="U1078" s="70"/>
      <c r="V1078" s="70"/>
      <c r="W1078" s="70"/>
      <c r="X1078" s="70"/>
      <c r="Y1078" s="70"/>
      <c r="Z1078" s="70"/>
      <c r="AA1078" s="70"/>
      <c r="AB1078" s="70"/>
      <c r="AC1078" s="70"/>
      <c r="AD1078" s="70"/>
      <c r="AE1078" s="70"/>
      <c r="AF1078" s="70"/>
      <c r="AG1078" s="70"/>
      <c r="AH1078" s="70"/>
      <c r="AI1078" s="70"/>
      <c r="AJ1078" s="70"/>
      <c r="AK1078" s="70"/>
      <c r="AL1078" s="70">
        <v>17200</v>
      </c>
      <c r="AM1078" s="70">
        <v>22545.586853000001</v>
      </c>
      <c r="AN1078" s="70">
        <v>17200</v>
      </c>
      <c r="AO1078" s="70">
        <v>22545.586853000001</v>
      </c>
    </row>
    <row r="1079" spans="1:41" x14ac:dyDescent="0.25">
      <c r="A1079" s="72">
        <v>12728</v>
      </c>
      <c r="B1079" s="70"/>
      <c r="C1079" s="70"/>
      <c r="D1079" s="70"/>
      <c r="E1079" s="70"/>
      <c r="F1079" s="70"/>
      <c r="G1079" s="70"/>
      <c r="H1079" s="70"/>
      <c r="I1079" s="70"/>
      <c r="J1079" s="70"/>
      <c r="K1079" s="70"/>
      <c r="L1079" s="70"/>
      <c r="M1079" s="70"/>
      <c r="N1079" s="70"/>
      <c r="O1079" s="70"/>
      <c r="P1079" s="70"/>
      <c r="Q1079" s="70"/>
      <c r="R1079" s="70"/>
      <c r="S1079" s="70"/>
      <c r="T1079" s="70"/>
      <c r="U1079" s="70"/>
      <c r="V1079" s="70"/>
      <c r="W1079" s="70"/>
      <c r="X1079" s="70"/>
      <c r="Y1079" s="70"/>
      <c r="Z1079" s="70"/>
      <c r="AA1079" s="70"/>
      <c r="AB1079" s="70"/>
      <c r="AC1079" s="70"/>
      <c r="AD1079" s="70"/>
      <c r="AE1079" s="70"/>
      <c r="AF1079" s="70"/>
      <c r="AG1079" s="70"/>
      <c r="AH1079" s="70"/>
      <c r="AI1079" s="70"/>
      <c r="AJ1079" s="70"/>
      <c r="AK1079" s="70"/>
      <c r="AL1079" s="70">
        <v>23500</v>
      </c>
      <c r="AM1079" s="70">
        <v>26355.029542</v>
      </c>
      <c r="AN1079" s="70">
        <v>23500</v>
      </c>
      <c r="AO1079" s="70">
        <v>26355.029542</v>
      </c>
    </row>
    <row r="1080" spans="1:41" x14ac:dyDescent="0.25">
      <c r="A1080" s="72">
        <v>12742</v>
      </c>
      <c r="B1080" s="70"/>
      <c r="C1080" s="70"/>
      <c r="D1080" s="70"/>
      <c r="E1080" s="70"/>
      <c r="F1080" s="70"/>
      <c r="G1080" s="70"/>
      <c r="H1080" s="70"/>
      <c r="I1080" s="70"/>
      <c r="J1080" s="70"/>
      <c r="K1080" s="70"/>
      <c r="L1080" s="70"/>
      <c r="M1080" s="70"/>
      <c r="N1080" s="70"/>
      <c r="O1080" s="70"/>
      <c r="P1080" s="70"/>
      <c r="Q1080" s="70"/>
      <c r="R1080" s="70"/>
      <c r="S1080" s="70"/>
      <c r="T1080" s="70"/>
      <c r="U1080" s="70"/>
      <c r="V1080" s="70"/>
      <c r="W1080" s="70"/>
      <c r="X1080" s="70"/>
      <c r="Y1080" s="70"/>
      <c r="Z1080" s="70"/>
      <c r="AA1080" s="70"/>
      <c r="AB1080" s="70">
        <v>22132</v>
      </c>
      <c r="AC1080" s="70">
        <v>19133.316909000001</v>
      </c>
      <c r="AD1080" s="70"/>
      <c r="AE1080" s="70"/>
      <c r="AF1080" s="70"/>
      <c r="AG1080" s="70"/>
      <c r="AH1080" s="70"/>
      <c r="AI1080" s="70"/>
      <c r="AJ1080" s="70"/>
      <c r="AK1080" s="70"/>
      <c r="AL1080" s="70"/>
      <c r="AM1080" s="70"/>
      <c r="AN1080" s="70">
        <v>22132</v>
      </c>
      <c r="AO1080" s="70">
        <v>19133.316909000001</v>
      </c>
    </row>
    <row r="1081" spans="1:41" x14ac:dyDescent="0.25">
      <c r="A1081" s="72">
        <v>12783</v>
      </c>
      <c r="B1081" s="70"/>
      <c r="C1081" s="70"/>
      <c r="D1081" s="70"/>
      <c r="E1081" s="70"/>
      <c r="F1081" s="70"/>
      <c r="G1081" s="70"/>
      <c r="H1081" s="70"/>
      <c r="I1081" s="70"/>
      <c r="J1081" s="70"/>
      <c r="K1081" s="70"/>
      <c r="L1081" s="70"/>
      <c r="M1081" s="70"/>
      <c r="N1081" s="70">
        <v>3900</v>
      </c>
      <c r="O1081" s="70">
        <v>3655.3593099999998</v>
      </c>
      <c r="P1081" s="70"/>
      <c r="Q1081" s="70"/>
      <c r="R1081" s="70"/>
      <c r="S1081" s="70"/>
      <c r="T1081" s="70"/>
      <c r="U1081" s="70"/>
      <c r="V1081" s="70"/>
      <c r="W1081" s="70"/>
      <c r="X1081" s="70"/>
      <c r="Y1081" s="70"/>
      <c r="Z1081" s="70"/>
      <c r="AA1081" s="70"/>
      <c r="AB1081" s="70"/>
      <c r="AC1081" s="70"/>
      <c r="AD1081" s="70"/>
      <c r="AE1081" s="70"/>
      <c r="AF1081" s="70"/>
      <c r="AG1081" s="70"/>
      <c r="AH1081" s="70"/>
      <c r="AI1081" s="70"/>
      <c r="AJ1081" s="70"/>
      <c r="AK1081" s="70"/>
      <c r="AL1081" s="70"/>
      <c r="AM1081" s="70"/>
      <c r="AN1081" s="70">
        <v>3900</v>
      </c>
      <c r="AO1081" s="70">
        <v>3655.3593099999998</v>
      </c>
    </row>
    <row r="1082" spans="1:41" x14ac:dyDescent="0.25">
      <c r="A1082" s="72">
        <v>12800</v>
      </c>
      <c r="B1082" s="70"/>
      <c r="C1082" s="70"/>
      <c r="D1082" s="70"/>
      <c r="E1082" s="70"/>
      <c r="F1082" s="70"/>
      <c r="G1082" s="70"/>
      <c r="H1082" s="70"/>
      <c r="I1082" s="70"/>
      <c r="J1082" s="70"/>
      <c r="K1082" s="70"/>
      <c r="L1082" s="70"/>
      <c r="M1082" s="70"/>
      <c r="N1082" s="70"/>
      <c r="O1082" s="70"/>
      <c r="P1082" s="70"/>
      <c r="Q1082" s="70"/>
      <c r="R1082" s="70"/>
      <c r="S1082" s="70"/>
      <c r="T1082" s="70"/>
      <c r="U1082" s="70"/>
      <c r="V1082" s="70"/>
      <c r="W1082" s="70"/>
      <c r="X1082" s="70"/>
      <c r="Y1082" s="70"/>
      <c r="Z1082" s="70"/>
      <c r="AA1082" s="70"/>
      <c r="AB1082" s="70"/>
      <c r="AC1082" s="70"/>
      <c r="AD1082" s="70">
        <v>20300</v>
      </c>
      <c r="AE1082" s="70">
        <v>15620.141602</v>
      </c>
      <c r="AF1082" s="70"/>
      <c r="AG1082" s="70"/>
      <c r="AH1082" s="70"/>
      <c r="AI1082" s="70"/>
      <c r="AJ1082" s="70"/>
      <c r="AK1082" s="70"/>
      <c r="AL1082" s="70"/>
      <c r="AM1082" s="70"/>
      <c r="AN1082" s="70">
        <v>20300</v>
      </c>
      <c r="AO1082" s="70">
        <v>15620.141602</v>
      </c>
    </row>
    <row r="1083" spans="1:41" x14ac:dyDescent="0.25">
      <c r="A1083" s="72">
        <v>12821</v>
      </c>
      <c r="B1083" s="70"/>
      <c r="C1083" s="70"/>
      <c r="D1083" s="70"/>
      <c r="E1083" s="70"/>
      <c r="F1083" s="70"/>
      <c r="G1083" s="70"/>
      <c r="H1083" s="70"/>
      <c r="I1083" s="70"/>
      <c r="J1083" s="70"/>
      <c r="K1083" s="70"/>
      <c r="L1083" s="70"/>
      <c r="M1083" s="70"/>
      <c r="N1083" s="70">
        <v>8943</v>
      </c>
      <c r="O1083" s="70">
        <v>5272.9254940000001</v>
      </c>
      <c r="P1083" s="70"/>
      <c r="Q1083" s="70"/>
      <c r="R1083" s="70"/>
      <c r="S1083" s="70"/>
      <c r="T1083" s="70"/>
      <c r="U1083" s="70"/>
      <c r="V1083" s="70"/>
      <c r="W1083" s="70"/>
      <c r="X1083" s="70"/>
      <c r="Y1083" s="70"/>
      <c r="Z1083" s="70"/>
      <c r="AA1083" s="70"/>
      <c r="AB1083" s="70"/>
      <c r="AC1083" s="70"/>
      <c r="AD1083" s="70"/>
      <c r="AE1083" s="70"/>
      <c r="AF1083" s="70"/>
      <c r="AG1083" s="70"/>
      <c r="AH1083" s="70"/>
      <c r="AI1083" s="70"/>
      <c r="AJ1083" s="70"/>
      <c r="AK1083" s="70"/>
      <c r="AL1083" s="70"/>
      <c r="AM1083" s="70"/>
      <c r="AN1083" s="70">
        <v>8943</v>
      </c>
      <c r="AO1083" s="70">
        <v>5272.9254940000001</v>
      </c>
    </row>
    <row r="1084" spans="1:41" x14ac:dyDescent="0.25">
      <c r="A1084" s="72">
        <v>12823</v>
      </c>
      <c r="B1084" s="70"/>
      <c r="C1084" s="70"/>
      <c r="D1084" s="70"/>
      <c r="E1084" s="70"/>
      <c r="F1084" s="70"/>
      <c r="G1084" s="70"/>
      <c r="H1084" s="70"/>
      <c r="I1084" s="70"/>
      <c r="J1084" s="70"/>
      <c r="K1084" s="70"/>
      <c r="L1084" s="70"/>
      <c r="M1084" s="70"/>
      <c r="N1084" s="70">
        <v>39222</v>
      </c>
      <c r="O1084" s="70">
        <v>42594.265380000004</v>
      </c>
      <c r="P1084" s="70"/>
      <c r="Q1084" s="70"/>
      <c r="R1084" s="70"/>
      <c r="S1084" s="70"/>
      <c r="T1084" s="70"/>
      <c r="U1084" s="70"/>
      <c r="V1084" s="70"/>
      <c r="W1084" s="70"/>
      <c r="X1084" s="70"/>
      <c r="Y1084" s="70"/>
      <c r="Z1084" s="70"/>
      <c r="AA1084" s="70"/>
      <c r="AB1084" s="70"/>
      <c r="AC1084" s="70"/>
      <c r="AD1084" s="70"/>
      <c r="AE1084" s="70"/>
      <c r="AF1084" s="70"/>
      <c r="AG1084" s="70"/>
      <c r="AH1084" s="70"/>
      <c r="AI1084" s="70"/>
      <c r="AJ1084" s="70"/>
      <c r="AK1084" s="70"/>
      <c r="AL1084" s="70"/>
      <c r="AM1084" s="70"/>
      <c r="AN1084" s="70">
        <v>39222</v>
      </c>
      <c r="AO1084" s="70">
        <v>42594.265380000004</v>
      </c>
    </row>
    <row r="1085" spans="1:41" x14ac:dyDescent="0.25">
      <c r="A1085" s="72">
        <v>12825</v>
      </c>
      <c r="B1085" s="70"/>
      <c r="C1085" s="70"/>
      <c r="D1085" s="70"/>
      <c r="E1085" s="70"/>
      <c r="F1085" s="70"/>
      <c r="G1085" s="70"/>
      <c r="H1085" s="70"/>
      <c r="I1085" s="70"/>
      <c r="J1085" s="70"/>
      <c r="K1085" s="70"/>
      <c r="L1085" s="70"/>
      <c r="M1085" s="70"/>
      <c r="N1085" s="70">
        <v>9600</v>
      </c>
      <c r="O1085" s="70">
        <v>7081.0339370000002</v>
      </c>
      <c r="P1085" s="70"/>
      <c r="Q1085" s="70"/>
      <c r="R1085" s="70"/>
      <c r="S1085" s="70"/>
      <c r="T1085" s="70"/>
      <c r="U1085" s="70"/>
      <c r="V1085" s="70"/>
      <c r="W1085" s="70"/>
      <c r="X1085" s="70"/>
      <c r="Y1085" s="70"/>
      <c r="Z1085" s="70"/>
      <c r="AA1085" s="70"/>
      <c r="AB1085" s="70"/>
      <c r="AC1085" s="70"/>
      <c r="AD1085" s="70"/>
      <c r="AE1085" s="70"/>
      <c r="AF1085" s="70"/>
      <c r="AG1085" s="70"/>
      <c r="AH1085" s="70"/>
      <c r="AI1085" s="70"/>
      <c r="AJ1085" s="70"/>
      <c r="AK1085" s="70"/>
      <c r="AL1085" s="70"/>
      <c r="AM1085" s="70"/>
      <c r="AN1085" s="70">
        <v>9600</v>
      </c>
      <c r="AO1085" s="70">
        <v>7081.0339370000002</v>
      </c>
    </row>
    <row r="1086" spans="1:41" x14ac:dyDescent="0.25">
      <c r="A1086" s="72">
        <v>12832</v>
      </c>
      <c r="B1086" s="70"/>
      <c r="C1086" s="70"/>
      <c r="D1086" s="70"/>
      <c r="E1086" s="70"/>
      <c r="F1086" s="70"/>
      <c r="G1086" s="70"/>
      <c r="H1086" s="70"/>
      <c r="I1086" s="70"/>
      <c r="J1086" s="70"/>
      <c r="K1086" s="70"/>
      <c r="L1086" s="70"/>
      <c r="M1086" s="70"/>
      <c r="N1086" s="70">
        <v>59338</v>
      </c>
      <c r="O1086" s="70">
        <v>72680.182004999995</v>
      </c>
      <c r="P1086" s="70"/>
      <c r="Q1086" s="70"/>
      <c r="R1086" s="70"/>
      <c r="S1086" s="70"/>
      <c r="T1086" s="70"/>
      <c r="U1086" s="70"/>
      <c r="V1086" s="70"/>
      <c r="W1086" s="70"/>
      <c r="X1086" s="70"/>
      <c r="Y1086" s="70"/>
      <c r="Z1086" s="70"/>
      <c r="AA1086" s="70"/>
      <c r="AB1086" s="70"/>
      <c r="AC1086" s="70"/>
      <c r="AD1086" s="70"/>
      <c r="AE1086" s="70"/>
      <c r="AF1086" s="70"/>
      <c r="AG1086" s="70"/>
      <c r="AH1086" s="70"/>
      <c r="AI1086" s="70"/>
      <c r="AJ1086" s="70"/>
      <c r="AK1086" s="70"/>
      <c r="AL1086" s="70"/>
      <c r="AM1086" s="70"/>
      <c r="AN1086" s="70">
        <v>59338</v>
      </c>
      <c r="AO1086" s="70">
        <v>72680.182004999995</v>
      </c>
    </row>
    <row r="1087" spans="1:41" x14ac:dyDescent="0.25">
      <c r="A1087" s="72">
        <v>12837</v>
      </c>
      <c r="B1087" s="70"/>
      <c r="C1087" s="70"/>
      <c r="D1087" s="70"/>
      <c r="E1087" s="70"/>
      <c r="F1087" s="70"/>
      <c r="G1087" s="70"/>
      <c r="H1087" s="70"/>
      <c r="I1087" s="70"/>
      <c r="J1087" s="70"/>
      <c r="K1087" s="70"/>
      <c r="L1087" s="70"/>
      <c r="M1087" s="70"/>
      <c r="N1087" s="70"/>
      <c r="O1087" s="70"/>
      <c r="P1087" s="70"/>
      <c r="Q1087" s="70"/>
      <c r="R1087" s="70"/>
      <c r="S1087" s="70"/>
      <c r="T1087" s="70"/>
      <c r="U1087" s="70"/>
      <c r="V1087" s="70"/>
      <c r="W1087" s="70"/>
      <c r="X1087" s="70"/>
      <c r="Y1087" s="70"/>
      <c r="Z1087" s="70"/>
      <c r="AA1087" s="70"/>
      <c r="AB1087" s="70"/>
      <c r="AC1087" s="70"/>
      <c r="AD1087" s="70">
        <v>90467</v>
      </c>
      <c r="AE1087" s="70">
        <v>92878.752928999995</v>
      </c>
      <c r="AF1087" s="70"/>
      <c r="AG1087" s="70"/>
      <c r="AH1087" s="70"/>
      <c r="AI1087" s="70"/>
      <c r="AJ1087" s="70"/>
      <c r="AK1087" s="70"/>
      <c r="AL1087" s="70"/>
      <c r="AM1087" s="70"/>
      <c r="AN1087" s="70">
        <v>90467</v>
      </c>
      <c r="AO1087" s="70">
        <v>92878.752928999995</v>
      </c>
    </row>
    <row r="1088" spans="1:41" x14ac:dyDescent="0.25">
      <c r="A1088" s="72">
        <v>12838</v>
      </c>
      <c r="B1088" s="70"/>
      <c r="C1088" s="70"/>
      <c r="D1088" s="70"/>
      <c r="E1088" s="70"/>
      <c r="F1088" s="70"/>
      <c r="G1088" s="70"/>
      <c r="H1088" s="70"/>
      <c r="I1088" s="70"/>
      <c r="J1088" s="70"/>
      <c r="K1088" s="70"/>
      <c r="L1088" s="70"/>
      <c r="M1088" s="70"/>
      <c r="N1088" s="70"/>
      <c r="O1088" s="70"/>
      <c r="P1088" s="70"/>
      <c r="Q1088" s="70"/>
      <c r="R1088" s="70"/>
      <c r="S1088" s="70"/>
      <c r="T1088" s="70"/>
      <c r="U1088" s="70"/>
      <c r="V1088" s="70"/>
      <c r="W1088" s="70"/>
      <c r="X1088" s="70"/>
      <c r="Y1088" s="70"/>
      <c r="Z1088" s="70"/>
      <c r="AA1088" s="70"/>
      <c r="AB1088" s="70"/>
      <c r="AC1088" s="70"/>
      <c r="AD1088" s="70">
        <v>91699</v>
      </c>
      <c r="AE1088" s="70">
        <v>95406.507812000011</v>
      </c>
      <c r="AF1088" s="70"/>
      <c r="AG1088" s="70"/>
      <c r="AH1088" s="70"/>
      <c r="AI1088" s="70"/>
      <c r="AJ1088" s="70"/>
      <c r="AK1088" s="70"/>
      <c r="AL1088" s="70"/>
      <c r="AM1088" s="70"/>
      <c r="AN1088" s="70">
        <v>91699</v>
      </c>
      <c r="AO1088" s="70">
        <v>95406.507812000011</v>
      </c>
    </row>
    <row r="1089" spans="1:41" x14ac:dyDescent="0.25">
      <c r="A1089" s="72">
        <v>12841</v>
      </c>
      <c r="B1089" s="70"/>
      <c r="C1089" s="70"/>
      <c r="D1089" s="70"/>
      <c r="E1089" s="70"/>
      <c r="F1089" s="70"/>
      <c r="G1089" s="70"/>
      <c r="H1089" s="70"/>
      <c r="I1089" s="70"/>
      <c r="J1089" s="70"/>
      <c r="K1089" s="70"/>
      <c r="L1089" s="70"/>
      <c r="M1089" s="70"/>
      <c r="N1089" s="70">
        <v>40304</v>
      </c>
      <c r="O1089" s="70">
        <v>41508.326173000001</v>
      </c>
      <c r="P1089" s="70"/>
      <c r="Q1089" s="70"/>
      <c r="R1089" s="70"/>
      <c r="S1089" s="70"/>
      <c r="T1089" s="70"/>
      <c r="U1089" s="70"/>
      <c r="V1089" s="70"/>
      <c r="W1089" s="70"/>
      <c r="X1089" s="70"/>
      <c r="Y1089" s="70"/>
      <c r="Z1089" s="70"/>
      <c r="AA1089" s="70"/>
      <c r="AB1089" s="70"/>
      <c r="AC1089" s="70"/>
      <c r="AD1089" s="70"/>
      <c r="AE1089" s="70"/>
      <c r="AF1089" s="70"/>
      <c r="AG1089" s="70"/>
      <c r="AH1089" s="70"/>
      <c r="AI1089" s="70"/>
      <c r="AJ1089" s="70"/>
      <c r="AK1089" s="70"/>
      <c r="AL1089" s="70"/>
      <c r="AM1089" s="70"/>
      <c r="AN1089" s="70">
        <v>40304</v>
      </c>
      <c r="AO1089" s="70">
        <v>41508.326173000001</v>
      </c>
    </row>
    <row r="1090" spans="1:41" x14ac:dyDescent="0.25">
      <c r="A1090" s="72">
        <v>12880</v>
      </c>
      <c r="B1090" s="70"/>
      <c r="C1090" s="70"/>
      <c r="D1090" s="70"/>
      <c r="E1090" s="70"/>
      <c r="F1090" s="70"/>
      <c r="G1090" s="70"/>
      <c r="H1090" s="70"/>
      <c r="I1090" s="70"/>
      <c r="J1090" s="70"/>
      <c r="K1090" s="70"/>
      <c r="L1090" s="70"/>
      <c r="M1090" s="70"/>
      <c r="N1090" s="70">
        <v>54300</v>
      </c>
      <c r="O1090" s="70">
        <v>21824.116011999999</v>
      </c>
      <c r="P1090" s="70"/>
      <c r="Q1090" s="70"/>
      <c r="R1090" s="70"/>
      <c r="S1090" s="70"/>
      <c r="T1090" s="70"/>
      <c r="U1090" s="70"/>
      <c r="V1090" s="70"/>
      <c r="W1090" s="70"/>
      <c r="X1090" s="70"/>
      <c r="Y1090" s="70"/>
      <c r="Z1090" s="70"/>
      <c r="AA1090" s="70"/>
      <c r="AB1090" s="70"/>
      <c r="AC1090" s="70"/>
      <c r="AD1090" s="70"/>
      <c r="AE1090" s="70"/>
      <c r="AF1090" s="70"/>
      <c r="AG1090" s="70"/>
      <c r="AH1090" s="70"/>
      <c r="AI1090" s="70"/>
      <c r="AJ1090" s="70"/>
      <c r="AK1090" s="70"/>
      <c r="AL1090" s="70"/>
      <c r="AM1090" s="70"/>
      <c r="AN1090" s="70">
        <v>54300</v>
      </c>
      <c r="AO1090" s="70">
        <v>21824.116011999999</v>
      </c>
    </row>
    <row r="1091" spans="1:41" x14ac:dyDescent="0.25">
      <c r="A1091" s="72">
        <v>12908</v>
      </c>
      <c r="B1091" s="70"/>
      <c r="C1091" s="70"/>
      <c r="D1091" s="70"/>
      <c r="E1091" s="70"/>
      <c r="F1091" s="70"/>
      <c r="G1091" s="70"/>
      <c r="H1091" s="70"/>
      <c r="I1091" s="70"/>
      <c r="J1091" s="70"/>
      <c r="K1091" s="70"/>
      <c r="L1091" s="70"/>
      <c r="M1091" s="70"/>
      <c r="N1091" s="70"/>
      <c r="O1091" s="70"/>
      <c r="P1091" s="70"/>
      <c r="Q1091" s="70"/>
      <c r="R1091" s="70"/>
      <c r="S1091" s="70"/>
      <c r="T1091" s="70"/>
      <c r="U1091" s="70"/>
      <c r="V1091" s="70"/>
      <c r="W1091" s="70"/>
      <c r="X1091" s="70"/>
      <c r="Y1091" s="70"/>
      <c r="Z1091" s="70"/>
      <c r="AA1091" s="70"/>
      <c r="AB1091" s="70">
        <v>21344</v>
      </c>
      <c r="AC1091" s="70">
        <v>15435.340088000001</v>
      </c>
      <c r="AD1091" s="70"/>
      <c r="AE1091" s="70"/>
      <c r="AF1091" s="70"/>
      <c r="AG1091" s="70"/>
      <c r="AH1091" s="70"/>
      <c r="AI1091" s="70"/>
      <c r="AJ1091" s="70"/>
      <c r="AK1091" s="70"/>
      <c r="AL1091" s="70"/>
      <c r="AM1091" s="70"/>
      <c r="AN1091" s="70">
        <v>21344</v>
      </c>
      <c r="AO1091" s="70">
        <v>15435.340088000001</v>
      </c>
    </row>
    <row r="1092" spans="1:41" x14ac:dyDescent="0.25">
      <c r="A1092" s="72">
        <v>12909</v>
      </c>
      <c r="B1092" s="70"/>
      <c r="C1092" s="70"/>
      <c r="D1092" s="70"/>
      <c r="E1092" s="70"/>
      <c r="F1092" s="70"/>
      <c r="G1092" s="70"/>
      <c r="H1092" s="70"/>
      <c r="I1092" s="70"/>
      <c r="J1092" s="70"/>
      <c r="K1092" s="70"/>
      <c r="L1092" s="70"/>
      <c r="M1092" s="70"/>
      <c r="N1092" s="70"/>
      <c r="O1092" s="70"/>
      <c r="P1092" s="70"/>
      <c r="Q1092" s="70"/>
      <c r="R1092" s="70"/>
      <c r="S1092" s="70"/>
      <c r="T1092" s="70"/>
      <c r="U1092" s="70"/>
      <c r="V1092" s="70"/>
      <c r="W1092" s="70"/>
      <c r="X1092" s="70"/>
      <c r="Y1092" s="70"/>
      <c r="Z1092" s="70"/>
      <c r="AA1092" s="70"/>
      <c r="AB1092" s="70">
        <v>10248</v>
      </c>
      <c r="AC1092" s="70">
        <v>4170.0381260000004</v>
      </c>
      <c r="AD1092" s="70"/>
      <c r="AE1092" s="70"/>
      <c r="AF1092" s="70"/>
      <c r="AG1092" s="70"/>
      <c r="AH1092" s="70"/>
      <c r="AI1092" s="70"/>
      <c r="AJ1092" s="70"/>
      <c r="AK1092" s="70"/>
      <c r="AL1092" s="70"/>
      <c r="AM1092" s="70"/>
      <c r="AN1092" s="70">
        <v>10248</v>
      </c>
      <c r="AO1092" s="70">
        <v>4170.0381260000004</v>
      </c>
    </row>
    <row r="1093" spans="1:41" x14ac:dyDescent="0.25">
      <c r="A1093" s="72">
        <v>12929</v>
      </c>
      <c r="B1093" s="70"/>
      <c r="C1093" s="70"/>
      <c r="D1093" s="70"/>
      <c r="E1093" s="70"/>
      <c r="F1093" s="70"/>
      <c r="G1093" s="70"/>
      <c r="H1093" s="70"/>
      <c r="I1093" s="70"/>
      <c r="J1093" s="70"/>
      <c r="K1093" s="70"/>
      <c r="L1093" s="70"/>
      <c r="M1093" s="70"/>
      <c r="N1093" s="70">
        <v>86241</v>
      </c>
      <c r="O1093" s="70">
        <v>101768.646485</v>
      </c>
      <c r="P1093" s="70"/>
      <c r="Q1093" s="70"/>
      <c r="R1093" s="70"/>
      <c r="S1093" s="70"/>
      <c r="T1093" s="70"/>
      <c r="U1093" s="70"/>
      <c r="V1093" s="70"/>
      <c r="W1093" s="70"/>
      <c r="X1093" s="70"/>
      <c r="Y1093" s="70"/>
      <c r="Z1093" s="70"/>
      <c r="AA1093" s="70"/>
      <c r="AB1093" s="70"/>
      <c r="AC1093" s="70"/>
      <c r="AD1093" s="70"/>
      <c r="AE1093" s="70"/>
      <c r="AF1093" s="70"/>
      <c r="AG1093" s="70"/>
      <c r="AH1093" s="70"/>
      <c r="AI1093" s="70"/>
      <c r="AJ1093" s="70"/>
      <c r="AK1093" s="70"/>
      <c r="AL1093" s="70"/>
      <c r="AM1093" s="70"/>
      <c r="AN1093" s="70">
        <v>86241</v>
      </c>
      <c r="AO1093" s="70">
        <v>101768.646485</v>
      </c>
    </row>
    <row r="1094" spans="1:41" x14ac:dyDescent="0.25">
      <c r="A1094" s="72">
        <v>12933</v>
      </c>
      <c r="B1094" s="70"/>
      <c r="C1094" s="70"/>
      <c r="D1094" s="70"/>
      <c r="E1094" s="70"/>
      <c r="F1094" s="70"/>
      <c r="G1094" s="70"/>
      <c r="H1094" s="70"/>
      <c r="I1094" s="70"/>
      <c r="J1094" s="70"/>
      <c r="K1094" s="70"/>
      <c r="L1094" s="70"/>
      <c r="M1094" s="70"/>
      <c r="N1094" s="70">
        <v>13162</v>
      </c>
      <c r="O1094" s="70">
        <v>13604.606628000001</v>
      </c>
      <c r="P1094" s="70"/>
      <c r="Q1094" s="70"/>
      <c r="R1094" s="70"/>
      <c r="S1094" s="70"/>
      <c r="T1094" s="70"/>
      <c r="U1094" s="70"/>
      <c r="V1094" s="70"/>
      <c r="W1094" s="70"/>
      <c r="X1094" s="70"/>
      <c r="Y1094" s="70"/>
      <c r="Z1094" s="70"/>
      <c r="AA1094" s="70"/>
      <c r="AB1094" s="70"/>
      <c r="AC1094" s="70"/>
      <c r="AD1094" s="70"/>
      <c r="AE1094" s="70"/>
      <c r="AF1094" s="70"/>
      <c r="AG1094" s="70"/>
      <c r="AH1094" s="70"/>
      <c r="AI1094" s="70"/>
      <c r="AJ1094" s="70"/>
      <c r="AK1094" s="70"/>
      <c r="AL1094" s="70"/>
      <c r="AM1094" s="70"/>
      <c r="AN1094" s="70">
        <v>13162</v>
      </c>
      <c r="AO1094" s="70">
        <v>13604.606628000001</v>
      </c>
    </row>
    <row r="1095" spans="1:41" x14ac:dyDescent="0.25">
      <c r="A1095" s="72">
        <v>12934</v>
      </c>
      <c r="B1095" s="70"/>
      <c r="C1095" s="70"/>
      <c r="D1095" s="70"/>
      <c r="E1095" s="70"/>
      <c r="F1095" s="70"/>
      <c r="G1095" s="70"/>
      <c r="H1095" s="70"/>
      <c r="I1095" s="70"/>
      <c r="J1095" s="70"/>
      <c r="K1095" s="70"/>
      <c r="L1095" s="70"/>
      <c r="M1095" s="70"/>
      <c r="N1095" s="70">
        <v>14086</v>
      </c>
      <c r="O1095" s="70">
        <v>10296.411437999999</v>
      </c>
      <c r="P1095" s="70"/>
      <c r="Q1095" s="70"/>
      <c r="R1095" s="70"/>
      <c r="S1095" s="70"/>
      <c r="T1095" s="70"/>
      <c r="U1095" s="70"/>
      <c r="V1095" s="70"/>
      <c r="W1095" s="70"/>
      <c r="X1095" s="70"/>
      <c r="Y1095" s="70"/>
      <c r="Z1095" s="70"/>
      <c r="AA1095" s="70"/>
      <c r="AB1095" s="70"/>
      <c r="AC1095" s="70"/>
      <c r="AD1095" s="70"/>
      <c r="AE1095" s="70"/>
      <c r="AF1095" s="70"/>
      <c r="AG1095" s="70"/>
      <c r="AH1095" s="70"/>
      <c r="AI1095" s="70"/>
      <c r="AJ1095" s="70"/>
      <c r="AK1095" s="70"/>
      <c r="AL1095" s="70"/>
      <c r="AM1095" s="70"/>
      <c r="AN1095" s="70">
        <v>14086</v>
      </c>
      <c r="AO1095" s="70">
        <v>10296.411437999999</v>
      </c>
    </row>
    <row r="1096" spans="1:41" x14ac:dyDescent="0.25">
      <c r="A1096" s="72">
        <v>12943</v>
      </c>
      <c r="B1096" s="70"/>
      <c r="C1096" s="70"/>
      <c r="D1096" s="70"/>
      <c r="E1096" s="70"/>
      <c r="F1096" s="70"/>
      <c r="G1096" s="70"/>
      <c r="H1096" s="70"/>
      <c r="I1096" s="70"/>
      <c r="J1096" s="70"/>
      <c r="K1096" s="70"/>
      <c r="L1096" s="70"/>
      <c r="M1096" s="70"/>
      <c r="N1096" s="70">
        <v>95765</v>
      </c>
      <c r="O1096" s="70">
        <v>107482.219727</v>
      </c>
      <c r="P1096" s="70"/>
      <c r="Q1096" s="70"/>
      <c r="R1096" s="70"/>
      <c r="S1096" s="70"/>
      <c r="T1096" s="70"/>
      <c r="U1096" s="70"/>
      <c r="V1096" s="70"/>
      <c r="W1096" s="70"/>
      <c r="X1096" s="70"/>
      <c r="Y1096" s="70"/>
      <c r="Z1096" s="70"/>
      <c r="AA1096" s="70"/>
      <c r="AB1096" s="70"/>
      <c r="AC1096" s="70"/>
      <c r="AD1096" s="70"/>
      <c r="AE1096" s="70"/>
      <c r="AF1096" s="70"/>
      <c r="AG1096" s="70"/>
      <c r="AH1096" s="70"/>
      <c r="AI1096" s="70"/>
      <c r="AJ1096" s="70"/>
      <c r="AK1096" s="70"/>
      <c r="AL1096" s="70"/>
      <c r="AM1096" s="70"/>
      <c r="AN1096" s="70">
        <v>95765</v>
      </c>
      <c r="AO1096" s="70">
        <v>107482.219727</v>
      </c>
    </row>
    <row r="1097" spans="1:41" x14ac:dyDescent="0.25">
      <c r="A1097" s="72">
        <v>12944</v>
      </c>
      <c r="B1097" s="70"/>
      <c r="C1097" s="70"/>
      <c r="D1097" s="70"/>
      <c r="E1097" s="70"/>
      <c r="F1097" s="70"/>
      <c r="G1097" s="70"/>
      <c r="H1097" s="70"/>
      <c r="I1097" s="70"/>
      <c r="J1097" s="70"/>
      <c r="K1097" s="70"/>
      <c r="L1097" s="70"/>
      <c r="M1097" s="70"/>
      <c r="N1097" s="70">
        <v>84314</v>
      </c>
      <c r="O1097" s="70">
        <v>102463.02636799999</v>
      </c>
      <c r="P1097" s="70"/>
      <c r="Q1097" s="70"/>
      <c r="R1097" s="70"/>
      <c r="S1097" s="70"/>
      <c r="T1097" s="70"/>
      <c r="U1097" s="70"/>
      <c r="V1097" s="70"/>
      <c r="W1097" s="70"/>
      <c r="X1097" s="70"/>
      <c r="Y1097" s="70"/>
      <c r="Z1097" s="70"/>
      <c r="AA1097" s="70"/>
      <c r="AB1097" s="70"/>
      <c r="AC1097" s="70"/>
      <c r="AD1097" s="70"/>
      <c r="AE1097" s="70"/>
      <c r="AF1097" s="70"/>
      <c r="AG1097" s="70"/>
      <c r="AH1097" s="70"/>
      <c r="AI1097" s="70"/>
      <c r="AJ1097" s="70"/>
      <c r="AK1097" s="70"/>
      <c r="AL1097" s="70"/>
      <c r="AM1097" s="70"/>
      <c r="AN1097" s="70">
        <v>84314</v>
      </c>
      <c r="AO1097" s="70">
        <v>102463.02636799999</v>
      </c>
    </row>
    <row r="1098" spans="1:41" x14ac:dyDescent="0.25">
      <c r="A1098" s="72">
        <v>12946</v>
      </c>
      <c r="B1098" s="70"/>
      <c r="C1098" s="70"/>
      <c r="D1098" s="70"/>
      <c r="E1098" s="70"/>
      <c r="F1098" s="70"/>
      <c r="G1098" s="70"/>
      <c r="H1098" s="70"/>
      <c r="I1098" s="70"/>
      <c r="J1098" s="70"/>
      <c r="K1098" s="70"/>
      <c r="L1098" s="70"/>
      <c r="M1098" s="70"/>
      <c r="N1098" s="70">
        <v>94828</v>
      </c>
      <c r="O1098" s="70">
        <v>102674.81054599999</v>
      </c>
      <c r="P1098" s="70"/>
      <c r="Q1098" s="70"/>
      <c r="R1098" s="70"/>
      <c r="S1098" s="70"/>
      <c r="T1098" s="70"/>
      <c r="U1098" s="70"/>
      <c r="V1098" s="70"/>
      <c r="W1098" s="70"/>
      <c r="X1098" s="70"/>
      <c r="Y1098" s="70"/>
      <c r="Z1098" s="70"/>
      <c r="AA1098" s="70"/>
      <c r="AB1098" s="70"/>
      <c r="AC1098" s="70"/>
      <c r="AD1098" s="70"/>
      <c r="AE1098" s="70"/>
      <c r="AF1098" s="70"/>
      <c r="AG1098" s="70"/>
      <c r="AH1098" s="70"/>
      <c r="AI1098" s="70"/>
      <c r="AJ1098" s="70"/>
      <c r="AK1098" s="70"/>
      <c r="AL1098" s="70"/>
      <c r="AM1098" s="70"/>
      <c r="AN1098" s="70">
        <v>94828</v>
      </c>
      <c r="AO1098" s="70">
        <v>102674.81054599999</v>
      </c>
    </row>
    <row r="1099" spans="1:41" x14ac:dyDescent="0.25">
      <c r="A1099" s="72">
        <v>12950</v>
      </c>
      <c r="B1099" s="70"/>
      <c r="C1099" s="70"/>
      <c r="D1099" s="70"/>
      <c r="E1099" s="70"/>
      <c r="F1099" s="70"/>
      <c r="G1099" s="70"/>
      <c r="H1099" s="70"/>
      <c r="I1099" s="70"/>
      <c r="J1099" s="70"/>
      <c r="K1099" s="70"/>
      <c r="L1099" s="70"/>
      <c r="M1099" s="70"/>
      <c r="N1099" s="70">
        <v>110633</v>
      </c>
      <c r="O1099" s="70">
        <v>122361.115234</v>
      </c>
      <c r="P1099" s="70"/>
      <c r="Q1099" s="70"/>
      <c r="R1099" s="70"/>
      <c r="S1099" s="70"/>
      <c r="T1099" s="70"/>
      <c r="U1099" s="70"/>
      <c r="V1099" s="70"/>
      <c r="W1099" s="70"/>
      <c r="X1099" s="70"/>
      <c r="Y1099" s="70"/>
      <c r="Z1099" s="70"/>
      <c r="AA1099" s="70"/>
      <c r="AB1099" s="70"/>
      <c r="AC1099" s="70"/>
      <c r="AD1099" s="70"/>
      <c r="AE1099" s="70"/>
      <c r="AF1099" s="70"/>
      <c r="AG1099" s="70"/>
      <c r="AH1099" s="70"/>
      <c r="AI1099" s="70"/>
      <c r="AJ1099" s="70"/>
      <c r="AK1099" s="70"/>
      <c r="AL1099" s="70"/>
      <c r="AM1099" s="70"/>
      <c r="AN1099" s="70">
        <v>110633</v>
      </c>
      <c r="AO1099" s="70">
        <v>122361.115234</v>
      </c>
    </row>
    <row r="1100" spans="1:41" x14ac:dyDescent="0.25">
      <c r="A1100" s="72">
        <v>12952</v>
      </c>
      <c r="B1100" s="70"/>
      <c r="C1100" s="70"/>
      <c r="D1100" s="70"/>
      <c r="E1100" s="70"/>
      <c r="F1100" s="70"/>
      <c r="G1100" s="70"/>
      <c r="H1100" s="70"/>
      <c r="I1100" s="70"/>
      <c r="J1100" s="70"/>
      <c r="K1100" s="70"/>
      <c r="L1100" s="70"/>
      <c r="M1100" s="70"/>
      <c r="N1100" s="70"/>
      <c r="O1100" s="70"/>
      <c r="P1100" s="70"/>
      <c r="Q1100" s="70"/>
      <c r="R1100" s="70"/>
      <c r="S1100" s="70"/>
      <c r="T1100" s="70"/>
      <c r="U1100" s="70"/>
      <c r="V1100" s="70"/>
      <c r="W1100" s="70"/>
      <c r="X1100" s="70"/>
      <c r="Y1100" s="70"/>
      <c r="Z1100" s="70"/>
      <c r="AA1100" s="70"/>
      <c r="AB1100" s="70"/>
      <c r="AC1100" s="70"/>
      <c r="AD1100" s="70"/>
      <c r="AE1100" s="70"/>
      <c r="AF1100" s="70"/>
      <c r="AG1100" s="70"/>
      <c r="AH1100" s="70"/>
      <c r="AI1100" s="70"/>
      <c r="AJ1100" s="70"/>
      <c r="AK1100" s="70"/>
      <c r="AL1100" s="70">
        <v>98610</v>
      </c>
      <c r="AM1100" s="70">
        <v>104296.42773499999</v>
      </c>
      <c r="AN1100" s="70">
        <v>98610</v>
      </c>
      <c r="AO1100" s="70">
        <v>104296.42773499999</v>
      </c>
    </row>
    <row r="1101" spans="1:41" x14ac:dyDescent="0.25">
      <c r="A1101" s="72">
        <v>12953</v>
      </c>
      <c r="B1101" s="70"/>
      <c r="C1101" s="70"/>
      <c r="D1101" s="70"/>
      <c r="E1101" s="70"/>
      <c r="F1101" s="70"/>
      <c r="G1101" s="70"/>
      <c r="H1101" s="70"/>
      <c r="I1101" s="70"/>
      <c r="J1101" s="70"/>
      <c r="K1101" s="70"/>
      <c r="L1101" s="70"/>
      <c r="M1101" s="70"/>
      <c r="N1101" s="70">
        <v>13623</v>
      </c>
      <c r="O1101" s="70">
        <v>18064.688109999999</v>
      </c>
      <c r="P1101" s="70"/>
      <c r="Q1101" s="70"/>
      <c r="R1101" s="70"/>
      <c r="S1101" s="70"/>
      <c r="T1101" s="70"/>
      <c r="U1101" s="70"/>
      <c r="V1101" s="70"/>
      <c r="W1101" s="70"/>
      <c r="X1101" s="70"/>
      <c r="Y1101" s="70"/>
      <c r="Z1101" s="70"/>
      <c r="AA1101" s="70"/>
      <c r="AB1101" s="70"/>
      <c r="AC1101" s="70"/>
      <c r="AD1101" s="70"/>
      <c r="AE1101" s="70"/>
      <c r="AF1101" s="70"/>
      <c r="AG1101" s="70"/>
      <c r="AH1101" s="70"/>
      <c r="AI1101" s="70"/>
      <c r="AJ1101" s="70"/>
      <c r="AK1101" s="70"/>
      <c r="AL1101" s="70"/>
      <c r="AM1101" s="70"/>
      <c r="AN1101" s="70">
        <v>13623</v>
      </c>
      <c r="AO1101" s="70">
        <v>18064.688109999999</v>
      </c>
    </row>
    <row r="1102" spans="1:41" x14ac:dyDescent="0.25">
      <c r="A1102" s="72">
        <v>12955</v>
      </c>
      <c r="B1102" s="70"/>
      <c r="C1102" s="70"/>
      <c r="D1102" s="70"/>
      <c r="E1102" s="70"/>
      <c r="F1102" s="70"/>
      <c r="G1102" s="70"/>
      <c r="H1102" s="70"/>
      <c r="I1102" s="70"/>
      <c r="J1102" s="70"/>
      <c r="K1102" s="70"/>
      <c r="L1102" s="70"/>
      <c r="M1102" s="70"/>
      <c r="N1102" s="70"/>
      <c r="O1102" s="70"/>
      <c r="P1102" s="70"/>
      <c r="Q1102" s="70"/>
      <c r="R1102" s="70"/>
      <c r="S1102" s="70"/>
      <c r="T1102" s="70"/>
      <c r="U1102" s="70"/>
      <c r="V1102" s="70"/>
      <c r="W1102" s="70"/>
      <c r="X1102" s="70"/>
      <c r="Y1102" s="70"/>
      <c r="Z1102" s="70"/>
      <c r="AA1102" s="70"/>
      <c r="AB1102" s="70"/>
      <c r="AC1102" s="70"/>
      <c r="AD1102" s="70"/>
      <c r="AE1102" s="70"/>
      <c r="AF1102" s="70"/>
      <c r="AG1102" s="70"/>
      <c r="AH1102" s="70"/>
      <c r="AI1102" s="70"/>
      <c r="AJ1102" s="70"/>
      <c r="AK1102" s="70"/>
      <c r="AL1102" s="70">
        <v>92209</v>
      </c>
      <c r="AM1102" s="70">
        <v>94714.805664</v>
      </c>
      <c r="AN1102" s="70">
        <v>92209</v>
      </c>
      <c r="AO1102" s="70">
        <v>94714.805664</v>
      </c>
    </row>
    <row r="1103" spans="1:41" x14ac:dyDescent="0.25">
      <c r="A1103" s="72">
        <v>12957</v>
      </c>
      <c r="B1103" s="70"/>
      <c r="C1103" s="70"/>
      <c r="D1103" s="70"/>
      <c r="E1103" s="70"/>
      <c r="F1103" s="70"/>
      <c r="G1103" s="70"/>
      <c r="H1103" s="70"/>
      <c r="I1103" s="70"/>
      <c r="J1103" s="70"/>
      <c r="K1103" s="70"/>
      <c r="L1103" s="70"/>
      <c r="M1103" s="70"/>
      <c r="N1103" s="70">
        <v>101544</v>
      </c>
      <c r="O1103" s="70">
        <v>99640.453125</v>
      </c>
      <c r="P1103" s="70"/>
      <c r="Q1103" s="70"/>
      <c r="R1103" s="70"/>
      <c r="S1103" s="70"/>
      <c r="T1103" s="70"/>
      <c r="U1103" s="70"/>
      <c r="V1103" s="70"/>
      <c r="W1103" s="70"/>
      <c r="X1103" s="70"/>
      <c r="Y1103" s="70"/>
      <c r="Z1103" s="70"/>
      <c r="AA1103" s="70"/>
      <c r="AB1103" s="70"/>
      <c r="AC1103" s="70"/>
      <c r="AD1103" s="70"/>
      <c r="AE1103" s="70"/>
      <c r="AF1103" s="70"/>
      <c r="AG1103" s="70"/>
      <c r="AH1103" s="70"/>
      <c r="AI1103" s="70"/>
      <c r="AJ1103" s="70"/>
      <c r="AK1103" s="70"/>
      <c r="AL1103" s="70"/>
      <c r="AM1103" s="70"/>
      <c r="AN1103" s="70">
        <v>101544</v>
      </c>
      <c r="AO1103" s="70">
        <v>99640.453125</v>
      </c>
    </row>
    <row r="1104" spans="1:41" x14ac:dyDescent="0.25">
      <c r="A1104" s="72">
        <v>12970</v>
      </c>
      <c r="B1104" s="70"/>
      <c r="C1104" s="70"/>
      <c r="D1104" s="70"/>
      <c r="E1104" s="70"/>
      <c r="F1104" s="70"/>
      <c r="G1104" s="70"/>
      <c r="H1104" s="70"/>
      <c r="I1104" s="70"/>
      <c r="J1104" s="70">
        <v>1400</v>
      </c>
      <c r="K1104" s="70">
        <v>346.48180699999995</v>
      </c>
      <c r="L1104" s="70"/>
      <c r="M1104" s="70"/>
      <c r="N1104" s="70"/>
      <c r="O1104" s="70"/>
      <c r="P1104" s="70"/>
      <c r="Q1104" s="70"/>
      <c r="R1104" s="70"/>
      <c r="S1104" s="70"/>
      <c r="T1104" s="70"/>
      <c r="U1104" s="70"/>
      <c r="V1104" s="70"/>
      <c r="W1104" s="70"/>
      <c r="X1104" s="70"/>
      <c r="Y1104" s="70"/>
      <c r="Z1104" s="70"/>
      <c r="AA1104" s="70"/>
      <c r="AB1104" s="70"/>
      <c r="AC1104" s="70"/>
      <c r="AD1104" s="70"/>
      <c r="AE1104" s="70"/>
      <c r="AF1104" s="70"/>
      <c r="AG1104" s="70"/>
      <c r="AH1104" s="70"/>
      <c r="AI1104" s="70"/>
      <c r="AJ1104" s="70"/>
      <c r="AK1104" s="70"/>
      <c r="AL1104" s="70"/>
      <c r="AM1104" s="70"/>
      <c r="AN1104" s="70">
        <v>1400</v>
      </c>
      <c r="AO1104" s="70">
        <v>346.48180699999995</v>
      </c>
    </row>
    <row r="1105" spans="1:41" x14ac:dyDescent="0.25">
      <c r="A1105" s="72">
        <v>12975</v>
      </c>
      <c r="B1105" s="70"/>
      <c r="C1105" s="70"/>
      <c r="D1105" s="70"/>
      <c r="E1105" s="70"/>
      <c r="F1105" s="70"/>
      <c r="G1105" s="70"/>
      <c r="H1105" s="70"/>
      <c r="I1105" s="70"/>
      <c r="J1105" s="70">
        <v>2500</v>
      </c>
      <c r="K1105" s="70">
        <v>3208.9474340000002</v>
      </c>
      <c r="L1105" s="70"/>
      <c r="M1105" s="70"/>
      <c r="N1105" s="70"/>
      <c r="O1105" s="70"/>
      <c r="P1105" s="70"/>
      <c r="Q1105" s="70"/>
      <c r="R1105" s="70"/>
      <c r="S1105" s="70"/>
      <c r="T1105" s="70"/>
      <c r="U1105" s="70"/>
      <c r="V1105" s="70"/>
      <c r="W1105" s="70"/>
      <c r="X1105" s="70"/>
      <c r="Y1105" s="70"/>
      <c r="Z1105" s="70"/>
      <c r="AA1105" s="70"/>
      <c r="AB1105" s="70"/>
      <c r="AC1105" s="70"/>
      <c r="AD1105" s="70"/>
      <c r="AE1105" s="70"/>
      <c r="AF1105" s="70"/>
      <c r="AG1105" s="70"/>
      <c r="AH1105" s="70"/>
      <c r="AI1105" s="70"/>
      <c r="AJ1105" s="70"/>
      <c r="AK1105" s="70"/>
      <c r="AL1105" s="70"/>
      <c r="AM1105" s="70"/>
      <c r="AN1105" s="70">
        <v>2500</v>
      </c>
      <c r="AO1105" s="70">
        <v>3208.9474340000002</v>
      </c>
    </row>
    <row r="1106" spans="1:41" x14ac:dyDescent="0.25">
      <c r="A1106" s="72">
        <v>12977</v>
      </c>
      <c r="B1106" s="70"/>
      <c r="C1106" s="70"/>
      <c r="D1106" s="70"/>
      <c r="E1106" s="70"/>
      <c r="F1106" s="70"/>
      <c r="G1106" s="70"/>
      <c r="H1106" s="70"/>
      <c r="I1106" s="70"/>
      <c r="J1106" s="70">
        <v>17300</v>
      </c>
      <c r="K1106" s="70">
        <v>13557.576438</v>
      </c>
      <c r="L1106" s="70"/>
      <c r="M1106" s="70"/>
      <c r="N1106" s="70"/>
      <c r="O1106" s="70"/>
      <c r="P1106" s="70"/>
      <c r="Q1106" s="70"/>
      <c r="R1106" s="70"/>
      <c r="S1106" s="70"/>
      <c r="T1106" s="70"/>
      <c r="U1106" s="70"/>
      <c r="V1106" s="70"/>
      <c r="W1106" s="70"/>
      <c r="X1106" s="70"/>
      <c r="Y1106" s="70"/>
      <c r="Z1106" s="70"/>
      <c r="AA1106" s="70"/>
      <c r="AB1106" s="70"/>
      <c r="AC1106" s="70"/>
      <c r="AD1106" s="70"/>
      <c r="AE1106" s="70"/>
      <c r="AF1106" s="70"/>
      <c r="AG1106" s="70"/>
      <c r="AH1106" s="70"/>
      <c r="AI1106" s="70"/>
      <c r="AJ1106" s="70"/>
      <c r="AK1106" s="70"/>
      <c r="AL1106" s="70"/>
      <c r="AM1106" s="70"/>
      <c r="AN1106" s="70">
        <v>17300</v>
      </c>
      <c r="AO1106" s="70">
        <v>13557.576438</v>
      </c>
    </row>
    <row r="1107" spans="1:41" x14ac:dyDescent="0.25">
      <c r="A1107" s="72">
        <v>12983</v>
      </c>
      <c r="B1107" s="70"/>
      <c r="C1107" s="70"/>
      <c r="D1107" s="70"/>
      <c r="E1107" s="70"/>
      <c r="F1107" s="70"/>
      <c r="G1107" s="70"/>
      <c r="H1107" s="70"/>
      <c r="I1107" s="70"/>
      <c r="J1107" s="70"/>
      <c r="K1107" s="70"/>
      <c r="L1107" s="70"/>
      <c r="M1107" s="70"/>
      <c r="N1107" s="70"/>
      <c r="O1107" s="70"/>
      <c r="P1107" s="70"/>
      <c r="Q1107" s="70"/>
      <c r="R1107" s="70"/>
      <c r="S1107" s="70"/>
      <c r="T1107" s="70"/>
      <c r="U1107" s="70"/>
      <c r="V1107" s="70"/>
      <c r="W1107" s="70"/>
      <c r="X1107" s="70"/>
      <c r="Y1107" s="70"/>
      <c r="Z1107" s="70"/>
      <c r="AA1107" s="70"/>
      <c r="AB1107" s="70">
        <v>28866</v>
      </c>
      <c r="AC1107" s="70">
        <v>28573.979889000002</v>
      </c>
      <c r="AD1107" s="70"/>
      <c r="AE1107" s="70"/>
      <c r="AF1107" s="70"/>
      <c r="AG1107" s="70"/>
      <c r="AH1107" s="70"/>
      <c r="AI1107" s="70"/>
      <c r="AJ1107" s="70"/>
      <c r="AK1107" s="70"/>
      <c r="AL1107" s="70"/>
      <c r="AM1107" s="70"/>
      <c r="AN1107" s="70">
        <v>28866</v>
      </c>
      <c r="AO1107" s="70">
        <v>28573.979889000002</v>
      </c>
    </row>
    <row r="1108" spans="1:41" x14ac:dyDescent="0.25">
      <c r="A1108" s="72">
        <v>12985</v>
      </c>
      <c r="B1108" s="70"/>
      <c r="C1108" s="70"/>
      <c r="D1108" s="70"/>
      <c r="E1108" s="70"/>
      <c r="F1108" s="70"/>
      <c r="G1108" s="70"/>
      <c r="H1108" s="70"/>
      <c r="I1108" s="70"/>
      <c r="J1108" s="70">
        <v>4500</v>
      </c>
      <c r="K1108" s="70">
        <v>14308.452271</v>
      </c>
      <c r="L1108" s="70"/>
      <c r="M1108" s="70"/>
      <c r="N1108" s="70"/>
      <c r="O1108" s="70"/>
      <c r="P1108" s="70"/>
      <c r="Q1108" s="70"/>
      <c r="R1108" s="70"/>
      <c r="S1108" s="70"/>
      <c r="T1108" s="70"/>
      <c r="U1108" s="70"/>
      <c r="V1108" s="70"/>
      <c r="W1108" s="70"/>
      <c r="X1108" s="70"/>
      <c r="Y1108" s="70"/>
      <c r="Z1108" s="70"/>
      <c r="AA1108" s="70"/>
      <c r="AB1108" s="70"/>
      <c r="AC1108" s="70"/>
      <c r="AD1108" s="70"/>
      <c r="AE1108" s="70"/>
      <c r="AF1108" s="70"/>
      <c r="AG1108" s="70"/>
      <c r="AH1108" s="70"/>
      <c r="AI1108" s="70"/>
      <c r="AJ1108" s="70"/>
      <c r="AK1108" s="70"/>
      <c r="AL1108" s="70"/>
      <c r="AM1108" s="70"/>
      <c r="AN1108" s="70">
        <v>4500</v>
      </c>
      <c r="AO1108" s="70">
        <v>14308.452271</v>
      </c>
    </row>
    <row r="1109" spans="1:41" x14ac:dyDescent="0.25">
      <c r="A1109" s="72">
        <v>12987</v>
      </c>
      <c r="B1109" s="70"/>
      <c r="C1109" s="70"/>
      <c r="D1109" s="70"/>
      <c r="E1109" s="70"/>
      <c r="F1109" s="70"/>
      <c r="G1109" s="70"/>
      <c r="H1109" s="70"/>
      <c r="I1109" s="70"/>
      <c r="J1109" s="70"/>
      <c r="K1109" s="70"/>
      <c r="L1109" s="70"/>
      <c r="M1109" s="70"/>
      <c r="N1109" s="70"/>
      <c r="O1109" s="70"/>
      <c r="P1109" s="70"/>
      <c r="Q1109" s="70"/>
      <c r="R1109" s="70"/>
      <c r="S1109" s="70"/>
      <c r="T1109" s="70"/>
      <c r="U1109" s="70"/>
      <c r="V1109" s="70"/>
      <c r="W1109" s="70"/>
      <c r="X1109" s="70"/>
      <c r="Y1109" s="70"/>
      <c r="Z1109" s="70"/>
      <c r="AA1109" s="70"/>
      <c r="AB1109" s="70">
        <v>24425</v>
      </c>
      <c r="AC1109" s="70">
        <v>25190.327423999999</v>
      </c>
      <c r="AD1109" s="70"/>
      <c r="AE1109" s="70"/>
      <c r="AF1109" s="70"/>
      <c r="AG1109" s="70"/>
      <c r="AH1109" s="70"/>
      <c r="AI1109" s="70"/>
      <c r="AJ1109" s="70"/>
      <c r="AK1109" s="70"/>
      <c r="AL1109" s="70"/>
      <c r="AM1109" s="70"/>
      <c r="AN1109" s="70">
        <v>24425</v>
      </c>
      <c r="AO1109" s="70">
        <v>25190.327423999999</v>
      </c>
    </row>
    <row r="1110" spans="1:41" x14ac:dyDescent="0.25">
      <c r="A1110" s="72">
        <v>12994</v>
      </c>
      <c r="B1110" s="70"/>
      <c r="C1110" s="70"/>
      <c r="D1110" s="70"/>
      <c r="E1110" s="70"/>
      <c r="F1110" s="70"/>
      <c r="G1110" s="70"/>
      <c r="H1110" s="70"/>
      <c r="I1110" s="70"/>
      <c r="J1110" s="70">
        <v>17700</v>
      </c>
      <c r="K1110" s="70">
        <v>12577.36959</v>
      </c>
      <c r="L1110" s="70"/>
      <c r="M1110" s="70"/>
      <c r="N1110" s="70"/>
      <c r="O1110" s="70"/>
      <c r="P1110" s="70"/>
      <c r="Q1110" s="70"/>
      <c r="R1110" s="70"/>
      <c r="S1110" s="70"/>
      <c r="T1110" s="70"/>
      <c r="U1110" s="70"/>
      <c r="V1110" s="70"/>
      <c r="W1110" s="70"/>
      <c r="X1110" s="70"/>
      <c r="Y1110" s="70"/>
      <c r="Z1110" s="70"/>
      <c r="AA1110" s="70"/>
      <c r="AB1110" s="70"/>
      <c r="AC1110" s="70"/>
      <c r="AD1110" s="70"/>
      <c r="AE1110" s="70"/>
      <c r="AF1110" s="70"/>
      <c r="AG1110" s="70"/>
      <c r="AH1110" s="70"/>
      <c r="AI1110" s="70"/>
      <c r="AJ1110" s="70"/>
      <c r="AK1110" s="70"/>
      <c r="AL1110" s="70"/>
      <c r="AM1110" s="70"/>
      <c r="AN1110" s="70">
        <v>17700</v>
      </c>
      <c r="AO1110" s="70">
        <v>12577.36959</v>
      </c>
    </row>
    <row r="1111" spans="1:41" x14ac:dyDescent="0.25">
      <c r="A1111" s="72">
        <v>13001</v>
      </c>
      <c r="B1111" s="70"/>
      <c r="C1111" s="70"/>
      <c r="D1111" s="70"/>
      <c r="E1111" s="70"/>
      <c r="F1111" s="70"/>
      <c r="G1111" s="70"/>
      <c r="H1111" s="70"/>
      <c r="I1111" s="70"/>
      <c r="J1111" s="70">
        <v>15100</v>
      </c>
      <c r="K1111" s="70">
        <v>9894.8620010000013</v>
      </c>
      <c r="L1111" s="70"/>
      <c r="M1111" s="70"/>
      <c r="N1111" s="70"/>
      <c r="O1111" s="70"/>
      <c r="P1111" s="70"/>
      <c r="Q1111" s="70"/>
      <c r="R1111" s="70"/>
      <c r="S1111" s="70"/>
      <c r="T1111" s="70"/>
      <c r="U1111" s="70"/>
      <c r="V1111" s="70"/>
      <c r="W1111" s="70"/>
      <c r="X1111" s="70"/>
      <c r="Y1111" s="70"/>
      <c r="Z1111" s="70"/>
      <c r="AA1111" s="70"/>
      <c r="AB1111" s="70"/>
      <c r="AC1111" s="70"/>
      <c r="AD1111" s="70"/>
      <c r="AE1111" s="70"/>
      <c r="AF1111" s="70"/>
      <c r="AG1111" s="70"/>
      <c r="AH1111" s="70"/>
      <c r="AI1111" s="70"/>
      <c r="AJ1111" s="70"/>
      <c r="AK1111" s="70"/>
      <c r="AL1111" s="70"/>
      <c r="AM1111" s="70"/>
      <c r="AN1111" s="70">
        <v>15100</v>
      </c>
      <c r="AO1111" s="70">
        <v>9894.8620010000013</v>
      </c>
    </row>
    <row r="1112" spans="1:41" x14ac:dyDescent="0.25">
      <c r="A1112" s="72">
        <v>13010</v>
      </c>
      <c r="B1112" s="70"/>
      <c r="C1112" s="70"/>
      <c r="D1112" s="70"/>
      <c r="E1112" s="70"/>
      <c r="F1112" s="70"/>
      <c r="G1112" s="70"/>
      <c r="H1112" s="70"/>
      <c r="I1112" s="70"/>
      <c r="J1112" s="70">
        <v>11400</v>
      </c>
      <c r="K1112" s="70">
        <v>10878.200996</v>
      </c>
      <c r="L1112" s="70"/>
      <c r="M1112" s="70"/>
      <c r="N1112" s="70"/>
      <c r="O1112" s="70"/>
      <c r="P1112" s="70"/>
      <c r="Q1112" s="70"/>
      <c r="R1112" s="70"/>
      <c r="S1112" s="70"/>
      <c r="T1112" s="70"/>
      <c r="U1112" s="70"/>
      <c r="V1112" s="70"/>
      <c r="W1112" s="70"/>
      <c r="X1112" s="70"/>
      <c r="Y1112" s="70"/>
      <c r="Z1112" s="70"/>
      <c r="AA1112" s="70"/>
      <c r="AB1112" s="70"/>
      <c r="AC1112" s="70"/>
      <c r="AD1112" s="70"/>
      <c r="AE1112" s="70"/>
      <c r="AF1112" s="70"/>
      <c r="AG1112" s="70"/>
      <c r="AH1112" s="70"/>
      <c r="AI1112" s="70"/>
      <c r="AJ1112" s="70"/>
      <c r="AK1112" s="70"/>
      <c r="AL1112" s="70"/>
      <c r="AM1112" s="70"/>
      <c r="AN1112" s="70">
        <v>11400</v>
      </c>
      <c r="AO1112" s="70">
        <v>10878.200996</v>
      </c>
    </row>
    <row r="1113" spans="1:41" x14ac:dyDescent="0.25">
      <c r="A1113" s="72">
        <v>13013</v>
      </c>
      <c r="B1113" s="70"/>
      <c r="C1113" s="70"/>
      <c r="D1113" s="70"/>
      <c r="E1113" s="70"/>
      <c r="F1113" s="70"/>
      <c r="G1113" s="70"/>
      <c r="H1113" s="70"/>
      <c r="I1113" s="70"/>
      <c r="J1113" s="70">
        <v>5650</v>
      </c>
      <c r="K1113" s="70">
        <v>7670.8028080000004</v>
      </c>
      <c r="L1113" s="70"/>
      <c r="M1113" s="70"/>
      <c r="N1113" s="70"/>
      <c r="O1113" s="70"/>
      <c r="P1113" s="70"/>
      <c r="Q1113" s="70"/>
      <c r="R1113" s="70"/>
      <c r="S1113" s="70"/>
      <c r="T1113" s="70"/>
      <c r="U1113" s="70"/>
      <c r="V1113" s="70"/>
      <c r="W1113" s="70"/>
      <c r="X1113" s="70"/>
      <c r="Y1113" s="70"/>
      <c r="Z1113" s="70"/>
      <c r="AA1113" s="70"/>
      <c r="AB1113" s="70"/>
      <c r="AC1113" s="70"/>
      <c r="AD1113" s="70"/>
      <c r="AE1113" s="70"/>
      <c r="AF1113" s="70"/>
      <c r="AG1113" s="70"/>
      <c r="AH1113" s="70"/>
      <c r="AI1113" s="70"/>
      <c r="AJ1113" s="70"/>
      <c r="AK1113" s="70"/>
      <c r="AL1113" s="70"/>
      <c r="AM1113" s="70"/>
      <c r="AN1113" s="70">
        <v>5650</v>
      </c>
      <c r="AO1113" s="70">
        <v>7670.8028080000004</v>
      </c>
    </row>
    <row r="1114" spans="1:41" x14ac:dyDescent="0.25">
      <c r="A1114" s="72">
        <v>13026</v>
      </c>
      <c r="B1114" s="70"/>
      <c r="C1114" s="70"/>
      <c r="D1114" s="70"/>
      <c r="E1114" s="70"/>
      <c r="F1114" s="70"/>
      <c r="G1114" s="70"/>
      <c r="H1114" s="70"/>
      <c r="I1114" s="70"/>
      <c r="J1114" s="70">
        <v>25400</v>
      </c>
      <c r="K1114" s="70">
        <v>13889.524460000001</v>
      </c>
      <c r="L1114" s="70"/>
      <c r="M1114" s="70"/>
      <c r="N1114" s="70"/>
      <c r="O1114" s="70"/>
      <c r="P1114" s="70"/>
      <c r="Q1114" s="70"/>
      <c r="R1114" s="70"/>
      <c r="S1114" s="70"/>
      <c r="T1114" s="70"/>
      <c r="U1114" s="70"/>
      <c r="V1114" s="70"/>
      <c r="W1114" s="70"/>
      <c r="X1114" s="70"/>
      <c r="Y1114" s="70"/>
      <c r="Z1114" s="70"/>
      <c r="AA1114" s="70"/>
      <c r="AB1114" s="70"/>
      <c r="AC1114" s="70"/>
      <c r="AD1114" s="70"/>
      <c r="AE1114" s="70"/>
      <c r="AF1114" s="70"/>
      <c r="AG1114" s="70"/>
      <c r="AH1114" s="70"/>
      <c r="AI1114" s="70"/>
      <c r="AJ1114" s="70"/>
      <c r="AK1114" s="70"/>
      <c r="AL1114" s="70"/>
      <c r="AM1114" s="70"/>
      <c r="AN1114" s="70">
        <v>25400</v>
      </c>
      <c r="AO1114" s="70">
        <v>13889.524460000001</v>
      </c>
    </row>
    <row r="1115" spans="1:41" x14ac:dyDescent="0.25">
      <c r="A1115" s="72">
        <v>13035</v>
      </c>
      <c r="B1115" s="70"/>
      <c r="C1115" s="70"/>
      <c r="D1115" s="70"/>
      <c r="E1115" s="70"/>
      <c r="F1115" s="70"/>
      <c r="G1115" s="70"/>
      <c r="H1115" s="70"/>
      <c r="I1115" s="70"/>
      <c r="J1115" s="70"/>
      <c r="K1115" s="70"/>
      <c r="L1115" s="70"/>
      <c r="M1115" s="70"/>
      <c r="N1115" s="70"/>
      <c r="O1115" s="70"/>
      <c r="P1115" s="70"/>
      <c r="Q1115" s="70"/>
      <c r="R1115" s="70"/>
      <c r="S1115" s="70"/>
      <c r="T1115" s="70"/>
      <c r="U1115" s="70"/>
      <c r="V1115" s="70"/>
      <c r="W1115" s="70"/>
      <c r="X1115" s="70"/>
      <c r="Y1115" s="70"/>
      <c r="Z1115" s="70"/>
      <c r="AA1115" s="70"/>
      <c r="AB1115" s="70"/>
      <c r="AC1115" s="70"/>
      <c r="AD1115" s="70"/>
      <c r="AE1115" s="70"/>
      <c r="AF1115" s="70">
        <v>53462</v>
      </c>
      <c r="AG1115" s="70">
        <v>64972.508055999999</v>
      </c>
      <c r="AH1115" s="70"/>
      <c r="AI1115" s="70"/>
      <c r="AJ1115" s="70"/>
      <c r="AK1115" s="70"/>
      <c r="AL1115" s="70"/>
      <c r="AM1115" s="70"/>
      <c r="AN1115" s="70">
        <v>53462</v>
      </c>
      <c r="AO1115" s="70">
        <v>64972.508055999999</v>
      </c>
    </row>
    <row r="1116" spans="1:41" x14ac:dyDescent="0.25">
      <c r="A1116" s="72">
        <v>13037</v>
      </c>
      <c r="B1116" s="70"/>
      <c r="C1116" s="70"/>
      <c r="D1116" s="70"/>
      <c r="E1116" s="70"/>
      <c r="F1116" s="70"/>
      <c r="G1116" s="70"/>
      <c r="H1116" s="70"/>
      <c r="I1116" s="70"/>
      <c r="J1116" s="70"/>
      <c r="K1116" s="70"/>
      <c r="L1116" s="70"/>
      <c r="M1116" s="70"/>
      <c r="N1116" s="70"/>
      <c r="O1116" s="70"/>
      <c r="P1116" s="70"/>
      <c r="Q1116" s="70"/>
      <c r="R1116" s="70"/>
      <c r="S1116" s="70"/>
      <c r="T1116" s="70"/>
      <c r="U1116" s="70"/>
      <c r="V1116" s="70"/>
      <c r="W1116" s="70"/>
      <c r="X1116" s="70"/>
      <c r="Y1116" s="70"/>
      <c r="Z1116" s="70"/>
      <c r="AA1116" s="70"/>
      <c r="AB1116" s="70"/>
      <c r="AC1116" s="70"/>
      <c r="AD1116" s="70"/>
      <c r="AE1116" s="70"/>
      <c r="AF1116" s="70"/>
      <c r="AG1116" s="70"/>
      <c r="AH1116" s="70"/>
      <c r="AI1116" s="70"/>
      <c r="AJ1116" s="70"/>
      <c r="AK1116" s="70"/>
      <c r="AL1116" s="70">
        <v>53712</v>
      </c>
      <c r="AM1116" s="70">
        <v>63557.515380000004</v>
      </c>
      <c r="AN1116" s="70">
        <v>53712</v>
      </c>
      <c r="AO1116" s="70">
        <v>63557.515380000004</v>
      </c>
    </row>
    <row r="1117" spans="1:41" x14ac:dyDescent="0.25">
      <c r="A1117" s="72">
        <v>13046</v>
      </c>
      <c r="B1117" s="70"/>
      <c r="C1117" s="70"/>
      <c r="D1117" s="70"/>
      <c r="E1117" s="70"/>
      <c r="F1117" s="70"/>
      <c r="G1117" s="70"/>
      <c r="H1117" s="70"/>
      <c r="I1117" s="70"/>
      <c r="J1117" s="70"/>
      <c r="K1117" s="70"/>
      <c r="L1117" s="70"/>
      <c r="M1117" s="70"/>
      <c r="N1117" s="70"/>
      <c r="O1117" s="70"/>
      <c r="P1117" s="70"/>
      <c r="Q1117" s="70"/>
      <c r="R1117" s="70"/>
      <c r="S1117" s="70"/>
      <c r="T1117" s="70"/>
      <c r="U1117" s="70"/>
      <c r="V1117" s="70"/>
      <c r="W1117" s="70"/>
      <c r="X1117" s="70"/>
      <c r="Y1117" s="70"/>
      <c r="Z1117" s="70"/>
      <c r="AA1117" s="70"/>
      <c r="AB1117" s="70"/>
      <c r="AC1117" s="70"/>
      <c r="AD1117" s="70"/>
      <c r="AE1117" s="70"/>
      <c r="AF1117" s="70"/>
      <c r="AG1117" s="70"/>
      <c r="AH1117" s="70"/>
      <c r="AI1117" s="70"/>
      <c r="AJ1117" s="70"/>
      <c r="AK1117" s="70"/>
      <c r="AL1117" s="70">
        <v>56222</v>
      </c>
      <c r="AM1117" s="70">
        <v>52806.280028000001</v>
      </c>
      <c r="AN1117" s="70">
        <v>56222</v>
      </c>
      <c r="AO1117" s="70">
        <v>52806.280028000001</v>
      </c>
    </row>
    <row r="1118" spans="1:41" x14ac:dyDescent="0.25">
      <c r="A1118" s="72">
        <v>13066</v>
      </c>
      <c r="B1118" s="70"/>
      <c r="C1118" s="70"/>
      <c r="D1118" s="70"/>
      <c r="E1118" s="70"/>
      <c r="F1118" s="70"/>
      <c r="G1118" s="70"/>
      <c r="H1118" s="70"/>
      <c r="I1118" s="70"/>
      <c r="J1118" s="70">
        <v>5000</v>
      </c>
      <c r="K1118" s="70">
        <v>3950.6011150000004</v>
      </c>
      <c r="L1118" s="70"/>
      <c r="M1118" s="70"/>
      <c r="N1118" s="70"/>
      <c r="O1118" s="70"/>
      <c r="P1118" s="70"/>
      <c r="Q1118" s="70"/>
      <c r="R1118" s="70"/>
      <c r="S1118" s="70"/>
      <c r="T1118" s="70"/>
      <c r="U1118" s="70"/>
      <c r="V1118" s="70"/>
      <c r="W1118" s="70"/>
      <c r="X1118" s="70"/>
      <c r="Y1118" s="70"/>
      <c r="Z1118" s="70"/>
      <c r="AA1118" s="70"/>
      <c r="AB1118" s="70"/>
      <c r="AC1118" s="70"/>
      <c r="AD1118" s="70"/>
      <c r="AE1118" s="70"/>
      <c r="AF1118" s="70"/>
      <c r="AG1118" s="70"/>
      <c r="AH1118" s="70"/>
      <c r="AI1118" s="70"/>
      <c r="AJ1118" s="70"/>
      <c r="AK1118" s="70"/>
      <c r="AL1118" s="70"/>
      <c r="AM1118" s="70"/>
      <c r="AN1118" s="70">
        <v>5000</v>
      </c>
      <c r="AO1118" s="70">
        <v>3950.6011150000004</v>
      </c>
    </row>
    <row r="1119" spans="1:41" x14ac:dyDescent="0.25">
      <c r="A1119" s="72">
        <v>13068</v>
      </c>
      <c r="B1119" s="70"/>
      <c r="C1119" s="70"/>
      <c r="D1119" s="70"/>
      <c r="E1119" s="70"/>
      <c r="F1119" s="70"/>
      <c r="G1119" s="70"/>
      <c r="H1119" s="70"/>
      <c r="I1119" s="70"/>
      <c r="J1119" s="70">
        <v>9500</v>
      </c>
      <c r="K1119" s="70">
        <v>7897.4582549999996</v>
      </c>
      <c r="L1119" s="70"/>
      <c r="M1119" s="70"/>
      <c r="N1119" s="70"/>
      <c r="O1119" s="70"/>
      <c r="P1119" s="70"/>
      <c r="Q1119" s="70"/>
      <c r="R1119" s="70"/>
      <c r="S1119" s="70"/>
      <c r="T1119" s="70"/>
      <c r="U1119" s="70"/>
      <c r="V1119" s="70"/>
      <c r="W1119" s="70"/>
      <c r="X1119" s="70"/>
      <c r="Y1119" s="70"/>
      <c r="Z1119" s="70"/>
      <c r="AA1119" s="70"/>
      <c r="AB1119" s="70"/>
      <c r="AC1119" s="70"/>
      <c r="AD1119" s="70"/>
      <c r="AE1119" s="70"/>
      <c r="AF1119" s="70"/>
      <c r="AG1119" s="70"/>
      <c r="AH1119" s="70"/>
      <c r="AI1119" s="70"/>
      <c r="AJ1119" s="70"/>
      <c r="AK1119" s="70"/>
      <c r="AL1119" s="70"/>
      <c r="AM1119" s="70"/>
      <c r="AN1119" s="70">
        <v>9500</v>
      </c>
      <c r="AO1119" s="70">
        <v>7897.4582549999996</v>
      </c>
    </row>
    <row r="1120" spans="1:41" x14ac:dyDescent="0.25">
      <c r="A1120" s="72">
        <v>13069</v>
      </c>
      <c r="B1120" s="70"/>
      <c r="C1120" s="70"/>
      <c r="D1120" s="70"/>
      <c r="E1120" s="70"/>
      <c r="F1120" s="70"/>
      <c r="G1120" s="70"/>
      <c r="H1120" s="70"/>
      <c r="I1120" s="70"/>
      <c r="J1120" s="70">
        <v>22500</v>
      </c>
      <c r="K1120" s="70">
        <v>25901.370910999998</v>
      </c>
      <c r="L1120" s="70"/>
      <c r="M1120" s="70"/>
      <c r="N1120" s="70"/>
      <c r="O1120" s="70"/>
      <c r="P1120" s="70"/>
      <c r="Q1120" s="70"/>
      <c r="R1120" s="70"/>
      <c r="S1120" s="70"/>
      <c r="T1120" s="70"/>
      <c r="U1120" s="70"/>
      <c r="V1120" s="70"/>
      <c r="W1120" s="70"/>
      <c r="X1120" s="70"/>
      <c r="Y1120" s="70"/>
      <c r="Z1120" s="70"/>
      <c r="AA1120" s="70"/>
      <c r="AB1120" s="70"/>
      <c r="AC1120" s="70"/>
      <c r="AD1120" s="70"/>
      <c r="AE1120" s="70"/>
      <c r="AF1120" s="70"/>
      <c r="AG1120" s="70"/>
      <c r="AH1120" s="70"/>
      <c r="AI1120" s="70"/>
      <c r="AJ1120" s="70"/>
      <c r="AK1120" s="70"/>
      <c r="AL1120" s="70"/>
      <c r="AM1120" s="70"/>
      <c r="AN1120" s="70">
        <v>22500</v>
      </c>
      <c r="AO1120" s="70">
        <v>25901.370910999998</v>
      </c>
    </row>
    <row r="1121" spans="1:41" x14ac:dyDescent="0.25">
      <c r="A1121" s="72">
        <v>13181</v>
      </c>
      <c r="B1121" s="70"/>
      <c r="C1121" s="70"/>
      <c r="D1121" s="70"/>
      <c r="E1121" s="70"/>
      <c r="F1121" s="70"/>
      <c r="G1121" s="70"/>
      <c r="H1121" s="70"/>
      <c r="I1121" s="70"/>
      <c r="J1121" s="70"/>
      <c r="K1121" s="70"/>
      <c r="L1121" s="70"/>
      <c r="M1121" s="70"/>
      <c r="N1121" s="70"/>
      <c r="O1121" s="70"/>
      <c r="P1121" s="70"/>
      <c r="Q1121" s="70"/>
      <c r="R1121" s="70"/>
      <c r="S1121" s="70"/>
      <c r="T1121" s="70"/>
      <c r="U1121" s="70"/>
      <c r="V1121" s="70"/>
      <c r="W1121" s="70"/>
      <c r="X1121" s="70"/>
      <c r="Y1121" s="70"/>
      <c r="Z1121" s="70"/>
      <c r="AA1121" s="70"/>
      <c r="AB1121" s="70"/>
      <c r="AC1121" s="70"/>
      <c r="AD1121" s="70"/>
      <c r="AE1121" s="70"/>
      <c r="AF1121" s="70"/>
      <c r="AG1121" s="70"/>
      <c r="AH1121" s="70"/>
      <c r="AI1121" s="70"/>
      <c r="AJ1121" s="70"/>
      <c r="AK1121" s="70"/>
      <c r="AL1121" s="70">
        <v>9800</v>
      </c>
      <c r="AM1121" s="70">
        <v>7321.5275840000004</v>
      </c>
      <c r="AN1121" s="70">
        <v>9800</v>
      </c>
      <c r="AO1121" s="70">
        <v>7321.5275840000004</v>
      </c>
    </row>
    <row r="1122" spans="1:41" x14ac:dyDescent="0.25">
      <c r="A1122" s="72">
        <v>13202</v>
      </c>
      <c r="B1122" s="70"/>
      <c r="C1122" s="70"/>
      <c r="D1122" s="70"/>
      <c r="E1122" s="70"/>
      <c r="F1122" s="70"/>
      <c r="G1122" s="70"/>
      <c r="H1122" s="70"/>
      <c r="I1122" s="70"/>
      <c r="J1122" s="70">
        <v>6600</v>
      </c>
      <c r="K1122" s="70">
        <v>1339.1186759999998</v>
      </c>
      <c r="L1122" s="70"/>
      <c r="M1122" s="70"/>
      <c r="N1122" s="70"/>
      <c r="O1122" s="70"/>
      <c r="P1122" s="70"/>
      <c r="Q1122" s="70"/>
      <c r="R1122" s="70"/>
      <c r="S1122" s="70"/>
      <c r="T1122" s="70"/>
      <c r="U1122" s="70"/>
      <c r="V1122" s="70"/>
      <c r="W1122" s="70"/>
      <c r="X1122" s="70"/>
      <c r="Y1122" s="70"/>
      <c r="Z1122" s="70"/>
      <c r="AA1122" s="70"/>
      <c r="AB1122" s="70"/>
      <c r="AC1122" s="70"/>
      <c r="AD1122" s="70"/>
      <c r="AE1122" s="70"/>
      <c r="AF1122" s="70"/>
      <c r="AG1122" s="70"/>
      <c r="AH1122" s="70"/>
      <c r="AI1122" s="70"/>
      <c r="AJ1122" s="70"/>
      <c r="AK1122" s="70"/>
      <c r="AL1122" s="70"/>
      <c r="AM1122" s="70"/>
      <c r="AN1122" s="70">
        <v>6600</v>
      </c>
      <c r="AO1122" s="70">
        <v>1339.1186759999998</v>
      </c>
    </row>
    <row r="1123" spans="1:41" x14ac:dyDescent="0.25">
      <c r="A1123" s="72">
        <v>13204</v>
      </c>
      <c r="B1123" s="70"/>
      <c r="C1123" s="70"/>
      <c r="D1123" s="70"/>
      <c r="E1123" s="70"/>
      <c r="F1123" s="70"/>
      <c r="G1123" s="70"/>
      <c r="H1123" s="70"/>
      <c r="I1123" s="70"/>
      <c r="J1123" s="70">
        <v>22300</v>
      </c>
      <c r="K1123" s="70">
        <v>16049.709335</v>
      </c>
      <c r="L1123" s="70"/>
      <c r="M1123" s="70"/>
      <c r="N1123" s="70"/>
      <c r="O1123" s="70"/>
      <c r="P1123" s="70"/>
      <c r="Q1123" s="70"/>
      <c r="R1123" s="70"/>
      <c r="S1123" s="70"/>
      <c r="T1123" s="70"/>
      <c r="U1123" s="70"/>
      <c r="V1123" s="70"/>
      <c r="W1123" s="70"/>
      <c r="X1123" s="70"/>
      <c r="Y1123" s="70"/>
      <c r="Z1123" s="70"/>
      <c r="AA1123" s="70"/>
      <c r="AB1123" s="70"/>
      <c r="AC1123" s="70"/>
      <c r="AD1123" s="70"/>
      <c r="AE1123" s="70"/>
      <c r="AF1123" s="70"/>
      <c r="AG1123" s="70"/>
      <c r="AH1123" s="70"/>
      <c r="AI1123" s="70"/>
      <c r="AJ1123" s="70"/>
      <c r="AK1123" s="70"/>
      <c r="AL1123" s="70"/>
      <c r="AM1123" s="70"/>
      <c r="AN1123" s="70">
        <v>22300</v>
      </c>
      <c r="AO1123" s="70">
        <v>16049.709335</v>
      </c>
    </row>
    <row r="1124" spans="1:41" x14ac:dyDescent="0.25">
      <c r="A1124" s="72">
        <v>13257</v>
      </c>
      <c r="B1124" s="70"/>
      <c r="C1124" s="70"/>
      <c r="D1124" s="70"/>
      <c r="E1124" s="70"/>
      <c r="F1124" s="70"/>
      <c r="G1124" s="70"/>
      <c r="H1124" s="70"/>
      <c r="I1124" s="70"/>
      <c r="J1124" s="70"/>
      <c r="K1124" s="70"/>
      <c r="L1124" s="70"/>
      <c r="M1124" s="70"/>
      <c r="N1124" s="70"/>
      <c r="O1124" s="70"/>
      <c r="P1124" s="70"/>
      <c r="Q1124" s="70"/>
      <c r="R1124" s="70"/>
      <c r="S1124" s="70"/>
      <c r="T1124" s="70"/>
      <c r="U1124" s="70"/>
      <c r="V1124" s="70"/>
      <c r="W1124" s="70"/>
      <c r="X1124" s="70"/>
      <c r="Y1124" s="70"/>
      <c r="Z1124" s="70"/>
      <c r="AA1124" s="70"/>
      <c r="AB1124" s="70"/>
      <c r="AC1124" s="70"/>
      <c r="AD1124" s="70"/>
      <c r="AE1124" s="70"/>
      <c r="AF1124" s="70"/>
      <c r="AG1124" s="70"/>
      <c r="AH1124" s="70"/>
      <c r="AI1124" s="70"/>
      <c r="AJ1124" s="70"/>
      <c r="AK1124" s="70"/>
      <c r="AL1124" s="70">
        <v>15500</v>
      </c>
      <c r="AM1124" s="70">
        <v>12511.124317999998</v>
      </c>
      <c r="AN1124" s="70">
        <v>15500</v>
      </c>
      <c r="AO1124" s="70">
        <v>12511.124317999998</v>
      </c>
    </row>
    <row r="1125" spans="1:41" x14ac:dyDescent="0.25">
      <c r="A1125" s="72">
        <v>13265</v>
      </c>
      <c r="B1125" s="70">
        <v>54900</v>
      </c>
      <c r="C1125" s="70">
        <v>39264.084107000002</v>
      </c>
      <c r="D1125" s="70"/>
      <c r="E1125" s="70"/>
      <c r="F1125" s="70"/>
      <c r="G1125" s="70"/>
      <c r="H1125" s="70"/>
      <c r="I1125" s="70"/>
      <c r="J1125" s="70"/>
      <c r="K1125" s="70"/>
      <c r="L1125" s="70"/>
      <c r="M1125" s="70"/>
      <c r="N1125" s="70"/>
      <c r="O1125" s="70"/>
      <c r="P1125" s="70"/>
      <c r="Q1125" s="70"/>
      <c r="R1125" s="70"/>
      <c r="S1125" s="70"/>
      <c r="T1125" s="70"/>
      <c r="U1125" s="70"/>
      <c r="V1125" s="70"/>
      <c r="W1125" s="70"/>
      <c r="X1125" s="70"/>
      <c r="Y1125" s="70"/>
      <c r="Z1125" s="70"/>
      <c r="AA1125" s="70"/>
      <c r="AB1125" s="70"/>
      <c r="AC1125" s="70"/>
      <c r="AD1125" s="70"/>
      <c r="AE1125" s="70"/>
      <c r="AF1125" s="70"/>
      <c r="AG1125" s="70"/>
      <c r="AH1125" s="70"/>
      <c r="AI1125" s="70"/>
      <c r="AJ1125" s="70"/>
      <c r="AK1125" s="70"/>
      <c r="AL1125" s="70"/>
      <c r="AM1125" s="70"/>
      <c r="AN1125" s="70">
        <v>54900</v>
      </c>
      <c r="AO1125" s="70">
        <v>39264.084107000002</v>
      </c>
    </row>
    <row r="1126" spans="1:41" x14ac:dyDescent="0.25">
      <c r="A1126" s="72">
        <v>13271</v>
      </c>
      <c r="B1126" s="70">
        <v>2468</v>
      </c>
      <c r="C1126" s="70">
        <v>2774.4426350000003</v>
      </c>
      <c r="D1126" s="70"/>
      <c r="E1126" s="70"/>
      <c r="F1126" s="70"/>
      <c r="G1126" s="70"/>
      <c r="H1126" s="70"/>
      <c r="I1126" s="70"/>
      <c r="J1126" s="70"/>
      <c r="K1126" s="70"/>
      <c r="L1126" s="70"/>
      <c r="M1126" s="70"/>
      <c r="N1126" s="70"/>
      <c r="O1126" s="70"/>
      <c r="P1126" s="70"/>
      <c r="Q1126" s="70"/>
      <c r="R1126" s="70"/>
      <c r="S1126" s="70"/>
      <c r="T1126" s="70"/>
      <c r="U1126" s="70"/>
      <c r="V1126" s="70"/>
      <c r="W1126" s="70"/>
      <c r="X1126" s="70"/>
      <c r="Y1126" s="70"/>
      <c r="Z1126" s="70"/>
      <c r="AA1126" s="70"/>
      <c r="AB1126" s="70"/>
      <c r="AC1126" s="70"/>
      <c r="AD1126" s="70"/>
      <c r="AE1126" s="70"/>
      <c r="AF1126" s="70"/>
      <c r="AG1126" s="70"/>
      <c r="AH1126" s="70"/>
      <c r="AI1126" s="70"/>
      <c r="AJ1126" s="70"/>
      <c r="AK1126" s="70"/>
      <c r="AL1126" s="70"/>
      <c r="AM1126" s="70"/>
      <c r="AN1126" s="70">
        <v>2468</v>
      </c>
      <c r="AO1126" s="70">
        <v>2774.4426350000003</v>
      </c>
    </row>
    <row r="1127" spans="1:41" x14ac:dyDescent="0.25">
      <c r="A1127" s="72">
        <v>13272</v>
      </c>
      <c r="B1127" s="70">
        <v>9550</v>
      </c>
      <c r="C1127" s="70">
        <v>6757.983565999999</v>
      </c>
      <c r="D1127" s="70"/>
      <c r="E1127" s="70"/>
      <c r="F1127" s="70"/>
      <c r="G1127" s="70"/>
      <c r="H1127" s="70"/>
      <c r="I1127" s="70"/>
      <c r="J1127" s="70"/>
      <c r="K1127" s="70"/>
      <c r="L1127" s="70"/>
      <c r="M1127" s="70"/>
      <c r="N1127" s="70"/>
      <c r="O1127" s="70"/>
      <c r="P1127" s="70"/>
      <c r="Q1127" s="70"/>
      <c r="R1127" s="70"/>
      <c r="S1127" s="70"/>
      <c r="T1127" s="70"/>
      <c r="U1127" s="70"/>
      <c r="V1127" s="70"/>
      <c r="W1127" s="70"/>
      <c r="X1127" s="70"/>
      <c r="Y1127" s="70"/>
      <c r="Z1127" s="70"/>
      <c r="AA1127" s="70"/>
      <c r="AB1127" s="70"/>
      <c r="AC1127" s="70"/>
      <c r="AD1127" s="70"/>
      <c r="AE1127" s="70"/>
      <c r="AF1127" s="70"/>
      <c r="AG1127" s="70"/>
      <c r="AH1127" s="70"/>
      <c r="AI1127" s="70"/>
      <c r="AJ1127" s="70"/>
      <c r="AK1127" s="70"/>
      <c r="AL1127" s="70"/>
      <c r="AM1127" s="70"/>
      <c r="AN1127" s="70">
        <v>9550</v>
      </c>
      <c r="AO1127" s="70">
        <v>6757.983565999999</v>
      </c>
    </row>
    <row r="1128" spans="1:41" x14ac:dyDescent="0.25">
      <c r="A1128" s="72">
        <v>13273</v>
      </c>
      <c r="B1128" s="70">
        <v>84304</v>
      </c>
      <c r="C1128" s="70">
        <v>86057.715821000005</v>
      </c>
      <c r="D1128" s="70"/>
      <c r="E1128" s="70"/>
      <c r="F1128" s="70"/>
      <c r="G1128" s="70"/>
      <c r="H1128" s="70"/>
      <c r="I1128" s="70"/>
      <c r="J1128" s="70"/>
      <c r="K1128" s="70"/>
      <c r="L1128" s="70"/>
      <c r="M1128" s="70"/>
      <c r="N1128" s="70"/>
      <c r="O1128" s="70"/>
      <c r="P1128" s="70"/>
      <c r="Q1128" s="70"/>
      <c r="R1128" s="70"/>
      <c r="S1128" s="70"/>
      <c r="T1128" s="70"/>
      <c r="U1128" s="70"/>
      <c r="V1128" s="70"/>
      <c r="W1128" s="70"/>
      <c r="X1128" s="70"/>
      <c r="Y1128" s="70"/>
      <c r="Z1128" s="70"/>
      <c r="AA1128" s="70"/>
      <c r="AB1128" s="70"/>
      <c r="AC1128" s="70"/>
      <c r="AD1128" s="70"/>
      <c r="AE1128" s="70"/>
      <c r="AF1128" s="70"/>
      <c r="AG1128" s="70"/>
      <c r="AH1128" s="70"/>
      <c r="AI1128" s="70"/>
      <c r="AJ1128" s="70"/>
      <c r="AK1128" s="70"/>
      <c r="AL1128" s="70"/>
      <c r="AM1128" s="70"/>
      <c r="AN1128" s="70">
        <v>84304</v>
      </c>
      <c r="AO1128" s="70">
        <v>86057.715821000005</v>
      </c>
    </row>
    <row r="1129" spans="1:41" x14ac:dyDescent="0.25">
      <c r="A1129" s="72">
        <v>13277</v>
      </c>
      <c r="B1129" s="70">
        <v>86290</v>
      </c>
      <c r="C1129" s="70">
        <v>84636.968261999995</v>
      </c>
      <c r="D1129" s="70"/>
      <c r="E1129" s="70"/>
      <c r="F1129" s="70"/>
      <c r="G1129" s="70"/>
      <c r="H1129" s="70"/>
      <c r="I1129" s="70"/>
      <c r="J1129" s="70"/>
      <c r="K1129" s="70"/>
      <c r="L1129" s="70"/>
      <c r="M1129" s="70"/>
      <c r="N1129" s="70"/>
      <c r="O1129" s="70"/>
      <c r="P1129" s="70"/>
      <c r="Q1129" s="70"/>
      <c r="R1129" s="70"/>
      <c r="S1129" s="70"/>
      <c r="T1129" s="70"/>
      <c r="U1129" s="70"/>
      <c r="V1129" s="70"/>
      <c r="W1129" s="70"/>
      <c r="X1129" s="70"/>
      <c r="Y1129" s="70"/>
      <c r="Z1129" s="70"/>
      <c r="AA1129" s="70"/>
      <c r="AB1129" s="70"/>
      <c r="AC1129" s="70"/>
      <c r="AD1129" s="70"/>
      <c r="AE1129" s="70"/>
      <c r="AF1129" s="70"/>
      <c r="AG1129" s="70"/>
      <c r="AH1129" s="70"/>
      <c r="AI1129" s="70"/>
      <c r="AJ1129" s="70"/>
      <c r="AK1129" s="70"/>
      <c r="AL1129" s="70"/>
      <c r="AM1129" s="70"/>
      <c r="AN1129" s="70">
        <v>86290</v>
      </c>
      <c r="AO1129" s="70">
        <v>84636.968261999995</v>
      </c>
    </row>
    <row r="1130" spans="1:41" x14ac:dyDescent="0.25">
      <c r="A1130" s="72">
        <v>13278</v>
      </c>
      <c r="B1130" s="70">
        <v>10772</v>
      </c>
      <c r="C1130" s="70">
        <v>11275.269469999999</v>
      </c>
      <c r="D1130" s="70"/>
      <c r="E1130" s="70"/>
      <c r="F1130" s="70"/>
      <c r="G1130" s="70"/>
      <c r="H1130" s="70"/>
      <c r="I1130" s="70"/>
      <c r="J1130" s="70"/>
      <c r="K1130" s="70"/>
      <c r="L1130" s="70"/>
      <c r="M1130" s="70"/>
      <c r="N1130" s="70"/>
      <c r="O1130" s="70"/>
      <c r="P1130" s="70"/>
      <c r="Q1130" s="70"/>
      <c r="R1130" s="70"/>
      <c r="S1130" s="70"/>
      <c r="T1130" s="70"/>
      <c r="U1130" s="70"/>
      <c r="V1130" s="70"/>
      <c r="W1130" s="70"/>
      <c r="X1130" s="70"/>
      <c r="Y1130" s="70"/>
      <c r="Z1130" s="70"/>
      <c r="AA1130" s="70"/>
      <c r="AB1130" s="70"/>
      <c r="AC1130" s="70"/>
      <c r="AD1130" s="70"/>
      <c r="AE1130" s="70"/>
      <c r="AF1130" s="70"/>
      <c r="AG1130" s="70"/>
      <c r="AH1130" s="70"/>
      <c r="AI1130" s="70"/>
      <c r="AJ1130" s="70"/>
      <c r="AK1130" s="70"/>
      <c r="AL1130" s="70"/>
      <c r="AM1130" s="70"/>
      <c r="AN1130" s="70">
        <v>10772</v>
      </c>
      <c r="AO1130" s="70">
        <v>11275.269469999999</v>
      </c>
    </row>
    <row r="1131" spans="1:41" x14ac:dyDescent="0.25">
      <c r="A1131" s="72">
        <v>13279</v>
      </c>
      <c r="B1131" s="70">
        <v>98062</v>
      </c>
      <c r="C1131" s="70">
        <v>95912.235840000008</v>
      </c>
      <c r="D1131" s="70"/>
      <c r="E1131" s="70"/>
      <c r="F1131" s="70"/>
      <c r="G1131" s="70"/>
      <c r="H1131" s="70"/>
      <c r="I1131" s="70"/>
      <c r="J1131" s="70"/>
      <c r="K1131" s="70"/>
      <c r="L1131" s="70"/>
      <c r="M1131" s="70"/>
      <c r="N1131" s="70"/>
      <c r="O1131" s="70"/>
      <c r="P1131" s="70"/>
      <c r="Q1131" s="70"/>
      <c r="R1131" s="70"/>
      <c r="S1131" s="70"/>
      <c r="T1131" s="70"/>
      <c r="U1131" s="70"/>
      <c r="V1131" s="70"/>
      <c r="W1131" s="70"/>
      <c r="X1131" s="70"/>
      <c r="Y1131" s="70"/>
      <c r="Z1131" s="70"/>
      <c r="AA1131" s="70"/>
      <c r="AB1131" s="70"/>
      <c r="AC1131" s="70"/>
      <c r="AD1131" s="70"/>
      <c r="AE1131" s="70"/>
      <c r="AF1131" s="70"/>
      <c r="AG1131" s="70"/>
      <c r="AH1131" s="70"/>
      <c r="AI1131" s="70"/>
      <c r="AJ1131" s="70"/>
      <c r="AK1131" s="70"/>
      <c r="AL1131" s="70"/>
      <c r="AM1131" s="70"/>
      <c r="AN1131" s="70">
        <v>98062</v>
      </c>
      <c r="AO1131" s="70">
        <v>95912.235840000008</v>
      </c>
    </row>
    <row r="1132" spans="1:41" x14ac:dyDescent="0.25">
      <c r="A1132" s="72">
        <v>13282</v>
      </c>
      <c r="B1132" s="70">
        <v>95358</v>
      </c>
      <c r="C1132" s="70">
        <v>95590.143555999995</v>
      </c>
      <c r="D1132" s="70"/>
      <c r="E1132" s="70"/>
      <c r="F1132" s="70"/>
      <c r="G1132" s="70"/>
      <c r="H1132" s="70"/>
      <c r="I1132" s="70"/>
      <c r="J1132" s="70"/>
      <c r="K1132" s="70"/>
      <c r="L1132" s="70"/>
      <c r="M1132" s="70"/>
      <c r="N1132" s="70"/>
      <c r="O1132" s="70"/>
      <c r="P1132" s="70"/>
      <c r="Q1132" s="70"/>
      <c r="R1132" s="70"/>
      <c r="S1132" s="70"/>
      <c r="T1132" s="70"/>
      <c r="U1132" s="70"/>
      <c r="V1132" s="70"/>
      <c r="W1132" s="70"/>
      <c r="X1132" s="70"/>
      <c r="Y1132" s="70"/>
      <c r="Z1132" s="70"/>
      <c r="AA1132" s="70"/>
      <c r="AB1132" s="70"/>
      <c r="AC1132" s="70"/>
      <c r="AD1132" s="70"/>
      <c r="AE1132" s="70"/>
      <c r="AF1132" s="70"/>
      <c r="AG1132" s="70"/>
      <c r="AH1132" s="70"/>
      <c r="AI1132" s="70"/>
      <c r="AJ1132" s="70"/>
      <c r="AK1132" s="70"/>
      <c r="AL1132" s="70"/>
      <c r="AM1132" s="70"/>
      <c r="AN1132" s="70">
        <v>95358</v>
      </c>
      <c r="AO1132" s="70">
        <v>95590.143555999995</v>
      </c>
    </row>
    <row r="1133" spans="1:41" x14ac:dyDescent="0.25">
      <c r="A1133" s="72">
        <v>13291</v>
      </c>
      <c r="B1133" s="70">
        <v>20400</v>
      </c>
      <c r="C1133" s="70">
        <v>12206.151826000001</v>
      </c>
      <c r="D1133" s="70"/>
      <c r="E1133" s="70"/>
      <c r="F1133" s="70"/>
      <c r="G1133" s="70"/>
      <c r="H1133" s="70"/>
      <c r="I1133" s="70"/>
      <c r="J1133" s="70"/>
      <c r="K1133" s="70"/>
      <c r="L1133" s="70"/>
      <c r="M1133" s="70"/>
      <c r="N1133" s="70"/>
      <c r="O1133" s="70"/>
      <c r="P1133" s="70"/>
      <c r="Q1133" s="70"/>
      <c r="R1133" s="70"/>
      <c r="S1133" s="70"/>
      <c r="T1133" s="70"/>
      <c r="U1133" s="70"/>
      <c r="V1133" s="70"/>
      <c r="W1133" s="70"/>
      <c r="X1133" s="70"/>
      <c r="Y1133" s="70"/>
      <c r="Z1133" s="70"/>
      <c r="AA1133" s="70"/>
      <c r="AB1133" s="70"/>
      <c r="AC1133" s="70"/>
      <c r="AD1133" s="70"/>
      <c r="AE1133" s="70"/>
      <c r="AF1133" s="70"/>
      <c r="AG1133" s="70"/>
      <c r="AH1133" s="70"/>
      <c r="AI1133" s="70"/>
      <c r="AJ1133" s="70"/>
      <c r="AK1133" s="70"/>
      <c r="AL1133" s="70"/>
      <c r="AM1133" s="70"/>
      <c r="AN1133" s="70">
        <v>20400</v>
      </c>
      <c r="AO1133" s="70">
        <v>12206.151826000001</v>
      </c>
    </row>
    <row r="1134" spans="1:41" x14ac:dyDescent="0.25">
      <c r="A1134" s="72">
        <v>13321</v>
      </c>
      <c r="B1134" s="70"/>
      <c r="C1134" s="70"/>
      <c r="D1134" s="70"/>
      <c r="E1134" s="70"/>
      <c r="F1134" s="70"/>
      <c r="G1134" s="70"/>
      <c r="H1134" s="70"/>
      <c r="I1134" s="70"/>
      <c r="J1134" s="70"/>
      <c r="K1134" s="70"/>
      <c r="L1134" s="70"/>
      <c r="M1134" s="70"/>
      <c r="N1134" s="70">
        <v>6100</v>
      </c>
      <c r="O1134" s="70">
        <v>3775.0997299999999</v>
      </c>
      <c r="P1134" s="70"/>
      <c r="Q1134" s="70"/>
      <c r="R1134" s="70"/>
      <c r="S1134" s="70"/>
      <c r="T1134" s="70"/>
      <c r="U1134" s="70"/>
      <c r="V1134" s="70"/>
      <c r="W1134" s="70"/>
      <c r="X1134" s="70"/>
      <c r="Y1134" s="70"/>
      <c r="Z1134" s="70"/>
      <c r="AA1134" s="70"/>
      <c r="AB1134" s="70"/>
      <c r="AC1134" s="70"/>
      <c r="AD1134" s="70"/>
      <c r="AE1134" s="70"/>
      <c r="AF1134" s="70"/>
      <c r="AG1134" s="70"/>
      <c r="AH1134" s="70"/>
      <c r="AI1134" s="70"/>
      <c r="AJ1134" s="70"/>
      <c r="AK1134" s="70"/>
      <c r="AL1134" s="70"/>
      <c r="AM1134" s="70"/>
      <c r="AN1134" s="70">
        <v>6100</v>
      </c>
      <c r="AO1134" s="70">
        <v>3775.0997299999999</v>
      </c>
    </row>
    <row r="1135" spans="1:41" x14ac:dyDescent="0.25">
      <c r="A1135" s="72">
        <v>13322</v>
      </c>
      <c r="B1135" s="70"/>
      <c r="C1135" s="70"/>
      <c r="D1135" s="70"/>
      <c r="E1135" s="70"/>
      <c r="F1135" s="70"/>
      <c r="G1135" s="70"/>
      <c r="H1135" s="70"/>
      <c r="I1135" s="70"/>
      <c r="J1135" s="70"/>
      <c r="K1135" s="70"/>
      <c r="L1135" s="70"/>
      <c r="M1135" s="70"/>
      <c r="N1135" s="70">
        <v>9300</v>
      </c>
      <c r="O1135" s="70">
        <v>14119.706932000001</v>
      </c>
      <c r="P1135" s="70"/>
      <c r="Q1135" s="70"/>
      <c r="R1135" s="70"/>
      <c r="S1135" s="70"/>
      <c r="T1135" s="70"/>
      <c r="U1135" s="70"/>
      <c r="V1135" s="70"/>
      <c r="W1135" s="70"/>
      <c r="X1135" s="70"/>
      <c r="Y1135" s="70"/>
      <c r="Z1135" s="70"/>
      <c r="AA1135" s="70"/>
      <c r="AB1135" s="70"/>
      <c r="AC1135" s="70"/>
      <c r="AD1135" s="70"/>
      <c r="AE1135" s="70"/>
      <c r="AF1135" s="70"/>
      <c r="AG1135" s="70"/>
      <c r="AH1135" s="70"/>
      <c r="AI1135" s="70"/>
      <c r="AJ1135" s="70"/>
      <c r="AK1135" s="70"/>
      <c r="AL1135" s="70"/>
      <c r="AM1135" s="70"/>
      <c r="AN1135" s="70">
        <v>9300</v>
      </c>
      <c r="AO1135" s="70">
        <v>14119.706932000001</v>
      </c>
    </row>
    <row r="1136" spans="1:41" x14ac:dyDescent="0.25">
      <c r="A1136" s="72">
        <v>13344</v>
      </c>
      <c r="B1136" s="70"/>
      <c r="C1136" s="70"/>
      <c r="D1136" s="70"/>
      <c r="E1136" s="70"/>
      <c r="F1136" s="70"/>
      <c r="G1136" s="70"/>
      <c r="H1136" s="70"/>
      <c r="I1136" s="70"/>
      <c r="J1136" s="70"/>
      <c r="K1136" s="70"/>
      <c r="L1136" s="70"/>
      <c r="M1136" s="70"/>
      <c r="N1136" s="70">
        <v>14400</v>
      </c>
      <c r="O1136" s="70">
        <v>11310.908631999999</v>
      </c>
      <c r="P1136" s="70"/>
      <c r="Q1136" s="70"/>
      <c r="R1136" s="70"/>
      <c r="S1136" s="70"/>
      <c r="T1136" s="70"/>
      <c r="U1136" s="70"/>
      <c r="V1136" s="70"/>
      <c r="W1136" s="70"/>
      <c r="X1136" s="70"/>
      <c r="Y1136" s="70"/>
      <c r="Z1136" s="70"/>
      <c r="AA1136" s="70"/>
      <c r="AB1136" s="70"/>
      <c r="AC1136" s="70"/>
      <c r="AD1136" s="70"/>
      <c r="AE1136" s="70"/>
      <c r="AF1136" s="70"/>
      <c r="AG1136" s="70"/>
      <c r="AH1136" s="70"/>
      <c r="AI1136" s="70"/>
      <c r="AJ1136" s="70"/>
      <c r="AK1136" s="70"/>
      <c r="AL1136" s="70"/>
      <c r="AM1136" s="70"/>
      <c r="AN1136" s="70">
        <v>14400</v>
      </c>
      <c r="AO1136" s="70">
        <v>11310.908631999999</v>
      </c>
    </row>
    <row r="1137" spans="1:41" x14ac:dyDescent="0.25">
      <c r="A1137" s="72">
        <v>13386</v>
      </c>
      <c r="B1137" s="70"/>
      <c r="C1137" s="70"/>
      <c r="D1137" s="70"/>
      <c r="E1137" s="70"/>
      <c r="F1137" s="70"/>
      <c r="G1137" s="70"/>
      <c r="H1137" s="70"/>
      <c r="I1137" s="70"/>
      <c r="J1137" s="70"/>
      <c r="K1137" s="70"/>
      <c r="L1137" s="70"/>
      <c r="M1137" s="70"/>
      <c r="N1137" s="70">
        <v>14500</v>
      </c>
      <c r="O1137" s="70">
        <v>15154.772186</v>
      </c>
      <c r="P1137" s="70"/>
      <c r="Q1137" s="70"/>
      <c r="R1137" s="70"/>
      <c r="S1137" s="70"/>
      <c r="T1137" s="70"/>
      <c r="U1137" s="70"/>
      <c r="V1137" s="70"/>
      <c r="W1137" s="70"/>
      <c r="X1137" s="70"/>
      <c r="Y1137" s="70"/>
      <c r="Z1137" s="70"/>
      <c r="AA1137" s="70"/>
      <c r="AB1137" s="70"/>
      <c r="AC1137" s="70"/>
      <c r="AD1137" s="70"/>
      <c r="AE1137" s="70"/>
      <c r="AF1137" s="70"/>
      <c r="AG1137" s="70"/>
      <c r="AH1137" s="70"/>
      <c r="AI1137" s="70"/>
      <c r="AJ1137" s="70"/>
      <c r="AK1137" s="70"/>
      <c r="AL1137" s="70"/>
      <c r="AM1137" s="70"/>
      <c r="AN1137" s="70">
        <v>14500</v>
      </c>
      <c r="AO1137" s="70">
        <v>15154.772186</v>
      </c>
    </row>
    <row r="1138" spans="1:41" x14ac:dyDescent="0.25">
      <c r="A1138" s="72">
        <v>13394</v>
      </c>
      <c r="B1138" s="70"/>
      <c r="C1138" s="70"/>
      <c r="D1138" s="70"/>
      <c r="E1138" s="70"/>
      <c r="F1138" s="70"/>
      <c r="G1138" s="70"/>
      <c r="H1138" s="70"/>
      <c r="I1138" s="70"/>
      <c r="J1138" s="70"/>
      <c r="K1138" s="70"/>
      <c r="L1138" s="70"/>
      <c r="M1138" s="70"/>
      <c r="N1138" s="70"/>
      <c r="O1138" s="70"/>
      <c r="P1138" s="70"/>
      <c r="Q1138" s="70"/>
      <c r="R1138" s="70"/>
      <c r="S1138" s="70"/>
      <c r="T1138" s="70"/>
      <c r="U1138" s="70"/>
      <c r="V1138" s="70"/>
      <c r="W1138" s="70"/>
      <c r="X1138" s="70"/>
      <c r="Y1138" s="70"/>
      <c r="Z1138" s="70"/>
      <c r="AA1138" s="70"/>
      <c r="AB1138" s="70">
        <v>18118</v>
      </c>
      <c r="AC1138" s="70">
        <v>14886.785216999999</v>
      </c>
      <c r="AD1138" s="70"/>
      <c r="AE1138" s="70"/>
      <c r="AF1138" s="70"/>
      <c r="AG1138" s="70"/>
      <c r="AH1138" s="70"/>
      <c r="AI1138" s="70"/>
      <c r="AJ1138" s="70"/>
      <c r="AK1138" s="70"/>
      <c r="AL1138" s="70"/>
      <c r="AM1138" s="70"/>
      <c r="AN1138" s="70">
        <v>18118</v>
      </c>
      <c r="AO1138" s="70">
        <v>14886.785216999999</v>
      </c>
    </row>
    <row r="1139" spans="1:41" x14ac:dyDescent="0.25">
      <c r="A1139" s="72">
        <v>13438</v>
      </c>
      <c r="B1139" s="70"/>
      <c r="C1139" s="70"/>
      <c r="D1139" s="70"/>
      <c r="E1139" s="70"/>
      <c r="F1139" s="70"/>
      <c r="G1139" s="70"/>
      <c r="H1139" s="70"/>
      <c r="I1139" s="70"/>
      <c r="J1139" s="70"/>
      <c r="K1139" s="70"/>
      <c r="L1139" s="70"/>
      <c r="M1139" s="70"/>
      <c r="N1139" s="70"/>
      <c r="O1139" s="70"/>
      <c r="P1139" s="70"/>
      <c r="Q1139" s="70"/>
      <c r="R1139" s="70"/>
      <c r="S1139" s="70"/>
      <c r="T1139" s="70"/>
      <c r="U1139" s="70"/>
      <c r="V1139" s="70"/>
      <c r="W1139" s="70"/>
      <c r="X1139" s="70"/>
      <c r="Y1139" s="70"/>
      <c r="Z1139" s="70"/>
      <c r="AA1139" s="70"/>
      <c r="AB1139" s="70">
        <v>55871</v>
      </c>
      <c r="AC1139" s="70">
        <v>52177.149414</v>
      </c>
      <c r="AD1139" s="70"/>
      <c r="AE1139" s="70"/>
      <c r="AF1139" s="70"/>
      <c r="AG1139" s="70"/>
      <c r="AH1139" s="70"/>
      <c r="AI1139" s="70"/>
      <c r="AJ1139" s="70"/>
      <c r="AK1139" s="70"/>
      <c r="AL1139" s="70"/>
      <c r="AM1139" s="70"/>
      <c r="AN1139" s="70">
        <v>55871</v>
      </c>
      <c r="AO1139" s="70">
        <v>52177.149414</v>
      </c>
    </row>
    <row r="1140" spans="1:41" x14ac:dyDescent="0.25">
      <c r="A1140" s="72">
        <v>13519</v>
      </c>
      <c r="B1140" s="70"/>
      <c r="C1140" s="70"/>
      <c r="D1140" s="70"/>
      <c r="E1140" s="70"/>
      <c r="F1140" s="70"/>
      <c r="G1140" s="70"/>
      <c r="H1140" s="70"/>
      <c r="I1140" s="70"/>
      <c r="J1140" s="70"/>
      <c r="K1140" s="70"/>
      <c r="L1140" s="70"/>
      <c r="M1140" s="70"/>
      <c r="N1140" s="70"/>
      <c r="O1140" s="70"/>
      <c r="P1140" s="70"/>
      <c r="Q1140" s="70"/>
      <c r="R1140" s="70"/>
      <c r="S1140" s="70"/>
      <c r="T1140" s="70"/>
      <c r="U1140" s="70"/>
      <c r="V1140" s="70"/>
      <c r="W1140" s="70"/>
      <c r="X1140" s="70"/>
      <c r="Y1140" s="70"/>
      <c r="Z1140" s="70"/>
      <c r="AA1140" s="70"/>
      <c r="AB1140" s="70"/>
      <c r="AC1140" s="70"/>
      <c r="AD1140" s="70"/>
      <c r="AE1140" s="70"/>
      <c r="AF1140" s="70"/>
      <c r="AG1140" s="70"/>
      <c r="AH1140" s="70">
        <v>21100</v>
      </c>
      <c r="AI1140" s="70">
        <v>15729.08152</v>
      </c>
      <c r="AJ1140" s="70"/>
      <c r="AK1140" s="70"/>
      <c r="AL1140" s="70"/>
      <c r="AM1140" s="70"/>
      <c r="AN1140" s="70">
        <v>21100</v>
      </c>
      <c r="AO1140" s="70">
        <v>15729.08152</v>
      </c>
    </row>
    <row r="1141" spans="1:41" x14ac:dyDescent="0.25">
      <c r="A1141" s="72">
        <v>13522</v>
      </c>
      <c r="B1141" s="70"/>
      <c r="C1141" s="70"/>
      <c r="D1141" s="70"/>
      <c r="E1141" s="70"/>
      <c r="F1141" s="70"/>
      <c r="G1141" s="70"/>
      <c r="H1141" s="70"/>
      <c r="I1141" s="70"/>
      <c r="J1141" s="70"/>
      <c r="K1141" s="70"/>
      <c r="L1141" s="70">
        <v>1169</v>
      </c>
      <c r="M1141" s="70">
        <v>252.15150499999999</v>
      </c>
      <c r="N1141" s="70"/>
      <c r="O1141" s="70"/>
      <c r="P1141" s="70"/>
      <c r="Q1141" s="70"/>
      <c r="R1141" s="70"/>
      <c r="S1141" s="70"/>
      <c r="T1141" s="70"/>
      <c r="U1141" s="70"/>
      <c r="V1141" s="70"/>
      <c r="W1141" s="70"/>
      <c r="X1141" s="70"/>
      <c r="Y1141" s="70"/>
      <c r="Z1141" s="70"/>
      <c r="AA1141" s="70"/>
      <c r="AB1141" s="70"/>
      <c r="AC1141" s="70"/>
      <c r="AD1141" s="70"/>
      <c r="AE1141" s="70"/>
      <c r="AF1141" s="70"/>
      <c r="AG1141" s="70"/>
      <c r="AH1141" s="70"/>
      <c r="AI1141" s="70"/>
      <c r="AJ1141" s="70"/>
      <c r="AK1141" s="70"/>
      <c r="AL1141" s="70"/>
      <c r="AM1141" s="70"/>
      <c r="AN1141" s="70">
        <v>1169</v>
      </c>
      <c r="AO1141" s="70">
        <v>252.15150499999999</v>
      </c>
    </row>
    <row r="1142" spans="1:41" x14ac:dyDescent="0.25">
      <c r="A1142" s="72">
        <v>13524</v>
      </c>
      <c r="B1142" s="70"/>
      <c r="C1142" s="70"/>
      <c r="D1142" s="70"/>
      <c r="E1142" s="70"/>
      <c r="F1142" s="70"/>
      <c r="G1142" s="70"/>
      <c r="H1142" s="70"/>
      <c r="I1142" s="70"/>
      <c r="J1142" s="70"/>
      <c r="K1142" s="70"/>
      <c r="L1142" s="70">
        <v>1340</v>
      </c>
      <c r="M1142" s="70">
        <v>140.23381900000001</v>
      </c>
      <c r="N1142" s="70"/>
      <c r="O1142" s="70"/>
      <c r="P1142" s="70"/>
      <c r="Q1142" s="70"/>
      <c r="R1142" s="70"/>
      <c r="S1142" s="70"/>
      <c r="T1142" s="70"/>
      <c r="U1142" s="70"/>
      <c r="V1142" s="70"/>
      <c r="W1142" s="70"/>
      <c r="X1142" s="70"/>
      <c r="Y1142" s="70"/>
      <c r="Z1142" s="70"/>
      <c r="AA1142" s="70"/>
      <c r="AB1142" s="70"/>
      <c r="AC1142" s="70"/>
      <c r="AD1142" s="70"/>
      <c r="AE1142" s="70"/>
      <c r="AF1142" s="70"/>
      <c r="AG1142" s="70"/>
      <c r="AH1142" s="70"/>
      <c r="AI1142" s="70"/>
      <c r="AJ1142" s="70"/>
      <c r="AK1142" s="70"/>
      <c r="AL1142" s="70"/>
      <c r="AM1142" s="70"/>
      <c r="AN1142" s="70">
        <v>1340</v>
      </c>
      <c r="AO1142" s="70">
        <v>140.23381900000001</v>
      </c>
    </row>
    <row r="1143" spans="1:41" x14ac:dyDescent="0.25">
      <c r="A1143" s="72">
        <v>13526</v>
      </c>
      <c r="B1143" s="70"/>
      <c r="C1143" s="70"/>
      <c r="D1143" s="70"/>
      <c r="E1143" s="70"/>
      <c r="F1143" s="70"/>
      <c r="G1143" s="70"/>
      <c r="H1143" s="70"/>
      <c r="I1143" s="70"/>
      <c r="J1143" s="70"/>
      <c r="K1143" s="70"/>
      <c r="L1143" s="70">
        <v>15907</v>
      </c>
      <c r="M1143" s="70">
        <v>14914.817566</v>
      </c>
      <c r="N1143" s="70"/>
      <c r="O1143" s="70"/>
      <c r="P1143" s="70"/>
      <c r="Q1143" s="70"/>
      <c r="R1143" s="70"/>
      <c r="S1143" s="70"/>
      <c r="T1143" s="70"/>
      <c r="U1143" s="70"/>
      <c r="V1143" s="70"/>
      <c r="W1143" s="70"/>
      <c r="X1143" s="70"/>
      <c r="Y1143" s="70"/>
      <c r="Z1143" s="70"/>
      <c r="AA1143" s="70"/>
      <c r="AB1143" s="70"/>
      <c r="AC1143" s="70"/>
      <c r="AD1143" s="70"/>
      <c r="AE1143" s="70"/>
      <c r="AF1143" s="70"/>
      <c r="AG1143" s="70"/>
      <c r="AH1143" s="70"/>
      <c r="AI1143" s="70"/>
      <c r="AJ1143" s="70"/>
      <c r="AK1143" s="70"/>
      <c r="AL1143" s="70"/>
      <c r="AM1143" s="70"/>
      <c r="AN1143" s="70">
        <v>15907</v>
      </c>
      <c r="AO1143" s="70">
        <v>14914.817566</v>
      </c>
    </row>
    <row r="1144" spans="1:41" x14ac:dyDescent="0.25">
      <c r="A1144" s="72">
        <v>13527</v>
      </c>
      <c r="B1144" s="70"/>
      <c r="C1144" s="70"/>
      <c r="D1144" s="70"/>
      <c r="E1144" s="70"/>
      <c r="F1144" s="70"/>
      <c r="G1144" s="70"/>
      <c r="H1144" s="70"/>
      <c r="I1144" s="70"/>
      <c r="J1144" s="70"/>
      <c r="K1144" s="70"/>
      <c r="L1144" s="70">
        <v>107825</v>
      </c>
      <c r="M1144" s="70">
        <v>109676.666992</v>
      </c>
      <c r="N1144" s="70"/>
      <c r="O1144" s="70"/>
      <c r="P1144" s="70"/>
      <c r="Q1144" s="70"/>
      <c r="R1144" s="70"/>
      <c r="S1144" s="70"/>
      <c r="T1144" s="70"/>
      <c r="U1144" s="70"/>
      <c r="V1144" s="70"/>
      <c r="W1144" s="70"/>
      <c r="X1144" s="70"/>
      <c r="Y1144" s="70"/>
      <c r="Z1144" s="70"/>
      <c r="AA1144" s="70"/>
      <c r="AB1144" s="70"/>
      <c r="AC1144" s="70"/>
      <c r="AD1144" s="70"/>
      <c r="AE1144" s="70"/>
      <c r="AF1144" s="70"/>
      <c r="AG1144" s="70"/>
      <c r="AH1144" s="70"/>
      <c r="AI1144" s="70"/>
      <c r="AJ1144" s="70"/>
      <c r="AK1144" s="70"/>
      <c r="AL1144" s="70"/>
      <c r="AM1144" s="70"/>
      <c r="AN1144" s="70">
        <v>107825</v>
      </c>
      <c r="AO1144" s="70">
        <v>109676.666992</v>
      </c>
    </row>
    <row r="1145" spans="1:41" x14ac:dyDescent="0.25">
      <c r="A1145" s="72">
        <v>13553</v>
      </c>
      <c r="B1145" s="70"/>
      <c r="C1145" s="70"/>
      <c r="D1145" s="70"/>
      <c r="E1145" s="70"/>
      <c r="F1145" s="70"/>
      <c r="G1145" s="70"/>
      <c r="H1145" s="70"/>
      <c r="I1145" s="70"/>
      <c r="J1145" s="70"/>
      <c r="K1145" s="70"/>
      <c r="L1145" s="70"/>
      <c r="M1145" s="70"/>
      <c r="N1145" s="70"/>
      <c r="O1145" s="70"/>
      <c r="P1145" s="70"/>
      <c r="Q1145" s="70"/>
      <c r="R1145" s="70"/>
      <c r="S1145" s="70"/>
      <c r="T1145" s="70"/>
      <c r="U1145" s="70"/>
      <c r="V1145" s="70"/>
      <c r="W1145" s="70"/>
      <c r="X1145" s="70"/>
      <c r="Y1145" s="70"/>
      <c r="Z1145" s="70"/>
      <c r="AA1145" s="70"/>
      <c r="AB1145" s="70"/>
      <c r="AC1145" s="70"/>
      <c r="AD1145" s="70"/>
      <c r="AE1145" s="70"/>
      <c r="AF1145" s="70"/>
      <c r="AG1145" s="70"/>
      <c r="AH1145" s="70">
        <v>10277</v>
      </c>
      <c r="AI1145" s="70">
        <v>8204.1354360000005</v>
      </c>
      <c r="AJ1145" s="70"/>
      <c r="AK1145" s="70"/>
      <c r="AL1145" s="70"/>
      <c r="AM1145" s="70"/>
      <c r="AN1145" s="70">
        <v>10277</v>
      </c>
      <c r="AO1145" s="70">
        <v>8204.1354360000005</v>
      </c>
    </row>
    <row r="1146" spans="1:41" x14ac:dyDescent="0.25">
      <c r="A1146" s="72">
        <v>13555</v>
      </c>
      <c r="B1146" s="70"/>
      <c r="C1146" s="70"/>
      <c r="D1146" s="70"/>
      <c r="E1146" s="70"/>
      <c r="F1146" s="70"/>
      <c r="G1146" s="70"/>
      <c r="H1146" s="70"/>
      <c r="I1146" s="70"/>
      <c r="J1146" s="70"/>
      <c r="K1146" s="70"/>
      <c r="L1146" s="70"/>
      <c r="M1146" s="70"/>
      <c r="N1146" s="70"/>
      <c r="O1146" s="70"/>
      <c r="P1146" s="70"/>
      <c r="Q1146" s="70"/>
      <c r="R1146" s="70"/>
      <c r="S1146" s="70"/>
      <c r="T1146" s="70"/>
      <c r="U1146" s="70"/>
      <c r="V1146" s="70"/>
      <c r="W1146" s="70"/>
      <c r="X1146" s="70"/>
      <c r="Y1146" s="70"/>
      <c r="Z1146" s="70"/>
      <c r="AA1146" s="70"/>
      <c r="AB1146" s="70"/>
      <c r="AC1146" s="70"/>
      <c r="AD1146" s="70"/>
      <c r="AE1146" s="70"/>
      <c r="AF1146" s="70"/>
      <c r="AG1146" s="70"/>
      <c r="AH1146" s="70">
        <v>15400</v>
      </c>
      <c r="AI1146" s="70">
        <v>11566.419098999999</v>
      </c>
      <c r="AJ1146" s="70"/>
      <c r="AK1146" s="70"/>
      <c r="AL1146" s="70"/>
      <c r="AM1146" s="70"/>
      <c r="AN1146" s="70">
        <v>15400</v>
      </c>
      <c r="AO1146" s="70">
        <v>11566.419098999999</v>
      </c>
    </row>
    <row r="1147" spans="1:41" x14ac:dyDescent="0.25">
      <c r="A1147" s="72">
        <v>13557</v>
      </c>
      <c r="B1147" s="70"/>
      <c r="C1147" s="70"/>
      <c r="D1147" s="70"/>
      <c r="E1147" s="70"/>
      <c r="F1147" s="70"/>
      <c r="G1147" s="70"/>
      <c r="H1147" s="70"/>
      <c r="I1147" s="70"/>
      <c r="J1147" s="70"/>
      <c r="K1147" s="70"/>
      <c r="L1147" s="70"/>
      <c r="M1147" s="70"/>
      <c r="N1147" s="70"/>
      <c r="O1147" s="70"/>
      <c r="P1147" s="70"/>
      <c r="Q1147" s="70"/>
      <c r="R1147" s="70"/>
      <c r="S1147" s="70"/>
      <c r="T1147" s="70"/>
      <c r="U1147" s="70"/>
      <c r="V1147" s="70"/>
      <c r="W1147" s="70"/>
      <c r="X1147" s="70"/>
      <c r="Y1147" s="70"/>
      <c r="Z1147" s="70"/>
      <c r="AA1147" s="70"/>
      <c r="AB1147" s="70"/>
      <c r="AC1147" s="70"/>
      <c r="AD1147" s="70"/>
      <c r="AE1147" s="70"/>
      <c r="AF1147" s="70"/>
      <c r="AG1147" s="70"/>
      <c r="AH1147" s="70">
        <v>13500</v>
      </c>
      <c r="AI1147" s="70">
        <v>8332.6223989999999</v>
      </c>
      <c r="AJ1147" s="70"/>
      <c r="AK1147" s="70"/>
      <c r="AL1147" s="70"/>
      <c r="AM1147" s="70"/>
      <c r="AN1147" s="70">
        <v>13500</v>
      </c>
      <c r="AO1147" s="70">
        <v>8332.6223989999999</v>
      </c>
    </row>
    <row r="1148" spans="1:41" x14ac:dyDescent="0.25">
      <c r="A1148" s="72">
        <v>13559</v>
      </c>
      <c r="B1148" s="70"/>
      <c r="C1148" s="70"/>
      <c r="D1148" s="70"/>
      <c r="E1148" s="70"/>
      <c r="F1148" s="70"/>
      <c r="G1148" s="70"/>
      <c r="H1148" s="70"/>
      <c r="I1148" s="70"/>
      <c r="J1148" s="70"/>
      <c r="K1148" s="70"/>
      <c r="L1148" s="70"/>
      <c r="M1148" s="70"/>
      <c r="N1148" s="70"/>
      <c r="O1148" s="70"/>
      <c r="P1148" s="70"/>
      <c r="Q1148" s="70"/>
      <c r="R1148" s="70"/>
      <c r="S1148" s="70"/>
      <c r="T1148" s="70"/>
      <c r="U1148" s="70"/>
      <c r="V1148" s="70"/>
      <c r="W1148" s="70"/>
      <c r="X1148" s="70"/>
      <c r="Y1148" s="70"/>
      <c r="Z1148" s="70"/>
      <c r="AA1148" s="70"/>
      <c r="AB1148" s="70">
        <v>5651</v>
      </c>
      <c r="AC1148" s="70">
        <v>3068.7363350000001</v>
      </c>
      <c r="AD1148" s="70"/>
      <c r="AE1148" s="70"/>
      <c r="AF1148" s="70"/>
      <c r="AG1148" s="70"/>
      <c r="AH1148" s="70"/>
      <c r="AI1148" s="70"/>
      <c r="AJ1148" s="70"/>
      <c r="AK1148" s="70"/>
      <c r="AL1148" s="70"/>
      <c r="AM1148" s="70"/>
      <c r="AN1148" s="70">
        <v>5651</v>
      </c>
      <c r="AO1148" s="70">
        <v>3068.7363350000001</v>
      </c>
    </row>
    <row r="1149" spans="1:41" x14ac:dyDescent="0.25">
      <c r="A1149" s="72">
        <v>13564</v>
      </c>
      <c r="B1149" s="70"/>
      <c r="C1149" s="70"/>
      <c r="D1149" s="70"/>
      <c r="E1149" s="70"/>
      <c r="F1149" s="70"/>
      <c r="G1149" s="70"/>
      <c r="H1149" s="70"/>
      <c r="I1149" s="70"/>
      <c r="J1149" s="70"/>
      <c r="K1149" s="70"/>
      <c r="L1149" s="70"/>
      <c r="M1149" s="70"/>
      <c r="N1149" s="70"/>
      <c r="O1149" s="70"/>
      <c r="P1149" s="70"/>
      <c r="Q1149" s="70"/>
      <c r="R1149" s="70"/>
      <c r="S1149" s="70"/>
      <c r="T1149" s="70"/>
      <c r="U1149" s="70"/>
      <c r="V1149" s="70"/>
      <c r="W1149" s="70"/>
      <c r="X1149" s="70"/>
      <c r="Y1149" s="70"/>
      <c r="Z1149" s="70"/>
      <c r="AA1149" s="70"/>
      <c r="AB1149" s="70"/>
      <c r="AC1149" s="70"/>
      <c r="AD1149" s="70"/>
      <c r="AE1149" s="70"/>
      <c r="AF1149" s="70"/>
      <c r="AG1149" s="70"/>
      <c r="AH1149" s="70">
        <v>13100</v>
      </c>
      <c r="AI1149" s="70">
        <v>11833.052154000001</v>
      </c>
      <c r="AJ1149" s="70"/>
      <c r="AK1149" s="70"/>
      <c r="AL1149" s="70"/>
      <c r="AM1149" s="70"/>
      <c r="AN1149" s="70">
        <v>13100</v>
      </c>
      <c r="AO1149" s="70">
        <v>11833.052154000001</v>
      </c>
    </row>
    <row r="1150" spans="1:41" x14ac:dyDescent="0.25">
      <c r="A1150" s="72">
        <v>13569</v>
      </c>
      <c r="B1150" s="70"/>
      <c r="C1150" s="70"/>
      <c r="D1150" s="70"/>
      <c r="E1150" s="70"/>
      <c r="F1150" s="70"/>
      <c r="G1150" s="70"/>
      <c r="H1150" s="70"/>
      <c r="I1150" s="70"/>
      <c r="J1150" s="70"/>
      <c r="K1150" s="70"/>
      <c r="L1150" s="70"/>
      <c r="M1150" s="70"/>
      <c r="N1150" s="70"/>
      <c r="O1150" s="70"/>
      <c r="P1150" s="70"/>
      <c r="Q1150" s="70"/>
      <c r="R1150" s="70"/>
      <c r="S1150" s="70"/>
      <c r="T1150" s="70"/>
      <c r="U1150" s="70"/>
      <c r="V1150" s="70"/>
      <c r="W1150" s="70"/>
      <c r="X1150" s="70"/>
      <c r="Y1150" s="70"/>
      <c r="Z1150" s="70"/>
      <c r="AA1150" s="70"/>
      <c r="AB1150" s="70"/>
      <c r="AC1150" s="70"/>
      <c r="AD1150" s="70"/>
      <c r="AE1150" s="70"/>
      <c r="AF1150" s="70"/>
      <c r="AG1150" s="70"/>
      <c r="AH1150" s="70">
        <v>3100</v>
      </c>
      <c r="AI1150" s="70">
        <v>2349.8863390000001</v>
      </c>
      <c r="AJ1150" s="70"/>
      <c r="AK1150" s="70"/>
      <c r="AL1150" s="70"/>
      <c r="AM1150" s="70"/>
      <c r="AN1150" s="70">
        <v>3100</v>
      </c>
      <c r="AO1150" s="70">
        <v>2349.8863390000001</v>
      </c>
    </row>
    <row r="1151" spans="1:41" x14ac:dyDescent="0.25">
      <c r="A1151" s="72">
        <v>13579</v>
      </c>
      <c r="B1151" s="70"/>
      <c r="C1151" s="70"/>
      <c r="D1151" s="70"/>
      <c r="E1151" s="70"/>
      <c r="F1151" s="70"/>
      <c r="G1151" s="70"/>
      <c r="H1151" s="70"/>
      <c r="I1151" s="70"/>
      <c r="J1151" s="70"/>
      <c r="K1151" s="70"/>
      <c r="L1151" s="70">
        <v>95273</v>
      </c>
      <c r="M1151" s="70">
        <v>102997.212403</v>
      </c>
      <c r="N1151" s="70"/>
      <c r="O1151" s="70"/>
      <c r="P1151" s="70"/>
      <c r="Q1151" s="70"/>
      <c r="R1151" s="70"/>
      <c r="S1151" s="70"/>
      <c r="T1151" s="70"/>
      <c r="U1151" s="70"/>
      <c r="V1151" s="70"/>
      <c r="W1151" s="70"/>
      <c r="X1151" s="70"/>
      <c r="Y1151" s="70"/>
      <c r="Z1151" s="70"/>
      <c r="AA1151" s="70"/>
      <c r="AB1151" s="70"/>
      <c r="AC1151" s="70"/>
      <c r="AD1151" s="70"/>
      <c r="AE1151" s="70"/>
      <c r="AF1151" s="70"/>
      <c r="AG1151" s="70"/>
      <c r="AH1151" s="70"/>
      <c r="AI1151" s="70"/>
      <c r="AJ1151" s="70"/>
      <c r="AK1151" s="70"/>
      <c r="AL1151" s="70"/>
      <c r="AM1151" s="70"/>
      <c r="AN1151" s="70">
        <v>95273</v>
      </c>
      <c r="AO1151" s="70">
        <v>102997.212403</v>
      </c>
    </row>
    <row r="1152" spans="1:41" x14ac:dyDescent="0.25">
      <c r="A1152" s="72">
        <v>13580</v>
      </c>
      <c r="B1152" s="70"/>
      <c r="C1152" s="70"/>
      <c r="D1152" s="70"/>
      <c r="E1152" s="70"/>
      <c r="F1152" s="70"/>
      <c r="G1152" s="70"/>
      <c r="H1152" s="70"/>
      <c r="I1152" s="70"/>
      <c r="J1152" s="70"/>
      <c r="K1152" s="70"/>
      <c r="L1152" s="70">
        <v>104739</v>
      </c>
      <c r="M1152" s="70">
        <v>103291.27441399998</v>
      </c>
      <c r="N1152" s="70"/>
      <c r="O1152" s="70"/>
      <c r="P1152" s="70"/>
      <c r="Q1152" s="70"/>
      <c r="R1152" s="70"/>
      <c r="S1152" s="70"/>
      <c r="T1152" s="70"/>
      <c r="U1152" s="70"/>
      <c r="V1152" s="70"/>
      <c r="W1152" s="70"/>
      <c r="X1152" s="70"/>
      <c r="Y1152" s="70"/>
      <c r="Z1152" s="70"/>
      <c r="AA1152" s="70"/>
      <c r="AB1152" s="70"/>
      <c r="AC1152" s="70"/>
      <c r="AD1152" s="70"/>
      <c r="AE1152" s="70"/>
      <c r="AF1152" s="70"/>
      <c r="AG1152" s="70"/>
      <c r="AH1152" s="70"/>
      <c r="AI1152" s="70"/>
      <c r="AJ1152" s="70"/>
      <c r="AK1152" s="70"/>
      <c r="AL1152" s="70"/>
      <c r="AM1152" s="70"/>
      <c r="AN1152" s="70">
        <v>104739</v>
      </c>
      <c r="AO1152" s="70">
        <v>103291.27441399998</v>
      </c>
    </row>
    <row r="1153" spans="1:41" x14ac:dyDescent="0.25">
      <c r="A1153" s="72">
        <v>13581</v>
      </c>
      <c r="B1153" s="70"/>
      <c r="C1153" s="70"/>
      <c r="D1153" s="70"/>
      <c r="E1153" s="70"/>
      <c r="F1153" s="70"/>
      <c r="G1153" s="70"/>
      <c r="H1153" s="70"/>
      <c r="I1153" s="70"/>
      <c r="J1153" s="70"/>
      <c r="K1153" s="70"/>
      <c r="L1153" s="70">
        <v>104032</v>
      </c>
      <c r="M1153" s="70">
        <v>98914.734375</v>
      </c>
      <c r="N1153" s="70"/>
      <c r="O1153" s="70"/>
      <c r="P1153" s="70"/>
      <c r="Q1153" s="70"/>
      <c r="R1153" s="70"/>
      <c r="S1153" s="70"/>
      <c r="T1153" s="70"/>
      <c r="U1153" s="70"/>
      <c r="V1153" s="70"/>
      <c r="W1153" s="70"/>
      <c r="X1153" s="70"/>
      <c r="Y1153" s="70"/>
      <c r="Z1153" s="70"/>
      <c r="AA1153" s="70"/>
      <c r="AB1153" s="70"/>
      <c r="AC1153" s="70"/>
      <c r="AD1153" s="70"/>
      <c r="AE1153" s="70"/>
      <c r="AF1153" s="70"/>
      <c r="AG1153" s="70"/>
      <c r="AH1153" s="70"/>
      <c r="AI1153" s="70"/>
      <c r="AJ1153" s="70"/>
      <c r="AK1153" s="70"/>
      <c r="AL1153" s="70"/>
      <c r="AM1153" s="70"/>
      <c r="AN1153" s="70">
        <v>104032</v>
      </c>
      <c r="AO1153" s="70">
        <v>98914.734375</v>
      </c>
    </row>
    <row r="1154" spans="1:41" x14ac:dyDescent="0.25">
      <c r="A1154" s="72">
        <v>13582</v>
      </c>
      <c r="B1154" s="70"/>
      <c r="C1154" s="70"/>
      <c r="D1154" s="70"/>
      <c r="E1154" s="70"/>
      <c r="F1154" s="70"/>
      <c r="G1154" s="70"/>
      <c r="H1154" s="70"/>
      <c r="I1154" s="70"/>
      <c r="J1154" s="70"/>
      <c r="K1154" s="70"/>
      <c r="L1154" s="70">
        <v>100592</v>
      </c>
      <c r="M1154" s="70">
        <v>99577.021483999997</v>
      </c>
      <c r="N1154" s="70"/>
      <c r="O1154" s="70"/>
      <c r="P1154" s="70"/>
      <c r="Q1154" s="70"/>
      <c r="R1154" s="70"/>
      <c r="S1154" s="70"/>
      <c r="T1154" s="70"/>
      <c r="U1154" s="70"/>
      <c r="V1154" s="70"/>
      <c r="W1154" s="70"/>
      <c r="X1154" s="70"/>
      <c r="Y1154" s="70"/>
      <c r="Z1154" s="70"/>
      <c r="AA1154" s="70"/>
      <c r="AB1154" s="70"/>
      <c r="AC1154" s="70"/>
      <c r="AD1154" s="70"/>
      <c r="AE1154" s="70"/>
      <c r="AF1154" s="70"/>
      <c r="AG1154" s="70"/>
      <c r="AH1154" s="70"/>
      <c r="AI1154" s="70"/>
      <c r="AJ1154" s="70"/>
      <c r="AK1154" s="70"/>
      <c r="AL1154" s="70"/>
      <c r="AM1154" s="70"/>
      <c r="AN1154" s="70">
        <v>100592</v>
      </c>
      <c r="AO1154" s="70">
        <v>99577.021483999997</v>
      </c>
    </row>
    <row r="1155" spans="1:41" x14ac:dyDescent="0.25">
      <c r="A1155" s="72">
        <v>13583</v>
      </c>
      <c r="B1155" s="70"/>
      <c r="C1155" s="70"/>
      <c r="D1155" s="70"/>
      <c r="E1155" s="70"/>
      <c r="F1155" s="70"/>
      <c r="G1155" s="70"/>
      <c r="H1155" s="70"/>
      <c r="I1155" s="70"/>
      <c r="J1155" s="70"/>
      <c r="K1155" s="70"/>
      <c r="L1155" s="70">
        <v>5630</v>
      </c>
      <c r="M1155" s="70">
        <v>6687.1427620000013</v>
      </c>
      <c r="N1155" s="70"/>
      <c r="O1155" s="70"/>
      <c r="P1155" s="70"/>
      <c r="Q1155" s="70"/>
      <c r="R1155" s="70"/>
      <c r="S1155" s="70"/>
      <c r="T1155" s="70"/>
      <c r="U1155" s="70"/>
      <c r="V1155" s="70"/>
      <c r="W1155" s="70"/>
      <c r="X1155" s="70"/>
      <c r="Y1155" s="70"/>
      <c r="Z1155" s="70"/>
      <c r="AA1155" s="70"/>
      <c r="AB1155" s="70"/>
      <c r="AC1155" s="70"/>
      <c r="AD1155" s="70"/>
      <c r="AE1155" s="70"/>
      <c r="AF1155" s="70"/>
      <c r="AG1155" s="70"/>
      <c r="AH1155" s="70"/>
      <c r="AI1155" s="70"/>
      <c r="AJ1155" s="70"/>
      <c r="AK1155" s="70"/>
      <c r="AL1155" s="70"/>
      <c r="AM1155" s="70"/>
      <c r="AN1155" s="70">
        <v>5630</v>
      </c>
      <c r="AO1155" s="70">
        <v>6687.1427620000013</v>
      </c>
    </row>
    <row r="1156" spans="1:41" x14ac:dyDescent="0.25">
      <c r="A1156" s="72">
        <v>13587</v>
      </c>
      <c r="B1156" s="70"/>
      <c r="C1156" s="70"/>
      <c r="D1156" s="70"/>
      <c r="E1156" s="70"/>
      <c r="F1156" s="70"/>
      <c r="G1156" s="70"/>
      <c r="H1156" s="70"/>
      <c r="I1156" s="70"/>
      <c r="J1156" s="70"/>
      <c r="K1156" s="70"/>
      <c r="L1156" s="70">
        <v>5247</v>
      </c>
      <c r="M1156" s="70">
        <v>8028.4359130000003</v>
      </c>
      <c r="N1156" s="70"/>
      <c r="O1156" s="70"/>
      <c r="P1156" s="70"/>
      <c r="Q1156" s="70"/>
      <c r="R1156" s="70"/>
      <c r="S1156" s="70"/>
      <c r="T1156" s="70"/>
      <c r="U1156" s="70"/>
      <c r="V1156" s="70"/>
      <c r="W1156" s="70"/>
      <c r="X1156" s="70"/>
      <c r="Y1156" s="70"/>
      <c r="Z1156" s="70"/>
      <c r="AA1156" s="70"/>
      <c r="AB1156" s="70"/>
      <c r="AC1156" s="70"/>
      <c r="AD1156" s="70"/>
      <c r="AE1156" s="70"/>
      <c r="AF1156" s="70"/>
      <c r="AG1156" s="70"/>
      <c r="AH1156" s="70"/>
      <c r="AI1156" s="70"/>
      <c r="AJ1156" s="70"/>
      <c r="AK1156" s="70"/>
      <c r="AL1156" s="70"/>
      <c r="AM1156" s="70"/>
      <c r="AN1156" s="70">
        <v>5247</v>
      </c>
      <c r="AO1156" s="70">
        <v>8028.4359130000003</v>
      </c>
    </row>
    <row r="1157" spans="1:41" x14ac:dyDescent="0.25">
      <c r="A1157" s="72">
        <v>13589</v>
      </c>
      <c r="B1157" s="70"/>
      <c r="C1157" s="70"/>
      <c r="D1157" s="70"/>
      <c r="E1157" s="70"/>
      <c r="F1157" s="70"/>
      <c r="G1157" s="70"/>
      <c r="H1157" s="70"/>
      <c r="I1157" s="70"/>
      <c r="J1157" s="70"/>
      <c r="K1157" s="70"/>
      <c r="L1157" s="70">
        <v>101738</v>
      </c>
      <c r="M1157" s="70">
        <v>101499.545899</v>
      </c>
      <c r="N1157" s="70"/>
      <c r="O1157" s="70"/>
      <c r="P1157" s="70"/>
      <c r="Q1157" s="70"/>
      <c r="R1157" s="70"/>
      <c r="S1157" s="70"/>
      <c r="T1157" s="70"/>
      <c r="U1157" s="70"/>
      <c r="V1157" s="70"/>
      <c r="W1157" s="70"/>
      <c r="X1157" s="70"/>
      <c r="Y1157" s="70"/>
      <c r="Z1157" s="70"/>
      <c r="AA1157" s="70"/>
      <c r="AB1157" s="70"/>
      <c r="AC1157" s="70"/>
      <c r="AD1157" s="70"/>
      <c r="AE1157" s="70"/>
      <c r="AF1157" s="70"/>
      <c r="AG1157" s="70"/>
      <c r="AH1157" s="70"/>
      <c r="AI1157" s="70"/>
      <c r="AJ1157" s="70"/>
      <c r="AK1157" s="70"/>
      <c r="AL1157" s="70"/>
      <c r="AM1157" s="70"/>
      <c r="AN1157" s="70">
        <v>101738</v>
      </c>
      <c r="AO1157" s="70">
        <v>101499.545899</v>
      </c>
    </row>
    <row r="1158" spans="1:41" x14ac:dyDescent="0.25">
      <c r="A1158" s="72">
        <v>13590</v>
      </c>
      <c r="B1158" s="70"/>
      <c r="C1158" s="70"/>
      <c r="D1158" s="70"/>
      <c r="E1158" s="70"/>
      <c r="F1158" s="70"/>
      <c r="G1158" s="70"/>
      <c r="H1158" s="70"/>
      <c r="I1158" s="70"/>
      <c r="J1158" s="70"/>
      <c r="K1158" s="70"/>
      <c r="L1158" s="70">
        <v>97387</v>
      </c>
      <c r="M1158" s="70">
        <v>107139.283203</v>
      </c>
      <c r="N1158" s="70"/>
      <c r="O1158" s="70"/>
      <c r="P1158" s="70"/>
      <c r="Q1158" s="70"/>
      <c r="R1158" s="70"/>
      <c r="S1158" s="70"/>
      <c r="T1158" s="70"/>
      <c r="U1158" s="70"/>
      <c r="V1158" s="70"/>
      <c r="W1158" s="70"/>
      <c r="X1158" s="70"/>
      <c r="Y1158" s="70"/>
      <c r="Z1158" s="70"/>
      <c r="AA1158" s="70"/>
      <c r="AB1158" s="70"/>
      <c r="AC1158" s="70"/>
      <c r="AD1158" s="70"/>
      <c r="AE1158" s="70"/>
      <c r="AF1158" s="70"/>
      <c r="AG1158" s="70"/>
      <c r="AH1158" s="70"/>
      <c r="AI1158" s="70"/>
      <c r="AJ1158" s="70"/>
      <c r="AK1158" s="70"/>
      <c r="AL1158" s="70"/>
      <c r="AM1158" s="70"/>
      <c r="AN1158" s="70">
        <v>97387</v>
      </c>
      <c r="AO1158" s="70">
        <v>107139.283203</v>
      </c>
    </row>
    <row r="1159" spans="1:41" x14ac:dyDescent="0.25">
      <c r="A1159" s="72">
        <v>13592</v>
      </c>
      <c r="B1159" s="70"/>
      <c r="C1159" s="70"/>
      <c r="D1159" s="70"/>
      <c r="E1159" s="70"/>
      <c r="F1159" s="70"/>
      <c r="G1159" s="70"/>
      <c r="H1159" s="70"/>
      <c r="I1159" s="70"/>
      <c r="J1159" s="70"/>
      <c r="K1159" s="70"/>
      <c r="L1159" s="70">
        <v>6201</v>
      </c>
      <c r="M1159" s="70">
        <v>5639.7422480000005</v>
      </c>
      <c r="N1159" s="70"/>
      <c r="O1159" s="70"/>
      <c r="P1159" s="70"/>
      <c r="Q1159" s="70"/>
      <c r="R1159" s="70"/>
      <c r="S1159" s="70"/>
      <c r="T1159" s="70"/>
      <c r="U1159" s="70"/>
      <c r="V1159" s="70"/>
      <c r="W1159" s="70"/>
      <c r="X1159" s="70"/>
      <c r="Y1159" s="70"/>
      <c r="Z1159" s="70"/>
      <c r="AA1159" s="70"/>
      <c r="AB1159" s="70"/>
      <c r="AC1159" s="70"/>
      <c r="AD1159" s="70"/>
      <c r="AE1159" s="70"/>
      <c r="AF1159" s="70"/>
      <c r="AG1159" s="70"/>
      <c r="AH1159" s="70"/>
      <c r="AI1159" s="70"/>
      <c r="AJ1159" s="70"/>
      <c r="AK1159" s="70"/>
      <c r="AL1159" s="70"/>
      <c r="AM1159" s="70"/>
      <c r="AN1159" s="70">
        <v>6201</v>
      </c>
      <c r="AO1159" s="70">
        <v>5639.7422480000005</v>
      </c>
    </row>
    <row r="1160" spans="1:41" x14ac:dyDescent="0.25">
      <c r="A1160" s="72">
        <v>13593</v>
      </c>
      <c r="B1160" s="70"/>
      <c r="C1160" s="70"/>
      <c r="D1160" s="70"/>
      <c r="E1160" s="70"/>
      <c r="F1160" s="70"/>
      <c r="G1160" s="70"/>
      <c r="H1160" s="70"/>
      <c r="I1160" s="70"/>
      <c r="J1160" s="70"/>
      <c r="K1160" s="70"/>
      <c r="L1160" s="70">
        <v>98736</v>
      </c>
      <c r="M1160" s="70">
        <v>109816.90332100001</v>
      </c>
      <c r="N1160" s="70"/>
      <c r="O1160" s="70"/>
      <c r="P1160" s="70"/>
      <c r="Q1160" s="70"/>
      <c r="R1160" s="70"/>
      <c r="S1160" s="70"/>
      <c r="T1160" s="70"/>
      <c r="U1160" s="70"/>
      <c r="V1160" s="70"/>
      <c r="W1160" s="70"/>
      <c r="X1160" s="70"/>
      <c r="Y1160" s="70"/>
      <c r="Z1160" s="70"/>
      <c r="AA1160" s="70"/>
      <c r="AB1160" s="70"/>
      <c r="AC1160" s="70"/>
      <c r="AD1160" s="70"/>
      <c r="AE1160" s="70"/>
      <c r="AF1160" s="70"/>
      <c r="AG1160" s="70"/>
      <c r="AH1160" s="70"/>
      <c r="AI1160" s="70"/>
      <c r="AJ1160" s="70"/>
      <c r="AK1160" s="70"/>
      <c r="AL1160" s="70"/>
      <c r="AM1160" s="70"/>
      <c r="AN1160" s="70">
        <v>98736</v>
      </c>
      <c r="AO1160" s="70">
        <v>109816.90332100001</v>
      </c>
    </row>
    <row r="1161" spans="1:41" x14ac:dyDescent="0.25">
      <c r="A1161" s="72">
        <v>13594</v>
      </c>
      <c r="B1161" s="70"/>
      <c r="C1161" s="70"/>
      <c r="D1161" s="70"/>
      <c r="E1161" s="70"/>
      <c r="F1161" s="70"/>
      <c r="G1161" s="70"/>
      <c r="H1161" s="70"/>
      <c r="I1161" s="70"/>
      <c r="J1161" s="70"/>
      <c r="K1161" s="70"/>
      <c r="L1161" s="70"/>
      <c r="M1161" s="70"/>
      <c r="N1161" s="70"/>
      <c r="O1161" s="70"/>
      <c r="P1161" s="70"/>
      <c r="Q1161" s="70"/>
      <c r="R1161" s="70"/>
      <c r="S1161" s="70"/>
      <c r="T1161" s="70"/>
      <c r="U1161" s="70"/>
      <c r="V1161" s="70"/>
      <c r="W1161" s="70"/>
      <c r="X1161" s="70"/>
      <c r="Y1161" s="70"/>
      <c r="Z1161" s="70"/>
      <c r="AA1161" s="70"/>
      <c r="AB1161" s="70"/>
      <c r="AC1161" s="70"/>
      <c r="AD1161" s="70"/>
      <c r="AE1161" s="70"/>
      <c r="AF1161" s="70"/>
      <c r="AG1161" s="70"/>
      <c r="AH1161" s="70">
        <v>116241</v>
      </c>
      <c r="AI1161" s="70">
        <v>122521.512694</v>
      </c>
      <c r="AJ1161" s="70"/>
      <c r="AK1161" s="70"/>
      <c r="AL1161" s="70"/>
      <c r="AM1161" s="70"/>
      <c r="AN1161" s="70">
        <v>116241</v>
      </c>
      <c r="AO1161" s="70">
        <v>122521.512694</v>
      </c>
    </row>
    <row r="1162" spans="1:41" x14ac:dyDescent="0.25">
      <c r="A1162" s="72">
        <v>13596</v>
      </c>
      <c r="B1162" s="70"/>
      <c r="C1162" s="70"/>
      <c r="D1162" s="70"/>
      <c r="E1162" s="70"/>
      <c r="F1162" s="70"/>
      <c r="G1162" s="70"/>
      <c r="H1162" s="70"/>
      <c r="I1162" s="70"/>
      <c r="J1162" s="70"/>
      <c r="K1162" s="70"/>
      <c r="L1162" s="70"/>
      <c r="M1162" s="70"/>
      <c r="N1162" s="70"/>
      <c r="O1162" s="70"/>
      <c r="P1162" s="70"/>
      <c r="Q1162" s="70"/>
      <c r="R1162" s="70"/>
      <c r="S1162" s="70"/>
      <c r="T1162" s="70"/>
      <c r="U1162" s="70"/>
      <c r="V1162" s="70"/>
      <c r="W1162" s="70"/>
      <c r="X1162" s="70"/>
      <c r="Y1162" s="70"/>
      <c r="Z1162" s="70"/>
      <c r="AA1162" s="70"/>
      <c r="AB1162" s="70"/>
      <c r="AC1162" s="70"/>
      <c r="AD1162" s="70"/>
      <c r="AE1162" s="70"/>
      <c r="AF1162" s="70"/>
      <c r="AG1162" s="70"/>
      <c r="AH1162" s="70">
        <v>4626</v>
      </c>
      <c r="AI1162" s="70">
        <v>8008.8832710000006</v>
      </c>
      <c r="AJ1162" s="70"/>
      <c r="AK1162" s="70"/>
      <c r="AL1162" s="70"/>
      <c r="AM1162" s="70"/>
      <c r="AN1162" s="70">
        <v>4626</v>
      </c>
      <c r="AO1162" s="70">
        <v>8008.8832710000006</v>
      </c>
    </row>
    <row r="1163" spans="1:41" x14ac:dyDescent="0.25">
      <c r="A1163" s="72">
        <v>13597</v>
      </c>
      <c r="B1163" s="70"/>
      <c r="C1163" s="70"/>
      <c r="D1163" s="70"/>
      <c r="E1163" s="70"/>
      <c r="F1163" s="70"/>
      <c r="G1163" s="70"/>
      <c r="H1163" s="70"/>
      <c r="I1163" s="70"/>
      <c r="J1163" s="70"/>
      <c r="K1163" s="70"/>
      <c r="L1163" s="70"/>
      <c r="M1163" s="70"/>
      <c r="N1163" s="70"/>
      <c r="O1163" s="70"/>
      <c r="P1163" s="70"/>
      <c r="Q1163" s="70"/>
      <c r="R1163" s="70"/>
      <c r="S1163" s="70"/>
      <c r="T1163" s="70"/>
      <c r="U1163" s="70"/>
      <c r="V1163" s="70"/>
      <c r="W1163" s="70"/>
      <c r="X1163" s="70"/>
      <c r="Y1163" s="70"/>
      <c r="Z1163" s="70"/>
      <c r="AA1163" s="70"/>
      <c r="AB1163" s="70"/>
      <c r="AC1163" s="70"/>
      <c r="AD1163" s="70"/>
      <c r="AE1163" s="70"/>
      <c r="AF1163" s="70"/>
      <c r="AG1163" s="70"/>
      <c r="AH1163" s="70">
        <v>122507</v>
      </c>
      <c r="AI1163" s="70">
        <v>107730.947267</v>
      </c>
      <c r="AJ1163" s="70"/>
      <c r="AK1163" s="70"/>
      <c r="AL1163" s="70"/>
      <c r="AM1163" s="70"/>
      <c r="AN1163" s="70">
        <v>122507</v>
      </c>
      <c r="AO1163" s="70">
        <v>107730.947267</v>
      </c>
    </row>
    <row r="1164" spans="1:41" x14ac:dyDescent="0.25">
      <c r="A1164" s="72">
        <v>13598</v>
      </c>
      <c r="B1164" s="70"/>
      <c r="C1164" s="70"/>
      <c r="D1164" s="70"/>
      <c r="E1164" s="70"/>
      <c r="F1164" s="70"/>
      <c r="G1164" s="70"/>
      <c r="H1164" s="70"/>
      <c r="I1164" s="70"/>
      <c r="J1164" s="70"/>
      <c r="K1164" s="70"/>
      <c r="L1164" s="70"/>
      <c r="M1164" s="70"/>
      <c r="N1164" s="70"/>
      <c r="O1164" s="70"/>
      <c r="P1164" s="70"/>
      <c r="Q1164" s="70"/>
      <c r="R1164" s="70"/>
      <c r="S1164" s="70"/>
      <c r="T1164" s="70"/>
      <c r="U1164" s="70"/>
      <c r="V1164" s="70"/>
      <c r="W1164" s="70"/>
      <c r="X1164" s="70"/>
      <c r="Y1164" s="70"/>
      <c r="Z1164" s="70"/>
      <c r="AA1164" s="70"/>
      <c r="AB1164" s="70"/>
      <c r="AC1164" s="70"/>
      <c r="AD1164" s="70"/>
      <c r="AE1164" s="70"/>
      <c r="AF1164" s="70"/>
      <c r="AG1164" s="70"/>
      <c r="AH1164" s="70">
        <v>111400</v>
      </c>
      <c r="AI1164" s="70">
        <v>99697.825194999998</v>
      </c>
      <c r="AJ1164" s="70"/>
      <c r="AK1164" s="70"/>
      <c r="AL1164" s="70"/>
      <c r="AM1164" s="70"/>
      <c r="AN1164" s="70">
        <v>111400</v>
      </c>
      <c r="AO1164" s="70">
        <v>99697.825194999998</v>
      </c>
    </row>
    <row r="1165" spans="1:41" x14ac:dyDescent="0.25">
      <c r="A1165" s="72">
        <v>13600</v>
      </c>
      <c r="B1165" s="70"/>
      <c r="C1165" s="70"/>
      <c r="D1165" s="70"/>
      <c r="E1165" s="70"/>
      <c r="F1165" s="70"/>
      <c r="G1165" s="70"/>
      <c r="H1165" s="70"/>
      <c r="I1165" s="70"/>
      <c r="J1165" s="70"/>
      <c r="K1165" s="70"/>
      <c r="L1165" s="70"/>
      <c r="M1165" s="70"/>
      <c r="N1165" s="70"/>
      <c r="O1165" s="70"/>
      <c r="P1165" s="70"/>
      <c r="Q1165" s="70"/>
      <c r="R1165" s="70"/>
      <c r="S1165" s="70"/>
      <c r="T1165" s="70"/>
      <c r="U1165" s="70"/>
      <c r="V1165" s="70"/>
      <c r="W1165" s="70"/>
      <c r="X1165" s="70"/>
      <c r="Y1165" s="70"/>
      <c r="Z1165" s="70"/>
      <c r="AA1165" s="70"/>
      <c r="AB1165" s="70"/>
      <c r="AC1165" s="70"/>
      <c r="AD1165" s="70"/>
      <c r="AE1165" s="70"/>
      <c r="AF1165" s="70"/>
      <c r="AG1165" s="70"/>
      <c r="AH1165" s="70">
        <v>118363</v>
      </c>
      <c r="AI1165" s="70">
        <v>111052.08642600001</v>
      </c>
      <c r="AJ1165" s="70"/>
      <c r="AK1165" s="70"/>
      <c r="AL1165" s="70"/>
      <c r="AM1165" s="70"/>
      <c r="AN1165" s="70">
        <v>118363</v>
      </c>
      <c r="AO1165" s="70">
        <v>111052.08642600001</v>
      </c>
    </row>
    <row r="1166" spans="1:41" x14ac:dyDescent="0.25">
      <c r="A1166" s="72">
        <v>13601</v>
      </c>
      <c r="B1166" s="70"/>
      <c r="C1166" s="70"/>
      <c r="D1166" s="70"/>
      <c r="E1166" s="70"/>
      <c r="F1166" s="70"/>
      <c r="G1166" s="70"/>
      <c r="H1166" s="70"/>
      <c r="I1166" s="70"/>
      <c r="J1166" s="70"/>
      <c r="K1166" s="70"/>
      <c r="L1166" s="70"/>
      <c r="M1166" s="70"/>
      <c r="N1166" s="70"/>
      <c r="O1166" s="70"/>
      <c r="P1166" s="70"/>
      <c r="Q1166" s="70"/>
      <c r="R1166" s="70"/>
      <c r="S1166" s="70"/>
      <c r="T1166" s="70"/>
      <c r="U1166" s="70"/>
      <c r="V1166" s="70"/>
      <c r="W1166" s="70"/>
      <c r="X1166" s="70"/>
      <c r="Y1166" s="70"/>
      <c r="Z1166" s="70"/>
      <c r="AA1166" s="70"/>
      <c r="AB1166" s="70"/>
      <c r="AC1166" s="70"/>
      <c r="AD1166" s="70"/>
      <c r="AE1166" s="70"/>
      <c r="AF1166" s="70"/>
      <c r="AG1166" s="70"/>
      <c r="AH1166" s="70">
        <v>6238</v>
      </c>
      <c r="AI1166" s="70">
        <v>6415.7859349999999</v>
      </c>
      <c r="AJ1166" s="70"/>
      <c r="AK1166" s="70"/>
      <c r="AL1166" s="70"/>
      <c r="AM1166" s="70"/>
      <c r="AN1166" s="70">
        <v>6238</v>
      </c>
      <c r="AO1166" s="70">
        <v>6415.7859349999999</v>
      </c>
    </row>
    <row r="1167" spans="1:41" x14ac:dyDescent="0.25">
      <c r="A1167" s="72">
        <v>13620</v>
      </c>
      <c r="B1167" s="70"/>
      <c r="C1167" s="70"/>
      <c r="D1167" s="70"/>
      <c r="E1167" s="70"/>
      <c r="F1167" s="70"/>
      <c r="G1167" s="70"/>
      <c r="H1167" s="70"/>
      <c r="I1167" s="70"/>
      <c r="J1167" s="70"/>
      <c r="K1167" s="70"/>
      <c r="L1167" s="70"/>
      <c r="M1167" s="70"/>
      <c r="N1167" s="70"/>
      <c r="O1167" s="70"/>
      <c r="P1167" s="70"/>
      <c r="Q1167" s="70"/>
      <c r="R1167" s="70"/>
      <c r="S1167" s="70"/>
      <c r="T1167" s="70"/>
      <c r="U1167" s="70"/>
      <c r="V1167" s="70"/>
      <c r="W1167" s="70"/>
      <c r="X1167" s="70"/>
      <c r="Y1167" s="70"/>
      <c r="Z1167" s="70"/>
      <c r="AA1167" s="70"/>
      <c r="AB1167" s="70"/>
      <c r="AC1167" s="70"/>
      <c r="AD1167" s="70"/>
      <c r="AE1167" s="70"/>
      <c r="AF1167" s="70"/>
      <c r="AG1167" s="70"/>
      <c r="AH1167" s="70"/>
      <c r="AI1167" s="70"/>
      <c r="AJ1167" s="70"/>
      <c r="AK1167" s="70"/>
      <c r="AL1167" s="70">
        <v>32804</v>
      </c>
      <c r="AM1167" s="70">
        <v>47312.697753999993</v>
      </c>
      <c r="AN1167" s="70">
        <v>32804</v>
      </c>
      <c r="AO1167" s="70">
        <v>47312.697753999993</v>
      </c>
    </row>
    <row r="1168" spans="1:41" x14ac:dyDescent="0.25">
      <c r="A1168" s="72">
        <v>13636</v>
      </c>
      <c r="B1168" s="70"/>
      <c r="C1168" s="70"/>
      <c r="D1168" s="70"/>
      <c r="E1168" s="70"/>
      <c r="F1168" s="70"/>
      <c r="G1168" s="70"/>
      <c r="H1168" s="70"/>
      <c r="I1168" s="70"/>
      <c r="J1168" s="70"/>
      <c r="K1168" s="70"/>
      <c r="L1168" s="70"/>
      <c r="M1168" s="70"/>
      <c r="N1168" s="70"/>
      <c r="O1168" s="70"/>
      <c r="P1168" s="70"/>
      <c r="Q1168" s="70"/>
      <c r="R1168" s="70"/>
      <c r="S1168" s="70"/>
      <c r="T1168" s="70"/>
      <c r="U1168" s="70"/>
      <c r="V1168" s="70"/>
      <c r="W1168" s="70"/>
      <c r="X1168" s="70"/>
      <c r="Y1168" s="70"/>
      <c r="Z1168" s="70"/>
      <c r="AA1168" s="70"/>
      <c r="AB1168" s="70">
        <v>13600</v>
      </c>
      <c r="AC1168" s="70">
        <v>10614.68982</v>
      </c>
      <c r="AD1168" s="70"/>
      <c r="AE1168" s="70"/>
      <c r="AF1168" s="70"/>
      <c r="AG1168" s="70"/>
      <c r="AH1168" s="70"/>
      <c r="AI1168" s="70"/>
      <c r="AJ1168" s="70"/>
      <c r="AK1168" s="70"/>
      <c r="AL1168" s="70"/>
      <c r="AM1168" s="70"/>
      <c r="AN1168" s="70">
        <v>13600</v>
      </c>
      <c r="AO1168" s="70">
        <v>10614.68982</v>
      </c>
    </row>
    <row r="1169" spans="1:41" x14ac:dyDescent="0.25">
      <c r="A1169" s="72">
        <v>13637</v>
      </c>
      <c r="B1169" s="70"/>
      <c r="C1169" s="70"/>
      <c r="D1169" s="70"/>
      <c r="E1169" s="70"/>
      <c r="F1169" s="70"/>
      <c r="G1169" s="70"/>
      <c r="H1169" s="70"/>
      <c r="I1169" s="70"/>
      <c r="J1169" s="70"/>
      <c r="K1169" s="70"/>
      <c r="L1169" s="70"/>
      <c r="M1169" s="70"/>
      <c r="N1169" s="70"/>
      <c r="O1169" s="70"/>
      <c r="P1169" s="70"/>
      <c r="Q1169" s="70"/>
      <c r="R1169" s="70"/>
      <c r="S1169" s="70"/>
      <c r="T1169" s="70"/>
      <c r="U1169" s="70"/>
      <c r="V1169" s="70"/>
      <c r="W1169" s="70"/>
      <c r="X1169" s="70"/>
      <c r="Y1169" s="70"/>
      <c r="Z1169" s="70"/>
      <c r="AA1169" s="70"/>
      <c r="AB1169" s="70">
        <v>111320</v>
      </c>
      <c r="AC1169" s="70">
        <v>109877.17871199999</v>
      </c>
      <c r="AD1169" s="70"/>
      <c r="AE1169" s="70"/>
      <c r="AF1169" s="70"/>
      <c r="AG1169" s="70"/>
      <c r="AH1169" s="70"/>
      <c r="AI1169" s="70"/>
      <c r="AJ1169" s="70"/>
      <c r="AK1169" s="70"/>
      <c r="AL1169" s="70"/>
      <c r="AM1169" s="70"/>
      <c r="AN1169" s="70">
        <v>111320</v>
      </c>
      <c r="AO1169" s="70">
        <v>109877.17871199999</v>
      </c>
    </row>
    <row r="1170" spans="1:41" x14ac:dyDescent="0.25">
      <c r="A1170" s="72">
        <v>13639</v>
      </c>
      <c r="B1170" s="70"/>
      <c r="C1170" s="70"/>
      <c r="D1170" s="70"/>
      <c r="E1170" s="70"/>
      <c r="F1170" s="70"/>
      <c r="G1170" s="70"/>
      <c r="H1170" s="70"/>
      <c r="I1170" s="70"/>
      <c r="J1170" s="70"/>
      <c r="K1170" s="70"/>
      <c r="L1170" s="70"/>
      <c r="M1170" s="70"/>
      <c r="N1170" s="70"/>
      <c r="O1170" s="70"/>
      <c r="P1170" s="70"/>
      <c r="Q1170" s="70"/>
      <c r="R1170" s="70"/>
      <c r="S1170" s="70"/>
      <c r="T1170" s="70"/>
      <c r="U1170" s="70"/>
      <c r="V1170" s="70"/>
      <c r="W1170" s="70"/>
      <c r="X1170" s="70"/>
      <c r="Y1170" s="70"/>
      <c r="Z1170" s="70"/>
      <c r="AA1170" s="70"/>
      <c r="AB1170" s="70">
        <v>105046</v>
      </c>
      <c r="AC1170" s="70">
        <v>99262.482910000006</v>
      </c>
      <c r="AD1170" s="70"/>
      <c r="AE1170" s="70"/>
      <c r="AF1170" s="70"/>
      <c r="AG1170" s="70"/>
      <c r="AH1170" s="70"/>
      <c r="AI1170" s="70"/>
      <c r="AJ1170" s="70"/>
      <c r="AK1170" s="70"/>
      <c r="AL1170" s="70"/>
      <c r="AM1170" s="70"/>
      <c r="AN1170" s="70">
        <v>105046</v>
      </c>
      <c r="AO1170" s="70">
        <v>99262.482910000006</v>
      </c>
    </row>
    <row r="1171" spans="1:41" x14ac:dyDescent="0.25">
      <c r="A1171" s="72">
        <v>13640</v>
      </c>
      <c r="B1171" s="70"/>
      <c r="C1171" s="70"/>
      <c r="D1171" s="70"/>
      <c r="E1171" s="70"/>
      <c r="F1171" s="70"/>
      <c r="G1171" s="70"/>
      <c r="H1171" s="70"/>
      <c r="I1171" s="70"/>
      <c r="J1171" s="70"/>
      <c r="K1171" s="70"/>
      <c r="L1171" s="70"/>
      <c r="M1171" s="70"/>
      <c r="N1171" s="70"/>
      <c r="O1171" s="70"/>
      <c r="P1171" s="70"/>
      <c r="Q1171" s="70"/>
      <c r="R1171" s="70"/>
      <c r="S1171" s="70"/>
      <c r="T1171" s="70"/>
      <c r="U1171" s="70"/>
      <c r="V1171" s="70"/>
      <c r="W1171" s="70"/>
      <c r="X1171" s="70"/>
      <c r="Y1171" s="70"/>
      <c r="Z1171" s="70"/>
      <c r="AA1171" s="70"/>
      <c r="AB1171" s="70">
        <v>105117</v>
      </c>
      <c r="AC1171" s="70">
        <v>109334.555177</v>
      </c>
      <c r="AD1171" s="70"/>
      <c r="AE1171" s="70"/>
      <c r="AF1171" s="70"/>
      <c r="AG1171" s="70"/>
      <c r="AH1171" s="70"/>
      <c r="AI1171" s="70"/>
      <c r="AJ1171" s="70"/>
      <c r="AK1171" s="70"/>
      <c r="AL1171" s="70"/>
      <c r="AM1171" s="70"/>
      <c r="AN1171" s="70">
        <v>105117</v>
      </c>
      <c r="AO1171" s="70">
        <v>109334.555177</v>
      </c>
    </row>
    <row r="1172" spans="1:41" x14ac:dyDescent="0.25">
      <c r="A1172" s="72">
        <v>13644</v>
      </c>
      <c r="B1172" s="70"/>
      <c r="C1172" s="70"/>
      <c r="D1172" s="70"/>
      <c r="E1172" s="70"/>
      <c r="F1172" s="70"/>
      <c r="G1172" s="70"/>
      <c r="H1172" s="70"/>
      <c r="I1172" s="70"/>
      <c r="J1172" s="70"/>
      <c r="K1172" s="70"/>
      <c r="L1172" s="70"/>
      <c r="M1172" s="70"/>
      <c r="N1172" s="70"/>
      <c r="O1172" s="70"/>
      <c r="P1172" s="70"/>
      <c r="Q1172" s="70"/>
      <c r="R1172" s="70"/>
      <c r="S1172" s="70"/>
      <c r="T1172" s="70"/>
      <c r="U1172" s="70"/>
      <c r="V1172" s="70"/>
      <c r="W1172" s="70"/>
      <c r="X1172" s="70"/>
      <c r="Y1172" s="70"/>
      <c r="Z1172" s="70"/>
      <c r="AA1172" s="70"/>
      <c r="AB1172" s="70">
        <v>4084</v>
      </c>
      <c r="AC1172" s="70">
        <v>3536.3159880000003</v>
      </c>
      <c r="AD1172" s="70"/>
      <c r="AE1172" s="70"/>
      <c r="AF1172" s="70"/>
      <c r="AG1172" s="70"/>
      <c r="AH1172" s="70"/>
      <c r="AI1172" s="70"/>
      <c r="AJ1172" s="70"/>
      <c r="AK1172" s="70"/>
      <c r="AL1172" s="70"/>
      <c r="AM1172" s="70"/>
      <c r="AN1172" s="70">
        <v>4084</v>
      </c>
      <c r="AO1172" s="70">
        <v>3536.3159880000003</v>
      </c>
    </row>
    <row r="1173" spans="1:41" x14ac:dyDescent="0.25">
      <c r="A1173" s="72">
        <v>13646</v>
      </c>
      <c r="B1173" s="70"/>
      <c r="C1173" s="70"/>
      <c r="D1173" s="70"/>
      <c r="E1173" s="70"/>
      <c r="F1173" s="70"/>
      <c r="G1173" s="70"/>
      <c r="H1173" s="70"/>
      <c r="I1173" s="70"/>
      <c r="J1173" s="70"/>
      <c r="K1173" s="70"/>
      <c r="L1173" s="70"/>
      <c r="M1173" s="70"/>
      <c r="N1173" s="70"/>
      <c r="O1173" s="70"/>
      <c r="P1173" s="70"/>
      <c r="Q1173" s="70"/>
      <c r="R1173" s="70"/>
      <c r="S1173" s="70"/>
      <c r="T1173" s="70"/>
      <c r="U1173" s="70"/>
      <c r="V1173" s="70"/>
      <c r="W1173" s="70"/>
      <c r="X1173" s="70"/>
      <c r="Y1173" s="70"/>
      <c r="Z1173" s="70"/>
      <c r="AA1173" s="70"/>
      <c r="AB1173" s="70">
        <v>115070</v>
      </c>
      <c r="AC1173" s="70">
        <v>116811.021484</v>
      </c>
      <c r="AD1173" s="70"/>
      <c r="AE1173" s="70"/>
      <c r="AF1173" s="70"/>
      <c r="AG1173" s="70"/>
      <c r="AH1173" s="70"/>
      <c r="AI1173" s="70"/>
      <c r="AJ1173" s="70"/>
      <c r="AK1173" s="70"/>
      <c r="AL1173" s="70"/>
      <c r="AM1173" s="70"/>
      <c r="AN1173" s="70">
        <v>115070</v>
      </c>
      <c r="AO1173" s="70">
        <v>116811.021484</v>
      </c>
    </row>
    <row r="1174" spans="1:41" x14ac:dyDescent="0.25">
      <c r="A1174" s="72">
        <v>13647</v>
      </c>
      <c r="B1174" s="70"/>
      <c r="C1174" s="70"/>
      <c r="D1174" s="70"/>
      <c r="E1174" s="70"/>
      <c r="F1174" s="70"/>
      <c r="G1174" s="70"/>
      <c r="H1174" s="70"/>
      <c r="I1174" s="70"/>
      <c r="J1174" s="70"/>
      <c r="K1174" s="70"/>
      <c r="L1174" s="70"/>
      <c r="M1174" s="70"/>
      <c r="N1174" s="70"/>
      <c r="O1174" s="70"/>
      <c r="P1174" s="70"/>
      <c r="Q1174" s="70"/>
      <c r="R1174" s="70"/>
      <c r="S1174" s="70"/>
      <c r="T1174" s="70"/>
      <c r="U1174" s="70"/>
      <c r="V1174" s="70"/>
      <c r="W1174" s="70"/>
      <c r="X1174" s="70"/>
      <c r="Y1174" s="70"/>
      <c r="Z1174" s="70"/>
      <c r="AA1174" s="70"/>
      <c r="AB1174" s="70">
        <v>11028</v>
      </c>
      <c r="AC1174" s="70">
        <v>9429.7462779999987</v>
      </c>
      <c r="AD1174" s="70"/>
      <c r="AE1174" s="70"/>
      <c r="AF1174" s="70"/>
      <c r="AG1174" s="70"/>
      <c r="AH1174" s="70"/>
      <c r="AI1174" s="70"/>
      <c r="AJ1174" s="70"/>
      <c r="AK1174" s="70"/>
      <c r="AL1174" s="70"/>
      <c r="AM1174" s="70"/>
      <c r="AN1174" s="70">
        <v>11028</v>
      </c>
      <c r="AO1174" s="70">
        <v>9429.7462779999987</v>
      </c>
    </row>
    <row r="1175" spans="1:41" x14ac:dyDescent="0.25">
      <c r="A1175" s="72">
        <v>13648</v>
      </c>
      <c r="B1175" s="70"/>
      <c r="C1175" s="70"/>
      <c r="D1175" s="70"/>
      <c r="E1175" s="70"/>
      <c r="F1175" s="70"/>
      <c r="G1175" s="70"/>
      <c r="H1175" s="70"/>
      <c r="I1175" s="70"/>
      <c r="J1175" s="70"/>
      <c r="K1175" s="70"/>
      <c r="L1175" s="70"/>
      <c r="M1175" s="70"/>
      <c r="N1175" s="70"/>
      <c r="O1175" s="70"/>
      <c r="P1175" s="70"/>
      <c r="Q1175" s="70"/>
      <c r="R1175" s="70"/>
      <c r="S1175" s="70"/>
      <c r="T1175" s="70"/>
      <c r="U1175" s="70"/>
      <c r="V1175" s="70"/>
      <c r="W1175" s="70"/>
      <c r="X1175" s="70"/>
      <c r="Y1175" s="70"/>
      <c r="Z1175" s="70"/>
      <c r="AA1175" s="70"/>
      <c r="AB1175" s="70">
        <v>101967</v>
      </c>
      <c r="AC1175" s="70">
        <v>102612.864747</v>
      </c>
      <c r="AD1175" s="70"/>
      <c r="AE1175" s="70"/>
      <c r="AF1175" s="70"/>
      <c r="AG1175" s="70"/>
      <c r="AH1175" s="70"/>
      <c r="AI1175" s="70"/>
      <c r="AJ1175" s="70"/>
      <c r="AK1175" s="70"/>
      <c r="AL1175" s="70"/>
      <c r="AM1175" s="70"/>
      <c r="AN1175" s="70">
        <v>101967</v>
      </c>
      <c r="AO1175" s="70">
        <v>102612.864747</v>
      </c>
    </row>
    <row r="1176" spans="1:41" x14ac:dyDescent="0.25">
      <c r="A1176" s="72">
        <v>13649</v>
      </c>
      <c r="B1176" s="70"/>
      <c r="C1176" s="70"/>
      <c r="D1176" s="70"/>
      <c r="E1176" s="70"/>
      <c r="F1176" s="70"/>
      <c r="G1176" s="70"/>
      <c r="H1176" s="70"/>
      <c r="I1176" s="70"/>
      <c r="J1176" s="70"/>
      <c r="K1176" s="70"/>
      <c r="L1176" s="70"/>
      <c r="M1176" s="70"/>
      <c r="N1176" s="70"/>
      <c r="O1176" s="70"/>
      <c r="P1176" s="70"/>
      <c r="Q1176" s="70"/>
      <c r="R1176" s="70"/>
      <c r="S1176" s="70"/>
      <c r="T1176" s="70"/>
      <c r="U1176" s="70"/>
      <c r="V1176" s="70"/>
      <c r="W1176" s="70"/>
      <c r="X1176" s="70"/>
      <c r="Y1176" s="70"/>
      <c r="Z1176" s="70"/>
      <c r="AA1176" s="70"/>
      <c r="AB1176" s="70">
        <v>109363</v>
      </c>
      <c r="AC1176" s="70">
        <v>107769.430664</v>
      </c>
      <c r="AD1176" s="70"/>
      <c r="AE1176" s="70"/>
      <c r="AF1176" s="70"/>
      <c r="AG1176" s="70"/>
      <c r="AH1176" s="70"/>
      <c r="AI1176" s="70"/>
      <c r="AJ1176" s="70"/>
      <c r="AK1176" s="70"/>
      <c r="AL1176" s="70"/>
      <c r="AM1176" s="70"/>
      <c r="AN1176" s="70">
        <v>109363</v>
      </c>
      <c r="AO1176" s="70">
        <v>107769.430664</v>
      </c>
    </row>
    <row r="1177" spans="1:41" x14ac:dyDescent="0.25">
      <c r="A1177" s="72">
        <v>13651</v>
      </c>
      <c r="B1177" s="70"/>
      <c r="C1177" s="70"/>
      <c r="D1177" s="70"/>
      <c r="E1177" s="70"/>
      <c r="F1177" s="70"/>
      <c r="G1177" s="70"/>
      <c r="H1177" s="70"/>
      <c r="I1177" s="70"/>
      <c r="J1177" s="70"/>
      <c r="K1177" s="70"/>
      <c r="L1177" s="70"/>
      <c r="M1177" s="70"/>
      <c r="N1177" s="70"/>
      <c r="O1177" s="70"/>
      <c r="P1177" s="70"/>
      <c r="Q1177" s="70"/>
      <c r="R1177" s="70"/>
      <c r="S1177" s="70"/>
      <c r="T1177" s="70"/>
      <c r="U1177" s="70"/>
      <c r="V1177" s="70"/>
      <c r="W1177" s="70"/>
      <c r="X1177" s="70"/>
      <c r="Y1177" s="70"/>
      <c r="Z1177" s="70"/>
      <c r="AA1177" s="70"/>
      <c r="AB1177" s="70">
        <v>7008</v>
      </c>
      <c r="AC1177" s="70">
        <v>13575.574829000001</v>
      </c>
      <c r="AD1177" s="70"/>
      <c r="AE1177" s="70"/>
      <c r="AF1177" s="70"/>
      <c r="AG1177" s="70"/>
      <c r="AH1177" s="70"/>
      <c r="AI1177" s="70"/>
      <c r="AJ1177" s="70"/>
      <c r="AK1177" s="70"/>
      <c r="AL1177" s="70"/>
      <c r="AM1177" s="70"/>
      <c r="AN1177" s="70">
        <v>7008</v>
      </c>
      <c r="AO1177" s="70">
        <v>13575.574829000001</v>
      </c>
    </row>
    <row r="1178" spans="1:41" x14ac:dyDescent="0.25">
      <c r="A1178" s="72">
        <v>13653</v>
      </c>
      <c r="B1178" s="70"/>
      <c r="C1178" s="70"/>
      <c r="D1178" s="70"/>
      <c r="E1178" s="70"/>
      <c r="F1178" s="70"/>
      <c r="G1178" s="70"/>
      <c r="H1178" s="70"/>
      <c r="I1178" s="70"/>
      <c r="J1178" s="70"/>
      <c r="K1178" s="70"/>
      <c r="L1178" s="70"/>
      <c r="M1178" s="70"/>
      <c r="N1178" s="70"/>
      <c r="O1178" s="70"/>
      <c r="P1178" s="70"/>
      <c r="Q1178" s="70"/>
      <c r="R1178" s="70"/>
      <c r="S1178" s="70"/>
      <c r="T1178" s="70"/>
      <c r="U1178" s="70"/>
      <c r="V1178" s="70"/>
      <c r="W1178" s="70"/>
      <c r="X1178" s="70"/>
      <c r="Y1178" s="70"/>
      <c r="Z1178" s="70"/>
      <c r="AA1178" s="70"/>
      <c r="AB1178" s="70">
        <v>119729</v>
      </c>
      <c r="AC1178" s="70">
        <v>114854.942383</v>
      </c>
      <c r="AD1178" s="70"/>
      <c r="AE1178" s="70"/>
      <c r="AF1178" s="70"/>
      <c r="AG1178" s="70"/>
      <c r="AH1178" s="70"/>
      <c r="AI1178" s="70"/>
      <c r="AJ1178" s="70"/>
      <c r="AK1178" s="70"/>
      <c r="AL1178" s="70"/>
      <c r="AM1178" s="70"/>
      <c r="AN1178" s="70">
        <v>119729</v>
      </c>
      <c r="AO1178" s="70">
        <v>114854.942383</v>
      </c>
    </row>
    <row r="1179" spans="1:41" x14ac:dyDescent="0.25">
      <c r="A1179" s="72">
        <v>13654</v>
      </c>
      <c r="B1179" s="70"/>
      <c r="C1179" s="70"/>
      <c r="D1179" s="70"/>
      <c r="E1179" s="70"/>
      <c r="F1179" s="70"/>
      <c r="G1179" s="70"/>
      <c r="H1179" s="70"/>
      <c r="I1179" s="70"/>
      <c r="J1179" s="70"/>
      <c r="K1179" s="70"/>
      <c r="L1179" s="70"/>
      <c r="M1179" s="70"/>
      <c r="N1179" s="70"/>
      <c r="O1179" s="70"/>
      <c r="P1179" s="70"/>
      <c r="Q1179" s="70"/>
      <c r="R1179" s="70"/>
      <c r="S1179" s="70"/>
      <c r="T1179" s="70"/>
      <c r="U1179" s="70"/>
      <c r="V1179" s="70"/>
      <c r="W1179" s="70"/>
      <c r="X1179" s="70"/>
      <c r="Y1179" s="70"/>
      <c r="Z1179" s="70"/>
      <c r="AA1179" s="70"/>
      <c r="AB1179" s="70">
        <v>10900</v>
      </c>
      <c r="AC1179" s="70">
        <v>12465.825562</v>
      </c>
      <c r="AD1179" s="70"/>
      <c r="AE1179" s="70"/>
      <c r="AF1179" s="70"/>
      <c r="AG1179" s="70"/>
      <c r="AH1179" s="70"/>
      <c r="AI1179" s="70"/>
      <c r="AJ1179" s="70"/>
      <c r="AK1179" s="70"/>
      <c r="AL1179" s="70"/>
      <c r="AM1179" s="70"/>
      <c r="AN1179" s="70">
        <v>10900</v>
      </c>
      <c r="AO1179" s="70">
        <v>12465.825562</v>
      </c>
    </row>
    <row r="1180" spans="1:41" x14ac:dyDescent="0.25">
      <c r="A1180" s="72">
        <v>13659</v>
      </c>
      <c r="B1180" s="70"/>
      <c r="C1180" s="70"/>
      <c r="D1180" s="70"/>
      <c r="E1180" s="70"/>
      <c r="F1180" s="70"/>
      <c r="G1180" s="70"/>
      <c r="H1180" s="70"/>
      <c r="I1180" s="70"/>
      <c r="J1180" s="70"/>
      <c r="K1180" s="70"/>
      <c r="L1180" s="70"/>
      <c r="M1180" s="70"/>
      <c r="N1180" s="70"/>
      <c r="O1180" s="70"/>
      <c r="P1180" s="70"/>
      <c r="Q1180" s="70"/>
      <c r="R1180" s="70"/>
      <c r="S1180" s="70"/>
      <c r="T1180" s="70"/>
      <c r="U1180" s="70"/>
      <c r="V1180" s="70"/>
      <c r="W1180" s="70"/>
      <c r="X1180" s="70"/>
      <c r="Y1180" s="70"/>
      <c r="Z1180" s="70"/>
      <c r="AA1180" s="70"/>
      <c r="AB1180" s="70">
        <v>15990</v>
      </c>
      <c r="AC1180" s="70">
        <v>14654.225828999999</v>
      </c>
      <c r="AD1180" s="70"/>
      <c r="AE1180" s="70"/>
      <c r="AF1180" s="70"/>
      <c r="AG1180" s="70"/>
      <c r="AH1180" s="70"/>
      <c r="AI1180" s="70"/>
      <c r="AJ1180" s="70"/>
      <c r="AK1180" s="70"/>
      <c r="AL1180" s="70"/>
      <c r="AM1180" s="70"/>
      <c r="AN1180" s="70">
        <v>15990</v>
      </c>
      <c r="AO1180" s="70">
        <v>14654.225828999999</v>
      </c>
    </row>
    <row r="1181" spans="1:41" x14ac:dyDescent="0.25">
      <c r="A1181" s="72">
        <v>13660</v>
      </c>
      <c r="B1181" s="70"/>
      <c r="C1181" s="70"/>
      <c r="D1181" s="70"/>
      <c r="E1181" s="70"/>
      <c r="F1181" s="70"/>
      <c r="G1181" s="70"/>
      <c r="H1181" s="70"/>
      <c r="I1181" s="70"/>
      <c r="J1181" s="70"/>
      <c r="K1181" s="70"/>
      <c r="L1181" s="70"/>
      <c r="M1181" s="70"/>
      <c r="N1181" s="70"/>
      <c r="O1181" s="70"/>
      <c r="P1181" s="70"/>
      <c r="Q1181" s="70"/>
      <c r="R1181" s="70"/>
      <c r="S1181" s="70"/>
      <c r="T1181" s="70"/>
      <c r="U1181" s="70"/>
      <c r="V1181" s="70"/>
      <c r="W1181" s="70"/>
      <c r="X1181" s="70"/>
      <c r="Y1181" s="70"/>
      <c r="Z1181" s="70"/>
      <c r="AA1181" s="70"/>
      <c r="AB1181" s="70">
        <v>17084</v>
      </c>
      <c r="AC1181" s="70">
        <v>14545.791382000001</v>
      </c>
      <c r="AD1181" s="70"/>
      <c r="AE1181" s="70"/>
      <c r="AF1181" s="70"/>
      <c r="AG1181" s="70"/>
      <c r="AH1181" s="70"/>
      <c r="AI1181" s="70"/>
      <c r="AJ1181" s="70"/>
      <c r="AK1181" s="70"/>
      <c r="AL1181" s="70"/>
      <c r="AM1181" s="70"/>
      <c r="AN1181" s="70">
        <v>17084</v>
      </c>
      <c r="AO1181" s="70">
        <v>14545.791382000001</v>
      </c>
    </row>
    <row r="1182" spans="1:41" x14ac:dyDescent="0.25">
      <c r="A1182" s="72">
        <v>13661</v>
      </c>
      <c r="B1182" s="70"/>
      <c r="C1182" s="70"/>
      <c r="D1182" s="70"/>
      <c r="E1182" s="70"/>
      <c r="F1182" s="70"/>
      <c r="G1182" s="70"/>
      <c r="H1182" s="70"/>
      <c r="I1182" s="70"/>
      <c r="J1182" s="70"/>
      <c r="K1182" s="70"/>
      <c r="L1182" s="70"/>
      <c r="M1182" s="70"/>
      <c r="N1182" s="70"/>
      <c r="O1182" s="70"/>
      <c r="P1182" s="70"/>
      <c r="Q1182" s="70"/>
      <c r="R1182" s="70"/>
      <c r="S1182" s="70"/>
      <c r="T1182" s="70"/>
      <c r="U1182" s="70"/>
      <c r="V1182" s="70"/>
      <c r="W1182" s="70"/>
      <c r="X1182" s="70"/>
      <c r="Y1182" s="70"/>
      <c r="Z1182" s="70"/>
      <c r="AA1182" s="70"/>
      <c r="AB1182" s="70">
        <v>104746</v>
      </c>
      <c r="AC1182" s="70">
        <v>105776.12890699999</v>
      </c>
      <c r="AD1182" s="70"/>
      <c r="AE1182" s="70"/>
      <c r="AF1182" s="70"/>
      <c r="AG1182" s="70"/>
      <c r="AH1182" s="70"/>
      <c r="AI1182" s="70"/>
      <c r="AJ1182" s="70"/>
      <c r="AK1182" s="70"/>
      <c r="AL1182" s="70"/>
      <c r="AM1182" s="70"/>
      <c r="AN1182" s="70">
        <v>104746</v>
      </c>
      <c r="AO1182" s="70">
        <v>105776.12890699999</v>
      </c>
    </row>
    <row r="1183" spans="1:41" x14ac:dyDescent="0.25">
      <c r="A1183" s="72">
        <v>13662</v>
      </c>
      <c r="B1183" s="70"/>
      <c r="C1183" s="70"/>
      <c r="D1183" s="70"/>
      <c r="E1183" s="70"/>
      <c r="F1183" s="70"/>
      <c r="G1183" s="70"/>
      <c r="H1183" s="70"/>
      <c r="I1183" s="70"/>
      <c r="J1183" s="70"/>
      <c r="K1183" s="70"/>
      <c r="L1183" s="70"/>
      <c r="M1183" s="70"/>
      <c r="N1183" s="70"/>
      <c r="O1183" s="70"/>
      <c r="P1183" s="70"/>
      <c r="Q1183" s="70"/>
      <c r="R1183" s="70"/>
      <c r="S1183" s="70"/>
      <c r="T1183" s="70"/>
      <c r="U1183" s="70"/>
      <c r="V1183" s="70"/>
      <c r="W1183" s="70"/>
      <c r="X1183" s="70"/>
      <c r="Y1183" s="70"/>
      <c r="Z1183" s="70"/>
      <c r="AA1183" s="70"/>
      <c r="AB1183" s="70">
        <v>120162</v>
      </c>
      <c r="AC1183" s="70">
        <v>113713.866211</v>
      </c>
      <c r="AD1183" s="70"/>
      <c r="AE1183" s="70"/>
      <c r="AF1183" s="70"/>
      <c r="AG1183" s="70"/>
      <c r="AH1183" s="70"/>
      <c r="AI1183" s="70"/>
      <c r="AJ1183" s="70"/>
      <c r="AK1183" s="70"/>
      <c r="AL1183" s="70"/>
      <c r="AM1183" s="70"/>
      <c r="AN1183" s="70">
        <v>120162</v>
      </c>
      <c r="AO1183" s="70">
        <v>113713.866211</v>
      </c>
    </row>
    <row r="1184" spans="1:41" x14ac:dyDescent="0.25">
      <c r="A1184" s="72">
        <v>13664</v>
      </c>
      <c r="B1184" s="70"/>
      <c r="C1184" s="70"/>
      <c r="D1184" s="70"/>
      <c r="E1184" s="70"/>
      <c r="F1184" s="70"/>
      <c r="G1184" s="70"/>
      <c r="H1184" s="70"/>
      <c r="I1184" s="70"/>
      <c r="J1184" s="70"/>
      <c r="K1184" s="70"/>
      <c r="L1184" s="70"/>
      <c r="M1184" s="70"/>
      <c r="N1184" s="70"/>
      <c r="O1184" s="70"/>
      <c r="P1184" s="70"/>
      <c r="Q1184" s="70"/>
      <c r="R1184" s="70"/>
      <c r="S1184" s="70"/>
      <c r="T1184" s="70"/>
      <c r="U1184" s="70"/>
      <c r="V1184" s="70"/>
      <c r="W1184" s="70"/>
      <c r="X1184" s="70"/>
      <c r="Y1184" s="70"/>
      <c r="Z1184" s="70"/>
      <c r="AA1184" s="70"/>
      <c r="AB1184" s="70">
        <v>130370</v>
      </c>
      <c r="AC1184" s="70">
        <v>120321.925781</v>
      </c>
      <c r="AD1184" s="70"/>
      <c r="AE1184" s="70"/>
      <c r="AF1184" s="70"/>
      <c r="AG1184" s="70"/>
      <c r="AH1184" s="70"/>
      <c r="AI1184" s="70"/>
      <c r="AJ1184" s="70"/>
      <c r="AK1184" s="70"/>
      <c r="AL1184" s="70"/>
      <c r="AM1184" s="70"/>
      <c r="AN1184" s="70">
        <v>130370</v>
      </c>
      <c r="AO1184" s="70">
        <v>120321.925781</v>
      </c>
    </row>
    <row r="1185" spans="1:41" x14ac:dyDescent="0.25">
      <c r="A1185" s="72">
        <v>13668</v>
      </c>
      <c r="B1185" s="70"/>
      <c r="C1185" s="70"/>
      <c r="D1185" s="70"/>
      <c r="E1185" s="70"/>
      <c r="F1185" s="70"/>
      <c r="G1185" s="70"/>
      <c r="H1185" s="70"/>
      <c r="I1185" s="70"/>
      <c r="J1185" s="70"/>
      <c r="K1185" s="70"/>
      <c r="L1185" s="70"/>
      <c r="M1185" s="70"/>
      <c r="N1185" s="70"/>
      <c r="O1185" s="70"/>
      <c r="P1185" s="70"/>
      <c r="Q1185" s="70"/>
      <c r="R1185" s="70"/>
      <c r="S1185" s="70"/>
      <c r="T1185" s="70"/>
      <c r="U1185" s="70"/>
      <c r="V1185" s="70"/>
      <c r="W1185" s="70"/>
      <c r="X1185" s="70"/>
      <c r="Y1185" s="70"/>
      <c r="Z1185" s="70"/>
      <c r="AA1185" s="70"/>
      <c r="AB1185" s="70">
        <v>8730</v>
      </c>
      <c r="AC1185" s="70">
        <v>8590.6321100000005</v>
      </c>
      <c r="AD1185" s="70"/>
      <c r="AE1185" s="70"/>
      <c r="AF1185" s="70"/>
      <c r="AG1185" s="70"/>
      <c r="AH1185" s="70"/>
      <c r="AI1185" s="70"/>
      <c r="AJ1185" s="70"/>
      <c r="AK1185" s="70"/>
      <c r="AL1185" s="70"/>
      <c r="AM1185" s="70"/>
      <c r="AN1185" s="70">
        <v>8730</v>
      </c>
      <c r="AO1185" s="70">
        <v>8590.6321100000005</v>
      </c>
    </row>
    <row r="1186" spans="1:41" x14ac:dyDescent="0.25">
      <c r="A1186" s="72">
        <v>13670</v>
      </c>
      <c r="B1186" s="70"/>
      <c r="C1186" s="70"/>
      <c r="D1186" s="70"/>
      <c r="E1186" s="70"/>
      <c r="F1186" s="70"/>
      <c r="G1186" s="70"/>
      <c r="H1186" s="70"/>
      <c r="I1186" s="70"/>
      <c r="J1186" s="70"/>
      <c r="K1186" s="70"/>
      <c r="L1186" s="70"/>
      <c r="M1186" s="70"/>
      <c r="N1186" s="70"/>
      <c r="O1186" s="70"/>
      <c r="P1186" s="70"/>
      <c r="Q1186" s="70"/>
      <c r="R1186" s="70"/>
      <c r="S1186" s="70"/>
      <c r="T1186" s="70"/>
      <c r="U1186" s="70"/>
      <c r="V1186" s="70"/>
      <c r="W1186" s="70"/>
      <c r="X1186" s="70"/>
      <c r="Y1186" s="70"/>
      <c r="Z1186" s="70"/>
      <c r="AA1186" s="70"/>
      <c r="AB1186" s="70">
        <v>26985</v>
      </c>
      <c r="AC1186" s="70">
        <v>27190.404694000001</v>
      </c>
      <c r="AD1186" s="70"/>
      <c r="AE1186" s="70"/>
      <c r="AF1186" s="70"/>
      <c r="AG1186" s="70"/>
      <c r="AH1186" s="70"/>
      <c r="AI1186" s="70"/>
      <c r="AJ1186" s="70"/>
      <c r="AK1186" s="70"/>
      <c r="AL1186" s="70"/>
      <c r="AM1186" s="70"/>
      <c r="AN1186" s="70">
        <v>26985</v>
      </c>
      <c r="AO1186" s="70">
        <v>27190.404694000001</v>
      </c>
    </row>
    <row r="1187" spans="1:41" x14ac:dyDescent="0.25">
      <c r="A1187" s="72">
        <v>13672</v>
      </c>
      <c r="B1187" s="70"/>
      <c r="C1187" s="70"/>
      <c r="D1187" s="70"/>
      <c r="E1187" s="70"/>
      <c r="F1187" s="70"/>
      <c r="G1187" s="70"/>
      <c r="H1187" s="70"/>
      <c r="I1187" s="70"/>
      <c r="J1187" s="70"/>
      <c r="K1187" s="70"/>
      <c r="L1187" s="70"/>
      <c r="M1187" s="70"/>
      <c r="N1187" s="70"/>
      <c r="O1187" s="70"/>
      <c r="P1187" s="70"/>
      <c r="Q1187" s="70"/>
      <c r="R1187" s="70"/>
      <c r="S1187" s="70"/>
      <c r="T1187" s="70"/>
      <c r="U1187" s="70"/>
      <c r="V1187" s="70"/>
      <c r="W1187" s="70"/>
      <c r="X1187" s="70"/>
      <c r="Y1187" s="70"/>
      <c r="Z1187" s="70"/>
      <c r="AA1187" s="70"/>
      <c r="AB1187" s="70">
        <v>111705</v>
      </c>
      <c r="AC1187" s="70">
        <v>104901.986817</v>
      </c>
      <c r="AD1187" s="70"/>
      <c r="AE1187" s="70"/>
      <c r="AF1187" s="70"/>
      <c r="AG1187" s="70"/>
      <c r="AH1187" s="70"/>
      <c r="AI1187" s="70"/>
      <c r="AJ1187" s="70"/>
      <c r="AK1187" s="70"/>
      <c r="AL1187" s="70"/>
      <c r="AM1187" s="70"/>
      <c r="AN1187" s="70">
        <v>111705</v>
      </c>
      <c r="AO1187" s="70">
        <v>104901.986817</v>
      </c>
    </row>
    <row r="1188" spans="1:41" x14ac:dyDescent="0.25">
      <c r="A1188" s="72">
        <v>13673</v>
      </c>
      <c r="B1188" s="70"/>
      <c r="C1188" s="70"/>
      <c r="D1188" s="70"/>
      <c r="E1188" s="70"/>
      <c r="F1188" s="70"/>
      <c r="G1188" s="70"/>
      <c r="H1188" s="70"/>
      <c r="I1188" s="70"/>
      <c r="J1188" s="70"/>
      <c r="K1188" s="70"/>
      <c r="L1188" s="70"/>
      <c r="M1188" s="70"/>
      <c r="N1188" s="70"/>
      <c r="O1188" s="70"/>
      <c r="P1188" s="70"/>
      <c r="Q1188" s="70"/>
      <c r="R1188" s="70"/>
      <c r="S1188" s="70"/>
      <c r="T1188" s="70"/>
      <c r="U1188" s="70"/>
      <c r="V1188" s="70"/>
      <c r="W1188" s="70"/>
      <c r="X1188" s="70"/>
      <c r="Y1188" s="70"/>
      <c r="Z1188" s="70"/>
      <c r="AA1188" s="70"/>
      <c r="AB1188" s="70">
        <v>115177</v>
      </c>
      <c r="AC1188" s="70">
        <v>111731.280273</v>
      </c>
      <c r="AD1188" s="70"/>
      <c r="AE1188" s="70"/>
      <c r="AF1188" s="70"/>
      <c r="AG1188" s="70"/>
      <c r="AH1188" s="70"/>
      <c r="AI1188" s="70"/>
      <c r="AJ1188" s="70"/>
      <c r="AK1188" s="70"/>
      <c r="AL1188" s="70"/>
      <c r="AM1188" s="70"/>
      <c r="AN1188" s="70">
        <v>115177</v>
      </c>
      <c r="AO1188" s="70">
        <v>111731.280273</v>
      </c>
    </row>
    <row r="1189" spans="1:41" x14ac:dyDescent="0.25">
      <c r="A1189" s="72">
        <v>13722</v>
      </c>
      <c r="B1189" s="70"/>
      <c r="C1189" s="70"/>
      <c r="D1189" s="70"/>
      <c r="E1189" s="70"/>
      <c r="F1189" s="70"/>
      <c r="G1189" s="70"/>
      <c r="H1189" s="70"/>
      <c r="I1189" s="70"/>
      <c r="J1189" s="70"/>
      <c r="K1189" s="70"/>
      <c r="L1189" s="70"/>
      <c r="M1189" s="70"/>
      <c r="N1189" s="70"/>
      <c r="O1189" s="70"/>
      <c r="P1189" s="70"/>
      <c r="Q1189" s="70"/>
      <c r="R1189" s="70"/>
      <c r="S1189" s="70"/>
      <c r="T1189" s="70"/>
      <c r="U1189" s="70"/>
      <c r="V1189" s="70"/>
      <c r="W1189" s="70"/>
      <c r="X1189" s="70"/>
      <c r="Y1189" s="70"/>
      <c r="Z1189" s="70"/>
      <c r="AA1189" s="70"/>
      <c r="AB1189" s="70"/>
      <c r="AC1189" s="70"/>
      <c r="AD1189" s="70"/>
      <c r="AE1189" s="70"/>
      <c r="AF1189" s="70"/>
      <c r="AG1189" s="70"/>
      <c r="AH1189" s="70"/>
      <c r="AI1189" s="70"/>
      <c r="AJ1189" s="70"/>
      <c r="AK1189" s="70"/>
      <c r="AL1189" s="70">
        <v>3200</v>
      </c>
      <c r="AM1189" s="70">
        <v>2959.9458420000001</v>
      </c>
      <c r="AN1189" s="70">
        <v>3200</v>
      </c>
      <c r="AO1189" s="70">
        <v>2959.9458420000001</v>
      </c>
    </row>
    <row r="1190" spans="1:41" x14ac:dyDescent="0.25">
      <c r="A1190" s="72">
        <v>13728</v>
      </c>
      <c r="B1190" s="70"/>
      <c r="C1190" s="70"/>
      <c r="D1190" s="70"/>
      <c r="E1190" s="70"/>
      <c r="F1190" s="70"/>
      <c r="G1190" s="70"/>
      <c r="H1190" s="70"/>
      <c r="I1190" s="70"/>
      <c r="J1190" s="70"/>
      <c r="K1190" s="70"/>
      <c r="L1190" s="70"/>
      <c r="M1190" s="70"/>
      <c r="N1190" s="70"/>
      <c r="O1190" s="70"/>
      <c r="P1190" s="70"/>
      <c r="Q1190" s="70"/>
      <c r="R1190" s="70"/>
      <c r="S1190" s="70"/>
      <c r="T1190" s="70"/>
      <c r="U1190" s="70"/>
      <c r="V1190" s="70"/>
      <c r="W1190" s="70"/>
      <c r="X1190" s="70"/>
      <c r="Y1190" s="70"/>
      <c r="Z1190" s="70">
        <v>26874</v>
      </c>
      <c r="AA1190" s="70">
        <v>28648.358002000001</v>
      </c>
      <c r="AB1190" s="70"/>
      <c r="AC1190" s="70"/>
      <c r="AD1190" s="70"/>
      <c r="AE1190" s="70"/>
      <c r="AF1190" s="70"/>
      <c r="AG1190" s="70"/>
      <c r="AH1190" s="70"/>
      <c r="AI1190" s="70"/>
      <c r="AJ1190" s="70"/>
      <c r="AK1190" s="70"/>
      <c r="AL1190" s="70"/>
      <c r="AM1190" s="70"/>
      <c r="AN1190" s="70">
        <v>26874</v>
      </c>
      <c r="AO1190" s="70">
        <v>28648.358002000001</v>
      </c>
    </row>
    <row r="1191" spans="1:41" x14ac:dyDescent="0.25">
      <c r="A1191" s="72">
        <v>13748</v>
      </c>
      <c r="B1191" s="70"/>
      <c r="C1191" s="70"/>
      <c r="D1191" s="70"/>
      <c r="E1191" s="70"/>
      <c r="F1191" s="70"/>
      <c r="G1191" s="70"/>
      <c r="H1191" s="70"/>
      <c r="I1191" s="70"/>
      <c r="J1191" s="70"/>
      <c r="K1191" s="70"/>
      <c r="L1191" s="70"/>
      <c r="M1191" s="70"/>
      <c r="N1191" s="70"/>
      <c r="O1191" s="70"/>
      <c r="P1191" s="70"/>
      <c r="Q1191" s="70"/>
      <c r="R1191" s="70"/>
      <c r="S1191" s="70"/>
      <c r="T1191" s="70"/>
      <c r="U1191" s="70"/>
      <c r="V1191" s="70"/>
      <c r="W1191" s="70"/>
      <c r="X1191" s="70"/>
      <c r="Y1191" s="70"/>
      <c r="Z1191" s="70"/>
      <c r="AA1191" s="70"/>
      <c r="AB1191" s="70"/>
      <c r="AC1191" s="70"/>
      <c r="AD1191" s="70"/>
      <c r="AE1191" s="70"/>
      <c r="AF1191" s="70"/>
      <c r="AG1191" s="70"/>
      <c r="AH1191" s="70"/>
      <c r="AI1191" s="70"/>
      <c r="AJ1191" s="70"/>
      <c r="AK1191" s="70"/>
      <c r="AL1191" s="70">
        <v>15400</v>
      </c>
      <c r="AM1191" s="70">
        <v>10706.850033000001</v>
      </c>
      <c r="AN1191" s="70">
        <v>15400</v>
      </c>
      <c r="AO1191" s="70">
        <v>10706.850033000001</v>
      </c>
    </row>
    <row r="1192" spans="1:41" x14ac:dyDescent="0.25">
      <c r="A1192" s="72">
        <v>13783</v>
      </c>
      <c r="B1192" s="70"/>
      <c r="C1192" s="70"/>
      <c r="D1192" s="70"/>
      <c r="E1192" s="70"/>
      <c r="F1192" s="70"/>
      <c r="G1192" s="70"/>
      <c r="H1192" s="70"/>
      <c r="I1192" s="70"/>
      <c r="J1192" s="70"/>
      <c r="K1192" s="70"/>
      <c r="L1192" s="70"/>
      <c r="M1192" s="70"/>
      <c r="N1192" s="70"/>
      <c r="O1192" s="70"/>
      <c r="P1192" s="70"/>
      <c r="Q1192" s="70"/>
      <c r="R1192" s="70"/>
      <c r="S1192" s="70"/>
      <c r="T1192" s="70"/>
      <c r="U1192" s="70"/>
      <c r="V1192" s="70"/>
      <c r="W1192" s="70"/>
      <c r="X1192" s="70"/>
      <c r="Y1192" s="70"/>
      <c r="Z1192" s="70"/>
      <c r="AA1192" s="70"/>
      <c r="AB1192" s="70"/>
      <c r="AC1192" s="70"/>
      <c r="AD1192" s="70"/>
      <c r="AE1192" s="70"/>
      <c r="AF1192" s="70"/>
      <c r="AG1192" s="70"/>
      <c r="AH1192" s="70"/>
      <c r="AI1192" s="70"/>
      <c r="AJ1192" s="70"/>
      <c r="AK1192" s="70"/>
      <c r="AL1192" s="70">
        <v>7200</v>
      </c>
      <c r="AM1192" s="70">
        <v>2574.2567530000001</v>
      </c>
      <c r="AN1192" s="70">
        <v>7200</v>
      </c>
      <c r="AO1192" s="70">
        <v>2574.2567530000001</v>
      </c>
    </row>
    <row r="1193" spans="1:41" x14ac:dyDescent="0.25">
      <c r="A1193" s="72">
        <v>13847</v>
      </c>
      <c r="B1193" s="70"/>
      <c r="C1193" s="70"/>
      <c r="D1193" s="70"/>
      <c r="E1193" s="70"/>
      <c r="F1193" s="70"/>
      <c r="G1193" s="70"/>
      <c r="H1193" s="70">
        <v>20400</v>
      </c>
      <c r="I1193" s="70">
        <v>14077.338735999998</v>
      </c>
      <c r="J1193" s="70"/>
      <c r="K1193" s="70"/>
      <c r="L1193" s="70"/>
      <c r="M1193" s="70"/>
      <c r="N1193" s="70"/>
      <c r="O1193" s="70"/>
      <c r="P1193" s="70"/>
      <c r="Q1193" s="70"/>
      <c r="R1193" s="70"/>
      <c r="S1193" s="70"/>
      <c r="T1193" s="70"/>
      <c r="U1193" s="70"/>
      <c r="V1193" s="70"/>
      <c r="W1193" s="70"/>
      <c r="X1193" s="70"/>
      <c r="Y1193" s="70"/>
      <c r="Z1193" s="70"/>
      <c r="AA1193" s="70"/>
      <c r="AB1193" s="70"/>
      <c r="AC1193" s="70"/>
      <c r="AD1193" s="70"/>
      <c r="AE1193" s="70"/>
      <c r="AF1193" s="70"/>
      <c r="AG1193" s="70"/>
      <c r="AH1193" s="70"/>
      <c r="AI1193" s="70"/>
      <c r="AJ1193" s="70"/>
      <c r="AK1193" s="70"/>
      <c r="AL1193" s="70"/>
      <c r="AM1193" s="70"/>
      <c r="AN1193" s="70">
        <v>20400</v>
      </c>
      <c r="AO1193" s="70">
        <v>14077.338735999998</v>
      </c>
    </row>
    <row r="1194" spans="1:41" x14ac:dyDescent="0.25">
      <c r="A1194" s="72">
        <v>13851</v>
      </c>
      <c r="B1194" s="70"/>
      <c r="C1194" s="70"/>
      <c r="D1194" s="70"/>
      <c r="E1194" s="70"/>
      <c r="F1194" s="70"/>
      <c r="G1194" s="70"/>
      <c r="H1194" s="70">
        <v>21100</v>
      </c>
      <c r="I1194" s="70">
        <v>18320.679640999999</v>
      </c>
      <c r="J1194" s="70"/>
      <c r="K1194" s="70"/>
      <c r="L1194" s="70"/>
      <c r="M1194" s="70"/>
      <c r="N1194" s="70"/>
      <c r="O1194" s="70"/>
      <c r="P1194" s="70"/>
      <c r="Q1194" s="70"/>
      <c r="R1194" s="70"/>
      <c r="S1194" s="70"/>
      <c r="T1194" s="70"/>
      <c r="U1194" s="70"/>
      <c r="V1194" s="70"/>
      <c r="W1194" s="70"/>
      <c r="X1194" s="70"/>
      <c r="Y1194" s="70"/>
      <c r="Z1194" s="70"/>
      <c r="AA1194" s="70"/>
      <c r="AB1194" s="70"/>
      <c r="AC1194" s="70"/>
      <c r="AD1194" s="70"/>
      <c r="AE1194" s="70"/>
      <c r="AF1194" s="70"/>
      <c r="AG1194" s="70"/>
      <c r="AH1194" s="70"/>
      <c r="AI1194" s="70"/>
      <c r="AJ1194" s="70"/>
      <c r="AK1194" s="70"/>
      <c r="AL1194" s="70"/>
      <c r="AM1194" s="70"/>
      <c r="AN1194" s="70">
        <v>21100</v>
      </c>
      <c r="AO1194" s="70">
        <v>18320.679640999999</v>
      </c>
    </row>
    <row r="1195" spans="1:41" x14ac:dyDescent="0.25">
      <c r="A1195" s="72">
        <v>13853</v>
      </c>
      <c r="B1195" s="70"/>
      <c r="C1195" s="70"/>
      <c r="D1195" s="70"/>
      <c r="E1195" s="70"/>
      <c r="F1195" s="70"/>
      <c r="G1195" s="70"/>
      <c r="H1195" s="70">
        <v>19500</v>
      </c>
      <c r="I1195" s="70">
        <v>17956.366149999998</v>
      </c>
      <c r="J1195" s="70"/>
      <c r="K1195" s="70"/>
      <c r="L1195" s="70"/>
      <c r="M1195" s="70"/>
      <c r="N1195" s="70"/>
      <c r="O1195" s="70"/>
      <c r="P1195" s="70"/>
      <c r="Q1195" s="70"/>
      <c r="R1195" s="70"/>
      <c r="S1195" s="70"/>
      <c r="T1195" s="70"/>
      <c r="U1195" s="70"/>
      <c r="V1195" s="70"/>
      <c r="W1195" s="70"/>
      <c r="X1195" s="70"/>
      <c r="Y1195" s="70"/>
      <c r="Z1195" s="70"/>
      <c r="AA1195" s="70"/>
      <c r="AB1195" s="70"/>
      <c r="AC1195" s="70"/>
      <c r="AD1195" s="70"/>
      <c r="AE1195" s="70"/>
      <c r="AF1195" s="70"/>
      <c r="AG1195" s="70"/>
      <c r="AH1195" s="70"/>
      <c r="AI1195" s="70"/>
      <c r="AJ1195" s="70"/>
      <c r="AK1195" s="70"/>
      <c r="AL1195" s="70"/>
      <c r="AM1195" s="70"/>
      <c r="AN1195" s="70">
        <v>19500</v>
      </c>
      <c r="AO1195" s="70">
        <v>17956.366149999998</v>
      </c>
    </row>
    <row r="1196" spans="1:41" x14ac:dyDescent="0.25">
      <c r="A1196" s="72">
        <v>13861</v>
      </c>
      <c r="B1196" s="70"/>
      <c r="C1196" s="70"/>
      <c r="D1196" s="70"/>
      <c r="E1196" s="70"/>
      <c r="F1196" s="70"/>
      <c r="G1196" s="70"/>
      <c r="H1196" s="70"/>
      <c r="I1196" s="70"/>
      <c r="J1196" s="70"/>
      <c r="K1196" s="70"/>
      <c r="L1196" s="70"/>
      <c r="M1196" s="70"/>
      <c r="N1196" s="70"/>
      <c r="O1196" s="70"/>
      <c r="P1196" s="70"/>
      <c r="Q1196" s="70"/>
      <c r="R1196" s="70"/>
      <c r="S1196" s="70"/>
      <c r="T1196" s="70"/>
      <c r="U1196" s="70"/>
      <c r="V1196" s="70"/>
      <c r="W1196" s="70"/>
      <c r="X1196" s="70"/>
      <c r="Y1196" s="70"/>
      <c r="Z1196" s="70"/>
      <c r="AA1196" s="70"/>
      <c r="AB1196" s="70">
        <v>102812</v>
      </c>
      <c r="AC1196" s="70">
        <v>105390.141602</v>
      </c>
      <c r="AD1196" s="70"/>
      <c r="AE1196" s="70"/>
      <c r="AF1196" s="70"/>
      <c r="AG1196" s="70"/>
      <c r="AH1196" s="70"/>
      <c r="AI1196" s="70"/>
      <c r="AJ1196" s="70"/>
      <c r="AK1196" s="70"/>
      <c r="AL1196" s="70"/>
      <c r="AM1196" s="70"/>
      <c r="AN1196" s="70">
        <v>102812</v>
      </c>
      <c r="AO1196" s="70">
        <v>105390.141602</v>
      </c>
    </row>
    <row r="1197" spans="1:41" x14ac:dyDescent="0.25">
      <c r="A1197" s="72">
        <v>13869</v>
      </c>
      <c r="B1197" s="70"/>
      <c r="C1197" s="70"/>
      <c r="D1197" s="70"/>
      <c r="E1197" s="70"/>
      <c r="F1197" s="70"/>
      <c r="G1197" s="70"/>
      <c r="H1197" s="70"/>
      <c r="I1197" s="70"/>
      <c r="J1197" s="70"/>
      <c r="K1197" s="70"/>
      <c r="L1197" s="70"/>
      <c r="M1197" s="70"/>
      <c r="N1197" s="70"/>
      <c r="O1197" s="70"/>
      <c r="P1197" s="70"/>
      <c r="Q1197" s="70"/>
      <c r="R1197" s="70"/>
      <c r="S1197" s="70"/>
      <c r="T1197" s="70"/>
      <c r="U1197" s="70"/>
      <c r="V1197" s="70"/>
      <c r="W1197" s="70"/>
      <c r="X1197" s="70"/>
      <c r="Y1197" s="70"/>
      <c r="Z1197" s="70"/>
      <c r="AA1197" s="70"/>
      <c r="AB1197" s="70">
        <v>99175</v>
      </c>
      <c r="AC1197" s="70">
        <v>104508.120606</v>
      </c>
      <c r="AD1197" s="70"/>
      <c r="AE1197" s="70"/>
      <c r="AF1197" s="70"/>
      <c r="AG1197" s="70"/>
      <c r="AH1197" s="70"/>
      <c r="AI1197" s="70"/>
      <c r="AJ1197" s="70"/>
      <c r="AK1197" s="70"/>
      <c r="AL1197" s="70"/>
      <c r="AM1197" s="70"/>
      <c r="AN1197" s="70">
        <v>99175</v>
      </c>
      <c r="AO1197" s="70">
        <v>104508.120606</v>
      </c>
    </row>
    <row r="1198" spans="1:41" x14ac:dyDescent="0.25">
      <c r="A1198" s="72">
        <v>13926</v>
      </c>
      <c r="B1198" s="70"/>
      <c r="C1198" s="70"/>
      <c r="D1198" s="70"/>
      <c r="E1198" s="70"/>
      <c r="F1198" s="70"/>
      <c r="G1198" s="70"/>
      <c r="H1198" s="70"/>
      <c r="I1198" s="70"/>
      <c r="J1198" s="70"/>
      <c r="K1198" s="70"/>
      <c r="L1198" s="70"/>
      <c r="M1198" s="70"/>
      <c r="N1198" s="70"/>
      <c r="O1198" s="70"/>
      <c r="P1198" s="70"/>
      <c r="Q1198" s="70"/>
      <c r="R1198" s="70"/>
      <c r="S1198" s="70"/>
      <c r="T1198" s="70"/>
      <c r="U1198" s="70"/>
      <c r="V1198" s="70"/>
      <c r="W1198" s="70"/>
      <c r="X1198" s="70"/>
      <c r="Y1198" s="70"/>
      <c r="Z1198" s="70"/>
      <c r="AA1198" s="70"/>
      <c r="AB1198" s="70">
        <v>5346</v>
      </c>
      <c r="AC1198" s="70">
        <v>5144.5994950000004</v>
      </c>
      <c r="AD1198" s="70"/>
      <c r="AE1198" s="70"/>
      <c r="AF1198" s="70"/>
      <c r="AG1198" s="70"/>
      <c r="AH1198" s="70"/>
      <c r="AI1198" s="70"/>
      <c r="AJ1198" s="70"/>
      <c r="AK1198" s="70"/>
      <c r="AL1198" s="70"/>
      <c r="AM1198" s="70"/>
      <c r="AN1198" s="70">
        <v>5346</v>
      </c>
      <c r="AO1198" s="70">
        <v>5144.5994950000004</v>
      </c>
    </row>
    <row r="1199" spans="1:41" x14ac:dyDescent="0.25">
      <c r="A1199" s="72">
        <v>13929</v>
      </c>
      <c r="B1199" s="70"/>
      <c r="C1199" s="70"/>
      <c r="D1199" s="70"/>
      <c r="E1199" s="70"/>
      <c r="F1199" s="70"/>
      <c r="G1199" s="70"/>
      <c r="H1199" s="70"/>
      <c r="I1199" s="70"/>
      <c r="J1199" s="70"/>
      <c r="K1199" s="70"/>
      <c r="L1199" s="70"/>
      <c r="M1199" s="70"/>
      <c r="N1199" s="70"/>
      <c r="O1199" s="70"/>
      <c r="P1199" s="70"/>
      <c r="Q1199" s="70"/>
      <c r="R1199" s="70"/>
      <c r="S1199" s="70"/>
      <c r="T1199" s="70"/>
      <c r="U1199" s="70"/>
      <c r="V1199" s="70"/>
      <c r="W1199" s="70"/>
      <c r="X1199" s="70"/>
      <c r="Y1199" s="70"/>
      <c r="Z1199" s="70"/>
      <c r="AA1199" s="70"/>
      <c r="AB1199" s="70">
        <v>8041</v>
      </c>
      <c r="AC1199" s="70">
        <v>3285.5793869999998</v>
      </c>
      <c r="AD1199" s="70"/>
      <c r="AE1199" s="70"/>
      <c r="AF1199" s="70"/>
      <c r="AG1199" s="70"/>
      <c r="AH1199" s="70"/>
      <c r="AI1199" s="70"/>
      <c r="AJ1199" s="70"/>
      <c r="AK1199" s="70"/>
      <c r="AL1199" s="70"/>
      <c r="AM1199" s="70"/>
      <c r="AN1199" s="70">
        <v>8041</v>
      </c>
      <c r="AO1199" s="70">
        <v>3285.5793869999998</v>
      </c>
    </row>
    <row r="1200" spans="1:41" x14ac:dyDescent="0.25">
      <c r="A1200" s="72">
        <v>13938</v>
      </c>
      <c r="B1200" s="70"/>
      <c r="C1200" s="70"/>
      <c r="D1200" s="70"/>
      <c r="E1200" s="70"/>
      <c r="F1200" s="70"/>
      <c r="G1200" s="70"/>
      <c r="H1200" s="70"/>
      <c r="I1200" s="70"/>
      <c r="J1200" s="70"/>
      <c r="K1200" s="70"/>
      <c r="L1200" s="70"/>
      <c r="M1200" s="70"/>
      <c r="N1200" s="70"/>
      <c r="O1200" s="70"/>
      <c r="P1200" s="70">
        <v>1800</v>
      </c>
      <c r="Q1200" s="70">
        <v>2070.4657649999999</v>
      </c>
      <c r="R1200" s="70"/>
      <c r="S1200" s="70"/>
      <c r="T1200" s="70"/>
      <c r="U1200" s="70"/>
      <c r="V1200" s="70"/>
      <c r="W1200" s="70"/>
      <c r="X1200" s="70"/>
      <c r="Y1200" s="70"/>
      <c r="Z1200" s="70"/>
      <c r="AA1200" s="70"/>
      <c r="AB1200" s="70"/>
      <c r="AC1200" s="70"/>
      <c r="AD1200" s="70"/>
      <c r="AE1200" s="70"/>
      <c r="AF1200" s="70"/>
      <c r="AG1200" s="70"/>
      <c r="AH1200" s="70"/>
      <c r="AI1200" s="70"/>
      <c r="AJ1200" s="70"/>
      <c r="AK1200" s="70"/>
      <c r="AL1200" s="70"/>
      <c r="AM1200" s="70"/>
      <c r="AN1200" s="70">
        <v>1800</v>
      </c>
      <c r="AO1200" s="70">
        <v>2070.4657649999999</v>
      </c>
    </row>
    <row r="1201" spans="1:41" x14ac:dyDescent="0.25">
      <c r="A1201" s="72">
        <v>13939</v>
      </c>
      <c r="B1201" s="70"/>
      <c r="C1201" s="70"/>
      <c r="D1201" s="70"/>
      <c r="E1201" s="70"/>
      <c r="F1201" s="70">
        <v>21024</v>
      </c>
      <c r="G1201" s="70">
        <v>12075.55961</v>
      </c>
      <c r="H1201" s="70"/>
      <c r="I1201" s="70"/>
      <c r="J1201" s="70"/>
      <c r="K1201" s="70"/>
      <c r="L1201" s="70"/>
      <c r="M1201" s="70"/>
      <c r="N1201" s="70"/>
      <c r="O1201" s="70"/>
      <c r="P1201" s="70"/>
      <c r="Q1201" s="70"/>
      <c r="R1201" s="70"/>
      <c r="S1201" s="70"/>
      <c r="T1201" s="70"/>
      <c r="U1201" s="70"/>
      <c r="V1201" s="70"/>
      <c r="W1201" s="70"/>
      <c r="X1201" s="70"/>
      <c r="Y1201" s="70"/>
      <c r="Z1201" s="70"/>
      <c r="AA1201" s="70"/>
      <c r="AB1201" s="70"/>
      <c r="AC1201" s="70"/>
      <c r="AD1201" s="70"/>
      <c r="AE1201" s="70"/>
      <c r="AF1201" s="70"/>
      <c r="AG1201" s="70"/>
      <c r="AH1201" s="70"/>
      <c r="AI1201" s="70"/>
      <c r="AJ1201" s="70"/>
      <c r="AK1201" s="70"/>
      <c r="AL1201" s="70"/>
      <c r="AM1201" s="70"/>
      <c r="AN1201" s="70">
        <v>21024</v>
      </c>
      <c r="AO1201" s="70">
        <v>12075.55961</v>
      </c>
    </row>
    <row r="1202" spans="1:41" x14ac:dyDescent="0.25">
      <c r="A1202" s="72">
        <v>13944</v>
      </c>
      <c r="B1202" s="70"/>
      <c r="C1202" s="70"/>
      <c r="D1202" s="70"/>
      <c r="E1202" s="70"/>
      <c r="F1202" s="70"/>
      <c r="G1202" s="70"/>
      <c r="H1202" s="70"/>
      <c r="I1202" s="70"/>
      <c r="J1202" s="70"/>
      <c r="K1202" s="70"/>
      <c r="L1202" s="70"/>
      <c r="M1202" s="70"/>
      <c r="N1202" s="70"/>
      <c r="O1202" s="70"/>
      <c r="P1202" s="70"/>
      <c r="Q1202" s="70"/>
      <c r="R1202" s="70"/>
      <c r="S1202" s="70"/>
      <c r="T1202" s="70"/>
      <c r="U1202" s="70"/>
      <c r="V1202" s="70"/>
      <c r="W1202" s="70"/>
      <c r="X1202" s="70"/>
      <c r="Y1202" s="70"/>
      <c r="Z1202" s="70"/>
      <c r="AA1202" s="70"/>
      <c r="AB1202" s="70">
        <v>2347</v>
      </c>
      <c r="AC1202" s="70">
        <v>137.069795</v>
      </c>
      <c r="AD1202" s="70"/>
      <c r="AE1202" s="70"/>
      <c r="AF1202" s="70"/>
      <c r="AG1202" s="70"/>
      <c r="AH1202" s="70"/>
      <c r="AI1202" s="70"/>
      <c r="AJ1202" s="70"/>
      <c r="AK1202" s="70"/>
      <c r="AL1202" s="70"/>
      <c r="AM1202" s="70"/>
      <c r="AN1202" s="70">
        <v>2347</v>
      </c>
      <c r="AO1202" s="70">
        <v>137.069795</v>
      </c>
    </row>
    <row r="1203" spans="1:41" x14ac:dyDescent="0.25">
      <c r="A1203" s="72">
        <v>14072</v>
      </c>
      <c r="B1203" s="70"/>
      <c r="C1203" s="70"/>
      <c r="D1203" s="70">
        <v>38300</v>
      </c>
      <c r="E1203" s="70">
        <v>32375.948914000001</v>
      </c>
      <c r="F1203" s="70"/>
      <c r="G1203" s="70"/>
      <c r="H1203" s="70"/>
      <c r="I1203" s="70"/>
      <c r="J1203" s="70"/>
      <c r="K1203" s="70"/>
      <c r="L1203" s="70"/>
      <c r="M1203" s="70"/>
      <c r="N1203" s="70"/>
      <c r="O1203" s="70"/>
      <c r="P1203" s="70"/>
      <c r="Q1203" s="70"/>
      <c r="R1203" s="70"/>
      <c r="S1203" s="70"/>
      <c r="T1203" s="70"/>
      <c r="U1203" s="70"/>
      <c r="V1203" s="70"/>
      <c r="W1203" s="70"/>
      <c r="X1203" s="70"/>
      <c r="Y1203" s="70"/>
      <c r="Z1203" s="70"/>
      <c r="AA1203" s="70"/>
      <c r="AB1203" s="70"/>
      <c r="AC1203" s="70"/>
      <c r="AD1203" s="70"/>
      <c r="AE1203" s="70"/>
      <c r="AF1203" s="70"/>
      <c r="AG1203" s="70"/>
      <c r="AH1203" s="70"/>
      <c r="AI1203" s="70"/>
      <c r="AJ1203" s="70"/>
      <c r="AK1203" s="70"/>
      <c r="AL1203" s="70"/>
      <c r="AM1203" s="70"/>
      <c r="AN1203" s="70">
        <v>38300</v>
      </c>
      <c r="AO1203" s="70">
        <v>32375.948914000001</v>
      </c>
    </row>
    <row r="1204" spans="1:41" x14ac:dyDescent="0.25">
      <c r="A1204" s="72">
        <v>14107</v>
      </c>
      <c r="B1204" s="70"/>
      <c r="C1204" s="70"/>
      <c r="D1204" s="70">
        <v>2500</v>
      </c>
      <c r="E1204" s="70">
        <v>5372.7545390000005</v>
      </c>
      <c r="F1204" s="70"/>
      <c r="G1204" s="70"/>
      <c r="H1204" s="70"/>
      <c r="I1204" s="70"/>
      <c r="J1204" s="70"/>
      <c r="K1204" s="70"/>
      <c r="L1204" s="70"/>
      <c r="M1204" s="70"/>
      <c r="N1204" s="70"/>
      <c r="O1204" s="70"/>
      <c r="P1204" s="70"/>
      <c r="Q1204" s="70"/>
      <c r="R1204" s="70"/>
      <c r="S1204" s="70"/>
      <c r="T1204" s="70"/>
      <c r="U1204" s="70"/>
      <c r="V1204" s="70"/>
      <c r="W1204" s="70"/>
      <c r="X1204" s="70"/>
      <c r="Y1204" s="70"/>
      <c r="Z1204" s="70"/>
      <c r="AA1204" s="70"/>
      <c r="AB1204" s="70"/>
      <c r="AC1204" s="70"/>
      <c r="AD1204" s="70"/>
      <c r="AE1204" s="70"/>
      <c r="AF1204" s="70"/>
      <c r="AG1204" s="70"/>
      <c r="AH1204" s="70"/>
      <c r="AI1204" s="70"/>
      <c r="AJ1204" s="70"/>
      <c r="AK1204" s="70"/>
      <c r="AL1204" s="70"/>
      <c r="AM1204" s="70"/>
      <c r="AN1204" s="70">
        <v>2500</v>
      </c>
      <c r="AO1204" s="70">
        <v>5372.7545390000005</v>
      </c>
    </row>
    <row r="1205" spans="1:41" x14ac:dyDescent="0.25">
      <c r="A1205" s="72">
        <v>14117</v>
      </c>
      <c r="B1205" s="70"/>
      <c r="C1205" s="70"/>
      <c r="D1205" s="70"/>
      <c r="E1205" s="70"/>
      <c r="F1205" s="70"/>
      <c r="G1205" s="70"/>
      <c r="H1205" s="70"/>
      <c r="I1205" s="70"/>
      <c r="J1205" s="70"/>
      <c r="K1205" s="70"/>
      <c r="L1205" s="70"/>
      <c r="M1205" s="70"/>
      <c r="N1205" s="70"/>
      <c r="O1205" s="70"/>
      <c r="P1205" s="70"/>
      <c r="Q1205" s="70"/>
      <c r="R1205" s="70"/>
      <c r="S1205" s="70"/>
      <c r="T1205" s="70"/>
      <c r="U1205" s="70"/>
      <c r="V1205" s="70">
        <v>4800</v>
      </c>
      <c r="W1205" s="70">
        <v>6428.8140779999994</v>
      </c>
      <c r="X1205" s="70"/>
      <c r="Y1205" s="70"/>
      <c r="Z1205" s="70"/>
      <c r="AA1205" s="70"/>
      <c r="AB1205" s="70"/>
      <c r="AC1205" s="70"/>
      <c r="AD1205" s="70"/>
      <c r="AE1205" s="70"/>
      <c r="AF1205" s="70"/>
      <c r="AG1205" s="70"/>
      <c r="AH1205" s="70"/>
      <c r="AI1205" s="70"/>
      <c r="AJ1205" s="70"/>
      <c r="AK1205" s="70"/>
      <c r="AL1205" s="70"/>
      <c r="AM1205" s="70"/>
      <c r="AN1205" s="70">
        <v>4800</v>
      </c>
      <c r="AO1205" s="70">
        <v>6428.8140779999994</v>
      </c>
    </row>
    <row r="1206" spans="1:41" x14ac:dyDescent="0.25">
      <c r="A1206" s="72">
        <v>14120</v>
      </c>
      <c r="B1206" s="70"/>
      <c r="C1206" s="70"/>
      <c r="D1206" s="70"/>
      <c r="E1206" s="70"/>
      <c r="F1206" s="70"/>
      <c r="G1206" s="70"/>
      <c r="H1206" s="70"/>
      <c r="I1206" s="70"/>
      <c r="J1206" s="70"/>
      <c r="K1206" s="70"/>
      <c r="L1206" s="70"/>
      <c r="M1206" s="70"/>
      <c r="N1206" s="70"/>
      <c r="O1206" s="70"/>
      <c r="P1206" s="70"/>
      <c r="Q1206" s="70"/>
      <c r="R1206" s="70"/>
      <c r="S1206" s="70"/>
      <c r="T1206" s="70"/>
      <c r="U1206" s="70"/>
      <c r="V1206" s="70">
        <v>19700</v>
      </c>
      <c r="W1206" s="70">
        <v>7432.7048720000003</v>
      </c>
      <c r="X1206" s="70"/>
      <c r="Y1206" s="70"/>
      <c r="Z1206" s="70"/>
      <c r="AA1206" s="70"/>
      <c r="AB1206" s="70"/>
      <c r="AC1206" s="70"/>
      <c r="AD1206" s="70"/>
      <c r="AE1206" s="70"/>
      <c r="AF1206" s="70"/>
      <c r="AG1206" s="70"/>
      <c r="AH1206" s="70"/>
      <c r="AI1206" s="70"/>
      <c r="AJ1206" s="70"/>
      <c r="AK1206" s="70"/>
      <c r="AL1206" s="70"/>
      <c r="AM1206" s="70"/>
      <c r="AN1206" s="70">
        <v>19700</v>
      </c>
      <c r="AO1206" s="70">
        <v>7432.7048720000003</v>
      </c>
    </row>
    <row r="1207" spans="1:41" x14ac:dyDescent="0.25">
      <c r="A1207" s="72">
        <v>14125</v>
      </c>
      <c r="B1207" s="70"/>
      <c r="C1207" s="70"/>
      <c r="D1207" s="70"/>
      <c r="E1207" s="70"/>
      <c r="F1207" s="70"/>
      <c r="G1207" s="70"/>
      <c r="H1207" s="70"/>
      <c r="I1207" s="70"/>
      <c r="J1207" s="70"/>
      <c r="K1207" s="70"/>
      <c r="L1207" s="70"/>
      <c r="M1207" s="70"/>
      <c r="N1207" s="70"/>
      <c r="O1207" s="70"/>
      <c r="P1207" s="70"/>
      <c r="Q1207" s="70"/>
      <c r="R1207" s="70"/>
      <c r="S1207" s="70"/>
      <c r="T1207" s="70"/>
      <c r="U1207" s="70"/>
      <c r="V1207" s="70">
        <v>6796</v>
      </c>
      <c r="W1207" s="70">
        <v>4193.8205419999995</v>
      </c>
      <c r="X1207" s="70"/>
      <c r="Y1207" s="70"/>
      <c r="Z1207" s="70"/>
      <c r="AA1207" s="70"/>
      <c r="AB1207" s="70"/>
      <c r="AC1207" s="70"/>
      <c r="AD1207" s="70"/>
      <c r="AE1207" s="70"/>
      <c r="AF1207" s="70"/>
      <c r="AG1207" s="70"/>
      <c r="AH1207" s="70"/>
      <c r="AI1207" s="70"/>
      <c r="AJ1207" s="70"/>
      <c r="AK1207" s="70"/>
      <c r="AL1207" s="70"/>
      <c r="AM1207" s="70"/>
      <c r="AN1207" s="70">
        <v>6796</v>
      </c>
      <c r="AO1207" s="70">
        <v>4193.8205419999995</v>
      </c>
    </row>
    <row r="1208" spans="1:41" x14ac:dyDescent="0.25">
      <c r="A1208" s="72">
        <v>14142</v>
      </c>
      <c r="B1208" s="70"/>
      <c r="C1208" s="70"/>
      <c r="D1208" s="70"/>
      <c r="E1208" s="70"/>
      <c r="F1208" s="70"/>
      <c r="G1208" s="70"/>
      <c r="H1208" s="70"/>
      <c r="I1208" s="70"/>
      <c r="J1208" s="70"/>
      <c r="K1208" s="70"/>
      <c r="L1208" s="70"/>
      <c r="M1208" s="70"/>
      <c r="N1208" s="70"/>
      <c r="O1208" s="70"/>
      <c r="P1208" s="70"/>
      <c r="Q1208" s="70"/>
      <c r="R1208" s="70"/>
      <c r="S1208" s="70"/>
      <c r="T1208" s="70"/>
      <c r="U1208" s="70"/>
      <c r="V1208" s="70"/>
      <c r="W1208" s="70"/>
      <c r="X1208" s="70"/>
      <c r="Y1208" s="70"/>
      <c r="Z1208" s="70"/>
      <c r="AA1208" s="70"/>
      <c r="AB1208" s="70"/>
      <c r="AC1208" s="70"/>
      <c r="AD1208" s="70"/>
      <c r="AE1208" s="70"/>
      <c r="AF1208" s="70"/>
      <c r="AG1208" s="70"/>
      <c r="AH1208" s="70"/>
      <c r="AI1208" s="70"/>
      <c r="AJ1208" s="70"/>
      <c r="AK1208" s="70"/>
      <c r="AL1208" s="70">
        <v>68659</v>
      </c>
      <c r="AM1208" s="70">
        <v>59101.780274000004</v>
      </c>
      <c r="AN1208" s="70">
        <v>68659</v>
      </c>
      <c r="AO1208" s="70">
        <v>59101.780274000004</v>
      </c>
    </row>
    <row r="1209" spans="1:41" x14ac:dyDescent="0.25">
      <c r="A1209" s="72">
        <v>14143</v>
      </c>
      <c r="B1209" s="70"/>
      <c r="C1209" s="70"/>
      <c r="D1209" s="70"/>
      <c r="E1209" s="70"/>
      <c r="F1209" s="70"/>
      <c r="G1209" s="70"/>
      <c r="H1209" s="70"/>
      <c r="I1209" s="70"/>
      <c r="J1209" s="70"/>
      <c r="K1209" s="70"/>
      <c r="L1209" s="70"/>
      <c r="M1209" s="70"/>
      <c r="N1209" s="70"/>
      <c r="O1209" s="70"/>
      <c r="P1209" s="70"/>
      <c r="Q1209" s="70"/>
      <c r="R1209" s="70"/>
      <c r="S1209" s="70"/>
      <c r="T1209" s="70"/>
      <c r="U1209" s="70"/>
      <c r="V1209" s="70"/>
      <c r="W1209" s="70"/>
      <c r="X1209" s="70"/>
      <c r="Y1209" s="70"/>
      <c r="Z1209" s="70"/>
      <c r="AA1209" s="70"/>
      <c r="AB1209" s="70"/>
      <c r="AC1209" s="70"/>
      <c r="AD1209" s="70"/>
      <c r="AE1209" s="70"/>
      <c r="AF1209" s="70"/>
      <c r="AG1209" s="70"/>
      <c r="AH1209" s="70"/>
      <c r="AI1209" s="70"/>
      <c r="AJ1209" s="70"/>
      <c r="AK1209" s="70"/>
      <c r="AL1209" s="70">
        <v>64932</v>
      </c>
      <c r="AM1209" s="70">
        <v>57261.552857000002</v>
      </c>
      <c r="AN1209" s="70">
        <v>64932</v>
      </c>
      <c r="AO1209" s="70">
        <v>57261.552857000002</v>
      </c>
    </row>
    <row r="1210" spans="1:41" x14ac:dyDescent="0.25">
      <c r="A1210" s="72">
        <v>14144</v>
      </c>
      <c r="B1210" s="70"/>
      <c r="C1210" s="70"/>
      <c r="D1210" s="70"/>
      <c r="E1210" s="70"/>
      <c r="F1210" s="70"/>
      <c r="G1210" s="70"/>
      <c r="H1210" s="70"/>
      <c r="I1210" s="70"/>
      <c r="J1210" s="70"/>
      <c r="K1210" s="70"/>
      <c r="L1210" s="70"/>
      <c r="M1210" s="70"/>
      <c r="N1210" s="70"/>
      <c r="O1210" s="70"/>
      <c r="P1210" s="70"/>
      <c r="Q1210" s="70"/>
      <c r="R1210" s="70"/>
      <c r="S1210" s="70"/>
      <c r="T1210" s="70"/>
      <c r="U1210" s="70"/>
      <c r="V1210" s="70"/>
      <c r="W1210" s="70"/>
      <c r="X1210" s="70"/>
      <c r="Y1210" s="70"/>
      <c r="Z1210" s="70"/>
      <c r="AA1210" s="70"/>
      <c r="AB1210" s="70"/>
      <c r="AC1210" s="70"/>
      <c r="AD1210" s="70"/>
      <c r="AE1210" s="70"/>
      <c r="AF1210" s="70"/>
      <c r="AG1210" s="70"/>
      <c r="AH1210" s="70"/>
      <c r="AI1210" s="70"/>
      <c r="AJ1210" s="70"/>
      <c r="AK1210" s="70"/>
      <c r="AL1210" s="70">
        <v>60968</v>
      </c>
      <c r="AM1210" s="70">
        <v>51366.133301999995</v>
      </c>
      <c r="AN1210" s="70">
        <v>60968</v>
      </c>
      <c r="AO1210" s="70">
        <v>51366.133301999995</v>
      </c>
    </row>
    <row r="1211" spans="1:41" x14ac:dyDescent="0.25">
      <c r="A1211" s="72">
        <v>14151</v>
      </c>
      <c r="B1211" s="70"/>
      <c r="C1211" s="70"/>
      <c r="D1211" s="70"/>
      <c r="E1211" s="70"/>
      <c r="F1211" s="70"/>
      <c r="G1211" s="70"/>
      <c r="H1211" s="70"/>
      <c r="I1211" s="70"/>
      <c r="J1211" s="70"/>
      <c r="K1211" s="70"/>
      <c r="L1211" s="70"/>
      <c r="M1211" s="70"/>
      <c r="N1211" s="70"/>
      <c r="O1211" s="70"/>
      <c r="P1211" s="70"/>
      <c r="Q1211" s="70"/>
      <c r="R1211" s="70"/>
      <c r="S1211" s="70"/>
      <c r="T1211" s="70"/>
      <c r="U1211" s="70"/>
      <c r="V1211" s="70"/>
      <c r="W1211" s="70"/>
      <c r="X1211" s="70"/>
      <c r="Y1211" s="70"/>
      <c r="Z1211" s="70"/>
      <c r="AA1211" s="70"/>
      <c r="AB1211" s="70"/>
      <c r="AC1211" s="70"/>
      <c r="AD1211" s="70"/>
      <c r="AE1211" s="70"/>
      <c r="AF1211" s="70"/>
      <c r="AG1211" s="70"/>
      <c r="AH1211" s="70"/>
      <c r="AI1211" s="70"/>
      <c r="AJ1211" s="70"/>
      <c r="AK1211" s="70"/>
      <c r="AL1211" s="70">
        <v>56930</v>
      </c>
      <c r="AM1211" s="70">
        <v>49771.000001000008</v>
      </c>
      <c r="AN1211" s="70">
        <v>56930</v>
      </c>
      <c r="AO1211" s="70">
        <v>49771.000001000008</v>
      </c>
    </row>
    <row r="1212" spans="1:41" x14ac:dyDescent="0.25">
      <c r="A1212" s="72">
        <v>14153</v>
      </c>
      <c r="B1212" s="70"/>
      <c r="C1212" s="70"/>
      <c r="D1212" s="70"/>
      <c r="E1212" s="70"/>
      <c r="F1212" s="70"/>
      <c r="G1212" s="70"/>
      <c r="H1212" s="70"/>
      <c r="I1212" s="70"/>
      <c r="J1212" s="70"/>
      <c r="K1212" s="70"/>
      <c r="L1212" s="70"/>
      <c r="M1212" s="70"/>
      <c r="N1212" s="70"/>
      <c r="O1212" s="70"/>
      <c r="P1212" s="70"/>
      <c r="Q1212" s="70"/>
      <c r="R1212" s="70"/>
      <c r="S1212" s="70"/>
      <c r="T1212" s="70"/>
      <c r="U1212" s="70"/>
      <c r="V1212" s="70"/>
      <c r="W1212" s="70"/>
      <c r="X1212" s="70"/>
      <c r="Y1212" s="70"/>
      <c r="Z1212" s="70"/>
      <c r="AA1212" s="70"/>
      <c r="AB1212" s="70"/>
      <c r="AC1212" s="70"/>
      <c r="AD1212" s="70"/>
      <c r="AE1212" s="70"/>
      <c r="AF1212" s="70"/>
      <c r="AG1212" s="70"/>
      <c r="AH1212" s="70"/>
      <c r="AI1212" s="70"/>
      <c r="AJ1212" s="70"/>
      <c r="AK1212" s="70"/>
      <c r="AL1212" s="70">
        <v>59399</v>
      </c>
      <c r="AM1212" s="70">
        <v>52088.999147000002</v>
      </c>
      <c r="AN1212" s="70">
        <v>59399</v>
      </c>
      <c r="AO1212" s="70">
        <v>52088.999147000002</v>
      </c>
    </row>
    <row r="1213" spans="1:41" x14ac:dyDescent="0.25">
      <c r="A1213" s="72">
        <v>14155</v>
      </c>
      <c r="B1213" s="70"/>
      <c r="C1213" s="70"/>
      <c r="D1213" s="70"/>
      <c r="E1213" s="70"/>
      <c r="F1213" s="70"/>
      <c r="G1213" s="70"/>
      <c r="H1213" s="70"/>
      <c r="I1213" s="70"/>
      <c r="J1213" s="70"/>
      <c r="K1213" s="70"/>
      <c r="L1213" s="70"/>
      <c r="M1213" s="70"/>
      <c r="N1213" s="70"/>
      <c r="O1213" s="70"/>
      <c r="P1213" s="70"/>
      <c r="Q1213" s="70"/>
      <c r="R1213" s="70"/>
      <c r="S1213" s="70"/>
      <c r="T1213" s="70"/>
      <c r="U1213" s="70"/>
      <c r="V1213" s="70"/>
      <c r="W1213" s="70"/>
      <c r="X1213" s="70"/>
      <c r="Y1213" s="70"/>
      <c r="Z1213" s="70"/>
      <c r="AA1213" s="70"/>
      <c r="AB1213" s="70"/>
      <c r="AC1213" s="70"/>
      <c r="AD1213" s="70"/>
      <c r="AE1213" s="70"/>
      <c r="AF1213" s="70"/>
      <c r="AG1213" s="70"/>
      <c r="AH1213" s="70"/>
      <c r="AI1213" s="70"/>
      <c r="AJ1213" s="70"/>
      <c r="AK1213" s="70"/>
      <c r="AL1213" s="70">
        <v>53861</v>
      </c>
      <c r="AM1213" s="70">
        <v>46425.361815999997</v>
      </c>
      <c r="AN1213" s="70">
        <v>53861</v>
      </c>
      <c r="AO1213" s="70">
        <v>46425.361815999997</v>
      </c>
    </row>
    <row r="1214" spans="1:41" x14ac:dyDescent="0.25">
      <c r="A1214" s="72">
        <v>14169</v>
      </c>
      <c r="B1214" s="70"/>
      <c r="C1214" s="70"/>
      <c r="D1214" s="70"/>
      <c r="E1214" s="70"/>
      <c r="F1214" s="70"/>
      <c r="G1214" s="70"/>
      <c r="H1214" s="70"/>
      <c r="I1214" s="70"/>
      <c r="J1214" s="70"/>
      <c r="K1214" s="70"/>
      <c r="L1214" s="70"/>
      <c r="M1214" s="70"/>
      <c r="N1214" s="70"/>
      <c r="O1214" s="70"/>
      <c r="P1214" s="70"/>
      <c r="Q1214" s="70"/>
      <c r="R1214" s="70"/>
      <c r="S1214" s="70"/>
      <c r="T1214" s="70"/>
      <c r="U1214" s="70"/>
      <c r="V1214" s="70"/>
      <c r="W1214" s="70"/>
      <c r="X1214" s="70"/>
      <c r="Y1214" s="70"/>
      <c r="Z1214" s="70"/>
      <c r="AA1214" s="70"/>
      <c r="AB1214" s="70">
        <v>10111</v>
      </c>
      <c r="AC1214" s="70">
        <v>12480.458473999999</v>
      </c>
      <c r="AD1214" s="70"/>
      <c r="AE1214" s="70"/>
      <c r="AF1214" s="70"/>
      <c r="AG1214" s="70"/>
      <c r="AH1214" s="70"/>
      <c r="AI1214" s="70"/>
      <c r="AJ1214" s="70"/>
      <c r="AK1214" s="70"/>
      <c r="AL1214" s="70"/>
      <c r="AM1214" s="70"/>
      <c r="AN1214" s="70">
        <v>10111</v>
      </c>
      <c r="AO1214" s="70">
        <v>12480.458473999999</v>
      </c>
    </row>
    <row r="1215" spans="1:41" x14ac:dyDescent="0.25">
      <c r="A1215" s="72">
        <v>14174</v>
      </c>
      <c r="B1215" s="70"/>
      <c r="C1215" s="70"/>
      <c r="D1215" s="70"/>
      <c r="E1215" s="70"/>
      <c r="F1215" s="70"/>
      <c r="G1215" s="70"/>
      <c r="H1215" s="70"/>
      <c r="I1215" s="70"/>
      <c r="J1215" s="70"/>
      <c r="K1215" s="70"/>
      <c r="L1215" s="70"/>
      <c r="M1215" s="70"/>
      <c r="N1215" s="70"/>
      <c r="O1215" s="70"/>
      <c r="P1215" s="70"/>
      <c r="Q1215" s="70"/>
      <c r="R1215" s="70"/>
      <c r="S1215" s="70"/>
      <c r="T1215" s="70"/>
      <c r="U1215" s="70"/>
      <c r="V1215" s="70"/>
      <c r="W1215" s="70"/>
      <c r="X1215" s="70"/>
      <c r="Y1215" s="70"/>
      <c r="Z1215" s="70"/>
      <c r="AA1215" s="70"/>
      <c r="AB1215" s="70">
        <v>12147</v>
      </c>
      <c r="AC1215" s="70">
        <v>6302.6716029999998</v>
      </c>
      <c r="AD1215" s="70"/>
      <c r="AE1215" s="70"/>
      <c r="AF1215" s="70"/>
      <c r="AG1215" s="70"/>
      <c r="AH1215" s="70"/>
      <c r="AI1215" s="70"/>
      <c r="AJ1215" s="70"/>
      <c r="AK1215" s="70"/>
      <c r="AL1215" s="70"/>
      <c r="AM1215" s="70"/>
      <c r="AN1215" s="70">
        <v>12147</v>
      </c>
      <c r="AO1215" s="70">
        <v>6302.6716029999998</v>
      </c>
    </row>
    <row r="1216" spans="1:41" x14ac:dyDescent="0.25">
      <c r="A1216" s="72">
        <v>14176</v>
      </c>
      <c r="B1216" s="70"/>
      <c r="C1216" s="70"/>
      <c r="D1216" s="70"/>
      <c r="E1216" s="70"/>
      <c r="F1216" s="70"/>
      <c r="G1216" s="70"/>
      <c r="H1216" s="70"/>
      <c r="I1216" s="70"/>
      <c r="J1216" s="70"/>
      <c r="K1216" s="70"/>
      <c r="L1216" s="70"/>
      <c r="M1216" s="70"/>
      <c r="N1216" s="70"/>
      <c r="O1216" s="70"/>
      <c r="P1216" s="70"/>
      <c r="Q1216" s="70"/>
      <c r="R1216" s="70"/>
      <c r="S1216" s="70"/>
      <c r="T1216" s="70"/>
      <c r="U1216" s="70"/>
      <c r="V1216" s="70"/>
      <c r="W1216" s="70"/>
      <c r="X1216" s="70"/>
      <c r="Y1216" s="70"/>
      <c r="Z1216" s="70"/>
      <c r="AA1216" s="70"/>
      <c r="AB1216" s="70"/>
      <c r="AC1216" s="70"/>
      <c r="AD1216" s="70"/>
      <c r="AE1216" s="70"/>
      <c r="AF1216" s="70"/>
      <c r="AG1216" s="70"/>
      <c r="AH1216" s="70"/>
      <c r="AI1216" s="70"/>
      <c r="AJ1216" s="70"/>
      <c r="AK1216" s="70"/>
      <c r="AL1216" s="70">
        <v>57418</v>
      </c>
      <c r="AM1216" s="70">
        <v>54182.286620999999</v>
      </c>
      <c r="AN1216" s="70">
        <v>57418</v>
      </c>
      <c r="AO1216" s="70">
        <v>54182.286620999999</v>
      </c>
    </row>
    <row r="1217" spans="1:41" x14ac:dyDescent="0.25">
      <c r="A1217" s="72">
        <v>14180</v>
      </c>
      <c r="B1217" s="70"/>
      <c r="C1217" s="70"/>
      <c r="D1217" s="70"/>
      <c r="E1217" s="70"/>
      <c r="F1217" s="70"/>
      <c r="G1217" s="70"/>
      <c r="H1217" s="70"/>
      <c r="I1217" s="70"/>
      <c r="J1217" s="70"/>
      <c r="K1217" s="70"/>
      <c r="L1217" s="70"/>
      <c r="M1217" s="70"/>
      <c r="N1217" s="70"/>
      <c r="O1217" s="70"/>
      <c r="P1217" s="70"/>
      <c r="Q1217" s="70"/>
      <c r="R1217" s="70"/>
      <c r="S1217" s="70"/>
      <c r="T1217" s="70"/>
      <c r="U1217" s="70"/>
      <c r="V1217" s="70"/>
      <c r="W1217" s="70"/>
      <c r="X1217" s="70"/>
      <c r="Y1217" s="70"/>
      <c r="Z1217" s="70"/>
      <c r="AA1217" s="70"/>
      <c r="AB1217" s="70">
        <v>16143</v>
      </c>
      <c r="AC1217" s="70">
        <v>13450.27527</v>
      </c>
      <c r="AD1217" s="70"/>
      <c r="AE1217" s="70"/>
      <c r="AF1217" s="70"/>
      <c r="AG1217" s="70"/>
      <c r="AH1217" s="70"/>
      <c r="AI1217" s="70"/>
      <c r="AJ1217" s="70"/>
      <c r="AK1217" s="70"/>
      <c r="AL1217" s="70"/>
      <c r="AM1217" s="70"/>
      <c r="AN1217" s="70">
        <v>16143</v>
      </c>
      <c r="AO1217" s="70">
        <v>13450.27527</v>
      </c>
    </row>
    <row r="1218" spans="1:41" x14ac:dyDescent="0.25">
      <c r="A1218" s="72">
        <v>14196</v>
      </c>
      <c r="B1218" s="70"/>
      <c r="C1218" s="70"/>
      <c r="D1218" s="70"/>
      <c r="E1218" s="70"/>
      <c r="F1218" s="70"/>
      <c r="G1218" s="70"/>
      <c r="H1218" s="70"/>
      <c r="I1218" s="70"/>
      <c r="J1218" s="70"/>
      <c r="K1218" s="70"/>
      <c r="L1218" s="70"/>
      <c r="M1218" s="70"/>
      <c r="N1218" s="70"/>
      <c r="O1218" s="70"/>
      <c r="P1218" s="70"/>
      <c r="Q1218" s="70"/>
      <c r="R1218" s="70"/>
      <c r="S1218" s="70"/>
      <c r="T1218" s="70"/>
      <c r="U1218" s="70"/>
      <c r="V1218" s="70">
        <v>10900</v>
      </c>
      <c r="W1218" s="70">
        <v>4566.1707919999999</v>
      </c>
      <c r="X1218" s="70"/>
      <c r="Y1218" s="70"/>
      <c r="Z1218" s="70"/>
      <c r="AA1218" s="70"/>
      <c r="AB1218" s="70"/>
      <c r="AC1218" s="70"/>
      <c r="AD1218" s="70"/>
      <c r="AE1218" s="70"/>
      <c r="AF1218" s="70"/>
      <c r="AG1218" s="70"/>
      <c r="AH1218" s="70"/>
      <c r="AI1218" s="70"/>
      <c r="AJ1218" s="70"/>
      <c r="AK1218" s="70"/>
      <c r="AL1218" s="70"/>
      <c r="AM1218" s="70"/>
      <c r="AN1218" s="70">
        <v>10900</v>
      </c>
      <c r="AO1218" s="70">
        <v>4566.1707919999999</v>
      </c>
    </row>
    <row r="1219" spans="1:41" x14ac:dyDescent="0.25">
      <c r="A1219" s="72">
        <v>14201</v>
      </c>
      <c r="B1219" s="70"/>
      <c r="C1219" s="70"/>
      <c r="D1219" s="70"/>
      <c r="E1219" s="70"/>
      <c r="F1219" s="70"/>
      <c r="G1219" s="70"/>
      <c r="H1219" s="70"/>
      <c r="I1219" s="70"/>
      <c r="J1219" s="70"/>
      <c r="K1219" s="70"/>
      <c r="L1219" s="70"/>
      <c r="M1219" s="70"/>
      <c r="N1219" s="70"/>
      <c r="O1219" s="70"/>
      <c r="P1219" s="70"/>
      <c r="Q1219" s="70"/>
      <c r="R1219" s="70"/>
      <c r="S1219" s="70"/>
      <c r="T1219" s="70"/>
      <c r="U1219" s="70"/>
      <c r="V1219" s="70">
        <v>13800</v>
      </c>
      <c r="W1219" s="70">
        <v>14609.568206</v>
      </c>
      <c r="X1219" s="70"/>
      <c r="Y1219" s="70"/>
      <c r="Z1219" s="70"/>
      <c r="AA1219" s="70"/>
      <c r="AB1219" s="70"/>
      <c r="AC1219" s="70"/>
      <c r="AD1219" s="70"/>
      <c r="AE1219" s="70"/>
      <c r="AF1219" s="70"/>
      <c r="AG1219" s="70"/>
      <c r="AH1219" s="70"/>
      <c r="AI1219" s="70"/>
      <c r="AJ1219" s="70"/>
      <c r="AK1219" s="70"/>
      <c r="AL1219" s="70"/>
      <c r="AM1219" s="70"/>
      <c r="AN1219" s="70">
        <v>13800</v>
      </c>
      <c r="AO1219" s="70">
        <v>14609.568206</v>
      </c>
    </row>
    <row r="1220" spans="1:41" x14ac:dyDescent="0.25">
      <c r="A1220" s="72">
        <v>14207</v>
      </c>
      <c r="B1220" s="70"/>
      <c r="C1220" s="70"/>
      <c r="D1220" s="70"/>
      <c r="E1220" s="70"/>
      <c r="F1220" s="70"/>
      <c r="G1220" s="70"/>
      <c r="H1220" s="70"/>
      <c r="I1220" s="70"/>
      <c r="J1220" s="70"/>
      <c r="K1220" s="70"/>
      <c r="L1220" s="70"/>
      <c r="M1220" s="70"/>
      <c r="N1220" s="70"/>
      <c r="O1220" s="70"/>
      <c r="P1220" s="70"/>
      <c r="Q1220" s="70"/>
      <c r="R1220" s="70"/>
      <c r="S1220" s="70"/>
      <c r="T1220" s="70"/>
      <c r="U1220" s="70"/>
      <c r="V1220" s="70"/>
      <c r="W1220" s="70"/>
      <c r="X1220" s="70"/>
      <c r="Y1220" s="70"/>
      <c r="Z1220" s="70"/>
      <c r="AA1220" s="70"/>
      <c r="AB1220" s="70">
        <v>23500</v>
      </c>
      <c r="AC1220" s="70">
        <v>20973.183273000002</v>
      </c>
      <c r="AD1220" s="70"/>
      <c r="AE1220" s="70"/>
      <c r="AF1220" s="70"/>
      <c r="AG1220" s="70"/>
      <c r="AH1220" s="70"/>
      <c r="AI1220" s="70"/>
      <c r="AJ1220" s="70"/>
      <c r="AK1220" s="70"/>
      <c r="AL1220" s="70"/>
      <c r="AM1220" s="70"/>
      <c r="AN1220" s="70">
        <v>23500</v>
      </c>
      <c r="AO1220" s="70">
        <v>20973.183273000002</v>
      </c>
    </row>
    <row r="1221" spans="1:41" x14ac:dyDescent="0.25">
      <c r="A1221" s="72">
        <v>14215</v>
      </c>
      <c r="B1221" s="70"/>
      <c r="C1221" s="70"/>
      <c r="D1221" s="70"/>
      <c r="E1221" s="70"/>
      <c r="F1221" s="70"/>
      <c r="G1221" s="70"/>
      <c r="H1221" s="70"/>
      <c r="I1221" s="70"/>
      <c r="J1221" s="70"/>
      <c r="K1221" s="70"/>
      <c r="L1221" s="70"/>
      <c r="M1221" s="70"/>
      <c r="N1221" s="70"/>
      <c r="O1221" s="70"/>
      <c r="P1221" s="70"/>
      <c r="Q1221" s="70"/>
      <c r="R1221" s="70"/>
      <c r="S1221" s="70"/>
      <c r="T1221" s="70"/>
      <c r="U1221" s="70"/>
      <c r="V1221" s="70"/>
      <c r="W1221" s="70"/>
      <c r="X1221" s="70"/>
      <c r="Y1221" s="70"/>
      <c r="Z1221" s="70"/>
      <c r="AA1221" s="70"/>
      <c r="AB1221" s="70">
        <v>8974</v>
      </c>
      <c r="AC1221" s="70">
        <v>5073.7594599999993</v>
      </c>
      <c r="AD1221" s="70"/>
      <c r="AE1221" s="70"/>
      <c r="AF1221" s="70"/>
      <c r="AG1221" s="70"/>
      <c r="AH1221" s="70"/>
      <c r="AI1221" s="70"/>
      <c r="AJ1221" s="70"/>
      <c r="AK1221" s="70"/>
      <c r="AL1221" s="70"/>
      <c r="AM1221" s="70"/>
      <c r="AN1221" s="70">
        <v>8974</v>
      </c>
      <c r="AO1221" s="70">
        <v>5073.7594599999993</v>
      </c>
    </row>
    <row r="1222" spans="1:41" x14ac:dyDescent="0.25">
      <c r="A1222" s="72">
        <v>14216</v>
      </c>
      <c r="B1222" s="70"/>
      <c r="C1222" s="70"/>
      <c r="D1222" s="70"/>
      <c r="E1222" s="70"/>
      <c r="F1222" s="70"/>
      <c r="G1222" s="70"/>
      <c r="H1222" s="70"/>
      <c r="I1222" s="70"/>
      <c r="J1222" s="70"/>
      <c r="K1222" s="70"/>
      <c r="L1222" s="70"/>
      <c r="M1222" s="70"/>
      <c r="N1222" s="70"/>
      <c r="O1222" s="70"/>
      <c r="P1222" s="70"/>
      <c r="Q1222" s="70"/>
      <c r="R1222" s="70"/>
      <c r="S1222" s="70"/>
      <c r="T1222" s="70"/>
      <c r="U1222" s="70"/>
      <c r="V1222" s="70"/>
      <c r="W1222" s="70"/>
      <c r="X1222" s="70"/>
      <c r="Y1222" s="70"/>
      <c r="Z1222" s="70"/>
      <c r="AA1222" s="70"/>
      <c r="AB1222" s="70">
        <v>11952</v>
      </c>
      <c r="AC1222" s="70">
        <v>10193.521815</v>
      </c>
      <c r="AD1222" s="70"/>
      <c r="AE1222" s="70"/>
      <c r="AF1222" s="70"/>
      <c r="AG1222" s="70"/>
      <c r="AH1222" s="70"/>
      <c r="AI1222" s="70"/>
      <c r="AJ1222" s="70"/>
      <c r="AK1222" s="70"/>
      <c r="AL1222" s="70"/>
      <c r="AM1222" s="70"/>
      <c r="AN1222" s="70">
        <v>11952</v>
      </c>
      <c r="AO1222" s="70">
        <v>10193.521815</v>
      </c>
    </row>
    <row r="1223" spans="1:41" x14ac:dyDescent="0.25">
      <c r="A1223" s="72">
        <v>14223</v>
      </c>
      <c r="B1223" s="70"/>
      <c r="C1223" s="70"/>
      <c r="D1223" s="70"/>
      <c r="E1223" s="70"/>
      <c r="F1223" s="70">
        <v>2600</v>
      </c>
      <c r="G1223" s="70">
        <v>2727.9119380000002</v>
      </c>
      <c r="H1223" s="70"/>
      <c r="I1223" s="70"/>
      <c r="J1223" s="70"/>
      <c r="K1223" s="70"/>
      <c r="L1223" s="70"/>
      <c r="M1223" s="70"/>
      <c r="N1223" s="70"/>
      <c r="O1223" s="70"/>
      <c r="P1223" s="70"/>
      <c r="Q1223" s="70"/>
      <c r="R1223" s="70"/>
      <c r="S1223" s="70"/>
      <c r="T1223" s="70"/>
      <c r="U1223" s="70"/>
      <c r="V1223" s="70"/>
      <c r="W1223" s="70"/>
      <c r="X1223" s="70"/>
      <c r="Y1223" s="70"/>
      <c r="Z1223" s="70"/>
      <c r="AA1223" s="70"/>
      <c r="AB1223" s="70"/>
      <c r="AC1223" s="70"/>
      <c r="AD1223" s="70"/>
      <c r="AE1223" s="70"/>
      <c r="AF1223" s="70"/>
      <c r="AG1223" s="70"/>
      <c r="AH1223" s="70"/>
      <c r="AI1223" s="70"/>
      <c r="AJ1223" s="70"/>
      <c r="AK1223" s="70"/>
      <c r="AL1223" s="70"/>
      <c r="AM1223" s="70"/>
      <c r="AN1223" s="70">
        <v>2600</v>
      </c>
      <c r="AO1223" s="70">
        <v>2727.9119380000002</v>
      </c>
    </row>
    <row r="1224" spans="1:41" x14ac:dyDescent="0.25">
      <c r="A1224" s="72">
        <v>14232</v>
      </c>
      <c r="B1224" s="70"/>
      <c r="C1224" s="70"/>
      <c r="D1224" s="70"/>
      <c r="E1224" s="70"/>
      <c r="F1224" s="70"/>
      <c r="G1224" s="70"/>
      <c r="H1224" s="70"/>
      <c r="I1224" s="70"/>
      <c r="J1224" s="70"/>
      <c r="K1224" s="70"/>
      <c r="L1224" s="70"/>
      <c r="M1224" s="70"/>
      <c r="N1224" s="70"/>
      <c r="O1224" s="70"/>
      <c r="P1224" s="70"/>
      <c r="Q1224" s="70"/>
      <c r="R1224" s="70"/>
      <c r="S1224" s="70"/>
      <c r="T1224" s="70"/>
      <c r="U1224" s="70"/>
      <c r="V1224" s="70"/>
      <c r="W1224" s="70"/>
      <c r="X1224" s="70"/>
      <c r="Y1224" s="70"/>
      <c r="Z1224" s="70"/>
      <c r="AA1224" s="70"/>
      <c r="AB1224" s="70">
        <v>42674</v>
      </c>
      <c r="AC1224" s="70">
        <v>43026.740722999995</v>
      </c>
      <c r="AD1224" s="70"/>
      <c r="AE1224" s="70"/>
      <c r="AF1224" s="70"/>
      <c r="AG1224" s="70"/>
      <c r="AH1224" s="70"/>
      <c r="AI1224" s="70"/>
      <c r="AJ1224" s="70"/>
      <c r="AK1224" s="70"/>
      <c r="AL1224" s="70"/>
      <c r="AM1224" s="70"/>
      <c r="AN1224" s="70">
        <v>42674</v>
      </c>
      <c r="AO1224" s="70">
        <v>43026.740722999995</v>
      </c>
    </row>
    <row r="1225" spans="1:41" x14ac:dyDescent="0.25">
      <c r="A1225" s="72">
        <v>14233</v>
      </c>
      <c r="B1225" s="70"/>
      <c r="C1225" s="70"/>
      <c r="D1225" s="70"/>
      <c r="E1225" s="70"/>
      <c r="F1225" s="70"/>
      <c r="G1225" s="70"/>
      <c r="H1225" s="70"/>
      <c r="I1225" s="70"/>
      <c r="J1225" s="70"/>
      <c r="K1225" s="70"/>
      <c r="L1225" s="70"/>
      <c r="M1225" s="70"/>
      <c r="N1225" s="70"/>
      <c r="O1225" s="70"/>
      <c r="P1225" s="70"/>
      <c r="Q1225" s="70"/>
      <c r="R1225" s="70">
        <v>25329</v>
      </c>
      <c r="S1225" s="70">
        <v>23649.089478999998</v>
      </c>
      <c r="T1225" s="70"/>
      <c r="U1225" s="70"/>
      <c r="V1225" s="70"/>
      <c r="W1225" s="70"/>
      <c r="X1225" s="70"/>
      <c r="Y1225" s="70"/>
      <c r="Z1225" s="70"/>
      <c r="AA1225" s="70"/>
      <c r="AB1225" s="70"/>
      <c r="AC1225" s="70"/>
      <c r="AD1225" s="70"/>
      <c r="AE1225" s="70"/>
      <c r="AF1225" s="70"/>
      <c r="AG1225" s="70"/>
      <c r="AH1225" s="70"/>
      <c r="AI1225" s="70"/>
      <c r="AJ1225" s="70"/>
      <c r="AK1225" s="70"/>
      <c r="AL1225" s="70"/>
      <c r="AM1225" s="70"/>
      <c r="AN1225" s="70">
        <v>25329</v>
      </c>
      <c r="AO1225" s="70">
        <v>23649.089478999998</v>
      </c>
    </row>
    <row r="1226" spans="1:41" x14ac:dyDescent="0.25">
      <c r="A1226" s="72">
        <v>14237</v>
      </c>
      <c r="B1226" s="70"/>
      <c r="C1226" s="70"/>
      <c r="D1226" s="70"/>
      <c r="E1226" s="70"/>
      <c r="F1226" s="70">
        <v>18000</v>
      </c>
      <c r="G1226" s="70">
        <v>18916.694090999998</v>
      </c>
      <c r="H1226" s="70"/>
      <c r="I1226" s="70"/>
      <c r="J1226" s="70"/>
      <c r="K1226" s="70"/>
      <c r="L1226" s="70"/>
      <c r="M1226" s="70"/>
      <c r="N1226" s="70"/>
      <c r="O1226" s="70"/>
      <c r="P1226" s="70"/>
      <c r="Q1226" s="70"/>
      <c r="R1226" s="70"/>
      <c r="S1226" s="70"/>
      <c r="T1226" s="70"/>
      <c r="U1226" s="70"/>
      <c r="V1226" s="70"/>
      <c r="W1226" s="70"/>
      <c r="X1226" s="70"/>
      <c r="Y1226" s="70"/>
      <c r="Z1226" s="70"/>
      <c r="AA1226" s="70"/>
      <c r="AB1226" s="70"/>
      <c r="AC1226" s="70"/>
      <c r="AD1226" s="70"/>
      <c r="AE1226" s="70"/>
      <c r="AF1226" s="70"/>
      <c r="AG1226" s="70"/>
      <c r="AH1226" s="70"/>
      <c r="AI1226" s="70"/>
      <c r="AJ1226" s="70"/>
      <c r="AK1226" s="70"/>
      <c r="AL1226" s="70"/>
      <c r="AM1226" s="70"/>
      <c r="AN1226" s="70">
        <v>18000</v>
      </c>
      <c r="AO1226" s="70">
        <v>18916.694090999998</v>
      </c>
    </row>
    <row r="1227" spans="1:41" x14ac:dyDescent="0.25">
      <c r="A1227" s="72">
        <v>14245</v>
      </c>
      <c r="B1227" s="70"/>
      <c r="C1227" s="70"/>
      <c r="D1227" s="70"/>
      <c r="E1227" s="70"/>
      <c r="F1227" s="70"/>
      <c r="G1227" s="70"/>
      <c r="H1227" s="70"/>
      <c r="I1227" s="70"/>
      <c r="J1227" s="70"/>
      <c r="K1227" s="70"/>
      <c r="L1227" s="70"/>
      <c r="M1227" s="70"/>
      <c r="N1227" s="70"/>
      <c r="O1227" s="70"/>
      <c r="P1227" s="70"/>
      <c r="Q1227" s="70"/>
      <c r="R1227" s="70"/>
      <c r="S1227" s="70"/>
      <c r="T1227" s="70"/>
      <c r="U1227" s="70"/>
      <c r="V1227" s="70"/>
      <c r="W1227" s="70"/>
      <c r="X1227" s="70"/>
      <c r="Y1227" s="70"/>
      <c r="Z1227" s="70"/>
      <c r="AA1227" s="70"/>
      <c r="AB1227" s="70">
        <v>9191</v>
      </c>
      <c r="AC1227" s="70">
        <v>10786.386291999999</v>
      </c>
      <c r="AD1227" s="70"/>
      <c r="AE1227" s="70"/>
      <c r="AF1227" s="70"/>
      <c r="AG1227" s="70"/>
      <c r="AH1227" s="70"/>
      <c r="AI1227" s="70"/>
      <c r="AJ1227" s="70"/>
      <c r="AK1227" s="70"/>
      <c r="AL1227" s="70"/>
      <c r="AM1227" s="70"/>
      <c r="AN1227" s="70">
        <v>9191</v>
      </c>
      <c r="AO1227" s="70">
        <v>10786.386291999999</v>
      </c>
    </row>
    <row r="1228" spans="1:41" x14ac:dyDescent="0.25">
      <c r="A1228" s="72">
        <v>14246</v>
      </c>
      <c r="B1228" s="70"/>
      <c r="C1228" s="70"/>
      <c r="D1228" s="70"/>
      <c r="E1228" s="70"/>
      <c r="F1228" s="70"/>
      <c r="G1228" s="70"/>
      <c r="H1228" s="70"/>
      <c r="I1228" s="70"/>
      <c r="J1228" s="70"/>
      <c r="K1228" s="70"/>
      <c r="L1228" s="70"/>
      <c r="M1228" s="70"/>
      <c r="N1228" s="70"/>
      <c r="O1228" s="70"/>
      <c r="P1228" s="70"/>
      <c r="Q1228" s="70"/>
      <c r="R1228" s="70"/>
      <c r="S1228" s="70"/>
      <c r="T1228" s="70"/>
      <c r="U1228" s="70"/>
      <c r="V1228" s="70"/>
      <c r="W1228" s="70"/>
      <c r="X1228" s="70"/>
      <c r="Y1228" s="70"/>
      <c r="Z1228" s="70"/>
      <c r="AA1228" s="70"/>
      <c r="AB1228" s="70">
        <v>118688</v>
      </c>
      <c r="AC1228" s="70">
        <v>118191.672852</v>
      </c>
      <c r="AD1228" s="70"/>
      <c r="AE1228" s="70"/>
      <c r="AF1228" s="70"/>
      <c r="AG1228" s="70"/>
      <c r="AH1228" s="70"/>
      <c r="AI1228" s="70"/>
      <c r="AJ1228" s="70"/>
      <c r="AK1228" s="70"/>
      <c r="AL1228" s="70"/>
      <c r="AM1228" s="70"/>
      <c r="AN1228" s="70">
        <v>118688</v>
      </c>
      <c r="AO1228" s="70">
        <v>118191.672852</v>
      </c>
    </row>
    <row r="1229" spans="1:41" x14ac:dyDescent="0.25">
      <c r="A1229" s="72">
        <v>14247</v>
      </c>
      <c r="B1229" s="70"/>
      <c r="C1229" s="70"/>
      <c r="D1229" s="70"/>
      <c r="E1229" s="70"/>
      <c r="F1229" s="70"/>
      <c r="G1229" s="70"/>
      <c r="H1229" s="70"/>
      <c r="I1229" s="70"/>
      <c r="J1229" s="70"/>
      <c r="K1229" s="70"/>
      <c r="L1229" s="70"/>
      <c r="M1229" s="70"/>
      <c r="N1229" s="70"/>
      <c r="O1229" s="70"/>
      <c r="P1229" s="70"/>
      <c r="Q1229" s="70"/>
      <c r="R1229" s="70"/>
      <c r="S1229" s="70"/>
      <c r="T1229" s="70"/>
      <c r="U1229" s="70"/>
      <c r="V1229" s="70"/>
      <c r="W1229" s="70"/>
      <c r="X1229" s="70"/>
      <c r="Y1229" s="70"/>
      <c r="Z1229" s="70"/>
      <c r="AA1229" s="70"/>
      <c r="AB1229" s="70">
        <v>100343</v>
      </c>
      <c r="AC1229" s="70">
        <v>107157.80566500001</v>
      </c>
      <c r="AD1229" s="70"/>
      <c r="AE1229" s="70"/>
      <c r="AF1229" s="70"/>
      <c r="AG1229" s="70"/>
      <c r="AH1229" s="70"/>
      <c r="AI1229" s="70"/>
      <c r="AJ1229" s="70"/>
      <c r="AK1229" s="70"/>
      <c r="AL1229" s="70"/>
      <c r="AM1229" s="70"/>
      <c r="AN1229" s="70">
        <v>100343</v>
      </c>
      <c r="AO1229" s="70">
        <v>107157.80566500001</v>
      </c>
    </row>
    <row r="1230" spans="1:41" x14ac:dyDescent="0.25">
      <c r="A1230" s="72">
        <v>14248</v>
      </c>
      <c r="B1230" s="70"/>
      <c r="C1230" s="70"/>
      <c r="D1230" s="70"/>
      <c r="E1230" s="70"/>
      <c r="F1230" s="70"/>
      <c r="G1230" s="70"/>
      <c r="H1230" s="70"/>
      <c r="I1230" s="70"/>
      <c r="J1230" s="70"/>
      <c r="K1230" s="70"/>
      <c r="L1230" s="70"/>
      <c r="M1230" s="70"/>
      <c r="N1230" s="70"/>
      <c r="O1230" s="70"/>
      <c r="P1230" s="70"/>
      <c r="Q1230" s="70"/>
      <c r="R1230" s="70"/>
      <c r="S1230" s="70"/>
      <c r="T1230" s="70"/>
      <c r="U1230" s="70"/>
      <c r="V1230" s="70"/>
      <c r="W1230" s="70"/>
      <c r="X1230" s="70"/>
      <c r="Y1230" s="70"/>
      <c r="Z1230" s="70"/>
      <c r="AA1230" s="70"/>
      <c r="AB1230" s="70">
        <v>87822</v>
      </c>
      <c r="AC1230" s="70">
        <v>119226.45703200001</v>
      </c>
      <c r="AD1230" s="70"/>
      <c r="AE1230" s="70"/>
      <c r="AF1230" s="70"/>
      <c r="AG1230" s="70"/>
      <c r="AH1230" s="70"/>
      <c r="AI1230" s="70"/>
      <c r="AJ1230" s="70"/>
      <c r="AK1230" s="70"/>
      <c r="AL1230" s="70"/>
      <c r="AM1230" s="70"/>
      <c r="AN1230" s="70">
        <v>87822</v>
      </c>
      <c r="AO1230" s="70">
        <v>119226.45703200001</v>
      </c>
    </row>
    <row r="1231" spans="1:41" x14ac:dyDescent="0.25">
      <c r="A1231" s="72">
        <v>14251</v>
      </c>
      <c r="B1231" s="70"/>
      <c r="C1231" s="70"/>
      <c r="D1231" s="70"/>
      <c r="E1231" s="70"/>
      <c r="F1231" s="70"/>
      <c r="G1231" s="70"/>
      <c r="H1231" s="70"/>
      <c r="I1231" s="70"/>
      <c r="J1231" s="70"/>
      <c r="K1231" s="70"/>
      <c r="L1231" s="70"/>
      <c r="M1231" s="70"/>
      <c r="N1231" s="70"/>
      <c r="O1231" s="70"/>
      <c r="P1231" s="70"/>
      <c r="Q1231" s="70"/>
      <c r="R1231" s="70"/>
      <c r="S1231" s="70"/>
      <c r="T1231" s="70"/>
      <c r="U1231" s="70"/>
      <c r="V1231" s="70"/>
      <c r="W1231" s="70"/>
      <c r="X1231" s="70"/>
      <c r="Y1231" s="70"/>
      <c r="Z1231" s="70"/>
      <c r="AA1231" s="70"/>
      <c r="AB1231" s="70">
        <v>41882</v>
      </c>
      <c r="AC1231" s="70">
        <v>15289.49121</v>
      </c>
      <c r="AD1231" s="70"/>
      <c r="AE1231" s="70"/>
      <c r="AF1231" s="70"/>
      <c r="AG1231" s="70"/>
      <c r="AH1231" s="70"/>
      <c r="AI1231" s="70"/>
      <c r="AJ1231" s="70"/>
      <c r="AK1231" s="70"/>
      <c r="AL1231" s="70"/>
      <c r="AM1231" s="70"/>
      <c r="AN1231" s="70">
        <v>41882</v>
      </c>
      <c r="AO1231" s="70">
        <v>15289.49121</v>
      </c>
    </row>
    <row r="1232" spans="1:41" x14ac:dyDescent="0.25">
      <c r="A1232" s="72">
        <v>14254</v>
      </c>
      <c r="B1232" s="70"/>
      <c r="C1232" s="70"/>
      <c r="D1232" s="70"/>
      <c r="E1232" s="70"/>
      <c r="F1232" s="70"/>
      <c r="G1232" s="70"/>
      <c r="H1232" s="70"/>
      <c r="I1232" s="70"/>
      <c r="J1232" s="70"/>
      <c r="K1232" s="70"/>
      <c r="L1232" s="70"/>
      <c r="M1232" s="70"/>
      <c r="N1232" s="70"/>
      <c r="O1232" s="70"/>
      <c r="P1232" s="70"/>
      <c r="Q1232" s="70"/>
      <c r="R1232" s="70"/>
      <c r="S1232" s="70"/>
      <c r="T1232" s="70"/>
      <c r="U1232" s="70"/>
      <c r="V1232" s="70"/>
      <c r="W1232" s="70"/>
      <c r="X1232" s="70"/>
      <c r="Y1232" s="70"/>
      <c r="Z1232" s="70"/>
      <c r="AA1232" s="70"/>
      <c r="AB1232" s="70">
        <v>1454</v>
      </c>
      <c r="AC1232" s="70">
        <v>5262.2736970000005</v>
      </c>
      <c r="AD1232" s="70"/>
      <c r="AE1232" s="70"/>
      <c r="AF1232" s="70"/>
      <c r="AG1232" s="70"/>
      <c r="AH1232" s="70"/>
      <c r="AI1232" s="70"/>
      <c r="AJ1232" s="70"/>
      <c r="AK1232" s="70"/>
      <c r="AL1232" s="70"/>
      <c r="AM1232" s="70"/>
      <c r="AN1232" s="70">
        <v>1454</v>
      </c>
      <c r="AO1232" s="70">
        <v>5262.2736970000005</v>
      </c>
    </row>
    <row r="1233" spans="1:41" x14ac:dyDescent="0.25">
      <c r="A1233" s="72">
        <v>14255</v>
      </c>
      <c r="B1233" s="70"/>
      <c r="C1233" s="70"/>
      <c r="D1233" s="70"/>
      <c r="E1233" s="70"/>
      <c r="F1233" s="70"/>
      <c r="G1233" s="70"/>
      <c r="H1233" s="70"/>
      <c r="I1233" s="70"/>
      <c r="J1233" s="70"/>
      <c r="K1233" s="70"/>
      <c r="L1233" s="70"/>
      <c r="M1233" s="70"/>
      <c r="N1233" s="70"/>
      <c r="O1233" s="70"/>
      <c r="P1233" s="70"/>
      <c r="Q1233" s="70"/>
      <c r="R1233" s="70"/>
      <c r="S1233" s="70"/>
      <c r="T1233" s="70"/>
      <c r="U1233" s="70"/>
      <c r="V1233" s="70"/>
      <c r="W1233" s="70"/>
      <c r="X1233" s="70"/>
      <c r="Y1233" s="70"/>
      <c r="Z1233" s="70"/>
      <c r="AA1233" s="70"/>
      <c r="AB1233" s="70">
        <v>85924</v>
      </c>
      <c r="AC1233" s="70">
        <v>97859.224608999997</v>
      </c>
      <c r="AD1233" s="70"/>
      <c r="AE1233" s="70"/>
      <c r="AF1233" s="70"/>
      <c r="AG1233" s="70"/>
      <c r="AH1233" s="70"/>
      <c r="AI1233" s="70"/>
      <c r="AJ1233" s="70"/>
      <c r="AK1233" s="70"/>
      <c r="AL1233" s="70"/>
      <c r="AM1233" s="70"/>
      <c r="AN1233" s="70">
        <v>85924</v>
      </c>
      <c r="AO1233" s="70">
        <v>97859.224608999997</v>
      </c>
    </row>
    <row r="1234" spans="1:41" x14ac:dyDescent="0.25">
      <c r="A1234" s="72">
        <v>14262</v>
      </c>
      <c r="B1234" s="70"/>
      <c r="C1234" s="70"/>
      <c r="D1234" s="70"/>
      <c r="E1234" s="70"/>
      <c r="F1234" s="70"/>
      <c r="G1234" s="70"/>
      <c r="H1234" s="70"/>
      <c r="I1234" s="70"/>
      <c r="J1234" s="70"/>
      <c r="K1234" s="70"/>
      <c r="L1234" s="70"/>
      <c r="M1234" s="70"/>
      <c r="N1234" s="70"/>
      <c r="O1234" s="70"/>
      <c r="P1234" s="70"/>
      <c r="Q1234" s="70"/>
      <c r="R1234" s="70"/>
      <c r="S1234" s="70"/>
      <c r="T1234" s="70"/>
      <c r="U1234" s="70"/>
      <c r="V1234" s="70"/>
      <c r="W1234" s="70"/>
      <c r="X1234" s="70"/>
      <c r="Y1234" s="70"/>
      <c r="Z1234" s="70"/>
      <c r="AA1234" s="70"/>
      <c r="AB1234" s="70">
        <v>100409</v>
      </c>
      <c r="AC1234" s="70">
        <v>107996.785644</v>
      </c>
      <c r="AD1234" s="70"/>
      <c r="AE1234" s="70"/>
      <c r="AF1234" s="70"/>
      <c r="AG1234" s="70"/>
      <c r="AH1234" s="70"/>
      <c r="AI1234" s="70"/>
      <c r="AJ1234" s="70"/>
      <c r="AK1234" s="70"/>
      <c r="AL1234" s="70"/>
      <c r="AM1234" s="70"/>
      <c r="AN1234" s="70">
        <v>100409</v>
      </c>
      <c r="AO1234" s="70">
        <v>107996.785644</v>
      </c>
    </row>
    <row r="1235" spans="1:41" x14ac:dyDescent="0.25">
      <c r="A1235" s="72">
        <v>14263</v>
      </c>
      <c r="B1235" s="70"/>
      <c r="C1235" s="70"/>
      <c r="D1235" s="70"/>
      <c r="E1235" s="70"/>
      <c r="F1235" s="70"/>
      <c r="G1235" s="70"/>
      <c r="H1235" s="70"/>
      <c r="I1235" s="70"/>
      <c r="J1235" s="70"/>
      <c r="K1235" s="70"/>
      <c r="L1235" s="70"/>
      <c r="M1235" s="70"/>
      <c r="N1235" s="70"/>
      <c r="O1235" s="70"/>
      <c r="P1235" s="70"/>
      <c r="Q1235" s="70"/>
      <c r="R1235" s="70"/>
      <c r="S1235" s="70"/>
      <c r="T1235" s="70"/>
      <c r="U1235" s="70"/>
      <c r="V1235" s="70"/>
      <c r="W1235" s="70"/>
      <c r="X1235" s="70"/>
      <c r="Y1235" s="70"/>
      <c r="Z1235" s="70"/>
      <c r="AA1235" s="70"/>
      <c r="AB1235" s="70">
        <v>72660</v>
      </c>
      <c r="AC1235" s="70">
        <v>69459.320311999996</v>
      </c>
      <c r="AD1235" s="70"/>
      <c r="AE1235" s="70"/>
      <c r="AF1235" s="70"/>
      <c r="AG1235" s="70"/>
      <c r="AH1235" s="70"/>
      <c r="AI1235" s="70"/>
      <c r="AJ1235" s="70"/>
      <c r="AK1235" s="70"/>
      <c r="AL1235" s="70"/>
      <c r="AM1235" s="70"/>
      <c r="AN1235" s="70">
        <v>72660</v>
      </c>
      <c r="AO1235" s="70">
        <v>69459.320311999996</v>
      </c>
    </row>
    <row r="1236" spans="1:41" x14ac:dyDescent="0.25">
      <c r="A1236" s="72">
        <v>14265</v>
      </c>
      <c r="B1236" s="70"/>
      <c r="C1236" s="70"/>
      <c r="D1236" s="70"/>
      <c r="E1236" s="70"/>
      <c r="F1236" s="70"/>
      <c r="G1236" s="70"/>
      <c r="H1236" s="70"/>
      <c r="I1236" s="70"/>
      <c r="J1236" s="70"/>
      <c r="K1236" s="70"/>
      <c r="L1236" s="70"/>
      <c r="M1236" s="70"/>
      <c r="N1236" s="70"/>
      <c r="O1236" s="70"/>
      <c r="P1236" s="70"/>
      <c r="Q1236" s="70"/>
      <c r="R1236" s="70"/>
      <c r="S1236" s="70"/>
      <c r="T1236" s="70"/>
      <c r="U1236" s="70"/>
      <c r="V1236" s="70"/>
      <c r="W1236" s="70"/>
      <c r="X1236" s="70"/>
      <c r="Y1236" s="70"/>
      <c r="Z1236" s="70"/>
      <c r="AA1236" s="70"/>
      <c r="AB1236" s="70">
        <v>40004</v>
      </c>
      <c r="AC1236" s="70">
        <v>47745.805907999995</v>
      </c>
      <c r="AD1236" s="70"/>
      <c r="AE1236" s="70"/>
      <c r="AF1236" s="70"/>
      <c r="AG1236" s="70"/>
      <c r="AH1236" s="70"/>
      <c r="AI1236" s="70"/>
      <c r="AJ1236" s="70"/>
      <c r="AK1236" s="70"/>
      <c r="AL1236" s="70"/>
      <c r="AM1236" s="70"/>
      <c r="AN1236" s="70">
        <v>40004</v>
      </c>
      <c r="AO1236" s="70">
        <v>47745.805907999995</v>
      </c>
    </row>
    <row r="1237" spans="1:41" x14ac:dyDescent="0.25">
      <c r="A1237" s="72">
        <v>14286</v>
      </c>
      <c r="B1237" s="70"/>
      <c r="C1237" s="70"/>
      <c r="D1237" s="70"/>
      <c r="E1237" s="70"/>
      <c r="F1237" s="70"/>
      <c r="G1237" s="70"/>
      <c r="H1237" s="70"/>
      <c r="I1237" s="70"/>
      <c r="J1237" s="70"/>
      <c r="K1237" s="70"/>
      <c r="L1237" s="70"/>
      <c r="M1237" s="70"/>
      <c r="N1237" s="70"/>
      <c r="O1237" s="70"/>
      <c r="P1237" s="70"/>
      <c r="Q1237" s="70"/>
      <c r="R1237" s="70"/>
      <c r="S1237" s="70"/>
      <c r="T1237" s="70"/>
      <c r="U1237" s="70"/>
      <c r="V1237" s="70"/>
      <c r="W1237" s="70"/>
      <c r="X1237" s="70"/>
      <c r="Y1237" s="70"/>
      <c r="Z1237" s="70"/>
      <c r="AA1237" s="70"/>
      <c r="AB1237" s="70">
        <v>64818</v>
      </c>
      <c r="AC1237" s="70">
        <v>64043.228514999995</v>
      </c>
      <c r="AD1237" s="70"/>
      <c r="AE1237" s="70"/>
      <c r="AF1237" s="70"/>
      <c r="AG1237" s="70"/>
      <c r="AH1237" s="70"/>
      <c r="AI1237" s="70"/>
      <c r="AJ1237" s="70"/>
      <c r="AK1237" s="70"/>
      <c r="AL1237" s="70"/>
      <c r="AM1237" s="70"/>
      <c r="AN1237" s="70">
        <v>64818</v>
      </c>
      <c r="AO1237" s="70">
        <v>64043.228514999995</v>
      </c>
    </row>
    <row r="1238" spans="1:41" x14ac:dyDescent="0.25">
      <c r="A1238" s="72">
        <v>14290</v>
      </c>
      <c r="B1238" s="70"/>
      <c r="C1238" s="70"/>
      <c r="D1238" s="70"/>
      <c r="E1238" s="70"/>
      <c r="F1238" s="70"/>
      <c r="G1238" s="70"/>
      <c r="H1238" s="70"/>
      <c r="I1238" s="70"/>
      <c r="J1238" s="70"/>
      <c r="K1238" s="70"/>
      <c r="L1238" s="70"/>
      <c r="M1238" s="70"/>
      <c r="N1238" s="70"/>
      <c r="O1238" s="70"/>
      <c r="P1238" s="70"/>
      <c r="Q1238" s="70"/>
      <c r="R1238" s="70"/>
      <c r="S1238" s="70"/>
      <c r="T1238" s="70"/>
      <c r="U1238" s="70"/>
      <c r="V1238" s="70"/>
      <c r="W1238" s="70"/>
      <c r="X1238" s="70"/>
      <c r="Y1238" s="70"/>
      <c r="Z1238" s="70"/>
      <c r="AA1238" s="70"/>
      <c r="AB1238" s="70">
        <v>77963</v>
      </c>
      <c r="AC1238" s="70">
        <v>68282.215576000002</v>
      </c>
      <c r="AD1238" s="70"/>
      <c r="AE1238" s="70"/>
      <c r="AF1238" s="70"/>
      <c r="AG1238" s="70"/>
      <c r="AH1238" s="70"/>
      <c r="AI1238" s="70"/>
      <c r="AJ1238" s="70"/>
      <c r="AK1238" s="70"/>
      <c r="AL1238" s="70"/>
      <c r="AM1238" s="70"/>
      <c r="AN1238" s="70">
        <v>77963</v>
      </c>
      <c r="AO1238" s="70">
        <v>68282.215576000002</v>
      </c>
    </row>
    <row r="1239" spans="1:41" x14ac:dyDescent="0.25">
      <c r="A1239" s="72">
        <v>14301</v>
      </c>
      <c r="B1239" s="70"/>
      <c r="C1239" s="70"/>
      <c r="D1239" s="70"/>
      <c r="E1239" s="70"/>
      <c r="F1239" s="70"/>
      <c r="G1239" s="70"/>
      <c r="H1239" s="70"/>
      <c r="I1239" s="70"/>
      <c r="J1239" s="70"/>
      <c r="K1239" s="70"/>
      <c r="L1239" s="70"/>
      <c r="M1239" s="70"/>
      <c r="N1239" s="70"/>
      <c r="O1239" s="70"/>
      <c r="P1239" s="70"/>
      <c r="Q1239" s="70"/>
      <c r="R1239" s="70"/>
      <c r="S1239" s="70"/>
      <c r="T1239" s="70"/>
      <c r="U1239" s="70"/>
      <c r="V1239" s="70"/>
      <c r="W1239" s="70"/>
      <c r="X1239" s="70"/>
      <c r="Y1239" s="70"/>
      <c r="Z1239" s="70"/>
      <c r="AA1239" s="70"/>
      <c r="AB1239" s="70">
        <v>7346</v>
      </c>
      <c r="AC1239" s="70">
        <v>4551.0118120000006</v>
      </c>
      <c r="AD1239" s="70"/>
      <c r="AE1239" s="70"/>
      <c r="AF1239" s="70"/>
      <c r="AG1239" s="70"/>
      <c r="AH1239" s="70"/>
      <c r="AI1239" s="70"/>
      <c r="AJ1239" s="70"/>
      <c r="AK1239" s="70"/>
      <c r="AL1239" s="70"/>
      <c r="AM1239" s="70"/>
      <c r="AN1239" s="70">
        <v>7346</v>
      </c>
      <c r="AO1239" s="70">
        <v>4551.0118120000006</v>
      </c>
    </row>
    <row r="1240" spans="1:41" x14ac:dyDescent="0.25">
      <c r="A1240" s="72">
        <v>14305</v>
      </c>
      <c r="B1240" s="70"/>
      <c r="C1240" s="70"/>
      <c r="D1240" s="70"/>
      <c r="E1240" s="70"/>
      <c r="F1240" s="70"/>
      <c r="G1240" s="70"/>
      <c r="H1240" s="70"/>
      <c r="I1240" s="70"/>
      <c r="J1240" s="70"/>
      <c r="K1240" s="70"/>
      <c r="L1240" s="70"/>
      <c r="M1240" s="70"/>
      <c r="N1240" s="70"/>
      <c r="O1240" s="70"/>
      <c r="P1240" s="70"/>
      <c r="Q1240" s="70"/>
      <c r="R1240" s="70"/>
      <c r="S1240" s="70"/>
      <c r="T1240" s="70"/>
      <c r="U1240" s="70"/>
      <c r="V1240" s="70"/>
      <c r="W1240" s="70"/>
      <c r="X1240" s="70"/>
      <c r="Y1240" s="70"/>
      <c r="Z1240" s="70"/>
      <c r="AA1240" s="70"/>
      <c r="AB1240" s="70">
        <v>49828</v>
      </c>
      <c r="AC1240" s="70">
        <v>30469.659790999998</v>
      </c>
      <c r="AD1240" s="70"/>
      <c r="AE1240" s="70"/>
      <c r="AF1240" s="70"/>
      <c r="AG1240" s="70"/>
      <c r="AH1240" s="70"/>
      <c r="AI1240" s="70"/>
      <c r="AJ1240" s="70"/>
      <c r="AK1240" s="70"/>
      <c r="AL1240" s="70"/>
      <c r="AM1240" s="70"/>
      <c r="AN1240" s="70">
        <v>49828</v>
      </c>
      <c r="AO1240" s="70">
        <v>30469.659790999998</v>
      </c>
    </row>
    <row r="1241" spans="1:41" x14ac:dyDescent="0.25">
      <c r="A1241" s="72">
        <v>14311</v>
      </c>
      <c r="B1241" s="70"/>
      <c r="C1241" s="70"/>
      <c r="D1241" s="70"/>
      <c r="E1241" s="70"/>
      <c r="F1241" s="70"/>
      <c r="G1241" s="70"/>
      <c r="H1241" s="70"/>
      <c r="I1241" s="70"/>
      <c r="J1241" s="70"/>
      <c r="K1241" s="70"/>
      <c r="L1241" s="70"/>
      <c r="M1241" s="70"/>
      <c r="N1241" s="70"/>
      <c r="O1241" s="70"/>
      <c r="P1241" s="70"/>
      <c r="Q1241" s="70"/>
      <c r="R1241" s="70"/>
      <c r="S1241" s="70"/>
      <c r="T1241" s="70"/>
      <c r="U1241" s="70"/>
      <c r="V1241" s="70"/>
      <c r="W1241" s="70"/>
      <c r="X1241" s="70"/>
      <c r="Y1241" s="70"/>
      <c r="Z1241" s="70"/>
      <c r="AA1241" s="70"/>
      <c r="AB1241" s="70">
        <v>7983</v>
      </c>
      <c r="AC1241" s="70">
        <v>3460.005913</v>
      </c>
      <c r="AD1241" s="70"/>
      <c r="AE1241" s="70"/>
      <c r="AF1241" s="70"/>
      <c r="AG1241" s="70"/>
      <c r="AH1241" s="70"/>
      <c r="AI1241" s="70"/>
      <c r="AJ1241" s="70"/>
      <c r="AK1241" s="70"/>
      <c r="AL1241" s="70"/>
      <c r="AM1241" s="70"/>
      <c r="AN1241" s="70">
        <v>7983</v>
      </c>
      <c r="AO1241" s="70">
        <v>3460.005913</v>
      </c>
    </row>
    <row r="1242" spans="1:41" x14ac:dyDescent="0.25">
      <c r="A1242" s="72">
        <v>14313</v>
      </c>
      <c r="B1242" s="70"/>
      <c r="C1242" s="70"/>
      <c r="D1242" s="70"/>
      <c r="E1242" s="70"/>
      <c r="F1242" s="70"/>
      <c r="G1242" s="70"/>
      <c r="H1242" s="70"/>
      <c r="I1242" s="70"/>
      <c r="J1242" s="70"/>
      <c r="K1242" s="70"/>
      <c r="L1242" s="70"/>
      <c r="M1242" s="70"/>
      <c r="N1242" s="70"/>
      <c r="O1242" s="70"/>
      <c r="P1242" s="70"/>
      <c r="Q1242" s="70"/>
      <c r="R1242" s="70"/>
      <c r="S1242" s="70"/>
      <c r="T1242" s="70"/>
      <c r="U1242" s="70"/>
      <c r="V1242" s="70"/>
      <c r="W1242" s="70"/>
      <c r="X1242" s="70"/>
      <c r="Y1242" s="70"/>
      <c r="Z1242" s="70"/>
      <c r="AA1242" s="70"/>
      <c r="AB1242" s="70">
        <v>8914</v>
      </c>
      <c r="AC1242" s="70">
        <v>14212.790702999999</v>
      </c>
      <c r="AD1242" s="70"/>
      <c r="AE1242" s="70"/>
      <c r="AF1242" s="70"/>
      <c r="AG1242" s="70"/>
      <c r="AH1242" s="70"/>
      <c r="AI1242" s="70"/>
      <c r="AJ1242" s="70"/>
      <c r="AK1242" s="70"/>
      <c r="AL1242" s="70"/>
      <c r="AM1242" s="70"/>
      <c r="AN1242" s="70">
        <v>8914</v>
      </c>
      <c r="AO1242" s="70">
        <v>14212.790702999999</v>
      </c>
    </row>
    <row r="1243" spans="1:41" x14ac:dyDescent="0.25">
      <c r="A1243" s="72">
        <v>14383</v>
      </c>
      <c r="B1243" s="70"/>
      <c r="C1243" s="70"/>
      <c r="D1243" s="70"/>
      <c r="E1243" s="70"/>
      <c r="F1243" s="70"/>
      <c r="G1243" s="70"/>
      <c r="H1243" s="70"/>
      <c r="I1243" s="70"/>
      <c r="J1243" s="70"/>
      <c r="K1243" s="70"/>
      <c r="L1243" s="70"/>
      <c r="M1243" s="70"/>
      <c r="N1243" s="70"/>
      <c r="O1243" s="70"/>
      <c r="P1243" s="70"/>
      <c r="Q1243" s="70"/>
      <c r="R1243" s="70"/>
      <c r="S1243" s="70"/>
      <c r="T1243" s="70"/>
      <c r="U1243" s="70"/>
      <c r="V1243" s="70"/>
      <c r="W1243" s="70"/>
      <c r="X1243" s="70"/>
      <c r="Y1243" s="70"/>
      <c r="Z1243" s="70"/>
      <c r="AA1243" s="70"/>
      <c r="AB1243" s="70">
        <v>148338</v>
      </c>
      <c r="AC1243" s="70">
        <v>141657.884765</v>
      </c>
      <c r="AD1243" s="70"/>
      <c r="AE1243" s="70"/>
      <c r="AF1243" s="70"/>
      <c r="AG1243" s="70"/>
      <c r="AH1243" s="70"/>
      <c r="AI1243" s="70"/>
      <c r="AJ1243" s="70"/>
      <c r="AK1243" s="70"/>
      <c r="AL1243" s="70"/>
      <c r="AM1243" s="70"/>
      <c r="AN1243" s="70">
        <v>148338</v>
      </c>
      <c r="AO1243" s="70">
        <v>141657.884765</v>
      </c>
    </row>
    <row r="1244" spans="1:41" x14ac:dyDescent="0.25">
      <c r="A1244" s="72">
        <v>14384</v>
      </c>
      <c r="B1244" s="70"/>
      <c r="C1244" s="70"/>
      <c r="D1244" s="70"/>
      <c r="E1244" s="70"/>
      <c r="F1244" s="70"/>
      <c r="G1244" s="70"/>
      <c r="H1244" s="70"/>
      <c r="I1244" s="70"/>
      <c r="J1244" s="70"/>
      <c r="K1244" s="70"/>
      <c r="L1244" s="70"/>
      <c r="M1244" s="70"/>
      <c r="N1244" s="70"/>
      <c r="O1244" s="70"/>
      <c r="P1244" s="70"/>
      <c r="Q1244" s="70"/>
      <c r="R1244" s="70"/>
      <c r="S1244" s="70"/>
      <c r="T1244" s="70"/>
      <c r="U1244" s="70"/>
      <c r="V1244" s="70"/>
      <c r="W1244" s="70"/>
      <c r="X1244" s="70"/>
      <c r="Y1244" s="70"/>
      <c r="Z1244" s="70"/>
      <c r="AA1244" s="70"/>
      <c r="AB1244" s="70">
        <v>130140</v>
      </c>
      <c r="AC1244" s="70">
        <v>144656.63037</v>
      </c>
      <c r="AD1244" s="70"/>
      <c r="AE1244" s="70"/>
      <c r="AF1244" s="70"/>
      <c r="AG1244" s="70"/>
      <c r="AH1244" s="70"/>
      <c r="AI1244" s="70"/>
      <c r="AJ1244" s="70"/>
      <c r="AK1244" s="70"/>
      <c r="AL1244" s="70"/>
      <c r="AM1244" s="70"/>
      <c r="AN1244" s="70">
        <v>130140</v>
      </c>
      <c r="AO1244" s="70">
        <v>144656.63037</v>
      </c>
    </row>
    <row r="1245" spans="1:41" x14ac:dyDescent="0.25">
      <c r="A1245" s="72">
        <v>14386</v>
      </c>
      <c r="B1245" s="70"/>
      <c r="C1245" s="70"/>
      <c r="D1245" s="70"/>
      <c r="E1245" s="70"/>
      <c r="F1245" s="70"/>
      <c r="G1245" s="70"/>
      <c r="H1245" s="70"/>
      <c r="I1245" s="70"/>
      <c r="J1245" s="70"/>
      <c r="K1245" s="70"/>
      <c r="L1245" s="70"/>
      <c r="M1245" s="70"/>
      <c r="N1245" s="70"/>
      <c r="O1245" s="70"/>
      <c r="P1245" s="70"/>
      <c r="Q1245" s="70"/>
      <c r="R1245" s="70"/>
      <c r="S1245" s="70"/>
      <c r="T1245" s="70"/>
      <c r="U1245" s="70"/>
      <c r="V1245" s="70"/>
      <c r="W1245" s="70"/>
      <c r="X1245" s="70"/>
      <c r="Y1245" s="70"/>
      <c r="Z1245" s="70"/>
      <c r="AA1245" s="70"/>
      <c r="AB1245" s="70">
        <v>126253</v>
      </c>
      <c r="AC1245" s="70">
        <v>130197.726563</v>
      </c>
      <c r="AD1245" s="70"/>
      <c r="AE1245" s="70"/>
      <c r="AF1245" s="70"/>
      <c r="AG1245" s="70"/>
      <c r="AH1245" s="70"/>
      <c r="AI1245" s="70"/>
      <c r="AJ1245" s="70"/>
      <c r="AK1245" s="70"/>
      <c r="AL1245" s="70"/>
      <c r="AM1245" s="70"/>
      <c r="AN1245" s="70">
        <v>126253</v>
      </c>
      <c r="AO1245" s="70">
        <v>130197.726563</v>
      </c>
    </row>
    <row r="1246" spans="1:41" x14ac:dyDescent="0.25">
      <c r="A1246" s="72">
        <v>14393</v>
      </c>
      <c r="B1246" s="70"/>
      <c r="C1246" s="70"/>
      <c r="D1246" s="70"/>
      <c r="E1246" s="70"/>
      <c r="F1246" s="70"/>
      <c r="G1246" s="70"/>
      <c r="H1246" s="70"/>
      <c r="I1246" s="70"/>
      <c r="J1246" s="70"/>
      <c r="K1246" s="70"/>
      <c r="L1246" s="70"/>
      <c r="M1246" s="70"/>
      <c r="N1246" s="70"/>
      <c r="O1246" s="70"/>
      <c r="P1246" s="70"/>
      <c r="Q1246" s="70"/>
      <c r="R1246" s="70"/>
      <c r="S1246" s="70"/>
      <c r="T1246" s="70"/>
      <c r="U1246" s="70"/>
      <c r="V1246" s="70"/>
      <c r="W1246" s="70"/>
      <c r="X1246" s="70"/>
      <c r="Y1246" s="70"/>
      <c r="Z1246" s="70"/>
      <c r="AA1246" s="70"/>
      <c r="AB1246" s="70">
        <v>15974</v>
      </c>
      <c r="AC1246" s="70">
        <v>15295.169372999999</v>
      </c>
      <c r="AD1246" s="70"/>
      <c r="AE1246" s="70"/>
      <c r="AF1246" s="70"/>
      <c r="AG1246" s="70"/>
      <c r="AH1246" s="70"/>
      <c r="AI1246" s="70"/>
      <c r="AJ1246" s="70"/>
      <c r="AK1246" s="70"/>
      <c r="AL1246" s="70"/>
      <c r="AM1246" s="70"/>
      <c r="AN1246" s="70">
        <v>15974</v>
      </c>
      <c r="AO1246" s="70">
        <v>15295.169372999999</v>
      </c>
    </row>
    <row r="1247" spans="1:41" x14ac:dyDescent="0.25">
      <c r="A1247" s="72">
        <v>14394</v>
      </c>
      <c r="B1247" s="70"/>
      <c r="C1247" s="70"/>
      <c r="D1247" s="70"/>
      <c r="E1247" s="70"/>
      <c r="F1247" s="70"/>
      <c r="G1247" s="70"/>
      <c r="H1247" s="70"/>
      <c r="I1247" s="70"/>
      <c r="J1247" s="70"/>
      <c r="K1247" s="70"/>
      <c r="L1247" s="70"/>
      <c r="M1247" s="70"/>
      <c r="N1247" s="70"/>
      <c r="O1247" s="70"/>
      <c r="P1247" s="70"/>
      <c r="Q1247" s="70"/>
      <c r="R1247" s="70"/>
      <c r="S1247" s="70"/>
      <c r="T1247" s="70"/>
      <c r="U1247" s="70"/>
      <c r="V1247" s="70"/>
      <c r="W1247" s="70"/>
      <c r="X1247" s="70"/>
      <c r="Y1247" s="70"/>
      <c r="Z1247" s="70"/>
      <c r="AA1247" s="70"/>
      <c r="AB1247" s="70">
        <v>19662</v>
      </c>
      <c r="AC1247" s="70">
        <v>14340.944366</v>
      </c>
      <c r="AD1247" s="70"/>
      <c r="AE1247" s="70"/>
      <c r="AF1247" s="70"/>
      <c r="AG1247" s="70"/>
      <c r="AH1247" s="70"/>
      <c r="AI1247" s="70"/>
      <c r="AJ1247" s="70"/>
      <c r="AK1247" s="70"/>
      <c r="AL1247" s="70"/>
      <c r="AM1247" s="70"/>
      <c r="AN1247" s="70">
        <v>19662</v>
      </c>
      <c r="AO1247" s="70">
        <v>14340.944366</v>
      </c>
    </row>
    <row r="1248" spans="1:41" x14ac:dyDescent="0.25">
      <c r="A1248" s="72">
        <v>14397</v>
      </c>
      <c r="B1248" s="70"/>
      <c r="C1248" s="70"/>
      <c r="D1248" s="70"/>
      <c r="E1248" s="70"/>
      <c r="F1248" s="70"/>
      <c r="G1248" s="70"/>
      <c r="H1248" s="70"/>
      <c r="I1248" s="70"/>
      <c r="J1248" s="70"/>
      <c r="K1248" s="70"/>
      <c r="L1248" s="70"/>
      <c r="M1248" s="70"/>
      <c r="N1248" s="70"/>
      <c r="O1248" s="70"/>
      <c r="P1248" s="70"/>
      <c r="Q1248" s="70"/>
      <c r="R1248" s="70"/>
      <c r="S1248" s="70"/>
      <c r="T1248" s="70"/>
      <c r="U1248" s="70"/>
      <c r="V1248" s="70"/>
      <c r="W1248" s="70"/>
      <c r="X1248" s="70"/>
      <c r="Y1248" s="70"/>
      <c r="Z1248" s="70"/>
      <c r="AA1248" s="70"/>
      <c r="AB1248" s="70">
        <v>148340</v>
      </c>
      <c r="AC1248" s="70">
        <v>140068.11669900001</v>
      </c>
      <c r="AD1248" s="70"/>
      <c r="AE1248" s="70"/>
      <c r="AF1248" s="70"/>
      <c r="AG1248" s="70"/>
      <c r="AH1248" s="70"/>
      <c r="AI1248" s="70"/>
      <c r="AJ1248" s="70"/>
      <c r="AK1248" s="70"/>
      <c r="AL1248" s="70"/>
      <c r="AM1248" s="70"/>
      <c r="AN1248" s="70">
        <v>148340</v>
      </c>
      <c r="AO1248" s="70">
        <v>140068.11669900001</v>
      </c>
    </row>
    <row r="1249" spans="1:41" x14ac:dyDescent="0.25">
      <c r="A1249" s="72">
        <v>14398</v>
      </c>
      <c r="B1249" s="70"/>
      <c r="C1249" s="70"/>
      <c r="D1249" s="70"/>
      <c r="E1249" s="70"/>
      <c r="F1249" s="70"/>
      <c r="G1249" s="70"/>
      <c r="H1249" s="70"/>
      <c r="I1249" s="70"/>
      <c r="J1249" s="70"/>
      <c r="K1249" s="70"/>
      <c r="L1249" s="70"/>
      <c r="M1249" s="70"/>
      <c r="N1249" s="70"/>
      <c r="O1249" s="70"/>
      <c r="P1249" s="70"/>
      <c r="Q1249" s="70"/>
      <c r="R1249" s="70"/>
      <c r="S1249" s="70"/>
      <c r="T1249" s="70"/>
      <c r="U1249" s="70"/>
      <c r="V1249" s="70"/>
      <c r="W1249" s="70"/>
      <c r="X1249" s="70"/>
      <c r="Y1249" s="70"/>
      <c r="Z1249" s="70"/>
      <c r="AA1249" s="70"/>
      <c r="AB1249" s="70">
        <v>11170</v>
      </c>
      <c r="AC1249" s="70">
        <v>12479.600281999999</v>
      </c>
      <c r="AD1249" s="70"/>
      <c r="AE1249" s="70"/>
      <c r="AF1249" s="70"/>
      <c r="AG1249" s="70"/>
      <c r="AH1249" s="70"/>
      <c r="AI1249" s="70"/>
      <c r="AJ1249" s="70"/>
      <c r="AK1249" s="70"/>
      <c r="AL1249" s="70"/>
      <c r="AM1249" s="70"/>
      <c r="AN1249" s="70">
        <v>11170</v>
      </c>
      <c r="AO1249" s="70">
        <v>12479.600281999999</v>
      </c>
    </row>
    <row r="1250" spans="1:41" x14ac:dyDescent="0.25">
      <c r="A1250" s="72">
        <v>14400</v>
      </c>
      <c r="B1250" s="70"/>
      <c r="C1250" s="70"/>
      <c r="D1250" s="70"/>
      <c r="E1250" s="70"/>
      <c r="F1250" s="70"/>
      <c r="G1250" s="70"/>
      <c r="H1250" s="70"/>
      <c r="I1250" s="70"/>
      <c r="J1250" s="70"/>
      <c r="K1250" s="70"/>
      <c r="L1250" s="70"/>
      <c r="M1250" s="70"/>
      <c r="N1250" s="70"/>
      <c r="O1250" s="70"/>
      <c r="P1250" s="70"/>
      <c r="Q1250" s="70"/>
      <c r="R1250" s="70"/>
      <c r="S1250" s="70"/>
      <c r="T1250" s="70"/>
      <c r="U1250" s="70"/>
      <c r="V1250" s="70"/>
      <c r="W1250" s="70"/>
      <c r="X1250" s="70"/>
      <c r="Y1250" s="70"/>
      <c r="Z1250" s="70"/>
      <c r="AA1250" s="70"/>
      <c r="AB1250" s="70">
        <v>137103</v>
      </c>
      <c r="AC1250" s="70">
        <v>139475.22753899998</v>
      </c>
      <c r="AD1250" s="70"/>
      <c r="AE1250" s="70"/>
      <c r="AF1250" s="70"/>
      <c r="AG1250" s="70"/>
      <c r="AH1250" s="70"/>
      <c r="AI1250" s="70"/>
      <c r="AJ1250" s="70"/>
      <c r="AK1250" s="70"/>
      <c r="AL1250" s="70"/>
      <c r="AM1250" s="70"/>
      <c r="AN1250" s="70">
        <v>137103</v>
      </c>
      <c r="AO1250" s="70">
        <v>139475.22753899998</v>
      </c>
    </row>
    <row r="1251" spans="1:41" x14ac:dyDescent="0.25">
      <c r="A1251" s="72">
        <v>14401</v>
      </c>
      <c r="B1251" s="70"/>
      <c r="C1251" s="70"/>
      <c r="D1251" s="70"/>
      <c r="E1251" s="70"/>
      <c r="F1251" s="70"/>
      <c r="G1251" s="70"/>
      <c r="H1251" s="70"/>
      <c r="I1251" s="70"/>
      <c r="J1251" s="70"/>
      <c r="K1251" s="70"/>
      <c r="L1251" s="70"/>
      <c r="M1251" s="70"/>
      <c r="N1251" s="70"/>
      <c r="O1251" s="70"/>
      <c r="P1251" s="70"/>
      <c r="Q1251" s="70"/>
      <c r="R1251" s="70"/>
      <c r="S1251" s="70"/>
      <c r="T1251" s="70"/>
      <c r="U1251" s="70"/>
      <c r="V1251" s="70"/>
      <c r="W1251" s="70"/>
      <c r="X1251" s="70"/>
      <c r="Y1251" s="70"/>
      <c r="Z1251" s="70"/>
      <c r="AA1251" s="70"/>
      <c r="AB1251" s="70">
        <v>9054</v>
      </c>
      <c r="AC1251" s="70">
        <v>11298.483184999999</v>
      </c>
      <c r="AD1251" s="70"/>
      <c r="AE1251" s="70"/>
      <c r="AF1251" s="70"/>
      <c r="AG1251" s="70"/>
      <c r="AH1251" s="70"/>
      <c r="AI1251" s="70"/>
      <c r="AJ1251" s="70"/>
      <c r="AK1251" s="70"/>
      <c r="AL1251" s="70"/>
      <c r="AM1251" s="70"/>
      <c r="AN1251" s="70">
        <v>9054</v>
      </c>
      <c r="AO1251" s="70">
        <v>11298.483184999999</v>
      </c>
    </row>
    <row r="1252" spans="1:41" x14ac:dyDescent="0.25">
      <c r="A1252" s="72">
        <v>14402</v>
      </c>
      <c r="B1252" s="70"/>
      <c r="C1252" s="70"/>
      <c r="D1252" s="70"/>
      <c r="E1252" s="70"/>
      <c r="F1252" s="70"/>
      <c r="G1252" s="70"/>
      <c r="H1252" s="70"/>
      <c r="I1252" s="70"/>
      <c r="J1252" s="70"/>
      <c r="K1252" s="70"/>
      <c r="L1252" s="70"/>
      <c r="M1252" s="70"/>
      <c r="N1252" s="70"/>
      <c r="O1252" s="70"/>
      <c r="P1252" s="70"/>
      <c r="Q1252" s="70"/>
      <c r="R1252" s="70"/>
      <c r="S1252" s="70"/>
      <c r="T1252" s="70"/>
      <c r="U1252" s="70"/>
      <c r="V1252" s="70"/>
      <c r="W1252" s="70"/>
      <c r="X1252" s="70"/>
      <c r="Y1252" s="70"/>
      <c r="Z1252" s="70"/>
      <c r="AA1252" s="70"/>
      <c r="AB1252" s="70">
        <v>137784</v>
      </c>
      <c r="AC1252" s="70">
        <v>133544.388183</v>
      </c>
      <c r="AD1252" s="70"/>
      <c r="AE1252" s="70"/>
      <c r="AF1252" s="70"/>
      <c r="AG1252" s="70"/>
      <c r="AH1252" s="70"/>
      <c r="AI1252" s="70"/>
      <c r="AJ1252" s="70"/>
      <c r="AK1252" s="70"/>
      <c r="AL1252" s="70"/>
      <c r="AM1252" s="70"/>
      <c r="AN1252" s="70">
        <v>137784</v>
      </c>
      <c r="AO1252" s="70">
        <v>133544.388183</v>
      </c>
    </row>
    <row r="1253" spans="1:41" x14ac:dyDescent="0.25">
      <c r="A1253" s="72">
        <v>14405</v>
      </c>
      <c r="B1253" s="70"/>
      <c r="C1253" s="70"/>
      <c r="D1253" s="70"/>
      <c r="E1253" s="70"/>
      <c r="F1253" s="70"/>
      <c r="G1253" s="70"/>
      <c r="H1253" s="70"/>
      <c r="I1253" s="70"/>
      <c r="J1253" s="70"/>
      <c r="K1253" s="70"/>
      <c r="L1253" s="70"/>
      <c r="M1253" s="70"/>
      <c r="N1253" s="70"/>
      <c r="O1253" s="70"/>
      <c r="P1253" s="70"/>
      <c r="Q1253" s="70"/>
      <c r="R1253" s="70"/>
      <c r="S1253" s="70"/>
      <c r="T1253" s="70"/>
      <c r="U1253" s="70"/>
      <c r="V1253" s="70"/>
      <c r="W1253" s="70"/>
      <c r="X1253" s="70"/>
      <c r="Y1253" s="70"/>
      <c r="Z1253" s="70"/>
      <c r="AA1253" s="70"/>
      <c r="AB1253" s="70">
        <v>16767</v>
      </c>
      <c r="AC1253" s="70">
        <v>19895.893792000003</v>
      </c>
      <c r="AD1253" s="70"/>
      <c r="AE1253" s="70"/>
      <c r="AF1253" s="70"/>
      <c r="AG1253" s="70"/>
      <c r="AH1253" s="70"/>
      <c r="AI1253" s="70"/>
      <c r="AJ1253" s="70"/>
      <c r="AK1253" s="70"/>
      <c r="AL1253" s="70"/>
      <c r="AM1253" s="70"/>
      <c r="AN1253" s="70">
        <v>16767</v>
      </c>
      <c r="AO1253" s="70">
        <v>19895.893792000003</v>
      </c>
    </row>
    <row r="1254" spans="1:41" x14ac:dyDescent="0.25">
      <c r="A1254" s="72">
        <v>14407</v>
      </c>
      <c r="B1254" s="70"/>
      <c r="C1254" s="70"/>
      <c r="D1254" s="70"/>
      <c r="E1254" s="70"/>
      <c r="F1254" s="70"/>
      <c r="G1254" s="70"/>
      <c r="H1254" s="70"/>
      <c r="I1254" s="70"/>
      <c r="J1254" s="70"/>
      <c r="K1254" s="70"/>
      <c r="L1254" s="70"/>
      <c r="M1254" s="70"/>
      <c r="N1254" s="70"/>
      <c r="O1254" s="70"/>
      <c r="P1254" s="70"/>
      <c r="Q1254" s="70"/>
      <c r="R1254" s="70"/>
      <c r="S1254" s="70"/>
      <c r="T1254" s="70"/>
      <c r="U1254" s="70"/>
      <c r="V1254" s="70"/>
      <c r="W1254" s="70"/>
      <c r="X1254" s="70"/>
      <c r="Y1254" s="70"/>
      <c r="Z1254" s="70"/>
      <c r="AA1254" s="70"/>
      <c r="AB1254" s="70"/>
      <c r="AC1254" s="70"/>
      <c r="AD1254" s="70"/>
      <c r="AE1254" s="70"/>
      <c r="AF1254" s="70"/>
      <c r="AG1254" s="70"/>
      <c r="AH1254" s="70"/>
      <c r="AI1254" s="70"/>
      <c r="AJ1254" s="70"/>
      <c r="AK1254" s="70"/>
      <c r="AL1254" s="70">
        <v>138163</v>
      </c>
      <c r="AM1254" s="70">
        <v>140503.24902400002</v>
      </c>
      <c r="AN1254" s="70">
        <v>138163</v>
      </c>
      <c r="AO1254" s="70">
        <v>140503.24902400002</v>
      </c>
    </row>
    <row r="1255" spans="1:41" x14ac:dyDescent="0.25">
      <c r="A1255" s="72">
        <v>14408</v>
      </c>
      <c r="B1255" s="70"/>
      <c r="C1255" s="70"/>
      <c r="D1255" s="70"/>
      <c r="E1255" s="70"/>
      <c r="F1255" s="70"/>
      <c r="G1255" s="70"/>
      <c r="H1255" s="70"/>
      <c r="I1255" s="70"/>
      <c r="J1255" s="70"/>
      <c r="K1255" s="70"/>
      <c r="L1255" s="70"/>
      <c r="M1255" s="70"/>
      <c r="N1255" s="70"/>
      <c r="O1255" s="70"/>
      <c r="P1255" s="70"/>
      <c r="Q1255" s="70"/>
      <c r="R1255" s="70"/>
      <c r="S1255" s="70"/>
      <c r="T1255" s="70"/>
      <c r="U1255" s="70"/>
      <c r="V1255" s="70"/>
      <c r="W1255" s="70"/>
      <c r="X1255" s="70"/>
      <c r="Y1255" s="70"/>
      <c r="Z1255" s="70"/>
      <c r="AA1255" s="70"/>
      <c r="AB1255" s="70">
        <v>13648</v>
      </c>
      <c r="AC1255" s="70">
        <v>10831.813050000001</v>
      </c>
      <c r="AD1255" s="70"/>
      <c r="AE1255" s="70"/>
      <c r="AF1255" s="70"/>
      <c r="AG1255" s="70"/>
      <c r="AH1255" s="70"/>
      <c r="AI1255" s="70"/>
      <c r="AJ1255" s="70"/>
      <c r="AK1255" s="70"/>
      <c r="AL1255" s="70"/>
      <c r="AM1255" s="70"/>
      <c r="AN1255" s="70">
        <v>13648</v>
      </c>
      <c r="AO1255" s="70">
        <v>10831.813050000001</v>
      </c>
    </row>
    <row r="1256" spans="1:41" x14ac:dyDescent="0.25">
      <c r="A1256" s="72">
        <v>14409</v>
      </c>
      <c r="B1256" s="70"/>
      <c r="C1256" s="70"/>
      <c r="D1256" s="70"/>
      <c r="E1256" s="70"/>
      <c r="F1256" s="70"/>
      <c r="G1256" s="70"/>
      <c r="H1256" s="70"/>
      <c r="I1256" s="70"/>
      <c r="J1256" s="70"/>
      <c r="K1256" s="70"/>
      <c r="L1256" s="70"/>
      <c r="M1256" s="70"/>
      <c r="N1256" s="70"/>
      <c r="O1256" s="70"/>
      <c r="P1256" s="70"/>
      <c r="Q1256" s="70"/>
      <c r="R1256" s="70"/>
      <c r="S1256" s="70"/>
      <c r="T1256" s="70"/>
      <c r="U1256" s="70"/>
      <c r="V1256" s="70"/>
      <c r="W1256" s="70"/>
      <c r="X1256" s="70"/>
      <c r="Y1256" s="70"/>
      <c r="Z1256" s="70"/>
      <c r="AA1256" s="70"/>
      <c r="AB1256" s="70">
        <v>138236</v>
      </c>
      <c r="AC1256" s="70">
        <v>135622.93017499999</v>
      </c>
      <c r="AD1256" s="70"/>
      <c r="AE1256" s="70"/>
      <c r="AF1256" s="70"/>
      <c r="AG1256" s="70"/>
      <c r="AH1256" s="70"/>
      <c r="AI1256" s="70"/>
      <c r="AJ1256" s="70"/>
      <c r="AK1256" s="70"/>
      <c r="AL1256" s="70"/>
      <c r="AM1256" s="70"/>
      <c r="AN1256" s="70">
        <v>138236</v>
      </c>
      <c r="AO1256" s="70">
        <v>135622.93017499999</v>
      </c>
    </row>
    <row r="1257" spans="1:41" x14ac:dyDescent="0.25">
      <c r="A1257" s="72">
        <v>14410</v>
      </c>
      <c r="B1257" s="70"/>
      <c r="C1257" s="70"/>
      <c r="D1257" s="70"/>
      <c r="E1257" s="70"/>
      <c r="F1257" s="70"/>
      <c r="G1257" s="70"/>
      <c r="H1257" s="70"/>
      <c r="I1257" s="70"/>
      <c r="J1257" s="70"/>
      <c r="K1257" s="70"/>
      <c r="L1257" s="70"/>
      <c r="M1257" s="70"/>
      <c r="N1257" s="70"/>
      <c r="O1257" s="70"/>
      <c r="P1257" s="70"/>
      <c r="Q1257" s="70"/>
      <c r="R1257" s="70"/>
      <c r="S1257" s="70"/>
      <c r="T1257" s="70"/>
      <c r="U1257" s="70"/>
      <c r="V1257" s="70"/>
      <c r="W1257" s="70"/>
      <c r="X1257" s="70"/>
      <c r="Y1257" s="70"/>
      <c r="Z1257" s="70"/>
      <c r="AA1257" s="70"/>
      <c r="AB1257" s="70">
        <v>135106</v>
      </c>
      <c r="AC1257" s="70">
        <v>159578.21386600001</v>
      </c>
      <c r="AD1257" s="70"/>
      <c r="AE1257" s="70"/>
      <c r="AF1257" s="70"/>
      <c r="AG1257" s="70"/>
      <c r="AH1257" s="70"/>
      <c r="AI1257" s="70"/>
      <c r="AJ1257" s="70"/>
      <c r="AK1257" s="70"/>
      <c r="AL1257" s="70"/>
      <c r="AM1257" s="70"/>
      <c r="AN1257" s="70">
        <v>135106</v>
      </c>
      <c r="AO1257" s="70">
        <v>159578.21386600001</v>
      </c>
    </row>
    <row r="1258" spans="1:41" x14ac:dyDescent="0.25">
      <c r="A1258" s="72">
        <v>14411</v>
      </c>
      <c r="B1258" s="70"/>
      <c r="C1258" s="70"/>
      <c r="D1258" s="70"/>
      <c r="E1258" s="70"/>
      <c r="F1258" s="70"/>
      <c r="G1258" s="70"/>
      <c r="H1258" s="70"/>
      <c r="I1258" s="70"/>
      <c r="J1258" s="70"/>
      <c r="K1258" s="70"/>
      <c r="L1258" s="70"/>
      <c r="M1258" s="70"/>
      <c r="N1258" s="70"/>
      <c r="O1258" s="70"/>
      <c r="P1258" s="70"/>
      <c r="Q1258" s="70"/>
      <c r="R1258" s="70"/>
      <c r="S1258" s="70"/>
      <c r="T1258" s="70"/>
      <c r="U1258" s="70"/>
      <c r="V1258" s="70"/>
      <c r="W1258" s="70"/>
      <c r="X1258" s="70"/>
      <c r="Y1258" s="70"/>
      <c r="Z1258" s="70"/>
      <c r="AA1258" s="70"/>
      <c r="AB1258" s="70">
        <v>137099</v>
      </c>
      <c r="AC1258" s="70">
        <v>151004.91796799999</v>
      </c>
      <c r="AD1258" s="70"/>
      <c r="AE1258" s="70"/>
      <c r="AF1258" s="70"/>
      <c r="AG1258" s="70"/>
      <c r="AH1258" s="70"/>
      <c r="AI1258" s="70"/>
      <c r="AJ1258" s="70"/>
      <c r="AK1258" s="70"/>
      <c r="AL1258" s="70"/>
      <c r="AM1258" s="70"/>
      <c r="AN1258" s="70">
        <v>137099</v>
      </c>
      <c r="AO1258" s="70">
        <v>151004.91796799999</v>
      </c>
    </row>
    <row r="1259" spans="1:41" x14ac:dyDescent="0.25">
      <c r="A1259" s="72">
        <v>14412</v>
      </c>
      <c r="B1259" s="70"/>
      <c r="C1259" s="70"/>
      <c r="D1259" s="70"/>
      <c r="E1259" s="70"/>
      <c r="F1259" s="70"/>
      <c r="G1259" s="70"/>
      <c r="H1259" s="70"/>
      <c r="I1259" s="70"/>
      <c r="J1259" s="70"/>
      <c r="K1259" s="70"/>
      <c r="L1259" s="70"/>
      <c r="M1259" s="70"/>
      <c r="N1259" s="70"/>
      <c r="O1259" s="70"/>
      <c r="P1259" s="70"/>
      <c r="Q1259" s="70"/>
      <c r="R1259" s="70"/>
      <c r="S1259" s="70"/>
      <c r="T1259" s="70"/>
      <c r="U1259" s="70"/>
      <c r="V1259" s="70"/>
      <c r="W1259" s="70"/>
      <c r="X1259" s="70"/>
      <c r="Y1259" s="70"/>
      <c r="Z1259" s="70"/>
      <c r="AA1259" s="70"/>
      <c r="AB1259" s="70">
        <v>134942</v>
      </c>
      <c r="AC1259" s="70">
        <v>161836.73339800001</v>
      </c>
      <c r="AD1259" s="70"/>
      <c r="AE1259" s="70"/>
      <c r="AF1259" s="70"/>
      <c r="AG1259" s="70"/>
      <c r="AH1259" s="70"/>
      <c r="AI1259" s="70"/>
      <c r="AJ1259" s="70"/>
      <c r="AK1259" s="70"/>
      <c r="AL1259" s="70"/>
      <c r="AM1259" s="70"/>
      <c r="AN1259" s="70">
        <v>134942</v>
      </c>
      <c r="AO1259" s="70">
        <v>161836.73339800001</v>
      </c>
    </row>
    <row r="1260" spans="1:41" x14ac:dyDescent="0.25">
      <c r="A1260" s="72">
        <v>14414</v>
      </c>
      <c r="B1260" s="70"/>
      <c r="C1260" s="70"/>
      <c r="D1260" s="70"/>
      <c r="E1260" s="70"/>
      <c r="F1260" s="70"/>
      <c r="G1260" s="70"/>
      <c r="H1260" s="70"/>
      <c r="I1260" s="70"/>
      <c r="J1260" s="70"/>
      <c r="K1260" s="70"/>
      <c r="L1260" s="70"/>
      <c r="M1260" s="70"/>
      <c r="N1260" s="70"/>
      <c r="O1260" s="70"/>
      <c r="P1260" s="70"/>
      <c r="Q1260" s="70"/>
      <c r="R1260" s="70"/>
      <c r="S1260" s="70"/>
      <c r="T1260" s="70"/>
      <c r="U1260" s="70"/>
      <c r="V1260" s="70"/>
      <c r="W1260" s="70"/>
      <c r="X1260" s="70"/>
      <c r="Y1260" s="70"/>
      <c r="Z1260" s="70"/>
      <c r="AA1260" s="70"/>
      <c r="AB1260" s="70">
        <v>2587</v>
      </c>
      <c r="AC1260" s="70">
        <v>2133.706185</v>
      </c>
      <c r="AD1260" s="70"/>
      <c r="AE1260" s="70"/>
      <c r="AF1260" s="70"/>
      <c r="AG1260" s="70"/>
      <c r="AH1260" s="70"/>
      <c r="AI1260" s="70"/>
      <c r="AJ1260" s="70"/>
      <c r="AK1260" s="70"/>
      <c r="AL1260" s="70"/>
      <c r="AM1260" s="70"/>
      <c r="AN1260" s="70">
        <v>2587</v>
      </c>
      <c r="AO1260" s="70">
        <v>2133.706185</v>
      </c>
    </row>
    <row r="1261" spans="1:41" x14ac:dyDescent="0.25">
      <c r="A1261" s="72">
        <v>14418</v>
      </c>
      <c r="B1261" s="70"/>
      <c r="C1261" s="70"/>
      <c r="D1261" s="70"/>
      <c r="E1261" s="70"/>
      <c r="F1261" s="70"/>
      <c r="G1261" s="70"/>
      <c r="H1261" s="70"/>
      <c r="I1261" s="70"/>
      <c r="J1261" s="70"/>
      <c r="K1261" s="70"/>
      <c r="L1261" s="70"/>
      <c r="M1261" s="70"/>
      <c r="N1261" s="70"/>
      <c r="O1261" s="70"/>
      <c r="P1261" s="70"/>
      <c r="Q1261" s="70"/>
      <c r="R1261" s="70"/>
      <c r="S1261" s="70"/>
      <c r="T1261" s="70"/>
      <c r="U1261" s="70"/>
      <c r="V1261" s="70"/>
      <c r="W1261" s="70"/>
      <c r="X1261" s="70"/>
      <c r="Y1261" s="70"/>
      <c r="Z1261" s="70"/>
      <c r="AA1261" s="70"/>
      <c r="AB1261" s="70">
        <v>142219</v>
      </c>
      <c r="AC1261" s="70">
        <v>163049.44433599999</v>
      </c>
      <c r="AD1261" s="70"/>
      <c r="AE1261" s="70"/>
      <c r="AF1261" s="70"/>
      <c r="AG1261" s="70"/>
      <c r="AH1261" s="70"/>
      <c r="AI1261" s="70"/>
      <c r="AJ1261" s="70"/>
      <c r="AK1261" s="70"/>
      <c r="AL1261" s="70"/>
      <c r="AM1261" s="70"/>
      <c r="AN1261" s="70">
        <v>142219</v>
      </c>
      <c r="AO1261" s="70">
        <v>163049.44433599999</v>
      </c>
    </row>
    <row r="1262" spans="1:41" x14ac:dyDescent="0.25">
      <c r="A1262" s="72">
        <v>14419</v>
      </c>
      <c r="B1262" s="70"/>
      <c r="C1262" s="70"/>
      <c r="D1262" s="70"/>
      <c r="E1262" s="70"/>
      <c r="F1262" s="70"/>
      <c r="G1262" s="70"/>
      <c r="H1262" s="70"/>
      <c r="I1262" s="70"/>
      <c r="J1262" s="70"/>
      <c r="K1262" s="70"/>
      <c r="L1262" s="70"/>
      <c r="M1262" s="70"/>
      <c r="N1262" s="70"/>
      <c r="O1262" s="70"/>
      <c r="P1262" s="70"/>
      <c r="Q1262" s="70"/>
      <c r="R1262" s="70"/>
      <c r="S1262" s="70"/>
      <c r="T1262" s="70"/>
      <c r="U1262" s="70"/>
      <c r="V1262" s="70"/>
      <c r="W1262" s="70"/>
      <c r="X1262" s="70"/>
      <c r="Y1262" s="70"/>
      <c r="Z1262" s="70"/>
      <c r="AA1262" s="70"/>
      <c r="AB1262" s="70">
        <v>138713</v>
      </c>
      <c r="AC1262" s="70">
        <v>164622.349609</v>
      </c>
      <c r="AD1262" s="70"/>
      <c r="AE1262" s="70"/>
      <c r="AF1262" s="70"/>
      <c r="AG1262" s="70"/>
      <c r="AH1262" s="70"/>
      <c r="AI1262" s="70"/>
      <c r="AJ1262" s="70"/>
      <c r="AK1262" s="70"/>
      <c r="AL1262" s="70"/>
      <c r="AM1262" s="70"/>
      <c r="AN1262" s="70">
        <v>138713</v>
      </c>
      <c r="AO1262" s="70">
        <v>164622.349609</v>
      </c>
    </row>
    <row r="1263" spans="1:41" x14ac:dyDescent="0.25">
      <c r="A1263" s="72">
        <v>14482</v>
      </c>
      <c r="B1263" s="70"/>
      <c r="C1263" s="70"/>
      <c r="D1263" s="70"/>
      <c r="E1263" s="70"/>
      <c r="F1263" s="70"/>
      <c r="G1263" s="70"/>
      <c r="H1263" s="70"/>
      <c r="I1263" s="70"/>
      <c r="J1263" s="70">
        <v>6100</v>
      </c>
      <c r="K1263" s="70">
        <v>6342.8892139999998</v>
      </c>
      <c r="L1263" s="70"/>
      <c r="M1263" s="70"/>
      <c r="N1263" s="70"/>
      <c r="O1263" s="70"/>
      <c r="P1263" s="70"/>
      <c r="Q1263" s="70"/>
      <c r="R1263" s="70"/>
      <c r="S1263" s="70"/>
      <c r="T1263" s="70"/>
      <c r="U1263" s="70"/>
      <c r="V1263" s="70"/>
      <c r="W1263" s="70"/>
      <c r="X1263" s="70"/>
      <c r="Y1263" s="70"/>
      <c r="Z1263" s="70"/>
      <c r="AA1263" s="70"/>
      <c r="AB1263" s="70"/>
      <c r="AC1263" s="70"/>
      <c r="AD1263" s="70"/>
      <c r="AE1263" s="70"/>
      <c r="AF1263" s="70"/>
      <c r="AG1263" s="70"/>
      <c r="AH1263" s="70"/>
      <c r="AI1263" s="70"/>
      <c r="AJ1263" s="70"/>
      <c r="AK1263" s="70"/>
      <c r="AL1263" s="70"/>
      <c r="AM1263" s="70"/>
      <c r="AN1263" s="70">
        <v>6100</v>
      </c>
      <c r="AO1263" s="70">
        <v>6342.8892139999998</v>
      </c>
    </row>
    <row r="1264" spans="1:41" x14ac:dyDescent="0.25">
      <c r="A1264" s="72">
        <v>14510</v>
      </c>
      <c r="B1264" s="70"/>
      <c r="C1264" s="70"/>
      <c r="D1264" s="70"/>
      <c r="E1264" s="70"/>
      <c r="F1264" s="70"/>
      <c r="G1264" s="70"/>
      <c r="H1264" s="70"/>
      <c r="I1264" s="70"/>
      <c r="J1264" s="70"/>
      <c r="K1264" s="70"/>
      <c r="L1264" s="70"/>
      <c r="M1264" s="70"/>
      <c r="N1264" s="70"/>
      <c r="O1264" s="70"/>
      <c r="P1264" s="70"/>
      <c r="Q1264" s="70"/>
      <c r="R1264" s="70"/>
      <c r="S1264" s="70"/>
      <c r="T1264" s="70"/>
      <c r="U1264" s="70"/>
      <c r="V1264" s="70"/>
      <c r="W1264" s="70"/>
      <c r="X1264" s="70"/>
      <c r="Y1264" s="70"/>
      <c r="Z1264" s="70"/>
      <c r="AA1264" s="70"/>
      <c r="AB1264" s="70">
        <v>11933</v>
      </c>
      <c r="AC1264" s="70">
        <v>17287.600150999999</v>
      </c>
      <c r="AD1264" s="70"/>
      <c r="AE1264" s="70"/>
      <c r="AF1264" s="70"/>
      <c r="AG1264" s="70"/>
      <c r="AH1264" s="70"/>
      <c r="AI1264" s="70"/>
      <c r="AJ1264" s="70"/>
      <c r="AK1264" s="70"/>
      <c r="AL1264" s="70"/>
      <c r="AM1264" s="70"/>
      <c r="AN1264" s="70">
        <v>11933</v>
      </c>
      <c r="AO1264" s="70">
        <v>17287.600150999999</v>
      </c>
    </row>
    <row r="1265" spans="1:41" x14ac:dyDescent="0.25">
      <c r="A1265" s="72">
        <v>14511</v>
      </c>
      <c r="B1265" s="70"/>
      <c r="C1265" s="70"/>
      <c r="D1265" s="70"/>
      <c r="E1265" s="70"/>
      <c r="F1265" s="70"/>
      <c r="G1265" s="70"/>
      <c r="H1265" s="70"/>
      <c r="I1265" s="70"/>
      <c r="J1265" s="70"/>
      <c r="K1265" s="70"/>
      <c r="L1265" s="70"/>
      <c r="M1265" s="70"/>
      <c r="N1265" s="70"/>
      <c r="O1265" s="70"/>
      <c r="P1265" s="70"/>
      <c r="Q1265" s="70"/>
      <c r="R1265" s="70"/>
      <c r="S1265" s="70"/>
      <c r="T1265" s="70"/>
      <c r="U1265" s="70"/>
      <c r="V1265" s="70"/>
      <c r="W1265" s="70"/>
      <c r="X1265" s="70"/>
      <c r="Y1265" s="70"/>
      <c r="Z1265" s="70"/>
      <c r="AA1265" s="70"/>
      <c r="AB1265" s="70">
        <v>12106</v>
      </c>
      <c r="AC1265" s="70">
        <v>7346.5863650000001</v>
      </c>
      <c r="AD1265" s="70"/>
      <c r="AE1265" s="70"/>
      <c r="AF1265" s="70"/>
      <c r="AG1265" s="70"/>
      <c r="AH1265" s="70"/>
      <c r="AI1265" s="70"/>
      <c r="AJ1265" s="70"/>
      <c r="AK1265" s="70"/>
      <c r="AL1265" s="70"/>
      <c r="AM1265" s="70"/>
      <c r="AN1265" s="70">
        <v>12106</v>
      </c>
      <c r="AO1265" s="70">
        <v>7346.5863650000001</v>
      </c>
    </row>
    <row r="1266" spans="1:41" x14ac:dyDescent="0.25">
      <c r="A1266" s="72">
        <v>14563</v>
      </c>
      <c r="B1266" s="70"/>
      <c r="C1266" s="70"/>
      <c r="D1266" s="70"/>
      <c r="E1266" s="70"/>
      <c r="F1266" s="70"/>
      <c r="G1266" s="70"/>
      <c r="H1266" s="70"/>
      <c r="I1266" s="70"/>
      <c r="J1266" s="70"/>
      <c r="K1266" s="70"/>
      <c r="L1266" s="70"/>
      <c r="M1266" s="70"/>
      <c r="N1266" s="70"/>
      <c r="O1266" s="70"/>
      <c r="P1266" s="70"/>
      <c r="Q1266" s="70"/>
      <c r="R1266" s="70"/>
      <c r="S1266" s="70"/>
      <c r="T1266" s="70"/>
      <c r="U1266" s="70"/>
      <c r="V1266" s="70"/>
      <c r="W1266" s="70"/>
      <c r="X1266" s="70"/>
      <c r="Y1266" s="70"/>
      <c r="Z1266" s="70"/>
      <c r="AA1266" s="70"/>
      <c r="AB1266" s="70">
        <v>18583</v>
      </c>
      <c r="AC1266" s="70">
        <v>12623.480446000001</v>
      </c>
      <c r="AD1266" s="70"/>
      <c r="AE1266" s="70"/>
      <c r="AF1266" s="70"/>
      <c r="AG1266" s="70"/>
      <c r="AH1266" s="70"/>
      <c r="AI1266" s="70"/>
      <c r="AJ1266" s="70"/>
      <c r="AK1266" s="70"/>
      <c r="AL1266" s="70"/>
      <c r="AM1266" s="70"/>
      <c r="AN1266" s="70">
        <v>18583</v>
      </c>
      <c r="AO1266" s="70">
        <v>12623.480446000001</v>
      </c>
    </row>
    <row r="1267" spans="1:41" x14ac:dyDescent="0.25">
      <c r="A1267" s="72">
        <v>14608</v>
      </c>
      <c r="B1267" s="70"/>
      <c r="C1267" s="70"/>
      <c r="D1267" s="70"/>
      <c r="E1267" s="70"/>
      <c r="F1267" s="70"/>
      <c r="G1267" s="70"/>
      <c r="H1267" s="70"/>
      <c r="I1267" s="70"/>
      <c r="J1267" s="70"/>
      <c r="K1267" s="70"/>
      <c r="L1267" s="70"/>
      <c r="M1267" s="70"/>
      <c r="N1267" s="70"/>
      <c r="O1267" s="70"/>
      <c r="P1267" s="70"/>
      <c r="Q1267" s="70"/>
      <c r="R1267" s="70"/>
      <c r="S1267" s="70"/>
      <c r="T1267" s="70"/>
      <c r="U1267" s="70"/>
      <c r="V1267" s="70"/>
      <c r="W1267" s="70"/>
      <c r="X1267" s="70"/>
      <c r="Y1267" s="70"/>
      <c r="Z1267" s="70"/>
      <c r="AA1267" s="70"/>
      <c r="AB1267" s="70">
        <v>5346</v>
      </c>
      <c r="AC1267" s="70">
        <v>5434.7237540000006</v>
      </c>
      <c r="AD1267" s="70"/>
      <c r="AE1267" s="70"/>
      <c r="AF1267" s="70"/>
      <c r="AG1267" s="70"/>
      <c r="AH1267" s="70"/>
      <c r="AI1267" s="70"/>
      <c r="AJ1267" s="70"/>
      <c r="AK1267" s="70"/>
      <c r="AL1267" s="70"/>
      <c r="AM1267" s="70"/>
      <c r="AN1267" s="70">
        <v>5346</v>
      </c>
      <c r="AO1267" s="70">
        <v>5434.7237540000006</v>
      </c>
    </row>
    <row r="1268" spans="1:41" x14ac:dyDescent="0.25">
      <c r="A1268" s="72">
        <v>14609</v>
      </c>
      <c r="B1268" s="70"/>
      <c r="C1268" s="70"/>
      <c r="D1268" s="70"/>
      <c r="E1268" s="70"/>
      <c r="F1268" s="70"/>
      <c r="G1268" s="70"/>
      <c r="H1268" s="70"/>
      <c r="I1268" s="70"/>
      <c r="J1268" s="70"/>
      <c r="K1268" s="70"/>
      <c r="L1268" s="70"/>
      <c r="M1268" s="70"/>
      <c r="N1268" s="70"/>
      <c r="O1268" s="70"/>
      <c r="P1268" s="70"/>
      <c r="Q1268" s="70"/>
      <c r="R1268" s="70"/>
      <c r="S1268" s="70"/>
      <c r="T1268" s="70"/>
      <c r="U1268" s="70"/>
      <c r="V1268" s="70"/>
      <c r="W1268" s="70"/>
      <c r="X1268" s="70"/>
      <c r="Y1268" s="70"/>
      <c r="Z1268" s="70"/>
      <c r="AA1268" s="70"/>
      <c r="AB1268" s="70">
        <v>16206</v>
      </c>
      <c r="AC1268" s="70">
        <v>18084.225998000002</v>
      </c>
      <c r="AD1268" s="70"/>
      <c r="AE1268" s="70"/>
      <c r="AF1268" s="70"/>
      <c r="AG1268" s="70"/>
      <c r="AH1268" s="70"/>
      <c r="AI1268" s="70"/>
      <c r="AJ1268" s="70"/>
      <c r="AK1268" s="70"/>
      <c r="AL1268" s="70"/>
      <c r="AM1268" s="70"/>
      <c r="AN1268" s="70">
        <v>16206</v>
      </c>
      <c r="AO1268" s="70">
        <v>18084.225998000002</v>
      </c>
    </row>
    <row r="1269" spans="1:41" x14ac:dyDescent="0.25">
      <c r="A1269" s="72">
        <v>14613</v>
      </c>
      <c r="B1269" s="70"/>
      <c r="C1269" s="70"/>
      <c r="D1269" s="70"/>
      <c r="E1269" s="70"/>
      <c r="F1269" s="70"/>
      <c r="G1269" s="70"/>
      <c r="H1269" s="70"/>
      <c r="I1269" s="70"/>
      <c r="J1269" s="70"/>
      <c r="K1269" s="70"/>
      <c r="L1269" s="70"/>
      <c r="M1269" s="70"/>
      <c r="N1269" s="70">
        <v>5954</v>
      </c>
      <c r="O1269" s="70">
        <v>4100.8858959999998</v>
      </c>
      <c r="P1269" s="70"/>
      <c r="Q1269" s="70"/>
      <c r="R1269" s="70"/>
      <c r="S1269" s="70"/>
      <c r="T1269" s="70"/>
      <c r="U1269" s="70"/>
      <c r="V1269" s="70"/>
      <c r="W1269" s="70"/>
      <c r="X1269" s="70"/>
      <c r="Y1269" s="70"/>
      <c r="Z1269" s="70"/>
      <c r="AA1269" s="70"/>
      <c r="AB1269" s="70"/>
      <c r="AC1269" s="70"/>
      <c r="AD1269" s="70"/>
      <c r="AE1269" s="70"/>
      <c r="AF1269" s="70"/>
      <c r="AG1269" s="70"/>
      <c r="AH1269" s="70"/>
      <c r="AI1269" s="70"/>
      <c r="AJ1269" s="70"/>
      <c r="AK1269" s="70"/>
      <c r="AL1269" s="70"/>
      <c r="AM1269" s="70"/>
      <c r="AN1269" s="70">
        <v>5954</v>
      </c>
      <c r="AO1269" s="70">
        <v>4100.8858959999998</v>
      </c>
    </row>
    <row r="1270" spans="1:41" x14ac:dyDescent="0.25">
      <c r="A1270" s="72">
        <v>14616</v>
      </c>
      <c r="B1270" s="70"/>
      <c r="C1270" s="70"/>
      <c r="D1270" s="70"/>
      <c r="E1270" s="70"/>
      <c r="F1270" s="70"/>
      <c r="G1270" s="70"/>
      <c r="H1270" s="70"/>
      <c r="I1270" s="70"/>
      <c r="J1270" s="70"/>
      <c r="K1270" s="70"/>
      <c r="L1270" s="70"/>
      <c r="M1270" s="70"/>
      <c r="N1270" s="70">
        <v>2802</v>
      </c>
      <c r="O1270" s="70">
        <v>1621.6177909999999</v>
      </c>
      <c r="P1270" s="70"/>
      <c r="Q1270" s="70"/>
      <c r="R1270" s="70"/>
      <c r="S1270" s="70"/>
      <c r="T1270" s="70"/>
      <c r="U1270" s="70"/>
      <c r="V1270" s="70"/>
      <c r="W1270" s="70"/>
      <c r="X1270" s="70"/>
      <c r="Y1270" s="70"/>
      <c r="Z1270" s="70"/>
      <c r="AA1270" s="70"/>
      <c r="AB1270" s="70"/>
      <c r="AC1270" s="70"/>
      <c r="AD1270" s="70"/>
      <c r="AE1270" s="70"/>
      <c r="AF1270" s="70"/>
      <c r="AG1270" s="70"/>
      <c r="AH1270" s="70"/>
      <c r="AI1270" s="70"/>
      <c r="AJ1270" s="70"/>
      <c r="AK1270" s="70"/>
      <c r="AL1270" s="70"/>
      <c r="AM1270" s="70"/>
      <c r="AN1270" s="70">
        <v>2802</v>
      </c>
      <c r="AO1270" s="70">
        <v>1621.6177909999999</v>
      </c>
    </row>
    <row r="1271" spans="1:41" x14ac:dyDescent="0.25">
      <c r="A1271" s="72">
        <v>14618</v>
      </c>
      <c r="B1271" s="70"/>
      <c r="C1271" s="70"/>
      <c r="D1271" s="70"/>
      <c r="E1271" s="70"/>
      <c r="F1271" s="70"/>
      <c r="G1271" s="70"/>
      <c r="H1271" s="70"/>
      <c r="I1271" s="70"/>
      <c r="J1271" s="70"/>
      <c r="K1271" s="70"/>
      <c r="L1271" s="70"/>
      <c r="M1271" s="70"/>
      <c r="N1271" s="70">
        <v>19346</v>
      </c>
      <c r="O1271" s="70">
        <v>15047.232544999999</v>
      </c>
      <c r="P1271" s="70"/>
      <c r="Q1271" s="70"/>
      <c r="R1271" s="70"/>
      <c r="S1271" s="70"/>
      <c r="T1271" s="70"/>
      <c r="U1271" s="70"/>
      <c r="V1271" s="70"/>
      <c r="W1271" s="70"/>
      <c r="X1271" s="70"/>
      <c r="Y1271" s="70"/>
      <c r="Z1271" s="70"/>
      <c r="AA1271" s="70"/>
      <c r="AB1271" s="70"/>
      <c r="AC1271" s="70"/>
      <c r="AD1271" s="70"/>
      <c r="AE1271" s="70"/>
      <c r="AF1271" s="70"/>
      <c r="AG1271" s="70"/>
      <c r="AH1271" s="70"/>
      <c r="AI1271" s="70"/>
      <c r="AJ1271" s="70"/>
      <c r="AK1271" s="70"/>
      <c r="AL1271" s="70"/>
      <c r="AM1271" s="70"/>
      <c r="AN1271" s="70">
        <v>19346</v>
      </c>
      <c r="AO1271" s="70">
        <v>15047.232544999999</v>
      </c>
    </row>
    <row r="1272" spans="1:41" x14ac:dyDescent="0.25">
      <c r="A1272" s="72">
        <v>14620</v>
      </c>
      <c r="B1272" s="70"/>
      <c r="C1272" s="70"/>
      <c r="D1272" s="70"/>
      <c r="E1272" s="70"/>
      <c r="F1272" s="70"/>
      <c r="G1272" s="70"/>
      <c r="H1272" s="70"/>
      <c r="I1272" s="70"/>
      <c r="J1272" s="70"/>
      <c r="K1272" s="70"/>
      <c r="L1272" s="70"/>
      <c r="M1272" s="70"/>
      <c r="N1272" s="70"/>
      <c r="O1272" s="70"/>
      <c r="P1272" s="70"/>
      <c r="Q1272" s="70"/>
      <c r="R1272" s="70"/>
      <c r="S1272" s="70"/>
      <c r="T1272" s="70"/>
      <c r="U1272" s="70"/>
      <c r="V1272" s="70"/>
      <c r="W1272" s="70"/>
      <c r="X1272" s="70"/>
      <c r="Y1272" s="70"/>
      <c r="Z1272" s="70"/>
      <c r="AA1272" s="70"/>
      <c r="AB1272" s="70">
        <v>9524</v>
      </c>
      <c r="AC1272" s="70">
        <v>12540.315673000001</v>
      </c>
      <c r="AD1272" s="70"/>
      <c r="AE1272" s="70"/>
      <c r="AF1272" s="70"/>
      <c r="AG1272" s="70"/>
      <c r="AH1272" s="70"/>
      <c r="AI1272" s="70"/>
      <c r="AJ1272" s="70"/>
      <c r="AK1272" s="70"/>
      <c r="AL1272" s="70"/>
      <c r="AM1272" s="70"/>
      <c r="AN1272" s="70">
        <v>9524</v>
      </c>
      <c r="AO1272" s="70">
        <v>12540.315673000001</v>
      </c>
    </row>
    <row r="1273" spans="1:41" x14ac:dyDescent="0.25">
      <c r="A1273" s="72">
        <v>14621</v>
      </c>
      <c r="B1273" s="70"/>
      <c r="C1273" s="70"/>
      <c r="D1273" s="70"/>
      <c r="E1273" s="70"/>
      <c r="F1273" s="70"/>
      <c r="G1273" s="70"/>
      <c r="H1273" s="70"/>
      <c r="I1273" s="70"/>
      <c r="J1273" s="70"/>
      <c r="K1273" s="70"/>
      <c r="L1273" s="70"/>
      <c r="M1273" s="70"/>
      <c r="N1273" s="70"/>
      <c r="O1273" s="70"/>
      <c r="P1273" s="70"/>
      <c r="Q1273" s="70"/>
      <c r="R1273" s="70"/>
      <c r="S1273" s="70"/>
      <c r="T1273" s="70"/>
      <c r="U1273" s="70"/>
      <c r="V1273" s="70"/>
      <c r="W1273" s="70"/>
      <c r="X1273" s="70"/>
      <c r="Y1273" s="70"/>
      <c r="Z1273" s="70"/>
      <c r="AA1273" s="70"/>
      <c r="AB1273" s="70">
        <v>5910</v>
      </c>
      <c r="AC1273" s="70">
        <v>6172.205903</v>
      </c>
      <c r="AD1273" s="70"/>
      <c r="AE1273" s="70"/>
      <c r="AF1273" s="70"/>
      <c r="AG1273" s="70"/>
      <c r="AH1273" s="70"/>
      <c r="AI1273" s="70"/>
      <c r="AJ1273" s="70"/>
      <c r="AK1273" s="70"/>
      <c r="AL1273" s="70"/>
      <c r="AM1273" s="70"/>
      <c r="AN1273" s="70">
        <v>5910</v>
      </c>
      <c r="AO1273" s="70">
        <v>6172.205903</v>
      </c>
    </row>
    <row r="1274" spans="1:41" x14ac:dyDescent="0.25">
      <c r="A1274" s="72">
        <v>14622</v>
      </c>
      <c r="B1274" s="70"/>
      <c r="C1274" s="70"/>
      <c r="D1274" s="70"/>
      <c r="E1274" s="70"/>
      <c r="F1274" s="70"/>
      <c r="G1274" s="70"/>
      <c r="H1274" s="70"/>
      <c r="I1274" s="70"/>
      <c r="J1274" s="70"/>
      <c r="K1274" s="70"/>
      <c r="L1274" s="70"/>
      <c r="M1274" s="70"/>
      <c r="N1274" s="70"/>
      <c r="O1274" s="70"/>
      <c r="P1274" s="70"/>
      <c r="Q1274" s="70"/>
      <c r="R1274" s="70"/>
      <c r="S1274" s="70"/>
      <c r="T1274" s="70"/>
      <c r="U1274" s="70"/>
      <c r="V1274" s="70"/>
      <c r="W1274" s="70"/>
      <c r="X1274" s="70"/>
      <c r="Y1274" s="70"/>
      <c r="Z1274" s="70"/>
      <c r="AA1274" s="70"/>
      <c r="AB1274" s="70">
        <v>5880</v>
      </c>
      <c r="AC1274" s="70">
        <v>5634.5953360000003</v>
      </c>
      <c r="AD1274" s="70"/>
      <c r="AE1274" s="70"/>
      <c r="AF1274" s="70"/>
      <c r="AG1274" s="70"/>
      <c r="AH1274" s="70"/>
      <c r="AI1274" s="70"/>
      <c r="AJ1274" s="70"/>
      <c r="AK1274" s="70"/>
      <c r="AL1274" s="70"/>
      <c r="AM1274" s="70"/>
      <c r="AN1274" s="70">
        <v>5880</v>
      </c>
      <c r="AO1274" s="70">
        <v>5634.5953360000003</v>
      </c>
    </row>
    <row r="1275" spans="1:41" x14ac:dyDescent="0.25">
      <c r="A1275" s="72">
        <v>14623</v>
      </c>
      <c r="B1275" s="70"/>
      <c r="C1275" s="70"/>
      <c r="D1275" s="70"/>
      <c r="E1275" s="70"/>
      <c r="F1275" s="70"/>
      <c r="G1275" s="70"/>
      <c r="H1275" s="70"/>
      <c r="I1275" s="70"/>
      <c r="J1275" s="70"/>
      <c r="K1275" s="70"/>
      <c r="L1275" s="70"/>
      <c r="M1275" s="70"/>
      <c r="N1275" s="70"/>
      <c r="O1275" s="70"/>
      <c r="P1275" s="70"/>
      <c r="Q1275" s="70"/>
      <c r="R1275" s="70"/>
      <c r="S1275" s="70"/>
      <c r="T1275" s="70"/>
      <c r="U1275" s="70"/>
      <c r="V1275" s="70"/>
      <c r="W1275" s="70"/>
      <c r="X1275" s="70"/>
      <c r="Y1275" s="70"/>
      <c r="Z1275" s="70"/>
      <c r="AA1275" s="70"/>
      <c r="AB1275" s="70">
        <v>8914</v>
      </c>
      <c r="AC1275" s="70">
        <v>6213.9637459999994</v>
      </c>
      <c r="AD1275" s="70"/>
      <c r="AE1275" s="70"/>
      <c r="AF1275" s="70"/>
      <c r="AG1275" s="70"/>
      <c r="AH1275" s="70"/>
      <c r="AI1275" s="70"/>
      <c r="AJ1275" s="70"/>
      <c r="AK1275" s="70"/>
      <c r="AL1275" s="70"/>
      <c r="AM1275" s="70"/>
      <c r="AN1275" s="70">
        <v>8914</v>
      </c>
      <c r="AO1275" s="70">
        <v>6213.9637459999994</v>
      </c>
    </row>
    <row r="1276" spans="1:41" x14ac:dyDescent="0.25">
      <c r="A1276" s="72">
        <v>14624</v>
      </c>
      <c r="B1276" s="70"/>
      <c r="C1276" s="70"/>
      <c r="D1276" s="70"/>
      <c r="E1276" s="70"/>
      <c r="F1276" s="70"/>
      <c r="G1276" s="70"/>
      <c r="H1276" s="70"/>
      <c r="I1276" s="70"/>
      <c r="J1276" s="70"/>
      <c r="K1276" s="70"/>
      <c r="L1276" s="70"/>
      <c r="M1276" s="70"/>
      <c r="N1276" s="70"/>
      <c r="O1276" s="70"/>
      <c r="P1276" s="70"/>
      <c r="Q1276" s="70"/>
      <c r="R1276" s="70"/>
      <c r="S1276" s="70"/>
      <c r="T1276" s="70"/>
      <c r="U1276" s="70"/>
      <c r="V1276" s="70"/>
      <c r="W1276" s="70"/>
      <c r="X1276" s="70"/>
      <c r="Y1276" s="70"/>
      <c r="Z1276" s="70"/>
      <c r="AA1276" s="70"/>
      <c r="AB1276" s="70">
        <v>7338</v>
      </c>
      <c r="AC1276" s="70">
        <v>10072.064697</v>
      </c>
      <c r="AD1276" s="70"/>
      <c r="AE1276" s="70"/>
      <c r="AF1276" s="70"/>
      <c r="AG1276" s="70"/>
      <c r="AH1276" s="70"/>
      <c r="AI1276" s="70"/>
      <c r="AJ1276" s="70"/>
      <c r="AK1276" s="70"/>
      <c r="AL1276" s="70"/>
      <c r="AM1276" s="70"/>
      <c r="AN1276" s="70">
        <v>7338</v>
      </c>
      <c r="AO1276" s="70">
        <v>10072.064697</v>
      </c>
    </row>
    <row r="1277" spans="1:41" x14ac:dyDescent="0.25">
      <c r="A1277" s="72">
        <v>14625</v>
      </c>
      <c r="B1277" s="70"/>
      <c r="C1277" s="70"/>
      <c r="D1277" s="70"/>
      <c r="E1277" s="70"/>
      <c r="F1277" s="70"/>
      <c r="G1277" s="70"/>
      <c r="H1277" s="70"/>
      <c r="I1277" s="70"/>
      <c r="J1277" s="70"/>
      <c r="K1277" s="70"/>
      <c r="L1277" s="70"/>
      <c r="M1277" s="70"/>
      <c r="N1277" s="70"/>
      <c r="O1277" s="70"/>
      <c r="P1277" s="70"/>
      <c r="Q1277" s="70"/>
      <c r="R1277" s="70"/>
      <c r="S1277" s="70"/>
      <c r="T1277" s="70"/>
      <c r="U1277" s="70"/>
      <c r="V1277" s="70"/>
      <c r="W1277" s="70"/>
      <c r="X1277" s="70"/>
      <c r="Y1277" s="70"/>
      <c r="Z1277" s="70"/>
      <c r="AA1277" s="70"/>
      <c r="AB1277" s="70">
        <v>4828</v>
      </c>
      <c r="AC1277" s="70">
        <v>7085.5159609999992</v>
      </c>
      <c r="AD1277" s="70"/>
      <c r="AE1277" s="70"/>
      <c r="AF1277" s="70"/>
      <c r="AG1277" s="70"/>
      <c r="AH1277" s="70"/>
      <c r="AI1277" s="70"/>
      <c r="AJ1277" s="70"/>
      <c r="AK1277" s="70"/>
      <c r="AL1277" s="70"/>
      <c r="AM1277" s="70"/>
      <c r="AN1277" s="70">
        <v>4828</v>
      </c>
      <c r="AO1277" s="70">
        <v>7085.5159609999992</v>
      </c>
    </row>
    <row r="1278" spans="1:41" x14ac:dyDescent="0.25">
      <c r="A1278" s="72">
        <v>14626</v>
      </c>
      <c r="B1278" s="70"/>
      <c r="C1278" s="70"/>
      <c r="D1278" s="70"/>
      <c r="E1278" s="70"/>
      <c r="F1278" s="70"/>
      <c r="G1278" s="70"/>
      <c r="H1278" s="70"/>
      <c r="I1278" s="70"/>
      <c r="J1278" s="70"/>
      <c r="K1278" s="70"/>
      <c r="L1278" s="70"/>
      <c r="M1278" s="70"/>
      <c r="N1278" s="70"/>
      <c r="O1278" s="70"/>
      <c r="P1278" s="70"/>
      <c r="Q1278" s="70"/>
      <c r="R1278" s="70"/>
      <c r="S1278" s="70"/>
      <c r="T1278" s="70"/>
      <c r="U1278" s="70"/>
      <c r="V1278" s="70"/>
      <c r="W1278" s="70"/>
      <c r="X1278" s="70"/>
      <c r="Y1278" s="70"/>
      <c r="Z1278" s="70"/>
      <c r="AA1278" s="70"/>
      <c r="AB1278" s="70">
        <v>5936</v>
      </c>
      <c r="AC1278" s="70">
        <v>9041.5843499999992</v>
      </c>
      <c r="AD1278" s="70"/>
      <c r="AE1278" s="70"/>
      <c r="AF1278" s="70"/>
      <c r="AG1278" s="70"/>
      <c r="AH1278" s="70"/>
      <c r="AI1278" s="70"/>
      <c r="AJ1278" s="70"/>
      <c r="AK1278" s="70"/>
      <c r="AL1278" s="70"/>
      <c r="AM1278" s="70"/>
      <c r="AN1278" s="70">
        <v>5936</v>
      </c>
      <c r="AO1278" s="70">
        <v>9041.5843499999992</v>
      </c>
    </row>
    <row r="1279" spans="1:41" x14ac:dyDescent="0.25">
      <c r="A1279" s="72">
        <v>14627</v>
      </c>
      <c r="B1279" s="70"/>
      <c r="C1279" s="70"/>
      <c r="D1279" s="70"/>
      <c r="E1279" s="70"/>
      <c r="F1279" s="70"/>
      <c r="G1279" s="70"/>
      <c r="H1279" s="70"/>
      <c r="I1279" s="70"/>
      <c r="J1279" s="70"/>
      <c r="K1279" s="70"/>
      <c r="L1279" s="70"/>
      <c r="M1279" s="70"/>
      <c r="N1279" s="70"/>
      <c r="O1279" s="70"/>
      <c r="P1279" s="70"/>
      <c r="Q1279" s="70"/>
      <c r="R1279" s="70"/>
      <c r="S1279" s="70"/>
      <c r="T1279" s="70"/>
      <c r="U1279" s="70"/>
      <c r="V1279" s="70"/>
      <c r="W1279" s="70"/>
      <c r="X1279" s="70"/>
      <c r="Y1279" s="70"/>
      <c r="Z1279" s="70"/>
      <c r="AA1279" s="70"/>
      <c r="AB1279" s="70">
        <v>6891</v>
      </c>
      <c r="AC1279" s="70">
        <v>7264.3102719999997</v>
      </c>
      <c r="AD1279" s="70"/>
      <c r="AE1279" s="70"/>
      <c r="AF1279" s="70"/>
      <c r="AG1279" s="70"/>
      <c r="AH1279" s="70"/>
      <c r="AI1279" s="70"/>
      <c r="AJ1279" s="70"/>
      <c r="AK1279" s="70"/>
      <c r="AL1279" s="70"/>
      <c r="AM1279" s="70"/>
      <c r="AN1279" s="70">
        <v>6891</v>
      </c>
      <c r="AO1279" s="70">
        <v>7264.3102719999997</v>
      </c>
    </row>
    <row r="1280" spans="1:41" x14ac:dyDescent="0.25">
      <c r="A1280" s="72">
        <v>14630</v>
      </c>
      <c r="B1280" s="70"/>
      <c r="C1280" s="70"/>
      <c r="D1280" s="70"/>
      <c r="E1280" s="70"/>
      <c r="F1280" s="70"/>
      <c r="G1280" s="70"/>
      <c r="H1280" s="70"/>
      <c r="I1280" s="70"/>
      <c r="J1280" s="70"/>
      <c r="K1280" s="70"/>
      <c r="L1280" s="70"/>
      <c r="M1280" s="70"/>
      <c r="N1280" s="70"/>
      <c r="O1280" s="70"/>
      <c r="P1280" s="70"/>
      <c r="Q1280" s="70"/>
      <c r="R1280" s="70"/>
      <c r="S1280" s="70"/>
      <c r="T1280" s="70"/>
      <c r="U1280" s="70"/>
      <c r="V1280" s="70"/>
      <c r="W1280" s="70"/>
      <c r="X1280" s="70"/>
      <c r="Y1280" s="70"/>
      <c r="Z1280" s="70"/>
      <c r="AA1280" s="70"/>
      <c r="AB1280" s="70">
        <v>10233</v>
      </c>
      <c r="AC1280" s="70">
        <v>8811.8750600000003</v>
      </c>
      <c r="AD1280" s="70"/>
      <c r="AE1280" s="70"/>
      <c r="AF1280" s="70"/>
      <c r="AG1280" s="70"/>
      <c r="AH1280" s="70"/>
      <c r="AI1280" s="70"/>
      <c r="AJ1280" s="70"/>
      <c r="AK1280" s="70"/>
      <c r="AL1280" s="70"/>
      <c r="AM1280" s="70"/>
      <c r="AN1280" s="70">
        <v>10233</v>
      </c>
      <c r="AO1280" s="70">
        <v>8811.8750600000003</v>
      </c>
    </row>
    <row r="1281" spans="1:41" x14ac:dyDescent="0.25">
      <c r="A1281" s="72">
        <v>14632</v>
      </c>
      <c r="B1281" s="70"/>
      <c r="C1281" s="70"/>
      <c r="D1281" s="70"/>
      <c r="E1281" s="70"/>
      <c r="F1281" s="70"/>
      <c r="G1281" s="70"/>
      <c r="H1281" s="70"/>
      <c r="I1281" s="70"/>
      <c r="J1281" s="70"/>
      <c r="K1281" s="70"/>
      <c r="L1281" s="70"/>
      <c r="M1281" s="70"/>
      <c r="N1281" s="70"/>
      <c r="O1281" s="70"/>
      <c r="P1281" s="70"/>
      <c r="Q1281" s="70"/>
      <c r="R1281" s="70"/>
      <c r="S1281" s="70"/>
      <c r="T1281" s="70"/>
      <c r="U1281" s="70"/>
      <c r="V1281" s="70"/>
      <c r="W1281" s="70"/>
      <c r="X1281" s="70"/>
      <c r="Y1281" s="70"/>
      <c r="Z1281" s="70"/>
      <c r="AA1281" s="70"/>
      <c r="AB1281" s="70">
        <v>16246</v>
      </c>
      <c r="AC1281" s="70">
        <v>11672.589873999999</v>
      </c>
      <c r="AD1281" s="70"/>
      <c r="AE1281" s="70"/>
      <c r="AF1281" s="70"/>
      <c r="AG1281" s="70"/>
      <c r="AH1281" s="70"/>
      <c r="AI1281" s="70"/>
      <c r="AJ1281" s="70"/>
      <c r="AK1281" s="70"/>
      <c r="AL1281" s="70"/>
      <c r="AM1281" s="70"/>
      <c r="AN1281" s="70">
        <v>16246</v>
      </c>
      <c r="AO1281" s="70">
        <v>11672.589873999999</v>
      </c>
    </row>
    <row r="1282" spans="1:41" x14ac:dyDescent="0.25">
      <c r="A1282" s="72">
        <v>14637</v>
      </c>
      <c r="B1282" s="70"/>
      <c r="C1282" s="70"/>
      <c r="D1282" s="70"/>
      <c r="E1282" s="70"/>
      <c r="F1282" s="70"/>
      <c r="G1282" s="70"/>
      <c r="H1282" s="70"/>
      <c r="I1282" s="70"/>
      <c r="J1282" s="70"/>
      <c r="K1282" s="70"/>
      <c r="L1282" s="70"/>
      <c r="M1282" s="70"/>
      <c r="N1282" s="70"/>
      <c r="O1282" s="70"/>
      <c r="P1282" s="70"/>
      <c r="Q1282" s="70"/>
      <c r="R1282" s="70"/>
      <c r="S1282" s="70"/>
      <c r="T1282" s="70"/>
      <c r="U1282" s="70"/>
      <c r="V1282" s="70"/>
      <c r="W1282" s="70"/>
      <c r="X1282" s="70"/>
      <c r="Y1282" s="70"/>
      <c r="Z1282" s="70"/>
      <c r="AA1282" s="70"/>
      <c r="AB1282" s="70">
        <v>103965</v>
      </c>
      <c r="AC1282" s="70">
        <v>115365.708008</v>
      </c>
      <c r="AD1282" s="70"/>
      <c r="AE1282" s="70"/>
      <c r="AF1282" s="70"/>
      <c r="AG1282" s="70"/>
      <c r="AH1282" s="70"/>
      <c r="AI1282" s="70"/>
      <c r="AJ1282" s="70"/>
      <c r="AK1282" s="70"/>
      <c r="AL1282" s="70"/>
      <c r="AM1282" s="70"/>
      <c r="AN1282" s="70">
        <v>103965</v>
      </c>
      <c r="AO1282" s="70">
        <v>115365.708008</v>
      </c>
    </row>
    <row r="1283" spans="1:41" x14ac:dyDescent="0.25">
      <c r="A1283" s="72">
        <v>14639</v>
      </c>
      <c r="B1283" s="70"/>
      <c r="C1283" s="70"/>
      <c r="D1283" s="70"/>
      <c r="E1283" s="70"/>
      <c r="F1283" s="70"/>
      <c r="G1283" s="70"/>
      <c r="H1283" s="70"/>
      <c r="I1283" s="70"/>
      <c r="J1283" s="70"/>
      <c r="K1283" s="70"/>
      <c r="L1283" s="70"/>
      <c r="M1283" s="70"/>
      <c r="N1283" s="70"/>
      <c r="O1283" s="70"/>
      <c r="P1283" s="70"/>
      <c r="Q1283" s="70"/>
      <c r="R1283" s="70"/>
      <c r="S1283" s="70"/>
      <c r="T1283" s="70"/>
      <c r="U1283" s="70"/>
      <c r="V1283" s="70"/>
      <c r="W1283" s="70"/>
      <c r="X1283" s="70"/>
      <c r="Y1283" s="70"/>
      <c r="Z1283" s="70"/>
      <c r="AA1283" s="70"/>
      <c r="AB1283" s="70">
        <v>121306</v>
      </c>
      <c r="AC1283" s="70">
        <v>113329.181641</v>
      </c>
      <c r="AD1283" s="70"/>
      <c r="AE1283" s="70"/>
      <c r="AF1283" s="70"/>
      <c r="AG1283" s="70"/>
      <c r="AH1283" s="70"/>
      <c r="AI1283" s="70"/>
      <c r="AJ1283" s="70"/>
      <c r="AK1283" s="70"/>
      <c r="AL1283" s="70"/>
      <c r="AM1283" s="70"/>
      <c r="AN1283" s="70">
        <v>121306</v>
      </c>
      <c r="AO1283" s="70">
        <v>113329.181641</v>
      </c>
    </row>
    <row r="1284" spans="1:41" x14ac:dyDescent="0.25">
      <c r="A1284" s="72">
        <v>14644</v>
      </c>
      <c r="B1284" s="70"/>
      <c r="C1284" s="70"/>
      <c r="D1284" s="70"/>
      <c r="E1284" s="70"/>
      <c r="F1284" s="70"/>
      <c r="G1284" s="70"/>
      <c r="H1284" s="70"/>
      <c r="I1284" s="70"/>
      <c r="J1284" s="70"/>
      <c r="K1284" s="70"/>
      <c r="L1284" s="70"/>
      <c r="M1284" s="70"/>
      <c r="N1284" s="70"/>
      <c r="O1284" s="70"/>
      <c r="P1284" s="70"/>
      <c r="Q1284" s="70"/>
      <c r="R1284" s="70"/>
      <c r="S1284" s="70"/>
      <c r="T1284" s="70"/>
      <c r="U1284" s="70"/>
      <c r="V1284" s="70"/>
      <c r="W1284" s="70"/>
      <c r="X1284" s="70"/>
      <c r="Y1284" s="70"/>
      <c r="Z1284" s="70"/>
      <c r="AA1284" s="70"/>
      <c r="AB1284" s="70">
        <v>153552</v>
      </c>
      <c r="AC1284" s="70">
        <v>125285.97265499999</v>
      </c>
      <c r="AD1284" s="70"/>
      <c r="AE1284" s="70"/>
      <c r="AF1284" s="70"/>
      <c r="AG1284" s="70"/>
      <c r="AH1284" s="70"/>
      <c r="AI1284" s="70"/>
      <c r="AJ1284" s="70"/>
      <c r="AK1284" s="70"/>
      <c r="AL1284" s="70"/>
      <c r="AM1284" s="70"/>
      <c r="AN1284" s="70">
        <v>153552</v>
      </c>
      <c r="AO1284" s="70">
        <v>125285.97265499999</v>
      </c>
    </row>
    <row r="1285" spans="1:41" x14ac:dyDescent="0.25">
      <c r="A1285" s="72">
        <v>14648</v>
      </c>
      <c r="B1285" s="70"/>
      <c r="C1285" s="70"/>
      <c r="D1285" s="70"/>
      <c r="E1285" s="70"/>
      <c r="F1285" s="70"/>
      <c r="G1285" s="70"/>
      <c r="H1285" s="70"/>
      <c r="I1285" s="70"/>
      <c r="J1285" s="70"/>
      <c r="K1285" s="70"/>
      <c r="L1285" s="70"/>
      <c r="M1285" s="70"/>
      <c r="N1285" s="70"/>
      <c r="O1285" s="70"/>
      <c r="P1285" s="70"/>
      <c r="Q1285" s="70"/>
      <c r="R1285" s="70"/>
      <c r="S1285" s="70"/>
      <c r="T1285" s="70"/>
      <c r="U1285" s="70"/>
      <c r="V1285" s="70"/>
      <c r="W1285" s="70"/>
      <c r="X1285" s="70"/>
      <c r="Y1285" s="70"/>
      <c r="Z1285" s="70"/>
      <c r="AA1285" s="70"/>
      <c r="AB1285" s="70">
        <v>2985</v>
      </c>
      <c r="AC1285" s="70">
        <v>9937.5879510000013</v>
      </c>
      <c r="AD1285" s="70"/>
      <c r="AE1285" s="70"/>
      <c r="AF1285" s="70"/>
      <c r="AG1285" s="70"/>
      <c r="AH1285" s="70"/>
      <c r="AI1285" s="70"/>
      <c r="AJ1285" s="70"/>
      <c r="AK1285" s="70"/>
      <c r="AL1285" s="70"/>
      <c r="AM1285" s="70"/>
      <c r="AN1285" s="70">
        <v>2985</v>
      </c>
      <c r="AO1285" s="70">
        <v>9937.5879510000013</v>
      </c>
    </row>
    <row r="1286" spans="1:41" x14ac:dyDescent="0.25">
      <c r="A1286" s="72">
        <v>14653</v>
      </c>
      <c r="B1286" s="70"/>
      <c r="C1286" s="70"/>
      <c r="D1286" s="70"/>
      <c r="E1286" s="70"/>
      <c r="F1286" s="70"/>
      <c r="G1286" s="70"/>
      <c r="H1286" s="70"/>
      <c r="I1286" s="70"/>
      <c r="J1286" s="70"/>
      <c r="K1286" s="70"/>
      <c r="L1286" s="70"/>
      <c r="M1286" s="70"/>
      <c r="N1286" s="70"/>
      <c r="O1286" s="70"/>
      <c r="P1286" s="70"/>
      <c r="Q1286" s="70"/>
      <c r="R1286" s="70"/>
      <c r="S1286" s="70"/>
      <c r="T1286" s="70"/>
      <c r="U1286" s="70"/>
      <c r="V1286" s="70"/>
      <c r="W1286" s="70"/>
      <c r="X1286" s="70"/>
      <c r="Y1286" s="70"/>
      <c r="Z1286" s="70"/>
      <c r="AA1286" s="70"/>
      <c r="AB1286" s="70">
        <v>11955</v>
      </c>
      <c r="AC1286" s="70">
        <v>9376.6877439999989</v>
      </c>
      <c r="AD1286" s="70"/>
      <c r="AE1286" s="70"/>
      <c r="AF1286" s="70"/>
      <c r="AG1286" s="70"/>
      <c r="AH1286" s="70"/>
      <c r="AI1286" s="70"/>
      <c r="AJ1286" s="70"/>
      <c r="AK1286" s="70"/>
      <c r="AL1286" s="70"/>
      <c r="AM1286" s="70"/>
      <c r="AN1286" s="70">
        <v>11955</v>
      </c>
      <c r="AO1286" s="70">
        <v>9376.6877439999989</v>
      </c>
    </row>
    <row r="1287" spans="1:41" x14ac:dyDescent="0.25">
      <c r="A1287" s="72">
        <v>14656</v>
      </c>
      <c r="B1287" s="70"/>
      <c r="C1287" s="70"/>
      <c r="D1287" s="70"/>
      <c r="E1287" s="70"/>
      <c r="F1287" s="70"/>
      <c r="G1287" s="70"/>
      <c r="H1287" s="70"/>
      <c r="I1287" s="70"/>
      <c r="J1287" s="70"/>
      <c r="K1287" s="70"/>
      <c r="L1287" s="70"/>
      <c r="M1287" s="70"/>
      <c r="N1287" s="70"/>
      <c r="O1287" s="70"/>
      <c r="P1287" s="70"/>
      <c r="Q1287" s="70"/>
      <c r="R1287" s="70"/>
      <c r="S1287" s="70"/>
      <c r="T1287" s="70"/>
      <c r="U1287" s="70"/>
      <c r="V1287" s="70"/>
      <c r="W1287" s="70"/>
      <c r="X1287" s="70"/>
      <c r="Y1287" s="70"/>
      <c r="Z1287" s="70"/>
      <c r="AA1287" s="70"/>
      <c r="AB1287" s="70">
        <v>10758</v>
      </c>
      <c r="AC1287" s="70">
        <v>12168.658691000001</v>
      </c>
      <c r="AD1287" s="70"/>
      <c r="AE1287" s="70"/>
      <c r="AF1287" s="70"/>
      <c r="AG1287" s="70"/>
      <c r="AH1287" s="70"/>
      <c r="AI1287" s="70"/>
      <c r="AJ1287" s="70"/>
      <c r="AK1287" s="70"/>
      <c r="AL1287" s="70"/>
      <c r="AM1287" s="70"/>
      <c r="AN1287" s="70">
        <v>10758</v>
      </c>
      <c r="AO1287" s="70">
        <v>12168.658691000001</v>
      </c>
    </row>
    <row r="1288" spans="1:41" x14ac:dyDescent="0.25">
      <c r="A1288" s="72">
        <v>14660</v>
      </c>
      <c r="B1288" s="70"/>
      <c r="C1288" s="70"/>
      <c r="D1288" s="70"/>
      <c r="E1288" s="70"/>
      <c r="F1288" s="70"/>
      <c r="G1288" s="70"/>
      <c r="H1288" s="70"/>
      <c r="I1288" s="70"/>
      <c r="J1288" s="70"/>
      <c r="K1288" s="70"/>
      <c r="L1288" s="70"/>
      <c r="M1288" s="70"/>
      <c r="N1288" s="70"/>
      <c r="O1288" s="70"/>
      <c r="P1288" s="70"/>
      <c r="Q1288" s="70"/>
      <c r="R1288" s="70"/>
      <c r="S1288" s="70"/>
      <c r="T1288" s="70"/>
      <c r="U1288" s="70"/>
      <c r="V1288" s="70"/>
      <c r="W1288" s="70"/>
      <c r="X1288" s="70"/>
      <c r="Y1288" s="70"/>
      <c r="Z1288" s="70"/>
      <c r="AA1288" s="70"/>
      <c r="AB1288" s="70">
        <v>113937</v>
      </c>
      <c r="AC1288" s="70">
        <v>112659.34668</v>
      </c>
      <c r="AD1288" s="70"/>
      <c r="AE1288" s="70"/>
      <c r="AF1288" s="70"/>
      <c r="AG1288" s="70"/>
      <c r="AH1288" s="70"/>
      <c r="AI1288" s="70"/>
      <c r="AJ1288" s="70"/>
      <c r="AK1288" s="70"/>
      <c r="AL1288" s="70"/>
      <c r="AM1288" s="70"/>
      <c r="AN1288" s="70">
        <v>113937</v>
      </c>
      <c r="AO1288" s="70">
        <v>112659.34668</v>
      </c>
    </row>
    <row r="1289" spans="1:41" x14ac:dyDescent="0.25">
      <c r="A1289" s="72">
        <v>14662</v>
      </c>
      <c r="B1289" s="70"/>
      <c r="C1289" s="70"/>
      <c r="D1289" s="70"/>
      <c r="E1289" s="70"/>
      <c r="F1289" s="70"/>
      <c r="G1289" s="70"/>
      <c r="H1289" s="70"/>
      <c r="I1289" s="70"/>
      <c r="J1289" s="70"/>
      <c r="K1289" s="70"/>
      <c r="L1289" s="70"/>
      <c r="M1289" s="70"/>
      <c r="N1289" s="70"/>
      <c r="O1289" s="70"/>
      <c r="P1289" s="70"/>
      <c r="Q1289" s="70"/>
      <c r="R1289" s="70"/>
      <c r="S1289" s="70"/>
      <c r="T1289" s="70"/>
      <c r="U1289" s="70"/>
      <c r="V1289" s="70"/>
      <c r="W1289" s="70"/>
      <c r="X1289" s="70"/>
      <c r="Y1289" s="70"/>
      <c r="Z1289" s="70"/>
      <c r="AA1289" s="70"/>
      <c r="AB1289" s="70">
        <v>19168</v>
      </c>
      <c r="AC1289" s="70">
        <v>28123.737975999997</v>
      </c>
      <c r="AD1289" s="70"/>
      <c r="AE1289" s="70"/>
      <c r="AF1289" s="70"/>
      <c r="AG1289" s="70"/>
      <c r="AH1289" s="70"/>
      <c r="AI1289" s="70"/>
      <c r="AJ1289" s="70"/>
      <c r="AK1289" s="70"/>
      <c r="AL1289" s="70"/>
      <c r="AM1289" s="70"/>
      <c r="AN1289" s="70">
        <v>19168</v>
      </c>
      <c r="AO1289" s="70">
        <v>28123.737975999997</v>
      </c>
    </row>
    <row r="1290" spans="1:41" x14ac:dyDescent="0.25">
      <c r="A1290" s="72">
        <v>14668</v>
      </c>
      <c r="B1290" s="70"/>
      <c r="C1290" s="70"/>
      <c r="D1290" s="70"/>
      <c r="E1290" s="70"/>
      <c r="F1290" s="70"/>
      <c r="G1290" s="70"/>
      <c r="H1290" s="70"/>
      <c r="I1290" s="70"/>
      <c r="J1290" s="70"/>
      <c r="K1290" s="70"/>
      <c r="L1290" s="70"/>
      <c r="M1290" s="70"/>
      <c r="N1290" s="70"/>
      <c r="O1290" s="70"/>
      <c r="P1290" s="70"/>
      <c r="Q1290" s="70"/>
      <c r="R1290" s="70"/>
      <c r="S1290" s="70"/>
      <c r="T1290" s="70"/>
      <c r="U1290" s="70"/>
      <c r="V1290" s="70"/>
      <c r="W1290" s="70"/>
      <c r="X1290" s="70"/>
      <c r="Y1290" s="70"/>
      <c r="Z1290" s="70"/>
      <c r="AA1290" s="70"/>
      <c r="AB1290" s="70">
        <v>12050</v>
      </c>
      <c r="AC1290" s="70">
        <v>7500.3333739999989</v>
      </c>
      <c r="AD1290" s="70"/>
      <c r="AE1290" s="70"/>
      <c r="AF1290" s="70"/>
      <c r="AG1290" s="70"/>
      <c r="AH1290" s="70"/>
      <c r="AI1290" s="70"/>
      <c r="AJ1290" s="70"/>
      <c r="AK1290" s="70"/>
      <c r="AL1290" s="70"/>
      <c r="AM1290" s="70"/>
      <c r="AN1290" s="70">
        <v>12050</v>
      </c>
      <c r="AO1290" s="70">
        <v>7500.3333739999989</v>
      </c>
    </row>
    <row r="1291" spans="1:41" x14ac:dyDescent="0.25">
      <c r="A1291" s="72">
        <v>14674</v>
      </c>
      <c r="B1291" s="70"/>
      <c r="C1291" s="70"/>
      <c r="D1291" s="70"/>
      <c r="E1291" s="70"/>
      <c r="F1291" s="70"/>
      <c r="G1291" s="70"/>
      <c r="H1291" s="70"/>
      <c r="I1291" s="70"/>
      <c r="J1291" s="70"/>
      <c r="K1291" s="70"/>
      <c r="L1291" s="70"/>
      <c r="M1291" s="70"/>
      <c r="N1291" s="70"/>
      <c r="O1291" s="70"/>
      <c r="P1291" s="70"/>
      <c r="Q1291" s="70"/>
      <c r="R1291" s="70"/>
      <c r="S1291" s="70"/>
      <c r="T1291" s="70"/>
      <c r="U1291" s="70"/>
      <c r="V1291" s="70"/>
      <c r="W1291" s="70"/>
      <c r="X1291" s="70"/>
      <c r="Y1291" s="70"/>
      <c r="Z1291" s="70"/>
      <c r="AA1291" s="70"/>
      <c r="AB1291" s="70">
        <v>5180</v>
      </c>
      <c r="AC1291" s="70">
        <v>4124.0039900000002</v>
      </c>
      <c r="AD1291" s="70"/>
      <c r="AE1291" s="70"/>
      <c r="AF1291" s="70"/>
      <c r="AG1291" s="70"/>
      <c r="AH1291" s="70"/>
      <c r="AI1291" s="70"/>
      <c r="AJ1291" s="70"/>
      <c r="AK1291" s="70"/>
      <c r="AL1291" s="70"/>
      <c r="AM1291" s="70"/>
      <c r="AN1291" s="70">
        <v>5180</v>
      </c>
      <c r="AO1291" s="70">
        <v>4124.0039900000002</v>
      </c>
    </row>
    <row r="1292" spans="1:41" x14ac:dyDescent="0.25">
      <c r="A1292" s="72">
        <v>14675</v>
      </c>
      <c r="B1292" s="70"/>
      <c r="C1292" s="70"/>
      <c r="D1292" s="70"/>
      <c r="E1292" s="70"/>
      <c r="F1292" s="70"/>
      <c r="G1292" s="70"/>
      <c r="H1292" s="70"/>
      <c r="I1292" s="70"/>
      <c r="J1292" s="70"/>
      <c r="K1292" s="70"/>
      <c r="L1292" s="70"/>
      <c r="M1292" s="70"/>
      <c r="N1292" s="70"/>
      <c r="O1292" s="70"/>
      <c r="P1292" s="70"/>
      <c r="Q1292" s="70"/>
      <c r="R1292" s="70"/>
      <c r="S1292" s="70"/>
      <c r="T1292" s="70"/>
      <c r="U1292" s="70"/>
      <c r="V1292" s="70"/>
      <c r="W1292" s="70"/>
      <c r="X1292" s="70"/>
      <c r="Y1292" s="70"/>
      <c r="Z1292" s="70"/>
      <c r="AA1292" s="70"/>
      <c r="AB1292" s="70">
        <v>17521</v>
      </c>
      <c r="AC1292" s="70">
        <v>14700.722777999999</v>
      </c>
      <c r="AD1292" s="70"/>
      <c r="AE1292" s="70"/>
      <c r="AF1292" s="70"/>
      <c r="AG1292" s="70"/>
      <c r="AH1292" s="70"/>
      <c r="AI1292" s="70"/>
      <c r="AJ1292" s="70"/>
      <c r="AK1292" s="70"/>
      <c r="AL1292" s="70"/>
      <c r="AM1292" s="70"/>
      <c r="AN1292" s="70">
        <v>17521</v>
      </c>
      <c r="AO1292" s="70">
        <v>14700.722777999999</v>
      </c>
    </row>
    <row r="1293" spans="1:41" x14ac:dyDescent="0.25">
      <c r="A1293" s="72">
        <v>14682</v>
      </c>
      <c r="B1293" s="70"/>
      <c r="C1293" s="70"/>
      <c r="D1293" s="70"/>
      <c r="E1293" s="70"/>
      <c r="F1293" s="70"/>
      <c r="G1293" s="70"/>
      <c r="H1293" s="70"/>
      <c r="I1293" s="70"/>
      <c r="J1293" s="70"/>
      <c r="K1293" s="70"/>
      <c r="L1293" s="70"/>
      <c r="M1293" s="70"/>
      <c r="N1293" s="70"/>
      <c r="O1293" s="70"/>
      <c r="P1293" s="70"/>
      <c r="Q1293" s="70"/>
      <c r="R1293" s="70"/>
      <c r="S1293" s="70"/>
      <c r="T1293" s="70"/>
      <c r="U1293" s="70"/>
      <c r="V1293" s="70"/>
      <c r="W1293" s="70"/>
      <c r="X1293" s="70"/>
      <c r="Y1293" s="70"/>
      <c r="Z1293" s="70"/>
      <c r="AA1293" s="70"/>
      <c r="AB1293" s="70">
        <v>152836</v>
      </c>
      <c r="AC1293" s="70">
        <v>157958.20410199999</v>
      </c>
      <c r="AD1293" s="70"/>
      <c r="AE1293" s="70"/>
      <c r="AF1293" s="70"/>
      <c r="AG1293" s="70"/>
      <c r="AH1293" s="70"/>
      <c r="AI1293" s="70"/>
      <c r="AJ1293" s="70"/>
      <c r="AK1293" s="70"/>
      <c r="AL1293" s="70"/>
      <c r="AM1293" s="70"/>
      <c r="AN1293" s="70">
        <v>152836</v>
      </c>
      <c r="AO1293" s="70">
        <v>157958.20410199999</v>
      </c>
    </row>
    <row r="1294" spans="1:41" x14ac:dyDescent="0.25">
      <c r="A1294" s="72">
        <v>14684</v>
      </c>
      <c r="B1294" s="70"/>
      <c r="C1294" s="70"/>
      <c r="D1294" s="70"/>
      <c r="E1294" s="70"/>
      <c r="F1294" s="70"/>
      <c r="G1294" s="70"/>
      <c r="H1294" s="70"/>
      <c r="I1294" s="70"/>
      <c r="J1294" s="70"/>
      <c r="K1294" s="70"/>
      <c r="L1294" s="70"/>
      <c r="M1294" s="70"/>
      <c r="N1294" s="70"/>
      <c r="O1294" s="70"/>
      <c r="P1294" s="70"/>
      <c r="Q1294" s="70"/>
      <c r="R1294" s="70"/>
      <c r="S1294" s="70"/>
      <c r="T1294" s="70"/>
      <c r="U1294" s="70"/>
      <c r="V1294" s="70"/>
      <c r="W1294" s="70"/>
      <c r="X1294" s="70"/>
      <c r="Y1294" s="70"/>
      <c r="Z1294" s="70"/>
      <c r="AA1294" s="70"/>
      <c r="AB1294" s="70">
        <v>2997</v>
      </c>
      <c r="AC1294" s="70">
        <v>1572.9154640000002</v>
      </c>
      <c r="AD1294" s="70"/>
      <c r="AE1294" s="70"/>
      <c r="AF1294" s="70"/>
      <c r="AG1294" s="70"/>
      <c r="AH1294" s="70"/>
      <c r="AI1294" s="70"/>
      <c r="AJ1294" s="70"/>
      <c r="AK1294" s="70"/>
      <c r="AL1294" s="70"/>
      <c r="AM1294" s="70"/>
      <c r="AN1294" s="70">
        <v>2997</v>
      </c>
      <c r="AO1294" s="70">
        <v>1572.9154640000002</v>
      </c>
    </row>
    <row r="1295" spans="1:41" x14ac:dyDescent="0.25">
      <c r="A1295" s="72">
        <v>14742</v>
      </c>
      <c r="B1295" s="70"/>
      <c r="C1295" s="70"/>
      <c r="D1295" s="70"/>
      <c r="E1295" s="70"/>
      <c r="F1295" s="70"/>
      <c r="G1295" s="70"/>
      <c r="H1295" s="70"/>
      <c r="I1295" s="70"/>
      <c r="J1295" s="70"/>
      <c r="K1295" s="70"/>
      <c r="L1295" s="70"/>
      <c r="M1295" s="70"/>
      <c r="N1295" s="70"/>
      <c r="O1295" s="70"/>
      <c r="P1295" s="70"/>
      <c r="Q1295" s="70"/>
      <c r="R1295" s="70"/>
      <c r="S1295" s="70"/>
      <c r="T1295" s="70"/>
      <c r="U1295" s="70"/>
      <c r="V1295" s="70"/>
      <c r="W1295" s="70"/>
      <c r="X1295" s="70"/>
      <c r="Y1295" s="70"/>
      <c r="Z1295" s="70"/>
      <c r="AA1295" s="70"/>
      <c r="AB1295" s="70"/>
      <c r="AC1295" s="70"/>
      <c r="AD1295" s="70"/>
      <c r="AE1295" s="70"/>
      <c r="AF1295" s="70"/>
      <c r="AG1295" s="70"/>
      <c r="AH1295" s="70"/>
      <c r="AI1295" s="70"/>
      <c r="AJ1295" s="70">
        <v>9018</v>
      </c>
      <c r="AK1295" s="70">
        <v>3773.4999990000006</v>
      </c>
      <c r="AL1295" s="70"/>
      <c r="AM1295" s="70"/>
      <c r="AN1295" s="70">
        <v>9018</v>
      </c>
      <c r="AO1295" s="70">
        <v>3773.4999990000006</v>
      </c>
    </row>
    <row r="1296" spans="1:41" x14ac:dyDescent="0.25">
      <c r="A1296" s="72">
        <v>14755</v>
      </c>
      <c r="B1296" s="70"/>
      <c r="C1296" s="70"/>
      <c r="D1296" s="70"/>
      <c r="E1296" s="70"/>
      <c r="F1296" s="70"/>
      <c r="G1296" s="70"/>
      <c r="H1296" s="70"/>
      <c r="I1296" s="70"/>
      <c r="J1296" s="70"/>
      <c r="K1296" s="70"/>
      <c r="L1296" s="70"/>
      <c r="M1296" s="70"/>
      <c r="N1296" s="70"/>
      <c r="O1296" s="70"/>
      <c r="P1296" s="70"/>
      <c r="Q1296" s="70"/>
      <c r="R1296" s="70"/>
      <c r="S1296" s="70"/>
      <c r="T1296" s="70"/>
      <c r="U1296" s="70"/>
      <c r="V1296" s="70"/>
      <c r="W1296" s="70"/>
      <c r="X1296" s="70"/>
      <c r="Y1296" s="70"/>
      <c r="Z1296" s="70"/>
      <c r="AA1296" s="70"/>
      <c r="AB1296" s="70">
        <v>13097</v>
      </c>
      <c r="AC1296" s="70">
        <v>8559.7707090000004</v>
      </c>
      <c r="AD1296" s="70"/>
      <c r="AE1296" s="70"/>
      <c r="AF1296" s="70"/>
      <c r="AG1296" s="70"/>
      <c r="AH1296" s="70"/>
      <c r="AI1296" s="70"/>
      <c r="AJ1296" s="70"/>
      <c r="AK1296" s="70"/>
      <c r="AL1296" s="70"/>
      <c r="AM1296" s="70"/>
      <c r="AN1296" s="70">
        <v>13097</v>
      </c>
      <c r="AO1296" s="70">
        <v>8559.7707090000004</v>
      </c>
    </row>
    <row r="1297" spans="1:41" x14ac:dyDescent="0.25">
      <c r="A1297" s="72">
        <v>14761</v>
      </c>
      <c r="B1297" s="70"/>
      <c r="C1297" s="70"/>
      <c r="D1297" s="70"/>
      <c r="E1297" s="70"/>
      <c r="F1297" s="70"/>
      <c r="G1297" s="70"/>
      <c r="H1297" s="70"/>
      <c r="I1297" s="70"/>
      <c r="J1297" s="70"/>
      <c r="K1297" s="70"/>
      <c r="L1297" s="70"/>
      <c r="M1297" s="70"/>
      <c r="N1297" s="70"/>
      <c r="O1297" s="70"/>
      <c r="P1297" s="70"/>
      <c r="Q1297" s="70"/>
      <c r="R1297" s="70"/>
      <c r="S1297" s="70"/>
      <c r="T1297" s="70"/>
      <c r="U1297" s="70"/>
      <c r="V1297" s="70"/>
      <c r="W1297" s="70"/>
      <c r="X1297" s="70"/>
      <c r="Y1297" s="70"/>
      <c r="Z1297" s="70"/>
      <c r="AA1297" s="70"/>
      <c r="AB1297" s="70">
        <v>10998</v>
      </c>
      <c r="AC1297" s="70">
        <v>10547.103867</v>
      </c>
      <c r="AD1297" s="70"/>
      <c r="AE1297" s="70"/>
      <c r="AF1297" s="70"/>
      <c r="AG1297" s="70"/>
      <c r="AH1297" s="70"/>
      <c r="AI1297" s="70"/>
      <c r="AJ1297" s="70"/>
      <c r="AK1297" s="70"/>
      <c r="AL1297" s="70"/>
      <c r="AM1297" s="70"/>
      <c r="AN1297" s="70">
        <v>10998</v>
      </c>
      <c r="AO1297" s="70">
        <v>10547.103867</v>
      </c>
    </row>
    <row r="1298" spans="1:41" x14ac:dyDescent="0.25">
      <c r="A1298" s="72">
        <v>14767</v>
      </c>
      <c r="B1298" s="70"/>
      <c r="C1298" s="70"/>
      <c r="D1298" s="70"/>
      <c r="E1298" s="70"/>
      <c r="F1298" s="70"/>
      <c r="G1298" s="70"/>
      <c r="H1298" s="70"/>
      <c r="I1298" s="70"/>
      <c r="J1298" s="70"/>
      <c r="K1298" s="70"/>
      <c r="L1298" s="70"/>
      <c r="M1298" s="70"/>
      <c r="N1298" s="70"/>
      <c r="O1298" s="70"/>
      <c r="P1298" s="70"/>
      <c r="Q1298" s="70"/>
      <c r="R1298" s="70"/>
      <c r="S1298" s="70"/>
      <c r="T1298" s="70"/>
      <c r="U1298" s="70"/>
      <c r="V1298" s="70"/>
      <c r="W1298" s="70"/>
      <c r="X1298" s="70"/>
      <c r="Y1298" s="70"/>
      <c r="Z1298" s="70"/>
      <c r="AA1298" s="70"/>
      <c r="AB1298" s="70">
        <v>7075</v>
      </c>
      <c r="AC1298" s="70">
        <v>17757.770097000001</v>
      </c>
      <c r="AD1298" s="70"/>
      <c r="AE1298" s="70"/>
      <c r="AF1298" s="70"/>
      <c r="AG1298" s="70"/>
      <c r="AH1298" s="70"/>
      <c r="AI1298" s="70"/>
      <c r="AJ1298" s="70"/>
      <c r="AK1298" s="70"/>
      <c r="AL1298" s="70"/>
      <c r="AM1298" s="70"/>
      <c r="AN1298" s="70">
        <v>7075</v>
      </c>
      <c r="AO1298" s="70">
        <v>17757.770097000001</v>
      </c>
    </row>
    <row r="1299" spans="1:41" x14ac:dyDescent="0.25">
      <c r="A1299" s="72">
        <v>14768</v>
      </c>
      <c r="B1299" s="70"/>
      <c r="C1299" s="70"/>
      <c r="D1299" s="70"/>
      <c r="E1299" s="70"/>
      <c r="F1299" s="70"/>
      <c r="G1299" s="70"/>
      <c r="H1299" s="70"/>
      <c r="I1299" s="70"/>
      <c r="J1299" s="70"/>
      <c r="K1299" s="70"/>
      <c r="L1299" s="70"/>
      <c r="M1299" s="70"/>
      <c r="N1299" s="70"/>
      <c r="O1299" s="70"/>
      <c r="P1299" s="70"/>
      <c r="Q1299" s="70"/>
      <c r="R1299" s="70"/>
      <c r="S1299" s="70"/>
      <c r="T1299" s="70"/>
      <c r="U1299" s="70"/>
      <c r="V1299" s="70"/>
      <c r="W1299" s="70"/>
      <c r="X1299" s="70"/>
      <c r="Y1299" s="70"/>
      <c r="Z1299" s="70"/>
      <c r="AA1299" s="70"/>
      <c r="AB1299" s="70">
        <v>3852</v>
      </c>
      <c r="AC1299" s="70">
        <v>9523.5686879999994</v>
      </c>
      <c r="AD1299" s="70"/>
      <c r="AE1299" s="70"/>
      <c r="AF1299" s="70"/>
      <c r="AG1299" s="70"/>
      <c r="AH1299" s="70"/>
      <c r="AI1299" s="70"/>
      <c r="AJ1299" s="70"/>
      <c r="AK1299" s="70"/>
      <c r="AL1299" s="70"/>
      <c r="AM1299" s="70"/>
      <c r="AN1299" s="70">
        <v>3852</v>
      </c>
      <c r="AO1299" s="70">
        <v>9523.5686879999994</v>
      </c>
    </row>
    <row r="1300" spans="1:41" x14ac:dyDescent="0.25">
      <c r="A1300" s="72">
        <v>14769</v>
      </c>
      <c r="B1300" s="70"/>
      <c r="C1300" s="70"/>
      <c r="D1300" s="70"/>
      <c r="E1300" s="70"/>
      <c r="F1300" s="70"/>
      <c r="G1300" s="70"/>
      <c r="H1300" s="70"/>
      <c r="I1300" s="70"/>
      <c r="J1300" s="70"/>
      <c r="K1300" s="70"/>
      <c r="L1300" s="70"/>
      <c r="M1300" s="70"/>
      <c r="N1300" s="70"/>
      <c r="O1300" s="70"/>
      <c r="P1300" s="70"/>
      <c r="Q1300" s="70"/>
      <c r="R1300" s="70"/>
      <c r="S1300" s="70"/>
      <c r="T1300" s="70"/>
      <c r="U1300" s="70"/>
      <c r="V1300" s="70"/>
      <c r="W1300" s="70"/>
      <c r="X1300" s="70"/>
      <c r="Y1300" s="70"/>
      <c r="Z1300" s="70"/>
      <c r="AA1300" s="70"/>
      <c r="AB1300" s="70">
        <v>8450</v>
      </c>
      <c r="AC1300" s="70">
        <v>10114.083576999999</v>
      </c>
      <c r="AD1300" s="70"/>
      <c r="AE1300" s="70"/>
      <c r="AF1300" s="70"/>
      <c r="AG1300" s="70"/>
      <c r="AH1300" s="70"/>
      <c r="AI1300" s="70"/>
      <c r="AJ1300" s="70"/>
      <c r="AK1300" s="70"/>
      <c r="AL1300" s="70"/>
      <c r="AM1300" s="70"/>
      <c r="AN1300" s="70">
        <v>8450</v>
      </c>
      <c r="AO1300" s="70">
        <v>10114.083576999999</v>
      </c>
    </row>
    <row r="1301" spans="1:41" x14ac:dyDescent="0.25">
      <c r="A1301" s="72">
        <v>14771</v>
      </c>
      <c r="B1301" s="70"/>
      <c r="C1301" s="70"/>
      <c r="D1301" s="70"/>
      <c r="E1301" s="70"/>
      <c r="F1301" s="70"/>
      <c r="G1301" s="70"/>
      <c r="H1301" s="70"/>
      <c r="I1301" s="70"/>
      <c r="J1301" s="70"/>
      <c r="K1301" s="70"/>
      <c r="L1301" s="70"/>
      <c r="M1301" s="70"/>
      <c r="N1301" s="70"/>
      <c r="O1301" s="70"/>
      <c r="P1301" s="70"/>
      <c r="Q1301" s="70"/>
      <c r="R1301" s="70"/>
      <c r="S1301" s="70"/>
      <c r="T1301" s="70"/>
      <c r="U1301" s="70"/>
      <c r="V1301" s="70"/>
      <c r="W1301" s="70"/>
      <c r="X1301" s="70"/>
      <c r="Y1301" s="70"/>
      <c r="Z1301" s="70"/>
      <c r="AA1301" s="70"/>
      <c r="AB1301" s="70">
        <v>9160</v>
      </c>
      <c r="AC1301" s="70">
        <v>17374.02823</v>
      </c>
      <c r="AD1301" s="70"/>
      <c r="AE1301" s="70"/>
      <c r="AF1301" s="70"/>
      <c r="AG1301" s="70"/>
      <c r="AH1301" s="70"/>
      <c r="AI1301" s="70"/>
      <c r="AJ1301" s="70"/>
      <c r="AK1301" s="70"/>
      <c r="AL1301" s="70"/>
      <c r="AM1301" s="70"/>
      <c r="AN1301" s="70">
        <v>9160</v>
      </c>
      <c r="AO1301" s="70">
        <v>17374.02823</v>
      </c>
    </row>
    <row r="1302" spans="1:41" x14ac:dyDescent="0.25">
      <c r="A1302" s="72">
        <v>14772</v>
      </c>
      <c r="B1302" s="70"/>
      <c r="C1302" s="70"/>
      <c r="D1302" s="70"/>
      <c r="E1302" s="70"/>
      <c r="F1302" s="70"/>
      <c r="G1302" s="70"/>
      <c r="H1302" s="70"/>
      <c r="I1302" s="70"/>
      <c r="J1302" s="70"/>
      <c r="K1302" s="70"/>
      <c r="L1302" s="70"/>
      <c r="M1302" s="70"/>
      <c r="N1302" s="70"/>
      <c r="O1302" s="70"/>
      <c r="P1302" s="70"/>
      <c r="Q1302" s="70"/>
      <c r="R1302" s="70"/>
      <c r="S1302" s="70"/>
      <c r="T1302" s="70"/>
      <c r="U1302" s="70"/>
      <c r="V1302" s="70"/>
      <c r="W1302" s="70"/>
      <c r="X1302" s="70"/>
      <c r="Y1302" s="70"/>
      <c r="Z1302" s="70"/>
      <c r="AA1302" s="70"/>
      <c r="AB1302" s="70">
        <v>9393</v>
      </c>
      <c r="AC1302" s="70">
        <v>17598.338958</v>
      </c>
      <c r="AD1302" s="70"/>
      <c r="AE1302" s="70"/>
      <c r="AF1302" s="70"/>
      <c r="AG1302" s="70"/>
      <c r="AH1302" s="70"/>
      <c r="AI1302" s="70"/>
      <c r="AJ1302" s="70"/>
      <c r="AK1302" s="70"/>
      <c r="AL1302" s="70"/>
      <c r="AM1302" s="70"/>
      <c r="AN1302" s="70">
        <v>9393</v>
      </c>
      <c r="AO1302" s="70">
        <v>17598.338958</v>
      </c>
    </row>
    <row r="1303" spans="1:41" x14ac:dyDescent="0.25">
      <c r="A1303" s="72">
        <v>14775</v>
      </c>
      <c r="B1303" s="70"/>
      <c r="C1303" s="70"/>
      <c r="D1303" s="70"/>
      <c r="E1303" s="70"/>
      <c r="F1303" s="70"/>
      <c r="G1303" s="70"/>
      <c r="H1303" s="70"/>
      <c r="I1303" s="70"/>
      <c r="J1303" s="70">
        <v>8600</v>
      </c>
      <c r="K1303" s="70">
        <v>5839.2489540000006</v>
      </c>
      <c r="L1303" s="70"/>
      <c r="M1303" s="70"/>
      <c r="N1303" s="70"/>
      <c r="O1303" s="70"/>
      <c r="P1303" s="70"/>
      <c r="Q1303" s="70"/>
      <c r="R1303" s="70"/>
      <c r="S1303" s="70"/>
      <c r="T1303" s="70"/>
      <c r="U1303" s="70"/>
      <c r="V1303" s="70"/>
      <c r="W1303" s="70"/>
      <c r="X1303" s="70"/>
      <c r="Y1303" s="70"/>
      <c r="Z1303" s="70"/>
      <c r="AA1303" s="70"/>
      <c r="AB1303" s="70"/>
      <c r="AC1303" s="70"/>
      <c r="AD1303" s="70"/>
      <c r="AE1303" s="70"/>
      <c r="AF1303" s="70"/>
      <c r="AG1303" s="70"/>
      <c r="AH1303" s="70"/>
      <c r="AI1303" s="70"/>
      <c r="AJ1303" s="70"/>
      <c r="AK1303" s="70"/>
      <c r="AL1303" s="70"/>
      <c r="AM1303" s="70"/>
      <c r="AN1303" s="70">
        <v>8600</v>
      </c>
      <c r="AO1303" s="70">
        <v>5839.2489540000006</v>
      </c>
    </row>
    <row r="1304" spans="1:41" x14ac:dyDescent="0.25">
      <c r="A1304" s="72">
        <v>14782</v>
      </c>
      <c r="B1304" s="70"/>
      <c r="C1304" s="70"/>
      <c r="D1304" s="70"/>
      <c r="E1304" s="70"/>
      <c r="F1304" s="70"/>
      <c r="G1304" s="70"/>
      <c r="H1304" s="70"/>
      <c r="I1304" s="70"/>
      <c r="J1304" s="70"/>
      <c r="K1304" s="70"/>
      <c r="L1304" s="70"/>
      <c r="M1304" s="70"/>
      <c r="N1304" s="70"/>
      <c r="O1304" s="70"/>
      <c r="P1304" s="70"/>
      <c r="Q1304" s="70"/>
      <c r="R1304" s="70"/>
      <c r="S1304" s="70"/>
      <c r="T1304" s="70"/>
      <c r="U1304" s="70"/>
      <c r="V1304" s="70"/>
      <c r="W1304" s="70"/>
      <c r="X1304" s="70"/>
      <c r="Y1304" s="70"/>
      <c r="Z1304" s="70"/>
      <c r="AA1304" s="70"/>
      <c r="AB1304" s="70"/>
      <c r="AC1304" s="70"/>
      <c r="AD1304" s="70"/>
      <c r="AE1304" s="70"/>
      <c r="AF1304" s="70"/>
      <c r="AG1304" s="70"/>
      <c r="AH1304" s="70"/>
      <c r="AI1304" s="70"/>
      <c r="AJ1304" s="70"/>
      <c r="AK1304" s="70"/>
      <c r="AL1304" s="70">
        <v>69040</v>
      </c>
      <c r="AM1304" s="70">
        <v>67071.010741999999</v>
      </c>
      <c r="AN1304" s="70">
        <v>69040</v>
      </c>
      <c r="AO1304" s="70">
        <v>67071.010741999999</v>
      </c>
    </row>
    <row r="1305" spans="1:41" x14ac:dyDescent="0.25">
      <c r="A1305" s="72">
        <v>14792</v>
      </c>
      <c r="B1305" s="70"/>
      <c r="C1305" s="70"/>
      <c r="D1305" s="70"/>
      <c r="E1305" s="70"/>
      <c r="F1305" s="70"/>
      <c r="G1305" s="70"/>
      <c r="H1305" s="70"/>
      <c r="I1305" s="70"/>
      <c r="J1305" s="70"/>
      <c r="K1305" s="70"/>
      <c r="L1305" s="70"/>
      <c r="M1305" s="70"/>
      <c r="N1305" s="70"/>
      <c r="O1305" s="70"/>
      <c r="P1305" s="70"/>
      <c r="Q1305" s="70"/>
      <c r="R1305" s="70"/>
      <c r="S1305" s="70"/>
      <c r="T1305" s="70"/>
      <c r="U1305" s="70"/>
      <c r="V1305" s="70"/>
      <c r="W1305" s="70"/>
      <c r="X1305" s="70"/>
      <c r="Y1305" s="70"/>
      <c r="Z1305" s="70"/>
      <c r="AA1305" s="70"/>
      <c r="AB1305" s="70">
        <v>12232</v>
      </c>
      <c r="AC1305" s="70">
        <v>13616.537909999999</v>
      </c>
      <c r="AD1305" s="70"/>
      <c r="AE1305" s="70"/>
      <c r="AF1305" s="70"/>
      <c r="AG1305" s="70"/>
      <c r="AH1305" s="70"/>
      <c r="AI1305" s="70"/>
      <c r="AJ1305" s="70"/>
      <c r="AK1305" s="70"/>
      <c r="AL1305" s="70"/>
      <c r="AM1305" s="70"/>
      <c r="AN1305" s="70">
        <v>12232</v>
      </c>
      <c r="AO1305" s="70">
        <v>13616.537909999999</v>
      </c>
    </row>
    <row r="1306" spans="1:41" x14ac:dyDescent="0.25">
      <c r="A1306" s="72">
        <v>14804</v>
      </c>
      <c r="B1306" s="70"/>
      <c r="C1306" s="70"/>
      <c r="D1306" s="70"/>
      <c r="E1306" s="70"/>
      <c r="F1306" s="70"/>
      <c r="G1306" s="70"/>
      <c r="H1306" s="70"/>
      <c r="I1306" s="70"/>
      <c r="J1306" s="70"/>
      <c r="K1306" s="70"/>
      <c r="L1306" s="70"/>
      <c r="M1306" s="70"/>
      <c r="N1306" s="70"/>
      <c r="O1306" s="70"/>
      <c r="P1306" s="70"/>
      <c r="Q1306" s="70"/>
      <c r="R1306" s="70"/>
      <c r="S1306" s="70"/>
      <c r="T1306" s="70"/>
      <c r="U1306" s="70"/>
      <c r="V1306" s="70"/>
      <c r="W1306" s="70"/>
      <c r="X1306" s="70"/>
      <c r="Y1306" s="70"/>
      <c r="Z1306" s="70"/>
      <c r="AA1306" s="70"/>
      <c r="AB1306" s="70">
        <v>29336</v>
      </c>
      <c r="AC1306" s="70">
        <v>22068.938630000001</v>
      </c>
      <c r="AD1306" s="70"/>
      <c r="AE1306" s="70"/>
      <c r="AF1306" s="70"/>
      <c r="AG1306" s="70"/>
      <c r="AH1306" s="70"/>
      <c r="AI1306" s="70"/>
      <c r="AJ1306" s="70"/>
      <c r="AK1306" s="70"/>
      <c r="AL1306" s="70"/>
      <c r="AM1306" s="70"/>
      <c r="AN1306" s="70">
        <v>29336</v>
      </c>
      <c r="AO1306" s="70">
        <v>22068.938630000001</v>
      </c>
    </row>
    <row r="1307" spans="1:41" x14ac:dyDescent="0.25">
      <c r="A1307" s="72">
        <v>14914</v>
      </c>
      <c r="B1307" s="70"/>
      <c r="C1307" s="70"/>
      <c r="D1307" s="70"/>
      <c r="E1307" s="70"/>
      <c r="F1307" s="70"/>
      <c r="G1307" s="70"/>
      <c r="H1307" s="70"/>
      <c r="I1307" s="70"/>
      <c r="J1307" s="70"/>
      <c r="K1307" s="70"/>
      <c r="L1307" s="70"/>
      <c r="M1307" s="70"/>
      <c r="N1307" s="70"/>
      <c r="O1307" s="70"/>
      <c r="P1307" s="70"/>
      <c r="Q1307" s="70"/>
      <c r="R1307" s="70"/>
      <c r="S1307" s="70"/>
      <c r="T1307" s="70"/>
      <c r="U1307" s="70"/>
      <c r="V1307" s="70"/>
      <c r="W1307" s="70"/>
      <c r="X1307" s="70"/>
      <c r="Y1307" s="70"/>
      <c r="Z1307" s="70"/>
      <c r="AA1307" s="70"/>
      <c r="AB1307" s="70">
        <v>16057</v>
      </c>
      <c r="AC1307" s="70">
        <v>14996.300856999998</v>
      </c>
      <c r="AD1307" s="70"/>
      <c r="AE1307" s="70"/>
      <c r="AF1307" s="70"/>
      <c r="AG1307" s="70"/>
      <c r="AH1307" s="70"/>
      <c r="AI1307" s="70"/>
      <c r="AJ1307" s="70"/>
      <c r="AK1307" s="70"/>
      <c r="AL1307" s="70"/>
      <c r="AM1307" s="70"/>
      <c r="AN1307" s="70">
        <v>16057</v>
      </c>
      <c r="AO1307" s="70">
        <v>14996.300856999998</v>
      </c>
    </row>
    <row r="1308" spans="1:41" x14ac:dyDescent="0.25">
      <c r="A1308" s="72">
        <v>14947</v>
      </c>
      <c r="B1308" s="70"/>
      <c r="C1308" s="70"/>
      <c r="D1308" s="70"/>
      <c r="E1308" s="70"/>
      <c r="F1308" s="70"/>
      <c r="G1308" s="70"/>
      <c r="H1308" s="70"/>
      <c r="I1308" s="70"/>
      <c r="J1308" s="70"/>
      <c r="K1308" s="70"/>
      <c r="L1308" s="70"/>
      <c r="M1308" s="70"/>
      <c r="N1308" s="70"/>
      <c r="O1308" s="70"/>
      <c r="P1308" s="70"/>
      <c r="Q1308" s="70"/>
      <c r="R1308" s="70"/>
      <c r="S1308" s="70"/>
      <c r="T1308" s="70"/>
      <c r="U1308" s="70"/>
      <c r="V1308" s="70"/>
      <c r="W1308" s="70"/>
      <c r="X1308" s="70"/>
      <c r="Y1308" s="70"/>
      <c r="Z1308" s="70"/>
      <c r="AA1308" s="70"/>
      <c r="AB1308" s="70">
        <v>6668</v>
      </c>
      <c r="AC1308" s="70">
        <v>6290.3770420000001</v>
      </c>
      <c r="AD1308" s="70"/>
      <c r="AE1308" s="70"/>
      <c r="AF1308" s="70"/>
      <c r="AG1308" s="70"/>
      <c r="AH1308" s="70"/>
      <c r="AI1308" s="70"/>
      <c r="AJ1308" s="70"/>
      <c r="AK1308" s="70"/>
      <c r="AL1308" s="70"/>
      <c r="AM1308" s="70"/>
      <c r="AN1308" s="70">
        <v>6668</v>
      </c>
      <c r="AO1308" s="70">
        <v>6290.3770420000001</v>
      </c>
    </row>
    <row r="1309" spans="1:41" x14ac:dyDescent="0.25">
      <c r="A1309" s="72">
        <v>14949</v>
      </c>
      <c r="B1309" s="70"/>
      <c r="C1309" s="70"/>
      <c r="D1309" s="70"/>
      <c r="E1309" s="70"/>
      <c r="F1309" s="70"/>
      <c r="G1309" s="70"/>
      <c r="H1309" s="70"/>
      <c r="I1309" s="70"/>
      <c r="J1309" s="70">
        <v>78886</v>
      </c>
      <c r="K1309" s="70">
        <v>71601.594970999999</v>
      </c>
      <c r="L1309" s="70"/>
      <c r="M1309" s="70"/>
      <c r="N1309" s="70"/>
      <c r="O1309" s="70"/>
      <c r="P1309" s="70"/>
      <c r="Q1309" s="70"/>
      <c r="R1309" s="70"/>
      <c r="S1309" s="70"/>
      <c r="T1309" s="70"/>
      <c r="U1309" s="70"/>
      <c r="V1309" s="70"/>
      <c r="W1309" s="70"/>
      <c r="X1309" s="70"/>
      <c r="Y1309" s="70"/>
      <c r="Z1309" s="70"/>
      <c r="AA1309" s="70"/>
      <c r="AB1309" s="70"/>
      <c r="AC1309" s="70"/>
      <c r="AD1309" s="70"/>
      <c r="AE1309" s="70"/>
      <c r="AF1309" s="70"/>
      <c r="AG1309" s="70"/>
      <c r="AH1309" s="70"/>
      <c r="AI1309" s="70"/>
      <c r="AJ1309" s="70"/>
      <c r="AK1309" s="70"/>
      <c r="AL1309" s="70"/>
      <c r="AM1309" s="70"/>
      <c r="AN1309" s="70">
        <v>78886</v>
      </c>
      <c r="AO1309" s="70">
        <v>71601.594970999999</v>
      </c>
    </row>
    <row r="1310" spans="1:41" x14ac:dyDescent="0.25">
      <c r="A1310" s="72">
        <v>14953</v>
      </c>
      <c r="B1310" s="70"/>
      <c r="C1310" s="70"/>
      <c r="D1310" s="70"/>
      <c r="E1310" s="70"/>
      <c r="F1310" s="70"/>
      <c r="G1310" s="70"/>
      <c r="H1310" s="70"/>
      <c r="I1310" s="70"/>
      <c r="J1310" s="70"/>
      <c r="K1310" s="70"/>
      <c r="L1310" s="70"/>
      <c r="M1310" s="70"/>
      <c r="N1310" s="70"/>
      <c r="O1310" s="70"/>
      <c r="P1310" s="70"/>
      <c r="Q1310" s="70"/>
      <c r="R1310" s="70"/>
      <c r="S1310" s="70"/>
      <c r="T1310" s="70"/>
      <c r="U1310" s="70"/>
      <c r="V1310" s="70"/>
      <c r="W1310" s="70"/>
      <c r="X1310" s="70"/>
      <c r="Y1310" s="70"/>
      <c r="Z1310" s="70"/>
      <c r="AA1310" s="70"/>
      <c r="AB1310" s="70">
        <v>119243</v>
      </c>
      <c r="AC1310" s="70">
        <v>125526.35937600001</v>
      </c>
      <c r="AD1310" s="70"/>
      <c r="AE1310" s="70"/>
      <c r="AF1310" s="70"/>
      <c r="AG1310" s="70"/>
      <c r="AH1310" s="70"/>
      <c r="AI1310" s="70"/>
      <c r="AJ1310" s="70"/>
      <c r="AK1310" s="70"/>
      <c r="AL1310" s="70"/>
      <c r="AM1310" s="70"/>
      <c r="AN1310" s="70">
        <v>119243</v>
      </c>
      <c r="AO1310" s="70">
        <v>125526.35937600001</v>
      </c>
    </row>
    <row r="1311" spans="1:41" x14ac:dyDescent="0.25">
      <c r="A1311" s="72">
        <v>14969</v>
      </c>
      <c r="B1311" s="70"/>
      <c r="C1311" s="70"/>
      <c r="D1311" s="70"/>
      <c r="E1311" s="70"/>
      <c r="F1311" s="70"/>
      <c r="G1311" s="70"/>
      <c r="H1311" s="70"/>
      <c r="I1311" s="70"/>
      <c r="J1311" s="70"/>
      <c r="K1311" s="70"/>
      <c r="L1311" s="70"/>
      <c r="M1311" s="70"/>
      <c r="N1311" s="70"/>
      <c r="O1311" s="70"/>
      <c r="P1311" s="70"/>
      <c r="Q1311" s="70"/>
      <c r="R1311" s="70"/>
      <c r="S1311" s="70"/>
      <c r="T1311" s="70"/>
      <c r="U1311" s="70"/>
      <c r="V1311" s="70"/>
      <c r="W1311" s="70"/>
      <c r="X1311" s="70"/>
      <c r="Y1311" s="70"/>
      <c r="Z1311" s="70"/>
      <c r="AA1311" s="70"/>
      <c r="AB1311" s="70">
        <v>27449</v>
      </c>
      <c r="AC1311" s="70">
        <v>25574.888092000001</v>
      </c>
      <c r="AD1311" s="70"/>
      <c r="AE1311" s="70"/>
      <c r="AF1311" s="70"/>
      <c r="AG1311" s="70"/>
      <c r="AH1311" s="70"/>
      <c r="AI1311" s="70"/>
      <c r="AJ1311" s="70"/>
      <c r="AK1311" s="70"/>
      <c r="AL1311" s="70"/>
      <c r="AM1311" s="70"/>
      <c r="AN1311" s="70">
        <v>27449</v>
      </c>
      <c r="AO1311" s="70">
        <v>25574.888092000001</v>
      </c>
    </row>
    <row r="1312" spans="1:41" x14ac:dyDescent="0.25">
      <c r="A1312" s="72">
        <v>14982</v>
      </c>
      <c r="B1312" s="70"/>
      <c r="C1312" s="70"/>
      <c r="D1312" s="70"/>
      <c r="E1312" s="70"/>
      <c r="F1312" s="70"/>
      <c r="G1312" s="70"/>
      <c r="H1312" s="70"/>
      <c r="I1312" s="70"/>
      <c r="J1312" s="70"/>
      <c r="K1312" s="70"/>
      <c r="L1312" s="70"/>
      <c r="M1312" s="70"/>
      <c r="N1312" s="70"/>
      <c r="O1312" s="70"/>
      <c r="P1312" s="70"/>
      <c r="Q1312" s="70"/>
      <c r="R1312" s="70"/>
      <c r="S1312" s="70"/>
      <c r="T1312" s="70"/>
      <c r="U1312" s="70"/>
      <c r="V1312" s="70"/>
      <c r="W1312" s="70"/>
      <c r="X1312" s="70"/>
      <c r="Y1312" s="70"/>
      <c r="Z1312" s="70"/>
      <c r="AA1312" s="70"/>
      <c r="AB1312" s="70">
        <v>51344</v>
      </c>
      <c r="AC1312" s="70">
        <v>40534.957764999999</v>
      </c>
      <c r="AD1312" s="70"/>
      <c r="AE1312" s="70"/>
      <c r="AF1312" s="70"/>
      <c r="AG1312" s="70"/>
      <c r="AH1312" s="70"/>
      <c r="AI1312" s="70"/>
      <c r="AJ1312" s="70"/>
      <c r="AK1312" s="70"/>
      <c r="AL1312" s="70"/>
      <c r="AM1312" s="70"/>
      <c r="AN1312" s="70">
        <v>51344</v>
      </c>
      <c r="AO1312" s="70">
        <v>40534.957764999999</v>
      </c>
    </row>
    <row r="1313" spans="1:41" x14ac:dyDescent="0.25">
      <c r="A1313" s="72">
        <v>14991</v>
      </c>
      <c r="B1313" s="70"/>
      <c r="C1313" s="70"/>
      <c r="D1313" s="70"/>
      <c r="E1313" s="70"/>
      <c r="F1313" s="70"/>
      <c r="G1313" s="70"/>
      <c r="H1313" s="70"/>
      <c r="I1313" s="70"/>
      <c r="J1313" s="70"/>
      <c r="K1313" s="70"/>
      <c r="L1313" s="70"/>
      <c r="M1313" s="70"/>
      <c r="N1313" s="70"/>
      <c r="O1313" s="70"/>
      <c r="P1313" s="70"/>
      <c r="Q1313" s="70"/>
      <c r="R1313" s="70"/>
      <c r="S1313" s="70"/>
      <c r="T1313" s="70"/>
      <c r="U1313" s="70"/>
      <c r="V1313" s="70"/>
      <c r="W1313" s="70"/>
      <c r="X1313" s="70"/>
      <c r="Y1313" s="70"/>
      <c r="Z1313" s="70"/>
      <c r="AA1313" s="70"/>
      <c r="AB1313" s="70">
        <v>8464</v>
      </c>
      <c r="AC1313" s="70">
        <v>1814.353396</v>
      </c>
      <c r="AD1313" s="70"/>
      <c r="AE1313" s="70"/>
      <c r="AF1313" s="70"/>
      <c r="AG1313" s="70"/>
      <c r="AH1313" s="70"/>
      <c r="AI1313" s="70"/>
      <c r="AJ1313" s="70"/>
      <c r="AK1313" s="70"/>
      <c r="AL1313" s="70"/>
      <c r="AM1313" s="70"/>
      <c r="AN1313" s="70">
        <v>8464</v>
      </c>
      <c r="AO1313" s="70">
        <v>1814.353396</v>
      </c>
    </row>
    <row r="1314" spans="1:41" x14ac:dyDescent="0.25">
      <c r="A1314" s="72">
        <v>15004</v>
      </c>
      <c r="B1314" s="70"/>
      <c r="C1314" s="70"/>
      <c r="D1314" s="70"/>
      <c r="E1314" s="70"/>
      <c r="F1314" s="70"/>
      <c r="G1314" s="70"/>
      <c r="H1314" s="70"/>
      <c r="I1314" s="70"/>
      <c r="J1314" s="70"/>
      <c r="K1314" s="70"/>
      <c r="L1314" s="70"/>
      <c r="M1314" s="70"/>
      <c r="N1314" s="70"/>
      <c r="O1314" s="70"/>
      <c r="P1314" s="70"/>
      <c r="Q1314" s="70"/>
      <c r="R1314" s="70"/>
      <c r="S1314" s="70"/>
      <c r="T1314" s="70"/>
      <c r="U1314" s="70"/>
      <c r="V1314" s="70"/>
      <c r="W1314" s="70"/>
      <c r="X1314" s="70"/>
      <c r="Y1314" s="70"/>
      <c r="Z1314" s="70"/>
      <c r="AA1314" s="70"/>
      <c r="AB1314" s="70">
        <v>10824</v>
      </c>
      <c r="AC1314" s="70">
        <v>3345.0116120000002</v>
      </c>
      <c r="AD1314" s="70"/>
      <c r="AE1314" s="70"/>
      <c r="AF1314" s="70"/>
      <c r="AG1314" s="70"/>
      <c r="AH1314" s="70"/>
      <c r="AI1314" s="70"/>
      <c r="AJ1314" s="70"/>
      <c r="AK1314" s="70"/>
      <c r="AL1314" s="70"/>
      <c r="AM1314" s="70"/>
      <c r="AN1314" s="70">
        <v>10824</v>
      </c>
      <c r="AO1314" s="70">
        <v>3345.0116120000002</v>
      </c>
    </row>
    <row r="1315" spans="1:41" x14ac:dyDescent="0.25">
      <c r="A1315" s="72">
        <v>15020</v>
      </c>
      <c r="B1315" s="70"/>
      <c r="C1315" s="70"/>
      <c r="D1315" s="70"/>
      <c r="E1315" s="70"/>
      <c r="F1315" s="70"/>
      <c r="G1315" s="70"/>
      <c r="H1315" s="70"/>
      <c r="I1315" s="70"/>
      <c r="J1315" s="70"/>
      <c r="K1315" s="70"/>
      <c r="L1315" s="70"/>
      <c r="M1315" s="70"/>
      <c r="N1315" s="70"/>
      <c r="O1315" s="70"/>
      <c r="P1315" s="70"/>
      <c r="Q1315" s="70"/>
      <c r="R1315" s="70"/>
      <c r="S1315" s="70"/>
      <c r="T1315" s="70"/>
      <c r="U1315" s="70"/>
      <c r="V1315" s="70"/>
      <c r="W1315" s="70"/>
      <c r="X1315" s="70"/>
      <c r="Y1315" s="70"/>
      <c r="Z1315" s="70"/>
      <c r="AA1315" s="70"/>
      <c r="AB1315" s="70">
        <v>87299</v>
      </c>
      <c r="AC1315" s="70">
        <v>74799.414551000009</v>
      </c>
      <c r="AD1315" s="70"/>
      <c r="AE1315" s="70"/>
      <c r="AF1315" s="70"/>
      <c r="AG1315" s="70"/>
      <c r="AH1315" s="70"/>
      <c r="AI1315" s="70"/>
      <c r="AJ1315" s="70"/>
      <c r="AK1315" s="70"/>
      <c r="AL1315" s="70"/>
      <c r="AM1315" s="70"/>
      <c r="AN1315" s="70">
        <v>87299</v>
      </c>
      <c r="AO1315" s="70">
        <v>74799.414551000009</v>
      </c>
    </row>
    <row r="1316" spans="1:41" x14ac:dyDescent="0.25">
      <c r="A1316" s="72">
        <v>15035</v>
      </c>
      <c r="B1316" s="70"/>
      <c r="C1316" s="70"/>
      <c r="D1316" s="70"/>
      <c r="E1316" s="70"/>
      <c r="F1316" s="70"/>
      <c r="G1316" s="70"/>
      <c r="H1316" s="70"/>
      <c r="I1316" s="70"/>
      <c r="J1316" s="70"/>
      <c r="K1316" s="70"/>
      <c r="L1316" s="70"/>
      <c r="M1316" s="70"/>
      <c r="N1316" s="70"/>
      <c r="O1316" s="70"/>
      <c r="P1316" s="70"/>
      <c r="Q1316" s="70"/>
      <c r="R1316" s="70"/>
      <c r="S1316" s="70"/>
      <c r="T1316" s="70"/>
      <c r="U1316" s="70"/>
      <c r="V1316" s="70"/>
      <c r="W1316" s="70"/>
      <c r="X1316" s="70"/>
      <c r="Y1316" s="70"/>
      <c r="Z1316" s="70"/>
      <c r="AA1316" s="70"/>
      <c r="AB1316" s="70">
        <v>72760</v>
      </c>
      <c r="AC1316" s="70">
        <v>76633.459229</v>
      </c>
      <c r="AD1316" s="70"/>
      <c r="AE1316" s="70"/>
      <c r="AF1316" s="70"/>
      <c r="AG1316" s="70"/>
      <c r="AH1316" s="70"/>
      <c r="AI1316" s="70"/>
      <c r="AJ1316" s="70"/>
      <c r="AK1316" s="70"/>
      <c r="AL1316" s="70"/>
      <c r="AM1316" s="70"/>
      <c r="AN1316" s="70">
        <v>72760</v>
      </c>
      <c r="AO1316" s="70">
        <v>76633.459229</v>
      </c>
    </row>
    <row r="1317" spans="1:41" x14ac:dyDescent="0.25">
      <c r="A1317" s="72">
        <v>15036</v>
      </c>
      <c r="B1317" s="70"/>
      <c r="C1317" s="70"/>
      <c r="D1317" s="70"/>
      <c r="E1317" s="70"/>
      <c r="F1317" s="70"/>
      <c r="G1317" s="70"/>
      <c r="H1317" s="70"/>
      <c r="I1317" s="70"/>
      <c r="J1317" s="70"/>
      <c r="K1317" s="70"/>
      <c r="L1317" s="70"/>
      <c r="M1317" s="70"/>
      <c r="N1317" s="70"/>
      <c r="O1317" s="70"/>
      <c r="P1317" s="70"/>
      <c r="Q1317" s="70"/>
      <c r="R1317" s="70"/>
      <c r="S1317" s="70"/>
      <c r="T1317" s="70"/>
      <c r="U1317" s="70"/>
      <c r="V1317" s="70"/>
      <c r="W1317" s="70"/>
      <c r="X1317" s="70"/>
      <c r="Y1317" s="70"/>
      <c r="Z1317" s="70"/>
      <c r="AA1317" s="70"/>
      <c r="AB1317" s="70">
        <v>79302</v>
      </c>
      <c r="AC1317" s="70">
        <v>76085.940185999993</v>
      </c>
      <c r="AD1317" s="70"/>
      <c r="AE1317" s="70"/>
      <c r="AF1317" s="70"/>
      <c r="AG1317" s="70"/>
      <c r="AH1317" s="70"/>
      <c r="AI1317" s="70"/>
      <c r="AJ1317" s="70"/>
      <c r="AK1317" s="70"/>
      <c r="AL1317" s="70"/>
      <c r="AM1317" s="70"/>
      <c r="AN1317" s="70">
        <v>79302</v>
      </c>
      <c r="AO1317" s="70">
        <v>76085.940185999993</v>
      </c>
    </row>
    <row r="1318" spans="1:41" x14ac:dyDescent="0.25">
      <c r="A1318" s="72">
        <v>15038</v>
      </c>
      <c r="B1318" s="70"/>
      <c r="C1318" s="70"/>
      <c r="D1318" s="70"/>
      <c r="E1318" s="70"/>
      <c r="F1318" s="70"/>
      <c r="G1318" s="70"/>
      <c r="H1318" s="70"/>
      <c r="I1318" s="70"/>
      <c r="J1318" s="70"/>
      <c r="K1318" s="70"/>
      <c r="L1318" s="70"/>
      <c r="M1318" s="70"/>
      <c r="N1318" s="70"/>
      <c r="O1318" s="70"/>
      <c r="P1318" s="70"/>
      <c r="Q1318" s="70"/>
      <c r="R1318" s="70"/>
      <c r="S1318" s="70"/>
      <c r="T1318" s="70"/>
      <c r="U1318" s="70"/>
      <c r="V1318" s="70"/>
      <c r="W1318" s="70"/>
      <c r="X1318" s="70"/>
      <c r="Y1318" s="70"/>
      <c r="Z1318" s="70"/>
      <c r="AA1318" s="70"/>
      <c r="AB1318" s="70">
        <v>84222</v>
      </c>
      <c r="AC1318" s="70">
        <v>59456.793701000002</v>
      </c>
      <c r="AD1318" s="70"/>
      <c r="AE1318" s="70"/>
      <c r="AF1318" s="70"/>
      <c r="AG1318" s="70"/>
      <c r="AH1318" s="70"/>
      <c r="AI1318" s="70"/>
      <c r="AJ1318" s="70"/>
      <c r="AK1318" s="70"/>
      <c r="AL1318" s="70"/>
      <c r="AM1318" s="70"/>
      <c r="AN1318" s="70">
        <v>84222</v>
      </c>
      <c r="AO1318" s="70">
        <v>59456.793701000002</v>
      </c>
    </row>
    <row r="1319" spans="1:41" x14ac:dyDescent="0.25">
      <c r="A1319" s="72">
        <v>15039</v>
      </c>
      <c r="B1319" s="70"/>
      <c r="C1319" s="70"/>
      <c r="D1319" s="70"/>
      <c r="E1319" s="70"/>
      <c r="F1319" s="70"/>
      <c r="G1319" s="70"/>
      <c r="H1319" s="70"/>
      <c r="I1319" s="70"/>
      <c r="J1319" s="70"/>
      <c r="K1319" s="70"/>
      <c r="L1319" s="70"/>
      <c r="M1319" s="70"/>
      <c r="N1319" s="70"/>
      <c r="O1319" s="70"/>
      <c r="P1319" s="70"/>
      <c r="Q1319" s="70"/>
      <c r="R1319" s="70"/>
      <c r="S1319" s="70"/>
      <c r="T1319" s="70"/>
      <c r="U1319" s="70"/>
      <c r="V1319" s="70"/>
      <c r="W1319" s="70"/>
      <c r="X1319" s="70"/>
      <c r="Y1319" s="70"/>
      <c r="Z1319" s="70"/>
      <c r="AA1319" s="70"/>
      <c r="AB1319" s="70">
        <v>72760</v>
      </c>
      <c r="AC1319" s="70">
        <v>70889.292480000004</v>
      </c>
      <c r="AD1319" s="70"/>
      <c r="AE1319" s="70"/>
      <c r="AF1319" s="70"/>
      <c r="AG1319" s="70"/>
      <c r="AH1319" s="70"/>
      <c r="AI1319" s="70"/>
      <c r="AJ1319" s="70"/>
      <c r="AK1319" s="70"/>
      <c r="AL1319" s="70"/>
      <c r="AM1319" s="70"/>
      <c r="AN1319" s="70">
        <v>72760</v>
      </c>
      <c r="AO1319" s="70">
        <v>70889.292480000004</v>
      </c>
    </row>
    <row r="1320" spans="1:41" x14ac:dyDescent="0.25">
      <c r="A1320" s="72">
        <v>15042</v>
      </c>
      <c r="B1320" s="70"/>
      <c r="C1320" s="70"/>
      <c r="D1320" s="70"/>
      <c r="E1320" s="70"/>
      <c r="F1320" s="70"/>
      <c r="G1320" s="70"/>
      <c r="H1320" s="70"/>
      <c r="I1320" s="70"/>
      <c r="J1320" s="70"/>
      <c r="K1320" s="70"/>
      <c r="L1320" s="70"/>
      <c r="M1320" s="70"/>
      <c r="N1320" s="70"/>
      <c r="O1320" s="70"/>
      <c r="P1320" s="70"/>
      <c r="Q1320" s="70"/>
      <c r="R1320" s="70"/>
      <c r="S1320" s="70"/>
      <c r="T1320" s="70"/>
      <c r="U1320" s="70"/>
      <c r="V1320" s="70"/>
      <c r="W1320" s="70"/>
      <c r="X1320" s="70"/>
      <c r="Y1320" s="70"/>
      <c r="Z1320" s="70"/>
      <c r="AA1320" s="70"/>
      <c r="AB1320" s="70">
        <v>45149</v>
      </c>
      <c r="AC1320" s="70">
        <v>43996.697325999994</v>
      </c>
      <c r="AD1320" s="70"/>
      <c r="AE1320" s="70"/>
      <c r="AF1320" s="70"/>
      <c r="AG1320" s="70"/>
      <c r="AH1320" s="70"/>
      <c r="AI1320" s="70"/>
      <c r="AJ1320" s="70"/>
      <c r="AK1320" s="70"/>
      <c r="AL1320" s="70"/>
      <c r="AM1320" s="70"/>
      <c r="AN1320" s="70">
        <v>45149</v>
      </c>
      <c r="AO1320" s="70">
        <v>43996.697325999994</v>
      </c>
    </row>
    <row r="1321" spans="1:41" x14ac:dyDescent="0.25">
      <c r="A1321" s="72">
        <v>15051</v>
      </c>
      <c r="B1321" s="70"/>
      <c r="C1321" s="70"/>
      <c r="D1321" s="70"/>
      <c r="E1321" s="70"/>
      <c r="F1321" s="70"/>
      <c r="G1321" s="70"/>
      <c r="H1321" s="70"/>
      <c r="I1321" s="70"/>
      <c r="J1321" s="70"/>
      <c r="K1321" s="70"/>
      <c r="L1321" s="70"/>
      <c r="M1321" s="70"/>
      <c r="N1321" s="70"/>
      <c r="O1321" s="70"/>
      <c r="P1321" s="70"/>
      <c r="Q1321" s="70"/>
      <c r="R1321" s="70"/>
      <c r="S1321" s="70"/>
      <c r="T1321" s="70"/>
      <c r="U1321" s="70"/>
      <c r="V1321" s="70"/>
      <c r="W1321" s="70"/>
      <c r="X1321" s="70"/>
      <c r="Y1321" s="70"/>
      <c r="Z1321" s="70"/>
      <c r="AA1321" s="70"/>
      <c r="AB1321" s="70">
        <v>10437</v>
      </c>
      <c r="AC1321" s="70">
        <v>10767.894432000001</v>
      </c>
      <c r="AD1321" s="70"/>
      <c r="AE1321" s="70"/>
      <c r="AF1321" s="70"/>
      <c r="AG1321" s="70"/>
      <c r="AH1321" s="70"/>
      <c r="AI1321" s="70"/>
      <c r="AJ1321" s="70"/>
      <c r="AK1321" s="70"/>
      <c r="AL1321" s="70"/>
      <c r="AM1321" s="70"/>
      <c r="AN1321" s="70">
        <v>10437</v>
      </c>
      <c r="AO1321" s="70">
        <v>10767.894432000001</v>
      </c>
    </row>
    <row r="1322" spans="1:41" x14ac:dyDescent="0.25">
      <c r="A1322" s="72">
        <v>15064</v>
      </c>
      <c r="B1322" s="70"/>
      <c r="C1322" s="70"/>
      <c r="D1322" s="70"/>
      <c r="E1322" s="70"/>
      <c r="F1322" s="70"/>
      <c r="G1322" s="70"/>
      <c r="H1322" s="70"/>
      <c r="I1322" s="70"/>
      <c r="J1322" s="70"/>
      <c r="K1322" s="70"/>
      <c r="L1322" s="70"/>
      <c r="M1322" s="70"/>
      <c r="N1322" s="70"/>
      <c r="O1322" s="70"/>
      <c r="P1322" s="70"/>
      <c r="Q1322" s="70"/>
      <c r="R1322" s="70"/>
      <c r="S1322" s="70"/>
      <c r="T1322" s="70"/>
      <c r="U1322" s="70"/>
      <c r="V1322" s="70"/>
      <c r="W1322" s="70"/>
      <c r="X1322" s="70"/>
      <c r="Y1322" s="70"/>
      <c r="Z1322" s="70"/>
      <c r="AA1322" s="70"/>
      <c r="AB1322" s="70">
        <v>82822</v>
      </c>
      <c r="AC1322" s="70">
        <v>103811.31933499999</v>
      </c>
      <c r="AD1322" s="70"/>
      <c r="AE1322" s="70"/>
      <c r="AF1322" s="70"/>
      <c r="AG1322" s="70"/>
      <c r="AH1322" s="70"/>
      <c r="AI1322" s="70"/>
      <c r="AJ1322" s="70"/>
      <c r="AK1322" s="70"/>
      <c r="AL1322" s="70"/>
      <c r="AM1322" s="70"/>
      <c r="AN1322" s="70">
        <v>82822</v>
      </c>
      <c r="AO1322" s="70">
        <v>103811.31933499999</v>
      </c>
    </row>
    <row r="1323" spans="1:41" x14ac:dyDescent="0.25">
      <c r="A1323" s="72">
        <v>15065</v>
      </c>
      <c r="B1323" s="70"/>
      <c r="C1323" s="70"/>
      <c r="D1323" s="70"/>
      <c r="E1323" s="70"/>
      <c r="F1323" s="70"/>
      <c r="G1323" s="70"/>
      <c r="H1323" s="70"/>
      <c r="I1323" s="70"/>
      <c r="J1323" s="70"/>
      <c r="K1323" s="70"/>
      <c r="L1323" s="70"/>
      <c r="M1323" s="70"/>
      <c r="N1323" s="70"/>
      <c r="O1323" s="70"/>
      <c r="P1323" s="70"/>
      <c r="Q1323" s="70"/>
      <c r="R1323" s="70"/>
      <c r="S1323" s="70"/>
      <c r="T1323" s="70"/>
      <c r="U1323" s="70"/>
      <c r="V1323" s="70"/>
      <c r="W1323" s="70"/>
      <c r="X1323" s="70"/>
      <c r="Y1323" s="70"/>
      <c r="Z1323" s="70"/>
      <c r="AA1323" s="70"/>
      <c r="AB1323" s="70">
        <v>83493</v>
      </c>
      <c r="AC1323" s="70">
        <v>99870.664550000001</v>
      </c>
      <c r="AD1323" s="70"/>
      <c r="AE1323" s="70"/>
      <c r="AF1323" s="70"/>
      <c r="AG1323" s="70"/>
      <c r="AH1323" s="70"/>
      <c r="AI1323" s="70"/>
      <c r="AJ1323" s="70"/>
      <c r="AK1323" s="70"/>
      <c r="AL1323" s="70"/>
      <c r="AM1323" s="70"/>
      <c r="AN1323" s="70">
        <v>83493</v>
      </c>
      <c r="AO1323" s="70">
        <v>99870.664550000001</v>
      </c>
    </row>
    <row r="1324" spans="1:41" x14ac:dyDescent="0.25">
      <c r="A1324" s="72">
        <v>15080</v>
      </c>
      <c r="B1324" s="70"/>
      <c r="C1324" s="70"/>
      <c r="D1324" s="70"/>
      <c r="E1324" s="70"/>
      <c r="F1324" s="70"/>
      <c r="G1324" s="70"/>
      <c r="H1324" s="70"/>
      <c r="I1324" s="70"/>
      <c r="J1324" s="70"/>
      <c r="K1324" s="70"/>
      <c r="L1324" s="70"/>
      <c r="M1324" s="70"/>
      <c r="N1324" s="70">
        <v>17800</v>
      </c>
      <c r="O1324" s="70">
        <v>12478.502074</v>
      </c>
      <c r="P1324" s="70"/>
      <c r="Q1324" s="70"/>
      <c r="R1324" s="70"/>
      <c r="S1324" s="70"/>
      <c r="T1324" s="70"/>
      <c r="U1324" s="70"/>
      <c r="V1324" s="70"/>
      <c r="W1324" s="70"/>
      <c r="X1324" s="70"/>
      <c r="Y1324" s="70"/>
      <c r="Z1324" s="70"/>
      <c r="AA1324" s="70"/>
      <c r="AB1324" s="70"/>
      <c r="AC1324" s="70"/>
      <c r="AD1324" s="70"/>
      <c r="AE1324" s="70"/>
      <c r="AF1324" s="70"/>
      <c r="AG1324" s="70"/>
      <c r="AH1324" s="70"/>
      <c r="AI1324" s="70"/>
      <c r="AJ1324" s="70"/>
      <c r="AK1324" s="70"/>
      <c r="AL1324" s="70"/>
      <c r="AM1324" s="70"/>
      <c r="AN1324" s="70">
        <v>17800</v>
      </c>
      <c r="AO1324" s="70">
        <v>12478.502074</v>
      </c>
    </row>
    <row r="1325" spans="1:41" x14ac:dyDescent="0.25">
      <c r="A1325" s="72">
        <v>15081</v>
      </c>
      <c r="B1325" s="70"/>
      <c r="C1325" s="70"/>
      <c r="D1325" s="70"/>
      <c r="E1325" s="70"/>
      <c r="F1325" s="70"/>
      <c r="G1325" s="70"/>
      <c r="H1325" s="70"/>
      <c r="I1325" s="70"/>
      <c r="J1325" s="70"/>
      <c r="K1325" s="70"/>
      <c r="L1325" s="70"/>
      <c r="M1325" s="70"/>
      <c r="N1325" s="70"/>
      <c r="O1325" s="70"/>
      <c r="P1325" s="70"/>
      <c r="Q1325" s="70"/>
      <c r="R1325" s="70"/>
      <c r="S1325" s="70"/>
      <c r="T1325" s="70"/>
      <c r="U1325" s="70"/>
      <c r="V1325" s="70"/>
      <c r="W1325" s="70"/>
      <c r="X1325" s="70"/>
      <c r="Y1325" s="70"/>
      <c r="Z1325" s="70"/>
      <c r="AA1325" s="70"/>
      <c r="AB1325" s="70">
        <v>98047</v>
      </c>
      <c r="AC1325" s="70">
        <v>116859.00683500001</v>
      </c>
      <c r="AD1325" s="70"/>
      <c r="AE1325" s="70"/>
      <c r="AF1325" s="70"/>
      <c r="AG1325" s="70"/>
      <c r="AH1325" s="70"/>
      <c r="AI1325" s="70"/>
      <c r="AJ1325" s="70"/>
      <c r="AK1325" s="70"/>
      <c r="AL1325" s="70"/>
      <c r="AM1325" s="70"/>
      <c r="AN1325" s="70">
        <v>98047</v>
      </c>
      <c r="AO1325" s="70">
        <v>116859.00683500001</v>
      </c>
    </row>
    <row r="1326" spans="1:41" x14ac:dyDescent="0.25">
      <c r="A1326" s="72">
        <v>15092</v>
      </c>
      <c r="B1326" s="70"/>
      <c r="C1326" s="70"/>
      <c r="D1326" s="70"/>
      <c r="E1326" s="70"/>
      <c r="F1326" s="70"/>
      <c r="G1326" s="70"/>
      <c r="H1326" s="70"/>
      <c r="I1326" s="70"/>
      <c r="J1326" s="70"/>
      <c r="K1326" s="70"/>
      <c r="L1326" s="70"/>
      <c r="M1326" s="70"/>
      <c r="N1326" s="70"/>
      <c r="O1326" s="70"/>
      <c r="P1326" s="70"/>
      <c r="Q1326" s="70"/>
      <c r="R1326" s="70"/>
      <c r="S1326" s="70"/>
      <c r="T1326" s="70"/>
      <c r="U1326" s="70"/>
      <c r="V1326" s="70"/>
      <c r="W1326" s="70"/>
      <c r="X1326" s="70"/>
      <c r="Y1326" s="70"/>
      <c r="Z1326" s="70"/>
      <c r="AA1326" s="70"/>
      <c r="AB1326" s="70">
        <v>11049</v>
      </c>
      <c r="AC1326" s="70">
        <v>6208.4968200000003</v>
      </c>
      <c r="AD1326" s="70"/>
      <c r="AE1326" s="70"/>
      <c r="AF1326" s="70"/>
      <c r="AG1326" s="70"/>
      <c r="AH1326" s="70"/>
      <c r="AI1326" s="70"/>
      <c r="AJ1326" s="70"/>
      <c r="AK1326" s="70"/>
      <c r="AL1326" s="70"/>
      <c r="AM1326" s="70"/>
      <c r="AN1326" s="70">
        <v>11049</v>
      </c>
      <c r="AO1326" s="70">
        <v>6208.4968200000003</v>
      </c>
    </row>
    <row r="1327" spans="1:41" x14ac:dyDescent="0.25">
      <c r="A1327" s="72">
        <v>15102</v>
      </c>
      <c r="B1327" s="70"/>
      <c r="C1327" s="70"/>
      <c r="D1327" s="70"/>
      <c r="E1327" s="70"/>
      <c r="F1327" s="70"/>
      <c r="G1327" s="70"/>
      <c r="H1327" s="70"/>
      <c r="I1327" s="70"/>
      <c r="J1327" s="70"/>
      <c r="K1327" s="70"/>
      <c r="L1327" s="70"/>
      <c r="M1327" s="70"/>
      <c r="N1327" s="70"/>
      <c r="O1327" s="70"/>
      <c r="P1327" s="70"/>
      <c r="Q1327" s="70"/>
      <c r="R1327" s="70"/>
      <c r="S1327" s="70"/>
      <c r="T1327" s="70"/>
      <c r="U1327" s="70"/>
      <c r="V1327" s="70"/>
      <c r="W1327" s="70"/>
      <c r="X1327" s="70"/>
      <c r="Y1327" s="70"/>
      <c r="Z1327" s="70"/>
      <c r="AA1327" s="70"/>
      <c r="AB1327" s="70">
        <v>18592</v>
      </c>
      <c r="AC1327" s="70">
        <v>26224.116119999999</v>
      </c>
      <c r="AD1327" s="70"/>
      <c r="AE1327" s="70"/>
      <c r="AF1327" s="70"/>
      <c r="AG1327" s="70"/>
      <c r="AH1327" s="70"/>
      <c r="AI1327" s="70"/>
      <c r="AJ1327" s="70"/>
      <c r="AK1327" s="70"/>
      <c r="AL1327" s="70"/>
      <c r="AM1327" s="70"/>
      <c r="AN1327" s="70">
        <v>18592</v>
      </c>
      <c r="AO1327" s="70">
        <v>26224.116119999999</v>
      </c>
    </row>
    <row r="1328" spans="1:41" x14ac:dyDescent="0.25">
      <c r="A1328" s="72">
        <v>15125</v>
      </c>
      <c r="B1328" s="70"/>
      <c r="C1328" s="70"/>
      <c r="D1328" s="70"/>
      <c r="E1328" s="70"/>
      <c r="F1328" s="70"/>
      <c r="G1328" s="70"/>
      <c r="H1328" s="70"/>
      <c r="I1328" s="70"/>
      <c r="J1328" s="70"/>
      <c r="K1328" s="70"/>
      <c r="L1328" s="70"/>
      <c r="M1328" s="70"/>
      <c r="N1328" s="70"/>
      <c r="O1328" s="70"/>
      <c r="P1328" s="70"/>
      <c r="Q1328" s="70"/>
      <c r="R1328" s="70"/>
      <c r="S1328" s="70"/>
      <c r="T1328" s="70"/>
      <c r="U1328" s="70"/>
      <c r="V1328" s="70"/>
      <c r="W1328" s="70"/>
      <c r="X1328" s="70"/>
      <c r="Y1328" s="70"/>
      <c r="Z1328" s="70"/>
      <c r="AA1328" s="70"/>
      <c r="AB1328" s="70">
        <v>1289</v>
      </c>
      <c r="AC1328" s="70">
        <v>1215.5089420000002</v>
      </c>
      <c r="AD1328" s="70"/>
      <c r="AE1328" s="70"/>
      <c r="AF1328" s="70"/>
      <c r="AG1328" s="70"/>
      <c r="AH1328" s="70"/>
      <c r="AI1328" s="70"/>
      <c r="AJ1328" s="70"/>
      <c r="AK1328" s="70"/>
      <c r="AL1328" s="70"/>
      <c r="AM1328" s="70"/>
      <c r="AN1328" s="70">
        <v>1289</v>
      </c>
      <c r="AO1328" s="70">
        <v>1215.5089420000002</v>
      </c>
    </row>
    <row r="1329" spans="1:41" x14ac:dyDescent="0.25">
      <c r="A1329" s="72">
        <v>15139</v>
      </c>
      <c r="B1329" s="70"/>
      <c r="C1329" s="70"/>
      <c r="D1329" s="70"/>
      <c r="E1329" s="70"/>
      <c r="F1329" s="70"/>
      <c r="G1329" s="70"/>
      <c r="H1329" s="70"/>
      <c r="I1329" s="70"/>
      <c r="J1329" s="70"/>
      <c r="K1329" s="70"/>
      <c r="L1329" s="70"/>
      <c r="M1329" s="70"/>
      <c r="N1329" s="70"/>
      <c r="O1329" s="70"/>
      <c r="P1329" s="70"/>
      <c r="Q1329" s="70"/>
      <c r="R1329" s="70"/>
      <c r="S1329" s="70"/>
      <c r="T1329" s="70"/>
      <c r="U1329" s="70"/>
      <c r="V1329" s="70"/>
      <c r="W1329" s="70"/>
      <c r="X1329" s="70"/>
      <c r="Y1329" s="70"/>
      <c r="Z1329" s="70"/>
      <c r="AA1329" s="70"/>
      <c r="AB1329" s="70">
        <v>14982</v>
      </c>
      <c r="AC1329" s="70">
        <v>10448.513671000001</v>
      </c>
      <c r="AD1329" s="70"/>
      <c r="AE1329" s="70"/>
      <c r="AF1329" s="70"/>
      <c r="AG1329" s="70"/>
      <c r="AH1329" s="70"/>
      <c r="AI1329" s="70"/>
      <c r="AJ1329" s="70"/>
      <c r="AK1329" s="70"/>
      <c r="AL1329" s="70"/>
      <c r="AM1329" s="70"/>
      <c r="AN1329" s="70">
        <v>14982</v>
      </c>
      <c r="AO1329" s="70">
        <v>10448.513671000001</v>
      </c>
    </row>
    <row r="1330" spans="1:41" x14ac:dyDescent="0.25">
      <c r="A1330" s="72">
        <v>15144</v>
      </c>
      <c r="B1330" s="70"/>
      <c r="C1330" s="70"/>
      <c r="D1330" s="70"/>
      <c r="E1330" s="70"/>
      <c r="F1330" s="70"/>
      <c r="G1330" s="70"/>
      <c r="H1330" s="70"/>
      <c r="I1330" s="70"/>
      <c r="J1330" s="70"/>
      <c r="K1330" s="70"/>
      <c r="L1330" s="70"/>
      <c r="M1330" s="70"/>
      <c r="N1330" s="70"/>
      <c r="O1330" s="70"/>
      <c r="P1330" s="70"/>
      <c r="Q1330" s="70"/>
      <c r="R1330" s="70"/>
      <c r="S1330" s="70"/>
      <c r="T1330" s="70"/>
      <c r="U1330" s="70"/>
      <c r="V1330" s="70"/>
      <c r="W1330" s="70"/>
      <c r="X1330" s="70"/>
      <c r="Y1330" s="70"/>
      <c r="Z1330" s="70"/>
      <c r="AA1330" s="70"/>
      <c r="AB1330" s="70">
        <v>6801</v>
      </c>
      <c r="AC1330" s="70">
        <v>4590.0135200000004</v>
      </c>
      <c r="AD1330" s="70"/>
      <c r="AE1330" s="70"/>
      <c r="AF1330" s="70"/>
      <c r="AG1330" s="70"/>
      <c r="AH1330" s="70"/>
      <c r="AI1330" s="70"/>
      <c r="AJ1330" s="70"/>
      <c r="AK1330" s="70"/>
      <c r="AL1330" s="70"/>
      <c r="AM1330" s="70"/>
      <c r="AN1330" s="70">
        <v>6801</v>
      </c>
      <c r="AO1330" s="70">
        <v>4590.0135200000004</v>
      </c>
    </row>
    <row r="1331" spans="1:41" x14ac:dyDescent="0.25">
      <c r="A1331" s="72">
        <v>15157</v>
      </c>
      <c r="B1331" s="70"/>
      <c r="C1331" s="70"/>
      <c r="D1331" s="70"/>
      <c r="E1331" s="70"/>
      <c r="F1331" s="70"/>
      <c r="G1331" s="70"/>
      <c r="H1331" s="70"/>
      <c r="I1331" s="70"/>
      <c r="J1331" s="70"/>
      <c r="K1331" s="70"/>
      <c r="L1331" s="70"/>
      <c r="M1331" s="70"/>
      <c r="N1331" s="70"/>
      <c r="O1331" s="70"/>
      <c r="P1331" s="70"/>
      <c r="Q1331" s="70"/>
      <c r="R1331" s="70"/>
      <c r="S1331" s="70"/>
      <c r="T1331" s="70"/>
      <c r="U1331" s="70"/>
      <c r="V1331" s="70"/>
      <c r="W1331" s="70"/>
      <c r="X1331" s="70"/>
      <c r="Y1331" s="70"/>
      <c r="Z1331" s="70"/>
      <c r="AA1331" s="70"/>
      <c r="AB1331" s="70">
        <v>44593</v>
      </c>
      <c r="AC1331" s="70">
        <v>49271.727293999997</v>
      </c>
      <c r="AD1331" s="70"/>
      <c r="AE1331" s="70"/>
      <c r="AF1331" s="70"/>
      <c r="AG1331" s="70"/>
      <c r="AH1331" s="70"/>
      <c r="AI1331" s="70"/>
      <c r="AJ1331" s="70"/>
      <c r="AK1331" s="70"/>
      <c r="AL1331" s="70"/>
      <c r="AM1331" s="70"/>
      <c r="AN1331" s="70">
        <v>44593</v>
      </c>
      <c r="AO1331" s="70">
        <v>49271.727293999997</v>
      </c>
    </row>
    <row r="1332" spans="1:41" x14ac:dyDescent="0.25">
      <c r="A1332" s="72">
        <v>15167</v>
      </c>
      <c r="B1332" s="70"/>
      <c r="C1332" s="70"/>
      <c r="D1332" s="70"/>
      <c r="E1332" s="70"/>
      <c r="F1332" s="70"/>
      <c r="G1332" s="70"/>
      <c r="H1332" s="70"/>
      <c r="I1332" s="70"/>
      <c r="J1332" s="70"/>
      <c r="K1332" s="70"/>
      <c r="L1332" s="70"/>
      <c r="M1332" s="70"/>
      <c r="N1332" s="70"/>
      <c r="O1332" s="70"/>
      <c r="P1332" s="70"/>
      <c r="Q1332" s="70"/>
      <c r="R1332" s="70"/>
      <c r="S1332" s="70"/>
      <c r="T1332" s="70"/>
      <c r="U1332" s="70"/>
      <c r="V1332" s="70"/>
      <c r="W1332" s="70"/>
      <c r="X1332" s="70"/>
      <c r="Y1332" s="70"/>
      <c r="Z1332" s="70"/>
      <c r="AA1332" s="70"/>
      <c r="AB1332" s="70">
        <v>4498</v>
      </c>
      <c r="AC1332" s="70">
        <v>978.6829110000001</v>
      </c>
      <c r="AD1332" s="70"/>
      <c r="AE1332" s="70"/>
      <c r="AF1332" s="70"/>
      <c r="AG1332" s="70"/>
      <c r="AH1332" s="70"/>
      <c r="AI1332" s="70"/>
      <c r="AJ1332" s="70"/>
      <c r="AK1332" s="70"/>
      <c r="AL1332" s="70"/>
      <c r="AM1332" s="70"/>
      <c r="AN1332" s="70">
        <v>4498</v>
      </c>
      <c r="AO1332" s="70">
        <v>978.6829110000001</v>
      </c>
    </row>
    <row r="1333" spans="1:41" x14ac:dyDescent="0.25">
      <c r="A1333" s="72">
        <v>15170</v>
      </c>
      <c r="B1333" s="70"/>
      <c r="C1333" s="70"/>
      <c r="D1333" s="70"/>
      <c r="E1333" s="70"/>
      <c r="F1333" s="70"/>
      <c r="G1333" s="70"/>
      <c r="H1333" s="70"/>
      <c r="I1333" s="70"/>
      <c r="J1333" s="70"/>
      <c r="K1333" s="70"/>
      <c r="L1333" s="70"/>
      <c r="M1333" s="70"/>
      <c r="N1333" s="70"/>
      <c r="O1333" s="70"/>
      <c r="P1333" s="70"/>
      <c r="Q1333" s="70"/>
      <c r="R1333" s="70"/>
      <c r="S1333" s="70"/>
      <c r="T1333" s="70"/>
      <c r="U1333" s="70"/>
      <c r="V1333" s="70"/>
      <c r="W1333" s="70"/>
      <c r="X1333" s="70"/>
      <c r="Y1333" s="70"/>
      <c r="Z1333" s="70"/>
      <c r="AA1333" s="70"/>
      <c r="AB1333" s="70">
        <v>3676</v>
      </c>
      <c r="AC1333" s="70">
        <v>2784.2241869999998</v>
      </c>
      <c r="AD1333" s="70"/>
      <c r="AE1333" s="70"/>
      <c r="AF1333" s="70"/>
      <c r="AG1333" s="70"/>
      <c r="AH1333" s="70"/>
      <c r="AI1333" s="70"/>
      <c r="AJ1333" s="70"/>
      <c r="AK1333" s="70"/>
      <c r="AL1333" s="70"/>
      <c r="AM1333" s="70"/>
      <c r="AN1333" s="70">
        <v>3676</v>
      </c>
      <c r="AO1333" s="70">
        <v>2784.2241869999998</v>
      </c>
    </row>
    <row r="1334" spans="1:41" x14ac:dyDescent="0.25">
      <c r="A1334" s="72">
        <v>15171</v>
      </c>
      <c r="B1334" s="70"/>
      <c r="C1334" s="70"/>
      <c r="D1334" s="70"/>
      <c r="E1334" s="70"/>
      <c r="F1334" s="70"/>
      <c r="G1334" s="70"/>
      <c r="H1334" s="70"/>
      <c r="I1334" s="70"/>
      <c r="J1334" s="70"/>
      <c r="K1334" s="70"/>
      <c r="L1334" s="70"/>
      <c r="M1334" s="70"/>
      <c r="N1334" s="70"/>
      <c r="O1334" s="70"/>
      <c r="P1334" s="70"/>
      <c r="Q1334" s="70"/>
      <c r="R1334" s="70"/>
      <c r="S1334" s="70"/>
      <c r="T1334" s="70"/>
      <c r="U1334" s="70"/>
      <c r="V1334" s="70"/>
      <c r="W1334" s="70"/>
      <c r="X1334" s="70"/>
      <c r="Y1334" s="70"/>
      <c r="Z1334" s="70"/>
      <c r="AA1334" s="70"/>
      <c r="AB1334" s="70">
        <v>36446</v>
      </c>
      <c r="AC1334" s="70">
        <v>38688.133392000003</v>
      </c>
      <c r="AD1334" s="70"/>
      <c r="AE1334" s="70"/>
      <c r="AF1334" s="70"/>
      <c r="AG1334" s="70"/>
      <c r="AH1334" s="70"/>
      <c r="AI1334" s="70"/>
      <c r="AJ1334" s="70"/>
      <c r="AK1334" s="70"/>
      <c r="AL1334" s="70"/>
      <c r="AM1334" s="70"/>
      <c r="AN1334" s="70">
        <v>36446</v>
      </c>
      <c r="AO1334" s="70">
        <v>38688.133392000003</v>
      </c>
    </row>
    <row r="1335" spans="1:41" x14ac:dyDescent="0.25">
      <c r="A1335" s="72">
        <v>15174</v>
      </c>
      <c r="B1335" s="70"/>
      <c r="C1335" s="70"/>
      <c r="D1335" s="70"/>
      <c r="E1335" s="70"/>
      <c r="F1335" s="70"/>
      <c r="G1335" s="70"/>
      <c r="H1335" s="70"/>
      <c r="I1335" s="70"/>
      <c r="J1335" s="70"/>
      <c r="K1335" s="70"/>
      <c r="L1335" s="70"/>
      <c r="M1335" s="70"/>
      <c r="N1335" s="70"/>
      <c r="O1335" s="70"/>
      <c r="P1335" s="70"/>
      <c r="Q1335" s="70"/>
      <c r="R1335" s="70"/>
      <c r="S1335" s="70"/>
      <c r="T1335" s="70"/>
      <c r="U1335" s="70"/>
      <c r="V1335" s="70"/>
      <c r="W1335" s="70"/>
      <c r="X1335" s="70"/>
      <c r="Y1335" s="70"/>
      <c r="Z1335" s="70"/>
      <c r="AA1335" s="70"/>
      <c r="AB1335" s="70">
        <v>8575</v>
      </c>
      <c r="AC1335" s="70">
        <v>9633.4465339999988</v>
      </c>
      <c r="AD1335" s="70"/>
      <c r="AE1335" s="70"/>
      <c r="AF1335" s="70"/>
      <c r="AG1335" s="70"/>
      <c r="AH1335" s="70"/>
      <c r="AI1335" s="70"/>
      <c r="AJ1335" s="70"/>
      <c r="AK1335" s="70"/>
      <c r="AL1335" s="70"/>
      <c r="AM1335" s="70"/>
      <c r="AN1335" s="70">
        <v>8575</v>
      </c>
      <c r="AO1335" s="70">
        <v>9633.4465339999988</v>
      </c>
    </row>
    <row r="1336" spans="1:41" x14ac:dyDescent="0.25">
      <c r="A1336" s="72">
        <v>15176</v>
      </c>
      <c r="B1336" s="70"/>
      <c r="C1336" s="70"/>
      <c r="D1336" s="70"/>
      <c r="E1336" s="70"/>
      <c r="F1336" s="70"/>
      <c r="G1336" s="70"/>
      <c r="H1336" s="70"/>
      <c r="I1336" s="70"/>
      <c r="J1336" s="70"/>
      <c r="K1336" s="70"/>
      <c r="L1336" s="70"/>
      <c r="M1336" s="70"/>
      <c r="N1336" s="70"/>
      <c r="O1336" s="70"/>
      <c r="P1336" s="70"/>
      <c r="Q1336" s="70"/>
      <c r="R1336" s="70"/>
      <c r="S1336" s="70"/>
      <c r="T1336" s="70"/>
      <c r="U1336" s="70"/>
      <c r="V1336" s="70"/>
      <c r="W1336" s="70"/>
      <c r="X1336" s="70"/>
      <c r="Y1336" s="70"/>
      <c r="Z1336" s="70"/>
      <c r="AA1336" s="70"/>
      <c r="AB1336" s="70">
        <v>50375</v>
      </c>
      <c r="AC1336" s="70">
        <v>78381.763670999993</v>
      </c>
      <c r="AD1336" s="70"/>
      <c r="AE1336" s="70"/>
      <c r="AF1336" s="70"/>
      <c r="AG1336" s="70"/>
      <c r="AH1336" s="70"/>
      <c r="AI1336" s="70"/>
      <c r="AJ1336" s="70"/>
      <c r="AK1336" s="70"/>
      <c r="AL1336" s="70"/>
      <c r="AM1336" s="70"/>
      <c r="AN1336" s="70">
        <v>50375</v>
      </c>
      <c r="AO1336" s="70">
        <v>78381.763670999993</v>
      </c>
    </row>
    <row r="1337" spans="1:41" x14ac:dyDescent="0.25">
      <c r="A1337" s="72">
        <v>15187</v>
      </c>
      <c r="B1337" s="70"/>
      <c r="C1337" s="70"/>
      <c r="D1337" s="70"/>
      <c r="E1337" s="70"/>
      <c r="F1337" s="70"/>
      <c r="G1337" s="70"/>
      <c r="H1337" s="70"/>
      <c r="I1337" s="70"/>
      <c r="J1337" s="70"/>
      <c r="K1337" s="70"/>
      <c r="L1337" s="70"/>
      <c r="M1337" s="70"/>
      <c r="N1337" s="70"/>
      <c r="O1337" s="70"/>
      <c r="P1337" s="70"/>
      <c r="Q1337" s="70"/>
      <c r="R1337" s="70"/>
      <c r="S1337" s="70"/>
      <c r="T1337" s="70"/>
      <c r="U1337" s="70"/>
      <c r="V1337" s="70"/>
      <c r="W1337" s="70"/>
      <c r="X1337" s="70"/>
      <c r="Y1337" s="70"/>
      <c r="Z1337" s="70"/>
      <c r="AA1337" s="70"/>
      <c r="AB1337" s="70">
        <v>126261</v>
      </c>
      <c r="AC1337" s="70">
        <v>100920.398436</v>
      </c>
      <c r="AD1337" s="70"/>
      <c r="AE1337" s="70"/>
      <c r="AF1337" s="70"/>
      <c r="AG1337" s="70"/>
      <c r="AH1337" s="70"/>
      <c r="AI1337" s="70"/>
      <c r="AJ1337" s="70"/>
      <c r="AK1337" s="70"/>
      <c r="AL1337" s="70"/>
      <c r="AM1337" s="70"/>
      <c r="AN1337" s="70">
        <v>126261</v>
      </c>
      <c r="AO1337" s="70">
        <v>100920.398436</v>
      </c>
    </row>
    <row r="1338" spans="1:41" x14ac:dyDescent="0.25">
      <c r="A1338" s="72">
        <v>15188</v>
      </c>
      <c r="B1338" s="70"/>
      <c r="C1338" s="70"/>
      <c r="D1338" s="70"/>
      <c r="E1338" s="70"/>
      <c r="F1338" s="70"/>
      <c r="G1338" s="70"/>
      <c r="H1338" s="70"/>
      <c r="I1338" s="70"/>
      <c r="J1338" s="70"/>
      <c r="K1338" s="70"/>
      <c r="L1338" s="70"/>
      <c r="M1338" s="70"/>
      <c r="N1338" s="70"/>
      <c r="O1338" s="70"/>
      <c r="P1338" s="70"/>
      <c r="Q1338" s="70"/>
      <c r="R1338" s="70"/>
      <c r="S1338" s="70"/>
      <c r="T1338" s="70"/>
      <c r="U1338" s="70"/>
      <c r="V1338" s="70"/>
      <c r="W1338" s="70"/>
      <c r="X1338" s="70"/>
      <c r="Y1338" s="70"/>
      <c r="Z1338" s="70"/>
      <c r="AA1338" s="70"/>
      <c r="AB1338" s="70">
        <v>111087</v>
      </c>
      <c r="AC1338" s="70">
        <v>115209.22070199999</v>
      </c>
      <c r="AD1338" s="70"/>
      <c r="AE1338" s="70"/>
      <c r="AF1338" s="70"/>
      <c r="AG1338" s="70"/>
      <c r="AH1338" s="70"/>
      <c r="AI1338" s="70"/>
      <c r="AJ1338" s="70"/>
      <c r="AK1338" s="70"/>
      <c r="AL1338" s="70"/>
      <c r="AM1338" s="70"/>
      <c r="AN1338" s="70">
        <v>111087</v>
      </c>
      <c r="AO1338" s="70">
        <v>115209.22070199999</v>
      </c>
    </row>
    <row r="1339" spans="1:41" x14ac:dyDescent="0.25">
      <c r="A1339" s="72">
        <v>15191</v>
      </c>
      <c r="B1339" s="70"/>
      <c r="C1339" s="70"/>
      <c r="D1339" s="70"/>
      <c r="E1339" s="70"/>
      <c r="F1339" s="70"/>
      <c r="G1339" s="70"/>
      <c r="H1339" s="70"/>
      <c r="I1339" s="70"/>
      <c r="J1339" s="70"/>
      <c r="K1339" s="70"/>
      <c r="L1339" s="70"/>
      <c r="M1339" s="70"/>
      <c r="N1339" s="70"/>
      <c r="O1339" s="70"/>
      <c r="P1339" s="70"/>
      <c r="Q1339" s="70"/>
      <c r="R1339" s="70"/>
      <c r="S1339" s="70"/>
      <c r="T1339" s="70"/>
      <c r="U1339" s="70"/>
      <c r="V1339" s="70"/>
      <c r="W1339" s="70"/>
      <c r="X1339" s="70"/>
      <c r="Y1339" s="70"/>
      <c r="Z1339" s="70"/>
      <c r="AA1339" s="70"/>
      <c r="AB1339" s="70">
        <v>96872</v>
      </c>
      <c r="AC1339" s="70">
        <v>111298.34228499999</v>
      </c>
      <c r="AD1339" s="70"/>
      <c r="AE1339" s="70"/>
      <c r="AF1339" s="70"/>
      <c r="AG1339" s="70"/>
      <c r="AH1339" s="70"/>
      <c r="AI1339" s="70"/>
      <c r="AJ1339" s="70"/>
      <c r="AK1339" s="70"/>
      <c r="AL1339" s="70"/>
      <c r="AM1339" s="70"/>
      <c r="AN1339" s="70">
        <v>96872</v>
      </c>
      <c r="AO1339" s="70">
        <v>111298.34228499999</v>
      </c>
    </row>
    <row r="1340" spans="1:41" x14ac:dyDescent="0.25">
      <c r="A1340" s="72">
        <v>15196</v>
      </c>
      <c r="B1340" s="70"/>
      <c r="C1340" s="70"/>
      <c r="D1340" s="70"/>
      <c r="E1340" s="70"/>
      <c r="F1340" s="70"/>
      <c r="G1340" s="70"/>
      <c r="H1340" s="70"/>
      <c r="I1340" s="70"/>
      <c r="J1340" s="70"/>
      <c r="K1340" s="70"/>
      <c r="L1340" s="70"/>
      <c r="M1340" s="70"/>
      <c r="N1340" s="70"/>
      <c r="O1340" s="70"/>
      <c r="P1340" s="70"/>
      <c r="Q1340" s="70"/>
      <c r="R1340" s="70"/>
      <c r="S1340" s="70"/>
      <c r="T1340" s="70"/>
      <c r="U1340" s="70"/>
      <c r="V1340" s="70"/>
      <c r="W1340" s="70"/>
      <c r="X1340" s="70"/>
      <c r="Y1340" s="70"/>
      <c r="Z1340" s="70"/>
      <c r="AA1340" s="70"/>
      <c r="AB1340" s="70">
        <v>137544</v>
      </c>
      <c r="AC1340" s="70">
        <v>96895.338379000008</v>
      </c>
      <c r="AD1340" s="70"/>
      <c r="AE1340" s="70"/>
      <c r="AF1340" s="70"/>
      <c r="AG1340" s="70"/>
      <c r="AH1340" s="70"/>
      <c r="AI1340" s="70"/>
      <c r="AJ1340" s="70"/>
      <c r="AK1340" s="70"/>
      <c r="AL1340" s="70"/>
      <c r="AM1340" s="70"/>
      <c r="AN1340" s="70">
        <v>137544</v>
      </c>
      <c r="AO1340" s="70">
        <v>96895.338379000008</v>
      </c>
    </row>
    <row r="1341" spans="1:41" x14ac:dyDescent="0.25">
      <c r="A1341" s="72">
        <v>15197</v>
      </c>
      <c r="B1341" s="70"/>
      <c r="C1341" s="70"/>
      <c r="D1341" s="70"/>
      <c r="E1341" s="70"/>
      <c r="F1341" s="70"/>
      <c r="G1341" s="70"/>
      <c r="H1341" s="70"/>
      <c r="I1341" s="70"/>
      <c r="J1341" s="70"/>
      <c r="K1341" s="70"/>
      <c r="L1341" s="70"/>
      <c r="M1341" s="70"/>
      <c r="N1341" s="70"/>
      <c r="O1341" s="70"/>
      <c r="P1341" s="70"/>
      <c r="Q1341" s="70"/>
      <c r="R1341" s="70"/>
      <c r="S1341" s="70"/>
      <c r="T1341" s="70"/>
      <c r="U1341" s="70"/>
      <c r="V1341" s="70"/>
      <c r="W1341" s="70"/>
      <c r="X1341" s="70"/>
      <c r="Y1341" s="70"/>
      <c r="Z1341" s="70"/>
      <c r="AA1341" s="70"/>
      <c r="AB1341" s="70">
        <v>10875</v>
      </c>
      <c r="AC1341" s="70">
        <v>14403.00432</v>
      </c>
      <c r="AD1341" s="70"/>
      <c r="AE1341" s="70"/>
      <c r="AF1341" s="70"/>
      <c r="AG1341" s="70"/>
      <c r="AH1341" s="70"/>
      <c r="AI1341" s="70"/>
      <c r="AJ1341" s="70"/>
      <c r="AK1341" s="70"/>
      <c r="AL1341" s="70"/>
      <c r="AM1341" s="70"/>
      <c r="AN1341" s="70">
        <v>10875</v>
      </c>
      <c r="AO1341" s="70">
        <v>14403.00432</v>
      </c>
    </row>
    <row r="1342" spans="1:41" x14ac:dyDescent="0.25">
      <c r="A1342" s="72">
        <v>15205</v>
      </c>
      <c r="B1342" s="70"/>
      <c r="C1342" s="70"/>
      <c r="D1342" s="70"/>
      <c r="E1342" s="70"/>
      <c r="F1342" s="70"/>
      <c r="G1342" s="70"/>
      <c r="H1342" s="70"/>
      <c r="I1342" s="70"/>
      <c r="J1342" s="70"/>
      <c r="K1342" s="70"/>
      <c r="L1342" s="70"/>
      <c r="M1342" s="70"/>
      <c r="N1342" s="70"/>
      <c r="O1342" s="70"/>
      <c r="P1342" s="70"/>
      <c r="Q1342" s="70"/>
      <c r="R1342" s="70"/>
      <c r="S1342" s="70"/>
      <c r="T1342" s="70"/>
      <c r="U1342" s="70"/>
      <c r="V1342" s="70"/>
      <c r="W1342" s="70"/>
      <c r="X1342" s="70"/>
      <c r="Y1342" s="70"/>
      <c r="Z1342" s="70"/>
      <c r="AA1342" s="70"/>
      <c r="AB1342" s="70">
        <v>9669</v>
      </c>
      <c r="AC1342" s="70">
        <v>6024.3687170000003</v>
      </c>
      <c r="AD1342" s="70"/>
      <c r="AE1342" s="70"/>
      <c r="AF1342" s="70"/>
      <c r="AG1342" s="70"/>
      <c r="AH1342" s="70"/>
      <c r="AI1342" s="70"/>
      <c r="AJ1342" s="70"/>
      <c r="AK1342" s="70"/>
      <c r="AL1342" s="70"/>
      <c r="AM1342" s="70"/>
      <c r="AN1342" s="70">
        <v>9669</v>
      </c>
      <c r="AO1342" s="70">
        <v>6024.3687170000003</v>
      </c>
    </row>
    <row r="1343" spans="1:41" x14ac:dyDescent="0.25">
      <c r="A1343" s="72">
        <v>15206</v>
      </c>
      <c r="B1343" s="70"/>
      <c r="C1343" s="70"/>
      <c r="D1343" s="70"/>
      <c r="E1343" s="70"/>
      <c r="F1343" s="70"/>
      <c r="G1343" s="70"/>
      <c r="H1343" s="70"/>
      <c r="I1343" s="70"/>
      <c r="J1343" s="70"/>
      <c r="K1343" s="70"/>
      <c r="L1343" s="70"/>
      <c r="M1343" s="70"/>
      <c r="N1343" s="70"/>
      <c r="O1343" s="70"/>
      <c r="P1343" s="70"/>
      <c r="Q1343" s="70"/>
      <c r="R1343" s="70"/>
      <c r="S1343" s="70"/>
      <c r="T1343" s="70"/>
      <c r="U1343" s="70"/>
      <c r="V1343" s="70"/>
      <c r="W1343" s="70"/>
      <c r="X1343" s="70"/>
      <c r="Y1343" s="70"/>
      <c r="Z1343" s="70"/>
      <c r="AA1343" s="70"/>
      <c r="AB1343" s="70">
        <v>64571</v>
      </c>
      <c r="AC1343" s="70">
        <v>65203.155273999997</v>
      </c>
      <c r="AD1343" s="70"/>
      <c r="AE1343" s="70"/>
      <c r="AF1343" s="70"/>
      <c r="AG1343" s="70"/>
      <c r="AH1343" s="70"/>
      <c r="AI1343" s="70"/>
      <c r="AJ1343" s="70"/>
      <c r="AK1343" s="70"/>
      <c r="AL1343" s="70"/>
      <c r="AM1343" s="70"/>
      <c r="AN1343" s="70">
        <v>64571</v>
      </c>
      <c r="AO1343" s="70">
        <v>65203.155273999997</v>
      </c>
    </row>
    <row r="1344" spans="1:41" x14ac:dyDescent="0.25">
      <c r="A1344" s="72">
        <v>15220</v>
      </c>
      <c r="B1344" s="70"/>
      <c r="C1344" s="70"/>
      <c r="D1344" s="70"/>
      <c r="E1344" s="70"/>
      <c r="F1344" s="70"/>
      <c r="G1344" s="70"/>
      <c r="H1344" s="70"/>
      <c r="I1344" s="70"/>
      <c r="J1344" s="70"/>
      <c r="K1344" s="70"/>
      <c r="L1344" s="70"/>
      <c r="M1344" s="70"/>
      <c r="N1344" s="70"/>
      <c r="O1344" s="70"/>
      <c r="P1344" s="70"/>
      <c r="Q1344" s="70"/>
      <c r="R1344" s="70"/>
      <c r="S1344" s="70"/>
      <c r="T1344" s="70"/>
      <c r="U1344" s="70"/>
      <c r="V1344" s="70"/>
      <c r="W1344" s="70"/>
      <c r="X1344" s="70"/>
      <c r="Y1344" s="70"/>
      <c r="Z1344" s="70"/>
      <c r="AA1344" s="70"/>
      <c r="AB1344" s="70">
        <v>22155</v>
      </c>
      <c r="AC1344" s="70">
        <v>21001.101806000002</v>
      </c>
      <c r="AD1344" s="70"/>
      <c r="AE1344" s="70"/>
      <c r="AF1344" s="70"/>
      <c r="AG1344" s="70"/>
      <c r="AH1344" s="70"/>
      <c r="AI1344" s="70"/>
      <c r="AJ1344" s="70"/>
      <c r="AK1344" s="70"/>
      <c r="AL1344" s="70"/>
      <c r="AM1344" s="70"/>
      <c r="AN1344" s="70">
        <v>22155</v>
      </c>
      <c r="AO1344" s="70">
        <v>21001.101806000002</v>
      </c>
    </row>
    <row r="1345" spans="1:41" x14ac:dyDescent="0.25">
      <c r="A1345" s="72">
        <v>15230</v>
      </c>
      <c r="B1345" s="70"/>
      <c r="C1345" s="70"/>
      <c r="D1345" s="70"/>
      <c r="E1345" s="70"/>
      <c r="F1345" s="70"/>
      <c r="G1345" s="70"/>
      <c r="H1345" s="70"/>
      <c r="I1345" s="70"/>
      <c r="J1345" s="70"/>
      <c r="K1345" s="70"/>
      <c r="L1345" s="70"/>
      <c r="M1345" s="70"/>
      <c r="N1345" s="70"/>
      <c r="O1345" s="70"/>
      <c r="P1345" s="70"/>
      <c r="Q1345" s="70"/>
      <c r="R1345" s="70"/>
      <c r="S1345" s="70"/>
      <c r="T1345" s="70"/>
      <c r="U1345" s="70"/>
      <c r="V1345" s="70"/>
      <c r="W1345" s="70"/>
      <c r="X1345" s="70"/>
      <c r="Y1345" s="70"/>
      <c r="Z1345" s="70"/>
      <c r="AA1345" s="70"/>
      <c r="AB1345" s="70">
        <v>73735</v>
      </c>
      <c r="AC1345" s="70">
        <v>83393.964355999997</v>
      </c>
      <c r="AD1345" s="70"/>
      <c r="AE1345" s="70"/>
      <c r="AF1345" s="70"/>
      <c r="AG1345" s="70"/>
      <c r="AH1345" s="70"/>
      <c r="AI1345" s="70"/>
      <c r="AJ1345" s="70"/>
      <c r="AK1345" s="70"/>
      <c r="AL1345" s="70"/>
      <c r="AM1345" s="70"/>
      <c r="AN1345" s="70">
        <v>73735</v>
      </c>
      <c r="AO1345" s="70">
        <v>83393.964355999997</v>
      </c>
    </row>
    <row r="1346" spans="1:41" x14ac:dyDescent="0.25">
      <c r="A1346" s="72">
        <v>15235</v>
      </c>
      <c r="B1346" s="70"/>
      <c r="C1346" s="70"/>
      <c r="D1346" s="70"/>
      <c r="E1346" s="70"/>
      <c r="F1346" s="70"/>
      <c r="G1346" s="70"/>
      <c r="H1346" s="70"/>
      <c r="I1346" s="70"/>
      <c r="J1346" s="70"/>
      <c r="K1346" s="70"/>
      <c r="L1346" s="70"/>
      <c r="M1346" s="70"/>
      <c r="N1346" s="70"/>
      <c r="O1346" s="70"/>
      <c r="P1346" s="70"/>
      <c r="Q1346" s="70"/>
      <c r="R1346" s="70"/>
      <c r="S1346" s="70"/>
      <c r="T1346" s="70"/>
      <c r="U1346" s="70"/>
      <c r="V1346" s="70"/>
      <c r="W1346" s="70"/>
      <c r="X1346" s="70"/>
      <c r="Y1346" s="70"/>
      <c r="Z1346" s="70"/>
      <c r="AA1346" s="70"/>
      <c r="AB1346" s="70">
        <v>10870</v>
      </c>
      <c r="AC1346" s="70">
        <v>11799.759171999998</v>
      </c>
      <c r="AD1346" s="70"/>
      <c r="AE1346" s="70"/>
      <c r="AF1346" s="70"/>
      <c r="AG1346" s="70"/>
      <c r="AH1346" s="70"/>
      <c r="AI1346" s="70"/>
      <c r="AJ1346" s="70"/>
      <c r="AK1346" s="70"/>
      <c r="AL1346" s="70"/>
      <c r="AM1346" s="70"/>
      <c r="AN1346" s="70">
        <v>10870</v>
      </c>
      <c r="AO1346" s="70">
        <v>11799.759171999998</v>
      </c>
    </row>
    <row r="1347" spans="1:41" x14ac:dyDescent="0.25">
      <c r="A1347" s="72">
        <v>15238</v>
      </c>
      <c r="B1347" s="70"/>
      <c r="C1347" s="70"/>
      <c r="D1347" s="70"/>
      <c r="E1347" s="70"/>
      <c r="F1347" s="70"/>
      <c r="G1347" s="70"/>
      <c r="H1347" s="70"/>
      <c r="I1347" s="70"/>
      <c r="J1347" s="70"/>
      <c r="K1347" s="70"/>
      <c r="L1347" s="70"/>
      <c r="M1347" s="70"/>
      <c r="N1347" s="70"/>
      <c r="O1347" s="70"/>
      <c r="P1347" s="70"/>
      <c r="Q1347" s="70"/>
      <c r="R1347" s="70"/>
      <c r="S1347" s="70"/>
      <c r="T1347" s="70"/>
      <c r="U1347" s="70"/>
      <c r="V1347" s="70"/>
      <c r="W1347" s="70"/>
      <c r="X1347" s="70"/>
      <c r="Y1347" s="70"/>
      <c r="Z1347" s="70"/>
      <c r="AA1347" s="70"/>
      <c r="AB1347" s="70">
        <v>52580</v>
      </c>
      <c r="AC1347" s="70">
        <v>66244.214842999994</v>
      </c>
      <c r="AD1347" s="70"/>
      <c r="AE1347" s="70"/>
      <c r="AF1347" s="70"/>
      <c r="AG1347" s="70"/>
      <c r="AH1347" s="70"/>
      <c r="AI1347" s="70"/>
      <c r="AJ1347" s="70"/>
      <c r="AK1347" s="70"/>
      <c r="AL1347" s="70"/>
      <c r="AM1347" s="70"/>
      <c r="AN1347" s="70">
        <v>52580</v>
      </c>
      <c r="AO1347" s="70">
        <v>66244.214842999994</v>
      </c>
    </row>
    <row r="1348" spans="1:41" x14ac:dyDescent="0.25">
      <c r="A1348" s="72">
        <v>15239</v>
      </c>
      <c r="B1348" s="70"/>
      <c r="C1348" s="70"/>
      <c r="D1348" s="70"/>
      <c r="E1348" s="70"/>
      <c r="F1348" s="70"/>
      <c r="G1348" s="70"/>
      <c r="H1348" s="70"/>
      <c r="I1348" s="70"/>
      <c r="J1348" s="70"/>
      <c r="K1348" s="70"/>
      <c r="L1348" s="70"/>
      <c r="M1348" s="70"/>
      <c r="N1348" s="70"/>
      <c r="O1348" s="70"/>
      <c r="P1348" s="70"/>
      <c r="Q1348" s="70"/>
      <c r="R1348" s="70"/>
      <c r="S1348" s="70"/>
      <c r="T1348" s="70"/>
      <c r="U1348" s="70"/>
      <c r="V1348" s="70"/>
      <c r="W1348" s="70"/>
      <c r="X1348" s="70"/>
      <c r="Y1348" s="70"/>
      <c r="Z1348" s="70"/>
      <c r="AA1348" s="70"/>
      <c r="AB1348" s="70">
        <v>43172</v>
      </c>
      <c r="AC1348" s="70">
        <v>51397.245117999999</v>
      </c>
      <c r="AD1348" s="70"/>
      <c r="AE1348" s="70"/>
      <c r="AF1348" s="70"/>
      <c r="AG1348" s="70"/>
      <c r="AH1348" s="70"/>
      <c r="AI1348" s="70"/>
      <c r="AJ1348" s="70"/>
      <c r="AK1348" s="70"/>
      <c r="AL1348" s="70"/>
      <c r="AM1348" s="70"/>
      <c r="AN1348" s="70">
        <v>43172</v>
      </c>
      <c r="AO1348" s="70">
        <v>51397.245117999999</v>
      </c>
    </row>
    <row r="1349" spans="1:41" x14ac:dyDescent="0.25">
      <c r="A1349" s="72">
        <v>15240</v>
      </c>
      <c r="B1349" s="70"/>
      <c r="C1349" s="70"/>
      <c r="D1349" s="70"/>
      <c r="E1349" s="70"/>
      <c r="F1349" s="70"/>
      <c r="G1349" s="70"/>
      <c r="H1349" s="70"/>
      <c r="I1349" s="70"/>
      <c r="J1349" s="70"/>
      <c r="K1349" s="70"/>
      <c r="L1349" s="70"/>
      <c r="M1349" s="70"/>
      <c r="N1349" s="70">
        <v>18500</v>
      </c>
      <c r="O1349" s="70">
        <v>11765.817963</v>
      </c>
      <c r="P1349" s="70"/>
      <c r="Q1349" s="70"/>
      <c r="R1349" s="70"/>
      <c r="S1349" s="70"/>
      <c r="T1349" s="70"/>
      <c r="U1349" s="70"/>
      <c r="V1349" s="70"/>
      <c r="W1349" s="70"/>
      <c r="X1349" s="70"/>
      <c r="Y1349" s="70"/>
      <c r="Z1349" s="70"/>
      <c r="AA1349" s="70"/>
      <c r="AB1349" s="70"/>
      <c r="AC1349" s="70"/>
      <c r="AD1349" s="70"/>
      <c r="AE1349" s="70"/>
      <c r="AF1349" s="70"/>
      <c r="AG1349" s="70"/>
      <c r="AH1349" s="70"/>
      <c r="AI1349" s="70"/>
      <c r="AJ1349" s="70"/>
      <c r="AK1349" s="70"/>
      <c r="AL1349" s="70"/>
      <c r="AM1349" s="70"/>
      <c r="AN1349" s="70">
        <v>18500</v>
      </c>
      <c r="AO1349" s="70">
        <v>11765.817963</v>
      </c>
    </row>
    <row r="1350" spans="1:41" x14ac:dyDescent="0.25">
      <c r="A1350" s="72">
        <v>15252</v>
      </c>
      <c r="B1350" s="70"/>
      <c r="C1350" s="70"/>
      <c r="D1350" s="70"/>
      <c r="E1350" s="70"/>
      <c r="F1350" s="70"/>
      <c r="G1350" s="70"/>
      <c r="H1350" s="70"/>
      <c r="I1350" s="70"/>
      <c r="J1350" s="70"/>
      <c r="K1350" s="70"/>
      <c r="L1350" s="70"/>
      <c r="M1350" s="70"/>
      <c r="N1350" s="70"/>
      <c r="O1350" s="70"/>
      <c r="P1350" s="70"/>
      <c r="Q1350" s="70"/>
      <c r="R1350" s="70"/>
      <c r="S1350" s="70"/>
      <c r="T1350" s="70"/>
      <c r="U1350" s="70"/>
      <c r="V1350" s="70"/>
      <c r="W1350" s="70"/>
      <c r="X1350" s="70"/>
      <c r="Y1350" s="70"/>
      <c r="Z1350" s="70"/>
      <c r="AA1350" s="70"/>
      <c r="AB1350" s="70"/>
      <c r="AC1350" s="70"/>
      <c r="AD1350" s="70"/>
      <c r="AE1350" s="70"/>
      <c r="AF1350" s="70">
        <v>2800</v>
      </c>
      <c r="AG1350" s="70">
        <v>2276.2807809999999</v>
      </c>
      <c r="AH1350" s="70"/>
      <c r="AI1350" s="70"/>
      <c r="AJ1350" s="70"/>
      <c r="AK1350" s="70"/>
      <c r="AL1350" s="70"/>
      <c r="AM1350" s="70"/>
      <c r="AN1350" s="70">
        <v>2800</v>
      </c>
      <c r="AO1350" s="70">
        <v>2276.2807809999999</v>
      </c>
    </row>
    <row r="1351" spans="1:41" x14ac:dyDescent="0.25">
      <c r="A1351" s="72">
        <v>15253</v>
      </c>
      <c r="B1351" s="70"/>
      <c r="C1351" s="70"/>
      <c r="D1351" s="70"/>
      <c r="E1351" s="70"/>
      <c r="F1351" s="70"/>
      <c r="G1351" s="70"/>
      <c r="H1351" s="70"/>
      <c r="I1351" s="70"/>
      <c r="J1351" s="70"/>
      <c r="K1351" s="70"/>
      <c r="L1351" s="70"/>
      <c r="M1351" s="70"/>
      <c r="N1351" s="70"/>
      <c r="O1351" s="70"/>
      <c r="P1351" s="70"/>
      <c r="Q1351" s="70"/>
      <c r="R1351" s="70"/>
      <c r="S1351" s="70"/>
      <c r="T1351" s="70"/>
      <c r="U1351" s="70"/>
      <c r="V1351" s="70"/>
      <c r="W1351" s="70"/>
      <c r="X1351" s="70"/>
      <c r="Y1351" s="70"/>
      <c r="Z1351" s="70"/>
      <c r="AA1351" s="70"/>
      <c r="AB1351" s="70"/>
      <c r="AC1351" s="70"/>
      <c r="AD1351" s="70"/>
      <c r="AE1351" s="70"/>
      <c r="AF1351" s="70">
        <v>3900</v>
      </c>
      <c r="AG1351" s="70">
        <v>3150.399308</v>
      </c>
      <c r="AH1351" s="70"/>
      <c r="AI1351" s="70"/>
      <c r="AJ1351" s="70"/>
      <c r="AK1351" s="70"/>
      <c r="AL1351" s="70"/>
      <c r="AM1351" s="70"/>
      <c r="AN1351" s="70">
        <v>3900</v>
      </c>
      <c r="AO1351" s="70">
        <v>3150.399308</v>
      </c>
    </row>
    <row r="1352" spans="1:41" x14ac:dyDescent="0.25">
      <c r="A1352" s="72">
        <v>15255</v>
      </c>
      <c r="B1352" s="70"/>
      <c r="C1352" s="70"/>
      <c r="D1352" s="70"/>
      <c r="E1352" s="70"/>
      <c r="F1352" s="70"/>
      <c r="G1352" s="70"/>
      <c r="H1352" s="70"/>
      <c r="I1352" s="70"/>
      <c r="J1352" s="70"/>
      <c r="K1352" s="70"/>
      <c r="L1352" s="70"/>
      <c r="M1352" s="70"/>
      <c r="N1352" s="70"/>
      <c r="O1352" s="70"/>
      <c r="P1352" s="70"/>
      <c r="Q1352" s="70"/>
      <c r="R1352" s="70"/>
      <c r="S1352" s="70"/>
      <c r="T1352" s="70"/>
      <c r="U1352" s="70"/>
      <c r="V1352" s="70"/>
      <c r="W1352" s="70"/>
      <c r="X1352" s="70"/>
      <c r="Y1352" s="70"/>
      <c r="Z1352" s="70"/>
      <c r="AA1352" s="70"/>
      <c r="AB1352" s="70"/>
      <c r="AC1352" s="70"/>
      <c r="AD1352" s="70"/>
      <c r="AE1352" s="70"/>
      <c r="AF1352" s="70">
        <v>4400</v>
      </c>
      <c r="AG1352" s="70">
        <v>734.58953599999995</v>
      </c>
      <c r="AH1352" s="70"/>
      <c r="AI1352" s="70"/>
      <c r="AJ1352" s="70"/>
      <c r="AK1352" s="70"/>
      <c r="AL1352" s="70"/>
      <c r="AM1352" s="70"/>
      <c r="AN1352" s="70">
        <v>4400</v>
      </c>
      <c r="AO1352" s="70">
        <v>734.58953599999995</v>
      </c>
    </row>
    <row r="1353" spans="1:41" x14ac:dyDescent="0.25">
      <c r="A1353" s="72">
        <v>15277</v>
      </c>
      <c r="B1353" s="70"/>
      <c r="C1353" s="70"/>
      <c r="D1353" s="70"/>
      <c r="E1353" s="70"/>
      <c r="F1353" s="70"/>
      <c r="G1353" s="70"/>
      <c r="H1353" s="70"/>
      <c r="I1353" s="70"/>
      <c r="J1353" s="70"/>
      <c r="K1353" s="70"/>
      <c r="L1353" s="70"/>
      <c r="M1353" s="70"/>
      <c r="N1353" s="70"/>
      <c r="O1353" s="70"/>
      <c r="P1353" s="70"/>
      <c r="Q1353" s="70"/>
      <c r="R1353" s="70"/>
      <c r="S1353" s="70"/>
      <c r="T1353" s="70"/>
      <c r="U1353" s="70"/>
      <c r="V1353" s="70"/>
      <c r="W1353" s="70"/>
      <c r="X1353" s="70"/>
      <c r="Y1353" s="70"/>
      <c r="Z1353" s="70"/>
      <c r="AA1353" s="70"/>
      <c r="AB1353" s="70">
        <v>44548</v>
      </c>
      <c r="AC1353" s="70">
        <v>54889.263184000003</v>
      </c>
      <c r="AD1353" s="70"/>
      <c r="AE1353" s="70"/>
      <c r="AF1353" s="70"/>
      <c r="AG1353" s="70"/>
      <c r="AH1353" s="70"/>
      <c r="AI1353" s="70"/>
      <c r="AJ1353" s="70"/>
      <c r="AK1353" s="70"/>
      <c r="AL1353" s="70"/>
      <c r="AM1353" s="70"/>
      <c r="AN1353" s="70">
        <v>44548</v>
      </c>
      <c r="AO1353" s="70">
        <v>54889.263184000003</v>
      </c>
    </row>
    <row r="1354" spans="1:41" x14ac:dyDescent="0.25">
      <c r="A1354" s="72">
        <v>15282</v>
      </c>
      <c r="B1354" s="70"/>
      <c r="C1354" s="70"/>
      <c r="D1354" s="70"/>
      <c r="E1354" s="70"/>
      <c r="F1354" s="70"/>
      <c r="G1354" s="70"/>
      <c r="H1354" s="70"/>
      <c r="I1354" s="70"/>
      <c r="J1354" s="70"/>
      <c r="K1354" s="70"/>
      <c r="L1354" s="70"/>
      <c r="M1354" s="70"/>
      <c r="N1354" s="70"/>
      <c r="O1354" s="70"/>
      <c r="P1354" s="70"/>
      <c r="Q1354" s="70"/>
      <c r="R1354" s="70"/>
      <c r="S1354" s="70"/>
      <c r="T1354" s="70"/>
      <c r="U1354" s="70"/>
      <c r="V1354" s="70"/>
      <c r="W1354" s="70"/>
      <c r="X1354" s="70"/>
      <c r="Y1354" s="70"/>
      <c r="Z1354" s="70"/>
      <c r="AA1354" s="70"/>
      <c r="AB1354" s="70"/>
      <c r="AC1354" s="70"/>
      <c r="AD1354" s="70"/>
      <c r="AE1354" s="70"/>
      <c r="AF1354" s="70">
        <v>35600</v>
      </c>
      <c r="AG1354" s="70">
        <v>23465.743941999997</v>
      </c>
      <c r="AH1354" s="70"/>
      <c r="AI1354" s="70"/>
      <c r="AJ1354" s="70"/>
      <c r="AK1354" s="70"/>
      <c r="AL1354" s="70"/>
      <c r="AM1354" s="70"/>
      <c r="AN1354" s="70">
        <v>35600</v>
      </c>
      <c r="AO1354" s="70">
        <v>23465.743941999997</v>
      </c>
    </row>
    <row r="1355" spans="1:41" x14ac:dyDescent="0.25">
      <c r="A1355" s="72">
        <v>15286</v>
      </c>
      <c r="B1355" s="70"/>
      <c r="C1355" s="70"/>
      <c r="D1355" s="70"/>
      <c r="E1355" s="70"/>
      <c r="F1355" s="70"/>
      <c r="G1355" s="70"/>
      <c r="H1355" s="70"/>
      <c r="I1355" s="70"/>
      <c r="J1355" s="70"/>
      <c r="K1355" s="70"/>
      <c r="L1355" s="70"/>
      <c r="M1355" s="70"/>
      <c r="N1355" s="70"/>
      <c r="O1355" s="70"/>
      <c r="P1355" s="70"/>
      <c r="Q1355" s="70"/>
      <c r="R1355" s="70"/>
      <c r="S1355" s="70"/>
      <c r="T1355" s="70"/>
      <c r="U1355" s="70"/>
      <c r="V1355" s="70"/>
      <c r="W1355" s="70"/>
      <c r="X1355" s="70"/>
      <c r="Y1355" s="70"/>
      <c r="Z1355" s="70"/>
      <c r="AA1355" s="70"/>
      <c r="AB1355" s="70"/>
      <c r="AC1355" s="70"/>
      <c r="AD1355" s="70"/>
      <c r="AE1355" s="70"/>
      <c r="AF1355" s="70">
        <v>9200</v>
      </c>
      <c r="AG1355" s="70">
        <v>5340.3065729999998</v>
      </c>
      <c r="AH1355" s="70"/>
      <c r="AI1355" s="70"/>
      <c r="AJ1355" s="70"/>
      <c r="AK1355" s="70"/>
      <c r="AL1355" s="70"/>
      <c r="AM1355" s="70"/>
      <c r="AN1355" s="70">
        <v>9200</v>
      </c>
      <c r="AO1355" s="70">
        <v>5340.3065729999998</v>
      </c>
    </row>
    <row r="1356" spans="1:41" x14ac:dyDescent="0.25">
      <c r="A1356" s="72">
        <v>15289</v>
      </c>
      <c r="B1356" s="70"/>
      <c r="C1356" s="70"/>
      <c r="D1356" s="70"/>
      <c r="E1356" s="70"/>
      <c r="F1356" s="70"/>
      <c r="G1356" s="70"/>
      <c r="H1356" s="70"/>
      <c r="I1356" s="70"/>
      <c r="J1356" s="70"/>
      <c r="K1356" s="70"/>
      <c r="L1356" s="70"/>
      <c r="M1356" s="70"/>
      <c r="N1356" s="70"/>
      <c r="O1356" s="70"/>
      <c r="P1356" s="70"/>
      <c r="Q1356" s="70"/>
      <c r="R1356" s="70"/>
      <c r="S1356" s="70"/>
      <c r="T1356" s="70"/>
      <c r="U1356" s="70"/>
      <c r="V1356" s="70"/>
      <c r="W1356" s="70"/>
      <c r="X1356" s="70"/>
      <c r="Y1356" s="70"/>
      <c r="Z1356" s="70"/>
      <c r="AA1356" s="70"/>
      <c r="AB1356" s="70"/>
      <c r="AC1356" s="70"/>
      <c r="AD1356" s="70"/>
      <c r="AE1356" s="70"/>
      <c r="AF1356" s="70">
        <v>11500</v>
      </c>
      <c r="AG1356" s="70">
        <v>7910.4179519999998</v>
      </c>
      <c r="AH1356" s="70"/>
      <c r="AI1356" s="70"/>
      <c r="AJ1356" s="70"/>
      <c r="AK1356" s="70"/>
      <c r="AL1356" s="70"/>
      <c r="AM1356" s="70"/>
      <c r="AN1356" s="70">
        <v>11500</v>
      </c>
      <c r="AO1356" s="70">
        <v>7910.4179519999998</v>
      </c>
    </row>
    <row r="1357" spans="1:41" x14ac:dyDescent="0.25">
      <c r="A1357" s="72">
        <v>15290</v>
      </c>
      <c r="B1357" s="70"/>
      <c r="C1357" s="70"/>
      <c r="D1357" s="70"/>
      <c r="E1357" s="70"/>
      <c r="F1357" s="70"/>
      <c r="G1357" s="70"/>
      <c r="H1357" s="70"/>
      <c r="I1357" s="70"/>
      <c r="J1357" s="70"/>
      <c r="K1357" s="70"/>
      <c r="L1357" s="70"/>
      <c r="M1357" s="70"/>
      <c r="N1357" s="70"/>
      <c r="O1357" s="70"/>
      <c r="P1357" s="70"/>
      <c r="Q1357" s="70"/>
      <c r="R1357" s="70"/>
      <c r="S1357" s="70"/>
      <c r="T1357" s="70"/>
      <c r="U1357" s="70"/>
      <c r="V1357" s="70"/>
      <c r="W1357" s="70"/>
      <c r="X1357" s="70"/>
      <c r="Y1357" s="70"/>
      <c r="Z1357" s="70"/>
      <c r="AA1357" s="70"/>
      <c r="AB1357" s="70"/>
      <c r="AC1357" s="70"/>
      <c r="AD1357" s="70"/>
      <c r="AE1357" s="70"/>
      <c r="AF1357" s="70">
        <v>33000</v>
      </c>
      <c r="AG1357" s="70">
        <v>14221.915267</v>
      </c>
      <c r="AH1357" s="70"/>
      <c r="AI1357" s="70"/>
      <c r="AJ1357" s="70"/>
      <c r="AK1357" s="70"/>
      <c r="AL1357" s="70"/>
      <c r="AM1357" s="70"/>
      <c r="AN1357" s="70">
        <v>33000</v>
      </c>
      <c r="AO1357" s="70">
        <v>14221.915267</v>
      </c>
    </row>
    <row r="1358" spans="1:41" x14ac:dyDescent="0.25">
      <c r="A1358" s="72">
        <v>15306</v>
      </c>
      <c r="B1358" s="70"/>
      <c r="C1358" s="70"/>
      <c r="D1358" s="70"/>
      <c r="E1358" s="70"/>
      <c r="F1358" s="70"/>
      <c r="G1358" s="70"/>
      <c r="H1358" s="70"/>
      <c r="I1358" s="70"/>
      <c r="J1358" s="70"/>
      <c r="K1358" s="70"/>
      <c r="L1358" s="70"/>
      <c r="M1358" s="70"/>
      <c r="N1358" s="70"/>
      <c r="O1358" s="70"/>
      <c r="P1358" s="70"/>
      <c r="Q1358" s="70"/>
      <c r="R1358" s="70"/>
      <c r="S1358" s="70"/>
      <c r="T1358" s="70"/>
      <c r="U1358" s="70"/>
      <c r="V1358" s="70"/>
      <c r="W1358" s="70"/>
      <c r="X1358" s="70"/>
      <c r="Y1358" s="70"/>
      <c r="Z1358" s="70"/>
      <c r="AA1358" s="70"/>
      <c r="AB1358" s="70">
        <v>3808</v>
      </c>
      <c r="AC1358" s="70">
        <v>5235.4004029999996</v>
      </c>
      <c r="AD1358" s="70"/>
      <c r="AE1358" s="70"/>
      <c r="AF1358" s="70"/>
      <c r="AG1358" s="70"/>
      <c r="AH1358" s="70"/>
      <c r="AI1358" s="70"/>
      <c r="AJ1358" s="70"/>
      <c r="AK1358" s="70"/>
      <c r="AL1358" s="70"/>
      <c r="AM1358" s="70"/>
      <c r="AN1358" s="70">
        <v>3808</v>
      </c>
      <c r="AO1358" s="70">
        <v>5235.4004029999996</v>
      </c>
    </row>
    <row r="1359" spans="1:41" x14ac:dyDescent="0.25">
      <c r="A1359" s="72">
        <v>15317</v>
      </c>
      <c r="B1359" s="70"/>
      <c r="C1359" s="70"/>
      <c r="D1359" s="70"/>
      <c r="E1359" s="70"/>
      <c r="F1359" s="70"/>
      <c r="G1359" s="70"/>
      <c r="H1359" s="70"/>
      <c r="I1359" s="70"/>
      <c r="J1359" s="70"/>
      <c r="K1359" s="70"/>
      <c r="L1359" s="70"/>
      <c r="M1359" s="70"/>
      <c r="N1359" s="70"/>
      <c r="O1359" s="70"/>
      <c r="P1359" s="70"/>
      <c r="Q1359" s="70"/>
      <c r="R1359" s="70"/>
      <c r="S1359" s="70"/>
      <c r="T1359" s="70"/>
      <c r="U1359" s="70"/>
      <c r="V1359" s="70"/>
      <c r="W1359" s="70"/>
      <c r="X1359" s="70"/>
      <c r="Y1359" s="70"/>
      <c r="Z1359" s="70"/>
      <c r="AA1359" s="70"/>
      <c r="AB1359" s="70">
        <v>74450</v>
      </c>
      <c r="AC1359" s="70">
        <v>70983.138185000003</v>
      </c>
      <c r="AD1359" s="70"/>
      <c r="AE1359" s="70"/>
      <c r="AF1359" s="70"/>
      <c r="AG1359" s="70"/>
      <c r="AH1359" s="70"/>
      <c r="AI1359" s="70"/>
      <c r="AJ1359" s="70"/>
      <c r="AK1359" s="70"/>
      <c r="AL1359" s="70"/>
      <c r="AM1359" s="70"/>
      <c r="AN1359" s="70">
        <v>74450</v>
      </c>
      <c r="AO1359" s="70">
        <v>70983.138185000003</v>
      </c>
    </row>
    <row r="1360" spans="1:41" x14ac:dyDescent="0.25">
      <c r="A1360" s="72">
        <v>15345</v>
      </c>
      <c r="B1360" s="70"/>
      <c r="C1360" s="70"/>
      <c r="D1360" s="70"/>
      <c r="E1360" s="70"/>
      <c r="F1360" s="70"/>
      <c r="G1360" s="70"/>
      <c r="H1360" s="70"/>
      <c r="I1360" s="70"/>
      <c r="J1360" s="70"/>
      <c r="K1360" s="70"/>
      <c r="L1360" s="70"/>
      <c r="M1360" s="70"/>
      <c r="N1360" s="70">
        <v>38600</v>
      </c>
      <c r="O1360" s="70">
        <v>19444.859589</v>
      </c>
      <c r="P1360" s="70"/>
      <c r="Q1360" s="70"/>
      <c r="R1360" s="70"/>
      <c r="S1360" s="70"/>
      <c r="T1360" s="70"/>
      <c r="U1360" s="70"/>
      <c r="V1360" s="70"/>
      <c r="W1360" s="70"/>
      <c r="X1360" s="70"/>
      <c r="Y1360" s="70"/>
      <c r="Z1360" s="70"/>
      <c r="AA1360" s="70"/>
      <c r="AB1360" s="70"/>
      <c r="AC1360" s="70"/>
      <c r="AD1360" s="70"/>
      <c r="AE1360" s="70"/>
      <c r="AF1360" s="70"/>
      <c r="AG1360" s="70"/>
      <c r="AH1360" s="70"/>
      <c r="AI1360" s="70"/>
      <c r="AJ1360" s="70"/>
      <c r="AK1360" s="70"/>
      <c r="AL1360" s="70"/>
      <c r="AM1360" s="70"/>
      <c r="AN1360" s="70">
        <v>38600</v>
      </c>
      <c r="AO1360" s="70">
        <v>19444.859589</v>
      </c>
    </row>
    <row r="1361" spans="1:41" x14ac:dyDescent="0.25">
      <c r="A1361" s="72">
        <v>15360</v>
      </c>
      <c r="B1361" s="70"/>
      <c r="C1361" s="70"/>
      <c r="D1361" s="70"/>
      <c r="E1361" s="70"/>
      <c r="F1361" s="70"/>
      <c r="G1361" s="70"/>
      <c r="H1361" s="70"/>
      <c r="I1361" s="70"/>
      <c r="J1361" s="70"/>
      <c r="K1361" s="70"/>
      <c r="L1361" s="70"/>
      <c r="M1361" s="70"/>
      <c r="N1361" s="70"/>
      <c r="O1361" s="70"/>
      <c r="P1361" s="70"/>
      <c r="Q1361" s="70"/>
      <c r="R1361" s="70"/>
      <c r="S1361" s="70"/>
      <c r="T1361" s="70"/>
      <c r="U1361" s="70"/>
      <c r="V1361" s="70"/>
      <c r="W1361" s="70"/>
      <c r="X1361" s="70"/>
      <c r="Y1361" s="70"/>
      <c r="Z1361" s="70"/>
      <c r="AA1361" s="70"/>
      <c r="AB1361" s="70"/>
      <c r="AC1361" s="70"/>
      <c r="AD1361" s="70"/>
      <c r="AE1361" s="70"/>
      <c r="AF1361" s="70"/>
      <c r="AG1361" s="70"/>
      <c r="AH1361" s="70"/>
      <c r="AI1361" s="70"/>
      <c r="AJ1361" s="70"/>
      <c r="AK1361" s="70"/>
      <c r="AL1361" s="70">
        <v>2000</v>
      </c>
      <c r="AM1361" s="70">
        <v>1043.222209</v>
      </c>
      <c r="AN1361" s="70">
        <v>2000</v>
      </c>
      <c r="AO1361" s="70">
        <v>1043.222209</v>
      </c>
    </row>
    <row r="1362" spans="1:41" x14ac:dyDescent="0.25">
      <c r="A1362" s="72">
        <v>15379</v>
      </c>
      <c r="B1362" s="70"/>
      <c r="C1362" s="70"/>
      <c r="D1362" s="70"/>
      <c r="E1362" s="70"/>
      <c r="F1362" s="70"/>
      <c r="G1362" s="70"/>
      <c r="H1362" s="70"/>
      <c r="I1362" s="70"/>
      <c r="J1362" s="70"/>
      <c r="K1362" s="70"/>
      <c r="L1362" s="70"/>
      <c r="M1362" s="70"/>
      <c r="N1362" s="70"/>
      <c r="O1362" s="70"/>
      <c r="P1362" s="70"/>
      <c r="Q1362" s="70"/>
      <c r="R1362" s="70"/>
      <c r="S1362" s="70"/>
      <c r="T1362" s="70"/>
      <c r="U1362" s="70"/>
      <c r="V1362" s="70"/>
      <c r="W1362" s="70"/>
      <c r="X1362" s="70"/>
      <c r="Y1362" s="70"/>
      <c r="Z1362" s="70"/>
      <c r="AA1362" s="70"/>
      <c r="AB1362" s="70"/>
      <c r="AC1362" s="70"/>
      <c r="AD1362" s="70"/>
      <c r="AE1362" s="70"/>
      <c r="AF1362" s="70"/>
      <c r="AG1362" s="70"/>
      <c r="AH1362" s="70"/>
      <c r="AI1362" s="70"/>
      <c r="AJ1362" s="70"/>
      <c r="AK1362" s="70"/>
      <c r="AL1362" s="70">
        <v>1600</v>
      </c>
      <c r="AM1362" s="70">
        <v>2605.4470709999996</v>
      </c>
      <c r="AN1362" s="70">
        <v>1600</v>
      </c>
      <c r="AO1362" s="70">
        <v>2605.4470709999996</v>
      </c>
    </row>
    <row r="1363" spans="1:41" x14ac:dyDescent="0.25">
      <c r="A1363" s="72">
        <v>15408</v>
      </c>
      <c r="B1363" s="70"/>
      <c r="C1363" s="70"/>
      <c r="D1363" s="70"/>
      <c r="E1363" s="70"/>
      <c r="F1363" s="70"/>
      <c r="G1363" s="70"/>
      <c r="H1363" s="70"/>
      <c r="I1363" s="70"/>
      <c r="J1363" s="70"/>
      <c r="K1363" s="70"/>
      <c r="L1363" s="70"/>
      <c r="M1363" s="70"/>
      <c r="N1363" s="70"/>
      <c r="O1363" s="70"/>
      <c r="P1363" s="70"/>
      <c r="Q1363" s="70"/>
      <c r="R1363" s="70">
        <v>6676</v>
      </c>
      <c r="S1363" s="70">
        <v>4895.1150289999996</v>
      </c>
      <c r="T1363" s="70"/>
      <c r="U1363" s="70"/>
      <c r="V1363" s="70"/>
      <c r="W1363" s="70"/>
      <c r="X1363" s="70"/>
      <c r="Y1363" s="70"/>
      <c r="Z1363" s="70"/>
      <c r="AA1363" s="70"/>
      <c r="AB1363" s="70"/>
      <c r="AC1363" s="70"/>
      <c r="AD1363" s="70"/>
      <c r="AE1363" s="70"/>
      <c r="AF1363" s="70"/>
      <c r="AG1363" s="70"/>
      <c r="AH1363" s="70"/>
      <c r="AI1363" s="70"/>
      <c r="AJ1363" s="70"/>
      <c r="AK1363" s="70"/>
      <c r="AL1363" s="70"/>
      <c r="AM1363" s="70"/>
      <c r="AN1363" s="70">
        <v>6676</v>
      </c>
      <c r="AO1363" s="70">
        <v>4895.1150289999996</v>
      </c>
    </row>
    <row r="1364" spans="1:41" x14ac:dyDescent="0.25">
      <c r="A1364" s="72">
        <v>15414</v>
      </c>
      <c r="B1364" s="70"/>
      <c r="C1364" s="70"/>
      <c r="D1364" s="70"/>
      <c r="E1364" s="70"/>
      <c r="F1364" s="70"/>
      <c r="G1364" s="70"/>
      <c r="H1364" s="70"/>
      <c r="I1364" s="70"/>
      <c r="J1364" s="70">
        <v>24900</v>
      </c>
      <c r="K1364" s="70">
        <v>33324.721008</v>
      </c>
      <c r="L1364" s="70"/>
      <c r="M1364" s="70"/>
      <c r="N1364" s="70"/>
      <c r="O1364" s="70"/>
      <c r="P1364" s="70"/>
      <c r="Q1364" s="70"/>
      <c r="R1364" s="70"/>
      <c r="S1364" s="70"/>
      <c r="T1364" s="70"/>
      <c r="U1364" s="70"/>
      <c r="V1364" s="70"/>
      <c r="W1364" s="70"/>
      <c r="X1364" s="70"/>
      <c r="Y1364" s="70"/>
      <c r="Z1364" s="70"/>
      <c r="AA1364" s="70"/>
      <c r="AB1364" s="70"/>
      <c r="AC1364" s="70"/>
      <c r="AD1364" s="70"/>
      <c r="AE1364" s="70"/>
      <c r="AF1364" s="70"/>
      <c r="AG1364" s="70"/>
      <c r="AH1364" s="70"/>
      <c r="AI1364" s="70"/>
      <c r="AJ1364" s="70"/>
      <c r="AK1364" s="70"/>
      <c r="AL1364" s="70"/>
      <c r="AM1364" s="70"/>
      <c r="AN1364" s="70">
        <v>24900</v>
      </c>
      <c r="AO1364" s="70">
        <v>33324.721008</v>
      </c>
    </row>
    <row r="1365" spans="1:41" x14ac:dyDescent="0.25">
      <c r="A1365" s="72">
        <v>15425</v>
      </c>
      <c r="B1365" s="70"/>
      <c r="C1365" s="70"/>
      <c r="D1365" s="70"/>
      <c r="E1365" s="70"/>
      <c r="F1365" s="70"/>
      <c r="G1365" s="70"/>
      <c r="H1365" s="70"/>
      <c r="I1365" s="70"/>
      <c r="J1365" s="70"/>
      <c r="K1365" s="70"/>
      <c r="L1365" s="70"/>
      <c r="M1365" s="70"/>
      <c r="N1365" s="70"/>
      <c r="O1365" s="70"/>
      <c r="P1365" s="70"/>
      <c r="Q1365" s="70"/>
      <c r="R1365" s="70"/>
      <c r="S1365" s="70"/>
      <c r="T1365" s="70"/>
      <c r="U1365" s="70"/>
      <c r="V1365" s="70"/>
      <c r="W1365" s="70"/>
      <c r="X1365" s="70"/>
      <c r="Y1365" s="70"/>
      <c r="Z1365" s="70"/>
      <c r="AA1365" s="70"/>
      <c r="AB1365" s="70">
        <v>120341</v>
      </c>
      <c r="AC1365" s="70">
        <v>107972.553711</v>
      </c>
      <c r="AD1365" s="70"/>
      <c r="AE1365" s="70"/>
      <c r="AF1365" s="70"/>
      <c r="AG1365" s="70"/>
      <c r="AH1365" s="70"/>
      <c r="AI1365" s="70"/>
      <c r="AJ1365" s="70"/>
      <c r="AK1365" s="70"/>
      <c r="AL1365" s="70"/>
      <c r="AM1365" s="70"/>
      <c r="AN1365" s="70">
        <v>120341</v>
      </c>
      <c r="AO1365" s="70">
        <v>107972.553711</v>
      </c>
    </row>
    <row r="1366" spans="1:41" x14ac:dyDescent="0.25">
      <c r="A1366" s="72">
        <v>15430</v>
      </c>
      <c r="B1366" s="70"/>
      <c r="C1366" s="70"/>
      <c r="D1366" s="70"/>
      <c r="E1366" s="70"/>
      <c r="F1366" s="70"/>
      <c r="G1366" s="70"/>
      <c r="H1366" s="70"/>
      <c r="I1366" s="70"/>
      <c r="J1366" s="70"/>
      <c r="K1366" s="70"/>
      <c r="L1366" s="70"/>
      <c r="M1366" s="70"/>
      <c r="N1366" s="70"/>
      <c r="O1366" s="70"/>
      <c r="P1366" s="70"/>
      <c r="Q1366" s="70"/>
      <c r="R1366" s="70"/>
      <c r="S1366" s="70"/>
      <c r="T1366" s="70"/>
      <c r="U1366" s="70"/>
      <c r="V1366" s="70"/>
      <c r="W1366" s="70"/>
      <c r="X1366" s="70"/>
      <c r="Y1366" s="70"/>
      <c r="Z1366" s="70"/>
      <c r="AA1366" s="70"/>
      <c r="AB1366" s="70">
        <v>125614</v>
      </c>
      <c r="AC1366" s="70">
        <v>119693.70996200001</v>
      </c>
      <c r="AD1366" s="70"/>
      <c r="AE1366" s="70"/>
      <c r="AF1366" s="70"/>
      <c r="AG1366" s="70"/>
      <c r="AH1366" s="70"/>
      <c r="AI1366" s="70"/>
      <c r="AJ1366" s="70"/>
      <c r="AK1366" s="70"/>
      <c r="AL1366" s="70"/>
      <c r="AM1366" s="70"/>
      <c r="AN1366" s="70">
        <v>125614</v>
      </c>
      <c r="AO1366" s="70">
        <v>119693.70996200001</v>
      </c>
    </row>
    <row r="1367" spans="1:41" x14ac:dyDescent="0.25">
      <c r="A1367" s="72">
        <v>15432</v>
      </c>
      <c r="B1367" s="70"/>
      <c r="C1367" s="70"/>
      <c r="D1367" s="70"/>
      <c r="E1367" s="70"/>
      <c r="F1367" s="70"/>
      <c r="G1367" s="70"/>
      <c r="H1367" s="70"/>
      <c r="I1367" s="70"/>
      <c r="J1367" s="70"/>
      <c r="K1367" s="70"/>
      <c r="L1367" s="70"/>
      <c r="M1367" s="70"/>
      <c r="N1367" s="70"/>
      <c r="O1367" s="70"/>
      <c r="P1367" s="70"/>
      <c r="Q1367" s="70"/>
      <c r="R1367" s="70"/>
      <c r="S1367" s="70"/>
      <c r="T1367" s="70"/>
      <c r="U1367" s="70"/>
      <c r="V1367" s="70"/>
      <c r="W1367" s="70"/>
      <c r="X1367" s="70"/>
      <c r="Y1367" s="70"/>
      <c r="Z1367" s="70"/>
      <c r="AA1367" s="70"/>
      <c r="AB1367" s="70">
        <v>123160</v>
      </c>
      <c r="AC1367" s="70">
        <v>134723.90161199999</v>
      </c>
      <c r="AD1367" s="70"/>
      <c r="AE1367" s="70"/>
      <c r="AF1367" s="70"/>
      <c r="AG1367" s="70"/>
      <c r="AH1367" s="70"/>
      <c r="AI1367" s="70"/>
      <c r="AJ1367" s="70"/>
      <c r="AK1367" s="70"/>
      <c r="AL1367" s="70"/>
      <c r="AM1367" s="70"/>
      <c r="AN1367" s="70">
        <v>123160</v>
      </c>
      <c r="AO1367" s="70">
        <v>134723.90161199999</v>
      </c>
    </row>
    <row r="1368" spans="1:41" x14ac:dyDescent="0.25">
      <c r="A1368" s="72">
        <v>15439</v>
      </c>
      <c r="B1368" s="70"/>
      <c r="C1368" s="70"/>
      <c r="D1368" s="70"/>
      <c r="E1368" s="70"/>
      <c r="F1368" s="70"/>
      <c r="G1368" s="70"/>
      <c r="H1368" s="70"/>
      <c r="I1368" s="70"/>
      <c r="J1368" s="70"/>
      <c r="K1368" s="70"/>
      <c r="L1368" s="70"/>
      <c r="M1368" s="70"/>
      <c r="N1368" s="70"/>
      <c r="O1368" s="70"/>
      <c r="P1368" s="70"/>
      <c r="Q1368" s="70"/>
      <c r="R1368" s="70"/>
      <c r="S1368" s="70"/>
      <c r="T1368" s="70"/>
      <c r="U1368" s="70"/>
      <c r="V1368" s="70"/>
      <c r="W1368" s="70"/>
      <c r="X1368" s="70"/>
      <c r="Y1368" s="70"/>
      <c r="Z1368" s="70"/>
      <c r="AA1368" s="70"/>
      <c r="AB1368" s="70">
        <v>115726</v>
      </c>
      <c r="AC1368" s="70">
        <v>109780.574219</v>
      </c>
      <c r="AD1368" s="70"/>
      <c r="AE1368" s="70"/>
      <c r="AF1368" s="70"/>
      <c r="AG1368" s="70"/>
      <c r="AH1368" s="70"/>
      <c r="AI1368" s="70"/>
      <c r="AJ1368" s="70"/>
      <c r="AK1368" s="70"/>
      <c r="AL1368" s="70"/>
      <c r="AM1368" s="70"/>
      <c r="AN1368" s="70">
        <v>115726</v>
      </c>
      <c r="AO1368" s="70">
        <v>109780.574219</v>
      </c>
    </row>
    <row r="1369" spans="1:41" x14ac:dyDescent="0.25">
      <c r="A1369" s="72">
        <v>15440</v>
      </c>
      <c r="B1369" s="70"/>
      <c r="C1369" s="70"/>
      <c r="D1369" s="70"/>
      <c r="E1369" s="70"/>
      <c r="F1369" s="70"/>
      <c r="G1369" s="70"/>
      <c r="H1369" s="70"/>
      <c r="I1369" s="70"/>
      <c r="J1369" s="70"/>
      <c r="K1369" s="70"/>
      <c r="L1369" s="70"/>
      <c r="M1369" s="70"/>
      <c r="N1369" s="70"/>
      <c r="O1369" s="70"/>
      <c r="P1369" s="70"/>
      <c r="Q1369" s="70"/>
      <c r="R1369" s="70"/>
      <c r="S1369" s="70"/>
      <c r="T1369" s="70"/>
      <c r="U1369" s="70"/>
      <c r="V1369" s="70"/>
      <c r="W1369" s="70"/>
      <c r="X1369" s="70"/>
      <c r="Y1369" s="70"/>
      <c r="Z1369" s="70"/>
      <c r="AA1369" s="70"/>
      <c r="AB1369" s="70">
        <v>21386</v>
      </c>
      <c r="AC1369" s="70">
        <v>30655.262939999997</v>
      </c>
      <c r="AD1369" s="70"/>
      <c r="AE1369" s="70"/>
      <c r="AF1369" s="70"/>
      <c r="AG1369" s="70"/>
      <c r="AH1369" s="70"/>
      <c r="AI1369" s="70"/>
      <c r="AJ1369" s="70"/>
      <c r="AK1369" s="70"/>
      <c r="AL1369" s="70"/>
      <c r="AM1369" s="70"/>
      <c r="AN1369" s="70">
        <v>21386</v>
      </c>
      <c r="AO1369" s="70">
        <v>30655.262939999997</v>
      </c>
    </row>
    <row r="1370" spans="1:41" x14ac:dyDescent="0.25">
      <c r="A1370" s="72">
        <v>15442</v>
      </c>
      <c r="B1370" s="70"/>
      <c r="C1370" s="70"/>
      <c r="D1370" s="70"/>
      <c r="E1370" s="70"/>
      <c r="F1370" s="70"/>
      <c r="G1370" s="70"/>
      <c r="H1370" s="70"/>
      <c r="I1370" s="70"/>
      <c r="J1370" s="70"/>
      <c r="K1370" s="70"/>
      <c r="L1370" s="70"/>
      <c r="M1370" s="70"/>
      <c r="N1370" s="70"/>
      <c r="O1370" s="70"/>
      <c r="P1370" s="70"/>
      <c r="Q1370" s="70"/>
      <c r="R1370" s="70"/>
      <c r="S1370" s="70"/>
      <c r="T1370" s="70"/>
      <c r="U1370" s="70"/>
      <c r="V1370" s="70"/>
      <c r="W1370" s="70"/>
      <c r="X1370" s="70"/>
      <c r="Y1370" s="70"/>
      <c r="Z1370" s="70"/>
      <c r="AA1370" s="70"/>
      <c r="AB1370" s="70">
        <v>116873</v>
      </c>
      <c r="AC1370" s="70">
        <v>114843.82324099999</v>
      </c>
      <c r="AD1370" s="70"/>
      <c r="AE1370" s="70"/>
      <c r="AF1370" s="70"/>
      <c r="AG1370" s="70"/>
      <c r="AH1370" s="70"/>
      <c r="AI1370" s="70"/>
      <c r="AJ1370" s="70"/>
      <c r="AK1370" s="70"/>
      <c r="AL1370" s="70"/>
      <c r="AM1370" s="70"/>
      <c r="AN1370" s="70">
        <v>116873</v>
      </c>
      <c r="AO1370" s="70">
        <v>114843.82324099999</v>
      </c>
    </row>
    <row r="1371" spans="1:41" x14ac:dyDescent="0.25">
      <c r="A1371" s="72">
        <v>15443</v>
      </c>
      <c r="B1371" s="70"/>
      <c r="C1371" s="70"/>
      <c r="D1371" s="70"/>
      <c r="E1371" s="70"/>
      <c r="F1371" s="70"/>
      <c r="G1371" s="70"/>
      <c r="H1371" s="70"/>
      <c r="I1371" s="70"/>
      <c r="J1371" s="70"/>
      <c r="K1371" s="70"/>
      <c r="L1371" s="70"/>
      <c r="M1371" s="70"/>
      <c r="N1371" s="70"/>
      <c r="O1371" s="70"/>
      <c r="P1371" s="70"/>
      <c r="Q1371" s="70"/>
      <c r="R1371" s="70"/>
      <c r="S1371" s="70"/>
      <c r="T1371" s="70"/>
      <c r="U1371" s="70"/>
      <c r="V1371" s="70"/>
      <c r="W1371" s="70"/>
      <c r="X1371" s="70"/>
      <c r="Y1371" s="70"/>
      <c r="Z1371" s="70"/>
      <c r="AA1371" s="70"/>
      <c r="AB1371" s="70">
        <v>113934</v>
      </c>
      <c r="AC1371" s="70">
        <v>130413.414795</v>
      </c>
      <c r="AD1371" s="70"/>
      <c r="AE1371" s="70"/>
      <c r="AF1371" s="70"/>
      <c r="AG1371" s="70"/>
      <c r="AH1371" s="70"/>
      <c r="AI1371" s="70"/>
      <c r="AJ1371" s="70"/>
      <c r="AK1371" s="70"/>
      <c r="AL1371" s="70"/>
      <c r="AM1371" s="70"/>
      <c r="AN1371" s="70">
        <v>113934</v>
      </c>
      <c r="AO1371" s="70">
        <v>130413.414795</v>
      </c>
    </row>
    <row r="1372" spans="1:41" x14ac:dyDescent="0.25">
      <c r="A1372" s="72">
        <v>15455</v>
      </c>
      <c r="B1372" s="70"/>
      <c r="C1372" s="70"/>
      <c r="D1372" s="70"/>
      <c r="E1372" s="70"/>
      <c r="F1372" s="70"/>
      <c r="G1372" s="70"/>
      <c r="H1372" s="70"/>
      <c r="I1372" s="70"/>
      <c r="J1372" s="70"/>
      <c r="K1372" s="70"/>
      <c r="L1372" s="70"/>
      <c r="M1372" s="70"/>
      <c r="N1372" s="70"/>
      <c r="O1372" s="70"/>
      <c r="P1372" s="70"/>
      <c r="Q1372" s="70"/>
      <c r="R1372" s="70"/>
      <c r="S1372" s="70"/>
      <c r="T1372" s="70"/>
      <c r="U1372" s="70"/>
      <c r="V1372" s="70"/>
      <c r="W1372" s="70"/>
      <c r="X1372" s="70"/>
      <c r="Y1372" s="70"/>
      <c r="Z1372" s="70"/>
      <c r="AA1372" s="70"/>
      <c r="AB1372" s="70">
        <v>9428</v>
      </c>
      <c r="AC1372" s="70">
        <v>11298.828798</v>
      </c>
      <c r="AD1372" s="70"/>
      <c r="AE1372" s="70"/>
      <c r="AF1372" s="70"/>
      <c r="AG1372" s="70"/>
      <c r="AH1372" s="70"/>
      <c r="AI1372" s="70"/>
      <c r="AJ1372" s="70"/>
      <c r="AK1372" s="70"/>
      <c r="AL1372" s="70"/>
      <c r="AM1372" s="70"/>
      <c r="AN1372" s="70">
        <v>9428</v>
      </c>
      <c r="AO1372" s="70">
        <v>11298.828798</v>
      </c>
    </row>
    <row r="1373" spans="1:41" x14ac:dyDescent="0.25">
      <c r="A1373" s="72">
        <v>15456</v>
      </c>
      <c r="B1373" s="70"/>
      <c r="C1373" s="70"/>
      <c r="D1373" s="70"/>
      <c r="E1373" s="70"/>
      <c r="F1373" s="70"/>
      <c r="G1373" s="70"/>
      <c r="H1373" s="70"/>
      <c r="I1373" s="70"/>
      <c r="J1373" s="70"/>
      <c r="K1373" s="70"/>
      <c r="L1373" s="70"/>
      <c r="M1373" s="70"/>
      <c r="N1373" s="70"/>
      <c r="O1373" s="70"/>
      <c r="P1373" s="70"/>
      <c r="Q1373" s="70"/>
      <c r="R1373" s="70"/>
      <c r="S1373" s="70"/>
      <c r="T1373" s="70"/>
      <c r="U1373" s="70"/>
      <c r="V1373" s="70"/>
      <c r="W1373" s="70"/>
      <c r="X1373" s="70"/>
      <c r="Y1373" s="70"/>
      <c r="Z1373" s="70"/>
      <c r="AA1373" s="70"/>
      <c r="AB1373" s="70">
        <v>98040</v>
      </c>
      <c r="AC1373" s="70">
        <v>98293.822755000001</v>
      </c>
      <c r="AD1373" s="70"/>
      <c r="AE1373" s="70"/>
      <c r="AF1373" s="70"/>
      <c r="AG1373" s="70"/>
      <c r="AH1373" s="70"/>
      <c r="AI1373" s="70"/>
      <c r="AJ1373" s="70"/>
      <c r="AK1373" s="70"/>
      <c r="AL1373" s="70"/>
      <c r="AM1373" s="70"/>
      <c r="AN1373" s="70">
        <v>98040</v>
      </c>
      <c r="AO1373" s="70">
        <v>98293.822755000001</v>
      </c>
    </row>
    <row r="1374" spans="1:41" x14ac:dyDescent="0.25">
      <c r="A1374" s="72">
        <v>15457</v>
      </c>
      <c r="B1374" s="70"/>
      <c r="C1374" s="70"/>
      <c r="D1374" s="70"/>
      <c r="E1374" s="70"/>
      <c r="F1374" s="70"/>
      <c r="G1374" s="70"/>
      <c r="H1374" s="70"/>
      <c r="I1374" s="70"/>
      <c r="J1374" s="70"/>
      <c r="K1374" s="70"/>
      <c r="L1374" s="70"/>
      <c r="M1374" s="70"/>
      <c r="N1374" s="70"/>
      <c r="O1374" s="70"/>
      <c r="P1374" s="70"/>
      <c r="Q1374" s="70"/>
      <c r="R1374" s="70"/>
      <c r="S1374" s="70"/>
      <c r="T1374" s="70"/>
      <c r="U1374" s="70"/>
      <c r="V1374" s="70"/>
      <c r="W1374" s="70"/>
      <c r="X1374" s="70"/>
      <c r="Y1374" s="70"/>
      <c r="Z1374" s="70"/>
      <c r="AA1374" s="70"/>
      <c r="AB1374" s="70">
        <v>103006</v>
      </c>
      <c r="AC1374" s="70">
        <v>99758.154053000006</v>
      </c>
      <c r="AD1374" s="70"/>
      <c r="AE1374" s="70"/>
      <c r="AF1374" s="70"/>
      <c r="AG1374" s="70"/>
      <c r="AH1374" s="70"/>
      <c r="AI1374" s="70"/>
      <c r="AJ1374" s="70"/>
      <c r="AK1374" s="70"/>
      <c r="AL1374" s="70"/>
      <c r="AM1374" s="70"/>
      <c r="AN1374" s="70">
        <v>103006</v>
      </c>
      <c r="AO1374" s="70">
        <v>99758.154053000006</v>
      </c>
    </row>
    <row r="1375" spans="1:41" x14ac:dyDescent="0.25">
      <c r="A1375" s="72">
        <v>15458</v>
      </c>
      <c r="B1375" s="70"/>
      <c r="C1375" s="70"/>
      <c r="D1375" s="70"/>
      <c r="E1375" s="70"/>
      <c r="F1375" s="70"/>
      <c r="G1375" s="70"/>
      <c r="H1375" s="70"/>
      <c r="I1375" s="70"/>
      <c r="J1375" s="70"/>
      <c r="K1375" s="70"/>
      <c r="L1375" s="70"/>
      <c r="M1375" s="70"/>
      <c r="N1375" s="70"/>
      <c r="O1375" s="70"/>
      <c r="P1375" s="70"/>
      <c r="Q1375" s="70"/>
      <c r="R1375" s="70"/>
      <c r="S1375" s="70"/>
      <c r="T1375" s="70"/>
      <c r="U1375" s="70"/>
      <c r="V1375" s="70"/>
      <c r="W1375" s="70"/>
      <c r="X1375" s="70"/>
      <c r="Y1375" s="70"/>
      <c r="Z1375" s="70"/>
      <c r="AA1375" s="70"/>
      <c r="AB1375" s="70">
        <v>97668</v>
      </c>
      <c r="AC1375" s="70">
        <v>109592.65332</v>
      </c>
      <c r="AD1375" s="70"/>
      <c r="AE1375" s="70"/>
      <c r="AF1375" s="70"/>
      <c r="AG1375" s="70"/>
      <c r="AH1375" s="70"/>
      <c r="AI1375" s="70"/>
      <c r="AJ1375" s="70"/>
      <c r="AK1375" s="70"/>
      <c r="AL1375" s="70"/>
      <c r="AM1375" s="70"/>
      <c r="AN1375" s="70">
        <v>97668</v>
      </c>
      <c r="AO1375" s="70">
        <v>109592.65332</v>
      </c>
    </row>
    <row r="1376" spans="1:41" x14ac:dyDescent="0.25">
      <c r="A1376" s="72">
        <v>15459</v>
      </c>
      <c r="B1376" s="70"/>
      <c r="C1376" s="70"/>
      <c r="D1376" s="70"/>
      <c r="E1376" s="70"/>
      <c r="F1376" s="70"/>
      <c r="G1376" s="70"/>
      <c r="H1376" s="70"/>
      <c r="I1376" s="70"/>
      <c r="J1376" s="70"/>
      <c r="K1376" s="70"/>
      <c r="L1376" s="70"/>
      <c r="M1376" s="70"/>
      <c r="N1376" s="70"/>
      <c r="O1376" s="70"/>
      <c r="P1376" s="70"/>
      <c r="Q1376" s="70"/>
      <c r="R1376" s="70"/>
      <c r="S1376" s="70"/>
      <c r="T1376" s="70"/>
      <c r="U1376" s="70"/>
      <c r="V1376" s="70"/>
      <c r="W1376" s="70"/>
      <c r="X1376" s="70"/>
      <c r="Y1376" s="70"/>
      <c r="Z1376" s="70"/>
      <c r="AA1376" s="70"/>
      <c r="AB1376" s="70">
        <v>100757</v>
      </c>
      <c r="AC1376" s="70">
        <v>110905.085937</v>
      </c>
      <c r="AD1376" s="70"/>
      <c r="AE1376" s="70"/>
      <c r="AF1376" s="70"/>
      <c r="AG1376" s="70"/>
      <c r="AH1376" s="70"/>
      <c r="AI1376" s="70"/>
      <c r="AJ1376" s="70"/>
      <c r="AK1376" s="70"/>
      <c r="AL1376" s="70"/>
      <c r="AM1376" s="70"/>
      <c r="AN1376" s="70">
        <v>100757</v>
      </c>
      <c r="AO1376" s="70">
        <v>110905.085937</v>
      </c>
    </row>
    <row r="1377" spans="1:41" x14ac:dyDescent="0.25">
      <c r="A1377" s="72">
        <v>15469</v>
      </c>
      <c r="B1377" s="70"/>
      <c r="C1377" s="70"/>
      <c r="D1377" s="70"/>
      <c r="E1377" s="70"/>
      <c r="F1377" s="70"/>
      <c r="G1377" s="70"/>
      <c r="H1377" s="70"/>
      <c r="I1377" s="70"/>
      <c r="J1377" s="70">
        <v>25100</v>
      </c>
      <c r="K1377" s="70">
        <v>30683.271850999998</v>
      </c>
      <c r="L1377" s="70"/>
      <c r="M1377" s="70"/>
      <c r="N1377" s="70"/>
      <c r="O1377" s="70"/>
      <c r="P1377" s="70"/>
      <c r="Q1377" s="70"/>
      <c r="R1377" s="70"/>
      <c r="S1377" s="70"/>
      <c r="T1377" s="70"/>
      <c r="U1377" s="70"/>
      <c r="V1377" s="70"/>
      <c r="W1377" s="70"/>
      <c r="X1377" s="70"/>
      <c r="Y1377" s="70"/>
      <c r="Z1377" s="70"/>
      <c r="AA1377" s="70"/>
      <c r="AB1377" s="70"/>
      <c r="AC1377" s="70"/>
      <c r="AD1377" s="70"/>
      <c r="AE1377" s="70"/>
      <c r="AF1377" s="70"/>
      <c r="AG1377" s="70"/>
      <c r="AH1377" s="70"/>
      <c r="AI1377" s="70"/>
      <c r="AJ1377" s="70"/>
      <c r="AK1377" s="70"/>
      <c r="AL1377" s="70"/>
      <c r="AM1377" s="70"/>
      <c r="AN1377" s="70">
        <v>25100</v>
      </c>
      <c r="AO1377" s="70">
        <v>30683.271850999998</v>
      </c>
    </row>
    <row r="1378" spans="1:41" x14ac:dyDescent="0.25">
      <c r="A1378" s="72">
        <v>15470</v>
      </c>
      <c r="B1378" s="70"/>
      <c r="C1378" s="70"/>
      <c r="D1378" s="70"/>
      <c r="E1378" s="70"/>
      <c r="F1378" s="70"/>
      <c r="G1378" s="70"/>
      <c r="H1378" s="70"/>
      <c r="I1378" s="70"/>
      <c r="J1378" s="70">
        <v>11200</v>
      </c>
      <c r="K1378" s="70">
        <v>11412.307387000001</v>
      </c>
      <c r="L1378" s="70"/>
      <c r="M1378" s="70"/>
      <c r="N1378" s="70"/>
      <c r="O1378" s="70"/>
      <c r="P1378" s="70"/>
      <c r="Q1378" s="70"/>
      <c r="R1378" s="70"/>
      <c r="S1378" s="70"/>
      <c r="T1378" s="70"/>
      <c r="U1378" s="70"/>
      <c r="V1378" s="70"/>
      <c r="W1378" s="70"/>
      <c r="X1378" s="70"/>
      <c r="Y1378" s="70"/>
      <c r="Z1378" s="70"/>
      <c r="AA1378" s="70"/>
      <c r="AB1378" s="70"/>
      <c r="AC1378" s="70"/>
      <c r="AD1378" s="70"/>
      <c r="AE1378" s="70"/>
      <c r="AF1378" s="70"/>
      <c r="AG1378" s="70"/>
      <c r="AH1378" s="70"/>
      <c r="AI1378" s="70"/>
      <c r="AJ1378" s="70"/>
      <c r="AK1378" s="70"/>
      <c r="AL1378" s="70"/>
      <c r="AM1378" s="70"/>
      <c r="AN1378" s="70">
        <v>11200</v>
      </c>
      <c r="AO1378" s="70">
        <v>11412.307387000001</v>
      </c>
    </row>
    <row r="1379" spans="1:41" x14ac:dyDescent="0.25">
      <c r="A1379" s="72">
        <v>15508</v>
      </c>
      <c r="B1379" s="70"/>
      <c r="C1379" s="70"/>
      <c r="D1379" s="70"/>
      <c r="E1379" s="70"/>
      <c r="F1379" s="70">
        <v>6400</v>
      </c>
      <c r="G1379" s="70">
        <v>3498.6149350000001</v>
      </c>
      <c r="H1379" s="70"/>
      <c r="I1379" s="70"/>
      <c r="J1379" s="70"/>
      <c r="K1379" s="70"/>
      <c r="L1379" s="70"/>
      <c r="M1379" s="70"/>
      <c r="N1379" s="70"/>
      <c r="O1379" s="70"/>
      <c r="P1379" s="70"/>
      <c r="Q1379" s="70"/>
      <c r="R1379" s="70"/>
      <c r="S1379" s="70"/>
      <c r="T1379" s="70"/>
      <c r="U1379" s="70"/>
      <c r="V1379" s="70"/>
      <c r="W1379" s="70"/>
      <c r="X1379" s="70"/>
      <c r="Y1379" s="70"/>
      <c r="Z1379" s="70"/>
      <c r="AA1379" s="70"/>
      <c r="AB1379" s="70"/>
      <c r="AC1379" s="70"/>
      <c r="AD1379" s="70"/>
      <c r="AE1379" s="70"/>
      <c r="AF1379" s="70"/>
      <c r="AG1379" s="70"/>
      <c r="AH1379" s="70"/>
      <c r="AI1379" s="70"/>
      <c r="AJ1379" s="70"/>
      <c r="AK1379" s="70"/>
      <c r="AL1379" s="70"/>
      <c r="AM1379" s="70"/>
      <c r="AN1379" s="70">
        <v>6400</v>
      </c>
      <c r="AO1379" s="70">
        <v>3498.6149350000001</v>
      </c>
    </row>
    <row r="1380" spans="1:41" x14ac:dyDescent="0.25">
      <c r="A1380" s="72">
        <v>15510</v>
      </c>
      <c r="B1380" s="70"/>
      <c r="C1380" s="70"/>
      <c r="D1380" s="70"/>
      <c r="E1380" s="70"/>
      <c r="F1380" s="70">
        <v>3700</v>
      </c>
      <c r="G1380" s="70">
        <v>449.80980999999997</v>
      </c>
      <c r="H1380" s="70"/>
      <c r="I1380" s="70"/>
      <c r="J1380" s="70"/>
      <c r="K1380" s="70"/>
      <c r="L1380" s="70"/>
      <c r="M1380" s="70"/>
      <c r="N1380" s="70"/>
      <c r="O1380" s="70"/>
      <c r="P1380" s="70"/>
      <c r="Q1380" s="70"/>
      <c r="R1380" s="70"/>
      <c r="S1380" s="70"/>
      <c r="T1380" s="70"/>
      <c r="U1380" s="70"/>
      <c r="V1380" s="70"/>
      <c r="W1380" s="70"/>
      <c r="X1380" s="70"/>
      <c r="Y1380" s="70"/>
      <c r="Z1380" s="70"/>
      <c r="AA1380" s="70"/>
      <c r="AB1380" s="70"/>
      <c r="AC1380" s="70"/>
      <c r="AD1380" s="70"/>
      <c r="AE1380" s="70"/>
      <c r="AF1380" s="70"/>
      <c r="AG1380" s="70"/>
      <c r="AH1380" s="70"/>
      <c r="AI1380" s="70"/>
      <c r="AJ1380" s="70"/>
      <c r="AK1380" s="70"/>
      <c r="AL1380" s="70"/>
      <c r="AM1380" s="70"/>
      <c r="AN1380" s="70">
        <v>3700</v>
      </c>
      <c r="AO1380" s="70">
        <v>449.80980999999997</v>
      </c>
    </row>
    <row r="1381" spans="1:41" x14ac:dyDescent="0.25">
      <c r="A1381" s="72">
        <v>15521</v>
      </c>
      <c r="B1381" s="70"/>
      <c r="C1381" s="70"/>
      <c r="D1381" s="70"/>
      <c r="E1381" s="70"/>
      <c r="F1381" s="70">
        <v>5400</v>
      </c>
      <c r="G1381" s="70">
        <v>12903.395909999999</v>
      </c>
      <c r="H1381" s="70"/>
      <c r="I1381" s="70"/>
      <c r="J1381" s="70"/>
      <c r="K1381" s="70"/>
      <c r="L1381" s="70"/>
      <c r="M1381" s="70"/>
      <c r="N1381" s="70"/>
      <c r="O1381" s="70"/>
      <c r="P1381" s="70"/>
      <c r="Q1381" s="70"/>
      <c r="R1381" s="70"/>
      <c r="S1381" s="70"/>
      <c r="T1381" s="70"/>
      <c r="U1381" s="70"/>
      <c r="V1381" s="70"/>
      <c r="W1381" s="70"/>
      <c r="X1381" s="70"/>
      <c r="Y1381" s="70"/>
      <c r="Z1381" s="70"/>
      <c r="AA1381" s="70"/>
      <c r="AB1381" s="70"/>
      <c r="AC1381" s="70"/>
      <c r="AD1381" s="70"/>
      <c r="AE1381" s="70"/>
      <c r="AF1381" s="70"/>
      <c r="AG1381" s="70"/>
      <c r="AH1381" s="70"/>
      <c r="AI1381" s="70"/>
      <c r="AJ1381" s="70"/>
      <c r="AK1381" s="70"/>
      <c r="AL1381" s="70"/>
      <c r="AM1381" s="70"/>
      <c r="AN1381" s="70">
        <v>5400</v>
      </c>
      <c r="AO1381" s="70">
        <v>12903.395909999999</v>
      </c>
    </row>
    <row r="1382" spans="1:41" x14ac:dyDescent="0.25">
      <c r="A1382" s="72">
        <v>15525</v>
      </c>
      <c r="B1382" s="70"/>
      <c r="C1382" s="70"/>
      <c r="D1382" s="70"/>
      <c r="E1382" s="70"/>
      <c r="F1382" s="70">
        <v>9200</v>
      </c>
      <c r="G1382" s="70">
        <v>9496.8359990000008</v>
      </c>
      <c r="H1382" s="70"/>
      <c r="I1382" s="70"/>
      <c r="J1382" s="70"/>
      <c r="K1382" s="70"/>
      <c r="L1382" s="70"/>
      <c r="M1382" s="70"/>
      <c r="N1382" s="70"/>
      <c r="O1382" s="70"/>
      <c r="P1382" s="70"/>
      <c r="Q1382" s="70"/>
      <c r="R1382" s="70"/>
      <c r="S1382" s="70"/>
      <c r="T1382" s="70"/>
      <c r="U1382" s="70"/>
      <c r="V1382" s="70"/>
      <c r="W1382" s="70"/>
      <c r="X1382" s="70"/>
      <c r="Y1382" s="70"/>
      <c r="Z1382" s="70"/>
      <c r="AA1382" s="70"/>
      <c r="AB1382" s="70"/>
      <c r="AC1382" s="70"/>
      <c r="AD1382" s="70"/>
      <c r="AE1382" s="70"/>
      <c r="AF1382" s="70"/>
      <c r="AG1382" s="70"/>
      <c r="AH1382" s="70"/>
      <c r="AI1382" s="70"/>
      <c r="AJ1382" s="70"/>
      <c r="AK1382" s="70"/>
      <c r="AL1382" s="70"/>
      <c r="AM1382" s="70"/>
      <c r="AN1382" s="70">
        <v>9200</v>
      </c>
      <c r="AO1382" s="70">
        <v>9496.8359990000008</v>
      </c>
    </row>
    <row r="1383" spans="1:41" x14ac:dyDescent="0.25">
      <c r="A1383" s="72">
        <v>15542</v>
      </c>
      <c r="B1383" s="70"/>
      <c r="C1383" s="70"/>
      <c r="D1383" s="70"/>
      <c r="E1383" s="70"/>
      <c r="F1383" s="70"/>
      <c r="G1383" s="70"/>
      <c r="H1383" s="70"/>
      <c r="I1383" s="70"/>
      <c r="J1383" s="70"/>
      <c r="K1383" s="70"/>
      <c r="L1383" s="70"/>
      <c r="M1383" s="70"/>
      <c r="N1383" s="70"/>
      <c r="O1383" s="70"/>
      <c r="P1383" s="70">
        <v>4300</v>
      </c>
      <c r="Q1383" s="70">
        <v>3457.208854</v>
      </c>
      <c r="R1383" s="70"/>
      <c r="S1383" s="70"/>
      <c r="T1383" s="70"/>
      <c r="U1383" s="70"/>
      <c r="V1383" s="70"/>
      <c r="W1383" s="70"/>
      <c r="X1383" s="70"/>
      <c r="Y1383" s="70"/>
      <c r="Z1383" s="70"/>
      <c r="AA1383" s="70"/>
      <c r="AB1383" s="70"/>
      <c r="AC1383" s="70"/>
      <c r="AD1383" s="70"/>
      <c r="AE1383" s="70"/>
      <c r="AF1383" s="70"/>
      <c r="AG1383" s="70"/>
      <c r="AH1383" s="70"/>
      <c r="AI1383" s="70"/>
      <c r="AJ1383" s="70"/>
      <c r="AK1383" s="70"/>
      <c r="AL1383" s="70"/>
      <c r="AM1383" s="70"/>
      <c r="AN1383" s="70">
        <v>4300</v>
      </c>
      <c r="AO1383" s="70">
        <v>3457.208854</v>
      </c>
    </row>
    <row r="1384" spans="1:41" x14ac:dyDescent="0.25">
      <c r="A1384" s="72">
        <v>15567</v>
      </c>
      <c r="B1384" s="70"/>
      <c r="C1384" s="70"/>
      <c r="D1384" s="70"/>
      <c r="E1384" s="70"/>
      <c r="F1384" s="70"/>
      <c r="G1384" s="70"/>
      <c r="H1384" s="70"/>
      <c r="I1384" s="70"/>
      <c r="J1384" s="70"/>
      <c r="K1384" s="70"/>
      <c r="L1384" s="70"/>
      <c r="M1384" s="70"/>
      <c r="N1384" s="70"/>
      <c r="O1384" s="70"/>
      <c r="P1384" s="70">
        <v>2800</v>
      </c>
      <c r="Q1384" s="70">
        <v>975.45014499999991</v>
      </c>
      <c r="R1384" s="70"/>
      <c r="S1384" s="70"/>
      <c r="T1384" s="70"/>
      <c r="U1384" s="70"/>
      <c r="V1384" s="70"/>
      <c r="W1384" s="70"/>
      <c r="X1384" s="70"/>
      <c r="Y1384" s="70"/>
      <c r="Z1384" s="70"/>
      <c r="AA1384" s="70"/>
      <c r="AB1384" s="70"/>
      <c r="AC1384" s="70"/>
      <c r="AD1384" s="70"/>
      <c r="AE1384" s="70"/>
      <c r="AF1384" s="70"/>
      <c r="AG1384" s="70"/>
      <c r="AH1384" s="70"/>
      <c r="AI1384" s="70"/>
      <c r="AJ1384" s="70"/>
      <c r="AK1384" s="70"/>
      <c r="AL1384" s="70"/>
      <c r="AM1384" s="70"/>
      <c r="AN1384" s="70">
        <v>2800</v>
      </c>
      <c r="AO1384" s="70">
        <v>975.45014499999991</v>
      </c>
    </row>
    <row r="1385" spans="1:41" x14ac:dyDescent="0.25">
      <c r="A1385" s="72">
        <v>15568</v>
      </c>
      <c r="B1385" s="70"/>
      <c r="C1385" s="70"/>
      <c r="D1385" s="70"/>
      <c r="E1385" s="70"/>
      <c r="F1385" s="70"/>
      <c r="G1385" s="70"/>
      <c r="H1385" s="70"/>
      <c r="I1385" s="70"/>
      <c r="J1385" s="70"/>
      <c r="K1385" s="70"/>
      <c r="L1385" s="70"/>
      <c r="M1385" s="70"/>
      <c r="N1385" s="70"/>
      <c r="O1385" s="70"/>
      <c r="P1385" s="70">
        <v>1900</v>
      </c>
      <c r="Q1385" s="70">
        <v>734.79420400000004</v>
      </c>
      <c r="R1385" s="70"/>
      <c r="S1385" s="70"/>
      <c r="T1385" s="70"/>
      <c r="U1385" s="70"/>
      <c r="V1385" s="70"/>
      <c r="W1385" s="70"/>
      <c r="X1385" s="70"/>
      <c r="Y1385" s="70"/>
      <c r="Z1385" s="70"/>
      <c r="AA1385" s="70"/>
      <c r="AB1385" s="70"/>
      <c r="AC1385" s="70"/>
      <c r="AD1385" s="70"/>
      <c r="AE1385" s="70"/>
      <c r="AF1385" s="70"/>
      <c r="AG1385" s="70"/>
      <c r="AH1385" s="70"/>
      <c r="AI1385" s="70"/>
      <c r="AJ1385" s="70"/>
      <c r="AK1385" s="70"/>
      <c r="AL1385" s="70"/>
      <c r="AM1385" s="70"/>
      <c r="AN1385" s="70">
        <v>1900</v>
      </c>
      <c r="AO1385" s="70">
        <v>734.79420400000004</v>
      </c>
    </row>
    <row r="1386" spans="1:41" x14ac:dyDescent="0.25">
      <c r="A1386" s="72">
        <v>15578</v>
      </c>
      <c r="B1386" s="70"/>
      <c r="C1386" s="70"/>
      <c r="D1386" s="70"/>
      <c r="E1386" s="70"/>
      <c r="F1386" s="70"/>
      <c r="G1386" s="70"/>
      <c r="H1386" s="70"/>
      <c r="I1386" s="70"/>
      <c r="J1386" s="70"/>
      <c r="K1386" s="70"/>
      <c r="L1386" s="70"/>
      <c r="M1386" s="70"/>
      <c r="N1386" s="70"/>
      <c r="O1386" s="70"/>
      <c r="P1386" s="70">
        <v>5800</v>
      </c>
      <c r="Q1386" s="70">
        <v>562.71055200000001</v>
      </c>
      <c r="R1386" s="70"/>
      <c r="S1386" s="70"/>
      <c r="T1386" s="70"/>
      <c r="U1386" s="70"/>
      <c r="V1386" s="70"/>
      <c r="W1386" s="70"/>
      <c r="X1386" s="70"/>
      <c r="Y1386" s="70"/>
      <c r="Z1386" s="70"/>
      <c r="AA1386" s="70"/>
      <c r="AB1386" s="70"/>
      <c r="AC1386" s="70"/>
      <c r="AD1386" s="70"/>
      <c r="AE1386" s="70"/>
      <c r="AF1386" s="70"/>
      <c r="AG1386" s="70"/>
      <c r="AH1386" s="70"/>
      <c r="AI1386" s="70"/>
      <c r="AJ1386" s="70"/>
      <c r="AK1386" s="70"/>
      <c r="AL1386" s="70"/>
      <c r="AM1386" s="70"/>
      <c r="AN1386" s="70">
        <v>5800</v>
      </c>
      <c r="AO1386" s="70">
        <v>562.71055200000001</v>
      </c>
    </row>
    <row r="1387" spans="1:41" x14ac:dyDescent="0.25">
      <c r="A1387" s="72">
        <v>15581</v>
      </c>
      <c r="B1387" s="70"/>
      <c r="C1387" s="70"/>
      <c r="D1387" s="70"/>
      <c r="E1387" s="70"/>
      <c r="F1387" s="70"/>
      <c r="G1387" s="70"/>
      <c r="H1387" s="70"/>
      <c r="I1387" s="70"/>
      <c r="J1387" s="70"/>
      <c r="K1387" s="70"/>
      <c r="L1387" s="70"/>
      <c r="M1387" s="70"/>
      <c r="N1387" s="70"/>
      <c r="O1387" s="70"/>
      <c r="P1387" s="70">
        <v>4400</v>
      </c>
      <c r="Q1387" s="70">
        <v>2464.0351380000002</v>
      </c>
      <c r="R1387" s="70"/>
      <c r="S1387" s="70"/>
      <c r="T1387" s="70"/>
      <c r="U1387" s="70"/>
      <c r="V1387" s="70"/>
      <c r="W1387" s="70"/>
      <c r="X1387" s="70"/>
      <c r="Y1387" s="70"/>
      <c r="Z1387" s="70"/>
      <c r="AA1387" s="70"/>
      <c r="AB1387" s="70"/>
      <c r="AC1387" s="70"/>
      <c r="AD1387" s="70"/>
      <c r="AE1387" s="70"/>
      <c r="AF1387" s="70"/>
      <c r="AG1387" s="70"/>
      <c r="AH1387" s="70"/>
      <c r="AI1387" s="70"/>
      <c r="AJ1387" s="70"/>
      <c r="AK1387" s="70"/>
      <c r="AL1387" s="70"/>
      <c r="AM1387" s="70"/>
      <c r="AN1387" s="70">
        <v>4400</v>
      </c>
      <c r="AO1387" s="70">
        <v>2464.0351380000002</v>
      </c>
    </row>
    <row r="1388" spans="1:41" x14ac:dyDescent="0.25">
      <c r="A1388" s="72">
        <v>15598</v>
      </c>
      <c r="B1388" s="70"/>
      <c r="C1388" s="70"/>
      <c r="D1388" s="70"/>
      <c r="E1388" s="70"/>
      <c r="F1388" s="70"/>
      <c r="G1388" s="70"/>
      <c r="H1388" s="70"/>
      <c r="I1388" s="70"/>
      <c r="J1388" s="70"/>
      <c r="K1388" s="70"/>
      <c r="L1388" s="70"/>
      <c r="M1388" s="70"/>
      <c r="N1388" s="70"/>
      <c r="O1388" s="70"/>
      <c r="P1388" s="70"/>
      <c r="Q1388" s="70"/>
      <c r="R1388" s="70"/>
      <c r="S1388" s="70"/>
      <c r="T1388" s="70"/>
      <c r="U1388" s="70"/>
      <c r="V1388" s="70"/>
      <c r="W1388" s="70"/>
      <c r="X1388" s="70"/>
      <c r="Y1388" s="70"/>
      <c r="Z1388" s="70"/>
      <c r="AA1388" s="70"/>
      <c r="AB1388" s="70">
        <v>16325</v>
      </c>
      <c r="AC1388" s="70">
        <v>6540.8631289999994</v>
      </c>
      <c r="AD1388" s="70"/>
      <c r="AE1388" s="70"/>
      <c r="AF1388" s="70"/>
      <c r="AG1388" s="70"/>
      <c r="AH1388" s="70"/>
      <c r="AI1388" s="70"/>
      <c r="AJ1388" s="70"/>
      <c r="AK1388" s="70"/>
      <c r="AL1388" s="70"/>
      <c r="AM1388" s="70"/>
      <c r="AN1388" s="70">
        <v>16325</v>
      </c>
      <c r="AO1388" s="70">
        <v>6540.8631289999994</v>
      </c>
    </row>
    <row r="1389" spans="1:41" x14ac:dyDescent="0.25">
      <c r="A1389" s="72">
        <v>15609</v>
      </c>
      <c r="B1389" s="70">
        <v>14600</v>
      </c>
      <c r="C1389" s="70">
        <v>11976.463275</v>
      </c>
      <c r="D1389" s="70"/>
      <c r="E1389" s="70"/>
      <c r="F1389" s="70"/>
      <c r="G1389" s="70"/>
      <c r="H1389" s="70"/>
      <c r="I1389" s="70"/>
      <c r="J1389" s="70"/>
      <c r="K1389" s="70"/>
      <c r="L1389" s="70"/>
      <c r="M1389" s="70"/>
      <c r="N1389" s="70"/>
      <c r="O1389" s="70"/>
      <c r="P1389" s="70"/>
      <c r="Q1389" s="70"/>
      <c r="R1389" s="70"/>
      <c r="S1389" s="70"/>
      <c r="T1389" s="70"/>
      <c r="U1389" s="70"/>
      <c r="V1389" s="70"/>
      <c r="W1389" s="70"/>
      <c r="X1389" s="70"/>
      <c r="Y1389" s="70"/>
      <c r="Z1389" s="70"/>
      <c r="AA1389" s="70"/>
      <c r="AB1389" s="70"/>
      <c r="AC1389" s="70"/>
      <c r="AD1389" s="70"/>
      <c r="AE1389" s="70"/>
      <c r="AF1389" s="70"/>
      <c r="AG1389" s="70"/>
      <c r="AH1389" s="70"/>
      <c r="AI1389" s="70"/>
      <c r="AJ1389" s="70"/>
      <c r="AK1389" s="70"/>
      <c r="AL1389" s="70"/>
      <c r="AM1389" s="70"/>
      <c r="AN1389" s="70">
        <v>14600</v>
      </c>
      <c r="AO1389" s="70">
        <v>11976.463275</v>
      </c>
    </row>
    <row r="1390" spans="1:41" x14ac:dyDescent="0.25">
      <c r="A1390" s="72">
        <v>15610</v>
      </c>
      <c r="B1390" s="70"/>
      <c r="C1390" s="70"/>
      <c r="D1390" s="70"/>
      <c r="E1390" s="70"/>
      <c r="F1390" s="70"/>
      <c r="G1390" s="70"/>
      <c r="H1390" s="70"/>
      <c r="I1390" s="70"/>
      <c r="J1390" s="70"/>
      <c r="K1390" s="70"/>
      <c r="L1390" s="70"/>
      <c r="M1390" s="70"/>
      <c r="N1390" s="70"/>
      <c r="O1390" s="70"/>
      <c r="P1390" s="70"/>
      <c r="Q1390" s="70"/>
      <c r="R1390" s="70"/>
      <c r="S1390" s="70"/>
      <c r="T1390" s="70"/>
      <c r="U1390" s="70"/>
      <c r="V1390" s="70"/>
      <c r="W1390" s="70"/>
      <c r="X1390" s="70">
        <v>17600</v>
      </c>
      <c r="Y1390" s="70">
        <v>16648.276484999999</v>
      </c>
      <c r="Z1390" s="70"/>
      <c r="AA1390" s="70"/>
      <c r="AB1390" s="70"/>
      <c r="AC1390" s="70"/>
      <c r="AD1390" s="70"/>
      <c r="AE1390" s="70"/>
      <c r="AF1390" s="70"/>
      <c r="AG1390" s="70"/>
      <c r="AH1390" s="70"/>
      <c r="AI1390" s="70"/>
      <c r="AJ1390" s="70"/>
      <c r="AK1390" s="70"/>
      <c r="AL1390" s="70"/>
      <c r="AM1390" s="70"/>
      <c r="AN1390" s="70">
        <v>17600</v>
      </c>
      <c r="AO1390" s="70">
        <v>16648.276484999999</v>
      </c>
    </row>
    <row r="1391" spans="1:41" x14ac:dyDescent="0.25">
      <c r="A1391" s="72">
        <v>15639</v>
      </c>
      <c r="B1391" s="70"/>
      <c r="C1391" s="70"/>
      <c r="D1391" s="70">
        <v>5800</v>
      </c>
      <c r="E1391" s="70">
        <v>7162.9302520000001</v>
      </c>
      <c r="F1391" s="70"/>
      <c r="G1391" s="70"/>
      <c r="H1391" s="70"/>
      <c r="I1391" s="70"/>
      <c r="J1391" s="70"/>
      <c r="K1391" s="70"/>
      <c r="L1391" s="70"/>
      <c r="M1391" s="70"/>
      <c r="N1391" s="70"/>
      <c r="O1391" s="70"/>
      <c r="P1391" s="70"/>
      <c r="Q1391" s="70"/>
      <c r="R1391" s="70"/>
      <c r="S1391" s="70"/>
      <c r="T1391" s="70"/>
      <c r="U1391" s="70"/>
      <c r="V1391" s="70"/>
      <c r="W1391" s="70"/>
      <c r="X1391" s="70"/>
      <c r="Y1391" s="70"/>
      <c r="Z1391" s="70"/>
      <c r="AA1391" s="70"/>
      <c r="AB1391" s="70"/>
      <c r="AC1391" s="70"/>
      <c r="AD1391" s="70"/>
      <c r="AE1391" s="70"/>
      <c r="AF1391" s="70"/>
      <c r="AG1391" s="70"/>
      <c r="AH1391" s="70"/>
      <c r="AI1391" s="70"/>
      <c r="AJ1391" s="70"/>
      <c r="AK1391" s="70"/>
      <c r="AL1391" s="70"/>
      <c r="AM1391" s="70"/>
      <c r="AN1391" s="70">
        <v>5800</v>
      </c>
      <c r="AO1391" s="70">
        <v>7162.9302520000001</v>
      </c>
    </row>
    <row r="1392" spans="1:41" x14ac:dyDescent="0.25">
      <c r="A1392" s="72">
        <v>15671</v>
      </c>
      <c r="B1392" s="70"/>
      <c r="C1392" s="70"/>
      <c r="D1392" s="70"/>
      <c r="E1392" s="70"/>
      <c r="F1392" s="70"/>
      <c r="G1392" s="70"/>
      <c r="H1392" s="70"/>
      <c r="I1392" s="70"/>
      <c r="J1392" s="70"/>
      <c r="K1392" s="70"/>
      <c r="L1392" s="70"/>
      <c r="M1392" s="70"/>
      <c r="N1392" s="70"/>
      <c r="O1392" s="70"/>
      <c r="P1392" s="70"/>
      <c r="Q1392" s="70"/>
      <c r="R1392" s="70"/>
      <c r="S1392" s="70"/>
      <c r="T1392" s="70"/>
      <c r="U1392" s="70"/>
      <c r="V1392" s="70">
        <v>16300</v>
      </c>
      <c r="W1392" s="70">
        <v>16922.602661999998</v>
      </c>
      <c r="X1392" s="70"/>
      <c r="Y1392" s="70"/>
      <c r="Z1392" s="70"/>
      <c r="AA1392" s="70"/>
      <c r="AB1392" s="70"/>
      <c r="AC1392" s="70"/>
      <c r="AD1392" s="70"/>
      <c r="AE1392" s="70"/>
      <c r="AF1392" s="70"/>
      <c r="AG1392" s="70"/>
      <c r="AH1392" s="70"/>
      <c r="AI1392" s="70"/>
      <c r="AJ1392" s="70"/>
      <c r="AK1392" s="70"/>
      <c r="AL1392" s="70"/>
      <c r="AM1392" s="70"/>
      <c r="AN1392" s="70">
        <v>16300</v>
      </c>
      <c r="AO1392" s="70">
        <v>16922.602661999998</v>
      </c>
    </row>
    <row r="1393" spans="1:41" x14ac:dyDescent="0.25">
      <c r="A1393" s="72">
        <v>15687</v>
      </c>
      <c r="B1393" s="70"/>
      <c r="C1393" s="70"/>
      <c r="D1393" s="70"/>
      <c r="E1393" s="70"/>
      <c r="F1393" s="70"/>
      <c r="G1393" s="70"/>
      <c r="H1393" s="70"/>
      <c r="I1393" s="70"/>
      <c r="J1393" s="70"/>
      <c r="K1393" s="70"/>
      <c r="L1393" s="70"/>
      <c r="M1393" s="70"/>
      <c r="N1393" s="70"/>
      <c r="O1393" s="70"/>
      <c r="P1393" s="70"/>
      <c r="Q1393" s="70"/>
      <c r="R1393" s="70"/>
      <c r="S1393" s="70"/>
      <c r="T1393" s="70"/>
      <c r="U1393" s="70"/>
      <c r="V1393" s="70"/>
      <c r="W1393" s="70"/>
      <c r="X1393" s="70"/>
      <c r="Y1393" s="70"/>
      <c r="Z1393" s="70"/>
      <c r="AA1393" s="70"/>
      <c r="AB1393" s="70">
        <v>6372</v>
      </c>
      <c r="AC1393" s="70">
        <v>7146.6272879999997</v>
      </c>
      <c r="AD1393" s="70"/>
      <c r="AE1393" s="70"/>
      <c r="AF1393" s="70"/>
      <c r="AG1393" s="70"/>
      <c r="AH1393" s="70"/>
      <c r="AI1393" s="70"/>
      <c r="AJ1393" s="70"/>
      <c r="AK1393" s="70"/>
      <c r="AL1393" s="70"/>
      <c r="AM1393" s="70"/>
      <c r="AN1393" s="70">
        <v>6372</v>
      </c>
      <c r="AO1393" s="70">
        <v>7146.6272879999997</v>
      </c>
    </row>
    <row r="1394" spans="1:41" x14ac:dyDescent="0.25">
      <c r="A1394" s="72">
        <v>15688</v>
      </c>
      <c r="B1394" s="70"/>
      <c r="C1394" s="70"/>
      <c r="D1394" s="70"/>
      <c r="E1394" s="70"/>
      <c r="F1394" s="70"/>
      <c r="G1394" s="70"/>
      <c r="H1394" s="70"/>
      <c r="I1394" s="70"/>
      <c r="J1394" s="70"/>
      <c r="K1394" s="70"/>
      <c r="L1394" s="70"/>
      <c r="M1394" s="70"/>
      <c r="N1394" s="70"/>
      <c r="O1394" s="70"/>
      <c r="P1394" s="70"/>
      <c r="Q1394" s="70"/>
      <c r="R1394" s="70"/>
      <c r="S1394" s="70"/>
      <c r="T1394" s="70"/>
      <c r="U1394" s="70"/>
      <c r="V1394" s="70"/>
      <c r="W1394" s="70"/>
      <c r="X1394" s="70"/>
      <c r="Y1394" s="70"/>
      <c r="Z1394" s="70"/>
      <c r="AA1394" s="70"/>
      <c r="AB1394" s="70">
        <v>89583</v>
      </c>
      <c r="AC1394" s="70">
        <v>90864.208007000008</v>
      </c>
      <c r="AD1394" s="70"/>
      <c r="AE1394" s="70"/>
      <c r="AF1394" s="70"/>
      <c r="AG1394" s="70"/>
      <c r="AH1394" s="70"/>
      <c r="AI1394" s="70"/>
      <c r="AJ1394" s="70"/>
      <c r="AK1394" s="70"/>
      <c r="AL1394" s="70"/>
      <c r="AM1394" s="70"/>
      <c r="AN1394" s="70">
        <v>89583</v>
      </c>
      <c r="AO1394" s="70">
        <v>90864.208007000008</v>
      </c>
    </row>
    <row r="1395" spans="1:41" x14ac:dyDescent="0.25">
      <c r="A1395" s="72">
        <v>15690</v>
      </c>
      <c r="B1395" s="70"/>
      <c r="C1395" s="70"/>
      <c r="D1395" s="70"/>
      <c r="E1395" s="70"/>
      <c r="F1395" s="70"/>
      <c r="G1395" s="70"/>
      <c r="H1395" s="70"/>
      <c r="I1395" s="70"/>
      <c r="J1395" s="70"/>
      <c r="K1395" s="70"/>
      <c r="L1395" s="70"/>
      <c r="M1395" s="70"/>
      <c r="N1395" s="70"/>
      <c r="O1395" s="70"/>
      <c r="P1395" s="70"/>
      <c r="Q1395" s="70"/>
      <c r="R1395" s="70"/>
      <c r="S1395" s="70"/>
      <c r="T1395" s="70"/>
      <c r="U1395" s="70"/>
      <c r="V1395" s="70"/>
      <c r="W1395" s="70"/>
      <c r="X1395" s="70"/>
      <c r="Y1395" s="70"/>
      <c r="Z1395" s="70"/>
      <c r="AA1395" s="70"/>
      <c r="AB1395" s="70">
        <v>65122</v>
      </c>
      <c r="AC1395" s="70">
        <v>65099.466308000003</v>
      </c>
      <c r="AD1395" s="70"/>
      <c r="AE1395" s="70"/>
      <c r="AF1395" s="70"/>
      <c r="AG1395" s="70"/>
      <c r="AH1395" s="70"/>
      <c r="AI1395" s="70"/>
      <c r="AJ1395" s="70"/>
      <c r="AK1395" s="70"/>
      <c r="AL1395" s="70"/>
      <c r="AM1395" s="70"/>
      <c r="AN1395" s="70">
        <v>65122</v>
      </c>
      <c r="AO1395" s="70">
        <v>65099.466308000003</v>
      </c>
    </row>
    <row r="1396" spans="1:41" x14ac:dyDescent="0.25">
      <c r="A1396" s="72">
        <v>15693</v>
      </c>
      <c r="B1396" s="70"/>
      <c r="C1396" s="70"/>
      <c r="D1396" s="70"/>
      <c r="E1396" s="70"/>
      <c r="F1396" s="70"/>
      <c r="G1396" s="70"/>
      <c r="H1396" s="70"/>
      <c r="I1396" s="70"/>
      <c r="J1396" s="70"/>
      <c r="K1396" s="70"/>
      <c r="L1396" s="70"/>
      <c r="M1396" s="70"/>
      <c r="N1396" s="70"/>
      <c r="O1396" s="70"/>
      <c r="P1396" s="70"/>
      <c r="Q1396" s="70"/>
      <c r="R1396" s="70"/>
      <c r="S1396" s="70"/>
      <c r="T1396" s="70"/>
      <c r="U1396" s="70"/>
      <c r="V1396" s="70"/>
      <c r="W1396" s="70"/>
      <c r="X1396" s="70"/>
      <c r="Y1396" s="70"/>
      <c r="Z1396" s="70"/>
      <c r="AA1396" s="70"/>
      <c r="AB1396" s="70">
        <v>12693</v>
      </c>
      <c r="AC1396" s="70">
        <v>5465.6702380000006</v>
      </c>
      <c r="AD1396" s="70"/>
      <c r="AE1396" s="70"/>
      <c r="AF1396" s="70"/>
      <c r="AG1396" s="70"/>
      <c r="AH1396" s="70"/>
      <c r="AI1396" s="70"/>
      <c r="AJ1396" s="70"/>
      <c r="AK1396" s="70"/>
      <c r="AL1396" s="70"/>
      <c r="AM1396" s="70"/>
      <c r="AN1396" s="70">
        <v>12693</v>
      </c>
      <c r="AO1396" s="70">
        <v>5465.6702380000006</v>
      </c>
    </row>
    <row r="1397" spans="1:41" x14ac:dyDescent="0.25">
      <c r="A1397" s="72">
        <v>15705</v>
      </c>
      <c r="B1397" s="70"/>
      <c r="C1397" s="70"/>
      <c r="D1397" s="70"/>
      <c r="E1397" s="70"/>
      <c r="F1397" s="70"/>
      <c r="G1397" s="70"/>
      <c r="H1397" s="70"/>
      <c r="I1397" s="70"/>
      <c r="J1397" s="70"/>
      <c r="K1397" s="70"/>
      <c r="L1397" s="70"/>
      <c r="M1397" s="70"/>
      <c r="N1397" s="70"/>
      <c r="O1397" s="70"/>
      <c r="P1397" s="70"/>
      <c r="Q1397" s="70"/>
      <c r="R1397" s="70"/>
      <c r="S1397" s="70"/>
      <c r="T1397" s="70"/>
      <c r="U1397" s="70"/>
      <c r="V1397" s="70"/>
      <c r="W1397" s="70"/>
      <c r="X1397" s="70"/>
      <c r="Y1397" s="70"/>
      <c r="Z1397" s="70"/>
      <c r="AA1397" s="70"/>
      <c r="AB1397" s="70">
        <v>74548</v>
      </c>
      <c r="AC1397" s="70">
        <v>86097.863282000006</v>
      </c>
      <c r="AD1397" s="70"/>
      <c r="AE1397" s="70"/>
      <c r="AF1397" s="70"/>
      <c r="AG1397" s="70"/>
      <c r="AH1397" s="70"/>
      <c r="AI1397" s="70"/>
      <c r="AJ1397" s="70"/>
      <c r="AK1397" s="70"/>
      <c r="AL1397" s="70"/>
      <c r="AM1397" s="70"/>
      <c r="AN1397" s="70">
        <v>74548</v>
      </c>
      <c r="AO1397" s="70">
        <v>86097.863282000006</v>
      </c>
    </row>
    <row r="1398" spans="1:41" x14ac:dyDescent="0.25">
      <c r="A1398" s="72">
        <v>15714</v>
      </c>
      <c r="B1398" s="70"/>
      <c r="C1398" s="70"/>
      <c r="D1398" s="70"/>
      <c r="E1398" s="70"/>
      <c r="F1398" s="70"/>
      <c r="G1398" s="70"/>
      <c r="H1398" s="70"/>
      <c r="I1398" s="70"/>
      <c r="J1398" s="70"/>
      <c r="K1398" s="70"/>
      <c r="L1398" s="70"/>
      <c r="M1398" s="70"/>
      <c r="N1398" s="70"/>
      <c r="O1398" s="70"/>
      <c r="P1398" s="70"/>
      <c r="Q1398" s="70"/>
      <c r="R1398" s="70"/>
      <c r="S1398" s="70"/>
      <c r="T1398" s="70"/>
      <c r="U1398" s="70"/>
      <c r="V1398" s="70"/>
      <c r="W1398" s="70"/>
      <c r="X1398" s="70"/>
      <c r="Y1398" s="70"/>
      <c r="Z1398" s="70"/>
      <c r="AA1398" s="70"/>
      <c r="AB1398" s="70">
        <v>103793</v>
      </c>
      <c r="AC1398" s="70">
        <v>109237.30957000001</v>
      </c>
      <c r="AD1398" s="70"/>
      <c r="AE1398" s="70"/>
      <c r="AF1398" s="70"/>
      <c r="AG1398" s="70"/>
      <c r="AH1398" s="70"/>
      <c r="AI1398" s="70"/>
      <c r="AJ1398" s="70"/>
      <c r="AK1398" s="70"/>
      <c r="AL1398" s="70"/>
      <c r="AM1398" s="70"/>
      <c r="AN1398" s="70">
        <v>103793</v>
      </c>
      <c r="AO1398" s="70">
        <v>109237.30957000001</v>
      </c>
    </row>
    <row r="1399" spans="1:41" x14ac:dyDescent="0.25">
      <c r="A1399" s="72">
        <v>15722</v>
      </c>
      <c r="B1399" s="70"/>
      <c r="C1399" s="70"/>
      <c r="D1399" s="70"/>
      <c r="E1399" s="70"/>
      <c r="F1399" s="70"/>
      <c r="G1399" s="70"/>
      <c r="H1399" s="70"/>
      <c r="I1399" s="70"/>
      <c r="J1399" s="70"/>
      <c r="K1399" s="70"/>
      <c r="L1399" s="70"/>
      <c r="M1399" s="70"/>
      <c r="N1399" s="70"/>
      <c r="O1399" s="70"/>
      <c r="P1399" s="70"/>
      <c r="Q1399" s="70"/>
      <c r="R1399" s="70"/>
      <c r="S1399" s="70"/>
      <c r="T1399" s="70"/>
      <c r="U1399" s="70"/>
      <c r="V1399" s="70"/>
      <c r="W1399" s="70"/>
      <c r="X1399" s="70"/>
      <c r="Y1399" s="70"/>
      <c r="Z1399" s="70"/>
      <c r="AA1399" s="70"/>
      <c r="AB1399" s="70">
        <v>90440</v>
      </c>
      <c r="AC1399" s="70">
        <v>84182.224608999997</v>
      </c>
      <c r="AD1399" s="70"/>
      <c r="AE1399" s="70"/>
      <c r="AF1399" s="70"/>
      <c r="AG1399" s="70"/>
      <c r="AH1399" s="70"/>
      <c r="AI1399" s="70"/>
      <c r="AJ1399" s="70"/>
      <c r="AK1399" s="70"/>
      <c r="AL1399" s="70"/>
      <c r="AM1399" s="70"/>
      <c r="AN1399" s="70">
        <v>90440</v>
      </c>
      <c r="AO1399" s="70">
        <v>84182.224608999997</v>
      </c>
    </row>
    <row r="1400" spans="1:41" x14ac:dyDescent="0.25">
      <c r="A1400" s="72">
        <v>15730</v>
      </c>
      <c r="B1400" s="70"/>
      <c r="C1400" s="70"/>
      <c r="D1400" s="70"/>
      <c r="E1400" s="70"/>
      <c r="F1400" s="70"/>
      <c r="G1400" s="70"/>
      <c r="H1400" s="70"/>
      <c r="I1400" s="70"/>
      <c r="J1400" s="70"/>
      <c r="K1400" s="70"/>
      <c r="L1400" s="70"/>
      <c r="M1400" s="70"/>
      <c r="N1400" s="70"/>
      <c r="O1400" s="70"/>
      <c r="P1400" s="70"/>
      <c r="Q1400" s="70"/>
      <c r="R1400" s="70"/>
      <c r="S1400" s="70"/>
      <c r="T1400" s="70"/>
      <c r="U1400" s="70"/>
      <c r="V1400" s="70"/>
      <c r="W1400" s="70"/>
      <c r="X1400" s="70"/>
      <c r="Y1400" s="70"/>
      <c r="Z1400" s="70"/>
      <c r="AA1400" s="70"/>
      <c r="AB1400" s="70">
        <v>36709</v>
      </c>
      <c r="AC1400" s="70">
        <v>38027.076051000004</v>
      </c>
      <c r="AD1400" s="70"/>
      <c r="AE1400" s="70"/>
      <c r="AF1400" s="70"/>
      <c r="AG1400" s="70"/>
      <c r="AH1400" s="70"/>
      <c r="AI1400" s="70"/>
      <c r="AJ1400" s="70"/>
      <c r="AK1400" s="70"/>
      <c r="AL1400" s="70"/>
      <c r="AM1400" s="70"/>
      <c r="AN1400" s="70">
        <v>36709</v>
      </c>
      <c r="AO1400" s="70">
        <v>38027.076051000004</v>
      </c>
    </row>
    <row r="1401" spans="1:41" x14ac:dyDescent="0.25">
      <c r="A1401" s="72">
        <v>15732</v>
      </c>
      <c r="B1401" s="70"/>
      <c r="C1401" s="70"/>
      <c r="D1401" s="70"/>
      <c r="E1401" s="70"/>
      <c r="F1401" s="70"/>
      <c r="G1401" s="70"/>
      <c r="H1401" s="70"/>
      <c r="I1401" s="70"/>
      <c r="J1401" s="70"/>
      <c r="K1401" s="70"/>
      <c r="L1401" s="70"/>
      <c r="M1401" s="70"/>
      <c r="N1401" s="70"/>
      <c r="O1401" s="70"/>
      <c r="P1401" s="70"/>
      <c r="Q1401" s="70"/>
      <c r="R1401" s="70"/>
      <c r="S1401" s="70"/>
      <c r="T1401" s="70"/>
      <c r="U1401" s="70"/>
      <c r="V1401" s="70"/>
      <c r="W1401" s="70"/>
      <c r="X1401" s="70"/>
      <c r="Y1401" s="70"/>
      <c r="Z1401" s="70"/>
      <c r="AA1401" s="70"/>
      <c r="AB1401" s="70">
        <v>15800</v>
      </c>
      <c r="AC1401" s="70">
        <v>32013.720704000003</v>
      </c>
      <c r="AD1401" s="70"/>
      <c r="AE1401" s="70"/>
      <c r="AF1401" s="70"/>
      <c r="AG1401" s="70"/>
      <c r="AH1401" s="70"/>
      <c r="AI1401" s="70"/>
      <c r="AJ1401" s="70"/>
      <c r="AK1401" s="70"/>
      <c r="AL1401" s="70"/>
      <c r="AM1401" s="70"/>
      <c r="AN1401" s="70">
        <v>15800</v>
      </c>
      <c r="AO1401" s="70">
        <v>32013.720704000003</v>
      </c>
    </row>
    <row r="1402" spans="1:41" x14ac:dyDescent="0.25">
      <c r="A1402" s="72">
        <v>15759</v>
      </c>
      <c r="B1402" s="70"/>
      <c r="C1402" s="70"/>
      <c r="D1402" s="70"/>
      <c r="E1402" s="70"/>
      <c r="F1402" s="70"/>
      <c r="G1402" s="70"/>
      <c r="H1402" s="70"/>
      <c r="I1402" s="70"/>
      <c r="J1402" s="70"/>
      <c r="K1402" s="70"/>
      <c r="L1402" s="70"/>
      <c r="M1402" s="70"/>
      <c r="N1402" s="70"/>
      <c r="O1402" s="70"/>
      <c r="P1402" s="70"/>
      <c r="Q1402" s="70"/>
      <c r="R1402" s="70"/>
      <c r="S1402" s="70"/>
      <c r="T1402" s="70"/>
      <c r="U1402" s="70"/>
      <c r="V1402" s="70"/>
      <c r="W1402" s="70"/>
      <c r="X1402" s="70"/>
      <c r="Y1402" s="70"/>
      <c r="Z1402" s="70"/>
      <c r="AA1402" s="70"/>
      <c r="AB1402" s="70">
        <v>13960</v>
      </c>
      <c r="AC1402" s="70">
        <v>29090.836822000001</v>
      </c>
      <c r="AD1402" s="70"/>
      <c r="AE1402" s="70"/>
      <c r="AF1402" s="70"/>
      <c r="AG1402" s="70"/>
      <c r="AH1402" s="70"/>
      <c r="AI1402" s="70"/>
      <c r="AJ1402" s="70"/>
      <c r="AK1402" s="70"/>
      <c r="AL1402" s="70"/>
      <c r="AM1402" s="70"/>
      <c r="AN1402" s="70">
        <v>13960</v>
      </c>
      <c r="AO1402" s="70">
        <v>29090.836822000001</v>
      </c>
    </row>
    <row r="1403" spans="1:41" x14ac:dyDescent="0.25">
      <c r="A1403" s="72">
        <v>15768</v>
      </c>
      <c r="B1403" s="70"/>
      <c r="C1403" s="70"/>
      <c r="D1403" s="70"/>
      <c r="E1403" s="70"/>
      <c r="F1403" s="70"/>
      <c r="G1403" s="70"/>
      <c r="H1403" s="70"/>
      <c r="I1403" s="70"/>
      <c r="J1403" s="70"/>
      <c r="K1403" s="70"/>
      <c r="L1403" s="70"/>
      <c r="M1403" s="70"/>
      <c r="N1403" s="70"/>
      <c r="O1403" s="70"/>
      <c r="P1403" s="70"/>
      <c r="Q1403" s="70"/>
      <c r="R1403" s="70"/>
      <c r="S1403" s="70"/>
      <c r="T1403" s="70"/>
      <c r="U1403" s="70"/>
      <c r="V1403" s="70"/>
      <c r="W1403" s="70"/>
      <c r="X1403" s="70"/>
      <c r="Y1403" s="70"/>
      <c r="Z1403" s="70"/>
      <c r="AA1403" s="70"/>
      <c r="AB1403" s="70">
        <v>102926</v>
      </c>
      <c r="AC1403" s="70">
        <v>116403.64209000001</v>
      </c>
      <c r="AD1403" s="70"/>
      <c r="AE1403" s="70"/>
      <c r="AF1403" s="70"/>
      <c r="AG1403" s="70"/>
      <c r="AH1403" s="70"/>
      <c r="AI1403" s="70"/>
      <c r="AJ1403" s="70"/>
      <c r="AK1403" s="70"/>
      <c r="AL1403" s="70"/>
      <c r="AM1403" s="70"/>
      <c r="AN1403" s="70">
        <v>102926</v>
      </c>
      <c r="AO1403" s="70">
        <v>116403.64209000001</v>
      </c>
    </row>
    <row r="1404" spans="1:41" x14ac:dyDescent="0.25">
      <c r="A1404" s="72">
        <v>15776</v>
      </c>
      <c r="B1404" s="70"/>
      <c r="C1404" s="70"/>
      <c r="D1404" s="70"/>
      <c r="E1404" s="70"/>
      <c r="F1404" s="70"/>
      <c r="G1404" s="70"/>
      <c r="H1404" s="70"/>
      <c r="I1404" s="70"/>
      <c r="J1404" s="70"/>
      <c r="K1404" s="70"/>
      <c r="L1404" s="70"/>
      <c r="M1404" s="70"/>
      <c r="N1404" s="70"/>
      <c r="O1404" s="70"/>
      <c r="P1404" s="70"/>
      <c r="Q1404" s="70"/>
      <c r="R1404" s="70"/>
      <c r="S1404" s="70"/>
      <c r="T1404" s="70"/>
      <c r="U1404" s="70"/>
      <c r="V1404" s="70"/>
      <c r="W1404" s="70"/>
      <c r="X1404" s="70"/>
      <c r="Y1404" s="70"/>
      <c r="Z1404" s="70"/>
      <c r="AA1404" s="70"/>
      <c r="AB1404" s="70">
        <v>114510</v>
      </c>
      <c r="AC1404" s="70">
        <v>134657.20410100001</v>
      </c>
      <c r="AD1404" s="70"/>
      <c r="AE1404" s="70"/>
      <c r="AF1404" s="70"/>
      <c r="AG1404" s="70"/>
      <c r="AH1404" s="70"/>
      <c r="AI1404" s="70"/>
      <c r="AJ1404" s="70"/>
      <c r="AK1404" s="70"/>
      <c r="AL1404" s="70"/>
      <c r="AM1404" s="70"/>
      <c r="AN1404" s="70">
        <v>114510</v>
      </c>
      <c r="AO1404" s="70">
        <v>134657.20410100001</v>
      </c>
    </row>
    <row r="1405" spans="1:41" x14ac:dyDescent="0.25">
      <c r="A1405" s="72">
        <v>15778</v>
      </c>
      <c r="B1405" s="70"/>
      <c r="C1405" s="70"/>
      <c r="D1405" s="70"/>
      <c r="E1405" s="70"/>
      <c r="F1405" s="70"/>
      <c r="G1405" s="70"/>
      <c r="H1405" s="70"/>
      <c r="I1405" s="70"/>
      <c r="J1405" s="70"/>
      <c r="K1405" s="70"/>
      <c r="L1405" s="70"/>
      <c r="M1405" s="70"/>
      <c r="N1405" s="70"/>
      <c r="O1405" s="70"/>
      <c r="P1405" s="70"/>
      <c r="Q1405" s="70"/>
      <c r="R1405" s="70"/>
      <c r="S1405" s="70"/>
      <c r="T1405" s="70"/>
      <c r="U1405" s="70"/>
      <c r="V1405" s="70"/>
      <c r="W1405" s="70"/>
      <c r="X1405" s="70"/>
      <c r="Y1405" s="70"/>
      <c r="Z1405" s="70"/>
      <c r="AA1405" s="70"/>
      <c r="AB1405" s="70">
        <v>10739</v>
      </c>
      <c r="AC1405" s="70">
        <v>13466.099915000001</v>
      </c>
      <c r="AD1405" s="70"/>
      <c r="AE1405" s="70"/>
      <c r="AF1405" s="70"/>
      <c r="AG1405" s="70"/>
      <c r="AH1405" s="70"/>
      <c r="AI1405" s="70"/>
      <c r="AJ1405" s="70"/>
      <c r="AK1405" s="70"/>
      <c r="AL1405" s="70"/>
      <c r="AM1405" s="70"/>
      <c r="AN1405" s="70">
        <v>10739</v>
      </c>
      <c r="AO1405" s="70">
        <v>13466.099915000001</v>
      </c>
    </row>
    <row r="1406" spans="1:41" x14ac:dyDescent="0.25">
      <c r="A1406" s="72">
        <v>15781</v>
      </c>
      <c r="B1406" s="70"/>
      <c r="C1406" s="70"/>
      <c r="D1406" s="70"/>
      <c r="E1406" s="70"/>
      <c r="F1406" s="70"/>
      <c r="G1406" s="70"/>
      <c r="H1406" s="70"/>
      <c r="I1406" s="70"/>
      <c r="J1406" s="70"/>
      <c r="K1406" s="70"/>
      <c r="L1406" s="70"/>
      <c r="M1406" s="70"/>
      <c r="N1406" s="70"/>
      <c r="O1406" s="70"/>
      <c r="P1406" s="70"/>
      <c r="Q1406" s="70"/>
      <c r="R1406" s="70"/>
      <c r="S1406" s="70"/>
      <c r="T1406" s="70"/>
      <c r="U1406" s="70"/>
      <c r="V1406" s="70"/>
      <c r="W1406" s="70"/>
      <c r="X1406" s="70"/>
      <c r="Y1406" s="70"/>
      <c r="Z1406" s="70"/>
      <c r="AA1406" s="70"/>
      <c r="AB1406" s="70">
        <v>17605</v>
      </c>
      <c r="AC1406" s="70">
        <v>25141.798035</v>
      </c>
      <c r="AD1406" s="70"/>
      <c r="AE1406" s="70"/>
      <c r="AF1406" s="70"/>
      <c r="AG1406" s="70"/>
      <c r="AH1406" s="70"/>
      <c r="AI1406" s="70"/>
      <c r="AJ1406" s="70"/>
      <c r="AK1406" s="70"/>
      <c r="AL1406" s="70"/>
      <c r="AM1406" s="70"/>
      <c r="AN1406" s="70">
        <v>17605</v>
      </c>
      <c r="AO1406" s="70">
        <v>25141.798035</v>
      </c>
    </row>
    <row r="1407" spans="1:41" x14ac:dyDescent="0.25">
      <c r="A1407" s="72">
        <v>15810</v>
      </c>
      <c r="B1407" s="70"/>
      <c r="C1407" s="70"/>
      <c r="D1407" s="70"/>
      <c r="E1407" s="70"/>
      <c r="F1407" s="70"/>
      <c r="G1407" s="70"/>
      <c r="H1407" s="70"/>
      <c r="I1407" s="70"/>
      <c r="J1407" s="70"/>
      <c r="K1407" s="70"/>
      <c r="L1407" s="70"/>
      <c r="M1407" s="70"/>
      <c r="N1407" s="70"/>
      <c r="O1407" s="70"/>
      <c r="P1407" s="70"/>
      <c r="Q1407" s="70"/>
      <c r="R1407" s="70">
        <v>8900</v>
      </c>
      <c r="S1407" s="70">
        <v>11664.374582</v>
      </c>
      <c r="T1407" s="70"/>
      <c r="U1407" s="70"/>
      <c r="V1407" s="70"/>
      <c r="W1407" s="70"/>
      <c r="X1407" s="70"/>
      <c r="Y1407" s="70"/>
      <c r="Z1407" s="70"/>
      <c r="AA1407" s="70"/>
      <c r="AB1407" s="70"/>
      <c r="AC1407" s="70"/>
      <c r="AD1407" s="70"/>
      <c r="AE1407" s="70"/>
      <c r="AF1407" s="70"/>
      <c r="AG1407" s="70"/>
      <c r="AH1407" s="70"/>
      <c r="AI1407" s="70"/>
      <c r="AJ1407" s="70"/>
      <c r="AK1407" s="70"/>
      <c r="AL1407" s="70"/>
      <c r="AM1407" s="70"/>
      <c r="AN1407" s="70">
        <v>8900</v>
      </c>
      <c r="AO1407" s="70">
        <v>11664.374582</v>
      </c>
    </row>
    <row r="1408" spans="1:41" x14ac:dyDescent="0.25">
      <c r="A1408" s="72">
        <v>15848</v>
      </c>
      <c r="B1408" s="70"/>
      <c r="C1408" s="70"/>
      <c r="D1408" s="70"/>
      <c r="E1408" s="70"/>
      <c r="F1408" s="70"/>
      <c r="G1408" s="70"/>
      <c r="H1408" s="70"/>
      <c r="I1408" s="70"/>
      <c r="J1408" s="70"/>
      <c r="K1408" s="70"/>
      <c r="L1408" s="70"/>
      <c r="M1408" s="70"/>
      <c r="N1408" s="70"/>
      <c r="O1408" s="70"/>
      <c r="P1408" s="70"/>
      <c r="Q1408" s="70"/>
      <c r="R1408" s="70"/>
      <c r="S1408" s="70"/>
      <c r="T1408" s="70"/>
      <c r="U1408" s="70"/>
      <c r="V1408" s="70"/>
      <c r="W1408" s="70"/>
      <c r="X1408" s="70"/>
      <c r="Y1408" s="70"/>
      <c r="Z1408" s="70"/>
      <c r="AA1408" s="70"/>
      <c r="AB1408" s="70">
        <v>16072</v>
      </c>
      <c r="AC1408" s="70">
        <v>15313.106781000002</v>
      </c>
      <c r="AD1408" s="70"/>
      <c r="AE1408" s="70"/>
      <c r="AF1408" s="70"/>
      <c r="AG1408" s="70"/>
      <c r="AH1408" s="70"/>
      <c r="AI1408" s="70"/>
      <c r="AJ1408" s="70"/>
      <c r="AK1408" s="70"/>
      <c r="AL1408" s="70"/>
      <c r="AM1408" s="70"/>
      <c r="AN1408" s="70">
        <v>16072</v>
      </c>
      <c r="AO1408" s="70">
        <v>15313.106781000002</v>
      </c>
    </row>
    <row r="1409" spans="1:41" x14ac:dyDescent="0.25">
      <c r="A1409" s="72">
        <v>15853</v>
      </c>
      <c r="B1409" s="70"/>
      <c r="C1409" s="70"/>
      <c r="D1409" s="70"/>
      <c r="E1409" s="70"/>
      <c r="F1409" s="70"/>
      <c r="G1409" s="70"/>
      <c r="H1409" s="70"/>
      <c r="I1409" s="70"/>
      <c r="J1409" s="70"/>
      <c r="K1409" s="70"/>
      <c r="L1409" s="70"/>
      <c r="M1409" s="70"/>
      <c r="N1409" s="70"/>
      <c r="O1409" s="70"/>
      <c r="P1409" s="70"/>
      <c r="Q1409" s="70"/>
      <c r="R1409" s="70"/>
      <c r="S1409" s="70"/>
      <c r="T1409" s="70"/>
      <c r="U1409" s="70"/>
      <c r="V1409" s="70"/>
      <c r="W1409" s="70"/>
      <c r="X1409" s="70"/>
      <c r="Y1409" s="70"/>
      <c r="Z1409" s="70"/>
      <c r="AA1409" s="70"/>
      <c r="AB1409" s="70">
        <v>80376</v>
      </c>
      <c r="AC1409" s="70">
        <v>86233.886352999994</v>
      </c>
      <c r="AD1409" s="70"/>
      <c r="AE1409" s="70"/>
      <c r="AF1409" s="70"/>
      <c r="AG1409" s="70"/>
      <c r="AH1409" s="70"/>
      <c r="AI1409" s="70"/>
      <c r="AJ1409" s="70"/>
      <c r="AK1409" s="70"/>
      <c r="AL1409" s="70"/>
      <c r="AM1409" s="70"/>
      <c r="AN1409" s="70">
        <v>80376</v>
      </c>
      <c r="AO1409" s="70">
        <v>86233.886352999994</v>
      </c>
    </row>
    <row r="1410" spans="1:41" x14ac:dyDescent="0.25">
      <c r="A1410" s="72">
        <v>15854</v>
      </c>
      <c r="B1410" s="70"/>
      <c r="C1410" s="70"/>
      <c r="D1410" s="70"/>
      <c r="E1410" s="70"/>
      <c r="F1410" s="70"/>
      <c r="G1410" s="70"/>
      <c r="H1410" s="70"/>
      <c r="I1410" s="70"/>
      <c r="J1410" s="70"/>
      <c r="K1410" s="70"/>
      <c r="L1410" s="70"/>
      <c r="M1410" s="70"/>
      <c r="N1410" s="70"/>
      <c r="O1410" s="70"/>
      <c r="P1410" s="70"/>
      <c r="Q1410" s="70"/>
      <c r="R1410" s="70"/>
      <c r="S1410" s="70"/>
      <c r="T1410" s="70"/>
      <c r="U1410" s="70"/>
      <c r="V1410" s="70"/>
      <c r="W1410" s="70"/>
      <c r="X1410" s="70"/>
      <c r="Y1410" s="70"/>
      <c r="Z1410" s="70"/>
      <c r="AA1410" s="70"/>
      <c r="AB1410" s="70">
        <v>77626</v>
      </c>
      <c r="AC1410" s="70">
        <v>86318.728516000003</v>
      </c>
      <c r="AD1410" s="70"/>
      <c r="AE1410" s="70"/>
      <c r="AF1410" s="70"/>
      <c r="AG1410" s="70"/>
      <c r="AH1410" s="70"/>
      <c r="AI1410" s="70"/>
      <c r="AJ1410" s="70"/>
      <c r="AK1410" s="70"/>
      <c r="AL1410" s="70"/>
      <c r="AM1410" s="70"/>
      <c r="AN1410" s="70">
        <v>77626</v>
      </c>
      <c r="AO1410" s="70">
        <v>86318.728516000003</v>
      </c>
    </row>
    <row r="1411" spans="1:41" x14ac:dyDescent="0.25">
      <c r="A1411" s="72">
        <v>15855</v>
      </c>
      <c r="B1411" s="70"/>
      <c r="C1411" s="70"/>
      <c r="D1411" s="70"/>
      <c r="E1411" s="70"/>
      <c r="F1411" s="70"/>
      <c r="G1411" s="70"/>
      <c r="H1411" s="70"/>
      <c r="I1411" s="70"/>
      <c r="J1411" s="70"/>
      <c r="K1411" s="70"/>
      <c r="L1411" s="70"/>
      <c r="M1411" s="70"/>
      <c r="N1411" s="70"/>
      <c r="O1411" s="70"/>
      <c r="P1411" s="70"/>
      <c r="Q1411" s="70"/>
      <c r="R1411" s="70"/>
      <c r="S1411" s="70"/>
      <c r="T1411" s="70"/>
      <c r="U1411" s="70"/>
      <c r="V1411" s="70"/>
      <c r="W1411" s="70"/>
      <c r="X1411" s="70"/>
      <c r="Y1411" s="70"/>
      <c r="Z1411" s="70"/>
      <c r="AA1411" s="70"/>
      <c r="AB1411" s="70">
        <v>72071</v>
      </c>
      <c r="AC1411" s="70">
        <v>76956.469727000003</v>
      </c>
      <c r="AD1411" s="70"/>
      <c r="AE1411" s="70"/>
      <c r="AF1411" s="70"/>
      <c r="AG1411" s="70"/>
      <c r="AH1411" s="70"/>
      <c r="AI1411" s="70"/>
      <c r="AJ1411" s="70"/>
      <c r="AK1411" s="70"/>
      <c r="AL1411" s="70"/>
      <c r="AM1411" s="70"/>
      <c r="AN1411" s="70">
        <v>72071</v>
      </c>
      <c r="AO1411" s="70">
        <v>76956.469727000003</v>
      </c>
    </row>
    <row r="1412" spans="1:41" x14ac:dyDescent="0.25">
      <c r="A1412" s="72">
        <v>15856</v>
      </c>
      <c r="B1412" s="70"/>
      <c r="C1412" s="70"/>
      <c r="D1412" s="70"/>
      <c r="E1412" s="70"/>
      <c r="F1412" s="70"/>
      <c r="G1412" s="70"/>
      <c r="H1412" s="70"/>
      <c r="I1412" s="70"/>
      <c r="J1412" s="70"/>
      <c r="K1412" s="70"/>
      <c r="L1412" s="70"/>
      <c r="M1412" s="70"/>
      <c r="N1412" s="70"/>
      <c r="O1412" s="70"/>
      <c r="P1412" s="70"/>
      <c r="Q1412" s="70"/>
      <c r="R1412" s="70"/>
      <c r="S1412" s="70"/>
      <c r="T1412" s="70"/>
      <c r="U1412" s="70"/>
      <c r="V1412" s="70"/>
      <c r="W1412" s="70"/>
      <c r="X1412" s="70"/>
      <c r="Y1412" s="70"/>
      <c r="Z1412" s="70"/>
      <c r="AA1412" s="70"/>
      <c r="AB1412" s="70">
        <v>68770</v>
      </c>
      <c r="AC1412" s="70">
        <v>77635.268066999997</v>
      </c>
      <c r="AD1412" s="70"/>
      <c r="AE1412" s="70"/>
      <c r="AF1412" s="70"/>
      <c r="AG1412" s="70"/>
      <c r="AH1412" s="70"/>
      <c r="AI1412" s="70"/>
      <c r="AJ1412" s="70"/>
      <c r="AK1412" s="70"/>
      <c r="AL1412" s="70"/>
      <c r="AM1412" s="70"/>
      <c r="AN1412" s="70">
        <v>68770</v>
      </c>
      <c r="AO1412" s="70">
        <v>77635.268066999997</v>
      </c>
    </row>
    <row r="1413" spans="1:41" x14ac:dyDescent="0.25">
      <c r="A1413" s="72">
        <v>15857</v>
      </c>
      <c r="B1413" s="70"/>
      <c r="C1413" s="70"/>
      <c r="D1413" s="70"/>
      <c r="E1413" s="70"/>
      <c r="F1413" s="70"/>
      <c r="G1413" s="70"/>
      <c r="H1413" s="70"/>
      <c r="I1413" s="70"/>
      <c r="J1413" s="70"/>
      <c r="K1413" s="70"/>
      <c r="L1413" s="70"/>
      <c r="M1413" s="70"/>
      <c r="N1413" s="70"/>
      <c r="O1413" s="70"/>
      <c r="P1413" s="70"/>
      <c r="Q1413" s="70"/>
      <c r="R1413" s="70"/>
      <c r="S1413" s="70"/>
      <c r="T1413" s="70"/>
      <c r="U1413" s="70"/>
      <c r="V1413" s="70"/>
      <c r="W1413" s="70"/>
      <c r="X1413" s="70"/>
      <c r="Y1413" s="70"/>
      <c r="Z1413" s="70"/>
      <c r="AA1413" s="70"/>
      <c r="AB1413" s="70">
        <v>68770</v>
      </c>
      <c r="AC1413" s="70">
        <v>78963.024414999993</v>
      </c>
      <c r="AD1413" s="70"/>
      <c r="AE1413" s="70"/>
      <c r="AF1413" s="70"/>
      <c r="AG1413" s="70"/>
      <c r="AH1413" s="70"/>
      <c r="AI1413" s="70"/>
      <c r="AJ1413" s="70"/>
      <c r="AK1413" s="70"/>
      <c r="AL1413" s="70"/>
      <c r="AM1413" s="70"/>
      <c r="AN1413" s="70">
        <v>68770</v>
      </c>
      <c r="AO1413" s="70">
        <v>78963.024414999993</v>
      </c>
    </row>
    <row r="1414" spans="1:41" x14ac:dyDescent="0.25">
      <c r="A1414" s="72">
        <v>15859</v>
      </c>
      <c r="B1414" s="70"/>
      <c r="C1414" s="70"/>
      <c r="D1414" s="70"/>
      <c r="E1414" s="70"/>
      <c r="F1414" s="70"/>
      <c r="G1414" s="70"/>
      <c r="H1414" s="70"/>
      <c r="I1414" s="70"/>
      <c r="J1414" s="70"/>
      <c r="K1414" s="70"/>
      <c r="L1414" s="70"/>
      <c r="M1414" s="70"/>
      <c r="N1414" s="70"/>
      <c r="O1414" s="70"/>
      <c r="P1414" s="70"/>
      <c r="Q1414" s="70"/>
      <c r="R1414" s="70"/>
      <c r="S1414" s="70"/>
      <c r="T1414" s="70"/>
      <c r="U1414" s="70"/>
      <c r="V1414" s="70"/>
      <c r="W1414" s="70"/>
      <c r="X1414" s="70"/>
      <c r="Y1414" s="70"/>
      <c r="Z1414" s="70"/>
      <c r="AA1414" s="70"/>
      <c r="AB1414" s="70">
        <v>67832</v>
      </c>
      <c r="AC1414" s="70">
        <v>73445.380615999995</v>
      </c>
      <c r="AD1414" s="70"/>
      <c r="AE1414" s="70"/>
      <c r="AF1414" s="70"/>
      <c r="AG1414" s="70"/>
      <c r="AH1414" s="70"/>
      <c r="AI1414" s="70"/>
      <c r="AJ1414" s="70"/>
      <c r="AK1414" s="70"/>
      <c r="AL1414" s="70"/>
      <c r="AM1414" s="70"/>
      <c r="AN1414" s="70">
        <v>67832</v>
      </c>
      <c r="AO1414" s="70">
        <v>73445.380615999995</v>
      </c>
    </row>
    <row r="1415" spans="1:41" x14ac:dyDescent="0.25">
      <c r="A1415" s="72">
        <v>15862</v>
      </c>
      <c r="B1415" s="70"/>
      <c r="C1415" s="70"/>
      <c r="D1415" s="70"/>
      <c r="E1415" s="70"/>
      <c r="F1415" s="70"/>
      <c r="G1415" s="70"/>
      <c r="H1415" s="70"/>
      <c r="I1415" s="70"/>
      <c r="J1415" s="70"/>
      <c r="K1415" s="70"/>
      <c r="L1415" s="70"/>
      <c r="M1415" s="70"/>
      <c r="N1415" s="70"/>
      <c r="O1415" s="70"/>
      <c r="P1415" s="70"/>
      <c r="Q1415" s="70"/>
      <c r="R1415" s="70"/>
      <c r="S1415" s="70"/>
      <c r="T1415" s="70"/>
      <c r="U1415" s="70"/>
      <c r="V1415" s="70"/>
      <c r="W1415" s="70"/>
      <c r="X1415" s="70"/>
      <c r="Y1415" s="70"/>
      <c r="Z1415" s="70"/>
      <c r="AA1415" s="70"/>
      <c r="AB1415" s="70">
        <v>65667</v>
      </c>
      <c r="AC1415" s="70">
        <v>74033.680176000009</v>
      </c>
      <c r="AD1415" s="70"/>
      <c r="AE1415" s="70"/>
      <c r="AF1415" s="70"/>
      <c r="AG1415" s="70"/>
      <c r="AH1415" s="70"/>
      <c r="AI1415" s="70"/>
      <c r="AJ1415" s="70"/>
      <c r="AK1415" s="70"/>
      <c r="AL1415" s="70"/>
      <c r="AM1415" s="70"/>
      <c r="AN1415" s="70">
        <v>65667</v>
      </c>
      <c r="AO1415" s="70">
        <v>74033.680176000009</v>
      </c>
    </row>
    <row r="1416" spans="1:41" x14ac:dyDescent="0.25">
      <c r="A1416" s="72">
        <v>15863</v>
      </c>
      <c r="B1416" s="70"/>
      <c r="C1416" s="70"/>
      <c r="D1416" s="70"/>
      <c r="E1416" s="70"/>
      <c r="F1416" s="70"/>
      <c r="G1416" s="70"/>
      <c r="H1416" s="70"/>
      <c r="I1416" s="70"/>
      <c r="J1416" s="70"/>
      <c r="K1416" s="70"/>
      <c r="L1416" s="70"/>
      <c r="M1416" s="70"/>
      <c r="N1416" s="70"/>
      <c r="O1416" s="70"/>
      <c r="P1416" s="70"/>
      <c r="Q1416" s="70"/>
      <c r="R1416" s="70"/>
      <c r="S1416" s="70"/>
      <c r="T1416" s="70"/>
      <c r="U1416" s="70"/>
      <c r="V1416" s="70"/>
      <c r="W1416" s="70"/>
      <c r="X1416" s="70"/>
      <c r="Y1416" s="70"/>
      <c r="Z1416" s="70"/>
      <c r="AA1416" s="70"/>
      <c r="AB1416" s="70">
        <v>28853</v>
      </c>
      <c r="AC1416" s="70">
        <v>31325.550902999999</v>
      </c>
      <c r="AD1416" s="70"/>
      <c r="AE1416" s="70"/>
      <c r="AF1416" s="70"/>
      <c r="AG1416" s="70"/>
      <c r="AH1416" s="70"/>
      <c r="AI1416" s="70"/>
      <c r="AJ1416" s="70"/>
      <c r="AK1416" s="70"/>
      <c r="AL1416" s="70"/>
      <c r="AM1416" s="70"/>
      <c r="AN1416" s="70">
        <v>28853</v>
      </c>
      <c r="AO1416" s="70">
        <v>31325.550902999999</v>
      </c>
    </row>
    <row r="1417" spans="1:41" x14ac:dyDescent="0.25">
      <c r="A1417" s="72">
        <v>15870</v>
      </c>
      <c r="B1417" s="70"/>
      <c r="C1417" s="70"/>
      <c r="D1417" s="70"/>
      <c r="E1417" s="70"/>
      <c r="F1417" s="70"/>
      <c r="G1417" s="70"/>
      <c r="H1417" s="70"/>
      <c r="I1417" s="70"/>
      <c r="J1417" s="70"/>
      <c r="K1417" s="70"/>
      <c r="L1417" s="70"/>
      <c r="M1417" s="70"/>
      <c r="N1417" s="70"/>
      <c r="O1417" s="70"/>
      <c r="P1417" s="70"/>
      <c r="Q1417" s="70"/>
      <c r="R1417" s="70"/>
      <c r="S1417" s="70"/>
      <c r="T1417" s="70"/>
      <c r="U1417" s="70"/>
      <c r="V1417" s="70"/>
      <c r="W1417" s="70"/>
      <c r="X1417" s="70"/>
      <c r="Y1417" s="70"/>
      <c r="Z1417" s="70"/>
      <c r="AA1417" s="70"/>
      <c r="AB1417" s="70">
        <v>75494</v>
      </c>
      <c r="AC1417" s="70">
        <v>74621.187987999991</v>
      </c>
      <c r="AD1417" s="70"/>
      <c r="AE1417" s="70"/>
      <c r="AF1417" s="70"/>
      <c r="AG1417" s="70"/>
      <c r="AH1417" s="70"/>
      <c r="AI1417" s="70"/>
      <c r="AJ1417" s="70"/>
      <c r="AK1417" s="70"/>
      <c r="AL1417" s="70"/>
      <c r="AM1417" s="70"/>
      <c r="AN1417" s="70">
        <v>75494</v>
      </c>
      <c r="AO1417" s="70">
        <v>74621.187987999991</v>
      </c>
    </row>
    <row r="1418" spans="1:41" x14ac:dyDescent="0.25">
      <c r="A1418" s="72">
        <v>15880</v>
      </c>
      <c r="B1418" s="70"/>
      <c r="C1418" s="70"/>
      <c r="D1418" s="70"/>
      <c r="E1418" s="70"/>
      <c r="F1418" s="70"/>
      <c r="G1418" s="70"/>
      <c r="H1418" s="70"/>
      <c r="I1418" s="70"/>
      <c r="J1418" s="70"/>
      <c r="K1418" s="70"/>
      <c r="L1418" s="70"/>
      <c r="M1418" s="70"/>
      <c r="N1418" s="70"/>
      <c r="O1418" s="70"/>
      <c r="P1418" s="70"/>
      <c r="Q1418" s="70"/>
      <c r="R1418" s="70"/>
      <c r="S1418" s="70"/>
      <c r="T1418" s="70"/>
      <c r="U1418" s="70"/>
      <c r="V1418" s="70"/>
      <c r="W1418" s="70"/>
      <c r="X1418" s="70"/>
      <c r="Y1418" s="70"/>
      <c r="Z1418" s="70"/>
      <c r="AA1418" s="70"/>
      <c r="AB1418" s="70"/>
      <c r="AC1418" s="70"/>
      <c r="AD1418" s="70"/>
      <c r="AE1418" s="70"/>
      <c r="AF1418" s="70"/>
      <c r="AG1418" s="70"/>
      <c r="AH1418" s="70">
        <v>12400</v>
      </c>
      <c r="AI1418" s="70">
        <v>10978.721724999999</v>
      </c>
      <c r="AJ1418" s="70"/>
      <c r="AK1418" s="70"/>
      <c r="AL1418" s="70"/>
      <c r="AM1418" s="70"/>
      <c r="AN1418" s="70">
        <v>12400</v>
      </c>
      <c r="AO1418" s="70">
        <v>10978.721724999999</v>
      </c>
    </row>
    <row r="1419" spans="1:41" x14ac:dyDescent="0.25">
      <c r="A1419" s="72">
        <v>15896</v>
      </c>
      <c r="B1419" s="70"/>
      <c r="C1419" s="70"/>
      <c r="D1419" s="70"/>
      <c r="E1419" s="70"/>
      <c r="F1419" s="70"/>
      <c r="G1419" s="70"/>
      <c r="H1419" s="70"/>
      <c r="I1419" s="70"/>
      <c r="J1419" s="70"/>
      <c r="K1419" s="70"/>
      <c r="L1419" s="70"/>
      <c r="M1419" s="70"/>
      <c r="N1419" s="70"/>
      <c r="O1419" s="70"/>
      <c r="P1419" s="70"/>
      <c r="Q1419" s="70"/>
      <c r="R1419" s="70"/>
      <c r="S1419" s="70"/>
      <c r="T1419" s="70"/>
      <c r="U1419" s="70"/>
      <c r="V1419" s="70"/>
      <c r="W1419" s="70"/>
      <c r="X1419" s="70"/>
      <c r="Y1419" s="70"/>
      <c r="Z1419" s="70"/>
      <c r="AA1419" s="70"/>
      <c r="AB1419" s="70"/>
      <c r="AC1419" s="70"/>
      <c r="AD1419" s="70"/>
      <c r="AE1419" s="70"/>
      <c r="AF1419" s="70"/>
      <c r="AG1419" s="70"/>
      <c r="AH1419" s="70"/>
      <c r="AI1419" s="70"/>
      <c r="AJ1419" s="70"/>
      <c r="AK1419" s="70"/>
      <c r="AL1419" s="70">
        <v>26700</v>
      </c>
      <c r="AM1419" s="70">
        <v>23539.769132999998</v>
      </c>
      <c r="AN1419" s="70">
        <v>26700</v>
      </c>
      <c r="AO1419" s="70">
        <v>23539.769132999998</v>
      </c>
    </row>
    <row r="1420" spans="1:41" x14ac:dyDescent="0.25">
      <c r="A1420" s="72">
        <v>15914</v>
      </c>
      <c r="B1420" s="70"/>
      <c r="C1420" s="70"/>
      <c r="D1420" s="70"/>
      <c r="E1420" s="70"/>
      <c r="F1420" s="70"/>
      <c r="G1420" s="70"/>
      <c r="H1420" s="70"/>
      <c r="I1420" s="70"/>
      <c r="J1420" s="70"/>
      <c r="K1420" s="70"/>
      <c r="L1420" s="70"/>
      <c r="M1420" s="70"/>
      <c r="N1420" s="70"/>
      <c r="O1420" s="70"/>
      <c r="P1420" s="70"/>
      <c r="Q1420" s="70"/>
      <c r="R1420" s="70"/>
      <c r="S1420" s="70"/>
      <c r="T1420" s="70"/>
      <c r="U1420" s="70"/>
      <c r="V1420" s="70"/>
      <c r="W1420" s="70"/>
      <c r="X1420" s="70"/>
      <c r="Y1420" s="70"/>
      <c r="Z1420" s="70"/>
      <c r="AA1420" s="70"/>
      <c r="AB1420" s="70">
        <v>66181</v>
      </c>
      <c r="AC1420" s="70">
        <v>68139.271727999992</v>
      </c>
      <c r="AD1420" s="70"/>
      <c r="AE1420" s="70"/>
      <c r="AF1420" s="70"/>
      <c r="AG1420" s="70"/>
      <c r="AH1420" s="70"/>
      <c r="AI1420" s="70"/>
      <c r="AJ1420" s="70"/>
      <c r="AK1420" s="70"/>
      <c r="AL1420" s="70"/>
      <c r="AM1420" s="70"/>
      <c r="AN1420" s="70">
        <v>66181</v>
      </c>
      <c r="AO1420" s="70">
        <v>68139.271727999992</v>
      </c>
    </row>
    <row r="1421" spans="1:41" x14ac:dyDescent="0.25">
      <c r="A1421" s="72">
        <v>15917</v>
      </c>
      <c r="B1421" s="70"/>
      <c r="C1421" s="70"/>
      <c r="D1421" s="70"/>
      <c r="E1421" s="70"/>
      <c r="F1421" s="70"/>
      <c r="G1421" s="70"/>
      <c r="H1421" s="70"/>
      <c r="I1421" s="70"/>
      <c r="J1421" s="70"/>
      <c r="K1421" s="70"/>
      <c r="L1421" s="70"/>
      <c r="M1421" s="70"/>
      <c r="N1421" s="70"/>
      <c r="O1421" s="70"/>
      <c r="P1421" s="70"/>
      <c r="Q1421" s="70"/>
      <c r="R1421" s="70"/>
      <c r="S1421" s="70"/>
      <c r="T1421" s="70"/>
      <c r="U1421" s="70"/>
      <c r="V1421" s="70"/>
      <c r="W1421" s="70"/>
      <c r="X1421" s="70"/>
      <c r="Y1421" s="70"/>
      <c r="Z1421" s="70"/>
      <c r="AA1421" s="70"/>
      <c r="AB1421" s="70">
        <v>48179</v>
      </c>
      <c r="AC1421" s="70">
        <v>44373.544677999998</v>
      </c>
      <c r="AD1421" s="70"/>
      <c r="AE1421" s="70"/>
      <c r="AF1421" s="70"/>
      <c r="AG1421" s="70"/>
      <c r="AH1421" s="70"/>
      <c r="AI1421" s="70"/>
      <c r="AJ1421" s="70"/>
      <c r="AK1421" s="70"/>
      <c r="AL1421" s="70"/>
      <c r="AM1421" s="70"/>
      <c r="AN1421" s="70">
        <v>48179</v>
      </c>
      <c r="AO1421" s="70">
        <v>44373.544677999998</v>
      </c>
    </row>
    <row r="1422" spans="1:41" x14ac:dyDescent="0.25">
      <c r="A1422" s="72">
        <v>15938</v>
      </c>
      <c r="B1422" s="70">
        <v>4400</v>
      </c>
      <c r="C1422" s="70">
        <v>2499.5170420000004</v>
      </c>
      <c r="D1422" s="70"/>
      <c r="E1422" s="70"/>
      <c r="F1422" s="70"/>
      <c r="G1422" s="70"/>
      <c r="H1422" s="70"/>
      <c r="I1422" s="70"/>
      <c r="J1422" s="70"/>
      <c r="K1422" s="70"/>
      <c r="L1422" s="70"/>
      <c r="M1422" s="70"/>
      <c r="N1422" s="70"/>
      <c r="O1422" s="70"/>
      <c r="P1422" s="70"/>
      <c r="Q1422" s="70"/>
      <c r="R1422" s="70"/>
      <c r="S1422" s="70"/>
      <c r="T1422" s="70"/>
      <c r="U1422" s="70"/>
      <c r="V1422" s="70"/>
      <c r="W1422" s="70"/>
      <c r="X1422" s="70"/>
      <c r="Y1422" s="70"/>
      <c r="Z1422" s="70"/>
      <c r="AA1422" s="70"/>
      <c r="AB1422" s="70"/>
      <c r="AC1422" s="70"/>
      <c r="AD1422" s="70"/>
      <c r="AE1422" s="70"/>
      <c r="AF1422" s="70"/>
      <c r="AG1422" s="70"/>
      <c r="AH1422" s="70"/>
      <c r="AI1422" s="70"/>
      <c r="AJ1422" s="70"/>
      <c r="AK1422" s="70"/>
      <c r="AL1422" s="70"/>
      <c r="AM1422" s="70"/>
      <c r="AN1422" s="70">
        <v>4400</v>
      </c>
      <c r="AO1422" s="70">
        <v>2499.5170420000004</v>
      </c>
    </row>
    <row r="1423" spans="1:41" x14ac:dyDescent="0.25">
      <c r="A1423" s="72">
        <v>15955</v>
      </c>
      <c r="B1423" s="70"/>
      <c r="C1423" s="70"/>
      <c r="D1423" s="70"/>
      <c r="E1423" s="70"/>
      <c r="F1423" s="70"/>
      <c r="G1423" s="70"/>
      <c r="H1423" s="70"/>
      <c r="I1423" s="70"/>
      <c r="J1423" s="70"/>
      <c r="K1423" s="70"/>
      <c r="L1423" s="70"/>
      <c r="M1423" s="70"/>
      <c r="N1423" s="70"/>
      <c r="O1423" s="70"/>
      <c r="P1423" s="70"/>
      <c r="Q1423" s="70"/>
      <c r="R1423" s="70"/>
      <c r="S1423" s="70"/>
      <c r="T1423" s="70"/>
      <c r="U1423" s="70"/>
      <c r="V1423" s="70"/>
      <c r="W1423" s="70"/>
      <c r="X1423" s="70"/>
      <c r="Y1423" s="70"/>
      <c r="Z1423" s="70"/>
      <c r="AA1423" s="70"/>
      <c r="AB1423" s="70"/>
      <c r="AC1423" s="70"/>
      <c r="AD1423" s="70"/>
      <c r="AE1423" s="70"/>
      <c r="AF1423" s="70"/>
      <c r="AG1423" s="70"/>
      <c r="AH1423" s="70">
        <v>19300</v>
      </c>
      <c r="AI1423" s="70">
        <v>10615.710647</v>
      </c>
      <c r="AJ1423" s="70"/>
      <c r="AK1423" s="70"/>
      <c r="AL1423" s="70"/>
      <c r="AM1423" s="70"/>
      <c r="AN1423" s="70">
        <v>19300</v>
      </c>
      <c r="AO1423" s="70">
        <v>10615.710647</v>
      </c>
    </row>
    <row r="1424" spans="1:41" x14ac:dyDescent="0.25">
      <c r="A1424" s="72">
        <v>15999</v>
      </c>
      <c r="B1424" s="70"/>
      <c r="C1424" s="70"/>
      <c r="D1424" s="70"/>
      <c r="E1424" s="70"/>
      <c r="F1424" s="70"/>
      <c r="G1424" s="70"/>
      <c r="H1424" s="70"/>
      <c r="I1424" s="70"/>
      <c r="J1424" s="70"/>
      <c r="K1424" s="70"/>
      <c r="L1424" s="70"/>
      <c r="M1424" s="70"/>
      <c r="N1424" s="70"/>
      <c r="O1424" s="70"/>
      <c r="P1424" s="70"/>
      <c r="Q1424" s="70"/>
      <c r="R1424" s="70"/>
      <c r="S1424" s="70"/>
      <c r="T1424" s="70"/>
      <c r="U1424" s="70"/>
      <c r="V1424" s="70"/>
      <c r="W1424" s="70"/>
      <c r="X1424" s="70"/>
      <c r="Y1424" s="70"/>
      <c r="Z1424" s="70"/>
      <c r="AA1424" s="70"/>
      <c r="AB1424" s="70"/>
      <c r="AC1424" s="70"/>
      <c r="AD1424" s="70"/>
      <c r="AE1424" s="70"/>
      <c r="AF1424" s="70">
        <v>19000</v>
      </c>
      <c r="AG1424" s="70">
        <v>20267.78659</v>
      </c>
      <c r="AH1424" s="70"/>
      <c r="AI1424" s="70"/>
      <c r="AJ1424" s="70"/>
      <c r="AK1424" s="70"/>
      <c r="AL1424" s="70"/>
      <c r="AM1424" s="70"/>
      <c r="AN1424" s="70">
        <v>19000</v>
      </c>
      <c r="AO1424" s="70">
        <v>20267.78659</v>
      </c>
    </row>
    <row r="1425" spans="1:41" x14ac:dyDescent="0.25">
      <c r="A1425" s="72">
        <v>16038</v>
      </c>
      <c r="B1425" s="70"/>
      <c r="C1425" s="70"/>
      <c r="D1425" s="70"/>
      <c r="E1425" s="70"/>
      <c r="F1425" s="70"/>
      <c r="G1425" s="70"/>
      <c r="H1425" s="70"/>
      <c r="I1425" s="70"/>
      <c r="J1425" s="70"/>
      <c r="K1425" s="70"/>
      <c r="L1425" s="70"/>
      <c r="M1425" s="70"/>
      <c r="N1425" s="70"/>
      <c r="O1425" s="70"/>
      <c r="P1425" s="70"/>
      <c r="Q1425" s="70"/>
      <c r="R1425" s="70"/>
      <c r="S1425" s="70"/>
      <c r="T1425" s="70"/>
      <c r="U1425" s="70"/>
      <c r="V1425" s="70"/>
      <c r="W1425" s="70"/>
      <c r="X1425" s="70"/>
      <c r="Y1425" s="70"/>
      <c r="Z1425" s="70"/>
      <c r="AA1425" s="70"/>
      <c r="AB1425" s="70">
        <v>93311</v>
      </c>
      <c r="AC1425" s="70">
        <v>97528.432373000003</v>
      </c>
      <c r="AD1425" s="70"/>
      <c r="AE1425" s="70"/>
      <c r="AF1425" s="70"/>
      <c r="AG1425" s="70"/>
      <c r="AH1425" s="70"/>
      <c r="AI1425" s="70"/>
      <c r="AJ1425" s="70"/>
      <c r="AK1425" s="70"/>
      <c r="AL1425" s="70"/>
      <c r="AM1425" s="70"/>
      <c r="AN1425" s="70">
        <v>93311</v>
      </c>
      <c r="AO1425" s="70">
        <v>97528.432373000003</v>
      </c>
    </row>
    <row r="1426" spans="1:41" x14ac:dyDescent="0.25">
      <c r="A1426" s="72">
        <v>16045</v>
      </c>
      <c r="B1426" s="70"/>
      <c r="C1426" s="70"/>
      <c r="D1426" s="70"/>
      <c r="E1426" s="70"/>
      <c r="F1426" s="70"/>
      <c r="G1426" s="70"/>
      <c r="H1426" s="70"/>
      <c r="I1426" s="70"/>
      <c r="J1426" s="70"/>
      <c r="K1426" s="70"/>
      <c r="L1426" s="70"/>
      <c r="M1426" s="70"/>
      <c r="N1426" s="70"/>
      <c r="O1426" s="70"/>
      <c r="P1426" s="70"/>
      <c r="Q1426" s="70"/>
      <c r="R1426" s="70"/>
      <c r="S1426" s="70"/>
      <c r="T1426" s="70"/>
      <c r="U1426" s="70"/>
      <c r="V1426" s="70"/>
      <c r="W1426" s="70"/>
      <c r="X1426" s="70"/>
      <c r="Y1426" s="70"/>
      <c r="Z1426" s="70"/>
      <c r="AA1426" s="70"/>
      <c r="AB1426" s="70">
        <v>51020</v>
      </c>
      <c r="AC1426" s="70">
        <v>51317.916749000004</v>
      </c>
      <c r="AD1426" s="70"/>
      <c r="AE1426" s="70"/>
      <c r="AF1426" s="70"/>
      <c r="AG1426" s="70"/>
      <c r="AH1426" s="70"/>
      <c r="AI1426" s="70"/>
      <c r="AJ1426" s="70"/>
      <c r="AK1426" s="70"/>
      <c r="AL1426" s="70"/>
      <c r="AM1426" s="70"/>
      <c r="AN1426" s="70">
        <v>51020</v>
      </c>
      <c r="AO1426" s="70">
        <v>51317.916749000004</v>
      </c>
    </row>
    <row r="1427" spans="1:41" x14ac:dyDescent="0.25">
      <c r="A1427" s="72">
        <v>16046</v>
      </c>
      <c r="B1427" s="70"/>
      <c r="C1427" s="70"/>
      <c r="D1427" s="70"/>
      <c r="E1427" s="70"/>
      <c r="F1427" s="70"/>
      <c r="G1427" s="70"/>
      <c r="H1427" s="70"/>
      <c r="I1427" s="70"/>
      <c r="J1427" s="70"/>
      <c r="K1427" s="70"/>
      <c r="L1427" s="70"/>
      <c r="M1427" s="70"/>
      <c r="N1427" s="70"/>
      <c r="O1427" s="70"/>
      <c r="P1427" s="70"/>
      <c r="Q1427" s="70"/>
      <c r="R1427" s="70"/>
      <c r="S1427" s="70"/>
      <c r="T1427" s="70"/>
      <c r="U1427" s="70"/>
      <c r="V1427" s="70"/>
      <c r="W1427" s="70"/>
      <c r="X1427" s="70"/>
      <c r="Y1427" s="70"/>
      <c r="Z1427" s="70"/>
      <c r="AA1427" s="70"/>
      <c r="AB1427" s="70">
        <v>56453</v>
      </c>
      <c r="AC1427" s="70">
        <v>60498.271729</v>
      </c>
      <c r="AD1427" s="70"/>
      <c r="AE1427" s="70"/>
      <c r="AF1427" s="70"/>
      <c r="AG1427" s="70"/>
      <c r="AH1427" s="70"/>
      <c r="AI1427" s="70"/>
      <c r="AJ1427" s="70"/>
      <c r="AK1427" s="70"/>
      <c r="AL1427" s="70"/>
      <c r="AM1427" s="70"/>
      <c r="AN1427" s="70">
        <v>56453</v>
      </c>
      <c r="AO1427" s="70">
        <v>60498.271729</v>
      </c>
    </row>
    <row r="1428" spans="1:41" x14ac:dyDescent="0.25">
      <c r="A1428" s="72">
        <v>16062</v>
      </c>
      <c r="B1428" s="70"/>
      <c r="C1428" s="70"/>
      <c r="D1428" s="70"/>
      <c r="E1428" s="70"/>
      <c r="F1428" s="70"/>
      <c r="G1428" s="70"/>
      <c r="H1428" s="70"/>
      <c r="I1428" s="70"/>
      <c r="J1428" s="70"/>
      <c r="K1428" s="70"/>
      <c r="L1428" s="70"/>
      <c r="M1428" s="70"/>
      <c r="N1428" s="70"/>
      <c r="O1428" s="70"/>
      <c r="P1428" s="70"/>
      <c r="Q1428" s="70"/>
      <c r="R1428" s="70"/>
      <c r="S1428" s="70"/>
      <c r="T1428" s="70"/>
      <c r="U1428" s="70"/>
      <c r="V1428" s="70"/>
      <c r="W1428" s="70"/>
      <c r="X1428" s="70"/>
      <c r="Y1428" s="70"/>
      <c r="Z1428" s="70"/>
      <c r="AA1428" s="70"/>
      <c r="AB1428" s="70">
        <v>14465</v>
      </c>
      <c r="AC1428" s="70">
        <v>7084.0035510000007</v>
      </c>
      <c r="AD1428" s="70"/>
      <c r="AE1428" s="70"/>
      <c r="AF1428" s="70"/>
      <c r="AG1428" s="70"/>
      <c r="AH1428" s="70"/>
      <c r="AI1428" s="70"/>
      <c r="AJ1428" s="70"/>
      <c r="AK1428" s="70"/>
      <c r="AL1428" s="70"/>
      <c r="AM1428" s="70"/>
      <c r="AN1428" s="70">
        <v>14465</v>
      </c>
      <c r="AO1428" s="70">
        <v>7084.0035510000007</v>
      </c>
    </row>
    <row r="1429" spans="1:41" x14ac:dyDescent="0.25">
      <c r="A1429" s="72">
        <v>16069</v>
      </c>
      <c r="B1429" s="70"/>
      <c r="C1429" s="70"/>
      <c r="D1429" s="70"/>
      <c r="E1429" s="70"/>
      <c r="F1429" s="70"/>
      <c r="G1429" s="70"/>
      <c r="H1429" s="70"/>
      <c r="I1429" s="70"/>
      <c r="J1429" s="70"/>
      <c r="K1429" s="70"/>
      <c r="L1429" s="70"/>
      <c r="M1429" s="70"/>
      <c r="N1429" s="70"/>
      <c r="O1429" s="70"/>
      <c r="P1429" s="70"/>
      <c r="Q1429" s="70"/>
      <c r="R1429" s="70"/>
      <c r="S1429" s="70"/>
      <c r="T1429" s="70"/>
      <c r="U1429" s="70"/>
      <c r="V1429" s="70"/>
      <c r="W1429" s="70"/>
      <c r="X1429" s="70"/>
      <c r="Y1429" s="70"/>
      <c r="Z1429" s="70"/>
      <c r="AA1429" s="70"/>
      <c r="AB1429" s="70">
        <v>4965</v>
      </c>
      <c r="AC1429" s="70">
        <v>3683.6210659999997</v>
      </c>
      <c r="AD1429" s="70"/>
      <c r="AE1429" s="70"/>
      <c r="AF1429" s="70"/>
      <c r="AG1429" s="70"/>
      <c r="AH1429" s="70"/>
      <c r="AI1429" s="70"/>
      <c r="AJ1429" s="70"/>
      <c r="AK1429" s="70"/>
      <c r="AL1429" s="70"/>
      <c r="AM1429" s="70"/>
      <c r="AN1429" s="70">
        <v>4965</v>
      </c>
      <c r="AO1429" s="70">
        <v>3683.6210659999997</v>
      </c>
    </row>
    <row r="1430" spans="1:41" x14ac:dyDescent="0.25">
      <c r="A1430" s="72">
        <v>16085</v>
      </c>
      <c r="B1430" s="70"/>
      <c r="C1430" s="70"/>
      <c r="D1430" s="70"/>
      <c r="E1430" s="70"/>
      <c r="F1430" s="70"/>
      <c r="G1430" s="70"/>
      <c r="H1430" s="70"/>
      <c r="I1430" s="70"/>
      <c r="J1430" s="70"/>
      <c r="K1430" s="70"/>
      <c r="L1430" s="70"/>
      <c r="M1430" s="70"/>
      <c r="N1430" s="70"/>
      <c r="O1430" s="70"/>
      <c r="P1430" s="70"/>
      <c r="Q1430" s="70"/>
      <c r="R1430" s="70"/>
      <c r="S1430" s="70"/>
      <c r="T1430" s="70"/>
      <c r="U1430" s="70"/>
      <c r="V1430" s="70"/>
      <c r="W1430" s="70"/>
      <c r="X1430" s="70"/>
      <c r="Y1430" s="70"/>
      <c r="Z1430" s="70"/>
      <c r="AA1430" s="70"/>
      <c r="AB1430" s="70">
        <v>121927</v>
      </c>
      <c r="AC1430" s="70">
        <v>105749.79296799999</v>
      </c>
      <c r="AD1430" s="70"/>
      <c r="AE1430" s="70"/>
      <c r="AF1430" s="70"/>
      <c r="AG1430" s="70"/>
      <c r="AH1430" s="70"/>
      <c r="AI1430" s="70"/>
      <c r="AJ1430" s="70"/>
      <c r="AK1430" s="70"/>
      <c r="AL1430" s="70"/>
      <c r="AM1430" s="70"/>
      <c r="AN1430" s="70">
        <v>121927</v>
      </c>
      <c r="AO1430" s="70">
        <v>105749.79296799999</v>
      </c>
    </row>
    <row r="1431" spans="1:41" x14ac:dyDescent="0.25">
      <c r="A1431" s="72">
        <v>16092</v>
      </c>
      <c r="B1431" s="70"/>
      <c r="C1431" s="70"/>
      <c r="D1431" s="70"/>
      <c r="E1431" s="70"/>
      <c r="F1431" s="70"/>
      <c r="G1431" s="70"/>
      <c r="H1431" s="70"/>
      <c r="I1431" s="70"/>
      <c r="J1431" s="70"/>
      <c r="K1431" s="70"/>
      <c r="L1431" s="70"/>
      <c r="M1431" s="70"/>
      <c r="N1431" s="70"/>
      <c r="O1431" s="70"/>
      <c r="P1431" s="70"/>
      <c r="Q1431" s="70"/>
      <c r="R1431" s="70"/>
      <c r="S1431" s="70"/>
      <c r="T1431" s="70"/>
      <c r="U1431" s="70"/>
      <c r="V1431" s="70"/>
      <c r="W1431" s="70"/>
      <c r="X1431" s="70"/>
      <c r="Y1431" s="70"/>
      <c r="Z1431" s="70"/>
      <c r="AA1431" s="70"/>
      <c r="AB1431" s="70">
        <v>35052</v>
      </c>
      <c r="AC1431" s="70">
        <v>27381.053512999999</v>
      </c>
      <c r="AD1431" s="70"/>
      <c r="AE1431" s="70"/>
      <c r="AF1431" s="70"/>
      <c r="AG1431" s="70"/>
      <c r="AH1431" s="70"/>
      <c r="AI1431" s="70"/>
      <c r="AJ1431" s="70"/>
      <c r="AK1431" s="70"/>
      <c r="AL1431" s="70"/>
      <c r="AM1431" s="70"/>
      <c r="AN1431" s="70">
        <v>35052</v>
      </c>
      <c r="AO1431" s="70">
        <v>27381.053512999999</v>
      </c>
    </row>
    <row r="1432" spans="1:41" x14ac:dyDescent="0.25">
      <c r="A1432" s="72">
        <v>16096</v>
      </c>
      <c r="B1432" s="70"/>
      <c r="C1432" s="70"/>
      <c r="D1432" s="70"/>
      <c r="E1432" s="70"/>
      <c r="F1432" s="70"/>
      <c r="G1432" s="70"/>
      <c r="H1432" s="70"/>
      <c r="I1432" s="70"/>
      <c r="J1432" s="70"/>
      <c r="K1432" s="70"/>
      <c r="L1432" s="70"/>
      <c r="M1432" s="70"/>
      <c r="N1432" s="70"/>
      <c r="O1432" s="70"/>
      <c r="P1432" s="70"/>
      <c r="Q1432" s="70"/>
      <c r="R1432" s="70"/>
      <c r="S1432" s="70"/>
      <c r="T1432" s="70"/>
      <c r="U1432" s="70"/>
      <c r="V1432" s="70"/>
      <c r="W1432" s="70"/>
      <c r="X1432" s="70"/>
      <c r="Y1432" s="70"/>
      <c r="Z1432" s="70"/>
      <c r="AA1432" s="70"/>
      <c r="AB1432" s="70">
        <v>82283</v>
      </c>
      <c r="AC1432" s="70">
        <v>77976.014160000006</v>
      </c>
      <c r="AD1432" s="70"/>
      <c r="AE1432" s="70"/>
      <c r="AF1432" s="70"/>
      <c r="AG1432" s="70"/>
      <c r="AH1432" s="70"/>
      <c r="AI1432" s="70"/>
      <c r="AJ1432" s="70"/>
      <c r="AK1432" s="70"/>
      <c r="AL1432" s="70"/>
      <c r="AM1432" s="70"/>
      <c r="AN1432" s="70">
        <v>82283</v>
      </c>
      <c r="AO1432" s="70">
        <v>77976.014160000006</v>
      </c>
    </row>
    <row r="1433" spans="1:41" x14ac:dyDescent="0.25">
      <c r="A1433" s="72">
        <v>16097</v>
      </c>
      <c r="B1433" s="70"/>
      <c r="C1433" s="70"/>
      <c r="D1433" s="70"/>
      <c r="E1433" s="70"/>
      <c r="F1433" s="70"/>
      <c r="G1433" s="70"/>
      <c r="H1433" s="70"/>
      <c r="I1433" s="70"/>
      <c r="J1433" s="70"/>
      <c r="K1433" s="70"/>
      <c r="L1433" s="70"/>
      <c r="M1433" s="70"/>
      <c r="N1433" s="70"/>
      <c r="O1433" s="70"/>
      <c r="P1433" s="70"/>
      <c r="Q1433" s="70"/>
      <c r="R1433" s="70"/>
      <c r="S1433" s="70"/>
      <c r="T1433" s="70"/>
      <c r="U1433" s="70"/>
      <c r="V1433" s="70"/>
      <c r="W1433" s="70"/>
      <c r="X1433" s="70"/>
      <c r="Y1433" s="70"/>
      <c r="Z1433" s="70"/>
      <c r="AA1433" s="70"/>
      <c r="AB1433" s="70">
        <v>3950</v>
      </c>
      <c r="AC1433" s="70">
        <v>4201.9788589999998</v>
      </c>
      <c r="AD1433" s="70"/>
      <c r="AE1433" s="70"/>
      <c r="AF1433" s="70"/>
      <c r="AG1433" s="70"/>
      <c r="AH1433" s="70"/>
      <c r="AI1433" s="70"/>
      <c r="AJ1433" s="70"/>
      <c r="AK1433" s="70"/>
      <c r="AL1433" s="70"/>
      <c r="AM1433" s="70"/>
      <c r="AN1433" s="70">
        <v>3950</v>
      </c>
      <c r="AO1433" s="70">
        <v>4201.9788589999998</v>
      </c>
    </row>
    <row r="1434" spans="1:41" x14ac:dyDescent="0.25">
      <c r="A1434" s="72">
        <v>16114</v>
      </c>
      <c r="B1434" s="70"/>
      <c r="C1434" s="70"/>
      <c r="D1434" s="70"/>
      <c r="E1434" s="70"/>
      <c r="F1434" s="70"/>
      <c r="G1434" s="70"/>
      <c r="H1434" s="70"/>
      <c r="I1434" s="70"/>
      <c r="J1434" s="70"/>
      <c r="K1434" s="70"/>
      <c r="L1434" s="70"/>
      <c r="M1434" s="70"/>
      <c r="N1434" s="70"/>
      <c r="O1434" s="70"/>
      <c r="P1434" s="70"/>
      <c r="Q1434" s="70"/>
      <c r="R1434" s="70"/>
      <c r="S1434" s="70"/>
      <c r="T1434" s="70"/>
      <c r="U1434" s="70"/>
      <c r="V1434" s="70"/>
      <c r="W1434" s="70"/>
      <c r="X1434" s="70"/>
      <c r="Y1434" s="70"/>
      <c r="Z1434" s="70"/>
      <c r="AA1434" s="70"/>
      <c r="AB1434" s="70">
        <v>20388</v>
      </c>
      <c r="AC1434" s="70">
        <v>23921.393586000002</v>
      </c>
      <c r="AD1434" s="70"/>
      <c r="AE1434" s="70"/>
      <c r="AF1434" s="70"/>
      <c r="AG1434" s="70"/>
      <c r="AH1434" s="70"/>
      <c r="AI1434" s="70"/>
      <c r="AJ1434" s="70"/>
      <c r="AK1434" s="70"/>
      <c r="AL1434" s="70"/>
      <c r="AM1434" s="70"/>
      <c r="AN1434" s="70">
        <v>20388</v>
      </c>
      <c r="AO1434" s="70">
        <v>23921.393586000002</v>
      </c>
    </row>
    <row r="1435" spans="1:41" x14ac:dyDescent="0.25">
      <c r="A1435" s="72">
        <v>16118</v>
      </c>
      <c r="B1435" s="70"/>
      <c r="C1435" s="70"/>
      <c r="D1435" s="70"/>
      <c r="E1435" s="70"/>
      <c r="F1435" s="70"/>
      <c r="G1435" s="70"/>
      <c r="H1435" s="70"/>
      <c r="I1435" s="70"/>
      <c r="J1435" s="70">
        <v>12000</v>
      </c>
      <c r="K1435" s="70">
        <v>11785.500702000001</v>
      </c>
      <c r="L1435" s="70"/>
      <c r="M1435" s="70"/>
      <c r="N1435" s="70"/>
      <c r="O1435" s="70"/>
      <c r="P1435" s="70"/>
      <c r="Q1435" s="70"/>
      <c r="R1435" s="70"/>
      <c r="S1435" s="70"/>
      <c r="T1435" s="70"/>
      <c r="U1435" s="70"/>
      <c r="V1435" s="70"/>
      <c r="W1435" s="70"/>
      <c r="X1435" s="70"/>
      <c r="Y1435" s="70"/>
      <c r="Z1435" s="70"/>
      <c r="AA1435" s="70"/>
      <c r="AB1435" s="70"/>
      <c r="AC1435" s="70"/>
      <c r="AD1435" s="70"/>
      <c r="AE1435" s="70"/>
      <c r="AF1435" s="70"/>
      <c r="AG1435" s="70"/>
      <c r="AH1435" s="70"/>
      <c r="AI1435" s="70"/>
      <c r="AJ1435" s="70"/>
      <c r="AK1435" s="70"/>
      <c r="AL1435" s="70"/>
      <c r="AM1435" s="70"/>
      <c r="AN1435" s="70">
        <v>12000</v>
      </c>
      <c r="AO1435" s="70">
        <v>11785.500702000001</v>
      </c>
    </row>
    <row r="1436" spans="1:41" x14ac:dyDescent="0.25">
      <c r="A1436" s="72">
        <v>16125</v>
      </c>
      <c r="B1436" s="70">
        <v>91626</v>
      </c>
      <c r="C1436" s="70">
        <v>104916.87451199999</v>
      </c>
      <c r="D1436" s="70"/>
      <c r="E1436" s="70"/>
      <c r="F1436" s="70"/>
      <c r="G1436" s="70"/>
      <c r="H1436" s="70"/>
      <c r="I1436" s="70"/>
      <c r="J1436" s="70"/>
      <c r="K1436" s="70"/>
      <c r="L1436" s="70"/>
      <c r="M1436" s="70"/>
      <c r="N1436" s="70"/>
      <c r="O1436" s="70"/>
      <c r="P1436" s="70"/>
      <c r="Q1436" s="70"/>
      <c r="R1436" s="70"/>
      <c r="S1436" s="70"/>
      <c r="T1436" s="70"/>
      <c r="U1436" s="70"/>
      <c r="V1436" s="70"/>
      <c r="W1436" s="70"/>
      <c r="X1436" s="70"/>
      <c r="Y1436" s="70"/>
      <c r="Z1436" s="70"/>
      <c r="AA1436" s="70"/>
      <c r="AB1436" s="70"/>
      <c r="AC1436" s="70"/>
      <c r="AD1436" s="70"/>
      <c r="AE1436" s="70"/>
      <c r="AF1436" s="70"/>
      <c r="AG1436" s="70"/>
      <c r="AH1436" s="70"/>
      <c r="AI1436" s="70"/>
      <c r="AJ1436" s="70"/>
      <c r="AK1436" s="70"/>
      <c r="AL1436" s="70"/>
      <c r="AM1436" s="70"/>
      <c r="AN1436" s="70">
        <v>91626</v>
      </c>
      <c r="AO1436" s="70">
        <v>104916.87451199999</v>
      </c>
    </row>
    <row r="1437" spans="1:41" x14ac:dyDescent="0.25">
      <c r="A1437" s="72">
        <v>16127</v>
      </c>
      <c r="B1437" s="70"/>
      <c r="C1437" s="70"/>
      <c r="D1437" s="70"/>
      <c r="E1437" s="70"/>
      <c r="F1437" s="70"/>
      <c r="G1437" s="70"/>
      <c r="H1437" s="70"/>
      <c r="I1437" s="70"/>
      <c r="J1437" s="70"/>
      <c r="K1437" s="70"/>
      <c r="L1437" s="70"/>
      <c r="M1437" s="70"/>
      <c r="N1437" s="70"/>
      <c r="O1437" s="70"/>
      <c r="P1437" s="70"/>
      <c r="Q1437" s="70"/>
      <c r="R1437" s="70"/>
      <c r="S1437" s="70"/>
      <c r="T1437" s="70"/>
      <c r="U1437" s="70"/>
      <c r="V1437" s="70"/>
      <c r="W1437" s="70"/>
      <c r="X1437" s="70"/>
      <c r="Y1437" s="70"/>
      <c r="Z1437" s="70"/>
      <c r="AA1437" s="70"/>
      <c r="AB1437" s="70">
        <v>56592</v>
      </c>
      <c r="AC1437" s="70">
        <v>71263.434814999986</v>
      </c>
      <c r="AD1437" s="70"/>
      <c r="AE1437" s="70"/>
      <c r="AF1437" s="70"/>
      <c r="AG1437" s="70"/>
      <c r="AH1437" s="70"/>
      <c r="AI1437" s="70"/>
      <c r="AJ1437" s="70"/>
      <c r="AK1437" s="70"/>
      <c r="AL1437" s="70"/>
      <c r="AM1437" s="70"/>
      <c r="AN1437" s="70">
        <v>56592</v>
      </c>
      <c r="AO1437" s="70">
        <v>71263.434814999986</v>
      </c>
    </row>
    <row r="1438" spans="1:41" x14ac:dyDescent="0.25">
      <c r="A1438" s="72">
        <v>16128</v>
      </c>
      <c r="B1438" s="70"/>
      <c r="C1438" s="70"/>
      <c r="D1438" s="70"/>
      <c r="E1438" s="70"/>
      <c r="F1438" s="70"/>
      <c r="G1438" s="70"/>
      <c r="H1438" s="70"/>
      <c r="I1438" s="70"/>
      <c r="J1438" s="70"/>
      <c r="K1438" s="70"/>
      <c r="L1438" s="70"/>
      <c r="M1438" s="70"/>
      <c r="N1438" s="70"/>
      <c r="O1438" s="70"/>
      <c r="P1438" s="70"/>
      <c r="Q1438" s="70"/>
      <c r="R1438" s="70"/>
      <c r="S1438" s="70"/>
      <c r="T1438" s="70"/>
      <c r="U1438" s="70"/>
      <c r="V1438" s="70"/>
      <c r="W1438" s="70"/>
      <c r="X1438" s="70"/>
      <c r="Y1438" s="70"/>
      <c r="Z1438" s="70"/>
      <c r="AA1438" s="70"/>
      <c r="AB1438" s="70">
        <v>59710</v>
      </c>
      <c r="AC1438" s="70">
        <v>68503.46557700001</v>
      </c>
      <c r="AD1438" s="70"/>
      <c r="AE1438" s="70"/>
      <c r="AF1438" s="70"/>
      <c r="AG1438" s="70"/>
      <c r="AH1438" s="70"/>
      <c r="AI1438" s="70"/>
      <c r="AJ1438" s="70"/>
      <c r="AK1438" s="70"/>
      <c r="AL1438" s="70"/>
      <c r="AM1438" s="70"/>
      <c r="AN1438" s="70">
        <v>59710</v>
      </c>
      <c r="AO1438" s="70">
        <v>68503.46557700001</v>
      </c>
    </row>
    <row r="1439" spans="1:41" x14ac:dyDescent="0.25">
      <c r="A1439" s="72">
        <v>16136</v>
      </c>
      <c r="B1439" s="70"/>
      <c r="C1439" s="70"/>
      <c r="D1439" s="70"/>
      <c r="E1439" s="70"/>
      <c r="F1439" s="70"/>
      <c r="G1439" s="70"/>
      <c r="H1439" s="70"/>
      <c r="I1439" s="70"/>
      <c r="J1439" s="70"/>
      <c r="K1439" s="70"/>
      <c r="L1439" s="70"/>
      <c r="M1439" s="70"/>
      <c r="N1439" s="70"/>
      <c r="O1439" s="70"/>
      <c r="P1439" s="70"/>
      <c r="Q1439" s="70"/>
      <c r="R1439" s="70"/>
      <c r="S1439" s="70"/>
      <c r="T1439" s="70"/>
      <c r="U1439" s="70"/>
      <c r="V1439" s="70"/>
      <c r="W1439" s="70"/>
      <c r="X1439" s="70"/>
      <c r="Y1439" s="70"/>
      <c r="Z1439" s="70"/>
      <c r="AA1439" s="70"/>
      <c r="AB1439" s="70">
        <v>70159</v>
      </c>
      <c r="AC1439" s="70">
        <v>77775.528078000003</v>
      </c>
      <c r="AD1439" s="70"/>
      <c r="AE1439" s="70"/>
      <c r="AF1439" s="70"/>
      <c r="AG1439" s="70"/>
      <c r="AH1439" s="70"/>
      <c r="AI1439" s="70"/>
      <c r="AJ1439" s="70"/>
      <c r="AK1439" s="70"/>
      <c r="AL1439" s="70"/>
      <c r="AM1439" s="70"/>
      <c r="AN1439" s="70">
        <v>70159</v>
      </c>
      <c r="AO1439" s="70">
        <v>77775.528078000003</v>
      </c>
    </row>
    <row r="1440" spans="1:41" x14ac:dyDescent="0.25">
      <c r="A1440" s="72">
        <v>16144</v>
      </c>
      <c r="B1440" s="70"/>
      <c r="C1440" s="70"/>
      <c r="D1440" s="70"/>
      <c r="E1440" s="70"/>
      <c r="F1440" s="70"/>
      <c r="G1440" s="70"/>
      <c r="H1440" s="70"/>
      <c r="I1440" s="70"/>
      <c r="J1440" s="70"/>
      <c r="K1440" s="70"/>
      <c r="L1440" s="70"/>
      <c r="M1440" s="70"/>
      <c r="N1440" s="70"/>
      <c r="O1440" s="70"/>
      <c r="P1440" s="70"/>
      <c r="Q1440" s="70"/>
      <c r="R1440" s="70"/>
      <c r="S1440" s="70"/>
      <c r="T1440" s="70"/>
      <c r="U1440" s="70"/>
      <c r="V1440" s="70"/>
      <c r="W1440" s="70"/>
      <c r="X1440" s="70"/>
      <c r="Y1440" s="70"/>
      <c r="Z1440" s="70"/>
      <c r="AA1440" s="70"/>
      <c r="AB1440" s="70">
        <v>32157</v>
      </c>
      <c r="AC1440" s="70">
        <v>36346.167847000004</v>
      </c>
      <c r="AD1440" s="70"/>
      <c r="AE1440" s="70"/>
      <c r="AF1440" s="70"/>
      <c r="AG1440" s="70"/>
      <c r="AH1440" s="70"/>
      <c r="AI1440" s="70"/>
      <c r="AJ1440" s="70"/>
      <c r="AK1440" s="70"/>
      <c r="AL1440" s="70"/>
      <c r="AM1440" s="70"/>
      <c r="AN1440" s="70">
        <v>32157</v>
      </c>
      <c r="AO1440" s="70">
        <v>36346.167847000004</v>
      </c>
    </row>
    <row r="1441" spans="1:41" x14ac:dyDescent="0.25">
      <c r="A1441" s="72">
        <v>16155</v>
      </c>
      <c r="B1441" s="70"/>
      <c r="C1441" s="70"/>
      <c r="D1441" s="70"/>
      <c r="E1441" s="70"/>
      <c r="F1441" s="70"/>
      <c r="G1441" s="70"/>
      <c r="H1441" s="70"/>
      <c r="I1441" s="70"/>
      <c r="J1441" s="70"/>
      <c r="K1441" s="70"/>
      <c r="L1441" s="70"/>
      <c r="M1441" s="70"/>
      <c r="N1441" s="70"/>
      <c r="O1441" s="70"/>
      <c r="P1441" s="70"/>
      <c r="Q1441" s="70"/>
      <c r="R1441" s="70"/>
      <c r="S1441" s="70"/>
      <c r="T1441" s="70"/>
      <c r="U1441" s="70"/>
      <c r="V1441" s="70"/>
      <c r="W1441" s="70"/>
      <c r="X1441" s="70"/>
      <c r="Y1441" s="70"/>
      <c r="Z1441" s="70"/>
      <c r="AA1441" s="70"/>
      <c r="AB1441" s="70">
        <v>7975</v>
      </c>
      <c r="AC1441" s="70">
        <v>9175.4007419999998</v>
      </c>
      <c r="AD1441" s="70"/>
      <c r="AE1441" s="70"/>
      <c r="AF1441" s="70"/>
      <c r="AG1441" s="70"/>
      <c r="AH1441" s="70"/>
      <c r="AI1441" s="70"/>
      <c r="AJ1441" s="70"/>
      <c r="AK1441" s="70"/>
      <c r="AL1441" s="70"/>
      <c r="AM1441" s="70"/>
      <c r="AN1441" s="70">
        <v>7975</v>
      </c>
      <c r="AO1441" s="70">
        <v>9175.4007419999998</v>
      </c>
    </row>
    <row r="1442" spans="1:41" x14ac:dyDescent="0.25">
      <c r="A1442" s="72">
        <v>16158</v>
      </c>
      <c r="B1442" s="70"/>
      <c r="C1442" s="70"/>
      <c r="D1442" s="70"/>
      <c r="E1442" s="70"/>
      <c r="F1442" s="70"/>
      <c r="G1442" s="70"/>
      <c r="H1442" s="70"/>
      <c r="I1442" s="70"/>
      <c r="J1442" s="70"/>
      <c r="K1442" s="70"/>
      <c r="L1442" s="70"/>
      <c r="M1442" s="70"/>
      <c r="N1442" s="70"/>
      <c r="O1442" s="70"/>
      <c r="P1442" s="70"/>
      <c r="Q1442" s="70"/>
      <c r="R1442" s="70"/>
      <c r="S1442" s="70"/>
      <c r="T1442" s="70"/>
      <c r="U1442" s="70"/>
      <c r="V1442" s="70"/>
      <c r="W1442" s="70"/>
      <c r="X1442" s="70"/>
      <c r="Y1442" s="70"/>
      <c r="Z1442" s="70"/>
      <c r="AA1442" s="70"/>
      <c r="AB1442" s="70">
        <v>737</v>
      </c>
      <c r="AC1442" s="70">
        <v>3720.9709590000002</v>
      </c>
      <c r="AD1442" s="70"/>
      <c r="AE1442" s="70"/>
      <c r="AF1442" s="70"/>
      <c r="AG1442" s="70"/>
      <c r="AH1442" s="70"/>
      <c r="AI1442" s="70"/>
      <c r="AJ1442" s="70"/>
      <c r="AK1442" s="70"/>
      <c r="AL1442" s="70"/>
      <c r="AM1442" s="70"/>
      <c r="AN1442" s="70">
        <v>737</v>
      </c>
      <c r="AO1442" s="70">
        <v>3720.9709590000002</v>
      </c>
    </row>
    <row r="1443" spans="1:41" x14ac:dyDescent="0.25">
      <c r="A1443" s="72">
        <v>16159</v>
      </c>
      <c r="B1443" s="70"/>
      <c r="C1443" s="70"/>
      <c r="D1443" s="70"/>
      <c r="E1443" s="70"/>
      <c r="F1443" s="70"/>
      <c r="G1443" s="70"/>
      <c r="H1443" s="70"/>
      <c r="I1443" s="70"/>
      <c r="J1443" s="70"/>
      <c r="K1443" s="70"/>
      <c r="L1443" s="70"/>
      <c r="M1443" s="70"/>
      <c r="N1443" s="70"/>
      <c r="O1443" s="70"/>
      <c r="P1443" s="70"/>
      <c r="Q1443" s="70"/>
      <c r="R1443" s="70"/>
      <c r="S1443" s="70"/>
      <c r="T1443" s="70"/>
      <c r="U1443" s="70"/>
      <c r="V1443" s="70"/>
      <c r="W1443" s="70"/>
      <c r="X1443" s="70"/>
      <c r="Y1443" s="70"/>
      <c r="Z1443" s="70"/>
      <c r="AA1443" s="70"/>
      <c r="AB1443" s="70">
        <v>3910</v>
      </c>
      <c r="AC1443" s="70">
        <v>3053.3989560000005</v>
      </c>
      <c r="AD1443" s="70"/>
      <c r="AE1443" s="70"/>
      <c r="AF1443" s="70"/>
      <c r="AG1443" s="70"/>
      <c r="AH1443" s="70"/>
      <c r="AI1443" s="70"/>
      <c r="AJ1443" s="70"/>
      <c r="AK1443" s="70"/>
      <c r="AL1443" s="70"/>
      <c r="AM1443" s="70"/>
      <c r="AN1443" s="70">
        <v>3910</v>
      </c>
      <c r="AO1443" s="70">
        <v>3053.3989560000005</v>
      </c>
    </row>
    <row r="1444" spans="1:41" x14ac:dyDescent="0.25">
      <c r="A1444" s="72">
        <v>16162</v>
      </c>
      <c r="B1444" s="70"/>
      <c r="C1444" s="70"/>
      <c r="D1444" s="70"/>
      <c r="E1444" s="70"/>
      <c r="F1444" s="70"/>
      <c r="G1444" s="70"/>
      <c r="H1444" s="70"/>
      <c r="I1444" s="70"/>
      <c r="J1444" s="70"/>
      <c r="K1444" s="70"/>
      <c r="L1444" s="70"/>
      <c r="M1444" s="70"/>
      <c r="N1444" s="70"/>
      <c r="O1444" s="70"/>
      <c r="P1444" s="70"/>
      <c r="Q1444" s="70"/>
      <c r="R1444" s="70"/>
      <c r="S1444" s="70"/>
      <c r="T1444" s="70"/>
      <c r="U1444" s="70"/>
      <c r="V1444" s="70"/>
      <c r="W1444" s="70"/>
      <c r="X1444" s="70"/>
      <c r="Y1444" s="70"/>
      <c r="Z1444" s="70"/>
      <c r="AA1444" s="70"/>
      <c r="AB1444" s="70">
        <v>84632</v>
      </c>
      <c r="AC1444" s="70">
        <v>79462.97119099999</v>
      </c>
      <c r="AD1444" s="70"/>
      <c r="AE1444" s="70"/>
      <c r="AF1444" s="70"/>
      <c r="AG1444" s="70"/>
      <c r="AH1444" s="70"/>
      <c r="AI1444" s="70"/>
      <c r="AJ1444" s="70"/>
      <c r="AK1444" s="70"/>
      <c r="AL1444" s="70"/>
      <c r="AM1444" s="70"/>
      <c r="AN1444" s="70">
        <v>84632</v>
      </c>
      <c r="AO1444" s="70">
        <v>79462.97119099999</v>
      </c>
    </row>
    <row r="1445" spans="1:41" x14ac:dyDescent="0.25">
      <c r="A1445" s="72">
        <v>16163</v>
      </c>
      <c r="B1445" s="70"/>
      <c r="C1445" s="70"/>
      <c r="D1445" s="70"/>
      <c r="E1445" s="70"/>
      <c r="F1445" s="70"/>
      <c r="G1445" s="70"/>
      <c r="H1445" s="70"/>
      <c r="I1445" s="70"/>
      <c r="J1445" s="70"/>
      <c r="K1445" s="70"/>
      <c r="L1445" s="70"/>
      <c r="M1445" s="70"/>
      <c r="N1445" s="70"/>
      <c r="O1445" s="70"/>
      <c r="P1445" s="70"/>
      <c r="Q1445" s="70"/>
      <c r="R1445" s="70"/>
      <c r="S1445" s="70"/>
      <c r="T1445" s="70"/>
      <c r="U1445" s="70"/>
      <c r="V1445" s="70"/>
      <c r="W1445" s="70"/>
      <c r="X1445" s="70"/>
      <c r="Y1445" s="70"/>
      <c r="Z1445" s="70"/>
      <c r="AA1445" s="70"/>
      <c r="AB1445" s="70">
        <v>95405</v>
      </c>
      <c r="AC1445" s="70">
        <v>82266.702636999995</v>
      </c>
      <c r="AD1445" s="70"/>
      <c r="AE1445" s="70"/>
      <c r="AF1445" s="70"/>
      <c r="AG1445" s="70"/>
      <c r="AH1445" s="70"/>
      <c r="AI1445" s="70"/>
      <c r="AJ1445" s="70"/>
      <c r="AK1445" s="70"/>
      <c r="AL1445" s="70"/>
      <c r="AM1445" s="70"/>
      <c r="AN1445" s="70">
        <v>95405</v>
      </c>
      <c r="AO1445" s="70">
        <v>82266.702636999995</v>
      </c>
    </row>
    <row r="1446" spans="1:41" x14ac:dyDescent="0.25">
      <c r="A1446" s="72">
        <v>16168</v>
      </c>
      <c r="B1446" s="70"/>
      <c r="C1446" s="70"/>
      <c r="D1446" s="70"/>
      <c r="E1446" s="70"/>
      <c r="F1446" s="70"/>
      <c r="G1446" s="70"/>
      <c r="H1446" s="70"/>
      <c r="I1446" s="70"/>
      <c r="J1446" s="70"/>
      <c r="K1446" s="70"/>
      <c r="L1446" s="70"/>
      <c r="M1446" s="70"/>
      <c r="N1446" s="70"/>
      <c r="O1446" s="70"/>
      <c r="P1446" s="70"/>
      <c r="Q1446" s="70"/>
      <c r="R1446" s="70"/>
      <c r="S1446" s="70"/>
      <c r="T1446" s="70"/>
      <c r="U1446" s="70"/>
      <c r="V1446" s="70"/>
      <c r="W1446" s="70"/>
      <c r="X1446" s="70"/>
      <c r="Y1446" s="70"/>
      <c r="Z1446" s="70"/>
      <c r="AA1446" s="70"/>
      <c r="AB1446" s="70">
        <v>15584</v>
      </c>
      <c r="AC1446" s="70">
        <v>13554.682434</v>
      </c>
      <c r="AD1446" s="70"/>
      <c r="AE1446" s="70"/>
      <c r="AF1446" s="70"/>
      <c r="AG1446" s="70"/>
      <c r="AH1446" s="70"/>
      <c r="AI1446" s="70"/>
      <c r="AJ1446" s="70"/>
      <c r="AK1446" s="70"/>
      <c r="AL1446" s="70"/>
      <c r="AM1446" s="70"/>
      <c r="AN1446" s="70">
        <v>15584</v>
      </c>
      <c r="AO1446" s="70">
        <v>13554.682434</v>
      </c>
    </row>
    <row r="1447" spans="1:41" x14ac:dyDescent="0.25">
      <c r="A1447" s="72">
        <v>16183</v>
      </c>
      <c r="B1447" s="70"/>
      <c r="C1447" s="70"/>
      <c r="D1447" s="70">
        <v>72820</v>
      </c>
      <c r="E1447" s="70">
        <v>67227.285157000006</v>
      </c>
      <c r="F1447" s="70"/>
      <c r="G1447" s="70"/>
      <c r="H1447" s="70"/>
      <c r="I1447" s="70"/>
      <c r="J1447" s="70"/>
      <c r="K1447" s="70"/>
      <c r="L1447" s="70"/>
      <c r="M1447" s="70"/>
      <c r="N1447" s="70"/>
      <c r="O1447" s="70"/>
      <c r="P1447" s="70"/>
      <c r="Q1447" s="70"/>
      <c r="R1447" s="70"/>
      <c r="S1447" s="70"/>
      <c r="T1447" s="70"/>
      <c r="U1447" s="70"/>
      <c r="V1447" s="70"/>
      <c r="W1447" s="70"/>
      <c r="X1447" s="70"/>
      <c r="Y1447" s="70"/>
      <c r="Z1447" s="70"/>
      <c r="AA1447" s="70"/>
      <c r="AB1447" s="70"/>
      <c r="AC1447" s="70"/>
      <c r="AD1447" s="70"/>
      <c r="AE1447" s="70"/>
      <c r="AF1447" s="70"/>
      <c r="AG1447" s="70"/>
      <c r="AH1447" s="70"/>
      <c r="AI1447" s="70"/>
      <c r="AJ1447" s="70"/>
      <c r="AK1447" s="70"/>
      <c r="AL1447" s="70"/>
      <c r="AM1447" s="70"/>
      <c r="AN1447" s="70">
        <v>72820</v>
      </c>
      <c r="AO1447" s="70">
        <v>67227.285157000006</v>
      </c>
    </row>
    <row r="1448" spans="1:41" x14ac:dyDescent="0.25">
      <c r="A1448" s="72">
        <v>16210</v>
      </c>
      <c r="B1448" s="70"/>
      <c r="C1448" s="70"/>
      <c r="D1448" s="70"/>
      <c r="E1448" s="70"/>
      <c r="F1448" s="70"/>
      <c r="G1448" s="70"/>
      <c r="H1448" s="70"/>
      <c r="I1448" s="70"/>
      <c r="J1448" s="70"/>
      <c r="K1448" s="70"/>
      <c r="L1448" s="70"/>
      <c r="M1448" s="70"/>
      <c r="N1448" s="70"/>
      <c r="O1448" s="70"/>
      <c r="P1448" s="70"/>
      <c r="Q1448" s="70"/>
      <c r="R1448" s="70"/>
      <c r="S1448" s="70"/>
      <c r="T1448" s="70"/>
      <c r="U1448" s="70"/>
      <c r="V1448" s="70"/>
      <c r="W1448" s="70"/>
      <c r="X1448" s="70"/>
      <c r="Y1448" s="70"/>
      <c r="Z1448" s="70"/>
      <c r="AA1448" s="70"/>
      <c r="AB1448" s="70">
        <v>6737</v>
      </c>
      <c r="AC1448" s="70">
        <v>1834.356231</v>
      </c>
      <c r="AD1448" s="70"/>
      <c r="AE1448" s="70"/>
      <c r="AF1448" s="70"/>
      <c r="AG1448" s="70"/>
      <c r="AH1448" s="70"/>
      <c r="AI1448" s="70"/>
      <c r="AJ1448" s="70"/>
      <c r="AK1448" s="70"/>
      <c r="AL1448" s="70"/>
      <c r="AM1448" s="70"/>
      <c r="AN1448" s="70">
        <v>6737</v>
      </c>
      <c r="AO1448" s="70">
        <v>1834.356231</v>
      </c>
    </row>
    <row r="1449" spans="1:41" x14ac:dyDescent="0.25">
      <c r="A1449" s="72">
        <v>16217</v>
      </c>
      <c r="B1449" s="70"/>
      <c r="C1449" s="70"/>
      <c r="D1449" s="70"/>
      <c r="E1449" s="70"/>
      <c r="F1449" s="70"/>
      <c r="G1449" s="70"/>
      <c r="H1449" s="70"/>
      <c r="I1449" s="70"/>
      <c r="J1449" s="70"/>
      <c r="K1449" s="70"/>
      <c r="L1449" s="70"/>
      <c r="M1449" s="70"/>
      <c r="N1449" s="70"/>
      <c r="O1449" s="70"/>
      <c r="P1449" s="70"/>
      <c r="Q1449" s="70"/>
      <c r="R1449" s="70"/>
      <c r="S1449" s="70"/>
      <c r="T1449" s="70"/>
      <c r="U1449" s="70"/>
      <c r="V1449" s="70"/>
      <c r="W1449" s="70"/>
      <c r="X1449" s="70"/>
      <c r="Y1449" s="70"/>
      <c r="Z1449" s="70"/>
      <c r="AA1449" s="70"/>
      <c r="AB1449" s="70">
        <v>4978</v>
      </c>
      <c r="AC1449" s="70">
        <v>11959.924728999998</v>
      </c>
      <c r="AD1449" s="70"/>
      <c r="AE1449" s="70"/>
      <c r="AF1449" s="70"/>
      <c r="AG1449" s="70"/>
      <c r="AH1449" s="70"/>
      <c r="AI1449" s="70"/>
      <c r="AJ1449" s="70"/>
      <c r="AK1449" s="70"/>
      <c r="AL1449" s="70"/>
      <c r="AM1449" s="70"/>
      <c r="AN1449" s="70">
        <v>4978</v>
      </c>
      <c r="AO1449" s="70">
        <v>11959.924728999998</v>
      </c>
    </row>
    <row r="1450" spans="1:41" x14ac:dyDescent="0.25">
      <c r="A1450" s="72">
        <v>16223</v>
      </c>
      <c r="B1450" s="70">
        <v>55200</v>
      </c>
      <c r="C1450" s="70">
        <v>46489.559204999998</v>
      </c>
      <c r="D1450" s="70"/>
      <c r="E1450" s="70"/>
      <c r="F1450" s="70"/>
      <c r="G1450" s="70"/>
      <c r="H1450" s="70"/>
      <c r="I1450" s="70"/>
      <c r="J1450" s="70"/>
      <c r="K1450" s="70"/>
      <c r="L1450" s="70"/>
      <c r="M1450" s="70"/>
      <c r="N1450" s="70"/>
      <c r="O1450" s="70"/>
      <c r="P1450" s="70"/>
      <c r="Q1450" s="70"/>
      <c r="R1450" s="70"/>
      <c r="S1450" s="70"/>
      <c r="T1450" s="70"/>
      <c r="U1450" s="70"/>
      <c r="V1450" s="70"/>
      <c r="W1450" s="70"/>
      <c r="X1450" s="70"/>
      <c r="Y1450" s="70"/>
      <c r="Z1450" s="70"/>
      <c r="AA1450" s="70"/>
      <c r="AB1450" s="70"/>
      <c r="AC1450" s="70"/>
      <c r="AD1450" s="70"/>
      <c r="AE1450" s="70"/>
      <c r="AF1450" s="70"/>
      <c r="AG1450" s="70"/>
      <c r="AH1450" s="70"/>
      <c r="AI1450" s="70"/>
      <c r="AJ1450" s="70"/>
      <c r="AK1450" s="70"/>
      <c r="AL1450" s="70"/>
      <c r="AM1450" s="70"/>
      <c r="AN1450" s="70">
        <v>55200</v>
      </c>
      <c r="AO1450" s="70">
        <v>46489.559204999998</v>
      </c>
    </row>
    <row r="1451" spans="1:41" x14ac:dyDescent="0.25">
      <c r="A1451" s="72">
        <v>16227</v>
      </c>
      <c r="B1451" s="70">
        <v>38900</v>
      </c>
      <c r="C1451" s="70">
        <v>32637.876449000003</v>
      </c>
      <c r="D1451" s="70"/>
      <c r="E1451" s="70"/>
      <c r="F1451" s="70"/>
      <c r="G1451" s="70"/>
      <c r="H1451" s="70"/>
      <c r="I1451" s="70"/>
      <c r="J1451" s="70"/>
      <c r="K1451" s="70"/>
      <c r="L1451" s="70"/>
      <c r="M1451" s="70"/>
      <c r="N1451" s="70"/>
      <c r="O1451" s="70"/>
      <c r="P1451" s="70"/>
      <c r="Q1451" s="70"/>
      <c r="R1451" s="70"/>
      <c r="S1451" s="70"/>
      <c r="T1451" s="70"/>
      <c r="U1451" s="70"/>
      <c r="V1451" s="70"/>
      <c r="W1451" s="70"/>
      <c r="X1451" s="70"/>
      <c r="Y1451" s="70"/>
      <c r="Z1451" s="70"/>
      <c r="AA1451" s="70"/>
      <c r="AB1451" s="70"/>
      <c r="AC1451" s="70"/>
      <c r="AD1451" s="70"/>
      <c r="AE1451" s="70"/>
      <c r="AF1451" s="70"/>
      <c r="AG1451" s="70"/>
      <c r="AH1451" s="70"/>
      <c r="AI1451" s="70"/>
      <c r="AJ1451" s="70"/>
      <c r="AK1451" s="70"/>
      <c r="AL1451" s="70"/>
      <c r="AM1451" s="70"/>
      <c r="AN1451" s="70">
        <v>38900</v>
      </c>
      <c r="AO1451" s="70">
        <v>32637.876449000003</v>
      </c>
    </row>
    <row r="1452" spans="1:41" x14ac:dyDescent="0.25">
      <c r="A1452" s="72">
        <v>16236</v>
      </c>
      <c r="B1452" s="70">
        <v>53800</v>
      </c>
      <c r="C1452" s="70">
        <v>51935.671140999999</v>
      </c>
      <c r="D1452" s="70"/>
      <c r="E1452" s="70"/>
      <c r="F1452" s="70"/>
      <c r="G1452" s="70"/>
      <c r="H1452" s="70"/>
      <c r="I1452" s="70"/>
      <c r="J1452" s="70"/>
      <c r="K1452" s="70"/>
      <c r="L1452" s="70"/>
      <c r="M1452" s="70"/>
      <c r="N1452" s="70"/>
      <c r="O1452" s="70"/>
      <c r="P1452" s="70"/>
      <c r="Q1452" s="70"/>
      <c r="R1452" s="70"/>
      <c r="S1452" s="70"/>
      <c r="T1452" s="70"/>
      <c r="U1452" s="70"/>
      <c r="V1452" s="70"/>
      <c r="W1452" s="70"/>
      <c r="X1452" s="70"/>
      <c r="Y1452" s="70"/>
      <c r="Z1452" s="70"/>
      <c r="AA1452" s="70"/>
      <c r="AB1452" s="70"/>
      <c r="AC1452" s="70"/>
      <c r="AD1452" s="70"/>
      <c r="AE1452" s="70"/>
      <c r="AF1452" s="70"/>
      <c r="AG1452" s="70"/>
      <c r="AH1452" s="70"/>
      <c r="AI1452" s="70"/>
      <c r="AJ1452" s="70"/>
      <c r="AK1452" s="70"/>
      <c r="AL1452" s="70"/>
      <c r="AM1452" s="70"/>
      <c r="AN1452" s="70">
        <v>53800</v>
      </c>
      <c r="AO1452" s="70">
        <v>51935.671140999999</v>
      </c>
    </row>
    <row r="1453" spans="1:41" x14ac:dyDescent="0.25">
      <c r="A1453" s="72">
        <v>16248</v>
      </c>
      <c r="B1453" s="70"/>
      <c r="C1453" s="70"/>
      <c r="D1453" s="70">
        <v>53300</v>
      </c>
      <c r="E1453" s="70">
        <v>54695.016602000003</v>
      </c>
      <c r="F1453" s="70"/>
      <c r="G1453" s="70"/>
      <c r="H1453" s="70"/>
      <c r="I1453" s="70"/>
      <c r="J1453" s="70"/>
      <c r="K1453" s="70"/>
      <c r="L1453" s="70"/>
      <c r="M1453" s="70"/>
      <c r="N1453" s="70"/>
      <c r="O1453" s="70"/>
      <c r="P1453" s="70"/>
      <c r="Q1453" s="70"/>
      <c r="R1453" s="70"/>
      <c r="S1453" s="70"/>
      <c r="T1453" s="70"/>
      <c r="U1453" s="70"/>
      <c r="V1453" s="70"/>
      <c r="W1453" s="70"/>
      <c r="X1453" s="70"/>
      <c r="Y1453" s="70"/>
      <c r="Z1453" s="70"/>
      <c r="AA1453" s="70"/>
      <c r="AB1453" s="70"/>
      <c r="AC1453" s="70"/>
      <c r="AD1453" s="70"/>
      <c r="AE1453" s="70"/>
      <c r="AF1453" s="70"/>
      <c r="AG1453" s="70"/>
      <c r="AH1453" s="70"/>
      <c r="AI1453" s="70"/>
      <c r="AJ1453" s="70"/>
      <c r="AK1453" s="70"/>
      <c r="AL1453" s="70"/>
      <c r="AM1453" s="70"/>
      <c r="AN1453" s="70">
        <v>53300</v>
      </c>
      <c r="AO1453" s="70">
        <v>54695.016602000003</v>
      </c>
    </row>
    <row r="1454" spans="1:41" x14ac:dyDescent="0.25">
      <c r="A1454" s="72">
        <v>16269</v>
      </c>
      <c r="B1454" s="70"/>
      <c r="C1454" s="70"/>
      <c r="D1454" s="70"/>
      <c r="E1454" s="70"/>
      <c r="F1454" s="70"/>
      <c r="G1454" s="70"/>
      <c r="H1454" s="70"/>
      <c r="I1454" s="70"/>
      <c r="J1454" s="70">
        <v>30725</v>
      </c>
      <c r="K1454" s="70">
        <v>21493.688201999998</v>
      </c>
      <c r="L1454" s="70"/>
      <c r="M1454" s="70"/>
      <c r="N1454" s="70"/>
      <c r="O1454" s="70"/>
      <c r="P1454" s="70"/>
      <c r="Q1454" s="70"/>
      <c r="R1454" s="70"/>
      <c r="S1454" s="70"/>
      <c r="T1454" s="70"/>
      <c r="U1454" s="70"/>
      <c r="V1454" s="70"/>
      <c r="W1454" s="70"/>
      <c r="X1454" s="70"/>
      <c r="Y1454" s="70"/>
      <c r="Z1454" s="70"/>
      <c r="AA1454" s="70"/>
      <c r="AB1454" s="70"/>
      <c r="AC1454" s="70"/>
      <c r="AD1454" s="70"/>
      <c r="AE1454" s="70"/>
      <c r="AF1454" s="70"/>
      <c r="AG1454" s="70"/>
      <c r="AH1454" s="70"/>
      <c r="AI1454" s="70"/>
      <c r="AJ1454" s="70"/>
      <c r="AK1454" s="70"/>
      <c r="AL1454" s="70"/>
      <c r="AM1454" s="70"/>
      <c r="AN1454" s="70">
        <v>30725</v>
      </c>
      <c r="AO1454" s="70">
        <v>21493.688201999998</v>
      </c>
    </row>
    <row r="1455" spans="1:41" x14ac:dyDescent="0.25">
      <c r="A1455" s="72">
        <v>16270</v>
      </c>
      <c r="B1455" s="70"/>
      <c r="C1455" s="70"/>
      <c r="D1455" s="70"/>
      <c r="E1455" s="70"/>
      <c r="F1455" s="70"/>
      <c r="G1455" s="70"/>
      <c r="H1455" s="70"/>
      <c r="I1455" s="70"/>
      <c r="J1455" s="70"/>
      <c r="K1455" s="70"/>
      <c r="L1455" s="70">
        <v>9005</v>
      </c>
      <c r="M1455" s="70">
        <v>7706.0171499999997</v>
      </c>
      <c r="N1455" s="70"/>
      <c r="O1455" s="70"/>
      <c r="P1455" s="70"/>
      <c r="Q1455" s="70"/>
      <c r="R1455" s="70"/>
      <c r="S1455" s="70"/>
      <c r="T1455" s="70"/>
      <c r="U1455" s="70"/>
      <c r="V1455" s="70"/>
      <c r="W1455" s="70"/>
      <c r="X1455" s="70"/>
      <c r="Y1455" s="70"/>
      <c r="Z1455" s="70"/>
      <c r="AA1455" s="70"/>
      <c r="AB1455" s="70"/>
      <c r="AC1455" s="70"/>
      <c r="AD1455" s="70"/>
      <c r="AE1455" s="70"/>
      <c r="AF1455" s="70"/>
      <c r="AG1455" s="70"/>
      <c r="AH1455" s="70"/>
      <c r="AI1455" s="70"/>
      <c r="AJ1455" s="70"/>
      <c r="AK1455" s="70"/>
      <c r="AL1455" s="70"/>
      <c r="AM1455" s="70"/>
      <c r="AN1455" s="70">
        <v>9005</v>
      </c>
      <c r="AO1455" s="70">
        <v>7706.0171499999997</v>
      </c>
    </row>
    <row r="1456" spans="1:41" x14ac:dyDescent="0.25">
      <c r="A1456" s="72">
        <v>16272</v>
      </c>
      <c r="B1456" s="70"/>
      <c r="C1456" s="70"/>
      <c r="D1456" s="70"/>
      <c r="E1456" s="70"/>
      <c r="F1456" s="70"/>
      <c r="G1456" s="70"/>
      <c r="H1456" s="70"/>
      <c r="I1456" s="70"/>
      <c r="J1456" s="70"/>
      <c r="K1456" s="70"/>
      <c r="L1456" s="70">
        <v>98571</v>
      </c>
      <c r="M1456" s="70">
        <v>104064.771485</v>
      </c>
      <c r="N1456" s="70"/>
      <c r="O1456" s="70"/>
      <c r="P1456" s="70"/>
      <c r="Q1456" s="70"/>
      <c r="R1456" s="70"/>
      <c r="S1456" s="70"/>
      <c r="T1456" s="70"/>
      <c r="U1456" s="70"/>
      <c r="V1456" s="70"/>
      <c r="W1456" s="70"/>
      <c r="X1456" s="70"/>
      <c r="Y1456" s="70"/>
      <c r="Z1456" s="70"/>
      <c r="AA1456" s="70"/>
      <c r="AB1456" s="70"/>
      <c r="AC1456" s="70"/>
      <c r="AD1456" s="70"/>
      <c r="AE1456" s="70"/>
      <c r="AF1456" s="70"/>
      <c r="AG1456" s="70"/>
      <c r="AH1456" s="70"/>
      <c r="AI1456" s="70"/>
      <c r="AJ1456" s="70"/>
      <c r="AK1456" s="70"/>
      <c r="AL1456" s="70"/>
      <c r="AM1456" s="70"/>
      <c r="AN1456" s="70">
        <v>98571</v>
      </c>
      <c r="AO1456" s="70">
        <v>104064.771485</v>
      </c>
    </row>
    <row r="1457" spans="1:41" x14ac:dyDescent="0.25">
      <c r="A1457" s="72">
        <v>16275</v>
      </c>
      <c r="B1457" s="70"/>
      <c r="C1457" s="70"/>
      <c r="D1457" s="70"/>
      <c r="E1457" s="70"/>
      <c r="F1457" s="70"/>
      <c r="G1457" s="70"/>
      <c r="H1457" s="70"/>
      <c r="I1457" s="70"/>
      <c r="J1457" s="70"/>
      <c r="K1457" s="70"/>
      <c r="L1457" s="70">
        <v>101403</v>
      </c>
      <c r="M1457" s="70">
        <v>103534.216308</v>
      </c>
      <c r="N1457" s="70"/>
      <c r="O1457" s="70"/>
      <c r="P1457" s="70"/>
      <c r="Q1457" s="70"/>
      <c r="R1457" s="70"/>
      <c r="S1457" s="70"/>
      <c r="T1457" s="70"/>
      <c r="U1457" s="70"/>
      <c r="V1457" s="70"/>
      <c r="W1457" s="70"/>
      <c r="X1457" s="70"/>
      <c r="Y1457" s="70"/>
      <c r="Z1457" s="70"/>
      <c r="AA1457" s="70"/>
      <c r="AB1457" s="70"/>
      <c r="AC1457" s="70"/>
      <c r="AD1457" s="70"/>
      <c r="AE1457" s="70"/>
      <c r="AF1457" s="70"/>
      <c r="AG1457" s="70"/>
      <c r="AH1457" s="70"/>
      <c r="AI1457" s="70"/>
      <c r="AJ1457" s="70"/>
      <c r="AK1457" s="70"/>
      <c r="AL1457" s="70"/>
      <c r="AM1457" s="70"/>
      <c r="AN1457" s="70">
        <v>101403</v>
      </c>
      <c r="AO1457" s="70">
        <v>103534.216308</v>
      </c>
    </row>
    <row r="1458" spans="1:41" x14ac:dyDescent="0.25">
      <c r="A1458" s="72">
        <v>16290</v>
      </c>
      <c r="B1458" s="70"/>
      <c r="C1458" s="70"/>
      <c r="D1458" s="70"/>
      <c r="E1458" s="70"/>
      <c r="F1458" s="70"/>
      <c r="G1458" s="70"/>
      <c r="H1458" s="70"/>
      <c r="I1458" s="70"/>
      <c r="J1458" s="70"/>
      <c r="K1458" s="70"/>
      <c r="L1458" s="70">
        <v>99469</v>
      </c>
      <c r="M1458" s="70">
        <v>96944.878417999993</v>
      </c>
      <c r="N1458" s="70"/>
      <c r="O1458" s="70"/>
      <c r="P1458" s="70"/>
      <c r="Q1458" s="70"/>
      <c r="R1458" s="70"/>
      <c r="S1458" s="70"/>
      <c r="T1458" s="70"/>
      <c r="U1458" s="70"/>
      <c r="V1458" s="70"/>
      <c r="W1458" s="70"/>
      <c r="X1458" s="70"/>
      <c r="Y1458" s="70"/>
      <c r="Z1458" s="70"/>
      <c r="AA1458" s="70"/>
      <c r="AB1458" s="70"/>
      <c r="AC1458" s="70"/>
      <c r="AD1458" s="70"/>
      <c r="AE1458" s="70"/>
      <c r="AF1458" s="70"/>
      <c r="AG1458" s="70"/>
      <c r="AH1458" s="70"/>
      <c r="AI1458" s="70"/>
      <c r="AJ1458" s="70"/>
      <c r="AK1458" s="70"/>
      <c r="AL1458" s="70"/>
      <c r="AM1458" s="70"/>
      <c r="AN1458" s="70">
        <v>99469</v>
      </c>
      <c r="AO1458" s="70">
        <v>96944.878417999993</v>
      </c>
    </row>
    <row r="1459" spans="1:41" x14ac:dyDescent="0.25">
      <c r="A1459" s="72">
        <v>16291</v>
      </c>
      <c r="B1459" s="70"/>
      <c r="C1459" s="70"/>
      <c r="D1459" s="70"/>
      <c r="E1459" s="70"/>
      <c r="F1459" s="70"/>
      <c r="G1459" s="70"/>
      <c r="H1459" s="70"/>
      <c r="I1459" s="70"/>
      <c r="J1459" s="70"/>
      <c r="K1459" s="70"/>
      <c r="L1459" s="70">
        <v>104108</v>
      </c>
      <c r="M1459" s="70">
        <v>102193.75683599999</v>
      </c>
      <c r="N1459" s="70"/>
      <c r="O1459" s="70"/>
      <c r="P1459" s="70"/>
      <c r="Q1459" s="70"/>
      <c r="R1459" s="70"/>
      <c r="S1459" s="70"/>
      <c r="T1459" s="70"/>
      <c r="U1459" s="70"/>
      <c r="V1459" s="70"/>
      <c r="W1459" s="70"/>
      <c r="X1459" s="70"/>
      <c r="Y1459" s="70"/>
      <c r="Z1459" s="70"/>
      <c r="AA1459" s="70"/>
      <c r="AB1459" s="70"/>
      <c r="AC1459" s="70"/>
      <c r="AD1459" s="70"/>
      <c r="AE1459" s="70"/>
      <c r="AF1459" s="70"/>
      <c r="AG1459" s="70"/>
      <c r="AH1459" s="70"/>
      <c r="AI1459" s="70"/>
      <c r="AJ1459" s="70"/>
      <c r="AK1459" s="70"/>
      <c r="AL1459" s="70"/>
      <c r="AM1459" s="70"/>
      <c r="AN1459" s="70">
        <v>104108</v>
      </c>
      <c r="AO1459" s="70">
        <v>102193.75683599999</v>
      </c>
    </row>
    <row r="1460" spans="1:41" x14ac:dyDescent="0.25">
      <c r="A1460" s="72">
        <v>16292</v>
      </c>
      <c r="B1460" s="70"/>
      <c r="C1460" s="70"/>
      <c r="D1460" s="70"/>
      <c r="E1460" s="70"/>
      <c r="F1460" s="70"/>
      <c r="G1460" s="70"/>
      <c r="H1460" s="70"/>
      <c r="I1460" s="70"/>
      <c r="J1460" s="70"/>
      <c r="K1460" s="70"/>
      <c r="L1460" s="70">
        <v>14562</v>
      </c>
      <c r="M1460" s="70">
        <v>15634.372071</v>
      </c>
      <c r="N1460" s="70"/>
      <c r="O1460" s="70"/>
      <c r="P1460" s="70"/>
      <c r="Q1460" s="70"/>
      <c r="R1460" s="70"/>
      <c r="S1460" s="70"/>
      <c r="T1460" s="70"/>
      <c r="U1460" s="70"/>
      <c r="V1460" s="70"/>
      <c r="W1460" s="70"/>
      <c r="X1460" s="70"/>
      <c r="Y1460" s="70"/>
      <c r="Z1460" s="70"/>
      <c r="AA1460" s="70"/>
      <c r="AB1460" s="70"/>
      <c r="AC1460" s="70"/>
      <c r="AD1460" s="70"/>
      <c r="AE1460" s="70"/>
      <c r="AF1460" s="70"/>
      <c r="AG1460" s="70"/>
      <c r="AH1460" s="70"/>
      <c r="AI1460" s="70"/>
      <c r="AJ1460" s="70"/>
      <c r="AK1460" s="70"/>
      <c r="AL1460" s="70"/>
      <c r="AM1460" s="70"/>
      <c r="AN1460" s="70">
        <v>14562</v>
      </c>
      <c r="AO1460" s="70">
        <v>15634.372071</v>
      </c>
    </row>
    <row r="1461" spans="1:41" x14ac:dyDescent="0.25">
      <c r="A1461" s="72">
        <v>16313</v>
      </c>
      <c r="B1461" s="70"/>
      <c r="C1461" s="70"/>
      <c r="D1461" s="70"/>
      <c r="E1461" s="70"/>
      <c r="F1461" s="70"/>
      <c r="G1461" s="70"/>
      <c r="H1461" s="70"/>
      <c r="I1461" s="70"/>
      <c r="J1461" s="70"/>
      <c r="K1461" s="70"/>
      <c r="L1461" s="70"/>
      <c r="M1461" s="70"/>
      <c r="N1461" s="70">
        <v>5700</v>
      </c>
      <c r="O1461" s="70">
        <v>7084.1899880000001</v>
      </c>
      <c r="P1461" s="70"/>
      <c r="Q1461" s="70"/>
      <c r="R1461" s="70"/>
      <c r="S1461" s="70"/>
      <c r="T1461" s="70"/>
      <c r="U1461" s="70"/>
      <c r="V1461" s="70"/>
      <c r="W1461" s="70"/>
      <c r="X1461" s="70"/>
      <c r="Y1461" s="70"/>
      <c r="Z1461" s="70"/>
      <c r="AA1461" s="70"/>
      <c r="AB1461" s="70"/>
      <c r="AC1461" s="70"/>
      <c r="AD1461" s="70"/>
      <c r="AE1461" s="70"/>
      <c r="AF1461" s="70"/>
      <c r="AG1461" s="70"/>
      <c r="AH1461" s="70"/>
      <c r="AI1461" s="70"/>
      <c r="AJ1461" s="70"/>
      <c r="AK1461" s="70"/>
      <c r="AL1461" s="70"/>
      <c r="AM1461" s="70"/>
      <c r="AN1461" s="70">
        <v>5700</v>
      </c>
      <c r="AO1461" s="70">
        <v>7084.1899880000001</v>
      </c>
    </row>
    <row r="1462" spans="1:41" x14ac:dyDescent="0.25">
      <c r="A1462" s="72">
        <v>16343</v>
      </c>
      <c r="B1462" s="70"/>
      <c r="C1462" s="70"/>
      <c r="D1462" s="70"/>
      <c r="E1462" s="70"/>
      <c r="F1462" s="70"/>
      <c r="G1462" s="70"/>
      <c r="H1462" s="70"/>
      <c r="I1462" s="70"/>
      <c r="J1462" s="70"/>
      <c r="K1462" s="70"/>
      <c r="L1462" s="70"/>
      <c r="M1462" s="70"/>
      <c r="N1462" s="70"/>
      <c r="O1462" s="70"/>
      <c r="P1462" s="70"/>
      <c r="Q1462" s="70"/>
      <c r="R1462" s="70"/>
      <c r="S1462" s="70"/>
      <c r="T1462" s="70"/>
      <c r="U1462" s="70"/>
      <c r="V1462" s="70"/>
      <c r="W1462" s="70"/>
      <c r="X1462" s="70"/>
      <c r="Y1462" s="70"/>
      <c r="Z1462" s="70"/>
      <c r="AA1462" s="70"/>
      <c r="AB1462" s="70">
        <v>3235</v>
      </c>
      <c r="AC1462" s="70">
        <v>4366.7510990000001</v>
      </c>
      <c r="AD1462" s="70"/>
      <c r="AE1462" s="70"/>
      <c r="AF1462" s="70"/>
      <c r="AG1462" s="70"/>
      <c r="AH1462" s="70"/>
      <c r="AI1462" s="70"/>
      <c r="AJ1462" s="70"/>
      <c r="AK1462" s="70"/>
      <c r="AL1462" s="70"/>
      <c r="AM1462" s="70"/>
      <c r="AN1462" s="70">
        <v>3235</v>
      </c>
      <c r="AO1462" s="70">
        <v>4366.7510990000001</v>
      </c>
    </row>
    <row r="1463" spans="1:41" x14ac:dyDescent="0.25">
      <c r="A1463" s="72">
        <v>16349</v>
      </c>
      <c r="B1463" s="70"/>
      <c r="C1463" s="70"/>
      <c r="D1463" s="70"/>
      <c r="E1463" s="70"/>
      <c r="F1463" s="70"/>
      <c r="G1463" s="70"/>
      <c r="H1463" s="70"/>
      <c r="I1463" s="70"/>
      <c r="J1463" s="70"/>
      <c r="K1463" s="70"/>
      <c r="L1463" s="70"/>
      <c r="M1463" s="70"/>
      <c r="N1463" s="70"/>
      <c r="O1463" s="70"/>
      <c r="P1463" s="70"/>
      <c r="Q1463" s="70"/>
      <c r="R1463" s="70"/>
      <c r="S1463" s="70"/>
      <c r="T1463" s="70"/>
      <c r="U1463" s="70"/>
      <c r="V1463" s="70"/>
      <c r="W1463" s="70"/>
      <c r="X1463" s="70"/>
      <c r="Y1463" s="70"/>
      <c r="Z1463" s="70"/>
      <c r="AA1463" s="70"/>
      <c r="AB1463" s="70">
        <v>2754</v>
      </c>
      <c r="AC1463" s="70">
        <v>6594.8595740000001</v>
      </c>
      <c r="AD1463" s="70"/>
      <c r="AE1463" s="70"/>
      <c r="AF1463" s="70"/>
      <c r="AG1463" s="70"/>
      <c r="AH1463" s="70"/>
      <c r="AI1463" s="70"/>
      <c r="AJ1463" s="70"/>
      <c r="AK1463" s="70"/>
      <c r="AL1463" s="70"/>
      <c r="AM1463" s="70"/>
      <c r="AN1463" s="70">
        <v>2754</v>
      </c>
      <c r="AO1463" s="70">
        <v>6594.8595740000001</v>
      </c>
    </row>
    <row r="1464" spans="1:41" x14ac:dyDescent="0.25">
      <c r="A1464" s="72">
        <v>16350</v>
      </c>
      <c r="B1464" s="70"/>
      <c r="C1464" s="70"/>
      <c r="D1464" s="70"/>
      <c r="E1464" s="70"/>
      <c r="F1464" s="70"/>
      <c r="G1464" s="70"/>
      <c r="H1464" s="70"/>
      <c r="I1464" s="70"/>
      <c r="J1464" s="70"/>
      <c r="K1464" s="70"/>
      <c r="L1464" s="70"/>
      <c r="M1464" s="70"/>
      <c r="N1464" s="70"/>
      <c r="O1464" s="70"/>
      <c r="P1464" s="70"/>
      <c r="Q1464" s="70"/>
      <c r="R1464" s="70"/>
      <c r="S1464" s="70"/>
      <c r="T1464" s="70"/>
      <c r="U1464" s="70"/>
      <c r="V1464" s="70"/>
      <c r="W1464" s="70"/>
      <c r="X1464" s="70"/>
      <c r="Y1464" s="70"/>
      <c r="Z1464" s="70"/>
      <c r="AA1464" s="70"/>
      <c r="AB1464" s="70">
        <v>38813</v>
      </c>
      <c r="AC1464" s="70">
        <v>36382.117858999998</v>
      </c>
      <c r="AD1464" s="70"/>
      <c r="AE1464" s="70"/>
      <c r="AF1464" s="70"/>
      <c r="AG1464" s="70"/>
      <c r="AH1464" s="70"/>
      <c r="AI1464" s="70"/>
      <c r="AJ1464" s="70"/>
      <c r="AK1464" s="70"/>
      <c r="AL1464" s="70"/>
      <c r="AM1464" s="70"/>
      <c r="AN1464" s="70">
        <v>38813</v>
      </c>
      <c r="AO1464" s="70">
        <v>36382.117858999998</v>
      </c>
    </row>
    <row r="1465" spans="1:41" x14ac:dyDescent="0.25">
      <c r="A1465" s="72">
        <v>16351</v>
      </c>
      <c r="B1465" s="70"/>
      <c r="C1465" s="70"/>
      <c r="D1465" s="70"/>
      <c r="E1465" s="70"/>
      <c r="F1465" s="70"/>
      <c r="G1465" s="70"/>
      <c r="H1465" s="70"/>
      <c r="I1465" s="70"/>
      <c r="J1465" s="70"/>
      <c r="K1465" s="70"/>
      <c r="L1465" s="70"/>
      <c r="M1465" s="70"/>
      <c r="N1465" s="70"/>
      <c r="O1465" s="70"/>
      <c r="P1465" s="70"/>
      <c r="Q1465" s="70"/>
      <c r="R1465" s="70"/>
      <c r="S1465" s="70"/>
      <c r="T1465" s="70"/>
      <c r="U1465" s="70"/>
      <c r="V1465" s="70"/>
      <c r="W1465" s="70"/>
      <c r="X1465" s="70"/>
      <c r="Y1465" s="70"/>
      <c r="Z1465" s="70"/>
      <c r="AA1465" s="70"/>
      <c r="AB1465" s="70">
        <v>36142</v>
      </c>
      <c r="AC1465" s="70">
        <v>37044.159912000003</v>
      </c>
      <c r="AD1465" s="70"/>
      <c r="AE1465" s="70"/>
      <c r="AF1465" s="70"/>
      <c r="AG1465" s="70"/>
      <c r="AH1465" s="70"/>
      <c r="AI1465" s="70"/>
      <c r="AJ1465" s="70"/>
      <c r="AK1465" s="70"/>
      <c r="AL1465" s="70"/>
      <c r="AM1465" s="70"/>
      <c r="AN1465" s="70">
        <v>36142</v>
      </c>
      <c r="AO1465" s="70">
        <v>37044.159912000003</v>
      </c>
    </row>
    <row r="1466" spans="1:41" x14ac:dyDescent="0.25">
      <c r="A1466" s="72">
        <v>16352</v>
      </c>
      <c r="B1466" s="70"/>
      <c r="C1466" s="70"/>
      <c r="D1466" s="70"/>
      <c r="E1466" s="70"/>
      <c r="F1466" s="70"/>
      <c r="G1466" s="70"/>
      <c r="H1466" s="70"/>
      <c r="I1466" s="70"/>
      <c r="J1466" s="70"/>
      <c r="K1466" s="70"/>
      <c r="L1466" s="70"/>
      <c r="M1466" s="70"/>
      <c r="N1466" s="70"/>
      <c r="O1466" s="70"/>
      <c r="P1466" s="70"/>
      <c r="Q1466" s="70"/>
      <c r="R1466" s="70"/>
      <c r="S1466" s="70"/>
      <c r="T1466" s="70"/>
      <c r="U1466" s="70"/>
      <c r="V1466" s="70"/>
      <c r="W1466" s="70"/>
      <c r="X1466" s="70"/>
      <c r="Y1466" s="70"/>
      <c r="Z1466" s="70"/>
      <c r="AA1466" s="70"/>
      <c r="AB1466" s="70">
        <v>39527</v>
      </c>
      <c r="AC1466" s="70">
        <v>42968.357908999998</v>
      </c>
      <c r="AD1466" s="70"/>
      <c r="AE1466" s="70"/>
      <c r="AF1466" s="70"/>
      <c r="AG1466" s="70"/>
      <c r="AH1466" s="70"/>
      <c r="AI1466" s="70"/>
      <c r="AJ1466" s="70"/>
      <c r="AK1466" s="70"/>
      <c r="AL1466" s="70"/>
      <c r="AM1466" s="70"/>
      <c r="AN1466" s="70">
        <v>39527</v>
      </c>
      <c r="AO1466" s="70">
        <v>42968.357908999998</v>
      </c>
    </row>
    <row r="1467" spans="1:41" x14ac:dyDescent="0.25">
      <c r="A1467" s="72">
        <v>16353</v>
      </c>
      <c r="B1467" s="70"/>
      <c r="C1467" s="70"/>
      <c r="D1467" s="70"/>
      <c r="E1467" s="70"/>
      <c r="F1467" s="70"/>
      <c r="G1467" s="70"/>
      <c r="H1467" s="70"/>
      <c r="I1467" s="70"/>
      <c r="J1467" s="70"/>
      <c r="K1467" s="70"/>
      <c r="L1467" s="70"/>
      <c r="M1467" s="70"/>
      <c r="N1467" s="70"/>
      <c r="O1467" s="70"/>
      <c r="P1467" s="70"/>
      <c r="Q1467" s="70"/>
      <c r="R1467" s="70"/>
      <c r="S1467" s="70"/>
      <c r="T1467" s="70"/>
      <c r="U1467" s="70"/>
      <c r="V1467" s="70"/>
      <c r="W1467" s="70"/>
      <c r="X1467" s="70"/>
      <c r="Y1467" s="70"/>
      <c r="Z1467" s="70"/>
      <c r="AA1467" s="70"/>
      <c r="AB1467" s="70">
        <v>38278</v>
      </c>
      <c r="AC1467" s="70">
        <v>41523.233887000002</v>
      </c>
      <c r="AD1467" s="70"/>
      <c r="AE1467" s="70"/>
      <c r="AF1467" s="70"/>
      <c r="AG1467" s="70"/>
      <c r="AH1467" s="70"/>
      <c r="AI1467" s="70"/>
      <c r="AJ1467" s="70"/>
      <c r="AK1467" s="70"/>
      <c r="AL1467" s="70"/>
      <c r="AM1467" s="70"/>
      <c r="AN1467" s="70">
        <v>38278</v>
      </c>
      <c r="AO1467" s="70">
        <v>41523.233887000002</v>
      </c>
    </row>
    <row r="1468" spans="1:41" x14ac:dyDescent="0.25">
      <c r="A1468" s="72">
        <v>16354</v>
      </c>
      <c r="B1468" s="70"/>
      <c r="C1468" s="70"/>
      <c r="D1468" s="70"/>
      <c r="E1468" s="70"/>
      <c r="F1468" s="70"/>
      <c r="G1468" s="70"/>
      <c r="H1468" s="70"/>
      <c r="I1468" s="70"/>
      <c r="J1468" s="70"/>
      <c r="K1468" s="70"/>
      <c r="L1468" s="70"/>
      <c r="M1468" s="70"/>
      <c r="N1468" s="70"/>
      <c r="O1468" s="70"/>
      <c r="P1468" s="70"/>
      <c r="Q1468" s="70"/>
      <c r="R1468" s="70"/>
      <c r="S1468" s="70"/>
      <c r="T1468" s="70"/>
      <c r="U1468" s="70"/>
      <c r="V1468" s="70"/>
      <c r="W1468" s="70"/>
      <c r="X1468" s="70"/>
      <c r="Y1468" s="70"/>
      <c r="Z1468" s="70"/>
      <c r="AA1468" s="70"/>
      <c r="AB1468" s="70">
        <v>30319</v>
      </c>
      <c r="AC1468" s="70">
        <v>30360.235107</v>
      </c>
      <c r="AD1468" s="70"/>
      <c r="AE1468" s="70"/>
      <c r="AF1468" s="70"/>
      <c r="AG1468" s="70"/>
      <c r="AH1468" s="70"/>
      <c r="AI1468" s="70"/>
      <c r="AJ1468" s="70"/>
      <c r="AK1468" s="70"/>
      <c r="AL1468" s="70"/>
      <c r="AM1468" s="70"/>
      <c r="AN1468" s="70">
        <v>30319</v>
      </c>
      <c r="AO1468" s="70">
        <v>30360.235107</v>
      </c>
    </row>
    <row r="1469" spans="1:41" x14ac:dyDescent="0.25">
      <c r="A1469" s="72">
        <v>16356</v>
      </c>
      <c r="B1469" s="70"/>
      <c r="C1469" s="70"/>
      <c r="D1469" s="70"/>
      <c r="E1469" s="70"/>
      <c r="F1469" s="70"/>
      <c r="G1469" s="70"/>
      <c r="H1469" s="70"/>
      <c r="I1469" s="70"/>
      <c r="J1469" s="70"/>
      <c r="K1469" s="70"/>
      <c r="L1469" s="70"/>
      <c r="M1469" s="70"/>
      <c r="N1469" s="70"/>
      <c r="O1469" s="70"/>
      <c r="P1469" s="70"/>
      <c r="Q1469" s="70"/>
      <c r="R1469" s="70"/>
      <c r="S1469" s="70"/>
      <c r="T1469" s="70"/>
      <c r="U1469" s="70"/>
      <c r="V1469" s="70"/>
      <c r="W1469" s="70"/>
      <c r="X1469" s="70"/>
      <c r="Y1469" s="70"/>
      <c r="Z1469" s="70"/>
      <c r="AA1469" s="70"/>
      <c r="AB1469" s="70">
        <v>41638</v>
      </c>
      <c r="AC1469" s="70">
        <v>42504.120238999996</v>
      </c>
      <c r="AD1469" s="70"/>
      <c r="AE1469" s="70"/>
      <c r="AF1469" s="70"/>
      <c r="AG1469" s="70"/>
      <c r="AH1469" s="70"/>
      <c r="AI1469" s="70"/>
      <c r="AJ1469" s="70"/>
      <c r="AK1469" s="70"/>
      <c r="AL1469" s="70"/>
      <c r="AM1469" s="70"/>
      <c r="AN1469" s="70">
        <v>41638</v>
      </c>
      <c r="AO1469" s="70">
        <v>42504.120238999996</v>
      </c>
    </row>
    <row r="1470" spans="1:41" x14ac:dyDescent="0.25">
      <c r="A1470" s="72">
        <v>16357</v>
      </c>
      <c r="B1470" s="70"/>
      <c r="C1470" s="70"/>
      <c r="D1470" s="70"/>
      <c r="E1470" s="70"/>
      <c r="F1470" s="70"/>
      <c r="G1470" s="70"/>
      <c r="H1470" s="70"/>
      <c r="I1470" s="70"/>
      <c r="J1470" s="70"/>
      <c r="K1470" s="70"/>
      <c r="L1470" s="70"/>
      <c r="M1470" s="70"/>
      <c r="N1470" s="70"/>
      <c r="O1470" s="70"/>
      <c r="P1470" s="70"/>
      <c r="Q1470" s="70"/>
      <c r="R1470" s="70"/>
      <c r="S1470" s="70"/>
      <c r="T1470" s="70"/>
      <c r="U1470" s="70"/>
      <c r="V1470" s="70"/>
      <c r="W1470" s="70"/>
      <c r="X1470" s="70"/>
      <c r="Y1470" s="70"/>
      <c r="Z1470" s="70"/>
      <c r="AA1470" s="70"/>
      <c r="AB1470" s="70">
        <v>37504</v>
      </c>
      <c r="AC1470" s="70">
        <v>41904.077147999997</v>
      </c>
      <c r="AD1470" s="70"/>
      <c r="AE1470" s="70"/>
      <c r="AF1470" s="70"/>
      <c r="AG1470" s="70"/>
      <c r="AH1470" s="70"/>
      <c r="AI1470" s="70"/>
      <c r="AJ1470" s="70"/>
      <c r="AK1470" s="70"/>
      <c r="AL1470" s="70"/>
      <c r="AM1470" s="70"/>
      <c r="AN1470" s="70">
        <v>37504</v>
      </c>
      <c r="AO1470" s="70">
        <v>41904.077147999997</v>
      </c>
    </row>
    <row r="1471" spans="1:41" x14ac:dyDescent="0.25">
      <c r="A1471" s="72">
        <v>16358</v>
      </c>
      <c r="B1471" s="70"/>
      <c r="C1471" s="70"/>
      <c r="D1471" s="70"/>
      <c r="E1471" s="70"/>
      <c r="F1471" s="70"/>
      <c r="G1471" s="70"/>
      <c r="H1471" s="70"/>
      <c r="I1471" s="70"/>
      <c r="J1471" s="70"/>
      <c r="K1471" s="70"/>
      <c r="L1471" s="70"/>
      <c r="M1471" s="70"/>
      <c r="N1471" s="70"/>
      <c r="O1471" s="70"/>
      <c r="P1471" s="70"/>
      <c r="Q1471" s="70"/>
      <c r="R1471" s="70"/>
      <c r="S1471" s="70"/>
      <c r="T1471" s="70"/>
      <c r="U1471" s="70"/>
      <c r="V1471" s="70"/>
      <c r="W1471" s="70"/>
      <c r="X1471" s="70"/>
      <c r="Y1471" s="70"/>
      <c r="Z1471" s="70"/>
      <c r="AA1471" s="70"/>
      <c r="AB1471" s="70">
        <v>32989</v>
      </c>
      <c r="AC1471" s="70">
        <v>37044.159912000003</v>
      </c>
      <c r="AD1471" s="70"/>
      <c r="AE1471" s="70"/>
      <c r="AF1471" s="70"/>
      <c r="AG1471" s="70"/>
      <c r="AH1471" s="70"/>
      <c r="AI1471" s="70"/>
      <c r="AJ1471" s="70"/>
      <c r="AK1471" s="70"/>
      <c r="AL1471" s="70"/>
      <c r="AM1471" s="70"/>
      <c r="AN1471" s="70">
        <v>32989</v>
      </c>
      <c r="AO1471" s="70">
        <v>37044.159912000003</v>
      </c>
    </row>
    <row r="1472" spans="1:41" x14ac:dyDescent="0.25">
      <c r="A1472" s="72">
        <v>16359</v>
      </c>
      <c r="B1472" s="70"/>
      <c r="C1472" s="70"/>
      <c r="D1472" s="70"/>
      <c r="E1472" s="70"/>
      <c r="F1472" s="70"/>
      <c r="G1472" s="70"/>
      <c r="H1472" s="70"/>
      <c r="I1472" s="70"/>
      <c r="J1472" s="70"/>
      <c r="K1472" s="70"/>
      <c r="L1472" s="70"/>
      <c r="M1472" s="70"/>
      <c r="N1472" s="70"/>
      <c r="O1472" s="70"/>
      <c r="P1472" s="70"/>
      <c r="Q1472" s="70"/>
      <c r="R1472" s="70"/>
      <c r="S1472" s="70"/>
      <c r="T1472" s="70"/>
      <c r="U1472" s="70"/>
      <c r="V1472" s="70"/>
      <c r="W1472" s="70"/>
      <c r="X1472" s="70"/>
      <c r="Y1472" s="70"/>
      <c r="Z1472" s="70"/>
      <c r="AA1472" s="70"/>
      <c r="AB1472" s="70">
        <v>35767</v>
      </c>
      <c r="AC1472" s="70">
        <v>33323.1875</v>
      </c>
      <c r="AD1472" s="70"/>
      <c r="AE1472" s="70"/>
      <c r="AF1472" s="70"/>
      <c r="AG1472" s="70"/>
      <c r="AH1472" s="70"/>
      <c r="AI1472" s="70"/>
      <c r="AJ1472" s="70"/>
      <c r="AK1472" s="70"/>
      <c r="AL1472" s="70"/>
      <c r="AM1472" s="70"/>
      <c r="AN1472" s="70">
        <v>35767</v>
      </c>
      <c r="AO1472" s="70">
        <v>33323.1875</v>
      </c>
    </row>
    <row r="1473" spans="1:41" x14ac:dyDescent="0.25">
      <c r="A1473" s="72">
        <v>16360</v>
      </c>
      <c r="B1473" s="70"/>
      <c r="C1473" s="70"/>
      <c r="D1473" s="70"/>
      <c r="E1473" s="70"/>
      <c r="F1473" s="70"/>
      <c r="G1473" s="70"/>
      <c r="H1473" s="70"/>
      <c r="I1473" s="70"/>
      <c r="J1473" s="70"/>
      <c r="K1473" s="70"/>
      <c r="L1473" s="70"/>
      <c r="M1473" s="70"/>
      <c r="N1473" s="70"/>
      <c r="O1473" s="70"/>
      <c r="P1473" s="70"/>
      <c r="Q1473" s="70"/>
      <c r="R1473" s="70"/>
      <c r="S1473" s="70"/>
      <c r="T1473" s="70"/>
      <c r="U1473" s="70"/>
      <c r="V1473" s="70"/>
      <c r="W1473" s="70"/>
      <c r="X1473" s="70"/>
      <c r="Y1473" s="70"/>
      <c r="Z1473" s="70"/>
      <c r="AA1473" s="70"/>
      <c r="AB1473" s="70">
        <v>37676</v>
      </c>
      <c r="AC1473" s="70">
        <v>36382.117858999998</v>
      </c>
      <c r="AD1473" s="70"/>
      <c r="AE1473" s="70"/>
      <c r="AF1473" s="70"/>
      <c r="AG1473" s="70"/>
      <c r="AH1473" s="70"/>
      <c r="AI1473" s="70"/>
      <c r="AJ1473" s="70"/>
      <c r="AK1473" s="70"/>
      <c r="AL1473" s="70"/>
      <c r="AM1473" s="70"/>
      <c r="AN1473" s="70">
        <v>37676</v>
      </c>
      <c r="AO1473" s="70">
        <v>36382.117858999998</v>
      </c>
    </row>
    <row r="1474" spans="1:41" x14ac:dyDescent="0.25">
      <c r="A1474" s="72">
        <v>16381</v>
      </c>
      <c r="B1474" s="70"/>
      <c r="C1474" s="70"/>
      <c r="D1474" s="70"/>
      <c r="E1474" s="70"/>
      <c r="F1474" s="70"/>
      <c r="G1474" s="70"/>
      <c r="H1474" s="70"/>
      <c r="I1474" s="70"/>
      <c r="J1474" s="70"/>
      <c r="K1474" s="70"/>
      <c r="L1474" s="70"/>
      <c r="M1474" s="70"/>
      <c r="N1474" s="70"/>
      <c r="O1474" s="70"/>
      <c r="P1474" s="70"/>
      <c r="Q1474" s="70"/>
      <c r="R1474" s="70"/>
      <c r="S1474" s="70"/>
      <c r="T1474" s="70"/>
      <c r="U1474" s="70"/>
      <c r="V1474" s="70"/>
      <c r="W1474" s="70"/>
      <c r="X1474" s="70"/>
      <c r="Y1474" s="70"/>
      <c r="Z1474" s="70"/>
      <c r="AA1474" s="70"/>
      <c r="AB1474" s="70">
        <v>20722</v>
      </c>
      <c r="AC1474" s="70">
        <v>26823.689727000001</v>
      </c>
      <c r="AD1474" s="70"/>
      <c r="AE1474" s="70"/>
      <c r="AF1474" s="70"/>
      <c r="AG1474" s="70"/>
      <c r="AH1474" s="70"/>
      <c r="AI1474" s="70"/>
      <c r="AJ1474" s="70"/>
      <c r="AK1474" s="70"/>
      <c r="AL1474" s="70"/>
      <c r="AM1474" s="70"/>
      <c r="AN1474" s="70">
        <v>20722</v>
      </c>
      <c r="AO1474" s="70">
        <v>26823.689727000001</v>
      </c>
    </row>
    <row r="1475" spans="1:41" x14ac:dyDescent="0.25">
      <c r="A1475" s="72">
        <v>16389</v>
      </c>
      <c r="B1475" s="70"/>
      <c r="C1475" s="70"/>
      <c r="D1475" s="70"/>
      <c r="E1475" s="70"/>
      <c r="F1475" s="70"/>
      <c r="G1475" s="70"/>
      <c r="H1475" s="70"/>
      <c r="I1475" s="70"/>
      <c r="J1475" s="70"/>
      <c r="K1475" s="70"/>
      <c r="L1475" s="70"/>
      <c r="M1475" s="70"/>
      <c r="N1475" s="70"/>
      <c r="O1475" s="70"/>
      <c r="P1475" s="70"/>
      <c r="Q1475" s="70"/>
      <c r="R1475" s="70"/>
      <c r="S1475" s="70"/>
      <c r="T1475" s="70"/>
      <c r="U1475" s="70"/>
      <c r="V1475" s="70"/>
      <c r="W1475" s="70"/>
      <c r="X1475" s="70"/>
      <c r="Y1475" s="70"/>
      <c r="Z1475" s="70"/>
      <c r="AA1475" s="70"/>
      <c r="AB1475" s="70">
        <v>22557</v>
      </c>
      <c r="AC1475" s="70">
        <v>32604.737488000002</v>
      </c>
      <c r="AD1475" s="70"/>
      <c r="AE1475" s="70"/>
      <c r="AF1475" s="70"/>
      <c r="AG1475" s="70"/>
      <c r="AH1475" s="70"/>
      <c r="AI1475" s="70"/>
      <c r="AJ1475" s="70"/>
      <c r="AK1475" s="70"/>
      <c r="AL1475" s="70"/>
      <c r="AM1475" s="70"/>
      <c r="AN1475" s="70">
        <v>22557</v>
      </c>
      <c r="AO1475" s="70">
        <v>32604.737488000002</v>
      </c>
    </row>
    <row r="1476" spans="1:41" x14ac:dyDescent="0.25">
      <c r="A1476" s="72">
        <v>16394</v>
      </c>
      <c r="B1476" s="70"/>
      <c r="C1476" s="70"/>
      <c r="D1476" s="70"/>
      <c r="E1476" s="70"/>
      <c r="F1476" s="70"/>
      <c r="G1476" s="70"/>
      <c r="H1476" s="70"/>
      <c r="I1476" s="70"/>
      <c r="J1476" s="70"/>
      <c r="K1476" s="70"/>
      <c r="L1476" s="70"/>
      <c r="M1476" s="70"/>
      <c r="N1476" s="70"/>
      <c r="O1476" s="70"/>
      <c r="P1476" s="70"/>
      <c r="Q1476" s="70"/>
      <c r="R1476" s="70"/>
      <c r="S1476" s="70"/>
      <c r="T1476" s="70"/>
      <c r="U1476" s="70"/>
      <c r="V1476" s="70"/>
      <c r="W1476" s="70"/>
      <c r="X1476" s="70"/>
      <c r="Y1476" s="70"/>
      <c r="Z1476" s="70"/>
      <c r="AA1476" s="70"/>
      <c r="AB1476" s="70">
        <v>40610</v>
      </c>
      <c r="AC1476" s="70">
        <v>33410.997130999996</v>
      </c>
      <c r="AD1476" s="70"/>
      <c r="AE1476" s="70"/>
      <c r="AF1476" s="70"/>
      <c r="AG1476" s="70"/>
      <c r="AH1476" s="70"/>
      <c r="AI1476" s="70"/>
      <c r="AJ1476" s="70"/>
      <c r="AK1476" s="70"/>
      <c r="AL1476" s="70"/>
      <c r="AM1476" s="70"/>
      <c r="AN1476" s="70">
        <v>40610</v>
      </c>
      <c r="AO1476" s="70">
        <v>33410.997130999996</v>
      </c>
    </row>
    <row r="1477" spans="1:41" x14ac:dyDescent="0.25">
      <c r="A1477" s="72">
        <v>16427</v>
      </c>
      <c r="B1477" s="70"/>
      <c r="C1477" s="70"/>
      <c r="D1477" s="70"/>
      <c r="E1477" s="70"/>
      <c r="F1477" s="70"/>
      <c r="G1477" s="70"/>
      <c r="H1477" s="70"/>
      <c r="I1477" s="70"/>
      <c r="J1477" s="70"/>
      <c r="K1477" s="70"/>
      <c r="L1477" s="70"/>
      <c r="M1477" s="70"/>
      <c r="N1477" s="70"/>
      <c r="O1477" s="70"/>
      <c r="P1477" s="70"/>
      <c r="Q1477" s="70"/>
      <c r="R1477" s="70"/>
      <c r="S1477" s="70"/>
      <c r="T1477" s="70"/>
      <c r="U1477" s="70"/>
      <c r="V1477" s="70"/>
      <c r="W1477" s="70"/>
      <c r="X1477" s="70"/>
      <c r="Y1477" s="70"/>
      <c r="Z1477" s="70"/>
      <c r="AA1477" s="70"/>
      <c r="AB1477" s="70"/>
      <c r="AC1477" s="70"/>
      <c r="AD1477" s="70">
        <v>75199</v>
      </c>
      <c r="AE1477" s="70">
        <v>59838.676025000008</v>
      </c>
      <c r="AF1477" s="70"/>
      <c r="AG1477" s="70"/>
      <c r="AH1477" s="70"/>
      <c r="AI1477" s="70"/>
      <c r="AJ1477" s="70"/>
      <c r="AK1477" s="70"/>
      <c r="AL1477" s="70"/>
      <c r="AM1477" s="70"/>
      <c r="AN1477" s="70">
        <v>75199</v>
      </c>
      <c r="AO1477" s="70">
        <v>59838.676025000008</v>
      </c>
    </row>
    <row r="1478" spans="1:41" x14ac:dyDescent="0.25">
      <c r="A1478" s="72">
        <v>16428</v>
      </c>
      <c r="B1478" s="70"/>
      <c r="C1478" s="70"/>
      <c r="D1478" s="70"/>
      <c r="E1478" s="70"/>
      <c r="F1478" s="70"/>
      <c r="G1478" s="70"/>
      <c r="H1478" s="70"/>
      <c r="I1478" s="70"/>
      <c r="J1478" s="70"/>
      <c r="K1478" s="70"/>
      <c r="L1478" s="70"/>
      <c r="M1478" s="70"/>
      <c r="N1478" s="70"/>
      <c r="O1478" s="70"/>
      <c r="P1478" s="70"/>
      <c r="Q1478" s="70"/>
      <c r="R1478" s="70"/>
      <c r="S1478" s="70"/>
      <c r="T1478" s="70"/>
      <c r="U1478" s="70"/>
      <c r="V1478" s="70"/>
      <c r="W1478" s="70"/>
      <c r="X1478" s="70"/>
      <c r="Y1478" s="70"/>
      <c r="Z1478" s="70"/>
      <c r="AA1478" s="70"/>
      <c r="AB1478" s="70"/>
      <c r="AC1478" s="70"/>
      <c r="AD1478" s="70">
        <v>72061</v>
      </c>
      <c r="AE1478" s="70">
        <v>83241.574705999999</v>
      </c>
      <c r="AF1478" s="70"/>
      <c r="AG1478" s="70"/>
      <c r="AH1478" s="70"/>
      <c r="AI1478" s="70"/>
      <c r="AJ1478" s="70"/>
      <c r="AK1478" s="70"/>
      <c r="AL1478" s="70"/>
      <c r="AM1478" s="70"/>
      <c r="AN1478" s="70">
        <v>72061</v>
      </c>
      <c r="AO1478" s="70">
        <v>83241.574705999999</v>
      </c>
    </row>
    <row r="1479" spans="1:41" x14ac:dyDescent="0.25">
      <c r="A1479" s="72">
        <v>16430</v>
      </c>
      <c r="B1479" s="70"/>
      <c r="C1479" s="70"/>
      <c r="D1479" s="70"/>
      <c r="E1479" s="70"/>
      <c r="F1479" s="70"/>
      <c r="G1479" s="70"/>
      <c r="H1479" s="70"/>
      <c r="I1479" s="70"/>
      <c r="J1479" s="70"/>
      <c r="K1479" s="70"/>
      <c r="L1479" s="70"/>
      <c r="M1479" s="70"/>
      <c r="N1479" s="70"/>
      <c r="O1479" s="70"/>
      <c r="P1479" s="70"/>
      <c r="Q1479" s="70"/>
      <c r="R1479" s="70"/>
      <c r="S1479" s="70"/>
      <c r="T1479" s="70"/>
      <c r="U1479" s="70"/>
      <c r="V1479" s="70"/>
      <c r="W1479" s="70"/>
      <c r="X1479" s="70"/>
      <c r="Y1479" s="70"/>
      <c r="Z1479" s="70"/>
      <c r="AA1479" s="70"/>
      <c r="AB1479" s="70"/>
      <c r="AC1479" s="70"/>
      <c r="AD1479" s="70">
        <v>57701</v>
      </c>
      <c r="AE1479" s="70">
        <v>59838.676025000008</v>
      </c>
      <c r="AF1479" s="70"/>
      <c r="AG1479" s="70"/>
      <c r="AH1479" s="70"/>
      <c r="AI1479" s="70"/>
      <c r="AJ1479" s="70"/>
      <c r="AK1479" s="70"/>
      <c r="AL1479" s="70"/>
      <c r="AM1479" s="70"/>
      <c r="AN1479" s="70">
        <v>57701</v>
      </c>
      <c r="AO1479" s="70">
        <v>59838.676025000008</v>
      </c>
    </row>
    <row r="1480" spans="1:41" x14ac:dyDescent="0.25">
      <c r="A1480" s="72">
        <v>16432</v>
      </c>
      <c r="B1480" s="70"/>
      <c r="C1480" s="70"/>
      <c r="D1480" s="70"/>
      <c r="E1480" s="70"/>
      <c r="F1480" s="70"/>
      <c r="G1480" s="70"/>
      <c r="H1480" s="70"/>
      <c r="I1480" s="70"/>
      <c r="J1480" s="70"/>
      <c r="K1480" s="70"/>
      <c r="L1480" s="70"/>
      <c r="M1480" s="70"/>
      <c r="N1480" s="70"/>
      <c r="O1480" s="70"/>
      <c r="P1480" s="70"/>
      <c r="Q1480" s="70"/>
      <c r="R1480" s="70"/>
      <c r="S1480" s="70"/>
      <c r="T1480" s="70"/>
      <c r="U1480" s="70"/>
      <c r="V1480" s="70"/>
      <c r="W1480" s="70"/>
      <c r="X1480" s="70"/>
      <c r="Y1480" s="70"/>
      <c r="Z1480" s="70"/>
      <c r="AA1480" s="70"/>
      <c r="AB1480" s="70"/>
      <c r="AC1480" s="70"/>
      <c r="AD1480" s="70">
        <v>4787</v>
      </c>
      <c r="AE1480" s="70">
        <v>8942.4983219999995</v>
      </c>
      <c r="AF1480" s="70"/>
      <c r="AG1480" s="70"/>
      <c r="AH1480" s="70"/>
      <c r="AI1480" s="70"/>
      <c r="AJ1480" s="70"/>
      <c r="AK1480" s="70"/>
      <c r="AL1480" s="70"/>
      <c r="AM1480" s="70"/>
      <c r="AN1480" s="70">
        <v>4787</v>
      </c>
      <c r="AO1480" s="70">
        <v>8942.4983219999995</v>
      </c>
    </row>
    <row r="1481" spans="1:41" x14ac:dyDescent="0.25">
      <c r="A1481" s="72">
        <v>16434</v>
      </c>
      <c r="B1481" s="70"/>
      <c r="C1481" s="70"/>
      <c r="D1481" s="70"/>
      <c r="E1481" s="70"/>
      <c r="F1481" s="70"/>
      <c r="G1481" s="70"/>
      <c r="H1481" s="70"/>
      <c r="I1481" s="70"/>
      <c r="J1481" s="70"/>
      <c r="K1481" s="70"/>
      <c r="L1481" s="70"/>
      <c r="M1481" s="70"/>
      <c r="N1481" s="70"/>
      <c r="O1481" s="70"/>
      <c r="P1481" s="70"/>
      <c r="Q1481" s="70"/>
      <c r="R1481" s="70"/>
      <c r="S1481" s="70"/>
      <c r="T1481" s="70"/>
      <c r="U1481" s="70"/>
      <c r="V1481" s="70"/>
      <c r="W1481" s="70"/>
      <c r="X1481" s="70"/>
      <c r="Y1481" s="70"/>
      <c r="Z1481" s="70"/>
      <c r="AA1481" s="70"/>
      <c r="AB1481" s="70"/>
      <c r="AC1481" s="70"/>
      <c r="AD1481" s="70">
        <v>8466</v>
      </c>
      <c r="AE1481" s="70">
        <v>8516.7365119999995</v>
      </c>
      <c r="AF1481" s="70"/>
      <c r="AG1481" s="70"/>
      <c r="AH1481" s="70"/>
      <c r="AI1481" s="70"/>
      <c r="AJ1481" s="70"/>
      <c r="AK1481" s="70"/>
      <c r="AL1481" s="70"/>
      <c r="AM1481" s="70"/>
      <c r="AN1481" s="70">
        <v>8466</v>
      </c>
      <c r="AO1481" s="70">
        <v>8516.7365119999995</v>
      </c>
    </row>
    <row r="1482" spans="1:41" x14ac:dyDescent="0.25">
      <c r="A1482" s="72">
        <v>16436</v>
      </c>
      <c r="B1482" s="70"/>
      <c r="C1482" s="70"/>
      <c r="D1482" s="70"/>
      <c r="E1482" s="70"/>
      <c r="F1482" s="70"/>
      <c r="G1482" s="70"/>
      <c r="H1482" s="70"/>
      <c r="I1482" s="70"/>
      <c r="J1482" s="70"/>
      <c r="K1482" s="70"/>
      <c r="L1482" s="70"/>
      <c r="M1482" s="70"/>
      <c r="N1482" s="70"/>
      <c r="O1482" s="70"/>
      <c r="P1482" s="70"/>
      <c r="Q1482" s="70"/>
      <c r="R1482" s="70"/>
      <c r="S1482" s="70"/>
      <c r="T1482" s="70"/>
      <c r="U1482" s="70"/>
      <c r="V1482" s="70"/>
      <c r="W1482" s="70"/>
      <c r="X1482" s="70"/>
      <c r="Y1482" s="70"/>
      <c r="Z1482" s="70"/>
      <c r="AA1482" s="70"/>
      <c r="AB1482" s="70"/>
      <c r="AC1482" s="70"/>
      <c r="AD1482" s="70">
        <v>9529</v>
      </c>
      <c r="AE1482" s="70">
        <v>12319.845762999999</v>
      </c>
      <c r="AF1482" s="70"/>
      <c r="AG1482" s="70"/>
      <c r="AH1482" s="70"/>
      <c r="AI1482" s="70"/>
      <c r="AJ1482" s="70"/>
      <c r="AK1482" s="70"/>
      <c r="AL1482" s="70"/>
      <c r="AM1482" s="70"/>
      <c r="AN1482" s="70">
        <v>9529</v>
      </c>
      <c r="AO1482" s="70">
        <v>12319.845762999999</v>
      </c>
    </row>
    <row r="1483" spans="1:41" x14ac:dyDescent="0.25">
      <c r="A1483" s="72">
        <v>16446</v>
      </c>
      <c r="B1483" s="70"/>
      <c r="C1483" s="70"/>
      <c r="D1483" s="70"/>
      <c r="E1483" s="70"/>
      <c r="F1483" s="70"/>
      <c r="G1483" s="70"/>
      <c r="H1483" s="70"/>
      <c r="I1483" s="70"/>
      <c r="J1483" s="70"/>
      <c r="K1483" s="70"/>
      <c r="L1483" s="70"/>
      <c r="M1483" s="70"/>
      <c r="N1483" s="70"/>
      <c r="O1483" s="70"/>
      <c r="P1483" s="70"/>
      <c r="Q1483" s="70"/>
      <c r="R1483" s="70"/>
      <c r="S1483" s="70"/>
      <c r="T1483" s="70"/>
      <c r="U1483" s="70"/>
      <c r="V1483" s="70"/>
      <c r="W1483" s="70"/>
      <c r="X1483" s="70"/>
      <c r="Y1483" s="70"/>
      <c r="Z1483" s="70"/>
      <c r="AA1483" s="70"/>
      <c r="AB1483" s="70"/>
      <c r="AC1483" s="70"/>
      <c r="AD1483" s="70">
        <v>73188</v>
      </c>
      <c r="AE1483" s="70">
        <v>81504.338379000008</v>
      </c>
      <c r="AF1483" s="70"/>
      <c r="AG1483" s="70"/>
      <c r="AH1483" s="70"/>
      <c r="AI1483" s="70"/>
      <c r="AJ1483" s="70"/>
      <c r="AK1483" s="70"/>
      <c r="AL1483" s="70"/>
      <c r="AM1483" s="70"/>
      <c r="AN1483" s="70">
        <v>73188</v>
      </c>
      <c r="AO1483" s="70">
        <v>81504.338379000008</v>
      </c>
    </row>
    <row r="1484" spans="1:41" x14ac:dyDescent="0.25">
      <c r="A1484" s="72">
        <v>16489</v>
      </c>
      <c r="B1484" s="70"/>
      <c r="C1484" s="70"/>
      <c r="D1484" s="70"/>
      <c r="E1484" s="70"/>
      <c r="F1484" s="70"/>
      <c r="G1484" s="70"/>
      <c r="H1484" s="70"/>
      <c r="I1484" s="70"/>
      <c r="J1484" s="70"/>
      <c r="K1484" s="70"/>
      <c r="L1484" s="70"/>
      <c r="M1484" s="70"/>
      <c r="N1484" s="70"/>
      <c r="O1484" s="70"/>
      <c r="P1484" s="70"/>
      <c r="Q1484" s="70"/>
      <c r="R1484" s="70"/>
      <c r="S1484" s="70"/>
      <c r="T1484" s="70"/>
      <c r="U1484" s="70"/>
      <c r="V1484" s="70"/>
      <c r="W1484" s="70"/>
      <c r="X1484" s="70">
        <v>69579</v>
      </c>
      <c r="Y1484" s="70">
        <v>60616.046143</v>
      </c>
      <c r="Z1484" s="70"/>
      <c r="AA1484" s="70"/>
      <c r="AB1484" s="70"/>
      <c r="AC1484" s="70"/>
      <c r="AD1484" s="70"/>
      <c r="AE1484" s="70"/>
      <c r="AF1484" s="70"/>
      <c r="AG1484" s="70"/>
      <c r="AH1484" s="70"/>
      <c r="AI1484" s="70"/>
      <c r="AJ1484" s="70"/>
      <c r="AK1484" s="70"/>
      <c r="AL1484" s="70"/>
      <c r="AM1484" s="70"/>
      <c r="AN1484" s="70">
        <v>69579</v>
      </c>
      <c r="AO1484" s="70">
        <v>60616.046143</v>
      </c>
    </row>
    <row r="1485" spans="1:41" x14ac:dyDescent="0.25">
      <c r="A1485" s="72">
        <v>16505</v>
      </c>
      <c r="B1485" s="70"/>
      <c r="C1485" s="70"/>
      <c r="D1485" s="70"/>
      <c r="E1485" s="70"/>
      <c r="F1485" s="70"/>
      <c r="G1485" s="70"/>
      <c r="H1485" s="70"/>
      <c r="I1485" s="70"/>
      <c r="J1485" s="70"/>
      <c r="K1485" s="70"/>
      <c r="L1485" s="70"/>
      <c r="M1485" s="70"/>
      <c r="N1485" s="70"/>
      <c r="O1485" s="70"/>
      <c r="P1485" s="70"/>
      <c r="Q1485" s="70"/>
      <c r="R1485" s="70"/>
      <c r="S1485" s="70"/>
      <c r="T1485" s="70"/>
      <c r="U1485" s="70"/>
      <c r="V1485" s="70"/>
      <c r="W1485" s="70"/>
      <c r="X1485" s="70"/>
      <c r="Y1485" s="70"/>
      <c r="Z1485" s="70"/>
      <c r="AA1485" s="70"/>
      <c r="AB1485" s="70">
        <v>32680</v>
      </c>
      <c r="AC1485" s="70">
        <v>45265.397888</v>
      </c>
      <c r="AD1485" s="70"/>
      <c r="AE1485" s="70"/>
      <c r="AF1485" s="70"/>
      <c r="AG1485" s="70"/>
      <c r="AH1485" s="70"/>
      <c r="AI1485" s="70"/>
      <c r="AJ1485" s="70"/>
      <c r="AK1485" s="70"/>
      <c r="AL1485" s="70"/>
      <c r="AM1485" s="70"/>
      <c r="AN1485" s="70">
        <v>32680</v>
      </c>
      <c r="AO1485" s="70">
        <v>45265.397888</v>
      </c>
    </row>
    <row r="1486" spans="1:41" x14ac:dyDescent="0.25">
      <c r="A1486" s="72">
        <v>16516</v>
      </c>
      <c r="B1486" s="70"/>
      <c r="C1486" s="70"/>
      <c r="D1486" s="70"/>
      <c r="E1486" s="70"/>
      <c r="F1486" s="70"/>
      <c r="G1486" s="70"/>
      <c r="H1486" s="70"/>
      <c r="I1486" s="70"/>
      <c r="J1486" s="70"/>
      <c r="K1486" s="70"/>
      <c r="L1486" s="70"/>
      <c r="M1486" s="70"/>
      <c r="N1486" s="70"/>
      <c r="O1486" s="70"/>
      <c r="P1486" s="70"/>
      <c r="Q1486" s="70"/>
      <c r="R1486" s="70"/>
      <c r="S1486" s="70"/>
      <c r="T1486" s="70"/>
      <c r="U1486" s="70"/>
      <c r="V1486" s="70"/>
      <c r="W1486" s="70"/>
      <c r="X1486" s="70"/>
      <c r="Y1486" s="70"/>
      <c r="Z1486" s="70"/>
      <c r="AA1486" s="70"/>
      <c r="AB1486" s="70">
        <v>16800</v>
      </c>
      <c r="AC1486" s="70">
        <v>3691.7557079999997</v>
      </c>
      <c r="AD1486" s="70"/>
      <c r="AE1486" s="70"/>
      <c r="AF1486" s="70"/>
      <c r="AG1486" s="70"/>
      <c r="AH1486" s="70"/>
      <c r="AI1486" s="70"/>
      <c r="AJ1486" s="70"/>
      <c r="AK1486" s="70"/>
      <c r="AL1486" s="70"/>
      <c r="AM1486" s="70"/>
      <c r="AN1486" s="70">
        <v>16800</v>
      </c>
      <c r="AO1486" s="70">
        <v>3691.7557079999997</v>
      </c>
    </row>
    <row r="1487" spans="1:41" x14ac:dyDescent="0.25">
      <c r="A1487" s="72">
        <v>16519</v>
      </c>
      <c r="B1487" s="70"/>
      <c r="C1487" s="70"/>
      <c r="D1487" s="70"/>
      <c r="E1487" s="70"/>
      <c r="F1487" s="70"/>
      <c r="G1487" s="70"/>
      <c r="H1487" s="70"/>
      <c r="I1487" s="70"/>
      <c r="J1487" s="70"/>
      <c r="K1487" s="70"/>
      <c r="L1487" s="70"/>
      <c r="M1487" s="70"/>
      <c r="N1487" s="70"/>
      <c r="O1487" s="70"/>
      <c r="P1487" s="70"/>
      <c r="Q1487" s="70"/>
      <c r="R1487" s="70"/>
      <c r="S1487" s="70"/>
      <c r="T1487" s="70"/>
      <c r="U1487" s="70"/>
      <c r="V1487" s="70">
        <v>26300</v>
      </c>
      <c r="W1487" s="70">
        <v>2265.5406860000003</v>
      </c>
      <c r="X1487" s="70"/>
      <c r="Y1487" s="70"/>
      <c r="Z1487" s="70"/>
      <c r="AA1487" s="70"/>
      <c r="AB1487" s="70"/>
      <c r="AC1487" s="70"/>
      <c r="AD1487" s="70"/>
      <c r="AE1487" s="70"/>
      <c r="AF1487" s="70"/>
      <c r="AG1487" s="70"/>
      <c r="AH1487" s="70"/>
      <c r="AI1487" s="70"/>
      <c r="AJ1487" s="70"/>
      <c r="AK1487" s="70"/>
      <c r="AL1487" s="70"/>
      <c r="AM1487" s="70"/>
      <c r="AN1487" s="70">
        <v>26300</v>
      </c>
      <c r="AO1487" s="70">
        <v>2265.5406860000003</v>
      </c>
    </row>
    <row r="1488" spans="1:41" x14ac:dyDescent="0.25">
      <c r="A1488" s="72">
        <v>16523</v>
      </c>
      <c r="B1488" s="70"/>
      <c r="C1488" s="70"/>
      <c r="D1488" s="70"/>
      <c r="E1488" s="70"/>
      <c r="F1488" s="70"/>
      <c r="G1488" s="70"/>
      <c r="H1488" s="70"/>
      <c r="I1488" s="70"/>
      <c r="J1488" s="70"/>
      <c r="K1488" s="70"/>
      <c r="L1488" s="70"/>
      <c r="M1488" s="70"/>
      <c r="N1488" s="70"/>
      <c r="O1488" s="70"/>
      <c r="P1488" s="70"/>
      <c r="Q1488" s="70"/>
      <c r="R1488" s="70"/>
      <c r="S1488" s="70"/>
      <c r="T1488" s="70"/>
      <c r="U1488" s="70"/>
      <c r="V1488" s="70"/>
      <c r="W1488" s="70"/>
      <c r="X1488" s="70"/>
      <c r="Y1488" s="70"/>
      <c r="Z1488" s="70"/>
      <c r="AA1488" s="70"/>
      <c r="AB1488" s="70">
        <v>34858</v>
      </c>
      <c r="AC1488" s="70">
        <v>32963.433532000003</v>
      </c>
      <c r="AD1488" s="70"/>
      <c r="AE1488" s="70"/>
      <c r="AF1488" s="70"/>
      <c r="AG1488" s="70"/>
      <c r="AH1488" s="70"/>
      <c r="AI1488" s="70"/>
      <c r="AJ1488" s="70"/>
      <c r="AK1488" s="70"/>
      <c r="AL1488" s="70"/>
      <c r="AM1488" s="70"/>
      <c r="AN1488" s="70">
        <v>34858</v>
      </c>
      <c r="AO1488" s="70">
        <v>32963.433532000003</v>
      </c>
    </row>
    <row r="1489" spans="1:41" x14ac:dyDescent="0.25">
      <c r="A1489" s="72">
        <v>16533</v>
      </c>
      <c r="B1489" s="70"/>
      <c r="C1489" s="70"/>
      <c r="D1489" s="70"/>
      <c r="E1489" s="70"/>
      <c r="F1489" s="70"/>
      <c r="G1489" s="70"/>
      <c r="H1489" s="70"/>
      <c r="I1489" s="70"/>
      <c r="J1489" s="70"/>
      <c r="K1489" s="70"/>
      <c r="L1489" s="70"/>
      <c r="M1489" s="70"/>
      <c r="N1489" s="70"/>
      <c r="O1489" s="70"/>
      <c r="P1489" s="70"/>
      <c r="Q1489" s="70"/>
      <c r="R1489" s="70"/>
      <c r="S1489" s="70"/>
      <c r="T1489" s="70"/>
      <c r="U1489" s="70"/>
      <c r="V1489" s="70"/>
      <c r="W1489" s="70"/>
      <c r="X1489" s="70"/>
      <c r="Y1489" s="70"/>
      <c r="Z1489" s="70"/>
      <c r="AA1489" s="70"/>
      <c r="AB1489" s="70">
        <v>77622</v>
      </c>
      <c r="AC1489" s="70">
        <v>71614.246580999999</v>
      </c>
      <c r="AD1489" s="70"/>
      <c r="AE1489" s="70"/>
      <c r="AF1489" s="70"/>
      <c r="AG1489" s="70"/>
      <c r="AH1489" s="70"/>
      <c r="AI1489" s="70"/>
      <c r="AJ1489" s="70"/>
      <c r="AK1489" s="70"/>
      <c r="AL1489" s="70"/>
      <c r="AM1489" s="70"/>
      <c r="AN1489" s="70">
        <v>77622</v>
      </c>
      <c r="AO1489" s="70">
        <v>71614.246580999999</v>
      </c>
    </row>
    <row r="1490" spans="1:41" x14ac:dyDescent="0.25">
      <c r="A1490" s="72">
        <v>16546</v>
      </c>
      <c r="B1490" s="70"/>
      <c r="C1490" s="70"/>
      <c r="D1490" s="70"/>
      <c r="E1490" s="70"/>
      <c r="F1490" s="70"/>
      <c r="G1490" s="70"/>
      <c r="H1490" s="70"/>
      <c r="I1490" s="70"/>
      <c r="J1490" s="70">
        <v>29100</v>
      </c>
      <c r="K1490" s="70">
        <v>23493.949047999999</v>
      </c>
      <c r="L1490" s="70"/>
      <c r="M1490" s="70"/>
      <c r="N1490" s="70"/>
      <c r="O1490" s="70"/>
      <c r="P1490" s="70"/>
      <c r="Q1490" s="70"/>
      <c r="R1490" s="70"/>
      <c r="S1490" s="70"/>
      <c r="T1490" s="70"/>
      <c r="U1490" s="70"/>
      <c r="V1490" s="70"/>
      <c r="W1490" s="70"/>
      <c r="X1490" s="70"/>
      <c r="Y1490" s="70"/>
      <c r="Z1490" s="70"/>
      <c r="AA1490" s="70"/>
      <c r="AB1490" s="70"/>
      <c r="AC1490" s="70"/>
      <c r="AD1490" s="70"/>
      <c r="AE1490" s="70"/>
      <c r="AF1490" s="70"/>
      <c r="AG1490" s="70"/>
      <c r="AH1490" s="70"/>
      <c r="AI1490" s="70"/>
      <c r="AJ1490" s="70"/>
      <c r="AK1490" s="70"/>
      <c r="AL1490" s="70"/>
      <c r="AM1490" s="70"/>
      <c r="AN1490" s="70">
        <v>29100</v>
      </c>
      <c r="AO1490" s="70">
        <v>23493.949047999999</v>
      </c>
    </row>
    <row r="1491" spans="1:41" x14ac:dyDescent="0.25">
      <c r="A1491" s="72">
        <v>16564</v>
      </c>
      <c r="B1491" s="70"/>
      <c r="C1491" s="70"/>
      <c r="D1491" s="70"/>
      <c r="E1491" s="70"/>
      <c r="F1491" s="70"/>
      <c r="G1491" s="70"/>
      <c r="H1491" s="70"/>
      <c r="I1491" s="70"/>
      <c r="J1491" s="70"/>
      <c r="K1491" s="70"/>
      <c r="L1491" s="70"/>
      <c r="M1491" s="70"/>
      <c r="N1491" s="70"/>
      <c r="O1491" s="70"/>
      <c r="P1491" s="70"/>
      <c r="Q1491" s="70"/>
      <c r="R1491" s="70"/>
      <c r="S1491" s="70"/>
      <c r="T1491" s="70"/>
      <c r="U1491" s="70"/>
      <c r="V1491" s="70"/>
      <c r="W1491" s="70"/>
      <c r="X1491" s="70"/>
      <c r="Y1491" s="70"/>
      <c r="Z1491" s="70"/>
      <c r="AA1491" s="70"/>
      <c r="AB1491" s="70"/>
      <c r="AC1491" s="70"/>
      <c r="AD1491" s="70"/>
      <c r="AE1491" s="70"/>
      <c r="AF1491" s="70"/>
      <c r="AG1491" s="70"/>
      <c r="AH1491" s="70"/>
      <c r="AI1491" s="70"/>
      <c r="AJ1491" s="70">
        <v>57525</v>
      </c>
      <c r="AK1491" s="70">
        <v>52545.099365000002</v>
      </c>
      <c r="AL1491" s="70"/>
      <c r="AM1491" s="70"/>
      <c r="AN1491" s="70">
        <v>57525</v>
      </c>
      <c r="AO1491" s="70">
        <v>52545.099365000002</v>
      </c>
    </row>
    <row r="1492" spans="1:41" x14ac:dyDescent="0.25">
      <c r="A1492" s="72">
        <v>16565</v>
      </c>
      <c r="B1492" s="70"/>
      <c r="C1492" s="70"/>
      <c r="D1492" s="70"/>
      <c r="E1492" s="70"/>
      <c r="F1492" s="70"/>
      <c r="G1492" s="70"/>
      <c r="H1492" s="70"/>
      <c r="I1492" s="70"/>
      <c r="J1492" s="70"/>
      <c r="K1492" s="70"/>
      <c r="L1492" s="70"/>
      <c r="M1492" s="70"/>
      <c r="N1492" s="70"/>
      <c r="O1492" s="70"/>
      <c r="P1492" s="70"/>
      <c r="Q1492" s="70"/>
      <c r="R1492" s="70"/>
      <c r="S1492" s="70"/>
      <c r="T1492" s="70"/>
      <c r="U1492" s="70"/>
      <c r="V1492" s="70"/>
      <c r="W1492" s="70"/>
      <c r="X1492" s="70"/>
      <c r="Y1492" s="70"/>
      <c r="Z1492" s="70"/>
      <c r="AA1492" s="70"/>
      <c r="AB1492" s="70"/>
      <c r="AC1492" s="70"/>
      <c r="AD1492" s="70"/>
      <c r="AE1492" s="70"/>
      <c r="AF1492" s="70"/>
      <c r="AG1492" s="70"/>
      <c r="AH1492" s="70"/>
      <c r="AI1492" s="70"/>
      <c r="AJ1492" s="70">
        <v>69059</v>
      </c>
      <c r="AK1492" s="70">
        <v>65155.948730000004</v>
      </c>
      <c r="AL1492" s="70"/>
      <c r="AM1492" s="70"/>
      <c r="AN1492" s="70">
        <v>69059</v>
      </c>
      <c r="AO1492" s="70">
        <v>65155.948730000004</v>
      </c>
    </row>
    <row r="1493" spans="1:41" x14ac:dyDescent="0.25">
      <c r="A1493" s="72">
        <v>16566</v>
      </c>
      <c r="B1493" s="70"/>
      <c r="C1493" s="70"/>
      <c r="D1493" s="70"/>
      <c r="E1493" s="70"/>
      <c r="F1493" s="70"/>
      <c r="G1493" s="70"/>
      <c r="H1493" s="70"/>
      <c r="I1493" s="70"/>
      <c r="J1493" s="70"/>
      <c r="K1493" s="70"/>
      <c r="L1493" s="70"/>
      <c r="M1493" s="70"/>
      <c r="N1493" s="70"/>
      <c r="O1493" s="70"/>
      <c r="P1493" s="70"/>
      <c r="Q1493" s="70"/>
      <c r="R1493" s="70"/>
      <c r="S1493" s="70"/>
      <c r="T1493" s="70"/>
      <c r="U1493" s="70"/>
      <c r="V1493" s="70"/>
      <c r="W1493" s="70"/>
      <c r="X1493" s="70"/>
      <c r="Y1493" s="70"/>
      <c r="Z1493" s="70"/>
      <c r="AA1493" s="70"/>
      <c r="AB1493" s="70"/>
      <c r="AC1493" s="70"/>
      <c r="AD1493" s="70"/>
      <c r="AE1493" s="70"/>
      <c r="AF1493" s="70"/>
      <c r="AG1493" s="70"/>
      <c r="AH1493" s="70"/>
      <c r="AI1493" s="70"/>
      <c r="AJ1493" s="70">
        <v>54939</v>
      </c>
      <c r="AK1493" s="70">
        <v>52036.995116999999</v>
      </c>
      <c r="AL1493" s="70"/>
      <c r="AM1493" s="70"/>
      <c r="AN1493" s="70">
        <v>54939</v>
      </c>
      <c r="AO1493" s="70">
        <v>52036.995116999999</v>
      </c>
    </row>
    <row r="1494" spans="1:41" x14ac:dyDescent="0.25">
      <c r="A1494" s="72">
        <v>16570</v>
      </c>
      <c r="B1494" s="70"/>
      <c r="C1494" s="70"/>
      <c r="D1494" s="70"/>
      <c r="E1494" s="70"/>
      <c r="F1494" s="70"/>
      <c r="G1494" s="70"/>
      <c r="H1494" s="70"/>
      <c r="I1494" s="70"/>
      <c r="J1494" s="70"/>
      <c r="K1494" s="70"/>
      <c r="L1494" s="70"/>
      <c r="M1494" s="70"/>
      <c r="N1494" s="70"/>
      <c r="O1494" s="70"/>
      <c r="P1494" s="70"/>
      <c r="Q1494" s="70"/>
      <c r="R1494" s="70"/>
      <c r="S1494" s="70"/>
      <c r="T1494" s="70"/>
      <c r="U1494" s="70"/>
      <c r="V1494" s="70"/>
      <c r="W1494" s="70"/>
      <c r="X1494" s="70"/>
      <c r="Y1494" s="70"/>
      <c r="Z1494" s="70"/>
      <c r="AA1494" s="70"/>
      <c r="AB1494" s="70">
        <v>116277</v>
      </c>
      <c r="AC1494" s="70">
        <v>129325.28027300001</v>
      </c>
      <c r="AD1494" s="70"/>
      <c r="AE1494" s="70"/>
      <c r="AF1494" s="70"/>
      <c r="AG1494" s="70"/>
      <c r="AH1494" s="70"/>
      <c r="AI1494" s="70"/>
      <c r="AJ1494" s="70"/>
      <c r="AK1494" s="70"/>
      <c r="AL1494" s="70"/>
      <c r="AM1494" s="70"/>
      <c r="AN1494" s="70">
        <v>116277</v>
      </c>
      <c r="AO1494" s="70">
        <v>129325.28027300001</v>
      </c>
    </row>
    <row r="1495" spans="1:41" x14ac:dyDescent="0.25">
      <c r="A1495" s="72">
        <v>16578</v>
      </c>
      <c r="B1495" s="70"/>
      <c r="C1495" s="70"/>
      <c r="D1495" s="70"/>
      <c r="E1495" s="70"/>
      <c r="F1495" s="70"/>
      <c r="G1495" s="70"/>
      <c r="H1495" s="70"/>
      <c r="I1495" s="70"/>
      <c r="J1495" s="70"/>
      <c r="K1495" s="70"/>
      <c r="L1495" s="70"/>
      <c r="M1495" s="70"/>
      <c r="N1495" s="70"/>
      <c r="O1495" s="70"/>
      <c r="P1495" s="70"/>
      <c r="Q1495" s="70"/>
      <c r="R1495" s="70"/>
      <c r="S1495" s="70"/>
      <c r="T1495" s="70"/>
      <c r="U1495" s="70"/>
      <c r="V1495" s="70"/>
      <c r="W1495" s="70"/>
      <c r="X1495" s="70"/>
      <c r="Y1495" s="70"/>
      <c r="Z1495" s="70"/>
      <c r="AA1495" s="70"/>
      <c r="AB1495" s="70">
        <v>98694</v>
      </c>
      <c r="AC1495" s="70">
        <v>98143.375243999995</v>
      </c>
      <c r="AD1495" s="70"/>
      <c r="AE1495" s="70"/>
      <c r="AF1495" s="70"/>
      <c r="AG1495" s="70"/>
      <c r="AH1495" s="70"/>
      <c r="AI1495" s="70"/>
      <c r="AJ1495" s="70"/>
      <c r="AK1495" s="70"/>
      <c r="AL1495" s="70"/>
      <c r="AM1495" s="70"/>
      <c r="AN1495" s="70">
        <v>98694</v>
      </c>
      <c r="AO1495" s="70">
        <v>98143.375243999995</v>
      </c>
    </row>
    <row r="1496" spans="1:41" x14ac:dyDescent="0.25">
      <c r="A1496" s="72">
        <v>16589</v>
      </c>
      <c r="B1496" s="70"/>
      <c r="C1496" s="70"/>
      <c r="D1496" s="70"/>
      <c r="E1496" s="70"/>
      <c r="F1496" s="70"/>
      <c r="G1496" s="70"/>
      <c r="H1496" s="70"/>
      <c r="I1496" s="70"/>
      <c r="J1496" s="70"/>
      <c r="K1496" s="70"/>
      <c r="L1496" s="70"/>
      <c r="M1496" s="70"/>
      <c r="N1496" s="70"/>
      <c r="O1496" s="70"/>
      <c r="P1496" s="70"/>
      <c r="Q1496" s="70"/>
      <c r="R1496" s="70"/>
      <c r="S1496" s="70"/>
      <c r="T1496" s="70"/>
      <c r="U1496" s="70"/>
      <c r="V1496" s="70"/>
      <c r="W1496" s="70"/>
      <c r="X1496" s="70"/>
      <c r="Y1496" s="70"/>
      <c r="Z1496" s="70"/>
      <c r="AA1496" s="70"/>
      <c r="AB1496" s="70">
        <v>25715</v>
      </c>
      <c r="AC1496" s="70">
        <v>25284.493651000004</v>
      </c>
      <c r="AD1496" s="70"/>
      <c r="AE1496" s="70"/>
      <c r="AF1496" s="70"/>
      <c r="AG1496" s="70"/>
      <c r="AH1496" s="70"/>
      <c r="AI1496" s="70"/>
      <c r="AJ1496" s="70"/>
      <c r="AK1496" s="70"/>
      <c r="AL1496" s="70"/>
      <c r="AM1496" s="70"/>
      <c r="AN1496" s="70">
        <v>25715</v>
      </c>
      <c r="AO1496" s="70">
        <v>25284.493651000004</v>
      </c>
    </row>
    <row r="1497" spans="1:41" x14ac:dyDescent="0.25">
      <c r="A1497" s="72">
        <v>16601</v>
      </c>
      <c r="B1497" s="70"/>
      <c r="C1497" s="70"/>
      <c r="D1497" s="70"/>
      <c r="E1497" s="70"/>
      <c r="F1497" s="70"/>
      <c r="G1497" s="70"/>
      <c r="H1497" s="70"/>
      <c r="I1497" s="70"/>
      <c r="J1497" s="70"/>
      <c r="K1497" s="70"/>
      <c r="L1497" s="70"/>
      <c r="M1497" s="70"/>
      <c r="N1497" s="70"/>
      <c r="O1497" s="70"/>
      <c r="P1497" s="70"/>
      <c r="Q1497" s="70"/>
      <c r="R1497" s="70"/>
      <c r="S1497" s="70"/>
      <c r="T1497" s="70"/>
      <c r="U1497" s="70"/>
      <c r="V1497" s="70"/>
      <c r="W1497" s="70"/>
      <c r="X1497" s="70"/>
      <c r="Y1497" s="70"/>
      <c r="Z1497" s="70"/>
      <c r="AA1497" s="70"/>
      <c r="AB1497" s="70">
        <v>3788</v>
      </c>
      <c r="AC1497" s="70">
        <v>3740.2757090000005</v>
      </c>
      <c r="AD1497" s="70"/>
      <c r="AE1497" s="70"/>
      <c r="AF1497" s="70"/>
      <c r="AG1497" s="70"/>
      <c r="AH1497" s="70"/>
      <c r="AI1497" s="70"/>
      <c r="AJ1497" s="70"/>
      <c r="AK1497" s="70"/>
      <c r="AL1497" s="70"/>
      <c r="AM1497" s="70"/>
      <c r="AN1497" s="70">
        <v>3788</v>
      </c>
      <c r="AO1497" s="70">
        <v>3740.2757090000005</v>
      </c>
    </row>
    <row r="1498" spans="1:41" x14ac:dyDescent="0.25">
      <c r="A1498" s="72">
        <v>16605</v>
      </c>
      <c r="B1498" s="70"/>
      <c r="C1498" s="70"/>
      <c r="D1498" s="70"/>
      <c r="E1498" s="70"/>
      <c r="F1498" s="70"/>
      <c r="G1498" s="70"/>
      <c r="H1498" s="70"/>
      <c r="I1498" s="70"/>
      <c r="J1498" s="70"/>
      <c r="K1498" s="70"/>
      <c r="L1498" s="70"/>
      <c r="M1498" s="70"/>
      <c r="N1498" s="70"/>
      <c r="O1498" s="70"/>
      <c r="P1498" s="70"/>
      <c r="Q1498" s="70"/>
      <c r="R1498" s="70"/>
      <c r="S1498" s="70"/>
      <c r="T1498" s="70"/>
      <c r="U1498" s="70"/>
      <c r="V1498" s="70"/>
      <c r="W1498" s="70"/>
      <c r="X1498" s="70"/>
      <c r="Y1498" s="70"/>
      <c r="Z1498" s="70"/>
      <c r="AA1498" s="70"/>
      <c r="AB1498" s="70">
        <v>16089</v>
      </c>
      <c r="AC1498" s="70">
        <v>20307.334917</v>
      </c>
      <c r="AD1498" s="70"/>
      <c r="AE1498" s="70"/>
      <c r="AF1498" s="70"/>
      <c r="AG1498" s="70"/>
      <c r="AH1498" s="70"/>
      <c r="AI1498" s="70"/>
      <c r="AJ1498" s="70"/>
      <c r="AK1498" s="70"/>
      <c r="AL1498" s="70"/>
      <c r="AM1498" s="70"/>
      <c r="AN1498" s="70">
        <v>16089</v>
      </c>
      <c r="AO1498" s="70">
        <v>20307.334917</v>
      </c>
    </row>
    <row r="1499" spans="1:41" x14ac:dyDescent="0.25">
      <c r="A1499" s="72">
        <v>16607</v>
      </c>
      <c r="B1499" s="70"/>
      <c r="C1499" s="70"/>
      <c r="D1499" s="70"/>
      <c r="E1499" s="70"/>
      <c r="F1499" s="70"/>
      <c r="G1499" s="70"/>
      <c r="H1499" s="70"/>
      <c r="I1499" s="70"/>
      <c r="J1499" s="70"/>
      <c r="K1499" s="70"/>
      <c r="L1499" s="70"/>
      <c r="M1499" s="70"/>
      <c r="N1499" s="70"/>
      <c r="O1499" s="70"/>
      <c r="P1499" s="70"/>
      <c r="Q1499" s="70"/>
      <c r="R1499" s="70"/>
      <c r="S1499" s="70"/>
      <c r="T1499" s="70"/>
      <c r="U1499" s="70"/>
      <c r="V1499" s="70"/>
      <c r="W1499" s="70"/>
      <c r="X1499" s="70"/>
      <c r="Y1499" s="70"/>
      <c r="Z1499" s="70"/>
      <c r="AA1499" s="70"/>
      <c r="AB1499" s="70">
        <v>8260</v>
      </c>
      <c r="AC1499" s="70">
        <v>14453.55414</v>
      </c>
      <c r="AD1499" s="70"/>
      <c r="AE1499" s="70"/>
      <c r="AF1499" s="70"/>
      <c r="AG1499" s="70"/>
      <c r="AH1499" s="70"/>
      <c r="AI1499" s="70"/>
      <c r="AJ1499" s="70"/>
      <c r="AK1499" s="70"/>
      <c r="AL1499" s="70"/>
      <c r="AM1499" s="70"/>
      <c r="AN1499" s="70">
        <v>8260</v>
      </c>
      <c r="AO1499" s="70">
        <v>14453.55414</v>
      </c>
    </row>
    <row r="1500" spans="1:41" x14ac:dyDescent="0.25">
      <c r="A1500" s="72">
        <v>16608</v>
      </c>
      <c r="B1500" s="70"/>
      <c r="C1500" s="70"/>
      <c r="D1500" s="70"/>
      <c r="E1500" s="70"/>
      <c r="F1500" s="70"/>
      <c r="G1500" s="70"/>
      <c r="H1500" s="70"/>
      <c r="I1500" s="70"/>
      <c r="J1500" s="70"/>
      <c r="K1500" s="70"/>
      <c r="L1500" s="70"/>
      <c r="M1500" s="70"/>
      <c r="N1500" s="70"/>
      <c r="O1500" s="70"/>
      <c r="P1500" s="70"/>
      <c r="Q1500" s="70"/>
      <c r="R1500" s="70"/>
      <c r="S1500" s="70"/>
      <c r="T1500" s="70"/>
      <c r="U1500" s="70"/>
      <c r="V1500" s="70"/>
      <c r="W1500" s="70"/>
      <c r="X1500" s="70"/>
      <c r="Y1500" s="70"/>
      <c r="Z1500" s="70"/>
      <c r="AA1500" s="70"/>
      <c r="AB1500" s="70">
        <v>3348</v>
      </c>
      <c r="AC1500" s="70">
        <v>4798.7949490000001</v>
      </c>
      <c r="AD1500" s="70"/>
      <c r="AE1500" s="70"/>
      <c r="AF1500" s="70"/>
      <c r="AG1500" s="70"/>
      <c r="AH1500" s="70"/>
      <c r="AI1500" s="70"/>
      <c r="AJ1500" s="70"/>
      <c r="AK1500" s="70"/>
      <c r="AL1500" s="70"/>
      <c r="AM1500" s="70"/>
      <c r="AN1500" s="70">
        <v>3348</v>
      </c>
      <c r="AO1500" s="70">
        <v>4798.7949490000001</v>
      </c>
    </row>
    <row r="1501" spans="1:41" x14ac:dyDescent="0.25">
      <c r="A1501" s="72">
        <v>16632</v>
      </c>
      <c r="B1501" s="70"/>
      <c r="C1501" s="70"/>
      <c r="D1501" s="70"/>
      <c r="E1501" s="70"/>
      <c r="F1501" s="70"/>
      <c r="G1501" s="70"/>
      <c r="H1501" s="70"/>
      <c r="I1501" s="70"/>
      <c r="J1501" s="70">
        <v>11600</v>
      </c>
      <c r="K1501" s="70">
        <v>6641.3071049999999</v>
      </c>
      <c r="L1501" s="70"/>
      <c r="M1501" s="70"/>
      <c r="N1501" s="70"/>
      <c r="O1501" s="70"/>
      <c r="P1501" s="70"/>
      <c r="Q1501" s="70"/>
      <c r="R1501" s="70"/>
      <c r="S1501" s="70"/>
      <c r="T1501" s="70"/>
      <c r="U1501" s="70"/>
      <c r="V1501" s="70"/>
      <c r="W1501" s="70"/>
      <c r="X1501" s="70"/>
      <c r="Y1501" s="70"/>
      <c r="Z1501" s="70"/>
      <c r="AA1501" s="70"/>
      <c r="AB1501" s="70"/>
      <c r="AC1501" s="70"/>
      <c r="AD1501" s="70"/>
      <c r="AE1501" s="70"/>
      <c r="AF1501" s="70"/>
      <c r="AG1501" s="70"/>
      <c r="AH1501" s="70"/>
      <c r="AI1501" s="70"/>
      <c r="AJ1501" s="70"/>
      <c r="AK1501" s="70"/>
      <c r="AL1501" s="70"/>
      <c r="AM1501" s="70"/>
      <c r="AN1501" s="70">
        <v>11600</v>
      </c>
      <c r="AO1501" s="70">
        <v>6641.3071049999999</v>
      </c>
    </row>
    <row r="1502" spans="1:41" x14ac:dyDescent="0.25">
      <c r="A1502" s="72">
        <v>16656</v>
      </c>
      <c r="B1502" s="70">
        <v>28100</v>
      </c>
      <c r="C1502" s="70">
        <v>36158.213133999998</v>
      </c>
      <c r="D1502" s="70"/>
      <c r="E1502" s="70"/>
      <c r="F1502" s="70"/>
      <c r="G1502" s="70"/>
      <c r="H1502" s="70"/>
      <c r="I1502" s="70"/>
      <c r="J1502" s="70"/>
      <c r="K1502" s="70"/>
      <c r="L1502" s="70"/>
      <c r="M1502" s="70"/>
      <c r="N1502" s="70"/>
      <c r="O1502" s="70"/>
      <c r="P1502" s="70"/>
      <c r="Q1502" s="70"/>
      <c r="R1502" s="70"/>
      <c r="S1502" s="70"/>
      <c r="T1502" s="70"/>
      <c r="U1502" s="70"/>
      <c r="V1502" s="70"/>
      <c r="W1502" s="70"/>
      <c r="X1502" s="70"/>
      <c r="Y1502" s="70"/>
      <c r="Z1502" s="70"/>
      <c r="AA1502" s="70"/>
      <c r="AB1502" s="70"/>
      <c r="AC1502" s="70"/>
      <c r="AD1502" s="70"/>
      <c r="AE1502" s="70"/>
      <c r="AF1502" s="70"/>
      <c r="AG1502" s="70"/>
      <c r="AH1502" s="70"/>
      <c r="AI1502" s="70"/>
      <c r="AJ1502" s="70"/>
      <c r="AK1502" s="70"/>
      <c r="AL1502" s="70"/>
      <c r="AM1502" s="70"/>
      <c r="AN1502" s="70">
        <v>28100</v>
      </c>
      <c r="AO1502" s="70">
        <v>36158.213133999998</v>
      </c>
    </row>
    <row r="1503" spans="1:41" x14ac:dyDescent="0.25">
      <c r="A1503" s="72">
        <v>16698</v>
      </c>
      <c r="B1503" s="70"/>
      <c r="C1503" s="70"/>
      <c r="D1503" s="70"/>
      <c r="E1503" s="70"/>
      <c r="F1503" s="70"/>
      <c r="G1503" s="70"/>
      <c r="H1503" s="70"/>
      <c r="I1503" s="70"/>
      <c r="J1503" s="70"/>
      <c r="K1503" s="70"/>
      <c r="L1503" s="70"/>
      <c r="M1503" s="70"/>
      <c r="N1503" s="70"/>
      <c r="O1503" s="70"/>
      <c r="P1503" s="70"/>
      <c r="Q1503" s="70"/>
      <c r="R1503" s="70"/>
      <c r="S1503" s="70"/>
      <c r="T1503" s="70"/>
      <c r="U1503" s="70"/>
      <c r="V1503" s="70"/>
      <c r="W1503" s="70"/>
      <c r="X1503" s="70"/>
      <c r="Y1503" s="70"/>
      <c r="Z1503" s="70"/>
      <c r="AA1503" s="70"/>
      <c r="AB1503" s="70">
        <v>12363</v>
      </c>
      <c r="AC1503" s="70">
        <v>7115.9410010000001</v>
      </c>
      <c r="AD1503" s="70"/>
      <c r="AE1503" s="70"/>
      <c r="AF1503" s="70"/>
      <c r="AG1503" s="70"/>
      <c r="AH1503" s="70"/>
      <c r="AI1503" s="70"/>
      <c r="AJ1503" s="70"/>
      <c r="AK1503" s="70"/>
      <c r="AL1503" s="70"/>
      <c r="AM1503" s="70"/>
      <c r="AN1503" s="70">
        <v>12363</v>
      </c>
      <c r="AO1503" s="70">
        <v>7115.9410010000001</v>
      </c>
    </row>
    <row r="1504" spans="1:41" x14ac:dyDescent="0.25">
      <c r="A1504" s="72">
        <v>16700</v>
      </c>
      <c r="B1504" s="70"/>
      <c r="C1504" s="70"/>
      <c r="D1504" s="70"/>
      <c r="E1504" s="70"/>
      <c r="F1504" s="70"/>
      <c r="G1504" s="70"/>
      <c r="H1504" s="70"/>
      <c r="I1504" s="70"/>
      <c r="J1504" s="70"/>
      <c r="K1504" s="70"/>
      <c r="L1504" s="70"/>
      <c r="M1504" s="70"/>
      <c r="N1504" s="70"/>
      <c r="O1504" s="70"/>
      <c r="P1504" s="70"/>
      <c r="Q1504" s="70"/>
      <c r="R1504" s="70"/>
      <c r="S1504" s="70"/>
      <c r="T1504" s="70"/>
      <c r="U1504" s="70"/>
      <c r="V1504" s="70"/>
      <c r="W1504" s="70"/>
      <c r="X1504" s="70"/>
      <c r="Y1504" s="70"/>
      <c r="Z1504" s="70"/>
      <c r="AA1504" s="70"/>
      <c r="AB1504" s="70">
        <v>11978</v>
      </c>
      <c r="AC1504" s="70">
        <v>8900.5904090000004</v>
      </c>
      <c r="AD1504" s="70"/>
      <c r="AE1504" s="70"/>
      <c r="AF1504" s="70"/>
      <c r="AG1504" s="70"/>
      <c r="AH1504" s="70"/>
      <c r="AI1504" s="70"/>
      <c r="AJ1504" s="70"/>
      <c r="AK1504" s="70"/>
      <c r="AL1504" s="70"/>
      <c r="AM1504" s="70"/>
      <c r="AN1504" s="70">
        <v>11978</v>
      </c>
      <c r="AO1504" s="70">
        <v>8900.5904090000004</v>
      </c>
    </row>
    <row r="1505" spans="1:41" x14ac:dyDescent="0.25">
      <c r="A1505" s="72">
        <v>16729</v>
      </c>
      <c r="B1505" s="70"/>
      <c r="C1505" s="70"/>
      <c r="D1505" s="70"/>
      <c r="E1505" s="70"/>
      <c r="F1505" s="70"/>
      <c r="G1505" s="70"/>
      <c r="H1505" s="70"/>
      <c r="I1505" s="70"/>
      <c r="J1505" s="70"/>
      <c r="K1505" s="70"/>
      <c r="L1505" s="70"/>
      <c r="M1505" s="70"/>
      <c r="N1505" s="70"/>
      <c r="O1505" s="70"/>
      <c r="P1505" s="70"/>
      <c r="Q1505" s="70"/>
      <c r="R1505" s="70"/>
      <c r="S1505" s="70"/>
      <c r="T1505" s="70"/>
      <c r="U1505" s="70"/>
      <c r="V1505" s="70"/>
      <c r="W1505" s="70"/>
      <c r="X1505" s="70"/>
      <c r="Y1505" s="70"/>
      <c r="Z1505" s="70"/>
      <c r="AA1505" s="70"/>
      <c r="AB1505" s="70">
        <v>14179</v>
      </c>
      <c r="AC1505" s="70">
        <v>16433.697396</v>
      </c>
      <c r="AD1505" s="70"/>
      <c r="AE1505" s="70"/>
      <c r="AF1505" s="70"/>
      <c r="AG1505" s="70"/>
      <c r="AH1505" s="70"/>
      <c r="AI1505" s="70"/>
      <c r="AJ1505" s="70"/>
      <c r="AK1505" s="70"/>
      <c r="AL1505" s="70"/>
      <c r="AM1505" s="70"/>
      <c r="AN1505" s="70">
        <v>14179</v>
      </c>
      <c r="AO1505" s="70">
        <v>16433.697396</v>
      </c>
    </row>
    <row r="1506" spans="1:41" x14ac:dyDescent="0.25">
      <c r="A1506" s="72">
        <v>16743</v>
      </c>
      <c r="B1506" s="70"/>
      <c r="C1506" s="70"/>
      <c r="D1506" s="70"/>
      <c r="E1506" s="70"/>
      <c r="F1506" s="70"/>
      <c r="G1506" s="70"/>
      <c r="H1506" s="70"/>
      <c r="I1506" s="70"/>
      <c r="J1506" s="70"/>
      <c r="K1506" s="70"/>
      <c r="L1506" s="70"/>
      <c r="M1506" s="70"/>
      <c r="N1506" s="70"/>
      <c r="O1506" s="70"/>
      <c r="P1506" s="70"/>
      <c r="Q1506" s="70"/>
      <c r="R1506" s="70"/>
      <c r="S1506" s="70"/>
      <c r="T1506" s="70"/>
      <c r="U1506" s="70"/>
      <c r="V1506" s="70"/>
      <c r="W1506" s="70"/>
      <c r="X1506" s="70"/>
      <c r="Y1506" s="70"/>
      <c r="Z1506" s="70"/>
      <c r="AA1506" s="70"/>
      <c r="AB1506" s="70">
        <v>10002</v>
      </c>
      <c r="AC1506" s="70">
        <v>3452.9345090000002</v>
      </c>
      <c r="AD1506" s="70"/>
      <c r="AE1506" s="70"/>
      <c r="AF1506" s="70"/>
      <c r="AG1506" s="70"/>
      <c r="AH1506" s="70"/>
      <c r="AI1506" s="70"/>
      <c r="AJ1506" s="70"/>
      <c r="AK1506" s="70"/>
      <c r="AL1506" s="70"/>
      <c r="AM1506" s="70"/>
      <c r="AN1506" s="70">
        <v>10002</v>
      </c>
      <c r="AO1506" s="70">
        <v>3452.9345090000002</v>
      </c>
    </row>
    <row r="1507" spans="1:41" x14ac:dyDescent="0.25">
      <c r="A1507" s="72">
        <v>16748</v>
      </c>
      <c r="B1507" s="70"/>
      <c r="C1507" s="70"/>
      <c r="D1507" s="70"/>
      <c r="E1507" s="70"/>
      <c r="F1507" s="70"/>
      <c r="G1507" s="70"/>
      <c r="H1507" s="70"/>
      <c r="I1507" s="70"/>
      <c r="J1507" s="70"/>
      <c r="K1507" s="70"/>
      <c r="L1507" s="70"/>
      <c r="M1507" s="70"/>
      <c r="N1507" s="70"/>
      <c r="O1507" s="70"/>
      <c r="P1507" s="70"/>
      <c r="Q1507" s="70"/>
      <c r="R1507" s="70"/>
      <c r="S1507" s="70"/>
      <c r="T1507" s="70"/>
      <c r="U1507" s="70"/>
      <c r="V1507" s="70"/>
      <c r="W1507" s="70"/>
      <c r="X1507" s="70"/>
      <c r="Y1507" s="70"/>
      <c r="Z1507" s="70"/>
      <c r="AA1507" s="70"/>
      <c r="AB1507" s="70">
        <v>3117</v>
      </c>
      <c r="AC1507" s="70">
        <v>4652.3021229999995</v>
      </c>
      <c r="AD1507" s="70"/>
      <c r="AE1507" s="70"/>
      <c r="AF1507" s="70"/>
      <c r="AG1507" s="70"/>
      <c r="AH1507" s="70"/>
      <c r="AI1507" s="70"/>
      <c r="AJ1507" s="70"/>
      <c r="AK1507" s="70"/>
      <c r="AL1507" s="70"/>
      <c r="AM1507" s="70"/>
      <c r="AN1507" s="70">
        <v>3117</v>
      </c>
      <c r="AO1507" s="70">
        <v>4652.3021229999995</v>
      </c>
    </row>
    <row r="1508" spans="1:41" x14ac:dyDescent="0.25">
      <c r="A1508" s="72">
        <v>16757</v>
      </c>
      <c r="B1508" s="70"/>
      <c r="C1508" s="70"/>
      <c r="D1508" s="70"/>
      <c r="E1508" s="70"/>
      <c r="F1508" s="70"/>
      <c r="G1508" s="70"/>
      <c r="H1508" s="70"/>
      <c r="I1508" s="70"/>
      <c r="J1508" s="70"/>
      <c r="K1508" s="70"/>
      <c r="L1508" s="70"/>
      <c r="M1508" s="70"/>
      <c r="N1508" s="70"/>
      <c r="O1508" s="70"/>
      <c r="P1508" s="70"/>
      <c r="Q1508" s="70"/>
      <c r="R1508" s="70"/>
      <c r="S1508" s="70"/>
      <c r="T1508" s="70"/>
      <c r="U1508" s="70"/>
      <c r="V1508" s="70"/>
      <c r="W1508" s="70"/>
      <c r="X1508" s="70"/>
      <c r="Y1508" s="70"/>
      <c r="Z1508" s="70"/>
      <c r="AA1508" s="70"/>
      <c r="AB1508" s="70">
        <v>2402</v>
      </c>
      <c r="AC1508" s="70">
        <v>2919.2047479999997</v>
      </c>
      <c r="AD1508" s="70"/>
      <c r="AE1508" s="70"/>
      <c r="AF1508" s="70"/>
      <c r="AG1508" s="70"/>
      <c r="AH1508" s="70"/>
      <c r="AI1508" s="70"/>
      <c r="AJ1508" s="70"/>
      <c r="AK1508" s="70"/>
      <c r="AL1508" s="70"/>
      <c r="AM1508" s="70"/>
      <c r="AN1508" s="70">
        <v>2402</v>
      </c>
      <c r="AO1508" s="70">
        <v>2919.2047479999997</v>
      </c>
    </row>
    <row r="1509" spans="1:41" x14ac:dyDescent="0.25">
      <c r="A1509" s="72">
        <v>16760</v>
      </c>
      <c r="B1509" s="70"/>
      <c r="C1509" s="70"/>
      <c r="D1509" s="70"/>
      <c r="E1509" s="70"/>
      <c r="F1509" s="70"/>
      <c r="G1509" s="70"/>
      <c r="H1509" s="70"/>
      <c r="I1509" s="70"/>
      <c r="J1509" s="70"/>
      <c r="K1509" s="70"/>
      <c r="L1509" s="70"/>
      <c r="M1509" s="70"/>
      <c r="N1509" s="70"/>
      <c r="O1509" s="70"/>
      <c r="P1509" s="70"/>
      <c r="Q1509" s="70"/>
      <c r="R1509" s="70"/>
      <c r="S1509" s="70"/>
      <c r="T1509" s="70"/>
      <c r="U1509" s="70"/>
      <c r="V1509" s="70"/>
      <c r="W1509" s="70"/>
      <c r="X1509" s="70"/>
      <c r="Y1509" s="70"/>
      <c r="Z1509" s="70"/>
      <c r="AA1509" s="70"/>
      <c r="AB1509" s="70">
        <v>79946</v>
      </c>
      <c r="AC1509" s="70">
        <v>89963.902343000009</v>
      </c>
      <c r="AD1509" s="70"/>
      <c r="AE1509" s="70"/>
      <c r="AF1509" s="70"/>
      <c r="AG1509" s="70"/>
      <c r="AH1509" s="70"/>
      <c r="AI1509" s="70"/>
      <c r="AJ1509" s="70"/>
      <c r="AK1509" s="70"/>
      <c r="AL1509" s="70"/>
      <c r="AM1509" s="70"/>
      <c r="AN1509" s="70">
        <v>79946</v>
      </c>
      <c r="AO1509" s="70">
        <v>89963.902343000009</v>
      </c>
    </row>
    <row r="1510" spans="1:41" x14ac:dyDescent="0.25">
      <c r="A1510" s="72">
        <v>16761</v>
      </c>
      <c r="B1510" s="70"/>
      <c r="C1510" s="70"/>
      <c r="D1510" s="70"/>
      <c r="E1510" s="70"/>
      <c r="F1510" s="70"/>
      <c r="G1510" s="70"/>
      <c r="H1510" s="70"/>
      <c r="I1510" s="70"/>
      <c r="J1510" s="70"/>
      <c r="K1510" s="70"/>
      <c r="L1510" s="70"/>
      <c r="M1510" s="70"/>
      <c r="N1510" s="70"/>
      <c r="O1510" s="70"/>
      <c r="P1510" s="70"/>
      <c r="Q1510" s="70"/>
      <c r="R1510" s="70"/>
      <c r="S1510" s="70"/>
      <c r="T1510" s="70"/>
      <c r="U1510" s="70"/>
      <c r="V1510" s="70"/>
      <c r="W1510" s="70"/>
      <c r="X1510" s="70"/>
      <c r="Y1510" s="70"/>
      <c r="Z1510" s="70"/>
      <c r="AA1510" s="70"/>
      <c r="AB1510" s="70">
        <v>68086</v>
      </c>
      <c r="AC1510" s="70">
        <v>73745.183349999992</v>
      </c>
      <c r="AD1510" s="70"/>
      <c r="AE1510" s="70"/>
      <c r="AF1510" s="70"/>
      <c r="AG1510" s="70"/>
      <c r="AH1510" s="70"/>
      <c r="AI1510" s="70"/>
      <c r="AJ1510" s="70"/>
      <c r="AK1510" s="70"/>
      <c r="AL1510" s="70"/>
      <c r="AM1510" s="70"/>
      <c r="AN1510" s="70">
        <v>68086</v>
      </c>
      <c r="AO1510" s="70">
        <v>73745.183349999992</v>
      </c>
    </row>
    <row r="1511" spans="1:41" x14ac:dyDescent="0.25">
      <c r="A1511" s="72">
        <v>16769</v>
      </c>
      <c r="B1511" s="70"/>
      <c r="C1511" s="70"/>
      <c r="D1511" s="70"/>
      <c r="E1511" s="70"/>
      <c r="F1511" s="70"/>
      <c r="G1511" s="70"/>
      <c r="H1511" s="70"/>
      <c r="I1511" s="70"/>
      <c r="J1511" s="70"/>
      <c r="K1511" s="70"/>
      <c r="L1511" s="70"/>
      <c r="M1511" s="70"/>
      <c r="N1511" s="70"/>
      <c r="O1511" s="70"/>
      <c r="P1511" s="70"/>
      <c r="Q1511" s="70"/>
      <c r="R1511" s="70"/>
      <c r="S1511" s="70"/>
      <c r="T1511" s="70"/>
      <c r="U1511" s="70"/>
      <c r="V1511" s="70"/>
      <c r="W1511" s="70"/>
      <c r="X1511" s="70"/>
      <c r="Y1511" s="70"/>
      <c r="Z1511" s="70"/>
      <c r="AA1511" s="70"/>
      <c r="AB1511" s="70">
        <v>17223</v>
      </c>
      <c r="AC1511" s="70">
        <v>11689.197415999999</v>
      </c>
      <c r="AD1511" s="70"/>
      <c r="AE1511" s="70"/>
      <c r="AF1511" s="70"/>
      <c r="AG1511" s="70"/>
      <c r="AH1511" s="70"/>
      <c r="AI1511" s="70"/>
      <c r="AJ1511" s="70"/>
      <c r="AK1511" s="70"/>
      <c r="AL1511" s="70"/>
      <c r="AM1511" s="70"/>
      <c r="AN1511" s="70">
        <v>17223</v>
      </c>
      <c r="AO1511" s="70">
        <v>11689.197415999999</v>
      </c>
    </row>
    <row r="1512" spans="1:41" x14ac:dyDescent="0.25">
      <c r="A1512" s="72">
        <v>16778</v>
      </c>
      <c r="B1512" s="70"/>
      <c r="C1512" s="70"/>
      <c r="D1512" s="70"/>
      <c r="E1512" s="70"/>
      <c r="F1512" s="70"/>
      <c r="G1512" s="70"/>
      <c r="H1512" s="70"/>
      <c r="I1512" s="70"/>
      <c r="J1512" s="70"/>
      <c r="K1512" s="70"/>
      <c r="L1512" s="70"/>
      <c r="M1512" s="70"/>
      <c r="N1512" s="70"/>
      <c r="O1512" s="70"/>
      <c r="P1512" s="70"/>
      <c r="Q1512" s="70"/>
      <c r="R1512" s="70"/>
      <c r="S1512" s="70"/>
      <c r="T1512" s="70"/>
      <c r="U1512" s="70"/>
      <c r="V1512" s="70"/>
      <c r="W1512" s="70"/>
      <c r="X1512" s="70"/>
      <c r="Y1512" s="70"/>
      <c r="Z1512" s="70"/>
      <c r="AA1512" s="70"/>
      <c r="AB1512" s="70">
        <v>30475</v>
      </c>
      <c r="AC1512" s="70">
        <v>34373.021438999996</v>
      </c>
      <c r="AD1512" s="70"/>
      <c r="AE1512" s="70"/>
      <c r="AF1512" s="70"/>
      <c r="AG1512" s="70"/>
      <c r="AH1512" s="70"/>
      <c r="AI1512" s="70"/>
      <c r="AJ1512" s="70"/>
      <c r="AK1512" s="70"/>
      <c r="AL1512" s="70"/>
      <c r="AM1512" s="70"/>
      <c r="AN1512" s="70">
        <v>30475</v>
      </c>
      <c r="AO1512" s="70">
        <v>34373.021438999996</v>
      </c>
    </row>
    <row r="1513" spans="1:41" x14ac:dyDescent="0.25">
      <c r="A1513" s="72">
        <v>16785</v>
      </c>
      <c r="B1513" s="70"/>
      <c r="C1513" s="70"/>
      <c r="D1513" s="70"/>
      <c r="E1513" s="70"/>
      <c r="F1513" s="70"/>
      <c r="G1513" s="70"/>
      <c r="H1513" s="70"/>
      <c r="I1513" s="70"/>
      <c r="J1513" s="70"/>
      <c r="K1513" s="70"/>
      <c r="L1513" s="70"/>
      <c r="M1513" s="70"/>
      <c r="N1513" s="70"/>
      <c r="O1513" s="70"/>
      <c r="P1513" s="70"/>
      <c r="Q1513" s="70"/>
      <c r="R1513" s="70"/>
      <c r="S1513" s="70"/>
      <c r="T1513" s="70"/>
      <c r="U1513" s="70"/>
      <c r="V1513" s="70"/>
      <c r="W1513" s="70"/>
      <c r="X1513" s="70"/>
      <c r="Y1513" s="70"/>
      <c r="Z1513" s="70"/>
      <c r="AA1513" s="70"/>
      <c r="AB1513" s="70">
        <v>20035</v>
      </c>
      <c r="AC1513" s="70">
        <v>20331.322982999998</v>
      </c>
      <c r="AD1513" s="70"/>
      <c r="AE1513" s="70"/>
      <c r="AF1513" s="70"/>
      <c r="AG1513" s="70"/>
      <c r="AH1513" s="70"/>
      <c r="AI1513" s="70"/>
      <c r="AJ1513" s="70"/>
      <c r="AK1513" s="70"/>
      <c r="AL1513" s="70"/>
      <c r="AM1513" s="70"/>
      <c r="AN1513" s="70">
        <v>20035</v>
      </c>
      <c r="AO1513" s="70">
        <v>20331.322982999998</v>
      </c>
    </row>
    <row r="1514" spans="1:41" x14ac:dyDescent="0.25">
      <c r="A1514" s="72">
        <v>16800</v>
      </c>
      <c r="B1514" s="70"/>
      <c r="C1514" s="70"/>
      <c r="D1514" s="70"/>
      <c r="E1514" s="70"/>
      <c r="F1514" s="70"/>
      <c r="G1514" s="70"/>
      <c r="H1514" s="70"/>
      <c r="I1514" s="70"/>
      <c r="J1514" s="70"/>
      <c r="K1514" s="70"/>
      <c r="L1514" s="70"/>
      <c r="M1514" s="70"/>
      <c r="N1514" s="70"/>
      <c r="O1514" s="70"/>
      <c r="P1514" s="70"/>
      <c r="Q1514" s="70"/>
      <c r="R1514" s="70"/>
      <c r="S1514" s="70"/>
      <c r="T1514" s="70"/>
      <c r="U1514" s="70"/>
      <c r="V1514" s="70"/>
      <c r="W1514" s="70"/>
      <c r="X1514" s="70"/>
      <c r="Y1514" s="70"/>
      <c r="Z1514" s="70"/>
      <c r="AA1514" s="70"/>
      <c r="AB1514" s="70">
        <v>11527</v>
      </c>
      <c r="AC1514" s="70">
        <v>13176.176831999999</v>
      </c>
      <c r="AD1514" s="70"/>
      <c r="AE1514" s="70"/>
      <c r="AF1514" s="70"/>
      <c r="AG1514" s="70"/>
      <c r="AH1514" s="70"/>
      <c r="AI1514" s="70"/>
      <c r="AJ1514" s="70"/>
      <c r="AK1514" s="70"/>
      <c r="AL1514" s="70"/>
      <c r="AM1514" s="70"/>
      <c r="AN1514" s="70">
        <v>11527</v>
      </c>
      <c r="AO1514" s="70">
        <v>13176.176831999999</v>
      </c>
    </row>
    <row r="1515" spans="1:41" x14ac:dyDescent="0.25">
      <c r="A1515" s="72">
        <v>16801</v>
      </c>
      <c r="B1515" s="70"/>
      <c r="C1515" s="70"/>
      <c r="D1515" s="70"/>
      <c r="E1515" s="70"/>
      <c r="F1515" s="70"/>
      <c r="G1515" s="70"/>
      <c r="H1515" s="70"/>
      <c r="I1515" s="70"/>
      <c r="J1515" s="70"/>
      <c r="K1515" s="70"/>
      <c r="L1515" s="70"/>
      <c r="M1515" s="70"/>
      <c r="N1515" s="70"/>
      <c r="O1515" s="70"/>
      <c r="P1515" s="70"/>
      <c r="Q1515" s="70"/>
      <c r="R1515" s="70"/>
      <c r="S1515" s="70"/>
      <c r="T1515" s="70"/>
      <c r="U1515" s="70"/>
      <c r="V1515" s="70"/>
      <c r="W1515" s="70"/>
      <c r="X1515" s="70"/>
      <c r="Y1515" s="70"/>
      <c r="Z1515" s="70"/>
      <c r="AA1515" s="70"/>
      <c r="AB1515" s="70">
        <v>19352</v>
      </c>
      <c r="AC1515" s="70">
        <v>26301.803007999999</v>
      </c>
      <c r="AD1515" s="70"/>
      <c r="AE1515" s="70"/>
      <c r="AF1515" s="70"/>
      <c r="AG1515" s="70"/>
      <c r="AH1515" s="70"/>
      <c r="AI1515" s="70"/>
      <c r="AJ1515" s="70"/>
      <c r="AK1515" s="70"/>
      <c r="AL1515" s="70"/>
      <c r="AM1515" s="70"/>
      <c r="AN1515" s="70">
        <v>19352</v>
      </c>
      <c r="AO1515" s="70">
        <v>26301.803007999999</v>
      </c>
    </row>
    <row r="1516" spans="1:41" x14ac:dyDescent="0.25">
      <c r="A1516" s="72">
        <v>16845</v>
      </c>
      <c r="B1516" s="70"/>
      <c r="C1516" s="70"/>
      <c r="D1516" s="70"/>
      <c r="E1516" s="70"/>
      <c r="F1516" s="70"/>
      <c r="G1516" s="70"/>
      <c r="H1516" s="70"/>
      <c r="I1516" s="70"/>
      <c r="J1516" s="70"/>
      <c r="K1516" s="70"/>
      <c r="L1516" s="70"/>
      <c r="M1516" s="70"/>
      <c r="N1516" s="70">
        <v>17900</v>
      </c>
      <c r="O1516" s="70">
        <v>10803.636844999997</v>
      </c>
      <c r="P1516" s="70"/>
      <c r="Q1516" s="70"/>
      <c r="R1516" s="70"/>
      <c r="S1516" s="70"/>
      <c r="T1516" s="70"/>
      <c r="U1516" s="70"/>
      <c r="V1516" s="70"/>
      <c r="W1516" s="70"/>
      <c r="X1516" s="70"/>
      <c r="Y1516" s="70"/>
      <c r="Z1516" s="70"/>
      <c r="AA1516" s="70"/>
      <c r="AB1516" s="70"/>
      <c r="AC1516" s="70"/>
      <c r="AD1516" s="70"/>
      <c r="AE1516" s="70"/>
      <c r="AF1516" s="70"/>
      <c r="AG1516" s="70"/>
      <c r="AH1516" s="70"/>
      <c r="AI1516" s="70"/>
      <c r="AJ1516" s="70"/>
      <c r="AK1516" s="70"/>
      <c r="AL1516" s="70"/>
      <c r="AM1516" s="70"/>
      <c r="AN1516" s="70">
        <v>17900</v>
      </c>
      <c r="AO1516" s="70">
        <v>10803.636844999997</v>
      </c>
    </row>
    <row r="1517" spans="1:41" x14ac:dyDescent="0.25">
      <c r="A1517" s="72">
        <v>16869</v>
      </c>
      <c r="B1517" s="70"/>
      <c r="C1517" s="70"/>
      <c r="D1517" s="70"/>
      <c r="E1517" s="70"/>
      <c r="F1517" s="70"/>
      <c r="G1517" s="70"/>
      <c r="H1517" s="70"/>
      <c r="I1517" s="70"/>
      <c r="J1517" s="70"/>
      <c r="K1517" s="70"/>
      <c r="L1517" s="70"/>
      <c r="M1517" s="70"/>
      <c r="N1517" s="70">
        <v>8000</v>
      </c>
      <c r="O1517" s="70">
        <v>5988.9614320000001</v>
      </c>
      <c r="P1517" s="70"/>
      <c r="Q1517" s="70"/>
      <c r="R1517" s="70"/>
      <c r="S1517" s="70"/>
      <c r="T1517" s="70"/>
      <c r="U1517" s="70"/>
      <c r="V1517" s="70"/>
      <c r="W1517" s="70"/>
      <c r="X1517" s="70"/>
      <c r="Y1517" s="70"/>
      <c r="Z1517" s="70"/>
      <c r="AA1517" s="70"/>
      <c r="AB1517" s="70"/>
      <c r="AC1517" s="70"/>
      <c r="AD1517" s="70"/>
      <c r="AE1517" s="70"/>
      <c r="AF1517" s="70"/>
      <c r="AG1517" s="70"/>
      <c r="AH1517" s="70"/>
      <c r="AI1517" s="70"/>
      <c r="AJ1517" s="70"/>
      <c r="AK1517" s="70"/>
      <c r="AL1517" s="70"/>
      <c r="AM1517" s="70"/>
      <c r="AN1517" s="70">
        <v>8000</v>
      </c>
      <c r="AO1517" s="70">
        <v>5988.9614320000001</v>
      </c>
    </row>
    <row r="1518" spans="1:41" x14ac:dyDescent="0.25">
      <c r="A1518" s="72">
        <v>16871</v>
      </c>
      <c r="B1518" s="70"/>
      <c r="C1518" s="70"/>
      <c r="D1518" s="70"/>
      <c r="E1518" s="70"/>
      <c r="F1518" s="70"/>
      <c r="G1518" s="70"/>
      <c r="H1518" s="70"/>
      <c r="I1518" s="70"/>
      <c r="J1518" s="70"/>
      <c r="K1518" s="70"/>
      <c r="L1518" s="70"/>
      <c r="M1518" s="70"/>
      <c r="N1518" s="70">
        <v>79300</v>
      </c>
      <c r="O1518" s="70">
        <v>32731.781493000002</v>
      </c>
      <c r="P1518" s="70"/>
      <c r="Q1518" s="70"/>
      <c r="R1518" s="70"/>
      <c r="S1518" s="70"/>
      <c r="T1518" s="70"/>
      <c r="U1518" s="70"/>
      <c r="V1518" s="70"/>
      <c r="W1518" s="70"/>
      <c r="X1518" s="70"/>
      <c r="Y1518" s="70"/>
      <c r="Z1518" s="70"/>
      <c r="AA1518" s="70"/>
      <c r="AB1518" s="70"/>
      <c r="AC1518" s="70"/>
      <c r="AD1518" s="70"/>
      <c r="AE1518" s="70"/>
      <c r="AF1518" s="70"/>
      <c r="AG1518" s="70"/>
      <c r="AH1518" s="70"/>
      <c r="AI1518" s="70"/>
      <c r="AJ1518" s="70"/>
      <c r="AK1518" s="70"/>
      <c r="AL1518" s="70"/>
      <c r="AM1518" s="70"/>
      <c r="AN1518" s="70">
        <v>79300</v>
      </c>
      <c r="AO1518" s="70">
        <v>32731.781493000002</v>
      </c>
    </row>
    <row r="1519" spans="1:41" x14ac:dyDescent="0.25">
      <c r="A1519" s="72">
        <v>16905</v>
      </c>
      <c r="B1519" s="70"/>
      <c r="C1519" s="70"/>
      <c r="D1519" s="70"/>
      <c r="E1519" s="70"/>
      <c r="F1519" s="70"/>
      <c r="G1519" s="70"/>
      <c r="H1519" s="70"/>
      <c r="I1519" s="70"/>
      <c r="J1519" s="70"/>
      <c r="K1519" s="70"/>
      <c r="L1519" s="70"/>
      <c r="M1519" s="70"/>
      <c r="N1519" s="70"/>
      <c r="O1519" s="70"/>
      <c r="P1519" s="70"/>
      <c r="Q1519" s="70"/>
      <c r="R1519" s="70"/>
      <c r="S1519" s="70"/>
      <c r="T1519" s="70"/>
      <c r="U1519" s="70"/>
      <c r="V1519" s="70">
        <v>17900</v>
      </c>
      <c r="W1519" s="70">
        <v>11968.574387000001</v>
      </c>
      <c r="X1519" s="70"/>
      <c r="Y1519" s="70"/>
      <c r="Z1519" s="70"/>
      <c r="AA1519" s="70"/>
      <c r="AB1519" s="70"/>
      <c r="AC1519" s="70"/>
      <c r="AD1519" s="70"/>
      <c r="AE1519" s="70"/>
      <c r="AF1519" s="70"/>
      <c r="AG1519" s="70"/>
      <c r="AH1519" s="70"/>
      <c r="AI1519" s="70"/>
      <c r="AJ1519" s="70"/>
      <c r="AK1519" s="70"/>
      <c r="AL1519" s="70"/>
      <c r="AM1519" s="70"/>
      <c r="AN1519" s="70">
        <v>17900</v>
      </c>
      <c r="AO1519" s="70">
        <v>11968.574387000001</v>
      </c>
    </row>
    <row r="1520" spans="1:41" x14ac:dyDescent="0.25">
      <c r="A1520" s="72">
        <v>16908</v>
      </c>
      <c r="B1520" s="70"/>
      <c r="C1520" s="70"/>
      <c r="D1520" s="70"/>
      <c r="E1520" s="70"/>
      <c r="F1520" s="70"/>
      <c r="G1520" s="70"/>
      <c r="H1520" s="70"/>
      <c r="I1520" s="70"/>
      <c r="J1520" s="70"/>
      <c r="K1520" s="70"/>
      <c r="L1520" s="70"/>
      <c r="M1520" s="70"/>
      <c r="N1520" s="70"/>
      <c r="O1520" s="70"/>
      <c r="P1520" s="70"/>
      <c r="Q1520" s="70"/>
      <c r="R1520" s="70"/>
      <c r="S1520" s="70"/>
      <c r="T1520" s="70"/>
      <c r="U1520" s="70"/>
      <c r="V1520" s="70"/>
      <c r="W1520" s="70"/>
      <c r="X1520" s="70"/>
      <c r="Y1520" s="70"/>
      <c r="Z1520" s="70"/>
      <c r="AA1520" s="70"/>
      <c r="AB1520" s="70">
        <v>11880</v>
      </c>
      <c r="AC1520" s="70">
        <v>15262.137207</v>
      </c>
      <c r="AD1520" s="70"/>
      <c r="AE1520" s="70"/>
      <c r="AF1520" s="70"/>
      <c r="AG1520" s="70"/>
      <c r="AH1520" s="70"/>
      <c r="AI1520" s="70"/>
      <c r="AJ1520" s="70"/>
      <c r="AK1520" s="70"/>
      <c r="AL1520" s="70"/>
      <c r="AM1520" s="70"/>
      <c r="AN1520" s="70">
        <v>11880</v>
      </c>
      <c r="AO1520" s="70">
        <v>15262.137207</v>
      </c>
    </row>
    <row r="1521" spans="1:41" x14ac:dyDescent="0.25">
      <c r="A1521" s="72">
        <v>16948</v>
      </c>
      <c r="B1521" s="70"/>
      <c r="C1521" s="70"/>
      <c r="D1521" s="70"/>
      <c r="E1521" s="70"/>
      <c r="F1521" s="70">
        <v>27766</v>
      </c>
      <c r="G1521" s="70">
        <v>23489.123404999998</v>
      </c>
      <c r="H1521" s="70"/>
      <c r="I1521" s="70"/>
      <c r="J1521" s="70"/>
      <c r="K1521" s="70"/>
      <c r="L1521" s="70"/>
      <c r="M1521" s="70"/>
      <c r="N1521" s="70"/>
      <c r="O1521" s="70"/>
      <c r="P1521" s="70"/>
      <c r="Q1521" s="70"/>
      <c r="R1521" s="70"/>
      <c r="S1521" s="70"/>
      <c r="T1521" s="70"/>
      <c r="U1521" s="70"/>
      <c r="V1521" s="70"/>
      <c r="W1521" s="70"/>
      <c r="X1521" s="70"/>
      <c r="Y1521" s="70"/>
      <c r="Z1521" s="70"/>
      <c r="AA1521" s="70"/>
      <c r="AB1521" s="70"/>
      <c r="AC1521" s="70"/>
      <c r="AD1521" s="70"/>
      <c r="AE1521" s="70"/>
      <c r="AF1521" s="70"/>
      <c r="AG1521" s="70"/>
      <c r="AH1521" s="70"/>
      <c r="AI1521" s="70"/>
      <c r="AJ1521" s="70"/>
      <c r="AK1521" s="70"/>
      <c r="AL1521" s="70"/>
      <c r="AM1521" s="70"/>
      <c r="AN1521" s="70">
        <v>27766</v>
      </c>
      <c r="AO1521" s="70">
        <v>23489.123404999998</v>
      </c>
    </row>
    <row r="1522" spans="1:41" x14ac:dyDescent="0.25">
      <c r="A1522" s="72">
        <v>16952</v>
      </c>
      <c r="B1522" s="70"/>
      <c r="C1522" s="70"/>
      <c r="D1522" s="70"/>
      <c r="E1522" s="70"/>
      <c r="F1522" s="70"/>
      <c r="G1522" s="70"/>
      <c r="H1522" s="70"/>
      <c r="I1522" s="70"/>
      <c r="J1522" s="70"/>
      <c r="K1522" s="70"/>
      <c r="L1522" s="70"/>
      <c r="M1522" s="70"/>
      <c r="N1522" s="70"/>
      <c r="O1522" s="70"/>
      <c r="P1522" s="70">
        <v>17000</v>
      </c>
      <c r="Q1522" s="70">
        <v>15497.096266999997</v>
      </c>
      <c r="R1522" s="70"/>
      <c r="S1522" s="70"/>
      <c r="T1522" s="70"/>
      <c r="U1522" s="70"/>
      <c r="V1522" s="70"/>
      <c r="W1522" s="70"/>
      <c r="X1522" s="70"/>
      <c r="Y1522" s="70"/>
      <c r="Z1522" s="70"/>
      <c r="AA1522" s="70"/>
      <c r="AB1522" s="70"/>
      <c r="AC1522" s="70"/>
      <c r="AD1522" s="70"/>
      <c r="AE1522" s="70"/>
      <c r="AF1522" s="70"/>
      <c r="AG1522" s="70"/>
      <c r="AH1522" s="70"/>
      <c r="AI1522" s="70"/>
      <c r="AJ1522" s="70"/>
      <c r="AK1522" s="70"/>
      <c r="AL1522" s="70"/>
      <c r="AM1522" s="70"/>
      <c r="AN1522" s="70">
        <v>17000</v>
      </c>
      <c r="AO1522" s="70">
        <v>15497.096266999997</v>
      </c>
    </row>
    <row r="1523" spans="1:41" x14ac:dyDescent="0.25">
      <c r="A1523" s="72">
        <v>16959</v>
      </c>
      <c r="B1523" s="70"/>
      <c r="C1523" s="70"/>
      <c r="D1523" s="70"/>
      <c r="E1523" s="70"/>
      <c r="F1523" s="70"/>
      <c r="G1523" s="70"/>
      <c r="H1523" s="70"/>
      <c r="I1523" s="70"/>
      <c r="J1523" s="70"/>
      <c r="K1523" s="70"/>
      <c r="L1523" s="70"/>
      <c r="M1523" s="70"/>
      <c r="N1523" s="70"/>
      <c r="O1523" s="70"/>
      <c r="P1523" s="70"/>
      <c r="Q1523" s="70"/>
      <c r="R1523" s="70"/>
      <c r="S1523" s="70"/>
      <c r="T1523" s="70"/>
      <c r="U1523" s="70"/>
      <c r="V1523" s="70">
        <v>20300</v>
      </c>
      <c r="W1523" s="70">
        <v>29373.489531000003</v>
      </c>
      <c r="X1523" s="70"/>
      <c r="Y1523" s="70"/>
      <c r="Z1523" s="70"/>
      <c r="AA1523" s="70"/>
      <c r="AB1523" s="70"/>
      <c r="AC1523" s="70"/>
      <c r="AD1523" s="70"/>
      <c r="AE1523" s="70"/>
      <c r="AF1523" s="70"/>
      <c r="AG1523" s="70"/>
      <c r="AH1523" s="70"/>
      <c r="AI1523" s="70"/>
      <c r="AJ1523" s="70"/>
      <c r="AK1523" s="70"/>
      <c r="AL1523" s="70"/>
      <c r="AM1523" s="70"/>
      <c r="AN1523" s="70">
        <v>20300</v>
      </c>
      <c r="AO1523" s="70">
        <v>29373.489531000003</v>
      </c>
    </row>
    <row r="1524" spans="1:41" x14ac:dyDescent="0.25">
      <c r="A1524" s="72">
        <v>16973</v>
      </c>
      <c r="B1524" s="70"/>
      <c r="C1524" s="70"/>
      <c r="D1524" s="70"/>
      <c r="E1524" s="70"/>
      <c r="F1524" s="70"/>
      <c r="G1524" s="70"/>
      <c r="H1524" s="70"/>
      <c r="I1524" s="70"/>
      <c r="J1524" s="70"/>
      <c r="K1524" s="70"/>
      <c r="L1524" s="70"/>
      <c r="M1524" s="70"/>
      <c r="N1524" s="70"/>
      <c r="O1524" s="70"/>
      <c r="P1524" s="70">
        <v>3200</v>
      </c>
      <c r="Q1524" s="70">
        <v>2795.6991740000003</v>
      </c>
      <c r="R1524" s="70"/>
      <c r="S1524" s="70"/>
      <c r="T1524" s="70"/>
      <c r="U1524" s="70"/>
      <c r="V1524" s="70"/>
      <c r="W1524" s="70"/>
      <c r="X1524" s="70"/>
      <c r="Y1524" s="70"/>
      <c r="Z1524" s="70"/>
      <c r="AA1524" s="70"/>
      <c r="AB1524" s="70"/>
      <c r="AC1524" s="70"/>
      <c r="AD1524" s="70"/>
      <c r="AE1524" s="70"/>
      <c r="AF1524" s="70"/>
      <c r="AG1524" s="70"/>
      <c r="AH1524" s="70"/>
      <c r="AI1524" s="70"/>
      <c r="AJ1524" s="70"/>
      <c r="AK1524" s="70"/>
      <c r="AL1524" s="70"/>
      <c r="AM1524" s="70"/>
      <c r="AN1524" s="70">
        <v>3200</v>
      </c>
      <c r="AO1524" s="70">
        <v>2795.6991740000003</v>
      </c>
    </row>
    <row r="1525" spans="1:41" x14ac:dyDescent="0.25">
      <c r="A1525" s="72">
        <v>17010</v>
      </c>
      <c r="B1525" s="70"/>
      <c r="C1525" s="70"/>
      <c r="D1525" s="70"/>
      <c r="E1525" s="70"/>
      <c r="F1525" s="70"/>
      <c r="G1525" s="70"/>
      <c r="H1525" s="70"/>
      <c r="I1525" s="70"/>
      <c r="J1525" s="70"/>
      <c r="K1525" s="70"/>
      <c r="L1525" s="70"/>
      <c r="M1525" s="70"/>
      <c r="N1525" s="70"/>
      <c r="O1525" s="70"/>
      <c r="P1525" s="70"/>
      <c r="Q1525" s="70"/>
      <c r="R1525" s="70"/>
      <c r="S1525" s="70"/>
      <c r="T1525" s="70"/>
      <c r="U1525" s="70"/>
      <c r="V1525" s="70"/>
      <c r="W1525" s="70"/>
      <c r="X1525" s="70"/>
      <c r="Y1525" s="70"/>
      <c r="Z1525" s="70"/>
      <c r="AA1525" s="70"/>
      <c r="AB1525" s="70"/>
      <c r="AC1525" s="70"/>
      <c r="AD1525" s="70"/>
      <c r="AE1525" s="70"/>
      <c r="AF1525" s="70"/>
      <c r="AG1525" s="70"/>
      <c r="AH1525" s="70"/>
      <c r="AI1525" s="70"/>
      <c r="AJ1525" s="70"/>
      <c r="AK1525" s="70"/>
      <c r="AL1525" s="70">
        <v>500</v>
      </c>
      <c r="AM1525" s="70">
        <v>333.47736700000002</v>
      </c>
      <c r="AN1525" s="70">
        <v>500</v>
      </c>
      <c r="AO1525" s="70">
        <v>333.47736700000002</v>
      </c>
    </row>
    <row r="1526" spans="1:41" x14ac:dyDescent="0.25">
      <c r="A1526" s="72">
        <v>17012</v>
      </c>
      <c r="B1526" s="70"/>
      <c r="C1526" s="70"/>
      <c r="D1526" s="70"/>
      <c r="E1526" s="70"/>
      <c r="F1526" s="70"/>
      <c r="G1526" s="70"/>
      <c r="H1526" s="70"/>
      <c r="I1526" s="70"/>
      <c r="J1526" s="70"/>
      <c r="K1526" s="70"/>
      <c r="L1526" s="70"/>
      <c r="M1526" s="70"/>
      <c r="N1526" s="70"/>
      <c r="O1526" s="70"/>
      <c r="P1526" s="70"/>
      <c r="Q1526" s="70"/>
      <c r="R1526" s="70"/>
      <c r="S1526" s="70"/>
      <c r="T1526" s="70"/>
      <c r="U1526" s="70"/>
      <c r="V1526" s="70"/>
      <c r="W1526" s="70"/>
      <c r="X1526" s="70"/>
      <c r="Y1526" s="70"/>
      <c r="Z1526" s="70"/>
      <c r="AA1526" s="70"/>
      <c r="AB1526" s="70"/>
      <c r="AC1526" s="70"/>
      <c r="AD1526" s="70"/>
      <c r="AE1526" s="70"/>
      <c r="AF1526" s="70"/>
      <c r="AG1526" s="70"/>
      <c r="AH1526" s="70"/>
      <c r="AI1526" s="70"/>
      <c r="AJ1526" s="70"/>
      <c r="AK1526" s="70"/>
      <c r="AL1526" s="70">
        <v>2100</v>
      </c>
      <c r="AM1526" s="70">
        <v>1887.5790549999999</v>
      </c>
      <c r="AN1526" s="70">
        <v>2100</v>
      </c>
      <c r="AO1526" s="70">
        <v>1887.5790549999999</v>
      </c>
    </row>
    <row r="1527" spans="1:41" x14ac:dyDescent="0.25">
      <c r="A1527" s="72">
        <v>17046</v>
      </c>
      <c r="B1527" s="70"/>
      <c r="C1527" s="70"/>
      <c r="D1527" s="70"/>
      <c r="E1527" s="70"/>
      <c r="F1527" s="70"/>
      <c r="G1527" s="70"/>
      <c r="H1527" s="70"/>
      <c r="I1527" s="70"/>
      <c r="J1527" s="70">
        <v>4900</v>
      </c>
      <c r="K1527" s="70">
        <v>5631.6505770000003</v>
      </c>
      <c r="L1527" s="70"/>
      <c r="M1527" s="70"/>
      <c r="N1527" s="70"/>
      <c r="O1527" s="70"/>
      <c r="P1527" s="70"/>
      <c r="Q1527" s="70"/>
      <c r="R1527" s="70"/>
      <c r="S1527" s="70"/>
      <c r="T1527" s="70"/>
      <c r="U1527" s="70"/>
      <c r="V1527" s="70"/>
      <c r="W1527" s="70"/>
      <c r="X1527" s="70"/>
      <c r="Y1527" s="70"/>
      <c r="Z1527" s="70"/>
      <c r="AA1527" s="70"/>
      <c r="AB1527" s="70"/>
      <c r="AC1527" s="70"/>
      <c r="AD1527" s="70"/>
      <c r="AE1527" s="70"/>
      <c r="AF1527" s="70"/>
      <c r="AG1527" s="70"/>
      <c r="AH1527" s="70"/>
      <c r="AI1527" s="70"/>
      <c r="AJ1527" s="70"/>
      <c r="AK1527" s="70"/>
      <c r="AL1527" s="70"/>
      <c r="AM1527" s="70"/>
      <c r="AN1527" s="70">
        <v>4900</v>
      </c>
      <c r="AO1527" s="70">
        <v>5631.6505770000003</v>
      </c>
    </row>
    <row r="1528" spans="1:41" x14ac:dyDescent="0.25">
      <c r="A1528" s="72">
        <v>17055</v>
      </c>
      <c r="B1528" s="70"/>
      <c r="C1528" s="70"/>
      <c r="D1528" s="70"/>
      <c r="E1528" s="70"/>
      <c r="F1528" s="70"/>
      <c r="G1528" s="70"/>
      <c r="H1528" s="70"/>
      <c r="I1528" s="70"/>
      <c r="J1528" s="70"/>
      <c r="K1528" s="70"/>
      <c r="L1528" s="70"/>
      <c r="M1528" s="70"/>
      <c r="N1528" s="70"/>
      <c r="O1528" s="70"/>
      <c r="P1528" s="70"/>
      <c r="Q1528" s="70"/>
      <c r="R1528" s="70"/>
      <c r="S1528" s="70"/>
      <c r="T1528" s="70"/>
      <c r="U1528" s="70"/>
      <c r="V1528" s="70"/>
      <c r="W1528" s="70"/>
      <c r="X1528" s="70"/>
      <c r="Y1528" s="70"/>
      <c r="Z1528" s="70"/>
      <c r="AA1528" s="70"/>
      <c r="AB1528" s="70">
        <v>8949</v>
      </c>
      <c r="AC1528" s="70">
        <v>8393.3173399999996</v>
      </c>
      <c r="AD1528" s="70"/>
      <c r="AE1528" s="70"/>
      <c r="AF1528" s="70"/>
      <c r="AG1528" s="70"/>
      <c r="AH1528" s="70"/>
      <c r="AI1528" s="70"/>
      <c r="AJ1528" s="70"/>
      <c r="AK1528" s="70"/>
      <c r="AL1528" s="70"/>
      <c r="AM1528" s="70"/>
      <c r="AN1528" s="70">
        <v>8949</v>
      </c>
      <c r="AO1528" s="70">
        <v>8393.3173399999996</v>
      </c>
    </row>
    <row r="1529" spans="1:41" x14ac:dyDescent="0.25">
      <c r="A1529" s="72">
        <v>17077</v>
      </c>
      <c r="B1529" s="70"/>
      <c r="C1529" s="70"/>
      <c r="D1529" s="70"/>
      <c r="E1529" s="70"/>
      <c r="F1529" s="70"/>
      <c r="G1529" s="70"/>
      <c r="H1529" s="70"/>
      <c r="I1529" s="70"/>
      <c r="J1529" s="70">
        <v>9300</v>
      </c>
      <c r="K1529" s="70">
        <v>12741.901794999998</v>
      </c>
      <c r="L1529" s="70"/>
      <c r="M1529" s="70"/>
      <c r="N1529" s="70"/>
      <c r="O1529" s="70"/>
      <c r="P1529" s="70"/>
      <c r="Q1529" s="70"/>
      <c r="R1529" s="70"/>
      <c r="S1529" s="70"/>
      <c r="T1529" s="70"/>
      <c r="U1529" s="70"/>
      <c r="V1529" s="70"/>
      <c r="W1529" s="70"/>
      <c r="X1529" s="70"/>
      <c r="Y1529" s="70"/>
      <c r="Z1529" s="70"/>
      <c r="AA1529" s="70"/>
      <c r="AB1529" s="70"/>
      <c r="AC1529" s="70"/>
      <c r="AD1529" s="70"/>
      <c r="AE1529" s="70"/>
      <c r="AF1529" s="70"/>
      <c r="AG1529" s="70"/>
      <c r="AH1529" s="70"/>
      <c r="AI1529" s="70"/>
      <c r="AJ1529" s="70"/>
      <c r="AK1529" s="70"/>
      <c r="AL1529" s="70"/>
      <c r="AM1529" s="70"/>
      <c r="AN1529" s="70">
        <v>9300</v>
      </c>
      <c r="AO1529" s="70">
        <v>12741.901794999998</v>
      </c>
    </row>
    <row r="1530" spans="1:41" x14ac:dyDescent="0.25">
      <c r="A1530" s="72">
        <v>17078</v>
      </c>
      <c r="B1530" s="70"/>
      <c r="C1530" s="70"/>
      <c r="D1530" s="70"/>
      <c r="E1530" s="70"/>
      <c r="F1530" s="70"/>
      <c r="G1530" s="70"/>
      <c r="H1530" s="70"/>
      <c r="I1530" s="70"/>
      <c r="J1530" s="70"/>
      <c r="K1530" s="70"/>
      <c r="L1530" s="70"/>
      <c r="M1530" s="70"/>
      <c r="N1530" s="70"/>
      <c r="O1530" s="70"/>
      <c r="P1530" s="70"/>
      <c r="Q1530" s="70"/>
      <c r="R1530" s="70"/>
      <c r="S1530" s="70"/>
      <c r="T1530" s="70"/>
      <c r="U1530" s="70"/>
      <c r="V1530" s="70"/>
      <c r="W1530" s="70"/>
      <c r="X1530" s="70"/>
      <c r="Y1530" s="70"/>
      <c r="Z1530" s="70"/>
      <c r="AA1530" s="70"/>
      <c r="AB1530" s="70">
        <v>4456</v>
      </c>
      <c r="AC1530" s="70">
        <v>8389.417152</v>
      </c>
      <c r="AD1530" s="70"/>
      <c r="AE1530" s="70"/>
      <c r="AF1530" s="70"/>
      <c r="AG1530" s="70"/>
      <c r="AH1530" s="70"/>
      <c r="AI1530" s="70"/>
      <c r="AJ1530" s="70"/>
      <c r="AK1530" s="70"/>
      <c r="AL1530" s="70"/>
      <c r="AM1530" s="70"/>
      <c r="AN1530" s="70">
        <v>4456</v>
      </c>
      <c r="AO1530" s="70">
        <v>8389.417152</v>
      </c>
    </row>
    <row r="1531" spans="1:41" x14ac:dyDescent="0.25">
      <c r="A1531" s="72">
        <v>17088</v>
      </c>
      <c r="B1531" s="70"/>
      <c r="C1531" s="70"/>
      <c r="D1531" s="70"/>
      <c r="E1531" s="70"/>
      <c r="F1531" s="70"/>
      <c r="G1531" s="70"/>
      <c r="H1531" s="70"/>
      <c r="I1531" s="70"/>
      <c r="J1531" s="70"/>
      <c r="K1531" s="70"/>
      <c r="L1531" s="70"/>
      <c r="M1531" s="70"/>
      <c r="N1531" s="70"/>
      <c r="O1531" s="70"/>
      <c r="P1531" s="70"/>
      <c r="Q1531" s="70"/>
      <c r="R1531" s="70"/>
      <c r="S1531" s="70"/>
      <c r="T1531" s="70"/>
      <c r="U1531" s="70"/>
      <c r="V1531" s="70"/>
      <c r="W1531" s="70"/>
      <c r="X1531" s="70"/>
      <c r="Y1531" s="70"/>
      <c r="Z1531" s="70"/>
      <c r="AA1531" s="70"/>
      <c r="AB1531" s="70"/>
      <c r="AC1531" s="70"/>
      <c r="AD1531" s="70"/>
      <c r="AE1531" s="70"/>
      <c r="AF1531" s="70"/>
      <c r="AG1531" s="70"/>
      <c r="AH1531" s="70"/>
      <c r="AI1531" s="70"/>
      <c r="AJ1531" s="70"/>
      <c r="AK1531" s="70"/>
      <c r="AL1531" s="70">
        <v>8000</v>
      </c>
      <c r="AM1531" s="70">
        <v>6142.1863730000005</v>
      </c>
      <c r="AN1531" s="70">
        <v>8000</v>
      </c>
      <c r="AO1531" s="70">
        <v>6142.1863730000005</v>
      </c>
    </row>
    <row r="1532" spans="1:41" x14ac:dyDescent="0.25">
      <c r="A1532" s="72">
        <v>17092</v>
      </c>
      <c r="B1532" s="70"/>
      <c r="C1532" s="70"/>
      <c r="D1532" s="70"/>
      <c r="E1532" s="70"/>
      <c r="F1532" s="70"/>
      <c r="G1532" s="70"/>
      <c r="H1532" s="70"/>
      <c r="I1532" s="70"/>
      <c r="J1532" s="70"/>
      <c r="K1532" s="70"/>
      <c r="L1532" s="70"/>
      <c r="M1532" s="70"/>
      <c r="N1532" s="70"/>
      <c r="O1532" s="70"/>
      <c r="P1532" s="70"/>
      <c r="Q1532" s="70"/>
      <c r="R1532" s="70"/>
      <c r="S1532" s="70"/>
      <c r="T1532" s="70"/>
      <c r="U1532" s="70"/>
      <c r="V1532" s="70"/>
      <c r="W1532" s="70"/>
      <c r="X1532" s="70"/>
      <c r="Y1532" s="70"/>
      <c r="Z1532" s="70"/>
      <c r="AA1532" s="70"/>
      <c r="AB1532" s="70">
        <v>4277</v>
      </c>
      <c r="AC1532" s="70">
        <v>8828.694128000001</v>
      </c>
      <c r="AD1532" s="70"/>
      <c r="AE1532" s="70"/>
      <c r="AF1532" s="70"/>
      <c r="AG1532" s="70"/>
      <c r="AH1532" s="70"/>
      <c r="AI1532" s="70"/>
      <c r="AJ1532" s="70"/>
      <c r="AK1532" s="70"/>
      <c r="AL1532" s="70"/>
      <c r="AM1532" s="70"/>
      <c r="AN1532" s="70">
        <v>4277</v>
      </c>
      <c r="AO1532" s="70">
        <v>8828.694128000001</v>
      </c>
    </row>
    <row r="1533" spans="1:41" x14ac:dyDescent="0.25">
      <c r="A1533" s="72">
        <v>17153</v>
      </c>
      <c r="B1533" s="70"/>
      <c r="C1533" s="70"/>
      <c r="D1533" s="70"/>
      <c r="E1533" s="70"/>
      <c r="F1533" s="70"/>
      <c r="G1533" s="70"/>
      <c r="H1533" s="70"/>
      <c r="I1533" s="70"/>
      <c r="J1533" s="70"/>
      <c r="K1533" s="70"/>
      <c r="L1533" s="70"/>
      <c r="M1533" s="70"/>
      <c r="N1533" s="70"/>
      <c r="O1533" s="70"/>
      <c r="P1533" s="70"/>
      <c r="Q1533" s="70"/>
      <c r="R1533" s="70"/>
      <c r="S1533" s="70"/>
      <c r="T1533" s="70"/>
      <c r="U1533" s="70"/>
      <c r="V1533" s="70"/>
      <c r="W1533" s="70"/>
      <c r="X1533" s="70"/>
      <c r="Y1533" s="70"/>
      <c r="Z1533" s="70"/>
      <c r="AA1533" s="70"/>
      <c r="AB1533" s="70"/>
      <c r="AC1533" s="70"/>
      <c r="AD1533" s="70"/>
      <c r="AE1533" s="70"/>
      <c r="AF1533" s="70"/>
      <c r="AG1533" s="70"/>
      <c r="AH1533" s="70"/>
      <c r="AI1533" s="70"/>
      <c r="AJ1533" s="70"/>
      <c r="AK1533" s="70"/>
      <c r="AL1533" s="70">
        <v>1000</v>
      </c>
      <c r="AM1533" s="70">
        <v>738.91323899999998</v>
      </c>
      <c r="AN1533" s="70">
        <v>1000</v>
      </c>
      <c r="AO1533" s="70">
        <v>738.91323899999998</v>
      </c>
    </row>
    <row r="1534" spans="1:41" x14ac:dyDescent="0.25">
      <c r="A1534" s="72">
        <v>17193</v>
      </c>
      <c r="B1534" s="70"/>
      <c r="C1534" s="70"/>
      <c r="D1534" s="70"/>
      <c r="E1534" s="70"/>
      <c r="F1534" s="70"/>
      <c r="G1534" s="70"/>
      <c r="H1534" s="70"/>
      <c r="I1534" s="70"/>
      <c r="J1534" s="70"/>
      <c r="K1534" s="70"/>
      <c r="L1534" s="70"/>
      <c r="M1534" s="70"/>
      <c r="N1534" s="70"/>
      <c r="O1534" s="70"/>
      <c r="P1534" s="70"/>
      <c r="Q1534" s="70"/>
      <c r="R1534" s="70"/>
      <c r="S1534" s="70"/>
      <c r="T1534" s="70"/>
      <c r="U1534" s="70"/>
      <c r="V1534" s="70"/>
      <c r="W1534" s="70"/>
      <c r="X1534" s="70">
        <v>14700</v>
      </c>
      <c r="Y1534" s="70">
        <v>15567.635834000001</v>
      </c>
      <c r="Z1534" s="70"/>
      <c r="AA1534" s="70"/>
      <c r="AB1534" s="70"/>
      <c r="AC1534" s="70"/>
      <c r="AD1534" s="70"/>
      <c r="AE1534" s="70"/>
      <c r="AF1534" s="70"/>
      <c r="AG1534" s="70"/>
      <c r="AH1534" s="70"/>
      <c r="AI1534" s="70"/>
      <c r="AJ1534" s="70"/>
      <c r="AK1534" s="70"/>
      <c r="AL1534" s="70"/>
      <c r="AM1534" s="70"/>
      <c r="AN1534" s="70">
        <v>14700</v>
      </c>
      <c r="AO1534" s="70">
        <v>15567.635834000001</v>
      </c>
    </row>
    <row r="1535" spans="1:41" x14ac:dyDescent="0.25">
      <c r="A1535" s="72">
        <v>17202</v>
      </c>
      <c r="B1535" s="70"/>
      <c r="C1535" s="70"/>
      <c r="D1535" s="70"/>
      <c r="E1535" s="70"/>
      <c r="F1535" s="70"/>
      <c r="G1535" s="70"/>
      <c r="H1535" s="70"/>
      <c r="I1535" s="70"/>
      <c r="J1535" s="70"/>
      <c r="K1535" s="70"/>
      <c r="L1535" s="70"/>
      <c r="M1535" s="70"/>
      <c r="N1535" s="70"/>
      <c r="O1535" s="70"/>
      <c r="P1535" s="70"/>
      <c r="Q1535" s="70"/>
      <c r="R1535" s="70"/>
      <c r="S1535" s="70"/>
      <c r="T1535" s="70"/>
      <c r="U1535" s="70"/>
      <c r="V1535" s="70"/>
      <c r="W1535" s="70"/>
      <c r="X1535" s="70"/>
      <c r="Y1535" s="70"/>
      <c r="Z1535" s="70"/>
      <c r="AA1535" s="70"/>
      <c r="AB1535" s="70">
        <v>13953</v>
      </c>
      <c r="AC1535" s="70">
        <v>17022.753292000001</v>
      </c>
      <c r="AD1535" s="70"/>
      <c r="AE1535" s="70"/>
      <c r="AF1535" s="70"/>
      <c r="AG1535" s="70"/>
      <c r="AH1535" s="70"/>
      <c r="AI1535" s="70"/>
      <c r="AJ1535" s="70"/>
      <c r="AK1535" s="70"/>
      <c r="AL1535" s="70"/>
      <c r="AM1535" s="70"/>
      <c r="AN1535" s="70">
        <v>13953</v>
      </c>
      <c r="AO1535" s="70">
        <v>17022.753292000001</v>
      </c>
    </row>
    <row r="1536" spans="1:41" x14ac:dyDescent="0.25">
      <c r="A1536" s="72">
        <v>17223</v>
      </c>
      <c r="B1536" s="70"/>
      <c r="C1536" s="70"/>
      <c r="D1536" s="70"/>
      <c r="E1536" s="70"/>
      <c r="F1536" s="70"/>
      <c r="G1536" s="70"/>
      <c r="H1536" s="70"/>
      <c r="I1536" s="70"/>
      <c r="J1536" s="70"/>
      <c r="K1536" s="70"/>
      <c r="L1536" s="70"/>
      <c r="M1536" s="70"/>
      <c r="N1536" s="70"/>
      <c r="O1536" s="70"/>
      <c r="P1536" s="70"/>
      <c r="Q1536" s="70"/>
      <c r="R1536" s="70"/>
      <c r="S1536" s="70"/>
      <c r="T1536" s="70"/>
      <c r="U1536" s="70"/>
      <c r="V1536" s="70"/>
      <c r="W1536" s="70"/>
      <c r="X1536" s="70"/>
      <c r="Y1536" s="70"/>
      <c r="Z1536" s="70"/>
      <c r="AA1536" s="70"/>
      <c r="AB1536" s="70">
        <v>1013</v>
      </c>
      <c r="AC1536" s="70">
        <v>80.179238999999995</v>
      </c>
      <c r="AD1536" s="70"/>
      <c r="AE1536" s="70"/>
      <c r="AF1536" s="70"/>
      <c r="AG1536" s="70"/>
      <c r="AH1536" s="70"/>
      <c r="AI1536" s="70"/>
      <c r="AJ1536" s="70"/>
      <c r="AK1536" s="70"/>
      <c r="AL1536" s="70"/>
      <c r="AM1536" s="70"/>
      <c r="AN1536" s="70">
        <v>1013</v>
      </c>
      <c r="AO1536" s="70">
        <v>80.179238999999995</v>
      </c>
    </row>
    <row r="1537" spans="1:41" x14ac:dyDescent="0.25">
      <c r="A1537" s="72">
        <v>17275</v>
      </c>
      <c r="B1537" s="70"/>
      <c r="C1537" s="70"/>
      <c r="D1537" s="70"/>
      <c r="E1537" s="70"/>
      <c r="F1537" s="70"/>
      <c r="G1537" s="70"/>
      <c r="H1537" s="70"/>
      <c r="I1537" s="70"/>
      <c r="J1537" s="70"/>
      <c r="K1537" s="70"/>
      <c r="L1537" s="70"/>
      <c r="M1537" s="70"/>
      <c r="N1537" s="70">
        <v>14300</v>
      </c>
      <c r="O1537" s="70">
        <v>6692.1298229999993</v>
      </c>
      <c r="P1537" s="70"/>
      <c r="Q1537" s="70"/>
      <c r="R1537" s="70"/>
      <c r="S1537" s="70"/>
      <c r="T1537" s="70"/>
      <c r="U1537" s="70"/>
      <c r="V1537" s="70"/>
      <c r="W1537" s="70"/>
      <c r="X1537" s="70"/>
      <c r="Y1537" s="70"/>
      <c r="Z1537" s="70"/>
      <c r="AA1537" s="70"/>
      <c r="AB1537" s="70"/>
      <c r="AC1537" s="70"/>
      <c r="AD1537" s="70"/>
      <c r="AE1537" s="70"/>
      <c r="AF1537" s="70"/>
      <c r="AG1537" s="70"/>
      <c r="AH1537" s="70"/>
      <c r="AI1537" s="70"/>
      <c r="AJ1537" s="70"/>
      <c r="AK1537" s="70"/>
      <c r="AL1537" s="70"/>
      <c r="AM1537" s="70"/>
      <c r="AN1537" s="70">
        <v>14300</v>
      </c>
      <c r="AO1537" s="70">
        <v>6692.1298229999993</v>
      </c>
    </row>
    <row r="1538" spans="1:41" x14ac:dyDescent="0.25">
      <c r="A1538" s="72">
        <v>17281</v>
      </c>
      <c r="B1538" s="70"/>
      <c r="C1538" s="70"/>
      <c r="D1538" s="70"/>
      <c r="E1538" s="70"/>
      <c r="F1538" s="70"/>
      <c r="G1538" s="70"/>
      <c r="H1538" s="70"/>
      <c r="I1538" s="70"/>
      <c r="J1538" s="70"/>
      <c r="K1538" s="70"/>
      <c r="L1538" s="70"/>
      <c r="M1538" s="70"/>
      <c r="N1538" s="70">
        <v>22200</v>
      </c>
      <c r="O1538" s="70">
        <v>18547.504860000001</v>
      </c>
      <c r="P1538" s="70"/>
      <c r="Q1538" s="70"/>
      <c r="R1538" s="70"/>
      <c r="S1538" s="70"/>
      <c r="T1538" s="70"/>
      <c r="U1538" s="70"/>
      <c r="V1538" s="70"/>
      <c r="W1538" s="70"/>
      <c r="X1538" s="70"/>
      <c r="Y1538" s="70"/>
      <c r="Z1538" s="70"/>
      <c r="AA1538" s="70"/>
      <c r="AB1538" s="70"/>
      <c r="AC1538" s="70"/>
      <c r="AD1538" s="70"/>
      <c r="AE1538" s="70"/>
      <c r="AF1538" s="70"/>
      <c r="AG1538" s="70"/>
      <c r="AH1538" s="70"/>
      <c r="AI1538" s="70"/>
      <c r="AJ1538" s="70"/>
      <c r="AK1538" s="70"/>
      <c r="AL1538" s="70"/>
      <c r="AM1538" s="70"/>
      <c r="AN1538" s="70">
        <v>22200</v>
      </c>
      <c r="AO1538" s="70">
        <v>18547.504860000001</v>
      </c>
    </row>
    <row r="1539" spans="1:41" x14ac:dyDescent="0.25">
      <c r="A1539" s="72">
        <v>17325</v>
      </c>
      <c r="B1539" s="70"/>
      <c r="C1539" s="70"/>
      <c r="D1539" s="70"/>
      <c r="E1539" s="70"/>
      <c r="F1539" s="70"/>
      <c r="G1539" s="70"/>
      <c r="H1539" s="70"/>
      <c r="I1539" s="70"/>
      <c r="J1539" s="70"/>
      <c r="K1539" s="70"/>
      <c r="L1539" s="70"/>
      <c r="M1539" s="70"/>
      <c r="N1539" s="70"/>
      <c r="O1539" s="70"/>
      <c r="P1539" s="70"/>
      <c r="Q1539" s="70"/>
      <c r="R1539" s="70"/>
      <c r="S1539" s="70"/>
      <c r="T1539" s="70"/>
      <c r="U1539" s="70"/>
      <c r="V1539" s="70"/>
      <c r="W1539" s="70"/>
      <c r="X1539" s="70"/>
      <c r="Y1539" s="70"/>
      <c r="Z1539" s="70"/>
      <c r="AA1539" s="70"/>
      <c r="AB1539" s="70">
        <v>21253</v>
      </c>
      <c r="AC1539" s="70">
        <v>36867.362485999998</v>
      </c>
      <c r="AD1539" s="70"/>
      <c r="AE1539" s="70"/>
      <c r="AF1539" s="70"/>
      <c r="AG1539" s="70"/>
      <c r="AH1539" s="70"/>
      <c r="AI1539" s="70"/>
      <c r="AJ1539" s="70"/>
      <c r="AK1539" s="70"/>
      <c r="AL1539" s="70"/>
      <c r="AM1539" s="70"/>
      <c r="AN1539" s="70">
        <v>21253</v>
      </c>
      <c r="AO1539" s="70">
        <v>36867.362485999998</v>
      </c>
    </row>
    <row r="1540" spans="1:41" x14ac:dyDescent="0.25">
      <c r="A1540" s="72">
        <v>17337</v>
      </c>
      <c r="B1540" s="70"/>
      <c r="C1540" s="70"/>
      <c r="D1540" s="70"/>
      <c r="E1540" s="70"/>
      <c r="F1540" s="70"/>
      <c r="G1540" s="70"/>
      <c r="H1540" s="70"/>
      <c r="I1540" s="70"/>
      <c r="J1540" s="70"/>
      <c r="K1540" s="70"/>
      <c r="L1540" s="70"/>
      <c r="M1540" s="70"/>
      <c r="N1540" s="70"/>
      <c r="O1540" s="70"/>
      <c r="P1540" s="70"/>
      <c r="Q1540" s="70"/>
      <c r="R1540" s="70"/>
      <c r="S1540" s="70"/>
      <c r="T1540" s="70"/>
      <c r="U1540" s="70"/>
      <c r="V1540" s="70"/>
      <c r="W1540" s="70"/>
      <c r="X1540" s="70"/>
      <c r="Y1540" s="70"/>
      <c r="Z1540" s="70"/>
      <c r="AA1540" s="70"/>
      <c r="AB1540" s="70"/>
      <c r="AC1540" s="70"/>
      <c r="AD1540" s="70"/>
      <c r="AE1540" s="70"/>
      <c r="AF1540" s="70"/>
      <c r="AG1540" s="70"/>
      <c r="AH1540" s="70">
        <v>3400</v>
      </c>
      <c r="AI1540" s="70">
        <v>1604.998</v>
      </c>
      <c r="AJ1540" s="70"/>
      <c r="AK1540" s="70"/>
      <c r="AL1540" s="70"/>
      <c r="AM1540" s="70"/>
      <c r="AN1540" s="70">
        <v>3400</v>
      </c>
      <c r="AO1540" s="70">
        <v>1604.998</v>
      </c>
    </row>
    <row r="1541" spans="1:41" x14ac:dyDescent="0.25">
      <c r="A1541" s="72">
        <v>17403</v>
      </c>
      <c r="B1541" s="70"/>
      <c r="C1541" s="70"/>
      <c r="D1541" s="70"/>
      <c r="E1541" s="70"/>
      <c r="F1541" s="70"/>
      <c r="G1541" s="70"/>
      <c r="H1541" s="70"/>
      <c r="I1541" s="70"/>
      <c r="J1541" s="70"/>
      <c r="K1541" s="70"/>
      <c r="L1541" s="70"/>
      <c r="M1541" s="70"/>
      <c r="N1541" s="70"/>
      <c r="O1541" s="70"/>
      <c r="P1541" s="70"/>
      <c r="Q1541" s="70"/>
      <c r="R1541" s="70"/>
      <c r="S1541" s="70"/>
      <c r="T1541" s="70"/>
      <c r="U1541" s="70"/>
      <c r="V1541" s="70"/>
      <c r="W1541" s="70"/>
      <c r="X1541" s="70"/>
      <c r="Y1541" s="70"/>
      <c r="Z1541" s="70"/>
      <c r="AA1541" s="70"/>
      <c r="AB1541" s="70"/>
      <c r="AC1541" s="70"/>
      <c r="AD1541" s="70"/>
      <c r="AE1541" s="70"/>
      <c r="AF1541" s="70">
        <v>17300</v>
      </c>
      <c r="AG1541" s="70">
        <v>12222.269944</v>
      </c>
      <c r="AH1541" s="70"/>
      <c r="AI1541" s="70"/>
      <c r="AJ1541" s="70"/>
      <c r="AK1541" s="70"/>
      <c r="AL1541" s="70"/>
      <c r="AM1541" s="70"/>
      <c r="AN1541" s="70">
        <v>17300</v>
      </c>
      <c r="AO1541" s="70">
        <v>12222.269944</v>
      </c>
    </row>
    <row r="1542" spans="1:41" x14ac:dyDescent="0.25">
      <c r="A1542" s="72">
        <v>17405</v>
      </c>
      <c r="B1542" s="70"/>
      <c r="C1542" s="70"/>
      <c r="D1542" s="70"/>
      <c r="E1542" s="70"/>
      <c r="F1542" s="70"/>
      <c r="G1542" s="70"/>
      <c r="H1542" s="70"/>
      <c r="I1542" s="70"/>
      <c r="J1542" s="70"/>
      <c r="K1542" s="70"/>
      <c r="L1542" s="70"/>
      <c r="M1542" s="70"/>
      <c r="N1542" s="70"/>
      <c r="O1542" s="70"/>
      <c r="P1542" s="70"/>
      <c r="Q1542" s="70"/>
      <c r="R1542" s="70"/>
      <c r="S1542" s="70"/>
      <c r="T1542" s="70"/>
      <c r="U1542" s="70"/>
      <c r="V1542" s="70"/>
      <c r="W1542" s="70"/>
      <c r="X1542" s="70"/>
      <c r="Y1542" s="70"/>
      <c r="Z1542" s="70"/>
      <c r="AA1542" s="70"/>
      <c r="AB1542" s="70"/>
      <c r="AC1542" s="70"/>
      <c r="AD1542" s="70"/>
      <c r="AE1542" s="70"/>
      <c r="AF1542" s="70">
        <v>22300</v>
      </c>
      <c r="AG1542" s="70">
        <v>19246.76886</v>
      </c>
      <c r="AH1542" s="70"/>
      <c r="AI1542" s="70"/>
      <c r="AJ1542" s="70"/>
      <c r="AK1542" s="70"/>
      <c r="AL1542" s="70"/>
      <c r="AM1542" s="70"/>
      <c r="AN1542" s="70">
        <v>22300</v>
      </c>
      <c r="AO1542" s="70">
        <v>19246.76886</v>
      </c>
    </row>
    <row r="1543" spans="1:41" x14ac:dyDescent="0.25">
      <c r="A1543" s="72">
        <v>17407</v>
      </c>
      <c r="B1543" s="70"/>
      <c r="C1543" s="70"/>
      <c r="D1543" s="70"/>
      <c r="E1543" s="70"/>
      <c r="F1543" s="70"/>
      <c r="G1543" s="70"/>
      <c r="H1543" s="70"/>
      <c r="I1543" s="70"/>
      <c r="J1543" s="70"/>
      <c r="K1543" s="70"/>
      <c r="L1543" s="70"/>
      <c r="M1543" s="70"/>
      <c r="N1543" s="70"/>
      <c r="O1543" s="70"/>
      <c r="P1543" s="70"/>
      <c r="Q1543" s="70"/>
      <c r="R1543" s="70"/>
      <c r="S1543" s="70"/>
      <c r="T1543" s="70"/>
      <c r="U1543" s="70"/>
      <c r="V1543" s="70"/>
      <c r="W1543" s="70"/>
      <c r="X1543" s="70"/>
      <c r="Y1543" s="70"/>
      <c r="Z1543" s="70"/>
      <c r="AA1543" s="70"/>
      <c r="AB1543" s="70"/>
      <c r="AC1543" s="70"/>
      <c r="AD1543" s="70"/>
      <c r="AE1543" s="70"/>
      <c r="AF1543" s="70">
        <v>19000</v>
      </c>
      <c r="AG1543" s="70">
        <v>14301.513632999999</v>
      </c>
      <c r="AH1543" s="70"/>
      <c r="AI1543" s="70"/>
      <c r="AJ1543" s="70"/>
      <c r="AK1543" s="70"/>
      <c r="AL1543" s="70"/>
      <c r="AM1543" s="70"/>
      <c r="AN1543" s="70">
        <v>19000</v>
      </c>
      <c r="AO1543" s="70">
        <v>14301.513632999999</v>
      </c>
    </row>
    <row r="1544" spans="1:41" x14ac:dyDescent="0.25">
      <c r="A1544" s="72">
        <v>17428</v>
      </c>
      <c r="B1544" s="70"/>
      <c r="C1544" s="70"/>
      <c r="D1544" s="70"/>
      <c r="E1544" s="70"/>
      <c r="F1544" s="70"/>
      <c r="G1544" s="70"/>
      <c r="H1544" s="70"/>
      <c r="I1544" s="70"/>
      <c r="J1544" s="70"/>
      <c r="K1544" s="70"/>
      <c r="L1544" s="70"/>
      <c r="M1544" s="70"/>
      <c r="N1544" s="70"/>
      <c r="O1544" s="70"/>
      <c r="P1544" s="70"/>
      <c r="Q1544" s="70"/>
      <c r="R1544" s="70"/>
      <c r="S1544" s="70"/>
      <c r="T1544" s="70"/>
      <c r="U1544" s="70"/>
      <c r="V1544" s="70"/>
      <c r="W1544" s="70"/>
      <c r="X1544" s="70"/>
      <c r="Y1544" s="70"/>
      <c r="Z1544" s="70"/>
      <c r="AA1544" s="70"/>
      <c r="AB1544" s="70">
        <v>18999</v>
      </c>
      <c r="AC1544" s="70">
        <v>5261.3097689999995</v>
      </c>
      <c r="AD1544" s="70"/>
      <c r="AE1544" s="70"/>
      <c r="AF1544" s="70"/>
      <c r="AG1544" s="70"/>
      <c r="AH1544" s="70"/>
      <c r="AI1544" s="70"/>
      <c r="AJ1544" s="70"/>
      <c r="AK1544" s="70"/>
      <c r="AL1544" s="70"/>
      <c r="AM1544" s="70"/>
      <c r="AN1544" s="70">
        <v>18999</v>
      </c>
      <c r="AO1544" s="70">
        <v>5261.3097689999995</v>
      </c>
    </row>
    <row r="1545" spans="1:41" x14ac:dyDescent="0.25">
      <c r="A1545" s="72">
        <v>17438</v>
      </c>
      <c r="B1545" s="70"/>
      <c r="C1545" s="70"/>
      <c r="D1545" s="70"/>
      <c r="E1545" s="70"/>
      <c r="F1545" s="70"/>
      <c r="G1545" s="70"/>
      <c r="H1545" s="70"/>
      <c r="I1545" s="70"/>
      <c r="J1545" s="70"/>
      <c r="K1545" s="70"/>
      <c r="L1545" s="70"/>
      <c r="M1545" s="70"/>
      <c r="N1545" s="70"/>
      <c r="O1545" s="70"/>
      <c r="P1545" s="70"/>
      <c r="Q1545" s="70"/>
      <c r="R1545" s="70"/>
      <c r="S1545" s="70"/>
      <c r="T1545" s="70"/>
      <c r="U1545" s="70"/>
      <c r="V1545" s="70"/>
      <c r="W1545" s="70"/>
      <c r="X1545" s="70"/>
      <c r="Y1545" s="70"/>
      <c r="Z1545" s="70"/>
      <c r="AA1545" s="70"/>
      <c r="AB1545" s="70">
        <v>4641</v>
      </c>
      <c r="AC1545" s="70">
        <v>8884.5191200000008</v>
      </c>
      <c r="AD1545" s="70"/>
      <c r="AE1545" s="70"/>
      <c r="AF1545" s="70"/>
      <c r="AG1545" s="70"/>
      <c r="AH1545" s="70"/>
      <c r="AI1545" s="70"/>
      <c r="AJ1545" s="70"/>
      <c r="AK1545" s="70"/>
      <c r="AL1545" s="70"/>
      <c r="AM1545" s="70"/>
      <c r="AN1545" s="70">
        <v>4641</v>
      </c>
      <c r="AO1545" s="70">
        <v>8884.5191200000008</v>
      </c>
    </row>
    <row r="1546" spans="1:41" x14ac:dyDescent="0.25">
      <c r="A1546" s="72">
        <v>17444</v>
      </c>
      <c r="B1546" s="70"/>
      <c r="C1546" s="70"/>
      <c r="D1546" s="70"/>
      <c r="E1546" s="70"/>
      <c r="F1546" s="70"/>
      <c r="G1546" s="70"/>
      <c r="H1546" s="70"/>
      <c r="I1546" s="70"/>
      <c r="J1546" s="70"/>
      <c r="K1546" s="70"/>
      <c r="L1546" s="70"/>
      <c r="M1546" s="70"/>
      <c r="N1546" s="70"/>
      <c r="O1546" s="70"/>
      <c r="P1546" s="70"/>
      <c r="Q1546" s="70"/>
      <c r="R1546" s="70"/>
      <c r="S1546" s="70"/>
      <c r="T1546" s="70"/>
      <c r="U1546" s="70"/>
      <c r="V1546" s="70"/>
      <c r="W1546" s="70"/>
      <c r="X1546" s="70"/>
      <c r="Y1546" s="70"/>
      <c r="Z1546" s="70"/>
      <c r="AA1546" s="70"/>
      <c r="AB1546" s="70">
        <v>2535</v>
      </c>
      <c r="AC1546" s="70">
        <v>1879.898866</v>
      </c>
      <c r="AD1546" s="70"/>
      <c r="AE1546" s="70"/>
      <c r="AF1546" s="70"/>
      <c r="AG1546" s="70"/>
      <c r="AH1546" s="70"/>
      <c r="AI1546" s="70"/>
      <c r="AJ1546" s="70"/>
      <c r="AK1546" s="70"/>
      <c r="AL1546" s="70"/>
      <c r="AM1546" s="70"/>
      <c r="AN1546" s="70">
        <v>2535</v>
      </c>
      <c r="AO1546" s="70">
        <v>1879.898866</v>
      </c>
    </row>
    <row r="1547" spans="1:41" x14ac:dyDescent="0.25">
      <c r="A1547" s="72">
        <v>17457</v>
      </c>
      <c r="B1547" s="70"/>
      <c r="C1547" s="70"/>
      <c r="D1547" s="70"/>
      <c r="E1547" s="70"/>
      <c r="F1547" s="70"/>
      <c r="G1547" s="70"/>
      <c r="H1547" s="70"/>
      <c r="I1547" s="70"/>
      <c r="J1547" s="70"/>
      <c r="K1547" s="70"/>
      <c r="L1547" s="70"/>
      <c r="M1547" s="70"/>
      <c r="N1547" s="70"/>
      <c r="O1547" s="70"/>
      <c r="P1547" s="70"/>
      <c r="Q1547" s="70"/>
      <c r="R1547" s="70"/>
      <c r="S1547" s="70"/>
      <c r="T1547" s="70"/>
      <c r="U1547" s="70"/>
      <c r="V1547" s="70"/>
      <c r="W1547" s="70"/>
      <c r="X1547" s="70"/>
      <c r="Y1547" s="70"/>
      <c r="Z1547" s="70"/>
      <c r="AA1547" s="70"/>
      <c r="AB1547" s="70">
        <v>10442</v>
      </c>
      <c r="AC1547" s="70">
        <v>5227.1113380000006</v>
      </c>
      <c r="AD1547" s="70"/>
      <c r="AE1547" s="70"/>
      <c r="AF1547" s="70"/>
      <c r="AG1547" s="70"/>
      <c r="AH1547" s="70"/>
      <c r="AI1547" s="70"/>
      <c r="AJ1547" s="70"/>
      <c r="AK1547" s="70"/>
      <c r="AL1547" s="70"/>
      <c r="AM1547" s="70"/>
      <c r="AN1547" s="70">
        <v>10442</v>
      </c>
      <c r="AO1547" s="70">
        <v>5227.1113380000006</v>
      </c>
    </row>
    <row r="1548" spans="1:41" x14ac:dyDescent="0.25">
      <c r="A1548" s="72">
        <v>17463</v>
      </c>
      <c r="B1548" s="70"/>
      <c r="C1548" s="70"/>
      <c r="D1548" s="70"/>
      <c r="E1548" s="70"/>
      <c r="F1548" s="70"/>
      <c r="G1548" s="70"/>
      <c r="H1548" s="70"/>
      <c r="I1548" s="70"/>
      <c r="J1548" s="70"/>
      <c r="K1548" s="70"/>
      <c r="L1548" s="70"/>
      <c r="M1548" s="70"/>
      <c r="N1548" s="70"/>
      <c r="O1548" s="70"/>
      <c r="P1548" s="70"/>
      <c r="Q1548" s="70"/>
      <c r="R1548" s="70"/>
      <c r="S1548" s="70"/>
      <c r="T1548" s="70"/>
      <c r="U1548" s="70"/>
      <c r="V1548" s="70"/>
      <c r="W1548" s="70"/>
      <c r="X1548" s="70"/>
      <c r="Y1548" s="70"/>
      <c r="Z1548" s="70"/>
      <c r="AA1548" s="70"/>
      <c r="AB1548" s="70">
        <v>14817</v>
      </c>
      <c r="AC1548" s="70">
        <v>10777.300827999999</v>
      </c>
      <c r="AD1548" s="70"/>
      <c r="AE1548" s="70"/>
      <c r="AF1548" s="70"/>
      <c r="AG1548" s="70"/>
      <c r="AH1548" s="70"/>
      <c r="AI1548" s="70"/>
      <c r="AJ1548" s="70"/>
      <c r="AK1548" s="70"/>
      <c r="AL1548" s="70"/>
      <c r="AM1548" s="70"/>
      <c r="AN1548" s="70">
        <v>14817</v>
      </c>
      <c r="AO1548" s="70">
        <v>10777.300827999999</v>
      </c>
    </row>
    <row r="1549" spans="1:41" x14ac:dyDescent="0.25">
      <c r="A1549" s="72">
        <v>17485</v>
      </c>
      <c r="B1549" s="70"/>
      <c r="C1549" s="70"/>
      <c r="D1549" s="70"/>
      <c r="E1549" s="70"/>
      <c r="F1549" s="70"/>
      <c r="G1549" s="70"/>
      <c r="H1549" s="70"/>
      <c r="I1549" s="70"/>
      <c r="J1549" s="70">
        <v>12000</v>
      </c>
      <c r="K1549" s="70">
        <v>7659.5236480000003</v>
      </c>
      <c r="L1549" s="70"/>
      <c r="M1549" s="70"/>
      <c r="N1549" s="70"/>
      <c r="O1549" s="70"/>
      <c r="P1549" s="70"/>
      <c r="Q1549" s="70"/>
      <c r="R1549" s="70"/>
      <c r="S1549" s="70"/>
      <c r="T1549" s="70"/>
      <c r="U1549" s="70"/>
      <c r="V1549" s="70"/>
      <c r="W1549" s="70"/>
      <c r="X1549" s="70"/>
      <c r="Y1549" s="70"/>
      <c r="Z1549" s="70"/>
      <c r="AA1549" s="70"/>
      <c r="AB1549" s="70"/>
      <c r="AC1549" s="70"/>
      <c r="AD1549" s="70"/>
      <c r="AE1549" s="70"/>
      <c r="AF1549" s="70"/>
      <c r="AG1549" s="70"/>
      <c r="AH1549" s="70"/>
      <c r="AI1549" s="70"/>
      <c r="AJ1549" s="70"/>
      <c r="AK1549" s="70"/>
      <c r="AL1549" s="70"/>
      <c r="AM1549" s="70"/>
      <c r="AN1549" s="70">
        <v>12000</v>
      </c>
      <c r="AO1549" s="70">
        <v>7659.5236480000003</v>
      </c>
    </row>
    <row r="1550" spans="1:41" x14ac:dyDescent="0.25">
      <c r="A1550" s="72">
        <v>17488</v>
      </c>
      <c r="B1550" s="70"/>
      <c r="C1550" s="70"/>
      <c r="D1550" s="70"/>
      <c r="E1550" s="70"/>
      <c r="F1550" s="70"/>
      <c r="G1550" s="70"/>
      <c r="H1550" s="70"/>
      <c r="I1550" s="70"/>
      <c r="J1550" s="70">
        <v>7000</v>
      </c>
      <c r="K1550" s="70">
        <v>5933.5452310000001</v>
      </c>
      <c r="L1550" s="70"/>
      <c r="M1550" s="70"/>
      <c r="N1550" s="70"/>
      <c r="O1550" s="70"/>
      <c r="P1550" s="70"/>
      <c r="Q1550" s="70"/>
      <c r="R1550" s="70"/>
      <c r="S1550" s="70"/>
      <c r="T1550" s="70"/>
      <c r="U1550" s="70"/>
      <c r="V1550" s="70"/>
      <c r="W1550" s="70"/>
      <c r="X1550" s="70"/>
      <c r="Y1550" s="70"/>
      <c r="Z1550" s="70"/>
      <c r="AA1550" s="70"/>
      <c r="AB1550" s="70"/>
      <c r="AC1550" s="70"/>
      <c r="AD1550" s="70"/>
      <c r="AE1550" s="70"/>
      <c r="AF1550" s="70"/>
      <c r="AG1550" s="70"/>
      <c r="AH1550" s="70"/>
      <c r="AI1550" s="70"/>
      <c r="AJ1550" s="70"/>
      <c r="AK1550" s="70"/>
      <c r="AL1550" s="70"/>
      <c r="AM1550" s="70"/>
      <c r="AN1550" s="70">
        <v>7000</v>
      </c>
      <c r="AO1550" s="70">
        <v>5933.5452310000001</v>
      </c>
    </row>
    <row r="1551" spans="1:41" x14ac:dyDescent="0.25">
      <c r="A1551" s="72">
        <v>17499</v>
      </c>
      <c r="B1551" s="70"/>
      <c r="C1551" s="70"/>
      <c r="D1551" s="70"/>
      <c r="E1551" s="70"/>
      <c r="F1551" s="70"/>
      <c r="G1551" s="70"/>
      <c r="H1551" s="70"/>
      <c r="I1551" s="70"/>
      <c r="J1551" s="70">
        <v>12300</v>
      </c>
      <c r="K1551" s="70">
        <v>10192.122082999998</v>
      </c>
      <c r="L1551" s="70"/>
      <c r="M1551" s="70"/>
      <c r="N1551" s="70"/>
      <c r="O1551" s="70"/>
      <c r="P1551" s="70"/>
      <c r="Q1551" s="70"/>
      <c r="R1551" s="70"/>
      <c r="S1551" s="70"/>
      <c r="T1551" s="70"/>
      <c r="U1551" s="70"/>
      <c r="V1551" s="70"/>
      <c r="W1551" s="70"/>
      <c r="X1551" s="70"/>
      <c r="Y1551" s="70"/>
      <c r="Z1551" s="70"/>
      <c r="AA1551" s="70"/>
      <c r="AB1551" s="70"/>
      <c r="AC1551" s="70"/>
      <c r="AD1551" s="70"/>
      <c r="AE1551" s="70"/>
      <c r="AF1551" s="70"/>
      <c r="AG1551" s="70"/>
      <c r="AH1551" s="70"/>
      <c r="AI1551" s="70"/>
      <c r="AJ1551" s="70"/>
      <c r="AK1551" s="70"/>
      <c r="AL1551" s="70"/>
      <c r="AM1551" s="70"/>
      <c r="AN1551" s="70">
        <v>12300</v>
      </c>
      <c r="AO1551" s="70">
        <v>10192.122082999998</v>
      </c>
    </row>
    <row r="1552" spans="1:41" x14ac:dyDescent="0.25">
      <c r="A1552" s="72">
        <v>17509</v>
      </c>
      <c r="B1552" s="70"/>
      <c r="C1552" s="70"/>
      <c r="D1552" s="70"/>
      <c r="E1552" s="70"/>
      <c r="F1552" s="70"/>
      <c r="G1552" s="70"/>
      <c r="H1552" s="70"/>
      <c r="I1552" s="70"/>
      <c r="J1552" s="70">
        <v>4000</v>
      </c>
      <c r="K1552" s="70">
        <v>3502.8373670000001</v>
      </c>
      <c r="L1552" s="70"/>
      <c r="M1552" s="70"/>
      <c r="N1552" s="70"/>
      <c r="O1552" s="70"/>
      <c r="P1552" s="70"/>
      <c r="Q1552" s="70"/>
      <c r="R1552" s="70"/>
      <c r="S1552" s="70"/>
      <c r="T1552" s="70"/>
      <c r="U1552" s="70"/>
      <c r="V1552" s="70"/>
      <c r="W1552" s="70"/>
      <c r="X1552" s="70"/>
      <c r="Y1552" s="70"/>
      <c r="Z1552" s="70"/>
      <c r="AA1552" s="70"/>
      <c r="AB1552" s="70"/>
      <c r="AC1552" s="70"/>
      <c r="AD1552" s="70"/>
      <c r="AE1552" s="70"/>
      <c r="AF1552" s="70"/>
      <c r="AG1552" s="70"/>
      <c r="AH1552" s="70"/>
      <c r="AI1552" s="70"/>
      <c r="AJ1552" s="70"/>
      <c r="AK1552" s="70"/>
      <c r="AL1552" s="70"/>
      <c r="AM1552" s="70"/>
      <c r="AN1552" s="70">
        <v>4000</v>
      </c>
      <c r="AO1552" s="70">
        <v>3502.8373670000001</v>
      </c>
    </row>
    <row r="1553" spans="1:41" x14ac:dyDescent="0.25">
      <c r="A1553" s="72">
        <v>17514</v>
      </c>
      <c r="B1553" s="70"/>
      <c r="C1553" s="70"/>
      <c r="D1553" s="70"/>
      <c r="E1553" s="70"/>
      <c r="F1553" s="70"/>
      <c r="G1553" s="70"/>
      <c r="H1553" s="70"/>
      <c r="I1553" s="70"/>
      <c r="J1553" s="70">
        <v>22500</v>
      </c>
      <c r="K1553" s="70">
        <v>18800.534387</v>
      </c>
      <c r="L1553" s="70"/>
      <c r="M1553" s="70"/>
      <c r="N1553" s="70"/>
      <c r="O1553" s="70"/>
      <c r="P1553" s="70"/>
      <c r="Q1553" s="70"/>
      <c r="R1553" s="70"/>
      <c r="S1553" s="70"/>
      <c r="T1553" s="70"/>
      <c r="U1553" s="70"/>
      <c r="V1553" s="70"/>
      <c r="W1553" s="70"/>
      <c r="X1553" s="70"/>
      <c r="Y1553" s="70"/>
      <c r="Z1553" s="70"/>
      <c r="AA1553" s="70"/>
      <c r="AB1553" s="70"/>
      <c r="AC1553" s="70"/>
      <c r="AD1553" s="70"/>
      <c r="AE1553" s="70"/>
      <c r="AF1553" s="70"/>
      <c r="AG1553" s="70"/>
      <c r="AH1553" s="70"/>
      <c r="AI1553" s="70"/>
      <c r="AJ1553" s="70"/>
      <c r="AK1553" s="70"/>
      <c r="AL1553" s="70"/>
      <c r="AM1553" s="70"/>
      <c r="AN1553" s="70">
        <v>22500</v>
      </c>
      <c r="AO1553" s="70">
        <v>18800.534387</v>
      </c>
    </row>
    <row r="1554" spans="1:41" x14ac:dyDescent="0.25">
      <c r="A1554" s="72">
        <v>17563</v>
      </c>
      <c r="B1554" s="70"/>
      <c r="C1554" s="70"/>
      <c r="D1554" s="70"/>
      <c r="E1554" s="70"/>
      <c r="F1554" s="70"/>
      <c r="G1554" s="70"/>
      <c r="H1554" s="70"/>
      <c r="I1554" s="70"/>
      <c r="J1554" s="70"/>
      <c r="K1554" s="70"/>
      <c r="L1554" s="70"/>
      <c r="M1554" s="70"/>
      <c r="N1554" s="70"/>
      <c r="O1554" s="70"/>
      <c r="P1554" s="70">
        <v>9000</v>
      </c>
      <c r="Q1554" s="70">
        <v>11157.107055</v>
      </c>
      <c r="R1554" s="70"/>
      <c r="S1554" s="70"/>
      <c r="T1554" s="70"/>
      <c r="U1554" s="70"/>
      <c r="V1554" s="70"/>
      <c r="W1554" s="70"/>
      <c r="X1554" s="70"/>
      <c r="Y1554" s="70"/>
      <c r="Z1554" s="70"/>
      <c r="AA1554" s="70"/>
      <c r="AB1554" s="70"/>
      <c r="AC1554" s="70"/>
      <c r="AD1554" s="70"/>
      <c r="AE1554" s="70"/>
      <c r="AF1554" s="70"/>
      <c r="AG1554" s="70"/>
      <c r="AH1554" s="70"/>
      <c r="AI1554" s="70"/>
      <c r="AJ1554" s="70"/>
      <c r="AK1554" s="70"/>
      <c r="AL1554" s="70"/>
      <c r="AM1554" s="70"/>
      <c r="AN1554" s="70">
        <v>9000</v>
      </c>
      <c r="AO1554" s="70">
        <v>11157.107055</v>
      </c>
    </row>
    <row r="1555" spans="1:41" x14ac:dyDescent="0.25">
      <c r="A1555" s="72">
        <v>17567</v>
      </c>
      <c r="B1555" s="70"/>
      <c r="C1555" s="70"/>
      <c r="D1555" s="70"/>
      <c r="E1555" s="70"/>
      <c r="F1555" s="70"/>
      <c r="G1555" s="70"/>
      <c r="H1555" s="70"/>
      <c r="I1555" s="70"/>
      <c r="J1555" s="70"/>
      <c r="K1555" s="70"/>
      <c r="L1555" s="70"/>
      <c r="M1555" s="70"/>
      <c r="N1555" s="70"/>
      <c r="O1555" s="70"/>
      <c r="P1555" s="70"/>
      <c r="Q1555" s="70"/>
      <c r="R1555" s="70"/>
      <c r="S1555" s="70"/>
      <c r="T1555" s="70"/>
      <c r="U1555" s="70"/>
      <c r="V1555" s="70"/>
      <c r="W1555" s="70"/>
      <c r="X1555" s="70"/>
      <c r="Y1555" s="70"/>
      <c r="Z1555" s="70"/>
      <c r="AA1555" s="70"/>
      <c r="AB1555" s="70">
        <v>7422</v>
      </c>
      <c r="AC1555" s="70">
        <v>8942.1610040000014</v>
      </c>
      <c r="AD1555" s="70"/>
      <c r="AE1555" s="70"/>
      <c r="AF1555" s="70"/>
      <c r="AG1555" s="70"/>
      <c r="AH1555" s="70"/>
      <c r="AI1555" s="70"/>
      <c r="AJ1555" s="70"/>
      <c r="AK1555" s="70"/>
      <c r="AL1555" s="70"/>
      <c r="AM1555" s="70"/>
      <c r="AN1555" s="70">
        <v>7422</v>
      </c>
      <c r="AO1555" s="70">
        <v>8942.1610040000014</v>
      </c>
    </row>
    <row r="1556" spans="1:41" x14ac:dyDescent="0.25">
      <c r="A1556" s="72">
        <v>17591</v>
      </c>
      <c r="B1556" s="70"/>
      <c r="C1556" s="70"/>
      <c r="D1556" s="70"/>
      <c r="E1556" s="70"/>
      <c r="F1556" s="70"/>
      <c r="G1556" s="70"/>
      <c r="H1556" s="70"/>
      <c r="I1556" s="70"/>
      <c r="J1556" s="70"/>
      <c r="K1556" s="70"/>
      <c r="L1556" s="70"/>
      <c r="M1556" s="70"/>
      <c r="N1556" s="70"/>
      <c r="O1556" s="70"/>
      <c r="P1556" s="70"/>
      <c r="Q1556" s="70"/>
      <c r="R1556" s="70"/>
      <c r="S1556" s="70"/>
      <c r="T1556" s="70"/>
      <c r="U1556" s="70"/>
      <c r="V1556" s="70"/>
      <c r="W1556" s="70"/>
      <c r="X1556" s="70"/>
      <c r="Y1556" s="70"/>
      <c r="Z1556" s="70"/>
      <c r="AA1556" s="70"/>
      <c r="AB1556" s="70">
        <v>7333</v>
      </c>
      <c r="AC1556" s="70">
        <v>7164.3273979999994</v>
      </c>
      <c r="AD1556" s="70"/>
      <c r="AE1556" s="70"/>
      <c r="AF1556" s="70"/>
      <c r="AG1556" s="70"/>
      <c r="AH1556" s="70"/>
      <c r="AI1556" s="70"/>
      <c r="AJ1556" s="70"/>
      <c r="AK1556" s="70"/>
      <c r="AL1556" s="70"/>
      <c r="AM1556" s="70"/>
      <c r="AN1556" s="70">
        <v>7333</v>
      </c>
      <c r="AO1556" s="70">
        <v>7164.3273979999994</v>
      </c>
    </row>
    <row r="1557" spans="1:41" x14ac:dyDescent="0.25">
      <c r="A1557" s="72">
        <v>17597</v>
      </c>
      <c r="B1557" s="70"/>
      <c r="C1557" s="70"/>
      <c r="D1557" s="70"/>
      <c r="E1557" s="70"/>
      <c r="F1557" s="70"/>
      <c r="G1557" s="70"/>
      <c r="H1557" s="70"/>
      <c r="I1557" s="70"/>
      <c r="J1557" s="70"/>
      <c r="K1557" s="70"/>
      <c r="L1557" s="70"/>
      <c r="M1557" s="70"/>
      <c r="N1557" s="70"/>
      <c r="O1557" s="70"/>
      <c r="P1557" s="70"/>
      <c r="Q1557" s="70"/>
      <c r="R1557" s="70">
        <v>18800</v>
      </c>
      <c r="S1557" s="70">
        <v>20769.738235000001</v>
      </c>
      <c r="T1557" s="70"/>
      <c r="U1557" s="70"/>
      <c r="V1557" s="70"/>
      <c r="W1557" s="70"/>
      <c r="X1557" s="70"/>
      <c r="Y1557" s="70"/>
      <c r="Z1557" s="70"/>
      <c r="AA1557" s="70"/>
      <c r="AB1557" s="70"/>
      <c r="AC1557" s="70"/>
      <c r="AD1557" s="70"/>
      <c r="AE1557" s="70"/>
      <c r="AF1557" s="70"/>
      <c r="AG1557" s="70"/>
      <c r="AH1557" s="70"/>
      <c r="AI1557" s="70"/>
      <c r="AJ1557" s="70"/>
      <c r="AK1557" s="70"/>
      <c r="AL1557" s="70"/>
      <c r="AM1557" s="70"/>
      <c r="AN1557" s="70">
        <v>18800</v>
      </c>
      <c r="AO1557" s="70">
        <v>20769.738235000001</v>
      </c>
    </row>
    <row r="1558" spans="1:41" x14ac:dyDescent="0.25">
      <c r="A1558" s="72">
        <v>17610</v>
      </c>
      <c r="B1558" s="70"/>
      <c r="C1558" s="70"/>
      <c r="D1558" s="70"/>
      <c r="E1558" s="70"/>
      <c r="F1558" s="70"/>
      <c r="G1558" s="70"/>
      <c r="H1558" s="70"/>
      <c r="I1558" s="70"/>
      <c r="J1558" s="70"/>
      <c r="K1558" s="70"/>
      <c r="L1558" s="70"/>
      <c r="M1558" s="70"/>
      <c r="N1558" s="70"/>
      <c r="O1558" s="70"/>
      <c r="P1558" s="70"/>
      <c r="Q1558" s="70"/>
      <c r="R1558" s="70"/>
      <c r="S1558" s="70"/>
      <c r="T1558" s="70"/>
      <c r="U1558" s="70"/>
      <c r="V1558" s="70"/>
      <c r="W1558" s="70"/>
      <c r="X1558" s="70"/>
      <c r="Y1558" s="70"/>
      <c r="Z1558" s="70"/>
      <c r="AA1558" s="70"/>
      <c r="AB1558" s="70">
        <v>7925</v>
      </c>
      <c r="AC1558" s="70">
        <v>8345.640671000001</v>
      </c>
      <c r="AD1558" s="70"/>
      <c r="AE1558" s="70"/>
      <c r="AF1558" s="70"/>
      <c r="AG1558" s="70"/>
      <c r="AH1558" s="70"/>
      <c r="AI1558" s="70"/>
      <c r="AJ1558" s="70"/>
      <c r="AK1558" s="70"/>
      <c r="AL1558" s="70"/>
      <c r="AM1558" s="70"/>
      <c r="AN1558" s="70">
        <v>7925</v>
      </c>
      <c r="AO1558" s="70">
        <v>8345.640671000001</v>
      </c>
    </row>
    <row r="1559" spans="1:41" x14ac:dyDescent="0.25">
      <c r="A1559" s="72">
        <v>17622</v>
      </c>
      <c r="B1559" s="70"/>
      <c r="C1559" s="70"/>
      <c r="D1559" s="70"/>
      <c r="E1559" s="70"/>
      <c r="F1559" s="70"/>
      <c r="G1559" s="70"/>
      <c r="H1559" s="70"/>
      <c r="I1559" s="70"/>
      <c r="J1559" s="70"/>
      <c r="K1559" s="70"/>
      <c r="L1559" s="70"/>
      <c r="M1559" s="70"/>
      <c r="N1559" s="70"/>
      <c r="O1559" s="70"/>
      <c r="P1559" s="70"/>
      <c r="Q1559" s="70"/>
      <c r="R1559" s="70"/>
      <c r="S1559" s="70"/>
      <c r="T1559" s="70"/>
      <c r="U1559" s="70"/>
      <c r="V1559" s="70"/>
      <c r="W1559" s="70"/>
      <c r="X1559" s="70"/>
      <c r="Y1559" s="70"/>
      <c r="Z1559" s="70"/>
      <c r="AA1559" s="70"/>
      <c r="AB1559" s="70">
        <v>28516</v>
      </c>
      <c r="AC1559" s="70">
        <v>23346.874808</v>
      </c>
      <c r="AD1559" s="70"/>
      <c r="AE1559" s="70"/>
      <c r="AF1559" s="70"/>
      <c r="AG1559" s="70"/>
      <c r="AH1559" s="70"/>
      <c r="AI1559" s="70"/>
      <c r="AJ1559" s="70"/>
      <c r="AK1559" s="70"/>
      <c r="AL1559" s="70"/>
      <c r="AM1559" s="70"/>
      <c r="AN1559" s="70">
        <v>28516</v>
      </c>
      <c r="AO1559" s="70">
        <v>23346.874808</v>
      </c>
    </row>
    <row r="1560" spans="1:41" x14ac:dyDescent="0.25">
      <c r="A1560" s="72">
        <v>17641</v>
      </c>
      <c r="B1560" s="70"/>
      <c r="C1560" s="70"/>
      <c r="D1560" s="70"/>
      <c r="E1560" s="70"/>
      <c r="F1560" s="70"/>
      <c r="G1560" s="70"/>
      <c r="H1560" s="70"/>
      <c r="I1560" s="70"/>
      <c r="J1560" s="70"/>
      <c r="K1560" s="70"/>
      <c r="L1560" s="70"/>
      <c r="M1560" s="70"/>
      <c r="N1560" s="70"/>
      <c r="O1560" s="70"/>
      <c r="P1560" s="70"/>
      <c r="Q1560" s="70"/>
      <c r="R1560" s="70"/>
      <c r="S1560" s="70"/>
      <c r="T1560" s="70"/>
      <c r="U1560" s="70"/>
      <c r="V1560" s="70"/>
      <c r="W1560" s="70"/>
      <c r="X1560" s="70"/>
      <c r="Y1560" s="70"/>
      <c r="Z1560" s="70"/>
      <c r="AA1560" s="70"/>
      <c r="AB1560" s="70">
        <v>16131</v>
      </c>
      <c r="AC1560" s="70">
        <v>19312.583267000002</v>
      </c>
      <c r="AD1560" s="70"/>
      <c r="AE1560" s="70"/>
      <c r="AF1560" s="70"/>
      <c r="AG1560" s="70"/>
      <c r="AH1560" s="70"/>
      <c r="AI1560" s="70"/>
      <c r="AJ1560" s="70"/>
      <c r="AK1560" s="70"/>
      <c r="AL1560" s="70"/>
      <c r="AM1560" s="70"/>
      <c r="AN1560" s="70">
        <v>16131</v>
      </c>
      <c r="AO1560" s="70">
        <v>19312.583267000002</v>
      </c>
    </row>
    <row r="1561" spans="1:41" x14ac:dyDescent="0.25">
      <c r="A1561" s="72">
        <v>17671</v>
      </c>
      <c r="B1561" s="70"/>
      <c r="C1561" s="70"/>
      <c r="D1561" s="70"/>
      <c r="E1561" s="70"/>
      <c r="F1561" s="70"/>
      <c r="G1561" s="70"/>
      <c r="H1561" s="70"/>
      <c r="I1561" s="70"/>
      <c r="J1561" s="70"/>
      <c r="K1561" s="70"/>
      <c r="L1561" s="70"/>
      <c r="M1561" s="70"/>
      <c r="N1561" s="70"/>
      <c r="O1561" s="70"/>
      <c r="P1561" s="70"/>
      <c r="Q1561" s="70"/>
      <c r="R1561" s="70"/>
      <c r="S1561" s="70"/>
      <c r="T1561" s="70"/>
      <c r="U1561" s="70"/>
      <c r="V1561" s="70"/>
      <c r="W1561" s="70"/>
      <c r="X1561" s="70"/>
      <c r="Y1561" s="70"/>
      <c r="Z1561" s="70"/>
      <c r="AA1561" s="70"/>
      <c r="AB1561" s="70">
        <v>5160</v>
      </c>
      <c r="AC1561" s="70">
        <v>1745.1440970000001</v>
      </c>
      <c r="AD1561" s="70"/>
      <c r="AE1561" s="70"/>
      <c r="AF1561" s="70"/>
      <c r="AG1561" s="70"/>
      <c r="AH1561" s="70"/>
      <c r="AI1561" s="70"/>
      <c r="AJ1561" s="70"/>
      <c r="AK1561" s="70"/>
      <c r="AL1561" s="70"/>
      <c r="AM1561" s="70"/>
      <c r="AN1561" s="70">
        <v>5160</v>
      </c>
      <c r="AO1561" s="70">
        <v>1745.1440970000001</v>
      </c>
    </row>
    <row r="1562" spans="1:41" x14ac:dyDescent="0.25">
      <c r="A1562" s="72">
        <v>17721</v>
      </c>
      <c r="B1562" s="70"/>
      <c r="C1562" s="70"/>
      <c r="D1562" s="70"/>
      <c r="E1562" s="70"/>
      <c r="F1562" s="70"/>
      <c r="G1562" s="70"/>
      <c r="H1562" s="70"/>
      <c r="I1562" s="70"/>
      <c r="J1562" s="70"/>
      <c r="K1562" s="70"/>
      <c r="L1562" s="70"/>
      <c r="M1562" s="70"/>
      <c r="N1562" s="70"/>
      <c r="O1562" s="70"/>
      <c r="P1562" s="70"/>
      <c r="Q1562" s="70"/>
      <c r="R1562" s="70"/>
      <c r="S1562" s="70"/>
      <c r="T1562" s="70"/>
      <c r="U1562" s="70"/>
      <c r="V1562" s="70"/>
      <c r="W1562" s="70"/>
      <c r="X1562" s="70"/>
      <c r="Y1562" s="70"/>
      <c r="Z1562" s="70"/>
      <c r="AA1562" s="70"/>
      <c r="AB1562" s="70">
        <v>34007</v>
      </c>
      <c r="AC1562" s="70">
        <v>37852.635437000004</v>
      </c>
      <c r="AD1562" s="70"/>
      <c r="AE1562" s="70"/>
      <c r="AF1562" s="70"/>
      <c r="AG1562" s="70"/>
      <c r="AH1562" s="70"/>
      <c r="AI1562" s="70"/>
      <c r="AJ1562" s="70"/>
      <c r="AK1562" s="70"/>
      <c r="AL1562" s="70"/>
      <c r="AM1562" s="70"/>
      <c r="AN1562" s="70">
        <v>34007</v>
      </c>
      <c r="AO1562" s="70">
        <v>37852.635437000004</v>
      </c>
    </row>
    <row r="1563" spans="1:41" x14ac:dyDescent="0.25">
      <c r="A1563" s="72">
        <v>17750</v>
      </c>
      <c r="B1563" s="70"/>
      <c r="C1563" s="70"/>
      <c r="D1563" s="70"/>
      <c r="E1563" s="70"/>
      <c r="F1563" s="70"/>
      <c r="G1563" s="70"/>
      <c r="H1563" s="70"/>
      <c r="I1563" s="70"/>
      <c r="J1563" s="70"/>
      <c r="K1563" s="70"/>
      <c r="L1563" s="70"/>
      <c r="M1563" s="70"/>
      <c r="N1563" s="70"/>
      <c r="O1563" s="70"/>
      <c r="P1563" s="70"/>
      <c r="Q1563" s="70"/>
      <c r="R1563" s="70"/>
      <c r="S1563" s="70"/>
      <c r="T1563" s="70"/>
      <c r="U1563" s="70"/>
      <c r="V1563" s="70"/>
      <c r="W1563" s="70"/>
      <c r="X1563" s="70"/>
      <c r="Y1563" s="70"/>
      <c r="Z1563" s="70"/>
      <c r="AA1563" s="70"/>
      <c r="AB1563" s="70">
        <v>4790</v>
      </c>
      <c r="AC1563" s="70">
        <v>6367.145673</v>
      </c>
      <c r="AD1563" s="70"/>
      <c r="AE1563" s="70"/>
      <c r="AF1563" s="70"/>
      <c r="AG1563" s="70"/>
      <c r="AH1563" s="70"/>
      <c r="AI1563" s="70"/>
      <c r="AJ1563" s="70"/>
      <c r="AK1563" s="70"/>
      <c r="AL1563" s="70"/>
      <c r="AM1563" s="70"/>
      <c r="AN1563" s="70">
        <v>4790</v>
      </c>
      <c r="AO1563" s="70">
        <v>6367.145673</v>
      </c>
    </row>
    <row r="1564" spans="1:41" x14ac:dyDescent="0.25">
      <c r="A1564" s="72">
        <v>17754</v>
      </c>
      <c r="B1564" s="70"/>
      <c r="C1564" s="70"/>
      <c r="D1564" s="70"/>
      <c r="E1564" s="70"/>
      <c r="F1564" s="70"/>
      <c r="G1564" s="70"/>
      <c r="H1564" s="70"/>
      <c r="I1564" s="70"/>
      <c r="J1564" s="70"/>
      <c r="K1564" s="70"/>
      <c r="L1564" s="70"/>
      <c r="M1564" s="70"/>
      <c r="N1564" s="70"/>
      <c r="O1564" s="70"/>
      <c r="P1564" s="70"/>
      <c r="Q1564" s="70"/>
      <c r="R1564" s="70"/>
      <c r="S1564" s="70"/>
      <c r="T1564" s="70"/>
      <c r="U1564" s="70"/>
      <c r="V1564" s="70"/>
      <c r="W1564" s="70"/>
      <c r="X1564" s="70"/>
      <c r="Y1564" s="70"/>
      <c r="Z1564" s="70"/>
      <c r="AA1564" s="70"/>
      <c r="AB1564" s="70">
        <v>6310</v>
      </c>
      <c r="AC1564" s="70">
        <v>8485.1838229999994</v>
      </c>
      <c r="AD1564" s="70"/>
      <c r="AE1564" s="70"/>
      <c r="AF1564" s="70"/>
      <c r="AG1564" s="70"/>
      <c r="AH1564" s="70"/>
      <c r="AI1564" s="70"/>
      <c r="AJ1564" s="70"/>
      <c r="AK1564" s="70"/>
      <c r="AL1564" s="70"/>
      <c r="AM1564" s="70"/>
      <c r="AN1564" s="70">
        <v>6310</v>
      </c>
      <c r="AO1564" s="70">
        <v>8485.1838229999994</v>
      </c>
    </row>
    <row r="1565" spans="1:41" x14ac:dyDescent="0.25">
      <c r="A1565" s="72">
        <v>17760</v>
      </c>
      <c r="B1565" s="70"/>
      <c r="C1565" s="70"/>
      <c r="D1565" s="70"/>
      <c r="E1565" s="70"/>
      <c r="F1565" s="70">
        <v>6800</v>
      </c>
      <c r="G1565" s="70">
        <v>1331.2434370000001</v>
      </c>
      <c r="H1565" s="70"/>
      <c r="I1565" s="70"/>
      <c r="J1565" s="70"/>
      <c r="K1565" s="70"/>
      <c r="L1565" s="70"/>
      <c r="M1565" s="70"/>
      <c r="N1565" s="70"/>
      <c r="O1565" s="70"/>
      <c r="P1565" s="70"/>
      <c r="Q1565" s="70"/>
      <c r="R1565" s="70"/>
      <c r="S1565" s="70"/>
      <c r="T1565" s="70"/>
      <c r="U1565" s="70"/>
      <c r="V1565" s="70"/>
      <c r="W1565" s="70"/>
      <c r="X1565" s="70"/>
      <c r="Y1565" s="70"/>
      <c r="Z1565" s="70"/>
      <c r="AA1565" s="70"/>
      <c r="AB1565" s="70"/>
      <c r="AC1565" s="70"/>
      <c r="AD1565" s="70"/>
      <c r="AE1565" s="70"/>
      <c r="AF1565" s="70"/>
      <c r="AG1565" s="70"/>
      <c r="AH1565" s="70"/>
      <c r="AI1565" s="70"/>
      <c r="AJ1565" s="70"/>
      <c r="AK1565" s="70"/>
      <c r="AL1565" s="70"/>
      <c r="AM1565" s="70"/>
      <c r="AN1565" s="70">
        <v>6800</v>
      </c>
      <c r="AO1565" s="70">
        <v>1331.2434370000001</v>
      </c>
    </row>
    <row r="1566" spans="1:41" x14ac:dyDescent="0.25">
      <c r="A1566" s="72">
        <v>17764</v>
      </c>
      <c r="B1566" s="70"/>
      <c r="C1566" s="70"/>
      <c r="D1566" s="70"/>
      <c r="E1566" s="70"/>
      <c r="F1566" s="70"/>
      <c r="G1566" s="70"/>
      <c r="H1566" s="70"/>
      <c r="I1566" s="70"/>
      <c r="J1566" s="70"/>
      <c r="K1566" s="70"/>
      <c r="L1566" s="70"/>
      <c r="M1566" s="70"/>
      <c r="N1566" s="70"/>
      <c r="O1566" s="70"/>
      <c r="P1566" s="70"/>
      <c r="Q1566" s="70"/>
      <c r="R1566" s="70"/>
      <c r="S1566" s="70"/>
      <c r="T1566" s="70"/>
      <c r="U1566" s="70"/>
      <c r="V1566" s="70"/>
      <c r="W1566" s="70"/>
      <c r="X1566" s="70"/>
      <c r="Y1566" s="70"/>
      <c r="Z1566" s="70"/>
      <c r="AA1566" s="70"/>
      <c r="AB1566" s="70">
        <v>10737</v>
      </c>
      <c r="AC1566" s="70">
        <v>10504.152876</v>
      </c>
      <c r="AD1566" s="70"/>
      <c r="AE1566" s="70"/>
      <c r="AF1566" s="70"/>
      <c r="AG1566" s="70"/>
      <c r="AH1566" s="70"/>
      <c r="AI1566" s="70"/>
      <c r="AJ1566" s="70"/>
      <c r="AK1566" s="70"/>
      <c r="AL1566" s="70"/>
      <c r="AM1566" s="70"/>
      <c r="AN1566" s="70">
        <v>10737</v>
      </c>
      <c r="AO1566" s="70">
        <v>10504.152876</v>
      </c>
    </row>
    <row r="1567" spans="1:41" x14ac:dyDescent="0.25">
      <c r="A1567" s="72">
        <v>17786</v>
      </c>
      <c r="B1567" s="70"/>
      <c r="C1567" s="70"/>
      <c r="D1567" s="70">
        <v>31300</v>
      </c>
      <c r="E1567" s="70">
        <v>19803.886704</v>
      </c>
      <c r="F1567" s="70"/>
      <c r="G1567" s="70"/>
      <c r="H1567" s="70"/>
      <c r="I1567" s="70"/>
      <c r="J1567" s="70"/>
      <c r="K1567" s="70"/>
      <c r="L1567" s="70"/>
      <c r="M1567" s="70"/>
      <c r="N1567" s="70"/>
      <c r="O1567" s="70"/>
      <c r="P1567" s="70"/>
      <c r="Q1567" s="70"/>
      <c r="R1567" s="70"/>
      <c r="S1567" s="70"/>
      <c r="T1567" s="70"/>
      <c r="U1567" s="70"/>
      <c r="V1567" s="70"/>
      <c r="W1567" s="70"/>
      <c r="X1567" s="70"/>
      <c r="Y1567" s="70"/>
      <c r="Z1567" s="70"/>
      <c r="AA1567" s="70"/>
      <c r="AB1567" s="70"/>
      <c r="AC1567" s="70"/>
      <c r="AD1567" s="70"/>
      <c r="AE1567" s="70"/>
      <c r="AF1567" s="70"/>
      <c r="AG1567" s="70"/>
      <c r="AH1567" s="70"/>
      <c r="AI1567" s="70"/>
      <c r="AJ1567" s="70"/>
      <c r="AK1567" s="70"/>
      <c r="AL1567" s="70"/>
      <c r="AM1567" s="70"/>
      <c r="AN1567" s="70">
        <v>31300</v>
      </c>
      <c r="AO1567" s="70">
        <v>19803.886704</v>
      </c>
    </row>
    <row r="1568" spans="1:41" x14ac:dyDescent="0.25">
      <c r="A1568" s="72">
        <v>17789</v>
      </c>
      <c r="B1568" s="70"/>
      <c r="C1568" s="70"/>
      <c r="D1568" s="70"/>
      <c r="E1568" s="70"/>
      <c r="F1568" s="70"/>
      <c r="G1568" s="70"/>
      <c r="H1568" s="70"/>
      <c r="I1568" s="70"/>
      <c r="J1568" s="70"/>
      <c r="K1568" s="70"/>
      <c r="L1568" s="70"/>
      <c r="M1568" s="70"/>
      <c r="N1568" s="70"/>
      <c r="O1568" s="70"/>
      <c r="P1568" s="70"/>
      <c r="Q1568" s="70"/>
      <c r="R1568" s="70"/>
      <c r="S1568" s="70"/>
      <c r="T1568" s="70"/>
      <c r="U1568" s="70"/>
      <c r="V1568" s="70">
        <v>20300</v>
      </c>
      <c r="W1568" s="70">
        <v>18900.691467999997</v>
      </c>
      <c r="X1568" s="70"/>
      <c r="Y1568" s="70"/>
      <c r="Z1568" s="70"/>
      <c r="AA1568" s="70"/>
      <c r="AB1568" s="70"/>
      <c r="AC1568" s="70"/>
      <c r="AD1568" s="70"/>
      <c r="AE1568" s="70"/>
      <c r="AF1568" s="70"/>
      <c r="AG1568" s="70"/>
      <c r="AH1568" s="70"/>
      <c r="AI1568" s="70"/>
      <c r="AJ1568" s="70"/>
      <c r="AK1568" s="70"/>
      <c r="AL1568" s="70"/>
      <c r="AM1568" s="70"/>
      <c r="AN1568" s="70">
        <v>20300</v>
      </c>
      <c r="AO1568" s="70">
        <v>18900.691467999997</v>
      </c>
    </row>
    <row r="1569" spans="1:41" x14ac:dyDescent="0.25">
      <c r="A1569" s="72">
        <v>17792</v>
      </c>
      <c r="B1569" s="70"/>
      <c r="C1569" s="70"/>
      <c r="D1569" s="70"/>
      <c r="E1569" s="70"/>
      <c r="F1569" s="70"/>
      <c r="G1569" s="70"/>
      <c r="H1569" s="70"/>
      <c r="I1569" s="70"/>
      <c r="J1569" s="70"/>
      <c r="K1569" s="70"/>
      <c r="L1569" s="70"/>
      <c r="M1569" s="70"/>
      <c r="N1569" s="70"/>
      <c r="O1569" s="70"/>
      <c r="P1569" s="70"/>
      <c r="Q1569" s="70"/>
      <c r="R1569" s="70"/>
      <c r="S1569" s="70"/>
      <c r="T1569" s="70"/>
      <c r="U1569" s="70"/>
      <c r="V1569" s="70"/>
      <c r="W1569" s="70"/>
      <c r="X1569" s="70"/>
      <c r="Y1569" s="70"/>
      <c r="Z1569" s="70"/>
      <c r="AA1569" s="70"/>
      <c r="AB1569" s="70"/>
      <c r="AC1569" s="70"/>
      <c r="AD1569" s="70"/>
      <c r="AE1569" s="70"/>
      <c r="AF1569" s="70"/>
      <c r="AG1569" s="70"/>
      <c r="AH1569" s="70"/>
      <c r="AI1569" s="70"/>
      <c r="AJ1569" s="70"/>
      <c r="AK1569" s="70"/>
      <c r="AL1569" s="70">
        <v>500</v>
      </c>
      <c r="AM1569" s="70">
        <v>252.40531499999997</v>
      </c>
      <c r="AN1569" s="70">
        <v>500</v>
      </c>
      <c r="AO1569" s="70">
        <v>252.40531499999997</v>
      </c>
    </row>
    <row r="1570" spans="1:41" x14ac:dyDescent="0.25">
      <c r="A1570" s="72">
        <v>17814</v>
      </c>
      <c r="B1570" s="70"/>
      <c r="C1570" s="70"/>
      <c r="D1570" s="70"/>
      <c r="E1570" s="70"/>
      <c r="F1570" s="70"/>
      <c r="G1570" s="70"/>
      <c r="H1570" s="70"/>
      <c r="I1570" s="70"/>
      <c r="J1570" s="70"/>
      <c r="K1570" s="70"/>
      <c r="L1570" s="70"/>
      <c r="M1570" s="70"/>
      <c r="N1570" s="70"/>
      <c r="O1570" s="70"/>
      <c r="P1570" s="70"/>
      <c r="Q1570" s="70"/>
      <c r="R1570" s="70"/>
      <c r="S1570" s="70"/>
      <c r="T1570" s="70"/>
      <c r="U1570" s="70"/>
      <c r="V1570" s="70"/>
      <c r="W1570" s="70"/>
      <c r="X1570" s="70"/>
      <c r="Y1570" s="70"/>
      <c r="Z1570" s="70"/>
      <c r="AA1570" s="70"/>
      <c r="AB1570" s="70">
        <v>5112</v>
      </c>
      <c r="AC1570" s="70">
        <v>5624.6234350000004</v>
      </c>
      <c r="AD1570" s="70"/>
      <c r="AE1570" s="70"/>
      <c r="AF1570" s="70"/>
      <c r="AG1570" s="70"/>
      <c r="AH1570" s="70"/>
      <c r="AI1570" s="70"/>
      <c r="AJ1570" s="70"/>
      <c r="AK1570" s="70"/>
      <c r="AL1570" s="70"/>
      <c r="AM1570" s="70"/>
      <c r="AN1570" s="70">
        <v>5112</v>
      </c>
      <c r="AO1570" s="70">
        <v>5624.6234350000004</v>
      </c>
    </row>
    <row r="1571" spans="1:41" x14ac:dyDescent="0.25">
      <c r="A1571" s="72">
        <v>17816</v>
      </c>
      <c r="B1571" s="70"/>
      <c r="C1571" s="70"/>
      <c r="D1571" s="70"/>
      <c r="E1571" s="70"/>
      <c r="F1571" s="70"/>
      <c r="G1571" s="70"/>
      <c r="H1571" s="70"/>
      <c r="I1571" s="70"/>
      <c r="J1571" s="70"/>
      <c r="K1571" s="70"/>
      <c r="L1571" s="70"/>
      <c r="M1571" s="70"/>
      <c r="N1571" s="70"/>
      <c r="O1571" s="70"/>
      <c r="P1571" s="70"/>
      <c r="Q1571" s="70"/>
      <c r="R1571" s="70"/>
      <c r="S1571" s="70"/>
      <c r="T1571" s="70"/>
      <c r="U1571" s="70"/>
      <c r="V1571" s="70"/>
      <c r="W1571" s="70"/>
      <c r="X1571" s="70"/>
      <c r="Y1571" s="70"/>
      <c r="Z1571" s="70"/>
      <c r="AA1571" s="70"/>
      <c r="AB1571" s="70">
        <v>24750</v>
      </c>
      <c r="AC1571" s="70">
        <v>7953.1878499999993</v>
      </c>
      <c r="AD1571" s="70"/>
      <c r="AE1571" s="70"/>
      <c r="AF1571" s="70"/>
      <c r="AG1571" s="70"/>
      <c r="AH1571" s="70"/>
      <c r="AI1571" s="70"/>
      <c r="AJ1571" s="70"/>
      <c r="AK1571" s="70"/>
      <c r="AL1571" s="70"/>
      <c r="AM1571" s="70"/>
      <c r="AN1571" s="70">
        <v>24750</v>
      </c>
      <c r="AO1571" s="70">
        <v>7953.1878499999993</v>
      </c>
    </row>
    <row r="1572" spans="1:41" x14ac:dyDescent="0.25">
      <c r="A1572" s="72">
        <v>17881</v>
      </c>
      <c r="B1572" s="70"/>
      <c r="C1572" s="70"/>
      <c r="D1572" s="70"/>
      <c r="E1572" s="70"/>
      <c r="F1572" s="70"/>
      <c r="G1572" s="70"/>
      <c r="H1572" s="70"/>
      <c r="I1572" s="70"/>
      <c r="J1572" s="70"/>
      <c r="K1572" s="70"/>
      <c r="L1572" s="70"/>
      <c r="M1572" s="70"/>
      <c r="N1572" s="70">
        <v>29300</v>
      </c>
      <c r="O1572" s="70">
        <v>18254.546903000002</v>
      </c>
      <c r="P1572" s="70"/>
      <c r="Q1572" s="70"/>
      <c r="R1572" s="70"/>
      <c r="S1572" s="70"/>
      <c r="T1572" s="70"/>
      <c r="U1572" s="70"/>
      <c r="V1572" s="70"/>
      <c r="W1572" s="70"/>
      <c r="X1572" s="70"/>
      <c r="Y1572" s="70"/>
      <c r="Z1572" s="70"/>
      <c r="AA1572" s="70"/>
      <c r="AB1572" s="70"/>
      <c r="AC1572" s="70"/>
      <c r="AD1572" s="70"/>
      <c r="AE1572" s="70"/>
      <c r="AF1572" s="70"/>
      <c r="AG1572" s="70"/>
      <c r="AH1572" s="70"/>
      <c r="AI1572" s="70"/>
      <c r="AJ1572" s="70"/>
      <c r="AK1572" s="70"/>
      <c r="AL1572" s="70"/>
      <c r="AM1572" s="70"/>
      <c r="AN1572" s="70">
        <v>29300</v>
      </c>
      <c r="AO1572" s="70">
        <v>18254.546903000002</v>
      </c>
    </row>
    <row r="1573" spans="1:41" x14ac:dyDescent="0.25">
      <c r="A1573" s="72">
        <v>17884</v>
      </c>
      <c r="B1573" s="70"/>
      <c r="C1573" s="70"/>
      <c r="D1573" s="70"/>
      <c r="E1573" s="70"/>
      <c r="F1573" s="70"/>
      <c r="G1573" s="70"/>
      <c r="H1573" s="70"/>
      <c r="I1573" s="70"/>
      <c r="J1573" s="70"/>
      <c r="K1573" s="70"/>
      <c r="L1573" s="70"/>
      <c r="M1573" s="70"/>
      <c r="N1573" s="70">
        <v>13200</v>
      </c>
      <c r="O1573" s="70">
        <v>12296.690764999999</v>
      </c>
      <c r="P1573" s="70"/>
      <c r="Q1573" s="70"/>
      <c r="R1573" s="70"/>
      <c r="S1573" s="70"/>
      <c r="T1573" s="70"/>
      <c r="U1573" s="70"/>
      <c r="V1573" s="70"/>
      <c r="W1573" s="70"/>
      <c r="X1573" s="70"/>
      <c r="Y1573" s="70"/>
      <c r="Z1573" s="70"/>
      <c r="AA1573" s="70"/>
      <c r="AB1573" s="70"/>
      <c r="AC1573" s="70"/>
      <c r="AD1573" s="70"/>
      <c r="AE1573" s="70"/>
      <c r="AF1573" s="70"/>
      <c r="AG1573" s="70"/>
      <c r="AH1573" s="70"/>
      <c r="AI1573" s="70"/>
      <c r="AJ1573" s="70"/>
      <c r="AK1573" s="70"/>
      <c r="AL1573" s="70"/>
      <c r="AM1573" s="70"/>
      <c r="AN1573" s="70">
        <v>13200</v>
      </c>
      <c r="AO1573" s="70">
        <v>12296.690764999999</v>
      </c>
    </row>
    <row r="1574" spans="1:41" x14ac:dyDescent="0.25">
      <c r="A1574" s="72">
        <v>17892</v>
      </c>
      <c r="B1574" s="70"/>
      <c r="C1574" s="70"/>
      <c r="D1574" s="70"/>
      <c r="E1574" s="70"/>
      <c r="F1574" s="70"/>
      <c r="G1574" s="70"/>
      <c r="H1574" s="70"/>
      <c r="I1574" s="70"/>
      <c r="J1574" s="70"/>
      <c r="K1574" s="70"/>
      <c r="L1574" s="70"/>
      <c r="M1574" s="70"/>
      <c r="N1574" s="70">
        <v>55600</v>
      </c>
      <c r="O1574" s="70">
        <v>29340.842345000001</v>
      </c>
      <c r="P1574" s="70"/>
      <c r="Q1574" s="70"/>
      <c r="R1574" s="70"/>
      <c r="S1574" s="70"/>
      <c r="T1574" s="70"/>
      <c r="U1574" s="70"/>
      <c r="V1574" s="70"/>
      <c r="W1574" s="70"/>
      <c r="X1574" s="70"/>
      <c r="Y1574" s="70"/>
      <c r="Z1574" s="70"/>
      <c r="AA1574" s="70"/>
      <c r="AB1574" s="70"/>
      <c r="AC1574" s="70"/>
      <c r="AD1574" s="70"/>
      <c r="AE1574" s="70"/>
      <c r="AF1574" s="70"/>
      <c r="AG1574" s="70"/>
      <c r="AH1574" s="70"/>
      <c r="AI1574" s="70"/>
      <c r="AJ1574" s="70"/>
      <c r="AK1574" s="70"/>
      <c r="AL1574" s="70"/>
      <c r="AM1574" s="70"/>
      <c r="AN1574" s="70">
        <v>55600</v>
      </c>
      <c r="AO1574" s="70">
        <v>29340.842345000001</v>
      </c>
    </row>
    <row r="1575" spans="1:41" x14ac:dyDescent="0.25">
      <c r="A1575" s="72">
        <v>17935</v>
      </c>
      <c r="B1575" s="70"/>
      <c r="C1575" s="70"/>
      <c r="D1575" s="70"/>
      <c r="E1575" s="70"/>
      <c r="F1575" s="70"/>
      <c r="G1575" s="70"/>
      <c r="H1575" s="70"/>
      <c r="I1575" s="70"/>
      <c r="J1575" s="70"/>
      <c r="K1575" s="70"/>
      <c r="L1575" s="70"/>
      <c r="M1575" s="70"/>
      <c r="N1575" s="70"/>
      <c r="O1575" s="70"/>
      <c r="P1575" s="70"/>
      <c r="Q1575" s="70"/>
      <c r="R1575" s="70"/>
      <c r="S1575" s="70"/>
      <c r="T1575" s="70"/>
      <c r="U1575" s="70"/>
      <c r="V1575" s="70"/>
      <c r="W1575" s="70"/>
      <c r="X1575" s="70"/>
      <c r="Y1575" s="70"/>
      <c r="Z1575" s="70"/>
      <c r="AA1575" s="70"/>
      <c r="AB1575" s="70"/>
      <c r="AC1575" s="70"/>
      <c r="AD1575" s="70"/>
      <c r="AE1575" s="70"/>
      <c r="AF1575" s="70"/>
      <c r="AG1575" s="70"/>
      <c r="AH1575" s="70">
        <v>3700</v>
      </c>
      <c r="AI1575" s="70">
        <v>2969.0213749999998</v>
      </c>
      <c r="AJ1575" s="70"/>
      <c r="AK1575" s="70"/>
      <c r="AL1575" s="70"/>
      <c r="AM1575" s="70"/>
      <c r="AN1575" s="70">
        <v>3700</v>
      </c>
      <c r="AO1575" s="70">
        <v>2969.0213749999998</v>
      </c>
    </row>
    <row r="1576" spans="1:41" x14ac:dyDescent="0.25">
      <c r="A1576" s="72">
        <v>17967</v>
      </c>
      <c r="B1576" s="70"/>
      <c r="C1576" s="70"/>
      <c r="D1576" s="70"/>
      <c r="E1576" s="70"/>
      <c r="F1576" s="70"/>
      <c r="G1576" s="70"/>
      <c r="H1576" s="70"/>
      <c r="I1576" s="70"/>
      <c r="J1576" s="70"/>
      <c r="K1576" s="70"/>
      <c r="L1576" s="70"/>
      <c r="M1576" s="70"/>
      <c r="N1576" s="70"/>
      <c r="O1576" s="70"/>
      <c r="P1576" s="70"/>
      <c r="Q1576" s="70"/>
      <c r="R1576" s="70"/>
      <c r="S1576" s="70"/>
      <c r="T1576" s="70"/>
      <c r="U1576" s="70"/>
      <c r="V1576" s="70"/>
      <c r="W1576" s="70"/>
      <c r="X1576" s="70"/>
      <c r="Y1576" s="70"/>
      <c r="Z1576" s="70"/>
      <c r="AA1576" s="70"/>
      <c r="AB1576" s="70"/>
      <c r="AC1576" s="70"/>
      <c r="AD1576" s="70"/>
      <c r="AE1576" s="70"/>
      <c r="AF1576" s="70">
        <v>8000</v>
      </c>
      <c r="AG1576" s="70">
        <v>2838.4479000000001</v>
      </c>
      <c r="AH1576" s="70"/>
      <c r="AI1576" s="70"/>
      <c r="AJ1576" s="70"/>
      <c r="AK1576" s="70"/>
      <c r="AL1576" s="70"/>
      <c r="AM1576" s="70"/>
      <c r="AN1576" s="70">
        <v>8000</v>
      </c>
      <c r="AO1576" s="70">
        <v>2838.4479000000001</v>
      </c>
    </row>
    <row r="1577" spans="1:41" x14ac:dyDescent="0.25">
      <c r="A1577" s="72">
        <v>17983</v>
      </c>
      <c r="B1577" s="70"/>
      <c r="C1577" s="70"/>
      <c r="D1577" s="70"/>
      <c r="E1577" s="70"/>
      <c r="F1577" s="70"/>
      <c r="G1577" s="70"/>
      <c r="H1577" s="70"/>
      <c r="I1577" s="70"/>
      <c r="J1577" s="70"/>
      <c r="K1577" s="70"/>
      <c r="L1577" s="70"/>
      <c r="M1577" s="70"/>
      <c r="N1577" s="70"/>
      <c r="O1577" s="70"/>
      <c r="P1577" s="70"/>
      <c r="Q1577" s="70"/>
      <c r="R1577" s="70"/>
      <c r="S1577" s="70"/>
      <c r="T1577" s="70"/>
      <c r="U1577" s="70"/>
      <c r="V1577" s="70"/>
      <c r="W1577" s="70"/>
      <c r="X1577" s="70"/>
      <c r="Y1577" s="70"/>
      <c r="Z1577" s="70"/>
      <c r="AA1577" s="70"/>
      <c r="AB1577" s="70">
        <v>7538</v>
      </c>
      <c r="AC1577" s="70">
        <v>7692.9955640000007</v>
      </c>
      <c r="AD1577" s="70"/>
      <c r="AE1577" s="70"/>
      <c r="AF1577" s="70"/>
      <c r="AG1577" s="70"/>
      <c r="AH1577" s="70"/>
      <c r="AI1577" s="70"/>
      <c r="AJ1577" s="70"/>
      <c r="AK1577" s="70"/>
      <c r="AL1577" s="70"/>
      <c r="AM1577" s="70"/>
      <c r="AN1577" s="70">
        <v>7538</v>
      </c>
      <c r="AO1577" s="70">
        <v>7692.9955640000007</v>
      </c>
    </row>
    <row r="1578" spans="1:41" x14ac:dyDescent="0.25">
      <c r="A1578" s="72">
        <v>17986</v>
      </c>
      <c r="B1578" s="70"/>
      <c r="C1578" s="70"/>
      <c r="D1578" s="70"/>
      <c r="E1578" s="70"/>
      <c r="F1578" s="70"/>
      <c r="G1578" s="70"/>
      <c r="H1578" s="70"/>
      <c r="I1578" s="70"/>
      <c r="J1578" s="70"/>
      <c r="K1578" s="70"/>
      <c r="L1578" s="70"/>
      <c r="M1578" s="70"/>
      <c r="N1578" s="70"/>
      <c r="O1578" s="70"/>
      <c r="P1578" s="70"/>
      <c r="Q1578" s="70"/>
      <c r="R1578" s="70"/>
      <c r="S1578" s="70"/>
      <c r="T1578" s="70"/>
      <c r="U1578" s="70"/>
      <c r="V1578" s="70"/>
      <c r="W1578" s="70"/>
      <c r="X1578" s="70"/>
      <c r="Y1578" s="70"/>
      <c r="Z1578" s="70"/>
      <c r="AA1578" s="70"/>
      <c r="AB1578" s="70">
        <v>35050</v>
      </c>
      <c r="AC1578" s="70">
        <v>47122.963317000002</v>
      </c>
      <c r="AD1578" s="70"/>
      <c r="AE1578" s="70"/>
      <c r="AF1578" s="70"/>
      <c r="AG1578" s="70"/>
      <c r="AH1578" s="70"/>
      <c r="AI1578" s="70"/>
      <c r="AJ1578" s="70"/>
      <c r="AK1578" s="70"/>
      <c r="AL1578" s="70"/>
      <c r="AM1578" s="70"/>
      <c r="AN1578" s="70">
        <v>35050</v>
      </c>
      <c r="AO1578" s="70">
        <v>47122.963317000002</v>
      </c>
    </row>
    <row r="1579" spans="1:41" x14ac:dyDescent="0.25">
      <c r="A1579" s="72">
        <v>17989</v>
      </c>
      <c r="B1579" s="70"/>
      <c r="C1579" s="70"/>
      <c r="D1579" s="70"/>
      <c r="E1579" s="70"/>
      <c r="F1579" s="70"/>
      <c r="G1579" s="70"/>
      <c r="H1579" s="70"/>
      <c r="I1579" s="70"/>
      <c r="J1579" s="70"/>
      <c r="K1579" s="70"/>
      <c r="L1579" s="70"/>
      <c r="M1579" s="70"/>
      <c r="N1579" s="70"/>
      <c r="O1579" s="70"/>
      <c r="P1579" s="70"/>
      <c r="Q1579" s="70"/>
      <c r="R1579" s="70"/>
      <c r="S1579" s="70"/>
      <c r="T1579" s="70"/>
      <c r="U1579" s="70"/>
      <c r="V1579" s="70"/>
      <c r="W1579" s="70"/>
      <c r="X1579" s="70"/>
      <c r="Y1579" s="70"/>
      <c r="Z1579" s="70"/>
      <c r="AA1579" s="70"/>
      <c r="AB1579" s="70">
        <v>8350</v>
      </c>
      <c r="AC1579" s="70">
        <v>326.34715299999999</v>
      </c>
      <c r="AD1579" s="70"/>
      <c r="AE1579" s="70"/>
      <c r="AF1579" s="70"/>
      <c r="AG1579" s="70"/>
      <c r="AH1579" s="70"/>
      <c r="AI1579" s="70"/>
      <c r="AJ1579" s="70"/>
      <c r="AK1579" s="70"/>
      <c r="AL1579" s="70"/>
      <c r="AM1579" s="70"/>
      <c r="AN1579" s="70">
        <v>8350</v>
      </c>
      <c r="AO1579" s="70">
        <v>326.34715299999999</v>
      </c>
    </row>
    <row r="1580" spans="1:41" x14ac:dyDescent="0.25">
      <c r="A1580" s="72">
        <v>17990</v>
      </c>
      <c r="B1580" s="70"/>
      <c r="C1580" s="70"/>
      <c r="D1580" s="70"/>
      <c r="E1580" s="70"/>
      <c r="F1580" s="70"/>
      <c r="G1580" s="70"/>
      <c r="H1580" s="70"/>
      <c r="I1580" s="70"/>
      <c r="J1580" s="70"/>
      <c r="K1580" s="70"/>
      <c r="L1580" s="70"/>
      <c r="M1580" s="70"/>
      <c r="N1580" s="70"/>
      <c r="O1580" s="70"/>
      <c r="P1580" s="70"/>
      <c r="Q1580" s="70"/>
      <c r="R1580" s="70"/>
      <c r="S1580" s="70"/>
      <c r="T1580" s="70"/>
      <c r="U1580" s="70"/>
      <c r="V1580" s="70"/>
      <c r="W1580" s="70"/>
      <c r="X1580" s="70"/>
      <c r="Y1580" s="70"/>
      <c r="Z1580" s="70"/>
      <c r="AA1580" s="70"/>
      <c r="AB1580" s="70">
        <v>7673</v>
      </c>
      <c r="AC1580" s="70">
        <v>6200.823351</v>
      </c>
      <c r="AD1580" s="70"/>
      <c r="AE1580" s="70"/>
      <c r="AF1580" s="70"/>
      <c r="AG1580" s="70"/>
      <c r="AH1580" s="70"/>
      <c r="AI1580" s="70"/>
      <c r="AJ1580" s="70"/>
      <c r="AK1580" s="70"/>
      <c r="AL1580" s="70"/>
      <c r="AM1580" s="70"/>
      <c r="AN1580" s="70">
        <v>7673</v>
      </c>
      <c r="AO1580" s="70">
        <v>6200.823351</v>
      </c>
    </row>
    <row r="1581" spans="1:41" x14ac:dyDescent="0.25">
      <c r="A1581" s="72">
        <v>17994</v>
      </c>
      <c r="B1581" s="70"/>
      <c r="C1581" s="70"/>
      <c r="D1581" s="70"/>
      <c r="E1581" s="70"/>
      <c r="F1581" s="70"/>
      <c r="G1581" s="70"/>
      <c r="H1581" s="70"/>
      <c r="I1581" s="70"/>
      <c r="J1581" s="70"/>
      <c r="K1581" s="70"/>
      <c r="L1581" s="70"/>
      <c r="M1581" s="70"/>
      <c r="N1581" s="70"/>
      <c r="O1581" s="70"/>
      <c r="P1581" s="70"/>
      <c r="Q1581" s="70"/>
      <c r="R1581" s="70"/>
      <c r="S1581" s="70"/>
      <c r="T1581" s="70"/>
      <c r="U1581" s="70"/>
      <c r="V1581" s="70"/>
      <c r="W1581" s="70"/>
      <c r="X1581" s="70"/>
      <c r="Y1581" s="70"/>
      <c r="Z1581" s="70"/>
      <c r="AA1581" s="70"/>
      <c r="AB1581" s="70">
        <v>25391</v>
      </c>
      <c r="AC1581" s="70">
        <v>17300.074202999996</v>
      </c>
      <c r="AD1581" s="70"/>
      <c r="AE1581" s="70"/>
      <c r="AF1581" s="70"/>
      <c r="AG1581" s="70"/>
      <c r="AH1581" s="70"/>
      <c r="AI1581" s="70"/>
      <c r="AJ1581" s="70"/>
      <c r="AK1581" s="70"/>
      <c r="AL1581" s="70"/>
      <c r="AM1581" s="70"/>
      <c r="AN1581" s="70">
        <v>25391</v>
      </c>
      <c r="AO1581" s="70">
        <v>17300.074202999996</v>
      </c>
    </row>
    <row r="1582" spans="1:41" x14ac:dyDescent="0.25">
      <c r="A1582" s="72">
        <v>18004</v>
      </c>
      <c r="B1582" s="70"/>
      <c r="C1582" s="70"/>
      <c r="D1582" s="70"/>
      <c r="E1582" s="70"/>
      <c r="F1582" s="70"/>
      <c r="G1582" s="70"/>
      <c r="H1582" s="70"/>
      <c r="I1582" s="70"/>
      <c r="J1582" s="70">
        <v>12200</v>
      </c>
      <c r="K1582" s="70">
        <v>9799.9491199999975</v>
      </c>
      <c r="L1582" s="70"/>
      <c r="M1582" s="70"/>
      <c r="N1582" s="70"/>
      <c r="O1582" s="70"/>
      <c r="P1582" s="70"/>
      <c r="Q1582" s="70"/>
      <c r="R1582" s="70"/>
      <c r="S1582" s="70"/>
      <c r="T1582" s="70"/>
      <c r="U1582" s="70"/>
      <c r="V1582" s="70"/>
      <c r="W1582" s="70"/>
      <c r="X1582" s="70"/>
      <c r="Y1582" s="70"/>
      <c r="Z1582" s="70"/>
      <c r="AA1582" s="70"/>
      <c r="AB1582" s="70"/>
      <c r="AC1582" s="70"/>
      <c r="AD1582" s="70"/>
      <c r="AE1582" s="70"/>
      <c r="AF1582" s="70"/>
      <c r="AG1582" s="70"/>
      <c r="AH1582" s="70"/>
      <c r="AI1582" s="70"/>
      <c r="AJ1582" s="70"/>
      <c r="AK1582" s="70"/>
      <c r="AL1582" s="70"/>
      <c r="AM1582" s="70"/>
      <c r="AN1582" s="70">
        <v>12200</v>
      </c>
      <c r="AO1582" s="70">
        <v>9799.9491199999975</v>
      </c>
    </row>
    <row r="1583" spans="1:41" x14ac:dyDescent="0.25">
      <c r="A1583" s="72">
        <v>18064</v>
      </c>
      <c r="B1583" s="70"/>
      <c r="C1583" s="70"/>
      <c r="D1583" s="70"/>
      <c r="E1583" s="70"/>
      <c r="F1583" s="70"/>
      <c r="G1583" s="70"/>
      <c r="H1583" s="70"/>
      <c r="I1583" s="70"/>
      <c r="J1583" s="70"/>
      <c r="K1583" s="70"/>
      <c r="L1583" s="70"/>
      <c r="M1583" s="70"/>
      <c r="N1583" s="70"/>
      <c r="O1583" s="70"/>
      <c r="P1583" s="70"/>
      <c r="Q1583" s="70"/>
      <c r="R1583" s="70"/>
      <c r="S1583" s="70"/>
      <c r="T1583" s="70"/>
      <c r="U1583" s="70"/>
      <c r="V1583" s="70"/>
      <c r="W1583" s="70"/>
      <c r="X1583" s="70"/>
      <c r="Y1583" s="70"/>
      <c r="Z1583" s="70"/>
      <c r="AA1583" s="70"/>
      <c r="AB1583" s="70"/>
      <c r="AC1583" s="70"/>
      <c r="AD1583" s="70"/>
      <c r="AE1583" s="70"/>
      <c r="AF1583" s="70"/>
      <c r="AG1583" s="70"/>
      <c r="AH1583" s="70"/>
      <c r="AI1583" s="70"/>
      <c r="AJ1583" s="70"/>
      <c r="AK1583" s="70"/>
      <c r="AL1583" s="70">
        <v>1600</v>
      </c>
      <c r="AM1583" s="70">
        <v>2419.2240529999999</v>
      </c>
      <c r="AN1583" s="70">
        <v>1600</v>
      </c>
      <c r="AO1583" s="70">
        <v>2419.2240529999999</v>
      </c>
    </row>
    <row r="1584" spans="1:41" x14ac:dyDescent="0.25">
      <c r="A1584" s="72">
        <v>18125</v>
      </c>
      <c r="B1584" s="70"/>
      <c r="C1584" s="70"/>
      <c r="D1584" s="70"/>
      <c r="E1584" s="70"/>
      <c r="F1584" s="70"/>
      <c r="G1584" s="70"/>
      <c r="H1584" s="70"/>
      <c r="I1584" s="70"/>
      <c r="J1584" s="70"/>
      <c r="K1584" s="70"/>
      <c r="L1584" s="70"/>
      <c r="M1584" s="70"/>
      <c r="N1584" s="70"/>
      <c r="O1584" s="70"/>
      <c r="P1584" s="70"/>
      <c r="Q1584" s="70"/>
      <c r="R1584" s="70"/>
      <c r="S1584" s="70"/>
      <c r="T1584" s="70"/>
      <c r="U1584" s="70"/>
      <c r="V1584" s="70"/>
      <c r="W1584" s="70"/>
      <c r="X1584" s="70"/>
      <c r="Y1584" s="70"/>
      <c r="Z1584" s="70"/>
      <c r="AA1584" s="70"/>
      <c r="AB1584" s="70">
        <v>3474</v>
      </c>
      <c r="AC1584" s="70">
        <v>897.81665699999996</v>
      </c>
      <c r="AD1584" s="70"/>
      <c r="AE1584" s="70"/>
      <c r="AF1584" s="70"/>
      <c r="AG1584" s="70"/>
      <c r="AH1584" s="70"/>
      <c r="AI1584" s="70"/>
      <c r="AJ1584" s="70"/>
      <c r="AK1584" s="70"/>
      <c r="AL1584" s="70"/>
      <c r="AM1584" s="70"/>
      <c r="AN1584" s="70">
        <v>3474</v>
      </c>
      <c r="AO1584" s="70">
        <v>897.81665699999996</v>
      </c>
    </row>
    <row r="1585" spans="1:41" x14ac:dyDescent="0.25">
      <c r="A1585" s="72">
        <v>18140</v>
      </c>
      <c r="B1585" s="70"/>
      <c r="C1585" s="70"/>
      <c r="D1585" s="70"/>
      <c r="E1585" s="70"/>
      <c r="F1585" s="70"/>
      <c r="G1585" s="70"/>
      <c r="H1585" s="70"/>
      <c r="I1585" s="70"/>
      <c r="J1585" s="70"/>
      <c r="K1585" s="70"/>
      <c r="L1585" s="70"/>
      <c r="M1585" s="70"/>
      <c r="N1585" s="70"/>
      <c r="O1585" s="70"/>
      <c r="P1585" s="70"/>
      <c r="Q1585" s="70"/>
      <c r="R1585" s="70"/>
      <c r="S1585" s="70"/>
      <c r="T1585" s="70"/>
      <c r="U1585" s="70"/>
      <c r="V1585" s="70"/>
      <c r="W1585" s="70"/>
      <c r="X1585" s="70"/>
      <c r="Y1585" s="70"/>
      <c r="Z1585" s="70"/>
      <c r="AA1585" s="70"/>
      <c r="AB1585" s="70">
        <v>4130</v>
      </c>
      <c r="AC1585" s="70">
        <v>4917.738464</v>
      </c>
      <c r="AD1585" s="70"/>
      <c r="AE1585" s="70"/>
      <c r="AF1585" s="70"/>
      <c r="AG1585" s="70"/>
      <c r="AH1585" s="70"/>
      <c r="AI1585" s="70"/>
      <c r="AJ1585" s="70"/>
      <c r="AK1585" s="70"/>
      <c r="AL1585" s="70"/>
      <c r="AM1585" s="70"/>
      <c r="AN1585" s="70">
        <v>4130</v>
      </c>
      <c r="AO1585" s="70">
        <v>4917.738464</v>
      </c>
    </row>
    <row r="1586" spans="1:41" x14ac:dyDescent="0.25">
      <c r="A1586" s="72">
        <v>18200</v>
      </c>
      <c r="B1586" s="70"/>
      <c r="C1586" s="70"/>
      <c r="D1586" s="70"/>
      <c r="E1586" s="70"/>
      <c r="F1586" s="70"/>
      <c r="G1586" s="70"/>
      <c r="H1586" s="70"/>
      <c r="I1586" s="70"/>
      <c r="J1586" s="70"/>
      <c r="K1586" s="70"/>
      <c r="L1586" s="70"/>
      <c r="M1586" s="70"/>
      <c r="N1586" s="70"/>
      <c r="O1586" s="70"/>
      <c r="P1586" s="70"/>
      <c r="Q1586" s="70"/>
      <c r="R1586" s="70"/>
      <c r="S1586" s="70"/>
      <c r="T1586" s="70"/>
      <c r="U1586" s="70"/>
      <c r="V1586" s="70"/>
      <c r="W1586" s="70"/>
      <c r="X1586" s="70"/>
      <c r="Y1586" s="70"/>
      <c r="Z1586" s="70"/>
      <c r="AA1586" s="70"/>
      <c r="AB1586" s="70">
        <v>10080</v>
      </c>
      <c r="AC1586" s="70">
        <v>4312.5725160000002</v>
      </c>
      <c r="AD1586" s="70"/>
      <c r="AE1586" s="70"/>
      <c r="AF1586" s="70"/>
      <c r="AG1586" s="70"/>
      <c r="AH1586" s="70"/>
      <c r="AI1586" s="70"/>
      <c r="AJ1586" s="70"/>
      <c r="AK1586" s="70"/>
      <c r="AL1586" s="70"/>
      <c r="AM1586" s="70"/>
      <c r="AN1586" s="70">
        <v>10080</v>
      </c>
      <c r="AO1586" s="70">
        <v>4312.5725160000002</v>
      </c>
    </row>
    <row r="1587" spans="1:41" x14ac:dyDescent="0.25">
      <c r="A1587" s="72">
        <v>18218</v>
      </c>
      <c r="B1587" s="70"/>
      <c r="C1587" s="70"/>
      <c r="D1587" s="70"/>
      <c r="E1587" s="70"/>
      <c r="F1587" s="70"/>
      <c r="G1587" s="70"/>
      <c r="H1587" s="70"/>
      <c r="I1587" s="70"/>
      <c r="J1587" s="70"/>
      <c r="K1587" s="70"/>
      <c r="L1587" s="70"/>
      <c r="M1587" s="70"/>
      <c r="N1587" s="70"/>
      <c r="O1587" s="70"/>
      <c r="P1587" s="70"/>
      <c r="Q1587" s="70"/>
      <c r="R1587" s="70"/>
      <c r="S1587" s="70"/>
      <c r="T1587" s="70"/>
      <c r="U1587" s="70"/>
      <c r="V1587" s="70"/>
      <c r="W1587" s="70"/>
      <c r="X1587" s="70"/>
      <c r="Y1587" s="70"/>
      <c r="Z1587" s="70"/>
      <c r="AA1587" s="70"/>
      <c r="AB1587" s="70">
        <v>11211</v>
      </c>
      <c r="AC1587" s="70">
        <v>4973.187011</v>
      </c>
      <c r="AD1587" s="70"/>
      <c r="AE1587" s="70"/>
      <c r="AF1587" s="70"/>
      <c r="AG1587" s="70"/>
      <c r="AH1587" s="70"/>
      <c r="AI1587" s="70"/>
      <c r="AJ1587" s="70"/>
      <c r="AK1587" s="70"/>
      <c r="AL1587" s="70"/>
      <c r="AM1587" s="70"/>
      <c r="AN1587" s="70">
        <v>11211</v>
      </c>
      <c r="AO1587" s="70">
        <v>4973.187011</v>
      </c>
    </row>
    <row r="1588" spans="1:41" x14ac:dyDescent="0.25">
      <c r="A1588" s="72">
        <v>18258</v>
      </c>
      <c r="B1588" s="70"/>
      <c r="C1588" s="70"/>
      <c r="D1588" s="70"/>
      <c r="E1588" s="70"/>
      <c r="F1588" s="70"/>
      <c r="G1588" s="70"/>
      <c r="H1588" s="70"/>
      <c r="I1588" s="70"/>
      <c r="J1588" s="70"/>
      <c r="K1588" s="70"/>
      <c r="L1588" s="70"/>
      <c r="M1588" s="70"/>
      <c r="N1588" s="70"/>
      <c r="O1588" s="70"/>
      <c r="P1588" s="70"/>
      <c r="Q1588" s="70"/>
      <c r="R1588" s="70"/>
      <c r="S1588" s="70"/>
      <c r="T1588" s="70"/>
      <c r="U1588" s="70"/>
      <c r="V1588" s="70"/>
      <c r="W1588" s="70"/>
      <c r="X1588" s="70"/>
      <c r="Y1588" s="70"/>
      <c r="Z1588" s="70"/>
      <c r="AA1588" s="70"/>
      <c r="AB1588" s="70">
        <v>14627</v>
      </c>
      <c r="AC1588" s="70">
        <v>8963.7730409999986</v>
      </c>
      <c r="AD1588" s="70"/>
      <c r="AE1588" s="70"/>
      <c r="AF1588" s="70"/>
      <c r="AG1588" s="70"/>
      <c r="AH1588" s="70"/>
      <c r="AI1588" s="70"/>
      <c r="AJ1588" s="70"/>
      <c r="AK1588" s="70"/>
      <c r="AL1588" s="70"/>
      <c r="AM1588" s="70"/>
      <c r="AN1588" s="70">
        <v>14627</v>
      </c>
      <c r="AO1588" s="70">
        <v>8963.7730409999986</v>
      </c>
    </row>
    <row r="1589" spans="1:41" x14ac:dyDescent="0.25">
      <c r="A1589" s="72">
        <v>18298</v>
      </c>
      <c r="B1589" s="70"/>
      <c r="C1589" s="70"/>
      <c r="D1589" s="70"/>
      <c r="E1589" s="70"/>
      <c r="F1589" s="70"/>
      <c r="G1589" s="70"/>
      <c r="H1589" s="70"/>
      <c r="I1589" s="70"/>
      <c r="J1589" s="70"/>
      <c r="K1589" s="70"/>
      <c r="L1589" s="70"/>
      <c r="M1589" s="70"/>
      <c r="N1589" s="70"/>
      <c r="O1589" s="70"/>
      <c r="P1589" s="70"/>
      <c r="Q1589" s="70"/>
      <c r="R1589" s="70"/>
      <c r="S1589" s="70"/>
      <c r="T1589" s="70"/>
      <c r="U1589" s="70"/>
      <c r="V1589" s="70"/>
      <c r="W1589" s="70"/>
      <c r="X1589" s="70"/>
      <c r="Y1589" s="70"/>
      <c r="Z1589" s="70"/>
      <c r="AA1589" s="70"/>
      <c r="AB1589" s="70">
        <v>14547</v>
      </c>
      <c r="AC1589" s="70">
        <v>6464.4273530000009</v>
      </c>
      <c r="AD1589" s="70"/>
      <c r="AE1589" s="70"/>
      <c r="AF1589" s="70"/>
      <c r="AG1589" s="70"/>
      <c r="AH1589" s="70"/>
      <c r="AI1589" s="70"/>
      <c r="AJ1589" s="70"/>
      <c r="AK1589" s="70"/>
      <c r="AL1589" s="70"/>
      <c r="AM1589" s="70"/>
      <c r="AN1589" s="70">
        <v>14547</v>
      </c>
      <c r="AO1589" s="70">
        <v>6464.4273530000009</v>
      </c>
    </row>
    <row r="1590" spans="1:41" x14ac:dyDescent="0.25">
      <c r="A1590" s="72">
        <v>18300</v>
      </c>
      <c r="B1590" s="70"/>
      <c r="C1590" s="70"/>
      <c r="D1590" s="70"/>
      <c r="E1590" s="70"/>
      <c r="F1590" s="70"/>
      <c r="G1590" s="70"/>
      <c r="H1590" s="70"/>
      <c r="I1590" s="70"/>
      <c r="J1590" s="70"/>
      <c r="K1590" s="70"/>
      <c r="L1590" s="70"/>
      <c r="M1590" s="70"/>
      <c r="N1590" s="70"/>
      <c r="O1590" s="70"/>
      <c r="P1590" s="70"/>
      <c r="Q1590" s="70"/>
      <c r="R1590" s="70"/>
      <c r="S1590" s="70"/>
      <c r="T1590" s="70"/>
      <c r="U1590" s="70"/>
      <c r="V1590" s="70"/>
      <c r="W1590" s="70"/>
      <c r="X1590" s="70"/>
      <c r="Y1590" s="70"/>
      <c r="Z1590" s="70"/>
      <c r="AA1590" s="70"/>
      <c r="AB1590" s="70">
        <v>13512</v>
      </c>
      <c r="AC1590" s="70">
        <v>8255.5529179999994</v>
      </c>
      <c r="AD1590" s="70"/>
      <c r="AE1590" s="70"/>
      <c r="AF1590" s="70"/>
      <c r="AG1590" s="70"/>
      <c r="AH1590" s="70"/>
      <c r="AI1590" s="70"/>
      <c r="AJ1590" s="70"/>
      <c r="AK1590" s="70"/>
      <c r="AL1590" s="70"/>
      <c r="AM1590" s="70"/>
      <c r="AN1590" s="70">
        <v>13512</v>
      </c>
      <c r="AO1590" s="70">
        <v>8255.5529179999994</v>
      </c>
    </row>
    <row r="1591" spans="1:41" x14ac:dyDescent="0.25">
      <c r="A1591" s="72">
        <v>18311</v>
      </c>
      <c r="B1591" s="70"/>
      <c r="C1591" s="70"/>
      <c r="D1591" s="70"/>
      <c r="E1591" s="70"/>
      <c r="F1591" s="70"/>
      <c r="G1591" s="70"/>
      <c r="H1591" s="70"/>
      <c r="I1591" s="70"/>
      <c r="J1591" s="70"/>
      <c r="K1591" s="70"/>
      <c r="L1591" s="70"/>
      <c r="M1591" s="70"/>
      <c r="N1591" s="70"/>
      <c r="O1591" s="70"/>
      <c r="P1591" s="70"/>
      <c r="Q1591" s="70"/>
      <c r="R1591" s="70"/>
      <c r="S1591" s="70"/>
      <c r="T1591" s="70"/>
      <c r="U1591" s="70"/>
      <c r="V1591" s="70"/>
      <c r="W1591" s="70"/>
      <c r="X1591" s="70"/>
      <c r="Y1591" s="70"/>
      <c r="Z1591" s="70"/>
      <c r="AA1591" s="70"/>
      <c r="AB1591" s="70">
        <v>5449</v>
      </c>
      <c r="AC1591" s="70">
        <v>1802.7944830000001</v>
      </c>
      <c r="AD1591" s="70"/>
      <c r="AE1591" s="70"/>
      <c r="AF1591" s="70"/>
      <c r="AG1591" s="70"/>
      <c r="AH1591" s="70"/>
      <c r="AI1591" s="70"/>
      <c r="AJ1591" s="70"/>
      <c r="AK1591" s="70"/>
      <c r="AL1591" s="70"/>
      <c r="AM1591" s="70"/>
      <c r="AN1591" s="70">
        <v>5449</v>
      </c>
      <c r="AO1591" s="70">
        <v>1802.7944830000001</v>
      </c>
    </row>
    <row r="1592" spans="1:41" x14ac:dyDescent="0.25">
      <c r="A1592" s="72">
        <v>18333</v>
      </c>
      <c r="B1592" s="70"/>
      <c r="C1592" s="70"/>
      <c r="D1592" s="70"/>
      <c r="E1592" s="70"/>
      <c r="F1592" s="70"/>
      <c r="G1592" s="70"/>
      <c r="H1592" s="70"/>
      <c r="I1592" s="70"/>
      <c r="J1592" s="70"/>
      <c r="K1592" s="70"/>
      <c r="L1592" s="70"/>
      <c r="M1592" s="70"/>
      <c r="N1592" s="70"/>
      <c r="O1592" s="70"/>
      <c r="P1592" s="70"/>
      <c r="Q1592" s="70"/>
      <c r="R1592" s="70"/>
      <c r="S1592" s="70"/>
      <c r="T1592" s="70"/>
      <c r="U1592" s="70"/>
      <c r="V1592" s="70"/>
      <c r="W1592" s="70"/>
      <c r="X1592" s="70"/>
      <c r="Y1592" s="70"/>
      <c r="Z1592" s="70"/>
      <c r="AA1592" s="70"/>
      <c r="AB1592" s="70">
        <v>4004</v>
      </c>
      <c r="AC1592" s="70">
        <v>1225.4834799999999</v>
      </c>
      <c r="AD1592" s="70"/>
      <c r="AE1592" s="70"/>
      <c r="AF1592" s="70"/>
      <c r="AG1592" s="70"/>
      <c r="AH1592" s="70"/>
      <c r="AI1592" s="70"/>
      <c r="AJ1592" s="70"/>
      <c r="AK1592" s="70"/>
      <c r="AL1592" s="70"/>
      <c r="AM1592" s="70"/>
      <c r="AN1592" s="70">
        <v>4004</v>
      </c>
      <c r="AO1592" s="70">
        <v>1225.4834799999999</v>
      </c>
    </row>
    <row r="1593" spans="1:41" x14ac:dyDescent="0.25">
      <c r="A1593" s="72">
        <v>18349</v>
      </c>
      <c r="B1593" s="70"/>
      <c r="C1593" s="70"/>
      <c r="D1593" s="70"/>
      <c r="E1593" s="70"/>
      <c r="F1593" s="70"/>
      <c r="G1593" s="70"/>
      <c r="H1593" s="70"/>
      <c r="I1593" s="70"/>
      <c r="J1593" s="70"/>
      <c r="K1593" s="70"/>
      <c r="L1593" s="70"/>
      <c r="M1593" s="70"/>
      <c r="N1593" s="70"/>
      <c r="O1593" s="70"/>
      <c r="P1593" s="70"/>
      <c r="Q1593" s="70"/>
      <c r="R1593" s="70"/>
      <c r="S1593" s="70"/>
      <c r="T1593" s="70"/>
      <c r="U1593" s="70"/>
      <c r="V1593" s="70"/>
      <c r="W1593" s="70"/>
      <c r="X1593" s="70"/>
      <c r="Y1593" s="70"/>
      <c r="Z1593" s="70"/>
      <c r="AA1593" s="70"/>
      <c r="AB1593" s="70">
        <v>10399</v>
      </c>
      <c r="AC1593" s="70">
        <v>8181.2245939999993</v>
      </c>
      <c r="AD1593" s="70"/>
      <c r="AE1593" s="70"/>
      <c r="AF1593" s="70"/>
      <c r="AG1593" s="70"/>
      <c r="AH1593" s="70"/>
      <c r="AI1593" s="70"/>
      <c r="AJ1593" s="70"/>
      <c r="AK1593" s="70"/>
      <c r="AL1593" s="70"/>
      <c r="AM1593" s="70"/>
      <c r="AN1593" s="70">
        <v>10399</v>
      </c>
      <c r="AO1593" s="70">
        <v>8181.2245939999993</v>
      </c>
    </row>
    <row r="1594" spans="1:41" x14ac:dyDescent="0.25">
      <c r="A1594" s="72">
        <v>18352</v>
      </c>
      <c r="B1594" s="70"/>
      <c r="C1594" s="70"/>
      <c r="D1594" s="70"/>
      <c r="E1594" s="70"/>
      <c r="F1594" s="70"/>
      <c r="G1594" s="70"/>
      <c r="H1594" s="70"/>
      <c r="I1594" s="70"/>
      <c r="J1594" s="70"/>
      <c r="K1594" s="70"/>
      <c r="L1594" s="70"/>
      <c r="M1594" s="70"/>
      <c r="N1594" s="70"/>
      <c r="O1594" s="70"/>
      <c r="P1594" s="70"/>
      <c r="Q1594" s="70"/>
      <c r="R1594" s="70"/>
      <c r="S1594" s="70"/>
      <c r="T1594" s="70"/>
      <c r="U1594" s="70"/>
      <c r="V1594" s="70"/>
      <c r="W1594" s="70"/>
      <c r="X1594" s="70"/>
      <c r="Y1594" s="70"/>
      <c r="Z1594" s="70"/>
      <c r="AA1594" s="70"/>
      <c r="AB1594" s="70">
        <v>15259</v>
      </c>
      <c r="AC1594" s="70">
        <v>12946.624694999999</v>
      </c>
      <c r="AD1594" s="70"/>
      <c r="AE1594" s="70"/>
      <c r="AF1594" s="70"/>
      <c r="AG1594" s="70"/>
      <c r="AH1594" s="70"/>
      <c r="AI1594" s="70"/>
      <c r="AJ1594" s="70"/>
      <c r="AK1594" s="70"/>
      <c r="AL1594" s="70"/>
      <c r="AM1594" s="70"/>
      <c r="AN1594" s="70">
        <v>15259</v>
      </c>
      <c r="AO1594" s="70">
        <v>12946.624694999999</v>
      </c>
    </row>
    <row r="1595" spans="1:41" x14ac:dyDescent="0.25">
      <c r="A1595" s="72">
        <v>18355</v>
      </c>
      <c r="B1595" s="70"/>
      <c r="C1595" s="70"/>
      <c r="D1595" s="70"/>
      <c r="E1595" s="70"/>
      <c r="F1595" s="70"/>
      <c r="G1595" s="70"/>
      <c r="H1595" s="70"/>
      <c r="I1595" s="70"/>
      <c r="J1595" s="70"/>
      <c r="K1595" s="70"/>
      <c r="L1595" s="70"/>
      <c r="M1595" s="70"/>
      <c r="N1595" s="70"/>
      <c r="O1595" s="70"/>
      <c r="P1595" s="70"/>
      <c r="Q1595" s="70"/>
      <c r="R1595" s="70"/>
      <c r="S1595" s="70"/>
      <c r="T1595" s="70"/>
      <c r="U1595" s="70"/>
      <c r="V1595" s="70"/>
      <c r="W1595" s="70"/>
      <c r="X1595" s="70"/>
      <c r="Y1595" s="70"/>
      <c r="Z1595" s="70"/>
      <c r="AA1595" s="70"/>
      <c r="AB1595" s="70">
        <v>10454</v>
      </c>
      <c r="AC1595" s="70">
        <v>18900.684021000001</v>
      </c>
      <c r="AD1595" s="70"/>
      <c r="AE1595" s="70"/>
      <c r="AF1595" s="70"/>
      <c r="AG1595" s="70"/>
      <c r="AH1595" s="70"/>
      <c r="AI1595" s="70"/>
      <c r="AJ1595" s="70"/>
      <c r="AK1595" s="70"/>
      <c r="AL1595" s="70"/>
      <c r="AM1595" s="70"/>
      <c r="AN1595" s="70">
        <v>10454</v>
      </c>
      <c r="AO1595" s="70">
        <v>18900.684021000001</v>
      </c>
    </row>
    <row r="1596" spans="1:41" x14ac:dyDescent="0.25">
      <c r="A1596" s="72">
        <v>18359</v>
      </c>
      <c r="B1596" s="70"/>
      <c r="C1596" s="70"/>
      <c r="D1596" s="70"/>
      <c r="E1596" s="70"/>
      <c r="F1596" s="70"/>
      <c r="G1596" s="70"/>
      <c r="H1596" s="70"/>
      <c r="I1596" s="70"/>
      <c r="J1596" s="70"/>
      <c r="K1596" s="70"/>
      <c r="L1596" s="70"/>
      <c r="M1596" s="70"/>
      <c r="N1596" s="70"/>
      <c r="O1596" s="70"/>
      <c r="P1596" s="70"/>
      <c r="Q1596" s="70"/>
      <c r="R1596" s="70"/>
      <c r="S1596" s="70"/>
      <c r="T1596" s="70"/>
      <c r="U1596" s="70"/>
      <c r="V1596" s="70"/>
      <c r="W1596" s="70"/>
      <c r="X1596" s="70"/>
      <c r="Y1596" s="70"/>
      <c r="Z1596" s="70"/>
      <c r="AA1596" s="70"/>
      <c r="AB1596" s="70">
        <v>11537</v>
      </c>
      <c r="AC1596" s="70">
        <v>10081.408693000001</v>
      </c>
      <c r="AD1596" s="70"/>
      <c r="AE1596" s="70"/>
      <c r="AF1596" s="70"/>
      <c r="AG1596" s="70"/>
      <c r="AH1596" s="70"/>
      <c r="AI1596" s="70"/>
      <c r="AJ1596" s="70"/>
      <c r="AK1596" s="70"/>
      <c r="AL1596" s="70"/>
      <c r="AM1596" s="70"/>
      <c r="AN1596" s="70">
        <v>11537</v>
      </c>
      <c r="AO1596" s="70">
        <v>10081.408693000001</v>
      </c>
    </row>
    <row r="1597" spans="1:41" x14ac:dyDescent="0.25">
      <c r="A1597" s="72">
        <v>18377</v>
      </c>
      <c r="B1597" s="70"/>
      <c r="C1597" s="70"/>
      <c r="D1597" s="70"/>
      <c r="E1597" s="70"/>
      <c r="F1597" s="70"/>
      <c r="G1597" s="70"/>
      <c r="H1597" s="70"/>
      <c r="I1597" s="70"/>
      <c r="J1597" s="70"/>
      <c r="K1597" s="70"/>
      <c r="L1597" s="70"/>
      <c r="M1597" s="70"/>
      <c r="N1597" s="70"/>
      <c r="O1597" s="70"/>
      <c r="P1597" s="70"/>
      <c r="Q1597" s="70"/>
      <c r="R1597" s="70"/>
      <c r="S1597" s="70"/>
      <c r="T1597" s="70"/>
      <c r="U1597" s="70"/>
      <c r="V1597" s="70"/>
      <c r="W1597" s="70"/>
      <c r="X1597" s="70"/>
      <c r="Y1597" s="70"/>
      <c r="Z1597" s="70"/>
      <c r="AA1597" s="70"/>
      <c r="AB1597" s="70">
        <v>6288</v>
      </c>
      <c r="AC1597" s="70">
        <v>7652.0165410000009</v>
      </c>
      <c r="AD1597" s="70"/>
      <c r="AE1597" s="70"/>
      <c r="AF1597" s="70"/>
      <c r="AG1597" s="70"/>
      <c r="AH1597" s="70"/>
      <c r="AI1597" s="70"/>
      <c r="AJ1597" s="70"/>
      <c r="AK1597" s="70"/>
      <c r="AL1597" s="70"/>
      <c r="AM1597" s="70"/>
      <c r="AN1597" s="70">
        <v>6288</v>
      </c>
      <c r="AO1597" s="70">
        <v>7652.0165410000009</v>
      </c>
    </row>
    <row r="1598" spans="1:41" x14ac:dyDescent="0.25">
      <c r="A1598" s="72">
        <v>18403</v>
      </c>
      <c r="B1598" s="70"/>
      <c r="C1598" s="70"/>
      <c r="D1598" s="70"/>
      <c r="E1598" s="70"/>
      <c r="F1598" s="70"/>
      <c r="G1598" s="70"/>
      <c r="H1598" s="70"/>
      <c r="I1598" s="70"/>
      <c r="J1598" s="70"/>
      <c r="K1598" s="70"/>
      <c r="L1598" s="70"/>
      <c r="M1598" s="70"/>
      <c r="N1598" s="70"/>
      <c r="O1598" s="70"/>
      <c r="P1598" s="70"/>
      <c r="Q1598" s="70"/>
      <c r="R1598" s="70"/>
      <c r="S1598" s="70"/>
      <c r="T1598" s="70"/>
      <c r="U1598" s="70"/>
      <c r="V1598" s="70"/>
      <c r="W1598" s="70"/>
      <c r="X1598" s="70"/>
      <c r="Y1598" s="70"/>
      <c r="Z1598" s="70"/>
      <c r="AA1598" s="70"/>
      <c r="AB1598" s="70">
        <v>8196</v>
      </c>
      <c r="AC1598" s="70">
        <v>11722.007691000001</v>
      </c>
      <c r="AD1598" s="70"/>
      <c r="AE1598" s="70"/>
      <c r="AF1598" s="70"/>
      <c r="AG1598" s="70"/>
      <c r="AH1598" s="70"/>
      <c r="AI1598" s="70"/>
      <c r="AJ1598" s="70"/>
      <c r="AK1598" s="70"/>
      <c r="AL1598" s="70"/>
      <c r="AM1598" s="70"/>
      <c r="AN1598" s="70">
        <v>8196</v>
      </c>
      <c r="AO1598" s="70">
        <v>11722.007691000001</v>
      </c>
    </row>
    <row r="1599" spans="1:41" x14ac:dyDescent="0.25">
      <c r="A1599" s="72">
        <v>18406</v>
      </c>
      <c r="B1599" s="70"/>
      <c r="C1599" s="70"/>
      <c r="D1599" s="70"/>
      <c r="E1599" s="70"/>
      <c r="F1599" s="70"/>
      <c r="G1599" s="70"/>
      <c r="H1599" s="70"/>
      <c r="I1599" s="70"/>
      <c r="J1599" s="70"/>
      <c r="K1599" s="70"/>
      <c r="L1599" s="70"/>
      <c r="M1599" s="70"/>
      <c r="N1599" s="70"/>
      <c r="O1599" s="70"/>
      <c r="P1599" s="70"/>
      <c r="Q1599" s="70"/>
      <c r="R1599" s="70"/>
      <c r="S1599" s="70"/>
      <c r="T1599" s="70"/>
      <c r="U1599" s="70"/>
      <c r="V1599" s="70"/>
      <c r="W1599" s="70"/>
      <c r="X1599" s="70"/>
      <c r="Y1599" s="70"/>
      <c r="Z1599" s="70"/>
      <c r="AA1599" s="70"/>
      <c r="AB1599" s="70">
        <v>11670</v>
      </c>
      <c r="AC1599" s="70">
        <v>9871.7873529999997</v>
      </c>
      <c r="AD1599" s="70"/>
      <c r="AE1599" s="70"/>
      <c r="AF1599" s="70"/>
      <c r="AG1599" s="70"/>
      <c r="AH1599" s="70"/>
      <c r="AI1599" s="70"/>
      <c r="AJ1599" s="70"/>
      <c r="AK1599" s="70"/>
      <c r="AL1599" s="70"/>
      <c r="AM1599" s="70"/>
      <c r="AN1599" s="70">
        <v>11670</v>
      </c>
      <c r="AO1599" s="70">
        <v>9871.7873529999997</v>
      </c>
    </row>
    <row r="1600" spans="1:41" x14ac:dyDescent="0.25">
      <c r="A1600" s="72">
        <v>18408</v>
      </c>
      <c r="B1600" s="70"/>
      <c r="C1600" s="70"/>
      <c r="D1600" s="70"/>
      <c r="E1600" s="70"/>
      <c r="F1600" s="70"/>
      <c r="G1600" s="70"/>
      <c r="H1600" s="70"/>
      <c r="I1600" s="70"/>
      <c r="J1600" s="70"/>
      <c r="K1600" s="70"/>
      <c r="L1600" s="70"/>
      <c r="M1600" s="70"/>
      <c r="N1600" s="70"/>
      <c r="O1600" s="70"/>
      <c r="P1600" s="70"/>
      <c r="Q1600" s="70"/>
      <c r="R1600" s="70"/>
      <c r="S1600" s="70"/>
      <c r="T1600" s="70"/>
      <c r="U1600" s="70"/>
      <c r="V1600" s="70"/>
      <c r="W1600" s="70"/>
      <c r="X1600" s="70"/>
      <c r="Y1600" s="70"/>
      <c r="Z1600" s="70"/>
      <c r="AA1600" s="70"/>
      <c r="AB1600" s="70">
        <v>7531</v>
      </c>
      <c r="AC1600" s="70">
        <v>3142.0031349999999</v>
      </c>
      <c r="AD1600" s="70"/>
      <c r="AE1600" s="70"/>
      <c r="AF1600" s="70"/>
      <c r="AG1600" s="70"/>
      <c r="AH1600" s="70"/>
      <c r="AI1600" s="70"/>
      <c r="AJ1600" s="70"/>
      <c r="AK1600" s="70"/>
      <c r="AL1600" s="70"/>
      <c r="AM1600" s="70"/>
      <c r="AN1600" s="70">
        <v>7531</v>
      </c>
      <c r="AO1600" s="70">
        <v>3142.0031349999999</v>
      </c>
    </row>
    <row r="1601" spans="1:41" x14ac:dyDescent="0.25">
      <c r="A1601" s="72">
        <v>18410</v>
      </c>
      <c r="B1601" s="70"/>
      <c r="C1601" s="70"/>
      <c r="D1601" s="70"/>
      <c r="E1601" s="70"/>
      <c r="F1601" s="70"/>
      <c r="G1601" s="70"/>
      <c r="H1601" s="70"/>
      <c r="I1601" s="70"/>
      <c r="J1601" s="70"/>
      <c r="K1601" s="70"/>
      <c r="L1601" s="70"/>
      <c r="M1601" s="70"/>
      <c r="N1601" s="70"/>
      <c r="O1601" s="70"/>
      <c r="P1601" s="70"/>
      <c r="Q1601" s="70"/>
      <c r="R1601" s="70"/>
      <c r="S1601" s="70"/>
      <c r="T1601" s="70"/>
      <c r="U1601" s="70"/>
      <c r="V1601" s="70"/>
      <c r="W1601" s="70"/>
      <c r="X1601" s="70"/>
      <c r="Y1601" s="70"/>
      <c r="Z1601" s="70"/>
      <c r="AA1601" s="70"/>
      <c r="AB1601" s="70">
        <v>7935</v>
      </c>
      <c r="AC1601" s="70">
        <v>3027.7921489999999</v>
      </c>
      <c r="AD1601" s="70"/>
      <c r="AE1601" s="70"/>
      <c r="AF1601" s="70"/>
      <c r="AG1601" s="70"/>
      <c r="AH1601" s="70"/>
      <c r="AI1601" s="70"/>
      <c r="AJ1601" s="70"/>
      <c r="AK1601" s="70"/>
      <c r="AL1601" s="70"/>
      <c r="AM1601" s="70"/>
      <c r="AN1601" s="70">
        <v>7935</v>
      </c>
      <c r="AO1601" s="70">
        <v>3027.7921489999999</v>
      </c>
    </row>
    <row r="1602" spans="1:41" x14ac:dyDescent="0.25">
      <c r="A1602" s="72">
        <v>18435</v>
      </c>
      <c r="B1602" s="70"/>
      <c r="C1602" s="70"/>
      <c r="D1602" s="70"/>
      <c r="E1602" s="70"/>
      <c r="F1602" s="70"/>
      <c r="G1602" s="70"/>
      <c r="H1602" s="70"/>
      <c r="I1602" s="70"/>
      <c r="J1602" s="70"/>
      <c r="K1602" s="70"/>
      <c r="L1602" s="70"/>
      <c r="M1602" s="70"/>
      <c r="N1602" s="70"/>
      <c r="O1602" s="70"/>
      <c r="P1602" s="70"/>
      <c r="Q1602" s="70"/>
      <c r="R1602" s="70"/>
      <c r="S1602" s="70"/>
      <c r="T1602" s="70"/>
      <c r="U1602" s="70"/>
      <c r="V1602" s="70"/>
      <c r="W1602" s="70"/>
      <c r="X1602" s="70"/>
      <c r="Y1602" s="70"/>
      <c r="Z1602" s="70"/>
      <c r="AA1602" s="70"/>
      <c r="AB1602" s="70">
        <v>5830</v>
      </c>
      <c r="AC1602" s="70">
        <v>2414.0677340000002</v>
      </c>
      <c r="AD1602" s="70"/>
      <c r="AE1602" s="70"/>
      <c r="AF1602" s="70"/>
      <c r="AG1602" s="70"/>
      <c r="AH1602" s="70"/>
      <c r="AI1602" s="70"/>
      <c r="AJ1602" s="70"/>
      <c r="AK1602" s="70"/>
      <c r="AL1602" s="70"/>
      <c r="AM1602" s="70"/>
      <c r="AN1602" s="70">
        <v>5830</v>
      </c>
      <c r="AO1602" s="70">
        <v>2414.0677340000002</v>
      </c>
    </row>
    <row r="1603" spans="1:41" x14ac:dyDescent="0.25">
      <c r="A1603" s="72">
        <v>18442</v>
      </c>
      <c r="B1603" s="70"/>
      <c r="C1603" s="70"/>
      <c r="D1603" s="70"/>
      <c r="E1603" s="70"/>
      <c r="F1603" s="70"/>
      <c r="G1603" s="70"/>
      <c r="H1603" s="70"/>
      <c r="I1603" s="70"/>
      <c r="J1603" s="70"/>
      <c r="K1603" s="70"/>
      <c r="L1603" s="70"/>
      <c r="M1603" s="70"/>
      <c r="N1603" s="70"/>
      <c r="O1603" s="70"/>
      <c r="P1603" s="70"/>
      <c r="Q1603" s="70"/>
      <c r="R1603" s="70"/>
      <c r="S1603" s="70"/>
      <c r="T1603" s="70"/>
      <c r="U1603" s="70"/>
      <c r="V1603" s="70"/>
      <c r="W1603" s="70"/>
      <c r="X1603" s="70"/>
      <c r="Y1603" s="70"/>
      <c r="Z1603" s="70"/>
      <c r="AA1603" s="70"/>
      <c r="AB1603" s="70">
        <v>15712</v>
      </c>
      <c r="AC1603" s="70">
        <v>7533.450836</v>
      </c>
      <c r="AD1603" s="70"/>
      <c r="AE1603" s="70"/>
      <c r="AF1603" s="70"/>
      <c r="AG1603" s="70"/>
      <c r="AH1603" s="70"/>
      <c r="AI1603" s="70"/>
      <c r="AJ1603" s="70"/>
      <c r="AK1603" s="70"/>
      <c r="AL1603" s="70"/>
      <c r="AM1603" s="70"/>
      <c r="AN1603" s="70">
        <v>15712</v>
      </c>
      <c r="AO1603" s="70">
        <v>7533.450836</v>
      </c>
    </row>
    <row r="1604" spans="1:41" x14ac:dyDescent="0.25">
      <c r="A1604" s="72">
        <v>18471</v>
      </c>
      <c r="B1604" s="70"/>
      <c r="C1604" s="70"/>
      <c r="D1604" s="70"/>
      <c r="E1604" s="70"/>
      <c r="F1604" s="70"/>
      <c r="G1604" s="70"/>
      <c r="H1604" s="70"/>
      <c r="I1604" s="70"/>
      <c r="J1604" s="70"/>
      <c r="K1604" s="70"/>
      <c r="L1604" s="70"/>
      <c r="M1604" s="70"/>
      <c r="N1604" s="70"/>
      <c r="O1604" s="70"/>
      <c r="P1604" s="70"/>
      <c r="Q1604" s="70"/>
      <c r="R1604" s="70"/>
      <c r="S1604" s="70"/>
      <c r="T1604" s="70"/>
      <c r="U1604" s="70"/>
      <c r="V1604" s="70"/>
      <c r="W1604" s="70"/>
      <c r="X1604" s="70"/>
      <c r="Y1604" s="70"/>
      <c r="Z1604" s="70"/>
      <c r="AA1604" s="70"/>
      <c r="AB1604" s="70">
        <v>7159</v>
      </c>
      <c r="AC1604" s="70">
        <v>11722.007691000001</v>
      </c>
      <c r="AD1604" s="70"/>
      <c r="AE1604" s="70"/>
      <c r="AF1604" s="70"/>
      <c r="AG1604" s="70"/>
      <c r="AH1604" s="70"/>
      <c r="AI1604" s="70"/>
      <c r="AJ1604" s="70"/>
      <c r="AK1604" s="70"/>
      <c r="AL1604" s="70"/>
      <c r="AM1604" s="70"/>
      <c r="AN1604" s="70">
        <v>7159</v>
      </c>
      <c r="AO1604" s="70">
        <v>11722.007691000001</v>
      </c>
    </row>
    <row r="1605" spans="1:41" x14ac:dyDescent="0.25">
      <c r="A1605" s="72">
        <v>18473</v>
      </c>
      <c r="B1605" s="70"/>
      <c r="C1605" s="70"/>
      <c r="D1605" s="70"/>
      <c r="E1605" s="70"/>
      <c r="F1605" s="70"/>
      <c r="G1605" s="70"/>
      <c r="H1605" s="70"/>
      <c r="I1605" s="70"/>
      <c r="J1605" s="70"/>
      <c r="K1605" s="70"/>
      <c r="L1605" s="70"/>
      <c r="M1605" s="70"/>
      <c r="N1605" s="70"/>
      <c r="O1605" s="70"/>
      <c r="P1605" s="70"/>
      <c r="Q1605" s="70"/>
      <c r="R1605" s="70"/>
      <c r="S1605" s="70"/>
      <c r="T1605" s="70"/>
      <c r="U1605" s="70"/>
      <c r="V1605" s="70"/>
      <c r="W1605" s="70"/>
      <c r="X1605" s="70"/>
      <c r="Y1605" s="70"/>
      <c r="Z1605" s="70"/>
      <c r="AA1605" s="70"/>
      <c r="AB1605" s="70">
        <v>11983</v>
      </c>
      <c r="AC1605" s="70">
        <v>8166.1091080000006</v>
      </c>
      <c r="AD1605" s="70"/>
      <c r="AE1605" s="70"/>
      <c r="AF1605" s="70"/>
      <c r="AG1605" s="70"/>
      <c r="AH1605" s="70"/>
      <c r="AI1605" s="70"/>
      <c r="AJ1605" s="70"/>
      <c r="AK1605" s="70"/>
      <c r="AL1605" s="70"/>
      <c r="AM1605" s="70"/>
      <c r="AN1605" s="70">
        <v>11983</v>
      </c>
      <c r="AO1605" s="70">
        <v>8166.1091080000006</v>
      </c>
    </row>
    <row r="1606" spans="1:41" x14ac:dyDescent="0.25">
      <c r="A1606" s="72">
        <v>18477</v>
      </c>
      <c r="B1606" s="70"/>
      <c r="C1606" s="70"/>
      <c r="D1606" s="70"/>
      <c r="E1606" s="70"/>
      <c r="F1606" s="70"/>
      <c r="G1606" s="70"/>
      <c r="H1606" s="70"/>
      <c r="I1606" s="70"/>
      <c r="J1606" s="70"/>
      <c r="K1606" s="70"/>
      <c r="L1606" s="70"/>
      <c r="M1606" s="70"/>
      <c r="N1606" s="70"/>
      <c r="O1606" s="70"/>
      <c r="P1606" s="70"/>
      <c r="Q1606" s="70"/>
      <c r="R1606" s="70"/>
      <c r="S1606" s="70"/>
      <c r="T1606" s="70"/>
      <c r="U1606" s="70"/>
      <c r="V1606" s="70"/>
      <c r="W1606" s="70"/>
      <c r="X1606" s="70"/>
      <c r="Y1606" s="70"/>
      <c r="Z1606" s="70"/>
      <c r="AA1606" s="70"/>
      <c r="AB1606" s="70">
        <v>9333</v>
      </c>
      <c r="AC1606" s="70">
        <v>7742.2050170000002</v>
      </c>
      <c r="AD1606" s="70"/>
      <c r="AE1606" s="70"/>
      <c r="AF1606" s="70"/>
      <c r="AG1606" s="70"/>
      <c r="AH1606" s="70"/>
      <c r="AI1606" s="70"/>
      <c r="AJ1606" s="70"/>
      <c r="AK1606" s="70"/>
      <c r="AL1606" s="70"/>
      <c r="AM1606" s="70"/>
      <c r="AN1606" s="70">
        <v>9333</v>
      </c>
      <c r="AO1606" s="70">
        <v>7742.2050170000002</v>
      </c>
    </row>
    <row r="1607" spans="1:41" x14ac:dyDescent="0.25">
      <c r="A1607" s="72">
        <v>18483</v>
      </c>
      <c r="B1607" s="70"/>
      <c r="C1607" s="70"/>
      <c r="D1607" s="70"/>
      <c r="E1607" s="70"/>
      <c r="F1607" s="70"/>
      <c r="G1607" s="70"/>
      <c r="H1607" s="70"/>
      <c r="I1607" s="70"/>
      <c r="J1607" s="70"/>
      <c r="K1607" s="70"/>
      <c r="L1607" s="70"/>
      <c r="M1607" s="70"/>
      <c r="N1607" s="70"/>
      <c r="O1607" s="70"/>
      <c r="P1607" s="70"/>
      <c r="Q1607" s="70"/>
      <c r="R1607" s="70"/>
      <c r="S1607" s="70"/>
      <c r="T1607" s="70"/>
      <c r="U1607" s="70"/>
      <c r="V1607" s="70"/>
      <c r="W1607" s="70"/>
      <c r="X1607" s="70"/>
      <c r="Y1607" s="70"/>
      <c r="Z1607" s="70"/>
      <c r="AA1607" s="70"/>
      <c r="AB1607" s="70">
        <v>11064</v>
      </c>
      <c r="AC1607" s="70">
        <v>8027.6741849999999</v>
      </c>
      <c r="AD1607" s="70"/>
      <c r="AE1607" s="70"/>
      <c r="AF1607" s="70"/>
      <c r="AG1607" s="70"/>
      <c r="AH1607" s="70"/>
      <c r="AI1607" s="70"/>
      <c r="AJ1607" s="70"/>
      <c r="AK1607" s="70"/>
      <c r="AL1607" s="70"/>
      <c r="AM1607" s="70"/>
      <c r="AN1607" s="70">
        <v>11064</v>
      </c>
      <c r="AO1607" s="70">
        <v>8027.6741849999999</v>
      </c>
    </row>
    <row r="1608" spans="1:41" x14ac:dyDescent="0.25">
      <c r="A1608" s="72">
        <v>18488</v>
      </c>
      <c r="B1608" s="70"/>
      <c r="C1608" s="70"/>
      <c r="D1608" s="70"/>
      <c r="E1608" s="70"/>
      <c r="F1608" s="70"/>
      <c r="G1608" s="70"/>
      <c r="H1608" s="70"/>
      <c r="I1608" s="70"/>
      <c r="J1608" s="70"/>
      <c r="K1608" s="70"/>
      <c r="L1608" s="70"/>
      <c r="M1608" s="70"/>
      <c r="N1608" s="70"/>
      <c r="O1608" s="70"/>
      <c r="P1608" s="70"/>
      <c r="Q1608" s="70"/>
      <c r="R1608" s="70"/>
      <c r="S1608" s="70"/>
      <c r="T1608" s="70"/>
      <c r="U1608" s="70"/>
      <c r="V1608" s="70"/>
      <c r="W1608" s="70"/>
      <c r="X1608" s="70"/>
      <c r="Y1608" s="70"/>
      <c r="Z1608" s="70"/>
      <c r="AA1608" s="70"/>
      <c r="AB1608" s="70">
        <v>2133</v>
      </c>
      <c r="AC1608" s="70">
        <v>3625.9305029999996</v>
      </c>
      <c r="AD1608" s="70"/>
      <c r="AE1608" s="70"/>
      <c r="AF1608" s="70"/>
      <c r="AG1608" s="70"/>
      <c r="AH1608" s="70"/>
      <c r="AI1608" s="70"/>
      <c r="AJ1608" s="70"/>
      <c r="AK1608" s="70"/>
      <c r="AL1608" s="70"/>
      <c r="AM1608" s="70"/>
      <c r="AN1608" s="70">
        <v>2133</v>
      </c>
      <c r="AO1608" s="70">
        <v>3625.9305029999996</v>
      </c>
    </row>
    <row r="1609" spans="1:41" x14ac:dyDescent="0.25">
      <c r="A1609" s="72">
        <v>18490</v>
      </c>
      <c r="B1609" s="70"/>
      <c r="C1609" s="70"/>
      <c r="D1609" s="70"/>
      <c r="E1609" s="70"/>
      <c r="F1609" s="70"/>
      <c r="G1609" s="70"/>
      <c r="H1609" s="70"/>
      <c r="I1609" s="70"/>
      <c r="J1609" s="70"/>
      <c r="K1609" s="70"/>
      <c r="L1609" s="70"/>
      <c r="M1609" s="70"/>
      <c r="N1609" s="70"/>
      <c r="O1609" s="70"/>
      <c r="P1609" s="70"/>
      <c r="Q1609" s="70"/>
      <c r="R1609" s="70"/>
      <c r="S1609" s="70"/>
      <c r="T1609" s="70"/>
      <c r="U1609" s="70"/>
      <c r="V1609" s="70"/>
      <c r="W1609" s="70"/>
      <c r="X1609" s="70"/>
      <c r="Y1609" s="70"/>
      <c r="Z1609" s="70"/>
      <c r="AA1609" s="70"/>
      <c r="AB1609" s="70">
        <v>7607</v>
      </c>
      <c r="AC1609" s="70">
        <v>4671.2041650000001</v>
      </c>
      <c r="AD1609" s="70"/>
      <c r="AE1609" s="70"/>
      <c r="AF1609" s="70"/>
      <c r="AG1609" s="70"/>
      <c r="AH1609" s="70"/>
      <c r="AI1609" s="70"/>
      <c r="AJ1609" s="70"/>
      <c r="AK1609" s="70"/>
      <c r="AL1609" s="70"/>
      <c r="AM1609" s="70"/>
      <c r="AN1609" s="70">
        <v>7607</v>
      </c>
      <c r="AO1609" s="70">
        <v>4671.2041650000001</v>
      </c>
    </row>
    <row r="1610" spans="1:41" x14ac:dyDescent="0.25">
      <c r="A1610" s="72">
        <v>18497</v>
      </c>
      <c r="B1610" s="70"/>
      <c r="C1610" s="70"/>
      <c r="D1610" s="70"/>
      <c r="E1610" s="70"/>
      <c r="F1610" s="70"/>
      <c r="G1610" s="70"/>
      <c r="H1610" s="70"/>
      <c r="I1610" s="70"/>
      <c r="J1610" s="70"/>
      <c r="K1610" s="70"/>
      <c r="L1610" s="70"/>
      <c r="M1610" s="70"/>
      <c r="N1610" s="70"/>
      <c r="O1610" s="70"/>
      <c r="P1610" s="70"/>
      <c r="Q1610" s="70"/>
      <c r="R1610" s="70"/>
      <c r="S1610" s="70"/>
      <c r="T1610" s="70"/>
      <c r="U1610" s="70"/>
      <c r="V1610" s="70"/>
      <c r="W1610" s="70"/>
      <c r="X1610" s="70"/>
      <c r="Y1610" s="70"/>
      <c r="Z1610" s="70"/>
      <c r="AA1610" s="70"/>
      <c r="AB1610" s="70">
        <v>5275</v>
      </c>
      <c r="AC1610" s="70">
        <v>2059.600261</v>
      </c>
      <c r="AD1610" s="70"/>
      <c r="AE1610" s="70"/>
      <c r="AF1610" s="70"/>
      <c r="AG1610" s="70"/>
      <c r="AH1610" s="70"/>
      <c r="AI1610" s="70"/>
      <c r="AJ1610" s="70"/>
      <c r="AK1610" s="70"/>
      <c r="AL1610" s="70"/>
      <c r="AM1610" s="70"/>
      <c r="AN1610" s="70">
        <v>5275</v>
      </c>
      <c r="AO1610" s="70">
        <v>2059.600261</v>
      </c>
    </row>
    <row r="1611" spans="1:41" x14ac:dyDescent="0.25">
      <c r="A1611" s="72">
        <v>18531</v>
      </c>
      <c r="B1611" s="70"/>
      <c r="C1611" s="70"/>
      <c r="D1611" s="70"/>
      <c r="E1611" s="70"/>
      <c r="F1611" s="70"/>
      <c r="G1611" s="70"/>
      <c r="H1611" s="70"/>
      <c r="I1611" s="70"/>
      <c r="J1611" s="70"/>
      <c r="K1611" s="70"/>
      <c r="L1611" s="70"/>
      <c r="M1611" s="70"/>
      <c r="N1611" s="70"/>
      <c r="O1611" s="70"/>
      <c r="P1611" s="70"/>
      <c r="Q1611" s="70"/>
      <c r="R1611" s="70"/>
      <c r="S1611" s="70"/>
      <c r="T1611" s="70"/>
      <c r="U1611" s="70"/>
      <c r="V1611" s="70"/>
      <c r="W1611" s="70"/>
      <c r="X1611" s="70"/>
      <c r="Y1611" s="70"/>
      <c r="Z1611" s="70"/>
      <c r="AA1611" s="70"/>
      <c r="AB1611" s="70">
        <v>10590</v>
      </c>
      <c r="AC1611" s="70">
        <v>7257.1062469999997</v>
      </c>
      <c r="AD1611" s="70"/>
      <c r="AE1611" s="70"/>
      <c r="AF1611" s="70"/>
      <c r="AG1611" s="70"/>
      <c r="AH1611" s="70"/>
      <c r="AI1611" s="70"/>
      <c r="AJ1611" s="70"/>
      <c r="AK1611" s="70"/>
      <c r="AL1611" s="70"/>
      <c r="AM1611" s="70"/>
      <c r="AN1611" s="70">
        <v>10590</v>
      </c>
      <c r="AO1611" s="70">
        <v>7257.1062469999997</v>
      </c>
    </row>
    <row r="1612" spans="1:41" x14ac:dyDescent="0.25">
      <c r="A1612" s="72">
        <v>18539</v>
      </c>
      <c r="B1612" s="70"/>
      <c r="C1612" s="70"/>
      <c r="D1612" s="70"/>
      <c r="E1612" s="70"/>
      <c r="F1612" s="70"/>
      <c r="G1612" s="70"/>
      <c r="H1612" s="70"/>
      <c r="I1612" s="70"/>
      <c r="J1612" s="70"/>
      <c r="K1612" s="70"/>
      <c r="L1612" s="70"/>
      <c r="M1612" s="70"/>
      <c r="N1612" s="70"/>
      <c r="O1612" s="70"/>
      <c r="P1612" s="70"/>
      <c r="Q1612" s="70"/>
      <c r="R1612" s="70"/>
      <c r="S1612" s="70"/>
      <c r="T1612" s="70"/>
      <c r="U1612" s="70"/>
      <c r="V1612" s="70"/>
      <c r="W1612" s="70"/>
      <c r="X1612" s="70"/>
      <c r="Y1612" s="70"/>
      <c r="Z1612" s="70"/>
      <c r="AA1612" s="70"/>
      <c r="AB1612" s="70">
        <v>9215</v>
      </c>
      <c r="AC1612" s="70">
        <v>6267.833224</v>
      </c>
      <c r="AD1612" s="70"/>
      <c r="AE1612" s="70"/>
      <c r="AF1612" s="70"/>
      <c r="AG1612" s="70"/>
      <c r="AH1612" s="70"/>
      <c r="AI1612" s="70"/>
      <c r="AJ1612" s="70"/>
      <c r="AK1612" s="70"/>
      <c r="AL1612" s="70"/>
      <c r="AM1612" s="70"/>
      <c r="AN1612" s="70">
        <v>9215</v>
      </c>
      <c r="AO1612" s="70">
        <v>6267.833224</v>
      </c>
    </row>
    <row r="1613" spans="1:41" x14ac:dyDescent="0.25">
      <c r="A1613" s="72">
        <v>18544</v>
      </c>
      <c r="B1613" s="70"/>
      <c r="C1613" s="70"/>
      <c r="D1613" s="70"/>
      <c r="E1613" s="70"/>
      <c r="F1613" s="70"/>
      <c r="G1613" s="70"/>
      <c r="H1613" s="70"/>
      <c r="I1613" s="70"/>
      <c r="J1613" s="70"/>
      <c r="K1613" s="70"/>
      <c r="L1613" s="70"/>
      <c r="M1613" s="70"/>
      <c r="N1613" s="70"/>
      <c r="O1613" s="70"/>
      <c r="P1613" s="70"/>
      <c r="Q1613" s="70"/>
      <c r="R1613" s="70"/>
      <c r="S1613" s="70"/>
      <c r="T1613" s="70"/>
      <c r="U1613" s="70"/>
      <c r="V1613" s="70"/>
      <c r="W1613" s="70"/>
      <c r="X1613" s="70"/>
      <c r="Y1613" s="70"/>
      <c r="Z1613" s="70"/>
      <c r="AA1613" s="70"/>
      <c r="AB1613" s="70">
        <v>8432</v>
      </c>
      <c r="AC1613" s="70">
        <v>7986.2782910000005</v>
      </c>
      <c r="AD1613" s="70"/>
      <c r="AE1613" s="70"/>
      <c r="AF1613" s="70"/>
      <c r="AG1613" s="70"/>
      <c r="AH1613" s="70"/>
      <c r="AI1613" s="70"/>
      <c r="AJ1613" s="70"/>
      <c r="AK1613" s="70"/>
      <c r="AL1613" s="70"/>
      <c r="AM1613" s="70"/>
      <c r="AN1613" s="70">
        <v>8432</v>
      </c>
      <c r="AO1613" s="70">
        <v>7986.2782910000005</v>
      </c>
    </row>
    <row r="1614" spans="1:41" x14ac:dyDescent="0.25">
      <c r="A1614" s="72">
        <v>18546</v>
      </c>
      <c r="B1614" s="70"/>
      <c r="C1614" s="70"/>
      <c r="D1614" s="70"/>
      <c r="E1614" s="70"/>
      <c r="F1614" s="70"/>
      <c r="G1614" s="70"/>
      <c r="H1614" s="70"/>
      <c r="I1614" s="70"/>
      <c r="J1614" s="70"/>
      <c r="K1614" s="70"/>
      <c r="L1614" s="70"/>
      <c r="M1614" s="70"/>
      <c r="N1614" s="70"/>
      <c r="O1614" s="70"/>
      <c r="P1614" s="70"/>
      <c r="Q1614" s="70"/>
      <c r="R1614" s="70"/>
      <c r="S1614" s="70"/>
      <c r="T1614" s="70"/>
      <c r="U1614" s="70"/>
      <c r="V1614" s="70"/>
      <c r="W1614" s="70"/>
      <c r="X1614" s="70"/>
      <c r="Y1614" s="70"/>
      <c r="Z1614" s="70"/>
      <c r="AA1614" s="70"/>
      <c r="AB1614" s="70">
        <v>8934</v>
      </c>
      <c r="AC1614" s="70">
        <v>6756.9568319999998</v>
      </c>
      <c r="AD1614" s="70"/>
      <c r="AE1614" s="70"/>
      <c r="AF1614" s="70"/>
      <c r="AG1614" s="70"/>
      <c r="AH1614" s="70"/>
      <c r="AI1614" s="70"/>
      <c r="AJ1614" s="70"/>
      <c r="AK1614" s="70"/>
      <c r="AL1614" s="70"/>
      <c r="AM1614" s="70"/>
      <c r="AN1614" s="70">
        <v>8934</v>
      </c>
      <c r="AO1614" s="70">
        <v>6756.9568319999998</v>
      </c>
    </row>
    <row r="1615" spans="1:41" x14ac:dyDescent="0.25">
      <c r="A1615" s="72">
        <v>18552</v>
      </c>
      <c r="B1615" s="70"/>
      <c r="C1615" s="70"/>
      <c r="D1615" s="70"/>
      <c r="E1615" s="70"/>
      <c r="F1615" s="70"/>
      <c r="G1615" s="70"/>
      <c r="H1615" s="70"/>
      <c r="I1615" s="70"/>
      <c r="J1615" s="70"/>
      <c r="K1615" s="70"/>
      <c r="L1615" s="70"/>
      <c r="M1615" s="70"/>
      <c r="N1615" s="70"/>
      <c r="O1615" s="70"/>
      <c r="P1615" s="70"/>
      <c r="Q1615" s="70"/>
      <c r="R1615" s="70"/>
      <c r="S1615" s="70"/>
      <c r="T1615" s="70"/>
      <c r="U1615" s="70"/>
      <c r="V1615" s="70"/>
      <c r="W1615" s="70"/>
      <c r="X1615" s="70"/>
      <c r="Y1615" s="70"/>
      <c r="Z1615" s="70"/>
      <c r="AA1615" s="70"/>
      <c r="AB1615" s="70">
        <v>9303</v>
      </c>
      <c r="AC1615" s="70">
        <v>2936.0012040000001</v>
      </c>
      <c r="AD1615" s="70"/>
      <c r="AE1615" s="70"/>
      <c r="AF1615" s="70"/>
      <c r="AG1615" s="70"/>
      <c r="AH1615" s="70"/>
      <c r="AI1615" s="70"/>
      <c r="AJ1615" s="70"/>
      <c r="AK1615" s="70"/>
      <c r="AL1615" s="70"/>
      <c r="AM1615" s="70"/>
      <c r="AN1615" s="70">
        <v>9303</v>
      </c>
      <c r="AO1615" s="70">
        <v>2936.0012040000001</v>
      </c>
    </row>
    <row r="1616" spans="1:41" x14ac:dyDescent="0.25">
      <c r="A1616" s="72">
        <v>18554</v>
      </c>
      <c r="B1616" s="70"/>
      <c r="C1616" s="70"/>
      <c r="D1616" s="70"/>
      <c r="E1616" s="70"/>
      <c r="F1616" s="70"/>
      <c r="G1616" s="70"/>
      <c r="H1616" s="70"/>
      <c r="I1616" s="70"/>
      <c r="J1616" s="70"/>
      <c r="K1616" s="70"/>
      <c r="L1616" s="70"/>
      <c r="M1616" s="70"/>
      <c r="N1616" s="70"/>
      <c r="O1616" s="70"/>
      <c r="P1616" s="70"/>
      <c r="Q1616" s="70"/>
      <c r="R1616" s="70"/>
      <c r="S1616" s="70"/>
      <c r="T1616" s="70"/>
      <c r="U1616" s="70"/>
      <c r="V1616" s="70"/>
      <c r="W1616" s="70"/>
      <c r="X1616" s="70"/>
      <c r="Y1616" s="70"/>
      <c r="Z1616" s="70"/>
      <c r="AA1616" s="70"/>
      <c r="AB1616" s="70">
        <v>4064</v>
      </c>
      <c r="AC1616" s="70">
        <v>1930.1071470000002</v>
      </c>
      <c r="AD1616" s="70"/>
      <c r="AE1616" s="70"/>
      <c r="AF1616" s="70"/>
      <c r="AG1616" s="70"/>
      <c r="AH1616" s="70"/>
      <c r="AI1616" s="70"/>
      <c r="AJ1616" s="70"/>
      <c r="AK1616" s="70"/>
      <c r="AL1616" s="70"/>
      <c r="AM1616" s="70"/>
      <c r="AN1616" s="70">
        <v>4064</v>
      </c>
      <c r="AO1616" s="70">
        <v>1930.1071470000002</v>
      </c>
    </row>
    <row r="1617" spans="1:41" x14ac:dyDescent="0.25">
      <c r="A1617" s="72">
        <v>18556</v>
      </c>
      <c r="B1617" s="70"/>
      <c r="C1617" s="70"/>
      <c r="D1617" s="70"/>
      <c r="E1617" s="70"/>
      <c r="F1617" s="70"/>
      <c r="G1617" s="70"/>
      <c r="H1617" s="70"/>
      <c r="I1617" s="70"/>
      <c r="J1617" s="70"/>
      <c r="K1617" s="70"/>
      <c r="L1617" s="70"/>
      <c r="M1617" s="70"/>
      <c r="N1617" s="70"/>
      <c r="O1617" s="70"/>
      <c r="P1617" s="70"/>
      <c r="Q1617" s="70"/>
      <c r="R1617" s="70"/>
      <c r="S1617" s="70"/>
      <c r="T1617" s="70"/>
      <c r="U1617" s="70"/>
      <c r="V1617" s="70"/>
      <c r="W1617" s="70"/>
      <c r="X1617" s="70"/>
      <c r="Y1617" s="70"/>
      <c r="Z1617" s="70"/>
      <c r="AA1617" s="70"/>
      <c r="AB1617" s="70">
        <v>4378</v>
      </c>
      <c r="AC1617" s="70">
        <v>3797.3934850000001</v>
      </c>
      <c r="AD1617" s="70"/>
      <c r="AE1617" s="70"/>
      <c r="AF1617" s="70"/>
      <c r="AG1617" s="70"/>
      <c r="AH1617" s="70"/>
      <c r="AI1617" s="70"/>
      <c r="AJ1617" s="70"/>
      <c r="AK1617" s="70"/>
      <c r="AL1617" s="70"/>
      <c r="AM1617" s="70"/>
      <c r="AN1617" s="70">
        <v>4378</v>
      </c>
      <c r="AO1617" s="70">
        <v>3797.3934850000001</v>
      </c>
    </row>
    <row r="1618" spans="1:41" x14ac:dyDescent="0.25">
      <c r="A1618" s="72">
        <v>18567</v>
      </c>
      <c r="B1618" s="70"/>
      <c r="C1618" s="70"/>
      <c r="D1618" s="70"/>
      <c r="E1618" s="70"/>
      <c r="F1618" s="70"/>
      <c r="G1618" s="70"/>
      <c r="H1618" s="70"/>
      <c r="I1618" s="70"/>
      <c r="J1618" s="70"/>
      <c r="K1618" s="70"/>
      <c r="L1618" s="70"/>
      <c r="M1618" s="70"/>
      <c r="N1618" s="70"/>
      <c r="O1618" s="70"/>
      <c r="P1618" s="70"/>
      <c r="Q1618" s="70"/>
      <c r="R1618" s="70"/>
      <c r="S1618" s="70"/>
      <c r="T1618" s="70"/>
      <c r="U1618" s="70"/>
      <c r="V1618" s="70"/>
      <c r="W1618" s="70"/>
      <c r="X1618" s="70"/>
      <c r="Y1618" s="70"/>
      <c r="Z1618" s="70"/>
      <c r="AA1618" s="70"/>
      <c r="AB1618" s="70">
        <v>11128</v>
      </c>
      <c r="AC1618" s="70">
        <v>12333.163682000002</v>
      </c>
      <c r="AD1618" s="70"/>
      <c r="AE1618" s="70"/>
      <c r="AF1618" s="70"/>
      <c r="AG1618" s="70"/>
      <c r="AH1618" s="70"/>
      <c r="AI1618" s="70"/>
      <c r="AJ1618" s="70"/>
      <c r="AK1618" s="70"/>
      <c r="AL1618" s="70"/>
      <c r="AM1618" s="70"/>
      <c r="AN1618" s="70">
        <v>11128</v>
      </c>
      <c r="AO1618" s="70">
        <v>12333.163682000002</v>
      </c>
    </row>
    <row r="1619" spans="1:41" x14ac:dyDescent="0.25">
      <c r="A1619" s="72">
        <v>18569</v>
      </c>
      <c r="B1619" s="70"/>
      <c r="C1619" s="70"/>
      <c r="D1619" s="70"/>
      <c r="E1619" s="70"/>
      <c r="F1619" s="70"/>
      <c r="G1619" s="70"/>
      <c r="H1619" s="70"/>
      <c r="I1619" s="70"/>
      <c r="J1619" s="70"/>
      <c r="K1619" s="70"/>
      <c r="L1619" s="70"/>
      <c r="M1619" s="70"/>
      <c r="N1619" s="70"/>
      <c r="O1619" s="70"/>
      <c r="P1619" s="70"/>
      <c r="Q1619" s="70"/>
      <c r="R1619" s="70"/>
      <c r="S1619" s="70"/>
      <c r="T1619" s="70"/>
      <c r="U1619" s="70"/>
      <c r="V1619" s="70"/>
      <c r="W1619" s="70"/>
      <c r="X1619" s="70"/>
      <c r="Y1619" s="70"/>
      <c r="Z1619" s="70"/>
      <c r="AA1619" s="70"/>
      <c r="AB1619" s="70">
        <v>9830</v>
      </c>
      <c r="AC1619" s="70">
        <v>8646.1053539999994</v>
      </c>
      <c r="AD1619" s="70"/>
      <c r="AE1619" s="70"/>
      <c r="AF1619" s="70"/>
      <c r="AG1619" s="70"/>
      <c r="AH1619" s="70"/>
      <c r="AI1619" s="70"/>
      <c r="AJ1619" s="70"/>
      <c r="AK1619" s="70"/>
      <c r="AL1619" s="70"/>
      <c r="AM1619" s="70"/>
      <c r="AN1619" s="70">
        <v>9830</v>
      </c>
      <c r="AO1619" s="70">
        <v>8646.1053539999994</v>
      </c>
    </row>
    <row r="1620" spans="1:41" x14ac:dyDescent="0.25">
      <c r="A1620" s="72">
        <v>18577</v>
      </c>
      <c r="B1620" s="70"/>
      <c r="C1620" s="70"/>
      <c r="D1620" s="70"/>
      <c r="E1620" s="70"/>
      <c r="F1620" s="70"/>
      <c r="G1620" s="70"/>
      <c r="H1620" s="70"/>
      <c r="I1620" s="70"/>
      <c r="J1620" s="70"/>
      <c r="K1620" s="70"/>
      <c r="L1620" s="70"/>
      <c r="M1620" s="70"/>
      <c r="N1620" s="70"/>
      <c r="O1620" s="70"/>
      <c r="P1620" s="70"/>
      <c r="Q1620" s="70"/>
      <c r="R1620" s="70"/>
      <c r="S1620" s="70"/>
      <c r="T1620" s="70"/>
      <c r="U1620" s="70"/>
      <c r="V1620" s="70"/>
      <c r="W1620" s="70"/>
      <c r="X1620" s="70"/>
      <c r="Y1620" s="70"/>
      <c r="Z1620" s="70"/>
      <c r="AA1620" s="70"/>
      <c r="AB1620" s="70">
        <v>3547</v>
      </c>
      <c r="AC1620" s="70">
        <v>3942.3858690000002</v>
      </c>
      <c r="AD1620" s="70"/>
      <c r="AE1620" s="70"/>
      <c r="AF1620" s="70"/>
      <c r="AG1620" s="70"/>
      <c r="AH1620" s="70"/>
      <c r="AI1620" s="70"/>
      <c r="AJ1620" s="70"/>
      <c r="AK1620" s="70"/>
      <c r="AL1620" s="70"/>
      <c r="AM1620" s="70"/>
      <c r="AN1620" s="70">
        <v>3547</v>
      </c>
      <c r="AO1620" s="70">
        <v>3942.3858690000002</v>
      </c>
    </row>
    <row r="1621" spans="1:41" x14ac:dyDescent="0.25">
      <c r="A1621" s="72">
        <v>18582</v>
      </c>
      <c r="B1621" s="70"/>
      <c r="C1621" s="70"/>
      <c r="D1621" s="70"/>
      <c r="E1621" s="70"/>
      <c r="F1621" s="70"/>
      <c r="G1621" s="70"/>
      <c r="H1621" s="70"/>
      <c r="I1621" s="70"/>
      <c r="J1621" s="70"/>
      <c r="K1621" s="70"/>
      <c r="L1621" s="70"/>
      <c r="M1621" s="70"/>
      <c r="N1621" s="70"/>
      <c r="O1621" s="70"/>
      <c r="P1621" s="70"/>
      <c r="Q1621" s="70"/>
      <c r="R1621" s="70"/>
      <c r="S1621" s="70"/>
      <c r="T1621" s="70"/>
      <c r="U1621" s="70"/>
      <c r="V1621" s="70"/>
      <c r="W1621" s="70"/>
      <c r="X1621" s="70"/>
      <c r="Y1621" s="70"/>
      <c r="Z1621" s="70"/>
      <c r="AA1621" s="70"/>
      <c r="AB1621" s="70">
        <v>2270</v>
      </c>
      <c r="AC1621" s="70">
        <v>5073.2312089999996</v>
      </c>
      <c r="AD1621" s="70"/>
      <c r="AE1621" s="70"/>
      <c r="AF1621" s="70"/>
      <c r="AG1621" s="70"/>
      <c r="AH1621" s="70"/>
      <c r="AI1621" s="70"/>
      <c r="AJ1621" s="70"/>
      <c r="AK1621" s="70"/>
      <c r="AL1621" s="70"/>
      <c r="AM1621" s="70"/>
      <c r="AN1621" s="70">
        <v>2270</v>
      </c>
      <c r="AO1621" s="70">
        <v>5073.2312089999996</v>
      </c>
    </row>
    <row r="1622" spans="1:41" x14ac:dyDescent="0.25">
      <c r="A1622" s="72">
        <v>18595</v>
      </c>
      <c r="B1622" s="70"/>
      <c r="C1622" s="70"/>
      <c r="D1622" s="70"/>
      <c r="E1622" s="70"/>
      <c r="F1622" s="70"/>
      <c r="G1622" s="70"/>
      <c r="H1622" s="70"/>
      <c r="I1622" s="70"/>
      <c r="J1622" s="70"/>
      <c r="K1622" s="70"/>
      <c r="L1622" s="70"/>
      <c r="M1622" s="70"/>
      <c r="N1622" s="70"/>
      <c r="O1622" s="70"/>
      <c r="P1622" s="70"/>
      <c r="Q1622" s="70"/>
      <c r="R1622" s="70"/>
      <c r="S1622" s="70"/>
      <c r="T1622" s="70"/>
      <c r="U1622" s="70"/>
      <c r="V1622" s="70"/>
      <c r="W1622" s="70"/>
      <c r="X1622" s="70"/>
      <c r="Y1622" s="70"/>
      <c r="Z1622" s="70"/>
      <c r="AA1622" s="70"/>
      <c r="AB1622" s="70">
        <v>11862</v>
      </c>
      <c r="AC1622" s="70">
        <v>13995.366088000001</v>
      </c>
      <c r="AD1622" s="70"/>
      <c r="AE1622" s="70"/>
      <c r="AF1622" s="70"/>
      <c r="AG1622" s="70"/>
      <c r="AH1622" s="70"/>
      <c r="AI1622" s="70"/>
      <c r="AJ1622" s="70"/>
      <c r="AK1622" s="70"/>
      <c r="AL1622" s="70"/>
      <c r="AM1622" s="70"/>
      <c r="AN1622" s="70">
        <v>11862</v>
      </c>
      <c r="AO1622" s="70">
        <v>13995.366088000001</v>
      </c>
    </row>
    <row r="1623" spans="1:41" x14ac:dyDescent="0.25">
      <c r="A1623" s="72">
        <v>18606</v>
      </c>
      <c r="B1623" s="70"/>
      <c r="C1623" s="70"/>
      <c r="D1623" s="70"/>
      <c r="E1623" s="70"/>
      <c r="F1623" s="70"/>
      <c r="G1623" s="70"/>
      <c r="H1623" s="70"/>
      <c r="I1623" s="70"/>
      <c r="J1623" s="70"/>
      <c r="K1623" s="70"/>
      <c r="L1623" s="70"/>
      <c r="M1623" s="70"/>
      <c r="N1623" s="70"/>
      <c r="O1623" s="70"/>
      <c r="P1623" s="70"/>
      <c r="Q1623" s="70"/>
      <c r="R1623" s="70"/>
      <c r="S1623" s="70"/>
      <c r="T1623" s="70"/>
      <c r="U1623" s="70"/>
      <c r="V1623" s="70"/>
      <c r="W1623" s="70"/>
      <c r="X1623" s="70"/>
      <c r="Y1623" s="70"/>
      <c r="Z1623" s="70"/>
      <c r="AA1623" s="70"/>
      <c r="AB1623" s="70">
        <v>8098</v>
      </c>
      <c r="AC1623" s="70">
        <v>4900.0380859999996</v>
      </c>
      <c r="AD1623" s="70"/>
      <c r="AE1623" s="70"/>
      <c r="AF1623" s="70"/>
      <c r="AG1623" s="70"/>
      <c r="AH1623" s="70"/>
      <c r="AI1623" s="70"/>
      <c r="AJ1623" s="70"/>
      <c r="AK1623" s="70"/>
      <c r="AL1623" s="70"/>
      <c r="AM1623" s="70"/>
      <c r="AN1623" s="70">
        <v>8098</v>
      </c>
      <c r="AO1623" s="70">
        <v>4900.0380859999996</v>
      </c>
    </row>
    <row r="1624" spans="1:41" x14ac:dyDescent="0.25">
      <c r="A1624" s="72">
        <v>18620</v>
      </c>
      <c r="B1624" s="70"/>
      <c r="C1624" s="70"/>
      <c r="D1624" s="70"/>
      <c r="E1624" s="70"/>
      <c r="F1624" s="70"/>
      <c r="G1624" s="70"/>
      <c r="H1624" s="70"/>
      <c r="I1624" s="70"/>
      <c r="J1624" s="70"/>
      <c r="K1624" s="70"/>
      <c r="L1624" s="70"/>
      <c r="M1624" s="70"/>
      <c r="N1624" s="70"/>
      <c r="O1624" s="70"/>
      <c r="P1624" s="70"/>
      <c r="Q1624" s="70"/>
      <c r="R1624" s="70"/>
      <c r="S1624" s="70"/>
      <c r="T1624" s="70"/>
      <c r="U1624" s="70"/>
      <c r="V1624" s="70"/>
      <c r="W1624" s="70"/>
      <c r="X1624" s="70"/>
      <c r="Y1624" s="70"/>
      <c r="Z1624" s="70"/>
      <c r="AA1624" s="70"/>
      <c r="AB1624" s="70">
        <v>11703</v>
      </c>
      <c r="AC1624" s="70">
        <v>6864.2254030000004</v>
      </c>
      <c r="AD1624" s="70"/>
      <c r="AE1624" s="70"/>
      <c r="AF1624" s="70"/>
      <c r="AG1624" s="70"/>
      <c r="AH1624" s="70"/>
      <c r="AI1624" s="70"/>
      <c r="AJ1624" s="70"/>
      <c r="AK1624" s="70"/>
      <c r="AL1624" s="70"/>
      <c r="AM1624" s="70"/>
      <c r="AN1624" s="70">
        <v>11703</v>
      </c>
      <c r="AO1624" s="70">
        <v>6864.2254030000004</v>
      </c>
    </row>
    <row r="1625" spans="1:41" x14ac:dyDescent="0.25">
      <c r="A1625" s="72">
        <v>18621</v>
      </c>
      <c r="B1625" s="70"/>
      <c r="C1625" s="70"/>
      <c r="D1625" s="70"/>
      <c r="E1625" s="70"/>
      <c r="F1625" s="70"/>
      <c r="G1625" s="70"/>
      <c r="H1625" s="70"/>
      <c r="I1625" s="70"/>
      <c r="J1625" s="70"/>
      <c r="K1625" s="70"/>
      <c r="L1625" s="70"/>
      <c r="M1625" s="70"/>
      <c r="N1625" s="70"/>
      <c r="O1625" s="70"/>
      <c r="P1625" s="70"/>
      <c r="Q1625" s="70"/>
      <c r="R1625" s="70"/>
      <c r="S1625" s="70"/>
      <c r="T1625" s="70"/>
      <c r="U1625" s="70"/>
      <c r="V1625" s="70"/>
      <c r="W1625" s="70"/>
      <c r="X1625" s="70"/>
      <c r="Y1625" s="70"/>
      <c r="Z1625" s="70"/>
      <c r="AA1625" s="70"/>
      <c r="AB1625" s="70">
        <v>7690</v>
      </c>
      <c r="AC1625" s="70">
        <v>5991.0114439999998</v>
      </c>
      <c r="AD1625" s="70"/>
      <c r="AE1625" s="70"/>
      <c r="AF1625" s="70"/>
      <c r="AG1625" s="70"/>
      <c r="AH1625" s="70"/>
      <c r="AI1625" s="70"/>
      <c r="AJ1625" s="70"/>
      <c r="AK1625" s="70"/>
      <c r="AL1625" s="70"/>
      <c r="AM1625" s="70"/>
      <c r="AN1625" s="70">
        <v>7690</v>
      </c>
      <c r="AO1625" s="70">
        <v>5991.0114439999998</v>
      </c>
    </row>
    <row r="1626" spans="1:41" x14ac:dyDescent="0.25">
      <c r="A1626" s="72">
        <v>18626</v>
      </c>
      <c r="B1626" s="70"/>
      <c r="C1626" s="70"/>
      <c r="D1626" s="70"/>
      <c r="E1626" s="70"/>
      <c r="F1626" s="70"/>
      <c r="G1626" s="70"/>
      <c r="H1626" s="70"/>
      <c r="I1626" s="70"/>
      <c r="J1626" s="70"/>
      <c r="K1626" s="70"/>
      <c r="L1626" s="70"/>
      <c r="M1626" s="70"/>
      <c r="N1626" s="70"/>
      <c r="O1626" s="70"/>
      <c r="P1626" s="70"/>
      <c r="Q1626" s="70"/>
      <c r="R1626" s="70"/>
      <c r="S1626" s="70"/>
      <c r="T1626" s="70"/>
      <c r="U1626" s="70"/>
      <c r="V1626" s="70"/>
      <c r="W1626" s="70"/>
      <c r="X1626" s="70"/>
      <c r="Y1626" s="70"/>
      <c r="Z1626" s="70"/>
      <c r="AA1626" s="70"/>
      <c r="AB1626" s="70">
        <v>13960</v>
      </c>
      <c r="AC1626" s="70">
        <v>8810.4440529999993</v>
      </c>
      <c r="AD1626" s="70"/>
      <c r="AE1626" s="70"/>
      <c r="AF1626" s="70"/>
      <c r="AG1626" s="70"/>
      <c r="AH1626" s="70"/>
      <c r="AI1626" s="70"/>
      <c r="AJ1626" s="70"/>
      <c r="AK1626" s="70"/>
      <c r="AL1626" s="70"/>
      <c r="AM1626" s="70"/>
      <c r="AN1626" s="70">
        <v>13960</v>
      </c>
      <c r="AO1626" s="70">
        <v>8810.4440529999993</v>
      </c>
    </row>
    <row r="1627" spans="1:41" x14ac:dyDescent="0.25">
      <c r="A1627" s="72">
        <v>18627</v>
      </c>
      <c r="B1627" s="70"/>
      <c r="C1627" s="70"/>
      <c r="D1627" s="70"/>
      <c r="E1627" s="70"/>
      <c r="F1627" s="70"/>
      <c r="G1627" s="70"/>
      <c r="H1627" s="70"/>
      <c r="I1627" s="70"/>
      <c r="J1627" s="70"/>
      <c r="K1627" s="70"/>
      <c r="L1627" s="70"/>
      <c r="M1627" s="70"/>
      <c r="N1627" s="70"/>
      <c r="O1627" s="70"/>
      <c r="P1627" s="70"/>
      <c r="Q1627" s="70"/>
      <c r="R1627" s="70"/>
      <c r="S1627" s="70"/>
      <c r="T1627" s="70"/>
      <c r="U1627" s="70"/>
      <c r="V1627" s="70"/>
      <c r="W1627" s="70"/>
      <c r="X1627" s="70"/>
      <c r="Y1627" s="70"/>
      <c r="Z1627" s="70"/>
      <c r="AA1627" s="70"/>
      <c r="AB1627" s="70">
        <v>13209</v>
      </c>
      <c r="AC1627" s="70">
        <v>9739.7434080000003</v>
      </c>
      <c r="AD1627" s="70"/>
      <c r="AE1627" s="70"/>
      <c r="AF1627" s="70"/>
      <c r="AG1627" s="70"/>
      <c r="AH1627" s="70"/>
      <c r="AI1627" s="70"/>
      <c r="AJ1627" s="70"/>
      <c r="AK1627" s="70"/>
      <c r="AL1627" s="70"/>
      <c r="AM1627" s="70"/>
      <c r="AN1627" s="70">
        <v>13209</v>
      </c>
      <c r="AO1627" s="70">
        <v>9739.7434080000003</v>
      </c>
    </row>
    <row r="1628" spans="1:41" x14ac:dyDescent="0.25">
      <c r="A1628" s="72">
        <v>18632</v>
      </c>
      <c r="B1628" s="70"/>
      <c r="C1628" s="70"/>
      <c r="D1628" s="70"/>
      <c r="E1628" s="70"/>
      <c r="F1628" s="70"/>
      <c r="G1628" s="70"/>
      <c r="H1628" s="70"/>
      <c r="I1628" s="70"/>
      <c r="J1628" s="70"/>
      <c r="K1628" s="70"/>
      <c r="L1628" s="70"/>
      <c r="M1628" s="70"/>
      <c r="N1628" s="70"/>
      <c r="O1628" s="70"/>
      <c r="P1628" s="70"/>
      <c r="Q1628" s="70"/>
      <c r="R1628" s="70"/>
      <c r="S1628" s="70"/>
      <c r="T1628" s="70"/>
      <c r="U1628" s="70"/>
      <c r="V1628" s="70"/>
      <c r="W1628" s="70"/>
      <c r="X1628" s="70"/>
      <c r="Y1628" s="70"/>
      <c r="Z1628" s="70"/>
      <c r="AA1628" s="70"/>
      <c r="AB1628" s="70">
        <v>11951</v>
      </c>
      <c r="AC1628" s="70">
        <v>11588.404175</v>
      </c>
      <c r="AD1628" s="70"/>
      <c r="AE1628" s="70"/>
      <c r="AF1628" s="70"/>
      <c r="AG1628" s="70"/>
      <c r="AH1628" s="70"/>
      <c r="AI1628" s="70"/>
      <c r="AJ1628" s="70"/>
      <c r="AK1628" s="70"/>
      <c r="AL1628" s="70"/>
      <c r="AM1628" s="70"/>
      <c r="AN1628" s="70">
        <v>11951</v>
      </c>
      <c r="AO1628" s="70">
        <v>11588.404175</v>
      </c>
    </row>
    <row r="1629" spans="1:41" x14ac:dyDescent="0.25">
      <c r="A1629" s="72">
        <v>18637</v>
      </c>
      <c r="B1629" s="70"/>
      <c r="C1629" s="70"/>
      <c r="D1629" s="70"/>
      <c r="E1629" s="70"/>
      <c r="F1629" s="70"/>
      <c r="G1629" s="70"/>
      <c r="H1629" s="70"/>
      <c r="I1629" s="70"/>
      <c r="J1629" s="70"/>
      <c r="K1629" s="70"/>
      <c r="L1629" s="70"/>
      <c r="M1629" s="70"/>
      <c r="N1629" s="70"/>
      <c r="O1629" s="70"/>
      <c r="P1629" s="70"/>
      <c r="Q1629" s="70"/>
      <c r="R1629" s="70"/>
      <c r="S1629" s="70"/>
      <c r="T1629" s="70"/>
      <c r="U1629" s="70"/>
      <c r="V1629" s="70"/>
      <c r="W1629" s="70"/>
      <c r="X1629" s="70"/>
      <c r="Y1629" s="70"/>
      <c r="Z1629" s="70"/>
      <c r="AA1629" s="70"/>
      <c r="AB1629" s="70">
        <v>12930</v>
      </c>
      <c r="AC1629" s="70">
        <v>10316.030181</v>
      </c>
      <c r="AD1629" s="70"/>
      <c r="AE1629" s="70"/>
      <c r="AF1629" s="70"/>
      <c r="AG1629" s="70"/>
      <c r="AH1629" s="70"/>
      <c r="AI1629" s="70"/>
      <c r="AJ1629" s="70"/>
      <c r="AK1629" s="70"/>
      <c r="AL1629" s="70"/>
      <c r="AM1629" s="70"/>
      <c r="AN1629" s="70">
        <v>12930</v>
      </c>
      <c r="AO1629" s="70">
        <v>10316.030181</v>
      </c>
    </row>
    <row r="1630" spans="1:41" x14ac:dyDescent="0.25">
      <c r="A1630" s="72">
        <v>18644</v>
      </c>
      <c r="B1630" s="70"/>
      <c r="C1630" s="70"/>
      <c r="D1630" s="70"/>
      <c r="E1630" s="70"/>
      <c r="F1630" s="70"/>
      <c r="G1630" s="70"/>
      <c r="H1630" s="70"/>
      <c r="I1630" s="70"/>
      <c r="J1630" s="70"/>
      <c r="K1630" s="70"/>
      <c r="L1630" s="70"/>
      <c r="M1630" s="70"/>
      <c r="N1630" s="70"/>
      <c r="O1630" s="70"/>
      <c r="P1630" s="70"/>
      <c r="Q1630" s="70"/>
      <c r="R1630" s="70"/>
      <c r="S1630" s="70"/>
      <c r="T1630" s="70"/>
      <c r="U1630" s="70"/>
      <c r="V1630" s="70"/>
      <c r="W1630" s="70"/>
      <c r="X1630" s="70"/>
      <c r="Y1630" s="70"/>
      <c r="Z1630" s="70"/>
      <c r="AA1630" s="70"/>
      <c r="AB1630" s="70">
        <v>10098</v>
      </c>
      <c r="AC1630" s="70">
        <v>10540.628204000001</v>
      </c>
      <c r="AD1630" s="70"/>
      <c r="AE1630" s="70"/>
      <c r="AF1630" s="70"/>
      <c r="AG1630" s="70"/>
      <c r="AH1630" s="70"/>
      <c r="AI1630" s="70"/>
      <c r="AJ1630" s="70"/>
      <c r="AK1630" s="70"/>
      <c r="AL1630" s="70"/>
      <c r="AM1630" s="70"/>
      <c r="AN1630" s="70">
        <v>10098</v>
      </c>
      <c r="AO1630" s="70">
        <v>10540.628204000001</v>
      </c>
    </row>
    <row r="1631" spans="1:41" x14ac:dyDescent="0.25">
      <c r="A1631" s="72">
        <v>18645</v>
      </c>
      <c r="B1631" s="70"/>
      <c r="C1631" s="70"/>
      <c r="D1631" s="70"/>
      <c r="E1631" s="70"/>
      <c r="F1631" s="70"/>
      <c r="G1631" s="70"/>
      <c r="H1631" s="70"/>
      <c r="I1631" s="70"/>
      <c r="J1631" s="70"/>
      <c r="K1631" s="70"/>
      <c r="L1631" s="70"/>
      <c r="M1631" s="70"/>
      <c r="N1631" s="70"/>
      <c r="O1631" s="70"/>
      <c r="P1631" s="70"/>
      <c r="Q1631" s="70"/>
      <c r="R1631" s="70"/>
      <c r="S1631" s="70"/>
      <c r="T1631" s="70"/>
      <c r="U1631" s="70"/>
      <c r="V1631" s="70"/>
      <c r="W1631" s="70"/>
      <c r="X1631" s="70"/>
      <c r="Y1631" s="70"/>
      <c r="Z1631" s="70"/>
      <c r="AA1631" s="70"/>
      <c r="AB1631" s="70">
        <v>13174</v>
      </c>
      <c r="AC1631" s="70">
        <v>17526.585570000003</v>
      </c>
      <c r="AD1631" s="70"/>
      <c r="AE1631" s="70"/>
      <c r="AF1631" s="70"/>
      <c r="AG1631" s="70"/>
      <c r="AH1631" s="70"/>
      <c r="AI1631" s="70"/>
      <c r="AJ1631" s="70"/>
      <c r="AK1631" s="70"/>
      <c r="AL1631" s="70"/>
      <c r="AM1631" s="70"/>
      <c r="AN1631" s="70">
        <v>13174</v>
      </c>
      <c r="AO1631" s="70">
        <v>17526.585570000003</v>
      </c>
    </row>
    <row r="1632" spans="1:41" x14ac:dyDescent="0.25">
      <c r="A1632" s="72">
        <v>18650</v>
      </c>
      <c r="B1632" s="70"/>
      <c r="C1632" s="70"/>
      <c r="D1632" s="70"/>
      <c r="E1632" s="70"/>
      <c r="F1632" s="70"/>
      <c r="G1632" s="70"/>
      <c r="H1632" s="70"/>
      <c r="I1632" s="70"/>
      <c r="J1632" s="70"/>
      <c r="K1632" s="70"/>
      <c r="L1632" s="70"/>
      <c r="M1632" s="70"/>
      <c r="N1632" s="70"/>
      <c r="O1632" s="70"/>
      <c r="P1632" s="70"/>
      <c r="Q1632" s="70"/>
      <c r="R1632" s="70"/>
      <c r="S1632" s="70"/>
      <c r="T1632" s="70"/>
      <c r="U1632" s="70"/>
      <c r="V1632" s="70"/>
      <c r="W1632" s="70"/>
      <c r="X1632" s="70"/>
      <c r="Y1632" s="70"/>
      <c r="Z1632" s="70"/>
      <c r="AA1632" s="70"/>
      <c r="AB1632" s="70">
        <v>11895</v>
      </c>
      <c r="AC1632" s="70">
        <v>18469.417572999999</v>
      </c>
      <c r="AD1632" s="70"/>
      <c r="AE1632" s="70"/>
      <c r="AF1632" s="70"/>
      <c r="AG1632" s="70"/>
      <c r="AH1632" s="70"/>
      <c r="AI1632" s="70"/>
      <c r="AJ1632" s="70"/>
      <c r="AK1632" s="70"/>
      <c r="AL1632" s="70"/>
      <c r="AM1632" s="70"/>
      <c r="AN1632" s="70">
        <v>11895</v>
      </c>
      <c r="AO1632" s="70">
        <v>18469.417572999999</v>
      </c>
    </row>
    <row r="1633" spans="1:41" x14ac:dyDescent="0.25">
      <c r="A1633" s="72">
        <v>18687</v>
      </c>
      <c r="B1633" s="70"/>
      <c r="C1633" s="70"/>
      <c r="D1633" s="70"/>
      <c r="E1633" s="70"/>
      <c r="F1633" s="70"/>
      <c r="G1633" s="70"/>
      <c r="H1633" s="70"/>
      <c r="I1633" s="70"/>
      <c r="J1633" s="70"/>
      <c r="K1633" s="70"/>
      <c r="L1633" s="70"/>
      <c r="M1633" s="70"/>
      <c r="N1633" s="70"/>
      <c r="O1633" s="70"/>
      <c r="P1633" s="70"/>
      <c r="Q1633" s="70"/>
      <c r="R1633" s="70"/>
      <c r="S1633" s="70"/>
      <c r="T1633" s="70"/>
      <c r="U1633" s="70"/>
      <c r="V1633" s="70"/>
      <c r="W1633" s="70"/>
      <c r="X1633" s="70"/>
      <c r="Y1633" s="70"/>
      <c r="Z1633" s="70"/>
      <c r="AA1633" s="70"/>
      <c r="AB1633" s="70">
        <v>11030</v>
      </c>
      <c r="AC1633" s="70">
        <v>24379.574645999997</v>
      </c>
      <c r="AD1633" s="70"/>
      <c r="AE1633" s="70"/>
      <c r="AF1633" s="70"/>
      <c r="AG1633" s="70"/>
      <c r="AH1633" s="70"/>
      <c r="AI1633" s="70"/>
      <c r="AJ1633" s="70"/>
      <c r="AK1633" s="70"/>
      <c r="AL1633" s="70"/>
      <c r="AM1633" s="70"/>
      <c r="AN1633" s="70">
        <v>11030</v>
      </c>
      <c r="AO1633" s="70">
        <v>24379.574645999997</v>
      </c>
    </row>
    <row r="1634" spans="1:41" x14ac:dyDescent="0.25">
      <c r="A1634" s="72">
        <v>18703</v>
      </c>
      <c r="B1634" s="70"/>
      <c r="C1634" s="70"/>
      <c r="D1634" s="70"/>
      <c r="E1634" s="70"/>
      <c r="F1634" s="70"/>
      <c r="G1634" s="70"/>
      <c r="H1634" s="70"/>
      <c r="I1634" s="70"/>
      <c r="J1634" s="70"/>
      <c r="K1634" s="70"/>
      <c r="L1634" s="70"/>
      <c r="M1634" s="70"/>
      <c r="N1634" s="70"/>
      <c r="O1634" s="70"/>
      <c r="P1634" s="70"/>
      <c r="Q1634" s="70"/>
      <c r="R1634" s="70"/>
      <c r="S1634" s="70"/>
      <c r="T1634" s="70"/>
      <c r="U1634" s="70"/>
      <c r="V1634" s="70"/>
      <c r="W1634" s="70"/>
      <c r="X1634" s="70"/>
      <c r="Y1634" s="70"/>
      <c r="Z1634" s="70"/>
      <c r="AA1634" s="70"/>
      <c r="AB1634" s="70">
        <v>2179</v>
      </c>
      <c r="AC1634" s="70">
        <v>1431.8792530000001</v>
      </c>
      <c r="AD1634" s="70"/>
      <c r="AE1634" s="70"/>
      <c r="AF1634" s="70"/>
      <c r="AG1634" s="70"/>
      <c r="AH1634" s="70"/>
      <c r="AI1634" s="70"/>
      <c r="AJ1634" s="70"/>
      <c r="AK1634" s="70"/>
      <c r="AL1634" s="70"/>
      <c r="AM1634" s="70"/>
      <c r="AN1634" s="70">
        <v>2179</v>
      </c>
      <c r="AO1634" s="70">
        <v>1431.8792530000001</v>
      </c>
    </row>
    <row r="1635" spans="1:41" x14ac:dyDescent="0.25">
      <c r="A1635" s="72">
        <v>18732</v>
      </c>
      <c r="B1635" s="70"/>
      <c r="C1635" s="70"/>
      <c r="D1635" s="70"/>
      <c r="E1635" s="70"/>
      <c r="F1635" s="70"/>
      <c r="G1635" s="70"/>
      <c r="H1635" s="70"/>
      <c r="I1635" s="70"/>
      <c r="J1635" s="70"/>
      <c r="K1635" s="70"/>
      <c r="L1635" s="70"/>
      <c r="M1635" s="70"/>
      <c r="N1635" s="70"/>
      <c r="O1635" s="70"/>
      <c r="P1635" s="70"/>
      <c r="Q1635" s="70"/>
      <c r="R1635" s="70"/>
      <c r="S1635" s="70"/>
      <c r="T1635" s="70"/>
      <c r="U1635" s="70"/>
      <c r="V1635" s="70"/>
      <c r="W1635" s="70"/>
      <c r="X1635" s="70"/>
      <c r="Y1635" s="70"/>
      <c r="Z1635" s="70"/>
      <c r="AA1635" s="70"/>
      <c r="AB1635" s="70">
        <v>7519</v>
      </c>
      <c r="AC1635" s="70">
        <v>11282.581436</v>
      </c>
      <c r="AD1635" s="70"/>
      <c r="AE1635" s="70"/>
      <c r="AF1635" s="70"/>
      <c r="AG1635" s="70"/>
      <c r="AH1635" s="70"/>
      <c r="AI1635" s="70"/>
      <c r="AJ1635" s="70"/>
      <c r="AK1635" s="70"/>
      <c r="AL1635" s="70"/>
      <c r="AM1635" s="70"/>
      <c r="AN1635" s="70">
        <v>7519</v>
      </c>
      <c r="AO1635" s="70">
        <v>11282.581436</v>
      </c>
    </row>
    <row r="1636" spans="1:41" x14ac:dyDescent="0.25">
      <c r="A1636" s="72">
        <v>18734</v>
      </c>
      <c r="B1636" s="70"/>
      <c r="C1636" s="70"/>
      <c r="D1636" s="70"/>
      <c r="E1636" s="70"/>
      <c r="F1636" s="70"/>
      <c r="G1636" s="70"/>
      <c r="H1636" s="70"/>
      <c r="I1636" s="70"/>
      <c r="J1636" s="70"/>
      <c r="K1636" s="70"/>
      <c r="L1636" s="70"/>
      <c r="M1636" s="70"/>
      <c r="N1636" s="70"/>
      <c r="O1636" s="70"/>
      <c r="P1636" s="70"/>
      <c r="Q1636" s="70"/>
      <c r="R1636" s="70"/>
      <c r="S1636" s="70"/>
      <c r="T1636" s="70"/>
      <c r="U1636" s="70"/>
      <c r="V1636" s="70"/>
      <c r="W1636" s="70"/>
      <c r="X1636" s="70"/>
      <c r="Y1636" s="70"/>
      <c r="Z1636" s="70"/>
      <c r="AA1636" s="70"/>
      <c r="AB1636" s="70">
        <v>9761</v>
      </c>
      <c r="AC1636" s="70">
        <v>9319.6465580000004</v>
      </c>
      <c r="AD1636" s="70"/>
      <c r="AE1636" s="70"/>
      <c r="AF1636" s="70"/>
      <c r="AG1636" s="70"/>
      <c r="AH1636" s="70"/>
      <c r="AI1636" s="70"/>
      <c r="AJ1636" s="70"/>
      <c r="AK1636" s="70"/>
      <c r="AL1636" s="70"/>
      <c r="AM1636" s="70"/>
      <c r="AN1636" s="70">
        <v>9761</v>
      </c>
      <c r="AO1636" s="70">
        <v>9319.6465580000004</v>
      </c>
    </row>
    <row r="1637" spans="1:41" x14ac:dyDescent="0.25">
      <c r="A1637" s="72">
        <v>18777</v>
      </c>
      <c r="B1637" s="70"/>
      <c r="C1637" s="70"/>
      <c r="D1637" s="70"/>
      <c r="E1637" s="70"/>
      <c r="F1637" s="70"/>
      <c r="G1637" s="70"/>
      <c r="H1637" s="70"/>
      <c r="I1637" s="70"/>
      <c r="J1637" s="70"/>
      <c r="K1637" s="70"/>
      <c r="L1637" s="70"/>
      <c r="M1637" s="70"/>
      <c r="N1637" s="70"/>
      <c r="O1637" s="70"/>
      <c r="P1637" s="70"/>
      <c r="Q1637" s="70"/>
      <c r="R1637" s="70"/>
      <c r="S1637" s="70"/>
      <c r="T1637" s="70"/>
      <c r="U1637" s="70"/>
      <c r="V1637" s="70"/>
      <c r="W1637" s="70"/>
      <c r="X1637" s="70"/>
      <c r="Y1637" s="70"/>
      <c r="Z1637" s="70"/>
      <c r="AA1637" s="70"/>
      <c r="AB1637" s="70">
        <v>9224</v>
      </c>
      <c r="AC1637" s="70">
        <v>7570.9692690000002</v>
      </c>
      <c r="AD1637" s="70"/>
      <c r="AE1637" s="70"/>
      <c r="AF1637" s="70"/>
      <c r="AG1637" s="70"/>
      <c r="AH1637" s="70"/>
      <c r="AI1637" s="70"/>
      <c r="AJ1637" s="70"/>
      <c r="AK1637" s="70"/>
      <c r="AL1637" s="70"/>
      <c r="AM1637" s="70"/>
      <c r="AN1637" s="70">
        <v>9224</v>
      </c>
      <c r="AO1637" s="70">
        <v>7570.9692690000002</v>
      </c>
    </row>
    <row r="1638" spans="1:41" x14ac:dyDescent="0.25">
      <c r="A1638" s="72">
        <v>18784</v>
      </c>
      <c r="B1638" s="70"/>
      <c r="C1638" s="70"/>
      <c r="D1638" s="70"/>
      <c r="E1638" s="70"/>
      <c r="F1638" s="70"/>
      <c r="G1638" s="70"/>
      <c r="H1638" s="70"/>
      <c r="I1638" s="70"/>
      <c r="J1638" s="70"/>
      <c r="K1638" s="70"/>
      <c r="L1638" s="70"/>
      <c r="M1638" s="70"/>
      <c r="N1638" s="70"/>
      <c r="O1638" s="70"/>
      <c r="P1638" s="70"/>
      <c r="Q1638" s="70"/>
      <c r="R1638" s="70"/>
      <c r="S1638" s="70"/>
      <c r="T1638" s="70"/>
      <c r="U1638" s="70"/>
      <c r="V1638" s="70"/>
      <c r="W1638" s="70"/>
      <c r="X1638" s="70"/>
      <c r="Y1638" s="70"/>
      <c r="Z1638" s="70"/>
      <c r="AA1638" s="70"/>
      <c r="AB1638" s="70">
        <v>4676</v>
      </c>
      <c r="AC1638" s="70">
        <v>3230.0952700000003</v>
      </c>
      <c r="AD1638" s="70"/>
      <c r="AE1638" s="70"/>
      <c r="AF1638" s="70"/>
      <c r="AG1638" s="70"/>
      <c r="AH1638" s="70"/>
      <c r="AI1638" s="70"/>
      <c r="AJ1638" s="70"/>
      <c r="AK1638" s="70"/>
      <c r="AL1638" s="70"/>
      <c r="AM1638" s="70"/>
      <c r="AN1638" s="70">
        <v>4676</v>
      </c>
      <c r="AO1638" s="70">
        <v>3230.0952700000003</v>
      </c>
    </row>
    <row r="1639" spans="1:41" x14ac:dyDescent="0.25">
      <c r="A1639" s="72">
        <v>18788</v>
      </c>
      <c r="B1639" s="70"/>
      <c r="C1639" s="70"/>
      <c r="D1639" s="70"/>
      <c r="E1639" s="70"/>
      <c r="F1639" s="70"/>
      <c r="G1639" s="70"/>
      <c r="H1639" s="70"/>
      <c r="I1639" s="70"/>
      <c r="J1639" s="70"/>
      <c r="K1639" s="70"/>
      <c r="L1639" s="70"/>
      <c r="M1639" s="70"/>
      <c r="N1639" s="70"/>
      <c r="O1639" s="70"/>
      <c r="P1639" s="70"/>
      <c r="Q1639" s="70"/>
      <c r="R1639" s="70"/>
      <c r="S1639" s="70"/>
      <c r="T1639" s="70"/>
      <c r="U1639" s="70"/>
      <c r="V1639" s="70"/>
      <c r="W1639" s="70"/>
      <c r="X1639" s="70"/>
      <c r="Y1639" s="70"/>
      <c r="Z1639" s="70"/>
      <c r="AA1639" s="70"/>
      <c r="AB1639" s="70">
        <v>11957</v>
      </c>
      <c r="AC1639" s="70">
        <v>6868.9514850000005</v>
      </c>
      <c r="AD1639" s="70"/>
      <c r="AE1639" s="70"/>
      <c r="AF1639" s="70"/>
      <c r="AG1639" s="70"/>
      <c r="AH1639" s="70"/>
      <c r="AI1639" s="70"/>
      <c r="AJ1639" s="70"/>
      <c r="AK1639" s="70"/>
      <c r="AL1639" s="70"/>
      <c r="AM1639" s="70"/>
      <c r="AN1639" s="70">
        <v>11957</v>
      </c>
      <c r="AO1639" s="70">
        <v>6868.9514850000005</v>
      </c>
    </row>
    <row r="1640" spans="1:41" x14ac:dyDescent="0.25">
      <c r="A1640" s="72">
        <v>18800</v>
      </c>
      <c r="B1640" s="70"/>
      <c r="C1640" s="70"/>
      <c r="D1640" s="70"/>
      <c r="E1640" s="70"/>
      <c r="F1640" s="70"/>
      <c r="G1640" s="70"/>
      <c r="H1640" s="70"/>
      <c r="I1640" s="70"/>
      <c r="J1640" s="70"/>
      <c r="K1640" s="70"/>
      <c r="L1640" s="70"/>
      <c r="M1640" s="70"/>
      <c r="N1640" s="70"/>
      <c r="O1640" s="70"/>
      <c r="P1640" s="70"/>
      <c r="Q1640" s="70"/>
      <c r="R1640" s="70"/>
      <c r="S1640" s="70"/>
      <c r="T1640" s="70"/>
      <c r="U1640" s="70"/>
      <c r="V1640" s="70"/>
      <c r="W1640" s="70"/>
      <c r="X1640" s="70"/>
      <c r="Y1640" s="70"/>
      <c r="Z1640" s="70"/>
      <c r="AA1640" s="70"/>
      <c r="AB1640" s="70">
        <v>7670</v>
      </c>
      <c r="AC1640" s="70">
        <v>27944.713746000001</v>
      </c>
      <c r="AD1640" s="70"/>
      <c r="AE1640" s="70"/>
      <c r="AF1640" s="70"/>
      <c r="AG1640" s="70"/>
      <c r="AH1640" s="70"/>
      <c r="AI1640" s="70"/>
      <c r="AJ1640" s="70"/>
      <c r="AK1640" s="70"/>
      <c r="AL1640" s="70"/>
      <c r="AM1640" s="70"/>
      <c r="AN1640" s="70">
        <v>7670</v>
      </c>
      <c r="AO1640" s="70">
        <v>27944.713746000001</v>
      </c>
    </row>
    <row r="1641" spans="1:41" x14ac:dyDescent="0.25">
      <c r="A1641" s="72">
        <v>18803</v>
      </c>
      <c r="B1641" s="70"/>
      <c r="C1641" s="70"/>
      <c r="D1641" s="70"/>
      <c r="E1641" s="70"/>
      <c r="F1641" s="70"/>
      <c r="G1641" s="70"/>
      <c r="H1641" s="70"/>
      <c r="I1641" s="70"/>
      <c r="J1641" s="70"/>
      <c r="K1641" s="70"/>
      <c r="L1641" s="70"/>
      <c r="M1641" s="70"/>
      <c r="N1641" s="70"/>
      <c r="O1641" s="70"/>
      <c r="P1641" s="70"/>
      <c r="Q1641" s="70"/>
      <c r="R1641" s="70"/>
      <c r="S1641" s="70"/>
      <c r="T1641" s="70"/>
      <c r="U1641" s="70"/>
      <c r="V1641" s="70"/>
      <c r="W1641" s="70"/>
      <c r="X1641" s="70"/>
      <c r="Y1641" s="70"/>
      <c r="Z1641" s="70"/>
      <c r="AA1641" s="70"/>
      <c r="AB1641" s="70">
        <v>10923</v>
      </c>
      <c r="AC1641" s="70">
        <v>11513.186828</v>
      </c>
      <c r="AD1641" s="70"/>
      <c r="AE1641" s="70"/>
      <c r="AF1641" s="70"/>
      <c r="AG1641" s="70"/>
      <c r="AH1641" s="70"/>
      <c r="AI1641" s="70"/>
      <c r="AJ1641" s="70"/>
      <c r="AK1641" s="70"/>
      <c r="AL1641" s="70"/>
      <c r="AM1641" s="70"/>
      <c r="AN1641" s="70">
        <v>10923</v>
      </c>
      <c r="AO1641" s="70">
        <v>11513.186828</v>
      </c>
    </row>
    <row r="1642" spans="1:41" x14ac:dyDescent="0.25">
      <c r="A1642" s="72">
        <v>18819</v>
      </c>
      <c r="B1642" s="70"/>
      <c r="C1642" s="70"/>
      <c r="D1642" s="70"/>
      <c r="E1642" s="70"/>
      <c r="F1642" s="70"/>
      <c r="G1642" s="70"/>
      <c r="H1642" s="70"/>
      <c r="I1642" s="70"/>
      <c r="J1642" s="70"/>
      <c r="K1642" s="70"/>
      <c r="L1642" s="70"/>
      <c r="M1642" s="70"/>
      <c r="N1642" s="70"/>
      <c r="O1642" s="70"/>
      <c r="P1642" s="70"/>
      <c r="Q1642" s="70"/>
      <c r="R1642" s="70"/>
      <c r="S1642" s="70"/>
      <c r="T1642" s="70"/>
      <c r="U1642" s="70"/>
      <c r="V1642" s="70"/>
      <c r="W1642" s="70"/>
      <c r="X1642" s="70"/>
      <c r="Y1642" s="70"/>
      <c r="Z1642" s="70"/>
      <c r="AA1642" s="70"/>
      <c r="AB1642" s="70">
        <v>4499</v>
      </c>
      <c r="AC1642" s="70">
        <v>2250.6676649999999</v>
      </c>
      <c r="AD1642" s="70"/>
      <c r="AE1642" s="70"/>
      <c r="AF1642" s="70"/>
      <c r="AG1642" s="70"/>
      <c r="AH1642" s="70"/>
      <c r="AI1642" s="70"/>
      <c r="AJ1642" s="70"/>
      <c r="AK1642" s="70"/>
      <c r="AL1642" s="70"/>
      <c r="AM1642" s="70"/>
      <c r="AN1642" s="70">
        <v>4499</v>
      </c>
      <c r="AO1642" s="70">
        <v>2250.6676649999999</v>
      </c>
    </row>
    <row r="1643" spans="1:41" x14ac:dyDescent="0.25">
      <c r="A1643" s="72">
        <v>18981</v>
      </c>
      <c r="B1643" s="70"/>
      <c r="C1643" s="70"/>
      <c r="D1643" s="70"/>
      <c r="E1643" s="70"/>
      <c r="F1643" s="70">
        <v>3600</v>
      </c>
      <c r="G1643" s="70">
        <v>678.58063400000003</v>
      </c>
      <c r="H1643" s="70"/>
      <c r="I1643" s="70"/>
      <c r="J1643" s="70"/>
      <c r="K1643" s="70"/>
      <c r="L1643" s="70"/>
      <c r="M1643" s="70"/>
      <c r="N1643" s="70"/>
      <c r="O1643" s="70"/>
      <c r="P1643" s="70"/>
      <c r="Q1643" s="70"/>
      <c r="R1643" s="70"/>
      <c r="S1643" s="70"/>
      <c r="T1643" s="70"/>
      <c r="U1643" s="70"/>
      <c r="V1643" s="70"/>
      <c r="W1643" s="70"/>
      <c r="X1643" s="70"/>
      <c r="Y1643" s="70"/>
      <c r="Z1643" s="70"/>
      <c r="AA1643" s="70"/>
      <c r="AB1643" s="70"/>
      <c r="AC1643" s="70"/>
      <c r="AD1643" s="70"/>
      <c r="AE1643" s="70"/>
      <c r="AF1643" s="70"/>
      <c r="AG1643" s="70"/>
      <c r="AH1643" s="70"/>
      <c r="AI1643" s="70"/>
      <c r="AJ1643" s="70"/>
      <c r="AK1643" s="70"/>
      <c r="AL1643" s="70"/>
      <c r="AM1643" s="70"/>
      <c r="AN1643" s="70">
        <v>3600</v>
      </c>
      <c r="AO1643" s="70">
        <v>678.58063400000003</v>
      </c>
    </row>
    <row r="1644" spans="1:41" x14ac:dyDescent="0.25">
      <c r="A1644" s="72">
        <v>18983</v>
      </c>
      <c r="B1644" s="70"/>
      <c r="C1644" s="70"/>
      <c r="D1644" s="70"/>
      <c r="E1644" s="70"/>
      <c r="F1644" s="70">
        <v>6300</v>
      </c>
      <c r="G1644" s="70">
        <v>1684.1830759999998</v>
      </c>
      <c r="H1644" s="70"/>
      <c r="I1644" s="70"/>
      <c r="J1644" s="70"/>
      <c r="K1644" s="70"/>
      <c r="L1644" s="70"/>
      <c r="M1644" s="70"/>
      <c r="N1644" s="70"/>
      <c r="O1644" s="70"/>
      <c r="P1644" s="70"/>
      <c r="Q1644" s="70"/>
      <c r="R1644" s="70"/>
      <c r="S1644" s="70"/>
      <c r="T1644" s="70"/>
      <c r="U1644" s="70"/>
      <c r="V1644" s="70"/>
      <c r="W1644" s="70"/>
      <c r="X1644" s="70"/>
      <c r="Y1644" s="70"/>
      <c r="Z1644" s="70"/>
      <c r="AA1644" s="70"/>
      <c r="AB1644" s="70"/>
      <c r="AC1644" s="70"/>
      <c r="AD1644" s="70"/>
      <c r="AE1644" s="70"/>
      <c r="AF1644" s="70"/>
      <c r="AG1644" s="70"/>
      <c r="AH1644" s="70"/>
      <c r="AI1644" s="70"/>
      <c r="AJ1644" s="70"/>
      <c r="AK1644" s="70"/>
      <c r="AL1644" s="70"/>
      <c r="AM1644" s="70"/>
      <c r="AN1644" s="70">
        <v>6300</v>
      </c>
      <c r="AO1644" s="70">
        <v>1684.1830759999998</v>
      </c>
    </row>
    <row r="1645" spans="1:41" x14ac:dyDescent="0.25">
      <c r="A1645" s="72">
        <v>18990</v>
      </c>
      <c r="B1645" s="70"/>
      <c r="C1645" s="70"/>
      <c r="D1645" s="70"/>
      <c r="E1645" s="70"/>
      <c r="F1645" s="70">
        <v>10500</v>
      </c>
      <c r="G1645" s="70">
        <v>1326.258789</v>
      </c>
      <c r="H1645" s="70"/>
      <c r="I1645" s="70"/>
      <c r="J1645" s="70"/>
      <c r="K1645" s="70"/>
      <c r="L1645" s="70"/>
      <c r="M1645" s="70"/>
      <c r="N1645" s="70"/>
      <c r="O1645" s="70"/>
      <c r="P1645" s="70"/>
      <c r="Q1645" s="70"/>
      <c r="R1645" s="70"/>
      <c r="S1645" s="70"/>
      <c r="T1645" s="70"/>
      <c r="U1645" s="70"/>
      <c r="V1645" s="70"/>
      <c r="W1645" s="70"/>
      <c r="X1645" s="70"/>
      <c r="Y1645" s="70"/>
      <c r="Z1645" s="70"/>
      <c r="AA1645" s="70"/>
      <c r="AB1645" s="70"/>
      <c r="AC1645" s="70"/>
      <c r="AD1645" s="70"/>
      <c r="AE1645" s="70"/>
      <c r="AF1645" s="70"/>
      <c r="AG1645" s="70"/>
      <c r="AH1645" s="70"/>
      <c r="AI1645" s="70"/>
      <c r="AJ1645" s="70"/>
      <c r="AK1645" s="70"/>
      <c r="AL1645" s="70"/>
      <c r="AM1645" s="70"/>
      <c r="AN1645" s="70">
        <v>10500</v>
      </c>
      <c r="AO1645" s="70">
        <v>1326.258789</v>
      </c>
    </row>
    <row r="1646" spans="1:41" x14ac:dyDescent="0.25">
      <c r="A1646" s="72">
        <v>19006</v>
      </c>
      <c r="B1646" s="70"/>
      <c r="C1646" s="70"/>
      <c r="D1646" s="70"/>
      <c r="E1646" s="70"/>
      <c r="F1646" s="70"/>
      <c r="G1646" s="70"/>
      <c r="H1646" s="70"/>
      <c r="I1646" s="70"/>
      <c r="J1646" s="70"/>
      <c r="K1646" s="70"/>
      <c r="L1646" s="70"/>
      <c r="M1646" s="70"/>
      <c r="N1646" s="70"/>
      <c r="O1646" s="70"/>
      <c r="P1646" s="70"/>
      <c r="Q1646" s="70"/>
      <c r="R1646" s="70"/>
      <c r="S1646" s="70"/>
      <c r="T1646" s="70"/>
      <c r="U1646" s="70"/>
      <c r="V1646" s="70">
        <v>16300</v>
      </c>
      <c r="W1646" s="70">
        <v>15035.461386999999</v>
      </c>
      <c r="X1646" s="70"/>
      <c r="Y1646" s="70"/>
      <c r="Z1646" s="70"/>
      <c r="AA1646" s="70"/>
      <c r="AB1646" s="70"/>
      <c r="AC1646" s="70"/>
      <c r="AD1646" s="70"/>
      <c r="AE1646" s="70"/>
      <c r="AF1646" s="70"/>
      <c r="AG1646" s="70"/>
      <c r="AH1646" s="70"/>
      <c r="AI1646" s="70"/>
      <c r="AJ1646" s="70"/>
      <c r="AK1646" s="70"/>
      <c r="AL1646" s="70"/>
      <c r="AM1646" s="70"/>
      <c r="AN1646" s="70">
        <v>16300</v>
      </c>
      <c r="AO1646" s="70">
        <v>15035.461386999999</v>
      </c>
    </row>
    <row r="1647" spans="1:41" x14ac:dyDescent="0.25">
      <c r="A1647" s="72">
        <v>19008</v>
      </c>
      <c r="B1647" s="70"/>
      <c r="C1647" s="70"/>
      <c r="D1647" s="70"/>
      <c r="E1647" s="70"/>
      <c r="F1647" s="70"/>
      <c r="G1647" s="70"/>
      <c r="H1647" s="70"/>
      <c r="I1647" s="70"/>
      <c r="J1647" s="70"/>
      <c r="K1647" s="70"/>
      <c r="L1647" s="70"/>
      <c r="M1647" s="70"/>
      <c r="N1647" s="70"/>
      <c r="O1647" s="70"/>
      <c r="P1647" s="70"/>
      <c r="Q1647" s="70"/>
      <c r="R1647" s="70"/>
      <c r="S1647" s="70"/>
      <c r="T1647" s="70"/>
      <c r="U1647" s="70"/>
      <c r="V1647" s="70">
        <v>12600</v>
      </c>
      <c r="W1647" s="70">
        <v>15819.974502000001</v>
      </c>
      <c r="X1647" s="70"/>
      <c r="Y1647" s="70"/>
      <c r="Z1647" s="70"/>
      <c r="AA1647" s="70"/>
      <c r="AB1647" s="70"/>
      <c r="AC1647" s="70"/>
      <c r="AD1647" s="70"/>
      <c r="AE1647" s="70"/>
      <c r="AF1647" s="70"/>
      <c r="AG1647" s="70"/>
      <c r="AH1647" s="70"/>
      <c r="AI1647" s="70"/>
      <c r="AJ1647" s="70"/>
      <c r="AK1647" s="70"/>
      <c r="AL1647" s="70"/>
      <c r="AM1647" s="70"/>
      <c r="AN1647" s="70">
        <v>12600</v>
      </c>
      <c r="AO1647" s="70">
        <v>15819.974502000001</v>
      </c>
    </row>
    <row r="1648" spans="1:41" x14ac:dyDescent="0.25">
      <c r="A1648" s="72">
        <v>19011</v>
      </c>
      <c r="B1648" s="70"/>
      <c r="C1648" s="70"/>
      <c r="D1648" s="70"/>
      <c r="E1648" s="70"/>
      <c r="F1648" s="70"/>
      <c r="G1648" s="70"/>
      <c r="H1648" s="70"/>
      <c r="I1648" s="70"/>
      <c r="J1648" s="70"/>
      <c r="K1648" s="70"/>
      <c r="L1648" s="70"/>
      <c r="M1648" s="70"/>
      <c r="N1648" s="70"/>
      <c r="O1648" s="70"/>
      <c r="P1648" s="70"/>
      <c r="Q1648" s="70"/>
      <c r="R1648" s="70"/>
      <c r="S1648" s="70"/>
      <c r="T1648" s="70"/>
      <c r="U1648" s="70"/>
      <c r="V1648" s="70"/>
      <c r="W1648" s="70"/>
      <c r="X1648" s="70"/>
      <c r="Y1648" s="70"/>
      <c r="Z1648" s="70"/>
      <c r="AA1648" s="70"/>
      <c r="AB1648" s="70">
        <v>11759</v>
      </c>
      <c r="AC1648" s="70">
        <v>11393.110062</v>
      </c>
      <c r="AD1648" s="70"/>
      <c r="AE1648" s="70"/>
      <c r="AF1648" s="70"/>
      <c r="AG1648" s="70"/>
      <c r="AH1648" s="70"/>
      <c r="AI1648" s="70"/>
      <c r="AJ1648" s="70"/>
      <c r="AK1648" s="70"/>
      <c r="AL1648" s="70"/>
      <c r="AM1648" s="70"/>
      <c r="AN1648" s="70">
        <v>11759</v>
      </c>
      <c r="AO1648" s="70">
        <v>11393.110062</v>
      </c>
    </row>
    <row r="1649" spans="1:41" x14ac:dyDescent="0.25">
      <c r="A1649" s="72">
        <v>19021</v>
      </c>
      <c r="B1649" s="70"/>
      <c r="C1649" s="70"/>
      <c r="D1649" s="70"/>
      <c r="E1649" s="70"/>
      <c r="F1649" s="70">
        <v>9900</v>
      </c>
      <c r="G1649" s="70">
        <v>4863.3345380000001</v>
      </c>
      <c r="H1649" s="70"/>
      <c r="I1649" s="70"/>
      <c r="J1649" s="70"/>
      <c r="K1649" s="70"/>
      <c r="L1649" s="70"/>
      <c r="M1649" s="70"/>
      <c r="N1649" s="70"/>
      <c r="O1649" s="70"/>
      <c r="P1649" s="70"/>
      <c r="Q1649" s="70"/>
      <c r="R1649" s="70"/>
      <c r="S1649" s="70"/>
      <c r="T1649" s="70"/>
      <c r="U1649" s="70"/>
      <c r="V1649" s="70"/>
      <c r="W1649" s="70"/>
      <c r="X1649" s="70"/>
      <c r="Y1649" s="70"/>
      <c r="Z1649" s="70"/>
      <c r="AA1649" s="70"/>
      <c r="AB1649" s="70"/>
      <c r="AC1649" s="70"/>
      <c r="AD1649" s="70"/>
      <c r="AE1649" s="70"/>
      <c r="AF1649" s="70"/>
      <c r="AG1649" s="70"/>
      <c r="AH1649" s="70"/>
      <c r="AI1649" s="70"/>
      <c r="AJ1649" s="70"/>
      <c r="AK1649" s="70"/>
      <c r="AL1649" s="70"/>
      <c r="AM1649" s="70"/>
      <c r="AN1649" s="70">
        <v>9900</v>
      </c>
      <c r="AO1649" s="70">
        <v>4863.3345380000001</v>
      </c>
    </row>
    <row r="1650" spans="1:41" x14ac:dyDescent="0.25">
      <c r="A1650" s="72">
        <v>19024</v>
      </c>
      <c r="B1650" s="70"/>
      <c r="C1650" s="70"/>
      <c r="D1650" s="70"/>
      <c r="E1650" s="70"/>
      <c r="F1650" s="70">
        <v>3100</v>
      </c>
      <c r="G1650" s="70">
        <v>128.16287199999999</v>
      </c>
      <c r="H1650" s="70"/>
      <c r="I1650" s="70"/>
      <c r="J1650" s="70"/>
      <c r="K1650" s="70"/>
      <c r="L1650" s="70"/>
      <c r="M1650" s="70"/>
      <c r="N1650" s="70"/>
      <c r="O1650" s="70"/>
      <c r="P1650" s="70"/>
      <c r="Q1650" s="70"/>
      <c r="R1650" s="70"/>
      <c r="S1650" s="70"/>
      <c r="T1650" s="70"/>
      <c r="U1650" s="70"/>
      <c r="V1650" s="70"/>
      <c r="W1650" s="70"/>
      <c r="X1650" s="70"/>
      <c r="Y1650" s="70"/>
      <c r="Z1650" s="70"/>
      <c r="AA1650" s="70"/>
      <c r="AB1650" s="70"/>
      <c r="AC1650" s="70"/>
      <c r="AD1650" s="70"/>
      <c r="AE1650" s="70"/>
      <c r="AF1650" s="70"/>
      <c r="AG1650" s="70"/>
      <c r="AH1650" s="70"/>
      <c r="AI1650" s="70"/>
      <c r="AJ1650" s="70"/>
      <c r="AK1650" s="70"/>
      <c r="AL1650" s="70"/>
      <c r="AM1650" s="70"/>
      <c r="AN1650" s="70">
        <v>3100</v>
      </c>
      <c r="AO1650" s="70">
        <v>128.16287199999999</v>
      </c>
    </row>
    <row r="1651" spans="1:41" x14ac:dyDescent="0.25">
      <c r="A1651" s="72">
        <v>19027</v>
      </c>
      <c r="B1651" s="70"/>
      <c r="C1651" s="70"/>
      <c r="D1651" s="70"/>
      <c r="E1651" s="70"/>
      <c r="F1651" s="70"/>
      <c r="G1651" s="70"/>
      <c r="H1651" s="70"/>
      <c r="I1651" s="70"/>
      <c r="J1651" s="70"/>
      <c r="K1651" s="70"/>
      <c r="L1651" s="70"/>
      <c r="M1651" s="70"/>
      <c r="N1651" s="70"/>
      <c r="O1651" s="70"/>
      <c r="P1651" s="70"/>
      <c r="Q1651" s="70"/>
      <c r="R1651" s="70"/>
      <c r="S1651" s="70"/>
      <c r="T1651" s="70"/>
      <c r="U1651" s="70"/>
      <c r="V1651" s="70">
        <v>1500</v>
      </c>
      <c r="W1651" s="70">
        <v>1460.086886</v>
      </c>
      <c r="X1651" s="70"/>
      <c r="Y1651" s="70"/>
      <c r="Z1651" s="70"/>
      <c r="AA1651" s="70"/>
      <c r="AB1651" s="70"/>
      <c r="AC1651" s="70"/>
      <c r="AD1651" s="70"/>
      <c r="AE1651" s="70"/>
      <c r="AF1651" s="70"/>
      <c r="AG1651" s="70"/>
      <c r="AH1651" s="70"/>
      <c r="AI1651" s="70"/>
      <c r="AJ1651" s="70"/>
      <c r="AK1651" s="70"/>
      <c r="AL1651" s="70"/>
      <c r="AM1651" s="70"/>
      <c r="AN1651" s="70">
        <v>1500</v>
      </c>
      <c r="AO1651" s="70">
        <v>1460.086886</v>
      </c>
    </row>
    <row r="1652" spans="1:41" x14ac:dyDescent="0.25">
      <c r="A1652" s="72">
        <v>19030</v>
      </c>
      <c r="B1652" s="70"/>
      <c r="C1652" s="70"/>
      <c r="D1652" s="70"/>
      <c r="E1652" s="70"/>
      <c r="F1652" s="70"/>
      <c r="G1652" s="70"/>
      <c r="H1652" s="70"/>
      <c r="I1652" s="70"/>
      <c r="J1652" s="70"/>
      <c r="K1652" s="70"/>
      <c r="L1652" s="70"/>
      <c r="M1652" s="70"/>
      <c r="N1652" s="70"/>
      <c r="O1652" s="70"/>
      <c r="P1652" s="70"/>
      <c r="Q1652" s="70"/>
      <c r="R1652" s="70"/>
      <c r="S1652" s="70"/>
      <c r="T1652" s="70"/>
      <c r="U1652" s="70"/>
      <c r="V1652" s="70">
        <v>13200</v>
      </c>
      <c r="W1652" s="70">
        <v>10859.77224</v>
      </c>
      <c r="X1652" s="70"/>
      <c r="Y1652" s="70"/>
      <c r="Z1652" s="70"/>
      <c r="AA1652" s="70"/>
      <c r="AB1652" s="70"/>
      <c r="AC1652" s="70"/>
      <c r="AD1652" s="70"/>
      <c r="AE1652" s="70"/>
      <c r="AF1652" s="70"/>
      <c r="AG1652" s="70"/>
      <c r="AH1652" s="70"/>
      <c r="AI1652" s="70"/>
      <c r="AJ1652" s="70"/>
      <c r="AK1652" s="70"/>
      <c r="AL1652" s="70"/>
      <c r="AM1652" s="70"/>
      <c r="AN1652" s="70">
        <v>13200</v>
      </c>
      <c r="AO1652" s="70">
        <v>10859.77224</v>
      </c>
    </row>
    <row r="1653" spans="1:41" x14ac:dyDescent="0.25">
      <c r="A1653" s="72">
        <v>19042</v>
      </c>
      <c r="B1653" s="70"/>
      <c r="C1653" s="70"/>
      <c r="D1653" s="70"/>
      <c r="E1653" s="70"/>
      <c r="F1653" s="70"/>
      <c r="G1653" s="70"/>
      <c r="H1653" s="70"/>
      <c r="I1653" s="70"/>
      <c r="J1653" s="70"/>
      <c r="K1653" s="70"/>
      <c r="L1653" s="70"/>
      <c r="M1653" s="70"/>
      <c r="N1653" s="70"/>
      <c r="O1653" s="70"/>
      <c r="P1653" s="70"/>
      <c r="Q1653" s="70"/>
      <c r="R1653" s="70"/>
      <c r="S1653" s="70"/>
      <c r="T1653" s="70"/>
      <c r="U1653" s="70"/>
      <c r="V1653" s="70">
        <v>17200</v>
      </c>
      <c r="W1653" s="70">
        <v>14006.715232</v>
      </c>
      <c r="X1653" s="70"/>
      <c r="Y1653" s="70"/>
      <c r="Z1653" s="70"/>
      <c r="AA1653" s="70"/>
      <c r="AB1653" s="70"/>
      <c r="AC1653" s="70"/>
      <c r="AD1653" s="70"/>
      <c r="AE1653" s="70"/>
      <c r="AF1653" s="70"/>
      <c r="AG1653" s="70"/>
      <c r="AH1653" s="70"/>
      <c r="AI1653" s="70"/>
      <c r="AJ1653" s="70"/>
      <c r="AK1653" s="70"/>
      <c r="AL1653" s="70"/>
      <c r="AM1653" s="70"/>
      <c r="AN1653" s="70">
        <v>17200</v>
      </c>
      <c r="AO1653" s="70">
        <v>14006.715232</v>
      </c>
    </row>
    <row r="1654" spans="1:41" x14ac:dyDescent="0.25">
      <c r="A1654" s="72">
        <v>19045</v>
      </c>
      <c r="B1654" s="70"/>
      <c r="C1654" s="70"/>
      <c r="D1654" s="70"/>
      <c r="E1654" s="70"/>
      <c r="F1654" s="70"/>
      <c r="G1654" s="70"/>
      <c r="H1654" s="70"/>
      <c r="I1654" s="70"/>
      <c r="J1654" s="70"/>
      <c r="K1654" s="70"/>
      <c r="L1654" s="70"/>
      <c r="M1654" s="70"/>
      <c r="N1654" s="70"/>
      <c r="O1654" s="70"/>
      <c r="P1654" s="70"/>
      <c r="Q1654" s="70"/>
      <c r="R1654" s="70"/>
      <c r="S1654" s="70"/>
      <c r="T1654" s="70"/>
      <c r="U1654" s="70"/>
      <c r="V1654" s="70">
        <v>17100</v>
      </c>
      <c r="W1654" s="70">
        <v>14946.584953</v>
      </c>
      <c r="X1654" s="70"/>
      <c r="Y1654" s="70"/>
      <c r="Z1654" s="70"/>
      <c r="AA1654" s="70"/>
      <c r="AB1654" s="70"/>
      <c r="AC1654" s="70"/>
      <c r="AD1654" s="70"/>
      <c r="AE1654" s="70"/>
      <c r="AF1654" s="70"/>
      <c r="AG1654" s="70"/>
      <c r="AH1654" s="70"/>
      <c r="AI1654" s="70"/>
      <c r="AJ1654" s="70"/>
      <c r="AK1654" s="70"/>
      <c r="AL1654" s="70"/>
      <c r="AM1654" s="70"/>
      <c r="AN1654" s="70">
        <v>17100</v>
      </c>
      <c r="AO1654" s="70">
        <v>14946.584953</v>
      </c>
    </row>
    <row r="1655" spans="1:41" x14ac:dyDescent="0.25">
      <c r="A1655" s="72">
        <v>19046</v>
      </c>
      <c r="B1655" s="70"/>
      <c r="C1655" s="70"/>
      <c r="D1655" s="70"/>
      <c r="E1655" s="70"/>
      <c r="F1655" s="70"/>
      <c r="G1655" s="70"/>
      <c r="H1655" s="70"/>
      <c r="I1655" s="70"/>
      <c r="J1655" s="70"/>
      <c r="K1655" s="70"/>
      <c r="L1655" s="70"/>
      <c r="M1655" s="70"/>
      <c r="N1655" s="70"/>
      <c r="O1655" s="70"/>
      <c r="P1655" s="70"/>
      <c r="Q1655" s="70"/>
      <c r="R1655" s="70"/>
      <c r="S1655" s="70"/>
      <c r="T1655" s="70"/>
      <c r="U1655" s="70"/>
      <c r="V1655" s="70">
        <v>13500</v>
      </c>
      <c r="W1655" s="70">
        <v>11485.476417000002</v>
      </c>
      <c r="X1655" s="70"/>
      <c r="Y1655" s="70"/>
      <c r="Z1655" s="70"/>
      <c r="AA1655" s="70"/>
      <c r="AB1655" s="70"/>
      <c r="AC1655" s="70"/>
      <c r="AD1655" s="70"/>
      <c r="AE1655" s="70"/>
      <c r="AF1655" s="70"/>
      <c r="AG1655" s="70"/>
      <c r="AH1655" s="70"/>
      <c r="AI1655" s="70"/>
      <c r="AJ1655" s="70"/>
      <c r="AK1655" s="70"/>
      <c r="AL1655" s="70"/>
      <c r="AM1655" s="70"/>
      <c r="AN1655" s="70">
        <v>13500</v>
      </c>
      <c r="AO1655" s="70">
        <v>11485.476417000002</v>
      </c>
    </row>
    <row r="1656" spans="1:41" x14ac:dyDescent="0.25">
      <c r="A1656" s="72">
        <v>19048</v>
      </c>
      <c r="B1656" s="70"/>
      <c r="C1656" s="70"/>
      <c r="D1656" s="70"/>
      <c r="E1656" s="70"/>
      <c r="F1656" s="70"/>
      <c r="G1656" s="70"/>
      <c r="H1656" s="70"/>
      <c r="I1656" s="70"/>
      <c r="J1656" s="70"/>
      <c r="K1656" s="70"/>
      <c r="L1656" s="70"/>
      <c r="M1656" s="70"/>
      <c r="N1656" s="70"/>
      <c r="O1656" s="70"/>
      <c r="P1656" s="70"/>
      <c r="Q1656" s="70"/>
      <c r="R1656" s="70"/>
      <c r="S1656" s="70"/>
      <c r="T1656" s="70"/>
      <c r="U1656" s="70"/>
      <c r="V1656" s="70">
        <v>5400</v>
      </c>
      <c r="W1656" s="70">
        <v>6782.9306090000009</v>
      </c>
      <c r="X1656" s="70"/>
      <c r="Y1656" s="70"/>
      <c r="Z1656" s="70"/>
      <c r="AA1656" s="70"/>
      <c r="AB1656" s="70"/>
      <c r="AC1656" s="70"/>
      <c r="AD1656" s="70"/>
      <c r="AE1656" s="70"/>
      <c r="AF1656" s="70"/>
      <c r="AG1656" s="70"/>
      <c r="AH1656" s="70"/>
      <c r="AI1656" s="70"/>
      <c r="AJ1656" s="70"/>
      <c r="AK1656" s="70"/>
      <c r="AL1656" s="70"/>
      <c r="AM1656" s="70"/>
      <c r="AN1656" s="70">
        <v>5400</v>
      </c>
      <c r="AO1656" s="70">
        <v>6782.9306090000009</v>
      </c>
    </row>
    <row r="1657" spans="1:41" x14ac:dyDescent="0.25">
      <c r="A1657" s="72">
        <v>19065</v>
      </c>
      <c r="B1657" s="70"/>
      <c r="C1657" s="70"/>
      <c r="D1657" s="70"/>
      <c r="E1657" s="70"/>
      <c r="F1657" s="70"/>
      <c r="G1657" s="70"/>
      <c r="H1657" s="70"/>
      <c r="I1657" s="70"/>
      <c r="J1657" s="70"/>
      <c r="K1657" s="70"/>
      <c r="L1657" s="70"/>
      <c r="M1657" s="70"/>
      <c r="N1657" s="70"/>
      <c r="O1657" s="70"/>
      <c r="P1657" s="70"/>
      <c r="Q1657" s="70"/>
      <c r="R1657" s="70"/>
      <c r="S1657" s="70"/>
      <c r="T1657" s="70"/>
      <c r="U1657" s="70"/>
      <c r="V1657" s="70">
        <v>4500</v>
      </c>
      <c r="W1657" s="70">
        <v>2816.1876419999999</v>
      </c>
      <c r="X1657" s="70"/>
      <c r="Y1657" s="70"/>
      <c r="Z1657" s="70"/>
      <c r="AA1657" s="70"/>
      <c r="AB1657" s="70"/>
      <c r="AC1657" s="70"/>
      <c r="AD1657" s="70"/>
      <c r="AE1657" s="70"/>
      <c r="AF1657" s="70"/>
      <c r="AG1657" s="70"/>
      <c r="AH1657" s="70"/>
      <c r="AI1657" s="70"/>
      <c r="AJ1657" s="70"/>
      <c r="AK1657" s="70"/>
      <c r="AL1657" s="70"/>
      <c r="AM1657" s="70"/>
      <c r="AN1657" s="70">
        <v>4500</v>
      </c>
      <c r="AO1657" s="70">
        <v>2816.1876419999999</v>
      </c>
    </row>
    <row r="1658" spans="1:41" x14ac:dyDescent="0.25">
      <c r="A1658" s="72">
        <v>19120</v>
      </c>
      <c r="B1658" s="70"/>
      <c r="C1658" s="70"/>
      <c r="D1658" s="70"/>
      <c r="E1658" s="70"/>
      <c r="F1658" s="70"/>
      <c r="G1658" s="70"/>
      <c r="H1658" s="70"/>
      <c r="I1658" s="70"/>
      <c r="J1658" s="70"/>
      <c r="K1658" s="70"/>
      <c r="L1658" s="70"/>
      <c r="M1658" s="70"/>
      <c r="N1658" s="70"/>
      <c r="O1658" s="70"/>
      <c r="P1658" s="70"/>
      <c r="Q1658" s="70"/>
      <c r="R1658" s="70"/>
      <c r="S1658" s="70"/>
      <c r="T1658" s="70"/>
      <c r="U1658" s="70"/>
      <c r="V1658" s="70"/>
      <c r="W1658" s="70"/>
      <c r="X1658" s="70"/>
      <c r="Y1658" s="70"/>
      <c r="Z1658" s="70"/>
      <c r="AA1658" s="70"/>
      <c r="AB1658" s="70">
        <v>4767</v>
      </c>
      <c r="AC1658" s="70">
        <v>4021.5818100000001</v>
      </c>
      <c r="AD1658" s="70"/>
      <c r="AE1658" s="70"/>
      <c r="AF1658" s="70"/>
      <c r="AG1658" s="70"/>
      <c r="AH1658" s="70"/>
      <c r="AI1658" s="70"/>
      <c r="AJ1658" s="70"/>
      <c r="AK1658" s="70"/>
      <c r="AL1658" s="70"/>
      <c r="AM1658" s="70"/>
      <c r="AN1658" s="70">
        <v>4767</v>
      </c>
      <c r="AO1658" s="70">
        <v>4021.5818100000001</v>
      </c>
    </row>
    <row r="1659" spans="1:41" x14ac:dyDescent="0.25">
      <c r="A1659" s="72">
        <v>19168</v>
      </c>
      <c r="B1659" s="70"/>
      <c r="C1659" s="70"/>
      <c r="D1659" s="70"/>
      <c r="E1659" s="70"/>
      <c r="F1659" s="70"/>
      <c r="G1659" s="70"/>
      <c r="H1659" s="70"/>
      <c r="I1659" s="70"/>
      <c r="J1659" s="70"/>
      <c r="K1659" s="70"/>
      <c r="L1659" s="70"/>
      <c r="M1659" s="70"/>
      <c r="N1659" s="70"/>
      <c r="O1659" s="70"/>
      <c r="P1659" s="70"/>
      <c r="Q1659" s="70"/>
      <c r="R1659" s="70"/>
      <c r="S1659" s="70"/>
      <c r="T1659" s="70"/>
      <c r="U1659" s="70"/>
      <c r="V1659" s="70"/>
      <c r="W1659" s="70"/>
      <c r="X1659" s="70"/>
      <c r="Y1659" s="70"/>
      <c r="Z1659" s="70"/>
      <c r="AA1659" s="70"/>
      <c r="AB1659" s="70">
        <v>19903</v>
      </c>
      <c r="AC1659" s="70">
        <v>12777.873865000001</v>
      </c>
      <c r="AD1659" s="70"/>
      <c r="AE1659" s="70"/>
      <c r="AF1659" s="70"/>
      <c r="AG1659" s="70"/>
      <c r="AH1659" s="70"/>
      <c r="AI1659" s="70"/>
      <c r="AJ1659" s="70"/>
      <c r="AK1659" s="70"/>
      <c r="AL1659" s="70"/>
      <c r="AM1659" s="70"/>
      <c r="AN1659" s="70">
        <v>19903</v>
      </c>
      <c r="AO1659" s="70">
        <v>12777.873865000001</v>
      </c>
    </row>
    <row r="1660" spans="1:41" x14ac:dyDescent="0.25">
      <c r="A1660" s="72">
        <v>19169</v>
      </c>
      <c r="B1660" s="70"/>
      <c r="C1660" s="70"/>
      <c r="D1660" s="70"/>
      <c r="E1660" s="70"/>
      <c r="F1660" s="70"/>
      <c r="G1660" s="70"/>
      <c r="H1660" s="70"/>
      <c r="I1660" s="70"/>
      <c r="J1660" s="70"/>
      <c r="K1660" s="70"/>
      <c r="L1660" s="70"/>
      <c r="M1660" s="70"/>
      <c r="N1660" s="70"/>
      <c r="O1660" s="70"/>
      <c r="P1660" s="70">
        <v>6100</v>
      </c>
      <c r="Q1660" s="70">
        <v>4118.2980719999996</v>
      </c>
      <c r="R1660" s="70"/>
      <c r="S1660" s="70"/>
      <c r="T1660" s="70"/>
      <c r="U1660" s="70"/>
      <c r="V1660" s="70"/>
      <c r="W1660" s="70"/>
      <c r="X1660" s="70"/>
      <c r="Y1660" s="70"/>
      <c r="Z1660" s="70"/>
      <c r="AA1660" s="70"/>
      <c r="AB1660" s="70"/>
      <c r="AC1660" s="70"/>
      <c r="AD1660" s="70"/>
      <c r="AE1660" s="70"/>
      <c r="AF1660" s="70"/>
      <c r="AG1660" s="70"/>
      <c r="AH1660" s="70"/>
      <c r="AI1660" s="70"/>
      <c r="AJ1660" s="70"/>
      <c r="AK1660" s="70"/>
      <c r="AL1660" s="70"/>
      <c r="AM1660" s="70"/>
      <c r="AN1660" s="70">
        <v>6100</v>
      </c>
      <c r="AO1660" s="70">
        <v>4118.2980719999996</v>
      </c>
    </row>
    <row r="1661" spans="1:41" x14ac:dyDescent="0.25">
      <c r="A1661" s="72">
        <v>19174</v>
      </c>
      <c r="B1661" s="70"/>
      <c r="C1661" s="70"/>
      <c r="D1661" s="70"/>
      <c r="E1661" s="70"/>
      <c r="F1661" s="70"/>
      <c r="G1661" s="70"/>
      <c r="H1661" s="70"/>
      <c r="I1661" s="70"/>
      <c r="J1661" s="70"/>
      <c r="K1661" s="70"/>
      <c r="L1661" s="70"/>
      <c r="M1661" s="70"/>
      <c r="N1661" s="70"/>
      <c r="O1661" s="70"/>
      <c r="P1661" s="70">
        <v>9200</v>
      </c>
      <c r="Q1661" s="70">
        <v>6590.5701669999999</v>
      </c>
      <c r="R1661" s="70"/>
      <c r="S1661" s="70"/>
      <c r="T1661" s="70"/>
      <c r="U1661" s="70"/>
      <c r="V1661" s="70"/>
      <c r="W1661" s="70"/>
      <c r="X1661" s="70"/>
      <c r="Y1661" s="70"/>
      <c r="Z1661" s="70"/>
      <c r="AA1661" s="70"/>
      <c r="AB1661" s="70"/>
      <c r="AC1661" s="70"/>
      <c r="AD1661" s="70"/>
      <c r="AE1661" s="70"/>
      <c r="AF1661" s="70"/>
      <c r="AG1661" s="70"/>
      <c r="AH1661" s="70"/>
      <c r="AI1661" s="70"/>
      <c r="AJ1661" s="70"/>
      <c r="AK1661" s="70"/>
      <c r="AL1661" s="70"/>
      <c r="AM1661" s="70"/>
      <c r="AN1661" s="70">
        <v>9200</v>
      </c>
      <c r="AO1661" s="70">
        <v>6590.5701669999999</v>
      </c>
    </row>
    <row r="1662" spans="1:41" x14ac:dyDescent="0.25">
      <c r="A1662" s="72">
        <v>19180</v>
      </c>
      <c r="B1662" s="70"/>
      <c r="C1662" s="70"/>
      <c r="D1662" s="70"/>
      <c r="E1662" s="70"/>
      <c r="F1662" s="70"/>
      <c r="G1662" s="70"/>
      <c r="H1662" s="70"/>
      <c r="I1662" s="70"/>
      <c r="J1662" s="70"/>
      <c r="K1662" s="70"/>
      <c r="L1662" s="70"/>
      <c r="M1662" s="70"/>
      <c r="N1662" s="70"/>
      <c r="O1662" s="70"/>
      <c r="P1662" s="70">
        <v>10200</v>
      </c>
      <c r="Q1662" s="70">
        <v>6177.4509629999993</v>
      </c>
      <c r="R1662" s="70"/>
      <c r="S1662" s="70"/>
      <c r="T1662" s="70"/>
      <c r="U1662" s="70"/>
      <c r="V1662" s="70"/>
      <c r="W1662" s="70"/>
      <c r="X1662" s="70"/>
      <c r="Y1662" s="70"/>
      <c r="Z1662" s="70"/>
      <c r="AA1662" s="70"/>
      <c r="AB1662" s="70"/>
      <c r="AC1662" s="70"/>
      <c r="AD1662" s="70"/>
      <c r="AE1662" s="70"/>
      <c r="AF1662" s="70"/>
      <c r="AG1662" s="70"/>
      <c r="AH1662" s="70"/>
      <c r="AI1662" s="70"/>
      <c r="AJ1662" s="70"/>
      <c r="AK1662" s="70"/>
      <c r="AL1662" s="70"/>
      <c r="AM1662" s="70"/>
      <c r="AN1662" s="70">
        <v>10200</v>
      </c>
      <c r="AO1662" s="70">
        <v>6177.4509629999993</v>
      </c>
    </row>
    <row r="1663" spans="1:41" x14ac:dyDescent="0.25">
      <c r="A1663" s="72">
        <v>19208</v>
      </c>
      <c r="B1663" s="70"/>
      <c r="C1663" s="70"/>
      <c r="D1663" s="70"/>
      <c r="E1663" s="70"/>
      <c r="F1663" s="70"/>
      <c r="G1663" s="70"/>
      <c r="H1663" s="70"/>
      <c r="I1663" s="70"/>
      <c r="J1663" s="70"/>
      <c r="K1663" s="70"/>
      <c r="L1663" s="70"/>
      <c r="M1663" s="70"/>
      <c r="N1663" s="70"/>
      <c r="O1663" s="70"/>
      <c r="P1663" s="70"/>
      <c r="Q1663" s="70"/>
      <c r="R1663" s="70"/>
      <c r="S1663" s="70"/>
      <c r="T1663" s="70"/>
      <c r="U1663" s="70"/>
      <c r="V1663" s="70"/>
      <c r="W1663" s="70"/>
      <c r="X1663" s="70"/>
      <c r="Y1663" s="70"/>
      <c r="Z1663" s="70"/>
      <c r="AA1663" s="70"/>
      <c r="AB1663" s="70"/>
      <c r="AC1663" s="70"/>
      <c r="AD1663" s="70"/>
      <c r="AE1663" s="70"/>
      <c r="AF1663" s="70"/>
      <c r="AG1663" s="70"/>
      <c r="AH1663" s="70"/>
      <c r="AI1663" s="70"/>
      <c r="AJ1663" s="70"/>
      <c r="AK1663" s="70"/>
      <c r="AL1663" s="70">
        <v>20100</v>
      </c>
      <c r="AM1663" s="70">
        <v>18824.637930999997</v>
      </c>
      <c r="AN1663" s="70">
        <v>20100</v>
      </c>
      <c r="AO1663" s="70">
        <v>18824.637930999997</v>
      </c>
    </row>
    <row r="1664" spans="1:41" x14ac:dyDescent="0.25">
      <c r="A1664" s="72">
        <v>19321</v>
      </c>
      <c r="B1664" s="70"/>
      <c r="C1664" s="70"/>
      <c r="D1664" s="70"/>
      <c r="E1664" s="70"/>
      <c r="F1664" s="70"/>
      <c r="G1664" s="70"/>
      <c r="H1664" s="70"/>
      <c r="I1664" s="70"/>
      <c r="J1664" s="70"/>
      <c r="K1664" s="70"/>
      <c r="L1664" s="70"/>
      <c r="M1664" s="70"/>
      <c r="N1664" s="70">
        <v>12800</v>
      </c>
      <c r="O1664" s="70">
        <v>9142.4874409999993</v>
      </c>
      <c r="P1664" s="70"/>
      <c r="Q1664" s="70"/>
      <c r="R1664" s="70"/>
      <c r="S1664" s="70"/>
      <c r="T1664" s="70"/>
      <c r="U1664" s="70"/>
      <c r="V1664" s="70"/>
      <c r="W1664" s="70"/>
      <c r="X1664" s="70"/>
      <c r="Y1664" s="70"/>
      <c r="Z1664" s="70"/>
      <c r="AA1664" s="70"/>
      <c r="AB1664" s="70"/>
      <c r="AC1664" s="70"/>
      <c r="AD1664" s="70"/>
      <c r="AE1664" s="70"/>
      <c r="AF1664" s="70"/>
      <c r="AG1664" s="70"/>
      <c r="AH1664" s="70"/>
      <c r="AI1664" s="70"/>
      <c r="AJ1664" s="70"/>
      <c r="AK1664" s="70"/>
      <c r="AL1664" s="70"/>
      <c r="AM1664" s="70"/>
      <c r="AN1664" s="70">
        <v>12800</v>
      </c>
      <c r="AO1664" s="70">
        <v>9142.4874409999993</v>
      </c>
    </row>
    <row r="1665" spans="1:41" x14ac:dyDescent="0.25">
      <c r="A1665" s="72">
        <v>19341</v>
      </c>
      <c r="B1665" s="70"/>
      <c r="C1665" s="70"/>
      <c r="D1665" s="70"/>
      <c r="E1665" s="70"/>
      <c r="F1665" s="70"/>
      <c r="G1665" s="70"/>
      <c r="H1665" s="70"/>
      <c r="I1665" s="70"/>
      <c r="J1665" s="70"/>
      <c r="K1665" s="70"/>
      <c r="L1665" s="70"/>
      <c r="M1665" s="70"/>
      <c r="N1665" s="70"/>
      <c r="O1665" s="70"/>
      <c r="P1665" s="70"/>
      <c r="Q1665" s="70"/>
      <c r="R1665" s="70"/>
      <c r="S1665" s="70"/>
      <c r="T1665" s="70"/>
      <c r="U1665" s="70"/>
      <c r="V1665" s="70"/>
      <c r="W1665" s="70"/>
      <c r="X1665" s="70"/>
      <c r="Y1665" s="70"/>
      <c r="Z1665" s="70"/>
      <c r="AA1665" s="70"/>
      <c r="AB1665" s="70">
        <v>4525</v>
      </c>
      <c r="AC1665" s="70">
        <v>4007.5393889999996</v>
      </c>
      <c r="AD1665" s="70"/>
      <c r="AE1665" s="70"/>
      <c r="AF1665" s="70"/>
      <c r="AG1665" s="70"/>
      <c r="AH1665" s="70"/>
      <c r="AI1665" s="70"/>
      <c r="AJ1665" s="70"/>
      <c r="AK1665" s="70"/>
      <c r="AL1665" s="70"/>
      <c r="AM1665" s="70"/>
      <c r="AN1665" s="70">
        <v>4525</v>
      </c>
      <c r="AO1665" s="70">
        <v>4007.5393889999996</v>
      </c>
    </row>
    <row r="1666" spans="1:41" x14ac:dyDescent="0.25">
      <c r="A1666" s="72">
        <v>19402</v>
      </c>
      <c r="B1666" s="70"/>
      <c r="C1666" s="70"/>
      <c r="D1666" s="70"/>
      <c r="E1666" s="70"/>
      <c r="F1666" s="70"/>
      <c r="G1666" s="70"/>
      <c r="H1666" s="70"/>
      <c r="I1666" s="70"/>
      <c r="J1666" s="70"/>
      <c r="K1666" s="70"/>
      <c r="L1666" s="70"/>
      <c r="M1666" s="70"/>
      <c r="N1666" s="70"/>
      <c r="O1666" s="70"/>
      <c r="P1666" s="70"/>
      <c r="Q1666" s="70"/>
      <c r="R1666" s="70"/>
      <c r="S1666" s="70"/>
      <c r="T1666" s="70"/>
      <c r="U1666" s="70"/>
      <c r="V1666" s="70"/>
      <c r="W1666" s="70"/>
      <c r="X1666" s="70"/>
      <c r="Y1666" s="70"/>
      <c r="Z1666" s="70"/>
      <c r="AA1666" s="70"/>
      <c r="AB1666" s="70">
        <v>3661</v>
      </c>
      <c r="AC1666" s="70">
        <v>3685.2672320000001</v>
      </c>
      <c r="AD1666" s="70"/>
      <c r="AE1666" s="70"/>
      <c r="AF1666" s="70"/>
      <c r="AG1666" s="70"/>
      <c r="AH1666" s="70"/>
      <c r="AI1666" s="70"/>
      <c r="AJ1666" s="70"/>
      <c r="AK1666" s="70"/>
      <c r="AL1666" s="70"/>
      <c r="AM1666" s="70"/>
      <c r="AN1666" s="70">
        <v>3661</v>
      </c>
      <c r="AO1666" s="70">
        <v>3685.2672320000001</v>
      </c>
    </row>
    <row r="1667" spans="1:41" x14ac:dyDescent="0.25">
      <c r="A1667" s="72">
        <v>19415</v>
      </c>
      <c r="B1667" s="70"/>
      <c r="C1667" s="70"/>
      <c r="D1667" s="70"/>
      <c r="E1667" s="70"/>
      <c r="F1667" s="70"/>
      <c r="G1667" s="70"/>
      <c r="H1667" s="70"/>
      <c r="I1667" s="70"/>
      <c r="J1667" s="70">
        <v>28000</v>
      </c>
      <c r="K1667" s="70">
        <v>27249.104889000002</v>
      </c>
      <c r="L1667" s="70"/>
      <c r="M1667" s="70"/>
      <c r="N1667" s="70"/>
      <c r="O1667" s="70"/>
      <c r="P1667" s="70"/>
      <c r="Q1667" s="70"/>
      <c r="R1667" s="70"/>
      <c r="S1667" s="70"/>
      <c r="T1667" s="70"/>
      <c r="U1667" s="70"/>
      <c r="V1667" s="70"/>
      <c r="W1667" s="70"/>
      <c r="X1667" s="70"/>
      <c r="Y1667" s="70"/>
      <c r="Z1667" s="70"/>
      <c r="AA1667" s="70"/>
      <c r="AB1667" s="70"/>
      <c r="AC1667" s="70"/>
      <c r="AD1667" s="70"/>
      <c r="AE1667" s="70"/>
      <c r="AF1667" s="70"/>
      <c r="AG1667" s="70"/>
      <c r="AH1667" s="70"/>
      <c r="AI1667" s="70"/>
      <c r="AJ1667" s="70"/>
      <c r="AK1667" s="70"/>
      <c r="AL1667" s="70"/>
      <c r="AM1667" s="70"/>
      <c r="AN1667" s="70">
        <v>28000</v>
      </c>
      <c r="AO1667" s="70">
        <v>27249.104889000002</v>
      </c>
    </row>
    <row r="1668" spans="1:41" x14ac:dyDescent="0.25">
      <c r="A1668" s="72">
        <v>19452</v>
      </c>
      <c r="B1668" s="70"/>
      <c r="C1668" s="70"/>
      <c r="D1668" s="70"/>
      <c r="E1668" s="70"/>
      <c r="F1668" s="70"/>
      <c r="G1668" s="70"/>
      <c r="H1668" s="70"/>
      <c r="I1668" s="70"/>
      <c r="J1668" s="70"/>
      <c r="K1668" s="70"/>
      <c r="L1668" s="70"/>
      <c r="M1668" s="70"/>
      <c r="N1668" s="70"/>
      <c r="O1668" s="70"/>
      <c r="P1668" s="70"/>
      <c r="Q1668" s="70"/>
      <c r="R1668" s="70"/>
      <c r="S1668" s="70"/>
      <c r="T1668" s="70"/>
      <c r="U1668" s="70"/>
      <c r="V1668" s="70"/>
      <c r="W1668" s="70"/>
      <c r="X1668" s="70"/>
      <c r="Y1668" s="70"/>
      <c r="Z1668" s="70"/>
      <c r="AA1668" s="70"/>
      <c r="AB1668" s="70">
        <v>5725</v>
      </c>
      <c r="AC1668" s="70">
        <v>6986.410973</v>
      </c>
      <c r="AD1668" s="70"/>
      <c r="AE1668" s="70"/>
      <c r="AF1668" s="70"/>
      <c r="AG1668" s="70"/>
      <c r="AH1668" s="70"/>
      <c r="AI1668" s="70"/>
      <c r="AJ1668" s="70"/>
      <c r="AK1668" s="70"/>
      <c r="AL1668" s="70"/>
      <c r="AM1668" s="70"/>
      <c r="AN1668" s="70">
        <v>5725</v>
      </c>
      <c r="AO1668" s="70">
        <v>6986.410973</v>
      </c>
    </row>
    <row r="1669" spans="1:41" x14ac:dyDescent="0.25">
      <c r="A1669" s="72">
        <v>19481</v>
      </c>
      <c r="B1669" s="70"/>
      <c r="C1669" s="70"/>
      <c r="D1669" s="70"/>
      <c r="E1669" s="70"/>
      <c r="F1669" s="70"/>
      <c r="G1669" s="70"/>
      <c r="H1669" s="70"/>
      <c r="I1669" s="70"/>
      <c r="J1669" s="70"/>
      <c r="K1669" s="70"/>
      <c r="L1669" s="70"/>
      <c r="M1669" s="70"/>
      <c r="N1669" s="70"/>
      <c r="O1669" s="70"/>
      <c r="P1669" s="70"/>
      <c r="Q1669" s="70"/>
      <c r="R1669" s="70"/>
      <c r="S1669" s="70"/>
      <c r="T1669" s="70"/>
      <c r="U1669" s="70"/>
      <c r="V1669" s="70"/>
      <c r="W1669" s="70"/>
      <c r="X1669" s="70"/>
      <c r="Y1669" s="70"/>
      <c r="Z1669" s="70"/>
      <c r="AA1669" s="70"/>
      <c r="AB1669" s="70"/>
      <c r="AC1669" s="70"/>
      <c r="AD1669" s="70"/>
      <c r="AE1669" s="70"/>
      <c r="AF1669" s="70">
        <v>46785</v>
      </c>
      <c r="AG1669" s="70">
        <v>53542.108643000007</v>
      </c>
      <c r="AH1669" s="70"/>
      <c r="AI1669" s="70"/>
      <c r="AJ1669" s="70"/>
      <c r="AK1669" s="70"/>
      <c r="AL1669" s="70"/>
      <c r="AM1669" s="70"/>
      <c r="AN1669" s="70">
        <v>46785</v>
      </c>
      <c r="AO1669" s="70">
        <v>53542.108643000007</v>
      </c>
    </row>
    <row r="1670" spans="1:41" x14ac:dyDescent="0.25">
      <c r="A1670" s="72">
        <v>19518</v>
      </c>
      <c r="B1670" s="70"/>
      <c r="C1670" s="70"/>
      <c r="D1670" s="70"/>
      <c r="E1670" s="70"/>
      <c r="F1670" s="70"/>
      <c r="G1670" s="70"/>
      <c r="H1670" s="70"/>
      <c r="I1670" s="70"/>
      <c r="J1670" s="70"/>
      <c r="K1670" s="70"/>
      <c r="L1670" s="70"/>
      <c r="M1670" s="70"/>
      <c r="N1670" s="70"/>
      <c r="O1670" s="70"/>
      <c r="P1670" s="70"/>
      <c r="Q1670" s="70"/>
      <c r="R1670" s="70"/>
      <c r="S1670" s="70"/>
      <c r="T1670" s="70"/>
      <c r="U1670" s="70"/>
      <c r="V1670" s="70"/>
      <c r="W1670" s="70"/>
      <c r="X1670" s="70"/>
      <c r="Y1670" s="70"/>
      <c r="Z1670" s="70"/>
      <c r="AA1670" s="70"/>
      <c r="AB1670" s="70">
        <v>29497</v>
      </c>
      <c r="AC1670" s="70">
        <v>19244.536071999999</v>
      </c>
      <c r="AD1670" s="70"/>
      <c r="AE1670" s="70"/>
      <c r="AF1670" s="70"/>
      <c r="AG1670" s="70"/>
      <c r="AH1670" s="70"/>
      <c r="AI1670" s="70"/>
      <c r="AJ1670" s="70"/>
      <c r="AK1670" s="70"/>
      <c r="AL1670" s="70"/>
      <c r="AM1670" s="70"/>
      <c r="AN1670" s="70">
        <v>29497</v>
      </c>
      <c r="AO1670" s="70">
        <v>19244.536071999999</v>
      </c>
    </row>
    <row r="1671" spans="1:41" x14ac:dyDescent="0.25">
      <c r="A1671" s="72">
        <v>19568</v>
      </c>
      <c r="B1671" s="70"/>
      <c r="C1671" s="70"/>
      <c r="D1671" s="70"/>
      <c r="E1671" s="70"/>
      <c r="F1671" s="70"/>
      <c r="G1671" s="70"/>
      <c r="H1671" s="70"/>
      <c r="I1671" s="70"/>
      <c r="J1671" s="70"/>
      <c r="K1671" s="70"/>
      <c r="L1671" s="70"/>
      <c r="M1671" s="70"/>
      <c r="N1671" s="70"/>
      <c r="O1671" s="70"/>
      <c r="P1671" s="70"/>
      <c r="Q1671" s="70"/>
      <c r="R1671" s="70"/>
      <c r="S1671" s="70"/>
      <c r="T1671" s="70"/>
      <c r="U1671" s="70"/>
      <c r="V1671" s="70"/>
      <c r="W1671" s="70"/>
      <c r="X1671" s="70"/>
      <c r="Y1671" s="70"/>
      <c r="Z1671" s="70"/>
      <c r="AA1671" s="70"/>
      <c r="AB1671" s="70"/>
      <c r="AC1671" s="70"/>
      <c r="AD1671" s="70">
        <v>9766</v>
      </c>
      <c r="AE1671" s="70">
        <v>10717.285188</v>
      </c>
      <c r="AF1671" s="70"/>
      <c r="AG1671" s="70"/>
      <c r="AH1671" s="70"/>
      <c r="AI1671" s="70"/>
      <c r="AJ1671" s="70"/>
      <c r="AK1671" s="70"/>
      <c r="AL1671" s="70"/>
      <c r="AM1671" s="70"/>
      <c r="AN1671" s="70">
        <v>9766</v>
      </c>
      <c r="AO1671" s="70">
        <v>10717.285188</v>
      </c>
    </row>
    <row r="1672" spans="1:41" x14ac:dyDescent="0.25">
      <c r="A1672" s="72">
        <v>19571</v>
      </c>
      <c r="B1672" s="70"/>
      <c r="C1672" s="70"/>
      <c r="D1672" s="70"/>
      <c r="E1672" s="70"/>
      <c r="F1672" s="70"/>
      <c r="G1672" s="70"/>
      <c r="H1672" s="70"/>
      <c r="I1672" s="70"/>
      <c r="J1672" s="70"/>
      <c r="K1672" s="70"/>
      <c r="L1672" s="70"/>
      <c r="M1672" s="70"/>
      <c r="N1672" s="70"/>
      <c r="O1672" s="70"/>
      <c r="P1672" s="70"/>
      <c r="Q1672" s="70"/>
      <c r="R1672" s="70"/>
      <c r="S1672" s="70"/>
      <c r="T1672" s="70"/>
      <c r="U1672" s="70"/>
      <c r="V1672" s="70"/>
      <c r="W1672" s="70"/>
      <c r="X1672" s="70"/>
      <c r="Y1672" s="70"/>
      <c r="Z1672" s="70"/>
      <c r="AA1672" s="70"/>
      <c r="AB1672" s="70"/>
      <c r="AC1672" s="70"/>
      <c r="AD1672" s="70">
        <v>61707</v>
      </c>
      <c r="AE1672" s="70">
        <v>72595.742677000002</v>
      </c>
      <c r="AF1672" s="70"/>
      <c r="AG1672" s="70"/>
      <c r="AH1672" s="70"/>
      <c r="AI1672" s="70"/>
      <c r="AJ1672" s="70"/>
      <c r="AK1672" s="70"/>
      <c r="AL1672" s="70"/>
      <c r="AM1672" s="70"/>
      <c r="AN1672" s="70">
        <v>61707</v>
      </c>
      <c r="AO1672" s="70">
        <v>72595.742677000002</v>
      </c>
    </row>
    <row r="1673" spans="1:41" x14ac:dyDescent="0.25">
      <c r="A1673" s="72">
        <v>19684</v>
      </c>
      <c r="B1673" s="70"/>
      <c r="C1673" s="70"/>
      <c r="D1673" s="70"/>
      <c r="E1673" s="70"/>
      <c r="F1673" s="70"/>
      <c r="G1673" s="70"/>
      <c r="H1673" s="70"/>
      <c r="I1673" s="70"/>
      <c r="J1673" s="70"/>
      <c r="K1673" s="70"/>
      <c r="L1673" s="70"/>
      <c r="M1673" s="70"/>
      <c r="N1673" s="70">
        <v>4800</v>
      </c>
      <c r="O1673" s="70">
        <v>1445.5880030000001</v>
      </c>
      <c r="P1673" s="70"/>
      <c r="Q1673" s="70"/>
      <c r="R1673" s="70"/>
      <c r="S1673" s="70"/>
      <c r="T1673" s="70"/>
      <c r="U1673" s="70"/>
      <c r="V1673" s="70"/>
      <c r="W1673" s="70"/>
      <c r="X1673" s="70"/>
      <c r="Y1673" s="70"/>
      <c r="Z1673" s="70"/>
      <c r="AA1673" s="70"/>
      <c r="AB1673" s="70"/>
      <c r="AC1673" s="70"/>
      <c r="AD1673" s="70"/>
      <c r="AE1673" s="70"/>
      <c r="AF1673" s="70"/>
      <c r="AG1673" s="70"/>
      <c r="AH1673" s="70"/>
      <c r="AI1673" s="70"/>
      <c r="AJ1673" s="70"/>
      <c r="AK1673" s="70"/>
      <c r="AL1673" s="70"/>
      <c r="AM1673" s="70"/>
      <c r="AN1673" s="70">
        <v>4800</v>
      </c>
      <c r="AO1673" s="70">
        <v>1445.5880030000001</v>
      </c>
    </row>
    <row r="1674" spans="1:41" x14ac:dyDescent="0.25">
      <c r="A1674" s="72">
        <v>19715</v>
      </c>
      <c r="B1674" s="70"/>
      <c r="C1674" s="70"/>
      <c r="D1674" s="70"/>
      <c r="E1674" s="70"/>
      <c r="F1674" s="70"/>
      <c r="G1674" s="70"/>
      <c r="H1674" s="70"/>
      <c r="I1674" s="70"/>
      <c r="J1674" s="70"/>
      <c r="K1674" s="70"/>
      <c r="L1674" s="70"/>
      <c r="M1674" s="70"/>
      <c r="N1674" s="70"/>
      <c r="O1674" s="70"/>
      <c r="P1674" s="70"/>
      <c r="Q1674" s="70"/>
      <c r="R1674" s="70"/>
      <c r="S1674" s="70"/>
      <c r="T1674" s="70"/>
      <c r="U1674" s="70"/>
      <c r="V1674" s="70"/>
      <c r="W1674" s="70"/>
      <c r="X1674" s="70"/>
      <c r="Y1674" s="70"/>
      <c r="Z1674" s="70"/>
      <c r="AA1674" s="70"/>
      <c r="AB1674" s="70">
        <v>15962</v>
      </c>
      <c r="AC1674" s="70">
        <v>19033.157104999998</v>
      </c>
      <c r="AD1674" s="70"/>
      <c r="AE1674" s="70"/>
      <c r="AF1674" s="70"/>
      <c r="AG1674" s="70"/>
      <c r="AH1674" s="70"/>
      <c r="AI1674" s="70"/>
      <c r="AJ1674" s="70"/>
      <c r="AK1674" s="70"/>
      <c r="AL1674" s="70"/>
      <c r="AM1674" s="70"/>
      <c r="AN1674" s="70">
        <v>15962</v>
      </c>
      <c r="AO1674" s="70">
        <v>19033.157104999998</v>
      </c>
    </row>
    <row r="1675" spans="1:41" x14ac:dyDescent="0.25">
      <c r="A1675" s="72">
        <v>19742</v>
      </c>
      <c r="B1675" s="70"/>
      <c r="C1675" s="70"/>
      <c r="D1675" s="70"/>
      <c r="E1675" s="70"/>
      <c r="F1675" s="70"/>
      <c r="G1675" s="70"/>
      <c r="H1675" s="70"/>
      <c r="I1675" s="70"/>
      <c r="J1675" s="70"/>
      <c r="K1675" s="70"/>
      <c r="L1675" s="70"/>
      <c r="M1675" s="70"/>
      <c r="N1675" s="70"/>
      <c r="O1675" s="70"/>
      <c r="P1675" s="70"/>
      <c r="Q1675" s="70"/>
      <c r="R1675" s="70"/>
      <c r="S1675" s="70"/>
      <c r="T1675" s="70"/>
      <c r="U1675" s="70"/>
      <c r="V1675" s="70"/>
      <c r="W1675" s="70"/>
      <c r="X1675" s="70">
        <v>16900</v>
      </c>
      <c r="Y1675" s="70">
        <v>11053.991866999999</v>
      </c>
      <c r="Z1675" s="70"/>
      <c r="AA1675" s="70"/>
      <c r="AB1675" s="70"/>
      <c r="AC1675" s="70"/>
      <c r="AD1675" s="70"/>
      <c r="AE1675" s="70"/>
      <c r="AF1675" s="70"/>
      <c r="AG1675" s="70"/>
      <c r="AH1675" s="70"/>
      <c r="AI1675" s="70"/>
      <c r="AJ1675" s="70"/>
      <c r="AK1675" s="70"/>
      <c r="AL1675" s="70"/>
      <c r="AM1675" s="70"/>
      <c r="AN1675" s="70">
        <v>16900</v>
      </c>
      <c r="AO1675" s="70">
        <v>11053.991866999999</v>
      </c>
    </row>
    <row r="1676" spans="1:41" x14ac:dyDescent="0.25">
      <c r="A1676" s="72">
        <v>19754</v>
      </c>
      <c r="B1676" s="70"/>
      <c r="C1676" s="70"/>
      <c r="D1676" s="70"/>
      <c r="E1676" s="70"/>
      <c r="F1676" s="70"/>
      <c r="G1676" s="70"/>
      <c r="H1676" s="70"/>
      <c r="I1676" s="70"/>
      <c r="J1676" s="70"/>
      <c r="K1676" s="70"/>
      <c r="L1676" s="70"/>
      <c r="M1676" s="70"/>
      <c r="N1676" s="70"/>
      <c r="O1676" s="70"/>
      <c r="P1676" s="70"/>
      <c r="Q1676" s="70"/>
      <c r="R1676" s="70"/>
      <c r="S1676" s="70"/>
      <c r="T1676" s="70"/>
      <c r="U1676" s="70"/>
      <c r="V1676" s="70"/>
      <c r="W1676" s="70"/>
      <c r="X1676" s="70"/>
      <c r="Y1676" s="70"/>
      <c r="Z1676" s="70"/>
      <c r="AA1676" s="70"/>
      <c r="AB1676" s="70">
        <v>2674</v>
      </c>
      <c r="AC1676" s="70">
        <v>15.796451000000001</v>
      </c>
      <c r="AD1676" s="70"/>
      <c r="AE1676" s="70"/>
      <c r="AF1676" s="70"/>
      <c r="AG1676" s="70"/>
      <c r="AH1676" s="70"/>
      <c r="AI1676" s="70"/>
      <c r="AJ1676" s="70"/>
      <c r="AK1676" s="70"/>
      <c r="AL1676" s="70"/>
      <c r="AM1676" s="70"/>
      <c r="AN1676" s="70">
        <v>2674</v>
      </c>
      <c r="AO1676" s="70">
        <v>15.796451000000001</v>
      </c>
    </row>
    <row r="1677" spans="1:41" x14ac:dyDescent="0.25">
      <c r="A1677" s="72">
        <v>19757</v>
      </c>
      <c r="B1677" s="70"/>
      <c r="C1677" s="70"/>
      <c r="D1677" s="70"/>
      <c r="E1677" s="70"/>
      <c r="F1677" s="70"/>
      <c r="G1677" s="70"/>
      <c r="H1677" s="70"/>
      <c r="I1677" s="70"/>
      <c r="J1677" s="70"/>
      <c r="K1677" s="70"/>
      <c r="L1677" s="70"/>
      <c r="M1677" s="70"/>
      <c r="N1677" s="70"/>
      <c r="O1677" s="70"/>
      <c r="P1677" s="70"/>
      <c r="Q1677" s="70"/>
      <c r="R1677" s="70"/>
      <c r="S1677" s="70"/>
      <c r="T1677" s="70"/>
      <c r="U1677" s="70"/>
      <c r="V1677" s="70"/>
      <c r="W1677" s="70"/>
      <c r="X1677" s="70"/>
      <c r="Y1677" s="70"/>
      <c r="Z1677" s="70"/>
      <c r="AA1677" s="70"/>
      <c r="AB1677" s="70">
        <v>5972</v>
      </c>
      <c r="AC1677" s="70">
        <v>2424.3796789999997</v>
      </c>
      <c r="AD1677" s="70"/>
      <c r="AE1677" s="70"/>
      <c r="AF1677" s="70"/>
      <c r="AG1677" s="70"/>
      <c r="AH1677" s="70"/>
      <c r="AI1677" s="70"/>
      <c r="AJ1677" s="70"/>
      <c r="AK1677" s="70"/>
      <c r="AL1677" s="70"/>
      <c r="AM1677" s="70"/>
      <c r="AN1677" s="70">
        <v>5972</v>
      </c>
      <c r="AO1677" s="70">
        <v>2424.3796789999997</v>
      </c>
    </row>
    <row r="1678" spans="1:41" x14ac:dyDescent="0.25">
      <c r="A1678" s="72">
        <v>19765</v>
      </c>
      <c r="B1678" s="70"/>
      <c r="C1678" s="70"/>
      <c r="D1678" s="70"/>
      <c r="E1678" s="70"/>
      <c r="F1678" s="70"/>
      <c r="G1678" s="70"/>
      <c r="H1678" s="70"/>
      <c r="I1678" s="70"/>
      <c r="J1678" s="70"/>
      <c r="K1678" s="70"/>
      <c r="L1678" s="70"/>
      <c r="M1678" s="70"/>
      <c r="N1678" s="70"/>
      <c r="O1678" s="70"/>
      <c r="P1678" s="70"/>
      <c r="Q1678" s="70"/>
      <c r="R1678" s="70"/>
      <c r="S1678" s="70"/>
      <c r="T1678" s="70"/>
      <c r="U1678" s="70"/>
      <c r="V1678" s="70"/>
      <c r="W1678" s="70"/>
      <c r="X1678" s="70"/>
      <c r="Y1678" s="70"/>
      <c r="Z1678" s="70"/>
      <c r="AA1678" s="70"/>
      <c r="AB1678" s="70">
        <v>10219</v>
      </c>
      <c r="AC1678" s="70">
        <v>4331.2814940000007</v>
      </c>
      <c r="AD1678" s="70"/>
      <c r="AE1678" s="70"/>
      <c r="AF1678" s="70"/>
      <c r="AG1678" s="70"/>
      <c r="AH1678" s="70"/>
      <c r="AI1678" s="70"/>
      <c r="AJ1678" s="70"/>
      <c r="AK1678" s="70"/>
      <c r="AL1678" s="70"/>
      <c r="AM1678" s="70"/>
      <c r="AN1678" s="70">
        <v>10219</v>
      </c>
      <c r="AO1678" s="70">
        <v>4331.2814940000007</v>
      </c>
    </row>
    <row r="1679" spans="1:41" x14ac:dyDescent="0.25">
      <c r="A1679" s="72">
        <v>19800</v>
      </c>
      <c r="B1679" s="70"/>
      <c r="C1679" s="70"/>
      <c r="D1679" s="70"/>
      <c r="E1679" s="70"/>
      <c r="F1679" s="70"/>
      <c r="G1679" s="70"/>
      <c r="H1679" s="70"/>
      <c r="I1679" s="70"/>
      <c r="J1679" s="70"/>
      <c r="K1679" s="70"/>
      <c r="L1679" s="70"/>
      <c r="M1679" s="70"/>
      <c r="N1679" s="70"/>
      <c r="O1679" s="70"/>
      <c r="P1679" s="70"/>
      <c r="Q1679" s="70"/>
      <c r="R1679" s="70"/>
      <c r="S1679" s="70"/>
      <c r="T1679" s="70"/>
      <c r="U1679" s="70"/>
      <c r="V1679" s="70"/>
      <c r="W1679" s="70"/>
      <c r="X1679" s="70"/>
      <c r="Y1679" s="70"/>
      <c r="Z1679" s="70"/>
      <c r="AA1679" s="70"/>
      <c r="AB1679" s="70">
        <v>1714</v>
      </c>
      <c r="AC1679" s="70">
        <v>1609.4311290000001</v>
      </c>
      <c r="AD1679" s="70"/>
      <c r="AE1679" s="70"/>
      <c r="AF1679" s="70"/>
      <c r="AG1679" s="70"/>
      <c r="AH1679" s="70"/>
      <c r="AI1679" s="70"/>
      <c r="AJ1679" s="70"/>
      <c r="AK1679" s="70"/>
      <c r="AL1679" s="70"/>
      <c r="AM1679" s="70"/>
      <c r="AN1679" s="70">
        <v>1714</v>
      </c>
      <c r="AO1679" s="70">
        <v>1609.4311290000001</v>
      </c>
    </row>
    <row r="1680" spans="1:41" x14ac:dyDescent="0.25">
      <c r="A1680" s="72">
        <v>19842</v>
      </c>
      <c r="B1680" s="70"/>
      <c r="C1680" s="70"/>
      <c r="D1680" s="70"/>
      <c r="E1680" s="70"/>
      <c r="F1680" s="70"/>
      <c r="G1680" s="70"/>
      <c r="H1680" s="70"/>
      <c r="I1680" s="70"/>
      <c r="J1680" s="70"/>
      <c r="K1680" s="70"/>
      <c r="L1680" s="70"/>
      <c r="M1680" s="70"/>
      <c r="N1680" s="70"/>
      <c r="O1680" s="70"/>
      <c r="P1680" s="70"/>
      <c r="Q1680" s="70"/>
      <c r="R1680" s="70"/>
      <c r="S1680" s="70"/>
      <c r="T1680" s="70"/>
      <c r="U1680" s="70"/>
      <c r="V1680" s="70"/>
      <c r="W1680" s="70"/>
      <c r="X1680" s="70"/>
      <c r="Y1680" s="70"/>
      <c r="Z1680" s="70"/>
      <c r="AA1680" s="70"/>
      <c r="AB1680" s="70">
        <v>19473</v>
      </c>
      <c r="AC1680" s="70">
        <v>25475.817216000003</v>
      </c>
      <c r="AD1680" s="70"/>
      <c r="AE1680" s="70"/>
      <c r="AF1680" s="70"/>
      <c r="AG1680" s="70"/>
      <c r="AH1680" s="70"/>
      <c r="AI1680" s="70"/>
      <c r="AJ1680" s="70"/>
      <c r="AK1680" s="70"/>
      <c r="AL1680" s="70"/>
      <c r="AM1680" s="70"/>
      <c r="AN1680" s="70">
        <v>19473</v>
      </c>
      <c r="AO1680" s="70">
        <v>25475.817216000003</v>
      </c>
    </row>
    <row r="1681" spans="1:41" x14ac:dyDescent="0.25">
      <c r="A1681" s="72">
        <v>19870</v>
      </c>
      <c r="B1681" s="70"/>
      <c r="C1681" s="70"/>
      <c r="D1681" s="70"/>
      <c r="E1681" s="70"/>
      <c r="F1681" s="70"/>
      <c r="G1681" s="70"/>
      <c r="H1681" s="70"/>
      <c r="I1681" s="70"/>
      <c r="J1681" s="70"/>
      <c r="K1681" s="70"/>
      <c r="L1681" s="70"/>
      <c r="M1681" s="70"/>
      <c r="N1681" s="70">
        <v>18200</v>
      </c>
      <c r="O1681" s="70">
        <v>14114.515983000001</v>
      </c>
      <c r="P1681" s="70"/>
      <c r="Q1681" s="70"/>
      <c r="R1681" s="70"/>
      <c r="S1681" s="70"/>
      <c r="T1681" s="70"/>
      <c r="U1681" s="70"/>
      <c r="V1681" s="70"/>
      <c r="W1681" s="70"/>
      <c r="X1681" s="70"/>
      <c r="Y1681" s="70"/>
      <c r="Z1681" s="70"/>
      <c r="AA1681" s="70"/>
      <c r="AB1681" s="70"/>
      <c r="AC1681" s="70"/>
      <c r="AD1681" s="70"/>
      <c r="AE1681" s="70"/>
      <c r="AF1681" s="70"/>
      <c r="AG1681" s="70"/>
      <c r="AH1681" s="70"/>
      <c r="AI1681" s="70"/>
      <c r="AJ1681" s="70"/>
      <c r="AK1681" s="70"/>
      <c r="AL1681" s="70"/>
      <c r="AM1681" s="70"/>
      <c r="AN1681" s="70">
        <v>18200</v>
      </c>
      <c r="AO1681" s="70">
        <v>14114.515983000001</v>
      </c>
    </row>
    <row r="1682" spans="1:41" x14ac:dyDescent="0.25">
      <c r="A1682" s="72">
        <v>19872</v>
      </c>
      <c r="B1682" s="70"/>
      <c r="C1682" s="70"/>
      <c r="D1682" s="70"/>
      <c r="E1682" s="70"/>
      <c r="F1682" s="70"/>
      <c r="G1682" s="70"/>
      <c r="H1682" s="70"/>
      <c r="I1682" s="70"/>
      <c r="J1682" s="70"/>
      <c r="K1682" s="70"/>
      <c r="L1682" s="70"/>
      <c r="M1682" s="70"/>
      <c r="N1682" s="70">
        <v>18500</v>
      </c>
      <c r="O1682" s="70">
        <v>13409.961701</v>
      </c>
      <c r="P1682" s="70"/>
      <c r="Q1682" s="70"/>
      <c r="R1682" s="70"/>
      <c r="S1682" s="70"/>
      <c r="T1682" s="70"/>
      <c r="U1682" s="70"/>
      <c r="V1682" s="70"/>
      <c r="W1682" s="70"/>
      <c r="X1682" s="70"/>
      <c r="Y1682" s="70"/>
      <c r="Z1682" s="70"/>
      <c r="AA1682" s="70"/>
      <c r="AB1682" s="70"/>
      <c r="AC1682" s="70"/>
      <c r="AD1682" s="70"/>
      <c r="AE1682" s="70"/>
      <c r="AF1682" s="70"/>
      <c r="AG1682" s="70"/>
      <c r="AH1682" s="70"/>
      <c r="AI1682" s="70"/>
      <c r="AJ1682" s="70"/>
      <c r="AK1682" s="70"/>
      <c r="AL1682" s="70"/>
      <c r="AM1682" s="70"/>
      <c r="AN1682" s="70">
        <v>18500</v>
      </c>
      <c r="AO1682" s="70">
        <v>13409.961701</v>
      </c>
    </row>
    <row r="1683" spans="1:41" x14ac:dyDescent="0.25">
      <c r="A1683" s="72">
        <v>19873</v>
      </c>
      <c r="B1683" s="70"/>
      <c r="C1683" s="70"/>
      <c r="D1683" s="70"/>
      <c r="E1683" s="70"/>
      <c r="F1683" s="70"/>
      <c r="G1683" s="70"/>
      <c r="H1683" s="70"/>
      <c r="I1683" s="70"/>
      <c r="J1683" s="70"/>
      <c r="K1683" s="70"/>
      <c r="L1683" s="70"/>
      <c r="M1683" s="70"/>
      <c r="N1683" s="70">
        <v>18800</v>
      </c>
      <c r="O1683" s="70">
        <v>12889.491638</v>
      </c>
      <c r="P1683" s="70"/>
      <c r="Q1683" s="70"/>
      <c r="R1683" s="70"/>
      <c r="S1683" s="70"/>
      <c r="T1683" s="70"/>
      <c r="U1683" s="70"/>
      <c r="V1683" s="70"/>
      <c r="W1683" s="70"/>
      <c r="X1683" s="70"/>
      <c r="Y1683" s="70"/>
      <c r="Z1683" s="70"/>
      <c r="AA1683" s="70"/>
      <c r="AB1683" s="70"/>
      <c r="AC1683" s="70"/>
      <c r="AD1683" s="70"/>
      <c r="AE1683" s="70"/>
      <c r="AF1683" s="70"/>
      <c r="AG1683" s="70"/>
      <c r="AH1683" s="70"/>
      <c r="AI1683" s="70"/>
      <c r="AJ1683" s="70"/>
      <c r="AK1683" s="70"/>
      <c r="AL1683" s="70"/>
      <c r="AM1683" s="70"/>
      <c r="AN1683" s="70">
        <v>18800</v>
      </c>
      <c r="AO1683" s="70">
        <v>12889.491638</v>
      </c>
    </row>
    <row r="1684" spans="1:41" x14ac:dyDescent="0.25">
      <c r="A1684" s="72">
        <v>19883</v>
      </c>
      <c r="B1684" s="70"/>
      <c r="C1684" s="70"/>
      <c r="D1684" s="70"/>
      <c r="E1684" s="70"/>
      <c r="F1684" s="70"/>
      <c r="G1684" s="70"/>
      <c r="H1684" s="70"/>
      <c r="I1684" s="70"/>
      <c r="J1684" s="70"/>
      <c r="K1684" s="70"/>
      <c r="L1684" s="70"/>
      <c r="M1684" s="70"/>
      <c r="N1684" s="70">
        <v>16871</v>
      </c>
      <c r="O1684" s="70">
        <v>9516.3117079999993</v>
      </c>
      <c r="P1684" s="70"/>
      <c r="Q1684" s="70"/>
      <c r="R1684" s="70"/>
      <c r="S1684" s="70"/>
      <c r="T1684" s="70"/>
      <c r="U1684" s="70"/>
      <c r="V1684" s="70"/>
      <c r="W1684" s="70"/>
      <c r="X1684" s="70"/>
      <c r="Y1684" s="70"/>
      <c r="Z1684" s="70"/>
      <c r="AA1684" s="70"/>
      <c r="AB1684" s="70"/>
      <c r="AC1684" s="70"/>
      <c r="AD1684" s="70"/>
      <c r="AE1684" s="70"/>
      <c r="AF1684" s="70"/>
      <c r="AG1684" s="70"/>
      <c r="AH1684" s="70"/>
      <c r="AI1684" s="70"/>
      <c r="AJ1684" s="70"/>
      <c r="AK1684" s="70"/>
      <c r="AL1684" s="70"/>
      <c r="AM1684" s="70"/>
      <c r="AN1684" s="70">
        <v>16871</v>
      </c>
      <c r="AO1684" s="70">
        <v>9516.3117079999993</v>
      </c>
    </row>
    <row r="1685" spans="1:41" x14ac:dyDescent="0.25">
      <c r="A1685" s="72">
        <v>19900</v>
      </c>
      <c r="B1685" s="70"/>
      <c r="C1685" s="70"/>
      <c r="D1685" s="70"/>
      <c r="E1685" s="70"/>
      <c r="F1685" s="70"/>
      <c r="G1685" s="70"/>
      <c r="H1685" s="70"/>
      <c r="I1685" s="70"/>
      <c r="J1685" s="70"/>
      <c r="K1685" s="70"/>
      <c r="L1685" s="70"/>
      <c r="M1685" s="70"/>
      <c r="N1685" s="70"/>
      <c r="O1685" s="70"/>
      <c r="P1685" s="70"/>
      <c r="Q1685" s="70"/>
      <c r="R1685" s="70"/>
      <c r="S1685" s="70"/>
      <c r="T1685" s="70"/>
      <c r="U1685" s="70"/>
      <c r="V1685" s="70"/>
      <c r="W1685" s="70"/>
      <c r="X1685" s="70"/>
      <c r="Y1685" s="70"/>
      <c r="Z1685" s="70"/>
      <c r="AA1685" s="70"/>
      <c r="AB1685" s="70">
        <v>14629</v>
      </c>
      <c r="AC1685" s="70">
        <v>17399.548208</v>
      </c>
      <c r="AD1685" s="70"/>
      <c r="AE1685" s="70"/>
      <c r="AF1685" s="70"/>
      <c r="AG1685" s="70"/>
      <c r="AH1685" s="70"/>
      <c r="AI1685" s="70"/>
      <c r="AJ1685" s="70"/>
      <c r="AK1685" s="70"/>
      <c r="AL1685" s="70"/>
      <c r="AM1685" s="70"/>
      <c r="AN1685" s="70">
        <v>14629</v>
      </c>
      <c r="AO1685" s="70">
        <v>17399.548208</v>
      </c>
    </row>
    <row r="1686" spans="1:41" x14ac:dyDescent="0.25">
      <c r="A1686" s="72">
        <v>19904</v>
      </c>
      <c r="B1686" s="70"/>
      <c r="C1686" s="70"/>
      <c r="D1686" s="70"/>
      <c r="E1686" s="70"/>
      <c r="F1686" s="70"/>
      <c r="G1686" s="70"/>
      <c r="H1686" s="70"/>
      <c r="I1686" s="70"/>
      <c r="J1686" s="70"/>
      <c r="K1686" s="70"/>
      <c r="L1686" s="70"/>
      <c r="M1686" s="70"/>
      <c r="N1686" s="70"/>
      <c r="O1686" s="70"/>
      <c r="P1686" s="70"/>
      <c r="Q1686" s="70"/>
      <c r="R1686" s="70"/>
      <c r="S1686" s="70"/>
      <c r="T1686" s="70"/>
      <c r="U1686" s="70"/>
      <c r="V1686" s="70"/>
      <c r="W1686" s="70"/>
      <c r="X1686" s="70"/>
      <c r="Y1686" s="70"/>
      <c r="Z1686" s="70"/>
      <c r="AA1686" s="70"/>
      <c r="AB1686" s="70">
        <v>29888</v>
      </c>
      <c r="AC1686" s="70">
        <v>30403.056335000001</v>
      </c>
      <c r="AD1686" s="70"/>
      <c r="AE1686" s="70"/>
      <c r="AF1686" s="70"/>
      <c r="AG1686" s="70"/>
      <c r="AH1686" s="70"/>
      <c r="AI1686" s="70"/>
      <c r="AJ1686" s="70"/>
      <c r="AK1686" s="70"/>
      <c r="AL1686" s="70"/>
      <c r="AM1686" s="70"/>
      <c r="AN1686" s="70">
        <v>29888</v>
      </c>
      <c r="AO1686" s="70">
        <v>30403.056335000001</v>
      </c>
    </row>
    <row r="1687" spans="1:41" x14ac:dyDescent="0.25">
      <c r="A1687" s="72">
        <v>19909</v>
      </c>
      <c r="B1687" s="70"/>
      <c r="C1687" s="70"/>
      <c r="D1687" s="70"/>
      <c r="E1687" s="70"/>
      <c r="F1687" s="70"/>
      <c r="G1687" s="70"/>
      <c r="H1687" s="70"/>
      <c r="I1687" s="70"/>
      <c r="J1687" s="70"/>
      <c r="K1687" s="70"/>
      <c r="L1687" s="70"/>
      <c r="M1687" s="70"/>
      <c r="N1687" s="70"/>
      <c r="O1687" s="70"/>
      <c r="P1687" s="70"/>
      <c r="Q1687" s="70"/>
      <c r="R1687" s="70"/>
      <c r="S1687" s="70"/>
      <c r="T1687" s="70"/>
      <c r="U1687" s="70"/>
      <c r="V1687" s="70"/>
      <c r="W1687" s="70"/>
      <c r="X1687" s="70"/>
      <c r="Y1687" s="70"/>
      <c r="Z1687" s="70"/>
      <c r="AA1687" s="70"/>
      <c r="AB1687" s="70">
        <v>19618</v>
      </c>
      <c r="AC1687" s="70">
        <v>18596.413452000001</v>
      </c>
      <c r="AD1687" s="70"/>
      <c r="AE1687" s="70"/>
      <c r="AF1687" s="70"/>
      <c r="AG1687" s="70"/>
      <c r="AH1687" s="70"/>
      <c r="AI1687" s="70"/>
      <c r="AJ1687" s="70"/>
      <c r="AK1687" s="70"/>
      <c r="AL1687" s="70"/>
      <c r="AM1687" s="70"/>
      <c r="AN1687" s="70">
        <v>19618</v>
      </c>
      <c r="AO1687" s="70">
        <v>18596.413452000001</v>
      </c>
    </row>
    <row r="1688" spans="1:41" x14ac:dyDescent="0.25">
      <c r="A1688" s="72">
        <v>19911</v>
      </c>
      <c r="B1688" s="70"/>
      <c r="C1688" s="70"/>
      <c r="D1688" s="70"/>
      <c r="E1688" s="70"/>
      <c r="F1688" s="70"/>
      <c r="G1688" s="70"/>
      <c r="H1688" s="70"/>
      <c r="I1688" s="70"/>
      <c r="J1688" s="70"/>
      <c r="K1688" s="70"/>
      <c r="L1688" s="70"/>
      <c r="M1688" s="70"/>
      <c r="N1688" s="70"/>
      <c r="O1688" s="70"/>
      <c r="P1688" s="70"/>
      <c r="Q1688" s="70"/>
      <c r="R1688" s="70"/>
      <c r="S1688" s="70"/>
      <c r="T1688" s="70"/>
      <c r="U1688" s="70"/>
      <c r="V1688" s="70"/>
      <c r="W1688" s="70"/>
      <c r="X1688" s="70"/>
      <c r="Y1688" s="70"/>
      <c r="Z1688" s="70"/>
      <c r="AA1688" s="70"/>
      <c r="AB1688" s="70">
        <v>21520</v>
      </c>
      <c r="AC1688" s="70">
        <v>22618.222333999998</v>
      </c>
      <c r="AD1688" s="70"/>
      <c r="AE1688" s="70"/>
      <c r="AF1688" s="70"/>
      <c r="AG1688" s="70"/>
      <c r="AH1688" s="70"/>
      <c r="AI1688" s="70"/>
      <c r="AJ1688" s="70"/>
      <c r="AK1688" s="70"/>
      <c r="AL1688" s="70"/>
      <c r="AM1688" s="70"/>
      <c r="AN1688" s="70">
        <v>21520</v>
      </c>
      <c r="AO1688" s="70">
        <v>22618.222333999998</v>
      </c>
    </row>
    <row r="1689" spans="1:41" x14ac:dyDescent="0.25">
      <c r="A1689" s="72">
        <v>19914</v>
      </c>
      <c r="B1689" s="70"/>
      <c r="C1689" s="70"/>
      <c r="D1689" s="70"/>
      <c r="E1689" s="70"/>
      <c r="F1689" s="70"/>
      <c r="G1689" s="70"/>
      <c r="H1689" s="70"/>
      <c r="I1689" s="70"/>
      <c r="J1689" s="70"/>
      <c r="K1689" s="70"/>
      <c r="L1689" s="70"/>
      <c r="M1689" s="70"/>
      <c r="N1689" s="70"/>
      <c r="O1689" s="70"/>
      <c r="P1689" s="70"/>
      <c r="Q1689" s="70"/>
      <c r="R1689" s="70"/>
      <c r="S1689" s="70"/>
      <c r="T1689" s="70"/>
      <c r="U1689" s="70"/>
      <c r="V1689" s="70"/>
      <c r="W1689" s="70"/>
      <c r="X1689" s="70"/>
      <c r="Y1689" s="70"/>
      <c r="Z1689" s="70"/>
      <c r="AA1689" s="70"/>
      <c r="AB1689" s="70">
        <v>24284</v>
      </c>
      <c r="AC1689" s="70">
        <v>23516.025498000003</v>
      </c>
      <c r="AD1689" s="70"/>
      <c r="AE1689" s="70"/>
      <c r="AF1689" s="70"/>
      <c r="AG1689" s="70"/>
      <c r="AH1689" s="70"/>
      <c r="AI1689" s="70"/>
      <c r="AJ1689" s="70"/>
      <c r="AK1689" s="70"/>
      <c r="AL1689" s="70"/>
      <c r="AM1689" s="70"/>
      <c r="AN1689" s="70">
        <v>24284</v>
      </c>
      <c r="AO1689" s="70">
        <v>23516.025498000003</v>
      </c>
    </row>
    <row r="1690" spans="1:41" x14ac:dyDescent="0.25">
      <c r="A1690" s="72">
        <v>19917</v>
      </c>
      <c r="B1690" s="70"/>
      <c r="C1690" s="70"/>
      <c r="D1690" s="70"/>
      <c r="E1690" s="70"/>
      <c r="F1690" s="70"/>
      <c r="G1690" s="70"/>
      <c r="H1690" s="70"/>
      <c r="I1690" s="70"/>
      <c r="J1690" s="70"/>
      <c r="K1690" s="70"/>
      <c r="L1690" s="70"/>
      <c r="M1690" s="70"/>
      <c r="N1690" s="70"/>
      <c r="O1690" s="70"/>
      <c r="P1690" s="70"/>
      <c r="Q1690" s="70"/>
      <c r="R1690" s="70"/>
      <c r="S1690" s="70"/>
      <c r="T1690" s="70"/>
      <c r="U1690" s="70"/>
      <c r="V1690" s="70"/>
      <c r="W1690" s="70"/>
      <c r="X1690" s="70"/>
      <c r="Y1690" s="70"/>
      <c r="Z1690" s="70"/>
      <c r="AA1690" s="70"/>
      <c r="AB1690" s="70">
        <v>32461</v>
      </c>
      <c r="AC1690" s="70">
        <v>34652.643462</v>
      </c>
      <c r="AD1690" s="70"/>
      <c r="AE1690" s="70"/>
      <c r="AF1690" s="70"/>
      <c r="AG1690" s="70"/>
      <c r="AH1690" s="70"/>
      <c r="AI1690" s="70"/>
      <c r="AJ1690" s="70"/>
      <c r="AK1690" s="70"/>
      <c r="AL1690" s="70"/>
      <c r="AM1690" s="70"/>
      <c r="AN1690" s="70">
        <v>32461</v>
      </c>
      <c r="AO1690" s="70">
        <v>34652.643462</v>
      </c>
    </row>
    <row r="1691" spans="1:41" x14ac:dyDescent="0.25">
      <c r="A1691" s="72">
        <v>19924</v>
      </c>
      <c r="B1691" s="70"/>
      <c r="C1691" s="70"/>
      <c r="D1691" s="70"/>
      <c r="E1691" s="70"/>
      <c r="F1691" s="70"/>
      <c r="G1691" s="70"/>
      <c r="H1691" s="70"/>
      <c r="I1691" s="70"/>
      <c r="J1691" s="70"/>
      <c r="K1691" s="70"/>
      <c r="L1691" s="70"/>
      <c r="M1691" s="70"/>
      <c r="N1691" s="70"/>
      <c r="O1691" s="70"/>
      <c r="P1691" s="70"/>
      <c r="Q1691" s="70"/>
      <c r="R1691" s="70"/>
      <c r="S1691" s="70"/>
      <c r="T1691" s="70"/>
      <c r="U1691" s="70"/>
      <c r="V1691" s="70"/>
      <c r="W1691" s="70"/>
      <c r="X1691" s="70"/>
      <c r="Y1691" s="70"/>
      <c r="Z1691" s="70"/>
      <c r="AA1691" s="70"/>
      <c r="AB1691" s="70">
        <v>30826</v>
      </c>
      <c r="AC1691" s="70">
        <v>41779.334930999998</v>
      </c>
      <c r="AD1691" s="70"/>
      <c r="AE1691" s="70"/>
      <c r="AF1691" s="70"/>
      <c r="AG1691" s="70"/>
      <c r="AH1691" s="70"/>
      <c r="AI1691" s="70"/>
      <c r="AJ1691" s="70"/>
      <c r="AK1691" s="70"/>
      <c r="AL1691" s="70"/>
      <c r="AM1691" s="70"/>
      <c r="AN1691" s="70">
        <v>30826</v>
      </c>
      <c r="AO1691" s="70">
        <v>41779.334930999998</v>
      </c>
    </row>
    <row r="1692" spans="1:41" x14ac:dyDescent="0.25">
      <c r="A1692" s="72">
        <v>19926</v>
      </c>
      <c r="B1692" s="70"/>
      <c r="C1692" s="70"/>
      <c r="D1692" s="70"/>
      <c r="E1692" s="70"/>
      <c r="F1692" s="70"/>
      <c r="G1692" s="70"/>
      <c r="H1692" s="70"/>
      <c r="I1692" s="70"/>
      <c r="J1692" s="70"/>
      <c r="K1692" s="70"/>
      <c r="L1692" s="70"/>
      <c r="M1692" s="70"/>
      <c r="N1692" s="70"/>
      <c r="O1692" s="70"/>
      <c r="P1692" s="70"/>
      <c r="Q1692" s="70"/>
      <c r="R1692" s="70"/>
      <c r="S1692" s="70"/>
      <c r="T1692" s="70"/>
      <c r="U1692" s="70"/>
      <c r="V1692" s="70"/>
      <c r="W1692" s="70"/>
      <c r="X1692" s="70"/>
      <c r="Y1692" s="70"/>
      <c r="Z1692" s="70"/>
      <c r="AA1692" s="70"/>
      <c r="AB1692" s="70">
        <v>26356</v>
      </c>
      <c r="AC1692" s="70">
        <v>26988.774416</v>
      </c>
      <c r="AD1692" s="70"/>
      <c r="AE1692" s="70"/>
      <c r="AF1692" s="70"/>
      <c r="AG1692" s="70"/>
      <c r="AH1692" s="70"/>
      <c r="AI1692" s="70"/>
      <c r="AJ1692" s="70"/>
      <c r="AK1692" s="70"/>
      <c r="AL1692" s="70"/>
      <c r="AM1692" s="70"/>
      <c r="AN1692" s="70">
        <v>26356</v>
      </c>
      <c r="AO1692" s="70">
        <v>26988.774416</v>
      </c>
    </row>
    <row r="1693" spans="1:41" x14ac:dyDescent="0.25">
      <c r="A1693" s="72">
        <v>19930</v>
      </c>
      <c r="B1693" s="70"/>
      <c r="C1693" s="70"/>
      <c r="D1693" s="70"/>
      <c r="E1693" s="70"/>
      <c r="F1693" s="70"/>
      <c r="G1693" s="70"/>
      <c r="H1693" s="70"/>
      <c r="I1693" s="70"/>
      <c r="J1693" s="70">
        <v>24700</v>
      </c>
      <c r="K1693" s="70">
        <v>18308.269869000003</v>
      </c>
      <c r="L1693" s="70"/>
      <c r="M1693" s="70"/>
      <c r="N1693" s="70"/>
      <c r="O1693" s="70"/>
      <c r="P1693" s="70"/>
      <c r="Q1693" s="70"/>
      <c r="R1693" s="70"/>
      <c r="S1693" s="70"/>
      <c r="T1693" s="70"/>
      <c r="U1693" s="70"/>
      <c r="V1693" s="70"/>
      <c r="W1693" s="70"/>
      <c r="X1693" s="70"/>
      <c r="Y1693" s="70"/>
      <c r="Z1693" s="70"/>
      <c r="AA1693" s="70"/>
      <c r="AB1693" s="70"/>
      <c r="AC1693" s="70"/>
      <c r="AD1693" s="70"/>
      <c r="AE1693" s="70"/>
      <c r="AF1693" s="70"/>
      <c r="AG1693" s="70"/>
      <c r="AH1693" s="70"/>
      <c r="AI1693" s="70"/>
      <c r="AJ1693" s="70"/>
      <c r="AK1693" s="70"/>
      <c r="AL1693" s="70"/>
      <c r="AM1693" s="70"/>
      <c r="AN1693" s="70">
        <v>24700</v>
      </c>
      <c r="AO1693" s="70">
        <v>18308.269869000003</v>
      </c>
    </row>
    <row r="1694" spans="1:41" x14ac:dyDescent="0.25">
      <c r="A1694" s="72">
        <v>19934</v>
      </c>
      <c r="B1694" s="70"/>
      <c r="C1694" s="70"/>
      <c r="D1694" s="70"/>
      <c r="E1694" s="70"/>
      <c r="F1694" s="70"/>
      <c r="G1694" s="70"/>
      <c r="H1694" s="70"/>
      <c r="I1694" s="70"/>
      <c r="J1694" s="70">
        <v>21600</v>
      </c>
      <c r="K1694" s="70">
        <v>23350.733185000001</v>
      </c>
      <c r="L1694" s="70"/>
      <c r="M1694" s="70"/>
      <c r="N1694" s="70"/>
      <c r="O1694" s="70"/>
      <c r="P1694" s="70"/>
      <c r="Q1694" s="70"/>
      <c r="R1694" s="70"/>
      <c r="S1694" s="70"/>
      <c r="T1694" s="70"/>
      <c r="U1694" s="70"/>
      <c r="V1694" s="70"/>
      <c r="W1694" s="70"/>
      <c r="X1694" s="70"/>
      <c r="Y1694" s="70"/>
      <c r="Z1694" s="70"/>
      <c r="AA1694" s="70"/>
      <c r="AB1694" s="70"/>
      <c r="AC1694" s="70"/>
      <c r="AD1694" s="70"/>
      <c r="AE1694" s="70"/>
      <c r="AF1694" s="70"/>
      <c r="AG1694" s="70"/>
      <c r="AH1694" s="70"/>
      <c r="AI1694" s="70"/>
      <c r="AJ1694" s="70"/>
      <c r="AK1694" s="70"/>
      <c r="AL1694" s="70"/>
      <c r="AM1694" s="70"/>
      <c r="AN1694" s="70">
        <v>21600</v>
      </c>
      <c r="AO1694" s="70">
        <v>23350.733185000001</v>
      </c>
    </row>
    <row r="1695" spans="1:41" x14ac:dyDescent="0.25">
      <c r="A1695" s="72">
        <v>19938</v>
      </c>
      <c r="B1695" s="70"/>
      <c r="C1695" s="70"/>
      <c r="D1695" s="70"/>
      <c r="E1695" s="70"/>
      <c r="F1695" s="70"/>
      <c r="G1695" s="70"/>
      <c r="H1695" s="70"/>
      <c r="I1695" s="70"/>
      <c r="J1695" s="70">
        <v>21900</v>
      </c>
      <c r="K1695" s="70">
        <v>21936.993041999998</v>
      </c>
      <c r="L1695" s="70"/>
      <c r="M1695" s="70"/>
      <c r="N1695" s="70"/>
      <c r="O1695" s="70"/>
      <c r="P1695" s="70"/>
      <c r="Q1695" s="70"/>
      <c r="R1695" s="70"/>
      <c r="S1695" s="70"/>
      <c r="T1695" s="70"/>
      <c r="U1695" s="70"/>
      <c r="V1695" s="70"/>
      <c r="W1695" s="70"/>
      <c r="X1695" s="70"/>
      <c r="Y1695" s="70"/>
      <c r="Z1695" s="70"/>
      <c r="AA1695" s="70"/>
      <c r="AB1695" s="70"/>
      <c r="AC1695" s="70"/>
      <c r="AD1695" s="70"/>
      <c r="AE1695" s="70"/>
      <c r="AF1695" s="70"/>
      <c r="AG1695" s="70"/>
      <c r="AH1695" s="70"/>
      <c r="AI1695" s="70"/>
      <c r="AJ1695" s="70"/>
      <c r="AK1695" s="70"/>
      <c r="AL1695" s="70"/>
      <c r="AM1695" s="70"/>
      <c r="AN1695" s="70">
        <v>21900</v>
      </c>
      <c r="AO1695" s="70">
        <v>21936.993041999998</v>
      </c>
    </row>
    <row r="1696" spans="1:41" x14ac:dyDescent="0.25">
      <c r="A1696" s="72">
        <v>19942</v>
      </c>
      <c r="B1696" s="70"/>
      <c r="C1696" s="70"/>
      <c r="D1696" s="70"/>
      <c r="E1696" s="70"/>
      <c r="F1696" s="70"/>
      <c r="G1696" s="70"/>
      <c r="H1696" s="70"/>
      <c r="I1696" s="70"/>
      <c r="J1696" s="70">
        <v>24400</v>
      </c>
      <c r="K1696" s="70">
        <v>18261.514511999998</v>
      </c>
      <c r="L1696" s="70"/>
      <c r="M1696" s="70"/>
      <c r="N1696" s="70"/>
      <c r="O1696" s="70"/>
      <c r="P1696" s="70"/>
      <c r="Q1696" s="70"/>
      <c r="R1696" s="70"/>
      <c r="S1696" s="70"/>
      <c r="T1696" s="70"/>
      <c r="U1696" s="70"/>
      <c r="V1696" s="70"/>
      <c r="W1696" s="70"/>
      <c r="X1696" s="70"/>
      <c r="Y1696" s="70"/>
      <c r="Z1696" s="70"/>
      <c r="AA1696" s="70"/>
      <c r="AB1696" s="70"/>
      <c r="AC1696" s="70"/>
      <c r="AD1696" s="70"/>
      <c r="AE1696" s="70"/>
      <c r="AF1696" s="70"/>
      <c r="AG1696" s="70"/>
      <c r="AH1696" s="70"/>
      <c r="AI1696" s="70"/>
      <c r="AJ1696" s="70"/>
      <c r="AK1696" s="70"/>
      <c r="AL1696" s="70"/>
      <c r="AM1696" s="70"/>
      <c r="AN1696" s="70">
        <v>24400</v>
      </c>
      <c r="AO1696" s="70">
        <v>18261.514511999998</v>
      </c>
    </row>
    <row r="1697" spans="1:41" x14ac:dyDescent="0.25">
      <c r="A1697" s="72">
        <v>19948</v>
      </c>
      <c r="B1697" s="70"/>
      <c r="C1697" s="70"/>
      <c r="D1697" s="70"/>
      <c r="E1697" s="70"/>
      <c r="F1697" s="70"/>
      <c r="G1697" s="70"/>
      <c r="H1697" s="70"/>
      <c r="I1697" s="70"/>
      <c r="J1697" s="70">
        <v>19000</v>
      </c>
      <c r="K1697" s="70">
        <v>16606.795471000001</v>
      </c>
      <c r="L1697" s="70"/>
      <c r="M1697" s="70"/>
      <c r="N1697" s="70"/>
      <c r="O1697" s="70"/>
      <c r="P1697" s="70"/>
      <c r="Q1697" s="70"/>
      <c r="R1697" s="70"/>
      <c r="S1697" s="70"/>
      <c r="T1697" s="70"/>
      <c r="U1697" s="70"/>
      <c r="V1697" s="70"/>
      <c r="W1697" s="70"/>
      <c r="X1697" s="70"/>
      <c r="Y1697" s="70"/>
      <c r="Z1697" s="70"/>
      <c r="AA1697" s="70"/>
      <c r="AB1697" s="70"/>
      <c r="AC1697" s="70"/>
      <c r="AD1697" s="70"/>
      <c r="AE1697" s="70"/>
      <c r="AF1697" s="70"/>
      <c r="AG1697" s="70"/>
      <c r="AH1697" s="70"/>
      <c r="AI1697" s="70"/>
      <c r="AJ1697" s="70"/>
      <c r="AK1697" s="70"/>
      <c r="AL1697" s="70"/>
      <c r="AM1697" s="70"/>
      <c r="AN1697" s="70">
        <v>19000</v>
      </c>
      <c r="AO1697" s="70">
        <v>16606.795471000001</v>
      </c>
    </row>
    <row r="1698" spans="1:41" x14ac:dyDescent="0.25">
      <c r="A1698" s="72">
        <v>19953</v>
      </c>
      <c r="B1698" s="70"/>
      <c r="C1698" s="70"/>
      <c r="D1698" s="70"/>
      <c r="E1698" s="70"/>
      <c r="F1698" s="70"/>
      <c r="G1698" s="70"/>
      <c r="H1698" s="70"/>
      <c r="I1698" s="70"/>
      <c r="J1698" s="70">
        <v>14300</v>
      </c>
      <c r="K1698" s="70">
        <v>15188.089874000001</v>
      </c>
      <c r="L1698" s="70"/>
      <c r="M1698" s="70"/>
      <c r="N1698" s="70"/>
      <c r="O1698" s="70"/>
      <c r="P1698" s="70"/>
      <c r="Q1698" s="70"/>
      <c r="R1698" s="70"/>
      <c r="S1698" s="70"/>
      <c r="T1698" s="70"/>
      <c r="U1698" s="70"/>
      <c r="V1698" s="70"/>
      <c r="W1698" s="70"/>
      <c r="X1698" s="70"/>
      <c r="Y1698" s="70"/>
      <c r="Z1698" s="70"/>
      <c r="AA1698" s="70"/>
      <c r="AB1698" s="70"/>
      <c r="AC1698" s="70"/>
      <c r="AD1698" s="70"/>
      <c r="AE1698" s="70"/>
      <c r="AF1698" s="70"/>
      <c r="AG1698" s="70"/>
      <c r="AH1698" s="70"/>
      <c r="AI1698" s="70"/>
      <c r="AJ1698" s="70"/>
      <c r="AK1698" s="70"/>
      <c r="AL1698" s="70"/>
      <c r="AM1698" s="70"/>
      <c r="AN1698" s="70">
        <v>14300</v>
      </c>
      <c r="AO1698" s="70">
        <v>15188.089874000001</v>
      </c>
    </row>
    <row r="1699" spans="1:41" x14ac:dyDescent="0.25">
      <c r="A1699" s="72">
        <v>19975</v>
      </c>
      <c r="B1699" s="70"/>
      <c r="C1699" s="70"/>
      <c r="D1699" s="70"/>
      <c r="E1699" s="70"/>
      <c r="F1699" s="70"/>
      <c r="G1699" s="70"/>
      <c r="H1699" s="70"/>
      <c r="I1699" s="70"/>
      <c r="J1699" s="70">
        <v>4000</v>
      </c>
      <c r="K1699" s="70">
        <v>7369.2250680000006</v>
      </c>
      <c r="L1699" s="70"/>
      <c r="M1699" s="70"/>
      <c r="N1699" s="70"/>
      <c r="O1699" s="70"/>
      <c r="P1699" s="70"/>
      <c r="Q1699" s="70"/>
      <c r="R1699" s="70"/>
      <c r="S1699" s="70"/>
      <c r="T1699" s="70"/>
      <c r="U1699" s="70"/>
      <c r="V1699" s="70"/>
      <c r="W1699" s="70"/>
      <c r="X1699" s="70"/>
      <c r="Y1699" s="70"/>
      <c r="Z1699" s="70"/>
      <c r="AA1699" s="70"/>
      <c r="AB1699" s="70"/>
      <c r="AC1699" s="70"/>
      <c r="AD1699" s="70"/>
      <c r="AE1699" s="70"/>
      <c r="AF1699" s="70"/>
      <c r="AG1699" s="70"/>
      <c r="AH1699" s="70"/>
      <c r="AI1699" s="70"/>
      <c r="AJ1699" s="70"/>
      <c r="AK1699" s="70"/>
      <c r="AL1699" s="70"/>
      <c r="AM1699" s="70"/>
      <c r="AN1699" s="70">
        <v>4000</v>
      </c>
      <c r="AO1699" s="70">
        <v>7369.2250680000006</v>
      </c>
    </row>
    <row r="1700" spans="1:41" x14ac:dyDescent="0.25">
      <c r="A1700" s="72">
        <v>19994</v>
      </c>
      <c r="B1700" s="70"/>
      <c r="C1700" s="70"/>
      <c r="D1700" s="70"/>
      <c r="E1700" s="70"/>
      <c r="F1700" s="70"/>
      <c r="G1700" s="70"/>
      <c r="H1700" s="70"/>
      <c r="I1700" s="70"/>
      <c r="J1700" s="70"/>
      <c r="K1700" s="70"/>
      <c r="L1700" s="70"/>
      <c r="M1700" s="70"/>
      <c r="N1700" s="70"/>
      <c r="O1700" s="70"/>
      <c r="P1700" s="70"/>
      <c r="Q1700" s="70"/>
      <c r="R1700" s="70"/>
      <c r="S1700" s="70"/>
      <c r="T1700" s="70"/>
      <c r="U1700" s="70"/>
      <c r="V1700" s="70"/>
      <c r="W1700" s="70"/>
      <c r="X1700" s="70"/>
      <c r="Y1700" s="70"/>
      <c r="Z1700" s="70"/>
      <c r="AA1700" s="70"/>
      <c r="AB1700" s="70">
        <v>15023</v>
      </c>
      <c r="AC1700" s="70">
        <v>13341.172215999999</v>
      </c>
      <c r="AD1700" s="70"/>
      <c r="AE1700" s="70"/>
      <c r="AF1700" s="70"/>
      <c r="AG1700" s="70"/>
      <c r="AH1700" s="70"/>
      <c r="AI1700" s="70"/>
      <c r="AJ1700" s="70"/>
      <c r="AK1700" s="70"/>
      <c r="AL1700" s="70"/>
      <c r="AM1700" s="70"/>
      <c r="AN1700" s="70">
        <v>15023</v>
      </c>
      <c r="AO1700" s="70">
        <v>13341.172215999999</v>
      </c>
    </row>
    <row r="1701" spans="1:41" x14ac:dyDescent="0.25">
      <c r="A1701" s="72">
        <v>20010</v>
      </c>
      <c r="B1701" s="70"/>
      <c r="C1701" s="70"/>
      <c r="D1701" s="70"/>
      <c r="E1701" s="70"/>
      <c r="F1701" s="70"/>
      <c r="G1701" s="70"/>
      <c r="H1701" s="70"/>
      <c r="I1701" s="70"/>
      <c r="J1701" s="70"/>
      <c r="K1701" s="70"/>
      <c r="L1701" s="70"/>
      <c r="M1701" s="70"/>
      <c r="N1701" s="70"/>
      <c r="O1701" s="70"/>
      <c r="P1701" s="70"/>
      <c r="Q1701" s="70"/>
      <c r="R1701" s="70"/>
      <c r="S1701" s="70"/>
      <c r="T1701" s="70"/>
      <c r="U1701" s="70"/>
      <c r="V1701" s="70"/>
      <c r="W1701" s="70"/>
      <c r="X1701" s="70"/>
      <c r="Y1701" s="70"/>
      <c r="Z1701" s="70"/>
      <c r="AA1701" s="70"/>
      <c r="AB1701" s="70"/>
      <c r="AC1701" s="70"/>
      <c r="AD1701" s="70"/>
      <c r="AE1701" s="70"/>
      <c r="AF1701" s="70"/>
      <c r="AG1701" s="70"/>
      <c r="AH1701" s="70"/>
      <c r="AI1701" s="70"/>
      <c r="AJ1701" s="70"/>
      <c r="AK1701" s="70"/>
      <c r="AL1701" s="70">
        <v>10900</v>
      </c>
      <c r="AM1701" s="70">
        <v>10662.509811</v>
      </c>
      <c r="AN1701" s="70">
        <v>10900</v>
      </c>
      <c r="AO1701" s="70">
        <v>10662.509811</v>
      </c>
    </row>
    <row r="1702" spans="1:41" x14ac:dyDescent="0.25">
      <c r="A1702" s="72">
        <v>20028</v>
      </c>
      <c r="B1702" s="70"/>
      <c r="C1702" s="70"/>
      <c r="D1702" s="70"/>
      <c r="E1702" s="70"/>
      <c r="F1702" s="70"/>
      <c r="G1702" s="70"/>
      <c r="H1702" s="70"/>
      <c r="I1702" s="70"/>
      <c r="J1702" s="70"/>
      <c r="K1702" s="70"/>
      <c r="L1702" s="70"/>
      <c r="M1702" s="70"/>
      <c r="N1702" s="70"/>
      <c r="O1702" s="70"/>
      <c r="P1702" s="70"/>
      <c r="Q1702" s="70"/>
      <c r="R1702" s="70"/>
      <c r="S1702" s="70"/>
      <c r="T1702" s="70"/>
      <c r="U1702" s="70"/>
      <c r="V1702" s="70"/>
      <c r="W1702" s="70"/>
      <c r="X1702" s="70"/>
      <c r="Y1702" s="70"/>
      <c r="Z1702" s="70"/>
      <c r="AA1702" s="70"/>
      <c r="AB1702" s="70">
        <v>32852</v>
      </c>
      <c r="AC1702" s="70">
        <v>28066.532991</v>
      </c>
      <c r="AD1702" s="70"/>
      <c r="AE1702" s="70"/>
      <c r="AF1702" s="70"/>
      <c r="AG1702" s="70"/>
      <c r="AH1702" s="70"/>
      <c r="AI1702" s="70"/>
      <c r="AJ1702" s="70"/>
      <c r="AK1702" s="70"/>
      <c r="AL1702" s="70"/>
      <c r="AM1702" s="70"/>
      <c r="AN1702" s="70">
        <v>32852</v>
      </c>
      <c r="AO1702" s="70">
        <v>28066.532991</v>
      </c>
    </row>
    <row r="1703" spans="1:41" x14ac:dyDescent="0.25">
      <c r="A1703" s="72">
        <v>20030</v>
      </c>
      <c r="B1703" s="70"/>
      <c r="C1703" s="70"/>
      <c r="D1703" s="70"/>
      <c r="E1703" s="70"/>
      <c r="F1703" s="70"/>
      <c r="G1703" s="70"/>
      <c r="H1703" s="70"/>
      <c r="I1703" s="70"/>
      <c r="J1703" s="70"/>
      <c r="K1703" s="70"/>
      <c r="L1703" s="70"/>
      <c r="M1703" s="70"/>
      <c r="N1703" s="70"/>
      <c r="O1703" s="70"/>
      <c r="P1703" s="70"/>
      <c r="Q1703" s="70"/>
      <c r="R1703" s="70"/>
      <c r="S1703" s="70"/>
      <c r="T1703" s="70"/>
      <c r="U1703" s="70"/>
      <c r="V1703" s="70"/>
      <c r="W1703" s="70"/>
      <c r="X1703" s="70"/>
      <c r="Y1703" s="70"/>
      <c r="Z1703" s="70"/>
      <c r="AA1703" s="70"/>
      <c r="AB1703" s="70">
        <v>53098</v>
      </c>
      <c r="AC1703" s="70">
        <v>63830.660522999999</v>
      </c>
      <c r="AD1703" s="70"/>
      <c r="AE1703" s="70"/>
      <c r="AF1703" s="70"/>
      <c r="AG1703" s="70"/>
      <c r="AH1703" s="70"/>
      <c r="AI1703" s="70"/>
      <c r="AJ1703" s="70"/>
      <c r="AK1703" s="70"/>
      <c r="AL1703" s="70"/>
      <c r="AM1703" s="70"/>
      <c r="AN1703" s="70">
        <v>53098</v>
      </c>
      <c r="AO1703" s="70">
        <v>63830.660522999999</v>
      </c>
    </row>
    <row r="1704" spans="1:41" x14ac:dyDescent="0.25">
      <c r="A1704" s="72">
        <v>20034</v>
      </c>
      <c r="B1704" s="70"/>
      <c r="C1704" s="70"/>
      <c r="D1704" s="70"/>
      <c r="E1704" s="70"/>
      <c r="F1704" s="70"/>
      <c r="G1704" s="70"/>
      <c r="H1704" s="70"/>
      <c r="I1704" s="70"/>
      <c r="J1704" s="70"/>
      <c r="K1704" s="70"/>
      <c r="L1704" s="70"/>
      <c r="M1704" s="70"/>
      <c r="N1704" s="70"/>
      <c r="O1704" s="70"/>
      <c r="P1704" s="70"/>
      <c r="Q1704" s="70"/>
      <c r="R1704" s="70"/>
      <c r="S1704" s="70"/>
      <c r="T1704" s="70"/>
      <c r="U1704" s="70"/>
      <c r="V1704" s="70"/>
      <c r="W1704" s="70"/>
      <c r="X1704" s="70"/>
      <c r="Y1704" s="70"/>
      <c r="Z1704" s="70"/>
      <c r="AA1704" s="70"/>
      <c r="AB1704" s="70">
        <v>35301</v>
      </c>
      <c r="AC1704" s="70">
        <v>44482.893188999995</v>
      </c>
      <c r="AD1704" s="70"/>
      <c r="AE1704" s="70"/>
      <c r="AF1704" s="70"/>
      <c r="AG1704" s="70"/>
      <c r="AH1704" s="70"/>
      <c r="AI1704" s="70"/>
      <c r="AJ1704" s="70"/>
      <c r="AK1704" s="70"/>
      <c r="AL1704" s="70"/>
      <c r="AM1704" s="70"/>
      <c r="AN1704" s="70">
        <v>35301</v>
      </c>
      <c r="AO1704" s="70">
        <v>44482.893188999995</v>
      </c>
    </row>
    <row r="1705" spans="1:41" x14ac:dyDescent="0.25">
      <c r="A1705" s="72">
        <v>20043</v>
      </c>
      <c r="B1705" s="70"/>
      <c r="C1705" s="70"/>
      <c r="D1705" s="70"/>
      <c r="E1705" s="70"/>
      <c r="F1705" s="70"/>
      <c r="G1705" s="70"/>
      <c r="H1705" s="70"/>
      <c r="I1705" s="70"/>
      <c r="J1705" s="70"/>
      <c r="K1705" s="70"/>
      <c r="L1705" s="70"/>
      <c r="M1705" s="70"/>
      <c r="N1705" s="70"/>
      <c r="O1705" s="70"/>
      <c r="P1705" s="70"/>
      <c r="Q1705" s="70"/>
      <c r="R1705" s="70"/>
      <c r="S1705" s="70"/>
      <c r="T1705" s="70"/>
      <c r="U1705" s="70"/>
      <c r="V1705" s="70"/>
      <c r="W1705" s="70"/>
      <c r="X1705" s="70"/>
      <c r="Y1705" s="70"/>
      <c r="Z1705" s="70"/>
      <c r="AA1705" s="70"/>
      <c r="AB1705" s="70">
        <v>5353</v>
      </c>
      <c r="AC1705" s="70">
        <v>2747.5109750000001</v>
      </c>
      <c r="AD1705" s="70"/>
      <c r="AE1705" s="70"/>
      <c r="AF1705" s="70"/>
      <c r="AG1705" s="70"/>
      <c r="AH1705" s="70"/>
      <c r="AI1705" s="70"/>
      <c r="AJ1705" s="70"/>
      <c r="AK1705" s="70"/>
      <c r="AL1705" s="70"/>
      <c r="AM1705" s="70"/>
      <c r="AN1705" s="70">
        <v>5353</v>
      </c>
      <c r="AO1705" s="70">
        <v>2747.5109750000001</v>
      </c>
    </row>
    <row r="1706" spans="1:41" x14ac:dyDescent="0.25">
      <c r="A1706" s="72">
        <v>20052</v>
      </c>
      <c r="B1706" s="70"/>
      <c r="C1706" s="70"/>
      <c r="D1706" s="70"/>
      <c r="E1706" s="70"/>
      <c r="F1706" s="70"/>
      <c r="G1706" s="70"/>
      <c r="H1706" s="70"/>
      <c r="I1706" s="70"/>
      <c r="J1706" s="70"/>
      <c r="K1706" s="70"/>
      <c r="L1706" s="70"/>
      <c r="M1706" s="70"/>
      <c r="N1706" s="70"/>
      <c r="O1706" s="70"/>
      <c r="P1706" s="70"/>
      <c r="Q1706" s="70"/>
      <c r="R1706" s="70"/>
      <c r="S1706" s="70"/>
      <c r="T1706" s="70"/>
      <c r="U1706" s="70"/>
      <c r="V1706" s="70"/>
      <c r="W1706" s="70"/>
      <c r="X1706" s="70"/>
      <c r="Y1706" s="70"/>
      <c r="Z1706" s="70"/>
      <c r="AA1706" s="70"/>
      <c r="AB1706" s="70">
        <v>6304</v>
      </c>
      <c r="AC1706" s="70">
        <v>1834.7711599999998</v>
      </c>
      <c r="AD1706" s="70"/>
      <c r="AE1706" s="70"/>
      <c r="AF1706" s="70"/>
      <c r="AG1706" s="70"/>
      <c r="AH1706" s="70"/>
      <c r="AI1706" s="70"/>
      <c r="AJ1706" s="70"/>
      <c r="AK1706" s="70"/>
      <c r="AL1706" s="70"/>
      <c r="AM1706" s="70"/>
      <c r="AN1706" s="70">
        <v>6304</v>
      </c>
      <c r="AO1706" s="70">
        <v>1834.7711599999998</v>
      </c>
    </row>
    <row r="1707" spans="1:41" x14ac:dyDescent="0.25">
      <c r="A1707" s="72">
        <v>20069</v>
      </c>
      <c r="B1707" s="70"/>
      <c r="C1707" s="70"/>
      <c r="D1707" s="70"/>
      <c r="E1707" s="70"/>
      <c r="F1707" s="70"/>
      <c r="G1707" s="70"/>
      <c r="H1707" s="70"/>
      <c r="I1707" s="70"/>
      <c r="J1707" s="70"/>
      <c r="K1707" s="70"/>
      <c r="L1707" s="70"/>
      <c r="M1707" s="70"/>
      <c r="N1707" s="70"/>
      <c r="O1707" s="70"/>
      <c r="P1707" s="70"/>
      <c r="Q1707" s="70"/>
      <c r="R1707" s="70"/>
      <c r="S1707" s="70"/>
      <c r="T1707" s="70"/>
      <c r="U1707" s="70"/>
      <c r="V1707" s="70"/>
      <c r="W1707" s="70"/>
      <c r="X1707" s="70"/>
      <c r="Y1707" s="70"/>
      <c r="Z1707" s="70"/>
      <c r="AA1707" s="70"/>
      <c r="AB1707" s="70">
        <v>25291</v>
      </c>
      <c r="AC1707" s="70">
        <v>24795.939895000003</v>
      </c>
      <c r="AD1707" s="70"/>
      <c r="AE1707" s="70"/>
      <c r="AF1707" s="70"/>
      <c r="AG1707" s="70"/>
      <c r="AH1707" s="70"/>
      <c r="AI1707" s="70"/>
      <c r="AJ1707" s="70"/>
      <c r="AK1707" s="70"/>
      <c r="AL1707" s="70"/>
      <c r="AM1707" s="70"/>
      <c r="AN1707" s="70">
        <v>25291</v>
      </c>
      <c r="AO1707" s="70">
        <v>24795.939895000003</v>
      </c>
    </row>
    <row r="1708" spans="1:41" x14ac:dyDescent="0.25">
      <c r="A1708" s="72">
        <v>20104</v>
      </c>
      <c r="B1708" s="70"/>
      <c r="C1708" s="70"/>
      <c r="D1708" s="70"/>
      <c r="E1708" s="70"/>
      <c r="F1708" s="70"/>
      <c r="G1708" s="70"/>
      <c r="H1708" s="70"/>
      <c r="I1708" s="70"/>
      <c r="J1708" s="70"/>
      <c r="K1708" s="70"/>
      <c r="L1708" s="70"/>
      <c r="M1708" s="70"/>
      <c r="N1708" s="70"/>
      <c r="O1708" s="70"/>
      <c r="P1708" s="70"/>
      <c r="Q1708" s="70"/>
      <c r="R1708" s="70"/>
      <c r="S1708" s="70"/>
      <c r="T1708" s="70"/>
      <c r="U1708" s="70"/>
      <c r="V1708" s="70"/>
      <c r="W1708" s="70"/>
      <c r="X1708" s="70"/>
      <c r="Y1708" s="70"/>
      <c r="Z1708" s="70"/>
      <c r="AA1708" s="70"/>
      <c r="AB1708" s="70">
        <v>5767</v>
      </c>
      <c r="AC1708" s="70">
        <v>2631.2804460000002</v>
      </c>
      <c r="AD1708" s="70"/>
      <c r="AE1708" s="70"/>
      <c r="AF1708" s="70"/>
      <c r="AG1708" s="70"/>
      <c r="AH1708" s="70"/>
      <c r="AI1708" s="70"/>
      <c r="AJ1708" s="70"/>
      <c r="AK1708" s="70"/>
      <c r="AL1708" s="70"/>
      <c r="AM1708" s="70"/>
      <c r="AN1708" s="70">
        <v>5767</v>
      </c>
      <c r="AO1708" s="70">
        <v>2631.2804460000002</v>
      </c>
    </row>
    <row r="1709" spans="1:41" x14ac:dyDescent="0.25">
      <c r="A1709" s="72">
        <v>20111</v>
      </c>
      <c r="B1709" s="70"/>
      <c r="C1709" s="70"/>
      <c r="D1709" s="70"/>
      <c r="E1709" s="70"/>
      <c r="F1709" s="70"/>
      <c r="G1709" s="70"/>
      <c r="H1709" s="70"/>
      <c r="I1709" s="70"/>
      <c r="J1709" s="70"/>
      <c r="K1709" s="70"/>
      <c r="L1709" s="70"/>
      <c r="M1709" s="70"/>
      <c r="N1709" s="70"/>
      <c r="O1709" s="70"/>
      <c r="P1709" s="70"/>
      <c r="Q1709" s="70"/>
      <c r="R1709" s="70"/>
      <c r="S1709" s="70"/>
      <c r="T1709" s="70"/>
      <c r="U1709" s="70"/>
      <c r="V1709" s="70"/>
      <c r="W1709" s="70"/>
      <c r="X1709" s="70"/>
      <c r="Y1709" s="70"/>
      <c r="Z1709" s="70"/>
      <c r="AA1709" s="70"/>
      <c r="AB1709" s="70">
        <v>4029</v>
      </c>
      <c r="AC1709" s="70">
        <v>6158.9203660000003</v>
      </c>
      <c r="AD1709" s="70"/>
      <c r="AE1709" s="70"/>
      <c r="AF1709" s="70"/>
      <c r="AG1709" s="70"/>
      <c r="AH1709" s="70"/>
      <c r="AI1709" s="70"/>
      <c r="AJ1709" s="70"/>
      <c r="AK1709" s="70"/>
      <c r="AL1709" s="70"/>
      <c r="AM1709" s="70"/>
      <c r="AN1709" s="70">
        <v>4029</v>
      </c>
      <c r="AO1709" s="70">
        <v>6158.9203660000003</v>
      </c>
    </row>
    <row r="1710" spans="1:41" x14ac:dyDescent="0.25">
      <c r="A1710" s="72">
        <v>20112</v>
      </c>
      <c r="B1710" s="70"/>
      <c r="C1710" s="70"/>
      <c r="D1710" s="70"/>
      <c r="E1710" s="70"/>
      <c r="F1710" s="70"/>
      <c r="G1710" s="70"/>
      <c r="H1710" s="70"/>
      <c r="I1710" s="70"/>
      <c r="J1710" s="70"/>
      <c r="K1710" s="70"/>
      <c r="L1710" s="70"/>
      <c r="M1710" s="70"/>
      <c r="N1710" s="70"/>
      <c r="O1710" s="70"/>
      <c r="P1710" s="70"/>
      <c r="Q1710" s="70"/>
      <c r="R1710" s="70"/>
      <c r="S1710" s="70"/>
      <c r="T1710" s="70"/>
      <c r="U1710" s="70"/>
      <c r="V1710" s="70"/>
      <c r="W1710" s="70"/>
      <c r="X1710" s="70"/>
      <c r="Y1710" s="70"/>
      <c r="Z1710" s="70"/>
      <c r="AA1710" s="70"/>
      <c r="AB1710" s="70">
        <v>5119</v>
      </c>
      <c r="AC1710" s="70">
        <v>5820.4083840000003</v>
      </c>
      <c r="AD1710" s="70"/>
      <c r="AE1710" s="70"/>
      <c r="AF1710" s="70"/>
      <c r="AG1710" s="70"/>
      <c r="AH1710" s="70"/>
      <c r="AI1710" s="70"/>
      <c r="AJ1710" s="70"/>
      <c r="AK1710" s="70"/>
      <c r="AL1710" s="70"/>
      <c r="AM1710" s="70"/>
      <c r="AN1710" s="70">
        <v>5119</v>
      </c>
      <c r="AO1710" s="70">
        <v>5820.4083840000003</v>
      </c>
    </row>
    <row r="1711" spans="1:41" x14ac:dyDescent="0.25">
      <c r="A1711" s="72">
        <v>20123</v>
      </c>
      <c r="B1711" s="70"/>
      <c r="C1711" s="70"/>
      <c r="D1711" s="70"/>
      <c r="E1711" s="70"/>
      <c r="F1711" s="70"/>
      <c r="G1711" s="70"/>
      <c r="H1711" s="70"/>
      <c r="I1711" s="70"/>
      <c r="J1711" s="70">
        <v>3200</v>
      </c>
      <c r="K1711" s="70">
        <v>3371.6258700000003</v>
      </c>
      <c r="L1711" s="70"/>
      <c r="M1711" s="70"/>
      <c r="N1711" s="70"/>
      <c r="O1711" s="70"/>
      <c r="P1711" s="70"/>
      <c r="Q1711" s="70"/>
      <c r="R1711" s="70"/>
      <c r="S1711" s="70"/>
      <c r="T1711" s="70"/>
      <c r="U1711" s="70"/>
      <c r="V1711" s="70"/>
      <c r="W1711" s="70"/>
      <c r="X1711" s="70"/>
      <c r="Y1711" s="70"/>
      <c r="Z1711" s="70"/>
      <c r="AA1711" s="70"/>
      <c r="AB1711" s="70"/>
      <c r="AC1711" s="70"/>
      <c r="AD1711" s="70"/>
      <c r="AE1711" s="70"/>
      <c r="AF1711" s="70"/>
      <c r="AG1711" s="70"/>
      <c r="AH1711" s="70"/>
      <c r="AI1711" s="70"/>
      <c r="AJ1711" s="70"/>
      <c r="AK1711" s="70"/>
      <c r="AL1711" s="70"/>
      <c r="AM1711" s="70"/>
      <c r="AN1711" s="70">
        <v>3200</v>
      </c>
      <c r="AO1711" s="70">
        <v>3371.6258700000003</v>
      </c>
    </row>
    <row r="1712" spans="1:41" x14ac:dyDescent="0.25">
      <c r="A1712" s="72">
        <v>20130</v>
      </c>
      <c r="B1712" s="70"/>
      <c r="C1712" s="70"/>
      <c r="D1712" s="70"/>
      <c r="E1712" s="70"/>
      <c r="F1712" s="70"/>
      <c r="G1712" s="70"/>
      <c r="H1712" s="70"/>
      <c r="I1712" s="70"/>
      <c r="J1712" s="70"/>
      <c r="K1712" s="70"/>
      <c r="L1712" s="70"/>
      <c r="M1712" s="70"/>
      <c r="N1712" s="70"/>
      <c r="O1712" s="70"/>
      <c r="P1712" s="70"/>
      <c r="Q1712" s="70"/>
      <c r="R1712" s="70"/>
      <c r="S1712" s="70"/>
      <c r="T1712" s="70"/>
      <c r="U1712" s="70"/>
      <c r="V1712" s="70"/>
      <c r="W1712" s="70"/>
      <c r="X1712" s="70"/>
      <c r="Y1712" s="70"/>
      <c r="Z1712" s="70"/>
      <c r="AA1712" s="70"/>
      <c r="AB1712" s="70"/>
      <c r="AC1712" s="70"/>
      <c r="AD1712" s="70"/>
      <c r="AE1712" s="70"/>
      <c r="AF1712" s="70"/>
      <c r="AG1712" s="70"/>
      <c r="AH1712" s="70"/>
      <c r="AI1712" s="70"/>
      <c r="AJ1712" s="70"/>
      <c r="AK1712" s="70"/>
      <c r="AL1712" s="70">
        <v>4200</v>
      </c>
      <c r="AM1712" s="70">
        <v>2038.2275900000002</v>
      </c>
      <c r="AN1712" s="70">
        <v>4200</v>
      </c>
      <c r="AO1712" s="70">
        <v>2038.2275900000002</v>
      </c>
    </row>
    <row r="1713" spans="1:41" x14ac:dyDescent="0.25">
      <c r="A1713" s="72">
        <v>20144</v>
      </c>
      <c r="B1713" s="70"/>
      <c r="C1713" s="70"/>
      <c r="D1713" s="70"/>
      <c r="E1713" s="70"/>
      <c r="F1713" s="70"/>
      <c r="G1713" s="70"/>
      <c r="H1713" s="70"/>
      <c r="I1713" s="70"/>
      <c r="J1713" s="70"/>
      <c r="K1713" s="70"/>
      <c r="L1713" s="70"/>
      <c r="M1713" s="70"/>
      <c r="N1713" s="70"/>
      <c r="O1713" s="70"/>
      <c r="P1713" s="70"/>
      <c r="Q1713" s="70"/>
      <c r="R1713" s="70"/>
      <c r="S1713" s="70"/>
      <c r="T1713" s="70"/>
      <c r="U1713" s="70"/>
      <c r="V1713" s="70"/>
      <c r="W1713" s="70"/>
      <c r="X1713" s="70"/>
      <c r="Y1713" s="70"/>
      <c r="Z1713" s="70"/>
      <c r="AA1713" s="70"/>
      <c r="AB1713" s="70"/>
      <c r="AC1713" s="70"/>
      <c r="AD1713" s="70"/>
      <c r="AE1713" s="70"/>
      <c r="AF1713" s="70"/>
      <c r="AG1713" s="70"/>
      <c r="AH1713" s="70"/>
      <c r="AI1713" s="70"/>
      <c r="AJ1713" s="70"/>
      <c r="AK1713" s="70"/>
      <c r="AL1713" s="70">
        <v>6300</v>
      </c>
      <c r="AM1713" s="70">
        <v>10788.871370999999</v>
      </c>
      <c r="AN1713" s="70">
        <v>6300</v>
      </c>
      <c r="AO1713" s="70">
        <v>10788.871370999999</v>
      </c>
    </row>
    <row r="1714" spans="1:41" x14ac:dyDescent="0.25">
      <c r="A1714" s="72">
        <v>20157</v>
      </c>
      <c r="B1714" s="70"/>
      <c r="C1714" s="70"/>
      <c r="D1714" s="70"/>
      <c r="E1714" s="70"/>
      <c r="F1714" s="70"/>
      <c r="G1714" s="70"/>
      <c r="H1714" s="70"/>
      <c r="I1714" s="70"/>
      <c r="J1714" s="70"/>
      <c r="K1714" s="70"/>
      <c r="L1714" s="70"/>
      <c r="M1714" s="70"/>
      <c r="N1714" s="70"/>
      <c r="O1714" s="70"/>
      <c r="P1714" s="70"/>
      <c r="Q1714" s="70"/>
      <c r="R1714" s="70"/>
      <c r="S1714" s="70"/>
      <c r="T1714" s="70"/>
      <c r="U1714" s="70"/>
      <c r="V1714" s="70"/>
      <c r="W1714" s="70"/>
      <c r="X1714" s="70"/>
      <c r="Y1714" s="70"/>
      <c r="Z1714" s="70"/>
      <c r="AA1714" s="70"/>
      <c r="AB1714" s="70">
        <v>12808</v>
      </c>
      <c r="AC1714" s="70">
        <v>10017.828278000001</v>
      </c>
      <c r="AD1714" s="70"/>
      <c r="AE1714" s="70"/>
      <c r="AF1714" s="70"/>
      <c r="AG1714" s="70"/>
      <c r="AH1714" s="70"/>
      <c r="AI1714" s="70"/>
      <c r="AJ1714" s="70"/>
      <c r="AK1714" s="70"/>
      <c r="AL1714" s="70"/>
      <c r="AM1714" s="70"/>
      <c r="AN1714" s="70">
        <v>12808</v>
      </c>
      <c r="AO1714" s="70">
        <v>10017.828278000001</v>
      </c>
    </row>
    <row r="1715" spans="1:41" x14ac:dyDescent="0.25">
      <c r="A1715" s="72">
        <v>20173</v>
      </c>
      <c r="B1715" s="70"/>
      <c r="C1715" s="70"/>
      <c r="D1715" s="70"/>
      <c r="E1715" s="70"/>
      <c r="F1715" s="70"/>
      <c r="G1715" s="70"/>
      <c r="H1715" s="70"/>
      <c r="I1715" s="70"/>
      <c r="J1715" s="70"/>
      <c r="K1715" s="70"/>
      <c r="L1715" s="70"/>
      <c r="M1715" s="70"/>
      <c r="N1715" s="70"/>
      <c r="O1715" s="70"/>
      <c r="P1715" s="70"/>
      <c r="Q1715" s="70"/>
      <c r="R1715" s="70"/>
      <c r="S1715" s="70"/>
      <c r="T1715" s="70"/>
      <c r="U1715" s="70"/>
      <c r="V1715" s="70"/>
      <c r="W1715" s="70"/>
      <c r="X1715" s="70"/>
      <c r="Y1715" s="70"/>
      <c r="Z1715" s="70"/>
      <c r="AA1715" s="70"/>
      <c r="AB1715" s="70"/>
      <c r="AC1715" s="70"/>
      <c r="AD1715" s="70"/>
      <c r="AE1715" s="70"/>
      <c r="AF1715" s="70"/>
      <c r="AG1715" s="70"/>
      <c r="AH1715" s="70"/>
      <c r="AI1715" s="70"/>
      <c r="AJ1715" s="70"/>
      <c r="AK1715" s="70"/>
      <c r="AL1715" s="70">
        <v>12900</v>
      </c>
      <c r="AM1715" s="70">
        <v>6057.6539199999997</v>
      </c>
      <c r="AN1715" s="70">
        <v>12900</v>
      </c>
      <c r="AO1715" s="70">
        <v>6057.6539199999997</v>
      </c>
    </row>
    <row r="1716" spans="1:41" x14ac:dyDescent="0.25">
      <c r="A1716" s="72">
        <v>20209</v>
      </c>
      <c r="B1716" s="70"/>
      <c r="C1716" s="70"/>
      <c r="D1716" s="70"/>
      <c r="E1716" s="70"/>
      <c r="F1716" s="70"/>
      <c r="G1716" s="70"/>
      <c r="H1716" s="70"/>
      <c r="I1716" s="70"/>
      <c r="J1716" s="70"/>
      <c r="K1716" s="70"/>
      <c r="L1716" s="70"/>
      <c r="M1716" s="70"/>
      <c r="N1716" s="70"/>
      <c r="O1716" s="70"/>
      <c r="P1716" s="70"/>
      <c r="Q1716" s="70"/>
      <c r="R1716" s="70"/>
      <c r="S1716" s="70"/>
      <c r="T1716" s="70"/>
      <c r="U1716" s="70"/>
      <c r="V1716" s="70">
        <v>3500</v>
      </c>
      <c r="W1716" s="70">
        <v>6688.9067599999998</v>
      </c>
      <c r="X1716" s="70"/>
      <c r="Y1716" s="70"/>
      <c r="Z1716" s="70"/>
      <c r="AA1716" s="70"/>
      <c r="AB1716" s="70"/>
      <c r="AC1716" s="70"/>
      <c r="AD1716" s="70"/>
      <c r="AE1716" s="70"/>
      <c r="AF1716" s="70"/>
      <c r="AG1716" s="70"/>
      <c r="AH1716" s="70"/>
      <c r="AI1716" s="70"/>
      <c r="AJ1716" s="70"/>
      <c r="AK1716" s="70"/>
      <c r="AL1716" s="70"/>
      <c r="AM1716" s="70"/>
      <c r="AN1716" s="70">
        <v>3500</v>
      </c>
      <c r="AO1716" s="70">
        <v>6688.9067599999998</v>
      </c>
    </row>
    <row r="1717" spans="1:41" x14ac:dyDescent="0.25">
      <c r="A1717" s="72">
        <v>20315</v>
      </c>
      <c r="B1717" s="70"/>
      <c r="C1717" s="70"/>
      <c r="D1717" s="70"/>
      <c r="E1717" s="70"/>
      <c r="F1717" s="70"/>
      <c r="G1717" s="70"/>
      <c r="H1717" s="70"/>
      <c r="I1717" s="70"/>
      <c r="J1717" s="70"/>
      <c r="K1717" s="70"/>
      <c r="L1717" s="70"/>
      <c r="M1717" s="70"/>
      <c r="N1717" s="70"/>
      <c r="O1717" s="70"/>
      <c r="P1717" s="70"/>
      <c r="Q1717" s="70"/>
      <c r="R1717" s="70"/>
      <c r="S1717" s="70"/>
      <c r="T1717" s="70"/>
      <c r="U1717" s="70"/>
      <c r="V1717" s="70"/>
      <c r="W1717" s="70"/>
      <c r="X1717" s="70"/>
      <c r="Y1717" s="70"/>
      <c r="Z1717" s="70"/>
      <c r="AA1717" s="70"/>
      <c r="AB1717" s="70">
        <v>6651</v>
      </c>
      <c r="AC1717" s="70">
        <v>10409.312881000002</v>
      </c>
      <c r="AD1717" s="70"/>
      <c r="AE1717" s="70"/>
      <c r="AF1717" s="70"/>
      <c r="AG1717" s="70"/>
      <c r="AH1717" s="70"/>
      <c r="AI1717" s="70"/>
      <c r="AJ1717" s="70"/>
      <c r="AK1717" s="70"/>
      <c r="AL1717" s="70"/>
      <c r="AM1717" s="70"/>
      <c r="AN1717" s="70">
        <v>6651</v>
      </c>
      <c r="AO1717" s="70">
        <v>10409.312881000002</v>
      </c>
    </row>
    <row r="1718" spans="1:41" x14ac:dyDescent="0.25">
      <c r="A1718" s="72">
        <v>20332</v>
      </c>
      <c r="B1718" s="70"/>
      <c r="C1718" s="70"/>
      <c r="D1718" s="70"/>
      <c r="E1718" s="70"/>
      <c r="F1718" s="70"/>
      <c r="G1718" s="70"/>
      <c r="H1718" s="70"/>
      <c r="I1718" s="70"/>
      <c r="J1718" s="70"/>
      <c r="K1718" s="70"/>
      <c r="L1718" s="70"/>
      <c r="M1718" s="70"/>
      <c r="N1718" s="70"/>
      <c r="O1718" s="70"/>
      <c r="P1718" s="70"/>
      <c r="Q1718" s="70"/>
      <c r="R1718" s="70"/>
      <c r="S1718" s="70"/>
      <c r="T1718" s="70"/>
      <c r="U1718" s="70"/>
      <c r="V1718" s="70"/>
      <c r="W1718" s="70"/>
      <c r="X1718" s="70"/>
      <c r="Y1718" s="70"/>
      <c r="Z1718" s="70"/>
      <c r="AA1718" s="70"/>
      <c r="AB1718" s="70">
        <v>26595</v>
      </c>
      <c r="AC1718" s="70">
        <v>19955.158509999997</v>
      </c>
      <c r="AD1718" s="70"/>
      <c r="AE1718" s="70"/>
      <c r="AF1718" s="70"/>
      <c r="AG1718" s="70"/>
      <c r="AH1718" s="70"/>
      <c r="AI1718" s="70"/>
      <c r="AJ1718" s="70"/>
      <c r="AK1718" s="70"/>
      <c r="AL1718" s="70"/>
      <c r="AM1718" s="70"/>
      <c r="AN1718" s="70">
        <v>26595</v>
      </c>
      <c r="AO1718" s="70">
        <v>19955.158509999997</v>
      </c>
    </row>
    <row r="1719" spans="1:41" x14ac:dyDescent="0.25">
      <c r="A1719" s="72">
        <v>20345</v>
      </c>
      <c r="B1719" s="70"/>
      <c r="C1719" s="70"/>
      <c r="D1719" s="70"/>
      <c r="E1719" s="70"/>
      <c r="F1719" s="70"/>
      <c r="G1719" s="70"/>
      <c r="H1719" s="70"/>
      <c r="I1719" s="70"/>
      <c r="J1719" s="70"/>
      <c r="K1719" s="70"/>
      <c r="L1719" s="70"/>
      <c r="M1719" s="70"/>
      <c r="N1719" s="70"/>
      <c r="O1719" s="70"/>
      <c r="P1719" s="70"/>
      <c r="Q1719" s="70"/>
      <c r="R1719" s="70"/>
      <c r="S1719" s="70"/>
      <c r="T1719" s="70"/>
      <c r="U1719" s="70"/>
      <c r="V1719" s="70"/>
      <c r="W1719" s="70"/>
      <c r="X1719" s="70"/>
      <c r="Y1719" s="70"/>
      <c r="Z1719" s="70"/>
      <c r="AA1719" s="70"/>
      <c r="AB1719" s="70"/>
      <c r="AC1719" s="70"/>
      <c r="AD1719" s="70"/>
      <c r="AE1719" s="70"/>
      <c r="AF1719" s="70">
        <v>26400</v>
      </c>
      <c r="AG1719" s="70">
        <v>26615.140687000003</v>
      </c>
      <c r="AH1719" s="70"/>
      <c r="AI1719" s="70"/>
      <c r="AJ1719" s="70"/>
      <c r="AK1719" s="70"/>
      <c r="AL1719" s="70"/>
      <c r="AM1719" s="70"/>
      <c r="AN1719" s="70">
        <v>26400</v>
      </c>
      <c r="AO1719" s="70">
        <v>26615.140687000003</v>
      </c>
    </row>
    <row r="1720" spans="1:41" x14ac:dyDescent="0.25">
      <c r="A1720" s="72">
        <v>20347</v>
      </c>
      <c r="B1720" s="70"/>
      <c r="C1720" s="70"/>
      <c r="D1720" s="70"/>
      <c r="E1720" s="70"/>
      <c r="F1720" s="70"/>
      <c r="G1720" s="70"/>
      <c r="H1720" s="70"/>
      <c r="I1720" s="70"/>
      <c r="J1720" s="70"/>
      <c r="K1720" s="70"/>
      <c r="L1720" s="70"/>
      <c r="M1720" s="70"/>
      <c r="N1720" s="70"/>
      <c r="O1720" s="70"/>
      <c r="P1720" s="70"/>
      <c r="Q1720" s="70"/>
      <c r="R1720" s="70"/>
      <c r="S1720" s="70"/>
      <c r="T1720" s="70"/>
      <c r="U1720" s="70"/>
      <c r="V1720" s="70"/>
      <c r="W1720" s="70"/>
      <c r="X1720" s="70"/>
      <c r="Y1720" s="70"/>
      <c r="Z1720" s="70"/>
      <c r="AA1720" s="70"/>
      <c r="AB1720" s="70"/>
      <c r="AC1720" s="70"/>
      <c r="AD1720" s="70"/>
      <c r="AE1720" s="70"/>
      <c r="AF1720" s="70">
        <v>6000</v>
      </c>
      <c r="AG1720" s="70">
        <v>9926.6316389999993</v>
      </c>
      <c r="AH1720" s="70"/>
      <c r="AI1720" s="70"/>
      <c r="AJ1720" s="70"/>
      <c r="AK1720" s="70"/>
      <c r="AL1720" s="70"/>
      <c r="AM1720" s="70"/>
      <c r="AN1720" s="70">
        <v>6000</v>
      </c>
      <c r="AO1720" s="70">
        <v>9926.6316389999993</v>
      </c>
    </row>
    <row r="1721" spans="1:41" x14ac:dyDescent="0.25">
      <c r="A1721" s="72">
        <v>20351</v>
      </c>
      <c r="B1721" s="70"/>
      <c r="C1721" s="70"/>
      <c r="D1721" s="70"/>
      <c r="E1721" s="70"/>
      <c r="F1721" s="70"/>
      <c r="G1721" s="70"/>
      <c r="H1721" s="70"/>
      <c r="I1721" s="70"/>
      <c r="J1721" s="70"/>
      <c r="K1721" s="70"/>
      <c r="L1721" s="70"/>
      <c r="M1721" s="70"/>
      <c r="N1721" s="70"/>
      <c r="O1721" s="70"/>
      <c r="P1721" s="70"/>
      <c r="Q1721" s="70"/>
      <c r="R1721" s="70"/>
      <c r="S1721" s="70"/>
      <c r="T1721" s="70"/>
      <c r="U1721" s="70"/>
      <c r="V1721" s="70"/>
      <c r="W1721" s="70"/>
      <c r="X1721" s="70"/>
      <c r="Y1721" s="70"/>
      <c r="Z1721" s="70"/>
      <c r="AA1721" s="70"/>
      <c r="AB1721" s="70"/>
      <c r="AC1721" s="70"/>
      <c r="AD1721" s="70"/>
      <c r="AE1721" s="70"/>
      <c r="AF1721" s="70">
        <v>7000</v>
      </c>
      <c r="AG1721" s="70">
        <v>6834.6479219999992</v>
      </c>
      <c r="AH1721" s="70"/>
      <c r="AI1721" s="70"/>
      <c r="AJ1721" s="70"/>
      <c r="AK1721" s="70"/>
      <c r="AL1721" s="70"/>
      <c r="AM1721" s="70"/>
      <c r="AN1721" s="70">
        <v>7000</v>
      </c>
      <c r="AO1721" s="70">
        <v>6834.6479219999992</v>
      </c>
    </row>
    <row r="1722" spans="1:41" x14ac:dyDescent="0.25">
      <c r="A1722" s="72">
        <v>20369</v>
      </c>
      <c r="B1722" s="70"/>
      <c r="C1722" s="70"/>
      <c r="D1722" s="70"/>
      <c r="E1722" s="70"/>
      <c r="F1722" s="70"/>
      <c r="G1722" s="70"/>
      <c r="H1722" s="70"/>
      <c r="I1722" s="70"/>
      <c r="J1722" s="70"/>
      <c r="K1722" s="70"/>
      <c r="L1722" s="70"/>
      <c r="M1722" s="70"/>
      <c r="N1722" s="70"/>
      <c r="O1722" s="70"/>
      <c r="P1722" s="70"/>
      <c r="Q1722" s="70"/>
      <c r="R1722" s="70"/>
      <c r="S1722" s="70"/>
      <c r="T1722" s="70"/>
      <c r="U1722" s="70"/>
      <c r="V1722" s="70"/>
      <c r="W1722" s="70"/>
      <c r="X1722" s="70"/>
      <c r="Y1722" s="70"/>
      <c r="Z1722" s="70"/>
      <c r="AA1722" s="70"/>
      <c r="AB1722" s="70"/>
      <c r="AC1722" s="70"/>
      <c r="AD1722" s="70"/>
      <c r="AE1722" s="70"/>
      <c r="AF1722" s="70">
        <v>3900</v>
      </c>
      <c r="AG1722" s="70">
        <v>9505.6763599999995</v>
      </c>
      <c r="AH1722" s="70"/>
      <c r="AI1722" s="70"/>
      <c r="AJ1722" s="70"/>
      <c r="AK1722" s="70"/>
      <c r="AL1722" s="70"/>
      <c r="AM1722" s="70"/>
      <c r="AN1722" s="70">
        <v>3900</v>
      </c>
      <c r="AO1722" s="70">
        <v>9505.6763599999995</v>
      </c>
    </row>
    <row r="1723" spans="1:41" x14ac:dyDescent="0.25">
      <c r="A1723" s="72">
        <v>20413</v>
      </c>
      <c r="B1723" s="70"/>
      <c r="C1723" s="70"/>
      <c r="D1723" s="70"/>
      <c r="E1723" s="70"/>
      <c r="F1723" s="70"/>
      <c r="G1723" s="70"/>
      <c r="H1723" s="70"/>
      <c r="I1723" s="70"/>
      <c r="J1723" s="70"/>
      <c r="K1723" s="70"/>
      <c r="L1723" s="70"/>
      <c r="M1723" s="70"/>
      <c r="N1723" s="70"/>
      <c r="O1723" s="70"/>
      <c r="P1723" s="70"/>
      <c r="Q1723" s="70"/>
      <c r="R1723" s="70"/>
      <c r="S1723" s="70"/>
      <c r="T1723" s="70"/>
      <c r="U1723" s="70"/>
      <c r="V1723" s="70"/>
      <c r="W1723" s="70"/>
      <c r="X1723" s="70"/>
      <c r="Y1723" s="70"/>
      <c r="Z1723" s="70"/>
      <c r="AA1723" s="70"/>
      <c r="AB1723" s="70"/>
      <c r="AC1723" s="70"/>
      <c r="AD1723" s="70"/>
      <c r="AE1723" s="70"/>
      <c r="AF1723" s="70"/>
      <c r="AG1723" s="70"/>
      <c r="AH1723" s="70"/>
      <c r="AI1723" s="70"/>
      <c r="AJ1723" s="70"/>
      <c r="AK1723" s="70"/>
      <c r="AL1723" s="70">
        <v>900</v>
      </c>
      <c r="AM1723" s="70">
        <v>532.10875899999996</v>
      </c>
      <c r="AN1723" s="70">
        <v>900</v>
      </c>
      <c r="AO1723" s="70">
        <v>532.10875899999996</v>
      </c>
    </row>
    <row r="1724" spans="1:41" x14ac:dyDescent="0.25">
      <c r="A1724" s="72">
        <v>20457</v>
      </c>
      <c r="B1724" s="70"/>
      <c r="C1724" s="70"/>
      <c r="D1724" s="70"/>
      <c r="E1724" s="70"/>
      <c r="F1724" s="70"/>
      <c r="G1724" s="70"/>
      <c r="H1724" s="70"/>
      <c r="I1724" s="70"/>
      <c r="J1724" s="70"/>
      <c r="K1724" s="70"/>
      <c r="L1724" s="70"/>
      <c r="M1724" s="70"/>
      <c r="N1724" s="70"/>
      <c r="O1724" s="70"/>
      <c r="P1724" s="70"/>
      <c r="Q1724" s="70"/>
      <c r="R1724" s="70"/>
      <c r="S1724" s="70"/>
      <c r="T1724" s="70"/>
      <c r="U1724" s="70"/>
      <c r="V1724" s="70"/>
      <c r="W1724" s="70"/>
      <c r="X1724" s="70"/>
      <c r="Y1724" s="70"/>
      <c r="Z1724" s="70"/>
      <c r="AA1724" s="70"/>
      <c r="AB1724" s="70">
        <v>97366</v>
      </c>
      <c r="AC1724" s="70">
        <v>107795.107911</v>
      </c>
      <c r="AD1724" s="70"/>
      <c r="AE1724" s="70"/>
      <c r="AF1724" s="70"/>
      <c r="AG1724" s="70"/>
      <c r="AH1724" s="70"/>
      <c r="AI1724" s="70"/>
      <c r="AJ1724" s="70"/>
      <c r="AK1724" s="70"/>
      <c r="AL1724" s="70"/>
      <c r="AM1724" s="70"/>
      <c r="AN1724" s="70">
        <v>97366</v>
      </c>
      <c r="AO1724" s="70">
        <v>107795.107911</v>
      </c>
    </row>
    <row r="1725" spans="1:41" x14ac:dyDescent="0.25">
      <c r="A1725" s="72">
        <v>20463</v>
      </c>
      <c r="B1725" s="70"/>
      <c r="C1725" s="70"/>
      <c r="D1725" s="70"/>
      <c r="E1725" s="70"/>
      <c r="F1725" s="70"/>
      <c r="G1725" s="70"/>
      <c r="H1725" s="70"/>
      <c r="I1725" s="70"/>
      <c r="J1725" s="70"/>
      <c r="K1725" s="70"/>
      <c r="L1725" s="70"/>
      <c r="M1725" s="70"/>
      <c r="N1725" s="70"/>
      <c r="O1725" s="70"/>
      <c r="P1725" s="70"/>
      <c r="Q1725" s="70"/>
      <c r="R1725" s="70"/>
      <c r="S1725" s="70"/>
      <c r="T1725" s="70"/>
      <c r="U1725" s="70"/>
      <c r="V1725" s="70"/>
      <c r="W1725" s="70"/>
      <c r="X1725" s="70"/>
      <c r="Y1725" s="70"/>
      <c r="Z1725" s="70"/>
      <c r="AA1725" s="70"/>
      <c r="AB1725" s="70">
        <v>81259</v>
      </c>
      <c r="AC1725" s="70">
        <v>76885.875732</v>
      </c>
      <c r="AD1725" s="70"/>
      <c r="AE1725" s="70"/>
      <c r="AF1725" s="70"/>
      <c r="AG1725" s="70"/>
      <c r="AH1725" s="70"/>
      <c r="AI1725" s="70"/>
      <c r="AJ1725" s="70"/>
      <c r="AK1725" s="70"/>
      <c r="AL1725" s="70"/>
      <c r="AM1725" s="70"/>
      <c r="AN1725" s="70">
        <v>81259</v>
      </c>
      <c r="AO1725" s="70">
        <v>76885.875732</v>
      </c>
    </row>
    <row r="1726" spans="1:41" x14ac:dyDescent="0.25">
      <c r="A1726" s="72">
        <v>20464</v>
      </c>
      <c r="B1726" s="70"/>
      <c r="C1726" s="70"/>
      <c r="D1726" s="70"/>
      <c r="E1726" s="70"/>
      <c r="F1726" s="70"/>
      <c r="G1726" s="70"/>
      <c r="H1726" s="70"/>
      <c r="I1726" s="70"/>
      <c r="J1726" s="70"/>
      <c r="K1726" s="70"/>
      <c r="L1726" s="70"/>
      <c r="M1726" s="70"/>
      <c r="N1726" s="70"/>
      <c r="O1726" s="70"/>
      <c r="P1726" s="70"/>
      <c r="Q1726" s="70"/>
      <c r="R1726" s="70"/>
      <c r="S1726" s="70"/>
      <c r="T1726" s="70"/>
      <c r="U1726" s="70"/>
      <c r="V1726" s="70"/>
      <c r="W1726" s="70"/>
      <c r="X1726" s="70"/>
      <c r="Y1726" s="70"/>
      <c r="Z1726" s="70"/>
      <c r="AA1726" s="70"/>
      <c r="AB1726" s="70">
        <v>75530</v>
      </c>
      <c r="AC1726" s="70">
        <v>57042.065430000002</v>
      </c>
      <c r="AD1726" s="70"/>
      <c r="AE1726" s="70"/>
      <c r="AF1726" s="70"/>
      <c r="AG1726" s="70"/>
      <c r="AH1726" s="70"/>
      <c r="AI1726" s="70"/>
      <c r="AJ1726" s="70"/>
      <c r="AK1726" s="70"/>
      <c r="AL1726" s="70"/>
      <c r="AM1726" s="70"/>
      <c r="AN1726" s="70">
        <v>75530</v>
      </c>
      <c r="AO1726" s="70">
        <v>57042.065430000002</v>
      </c>
    </row>
    <row r="1727" spans="1:41" x14ac:dyDescent="0.25">
      <c r="A1727" s="72">
        <v>20465</v>
      </c>
      <c r="B1727" s="70"/>
      <c r="C1727" s="70"/>
      <c r="D1727" s="70"/>
      <c r="E1727" s="70"/>
      <c r="F1727" s="70"/>
      <c r="G1727" s="70"/>
      <c r="H1727" s="70"/>
      <c r="I1727" s="70"/>
      <c r="J1727" s="70"/>
      <c r="K1727" s="70"/>
      <c r="L1727" s="70"/>
      <c r="M1727" s="70"/>
      <c r="N1727" s="70"/>
      <c r="O1727" s="70"/>
      <c r="P1727" s="70"/>
      <c r="Q1727" s="70"/>
      <c r="R1727" s="70"/>
      <c r="S1727" s="70"/>
      <c r="T1727" s="70"/>
      <c r="U1727" s="70"/>
      <c r="V1727" s="70"/>
      <c r="W1727" s="70"/>
      <c r="X1727" s="70"/>
      <c r="Y1727" s="70"/>
      <c r="Z1727" s="70"/>
      <c r="AA1727" s="70"/>
      <c r="AB1727" s="70">
        <v>110167</v>
      </c>
      <c r="AC1727" s="70">
        <v>125469.050781</v>
      </c>
      <c r="AD1727" s="70"/>
      <c r="AE1727" s="70"/>
      <c r="AF1727" s="70"/>
      <c r="AG1727" s="70"/>
      <c r="AH1727" s="70"/>
      <c r="AI1727" s="70"/>
      <c r="AJ1727" s="70"/>
      <c r="AK1727" s="70"/>
      <c r="AL1727" s="70"/>
      <c r="AM1727" s="70"/>
      <c r="AN1727" s="70">
        <v>110167</v>
      </c>
      <c r="AO1727" s="70">
        <v>125469.050781</v>
      </c>
    </row>
    <row r="1728" spans="1:41" x14ac:dyDescent="0.25">
      <c r="A1728" s="72">
        <v>20466</v>
      </c>
      <c r="B1728" s="70"/>
      <c r="C1728" s="70"/>
      <c r="D1728" s="70"/>
      <c r="E1728" s="70"/>
      <c r="F1728" s="70"/>
      <c r="G1728" s="70"/>
      <c r="H1728" s="70"/>
      <c r="I1728" s="70"/>
      <c r="J1728" s="70"/>
      <c r="K1728" s="70"/>
      <c r="L1728" s="70"/>
      <c r="M1728" s="70"/>
      <c r="N1728" s="70"/>
      <c r="O1728" s="70"/>
      <c r="P1728" s="70"/>
      <c r="Q1728" s="70"/>
      <c r="R1728" s="70"/>
      <c r="S1728" s="70"/>
      <c r="T1728" s="70"/>
      <c r="U1728" s="70"/>
      <c r="V1728" s="70"/>
      <c r="W1728" s="70"/>
      <c r="X1728" s="70"/>
      <c r="Y1728" s="70"/>
      <c r="Z1728" s="70"/>
      <c r="AA1728" s="70"/>
      <c r="AB1728" s="70">
        <v>79969</v>
      </c>
      <c r="AC1728" s="70">
        <v>85171.169921999986</v>
      </c>
      <c r="AD1728" s="70"/>
      <c r="AE1728" s="70"/>
      <c r="AF1728" s="70"/>
      <c r="AG1728" s="70"/>
      <c r="AH1728" s="70"/>
      <c r="AI1728" s="70"/>
      <c r="AJ1728" s="70"/>
      <c r="AK1728" s="70"/>
      <c r="AL1728" s="70"/>
      <c r="AM1728" s="70"/>
      <c r="AN1728" s="70">
        <v>79969</v>
      </c>
      <c r="AO1728" s="70">
        <v>85171.169921999986</v>
      </c>
    </row>
    <row r="1729" spans="1:41" x14ac:dyDescent="0.25">
      <c r="A1729" s="72">
        <v>20467</v>
      </c>
      <c r="B1729" s="70"/>
      <c r="C1729" s="70"/>
      <c r="D1729" s="70"/>
      <c r="E1729" s="70"/>
      <c r="F1729" s="70"/>
      <c r="G1729" s="70"/>
      <c r="H1729" s="70"/>
      <c r="I1729" s="70"/>
      <c r="J1729" s="70"/>
      <c r="K1729" s="70"/>
      <c r="L1729" s="70"/>
      <c r="M1729" s="70"/>
      <c r="N1729" s="70"/>
      <c r="O1729" s="70"/>
      <c r="P1729" s="70"/>
      <c r="Q1729" s="70"/>
      <c r="R1729" s="70"/>
      <c r="S1729" s="70"/>
      <c r="T1729" s="70"/>
      <c r="U1729" s="70"/>
      <c r="V1729" s="70"/>
      <c r="W1729" s="70"/>
      <c r="X1729" s="70"/>
      <c r="Y1729" s="70"/>
      <c r="Z1729" s="70"/>
      <c r="AA1729" s="70"/>
      <c r="AB1729" s="70">
        <v>97423</v>
      </c>
      <c r="AC1729" s="70">
        <v>91208.391111999998</v>
      </c>
      <c r="AD1729" s="70"/>
      <c r="AE1729" s="70"/>
      <c r="AF1729" s="70"/>
      <c r="AG1729" s="70"/>
      <c r="AH1729" s="70"/>
      <c r="AI1729" s="70"/>
      <c r="AJ1729" s="70"/>
      <c r="AK1729" s="70"/>
      <c r="AL1729" s="70"/>
      <c r="AM1729" s="70"/>
      <c r="AN1729" s="70">
        <v>97423</v>
      </c>
      <c r="AO1729" s="70">
        <v>91208.391111999998</v>
      </c>
    </row>
    <row r="1730" spans="1:41" x14ac:dyDescent="0.25">
      <c r="A1730" s="72">
        <v>20491</v>
      </c>
      <c r="B1730" s="70"/>
      <c r="C1730" s="70"/>
      <c r="D1730" s="70"/>
      <c r="E1730" s="70"/>
      <c r="F1730" s="70"/>
      <c r="G1730" s="70"/>
      <c r="H1730" s="70"/>
      <c r="I1730" s="70"/>
      <c r="J1730" s="70"/>
      <c r="K1730" s="70"/>
      <c r="L1730" s="70"/>
      <c r="M1730" s="70"/>
      <c r="N1730" s="70"/>
      <c r="O1730" s="70"/>
      <c r="P1730" s="70"/>
      <c r="Q1730" s="70"/>
      <c r="R1730" s="70"/>
      <c r="S1730" s="70"/>
      <c r="T1730" s="70"/>
      <c r="U1730" s="70"/>
      <c r="V1730" s="70"/>
      <c r="W1730" s="70"/>
      <c r="X1730" s="70">
        <v>3000</v>
      </c>
      <c r="Y1730" s="70">
        <v>2373.2633299999998</v>
      </c>
      <c r="Z1730" s="70"/>
      <c r="AA1730" s="70"/>
      <c r="AB1730" s="70"/>
      <c r="AC1730" s="70"/>
      <c r="AD1730" s="70"/>
      <c r="AE1730" s="70"/>
      <c r="AF1730" s="70"/>
      <c r="AG1730" s="70"/>
      <c r="AH1730" s="70"/>
      <c r="AI1730" s="70"/>
      <c r="AJ1730" s="70"/>
      <c r="AK1730" s="70"/>
      <c r="AL1730" s="70"/>
      <c r="AM1730" s="70"/>
      <c r="AN1730" s="70">
        <v>3000</v>
      </c>
      <c r="AO1730" s="70">
        <v>2373.2633299999998</v>
      </c>
    </row>
    <row r="1731" spans="1:41" x14ac:dyDescent="0.25">
      <c r="A1731" s="72">
        <v>20514</v>
      </c>
      <c r="B1731" s="70"/>
      <c r="C1731" s="70"/>
      <c r="D1731" s="70"/>
      <c r="E1731" s="70"/>
      <c r="F1731" s="70"/>
      <c r="G1731" s="70"/>
      <c r="H1731" s="70"/>
      <c r="I1731" s="70"/>
      <c r="J1731" s="70"/>
      <c r="K1731" s="70"/>
      <c r="L1731" s="70"/>
      <c r="M1731" s="70"/>
      <c r="N1731" s="70"/>
      <c r="O1731" s="70"/>
      <c r="P1731" s="70"/>
      <c r="Q1731" s="70"/>
      <c r="R1731" s="70"/>
      <c r="S1731" s="70"/>
      <c r="T1731" s="70"/>
      <c r="U1731" s="70"/>
      <c r="V1731" s="70"/>
      <c r="W1731" s="70"/>
      <c r="X1731" s="70">
        <v>16700</v>
      </c>
      <c r="Y1731" s="70">
        <v>6670.0617980000006</v>
      </c>
      <c r="Z1731" s="70"/>
      <c r="AA1731" s="70"/>
      <c r="AB1731" s="70"/>
      <c r="AC1731" s="70"/>
      <c r="AD1731" s="70"/>
      <c r="AE1731" s="70"/>
      <c r="AF1731" s="70"/>
      <c r="AG1731" s="70"/>
      <c r="AH1731" s="70"/>
      <c r="AI1731" s="70"/>
      <c r="AJ1731" s="70"/>
      <c r="AK1731" s="70"/>
      <c r="AL1731" s="70"/>
      <c r="AM1731" s="70"/>
      <c r="AN1731" s="70">
        <v>16700</v>
      </c>
      <c r="AO1731" s="70">
        <v>6670.0617980000006</v>
      </c>
    </row>
    <row r="1732" spans="1:41" x14ac:dyDescent="0.25">
      <c r="A1732" s="72">
        <v>20516</v>
      </c>
      <c r="B1732" s="70"/>
      <c r="C1732" s="70"/>
      <c r="D1732" s="70"/>
      <c r="E1732" s="70"/>
      <c r="F1732" s="70"/>
      <c r="G1732" s="70"/>
      <c r="H1732" s="70"/>
      <c r="I1732" s="70"/>
      <c r="J1732" s="70"/>
      <c r="K1732" s="70"/>
      <c r="L1732" s="70"/>
      <c r="M1732" s="70"/>
      <c r="N1732" s="70"/>
      <c r="O1732" s="70"/>
      <c r="P1732" s="70"/>
      <c r="Q1732" s="70"/>
      <c r="R1732" s="70"/>
      <c r="S1732" s="70"/>
      <c r="T1732" s="70"/>
      <c r="U1732" s="70"/>
      <c r="V1732" s="70"/>
      <c r="W1732" s="70"/>
      <c r="X1732" s="70">
        <v>19100</v>
      </c>
      <c r="Y1732" s="70">
        <v>13181.698652999999</v>
      </c>
      <c r="Z1732" s="70"/>
      <c r="AA1732" s="70"/>
      <c r="AB1732" s="70"/>
      <c r="AC1732" s="70"/>
      <c r="AD1732" s="70"/>
      <c r="AE1732" s="70"/>
      <c r="AF1732" s="70"/>
      <c r="AG1732" s="70"/>
      <c r="AH1732" s="70"/>
      <c r="AI1732" s="70"/>
      <c r="AJ1732" s="70"/>
      <c r="AK1732" s="70"/>
      <c r="AL1732" s="70"/>
      <c r="AM1732" s="70"/>
      <c r="AN1732" s="70">
        <v>19100</v>
      </c>
      <c r="AO1732" s="70">
        <v>13181.698652999999</v>
      </c>
    </row>
    <row r="1733" spans="1:41" x14ac:dyDescent="0.25">
      <c r="A1733" s="72">
        <v>20529</v>
      </c>
      <c r="B1733" s="70"/>
      <c r="C1733" s="70"/>
      <c r="D1733" s="70"/>
      <c r="E1733" s="70"/>
      <c r="F1733" s="70"/>
      <c r="G1733" s="70"/>
      <c r="H1733" s="70"/>
      <c r="I1733" s="70"/>
      <c r="J1733" s="70"/>
      <c r="K1733" s="70"/>
      <c r="L1733" s="70"/>
      <c r="M1733" s="70"/>
      <c r="N1733" s="70"/>
      <c r="O1733" s="70"/>
      <c r="P1733" s="70"/>
      <c r="Q1733" s="70"/>
      <c r="R1733" s="70"/>
      <c r="S1733" s="70"/>
      <c r="T1733" s="70"/>
      <c r="U1733" s="70"/>
      <c r="V1733" s="70"/>
      <c r="W1733" s="70"/>
      <c r="X1733" s="70"/>
      <c r="Y1733" s="70"/>
      <c r="Z1733" s="70"/>
      <c r="AA1733" s="70"/>
      <c r="AB1733" s="70">
        <v>86274</v>
      </c>
      <c r="AC1733" s="70">
        <v>107795.118164</v>
      </c>
      <c r="AD1733" s="70"/>
      <c r="AE1733" s="70"/>
      <c r="AF1733" s="70"/>
      <c r="AG1733" s="70"/>
      <c r="AH1733" s="70"/>
      <c r="AI1733" s="70"/>
      <c r="AJ1733" s="70"/>
      <c r="AK1733" s="70"/>
      <c r="AL1733" s="70"/>
      <c r="AM1733" s="70"/>
      <c r="AN1733" s="70">
        <v>86274</v>
      </c>
      <c r="AO1733" s="70">
        <v>107795.118164</v>
      </c>
    </row>
    <row r="1734" spans="1:41" x14ac:dyDescent="0.25">
      <c r="A1734" s="72">
        <v>20549</v>
      </c>
      <c r="B1734" s="70"/>
      <c r="C1734" s="70"/>
      <c r="D1734" s="70"/>
      <c r="E1734" s="70"/>
      <c r="F1734" s="70"/>
      <c r="G1734" s="70"/>
      <c r="H1734" s="70"/>
      <c r="I1734" s="70"/>
      <c r="J1734" s="70"/>
      <c r="K1734" s="70"/>
      <c r="L1734" s="70"/>
      <c r="M1734" s="70"/>
      <c r="N1734" s="70"/>
      <c r="O1734" s="70"/>
      <c r="P1734" s="70"/>
      <c r="Q1734" s="70"/>
      <c r="R1734" s="70"/>
      <c r="S1734" s="70"/>
      <c r="T1734" s="70"/>
      <c r="U1734" s="70"/>
      <c r="V1734" s="70"/>
      <c r="W1734" s="70"/>
      <c r="X1734" s="70"/>
      <c r="Y1734" s="70"/>
      <c r="Z1734" s="70"/>
      <c r="AA1734" s="70"/>
      <c r="AB1734" s="70">
        <v>84873</v>
      </c>
      <c r="AC1734" s="70">
        <v>83410.932862000001</v>
      </c>
      <c r="AD1734" s="70"/>
      <c r="AE1734" s="70"/>
      <c r="AF1734" s="70"/>
      <c r="AG1734" s="70"/>
      <c r="AH1734" s="70"/>
      <c r="AI1734" s="70"/>
      <c r="AJ1734" s="70"/>
      <c r="AK1734" s="70"/>
      <c r="AL1734" s="70"/>
      <c r="AM1734" s="70"/>
      <c r="AN1734" s="70">
        <v>84873</v>
      </c>
      <c r="AO1734" s="70">
        <v>83410.932862000001</v>
      </c>
    </row>
    <row r="1735" spans="1:41" x14ac:dyDescent="0.25">
      <c r="A1735" s="72">
        <v>20588</v>
      </c>
      <c r="B1735" s="70"/>
      <c r="C1735" s="70"/>
      <c r="D1735" s="70"/>
      <c r="E1735" s="70"/>
      <c r="F1735" s="70"/>
      <c r="G1735" s="70"/>
      <c r="H1735" s="70"/>
      <c r="I1735" s="70"/>
      <c r="J1735" s="70"/>
      <c r="K1735" s="70"/>
      <c r="L1735" s="70"/>
      <c r="M1735" s="70"/>
      <c r="N1735" s="70"/>
      <c r="O1735" s="70"/>
      <c r="P1735" s="70"/>
      <c r="Q1735" s="70"/>
      <c r="R1735" s="70"/>
      <c r="S1735" s="70"/>
      <c r="T1735" s="70"/>
      <c r="U1735" s="70"/>
      <c r="V1735" s="70"/>
      <c r="W1735" s="70"/>
      <c r="X1735" s="70"/>
      <c r="Y1735" s="70"/>
      <c r="Z1735" s="70"/>
      <c r="AA1735" s="70"/>
      <c r="AB1735" s="70">
        <v>79267</v>
      </c>
      <c r="AC1735" s="70">
        <v>76190.536620000013</v>
      </c>
      <c r="AD1735" s="70"/>
      <c r="AE1735" s="70"/>
      <c r="AF1735" s="70"/>
      <c r="AG1735" s="70"/>
      <c r="AH1735" s="70"/>
      <c r="AI1735" s="70"/>
      <c r="AJ1735" s="70"/>
      <c r="AK1735" s="70"/>
      <c r="AL1735" s="70"/>
      <c r="AM1735" s="70"/>
      <c r="AN1735" s="70">
        <v>79267</v>
      </c>
      <c r="AO1735" s="70">
        <v>76190.536620000013</v>
      </c>
    </row>
    <row r="1736" spans="1:41" x14ac:dyDescent="0.25">
      <c r="A1736" s="72">
        <v>20600</v>
      </c>
      <c r="B1736" s="70"/>
      <c r="C1736" s="70"/>
      <c r="D1736" s="70"/>
      <c r="E1736" s="70"/>
      <c r="F1736" s="70"/>
      <c r="G1736" s="70"/>
      <c r="H1736" s="70"/>
      <c r="I1736" s="70"/>
      <c r="J1736" s="70"/>
      <c r="K1736" s="70"/>
      <c r="L1736" s="70"/>
      <c r="M1736" s="70"/>
      <c r="N1736" s="70"/>
      <c r="O1736" s="70"/>
      <c r="P1736" s="70"/>
      <c r="Q1736" s="70"/>
      <c r="R1736" s="70"/>
      <c r="S1736" s="70"/>
      <c r="T1736" s="70"/>
      <c r="U1736" s="70"/>
      <c r="V1736" s="70"/>
      <c r="W1736" s="70"/>
      <c r="X1736" s="70"/>
      <c r="Y1736" s="70"/>
      <c r="Z1736" s="70"/>
      <c r="AA1736" s="70"/>
      <c r="AB1736" s="70">
        <v>76443</v>
      </c>
      <c r="AC1736" s="70">
        <v>63622.935301999998</v>
      </c>
      <c r="AD1736" s="70"/>
      <c r="AE1736" s="70"/>
      <c r="AF1736" s="70"/>
      <c r="AG1736" s="70"/>
      <c r="AH1736" s="70"/>
      <c r="AI1736" s="70"/>
      <c r="AJ1736" s="70"/>
      <c r="AK1736" s="70"/>
      <c r="AL1736" s="70"/>
      <c r="AM1736" s="70"/>
      <c r="AN1736" s="70">
        <v>76443</v>
      </c>
      <c r="AO1736" s="70">
        <v>63622.935301999998</v>
      </c>
    </row>
    <row r="1737" spans="1:41" x14ac:dyDescent="0.25">
      <c r="A1737" s="72">
        <v>20626</v>
      </c>
      <c r="B1737" s="70"/>
      <c r="C1737" s="70"/>
      <c r="D1737" s="70"/>
      <c r="E1737" s="70"/>
      <c r="F1737" s="70"/>
      <c r="G1737" s="70"/>
      <c r="H1737" s="70"/>
      <c r="I1737" s="70"/>
      <c r="J1737" s="70"/>
      <c r="K1737" s="70"/>
      <c r="L1737" s="70"/>
      <c r="M1737" s="70"/>
      <c r="N1737" s="70"/>
      <c r="O1737" s="70"/>
      <c r="P1737" s="70"/>
      <c r="Q1737" s="70"/>
      <c r="R1737" s="70"/>
      <c r="S1737" s="70"/>
      <c r="T1737" s="70"/>
      <c r="U1737" s="70"/>
      <c r="V1737" s="70"/>
      <c r="W1737" s="70"/>
      <c r="X1737" s="70"/>
      <c r="Y1737" s="70"/>
      <c r="Z1737" s="70"/>
      <c r="AA1737" s="70"/>
      <c r="AB1737" s="70"/>
      <c r="AC1737" s="70"/>
      <c r="AD1737" s="70"/>
      <c r="AE1737" s="70"/>
      <c r="AF1737" s="70"/>
      <c r="AG1737" s="70"/>
      <c r="AH1737" s="70"/>
      <c r="AI1737" s="70"/>
      <c r="AJ1737" s="70"/>
      <c r="AK1737" s="70"/>
      <c r="AL1737" s="70">
        <v>2300</v>
      </c>
      <c r="AM1737" s="70">
        <v>6087.125352</v>
      </c>
      <c r="AN1737" s="70">
        <v>2300</v>
      </c>
      <c r="AO1737" s="70">
        <v>6087.125352</v>
      </c>
    </row>
    <row r="1738" spans="1:41" x14ac:dyDescent="0.25">
      <c r="A1738" s="72">
        <v>20640</v>
      </c>
      <c r="B1738" s="70"/>
      <c r="C1738" s="70"/>
      <c r="D1738" s="70"/>
      <c r="E1738" s="70"/>
      <c r="F1738" s="70"/>
      <c r="G1738" s="70"/>
      <c r="H1738" s="70"/>
      <c r="I1738" s="70"/>
      <c r="J1738" s="70"/>
      <c r="K1738" s="70"/>
      <c r="L1738" s="70"/>
      <c r="M1738" s="70"/>
      <c r="N1738" s="70"/>
      <c r="O1738" s="70"/>
      <c r="P1738" s="70"/>
      <c r="Q1738" s="70"/>
      <c r="R1738" s="70"/>
      <c r="S1738" s="70"/>
      <c r="T1738" s="70"/>
      <c r="U1738" s="70"/>
      <c r="V1738" s="70"/>
      <c r="W1738" s="70"/>
      <c r="X1738" s="70"/>
      <c r="Y1738" s="70"/>
      <c r="Z1738" s="70"/>
      <c r="AA1738" s="70"/>
      <c r="AB1738" s="70">
        <v>87309</v>
      </c>
      <c r="AC1738" s="70">
        <v>82476.882322999998</v>
      </c>
      <c r="AD1738" s="70"/>
      <c r="AE1738" s="70"/>
      <c r="AF1738" s="70"/>
      <c r="AG1738" s="70"/>
      <c r="AH1738" s="70"/>
      <c r="AI1738" s="70"/>
      <c r="AJ1738" s="70"/>
      <c r="AK1738" s="70"/>
      <c r="AL1738" s="70"/>
      <c r="AM1738" s="70"/>
      <c r="AN1738" s="70">
        <v>87309</v>
      </c>
      <c r="AO1738" s="70">
        <v>82476.882322999998</v>
      </c>
    </row>
    <row r="1739" spans="1:41" x14ac:dyDescent="0.25">
      <c r="A1739" s="72">
        <v>20653</v>
      </c>
      <c r="B1739" s="70"/>
      <c r="C1739" s="70"/>
      <c r="D1739" s="70"/>
      <c r="E1739" s="70"/>
      <c r="F1739" s="70"/>
      <c r="G1739" s="70"/>
      <c r="H1739" s="70"/>
      <c r="I1739" s="70"/>
      <c r="J1739" s="70"/>
      <c r="K1739" s="70"/>
      <c r="L1739" s="70"/>
      <c r="M1739" s="70"/>
      <c r="N1739" s="70">
        <v>25800</v>
      </c>
      <c r="O1739" s="70">
        <v>16928.788879</v>
      </c>
      <c r="P1739" s="70"/>
      <c r="Q1739" s="70"/>
      <c r="R1739" s="70"/>
      <c r="S1739" s="70"/>
      <c r="T1739" s="70"/>
      <c r="U1739" s="70"/>
      <c r="V1739" s="70"/>
      <c r="W1739" s="70"/>
      <c r="X1739" s="70"/>
      <c r="Y1739" s="70"/>
      <c r="Z1739" s="70"/>
      <c r="AA1739" s="70"/>
      <c r="AB1739" s="70"/>
      <c r="AC1739" s="70"/>
      <c r="AD1739" s="70"/>
      <c r="AE1739" s="70"/>
      <c r="AF1739" s="70"/>
      <c r="AG1739" s="70"/>
      <c r="AH1739" s="70"/>
      <c r="AI1739" s="70"/>
      <c r="AJ1739" s="70"/>
      <c r="AK1739" s="70"/>
      <c r="AL1739" s="70"/>
      <c r="AM1739" s="70"/>
      <c r="AN1739" s="70">
        <v>25800</v>
      </c>
      <c r="AO1739" s="70">
        <v>16928.788879</v>
      </c>
    </row>
    <row r="1740" spans="1:41" x14ac:dyDescent="0.25">
      <c r="A1740" s="72">
        <v>20679</v>
      </c>
      <c r="B1740" s="70"/>
      <c r="C1740" s="70"/>
      <c r="D1740" s="70"/>
      <c r="E1740" s="70"/>
      <c r="F1740" s="70"/>
      <c r="G1740" s="70"/>
      <c r="H1740" s="70"/>
      <c r="I1740" s="70"/>
      <c r="J1740" s="70"/>
      <c r="K1740" s="70"/>
      <c r="L1740" s="70"/>
      <c r="M1740" s="70"/>
      <c r="N1740" s="70">
        <v>20100</v>
      </c>
      <c r="O1740" s="70">
        <v>15175.102446999999</v>
      </c>
      <c r="P1740" s="70"/>
      <c r="Q1740" s="70"/>
      <c r="R1740" s="70"/>
      <c r="S1740" s="70"/>
      <c r="T1740" s="70"/>
      <c r="U1740" s="70"/>
      <c r="V1740" s="70"/>
      <c r="W1740" s="70"/>
      <c r="X1740" s="70"/>
      <c r="Y1740" s="70"/>
      <c r="Z1740" s="70"/>
      <c r="AA1740" s="70"/>
      <c r="AB1740" s="70"/>
      <c r="AC1740" s="70"/>
      <c r="AD1740" s="70"/>
      <c r="AE1740" s="70"/>
      <c r="AF1740" s="70"/>
      <c r="AG1740" s="70"/>
      <c r="AH1740" s="70"/>
      <c r="AI1740" s="70"/>
      <c r="AJ1740" s="70"/>
      <c r="AK1740" s="70"/>
      <c r="AL1740" s="70"/>
      <c r="AM1740" s="70"/>
      <c r="AN1740" s="70">
        <v>20100</v>
      </c>
      <c r="AO1740" s="70">
        <v>15175.102446999999</v>
      </c>
    </row>
    <row r="1741" spans="1:41" x14ac:dyDescent="0.25">
      <c r="A1741" s="72">
        <v>20684</v>
      </c>
      <c r="B1741" s="70"/>
      <c r="C1741" s="70"/>
      <c r="D1741" s="70"/>
      <c r="E1741" s="70"/>
      <c r="F1741" s="70"/>
      <c r="G1741" s="70"/>
      <c r="H1741" s="70"/>
      <c r="I1741" s="70"/>
      <c r="J1741" s="70"/>
      <c r="K1741" s="70"/>
      <c r="L1741" s="70"/>
      <c r="M1741" s="70"/>
      <c r="N1741" s="70"/>
      <c r="O1741" s="70"/>
      <c r="P1741" s="70"/>
      <c r="Q1741" s="70"/>
      <c r="R1741" s="70"/>
      <c r="S1741" s="70"/>
      <c r="T1741" s="70"/>
      <c r="U1741" s="70"/>
      <c r="V1741" s="70"/>
      <c r="W1741" s="70"/>
      <c r="X1741" s="70"/>
      <c r="Y1741" s="70"/>
      <c r="Z1741" s="70"/>
      <c r="AA1741" s="70"/>
      <c r="AB1741" s="70">
        <v>86925</v>
      </c>
      <c r="AC1741" s="70">
        <v>85323.487793000008</v>
      </c>
      <c r="AD1741" s="70"/>
      <c r="AE1741" s="70"/>
      <c r="AF1741" s="70"/>
      <c r="AG1741" s="70"/>
      <c r="AH1741" s="70"/>
      <c r="AI1741" s="70"/>
      <c r="AJ1741" s="70"/>
      <c r="AK1741" s="70"/>
      <c r="AL1741" s="70"/>
      <c r="AM1741" s="70"/>
      <c r="AN1741" s="70">
        <v>86925</v>
      </c>
      <c r="AO1741" s="70">
        <v>85323.487793000008</v>
      </c>
    </row>
    <row r="1742" spans="1:41" x14ac:dyDescent="0.25">
      <c r="A1742" s="72">
        <v>20689</v>
      </c>
      <c r="B1742" s="70"/>
      <c r="C1742" s="70"/>
      <c r="D1742" s="70"/>
      <c r="E1742" s="70"/>
      <c r="F1742" s="70"/>
      <c r="G1742" s="70"/>
      <c r="H1742" s="70"/>
      <c r="I1742" s="70"/>
      <c r="J1742" s="70"/>
      <c r="K1742" s="70"/>
      <c r="L1742" s="70"/>
      <c r="M1742" s="70"/>
      <c r="N1742" s="70"/>
      <c r="O1742" s="70"/>
      <c r="P1742" s="70"/>
      <c r="Q1742" s="70"/>
      <c r="R1742" s="70"/>
      <c r="S1742" s="70"/>
      <c r="T1742" s="70"/>
      <c r="U1742" s="70"/>
      <c r="V1742" s="70"/>
      <c r="W1742" s="70"/>
      <c r="X1742" s="70"/>
      <c r="Y1742" s="70"/>
      <c r="Z1742" s="70"/>
      <c r="AA1742" s="70"/>
      <c r="AB1742" s="70">
        <v>107543</v>
      </c>
      <c r="AC1742" s="70">
        <v>94508.444824000006</v>
      </c>
      <c r="AD1742" s="70"/>
      <c r="AE1742" s="70"/>
      <c r="AF1742" s="70"/>
      <c r="AG1742" s="70"/>
      <c r="AH1742" s="70"/>
      <c r="AI1742" s="70"/>
      <c r="AJ1742" s="70"/>
      <c r="AK1742" s="70"/>
      <c r="AL1742" s="70"/>
      <c r="AM1742" s="70"/>
      <c r="AN1742" s="70">
        <v>107543</v>
      </c>
      <c r="AO1742" s="70">
        <v>94508.444824000006</v>
      </c>
    </row>
    <row r="1743" spans="1:41" x14ac:dyDescent="0.25">
      <c r="A1743" s="72">
        <v>20693</v>
      </c>
      <c r="B1743" s="70"/>
      <c r="C1743" s="70"/>
      <c r="D1743" s="70"/>
      <c r="E1743" s="70"/>
      <c r="F1743" s="70"/>
      <c r="G1743" s="70"/>
      <c r="H1743" s="70"/>
      <c r="I1743" s="70"/>
      <c r="J1743" s="70"/>
      <c r="K1743" s="70"/>
      <c r="L1743" s="70"/>
      <c r="M1743" s="70"/>
      <c r="N1743" s="70"/>
      <c r="O1743" s="70"/>
      <c r="P1743" s="70"/>
      <c r="Q1743" s="70"/>
      <c r="R1743" s="70"/>
      <c r="S1743" s="70"/>
      <c r="T1743" s="70"/>
      <c r="U1743" s="70"/>
      <c r="V1743" s="70"/>
      <c r="W1743" s="70"/>
      <c r="X1743" s="70"/>
      <c r="Y1743" s="70"/>
      <c r="Z1743" s="70"/>
      <c r="AA1743" s="70"/>
      <c r="AB1743" s="70">
        <v>68584</v>
      </c>
      <c r="AC1743" s="70">
        <v>69568.827393</v>
      </c>
      <c r="AD1743" s="70"/>
      <c r="AE1743" s="70"/>
      <c r="AF1743" s="70"/>
      <c r="AG1743" s="70"/>
      <c r="AH1743" s="70"/>
      <c r="AI1743" s="70"/>
      <c r="AJ1743" s="70"/>
      <c r="AK1743" s="70"/>
      <c r="AL1743" s="70"/>
      <c r="AM1743" s="70"/>
      <c r="AN1743" s="70">
        <v>68584</v>
      </c>
      <c r="AO1743" s="70">
        <v>69568.827393</v>
      </c>
    </row>
    <row r="1744" spans="1:41" x14ac:dyDescent="0.25">
      <c r="A1744" s="72">
        <v>20694</v>
      </c>
      <c r="B1744" s="70"/>
      <c r="C1744" s="70"/>
      <c r="D1744" s="70"/>
      <c r="E1744" s="70"/>
      <c r="F1744" s="70"/>
      <c r="G1744" s="70"/>
      <c r="H1744" s="70"/>
      <c r="I1744" s="70"/>
      <c r="J1744" s="70"/>
      <c r="K1744" s="70"/>
      <c r="L1744" s="70"/>
      <c r="M1744" s="70"/>
      <c r="N1744" s="70"/>
      <c r="O1744" s="70"/>
      <c r="P1744" s="70"/>
      <c r="Q1744" s="70"/>
      <c r="R1744" s="70"/>
      <c r="S1744" s="70"/>
      <c r="T1744" s="70"/>
      <c r="U1744" s="70"/>
      <c r="V1744" s="70"/>
      <c r="W1744" s="70"/>
      <c r="X1744" s="70"/>
      <c r="Y1744" s="70"/>
      <c r="Z1744" s="70"/>
      <c r="AA1744" s="70"/>
      <c r="AB1744" s="70">
        <v>98644</v>
      </c>
      <c r="AC1744" s="70">
        <v>76211.167724999992</v>
      </c>
      <c r="AD1744" s="70"/>
      <c r="AE1744" s="70"/>
      <c r="AF1744" s="70"/>
      <c r="AG1744" s="70"/>
      <c r="AH1744" s="70"/>
      <c r="AI1744" s="70"/>
      <c r="AJ1744" s="70"/>
      <c r="AK1744" s="70"/>
      <c r="AL1744" s="70"/>
      <c r="AM1744" s="70"/>
      <c r="AN1744" s="70">
        <v>98644</v>
      </c>
      <c r="AO1744" s="70">
        <v>76211.167724999992</v>
      </c>
    </row>
    <row r="1745" spans="1:41" x14ac:dyDescent="0.25">
      <c r="A1745" s="72">
        <v>20700</v>
      </c>
      <c r="B1745" s="70"/>
      <c r="C1745" s="70"/>
      <c r="D1745" s="70"/>
      <c r="E1745" s="70"/>
      <c r="F1745" s="70"/>
      <c r="G1745" s="70"/>
      <c r="H1745" s="70"/>
      <c r="I1745" s="70"/>
      <c r="J1745" s="70"/>
      <c r="K1745" s="70"/>
      <c r="L1745" s="70"/>
      <c r="M1745" s="70"/>
      <c r="N1745" s="70"/>
      <c r="O1745" s="70"/>
      <c r="P1745" s="70"/>
      <c r="Q1745" s="70"/>
      <c r="R1745" s="70"/>
      <c r="S1745" s="70"/>
      <c r="T1745" s="70"/>
      <c r="U1745" s="70"/>
      <c r="V1745" s="70"/>
      <c r="W1745" s="70"/>
      <c r="X1745" s="70"/>
      <c r="Y1745" s="70"/>
      <c r="Z1745" s="70"/>
      <c r="AA1745" s="70"/>
      <c r="AB1745" s="70">
        <v>80685</v>
      </c>
      <c r="AC1745" s="70">
        <v>86556.853759000005</v>
      </c>
      <c r="AD1745" s="70"/>
      <c r="AE1745" s="70"/>
      <c r="AF1745" s="70"/>
      <c r="AG1745" s="70"/>
      <c r="AH1745" s="70"/>
      <c r="AI1745" s="70"/>
      <c r="AJ1745" s="70"/>
      <c r="AK1745" s="70"/>
      <c r="AL1745" s="70"/>
      <c r="AM1745" s="70"/>
      <c r="AN1745" s="70">
        <v>80685</v>
      </c>
      <c r="AO1745" s="70">
        <v>86556.853759000005</v>
      </c>
    </row>
    <row r="1746" spans="1:41" x14ac:dyDescent="0.25">
      <c r="A1746" s="72">
        <v>20709</v>
      </c>
      <c r="B1746" s="70"/>
      <c r="C1746" s="70"/>
      <c r="D1746" s="70"/>
      <c r="E1746" s="70"/>
      <c r="F1746" s="70"/>
      <c r="G1746" s="70"/>
      <c r="H1746" s="70"/>
      <c r="I1746" s="70"/>
      <c r="J1746" s="70"/>
      <c r="K1746" s="70"/>
      <c r="L1746" s="70"/>
      <c r="M1746" s="70"/>
      <c r="N1746" s="70"/>
      <c r="O1746" s="70"/>
      <c r="P1746" s="70"/>
      <c r="Q1746" s="70"/>
      <c r="R1746" s="70"/>
      <c r="S1746" s="70"/>
      <c r="T1746" s="70"/>
      <c r="U1746" s="70"/>
      <c r="V1746" s="70"/>
      <c r="W1746" s="70"/>
      <c r="X1746" s="70"/>
      <c r="Y1746" s="70"/>
      <c r="Z1746" s="70"/>
      <c r="AA1746" s="70"/>
      <c r="AB1746" s="70">
        <v>94097</v>
      </c>
      <c r="AC1746" s="70">
        <v>100148.005859</v>
      </c>
      <c r="AD1746" s="70"/>
      <c r="AE1746" s="70"/>
      <c r="AF1746" s="70"/>
      <c r="AG1746" s="70"/>
      <c r="AH1746" s="70"/>
      <c r="AI1746" s="70"/>
      <c r="AJ1746" s="70"/>
      <c r="AK1746" s="70"/>
      <c r="AL1746" s="70"/>
      <c r="AM1746" s="70"/>
      <c r="AN1746" s="70">
        <v>94097</v>
      </c>
      <c r="AO1746" s="70">
        <v>100148.005859</v>
      </c>
    </row>
    <row r="1747" spans="1:41" x14ac:dyDescent="0.25">
      <c r="A1747" s="72">
        <v>20711</v>
      </c>
      <c r="B1747" s="70"/>
      <c r="C1747" s="70"/>
      <c r="D1747" s="70"/>
      <c r="E1747" s="70"/>
      <c r="F1747" s="70"/>
      <c r="G1747" s="70"/>
      <c r="H1747" s="70"/>
      <c r="I1747" s="70"/>
      <c r="J1747" s="70"/>
      <c r="K1747" s="70"/>
      <c r="L1747" s="70"/>
      <c r="M1747" s="70"/>
      <c r="N1747" s="70"/>
      <c r="O1747" s="70"/>
      <c r="P1747" s="70"/>
      <c r="Q1747" s="70"/>
      <c r="R1747" s="70"/>
      <c r="S1747" s="70"/>
      <c r="T1747" s="70"/>
      <c r="U1747" s="70"/>
      <c r="V1747" s="70"/>
      <c r="W1747" s="70"/>
      <c r="X1747" s="70"/>
      <c r="Y1747" s="70"/>
      <c r="Z1747" s="70"/>
      <c r="AA1747" s="70"/>
      <c r="AB1747" s="70">
        <v>75681</v>
      </c>
      <c r="AC1747" s="70">
        <v>90106.084715999998</v>
      </c>
      <c r="AD1747" s="70"/>
      <c r="AE1747" s="70"/>
      <c r="AF1747" s="70"/>
      <c r="AG1747" s="70"/>
      <c r="AH1747" s="70"/>
      <c r="AI1747" s="70"/>
      <c r="AJ1747" s="70"/>
      <c r="AK1747" s="70"/>
      <c r="AL1747" s="70"/>
      <c r="AM1747" s="70"/>
      <c r="AN1747" s="70">
        <v>75681</v>
      </c>
      <c r="AO1747" s="70">
        <v>90106.084715999998</v>
      </c>
    </row>
    <row r="1748" spans="1:41" x14ac:dyDescent="0.25">
      <c r="A1748" s="72">
        <v>20719</v>
      </c>
      <c r="B1748" s="70"/>
      <c r="C1748" s="70"/>
      <c r="D1748" s="70"/>
      <c r="E1748" s="70"/>
      <c r="F1748" s="70"/>
      <c r="G1748" s="70"/>
      <c r="H1748" s="70"/>
      <c r="I1748" s="70"/>
      <c r="J1748" s="70"/>
      <c r="K1748" s="70"/>
      <c r="L1748" s="70"/>
      <c r="M1748" s="70"/>
      <c r="N1748" s="70"/>
      <c r="O1748" s="70"/>
      <c r="P1748" s="70"/>
      <c r="Q1748" s="70"/>
      <c r="R1748" s="70">
        <v>84789</v>
      </c>
      <c r="S1748" s="70">
        <v>77085.708251999997</v>
      </c>
      <c r="T1748" s="70"/>
      <c r="U1748" s="70"/>
      <c r="V1748" s="70"/>
      <c r="W1748" s="70"/>
      <c r="X1748" s="70"/>
      <c r="Y1748" s="70"/>
      <c r="Z1748" s="70"/>
      <c r="AA1748" s="70"/>
      <c r="AB1748" s="70"/>
      <c r="AC1748" s="70"/>
      <c r="AD1748" s="70"/>
      <c r="AE1748" s="70"/>
      <c r="AF1748" s="70"/>
      <c r="AG1748" s="70"/>
      <c r="AH1748" s="70"/>
      <c r="AI1748" s="70"/>
      <c r="AJ1748" s="70"/>
      <c r="AK1748" s="70"/>
      <c r="AL1748" s="70"/>
      <c r="AM1748" s="70"/>
      <c r="AN1748" s="70">
        <v>84789</v>
      </c>
      <c r="AO1748" s="70">
        <v>77085.708251999997</v>
      </c>
    </row>
    <row r="1749" spans="1:41" x14ac:dyDescent="0.25">
      <c r="A1749" s="72">
        <v>20727</v>
      </c>
      <c r="B1749" s="70"/>
      <c r="C1749" s="70"/>
      <c r="D1749" s="70"/>
      <c r="E1749" s="70"/>
      <c r="F1749" s="70"/>
      <c r="G1749" s="70"/>
      <c r="H1749" s="70"/>
      <c r="I1749" s="70"/>
      <c r="J1749" s="70">
        <v>52427</v>
      </c>
      <c r="K1749" s="70">
        <v>43811.605468999995</v>
      </c>
      <c r="L1749" s="70"/>
      <c r="M1749" s="70"/>
      <c r="N1749" s="70"/>
      <c r="O1749" s="70"/>
      <c r="P1749" s="70"/>
      <c r="Q1749" s="70"/>
      <c r="R1749" s="70"/>
      <c r="S1749" s="70"/>
      <c r="T1749" s="70"/>
      <c r="U1749" s="70"/>
      <c r="V1749" s="70"/>
      <c r="W1749" s="70"/>
      <c r="X1749" s="70"/>
      <c r="Y1749" s="70"/>
      <c r="Z1749" s="70"/>
      <c r="AA1749" s="70"/>
      <c r="AB1749" s="70"/>
      <c r="AC1749" s="70"/>
      <c r="AD1749" s="70"/>
      <c r="AE1749" s="70"/>
      <c r="AF1749" s="70"/>
      <c r="AG1749" s="70"/>
      <c r="AH1749" s="70"/>
      <c r="AI1749" s="70"/>
      <c r="AJ1749" s="70"/>
      <c r="AK1749" s="70"/>
      <c r="AL1749" s="70"/>
      <c r="AM1749" s="70"/>
      <c r="AN1749" s="70">
        <v>52427</v>
      </c>
      <c r="AO1749" s="70">
        <v>43811.605468999995</v>
      </c>
    </row>
    <row r="1750" spans="1:41" x14ac:dyDescent="0.25">
      <c r="A1750" s="72">
        <v>20730</v>
      </c>
      <c r="B1750" s="70"/>
      <c r="C1750" s="70"/>
      <c r="D1750" s="70"/>
      <c r="E1750" s="70"/>
      <c r="F1750" s="70"/>
      <c r="G1750" s="70"/>
      <c r="H1750" s="70"/>
      <c r="I1750" s="70"/>
      <c r="J1750" s="70">
        <v>87450</v>
      </c>
      <c r="K1750" s="70">
        <v>81490.567871999985</v>
      </c>
      <c r="L1750" s="70"/>
      <c r="M1750" s="70"/>
      <c r="N1750" s="70"/>
      <c r="O1750" s="70"/>
      <c r="P1750" s="70"/>
      <c r="Q1750" s="70"/>
      <c r="R1750" s="70"/>
      <c r="S1750" s="70"/>
      <c r="T1750" s="70"/>
      <c r="U1750" s="70"/>
      <c r="V1750" s="70"/>
      <c r="W1750" s="70"/>
      <c r="X1750" s="70"/>
      <c r="Y1750" s="70"/>
      <c r="Z1750" s="70"/>
      <c r="AA1750" s="70"/>
      <c r="AB1750" s="70"/>
      <c r="AC1750" s="70"/>
      <c r="AD1750" s="70"/>
      <c r="AE1750" s="70"/>
      <c r="AF1750" s="70"/>
      <c r="AG1750" s="70"/>
      <c r="AH1750" s="70"/>
      <c r="AI1750" s="70"/>
      <c r="AJ1750" s="70"/>
      <c r="AK1750" s="70"/>
      <c r="AL1750" s="70"/>
      <c r="AM1750" s="70"/>
      <c r="AN1750" s="70">
        <v>87450</v>
      </c>
      <c r="AO1750" s="70">
        <v>81490.567871999985</v>
      </c>
    </row>
    <row r="1751" spans="1:41" x14ac:dyDescent="0.25">
      <c r="A1751" s="72">
        <v>20731</v>
      </c>
      <c r="B1751" s="70"/>
      <c r="C1751" s="70"/>
      <c r="D1751" s="70"/>
      <c r="E1751" s="70"/>
      <c r="F1751" s="70"/>
      <c r="G1751" s="70"/>
      <c r="H1751" s="70"/>
      <c r="I1751" s="70"/>
      <c r="J1751" s="70"/>
      <c r="K1751" s="70"/>
      <c r="L1751" s="70"/>
      <c r="M1751" s="70"/>
      <c r="N1751" s="70"/>
      <c r="O1751" s="70"/>
      <c r="P1751" s="70"/>
      <c r="Q1751" s="70"/>
      <c r="R1751" s="70">
        <v>79966</v>
      </c>
      <c r="S1751" s="70">
        <v>71691.417969000002</v>
      </c>
      <c r="T1751" s="70"/>
      <c r="U1751" s="70"/>
      <c r="V1751" s="70"/>
      <c r="W1751" s="70"/>
      <c r="X1751" s="70"/>
      <c r="Y1751" s="70"/>
      <c r="Z1751" s="70"/>
      <c r="AA1751" s="70"/>
      <c r="AB1751" s="70"/>
      <c r="AC1751" s="70"/>
      <c r="AD1751" s="70"/>
      <c r="AE1751" s="70"/>
      <c r="AF1751" s="70"/>
      <c r="AG1751" s="70"/>
      <c r="AH1751" s="70"/>
      <c r="AI1751" s="70"/>
      <c r="AJ1751" s="70"/>
      <c r="AK1751" s="70"/>
      <c r="AL1751" s="70"/>
      <c r="AM1751" s="70"/>
      <c r="AN1751" s="70">
        <v>79966</v>
      </c>
      <c r="AO1751" s="70">
        <v>71691.417969000002</v>
      </c>
    </row>
    <row r="1752" spans="1:41" x14ac:dyDescent="0.25">
      <c r="A1752" s="72">
        <v>20741</v>
      </c>
      <c r="B1752" s="70"/>
      <c r="C1752" s="70"/>
      <c r="D1752" s="70"/>
      <c r="E1752" s="70"/>
      <c r="F1752" s="70"/>
      <c r="G1752" s="70"/>
      <c r="H1752" s="70"/>
      <c r="I1752" s="70"/>
      <c r="J1752" s="70"/>
      <c r="K1752" s="70"/>
      <c r="L1752" s="70"/>
      <c r="M1752" s="70"/>
      <c r="N1752" s="70"/>
      <c r="O1752" s="70"/>
      <c r="P1752" s="70"/>
      <c r="Q1752" s="70"/>
      <c r="R1752" s="70"/>
      <c r="S1752" s="70"/>
      <c r="T1752" s="70"/>
      <c r="U1752" s="70"/>
      <c r="V1752" s="70">
        <v>98590</v>
      </c>
      <c r="W1752" s="70">
        <v>110719.53808700001</v>
      </c>
      <c r="X1752" s="70"/>
      <c r="Y1752" s="70"/>
      <c r="Z1752" s="70"/>
      <c r="AA1752" s="70"/>
      <c r="AB1752" s="70"/>
      <c r="AC1752" s="70"/>
      <c r="AD1752" s="70"/>
      <c r="AE1752" s="70"/>
      <c r="AF1752" s="70"/>
      <c r="AG1752" s="70"/>
      <c r="AH1752" s="70"/>
      <c r="AI1752" s="70"/>
      <c r="AJ1752" s="70"/>
      <c r="AK1752" s="70"/>
      <c r="AL1752" s="70"/>
      <c r="AM1752" s="70"/>
      <c r="AN1752" s="70">
        <v>98590</v>
      </c>
      <c r="AO1752" s="70">
        <v>110719.53808700001</v>
      </c>
    </row>
    <row r="1753" spans="1:41" x14ac:dyDescent="0.25">
      <c r="A1753" s="72">
        <v>20743</v>
      </c>
      <c r="B1753" s="70"/>
      <c r="C1753" s="70"/>
      <c r="D1753" s="70"/>
      <c r="E1753" s="70"/>
      <c r="F1753" s="70"/>
      <c r="G1753" s="70"/>
      <c r="H1753" s="70"/>
      <c r="I1753" s="70"/>
      <c r="J1753" s="70"/>
      <c r="K1753" s="70"/>
      <c r="L1753" s="70"/>
      <c r="M1753" s="70"/>
      <c r="N1753" s="70"/>
      <c r="O1753" s="70"/>
      <c r="P1753" s="70"/>
      <c r="Q1753" s="70"/>
      <c r="R1753" s="70"/>
      <c r="S1753" s="70"/>
      <c r="T1753" s="70"/>
      <c r="U1753" s="70"/>
      <c r="V1753" s="70">
        <v>91644</v>
      </c>
      <c r="W1753" s="70">
        <v>98801.037108999997</v>
      </c>
      <c r="X1753" s="70"/>
      <c r="Y1753" s="70"/>
      <c r="Z1753" s="70"/>
      <c r="AA1753" s="70"/>
      <c r="AB1753" s="70"/>
      <c r="AC1753" s="70"/>
      <c r="AD1753" s="70"/>
      <c r="AE1753" s="70"/>
      <c r="AF1753" s="70"/>
      <c r="AG1753" s="70"/>
      <c r="AH1753" s="70"/>
      <c r="AI1753" s="70"/>
      <c r="AJ1753" s="70"/>
      <c r="AK1753" s="70"/>
      <c r="AL1753" s="70"/>
      <c r="AM1753" s="70"/>
      <c r="AN1753" s="70">
        <v>91644</v>
      </c>
      <c r="AO1753" s="70">
        <v>98801.037108999997</v>
      </c>
    </row>
    <row r="1754" spans="1:41" x14ac:dyDescent="0.25">
      <c r="A1754" s="72">
        <v>20747</v>
      </c>
      <c r="B1754" s="70"/>
      <c r="C1754" s="70"/>
      <c r="D1754" s="70"/>
      <c r="E1754" s="70"/>
      <c r="F1754" s="70"/>
      <c r="G1754" s="70"/>
      <c r="H1754" s="70"/>
      <c r="I1754" s="70"/>
      <c r="J1754" s="70"/>
      <c r="K1754" s="70"/>
      <c r="L1754" s="70"/>
      <c r="M1754" s="70"/>
      <c r="N1754" s="70"/>
      <c r="O1754" s="70"/>
      <c r="P1754" s="70"/>
      <c r="Q1754" s="70"/>
      <c r="R1754" s="70"/>
      <c r="S1754" s="70"/>
      <c r="T1754" s="70"/>
      <c r="U1754" s="70"/>
      <c r="V1754" s="70"/>
      <c r="W1754" s="70"/>
      <c r="X1754" s="70"/>
      <c r="Y1754" s="70"/>
      <c r="Z1754" s="70"/>
      <c r="AA1754" s="70"/>
      <c r="AB1754" s="70">
        <v>77722</v>
      </c>
      <c r="AC1754" s="70">
        <v>104192.07421799999</v>
      </c>
      <c r="AD1754" s="70"/>
      <c r="AE1754" s="70"/>
      <c r="AF1754" s="70"/>
      <c r="AG1754" s="70"/>
      <c r="AH1754" s="70"/>
      <c r="AI1754" s="70"/>
      <c r="AJ1754" s="70"/>
      <c r="AK1754" s="70"/>
      <c r="AL1754" s="70"/>
      <c r="AM1754" s="70"/>
      <c r="AN1754" s="70">
        <v>77722</v>
      </c>
      <c r="AO1754" s="70">
        <v>104192.07421799999</v>
      </c>
    </row>
    <row r="1755" spans="1:41" x14ac:dyDescent="0.25">
      <c r="A1755" s="72">
        <v>20749</v>
      </c>
      <c r="B1755" s="70"/>
      <c r="C1755" s="70"/>
      <c r="D1755" s="70"/>
      <c r="E1755" s="70"/>
      <c r="F1755" s="70"/>
      <c r="G1755" s="70"/>
      <c r="H1755" s="70"/>
      <c r="I1755" s="70"/>
      <c r="J1755" s="70"/>
      <c r="K1755" s="70"/>
      <c r="L1755" s="70"/>
      <c r="M1755" s="70"/>
      <c r="N1755" s="70"/>
      <c r="O1755" s="70"/>
      <c r="P1755" s="70"/>
      <c r="Q1755" s="70"/>
      <c r="R1755" s="70"/>
      <c r="S1755" s="70"/>
      <c r="T1755" s="70"/>
      <c r="U1755" s="70"/>
      <c r="V1755" s="70"/>
      <c r="W1755" s="70"/>
      <c r="X1755" s="70"/>
      <c r="Y1755" s="70"/>
      <c r="Z1755" s="70"/>
      <c r="AA1755" s="70"/>
      <c r="AB1755" s="70">
        <v>124792</v>
      </c>
      <c r="AC1755" s="70">
        <v>125591.12109300001</v>
      </c>
      <c r="AD1755" s="70"/>
      <c r="AE1755" s="70"/>
      <c r="AF1755" s="70"/>
      <c r="AG1755" s="70"/>
      <c r="AH1755" s="70"/>
      <c r="AI1755" s="70"/>
      <c r="AJ1755" s="70"/>
      <c r="AK1755" s="70"/>
      <c r="AL1755" s="70"/>
      <c r="AM1755" s="70"/>
      <c r="AN1755" s="70">
        <v>124792</v>
      </c>
      <c r="AO1755" s="70">
        <v>125591.12109300001</v>
      </c>
    </row>
    <row r="1756" spans="1:41" x14ac:dyDescent="0.25">
      <c r="A1756" s="72">
        <v>20755</v>
      </c>
      <c r="B1756" s="70"/>
      <c r="C1756" s="70"/>
      <c r="D1756" s="70"/>
      <c r="E1756" s="70"/>
      <c r="F1756" s="70"/>
      <c r="G1756" s="70"/>
      <c r="H1756" s="70"/>
      <c r="I1756" s="70"/>
      <c r="J1756" s="70"/>
      <c r="K1756" s="70"/>
      <c r="L1756" s="70"/>
      <c r="M1756" s="70"/>
      <c r="N1756" s="70"/>
      <c r="O1756" s="70"/>
      <c r="P1756" s="70"/>
      <c r="Q1756" s="70"/>
      <c r="R1756" s="70"/>
      <c r="S1756" s="70"/>
      <c r="T1756" s="70"/>
      <c r="U1756" s="70"/>
      <c r="V1756" s="70"/>
      <c r="W1756" s="70"/>
      <c r="X1756" s="70"/>
      <c r="Y1756" s="70"/>
      <c r="Z1756" s="70"/>
      <c r="AA1756" s="70"/>
      <c r="AB1756" s="70">
        <v>78240</v>
      </c>
      <c r="AC1756" s="70">
        <v>82837.830077999999</v>
      </c>
      <c r="AD1756" s="70"/>
      <c r="AE1756" s="70"/>
      <c r="AF1756" s="70"/>
      <c r="AG1756" s="70"/>
      <c r="AH1756" s="70"/>
      <c r="AI1756" s="70"/>
      <c r="AJ1756" s="70"/>
      <c r="AK1756" s="70"/>
      <c r="AL1756" s="70"/>
      <c r="AM1756" s="70"/>
      <c r="AN1756" s="70">
        <v>78240</v>
      </c>
      <c r="AO1756" s="70">
        <v>82837.830077999999</v>
      </c>
    </row>
    <row r="1757" spans="1:41" x14ac:dyDescent="0.25">
      <c r="A1757" s="72">
        <v>20775</v>
      </c>
      <c r="B1757" s="70"/>
      <c r="C1757" s="70"/>
      <c r="D1757" s="70"/>
      <c r="E1757" s="70"/>
      <c r="F1757" s="70"/>
      <c r="G1757" s="70"/>
      <c r="H1757" s="70"/>
      <c r="I1757" s="70"/>
      <c r="J1757" s="70"/>
      <c r="K1757" s="70"/>
      <c r="L1757" s="70"/>
      <c r="M1757" s="70"/>
      <c r="N1757" s="70">
        <v>8400</v>
      </c>
      <c r="O1757" s="70">
        <v>7519.8895920000004</v>
      </c>
      <c r="P1757" s="70"/>
      <c r="Q1757" s="70"/>
      <c r="R1757" s="70"/>
      <c r="S1757" s="70"/>
      <c r="T1757" s="70"/>
      <c r="U1757" s="70"/>
      <c r="V1757" s="70"/>
      <c r="W1757" s="70"/>
      <c r="X1757" s="70"/>
      <c r="Y1757" s="70"/>
      <c r="Z1757" s="70"/>
      <c r="AA1757" s="70"/>
      <c r="AB1757" s="70"/>
      <c r="AC1757" s="70"/>
      <c r="AD1757" s="70"/>
      <c r="AE1757" s="70"/>
      <c r="AF1757" s="70"/>
      <c r="AG1757" s="70"/>
      <c r="AH1757" s="70"/>
      <c r="AI1757" s="70"/>
      <c r="AJ1757" s="70"/>
      <c r="AK1757" s="70"/>
      <c r="AL1757" s="70"/>
      <c r="AM1757" s="70"/>
      <c r="AN1757" s="70">
        <v>8400</v>
      </c>
      <c r="AO1757" s="70">
        <v>7519.8895920000004</v>
      </c>
    </row>
    <row r="1758" spans="1:41" x14ac:dyDescent="0.25">
      <c r="A1758" s="72">
        <v>20781</v>
      </c>
      <c r="B1758" s="70"/>
      <c r="C1758" s="70"/>
      <c r="D1758" s="70"/>
      <c r="E1758" s="70"/>
      <c r="F1758" s="70"/>
      <c r="G1758" s="70"/>
      <c r="H1758" s="70"/>
      <c r="I1758" s="70"/>
      <c r="J1758" s="70"/>
      <c r="K1758" s="70"/>
      <c r="L1758" s="70"/>
      <c r="M1758" s="70"/>
      <c r="N1758" s="70"/>
      <c r="O1758" s="70"/>
      <c r="P1758" s="70"/>
      <c r="Q1758" s="70"/>
      <c r="R1758" s="70"/>
      <c r="S1758" s="70"/>
      <c r="T1758" s="70"/>
      <c r="U1758" s="70"/>
      <c r="V1758" s="70"/>
      <c r="W1758" s="70"/>
      <c r="X1758" s="70"/>
      <c r="Y1758" s="70"/>
      <c r="Z1758" s="70"/>
      <c r="AA1758" s="70"/>
      <c r="AB1758" s="70">
        <v>87684</v>
      </c>
      <c r="AC1758" s="70">
        <v>80609.461914</v>
      </c>
      <c r="AD1758" s="70"/>
      <c r="AE1758" s="70"/>
      <c r="AF1758" s="70"/>
      <c r="AG1758" s="70"/>
      <c r="AH1758" s="70"/>
      <c r="AI1758" s="70"/>
      <c r="AJ1758" s="70"/>
      <c r="AK1758" s="70"/>
      <c r="AL1758" s="70"/>
      <c r="AM1758" s="70"/>
      <c r="AN1758" s="70">
        <v>87684</v>
      </c>
      <c r="AO1758" s="70">
        <v>80609.461914</v>
      </c>
    </row>
    <row r="1759" spans="1:41" x14ac:dyDescent="0.25">
      <c r="A1759" s="72">
        <v>20782</v>
      </c>
      <c r="B1759" s="70"/>
      <c r="C1759" s="70"/>
      <c r="D1759" s="70"/>
      <c r="E1759" s="70"/>
      <c r="F1759" s="70"/>
      <c r="G1759" s="70"/>
      <c r="H1759" s="70"/>
      <c r="I1759" s="70"/>
      <c r="J1759" s="70"/>
      <c r="K1759" s="70"/>
      <c r="L1759" s="70"/>
      <c r="M1759" s="70"/>
      <c r="N1759" s="70"/>
      <c r="O1759" s="70"/>
      <c r="P1759" s="70"/>
      <c r="Q1759" s="70"/>
      <c r="R1759" s="70"/>
      <c r="S1759" s="70"/>
      <c r="T1759" s="70"/>
      <c r="U1759" s="70"/>
      <c r="V1759" s="70"/>
      <c r="W1759" s="70"/>
      <c r="X1759" s="70"/>
      <c r="Y1759" s="70"/>
      <c r="Z1759" s="70"/>
      <c r="AA1759" s="70"/>
      <c r="AB1759" s="70">
        <v>77538</v>
      </c>
      <c r="AC1759" s="70">
        <v>82609.129394000003</v>
      </c>
      <c r="AD1759" s="70"/>
      <c r="AE1759" s="70"/>
      <c r="AF1759" s="70"/>
      <c r="AG1759" s="70"/>
      <c r="AH1759" s="70"/>
      <c r="AI1759" s="70"/>
      <c r="AJ1759" s="70"/>
      <c r="AK1759" s="70"/>
      <c r="AL1759" s="70"/>
      <c r="AM1759" s="70"/>
      <c r="AN1759" s="70">
        <v>77538</v>
      </c>
      <c r="AO1759" s="70">
        <v>82609.129394000003</v>
      </c>
    </row>
    <row r="1760" spans="1:41" x14ac:dyDescent="0.25">
      <c r="A1760" s="72">
        <v>20789</v>
      </c>
      <c r="B1760" s="70"/>
      <c r="C1760" s="70"/>
      <c r="D1760" s="70"/>
      <c r="E1760" s="70"/>
      <c r="F1760" s="70"/>
      <c r="G1760" s="70"/>
      <c r="H1760" s="70"/>
      <c r="I1760" s="70"/>
      <c r="J1760" s="70"/>
      <c r="K1760" s="70"/>
      <c r="L1760" s="70"/>
      <c r="M1760" s="70"/>
      <c r="N1760" s="70"/>
      <c r="O1760" s="70"/>
      <c r="P1760" s="70"/>
      <c r="Q1760" s="70"/>
      <c r="R1760" s="70"/>
      <c r="S1760" s="70"/>
      <c r="T1760" s="70"/>
      <c r="U1760" s="70"/>
      <c r="V1760" s="70">
        <v>96705</v>
      </c>
      <c r="W1760" s="70">
        <v>104018.279297</v>
      </c>
      <c r="X1760" s="70"/>
      <c r="Y1760" s="70"/>
      <c r="Z1760" s="70"/>
      <c r="AA1760" s="70"/>
      <c r="AB1760" s="70"/>
      <c r="AC1760" s="70"/>
      <c r="AD1760" s="70"/>
      <c r="AE1760" s="70"/>
      <c r="AF1760" s="70"/>
      <c r="AG1760" s="70"/>
      <c r="AH1760" s="70"/>
      <c r="AI1760" s="70"/>
      <c r="AJ1760" s="70"/>
      <c r="AK1760" s="70"/>
      <c r="AL1760" s="70"/>
      <c r="AM1760" s="70"/>
      <c r="AN1760" s="70">
        <v>96705</v>
      </c>
      <c r="AO1760" s="70">
        <v>104018.279297</v>
      </c>
    </row>
    <row r="1761" spans="1:41" x14ac:dyDescent="0.25">
      <c r="A1761" s="72">
        <v>20790</v>
      </c>
      <c r="B1761" s="70"/>
      <c r="C1761" s="70"/>
      <c r="D1761" s="70"/>
      <c r="E1761" s="70"/>
      <c r="F1761" s="70"/>
      <c r="G1761" s="70"/>
      <c r="H1761" s="70"/>
      <c r="I1761" s="70"/>
      <c r="J1761" s="70"/>
      <c r="K1761" s="70"/>
      <c r="L1761" s="70"/>
      <c r="M1761" s="70"/>
      <c r="N1761" s="70"/>
      <c r="O1761" s="70"/>
      <c r="P1761" s="70"/>
      <c r="Q1761" s="70"/>
      <c r="R1761" s="70"/>
      <c r="S1761" s="70"/>
      <c r="T1761" s="70"/>
      <c r="U1761" s="70"/>
      <c r="V1761" s="70">
        <v>106659</v>
      </c>
      <c r="W1761" s="70">
        <v>116356.201172</v>
      </c>
      <c r="X1761" s="70"/>
      <c r="Y1761" s="70"/>
      <c r="Z1761" s="70"/>
      <c r="AA1761" s="70"/>
      <c r="AB1761" s="70"/>
      <c r="AC1761" s="70"/>
      <c r="AD1761" s="70"/>
      <c r="AE1761" s="70"/>
      <c r="AF1761" s="70"/>
      <c r="AG1761" s="70"/>
      <c r="AH1761" s="70"/>
      <c r="AI1761" s="70"/>
      <c r="AJ1761" s="70"/>
      <c r="AK1761" s="70"/>
      <c r="AL1761" s="70"/>
      <c r="AM1761" s="70"/>
      <c r="AN1761" s="70">
        <v>106659</v>
      </c>
      <c r="AO1761" s="70">
        <v>116356.201172</v>
      </c>
    </row>
    <row r="1762" spans="1:41" x14ac:dyDescent="0.25">
      <c r="A1762" s="72">
        <v>20840</v>
      </c>
      <c r="B1762" s="70"/>
      <c r="C1762" s="70"/>
      <c r="D1762" s="70"/>
      <c r="E1762" s="70"/>
      <c r="F1762" s="70"/>
      <c r="G1762" s="70"/>
      <c r="H1762" s="70"/>
      <c r="I1762" s="70"/>
      <c r="J1762" s="70"/>
      <c r="K1762" s="70"/>
      <c r="L1762" s="70"/>
      <c r="M1762" s="70"/>
      <c r="N1762" s="70">
        <v>24300</v>
      </c>
      <c r="O1762" s="70">
        <v>33931.960418999995</v>
      </c>
      <c r="P1762" s="70"/>
      <c r="Q1762" s="70"/>
      <c r="R1762" s="70"/>
      <c r="S1762" s="70"/>
      <c r="T1762" s="70"/>
      <c r="U1762" s="70"/>
      <c r="V1762" s="70"/>
      <c r="W1762" s="70"/>
      <c r="X1762" s="70"/>
      <c r="Y1762" s="70"/>
      <c r="Z1762" s="70"/>
      <c r="AA1762" s="70"/>
      <c r="AB1762" s="70"/>
      <c r="AC1762" s="70"/>
      <c r="AD1762" s="70"/>
      <c r="AE1762" s="70"/>
      <c r="AF1762" s="70"/>
      <c r="AG1762" s="70"/>
      <c r="AH1762" s="70"/>
      <c r="AI1762" s="70"/>
      <c r="AJ1762" s="70"/>
      <c r="AK1762" s="70"/>
      <c r="AL1762" s="70"/>
      <c r="AM1762" s="70"/>
      <c r="AN1762" s="70">
        <v>24300</v>
      </c>
      <c r="AO1762" s="70">
        <v>33931.960418999995</v>
      </c>
    </row>
    <row r="1763" spans="1:41" x14ac:dyDescent="0.25">
      <c r="A1763" s="72">
        <v>20848</v>
      </c>
      <c r="B1763" s="70"/>
      <c r="C1763" s="70"/>
      <c r="D1763" s="70"/>
      <c r="E1763" s="70"/>
      <c r="F1763" s="70"/>
      <c r="G1763" s="70"/>
      <c r="H1763" s="70"/>
      <c r="I1763" s="70"/>
      <c r="J1763" s="70"/>
      <c r="K1763" s="70"/>
      <c r="L1763" s="70"/>
      <c r="M1763" s="70"/>
      <c r="N1763" s="70">
        <v>37500</v>
      </c>
      <c r="O1763" s="70">
        <v>10603.497010999999</v>
      </c>
      <c r="P1763" s="70"/>
      <c r="Q1763" s="70"/>
      <c r="R1763" s="70"/>
      <c r="S1763" s="70"/>
      <c r="T1763" s="70"/>
      <c r="U1763" s="70"/>
      <c r="V1763" s="70"/>
      <c r="W1763" s="70"/>
      <c r="X1763" s="70"/>
      <c r="Y1763" s="70"/>
      <c r="Z1763" s="70"/>
      <c r="AA1763" s="70"/>
      <c r="AB1763" s="70"/>
      <c r="AC1763" s="70"/>
      <c r="AD1763" s="70"/>
      <c r="AE1763" s="70"/>
      <c r="AF1763" s="70"/>
      <c r="AG1763" s="70"/>
      <c r="AH1763" s="70"/>
      <c r="AI1763" s="70"/>
      <c r="AJ1763" s="70"/>
      <c r="AK1763" s="70"/>
      <c r="AL1763" s="70"/>
      <c r="AM1763" s="70"/>
      <c r="AN1763" s="70">
        <v>37500</v>
      </c>
      <c r="AO1763" s="70">
        <v>10603.497010999999</v>
      </c>
    </row>
    <row r="1764" spans="1:41" x14ac:dyDescent="0.25">
      <c r="A1764" s="72">
        <v>20856</v>
      </c>
      <c r="B1764" s="70"/>
      <c r="C1764" s="70"/>
      <c r="D1764" s="70"/>
      <c r="E1764" s="70"/>
      <c r="F1764" s="70"/>
      <c r="G1764" s="70"/>
      <c r="H1764" s="70"/>
      <c r="I1764" s="70"/>
      <c r="J1764" s="70"/>
      <c r="K1764" s="70"/>
      <c r="L1764" s="70"/>
      <c r="M1764" s="70"/>
      <c r="N1764" s="70">
        <v>5300</v>
      </c>
      <c r="O1764" s="70">
        <v>6241.9283400000004</v>
      </c>
      <c r="P1764" s="70"/>
      <c r="Q1764" s="70"/>
      <c r="R1764" s="70"/>
      <c r="S1764" s="70"/>
      <c r="T1764" s="70"/>
      <c r="U1764" s="70"/>
      <c r="V1764" s="70"/>
      <c r="W1764" s="70"/>
      <c r="X1764" s="70"/>
      <c r="Y1764" s="70"/>
      <c r="Z1764" s="70"/>
      <c r="AA1764" s="70"/>
      <c r="AB1764" s="70"/>
      <c r="AC1764" s="70"/>
      <c r="AD1764" s="70"/>
      <c r="AE1764" s="70"/>
      <c r="AF1764" s="70"/>
      <c r="AG1764" s="70"/>
      <c r="AH1764" s="70"/>
      <c r="AI1764" s="70"/>
      <c r="AJ1764" s="70"/>
      <c r="AK1764" s="70"/>
      <c r="AL1764" s="70"/>
      <c r="AM1764" s="70"/>
      <c r="AN1764" s="70">
        <v>5300</v>
      </c>
      <c r="AO1764" s="70">
        <v>6241.9283400000004</v>
      </c>
    </row>
    <row r="1765" spans="1:41" x14ac:dyDescent="0.25">
      <c r="A1765" s="72">
        <v>20923</v>
      </c>
      <c r="B1765" s="70"/>
      <c r="C1765" s="70"/>
      <c r="D1765" s="70"/>
      <c r="E1765" s="70"/>
      <c r="F1765" s="70"/>
      <c r="G1765" s="70"/>
      <c r="H1765" s="70"/>
      <c r="I1765" s="70"/>
      <c r="J1765" s="70"/>
      <c r="K1765" s="70"/>
      <c r="L1765" s="70"/>
      <c r="M1765" s="70"/>
      <c r="N1765" s="70">
        <v>6300</v>
      </c>
      <c r="O1765" s="70">
        <v>7036.9778020000003</v>
      </c>
      <c r="P1765" s="70"/>
      <c r="Q1765" s="70"/>
      <c r="R1765" s="70"/>
      <c r="S1765" s="70"/>
      <c r="T1765" s="70"/>
      <c r="U1765" s="70"/>
      <c r="V1765" s="70"/>
      <c r="W1765" s="70"/>
      <c r="X1765" s="70"/>
      <c r="Y1765" s="70"/>
      <c r="Z1765" s="70"/>
      <c r="AA1765" s="70"/>
      <c r="AB1765" s="70"/>
      <c r="AC1765" s="70"/>
      <c r="AD1765" s="70"/>
      <c r="AE1765" s="70"/>
      <c r="AF1765" s="70"/>
      <c r="AG1765" s="70"/>
      <c r="AH1765" s="70"/>
      <c r="AI1765" s="70"/>
      <c r="AJ1765" s="70"/>
      <c r="AK1765" s="70"/>
      <c r="AL1765" s="70"/>
      <c r="AM1765" s="70"/>
      <c r="AN1765" s="70">
        <v>6300</v>
      </c>
      <c r="AO1765" s="70">
        <v>7036.9778020000003</v>
      </c>
    </row>
    <row r="1766" spans="1:41" x14ac:dyDescent="0.25">
      <c r="A1766" s="72">
        <v>20948</v>
      </c>
      <c r="B1766" s="70"/>
      <c r="C1766" s="70"/>
      <c r="D1766" s="70"/>
      <c r="E1766" s="70"/>
      <c r="F1766" s="70"/>
      <c r="G1766" s="70"/>
      <c r="H1766" s="70"/>
      <c r="I1766" s="70"/>
      <c r="J1766" s="70"/>
      <c r="K1766" s="70"/>
      <c r="L1766" s="70"/>
      <c r="M1766" s="70"/>
      <c r="N1766" s="70"/>
      <c r="O1766" s="70"/>
      <c r="P1766" s="70"/>
      <c r="Q1766" s="70"/>
      <c r="R1766" s="70"/>
      <c r="S1766" s="70"/>
      <c r="T1766" s="70"/>
      <c r="U1766" s="70"/>
      <c r="V1766" s="70"/>
      <c r="W1766" s="70"/>
      <c r="X1766" s="70"/>
      <c r="Y1766" s="70"/>
      <c r="Z1766" s="70"/>
      <c r="AA1766" s="70"/>
      <c r="AB1766" s="70">
        <v>13661</v>
      </c>
      <c r="AC1766" s="70">
        <v>13340.984718</v>
      </c>
      <c r="AD1766" s="70"/>
      <c r="AE1766" s="70"/>
      <c r="AF1766" s="70"/>
      <c r="AG1766" s="70"/>
      <c r="AH1766" s="70"/>
      <c r="AI1766" s="70"/>
      <c r="AJ1766" s="70"/>
      <c r="AK1766" s="70"/>
      <c r="AL1766" s="70"/>
      <c r="AM1766" s="70"/>
      <c r="AN1766" s="70">
        <v>13661</v>
      </c>
      <c r="AO1766" s="70">
        <v>13340.984718</v>
      </c>
    </row>
    <row r="1767" spans="1:41" x14ac:dyDescent="0.25">
      <c r="A1767" s="72">
        <v>20979</v>
      </c>
      <c r="B1767" s="70"/>
      <c r="C1767" s="70"/>
      <c r="D1767" s="70"/>
      <c r="E1767" s="70"/>
      <c r="F1767" s="70"/>
      <c r="G1767" s="70"/>
      <c r="H1767" s="70"/>
      <c r="I1767" s="70"/>
      <c r="J1767" s="70"/>
      <c r="K1767" s="70"/>
      <c r="L1767" s="70"/>
      <c r="M1767" s="70"/>
      <c r="N1767" s="70"/>
      <c r="O1767" s="70"/>
      <c r="P1767" s="70"/>
      <c r="Q1767" s="70"/>
      <c r="R1767" s="70"/>
      <c r="S1767" s="70"/>
      <c r="T1767" s="70"/>
      <c r="U1767" s="70"/>
      <c r="V1767" s="70"/>
      <c r="W1767" s="70"/>
      <c r="X1767" s="70"/>
      <c r="Y1767" s="70"/>
      <c r="Z1767" s="70"/>
      <c r="AA1767" s="70"/>
      <c r="AB1767" s="70"/>
      <c r="AC1767" s="70"/>
      <c r="AD1767" s="70"/>
      <c r="AE1767" s="70"/>
      <c r="AF1767" s="70"/>
      <c r="AG1767" s="70"/>
      <c r="AH1767" s="70"/>
      <c r="AI1767" s="70"/>
      <c r="AJ1767" s="70">
        <v>8900</v>
      </c>
      <c r="AK1767" s="70">
        <v>17645.766327000001</v>
      </c>
      <c r="AL1767" s="70"/>
      <c r="AM1767" s="70"/>
      <c r="AN1767" s="70">
        <v>8900</v>
      </c>
      <c r="AO1767" s="70">
        <v>17645.766327000001</v>
      </c>
    </row>
    <row r="1768" spans="1:41" x14ac:dyDescent="0.25">
      <c r="A1768" s="72">
        <v>21120</v>
      </c>
      <c r="B1768" s="70"/>
      <c r="C1768" s="70"/>
      <c r="D1768" s="70"/>
      <c r="E1768" s="70"/>
      <c r="F1768" s="70"/>
      <c r="G1768" s="70"/>
      <c r="H1768" s="70"/>
      <c r="I1768" s="70"/>
      <c r="J1768" s="70"/>
      <c r="K1768" s="70"/>
      <c r="L1768" s="70"/>
      <c r="M1768" s="70"/>
      <c r="N1768" s="70"/>
      <c r="O1768" s="70"/>
      <c r="P1768" s="70"/>
      <c r="Q1768" s="70"/>
      <c r="R1768" s="70"/>
      <c r="S1768" s="70"/>
      <c r="T1768" s="70"/>
      <c r="U1768" s="70"/>
      <c r="V1768" s="70"/>
      <c r="W1768" s="70"/>
      <c r="X1768" s="70"/>
      <c r="Y1768" s="70"/>
      <c r="Z1768" s="70"/>
      <c r="AA1768" s="70"/>
      <c r="AB1768" s="70"/>
      <c r="AC1768" s="70"/>
      <c r="AD1768" s="70"/>
      <c r="AE1768" s="70"/>
      <c r="AF1768" s="70"/>
      <c r="AG1768" s="70"/>
      <c r="AH1768" s="70"/>
      <c r="AI1768" s="70"/>
      <c r="AJ1768" s="70"/>
      <c r="AK1768" s="70"/>
      <c r="AL1768" s="70">
        <v>2028</v>
      </c>
      <c r="AM1768" s="70">
        <v>3852.3224519999999</v>
      </c>
      <c r="AN1768" s="70">
        <v>2028</v>
      </c>
      <c r="AO1768" s="70">
        <v>3852.3224519999999</v>
      </c>
    </row>
    <row r="1769" spans="1:41" x14ac:dyDescent="0.25">
      <c r="A1769" s="72">
        <v>21124</v>
      </c>
      <c r="B1769" s="70"/>
      <c r="C1769" s="70"/>
      <c r="D1769" s="70"/>
      <c r="E1769" s="70"/>
      <c r="F1769" s="70"/>
      <c r="G1769" s="70"/>
      <c r="H1769" s="70"/>
      <c r="I1769" s="70"/>
      <c r="J1769" s="70"/>
      <c r="K1769" s="70"/>
      <c r="L1769" s="70"/>
      <c r="M1769" s="70"/>
      <c r="N1769" s="70"/>
      <c r="O1769" s="70"/>
      <c r="P1769" s="70"/>
      <c r="Q1769" s="70"/>
      <c r="R1769" s="70"/>
      <c r="S1769" s="70"/>
      <c r="T1769" s="70"/>
      <c r="U1769" s="70"/>
      <c r="V1769" s="70"/>
      <c r="W1769" s="70"/>
      <c r="X1769" s="70"/>
      <c r="Y1769" s="70"/>
      <c r="Z1769" s="70"/>
      <c r="AA1769" s="70"/>
      <c r="AB1769" s="70"/>
      <c r="AC1769" s="70"/>
      <c r="AD1769" s="70"/>
      <c r="AE1769" s="70"/>
      <c r="AF1769" s="70"/>
      <c r="AG1769" s="70"/>
      <c r="AH1769" s="70"/>
      <c r="AI1769" s="70"/>
      <c r="AJ1769" s="70"/>
      <c r="AK1769" s="70"/>
      <c r="AL1769" s="70">
        <v>1800</v>
      </c>
      <c r="AM1769" s="70">
        <v>2178.1912259999999</v>
      </c>
      <c r="AN1769" s="70">
        <v>1800</v>
      </c>
      <c r="AO1769" s="70">
        <v>2178.1912259999999</v>
      </c>
    </row>
    <row r="1770" spans="1:41" x14ac:dyDescent="0.25">
      <c r="A1770" s="72">
        <v>21143</v>
      </c>
      <c r="B1770" s="70"/>
      <c r="C1770" s="70"/>
      <c r="D1770" s="70"/>
      <c r="E1770" s="70"/>
      <c r="F1770" s="70"/>
      <c r="G1770" s="70"/>
      <c r="H1770" s="70"/>
      <c r="I1770" s="70"/>
      <c r="J1770" s="70"/>
      <c r="K1770" s="70"/>
      <c r="L1770" s="70"/>
      <c r="M1770" s="70"/>
      <c r="N1770" s="70"/>
      <c r="O1770" s="70"/>
      <c r="P1770" s="70"/>
      <c r="Q1770" s="70"/>
      <c r="R1770" s="70"/>
      <c r="S1770" s="70"/>
      <c r="T1770" s="70"/>
      <c r="U1770" s="70"/>
      <c r="V1770" s="70"/>
      <c r="W1770" s="70"/>
      <c r="X1770" s="70"/>
      <c r="Y1770" s="70"/>
      <c r="Z1770" s="70"/>
      <c r="AA1770" s="70"/>
      <c r="AB1770" s="70"/>
      <c r="AC1770" s="70"/>
      <c r="AD1770" s="70"/>
      <c r="AE1770" s="70"/>
      <c r="AF1770" s="70"/>
      <c r="AG1770" s="70"/>
      <c r="AH1770" s="70"/>
      <c r="AI1770" s="70"/>
      <c r="AJ1770" s="70"/>
      <c r="AK1770" s="70"/>
      <c r="AL1770" s="70">
        <v>2200</v>
      </c>
      <c r="AM1770" s="70">
        <v>188.5881</v>
      </c>
      <c r="AN1770" s="70">
        <v>2200</v>
      </c>
      <c r="AO1770" s="70">
        <v>188.5881</v>
      </c>
    </row>
    <row r="1771" spans="1:41" x14ac:dyDescent="0.25">
      <c r="A1771" s="72">
        <v>21291</v>
      </c>
      <c r="B1771" s="70"/>
      <c r="C1771" s="70"/>
      <c r="D1771" s="70"/>
      <c r="E1771" s="70"/>
      <c r="F1771" s="70"/>
      <c r="G1771" s="70"/>
      <c r="H1771" s="70"/>
      <c r="I1771" s="70"/>
      <c r="J1771" s="70"/>
      <c r="K1771" s="70"/>
      <c r="L1771" s="70"/>
      <c r="M1771" s="70"/>
      <c r="N1771" s="70"/>
      <c r="O1771" s="70"/>
      <c r="P1771" s="70"/>
      <c r="Q1771" s="70"/>
      <c r="R1771" s="70"/>
      <c r="S1771" s="70"/>
      <c r="T1771" s="70"/>
      <c r="U1771" s="70"/>
      <c r="V1771" s="70"/>
      <c r="W1771" s="70"/>
      <c r="X1771" s="70"/>
      <c r="Y1771" s="70"/>
      <c r="Z1771" s="70"/>
      <c r="AA1771" s="70"/>
      <c r="AB1771" s="70"/>
      <c r="AC1771" s="70"/>
      <c r="AD1771" s="70"/>
      <c r="AE1771" s="70"/>
      <c r="AF1771" s="70"/>
      <c r="AG1771" s="70"/>
      <c r="AH1771" s="70"/>
      <c r="AI1771" s="70"/>
      <c r="AJ1771" s="70"/>
      <c r="AK1771" s="70"/>
      <c r="AL1771" s="70">
        <v>8900</v>
      </c>
      <c r="AM1771" s="70">
        <v>7775.3921210000008</v>
      </c>
      <c r="AN1771" s="70">
        <v>8900</v>
      </c>
      <c r="AO1771" s="70">
        <v>7775.3921210000008</v>
      </c>
    </row>
    <row r="1772" spans="1:41" x14ac:dyDescent="0.25">
      <c r="A1772" s="72">
        <v>21296</v>
      </c>
      <c r="B1772" s="70"/>
      <c r="C1772" s="70"/>
      <c r="D1772" s="70"/>
      <c r="E1772" s="70"/>
      <c r="F1772" s="70"/>
      <c r="G1772" s="70"/>
      <c r="H1772" s="70"/>
      <c r="I1772" s="70"/>
      <c r="J1772" s="70"/>
      <c r="K1772" s="70"/>
      <c r="L1772" s="70"/>
      <c r="M1772" s="70"/>
      <c r="N1772" s="70"/>
      <c r="O1772" s="70"/>
      <c r="P1772" s="70"/>
      <c r="Q1772" s="70"/>
      <c r="R1772" s="70"/>
      <c r="S1772" s="70"/>
      <c r="T1772" s="70"/>
      <c r="U1772" s="70"/>
      <c r="V1772" s="70"/>
      <c r="W1772" s="70"/>
      <c r="X1772" s="70"/>
      <c r="Y1772" s="70"/>
      <c r="Z1772" s="70"/>
      <c r="AA1772" s="70"/>
      <c r="AB1772" s="70">
        <v>3102</v>
      </c>
      <c r="AC1772" s="70">
        <v>5627.6612509999995</v>
      </c>
      <c r="AD1772" s="70"/>
      <c r="AE1772" s="70"/>
      <c r="AF1772" s="70"/>
      <c r="AG1772" s="70"/>
      <c r="AH1772" s="70"/>
      <c r="AI1772" s="70"/>
      <c r="AJ1772" s="70"/>
      <c r="AK1772" s="70"/>
      <c r="AL1772" s="70"/>
      <c r="AM1772" s="70"/>
      <c r="AN1772" s="70">
        <v>3102</v>
      </c>
      <c r="AO1772" s="70">
        <v>5627.6612509999995</v>
      </c>
    </row>
    <row r="1773" spans="1:41" x14ac:dyDescent="0.25">
      <c r="A1773" s="72">
        <v>21310</v>
      </c>
      <c r="B1773" s="70"/>
      <c r="C1773" s="70"/>
      <c r="D1773" s="70"/>
      <c r="E1773" s="70"/>
      <c r="F1773" s="70"/>
      <c r="G1773" s="70"/>
      <c r="H1773" s="70"/>
      <c r="I1773" s="70"/>
      <c r="J1773" s="70"/>
      <c r="K1773" s="70"/>
      <c r="L1773" s="70"/>
      <c r="M1773" s="70"/>
      <c r="N1773" s="70"/>
      <c r="O1773" s="70"/>
      <c r="P1773" s="70"/>
      <c r="Q1773" s="70"/>
      <c r="R1773" s="70"/>
      <c r="S1773" s="70"/>
      <c r="T1773" s="70"/>
      <c r="U1773" s="70"/>
      <c r="V1773" s="70"/>
      <c r="W1773" s="70"/>
      <c r="X1773" s="70"/>
      <c r="Y1773" s="70"/>
      <c r="Z1773" s="70"/>
      <c r="AA1773" s="70"/>
      <c r="AB1773" s="70"/>
      <c r="AC1773" s="70"/>
      <c r="AD1773" s="70"/>
      <c r="AE1773" s="70"/>
      <c r="AF1773" s="70"/>
      <c r="AG1773" s="70"/>
      <c r="AH1773" s="70"/>
      <c r="AI1773" s="70"/>
      <c r="AJ1773" s="70"/>
      <c r="AK1773" s="70"/>
      <c r="AL1773" s="70">
        <v>2700</v>
      </c>
      <c r="AM1773" s="70">
        <v>526.42345999999998</v>
      </c>
      <c r="AN1773" s="70">
        <v>2700</v>
      </c>
      <c r="AO1773" s="70">
        <v>526.42345999999998</v>
      </c>
    </row>
    <row r="1774" spans="1:41" x14ac:dyDescent="0.25">
      <c r="A1774" s="72">
        <v>21828</v>
      </c>
      <c r="B1774" s="70"/>
      <c r="C1774" s="70"/>
      <c r="D1774" s="70"/>
      <c r="E1774" s="70"/>
      <c r="F1774" s="70"/>
      <c r="G1774" s="70"/>
      <c r="H1774" s="70"/>
      <c r="I1774" s="70"/>
      <c r="J1774" s="70"/>
      <c r="K1774" s="70"/>
      <c r="L1774" s="70"/>
      <c r="M1774" s="70"/>
      <c r="N1774" s="70"/>
      <c r="O1774" s="70"/>
      <c r="P1774" s="70"/>
      <c r="Q1774" s="70"/>
      <c r="R1774" s="70"/>
      <c r="S1774" s="70"/>
      <c r="T1774" s="70"/>
      <c r="U1774" s="70"/>
      <c r="V1774" s="70"/>
      <c r="W1774" s="70"/>
      <c r="X1774" s="70"/>
      <c r="Y1774" s="70"/>
      <c r="Z1774" s="70"/>
      <c r="AA1774" s="70"/>
      <c r="AB1774" s="70"/>
      <c r="AC1774" s="70"/>
      <c r="AD1774" s="70"/>
      <c r="AE1774" s="70"/>
      <c r="AF1774" s="70"/>
      <c r="AG1774" s="70"/>
      <c r="AH1774" s="70"/>
      <c r="AI1774" s="70"/>
      <c r="AJ1774" s="70"/>
      <c r="AK1774" s="70"/>
      <c r="AL1774" s="70">
        <v>5600</v>
      </c>
      <c r="AM1774" s="70">
        <v>3908.3199960000002</v>
      </c>
      <c r="AN1774" s="70">
        <v>5600</v>
      </c>
      <c r="AO1774" s="70">
        <v>3908.3199960000002</v>
      </c>
    </row>
    <row r="1775" spans="1:41" x14ac:dyDescent="0.25">
      <c r="A1775" s="72">
        <v>21848</v>
      </c>
      <c r="B1775" s="70"/>
      <c r="C1775" s="70"/>
      <c r="D1775" s="70"/>
      <c r="E1775" s="70"/>
      <c r="F1775" s="70"/>
      <c r="G1775" s="70"/>
      <c r="H1775" s="70"/>
      <c r="I1775" s="70"/>
      <c r="J1775" s="70"/>
      <c r="K1775" s="70"/>
      <c r="L1775" s="70"/>
      <c r="M1775" s="70"/>
      <c r="N1775" s="70"/>
      <c r="O1775" s="70"/>
      <c r="P1775" s="70"/>
      <c r="Q1775" s="70"/>
      <c r="R1775" s="70"/>
      <c r="S1775" s="70"/>
      <c r="T1775" s="70"/>
      <c r="U1775" s="70"/>
      <c r="V1775" s="70"/>
      <c r="W1775" s="70"/>
      <c r="X1775" s="70"/>
      <c r="Y1775" s="70"/>
      <c r="Z1775" s="70"/>
      <c r="AA1775" s="70"/>
      <c r="AB1775" s="70">
        <v>53153</v>
      </c>
      <c r="AC1775" s="70">
        <v>54855.059327000003</v>
      </c>
      <c r="AD1775" s="70"/>
      <c r="AE1775" s="70"/>
      <c r="AF1775" s="70"/>
      <c r="AG1775" s="70"/>
      <c r="AH1775" s="70"/>
      <c r="AI1775" s="70"/>
      <c r="AJ1775" s="70"/>
      <c r="AK1775" s="70"/>
      <c r="AL1775" s="70"/>
      <c r="AM1775" s="70"/>
      <c r="AN1775" s="70">
        <v>53153</v>
      </c>
      <c r="AO1775" s="70">
        <v>54855.059327000003</v>
      </c>
    </row>
    <row r="1776" spans="1:41" x14ac:dyDescent="0.25">
      <c r="A1776" s="72">
        <v>21942</v>
      </c>
      <c r="B1776" s="70"/>
      <c r="C1776" s="70"/>
      <c r="D1776" s="70"/>
      <c r="E1776" s="70"/>
      <c r="F1776" s="70"/>
      <c r="G1776" s="70"/>
      <c r="H1776" s="70"/>
      <c r="I1776" s="70"/>
      <c r="J1776" s="70"/>
      <c r="K1776" s="70"/>
      <c r="L1776" s="70"/>
      <c r="M1776" s="70"/>
      <c r="N1776" s="70">
        <v>28638</v>
      </c>
      <c r="O1776" s="70">
        <v>35792.005126000004</v>
      </c>
      <c r="P1776" s="70"/>
      <c r="Q1776" s="70"/>
      <c r="R1776" s="70"/>
      <c r="S1776" s="70"/>
      <c r="T1776" s="70"/>
      <c r="U1776" s="70"/>
      <c r="V1776" s="70"/>
      <c r="W1776" s="70"/>
      <c r="X1776" s="70"/>
      <c r="Y1776" s="70"/>
      <c r="Z1776" s="70"/>
      <c r="AA1776" s="70"/>
      <c r="AB1776" s="70"/>
      <c r="AC1776" s="70"/>
      <c r="AD1776" s="70"/>
      <c r="AE1776" s="70"/>
      <c r="AF1776" s="70"/>
      <c r="AG1776" s="70"/>
      <c r="AH1776" s="70"/>
      <c r="AI1776" s="70"/>
      <c r="AJ1776" s="70"/>
      <c r="AK1776" s="70"/>
      <c r="AL1776" s="70"/>
      <c r="AM1776" s="70"/>
      <c r="AN1776" s="70">
        <v>28638</v>
      </c>
      <c r="AO1776" s="70">
        <v>35792.005126000004</v>
      </c>
    </row>
    <row r="1777" spans="1:41" x14ac:dyDescent="0.25">
      <c r="A1777" s="72">
        <v>21943</v>
      </c>
      <c r="B1777" s="70"/>
      <c r="C1777" s="70"/>
      <c r="D1777" s="70"/>
      <c r="E1777" s="70"/>
      <c r="F1777" s="70"/>
      <c r="G1777" s="70"/>
      <c r="H1777" s="70"/>
      <c r="I1777" s="70"/>
      <c r="J1777" s="70"/>
      <c r="K1777" s="70"/>
      <c r="L1777" s="70"/>
      <c r="M1777" s="70"/>
      <c r="N1777" s="70"/>
      <c r="O1777" s="70"/>
      <c r="P1777" s="70"/>
      <c r="Q1777" s="70"/>
      <c r="R1777" s="70"/>
      <c r="S1777" s="70"/>
      <c r="T1777" s="70"/>
      <c r="U1777" s="70"/>
      <c r="V1777" s="70"/>
      <c r="W1777" s="70"/>
      <c r="X1777" s="70"/>
      <c r="Y1777" s="70"/>
      <c r="Z1777" s="70"/>
      <c r="AA1777" s="70"/>
      <c r="AB1777" s="70">
        <v>7031</v>
      </c>
      <c r="AC1777" s="70">
        <v>15786.884598000001</v>
      </c>
      <c r="AD1777" s="70"/>
      <c r="AE1777" s="70"/>
      <c r="AF1777" s="70"/>
      <c r="AG1777" s="70"/>
      <c r="AH1777" s="70"/>
      <c r="AI1777" s="70"/>
      <c r="AJ1777" s="70"/>
      <c r="AK1777" s="70"/>
      <c r="AL1777" s="70"/>
      <c r="AM1777" s="70"/>
      <c r="AN1777" s="70">
        <v>7031</v>
      </c>
      <c r="AO1777" s="70">
        <v>15786.884598000001</v>
      </c>
    </row>
    <row r="1778" spans="1:41" x14ac:dyDescent="0.25">
      <c r="A1778" s="72">
        <v>21972</v>
      </c>
      <c r="B1778" s="70"/>
      <c r="C1778" s="70"/>
      <c r="D1778" s="70"/>
      <c r="E1778" s="70"/>
      <c r="F1778" s="70"/>
      <c r="G1778" s="70"/>
      <c r="H1778" s="70"/>
      <c r="I1778" s="70"/>
      <c r="J1778" s="70"/>
      <c r="K1778" s="70"/>
      <c r="L1778" s="70"/>
      <c r="M1778" s="70"/>
      <c r="N1778" s="70"/>
      <c r="O1778" s="70"/>
      <c r="P1778" s="70"/>
      <c r="Q1778" s="70"/>
      <c r="R1778" s="70"/>
      <c r="S1778" s="70"/>
      <c r="T1778" s="70"/>
      <c r="U1778" s="70"/>
      <c r="V1778" s="70"/>
      <c r="W1778" s="70"/>
      <c r="X1778" s="70"/>
      <c r="Y1778" s="70"/>
      <c r="Z1778" s="70"/>
      <c r="AA1778" s="70"/>
      <c r="AB1778" s="70">
        <v>2479</v>
      </c>
      <c r="AC1778" s="70">
        <v>3474.5533990000004</v>
      </c>
      <c r="AD1778" s="70"/>
      <c r="AE1778" s="70"/>
      <c r="AF1778" s="70"/>
      <c r="AG1778" s="70"/>
      <c r="AH1778" s="70"/>
      <c r="AI1778" s="70"/>
      <c r="AJ1778" s="70"/>
      <c r="AK1778" s="70"/>
      <c r="AL1778" s="70"/>
      <c r="AM1778" s="70"/>
      <c r="AN1778" s="70">
        <v>2479</v>
      </c>
      <c r="AO1778" s="70">
        <v>3474.5533990000004</v>
      </c>
    </row>
    <row r="1779" spans="1:41" x14ac:dyDescent="0.25">
      <c r="A1779" s="72">
        <v>22033</v>
      </c>
      <c r="B1779" s="70"/>
      <c r="C1779" s="70"/>
      <c r="D1779" s="70"/>
      <c r="E1779" s="70"/>
      <c r="F1779" s="70"/>
      <c r="G1779" s="70"/>
      <c r="H1779" s="70"/>
      <c r="I1779" s="70"/>
      <c r="J1779" s="70"/>
      <c r="K1779" s="70"/>
      <c r="L1779" s="70"/>
      <c r="M1779" s="70"/>
      <c r="N1779" s="70"/>
      <c r="O1779" s="70"/>
      <c r="P1779" s="70"/>
      <c r="Q1779" s="70"/>
      <c r="R1779" s="70"/>
      <c r="S1779" s="70"/>
      <c r="T1779" s="70"/>
      <c r="U1779" s="70"/>
      <c r="V1779" s="70"/>
      <c r="W1779" s="70"/>
      <c r="X1779" s="70"/>
      <c r="Y1779" s="70"/>
      <c r="Z1779" s="70"/>
      <c r="AA1779" s="70"/>
      <c r="AB1779" s="70">
        <v>5407</v>
      </c>
      <c r="AC1779" s="70">
        <v>8387.7399910000004</v>
      </c>
      <c r="AD1779" s="70"/>
      <c r="AE1779" s="70"/>
      <c r="AF1779" s="70"/>
      <c r="AG1779" s="70"/>
      <c r="AH1779" s="70"/>
      <c r="AI1779" s="70"/>
      <c r="AJ1779" s="70"/>
      <c r="AK1779" s="70"/>
      <c r="AL1779" s="70"/>
      <c r="AM1779" s="70"/>
      <c r="AN1779" s="70">
        <v>5407</v>
      </c>
      <c r="AO1779" s="70">
        <v>8387.7399910000004</v>
      </c>
    </row>
    <row r="1780" spans="1:41" x14ac:dyDescent="0.25">
      <c r="A1780" s="72">
        <v>22077</v>
      </c>
      <c r="B1780" s="70"/>
      <c r="C1780" s="70"/>
      <c r="D1780" s="70"/>
      <c r="E1780" s="70"/>
      <c r="F1780" s="70"/>
      <c r="G1780" s="70"/>
      <c r="H1780" s="70"/>
      <c r="I1780" s="70"/>
      <c r="J1780" s="70"/>
      <c r="K1780" s="70"/>
      <c r="L1780" s="70"/>
      <c r="M1780" s="70"/>
      <c r="N1780" s="70"/>
      <c r="O1780" s="70"/>
      <c r="P1780" s="70"/>
      <c r="Q1780" s="70"/>
      <c r="R1780" s="70"/>
      <c r="S1780" s="70"/>
      <c r="T1780" s="70"/>
      <c r="U1780" s="70"/>
      <c r="V1780" s="70"/>
      <c r="W1780" s="70"/>
      <c r="X1780" s="70"/>
      <c r="Y1780" s="70"/>
      <c r="Z1780" s="70"/>
      <c r="AA1780" s="70"/>
      <c r="AB1780" s="70">
        <v>10185</v>
      </c>
      <c r="AC1780" s="70">
        <v>13547.961914</v>
      </c>
      <c r="AD1780" s="70"/>
      <c r="AE1780" s="70"/>
      <c r="AF1780" s="70"/>
      <c r="AG1780" s="70"/>
      <c r="AH1780" s="70"/>
      <c r="AI1780" s="70"/>
      <c r="AJ1780" s="70"/>
      <c r="AK1780" s="70"/>
      <c r="AL1780" s="70"/>
      <c r="AM1780" s="70"/>
      <c r="AN1780" s="70">
        <v>10185</v>
      </c>
      <c r="AO1780" s="70">
        <v>13547.961914</v>
      </c>
    </row>
    <row r="1781" spans="1:41" x14ac:dyDescent="0.25">
      <c r="A1781" s="72">
        <v>22102</v>
      </c>
      <c r="B1781" s="70"/>
      <c r="C1781" s="70"/>
      <c r="D1781" s="70"/>
      <c r="E1781" s="70"/>
      <c r="F1781" s="70"/>
      <c r="G1781" s="70"/>
      <c r="H1781" s="70"/>
      <c r="I1781" s="70"/>
      <c r="J1781" s="70"/>
      <c r="K1781" s="70"/>
      <c r="L1781" s="70"/>
      <c r="M1781" s="70"/>
      <c r="N1781" s="70"/>
      <c r="O1781" s="70"/>
      <c r="P1781" s="70"/>
      <c r="Q1781" s="70"/>
      <c r="R1781" s="70"/>
      <c r="S1781" s="70"/>
      <c r="T1781" s="70"/>
      <c r="U1781" s="70"/>
      <c r="V1781" s="70"/>
      <c r="W1781" s="70"/>
      <c r="X1781" s="70"/>
      <c r="Y1781" s="70"/>
      <c r="Z1781" s="70"/>
      <c r="AA1781" s="70"/>
      <c r="AB1781" s="70">
        <v>3594</v>
      </c>
      <c r="AC1781" s="70">
        <v>3208.286987</v>
      </c>
      <c r="AD1781" s="70"/>
      <c r="AE1781" s="70"/>
      <c r="AF1781" s="70"/>
      <c r="AG1781" s="70"/>
      <c r="AH1781" s="70"/>
      <c r="AI1781" s="70"/>
      <c r="AJ1781" s="70"/>
      <c r="AK1781" s="70"/>
      <c r="AL1781" s="70"/>
      <c r="AM1781" s="70"/>
      <c r="AN1781" s="70">
        <v>3594</v>
      </c>
      <c r="AO1781" s="70">
        <v>3208.286987</v>
      </c>
    </row>
    <row r="1782" spans="1:41" x14ac:dyDescent="0.25">
      <c r="A1782" s="72">
        <v>22145</v>
      </c>
      <c r="B1782" s="70"/>
      <c r="C1782" s="70"/>
      <c r="D1782" s="70"/>
      <c r="E1782" s="70"/>
      <c r="F1782" s="70"/>
      <c r="G1782" s="70"/>
      <c r="H1782" s="70"/>
      <c r="I1782" s="70"/>
      <c r="J1782" s="70"/>
      <c r="K1782" s="70"/>
      <c r="L1782" s="70"/>
      <c r="M1782" s="70"/>
      <c r="N1782" s="70"/>
      <c r="O1782" s="70"/>
      <c r="P1782" s="70"/>
      <c r="Q1782" s="70"/>
      <c r="R1782" s="70"/>
      <c r="S1782" s="70"/>
      <c r="T1782" s="70"/>
      <c r="U1782" s="70"/>
      <c r="V1782" s="70"/>
      <c r="W1782" s="70"/>
      <c r="X1782" s="70"/>
      <c r="Y1782" s="70"/>
      <c r="Z1782" s="70"/>
      <c r="AA1782" s="70"/>
      <c r="AB1782" s="70"/>
      <c r="AC1782" s="70"/>
      <c r="AD1782" s="70"/>
      <c r="AE1782" s="70"/>
      <c r="AF1782" s="70"/>
      <c r="AG1782" s="70"/>
      <c r="AH1782" s="70"/>
      <c r="AI1782" s="70"/>
      <c r="AJ1782" s="70"/>
      <c r="AK1782" s="70"/>
      <c r="AL1782" s="70">
        <v>2100</v>
      </c>
      <c r="AM1782" s="70">
        <v>491.31797999999998</v>
      </c>
      <c r="AN1782" s="70">
        <v>2100</v>
      </c>
      <c r="AO1782" s="70">
        <v>491.31797999999998</v>
      </c>
    </row>
    <row r="1783" spans="1:41" x14ac:dyDescent="0.25">
      <c r="A1783" s="72">
        <v>22146</v>
      </c>
      <c r="B1783" s="70"/>
      <c r="C1783" s="70"/>
      <c r="D1783" s="70">
        <v>71063</v>
      </c>
      <c r="E1783" s="70">
        <v>81468.671386000002</v>
      </c>
      <c r="F1783" s="70"/>
      <c r="G1783" s="70"/>
      <c r="H1783" s="70"/>
      <c r="I1783" s="70"/>
      <c r="J1783" s="70"/>
      <c r="K1783" s="70"/>
      <c r="L1783" s="70"/>
      <c r="M1783" s="70"/>
      <c r="N1783" s="70"/>
      <c r="O1783" s="70"/>
      <c r="P1783" s="70"/>
      <c r="Q1783" s="70"/>
      <c r="R1783" s="70"/>
      <c r="S1783" s="70"/>
      <c r="T1783" s="70"/>
      <c r="U1783" s="70"/>
      <c r="V1783" s="70"/>
      <c r="W1783" s="70"/>
      <c r="X1783" s="70"/>
      <c r="Y1783" s="70"/>
      <c r="Z1783" s="70"/>
      <c r="AA1783" s="70"/>
      <c r="AB1783" s="70"/>
      <c r="AC1783" s="70"/>
      <c r="AD1783" s="70"/>
      <c r="AE1783" s="70"/>
      <c r="AF1783" s="70"/>
      <c r="AG1783" s="70"/>
      <c r="AH1783" s="70"/>
      <c r="AI1783" s="70"/>
      <c r="AJ1783" s="70"/>
      <c r="AK1783" s="70"/>
      <c r="AL1783" s="70"/>
      <c r="AM1783" s="70"/>
      <c r="AN1783" s="70">
        <v>71063</v>
      </c>
      <c r="AO1783" s="70">
        <v>81468.671386000002</v>
      </c>
    </row>
    <row r="1784" spans="1:41" x14ac:dyDescent="0.25">
      <c r="A1784" s="72">
        <v>22157</v>
      </c>
      <c r="B1784" s="70"/>
      <c r="C1784" s="70"/>
      <c r="D1784" s="70">
        <v>102842</v>
      </c>
      <c r="E1784" s="70">
        <v>95676.079590000008</v>
      </c>
      <c r="F1784" s="70"/>
      <c r="G1784" s="70"/>
      <c r="H1784" s="70"/>
      <c r="I1784" s="70"/>
      <c r="J1784" s="70"/>
      <c r="K1784" s="70"/>
      <c r="L1784" s="70"/>
      <c r="M1784" s="70"/>
      <c r="N1784" s="70"/>
      <c r="O1784" s="70"/>
      <c r="P1784" s="70"/>
      <c r="Q1784" s="70"/>
      <c r="R1784" s="70"/>
      <c r="S1784" s="70"/>
      <c r="T1784" s="70"/>
      <c r="U1784" s="70"/>
      <c r="V1784" s="70"/>
      <c r="W1784" s="70"/>
      <c r="X1784" s="70"/>
      <c r="Y1784" s="70"/>
      <c r="Z1784" s="70"/>
      <c r="AA1784" s="70"/>
      <c r="AB1784" s="70"/>
      <c r="AC1784" s="70"/>
      <c r="AD1784" s="70"/>
      <c r="AE1784" s="70"/>
      <c r="AF1784" s="70"/>
      <c r="AG1784" s="70"/>
      <c r="AH1784" s="70"/>
      <c r="AI1784" s="70"/>
      <c r="AJ1784" s="70"/>
      <c r="AK1784" s="70"/>
      <c r="AL1784" s="70"/>
      <c r="AM1784" s="70"/>
      <c r="AN1784" s="70">
        <v>102842</v>
      </c>
      <c r="AO1784" s="70">
        <v>95676.079590000008</v>
      </c>
    </row>
    <row r="1785" spans="1:41" x14ac:dyDescent="0.25">
      <c r="A1785" s="72">
        <v>22377</v>
      </c>
      <c r="B1785" s="70"/>
      <c r="C1785" s="70"/>
      <c r="D1785" s="70"/>
      <c r="E1785" s="70"/>
      <c r="F1785" s="70"/>
      <c r="G1785" s="70"/>
      <c r="H1785" s="70"/>
      <c r="I1785" s="70"/>
      <c r="J1785" s="70"/>
      <c r="K1785" s="70"/>
      <c r="L1785" s="70"/>
      <c r="M1785" s="70"/>
      <c r="N1785" s="70"/>
      <c r="O1785" s="70"/>
      <c r="P1785" s="70"/>
      <c r="Q1785" s="70"/>
      <c r="R1785" s="70"/>
      <c r="S1785" s="70"/>
      <c r="T1785" s="70"/>
      <c r="U1785" s="70"/>
      <c r="V1785" s="70"/>
      <c r="W1785" s="70"/>
      <c r="X1785" s="70"/>
      <c r="Y1785" s="70"/>
      <c r="Z1785" s="70"/>
      <c r="AA1785" s="70"/>
      <c r="AB1785" s="70"/>
      <c r="AC1785" s="70"/>
      <c r="AD1785" s="70"/>
      <c r="AE1785" s="70"/>
      <c r="AF1785" s="70"/>
      <c r="AG1785" s="70"/>
      <c r="AH1785" s="70"/>
      <c r="AI1785" s="70"/>
      <c r="AJ1785" s="70"/>
      <c r="AK1785" s="70"/>
      <c r="AL1785" s="70">
        <v>6700</v>
      </c>
      <c r="AM1785" s="70">
        <v>1010.726722</v>
      </c>
      <c r="AN1785" s="70">
        <v>6700</v>
      </c>
      <c r="AO1785" s="70">
        <v>1010.726722</v>
      </c>
    </row>
    <row r="1786" spans="1:41" x14ac:dyDescent="0.25">
      <c r="A1786" s="72">
        <v>22381</v>
      </c>
      <c r="B1786" s="70">
        <v>21900</v>
      </c>
      <c r="C1786" s="70">
        <v>17356.600326</v>
      </c>
      <c r="D1786" s="70"/>
      <c r="E1786" s="70"/>
      <c r="F1786" s="70"/>
      <c r="G1786" s="70"/>
      <c r="H1786" s="70"/>
      <c r="I1786" s="70"/>
      <c r="J1786" s="70"/>
      <c r="K1786" s="70"/>
      <c r="L1786" s="70"/>
      <c r="M1786" s="70"/>
      <c r="N1786" s="70"/>
      <c r="O1786" s="70"/>
      <c r="P1786" s="70"/>
      <c r="Q1786" s="70"/>
      <c r="R1786" s="70"/>
      <c r="S1786" s="70"/>
      <c r="T1786" s="70"/>
      <c r="U1786" s="70"/>
      <c r="V1786" s="70"/>
      <c r="W1786" s="70"/>
      <c r="X1786" s="70"/>
      <c r="Y1786" s="70"/>
      <c r="Z1786" s="70"/>
      <c r="AA1786" s="70"/>
      <c r="AB1786" s="70"/>
      <c r="AC1786" s="70"/>
      <c r="AD1786" s="70"/>
      <c r="AE1786" s="70"/>
      <c r="AF1786" s="70"/>
      <c r="AG1786" s="70"/>
      <c r="AH1786" s="70"/>
      <c r="AI1786" s="70"/>
      <c r="AJ1786" s="70"/>
      <c r="AK1786" s="70"/>
      <c r="AL1786" s="70"/>
      <c r="AM1786" s="70"/>
      <c r="AN1786" s="70">
        <v>21900</v>
      </c>
      <c r="AO1786" s="70">
        <v>17356.600326</v>
      </c>
    </row>
    <row r="1787" spans="1:41" x14ac:dyDescent="0.25">
      <c r="A1787" s="72">
        <v>22431</v>
      </c>
      <c r="B1787" s="70"/>
      <c r="C1787" s="70"/>
      <c r="D1787" s="70"/>
      <c r="E1787" s="70"/>
      <c r="F1787" s="70"/>
      <c r="G1787" s="70"/>
      <c r="H1787" s="70"/>
      <c r="I1787" s="70"/>
      <c r="J1787" s="70"/>
      <c r="K1787" s="70"/>
      <c r="L1787" s="70"/>
      <c r="M1787" s="70"/>
      <c r="N1787" s="70"/>
      <c r="O1787" s="70"/>
      <c r="P1787" s="70"/>
      <c r="Q1787" s="70"/>
      <c r="R1787" s="70"/>
      <c r="S1787" s="70"/>
      <c r="T1787" s="70"/>
      <c r="U1787" s="70"/>
      <c r="V1787" s="70"/>
      <c r="W1787" s="70"/>
      <c r="X1787" s="70"/>
      <c r="Y1787" s="70"/>
      <c r="Z1787" s="70"/>
      <c r="AA1787" s="70"/>
      <c r="AB1787" s="70"/>
      <c r="AC1787" s="70"/>
      <c r="AD1787" s="70">
        <v>3400</v>
      </c>
      <c r="AE1787" s="70">
        <v>2636.0865029999995</v>
      </c>
      <c r="AF1787" s="70"/>
      <c r="AG1787" s="70"/>
      <c r="AH1787" s="70"/>
      <c r="AI1787" s="70"/>
      <c r="AJ1787" s="70"/>
      <c r="AK1787" s="70"/>
      <c r="AL1787" s="70"/>
      <c r="AM1787" s="70"/>
      <c r="AN1787" s="70">
        <v>3400</v>
      </c>
      <c r="AO1787" s="70">
        <v>2636.0865029999995</v>
      </c>
    </row>
    <row r="1788" spans="1:41" x14ac:dyDescent="0.25">
      <c r="A1788" s="72">
        <v>22472</v>
      </c>
      <c r="B1788" s="70"/>
      <c r="C1788" s="70"/>
      <c r="D1788" s="70"/>
      <c r="E1788" s="70"/>
      <c r="F1788" s="70"/>
      <c r="G1788" s="70"/>
      <c r="H1788" s="70"/>
      <c r="I1788" s="70"/>
      <c r="J1788" s="70"/>
      <c r="K1788" s="70"/>
      <c r="L1788" s="70"/>
      <c r="M1788" s="70"/>
      <c r="N1788" s="70">
        <v>28300</v>
      </c>
      <c r="O1788" s="70">
        <v>17884.957130999999</v>
      </c>
      <c r="P1788" s="70"/>
      <c r="Q1788" s="70"/>
      <c r="R1788" s="70"/>
      <c r="S1788" s="70"/>
      <c r="T1788" s="70"/>
      <c r="U1788" s="70"/>
      <c r="V1788" s="70"/>
      <c r="W1788" s="70"/>
      <c r="X1788" s="70"/>
      <c r="Y1788" s="70"/>
      <c r="Z1788" s="70"/>
      <c r="AA1788" s="70"/>
      <c r="AB1788" s="70"/>
      <c r="AC1788" s="70"/>
      <c r="AD1788" s="70"/>
      <c r="AE1788" s="70"/>
      <c r="AF1788" s="70"/>
      <c r="AG1788" s="70"/>
      <c r="AH1788" s="70"/>
      <c r="AI1788" s="70"/>
      <c r="AJ1788" s="70"/>
      <c r="AK1788" s="70"/>
      <c r="AL1788" s="70"/>
      <c r="AM1788" s="70"/>
      <c r="AN1788" s="70">
        <v>28300</v>
      </c>
      <c r="AO1788" s="70">
        <v>17884.957130999999</v>
      </c>
    </row>
    <row r="1789" spans="1:41" x14ac:dyDescent="0.25">
      <c r="A1789" s="72">
        <v>22478</v>
      </c>
      <c r="B1789" s="70"/>
      <c r="C1789" s="70"/>
      <c r="D1789" s="70"/>
      <c r="E1789" s="70"/>
      <c r="F1789" s="70"/>
      <c r="G1789" s="70"/>
      <c r="H1789" s="70"/>
      <c r="I1789" s="70"/>
      <c r="J1789" s="70"/>
      <c r="K1789" s="70"/>
      <c r="L1789" s="70"/>
      <c r="M1789" s="70"/>
      <c r="N1789" s="70">
        <v>6300</v>
      </c>
      <c r="O1789" s="70">
        <v>5773.3783289999992</v>
      </c>
      <c r="P1789" s="70"/>
      <c r="Q1789" s="70"/>
      <c r="R1789" s="70"/>
      <c r="S1789" s="70"/>
      <c r="T1789" s="70"/>
      <c r="U1789" s="70"/>
      <c r="V1789" s="70"/>
      <c r="W1789" s="70"/>
      <c r="X1789" s="70"/>
      <c r="Y1789" s="70"/>
      <c r="Z1789" s="70"/>
      <c r="AA1789" s="70"/>
      <c r="AB1789" s="70"/>
      <c r="AC1789" s="70"/>
      <c r="AD1789" s="70"/>
      <c r="AE1789" s="70"/>
      <c r="AF1789" s="70"/>
      <c r="AG1789" s="70"/>
      <c r="AH1789" s="70"/>
      <c r="AI1789" s="70"/>
      <c r="AJ1789" s="70"/>
      <c r="AK1789" s="70"/>
      <c r="AL1789" s="70"/>
      <c r="AM1789" s="70"/>
      <c r="AN1789" s="70">
        <v>6300</v>
      </c>
      <c r="AO1789" s="70">
        <v>5773.3783289999992</v>
      </c>
    </row>
    <row r="1790" spans="1:41" x14ac:dyDescent="0.25">
      <c r="A1790" s="72">
        <v>22491</v>
      </c>
      <c r="B1790" s="70"/>
      <c r="C1790" s="70"/>
      <c r="D1790" s="70"/>
      <c r="E1790" s="70"/>
      <c r="F1790" s="70"/>
      <c r="G1790" s="70"/>
      <c r="H1790" s="70"/>
      <c r="I1790" s="70"/>
      <c r="J1790" s="70"/>
      <c r="K1790" s="70"/>
      <c r="L1790" s="70"/>
      <c r="M1790" s="70"/>
      <c r="N1790" s="70"/>
      <c r="O1790" s="70"/>
      <c r="P1790" s="70"/>
      <c r="Q1790" s="70"/>
      <c r="R1790" s="70"/>
      <c r="S1790" s="70"/>
      <c r="T1790" s="70"/>
      <c r="U1790" s="70"/>
      <c r="V1790" s="70"/>
      <c r="W1790" s="70"/>
      <c r="X1790" s="70"/>
      <c r="Y1790" s="70"/>
      <c r="Z1790" s="70"/>
      <c r="AA1790" s="70"/>
      <c r="AB1790" s="70">
        <v>11628</v>
      </c>
      <c r="AC1790" s="70">
        <v>12857.804917000001</v>
      </c>
      <c r="AD1790" s="70"/>
      <c r="AE1790" s="70"/>
      <c r="AF1790" s="70"/>
      <c r="AG1790" s="70"/>
      <c r="AH1790" s="70"/>
      <c r="AI1790" s="70"/>
      <c r="AJ1790" s="70"/>
      <c r="AK1790" s="70"/>
      <c r="AL1790" s="70"/>
      <c r="AM1790" s="70"/>
      <c r="AN1790" s="70">
        <v>11628</v>
      </c>
      <c r="AO1790" s="70">
        <v>12857.804917000001</v>
      </c>
    </row>
    <row r="1791" spans="1:41" x14ac:dyDescent="0.25">
      <c r="A1791" s="72">
        <v>22503</v>
      </c>
      <c r="B1791" s="70"/>
      <c r="C1791" s="70"/>
      <c r="D1791" s="70"/>
      <c r="E1791" s="70"/>
      <c r="F1791" s="70"/>
      <c r="G1791" s="70"/>
      <c r="H1791" s="70"/>
      <c r="I1791" s="70"/>
      <c r="J1791" s="70"/>
      <c r="K1791" s="70"/>
      <c r="L1791" s="70"/>
      <c r="M1791" s="70"/>
      <c r="N1791" s="70">
        <v>19400</v>
      </c>
      <c r="O1791" s="70">
        <v>18859.168120999999</v>
      </c>
      <c r="P1791" s="70"/>
      <c r="Q1791" s="70"/>
      <c r="R1791" s="70"/>
      <c r="S1791" s="70"/>
      <c r="T1791" s="70"/>
      <c r="U1791" s="70"/>
      <c r="V1791" s="70"/>
      <c r="W1791" s="70"/>
      <c r="X1791" s="70"/>
      <c r="Y1791" s="70"/>
      <c r="Z1791" s="70"/>
      <c r="AA1791" s="70"/>
      <c r="AB1791" s="70"/>
      <c r="AC1791" s="70"/>
      <c r="AD1791" s="70"/>
      <c r="AE1791" s="70"/>
      <c r="AF1791" s="70"/>
      <c r="AG1791" s="70"/>
      <c r="AH1791" s="70"/>
      <c r="AI1791" s="70"/>
      <c r="AJ1791" s="70"/>
      <c r="AK1791" s="70"/>
      <c r="AL1791" s="70"/>
      <c r="AM1791" s="70"/>
      <c r="AN1791" s="70">
        <v>19400</v>
      </c>
      <c r="AO1791" s="70">
        <v>18859.168120999999</v>
      </c>
    </row>
    <row r="1792" spans="1:41" x14ac:dyDescent="0.25">
      <c r="A1792" s="72">
        <v>22603</v>
      </c>
      <c r="B1792" s="70"/>
      <c r="C1792" s="70"/>
      <c r="D1792" s="70"/>
      <c r="E1792" s="70"/>
      <c r="F1792" s="70"/>
      <c r="G1792" s="70"/>
      <c r="H1792" s="70"/>
      <c r="I1792" s="70"/>
      <c r="J1792" s="70"/>
      <c r="K1792" s="70"/>
      <c r="L1792" s="70"/>
      <c r="M1792" s="70"/>
      <c r="N1792" s="70"/>
      <c r="O1792" s="70"/>
      <c r="P1792" s="70"/>
      <c r="Q1792" s="70"/>
      <c r="R1792" s="70"/>
      <c r="S1792" s="70"/>
      <c r="T1792" s="70"/>
      <c r="U1792" s="70"/>
      <c r="V1792" s="70"/>
      <c r="W1792" s="70"/>
      <c r="X1792" s="70"/>
      <c r="Y1792" s="70"/>
      <c r="Z1792" s="70"/>
      <c r="AA1792" s="70"/>
      <c r="AB1792" s="70">
        <v>87923</v>
      </c>
      <c r="AC1792" s="70">
        <v>102734.513184</v>
      </c>
      <c r="AD1792" s="70"/>
      <c r="AE1792" s="70"/>
      <c r="AF1792" s="70"/>
      <c r="AG1792" s="70"/>
      <c r="AH1792" s="70"/>
      <c r="AI1792" s="70"/>
      <c r="AJ1792" s="70"/>
      <c r="AK1792" s="70"/>
      <c r="AL1792" s="70"/>
      <c r="AM1792" s="70"/>
      <c r="AN1792" s="70">
        <v>87923</v>
      </c>
      <c r="AO1792" s="70">
        <v>102734.513184</v>
      </c>
    </row>
    <row r="1793" spans="1:41" x14ac:dyDescent="0.25">
      <c r="A1793" s="72">
        <v>22648</v>
      </c>
      <c r="B1793" s="70"/>
      <c r="C1793" s="70"/>
      <c r="D1793" s="70"/>
      <c r="E1793" s="70"/>
      <c r="F1793" s="70"/>
      <c r="G1793" s="70"/>
      <c r="H1793" s="70"/>
      <c r="I1793" s="70"/>
      <c r="J1793" s="70"/>
      <c r="K1793" s="70"/>
      <c r="L1793" s="70"/>
      <c r="M1793" s="70"/>
      <c r="N1793" s="70"/>
      <c r="O1793" s="70"/>
      <c r="P1793" s="70"/>
      <c r="Q1793" s="70"/>
      <c r="R1793" s="70"/>
      <c r="S1793" s="70"/>
      <c r="T1793" s="70"/>
      <c r="U1793" s="70"/>
      <c r="V1793" s="70"/>
      <c r="W1793" s="70"/>
      <c r="X1793" s="70"/>
      <c r="Y1793" s="70"/>
      <c r="Z1793" s="70"/>
      <c r="AA1793" s="70"/>
      <c r="AB1793" s="70">
        <v>17608</v>
      </c>
      <c r="AC1793" s="70">
        <v>8962.7011189999994</v>
      </c>
      <c r="AD1793" s="70"/>
      <c r="AE1793" s="70"/>
      <c r="AF1793" s="70"/>
      <c r="AG1793" s="70"/>
      <c r="AH1793" s="70"/>
      <c r="AI1793" s="70"/>
      <c r="AJ1793" s="70"/>
      <c r="AK1793" s="70"/>
      <c r="AL1793" s="70"/>
      <c r="AM1793" s="70"/>
      <c r="AN1793" s="70">
        <v>17608</v>
      </c>
      <c r="AO1793" s="70">
        <v>8962.7011189999994</v>
      </c>
    </row>
    <row r="1794" spans="1:41" x14ac:dyDescent="0.25">
      <c r="A1794" s="72">
        <v>22715</v>
      </c>
      <c r="B1794" s="70"/>
      <c r="C1794" s="70"/>
      <c r="D1794" s="70"/>
      <c r="E1794" s="70"/>
      <c r="F1794" s="70"/>
      <c r="G1794" s="70"/>
      <c r="H1794" s="70"/>
      <c r="I1794" s="70"/>
      <c r="J1794" s="70"/>
      <c r="K1794" s="70"/>
      <c r="L1794" s="70"/>
      <c r="M1794" s="70"/>
      <c r="N1794" s="70"/>
      <c r="O1794" s="70"/>
      <c r="P1794" s="70"/>
      <c r="Q1794" s="70"/>
      <c r="R1794" s="70"/>
      <c r="S1794" s="70"/>
      <c r="T1794" s="70"/>
      <c r="U1794" s="70"/>
      <c r="V1794" s="70"/>
      <c r="W1794" s="70"/>
      <c r="X1794" s="70"/>
      <c r="Y1794" s="70"/>
      <c r="Z1794" s="70"/>
      <c r="AA1794" s="70"/>
      <c r="AB1794" s="70">
        <v>77507</v>
      </c>
      <c r="AC1794" s="70">
        <v>83091.062988000005</v>
      </c>
      <c r="AD1794" s="70"/>
      <c r="AE1794" s="70"/>
      <c r="AF1794" s="70"/>
      <c r="AG1794" s="70"/>
      <c r="AH1794" s="70"/>
      <c r="AI1794" s="70"/>
      <c r="AJ1794" s="70"/>
      <c r="AK1794" s="70"/>
      <c r="AL1794" s="70"/>
      <c r="AM1794" s="70"/>
      <c r="AN1794" s="70">
        <v>77507</v>
      </c>
      <c r="AO1794" s="70">
        <v>83091.062988000005</v>
      </c>
    </row>
    <row r="1795" spans="1:41" x14ac:dyDescent="0.25">
      <c r="A1795" s="72">
        <v>22716</v>
      </c>
      <c r="B1795" s="70"/>
      <c r="C1795" s="70"/>
      <c r="D1795" s="70"/>
      <c r="E1795" s="70"/>
      <c r="F1795" s="70"/>
      <c r="G1795" s="70"/>
      <c r="H1795" s="70"/>
      <c r="I1795" s="70"/>
      <c r="J1795" s="70"/>
      <c r="K1795" s="70"/>
      <c r="L1795" s="70"/>
      <c r="M1795" s="70"/>
      <c r="N1795" s="70"/>
      <c r="O1795" s="70"/>
      <c r="P1795" s="70"/>
      <c r="Q1795" s="70"/>
      <c r="R1795" s="70"/>
      <c r="S1795" s="70"/>
      <c r="T1795" s="70"/>
      <c r="U1795" s="70"/>
      <c r="V1795" s="70"/>
      <c r="W1795" s="70"/>
      <c r="X1795" s="70"/>
      <c r="Y1795" s="70"/>
      <c r="Z1795" s="70"/>
      <c r="AA1795" s="70"/>
      <c r="AB1795" s="70">
        <v>74869</v>
      </c>
      <c r="AC1795" s="70">
        <v>81576.473876999997</v>
      </c>
      <c r="AD1795" s="70"/>
      <c r="AE1795" s="70"/>
      <c r="AF1795" s="70"/>
      <c r="AG1795" s="70"/>
      <c r="AH1795" s="70"/>
      <c r="AI1795" s="70"/>
      <c r="AJ1795" s="70"/>
      <c r="AK1795" s="70"/>
      <c r="AL1795" s="70"/>
      <c r="AM1795" s="70"/>
      <c r="AN1795" s="70">
        <v>74869</v>
      </c>
      <c r="AO1795" s="70">
        <v>81576.473876999997</v>
      </c>
    </row>
    <row r="1796" spans="1:41" x14ac:dyDescent="0.25">
      <c r="A1796" s="72">
        <v>22743</v>
      </c>
      <c r="B1796" s="70"/>
      <c r="C1796" s="70"/>
      <c r="D1796" s="70"/>
      <c r="E1796" s="70"/>
      <c r="F1796" s="70"/>
      <c r="G1796" s="70"/>
      <c r="H1796" s="70"/>
      <c r="I1796" s="70"/>
      <c r="J1796" s="70"/>
      <c r="K1796" s="70"/>
      <c r="L1796" s="70"/>
      <c r="M1796" s="70"/>
      <c r="N1796" s="70"/>
      <c r="O1796" s="70"/>
      <c r="P1796" s="70"/>
      <c r="Q1796" s="70"/>
      <c r="R1796" s="70"/>
      <c r="S1796" s="70"/>
      <c r="T1796" s="70"/>
      <c r="U1796" s="70"/>
      <c r="V1796" s="70"/>
      <c r="W1796" s="70"/>
      <c r="X1796" s="70"/>
      <c r="Y1796" s="70"/>
      <c r="Z1796" s="70"/>
      <c r="AA1796" s="70"/>
      <c r="AB1796" s="70">
        <v>81360</v>
      </c>
      <c r="AC1796" s="70">
        <v>73383.968261999995</v>
      </c>
      <c r="AD1796" s="70"/>
      <c r="AE1796" s="70"/>
      <c r="AF1796" s="70"/>
      <c r="AG1796" s="70"/>
      <c r="AH1796" s="70"/>
      <c r="AI1796" s="70"/>
      <c r="AJ1796" s="70"/>
      <c r="AK1796" s="70"/>
      <c r="AL1796" s="70"/>
      <c r="AM1796" s="70"/>
      <c r="AN1796" s="70">
        <v>81360</v>
      </c>
      <c r="AO1796" s="70">
        <v>73383.968261999995</v>
      </c>
    </row>
    <row r="1797" spans="1:41" x14ac:dyDescent="0.25">
      <c r="A1797" s="72">
        <v>22745</v>
      </c>
      <c r="B1797" s="70"/>
      <c r="C1797" s="70"/>
      <c r="D1797" s="70"/>
      <c r="E1797" s="70"/>
      <c r="F1797" s="70"/>
      <c r="G1797" s="70"/>
      <c r="H1797" s="70"/>
      <c r="I1797" s="70"/>
      <c r="J1797" s="70"/>
      <c r="K1797" s="70"/>
      <c r="L1797" s="70"/>
      <c r="M1797" s="70"/>
      <c r="N1797" s="70"/>
      <c r="O1797" s="70"/>
      <c r="P1797" s="70"/>
      <c r="Q1797" s="70"/>
      <c r="R1797" s="70"/>
      <c r="S1797" s="70"/>
      <c r="T1797" s="70"/>
      <c r="U1797" s="70"/>
      <c r="V1797" s="70"/>
      <c r="W1797" s="70"/>
      <c r="X1797" s="70"/>
      <c r="Y1797" s="70"/>
      <c r="Z1797" s="70"/>
      <c r="AA1797" s="70"/>
      <c r="AB1797" s="70"/>
      <c r="AC1797" s="70"/>
      <c r="AD1797" s="70"/>
      <c r="AE1797" s="70"/>
      <c r="AF1797" s="70"/>
      <c r="AG1797" s="70"/>
      <c r="AH1797" s="70"/>
      <c r="AI1797" s="70"/>
      <c r="AJ1797" s="70"/>
      <c r="AK1797" s="70"/>
      <c r="AL1797" s="70">
        <v>1100</v>
      </c>
      <c r="AM1797" s="70">
        <v>2206.4308970000002</v>
      </c>
      <c r="AN1797" s="70">
        <v>1100</v>
      </c>
      <c r="AO1797" s="70">
        <v>2206.4308970000002</v>
      </c>
    </row>
    <row r="1798" spans="1:41" x14ac:dyDescent="0.25">
      <c r="A1798" s="72">
        <v>22757</v>
      </c>
      <c r="B1798" s="70"/>
      <c r="C1798" s="70"/>
      <c r="D1798" s="70"/>
      <c r="E1798" s="70"/>
      <c r="F1798" s="70"/>
      <c r="G1798" s="70"/>
      <c r="H1798" s="70"/>
      <c r="I1798" s="70"/>
      <c r="J1798" s="70"/>
      <c r="K1798" s="70"/>
      <c r="L1798" s="70"/>
      <c r="M1798" s="70"/>
      <c r="N1798" s="70"/>
      <c r="O1798" s="70"/>
      <c r="P1798" s="70"/>
      <c r="Q1798" s="70"/>
      <c r="R1798" s="70"/>
      <c r="S1798" s="70"/>
      <c r="T1798" s="70"/>
      <c r="U1798" s="70"/>
      <c r="V1798" s="70"/>
      <c r="W1798" s="70"/>
      <c r="X1798" s="70"/>
      <c r="Y1798" s="70"/>
      <c r="Z1798" s="70"/>
      <c r="AA1798" s="70"/>
      <c r="AB1798" s="70">
        <v>48179</v>
      </c>
      <c r="AC1798" s="70">
        <v>44373.544677999998</v>
      </c>
      <c r="AD1798" s="70"/>
      <c r="AE1798" s="70"/>
      <c r="AF1798" s="70"/>
      <c r="AG1798" s="70"/>
      <c r="AH1798" s="70"/>
      <c r="AI1798" s="70"/>
      <c r="AJ1798" s="70"/>
      <c r="AK1798" s="70"/>
      <c r="AL1798" s="70"/>
      <c r="AM1798" s="70"/>
      <c r="AN1798" s="70">
        <v>48179</v>
      </c>
      <c r="AO1798" s="70">
        <v>44373.544677999998</v>
      </c>
    </row>
    <row r="1799" spans="1:41" x14ac:dyDescent="0.25">
      <c r="A1799" s="72">
        <v>22830</v>
      </c>
      <c r="B1799" s="70"/>
      <c r="C1799" s="70"/>
      <c r="D1799" s="70"/>
      <c r="E1799" s="70"/>
      <c r="F1799" s="70"/>
      <c r="G1799" s="70"/>
      <c r="H1799" s="70"/>
      <c r="I1799" s="70"/>
      <c r="J1799" s="70"/>
      <c r="K1799" s="70"/>
      <c r="L1799" s="70"/>
      <c r="M1799" s="70"/>
      <c r="N1799" s="70"/>
      <c r="O1799" s="70"/>
      <c r="P1799" s="70"/>
      <c r="Q1799" s="70"/>
      <c r="R1799" s="70"/>
      <c r="S1799" s="70"/>
      <c r="T1799" s="70"/>
      <c r="U1799" s="70"/>
      <c r="V1799" s="70"/>
      <c r="W1799" s="70"/>
      <c r="X1799" s="70"/>
      <c r="Y1799" s="70"/>
      <c r="Z1799" s="70"/>
      <c r="AA1799" s="70"/>
      <c r="AB1799" s="70"/>
      <c r="AC1799" s="70"/>
      <c r="AD1799" s="70"/>
      <c r="AE1799" s="70"/>
      <c r="AF1799" s="70"/>
      <c r="AG1799" s="70"/>
      <c r="AH1799" s="70"/>
      <c r="AI1799" s="70"/>
      <c r="AJ1799" s="70"/>
      <c r="AK1799" s="70"/>
      <c r="AL1799" s="70">
        <v>26700</v>
      </c>
      <c r="AM1799" s="70">
        <v>20938.180817</v>
      </c>
      <c r="AN1799" s="70">
        <v>26700</v>
      </c>
      <c r="AO1799" s="70">
        <v>20938.180817</v>
      </c>
    </row>
    <row r="1800" spans="1:41" x14ac:dyDescent="0.25">
      <c r="A1800" s="72">
        <v>22846</v>
      </c>
      <c r="B1800" s="70"/>
      <c r="C1800" s="70"/>
      <c r="D1800" s="70"/>
      <c r="E1800" s="70"/>
      <c r="F1800" s="70"/>
      <c r="G1800" s="70"/>
      <c r="H1800" s="70"/>
      <c r="I1800" s="70"/>
      <c r="J1800" s="70"/>
      <c r="K1800" s="70"/>
      <c r="L1800" s="70"/>
      <c r="M1800" s="70"/>
      <c r="N1800" s="70">
        <v>5200</v>
      </c>
      <c r="O1800" s="70">
        <v>10626.360810000002</v>
      </c>
      <c r="P1800" s="70"/>
      <c r="Q1800" s="70"/>
      <c r="R1800" s="70"/>
      <c r="S1800" s="70"/>
      <c r="T1800" s="70"/>
      <c r="U1800" s="70"/>
      <c r="V1800" s="70"/>
      <c r="W1800" s="70"/>
      <c r="X1800" s="70"/>
      <c r="Y1800" s="70"/>
      <c r="Z1800" s="70"/>
      <c r="AA1800" s="70"/>
      <c r="AB1800" s="70"/>
      <c r="AC1800" s="70"/>
      <c r="AD1800" s="70"/>
      <c r="AE1800" s="70"/>
      <c r="AF1800" s="70"/>
      <c r="AG1800" s="70"/>
      <c r="AH1800" s="70"/>
      <c r="AI1800" s="70"/>
      <c r="AJ1800" s="70"/>
      <c r="AK1800" s="70"/>
      <c r="AL1800" s="70"/>
      <c r="AM1800" s="70"/>
      <c r="AN1800" s="70">
        <v>5200</v>
      </c>
      <c r="AO1800" s="70">
        <v>10626.360810000002</v>
      </c>
    </row>
    <row r="1801" spans="1:41" x14ac:dyDescent="0.25">
      <c r="A1801" s="72">
        <v>22901</v>
      </c>
      <c r="B1801" s="70"/>
      <c r="C1801" s="70"/>
      <c r="D1801" s="70"/>
      <c r="E1801" s="70"/>
      <c r="F1801" s="70"/>
      <c r="G1801" s="70"/>
      <c r="H1801" s="70"/>
      <c r="I1801" s="70"/>
      <c r="J1801" s="70"/>
      <c r="K1801" s="70"/>
      <c r="L1801" s="70"/>
      <c r="M1801" s="70"/>
      <c r="N1801" s="70"/>
      <c r="O1801" s="70"/>
      <c r="P1801" s="70"/>
      <c r="Q1801" s="70"/>
      <c r="R1801" s="70"/>
      <c r="S1801" s="70"/>
      <c r="T1801" s="70"/>
      <c r="U1801" s="70"/>
      <c r="V1801" s="70"/>
      <c r="W1801" s="70"/>
      <c r="X1801" s="70"/>
      <c r="Y1801" s="70"/>
      <c r="Z1801" s="70"/>
      <c r="AA1801" s="70"/>
      <c r="AB1801" s="70"/>
      <c r="AC1801" s="70"/>
      <c r="AD1801" s="70"/>
      <c r="AE1801" s="70"/>
      <c r="AF1801" s="70"/>
      <c r="AG1801" s="70"/>
      <c r="AH1801" s="70"/>
      <c r="AI1801" s="70"/>
      <c r="AJ1801" s="70"/>
      <c r="AK1801" s="70"/>
      <c r="AL1801" s="70">
        <v>2710</v>
      </c>
      <c r="AM1801" s="70">
        <v>2974.6093430000001</v>
      </c>
      <c r="AN1801" s="70">
        <v>2710</v>
      </c>
      <c r="AO1801" s="70">
        <v>2974.6093430000001</v>
      </c>
    </row>
    <row r="1802" spans="1:41" x14ac:dyDescent="0.25">
      <c r="A1802" s="72">
        <v>22904</v>
      </c>
      <c r="B1802" s="70"/>
      <c r="C1802" s="70"/>
      <c r="D1802" s="70"/>
      <c r="E1802" s="70"/>
      <c r="F1802" s="70">
        <v>24879</v>
      </c>
      <c r="G1802" s="70">
        <v>14822.645645000001</v>
      </c>
      <c r="H1802" s="70"/>
      <c r="I1802" s="70"/>
      <c r="J1802" s="70"/>
      <c r="K1802" s="70"/>
      <c r="L1802" s="70"/>
      <c r="M1802" s="70"/>
      <c r="N1802" s="70"/>
      <c r="O1802" s="70"/>
      <c r="P1802" s="70"/>
      <c r="Q1802" s="70"/>
      <c r="R1802" s="70"/>
      <c r="S1802" s="70"/>
      <c r="T1802" s="70"/>
      <c r="U1802" s="70"/>
      <c r="V1802" s="70"/>
      <c r="W1802" s="70"/>
      <c r="X1802" s="70"/>
      <c r="Y1802" s="70"/>
      <c r="Z1802" s="70"/>
      <c r="AA1802" s="70"/>
      <c r="AB1802" s="70"/>
      <c r="AC1802" s="70"/>
      <c r="AD1802" s="70"/>
      <c r="AE1802" s="70"/>
      <c r="AF1802" s="70"/>
      <c r="AG1802" s="70"/>
      <c r="AH1802" s="70"/>
      <c r="AI1802" s="70"/>
      <c r="AJ1802" s="70"/>
      <c r="AK1802" s="70"/>
      <c r="AL1802" s="70"/>
      <c r="AM1802" s="70"/>
      <c r="AN1802" s="70">
        <v>24879</v>
      </c>
      <c r="AO1802" s="70">
        <v>14822.645645000001</v>
      </c>
    </row>
    <row r="1803" spans="1:41" x14ac:dyDescent="0.25">
      <c r="A1803" s="72">
        <v>22914</v>
      </c>
      <c r="B1803" s="70"/>
      <c r="C1803" s="70"/>
      <c r="D1803" s="70"/>
      <c r="E1803" s="70"/>
      <c r="F1803" s="70"/>
      <c r="G1803" s="70"/>
      <c r="H1803" s="70"/>
      <c r="I1803" s="70"/>
      <c r="J1803" s="70"/>
      <c r="K1803" s="70"/>
      <c r="L1803" s="70"/>
      <c r="M1803" s="70"/>
      <c r="N1803" s="70"/>
      <c r="O1803" s="70"/>
      <c r="P1803" s="70"/>
      <c r="Q1803" s="70"/>
      <c r="R1803" s="70"/>
      <c r="S1803" s="70"/>
      <c r="T1803" s="70"/>
      <c r="U1803" s="70"/>
      <c r="V1803" s="70"/>
      <c r="W1803" s="70"/>
      <c r="X1803" s="70"/>
      <c r="Y1803" s="70"/>
      <c r="Z1803" s="70"/>
      <c r="AA1803" s="70"/>
      <c r="AB1803" s="70"/>
      <c r="AC1803" s="70"/>
      <c r="AD1803" s="70"/>
      <c r="AE1803" s="70"/>
      <c r="AF1803" s="70"/>
      <c r="AG1803" s="70"/>
      <c r="AH1803" s="70"/>
      <c r="AI1803" s="70"/>
      <c r="AJ1803" s="70"/>
      <c r="AK1803" s="70"/>
      <c r="AL1803" s="70">
        <v>1200</v>
      </c>
      <c r="AM1803" s="70">
        <v>1124.995034</v>
      </c>
      <c r="AN1803" s="70">
        <v>1200</v>
      </c>
      <c r="AO1803" s="70">
        <v>1124.995034</v>
      </c>
    </row>
    <row r="1804" spans="1:41" x14ac:dyDescent="0.25">
      <c r="A1804" s="72">
        <v>22952</v>
      </c>
      <c r="B1804" s="70"/>
      <c r="C1804" s="70"/>
      <c r="D1804" s="70"/>
      <c r="E1804" s="70"/>
      <c r="F1804" s="70"/>
      <c r="G1804" s="70"/>
      <c r="H1804" s="70"/>
      <c r="I1804" s="70"/>
      <c r="J1804" s="70">
        <v>21600</v>
      </c>
      <c r="K1804" s="70">
        <v>14129.939517000001</v>
      </c>
      <c r="L1804" s="70"/>
      <c r="M1804" s="70"/>
      <c r="N1804" s="70"/>
      <c r="O1804" s="70"/>
      <c r="P1804" s="70"/>
      <c r="Q1804" s="70"/>
      <c r="R1804" s="70"/>
      <c r="S1804" s="70"/>
      <c r="T1804" s="70"/>
      <c r="U1804" s="70"/>
      <c r="V1804" s="70"/>
      <c r="W1804" s="70"/>
      <c r="X1804" s="70"/>
      <c r="Y1804" s="70"/>
      <c r="Z1804" s="70"/>
      <c r="AA1804" s="70"/>
      <c r="AB1804" s="70"/>
      <c r="AC1804" s="70"/>
      <c r="AD1804" s="70"/>
      <c r="AE1804" s="70"/>
      <c r="AF1804" s="70"/>
      <c r="AG1804" s="70"/>
      <c r="AH1804" s="70"/>
      <c r="AI1804" s="70"/>
      <c r="AJ1804" s="70"/>
      <c r="AK1804" s="70"/>
      <c r="AL1804" s="70"/>
      <c r="AM1804" s="70"/>
      <c r="AN1804" s="70">
        <v>21600</v>
      </c>
      <c r="AO1804" s="70">
        <v>14129.939517000001</v>
      </c>
    </row>
    <row r="1805" spans="1:41" x14ac:dyDescent="0.25">
      <c r="A1805" s="72">
        <v>22965</v>
      </c>
      <c r="B1805" s="70"/>
      <c r="C1805" s="70"/>
      <c r="D1805" s="70"/>
      <c r="E1805" s="70"/>
      <c r="F1805" s="70"/>
      <c r="G1805" s="70"/>
      <c r="H1805" s="70"/>
      <c r="I1805" s="70"/>
      <c r="J1805" s="70">
        <v>17900</v>
      </c>
      <c r="K1805" s="70">
        <v>15849.51712</v>
      </c>
      <c r="L1805" s="70"/>
      <c r="M1805" s="70"/>
      <c r="N1805" s="70"/>
      <c r="O1805" s="70"/>
      <c r="P1805" s="70"/>
      <c r="Q1805" s="70"/>
      <c r="R1805" s="70"/>
      <c r="S1805" s="70"/>
      <c r="T1805" s="70"/>
      <c r="U1805" s="70"/>
      <c r="V1805" s="70"/>
      <c r="W1805" s="70"/>
      <c r="X1805" s="70"/>
      <c r="Y1805" s="70"/>
      <c r="Z1805" s="70"/>
      <c r="AA1805" s="70"/>
      <c r="AB1805" s="70"/>
      <c r="AC1805" s="70"/>
      <c r="AD1805" s="70"/>
      <c r="AE1805" s="70"/>
      <c r="AF1805" s="70"/>
      <c r="AG1805" s="70"/>
      <c r="AH1805" s="70"/>
      <c r="AI1805" s="70"/>
      <c r="AJ1805" s="70"/>
      <c r="AK1805" s="70"/>
      <c r="AL1805" s="70"/>
      <c r="AM1805" s="70"/>
      <c r="AN1805" s="70">
        <v>17900</v>
      </c>
      <c r="AO1805" s="70">
        <v>15849.51712</v>
      </c>
    </row>
    <row r="1806" spans="1:41" x14ac:dyDescent="0.25">
      <c r="A1806" s="72">
        <v>22981</v>
      </c>
      <c r="B1806" s="70"/>
      <c r="C1806" s="70"/>
      <c r="D1806" s="70"/>
      <c r="E1806" s="70"/>
      <c r="F1806" s="70"/>
      <c r="G1806" s="70"/>
      <c r="H1806" s="70"/>
      <c r="I1806" s="70"/>
      <c r="J1806" s="70"/>
      <c r="K1806" s="70"/>
      <c r="L1806" s="70"/>
      <c r="M1806" s="70"/>
      <c r="N1806" s="70"/>
      <c r="O1806" s="70"/>
      <c r="P1806" s="70"/>
      <c r="Q1806" s="70"/>
      <c r="R1806" s="70"/>
      <c r="S1806" s="70"/>
      <c r="T1806" s="70"/>
      <c r="U1806" s="70"/>
      <c r="V1806" s="70">
        <v>2900</v>
      </c>
      <c r="W1806" s="70">
        <v>4806.3834859999997</v>
      </c>
      <c r="X1806" s="70"/>
      <c r="Y1806" s="70"/>
      <c r="Z1806" s="70"/>
      <c r="AA1806" s="70"/>
      <c r="AB1806" s="70"/>
      <c r="AC1806" s="70"/>
      <c r="AD1806" s="70"/>
      <c r="AE1806" s="70"/>
      <c r="AF1806" s="70"/>
      <c r="AG1806" s="70"/>
      <c r="AH1806" s="70"/>
      <c r="AI1806" s="70"/>
      <c r="AJ1806" s="70"/>
      <c r="AK1806" s="70"/>
      <c r="AL1806" s="70"/>
      <c r="AM1806" s="70"/>
      <c r="AN1806" s="70">
        <v>2900</v>
      </c>
      <c r="AO1806" s="70">
        <v>4806.3834859999997</v>
      </c>
    </row>
    <row r="1807" spans="1:41" x14ac:dyDescent="0.25">
      <c r="A1807" s="72">
        <v>23044</v>
      </c>
      <c r="B1807" s="70"/>
      <c r="C1807" s="70"/>
      <c r="D1807" s="70"/>
      <c r="E1807" s="70"/>
      <c r="F1807" s="70"/>
      <c r="G1807" s="70"/>
      <c r="H1807" s="70"/>
      <c r="I1807" s="70"/>
      <c r="J1807" s="70"/>
      <c r="K1807" s="70"/>
      <c r="L1807" s="70"/>
      <c r="M1807" s="70"/>
      <c r="N1807" s="70"/>
      <c r="O1807" s="70"/>
      <c r="P1807" s="70"/>
      <c r="Q1807" s="70"/>
      <c r="R1807" s="70"/>
      <c r="S1807" s="70"/>
      <c r="T1807" s="70"/>
      <c r="U1807" s="70"/>
      <c r="V1807" s="70"/>
      <c r="W1807" s="70"/>
      <c r="X1807" s="70"/>
      <c r="Y1807" s="70"/>
      <c r="Z1807" s="70"/>
      <c r="AA1807" s="70"/>
      <c r="AB1807" s="70">
        <v>21419</v>
      </c>
      <c r="AC1807" s="70">
        <v>22570.076187999999</v>
      </c>
      <c r="AD1807" s="70"/>
      <c r="AE1807" s="70"/>
      <c r="AF1807" s="70"/>
      <c r="AG1807" s="70"/>
      <c r="AH1807" s="70"/>
      <c r="AI1807" s="70"/>
      <c r="AJ1807" s="70"/>
      <c r="AK1807" s="70"/>
      <c r="AL1807" s="70"/>
      <c r="AM1807" s="70"/>
      <c r="AN1807" s="70">
        <v>21419</v>
      </c>
      <c r="AO1807" s="70">
        <v>22570.076187999999</v>
      </c>
    </row>
    <row r="1808" spans="1:41" x14ac:dyDescent="0.25">
      <c r="A1808" s="72">
        <v>23053</v>
      </c>
      <c r="B1808" s="70"/>
      <c r="C1808" s="70"/>
      <c r="D1808" s="70"/>
      <c r="E1808" s="70"/>
      <c r="F1808" s="70"/>
      <c r="G1808" s="70"/>
      <c r="H1808" s="70"/>
      <c r="I1808" s="70"/>
      <c r="J1808" s="70"/>
      <c r="K1808" s="70"/>
      <c r="L1808" s="70"/>
      <c r="M1808" s="70"/>
      <c r="N1808" s="70"/>
      <c r="O1808" s="70"/>
      <c r="P1808" s="70"/>
      <c r="Q1808" s="70"/>
      <c r="R1808" s="70"/>
      <c r="S1808" s="70"/>
      <c r="T1808" s="70"/>
      <c r="U1808" s="70"/>
      <c r="V1808" s="70"/>
      <c r="W1808" s="70"/>
      <c r="X1808" s="70"/>
      <c r="Y1808" s="70"/>
      <c r="Z1808" s="70"/>
      <c r="AA1808" s="70"/>
      <c r="AB1808" s="70">
        <v>21577</v>
      </c>
      <c r="AC1808" s="70">
        <v>22948.723755999999</v>
      </c>
      <c r="AD1808" s="70"/>
      <c r="AE1808" s="70"/>
      <c r="AF1808" s="70"/>
      <c r="AG1808" s="70"/>
      <c r="AH1808" s="70"/>
      <c r="AI1808" s="70"/>
      <c r="AJ1808" s="70"/>
      <c r="AK1808" s="70"/>
      <c r="AL1808" s="70"/>
      <c r="AM1808" s="70"/>
      <c r="AN1808" s="70">
        <v>21577</v>
      </c>
      <c r="AO1808" s="70">
        <v>22948.723755999999</v>
      </c>
    </row>
    <row r="1809" spans="1:41" x14ac:dyDescent="0.25">
      <c r="A1809" s="72">
        <v>23078</v>
      </c>
      <c r="B1809" s="70"/>
      <c r="C1809" s="70"/>
      <c r="D1809" s="70"/>
      <c r="E1809" s="70"/>
      <c r="F1809" s="70"/>
      <c r="G1809" s="70"/>
      <c r="H1809" s="70"/>
      <c r="I1809" s="70"/>
      <c r="J1809" s="70"/>
      <c r="K1809" s="70"/>
      <c r="L1809" s="70"/>
      <c r="M1809" s="70"/>
      <c r="N1809" s="70"/>
      <c r="O1809" s="70"/>
      <c r="P1809" s="70"/>
      <c r="Q1809" s="70"/>
      <c r="R1809" s="70"/>
      <c r="S1809" s="70"/>
      <c r="T1809" s="70"/>
      <c r="U1809" s="70"/>
      <c r="V1809" s="70"/>
      <c r="W1809" s="70"/>
      <c r="X1809" s="70"/>
      <c r="Y1809" s="70"/>
      <c r="Z1809" s="70"/>
      <c r="AA1809" s="70"/>
      <c r="AB1809" s="70">
        <v>5977</v>
      </c>
      <c r="AC1809" s="70">
        <v>3493.9453680000001</v>
      </c>
      <c r="AD1809" s="70"/>
      <c r="AE1809" s="70"/>
      <c r="AF1809" s="70"/>
      <c r="AG1809" s="70"/>
      <c r="AH1809" s="70"/>
      <c r="AI1809" s="70"/>
      <c r="AJ1809" s="70"/>
      <c r="AK1809" s="70"/>
      <c r="AL1809" s="70"/>
      <c r="AM1809" s="70"/>
      <c r="AN1809" s="70">
        <v>5977</v>
      </c>
      <c r="AO1809" s="70">
        <v>3493.9453680000001</v>
      </c>
    </row>
    <row r="1810" spans="1:41" x14ac:dyDescent="0.25">
      <c r="A1810" s="72">
        <v>23128</v>
      </c>
      <c r="B1810" s="70"/>
      <c r="C1810" s="70"/>
      <c r="D1810" s="70"/>
      <c r="E1810" s="70"/>
      <c r="F1810" s="70"/>
      <c r="G1810" s="70"/>
      <c r="H1810" s="70"/>
      <c r="I1810" s="70"/>
      <c r="J1810" s="70"/>
      <c r="K1810" s="70"/>
      <c r="L1810" s="70"/>
      <c r="M1810" s="70"/>
      <c r="N1810" s="70"/>
      <c r="O1810" s="70"/>
      <c r="P1810" s="70"/>
      <c r="Q1810" s="70"/>
      <c r="R1810" s="70"/>
      <c r="S1810" s="70"/>
      <c r="T1810" s="70"/>
      <c r="U1810" s="70"/>
      <c r="V1810" s="70"/>
      <c r="W1810" s="70"/>
      <c r="X1810" s="70"/>
      <c r="Y1810" s="70"/>
      <c r="Z1810" s="70"/>
      <c r="AA1810" s="70"/>
      <c r="AB1810" s="70">
        <v>23149</v>
      </c>
      <c r="AC1810" s="70">
        <v>20060.137237999999</v>
      </c>
      <c r="AD1810" s="70"/>
      <c r="AE1810" s="70"/>
      <c r="AF1810" s="70"/>
      <c r="AG1810" s="70"/>
      <c r="AH1810" s="70"/>
      <c r="AI1810" s="70"/>
      <c r="AJ1810" s="70"/>
      <c r="AK1810" s="70"/>
      <c r="AL1810" s="70"/>
      <c r="AM1810" s="70"/>
      <c r="AN1810" s="70">
        <v>23149</v>
      </c>
      <c r="AO1810" s="70">
        <v>20060.137237999999</v>
      </c>
    </row>
    <row r="1811" spans="1:41" x14ac:dyDescent="0.25">
      <c r="A1811" s="72">
        <v>23142</v>
      </c>
      <c r="B1811" s="70"/>
      <c r="C1811" s="70"/>
      <c r="D1811" s="70"/>
      <c r="E1811" s="70"/>
      <c r="F1811" s="70"/>
      <c r="G1811" s="70"/>
      <c r="H1811" s="70"/>
      <c r="I1811" s="70"/>
      <c r="J1811" s="70"/>
      <c r="K1811" s="70"/>
      <c r="L1811" s="70"/>
      <c r="M1811" s="70"/>
      <c r="N1811" s="70"/>
      <c r="O1811" s="70"/>
      <c r="P1811" s="70"/>
      <c r="Q1811" s="70"/>
      <c r="R1811" s="70"/>
      <c r="S1811" s="70"/>
      <c r="T1811" s="70"/>
      <c r="U1811" s="70"/>
      <c r="V1811" s="70"/>
      <c r="W1811" s="70"/>
      <c r="X1811" s="70"/>
      <c r="Y1811" s="70"/>
      <c r="Z1811" s="70"/>
      <c r="AA1811" s="70"/>
      <c r="AB1811" s="70">
        <v>22992</v>
      </c>
      <c r="AC1811" s="70">
        <v>23252.484629999999</v>
      </c>
      <c r="AD1811" s="70"/>
      <c r="AE1811" s="70"/>
      <c r="AF1811" s="70"/>
      <c r="AG1811" s="70"/>
      <c r="AH1811" s="70"/>
      <c r="AI1811" s="70"/>
      <c r="AJ1811" s="70"/>
      <c r="AK1811" s="70"/>
      <c r="AL1811" s="70"/>
      <c r="AM1811" s="70"/>
      <c r="AN1811" s="70">
        <v>22992</v>
      </c>
      <c r="AO1811" s="70">
        <v>23252.484629999999</v>
      </c>
    </row>
    <row r="1812" spans="1:41" x14ac:dyDescent="0.25">
      <c r="A1812" s="72">
        <v>23153</v>
      </c>
      <c r="B1812" s="70"/>
      <c r="C1812" s="70"/>
      <c r="D1812" s="70"/>
      <c r="E1812" s="70"/>
      <c r="F1812" s="70"/>
      <c r="G1812" s="70"/>
      <c r="H1812" s="70"/>
      <c r="I1812" s="70"/>
      <c r="J1812" s="70"/>
      <c r="K1812" s="70"/>
      <c r="L1812" s="70"/>
      <c r="M1812" s="70"/>
      <c r="N1812" s="70"/>
      <c r="O1812" s="70"/>
      <c r="P1812" s="70"/>
      <c r="Q1812" s="70"/>
      <c r="R1812" s="70"/>
      <c r="S1812" s="70"/>
      <c r="T1812" s="70"/>
      <c r="U1812" s="70"/>
      <c r="V1812" s="70"/>
      <c r="W1812" s="70"/>
      <c r="X1812" s="70"/>
      <c r="Y1812" s="70"/>
      <c r="Z1812" s="70"/>
      <c r="AA1812" s="70"/>
      <c r="AB1812" s="70"/>
      <c r="AC1812" s="70"/>
      <c r="AD1812" s="70"/>
      <c r="AE1812" s="70"/>
      <c r="AF1812" s="70"/>
      <c r="AG1812" s="70"/>
      <c r="AH1812" s="70"/>
      <c r="AI1812" s="70"/>
      <c r="AJ1812" s="70"/>
      <c r="AK1812" s="70"/>
      <c r="AL1812" s="70">
        <v>1400</v>
      </c>
      <c r="AM1812" s="70">
        <v>1557.2052900000001</v>
      </c>
      <c r="AN1812" s="70">
        <v>1400</v>
      </c>
      <c r="AO1812" s="70">
        <v>1557.2052900000001</v>
      </c>
    </row>
    <row r="1813" spans="1:41" x14ac:dyDescent="0.25">
      <c r="A1813" s="72">
        <v>23154</v>
      </c>
      <c r="B1813" s="70"/>
      <c r="C1813" s="70"/>
      <c r="D1813" s="70"/>
      <c r="E1813" s="70"/>
      <c r="F1813" s="70"/>
      <c r="G1813" s="70"/>
      <c r="H1813" s="70"/>
      <c r="I1813" s="70"/>
      <c r="J1813" s="70"/>
      <c r="K1813" s="70"/>
      <c r="L1813" s="70"/>
      <c r="M1813" s="70"/>
      <c r="N1813" s="70"/>
      <c r="O1813" s="70"/>
      <c r="P1813" s="70"/>
      <c r="Q1813" s="70"/>
      <c r="R1813" s="70"/>
      <c r="S1813" s="70"/>
      <c r="T1813" s="70"/>
      <c r="U1813" s="70"/>
      <c r="V1813" s="70"/>
      <c r="W1813" s="70"/>
      <c r="X1813" s="70"/>
      <c r="Y1813" s="70"/>
      <c r="Z1813" s="70"/>
      <c r="AA1813" s="70"/>
      <c r="AB1813" s="70">
        <v>15964</v>
      </c>
      <c r="AC1813" s="70">
        <v>13600.50741</v>
      </c>
      <c r="AD1813" s="70"/>
      <c r="AE1813" s="70"/>
      <c r="AF1813" s="70"/>
      <c r="AG1813" s="70"/>
      <c r="AH1813" s="70"/>
      <c r="AI1813" s="70"/>
      <c r="AJ1813" s="70"/>
      <c r="AK1813" s="70"/>
      <c r="AL1813" s="70"/>
      <c r="AM1813" s="70"/>
      <c r="AN1813" s="70">
        <v>15964</v>
      </c>
      <c r="AO1813" s="70">
        <v>13600.50741</v>
      </c>
    </row>
    <row r="1814" spans="1:41" x14ac:dyDescent="0.25">
      <c r="A1814" s="72">
        <v>23157</v>
      </c>
      <c r="B1814" s="70"/>
      <c r="C1814" s="70"/>
      <c r="D1814" s="70"/>
      <c r="E1814" s="70"/>
      <c r="F1814" s="70"/>
      <c r="G1814" s="70"/>
      <c r="H1814" s="70"/>
      <c r="I1814" s="70"/>
      <c r="J1814" s="70"/>
      <c r="K1814" s="70"/>
      <c r="L1814" s="70"/>
      <c r="M1814" s="70"/>
      <c r="N1814" s="70"/>
      <c r="O1814" s="70"/>
      <c r="P1814" s="70"/>
      <c r="Q1814" s="70"/>
      <c r="R1814" s="70"/>
      <c r="S1814" s="70"/>
      <c r="T1814" s="70"/>
      <c r="U1814" s="70"/>
      <c r="V1814" s="70"/>
      <c r="W1814" s="70"/>
      <c r="X1814" s="70"/>
      <c r="Y1814" s="70"/>
      <c r="Z1814" s="70"/>
      <c r="AA1814" s="70"/>
      <c r="AB1814" s="70"/>
      <c r="AC1814" s="70"/>
      <c r="AD1814" s="70"/>
      <c r="AE1814" s="70"/>
      <c r="AF1814" s="70"/>
      <c r="AG1814" s="70"/>
      <c r="AH1814" s="70"/>
      <c r="AI1814" s="70"/>
      <c r="AJ1814" s="70"/>
      <c r="AK1814" s="70"/>
      <c r="AL1814" s="70">
        <v>3100</v>
      </c>
      <c r="AM1814" s="70">
        <v>2043.2446089999996</v>
      </c>
      <c r="AN1814" s="70">
        <v>3100</v>
      </c>
      <c r="AO1814" s="70">
        <v>2043.2446089999996</v>
      </c>
    </row>
    <row r="1815" spans="1:41" x14ac:dyDescent="0.25">
      <c r="A1815" s="72">
        <v>23172</v>
      </c>
      <c r="B1815" s="70"/>
      <c r="C1815" s="70"/>
      <c r="D1815" s="70"/>
      <c r="E1815" s="70"/>
      <c r="F1815" s="70"/>
      <c r="G1815" s="70"/>
      <c r="H1815" s="70"/>
      <c r="I1815" s="70"/>
      <c r="J1815" s="70"/>
      <c r="K1815" s="70"/>
      <c r="L1815" s="70"/>
      <c r="M1815" s="70"/>
      <c r="N1815" s="70"/>
      <c r="O1815" s="70"/>
      <c r="P1815" s="70"/>
      <c r="Q1815" s="70"/>
      <c r="R1815" s="70"/>
      <c r="S1815" s="70"/>
      <c r="T1815" s="70"/>
      <c r="U1815" s="70"/>
      <c r="V1815" s="70"/>
      <c r="W1815" s="70"/>
      <c r="X1815" s="70"/>
      <c r="Y1815" s="70"/>
      <c r="Z1815" s="70"/>
      <c r="AA1815" s="70"/>
      <c r="AB1815" s="70">
        <v>5470</v>
      </c>
      <c r="AC1815" s="70">
        <v>8053.093089</v>
      </c>
      <c r="AD1815" s="70"/>
      <c r="AE1815" s="70"/>
      <c r="AF1815" s="70"/>
      <c r="AG1815" s="70"/>
      <c r="AH1815" s="70"/>
      <c r="AI1815" s="70"/>
      <c r="AJ1815" s="70"/>
      <c r="AK1815" s="70"/>
      <c r="AL1815" s="70"/>
      <c r="AM1815" s="70"/>
      <c r="AN1815" s="70">
        <v>5470</v>
      </c>
      <c r="AO1815" s="70">
        <v>8053.093089</v>
      </c>
    </row>
    <row r="1816" spans="1:41" x14ac:dyDescent="0.25">
      <c r="A1816" s="72">
        <v>23185</v>
      </c>
      <c r="B1816" s="70"/>
      <c r="C1816" s="70"/>
      <c r="D1816" s="70"/>
      <c r="E1816" s="70"/>
      <c r="F1816" s="70"/>
      <c r="G1816" s="70"/>
      <c r="H1816" s="70"/>
      <c r="I1816" s="70"/>
      <c r="J1816" s="70"/>
      <c r="K1816" s="70"/>
      <c r="L1816" s="70"/>
      <c r="M1816" s="70"/>
      <c r="N1816" s="70"/>
      <c r="O1816" s="70"/>
      <c r="P1816" s="70"/>
      <c r="Q1816" s="70"/>
      <c r="R1816" s="70"/>
      <c r="S1816" s="70"/>
      <c r="T1816" s="70"/>
      <c r="U1816" s="70"/>
      <c r="V1816" s="70"/>
      <c r="W1816" s="70"/>
      <c r="X1816" s="70"/>
      <c r="Y1816" s="70"/>
      <c r="Z1816" s="70"/>
      <c r="AA1816" s="70"/>
      <c r="AB1816" s="70">
        <v>18256</v>
      </c>
      <c r="AC1816" s="70">
        <v>21251.021194000001</v>
      </c>
      <c r="AD1816" s="70"/>
      <c r="AE1816" s="70"/>
      <c r="AF1816" s="70"/>
      <c r="AG1816" s="70"/>
      <c r="AH1816" s="70"/>
      <c r="AI1816" s="70"/>
      <c r="AJ1816" s="70"/>
      <c r="AK1816" s="70"/>
      <c r="AL1816" s="70"/>
      <c r="AM1816" s="70"/>
      <c r="AN1816" s="70">
        <v>18256</v>
      </c>
      <c r="AO1816" s="70">
        <v>21251.021194000001</v>
      </c>
    </row>
    <row r="1817" spans="1:41" x14ac:dyDescent="0.25">
      <c r="A1817" s="72">
        <v>23196</v>
      </c>
      <c r="B1817" s="70"/>
      <c r="C1817" s="70"/>
      <c r="D1817" s="70"/>
      <c r="E1817" s="70"/>
      <c r="F1817" s="70"/>
      <c r="G1817" s="70"/>
      <c r="H1817" s="70"/>
      <c r="I1817" s="70"/>
      <c r="J1817" s="70"/>
      <c r="K1817" s="70"/>
      <c r="L1817" s="70"/>
      <c r="M1817" s="70"/>
      <c r="N1817" s="70"/>
      <c r="O1817" s="70"/>
      <c r="P1817" s="70"/>
      <c r="Q1817" s="70"/>
      <c r="R1817" s="70"/>
      <c r="S1817" s="70"/>
      <c r="T1817" s="70"/>
      <c r="U1817" s="70"/>
      <c r="V1817" s="70"/>
      <c r="W1817" s="70"/>
      <c r="X1817" s="70"/>
      <c r="Y1817" s="70"/>
      <c r="Z1817" s="70"/>
      <c r="AA1817" s="70"/>
      <c r="AB1817" s="70">
        <v>4112</v>
      </c>
      <c r="AC1817" s="70">
        <v>6815.0314330000001</v>
      </c>
      <c r="AD1817" s="70"/>
      <c r="AE1817" s="70"/>
      <c r="AF1817" s="70"/>
      <c r="AG1817" s="70"/>
      <c r="AH1817" s="70"/>
      <c r="AI1817" s="70"/>
      <c r="AJ1817" s="70"/>
      <c r="AK1817" s="70"/>
      <c r="AL1817" s="70"/>
      <c r="AM1817" s="70"/>
      <c r="AN1817" s="70">
        <v>4112</v>
      </c>
      <c r="AO1817" s="70">
        <v>6815.0314330000001</v>
      </c>
    </row>
    <row r="1818" spans="1:41" x14ac:dyDescent="0.25">
      <c r="A1818" s="72">
        <v>23365</v>
      </c>
      <c r="B1818" s="70"/>
      <c r="C1818" s="70"/>
      <c r="D1818" s="70"/>
      <c r="E1818" s="70"/>
      <c r="F1818" s="70"/>
      <c r="G1818" s="70"/>
      <c r="H1818" s="70"/>
      <c r="I1818" s="70"/>
      <c r="J1818" s="70"/>
      <c r="K1818" s="70"/>
      <c r="L1818" s="70"/>
      <c r="M1818" s="70"/>
      <c r="N1818" s="70"/>
      <c r="O1818" s="70"/>
      <c r="P1818" s="70"/>
      <c r="Q1818" s="70"/>
      <c r="R1818" s="70"/>
      <c r="S1818" s="70"/>
      <c r="T1818" s="70"/>
      <c r="U1818" s="70"/>
      <c r="V1818" s="70"/>
      <c r="W1818" s="70"/>
      <c r="X1818" s="70"/>
      <c r="Y1818" s="70"/>
      <c r="Z1818" s="70"/>
      <c r="AA1818" s="70"/>
      <c r="AB1818" s="70">
        <v>8391</v>
      </c>
      <c r="AC1818" s="70">
        <v>7330.0606379999999</v>
      </c>
      <c r="AD1818" s="70"/>
      <c r="AE1818" s="70"/>
      <c r="AF1818" s="70"/>
      <c r="AG1818" s="70"/>
      <c r="AH1818" s="70"/>
      <c r="AI1818" s="70"/>
      <c r="AJ1818" s="70"/>
      <c r="AK1818" s="70"/>
      <c r="AL1818" s="70"/>
      <c r="AM1818" s="70"/>
      <c r="AN1818" s="70">
        <v>8391</v>
      </c>
      <c r="AO1818" s="70">
        <v>7330.0606379999999</v>
      </c>
    </row>
    <row r="1819" spans="1:41" x14ac:dyDescent="0.25">
      <c r="A1819" s="72">
        <v>23435</v>
      </c>
      <c r="B1819" s="70"/>
      <c r="C1819" s="70"/>
      <c r="D1819" s="70"/>
      <c r="E1819" s="70"/>
      <c r="F1819" s="70"/>
      <c r="G1819" s="70"/>
      <c r="H1819" s="70"/>
      <c r="I1819" s="70"/>
      <c r="J1819" s="70"/>
      <c r="K1819" s="70"/>
      <c r="L1819" s="70"/>
      <c r="M1819" s="70"/>
      <c r="N1819" s="70"/>
      <c r="O1819" s="70"/>
      <c r="P1819" s="70"/>
      <c r="Q1819" s="70"/>
      <c r="R1819" s="70"/>
      <c r="S1819" s="70"/>
      <c r="T1819" s="70"/>
      <c r="U1819" s="70"/>
      <c r="V1819" s="70"/>
      <c r="W1819" s="70"/>
      <c r="X1819" s="70"/>
      <c r="Y1819" s="70"/>
      <c r="Z1819" s="70"/>
      <c r="AA1819" s="70"/>
      <c r="AB1819" s="70">
        <v>17480</v>
      </c>
      <c r="AC1819" s="70">
        <v>22557.289672000003</v>
      </c>
      <c r="AD1819" s="70"/>
      <c r="AE1819" s="70"/>
      <c r="AF1819" s="70"/>
      <c r="AG1819" s="70"/>
      <c r="AH1819" s="70"/>
      <c r="AI1819" s="70"/>
      <c r="AJ1819" s="70"/>
      <c r="AK1819" s="70"/>
      <c r="AL1819" s="70"/>
      <c r="AM1819" s="70"/>
      <c r="AN1819" s="70">
        <v>17480</v>
      </c>
      <c r="AO1819" s="70">
        <v>22557.289672000003</v>
      </c>
    </row>
    <row r="1820" spans="1:41" x14ac:dyDescent="0.25">
      <c r="A1820" s="72">
        <v>23438</v>
      </c>
      <c r="B1820" s="70"/>
      <c r="C1820" s="70"/>
      <c r="D1820" s="70"/>
      <c r="E1820" s="70"/>
      <c r="F1820" s="70"/>
      <c r="G1820" s="70"/>
      <c r="H1820" s="70"/>
      <c r="I1820" s="70"/>
      <c r="J1820" s="70"/>
      <c r="K1820" s="70"/>
      <c r="L1820" s="70"/>
      <c r="M1820" s="70"/>
      <c r="N1820" s="70"/>
      <c r="O1820" s="70"/>
      <c r="P1820" s="70"/>
      <c r="Q1820" s="70"/>
      <c r="R1820" s="70"/>
      <c r="S1820" s="70"/>
      <c r="T1820" s="70"/>
      <c r="U1820" s="70"/>
      <c r="V1820" s="70"/>
      <c r="W1820" s="70"/>
      <c r="X1820" s="70"/>
      <c r="Y1820" s="70"/>
      <c r="Z1820" s="70"/>
      <c r="AA1820" s="70"/>
      <c r="AB1820" s="70">
        <v>5017</v>
      </c>
      <c r="AC1820" s="70">
        <v>5218.2581790000004</v>
      </c>
      <c r="AD1820" s="70"/>
      <c r="AE1820" s="70"/>
      <c r="AF1820" s="70"/>
      <c r="AG1820" s="70"/>
      <c r="AH1820" s="70"/>
      <c r="AI1820" s="70"/>
      <c r="AJ1820" s="70"/>
      <c r="AK1820" s="70"/>
      <c r="AL1820" s="70"/>
      <c r="AM1820" s="70"/>
      <c r="AN1820" s="70">
        <v>5017</v>
      </c>
      <c r="AO1820" s="70">
        <v>5218.2581790000004</v>
      </c>
    </row>
    <row r="1821" spans="1:41" x14ac:dyDescent="0.25">
      <c r="A1821" s="72">
        <v>23557</v>
      </c>
      <c r="B1821" s="70"/>
      <c r="C1821" s="70"/>
      <c r="D1821" s="70"/>
      <c r="E1821" s="70"/>
      <c r="F1821" s="70"/>
      <c r="G1821" s="70"/>
      <c r="H1821" s="70"/>
      <c r="I1821" s="70"/>
      <c r="J1821" s="70"/>
      <c r="K1821" s="70"/>
      <c r="L1821" s="70"/>
      <c r="M1821" s="70"/>
      <c r="N1821" s="70"/>
      <c r="O1821" s="70"/>
      <c r="P1821" s="70"/>
      <c r="Q1821" s="70"/>
      <c r="R1821" s="70"/>
      <c r="S1821" s="70"/>
      <c r="T1821" s="70"/>
      <c r="U1821" s="70"/>
      <c r="V1821" s="70"/>
      <c r="W1821" s="70"/>
      <c r="X1821" s="70"/>
      <c r="Y1821" s="70"/>
      <c r="Z1821" s="70"/>
      <c r="AA1821" s="70"/>
      <c r="AB1821" s="70"/>
      <c r="AC1821" s="70"/>
      <c r="AD1821" s="70">
        <v>72027</v>
      </c>
      <c r="AE1821" s="70">
        <v>95475.370604999989</v>
      </c>
      <c r="AF1821" s="70"/>
      <c r="AG1821" s="70"/>
      <c r="AH1821" s="70"/>
      <c r="AI1821" s="70"/>
      <c r="AJ1821" s="70"/>
      <c r="AK1821" s="70"/>
      <c r="AL1821" s="70"/>
      <c r="AM1821" s="70"/>
      <c r="AN1821" s="70">
        <v>72027</v>
      </c>
      <c r="AO1821" s="70">
        <v>95475.370604999989</v>
      </c>
    </row>
    <row r="1822" spans="1:41" x14ac:dyDescent="0.25">
      <c r="A1822" s="72">
        <v>23583</v>
      </c>
      <c r="B1822" s="70"/>
      <c r="C1822" s="70"/>
      <c r="D1822" s="70"/>
      <c r="E1822" s="70"/>
      <c r="F1822" s="70"/>
      <c r="G1822" s="70"/>
      <c r="H1822" s="70"/>
      <c r="I1822" s="70"/>
      <c r="J1822" s="70"/>
      <c r="K1822" s="70"/>
      <c r="L1822" s="70"/>
      <c r="M1822" s="70"/>
      <c r="N1822" s="70"/>
      <c r="O1822" s="70"/>
      <c r="P1822" s="70"/>
      <c r="Q1822" s="70"/>
      <c r="R1822" s="70"/>
      <c r="S1822" s="70"/>
      <c r="T1822" s="70"/>
      <c r="U1822" s="70"/>
      <c r="V1822" s="70"/>
      <c r="W1822" s="70"/>
      <c r="X1822" s="70"/>
      <c r="Y1822" s="70"/>
      <c r="Z1822" s="70"/>
      <c r="AA1822" s="70"/>
      <c r="AB1822" s="70"/>
      <c r="AC1822" s="70"/>
      <c r="AD1822" s="70"/>
      <c r="AE1822" s="70"/>
      <c r="AF1822" s="70"/>
      <c r="AG1822" s="70"/>
      <c r="AH1822" s="70"/>
      <c r="AI1822" s="70"/>
      <c r="AJ1822" s="70"/>
      <c r="AK1822" s="70"/>
      <c r="AL1822" s="70">
        <v>4500</v>
      </c>
      <c r="AM1822" s="70">
        <v>1569.824754</v>
      </c>
      <c r="AN1822" s="70">
        <v>4500</v>
      </c>
      <c r="AO1822" s="70">
        <v>1569.824754</v>
      </c>
    </row>
    <row r="1823" spans="1:41" x14ac:dyDescent="0.25">
      <c r="A1823" s="72">
        <v>23584</v>
      </c>
      <c r="B1823" s="70"/>
      <c r="C1823" s="70"/>
      <c r="D1823" s="70"/>
      <c r="E1823" s="70"/>
      <c r="F1823" s="70"/>
      <c r="G1823" s="70"/>
      <c r="H1823" s="70"/>
      <c r="I1823" s="70"/>
      <c r="J1823" s="70"/>
      <c r="K1823" s="70"/>
      <c r="L1823" s="70"/>
      <c r="M1823" s="70"/>
      <c r="N1823" s="70"/>
      <c r="O1823" s="70"/>
      <c r="P1823" s="70"/>
      <c r="Q1823" s="70"/>
      <c r="R1823" s="70"/>
      <c r="S1823" s="70"/>
      <c r="T1823" s="70"/>
      <c r="U1823" s="70"/>
      <c r="V1823" s="70"/>
      <c r="W1823" s="70"/>
      <c r="X1823" s="70"/>
      <c r="Y1823" s="70"/>
      <c r="Z1823" s="70"/>
      <c r="AA1823" s="70"/>
      <c r="AB1823" s="70"/>
      <c r="AC1823" s="70"/>
      <c r="AD1823" s="70"/>
      <c r="AE1823" s="70"/>
      <c r="AF1823" s="70"/>
      <c r="AG1823" s="70"/>
      <c r="AH1823" s="70"/>
      <c r="AI1823" s="70"/>
      <c r="AJ1823" s="70"/>
      <c r="AK1823" s="70"/>
      <c r="AL1823" s="70">
        <v>1300</v>
      </c>
      <c r="AM1823" s="70">
        <v>1233.9174309999999</v>
      </c>
      <c r="AN1823" s="70">
        <v>1300</v>
      </c>
      <c r="AO1823" s="70">
        <v>1233.9174309999999</v>
      </c>
    </row>
    <row r="1824" spans="1:41" x14ac:dyDescent="0.25">
      <c r="A1824" s="72">
        <v>23589</v>
      </c>
      <c r="B1824" s="70"/>
      <c r="C1824" s="70"/>
      <c r="D1824" s="70"/>
      <c r="E1824" s="70"/>
      <c r="F1824" s="70"/>
      <c r="G1824" s="70"/>
      <c r="H1824" s="70"/>
      <c r="I1824" s="70"/>
      <c r="J1824" s="70"/>
      <c r="K1824" s="70"/>
      <c r="L1824" s="70"/>
      <c r="M1824" s="70"/>
      <c r="N1824" s="70"/>
      <c r="O1824" s="70"/>
      <c r="P1824" s="70"/>
      <c r="Q1824" s="70"/>
      <c r="R1824" s="70"/>
      <c r="S1824" s="70"/>
      <c r="T1824" s="70"/>
      <c r="U1824" s="70"/>
      <c r="V1824" s="70"/>
      <c r="W1824" s="70"/>
      <c r="X1824" s="70"/>
      <c r="Y1824" s="70"/>
      <c r="Z1824" s="70"/>
      <c r="AA1824" s="70"/>
      <c r="AB1824" s="70"/>
      <c r="AC1824" s="70"/>
      <c r="AD1824" s="70"/>
      <c r="AE1824" s="70"/>
      <c r="AF1824" s="70"/>
      <c r="AG1824" s="70"/>
      <c r="AH1824" s="70"/>
      <c r="AI1824" s="70"/>
      <c r="AJ1824" s="70"/>
      <c r="AK1824" s="70"/>
      <c r="AL1824" s="70">
        <v>3200</v>
      </c>
      <c r="AM1824" s="70">
        <v>1827.1884289999998</v>
      </c>
      <c r="AN1824" s="70">
        <v>3200</v>
      </c>
      <c r="AO1824" s="70">
        <v>1827.1884289999998</v>
      </c>
    </row>
    <row r="1825" spans="1:41" x14ac:dyDescent="0.25">
      <c r="A1825" s="72">
        <v>23605</v>
      </c>
      <c r="B1825" s="70"/>
      <c r="C1825" s="70"/>
      <c r="D1825" s="70"/>
      <c r="E1825" s="70"/>
      <c r="F1825" s="70"/>
      <c r="G1825" s="70"/>
      <c r="H1825" s="70"/>
      <c r="I1825" s="70"/>
      <c r="J1825" s="70"/>
      <c r="K1825" s="70"/>
      <c r="L1825" s="70"/>
      <c r="M1825" s="70"/>
      <c r="N1825" s="70"/>
      <c r="O1825" s="70"/>
      <c r="P1825" s="70"/>
      <c r="Q1825" s="70"/>
      <c r="R1825" s="70"/>
      <c r="S1825" s="70"/>
      <c r="T1825" s="70"/>
      <c r="U1825" s="70"/>
      <c r="V1825" s="70"/>
      <c r="W1825" s="70"/>
      <c r="X1825" s="70"/>
      <c r="Y1825" s="70"/>
      <c r="Z1825" s="70"/>
      <c r="AA1825" s="70"/>
      <c r="AB1825" s="70"/>
      <c r="AC1825" s="70"/>
      <c r="AD1825" s="70"/>
      <c r="AE1825" s="70"/>
      <c r="AF1825" s="70"/>
      <c r="AG1825" s="70"/>
      <c r="AH1825" s="70"/>
      <c r="AI1825" s="70"/>
      <c r="AJ1825" s="70"/>
      <c r="AK1825" s="70"/>
      <c r="AL1825" s="70">
        <v>700</v>
      </c>
      <c r="AM1825" s="70">
        <v>418.00866999999994</v>
      </c>
      <c r="AN1825" s="70">
        <v>700</v>
      </c>
      <c r="AO1825" s="70">
        <v>418.00866999999994</v>
      </c>
    </row>
    <row r="1826" spans="1:41" x14ac:dyDescent="0.25">
      <c r="A1826" s="72">
        <v>23641</v>
      </c>
      <c r="B1826" s="70"/>
      <c r="C1826" s="70"/>
      <c r="D1826" s="70"/>
      <c r="E1826" s="70"/>
      <c r="F1826" s="70"/>
      <c r="G1826" s="70"/>
      <c r="H1826" s="70"/>
      <c r="I1826" s="70"/>
      <c r="J1826" s="70"/>
      <c r="K1826" s="70"/>
      <c r="L1826" s="70"/>
      <c r="M1826" s="70"/>
      <c r="N1826" s="70"/>
      <c r="O1826" s="70"/>
      <c r="P1826" s="70"/>
      <c r="Q1826" s="70"/>
      <c r="R1826" s="70"/>
      <c r="S1826" s="70"/>
      <c r="T1826" s="70"/>
      <c r="U1826" s="70"/>
      <c r="V1826" s="70"/>
      <c r="W1826" s="70"/>
      <c r="X1826" s="70"/>
      <c r="Y1826" s="70"/>
      <c r="Z1826" s="70"/>
      <c r="AA1826" s="70"/>
      <c r="AB1826" s="70"/>
      <c r="AC1826" s="70"/>
      <c r="AD1826" s="70"/>
      <c r="AE1826" s="70"/>
      <c r="AF1826" s="70"/>
      <c r="AG1826" s="70"/>
      <c r="AH1826" s="70"/>
      <c r="AI1826" s="70"/>
      <c r="AJ1826" s="70"/>
      <c r="AK1826" s="70"/>
      <c r="AL1826" s="70">
        <v>1953</v>
      </c>
      <c r="AM1826" s="70">
        <v>4243.2655290000002</v>
      </c>
      <c r="AN1826" s="70">
        <v>1953</v>
      </c>
      <c r="AO1826" s="70">
        <v>4243.2655290000002</v>
      </c>
    </row>
    <row r="1827" spans="1:41" x14ac:dyDescent="0.25">
      <c r="A1827" s="72">
        <v>23765</v>
      </c>
      <c r="B1827" s="70"/>
      <c r="C1827" s="70"/>
      <c r="D1827" s="70"/>
      <c r="E1827" s="70"/>
      <c r="F1827" s="70"/>
      <c r="G1827" s="70"/>
      <c r="H1827" s="70"/>
      <c r="I1827" s="70"/>
      <c r="J1827" s="70"/>
      <c r="K1827" s="70"/>
      <c r="L1827" s="70"/>
      <c r="M1827" s="70"/>
      <c r="N1827" s="70"/>
      <c r="O1827" s="70"/>
      <c r="P1827" s="70"/>
      <c r="Q1827" s="70"/>
      <c r="R1827" s="70"/>
      <c r="S1827" s="70"/>
      <c r="T1827" s="70"/>
      <c r="U1827" s="70"/>
      <c r="V1827" s="70"/>
      <c r="W1827" s="70"/>
      <c r="X1827" s="70"/>
      <c r="Y1827" s="70"/>
      <c r="Z1827" s="70"/>
      <c r="AA1827" s="70"/>
      <c r="AB1827" s="70"/>
      <c r="AC1827" s="70"/>
      <c r="AD1827" s="70"/>
      <c r="AE1827" s="70"/>
      <c r="AF1827" s="70"/>
      <c r="AG1827" s="70"/>
      <c r="AH1827" s="70"/>
      <c r="AI1827" s="70"/>
      <c r="AJ1827" s="70"/>
      <c r="AK1827" s="70"/>
      <c r="AL1827" s="70">
        <v>1400</v>
      </c>
      <c r="AM1827" s="70">
        <v>956.02124400000002</v>
      </c>
      <c r="AN1827" s="70">
        <v>1400</v>
      </c>
      <c r="AO1827" s="70">
        <v>956.02124400000002</v>
      </c>
    </row>
    <row r="1828" spans="1:41" x14ac:dyDescent="0.25">
      <c r="A1828" s="72">
        <v>23824</v>
      </c>
      <c r="B1828" s="70"/>
      <c r="C1828" s="70"/>
      <c r="D1828" s="70"/>
      <c r="E1828" s="70"/>
      <c r="F1828" s="70"/>
      <c r="G1828" s="70"/>
      <c r="H1828" s="70"/>
      <c r="I1828" s="70"/>
      <c r="J1828" s="70"/>
      <c r="K1828" s="70"/>
      <c r="L1828" s="70"/>
      <c r="M1828" s="70"/>
      <c r="N1828" s="70"/>
      <c r="O1828" s="70"/>
      <c r="P1828" s="70"/>
      <c r="Q1828" s="70"/>
      <c r="R1828" s="70"/>
      <c r="S1828" s="70"/>
      <c r="T1828" s="70"/>
      <c r="U1828" s="70"/>
      <c r="V1828" s="70"/>
      <c r="W1828" s="70"/>
      <c r="X1828" s="70"/>
      <c r="Y1828" s="70"/>
      <c r="Z1828" s="70"/>
      <c r="AA1828" s="70"/>
      <c r="AB1828" s="70"/>
      <c r="AC1828" s="70"/>
      <c r="AD1828" s="70"/>
      <c r="AE1828" s="70"/>
      <c r="AF1828" s="70"/>
      <c r="AG1828" s="70"/>
      <c r="AH1828" s="70"/>
      <c r="AI1828" s="70"/>
      <c r="AJ1828" s="70"/>
      <c r="AK1828" s="70"/>
      <c r="AL1828" s="70">
        <v>4500</v>
      </c>
      <c r="AM1828" s="70">
        <v>3674.2401389999995</v>
      </c>
      <c r="AN1828" s="70">
        <v>4500</v>
      </c>
      <c r="AO1828" s="70">
        <v>3674.2401389999995</v>
      </c>
    </row>
    <row r="1829" spans="1:41" x14ac:dyDescent="0.25">
      <c r="A1829" s="72">
        <v>23825</v>
      </c>
      <c r="B1829" s="70"/>
      <c r="C1829" s="70"/>
      <c r="D1829" s="70"/>
      <c r="E1829" s="70"/>
      <c r="F1829" s="70"/>
      <c r="G1829" s="70"/>
      <c r="H1829" s="70"/>
      <c r="I1829" s="70"/>
      <c r="J1829" s="70"/>
      <c r="K1829" s="70"/>
      <c r="L1829" s="70"/>
      <c r="M1829" s="70"/>
      <c r="N1829" s="70"/>
      <c r="O1829" s="70"/>
      <c r="P1829" s="70"/>
      <c r="Q1829" s="70"/>
      <c r="R1829" s="70"/>
      <c r="S1829" s="70"/>
      <c r="T1829" s="70"/>
      <c r="U1829" s="70"/>
      <c r="V1829" s="70"/>
      <c r="W1829" s="70"/>
      <c r="X1829" s="70"/>
      <c r="Y1829" s="70"/>
      <c r="Z1829" s="70"/>
      <c r="AA1829" s="70"/>
      <c r="AB1829" s="70"/>
      <c r="AC1829" s="70"/>
      <c r="AD1829" s="70"/>
      <c r="AE1829" s="70"/>
      <c r="AF1829" s="70"/>
      <c r="AG1829" s="70"/>
      <c r="AH1829" s="70"/>
      <c r="AI1829" s="70"/>
      <c r="AJ1829" s="70"/>
      <c r="AK1829" s="70"/>
      <c r="AL1829" s="70">
        <v>5900</v>
      </c>
      <c r="AM1829" s="70">
        <v>4804.1423580000001</v>
      </c>
      <c r="AN1829" s="70">
        <v>5900</v>
      </c>
      <c r="AO1829" s="70">
        <v>4804.1423580000001</v>
      </c>
    </row>
    <row r="1830" spans="1:41" x14ac:dyDescent="0.25">
      <c r="A1830" s="72">
        <v>23851</v>
      </c>
      <c r="B1830" s="70"/>
      <c r="C1830" s="70"/>
      <c r="D1830" s="70"/>
      <c r="E1830" s="70"/>
      <c r="F1830" s="70"/>
      <c r="G1830" s="70"/>
      <c r="H1830" s="70"/>
      <c r="I1830" s="70"/>
      <c r="J1830" s="70"/>
      <c r="K1830" s="70"/>
      <c r="L1830" s="70"/>
      <c r="M1830" s="70"/>
      <c r="N1830" s="70"/>
      <c r="O1830" s="70"/>
      <c r="P1830" s="70"/>
      <c r="Q1830" s="70"/>
      <c r="R1830" s="70"/>
      <c r="S1830" s="70"/>
      <c r="T1830" s="70"/>
      <c r="U1830" s="70"/>
      <c r="V1830" s="70"/>
      <c r="W1830" s="70"/>
      <c r="X1830" s="70"/>
      <c r="Y1830" s="70"/>
      <c r="Z1830" s="70"/>
      <c r="AA1830" s="70"/>
      <c r="AB1830" s="70">
        <v>71532</v>
      </c>
      <c r="AC1830" s="70">
        <v>83835.271972999995</v>
      </c>
      <c r="AD1830" s="70"/>
      <c r="AE1830" s="70"/>
      <c r="AF1830" s="70"/>
      <c r="AG1830" s="70"/>
      <c r="AH1830" s="70"/>
      <c r="AI1830" s="70"/>
      <c r="AJ1830" s="70"/>
      <c r="AK1830" s="70"/>
      <c r="AL1830" s="70"/>
      <c r="AM1830" s="70"/>
      <c r="AN1830" s="70">
        <v>71532</v>
      </c>
      <c r="AO1830" s="70">
        <v>83835.271972999995</v>
      </c>
    </row>
    <row r="1831" spans="1:41" x14ac:dyDescent="0.25">
      <c r="A1831" s="72">
        <v>23867</v>
      </c>
      <c r="B1831" s="70"/>
      <c r="C1831" s="70"/>
      <c r="D1831" s="70"/>
      <c r="E1831" s="70"/>
      <c r="F1831" s="70"/>
      <c r="G1831" s="70"/>
      <c r="H1831" s="70"/>
      <c r="I1831" s="70"/>
      <c r="J1831" s="70"/>
      <c r="K1831" s="70"/>
      <c r="L1831" s="70"/>
      <c r="M1831" s="70"/>
      <c r="N1831" s="70"/>
      <c r="O1831" s="70"/>
      <c r="P1831" s="70"/>
      <c r="Q1831" s="70"/>
      <c r="R1831" s="70"/>
      <c r="S1831" s="70"/>
      <c r="T1831" s="70"/>
      <c r="U1831" s="70"/>
      <c r="V1831" s="70"/>
      <c r="W1831" s="70"/>
      <c r="X1831" s="70"/>
      <c r="Y1831" s="70"/>
      <c r="Z1831" s="70"/>
      <c r="AA1831" s="70"/>
      <c r="AB1831" s="70">
        <v>44323</v>
      </c>
      <c r="AC1831" s="70">
        <v>40157.910155999998</v>
      </c>
      <c r="AD1831" s="70"/>
      <c r="AE1831" s="70"/>
      <c r="AF1831" s="70"/>
      <c r="AG1831" s="70"/>
      <c r="AH1831" s="70"/>
      <c r="AI1831" s="70"/>
      <c r="AJ1831" s="70"/>
      <c r="AK1831" s="70"/>
      <c r="AL1831" s="70"/>
      <c r="AM1831" s="70"/>
      <c r="AN1831" s="70">
        <v>44323</v>
      </c>
      <c r="AO1831" s="70">
        <v>40157.910155999998</v>
      </c>
    </row>
    <row r="1832" spans="1:41" x14ac:dyDescent="0.25">
      <c r="A1832" s="72">
        <v>23874</v>
      </c>
      <c r="B1832" s="70"/>
      <c r="C1832" s="70"/>
      <c r="D1832" s="70"/>
      <c r="E1832" s="70"/>
      <c r="F1832" s="70"/>
      <c r="G1832" s="70"/>
      <c r="H1832" s="70"/>
      <c r="I1832" s="70"/>
      <c r="J1832" s="70">
        <v>8700</v>
      </c>
      <c r="K1832" s="70">
        <v>9618.2859349999999</v>
      </c>
      <c r="L1832" s="70"/>
      <c r="M1832" s="70"/>
      <c r="N1832" s="70"/>
      <c r="O1832" s="70"/>
      <c r="P1832" s="70"/>
      <c r="Q1832" s="70"/>
      <c r="R1832" s="70"/>
      <c r="S1832" s="70"/>
      <c r="T1832" s="70"/>
      <c r="U1832" s="70"/>
      <c r="V1832" s="70"/>
      <c r="W1832" s="70"/>
      <c r="X1832" s="70"/>
      <c r="Y1832" s="70"/>
      <c r="Z1832" s="70"/>
      <c r="AA1832" s="70"/>
      <c r="AB1832" s="70"/>
      <c r="AC1832" s="70"/>
      <c r="AD1832" s="70"/>
      <c r="AE1832" s="70"/>
      <c r="AF1832" s="70"/>
      <c r="AG1832" s="70"/>
      <c r="AH1832" s="70"/>
      <c r="AI1832" s="70"/>
      <c r="AJ1832" s="70"/>
      <c r="AK1832" s="70"/>
      <c r="AL1832" s="70"/>
      <c r="AM1832" s="70"/>
      <c r="AN1832" s="70">
        <v>8700</v>
      </c>
      <c r="AO1832" s="70">
        <v>9618.2859349999999</v>
      </c>
    </row>
    <row r="1833" spans="1:41" x14ac:dyDescent="0.25">
      <c r="A1833" s="72">
        <v>24067</v>
      </c>
      <c r="B1833" s="70"/>
      <c r="C1833" s="70"/>
      <c r="D1833" s="70"/>
      <c r="E1833" s="70"/>
      <c r="F1833" s="70"/>
      <c r="G1833" s="70"/>
      <c r="H1833" s="70"/>
      <c r="I1833" s="70"/>
      <c r="J1833" s="70"/>
      <c r="K1833" s="70"/>
      <c r="L1833" s="70"/>
      <c r="M1833" s="70"/>
      <c r="N1833" s="70"/>
      <c r="O1833" s="70"/>
      <c r="P1833" s="70"/>
      <c r="Q1833" s="70"/>
      <c r="R1833" s="70"/>
      <c r="S1833" s="70"/>
      <c r="T1833" s="70"/>
      <c r="U1833" s="70"/>
      <c r="V1833" s="70"/>
      <c r="W1833" s="70"/>
      <c r="X1833" s="70"/>
      <c r="Y1833" s="70"/>
      <c r="Z1833" s="70"/>
      <c r="AA1833" s="70"/>
      <c r="AB1833" s="70"/>
      <c r="AC1833" s="70"/>
      <c r="AD1833" s="70"/>
      <c r="AE1833" s="70"/>
      <c r="AF1833" s="70"/>
      <c r="AG1833" s="70"/>
      <c r="AH1833" s="70"/>
      <c r="AI1833" s="70"/>
      <c r="AJ1833" s="70"/>
      <c r="AK1833" s="70"/>
      <c r="AL1833" s="70">
        <v>8000</v>
      </c>
      <c r="AM1833" s="70">
        <v>10044.524953</v>
      </c>
      <c r="AN1833" s="70">
        <v>8000</v>
      </c>
      <c r="AO1833" s="70">
        <v>10044.524953</v>
      </c>
    </row>
    <row r="1834" spans="1:41" x14ac:dyDescent="0.25">
      <c r="A1834" s="72">
        <v>24091</v>
      </c>
      <c r="B1834" s="70"/>
      <c r="C1834" s="70"/>
      <c r="D1834" s="70"/>
      <c r="E1834" s="70"/>
      <c r="F1834" s="70"/>
      <c r="G1834" s="70"/>
      <c r="H1834" s="70"/>
      <c r="I1834" s="70"/>
      <c r="J1834" s="70"/>
      <c r="K1834" s="70"/>
      <c r="L1834" s="70"/>
      <c r="M1834" s="70"/>
      <c r="N1834" s="70"/>
      <c r="O1834" s="70"/>
      <c r="P1834" s="70"/>
      <c r="Q1834" s="70"/>
      <c r="R1834" s="70"/>
      <c r="S1834" s="70"/>
      <c r="T1834" s="70"/>
      <c r="U1834" s="70"/>
      <c r="V1834" s="70"/>
      <c r="W1834" s="70"/>
      <c r="X1834" s="70"/>
      <c r="Y1834" s="70"/>
      <c r="Z1834" s="70"/>
      <c r="AA1834" s="70"/>
      <c r="AB1834" s="70">
        <v>56148</v>
      </c>
      <c r="AC1834" s="70">
        <v>61263.683593000002</v>
      </c>
      <c r="AD1834" s="70"/>
      <c r="AE1834" s="70"/>
      <c r="AF1834" s="70"/>
      <c r="AG1834" s="70"/>
      <c r="AH1834" s="70"/>
      <c r="AI1834" s="70"/>
      <c r="AJ1834" s="70"/>
      <c r="AK1834" s="70"/>
      <c r="AL1834" s="70"/>
      <c r="AM1834" s="70"/>
      <c r="AN1834" s="70">
        <v>56148</v>
      </c>
      <c r="AO1834" s="70">
        <v>61263.683593000002</v>
      </c>
    </row>
    <row r="1835" spans="1:41" x14ac:dyDescent="0.25">
      <c r="A1835" s="72">
        <v>24142</v>
      </c>
      <c r="B1835" s="70"/>
      <c r="C1835" s="70"/>
      <c r="D1835" s="70"/>
      <c r="E1835" s="70"/>
      <c r="F1835" s="70"/>
      <c r="G1835" s="70"/>
      <c r="H1835" s="70"/>
      <c r="I1835" s="70"/>
      <c r="J1835" s="70"/>
      <c r="K1835" s="70"/>
      <c r="L1835" s="70"/>
      <c r="M1835" s="70"/>
      <c r="N1835" s="70"/>
      <c r="O1835" s="70"/>
      <c r="P1835" s="70"/>
      <c r="Q1835" s="70"/>
      <c r="R1835" s="70"/>
      <c r="S1835" s="70"/>
      <c r="T1835" s="70"/>
      <c r="U1835" s="70"/>
      <c r="V1835" s="70"/>
      <c r="W1835" s="70"/>
      <c r="X1835" s="70"/>
      <c r="Y1835" s="70"/>
      <c r="Z1835" s="70"/>
      <c r="AA1835" s="70"/>
      <c r="AB1835" s="70"/>
      <c r="AC1835" s="70"/>
      <c r="AD1835" s="70"/>
      <c r="AE1835" s="70"/>
      <c r="AF1835" s="70"/>
      <c r="AG1835" s="70"/>
      <c r="AH1835" s="70"/>
      <c r="AI1835" s="70"/>
      <c r="AJ1835" s="70"/>
      <c r="AK1835" s="70"/>
      <c r="AL1835" s="70">
        <v>8100</v>
      </c>
      <c r="AM1835" s="70">
        <v>4861.2758909999993</v>
      </c>
      <c r="AN1835" s="70">
        <v>8100</v>
      </c>
      <c r="AO1835" s="70">
        <v>4861.2758909999993</v>
      </c>
    </row>
    <row r="1836" spans="1:41" x14ac:dyDescent="0.25">
      <c r="A1836" s="72">
        <v>24190</v>
      </c>
      <c r="B1836" s="70"/>
      <c r="C1836" s="70"/>
      <c r="D1836" s="70"/>
      <c r="E1836" s="70"/>
      <c r="F1836" s="70"/>
      <c r="G1836" s="70"/>
      <c r="H1836" s="70"/>
      <c r="I1836" s="70"/>
      <c r="J1836" s="70"/>
      <c r="K1836" s="70"/>
      <c r="L1836" s="70"/>
      <c r="M1836" s="70"/>
      <c r="N1836" s="70"/>
      <c r="O1836" s="70"/>
      <c r="P1836" s="70"/>
      <c r="Q1836" s="70"/>
      <c r="R1836" s="70"/>
      <c r="S1836" s="70"/>
      <c r="T1836" s="70"/>
      <c r="U1836" s="70"/>
      <c r="V1836" s="70">
        <v>17600</v>
      </c>
      <c r="W1836" s="70">
        <v>19051.363540999999</v>
      </c>
      <c r="X1836" s="70"/>
      <c r="Y1836" s="70"/>
      <c r="Z1836" s="70"/>
      <c r="AA1836" s="70"/>
      <c r="AB1836" s="70"/>
      <c r="AC1836" s="70"/>
      <c r="AD1836" s="70"/>
      <c r="AE1836" s="70"/>
      <c r="AF1836" s="70"/>
      <c r="AG1836" s="70"/>
      <c r="AH1836" s="70"/>
      <c r="AI1836" s="70"/>
      <c r="AJ1836" s="70"/>
      <c r="AK1836" s="70"/>
      <c r="AL1836" s="70"/>
      <c r="AM1836" s="70"/>
      <c r="AN1836" s="70">
        <v>17600</v>
      </c>
      <c r="AO1836" s="70">
        <v>19051.363540999999</v>
      </c>
    </row>
    <row r="1837" spans="1:41" x14ac:dyDescent="0.25">
      <c r="A1837" s="72">
        <v>24470</v>
      </c>
      <c r="B1837" s="70"/>
      <c r="C1837" s="70"/>
      <c r="D1837" s="70"/>
      <c r="E1837" s="70"/>
      <c r="F1837" s="70"/>
      <c r="G1837" s="70"/>
      <c r="H1837" s="70"/>
      <c r="I1837" s="70"/>
      <c r="J1837" s="70"/>
      <c r="K1837" s="70"/>
      <c r="L1837" s="70"/>
      <c r="M1837" s="70"/>
      <c r="N1837" s="70"/>
      <c r="O1837" s="70"/>
      <c r="P1837" s="70"/>
      <c r="Q1837" s="70"/>
      <c r="R1837" s="70"/>
      <c r="S1837" s="70"/>
      <c r="T1837" s="70"/>
      <c r="U1837" s="70"/>
      <c r="V1837" s="70">
        <v>28600</v>
      </c>
      <c r="W1837" s="70">
        <v>29663.775818999999</v>
      </c>
      <c r="X1837" s="70"/>
      <c r="Y1837" s="70"/>
      <c r="Z1837" s="70"/>
      <c r="AA1837" s="70"/>
      <c r="AB1837" s="70"/>
      <c r="AC1837" s="70"/>
      <c r="AD1837" s="70"/>
      <c r="AE1837" s="70"/>
      <c r="AF1837" s="70"/>
      <c r="AG1837" s="70"/>
      <c r="AH1837" s="70"/>
      <c r="AI1837" s="70"/>
      <c r="AJ1837" s="70"/>
      <c r="AK1837" s="70"/>
      <c r="AL1837" s="70"/>
      <c r="AM1837" s="70"/>
      <c r="AN1837" s="70">
        <v>28600</v>
      </c>
      <c r="AO1837" s="70">
        <v>29663.775818999999</v>
      </c>
    </row>
    <row r="1838" spans="1:41" x14ac:dyDescent="0.25">
      <c r="A1838" s="72">
        <v>24565</v>
      </c>
      <c r="B1838" s="70"/>
      <c r="C1838" s="70"/>
      <c r="D1838" s="70"/>
      <c r="E1838" s="70"/>
      <c r="F1838" s="70"/>
      <c r="G1838" s="70"/>
      <c r="H1838" s="70"/>
      <c r="I1838" s="70"/>
      <c r="J1838" s="70"/>
      <c r="K1838" s="70"/>
      <c r="L1838" s="70"/>
      <c r="M1838" s="70"/>
      <c r="N1838" s="70"/>
      <c r="O1838" s="70"/>
      <c r="P1838" s="70"/>
      <c r="Q1838" s="70"/>
      <c r="R1838" s="70"/>
      <c r="S1838" s="70"/>
      <c r="T1838" s="70"/>
      <c r="U1838" s="70"/>
      <c r="V1838" s="70"/>
      <c r="W1838" s="70"/>
      <c r="X1838" s="70"/>
      <c r="Y1838" s="70"/>
      <c r="Z1838" s="70"/>
      <c r="AA1838" s="70"/>
      <c r="AB1838" s="70">
        <v>6495</v>
      </c>
      <c r="AC1838" s="70">
        <v>5290.6367920000002</v>
      </c>
      <c r="AD1838" s="70"/>
      <c r="AE1838" s="70"/>
      <c r="AF1838" s="70"/>
      <c r="AG1838" s="70"/>
      <c r="AH1838" s="70"/>
      <c r="AI1838" s="70"/>
      <c r="AJ1838" s="70"/>
      <c r="AK1838" s="70"/>
      <c r="AL1838" s="70"/>
      <c r="AM1838" s="70"/>
      <c r="AN1838" s="70">
        <v>6495</v>
      </c>
      <c r="AO1838" s="70">
        <v>5290.6367920000002</v>
      </c>
    </row>
    <row r="1839" spans="1:41" x14ac:dyDescent="0.25">
      <c r="A1839" s="72">
        <v>24657</v>
      </c>
      <c r="B1839" s="70"/>
      <c r="C1839" s="70"/>
      <c r="D1839" s="70"/>
      <c r="E1839" s="70"/>
      <c r="F1839" s="70"/>
      <c r="G1839" s="70"/>
      <c r="H1839" s="70"/>
      <c r="I1839" s="70"/>
      <c r="J1839" s="70"/>
      <c r="K1839" s="70"/>
      <c r="L1839" s="70"/>
      <c r="M1839" s="70"/>
      <c r="N1839" s="70"/>
      <c r="O1839" s="70"/>
      <c r="P1839" s="70"/>
      <c r="Q1839" s="70"/>
      <c r="R1839" s="70"/>
      <c r="S1839" s="70"/>
      <c r="T1839" s="70"/>
      <c r="U1839" s="70"/>
      <c r="V1839" s="70"/>
      <c r="W1839" s="70"/>
      <c r="X1839" s="70"/>
      <c r="Y1839" s="70"/>
      <c r="Z1839" s="70"/>
      <c r="AA1839" s="70"/>
      <c r="AB1839" s="70">
        <v>6638</v>
      </c>
      <c r="AC1839" s="70">
        <v>1831.599369</v>
      </c>
      <c r="AD1839" s="70"/>
      <c r="AE1839" s="70"/>
      <c r="AF1839" s="70"/>
      <c r="AG1839" s="70"/>
      <c r="AH1839" s="70"/>
      <c r="AI1839" s="70"/>
      <c r="AJ1839" s="70"/>
      <c r="AK1839" s="70"/>
      <c r="AL1839" s="70"/>
      <c r="AM1839" s="70"/>
      <c r="AN1839" s="70">
        <v>6638</v>
      </c>
      <c r="AO1839" s="70">
        <v>1831.599369</v>
      </c>
    </row>
    <row r="1840" spans="1:41" x14ac:dyDescent="0.25">
      <c r="A1840" s="72">
        <v>24703</v>
      </c>
      <c r="B1840" s="70"/>
      <c r="C1840" s="70"/>
      <c r="D1840" s="70"/>
      <c r="E1840" s="70"/>
      <c r="F1840" s="70"/>
      <c r="G1840" s="70"/>
      <c r="H1840" s="70"/>
      <c r="I1840" s="70"/>
      <c r="J1840" s="70"/>
      <c r="K1840" s="70"/>
      <c r="L1840" s="70"/>
      <c r="M1840" s="70"/>
      <c r="N1840" s="70"/>
      <c r="O1840" s="70"/>
      <c r="P1840" s="70"/>
      <c r="Q1840" s="70"/>
      <c r="R1840" s="70"/>
      <c r="S1840" s="70"/>
      <c r="T1840" s="70"/>
      <c r="U1840" s="70"/>
      <c r="V1840" s="70"/>
      <c r="W1840" s="70"/>
      <c r="X1840" s="70"/>
      <c r="Y1840" s="70"/>
      <c r="Z1840" s="70"/>
      <c r="AA1840" s="70"/>
      <c r="AB1840" s="70">
        <v>69774</v>
      </c>
      <c r="AC1840" s="70">
        <v>80498.100097000002</v>
      </c>
      <c r="AD1840" s="70"/>
      <c r="AE1840" s="70"/>
      <c r="AF1840" s="70"/>
      <c r="AG1840" s="70"/>
      <c r="AH1840" s="70"/>
      <c r="AI1840" s="70"/>
      <c r="AJ1840" s="70"/>
      <c r="AK1840" s="70"/>
      <c r="AL1840" s="70"/>
      <c r="AM1840" s="70"/>
      <c r="AN1840" s="70">
        <v>69774</v>
      </c>
      <c r="AO1840" s="70">
        <v>80498.100097000002</v>
      </c>
    </row>
    <row r="1841" spans="1:41" x14ac:dyDescent="0.25">
      <c r="A1841" s="72">
        <v>24704</v>
      </c>
      <c r="B1841" s="70"/>
      <c r="C1841" s="70"/>
      <c r="D1841" s="70"/>
      <c r="E1841" s="70"/>
      <c r="F1841" s="70"/>
      <c r="G1841" s="70"/>
      <c r="H1841" s="70"/>
      <c r="I1841" s="70"/>
      <c r="J1841" s="70"/>
      <c r="K1841" s="70"/>
      <c r="L1841" s="70"/>
      <c r="M1841" s="70"/>
      <c r="N1841" s="70"/>
      <c r="O1841" s="70"/>
      <c r="P1841" s="70"/>
      <c r="Q1841" s="70"/>
      <c r="R1841" s="70"/>
      <c r="S1841" s="70"/>
      <c r="T1841" s="70"/>
      <c r="U1841" s="70"/>
      <c r="V1841" s="70"/>
      <c r="W1841" s="70"/>
      <c r="X1841" s="70"/>
      <c r="Y1841" s="70"/>
      <c r="Z1841" s="70"/>
      <c r="AA1841" s="70"/>
      <c r="AB1841" s="70">
        <v>90898</v>
      </c>
      <c r="AC1841" s="70">
        <v>118720.908692</v>
      </c>
      <c r="AD1841" s="70"/>
      <c r="AE1841" s="70"/>
      <c r="AF1841" s="70"/>
      <c r="AG1841" s="70"/>
      <c r="AH1841" s="70"/>
      <c r="AI1841" s="70"/>
      <c r="AJ1841" s="70"/>
      <c r="AK1841" s="70"/>
      <c r="AL1841" s="70"/>
      <c r="AM1841" s="70"/>
      <c r="AN1841" s="70">
        <v>90898</v>
      </c>
      <c r="AO1841" s="70">
        <v>118720.908692</v>
      </c>
    </row>
    <row r="1842" spans="1:41" x14ac:dyDescent="0.25">
      <c r="A1842" s="72">
        <v>24739</v>
      </c>
      <c r="B1842" s="70"/>
      <c r="C1842" s="70"/>
      <c r="D1842" s="70"/>
      <c r="E1842" s="70"/>
      <c r="F1842" s="70"/>
      <c r="G1842" s="70"/>
      <c r="H1842" s="70"/>
      <c r="I1842" s="70"/>
      <c r="J1842" s="70"/>
      <c r="K1842" s="70"/>
      <c r="L1842" s="70"/>
      <c r="M1842" s="70"/>
      <c r="N1842" s="70"/>
      <c r="O1842" s="70"/>
      <c r="P1842" s="70"/>
      <c r="Q1842" s="70"/>
      <c r="R1842" s="70"/>
      <c r="S1842" s="70"/>
      <c r="T1842" s="70"/>
      <c r="U1842" s="70"/>
      <c r="V1842" s="70"/>
      <c r="W1842" s="70"/>
      <c r="X1842" s="70"/>
      <c r="Y1842" s="70"/>
      <c r="Z1842" s="70"/>
      <c r="AA1842" s="70"/>
      <c r="AB1842" s="70">
        <v>6831</v>
      </c>
      <c r="AC1842" s="70">
        <v>10570.418075000001</v>
      </c>
      <c r="AD1842" s="70"/>
      <c r="AE1842" s="70"/>
      <c r="AF1842" s="70"/>
      <c r="AG1842" s="70"/>
      <c r="AH1842" s="70"/>
      <c r="AI1842" s="70"/>
      <c r="AJ1842" s="70"/>
      <c r="AK1842" s="70"/>
      <c r="AL1842" s="70"/>
      <c r="AM1842" s="70"/>
      <c r="AN1842" s="70">
        <v>6831</v>
      </c>
      <c r="AO1842" s="70">
        <v>10570.418075000001</v>
      </c>
    </row>
    <row r="1843" spans="1:41" x14ac:dyDescent="0.25">
      <c r="A1843" s="72">
        <v>24750</v>
      </c>
      <c r="B1843" s="70"/>
      <c r="C1843" s="70"/>
      <c r="D1843" s="70"/>
      <c r="E1843" s="70"/>
      <c r="F1843" s="70"/>
      <c r="G1843" s="70"/>
      <c r="H1843" s="70"/>
      <c r="I1843" s="70"/>
      <c r="J1843" s="70"/>
      <c r="K1843" s="70"/>
      <c r="L1843" s="70"/>
      <c r="M1843" s="70"/>
      <c r="N1843" s="70"/>
      <c r="O1843" s="70"/>
      <c r="P1843" s="70"/>
      <c r="Q1843" s="70"/>
      <c r="R1843" s="70"/>
      <c r="S1843" s="70"/>
      <c r="T1843" s="70"/>
      <c r="U1843" s="70"/>
      <c r="V1843" s="70"/>
      <c r="W1843" s="70"/>
      <c r="X1843" s="70"/>
      <c r="Y1843" s="70"/>
      <c r="Z1843" s="70"/>
      <c r="AA1843" s="70"/>
      <c r="AB1843" s="70">
        <v>21196</v>
      </c>
      <c r="AC1843" s="70">
        <v>14328.058105999999</v>
      </c>
      <c r="AD1843" s="70"/>
      <c r="AE1843" s="70"/>
      <c r="AF1843" s="70"/>
      <c r="AG1843" s="70"/>
      <c r="AH1843" s="70"/>
      <c r="AI1843" s="70"/>
      <c r="AJ1843" s="70"/>
      <c r="AK1843" s="70"/>
      <c r="AL1843" s="70"/>
      <c r="AM1843" s="70"/>
      <c r="AN1843" s="70">
        <v>21196</v>
      </c>
      <c r="AO1843" s="70">
        <v>14328.058105999999</v>
      </c>
    </row>
    <row r="1844" spans="1:41" x14ac:dyDescent="0.25">
      <c r="A1844" s="72">
        <v>24754</v>
      </c>
      <c r="B1844" s="70"/>
      <c r="C1844" s="70"/>
      <c r="D1844" s="70"/>
      <c r="E1844" s="70"/>
      <c r="F1844" s="70"/>
      <c r="G1844" s="70"/>
      <c r="H1844" s="70"/>
      <c r="I1844" s="70"/>
      <c r="J1844" s="70"/>
      <c r="K1844" s="70"/>
      <c r="L1844" s="70"/>
      <c r="M1844" s="70"/>
      <c r="N1844" s="70"/>
      <c r="O1844" s="70"/>
      <c r="P1844" s="70"/>
      <c r="Q1844" s="70"/>
      <c r="R1844" s="70"/>
      <c r="S1844" s="70"/>
      <c r="T1844" s="70"/>
      <c r="U1844" s="70"/>
      <c r="V1844" s="70"/>
      <c r="W1844" s="70"/>
      <c r="X1844" s="70"/>
      <c r="Y1844" s="70"/>
      <c r="Z1844" s="70"/>
      <c r="AA1844" s="70"/>
      <c r="AB1844" s="70">
        <v>6189</v>
      </c>
      <c r="AC1844" s="70">
        <v>2808.6618349999999</v>
      </c>
      <c r="AD1844" s="70"/>
      <c r="AE1844" s="70"/>
      <c r="AF1844" s="70"/>
      <c r="AG1844" s="70"/>
      <c r="AH1844" s="70"/>
      <c r="AI1844" s="70"/>
      <c r="AJ1844" s="70"/>
      <c r="AK1844" s="70"/>
      <c r="AL1844" s="70"/>
      <c r="AM1844" s="70"/>
      <c r="AN1844" s="70">
        <v>6189</v>
      </c>
      <c r="AO1844" s="70">
        <v>2808.6618349999999</v>
      </c>
    </row>
    <row r="1845" spans="1:41" x14ac:dyDescent="0.25">
      <c r="A1845" s="72">
        <v>24785</v>
      </c>
      <c r="B1845" s="70"/>
      <c r="C1845" s="70"/>
      <c r="D1845" s="70"/>
      <c r="E1845" s="70"/>
      <c r="F1845" s="70"/>
      <c r="G1845" s="70"/>
      <c r="H1845" s="70"/>
      <c r="I1845" s="70"/>
      <c r="J1845" s="70"/>
      <c r="K1845" s="70"/>
      <c r="L1845" s="70"/>
      <c r="M1845" s="70"/>
      <c r="N1845" s="70"/>
      <c r="O1845" s="70"/>
      <c r="P1845" s="70"/>
      <c r="Q1845" s="70"/>
      <c r="R1845" s="70"/>
      <c r="S1845" s="70"/>
      <c r="T1845" s="70"/>
      <c r="U1845" s="70"/>
      <c r="V1845" s="70"/>
      <c r="W1845" s="70"/>
      <c r="X1845" s="70"/>
      <c r="Y1845" s="70"/>
      <c r="Z1845" s="70"/>
      <c r="AA1845" s="70"/>
      <c r="AB1845" s="70"/>
      <c r="AC1845" s="70"/>
      <c r="AD1845" s="70"/>
      <c r="AE1845" s="70"/>
      <c r="AF1845" s="70"/>
      <c r="AG1845" s="70"/>
      <c r="AH1845" s="70"/>
      <c r="AI1845" s="70"/>
      <c r="AJ1845" s="70"/>
      <c r="AK1845" s="70"/>
      <c r="AL1845" s="70">
        <v>2700</v>
      </c>
      <c r="AM1845" s="70">
        <v>277.55804899999998</v>
      </c>
      <c r="AN1845" s="70">
        <v>2700</v>
      </c>
      <c r="AO1845" s="70">
        <v>277.55804899999998</v>
      </c>
    </row>
    <row r="1846" spans="1:41" x14ac:dyDescent="0.25">
      <c r="A1846" s="72">
        <v>24815</v>
      </c>
      <c r="B1846" s="70"/>
      <c r="C1846" s="70"/>
      <c r="D1846" s="70"/>
      <c r="E1846" s="70"/>
      <c r="F1846" s="70"/>
      <c r="G1846" s="70"/>
      <c r="H1846" s="70"/>
      <c r="I1846" s="70"/>
      <c r="J1846" s="70"/>
      <c r="K1846" s="70"/>
      <c r="L1846" s="70"/>
      <c r="M1846" s="70"/>
      <c r="N1846" s="70"/>
      <c r="O1846" s="70"/>
      <c r="P1846" s="70"/>
      <c r="Q1846" s="70"/>
      <c r="R1846" s="70"/>
      <c r="S1846" s="70"/>
      <c r="T1846" s="70"/>
      <c r="U1846" s="70"/>
      <c r="V1846" s="70"/>
      <c r="W1846" s="70"/>
      <c r="X1846" s="70"/>
      <c r="Y1846" s="70"/>
      <c r="Z1846" s="70"/>
      <c r="AA1846" s="70"/>
      <c r="AB1846" s="70">
        <v>7894</v>
      </c>
      <c r="AC1846" s="70">
        <v>3636.7627879999995</v>
      </c>
      <c r="AD1846" s="70"/>
      <c r="AE1846" s="70"/>
      <c r="AF1846" s="70"/>
      <c r="AG1846" s="70"/>
      <c r="AH1846" s="70"/>
      <c r="AI1846" s="70"/>
      <c r="AJ1846" s="70"/>
      <c r="AK1846" s="70"/>
      <c r="AL1846" s="70"/>
      <c r="AM1846" s="70"/>
      <c r="AN1846" s="70">
        <v>7894</v>
      </c>
      <c r="AO1846" s="70">
        <v>3636.7627879999995</v>
      </c>
    </row>
    <row r="1847" spans="1:41" x14ac:dyDescent="0.25">
      <c r="A1847" s="72">
        <v>25099</v>
      </c>
      <c r="B1847" s="70"/>
      <c r="C1847" s="70"/>
      <c r="D1847" s="70"/>
      <c r="E1847" s="70"/>
      <c r="F1847" s="70"/>
      <c r="G1847" s="70"/>
      <c r="H1847" s="70"/>
      <c r="I1847" s="70"/>
      <c r="J1847" s="70"/>
      <c r="K1847" s="70"/>
      <c r="L1847" s="70"/>
      <c r="M1847" s="70"/>
      <c r="N1847" s="70"/>
      <c r="O1847" s="70"/>
      <c r="P1847" s="70"/>
      <c r="Q1847" s="70"/>
      <c r="R1847" s="70"/>
      <c r="S1847" s="70"/>
      <c r="T1847" s="70"/>
      <c r="U1847" s="70"/>
      <c r="V1847" s="70"/>
      <c r="W1847" s="70"/>
      <c r="X1847" s="70"/>
      <c r="Y1847" s="70"/>
      <c r="Z1847" s="70"/>
      <c r="AA1847" s="70"/>
      <c r="AB1847" s="70">
        <v>122325</v>
      </c>
      <c r="AC1847" s="70">
        <v>125727.16503999999</v>
      </c>
      <c r="AD1847" s="70"/>
      <c r="AE1847" s="70"/>
      <c r="AF1847" s="70"/>
      <c r="AG1847" s="70"/>
      <c r="AH1847" s="70"/>
      <c r="AI1847" s="70"/>
      <c r="AJ1847" s="70"/>
      <c r="AK1847" s="70"/>
      <c r="AL1847" s="70"/>
      <c r="AM1847" s="70"/>
      <c r="AN1847" s="70">
        <v>122325</v>
      </c>
      <c r="AO1847" s="70">
        <v>125727.16503999999</v>
      </c>
    </row>
    <row r="1848" spans="1:41" x14ac:dyDescent="0.25">
      <c r="A1848" s="72">
        <v>25142</v>
      </c>
      <c r="B1848" s="70"/>
      <c r="C1848" s="70"/>
      <c r="D1848" s="70"/>
      <c r="E1848" s="70"/>
      <c r="F1848" s="70"/>
      <c r="G1848" s="70"/>
      <c r="H1848" s="70"/>
      <c r="I1848" s="70"/>
      <c r="J1848" s="70"/>
      <c r="K1848" s="70"/>
      <c r="L1848" s="70"/>
      <c r="M1848" s="70"/>
      <c r="N1848" s="70"/>
      <c r="O1848" s="70"/>
      <c r="P1848" s="70"/>
      <c r="Q1848" s="70"/>
      <c r="R1848" s="70"/>
      <c r="S1848" s="70"/>
      <c r="T1848" s="70"/>
      <c r="U1848" s="70"/>
      <c r="V1848" s="70"/>
      <c r="W1848" s="70"/>
      <c r="X1848" s="70"/>
      <c r="Y1848" s="70"/>
      <c r="Z1848" s="70"/>
      <c r="AA1848" s="70"/>
      <c r="AB1848" s="70">
        <v>91467</v>
      </c>
      <c r="AC1848" s="70">
        <v>96001.756834999993</v>
      </c>
      <c r="AD1848" s="70"/>
      <c r="AE1848" s="70"/>
      <c r="AF1848" s="70"/>
      <c r="AG1848" s="70"/>
      <c r="AH1848" s="70"/>
      <c r="AI1848" s="70"/>
      <c r="AJ1848" s="70"/>
      <c r="AK1848" s="70"/>
      <c r="AL1848" s="70"/>
      <c r="AM1848" s="70"/>
      <c r="AN1848" s="70">
        <v>91467</v>
      </c>
      <c r="AO1848" s="70">
        <v>96001.756834999993</v>
      </c>
    </row>
    <row r="1849" spans="1:41" x14ac:dyDescent="0.25">
      <c r="A1849" s="72">
        <v>25381</v>
      </c>
      <c r="B1849" s="70"/>
      <c r="C1849" s="70"/>
      <c r="D1849" s="70"/>
      <c r="E1849" s="70"/>
      <c r="F1849" s="70"/>
      <c r="G1849" s="70"/>
      <c r="H1849" s="70"/>
      <c r="I1849" s="70"/>
      <c r="J1849" s="70"/>
      <c r="K1849" s="70"/>
      <c r="L1849" s="70"/>
      <c r="M1849" s="70"/>
      <c r="N1849" s="70"/>
      <c r="O1849" s="70"/>
      <c r="P1849" s="70"/>
      <c r="Q1849" s="70"/>
      <c r="R1849" s="70"/>
      <c r="S1849" s="70"/>
      <c r="T1849" s="70"/>
      <c r="U1849" s="70"/>
      <c r="V1849" s="70"/>
      <c r="W1849" s="70"/>
      <c r="X1849" s="70"/>
      <c r="Y1849" s="70"/>
      <c r="Z1849" s="70"/>
      <c r="AA1849" s="70"/>
      <c r="AB1849" s="70">
        <v>9379</v>
      </c>
      <c r="AC1849" s="70">
        <v>13547.961914</v>
      </c>
      <c r="AD1849" s="70"/>
      <c r="AE1849" s="70"/>
      <c r="AF1849" s="70"/>
      <c r="AG1849" s="70"/>
      <c r="AH1849" s="70"/>
      <c r="AI1849" s="70"/>
      <c r="AJ1849" s="70"/>
      <c r="AK1849" s="70"/>
      <c r="AL1849" s="70"/>
      <c r="AM1849" s="70"/>
      <c r="AN1849" s="70">
        <v>9379</v>
      </c>
      <c r="AO1849" s="70">
        <v>13547.961914</v>
      </c>
    </row>
    <row r="1850" spans="1:41" x14ac:dyDescent="0.25">
      <c r="A1850" s="72">
        <v>25386</v>
      </c>
      <c r="B1850" s="70"/>
      <c r="C1850" s="70"/>
      <c r="D1850" s="70"/>
      <c r="E1850" s="70"/>
      <c r="F1850" s="70"/>
      <c r="G1850" s="70"/>
      <c r="H1850" s="70"/>
      <c r="I1850" s="70"/>
      <c r="J1850" s="70"/>
      <c r="K1850" s="70"/>
      <c r="L1850" s="70"/>
      <c r="M1850" s="70"/>
      <c r="N1850" s="70"/>
      <c r="O1850" s="70"/>
      <c r="P1850" s="70"/>
      <c r="Q1850" s="70"/>
      <c r="R1850" s="70"/>
      <c r="S1850" s="70"/>
      <c r="T1850" s="70"/>
      <c r="U1850" s="70"/>
      <c r="V1850" s="70"/>
      <c r="W1850" s="70"/>
      <c r="X1850" s="70"/>
      <c r="Y1850" s="70"/>
      <c r="Z1850" s="70"/>
      <c r="AA1850" s="70"/>
      <c r="AB1850" s="70">
        <v>7950</v>
      </c>
      <c r="AC1850" s="70">
        <v>11064.571824000001</v>
      </c>
      <c r="AD1850" s="70"/>
      <c r="AE1850" s="70"/>
      <c r="AF1850" s="70"/>
      <c r="AG1850" s="70"/>
      <c r="AH1850" s="70"/>
      <c r="AI1850" s="70"/>
      <c r="AJ1850" s="70"/>
      <c r="AK1850" s="70"/>
      <c r="AL1850" s="70"/>
      <c r="AM1850" s="70"/>
      <c r="AN1850" s="70">
        <v>7950</v>
      </c>
      <c r="AO1850" s="70">
        <v>11064.571824000001</v>
      </c>
    </row>
    <row r="1851" spans="1:41" x14ac:dyDescent="0.25">
      <c r="A1851" s="72">
        <v>25387</v>
      </c>
      <c r="B1851" s="70"/>
      <c r="C1851" s="70"/>
      <c r="D1851" s="70"/>
      <c r="E1851" s="70"/>
      <c r="F1851" s="70"/>
      <c r="G1851" s="70"/>
      <c r="H1851" s="70"/>
      <c r="I1851" s="70"/>
      <c r="J1851" s="70"/>
      <c r="K1851" s="70"/>
      <c r="L1851" s="70"/>
      <c r="M1851" s="70"/>
      <c r="N1851" s="70"/>
      <c r="O1851" s="70"/>
      <c r="P1851" s="70"/>
      <c r="Q1851" s="70"/>
      <c r="R1851" s="70"/>
      <c r="S1851" s="70"/>
      <c r="T1851" s="70"/>
      <c r="U1851" s="70"/>
      <c r="V1851" s="70"/>
      <c r="W1851" s="70"/>
      <c r="X1851" s="70"/>
      <c r="Y1851" s="70"/>
      <c r="Z1851" s="70"/>
      <c r="AA1851" s="70"/>
      <c r="AB1851" s="70">
        <v>97434</v>
      </c>
      <c r="AC1851" s="70">
        <v>119337.416015</v>
      </c>
      <c r="AD1851" s="70"/>
      <c r="AE1851" s="70"/>
      <c r="AF1851" s="70"/>
      <c r="AG1851" s="70"/>
      <c r="AH1851" s="70"/>
      <c r="AI1851" s="70"/>
      <c r="AJ1851" s="70"/>
      <c r="AK1851" s="70"/>
      <c r="AL1851" s="70"/>
      <c r="AM1851" s="70"/>
      <c r="AN1851" s="70">
        <v>97434</v>
      </c>
      <c r="AO1851" s="70">
        <v>119337.416015</v>
      </c>
    </row>
    <row r="1852" spans="1:41" x14ac:dyDescent="0.25">
      <c r="A1852" s="72">
        <v>25470</v>
      </c>
      <c r="B1852" s="70"/>
      <c r="C1852" s="70"/>
      <c r="D1852" s="70"/>
      <c r="E1852" s="70"/>
      <c r="F1852" s="70"/>
      <c r="G1852" s="70"/>
      <c r="H1852" s="70"/>
      <c r="I1852" s="70"/>
      <c r="J1852" s="70"/>
      <c r="K1852" s="70"/>
      <c r="L1852" s="70"/>
      <c r="M1852" s="70"/>
      <c r="N1852" s="70"/>
      <c r="O1852" s="70"/>
      <c r="P1852" s="70"/>
      <c r="Q1852" s="70"/>
      <c r="R1852" s="70"/>
      <c r="S1852" s="70"/>
      <c r="T1852" s="70"/>
      <c r="U1852" s="70"/>
      <c r="V1852" s="70"/>
      <c r="W1852" s="70"/>
      <c r="X1852" s="70"/>
      <c r="Y1852" s="70"/>
      <c r="Z1852" s="70"/>
      <c r="AA1852" s="70"/>
      <c r="AB1852" s="70">
        <v>12370</v>
      </c>
      <c r="AC1852" s="70">
        <v>8276.4725040000012</v>
      </c>
      <c r="AD1852" s="70"/>
      <c r="AE1852" s="70"/>
      <c r="AF1852" s="70"/>
      <c r="AG1852" s="70"/>
      <c r="AH1852" s="70"/>
      <c r="AI1852" s="70"/>
      <c r="AJ1852" s="70"/>
      <c r="AK1852" s="70"/>
      <c r="AL1852" s="70"/>
      <c r="AM1852" s="70"/>
      <c r="AN1852" s="70">
        <v>12370</v>
      </c>
      <c r="AO1852" s="70">
        <v>8276.4725040000012</v>
      </c>
    </row>
    <row r="1853" spans="1:41" x14ac:dyDescent="0.25">
      <c r="A1853" s="72">
        <v>25471</v>
      </c>
      <c r="B1853" s="70"/>
      <c r="C1853" s="70"/>
      <c r="D1853" s="70"/>
      <c r="E1853" s="70"/>
      <c r="F1853" s="70"/>
      <c r="G1853" s="70"/>
      <c r="H1853" s="70"/>
      <c r="I1853" s="70"/>
      <c r="J1853" s="70"/>
      <c r="K1853" s="70"/>
      <c r="L1853" s="70"/>
      <c r="M1853" s="70"/>
      <c r="N1853" s="70"/>
      <c r="O1853" s="70"/>
      <c r="P1853" s="70"/>
      <c r="Q1853" s="70"/>
      <c r="R1853" s="70"/>
      <c r="S1853" s="70"/>
      <c r="T1853" s="70"/>
      <c r="U1853" s="70"/>
      <c r="V1853" s="70"/>
      <c r="W1853" s="70"/>
      <c r="X1853" s="70"/>
      <c r="Y1853" s="70"/>
      <c r="Z1853" s="70"/>
      <c r="AA1853" s="70"/>
      <c r="AB1853" s="70">
        <v>6941</v>
      </c>
      <c r="AC1853" s="70">
        <v>9202.3041689999991</v>
      </c>
      <c r="AD1853" s="70"/>
      <c r="AE1853" s="70"/>
      <c r="AF1853" s="70"/>
      <c r="AG1853" s="70"/>
      <c r="AH1853" s="70"/>
      <c r="AI1853" s="70"/>
      <c r="AJ1853" s="70"/>
      <c r="AK1853" s="70"/>
      <c r="AL1853" s="70"/>
      <c r="AM1853" s="70"/>
      <c r="AN1853" s="70">
        <v>6941</v>
      </c>
      <c r="AO1853" s="70">
        <v>9202.3041689999991</v>
      </c>
    </row>
    <row r="1854" spans="1:41" x14ac:dyDescent="0.25">
      <c r="A1854" s="72">
        <v>25533</v>
      </c>
      <c r="B1854" s="70"/>
      <c r="C1854" s="70"/>
      <c r="D1854" s="70"/>
      <c r="E1854" s="70"/>
      <c r="F1854" s="70"/>
      <c r="G1854" s="70"/>
      <c r="H1854" s="70"/>
      <c r="I1854" s="70"/>
      <c r="J1854" s="70"/>
      <c r="K1854" s="70"/>
      <c r="L1854" s="70"/>
      <c r="M1854" s="70"/>
      <c r="N1854" s="70"/>
      <c r="O1854" s="70"/>
      <c r="P1854" s="70"/>
      <c r="Q1854" s="70"/>
      <c r="R1854" s="70"/>
      <c r="S1854" s="70"/>
      <c r="T1854" s="70"/>
      <c r="U1854" s="70"/>
      <c r="V1854" s="70"/>
      <c r="W1854" s="70"/>
      <c r="X1854" s="70"/>
      <c r="Y1854" s="70"/>
      <c r="Z1854" s="70"/>
      <c r="AA1854" s="70"/>
      <c r="AB1854" s="70">
        <v>30465</v>
      </c>
      <c r="AC1854" s="70">
        <v>30902.489135</v>
      </c>
      <c r="AD1854" s="70"/>
      <c r="AE1854" s="70"/>
      <c r="AF1854" s="70"/>
      <c r="AG1854" s="70"/>
      <c r="AH1854" s="70"/>
      <c r="AI1854" s="70"/>
      <c r="AJ1854" s="70"/>
      <c r="AK1854" s="70"/>
      <c r="AL1854" s="70"/>
      <c r="AM1854" s="70"/>
      <c r="AN1854" s="70">
        <v>30465</v>
      </c>
      <c r="AO1854" s="70">
        <v>30902.489135</v>
      </c>
    </row>
    <row r="1855" spans="1:41" x14ac:dyDescent="0.25">
      <c r="A1855" s="72">
        <v>25749</v>
      </c>
      <c r="B1855" s="70"/>
      <c r="C1855" s="70"/>
      <c r="D1855" s="70"/>
      <c r="E1855" s="70"/>
      <c r="F1855" s="70"/>
      <c r="G1855" s="70"/>
      <c r="H1855" s="70"/>
      <c r="I1855" s="70"/>
      <c r="J1855" s="70"/>
      <c r="K1855" s="70"/>
      <c r="L1855" s="70"/>
      <c r="M1855" s="70"/>
      <c r="N1855" s="70">
        <v>19239</v>
      </c>
      <c r="O1855" s="70">
        <v>15697.252960000002</v>
      </c>
      <c r="P1855" s="70"/>
      <c r="Q1855" s="70"/>
      <c r="R1855" s="70"/>
      <c r="S1855" s="70"/>
      <c r="T1855" s="70"/>
      <c r="U1855" s="70"/>
      <c r="V1855" s="70"/>
      <c r="W1855" s="70"/>
      <c r="X1855" s="70"/>
      <c r="Y1855" s="70"/>
      <c r="Z1855" s="70"/>
      <c r="AA1855" s="70"/>
      <c r="AB1855" s="70"/>
      <c r="AC1855" s="70"/>
      <c r="AD1855" s="70"/>
      <c r="AE1855" s="70"/>
      <c r="AF1855" s="70"/>
      <c r="AG1855" s="70"/>
      <c r="AH1855" s="70"/>
      <c r="AI1855" s="70"/>
      <c r="AJ1855" s="70"/>
      <c r="AK1855" s="70"/>
      <c r="AL1855" s="70"/>
      <c r="AM1855" s="70"/>
      <c r="AN1855" s="70">
        <v>19239</v>
      </c>
      <c r="AO1855" s="70">
        <v>15697.252960000002</v>
      </c>
    </row>
    <row r="1856" spans="1:41" x14ac:dyDescent="0.25">
      <c r="A1856" s="72">
        <v>25753</v>
      </c>
      <c r="B1856" s="70"/>
      <c r="C1856" s="70"/>
      <c r="D1856" s="70"/>
      <c r="E1856" s="70"/>
      <c r="F1856" s="70"/>
      <c r="G1856" s="70"/>
      <c r="H1856" s="70"/>
      <c r="I1856" s="70"/>
      <c r="J1856" s="70"/>
      <c r="K1856" s="70"/>
      <c r="L1856" s="70"/>
      <c r="M1856" s="70"/>
      <c r="N1856" s="70"/>
      <c r="O1856" s="70"/>
      <c r="P1856" s="70"/>
      <c r="Q1856" s="70"/>
      <c r="R1856" s="70"/>
      <c r="S1856" s="70"/>
      <c r="T1856" s="70"/>
      <c r="U1856" s="70"/>
      <c r="V1856" s="70"/>
      <c r="W1856" s="70"/>
      <c r="X1856" s="70"/>
      <c r="Y1856" s="70"/>
      <c r="Z1856" s="70"/>
      <c r="AA1856" s="70"/>
      <c r="AB1856" s="70"/>
      <c r="AC1856" s="70"/>
      <c r="AD1856" s="70">
        <v>5571</v>
      </c>
      <c r="AE1856" s="70">
        <v>7569.9132380000001</v>
      </c>
      <c r="AF1856" s="70"/>
      <c r="AG1856" s="70"/>
      <c r="AH1856" s="70"/>
      <c r="AI1856" s="70"/>
      <c r="AJ1856" s="70"/>
      <c r="AK1856" s="70"/>
      <c r="AL1856" s="70"/>
      <c r="AM1856" s="70"/>
      <c r="AN1856" s="70">
        <v>5571</v>
      </c>
      <c r="AO1856" s="70">
        <v>7569.9132380000001</v>
      </c>
    </row>
    <row r="1857" spans="1:41" x14ac:dyDescent="0.25">
      <c r="A1857" s="72">
        <v>25757</v>
      </c>
      <c r="B1857" s="70"/>
      <c r="C1857" s="70"/>
      <c r="D1857" s="70"/>
      <c r="E1857" s="70"/>
      <c r="F1857" s="70"/>
      <c r="G1857" s="70"/>
      <c r="H1857" s="70"/>
      <c r="I1857" s="70"/>
      <c r="J1857" s="70"/>
      <c r="K1857" s="70"/>
      <c r="L1857" s="70"/>
      <c r="M1857" s="70"/>
      <c r="N1857" s="70"/>
      <c r="O1857" s="70"/>
      <c r="P1857" s="70"/>
      <c r="Q1857" s="70"/>
      <c r="R1857" s="70"/>
      <c r="S1857" s="70"/>
      <c r="T1857" s="70"/>
      <c r="U1857" s="70"/>
      <c r="V1857" s="70"/>
      <c r="W1857" s="70"/>
      <c r="X1857" s="70"/>
      <c r="Y1857" s="70"/>
      <c r="Z1857" s="70"/>
      <c r="AA1857" s="70"/>
      <c r="AB1857" s="70">
        <v>19030</v>
      </c>
      <c r="AC1857" s="70">
        <v>23955.284911999999</v>
      </c>
      <c r="AD1857" s="70"/>
      <c r="AE1857" s="70"/>
      <c r="AF1857" s="70"/>
      <c r="AG1857" s="70"/>
      <c r="AH1857" s="70"/>
      <c r="AI1857" s="70"/>
      <c r="AJ1857" s="70"/>
      <c r="AK1857" s="70"/>
      <c r="AL1857" s="70"/>
      <c r="AM1857" s="70"/>
      <c r="AN1857" s="70">
        <v>19030</v>
      </c>
      <c r="AO1857" s="70">
        <v>23955.284911999999</v>
      </c>
    </row>
    <row r="1858" spans="1:41" x14ac:dyDescent="0.25">
      <c r="A1858" s="72">
        <v>25807</v>
      </c>
      <c r="B1858" s="70"/>
      <c r="C1858" s="70"/>
      <c r="D1858" s="70"/>
      <c r="E1858" s="70"/>
      <c r="F1858" s="70"/>
      <c r="G1858" s="70"/>
      <c r="H1858" s="70"/>
      <c r="I1858" s="70"/>
      <c r="J1858" s="70"/>
      <c r="K1858" s="70"/>
      <c r="L1858" s="70"/>
      <c r="M1858" s="70"/>
      <c r="N1858" s="70"/>
      <c r="O1858" s="70"/>
      <c r="P1858" s="70">
        <v>6200</v>
      </c>
      <c r="Q1858" s="70">
        <v>1619.3910340000002</v>
      </c>
      <c r="R1858" s="70"/>
      <c r="S1858" s="70"/>
      <c r="T1858" s="70"/>
      <c r="U1858" s="70"/>
      <c r="V1858" s="70"/>
      <c r="W1858" s="70"/>
      <c r="X1858" s="70"/>
      <c r="Y1858" s="70"/>
      <c r="Z1858" s="70"/>
      <c r="AA1858" s="70"/>
      <c r="AB1858" s="70"/>
      <c r="AC1858" s="70"/>
      <c r="AD1858" s="70"/>
      <c r="AE1858" s="70"/>
      <c r="AF1858" s="70"/>
      <c r="AG1858" s="70"/>
      <c r="AH1858" s="70"/>
      <c r="AI1858" s="70"/>
      <c r="AJ1858" s="70"/>
      <c r="AK1858" s="70"/>
      <c r="AL1858" s="70"/>
      <c r="AM1858" s="70"/>
      <c r="AN1858" s="70">
        <v>6200</v>
      </c>
      <c r="AO1858" s="70">
        <v>1619.3910340000002</v>
      </c>
    </row>
    <row r="1859" spans="1:41" x14ac:dyDescent="0.25">
      <c r="A1859" s="72">
        <v>25842</v>
      </c>
      <c r="B1859" s="70"/>
      <c r="C1859" s="70"/>
      <c r="D1859" s="70"/>
      <c r="E1859" s="70"/>
      <c r="F1859" s="70"/>
      <c r="G1859" s="70"/>
      <c r="H1859" s="70"/>
      <c r="I1859" s="70"/>
      <c r="J1859" s="70"/>
      <c r="K1859" s="70"/>
      <c r="L1859" s="70">
        <v>104203</v>
      </c>
      <c r="M1859" s="70">
        <v>101788.471191</v>
      </c>
      <c r="N1859" s="70"/>
      <c r="O1859" s="70"/>
      <c r="P1859" s="70"/>
      <c r="Q1859" s="70"/>
      <c r="R1859" s="70"/>
      <c r="S1859" s="70"/>
      <c r="T1859" s="70"/>
      <c r="U1859" s="70"/>
      <c r="V1859" s="70"/>
      <c r="W1859" s="70"/>
      <c r="X1859" s="70"/>
      <c r="Y1859" s="70"/>
      <c r="Z1859" s="70"/>
      <c r="AA1859" s="70"/>
      <c r="AB1859" s="70"/>
      <c r="AC1859" s="70"/>
      <c r="AD1859" s="70"/>
      <c r="AE1859" s="70"/>
      <c r="AF1859" s="70"/>
      <c r="AG1859" s="70"/>
      <c r="AH1859" s="70"/>
      <c r="AI1859" s="70"/>
      <c r="AJ1859" s="70"/>
      <c r="AK1859" s="70"/>
      <c r="AL1859" s="70"/>
      <c r="AM1859" s="70"/>
      <c r="AN1859" s="70">
        <v>104203</v>
      </c>
      <c r="AO1859" s="70">
        <v>101788.471191</v>
      </c>
    </row>
    <row r="1860" spans="1:41" x14ac:dyDescent="0.25">
      <c r="A1860" s="72">
        <v>25938</v>
      </c>
      <c r="B1860" s="70"/>
      <c r="C1860" s="70"/>
      <c r="D1860" s="70"/>
      <c r="E1860" s="70"/>
      <c r="F1860" s="70"/>
      <c r="G1860" s="70"/>
      <c r="H1860" s="70"/>
      <c r="I1860" s="70"/>
      <c r="J1860" s="70"/>
      <c r="K1860" s="70"/>
      <c r="L1860" s="70"/>
      <c r="M1860" s="70"/>
      <c r="N1860" s="70"/>
      <c r="O1860" s="70"/>
      <c r="P1860" s="70"/>
      <c r="Q1860" s="70"/>
      <c r="R1860" s="70"/>
      <c r="S1860" s="70"/>
      <c r="T1860" s="70"/>
      <c r="U1860" s="70"/>
      <c r="V1860" s="70"/>
      <c r="W1860" s="70"/>
      <c r="X1860" s="70"/>
      <c r="Y1860" s="70"/>
      <c r="Z1860" s="70"/>
      <c r="AA1860" s="70"/>
      <c r="AB1860" s="70">
        <v>55889</v>
      </c>
      <c r="AC1860" s="70">
        <v>68804.772949999999</v>
      </c>
      <c r="AD1860" s="70"/>
      <c r="AE1860" s="70"/>
      <c r="AF1860" s="70"/>
      <c r="AG1860" s="70"/>
      <c r="AH1860" s="70"/>
      <c r="AI1860" s="70"/>
      <c r="AJ1860" s="70"/>
      <c r="AK1860" s="70"/>
      <c r="AL1860" s="70"/>
      <c r="AM1860" s="70"/>
      <c r="AN1860" s="70">
        <v>55889</v>
      </c>
      <c r="AO1860" s="70">
        <v>68804.772949999999</v>
      </c>
    </row>
    <row r="1861" spans="1:41" x14ac:dyDescent="0.25">
      <c r="A1861" s="72">
        <v>26013</v>
      </c>
      <c r="B1861" s="70"/>
      <c r="C1861" s="70"/>
      <c r="D1861" s="70"/>
      <c r="E1861" s="70"/>
      <c r="F1861" s="70"/>
      <c r="G1861" s="70"/>
      <c r="H1861" s="70"/>
      <c r="I1861" s="70"/>
      <c r="J1861" s="70"/>
      <c r="K1861" s="70"/>
      <c r="L1861" s="70"/>
      <c r="M1861" s="70"/>
      <c r="N1861" s="70"/>
      <c r="O1861" s="70"/>
      <c r="P1861" s="70"/>
      <c r="Q1861" s="70"/>
      <c r="R1861" s="70"/>
      <c r="S1861" s="70"/>
      <c r="T1861" s="70"/>
      <c r="U1861" s="70"/>
      <c r="V1861" s="70"/>
      <c r="W1861" s="70"/>
      <c r="X1861" s="70"/>
      <c r="Y1861" s="70"/>
      <c r="Z1861" s="70"/>
      <c r="AA1861" s="70"/>
      <c r="AB1861" s="70">
        <v>4245</v>
      </c>
      <c r="AC1861" s="70">
        <v>4887.0400230000005</v>
      </c>
      <c r="AD1861" s="70"/>
      <c r="AE1861" s="70"/>
      <c r="AF1861" s="70"/>
      <c r="AG1861" s="70"/>
      <c r="AH1861" s="70"/>
      <c r="AI1861" s="70"/>
      <c r="AJ1861" s="70"/>
      <c r="AK1861" s="70"/>
      <c r="AL1861" s="70"/>
      <c r="AM1861" s="70"/>
      <c r="AN1861" s="70">
        <v>4245</v>
      </c>
      <c r="AO1861" s="70">
        <v>4887.0400230000005</v>
      </c>
    </row>
    <row r="1862" spans="1:41" x14ac:dyDescent="0.25">
      <c r="A1862" s="72">
        <v>26014</v>
      </c>
      <c r="B1862" s="70"/>
      <c r="C1862" s="70"/>
      <c r="D1862" s="70"/>
      <c r="E1862" s="70"/>
      <c r="F1862" s="70"/>
      <c r="G1862" s="70"/>
      <c r="H1862" s="70"/>
      <c r="I1862" s="70"/>
      <c r="J1862" s="70"/>
      <c r="K1862" s="70"/>
      <c r="L1862" s="70"/>
      <c r="M1862" s="70"/>
      <c r="N1862" s="70"/>
      <c r="O1862" s="70"/>
      <c r="P1862" s="70"/>
      <c r="Q1862" s="70"/>
      <c r="R1862" s="70"/>
      <c r="S1862" s="70"/>
      <c r="T1862" s="70"/>
      <c r="U1862" s="70"/>
      <c r="V1862" s="70"/>
      <c r="W1862" s="70"/>
      <c r="X1862" s="70"/>
      <c r="Y1862" s="70"/>
      <c r="Z1862" s="70"/>
      <c r="AA1862" s="70"/>
      <c r="AB1862" s="70">
        <v>102271</v>
      </c>
      <c r="AC1862" s="70">
        <v>87387.312988999998</v>
      </c>
      <c r="AD1862" s="70"/>
      <c r="AE1862" s="70"/>
      <c r="AF1862" s="70"/>
      <c r="AG1862" s="70"/>
      <c r="AH1862" s="70"/>
      <c r="AI1862" s="70"/>
      <c r="AJ1862" s="70"/>
      <c r="AK1862" s="70"/>
      <c r="AL1862" s="70"/>
      <c r="AM1862" s="70"/>
      <c r="AN1862" s="70">
        <v>102271</v>
      </c>
      <c r="AO1862" s="70">
        <v>87387.312988999998</v>
      </c>
    </row>
    <row r="1863" spans="1:41" x14ac:dyDescent="0.25">
      <c r="A1863" s="72">
        <v>26017</v>
      </c>
      <c r="B1863" s="70"/>
      <c r="C1863" s="70"/>
      <c r="D1863" s="70"/>
      <c r="E1863" s="70"/>
      <c r="F1863" s="70"/>
      <c r="G1863" s="70"/>
      <c r="H1863" s="70"/>
      <c r="I1863" s="70"/>
      <c r="J1863" s="70"/>
      <c r="K1863" s="70"/>
      <c r="L1863" s="70"/>
      <c r="M1863" s="70"/>
      <c r="N1863" s="70"/>
      <c r="O1863" s="70"/>
      <c r="P1863" s="70"/>
      <c r="Q1863" s="70"/>
      <c r="R1863" s="70"/>
      <c r="S1863" s="70"/>
      <c r="T1863" s="70"/>
      <c r="U1863" s="70"/>
      <c r="V1863" s="70"/>
      <c r="W1863" s="70"/>
      <c r="X1863" s="70"/>
      <c r="Y1863" s="70"/>
      <c r="Z1863" s="70"/>
      <c r="AA1863" s="70"/>
      <c r="AB1863" s="70">
        <v>98559</v>
      </c>
      <c r="AC1863" s="70">
        <v>93138.640137000009</v>
      </c>
      <c r="AD1863" s="70"/>
      <c r="AE1863" s="70"/>
      <c r="AF1863" s="70"/>
      <c r="AG1863" s="70"/>
      <c r="AH1863" s="70"/>
      <c r="AI1863" s="70"/>
      <c r="AJ1863" s="70"/>
      <c r="AK1863" s="70"/>
      <c r="AL1863" s="70"/>
      <c r="AM1863" s="70"/>
      <c r="AN1863" s="70">
        <v>98559</v>
      </c>
      <c r="AO1863" s="70">
        <v>93138.640137000009</v>
      </c>
    </row>
    <row r="1864" spans="1:41" x14ac:dyDescent="0.25">
      <c r="A1864" s="72">
        <v>26065</v>
      </c>
      <c r="B1864" s="70"/>
      <c r="C1864" s="70"/>
      <c r="D1864" s="70"/>
      <c r="E1864" s="70"/>
      <c r="F1864" s="70"/>
      <c r="G1864" s="70"/>
      <c r="H1864" s="70"/>
      <c r="I1864" s="70"/>
      <c r="J1864" s="70"/>
      <c r="K1864" s="70"/>
      <c r="L1864" s="70"/>
      <c r="M1864" s="70"/>
      <c r="N1864" s="70"/>
      <c r="O1864" s="70"/>
      <c r="P1864" s="70"/>
      <c r="Q1864" s="70"/>
      <c r="R1864" s="70"/>
      <c r="S1864" s="70"/>
      <c r="T1864" s="70"/>
      <c r="U1864" s="70"/>
      <c r="V1864" s="70"/>
      <c r="W1864" s="70"/>
      <c r="X1864" s="70"/>
      <c r="Y1864" s="70"/>
      <c r="Z1864" s="70"/>
      <c r="AA1864" s="70"/>
      <c r="AB1864" s="70">
        <v>105583</v>
      </c>
      <c r="AC1864" s="70">
        <v>93138.640137000009</v>
      </c>
      <c r="AD1864" s="70"/>
      <c r="AE1864" s="70"/>
      <c r="AF1864" s="70"/>
      <c r="AG1864" s="70"/>
      <c r="AH1864" s="70"/>
      <c r="AI1864" s="70"/>
      <c r="AJ1864" s="70"/>
      <c r="AK1864" s="70"/>
      <c r="AL1864" s="70"/>
      <c r="AM1864" s="70"/>
      <c r="AN1864" s="70">
        <v>105583</v>
      </c>
      <c r="AO1864" s="70">
        <v>93138.640137000009</v>
      </c>
    </row>
    <row r="1865" spans="1:41" x14ac:dyDescent="0.25">
      <c r="A1865" s="72">
        <v>26279</v>
      </c>
      <c r="B1865" s="70"/>
      <c r="C1865" s="70"/>
      <c r="D1865" s="70"/>
      <c r="E1865" s="70"/>
      <c r="F1865" s="70"/>
      <c r="G1865" s="70"/>
      <c r="H1865" s="70"/>
      <c r="I1865" s="70"/>
      <c r="J1865" s="70"/>
      <c r="K1865" s="70"/>
      <c r="L1865" s="70"/>
      <c r="M1865" s="70"/>
      <c r="N1865" s="70"/>
      <c r="O1865" s="70"/>
      <c r="P1865" s="70"/>
      <c r="Q1865" s="70"/>
      <c r="R1865" s="70"/>
      <c r="S1865" s="70"/>
      <c r="T1865" s="70"/>
      <c r="U1865" s="70"/>
      <c r="V1865" s="70"/>
      <c r="W1865" s="70"/>
      <c r="X1865" s="70"/>
      <c r="Y1865" s="70"/>
      <c r="Z1865" s="70"/>
      <c r="AA1865" s="70"/>
      <c r="AB1865" s="70">
        <v>104108</v>
      </c>
      <c r="AC1865" s="70">
        <v>110480.172852</v>
      </c>
      <c r="AD1865" s="70"/>
      <c r="AE1865" s="70"/>
      <c r="AF1865" s="70"/>
      <c r="AG1865" s="70"/>
      <c r="AH1865" s="70"/>
      <c r="AI1865" s="70"/>
      <c r="AJ1865" s="70"/>
      <c r="AK1865" s="70"/>
      <c r="AL1865" s="70"/>
      <c r="AM1865" s="70"/>
      <c r="AN1865" s="70">
        <v>104108</v>
      </c>
      <c r="AO1865" s="70">
        <v>110480.172852</v>
      </c>
    </row>
    <row r="1866" spans="1:41" x14ac:dyDescent="0.25">
      <c r="A1866" s="72">
        <v>26293</v>
      </c>
      <c r="B1866" s="70"/>
      <c r="C1866" s="70"/>
      <c r="D1866" s="70"/>
      <c r="E1866" s="70"/>
      <c r="F1866" s="70"/>
      <c r="G1866" s="70"/>
      <c r="H1866" s="70"/>
      <c r="I1866" s="70"/>
      <c r="J1866" s="70"/>
      <c r="K1866" s="70"/>
      <c r="L1866" s="70"/>
      <c r="M1866" s="70"/>
      <c r="N1866" s="70"/>
      <c r="O1866" s="70"/>
      <c r="P1866" s="70"/>
      <c r="Q1866" s="70"/>
      <c r="R1866" s="70"/>
      <c r="S1866" s="70"/>
      <c r="T1866" s="70"/>
      <c r="U1866" s="70"/>
      <c r="V1866" s="70"/>
      <c r="W1866" s="70"/>
      <c r="X1866" s="70"/>
      <c r="Y1866" s="70"/>
      <c r="Z1866" s="70"/>
      <c r="AA1866" s="70"/>
      <c r="AB1866" s="70"/>
      <c r="AC1866" s="70"/>
      <c r="AD1866" s="70"/>
      <c r="AE1866" s="70"/>
      <c r="AF1866" s="70"/>
      <c r="AG1866" s="70"/>
      <c r="AH1866" s="70">
        <v>98447</v>
      </c>
      <c r="AI1866" s="70">
        <v>102506.099122</v>
      </c>
      <c r="AJ1866" s="70"/>
      <c r="AK1866" s="70"/>
      <c r="AL1866" s="70"/>
      <c r="AM1866" s="70"/>
      <c r="AN1866" s="70">
        <v>98447</v>
      </c>
      <c r="AO1866" s="70">
        <v>102506.099122</v>
      </c>
    </row>
    <row r="1867" spans="1:41" x14ac:dyDescent="0.25">
      <c r="A1867" s="72">
        <v>26419</v>
      </c>
      <c r="B1867" s="70"/>
      <c r="C1867" s="70"/>
      <c r="D1867" s="70"/>
      <c r="E1867" s="70"/>
      <c r="F1867" s="70"/>
      <c r="G1867" s="70"/>
      <c r="H1867" s="70"/>
      <c r="I1867" s="70"/>
      <c r="J1867" s="70"/>
      <c r="K1867" s="70"/>
      <c r="L1867" s="70"/>
      <c r="M1867" s="70"/>
      <c r="N1867" s="70"/>
      <c r="O1867" s="70"/>
      <c r="P1867" s="70"/>
      <c r="Q1867" s="70"/>
      <c r="R1867" s="70"/>
      <c r="S1867" s="70"/>
      <c r="T1867" s="70"/>
      <c r="U1867" s="70"/>
      <c r="V1867" s="70"/>
      <c r="W1867" s="70"/>
      <c r="X1867" s="70"/>
      <c r="Y1867" s="70"/>
      <c r="Z1867" s="70"/>
      <c r="AA1867" s="70"/>
      <c r="AB1867" s="70"/>
      <c r="AC1867" s="70"/>
      <c r="AD1867" s="70">
        <v>5247</v>
      </c>
      <c r="AE1867" s="70">
        <v>2392.3008340000001</v>
      </c>
      <c r="AF1867" s="70"/>
      <c r="AG1867" s="70"/>
      <c r="AH1867" s="70"/>
      <c r="AI1867" s="70"/>
      <c r="AJ1867" s="70"/>
      <c r="AK1867" s="70"/>
      <c r="AL1867" s="70"/>
      <c r="AM1867" s="70"/>
      <c r="AN1867" s="70">
        <v>5247</v>
      </c>
      <c r="AO1867" s="70">
        <v>2392.3008340000001</v>
      </c>
    </row>
    <row r="1868" spans="1:41" x14ac:dyDescent="0.25">
      <c r="A1868" s="72">
        <v>26523</v>
      </c>
      <c r="B1868" s="70"/>
      <c r="C1868" s="70"/>
      <c r="D1868" s="70"/>
      <c r="E1868" s="70"/>
      <c r="F1868" s="70"/>
      <c r="G1868" s="70"/>
      <c r="H1868" s="70"/>
      <c r="I1868" s="70"/>
      <c r="J1868" s="70"/>
      <c r="K1868" s="70"/>
      <c r="L1868" s="70">
        <v>100921</v>
      </c>
      <c r="M1868" s="70">
        <v>98914.734375</v>
      </c>
      <c r="N1868" s="70"/>
      <c r="O1868" s="70"/>
      <c r="P1868" s="70"/>
      <c r="Q1868" s="70"/>
      <c r="R1868" s="70"/>
      <c r="S1868" s="70"/>
      <c r="T1868" s="70"/>
      <c r="U1868" s="70"/>
      <c r="V1868" s="70"/>
      <c r="W1868" s="70"/>
      <c r="X1868" s="70"/>
      <c r="Y1868" s="70"/>
      <c r="Z1868" s="70"/>
      <c r="AA1868" s="70"/>
      <c r="AB1868" s="70"/>
      <c r="AC1868" s="70"/>
      <c r="AD1868" s="70"/>
      <c r="AE1868" s="70"/>
      <c r="AF1868" s="70"/>
      <c r="AG1868" s="70"/>
      <c r="AH1868" s="70"/>
      <c r="AI1868" s="70"/>
      <c r="AJ1868" s="70"/>
      <c r="AK1868" s="70"/>
      <c r="AL1868" s="70"/>
      <c r="AM1868" s="70"/>
      <c r="AN1868" s="70">
        <v>100921</v>
      </c>
      <c r="AO1868" s="70">
        <v>98914.734375</v>
      </c>
    </row>
    <row r="1869" spans="1:41" x14ac:dyDescent="0.25">
      <c r="A1869" s="72">
        <v>26546</v>
      </c>
      <c r="B1869" s="70">
        <v>94176</v>
      </c>
      <c r="C1869" s="70">
        <v>90248.988282000006</v>
      </c>
      <c r="D1869" s="70"/>
      <c r="E1869" s="70"/>
      <c r="F1869" s="70"/>
      <c r="G1869" s="70"/>
      <c r="H1869" s="70"/>
      <c r="I1869" s="70"/>
      <c r="J1869" s="70"/>
      <c r="K1869" s="70"/>
      <c r="L1869" s="70"/>
      <c r="M1869" s="70"/>
      <c r="N1869" s="70"/>
      <c r="O1869" s="70"/>
      <c r="P1869" s="70"/>
      <c r="Q1869" s="70"/>
      <c r="R1869" s="70"/>
      <c r="S1869" s="70"/>
      <c r="T1869" s="70"/>
      <c r="U1869" s="70"/>
      <c r="V1869" s="70"/>
      <c r="W1869" s="70"/>
      <c r="X1869" s="70"/>
      <c r="Y1869" s="70"/>
      <c r="Z1869" s="70"/>
      <c r="AA1869" s="70"/>
      <c r="AB1869" s="70"/>
      <c r="AC1869" s="70"/>
      <c r="AD1869" s="70"/>
      <c r="AE1869" s="70"/>
      <c r="AF1869" s="70"/>
      <c r="AG1869" s="70"/>
      <c r="AH1869" s="70"/>
      <c r="AI1869" s="70"/>
      <c r="AJ1869" s="70"/>
      <c r="AK1869" s="70"/>
      <c r="AL1869" s="70"/>
      <c r="AM1869" s="70"/>
      <c r="AN1869" s="70">
        <v>94176</v>
      </c>
      <c r="AO1869" s="70">
        <v>90248.988282000006</v>
      </c>
    </row>
    <row r="1870" spans="1:41" x14ac:dyDescent="0.25">
      <c r="A1870" s="72">
        <v>26547</v>
      </c>
      <c r="B1870" s="70">
        <v>99712</v>
      </c>
      <c r="C1870" s="70">
        <v>95558.247558999996</v>
      </c>
      <c r="D1870" s="70"/>
      <c r="E1870" s="70"/>
      <c r="F1870" s="70"/>
      <c r="G1870" s="70"/>
      <c r="H1870" s="70"/>
      <c r="I1870" s="70"/>
      <c r="J1870" s="70"/>
      <c r="K1870" s="70"/>
      <c r="L1870" s="70"/>
      <c r="M1870" s="70"/>
      <c r="N1870" s="70"/>
      <c r="O1870" s="70"/>
      <c r="P1870" s="70"/>
      <c r="Q1870" s="70"/>
      <c r="R1870" s="70"/>
      <c r="S1870" s="70"/>
      <c r="T1870" s="70"/>
      <c r="U1870" s="70"/>
      <c r="V1870" s="70"/>
      <c r="W1870" s="70"/>
      <c r="X1870" s="70"/>
      <c r="Y1870" s="70"/>
      <c r="Z1870" s="70"/>
      <c r="AA1870" s="70"/>
      <c r="AB1870" s="70"/>
      <c r="AC1870" s="70"/>
      <c r="AD1870" s="70"/>
      <c r="AE1870" s="70"/>
      <c r="AF1870" s="70"/>
      <c r="AG1870" s="70"/>
      <c r="AH1870" s="70"/>
      <c r="AI1870" s="70"/>
      <c r="AJ1870" s="70"/>
      <c r="AK1870" s="70"/>
      <c r="AL1870" s="70"/>
      <c r="AM1870" s="70"/>
      <c r="AN1870" s="70">
        <v>99712</v>
      </c>
      <c r="AO1870" s="70">
        <v>95558.247558999996</v>
      </c>
    </row>
    <row r="1871" spans="1:41" x14ac:dyDescent="0.25">
      <c r="A1871" s="72">
        <v>26562</v>
      </c>
      <c r="B1871" s="70"/>
      <c r="C1871" s="70"/>
      <c r="D1871" s="70"/>
      <c r="E1871" s="70"/>
      <c r="F1871" s="70"/>
      <c r="G1871" s="70"/>
      <c r="H1871" s="70"/>
      <c r="I1871" s="70"/>
      <c r="J1871" s="70"/>
      <c r="K1871" s="70"/>
      <c r="L1871" s="70"/>
      <c r="M1871" s="70"/>
      <c r="N1871" s="70"/>
      <c r="O1871" s="70"/>
      <c r="P1871" s="70"/>
      <c r="Q1871" s="70"/>
      <c r="R1871" s="70"/>
      <c r="S1871" s="70"/>
      <c r="T1871" s="70"/>
      <c r="U1871" s="70"/>
      <c r="V1871" s="70"/>
      <c r="W1871" s="70"/>
      <c r="X1871" s="70">
        <v>88515</v>
      </c>
      <c r="Y1871" s="70">
        <v>91075.8125</v>
      </c>
      <c r="Z1871" s="70"/>
      <c r="AA1871" s="70"/>
      <c r="AB1871" s="70"/>
      <c r="AC1871" s="70"/>
      <c r="AD1871" s="70"/>
      <c r="AE1871" s="70"/>
      <c r="AF1871" s="70"/>
      <c r="AG1871" s="70"/>
      <c r="AH1871" s="70"/>
      <c r="AI1871" s="70"/>
      <c r="AJ1871" s="70"/>
      <c r="AK1871" s="70"/>
      <c r="AL1871" s="70"/>
      <c r="AM1871" s="70"/>
      <c r="AN1871" s="70">
        <v>88515</v>
      </c>
      <c r="AO1871" s="70">
        <v>91075.8125</v>
      </c>
    </row>
    <row r="1872" spans="1:41" x14ac:dyDescent="0.25">
      <c r="A1872" s="72">
        <v>26563</v>
      </c>
      <c r="B1872" s="70">
        <v>94615</v>
      </c>
      <c r="C1872" s="70">
        <v>94304.983396999989</v>
      </c>
      <c r="D1872" s="70"/>
      <c r="E1872" s="70"/>
      <c r="F1872" s="70"/>
      <c r="G1872" s="70"/>
      <c r="H1872" s="70"/>
      <c r="I1872" s="70"/>
      <c r="J1872" s="70"/>
      <c r="K1872" s="70"/>
      <c r="L1872" s="70"/>
      <c r="M1872" s="70"/>
      <c r="N1872" s="70"/>
      <c r="O1872" s="70"/>
      <c r="P1872" s="70"/>
      <c r="Q1872" s="70"/>
      <c r="R1872" s="70"/>
      <c r="S1872" s="70"/>
      <c r="T1872" s="70"/>
      <c r="U1872" s="70"/>
      <c r="V1872" s="70"/>
      <c r="W1872" s="70"/>
      <c r="X1872" s="70"/>
      <c r="Y1872" s="70"/>
      <c r="Z1872" s="70"/>
      <c r="AA1872" s="70"/>
      <c r="AB1872" s="70"/>
      <c r="AC1872" s="70"/>
      <c r="AD1872" s="70"/>
      <c r="AE1872" s="70"/>
      <c r="AF1872" s="70"/>
      <c r="AG1872" s="70"/>
      <c r="AH1872" s="70"/>
      <c r="AI1872" s="70"/>
      <c r="AJ1872" s="70"/>
      <c r="AK1872" s="70"/>
      <c r="AL1872" s="70"/>
      <c r="AM1872" s="70"/>
      <c r="AN1872" s="70">
        <v>94615</v>
      </c>
      <c r="AO1872" s="70">
        <v>94304.983396999989</v>
      </c>
    </row>
    <row r="1873" spans="1:41" x14ac:dyDescent="0.25">
      <c r="A1873" s="72">
        <v>26623</v>
      </c>
      <c r="B1873" s="70"/>
      <c r="C1873" s="70"/>
      <c r="D1873" s="70"/>
      <c r="E1873" s="70"/>
      <c r="F1873" s="70"/>
      <c r="G1873" s="70"/>
      <c r="H1873" s="70"/>
      <c r="I1873" s="70"/>
      <c r="J1873" s="70"/>
      <c r="K1873" s="70"/>
      <c r="L1873" s="70"/>
      <c r="M1873" s="70"/>
      <c r="N1873" s="70"/>
      <c r="O1873" s="70"/>
      <c r="P1873" s="70"/>
      <c r="Q1873" s="70"/>
      <c r="R1873" s="70"/>
      <c r="S1873" s="70"/>
      <c r="T1873" s="70"/>
      <c r="U1873" s="70"/>
      <c r="V1873" s="70"/>
      <c r="W1873" s="70"/>
      <c r="X1873" s="70"/>
      <c r="Y1873" s="70"/>
      <c r="Z1873" s="70"/>
      <c r="AA1873" s="70"/>
      <c r="AB1873" s="70"/>
      <c r="AC1873" s="70"/>
      <c r="AD1873" s="70"/>
      <c r="AE1873" s="70"/>
      <c r="AF1873" s="70"/>
      <c r="AG1873" s="70"/>
      <c r="AH1873" s="70"/>
      <c r="AI1873" s="70"/>
      <c r="AJ1873" s="70"/>
      <c r="AK1873" s="70"/>
      <c r="AL1873" s="70">
        <v>63309</v>
      </c>
      <c r="AM1873" s="70">
        <v>60277.864259000002</v>
      </c>
      <c r="AN1873" s="70">
        <v>63309</v>
      </c>
      <c r="AO1873" s="70">
        <v>60277.864259000002</v>
      </c>
    </row>
    <row r="1874" spans="1:41" x14ac:dyDescent="0.25">
      <c r="A1874" s="72">
        <v>26667</v>
      </c>
      <c r="B1874" s="70"/>
      <c r="C1874" s="70"/>
      <c r="D1874" s="70"/>
      <c r="E1874" s="70"/>
      <c r="F1874" s="70"/>
      <c r="G1874" s="70"/>
      <c r="H1874" s="70"/>
      <c r="I1874" s="70"/>
      <c r="J1874" s="70"/>
      <c r="K1874" s="70"/>
      <c r="L1874" s="70"/>
      <c r="M1874" s="70"/>
      <c r="N1874" s="70"/>
      <c r="O1874" s="70"/>
      <c r="P1874" s="70"/>
      <c r="Q1874" s="70"/>
      <c r="R1874" s="70"/>
      <c r="S1874" s="70"/>
      <c r="T1874" s="70"/>
      <c r="U1874" s="70"/>
      <c r="V1874" s="70"/>
      <c r="W1874" s="70"/>
      <c r="X1874" s="70"/>
      <c r="Y1874" s="70"/>
      <c r="Z1874" s="70"/>
      <c r="AA1874" s="70"/>
      <c r="AB1874" s="70"/>
      <c r="AC1874" s="70"/>
      <c r="AD1874" s="70"/>
      <c r="AE1874" s="70"/>
      <c r="AF1874" s="70"/>
      <c r="AG1874" s="70"/>
      <c r="AH1874" s="70"/>
      <c r="AI1874" s="70"/>
      <c r="AJ1874" s="70"/>
      <c r="AK1874" s="70"/>
      <c r="AL1874" s="70">
        <v>65973</v>
      </c>
      <c r="AM1874" s="70">
        <v>59719.736571999994</v>
      </c>
      <c r="AN1874" s="70">
        <v>65973</v>
      </c>
      <c r="AO1874" s="70">
        <v>59719.736571999994</v>
      </c>
    </row>
    <row r="1875" spans="1:41" x14ac:dyDescent="0.25">
      <c r="A1875" s="72">
        <v>26675</v>
      </c>
      <c r="B1875" s="70"/>
      <c r="C1875" s="70"/>
      <c r="D1875" s="70"/>
      <c r="E1875" s="70"/>
      <c r="F1875" s="70"/>
      <c r="G1875" s="70"/>
      <c r="H1875" s="70"/>
      <c r="I1875" s="70"/>
      <c r="J1875" s="70"/>
      <c r="K1875" s="70"/>
      <c r="L1875" s="70"/>
      <c r="M1875" s="70"/>
      <c r="N1875" s="70"/>
      <c r="O1875" s="70"/>
      <c r="P1875" s="70"/>
      <c r="Q1875" s="70"/>
      <c r="R1875" s="70"/>
      <c r="S1875" s="70"/>
      <c r="T1875" s="70"/>
      <c r="U1875" s="70"/>
      <c r="V1875" s="70"/>
      <c r="W1875" s="70"/>
      <c r="X1875" s="70"/>
      <c r="Y1875" s="70"/>
      <c r="Z1875" s="70"/>
      <c r="AA1875" s="70"/>
      <c r="AB1875" s="70"/>
      <c r="AC1875" s="70"/>
      <c r="AD1875" s="70"/>
      <c r="AE1875" s="70"/>
      <c r="AF1875" s="70"/>
      <c r="AG1875" s="70"/>
      <c r="AH1875" s="70"/>
      <c r="AI1875" s="70"/>
      <c r="AJ1875" s="70"/>
      <c r="AK1875" s="70"/>
      <c r="AL1875" s="70">
        <v>72017</v>
      </c>
      <c r="AM1875" s="70">
        <v>59458.420899000004</v>
      </c>
      <c r="AN1875" s="70">
        <v>72017</v>
      </c>
      <c r="AO1875" s="70">
        <v>59458.420899000004</v>
      </c>
    </row>
    <row r="1876" spans="1:41" x14ac:dyDescent="0.25">
      <c r="A1876" s="72">
        <v>26708</v>
      </c>
      <c r="B1876" s="70"/>
      <c r="C1876" s="70"/>
      <c r="D1876" s="70"/>
      <c r="E1876" s="70"/>
      <c r="F1876" s="70"/>
      <c r="G1876" s="70"/>
      <c r="H1876" s="70"/>
      <c r="I1876" s="70"/>
      <c r="J1876" s="70"/>
      <c r="K1876" s="70"/>
      <c r="L1876" s="70"/>
      <c r="M1876" s="70"/>
      <c r="N1876" s="70"/>
      <c r="O1876" s="70"/>
      <c r="P1876" s="70"/>
      <c r="Q1876" s="70"/>
      <c r="R1876" s="70"/>
      <c r="S1876" s="70"/>
      <c r="T1876" s="70"/>
      <c r="U1876" s="70"/>
      <c r="V1876" s="70"/>
      <c r="W1876" s="70"/>
      <c r="X1876" s="70"/>
      <c r="Y1876" s="70"/>
      <c r="Z1876" s="70"/>
      <c r="AA1876" s="70"/>
      <c r="AB1876" s="70">
        <v>95084</v>
      </c>
      <c r="AC1876" s="70">
        <v>95449.440430000002</v>
      </c>
      <c r="AD1876" s="70"/>
      <c r="AE1876" s="70"/>
      <c r="AF1876" s="70"/>
      <c r="AG1876" s="70"/>
      <c r="AH1876" s="70"/>
      <c r="AI1876" s="70"/>
      <c r="AJ1876" s="70"/>
      <c r="AK1876" s="70"/>
      <c r="AL1876" s="70"/>
      <c r="AM1876" s="70"/>
      <c r="AN1876" s="70">
        <v>95084</v>
      </c>
      <c r="AO1876" s="70">
        <v>95449.440430000002</v>
      </c>
    </row>
    <row r="1877" spans="1:41" x14ac:dyDescent="0.25">
      <c r="A1877" s="72">
        <v>26788</v>
      </c>
      <c r="B1877" s="70"/>
      <c r="C1877" s="70"/>
      <c r="D1877" s="70"/>
      <c r="E1877" s="70"/>
      <c r="F1877" s="70"/>
      <c r="G1877" s="70"/>
      <c r="H1877" s="70"/>
      <c r="I1877" s="70"/>
      <c r="J1877" s="70"/>
      <c r="K1877" s="70"/>
      <c r="L1877" s="70"/>
      <c r="M1877" s="70"/>
      <c r="N1877" s="70"/>
      <c r="O1877" s="70"/>
      <c r="P1877" s="70"/>
      <c r="Q1877" s="70"/>
      <c r="R1877" s="70"/>
      <c r="S1877" s="70"/>
      <c r="T1877" s="70"/>
      <c r="U1877" s="70"/>
      <c r="V1877" s="70"/>
      <c r="W1877" s="70"/>
      <c r="X1877" s="70"/>
      <c r="Y1877" s="70"/>
      <c r="Z1877" s="70"/>
      <c r="AA1877" s="70"/>
      <c r="AB1877" s="70">
        <v>87549</v>
      </c>
      <c r="AC1877" s="70">
        <v>98829.285155999998</v>
      </c>
      <c r="AD1877" s="70"/>
      <c r="AE1877" s="70"/>
      <c r="AF1877" s="70"/>
      <c r="AG1877" s="70"/>
      <c r="AH1877" s="70"/>
      <c r="AI1877" s="70"/>
      <c r="AJ1877" s="70"/>
      <c r="AK1877" s="70"/>
      <c r="AL1877" s="70"/>
      <c r="AM1877" s="70"/>
      <c r="AN1877" s="70">
        <v>87549</v>
      </c>
      <c r="AO1877" s="70">
        <v>98829.285155999998</v>
      </c>
    </row>
    <row r="1878" spans="1:41" x14ac:dyDescent="0.25">
      <c r="A1878" s="72">
        <v>26791</v>
      </c>
      <c r="B1878" s="70"/>
      <c r="C1878" s="70"/>
      <c r="D1878" s="70"/>
      <c r="E1878" s="70"/>
      <c r="F1878" s="70"/>
      <c r="G1878" s="70"/>
      <c r="H1878" s="70"/>
      <c r="I1878" s="70"/>
      <c r="J1878" s="70"/>
      <c r="K1878" s="70"/>
      <c r="L1878" s="70"/>
      <c r="M1878" s="70"/>
      <c r="N1878" s="70"/>
      <c r="O1878" s="70"/>
      <c r="P1878" s="70"/>
      <c r="Q1878" s="70"/>
      <c r="R1878" s="70"/>
      <c r="S1878" s="70"/>
      <c r="T1878" s="70"/>
      <c r="U1878" s="70"/>
      <c r="V1878" s="70"/>
      <c r="W1878" s="70"/>
      <c r="X1878" s="70"/>
      <c r="Y1878" s="70"/>
      <c r="Z1878" s="70"/>
      <c r="AA1878" s="70"/>
      <c r="AB1878" s="70">
        <v>84108</v>
      </c>
      <c r="AC1878" s="70">
        <v>96312.503417999993</v>
      </c>
      <c r="AD1878" s="70"/>
      <c r="AE1878" s="70"/>
      <c r="AF1878" s="70"/>
      <c r="AG1878" s="70"/>
      <c r="AH1878" s="70"/>
      <c r="AI1878" s="70"/>
      <c r="AJ1878" s="70"/>
      <c r="AK1878" s="70"/>
      <c r="AL1878" s="70"/>
      <c r="AM1878" s="70"/>
      <c r="AN1878" s="70">
        <v>84108</v>
      </c>
      <c r="AO1878" s="70">
        <v>96312.503417999993</v>
      </c>
    </row>
    <row r="1879" spans="1:41" x14ac:dyDescent="0.25">
      <c r="A1879" s="72">
        <v>26865</v>
      </c>
      <c r="B1879" s="70"/>
      <c r="C1879" s="70"/>
      <c r="D1879" s="70"/>
      <c r="E1879" s="70"/>
      <c r="F1879" s="70"/>
      <c r="G1879" s="70"/>
      <c r="H1879" s="70"/>
      <c r="I1879" s="70"/>
      <c r="J1879" s="70"/>
      <c r="K1879" s="70"/>
      <c r="L1879" s="70"/>
      <c r="M1879" s="70"/>
      <c r="N1879" s="70"/>
      <c r="O1879" s="70"/>
      <c r="P1879" s="70"/>
      <c r="Q1879" s="70"/>
      <c r="R1879" s="70"/>
      <c r="S1879" s="70"/>
      <c r="T1879" s="70"/>
      <c r="U1879" s="70"/>
      <c r="V1879" s="70"/>
      <c r="W1879" s="70"/>
      <c r="X1879" s="70"/>
      <c r="Y1879" s="70"/>
      <c r="Z1879" s="70"/>
      <c r="AA1879" s="70"/>
      <c r="AB1879" s="70">
        <v>22310</v>
      </c>
      <c r="AC1879" s="70">
        <v>21319.588591</v>
      </c>
      <c r="AD1879" s="70"/>
      <c r="AE1879" s="70"/>
      <c r="AF1879" s="70"/>
      <c r="AG1879" s="70"/>
      <c r="AH1879" s="70"/>
      <c r="AI1879" s="70"/>
      <c r="AJ1879" s="70"/>
      <c r="AK1879" s="70"/>
      <c r="AL1879" s="70"/>
      <c r="AM1879" s="70"/>
      <c r="AN1879" s="70">
        <v>22310</v>
      </c>
      <c r="AO1879" s="70">
        <v>21319.588591</v>
      </c>
    </row>
    <row r="1880" spans="1:41" x14ac:dyDescent="0.25">
      <c r="A1880" s="72">
        <v>26879</v>
      </c>
      <c r="B1880" s="70"/>
      <c r="C1880" s="70"/>
      <c r="D1880" s="70"/>
      <c r="E1880" s="70"/>
      <c r="F1880" s="70"/>
      <c r="G1880" s="70"/>
      <c r="H1880" s="70"/>
      <c r="I1880" s="70"/>
      <c r="J1880" s="70"/>
      <c r="K1880" s="70"/>
      <c r="L1880" s="70"/>
      <c r="M1880" s="70"/>
      <c r="N1880" s="70">
        <v>101214</v>
      </c>
      <c r="O1880" s="70">
        <v>118255.37207</v>
      </c>
      <c r="P1880" s="70"/>
      <c r="Q1880" s="70"/>
      <c r="R1880" s="70"/>
      <c r="S1880" s="70"/>
      <c r="T1880" s="70"/>
      <c r="U1880" s="70"/>
      <c r="V1880" s="70"/>
      <c r="W1880" s="70"/>
      <c r="X1880" s="70"/>
      <c r="Y1880" s="70"/>
      <c r="Z1880" s="70"/>
      <c r="AA1880" s="70"/>
      <c r="AB1880" s="70"/>
      <c r="AC1880" s="70"/>
      <c r="AD1880" s="70"/>
      <c r="AE1880" s="70"/>
      <c r="AF1880" s="70"/>
      <c r="AG1880" s="70"/>
      <c r="AH1880" s="70"/>
      <c r="AI1880" s="70"/>
      <c r="AJ1880" s="70"/>
      <c r="AK1880" s="70"/>
      <c r="AL1880" s="70"/>
      <c r="AM1880" s="70"/>
      <c r="AN1880" s="70">
        <v>101214</v>
      </c>
      <c r="AO1880" s="70">
        <v>118255.37207</v>
      </c>
    </row>
    <row r="1881" spans="1:41" x14ac:dyDescent="0.25">
      <c r="A1881" s="72">
        <v>27112</v>
      </c>
      <c r="B1881" s="70"/>
      <c r="C1881" s="70"/>
      <c r="D1881" s="70"/>
      <c r="E1881" s="70"/>
      <c r="F1881" s="70"/>
      <c r="G1881" s="70"/>
      <c r="H1881" s="70"/>
      <c r="I1881" s="70"/>
      <c r="J1881" s="70"/>
      <c r="K1881" s="70"/>
      <c r="L1881" s="70"/>
      <c r="M1881" s="70"/>
      <c r="N1881" s="70"/>
      <c r="O1881" s="70"/>
      <c r="P1881" s="70"/>
      <c r="Q1881" s="70"/>
      <c r="R1881" s="70"/>
      <c r="S1881" s="70"/>
      <c r="T1881" s="70"/>
      <c r="U1881" s="70"/>
      <c r="V1881" s="70"/>
      <c r="W1881" s="70"/>
      <c r="X1881" s="70"/>
      <c r="Y1881" s="70"/>
      <c r="Z1881" s="70"/>
      <c r="AA1881" s="70"/>
      <c r="AB1881" s="70">
        <v>28872</v>
      </c>
      <c r="AC1881" s="70">
        <v>29392.595046999999</v>
      </c>
      <c r="AD1881" s="70"/>
      <c r="AE1881" s="70"/>
      <c r="AF1881" s="70"/>
      <c r="AG1881" s="70"/>
      <c r="AH1881" s="70"/>
      <c r="AI1881" s="70"/>
      <c r="AJ1881" s="70"/>
      <c r="AK1881" s="70"/>
      <c r="AL1881" s="70"/>
      <c r="AM1881" s="70"/>
      <c r="AN1881" s="70">
        <v>28872</v>
      </c>
      <c r="AO1881" s="70">
        <v>29392.595046999999</v>
      </c>
    </row>
    <row r="1882" spans="1:41" x14ac:dyDescent="0.25">
      <c r="A1882" s="72">
        <v>27139</v>
      </c>
      <c r="B1882" s="70"/>
      <c r="C1882" s="70"/>
      <c r="D1882" s="70"/>
      <c r="E1882" s="70"/>
      <c r="F1882" s="70"/>
      <c r="G1882" s="70"/>
      <c r="H1882" s="70"/>
      <c r="I1882" s="70"/>
      <c r="J1882" s="70"/>
      <c r="K1882" s="70"/>
      <c r="L1882" s="70"/>
      <c r="M1882" s="70"/>
      <c r="N1882" s="70"/>
      <c r="O1882" s="70"/>
      <c r="P1882" s="70"/>
      <c r="Q1882" s="70"/>
      <c r="R1882" s="70"/>
      <c r="S1882" s="70"/>
      <c r="T1882" s="70"/>
      <c r="U1882" s="70"/>
      <c r="V1882" s="70"/>
      <c r="W1882" s="70"/>
      <c r="X1882" s="70"/>
      <c r="Y1882" s="70"/>
      <c r="Z1882" s="70"/>
      <c r="AA1882" s="70"/>
      <c r="AB1882" s="70"/>
      <c r="AC1882" s="70"/>
      <c r="AD1882" s="70"/>
      <c r="AE1882" s="70"/>
      <c r="AF1882" s="70"/>
      <c r="AG1882" s="70"/>
      <c r="AH1882" s="70"/>
      <c r="AI1882" s="70"/>
      <c r="AJ1882" s="70"/>
      <c r="AK1882" s="70"/>
      <c r="AL1882" s="70">
        <v>10603</v>
      </c>
      <c r="AM1882" s="70">
        <v>10205.794981999999</v>
      </c>
      <c r="AN1882" s="70">
        <v>10603</v>
      </c>
      <c r="AO1882" s="70">
        <v>10205.794981999999</v>
      </c>
    </row>
    <row r="1883" spans="1:41" x14ac:dyDescent="0.25">
      <c r="A1883" s="72">
        <v>27141</v>
      </c>
      <c r="B1883" s="70"/>
      <c r="C1883" s="70"/>
      <c r="D1883" s="70"/>
      <c r="E1883" s="70"/>
      <c r="F1883" s="70"/>
      <c r="G1883" s="70"/>
      <c r="H1883" s="70"/>
      <c r="I1883" s="70"/>
      <c r="J1883" s="70"/>
      <c r="K1883" s="70"/>
      <c r="L1883" s="70"/>
      <c r="M1883" s="70"/>
      <c r="N1883" s="70"/>
      <c r="O1883" s="70"/>
      <c r="P1883" s="70"/>
      <c r="Q1883" s="70"/>
      <c r="R1883" s="70"/>
      <c r="S1883" s="70"/>
      <c r="T1883" s="70"/>
      <c r="U1883" s="70"/>
      <c r="V1883" s="70"/>
      <c r="W1883" s="70"/>
      <c r="X1883" s="70"/>
      <c r="Y1883" s="70"/>
      <c r="Z1883" s="70"/>
      <c r="AA1883" s="70"/>
      <c r="AB1883" s="70"/>
      <c r="AC1883" s="70"/>
      <c r="AD1883" s="70"/>
      <c r="AE1883" s="70"/>
      <c r="AF1883" s="70"/>
      <c r="AG1883" s="70"/>
      <c r="AH1883" s="70"/>
      <c r="AI1883" s="70"/>
      <c r="AJ1883" s="70"/>
      <c r="AK1883" s="70"/>
      <c r="AL1883" s="70">
        <v>8547</v>
      </c>
      <c r="AM1883" s="70">
        <v>6385.7590319999999</v>
      </c>
      <c r="AN1883" s="70">
        <v>8547</v>
      </c>
      <c r="AO1883" s="70">
        <v>6385.7590319999999</v>
      </c>
    </row>
    <row r="1884" spans="1:41" x14ac:dyDescent="0.25">
      <c r="A1884" s="72">
        <v>27152</v>
      </c>
      <c r="B1884" s="70"/>
      <c r="C1884" s="70"/>
      <c r="D1884" s="70"/>
      <c r="E1884" s="70"/>
      <c r="F1884" s="70"/>
      <c r="G1884" s="70"/>
      <c r="H1884" s="70"/>
      <c r="I1884" s="70"/>
      <c r="J1884" s="70"/>
      <c r="K1884" s="70"/>
      <c r="L1884" s="70"/>
      <c r="M1884" s="70"/>
      <c r="N1884" s="70"/>
      <c r="O1884" s="70"/>
      <c r="P1884" s="70"/>
      <c r="Q1884" s="70"/>
      <c r="R1884" s="70"/>
      <c r="S1884" s="70"/>
      <c r="T1884" s="70"/>
      <c r="U1884" s="70"/>
      <c r="V1884" s="70"/>
      <c r="W1884" s="70"/>
      <c r="X1884" s="70"/>
      <c r="Y1884" s="70"/>
      <c r="Z1884" s="70"/>
      <c r="AA1884" s="70"/>
      <c r="AB1884" s="70">
        <v>3765</v>
      </c>
      <c r="AC1884" s="70">
        <v>4395.8442070000001</v>
      </c>
      <c r="AD1884" s="70"/>
      <c r="AE1884" s="70"/>
      <c r="AF1884" s="70"/>
      <c r="AG1884" s="70"/>
      <c r="AH1884" s="70"/>
      <c r="AI1884" s="70"/>
      <c r="AJ1884" s="70"/>
      <c r="AK1884" s="70"/>
      <c r="AL1884" s="70"/>
      <c r="AM1884" s="70"/>
      <c r="AN1884" s="70">
        <v>3765</v>
      </c>
      <c r="AO1884" s="70">
        <v>4395.8442070000001</v>
      </c>
    </row>
    <row r="1885" spans="1:41" x14ac:dyDescent="0.25">
      <c r="A1885" s="72">
        <v>27154</v>
      </c>
      <c r="B1885" s="70"/>
      <c r="C1885" s="70"/>
      <c r="D1885" s="70"/>
      <c r="E1885" s="70"/>
      <c r="F1885" s="70"/>
      <c r="G1885" s="70"/>
      <c r="H1885" s="70"/>
      <c r="I1885" s="70"/>
      <c r="J1885" s="70"/>
      <c r="K1885" s="70"/>
      <c r="L1885" s="70"/>
      <c r="M1885" s="70"/>
      <c r="N1885" s="70"/>
      <c r="O1885" s="70"/>
      <c r="P1885" s="70"/>
      <c r="Q1885" s="70"/>
      <c r="R1885" s="70"/>
      <c r="S1885" s="70"/>
      <c r="T1885" s="70"/>
      <c r="U1885" s="70"/>
      <c r="V1885" s="70"/>
      <c r="W1885" s="70"/>
      <c r="X1885" s="70"/>
      <c r="Y1885" s="70"/>
      <c r="Z1885" s="70"/>
      <c r="AA1885" s="70"/>
      <c r="AB1885" s="70">
        <v>20387</v>
      </c>
      <c r="AC1885" s="70">
        <v>14483.251465000001</v>
      </c>
      <c r="AD1885" s="70"/>
      <c r="AE1885" s="70"/>
      <c r="AF1885" s="70"/>
      <c r="AG1885" s="70"/>
      <c r="AH1885" s="70"/>
      <c r="AI1885" s="70"/>
      <c r="AJ1885" s="70"/>
      <c r="AK1885" s="70"/>
      <c r="AL1885" s="70"/>
      <c r="AM1885" s="70"/>
      <c r="AN1885" s="70">
        <v>20387</v>
      </c>
      <c r="AO1885" s="70">
        <v>14483.251465000001</v>
      </c>
    </row>
    <row r="1886" spans="1:41" x14ac:dyDescent="0.25">
      <c r="A1886" s="72">
        <v>27165</v>
      </c>
      <c r="B1886" s="70"/>
      <c r="C1886" s="70"/>
      <c r="D1886" s="70"/>
      <c r="E1886" s="70"/>
      <c r="F1886" s="70"/>
      <c r="G1886" s="70"/>
      <c r="H1886" s="70"/>
      <c r="I1886" s="70"/>
      <c r="J1886" s="70"/>
      <c r="K1886" s="70"/>
      <c r="L1886" s="70"/>
      <c r="M1886" s="70"/>
      <c r="N1886" s="70">
        <v>57639</v>
      </c>
      <c r="O1886" s="70">
        <v>55905.849365000002</v>
      </c>
      <c r="P1886" s="70"/>
      <c r="Q1886" s="70"/>
      <c r="R1886" s="70"/>
      <c r="S1886" s="70"/>
      <c r="T1886" s="70"/>
      <c r="U1886" s="70"/>
      <c r="V1886" s="70"/>
      <c r="W1886" s="70"/>
      <c r="X1886" s="70"/>
      <c r="Y1886" s="70"/>
      <c r="Z1886" s="70"/>
      <c r="AA1886" s="70"/>
      <c r="AB1886" s="70"/>
      <c r="AC1886" s="70"/>
      <c r="AD1886" s="70"/>
      <c r="AE1886" s="70"/>
      <c r="AF1886" s="70"/>
      <c r="AG1886" s="70"/>
      <c r="AH1886" s="70"/>
      <c r="AI1886" s="70"/>
      <c r="AJ1886" s="70"/>
      <c r="AK1886" s="70"/>
      <c r="AL1886" s="70"/>
      <c r="AM1886" s="70"/>
      <c r="AN1886" s="70">
        <v>57639</v>
      </c>
      <c r="AO1886" s="70">
        <v>55905.849365000002</v>
      </c>
    </row>
    <row r="1887" spans="1:41" x14ac:dyDescent="0.25">
      <c r="A1887" s="72">
        <v>27166</v>
      </c>
      <c r="B1887" s="70"/>
      <c r="C1887" s="70"/>
      <c r="D1887" s="70"/>
      <c r="E1887" s="70"/>
      <c r="F1887" s="70"/>
      <c r="G1887" s="70"/>
      <c r="H1887" s="70"/>
      <c r="I1887" s="70"/>
      <c r="J1887" s="70"/>
      <c r="K1887" s="70"/>
      <c r="L1887" s="70"/>
      <c r="M1887" s="70"/>
      <c r="N1887" s="70"/>
      <c r="O1887" s="70"/>
      <c r="P1887" s="70"/>
      <c r="Q1887" s="70"/>
      <c r="R1887" s="70"/>
      <c r="S1887" s="70"/>
      <c r="T1887" s="70"/>
      <c r="U1887" s="70"/>
      <c r="V1887" s="70"/>
      <c r="W1887" s="70"/>
      <c r="X1887" s="70"/>
      <c r="Y1887" s="70"/>
      <c r="Z1887" s="70"/>
      <c r="AA1887" s="70"/>
      <c r="AB1887" s="70"/>
      <c r="AC1887" s="70"/>
      <c r="AD1887" s="70"/>
      <c r="AE1887" s="70"/>
      <c r="AF1887" s="70"/>
      <c r="AG1887" s="70"/>
      <c r="AH1887" s="70"/>
      <c r="AI1887" s="70"/>
      <c r="AJ1887" s="70"/>
      <c r="AK1887" s="70"/>
      <c r="AL1887" s="70">
        <v>54788</v>
      </c>
      <c r="AM1887" s="70">
        <v>61964.208495999999</v>
      </c>
      <c r="AN1887" s="70">
        <v>54788</v>
      </c>
      <c r="AO1887" s="70">
        <v>61964.208495999999</v>
      </c>
    </row>
    <row r="1888" spans="1:41" x14ac:dyDescent="0.25">
      <c r="A1888" s="72">
        <v>27172</v>
      </c>
      <c r="B1888" s="70"/>
      <c r="C1888" s="70"/>
      <c r="D1888" s="70"/>
      <c r="E1888" s="70"/>
      <c r="F1888" s="70"/>
      <c r="G1888" s="70"/>
      <c r="H1888" s="70"/>
      <c r="I1888" s="70"/>
      <c r="J1888" s="70"/>
      <c r="K1888" s="70"/>
      <c r="L1888" s="70"/>
      <c r="M1888" s="70"/>
      <c r="N1888" s="70"/>
      <c r="O1888" s="70"/>
      <c r="P1888" s="70"/>
      <c r="Q1888" s="70"/>
      <c r="R1888" s="70"/>
      <c r="S1888" s="70"/>
      <c r="T1888" s="70"/>
      <c r="U1888" s="70"/>
      <c r="V1888" s="70"/>
      <c r="W1888" s="70"/>
      <c r="X1888" s="70"/>
      <c r="Y1888" s="70"/>
      <c r="Z1888" s="70"/>
      <c r="AA1888" s="70"/>
      <c r="AB1888" s="70"/>
      <c r="AC1888" s="70"/>
      <c r="AD1888" s="70"/>
      <c r="AE1888" s="70"/>
      <c r="AF1888" s="70"/>
      <c r="AG1888" s="70"/>
      <c r="AH1888" s="70"/>
      <c r="AI1888" s="70"/>
      <c r="AJ1888" s="70"/>
      <c r="AK1888" s="70"/>
      <c r="AL1888" s="70">
        <v>67916</v>
      </c>
      <c r="AM1888" s="70">
        <v>66187.962402000005</v>
      </c>
      <c r="AN1888" s="70">
        <v>67916</v>
      </c>
      <c r="AO1888" s="70">
        <v>66187.962402000005</v>
      </c>
    </row>
    <row r="1889" spans="1:41" x14ac:dyDescent="0.25">
      <c r="A1889" s="72">
        <v>27181</v>
      </c>
      <c r="B1889" s="70"/>
      <c r="C1889" s="70"/>
      <c r="D1889" s="70"/>
      <c r="E1889" s="70"/>
      <c r="F1889" s="70"/>
      <c r="G1889" s="70"/>
      <c r="H1889" s="70"/>
      <c r="I1889" s="70"/>
      <c r="J1889" s="70"/>
      <c r="K1889" s="70"/>
      <c r="L1889" s="70"/>
      <c r="M1889" s="70"/>
      <c r="N1889" s="70"/>
      <c r="O1889" s="70"/>
      <c r="P1889" s="70"/>
      <c r="Q1889" s="70"/>
      <c r="R1889" s="70"/>
      <c r="S1889" s="70"/>
      <c r="T1889" s="70"/>
      <c r="U1889" s="70"/>
      <c r="V1889" s="70"/>
      <c r="W1889" s="70"/>
      <c r="X1889" s="70"/>
      <c r="Y1889" s="70"/>
      <c r="Z1889" s="70"/>
      <c r="AA1889" s="70"/>
      <c r="AB1889" s="70"/>
      <c r="AC1889" s="70"/>
      <c r="AD1889" s="70"/>
      <c r="AE1889" s="70"/>
      <c r="AF1889" s="70"/>
      <c r="AG1889" s="70"/>
      <c r="AH1889" s="70"/>
      <c r="AI1889" s="70"/>
      <c r="AJ1889" s="70"/>
      <c r="AK1889" s="70"/>
      <c r="AL1889" s="70">
        <v>68942</v>
      </c>
      <c r="AM1889" s="70">
        <v>64972.454834999997</v>
      </c>
      <c r="AN1889" s="70">
        <v>68942</v>
      </c>
      <c r="AO1889" s="70">
        <v>64972.454834999997</v>
      </c>
    </row>
    <row r="1890" spans="1:41" x14ac:dyDescent="0.25">
      <c r="A1890" s="72">
        <v>27182</v>
      </c>
      <c r="B1890" s="70"/>
      <c r="C1890" s="70"/>
      <c r="D1890" s="70"/>
      <c r="E1890" s="70"/>
      <c r="F1890" s="70"/>
      <c r="G1890" s="70"/>
      <c r="H1890" s="70"/>
      <c r="I1890" s="70"/>
      <c r="J1890" s="70"/>
      <c r="K1890" s="70"/>
      <c r="L1890" s="70"/>
      <c r="M1890" s="70"/>
      <c r="N1890" s="70">
        <v>57792</v>
      </c>
      <c r="O1890" s="70">
        <v>60012.528319999998</v>
      </c>
      <c r="P1890" s="70"/>
      <c r="Q1890" s="70"/>
      <c r="R1890" s="70"/>
      <c r="S1890" s="70"/>
      <c r="T1890" s="70"/>
      <c r="U1890" s="70"/>
      <c r="V1890" s="70"/>
      <c r="W1890" s="70"/>
      <c r="X1890" s="70"/>
      <c r="Y1890" s="70"/>
      <c r="Z1890" s="70"/>
      <c r="AA1890" s="70"/>
      <c r="AB1890" s="70"/>
      <c r="AC1890" s="70"/>
      <c r="AD1890" s="70"/>
      <c r="AE1890" s="70"/>
      <c r="AF1890" s="70"/>
      <c r="AG1890" s="70"/>
      <c r="AH1890" s="70"/>
      <c r="AI1890" s="70"/>
      <c r="AJ1890" s="70"/>
      <c r="AK1890" s="70"/>
      <c r="AL1890" s="70"/>
      <c r="AM1890" s="70"/>
      <c r="AN1890" s="70">
        <v>57792</v>
      </c>
      <c r="AO1890" s="70">
        <v>60012.528319999998</v>
      </c>
    </row>
    <row r="1891" spans="1:41" x14ac:dyDescent="0.25">
      <c r="A1891" s="72">
        <v>27183</v>
      </c>
      <c r="B1891" s="70"/>
      <c r="C1891" s="70"/>
      <c r="D1891" s="70"/>
      <c r="E1891" s="70"/>
      <c r="F1891" s="70"/>
      <c r="G1891" s="70"/>
      <c r="H1891" s="70"/>
      <c r="I1891" s="70"/>
      <c r="J1891" s="70"/>
      <c r="K1891" s="70"/>
      <c r="L1891" s="70"/>
      <c r="M1891" s="70"/>
      <c r="N1891" s="70">
        <v>65635</v>
      </c>
      <c r="O1891" s="70">
        <v>59078.984375000007</v>
      </c>
      <c r="P1891" s="70"/>
      <c r="Q1891" s="70"/>
      <c r="R1891" s="70"/>
      <c r="S1891" s="70"/>
      <c r="T1891" s="70"/>
      <c r="U1891" s="70"/>
      <c r="V1891" s="70"/>
      <c r="W1891" s="70"/>
      <c r="X1891" s="70"/>
      <c r="Y1891" s="70"/>
      <c r="Z1891" s="70"/>
      <c r="AA1891" s="70"/>
      <c r="AB1891" s="70"/>
      <c r="AC1891" s="70"/>
      <c r="AD1891" s="70"/>
      <c r="AE1891" s="70"/>
      <c r="AF1891" s="70"/>
      <c r="AG1891" s="70"/>
      <c r="AH1891" s="70"/>
      <c r="AI1891" s="70"/>
      <c r="AJ1891" s="70"/>
      <c r="AK1891" s="70"/>
      <c r="AL1891" s="70"/>
      <c r="AM1891" s="70"/>
      <c r="AN1891" s="70">
        <v>65635</v>
      </c>
      <c r="AO1891" s="70">
        <v>59078.984375000007</v>
      </c>
    </row>
    <row r="1892" spans="1:41" x14ac:dyDescent="0.25">
      <c r="A1892" s="72">
        <v>27184</v>
      </c>
      <c r="B1892" s="70"/>
      <c r="C1892" s="70"/>
      <c r="D1892" s="70"/>
      <c r="E1892" s="70"/>
      <c r="F1892" s="70"/>
      <c r="G1892" s="70"/>
      <c r="H1892" s="70"/>
      <c r="I1892" s="70"/>
      <c r="J1892" s="70"/>
      <c r="K1892" s="70"/>
      <c r="L1892" s="70"/>
      <c r="M1892" s="70"/>
      <c r="N1892" s="70">
        <v>60866</v>
      </c>
      <c r="O1892" s="70">
        <v>58137.002686000007</v>
      </c>
      <c r="P1892" s="70"/>
      <c r="Q1892" s="70"/>
      <c r="R1892" s="70"/>
      <c r="S1892" s="70"/>
      <c r="T1892" s="70"/>
      <c r="U1892" s="70"/>
      <c r="V1892" s="70"/>
      <c r="W1892" s="70"/>
      <c r="X1892" s="70"/>
      <c r="Y1892" s="70"/>
      <c r="Z1892" s="70"/>
      <c r="AA1892" s="70"/>
      <c r="AB1892" s="70"/>
      <c r="AC1892" s="70"/>
      <c r="AD1892" s="70"/>
      <c r="AE1892" s="70"/>
      <c r="AF1892" s="70"/>
      <c r="AG1892" s="70"/>
      <c r="AH1892" s="70"/>
      <c r="AI1892" s="70"/>
      <c r="AJ1892" s="70"/>
      <c r="AK1892" s="70"/>
      <c r="AL1892" s="70"/>
      <c r="AM1892" s="70"/>
      <c r="AN1892" s="70">
        <v>60866</v>
      </c>
      <c r="AO1892" s="70">
        <v>58137.002686000007</v>
      </c>
    </row>
    <row r="1893" spans="1:41" x14ac:dyDescent="0.25">
      <c r="A1893" s="72">
        <v>27185</v>
      </c>
      <c r="B1893" s="70"/>
      <c r="C1893" s="70"/>
      <c r="D1893" s="70"/>
      <c r="E1893" s="70"/>
      <c r="F1893" s="70"/>
      <c r="G1893" s="70"/>
      <c r="H1893" s="70"/>
      <c r="I1893" s="70"/>
      <c r="J1893" s="70"/>
      <c r="K1893" s="70"/>
      <c r="L1893" s="70"/>
      <c r="M1893" s="70"/>
      <c r="N1893" s="70"/>
      <c r="O1893" s="70"/>
      <c r="P1893" s="70"/>
      <c r="Q1893" s="70"/>
      <c r="R1893" s="70"/>
      <c r="S1893" s="70"/>
      <c r="T1893" s="70"/>
      <c r="U1893" s="70"/>
      <c r="V1893" s="70"/>
      <c r="W1893" s="70"/>
      <c r="X1893" s="70"/>
      <c r="Y1893" s="70"/>
      <c r="Z1893" s="70"/>
      <c r="AA1893" s="70"/>
      <c r="AB1893" s="70"/>
      <c r="AC1893" s="70"/>
      <c r="AD1893" s="70">
        <v>10750</v>
      </c>
      <c r="AE1893" s="70">
        <v>13245.135742999999</v>
      </c>
      <c r="AF1893" s="70"/>
      <c r="AG1893" s="70"/>
      <c r="AH1893" s="70"/>
      <c r="AI1893" s="70"/>
      <c r="AJ1893" s="70"/>
      <c r="AK1893" s="70"/>
      <c r="AL1893" s="70"/>
      <c r="AM1893" s="70"/>
      <c r="AN1893" s="70">
        <v>10750</v>
      </c>
      <c r="AO1893" s="70">
        <v>13245.135742999999</v>
      </c>
    </row>
    <row r="1894" spans="1:41" x14ac:dyDescent="0.25">
      <c r="A1894" s="72">
        <v>27193</v>
      </c>
      <c r="B1894" s="70"/>
      <c r="C1894" s="70"/>
      <c r="D1894" s="70"/>
      <c r="E1894" s="70"/>
      <c r="F1894" s="70"/>
      <c r="G1894" s="70"/>
      <c r="H1894" s="70"/>
      <c r="I1894" s="70"/>
      <c r="J1894" s="70"/>
      <c r="K1894" s="70"/>
      <c r="L1894" s="70"/>
      <c r="M1894" s="70"/>
      <c r="N1894" s="70"/>
      <c r="O1894" s="70"/>
      <c r="P1894" s="70"/>
      <c r="Q1894" s="70"/>
      <c r="R1894" s="70"/>
      <c r="S1894" s="70"/>
      <c r="T1894" s="70"/>
      <c r="U1894" s="70"/>
      <c r="V1894" s="70"/>
      <c r="W1894" s="70"/>
      <c r="X1894" s="70"/>
      <c r="Y1894" s="70"/>
      <c r="Z1894" s="70"/>
      <c r="AA1894" s="70"/>
      <c r="AB1894" s="70"/>
      <c r="AC1894" s="70"/>
      <c r="AD1894" s="70"/>
      <c r="AE1894" s="70"/>
      <c r="AF1894" s="70"/>
      <c r="AG1894" s="70"/>
      <c r="AH1894" s="70"/>
      <c r="AI1894" s="70"/>
      <c r="AJ1894" s="70"/>
      <c r="AK1894" s="70"/>
      <c r="AL1894" s="70">
        <v>58031</v>
      </c>
      <c r="AM1894" s="70">
        <v>68182.239623999994</v>
      </c>
      <c r="AN1894" s="70">
        <v>58031</v>
      </c>
      <c r="AO1894" s="70">
        <v>68182.239623999994</v>
      </c>
    </row>
    <row r="1895" spans="1:41" x14ac:dyDescent="0.25">
      <c r="A1895" s="72">
        <v>27194</v>
      </c>
      <c r="B1895" s="70"/>
      <c r="C1895" s="70"/>
      <c r="D1895" s="70"/>
      <c r="E1895" s="70"/>
      <c r="F1895" s="70"/>
      <c r="G1895" s="70"/>
      <c r="H1895" s="70"/>
      <c r="I1895" s="70"/>
      <c r="J1895" s="70"/>
      <c r="K1895" s="70"/>
      <c r="L1895" s="70"/>
      <c r="M1895" s="70"/>
      <c r="N1895" s="70"/>
      <c r="O1895" s="70"/>
      <c r="P1895" s="70"/>
      <c r="Q1895" s="70"/>
      <c r="R1895" s="70"/>
      <c r="S1895" s="70"/>
      <c r="T1895" s="70"/>
      <c r="U1895" s="70"/>
      <c r="V1895" s="70"/>
      <c r="W1895" s="70"/>
      <c r="X1895" s="70"/>
      <c r="Y1895" s="70"/>
      <c r="Z1895" s="70"/>
      <c r="AA1895" s="70"/>
      <c r="AB1895" s="70"/>
      <c r="AC1895" s="70"/>
      <c r="AD1895" s="70"/>
      <c r="AE1895" s="70"/>
      <c r="AF1895" s="70"/>
      <c r="AG1895" s="70"/>
      <c r="AH1895" s="70"/>
      <c r="AI1895" s="70"/>
      <c r="AJ1895" s="70"/>
      <c r="AK1895" s="70"/>
      <c r="AL1895" s="70">
        <v>58241</v>
      </c>
      <c r="AM1895" s="70">
        <v>68881.910157000006</v>
      </c>
      <c r="AN1895" s="70">
        <v>58241</v>
      </c>
      <c r="AO1895" s="70">
        <v>68881.910157000006</v>
      </c>
    </row>
    <row r="1896" spans="1:41" x14ac:dyDescent="0.25">
      <c r="A1896" s="72">
        <v>27195</v>
      </c>
      <c r="B1896" s="70"/>
      <c r="C1896" s="70"/>
      <c r="D1896" s="70"/>
      <c r="E1896" s="70"/>
      <c r="F1896" s="70"/>
      <c r="G1896" s="70"/>
      <c r="H1896" s="70"/>
      <c r="I1896" s="70"/>
      <c r="J1896" s="70"/>
      <c r="K1896" s="70"/>
      <c r="L1896" s="70"/>
      <c r="M1896" s="70"/>
      <c r="N1896" s="70"/>
      <c r="O1896" s="70"/>
      <c r="P1896" s="70"/>
      <c r="Q1896" s="70"/>
      <c r="R1896" s="70"/>
      <c r="S1896" s="70"/>
      <c r="T1896" s="70"/>
      <c r="U1896" s="70"/>
      <c r="V1896" s="70"/>
      <c r="W1896" s="70"/>
      <c r="X1896" s="70"/>
      <c r="Y1896" s="70"/>
      <c r="Z1896" s="70"/>
      <c r="AA1896" s="70"/>
      <c r="AB1896" s="70"/>
      <c r="AC1896" s="70"/>
      <c r="AD1896" s="70"/>
      <c r="AE1896" s="70"/>
      <c r="AF1896" s="70"/>
      <c r="AG1896" s="70"/>
      <c r="AH1896" s="70"/>
      <c r="AI1896" s="70"/>
      <c r="AJ1896" s="70"/>
      <c r="AK1896" s="70"/>
      <c r="AL1896" s="70">
        <v>67337</v>
      </c>
      <c r="AM1896" s="70">
        <v>67213.894409</v>
      </c>
      <c r="AN1896" s="70">
        <v>67337</v>
      </c>
      <c r="AO1896" s="70">
        <v>67213.894409</v>
      </c>
    </row>
    <row r="1897" spans="1:41" x14ac:dyDescent="0.25">
      <c r="A1897" s="72">
        <v>27196</v>
      </c>
      <c r="B1897" s="70"/>
      <c r="C1897" s="70"/>
      <c r="D1897" s="70"/>
      <c r="E1897" s="70"/>
      <c r="F1897" s="70"/>
      <c r="G1897" s="70"/>
      <c r="H1897" s="70"/>
      <c r="I1897" s="70"/>
      <c r="J1897" s="70"/>
      <c r="K1897" s="70"/>
      <c r="L1897" s="70"/>
      <c r="M1897" s="70"/>
      <c r="N1897" s="70"/>
      <c r="O1897" s="70"/>
      <c r="P1897" s="70"/>
      <c r="Q1897" s="70"/>
      <c r="R1897" s="70"/>
      <c r="S1897" s="70"/>
      <c r="T1897" s="70"/>
      <c r="U1897" s="70"/>
      <c r="V1897" s="70"/>
      <c r="W1897" s="70"/>
      <c r="X1897" s="70"/>
      <c r="Y1897" s="70"/>
      <c r="Z1897" s="70"/>
      <c r="AA1897" s="70"/>
      <c r="AB1897" s="70"/>
      <c r="AC1897" s="70"/>
      <c r="AD1897" s="70"/>
      <c r="AE1897" s="70"/>
      <c r="AF1897" s="70"/>
      <c r="AG1897" s="70"/>
      <c r="AH1897" s="70"/>
      <c r="AI1897" s="70"/>
      <c r="AJ1897" s="70"/>
      <c r="AK1897" s="70"/>
      <c r="AL1897" s="70">
        <v>59677</v>
      </c>
      <c r="AM1897" s="70">
        <v>67858.091797000001</v>
      </c>
      <c r="AN1897" s="70">
        <v>59677</v>
      </c>
      <c r="AO1897" s="70">
        <v>67858.091797000001</v>
      </c>
    </row>
    <row r="1898" spans="1:41" x14ac:dyDescent="0.25">
      <c r="A1898" s="72">
        <v>27223</v>
      </c>
      <c r="B1898" s="70"/>
      <c r="C1898" s="70"/>
      <c r="D1898" s="70"/>
      <c r="E1898" s="70"/>
      <c r="F1898" s="70"/>
      <c r="G1898" s="70"/>
      <c r="H1898" s="70"/>
      <c r="I1898" s="70"/>
      <c r="J1898" s="70"/>
      <c r="K1898" s="70"/>
      <c r="L1898" s="70"/>
      <c r="M1898" s="70"/>
      <c r="N1898" s="70"/>
      <c r="O1898" s="70"/>
      <c r="P1898" s="70"/>
      <c r="Q1898" s="70"/>
      <c r="R1898" s="70"/>
      <c r="S1898" s="70"/>
      <c r="T1898" s="70"/>
      <c r="U1898" s="70"/>
      <c r="V1898" s="70"/>
      <c r="W1898" s="70"/>
      <c r="X1898" s="70"/>
      <c r="Y1898" s="70"/>
      <c r="Z1898" s="70"/>
      <c r="AA1898" s="70"/>
      <c r="AB1898" s="70"/>
      <c r="AC1898" s="70"/>
      <c r="AD1898" s="70"/>
      <c r="AE1898" s="70"/>
      <c r="AF1898" s="70">
        <v>40655</v>
      </c>
      <c r="AG1898" s="70">
        <v>44789.526123999996</v>
      </c>
      <c r="AH1898" s="70"/>
      <c r="AI1898" s="70"/>
      <c r="AJ1898" s="70"/>
      <c r="AK1898" s="70"/>
      <c r="AL1898" s="70"/>
      <c r="AM1898" s="70"/>
      <c r="AN1898" s="70">
        <v>40655</v>
      </c>
      <c r="AO1898" s="70">
        <v>44789.526123999996</v>
      </c>
    </row>
    <row r="1899" spans="1:41" x14ac:dyDescent="0.25">
      <c r="A1899" s="72">
        <v>27229</v>
      </c>
      <c r="B1899" s="70"/>
      <c r="C1899" s="70"/>
      <c r="D1899" s="70"/>
      <c r="E1899" s="70"/>
      <c r="F1899" s="70"/>
      <c r="G1899" s="70"/>
      <c r="H1899" s="70"/>
      <c r="I1899" s="70"/>
      <c r="J1899" s="70"/>
      <c r="K1899" s="70"/>
      <c r="L1899" s="70"/>
      <c r="M1899" s="70"/>
      <c r="N1899" s="70"/>
      <c r="O1899" s="70"/>
      <c r="P1899" s="70"/>
      <c r="Q1899" s="70"/>
      <c r="R1899" s="70"/>
      <c r="S1899" s="70"/>
      <c r="T1899" s="70"/>
      <c r="U1899" s="70"/>
      <c r="V1899" s="70"/>
      <c r="W1899" s="70"/>
      <c r="X1899" s="70"/>
      <c r="Y1899" s="70"/>
      <c r="Z1899" s="70"/>
      <c r="AA1899" s="70"/>
      <c r="AB1899" s="70"/>
      <c r="AC1899" s="70"/>
      <c r="AD1899" s="70"/>
      <c r="AE1899" s="70"/>
      <c r="AF1899" s="70">
        <v>42647</v>
      </c>
      <c r="AG1899" s="70">
        <v>48545.562254999997</v>
      </c>
      <c r="AH1899" s="70"/>
      <c r="AI1899" s="70"/>
      <c r="AJ1899" s="70"/>
      <c r="AK1899" s="70"/>
      <c r="AL1899" s="70"/>
      <c r="AM1899" s="70"/>
      <c r="AN1899" s="70">
        <v>42647</v>
      </c>
      <c r="AO1899" s="70">
        <v>48545.562254999997</v>
      </c>
    </row>
    <row r="1900" spans="1:41" x14ac:dyDescent="0.25">
      <c r="A1900" s="72">
        <v>27241</v>
      </c>
      <c r="B1900" s="70"/>
      <c r="C1900" s="70"/>
      <c r="D1900" s="70"/>
      <c r="E1900" s="70"/>
      <c r="F1900" s="70"/>
      <c r="G1900" s="70"/>
      <c r="H1900" s="70"/>
      <c r="I1900" s="70"/>
      <c r="J1900" s="70"/>
      <c r="K1900" s="70"/>
      <c r="L1900" s="70"/>
      <c r="M1900" s="70"/>
      <c r="N1900" s="70"/>
      <c r="O1900" s="70"/>
      <c r="P1900" s="70"/>
      <c r="Q1900" s="70"/>
      <c r="R1900" s="70"/>
      <c r="S1900" s="70"/>
      <c r="T1900" s="70"/>
      <c r="U1900" s="70"/>
      <c r="V1900" s="70"/>
      <c r="W1900" s="70"/>
      <c r="X1900" s="70"/>
      <c r="Y1900" s="70"/>
      <c r="Z1900" s="70"/>
      <c r="AA1900" s="70"/>
      <c r="AB1900" s="70"/>
      <c r="AC1900" s="70"/>
      <c r="AD1900" s="70"/>
      <c r="AE1900" s="70"/>
      <c r="AF1900" s="70">
        <v>41819</v>
      </c>
      <c r="AG1900" s="70">
        <v>46253.482421000001</v>
      </c>
      <c r="AH1900" s="70"/>
      <c r="AI1900" s="70"/>
      <c r="AJ1900" s="70"/>
      <c r="AK1900" s="70"/>
      <c r="AL1900" s="70"/>
      <c r="AM1900" s="70"/>
      <c r="AN1900" s="70">
        <v>41819</v>
      </c>
      <c r="AO1900" s="70">
        <v>46253.482421000001</v>
      </c>
    </row>
    <row r="1901" spans="1:41" x14ac:dyDescent="0.25">
      <c r="A1901" s="72">
        <v>27245</v>
      </c>
      <c r="B1901" s="70"/>
      <c r="C1901" s="70"/>
      <c r="D1901" s="70"/>
      <c r="E1901" s="70"/>
      <c r="F1901" s="70"/>
      <c r="G1901" s="70"/>
      <c r="H1901" s="70"/>
      <c r="I1901" s="70"/>
      <c r="J1901" s="70"/>
      <c r="K1901" s="70"/>
      <c r="L1901" s="70"/>
      <c r="M1901" s="70"/>
      <c r="N1901" s="70"/>
      <c r="O1901" s="70"/>
      <c r="P1901" s="70"/>
      <c r="Q1901" s="70"/>
      <c r="R1901" s="70"/>
      <c r="S1901" s="70"/>
      <c r="T1901" s="70"/>
      <c r="U1901" s="70"/>
      <c r="V1901" s="70"/>
      <c r="W1901" s="70"/>
      <c r="X1901" s="70">
        <v>54153</v>
      </c>
      <c r="Y1901" s="70">
        <v>50941.616211</v>
      </c>
      <c r="Z1901" s="70"/>
      <c r="AA1901" s="70"/>
      <c r="AB1901" s="70"/>
      <c r="AC1901" s="70"/>
      <c r="AD1901" s="70"/>
      <c r="AE1901" s="70"/>
      <c r="AF1901" s="70"/>
      <c r="AG1901" s="70"/>
      <c r="AH1901" s="70"/>
      <c r="AI1901" s="70"/>
      <c r="AJ1901" s="70"/>
      <c r="AK1901" s="70"/>
      <c r="AL1901" s="70"/>
      <c r="AM1901" s="70"/>
      <c r="AN1901" s="70">
        <v>54153</v>
      </c>
      <c r="AO1901" s="70">
        <v>50941.616211</v>
      </c>
    </row>
    <row r="1902" spans="1:41" x14ac:dyDescent="0.25">
      <c r="A1902" s="72">
        <v>27247</v>
      </c>
      <c r="B1902" s="70"/>
      <c r="C1902" s="70"/>
      <c r="D1902" s="70"/>
      <c r="E1902" s="70"/>
      <c r="F1902" s="70"/>
      <c r="G1902" s="70"/>
      <c r="H1902" s="70"/>
      <c r="I1902" s="70"/>
      <c r="J1902" s="70"/>
      <c r="K1902" s="70"/>
      <c r="L1902" s="70"/>
      <c r="M1902" s="70"/>
      <c r="N1902" s="70"/>
      <c r="O1902" s="70"/>
      <c r="P1902" s="70"/>
      <c r="Q1902" s="70"/>
      <c r="R1902" s="70"/>
      <c r="S1902" s="70"/>
      <c r="T1902" s="70"/>
      <c r="U1902" s="70"/>
      <c r="V1902" s="70"/>
      <c r="W1902" s="70"/>
      <c r="X1902" s="70"/>
      <c r="Y1902" s="70"/>
      <c r="Z1902" s="70"/>
      <c r="AA1902" s="70"/>
      <c r="AB1902" s="70"/>
      <c r="AC1902" s="70"/>
      <c r="AD1902" s="70"/>
      <c r="AE1902" s="70"/>
      <c r="AF1902" s="70"/>
      <c r="AG1902" s="70"/>
      <c r="AH1902" s="70"/>
      <c r="AI1902" s="70"/>
      <c r="AJ1902" s="70">
        <v>57274</v>
      </c>
      <c r="AK1902" s="70">
        <v>61706.901856000004</v>
      </c>
      <c r="AL1902" s="70"/>
      <c r="AM1902" s="70"/>
      <c r="AN1902" s="70">
        <v>57274</v>
      </c>
      <c r="AO1902" s="70">
        <v>61706.901856000004</v>
      </c>
    </row>
    <row r="1903" spans="1:41" x14ac:dyDescent="0.25">
      <c r="A1903" s="72">
        <v>27248</v>
      </c>
      <c r="B1903" s="70"/>
      <c r="C1903" s="70"/>
      <c r="D1903" s="70"/>
      <c r="E1903" s="70"/>
      <c r="F1903" s="70"/>
      <c r="G1903" s="70"/>
      <c r="H1903" s="70"/>
      <c r="I1903" s="70"/>
      <c r="J1903" s="70"/>
      <c r="K1903" s="70"/>
      <c r="L1903" s="70"/>
      <c r="M1903" s="70"/>
      <c r="N1903" s="70"/>
      <c r="O1903" s="70"/>
      <c r="P1903" s="70"/>
      <c r="Q1903" s="70"/>
      <c r="R1903" s="70"/>
      <c r="S1903" s="70"/>
      <c r="T1903" s="70"/>
      <c r="U1903" s="70"/>
      <c r="V1903" s="70"/>
      <c r="W1903" s="70"/>
      <c r="X1903" s="70"/>
      <c r="Y1903" s="70"/>
      <c r="Z1903" s="70"/>
      <c r="AA1903" s="70"/>
      <c r="AB1903" s="70"/>
      <c r="AC1903" s="70"/>
      <c r="AD1903" s="70"/>
      <c r="AE1903" s="70"/>
      <c r="AF1903" s="70"/>
      <c r="AG1903" s="70"/>
      <c r="AH1903" s="70"/>
      <c r="AI1903" s="70"/>
      <c r="AJ1903" s="70">
        <v>52703</v>
      </c>
      <c r="AK1903" s="70">
        <v>53608.726562999997</v>
      </c>
      <c r="AL1903" s="70"/>
      <c r="AM1903" s="70"/>
      <c r="AN1903" s="70">
        <v>52703</v>
      </c>
      <c r="AO1903" s="70">
        <v>53608.726562999997</v>
      </c>
    </row>
    <row r="1904" spans="1:41" x14ac:dyDescent="0.25">
      <c r="A1904" s="72">
        <v>27249</v>
      </c>
      <c r="B1904" s="70"/>
      <c r="C1904" s="70"/>
      <c r="D1904" s="70"/>
      <c r="E1904" s="70"/>
      <c r="F1904" s="70"/>
      <c r="G1904" s="70"/>
      <c r="H1904" s="70"/>
      <c r="I1904" s="70"/>
      <c r="J1904" s="70"/>
      <c r="K1904" s="70"/>
      <c r="L1904" s="70"/>
      <c r="M1904" s="70"/>
      <c r="N1904" s="70"/>
      <c r="O1904" s="70"/>
      <c r="P1904" s="70"/>
      <c r="Q1904" s="70"/>
      <c r="R1904" s="70"/>
      <c r="S1904" s="70"/>
      <c r="T1904" s="70"/>
      <c r="U1904" s="70"/>
      <c r="V1904" s="70"/>
      <c r="W1904" s="70"/>
      <c r="X1904" s="70"/>
      <c r="Y1904" s="70"/>
      <c r="Z1904" s="70"/>
      <c r="AA1904" s="70"/>
      <c r="AB1904" s="70"/>
      <c r="AC1904" s="70"/>
      <c r="AD1904" s="70"/>
      <c r="AE1904" s="70"/>
      <c r="AF1904" s="70"/>
      <c r="AG1904" s="70"/>
      <c r="AH1904" s="70"/>
      <c r="AI1904" s="70"/>
      <c r="AJ1904" s="70">
        <v>12584</v>
      </c>
      <c r="AK1904" s="70">
        <v>15341.908997</v>
      </c>
      <c r="AL1904" s="70"/>
      <c r="AM1904" s="70"/>
      <c r="AN1904" s="70">
        <v>12584</v>
      </c>
      <c r="AO1904" s="70">
        <v>15341.908997</v>
      </c>
    </row>
    <row r="1905" spans="1:41" x14ac:dyDescent="0.25">
      <c r="A1905" s="72">
        <v>27251</v>
      </c>
      <c r="B1905" s="70"/>
      <c r="C1905" s="70"/>
      <c r="D1905" s="70"/>
      <c r="E1905" s="70"/>
      <c r="F1905" s="70"/>
      <c r="G1905" s="70"/>
      <c r="H1905" s="70"/>
      <c r="I1905" s="70"/>
      <c r="J1905" s="70"/>
      <c r="K1905" s="70"/>
      <c r="L1905" s="70"/>
      <c r="M1905" s="70"/>
      <c r="N1905" s="70"/>
      <c r="O1905" s="70"/>
      <c r="P1905" s="70"/>
      <c r="Q1905" s="70"/>
      <c r="R1905" s="70"/>
      <c r="S1905" s="70"/>
      <c r="T1905" s="70"/>
      <c r="U1905" s="70"/>
      <c r="V1905" s="70"/>
      <c r="W1905" s="70"/>
      <c r="X1905" s="70"/>
      <c r="Y1905" s="70"/>
      <c r="Z1905" s="70"/>
      <c r="AA1905" s="70"/>
      <c r="AB1905" s="70"/>
      <c r="AC1905" s="70"/>
      <c r="AD1905" s="70"/>
      <c r="AE1905" s="70"/>
      <c r="AF1905" s="70"/>
      <c r="AG1905" s="70"/>
      <c r="AH1905" s="70"/>
      <c r="AI1905" s="70"/>
      <c r="AJ1905" s="70">
        <v>13167</v>
      </c>
      <c r="AK1905" s="70">
        <v>8672.4657289999996</v>
      </c>
      <c r="AL1905" s="70"/>
      <c r="AM1905" s="70"/>
      <c r="AN1905" s="70">
        <v>13167</v>
      </c>
      <c r="AO1905" s="70">
        <v>8672.4657289999996</v>
      </c>
    </row>
    <row r="1906" spans="1:41" x14ac:dyDescent="0.25">
      <c r="A1906" s="72">
        <v>27253</v>
      </c>
      <c r="B1906" s="70"/>
      <c r="C1906" s="70"/>
      <c r="D1906" s="70"/>
      <c r="E1906" s="70"/>
      <c r="F1906" s="70"/>
      <c r="G1906" s="70"/>
      <c r="H1906" s="70"/>
      <c r="I1906" s="70"/>
      <c r="J1906" s="70"/>
      <c r="K1906" s="70"/>
      <c r="L1906" s="70"/>
      <c r="M1906" s="70"/>
      <c r="N1906" s="70"/>
      <c r="O1906" s="70"/>
      <c r="P1906" s="70"/>
      <c r="Q1906" s="70"/>
      <c r="R1906" s="70"/>
      <c r="S1906" s="70"/>
      <c r="T1906" s="70"/>
      <c r="U1906" s="70"/>
      <c r="V1906" s="70"/>
      <c r="W1906" s="70"/>
      <c r="X1906" s="70"/>
      <c r="Y1906" s="70"/>
      <c r="Z1906" s="70"/>
      <c r="AA1906" s="70"/>
      <c r="AB1906" s="70"/>
      <c r="AC1906" s="70"/>
      <c r="AD1906" s="70"/>
      <c r="AE1906" s="70"/>
      <c r="AF1906" s="70"/>
      <c r="AG1906" s="70"/>
      <c r="AH1906" s="70"/>
      <c r="AI1906" s="70"/>
      <c r="AJ1906" s="70">
        <v>4186</v>
      </c>
      <c r="AK1906" s="70">
        <v>4741.7476879999995</v>
      </c>
      <c r="AL1906" s="70"/>
      <c r="AM1906" s="70"/>
      <c r="AN1906" s="70">
        <v>4186</v>
      </c>
      <c r="AO1906" s="70">
        <v>4741.7476879999995</v>
      </c>
    </row>
    <row r="1907" spans="1:41" x14ac:dyDescent="0.25">
      <c r="A1907" s="72">
        <v>27254</v>
      </c>
      <c r="B1907" s="70"/>
      <c r="C1907" s="70"/>
      <c r="D1907" s="70"/>
      <c r="E1907" s="70"/>
      <c r="F1907" s="70"/>
      <c r="G1907" s="70"/>
      <c r="H1907" s="70"/>
      <c r="I1907" s="70"/>
      <c r="J1907" s="70"/>
      <c r="K1907" s="70"/>
      <c r="L1907" s="70"/>
      <c r="M1907" s="70"/>
      <c r="N1907" s="70"/>
      <c r="O1907" s="70"/>
      <c r="P1907" s="70"/>
      <c r="Q1907" s="70"/>
      <c r="R1907" s="70"/>
      <c r="S1907" s="70"/>
      <c r="T1907" s="70"/>
      <c r="U1907" s="70"/>
      <c r="V1907" s="70"/>
      <c r="W1907" s="70"/>
      <c r="X1907" s="70"/>
      <c r="Y1907" s="70"/>
      <c r="Z1907" s="70"/>
      <c r="AA1907" s="70"/>
      <c r="AB1907" s="70"/>
      <c r="AC1907" s="70"/>
      <c r="AD1907" s="70"/>
      <c r="AE1907" s="70"/>
      <c r="AF1907" s="70"/>
      <c r="AG1907" s="70"/>
      <c r="AH1907" s="70"/>
      <c r="AI1907" s="70"/>
      <c r="AJ1907" s="70">
        <v>3053</v>
      </c>
      <c r="AK1907" s="70">
        <v>5261.9412199999997</v>
      </c>
      <c r="AL1907" s="70"/>
      <c r="AM1907" s="70"/>
      <c r="AN1907" s="70">
        <v>3053</v>
      </c>
      <c r="AO1907" s="70">
        <v>5261.9412199999997</v>
      </c>
    </row>
    <row r="1908" spans="1:41" x14ac:dyDescent="0.25">
      <c r="A1908" s="72">
        <v>27255</v>
      </c>
      <c r="B1908" s="70"/>
      <c r="C1908" s="70"/>
      <c r="D1908" s="70"/>
      <c r="E1908" s="70"/>
      <c r="F1908" s="70"/>
      <c r="G1908" s="70"/>
      <c r="H1908" s="70"/>
      <c r="I1908" s="70"/>
      <c r="J1908" s="70"/>
      <c r="K1908" s="70"/>
      <c r="L1908" s="70"/>
      <c r="M1908" s="70"/>
      <c r="N1908" s="70"/>
      <c r="O1908" s="70"/>
      <c r="P1908" s="70"/>
      <c r="Q1908" s="70"/>
      <c r="R1908" s="70"/>
      <c r="S1908" s="70"/>
      <c r="T1908" s="70"/>
      <c r="U1908" s="70"/>
      <c r="V1908" s="70"/>
      <c r="W1908" s="70"/>
      <c r="X1908" s="70"/>
      <c r="Y1908" s="70"/>
      <c r="Z1908" s="70"/>
      <c r="AA1908" s="70"/>
      <c r="AB1908" s="70"/>
      <c r="AC1908" s="70"/>
      <c r="AD1908" s="70">
        <v>5956</v>
      </c>
      <c r="AE1908" s="70">
        <v>6895.5158689999989</v>
      </c>
      <c r="AF1908" s="70"/>
      <c r="AG1908" s="70"/>
      <c r="AH1908" s="70"/>
      <c r="AI1908" s="70"/>
      <c r="AJ1908" s="70"/>
      <c r="AK1908" s="70"/>
      <c r="AL1908" s="70"/>
      <c r="AM1908" s="70"/>
      <c r="AN1908" s="70">
        <v>5956</v>
      </c>
      <c r="AO1908" s="70">
        <v>6895.5158689999989</v>
      </c>
    </row>
    <row r="1909" spans="1:41" x14ac:dyDescent="0.25">
      <c r="A1909" s="72">
        <v>27264</v>
      </c>
      <c r="B1909" s="70"/>
      <c r="C1909" s="70"/>
      <c r="D1909" s="70"/>
      <c r="E1909" s="70"/>
      <c r="F1909" s="70"/>
      <c r="G1909" s="70"/>
      <c r="H1909" s="70"/>
      <c r="I1909" s="70"/>
      <c r="J1909" s="70"/>
      <c r="K1909" s="70"/>
      <c r="L1909" s="70"/>
      <c r="M1909" s="70"/>
      <c r="N1909" s="70"/>
      <c r="O1909" s="70"/>
      <c r="P1909" s="70"/>
      <c r="Q1909" s="70"/>
      <c r="R1909" s="70"/>
      <c r="S1909" s="70"/>
      <c r="T1909" s="70"/>
      <c r="U1909" s="70"/>
      <c r="V1909" s="70"/>
      <c r="W1909" s="70"/>
      <c r="X1909" s="70"/>
      <c r="Y1909" s="70"/>
      <c r="Z1909" s="70"/>
      <c r="AA1909" s="70"/>
      <c r="AB1909" s="70">
        <v>8004</v>
      </c>
      <c r="AC1909" s="70">
        <v>8259.0918569999994</v>
      </c>
      <c r="AD1909" s="70"/>
      <c r="AE1909" s="70"/>
      <c r="AF1909" s="70"/>
      <c r="AG1909" s="70"/>
      <c r="AH1909" s="70"/>
      <c r="AI1909" s="70"/>
      <c r="AJ1909" s="70"/>
      <c r="AK1909" s="70"/>
      <c r="AL1909" s="70"/>
      <c r="AM1909" s="70"/>
      <c r="AN1909" s="70">
        <v>8004</v>
      </c>
      <c r="AO1909" s="70">
        <v>8259.0918569999994</v>
      </c>
    </row>
    <row r="1910" spans="1:41" x14ac:dyDescent="0.25">
      <c r="A1910" s="72">
        <v>27269</v>
      </c>
      <c r="B1910" s="70"/>
      <c r="C1910" s="70"/>
      <c r="D1910" s="70"/>
      <c r="E1910" s="70"/>
      <c r="F1910" s="70"/>
      <c r="G1910" s="70"/>
      <c r="H1910" s="70"/>
      <c r="I1910" s="70"/>
      <c r="J1910" s="70"/>
      <c r="K1910" s="70"/>
      <c r="L1910" s="70">
        <v>8030</v>
      </c>
      <c r="M1910" s="70">
        <v>6589.3316649999997</v>
      </c>
      <c r="N1910" s="70"/>
      <c r="O1910" s="70"/>
      <c r="P1910" s="70"/>
      <c r="Q1910" s="70"/>
      <c r="R1910" s="70"/>
      <c r="S1910" s="70"/>
      <c r="T1910" s="70"/>
      <c r="U1910" s="70"/>
      <c r="V1910" s="70"/>
      <c r="W1910" s="70"/>
      <c r="X1910" s="70"/>
      <c r="Y1910" s="70"/>
      <c r="Z1910" s="70"/>
      <c r="AA1910" s="70"/>
      <c r="AB1910" s="70"/>
      <c r="AC1910" s="70"/>
      <c r="AD1910" s="70"/>
      <c r="AE1910" s="70"/>
      <c r="AF1910" s="70"/>
      <c r="AG1910" s="70"/>
      <c r="AH1910" s="70"/>
      <c r="AI1910" s="70"/>
      <c r="AJ1910" s="70"/>
      <c r="AK1910" s="70"/>
      <c r="AL1910" s="70"/>
      <c r="AM1910" s="70"/>
      <c r="AN1910" s="70">
        <v>8030</v>
      </c>
      <c r="AO1910" s="70">
        <v>6589.3316649999997</v>
      </c>
    </row>
    <row r="1911" spans="1:41" x14ac:dyDescent="0.25">
      <c r="A1911" s="72">
        <v>27273</v>
      </c>
      <c r="B1911" s="70">
        <v>5050</v>
      </c>
      <c r="C1911" s="70">
        <v>4158.7570340000002</v>
      </c>
      <c r="D1911" s="70"/>
      <c r="E1911" s="70"/>
      <c r="F1911" s="70"/>
      <c r="G1911" s="70"/>
      <c r="H1911" s="70"/>
      <c r="I1911" s="70"/>
      <c r="J1911" s="70"/>
      <c r="K1911" s="70"/>
      <c r="L1911" s="70"/>
      <c r="M1911" s="70"/>
      <c r="N1911" s="70"/>
      <c r="O1911" s="70"/>
      <c r="P1911" s="70"/>
      <c r="Q1911" s="70"/>
      <c r="R1911" s="70"/>
      <c r="S1911" s="70"/>
      <c r="T1911" s="70"/>
      <c r="U1911" s="70"/>
      <c r="V1911" s="70"/>
      <c r="W1911" s="70"/>
      <c r="X1911" s="70"/>
      <c r="Y1911" s="70"/>
      <c r="Z1911" s="70"/>
      <c r="AA1911" s="70"/>
      <c r="AB1911" s="70"/>
      <c r="AC1911" s="70"/>
      <c r="AD1911" s="70"/>
      <c r="AE1911" s="70"/>
      <c r="AF1911" s="70"/>
      <c r="AG1911" s="70"/>
      <c r="AH1911" s="70"/>
      <c r="AI1911" s="70"/>
      <c r="AJ1911" s="70"/>
      <c r="AK1911" s="70"/>
      <c r="AL1911" s="70"/>
      <c r="AM1911" s="70"/>
      <c r="AN1911" s="70">
        <v>5050</v>
      </c>
      <c r="AO1911" s="70">
        <v>4158.7570340000002</v>
      </c>
    </row>
    <row r="1912" spans="1:41" x14ac:dyDescent="0.25">
      <c r="A1912" s="72">
        <v>27304</v>
      </c>
      <c r="B1912" s="70"/>
      <c r="C1912" s="70"/>
      <c r="D1912" s="70"/>
      <c r="E1912" s="70"/>
      <c r="F1912" s="70"/>
      <c r="G1912" s="70"/>
      <c r="H1912" s="70"/>
      <c r="I1912" s="70"/>
      <c r="J1912" s="70"/>
      <c r="K1912" s="70"/>
      <c r="L1912" s="70"/>
      <c r="M1912" s="70"/>
      <c r="N1912" s="70"/>
      <c r="O1912" s="70"/>
      <c r="P1912" s="70"/>
      <c r="Q1912" s="70"/>
      <c r="R1912" s="70"/>
      <c r="S1912" s="70"/>
      <c r="T1912" s="70"/>
      <c r="U1912" s="70"/>
      <c r="V1912" s="70"/>
      <c r="W1912" s="70"/>
      <c r="X1912" s="70"/>
      <c r="Y1912" s="70"/>
      <c r="Z1912" s="70"/>
      <c r="AA1912" s="70"/>
      <c r="AB1912" s="70">
        <v>7220</v>
      </c>
      <c r="AC1912" s="70">
        <v>8885.5388789999997</v>
      </c>
      <c r="AD1912" s="70"/>
      <c r="AE1912" s="70"/>
      <c r="AF1912" s="70"/>
      <c r="AG1912" s="70"/>
      <c r="AH1912" s="70"/>
      <c r="AI1912" s="70"/>
      <c r="AJ1912" s="70"/>
      <c r="AK1912" s="70"/>
      <c r="AL1912" s="70"/>
      <c r="AM1912" s="70"/>
      <c r="AN1912" s="70">
        <v>7220</v>
      </c>
      <c r="AO1912" s="70">
        <v>8885.5388789999997</v>
      </c>
    </row>
    <row r="1913" spans="1:41" x14ac:dyDescent="0.25">
      <c r="A1913" s="72">
        <v>27305</v>
      </c>
      <c r="B1913" s="70"/>
      <c r="C1913" s="70"/>
      <c r="D1913" s="70"/>
      <c r="E1913" s="70"/>
      <c r="F1913" s="70"/>
      <c r="G1913" s="70"/>
      <c r="H1913" s="70"/>
      <c r="I1913" s="70"/>
      <c r="J1913" s="70"/>
      <c r="K1913" s="70"/>
      <c r="L1913" s="70"/>
      <c r="M1913" s="70"/>
      <c r="N1913" s="70"/>
      <c r="O1913" s="70"/>
      <c r="P1913" s="70"/>
      <c r="Q1913" s="70"/>
      <c r="R1913" s="70"/>
      <c r="S1913" s="70"/>
      <c r="T1913" s="70"/>
      <c r="U1913" s="70"/>
      <c r="V1913" s="70"/>
      <c r="W1913" s="70"/>
      <c r="X1913" s="70"/>
      <c r="Y1913" s="70"/>
      <c r="Z1913" s="70"/>
      <c r="AA1913" s="70"/>
      <c r="AB1913" s="70">
        <v>2793</v>
      </c>
      <c r="AC1913" s="70">
        <v>3373.9146730000002</v>
      </c>
      <c r="AD1913" s="70"/>
      <c r="AE1913" s="70"/>
      <c r="AF1913" s="70"/>
      <c r="AG1913" s="70"/>
      <c r="AH1913" s="70"/>
      <c r="AI1913" s="70"/>
      <c r="AJ1913" s="70"/>
      <c r="AK1913" s="70"/>
      <c r="AL1913" s="70"/>
      <c r="AM1913" s="70"/>
      <c r="AN1913" s="70">
        <v>2793</v>
      </c>
      <c r="AO1913" s="70">
        <v>3373.9146730000002</v>
      </c>
    </row>
    <row r="1914" spans="1:41" x14ac:dyDescent="0.25">
      <c r="A1914" s="72">
        <v>27307</v>
      </c>
      <c r="B1914" s="70"/>
      <c r="C1914" s="70"/>
      <c r="D1914" s="70"/>
      <c r="E1914" s="70"/>
      <c r="F1914" s="70"/>
      <c r="G1914" s="70"/>
      <c r="H1914" s="70"/>
      <c r="I1914" s="70"/>
      <c r="J1914" s="70"/>
      <c r="K1914" s="70"/>
      <c r="L1914" s="70"/>
      <c r="M1914" s="70"/>
      <c r="N1914" s="70">
        <v>4215</v>
      </c>
      <c r="O1914" s="70">
        <v>7209.9514620000009</v>
      </c>
      <c r="P1914" s="70"/>
      <c r="Q1914" s="70"/>
      <c r="R1914" s="70"/>
      <c r="S1914" s="70"/>
      <c r="T1914" s="70"/>
      <c r="U1914" s="70"/>
      <c r="V1914" s="70"/>
      <c r="W1914" s="70"/>
      <c r="X1914" s="70"/>
      <c r="Y1914" s="70"/>
      <c r="Z1914" s="70"/>
      <c r="AA1914" s="70"/>
      <c r="AB1914" s="70"/>
      <c r="AC1914" s="70"/>
      <c r="AD1914" s="70"/>
      <c r="AE1914" s="70"/>
      <c r="AF1914" s="70"/>
      <c r="AG1914" s="70"/>
      <c r="AH1914" s="70"/>
      <c r="AI1914" s="70"/>
      <c r="AJ1914" s="70"/>
      <c r="AK1914" s="70"/>
      <c r="AL1914" s="70"/>
      <c r="AM1914" s="70"/>
      <c r="AN1914" s="70">
        <v>4215</v>
      </c>
      <c r="AO1914" s="70">
        <v>7209.9514620000009</v>
      </c>
    </row>
    <row r="1915" spans="1:41" x14ac:dyDescent="0.25">
      <c r="A1915" s="72">
        <v>27310</v>
      </c>
      <c r="B1915" s="70"/>
      <c r="C1915" s="70"/>
      <c r="D1915" s="70"/>
      <c r="E1915" s="70"/>
      <c r="F1915" s="70"/>
      <c r="G1915" s="70"/>
      <c r="H1915" s="70"/>
      <c r="I1915" s="70"/>
      <c r="J1915" s="70"/>
      <c r="K1915" s="70"/>
      <c r="L1915" s="70"/>
      <c r="M1915" s="70"/>
      <c r="N1915" s="70">
        <v>3286</v>
      </c>
      <c r="O1915" s="70">
        <v>1875.5273729999999</v>
      </c>
      <c r="P1915" s="70"/>
      <c r="Q1915" s="70"/>
      <c r="R1915" s="70"/>
      <c r="S1915" s="70"/>
      <c r="T1915" s="70"/>
      <c r="U1915" s="70"/>
      <c r="V1915" s="70"/>
      <c r="W1915" s="70"/>
      <c r="X1915" s="70"/>
      <c r="Y1915" s="70"/>
      <c r="Z1915" s="70"/>
      <c r="AA1915" s="70"/>
      <c r="AB1915" s="70"/>
      <c r="AC1915" s="70"/>
      <c r="AD1915" s="70"/>
      <c r="AE1915" s="70"/>
      <c r="AF1915" s="70"/>
      <c r="AG1915" s="70"/>
      <c r="AH1915" s="70"/>
      <c r="AI1915" s="70"/>
      <c r="AJ1915" s="70"/>
      <c r="AK1915" s="70"/>
      <c r="AL1915" s="70"/>
      <c r="AM1915" s="70"/>
      <c r="AN1915" s="70">
        <v>3286</v>
      </c>
      <c r="AO1915" s="70">
        <v>1875.5273729999999</v>
      </c>
    </row>
    <row r="1916" spans="1:41" x14ac:dyDescent="0.25">
      <c r="A1916" s="72">
        <v>27351</v>
      </c>
      <c r="B1916" s="70"/>
      <c r="C1916" s="70"/>
      <c r="D1916" s="70"/>
      <c r="E1916" s="70"/>
      <c r="F1916" s="70"/>
      <c r="G1916" s="70"/>
      <c r="H1916" s="70"/>
      <c r="I1916" s="70"/>
      <c r="J1916" s="70"/>
      <c r="K1916" s="70"/>
      <c r="L1916" s="70"/>
      <c r="M1916" s="70"/>
      <c r="N1916" s="70"/>
      <c r="O1916" s="70"/>
      <c r="P1916" s="70"/>
      <c r="Q1916" s="70"/>
      <c r="R1916" s="70"/>
      <c r="S1916" s="70"/>
      <c r="T1916" s="70"/>
      <c r="U1916" s="70"/>
      <c r="V1916" s="70"/>
      <c r="W1916" s="70"/>
      <c r="X1916" s="70"/>
      <c r="Y1916" s="70"/>
      <c r="Z1916" s="70"/>
      <c r="AA1916" s="70"/>
      <c r="AB1916" s="70"/>
      <c r="AC1916" s="70"/>
      <c r="AD1916" s="70"/>
      <c r="AE1916" s="70"/>
      <c r="AF1916" s="70"/>
      <c r="AG1916" s="70"/>
      <c r="AH1916" s="70"/>
      <c r="AI1916" s="70"/>
      <c r="AJ1916" s="70"/>
      <c r="AK1916" s="70"/>
      <c r="AL1916" s="70">
        <v>71370</v>
      </c>
      <c r="AM1916" s="70">
        <v>70078.812501000008</v>
      </c>
      <c r="AN1916" s="70">
        <v>71370</v>
      </c>
      <c r="AO1916" s="70">
        <v>70078.812501000008</v>
      </c>
    </row>
    <row r="1917" spans="1:41" x14ac:dyDescent="0.25">
      <c r="A1917" s="72">
        <v>27352</v>
      </c>
      <c r="B1917" s="70"/>
      <c r="C1917" s="70"/>
      <c r="D1917" s="70"/>
      <c r="E1917" s="70"/>
      <c r="F1917" s="70"/>
      <c r="G1917" s="70"/>
      <c r="H1917" s="70"/>
      <c r="I1917" s="70"/>
      <c r="J1917" s="70"/>
      <c r="K1917" s="70"/>
      <c r="L1917" s="70"/>
      <c r="M1917" s="70"/>
      <c r="N1917" s="70"/>
      <c r="O1917" s="70"/>
      <c r="P1917" s="70"/>
      <c r="Q1917" s="70"/>
      <c r="R1917" s="70"/>
      <c r="S1917" s="70"/>
      <c r="T1917" s="70"/>
      <c r="U1917" s="70"/>
      <c r="V1917" s="70"/>
      <c r="W1917" s="70"/>
      <c r="X1917" s="70"/>
      <c r="Y1917" s="70"/>
      <c r="Z1917" s="70"/>
      <c r="AA1917" s="70"/>
      <c r="AB1917" s="70"/>
      <c r="AC1917" s="70"/>
      <c r="AD1917" s="70"/>
      <c r="AE1917" s="70"/>
      <c r="AF1917" s="70"/>
      <c r="AG1917" s="70"/>
      <c r="AH1917" s="70"/>
      <c r="AI1917" s="70"/>
      <c r="AJ1917" s="70"/>
      <c r="AK1917" s="70"/>
      <c r="AL1917" s="70">
        <v>69280</v>
      </c>
      <c r="AM1917" s="70">
        <v>68247.732178999999</v>
      </c>
      <c r="AN1917" s="70">
        <v>69280</v>
      </c>
      <c r="AO1917" s="70">
        <v>68247.732178999999</v>
      </c>
    </row>
    <row r="1918" spans="1:41" x14ac:dyDescent="0.25">
      <c r="A1918" s="72">
        <v>27400</v>
      </c>
      <c r="B1918" s="70"/>
      <c r="C1918" s="70"/>
      <c r="D1918" s="70"/>
      <c r="E1918" s="70"/>
      <c r="F1918" s="70"/>
      <c r="G1918" s="70"/>
      <c r="H1918" s="70"/>
      <c r="I1918" s="70"/>
      <c r="J1918" s="70"/>
      <c r="K1918" s="70"/>
      <c r="L1918" s="70"/>
      <c r="M1918" s="70"/>
      <c r="N1918" s="70"/>
      <c r="O1918" s="70"/>
      <c r="P1918" s="70"/>
      <c r="Q1918" s="70"/>
      <c r="R1918" s="70"/>
      <c r="S1918" s="70"/>
      <c r="T1918" s="70"/>
      <c r="U1918" s="70"/>
      <c r="V1918" s="70"/>
      <c r="W1918" s="70"/>
      <c r="X1918" s="70"/>
      <c r="Y1918" s="70"/>
      <c r="Z1918" s="70"/>
      <c r="AA1918" s="70"/>
      <c r="AB1918" s="70">
        <v>10709</v>
      </c>
      <c r="AC1918" s="70">
        <v>18628.247314</v>
      </c>
      <c r="AD1918" s="70"/>
      <c r="AE1918" s="70"/>
      <c r="AF1918" s="70"/>
      <c r="AG1918" s="70"/>
      <c r="AH1918" s="70"/>
      <c r="AI1918" s="70"/>
      <c r="AJ1918" s="70"/>
      <c r="AK1918" s="70"/>
      <c r="AL1918" s="70"/>
      <c r="AM1918" s="70"/>
      <c r="AN1918" s="70">
        <v>10709</v>
      </c>
      <c r="AO1918" s="70">
        <v>18628.247314</v>
      </c>
    </row>
    <row r="1919" spans="1:41" x14ac:dyDescent="0.25">
      <c r="A1919" s="72">
        <v>27432</v>
      </c>
      <c r="B1919" s="70"/>
      <c r="C1919" s="70"/>
      <c r="D1919" s="70"/>
      <c r="E1919" s="70"/>
      <c r="F1919" s="70"/>
      <c r="G1919" s="70"/>
      <c r="H1919" s="70"/>
      <c r="I1919" s="70"/>
      <c r="J1919" s="70"/>
      <c r="K1919" s="70"/>
      <c r="L1919" s="70"/>
      <c r="M1919" s="70"/>
      <c r="N1919" s="70"/>
      <c r="O1919" s="70"/>
      <c r="P1919" s="70"/>
      <c r="Q1919" s="70"/>
      <c r="R1919" s="70"/>
      <c r="S1919" s="70"/>
      <c r="T1919" s="70"/>
      <c r="U1919" s="70"/>
      <c r="V1919" s="70"/>
      <c r="W1919" s="70"/>
      <c r="X1919" s="70">
        <v>700</v>
      </c>
      <c r="Y1919" s="70">
        <v>607.612482</v>
      </c>
      <c r="Z1919" s="70"/>
      <c r="AA1919" s="70"/>
      <c r="AB1919" s="70"/>
      <c r="AC1919" s="70"/>
      <c r="AD1919" s="70"/>
      <c r="AE1919" s="70"/>
      <c r="AF1919" s="70"/>
      <c r="AG1919" s="70"/>
      <c r="AH1919" s="70"/>
      <c r="AI1919" s="70"/>
      <c r="AJ1919" s="70"/>
      <c r="AK1919" s="70"/>
      <c r="AL1919" s="70"/>
      <c r="AM1919" s="70"/>
      <c r="AN1919" s="70">
        <v>700</v>
      </c>
      <c r="AO1919" s="70">
        <v>607.612482</v>
      </c>
    </row>
    <row r="1920" spans="1:41" x14ac:dyDescent="0.25">
      <c r="A1920" s="72">
        <v>27461</v>
      </c>
      <c r="B1920" s="70"/>
      <c r="C1920" s="70"/>
      <c r="D1920" s="70"/>
      <c r="E1920" s="70"/>
      <c r="F1920" s="70"/>
      <c r="G1920" s="70"/>
      <c r="H1920" s="70"/>
      <c r="I1920" s="70"/>
      <c r="J1920" s="70"/>
      <c r="K1920" s="70"/>
      <c r="L1920" s="70"/>
      <c r="M1920" s="70"/>
      <c r="N1920" s="70"/>
      <c r="O1920" s="70"/>
      <c r="P1920" s="70"/>
      <c r="Q1920" s="70"/>
      <c r="R1920" s="70"/>
      <c r="S1920" s="70"/>
      <c r="T1920" s="70"/>
      <c r="U1920" s="70"/>
      <c r="V1920" s="70"/>
      <c r="W1920" s="70"/>
      <c r="X1920" s="70"/>
      <c r="Y1920" s="70"/>
      <c r="Z1920" s="70"/>
      <c r="AA1920" s="70"/>
      <c r="AB1920" s="70">
        <v>5908</v>
      </c>
      <c r="AC1920" s="70">
        <v>10823.585152</v>
      </c>
      <c r="AD1920" s="70"/>
      <c r="AE1920" s="70"/>
      <c r="AF1920" s="70"/>
      <c r="AG1920" s="70"/>
      <c r="AH1920" s="70"/>
      <c r="AI1920" s="70"/>
      <c r="AJ1920" s="70"/>
      <c r="AK1920" s="70"/>
      <c r="AL1920" s="70"/>
      <c r="AM1920" s="70"/>
      <c r="AN1920" s="70">
        <v>5908</v>
      </c>
      <c r="AO1920" s="70">
        <v>10823.585152</v>
      </c>
    </row>
    <row r="1921" spans="1:41" x14ac:dyDescent="0.25">
      <c r="A1921" s="72">
        <v>27502</v>
      </c>
      <c r="B1921" s="70"/>
      <c r="C1921" s="70"/>
      <c r="D1921" s="70"/>
      <c r="E1921" s="70"/>
      <c r="F1921" s="70"/>
      <c r="G1921" s="70"/>
      <c r="H1921" s="70"/>
      <c r="I1921" s="70"/>
      <c r="J1921" s="70"/>
      <c r="K1921" s="70"/>
      <c r="L1921" s="70"/>
      <c r="M1921" s="70"/>
      <c r="N1921" s="70"/>
      <c r="O1921" s="70"/>
      <c r="P1921" s="70"/>
      <c r="Q1921" s="70"/>
      <c r="R1921" s="70"/>
      <c r="S1921" s="70"/>
      <c r="T1921" s="70"/>
      <c r="U1921" s="70"/>
      <c r="V1921" s="70"/>
      <c r="W1921" s="70"/>
      <c r="X1921" s="70"/>
      <c r="Y1921" s="70"/>
      <c r="Z1921" s="70"/>
      <c r="AA1921" s="70"/>
      <c r="AB1921" s="70">
        <v>8894</v>
      </c>
      <c r="AC1921" s="70">
        <v>9702.9906459999984</v>
      </c>
      <c r="AD1921" s="70"/>
      <c r="AE1921" s="70"/>
      <c r="AF1921" s="70"/>
      <c r="AG1921" s="70"/>
      <c r="AH1921" s="70"/>
      <c r="AI1921" s="70"/>
      <c r="AJ1921" s="70"/>
      <c r="AK1921" s="70"/>
      <c r="AL1921" s="70"/>
      <c r="AM1921" s="70"/>
      <c r="AN1921" s="70">
        <v>8894</v>
      </c>
      <c r="AO1921" s="70">
        <v>9702.9906459999984</v>
      </c>
    </row>
    <row r="1922" spans="1:41" x14ac:dyDescent="0.25">
      <c r="A1922" s="72">
        <v>27505</v>
      </c>
      <c r="B1922" s="70"/>
      <c r="C1922" s="70"/>
      <c r="D1922" s="70"/>
      <c r="E1922" s="70"/>
      <c r="F1922" s="70"/>
      <c r="G1922" s="70"/>
      <c r="H1922" s="70"/>
      <c r="I1922" s="70"/>
      <c r="J1922" s="70"/>
      <c r="K1922" s="70"/>
      <c r="L1922" s="70"/>
      <c r="M1922" s="70"/>
      <c r="N1922" s="70"/>
      <c r="O1922" s="70"/>
      <c r="P1922" s="70"/>
      <c r="Q1922" s="70"/>
      <c r="R1922" s="70"/>
      <c r="S1922" s="70"/>
      <c r="T1922" s="70"/>
      <c r="U1922" s="70"/>
      <c r="V1922" s="70"/>
      <c r="W1922" s="70"/>
      <c r="X1922" s="70"/>
      <c r="Y1922" s="70"/>
      <c r="Z1922" s="70"/>
      <c r="AA1922" s="70"/>
      <c r="AB1922" s="70">
        <v>39891</v>
      </c>
      <c r="AC1922" s="70">
        <v>39451.684143999999</v>
      </c>
      <c r="AD1922" s="70"/>
      <c r="AE1922" s="70"/>
      <c r="AF1922" s="70"/>
      <c r="AG1922" s="70"/>
      <c r="AH1922" s="70"/>
      <c r="AI1922" s="70"/>
      <c r="AJ1922" s="70"/>
      <c r="AK1922" s="70"/>
      <c r="AL1922" s="70"/>
      <c r="AM1922" s="70"/>
      <c r="AN1922" s="70">
        <v>39891</v>
      </c>
      <c r="AO1922" s="70">
        <v>39451.684143999999</v>
      </c>
    </row>
    <row r="1923" spans="1:41" x14ac:dyDescent="0.25">
      <c r="A1923" s="72">
        <v>27506</v>
      </c>
      <c r="B1923" s="70"/>
      <c r="C1923" s="70"/>
      <c r="D1923" s="70"/>
      <c r="E1923" s="70"/>
      <c r="F1923" s="70"/>
      <c r="G1923" s="70"/>
      <c r="H1923" s="70"/>
      <c r="I1923" s="70"/>
      <c r="J1923" s="70"/>
      <c r="K1923" s="70"/>
      <c r="L1923" s="70"/>
      <c r="M1923" s="70"/>
      <c r="N1923" s="70"/>
      <c r="O1923" s="70"/>
      <c r="P1923" s="70"/>
      <c r="Q1923" s="70"/>
      <c r="R1923" s="70"/>
      <c r="S1923" s="70"/>
      <c r="T1923" s="70"/>
      <c r="U1923" s="70"/>
      <c r="V1923" s="70"/>
      <c r="W1923" s="70"/>
      <c r="X1923" s="70"/>
      <c r="Y1923" s="70"/>
      <c r="Z1923" s="70"/>
      <c r="AA1923" s="70"/>
      <c r="AB1923" s="70">
        <v>4577</v>
      </c>
      <c r="AC1923" s="70">
        <v>2855.7050789999998</v>
      </c>
      <c r="AD1923" s="70"/>
      <c r="AE1923" s="70"/>
      <c r="AF1923" s="70"/>
      <c r="AG1923" s="70"/>
      <c r="AH1923" s="70"/>
      <c r="AI1923" s="70"/>
      <c r="AJ1923" s="70"/>
      <c r="AK1923" s="70"/>
      <c r="AL1923" s="70"/>
      <c r="AM1923" s="70"/>
      <c r="AN1923" s="70">
        <v>4577</v>
      </c>
      <c r="AO1923" s="70">
        <v>2855.7050789999998</v>
      </c>
    </row>
    <row r="1924" spans="1:41" x14ac:dyDescent="0.25">
      <c r="A1924" s="72">
        <v>27507</v>
      </c>
      <c r="B1924" s="70"/>
      <c r="C1924" s="70"/>
      <c r="D1924" s="70"/>
      <c r="E1924" s="70"/>
      <c r="F1924" s="70"/>
      <c r="G1924" s="70"/>
      <c r="H1924" s="70"/>
      <c r="I1924" s="70"/>
      <c r="J1924" s="70"/>
      <c r="K1924" s="70"/>
      <c r="L1924" s="70"/>
      <c r="M1924" s="70"/>
      <c r="N1924" s="70"/>
      <c r="O1924" s="70"/>
      <c r="P1924" s="70"/>
      <c r="Q1924" s="70"/>
      <c r="R1924" s="70"/>
      <c r="S1924" s="70"/>
      <c r="T1924" s="70"/>
      <c r="U1924" s="70"/>
      <c r="V1924" s="70"/>
      <c r="W1924" s="70"/>
      <c r="X1924" s="70"/>
      <c r="Y1924" s="70"/>
      <c r="Z1924" s="70"/>
      <c r="AA1924" s="70"/>
      <c r="AB1924" s="70">
        <v>44209</v>
      </c>
      <c r="AC1924" s="70">
        <v>42307.389099</v>
      </c>
      <c r="AD1924" s="70"/>
      <c r="AE1924" s="70"/>
      <c r="AF1924" s="70"/>
      <c r="AG1924" s="70"/>
      <c r="AH1924" s="70"/>
      <c r="AI1924" s="70"/>
      <c r="AJ1924" s="70"/>
      <c r="AK1924" s="70"/>
      <c r="AL1924" s="70"/>
      <c r="AM1924" s="70"/>
      <c r="AN1924" s="70">
        <v>44209</v>
      </c>
      <c r="AO1924" s="70">
        <v>42307.389099</v>
      </c>
    </row>
    <row r="1925" spans="1:41" x14ac:dyDescent="0.25">
      <c r="A1925" s="72">
        <v>27519</v>
      </c>
      <c r="B1925" s="70"/>
      <c r="C1925" s="70"/>
      <c r="D1925" s="70"/>
      <c r="E1925" s="70"/>
      <c r="F1925" s="70"/>
      <c r="G1925" s="70"/>
      <c r="H1925" s="70"/>
      <c r="I1925" s="70"/>
      <c r="J1925" s="70"/>
      <c r="K1925" s="70"/>
      <c r="L1925" s="70"/>
      <c r="M1925" s="70"/>
      <c r="N1925" s="70"/>
      <c r="O1925" s="70"/>
      <c r="P1925" s="70"/>
      <c r="Q1925" s="70"/>
      <c r="R1925" s="70"/>
      <c r="S1925" s="70"/>
      <c r="T1925" s="70"/>
      <c r="U1925" s="70"/>
      <c r="V1925" s="70"/>
      <c r="W1925" s="70"/>
      <c r="X1925" s="70"/>
      <c r="Y1925" s="70"/>
      <c r="Z1925" s="70"/>
      <c r="AA1925" s="70"/>
      <c r="AB1925" s="70"/>
      <c r="AC1925" s="70"/>
      <c r="AD1925" s="70"/>
      <c r="AE1925" s="70"/>
      <c r="AF1925" s="70"/>
      <c r="AG1925" s="70"/>
      <c r="AH1925" s="70"/>
      <c r="AI1925" s="70"/>
      <c r="AJ1925" s="70"/>
      <c r="AK1925" s="70"/>
      <c r="AL1925" s="70">
        <v>66076</v>
      </c>
      <c r="AM1925" s="70">
        <v>59869.426512999999</v>
      </c>
      <c r="AN1925" s="70">
        <v>66076</v>
      </c>
      <c r="AO1925" s="70">
        <v>59869.426512999999</v>
      </c>
    </row>
    <row r="1926" spans="1:41" x14ac:dyDescent="0.25">
      <c r="A1926" s="72">
        <v>27520</v>
      </c>
      <c r="B1926" s="70"/>
      <c r="C1926" s="70"/>
      <c r="D1926" s="70"/>
      <c r="E1926" s="70"/>
      <c r="F1926" s="70"/>
      <c r="G1926" s="70"/>
      <c r="H1926" s="70"/>
      <c r="I1926" s="70"/>
      <c r="J1926" s="70"/>
      <c r="K1926" s="70"/>
      <c r="L1926" s="70"/>
      <c r="M1926" s="70"/>
      <c r="N1926" s="70"/>
      <c r="O1926" s="70"/>
      <c r="P1926" s="70"/>
      <c r="Q1926" s="70"/>
      <c r="R1926" s="70"/>
      <c r="S1926" s="70"/>
      <c r="T1926" s="70"/>
      <c r="U1926" s="70"/>
      <c r="V1926" s="70"/>
      <c r="W1926" s="70"/>
      <c r="X1926" s="70"/>
      <c r="Y1926" s="70"/>
      <c r="Z1926" s="70"/>
      <c r="AA1926" s="70"/>
      <c r="AB1926" s="70"/>
      <c r="AC1926" s="70"/>
      <c r="AD1926" s="70"/>
      <c r="AE1926" s="70"/>
      <c r="AF1926" s="70"/>
      <c r="AG1926" s="70"/>
      <c r="AH1926" s="70"/>
      <c r="AI1926" s="70"/>
      <c r="AJ1926" s="70"/>
      <c r="AK1926" s="70"/>
      <c r="AL1926" s="70">
        <v>70400</v>
      </c>
      <c r="AM1926" s="70">
        <v>61195.490723000003</v>
      </c>
      <c r="AN1926" s="70">
        <v>70400</v>
      </c>
      <c r="AO1926" s="70">
        <v>61195.490723000003</v>
      </c>
    </row>
    <row r="1927" spans="1:41" x14ac:dyDescent="0.25">
      <c r="A1927" s="72">
        <v>27531</v>
      </c>
      <c r="B1927" s="70"/>
      <c r="C1927" s="70"/>
      <c r="D1927" s="70"/>
      <c r="E1927" s="70"/>
      <c r="F1927" s="70"/>
      <c r="G1927" s="70"/>
      <c r="H1927" s="70"/>
      <c r="I1927" s="70"/>
      <c r="J1927" s="70"/>
      <c r="K1927" s="70"/>
      <c r="L1927" s="70"/>
      <c r="M1927" s="70"/>
      <c r="N1927" s="70"/>
      <c r="O1927" s="70"/>
      <c r="P1927" s="70"/>
      <c r="Q1927" s="70"/>
      <c r="R1927" s="70"/>
      <c r="S1927" s="70"/>
      <c r="T1927" s="70"/>
      <c r="U1927" s="70"/>
      <c r="V1927" s="70"/>
      <c r="W1927" s="70"/>
      <c r="X1927" s="70"/>
      <c r="Y1927" s="70"/>
      <c r="Z1927" s="70"/>
      <c r="AA1927" s="70"/>
      <c r="AB1927" s="70">
        <v>16083</v>
      </c>
      <c r="AC1927" s="70">
        <v>11291.814085999998</v>
      </c>
      <c r="AD1927" s="70"/>
      <c r="AE1927" s="70"/>
      <c r="AF1927" s="70"/>
      <c r="AG1927" s="70"/>
      <c r="AH1927" s="70"/>
      <c r="AI1927" s="70"/>
      <c r="AJ1927" s="70"/>
      <c r="AK1927" s="70"/>
      <c r="AL1927" s="70"/>
      <c r="AM1927" s="70"/>
      <c r="AN1927" s="70">
        <v>16083</v>
      </c>
      <c r="AO1927" s="70">
        <v>11291.814085999998</v>
      </c>
    </row>
    <row r="1928" spans="1:41" x14ac:dyDescent="0.25">
      <c r="A1928" s="72">
        <v>27539</v>
      </c>
      <c r="B1928" s="70"/>
      <c r="C1928" s="70"/>
      <c r="D1928" s="70"/>
      <c r="E1928" s="70"/>
      <c r="F1928" s="70"/>
      <c r="G1928" s="70"/>
      <c r="H1928" s="70"/>
      <c r="I1928" s="70"/>
      <c r="J1928" s="70"/>
      <c r="K1928" s="70"/>
      <c r="L1928" s="70"/>
      <c r="M1928" s="70"/>
      <c r="N1928" s="70"/>
      <c r="O1928" s="70"/>
      <c r="P1928" s="70"/>
      <c r="Q1928" s="70"/>
      <c r="R1928" s="70"/>
      <c r="S1928" s="70"/>
      <c r="T1928" s="70"/>
      <c r="U1928" s="70"/>
      <c r="V1928" s="70"/>
      <c r="W1928" s="70"/>
      <c r="X1928" s="70"/>
      <c r="Y1928" s="70"/>
      <c r="Z1928" s="70"/>
      <c r="AA1928" s="70"/>
      <c r="AB1928" s="70"/>
      <c r="AC1928" s="70"/>
      <c r="AD1928" s="70"/>
      <c r="AE1928" s="70"/>
      <c r="AF1928" s="70"/>
      <c r="AG1928" s="70"/>
      <c r="AH1928" s="70"/>
      <c r="AI1928" s="70"/>
      <c r="AJ1928" s="70"/>
      <c r="AK1928" s="70"/>
      <c r="AL1928" s="70">
        <v>7355</v>
      </c>
      <c r="AM1928" s="70">
        <v>5894.2195439999996</v>
      </c>
      <c r="AN1928" s="70">
        <v>7355</v>
      </c>
      <c r="AO1928" s="70">
        <v>5894.2195439999996</v>
      </c>
    </row>
    <row r="1929" spans="1:41" x14ac:dyDescent="0.25">
      <c r="A1929" s="72">
        <v>27540</v>
      </c>
      <c r="B1929" s="70"/>
      <c r="C1929" s="70"/>
      <c r="D1929" s="70"/>
      <c r="E1929" s="70"/>
      <c r="F1929" s="70"/>
      <c r="G1929" s="70"/>
      <c r="H1929" s="70"/>
      <c r="I1929" s="70"/>
      <c r="J1929" s="70"/>
      <c r="K1929" s="70"/>
      <c r="L1929" s="70"/>
      <c r="M1929" s="70"/>
      <c r="N1929" s="70"/>
      <c r="O1929" s="70"/>
      <c r="P1929" s="70"/>
      <c r="Q1929" s="70"/>
      <c r="R1929" s="70"/>
      <c r="S1929" s="70"/>
      <c r="T1929" s="70"/>
      <c r="U1929" s="70"/>
      <c r="V1929" s="70"/>
      <c r="W1929" s="70"/>
      <c r="X1929" s="70"/>
      <c r="Y1929" s="70"/>
      <c r="Z1929" s="70"/>
      <c r="AA1929" s="70"/>
      <c r="AB1929" s="70"/>
      <c r="AC1929" s="70"/>
      <c r="AD1929" s="70"/>
      <c r="AE1929" s="70"/>
      <c r="AF1929" s="70"/>
      <c r="AG1929" s="70"/>
      <c r="AH1929" s="70"/>
      <c r="AI1929" s="70"/>
      <c r="AJ1929" s="70"/>
      <c r="AK1929" s="70"/>
      <c r="AL1929" s="70">
        <v>7157</v>
      </c>
      <c r="AM1929" s="70">
        <v>5672.3826290000006</v>
      </c>
      <c r="AN1929" s="70">
        <v>7157</v>
      </c>
      <c r="AO1929" s="70">
        <v>5672.3826290000006</v>
      </c>
    </row>
    <row r="1930" spans="1:41" x14ac:dyDescent="0.25">
      <c r="A1930" s="72">
        <v>27543</v>
      </c>
      <c r="B1930" s="70"/>
      <c r="C1930" s="70"/>
      <c r="D1930" s="70"/>
      <c r="E1930" s="70"/>
      <c r="F1930" s="70"/>
      <c r="G1930" s="70"/>
      <c r="H1930" s="70"/>
      <c r="I1930" s="70"/>
      <c r="J1930" s="70"/>
      <c r="K1930" s="70"/>
      <c r="L1930" s="70"/>
      <c r="M1930" s="70"/>
      <c r="N1930" s="70"/>
      <c r="O1930" s="70"/>
      <c r="P1930" s="70"/>
      <c r="Q1930" s="70"/>
      <c r="R1930" s="70"/>
      <c r="S1930" s="70"/>
      <c r="T1930" s="70"/>
      <c r="U1930" s="70"/>
      <c r="V1930" s="70"/>
      <c r="W1930" s="70"/>
      <c r="X1930" s="70">
        <v>65262</v>
      </c>
      <c r="Y1930" s="70">
        <v>58607.228516000003</v>
      </c>
      <c r="Z1930" s="70"/>
      <c r="AA1930" s="70"/>
      <c r="AB1930" s="70"/>
      <c r="AC1930" s="70"/>
      <c r="AD1930" s="70"/>
      <c r="AE1930" s="70"/>
      <c r="AF1930" s="70"/>
      <c r="AG1930" s="70"/>
      <c r="AH1930" s="70"/>
      <c r="AI1930" s="70"/>
      <c r="AJ1930" s="70"/>
      <c r="AK1930" s="70"/>
      <c r="AL1930" s="70"/>
      <c r="AM1930" s="70"/>
      <c r="AN1930" s="70">
        <v>65262</v>
      </c>
      <c r="AO1930" s="70">
        <v>58607.228516000003</v>
      </c>
    </row>
    <row r="1931" spans="1:41" x14ac:dyDescent="0.25">
      <c r="A1931" s="72">
        <v>27544</v>
      </c>
      <c r="B1931" s="70"/>
      <c r="C1931" s="70"/>
      <c r="D1931" s="70"/>
      <c r="E1931" s="70"/>
      <c r="F1931" s="70"/>
      <c r="G1931" s="70"/>
      <c r="H1931" s="70"/>
      <c r="I1931" s="70"/>
      <c r="J1931" s="70"/>
      <c r="K1931" s="70"/>
      <c r="L1931" s="70"/>
      <c r="M1931" s="70"/>
      <c r="N1931" s="70"/>
      <c r="O1931" s="70"/>
      <c r="P1931" s="70"/>
      <c r="Q1931" s="70"/>
      <c r="R1931" s="70"/>
      <c r="S1931" s="70"/>
      <c r="T1931" s="70"/>
      <c r="U1931" s="70"/>
      <c r="V1931" s="70"/>
      <c r="W1931" s="70"/>
      <c r="X1931" s="70">
        <v>63736</v>
      </c>
      <c r="Y1931" s="70">
        <v>58454.567872000007</v>
      </c>
      <c r="Z1931" s="70"/>
      <c r="AA1931" s="70"/>
      <c r="AB1931" s="70"/>
      <c r="AC1931" s="70"/>
      <c r="AD1931" s="70"/>
      <c r="AE1931" s="70"/>
      <c r="AF1931" s="70"/>
      <c r="AG1931" s="70"/>
      <c r="AH1931" s="70"/>
      <c r="AI1931" s="70"/>
      <c r="AJ1931" s="70"/>
      <c r="AK1931" s="70"/>
      <c r="AL1931" s="70"/>
      <c r="AM1931" s="70"/>
      <c r="AN1931" s="70">
        <v>63736</v>
      </c>
      <c r="AO1931" s="70">
        <v>58454.567872000007</v>
      </c>
    </row>
    <row r="1932" spans="1:41" x14ac:dyDescent="0.25">
      <c r="A1932" s="72">
        <v>27546</v>
      </c>
      <c r="B1932" s="70"/>
      <c r="C1932" s="70"/>
      <c r="D1932" s="70"/>
      <c r="E1932" s="70"/>
      <c r="F1932" s="70"/>
      <c r="G1932" s="70"/>
      <c r="H1932" s="70"/>
      <c r="I1932" s="70"/>
      <c r="J1932" s="70"/>
      <c r="K1932" s="70"/>
      <c r="L1932" s="70"/>
      <c r="M1932" s="70"/>
      <c r="N1932" s="70"/>
      <c r="O1932" s="70"/>
      <c r="P1932" s="70"/>
      <c r="Q1932" s="70"/>
      <c r="R1932" s="70"/>
      <c r="S1932" s="70"/>
      <c r="T1932" s="70">
        <v>8544</v>
      </c>
      <c r="U1932" s="70">
        <v>9635.532349000001</v>
      </c>
      <c r="V1932" s="70"/>
      <c r="W1932" s="70"/>
      <c r="X1932" s="70"/>
      <c r="Y1932" s="70"/>
      <c r="Z1932" s="70"/>
      <c r="AA1932" s="70"/>
      <c r="AB1932" s="70"/>
      <c r="AC1932" s="70"/>
      <c r="AD1932" s="70"/>
      <c r="AE1932" s="70"/>
      <c r="AF1932" s="70"/>
      <c r="AG1932" s="70"/>
      <c r="AH1932" s="70"/>
      <c r="AI1932" s="70"/>
      <c r="AJ1932" s="70"/>
      <c r="AK1932" s="70"/>
      <c r="AL1932" s="70"/>
      <c r="AM1932" s="70"/>
      <c r="AN1932" s="70">
        <v>8544</v>
      </c>
      <c r="AO1932" s="70">
        <v>9635.532349000001</v>
      </c>
    </row>
    <row r="1933" spans="1:41" x14ac:dyDescent="0.25">
      <c r="A1933" s="72">
        <v>27547</v>
      </c>
      <c r="B1933" s="70">
        <v>4689</v>
      </c>
      <c r="C1933" s="70">
        <v>5556.0380550000009</v>
      </c>
      <c r="D1933" s="70"/>
      <c r="E1933" s="70"/>
      <c r="F1933" s="70"/>
      <c r="G1933" s="70"/>
      <c r="H1933" s="70"/>
      <c r="I1933" s="70"/>
      <c r="J1933" s="70"/>
      <c r="K1933" s="70"/>
      <c r="L1933" s="70"/>
      <c r="M1933" s="70"/>
      <c r="N1933" s="70"/>
      <c r="O1933" s="70"/>
      <c r="P1933" s="70"/>
      <c r="Q1933" s="70"/>
      <c r="R1933" s="70"/>
      <c r="S1933" s="70"/>
      <c r="T1933" s="70"/>
      <c r="U1933" s="70"/>
      <c r="V1933" s="70"/>
      <c r="W1933" s="70"/>
      <c r="X1933" s="70"/>
      <c r="Y1933" s="70"/>
      <c r="Z1933" s="70"/>
      <c r="AA1933" s="70"/>
      <c r="AB1933" s="70"/>
      <c r="AC1933" s="70"/>
      <c r="AD1933" s="70"/>
      <c r="AE1933" s="70"/>
      <c r="AF1933" s="70"/>
      <c r="AG1933" s="70"/>
      <c r="AH1933" s="70"/>
      <c r="AI1933" s="70"/>
      <c r="AJ1933" s="70"/>
      <c r="AK1933" s="70"/>
      <c r="AL1933" s="70"/>
      <c r="AM1933" s="70"/>
      <c r="AN1933" s="70">
        <v>4689</v>
      </c>
      <c r="AO1933" s="70">
        <v>5556.0380550000009</v>
      </c>
    </row>
    <row r="1934" spans="1:41" x14ac:dyDescent="0.25">
      <c r="A1934" s="72">
        <v>27548</v>
      </c>
      <c r="B1934" s="70">
        <v>5030</v>
      </c>
      <c r="C1934" s="70">
        <v>4751.9341089999998</v>
      </c>
      <c r="D1934" s="70"/>
      <c r="E1934" s="70"/>
      <c r="F1934" s="70"/>
      <c r="G1934" s="70"/>
      <c r="H1934" s="70"/>
      <c r="I1934" s="70"/>
      <c r="J1934" s="70"/>
      <c r="K1934" s="70"/>
      <c r="L1934" s="70"/>
      <c r="M1934" s="70"/>
      <c r="N1934" s="70"/>
      <c r="O1934" s="70"/>
      <c r="P1934" s="70"/>
      <c r="Q1934" s="70"/>
      <c r="R1934" s="70"/>
      <c r="S1934" s="70"/>
      <c r="T1934" s="70"/>
      <c r="U1934" s="70"/>
      <c r="V1934" s="70"/>
      <c r="W1934" s="70"/>
      <c r="X1934" s="70"/>
      <c r="Y1934" s="70"/>
      <c r="Z1934" s="70"/>
      <c r="AA1934" s="70"/>
      <c r="AB1934" s="70"/>
      <c r="AC1934" s="70"/>
      <c r="AD1934" s="70"/>
      <c r="AE1934" s="70"/>
      <c r="AF1934" s="70"/>
      <c r="AG1934" s="70"/>
      <c r="AH1934" s="70"/>
      <c r="AI1934" s="70"/>
      <c r="AJ1934" s="70"/>
      <c r="AK1934" s="70"/>
      <c r="AL1934" s="70"/>
      <c r="AM1934" s="70"/>
      <c r="AN1934" s="70">
        <v>5030</v>
      </c>
      <c r="AO1934" s="70">
        <v>4751.9341089999998</v>
      </c>
    </row>
    <row r="1935" spans="1:41" x14ac:dyDescent="0.25">
      <c r="A1935" s="72">
        <v>27551</v>
      </c>
      <c r="B1935" s="70"/>
      <c r="C1935" s="70"/>
      <c r="D1935" s="70"/>
      <c r="E1935" s="70"/>
      <c r="F1935" s="70"/>
      <c r="G1935" s="70"/>
      <c r="H1935" s="70"/>
      <c r="I1935" s="70"/>
      <c r="J1935" s="70"/>
      <c r="K1935" s="70"/>
      <c r="L1935" s="70"/>
      <c r="M1935" s="70"/>
      <c r="N1935" s="70"/>
      <c r="O1935" s="70"/>
      <c r="P1935" s="70"/>
      <c r="Q1935" s="70"/>
      <c r="R1935" s="70"/>
      <c r="S1935" s="70"/>
      <c r="T1935" s="70"/>
      <c r="U1935" s="70"/>
      <c r="V1935" s="70"/>
      <c r="W1935" s="70"/>
      <c r="X1935" s="70"/>
      <c r="Y1935" s="70"/>
      <c r="Z1935" s="70"/>
      <c r="AA1935" s="70"/>
      <c r="AB1935" s="70">
        <v>102178</v>
      </c>
      <c r="AC1935" s="70">
        <v>90671.521240000002</v>
      </c>
      <c r="AD1935" s="70"/>
      <c r="AE1935" s="70"/>
      <c r="AF1935" s="70"/>
      <c r="AG1935" s="70"/>
      <c r="AH1935" s="70"/>
      <c r="AI1935" s="70"/>
      <c r="AJ1935" s="70"/>
      <c r="AK1935" s="70"/>
      <c r="AL1935" s="70"/>
      <c r="AM1935" s="70"/>
      <c r="AN1935" s="70">
        <v>102178</v>
      </c>
      <c r="AO1935" s="70">
        <v>90671.521240000002</v>
      </c>
    </row>
    <row r="1936" spans="1:41" x14ac:dyDescent="0.25">
      <c r="A1936" s="72">
        <v>27555</v>
      </c>
      <c r="B1936" s="70"/>
      <c r="C1936" s="70"/>
      <c r="D1936" s="70"/>
      <c r="E1936" s="70"/>
      <c r="F1936" s="70"/>
      <c r="G1936" s="70"/>
      <c r="H1936" s="70"/>
      <c r="I1936" s="70"/>
      <c r="J1936" s="70"/>
      <c r="K1936" s="70"/>
      <c r="L1936" s="70"/>
      <c r="M1936" s="70"/>
      <c r="N1936" s="70"/>
      <c r="O1936" s="70"/>
      <c r="P1936" s="70"/>
      <c r="Q1936" s="70"/>
      <c r="R1936" s="70"/>
      <c r="S1936" s="70"/>
      <c r="T1936" s="70"/>
      <c r="U1936" s="70"/>
      <c r="V1936" s="70"/>
      <c r="W1936" s="70"/>
      <c r="X1936" s="70"/>
      <c r="Y1936" s="70"/>
      <c r="Z1936" s="70"/>
      <c r="AA1936" s="70"/>
      <c r="AB1936" s="70">
        <v>102480</v>
      </c>
      <c r="AC1936" s="70">
        <v>98641.967774999997</v>
      </c>
      <c r="AD1936" s="70"/>
      <c r="AE1936" s="70"/>
      <c r="AF1936" s="70"/>
      <c r="AG1936" s="70"/>
      <c r="AH1936" s="70"/>
      <c r="AI1936" s="70"/>
      <c r="AJ1936" s="70"/>
      <c r="AK1936" s="70"/>
      <c r="AL1936" s="70"/>
      <c r="AM1936" s="70"/>
      <c r="AN1936" s="70">
        <v>102480</v>
      </c>
      <c r="AO1936" s="70">
        <v>98641.967774999997</v>
      </c>
    </row>
    <row r="1937" spans="1:41" x14ac:dyDescent="0.25">
      <c r="A1937" s="72">
        <v>27563</v>
      </c>
      <c r="B1937" s="70">
        <v>7680</v>
      </c>
      <c r="C1937" s="70">
        <v>5581.4666750000006</v>
      </c>
      <c r="D1937" s="70"/>
      <c r="E1937" s="70"/>
      <c r="F1937" s="70"/>
      <c r="G1937" s="70"/>
      <c r="H1937" s="70"/>
      <c r="I1937" s="70"/>
      <c r="J1937" s="70"/>
      <c r="K1937" s="70"/>
      <c r="L1937" s="70"/>
      <c r="M1937" s="70"/>
      <c r="N1937" s="70"/>
      <c r="O1937" s="70"/>
      <c r="P1937" s="70"/>
      <c r="Q1937" s="70"/>
      <c r="R1937" s="70"/>
      <c r="S1937" s="70"/>
      <c r="T1937" s="70"/>
      <c r="U1937" s="70"/>
      <c r="V1937" s="70"/>
      <c r="W1937" s="70"/>
      <c r="X1937" s="70"/>
      <c r="Y1937" s="70"/>
      <c r="Z1937" s="70"/>
      <c r="AA1937" s="70"/>
      <c r="AB1937" s="70"/>
      <c r="AC1937" s="70"/>
      <c r="AD1937" s="70"/>
      <c r="AE1937" s="70"/>
      <c r="AF1937" s="70"/>
      <c r="AG1937" s="70"/>
      <c r="AH1937" s="70"/>
      <c r="AI1937" s="70"/>
      <c r="AJ1937" s="70"/>
      <c r="AK1937" s="70"/>
      <c r="AL1937" s="70"/>
      <c r="AM1937" s="70"/>
      <c r="AN1937" s="70">
        <v>7680</v>
      </c>
      <c r="AO1937" s="70">
        <v>5581.4666750000006</v>
      </c>
    </row>
    <row r="1938" spans="1:41" x14ac:dyDescent="0.25">
      <c r="A1938" s="72">
        <v>27571</v>
      </c>
      <c r="B1938" s="70"/>
      <c r="C1938" s="70"/>
      <c r="D1938" s="70"/>
      <c r="E1938" s="70"/>
      <c r="F1938" s="70"/>
      <c r="G1938" s="70"/>
      <c r="H1938" s="70"/>
      <c r="I1938" s="70"/>
      <c r="J1938" s="70"/>
      <c r="K1938" s="70"/>
      <c r="L1938" s="70"/>
      <c r="M1938" s="70"/>
      <c r="N1938" s="70"/>
      <c r="O1938" s="70"/>
      <c r="P1938" s="70"/>
      <c r="Q1938" s="70"/>
      <c r="R1938" s="70"/>
      <c r="S1938" s="70"/>
      <c r="T1938" s="70"/>
      <c r="U1938" s="70"/>
      <c r="V1938" s="70"/>
      <c r="W1938" s="70"/>
      <c r="X1938" s="70"/>
      <c r="Y1938" s="70"/>
      <c r="Z1938" s="70"/>
      <c r="AA1938" s="70"/>
      <c r="AB1938" s="70">
        <v>3281</v>
      </c>
      <c r="AC1938" s="70">
        <v>251.94029199999997</v>
      </c>
      <c r="AD1938" s="70"/>
      <c r="AE1938" s="70"/>
      <c r="AF1938" s="70"/>
      <c r="AG1938" s="70"/>
      <c r="AH1938" s="70"/>
      <c r="AI1938" s="70"/>
      <c r="AJ1938" s="70"/>
      <c r="AK1938" s="70"/>
      <c r="AL1938" s="70"/>
      <c r="AM1938" s="70"/>
      <c r="AN1938" s="70">
        <v>3281</v>
      </c>
      <c r="AO1938" s="70">
        <v>251.94029199999997</v>
      </c>
    </row>
    <row r="1939" spans="1:41" x14ac:dyDescent="0.25">
      <c r="A1939" s="72">
        <v>27576</v>
      </c>
      <c r="B1939" s="70"/>
      <c r="C1939" s="70"/>
      <c r="D1939" s="70"/>
      <c r="E1939" s="70"/>
      <c r="F1939" s="70"/>
      <c r="G1939" s="70"/>
      <c r="H1939" s="70"/>
      <c r="I1939" s="70"/>
      <c r="J1939" s="70"/>
      <c r="K1939" s="70"/>
      <c r="L1939" s="70"/>
      <c r="M1939" s="70"/>
      <c r="N1939" s="70"/>
      <c r="O1939" s="70"/>
      <c r="P1939" s="70"/>
      <c r="Q1939" s="70"/>
      <c r="R1939" s="70"/>
      <c r="S1939" s="70"/>
      <c r="T1939" s="70"/>
      <c r="U1939" s="70"/>
      <c r="V1939" s="70"/>
      <c r="W1939" s="70"/>
      <c r="X1939" s="70"/>
      <c r="Y1939" s="70"/>
      <c r="Z1939" s="70"/>
      <c r="AA1939" s="70"/>
      <c r="AB1939" s="70">
        <v>18589</v>
      </c>
      <c r="AC1939" s="70">
        <v>16085.133422999999</v>
      </c>
      <c r="AD1939" s="70"/>
      <c r="AE1939" s="70"/>
      <c r="AF1939" s="70"/>
      <c r="AG1939" s="70"/>
      <c r="AH1939" s="70"/>
      <c r="AI1939" s="70"/>
      <c r="AJ1939" s="70"/>
      <c r="AK1939" s="70"/>
      <c r="AL1939" s="70"/>
      <c r="AM1939" s="70"/>
      <c r="AN1939" s="70">
        <v>18589</v>
      </c>
      <c r="AO1939" s="70">
        <v>16085.133422999999</v>
      </c>
    </row>
    <row r="1940" spans="1:41" x14ac:dyDescent="0.25">
      <c r="A1940" s="72">
        <v>27578</v>
      </c>
      <c r="B1940" s="70"/>
      <c r="C1940" s="70"/>
      <c r="D1940" s="70"/>
      <c r="E1940" s="70"/>
      <c r="F1940" s="70"/>
      <c r="G1940" s="70"/>
      <c r="H1940" s="70"/>
      <c r="I1940" s="70"/>
      <c r="J1940" s="70"/>
      <c r="K1940" s="70"/>
      <c r="L1940" s="70"/>
      <c r="M1940" s="70"/>
      <c r="N1940" s="70"/>
      <c r="O1940" s="70"/>
      <c r="P1940" s="70"/>
      <c r="Q1940" s="70"/>
      <c r="R1940" s="70"/>
      <c r="S1940" s="70"/>
      <c r="T1940" s="70"/>
      <c r="U1940" s="70"/>
      <c r="V1940" s="70"/>
      <c r="W1940" s="70"/>
      <c r="X1940" s="70"/>
      <c r="Y1940" s="70"/>
      <c r="Z1940" s="70"/>
      <c r="AA1940" s="70"/>
      <c r="AB1940" s="70">
        <v>80382</v>
      </c>
      <c r="AC1940" s="70">
        <v>94474.618164999993</v>
      </c>
      <c r="AD1940" s="70"/>
      <c r="AE1940" s="70"/>
      <c r="AF1940" s="70"/>
      <c r="AG1940" s="70"/>
      <c r="AH1940" s="70"/>
      <c r="AI1940" s="70"/>
      <c r="AJ1940" s="70"/>
      <c r="AK1940" s="70"/>
      <c r="AL1940" s="70"/>
      <c r="AM1940" s="70"/>
      <c r="AN1940" s="70">
        <v>80382</v>
      </c>
      <c r="AO1940" s="70">
        <v>94474.618164999993</v>
      </c>
    </row>
    <row r="1941" spans="1:41" x14ac:dyDescent="0.25">
      <c r="A1941" s="72">
        <v>27580</v>
      </c>
      <c r="B1941" s="70"/>
      <c r="C1941" s="70"/>
      <c r="D1941" s="70"/>
      <c r="E1941" s="70"/>
      <c r="F1941" s="70"/>
      <c r="G1941" s="70"/>
      <c r="H1941" s="70"/>
      <c r="I1941" s="70"/>
      <c r="J1941" s="70"/>
      <c r="K1941" s="70"/>
      <c r="L1941" s="70"/>
      <c r="M1941" s="70"/>
      <c r="N1941" s="70"/>
      <c r="O1941" s="70"/>
      <c r="P1941" s="70"/>
      <c r="Q1941" s="70"/>
      <c r="R1941" s="70"/>
      <c r="S1941" s="70"/>
      <c r="T1941" s="70"/>
      <c r="U1941" s="70"/>
      <c r="V1941" s="70"/>
      <c r="W1941" s="70"/>
      <c r="X1941" s="70"/>
      <c r="Y1941" s="70"/>
      <c r="Z1941" s="70"/>
      <c r="AA1941" s="70"/>
      <c r="AB1941" s="70">
        <v>6731</v>
      </c>
      <c r="AC1941" s="70">
        <v>9586.1229860000003</v>
      </c>
      <c r="AD1941" s="70"/>
      <c r="AE1941" s="70"/>
      <c r="AF1941" s="70"/>
      <c r="AG1941" s="70"/>
      <c r="AH1941" s="70"/>
      <c r="AI1941" s="70"/>
      <c r="AJ1941" s="70"/>
      <c r="AK1941" s="70"/>
      <c r="AL1941" s="70"/>
      <c r="AM1941" s="70"/>
      <c r="AN1941" s="70">
        <v>6731</v>
      </c>
      <c r="AO1941" s="70">
        <v>9586.1229860000003</v>
      </c>
    </row>
    <row r="1942" spans="1:41" x14ac:dyDescent="0.25">
      <c r="A1942" s="72">
        <v>27585</v>
      </c>
      <c r="B1942" s="70"/>
      <c r="C1942" s="70"/>
      <c r="D1942" s="70"/>
      <c r="E1942" s="70"/>
      <c r="F1942" s="70"/>
      <c r="G1942" s="70"/>
      <c r="H1942" s="70"/>
      <c r="I1942" s="70"/>
      <c r="J1942" s="70"/>
      <c r="K1942" s="70"/>
      <c r="L1942" s="70"/>
      <c r="M1942" s="70"/>
      <c r="N1942" s="70"/>
      <c r="O1942" s="70"/>
      <c r="P1942" s="70"/>
      <c r="Q1942" s="70"/>
      <c r="R1942" s="70"/>
      <c r="S1942" s="70"/>
      <c r="T1942" s="70"/>
      <c r="U1942" s="70"/>
      <c r="V1942" s="70"/>
      <c r="W1942" s="70"/>
      <c r="X1942" s="70"/>
      <c r="Y1942" s="70"/>
      <c r="Z1942" s="70"/>
      <c r="AA1942" s="70"/>
      <c r="AB1942" s="70">
        <v>9301</v>
      </c>
      <c r="AC1942" s="70">
        <v>14116.334412</v>
      </c>
      <c r="AD1942" s="70"/>
      <c r="AE1942" s="70"/>
      <c r="AF1942" s="70"/>
      <c r="AG1942" s="70"/>
      <c r="AH1942" s="70"/>
      <c r="AI1942" s="70"/>
      <c r="AJ1942" s="70"/>
      <c r="AK1942" s="70"/>
      <c r="AL1942" s="70"/>
      <c r="AM1942" s="70"/>
      <c r="AN1942" s="70">
        <v>9301</v>
      </c>
      <c r="AO1942" s="70">
        <v>14116.334412</v>
      </c>
    </row>
    <row r="1943" spans="1:41" x14ac:dyDescent="0.25">
      <c r="A1943" s="72">
        <v>27588</v>
      </c>
      <c r="B1943" s="70"/>
      <c r="C1943" s="70"/>
      <c r="D1943" s="70"/>
      <c r="E1943" s="70"/>
      <c r="F1943" s="70"/>
      <c r="G1943" s="70"/>
      <c r="H1943" s="70"/>
      <c r="I1943" s="70"/>
      <c r="J1943" s="70"/>
      <c r="K1943" s="70"/>
      <c r="L1943" s="70"/>
      <c r="M1943" s="70"/>
      <c r="N1943" s="70"/>
      <c r="O1943" s="70"/>
      <c r="P1943" s="70"/>
      <c r="Q1943" s="70"/>
      <c r="R1943" s="70"/>
      <c r="S1943" s="70"/>
      <c r="T1943" s="70">
        <v>5129</v>
      </c>
      <c r="U1943" s="70">
        <v>4879.5943449999995</v>
      </c>
      <c r="V1943" s="70"/>
      <c r="W1943" s="70"/>
      <c r="X1943" s="70"/>
      <c r="Y1943" s="70"/>
      <c r="Z1943" s="70"/>
      <c r="AA1943" s="70"/>
      <c r="AB1943" s="70"/>
      <c r="AC1943" s="70"/>
      <c r="AD1943" s="70"/>
      <c r="AE1943" s="70"/>
      <c r="AF1943" s="70"/>
      <c r="AG1943" s="70"/>
      <c r="AH1943" s="70"/>
      <c r="AI1943" s="70"/>
      <c r="AJ1943" s="70"/>
      <c r="AK1943" s="70"/>
      <c r="AL1943" s="70"/>
      <c r="AM1943" s="70"/>
      <c r="AN1943" s="70">
        <v>5129</v>
      </c>
      <c r="AO1943" s="70">
        <v>4879.5943449999995</v>
      </c>
    </row>
    <row r="1944" spans="1:41" x14ac:dyDescent="0.25">
      <c r="A1944" s="72">
        <v>27597</v>
      </c>
      <c r="B1944" s="70"/>
      <c r="C1944" s="70"/>
      <c r="D1944" s="70"/>
      <c r="E1944" s="70"/>
      <c r="F1944" s="70"/>
      <c r="G1944" s="70"/>
      <c r="H1944" s="70"/>
      <c r="I1944" s="70"/>
      <c r="J1944" s="70"/>
      <c r="K1944" s="70"/>
      <c r="L1944" s="70"/>
      <c r="M1944" s="70"/>
      <c r="N1944" s="70"/>
      <c r="O1944" s="70"/>
      <c r="P1944" s="70"/>
      <c r="Q1944" s="70"/>
      <c r="R1944" s="70"/>
      <c r="S1944" s="70"/>
      <c r="T1944" s="70"/>
      <c r="U1944" s="70"/>
      <c r="V1944" s="70"/>
      <c r="W1944" s="70"/>
      <c r="X1944" s="70"/>
      <c r="Y1944" s="70"/>
      <c r="Z1944" s="70"/>
      <c r="AA1944" s="70"/>
      <c r="AB1944" s="70"/>
      <c r="AC1944" s="70"/>
      <c r="AD1944" s="70"/>
      <c r="AE1944" s="70"/>
      <c r="AF1944" s="70"/>
      <c r="AG1944" s="70"/>
      <c r="AH1944" s="70"/>
      <c r="AI1944" s="70"/>
      <c r="AJ1944" s="70"/>
      <c r="AK1944" s="70"/>
      <c r="AL1944" s="70">
        <v>63067</v>
      </c>
      <c r="AM1944" s="70">
        <v>59866.968995000003</v>
      </c>
      <c r="AN1944" s="70">
        <v>63067</v>
      </c>
      <c r="AO1944" s="70">
        <v>59866.968995000003</v>
      </c>
    </row>
    <row r="1945" spans="1:41" x14ac:dyDescent="0.25">
      <c r="A1945" s="72">
        <v>27598</v>
      </c>
      <c r="B1945" s="70"/>
      <c r="C1945" s="70"/>
      <c r="D1945" s="70"/>
      <c r="E1945" s="70"/>
      <c r="F1945" s="70"/>
      <c r="G1945" s="70"/>
      <c r="H1945" s="70"/>
      <c r="I1945" s="70"/>
      <c r="J1945" s="70"/>
      <c r="K1945" s="70"/>
      <c r="L1945" s="70"/>
      <c r="M1945" s="70"/>
      <c r="N1945" s="70"/>
      <c r="O1945" s="70"/>
      <c r="P1945" s="70"/>
      <c r="Q1945" s="70"/>
      <c r="R1945" s="70"/>
      <c r="S1945" s="70"/>
      <c r="T1945" s="70"/>
      <c r="U1945" s="70"/>
      <c r="V1945" s="70"/>
      <c r="W1945" s="70"/>
      <c r="X1945" s="70"/>
      <c r="Y1945" s="70"/>
      <c r="Z1945" s="70"/>
      <c r="AA1945" s="70"/>
      <c r="AB1945" s="70"/>
      <c r="AC1945" s="70"/>
      <c r="AD1945" s="70"/>
      <c r="AE1945" s="70"/>
      <c r="AF1945" s="70"/>
      <c r="AG1945" s="70"/>
      <c r="AH1945" s="70"/>
      <c r="AI1945" s="70"/>
      <c r="AJ1945" s="70"/>
      <c r="AK1945" s="70"/>
      <c r="AL1945" s="70">
        <v>54384</v>
      </c>
      <c r="AM1945" s="70">
        <v>61192.651853999989</v>
      </c>
      <c r="AN1945" s="70">
        <v>54384</v>
      </c>
      <c r="AO1945" s="70">
        <v>61192.651853999989</v>
      </c>
    </row>
    <row r="1946" spans="1:41" x14ac:dyDescent="0.25">
      <c r="A1946" s="72">
        <v>27600</v>
      </c>
      <c r="B1946" s="70"/>
      <c r="C1946" s="70"/>
      <c r="D1946" s="70"/>
      <c r="E1946" s="70"/>
      <c r="F1946" s="70"/>
      <c r="G1946" s="70"/>
      <c r="H1946" s="70"/>
      <c r="I1946" s="70"/>
      <c r="J1946" s="70"/>
      <c r="K1946" s="70"/>
      <c r="L1946" s="70"/>
      <c r="M1946" s="70"/>
      <c r="N1946" s="70"/>
      <c r="O1946" s="70"/>
      <c r="P1946" s="70"/>
      <c r="Q1946" s="70"/>
      <c r="R1946" s="70"/>
      <c r="S1946" s="70"/>
      <c r="T1946" s="70"/>
      <c r="U1946" s="70"/>
      <c r="V1946" s="70"/>
      <c r="W1946" s="70"/>
      <c r="X1946" s="70"/>
      <c r="Y1946" s="70"/>
      <c r="Z1946" s="70"/>
      <c r="AA1946" s="70"/>
      <c r="AB1946" s="70">
        <v>93303</v>
      </c>
      <c r="AC1946" s="70">
        <v>84684.650878</v>
      </c>
      <c r="AD1946" s="70"/>
      <c r="AE1946" s="70"/>
      <c r="AF1946" s="70"/>
      <c r="AG1946" s="70"/>
      <c r="AH1946" s="70"/>
      <c r="AI1946" s="70"/>
      <c r="AJ1946" s="70"/>
      <c r="AK1946" s="70"/>
      <c r="AL1946" s="70"/>
      <c r="AM1946" s="70"/>
      <c r="AN1946" s="70">
        <v>93303</v>
      </c>
      <c r="AO1946" s="70">
        <v>84684.650878</v>
      </c>
    </row>
    <row r="1947" spans="1:41" x14ac:dyDescent="0.25">
      <c r="A1947" s="72">
        <v>27603</v>
      </c>
      <c r="B1947" s="70"/>
      <c r="C1947" s="70"/>
      <c r="D1947" s="70"/>
      <c r="E1947" s="70"/>
      <c r="F1947" s="70"/>
      <c r="G1947" s="70"/>
      <c r="H1947" s="70"/>
      <c r="I1947" s="70"/>
      <c r="J1947" s="70"/>
      <c r="K1947" s="70"/>
      <c r="L1947" s="70"/>
      <c r="M1947" s="70"/>
      <c r="N1947" s="70"/>
      <c r="O1947" s="70"/>
      <c r="P1947" s="70"/>
      <c r="Q1947" s="70"/>
      <c r="R1947" s="70"/>
      <c r="S1947" s="70"/>
      <c r="T1947" s="70"/>
      <c r="U1947" s="70"/>
      <c r="V1947" s="70"/>
      <c r="W1947" s="70"/>
      <c r="X1947" s="70"/>
      <c r="Y1947" s="70"/>
      <c r="Z1947" s="70"/>
      <c r="AA1947" s="70"/>
      <c r="AB1947" s="70">
        <v>100852</v>
      </c>
      <c r="AC1947" s="70">
        <v>94377.211425999994</v>
      </c>
      <c r="AD1947" s="70"/>
      <c r="AE1947" s="70"/>
      <c r="AF1947" s="70"/>
      <c r="AG1947" s="70"/>
      <c r="AH1947" s="70"/>
      <c r="AI1947" s="70"/>
      <c r="AJ1947" s="70"/>
      <c r="AK1947" s="70"/>
      <c r="AL1947" s="70"/>
      <c r="AM1947" s="70"/>
      <c r="AN1947" s="70">
        <v>100852</v>
      </c>
      <c r="AO1947" s="70">
        <v>94377.211425999994</v>
      </c>
    </row>
    <row r="1948" spans="1:41" x14ac:dyDescent="0.25">
      <c r="A1948" s="72">
        <v>27605</v>
      </c>
      <c r="B1948" s="70"/>
      <c r="C1948" s="70"/>
      <c r="D1948" s="70"/>
      <c r="E1948" s="70"/>
      <c r="F1948" s="70"/>
      <c r="G1948" s="70"/>
      <c r="H1948" s="70"/>
      <c r="I1948" s="70"/>
      <c r="J1948" s="70"/>
      <c r="K1948" s="70"/>
      <c r="L1948" s="70"/>
      <c r="M1948" s="70"/>
      <c r="N1948" s="70"/>
      <c r="O1948" s="70"/>
      <c r="P1948" s="70"/>
      <c r="Q1948" s="70"/>
      <c r="R1948" s="70"/>
      <c r="S1948" s="70"/>
      <c r="T1948" s="70"/>
      <c r="U1948" s="70"/>
      <c r="V1948" s="70"/>
      <c r="W1948" s="70"/>
      <c r="X1948" s="70"/>
      <c r="Y1948" s="70"/>
      <c r="Z1948" s="70"/>
      <c r="AA1948" s="70"/>
      <c r="AB1948" s="70">
        <v>102178</v>
      </c>
      <c r="AC1948" s="70">
        <v>98641.967774999997</v>
      </c>
      <c r="AD1948" s="70"/>
      <c r="AE1948" s="70"/>
      <c r="AF1948" s="70"/>
      <c r="AG1948" s="70"/>
      <c r="AH1948" s="70"/>
      <c r="AI1948" s="70"/>
      <c r="AJ1948" s="70"/>
      <c r="AK1948" s="70"/>
      <c r="AL1948" s="70"/>
      <c r="AM1948" s="70"/>
      <c r="AN1948" s="70">
        <v>102178</v>
      </c>
      <c r="AO1948" s="70">
        <v>98641.967774999997</v>
      </c>
    </row>
    <row r="1949" spans="1:41" x14ac:dyDescent="0.25">
      <c r="A1949" s="72">
        <v>27607</v>
      </c>
      <c r="B1949" s="70"/>
      <c r="C1949" s="70"/>
      <c r="D1949" s="70"/>
      <c r="E1949" s="70"/>
      <c r="F1949" s="70"/>
      <c r="G1949" s="70"/>
      <c r="H1949" s="70"/>
      <c r="I1949" s="70"/>
      <c r="J1949" s="70"/>
      <c r="K1949" s="70"/>
      <c r="L1949" s="70"/>
      <c r="M1949" s="70"/>
      <c r="N1949" s="70"/>
      <c r="O1949" s="70"/>
      <c r="P1949" s="70"/>
      <c r="Q1949" s="70"/>
      <c r="R1949" s="70"/>
      <c r="S1949" s="70"/>
      <c r="T1949" s="70"/>
      <c r="U1949" s="70"/>
      <c r="V1949" s="70"/>
      <c r="W1949" s="70"/>
      <c r="X1949" s="70"/>
      <c r="Y1949" s="70"/>
      <c r="Z1949" s="70"/>
      <c r="AA1949" s="70"/>
      <c r="AB1949" s="70">
        <v>69995</v>
      </c>
      <c r="AC1949" s="70">
        <v>61888.104980999997</v>
      </c>
      <c r="AD1949" s="70"/>
      <c r="AE1949" s="70"/>
      <c r="AF1949" s="70"/>
      <c r="AG1949" s="70"/>
      <c r="AH1949" s="70"/>
      <c r="AI1949" s="70"/>
      <c r="AJ1949" s="70"/>
      <c r="AK1949" s="70"/>
      <c r="AL1949" s="70"/>
      <c r="AM1949" s="70"/>
      <c r="AN1949" s="70">
        <v>69995</v>
      </c>
      <c r="AO1949" s="70">
        <v>61888.104980999997</v>
      </c>
    </row>
    <row r="1950" spans="1:41" x14ac:dyDescent="0.25">
      <c r="A1950" s="72">
        <v>27611</v>
      </c>
      <c r="B1950" s="70"/>
      <c r="C1950" s="70"/>
      <c r="D1950" s="70">
        <v>13241</v>
      </c>
      <c r="E1950" s="70">
        <v>10358.512054000001</v>
      </c>
      <c r="F1950" s="70"/>
      <c r="G1950" s="70"/>
      <c r="H1950" s="70"/>
      <c r="I1950" s="70"/>
      <c r="J1950" s="70"/>
      <c r="K1950" s="70"/>
      <c r="L1950" s="70"/>
      <c r="M1950" s="70"/>
      <c r="N1950" s="70"/>
      <c r="O1950" s="70"/>
      <c r="P1950" s="70"/>
      <c r="Q1950" s="70"/>
      <c r="R1950" s="70"/>
      <c r="S1950" s="70"/>
      <c r="T1950" s="70"/>
      <c r="U1950" s="70"/>
      <c r="V1950" s="70"/>
      <c r="W1950" s="70"/>
      <c r="X1950" s="70"/>
      <c r="Y1950" s="70"/>
      <c r="Z1950" s="70"/>
      <c r="AA1950" s="70"/>
      <c r="AB1950" s="70"/>
      <c r="AC1950" s="70"/>
      <c r="AD1950" s="70"/>
      <c r="AE1950" s="70"/>
      <c r="AF1950" s="70"/>
      <c r="AG1950" s="70"/>
      <c r="AH1950" s="70"/>
      <c r="AI1950" s="70"/>
      <c r="AJ1950" s="70"/>
      <c r="AK1950" s="70"/>
      <c r="AL1950" s="70"/>
      <c r="AM1950" s="70"/>
      <c r="AN1950" s="70">
        <v>13241</v>
      </c>
      <c r="AO1950" s="70">
        <v>10358.512054000001</v>
      </c>
    </row>
    <row r="1951" spans="1:41" x14ac:dyDescent="0.25">
      <c r="A1951" s="72">
        <v>27614</v>
      </c>
      <c r="B1951" s="70"/>
      <c r="C1951" s="70"/>
      <c r="D1951" s="70"/>
      <c r="E1951" s="70"/>
      <c r="F1951" s="70"/>
      <c r="G1951" s="70"/>
      <c r="H1951" s="70"/>
      <c r="I1951" s="70"/>
      <c r="J1951" s="70"/>
      <c r="K1951" s="70"/>
      <c r="L1951" s="70"/>
      <c r="M1951" s="70"/>
      <c r="N1951" s="70"/>
      <c r="O1951" s="70"/>
      <c r="P1951" s="70"/>
      <c r="Q1951" s="70"/>
      <c r="R1951" s="70"/>
      <c r="S1951" s="70"/>
      <c r="T1951" s="70"/>
      <c r="U1951" s="70"/>
      <c r="V1951" s="70"/>
      <c r="W1951" s="70"/>
      <c r="X1951" s="70"/>
      <c r="Y1951" s="70"/>
      <c r="Z1951" s="70"/>
      <c r="AA1951" s="70"/>
      <c r="AB1951" s="70">
        <v>85967</v>
      </c>
      <c r="AC1951" s="70">
        <v>92043.354980000004</v>
      </c>
      <c r="AD1951" s="70"/>
      <c r="AE1951" s="70"/>
      <c r="AF1951" s="70"/>
      <c r="AG1951" s="70"/>
      <c r="AH1951" s="70"/>
      <c r="AI1951" s="70"/>
      <c r="AJ1951" s="70"/>
      <c r="AK1951" s="70"/>
      <c r="AL1951" s="70"/>
      <c r="AM1951" s="70"/>
      <c r="AN1951" s="70">
        <v>85967</v>
      </c>
      <c r="AO1951" s="70">
        <v>92043.354980000004</v>
      </c>
    </row>
    <row r="1952" spans="1:41" x14ac:dyDescent="0.25">
      <c r="A1952" s="72">
        <v>27637</v>
      </c>
      <c r="B1952" s="70"/>
      <c r="C1952" s="70"/>
      <c r="D1952" s="70"/>
      <c r="E1952" s="70"/>
      <c r="F1952" s="70"/>
      <c r="G1952" s="70"/>
      <c r="H1952" s="70"/>
      <c r="I1952" s="70"/>
      <c r="J1952" s="70"/>
      <c r="K1952" s="70"/>
      <c r="L1952" s="70"/>
      <c r="M1952" s="70"/>
      <c r="N1952" s="70"/>
      <c r="O1952" s="70"/>
      <c r="P1952" s="70"/>
      <c r="Q1952" s="70"/>
      <c r="R1952" s="70"/>
      <c r="S1952" s="70"/>
      <c r="T1952" s="70"/>
      <c r="U1952" s="70"/>
      <c r="V1952" s="70"/>
      <c r="W1952" s="70"/>
      <c r="X1952" s="70"/>
      <c r="Y1952" s="70"/>
      <c r="Z1952" s="70"/>
      <c r="AA1952" s="70"/>
      <c r="AB1952" s="70">
        <v>5303</v>
      </c>
      <c r="AC1952" s="70">
        <v>6667.4310150000001</v>
      </c>
      <c r="AD1952" s="70"/>
      <c r="AE1952" s="70"/>
      <c r="AF1952" s="70"/>
      <c r="AG1952" s="70"/>
      <c r="AH1952" s="70"/>
      <c r="AI1952" s="70"/>
      <c r="AJ1952" s="70"/>
      <c r="AK1952" s="70"/>
      <c r="AL1952" s="70"/>
      <c r="AM1952" s="70"/>
      <c r="AN1952" s="70">
        <v>5303</v>
      </c>
      <c r="AO1952" s="70">
        <v>6667.4310150000001</v>
      </c>
    </row>
    <row r="1953" spans="1:41" x14ac:dyDescent="0.25">
      <c r="A1953" s="72">
        <v>27694</v>
      </c>
      <c r="B1953" s="70"/>
      <c r="C1953" s="70"/>
      <c r="D1953" s="70"/>
      <c r="E1953" s="70"/>
      <c r="F1953" s="70"/>
      <c r="G1953" s="70"/>
      <c r="H1953" s="70"/>
      <c r="I1953" s="70"/>
      <c r="J1953" s="70"/>
      <c r="K1953" s="70"/>
      <c r="L1953" s="70"/>
      <c r="M1953" s="70"/>
      <c r="N1953" s="70"/>
      <c r="O1953" s="70"/>
      <c r="P1953" s="70"/>
      <c r="Q1953" s="70"/>
      <c r="R1953" s="70"/>
      <c r="S1953" s="70"/>
      <c r="T1953" s="70"/>
      <c r="U1953" s="70"/>
      <c r="V1953" s="70"/>
      <c r="W1953" s="70"/>
      <c r="X1953" s="70"/>
      <c r="Y1953" s="70"/>
      <c r="Z1953" s="70"/>
      <c r="AA1953" s="70"/>
      <c r="AB1953" s="70">
        <v>21018</v>
      </c>
      <c r="AC1953" s="70">
        <v>15189.066527999999</v>
      </c>
      <c r="AD1953" s="70"/>
      <c r="AE1953" s="70"/>
      <c r="AF1953" s="70"/>
      <c r="AG1953" s="70"/>
      <c r="AH1953" s="70"/>
      <c r="AI1953" s="70"/>
      <c r="AJ1953" s="70"/>
      <c r="AK1953" s="70"/>
      <c r="AL1953" s="70"/>
      <c r="AM1953" s="70"/>
      <c r="AN1953" s="70">
        <v>21018</v>
      </c>
      <c r="AO1953" s="70">
        <v>15189.066527999999</v>
      </c>
    </row>
    <row r="1954" spans="1:41" x14ac:dyDescent="0.25">
      <c r="A1954" s="72">
        <v>27716</v>
      </c>
      <c r="B1954" s="70"/>
      <c r="C1954" s="70"/>
      <c r="D1954" s="70"/>
      <c r="E1954" s="70"/>
      <c r="F1954" s="70"/>
      <c r="G1954" s="70"/>
      <c r="H1954" s="70"/>
      <c r="I1954" s="70"/>
      <c r="J1954" s="70"/>
      <c r="K1954" s="70"/>
      <c r="L1954" s="70"/>
      <c r="M1954" s="70"/>
      <c r="N1954" s="70"/>
      <c r="O1954" s="70"/>
      <c r="P1954" s="70"/>
      <c r="Q1954" s="70"/>
      <c r="R1954" s="70"/>
      <c r="S1954" s="70"/>
      <c r="T1954" s="70"/>
      <c r="U1954" s="70"/>
      <c r="V1954" s="70"/>
      <c r="W1954" s="70"/>
      <c r="X1954" s="70"/>
      <c r="Y1954" s="70"/>
      <c r="Z1954" s="70"/>
      <c r="AA1954" s="70"/>
      <c r="AB1954" s="70">
        <v>31877</v>
      </c>
      <c r="AC1954" s="70">
        <v>36830.992432999999</v>
      </c>
      <c r="AD1954" s="70"/>
      <c r="AE1954" s="70"/>
      <c r="AF1954" s="70"/>
      <c r="AG1954" s="70"/>
      <c r="AH1954" s="70"/>
      <c r="AI1954" s="70"/>
      <c r="AJ1954" s="70"/>
      <c r="AK1954" s="70"/>
      <c r="AL1954" s="70"/>
      <c r="AM1954" s="70"/>
      <c r="AN1954" s="70">
        <v>31877</v>
      </c>
      <c r="AO1954" s="70">
        <v>36830.992432999999</v>
      </c>
    </row>
    <row r="1955" spans="1:41" x14ac:dyDescent="0.25">
      <c r="A1955" s="72">
        <v>27719</v>
      </c>
      <c r="B1955" s="70"/>
      <c r="C1955" s="70"/>
      <c r="D1955" s="70"/>
      <c r="E1955" s="70"/>
      <c r="F1955" s="70"/>
      <c r="G1955" s="70"/>
      <c r="H1955" s="70"/>
      <c r="I1955" s="70"/>
      <c r="J1955" s="70"/>
      <c r="K1955" s="70"/>
      <c r="L1955" s="70"/>
      <c r="M1955" s="70"/>
      <c r="N1955" s="70"/>
      <c r="O1955" s="70"/>
      <c r="P1955" s="70"/>
      <c r="Q1955" s="70"/>
      <c r="R1955" s="70"/>
      <c r="S1955" s="70"/>
      <c r="T1955" s="70"/>
      <c r="U1955" s="70"/>
      <c r="V1955" s="70"/>
      <c r="W1955" s="70"/>
      <c r="X1955" s="70"/>
      <c r="Y1955" s="70"/>
      <c r="Z1955" s="70"/>
      <c r="AA1955" s="70"/>
      <c r="AB1955" s="70">
        <v>53469</v>
      </c>
      <c r="AC1955" s="70">
        <v>44290.231444999998</v>
      </c>
      <c r="AD1955" s="70"/>
      <c r="AE1955" s="70"/>
      <c r="AF1955" s="70"/>
      <c r="AG1955" s="70"/>
      <c r="AH1955" s="70"/>
      <c r="AI1955" s="70"/>
      <c r="AJ1955" s="70"/>
      <c r="AK1955" s="70"/>
      <c r="AL1955" s="70"/>
      <c r="AM1955" s="70"/>
      <c r="AN1955" s="70">
        <v>53469</v>
      </c>
      <c r="AO1955" s="70">
        <v>44290.231444999998</v>
      </c>
    </row>
    <row r="1956" spans="1:41" x14ac:dyDescent="0.25">
      <c r="A1956" s="72">
        <v>27720</v>
      </c>
      <c r="B1956" s="70"/>
      <c r="C1956" s="70"/>
      <c r="D1956" s="70"/>
      <c r="E1956" s="70"/>
      <c r="F1956" s="70"/>
      <c r="G1956" s="70"/>
      <c r="H1956" s="70"/>
      <c r="I1956" s="70"/>
      <c r="J1956" s="70"/>
      <c r="K1956" s="70"/>
      <c r="L1956" s="70"/>
      <c r="M1956" s="70"/>
      <c r="N1956" s="70"/>
      <c r="O1956" s="70"/>
      <c r="P1956" s="70"/>
      <c r="Q1956" s="70"/>
      <c r="R1956" s="70"/>
      <c r="S1956" s="70"/>
      <c r="T1956" s="70"/>
      <c r="U1956" s="70"/>
      <c r="V1956" s="70"/>
      <c r="W1956" s="70"/>
      <c r="X1956" s="70"/>
      <c r="Y1956" s="70"/>
      <c r="Z1956" s="70"/>
      <c r="AA1956" s="70"/>
      <c r="AB1956" s="70">
        <v>31643</v>
      </c>
      <c r="AC1956" s="70">
        <v>42740.978515000003</v>
      </c>
      <c r="AD1956" s="70"/>
      <c r="AE1956" s="70"/>
      <c r="AF1956" s="70"/>
      <c r="AG1956" s="70"/>
      <c r="AH1956" s="70"/>
      <c r="AI1956" s="70"/>
      <c r="AJ1956" s="70"/>
      <c r="AK1956" s="70"/>
      <c r="AL1956" s="70"/>
      <c r="AM1956" s="70"/>
      <c r="AN1956" s="70">
        <v>31643</v>
      </c>
      <c r="AO1956" s="70">
        <v>42740.978515000003</v>
      </c>
    </row>
    <row r="1957" spans="1:41" x14ac:dyDescent="0.25">
      <c r="A1957" s="72">
        <v>27721</v>
      </c>
      <c r="B1957" s="70"/>
      <c r="C1957" s="70"/>
      <c r="D1957" s="70"/>
      <c r="E1957" s="70"/>
      <c r="F1957" s="70"/>
      <c r="G1957" s="70"/>
      <c r="H1957" s="70"/>
      <c r="I1957" s="70"/>
      <c r="J1957" s="70"/>
      <c r="K1957" s="70"/>
      <c r="L1957" s="70"/>
      <c r="M1957" s="70"/>
      <c r="N1957" s="70"/>
      <c r="O1957" s="70"/>
      <c r="P1957" s="70"/>
      <c r="Q1957" s="70"/>
      <c r="R1957" s="70"/>
      <c r="S1957" s="70"/>
      <c r="T1957" s="70"/>
      <c r="U1957" s="70"/>
      <c r="V1957" s="70"/>
      <c r="W1957" s="70"/>
      <c r="X1957" s="70"/>
      <c r="Y1957" s="70"/>
      <c r="Z1957" s="70"/>
      <c r="AA1957" s="70"/>
      <c r="AB1957" s="70">
        <v>37842</v>
      </c>
      <c r="AC1957" s="70">
        <v>39238.195557000006</v>
      </c>
      <c r="AD1957" s="70"/>
      <c r="AE1957" s="70"/>
      <c r="AF1957" s="70"/>
      <c r="AG1957" s="70"/>
      <c r="AH1957" s="70"/>
      <c r="AI1957" s="70"/>
      <c r="AJ1957" s="70"/>
      <c r="AK1957" s="70"/>
      <c r="AL1957" s="70"/>
      <c r="AM1957" s="70"/>
      <c r="AN1957" s="70">
        <v>37842</v>
      </c>
      <c r="AO1957" s="70">
        <v>39238.195557000006</v>
      </c>
    </row>
    <row r="1958" spans="1:41" x14ac:dyDescent="0.25">
      <c r="A1958" s="72">
        <v>27724</v>
      </c>
      <c r="B1958" s="70"/>
      <c r="C1958" s="70"/>
      <c r="D1958" s="70"/>
      <c r="E1958" s="70"/>
      <c r="F1958" s="70"/>
      <c r="G1958" s="70"/>
      <c r="H1958" s="70"/>
      <c r="I1958" s="70"/>
      <c r="J1958" s="70"/>
      <c r="K1958" s="70"/>
      <c r="L1958" s="70"/>
      <c r="M1958" s="70"/>
      <c r="N1958" s="70"/>
      <c r="O1958" s="70"/>
      <c r="P1958" s="70"/>
      <c r="Q1958" s="70"/>
      <c r="R1958" s="70"/>
      <c r="S1958" s="70"/>
      <c r="T1958" s="70"/>
      <c r="U1958" s="70"/>
      <c r="V1958" s="70"/>
      <c r="W1958" s="70"/>
      <c r="X1958" s="70"/>
      <c r="Y1958" s="70"/>
      <c r="Z1958" s="70"/>
      <c r="AA1958" s="70"/>
      <c r="AB1958" s="70">
        <v>28713</v>
      </c>
      <c r="AC1958" s="70">
        <v>34312.578613999998</v>
      </c>
      <c r="AD1958" s="70"/>
      <c r="AE1958" s="70"/>
      <c r="AF1958" s="70"/>
      <c r="AG1958" s="70"/>
      <c r="AH1958" s="70"/>
      <c r="AI1958" s="70"/>
      <c r="AJ1958" s="70"/>
      <c r="AK1958" s="70"/>
      <c r="AL1958" s="70"/>
      <c r="AM1958" s="70"/>
      <c r="AN1958" s="70">
        <v>28713</v>
      </c>
      <c r="AO1958" s="70">
        <v>34312.578613999998</v>
      </c>
    </row>
    <row r="1959" spans="1:41" x14ac:dyDescent="0.25">
      <c r="A1959" s="72">
        <v>27737</v>
      </c>
      <c r="B1959" s="70"/>
      <c r="C1959" s="70"/>
      <c r="D1959" s="70"/>
      <c r="E1959" s="70"/>
      <c r="F1959" s="70"/>
      <c r="G1959" s="70"/>
      <c r="H1959" s="70"/>
      <c r="I1959" s="70"/>
      <c r="J1959" s="70"/>
      <c r="K1959" s="70"/>
      <c r="L1959" s="70"/>
      <c r="M1959" s="70"/>
      <c r="N1959" s="70"/>
      <c r="O1959" s="70"/>
      <c r="P1959" s="70"/>
      <c r="Q1959" s="70"/>
      <c r="R1959" s="70"/>
      <c r="S1959" s="70"/>
      <c r="T1959" s="70"/>
      <c r="U1959" s="70"/>
      <c r="V1959" s="70"/>
      <c r="W1959" s="70"/>
      <c r="X1959" s="70"/>
      <c r="Y1959" s="70"/>
      <c r="Z1959" s="70"/>
      <c r="AA1959" s="70"/>
      <c r="AB1959" s="70">
        <v>40671</v>
      </c>
      <c r="AC1959" s="70">
        <v>48341.449462999997</v>
      </c>
      <c r="AD1959" s="70"/>
      <c r="AE1959" s="70"/>
      <c r="AF1959" s="70"/>
      <c r="AG1959" s="70"/>
      <c r="AH1959" s="70"/>
      <c r="AI1959" s="70"/>
      <c r="AJ1959" s="70"/>
      <c r="AK1959" s="70"/>
      <c r="AL1959" s="70"/>
      <c r="AM1959" s="70"/>
      <c r="AN1959" s="70">
        <v>40671</v>
      </c>
      <c r="AO1959" s="70">
        <v>48341.449462999997</v>
      </c>
    </row>
    <row r="1960" spans="1:41" x14ac:dyDescent="0.25">
      <c r="A1960" s="72">
        <v>27741</v>
      </c>
      <c r="B1960" s="70"/>
      <c r="C1960" s="70"/>
      <c r="D1960" s="70"/>
      <c r="E1960" s="70"/>
      <c r="F1960" s="70"/>
      <c r="G1960" s="70"/>
      <c r="H1960" s="70"/>
      <c r="I1960" s="70"/>
      <c r="J1960" s="70"/>
      <c r="K1960" s="70"/>
      <c r="L1960" s="70"/>
      <c r="M1960" s="70"/>
      <c r="N1960" s="70"/>
      <c r="O1960" s="70"/>
      <c r="P1960" s="70"/>
      <c r="Q1960" s="70"/>
      <c r="R1960" s="70"/>
      <c r="S1960" s="70"/>
      <c r="T1960" s="70"/>
      <c r="U1960" s="70"/>
      <c r="V1960" s="70"/>
      <c r="W1960" s="70"/>
      <c r="X1960" s="70"/>
      <c r="Y1960" s="70"/>
      <c r="Z1960" s="70"/>
      <c r="AA1960" s="70"/>
      <c r="AB1960" s="70">
        <v>39613</v>
      </c>
      <c r="AC1960" s="70">
        <v>44290.231444999998</v>
      </c>
      <c r="AD1960" s="70"/>
      <c r="AE1960" s="70"/>
      <c r="AF1960" s="70"/>
      <c r="AG1960" s="70"/>
      <c r="AH1960" s="70"/>
      <c r="AI1960" s="70"/>
      <c r="AJ1960" s="70"/>
      <c r="AK1960" s="70"/>
      <c r="AL1960" s="70"/>
      <c r="AM1960" s="70"/>
      <c r="AN1960" s="70">
        <v>39613</v>
      </c>
      <c r="AO1960" s="70">
        <v>44290.231444999998</v>
      </c>
    </row>
    <row r="1961" spans="1:41" x14ac:dyDescent="0.25">
      <c r="A1961" s="72">
        <v>27742</v>
      </c>
      <c r="B1961" s="70"/>
      <c r="C1961" s="70"/>
      <c r="D1961" s="70"/>
      <c r="E1961" s="70"/>
      <c r="F1961" s="70"/>
      <c r="G1961" s="70"/>
      <c r="H1961" s="70"/>
      <c r="I1961" s="70"/>
      <c r="J1961" s="70"/>
      <c r="K1961" s="70"/>
      <c r="L1961" s="70"/>
      <c r="M1961" s="70"/>
      <c r="N1961" s="70"/>
      <c r="O1961" s="70"/>
      <c r="P1961" s="70"/>
      <c r="Q1961" s="70"/>
      <c r="R1961" s="70"/>
      <c r="S1961" s="70"/>
      <c r="T1961" s="70"/>
      <c r="U1961" s="70"/>
      <c r="V1961" s="70"/>
      <c r="W1961" s="70"/>
      <c r="X1961" s="70"/>
      <c r="Y1961" s="70"/>
      <c r="Z1961" s="70"/>
      <c r="AA1961" s="70"/>
      <c r="AB1961" s="70">
        <v>42725</v>
      </c>
      <c r="AC1961" s="70">
        <v>43291.919676999998</v>
      </c>
      <c r="AD1961" s="70"/>
      <c r="AE1961" s="70"/>
      <c r="AF1961" s="70"/>
      <c r="AG1961" s="70"/>
      <c r="AH1961" s="70"/>
      <c r="AI1961" s="70"/>
      <c r="AJ1961" s="70"/>
      <c r="AK1961" s="70"/>
      <c r="AL1961" s="70"/>
      <c r="AM1961" s="70"/>
      <c r="AN1961" s="70">
        <v>42725</v>
      </c>
      <c r="AO1961" s="70">
        <v>43291.919676999998</v>
      </c>
    </row>
    <row r="1962" spans="1:41" x14ac:dyDescent="0.25">
      <c r="A1962" s="72">
        <v>27754</v>
      </c>
      <c r="B1962" s="70"/>
      <c r="C1962" s="70"/>
      <c r="D1962" s="70"/>
      <c r="E1962" s="70"/>
      <c r="F1962" s="70"/>
      <c r="G1962" s="70"/>
      <c r="H1962" s="70"/>
      <c r="I1962" s="70"/>
      <c r="J1962" s="70"/>
      <c r="K1962" s="70"/>
      <c r="L1962" s="70"/>
      <c r="M1962" s="70"/>
      <c r="N1962" s="70"/>
      <c r="O1962" s="70"/>
      <c r="P1962" s="70"/>
      <c r="Q1962" s="70"/>
      <c r="R1962" s="70"/>
      <c r="S1962" s="70"/>
      <c r="T1962" s="70">
        <v>17273</v>
      </c>
      <c r="U1962" s="70">
        <v>10580.669006</v>
      </c>
      <c r="V1962" s="70"/>
      <c r="W1962" s="70"/>
      <c r="X1962" s="70"/>
      <c r="Y1962" s="70"/>
      <c r="Z1962" s="70"/>
      <c r="AA1962" s="70"/>
      <c r="AB1962" s="70"/>
      <c r="AC1962" s="70"/>
      <c r="AD1962" s="70"/>
      <c r="AE1962" s="70"/>
      <c r="AF1962" s="70"/>
      <c r="AG1962" s="70"/>
      <c r="AH1962" s="70"/>
      <c r="AI1962" s="70"/>
      <c r="AJ1962" s="70"/>
      <c r="AK1962" s="70"/>
      <c r="AL1962" s="70"/>
      <c r="AM1962" s="70"/>
      <c r="AN1962" s="70">
        <v>17273</v>
      </c>
      <c r="AO1962" s="70">
        <v>10580.669006</v>
      </c>
    </row>
    <row r="1963" spans="1:41" x14ac:dyDescent="0.25">
      <c r="A1963" s="72">
        <v>27757</v>
      </c>
      <c r="B1963" s="70"/>
      <c r="C1963" s="70"/>
      <c r="D1963" s="70"/>
      <c r="E1963" s="70"/>
      <c r="F1963" s="70"/>
      <c r="G1963" s="70"/>
      <c r="H1963" s="70"/>
      <c r="I1963" s="70"/>
      <c r="J1963" s="70"/>
      <c r="K1963" s="70"/>
      <c r="L1963" s="70"/>
      <c r="M1963" s="70"/>
      <c r="N1963" s="70"/>
      <c r="O1963" s="70"/>
      <c r="P1963" s="70"/>
      <c r="Q1963" s="70"/>
      <c r="R1963" s="70"/>
      <c r="S1963" s="70"/>
      <c r="T1963" s="70">
        <v>19519</v>
      </c>
      <c r="U1963" s="70">
        <v>11282.167906999999</v>
      </c>
      <c r="V1963" s="70"/>
      <c r="W1963" s="70"/>
      <c r="X1963" s="70"/>
      <c r="Y1963" s="70"/>
      <c r="Z1963" s="70"/>
      <c r="AA1963" s="70"/>
      <c r="AB1963" s="70"/>
      <c r="AC1963" s="70"/>
      <c r="AD1963" s="70"/>
      <c r="AE1963" s="70"/>
      <c r="AF1963" s="70"/>
      <c r="AG1963" s="70"/>
      <c r="AH1963" s="70"/>
      <c r="AI1963" s="70"/>
      <c r="AJ1963" s="70"/>
      <c r="AK1963" s="70"/>
      <c r="AL1963" s="70"/>
      <c r="AM1963" s="70"/>
      <c r="AN1963" s="70">
        <v>19519</v>
      </c>
      <c r="AO1963" s="70">
        <v>11282.167906999999</v>
      </c>
    </row>
    <row r="1964" spans="1:41" x14ac:dyDescent="0.25">
      <c r="A1964" s="72">
        <v>27763</v>
      </c>
      <c r="B1964" s="70"/>
      <c r="C1964" s="70"/>
      <c r="D1964" s="70"/>
      <c r="E1964" s="70"/>
      <c r="F1964" s="70"/>
      <c r="G1964" s="70"/>
      <c r="H1964" s="70"/>
      <c r="I1964" s="70"/>
      <c r="J1964" s="70"/>
      <c r="K1964" s="70"/>
      <c r="L1964" s="70"/>
      <c r="M1964" s="70"/>
      <c r="N1964" s="70"/>
      <c r="O1964" s="70"/>
      <c r="P1964" s="70"/>
      <c r="Q1964" s="70"/>
      <c r="R1964" s="70">
        <v>3615</v>
      </c>
      <c r="S1964" s="70">
        <v>5076.5623239999995</v>
      </c>
      <c r="T1964" s="70"/>
      <c r="U1964" s="70"/>
      <c r="V1964" s="70"/>
      <c r="W1964" s="70"/>
      <c r="X1964" s="70"/>
      <c r="Y1964" s="70"/>
      <c r="Z1964" s="70"/>
      <c r="AA1964" s="70"/>
      <c r="AB1964" s="70"/>
      <c r="AC1964" s="70"/>
      <c r="AD1964" s="70"/>
      <c r="AE1964" s="70"/>
      <c r="AF1964" s="70"/>
      <c r="AG1964" s="70"/>
      <c r="AH1964" s="70"/>
      <c r="AI1964" s="70"/>
      <c r="AJ1964" s="70"/>
      <c r="AK1964" s="70"/>
      <c r="AL1964" s="70"/>
      <c r="AM1964" s="70"/>
      <c r="AN1964" s="70">
        <v>3615</v>
      </c>
      <c r="AO1964" s="70">
        <v>5076.5623239999995</v>
      </c>
    </row>
    <row r="1965" spans="1:41" x14ac:dyDescent="0.25">
      <c r="A1965" s="72">
        <v>27764</v>
      </c>
      <c r="B1965" s="70"/>
      <c r="C1965" s="70"/>
      <c r="D1965" s="70"/>
      <c r="E1965" s="70"/>
      <c r="F1965" s="70"/>
      <c r="G1965" s="70"/>
      <c r="H1965" s="70"/>
      <c r="I1965" s="70"/>
      <c r="J1965" s="70"/>
      <c r="K1965" s="70"/>
      <c r="L1965" s="70"/>
      <c r="M1965" s="70"/>
      <c r="N1965" s="70"/>
      <c r="O1965" s="70"/>
      <c r="P1965" s="70"/>
      <c r="Q1965" s="70"/>
      <c r="R1965" s="70">
        <v>21490</v>
      </c>
      <c r="S1965" s="70">
        <v>17593.553099999997</v>
      </c>
      <c r="T1965" s="70"/>
      <c r="U1965" s="70"/>
      <c r="V1965" s="70"/>
      <c r="W1965" s="70"/>
      <c r="X1965" s="70"/>
      <c r="Y1965" s="70"/>
      <c r="Z1965" s="70"/>
      <c r="AA1965" s="70"/>
      <c r="AB1965" s="70"/>
      <c r="AC1965" s="70"/>
      <c r="AD1965" s="70"/>
      <c r="AE1965" s="70"/>
      <c r="AF1965" s="70"/>
      <c r="AG1965" s="70"/>
      <c r="AH1965" s="70"/>
      <c r="AI1965" s="70"/>
      <c r="AJ1965" s="70"/>
      <c r="AK1965" s="70"/>
      <c r="AL1965" s="70"/>
      <c r="AM1965" s="70"/>
      <c r="AN1965" s="70">
        <v>21490</v>
      </c>
      <c r="AO1965" s="70">
        <v>17593.553099999997</v>
      </c>
    </row>
    <row r="1966" spans="1:41" x14ac:dyDescent="0.25">
      <c r="A1966" s="72">
        <v>27781</v>
      </c>
      <c r="B1966" s="70"/>
      <c r="C1966" s="70"/>
      <c r="D1966" s="70"/>
      <c r="E1966" s="70"/>
      <c r="F1966" s="70"/>
      <c r="G1966" s="70"/>
      <c r="H1966" s="70"/>
      <c r="I1966" s="70"/>
      <c r="J1966" s="70"/>
      <c r="K1966" s="70"/>
      <c r="L1966" s="70"/>
      <c r="M1966" s="70"/>
      <c r="N1966" s="70"/>
      <c r="O1966" s="70"/>
      <c r="P1966" s="70"/>
      <c r="Q1966" s="70"/>
      <c r="R1966" s="70"/>
      <c r="S1966" s="70"/>
      <c r="T1966" s="70"/>
      <c r="U1966" s="70"/>
      <c r="V1966" s="70"/>
      <c r="W1966" s="70"/>
      <c r="X1966" s="70"/>
      <c r="Y1966" s="70"/>
      <c r="Z1966" s="70"/>
      <c r="AA1966" s="70"/>
      <c r="AB1966" s="70">
        <v>67128</v>
      </c>
      <c r="AC1966" s="70">
        <v>75228.366334000006</v>
      </c>
      <c r="AD1966" s="70"/>
      <c r="AE1966" s="70"/>
      <c r="AF1966" s="70"/>
      <c r="AG1966" s="70"/>
      <c r="AH1966" s="70"/>
      <c r="AI1966" s="70"/>
      <c r="AJ1966" s="70"/>
      <c r="AK1966" s="70"/>
      <c r="AL1966" s="70"/>
      <c r="AM1966" s="70"/>
      <c r="AN1966" s="70">
        <v>67128</v>
      </c>
      <c r="AO1966" s="70">
        <v>75228.366334000006</v>
      </c>
    </row>
    <row r="1967" spans="1:41" x14ac:dyDescent="0.25">
      <c r="A1967" s="72">
        <v>27792</v>
      </c>
      <c r="B1967" s="70"/>
      <c r="C1967" s="70"/>
      <c r="D1967" s="70"/>
      <c r="E1967" s="70"/>
      <c r="F1967" s="70"/>
      <c r="G1967" s="70"/>
      <c r="H1967" s="70"/>
      <c r="I1967" s="70"/>
      <c r="J1967" s="70"/>
      <c r="K1967" s="70"/>
      <c r="L1967" s="70"/>
      <c r="M1967" s="70"/>
      <c r="N1967" s="70"/>
      <c r="O1967" s="70"/>
      <c r="P1967" s="70"/>
      <c r="Q1967" s="70"/>
      <c r="R1967" s="70"/>
      <c r="S1967" s="70"/>
      <c r="T1967" s="70"/>
      <c r="U1967" s="70"/>
      <c r="V1967" s="70"/>
      <c r="W1967" s="70"/>
      <c r="X1967" s="70"/>
      <c r="Y1967" s="70"/>
      <c r="Z1967" s="70"/>
      <c r="AA1967" s="70"/>
      <c r="AB1967" s="70">
        <v>91951</v>
      </c>
      <c r="AC1967" s="70">
        <v>104842.307617</v>
      </c>
      <c r="AD1967" s="70"/>
      <c r="AE1967" s="70"/>
      <c r="AF1967" s="70"/>
      <c r="AG1967" s="70"/>
      <c r="AH1967" s="70"/>
      <c r="AI1967" s="70"/>
      <c r="AJ1967" s="70"/>
      <c r="AK1967" s="70"/>
      <c r="AL1967" s="70"/>
      <c r="AM1967" s="70"/>
      <c r="AN1967" s="70">
        <v>91951</v>
      </c>
      <c r="AO1967" s="70">
        <v>104842.307617</v>
      </c>
    </row>
    <row r="1968" spans="1:41" x14ac:dyDescent="0.25">
      <c r="A1968" s="72">
        <v>27800</v>
      </c>
      <c r="B1968" s="70"/>
      <c r="C1968" s="70"/>
      <c r="D1968" s="70"/>
      <c r="E1968" s="70"/>
      <c r="F1968" s="70"/>
      <c r="G1968" s="70"/>
      <c r="H1968" s="70"/>
      <c r="I1968" s="70"/>
      <c r="J1968" s="70"/>
      <c r="K1968" s="70"/>
      <c r="L1968" s="70"/>
      <c r="M1968" s="70"/>
      <c r="N1968" s="70"/>
      <c r="O1968" s="70"/>
      <c r="P1968" s="70"/>
      <c r="Q1968" s="70"/>
      <c r="R1968" s="70"/>
      <c r="S1968" s="70"/>
      <c r="T1968" s="70"/>
      <c r="U1968" s="70"/>
      <c r="V1968" s="70"/>
      <c r="W1968" s="70"/>
      <c r="X1968" s="70"/>
      <c r="Y1968" s="70"/>
      <c r="Z1968" s="70"/>
      <c r="AA1968" s="70"/>
      <c r="AB1968" s="70">
        <v>7744</v>
      </c>
      <c r="AC1968" s="70">
        <v>4801.0085749999998</v>
      </c>
      <c r="AD1968" s="70"/>
      <c r="AE1968" s="70"/>
      <c r="AF1968" s="70"/>
      <c r="AG1968" s="70"/>
      <c r="AH1968" s="70"/>
      <c r="AI1968" s="70"/>
      <c r="AJ1968" s="70"/>
      <c r="AK1968" s="70"/>
      <c r="AL1968" s="70"/>
      <c r="AM1968" s="70"/>
      <c r="AN1968" s="70">
        <v>7744</v>
      </c>
      <c r="AO1968" s="70">
        <v>4801.0085749999998</v>
      </c>
    </row>
    <row r="1969" spans="1:41" x14ac:dyDescent="0.25">
      <c r="A1969" s="72">
        <v>27802</v>
      </c>
      <c r="B1969" s="70"/>
      <c r="C1969" s="70"/>
      <c r="D1969" s="70"/>
      <c r="E1969" s="70"/>
      <c r="F1969" s="70"/>
      <c r="G1969" s="70"/>
      <c r="H1969" s="70"/>
      <c r="I1969" s="70"/>
      <c r="J1969" s="70"/>
      <c r="K1969" s="70"/>
      <c r="L1969" s="70"/>
      <c r="M1969" s="70"/>
      <c r="N1969" s="70"/>
      <c r="O1969" s="70"/>
      <c r="P1969" s="70"/>
      <c r="Q1969" s="70"/>
      <c r="R1969" s="70"/>
      <c r="S1969" s="70"/>
      <c r="T1969" s="70"/>
      <c r="U1969" s="70"/>
      <c r="V1969" s="70"/>
      <c r="W1969" s="70"/>
      <c r="X1969" s="70"/>
      <c r="Y1969" s="70"/>
      <c r="Z1969" s="70"/>
      <c r="AA1969" s="70"/>
      <c r="AB1969" s="70">
        <v>7349</v>
      </c>
      <c r="AC1969" s="70">
        <v>9277.4094540000006</v>
      </c>
      <c r="AD1969" s="70"/>
      <c r="AE1969" s="70"/>
      <c r="AF1969" s="70"/>
      <c r="AG1969" s="70"/>
      <c r="AH1969" s="70"/>
      <c r="AI1969" s="70"/>
      <c r="AJ1969" s="70"/>
      <c r="AK1969" s="70"/>
      <c r="AL1969" s="70"/>
      <c r="AM1969" s="70"/>
      <c r="AN1969" s="70">
        <v>7349</v>
      </c>
      <c r="AO1969" s="70">
        <v>9277.4094540000006</v>
      </c>
    </row>
    <row r="1970" spans="1:41" x14ac:dyDescent="0.25">
      <c r="A1970" s="72">
        <v>27804</v>
      </c>
      <c r="B1970" s="70"/>
      <c r="C1970" s="70"/>
      <c r="D1970" s="70"/>
      <c r="E1970" s="70"/>
      <c r="F1970" s="70"/>
      <c r="G1970" s="70"/>
      <c r="H1970" s="70"/>
      <c r="I1970" s="70"/>
      <c r="J1970" s="70"/>
      <c r="K1970" s="70"/>
      <c r="L1970" s="70"/>
      <c r="M1970" s="70"/>
      <c r="N1970" s="70"/>
      <c r="O1970" s="70"/>
      <c r="P1970" s="70"/>
      <c r="Q1970" s="70"/>
      <c r="R1970" s="70"/>
      <c r="S1970" s="70"/>
      <c r="T1970" s="70"/>
      <c r="U1970" s="70"/>
      <c r="V1970" s="70"/>
      <c r="W1970" s="70"/>
      <c r="X1970" s="70"/>
      <c r="Y1970" s="70"/>
      <c r="Z1970" s="70"/>
      <c r="AA1970" s="70"/>
      <c r="AB1970" s="70">
        <v>1837</v>
      </c>
      <c r="AC1970" s="70">
        <v>1327.7514340000002</v>
      </c>
      <c r="AD1970" s="70"/>
      <c r="AE1970" s="70"/>
      <c r="AF1970" s="70"/>
      <c r="AG1970" s="70"/>
      <c r="AH1970" s="70"/>
      <c r="AI1970" s="70"/>
      <c r="AJ1970" s="70"/>
      <c r="AK1970" s="70"/>
      <c r="AL1970" s="70"/>
      <c r="AM1970" s="70"/>
      <c r="AN1970" s="70">
        <v>1837</v>
      </c>
      <c r="AO1970" s="70">
        <v>1327.7514340000002</v>
      </c>
    </row>
    <row r="1971" spans="1:41" x14ac:dyDescent="0.25">
      <c r="A1971" s="72">
        <v>27806</v>
      </c>
      <c r="B1971" s="70"/>
      <c r="C1971" s="70"/>
      <c r="D1971" s="70"/>
      <c r="E1971" s="70"/>
      <c r="F1971" s="70"/>
      <c r="G1971" s="70"/>
      <c r="H1971" s="70"/>
      <c r="I1971" s="70"/>
      <c r="J1971" s="70"/>
      <c r="K1971" s="70"/>
      <c r="L1971" s="70"/>
      <c r="M1971" s="70"/>
      <c r="N1971" s="70"/>
      <c r="O1971" s="70"/>
      <c r="P1971" s="70"/>
      <c r="Q1971" s="70"/>
      <c r="R1971" s="70"/>
      <c r="S1971" s="70"/>
      <c r="T1971" s="70"/>
      <c r="U1971" s="70"/>
      <c r="V1971" s="70"/>
      <c r="W1971" s="70"/>
      <c r="X1971" s="70"/>
      <c r="Y1971" s="70"/>
      <c r="Z1971" s="70"/>
      <c r="AA1971" s="70"/>
      <c r="AB1971" s="70">
        <v>81733</v>
      </c>
      <c r="AC1971" s="70">
        <v>106361.348144</v>
      </c>
      <c r="AD1971" s="70"/>
      <c r="AE1971" s="70"/>
      <c r="AF1971" s="70"/>
      <c r="AG1971" s="70"/>
      <c r="AH1971" s="70"/>
      <c r="AI1971" s="70"/>
      <c r="AJ1971" s="70"/>
      <c r="AK1971" s="70"/>
      <c r="AL1971" s="70"/>
      <c r="AM1971" s="70"/>
      <c r="AN1971" s="70">
        <v>81733</v>
      </c>
      <c r="AO1971" s="70">
        <v>106361.348144</v>
      </c>
    </row>
    <row r="1972" spans="1:41" x14ac:dyDescent="0.25">
      <c r="A1972" s="72">
        <v>27807</v>
      </c>
      <c r="B1972" s="70"/>
      <c r="C1972" s="70"/>
      <c r="D1972" s="70"/>
      <c r="E1972" s="70"/>
      <c r="F1972" s="70"/>
      <c r="G1972" s="70"/>
      <c r="H1972" s="70"/>
      <c r="I1972" s="70"/>
      <c r="J1972" s="70"/>
      <c r="K1972" s="70"/>
      <c r="L1972" s="70"/>
      <c r="M1972" s="70"/>
      <c r="N1972" s="70"/>
      <c r="O1972" s="70"/>
      <c r="P1972" s="70"/>
      <c r="Q1972" s="70"/>
      <c r="R1972" s="70"/>
      <c r="S1972" s="70"/>
      <c r="T1972" s="70"/>
      <c r="U1972" s="70"/>
      <c r="V1972" s="70"/>
      <c r="W1972" s="70"/>
      <c r="X1972" s="70"/>
      <c r="Y1972" s="70"/>
      <c r="Z1972" s="70"/>
      <c r="AA1972" s="70"/>
      <c r="AB1972" s="70">
        <v>93934</v>
      </c>
      <c r="AC1972" s="70">
        <v>103349.12597699999</v>
      </c>
      <c r="AD1972" s="70"/>
      <c r="AE1972" s="70"/>
      <c r="AF1972" s="70"/>
      <c r="AG1972" s="70"/>
      <c r="AH1972" s="70"/>
      <c r="AI1972" s="70"/>
      <c r="AJ1972" s="70"/>
      <c r="AK1972" s="70"/>
      <c r="AL1972" s="70"/>
      <c r="AM1972" s="70"/>
      <c r="AN1972" s="70">
        <v>93934</v>
      </c>
      <c r="AO1972" s="70">
        <v>103349.12597699999</v>
      </c>
    </row>
    <row r="1973" spans="1:41" x14ac:dyDescent="0.25">
      <c r="A1973" s="72">
        <v>27812</v>
      </c>
      <c r="B1973" s="70"/>
      <c r="C1973" s="70"/>
      <c r="D1973" s="70"/>
      <c r="E1973" s="70"/>
      <c r="F1973" s="70"/>
      <c r="G1973" s="70"/>
      <c r="H1973" s="70"/>
      <c r="I1973" s="70"/>
      <c r="J1973" s="70"/>
      <c r="K1973" s="70"/>
      <c r="L1973" s="70"/>
      <c r="M1973" s="70"/>
      <c r="N1973" s="70"/>
      <c r="O1973" s="70"/>
      <c r="P1973" s="70"/>
      <c r="Q1973" s="70"/>
      <c r="R1973" s="70"/>
      <c r="S1973" s="70"/>
      <c r="T1973" s="70"/>
      <c r="U1973" s="70"/>
      <c r="V1973" s="70"/>
      <c r="W1973" s="70"/>
      <c r="X1973" s="70"/>
      <c r="Y1973" s="70"/>
      <c r="Z1973" s="70"/>
      <c r="AA1973" s="70"/>
      <c r="AB1973" s="70">
        <v>37270</v>
      </c>
      <c r="AC1973" s="70">
        <v>46836.603759999998</v>
      </c>
      <c r="AD1973" s="70"/>
      <c r="AE1973" s="70"/>
      <c r="AF1973" s="70"/>
      <c r="AG1973" s="70"/>
      <c r="AH1973" s="70"/>
      <c r="AI1973" s="70"/>
      <c r="AJ1973" s="70"/>
      <c r="AK1973" s="70"/>
      <c r="AL1973" s="70"/>
      <c r="AM1973" s="70"/>
      <c r="AN1973" s="70">
        <v>37270</v>
      </c>
      <c r="AO1973" s="70">
        <v>46836.603759999998</v>
      </c>
    </row>
    <row r="1974" spans="1:41" x14ac:dyDescent="0.25">
      <c r="A1974" s="72">
        <v>27824</v>
      </c>
      <c r="B1974" s="70"/>
      <c r="C1974" s="70"/>
      <c r="D1974" s="70"/>
      <c r="E1974" s="70"/>
      <c r="F1974" s="70"/>
      <c r="G1974" s="70"/>
      <c r="H1974" s="70"/>
      <c r="I1974" s="70"/>
      <c r="J1974" s="70"/>
      <c r="K1974" s="70"/>
      <c r="L1974" s="70"/>
      <c r="M1974" s="70"/>
      <c r="N1974" s="70"/>
      <c r="O1974" s="70"/>
      <c r="P1974" s="70"/>
      <c r="Q1974" s="70"/>
      <c r="R1974" s="70"/>
      <c r="S1974" s="70"/>
      <c r="T1974" s="70"/>
      <c r="U1974" s="70"/>
      <c r="V1974" s="70"/>
      <c r="W1974" s="70"/>
      <c r="X1974" s="70"/>
      <c r="Y1974" s="70"/>
      <c r="Z1974" s="70"/>
      <c r="AA1974" s="70"/>
      <c r="AB1974" s="70">
        <v>99726</v>
      </c>
      <c r="AC1974" s="70">
        <v>100359.46118100001</v>
      </c>
      <c r="AD1974" s="70"/>
      <c r="AE1974" s="70"/>
      <c r="AF1974" s="70"/>
      <c r="AG1974" s="70"/>
      <c r="AH1974" s="70"/>
      <c r="AI1974" s="70"/>
      <c r="AJ1974" s="70"/>
      <c r="AK1974" s="70"/>
      <c r="AL1974" s="70"/>
      <c r="AM1974" s="70"/>
      <c r="AN1974" s="70">
        <v>99726</v>
      </c>
      <c r="AO1974" s="70">
        <v>100359.46118100001</v>
      </c>
    </row>
    <row r="1975" spans="1:41" x14ac:dyDescent="0.25">
      <c r="A1975" s="72">
        <v>27825</v>
      </c>
      <c r="B1975" s="70"/>
      <c r="C1975" s="70"/>
      <c r="D1975" s="70"/>
      <c r="E1975" s="70"/>
      <c r="F1975" s="70"/>
      <c r="G1975" s="70"/>
      <c r="H1975" s="70"/>
      <c r="I1975" s="70"/>
      <c r="J1975" s="70"/>
      <c r="K1975" s="70"/>
      <c r="L1975" s="70"/>
      <c r="M1975" s="70"/>
      <c r="N1975" s="70"/>
      <c r="O1975" s="70"/>
      <c r="P1975" s="70"/>
      <c r="Q1975" s="70"/>
      <c r="R1975" s="70"/>
      <c r="S1975" s="70"/>
      <c r="T1975" s="70"/>
      <c r="U1975" s="70"/>
      <c r="V1975" s="70"/>
      <c r="W1975" s="70"/>
      <c r="X1975" s="70"/>
      <c r="Y1975" s="70"/>
      <c r="Z1975" s="70"/>
      <c r="AA1975" s="70"/>
      <c r="AB1975" s="70">
        <v>138920</v>
      </c>
      <c r="AC1975" s="70">
        <v>146493.18261799999</v>
      </c>
      <c r="AD1975" s="70"/>
      <c r="AE1975" s="70"/>
      <c r="AF1975" s="70"/>
      <c r="AG1975" s="70"/>
      <c r="AH1975" s="70"/>
      <c r="AI1975" s="70"/>
      <c r="AJ1975" s="70"/>
      <c r="AK1975" s="70"/>
      <c r="AL1975" s="70"/>
      <c r="AM1975" s="70"/>
      <c r="AN1975" s="70">
        <v>138920</v>
      </c>
      <c r="AO1975" s="70">
        <v>146493.18261799999</v>
      </c>
    </row>
    <row r="1976" spans="1:41" x14ac:dyDescent="0.25">
      <c r="A1976" s="72">
        <v>27827</v>
      </c>
      <c r="B1976" s="70"/>
      <c r="C1976" s="70"/>
      <c r="D1976" s="70"/>
      <c r="E1976" s="70"/>
      <c r="F1976" s="70"/>
      <c r="G1976" s="70"/>
      <c r="H1976" s="70"/>
      <c r="I1976" s="70"/>
      <c r="J1976" s="70"/>
      <c r="K1976" s="70"/>
      <c r="L1976" s="70"/>
      <c r="M1976" s="70"/>
      <c r="N1976" s="70"/>
      <c r="O1976" s="70"/>
      <c r="P1976" s="70"/>
      <c r="Q1976" s="70"/>
      <c r="R1976" s="70"/>
      <c r="S1976" s="70"/>
      <c r="T1976" s="70"/>
      <c r="U1976" s="70"/>
      <c r="V1976" s="70"/>
      <c r="W1976" s="70"/>
      <c r="X1976" s="70"/>
      <c r="Y1976" s="70"/>
      <c r="Z1976" s="70"/>
      <c r="AA1976" s="70"/>
      <c r="AB1976" s="70">
        <v>26229</v>
      </c>
      <c r="AC1976" s="70">
        <v>35204.048888999998</v>
      </c>
      <c r="AD1976" s="70"/>
      <c r="AE1976" s="70"/>
      <c r="AF1976" s="70"/>
      <c r="AG1976" s="70"/>
      <c r="AH1976" s="70"/>
      <c r="AI1976" s="70"/>
      <c r="AJ1976" s="70"/>
      <c r="AK1976" s="70"/>
      <c r="AL1976" s="70"/>
      <c r="AM1976" s="70"/>
      <c r="AN1976" s="70">
        <v>26229</v>
      </c>
      <c r="AO1976" s="70">
        <v>35204.048888999998</v>
      </c>
    </row>
    <row r="1977" spans="1:41" x14ac:dyDescent="0.25">
      <c r="A1977" s="72">
        <v>27832</v>
      </c>
      <c r="B1977" s="70"/>
      <c r="C1977" s="70"/>
      <c r="D1977" s="70"/>
      <c r="E1977" s="70"/>
      <c r="F1977" s="70"/>
      <c r="G1977" s="70"/>
      <c r="H1977" s="70"/>
      <c r="I1977" s="70"/>
      <c r="J1977" s="70"/>
      <c r="K1977" s="70"/>
      <c r="L1977" s="70"/>
      <c r="M1977" s="70"/>
      <c r="N1977" s="70"/>
      <c r="O1977" s="70"/>
      <c r="P1977" s="70"/>
      <c r="Q1977" s="70"/>
      <c r="R1977" s="70"/>
      <c r="S1977" s="70"/>
      <c r="T1977" s="70"/>
      <c r="U1977" s="70"/>
      <c r="V1977" s="70"/>
      <c r="W1977" s="70"/>
      <c r="X1977" s="70"/>
      <c r="Y1977" s="70"/>
      <c r="Z1977" s="70"/>
      <c r="AA1977" s="70"/>
      <c r="AB1977" s="70">
        <v>133613</v>
      </c>
      <c r="AC1977" s="70">
        <v>120517.23974599999</v>
      </c>
      <c r="AD1977" s="70"/>
      <c r="AE1977" s="70"/>
      <c r="AF1977" s="70"/>
      <c r="AG1977" s="70"/>
      <c r="AH1977" s="70"/>
      <c r="AI1977" s="70"/>
      <c r="AJ1977" s="70"/>
      <c r="AK1977" s="70"/>
      <c r="AL1977" s="70"/>
      <c r="AM1977" s="70"/>
      <c r="AN1977" s="70">
        <v>133613</v>
      </c>
      <c r="AO1977" s="70">
        <v>120517.23974599999</v>
      </c>
    </row>
    <row r="1978" spans="1:41" x14ac:dyDescent="0.25">
      <c r="A1978" s="72">
        <v>27834</v>
      </c>
      <c r="B1978" s="70"/>
      <c r="C1978" s="70"/>
      <c r="D1978" s="70"/>
      <c r="E1978" s="70"/>
      <c r="F1978" s="70"/>
      <c r="G1978" s="70"/>
      <c r="H1978" s="70"/>
      <c r="I1978" s="70"/>
      <c r="J1978" s="70"/>
      <c r="K1978" s="70"/>
      <c r="L1978" s="70"/>
      <c r="M1978" s="70"/>
      <c r="N1978" s="70"/>
      <c r="O1978" s="70"/>
      <c r="P1978" s="70"/>
      <c r="Q1978" s="70"/>
      <c r="R1978" s="70"/>
      <c r="S1978" s="70"/>
      <c r="T1978" s="70"/>
      <c r="U1978" s="70"/>
      <c r="V1978" s="70"/>
      <c r="W1978" s="70"/>
      <c r="X1978" s="70"/>
      <c r="Y1978" s="70"/>
      <c r="Z1978" s="70"/>
      <c r="AA1978" s="70"/>
      <c r="AB1978" s="70">
        <v>99080</v>
      </c>
      <c r="AC1978" s="70">
        <v>108094.08544899999</v>
      </c>
      <c r="AD1978" s="70"/>
      <c r="AE1978" s="70"/>
      <c r="AF1978" s="70"/>
      <c r="AG1978" s="70"/>
      <c r="AH1978" s="70"/>
      <c r="AI1978" s="70"/>
      <c r="AJ1978" s="70"/>
      <c r="AK1978" s="70"/>
      <c r="AL1978" s="70"/>
      <c r="AM1978" s="70"/>
      <c r="AN1978" s="70">
        <v>99080</v>
      </c>
      <c r="AO1978" s="70">
        <v>108094.08544899999</v>
      </c>
    </row>
    <row r="1979" spans="1:41" x14ac:dyDescent="0.25">
      <c r="A1979" s="72">
        <v>27835</v>
      </c>
      <c r="B1979" s="70"/>
      <c r="C1979" s="70"/>
      <c r="D1979" s="70"/>
      <c r="E1979" s="70"/>
      <c r="F1979" s="70"/>
      <c r="G1979" s="70"/>
      <c r="H1979" s="70"/>
      <c r="I1979" s="70"/>
      <c r="J1979" s="70"/>
      <c r="K1979" s="70"/>
      <c r="L1979" s="70"/>
      <c r="M1979" s="70"/>
      <c r="N1979" s="70"/>
      <c r="O1979" s="70"/>
      <c r="P1979" s="70"/>
      <c r="Q1979" s="70"/>
      <c r="R1979" s="70"/>
      <c r="S1979" s="70"/>
      <c r="T1979" s="70"/>
      <c r="U1979" s="70"/>
      <c r="V1979" s="70"/>
      <c r="W1979" s="70"/>
      <c r="X1979" s="70"/>
      <c r="Y1979" s="70"/>
      <c r="Z1979" s="70"/>
      <c r="AA1979" s="70"/>
      <c r="AB1979" s="70">
        <v>24767</v>
      </c>
      <c r="AC1979" s="70">
        <v>29127.754090000002</v>
      </c>
      <c r="AD1979" s="70"/>
      <c r="AE1979" s="70"/>
      <c r="AF1979" s="70"/>
      <c r="AG1979" s="70"/>
      <c r="AH1979" s="70"/>
      <c r="AI1979" s="70"/>
      <c r="AJ1979" s="70"/>
      <c r="AK1979" s="70"/>
      <c r="AL1979" s="70"/>
      <c r="AM1979" s="70"/>
      <c r="AN1979" s="70">
        <v>24767</v>
      </c>
      <c r="AO1979" s="70">
        <v>29127.754090000002</v>
      </c>
    </row>
    <row r="1980" spans="1:41" x14ac:dyDescent="0.25">
      <c r="A1980" s="72">
        <v>27855</v>
      </c>
      <c r="B1980" s="70"/>
      <c r="C1980" s="70"/>
      <c r="D1980" s="70"/>
      <c r="E1980" s="70"/>
      <c r="F1980" s="70"/>
      <c r="G1980" s="70"/>
      <c r="H1980" s="70"/>
      <c r="I1980" s="70"/>
      <c r="J1980" s="70"/>
      <c r="K1980" s="70"/>
      <c r="L1980" s="70"/>
      <c r="M1980" s="70"/>
      <c r="N1980" s="70"/>
      <c r="O1980" s="70"/>
      <c r="P1980" s="70"/>
      <c r="Q1980" s="70"/>
      <c r="R1980" s="70"/>
      <c r="S1980" s="70"/>
      <c r="T1980" s="70"/>
      <c r="U1980" s="70"/>
      <c r="V1980" s="70"/>
      <c r="W1980" s="70"/>
      <c r="X1980" s="70"/>
      <c r="Y1980" s="70"/>
      <c r="Z1980" s="70"/>
      <c r="AA1980" s="70"/>
      <c r="AB1980" s="70">
        <v>29656</v>
      </c>
      <c r="AC1980" s="70">
        <v>27012.852721999996</v>
      </c>
      <c r="AD1980" s="70"/>
      <c r="AE1980" s="70"/>
      <c r="AF1980" s="70"/>
      <c r="AG1980" s="70"/>
      <c r="AH1980" s="70"/>
      <c r="AI1980" s="70"/>
      <c r="AJ1980" s="70"/>
      <c r="AK1980" s="70"/>
      <c r="AL1980" s="70"/>
      <c r="AM1980" s="70"/>
      <c r="AN1980" s="70">
        <v>29656</v>
      </c>
      <c r="AO1980" s="70">
        <v>27012.852721999996</v>
      </c>
    </row>
    <row r="1981" spans="1:41" x14ac:dyDescent="0.25">
      <c r="A1981" s="72">
        <v>27856</v>
      </c>
      <c r="B1981" s="70"/>
      <c r="C1981" s="70"/>
      <c r="D1981" s="70"/>
      <c r="E1981" s="70"/>
      <c r="F1981" s="70"/>
      <c r="G1981" s="70"/>
      <c r="H1981" s="70"/>
      <c r="I1981" s="70"/>
      <c r="J1981" s="70"/>
      <c r="K1981" s="70"/>
      <c r="L1981" s="70"/>
      <c r="M1981" s="70"/>
      <c r="N1981" s="70"/>
      <c r="O1981" s="70"/>
      <c r="P1981" s="70"/>
      <c r="Q1981" s="70"/>
      <c r="R1981" s="70"/>
      <c r="S1981" s="70"/>
      <c r="T1981" s="70"/>
      <c r="U1981" s="70"/>
      <c r="V1981" s="70"/>
      <c r="W1981" s="70"/>
      <c r="X1981" s="70"/>
      <c r="Y1981" s="70"/>
      <c r="Z1981" s="70"/>
      <c r="AA1981" s="70"/>
      <c r="AB1981" s="70">
        <v>32272</v>
      </c>
      <c r="AC1981" s="70">
        <v>28104.758545999997</v>
      </c>
      <c r="AD1981" s="70"/>
      <c r="AE1981" s="70"/>
      <c r="AF1981" s="70"/>
      <c r="AG1981" s="70"/>
      <c r="AH1981" s="70"/>
      <c r="AI1981" s="70"/>
      <c r="AJ1981" s="70"/>
      <c r="AK1981" s="70"/>
      <c r="AL1981" s="70"/>
      <c r="AM1981" s="70"/>
      <c r="AN1981" s="70">
        <v>32272</v>
      </c>
      <c r="AO1981" s="70">
        <v>28104.758545999997</v>
      </c>
    </row>
    <row r="1982" spans="1:41" x14ac:dyDescent="0.25">
      <c r="A1982" s="72">
        <v>27860</v>
      </c>
      <c r="B1982" s="70"/>
      <c r="C1982" s="70"/>
      <c r="D1982" s="70"/>
      <c r="E1982" s="70"/>
      <c r="F1982" s="70"/>
      <c r="G1982" s="70"/>
      <c r="H1982" s="70"/>
      <c r="I1982" s="70"/>
      <c r="J1982" s="70"/>
      <c r="K1982" s="70"/>
      <c r="L1982" s="70"/>
      <c r="M1982" s="70"/>
      <c r="N1982" s="70"/>
      <c r="O1982" s="70"/>
      <c r="P1982" s="70"/>
      <c r="Q1982" s="70"/>
      <c r="R1982" s="70"/>
      <c r="S1982" s="70"/>
      <c r="T1982" s="70"/>
      <c r="U1982" s="70"/>
      <c r="V1982" s="70"/>
      <c r="W1982" s="70"/>
      <c r="X1982" s="70"/>
      <c r="Y1982" s="70"/>
      <c r="Z1982" s="70"/>
      <c r="AA1982" s="70"/>
      <c r="AB1982" s="70">
        <v>37045</v>
      </c>
      <c r="AC1982" s="70">
        <v>23056.725128000002</v>
      </c>
      <c r="AD1982" s="70"/>
      <c r="AE1982" s="70"/>
      <c r="AF1982" s="70"/>
      <c r="AG1982" s="70"/>
      <c r="AH1982" s="70"/>
      <c r="AI1982" s="70"/>
      <c r="AJ1982" s="70"/>
      <c r="AK1982" s="70"/>
      <c r="AL1982" s="70"/>
      <c r="AM1982" s="70"/>
      <c r="AN1982" s="70">
        <v>37045</v>
      </c>
      <c r="AO1982" s="70">
        <v>23056.725128000002</v>
      </c>
    </row>
    <row r="1983" spans="1:41" x14ac:dyDescent="0.25">
      <c r="A1983" s="72">
        <v>27875</v>
      </c>
      <c r="B1983" s="70"/>
      <c r="C1983" s="70"/>
      <c r="D1983" s="70"/>
      <c r="E1983" s="70"/>
      <c r="F1983" s="70"/>
      <c r="G1983" s="70"/>
      <c r="H1983" s="70"/>
      <c r="I1983" s="70"/>
      <c r="J1983" s="70"/>
      <c r="K1983" s="70"/>
      <c r="L1983" s="70"/>
      <c r="M1983" s="70"/>
      <c r="N1983" s="70"/>
      <c r="O1983" s="70"/>
      <c r="P1983" s="70"/>
      <c r="Q1983" s="70"/>
      <c r="R1983" s="70"/>
      <c r="S1983" s="70"/>
      <c r="T1983" s="70"/>
      <c r="U1983" s="70"/>
      <c r="V1983" s="70"/>
      <c r="W1983" s="70"/>
      <c r="X1983" s="70"/>
      <c r="Y1983" s="70"/>
      <c r="Z1983" s="70"/>
      <c r="AA1983" s="70"/>
      <c r="AB1983" s="70">
        <v>36316</v>
      </c>
      <c r="AC1983" s="70">
        <v>25831.031738999998</v>
      </c>
      <c r="AD1983" s="70"/>
      <c r="AE1983" s="70"/>
      <c r="AF1983" s="70"/>
      <c r="AG1983" s="70"/>
      <c r="AH1983" s="70"/>
      <c r="AI1983" s="70"/>
      <c r="AJ1983" s="70"/>
      <c r="AK1983" s="70"/>
      <c r="AL1983" s="70"/>
      <c r="AM1983" s="70"/>
      <c r="AN1983" s="70">
        <v>36316</v>
      </c>
      <c r="AO1983" s="70">
        <v>25831.031738999998</v>
      </c>
    </row>
    <row r="1984" spans="1:41" x14ac:dyDescent="0.25">
      <c r="A1984" s="72">
        <v>27877</v>
      </c>
      <c r="B1984" s="70"/>
      <c r="C1984" s="70"/>
      <c r="D1984" s="70"/>
      <c r="E1984" s="70"/>
      <c r="F1984" s="70"/>
      <c r="G1984" s="70"/>
      <c r="H1984" s="70"/>
      <c r="I1984" s="70"/>
      <c r="J1984" s="70"/>
      <c r="K1984" s="70"/>
      <c r="L1984" s="70"/>
      <c r="M1984" s="70"/>
      <c r="N1984" s="70"/>
      <c r="O1984" s="70"/>
      <c r="P1984" s="70"/>
      <c r="Q1984" s="70"/>
      <c r="R1984" s="70"/>
      <c r="S1984" s="70"/>
      <c r="T1984" s="70"/>
      <c r="U1984" s="70"/>
      <c r="V1984" s="70"/>
      <c r="W1984" s="70"/>
      <c r="X1984" s="70"/>
      <c r="Y1984" s="70"/>
      <c r="Z1984" s="70"/>
      <c r="AA1984" s="70"/>
      <c r="AB1984" s="70">
        <v>37012</v>
      </c>
      <c r="AC1984" s="70">
        <v>27726.358153000005</v>
      </c>
      <c r="AD1984" s="70"/>
      <c r="AE1984" s="70"/>
      <c r="AF1984" s="70"/>
      <c r="AG1984" s="70"/>
      <c r="AH1984" s="70"/>
      <c r="AI1984" s="70"/>
      <c r="AJ1984" s="70"/>
      <c r="AK1984" s="70"/>
      <c r="AL1984" s="70"/>
      <c r="AM1984" s="70"/>
      <c r="AN1984" s="70">
        <v>37012</v>
      </c>
      <c r="AO1984" s="70">
        <v>27726.358153000005</v>
      </c>
    </row>
    <row r="1985" spans="1:41" x14ac:dyDescent="0.25">
      <c r="A1985" s="72">
        <v>27878</v>
      </c>
      <c r="B1985" s="70"/>
      <c r="C1985" s="70"/>
      <c r="D1985" s="70"/>
      <c r="E1985" s="70"/>
      <c r="F1985" s="70"/>
      <c r="G1985" s="70"/>
      <c r="H1985" s="70"/>
      <c r="I1985" s="70"/>
      <c r="J1985" s="70"/>
      <c r="K1985" s="70"/>
      <c r="L1985" s="70"/>
      <c r="M1985" s="70"/>
      <c r="N1985" s="70"/>
      <c r="O1985" s="70"/>
      <c r="P1985" s="70"/>
      <c r="Q1985" s="70"/>
      <c r="R1985" s="70"/>
      <c r="S1985" s="70"/>
      <c r="T1985" s="70"/>
      <c r="U1985" s="70"/>
      <c r="V1985" s="70"/>
      <c r="W1985" s="70"/>
      <c r="X1985" s="70"/>
      <c r="Y1985" s="70"/>
      <c r="Z1985" s="70"/>
      <c r="AA1985" s="70"/>
      <c r="AB1985" s="70">
        <v>34852</v>
      </c>
      <c r="AC1985" s="70">
        <v>22315.203246999998</v>
      </c>
      <c r="AD1985" s="70"/>
      <c r="AE1985" s="70"/>
      <c r="AF1985" s="70"/>
      <c r="AG1985" s="70"/>
      <c r="AH1985" s="70"/>
      <c r="AI1985" s="70"/>
      <c r="AJ1985" s="70"/>
      <c r="AK1985" s="70"/>
      <c r="AL1985" s="70"/>
      <c r="AM1985" s="70"/>
      <c r="AN1985" s="70">
        <v>34852</v>
      </c>
      <c r="AO1985" s="70">
        <v>22315.203246999998</v>
      </c>
    </row>
    <row r="1986" spans="1:41" x14ac:dyDescent="0.25">
      <c r="A1986" s="72">
        <v>27883</v>
      </c>
      <c r="B1986" s="70"/>
      <c r="C1986" s="70"/>
      <c r="D1986" s="70"/>
      <c r="E1986" s="70"/>
      <c r="F1986" s="70"/>
      <c r="G1986" s="70"/>
      <c r="H1986" s="70"/>
      <c r="I1986" s="70"/>
      <c r="J1986" s="70"/>
      <c r="K1986" s="70"/>
      <c r="L1986" s="70"/>
      <c r="M1986" s="70"/>
      <c r="N1986" s="70"/>
      <c r="O1986" s="70"/>
      <c r="P1986" s="70"/>
      <c r="Q1986" s="70"/>
      <c r="R1986" s="70"/>
      <c r="S1986" s="70"/>
      <c r="T1986" s="70"/>
      <c r="U1986" s="70"/>
      <c r="V1986" s="70"/>
      <c r="W1986" s="70"/>
      <c r="X1986" s="70"/>
      <c r="Y1986" s="70"/>
      <c r="Z1986" s="70"/>
      <c r="AA1986" s="70"/>
      <c r="AB1986" s="70">
        <v>24429</v>
      </c>
      <c r="AC1986" s="70">
        <v>20222.242553</v>
      </c>
      <c r="AD1986" s="70"/>
      <c r="AE1986" s="70"/>
      <c r="AF1986" s="70"/>
      <c r="AG1986" s="70"/>
      <c r="AH1986" s="70"/>
      <c r="AI1986" s="70"/>
      <c r="AJ1986" s="70"/>
      <c r="AK1986" s="70"/>
      <c r="AL1986" s="70"/>
      <c r="AM1986" s="70"/>
      <c r="AN1986" s="70">
        <v>24429</v>
      </c>
      <c r="AO1986" s="70">
        <v>20222.242553</v>
      </c>
    </row>
    <row r="1987" spans="1:41" x14ac:dyDescent="0.25">
      <c r="A1987" s="72">
        <v>27884</v>
      </c>
      <c r="B1987" s="70"/>
      <c r="C1987" s="70"/>
      <c r="D1987" s="70"/>
      <c r="E1987" s="70"/>
      <c r="F1987" s="70"/>
      <c r="G1987" s="70"/>
      <c r="H1987" s="70"/>
      <c r="I1987" s="70"/>
      <c r="J1987" s="70"/>
      <c r="K1987" s="70"/>
      <c r="L1987" s="70"/>
      <c r="M1987" s="70"/>
      <c r="N1987" s="70"/>
      <c r="O1987" s="70"/>
      <c r="P1987" s="70"/>
      <c r="Q1987" s="70"/>
      <c r="R1987" s="70"/>
      <c r="S1987" s="70"/>
      <c r="T1987" s="70"/>
      <c r="U1987" s="70"/>
      <c r="V1987" s="70"/>
      <c r="W1987" s="70"/>
      <c r="X1987" s="70"/>
      <c r="Y1987" s="70"/>
      <c r="Z1987" s="70"/>
      <c r="AA1987" s="70"/>
      <c r="AB1987" s="70">
        <v>29223</v>
      </c>
      <c r="AC1987" s="70">
        <v>21666.316162000003</v>
      </c>
      <c r="AD1987" s="70"/>
      <c r="AE1987" s="70"/>
      <c r="AF1987" s="70"/>
      <c r="AG1987" s="70"/>
      <c r="AH1987" s="70"/>
      <c r="AI1987" s="70"/>
      <c r="AJ1987" s="70"/>
      <c r="AK1987" s="70"/>
      <c r="AL1987" s="70"/>
      <c r="AM1987" s="70"/>
      <c r="AN1987" s="70">
        <v>29223</v>
      </c>
      <c r="AO1987" s="70">
        <v>21666.316162000003</v>
      </c>
    </row>
    <row r="1988" spans="1:41" x14ac:dyDescent="0.25">
      <c r="A1988" s="72">
        <v>27887</v>
      </c>
      <c r="B1988" s="70"/>
      <c r="C1988" s="70"/>
      <c r="D1988" s="70"/>
      <c r="E1988" s="70"/>
      <c r="F1988" s="70"/>
      <c r="G1988" s="70"/>
      <c r="H1988" s="70"/>
      <c r="I1988" s="70"/>
      <c r="J1988" s="70"/>
      <c r="K1988" s="70"/>
      <c r="L1988" s="70"/>
      <c r="M1988" s="70"/>
      <c r="N1988" s="70"/>
      <c r="O1988" s="70"/>
      <c r="P1988" s="70"/>
      <c r="Q1988" s="70"/>
      <c r="R1988" s="70"/>
      <c r="S1988" s="70"/>
      <c r="T1988" s="70"/>
      <c r="U1988" s="70"/>
      <c r="V1988" s="70"/>
      <c r="W1988" s="70"/>
      <c r="X1988" s="70"/>
      <c r="Y1988" s="70"/>
      <c r="Z1988" s="70"/>
      <c r="AA1988" s="70"/>
      <c r="AB1988" s="70">
        <v>27793</v>
      </c>
      <c r="AC1988" s="70">
        <v>17459.413573999998</v>
      </c>
      <c r="AD1988" s="70"/>
      <c r="AE1988" s="70"/>
      <c r="AF1988" s="70"/>
      <c r="AG1988" s="70"/>
      <c r="AH1988" s="70"/>
      <c r="AI1988" s="70"/>
      <c r="AJ1988" s="70"/>
      <c r="AK1988" s="70"/>
      <c r="AL1988" s="70"/>
      <c r="AM1988" s="70"/>
      <c r="AN1988" s="70">
        <v>27793</v>
      </c>
      <c r="AO1988" s="70">
        <v>17459.413573999998</v>
      </c>
    </row>
    <row r="1989" spans="1:41" x14ac:dyDescent="0.25">
      <c r="A1989" s="72">
        <v>27902</v>
      </c>
      <c r="B1989" s="70"/>
      <c r="C1989" s="70"/>
      <c r="D1989" s="70"/>
      <c r="E1989" s="70"/>
      <c r="F1989" s="70"/>
      <c r="G1989" s="70"/>
      <c r="H1989" s="70"/>
      <c r="I1989" s="70"/>
      <c r="J1989" s="70"/>
      <c r="K1989" s="70"/>
      <c r="L1989" s="70"/>
      <c r="M1989" s="70"/>
      <c r="N1989" s="70"/>
      <c r="O1989" s="70"/>
      <c r="P1989" s="70"/>
      <c r="Q1989" s="70"/>
      <c r="R1989" s="70"/>
      <c r="S1989" s="70"/>
      <c r="T1989" s="70"/>
      <c r="U1989" s="70"/>
      <c r="V1989" s="70"/>
      <c r="W1989" s="70"/>
      <c r="X1989" s="70"/>
      <c r="Y1989" s="70"/>
      <c r="Z1989" s="70"/>
      <c r="AA1989" s="70"/>
      <c r="AB1989" s="70">
        <v>53560</v>
      </c>
      <c r="AC1989" s="70">
        <v>45037.395569</v>
      </c>
      <c r="AD1989" s="70"/>
      <c r="AE1989" s="70"/>
      <c r="AF1989" s="70"/>
      <c r="AG1989" s="70"/>
      <c r="AH1989" s="70"/>
      <c r="AI1989" s="70"/>
      <c r="AJ1989" s="70"/>
      <c r="AK1989" s="70"/>
      <c r="AL1989" s="70"/>
      <c r="AM1989" s="70"/>
      <c r="AN1989" s="70">
        <v>53560</v>
      </c>
      <c r="AO1989" s="70">
        <v>45037.395569</v>
      </c>
    </row>
    <row r="1990" spans="1:41" x14ac:dyDescent="0.25">
      <c r="A1990" s="72">
        <v>27903</v>
      </c>
      <c r="B1990" s="70"/>
      <c r="C1990" s="70"/>
      <c r="D1990" s="70"/>
      <c r="E1990" s="70"/>
      <c r="F1990" s="70"/>
      <c r="G1990" s="70"/>
      <c r="H1990" s="70"/>
      <c r="I1990" s="70"/>
      <c r="J1990" s="70"/>
      <c r="K1990" s="70"/>
      <c r="L1990" s="70"/>
      <c r="M1990" s="70"/>
      <c r="N1990" s="70"/>
      <c r="O1990" s="70"/>
      <c r="P1990" s="70"/>
      <c r="Q1990" s="70"/>
      <c r="R1990" s="70"/>
      <c r="S1990" s="70"/>
      <c r="T1990" s="70"/>
      <c r="U1990" s="70"/>
      <c r="V1990" s="70"/>
      <c r="W1990" s="70"/>
      <c r="X1990" s="70"/>
      <c r="Y1990" s="70"/>
      <c r="Z1990" s="70"/>
      <c r="AA1990" s="70"/>
      <c r="AB1990" s="70">
        <v>52054</v>
      </c>
      <c r="AC1990" s="70">
        <v>48643.602537999999</v>
      </c>
      <c r="AD1990" s="70"/>
      <c r="AE1990" s="70"/>
      <c r="AF1990" s="70"/>
      <c r="AG1990" s="70"/>
      <c r="AH1990" s="70"/>
      <c r="AI1990" s="70"/>
      <c r="AJ1990" s="70"/>
      <c r="AK1990" s="70"/>
      <c r="AL1990" s="70"/>
      <c r="AM1990" s="70"/>
      <c r="AN1990" s="70">
        <v>52054</v>
      </c>
      <c r="AO1990" s="70">
        <v>48643.602537999999</v>
      </c>
    </row>
    <row r="1991" spans="1:41" x14ac:dyDescent="0.25">
      <c r="A1991" s="72">
        <v>27914</v>
      </c>
      <c r="B1991" s="70"/>
      <c r="C1991" s="70"/>
      <c r="D1991" s="70"/>
      <c r="E1991" s="70"/>
      <c r="F1991" s="70"/>
      <c r="G1991" s="70"/>
      <c r="H1991" s="70"/>
      <c r="I1991" s="70"/>
      <c r="J1991" s="70"/>
      <c r="K1991" s="70"/>
      <c r="L1991" s="70"/>
      <c r="M1991" s="70"/>
      <c r="N1991" s="70"/>
      <c r="O1991" s="70"/>
      <c r="P1991" s="70"/>
      <c r="Q1991" s="70"/>
      <c r="R1991" s="70"/>
      <c r="S1991" s="70"/>
      <c r="T1991" s="70"/>
      <c r="U1991" s="70"/>
      <c r="V1991" s="70"/>
      <c r="W1991" s="70"/>
      <c r="X1991" s="70"/>
      <c r="Y1991" s="70"/>
      <c r="Z1991" s="70"/>
      <c r="AA1991" s="70"/>
      <c r="AB1991" s="70">
        <v>82885</v>
      </c>
      <c r="AC1991" s="70">
        <v>79393.606933999996</v>
      </c>
      <c r="AD1991" s="70"/>
      <c r="AE1991" s="70"/>
      <c r="AF1991" s="70"/>
      <c r="AG1991" s="70"/>
      <c r="AH1991" s="70"/>
      <c r="AI1991" s="70"/>
      <c r="AJ1991" s="70"/>
      <c r="AK1991" s="70"/>
      <c r="AL1991" s="70"/>
      <c r="AM1991" s="70"/>
      <c r="AN1991" s="70">
        <v>82885</v>
      </c>
      <c r="AO1991" s="70">
        <v>79393.606933999996</v>
      </c>
    </row>
    <row r="1992" spans="1:41" x14ac:dyDescent="0.25">
      <c r="A1992" s="72">
        <v>27915</v>
      </c>
      <c r="B1992" s="70"/>
      <c r="C1992" s="70"/>
      <c r="D1992" s="70">
        <v>82654</v>
      </c>
      <c r="E1992" s="70">
        <v>68221.211790999994</v>
      </c>
      <c r="F1992" s="70"/>
      <c r="G1992" s="70"/>
      <c r="H1992" s="70"/>
      <c r="I1992" s="70"/>
      <c r="J1992" s="70"/>
      <c r="K1992" s="70"/>
      <c r="L1992" s="70"/>
      <c r="M1992" s="70"/>
      <c r="N1992" s="70"/>
      <c r="O1992" s="70"/>
      <c r="P1992" s="70"/>
      <c r="Q1992" s="70"/>
      <c r="R1992" s="70"/>
      <c r="S1992" s="70"/>
      <c r="T1992" s="70"/>
      <c r="U1992" s="70"/>
      <c r="V1992" s="70"/>
      <c r="W1992" s="70"/>
      <c r="X1992" s="70"/>
      <c r="Y1992" s="70"/>
      <c r="Z1992" s="70"/>
      <c r="AA1992" s="70"/>
      <c r="AB1992" s="70"/>
      <c r="AC1992" s="70"/>
      <c r="AD1992" s="70"/>
      <c r="AE1992" s="70"/>
      <c r="AF1992" s="70"/>
      <c r="AG1992" s="70"/>
      <c r="AH1992" s="70"/>
      <c r="AI1992" s="70"/>
      <c r="AJ1992" s="70"/>
      <c r="AK1992" s="70"/>
      <c r="AL1992" s="70"/>
      <c r="AM1992" s="70"/>
      <c r="AN1992" s="70">
        <v>82654</v>
      </c>
      <c r="AO1992" s="70">
        <v>68221.211790999994</v>
      </c>
    </row>
    <row r="1993" spans="1:41" x14ac:dyDescent="0.25">
      <c r="A1993" s="72">
        <v>27916</v>
      </c>
      <c r="B1993" s="70"/>
      <c r="C1993" s="70"/>
      <c r="D1993" s="70">
        <v>80105</v>
      </c>
      <c r="E1993" s="70">
        <v>77707.596680000002</v>
      </c>
      <c r="F1993" s="70"/>
      <c r="G1993" s="70"/>
      <c r="H1993" s="70"/>
      <c r="I1993" s="70"/>
      <c r="J1993" s="70"/>
      <c r="K1993" s="70"/>
      <c r="L1993" s="70"/>
      <c r="M1993" s="70"/>
      <c r="N1993" s="70"/>
      <c r="O1993" s="70"/>
      <c r="P1993" s="70"/>
      <c r="Q1993" s="70"/>
      <c r="R1993" s="70"/>
      <c r="S1993" s="70"/>
      <c r="T1993" s="70"/>
      <c r="U1993" s="70"/>
      <c r="V1993" s="70"/>
      <c r="W1993" s="70"/>
      <c r="X1993" s="70"/>
      <c r="Y1993" s="70"/>
      <c r="Z1993" s="70"/>
      <c r="AA1993" s="70"/>
      <c r="AB1993" s="70"/>
      <c r="AC1993" s="70"/>
      <c r="AD1993" s="70"/>
      <c r="AE1993" s="70"/>
      <c r="AF1993" s="70"/>
      <c r="AG1993" s="70"/>
      <c r="AH1993" s="70"/>
      <c r="AI1993" s="70"/>
      <c r="AJ1993" s="70"/>
      <c r="AK1993" s="70"/>
      <c r="AL1993" s="70"/>
      <c r="AM1993" s="70"/>
      <c r="AN1993" s="70">
        <v>80105</v>
      </c>
      <c r="AO1993" s="70">
        <v>77707.596680000002</v>
      </c>
    </row>
    <row r="1994" spans="1:41" x14ac:dyDescent="0.25">
      <c r="A1994" s="72">
        <v>27921</v>
      </c>
      <c r="B1994" s="70"/>
      <c r="C1994" s="70"/>
      <c r="D1994" s="70">
        <v>71820</v>
      </c>
      <c r="E1994" s="70">
        <v>78083.878419000001</v>
      </c>
      <c r="F1994" s="70"/>
      <c r="G1994" s="70"/>
      <c r="H1994" s="70"/>
      <c r="I1994" s="70"/>
      <c r="J1994" s="70"/>
      <c r="K1994" s="70"/>
      <c r="L1994" s="70"/>
      <c r="M1994" s="70"/>
      <c r="N1994" s="70"/>
      <c r="O1994" s="70"/>
      <c r="P1994" s="70"/>
      <c r="Q1994" s="70"/>
      <c r="R1994" s="70"/>
      <c r="S1994" s="70"/>
      <c r="T1994" s="70"/>
      <c r="U1994" s="70"/>
      <c r="V1994" s="70"/>
      <c r="W1994" s="70"/>
      <c r="X1994" s="70"/>
      <c r="Y1994" s="70"/>
      <c r="Z1994" s="70"/>
      <c r="AA1994" s="70"/>
      <c r="AB1994" s="70"/>
      <c r="AC1994" s="70"/>
      <c r="AD1994" s="70"/>
      <c r="AE1994" s="70"/>
      <c r="AF1994" s="70"/>
      <c r="AG1994" s="70"/>
      <c r="AH1994" s="70"/>
      <c r="AI1994" s="70"/>
      <c r="AJ1994" s="70"/>
      <c r="AK1994" s="70"/>
      <c r="AL1994" s="70"/>
      <c r="AM1994" s="70"/>
      <c r="AN1994" s="70">
        <v>71820</v>
      </c>
      <c r="AO1994" s="70">
        <v>78083.878419000001</v>
      </c>
    </row>
    <row r="1995" spans="1:41" x14ac:dyDescent="0.25">
      <c r="A1995" s="72">
        <v>27925</v>
      </c>
      <c r="B1995" s="70"/>
      <c r="C1995" s="70"/>
      <c r="D1995" s="70">
        <v>85760</v>
      </c>
      <c r="E1995" s="70">
        <v>89506.399415000007</v>
      </c>
      <c r="F1995" s="70"/>
      <c r="G1995" s="70"/>
      <c r="H1995" s="70"/>
      <c r="I1995" s="70"/>
      <c r="J1995" s="70"/>
      <c r="K1995" s="70"/>
      <c r="L1995" s="70"/>
      <c r="M1995" s="70"/>
      <c r="N1995" s="70"/>
      <c r="O1995" s="70"/>
      <c r="P1995" s="70"/>
      <c r="Q1995" s="70"/>
      <c r="R1995" s="70"/>
      <c r="S1995" s="70"/>
      <c r="T1995" s="70"/>
      <c r="U1995" s="70"/>
      <c r="V1995" s="70"/>
      <c r="W1995" s="70"/>
      <c r="X1995" s="70"/>
      <c r="Y1995" s="70"/>
      <c r="Z1995" s="70"/>
      <c r="AA1995" s="70"/>
      <c r="AB1995" s="70"/>
      <c r="AC1995" s="70"/>
      <c r="AD1995" s="70"/>
      <c r="AE1995" s="70"/>
      <c r="AF1995" s="70"/>
      <c r="AG1995" s="70"/>
      <c r="AH1995" s="70"/>
      <c r="AI1995" s="70"/>
      <c r="AJ1995" s="70"/>
      <c r="AK1995" s="70"/>
      <c r="AL1995" s="70"/>
      <c r="AM1995" s="70"/>
      <c r="AN1995" s="70">
        <v>85760</v>
      </c>
      <c r="AO1995" s="70">
        <v>89506.399415000007</v>
      </c>
    </row>
    <row r="1996" spans="1:41" x14ac:dyDescent="0.25">
      <c r="A1996" s="72">
        <v>27929</v>
      </c>
      <c r="B1996" s="70"/>
      <c r="C1996" s="70"/>
      <c r="D1996" s="70">
        <v>74878</v>
      </c>
      <c r="E1996" s="70">
        <v>83554.545409999992</v>
      </c>
      <c r="F1996" s="70"/>
      <c r="G1996" s="70"/>
      <c r="H1996" s="70"/>
      <c r="I1996" s="70"/>
      <c r="J1996" s="70"/>
      <c r="K1996" s="70"/>
      <c r="L1996" s="70"/>
      <c r="M1996" s="70"/>
      <c r="N1996" s="70"/>
      <c r="O1996" s="70"/>
      <c r="P1996" s="70"/>
      <c r="Q1996" s="70"/>
      <c r="R1996" s="70"/>
      <c r="S1996" s="70"/>
      <c r="T1996" s="70"/>
      <c r="U1996" s="70"/>
      <c r="V1996" s="70"/>
      <c r="W1996" s="70"/>
      <c r="X1996" s="70"/>
      <c r="Y1996" s="70"/>
      <c r="Z1996" s="70"/>
      <c r="AA1996" s="70"/>
      <c r="AB1996" s="70"/>
      <c r="AC1996" s="70"/>
      <c r="AD1996" s="70"/>
      <c r="AE1996" s="70"/>
      <c r="AF1996" s="70"/>
      <c r="AG1996" s="70"/>
      <c r="AH1996" s="70"/>
      <c r="AI1996" s="70"/>
      <c r="AJ1996" s="70"/>
      <c r="AK1996" s="70"/>
      <c r="AL1996" s="70"/>
      <c r="AM1996" s="70"/>
      <c r="AN1996" s="70">
        <v>74878</v>
      </c>
      <c r="AO1996" s="70">
        <v>83554.545409999992</v>
      </c>
    </row>
    <row r="1997" spans="1:41" x14ac:dyDescent="0.25">
      <c r="A1997" s="72">
        <v>27933</v>
      </c>
      <c r="B1997" s="70"/>
      <c r="C1997" s="70"/>
      <c r="D1997" s="70">
        <v>87099</v>
      </c>
      <c r="E1997" s="70">
        <v>91915.369139999995</v>
      </c>
      <c r="F1997" s="70"/>
      <c r="G1997" s="70"/>
      <c r="H1997" s="70"/>
      <c r="I1997" s="70"/>
      <c r="J1997" s="70"/>
      <c r="K1997" s="70"/>
      <c r="L1997" s="70"/>
      <c r="M1997" s="70"/>
      <c r="N1997" s="70"/>
      <c r="O1997" s="70"/>
      <c r="P1997" s="70"/>
      <c r="Q1997" s="70"/>
      <c r="R1997" s="70"/>
      <c r="S1997" s="70"/>
      <c r="T1997" s="70"/>
      <c r="U1997" s="70"/>
      <c r="V1997" s="70"/>
      <c r="W1997" s="70"/>
      <c r="X1997" s="70"/>
      <c r="Y1997" s="70"/>
      <c r="Z1997" s="70"/>
      <c r="AA1997" s="70"/>
      <c r="AB1997" s="70"/>
      <c r="AC1997" s="70"/>
      <c r="AD1997" s="70"/>
      <c r="AE1997" s="70"/>
      <c r="AF1997" s="70"/>
      <c r="AG1997" s="70"/>
      <c r="AH1997" s="70"/>
      <c r="AI1997" s="70"/>
      <c r="AJ1997" s="70"/>
      <c r="AK1997" s="70"/>
      <c r="AL1997" s="70"/>
      <c r="AM1997" s="70"/>
      <c r="AN1997" s="70">
        <v>87099</v>
      </c>
      <c r="AO1997" s="70">
        <v>91915.369139999995</v>
      </c>
    </row>
    <row r="1998" spans="1:41" x14ac:dyDescent="0.25">
      <c r="A1998" s="72">
        <v>27934</v>
      </c>
      <c r="B1998" s="70"/>
      <c r="C1998" s="70"/>
      <c r="D1998" s="70">
        <v>76063</v>
      </c>
      <c r="E1998" s="70">
        <v>81308.573241999999</v>
      </c>
      <c r="F1998" s="70"/>
      <c r="G1998" s="70"/>
      <c r="H1998" s="70"/>
      <c r="I1998" s="70"/>
      <c r="J1998" s="70"/>
      <c r="K1998" s="70"/>
      <c r="L1998" s="70"/>
      <c r="M1998" s="70"/>
      <c r="N1998" s="70"/>
      <c r="O1998" s="70"/>
      <c r="P1998" s="70"/>
      <c r="Q1998" s="70"/>
      <c r="R1998" s="70"/>
      <c r="S1998" s="70"/>
      <c r="T1998" s="70"/>
      <c r="U1998" s="70"/>
      <c r="V1998" s="70"/>
      <c r="W1998" s="70"/>
      <c r="X1998" s="70"/>
      <c r="Y1998" s="70"/>
      <c r="Z1998" s="70"/>
      <c r="AA1998" s="70"/>
      <c r="AB1998" s="70"/>
      <c r="AC1998" s="70"/>
      <c r="AD1998" s="70"/>
      <c r="AE1998" s="70"/>
      <c r="AF1998" s="70"/>
      <c r="AG1998" s="70"/>
      <c r="AH1998" s="70"/>
      <c r="AI1998" s="70"/>
      <c r="AJ1998" s="70"/>
      <c r="AK1998" s="70"/>
      <c r="AL1998" s="70"/>
      <c r="AM1998" s="70"/>
      <c r="AN1998" s="70">
        <v>76063</v>
      </c>
      <c r="AO1998" s="70">
        <v>81308.573241999999</v>
      </c>
    </row>
    <row r="1999" spans="1:41" x14ac:dyDescent="0.25">
      <c r="A1999" s="72">
        <v>27941</v>
      </c>
      <c r="B1999" s="70"/>
      <c r="C1999" s="70"/>
      <c r="D1999" s="70">
        <v>87065</v>
      </c>
      <c r="E1999" s="70">
        <v>95211.194824000006</v>
      </c>
      <c r="F1999" s="70"/>
      <c r="G1999" s="70"/>
      <c r="H1999" s="70"/>
      <c r="I1999" s="70"/>
      <c r="J1999" s="70"/>
      <c r="K1999" s="70"/>
      <c r="L1999" s="70"/>
      <c r="M1999" s="70"/>
      <c r="N1999" s="70"/>
      <c r="O1999" s="70"/>
      <c r="P1999" s="70"/>
      <c r="Q1999" s="70"/>
      <c r="R1999" s="70"/>
      <c r="S1999" s="70"/>
      <c r="T1999" s="70"/>
      <c r="U1999" s="70"/>
      <c r="V1999" s="70"/>
      <c r="W1999" s="70"/>
      <c r="X1999" s="70"/>
      <c r="Y1999" s="70"/>
      <c r="Z1999" s="70"/>
      <c r="AA1999" s="70"/>
      <c r="AB1999" s="70"/>
      <c r="AC1999" s="70"/>
      <c r="AD1999" s="70"/>
      <c r="AE1999" s="70"/>
      <c r="AF1999" s="70"/>
      <c r="AG1999" s="70"/>
      <c r="AH1999" s="70"/>
      <c r="AI1999" s="70"/>
      <c r="AJ1999" s="70"/>
      <c r="AK1999" s="70"/>
      <c r="AL1999" s="70"/>
      <c r="AM1999" s="70"/>
      <c r="AN1999" s="70">
        <v>87065</v>
      </c>
      <c r="AO1999" s="70">
        <v>95211.194824000006</v>
      </c>
    </row>
    <row r="2000" spans="1:41" x14ac:dyDescent="0.25">
      <c r="A2000" s="72">
        <v>27946</v>
      </c>
      <c r="B2000" s="70"/>
      <c r="C2000" s="70"/>
      <c r="D2000" s="70">
        <v>88046</v>
      </c>
      <c r="E2000" s="70">
        <v>97849.979490999991</v>
      </c>
      <c r="F2000" s="70"/>
      <c r="G2000" s="70"/>
      <c r="H2000" s="70"/>
      <c r="I2000" s="70"/>
      <c r="J2000" s="70"/>
      <c r="K2000" s="70"/>
      <c r="L2000" s="70"/>
      <c r="M2000" s="70"/>
      <c r="N2000" s="70"/>
      <c r="O2000" s="70"/>
      <c r="P2000" s="70"/>
      <c r="Q2000" s="70"/>
      <c r="R2000" s="70"/>
      <c r="S2000" s="70"/>
      <c r="T2000" s="70"/>
      <c r="U2000" s="70"/>
      <c r="V2000" s="70"/>
      <c r="W2000" s="70"/>
      <c r="X2000" s="70"/>
      <c r="Y2000" s="70"/>
      <c r="Z2000" s="70"/>
      <c r="AA2000" s="70"/>
      <c r="AB2000" s="70"/>
      <c r="AC2000" s="70"/>
      <c r="AD2000" s="70"/>
      <c r="AE2000" s="70"/>
      <c r="AF2000" s="70"/>
      <c r="AG2000" s="70"/>
      <c r="AH2000" s="70"/>
      <c r="AI2000" s="70"/>
      <c r="AJ2000" s="70"/>
      <c r="AK2000" s="70"/>
      <c r="AL2000" s="70"/>
      <c r="AM2000" s="70"/>
      <c r="AN2000" s="70">
        <v>88046</v>
      </c>
      <c r="AO2000" s="70">
        <v>97849.979490999991</v>
      </c>
    </row>
    <row r="2001" spans="1:41" x14ac:dyDescent="0.25">
      <c r="A2001" s="72">
        <v>27948</v>
      </c>
      <c r="B2001" s="70"/>
      <c r="C2001" s="70"/>
      <c r="D2001" s="70">
        <v>87276</v>
      </c>
      <c r="E2001" s="70">
        <v>79545.365234000012</v>
      </c>
      <c r="F2001" s="70"/>
      <c r="G2001" s="70"/>
      <c r="H2001" s="70"/>
      <c r="I2001" s="70"/>
      <c r="J2001" s="70"/>
      <c r="K2001" s="70"/>
      <c r="L2001" s="70"/>
      <c r="M2001" s="70"/>
      <c r="N2001" s="70"/>
      <c r="O2001" s="70"/>
      <c r="P2001" s="70"/>
      <c r="Q2001" s="70"/>
      <c r="R2001" s="70"/>
      <c r="S2001" s="70"/>
      <c r="T2001" s="70"/>
      <c r="U2001" s="70"/>
      <c r="V2001" s="70"/>
      <c r="W2001" s="70"/>
      <c r="X2001" s="70"/>
      <c r="Y2001" s="70"/>
      <c r="Z2001" s="70"/>
      <c r="AA2001" s="70"/>
      <c r="AB2001" s="70"/>
      <c r="AC2001" s="70"/>
      <c r="AD2001" s="70"/>
      <c r="AE2001" s="70"/>
      <c r="AF2001" s="70"/>
      <c r="AG2001" s="70"/>
      <c r="AH2001" s="70"/>
      <c r="AI2001" s="70"/>
      <c r="AJ2001" s="70"/>
      <c r="AK2001" s="70"/>
      <c r="AL2001" s="70"/>
      <c r="AM2001" s="70"/>
      <c r="AN2001" s="70">
        <v>87276</v>
      </c>
      <c r="AO2001" s="70">
        <v>79545.365234000012</v>
      </c>
    </row>
    <row r="2002" spans="1:41" x14ac:dyDescent="0.25">
      <c r="A2002" s="72">
        <v>27956</v>
      </c>
      <c r="B2002" s="70"/>
      <c r="C2002" s="70"/>
      <c r="D2002" s="70">
        <v>54044</v>
      </c>
      <c r="E2002" s="70">
        <v>44762.160398999993</v>
      </c>
      <c r="F2002" s="70"/>
      <c r="G2002" s="70"/>
      <c r="H2002" s="70"/>
      <c r="I2002" s="70"/>
      <c r="J2002" s="70"/>
      <c r="K2002" s="70"/>
      <c r="L2002" s="70"/>
      <c r="M2002" s="70"/>
      <c r="N2002" s="70"/>
      <c r="O2002" s="70"/>
      <c r="P2002" s="70"/>
      <c r="Q2002" s="70"/>
      <c r="R2002" s="70"/>
      <c r="S2002" s="70"/>
      <c r="T2002" s="70"/>
      <c r="U2002" s="70"/>
      <c r="V2002" s="70"/>
      <c r="W2002" s="70"/>
      <c r="X2002" s="70"/>
      <c r="Y2002" s="70"/>
      <c r="Z2002" s="70"/>
      <c r="AA2002" s="70"/>
      <c r="AB2002" s="70"/>
      <c r="AC2002" s="70"/>
      <c r="AD2002" s="70"/>
      <c r="AE2002" s="70"/>
      <c r="AF2002" s="70"/>
      <c r="AG2002" s="70"/>
      <c r="AH2002" s="70"/>
      <c r="AI2002" s="70"/>
      <c r="AJ2002" s="70"/>
      <c r="AK2002" s="70"/>
      <c r="AL2002" s="70"/>
      <c r="AM2002" s="70"/>
      <c r="AN2002" s="70">
        <v>54044</v>
      </c>
      <c r="AO2002" s="70">
        <v>44762.160398999993</v>
      </c>
    </row>
    <row r="2003" spans="1:41" x14ac:dyDescent="0.25">
      <c r="A2003" s="72">
        <v>27959</v>
      </c>
      <c r="B2003" s="70"/>
      <c r="C2003" s="70"/>
      <c r="D2003" s="70">
        <v>57110</v>
      </c>
      <c r="E2003" s="70">
        <v>56645.648559000001</v>
      </c>
      <c r="F2003" s="70"/>
      <c r="G2003" s="70"/>
      <c r="H2003" s="70"/>
      <c r="I2003" s="70"/>
      <c r="J2003" s="70"/>
      <c r="K2003" s="70"/>
      <c r="L2003" s="70"/>
      <c r="M2003" s="70"/>
      <c r="N2003" s="70"/>
      <c r="O2003" s="70"/>
      <c r="P2003" s="70"/>
      <c r="Q2003" s="70"/>
      <c r="R2003" s="70"/>
      <c r="S2003" s="70"/>
      <c r="T2003" s="70"/>
      <c r="U2003" s="70"/>
      <c r="V2003" s="70"/>
      <c r="W2003" s="70"/>
      <c r="X2003" s="70"/>
      <c r="Y2003" s="70"/>
      <c r="Z2003" s="70"/>
      <c r="AA2003" s="70"/>
      <c r="AB2003" s="70"/>
      <c r="AC2003" s="70"/>
      <c r="AD2003" s="70"/>
      <c r="AE2003" s="70"/>
      <c r="AF2003" s="70"/>
      <c r="AG2003" s="70"/>
      <c r="AH2003" s="70"/>
      <c r="AI2003" s="70"/>
      <c r="AJ2003" s="70"/>
      <c r="AK2003" s="70"/>
      <c r="AL2003" s="70"/>
      <c r="AM2003" s="70"/>
      <c r="AN2003" s="70">
        <v>57110</v>
      </c>
      <c r="AO2003" s="70">
        <v>56645.648559000001</v>
      </c>
    </row>
    <row r="2004" spans="1:41" x14ac:dyDescent="0.25">
      <c r="A2004" s="72">
        <v>27966</v>
      </c>
      <c r="B2004" s="70"/>
      <c r="C2004" s="70"/>
      <c r="D2004" s="70">
        <v>9488</v>
      </c>
      <c r="E2004" s="70">
        <v>7355.5661010000003</v>
      </c>
      <c r="F2004" s="70"/>
      <c r="G2004" s="70"/>
      <c r="H2004" s="70"/>
      <c r="I2004" s="70"/>
      <c r="J2004" s="70"/>
      <c r="K2004" s="70"/>
      <c r="L2004" s="70"/>
      <c r="M2004" s="70"/>
      <c r="N2004" s="70"/>
      <c r="O2004" s="70"/>
      <c r="P2004" s="70"/>
      <c r="Q2004" s="70"/>
      <c r="R2004" s="70"/>
      <c r="S2004" s="70"/>
      <c r="T2004" s="70"/>
      <c r="U2004" s="70"/>
      <c r="V2004" s="70"/>
      <c r="W2004" s="70"/>
      <c r="X2004" s="70"/>
      <c r="Y2004" s="70"/>
      <c r="Z2004" s="70"/>
      <c r="AA2004" s="70"/>
      <c r="AB2004" s="70"/>
      <c r="AC2004" s="70"/>
      <c r="AD2004" s="70"/>
      <c r="AE2004" s="70"/>
      <c r="AF2004" s="70"/>
      <c r="AG2004" s="70"/>
      <c r="AH2004" s="70"/>
      <c r="AI2004" s="70"/>
      <c r="AJ2004" s="70"/>
      <c r="AK2004" s="70"/>
      <c r="AL2004" s="70"/>
      <c r="AM2004" s="70"/>
      <c r="AN2004" s="70">
        <v>9488</v>
      </c>
      <c r="AO2004" s="70">
        <v>7355.5661010000003</v>
      </c>
    </row>
    <row r="2005" spans="1:41" x14ac:dyDescent="0.25">
      <c r="A2005" s="72">
        <v>27982</v>
      </c>
      <c r="B2005" s="70"/>
      <c r="C2005" s="70"/>
      <c r="D2005" s="70"/>
      <c r="E2005" s="70"/>
      <c r="F2005" s="70"/>
      <c r="G2005" s="70"/>
      <c r="H2005" s="70"/>
      <c r="I2005" s="70"/>
      <c r="J2005" s="70"/>
      <c r="K2005" s="70"/>
      <c r="L2005" s="70"/>
      <c r="M2005" s="70"/>
      <c r="N2005" s="70"/>
      <c r="O2005" s="70"/>
      <c r="P2005" s="70"/>
      <c r="Q2005" s="70"/>
      <c r="R2005" s="70"/>
      <c r="S2005" s="70"/>
      <c r="T2005" s="70">
        <v>5465</v>
      </c>
      <c r="U2005" s="70">
        <v>5748.4933059999994</v>
      </c>
      <c r="V2005" s="70"/>
      <c r="W2005" s="70"/>
      <c r="X2005" s="70"/>
      <c r="Y2005" s="70"/>
      <c r="Z2005" s="70"/>
      <c r="AA2005" s="70"/>
      <c r="AB2005" s="70"/>
      <c r="AC2005" s="70"/>
      <c r="AD2005" s="70"/>
      <c r="AE2005" s="70"/>
      <c r="AF2005" s="70"/>
      <c r="AG2005" s="70"/>
      <c r="AH2005" s="70"/>
      <c r="AI2005" s="70"/>
      <c r="AJ2005" s="70"/>
      <c r="AK2005" s="70"/>
      <c r="AL2005" s="70"/>
      <c r="AM2005" s="70"/>
      <c r="AN2005" s="70">
        <v>5465</v>
      </c>
      <c r="AO2005" s="70">
        <v>5748.4933059999994</v>
      </c>
    </row>
    <row r="2006" spans="1:41" x14ac:dyDescent="0.25">
      <c r="A2006" s="72">
        <v>27987</v>
      </c>
      <c r="B2006" s="70"/>
      <c r="C2006" s="70"/>
      <c r="D2006" s="70"/>
      <c r="E2006" s="70"/>
      <c r="F2006" s="70"/>
      <c r="G2006" s="70"/>
      <c r="H2006" s="70"/>
      <c r="I2006" s="70"/>
      <c r="J2006" s="70"/>
      <c r="K2006" s="70"/>
      <c r="L2006" s="70"/>
      <c r="M2006" s="70"/>
      <c r="N2006" s="70"/>
      <c r="O2006" s="70"/>
      <c r="P2006" s="70"/>
      <c r="Q2006" s="70"/>
      <c r="R2006" s="70"/>
      <c r="S2006" s="70"/>
      <c r="T2006" s="70">
        <v>72788</v>
      </c>
      <c r="U2006" s="70">
        <v>77741.584961</v>
      </c>
      <c r="V2006" s="70"/>
      <c r="W2006" s="70"/>
      <c r="X2006" s="70"/>
      <c r="Y2006" s="70"/>
      <c r="Z2006" s="70"/>
      <c r="AA2006" s="70"/>
      <c r="AB2006" s="70"/>
      <c r="AC2006" s="70"/>
      <c r="AD2006" s="70"/>
      <c r="AE2006" s="70"/>
      <c r="AF2006" s="70"/>
      <c r="AG2006" s="70"/>
      <c r="AH2006" s="70"/>
      <c r="AI2006" s="70"/>
      <c r="AJ2006" s="70"/>
      <c r="AK2006" s="70"/>
      <c r="AL2006" s="70"/>
      <c r="AM2006" s="70"/>
      <c r="AN2006" s="70">
        <v>72788</v>
      </c>
      <c r="AO2006" s="70">
        <v>77741.584961</v>
      </c>
    </row>
    <row r="2007" spans="1:41" x14ac:dyDescent="0.25">
      <c r="A2007" s="72">
        <v>27988</v>
      </c>
      <c r="B2007" s="70"/>
      <c r="C2007" s="70"/>
      <c r="D2007" s="70"/>
      <c r="E2007" s="70"/>
      <c r="F2007" s="70"/>
      <c r="G2007" s="70"/>
      <c r="H2007" s="70"/>
      <c r="I2007" s="70"/>
      <c r="J2007" s="70"/>
      <c r="K2007" s="70"/>
      <c r="L2007" s="70"/>
      <c r="M2007" s="70"/>
      <c r="N2007" s="70"/>
      <c r="O2007" s="70"/>
      <c r="P2007" s="70"/>
      <c r="Q2007" s="70"/>
      <c r="R2007" s="70"/>
      <c r="S2007" s="70"/>
      <c r="T2007" s="70">
        <v>77212</v>
      </c>
      <c r="U2007" s="70">
        <v>70754.963866999999</v>
      </c>
      <c r="V2007" s="70"/>
      <c r="W2007" s="70"/>
      <c r="X2007" s="70"/>
      <c r="Y2007" s="70"/>
      <c r="Z2007" s="70"/>
      <c r="AA2007" s="70"/>
      <c r="AB2007" s="70"/>
      <c r="AC2007" s="70"/>
      <c r="AD2007" s="70"/>
      <c r="AE2007" s="70"/>
      <c r="AF2007" s="70"/>
      <c r="AG2007" s="70"/>
      <c r="AH2007" s="70"/>
      <c r="AI2007" s="70"/>
      <c r="AJ2007" s="70"/>
      <c r="AK2007" s="70"/>
      <c r="AL2007" s="70"/>
      <c r="AM2007" s="70"/>
      <c r="AN2007" s="70">
        <v>77212</v>
      </c>
      <c r="AO2007" s="70">
        <v>70754.963866999999</v>
      </c>
    </row>
    <row r="2008" spans="1:41" x14ac:dyDescent="0.25">
      <c r="A2008" s="72">
        <v>27990</v>
      </c>
      <c r="B2008" s="70"/>
      <c r="C2008" s="70"/>
      <c r="D2008" s="70"/>
      <c r="E2008" s="70"/>
      <c r="F2008" s="70"/>
      <c r="G2008" s="70"/>
      <c r="H2008" s="70"/>
      <c r="I2008" s="70"/>
      <c r="J2008" s="70"/>
      <c r="K2008" s="70"/>
      <c r="L2008" s="70"/>
      <c r="M2008" s="70"/>
      <c r="N2008" s="70"/>
      <c r="O2008" s="70"/>
      <c r="P2008" s="70"/>
      <c r="Q2008" s="70"/>
      <c r="R2008" s="70"/>
      <c r="S2008" s="70"/>
      <c r="T2008" s="70">
        <v>7181</v>
      </c>
      <c r="U2008" s="70">
        <v>6787.7600700000003</v>
      </c>
      <c r="V2008" s="70"/>
      <c r="W2008" s="70"/>
      <c r="X2008" s="70"/>
      <c r="Y2008" s="70"/>
      <c r="Z2008" s="70"/>
      <c r="AA2008" s="70"/>
      <c r="AB2008" s="70"/>
      <c r="AC2008" s="70"/>
      <c r="AD2008" s="70"/>
      <c r="AE2008" s="70"/>
      <c r="AF2008" s="70"/>
      <c r="AG2008" s="70"/>
      <c r="AH2008" s="70"/>
      <c r="AI2008" s="70"/>
      <c r="AJ2008" s="70"/>
      <c r="AK2008" s="70"/>
      <c r="AL2008" s="70"/>
      <c r="AM2008" s="70"/>
      <c r="AN2008" s="70">
        <v>7181</v>
      </c>
      <c r="AO2008" s="70">
        <v>6787.7600700000003</v>
      </c>
    </row>
    <row r="2009" spans="1:41" x14ac:dyDescent="0.25">
      <c r="A2009" s="72">
        <v>27991</v>
      </c>
      <c r="B2009" s="70"/>
      <c r="C2009" s="70"/>
      <c r="D2009" s="70"/>
      <c r="E2009" s="70"/>
      <c r="F2009" s="70"/>
      <c r="G2009" s="70"/>
      <c r="H2009" s="70"/>
      <c r="I2009" s="70"/>
      <c r="J2009" s="70"/>
      <c r="K2009" s="70"/>
      <c r="L2009" s="70"/>
      <c r="M2009" s="70"/>
      <c r="N2009" s="70"/>
      <c r="O2009" s="70"/>
      <c r="P2009" s="70"/>
      <c r="Q2009" s="70"/>
      <c r="R2009" s="70"/>
      <c r="S2009" s="70"/>
      <c r="T2009" s="70">
        <v>9328</v>
      </c>
      <c r="U2009" s="70">
        <v>7391.5059209999999</v>
      </c>
      <c r="V2009" s="70"/>
      <c r="W2009" s="70"/>
      <c r="X2009" s="70"/>
      <c r="Y2009" s="70"/>
      <c r="Z2009" s="70"/>
      <c r="AA2009" s="70"/>
      <c r="AB2009" s="70"/>
      <c r="AC2009" s="70"/>
      <c r="AD2009" s="70"/>
      <c r="AE2009" s="70"/>
      <c r="AF2009" s="70"/>
      <c r="AG2009" s="70"/>
      <c r="AH2009" s="70"/>
      <c r="AI2009" s="70"/>
      <c r="AJ2009" s="70"/>
      <c r="AK2009" s="70"/>
      <c r="AL2009" s="70"/>
      <c r="AM2009" s="70"/>
      <c r="AN2009" s="70">
        <v>9328</v>
      </c>
      <c r="AO2009" s="70">
        <v>7391.5059209999999</v>
      </c>
    </row>
    <row r="2010" spans="1:41" x14ac:dyDescent="0.25">
      <c r="A2010" s="72">
        <v>27993</v>
      </c>
      <c r="B2010" s="70"/>
      <c r="C2010" s="70"/>
      <c r="D2010" s="70"/>
      <c r="E2010" s="70"/>
      <c r="F2010" s="70"/>
      <c r="G2010" s="70"/>
      <c r="H2010" s="70"/>
      <c r="I2010" s="70"/>
      <c r="J2010" s="70"/>
      <c r="K2010" s="70"/>
      <c r="L2010" s="70"/>
      <c r="M2010" s="70"/>
      <c r="N2010" s="70"/>
      <c r="O2010" s="70"/>
      <c r="P2010" s="70"/>
      <c r="Q2010" s="70"/>
      <c r="R2010" s="70"/>
      <c r="S2010" s="70"/>
      <c r="T2010" s="70">
        <v>61102</v>
      </c>
      <c r="U2010" s="70">
        <v>58823.560424999996</v>
      </c>
      <c r="V2010" s="70"/>
      <c r="W2010" s="70"/>
      <c r="X2010" s="70"/>
      <c r="Y2010" s="70"/>
      <c r="Z2010" s="70"/>
      <c r="AA2010" s="70"/>
      <c r="AB2010" s="70"/>
      <c r="AC2010" s="70"/>
      <c r="AD2010" s="70"/>
      <c r="AE2010" s="70"/>
      <c r="AF2010" s="70"/>
      <c r="AG2010" s="70"/>
      <c r="AH2010" s="70"/>
      <c r="AI2010" s="70"/>
      <c r="AJ2010" s="70"/>
      <c r="AK2010" s="70"/>
      <c r="AL2010" s="70"/>
      <c r="AM2010" s="70"/>
      <c r="AN2010" s="70">
        <v>61102</v>
      </c>
      <c r="AO2010" s="70">
        <v>58823.560424999996</v>
      </c>
    </row>
    <row r="2011" spans="1:41" x14ac:dyDescent="0.25">
      <c r="A2011" s="72">
        <v>27996</v>
      </c>
      <c r="B2011" s="70"/>
      <c r="C2011" s="70"/>
      <c r="D2011" s="70"/>
      <c r="E2011" s="70"/>
      <c r="F2011" s="70"/>
      <c r="G2011" s="70"/>
      <c r="H2011" s="70"/>
      <c r="I2011" s="70"/>
      <c r="J2011" s="70"/>
      <c r="K2011" s="70"/>
      <c r="L2011" s="70"/>
      <c r="M2011" s="70"/>
      <c r="N2011" s="70"/>
      <c r="O2011" s="70"/>
      <c r="P2011" s="70"/>
      <c r="Q2011" s="70"/>
      <c r="R2011" s="70"/>
      <c r="S2011" s="70"/>
      <c r="T2011" s="70">
        <v>11917</v>
      </c>
      <c r="U2011" s="70">
        <v>13630.517639</v>
      </c>
      <c r="V2011" s="70"/>
      <c r="W2011" s="70"/>
      <c r="X2011" s="70"/>
      <c r="Y2011" s="70"/>
      <c r="Z2011" s="70"/>
      <c r="AA2011" s="70"/>
      <c r="AB2011" s="70"/>
      <c r="AC2011" s="70"/>
      <c r="AD2011" s="70"/>
      <c r="AE2011" s="70"/>
      <c r="AF2011" s="70"/>
      <c r="AG2011" s="70"/>
      <c r="AH2011" s="70"/>
      <c r="AI2011" s="70"/>
      <c r="AJ2011" s="70"/>
      <c r="AK2011" s="70"/>
      <c r="AL2011" s="70"/>
      <c r="AM2011" s="70"/>
      <c r="AN2011" s="70">
        <v>11917</v>
      </c>
      <c r="AO2011" s="70">
        <v>13630.517639</v>
      </c>
    </row>
    <row r="2012" spans="1:41" x14ac:dyDescent="0.25">
      <c r="A2012" s="72">
        <v>27999</v>
      </c>
      <c r="B2012" s="70"/>
      <c r="C2012" s="70"/>
      <c r="D2012" s="70"/>
      <c r="E2012" s="70"/>
      <c r="F2012" s="70"/>
      <c r="G2012" s="70"/>
      <c r="H2012" s="70"/>
      <c r="I2012" s="70"/>
      <c r="J2012" s="70"/>
      <c r="K2012" s="70"/>
      <c r="L2012" s="70"/>
      <c r="M2012" s="70"/>
      <c r="N2012" s="70"/>
      <c r="O2012" s="70"/>
      <c r="P2012" s="70"/>
      <c r="Q2012" s="70"/>
      <c r="R2012" s="70"/>
      <c r="S2012" s="70"/>
      <c r="T2012" s="70">
        <v>4435</v>
      </c>
      <c r="U2012" s="70">
        <v>4463.4938280000006</v>
      </c>
      <c r="V2012" s="70"/>
      <c r="W2012" s="70"/>
      <c r="X2012" s="70"/>
      <c r="Y2012" s="70"/>
      <c r="Z2012" s="70"/>
      <c r="AA2012" s="70"/>
      <c r="AB2012" s="70"/>
      <c r="AC2012" s="70"/>
      <c r="AD2012" s="70"/>
      <c r="AE2012" s="70"/>
      <c r="AF2012" s="70"/>
      <c r="AG2012" s="70"/>
      <c r="AH2012" s="70"/>
      <c r="AI2012" s="70"/>
      <c r="AJ2012" s="70"/>
      <c r="AK2012" s="70"/>
      <c r="AL2012" s="70"/>
      <c r="AM2012" s="70"/>
      <c r="AN2012" s="70">
        <v>4435</v>
      </c>
      <c r="AO2012" s="70">
        <v>4463.4938280000006</v>
      </c>
    </row>
    <row r="2013" spans="1:41" x14ac:dyDescent="0.25">
      <c r="A2013" s="72">
        <v>28000</v>
      </c>
      <c r="B2013" s="70"/>
      <c r="C2013" s="70"/>
      <c r="D2013" s="70"/>
      <c r="E2013" s="70"/>
      <c r="F2013" s="70"/>
      <c r="G2013" s="70"/>
      <c r="H2013" s="70"/>
      <c r="I2013" s="70"/>
      <c r="J2013" s="70"/>
      <c r="K2013" s="70"/>
      <c r="L2013" s="70"/>
      <c r="M2013" s="70"/>
      <c r="N2013" s="70"/>
      <c r="O2013" s="70"/>
      <c r="P2013" s="70"/>
      <c r="Q2013" s="70"/>
      <c r="R2013" s="70"/>
      <c r="S2013" s="70"/>
      <c r="T2013" s="70">
        <v>78513</v>
      </c>
      <c r="U2013" s="70">
        <v>73682.981445000012</v>
      </c>
      <c r="V2013" s="70"/>
      <c r="W2013" s="70"/>
      <c r="X2013" s="70"/>
      <c r="Y2013" s="70"/>
      <c r="Z2013" s="70"/>
      <c r="AA2013" s="70"/>
      <c r="AB2013" s="70"/>
      <c r="AC2013" s="70"/>
      <c r="AD2013" s="70"/>
      <c r="AE2013" s="70"/>
      <c r="AF2013" s="70"/>
      <c r="AG2013" s="70"/>
      <c r="AH2013" s="70"/>
      <c r="AI2013" s="70"/>
      <c r="AJ2013" s="70"/>
      <c r="AK2013" s="70"/>
      <c r="AL2013" s="70"/>
      <c r="AM2013" s="70"/>
      <c r="AN2013" s="70">
        <v>78513</v>
      </c>
      <c r="AO2013" s="70">
        <v>73682.981445000012</v>
      </c>
    </row>
    <row r="2014" spans="1:41" x14ac:dyDescent="0.25">
      <c r="A2014" s="72">
        <v>28002</v>
      </c>
      <c r="B2014" s="70"/>
      <c r="C2014" s="70"/>
      <c r="D2014" s="70"/>
      <c r="E2014" s="70"/>
      <c r="F2014" s="70"/>
      <c r="G2014" s="70"/>
      <c r="H2014" s="70"/>
      <c r="I2014" s="70"/>
      <c r="J2014" s="70"/>
      <c r="K2014" s="70"/>
      <c r="L2014" s="70"/>
      <c r="M2014" s="70"/>
      <c r="N2014" s="70"/>
      <c r="O2014" s="70"/>
      <c r="P2014" s="70"/>
      <c r="Q2014" s="70"/>
      <c r="R2014" s="70"/>
      <c r="S2014" s="70"/>
      <c r="T2014" s="70">
        <v>72360</v>
      </c>
      <c r="U2014" s="70">
        <v>72454.075683999996</v>
      </c>
      <c r="V2014" s="70"/>
      <c r="W2014" s="70"/>
      <c r="X2014" s="70"/>
      <c r="Y2014" s="70"/>
      <c r="Z2014" s="70"/>
      <c r="AA2014" s="70"/>
      <c r="AB2014" s="70"/>
      <c r="AC2014" s="70"/>
      <c r="AD2014" s="70"/>
      <c r="AE2014" s="70"/>
      <c r="AF2014" s="70"/>
      <c r="AG2014" s="70"/>
      <c r="AH2014" s="70"/>
      <c r="AI2014" s="70"/>
      <c r="AJ2014" s="70"/>
      <c r="AK2014" s="70"/>
      <c r="AL2014" s="70"/>
      <c r="AM2014" s="70"/>
      <c r="AN2014" s="70">
        <v>72360</v>
      </c>
      <c r="AO2014" s="70">
        <v>72454.075683999996</v>
      </c>
    </row>
    <row r="2015" spans="1:41" x14ac:dyDescent="0.25">
      <c r="A2015" s="72">
        <v>28004</v>
      </c>
      <c r="B2015" s="70"/>
      <c r="C2015" s="70"/>
      <c r="D2015" s="70"/>
      <c r="E2015" s="70"/>
      <c r="F2015" s="70"/>
      <c r="G2015" s="70"/>
      <c r="H2015" s="70"/>
      <c r="I2015" s="70"/>
      <c r="J2015" s="70"/>
      <c r="K2015" s="70"/>
      <c r="L2015" s="70"/>
      <c r="M2015" s="70"/>
      <c r="N2015" s="70"/>
      <c r="O2015" s="70"/>
      <c r="P2015" s="70"/>
      <c r="Q2015" s="70"/>
      <c r="R2015" s="70">
        <v>7585</v>
      </c>
      <c r="S2015" s="70">
        <v>5558.8687439999994</v>
      </c>
      <c r="T2015" s="70"/>
      <c r="U2015" s="70"/>
      <c r="V2015" s="70"/>
      <c r="W2015" s="70"/>
      <c r="X2015" s="70"/>
      <c r="Y2015" s="70"/>
      <c r="Z2015" s="70"/>
      <c r="AA2015" s="70"/>
      <c r="AB2015" s="70"/>
      <c r="AC2015" s="70"/>
      <c r="AD2015" s="70"/>
      <c r="AE2015" s="70"/>
      <c r="AF2015" s="70"/>
      <c r="AG2015" s="70"/>
      <c r="AH2015" s="70"/>
      <c r="AI2015" s="70"/>
      <c r="AJ2015" s="70"/>
      <c r="AK2015" s="70"/>
      <c r="AL2015" s="70"/>
      <c r="AM2015" s="70"/>
      <c r="AN2015" s="70">
        <v>7585</v>
      </c>
      <c r="AO2015" s="70">
        <v>5558.8687439999994</v>
      </c>
    </row>
    <row r="2016" spans="1:41" x14ac:dyDescent="0.25">
      <c r="A2016" s="72">
        <v>28005</v>
      </c>
      <c r="B2016" s="70"/>
      <c r="C2016" s="70"/>
      <c r="D2016" s="70"/>
      <c r="E2016" s="70"/>
      <c r="F2016" s="70"/>
      <c r="G2016" s="70"/>
      <c r="H2016" s="70"/>
      <c r="I2016" s="70"/>
      <c r="J2016" s="70"/>
      <c r="K2016" s="70"/>
      <c r="L2016" s="70"/>
      <c r="M2016" s="70"/>
      <c r="N2016" s="70"/>
      <c r="O2016" s="70"/>
      <c r="P2016" s="70"/>
      <c r="Q2016" s="70"/>
      <c r="R2016" s="70"/>
      <c r="S2016" s="70"/>
      <c r="T2016" s="70">
        <v>9694</v>
      </c>
      <c r="U2016" s="70">
        <v>9166.2849430000006</v>
      </c>
      <c r="V2016" s="70"/>
      <c r="W2016" s="70"/>
      <c r="X2016" s="70"/>
      <c r="Y2016" s="70"/>
      <c r="Z2016" s="70"/>
      <c r="AA2016" s="70"/>
      <c r="AB2016" s="70"/>
      <c r="AC2016" s="70"/>
      <c r="AD2016" s="70"/>
      <c r="AE2016" s="70"/>
      <c r="AF2016" s="70"/>
      <c r="AG2016" s="70"/>
      <c r="AH2016" s="70"/>
      <c r="AI2016" s="70"/>
      <c r="AJ2016" s="70"/>
      <c r="AK2016" s="70"/>
      <c r="AL2016" s="70"/>
      <c r="AM2016" s="70"/>
      <c r="AN2016" s="70">
        <v>9694</v>
      </c>
      <c r="AO2016" s="70">
        <v>9166.2849430000006</v>
      </c>
    </row>
    <row r="2017" spans="1:41" x14ac:dyDescent="0.25">
      <c r="A2017" s="72">
        <v>28007</v>
      </c>
      <c r="B2017" s="70"/>
      <c r="C2017" s="70"/>
      <c r="D2017" s="70"/>
      <c r="E2017" s="70"/>
      <c r="F2017" s="70"/>
      <c r="G2017" s="70"/>
      <c r="H2017" s="70"/>
      <c r="I2017" s="70"/>
      <c r="J2017" s="70"/>
      <c r="K2017" s="70"/>
      <c r="L2017" s="70"/>
      <c r="M2017" s="70"/>
      <c r="N2017" s="70"/>
      <c r="O2017" s="70"/>
      <c r="P2017" s="70"/>
      <c r="Q2017" s="70"/>
      <c r="R2017" s="70"/>
      <c r="S2017" s="70"/>
      <c r="T2017" s="70">
        <v>70327</v>
      </c>
      <c r="U2017" s="70">
        <v>68124.109620000003</v>
      </c>
      <c r="V2017" s="70"/>
      <c r="W2017" s="70"/>
      <c r="X2017" s="70"/>
      <c r="Y2017" s="70"/>
      <c r="Z2017" s="70"/>
      <c r="AA2017" s="70"/>
      <c r="AB2017" s="70"/>
      <c r="AC2017" s="70"/>
      <c r="AD2017" s="70"/>
      <c r="AE2017" s="70"/>
      <c r="AF2017" s="70"/>
      <c r="AG2017" s="70"/>
      <c r="AH2017" s="70"/>
      <c r="AI2017" s="70"/>
      <c r="AJ2017" s="70"/>
      <c r="AK2017" s="70"/>
      <c r="AL2017" s="70"/>
      <c r="AM2017" s="70"/>
      <c r="AN2017" s="70">
        <v>70327</v>
      </c>
      <c r="AO2017" s="70">
        <v>68124.109620000003</v>
      </c>
    </row>
    <row r="2018" spans="1:41" x14ac:dyDescent="0.25">
      <c r="A2018" s="72">
        <v>28011</v>
      </c>
      <c r="B2018" s="70"/>
      <c r="C2018" s="70"/>
      <c r="D2018" s="70"/>
      <c r="E2018" s="70"/>
      <c r="F2018" s="70"/>
      <c r="G2018" s="70"/>
      <c r="H2018" s="70"/>
      <c r="I2018" s="70"/>
      <c r="J2018" s="70"/>
      <c r="K2018" s="70"/>
      <c r="L2018" s="70"/>
      <c r="M2018" s="70"/>
      <c r="N2018" s="70"/>
      <c r="O2018" s="70"/>
      <c r="P2018" s="70"/>
      <c r="Q2018" s="70"/>
      <c r="R2018" s="70"/>
      <c r="S2018" s="70"/>
      <c r="T2018" s="70">
        <v>56995</v>
      </c>
      <c r="U2018" s="70">
        <v>77290.395507000008</v>
      </c>
      <c r="V2018" s="70"/>
      <c r="W2018" s="70"/>
      <c r="X2018" s="70"/>
      <c r="Y2018" s="70"/>
      <c r="Z2018" s="70"/>
      <c r="AA2018" s="70"/>
      <c r="AB2018" s="70"/>
      <c r="AC2018" s="70"/>
      <c r="AD2018" s="70"/>
      <c r="AE2018" s="70"/>
      <c r="AF2018" s="70"/>
      <c r="AG2018" s="70"/>
      <c r="AH2018" s="70"/>
      <c r="AI2018" s="70"/>
      <c r="AJ2018" s="70"/>
      <c r="AK2018" s="70"/>
      <c r="AL2018" s="70"/>
      <c r="AM2018" s="70"/>
      <c r="AN2018" s="70">
        <v>56995</v>
      </c>
      <c r="AO2018" s="70">
        <v>77290.395507000008</v>
      </c>
    </row>
    <row r="2019" spans="1:41" x14ac:dyDescent="0.25">
      <c r="A2019" s="72">
        <v>28012</v>
      </c>
      <c r="B2019" s="70"/>
      <c r="C2019" s="70"/>
      <c r="D2019" s="70"/>
      <c r="E2019" s="70"/>
      <c r="F2019" s="70"/>
      <c r="G2019" s="70"/>
      <c r="H2019" s="70"/>
      <c r="I2019" s="70"/>
      <c r="J2019" s="70"/>
      <c r="K2019" s="70"/>
      <c r="L2019" s="70"/>
      <c r="M2019" s="70"/>
      <c r="N2019" s="70"/>
      <c r="O2019" s="70"/>
      <c r="P2019" s="70"/>
      <c r="Q2019" s="70"/>
      <c r="R2019" s="70"/>
      <c r="S2019" s="70"/>
      <c r="T2019" s="70">
        <v>74942</v>
      </c>
      <c r="U2019" s="70">
        <v>74792.857300000003</v>
      </c>
      <c r="V2019" s="70"/>
      <c r="W2019" s="70"/>
      <c r="X2019" s="70"/>
      <c r="Y2019" s="70"/>
      <c r="Z2019" s="70"/>
      <c r="AA2019" s="70"/>
      <c r="AB2019" s="70"/>
      <c r="AC2019" s="70"/>
      <c r="AD2019" s="70"/>
      <c r="AE2019" s="70"/>
      <c r="AF2019" s="70"/>
      <c r="AG2019" s="70"/>
      <c r="AH2019" s="70"/>
      <c r="AI2019" s="70"/>
      <c r="AJ2019" s="70"/>
      <c r="AK2019" s="70"/>
      <c r="AL2019" s="70"/>
      <c r="AM2019" s="70"/>
      <c r="AN2019" s="70">
        <v>74942</v>
      </c>
      <c r="AO2019" s="70">
        <v>74792.857300000003</v>
      </c>
    </row>
    <row r="2020" spans="1:41" x14ac:dyDescent="0.25">
      <c r="A2020" s="72">
        <v>28016</v>
      </c>
      <c r="B2020" s="70"/>
      <c r="C2020" s="70"/>
      <c r="D2020" s="70"/>
      <c r="E2020" s="70"/>
      <c r="F2020" s="70"/>
      <c r="G2020" s="70"/>
      <c r="H2020" s="70"/>
      <c r="I2020" s="70"/>
      <c r="J2020" s="70"/>
      <c r="K2020" s="70"/>
      <c r="L2020" s="70"/>
      <c r="M2020" s="70"/>
      <c r="N2020" s="70"/>
      <c r="O2020" s="70"/>
      <c r="P2020" s="70"/>
      <c r="Q2020" s="70"/>
      <c r="R2020" s="70"/>
      <c r="S2020" s="70"/>
      <c r="T2020" s="70">
        <v>56995</v>
      </c>
      <c r="U2020" s="70">
        <v>66008.230469000002</v>
      </c>
      <c r="V2020" s="70"/>
      <c r="W2020" s="70"/>
      <c r="X2020" s="70"/>
      <c r="Y2020" s="70"/>
      <c r="Z2020" s="70"/>
      <c r="AA2020" s="70"/>
      <c r="AB2020" s="70"/>
      <c r="AC2020" s="70"/>
      <c r="AD2020" s="70"/>
      <c r="AE2020" s="70"/>
      <c r="AF2020" s="70"/>
      <c r="AG2020" s="70"/>
      <c r="AH2020" s="70"/>
      <c r="AI2020" s="70"/>
      <c r="AJ2020" s="70"/>
      <c r="AK2020" s="70"/>
      <c r="AL2020" s="70"/>
      <c r="AM2020" s="70"/>
      <c r="AN2020" s="70">
        <v>56995</v>
      </c>
      <c r="AO2020" s="70">
        <v>66008.230469000002</v>
      </c>
    </row>
    <row r="2021" spans="1:41" x14ac:dyDescent="0.25">
      <c r="A2021" s="72">
        <v>28019</v>
      </c>
      <c r="B2021" s="70"/>
      <c r="C2021" s="70"/>
      <c r="D2021" s="70"/>
      <c r="E2021" s="70"/>
      <c r="F2021" s="70"/>
      <c r="G2021" s="70"/>
      <c r="H2021" s="70"/>
      <c r="I2021" s="70"/>
      <c r="J2021" s="70"/>
      <c r="K2021" s="70"/>
      <c r="L2021" s="70"/>
      <c r="M2021" s="70"/>
      <c r="N2021" s="70"/>
      <c r="O2021" s="70"/>
      <c r="P2021" s="70"/>
      <c r="Q2021" s="70"/>
      <c r="R2021" s="70"/>
      <c r="S2021" s="70"/>
      <c r="T2021" s="70"/>
      <c r="U2021" s="70"/>
      <c r="V2021" s="70"/>
      <c r="W2021" s="70"/>
      <c r="X2021" s="70"/>
      <c r="Y2021" s="70"/>
      <c r="Z2021" s="70"/>
      <c r="AA2021" s="70"/>
      <c r="AB2021" s="70">
        <v>4339</v>
      </c>
      <c r="AC2021" s="70">
        <v>3805.0752429999993</v>
      </c>
      <c r="AD2021" s="70"/>
      <c r="AE2021" s="70"/>
      <c r="AF2021" s="70"/>
      <c r="AG2021" s="70"/>
      <c r="AH2021" s="70"/>
      <c r="AI2021" s="70"/>
      <c r="AJ2021" s="70"/>
      <c r="AK2021" s="70"/>
      <c r="AL2021" s="70"/>
      <c r="AM2021" s="70"/>
      <c r="AN2021" s="70">
        <v>4339</v>
      </c>
      <c r="AO2021" s="70">
        <v>3805.0752429999993</v>
      </c>
    </row>
    <row r="2022" spans="1:41" x14ac:dyDescent="0.25">
      <c r="A2022" s="72">
        <v>28020</v>
      </c>
      <c r="B2022" s="70"/>
      <c r="C2022" s="70"/>
      <c r="D2022" s="70"/>
      <c r="E2022" s="70"/>
      <c r="F2022" s="70"/>
      <c r="G2022" s="70"/>
      <c r="H2022" s="70"/>
      <c r="I2022" s="70"/>
      <c r="J2022" s="70"/>
      <c r="K2022" s="70"/>
      <c r="L2022" s="70"/>
      <c r="M2022" s="70"/>
      <c r="N2022" s="70"/>
      <c r="O2022" s="70"/>
      <c r="P2022" s="70"/>
      <c r="Q2022" s="70"/>
      <c r="R2022" s="70"/>
      <c r="S2022" s="70"/>
      <c r="T2022" s="70"/>
      <c r="U2022" s="70"/>
      <c r="V2022" s="70"/>
      <c r="W2022" s="70"/>
      <c r="X2022" s="70"/>
      <c r="Y2022" s="70"/>
      <c r="Z2022" s="70"/>
      <c r="AA2022" s="70"/>
      <c r="AB2022" s="70"/>
      <c r="AC2022" s="70"/>
      <c r="AD2022" s="70"/>
      <c r="AE2022" s="70"/>
      <c r="AF2022" s="70"/>
      <c r="AG2022" s="70"/>
      <c r="AH2022" s="70"/>
      <c r="AI2022" s="70"/>
      <c r="AJ2022" s="70"/>
      <c r="AK2022" s="70"/>
      <c r="AL2022" s="70">
        <v>1543</v>
      </c>
      <c r="AM2022" s="70">
        <v>1098.7980419999999</v>
      </c>
      <c r="AN2022" s="70">
        <v>1543</v>
      </c>
      <c r="AO2022" s="70">
        <v>1098.7980419999999</v>
      </c>
    </row>
    <row r="2023" spans="1:41" x14ac:dyDescent="0.25">
      <c r="A2023" s="72">
        <v>28022</v>
      </c>
      <c r="B2023" s="70"/>
      <c r="C2023" s="70"/>
      <c r="D2023" s="70"/>
      <c r="E2023" s="70"/>
      <c r="F2023" s="70"/>
      <c r="G2023" s="70"/>
      <c r="H2023" s="70"/>
      <c r="I2023" s="70"/>
      <c r="J2023" s="70"/>
      <c r="K2023" s="70"/>
      <c r="L2023" s="70"/>
      <c r="M2023" s="70"/>
      <c r="N2023" s="70">
        <v>3007</v>
      </c>
      <c r="O2023" s="70">
        <v>5640.632783</v>
      </c>
      <c r="P2023" s="70"/>
      <c r="Q2023" s="70"/>
      <c r="R2023" s="70"/>
      <c r="S2023" s="70"/>
      <c r="T2023" s="70"/>
      <c r="U2023" s="70"/>
      <c r="V2023" s="70"/>
      <c r="W2023" s="70"/>
      <c r="X2023" s="70"/>
      <c r="Y2023" s="70"/>
      <c r="Z2023" s="70"/>
      <c r="AA2023" s="70"/>
      <c r="AB2023" s="70"/>
      <c r="AC2023" s="70"/>
      <c r="AD2023" s="70"/>
      <c r="AE2023" s="70"/>
      <c r="AF2023" s="70"/>
      <c r="AG2023" s="70"/>
      <c r="AH2023" s="70"/>
      <c r="AI2023" s="70"/>
      <c r="AJ2023" s="70"/>
      <c r="AK2023" s="70"/>
      <c r="AL2023" s="70"/>
      <c r="AM2023" s="70"/>
      <c r="AN2023" s="70">
        <v>3007</v>
      </c>
      <c r="AO2023" s="70">
        <v>5640.632783</v>
      </c>
    </row>
    <row r="2024" spans="1:41" x14ac:dyDescent="0.25">
      <c r="A2024" s="72">
        <v>28023</v>
      </c>
      <c r="B2024" s="70"/>
      <c r="C2024" s="70"/>
      <c r="D2024" s="70"/>
      <c r="E2024" s="70"/>
      <c r="F2024" s="70"/>
      <c r="G2024" s="70"/>
      <c r="H2024" s="70"/>
      <c r="I2024" s="70"/>
      <c r="J2024" s="70"/>
      <c r="K2024" s="70"/>
      <c r="L2024" s="70"/>
      <c r="M2024" s="70"/>
      <c r="N2024" s="70">
        <v>14895</v>
      </c>
      <c r="O2024" s="70">
        <v>8621.6484980000005</v>
      </c>
      <c r="P2024" s="70"/>
      <c r="Q2024" s="70"/>
      <c r="R2024" s="70"/>
      <c r="S2024" s="70"/>
      <c r="T2024" s="70"/>
      <c r="U2024" s="70"/>
      <c r="V2024" s="70"/>
      <c r="W2024" s="70"/>
      <c r="X2024" s="70"/>
      <c r="Y2024" s="70"/>
      <c r="Z2024" s="70"/>
      <c r="AA2024" s="70"/>
      <c r="AB2024" s="70"/>
      <c r="AC2024" s="70"/>
      <c r="AD2024" s="70"/>
      <c r="AE2024" s="70"/>
      <c r="AF2024" s="70"/>
      <c r="AG2024" s="70"/>
      <c r="AH2024" s="70"/>
      <c r="AI2024" s="70"/>
      <c r="AJ2024" s="70"/>
      <c r="AK2024" s="70"/>
      <c r="AL2024" s="70"/>
      <c r="AM2024" s="70"/>
      <c r="AN2024" s="70">
        <v>14895</v>
      </c>
      <c r="AO2024" s="70">
        <v>8621.6484980000005</v>
      </c>
    </row>
    <row r="2025" spans="1:41" x14ac:dyDescent="0.25">
      <c r="A2025" s="72">
        <v>28030</v>
      </c>
      <c r="B2025" s="70"/>
      <c r="C2025" s="70"/>
      <c r="D2025" s="70"/>
      <c r="E2025" s="70"/>
      <c r="F2025" s="70"/>
      <c r="G2025" s="70"/>
      <c r="H2025" s="70"/>
      <c r="I2025" s="70"/>
      <c r="J2025" s="70"/>
      <c r="K2025" s="70"/>
      <c r="L2025" s="70"/>
      <c r="M2025" s="70"/>
      <c r="N2025" s="70"/>
      <c r="O2025" s="70"/>
      <c r="P2025" s="70"/>
      <c r="Q2025" s="70"/>
      <c r="R2025" s="70"/>
      <c r="S2025" s="70"/>
      <c r="T2025" s="70"/>
      <c r="U2025" s="70"/>
      <c r="V2025" s="70"/>
      <c r="W2025" s="70"/>
      <c r="X2025" s="70"/>
      <c r="Y2025" s="70"/>
      <c r="Z2025" s="70"/>
      <c r="AA2025" s="70"/>
      <c r="AB2025" s="70"/>
      <c r="AC2025" s="70"/>
      <c r="AD2025" s="70"/>
      <c r="AE2025" s="70"/>
      <c r="AF2025" s="70"/>
      <c r="AG2025" s="70"/>
      <c r="AH2025" s="70">
        <v>7714</v>
      </c>
      <c r="AI2025" s="70">
        <v>5957.5836489999992</v>
      </c>
      <c r="AJ2025" s="70"/>
      <c r="AK2025" s="70"/>
      <c r="AL2025" s="70"/>
      <c r="AM2025" s="70"/>
      <c r="AN2025" s="70">
        <v>7714</v>
      </c>
      <c r="AO2025" s="70">
        <v>5957.5836489999992</v>
      </c>
    </row>
    <row r="2026" spans="1:41" x14ac:dyDescent="0.25">
      <c r="A2026" s="72">
        <v>28032</v>
      </c>
      <c r="B2026" s="70"/>
      <c r="C2026" s="70"/>
      <c r="D2026" s="70"/>
      <c r="E2026" s="70"/>
      <c r="F2026" s="70"/>
      <c r="G2026" s="70"/>
      <c r="H2026" s="70"/>
      <c r="I2026" s="70"/>
      <c r="J2026" s="70"/>
      <c r="K2026" s="70"/>
      <c r="L2026" s="70"/>
      <c r="M2026" s="70"/>
      <c r="N2026" s="70"/>
      <c r="O2026" s="70"/>
      <c r="P2026" s="70"/>
      <c r="Q2026" s="70"/>
      <c r="R2026" s="70"/>
      <c r="S2026" s="70"/>
      <c r="T2026" s="70"/>
      <c r="U2026" s="70"/>
      <c r="V2026" s="70"/>
      <c r="W2026" s="70"/>
      <c r="X2026" s="70"/>
      <c r="Y2026" s="70"/>
      <c r="Z2026" s="70"/>
      <c r="AA2026" s="70"/>
      <c r="AB2026" s="70">
        <v>16366</v>
      </c>
      <c r="AC2026" s="70">
        <v>12770.429321999998</v>
      </c>
      <c r="AD2026" s="70"/>
      <c r="AE2026" s="70"/>
      <c r="AF2026" s="70"/>
      <c r="AG2026" s="70"/>
      <c r="AH2026" s="70"/>
      <c r="AI2026" s="70"/>
      <c r="AJ2026" s="70"/>
      <c r="AK2026" s="70"/>
      <c r="AL2026" s="70"/>
      <c r="AM2026" s="70"/>
      <c r="AN2026" s="70">
        <v>16366</v>
      </c>
      <c r="AO2026" s="70">
        <v>12770.429321999998</v>
      </c>
    </row>
    <row r="2027" spans="1:41" x14ac:dyDescent="0.25">
      <c r="A2027" s="72">
        <v>28035</v>
      </c>
      <c r="B2027" s="70"/>
      <c r="C2027" s="70"/>
      <c r="D2027" s="70"/>
      <c r="E2027" s="70"/>
      <c r="F2027" s="70"/>
      <c r="G2027" s="70"/>
      <c r="H2027" s="70"/>
      <c r="I2027" s="70"/>
      <c r="J2027" s="70"/>
      <c r="K2027" s="70"/>
      <c r="L2027" s="70"/>
      <c r="M2027" s="70"/>
      <c r="N2027" s="70"/>
      <c r="O2027" s="70"/>
      <c r="P2027" s="70"/>
      <c r="Q2027" s="70"/>
      <c r="R2027" s="70"/>
      <c r="S2027" s="70"/>
      <c r="T2027" s="70"/>
      <c r="U2027" s="70"/>
      <c r="V2027" s="70"/>
      <c r="W2027" s="70"/>
      <c r="X2027" s="70"/>
      <c r="Y2027" s="70"/>
      <c r="Z2027" s="70"/>
      <c r="AA2027" s="70"/>
      <c r="AB2027" s="70">
        <v>23613</v>
      </c>
      <c r="AC2027" s="70">
        <v>18478.311401999999</v>
      </c>
      <c r="AD2027" s="70"/>
      <c r="AE2027" s="70"/>
      <c r="AF2027" s="70"/>
      <c r="AG2027" s="70"/>
      <c r="AH2027" s="70"/>
      <c r="AI2027" s="70"/>
      <c r="AJ2027" s="70"/>
      <c r="AK2027" s="70"/>
      <c r="AL2027" s="70"/>
      <c r="AM2027" s="70"/>
      <c r="AN2027" s="70">
        <v>23613</v>
      </c>
      <c r="AO2027" s="70">
        <v>18478.311401999999</v>
      </c>
    </row>
    <row r="2028" spans="1:41" x14ac:dyDescent="0.25">
      <c r="A2028" s="72">
        <v>28038</v>
      </c>
      <c r="B2028" s="70"/>
      <c r="C2028" s="70"/>
      <c r="D2028" s="70"/>
      <c r="E2028" s="70"/>
      <c r="F2028" s="70"/>
      <c r="G2028" s="70"/>
      <c r="H2028" s="70"/>
      <c r="I2028" s="70"/>
      <c r="J2028" s="70"/>
      <c r="K2028" s="70"/>
      <c r="L2028" s="70"/>
      <c r="M2028" s="70"/>
      <c r="N2028" s="70"/>
      <c r="O2028" s="70"/>
      <c r="P2028" s="70"/>
      <c r="Q2028" s="70"/>
      <c r="R2028" s="70"/>
      <c r="S2028" s="70"/>
      <c r="T2028" s="70"/>
      <c r="U2028" s="70"/>
      <c r="V2028" s="70"/>
      <c r="W2028" s="70"/>
      <c r="X2028" s="70"/>
      <c r="Y2028" s="70"/>
      <c r="Z2028" s="70"/>
      <c r="AA2028" s="70"/>
      <c r="AB2028" s="70">
        <v>12881</v>
      </c>
      <c r="AC2028" s="70">
        <v>13947.264161000001</v>
      </c>
      <c r="AD2028" s="70"/>
      <c r="AE2028" s="70"/>
      <c r="AF2028" s="70"/>
      <c r="AG2028" s="70"/>
      <c r="AH2028" s="70"/>
      <c r="AI2028" s="70"/>
      <c r="AJ2028" s="70"/>
      <c r="AK2028" s="70"/>
      <c r="AL2028" s="70"/>
      <c r="AM2028" s="70"/>
      <c r="AN2028" s="70">
        <v>12881</v>
      </c>
      <c r="AO2028" s="70">
        <v>13947.264161000001</v>
      </c>
    </row>
    <row r="2029" spans="1:41" x14ac:dyDescent="0.25">
      <c r="A2029" s="72">
        <v>28044</v>
      </c>
      <c r="B2029" s="70"/>
      <c r="C2029" s="70"/>
      <c r="D2029" s="70"/>
      <c r="E2029" s="70"/>
      <c r="F2029" s="70"/>
      <c r="G2029" s="70"/>
      <c r="H2029" s="70"/>
      <c r="I2029" s="70"/>
      <c r="J2029" s="70"/>
      <c r="K2029" s="70"/>
      <c r="L2029" s="70"/>
      <c r="M2029" s="70"/>
      <c r="N2029" s="70"/>
      <c r="O2029" s="70"/>
      <c r="P2029" s="70"/>
      <c r="Q2029" s="70"/>
      <c r="R2029" s="70"/>
      <c r="S2029" s="70"/>
      <c r="T2029" s="70"/>
      <c r="U2029" s="70"/>
      <c r="V2029" s="70"/>
      <c r="W2029" s="70"/>
      <c r="X2029" s="70"/>
      <c r="Y2029" s="70"/>
      <c r="Z2029" s="70"/>
      <c r="AA2029" s="70"/>
      <c r="AB2029" s="70">
        <v>6802</v>
      </c>
      <c r="AC2029" s="70">
        <v>8140.5971230000005</v>
      </c>
      <c r="AD2029" s="70"/>
      <c r="AE2029" s="70"/>
      <c r="AF2029" s="70"/>
      <c r="AG2029" s="70"/>
      <c r="AH2029" s="70"/>
      <c r="AI2029" s="70"/>
      <c r="AJ2029" s="70"/>
      <c r="AK2029" s="70"/>
      <c r="AL2029" s="70"/>
      <c r="AM2029" s="70"/>
      <c r="AN2029" s="70">
        <v>6802</v>
      </c>
      <c r="AO2029" s="70">
        <v>8140.5971230000005</v>
      </c>
    </row>
    <row r="2030" spans="1:41" x14ac:dyDescent="0.25">
      <c r="A2030" s="72">
        <v>28045</v>
      </c>
      <c r="B2030" s="70"/>
      <c r="C2030" s="70"/>
      <c r="D2030" s="70"/>
      <c r="E2030" s="70"/>
      <c r="F2030" s="70"/>
      <c r="G2030" s="70"/>
      <c r="H2030" s="70"/>
      <c r="I2030" s="70"/>
      <c r="J2030" s="70"/>
      <c r="K2030" s="70"/>
      <c r="L2030" s="70"/>
      <c r="M2030" s="70"/>
      <c r="N2030" s="70"/>
      <c r="O2030" s="70"/>
      <c r="P2030" s="70"/>
      <c r="Q2030" s="70"/>
      <c r="R2030" s="70"/>
      <c r="S2030" s="70"/>
      <c r="T2030" s="70"/>
      <c r="U2030" s="70"/>
      <c r="V2030" s="70"/>
      <c r="W2030" s="70"/>
      <c r="X2030" s="70"/>
      <c r="Y2030" s="70"/>
      <c r="Z2030" s="70"/>
      <c r="AA2030" s="70"/>
      <c r="AB2030" s="70">
        <v>9308</v>
      </c>
      <c r="AC2030" s="70">
        <v>8356.6554859999997</v>
      </c>
      <c r="AD2030" s="70"/>
      <c r="AE2030" s="70"/>
      <c r="AF2030" s="70"/>
      <c r="AG2030" s="70"/>
      <c r="AH2030" s="70"/>
      <c r="AI2030" s="70"/>
      <c r="AJ2030" s="70"/>
      <c r="AK2030" s="70"/>
      <c r="AL2030" s="70"/>
      <c r="AM2030" s="70"/>
      <c r="AN2030" s="70">
        <v>9308</v>
      </c>
      <c r="AO2030" s="70">
        <v>8356.6554859999997</v>
      </c>
    </row>
    <row r="2031" spans="1:41" x14ac:dyDescent="0.25">
      <c r="A2031" s="72">
        <v>28057</v>
      </c>
      <c r="B2031" s="70"/>
      <c r="C2031" s="70"/>
      <c r="D2031" s="70"/>
      <c r="E2031" s="70"/>
      <c r="F2031" s="70"/>
      <c r="G2031" s="70"/>
      <c r="H2031" s="70"/>
      <c r="I2031" s="70"/>
      <c r="J2031" s="70"/>
      <c r="K2031" s="70"/>
      <c r="L2031" s="70"/>
      <c r="M2031" s="70"/>
      <c r="N2031" s="70"/>
      <c r="O2031" s="70"/>
      <c r="P2031" s="70"/>
      <c r="Q2031" s="70"/>
      <c r="R2031" s="70"/>
      <c r="S2031" s="70"/>
      <c r="T2031" s="70"/>
      <c r="U2031" s="70"/>
      <c r="V2031" s="70"/>
      <c r="W2031" s="70"/>
      <c r="X2031" s="70"/>
      <c r="Y2031" s="70"/>
      <c r="Z2031" s="70"/>
      <c r="AA2031" s="70"/>
      <c r="AB2031" s="70">
        <v>3092</v>
      </c>
      <c r="AC2031" s="70">
        <v>9471.2374159999999</v>
      </c>
      <c r="AD2031" s="70"/>
      <c r="AE2031" s="70"/>
      <c r="AF2031" s="70"/>
      <c r="AG2031" s="70"/>
      <c r="AH2031" s="70"/>
      <c r="AI2031" s="70"/>
      <c r="AJ2031" s="70"/>
      <c r="AK2031" s="70"/>
      <c r="AL2031" s="70"/>
      <c r="AM2031" s="70"/>
      <c r="AN2031" s="70">
        <v>3092</v>
      </c>
      <c r="AO2031" s="70">
        <v>9471.2374159999999</v>
      </c>
    </row>
    <row r="2032" spans="1:41" x14ac:dyDescent="0.25">
      <c r="A2032" s="72">
        <v>28058</v>
      </c>
      <c r="B2032" s="70"/>
      <c r="C2032" s="70"/>
      <c r="D2032" s="70"/>
      <c r="E2032" s="70"/>
      <c r="F2032" s="70"/>
      <c r="G2032" s="70"/>
      <c r="H2032" s="70"/>
      <c r="I2032" s="70"/>
      <c r="J2032" s="70"/>
      <c r="K2032" s="70"/>
      <c r="L2032" s="70"/>
      <c r="M2032" s="70"/>
      <c r="N2032" s="70"/>
      <c r="O2032" s="70"/>
      <c r="P2032" s="70"/>
      <c r="Q2032" s="70"/>
      <c r="R2032" s="70"/>
      <c r="S2032" s="70"/>
      <c r="T2032" s="70"/>
      <c r="U2032" s="70"/>
      <c r="V2032" s="70"/>
      <c r="W2032" s="70"/>
      <c r="X2032" s="70"/>
      <c r="Y2032" s="70"/>
      <c r="Z2032" s="70"/>
      <c r="AA2032" s="70"/>
      <c r="AB2032" s="70">
        <v>7406</v>
      </c>
      <c r="AC2032" s="70">
        <v>9415.2554330000003</v>
      </c>
      <c r="AD2032" s="70"/>
      <c r="AE2032" s="70"/>
      <c r="AF2032" s="70"/>
      <c r="AG2032" s="70"/>
      <c r="AH2032" s="70"/>
      <c r="AI2032" s="70"/>
      <c r="AJ2032" s="70"/>
      <c r="AK2032" s="70"/>
      <c r="AL2032" s="70"/>
      <c r="AM2032" s="70"/>
      <c r="AN2032" s="70">
        <v>7406</v>
      </c>
      <c r="AO2032" s="70">
        <v>9415.2554330000003</v>
      </c>
    </row>
    <row r="2033" spans="1:41" x14ac:dyDescent="0.25">
      <c r="A2033" s="72">
        <v>28061</v>
      </c>
      <c r="B2033" s="70"/>
      <c r="C2033" s="70"/>
      <c r="D2033" s="70"/>
      <c r="E2033" s="70"/>
      <c r="F2033" s="70"/>
      <c r="G2033" s="70"/>
      <c r="H2033" s="70"/>
      <c r="I2033" s="70"/>
      <c r="J2033" s="70"/>
      <c r="K2033" s="70"/>
      <c r="L2033" s="70"/>
      <c r="M2033" s="70"/>
      <c r="N2033" s="70"/>
      <c r="O2033" s="70"/>
      <c r="P2033" s="70"/>
      <c r="Q2033" s="70"/>
      <c r="R2033" s="70"/>
      <c r="S2033" s="70"/>
      <c r="T2033" s="70"/>
      <c r="U2033" s="70"/>
      <c r="V2033" s="70"/>
      <c r="W2033" s="70"/>
      <c r="X2033" s="70"/>
      <c r="Y2033" s="70"/>
      <c r="Z2033" s="70"/>
      <c r="AA2033" s="70"/>
      <c r="AB2033" s="70">
        <v>8710</v>
      </c>
      <c r="AC2033" s="70">
        <v>12361.731079000001</v>
      </c>
      <c r="AD2033" s="70"/>
      <c r="AE2033" s="70"/>
      <c r="AF2033" s="70"/>
      <c r="AG2033" s="70"/>
      <c r="AH2033" s="70"/>
      <c r="AI2033" s="70"/>
      <c r="AJ2033" s="70"/>
      <c r="AK2033" s="70"/>
      <c r="AL2033" s="70"/>
      <c r="AM2033" s="70"/>
      <c r="AN2033" s="70">
        <v>8710</v>
      </c>
      <c r="AO2033" s="70">
        <v>12361.731079000001</v>
      </c>
    </row>
    <row r="2034" spans="1:41" x14ac:dyDescent="0.25">
      <c r="A2034" s="72">
        <v>28066</v>
      </c>
      <c r="B2034" s="70"/>
      <c r="C2034" s="70"/>
      <c r="D2034" s="70"/>
      <c r="E2034" s="70"/>
      <c r="F2034" s="70"/>
      <c r="G2034" s="70"/>
      <c r="H2034" s="70"/>
      <c r="I2034" s="70"/>
      <c r="J2034" s="70"/>
      <c r="K2034" s="70"/>
      <c r="L2034" s="70"/>
      <c r="M2034" s="70"/>
      <c r="N2034" s="70"/>
      <c r="O2034" s="70"/>
      <c r="P2034" s="70"/>
      <c r="Q2034" s="70"/>
      <c r="R2034" s="70"/>
      <c r="S2034" s="70"/>
      <c r="T2034" s="70"/>
      <c r="U2034" s="70"/>
      <c r="V2034" s="70"/>
      <c r="W2034" s="70"/>
      <c r="X2034" s="70"/>
      <c r="Y2034" s="70"/>
      <c r="Z2034" s="70"/>
      <c r="AA2034" s="70"/>
      <c r="AB2034" s="70">
        <v>2786</v>
      </c>
      <c r="AC2034" s="70">
        <v>5454.617851</v>
      </c>
      <c r="AD2034" s="70"/>
      <c r="AE2034" s="70"/>
      <c r="AF2034" s="70"/>
      <c r="AG2034" s="70"/>
      <c r="AH2034" s="70"/>
      <c r="AI2034" s="70"/>
      <c r="AJ2034" s="70"/>
      <c r="AK2034" s="70"/>
      <c r="AL2034" s="70"/>
      <c r="AM2034" s="70"/>
      <c r="AN2034" s="70">
        <v>2786</v>
      </c>
      <c r="AO2034" s="70">
        <v>5454.617851</v>
      </c>
    </row>
    <row r="2035" spans="1:41" x14ac:dyDescent="0.25">
      <c r="A2035" s="72">
        <v>28075</v>
      </c>
      <c r="B2035" s="70"/>
      <c r="C2035" s="70"/>
      <c r="D2035" s="70"/>
      <c r="E2035" s="70"/>
      <c r="F2035" s="70"/>
      <c r="G2035" s="70"/>
      <c r="H2035" s="70"/>
      <c r="I2035" s="70"/>
      <c r="J2035" s="70"/>
      <c r="K2035" s="70"/>
      <c r="L2035" s="70"/>
      <c r="M2035" s="70"/>
      <c r="N2035" s="70"/>
      <c r="O2035" s="70"/>
      <c r="P2035" s="70"/>
      <c r="Q2035" s="70"/>
      <c r="R2035" s="70"/>
      <c r="S2035" s="70"/>
      <c r="T2035" s="70"/>
      <c r="U2035" s="70"/>
      <c r="V2035" s="70"/>
      <c r="W2035" s="70"/>
      <c r="X2035" s="70"/>
      <c r="Y2035" s="70"/>
      <c r="Z2035" s="70"/>
      <c r="AA2035" s="70"/>
      <c r="AB2035" s="70">
        <v>19874</v>
      </c>
      <c r="AC2035" s="70">
        <v>26518.997315000001</v>
      </c>
      <c r="AD2035" s="70"/>
      <c r="AE2035" s="70"/>
      <c r="AF2035" s="70"/>
      <c r="AG2035" s="70"/>
      <c r="AH2035" s="70"/>
      <c r="AI2035" s="70"/>
      <c r="AJ2035" s="70"/>
      <c r="AK2035" s="70"/>
      <c r="AL2035" s="70"/>
      <c r="AM2035" s="70"/>
      <c r="AN2035" s="70">
        <v>19874</v>
      </c>
      <c r="AO2035" s="70">
        <v>26518.997315000001</v>
      </c>
    </row>
    <row r="2036" spans="1:41" x14ac:dyDescent="0.25">
      <c r="A2036" s="72">
        <v>28085</v>
      </c>
      <c r="B2036" s="70"/>
      <c r="C2036" s="70"/>
      <c r="D2036" s="70"/>
      <c r="E2036" s="70"/>
      <c r="F2036" s="70"/>
      <c r="G2036" s="70"/>
      <c r="H2036" s="70"/>
      <c r="I2036" s="70"/>
      <c r="J2036" s="70"/>
      <c r="K2036" s="70"/>
      <c r="L2036" s="70"/>
      <c r="M2036" s="70"/>
      <c r="N2036" s="70"/>
      <c r="O2036" s="70"/>
      <c r="P2036" s="70"/>
      <c r="Q2036" s="70"/>
      <c r="R2036" s="70"/>
      <c r="S2036" s="70"/>
      <c r="T2036" s="70"/>
      <c r="U2036" s="70"/>
      <c r="V2036" s="70"/>
      <c r="W2036" s="70"/>
      <c r="X2036" s="70"/>
      <c r="Y2036" s="70"/>
      <c r="Z2036" s="70"/>
      <c r="AA2036" s="70"/>
      <c r="AB2036" s="70">
        <v>53947</v>
      </c>
      <c r="AC2036" s="70">
        <v>50139.347412000003</v>
      </c>
      <c r="AD2036" s="70"/>
      <c r="AE2036" s="70"/>
      <c r="AF2036" s="70"/>
      <c r="AG2036" s="70"/>
      <c r="AH2036" s="70"/>
      <c r="AI2036" s="70"/>
      <c r="AJ2036" s="70"/>
      <c r="AK2036" s="70"/>
      <c r="AL2036" s="70"/>
      <c r="AM2036" s="70"/>
      <c r="AN2036" s="70">
        <v>53947</v>
      </c>
      <c r="AO2036" s="70">
        <v>50139.347412000003</v>
      </c>
    </row>
    <row r="2037" spans="1:41" x14ac:dyDescent="0.25">
      <c r="A2037" s="72">
        <v>28086</v>
      </c>
      <c r="B2037" s="70"/>
      <c r="C2037" s="70"/>
      <c r="D2037" s="70"/>
      <c r="E2037" s="70"/>
      <c r="F2037" s="70"/>
      <c r="G2037" s="70"/>
      <c r="H2037" s="70"/>
      <c r="I2037" s="70"/>
      <c r="J2037" s="70"/>
      <c r="K2037" s="70"/>
      <c r="L2037" s="70"/>
      <c r="M2037" s="70"/>
      <c r="N2037" s="70"/>
      <c r="O2037" s="70"/>
      <c r="P2037" s="70"/>
      <c r="Q2037" s="70"/>
      <c r="R2037" s="70"/>
      <c r="S2037" s="70"/>
      <c r="T2037" s="70"/>
      <c r="U2037" s="70"/>
      <c r="V2037" s="70"/>
      <c r="W2037" s="70"/>
      <c r="X2037" s="70"/>
      <c r="Y2037" s="70"/>
      <c r="Z2037" s="70"/>
      <c r="AA2037" s="70"/>
      <c r="AB2037" s="70">
        <v>55004</v>
      </c>
      <c r="AC2037" s="70">
        <v>53807.094117000001</v>
      </c>
      <c r="AD2037" s="70"/>
      <c r="AE2037" s="70"/>
      <c r="AF2037" s="70"/>
      <c r="AG2037" s="70"/>
      <c r="AH2037" s="70"/>
      <c r="AI2037" s="70"/>
      <c r="AJ2037" s="70"/>
      <c r="AK2037" s="70"/>
      <c r="AL2037" s="70"/>
      <c r="AM2037" s="70"/>
      <c r="AN2037" s="70">
        <v>55004</v>
      </c>
      <c r="AO2037" s="70">
        <v>53807.094117000001</v>
      </c>
    </row>
    <row r="2038" spans="1:41" x14ac:dyDescent="0.25">
      <c r="A2038" s="72">
        <v>28106</v>
      </c>
      <c r="B2038" s="70"/>
      <c r="C2038" s="70"/>
      <c r="D2038" s="70"/>
      <c r="E2038" s="70"/>
      <c r="F2038" s="70"/>
      <c r="G2038" s="70"/>
      <c r="H2038" s="70"/>
      <c r="I2038" s="70"/>
      <c r="J2038" s="70"/>
      <c r="K2038" s="70"/>
      <c r="L2038" s="70"/>
      <c r="M2038" s="70"/>
      <c r="N2038" s="70"/>
      <c r="O2038" s="70"/>
      <c r="P2038" s="70"/>
      <c r="Q2038" s="70"/>
      <c r="R2038" s="70"/>
      <c r="S2038" s="70"/>
      <c r="T2038" s="70"/>
      <c r="U2038" s="70"/>
      <c r="V2038" s="70"/>
      <c r="W2038" s="70"/>
      <c r="X2038" s="70"/>
      <c r="Y2038" s="70"/>
      <c r="Z2038" s="70"/>
      <c r="AA2038" s="70"/>
      <c r="AB2038" s="70">
        <v>89518</v>
      </c>
      <c r="AC2038" s="70">
        <v>71486.612793000008</v>
      </c>
      <c r="AD2038" s="70"/>
      <c r="AE2038" s="70"/>
      <c r="AF2038" s="70"/>
      <c r="AG2038" s="70"/>
      <c r="AH2038" s="70"/>
      <c r="AI2038" s="70"/>
      <c r="AJ2038" s="70"/>
      <c r="AK2038" s="70"/>
      <c r="AL2038" s="70"/>
      <c r="AM2038" s="70"/>
      <c r="AN2038" s="70">
        <v>89518</v>
      </c>
      <c r="AO2038" s="70">
        <v>71486.612793000008</v>
      </c>
    </row>
    <row r="2039" spans="1:41" x14ac:dyDescent="0.25">
      <c r="A2039" s="72">
        <v>28110</v>
      </c>
      <c r="B2039" s="70"/>
      <c r="C2039" s="70"/>
      <c r="D2039" s="70"/>
      <c r="E2039" s="70"/>
      <c r="F2039" s="70"/>
      <c r="G2039" s="70"/>
      <c r="H2039" s="70"/>
      <c r="I2039" s="70"/>
      <c r="J2039" s="70"/>
      <c r="K2039" s="70"/>
      <c r="L2039" s="70"/>
      <c r="M2039" s="70"/>
      <c r="N2039" s="70"/>
      <c r="O2039" s="70"/>
      <c r="P2039" s="70"/>
      <c r="Q2039" s="70"/>
      <c r="R2039" s="70"/>
      <c r="S2039" s="70"/>
      <c r="T2039" s="70"/>
      <c r="U2039" s="70"/>
      <c r="V2039" s="70"/>
      <c r="W2039" s="70"/>
      <c r="X2039" s="70"/>
      <c r="Y2039" s="70"/>
      <c r="Z2039" s="70"/>
      <c r="AA2039" s="70"/>
      <c r="AB2039" s="70">
        <v>11163</v>
      </c>
      <c r="AC2039" s="70">
        <v>7725.998779999999</v>
      </c>
      <c r="AD2039" s="70"/>
      <c r="AE2039" s="70"/>
      <c r="AF2039" s="70"/>
      <c r="AG2039" s="70"/>
      <c r="AH2039" s="70"/>
      <c r="AI2039" s="70"/>
      <c r="AJ2039" s="70"/>
      <c r="AK2039" s="70"/>
      <c r="AL2039" s="70"/>
      <c r="AM2039" s="70"/>
      <c r="AN2039" s="70">
        <v>11163</v>
      </c>
      <c r="AO2039" s="70">
        <v>7725.998779999999</v>
      </c>
    </row>
    <row r="2040" spans="1:41" x14ac:dyDescent="0.25">
      <c r="A2040" s="72">
        <v>28117</v>
      </c>
      <c r="B2040" s="70"/>
      <c r="C2040" s="70"/>
      <c r="D2040" s="70"/>
      <c r="E2040" s="70"/>
      <c r="F2040" s="70"/>
      <c r="G2040" s="70"/>
      <c r="H2040" s="70"/>
      <c r="I2040" s="70"/>
      <c r="J2040" s="70"/>
      <c r="K2040" s="70"/>
      <c r="L2040" s="70"/>
      <c r="M2040" s="70"/>
      <c r="N2040" s="70"/>
      <c r="O2040" s="70"/>
      <c r="P2040" s="70"/>
      <c r="Q2040" s="70"/>
      <c r="R2040" s="70">
        <v>7319</v>
      </c>
      <c r="S2040" s="70">
        <v>5617.2750020000003</v>
      </c>
      <c r="T2040" s="70"/>
      <c r="U2040" s="70"/>
      <c r="V2040" s="70"/>
      <c r="W2040" s="70"/>
      <c r="X2040" s="70"/>
      <c r="Y2040" s="70"/>
      <c r="Z2040" s="70"/>
      <c r="AA2040" s="70"/>
      <c r="AB2040" s="70"/>
      <c r="AC2040" s="70"/>
      <c r="AD2040" s="70"/>
      <c r="AE2040" s="70"/>
      <c r="AF2040" s="70"/>
      <c r="AG2040" s="70"/>
      <c r="AH2040" s="70"/>
      <c r="AI2040" s="70"/>
      <c r="AJ2040" s="70"/>
      <c r="AK2040" s="70"/>
      <c r="AL2040" s="70"/>
      <c r="AM2040" s="70"/>
      <c r="AN2040" s="70">
        <v>7319</v>
      </c>
      <c r="AO2040" s="70">
        <v>5617.2750020000003</v>
      </c>
    </row>
    <row r="2041" spans="1:41" x14ac:dyDescent="0.25">
      <c r="A2041" s="72">
        <v>28118</v>
      </c>
      <c r="B2041" s="70"/>
      <c r="C2041" s="70"/>
      <c r="D2041" s="70"/>
      <c r="E2041" s="70"/>
      <c r="F2041" s="70"/>
      <c r="G2041" s="70"/>
      <c r="H2041" s="70"/>
      <c r="I2041" s="70"/>
      <c r="J2041" s="70"/>
      <c r="K2041" s="70"/>
      <c r="L2041" s="70"/>
      <c r="M2041" s="70"/>
      <c r="N2041" s="70"/>
      <c r="O2041" s="70"/>
      <c r="P2041" s="70"/>
      <c r="Q2041" s="70"/>
      <c r="R2041" s="70">
        <v>88696</v>
      </c>
      <c r="S2041" s="70">
        <v>86576.372071000005</v>
      </c>
      <c r="T2041" s="70"/>
      <c r="U2041" s="70"/>
      <c r="V2041" s="70"/>
      <c r="W2041" s="70"/>
      <c r="X2041" s="70"/>
      <c r="Y2041" s="70"/>
      <c r="Z2041" s="70"/>
      <c r="AA2041" s="70"/>
      <c r="AB2041" s="70"/>
      <c r="AC2041" s="70"/>
      <c r="AD2041" s="70"/>
      <c r="AE2041" s="70"/>
      <c r="AF2041" s="70"/>
      <c r="AG2041" s="70"/>
      <c r="AH2041" s="70"/>
      <c r="AI2041" s="70"/>
      <c r="AJ2041" s="70"/>
      <c r="AK2041" s="70"/>
      <c r="AL2041" s="70"/>
      <c r="AM2041" s="70"/>
      <c r="AN2041" s="70">
        <v>88696</v>
      </c>
      <c r="AO2041" s="70">
        <v>86576.372071000005</v>
      </c>
    </row>
    <row r="2042" spans="1:41" x14ac:dyDescent="0.25">
      <c r="A2042" s="72">
        <v>28120</v>
      </c>
      <c r="B2042" s="70"/>
      <c r="C2042" s="70"/>
      <c r="D2042" s="70"/>
      <c r="E2042" s="70"/>
      <c r="F2042" s="70"/>
      <c r="G2042" s="70"/>
      <c r="H2042" s="70"/>
      <c r="I2042" s="70"/>
      <c r="J2042" s="70"/>
      <c r="K2042" s="70"/>
      <c r="L2042" s="70"/>
      <c r="M2042" s="70"/>
      <c r="N2042" s="70"/>
      <c r="O2042" s="70"/>
      <c r="P2042" s="70"/>
      <c r="Q2042" s="70"/>
      <c r="R2042" s="70">
        <v>96581</v>
      </c>
      <c r="S2042" s="70">
        <v>92193.649413000006</v>
      </c>
      <c r="T2042" s="70"/>
      <c r="U2042" s="70"/>
      <c r="V2042" s="70"/>
      <c r="W2042" s="70"/>
      <c r="X2042" s="70"/>
      <c r="Y2042" s="70"/>
      <c r="Z2042" s="70"/>
      <c r="AA2042" s="70"/>
      <c r="AB2042" s="70"/>
      <c r="AC2042" s="70"/>
      <c r="AD2042" s="70"/>
      <c r="AE2042" s="70"/>
      <c r="AF2042" s="70"/>
      <c r="AG2042" s="70"/>
      <c r="AH2042" s="70"/>
      <c r="AI2042" s="70"/>
      <c r="AJ2042" s="70"/>
      <c r="AK2042" s="70"/>
      <c r="AL2042" s="70"/>
      <c r="AM2042" s="70"/>
      <c r="AN2042" s="70">
        <v>96581</v>
      </c>
      <c r="AO2042" s="70">
        <v>92193.649413000006</v>
      </c>
    </row>
    <row r="2043" spans="1:41" x14ac:dyDescent="0.25">
      <c r="A2043" s="72">
        <v>28123</v>
      </c>
      <c r="B2043" s="70"/>
      <c r="C2043" s="70"/>
      <c r="D2043" s="70"/>
      <c r="E2043" s="70"/>
      <c r="F2043" s="70"/>
      <c r="G2043" s="70"/>
      <c r="H2043" s="70"/>
      <c r="I2043" s="70"/>
      <c r="J2043" s="70"/>
      <c r="K2043" s="70"/>
      <c r="L2043" s="70"/>
      <c r="M2043" s="70"/>
      <c r="N2043" s="70"/>
      <c r="O2043" s="70"/>
      <c r="P2043" s="70"/>
      <c r="Q2043" s="70"/>
      <c r="R2043" s="70">
        <v>86552</v>
      </c>
      <c r="S2043" s="70">
        <v>86944.617675000001</v>
      </c>
      <c r="T2043" s="70"/>
      <c r="U2043" s="70"/>
      <c r="V2043" s="70"/>
      <c r="W2043" s="70"/>
      <c r="X2043" s="70"/>
      <c r="Y2043" s="70"/>
      <c r="Z2043" s="70"/>
      <c r="AA2043" s="70"/>
      <c r="AB2043" s="70"/>
      <c r="AC2043" s="70"/>
      <c r="AD2043" s="70"/>
      <c r="AE2043" s="70"/>
      <c r="AF2043" s="70"/>
      <c r="AG2043" s="70"/>
      <c r="AH2043" s="70"/>
      <c r="AI2043" s="70"/>
      <c r="AJ2043" s="70"/>
      <c r="AK2043" s="70"/>
      <c r="AL2043" s="70"/>
      <c r="AM2043" s="70"/>
      <c r="AN2043" s="70">
        <v>86552</v>
      </c>
      <c r="AO2043" s="70">
        <v>86944.617675000001</v>
      </c>
    </row>
    <row r="2044" spans="1:41" x14ac:dyDescent="0.25">
      <c r="A2044" s="72">
        <v>28124</v>
      </c>
      <c r="B2044" s="70"/>
      <c r="C2044" s="70"/>
      <c r="D2044" s="70"/>
      <c r="E2044" s="70"/>
      <c r="F2044" s="70"/>
      <c r="G2044" s="70"/>
      <c r="H2044" s="70"/>
      <c r="I2044" s="70"/>
      <c r="J2044" s="70"/>
      <c r="K2044" s="70"/>
      <c r="L2044" s="70"/>
      <c r="M2044" s="70"/>
      <c r="N2044" s="70"/>
      <c r="O2044" s="70"/>
      <c r="P2044" s="70"/>
      <c r="Q2044" s="70"/>
      <c r="R2044" s="70">
        <v>83618</v>
      </c>
      <c r="S2044" s="70">
        <v>82290.473633000001</v>
      </c>
      <c r="T2044" s="70"/>
      <c r="U2044" s="70"/>
      <c r="V2044" s="70"/>
      <c r="W2044" s="70"/>
      <c r="X2044" s="70"/>
      <c r="Y2044" s="70"/>
      <c r="Z2044" s="70"/>
      <c r="AA2044" s="70"/>
      <c r="AB2044" s="70"/>
      <c r="AC2044" s="70"/>
      <c r="AD2044" s="70"/>
      <c r="AE2044" s="70"/>
      <c r="AF2044" s="70"/>
      <c r="AG2044" s="70"/>
      <c r="AH2044" s="70"/>
      <c r="AI2044" s="70"/>
      <c r="AJ2044" s="70"/>
      <c r="AK2044" s="70"/>
      <c r="AL2044" s="70"/>
      <c r="AM2044" s="70"/>
      <c r="AN2044" s="70">
        <v>83618</v>
      </c>
      <c r="AO2044" s="70">
        <v>82290.473633000001</v>
      </c>
    </row>
    <row r="2045" spans="1:41" x14ac:dyDescent="0.25">
      <c r="A2045" s="72">
        <v>28131</v>
      </c>
      <c r="B2045" s="70"/>
      <c r="C2045" s="70"/>
      <c r="D2045" s="70"/>
      <c r="E2045" s="70"/>
      <c r="F2045" s="70"/>
      <c r="G2045" s="70"/>
      <c r="H2045" s="70"/>
      <c r="I2045" s="70"/>
      <c r="J2045" s="70"/>
      <c r="K2045" s="70"/>
      <c r="L2045" s="70"/>
      <c r="M2045" s="70"/>
      <c r="N2045" s="70"/>
      <c r="O2045" s="70"/>
      <c r="P2045" s="70"/>
      <c r="Q2045" s="70"/>
      <c r="R2045" s="70">
        <v>11849</v>
      </c>
      <c r="S2045" s="70">
        <v>13538.175781000002</v>
      </c>
      <c r="T2045" s="70"/>
      <c r="U2045" s="70"/>
      <c r="V2045" s="70"/>
      <c r="W2045" s="70"/>
      <c r="X2045" s="70"/>
      <c r="Y2045" s="70"/>
      <c r="Z2045" s="70"/>
      <c r="AA2045" s="70"/>
      <c r="AB2045" s="70"/>
      <c r="AC2045" s="70"/>
      <c r="AD2045" s="70"/>
      <c r="AE2045" s="70"/>
      <c r="AF2045" s="70"/>
      <c r="AG2045" s="70"/>
      <c r="AH2045" s="70"/>
      <c r="AI2045" s="70"/>
      <c r="AJ2045" s="70"/>
      <c r="AK2045" s="70"/>
      <c r="AL2045" s="70"/>
      <c r="AM2045" s="70"/>
      <c r="AN2045" s="70">
        <v>11849</v>
      </c>
      <c r="AO2045" s="70">
        <v>13538.175781000002</v>
      </c>
    </row>
    <row r="2046" spans="1:41" x14ac:dyDescent="0.25">
      <c r="A2046" s="72">
        <v>28133</v>
      </c>
      <c r="B2046" s="70"/>
      <c r="C2046" s="70"/>
      <c r="D2046" s="70"/>
      <c r="E2046" s="70"/>
      <c r="F2046" s="70"/>
      <c r="G2046" s="70"/>
      <c r="H2046" s="70"/>
      <c r="I2046" s="70"/>
      <c r="J2046" s="70"/>
      <c r="K2046" s="70"/>
      <c r="L2046" s="70"/>
      <c r="M2046" s="70"/>
      <c r="N2046" s="70"/>
      <c r="O2046" s="70"/>
      <c r="P2046" s="70"/>
      <c r="Q2046" s="70"/>
      <c r="R2046" s="70">
        <v>4440</v>
      </c>
      <c r="S2046" s="70">
        <v>3577.3067190000002</v>
      </c>
      <c r="T2046" s="70"/>
      <c r="U2046" s="70"/>
      <c r="V2046" s="70"/>
      <c r="W2046" s="70"/>
      <c r="X2046" s="70"/>
      <c r="Y2046" s="70"/>
      <c r="Z2046" s="70"/>
      <c r="AA2046" s="70"/>
      <c r="AB2046" s="70"/>
      <c r="AC2046" s="70"/>
      <c r="AD2046" s="70"/>
      <c r="AE2046" s="70"/>
      <c r="AF2046" s="70"/>
      <c r="AG2046" s="70"/>
      <c r="AH2046" s="70"/>
      <c r="AI2046" s="70"/>
      <c r="AJ2046" s="70"/>
      <c r="AK2046" s="70"/>
      <c r="AL2046" s="70"/>
      <c r="AM2046" s="70"/>
      <c r="AN2046" s="70">
        <v>4440</v>
      </c>
      <c r="AO2046" s="70">
        <v>3577.3067190000002</v>
      </c>
    </row>
    <row r="2047" spans="1:41" x14ac:dyDescent="0.25">
      <c r="A2047" s="72">
        <v>28137</v>
      </c>
      <c r="B2047" s="70"/>
      <c r="C2047" s="70"/>
      <c r="D2047" s="70"/>
      <c r="E2047" s="70"/>
      <c r="F2047" s="70"/>
      <c r="G2047" s="70"/>
      <c r="H2047" s="70"/>
      <c r="I2047" s="70"/>
      <c r="J2047" s="70"/>
      <c r="K2047" s="70"/>
      <c r="L2047" s="70"/>
      <c r="M2047" s="70"/>
      <c r="N2047" s="70"/>
      <c r="O2047" s="70"/>
      <c r="P2047" s="70"/>
      <c r="Q2047" s="70"/>
      <c r="R2047" s="70">
        <v>11260</v>
      </c>
      <c r="S2047" s="70">
        <v>6572.1634979999999</v>
      </c>
      <c r="T2047" s="70"/>
      <c r="U2047" s="70"/>
      <c r="V2047" s="70"/>
      <c r="W2047" s="70"/>
      <c r="X2047" s="70"/>
      <c r="Y2047" s="70"/>
      <c r="Z2047" s="70"/>
      <c r="AA2047" s="70"/>
      <c r="AB2047" s="70"/>
      <c r="AC2047" s="70"/>
      <c r="AD2047" s="70"/>
      <c r="AE2047" s="70"/>
      <c r="AF2047" s="70"/>
      <c r="AG2047" s="70"/>
      <c r="AH2047" s="70"/>
      <c r="AI2047" s="70"/>
      <c r="AJ2047" s="70"/>
      <c r="AK2047" s="70"/>
      <c r="AL2047" s="70"/>
      <c r="AM2047" s="70"/>
      <c r="AN2047" s="70">
        <v>11260</v>
      </c>
      <c r="AO2047" s="70">
        <v>6572.1634979999999</v>
      </c>
    </row>
    <row r="2048" spans="1:41" x14ac:dyDescent="0.25">
      <c r="A2048" s="72">
        <v>28142</v>
      </c>
      <c r="B2048" s="70"/>
      <c r="C2048" s="70"/>
      <c r="D2048" s="70"/>
      <c r="E2048" s="70"/>
      <c r="F2048" s="70"/>
      <c r="G2048" s="70"/>
      <c r="H2048" s="70"/>
      <c r="I2048" s="70"/>
      <c r="J2048" s="70"/>
      <c r="K2048" s="70"/>
      <c r="L2048" s="70"/>
      <c r="M2048" s="70"/>
      <c r="N2048" s="70"/>
      <c r="O2048" s="70"/>
      <c r="P2048" s="70"/>
      <c r="Q2048" s="70"/>
      <c r="R2048" s="70"/>
      <c r="S2048" s="70"/>
      <c r="T2048" s="70"/>
      <c r="U2048" s="70"/>
      <c r="V2048" s="70"/>
      <c r="W2048" s="70"/>
      <c r="X2048" s="70"/>
      <c r="Y2048" s="70"/>
      <c r="Z2048" s="70"/>
      <c r="AA2048" s="70"/>
      <c r="AB2048" s="70">
        <v>19788</v>
      </c>
      <c r="AC2048" s="70">
        <v>19709.379967000001</v>
      </c>
      <c r="AD2048" s="70"/>
      <c r="AE2048" s="70"/>
      <c r="AF2048" s="70"/>
      <c r="AG2048" s="70"/>
      <c r="AH2048" s="70"/>
      <c r="AI2048" s="70"/>
      <c r="AJ2048" s="70"/>
      <c r="AK2048" s="70"/>
      <c r="AL2048" s="70"/>
      <c r="AM2048" s="70"/>
      <c r="AN2048" s="70">
        <v>19788</v>
      </c>
      <c r="AO2048" s="70">
        <v>19709.379967000001</v>
      </c>
    </row>
    <row r="2049" spans="1:41" x14ac:dyDescent="0.25">
      <c r="A2049" s="72">
        <v>28143</v>
      </c>
      <c r="B2049" s="70"/>
      <c r="C2049" s="70"/>
      <c r="D2049" s="70"/>
      <c r="E2049" s="70"/>
      <c r="F2049" s="70"/>
      <c r="G2049" s="70"/>
      <c r="H2049" s="70"/>
      <c r="I2049" s="70"/>
      <c r="J2049" s="70"/>
      <c r="K2049" s="70"/>
      <c r="L2049" s="70"/>
      <c r="M2049" s="70"/>
      <c r="N2049" s="70"/>
      <c r="O2049" s="70"/>
      <c r="P2049" s="70"/>
      <c r="Q2049" s="70"/>
      <c r="R2049" s="70">
        <v>99542</v>
      </c>
      <c r="S2049" s="70">
        <v>87235.179687000011</v>
      </c>
      <c r="T2049" s="70"/>
      <c r="U2049" s="70"/>
      <c r="V2049" s="70"/>
      <c r="W2049" s="70"/>
      <c r="X2049" s="70"/>
      <c r="Y2049" s="70"/>
      <c r="Z2049" s="70"/>
      <c r="AA2049" s="70"/>
      <c r="AB2049" s="70"/>
      <c r="AC2049" s="70"/>
      <c r="AD2049" s="70"/>
      <c r="AE2049" s="70"/>
      <c r="AF2049" s="70"/>
      <c r="AG2049" s="70"/>
      <c r="AH2049" s="70"/>
      <c r="AI2049" s="70"/>
      <c r="AJ2049" s="70"/>
      <c r="AK2049" s="70"/>
      <c r="AL2049" s="70"/>
      <c r="AM2049" s="70"/>
      <c r="AN2049" s="70">
        <v>99542</v>
      </c>
      <c r="AO2049" s="70">
        <v>87235.179687000011</v>
      </c>
    </row>
    <row r="2050" spans="1:41" x14ac:dyDescent="0.25">
      <c r="A2050" s="72">
        <v>28144</v>
      </c>
      <c r="B2050" s="70"/>
      <c r="C2050" s="70"/>
      <c r="D2050" s="70"/>
      <c r="E2050" s="70"/>
      <c r="F2050" s="70"/>
      <c r="G2050" s="70"/>
      <c r="H2050" s="70"/>
      <c r="I2050" s="70"/>
      <c r="J2050" s="70"/>
      <c r="K2050" s="70"/>
      <c r="L2050" s="70"/>
      <c r="M2050" s="70"/>
      <c r="N2050" s="70"/>
      <c r="O2050" s="70"/>
      <c r="P2050" s="70"/>
      <c r="Q2050" s="70"/>
      <c r="R2050" s="70">
        <v>96859</v>
      </c>
      <c r="S2050" s="70">
        <v>84280.736327999999</v>
      </c>
      <c r="T2050" s="70"/>
      <c r="U2050" s="70"/>
      <c r="V2050" s="70"/>
      <c r="W2050" s="70"/>
      <c r="X2050" s="70"/>
      <c r="Y2050" s="70"/>
      <c r="Z2050" s="70"/>
      <c r="AA2050" s="70"/>
      <c r="AB2050" s="70"/>
      <c r="AC2050" s="70"/>
      <c r="AD2050" s="70"/>
      <c r="AE2050" s="70"/>
      <c r="AF2050" s="70"/>
      <c r="AG2050" s="70"/>
      <c r="AH2050" s="70"/>
      <c r="AI2050" s="70"/>
      <c r="AJ2050" s="70"/>
      <c r="AK2050" s="70"/>
      <c r="AL2050" s="70"/>
      <c r="AM2050" s="70"/>
      <c r="AN2050" s="70">
        <v>96859</v>
      </c>
      <c r="AO2050" s="70">
        <v>84280.736327999999</v>
      </c>
    </row>
    <row r="2051" spans="1:41" x14ac:dyDescent="0.25">
      <c r="A2051" s="72">
        <v>28146</v>
      </c>
      <c r="B2051" s="70"/>
      <c r="C2051" s="70"/>
      <c r="D2051" s="70"/>
      <c r="E2051" s="70"/>
      <c r="F2051" s="70"/>
      <c r="G2051" s="70"/>
      <c r="H2051" s="70"/>
      <c r="I2051" s="70"/>
      <c r="J2051" s="70"/>
      <c r="K2051" s="70"/>
      <c r="L2051" s="70"/>
      <c r="M2051" s="70"/>
      <c r="N2051" s="70"/>
      <c r="O2051" s="70"/>
      <c r="P2051" s="70"/>
      <c r="Q2051" s="70"/>
      <c r="R2051" s="70">
        <v>3992</v>
      </c>
      <c r="S2051" s="70">
        <v>2112.295795</v>
      </c>
      <c r="T2051" s="70"/>
      <c r="U2051" s="70"/>
      <c r="V2051" s="70"/>
      <c r="W2051" s="70"/>
      <c r="X2051" s="70"/>
      <c r="Y2051" s="70"/>
      <c r="Z2051" s="70"/>
      <c r="AA2051" s="70"/>
      <c r="AB2051" s="70"/>
      <c r="AC2051" s="70"/>
      <c r="AD2051" s="70"/>
      <c r="AE2051" s="70"/>
      <c r="AF2051" s="70"/>
      <c r="AG2051" s="70"/>
      <c r="AH2051" s="70"/>
      <c r="AI2051" s="70"/>
      <c r="AJ2051" s="70"/>
      <c r="AK2051" s="70"/>
      <c r="AL2051" s="70"/>
      <c r="AM2051" s="70"/>
      <c r="AN2051" s="70">
        <v>3992</v>
      </c>
      <c r="AO2051" s="70">
        <v>2112.295795</v>
      </c>
    </row>
    <row r="2052" spans="1:41" x14ac:dyDescent="0.25">
      <c r="A2052" s="72">
        <v>28150</v>
      </c>
      <c r="B2052" s="70"/>
      <c r="C2052" s="70"/>
      <c r="D2052" s="70"/>
      <c r="E2052" s="70"/>
      <c r="F2052" s="70"/>
      <c r="G2052" s="70"/>
      <c r="H2052" s="70"/>
      <c r="I2052" s="70"/>
      <c r="J2052" s="70"/>
      <c r="K2052" s="70"/>
      <c r="L2052" s="70"/>
      <c r="M2052" s="70"/>
      <c r="N2052" s="70"/>
      <c r="O2052" s="70"/>
      <c r="P2052" s="70"/>
      <c r="Q2052" s="70"/>
      <c r="R2052" s="70">
        <v>14571</v>
      </c>
      <c r="S2052" s="70">
        <v>10113.432556</v>
      </c>
      <c r="T2052" s="70"/>
      <c r="U2052" s="70"/>
      <c r="V2052" s="70"/>
      <c r="W2052" s="70"/>
      <c r="X2052" s="70"/>
      <c r="Y2052" s="70"/>
      <c r="Z2052" s="70"/>
      <c r="AA2052" s="70"/>
      <c r="AB2052" s="70"/>
      <c r="AC2052" s="70"/>
      <c r="AD2052" s="70"/>
      <c r="AE2052" s="70"/>
      <c r="AF2052" s="70"/>
      <c r="AG2052" s="70"/>
      <c r="AH2052" s="70"/>
      <c r="AI2052" s="70"/>
      <c r="AJ2052" s="70"/>
      <c r="AK2052" s="70"/>
      <c r="AL2052" s="70"/>
      <c r="AM2052" s="70"/>
      <c r="AN2052" s="70">
        <v>14571</v>
      </c>
      <c r="AO2052" s="70">
        <v>10113.432556</v>
      </c>
    </row>
    <row r="2053" spans="1:41" x14ac:dyDescent="0.25">
      <c r="A2053" s="72">
        <v>28153</v>
      </c>
      <c r="B2053" s="70"/>
      <c r="C2053" s="70"/>
      <c r="D2053" s="70"/>
      <c r="E2053" s="70"/>
      <c r="F2053" s="70"/>
      <c r="G2053" s="70"/>
      <c r="H2053" s="70"/>
      <c r="I2053" s="70"/>
      <c r="J2053" s="70">
        <v>8262</v>
      </c>
      <c r="K2053" s="70">
        <v>9111.1872860000003</v>
      </c>
      <c r="L2053" s="70"/>
      <c r="M2053" s="70"/>
      <c r="N2053" s="70"/>
      <c r="O2053" s="70"/>
      <c r="P2053" s="70"/>
      <c r="Q2053" s="70"/>
      <c r="R2053" s="70"/>
      <c r="S2053" s="70"/>
      <c r="T2053" s="70"/>
      <c r="U2053" s="70"/>
      <c r="V2053" s="70"/>
      <c r="W2053" s="70"/>
      <c r="X2053" s="70"/>
      <c r="Y2053" s="70"/>
      <c r="Z2053" s="70"/>
      <c r="AA2053" s="70"/>
      <c r="AB2053" s="70"/>
      <c r="AC2053" s="70"/>
      <c r="AD2053" s="70"/>
      <c r="AE2053" s="70"/>
      <c r="AF2053" s="70"/>
      <c r="AG2053" s="70"/>
      <c r="AH2053" s="70"/>
      <c r="AI2053" s="70"/>
      <c r="AJ2053" s="70"/>
      <c r="AK2053" s="70"/>
      <c r="AL2053" s="70"/>
      <c r="AM2053" s="70"/>
      <c r="AN2053" s="70">
        <v>8262</v>
      </c>
      <c r="AO2053" s="70">
        <v>9111.1872860000003</v>
      </c>
    </row>
    <row r="2054" spans="1:41" x14ac:dyDescent="0.25">
      <c r="A2054" s="72">
        <v>28158</v>
      </c>
      <c r="B2054" s="70"/>
      <c r="C2054" s="70"/>
      <c r="D2054" s="70"/>
      <c r="E2054" s="70"/>
      <c r="F2054" s="70"/>
      <c r="G2054" s="70"/>
      <c r="H2054" s="70"/>
      <c r="I2054" s="70"/>
      <c r="J2054" s="70">
        <v>5513</v>
      </c>
      <c r="K2054" s="70">
        <v>6257.8192439999993</v>
      </c>
      <c r="L2054" s="70"/>
      <c r="M2054" s="70"/>
      <c r="N2054" s="70"/>
      <c r="O2054" s="70"/>
      <c r="P2054" s="70"/>
      <c r="Q2054" s="70"/>
      <c r="R2054" s="70"/>
      <c r="S2054" s="70"/>
      <c r="T2054" s="70"/>
      <c r="U2054" s="70"/>
      <c r="V2054" s="70"/>
      <c r="W2054" s="70"/>
      <c r="X2054" s="70"/>
      <c r="Y2054" s="70"/>
      <c r="Z2054" s="70"/>
      <c r="AA2054" s="70"/>
      <c r="AB2054" s="70"/>
      <c r="AC2054" s="70"/>
      <c r="AD2054" s="70"/>
      <c r="AE2054" s="70"/>
      <c r="AF2054" s="70"/>
      <c r="AG2054" s="70"/>
      <c r="AH2054" s="70"/>
      <c r="AI2054" s="70"/>
      <c r="AJ2054" s="70"/>
      <c r="AK2054" s="70"/>
      <c r="AL2054" s="70"/>
      <c r="AM2054" s="70"/>
      <c r="AN2054" s="70">
        <v>5513</v>
      </c>
      <c r="AO2054" s="70">
        <v>6257.8192439999993</v>
      </c>
    </row>
    <row r="2055" spans="1:41" x14ac:dyDescent="0.25">
      <c r="A2055" s="72">
        <v>28162</v>
      </c>
      <c r="B2055" s="70"/>
      <c r="C2055" s="70"/>
      <c r="D2055" s="70"/>
      <c r="E2055" s="70"/>
      <c r="F2055" s="70"/>
      <c r="G2055" s="70"/>
      <c r="H2055" s="70"/>
      <c r="I2055" s="70"/>
      <c r="J2055" s="70">
        <v>9766</v>
      </c>
      <c r="K2055" s="70">
        <v>2244.8705450000002</v>
      </c>
      <c r="L2055" s="70"/>
      <c r="M2055" s="70"/>
      <c r="N2055" s="70"/>
      <c r="O2055" s="70"/>
      <c r="P2055" s="70"/>
      <c r="Q2055" s="70"/>
      <c r="R2055" s="70"/>
      <c r="S2055" s="70"/>
      <c r="T2055" s="70"/>
      <c r="U2055" s="70"/>
      <c r="V2055" s="70"/>
      <c r="W2055" s="70"/>
      <c r="X2055" s="70"/>
      <c r="Y2055" s="70"/>
      <c r="Z2055" s="70"/>
      <c r="AA2055" s="70"/>
      <c r="AB2055" s="70"/>
      <c r="AC2055" s="70"/>
      <c r="AD2055" s="70"/>
      <c r="AE2055" s="70"/>
      <c r="AF2055" s="70"/>
      <c r="AG2055" s="70"/>
      <c r="AH2055" s="70"/>
      <c r="AI2055" s="70"/>
      <c r="AJ2055" s="70"/>
      <c r="AK2055" s="70"/>
      <c r="AL2055" s="70"/>
      <c r="AM2055" s="70"/>
      <c r="AN2055" s="70">
        <v>9766</v>
      </c>
      <c r="AO2055" s="70">
        <v>2244.8705450000002</v>
      </c>
    </row>
    <row r="2056" spans="1:41" x14ac:dyDescent="0.25">
      <c r="A2056" s="72">
        <v>28164</v>
      </c>
      <c r="B2056" s="70"/>
      <c r="C2056" s="70"/>
      <c r="D2056" s="70"/>
      <c r="E2056" s="70"/>
      <c r="F2056" s="70"/>
      <c r="G2056" s="70"/>
      <c r="H2056" s="70"/>
      <c r="I2056" s="70"/>
      <c r="J2056" s="70">
        <v>3944</v>
      </c>
      <c r="K2056" s="70">
        <v>3532.5065000000004</v>
      </c>
      <c r="L2056" s="70"/>
      <c r="M2056" s="70"/>
      <c r="N2056" s="70"/>
      <c r="O2056" s="70"/>
      <c r="P2056" s="70"/>
      <c r="Q2056" s="70"/>
      <c r="R2056" s="70"/>
      <c r="S2056" s="70"/>
      <c r="T2056" s="70"/>
      <c r="U2056" s="70"/>
      <c r="V2056" s="70"/>
      <c r="W2056" s="70"/>
      <c r="X2056" s="70"/>
      <c r="Y2056" s="70"/>
      <c r="Z2056" s="70"/>
      <c r="AA2056" s="70"/>
      <c r="AB2056" s="70"/>
      <c r="AC2056" s="70"/>
      <c r="AD2056" s="70"/>
      <c r="AE2056" s="70"/>
      <c r="AF2056" s="70"/>
      <c r="AG2056" s="70"/>
      <c r="AH2056" s="70"/>
      <c r="AI2056" s="70"/>
      <c r="AJ2056" s="70"/>
      <c r="AK2056" s="70"/>
      <c r="AL2056" s="70"/>
      <c r="AM2056" s="70"/>
      <c r="AN2056" s="70">
        <v>3944</v>
      </c>
      <c r="AO2056" s="70">
        <v>3532.5065000000004</v>
      </c>
    </row>
    <row r="2057" spans="1:41" x14ac:dyDescent="0.25">
      <c r="A2057" s="72">
        <v>28178</v>
      </c>
      <c r="B2057" s="70"/>
      <c r="C2057" s="70"/>
      <c r="D2057" s="70"/>
      <c r="E2057" s="70"/>
      <c r="F2057" s="70"/>
      <c r="G2057" s="70"/>
      <c r="H2057" s="70"/>
      <c r="I2057" s="70"/>
      <c r="J2057" s="70">
        <v>52433</v>
      </c>
      <c r="K2057" s="70">
        <v>65225.379883000001</v>
      </c>
      <c r="L2057" s="70"/>
      <c r="M2057" s="70"/>
      <c r="N2057" s="70"/>
      <c r="O2057" s="70"/>
      <c r="P2057" s="70"/>
      <c r="Q2057" s="70"/>
      <c r="R2057" s="70"/>
      <c r="S2057" s="70"/>
      <c r="T2057" s="70"/>
      <c r="U2057" s="70"/>
      <c r="V2057" s="70"/>
      <c r="W2057" s="70"/>
      <c r="X2057" s="70"/>
      <c r="Y2057" s="70"/>
      <c r="Z2057" s="70"/>
      <c r="AA2057" s="70"/>
      <c r="AB2057" s="70"/>
      <c r="AC2057" s="70"/>
      <c r="AD2057" s="70"/>
      <c r="AE2057" s="70"/>
      <c r="AF2057" s="70"/>
      <c r="AG2057" s="70"/>
      <c r="AH2057" s="70"/>
      <c r="AI2057" s="70"/>
      <c r="AJ2057" s="70"/>
      <c r="AK2057" s="70"/>
      <c r="AL2057" s="70"/>
      <c r="AM2057" s="70"/>
      <c r="AN2057" s="70">
        <v>52433</v>
      </c>
      <c r="AO2057" s="70">
        <v>65225.379883000001</v>
      </c>
    </row>
    <row r="2058" spans="1:41" x14ac:dyDescent="0.25">
      <c r="A2058" s="72">
        <v>28179</v>
      </c>
      <c r="B2058" s="70"/>
      <c r="C2058" s="70"/>
      <c r="D2058" s="70"/>
      <c r="E2058" s="70"/>
      <c r="F2058" s="70"/>
      <c r="G2058" s="70"/>
      <c r="H2058" s="70"/>
      <c r="I2058" s="70"/>
      <c r="J2058" s="70">
        <v>59645</v>
      </c>
      <c r="K2058" s="70">
        <v>56286.808106999997</v>
      </c>
      <c r="L2058" s="70"/>
      <c r="M2058" s="70"/>
      <c r="N2058" s="70"/>
      <c r="O2058" s="70"/>
      <c r="P2058" s="70"/>
      <c r="Q2058" s="70"/>
      <c r="R2058" s="70"/>
      <c r="S2058" s="70"/>
      <c r="T2058" s="70"/>
      <c r="U2058" s="70"/>
      <c r="V2058" s="70"/>
      <c r="W2058" s="70"/>
      <c r="X2058" s="70"/>
      <c r="Y2058" s="70"/>
      <c r="Z2058" s="70"/>
      <c r="AA2058" s="70"/>
      <c r="AB2058" s="70"/>
      <c r="AC2058" s="70"/>
      <c r="AD2058" s="70"/>
      <c r="AE2058" s="70"/>
      <c r="AF2058" s="70"/>
      <c r="AG2058" s="70"/>
      <c r="AH2058" s="70"/>
      <c r="AI2058" s="70"/>
      <c r="AJ2058" s="70"/>
      <c r="AK2058" s="70"/>
      <c r="AL2058" s="70"/>
      <c r="AM2058" s="70"/>
      <c r="AN2058" s="70">
        <v>59645</v>
      </c>
      <c r="AO2058" s="70">
        <v>56286.808106999997</v>
      </c>
    </row>
    <row r="2059" spans="1:41" x14ac:dyDescent="0.25">
      <c r="A2059" s="72">
        <v>28181</v>
      </c>
      <c r="B2059" s="70"/>
      <c r="C2059" s="70"/>
      <c r="D2059" s="70"/>
      <c r="E2059" s="70"/>
      <c r="F2059" s="70"/>
      <c r="G2059" s="70"/>
      <c r="H2059" s="70"/>
      <c r="I2059" s="70"/>
      <c r="J2059" s="70">
        <v>12797</v>
      </c>
      <c r="K2059" s="70">
        <v>11257.765625</v>
      </c>
      <c r="L2059" s="70"/>
      <c r="M2059" s="70"/>
      <c r="N2059" s="70"/>
      <c r="O2059" s="70"/>
      <c r="P2059" s="70"/>
      <c r="Q2059" s="70"/>
      <c r="R2059" s="70"/>
      <c r="S2059" s="70"/>
      <c r="T2059" s="70"/>
      <c r="U2059" s="70"/>
      <c r="V2059" s="70"/>
      <c r="W2059" s="70"/>
      <c r="X2059" s="70"/>
      <c r="Y2059" s="70"/>
      <c r="Z2059" s="70"/>
      <c r="AA2059" s="70"/>
      <c r="AB2059" s="70"/>
      <c r="AC2059" s="70"/>
      <c r="AD2059" s="70"/>
      <c r="AE2059" s="70"/>
      <c r="AF2059" s="70"/>
      <c r="AG2059" s="70"/>
      <c r="AH2059" s="70"/>
      <c r="AI2059" s="70"/>
      <c r="AJ2059" s="70"/>
      <c r="AK2059" s="70"/>
      <c r="AL2059" s="70"/>
      <c r="AM2059" s="70"/>
      <c r="AN2059" s="70">
        <v>12797</v>
      </c>
      <c r="AO2059" s="70">
        <v>11257.765625</v>
      </c>
    </row>
    <row r="2060" spans="1:41" x14ac:dyDescent="0.25">
      <c r="A2060" s="72">
        <v>28182</v>
      </c>
      <c r="B2060" s="70"/>
      <c r="C2060" s="70"/>
      <c r="D2060" s="70"/>
      <c r="E2060" s="70"/>
      <c r="F2060" s="70"/>
      <c r="G2060" s="70"/>
      <c r="H2060" s="70"/>
      <c r="I2060" s="70"/>
      <c r="J2060" s="70">
        <v>63692</v>
      </c>
      <c r="K2060" s="70">
        <v>53967.615234999997</v>
      </c>
      <c r="L2060" s="70"/>
      <c r="M2060" s="70"/>
      <c r="N2060" s="70"/>
      <c r="O2060" s="70"/>
      <c r="P2060" s="70"/>
      <c r="Q2060" s="70"/>
      <c r="R2060" s="70"/>
      <c r="S2060" s="70"/>
      <c r="T2060" s="70"/>
      <c r="U2060" s="70"/>
      <c r="V2060" s="70"/>
      <c r="W2060" s="70"/>
      <c r="X2060" s="70"/>
      <c r="Y2060" s="70"/>
      <c r="Z2060" s="70"/>
      <c r="AA2060" s="70"/>
      <c r="AB2060" s="70"/>
      <c r="AC2060" s="70"/>
      <c r="AD2060" s="70"/>
      <c r="AE2060" s="70"/>
      <c r="AF2060" s="70"/>
      <c r="AG2060" s="70"/>
      <c r="AH2060" s="70"/>
      <c r="AI2060" s="70"/>
      <c r="AJ2060" s="70"/>
      <c r="AK2060" s="70"/>
      <c r="AL2060" s="70"/>
      <c r="AM2060" s="70"/>
      <c r="AN2060" s="70">
        <v>63692</v>
      </c>
      <c r="AO2060" s="70">
        <v>53967.615234999997</v>
      </c>
    </row>
    <row r="2061" spans="1:41" x14ac:dyDescent="0.25">
      <c r="A2061" s="72">
        <v>28183</v>
      </c>
      <c r="B2061" s="70"/>
      <c r="C2061" s="70"/>
      <c r="D2061" s="70"/>
      <c r="E2061" s="70"/>
      <c r="F2061" s="70"/>
      <c r="G2061" s="70"/>
      <c r="H2061" s="70"/>
      <c r="I2061" s="70"/>
      <c r="J2061" s="70">
        <v>3300</v>
      </c>
      <c r="K2061" s="70">
        <v>2460.6184079999998</v>
      </c>
      <c r="L2061" s="70"/>
      <c r="M2061" s="70"/>
      <c r="N2061" s="70"/>
      <c r="O2061" s="70"/>
      <c r="P2061" s="70"/>
      <c r="Q2061" s="70"/>
      <c r="R2061" s="70"/>
      <c r="S2061" s="70"/>
      <c r="T2061" s="70"/>
      <c r="U2061" s="70"/>
      <c r="V2061" s="70"/>
      <c r="W2061" s="70"/>
      <c r="X2061" s="70"/>
      <c r="Y2061" s="70"/>
      <c r="Z2061" s="70"/>
      <c r="AA2061" s="70"/>
      <c r="AB2061" s="70"/>
      <c r="AC2061" s="70"/>
      <c r="AD2061" s="70"/>
      <c r="AE2061" s="70"/>
      <c r="AF2061" s="70"/>
      <c r="AG2061" s="70"/>
      <c r="AH2061" s="70"/>
      <c r="AI2061" s="70"/>
      <c r="AJ2061" s="70"/>
      <c r="AK2061" s="70"/>
      <c r="AL2061" s="70"/>
      <c r="AM2061" s="70"/>
      <c r="AN2061" s="70">
        <v>3300</v>
      </c>
      <c r="AO2061" s="70">
        <v>2460.6184079999998</v>
      </c>
    </row>
    <row r="2062" spans="1:41" x14ac:dyDescent="0.25">
      <c r="A2062" s="72">
        <v>28184</v>
      </c>
      <c r="B2062" s="70"/>
      <c r="C2062" s="70"/>
      <c r="D2062" s="70"/>
      <c r="E2062" s="70"/>
      <c r="F2062" s="70"/>
      <c r="G2062" s="70"/>
      <c r="H2062" s="70"/>
      <c r="I2062" s="70"/>
      <c r="J2062" s="70">
        <v>58421</v>
      </c>
      <c r="K2062" s="70">
        <v>45584.899659000002</v>
      </c>
      <c r="L2062" s="70"/>
      <c r="M2062" s="70"/>
      <c r="N2062" s="70"/>
      <c r="O2062" s="70"/>
      <c r="P2062" s="70"/>
      <c r="Q2062" s="70"/>
      <c r="R2062" s="70"/>
      <c r="S2062" s="70"/>
      <c r="T2062" s="70"/>
      <c r="U2062" s="70"/>
      <c r="V2062" s="70"/>
      <c r="W2062" s="70"/>
      <c r="X2062" s="70"/>
      <c r="Y2062" s="70"/>
      <c r="Z2062" s="70"/>
      <c r="AA2062" s="70"/>
      <c r="AB2062" s="70"/>
      <c r="AC2062" s="70"/>
      <c r="AD2062" s="70"/>
      <c r="AE2062" s="70"/>
      <c r="AF2062" s="70"/>
      <c r="AG2062" s="70"/>
      <c r="AH2062" s="70"/>
      <c r="AI2062" s="70"/>
      <c r="AJ2062" s="70"/>
      <c r="AK2062" s="70"/>
      <c r="AL2062" s="70"/>
      <c r="AM2062" s="70"/>
      <c r="AN2062" s="70">
        <v>58421</v>
      </c>
      <c r="AO2062" s="70">
        <v>45584.899659000002</v>
      </c>
    </row>
    <row r="2063" spans="1:41" x14ac:dyDescent="0.25">
      <c r="A2063" s="72">
        <v>28186</v>
      </c>
      <c r="B2063" s="70"/>
      <c r="C2063" s="70"/>
      <c r="D2063" s="70"/>
      <c r="E2063" s="70"/>
      <c r="F2063" s="70"/>
      <c r="G2063" s="70"/>
      <c r="H2063" s="70"/>
      <c r="I2063" s="70"/>
      <c r="J2063" s="70">
        <v>61008</v>
      </c>
      <c r="K2063" s="70">
        <v>48349.313232</v>
      </c>
      <c r="L2063" s="70"/>
      <c r="M2063" s="70"/>
      <c r="N2063" s="70"/>
      <c r="O2063" s="70"/>
      <c r="P2063" s="70"/>
      <c r="Q2063" s="70"/>
      <c r="R2063" s="70"/>
      <c r="S2063" s="70"/>
      <c r="T2063" s="70"/>
      <c r="U2063" s="70"/>
      <c r="V2063" s="70"/>
      <c r="W2063" s="70"/>
      <c r="X2063" s="70"/>
      <c r="Y2063" s="70"/>
      <c r="Z2063" s="70"/>
      <c r="AA2063" s="70"/>
      <c r="AB2063" s="70"/>
      <c r="AC2063" s="70"/>
      <c r="AD2063" s="70"/>
      <c r="AE2063" s="70"/>
      <c r="AF2063" s="70"/>
      <c r="AG2063" s="70"/>
      <c r="AH2063" s="70"/>
      <c r="AI2063" s="70"/>
      <c r="AJ2063" s="70"/>
      <c r="AK2063" s="70"/>
      <c r="AL2063" s="70"/>
      <c r="AM2063" s="70"/>
      <c r="AN2063" s="70">
        <v>61008</v>
      </c>
      <c r="AO2063" s="70">
        <v>48349.313232</v>
      </c>
    </row>
    <row r="2064" spans="1:41" x14ac:dyDescent="0.25">
      <c r="A2064" s="72">
        <v>28188</v>
      </c>
      <c r="B2064" s="70"/>
      <c r="C2064" s="70"/>
      <c r="D2064" s="70"/>
      <c r="E2064" s="70"/>
      <c r="F2064" s="70"/>
      <c r="G2064" s="70"/>
      <c r="H2064" s="70"/>
      <c r="I2064" s="70"/>
      <c r="J2064" s="70">
        <v>66615</v>
      </c>
      <c r="K2064" s="70">
        <v>56428.235352000003</v>
      </c>
      <c r="L2064" s="70"/>
      <c r="M2064" s="70"/>
      <c r="N2064" s="70"/>
      <c r="O2064" s="70"/>
      <c r="P2064" s="70"/>
      <c r="Q2064" s="70"/>
      <c r="R2064" s="70"/>
      <c r="S2064" s="70"/>
      <c r="T2064" s="70"/>
      <c r="U2064" s="70"/>
      <c r="V2064" s="70"/>
      <c r="W2064" s="70"/>
      <c r="X2064" s="70"/>
      <c r="Y2064" s="70"/>
      <c r="Z2064" s="70"/>
      <c r="AA2064" s="70"/>
      <c r="AB2064" s="70"/>
      <c r="AC2064" s="70"/>
      <c r="AD2064" s="70"/>
      <c r="AE2064" s="70"/>
      <c r="AF2064" s="70"/>
      <c r="AG2064" s="70"/>
      <c r="AH2064" s="70"/>
      <c r="AI2064" s="70"/>
      <c r="AJ2064" s="70"/>
      <c r="AK2064" s="70"/>
      <c r="AL2064" s="70"/>
      <c r="AM2064" s="70"/>
      <c r="AN2064" s="70">
        <v>66615</v>
      </c>
      <c r="AO2064" s="70">
        <v>56428.235352000003</v>
      </c>
    </row>
    <row r="2065" spans="1:41" x14ac:dyDescent="0.25">
      <c r="A2065" s="72">
        <v>28189</v>
      </c>
      <c r="B2065" s="70"/>
      <c r="C2065" s="70"/>
      <c r="D2065" s="70"/>
      <c r="E2065" s="70"/>
      <c r="F2065" s="70"/>
      <c r="G2065" s="70"/>
      <c r="H2065" s="70"/>
      <c r="I2065" s="70"/>
      <c r="J2065" s="70">
        <v>21963</v>
      </c>
      <c r="K2065" s="70">
        <v>18572.164063</v>
      </c>
      <c r="L2065" s="70"/>
      <c r="M2065" s="70"/>
      <c r="N2065" s="70"/>
      <c r="O2065" s="70"/>
      <c r="P2065" s="70"/>
      <c r="Q2065" s="70"/>
      <c r="R2065" s="70"/>
      <c r="S2065" s="70"/>
      <c r="T2065" s="70"/>
      <c r="U2065" s="70"/>
      <c r="V2065" s="70"/>
      <c r="W2065" s="70"/>
      <c r="X2065" s="70"/>
      <c r="Y2065" s="70"/>
      <c r="Z2065" s="70"/>
      <c r="AA2065" s="70"/>
      <c r="AB2065" s="70"/>
      <c r="AC2065" s="70"/>
      <c r="AD2065" s="70"/>
      <c r="AE2065" s="70"/>
      <c r="AF2065" s="70"/>
      <c r="AG2065" s="70"/>
      <c r="AH2065" s="70"/>
      <c r="AI2065" s="70"/>
      <c r="AJ2065" s="70"/>
      <c r="AK2065" s="70"/>
      <c r="AL2065" s="70"/>
      <c r="AM2065" s="70"/>
      <c r="AN2065" s="70">
        <v>21963</v>
      </c>
      <c r="AO2065" s="70">
        <v>18572.164063</v>
      </c>
    </row>
    <row r="2066" spans="1:41" x14ac:dyDescent="0.25">
      <c r="A2066" s="72">
        <v>28193</v>
      </c>
      <c r="B2066" s="70"/>
      <c r="C2066" s="70"/>
      <c r="D2066" s="70"/>
      <c r="E2066" s="70"/>
      <c r="F2066" s="70"/>
      <c r="G2066" s="70"/>
      <c r="H2066" s="70"/>
      <c r="I2066" s="70"/>
      <c r="J2066" s="70">
        <v>44272</v>
      </c>
      <c r="K2066" s="70">
        <v>37856.069823999998</v>
      </c>
      <c r="L2066" s="70"/>
      <c r="M2066" s="70"/>
      <c r="N2066" s="70"/>
      <c r="O2066" s="70"/>
      <c r="P2066" s="70"/>
      <c r="Q2066" s="70"/>
      <c r="R2066" s="70"/>
      <c r="S2066" s="70"/>
      <c r="T2066" s="70"/>
      <c r="U2066" s="70"/>
      <c r="V2066" s="70"/>
      <c r="W2066" s="70"/>
      <c r="X2066" s="70"/>
      <c r="Y2066" s="70"/>
      <c r="Z2066" s="70"/>
      <c r="AA2066" s="70"/>
      <c r="AB2066" s="70"/>
      <c r="AC2066" s="70"/>
      <c r="AD2066" s="70"/>
      <c r="AE2066" s="70"/>
      <c r="AF2066" s="70"/>
      <c r="AG2066" s="70"/>
      <c r="AH2066" s="70"/>
      <c r="AI2066" s="70"/>
      <c r="AJ2066" s="70"/>
      <c r="AK2066" s="70"/>
      <c r="AL2066" s="70"/>
      <c r="AM2066" s="70"/>
      <c r="AN2066" s="70">
        <v>44272</v>
      </c>
      <c r="AO2066" s="70">
        <v>37856.069823999998</v>
      </c>
    </row>
    <row r="2067" spans="1:41" x14ac:dyDescent="0.25">
      <c r="A2067" s="72">
        <v>28195</v>
      </c>
      <c r="B2067" s="70"/>
      <c r="C2067" s="70"/>
      <c r="D2067" s="70"/>
      <c r="E2067" s="70"/>
      <c r="F2067" s="70"/>
      <c r="G2067" s="70"/>
      <c r="H2067" s="70"/>
      <c r="I2067" s="70"/>
      <c r="J2067" s="70">
        <v>50634</v>
      </c>
      <c r="K2067" s="70">
        <v>44173.334961</v>
      </c>
      <c r="L2067" s="70"/>
      <c r="M2067" s="70"/>
      <c r="N2067" s="70"/>
      <c r="O2067" s="70"/>
      <c r="P2067" s="70"/>
      <c r="Q2067" s="70"/>
      <c r="R2067" s="70"/>
      <c r="S2067" s="70"/>
      <c r="T2067" s="70"/>
      <c r="U2067" s="70"/>
      <c r="V2067" s="70"/>
      <c r="W2067" s="70"/>
      <c r="X2067" s="70"/>
      <c r="Y2067" s="70"/>
      <c r="Z2067" s="70"/>
      <c r="AA2067" s="70"/>
      <c r="AB2067" s="70"/>
      <c r="AC2067" s="70"/>
      <c r="AD2067" s="70"/>
      <c r="AE2067" s="70"/>
      <c r="AF2067" s="70"/>
      <c r="AG2067" s="70"/>
      <c r="AH2067" s="70"/>
      <c r="AI2067" s="70"/>
      <c r="AJ2067" s="70"/>
      <c r="AK2067" s="70"/>
      <c r="AL2067" s="70"/>
      <c r="AM2067" s="70"/>
      <c r="AN2067" s="70">
        <v>50634</v>
      </c>
      <c r="AO2067" s="70">
        <v>44173.334961</v>
      </c>
    </row>
    <row r="2068" spans="1:41" x14ac:dyDescent="0.25">
      <c r="A2068" s="72">
        <v>28197</v>
      </c>
      <c r="B2068" s="70"/>
      <c r="C2068" s="70"/>
      <c r="D2068" s="70"/>
      <c r="E2068" s="70"/>
      <c r="F2068" s="70"/>
      <c r="G2068" s="70"/>
      <c r="H2068" s="70"/>
      <c r="I2068" s="70"/>
      <c r="J2068" s="70">
        <v>50634</v>
      </c>
      <c r="K2068" s="70">
        <v>44173.334961</v>
      </c>
      <c r="L2068" s="70"/>
      <c r="M2068" s="70"/>
      <c r="N2068" s="70"/>
      <c r="O2068" s="70"/>
      <c r="P2068" s="70"/>
      <c r="Q2068" s="70"/>
      <c r="R2068" s="70"/>
      <c r="S2068" s="70"/>
      <c r="T2068" s="70"/>
      <c r="U2068" s="70"/>
      <c r="V2068" s="70"/>
      <c r="W2068" s="70"/>
      <c r="X2068" s="70"/>
      <c r="Y2068" s="70"/>
      <c r="Z2068" s="70"/>
      <c r="AA2068" s="70"/>
      <c r="AB2068" s="70"/>
      <c r="AC2068" s="70"/>
      <c r="AD2068" s="70"/>
      <c r="AE2068" s="70"/>
      <c r="AF2068" s="70"/>
      <c r="AG2068" s="70"/>
      <c r="AH2068" s="70"/>
      <c r="AI2068" s="70"/>
      <c r="AJ2068" s="70"/>
      <c r="AK2068" s="70"/>
      <c r="AL2068" s="70"/>
      <c r="AM2068" s="70"/>
      <c r="AN2068" s="70">
        <v>50634</v>
      </c>
      <c r="AO2068" s="70">
        <v>44173.334961</v>
      </c>
    </row>
    <row r="2069" spans="1:41" x14ac:dyDescent="0.25">
      <c r="A2069" s="72">
        <v>28199</v>
      </c>
      <c r="B2069" s="70"/>
      <c r="C2069" s="70"/>
      <c r="D2069" s="70"/>
      <c r="E2069" s="70"/>
      <c r="F2069" s="70"/>
      <c r="G2069" s="70"/>
      <c r="H2069" s="70"/>
      <c r="I2069" s="70"/>
      <c r="J2069" s="70">
        <v>48429</v>
      </c>
      <c r="K2069" s="70">
        <v>40479.989379999999</v>
      </c>
      <c r="L2069" s="70"/>
      <c r="M2069" s="70"/>
      <c r="N2069" s="70"/>
      <c r="O2069" s="70"/>
      <c r="P2069" s="70"/>
      <c r="Q2069" s="70"/>
      <c r="R2069" s="70"/>
      <c r="S2069" s="70"/>
      <c r="T2069" s="70"/>
      <c r="U2069" s="70"/>
      <c r="V2069" s="70"/>
      <c r="W2069" s="70"/>
      <c r="X2069" s="70"/>
      <c r="Y2069" s="70"/>
      <c r="Z2069" s="70"/>
      <c r="AA2069" s="70"/>
      <c r="AB2069" s="70"/>
      <c r="AC2069" s="70"/>
      <c r="AD2069" s="70"/>
      <c r="AE2069" s="70"/>
      <c r="AF2069" s="70"/>
      <c r="AG2069" s="70"/>
      <c r="AH2069" s="70"/>
      <c r="AI2069" s="70"/>
      <c r="AJ2069" s="70"/>
      <c r="AK2069" s="70"/>
      <c r="AL2069" s="70"/>
      <c r="AM2069" s="70"/>
      <c r="AN2069" s="70">
        <v>48429</v>
      </c>
      <c r="AO2069" s="70">
        <v>40479.989379999999</v>
      </c>
    </row>
    <row r="2070" spans="1:41" x14ac:dyDescent="0.25">
      <c r="A2070" s="72">
        <v>28200</v>
      </c>
      <c r="B2070" s="70"/>
      <c r="C2070" s="70"/>
      <c r="D2070" s="70"/>
      <c r="E2070" s="70"/>
      <c r="F2070" s="70"/>
      <c r="G2070" s="70"/>
      <c r="H2070" s="70"/>
      <c r="I2070" s="70"/>
      <c r="J2070" s="70">
        <v>39155</v>
      </c>
      <c r="K2070" s="70">
        <v>34975.858154000001</v>
      </c>
      <c r="L2070" s="70"/>
      <c r="M2070" s="70"/>
      <c r="N2070" s="70"/>
      <c r="O2070" s="70"/>
      <c r="P2070" s="70"/>
      <c r="Q2070" s="70"/>
      <c r="R2070" s="70"/>
      <c r="S2070" s="70"/>
      <c r="T2070" s="70"/>
      <c r="U2070" s="70"/>
      <c r="V2070" s="70"/>
      <c r="W2070" s="70"/>
      <c r="X2070" s="70"/>
      <c r="Y2070" s="70"/>
      <c r="Z2070" s="70"/>
      <c r="AA2070" s="70"/>
      <c r="AB2070" s="70"/>
      <c r="AC2070" s="70"/>
      <c r="AD2070" s="70"/>
      <c r="AE2070" s="70"/>
      <c r="AF2070" s="70"/>
      <c r="AG2070" s="70"/>
      <c r="AH2070" s="70"/>
      <c r="AI2070" s="70"/>
      <c r="AJ2070" s="70"/>
      <c r="AK2070" s="70"/>
      <c r="AL2070" s="70"/>
      <c r="AM2070" s="70"/>
      <c r="AN2070" s="70">
        <v>39155</v>
      </c>
      <c r="AO2070" s="70">
        <v>34975.858154000001</v>
      </c>
    </row>
    <row r="2071" spans="1:41" x14ac:dyDescent="0.25">
      <c r="A2071" s="72">
        <v>28203</v>
      </c>
      <c r="B2071" s="70"/>
      <c r="C2071" s="70"/>
      <c r="D2071" s="70"/>
      <c r="E2071" s="70"/>
      <c r="F2071" s="70"/>
      <c r="G2071" s="70"/>
      <c r="H2071" s="70"/>
      <c r="I2071" s="70"/>
      <c r="J2071" s="70"/>
      <c r="K2071" s="70"/>
      <c r="L2071" s="70"/>
      <c r="M2071" s="70"/>
      <c r="N2071" s="70"/>
      <c r="O2071" s="70"/>
      <c r="P2071" s="70"/>
      <c r="Q2071" s="70"/>
      <c r="R2071" s="70"/>
      <c r="S2071" s="70"/>
      <c r="T2071" s="70"/>
      <c r="U2071" s="70"/>
      <c r="V2071" s="70"/>
      <c r="W2071" s="70"/>
      <c r="X2071" s="70"/>
      <c r="Y2071" s="70"/>
      <c r="Z2071" s="70"/>
      <c r="AA2071" s="70"/>
      <c r="AB2071" s="70"/>
      <c r="AC2071" s="70"/>
      <c r="AD2071" s="70"/>
      <c r="AE2071" s="70"/>
      <c r="AF2071" s="70"/>
      <c r="AG2071" s="70"/>
      <c r="AH2071" s="70"/>
      <c r="AI2071" s="70"/>
      <c r="AJ2071" s="70"/>
      <c r="AK2071" s="70"/>
      <c r="AL2071" s="70">
        <v>30683</v>
      </c>
      <c r="AM2071" s="70">
        <v>26883.938292000003</v>
      </c>
      <c r="AN2071" s="70">
        <v>30683</v>
      </c>
      <c r="AO2071" s="70">
        <v>26883.938292000003</v>
      </c>
    </row>
    <row r="2072" spans="1:41" x14ac:dyDescent="0.25">
      <c r="A2072" s="72">
        <v>28204</v>
      </c>
      <c r="B2072" s="70"/>
      <c r="C2072" s="70"/>
      <c r="D2072" s="70"/>
      <c r="E2072" s="70"/>
      <c r="F2072" s="70"/>
      <c r="G2072" s="70"/>
      <c r="H2072" s="70"/>
      <c r="I2072" s="70"/>
      <c r="J2072" s="70"/>
      <c r="K2072" s="70"/>
      <c r="L2072" s="70"/>
      <c r="M2072" s="70"/>
      <c r="N2072" s="70"/>
      <c r="O2072" s="70"/>
      <c r="P2072" s="70"/>
      <c r="Q2072" s="70"/>
      <c r="R2072" s="70"/>
      <c r="S2072" s="70"/>
      <c r="T2072" s="70"/>
      <c r="U2072" s="70"/>
      <c r="V2072" s="70"/>
      <c r="W2072" s="70"/>
      <c r="X2072" s="70"/>
      <c r="Y2072" s="70"/>
      <c r="Z2072" s="70"/>
      <c r="AA2072" s="70"/>
      <c r="AB2072" s="70"/>
      <c r="AC2072" s="70"/>
      <c r="AD2072" s="70"/>
      <c r="AE2072" s="70"/>
      <c r="AF2072" s="70"/>
      <c r="AG2072" s="70"/>
      <c r="AH2072" s="70"/>
      <c r="AI2072" s="70"/>
      <c r="AJ2072" s="70"/>
      <c r="AK2072" s="70"/>
      <c r="AL2072" s="70">
        <v>12799</v>
      </c>
      <c r="AM2072" s="70">
        <v>729.318263</v>
      </c>
      <c r="AN2072" s="70">
        <v>12799</v>
      </c>
      <c r="AO2072" s="70">
        <v>729.318263</v>
      </c>
    </row>
    <row r="2073" spans="1:41" x14ac:dyDescent="0.25">
      <c r="A2073" s="72">
        <v>28206</v>
      </c>
      <c r="B2073" s="70"/>
      <c r="C2073" s="70"/>
      <c r="D2073" s="70"/>
      <c r="E2073" s="70"/>
      <c r="F2073" s="70"/>
      <c r="G2073" s="70"/>
      <c r="H2073" s="70"/>
      <c r="I2073" s="70"/>
      <c r="J2073" s="70"/>
      <c r="K2073" s="70"/>
      <c r="L2073" s="70"/>
      <c r="M2073" s="70"/>
      <c r="N2073" s="70"/>
      <c r="O2073" s="70"/>
      <c r="P2073" s="70"/>
      <c r="Q2073" s="70"/>
      <c r="R2073" s="70"/>
      <c r="S2073" s="70"/>
      <c r="T2073" s="70"/>
      <c r="U2073" s="70"/>
      <c r="V2073" s="70"/>
      <c r="W2073" s="70"/>
      <c r="X2073" s="70"/>
      <c r="Y2073" s="70"/>
      <c r="Z2073" s="70"/>
      <c r="AA2073" s="70"/>
      <c r="AB2073" s="70"/>
      <c r="AC2073" s="70"/>
      <c r="AD2073" s="70"/>
      <c r="AE2073" s="70"/>
      <c r="AF2073" s="70"/>
      <c r="AG2073" s="70"/>
      <c r="AH2073" s="70"/>
      <c r="AI2073" s="70"/>
      <c r="AJ2073" s="70"/>
      <c r="AK2073" s="70"/>
      <c r="AL2073" s="70">
        <v>36597</v>
      </c>
      <c r="AM2073" s="70">
        <v>29259.247315000001</v>
      </c>
      <c r="AN2073" s="70">
        <v>36597</v>
      </c>
      <c r="AO2073" s="70">
        <v>29259.247315000001</v>
      </c>
    </row>
    <row r="2074" spans="1:41" x14ac:dyDescent="0.25">
      <c r="A2074" s="72">
        <v>28207</v>
      </c>
      <c r="B2074" s="70"/>
      <c r="C2074" s="70"/>
      <c r="D2074" s="70"/>
      <c r="E2074" s="70"/>
      <c r="F2074" s="70"/>
      <c r="G2074" s="70"/>
      <c r="H2074" s="70"/>
      <c r="I2074" s="70"/>
      <c r="J2074" s="70"/>
      <c r="K2074" s="70"/>
      <c r="L2074" s="70"/>
      <c r="M2074" s="70"/>
      <c r="N2074" s="70"/>
      <c r="O2074" s="70"/>
      <c r="P2074" s="70"/>
      <c r="Q2074" s="70"/>
      <c r="R2074" s="70"/>
      <c r="S2074" s="70"/>
      <c r="T2074" s="70"/>
      <c r="U2074" s="70"/>
      <c r="V2074" s="70"/>
      <c r="W2074" s="70"/>
      <c r="X2074" s="70"/>
      <c r="Y2074" s="70"/>
      <c r="Z2074" s="70"/>
      <c r="AA2074" s="70"/>
      <c r="AB2074" s="70"/>
      <c r="AC2074" s="70"/>
      <c r="AD2074" s="70"/>
      <c r="AE2074" s="70"/>
      <c r="AF2074" s="70"/>
      <c r="AG2074" s="70"/>
      <c r="AH2074" s="70"/>
      <c r="AI2074" s="70"/>
      <c r="AJ2074" s="70"/>
      <c r="AK2074" s="70"/>
      <c r="AL2074" s="70">
        <v>5685</v>
      </c>
      <c r="AM2074" s="70">
        <v>4900.7172230000006</v>
      </c>
      <c r="AN2074" s="70">
        <v>5685</v>
      </c>
      <c r="AO2074" s="70">
        <v>4900.7172230000006</v>
      </c>
    </row>
    <row r="2075" spans="1:41" x14ac:dyDescent="0.25">
      <c r="A2075" s="72">
        <v>28208</v>
      </c>
      <c r="B2075" s="70"/>
      <c r="C2075" s="70"/>
      <c r="D2075" s="70"/>
      <c r="E2075" s="70"/>
      <c r="F2075" s="70"/>
      <c r="G2075" s="70"/>
      <c r="H2075" s="70"/>
      <c r="I2075" s="70"/>
      <c r="J2075" s="70"/>
      <c r="K2075" s="70"/>
      <c r="L2075" s="70"/>
      <c r="M2075" s="70"/>
      <c r="N2075" s="70"/>
      <c r="O2075" s="70"/>
      <c r="P2075" s="70"/>
      <c r="Q2075" s="70"/>
      <c r="R2075" s="70"/>
      <c r="S2075" s="70"/>
      <c r="T2075" s="70"/>
      <c r="U2075" s="70"/>
      <c r="V2075" s="70"/>
      <c r="W2075" s="70"/>
      <c r="X2075" s="70"/>
      <c r="Y2075" s="70"/>
      <c r="Z2075" s="70"/>
      <c r="AA2075" s="70"/>
      <c r="AB2075" s="70"/>
      <c r="AC2075" s="70"/>
      <c r="AD2075" s="70"/>
      <c r="AE2075" s="70"/>
      <c r="AF2075" s="70"/>
      <c r="AG2075" s="70"/>
      <c r="AH2075" s="70"/>
      <c r="AI2075" s="70"/>
      <c r="AJ2075" s="70"/>
      <c r="AK2075" s="70"/>
      <c r="AL2075" s="70">
        <v>37191</v>
      </c>
      <c r="AM2075" s="70">
        <v>27532.610169</v>
      </c>
      <c r="AN2075" s="70">
        <v>37191</v>
      </c>
      <c r="AO2075" s="70">
        <v>27532.610169</v>
      </c>
    </row>
    <row r="2076" spans="1:41" x14ac:dyDescent="0.25">
      <c r="A2076" s="72">
        <v>28211</v>
      </c>
      <c r="B2076" s="70"/>
      <c r="C2076" s="70"/>
      <c r="D2076" s="70"/>
      <c r="E2076" s="70"/>
      <c r="F2076" s="70"/>
      <c r="G2076" s="70"/>
      <c r="H2076" s="70"/>
      <c r="I2076" s="70"/>
      <c r="J2076" s="70"/>
      <c r="K2076" s="70"/>
      <c r="L2076" s="70"/>
      <c r="M2076" s="70"/>
      <c r="N2076" s="70"/>
      <c r="O2076" s="70"/>
      <c r="P2076" s="70"/>
      <c r="Q2076" s="70"/>
      <c r="R2076" s="70"/>
      <c r="S2076" s="70"/>
      <c r="T2076" s="70"/>
      <c r="U2076" s="70"/>
      <c r="V2076" s="70"/>
      <c r="W2076" s="70"/>
      <c r="X2076" s="70"/>
      <c r="Y2076" s="70"/>
      <c r="Z2076" s="70"/>
      <c r="AA2076" s="70"/>
      <c r="AB2076" s="70"/>
      <c r="AC2076" s="70"/>
      <c r="AD2076" s="70"/>
      <c r="AE2076" s="70"/>
      <c r="AF2076" s="70"/>
      <c r="AG2076" s="70"/>
      <c r="AH2076" s="70"/>
      <c r="AI2076" s="70"/>
      <c r="AJ2076" s="70"/>
      <c r="AK2076" s="70"/>
      <c r="AL2076" s="70">
        <v>25195</v>
      </c>
      <c r="AM2076" s="70">
        <v>21847.191284999997</v>
      </c>
      <c r="AN2076" s="70">
        <v>25195</v>
      </c>
      <c r="AO2076" s="70">
        <v>21847.191284999997</v>
      </c>
    </row>
    <row r="2077" spans="1:41" x14ac:dyDescent="0.25">
      <c r="A2077" s="72">
        <v>28212</v>
      </c>
      <c r="B2077" s="70"/>
      <c r="C2077" s="70"/>
      <c r="D2077" s="70"/>
      <c r="E2077" s="70"/>
      <c r="F2077" s="70"/>
      <c r="G2077" s="70"/>
      <c r="H2077" s="70"/>
      <c r="I2077" s="70"/>
      <c r="J2077" s="70"/>
      <c r="K2077" s="70"/>
      <c r="L2077" s="70"/>
      <c r="M2077" s="70"/>
      <c r="N2077" s="70"/>
      <c r="O2077" s="70"/>
      <c r="P2077" s="70"/>
      <c r="Q2077" s="70"/>
      <c r="R2077" s="70"/>
      <c r="S2077" s="70"/>
      <c r="T2077" s="70"/>
      <c r="U2077" s="70"/>
      <c r="V2077" s="70"/>
      <c r="W2077" s="70"/>
      <c r="X2077" s="70"/>
      <c r="Y2077" s="70"/>
      <c r="Z2077" s="70"/>
      <c r="AA2077" s="70"/>
      <c r="AB2077" s="70"/>
      <c r="AC2077" s="70"/>
      <c r="AD2077" s="70"/>
      <c r="AE2077" s="70"/>
      <c r="AF2077" s="70"/>
      <c r="AG2077" s="70"/>
      <c r="AH2077" s="70"/>
      <c r="AI2077" s="70"/>
      <c r="AJ2077" s="70"/>
      <c r="AK2077" s="70"/>
      <c r="AL2077" s="70">
        <v>3711</v>
      </c>
      <c r="AM2077" s="70">
        <v>5518.8510129999995</v>
      </c>
      <c r="AN2077" s="70">
        <v>3711</v>
      </c>
      <c r="AO2077" s="70">
        <v>5518.8510129999995</v>
      </c>
    </row>
    <row r="2078" spans="1:41" x14ac:dyDescent="0.25">
      <c r="A2078" s="72">
        <v>28214</v>
      </c>
      <c r="B2078" s="70"/>
      <c r="C2078" s="70"/>
      <c r="D2078" s="70"/>
      <c r="E2078" s="70"/>
      <c r="F2078" s="70"/>
      <c r="G2078" s="70"/>
      <c r="H2078" s="70"/>
      <c r="I2078" s="70"/>
      <c r="J2078" s="70"/>
      <c r="K2078" s="70"/>
      <c r="L2078" s="70"/>
      <c r="M2078" s="70"/>
      <c r="N2078" s="70"/>
      <c r="O2078" s="70"/>
      <c r="P2078" s="70"/>
      <c r="Q2078" s="70"/>
      <c r="R2078" s="70"/>
      <c r="S2078" s="70"/>
      <c r="T2078" s="70"/>
      <c r="U2078" s="70"/>
      <c r="V2078" s="70"/>
      <c r="W2078" s="70"/>
      <c r="X2078" s="70"/>
      <c r="Y2078" s="70"/>
      <c r="Z2078" s="70"/>
      <c r="AA2078" s="70"/>
      <c r="AB2078" s="70"/>
      <c r="AC2078" s="70"/>
      <c r="AD2078" s="70"/>
      <c r="AE2078" s="70"/>
      <c r="AF2078" s="70"/>
      <c r="AG2078" s="70"/>
      <c r="AH2078" s="70"/>
      <c r="AI2078" s="70"/>
      <c r="AJ2078" s="70"/>
      <c r="AK2078" s="70"/>
      <c r="AL2078" s="70">
        <v>27524</v>
      </c>
      <c r="AM2078" s="70">
        <v>26826.903564000004</v>
      </c>
      <c r="AN2078" s="70">
        <v>27524</v>
      </c>
      <c r="AO2078" s="70">
        <v>26826.903564000004</v>
      </c>
    </row>
    <row r="2079" spans="1:41" x14ac:dyDescent="0.25">
      <c r="A2079" s="72">
        <v>28215</v>
      </c>
      <c r="B2079" s="70"/>
      <c r="C2079" s="70"/>
      <c r="D2079" s="70"/>
      <c r="E2079" s="70"/>
      <c r="F2079" s="70"/>
      <c r="G2079" s="70"/>
      <c r="H2079" s="70"/>
      <c r="I2079" s="70"/>
      <c r="J2079" s="70"/>
      <c r="K2079" s="70"/>
      <c r="L2079" s="70"/>
      <c r="M2079" s="70"/>
      <c r="N2079" s="70"/>
      <c r="O2079" s="70"/>
      <c r="P2079" s="70"/>
      <c r="Q2079" s="70"/>
      <c r="R2079" s="70"/>
      <c r="S2079" s="70"/>
      <c r="T2079" s="70"/>
      <c r="U2079" s="70"/>
      <c r="V2079" s="70"/>
      <c r="W2079" s="70"/>
      <c r="X2079" s="70"/>
      <c r="Y2079" s="70"/>
      <c r="Z2079" s="70"/>
      <c r="AA2079" s="70"/>
      <c r="AB2079" s="70"/>
      <c r="AC2079" s="70"/>
      <c r="AD2079" s="70"/>
      <c r="AE2079" s="70"/>
      <c r="AF2079" s="70"/>
      <c r="AG2079" s="70"/>
      <c r="AH2079" s="70"/>
      <c r="AI2079" s="70"/>
      <c r="AJ2079" s="70"/>
      <c r="AK2079" s="70"/>
      <c r="AL2079" s="70">
        <v>29297</v>
      </c>
      <c r="AM2079" s="70">
        <v>27366.041749</v>
      </c>
      <c r="AN2079" s="70">
        <v>29297</v>
      </c>
      <c r="AO2079" s="70">
        <v>27366.041749</v>
      </c>
    </row>
    <row r="2080" spans="1:41" x14ac:dyDescent="0.25">
      <c r="A2080" s="72">
        <v>28216</v>
      </c>
      <c r="B2080" s="70"/>
      <c r="C2080" s="70"/>
      <c r="D2080" s="70"/>
      <c r="E2080" s="70"/>
      <c r="F2080" s="70"/>
      <c r="G2080" s="70"/>
      <c r="H2080" s="70"/>
      <c r="I2080" s="70"/>
      <c r="J2080" s="70"/>
      <c r="K2080" s="70"/>
      <c r="L2080" s="70"/>
      <c r="M2080" s="70"/>
      <c r="N2080" s="70"/>
      <c r="O2080" s="70"/>
      <c r="P2080" s="70"/>
      <c r="Q2080" s="70"/>
      <c r="R2080" s="70"/>
      <c r="S2080" s="70"/>
      <c r="T2080" s="70"/>
      <c r="U2080" s="70"/>
      <c r="V2080" s="70"/>
      <c r="W2080" s="70"/>
      <c r="X2080" s="70"/>
      <c r="Y2080" s="70"/>
      <c r="Z2080" s="70"/>
      <c r="AA2080" s="70"/>
      <c r="AB2080" s="70"/>
      <c r="AC2080" s="70"/>
      <c r="AD2080" s="70"/>
      <c r="AE2080" s="70"/>
      <c r="AF2080" s="70"/>
      <c r="AG2080" s="70"/>
      <c r="AH2080" s="70"/>
      <c r="AI2080" s="70"/>
      <c r="AJ2080" s="70"/>
      <c r="AK2080" s="70"/>
      <c r="AL2080" s="70">
        <v>29209</v>
      </c>
      <c r="AM2080" s="70">
        <v>26998.320923000003</v>
      </c>
      <c r="AN2080" s="70">
        <v>29209</v>
      </c>
      <c r="AO2080" s="70">
        <v>26998.320923000003</v>
      </c>
    </row>
    <row r="2081" spans="1:41" x14ac:dyDescent="0.25">
      <c r="A2081" s="72">
        <v>28254</v>
      </c>
      <c r="B2081" s="70"/>
      <c r="C2081" s="70"/>
      <c r="D2081" s="70"/>
      <c r="E2081" s="70"/>
      <c r="F2081" s="70"/>
      <c r="G2081" s="70"/>
      <c r="H2081" s="70"/>
      <c r="I2081" s="70"/>
      <c r="J2081" s="70"/>
      <c r="K2081" s="70"/>
      <c r="L2081" s="70"/>
      <c r="M2081" s="70"/>
      <c r="N2081" s="70"/>
      <c r="O2081" s="70"/>
      <c r="P2081" s="70"/>
      <c r="Q2081" s="70"/>
      <c r="R2081" s="70"/>
      <c r="S2081" s="70"/>
      <c r="T2081" s="70"/>
      <c r="U2081" s="70"/>
      <c r="V2081" s="70"/>
      <c r="W2081" s="70"/>
      <c r="X2081" s="70"/>
      <c r="Y2081" s="70"/>
      <c r="Z2081" s="70"/>
      <c r="AA2081" s="70"/>
      <c r="AB2081" s="70"/>
      <c r="AC2081" s="70"/>
      <c r="AD2081" s="70"/>
      <c r="AE2081" s="70"/>
      <c r="AF2081" s="70"/>
      <c r="AG2081" s="70"/>
      <c r="AH2081" s="70"/>
      <c r="AI2081" s="70"/>
      <c r="AJ2081" s="70"/>
      <c r="AK2081" s="70"/>
      <c r="AL2081" s="70">
        <v>10533</v>
      </c>
      <c r="AM2081" s="70">
        <v>9434.932189000001</v>
      </c>
      <c r="AN2081" s="70">
        <v>10533</v>
      </c>
      <c r="AO2081" s="70">
        <v>9434.932189000001</v>
      </c>
    </row>
    <row r="2082" spans="1:41" x14ac:dyDescent="0.25">
      <c r="A2082" s="72">
        <v>28269</v>
      </c>
      <c r="B2082" s="70"/>
      <c r="C2082" s="70"/>
      <c r="D2082" s="70"/>
      <c r="E2082" s="70"/>
      <c r="F2082" s="70"/>
      <c r="G2082" s="70"/>
      <c r="H2082" s="70"/>
      <c r="I2082" s="70"/>
      <c r="J2082" s="70"/>
      <c r="K2082" s="70"/>
      <c r="L2082" s="70"/>
      <c r="M2082" s="70"/>
      <c r="N2082" s="70"/>
      <c r="O2082" s="70"/>
      <c r="P2082" s="70"/>
      <c r="Q2082" s="70"/>
      <c r="R2082" s="70"/>
      <c r="S2082" s="70"/>
      <c r="T2082" s="70"/>
      <c r="U2082" s="70"/>
      <c r="V2082" s="70"/>
      <c r="W2082" s="70"/>
      <c r="X2082" s="70"/>
      <c r="Y2082" s="70"/>
      <c r="Z2082" s="70"/>
      <c r="AA2082" s="70"/>
      <c r="AB2082" s="70"/>
      <c r="AC2082" s="70"/>
      <c r="AD2082" s="70"/>
      <c r="AE2082" s="70"/>
      <c r="AF2082" s="70"/>
      <c r="AG2082" s="70"/>
      <c r="AH2082" s="70"/>
      <c r="AI2082" s="70"/>
      <c r="AJ2082" s="70"/>
      <c r="AK2082" s="70"/>
      <c r="AL2082" s="70">
        <v>8499</v>
      </c>
      <c r="AM2082" s="70">
        <v>7189.8515020000004</v>
      </c>
      <c r="AN2082" s="70">
        <v>8499</v>
      </c>
      <c r="AO2082" s="70">
        <v>7189.8515020000004</v>
      </c>
    </row>
    <row r="2083" spans="1:41" x14ac:dyDescent="0.25">
      <c r="A2083" s="72">
        <v>28270</v>
      </c>
      <c r="B2083" s="70"/>
      <c r="C2083" s="70"/>
      <c r="D2083" s="70"/>
      <c r="E2083" s="70"/>
      <c r="F2083" s="70"/>
      <c r="G2083" s="70"/>
      <c r="H2083" s="70"/>
      <c r="I2083" s="70"/>
      <c r="J2083" s="70"/>
      <c r="K2083" s="70"/>
      <c r="L2083" s="70"/>
      <c r="M2083" s="70"/>
      <c r="N2083" s="70"/>
      <c r="O2083" s="70"/>
      <c r="P2083" s="70"/>
      <c r="Q2083" s="70"/>
      <c r="R2083" s="70"/>
      <c r="S2083" s="70"/>
      <c r="T2083" s="70"/>
      <c r="U2083" s="70"/>
      <c r="V2083" s="70"/>
      <c r="W2083" s="70"/>
      <c r="X2083" s="70"/>
      <c r="Y2083" s="70"/>
      <c r="Z2083" s="70"/>
      <c r="AA2083" s="70"/>
      <c r="AB2083" s="70"/>
      <c r="AC2083" s="70"/>
      <c r="AD2083" s="70"/>
      <c r="AE2083" s="70"/>
      <c r="AF2083" s="70"/>
      <c r="AG2083" s="70"/>
      <c r="AH2083" s="70"/>
      <c r="AI2083" s="70"/>
      <c r="AJ2083" s="70"/>
      <c r="AK2083" s="70"/>
      <c r="AL2083" s="70">
        <v>8138</v>
      </c>
      <c r="AM2083" s="70">
        <v>7030.3587029999999</v>
      </c>
      <c r="AN2083" s="70">
        <v>8138</v>
      </c>
      <c r="AO2083" s="70">
        <v>7030.3587029999999</v>
      </c>
    </row>
    <row r="2084" spans="1:41" x14ac:dyDescent="0.25">
      <c r="A2084" s="72">
        <v>28276</v>
      </c>
      <c r="B2084" s="70"/>
      <c r="C2084" s="70"/>
      <c r="D2084" s="70"/>
      <c r="E2084" s="70"/>
      <c r="F2084" s="70"/>
      <c r="G2084" s="70"/>
      <c r="H2084" s="70"/>
      <c r="I2084" s="70"/>
      <c r="J2084" s="70"/>
      <c r="K2084" s="70"/>
      <c r="L2084" s="70"/>
      <c r="M2084" s="70"/>
      <c r="N2084" s="70"/>
      <c r="O2084" s="70"/>
      <c r="P2084" s="70"/>
      <c r="Q2084" s="70"/>
      <c r="R2084" s="70"/>
      <c r="S2084" s="70"/>
      <c r="T2084" s="70"/>
      <c r="U2084" s="70"/>
      <c r="V2084" s="70"/>
      <c r="W2084" s="70"/>
      <c r="X2084" s="70"/>
      <c r="Y2084" s="70"/>
      <c r="Z2084" s="70"/>
      <c r="AA2084" s="70"/>
      <c r="AB2084" s="70">
        <v>37442</v>
      </c>
      <c r="AC2084" s="70">
        <v>30754.473693999997</v>
      </c>
      <c r="AD2084" s="70"/>
      <c r="AE2084" s="70"/>
      <c r="AF2084" s="70"/>
      <c r="AG2084" s="70"/>
      <c r="AH2084" s="70"/>
      <c r="AI2084" s="70"/>
      <c r="AJ2084" s="70"/>
      <c r="AK2084" s="70"/>
      <c r="AL2084" s="70"/>
      <c r="AM2084" s="70"/>
      <c r="AN2084" s="70">
        <v>37442</v>
      </c>
      <c r="AO2084" s="70">
        <v>30754.473693999997</v>
      </c>
    </row>
    <row r="2085" spans="1:41" x14ac:dyDescent="0.25">
      <c r="A2085" s="72">
        <v>28279</v>
      </c>
      <c r="B2085" s="70"/>
      <c r="C2085" s="70"/>
      <c r="D2085" s="70"/>
      <c r="E2085" s="70"/>
      <c r="F2085" s="70"/>
      <c r="G2085" s="70"/>
      <c r="H2085" s="70"/>
      <c r="I2085" s="70"/>
      <c r="J2085" s="70"/>
      <c r="K2085" s="70"/>
      <c r="L2085" s="70"/>
      <c r="M2085" s="70"/>
      <c r="N2085" s="70"/>
      <c r="O2085" s="70"/>
      <c r="P2085" s="70"/>
      <c r="Q2085" s="70"/>
      <c r="R2085" s="70"/>
      <c r="S2085" s="70"/>
      <c r="T2085" s="70"/>
      <c r="U2085" s="70"/>
      <c r="V2085" s="70"/>
      <c r="W2085" s="70"/>
      <c r="X2085" s="70"/>
      <c r="Y2085" s="70"/>
      <c r="Z2085" s="70"/>
      <c r="AA2085" s="70"/>
      <c r="AB2085" s="70">
        <v>36501</v>
      </c>
      <c r="AC2085" s="70">
        <v>34733.043335000002</v>
      </c>
      <c r="AD2085" s="70"/>
      <c r="AE2085" s="70"/>
      <c r="AF2085" s="70"/>
      <c r="AG2085" s="70"/>
      <c r="AH2085" s="70"/>
      <c r="AI2085" s="70"/>
      <c r="AJ2085" s="70"/>
      <c r="AK2085" s="70"/>
      <c r="AL2085" s="70"/>
      <c r="AM2085" s="70"/>
      <c r="AN2085" s="70">
        <v>36501</v>
      </c>
      <c r="AO2085" s="70">
        <v>34733.043335000002</v>
      </c>
    </row>
    <row r="2086" spans="1:41" x14ac:dyDescent="0.25">
      <c r="A2086" s="72">
        <v>28280</v>
      </c>
      <c r="B2086" s="70"/>
      <c r="C2086" s="70"/>
      <c r="D2086" s="70"/>
      <c r="E2086" s="70"/>
      <c r="F2086" s="70"/>
      <c r="G2086" s="70"/>
      <c r="H2086" s="70"/>
      <c r="I2086" s="70"/>
      <c r="J2086" s="70"/>
      <c r="K2086" s="70"/>
      <c r="L2086" s="70"/>
      <c r="M2086" s="70"/>
      <c r="N2086" s="70"/>
      <c r="O2086" s="70"/>
      <c r="P2086" s="70"/>
      <c r="Q2086" s="70"/>
      <c r="R2086" s="70"/>
      <c r="S2086" s="70"/>
      <c r="T2086" s="70"/>
      <c r="U2086" s="70"/>
      <c r="V2086" s="70"/>
      <c r="W2086" s="70"/>
      <c r="X2086" s="70"/>
      <c r="Y2086" s="70"/>
      <c r="Z2086" s="70"/>
      <c r="AA2086" s="70"/>
      <c r="AB2086" s="70">
        <v>43400</v>
      </c>
      <c r="AC2086" s="70">
        <v>41379.889770000002</v>
      </c>
      <c r="AD2086" s="70"/>
      <c r="AE2086" s="70"/>
      <c r="AF2086" s="70"/>
      <c r="AG2086" s="70"/>
      <c r="AH2086" s="70"/>
      <c r="AI2086" s="70"/>
      <c r="AJ2086" s="70"/>
      <c r="AK2086" s="70"/>
      <c r="AL2086" s="70"/>
      <c r="AM2086" s="70"/>
      <c r="AN2086" s="70">
        <v>43400</v>
      </c>
      <c r="AO2086" s="70">
        <v>41379.889770000002</v>
      </c>
    </row>
    <row r="2087" spans="1:41" x14ac:dyDescent="0.25">
      <c r="A2087" s="72">
        <v>28281</v>
      </c>
      <c r="B2087" s="70"/>
      <c r="C2087" s="70"/>
      <c r="D2087" s="70"/>
      <c r="E2087" s="70"/>
      <c r="F2087" s="70"/>
      <c r="G2087" s="70"/>
      <c r="H2087" s="70"/>
      <c r="I2087" s="70"/>
      <c r="J2087" s="70"/>
      <c r="K2087" s="70"/>
      <c r="L2087" s="70"/>
      <c r="M2087" s="70"/>
      <c r="N2087" s="70"/>
      <c r="O2087" s="70"/>
      <c r="P2087" s="70"/>
      <c r="Q2087" s="70"/>
      <c r="R2087" s="70"/>
      <c r="S2087" s="70"/>
      <c r="T2087" s="70"/>
      <c r="U2087" s="70"/>
      <c r="V2087" s="70"/>
      <c r="W2087" s="70"/>
      <c r="X2087" s="70"/>
      <c r="Y2087" s="70"/>
      <c r="Z2087" s="70"/>
      <c r="AA2087" s="70"/>
      <c r="AB2087" s="70">
        <v>44693</v>
      </c>
      <c r="AC2087" s="70">
        <v>38868.621827000003</v>
      </c>
      <c r="AD2087" s="70"/>
      <c r="AE2087" s="70"/>
      <c r="AF2087" s="70"/>
      <c r="AG2087" s="70"/>
      <c r="AH2087" s="70"/>
      <c r="AI2087" s="70"/>
      <c r="AJ2087" s="70"/>
      <c r="AK2087" s="70"/>
      <c r="AL2087" s="70"/>
      <c r="AM2087" s="70"/>
      <c r="AN2087" s="70">
        <v>44693</v>
      </c>
      <c r="AO2087" s="70">
        <v>38868.621827000003</v>
      </c>
    </row>
    <row r="2088" spans="1:41" x14ac:dyDescent="0.25">
      <c r="A2088" s="72">
        <v>28304</v>
      </c>
      <c r="B2088" s="70"/>
      <c r="C2088" s="70"/>
      <c r="D2088" s="70"/>
      <c r="E2088" s="70"/>
      <c r="F2088" s="70"/>
      <c r="G2088" s="70"/>
      <c r="H2088" s="70"/>
      <c r="I2088" s="70"/>
      <c r="J2088" s="70"/>
      <c r="K2088" s="70"/>
      <c r="L2088" s="70"/>
      <c r="M2088" s="70"/>
      <c r="N2088" s="70"/>
      <c r="O2088" s="70"/>
      <c r="P2088" s="70"/>
      <c r="Q2088" s="70"/>
      <c r="R2088" s="70"/>
      <c r="S2088" s="70"/>
      <c r="T2088" s="70"/>
      <c r="U2088" s="70"/>
      <c r="V2088" s="70"/>
      <c r="W2088" s="70"/>
      <c r="X2088" s="70"/>
      <c r="Y2088" s="70"/>
      <c r="Z2088" s="70"/>
      <c r="AA2088" s="70"/>
      <c r="AB2088" s="70">
        <v>11519</v>
      </c>
      <c r="AC2088" s="70">
        <v>9559.3543250000002</v>
      </c>
      <c r="AD2088" s="70"/>
      <c r="AE2088" s="70"/>
      <c r="AF2088" s="70"/>
      <c r="AG2088" s="70"/>
      <c r="AH2088" s="70"/>
      <c r="AI2088" s="70"/>
      <c r="AJ2088" s="70"/>
      <c r="AK2088" s="70"/>
      <c r="AL2088" s="70"/>
      <c r="AM2088" s="70"/>
      <c r="AN2088" s="70">
        <v>11519</v>
      </c>
      <c r="AO2088" s="70">
        <v>9559.3543250000002</v>
      </c>
    </row>
    <row r="2089" spans="1:41" x14ac:dyDescent="0.25">
      <c r="A2089" s="72">
        <v>28306</v>
      </c>
      <c r="B2089" s="70"/>
      <c r="C2089" s="70"/>
      <c r="D2089" s="70"/>
      <c r="E2089" s="70"/>
      <c r="F2089" s="70"/>
      <c r="G2089" s="70"/>
      <c r="H2089" s="70"/>
      <c r="I2089" s="70"/>
      <c r="J2089" s="70"/>
      <c r="K2089" s="70"/>
      <c r="L2089" s="70"/>
      <c r="M2089" s="70"/>
      <c r="N2089" s="70"/>
      <c r="O2089" s="70"/>
      <c r="P2089" s="70"/>
      <c r="Q2089" s="70"/>
      <c r="R2089" s="70"/>
      <c r="S2089" s="70"/>
      <c r="T2089" s="70"/>
      <c r="U2089" s="70"/>
      <c r="V2089" s="70"/>
      <c r="W2089" s="70"/>
      <c r="X2089" s="70"/>
      <c r="Y2089" s="70"/>
      <c r="Z2089" s="70"/>
      <c r="AA2089" s="70"/>
      <c r="AB2089" s="70">
        <v>6286</v>
      </c>
      <c r="AC2089" s="70">
        <v>6642.343108</v>
      </c>
      <c r="AD2089" s="70"/>
      <c r="AE2089" s="70"/>
      <c r="AF2089" s="70"/>
      <c r="AG2089" s="70"/>
      <c r="AH2089" s="70"/>
      <c r="AI2089" s="70"/>
      <c r="AJ2089" s="70"/>
      <c r="AK2089" s="70"/>
      <c r="AL2089" s="70"/>
      <c r="AM2089" s="70"/>
      <c r="AN2089" s="70">
        <v>6286</v>
      </c>
      <c r="AO2089" s="70">
        <v>6642.343108</v>
      </c>
    </row>
    <row r="2090" spans="1:41" x14ac:dyDescent="0.25">
      <c r="A2090" s="72">
        <v>28307</v>
      </c>
      <c r="B2090" s="70"/>
      <c r="C2090" s="70"/>
      <c r="D2090" s="70"/>
      <c r="E2090" s="70"/>
      <c r="F2090" s="70"/>
      <c r="G2090" s="70"/>
      <c r="H2090" s="70"/>
      <c r="I2090" s="70"/>
      <c r="J2090" s="70"/>
      <c r="K2090" s="70"/>
      <c r="L2090" s="70"/>
      <c r="M2090" s="70"/>
      <c r="N2090" s="70"/>
      <c r="O2090" s="70"/>
      <c r="P2090" s="70"/>
      <c r="Q2090" s="70"/>
      <c r="R2090" s="70"/>
      <c r="S2090" s="70"/>
      <c r="T2090" s="70"/>
      <c r="U2090" s="70"/>
      <c r="V2090" s="70"/>
      <c r="W2090" s="70"/>
      <c r="X2090" s="70"/>
      <c r="Y2090" s="70"/>
      <c r="Z2090" s="70"/>
      <c r="AA2090" s="70"/>
      <c r="AB2090" s="70">
        <v>16462</v>
      </c>
      <c r="AC2090" s="70">
        <v>4969.1030650000002</v>
      </c>
      <c r="AD2090" s="70"/>
      <c r="AE2090" s="70"/>
      <c r="AF2090" s="70"/>
      <c r="AG2090" s="70"/>
      <c r="AH2090" s="70"/>
      <c r="AI2090" s="70"/>
      <c r="AJ2090" s="70"/>
      <c r="AK2090" s="70"/>
      <c r="AL2090" s="70"/>
      <c r="AM2090" s="70"/>
      <c r="AN2090" s="70">
        <v>16462</v>
      </c>
      <c r="AO2090" s="70">
        <v>4969.1030650000002</v>
      </c>
    </row>
    <row r="2091" spans="1:41" x14ac:dyDescent="0.25">
      <c r="A2091" s="72">
        <v>28309</v>
      </c>
      <c r="B2091" s="70"/>
      <c r="C2091" s="70"/>
      <c r="D2091" s="70"/>
      <c r="E2091" s="70"/>
      <c r="F2091" s="70"/>
      <c r="G2091" s="70"/>
      <c r="H2091" s="70"/>
      <c r="I2091" s="70"/>
      <c r="J2091" s="70"/>
      <c r="K2091" s="70"/>
      <c r="L2091" s="70"/>
      <c r="M2091" s="70"/>
      <c r="N2091" s="70"/>
      <c r="O2091" s="70"/>
      <c r="P2091" s="70"/>
      <c r="Q2091" s="70"/>
      <c r="R2091" s="70"/>
      <c r="S2091" s="70"/>
      <c r="T2091" s="70"/>
      <c r="U2091" s="70"/>
      <c r="V2091" s="70"/>
      <c r="W2091" s="70"/>
      <c r="X2091" s="70"/>
      <c r="Y2091" s="70"/>
      <c r="Z2091" s="70"/>
      <c r="AA2091" s="70"/>
      <c r="AB2091" s="70">
        <v>9412</v>
      </c>
      <c r="AC2091" s="70">
        <v>9373.1029500000004</v>
      </c>
      <c r="AD2091" s="70"/>
      <c r="AE2091" s="70"/>
      <c r="AF2091" s="70"/>
      <c r="AG2091" s="70"/>
      <c r="AH2091" s="70"/>
      <c r="AI2091" s="70"/>
      <c r="AJ2091" s="70"/>
      <c r="AK2091" s="70"/>
      <c r="AL2091" s="70"/>
      <c r="AM2091" s="70"/>
      <c r="AN2091" s="70">
        <v>9412</v>
      </c>
      <c r="AO2091" s="70">
        <v>9373.1029500000004</v>
      </c>
    </row>
    <row r="2092" spans="1:41" x14ac:dyDescent="0.25">
      <c r="A2092" s="72">
        <v>28318</v>
      </c>
      <c r="B2092" s="70"/>
      <c r="C2092" s="70"/>
      <c r="D2092" s="70"/>
      <c r="E2092" s="70"/>
      <c r="F2092" s="70"/>
      <c r="G2092" s="70"/>
      <c r="H2092" s="70"/>
      <c r="I2092" s="70"/>
      <c r="J2092" s="70"/>
      <c r="K2092" s="70"/>
      <c r="L2092" s="70"/>
      <c r="M2092" s="70"/>
      <c r="N2092" s="70"/>
      <c r="O2092" s="70"/>
      <c r="P2092" s="70"/>
      <c r="Q2092" s="70"/>
      <c r="R2092" s="70"/>
      <c r="S2092" s="70"/>
      <c r="T2092" s="70"/>
      <c r="U2092" s="70"/>
      <c r="V2092" s="70"/>
      <c r="W2092" s="70"/>
      <c r="X2092" s="70"/>
      <c r="Y2092" s="70"/>
      <c r="Z2092" s="70"/>
      <c r="AA2092" s="70"/>
      <c r="AB2092" s="70"/>
      <c r="AC2092" s="70"/>
      <c r="AD2092" s="70"/>
      <c r="AE2092" s="70"/>
      <c r="AF2092" s="70"/>
      <c r="AG2092" s="70"/>
      <c r="AH2092" s="70"/>
      <c r="AI2092" s="70"/>
      <c r="AJ2092" s="70">
        <v>4501</v>
      </c>
      <c r="AK2092" s="70">
        <v>4503.1595299999999</v>
      </c>
      <c r="AL2092" s="70"/>
      <c r="AM2092" s="70"/>
      <c r="AN2092" s="70">
        <v>4501</v>
      </c>
      <c r="AO2092" s="70">
        <v>4503.1595299999999</v>
      </c>
    </row>
    <row r="2093" spans="1:41" x14ac:dyDescent="0.25">
      <c r="A2093" s="72">
        <v>28319</v>
      </c>
      <c r="B2093" s="70"/>
      <c r="C2093" s="70"/>
      <c r="D2093" s="70"/>
      <c r="E2093" s="70"/>
      <c r="F2093" s="70"/>
      <c r="G2093" s="70"/>
      <c r="H2093" s="70"/>
      <c r="I2093" s="70"/>
      <c r="J2093" s="70"/>
      <c r="K2093" s="70"/>
      <c r="L2093" s="70"/>
      <c r="M2093" s="70"/>
      <c r="N2093" s="70"/>
      <c r="O2093" s="70"/>
      <c r="P2093" s="70"/>
      <c r="Q2093" s="70"/>
      <c r="R2093" s="70"/>
      <c r="S2093" s="70"/>
      <c r="T2093" s="70"/>
      <c r="U2093" s="70"/>
      <c r="V2093" s="70"/>
      <c r="W2093" s="70"/>
      <c r="X2093" s="70"/>
      <c r="Y2093" s="70"/>
      <c r="Z2093" s="70"/>
      <c r="AA2093" s="70"/>
      <c r="AB2093" s="70"/>
      <c r="AC2093" s="70"/>
      <c r="AD2093" s="70"/>
      <c r="AE2093" s="70"/>
      <c r="AF2093" s="70"/>
      <c r="AG2093" s="70"/>
      <c r="AH2093" s="70"/>
      <c r="AI2093" s="70"/>
      <c r="AJ2093" s="70">
        <v>3117</v>
      </c>
      <c r="AK2093" s="70">
        <v>4786.8938740000003</v>
      </c>
      <c r="AL2093" s="70"/>
      <c r="AM2093" s="70"/>
      <c r="AN2093" s="70">
        <v>3117</v>
      </c>
      <c r="AO2093" s="70">
        <v>4786.8938740000003</v>
      </c>
    </row>
    <row r="2094" spans="1:41" x14ac:dyDescent="0.25">
      <c r="A2094" s="72">
        <v>28323</v>
      </c>
      <c r="B2094" s="70"/>
      <c r="C2094" s="70"/>
      <c r="D2094" s="70"/>
      <c r="E2094" s="70"/>
      <c r="F2094" s="70"/>
      <c r="G2094" s="70"/>
      <c r="H2094" s="70"/>
      <c r="I2094" s="70"/>
      <c r="J2094" s="70"/>
      <c r="K2094" s="70"/>
      <c r="L2094" s="70"/>
      <c r="M2094" s="70"/>
      <c r="N2094" s="70"/>
      <c r="O2094" s="70"/>
      <c r="P2094" s="70"/>
      <c r="Q2094" s="70"/>
      <c r="R2094" s="70"/>
      <c r="S2094" s="70"/>
      <c r="T2094" s="70"/>
      <c r="U2094" s="70"/>
      <c r="V2094" s="70"/>
      <c r="W2094" s="70"/>
      <c r="X2094" s="70"/>
      <c r="Y2094" s="70"/>
      <c r="Z2094" s="70"/>
      <c r="AA2094" s="70"/>
      <c r="AB2094" s="70"/>
      <c r="AC2094" s="70"/>
      <c r="AD2094" s="70">
        <v>7283</v>
      </c>
      <c r="AE2094" s="70">
        <v>5562.0118409999995</v>
      </c>
      <c r="AF2094" s="70"/>
      <c r="AG2094" s="70"/>
      <c r="AH2094" s="70"/>
      <c r="AI2094" s="70"/>
      <c r="AJ2094" s="70"/>
      <c r="AK2094" s="70"/>
      <c r="AL2094" s="70"/>
      <c r="AM2094" s="70"/>
      <c r="AN2094" s="70">
        <v>7283</v>
      </c>
      <c r="AO2094" s="70">
        <v>5562.0118409999995</v>
      </c>
    </row>
    <row r="2095" spans="1:41" x14ac:dyDescent="0.25">
      <c r="A2095" s="72">
        <v>28326</v>
      </c>
      <c r="B2095" s="70"/>
      <c r="C2095" s="70"/>
      <c r="D2095" s="70"/>
      <c r="E2095" s="70"/>
      <c r="F2095" s="70"/>
      <c r="G2095" s="70"/>
      <c r="H2095" s="70"/>
      <c r="I2095" s="70"/>
      <c r="J2095" s="70"/>
      <c r="K2095" s="70"/>
      <c r="L2095" s="70"/>
      <c r="M2095" s="70"/>
      <c r="N2095" s="70"/>
      <c r="O2095" s="70"/>
      <c r="P2095" s="70"/>
      <c r="Q2095" s="70"/>
      <c r="R2095" s="70"/>
      <c r="S2095" s="70"/>
      <c r="T2095" s="70"/>
      <c r="U2095" s="70"/>
      <c r="V2095" s="70"/>
      <c r="W2095" s="70"/>
      <c r="X2095" s="70"/>
      <c r="Y2095" s="70"/>
      <c r="Z2095" s="70"/>
      <c r="AA2095" s="70"/>
      <c r="AB2095" s="70"/>
      <c r="AC2095" s="70"/>
      <c r="AD2095" s="70">
        <v>13719</v>
      </c>
      <c r="AE2095" s="70">
        <v>10891.181931000001</v>
      </c>
      <c r="AF2095" s="70"/>
      <c r="AG2095" s="70"/>
      <c r="AH2095" s="70"/>
      <c r="AI2095" s="70"/>
      <c r="AJ2095" s="70"/>
      <c r="AK2095" s="70"/>
      <c r="AL2095" s="70"/>
      <c r="AM2095" s="70"/>
      <c r="AN2095" s="70">
        <v>13719</v>
      </c>
      <c r="AO2095" s="70">
        <v>10891.181931000001</v>
      </c>
    </row>
    <row r="2096" spans="1:41" x14ac:dyDescent="0.25">
      <c r="A2096" s="72">
        <v>28328</v>
      </c>
      <c r="B2096" s="70"/>
      <c r="C2096" s="70"/>
      <c r="D2096" s="70"/>
      <c r="E2096" s="70"/>
      <c r="F2096" s="70"/>
      <c r="G2096" s="70"/>
      <c r="H2096" s="70"/>
      <c r="I2096" s="70"/>
      <c r="J2096" s="70"/>
      <c r="K2096" s="70"/>
      <c r="L2096" s="70"/>
      <c r="M2096" s="70"/>
      <c r="N2096" s="70"/>
      <c r="O2096" s="70"/>
      <c r="P2096" s="70"/>
      <c r="Q2096" s="70"/>
      <c r="R2096" s="70"/>
      <c r="S2096" s="70"/>
      <c r="T2096" s="70"/>
      <c r="U2096" s="70"/>
      <c r="V2096" s="70"/>
      <c r="W2096" s="70"/>
      <c r="X2096" s="70"/>
      <c r="Y2096" s="70"/>
      <c r="Z2096" s="70"/>
      <c r="AA2096" s="70"/>
      <c r="AB2096" s="70"/>
      <c r="AC2096" s="70"/>
      <c r="AD2096" s="70">
        <v>13056</v>
      </c>
      <c r="AE2096" s="70">
        <v>13330.713715</v>
      </c>
      <c r="AF2096" s="70"/>
      <c r="AG2096" s="70"/>
      <c r="AH2096" s="70"/>
      <c r="AI2096" s="70"/>
      <c r="AJ2096" s="70"/>
      <c r="AK2096" s="70"/>
      <c r="AL2096" s="70"/>
      <c r="AM2096" s="70"/>
      <c r="AN2096" s="70">
        <v>13056</v>
      </c>
      <c r="AO2096" s="70">
        <v>13330.713715</v>
      </c>
    </row>
    <row r="2097" spans="1:41" x14ac:dyDescent="0.25">
      <c r="A2097" s="72">
        <v>28335</v>
      </c>
      <c r="B2097" s="70"/>
      <c r="C2097" s="70"/>
      <c r="D2097" s="70"/>
      <c r="E2097" s="70"/>
      <c r="F2097" s="70"/>
      <c r="G2097" s="70"/>
      <c r="H2097" s="70"/>
      <c r="I2097" s="70"/>
      <c r="J2097" s="70"/>
      <c r="K2097" s="70"/>
      <c r="L2097" s="70"/>
      <c r="M2097" s="70"/>
      <c r="N2097" s="70"/>
      <c r="O2097" s="70"/>
      <c r="P2097" s="70"/>
      <c r="Q2097" s="70"/>
      <c r="R2097" s="70"/>
      <c r="S2097" s="70"/>
      <c r="T2097" s="70"/>
      <c r="U2097" s="70"/>
      <c r="V2097" s="70"/>
      <c r="W2097" s="70"/>
      <c r="X2097" s="70"/>
      <c r="Y2097" s="70"/>
      <c r="Z2097" s="70"/>
      <c r="AA2097" s="70"/>
      <c r="AB2097" s="70">
        <v>8123</v>
      </c>
      <c r="AC2097" s="70">
        <v>8632.2579040000001</v>
      </c>
      <c r="AD2097" s="70"/>
      <c r="AE2097" s="70"/>
      <c r="AF2097" s="70"/>
      <c r="AG2097" s="70"/>
      <c r="AH2097" s="70"/>
      <c r="AI2097" s="70"/>
      <c r="AJ2097" s="70"/>
      <c r="AK2097" s="70"/>
      <c r="AL2097" s="70"/>
      <c r="AM2097" s="70"/>
      <c r="AN2097" s="70">
        <v>8123</v>
      </c>
      <c r="AO2097" s="70">
        <v>8632.2579040000001</v>
      </c>
    </row>
    <row r="2098" spans="1:41" x14ac:dyDescent="0.25">
      <c r="A2098" s="72">
        <v>28345</v>
      </c>
      <c r="B2098" s="70"/>
      <c r="C2098" s="70"/>
      <c r="D2098" s="70">
        <v>20598</v>
      </c>
      <c r="E2098" s="70">
        <v>15141.016846</v>
      </c>
      <c r="F2098" s="70"/>
      <c r="G2098" s="70"/>
      <c r="H2098" s="70"/>
      <c r="I2098" s="70"/>
      <c r="J2098" s="70"/>
      <c r="K2098" s="70"/>
      <c r="L2098" s="70"/>
      <c r="M2098" s="70"/>
      <c r="N2098" s="70"/>
      <c r="O2098" s="70"/>
      <c r="P2098" s="70"/>
      <c r="Q2098" s="70"/>
      <c r="R2098" s="70"/>
      <c r="S2098" s="70"/>
      <c r="T2098" s="70"/>
      <c r="U2098" s="70"/>
      <c r="V2098" s="70"/>
      <c r="W2098" s="70"/>
      <c r="X2098" s="70"/>
      <c r="Y2098" s="70"/>
      <c r="Z2098" s="70"/>
      <c r="AA2098" s="70"/>
      <c r="AB2098" s="70"/>
      <c r="AC2098" s="70"/>
      <c r="AD2098" s="70"/>
      <c r="AE2098" s="70"/>
      <c r="AF2098" s="70"/>
      <c r="AG2098" s="70"/>
      <c r="AH2098" s="70"/>
      <c r="AI2098" s="70"/>
      <c r="AJ2098" s="70"/>
      <c r="AK2098" s="70"/>
      <c r="AL2098" s="70"/>
      <c r="AM2098" s="70"/>
      <c r="AN2098" s="70">
        <v>20598</v>
      </c>
      <c r="AO2098" s="70">
        <v>15141.016846</v>
      </c>
    </row>
    <row r="2099" spans="1:41" x14ac:dyDescent="0.25">
      <c r="A2099" s="72">
        <v>28373</v>
      </c>
      <c r="B2099" s="70"/>
      <c r="C2099" s="70"/>
      <c r="D2099" s="70"/>
      <c r="E2099" s="70"/>
      <c r="F2099" s="70"/>
      <c r="G2099" s="70"/>
      <c r="H2099" s="70"/>
      <c r="I2099" s="70"/>
      <c r="J2099" s="70"/>
      <c r="K2099" s="70"/>
      <c r="L2099" s="70"/>
      <c r="M2099" s="70"/>
      <c r="N2099" s="70"/>
      <c r="O2099" s="70"/>
      <c r="P2099" s="70"/>
      <c r="Q2099" s="70"/>
      <c r="R2099" s="70"/>
      <c r="S2099" s="70"/>
      <c r="T2099" s="70"/>
      <c r="U2099" s="70"/>
      <c r="V2099" s="70"/>
      <c r="W2099" s="70"/>
      <c r="X2099" s="70"/>
      <c r="Y2099" s="70"/>
      <c r="Z2099" s="70"/>
      <c r="AA2099" s="70"/>
      <c r="AB2099" s="70">
        <v>6406</v>
      </c>
      <c r="AC2099" s="70">
        <v>10614.738616999999</v>
      </c>
      <c r="AD2099" s="70"/>
      <c r="AE2099" s="70"/>
      <c r="AF2099" s="70"/>
      <c r="AG2099" s="70"/>
      <c r="AH2099" s="70"/>
      <c r="AI2099" s="70"/>
      <c r="AJ2099" s="70"/>
      <c r="AK2099" s="70"/>
      <c r="AL2099" s="70"/>
      <c r="AM2099" s="70"/>
      <c r="AN2099" s="70">
        <v>6406</v>
      </c>
      <c r="AO2099" s="70">
        <v>10614.738616999999</v>
      </c>
    </row>
    <row r="2100" spans="1:41" x14ac:dyDescent="0.25">
      <c r="A2100" s="72">
        <v>28379</v>
      </c>
      <c r="B2100" s="70"/>
      <c r="C2100" s="70"/>
      <c r="D2100" s="70"/>
      <c r="E2100" s="70"/>
      <c r="F2100" s="70"/>
      <c r="G2100" s="70"/>
      <c r="H2100" s="70"/>
      <c r="I2100" s="70"/>
      <c r="J2100" s="70">
        <v>46366</v>
      </c>
      <c r="K2100" s="70">
        <v>39840.141601999996</v>
      </c>
      <c r="L2100" s="70"/>
      <c r="M2100" s="70"/>
      <c r="N2100" s="70"/>
      <c r="O2100" s="70"/>
      <c r="P2100" s="70"/>
      <c r="Q2100" s="70"/>
      <c r="R2100" s="70"/>
      <c r="S2100" s="70"/>
      <c r="T2100" s="70"/>
      <c r="U2100" s="70"/>
      <c r="V2100" s="70"/>
      <c r="W2100" s="70"/>
      <c r="X2100" s="70"/>
      <c r="Y2100" s="70"/>
      <c r="Z2100" s="70"/>
      <c r="AA2100" s="70"/>
      <c r="AB2100" s="70"/>
      <c r="AC2100" s="70"/>
      <c r="AD2100" s="70"/>
      <c r="AE2100" s="70"/>
      <c r="AF2100" s="70"/>
      <c r="AG2100" s="70"/>
      <c r="AH2100" s="70"/>
      <c r="AI2100" s="70"/>
      <c r="AJ2100" s="70"/>
      <c r="AK2100" s="70"/>
      <c r="AL2100" s="70"/>
      <c r="AM2100" s="70"/>
      <c r="AN2100" s="70">
        <v>46366</v>
      </c>
      <c r="AO2100" s="70">
        <v>39840.141601999996</v>
      </c>
    </row>
    <row r="2101" spans="1:41" x14ac:dyDescent="0.25">
      <c r="A2101" s="72">
        <v>28380</v>
      </c>
      <c r="B2101" s="70"/>
      <c r="C2101" s="70"/>
      <c r="D2101" s="70"/>
      <c r="E2101" s="70"/>
      <c r="F2101" s="70"/>
      <c r="G2101" s="70"/>
      <c r="H2101" s="70"/>
      <c r="I2101" s="70"/>
      <c r="J2101" s="70">
        <v>40350</v>
      </c>
      <c r="K2101" s="70">
        <v>37418.336180999999</v>
      </c>
      <c r="L2101" s="70"/>
      <c r="M2101" s="70"/>
      <c r="N2101" s="70"/>
      <c r="O2101" s="70"/>
      <c r="P2101" s="70"/>
      <c r="Q2101" s="70"/>
      <c r="R2101" s="70"/>
      <c r="S2101" s="70"/>
      <c r="T2101" s="70"/>
      <c r="U2101" s="70"/>
      <c r="V2101" s="70"/>
      <c r="W2101" s="70"/>
      <c r="X2101" s="70"/>
      <c r="Y2101" s="70"/>
      <c r="Z2101" s="70"/>
      <c r="AA2101" s="70"/>
      <c r="AB2101" s="70"/>
      <c r="AC2101" s="70"/>
      <c r="AD2101" s="70"/>
      <c r="AE2101" s="70"/>
      <c r="AF2101" s="70"/>
      <c r="AG2101" s="70"/>
      <c r="AH2101" s="70"/>
      <c r="AI2101" s="70"/>
      <c r="AJ2101" s="70"/>
      <c r="AK2101" s="70"/>
      <c r="AL2101" s="70"/>
      <c r="AM2101" s="70"/>
      <c r="AN2101" s="70">
        <v>40350</v>
      </c>
      <c r="AO2101" s="70">
        <v>37418.336180999999</v>
      </c>
    </row>
    <row r="2102" spans="1:41" x14ac:dyDescent="0.25">
      <c r="A2102" s="72">
        <v>28390</v>
      </c>
      <c r="B2102" s="70"/>
      <c r="C2102" s="70"/>
      <c r="D2102" s="70"/>
      <c r="E2102" s="70"/>
      <c r="F2102" s="70"/>
      <c r="G2102" s="70"/>
      <c r="H2102" s="70"/>
      <c r="I2102" s="70"/>
      <c r="J2102" s="70"/>
      <c r="K2102" s="70"/>
      <c r="L2102" s="70"/>
      <c r="M2102" s="70"/>
      <c r="N2102" s="70"/>
      <c r="O2102" s="70"/>
      <c r="P2102" s="70"/>
      <c r="Q2102" s="70"/>
      <c r="R2102" s="70">
        <v>78729</v>
      </c>
      <c r="S2102" s="70">
        <v>83740.163331000003</v>
      </c>
      <c r="T2102" s="70"/>
      <c r="U2102" s="70"/>
      <c r="V2102" s="70"/>
      <c r="W2102" s="70"/>
      <c r="X2102" s="70"/>
      <c r="Y2102" s="70"/>
      <c r="Z2102" s="70"/>
      <c r="AA2102" s="70"/>
      <c r="AB2102" s="70"/>
      <c r="AC2102" s="70"/>
      <c r="AD2102" s="70"/>
      <c r="AE2102" s="70"/>
      <c r="AF2102" s="70"/>
      <c r="AG2102" s="70"/>
      <c r="AH2102" s="70"/>
      <c r="AI2102" s="70"/>
      <c r="AJ2102" s="70"/>
      <c r="AK2102" s="70"/>
      <c r="AL2102" s="70"/>
      <c r="AM2102" s="70"/>
      <c r="AN2102" s="70">
        <v>78729</v>
      </c>
      <c r="AO2102" s="70">
        <v>83740.163331000003</v>
      </c>
    </row>
    <row r="2103" spans="1:41" x14ac:dyDescent="0.25">
      <c r="A2103" s="72">
        <v>28395</v>
      </c>
      <c r="B2103" s="70"/>
      <c r="C2103" s="70"/>
      <c r="D2103" s="70"/>
      <c r="E2103" s="70"/>
      <c r="F2103" s="70"/>
      <c r="G2103" s="70"/>
      <c r="H2103" s="70"/>
      <c r="I2103" s="70"/>
      <c r="J2103" s="70"/>
      <c r="K2103" s="70"/>
      <c r="L2103" s="70"/>
      <c r="M2103" s="70"/>
      <c r="N2103" s="70"/>
      <c r="O2103" s="70"/>
      <c r="P2103" s="70"/>
      <c r="Q2103" s="70"/>
      <c r="R2103" s="70">
        <v>5315</v>
      </c>
      <c r="S2103" s="70">
        <v>5697.8489009999994</v>
      </c>
      <c r="T2103" s="70"/>
      <c r="U2103" s="70"/>
      <c r="V2103" s="70"/>
      <c r="W2103" s="70"/>
      <c r="X2103" s="70"/>
      <c r="Y2103" s="70"/>
      <c r="Z2103" s="70"/>
      <c r="AA2103" s="70"/>
      <c r="AB2103" s="70"/>
      <c r="AC2103" s="70"/>
      <c r="AD2103" s="70"/>
      <c r="AE2103" s="70"/>
      <c r="AF2103" s="70"/>
      <c r="AG2103" s="70"/>
      <c r="AH2103" s="70"/>
      <c r="AI2103" s="70"/>
      <c r="AJ2103" s="70"/>
      <c r="AK2103" s="70"/>
      <c r="AL2103" s="70"/>
      <c r="AM2103" s="70"/>
      <c r="AN2103" s="70">
        <v>5315</v>
      </c>
      <c r="AO2103" s="70">
        <v>5697.8489009999994</v>
      </c>
    </row>
    <row r="2104" spans="1:41" x14ac:dyDescent="0.25">
      <c r="A2104" s="72">
        <v>28396</v>
      </c>
      <c r="B2104" s="70"/>
      <c r="C2104" s="70"/>
      <c r="D2104" s="70"/>
      <c r="E2104" s="70"/>
      <c r="F2104" s="70"/>
      <c r="G2104" s="70"/>
      <c r="H2104" s="70"/>
      <c r="I2104" s="70"/>
      <c r="J2104" s="70"/>
      <c r="K2104" s="70"/>
      <c r="L2104" s="70"/>
      <c r="M2104" s="70"/>
      <c r="N2104" s="70"/>
      <c r="O2104" s="70"/>
      <c r="P2104" s="70"/>
      <c r="Q2104" s="70"/>
      <c r="R2104" s="70">
        <v>57307</v>
      </c>
      <c r="S2104" s="70">
        <v>53854.957519000003</v>
      </c>
      <c r="T2104" s="70"/>
      <c r="U2104" s="70"/>
      <c r="V2104" s="70"/>
      <c r="W2104" s="70"/>
      <c r="X2104" s="70"/>
      <c r="Y2104" s="70"/>
      <c r="Z2104" s="70"/>
      <c r="AA2104" s="70"/>
      <c r="AB2104" s="70"/>
      <c r="AC2104" s="70"/>
      <c r="AD2104" s="70"/>
      <c r="AE2104" s="70"/>
      <c r="AF2104" s="70"/>
      <c r="AG2104" s="70"/>
      <c r="AH2104" s="70"/>
      <c r="AI2104" s="70"/>
      <c r="AJ2104" s="70"/>
      <c r="AK2104" s="70"/>
      <c r="AL2104" s="70"/>
      <c r="AM2104" s="70"/>
      <c r="AN2104" s="70">
        <v>57307</v>
      </c>
      <c r="AO2104" s="70">
        <v>53854.957519000003</v>
      </c>
    </row>
    <row r="2105" spans="1:41" x14ac:dyDescent="0.25">
      <c r="A2105" s="72">
        <v>28397</v>
      </c>
      <c r="B2105" s="70"/>
      <c r="C2105" s="70"/>
      <c r="D2105" s="70"/>
      <c r="E2105" s="70"/>
      <c r="F2105" s="70"/>
      <c r="G2105" s="70"/>
      <c r="H2105" s="70"/>
      <c r="I2105" s="70"/>
      <c r="J2105" s="70"/>
      <c r="K2105" s="70"/>
      <c r="L2105" s="70"/>
      <c r="M2105" s="70"/>
      <c r="N2105" s="70"/>
      <c r="O2105" s="70"/>
      <c r="P2105" s="70"/>
      <c r="Q2105" s="70"/>
      <c r="R2105" s="70">
        <v>90731</v>
      </c>
      <c r="S2105" s="70">
        <v>80480.568849000003</v>
      </c>
      <c r="T2105" s="70"/>
      <c r="U2105" s="70"/>
      <c r="V2105" s="70"/>
      <c r="W2105" s="70"/>
      <c r="X2105" s="70"/>
      <c r="Y2105" s="70"/>
      <c r="Z2105" s="70"/>
      <c r="AA2105" s="70"/>
      <c r="AB2105" s="70"/>
      <c r="AC2105" s="70"/>
      <c r="AD2105" s="70"/>
      <c r="AE2105" s="70"/>
      <c r="AF2105" s="70"/>
      <c r="AG2105" s="70"/>
      <c r="AH2105" s="70"/>
      <c r="AI2105" s="70"/>
      <c r="AJ2105" s="70"/>
      <c r="AK2105" s="70"/>
      <c r="AL2105" s="70"/>
      <c r="AM2105" s="70"/>
      <c r="AN2105" s="70">
        <v>90731</v>
      </c>
      <c r="AO2105" s="70">
        <v>80480.568849000003</v>
      </c>
    </row>
    <row r="2106" spans="1:41" x14ac:dyDescent="0.25">
      <c r="A2106" s="72">
        <v>28417</v>
      </c>
      <c r="B2106" s="70"/>
      <c r="C2106" s="70"/>
      <c r="D2106" s="70"/>
      <c r="E2106" s="70"/>
      <c r="F2106" s="70"/>
      <c r="G2106" s="70"/>
      <c r="H2106" s="70"/>
      <c r="I2106" s="70"/>
      <c r="J2106" s="70"/>
      <c r="K2106" s="70"/>
      <c r="L2106" s="70"/>
      <c r="M2106" s="70"/>
      <c r="N2106" s="70"/>
      <c r="O2106" s="70"/>
      <c r="P2106" s="70"/>
      <c r="Q2106" s="70"/>
      <c r="R2106" s="70"/>
      <c r="S2106" s="70"/>
      <c r="T2106" s="70"/>
      <c r="U2106" s="70"/>
      <c r="V2106" s="70"/>
      <c r="W2106" s="70"/>
      <c r="X2106" s="70"/>
      <c r="Y2106" s="70"/>
      <c r="Z2106" s="70"/>
      <c r="AA2106" s="70"/>
      <c r="AB2106" s="70">
        <v>69122</v>
      </c>
      <c r="AC2106" s="70">
        <v>71087.661376000004</v>
      </c>
      <c r="AD2106" s="70"/>
      <c r="AE2106" s="70"/>
      <c r="AF2106" s="70"/>
      <c r="AG2106" s="70"/>
      <c r="AH2106" s="70"/>
      <c r="AI2106" s="70"/>
      <c r="AJ2106" s="70"/>
      <c r="AK2106" s="70"/>
      <c r="AL2106" s="70"/>
      <c r="AM2106" s="70"/>
      <c r="AN2106" s="70">
        <v>69122</v>
      </c>
      <c r="AO2106" s="70">
        <v>71087.661376000004</v>
      </c>
    </row>
    <row r="2107" spans="1:41" x14ac:dyDescent="0.25">
      <c r="A2107" s="72">
        <v>28441</v>
      </c>
      <c r="B2107" s="70"/>
      <c r="C2107" s="70"/>
      <c r="D2107" s="70"/>
      <c r="E2107" s="70"/>
      <c r="F2107" s="70"/>
      <c r="G2107" s="70"/>
      <c r="H2107" s="70"/>
      <c r="I2107" s="70"/>
      <c r="J2107" s="70"/>
      <c r="K2107" s="70"/>
      <c r="L2107" s="70"/>
      <c r="M2107" s="70"/>
      <c r="N2107" s="70"/>
      <c r="O2107" s="70"/>
      <c r="P2107" s="70"/>
      <c r="Q2107" s="70"/>
      <c r="R2107" s="70"/>
      <c r="S2107" s="70"/>
      <c r="T2107" s="70"/>
      <c r="U2107" s="70"/>
      <c r="V2107" s="70"/>
      <c r="W2107" s="70"/>
      <c r="X2107" s="70"/>
      <c r="Y2107" s="70"/>
      <c r="Z2107" s="70"/>
      <c r="AA2107" s="70"/>
      <c r="AB2107" s="70"/>
      <c r="AC2107" s="70"/>
      <c r="AD2107" s="70">
        <v>17773</v>
      </c>
      <c r="AE2107" s="70">
        <v>14867.319579999999</v>
      </c>
      <c r="AF2107" s="70"/>
      <c r="AG2107" s="70"/>
      <c r="AH2107" s="70"/>
      <c r="AI2107" s="70"/>
      <c r="AJ2107" s="70"/>
      <c r="AK2107" s="70"/>
      <c r="AL2107" s="70"/>
      <c r="AM2107" s="70"/>
      <c r="AN2107" s="70">
        <v>17773</v>
      </c>
      <c r="AO2107" s="70">
        <v>14867.319579999999</v>
      </c>
    </row>
    <row r="2108" spans="1:41" x14ac:dyDescent="0.25">
      <c r="A2108" s="72">
        <v>28444</v>
      </c>
      <c r="B2108" s="70"/>
      <c r="C2108" s="70"/>
      <c r="D2108" s="70"/>
      <c r="E2108" s="70"/>
      <c r="F2108" s="70"/>
      <c r="G2108" s="70"/>
      <c r="H2108" s="70"/>
      <c r="I2108" s="70"/>
      <c r="J2108" s="70"/>
      <c r="K2108" s="70"/>
      <c r="L2108" s="70"/>
      <c r="M2108" s="70"/>
      <c r="N2108" s="70"/>
      <c r="O2108" s="70"/>
      <c r="P2108" s="70"/>
      <c r="Q2108" s="70"/>
      <c r="R2108" s="70"/>
      <c r="S2108" s="70"/>
      <c r="T2108" s="70"/>
      <c r="U2108" s="70"/>
      <c r="V2108" s="70"/>
      <c r="W2108" s="70"/>
      <c r="X2108" s="70"/>
      <c r="Y2108" s="70"/>
      <c r="Z2108" s="70"/>
      <c r="AA2108" s="70"/>
      <c r="AB2108" s="70"/>
      <c r="AC2108" s="70"/>
      <c r="AD2108" s="70">
        <v>18393</v>
      </c>
      <c r="AE2108" s="70">
        <v>14324.437195</v>
      </c>
      <c r="AF2108" s="70"/>
      <c r="AG2108" s="70"/>
      <c r="AH2108" s="70"/>
      <c r="AI2108" s="70"/>
      <c r="AJ2108" s="70"/>
      <c r="AK2108" s="70"/>
      <c r="AL2108" s="70"/>
      <c r="AM2108" s="70"/>
      <c r="AN2108" s="70">
        <v>18393</v>
      </c>
      <c r="AO2108" s="70">
        <v>14324.437195</v>
      </c>
    </row>
    <row r="2109" spans="1:41" x14ac:dyDescent="0.25">
      <c r="A2109" s="72">
        <v>28448</v>
      </c>
      <c r="B2109" s="70"/>
      <c r="C2109" s="70"/>
      <c r="D2109" s="70"/>
      <c r="E2109" s="70"/>
      <c r="F2109" s="70"/>
      <c r="G2109" s="70"/>
      <c r="H2109" s="70"/>
      <c r="I2109" s="70"/>
      <c r="J2109" s="70"/>
      <c r="K2109" s="70"/>
      <c r="L2109" s="70"/>
      <c r="M2109" s="70"/>
      <c r="N2109" s="70"/>
      <c r="O2109" s="70"/>
      <c r="P2109" s="70"/>
      <c r="Q2109" s="70"/>
      <c r="R2109" s="70"/>
      <c r="S2109" s="70"/>
      <c r="T2109" s="70"/>
      <c r="U2109" s="70"/>
      <c r="V2109" s="70"/>
      <c r="W2109" s="70"/>
      <c r="X2109" s="70"/>
      <c r="Y2109" s="70"/>
      <c r="Z2109" s="70"/>
      <c r="AA2109" s="70"/>
      <c r="AB2109" s="70">
        <v>8953</v>
      </c>
      <c r="AC2109" s="70">
        <v>12033.235457999999</v>
      </c>
      <c r="AD2109" s="70"/>
      <c r="AE2109" s="70"/>
      <c r="AF2109" s="70"/>
      <c r="AG2109" s="70"/>
      <c r="AH2109" s="70"/>
      <c r="AI2109" s="70"/>
      <c r="AJ2109" s="70"/>
      <c r="AK2109" s="70"/>
      <c r="AL2109" s="70"/>
      <c r="AM2109" s="70"/>
      <c r="AN2109" s="70">
        <v>8953</v>
      </c>
      <c r="AO2109" s="70">
        <v>12033.235457999999</v>
      </c>
    </row>
    <row r="2110" spans="1:41" x14ac:dyDescent="0.25">
      <c r="A2110" s="72">
        <v>28455</v>
      </c>
      <c r="B2110" s="70"/>
      <c r="C2110" s="70"/>
      <c r="D2110" s="70"/>
      <c r="E2110" s="70"/>
      <c r="F2110" s="70"/>
      <c r="G2110" s="70"/>
      <c r="H2110" s="70"/>
      <c r="I2110" s="70"/>
      <c r="J2110" s="70"/>
      <c r="K2110" s="70"/>
      <c r="L2110" s="70"/>
      <c r="M2110" s="70"/>
      <c r="N2110" s="70"/>
      <c r="O2110" s="70"/>
      <c r="P2110" s="70"/>
      <c r="Q2110" s="70"/>
      <c r="R2110" s="70"/>
      <c r="S2110" s="70"/>
      <c r="T2110" s="70"/>
      <c r="U2110" s="70"/>
      <c r="V2110" s="70"/>
      <c r="W2110" s="70"/>
      <c r="X2110" s="70"/>
      <c r="Y2110" s="70"/>
      <c r="Z2110" s="70"/>
      <c r="AA2110" s="70"/>
      <c r="AB2110" s="70">
        <v>25624</v>
      </c>
      <c r="AC2110" s="70">
        <v>26756.490478000003</v>
      </c>
      <c r="AD2110" s="70"/>
      <c r="AE2110" s="70"/>
      <c r="AF2110" s="70"/>
      <c r="AG2110" s="70"/>
      <c r="AH2110" s="70"/>
      <c r="AI2110" s="70"/>
      <c r="AJ2110" s="70"/>
      <c r="AK2110" s="70"/>
      <c r="AL2110" s="70"/>
      <c r="AM2110" s="70"/>
      <c r="AN2110" s="70">
        <v>25624</v>
      </c>
      <c r="AO2110" s="70">
        <v>26756.490478000003</v>
      </c>
    </row>
    <row r="2111" spans="1:41" x14ac:dyDescent="0.25">
      <c r="A2111" s="72">
        <v>28466</v>
      </c>
      <c r="B2111" s="70"/>
      <c r="C2111" s="70"/>
      <c r="D2111" s="70"/>
      <c r="E2111" s="70"/>
      <c r="F2111" s="70"/>
      <c r="G2111" s="70"/>
      <c r="H2111" s="70"/>
      <c r="I2111" s="70"/>
      <c r="J2111" s="70"/>
      <c r="K2111" s="70"/>
      <c r="L2111" s="70"/>
      <c r="M2111" s="70"/>
      <c r="N2111" s="70"/>
      <c r="O2111" s="70"/>
      <c r="P2111" s="70"/>
      <c r="Q2111" s="70"/>
      <c r="R2111" s="70"/>
      <c r="S2111" s="70"/>
      <c r="T2111" s="70"/>
      <c r="U2111" s="70"/>
      <c r="V2111" s="70"/>
      <c r="W2111" s="70"/>
      <c r="X2111" s="70"/>
      <c r="Y2111" s="70"/>
      <c r="Z2111" s="70"/>
      <c r="AA2111" s="70"/>
      <c r="AB2111" s="70">
        <v>45772</v>
      </c>
      <c r="AC2111" s="70">
        <v>31927.505736999999</v>
      </c>
      <c r="AD2111" s="70"/>
      <c r="AE2111" s="70"/>
      <c r="AF2111" s="70"/>
      <c r="AG2111" s="70"/>
      <c r="AH2111" s="70"/>
      <c r="AI2111" s="70"/>
      <c r="AJ2111" s="70"/>
      <c r="AK2111" s="70"/>
      <c r="AL2111" s="70"/>
      <c r="AM2111" s="70"/>
      <c r="AN2111" s="70">
        <v>45772</v>
      </c>
      <c r="AO2111" s="70">
        <v>31927.505736999999</v>
      </c>
    </row>
    <row r="2112" spans="1:41" x14ac:dyDescent="0.25">
      <c r="A2112" s="72">
        <v>28475</v>
      </c>
      <c r="B2112" s="70"/>
      <c r="C2112" s="70"/>
      <c r="D2112" s="70"/>
      <c r="E2112" s="70"/>
      <c r="F2112" s="70"/>
      <c r="G2112" s="70"/>
      <c r="H2112" s="70"/>
      <c r="I2112" s="70"/>
      <c r="J2112" s="70"/>
      <c r="K2112" s="70"/>
      <c r="L2112" s="70"/>
      <c r="M2112" s="70"/>
      <c r="N2112" s="70"/>
      <c r="O2112" s="70"/>
      <c r="P2112" s="70"/>
      <c r="Q2112" s="70"/>
      <c r="R2112" s="70"/>
      <c r="S2112" s="70"/>
      <c r="T2112" s="70"/>
      <c r="U2112" s="70"/>
      <c r="V2112" s="70"/>
      <c r="W2112" s="70"/>
      <c r="X2112" s="70"/>
      <c r="Y2112" s="70"/>
      <c r="Z2112" s="70"/>
      <c r="AA2112" s="70"/>
      <c r="AB2112" s="70">
        <v>14551</v>
      </c>
      <c r="AC2112" s="70">
        <v>10737.340544000001</v>
      </c>
      <c r="AD2112" s="70"/>
      <c r="AE2112" s="70"/>
      <c r="AF2112" s="70"/>
      <c r="AG2112" s="70"/>
      <c r="AH2112" s="70"/>
      <c r="AI2112" s="70"/>
      <c r="AJ2112" s="70"/>
      <c r="AK2112" s="70"/>
      <c r="AL2112" s="70"/>
      <c r="AM2112" s="70"/>
      <c r="AN2112" s="70">
        <v>14551</v>
      </c>
      <c r="AO2112" s="70">
        <v>10737.340544000001</v>
      </c>
    </row>
    <row r="2113" spans="1:41" x14ac:dyDescent="0.25">
      <c r="A2113" s="72">
        <v>28482</v>
      </c>
      <c r="B2113" s="70"/>
      <c r="C2113" s="70"/>
      <c r="D2113" s="70"/>
      <c r="E2113" s="70"/>
      <c r="F2113" s="70"/>
      <c r="G2113" s="70"/>
      <c r="H2113" s="70"/>
      <c r="I2113" s="70"/>
      <c r="J2113" s="70"/>
      <c r="K2113" s="70"/>
      <c r="L2113" s="70">
        <v>6572</v>
      </c>
      <c r="M2113" s="70">
        <v>5280.0659319999995</v>
      </c>
      <c r="N2113" s="70"/>
      <c r="O2113" s="70"/>
      <c r="P2113" s="70"/>
      <c r="Q2113" s="70"/>
      <c r="R2113" s="70"/>
      <c r="S2113" s="70"/>
      <c r="T2113" s="70"/>
      <c r="U2113" s="70"/>
      <c r="V2113" s="70"/>
      <c r="W2113" s="70"/>
      <c r="X2113" s="70"/>
      <c r="Y2113" s="70"/>
      <c r="Z2113" s="70"/>
      <c r="AA2113" s="70"/>
      <c r="AB2113" s="70"/>
      <c r="AC2113" s="70"/>
      <c r="AD2113" s="70"/>
      <c r="AE2113" s="70"/>
      <c r="AF2113" s="70"/>
      <c r="AG2113" s="70"/>
      <c r="AH2113" s="70"/>
      <c r="AI2113" s="70"/>
      <c r="AJ2113" s="70"/>
      <c r="AK2113" s="70"/>
      <c r="AL2113" s="70"/>
      <c r="AM2113" s="70"/>
      <c r="AN2113" s="70">
        <v>6572</v>
      </c>
      <c r="AO2113" s="70">
        <v>5280.0659319999995</v>
      </c>
    </row>
    <row r="2114" spans="1:41" x14ac:dyDescent="0.25">
      <c r="A2114" s="72">
        <v>28483</v>
      </c>
      <c r="B2114" s="70"/>
      <c r="C2114" s="70"/>
      <c r="D2114" s="70"/>
      <c r="E2114" s="70"/>
      <c r="F2114" s="70"/>
      <c r="G2114" s="70"/>
      <c r="H2114" s="70"/>
      <c r="I2114" s="70"/>
      <c r="J2114" s="70"/>
      <c r="K2114" s="70"/>
      <c r="L2114" s="70">
        <v>10749</v>
      </c>
      <c r="M2114" s="70">
        <v>7156.1896360000001</v>
      </c>
      <c r="N2114" s="70"/>
      <c r="O2114" s="70"/>
      <c r="P2114" s="70"/>
      <c r="Q2114" s="70"/>
      <c r="R2114" s="70"/>
      <c r="S2114" s="70"/>
      <c r="T2114" s="70"/>
      <c r="U2114" s="70"/>
      <c r="V2114" s="70"/>
      <c r="W2114" s="70"/>
      <c r="X2114" s="70"/>
      <c r="Y2114" s="70"/>
      <c r="Z2114" s="70"/>
      <c r="AA2114" s="70"/>
      <c r="AB2114" s="70"/>
      <c r="AC2114" s="70"/>
      <c r="AD2114" s="70"/>
      <c r="AE2114" s="70"/>
      <c r="AF2114" s="70"/>
      <c r="AG2114" s="70"/>
      <c r="AH2114" s="70"/>
      <c r="AI2114" s="70"/>
      <c r="AJ2114" s="70"/>
      <c r="AK2114" s="70"/>
      <c r="AL2114" s="70"/>
      <c r="AM2114" s="70"/>
      <c r="AN2114" s="70">
        <v>10749</v>
      </c>
      <c r="AO2114" s="70">
        <v>7156.1896360000001</v>
      </c>
    </row>
    <row r="2115" spans="1:41" x14ac:dyDescent="0.25">
      <c r="A2115" s="72">
        <v>28486</v>
      </c>
      <c r="B2115" s="70"/>
      <c r="C2115" s="70"/>
      <c r="D2115" s="70"/>
      <c r="E2115" s="70"/>
      <c r="F2115" s="70"/>
      <c r="G2115" s="70"/>
      <c r="H2115" s="70"/>
      <c r="I2115" s="70"/>
      <c r="J2115" s="70"/>
      <c r="K2115" s="70"/>
      <c r="L2115" s="70"/>
      <c r="M2115" s="70"/>
      <c r="N2115" s="70"/>
      <c r="O2115" s="70"/>
      <c r="P2115" s="70"/>
      <c r="Q2115" s="70"/>
      <c r="R2115" s="70"/>
      <c r="S2115" s="70"/>
      <c r="T2115" s="70"/>
      <c r="U2115" s="70"/>
      <c r="V2115" s="70"/>
      <c r="W2115" s="70"/>
      <c r="X2115" s="70"/>
      <c r="Y2115" s="70"/>
      <c r="Z2115" s="70"/>
      <c r="AA2115" s="70"/>
      <c r="AB2115" s="70"/>
      <c r="AC2115" s="70"/>
      <c r="AD2115" s="70"/>
      <c r="AE2115" s="70"/>
      <c r="AF2115" s="70"/>
      <c r="AG2115" s="70"/>
      <c r="AH2115" s="70"/>
      <c r="AI2115" s="70"/>
      <c r="AJ2115" s="70"/>
      <c r="AK2115" s="70"/>
      <c r="AL2115" s="70">
        <v>62454</v>
      </c>
      <c r="AM2115" s="70">
        <v>59012.345948000002</v>
      </c>
      <c r="AN2115" s="70">
        <v>62454</v>
      </c>
      <c r="AO2115" s="70">
        <v>59012.345948000002</v>
      </c>
    </row>
    <row r="2116" spans="1:41" x14ac:dyDescent="0.25">
      <c r="A2116" s="72">
        <v>28489</v>
      </c>
      <c r="B2116" s="70"/>
      <c r="C2116" s="70"/>
      <c r="D2116" s="70"/>
      <c r="E2116" s="70"/>
      <c r="F2116" s="70"/>
      <c r="G2116" s="70"/>
      <c r="H2116" s="70"/>
      <c r="I2116" s="70"/>
      <c r="J2116" s="70"/>
      <c r="K2116" s="70"/>
      <c r="L2116" s="70"/>
      <c r="M2116" s="70"/>
      <c r="N2116" s="70"/>
      <c r="O2116" s="70"/>
      <c r="P2116" s="70"/>
      <c r="Q2116" s="70"/>
      <c r="R2116" s="70"/>
      <c r="S2116" s="70"/>
      <c r="T2116" s="70"/>
      <c r="U2116" s="70"/>
      <c r="V2116" s="70"/>
      <c r="W2116" s="70"/>
      <c r="X2116" s="70">
        <v>3776</v>
      </c>
      <c r="Y2116" s="70">
        <v>3008.000106</v>
      </c>
      <c r="Z2116" s="70"/>
      <c r="AA2116" s="70"/>
      <c r="AB2116" s="70"/>
      <c r="AC2116" s="70"/>
      <c r="AD2116" s="70"/>
      <c r="AE2116" s="70"/>
      <c r="AF2116" s="70"/>
      <c r="AG2116" s="70"/>
      <c r="AH2116" s="70"/>
      <c r="AI2116" s="70"/>
      <c r="AJ2116" s="70"/>
      <c r="AK2116" s="70"/>
      <c r="AL2116" s="70"/>
      <c r="AM2116" s="70"/>
      <c r="AN2116" s="70">
        <v>3776</v>
      </c>
      <c r="AO2116" s="70">
        <v>3008.000106</v>
      </c>
    </row>
    <row r="2117" spans="1:41" x14ac:dyDescent="0.25">
      <c r="A2117" s="72">
        <v>28490</v>
      </c>
      <c r="B2117" s="70"/>
      <c r="C2117" s="70"/>
      <c r="D2117" s="70"/>
      <c r="E2117" s="70"/>
      <c r="F2117" s="70"/>
      <c r="G2117" s="70"/>
      <c r="H2117" s="70"/>
      <c r="I2117" s="70"/>
      <c r="J2117" s="70"/>
      <c r="K2117" s="70"/>
      <c r="L2117" s="70"/>
      <c r="M2117" s="70"/>
      <c r="N2117" s="70"/>
      <c r="O2117" s="70"/>
      <c r="P2117" s="70"/>
      <c r="Q2117" s="70"/>
      <c r="R2117" s="70"/>
      <c r="S2117" s="70"/>
      <c r="T2117" s="70"/>
      <c r="U2117" s="70"/>
      <c r="V2117" s="70"/>
      <c r="W2117" s="70"/>
      <c r="X2117" s="70">
        <v>86225</v>
      </c>
      <c r="Y2117" s="70">
        <v>85059.228514999995</v>
      </c>
      <c r="Z2117" s="70"/>
      <c r="AA2117" s="70"/>
      <c r="AB2117" s="70"/>
      <c r="AC2117" s="70"/>
      <c r="AD2117" s="70"/>
      <c r="AE2117" s="70"/>
      <c r="AF2117" s="70"/>
      <c r="AG2117" s="70"/>
      <c r="AH2117" s="70"/>
      <c r="AI2117" s="70"/>
      <c r="AJ2117" s="70"/>
      <c r="AK2117" s="70"/>
      <c r="AL2117" s="70"/>
      <c r="AM2117" s="70"/>
      <c r="AN2117" s="70">
        <v>86225</v>
      </c>
      <c r="AO2117" s="70">
        <v>85059.228514999995</v>
      </c>
    </row>
    <row r="2118" spans="1:41" x14ac:dyDescent="0.25">
      <c r="A2118" s="72">
        <v>28493</v>
      </c>
      <c r="B2118" s="70"/>
      <c r="C2118" s="70"/>
      <c r="D2118" s="70"/>
      <c r="E2118" s="70"/>
      <c r="F2118" s="70"/>
      <c r="G2118" s="70"/>
      <c r="H2118" s="70"/>
      <c r="I2118" s="70"/>
      <c r="J2118" s="70"/>
      <c r="K2118" s="70"/>
      <c r="L2118" s="70"/>
      <c r="M2118" s="70"/>
      <c r="N2118" s="70"/>
      <c r="O2118" s="70"/>
      <c r="P2118" s="70"/>
      <c r="Q2118" s="70"/>
      <c r="R2118" s="70"/>
      <c r="S2118" s="70"/>
      <c r="T2118" s="70"/>
      <c r="U2118" s="70"/>
      <c r="V2118" s="70"/>
      <c r="W2118" s="70"/>
      <c r="X2118" s="70">
        <v>81917</v>
      </c>
      <c r="Y2118" s="70">
        <v>82051.222657000006</v>
      </c>
      <c r="Z2118" s="70"/>
      <c r="AA2118" s="70"/>
      <c r="AB2118" s="70"/>
      <c r="AC2118" s="70"/>
      <c r="AD2118" s="70"/>
      <c r="AE2118" s="70"/>
      <c r="AF2118" s="70"/>
      <c r="AG2118" s="70"/>
      <c r="AH2118" s="70"/>
      <c r="AI2118" s="70"/>
      <c r="AJ2118" s="70"/>
      <c r="AK2118" s="70"/>
      <c r="AL2118" s="70"/>
      <c r="AM2118" s="70"/>
      <c r="AN2118" s="70">
        <v>81917</v>
      </c>
      <c r="AO2118" s="70">
        <v>82051.222657000006</v>
      </c>
    </row>
    <row r="2119" spans="1:41" x14ac:dyDescent="0.25">
      <c r="A2119" s="72">
        <v>28495</v>
      </c>
      <c r="B2119" s="70"/>
      <c r="C2119" s="70"/>
      <c r="D2119" s="70"/>
      <c r="E2119" s="70"/>
      <c r="F2119" s="70"/>
      <c r="G2119" s="70"/>
      <c r="H2119" s="70"/>
      <c r="I2119" s="70"/>
      <c r="J2119" s="70"/>
      <c r="K2119" s="70"/>
      <c r="L2119" s="70"/>
      <c r="M2119" s="70"/>
      <c r="N2119" s="70"/>
      <c r="O2119" s="70"/>
      <c r="P2119" s="70"/>
      <c r="Q2119" s="70"/>
      <c r="R2119" s="70"/>
      <c r="S2119" s="70"/>
      <c r="T2119" s="70"/>
      <c r="U2119" s="70"/>
      <c r="V2119" s="70"/>
      <c r="W2119" s="70"/>
      <c r="X2119" s="70">
        <v>78485</v>
      </c>
      <c r="Y2119" s="70">
        <v>77191.425292999993</v>
      </c>
      <c r="Z2119" s="70"/>
      <c r="AA2119" s="70"/>
      <c r="AB2119" s="70"/>
      <c r="AC2119" s="70"/>
      <c r="AD2119" s="70"/>
      <c r="AE2119" s="70"/>
      <c r="AF2119" s="70"/>
      <c r="AG2119" s="70"/>
      <c r="AH2119" s="70"/>
      <c r="AI2119" s="70"/>
      <c r="AJ2119" s="70"/>
      <c r="AK2119" s="70"/>
      <c r="AL2119" s="70"/>
      <c r="AM2119" s="70"/>
      <c r="AN2119" s="70">
        <v>78485</v>
      </c>
      <c r="AO2119" s="70">
        <v>77191.425292999993</v>
      </c>
    </row>
    <row r="2120" spans="1:41" x14ac:dyDescent="0.25">
      <c r="A2120" s="72">
        <v>28497</v>
      </c>
      <c r="B2120" s="70"/>
      <c r="C2120" s="70"/>
      <c r="D2120" s="70"/>
      <c r="E2120" s="70"/>
      <c r="F2120" s="70"/>
      <c r="G2120" s="70"/>
      <c r="H2120" s="70"/>
      <c r="I2120" s="70"/>
      <c r="J2120" s="70"/>
      <c r="K2120" s="70"/>
      <c r="L2120" s="70"/>
      <c r="M2120" s="70"/>
      <c r="N2120" s="70"/>
      <c r="O2120" s="70"/>
      <c r="P2120" s="70"/>
      <c r="Q2120" s="70"/>
      <c r="R2120" s="70"/>
      <c r="S2120" s="70"/>
      <c r="T2120" s="70"/>
      <c r="U2120" s="70"/>
      <c r="V2120" s="70"/>
      <c r="W2120" s="70"/>
      <c r="X2120" s="70">
        <v>10154</v>
      </c>
      <c r="Y2120" s="70">
        <v>7579.6730960000004</v>
      </c>
      <c r="Z2120" s="70"/>
      <c r="AA2120" s="70"/>
      <c r="AB2120" s="70"/>
      <c r="AC2120" s="70"/>
      <c r="AD2120" s="70"/>
      <c r="AE2120" s="70"/>
      <c r="AF2120" s="70"/>
      <c r="AG2120" s="70"/>
      <c r="AH2120" s="70"/>
      <c r="AI2120" s="70"/>
      <c r="AJ2120" s="70"/>
      <c r="AK2120" s="70"/>
      <c r="AL2120" s="70"/>
      <c r="AM2120" s="70"/>
      <c r="AN2120" s="70">
        <v>10154</v>
      </c>
      <c r="AO2120" s="70">
        <v>7579.6730960000004</v>
      </c>
    </row>
    <row r="2121" spans="1:41" x14ac:dyDescent="0.25">
      <c r="A2121" s="72">
        <v>28498</v>
      </c>
      <c r="B2121" s="70"/>
      <c r="C2121" s="70"/>
      <c r="D2121" s="70"/>
      <c r="E2121" s="70"/>
      <c r="F2121" s="70"/>
      <c r="G2121" s="70"/>
      <c r="H2121" s="70"/>
      <c r="I2121" s="70"/>
      <c r="J2121" s="70"/>
      <c r="K2121" s="70"/>
      <c r="L2121" s="70"/>
      <c r="M2121" s="70"/>
      <c r="N2121" s="70"/>
      <c r="O2121" s="70"/>
      <c r="P2121" s="70"/>
      <c r="Q2121" s="70"/>
      <c r="R2121" s="70"/>
      <c r="S2121" s="70"/>
      <c r="T2121" s="70"/>
      <c r="U2121" s="70"/>
      <c r="V2121" s="70"/>
      <c r="W2121" s="70"/>
      <c r="X2121" s="70">
        <v>5190</v>
      </c>
      <c r="Y2121" s="70">
        <v>3549.8660740000005</v>
      </c>
      <c r="Z2121" s="70"/>
      <c r="AA2121" s="70"/>
      <c r="AB2121" s="70"/>
      <c r="AC2121" s="70"/>
      <c r="AD2121" s="70"/>
      <c r="AE2121" s="70"/>
      <c r="AF2121" s="70"/>
      <c r="AG2121" s="70"/>
      <c r="AH2121" s="70"/>
      <c r="AI2121" s="70"/>
      <c r="AJ2121" s="70"/>
      <c r="AK2121" s="70"/>
      <c r="AL2121" s="70"/>
      <c r="AM2121" s="70"/>
      <c r="AN2121" s="70">
        <v>5190</v>
      </c>
      <c r="AO2121" s="70">
        <v>3549.8660740000005</v>
      </c>
    </row>
    <row r="2122" spans="1:41" x14ac:dyDescent="0.25">
      <c r="A2122" s="72">
        <v>28506</v>
      </c>
      <c r="B2122" s="70"/>
      <c r="C2122" s="70"/>
      <c r="D2122" s="70"/>
      <c r="E2122" s="70"/>
      <c r="F2122" s="70"/>
      <c r="G2122" s="70"/>
      <c r="H2122" s="70"/>
      <c r="I2122" s="70"/>
      <c r="J2122" s="70"/>
      <c r="K2122" s="70"/>
      <c r="L2122" s="70"/>
      <c r="M2122" s="70"/>
      <c r="N2122" s="70"/>
      <c r="O2122" s="70"/>
      <c r="P2122" s="70"/>
      <c r="Q2122" s="70"/>
      <c r="R2122" s="70"/>
      <c r="S2122" s="70"/>
      <c r="T2122" s="70"/>
      <c r="U2122" s="70"/>
      <c r="V2122" s="70"/>
      <c r="W2122" s="70"/>
      <c r="X2122" s="70">
        <v>1923</v>
      </c>
      <c r="Y2122" s="70">
        <v>1601.1005719999998</v>
      </c>
      <c r="Z2122" s="70"/>
      <c r="AA2122" s="70"/>
      <c r="AB2122" s="70"/>
      <c r="AC2122" s="70"/>
      <c r="AD2122" s="70"/>
      <c r="AE2122" s="70"/>
      <c r="AF2122" s="70"/>
      <c r="AG2122" s="70"/>
      <c r="AH2122" s="70"/>
      <c r="AI2122" s="70"/>
      <c r="AJ2122" s="70"/>
      <c r="AK2122" s="70"/>
      <c r="AL2122" s="70"/>
      <c r="AM2122" s="70"/>
      <c r="AN2122" s="70">
        <v>1923</v>
      </c>
      <c r="AO2122" s="70">
        <v>1601.1005719999998</v>
      </c>
    </row>
    <row r="2123" spans="1:41" x14ac:dyDescent="0.25">
      <c r="A2123" s="72">
        <v>28507</v>
      </c>
      <c r="B2123" s="70"/>
      <c r="C2123" s="70"/>
      <c r="D2123" s="70"/>
      <c r="E2123" s="70"/>
      <c r="F2123" s="70"/>
      <c r="G2123" s="70"/>
      <c r="H2123" s="70"/>
      <c r="I2123" s="70"/>
      <c r="J2123" s="70"/>
      <c r="K2123" s="70"/>
      <c r="L2123" s="70"/>
      <c r="M2123" s="70"/>
      <c r="N2123" s="70"/>
      <c r="O2123" s="70"/>
      <c r="P2123" s="70"/>
      <c r="Q2123" s="70"/>
      <c r="R2123" s="70"/>
      <c r="S2123" s="70"/>
      <c r="T2123" s="70"/>
      <c r="U2123" s="70"/>
      <c r="V2123" s="70"/>
      <c r="W2123" s="70"/>
      <c r="X2123" s="70">
        <v>4569</v>
      </c>
      <c r="Y2123" s="70">
        <v>4231.6031190000003</v>
      </c>
      <c r="Z2123" s="70"/>
      <c r="AA2123" s="70"/>
      <c r="AB2123" s="70"/>
      <c r="AC2123" s="70"/>
      <c r="AD2123" s="70"/>
      <c r="AE2123" s="70"/>
      <c r="AF2123" s="70"/>
      <c r="AG2123" s="70"/>
      <c r="AH2123" s="70"/>
      <c r="AI2123" s="70"/>
      <c r="AJ2123" s="70"/>
      <c r="AK2123" s="70"/>
      <c r="AL2123" s="70"/>
      <c r="AM2123" s="70"/>
      <c r="AN2123" s="70">
        <v>4569</v>
      </c>
      <c r="AO2123" s="70">
        <v>4231.6031190000003</v>
      </c>
    </row>
    <row r="2124" spans="1:41" x14ac:dyDescent="0.25">
      <c r="A2124" s="72">
        <v>28511</v>
      </c>
      <c r="B2124" s="70"/>
      <c r="C2124" s="70"/>
      <c r="D2124" s="70"/>
      <c r="E2124" s="70"/>
      <c r="F2124" s="70"/>
      <c r="G2124" s="70"/>
      <c r="H2124" s="70"/>
      <c r="I2124" s="70"/>
      <c r="J2124" s="70"/>
      <c r="K2124" s="70"/>
      <c r="L2124" s="70"/>
      <c r="M2124" s="70"/>
      <c r="N2124" s="70"/>
      <c r="O2124" s="70"/>
      <c r="P2124" s="70"/>
      <c r="Q2124" s="70"/>
      <c r="R2124" s="70"/>
      <c r="S2124" s="70"/>
      <c r="T2124" s="70"/>
      <c r="U2124" s="70"/>
      <c r="V2124" s="70"/>
      <c r="W2124" s="70"/>
      <c r="X2124" s="70">
        <v>82332</v>
      </c>
      <c r="Y2124" s="70">
        <v>79065.366211999994</v>
      </c>
      <c r="Z2124" s="70"/>
      <c r="AA2124" s="70"/>
      <c r="AB2124" s="70"/>
      <c r="AC2124" s="70"/>
      <c r="AD2124" s="70"/>
      <c r="AE2124" s="70"/>
      <c r="AF2124" s="70"/>
      <c r="AG2124" s="70"/>
      <c r="AH2124" s="70"/>
      <c r="AI2124" s="70"/>
      <c r="AJ2124" s="70"/>
      <c r="AK2124" s="70"/>
      <c r="AL2124" s="70"/>
      <c r="AM2124" s="70"/>
      <c r="AN2124" s="70">
        <v>82332</v>
      </c>
      <c r="AO2124" s="70">
        <v>79065.366211999994</v>
      </c>
    </row>
    <row r="2125" spans="1:41" x14ac:dyDescent="0.25">
      <c r="A2125" s="72">
        <v>28512</v>
      </c>
      <c r="B2125" s="70"/>
      <c r="C2125" s="70"/>
      <c r="D2125" s="70"/>
      <c r="E2125" s="70"/>
      <c r="F2125" s="70"/>
      <c r="G2125" s="70"/>
      <c r="H2125" s="70"/>
      <c r="I2125" s="70"/>
      <c r="J2125" s="70"/>
      <c r="K2125" s="70"/>
      <c r="L2125" s="70"/>
      <c r="M2125" s="70"/>
      <c r="N2125" s="70"/>
      <c r="O2125" s="70"/>
      <c r="P2125" s="70"/>
      <c r="Q2125" s="70"/>
      <c r="R2125" s="70"/>
      <c r="S2125" s="70"/>
      <c r="T2125" s="70"/>
      <c r="U2125" s="70"/>
      <c r="V2125" s="70"/>
      <c r="W2125" s="70"/>
      <c r="X2125" s="70">
        <v>71465</v>
      </c>
      <c r="Y2125" s="70">
        <v>70509.198730999997</v>
      </c>
      <c r="Z2125" s="70"/>
      <c r="AA2125" s="70"/>
      <c r="AB2125" s="70"/>
      <c r="AC2125" s="70"/>
      <c r="AD2125" s="70"/>
      <c r="AE2125" s="70"/>
      <c r="AF2125" s="70"/>
      <c r="AG2125" s="70"/>
      <c r="AH2125" s="70"/>
      <c r="AI2125" s="70"/>
      <c r="AJ2125" s="70"/>
      <c r="AK2125" s="70"/>
      <c r="AL2125" s="70"/>
      <c r="AM2125" s="70"/>
      <c r="AN2125" s="70">
        <v>71465</v>
      </c>
      <c r="AO2125" s="70">
        <v>70509.198730999997</v>
      </c>
    </row>
    <row r="2126" spans="1:41" x14ac:dyDescent="0.25">
      <c r="A2126" s="72">
        <v>28515</v>
      </c>
      <c r="B2126" s="70"/>
      <c r="C2126" s="70"/>
      <c r="D2126" s="70"/>
      <c r="E2126" s="70"/>
      <c r="F2126" s="70"/>
      <c r="G2126" s="70"/>
      <c r="H2126" s="70"/>
      <c r="I2126" s="70"/>
      <c r="J2126" s="70"/>
      <c r="K2126" s="70"/>
      <c r="L2126" s="70"/>
      <c r="M2126" s="70"/>
      <c r="N2126" s="70"/>
      <c r="O2126" s="70"/>
      <c r="P2126" s="70"/>
      <c r="Q2126" s="70"/>
      <c r="R2126" s="70"/>
      <c r="S2126" s="70"/>
      <c r="T2126" s="70"/>
      <c r="U2126" s="70"/>
      <c r="V2126" s="70"/>
      <c r="W2126" s="70"/>
      <c r="X2126" s="70">
        <v>68617</v>
      </c>
      <c r="Y2126" s="70">
        <v>73643.76806599999</v>
      </c>
      <c r="Z2126" s="70"/>
      <c r="AA2126" s="70"/>
      <c r="AB2126" s="70"/>
      <c r="AC2126" s="70"/>
      <c r="AD2126" s="70"/>
      <c r="AE2126" s="70"/>
      <c r="AF2126" s="70"/>
      <c r="AG2126" s="70"/>
      <c r="AH2126" s="70"/>
      <c r="AI2126" s="70"/>
      <c r="AJ2126" s="70"/>
      <c r="AK2126" s="70"/>
      <c r="AL2126" s="70"/>
      <c r="AM2126" s="70"/>
      <c r="AN2126" s="70">
        <v>68617</v>
      </c>
      <c r="AO2126" s="70">
        <v>73643.76806599999</v>
      </c>
    </row>
    <row r="2127" spans="1:41" x14ac:dyDescent="0.25">
      <c r="A2127" s="72">
        <v>28516</v>
      </c>
      <c r="B2127" s="70"/>
      <c r="C2127" s="70"/>
      <c r="D2127" s="70"/>
      <c r="E2127" s="70"/>
      <c r="F2127" s="70"/>
      <c r="G2127" s="70"/>
      <c r="H2127" s="70"/>
      <c r="I2127" s="70"/>
      <c r="J2127" s="70"/>
      <c r="K2127" s="70"/>
      <c r="L2127" s="70"/>
      <c r="M2127" s="70"/>
      <c r="N2127" s="70"/>
      <c r="O2127" s="70"/>
      <c r="P2127" s="70"/>
      <c r="Q2127" s="70"/>
      <c r="R2127" s="70"/>
      <c r="S2127" s="70"/>
      <c r="T2127" s="70"/>
      <c r="U2127" s="70"/>
      <c r="V2127" s="70"/>
      <c r="W2127" s="70"/>
      <c r="X2127" s="70"/>
      <c r="Y2127" s="70"/>
      <c r="Z2127" s="70"/>
      <c r="AA2127" s="70"/>
      <c r="AB2127" s="70"/>
      <c r="AC2127" s="70"/>
      <c r="AD2127" s="70"/>
      <c r="AE2127" s="70"/>
      <c r="AF2127" s="70"/>
      <c r="AG2127" s="70"/>
      <c r="AH2127" s="70"/>
      <c r="AI2127" s="70"/>
      <c r="AJ2127" s="70">
        <v>8764</v>
      </c>
      <c r="AK2127" s="70">
        <v>6946.6022040000007</v>
      </c>
      <c r="AL2127" s="70"/>
      <c r="AM2127" s="70"/>
      <c r="AN2127" s="70">
        <v>8764</v>
      </c>
      <c r="AO2127" s="70">
        <v>6946.6022040000007</v>
      </c>
    </row>
    <row r="2128" spans="1:41" x14ac:dyDescent="0.25">
      <c r="A2128" s="72">
        <v>28529</v>
      </c>
      <c r="B2128" s="70"/>
      <c r="C2128" s="70"/>
      <c r="D2128" s="70"/>
      <c r="E2128" s="70"/>
      <c r="F2128" s="70"/>
      <c r="G2128" s="70"/>
      <c r="H2128" s="70"/>
      <c r="I2128" s="70"/>
      <c r="J2128" s="70"/>
      <c r="K2128" s="70"/>
      <c r="L2128" s="70"/>
      <c r="M2128" s="70"/>
      <c r="N2128" s="70"/>
      <c r="O2128" s="70"/>
      <c r="P2128" s="70"/>
      <c r="Q2128" s="70"/>
      <c r="R2128" s="70"/>
      <c r="S2128" s="70"/>
      <c r="T2128" s="70"/>
      <c r="U2128" s="70"/>
      <c r="V2128" s="70"/>
      <c r="W2128" s="70"/>
      <c r="X2128" s="70">
        <v>10099</v>
      </c>
      <c r="Y2128" s="70">
        <v>9070.3490289999991</v>
      </c>
      <c r="Z2128" s="70"/>
      <c r="AA2128" s="70"/>
      <c r="AB2128" s="70"/>
      <c r="AC2128" s="70"/>
      <c r="AD2128" s="70"/>
      <c r="AE2128" s="70"/>
      <c r="AF2128" s="70"/>
      <c r="AG2128" s="70"/>
      <c r="AH2128" s="70"/>
      <c r="AI2128" s="70"/>
      <c r="AJ2128" s="70"/>
      <c r="AK2128" s="70"/>
      <c r="AL2128" s="70"/>
      <c r="AM2128" s="70"/>
      <c r="AN2128" s="70">
        <v>10099</v>
      </c>
      <c r="AO2128" s="70">
        <v>9070.3490289999991</v>
      </c>
    </row>
    <row r="2129" spans="1:41" x14ac:dyDescent="0.25">
      <c r="A2129" s="72">
        <v>28530</v>
      </c>
      <c r="B2129" s="70"/>
      <c r="C2129" s="70"/>
      <c r="D2129" s="70"/>
      <c r="E2129" s="70"/>
      <c r="F2129" s="70"/>
      <c r="G2129" s="70"/>
      <c r="H2129" s="70"/>
      <c r="I2129" s="70"/>
      <c r="J2129" s="70"/>
      <c r="K2129" s="70"/>
      <c r="L2129" s="70"/>
      <c r="M2129" s="70"/>
      <c r="N2129" s="70"/>
      <c r="O2129" s="70"/>
      <c r="P2129" s="70"/>
      <c r="Q2129" s="70"/>
      <c r="R2129" s="70"/>
      <c r="S2129" s="70"/>
      <c r="T2129" s="70"/>
      <c r="U2129" s="70"/>
      <c r="V2129" s="70"/>
      <c r="W2129" s="70"/>
      <c r="X2129" s="70">
        <v>2931</v>
      </c>
      <c r="Y2129" s="70">
        <v>6337.7119410000005</v>
      </c>
      <c r="Z2129" s="70"/>
      <c r="AA2129" s="70"/>
      <c r="AB2129" s="70"/>
      <c r="AC2129" s="70"/>
      <c r="AD2129" s="70"/>
      <c r="AE2129" s="70"/>
      <c r="AF2129" s="70"/>
      <c r="AG2129" s="70"/>
      <c r="AH2129" s="70"/>
      <c r="AI2129" s="70"/>
      <c r="AJ2129" s="70"/>
      <c r="AK2129" s="70"/>
      <c r="AL2129" s="70"/>
      <c r="AM2129" s="70"/>
      <c r="AN2129" s="70">
        <v>2931</v>
      </c>
      <c r="AO2129" s="70">
        <v>6337.7119410000005</v>
      </c>
    </row>
    <row r="2130" spans="1:41" x14ac:dyDescent="0.25">
      <c r="A2130" s="72">
        <v>28531</v>
      </c>
      <c r="B2130" s="70"/>
      <c r="C2130" s="70"/>
      <c r="D2130" s="70"/>
      <c r="E2130" s="70"/>
      <c r="F2130" s="70"/>
      <c r="G2130" s="70"/>
      <c r="H2130" s="70"/>
      <c r="I2130" s="70"/>
      <c r="J2130" s="70"/>
      <c r="K2130" s="70"/>
      <c r="L2130" s="70"/>
      <c r="M2130" s="70"/>
      <c r="N2130" s="70"/>
      <c r="O2130" s="70"/>
      <c r="P2130" s="70"/>
      <c r="Q2130" s="70"/>
      <c r="R2130" s="70"/>
      <c r="S2130" s="70"/>
      <c r="T2130" s="70"/>
      <c r="U2130" s="70"/>
      <c r="V2130" s="70"/>
      <c r="W2130" s="70"/>
      <c r="X2130" s="70"/>
      <c r="Y2130" s="70"/>
      <c r="Z2130" s="70"/>
      <c r="AA2130" s="70"/>
      <c r="AB2130" s="70"/>
      <c r="AC2130" s="70"/>
      <c r="AD2130" s="70"/>
      <c r="AE2130" s="70"/>
      <c r="AF2130" s="70"/>
      <c r="AG2130" s="70"/>
      <c r="AH2130" s="70"/>
      <c r="AI2130" s="70"/>
      <c r="AJ2130" s="70">
        <v>7365</v>
      </c>
      <c r="AK2130" s="70">
        <v>6781.207152</v>
      </c>
      <c r="AL2130" s="70"/>
      <c r="AM2130" s="70"/>
      <c r="AN2130" s="70">
        <v>7365</v>
      </c>
      <c r="AO2130" s="70">
        <v>6781.207152</v>
      </c>
    </row>
    <row r="2131" spans="1:41" x14ac:dyDescent="0.25">
      <c r="A2131" s="72">
        <v>28532</v>
      </c>
      <c r="B2131" s="70"/>
      <c r="C2131" s="70"/>
      <c r="D2131" s="70"/>
      <c r="E2131" s="70"/>
      <c r="F2131" s="70"/>
      <c r="G2131" s="70"/>
      <c r="H2131" s="70"/>
      <c r="I2131" s="70"/>
      <c r="J2131" s="70"/>
      <c r="K2131" s="70"/>
      <c r="L2131" s="70"/>
      <c r="M2131" s="70"/>
      <c r="N2131" s="70"/>
      <c r="O2131" s="70"/>
      <c r="P2131" s="70"/>
      <c r="Q2131" s="70"/>
      <c r="R2131" s="70"/>
      <c r="S2131" s="70"/>
      <c r="T2131" s="70"/>
      <c r="U2131" s="70"/>
      <c r="V2131" s="70"/>
      <c r="W2131" s="70"/>
      <c r="X2131" s="70"/>
      <c r="Y2131" s="70"/>
      <c r="Z2131" s="70"/>
      <c r="AA2131" s="70"/>
      <c r="AB2131" s="70"/>
      <c r="AC2131" s="70"/>
      <c r="AD2131" s="70"/>
      <c r="AE2131" s="70"/>
      <c r="AF2131" s="70"/>
      <c r="AG2131" s="70"/>
      <c r="AH2131" s="70"/>
      <c r="AI2131" s="70"/>
      <c r="AJ2131" s="70">
        <v>10531</v>
      </c>
      <c r="AK2131" s="70">
        <v>13362.408936</v>
      </c>
      <c r="AL2131" s="70"/>
      <c r="AM2131" s="70"/>
      <c r="AN2131" s="70">
        <v>10531</v>
      </c>
      <c r="AO2131" s="70">
        <v>13362.408936</v>
      </c>
    </row>
    <row r="2132" spans="1:41" x14ac:dyDescent="0.25">
      <c r="A2132" s="72">
        <v>28533</v>
      </c>
      <c r="B2132" s="70"/>
      <c r="C2132" s="70"/>
      <c r="D2132" s="70"/>
      <c r="E2132" s="70"/>
      <c r="F2132" s="70"/>
      <c r="G2132" s="70"/>
      <c r="H2132" s="70"/>
      <c r="I2132" s="70"/>
      <c r="J2132" s="70"/>
      <c r="K2132" s="70"/>
      <c r="L2132" s="70"/>
      <c r="M2132" s="70"/>
      <c r="N2132" s="70"/>
      <c r="O2132" s="70"/>
      <c r="P2132" s="70"/>
      <c r="Q2132" s="70"/>
      <c r="R2132" s="70"/>
      <c r="S2132" s="70"/>
      <c r="T2132" s="70"/>
      <c r="U2132" s="70"/>
      <c r="V2132" s="70"/>
      <c r="W2132" s="70"/>
      <c r="X2132" s="70"/>
      <c r="Y2132" s="70"/>
      <c r="Z2132" s="70"/>
      <c r="AA2132" s="70"/>
      <c r="AB2132" s="70"/>
      <c r="AC2132" s="70"/>
      <c r="AD2132" s="70"/>
      <c r="AE2132" s="70"/>
      <c r="AF2132" s="70"/>
      <c r="AG2132" s="70"/>
      <c r="AH2132" s="70"/>
      <c r="AI2132" s="70"/>
      <c r="AJ2132" s="70">
        <v>6772</v>
      </c>
      <c r="AK2132" s="70">
        <v>6146.5213020000001</v>
      </c>
      <c r="AL2132" s="70"/>
      <c r="AM2132" s="70"/>
      <c r="AN2132" s="70">
        <v>6772</v>
      </c>
      <c r="AO2132" s="70">
        <v>6146.5213020000001</v>
      </c>
    </row>
    <row r="2133" spans="1:41" x14ac:dyDescent="0.25">
      <c r="A2133" s="72">
        <v>28534</v>
      </c>
      <c r="B2133" s="70"/>
      <c r="C2133" s="70"/>
      <c r="D2133" s="70"/>
      <c r="E2133" s="70"/>
      <c r="F2133" s="70"/>
      <c r="G2133" s="70"/>
      <c r="H2133" s="70"/>
      <c r="I2133" s="70"/>
      <c r="J2133" s="70"/>
      <c r="K2133" s="70"/>
      <c r="L2133" s="70"/>
      <c r="M2133" s="70"/>
      <c r="N2133" s="70"/>
      <c r="O2133" s="70"/>
      <c r="P2133" s="70"/>
      <c r="Q2133" s="70"/>
      <c r="R2133" s="70"/>
      <c r="S2133" s="70"/>
      <c r="T2133" s="70"/>
      <c r="U2133" s="70"/>
      <c r="V2133" s="70"/>
      <c r="W2133" s="70"/>
      <c r="X2133" s="70">
        <v>57358</v>
      </c>
      <c r="Y2133" s="70">
        <v>53578.282714000008</v>
      </c>
      <c r="Z2133" s="70"/>
      <c r="AA2133" s="70"/>
      <c r="AB2133" s="70"/>
      <c r="AC2133" s="70"/>
      <c r="AD2133" s="70"/>
      <c r="AE2133" s="70"/>
      <c r="AF2133" s="70"/>
      <c r="AG2133" s="70"/>
      <c r="AH2133" s="70"/>
      <c r="AI2133" s="70"/>
      <c r="AJ2133" s="70"/>
      <c r="AK2133" s="70"/>
      <c r="AL2133" s="70"/>
      <c r="AM2133" s="70"/>
      <c r="AN2133" s="70">
        <v>57358</v>
      </c>
      <c r="AO2133" s="70">
        <v>53578.282714000008</v>
      </c>
    </row>
    <row r="2134" spans="1:41" x14ac:dyDescent="0.25">
      <c r="A2134" s="72">
        <v>28535</v>
      </c>
      <c r="B2134" s="70"/>
      <c r="C2134" s="70"/>
      <c r="D2134" s="70"/>
      <c r="E2134" s="70"/>
      <c r="F2134" s="70"/>
      <c r="G2134" s="70"/>
      <c r="H2134" s="70"/>
      <c r="I2134" s="70"/>
      <c r="J2134" s="70"/>
      <c r="K2134" s="70"/>
      <c r="L2134" s="70"/>
      <c r="M2134" s="70"/>
      <c r="N2134" s="70"/>
      <c r="O2134" s="70"/>
      <c r="P2134" s="70"/>
      <c r="Q2134" s="70"/>
      <c r="R2134" s="70"/>
      <c r="S2134" s="70"/>
      <c r="T2134" s="70"/>
      <c r="U2134" s="70"/>
      <c r="V2134" s="70"/>
      <c r="W2134" s="70"/>
      <c r="X2134" s="70">
        <v>55866</v>
      </c>
      <c r="Y2134" s="70">
        <v>54338.020019000003</v>
      </c>
      <c r="Z2134" s="70"/>
      <c r="AA2134" s="70"/>
      <c r="AB2134" s="70"/>
      <c r="AC2134" s="70"/>
      <c r="AD2134" s="70"/>
      <c r="AE2134" s="70"/>
      <c r="AF2134" s="70"/>
      <c r="AG2134" s="70"/>
      <c r="AH2134" s="70"/>
      <c r="AI2134" s="70"/>
      <c r="AJ2134" s="70"/>
      <c r="AK2134" s="70"/>
      <c r="AL2134" s="70"/>
      <c r="AM2134" s="70"/>
      <c r="AN2134" s="70">
        <v>55866</v>
      </c>
      <c r="AO2134" s="70">
        <v>54338.020019000003</v>
      </c>
    </row>
    <row r="2135" spans="1:41" x14ac:dyDescent="0.25">
      <c r="A2135" s="72">
        <v>28536</v>
      </c>
      <c r="B2135" s="70"/>
      <c r="C2135" s="70"/>
      <c r="D2135" s="70"/>
      <c r="E2135" s="70"/>
      <c r="F2135" s="70"/>
      <c r="G2135" s="70"/>
      <c r="H2135" s="70"/>
      <c r="I2135" s="70"/>
      <c r="J2135" s="70"/>
      <c r="K2135" s="70"/>
      <c r="L2135" s="70"/>
      <c r="M2135" s="70"/>
      <c r="N2135" s="70"/>
      <c r="O2135" s="70"/>
      <c r="P2135" s="70"/>
      <c r="Q2135" s="70"/>
      <c r="R2135" s="70"/>
      <c r="S2135" s="70"/>
      <c r="T2135" s="70"/>
      <c r="U2135" s="70"/>
      <c r="V2135" s="70"/>
      <c r="W2135" s="70"/>
      <c r="X2135" s="70">
        <v>6661</v>
      </c>
      <c r="Y2135" s="70">
        <v>5028.9466560000001</v>
      </c>
      <c r="Z2135" s="70"/>
      <c r="AA2135" s="70"/>
      <c r="AB2135" s="70"/>
      <c r="AC2135" s="70"/>
      <c r="AD2135" s="70"/>
      <c r="AE2135" s="70"/>
      <c r="AF2135" s="70"/>
      <c r="AG2135" s="70"/>
      <c r="AH2135" s="70"/>
      <c r="AI2135" s="70"/>
      <c r="AJ2135" s="70"/>
      <c r="AK2135" s="70"/>
      <c r="AL2135" s="70"/>
      <c r="AM2135" s="70"/>
      <c r="AN2135" s="70">
        <v>6661</v>
      </c>
      <c r="AO2135" s="70">
        <v>5028.9466560000001</v>
      </c>
    </row>
    <row r="2136" spans="1:41" x14ac:dyDescent="0.25">
      <c r="A2136" s="72">
        <v>28537</v>
      </c>
      <c r="B2136" s="70"/>
      <c r="C2136" s="70"/>
      <c r="D2136" s="70"/>
      <c r="E2136" s="70"/>
      <c r="F2136" s="70"/>
      <c r="G2136" s="70"/>
      <c r="H2136" s="70"/>
      <c r="I2136" s="70"/>
      <c r="J2136" s="70"/>
      <c r="K2136" s="70"/>
      <c r="L2136" s="70"/>
      <c r="M2136" s="70"/>
      <c r="N2136" s="70"/>
      <c r="O2136" s="70"/>
      <c r="P2136" s="70"/>
      <c r="Q2136" s="70"/>
      <c r="R2136" s="70"/>
      <c r="S2136" s="70"/>
      <c r="T2136" s="70"/>
      <c r="U2136" s="70"/>
      <c r="V2136" s="70"/>
      <c r="W2136" s="70"/>
      <c r="X2136" s="70">
        <v>5331</v>
      </c>
      <c r="Y2136" s="70">
        <v>4116.5433110000004</v>
      </c>
      <c r="Z2136" s="70"/>
      <c r="AA2136" s="70"/>
      <c r="AB2136" s="70"/>
      <c r="AC2136" s="70"/>
      <c r="AD2136" s="70"/>
      <c r="AE2136" s="70"/>
      <c r="AF2136" s="70"/>
      <c r="AG2136" s="70"/>
      <c r="AH2136" s="70"/>
      <c r="AI2136" s="70"/>
      <c r="AJ2136" s="70"/>
      <c r="AK2136" s="70"/>
      <c r="AL2136" s="70"/>
      <c r="AM2136" s="70"/>
      <c r="AN2136" s="70">
        <v>5331</v>
      </c>
      <c r="AO2136" s="70">
        <v>4116.5433110000004</v>
      </c>
    </row>
    <row r="2137" spans="1:41" x14ac:dyDescent="0.25">
      <c r="A2137" s="72">
        <v>28538</v>
      </c>
      <c r="B2137" s="70"/>
      <c r="C2137" s="70"/>
      <c r="D2137" s="70"/>
      <c r="E2137" s="70"/>
      <c r="F2137" s="70"/>
      <c r="G2137" s="70"/>
      <c r="H2137" s="70"/>
      <c r="I2137" s="70"/>
      <c r="J2137" s="70"/>
      <c r="K2137" s="70"/>
      <c r="L2137" s="70"/>
      <c r="M2137" s="70"/>
      <c r="N2137" s="70"/>
      <c r="O2137" s="70"/>
      <c r="P2137" s="70"/>
      <c r="Q2137" s="70"/>
      <c r="R2137" s="70"/>
      <c r="S2137" s="70"/>
      <c r="T2137" s="70"/>
      <c r="U2137" s="70"/>
      <c r="V2137" s="70"/>
      <c r="W2137" s="70"/>
      <c r="X2137" s="70">
        <v>9863</v>
      </c>
      <c r="Y2137" s="70">
        <v>7512.9480910000002</v>
      </c>
      <c r="Z2137" s="70"/>
      <c r="AA2137" s="70"/>
      <c r="AB2137" s="70"/>
      <c r="AC2137" s="70"/>
      <c r="AD2137" s="70"/>
      <c r="AE2137" s="70"/>
      <c r="AF2137" s="70"/>
      <c r="AG2137" s="70"/>
      <c r="AH2137" s="70"/>
      <c r="AI2137" s="70"/>
      <c r="AJ2137" s="70"/>
      <c r="AK2137" s="70"/>
      <c r="AL2137" s="70"/>
      <c r="AM2137" s="70"/>
      <c r="AN2137" s="70">
        <v>9863</v>
      </c>
      <c r="AO2137" s="70">
        <v>7512.9480910000002</v>
      </c>
    </row>
    <row r="2138" spans="1:41" x14ac:dyDescent="0.25">
      <c r="A2138" s="72">
        <v>28539</v>
      </c>
      <c r="B2138" s="70"/>
      <c r="C2138" s="70"/>
      <c r="D2138" s="70"/>
      <c r="E2138" s="70"/>
      <c r="F2138" s="70"/>
      <c r="G2138" s="70"/>
      <c r="H2138" s="70"/>
      <c r="I2138" s="70"/>
      <c r="J2138" s="70"/>
      <c r="K2138" s="70"/>
      <c r="L2138" s="70"/>
      <c r="M2138" s="70"/>
      <c r="N2138" s="70"/>
      <c r="O2138" s="70"/>
      <c r="P2138" s="70"/>
      <c r="Q2138" s="70"/>
      <c r="R2138" s="70"/>
      <c r="S2138" s="70"/>
      <c r="T2138" s="70"/>
      <c r="U2138" s="70"/>
      <c r="V2138" s="70"/>
      <c r="W2138" s="70"/>
      <c r="X2138" s="70">
        <v>9849</v>
      </c>
      <c r="Y2138" s="70">
        <v>6654.6758410000002</v>
      </c>
      <c r="Z2138" s="70"/>
      <c r="AA2138" s="70"/>
      <c r="AB2138" s="70"/>
      <c r="AC2138" s="70"/>
      <c r="AD2138" s="70"/>
      <c r="AE2138" s="70"/>
      <c r="AF2138" s="70"/>
      <c r="AG2138" s="70"/>
      <c r="AH2138" s="70"/>
      <c r="AI2138" s="70"/>
      <c r="AJ2138" s="70"/>
      <c r="AK2138" s="70"/>
      <c r="AL2138" s="70"/>
      <c r="AM2138" s="70"/>
      <c r="AN2138" s="70">
        <v>9849</v>
      </c>
      <c r="AO2138" s="70">
        <v>6654.6758410000002</v>
      </c>
    </row>
    <row r="2139" spans="1:41" x14ac:dyDescent="0.25">
      <c r="A2139" s="72">
        <v>28540</v>
      </c>
      <c r="B2139" s="70"/>
      <c r="C2139" s="70"/>
      <c r="D2139" s="70"/>
      <c r="E2139" s="70"/>
      <c r="F2139" s="70"/>
      <c r="G2139" s="70"/>
      <c r="H2139" s="70"/>
      <c r="I2139" s="70"/>
      <c r="J2139" s="70"/>
      <c r="K2139" s="70"/>
      <c r="L2139" s="70"/>
      <c r="M2139" s="70"/>
      <c r="N2139" s="70"/>
      <c r="O2139" s="70"/>
      <c r="P2139" s="70"/>
      <c r="Q2139" s="70"/>
      <c r="R2139" s="70"/>
      <c r="S2139" s="70"/>
      <c r="T2139" s="70"/>
      <c r="U2139" s="70"/>
      <c r="V2139" s="70"/>
      <c r="W2139" s="70"/>
      <c r="X2139" s="70">
        <v>55363</v>
      </c>
      <c r="Y2139" s="70">
        <v>51952.552979</v>
      </c>
      <c r="Z2139" s="70"/>
      <c r="AA2139" s="70"/>
      <c r="AB2139" s="70"/>
      <c r="AC2139" s="70"/>
      <c r="AD2139" s="70"/>
      <c r="AE2139" s="70"/>
      <c r="AF2139" s="70"/>
      <c r="AG2139" s="70"/>
      <c r="AH2139" s="70"/>
      <c r="AI2139" s="70"/>
      <c r="AJ2139" s="70"/>
      <c r="AK2139" s="70"/>
      <c r="AL2139" s="70"/>
      <c r="AM2139" s="70"/>
      <c r="AN2139" s="70">
        <v>55363</v>
      </c>
      <c r="AO2139" s="70">
        <v>51952.552979</v>
      </c>
    </row>
    <row r="2140" spans="1:41" x14ac:dyDescent="0.25">
      <c r="A2140" s="72">
        <v>28544</v>
      </c>
      <c r="B2140" s="70"/>
      <c r="C2140" s="70"/>
      <c r="D2140" s="70"/>
      <c r="E2140" s="70"/>
      <c r="F2140" s="70"/>
      <c r="G2140" s="70"/>
      <c r="H2140" s="70"/>
      <c r="I2140" s="70"/>
      <c r="J2140" s="70"/>
      <c r="K2140" s="70"/>
      <c r="L2140" s="70"/>
      <c r="M2140" s="70"/>
      <c r="N2140" s="70"/>
      <c r="O2140" s="70"/>
      <c r="P2140" s="70"/>
      <c r="Q2140" s="70"/>
      <c r="R2140" s="70"/>
      <c r="S2140" s="70"/>
      <c r="T2140" s="70"/>
      <c r="U2140" s="70"/>
      <c r="V2140" s="70"/>
      <c r="W2140" s="70"/>
      <c r="X2140" s="70">
        <v>9636</v>
      </c>
      <c r="Y2140" s="70">
        <v>5193.2725379999993</v>
      </c>
      <c r="Z2140" s="70"/>
      <c r="AA2140" s="70"/>
      <c r="AB2140" s="70"/>
      <c r="AC2140" s="70"/>
      <c r="AD2140" s="70"/>
      <c r="AE2140" s="70"/>
      <c r="AF2140" s="70"/>
      <c r="AG2140" s="70"/>
      <c r="AH2140" s="70"/>
      <c r="AI2140" s="70"/>
      <c r="AJ2140" s="70"/>
      <c r="AK2140" s="70"/>
      <c r="AL2140" s="70"/>
      <c r="AM2140" s="70"/>
      <c r="AN2140" s="70">
        <v>9636</v>
      </c>
      <c r="AO2140" s="70">
        <v>5193.2725379999993</v>
      </c>
    </row>
    <row r="2141" spans="1:41" x14ac:dyDescent="0.25">
      <c r="A2141" s="72">
        <v>28548</v>
      </c>
      <c r="B2141" s="70">
        <v>6766</v>
      </c>
      <c r="C2141" s="70">
        <v>6678.9286810000012</v>
      </c>
      <c r="D2141" s="70"/>
      <c r="E2141" s="70"/>
      <c r="F2141" s="70"/>
      <c r="G2141" s="70"/>
      <c r="H2141" s="70"/>
      <c r="I2141" s="70"/>
      <c r="J2141" s="70"/>
      <c r="K2141" s="70"/>
      <c r="L2141" s="70"/>
      <c r="M2141" s="70"/>
      <c r="N2141" s="70"/>
      <c r="O2141" s="70"/>
      <c r="P2141" s="70"/>
      <c r="Q2141" s="70"/>
      <c r="R2141" s="70"/>
      <c r="S2141" s="70"/>
      <c r="T2141" s="70"/>
      <c r="U2141" s="70"/>
      <c r="V2141" s="70"/>
      <c r="W2141" s="70"/>
      <c r="X2141" s="70"/>
      <c r="Y2141" s="70"/>
      <c r="Z2141" s="70"/>
      <c r="AA2141" s="70"/>
      <c r="AB2141" s="70"/>
      <c r="AC2141" s="70"/>
      <c r="AD2141" s="70"/>
      <c r="AE2141" s="70"/>
      <c r="AF2141" s="70"/>
      <c r="AG2141" s="70"/>
      <c r="AH2141" s="70"/>
      <c r="AI2141" s="70"/>
      <c r="AJ2141" s="70"/>
      <c r="AK2141" s="70"/>
      <c r="AL2141" s="70"/>
      <c r="AM2141" s="70"/>
      <c r="AN2141" s="70">
        <v>6766</v>
      </c>
      <c r="AO2141" s="70">
        <v>6678.9286810000012</v>
      </c>
    </row>
    <row r="2142" spans="1:41" x14ac:dyDescent="0.25">
      <c r="A2142" s="72">
        <v>28550</v>
      </c>
      <c r="B2142" s="70">
        <v>2565</v>
      </c>
      <c r="C2142" s="70">
        <v>3348.7659769999996</v>
      </c>
      <c r="D2142" s="70"/>
      <c r="E2142" s="70"/>
      <c r="F2142" s="70"/>
      <c r="G2142" s="70"/>
      <c r="H2142" s="70"/>
      <c r="I2142" s="70"/>
      <c r="J2142" s="70"/>
      <c r="K2142" s="70"/>
      <c r="L2142" s="70"/>
      <c r="M2142" s="70"/>
      <c r="N2142" s="70"/>
      <c r="O2142" s="70"/>
      <c r="P2142" s="70"/>
      <c r="Q2142" s="70"/>
      <c r="R2142" s="70"/>
      <c r="S2142" s="70"/>
      <c r="T2142" s="70"/>
      <c r="U2142" s="70"/>
      <c r="V2142" s="70"/>
      <c r="W2142" s="70"/>
      <c r="X2142" s="70"/>
      <c r="Y2142" s="70"/>
      <c r="Z2142" s="70"/>
      <c r="AA2142" s="70"/>
      <c r="AB2142" s="70"/>
      <c r="AC2142" s="70"/>
      <c r="AD2142" s="70"/>
      <c r="AE2142" s="70"/>
      <c r="AF2142" s="70"/>
      <c r="AG2142" s="70"/>
      <c r="AH2142" s="70"/>
      <c r="AI2142" s="70"/>
      <c r="AJ2142" s="70"/>
      <c r="AK2142" s="70"/>
      <c r="AL2142" s="70"/>
      <c r="AM2142" s="70"/>
      <c r="AN2142" s="70">
        <v>2565</v>
      </c>
      <c r="AO2142" s="70">
        <v>3348.7659769999996</v>
      </c>
    </row>
    <row r="2143" spans="1:41" x14ac:dyDescent="0.25">
      <c r="A2143" s="72">
        <v>28554</v>
      </c>
      <c r="B2143" s="70">
        <v>3272</v>
      </c>
      <c r="C2143" s="70">
        <v>2461.6707919999999</v>
      </c>
      <c r="D2143" s="70"/>
      <c r="E2143" s="70"/>
      <c r="F2143" s="70"/>
      <c r="G2143" s="70"/>
      <c r="H2143" s="70"/>
      <c r="I2143" s="70"/>
      <c r="J2143" s="70"/>
      <c r="K2143" s="70"/>
      <c r="L2143" s="70"/>
      <c r="M2143" s="70"/>
      <c r="N2143" s="70"/>
      <c r="O2143" s="70"/>
      <c r="P2143" s="70"/>
      <c r="Q2143" s="70"/>
      <c r="R2143" s="70"/>
      <c r="S2143" s="70"/>
      <c r="T2143" s="70"/>
      <c r="U2143" s="70"/>
      <c r="V2143" s="70"/>
      <c r="W2143" s="70"/>
      <c r="X2143" s="70"/>
      <c r="Y2143" s="70"/>
      <c r="Z2143" s="70"/>
      <c r="AA2143" s="70"/>
      <c r="AB2143" s="70"/>
      <c r="AC2143" s="70"/>
      <c r="AD2143" s="70"/>
      <c r="AE2143" s="70"/>
      <c r="AF2143" s="70"/>
      <c r="AG2143" s="70"/>
      <c r="AH2143" s="70"/>
      <c r="AI2143" s="70"/>
      <c r="AJ2143" s="70"/>
      <c r="AK2143" s="70"/>
      <c r="AL2143" s="70"/>
      <c r="AM2143" s="70"/>
      <c r="AN2143" s="70">
        <v>3272</v>
      </c>
      <c r="AO2143" s="70">
        <v>2461.6707919999999</v>
      </c>
    </row>
    <row r="2144" spans="1:41" x14ac:dyDescent="0.25">
      <c r="A2144" s="72">
        <v>28569</v>
      </c>
      <c r="B2144" s="70"/>
      <c r="C2144" s="70"/>
      <c r="D2144" s="70"/>
      <c r="E2144" s="70"/>
      <c r="F2144" s="70"/>
      <c r="G2144" s="70"/>
      <c r="H2144" s="70"/>
      <c r="I2144" s="70"/>
      <c r="J2144" s="70"/>
      <c r="K2144" s="70"/>
      <c r="L2144" s="70"/>
      <c r="M2144" s="70"/>
      <c r="N2144" s="70"/>
      <c r="O2144" s="70"/>
      <c r="P2144" s="70"/>
      <c r="Q2144" s="70"/>
      <c r="R2144" s="70"/>
      <c r="S2144" s="70"/>
      <c r="T2144" s="70"/>
      <c r="U2144" s="70"/>
      <c r="V2144" s="70"/>
      <c r="W2144" s="70"/>
      <c r="X2144" s="70"/>
      <c r="Y2144" s="70"/>
      <c r="Z2144" s="70"/>
      <c r="AA2144" s="70"/>
      <c r="AB2144" s="70"/>
      <c r="AC2144" s="70"/>
      <c r="AD2144" s="70"/>
      <c r="AE2144" s="70"/>
      <c r="AF2144" s="70"/>
      <c r="AG2144" s="70"/>
      <c r="AH2144" s="70"/>
      <c r="AI2144" s="70"/>
      <c r="AJ2144" s="70"/>
      <c r="AK2144" s="70"/>
      <c r="AL2144" s="70">
        <v>73264</v>
      </c>
      <c r="AM2144" s="70">
        <v>59943.415040000007</v>
      </c>
      <c r="AN2144" s="70">
        <v>73264</v>
      </c>
      <c r="AO2144" s="70">
        <v>59943.415040000007</v>
      </c>
    </row>
    <row r="2145" spans="1:41" x14ac:dyDescent="0.25">
      <c r="A2145" s="72">
        <v>28570</v>
      </c>
      <c r="B2145" s="70"/>
      <c r="C2145" s="70"/>
      <c r="D2145" s="70"/>
      <c r="E2145" s="70"/>
      <c r="F2145" s="70"/>
      <c r="G2145" s="70"/>
      <c r="H2145" s="70"/>
      <c r="I2145" s="70"/>
      <c r="J2145" s="70"/>
      <c r="K2145" s="70"/>
      <c r="L2145" s="70"/>
      <c r="M2145" s="70"/>
      <c r="N2145" s="70">
        <v>8332</v>
      </c>
      <c r="O2145" s="70">
        <v>4588.8899240000001</v>
      </c>
      <c r="P2145" s="70"/>
      <c r="Q2145" s="70"/>
      <c r="R2145" s="70"/>
      <c r="S2145" s="70"/>
      <c r="T2145" s="70"/>
      <c r="U2145" s="70"/>
      <c r="V2145" s="70"/>
      <c r="W2145" s="70"/>
      <c r="X2145" s="70"/>
      <c r="Y2145" s="70"/>
      <c r="Z2145" s="70"/>
      <c r="AA2145" s="70"/>
      <c r="AB2145" s="70"/>
      <c r="AC2145" s="70"/>
      <c r="AD2145" s="70"/>
      <c r="AE2145" s="70"/>
      <c r="AF2145" s="70"/>
      <c r="AG2145" s="70"/>
      <c r="AH2145" s="70"/>
      <c r="AI2145" s="70"/>
      <c r="AJ2145" s="70"/>
      <c r="AK2145" s="70"/>
      <c r="AL2145" s="70"/>
      <c r="AM2145" s="70"/>
      <c r="AN2145" s="70">
        <v>8332</v>
      </c>
      <c r="AO2145" s="70">
        <v>4588.8899240000001</v>
      </c>
    </row>
    <row r="2146" spans="1:41" x14ac:dyDescent="0.25">
      <c r="A2146" s="72">
        <v>28583</v>
      </c>
      <c r="B2146" s="70"/>
      <c r="C2146" s="70"/>
      <c r="D2146" s="70"/>
      <c r="E2146" s="70"/>
      <c r="F2146" s="70"/>
      <c r="G2146" s="70"/>
      <c r="H2146" s="70"/>
      <c r="I2146" s="70"/>
      <c r="J2146" s="70"/>
      <c r="K2146" s="70"/>
      <c r="L2146" s="70"/>
      <c r="M2146" s="70"/>
      <c r="N2146" s="70"/>
      <c r="O2146" s="70"/>
      <c r="P2146" s="70"/>
      <c r="Q2146" s="70"/>
      <c r="R2146" s="70"/>
      <c r="S2146" s="70"/>
      <c r="T2146" s="70"/>
      <c r="U2146" s="70"/>
      <c r="V2146" s="70"/>
      <c r="W2146" s="70"/>
      <c r="X2146" s="70"/>
      <c r="Y2146" s="70"/>
      <c r="Z2146" s="70"/>
      <c r="AA2146" s="70"/>
      <c r="AB2146" s="70"/>
      <c r="AC2146" s="70"/>
      <c r="AD2146" s="70">
        <v>6824</v>
      </c>
      <c r="AE2146" s="70">
        <v>8517.9220889999997</v>
      </c>
      <c r="AF2146" s="70"/>
      <c r="AG2146" s="70"/>
      <c r="AH2146" s="70"/>
      <c r="AI2146" s="70"/>
      <c r="AJ2146" s="70"/>
      <c r="AK2146" s="70"/>
      <c r="AL2146" s="70"/>
      <c r="AM2146" s="70"/>
      <c r="AN2146" s="70">
        <v>6824</v>
      </c>
      <c r="AO2146" s="70">
        <v>8517.9220889999997</v>
      </c>
    </row>
    <row r="2147" spans="1:41" x14ac:dyDescent="0.25">
      <c r="A2147" s="72">
        <v>28587</v>
      </c>
      <c r="B2147" s="70"/>
      <c r="C2147" s="70"/>
      <c r="D2147" s="70"/>
      <c r="E2147" s="70"/>
      <c r="F2147" s="70"/>
      <c r="G2147" s="70"/>
      <c r="H2147" s="70"/>
      <c r="I2147" s="70"/>
      <c r="J2147" s="70"/>
      <c r="K2147" s="70"/>
      <c r="L2147" s="70"/>
      <c r="M2147" s="70"/>
      <c r="N2147" s="70">
        <v>94388</v>
      </c>
      <c r="O2147" s="70">
        <v>103381.331055</v>
      </c>
      <c r="P2147" s="70"/>
      <c r="Q2147" s="70"/>
      <c r="R2147" s="70"/>
      <c r="S2147" s="70"/>
      <c r="T2147" s="70"/>
      <c r="U2147" s="70"/>
      <c r="V2147" s="70"/>
      <c r="W2147" s="70"/>
      <c r="X2147" s="70"/>
      <c r="Y2147" s="70"/>
      <c r="Z2147" s="70"/>
      <c r="AA2147" s="70"/>
      <c r="AB2147" s="70"/>
      <c r="AC2147" s="70"/>
      <c r="AD2147" s="70"/>
      <c r="AE2147" s="70"/>
      <c r="AF2147" s="70"/>
      <c r="AG2147" s="70"/>
      <c r="AH2147" s="70"/>
      <c r="AI2147" s="70"/>
      <c r="AJ2147" s="70"/>
      <c r="AK2147" s="70"/>
      <c r="AL2147" s="70"/>
      <c r="AM2147" s="70"/>
      <c r="AN2147" s="70">
        <v>94388</v>
      </c>
      <c r="AO2147" s="70">
        <v>103381.331055</v>
      </c>
    </row>
    <row r="2148" spans="1:41" x14ac:dyDescent="0.25">
      <c r="A2148" s="72">
        <v>28588</v>
      </c>
      <c r="B2148" s="70"/>
      <c r="C2148" s="70"/>
      <c r="D2148" s="70"/>
      <c r="E2148" s="70"/>
      <c r="F2148" s="70"/>
      <c r="G2148" s="70"/>
      <c r="H2148" s="70"/>
      <c r="I2148" s="70"/>
      <c r="J2148" s="70"/>
      <c r="K2148" s="70"/>
      <c r="L2148" s="70"/>
      <c r="M2148" s="70"/>
      <c r="N2148" s="70">
        <v>100208</v>
      </c>
      <c r="O2148" s="70">
        <v>93934.854003</v>
      </c>
      <c r="P2148" s="70"/>
      <c r="Q2148" s="70"/>
      <c r="R2148" s="70"/>
      <c r="S2148" s="70"/>
      <c r="T2148" s="70"/>
      <c r="U2148" s="70"/>
      <c r="V2148" s="70"/>
      <c r="W2148" s="70"/>
      <c r="X2148" s="70"/>
      <c r="Y2148" s="70"/>
      <c r="Z2148" s="70"/>
      <c r="AA2148" s="70"/>
      <c r="AB2148" s="70"/>
      <c r="AC2148" s="70"/>
      <c r="AD2148" s="70"/>
      <c r="AE2148" s="70"/>
      <c r="AF2148" s="70"/>
      <c r="AG2148" s="70"/>
      <c r="AH2148" s="70"/>
      <c r="AI2148" s="70"/>
      <c r="AJ2148" s="70"/>
      <c r="AK2148" s="70"/>
      <c r="AL2148" s="70"/>
      <c r="AM2148" s="70"/>
      <c r="AN2148" s="70">
        <v>100208</v>
      </c>
      <c r="AO2148" s="70">
        <v>93934.854003</v>
      </c>
    </row>
    <row r="2149" spans="1:41" x14ac:dyDescent="0.25">
      <c r="A2149" s="72">
        <v>28590</v>
      </c>
      <c r="B2149" s="70"/>
      <c r="C2149" s="70"/>
      <c r="D2149" s="70"/>
      <c r="E2149" s="70"/>
      <c r="F2149" s="70"/>
      <c r="G2149" s="70"/>
      <c r="H2149" s="70"/>
      <c r="I2149" s="70"/>
      <c r="J2149" s="70"/>
      <c r="K2149" s="70"/>
      <c r="L2149" s="70"/>
      <c r="M2149" s="70"/>
      <c r="N2149" s="70">
        <v>5518</v>
      </c>
      <c r="O2149" s="70">
        <v>5019.187316999999</v>
      </c>
      <c r="P2149" s="70"/>
      <c r="Q2149" s="70"/>
      <c r="R2149" s="70"/>
      <c r="S2149" s="70"/>
      <c r="T2149" s="70"/>
      <c r="U2149" s="70"/>
      <c r="V2149" s="70"/>
      <c r="W2149" s="70"/>
      <c r="X2149" s="70"/>
      <c r="Y2149" s="70"/>
      <c r="Z2149" s="70"/>
      <c r="AA2149" s="70"/>
      <c r="AB2149" s="70"/>
      <c r="AC2149" s="70"/>
      <c r="AD2149" s="70"/>
      <c r="AE2149" s="70"/>
      <c r="AF2149" s="70"/>
      <c r="AG2149" s="70"/>
      <c r="AH2149" s="70"/>
      <c r="AI2149" s="70"/>
      <c r="AJ2149" s="70"/>
      <c r="AK2149" s="70"/>
      <c r="AL2149" s="70"/>
      <c r="AM2149" s="70"/>
      <c r="AN2149" s="70">
        <v>5518</v>
      </c>
      <c r="AO2149" s="70">
        <v>5019.187316999999</v>
      </c>
    </row>
    <row r="2150" spans="1:41" x14ac:dyDescent="0.25">
      <c r="A2150" s="72">
        <v>28591</v>
      </c>
      <c r="B2150" s="70"/>
      <c r="C2150" s="70"/>
      <c r="D2150" s="70"/>
      <c r="E2150" s="70"/>
      <c r="F2150" s="70"/>
      <c r="G2150" s="70"/>
      <c r="H2150" s="70"/>
      <c r="I2150" s="70"/>
      <c r="J2150" s="70"/>
      <c r="K2150" s="70"/>
      <c r="L2150" s="70"/>
      <c r="M2150" s="70"/>
      <c r="N2150" s="70">
        <v>7353</v>
      </c>
      <c r="O2150" s="70">
        <v>6574.0712129999993</v>
      </c>
      <c r="P2150" s="70"/>
      <c r="Q2150" s="70"/>
      <c r="R2150" s="70"/>
      <c r="S2150" s="70"/>
      <c r="T2150" s="70"/>
      <c r="U2150" s="70"/>
      <c r="V2150" s="70"/>
      <c r="W2150" s="70"/>
      <c r="X2150" s="70"/>
      <c r="Y2150" s="70"/>
      <c r="Z2150" s="70"/>
      <c r="AA2150" s="70"/>
      <c r="AB2150" s="70"/>
      <c r="AC2150" s="70"/>
      <c r="AD2150" s="70"/>
      <c r="AE2150" s="70"/>
      <c r="AF2150" s="70"/>
      <c r="AG2150" s="70"/>
      <c r="AH2150" s="70"/>
      <c r="AI2150" s="70"/>
      <c r="AJ2150" s="70"/>
      <c r="AK2150" s="70"/>
      <c r="AL2150" s="70"/>
      <c r="AM2150" s="70"/>
      <c r="AN2150" s="70">
        <v>7353</v>
      </c>
      <c r="AO2150" s="70">
        <v>6574.0712129999993</v>
      </c>
    </row>
    <row r="2151" spans="1:41" x14ac:dyDescent="0.25">
      <c r="A2151" s="72">
        <v>28604</v>
      </c>
      <c r="B2151" s="70"/>
      <c r="C2151" s="70"/>
      <c r="D2151" s="70"/>
      <c r="E2151" s="70"/>
      <c r="F2151" s="70"/>
      <c r="G2151" s="70"/>
      <c r="H2151" s="70"/>
      <c r="I2151" s="70"/>
      <c r="J2151" s="70"/>
      <c r="K2151" s="70"/>
      <c r="L2151" s="70"/>
      <c r="M2151" s="70"/>
      <c r="N2151" s="70"/>
      <c r="O2151" s="70"/>
      <c r="P2151" s="70"/>
      <c r="Q2151" s="70"/>
      <c r="R2151" s="70">
        <v>2716</v>
      </c>
      <c r="S2151" s="70">
        <v>3338.4772719999996</v>
      </c>
      <c r="T2151" s="70"/>
      <c r="U2151" s="70"/>
      <c r="V2151" s="70"/>
      <c r="W2151" s="70"/>
      <c r="X2151" s="70"/>
      <c r="Y2151" s="70"/>
      <c r="Z2151" s="70"/>
      <c r="AA2151" s="70"/>
      <c r="AB2151" s="70"/>
      <c r="AC2151" s="70"/>
      <c r="AD2151" s="70"/>
      <c r="AE2151" s="70"/>
      <c r="AF2151" s="70"/>
      <c r="AG2151" s="70"/>
      <c r="AH2151" s="70"/>
      <c r="AI2151" s="70"/>
      <c r="AJ2151" s="70"/>
      <c r="AK2151" s="70"/>
      <c r="AL2151" s="70"/>
      <c r="AM2151" s="70"/>
      <c r="AN2151" s="70">
        <v>2716</v>
      </c>
      <c r="AO2151" s="70">
        <v>3338.4772719999996</v>
      </c>
    </row>
    <row r="2152" spans="1:41" x14ac:dyDescent="0.25">
      <c r="A2152" s="72">
        <v>28623</v>
      </c>
      <c r="B2152" s="70"/>
      <c r="C2152" s="70"/>
      <c r="D2152" s="70"/>
      <c r="E2152" s="70"/>
      <c r="F2152" s="70"/>
      <c r="G2152" s="70"/>
      <c r="H2152" s="70"/>
      <c r="I2152" s="70"/>
      <c r="J2152" s="70"/>
      <c r="K2152" s="70"/>
      <c r="L2152" s="70"/>
      <c r="M2152" s="70"/>
      <c r="N2152" s="70"/>
      <c r="O2152" s="70"/>
      <c r="P2152" s="70"/>
      <c r="Q2152" s="70"/>
      <c r="R2152" s="70"/>
      <c r="S2152" s="70"/>
      <c r="T2152" s="70"/>
      <c r="U2152" s="70"/>
      <c r="V2152" s="70"/>
      <c r="W2152" s="70"/>
      <c r="X2152" s="70"/>
      <c r="Y2152" s="70"/>
      <c r="Z2152" s="70"/>
      <c r="AA2152" s="70"/>
      <c r="AB2152" s="70"/>
      <c r="AC2152" s="70"/>
      <c r="AD2152" s="70"/>
      <c r="AE2152" s="70"/>
      <c r="AF2152" s="70"/>
      <c r="AG2152" s="70"/>
      <c r="AH2152" s="70"/>
      <c r="AI2152" s="70"/>
      <c r="AJ2152" s="70"/>
      <c r="AK2152" s="70"/>
      <c r="AL2152" s="70">
        <v>30556</v>
      </c>
      <c r="AM2152" s="70">
        <v>27043.245178999998</v>
      </c>
      <c r="AN2152" s="70">
        <v>30556</v>
      </c>
      <c r="AO2152" s="70">
        <v>27043.245178999998</v>
      </c>
    </row>
    <row r="2153" spans="1:41" x14ac:dyDescent="0.25">
      <c r="A2153" s="72">
        <v>28632</v>
      </c>
      <c r="B2153" s="70"/>
      <c r="C2153" s="70"/>
      <c r="D2153" s="70"/>
      <c r="E2153" s="70"/>
      <c r="F2153" s="70"/>
      <c r="G2153" s="70"/>
      <c r="H2153" s="70"/>
      <c r="I2153" s="70"/>
      <c r="J2153" s="70">
        <v>12399</v>
      </c>
      <c r="K2153" s="70">
        <v>9197.4782099999993</v>
      </c>
      <c r="L2153" s="70"/>
      <c r="M2153" s="70"/>
      <c r="N2153" s="70"/>
      <c r="O2153" s="70"/>
      <c r="P2153" s="70"/>
      <c r="Q2153" s="70"/>
      <c r="R2153" s="70"/>
      <c r="S2153" s="70"/>
      <c r="T2153" s="70"/>
      <c r="U2153" s="70"/>
      <c r="V2153" s="70"/>
      <c r="W2153" s="70"/>
      <c r="X2153" s="70"/>
      <c r="Y2153" s="70"/>
      <c r="Z2153" s="70"/>
      <c r="AA2153" s="70"/>
      <c r="AB2153" s="70"/>
      <c r="AC2153" s="70"/>
      <c r="AD2153" s="70"/>
      <c r="AE2153" s="70"/>
      <c r="AF2153" s="70"/>
      <c r="AG2153" s="70"/>
      <c r="AH2153" s="70"/>
      <c r="AI2153" s="70"/>
      <c r="AJ2153" s="70"/>
      <c r="AK2153" s="70"/>
      <c r="AL2153" s="70"/>
      <c r="AM2153" s="70"/>
      <c r="AN2153" s="70">
        <v>12399</v>
      </c>
      <c r="AO2153" s="70">
        <v>9197.4782099999993</v>
      </c>
    </row>
    <row r="2154" spans="1:41" x14ac:dyDescent="0.25">
      <c r="A2154" s="72">
        <v>28633</v>
      </c>
      <c r="B2154" s="70"/>
      <c r="C2154" s="70"/>
      <c r="D2154" s="70"/>
      <c r="E2154" s="70"/>
      <c r="F2154" s="70"/>
      <c r="G2154" s="70"/>
      <c r="H2154" s="70"/>
      <c r="I2154" s="70"/>
      <c r="J2154" s="70">
        <v>10303</v>
      </c>
      <c r="K2154" s="70">
        <v>1644.723182</v>
      </c>
      <c r="L2154" s="70"/>
      <c r="M2154" s="70"/>
      <c r="N2154" s="70"/>
      <c r="O2154" s="70"/>
      <c r="P2154" s="70"/>
      <c r="Q2154" s="70"/>
      <c r="R2154" s="70"/>
      <c r="S2154" s="70"/>
      <c r="T2154" s="70"/>
      <c r="U2154" s="70"/>
      <c r="V2154" s="70"/>
      <c r="W2154" s="70"/>
      <c r="X2154" s="70"/>
      <c r="Y2154" s="70"/>
      <c r="Z2154" s="70"/>
      <c r="AA2154" s="70"/>
      <c r="AB2154" s="70"/>
      <c r="AC2154" s="70"/>
      <c r="AD2154" s="70"/>
      <c r="AE2154" s="70"/>
      <c r="AF2154" s="70"/>
      <c r="AG2154" s="70"/>
      <c r="AH2154" s="70"/>
      <c r="AI2154" s="70"/>
      <c r="AJ2154" s="70"/>
      <c r="AK2154" s="70"/>
      <c r="AL2154" s="70"/>
      <c r="AM2154" s="70"/>
      <c r="AN2154" s="70">
        <v>10303</v>
      </c>
      <c r="AO2154" s="70">
        <v>1644.723182</v>
      </c>
    </row>
    <row r="2155" spans="1:41" x14ac:dyDescent="0.25">
      <c r="A2155" s="72">
        <v>28634</v>
      </c>
      <c r="B2155" s="70"/>
      <c r="C2155" s="70"/>
      <c r="D2155" s="70"/>
      <c r="E2155" s="70"/>
      <c r="F2155" s="70"/>
      <c r="G2155" s="70"/>
      <c r="H2155" s="70"/>
      <c r="I2155" s="70"/>
      <c r="J2155" s="70">
        <v>46366</v>
      </c>
      <c r="K2155" s="70">
        <v>39840.141601999996</v>
      </c>
      <c r="L2155" s="70"/>
      <c r="M2155" s="70"/>
      <c r="N2155" s="70"/>
      <c r="O2155" s="70"/>
      <c r="P2155" s="70"/>
      <c r="Q2155" s="70"/>
      <c r="R2155" s="70"/>
      <c r="S2155" s="70"/>
      <c r="T2155" s="70"/>
      <c r="U2155" s="70"/>
      <c r="V2155" s="70"/>
      <c r="W2155" s="70"/>
      <c r="X2155" s="70"/>
      <c r="Y2155" s="70"/>
      <c r="Z2155" s="70"/>
      <c r="AA2155" s="70"/>
      <c r="AB2155" s="70"/>
      <c r="AC2155" s="70"/>
      <c r="AD2155" s="70"/>
      <c r="AE2155" s="70"/>
      <c r="AF2155" s="70"/>
      <c r="AG2155" s="70"/>
      <c r="AH2155" s="70"/>
      <c r="AI2155" s="70"/>
      <c r="AJ2155" s="70"/>
      <c r="AK2155" s="70"/>
      <c r="AL2155" s="70"/>
      <c r="AM2155" s="70"/>
      <c r="AN2155" s="70">
        <v>46366</v>
      </c>
      <c r="AO2155" s="70">
        <v>39840.141601999996</v>
      </c>
    </row>
    <row r="2156" spans="1:41" x14ac:dyDescent="0.25">
      <c r="A2156" s="72">
        <v>28635</v>
      </c>
      <c r="B2156" s="70"/>
      <c r="C2156" s="70"/>
      <c r="D2156" s="70"/>
      <c r="E2156" s="70"/>
      <c r="F2156" s="70"/>
      <c r="G2156" s="70"/>
      <c r="H2156" s="70"/>
      <c r="I2156" s="70"/>
      <c r="J2156" s="70">
        <v>39284</v>
      </c>
      <c r="K2156" s="70">
        <v>31811.605530999997</v>
      </c>
      <c r="L2156" s="70"/>
      <c r="M2156" s="70"/>
      <c r="N2156" s="70"/>
      <c r="O2156" s="70"/>
      <c r="P2156" s="70"/>
      <c r="Q2156" s="70"/>
      <c r="R2156" s="70"/>
      <c r="S2156" s="70"/>
      <c r="T2156" s="70"/>
      <c r="U2156" s="70"/>
      <c r="V2156" s="70"/>
      <c r="W2156" s="70"/>
      <c r="X2156" s="70"/>
      <c r="Y2156" s="70"/>
      <c r="Z2156" s="70"/>
      <c r="AA2156" s="70"/>
      <c r="AB2156" s="70"/>
      <c r="AC2156" s="70"/>
      <c r="AD2156" s="70"/>
      <c r="AE2156" s="70"/>
      <c r="AF2156" s="70"/>
      <c r="AG2156" s="70"/>
      <c r="AH2156" s="70"/>
      <c r="AI2156" s="70"/>
      <c r="AJ2156" s="70"/>
      <c r="AK2156" s="70"/>
      <c r="AL2156" s="70"/>
      <c r="AM2156" s="70"/>
      <c r="AN2156" s="70">
        <v>39284</v>
      </c>
      <c r="AO2156" s="70">
        <v>31811.605530999997</v>
      </c>
    </row>
    <row r="2157" spans="1:41" x14ac:dyDescent="0.25">
      <c r="A2157" s="72">
        <v>28636</v>
      </c>
      <c r="B2157" s="70"/>
      <c r="C2157" s="70"/>
      <c r="D2157" s="70"/>
      <c r="E2157" s="70"/>
      <c r="F2157" s="70"/>
      <c r="G2157" s="70"/>
      <c r="H2157" s="70"/>
      <c r="I2157" s="70"/>
      <c r="J2157" s="70">
        <v>43277</v>
      </c>
      <c r="K2157" s="70">
        <v>33941.855896000001</v>
      </c>
      <c r="L2157" s="70"/>
      <c r="M2157" s="70"/>
      <c r="N2157" s="70"/>
      <c r="O2157" s="70"/>
      <c r="P2157" s="70"/>
      <c r="Q2157" s="70"/>
      <c r="R2157" s="70"/>
      <c r="S2157" s="70"/>
      <c r="T2157" s="70"/>
      <c r="U2157" s="70"/>
      <c r="V2157" s="70"/>
      <c r="W2157" s="70"/>
      <c r="X2157" s="70"/>
      <c r="Y2157" s="70"/>
      <c r="Z2157" s="70"/>
      <c r="AA2157" s="70"/>
      <c r="AB2157" s="70"/>
      <c r="AC2157" s="70"/>
      <c r="AD2157" s="70"/>
      <c r="AE2157" s="70"/>
      <c r="AF2157" s="70"/>
      <c r="AG2157" s="70"/>
      <c r="AH2157" s="70"/>
      <c r="AI2157" s="70"/>
      <c r="AJ2157" s="70"/>
      <c r="AK2157" s="70"/>
      <c r="AL2157" s="70"/>
      <c r="AM2157" s="70"/>
      <c r="AN2157" s="70">
        <v>43277</v>
      </c>
      <c r="AO2157" s="70">
        <v>33941.855896000001</v>
      </c>
    </row>
    <row r="2158" spans="1:41" x14ac:dyDescent="0.25">
      <c r="A2158" s="72">
        <v>28637</v>
      </c>
      <c r="B2158" s="70"/>
      <c r="C2158" s="70"/>
      <c r="D2158" s="70"/>
      <c r="E2158" s="70"/>
      <c r="F2158" s="70"/>
      <c r="G2158" s="70"/>
      <c r="H2158" s="70"/>
      <c r="I2158" s="70"/>
      <c r="J2158" s="70">
        <v>43206</v>
      </c>
      <c r="K2158" s="70">
        <v>36620.582030999998</v>
      </c>
      <c r="L2158" s="70"/>
      <c r="M2158" s="70"/>
      <c r="N2158" s="70"/>
      <c r="O2158" s="70"/>
      <c r="P2158" s="70"/>
      <c r="Q2158" s="70"/>
      <c r="R2158" s="70"/>
      <c r="S2158" s="70"/>
      <c r="T2158" s="70"/>
      <c r="U2158" s="70"/>
      <c r="V2158" s="70"/>
      <c r="W2158" s="70"/>
      <c r="X2158" s="70"/>
      <c r="Y2158" s="70"/>
      <c r="Z2158" s="70"/>
      <c r="AA2158" s="70"/>
      <c r="AB2158" s="70"/>
      <c r="AC2158" s="70"/>
      <c r="AD2158" s="70"/>
      <c r="AE2158" s="70"/>
      <c r="AF2158" s="70"/>
      <c r="AG2158" s="70"/>
      <c r="AH2158" s="70"/>
      <c r="AI2158" s="70"/>
      <c r="AJ2158" s="70"/>
      <c r="AK2158" s="70"/>
      <c r="AL2158" s="70"/>
      <c r="AM2158" s="70"/>
      <c r="AN2158" s="70">
        <v>43206</v>
      </c>
      <c r="AO2158" s="70">
        <v>36620.582030999998</v>
      </c>
    </row>
    <row r="2159" spans="1:41" x14ac:dyDescent="0.25">
      <c r="A2159" s="72">
        <v>28638</v>
      </c>
      <c r="B2159" s="70"/>
      <c r="C2159" s="70"/>
      <c r="D2159" s="70"/>
      <c r="E2159" s="70"/>
      <c r="F2159" s="70"/>
      <c r="G2159" s="70"/>
      <c r="H2159" s="70"/>
      <c r="I2159" s="70"/>
      <c r="J2159" s="70"/>
      <c r="K2159" s="70"/>
      <c r="L2159" s="70"/>
      <c r="M2159" s="70"/>
      <c r="N2159" s="70"/>
      <c r="O2159" s="70"/>
      <c r="P2159" s="70"/>
      <c r="Q2159" s="70"/>
      <c r="R2159" s="70"/>
      <c r="S2159" s="70"/>
      <c r="T2159" s="70"/>
      <c r="U2159" s="70"/>
      <c r="V2159" s="70"/>
      <c r="W2159" s="70"/>
      <c r="X2159" s="70"/>
      <c r="Y2159" s="70"/>
      <c r="Z2159" s="70"/>
      <c r="AA2159" s="70"/>
      <c r="AB2159" s="70"/>
      <c r="AC2159" s="70"/>
      <c r="AD2159" s="70"/>
      <c r="AE2159" s="70"/>
      <c r="AF2159" s="70"/>
      <c r="AG2159" s="70"/>
      <c r="AH2159" s="70"/>
      <c r="AI2159" s="70"/>
      <c r="AJ2159" s="70"/>
      <c r="AK2159" s="70"/>
      <c r="AL2159" s="70">
        <v>33860</v>
      </c>
      <c r="AM2159" s="70">
        <v>28529.928467000002</v>
      </c>
      <c r="AN2159" s="70">
        <v>33860</v>
      </c>
      <c r="AO2159" s="70">
        <v>28529.928467000002</v>
      </c>
    </row>
    <row r="2160" spans="1:41" x14ac:dyDescent="0.25">
      <c r="A2160" s="72">
        <v>28642</v>
      </c>
      <c r="B2160" s="70">
        <v>12933</v>
      </c>
      <c r="C2160" s="70">
        <v>8643.6006310000012</v>
      </c>
      <c r="D2160" s="70"/>
      <c r="E2160" s="70"/>
      <c r="F2160" s="70"/>
      <c r="G2160" s="70"/>
      <c r="H2160" s="70"/>
      <c r="I2160" s="70"/>
      <c r="J2160" s="70"/>
      <c r="K2160" s="70"/>
      <c r="L2160" s="70"/>
      <c r="M2160" s="70"/>
      <c r="N2160" s="70"/>
      <c r="O2160" s="70"/>
      <c r="P2160" s="70"/>
      <c r="Q2160" s="70"/>
      <c r="R2160" s="70"/>
      <c r="S2160" s="70"/>
      <c r="T2160" s="70"/>
      <c r="U2160" s="70"/>
      <c r="V2160" s="70"/>
      <c r="W2160" s="70"/>
      <c r="X2160" s="70"/>
      <c r="Y2160" s="70"/>
      <c r="Z2160" s="70"/>
      <c r="AA2160" s="70"/>
      <c r="AB2160" s="70"/>
      <c r="AC2160" s="70"/>
      <c r="AD2160" s="70"/>
      <c r="AE2160" s="70"/>
      <c r="AF2160" s="70"/>
      <c r="AG2160" s="70"/>
      <c r="AH2160" s="70"/>
      <c r="AI2160" s="70"/>
      <c r="AJ2160" s="70"/>
      <c r="AK2160" s="70"/>
      <c r="AL2160" s="70"/>
      <c r="AM2160" s="70"/>
      <c r="AN2160" s="70">
        <v>12933</v>
      </c>
      <c r="AO2160" s="70">
        <v>8643.6006310000012</v>
      </c>
    </row>
    <row r="2161" spans="1:41" x14ac:dyDescent="0.25">
      <c r="A2161" s="72">
        <v>28653</v>
      </c>
      <c r="B2161" s="70"/>
      <c r="C2161" s="70"/>
      <c r="D2161" s="70"/>
      <c r="E2161" s="70"/>
      <c r="F2161" s="70"/>
      <c r="G2161" s="70"/>
      <c r="H2161" s="70"/>
      <c r="I2161" s="70"/>
      <c r="J2161" s="70"/>
      <c r="K2161" s="70"/>
      <c r="L2161" s="70">
        <v>3116</v>
      </c>
      <c r="M2161" s="70">
        <v>3714.2465739999998</v>
      </c>
      <c r="N2161" s="70"/>
      <c r="O2161" s="70"/>
      <c r="P2161" s="70"/>
      <c r="Q2161" s="70"/>
      <c r="R2161" s="70"/>
      <c r="S2161" s="70"/>
      <c r="T2161" s="70"/>
      <c r="U2161" s="70"/>
      <c r="V2161" s="70"/>
      <c r="W2161" s="70"/>
      <c r="X2161" s="70"/>
      <c r="Y2161" s="70"/>
      <c r="Z2161" s="70"/>
      <c r="AA2161" s="70"/>
      <c r="AB2161" s="70"/>
      <c r="AC2161" s="70"/>
      <c r="AD2161" s="70"/>
      <c r="AE2161" s="70"/>
      <c r="AF2161" s="70"/>
      <c r="AG2161" s="70"/>
      <c r="AH2161" s="70"/>
      <c r="AI2161" s="70"/>
      <c r="AJ2161" s="70"/>
      <c r="AK2161" s="70"/>
      <c r="AL2161" s="70"/>
      <c r="AM2161" s="70"/>
      <c r="AN2161" s="70">
        <v>3116</v>
      </c>
      <c r="AO2161" s="70">
        <v>3714.2465739999998</v>
      </c>
    </row>
    <row r="2162" spans="1:41" x14ac:dyDescent="0.25">
      <c r="A2162" s="72">
        <v>28659</v>
      </c>
      <c r="B2162" s="70"/>
      <c r="C2162" s="70"/>
      <c r="D2162" s="70"/>
      <c r="E2162" s="70"/>
      <c r="F2162" s="70"/>
      <c r="G2162" s="70"/>
      <c r="H2162" s="70">
        <v>6000</v>
      </c>
      <c r="I2162" s="70">
        <v>2129.5307359999997</v>
      </c>
      <c r="J2162" s="70"/>
      <c r="K2162" s="70"/>
      <c r="L2162" s="70"/>
      <c r="M2162" s="70"/>
      <c r="N2162" s="70"/>
      <c r="O2162" s="70"/>
      <c r="P2162" s="70"/>
      <c r="Q2162" s="70"/>
      <c r="R2162" s="70"/>
      <c r="S2162" s="70"/>
      <c r="T2162" s="70"/>
      <c r="U2162" s="70"/>
      <c r="V2162" s="70"/>
      <c r="W2162" s="70"/>
      <c r="X2162" s="70"/>
      <c r="Y2162" s="70"/>
      <c r="Z2162" s="70"/>
      <c r="AA2162" s="70"/>
      <c r="AB2162" s="70"/>
      <c r="AC2162" s="70"/>
      <c r="AD2162" s="70"/>
      <c r="AE2162" s="70"/>
      <c r="AF2162" s="70"/>
      <c r="AG2162" s="70"/>
      <c r="AH2162" s="70"/>
      <c r="AI2162" s="70"/>
      <c r="AJ2162" s="70"/>
      <c r="AK2162" s="70"/>
      <c r="AL2162" s="70"/>
      <c r="AM2162" s="70"/>
      <c r="AN2162" s="70">
        <v>6000</v>
      </c>
      <c r="AO2162" s="70">
        <v>2129.5307359999997</v>
      </c>
    </row>
    <row r="2163" spans="1:41" x14ac:dyDescent="0.25">
      <c r="A2163" s="72">
        <v>28674</v>
      </c>
      <c r="B2163" s="70"/>
      <c r="C2163" s="70"/>
      <c r="D2163" s="70"/>
      <c r="E2163" s="70"/>
      <c r="F2163" s="70"/>
      <c r="G2163" s="70"/>
      <c r="H2163" s="70"/>
      <c r="I2163" s="70"/>
      <c r="J2163" s="70"/>
      <c r="K2163" s="70"/>
      <c r="L2163" s="70"/>
      <c r="M2163" s="70"/>
      <c r="N2163" s="70"/>
      <c r="O2163" s="70"/>
      <c r="P2163" s="70"/>
      <c r="Q2163" s="70"/>
      <c r="R2163" s="70"/>
      <c r="S2163" s="70"/>
      <c r="T2163" s="70"/>
      <c r="U2163" s="70"/>
      <c r="V2163" s="70"/>
      <c r="W2163" s="70"/>
      <c r="X2163" s="70"/>
      <c r="Y2163" s="70"/>
      <c r="Z2163" s="70"/>
      <c r="AA2163" s="70"/>
      <c r="AB2163" s="70">
        <v>10706</v>
      </c>
      <c r="AC2163" s="70">
        <v>7274.2698659999996</v>
      </c>
      <c r="AD2163" s="70"/>
      <c r="AE2163" s="70"/>
      <c r="AF2163" s="70"/>
      <c r="AG2163" s="70"/>
      <c r="AH2163" s="70"/>
      <c r="AI2163" s="70"/>
      <c r="AJ2163" s="70"/>
      <c r="AK2163" s="70"/>
      <c r="AL2163" s="70"/>
      <c r="AM2163" s="70"/>
      <c r="AN2163" s="70">
        <v>10706</v>
      </c>
      <c r="AO2163" s="70">
        <v>7274.2698659999996</v>
      </c>
    </row>
    <row r="2164" spans="1:41" x14ac:dyDescent="0.25">
      <c r="A2164" s="72">
        <v>28675</v>
      </c>
      <c r="B2164" s="70"/>
      <c r="C2164" s="70"/>
      <c r="D2164" s="70"/>
      <c r="E2164" s="70"/>
      <c r="F2164" s="70"/>
      <c r="G2164" s="70"/>
      <c r="H2164" s="70"/>
      <c r="I2164" s="70"/>
      <c r="J2164" s="70"/>
      <c r="K2164" s="70"/>
      <c r="L2164" s="70"/>
      <c r="M2164" s="70"/>
      <c r="N2164" s="70"/>
      <c r="O2164" s="70"/>
      <c r="P2164" s="70"/>
      <c r="Q2164" s="70"/>
      <c r="R2164" s="70"/>
      <c r="S2164" s="70"/>
      <c r="T2164" s="70"/>
      <c r="U2164" s="70"/>
      <c r="V2164" s="70">
        <v>64676</v>
      </c>
      <c r="W2164" s="70">
        <v>54854.111815999997</v>
      </c>
      <c r="X2164" s="70"/>
      <c r="Y2164" s="70"/>
      <c r="Z2164" s="70"/>
      <c r="AA2164" s="70"/>
      <c r="AB2164" s="70"/>
      <c r="AC2164" s="70"/>
      <c r="AD2164" s="70"/>
      <c r="AE2164" s="70"/>
      <c r="AF2164" s="70"/>
      <c r="AG2164" s="70"/>
      <c r="AH2164" s="70"/>
      <c r="AI2164" s="70"/>
      <c r="AJ2164" s="70"/>
      <c r="AK2164" s="70"/>
      <c r="AL2164" s="70"/>
      <c r="AM2164" s="70"/>
      <c r="AN2164" s="70">
        <v>64676</v>
      </c>
      <c r="AO2164" s="70">
        <v>54854.111815999997</v>
      </c>
    </row>
    <row r="2165" spans="1:41" x14ac:dyDescent="0.25">
      <c r="A2165" s="72">
        <v>28676</v>
      </c>
      <c r="B2165" s="70"/>
      <c r="C2165" s="70"/>
      <c r="D2165" s="70"/>
      <c r="E2165" s="70"/>
      <c r="F2165" s="70"/>
      <c r="G2165" s="70"/>
      <c r="H2165" s="70"/>
      <c r="I2165" s="70"/>
      <c r="J2165" s="70"/>
      <c r="K2165" s="70"/>
      <c r="L2165" s="70"/>
      <c r="M2165" s="70"/>
      <c r="N2165" s="70"/>
      <c r="O2165" s="70"/>
      <c r="P2165" s="70"/>
      <c r="Q2165" s="70"/>
      <c r="R2165" s="70"/>
      <c r="S2165" s="70"/>
      <c r="T2165" s="70"/>
      <c r="U2165" s="70"/>
      <c r="V2165" s="70">
        <v>70212</v>
      </c>
      <c r="W2165" s="70">
        <v>60622.053954999996</v>
      </c>
      <c r="X2165" s="70"/>
      <c r="Y2165" s="70"/>
      <c r="Z2165" s="70"/>
      <c r="AA2165" s="70"/>
      <c r="AB2165" s="70"/>
      <c r="AC2165" s="70"/>
      <c r="AD2165" s="70"/>
      <c r="AE2165" s="70"/>
      <c r="AF2165" s="70"/>
      <c r="AG2165" s="70"/>
      <c r="AH2165" s="70"/>
      <c r="AI2165" s="70"/>
      <c r="AJ2165" s="70"/>
      <c r="AK2165" s="70"/>
      <c r="AL2165" s="70"/>
      <c r="AM2165" s="70"/>
      <c r="AN2165" s="70">
        <v>70212</v>
      </c>
      <c r="AO2165" s="70">
        <v>60622.053954999996</v>
      </c>
    </row>
    <row r="2166" spans="1:41" x14ac:dyDescent="0.25">
      <c r="A2166" s="72">
        <v>28677</v>
      </c>
      <c r="B2166" s="70"/>
      <c r="C2166" s="70"/>
      <c r="D2166" s="70"/>
      <c r="E2166" s="70"/>
      <c r="F2166" s="70"/>
      <c r="G2166" s="70"/>
      <c r="H2166" s="70"/>
      <c r="I2166" s="70"/>
      <c r="J2166" s="70"/>
      <c r="K2166" s="70"/>
      <c r="L2166" s="70"/>
      <c r="M2166" s="70"/>
      <c r="N2166" s="70"/>
      <c r="O2166" s="70"/>
      <c r="P2166" s="70"/>
      <c r="Q2166" s="70"/>
      <c r="R2166" s="70"/>
      <c r="S2166" s="70"/>
      <c r="T2166" s="70"/>
      <c r="U2166" s="70"/>
      <c r="V2166" s="70">
        <v>73385</v>
      </c>
      <c r="W2166" s="70">
        <v>62128.381346999988</v>
      </c>
      <c r="X2166" s="70"/>
      <c r="Y2166" s="70"/>
      <c r="Z2166" s="70"/>
      <c r="AA2166" s="70"/>
      <c r="AB2166" s="70"/>
      <c r="AC2166" s="70"/>
      <c r="AD2166" s="70"/>
      <c r="AE2166" s="70"/>
      <c r="AF2166" s="70"/>
      <c r="AG2166" s="70"/>
      <c r="AH2166" s="70"/>
      <c r="AI2166" s="70"/>
      <c r="AJ2166" s="70"/>
      <c r="AK2166" s="70"/>
      <c r="AL2166" s="70"/>
      <c r="AM2166" s="70"/>
      <c r="AN2166" s="70">
        <v>73385</v>
      </c>
      <c r="AO2166" s="70">
        <v>62128.381346999988</v>
      </c>
    </row>
    <row r="2167" spans="1:41" x14ac:dyDescent="0.25">
      <c r="A2167" s="72">
        <v>28678</v>
      </c>
      <c r="B2167" s="70"/>
      <c r="C2167" s="70"/>
      <c r="D2167" s="70"/>
      <c r="E2167" s="70"/>
      <c r="F2167" s="70"/>
      <c r="G2167" s="70"/>
      <c r="H2167" s="70"/>
      <c r="I2167" s="70"/>
      <c r="J2167" s="70"/>
      <c r="K2167" s="70"/>
      <c r="L2167" s="70"/>
      <c r="M2167" s="70"/>
      <c r="N2167" s="70"/>
      <c r="O2167" s="70"/>
      <c r="P2167" s="70"/>
      <c r="Q2167" s="70"/>
      <c r="R2167" s="70"/>
      <c r="S2167" s="70"/>
      <c r="T2167" s="70"/>
      <c r="U2167" s="70"/>
      <c r="V2167" s="70">
        <v>60476</v>
      </c>
      <c r="W2167" s="70">
        <v>53067.735718000004</v>
      </c>
      <c r="X2167" s="70"/>
      <c r="Y2167" s="70"/>
      <c r="Z2167" s="70"/>
      <c r="AA2167" s="70"/>
      <c r="AB2167" s="70"/>
      <c r="AC2167" s="70"/>
      <c r="AD2167" s="70"/>
      <c r="AE2167" s="70"/>
      <c r="AF2167" s="70"/>
      <c r="AG2167" s="70"/>
      <c r="AH2167" s="70"/>
      <c r="AI2167" s="70"/>
      <c r="AJ2167" s="70"/>
      <c r="AK2167" s="70"/>
      <c r="AL2167" s="70"/>
      <c r="AM2167" s="70"/>
      <c r="AN2167" s="70">
        <v>60476</v>
      </c>
      <c r="AO2167" s="70">
        <v>53067.735718000004</v>
      </c>
    </row>
    <row r="2168" spans="1:41" x14ac:dyDescent="0.25">
      <c r="A2168" s="72">
        <v>28684</v>
      </c>
      <c r="B2168" s="70"/>
      <c r="C2168" s="70"/>
      <c r="D2168" s="70">
        <v>3597</v>
      </c>
      <c r="E2168" s="70">
        <v>2317.997754</v>
      </c>
      <c r="F2168" s="70"/>
      <c r="G2168" s="70"/>
      <c r="H2168" s="70"/>
      <c r="I2168" s="70"/>
      <c r="J2168" s="70"/>
      <c r="K2168" s="70"/>
      <c r="L2168" s="70"/>
      <c r="M2168" s="70"/>
      <c r="N2168" s="70"/>
      <c r="O2168" s="70"/>
      <c r="P2168" s="70"/>
      <c r="Q2168" s="70"/>
      <c r="R2168" s="70"/>
      <c r="S2168" s="70"/>
      <c r="T2168" s="70"/>
      <c r="U2168" s="70"/>
      <c r="V2168" s="70"/>
      <c r="W2168" s="70"/>
      <c r="X2168" s="70"/>
      <c r="Y2168" s="70"/>
      <c r="Z2168" s="70"/>
      <c r="AA2168" s="70"/>
      <c r="AB2168" s="70"/>
      <c r="AC2168" s="70"/>
      <c r="AD2168" s="70"/>
      <c r="AE2168" s="70"/>
      <c r="AF2168" s="70"/>
      <c r="AG2168" s="70"/>
      <c r="AH2168" s="70"/>
      <c r="AI2168" s="70"/>
      <c r="AJ2168" s="70"/>
      <c r="AK2168" s="70"/>
      <c r="AL2168" s="70"/>
      <c r="AM2168" s="70"/>
      <c r="AN2168" s="70">
        <v>3597</v>
      </c>
      <c r="AO2168" s="70">
        <v>2317.997754</v>
      </c>
    </row>
    <row r="2169" spans="1:41" x14ac:dyDescent="0.25">
      <c r="A2169" s="72">
        <v>28685</v>
      </c>
      <c r="B2169" s="70"/>
      <c r="C2169" s="70"/>
      <c r="D2169" s="70"/>
      <c r="E2169" s="70"/>
      <c r="F2169" s="70"/>
      <c r="G2169" s="70"/>
      <c r="H2169" s="70"/>
      <c r="I2169" s="70"/>
      <c r="J2169" s="70"/>
      <c r="K2169" s="70"/>
      <c r="L2169" s="70"/>
      <c r="M2169" s="70"/>
      <c r="N2169" s="70"/>
      <c r="O2169" s="70"/>
      <c r="P2169" s="70"/>
      <c r="Q2169" s="70"/>
      <c r="R2169" s="70"/>
      <c r="S2169" s="70"/>
      <c r="T2169" s="70"/>
      <c r="U2169" s="70"/>
      <c r="V2169" s="70"/>
      <c r="W2169" s="70"/>
      <c r="X2169" s="70"/>
      <c r="Y2169" s="70"/>
      <c r="Z2169" s="70"/>
      <c r="AA2169" s="70"/>
      <c r="AB2169" s="70">
        <v>2958</v>
      </c>
      <c r="AC2169" s="70">
        <v>2410.9590109999999</v>
      </c>
      <c r="AD2169" s="70"/>
      <c r="AE2169" s="70"/>
      <c r="AF2169" s="70"/>
      <c r="AG2169" s="70"/>
      <c r="AH2169" s="70"/>
      <c r="AI2169" s="70"/>
      <c r="AJ2169" s="70"/>
      <c r="AK2169" s="70"/>
      <c r="AL2169" s="70"/>
      <c r="AM2169" s="70"/>
      <c r="AN2169" s="70">
        <v>2958</v>
      </c>
      <c r="AO2169" s="70">
        <v>2410.9590109999999</v>
      </c>
    </row>
    <row r="2170" spans="1:41" x14ac:dyDescent="0.25">
      <c r="A2170" s="72">
        <v>28689</v>
      </c>
      <c r="B2170" s="70"/>
      <c r="C2170" s="70"/>
      <c r="D2170" s="70"/>
      <c r="E2170" s="70"/>
      <c r="F2170" s="70"/>
      <c r="G2170" s="70"/>
      <c r="H2170" s="70"/>
      <c r="I2170" s="70"/>
      <c r="J2170" s="70"/>
      <c r="K2170" s="70"/>
      <c r="L2170" s="70"/>
      <c r="M2170" s="70"/>
      <c r="N2170" s="70"/>
      <c r="O2170" s="70"/>
      <c r="P2170" s="70"/>
      <c r="Q2170" s="70"/>
      <c r="R2170" s="70"/>
      <c r="S2170" s="70"/>
      <c r="T2170" s="70"/>
      <c r="U2170" s="70"/>
      <c r="V2170" s="70"/>
      <c r="W2170" s="70"/>
      <c r="X2170" s="70"/>
      <c r="Y2170" s="70"/>
      <c r="Z2170" s="70"/>
      <c r="AA2170" s="70"/>
      <c r="AB2170" s="70">
        <v>5071</v>
      </c>
      <c r="AC2170" s="70">
        <v>7351.7303460000003</v>
      </c>
      <c r="AD2170" s="70"/>
      <c r="AE2170" s="70"/>
      <c r="AF2170" s="70"/>
      <c r="AG2170" s="70"/>
      <c r="AH2170" s="70"/>
      <c r="AI2170" s="70"/>
      <c r="AJ2170" s="70"/>
      <c r="AK2170" s="70"/>
      <c r="AL2170" s="70"/>
      <c r="AM2170" s="70"/>
      <c r="AN2170" s="70">
        <v>5071</v>
      </c>
      <c r="AO2170" s="70">
        <v>7351.7303460000003</v>
      </c>
    </row>
    <row r="2171" spans="1:41" x14ac:dyDescent="0.25">
      <c r="A2171" s="72">
        <v>28691</v>
      </c>
      <c r="B2171" s="70"/>
      <c r="C2171" s="70"/>
      <c r="D2171" s="70">
        <v>6026</v>
      </c>
      <c r="E2171" s="70">
        <v>9939.0017700000008</v>
      </c>
      <c r="F2171" s="70"/>
      <c r="G2171" s="70"/>
      <c r="H2171" s="70"/>
      <c r="I2171" s="70"/>
      <c r="J2171" s="70"/>
      <c r="K2171" s="70"/>
      <c r="L2171" s="70"/>
      <c r="M2171" s="70"/>
      <c r="N2171" s="70"/>
      <c r="O2171" s="70"/>
      <c r="P2171" s="70"/>
      <c r="Q2171" s="70"/>
      <c r="R2171" s="70"/>
      <c r="S2171" s="70"/>
      <c r="T2171" s="70"/>
      <c r="U2171" s="70"/>
      <c r="V2171" s="70"/>
      <c r="W2171" s="70"/>
      <c r="X2171" s="70"/>
      <c r="Y2171" s="70"/>
      <c r="Z2171" s="70"/>
      <c r="AA2171" s="70"/>
      <c r="AB2171" s="70"/>
      <c r="AC2171" s="70"/>
      <c r="AD2171" s="70"/>
      <c r="AE2171" s="70"/>
      <c r="AF2171" s="70"/>
      <c r="AG2171" s="70"/>
      <c r="AH2171" s="70"/>
      <c r="AI2171" s="70"/>
      <c r="AJ2171" s="70"/>
      <c r="AK2171" s="70"/>
      <c r="AL2171" s="70"/>
      <c r="AM2171" s="70"/>
      <c r="AN2171" s="70">
        <v>6026</v>
      </c>
      <c r="AO2171" s="70">
        <v>9939.0017700000008</v>
      </c>
    </row>
    <row r="2172" spans="1:41" x14ac:dyDescent="0.25">
      <c r="A2172" s="72">
        <v>28692</v>
      </c>
      <c r="B2172" s="70"/>
      <c r="C2172" s="70"/>
      <c r="D2172" s="70">
        <v>6026</v>
      </c>
      <c r="E2172" s="70">
        <v>9939.0017700000008</v>
      </c>
      <c r="F2172" s="70"/>
      <c r="G2172" s="70"/>
      <c r="H2172" s="70"/>
      <c r="I2172" s="70"/>
      <c r="J2172" s="70"/>
      <c r="K2172" s="70"/>
      <c r="L2172" s="70"/>
      <c r="M2172" s="70"/>
      <c r="N2172" s="70"/>
      <c r="O2172" s="70"/>
      <c r="P2172" s="70"/>
      <c r="Q2172" s="70"/>
      <c r="R2172" s="70"/>
      <c r="S2172" s="70"/>
      <c r="T2172" s="70"/>
      <c r="U2172" s="70"/>
      <c r="V2172" s="70"/>
      <c r="W2172" s="70"/>
      <c r="X2172" s="70"/>
      <c r="Y2172" s="70"/>
      <c r="Z2172" s="70"/>
      <c r="AA2172" s="70"/>
      <c r="AB2172" s="70"/>
      <c r="AC2172" s="70"/>
      <c r="AD2172" s="70"/>
      <c r="AE2172" s="70"/>
      <c r="AF2172" s="70"/>
      <c r="AG2172" s="70"/>
      <c r="AH2172" s="70"/>
      <c r="AI2172" s="70"/>
      <c r="AJ2172" s="70"/>
      <c r="AK2172" s="70"/>
      <c r="AL2172" s="70"/>
      <c r="AM2172" s="70"/>
      <c r="AN2172" s="70">
        <v>6026</v>
      </c>
      <c r="AO2172" s="70">
        <v>9939.0017700000008</v>
      </c>
    </row>
    <row r="2173" spans="1:41" x14ac:dyDescent="0.25">
      <c r="A2173" s="72">
        <v>28695</v>
      </c>
      <c r="B2173" s="70"/>
      <c r="C2173" s="70"/>
      <c r="D2173" s="70"/>
      <c r="E2173" s="70"/>
      <c r="F2173" s="70"/>
      <c r="G2173" s="70"/>
      <c r="H2173" s="70"/>
      <c r="I2173" s="70"/>
      <c r="J2173" s="70"/>
      <c r="K2173" s="70"/>
      <c r="L2173" s="70"/>
      <c r="M2173" s="70"/>
      <c r="N2173" s="70"/>
      <c r="O2173" s="70"/>
      <c r="P2173" s="70"/>
      <c r="Q2173" s="70"/>
      <c r="R2173" s="70"/>
      <c r="S2173" s="70"/>
      <c r="T2173" s="70"/>
      <c r="U2173" s="70"/>
      <c r="V2173" s="70">
        <v>81715</v>
      </c>
      <c r="W2173" s="70">
        <v>105608.805664</v>
      </c>
      <c r="X2173" s="70"/>
      <c r="Y2173" s="70"/>
      <c r="Z2173" s="70"/>
      <c r="AA2173" s="70"/>
      <c r="AB2173" s="70"/>
      <c r="AC2173" s="70"/>
      <c r="AD2173" s="70"/>
      <c r="AE2173" s="70"/>
      <c r="AF2173" s="70"/>
      <c r="AG2173" s="70"/>
      <c r="AH2173" s="70"/>
      <c r="AI2173" s="70"/>
      <c r="AJ2173" s="70"/>
      <c r="AK2173" s="70"/>
      <c r="AL2173" s="70"/>
      <c r="AM2173" s="70"/>
      <c r="AN2173" s="70">
        <v>81715</v>
      </c>
      <c r="AO2173" s="70">
        <v>105608.805664</v>
      </c>
    </row>
    <row r="2174" spans="1:41" x14ac:dyDescent="0.25">
      <c r="A2174" s="72">
        <v>28706</v>
      </c>
      <c r="B2174" s="70"/>
      <c r="C2174" s="70"/>
      <c r="D2174" s="70"/>
      <c r="E2174" s="70"/>
      <c r="F2174" s="70"/>
      <c r="G2174" s="70"/>
      <c r="H2174" s="70"/>
      <c r="I2174" s="70"/>
      <c r="J2174" s="70"/>
      <c r="K2174" s="70"/>
      <c r="L2174" s="70"/>
      <c r="M2174" s="70"/>
      <c r="N2174" s="70"/>
      <c r="O2174" s="70"/>
      <c r="P2174" s="70"/>
      <c r="Q2174" s="70"/>
      <c r="R2174" s="70"/>
      <c r="S2174" s="70"/>
      <c r="T2174" s="70"/>
      <c r="U2174" s="70"/>
      <c r="V2174" s="70">
        <v>78531</v>
      </c>
      <c r="W2174" s="70">
        <v>93525.450194999998</v>
      </c>
      <c r="X2174" s="70"/>
      <c r="Y2174" s="70"/>
      <c r="Z2174" s="70"/>
      <c r="AA2174" s="70"/>
      <c r="AB2174" s="70"/>
      <c r="AC2174" s="70"/>
      <c r="AD2174" s="70"/>
      <c r="AE2174" s="70"/>
      <c r="AF2174" s="70"/>
      <c r="AG2174" s="70"/>
      <c r="AH2174" s="70"/>
      <c r="AI2174" s="70"/>
      <c r="AJ2174" s="70"/>
      <c r="AK2174" s="70"/>
      <c r="AL2174" s="70"/>
      <c r="AM2174" s="70"/>
      <c r="AN2174" s="70">
        <v>78531</v>
      </c>
      <c r="AO2174" s="70">
        <v>93525.450194999998</v>
      </c>
    </row>
    <row r="2175" spans="1:41" x14ac:dyDescent="0.25">
      <c r="A2175" s="72">
        <v>28717</v>
      </c>
      <c r="B2175" s="70"/>
      <c r="C2175" s="70"/>
      <c r="D2175" s="70"/>
      <c r="E2175" s="70"/>
      <c r="F2175" s="70"/>
      <c r="G2175" s="70"/>
      <c r="H2175" s="70"/>
      <c r="I2175" s="70"/>
      <c r="J2175" s="70"/>
      <c r="K2175" s="70"/>
      <c r="L2175" s="70"/>
      <c r="M2175" s="70"/>
      <c r="N2175" s="70"/>
      <c r="O2175" s="70"/>
      <c r="P2175" s="70"/>
      <c r="Q2175" s="70"/>
      <c r="R2175" s="70"/>
      <c r="S2175" s="70"/>
      <c r="T2175" s="70"/>
      <c r="U2175" s="70"/>
      <c r="V2175" s="70">
        <v>97561</v>
      </c>
      <c r="W2175" s="70">
        <v>100105.693848</v>
      </c>
      <c r="X2175" s="70"/>
      <c r="Y2175" s="70"/>
      <c r="Z2175" s="70"/>
      <c r="AA2175" s="70"/>
      <c r="AB2175" s="70"/>
      <c r="AC2175" s="70"/>
      <c r="AD2175" s="70"/>
      <c r="AE2175" s="70"/>
      <c r="AF2175" s="70"/>
      <c r="AG2175" s="70"/>
      <c r="AH2175" s="70"/>
      <c r="AI2175" s="70"/>
      <c r="AJ2175" s="70"/>
      <c r="AK2175" s="70"/>
      <c r="AL2175" s="70"/>
      <c r="AM2175" s="70"/>
      <c r="AN2175" s="70">
        <v>97561</v>
      </c>
      <c r="AO2175" s="70">
        <v>100105.693848</v>
      </c>
    </row>
    <row r="2176" spans="1:41" x14ac:dyDescent="0.25">
      <c r="A2176" s="72">
        <v>28718</v>
      </c>
      <c r="B2176" s="70"/>
      <c r="C2176" s="70"/>
      <c r="D2176" s="70"/>
      <c r="E2176" s="70"/>
      <c r="F2176" s="70"/>
      <c r="G2176" s="70"/>
      <c r="H2176" s="70"/>
      <c r="I2176" s="70"/>
      <c r="J2176" s="70"/>
      <c r="K2176" s="70"/>
      <c r="L2176" s="70"/>
      <c r="M2176" s="70"/>
      <c r="N2176" s="70"/>
      <c r="O2176" s="70"/>
      <c r="P2176" s="70"/>
      <c r="Q2176" s="70"/>
      <c r="R2176" s="70"/>
      <c r="S2176" s="70"/>
      <c r="T2176" s="70"/>
      <c r="U2176" s="70"/>
      <c r="V2176" s="70">
        <v>86505</v>
      </c>
      <c r="W2176" s="70">
        <v>96212.413084999993</v>
      </c>
      <c r="X2176" s="70"/>
      <c r="Y2176" s="70"/>
      <c r="Z2176" s="70"/>
      <c r="AA2176" s="70"/>
      <c r="AB2176" s="70"/>
      <c r="AC2176" s="70"/>
      <c r="AD2176" s="70"/>
      <c r="AE2176" s="70"/>
      <c r="AF2176" s="70"/>
      <c r="AG2176" s="70"/>
      <c r="AH2176" s="70"/>
      <c r="AI2176" s="70"/>
      <c r="AJ2176" s="70"/>
      <c r="AK2176" s="70"/>
      <c r="AL2176" s="70"/>
      <c r="AM2176" s="70"/>
      <c r="AN2176" s="70">
        <v>86505</v>
      </c>
      <c r="AO2176" s="70">
        <v>96212.413084999993</v>
      </c>
    </row>
    <row r="2177" spans="1:41" x14ac:dyDescent="0.25">
      <c r="A2177" s="72">
        <v>28725</v>
      </c>
      <c r="B2177" s="70"/>
      <c r="C2177" s="70"/>
      <c r="D2177" s="70"/>
      <c r="E2177" s="70"/>
      <c r="F2177" s="70"/>
      <c r="G2177" s="70"/>
      <c r="H2177" s="70"/>
      <c r="I2177" s="70"/>
      <c r="J2177" s="70"/>
      <c r="K2177" s="70"/>
      <c r="L2177" s="70"/>
      <c r="M2177" s="70"/>
      <c r="N2177" s="70"/>
      <c r="O2177" s="70"/>
      <c r="P2177" s="70"/>
      <c r="Q2177" s="70"/>
      <c r="R2177" s="70"/>
      <c r="S2177" s="70"/>
      <c r="T2177" s="70"/>
      <c r="U2177" s="70"/>
      <c r="V2177" s="70">
        <v>75884</v>
      </c>
      <c r="W2177" s="70">
        <v>105193.97265499999</v>
      </c>
      <c r="X2177" s="70"/>
      <c r="Y2177" s="70"/>
      <c r="Z2177" s="70"/>
      <c r="AA2177" s="70"/>
      <c r="AB2177" s="70"/>
      <c r="AC2177" s="70"/>
      <c r="AD2177" s="70"/>
      <c r="AE2177" s="70"/>
      <c r="AF2177" s="70"/>
      <c r="AG2177" s="70"/>
      <c r="AH2177" s="70"/>
      <c r="AI2177" s="70"/>
      <c r="AJ2177" s="70"/>
      <c r="AK2177" s="70"/>
      <c r="AL2177" s="70"/>
      <c r="AM2177" s="70"/>
      <c r="AN2177" s="70">
        <v>75884</v>
      </c>
      <c r="AO2177" s="70">
        <v>105193.97265499999</v>
      </c>
    </row>
    <row r="2178" spans="1:41" x14ac:dyDescent="0.25">
      <c r="A2178" s="72">
        <v>28726</v>
      </c>
      <c r="B2178" s="70"/>
      <c r="C2178" s="70"/>
      <c r="D2178" s="70"/>
      <c r="E2178" s="70"/>
      <c r="F2178" s="70"/>
      <c r="G2178" s="70"/>
      <c r="H2178" s="70"/>
      <c r="I2178" s="70"/>
      <c r="J2178" s="70"/>
      <c r="K2178" s="70"/>
      <c r="L2178" s="70"/>
      <c r="M2178" s="70"/>
      <c r="N2178" s="70"/>
      <c r="O2178" s="70"/>
      <c r="P2178" s="70"/>
      <c r="Q2178" s="70"/>
      <c r="R2178" s="70"/>
      <c r="S2178" s="70"/>
      <c r="T2178" s="70"/>
      <c r="U2178" s="70"/>
      <c r="V2178" s="70">
        <v>88978</v>
      </c>
      <c r="W2178" s="70">
        <v>110533.895263</v>
      </c>
      <c r="X2178" s="70"/>
      <c r="Y2178" s="70"/>
      <c r="Z2178" s="70"/>
      <c r="AA2178" s="70"/>
      <c r="AB2178" s="70"/>
      <c r="AC2178" s="70"/>
      <c r="AD2178" s="70"/>
      <c r="AE2178" s="70"/>
      <c r="AF2178" s="70"/>
      <c r="AG2178" s="70"/>
      <c r="AH2178" s="70"/>
      <c r="AI2178" s="70"/>
      <c r="AJ2178" s="70"/>
      <c r="AK2178" s="70"/>
      <c r="AL2178" s="70"/>
      <c r="AM2178" s="70"/>
      <c r="AN2178" s="70">
        <v>88978</v>
      </c>
      <c r="AO2178" s="70">
        <v>110533.895263</v>
      </c>
    </row>
    <row r="2179" spans="1:41" x14ac:dyDescent="0.25">
      <c r="A2179" s="72">
        <v>28727</v>
      </c>
      <c r="B2179" s="70"/>
      <c r="C2179" s="70"/>
      <c r="D2179" s="70"/>
      <c r="E2179" s="70"/>
      <c r="F2179" s="70"/>
      <c r="G2179" s="70"/>
      <c r="H2179" s="70"/>
      <c r="I2179" s="70"/>
      <c r="J2179" s="70"/>
      <c r="K2179" s="70"/>
      <c r="L2179" s="70"/>
      <c r="M2179" s="70"/>
      <c r="N2179" s="70"/>
      <c r="O2179" s="70"/>
      <c r="P2179" s="70"/>
      <c r="Q2179" s="70"/>
      <c r="R2179" s="70"/>
      <c r="S2179" s="70"/>
      <c r="T2179" s="70"/>
      <c r="U2179" s="70"/>
      <c r="V2179" s="70">
        <v>102763</v>
      </c>
      <c r="W2179" s="70">
        <v>120748.767578</v>
      </c>
      <c r="X2179" s="70"/>
      <c r="Y2179" s="70"/>
      <c r="Z2179" s="70"/>
      <c r="AA2179" s="70"/>
      <c r="AB2179" s="70"/>
      <c r="AC2179" s="70"/>
      <c r="AD2179" s="70"/>
      <c r="AE2179" s="70"/>
      <c r="AF2179" s="70"/>
      <c r="AG2179" s="70"/>
      <c r="AH2179" s="70"/>
      <c r="AI2179" s="70"/>
      <c r="AJ2179" s="70"/>
      <c r="AK2179" s="70"/>
      <c r="AL2179" s="70"/>
      <c r="AM2179" s="70"/>
      <c r="AN2179" s="70">
        <v>102763</v>
      </c>
      <c r="AO2179" s="70">
        <v>120748.767578</v>
      </c>
    </row>
    <row r="2180" spans="1:41" x14ac:dyDescent="0.25">
      <c r="A2180" s="72">
        <v>28735</v>
      </c>
      <c r="B2180" s="70"/>
      <c r="C2180" s="70"/>
      <c r="D2180" s="70"/>
      <c r="E2180" s="70"/>
      <c r="F2180" s="70"/>
      <c r="G2180" s="70"/>
      <c r="H2180" s="70"/>
      <c r="I2180" s="70"/>
      <c r="J2180" s="70"/>
      <c r="K2180" s="70"/>
      <c r="L2180" s="70"/>
      <c r="M2180" s="70"/>
      <c r="N2180" s="70"/>
      <c r="O2180" s="70"/>
      <c r="P2180" s="70"/>
      <c r="Q2180" s="70"/>
      <c r="R2180" s="70"/>
      <c r="S2180" s="70"/>
      <c r="T2180" s="70"/>
      <c r="U2180" s="70"/>
      <c r="V2180" s="70"/>
      <c r="W2180" s="70"/>
      <c r="X2180" s="70"/>
      <c r="Y2180" s="70"/>
      <c r="Z2180" s="70"/>
      <c r="AA2180" s="70"/>
      <c r="AB2180" s="70">
        <v>83561</v>
      </c>
      <c r="AC2180" s="70">
        <v>96759.058592999994</v>
      </c>
      <c r="AD2180" s="70"/>
      <c r="AE2180" s="70"/>
      <c r="AF2180" s="70"/>
      <c r="AG2180" s="70"/>
      <c r="AH2180" s="70"/>
      <c r="AI2180" s="70"/>
      <c r="AJ2180" s="70"/>
      <c r="AK2180" s="70"/>
      <c r="AL2180" s="70"/>
      <c r="AM2180" s="70"/>
      <c r="AN2180" s="70">
        <v>83561</v>
      </c>
      <c r="AO2180" s="70">
        <v>96759.058592999994</v>
      </c>
    </row>
    <row r="2181" spans="1:41" x14ac:dyDescent="0.25">
      <c r="A2181" s="72">
        <v>28736</v>
      </c>
      <c r="B2181" s="70"/>
      <c r="C2181" s="70"/>
      <c r="D2181" s="70"/>
      <c r="E2181" s="70"/>
      <c r="F2181" s="70"/>
      <c r="G2181" s="70"/>
      <c r="H2181" s="70"/>
      <c r="I2181" s="70"/>
      <c r="J2181" s="70"/>
      <c r="K2181" s="70"/>
      <c r="L2181" s="70"/>
      <c r="M2181" s="70"/>
      <c r="N2181" s="70"/>
      <c r="O2181" s="70"/>
      <c r="P2181" s="70"/>
      <c r="Q2181" s="70"/>
      <c r="R2181" s="70"/>
      <c r="S2181" s="70"/>
      <c r="T2181" s="70"/>
      <c r="U2181" s="70"/>
      <c r="V2181" s="70"/>
      <c r="W2181" s="70"/>
      <c r="X2181" s="70"/>
      <c r="Y2181" s="70"/>
      <c r="Z2181" s="70"/>
      <c r="AA2181" s="70"/>
      <c r="AB2181" s="70">
        <v>79004</v>
      </c>
      <c r="AC2181" s="70">
        <v>94272.992066000006</v>
      </c>
      <c r="AD2181" s="70"/>
      <c r="AE2181" s="70"/>
      <c r="AF2181" s="70"/>
      <c r="AG2181" s="70"/>
      <c r="AH2181" s="70"/>
      <c r="AI2181" s="70"/>
      <c r="AJ2181" s="70"/>
      <c r="AK2181" s="70"/>
      <c r="AL2181" s="70"/>
      <c r="AM2181" s="70"/>
      <c r="AN2181" s="70">
        <v>79004</v>
      </c>
      <c r="AO2181" s="70">
        <v>94272.992066000006</v>
      </c>
    </row>
    <row r="2182" spans="1:41" x14ac:dyDescent="0.25">
      <c r="A2182" s="72">
        <v>28739</v>
      </c>
      <c r="B2182" s="70"/>
      <c r="C2182" s="70"/>
      <c r="D2182" s="70"/>
      <c r="E2182" s="70"/>
      <c r="F2182" s="70"/>
      <c r="G2182" s="70"/>
      <c r="H2182" s="70"/>
      <c r="I2182" s="70"/>
      <c r="J2182" s="70"/>
      <c r="K2182" s="70"/>
      <c r="L2182" s="70"/>
      <c r="M2182" s="70"/>
      <c r="N2182" s="70"/>
      <c r="O2182" s="70"/>
      <c r="P2182" s="70"/>
      <c r="Q2182" s="70"/>
      <c r="R2182" s="70"/>
      <c r="S2182" s="70"/>
      <c r="T2182" s="70"/>
      <c r="U2182" s="70"/>
      <c r="V2182" s="70"/>
      <c r="W2182" s="70"/>
      <c r="X2182" s="70"/>
      <c r="Y2182" s="70"/>
      <c r="Z2182" s="70"/>
      <c r="AA2182" s="70"/>
      <c r="AB2182" s="70">
        <v>8489</v>
      </c>
      <c r="AC2182" s="70">
        <v>5550.6719060000005</v>
      </c>
      <c r="AD2182" s="70"/>
      <c r="AE2182" s="70"/>
      <c r="AF2182" s="70"/>
      <c r="AG2182" s="70"/>
      <c r="AH2182" s="70"/>
      <c r="AI2182" s="70"/>
      <c r="AJ2182" s="70"/>
      <c r="AK2182" s="70"/>
      <c r="AL2182" s="70"/>
      <c r="AM2182" s="70"/>
      <c r="AN2182" s="70">
        <v>8489</v>
      </c>
      <c r="AO2182" s="70">
        <v>5550.6719060000005</v>
      </c>
    </row>
    <row r="2183" spans="1:41" x14ac:dyDescent="0.25">
      <c r="A2183" s="72">
        <v>28762</v>
      </c>
      <c r="B2183" s="70"/>
      <c r="C2183" s="70"/>
      <c r="D2183" s="70"/>
      <c r="E2183" s="70"/>
      <c r="F2183" s="70"/>
      <c r="G2183" s="70"/>
      <c r="H2183" s="70"/>
      <c r="I2183" s="70"/>
      <c r="J2183" s="70"/>
      <c r="K2183" s="70"/>
      <c r="L2183" s="70"/>
      <c r="M2183" s="70"/>
      <c r="N2183" s="70"/>
      <c r="O2183" s="70"/>
      <c r="P2183" s="70"/>
      <c r="Q2183" s="70"/>
      <c r="R2183" s="70"/>
      <c r="S2183" s="70"/>
      <c r="T2183" s="70"/>
      <c r="U2183" s="70"/>
      <c r="V2183" s="70">
        <v>14015</v>
      </c>
      <c r="W2183" s="70">
        <v>14529.368957999999</v>
      </c>
      <c r="X2183" s="70"/>
      <c r="Y2183" s="70"/>
      <c r="Z2183" s="70"/>
      <c r="AA2183" s="70"/>
      <c r="AB2183" s="70"/>
      <c r="AC2183" s="70"/>
      <c r="AD2183" s="70"/>
      <c r="AE2183" s="70"/>
      <c r="AF2183" s="70"/>
      <c r="AG2183" s="70"/>
      <c r="AH2183" s="70"/>
      <c r="AI2183" s="70"/>
      <c r="AJ2183" s="70"/>
      <c r="AK2183" s="70"/>
      <c r="AL2183" s="70"/>
      <c r="AM2183" s="70"/>
      <c r="AN2183" s="70">
        <v>14015</v>
      </c>
      <c r="AO2183" s="70">
        <v>14529.368957999999</v>
      </c>
    </row>
    <row r="2184" spans="1:41" x14ac:dyDescent="0.25">
      <c r="A2184" s="72">
        <v>28773</v>
      </c>
      <c r="B2184" s="70"/>
      <c r="C2184" s="70"/>
      <c r="D2184" s="70"/>
      <c r="E2184" s="70"/>
      <c r="F2184" s="70"/>
      <c r="G2184" s="70"/>
      <c r="H2184" s="70"/>
      <c r="I2184" s="70"/>
      <c r="J2184" s="70"/>
      <c r="K2184" s="70"/>
      <c r="L2184" s="70"/>
      <c r="M2184" s="70"/>
      <c r="N2184" s="70"/>
      <c r="O2184" s="70"/>
      <c r="P2184" s="70"/>
      <c r="Q2184" s="70"/>
      <c r="R2184" s="70"/>
      <c r="S2184" s="70"/>
      <c r="T2184" s="70"/>
      <c r="U2184" s="70"/>
      <c r="V2184" s="70"/>
      <c r="W2184" s="70"/>
      <c r="X2184" s="70"/>
      <c r="Y2184" s="70"/>
      <c r="Z2184" s="70"/>
      <c r="AA2184" s="70"/>
      <c r="AB2184" s="70">
        <v>5995</v>
      </c>
      <c r="AC2184" s="70">
        <v>10433.679748</v>
      </c>
      <c r="AD2184" s="70"/>
      <c r="AE2184" s="70"/>
      <c r="AF2184" s="70"/>
      <c r="AG2184" s="70"/>
      <c r="AH2184" s="70"/>
      <c r="AI2184" s="70"/>
      <c r="AJ2184" s="70"/>
      <c r="AK2184" s="70"/>
      <c r="AL2184" s="70"/>
      <c r="AM2184" s="70"/>
      <c r="AN2184" s="70">
        <v>5995</v>
      </c>
      <c r="AO2184" s="70">
        <v>10433.679748</v>
      </c>
    </row>
    <row r="2185" spans="1:41" x14ac:dyDescent="0.25">
      <c r="A2185" s="72">
        <v>28780</v>
      </c>
      <c r="B2185" s="70"/>
      <c r="C2185" s="70"/>
      <c r="D2185" s="70"/>
      <c r="E2185" s="70"/>
      <c r="F2185" s="70"/>
      <c r="G2185" s="70"/>
      <c r="H2185" s="70"/>
      <c r="I2185" s="70"/>
      <c r="J2185" s="70"/>
      <c r="K2185" s="70"/>
      <c r="L2185" s="70"/>
      <c r="M2185" s="70"/>
      <c r="N2185" s="70"/>
      <c r="O2185" s="70"/>
      <c r="P2185" s="70"/>
      <c r="Q2185" s="70"/>
      <c r="R2185" s="70"/>
      <c r="S2185" s="70"/>
      <c r="T2185" s="70"/>
      <c r="U2185" s="70"/>
      <c r="V2185" s="70"/>
      <c r="W2185" s="70"/>
      <c r="X2185" s="70"/>
      <c r="Y2185" s="70"/>
      <c r="Z2185" s="70"/>
      <c r="AA2185" s="70"/>
      <c r="AB2185" s="70">
        <v>31420</v>
      </c>
      <c r="AC2185" s="70">
        <v>35225.145385999997</v>
      </c>
      <c r="AD2185" s="70"/>
      <c r="AE2185" s="70"/>
      <c r="AF2185" s="70"/>
      <c r="AG2185" s="70"/>
      <c r="AH2185" s="70"/>
      <c r="AI2185" s="70"/>
      <c r="AJ2185" s="70"/>
      <c r="AK2185" s="70"/>
      <c r="AL2185" s="70"/>
      <c r="AM2185" s="70"/>
      <c r="AN2185" s="70">
        <v>31420</v>
      </c>
      <c r="AO2185" s="70">
        <v>35225.145385999997</v>
      </c>
    </row>
    <row r="2186" spans="1:41" x14ac:dyDescent="0.25">
      <c r="A2186" s="72">
        <v>28784</v>
      </c>
      <c r="B2186" s="70"/>
      <c r="C2186" s="70"/>
      <c r="D2186" s="70"/>
      <c r="E2186" s="70"/>
      <c r="F2186" s="70"/>
      <c r="G2186" s="70"/>
      <c r="H2186" s="70"/>
      <c r="I2186" s="70"/>
      <c r="J2186" s="70"/>
      <c r="K2186" s="70"/>
      <c r="L2186" s="70"/>
      <c r="M2186" s="70"/>
      <c r="N2186" s="70"/>
      <c r="O2186" s="70"/>
      <c r="P2186" s="70"/>
      <c r="Q2186" s="70"/>
      <c r="R2186" s="70"/>
      <c r="S2186" s="70"/>
      <c r="T2186" s="70"/>
      <c r="U2186" s="70"/>
      <c r="V2186" s="70"/>
      <c r="W2186" s="70"/>
      <c r="X2186" s="70"/>
      <c r="Y2186" s="70"/>
      <c r="Z2186" s="70"/>
      <c r="AA2186" s="70"/>
      <c r="AB2186" s="70">
        <v>8226</v>
      </c>
      <c r="AC2186" s="70">
        <v>11736.287842</v>
      </c>
      <c r="AD2186" s="70"/>
      <c r="AE2186" s="70"/>
      <c r="AF2186" s="70"/>
      <c r="AG2186" s="70"/>
      <c r="AH2186" s="70"/>
      <c r="AI2186" s="70"/>
      <c r="AJ2186" s="70"/>
      <c r="AK2186" s="70"/>
      <c r="AL2186" s="70"/>
      <c r="AM2186" s="70"/>
      <c r="AN2186" s="70">
        <v>8226</v>
      </c>
      <c r="AO2186" s="70">
        <v>11736.287842</v>
      </c>
    </row>
    <row r="2187" spans="1:41" x14ac:dyDescent="0.25">
      <c r="A2187" s="72">
        <v>28786</v>
      </c>
      <c r="B2187" s="70"/>
      <c r="C2187" s="70"/>
      <c r="D2187" s="70"/>
      <c r="E2187" s="70"/>
      <c r="F2187" s="70"/>
      <c r="G2187" s="70"/>
      <c r="H2187" s="70"/>
      <c r="I2187" s="70"/>
      <c r="J2187" s="70"/>
      <c r="K2187" s="70"/>
      <c r="L2187" s="70"/>
      <c r="M2187" s="70"/>
      <c r="N2187" s="70"/>
      <c r="O2187" s="70"/>
      <c r="P2187" s="70"/>
      <c r="Q2187" s="70"/>
      <c r="R2187" s="70"/>
      <c r="S2187" s="70"/>
      <c r="T2187" s="70"/>
      <c r="U2187" s="70"/>
      <c r="V2187" s="70"/>
      <c r="W2187" s="70"/>
      <c r="X2187" s="70"/>
      <c r="Y2187" s="70"/>
      <c r="Z2187" s="70"/>
      <c r="AA2187" s="70"/>
      <c r="AB2187" s="70">
        <v>9533</v>
      </c>
      <c r="AC2187" s="70">
        <v>10969.741638</v>
      </c>
      <c r="AD2187" s="70"/>
      <c r="AE2187" s="70"/>
      <c r="AF2187" s="70"/>
      <c r="AG2187" s="70"/>
      <c r="AH2187" s="70"/>
      <c r="AI2187" s="70"/>
      <c r="AJ2187" s="70"/>
      <c r="AK2187" s="70"/>
      <c r="AL2187" s="70"/>
      <c r="AM2187" s="70"/>
      <c r="AN2187" s="70">
        <v>9533</v>
      </c>
      <c r="AO2187" s="70">
        <v>10969.741638</v>
      </c>
    </row>
    <row r="2188" spans="1:41" x14ac:dyDescent="0.25">
      <c r="A2188" s="72">
        <v>28788</v>
      </c>
      <c r="B2188" s="70"/>
      <c r="C2188" s="70"/>
      <c r="D2188" s="70"/>
      <c r="E2188" s="70"/>
      <c r="F2188" s="70"/>
      <c r="G2188" s="70"/>
      <c r="H2188" s="70"/>
      <c r="I2188" s="70"/>
      <c r="J2188" s="70"/>
      <c r="K2188" s="70"/>
      <c r="L2188" s="70"/>
      <c r="M2188" s="70"/>
      <c r="N2188" s="70"/>
      <c r="O2188" s="70"/>
      <c r="P2188" s="70"/>
      <c r="Q2188" s="70"/>
      <c r="R2188" s="70"/>
      <c r="S2188" s="70"/>
      <c r="T2188" s="70"/>
      <c r="U2188" s="70"/>
      <c r="V2188" s="70"/>
      <c r="W2188" s="70"/>
      <c r="X2188" s="70"/>
      <c r="Y2188" s="70"/>
      <c r="Z2188" s="70"/>
      <c r="AA2188" s="70"/>
      <c r="AB2188" s="70">
        <v>9260</v>
      </c>
      <c r="AC2188" s="70">
        <v>11033.880188000001</v>
      </c>
      <c r="AD2188" s="70"/>
      <c r="AE2188" s="70"/>
      <c r="AF2188" s="70"/>
      <c r="AG2188" s="70"/>
      <c r="AH2188" s="70"/>
      <c r="AI2188" s="70"/>
      <c r="AJ2188" s="70"/>
      <c r="AK2188" s="70"/>
      <c r="AL2188" s="70"/>
      <c r="AM2188" s="70"/>
      <c r="AN2188" s="70">
        <v>9260</v>
      </c>
      <c r="AO2188" s="70">
        <v>11033.880188000001</v>
      </c>
    </row>
    <row r="2189" spans="1:41" x14ac:dyDescent="0.25">
      <c r="A2189" s="72">
        <v>28793</v>
      </c>
      <c r="B2189" s="70"/>
      <c r="C2189" s="70"/>
      <c r="D2189" s="70"/>
      <c r="E2189" s="70"/>
      <c r="F2189" s="70"/>
      <c r="G2189" s="70"/>
      <c r="H2189" s="70"/>
      <c r="I2189" s="70"/>
      <c r="J2189" s="70"/>
      <c r="K2189" s="70"/>
      <c r="L2189" s="70"/>
      <c r="M2189" s="70"/>
      <c r="N2189" s="70"/>
      <c r="O2189" s="70"/>
      <c r="P2189" s="70"/>
      <c r="Q2189" s="70"/>
      <c r="R2189" s="70"/>
      <c r="S2189" s="70"/>
      <c r="T2189" s="70"/>
      <c r="U2189" s="70"/>
      <c r="V2189" s="70"/>
      <c r="W2189" s="70"/>
      <c r="X2189" s="70"/>
      <c r="Y2189" s="70"/>
      <c r="Z2189" s="70"/>
      <c r="AA2189" s="70"/>
      <c r="AB2189" s="70">
        <v>59194</v>
      </c>
      <c r="AC2189" s="70">
        <v>59678.969236999998</v>
      </c>
      <c r="AD2189" s="70"/>
      <c r="AE2189" s="70"/>
      <c r="AF2189" s="70"/>
      <c r="AG2189" s="70"/>
      <c r="AH2189" s="70"/>
      <c r="AI2189" s="70"/>
      <c r="AJ2189" s="70"/>
      <c r="AK2189" s="70"/>
      <c r="AL2189" s="70"/>
      <c r="AM2189" s="70"/>
      <c r="AN2189" s="70">
        <v>59194</v>
      </c>
      <c r="AO2189" s="70">
        <v>59678.969236999998</v>
      </c>
    </row>
    <row r="2190" spans="1:41" x14ac:dyDescent="0.25">
      <c r="A2190" s="72">
        <v>28796</v>
      </c>
      <c r="B2190" s="70"/>
      <c r="C2190" s="70"/>
      <c r="D2190" s="70"/>
      <c r="E2190" s="70"/>
      <c r="F2190" s="70"/>
      <c r="G2190" s="70"/>
      <c r="H2190" s="70"/>
      <c r="I2190" s="70"/>
      <c r="J2190" s="70"/>
      <c r="K2190" s="70"/>
      <c r="L2190" s="70"/>
      <c r="M2190" s="70"/>
      <c r="N2190" s="70"/>
      <c r="O2190" s="70"/>
      <c r="P2190" s="70"/>
      <c r="Q2190" s="70"/>
      <c r="R2190" s="70"/>
      <c r="S2190" s="70"/>
      <c r="T2190" s="70"/>
      <c r="U2190" s="70"/>
      <c r="V2190" s="70"/>
      <c r="W2190" s="70"/>
      <c r="X2190" s="70"/>
      <c r="Y2190" s="70"/>
      <c r="Z2190" s="70"/>
      <c r="AA2190" s="70"/>
      <c r="AB2190" s="70">
        <v>50818</v>
      </c>
      <c r="AC2190" s="70">
        <v>62734.365722000002</v>
      </c>
      <c r="AD2190" s="70"/>
      <c r="AE2190" s="70"/>
      <c r="AF2190" s="70"/>
      <c r="AG2190" s="70"/>
      <c r="AH2190" s="70"/>
      <c r="AI2190" s="70"/>
      <c r="AJ2190" s="70"/>
      <c r="AK2190" s="70"/>
      <c r="AL2190" s="70"/>
      <c r="AM2190" s="70"/>
      <c r="AN2190" s="70">
        <v>50818</v>
      </c>
      <c r="AO2190" s="70">
        <v>62734.365722000002</v>
      </c>
    </row>
    <row r="2191" spans="1:41" x14ac:dyDescent="0.25">
      <c r="A2191" s="72">
        <v>28798</v>
      </c>
      <c r="B2191" s="70"/>
      <c r="C2191" s="70"/>
      <c r="D2191" s="70"/>
      <c r="E2191" s="70"/>
      <c r="F2191" s="70"/>
      <c r="G2191" s="70"/>
      <c r="H2191" s="70"/>
      <c r="I2191" s="70"/>
      <c r="J2191" s="70"/>
      <c r="K2191" s="70"/>
      <c r="L2191" s="70"/>
      <c r="M2191" s="70"/>
      <c r="N2191" s="70"/>
      <c r="O2191" s="70"/>
      <c r="P2191" s="70"/>
      <c r="Q2191" s="70"/>
      <c r="R2191" s="70"/>
      <c r="S2191" s="70"/>
      <c r="T2191" s="70"/>
      <c r="U2191" s="70"/>
      <c r="V2191" s="70"/>
      <c r="W2191" s="70"/>
      <c r="X2191" s="70"/>
      <c r="Y2191" s="70"/>
      <c r="Z2191" s="70"/>
      <c r="AA2191" s="70"/>
      <c r="AB2191" s="70">
        <v>77974</v>
      </c>
      <c r="AC2191" s="70">
        <v>66983.400878999993</v>
      </c>
      <c r="AD2191" s="70"/>
      <c r="AE2191" s="70"/>
      <c r="AF2191" s="70"/>
      <c r="AG2191" s="70"/>
      <c r="AH2191" s="70"/>
      <c r="AI2191" s="70"/>
      <c r="AJ2191" s="70"/>
      <c r="AK2191" s="70"/>
      <c r="AL2191" s="70"/>
      <c r="AM2191" s="70"/>
      <c r="AN2191" s="70">
        <v>77974</v>
      </c>
      <c r="AO2191" s="70">
        <v>66983.400878999993</v>
      </c>
    </row>
    <row r="2192" spans="1:41" x14ac:dyDescent="0.25">
      <c r="A2192" s="72">
        <v>28809</v>
      </c>
      <c r="B2192" s="70"/>
      <c r="C2192" s="70"/>
      <c r="D2192" s="70"/>
      <c r="E2192" s="70"/>
      <c r="F2192" s="70"/>
      <c r="G2192" s="70"/>
      <c r="H2192" s="70"/>
      <c r="I2192" s="70"/>
      <c r="J2192" s="70"/>
      <c r="K2192" s="70"/>
      <c r="L2192" s="70"/>
      <c r="M2192" s="70"/>
      <c r="N2192" s="70"/>
      <c r="O2192" s="70"/>
      <c r="P2192" s="70"/>
      <c r="Q2192" s="70"/>
      <c r="R2192" s="70"/>
      <c r="S2192" s="70"/>
      <c r="T2192" s="70"/>
      <c r="U2192" s="70"/>
      <c r="V2192" s="70"/>
      <c r="W2192" s="70"/>
      <c r="X2192" s="70"/>
      <c r="Y2192" s="70"/>
      <c r="Z2192" s="70"/>
      <c r="AA2192" s="70"/>
      <c r="AB2192" s="70">
        <v>121450</v>
      </c>
      <c r="AC2192" s="70">
        <v>124537.912109</v>
      </c>
      <c r="AD2192" s="70"/>
      <c r="AE2192" s="70"/>
      <c r="AF2192" s="70"/>
      <c r="AG2192" s="70"/>
      <c r="AH2192" s="70"/>
      <c r="AI2192" s="70"/>
      <c r="AJ2192" s="70"/>
      <c r="AK2192" s="70"/>
      <c r="AL2192" s="70"/>
      <c r="AM2192" s="70"/>
      <c r="AN2192" s="70">
        <v>121450</v>
      </c>
      <c r="AO2192" s="70">
        <v>124537.912109</v>
      </c>
    </row>
    <row r="2193" spans="1:41" x14ac:dyDescent="0.25">
      <c r="A2193" s="72">
        <v>28810</v>
      </c>
      <c r="B2193" s="70"/>
      <c r="C2193" s="70"/>
      <c r="D2193" s="70"/>
      <c r="E2193" s="70"/>
      <c r="F2193" s="70"/>
      <c r="G2193" s="70"/>
      <c r="H2193" s="70"/>
      <c r="I2193" s="70"/>
      <c r="J2193" s="70"/>
      <c r="K2193" s="70"/>
      <c r="L2193" s="70"/>
      <c r="M2193" s="70"/>
      <c r="N2193" s="70"/>
      <c r="O2193" s="70"/>
      <c r="P2193" s="70"/>
      <c r="Q2193" s="70"/>
      <c r="R2193" s="70"/>
      <c r="S2193" s="70"/>
      <c r="T2193" s="70"/>
      <c r="U2193" s="70"/>
      <c r="V2193" s="70"/>
      <c r="W2193" s="70"/>
      <c r="X2193" s="70"/>
      <c r="Y2193" s="70"/>
      <c r="Z2193" s="70"/>
      <c r="AA2193" s="70"/>
      <c r="AB2193" s="70">
        <v>122794</v>
      </c>
      <c r="AC2193" s="70">
        <v>125237.45605499999</v>
      </c>
      <c r="AD2193" s="70"/>
      <c r="AE2193" s="70"/>
      <c r="AF2193" s="70"/>
      <c r="AG2193" s="70"/>
      <c r="AH2193" s="70"/>
      <c r="AI2193" s="70"/>
      <c r="AJ2193" s="70"/>
      <c r="AK2193" s="70"/>
      <c r="AL2193" s="70"/>
      <c r="AM2193" s="70"/>
      <c r="AN2193" s="70">
        <v>122794</v>
      </c>
      <c r="AO2193" s="70">
        <v>125237.45605499999</v>
      </c>
    </row>
    <row r="2194" spans="1:41" x14ac:dyDescent="0.25">
      <c r="A2194" s="72">
        <v>28811</v>
      </c>
      <c r="B2194" s="70"/>
      <c r="C2194" s="70"/>
      <c r="D2194" s="70"/>
      <c r="E2194" s="70"/>
      <c r="F2194" s="70"/>
      <c r="G2194" s="70"/>
      <c r="H2194" s="70"/>
      <c r="I2194" s="70"/>
      <c r="J2194" s="70"/>
      <c r="K2194" s="70"/>
      <c r="L2194" s="70"/>
      <c r="M2194" s="70"/>
      <c r="N2194" s="70"/>
      <c r="O2194" s="70"/>
      <c r="P2194" s="70"/>
      <c r="Q2194" s="70"/>
      <c r="R2194" s="70"/>
      <c r="S2194" s="70"/>
      <c r="T2194" s="70"/>
      <c r="U2194" s="70"/>
      <c r="V2194" s="70"/>
      <c r="W2194" s="70"/>
      <c r="X2194" s="70"/>
      <c r="Y2194" s="70"/>
      <c r="Z2194" s="70"/>
      <c r="AA2194" s="70"/>
      <c r="AB2194" s="70">
        <v>6494</v>
      </c>
      <c r="AC2194" s="70">
        <v>6523.724792</v>
      </c>
      <c r="AD2194" s="70"/>
      <c r="AE2194" s="70"/>
      <c r="AF2194" s="70"/>
      <c r="AG2194" s="70"/>
      <c r="AH2194" s="70"/>
      <c r="AI2194" s="70"/>
      <c r="AJ2194" s="70"/>
      <c r="AK2194" s="70"/>
      <c r="AL2194" s="70"/>
      <c r="AM2194" s="70"/>
      <c r="AN2194" s="70">
        <v>6494</v>
      </c>
      <c r="AO2194" s="70">
        <v>6523.724792</v>
      </c>
    </row>
    <row r="2195" spans="1:41" x14ac:dyDescent="0.25">
      <c r="A2195" s="72">
        <v>28812</v>
      </c>
      <c r="B2195" s="70"/>
      <c r="C2195" s="70"/>
      <c r="D2195" s="70"/>
      <c r="E2195" s="70"/>
      <c r="F2195" s="70"/>
      <c r="G2195" s="70"/>
      <c r="H2195" s="70"/>
      <c r="I2195" s="70"/>
      <c r="J2195" s="70"/>
      <c r="K2195" s="70"/>
      <c r="L2195" s="70"/>
      <c r="M2195" s="70"/>
      <c r="N2195" s="70"/>
      <c r="O2195" s="70"/>
      <c r="P2195" s="70"/>
      <c r="Q2195" s="70"/>
      <c r="R2195" s="70"/>
      <c r="S2195" s="70"/>
      <c r="T2195" s="70"/>
      <c r="U2195" s="70"/>
      <c r="V2195" s="70"/>
      <c r="W2195" s="70"/>
      <c r="X2195" s="70"/>
      <c r="Y2195" s="70"/>
      <c r="Z2195" s="70"/>
      <c r="AA2195" s="70"/>
      <c r="AB2195" s="70">
        <v>11620</v>
      </c>
      <c r="AC2195" s="70">
        <v>10270.451050000001</v>
      </c>
      <c r="AD2195" s="70"/>
      <c r="AE2195" s="70"/>
      <c r="AF2195" s="70"/>
      <c r="AG2195" s="70"/>
      <c r="AH2195" s="70"/>
      <c r="AI2195" s="70"/>
      <c r="AJ2195" s="70"/>
      <c r="AK2195" s="70"/>
      <c r="AL2195" s="70"/>
      <c r="AM2195" s="70"/>
      <c r="AN2195" s="70">
        <v>11620</v>
      </c>
      <c r="AO2195" s="70">
        <v>10270.451050000001</v>
      </c>
    </row>
    <row r="2196" spans="1:41" x14ac:dyDescent="0.25">
      <c r="A2196" s="72">
        <v>28813</v>
      </c>
      <c r="B2196" s="70"/>
      <c r="C2196" s="70"/>
      <c r="D2196" s="70"/>
      <c r="E2196" s="70"/>
      <c r="F2196" s="70"/>
      <c r="G2196" s="70"/>
      <c r="H2196" s="70"/>
      <c r="I2196" s="70"/>
      <c r="J2196" s="70"/>
      <c r="K2196" s="70"/>
      <c r="L2196" s="70"/>
      <c r="M2196" s="70"/>
      <c r="N2196" s="70"/>
      <c r="O2196" s="70"/>
      <c r="P2196" s="70"/>
      <c r="Q2196" s="70"/>
      <c r="R2196" s="70"/>
      <c r="S2196" s="70"/>
      <c r="T2196" s="70"/>
      <c r="U2196" s="70"/>
      <c r="V2196" s="70"/>
      <c r="W2196" s="70"/>
      <c r="X2196" s="70"/>
      <c r="Y2196" s="70"/>
      <c r="Z2196" s="70"/>
      <c r="AA2196" s="70"/>
      <c r="AB2196" s="70">
        <v>9962</v>
      </c>
      <c r="AC2196" s="70">
        <v>10501.664491</v>
      </c>
      <c r="AD2196" s="70"/>
      <c r="AE2196" s="70"/>
      <c r="AF2196" s="70"/>
      <c r="AG2196" s="70"/>
      <c r="AH2196" s="70"/>
      <c r="AI2196" s="70"/>
      <c r="AJ2196" s="70"/>
      <c r="AK2196" s="70"/>
      <c r="AL2196" s="70"/>
      <c r="AM2196" s="70"/>
      <c r="AN2196" s="70">
        <v>9962</v>
      </c>
      <c r="AO2196" s="70">
        <v>10501.664491</v>
      </c>
    </row>
    <row r="2197" spans="1:41" x14ac:dyDescent="0.25">
      <c r="A2197" s="72">
        <v>28817</v>
      </c>
      <c r="B2197" s="70"/>
      <c r="C2197" s="70"/>
      <c r="D2197" s="70"/>
      <c r="E2197" s="70"/>
      <c r="F2197" s="70"/>
      <c r="G2197" s="70"/>
      <c r="H2197" s="70"/>
      <c r="I2197" s="70"/>
      <c r="J2197" s="70"/>
      <c r="K2197" s="70"/>
      <c r="L2197" s="70"/>
      <c r="M2197" s="70"/>
      <c r="N2197" s="70"/>
      <c r="O2197" s="70"/>
      <c r="P2197" s="70"/>
      <c r="Q2197" s="70"/>
      <c r="R2197" s="70"/>
      <c r="S2197" s="70"/>
      <c r="T2197" s="70"/>
      <c r="U2197" s="70"/>
      <c r="V2197" s="70"/>
      <c r="W2197" s="70"/>
      <c r="X2197" s="70"/>
      <c r="Y2197" s="70"/>
      <c r="Z2197" s="70"/>
      <c r="AA2197" s="70"/>
      <c r="AB2197" s="70">
        <v>5183</v>
      </c>
      <c r="AC2197" s="70">
        <v>6959.029098</v>
      </c>
      <c r="AD2197" s="70"/>
      <c r="AE2197" s="70"/>
      <c r="AF2197" s="70"/>
      <c r="AG2197" s="70"/>
      <c r="AH2197" s="70"/>
      <c r="AI2197" s="70"/>
      <c r="AJ2197" s="70"/>
      <c r="AK2197" s="70"/>
      <c r="AL2197" s="70"/>
      <c r="AM2197" s="70"/>
      <c r="AN2197" s="70">
        <v>5183</v>
      </c>
      <c r="AO2197" s="70">
        <v>6959.029098</v>
      </c>
    </row>
    <row r="2198" spans="1:41" x14ac:dyDescent="0.25">
      <c r="A2198" s="72">
        <v>28819</v>
      </c>
      <c r="B2198" s="70"/>
      <c r="C2198" s="70"/>
      <c r="D2198" s="70"/>
      <c r="E2198" s="70"/>
      <c r="F2198" s="70"/>
      <c r="G2198" s="70"/>
      <c r="H2198" s="70"/>
      <c r="I2198" s="70"/>
      <c r="J2198" s="70"/>
      <c r="K2198" s="70"/>
      <c r="L2198" s="70"/>
      <c r="M2198" s="70"/>
      <c r="N2198" s="70"/>
      <c r="O2198" s="70"/>
      <c r="P2198" s="70"/>
      <c r="Q2198" s="70"/>
      <c r="R2198" s="70"/>
      <c r="S2198" s="70"/>
      <c r="T2198" s="70"/>
      <c r="U2198" s="70"/>
      <c r="V2198" s="70"/>
      <c r="W2198" s="70"/>
      <c r="X2198" s="70"/>
      <c r="Y2198" s="70"/>
      <c r="Z2198" s="70"/>
      <c r="AA2198" s="70"/>
      <c r="AB2198" s="70">
        <v>2228</v>
      </c>
      <c r="AC2198" s="70">
        <v>1620.0098660000001</v>
      </c>
      <c r="AD2198" s="70"/>
      <c r="AE2198" s="70"/>
      <c r="AF2198" s="70"/>
      <c r="AG2198" s="70"/>
      <c r="AH2198" s="70"/>
      <c r="AI2198" s="70"/>
      <c r="AJ2198" s="70"/>
      <c r="AK2198" s="70"/>
      <c r="AL2198" s="70"/>
      <c r="AM2198" s="70"/>
      <c r="AN2198" s="70">
        <v>2228</v>
      </c>
      <c r="AO2198" s="70">
        <v>1620.0098660000001</v>
      </c>
    </row>
    <row r="2199" spans="1:41" x14ac:dyDescent="0.25">
      <c r="A2199" s="72">
        <v>28827</v>
      </c>
      <c r="B2199" s="70"/>
      <c r="C2199" s="70"/>
      <c r="D2199" s="70"/>
      <c r="E2199" s="70"/>
      <c r="F2199" s="70"/>
      <c r="G2199" s="70"/>
      <c r="H2199" s="70"/>
      <c r="I2199" s="70"/>
      <c r="J2199" s="70"/>
      <c r="K2199" s="70"/>
      <c r="L2199" s="70"/>
      <c r="M2199" s="70"/>
      <c r="N2199" s="70"/>
      <c r="O2199" s="70"/>
      <c r="P2199" s="70"/>
      <c r="Q2199" s="70"/>
      <c r="R2199" s="70"/>
      <c r="S2199" s="70"/>
      <c r="T2199" s="70"/>
      <c r="U2199" s="70"/>
      <c r="V2199" s="70"/>
      <c r="W2199" s="70"/>
      <c r="X2199" s="70"/>
      <c r="Y2199" s="70"/>
      <c r="Z2199" s="70"/>
      <c r="AA2199" s="70"/>
      <c r="AB2199" s="70">
        <v>23927</v>
      </c>
      <c r="AC2199" s="70">
        <v>30651.888062000002</v>
      </c>
      <c r="AD2199" s="70"/>
      <c r="AE2199" s="70"/>
      <c r="AF2199" s="70"/>
      <c r="AG2199" s="70"/>
      <c r="AH2199" s="70"/>
      <c r="AI2199" s="70"/>
      <c r="AJ2199" s="70"/>
      <c r="AK2199" s="70"/>
      <c r="AL2199" s="70"/>
      <c r="AM2199" s="70"/>
      <c r="AN2199" s="70">
        <v>23927</v>
      </c>
      <c r="AO2199" s="70">
        <v>30651.888062000002</v>
      </c>
    </row>
    <row r="2200" spans="1:41" x14ac:dyDescent="0.25">
      <c r="A2200" s="72">
        <v>28834</v>
      </c>
      <c r="B2200" s="70"/>
      <c r="C2200" s="70"/>
      <c r="D2200" s="70"/>
      <c r="E2200" s="70"/>
      <c r="F2200" s="70"/>
      <c r="G2200" s="70"/>
      <c r="H2200" s="70"/>
      <c r="I2200" s="70"/>
      <c r="J2200" s="70"/>
      <c r="K2200" s="70"/>
      <c r="L2200" s="70"/>
      <c r="M2200" s="70"/>
      <c r="N2200" s="70"/>
      <c r="O2200" s="70"/>
      <c r="P2200" s="70"/>
      <c r="Q2200" s="70"/>
      <c r="R2200" s="70"/>
      <c r="S2200" s="70"/>
      <c r="T2200" s="70"/>
      <c r="U2200" s="70"/>
      <c r="V2200" s="70"/>
      <c r="W2200" s="70"/>
      <c r="X2200" s="70"/>
      <c r="Y2200" s="70"/>
      <c r="Z2200" s="70"/>
      <c r="AA2200" s="70"/>
      <c r="AB2200" s="70">
        <v>2825</v>
      </c>
      <c r="AC2200" s="70">
        <v>1689.847184</v>
      </c>
      <c r="AD2200" s="70"/>
      <c r="AE2200" s="70"/>
      <c r="AF2200" s="70"/>
      <c r="AG2200" s="70"/>
      <c r="AH2200" s="70"/>
      <c r="AI2200" s="70"/>
      <c r="AJ2200" s="70"/>
      <c r="AK2200" s="70"/>
      <c r="AL2200" s="70"/>
      <c r="AM2200" s="70"/>
      <c r="AN2200" s="70">
        <v>2825</v>
      </c>
      <c r="AO2200" s="70">
        <v>1689.847184</v>
      </c>
    </row>
    <row r="2201" spans="1:41" x14ac:dyDescent="0.25">
      <c r="A2201" s="72">
        <v>28836</v>
      </c>
      <c r="B2201" s="70"/>
      <c r="C2201" s="70"/>
      <c r="D2201" s="70"/>
      <c r="E2201" s="70"/>
      <c r="F2201" s="70"/>
      <c r="G2201" s="70"/>
      <c r="H2201" s="70"/>
      <c r="I2201" s="70"/>
      <c r="J2201" s="70"/>
      <c r="K2201" s="70"/>
      <c r="L2201" s="70"/>
      <c r="M2201" s="70"/>
      <c r="N2201" s="70"/>
      <c r="O2201" s="70"/>
      <c r="P2201" s="70"/>
      <c r="Q2201" s="70"/>
      <c r="R2201" s="70"/>
      <c r="S2201" s="70"/>
      <c r="T2201" s="70"/>
      <c r="U2201" s="70"/>
      <c r="V2201" s="70"/>
      <c r="W2201" s="70"/>
      <c r="X2201" s="70"/>
      <c r="Y2201" s="70"/>
      <c r="Z2201" s="70"/>
      <c r="AA2201" s="70"/>
      <c r="AB2201" s="70">
        <v>11957</v>
      </c>
      <c r="AC2201" s="70">
        <v>12715.814331</v>
      </c>
      <c r="AD2201" s="70"/>
      <c r="AE2201" s="70"/>
      <c r="AF2201" s="70"/>
      <c r="AG2201" s="70"/>
      <c r="AH2201" s="70"/>
      <c r="AI2201" s="70"/>
      <c r="AJ2201" s="70"/>
      <c r="AK2201" s="70"/>
      <c r="AL2201" s="70"/>
      <c r="AM2201" s="70"/>
      <c r="AN2201" s="70">
        <v>11957</v>
      </c>
      <c r="AO2201" s="70">
        <v>12715.814331</v>
      </c>
    </row>
    <row r="2202" spans="1:41" x14ac:dyDescent="0.25">
      <c r="A2202" s="72">
        <v>28840</v>
      </c>
      <c r="B2202" s="70"/>
      <c r="C2202" s="70"/>
      <c r="D2202" s="70"/>
      <c r="E2202" s="70"/>
      <c r="F2202" s="70"/>
      <c r="G2202" s="70"/>
      <c r="H2202" s="70"/>
      <c r="I2202" s="70"/>
      <c r="J2202" s="70"/>
      <c r="K2202" s="70"/>
      <c r="L2202" s="70"/>
      <c r="M2202" s="70"/>
      <c r="N2202" s="70"/>
      <c r="O2202" s="70"/>
      <c r="P2202" s="70"/>
      <c r="Q2202" s="70"/>
      <c r="R2202" s="70"/>
      <c r="S2202" s="70"/>
      <c r="T2202" s="70"/>
      <c r="U2202" s="70"/>
      <c r="V2202" s="70"/>
      <c r="W2202" s="70"/>
      <c r="X2202" s="70"/>
      <c r="Y2202" s="70"/>
      <c r="Z2202" s="70"/>
      <c r="AA2202" s="70"/>
      <c r="AB2202" s="70"/>
      <c r="AC2202" s="70"/>
      <c r="AD2202" s="70"/>
      <c r="AE2202" s="70"/>
      <c r="AF2202" s="70"/>
      <c r="AG2202" s="70"/>
      <c r="AH2202" s="70"/>
      <c r="AI2202" s="70"/>
      <c r="AJ2202" s="70">
        <v>18372</v>
      </c>
      <c r="AK2202" s="70">
        <v>14601.530885000002</v>
      </c>
      <c r="AL2202" s="70"/>
      <c r="AM2202" s="70"/>
      <c r="AN2202" s="70">
        <v>18372</v>
      </c>
      <c r="AO2202" s="70">
        <v>14601.530885000002</v>
      </c>
    </row>
    <row r="2203" spans="1:41" x14ac:dyDescent="0.25">
      <c r="A2203" s="72">
        <v>28844</v>
      </c>
      <c r="B2203" s="70"/>
      <c r="C2203" s="70"/>
      <c r="D2203" s="70"/>
      <c r="E2203" s="70"/>
      <c r="F2203" s="70"/>
      <c r="G2203" s="70"/>
      <c r="H2203" s="70"/>
      <c r="I2203" s="70"/>
      <c r="J2203" s="70"/>
      <c r="K2203" s="70"/>
      <c r="L2203" s="70"/>
      <c r="M2203" s="70"/>
      <c r="N2203" s="70"/>
      <c r="O2203" s="70"/>
      <c r="P2203" s="70"/>
      <c r="Q2203" s="70"/>
      <c r="R2203" s="70"/>
      <c r="S2203" s="70"/>
      <c r="T2203" s="70"/>
      <c r="U2203" s="70"/>
      <c r="V2203" s="70"/>
      <c r="W2203" s="70"/>
      <c r="X2203" s="70"/>
      <c r="Y2203" s="70"/>
      <c r="Z2203" s="70"/>
      <c r="AA2203" s="70"/>
      <c r="AB2203" s="70"/>
      <c r="AC2203" s="70"/>
      <c r="AD2203" s="70"/>
      <c r="AE2203" s="70"/>
      <c r="AF2203" s="70"/>
      <c r="AG2203" s="70"/>
      <c r="AH2203" s="70"/>
      <c r="AI2203" s="70"/>
      <c r="AJ2203" s="70">
        <v>15988</v>
      </c>
      <c r="AK2203" s="70">
        <v>12066.514617999999</v>
      </c>
      <c r="AL2203" s="70"/>
      <c r="AM2203" s="70"/>
      <c r="AN2203" s="70">
        <v>15988</v>
      </c>
      <c r="AO2203" s="70">
        <v>12066.514617999999</v>
      </c>
    </row>
    <row r="2204" spans="1:41" x14ac:dyDescent="0.25">
      <c r="A2204" s="72">
        <v>28845</v>
      </c>
      <c r="B2204" s="70"/>
      <c r="C2204" s="70"/>
      <c r="D2204" s="70"/>
      <c r="E2204" s="70"/>
      <c r="F2204" s="70"/>
      <c r="G2204" s="70"/>
      <c r="H2204" s="70"/>
      <c r="I2204" s="70"/>
      <c r="J2204" s="70"/>
      <c r="K2204" s="70"/>
      <c r="L2204" s="70"/>
      <c r="M2204" s="70"/>
      <c r="N2204" s="70"/>
      <c r="O2204" s="70"/>
      <c r="P2204" s="70"/>
      <c r="Q2204" s="70"/>
      <c r="R2204" s="70"/>
      <c r="S2204" s="70"/>
      <c r="T2204" s="70"/>
      <c r="U2204" s="70"/>
      <c r="V2204" s="70"/>
      <c r="W2204" s="70"/>
      <c r="X2204" s="70"/>
      <c r="Y2204" s="70"/>
      <c r="Z2204" s="70"/>
      <c r="AA2204" s="70"/>
      <c r="AB2204" s="70"/>
      <c r="AC2204" s="70"/>
      <c r="AD2204" s="70"/>
      <c r="AE2204" s="70"/>
      <c r="AF2204" s="70"/>
      <c r="AG2204" s="70"/>
      <c r="AH2204" s="70"/>
      <c r="AI2204" s="70"/>
      <c r="AJ2204" s="70">
        <v>9247</v>
      </c>
      <c r="AK2204" s="70">
        <v>6153.7963870000003</v>
      </c>
      <c r="AL2204" s="70"/>
      <c r="AM2204" s="70"/>
      <c r="AN2204" s="70">
        <v>9247</v>
      </c>
      <c r="AO2204" s="70">
        <v>6153.7963870000003</v>
      </c>
    </row>
    <row r="2205" spans="1:41" x14ac:dyDescent="0.25">
      <c r="A2205" s="72">
        <v>28846</v>
      </c>
      <c r="B2205" s="70"/>
      <c r="C2205" s="70"/>
      <c r="D2205" s="70"/>
      <c r="E2205" s="70"/>
      <c r="F2205" s="70"/>
      <c r="G2205" s="70"/>
      <c r="H2205" s="70"/>
      <c r="I2205" s="70"/>
      <c r="J2205" s="70"/>
      <c r="K2205" s="70"/>
      <c r="L2205" s="70"/>
      <c r="M2205" s="70"/>
      <c r="N2205" s="70"/>
      <c r="O2205" s="70"/>
      <c r="P2205" s="70"/>
      <c r="Q2205" s="70"/>
      <c r="R2205" s="70"/>
      <c r="S2205" s="70"/>
      <c r="T2205" s="70"/>
      <c r="U2205" s="70"/>
      <c r="V2205" s="70"/>
      <c r="W2205" s="70"/>
      <c r="X2205" s="70"/>
      <c r="Y2205" s="70"/>
      <c r="Z2205" s="70"/>
      <c r="AA2205" s="70"/>
      <c r="AB2205" s="70"/>
      <c r="AC2205" s="70"/>
      <c r="AD2205" s="70"/>
      <c r="AE2205" s="70"/>
      <c r="AF2205" s="70"/>
      <c r="AG2205" s="70"/>
      <c r="AH2205" s="70"/>
      <c r="AI2205" s="70"/>
      <c r="AJ2205" s="70">
        <v>8414</v>
      </c>
      <c r="AK2205" s="70">
        <v>7182.2254570000005</v>
      </c>
      <c r="AL2205" s="70"/>
      <c r="AM2205" s="70"/>
      <c r="AN2205" s="70">
        <v>8414</v>
      </c>
      <c r="AO2205" s="70">
        <v>7182.2254570000005</v>
      </c>
    </row>
    <row r="2206" spans="1:41" x14ac:dyDescent="0.25">
      <c r="A2206" s="72">
        <v>28849</v>
      </c>
      <c r="B2206" s="70"/>
      <c r="C2206" s="70"/>
      <c r="D2206" s="70"/>
      <c r="E2206" s="70"/>
      <c r="F2206" s="70"/>
      <c r="G2206" s="70"/>
      <c r="H2206" s="70"/>
      <c r="I2206" s="70"/>
      <c r="J2206" s="70"/>
      <c r="K2206" s="70"/>
      <c r="L2206" s="70"/>
      <c r="M2206" s="70"/>
      <c r="N2206" s="70"/>
      <c r="O2206" s="70"/>
      <c r="P2206" s="70"/>
      <c r="Q2206" s="70"/>
      <c r="R2206" s="70"/>
      <c r="S2206" s="70"/>
      <c r="T2206" s="70"/>
      <c r="U2206" s="70"/>
      <c r="V2206" s="70"/>
      <c r="W2206" s="70"/>
      <c r="X2206" s="70"/>
      <c r="Y2206" s="70"/>
      <c r="Z2206" s="70"/>
      <c r="AA2206" s="70"/>
      <c r="AB2206" s="70"/>
      <c r="AC2206" s="70"/>
      <c r="AD2206" s="70"/>
      <c r="AE2206" s="70"/>
      <c r="AF2206" s="70"/>
      <c r="AG2206" s="70"/>
      <c r="AH2206" s="70"/>
      <c r="AI2206" s="70"/>
      <c r="AJ2206" s="70">
        <v>62492</v>
      </c>
      <c r="AK2206" s="70">
        <v>59762.524902999998</v>
      </c>
      <c r="AL2206" s="70"/>
      <c r="AM2206" s="70"/>
      <c r="AN2206" s="70">
        <v>62492</v>
      </c>
      <c r="AO2206" s="70">
        <v>59762.524902999998</v>
      </c>
    </row>
    <row r="2207" spans="1:41" x14ac:dyDescent="0.25">
      <c r="A2207" s="72">
        <v>28851</v>
      </c>
      <c r="B2207" s="70"/>
      <c r="C2207" s="70"/>
      <c r="D2207" s="70"/>
      <c r="E2207" s="70"/>
      <c r="F2207" s="70"/>
      <c r="G2207" s="70"/>
      <c r="H2207" s="70"/>
      <c r="I2207" s="70"/>
      <c r="J2207" s="70"/>
      <c r="K2207" s="70"/>
      <c r="L2207" s="70"/>
      <c r="M2207" s="70"/>
      <c r="N2207" s="70"/>
      <c r="O2207" s="70"/>
      <c r="P2207" s="70"/>
      <c r="Q2207" s="70"/>
      <c r="R2207" s="70"/>
      <c r="S2207" s="70"/>
      <c r="T2207" s="70"/>
      <c r="U2207" s="70"/>
      <c r="V2207" s="70"/>
      <c r="W2207" s="70"/>
      <c r="X2207" s="70"/>
      <c r="Y2207" s="70"/>
      <c r="Z2207" s="70"/>
      <c r="AA2207" s="70"/>
      <c r="AB2207" s="70"/>
      <c r="AC2207" s="70"/>
      <c r="AD2207" s="70"/>
      <c r="AE2207" s="70"/>
      <c r="AF2207" s="70"/>
      <c r="AG2207" s="70"/>
      <c r="AH2207" s="70"/>
      <c r="AI2207" s="70"/>
      <c r="AJ2207" s="70">
        <v>10790</v>
      </c>
      <c r="AK2207" s="70">
        <v>8194.6177989999996</v>
      </c>
      <c r="AL2207" s="70"/>
      <c r="AM2207" s="70"/>
      <c r="AN2207" s="70">
        <v>10790</v>
      </c>
      <c r="AO2207" s="70">
        <v>8194.6177989999996</v>
      </c>
    </row>
    <row r="2208" spans="1:41" x14ac:dyDescent="0.25">
      <c r="A2208" s="72">
        <v>28852</v>
      </c>
      <c r="B2208" s="70"/>
      <c r="C2208" s="70"/>
      <c r="D2208" s="70"/>
      <c r="E2208" s="70"/>
      <c r="F2208" s="70"/>
      <c r="G2208" s="70"/>
      <c r="H2208" s="70"/>
      <c r="I2208" s="70"/>
      <c r="J2208" s="70"/>
      <c r="K2208" s="70"/>
      <c r="L2208" s="70"/>
      <c r="M2208" s="70"/>
      <c r="N2208" s="70"/>
      <c r="O2208" s="70"/>
      <c r="P2208" s="70"/>
      <c r="Q2208" s="70"/>
      <c r="R2208" s="70"/>
      <c r="S2208" s="70"/>
      <c r="T2208" s="70"/>
      <c r="U2208" s="70"/>
      <c r="V2208" s="70"/>
      <c r="W2208" s="70"/>
      <c r="X2208" s="70"/>
      <c r="Y2208" s="70"/>
      <c r="Z2208" s="70"/>
      <c r="AA2208" s="70"/>
      <c r="AB2208" s="70">
        <v>17770</v>
      </c>
      <c r="AC2208" s="70">
        <v>15459.157227</v>
      </c>
      <c r="AD2208" s="70"/>
      <c r="AE2208" s="70"/>
      <c r="AF2208" s="70"/>
      <c r="AG2208" s="70"/>
      <c r="AH2208" s="70"/>
      <c r="AI2208" s="70"/>
      <c r="AJ2208" s="70"/>
      <c r="AK2208" s="70"/>
      <c r="AL2208" s="70"/>
      <c r="AM2208" s="70"/>
      <c r="AN2208" s="70">
        <v>17770</v>
      </c>
      <c r="AO2208" s="70">
        <v>15459.157227</v>
      </c>
    </row>
    <row r="2209" spans="1:41" x14ac:dyDescent="0.25">
      <c r="A2209" s="72">
        <v>28853</v>
      </c>
      <c r="B2209" s="70"/>
      <c r="C2209" s="70"/>
      <c r="D2209" s="70"/>
      <c r="E2209" s="70"/>
      <c r="F2209" s="70"/>
      <c r="G2209" s="70"/>
      <c r="H2209" s="70"/>
      <c r="I2209" s="70"/>
      <c r="J2209" s="70"/>
      <c r="K2209" s="70"/>
      <c r="L2209" s="70"/>
      <c r="M2209" s="70"/>
      <c r="N2209" s="70"/>
      <c r="O2209" s="70"/>
      <c r="P2209" s="70"/>
      <c r="Q2209" s="70"/>
      <c r="R2209" s="70"/>
      <c r="S2209" s="70"/>
      <c r="T2209" s="70"/>
      <c r="U2209" s="70"/>
      <c r="V2209" s="70"/>
      <c r="W2209" s="70"/>
      <c r="X2209" s="70"/>
      <c r="Y2209" s="70"/>
      <c r="Z2209" s="70"/>
      <c r="AA2209" s="70"/>
      <c r="AB2209" s="70">
        <v>13090</v>
      </c>
      <c r="AC2209" s="70">
        <v>14822.858123</v>
      </c>
      <c r="AD2209" s="70"/>
      <c r="AE2209" s="70"/>
      <c r="AF2209" s="70"/>
      <c r="AG2209" s="70"/>
      <c r="AH2209" s="70"/>
      <c r="AI2209" s="70"/>
      <c r="AJ2209" s="70"/>
      <c r="AK2209" s="70"/>
      <c r="AL2209" s="70"/>
      <c r="AM2209" s="70"/>
      <c r="AN2209" s="70">
        <v>13090</v>
      </c>
      <c r="AO2209" s="70">
        <v>14822.858123</v>
      </c>
    </row>
    <row r="2210" spans="1:41" x14ac:dyDescent="0.25">
      <c r="A2210" s="72">
        <v>28855</v>
      </c>
      <c r="B2210" s="70"/>
      <c r="C2210" s="70"/>
      <c r="D2210" s="70"/>
      <c r="E2210" s="70"/>
      <c r="F2210" s="70"/>
      <c r="G2210" s="70"/>
      <c r="H2210" s="70"/>
      <c r="I2210" s="70"/>
      <c r="J2210" s="70"/>
      <c r="K2210" s="70"/>
      <c r="L2210" s="70"/>
      <c r="M2210" s="70"/>
      <c r="N2210" s="70"/>
      <c r="O2210" s="70"/>
      <c r="P2210" s="70"/>
      <c r="Q2210" s="70"/>
      <c r="R2210" s="70"/>
      <c r="S2210" s="70"/>
      <c r="T2210" s="70"/>
      <c r="U2210" s="70"/>
      <c r="V2210" s="70"/>
      <c r="W2210" s="70"/>
      <c r="X2210" s="70"/>
      <c r="Y2210" s="70"/>
      <c r="Z2210" s="70"/>
      <c r="AA2210" s="70"/>
      <c r="AB2210" s="70">
        <v>977</v>
      </c>
      <c r="AC2210" s="70">
        <v>2173.9574109999999</v>
      </c>
      <c r="AD2210" s="70"/>
      <c r="AE2210" s="70"/>
      <c r="AF2210" s="70"/>
      <c r="AG2210" s="70"/>
      <c r="AH2210" s="70"/>
      <c r="AI2210" s="70"/>
      <c r="AJ2210" s="70"/>
      <c r="AK2210" s="70"/>
      <c r="AL2210" s="70"/>
      <c r="AM2210" s="70"/>
      <c r="AN2210" s="70">
        <v>977</v>
      </c>
      <c r="AO2210" s="70">
        <v>2173.9574109999999</v>
      </c>
    </row>
    <row r="2211" spans="1:41" x14ac:dyDescent="0.25">
      <c r="A2211" s="72">
        <v>28857</v>
      </c>
      <c r="B2211" s="70"/>
      <c r="C2211" s="70"/>
      <c r="D2211" s="70"/>
      <c r="E2211" s="70"/>
      <c r="F2211" s="70"/>
      <c r="G2211" s="70"/>
      <c r="H2211" s="70"/>
      <c r="I2211" s="70"/>
      <c r="J2211" s="70"/>
      <c r="K2211" s="70"/>
      <c r="L2211" s="70"/>
      <c r="M2211" s="70"/>
      <c r="N2211" s="70"/>
      <c r="O2211" s="70"/>
      <c r="P2211" s="70"/>
      <c r="Q2211" s="70"/>
      <c r="R2211" s="70"/>
      <c r="S2211" s="70"/>
      <c r="T2211" s="70"/>
      <c r="U2211" s="70"/>
      <c r="V2211" s="70"/>
      <c r="W2211" s="70"/>
      <c r="X2211" s="70"/>
      <c r="Y2211" s="70"/>
      <c r="Z2211" s="70"/>
      <c r="AA2211" s="70"/>
      <c r="AB2211" s="70">
        <v>11168</v>
      </c>
      <c r="AC2211" s="70">
        <v>8644.9131479999996</v>
      </c>
      <c r="AD2211" s="70"/>
      <c r="AE2211" s="70"/>
      <c r="AF2211" s="70"/>
      <c r="AG2211" s="70"/>
      <c r="AH2211" s="70"/>
      <c r="AI2211" s="70"/>
      <c r="AJ2211" s="70"/>
      <c r="AK2211" s="70"/>
      <c r="AL2211" s="70"/>
      <c r="AM2211" s="70"/>
      <c r="AN2211" s="70">
        <v>11168</v>
      </c>
      <c r="AO2211" s="70">
        <v>8644.9131479999996</v>
      </c>
    </row>
    <row r="2212" spans="1:41" x14ac:dyDescent="0.25">
      <c r="A2212" s="72">
        <v>28860</v>
      </c>
      <c r="B2212" s="70"/>
      <c r="C2212" s="70"/>
      <c r="D2212" s="70"/>
      <c r="E2212" s="70"/>
      <c r="F2212" s="70"/>
      <c r="G2212" s="70"/>
      <c r="H2212" s="70"/>
      <c r="I2212" s="70"/>
      <c r="J2212" s="70"/>
      <c r="K2212" s="70"/>
      <c r="L2212" s="70"/>
      <c r="M2212" s="70"/>
      <c r="N2212" s="70"/>
      <c r="O2212" s="70"/>
      <c r="P2212" s="70"/>
      <c r="Q2212" s="70"/>
      <c r="R2212" s="70"/>
      <c r="S2212" s="70"/>
      <c r="T2212" s="70"/>
      <c r="U2212" s="70"/>
      <c r="V2212" s="70"/>
      <c r="W2212" s="70"/>
      <c r="X2212" s="70"/>
      <c r="Y2212" s="70"/>
      <c r="Z2212" s="70"/>
      <c r="AA2212" s="70"/>
      <c r="AB2212" s="70">
        <v>5786</v>
      </c>
      <c r="AC2212" s="70">
        <v>8766.1867680000014</v>
      </c>
      <c r="AD2212" s="70"/>
      <c r="AE2212" s="70"/>
      <c r="AF2212" s="70"/>
      <c r="AG2212" s="70"/>
      <c r="AH2212" s="70"/>
      <c r="AI2212" s="70"/>
      <c r="AJ2212" s="70"/>
      <c r="AK2212" s="70"/>
      <c r="AL2212" s="70"/>
      <c r="AM2212" s="70"/>
      <c r="AN2212" s="70">
        <v>5786</v>
      </c>
      <c r="AO2212" s="70">
        <v>8766.1867680000014</v>
      </c>
    </row>
    <row r="2213" spans="1:41" x14ac:dyDescent="0.25">
      <c r="A2213" s="72">
        <v>28862</v>
      </c>
      <c r="B2213" s="70"/>
      <c r="C2213" s="70"/>
      <c r="D2213" s="70"/>
      <c r="E2213" s="70"/>
      <c r="F2213" s="70"/>
      <c r="G2213" s="70"/>
      <c r="H2213" s="70"/>
      <c r="I2213" s="70"/>
      <c r="J2213" s="70"/>
      <c r="K2213" s="70"/>
      <c r="L2213" s="70"/>
      <c r="M2213" s="70"/>
      <c r="N2213" s="70"/>
      <c r="O2213" s="70"/>
      <c r="P2213" s="70"/>
      <c r="Q2213" s="70"/>
      <c r="R2213" s="70"/>
      <c r="S2213" s="70"/>
      <c r="T2213" s="70"/>
      <c r="U2213" s="70"/>
      <c r="V2213" s="70"/>
      <c r="W2213" s="70"/>
      <c r="X2213" s="70"/>
      <c r="Y2213" s="70"/>
      <c r="Z2213" s="70"/>
      <c r="AA2213" s="70"/>
      <c r="AB2213" s="70">
        <v>3930</v>
      </c>
      <c r="AC2213" s="70">
        <v>3637.9917679999999</v>
      </c>
      <c r="AD2213" s="70"/>
      <c r="AE2213" s="70"/>
      <c r="AF2213" s="70"/>
      <c r="AG2213" s="70"/>
      <c r="AH2213" s="70"/>
      <c r="AI2213" s="70"/>
      <c r="AJ2213" s="70"/>
      <c r="AK2213" s="70"/>
      <c r="AL2213" s="70"/>
      <c r="AM2213" s="70"/>
      <c r="AN2213" s="70">
        <v>3930</v>
      </c>
      <c r="AO2213" s="70">
        <v>3637.9917679999999</v>
      </c>
    </row>
    <row r="2214" spans="1:41" x14ac:dyDescent="0.25">
      <c r="A2214" s="72">
        <v>28865</v>
      </c>
      <c r="B2214" s="70"/>
      <c r="C2214" s="70"/>
      <c r="D2214" s="70"/>
      <c r="E2214" s="70"/>
      <c r="F2214" s="70"/>
      <c r="G2214" s="70"/>
      <c r="H2214" s="70"/>
      <c r="I2214" s="70"/>
      <c r="J2214" s="70"/>
      <c r="K2214" s="70"/>
      <c r="L2214" s="70"/>
      <c r="M2214" s="70"/>
      <c r="N2214" s="70"/>
      <c r="O2214" s="70"/>
      <c r="P2214" s="70"/>
      <c r="Q2214" s="70"/>
      <c r="R2214" s="70"/>
      <c r="S2214" s="70"/>
      <c r="T2214" s="70"/>
      <c r="U2214" s="70"/>
      <c r="V2214" s="70"/>
      <c r="W2214" s="70"/>
      <c r="X2214" s="70"/>
      <c r="Y2214" s="70"/>
      <c r="Z2214" s="70"/>
      <c r="AA2214" s="70"/>
      <c r="AB2214" s="70">
        <v>9620</v>
      </c>
      <c r="AC2214" s="70">
        <v>12884.60814</v>
      </c>
      <c r="AD2214" s="70"/>
      <c r="AE2214" s="70"/>
      <c r="AF2214" s="70"/>
      <c r="AG2214" s="70"/>
      <c r="AH2214" s="70"/>
      <c r="AI2214" s="70"/>
      <c r="AJ2214" s="70"/>
      <c r="AK2214" s="70"/>
      <c r="AL2214" s="70"/>
      <c r="AM2214" s="70"/>
      <c r="AN2214" s="70">
        <v>9620</v>
      </c>
      <c r="AO2214" s="70">
        <v>12884.60814</v>
      </c>
    </row>
    <row r="2215" spans="1:41" x14ac:dyDescent="0.25">
      <c r="A2215" s="72">
        <v>28868</v>
      </c>
      <c r="B2215" s="70"/>
      <c r="C2215" s="70"/>
      <c r="D2215" s="70"/>
      <c r="E2215" s="70"/>
      <c r="F2215" s="70"/>
      <c r="G2215" s="70"/>
      <c r="H2215" s="70"/>
      <c r="I2215" s="70"/>
      <c r="J2215" s="70"/>
      <c r="K2215" s="70"/>
      <c r="L2215" s="70"/>
      <c r="M2215" s="70"/>
      <c r="N2215" s="70"/>
      <c r="O2215" s="70"/>
      <c r="P2215" s="70"/>
      <c r="Q2215" s="70"/>
      <c r="R2215" s="70"/>
      <c r="S2215" s="70"/>
      <c r="T2215" s="70"/>
      <c r="U2215" s="70"/>
      <c r="V2215" s="70"/>
      <c r="W2215" s="70"/>
      <c r="X2215" s="70"/>
      <c r="Y2215" s="70"/>
      <c r="Z2215" s="70"/>
      <c r="AA2215" s="70"/>
      <c r="AB2215" s="70">
        <v>37175</v>
      </c>
      <c r="AC2215" s="70">
        <v>34338.786865999995</v>
      </c>
      <c r="AD2215" s="70"/>
      <c r="AE2215" s="70"/>
      <c r="AF2215" s="70"/>
      <c r="AG2215" s="70"/>
      <c r="AH2215" s="70"/>
      <c r="AI2215" s="70"/>
      <c r="AJ2215" s="70"/>
      <c r="AK2215" s="70"/>
      <c r="AL2215" s="70"/>
      <c r="AM2215" s="70"/>
      <c r="AN2215" s="70">
        <v>37175</v>
      </c>
      <c r="AO2215" s="70">
        <v>34338.786865999995</v>
      </c>
    </row>
    <row r="2216" spans="1:41" x14ac:dyDescent="0.25">
      <c r="A2216" s="72">
        <v>28883</v>
      </c>
      <c r="B2216" s="70"/>
      <c r="C2216" s="70"/>
      <c r="D2216" s="70"/>
      <c r="E2216" s="70"/>
      <c r="F2216" s="70"/>
      <c r="G2216" s="70"/>
      <c r="H2216" s="70"/>
      <c r="I2216" s="70"/>
      <c r="J2216" s="70"/>
      <c r="K2216" s="70"/>
      <c r="L2216" s="70"/>
      <c r="M2216" s="70"/>
      <c r="N2216" s="70"/>
      <c r="O2216" s="70"/>
      <c r="P2216" s="70"/>
      <c r="Q2216" s="70"/>
      <c r="R2216" s="70"/>
      <c r="S2216" s="70"/>
      <c r="T2216" s="70"/>
      <c r="U2216" s="70"/>
      <c r="V2216" s="70"/>
      <c r="W2216" s="70"/>
      <c r="X2216" s="70"/>
      <c r="Y2216" s="70"/>
      <c r="Z2216" s="70"/>
      <c r="AA2216" s="70"/>
      <c r="AB2216" s="70">
        <v>8222</v>
      </c>
      <c r="AC2216" s="70">
        <v>10887.169129</v>
      </c>
      <c r="AD2216" s="70"/>
      <c r="AE2216" s="70"/>
      <c r="AF2216" s="70"/>
      <c r="AG2216" s="70"/>
      <c r="AH2216" s="70"/>
      <c r="AI2216" s="70"/>
      <c r="AJ2216" s="70"/>
      <c r="AK2216" s="70"/>
      <c r="AL2216" s="70"/>
      <c r="AM2216" s="70"/>
      <c r="AN2216" s="70">
        <v>8222</v>
      </c>
      <c r="AO2216" s="70">
        <v>10887.169129</v>
      </c>
    </row>
    <row r="2217" spans="1:41" x14ac:dyDescent="0.25">
      <c r="A2217" s="72">
        <v>28899</v>
      </c>
      <c r="B2217" s="70"/>
      <c r="C2217" s="70"/>
      <c r="D2217" s="70"/>
      <c r="E2217" s="70"/>
      <c r="F2217" s="70"/>
      <c r="G2217" s="70"/>
      <c r="H2217" s="70"/>
      <c r="I2217" s="70"/>
      <c r="J2217" s="70"/>
      <c r="K2217" s="70"/>
      <c r="L2217" s="70"/>
      <c r="M2217" s="70"/>
      <c r="N2217" s="70"/>
      <c r="O2217" s="70"/>
      <c r="P2217" s="70"/>
      <c r="Q2217" s="70"/>
      <c r="R2217" s="70"/>
      <c r="S2217" s="70"/>
      <c r="T2217" s="70"/>
      <c r="U2217" s="70"/>
      <c r="V2217" s="70"/>
      <c r="W2217" s="70"/>
      <c r="X2217" s="70"/>
      <c r="Y2217" s="70"/>
      <c r="Z2217" s="70"/>
      <c r="AA2217" s="70"/>
      <c r="AB2217" s="70">
        <v>57195</v>
      </c>
      <c r="AC2217" s="70">
        <v>80880.865722000002</v>
      </c>
      <c r="AD2217" s="70"/>
      <c r="AE2217" s="70"/>
      <c r="AF2217" s="70"/>
      <c r="AG2217" s="70"/>
      <c r="AH2217" s="70"/>
      <c r="AI2217" s="70"/>
      <c r="AJ2217" s="70"/>
      <c r="AK2217" s="70"/>
      <c r="AL2217" s="70"/>
      <c r="AM2217" s="70"/>
      <c r="AN2217" s="70">
        <v>57195</v>
      </c>
      <c r="AO2217" s="70">
        <v>80880.865722000002</v>
      </c>
    </row>
    <row r="2218" spans="1:41" x14ac:dyDescent="0.25">
      <c r="A2218" s="72">
        <v>28904</v>
      </c>
      <c r="B2218" s="70"/>
      <c r="C2218" s="70"/>
      <c r="D2218" s="70"/>
      <c r="E2218" s="70"/>
      <c r="F2218" s="70"/>
      <c r="G2218" s="70"/>
      <c r="H2218" s="70"/>
      <c r="I2218" s="70"/>
      <c r="J2218" s="70"/>
      <c r="K2218" s="70"/>
      <c r="L2218" s="70"/>
      <c r="M2218" s="70"/>
      <c r="N2218" s="70"/>
      <c r="O2218" s="70"/>
      <c r="P2218" s="70"/>
      <c r="Q2218" s="70"/>
      <c r="R2218" s="70"/>
      <c r="S2218" s="70"/>
      <c r="T2218" s="70"/>
      <c r="U2218" s="70"/>
      <c r="V2218" s="70"/>
      <c r="W2218" s="70"/>
      <c r="X2218" s="70"/>
      <c r="Y2218" s="70"/>
      <c r="Z2218" s="70"/>
      <c r="AA2218" s="70"/>
      <c r="AB2218" s="70">
        <v>29818</v>
      </c>
      <c r="AC2218" s="70">
        <v>37874.629151000001</v>
      </c>
      <c r="AD2218" s="70"/>
      <c r="AE2218" s="70"/>
      <c r="AF2218" s="70"/>
      <c r="AG2218" s="70"/>
      <c r="AH2218" s="70"/>
      <c r="AI2218" s="70"/>
      <c r="AJ2218" s="70"/>
      <c r="AK2218" s="70"/>
      <c r="AL2218" s="70"/>
      <c r="AM2218" s="70"/>
      <c r="AN2218" s="70">
        <v>29818</v>
      </c>
      <c r="AO2218" s="70">
        <v>37874.629151000001</v>
      </c>
    </row>
    <row r="2219" spans="1:41" x14ac:dyDescent="0.25">
      <c r="A2219" s="72">
        <v>28917</v>
      </c>
      <c r="B2219" s="70"/>
      <c r="C2219" s="70"/>
      <c r="D2219" s="70"/>
      <c r="E2219" s="70"/>
      <c r="F2219" s="70"/>
      <c r="G2219" s="70"/>
      <c r="H2219" s="70"/>
      <c r="I2219" s="70"/>
      <c r="J2219" s="70">
        <v>6547</v>
      </c>
      <c r="K2219" s="70">
        <v>2657.262131</v>
      </c>
      <c r="L2219" s="70"/>
      <c r="M2219" s="70"/>
      <c r="N2219" s="70"/>
      <c r="O2219" s="70"/>
      <c r="P2219" s="70"/>
      <c r="Q2219" s="70"/>
      <c r="R2219" s="70"/>
      <c r="S2219" s="70"/>
      <c r="T2219" s="70"/>
      <c r="U2219" s="70"/>
      <c r="V2219" s="70"/>
      <c r="W2219" s="70"/>
      <c r="X2219" s="70"/>
      <c r="Y2219" s="70"/>
      <c r="Z2219" s="70"/>
      <c r="AA2219" s="70"/>
      <c r="AB2219" s="70"/>
      <c r="AC2219" s="70"/>
      <c r="AD2219" s="70"/>
      <c r="AE2219" s="70"/>
      <c r="AF2219" s="70"/>
      <c r="AG2219" s="70"/>
      <c r="AH2219" s="70"/>
      <c r="AI2219" s="70"/>
      <c r="AJ2219" s="70"/>
      <c r="AK2219" s="70"/>
      <c r="AL2219" s="70"/>
      <c r="AM2219" s="70"/>
      <c r="AN2219" s="70">
        <v>6547</v>
      </c>
      <c r="AO2219" s="70">
        <v>2657.262131</v>
      </c>
    </row>
    <row r="2220" spans="1:41" x14ac:dyDescent="0.25">
      <c r="A2220" s="72">
        <v>28918</v>
      </c>
      <c r="B2220" s="70"/>
      <c r="C2220" s="70"/>
      <c r="D2220" s="70"/>
      <c r="E2220" s="70"/>
      <c r="F2220" s="70"/>
      <c r="G2220" s="70"/>
      <c r="H2220" s="70"/>
      <c r="I2220" s="70"/>
      <c r="J2220" s="70">
        <v>8494</v>
      </c>
      <c r="K2220" s="70">
        <v>2964.5742410000003</v>
      </c>
      <c r="L2220" s="70"/>
      <c r="M2220" s="70"/>
      <c r="N2220" s="70"/>
      <c r="O2220" s="70"/>
      <c r="P2220" s="70"/>
      <c r="Q2220" s="70"/>
      <c r="R2220" s="70"/>
      <c r="S2220" s="70"/>
      <c r="T2220" s="70"/>
      <c r="U2220" s="70"/>
      <c r="V2220" s="70"/>
      <c r="W2220" s="70"/>
      <c r="X2220" s="70"/>
      <c r="Y2220" s="70"/>
      <c r="Z2220" s="70"/>
      <c r="AA2220" s="70"/>
      <c r="AB2220" s="70"/>
      <c r="AC2220" s="70"/>
      <c r="AD2220" s="70"/>
      <c r="AE2220" s="70"/>
      <c r="AF2220" s="70"/>
      <c r="AG2220" s="70"/>
      <c r="AH2220" s="70"/>
      <c r="AI2220" s="70"/>
      <c r="AJ2220" s="70"/>
      <c r="AK2220" s="70"/>
      <c r="AL2220" s="70"/>
      <c r="AM2220" s="70"/>
      <c r="AN2220" s="70">
        <v>8494</v>
      </c>
      <c r="AO2220" s="70">
        <v>2964.5742410000003</v>
      </c>
    </row>
    <row r="2221" spans="1:41" x14ac:dyDescent="0.25">
      <c r="A2221" s="72">
        <v>28923</v>
      </c>
      <c r="B2221" s="70"/>
      <c r="C2221" s="70"/>
      <c r="D2221" s="70"/>
      <c r="E2221" s="70"/>
      <c r="F2221" s="70"/>
      <c r="G2221" s="70"/>
      <c r="H2221" s="70"/>
      <c r="I2221" s="70"/>
      <c r="J2221" s="70"/>
      <c r="K2221" s="70"/>
      <c r="L2221" s="70"/>
      <c r="M2221" s="70"/>
      <c r="N2221" s="70"/>
      <c r="O2221" s="70"/>
      <c r="P2221" s="70"/>
      <c r="Q2221" s="70"/>
      <c r="R2221" s="70"/>
      <c r="S2221" s="70"/>
      <c r="T2221" s="70"/>
      <c r="U2221" s="70"/>
      <c r="V2221" s="70"/>
      <c r="W2221" s="70"/>
      <c r="X2221" s="70"/>
      <c r="Y2221" s="70"/>
      <c r="Z2221" s="70"/>
      <c r="AA2221" s="70"/>
      <c r="AB2221" s="70"/>
      <c r="AC2221" s="70"/>
      <c r="AD2221" s="70"/>
      <c r="AE2221" s="70"/>
      <c r="AF2221" s="70">
        <v>14192</v>
      </c>
      <c r="AG2221" s="70">
        <v>17781.193909000001</v>
      </c>
      <c r="AH2221" s="70"/>
      <c r="AI2221" s="70"/>
      <c r="AJ2221" s="70"/>
      <c r="AK2221" s="70"/>
      <c r="AL2221" s="70"/>
      <c r="AM2221" s="70"/>
      <c r="AN2221" s="70">
        <v>14192</v>
      </c>
      <c r="AO2221" s="70">
        <v>17781.193909000001</v>
      </c>
    </row>
    <row r="2222" spans="1:41" x14ac:dyDescent="0.25">
      <c r="A2222" s="72">
        <v>28924</v>
      </c>
      <c r="B2222" s="70"/>
      <c r="C2222" s="70"/>
      <c r="D2222" s="70"/>
      <c r="E2222" s="70"/>
      <c r="F2222" s="70"/>
      <c r="G2222" s="70"/>
      <c r="H2222" s="70"/>
      <c r="I2222" s="70"/>
      <c r="J2222" s="70"/>
      <c r="K2222" s="70"/>
      <c r="L2222" s="70"/>
      <c r="M2222" s="70"/>
      <c r="N2222" s="70"/>
      <c r="O2222" s="70"/>
      <c r="P2222" s="70"/>
      <c r="Q2222" s="70"/>
      <c r="R2222" s="70"/>
      <c r="S2222" s="70"/>
      <c r="T2222" s="70"/>
      <c r="U2222" s="70"/>
      <c r="V2222" s="70"/>
      <c r="W2222" s="70"/>
      <c r="X2222" s="70"/>
      <c r="Y2222" s="70"/>
      <c r="Z2222" s="70"/>
      <c r="AA2222" s="70"/>
      <c r="AB2222" s="70"/>
      <c r="AC2222" s="70"/>
      <c r="AD2222" s="70"/>
      <c r="AE2222" s="70"/>
      <c r="AF2222" s="70">
        <v>38996</v>
      </c>
      <c r="AG2222" s="70">
        <v>36606.112061</v>
      </c>
      <c r="AH2222" s="70"/>
      <c r="AI2222" s="70"/>
      <c r="AJ2222" s="70"/>
      <c r="AK2222" s="70"/>
      <c r="AL2222" s="70"/>
      <c r="AM2222" s="70"/>
      <c r="AN2222" s="70">
        <v>38996</v>
      </c>
      <c r="AO2222" s="70">
        <v>36606.112061</v>
      </c>
    </row>
    <row r="2223" spans="1:41" x14ac:dyDescent="0.25">
      <c r="A2223" s="72">
        <v>28925</v>
      </c>
      <c r="B2223" s="70"/>
      <c r="C2223" s="70"/>
      <c r="D2223" s="70"/>
      <c r="E2223" s="70"/>
      <c r="F2223" s="70"/>
      <c r="G2223" s="70"/>
      <c r="H2223" s="70"/>
      <c r="I2223" s="70"/>
      <c r="J2223" s="70"/>
      <c r="K2223" s="70"/>
      <c r="L2223" s="70"/>
      <c r="M2223" s="70"/>
      <c r="N2223" s="70"/>
      <c r="O2223" s="70"/>
      <c r="P2223" s="70"/>
      <c r="Q2223" s="70"/>
      <c r="R2223" s="70"/>
      <c r="S2223" s="70"/>
      <c r="T2223" s="70"/>
      <c r="U2223" s="70"/>
      <c r="V2223" s="70"/>
      <c r="W2223" s="70"/>
      <c r="X2223" s="70"/>
      <c r="Y2223" s="70"/>
      <c r="Z2223" s="70"/>
      <c r="AA2223" s="70"/>
      <c r="AB2223" s="70"/>
      <c r="AC2223" s="70"/>
      <c r="AD2223" s="70"/>
      <c r="AE2223" s="70"/>
      <c r="AF2223" s="70">
        <v>21874</v>
      </c>
      <c r="AG2223" s="70">
        <v>19715.830383</v>
      </c>
      <c r="AH2223" s="70"/>
      <c r="AI2223" s="70"/>
      <c r="AJ2223" s="70"/>
      <c r="AK2223" s="70"/>
      <c r="AL2223" s="70"/>
      <c r="AM2223" s="70"/>
      <c r="AN2223" s="70">
        <v>21874</v>
      </c>
      <c r="AO2223" s="70">
        <v>19715.830383</v>
      </c>
    </row>
    <row r="2224" spans="1:41" x14ac:dyDescent="0.25">
      <c r="A2224" s="72">
        <v>28937</v>
      </c>
      <c r="B2224" s="70"/>
      <c r="C2224" s="70"/>
      <c r="D2224" s="70"/>
      <c r="E2224" s="70"/>
      <c r="F2224" s="70"/>
      <c r="G2224" s="70"/>
      <c r="H2224" s="70"/>
      <c r="I2224" s="70"/>
      <c r="J2224" s="70"/>
      <c r="K2224" s="70"/>
      <c r="L2224" s="70"/>
      <c r="M2224" s="70"/>
      <c r="N2224" s="70"/>
      <c r="O2224" s="70"/>
      <c r="P2224" s="70"/>
      <c r="Q2224" s="70"/>
      <c r="R2224" s="70"/>
      <c r="S2224" s="70"/>
      <c r="T2224" s="70"/>
      <c r="U2224" s="70"/>
      <c r="V2224" s="70"/>
      <c r="W2224" s="70"/>
      <c r="X2224" s="70"/>
      <c r="Y2224" s="70"/>
      <c r="Z2224" s="70"/>
      <c r="AA2224" s="70"/>
      <c r="AB2224" s="70">
        <v>4837</v>
      </c>
      <c r="AC2224" s="70">
        <v>2519.8082850000001</v>
      </c>
      <c r="AD2224" s="70"/>
      <c r="AE2224" s="70"/>
      <c r="AF2224" s="70"/>
      <c r="AG2224" s="70"/>
      <c r="AH2224" s="70"/>
      <c r="AI2224" s="70"/>
      <c r="AJ2224" s="70"/>
      <c r="AK2224" s="70"/>
      <c r="AL2224" s="70"/>
      <c r="AM2224" s="70"/>
      <c r="AN2224" s="70">
        <v>4837</v>
      </c>
      <c r="AO2224" s="70">
        <v>2519.8082850000001</v>
      </c>
    </row>
    <row r="2225" spans="1:41" x14ac:dyDescent="0.25">
      <c r="A2225" s="72">
        <v>28938</v>
      </c>
      <c r="B2225" s="70"/>
      <c r="C2225" s="70"/>
      <c r="D2225" s="70"/>
      <c r="E2225" s="70"/>
      <c r="F2225" s="70"/>
      <c r="G2225" s="70"/>
      <c r="H2225" s="70"/>
      <c r="I2225" s="70"/>
      <c r="J2225" s="70"/>
      <c r="K2225" s="70"/>
      <c r="L2225" s="70"/>
      <c r="M2225" s="70"/>
      <c r="N2225" s="70"/>
      <c r="O2225" s="70"/>
      <c r="P2225" s="70"/>
      <c r="Q2225" s="70"/>
      <c r="R2225" s="70">
        <v>40547</v>
      </c>
      <c r="S2225" s="70">
        <v>38433.295897999997</v>
      </c>
      <c r="T2225" s="70"/>
      <c r="U2225" s="70"/>
      <c r="V2225" s="70"/>
      <c r="W2225" s="70"/>
      <c r="X2225" s="70"/>
      <c r="Y2225" s="70"/>
      <c r="Z2225" s="70"/>
      <c r="AA2225" s="70"/>
      <c r="AB2225" s="70"/>
      <c r="AC2225" s="70"/>
      <c r="AD2225" s="70"/>
      <c r="AE2225" s="70"/>
      <c r="AF2225" s="70"/>
      <c r="AG2225" s="70"/>
      <c r="AH2225" s="70"/>
      <c r="AI2225" s="70"/>
      <c r="AJ2225" s="70"/>
      <c r="AK2225" s="70"/>
      <c r="AL2225" s="70"/>
      <c r="AM2225" s="70"/>
      <c r="AN2225" s="70">
        <v>40547</v>
      </c>
      <c r="AO2225" s="70">
        <v>38433.295897999997</v>
      </c>
    </row>
    <row r="2226" spans="1:41" x14ac:dyDescent="0.25">
      <c r="A2226" s="72">
        <v>28939</v>
      </c>
      <c r="B2226" s="70"/>
      <c r="C2226" s="70"/>
      <c r="D2226" s="70"/>
      <c r="E2226" s="70"/>
      <c r="F2226" s="70"/>
      <c r="G2226" s="70"/>
      <c r="H2226" s="70"/>
      <c r="I2226" s="70"/>
      <c r="J2226" s="70"/>
      <c r="K2226" s="70"/>
      <c r="L2226" s="70"/>
      <c r="M2226" s="70"/>
      <c r="N2226" s="70"/>
      <c r="O2226" s="70"/>
      <c r="P2226" s="70"/>
      <c r="Q2226" s="70"/>
      <c r="R2226" s="70">
        <v>40704</v>
      </c>
      <c r="S2226" s="70">
        <v>39392.169311999998</v>
      </c>
      <c r="T2226" s="70"/>
      <c r="U2226" s="70"/>
      <c r="V2226" s="70"/>
      <c r="W2226" s="70"/>
      <c r="X2226" s="70"/>
      <c r="Y2226" s="70"/>
      <c r="Z2226" s="70"/>
      <c r="AA2226" s="70"/>
      <c r="AB2226" s="70"/>
      <c r="AC2226" s="70"/>
      <c r="AD2226" s="70"/>
      <c r="AE2226" s="70"/>
      <c r="AF2226" s="70"/>
      <c r="AG2226" s="70"/>
      <c r="AH2226" s="70"/>
      <c r="AI2226" s="70"/>
      <c r="AJ2226" s="70"/>
      <c r="AK2226" s="70"/>
      <c r="AL2226" s="70"/>
      <c r="AM2226" s="70"/>
      <c r="AN2226" s="70">
        <v>40704</v>
      </c>
      <c r="AO2226" s="70">
        <v>39392.169311999998</v>
      </c>
    </row>
    <row r="2227" spans="1:41" x14ac:dyDescent="0.25">
      <c r="A2227" s="72">
        <v>28940</v>
      </c>
      <c r="B2227" s="70"/>
      <c r="C2227" s="70"/>
      <c r="D2227" s="70"/>
      <c r="E2227" s="70"/>
      <c r="F2227" s="70"/>
      <c r="G2227" s="70"/>
      <c r="H2227" s="70"/>
      <c r="I2227" s="70"/>
      <c r="J2227" s="70"/>
      <c r="K2227" s="70"/>
      <c r="L2227" s="70"/>
      <c r="M2227" s="70"/>
      <c r="N2227" s="70"/>
      <c r="O2227" s="70"/>
      <c r="P2227" s="70"/>
      <c r="Q2227" s="70"/>
      <c r="R2227" s="70">
        <v>50320</v>
      </c>
      <c r="S2227" s="70">
        <v>42203.840820000005</v>
      </c>
      <c r="T2227" s="70"/>
      <c r="U2227" s="70"/>
      <c r="V2227" s="70"/>
      <c r="W2227" s="70"/>
      <c r="X2227" s="70"/>
      <c r="Y2227" s="70"/>
      <c r="Z2227" s="70"/>
      <c r="AA2227" s="70"/>
      <c r="AB2227" s="70"/>
      <c r="AC2227" s="70"/>
      <c r="AD2227" s="70"/>
      <c r="AE2227" s="70"/>
      <c r="AF2227" s="70"/>
      <c r="AG2227" s="70"/>
      <c r="AH2227" s="70"/>
      <c r="AI2227" s="70"/>
      <c r="AJ2227" s="70"/>
      <c r="AK2227" s="70"/>
      <c r="AL2227" s="70"/>
      <c r="AM2227" s="70"/>
      <c r="AN2227" s="70">
        <v>50320</v>
      </c>
      <c r="AO2227" s="70">
        <v>42203.840820000005</v>
      </c>
    </row>
    <row r="2228" spans="1:41" x14ac:dyDescent="0.25">
      <c r="A2228" s="72">
        <v>28941</v>
      </c>
      <c r="B2228" s="70"/>
      <c r="C2228" s="70"/>
      <c r="D2228" s="70"/>
      <c r="E2228" s="70"/>
      <c r="F2228" s="70"/>
      <c r="G2228" s="70"/>
      <c r="H2228" s="70"/>
      <c r="I2228" s="70"/>
      <c r="J2228" s="70">
        <v>45940</v>
      </c>
      <c r="K2228" s="70">
        <v>40953.102417000002</v>
      </c>
      <c r="L2228" s="70"/>
      <c r="M2228" s="70"/>
      <c r="N2228" s="70"/>
      <c r="O2228" s="70"/>
      <c r="P2228" s="70"/>
      <c r="Q2228" s="70"/>
      <c r="R2228" s="70"/>
      <c r="S2228" s="70"/>
      <c r="T2228" s="70"/>
      <c r="U2228" s="70"/>
      <c r="V2228" s="70"/>
      <c r="W2228" s="70"/>
      <c r="X2228" s="70"/>
      <c r="Y2228" s="70"/>
      <c r="Z2228" s="70"/>
      <c r="AA2228" s="70"/>
      <c r="AB2228" s="70"/>
      <c r="AC2228" s="70"/>
      <c r="AD2228" s="70"/>
      <c r="AE2228" s="70"/>
      <c r="AF2228" s="70"/>
      <c r="AG2228" s="70"/>
      <c r="AH2228" s="70"/>
      <c r="AI2228" s="70"/>
      <c r="AJ2228" s="70"/>
      <c r="AK2228" s="70"/>
      <c r="AL2228" s="70"/>
      <c r="AM2228" s="70"/>
      <c r="AN2228" s="70">
        <v>45940</v>
      </c>
      <c r="AO2228" s="70">
        <v>40953.102417000002</v>
      </c>
    </row>
    <row r="2229" spans="1:41" x14ac:dyDescent="0.25">
      <c r="A2229" s="72">
        <v>28942</v>
      </c>
      <c r="B2229" s="70"/>
      <c r="C2229" s="70"/>
      <c r="D2229" s="70"/>
      <c r="E2229" s="70"/>
      <c r="F2229" s="70"/>
      <c r="G2229" s="70"/>
      <c r="H2229" s="70"/>
      <c r="I2229" s="70"/>
      <c r="J2229" s="70">
        <v>12310</v>
      </c>
      <c r="K2229" s="70">
        <v>9245.8732909999999</v>
      </c>
      <c r="L2229" s="70"/>
      <c r="M2229" s="70"/>
      <c r="N2229" s="70"/>
      <c r="O2229" s="70"/>
      <c r="P2229" s="70"/>
      <c r="Q2229" s="70"/>
      <c r="R2229" s="70"/>
      <c r="S2229" s="70"/>
      <c r="T2229" s="70"/>
      <c r="U2229" s="70"/>
      <c r="V2229" s="70"/>
      <c r="W2229" s="70"/>
      <c r="X2229" s="70"/>
      <c r="Y2229" s="70"/>
      <c r="Z2229" s="70"/>
      <c r="AA2229" s="70"/>
      <c r="AB2229" s="70"/>
      <c r="AC2229" s="70"/>
      <c r="AD2229" s="70"/>
      <c r="AE2229" s="70"/>
      <c r="AF2229" s="70"/>
      <c r="AG2229" s="70"/>
      <c r="AH2229" s="70"/>
      <c r="AI2229" s="70"/>
      <c r="AJ2229" s="70"/>
      <c r="AK2229" s="70"/>
      <c r="AL2229" s="70"/>
      <c r="AM2229" s="70"/>
      <c r="AN2229" s="70">
        <v>12310</v>
      </c>
      <c r="AO2229" s="70">
        <v>9245.8732909999999</v>
      </c>
    </row>
    <row r="2230" spans="1:41" x14ac:dyDescent="0.25">
      <c r="A2230" s="72">
        <v>28943</v>
      </c>
      <c r="B2230" s="70"/>
      <c r="C2230" s="70"/>
      <c r="D2230" s="70"/>
      <c r="E2230" s="70"/>
      <c r="F2230" s="70"/>
      <c r="G2230" s="70"/>
      <c r="H2230" s="70"/>
      <c r="I2230" s="70"/>
      <c r="J2230" s="70">
        <v>12715</v>
      </c>
      <c r="K2230" s="70">
        <v>13625.483855999999</v>
      </c>
      <c r="L2230" s="70"/>
      <c r="M2230" s="70"/>
      <c r="N2230" s="70"/>
      <c r="O2230" s="70"/>
      <c r="P2230" s="70"/>
      <c r="Q2230" s="70"/>
      <c r="R2230" s="70"/>
      <c r="S2230" s="70"/>
      <c r="T2230" s="70"/>
      <c r="U2230" s="70"/>
      <c r="V2230" s="70"/>
      <c r="W2230" s="70"/>
      <c r="X2230" s="70"/>
      <c r="Y2230" s="70"/>
      <c r="Z2230" s="70"/>
      <c r="AA2230" s="70"/>
      <c r="AB2230" s="70"/>
      <c r="AC2230" s="70"/>
      <c r="AD2230" s="70"/>
      <c r="AE2230" s="70"/>
      <c r="AF2230" s="70"/>
      <c r="AG2230" s="70"/>
      <c r="AH2230" s="70"/>
      <c r="AI2230" s="70"/>
      <c r="AJ2230" s="70"/>
      <c r="AK2230" s="70"/>
      <c r="AL2230" s="70"/>
      <c r="AM2230" s="70"/>
      <c r="AN2230" s="70">
        <v>12715</v>
      </c>
      <c r="AO2230" s="70">
        <v>13625.483855999999</v>
      </c>
    </row>
    <row r="2231" spans="1:41" x14ac:dyDescent="0.25">
      <c r="A2231" s="72">
        <v>28944</v>
      </c>
      <c r="B2231" s="70"/>
      <c r="C2231" s="70"/>
      <c r="D2231" s="70"/>
      <c r="E2231" s="70"/>
      <c r="F2231" s="70"/>
      <c r="G2231" s="70"/>
      <c r="H2231" s="70"/>
      <c r="I2231" s="70"/>
      <c r="J2231" s="70">
        <v>8400</v>
      </c>
      <c r="K2231" s="70">
        <v>10732.460632</v>
      </c>
      <c r="L2231" s="70"/>
      <c r="M2231" s="70"/>
      <c r="N2231" s="70"/>
      <c r="O2231" s="70"/>
      <c r="P2231" s="70"/>
      <c r="Q2231" s="70"/>
      <c r="R2231" s="70"/>
      <c r="S2231" s="70"/>
      <c r="T2231" s="70"/>
      <c r="U2231" s="70"/>
      <c r="V2231" s="70"/>
      <c r="W2231" s="70"/>
      <c r="X2231" s="70"/>
      <c r="Y2231" s="70"/>
      <c r="Z2231" s="70"/>
      <c r="AA2231" s="70"/>
      <c r="AB2231" s="70"/>
      <c r="AC2231" s="70"/>
      <c r="AD2231" s="70"/>
      <c r="AE2231" s="70"/>
      <c r="AF2231" s="70"/>
      <c r="AG2231" s="70"/>
      <c r="AH2231" s="70"/>
      <c r="AI2231" s="70"/>
      <c r="AJ2231" s="70"/>
      <c r="AK2231" s="70"/>
      <c r="AL2231" s="70"/>
      <c r="AM2231" s="70"/>
      <c r="AN2231" s="70">
        <v>8400</v>
      </c>
      <c r="AO2231" s="70">
        <v>10732.460632</v>
      </c>
    </row>
    <row r="2232" spans="1:41" x14ac:dyDescent="0.25">
      <c r="A2232" s="72">
        <v>28945</v>
      </c>
      <c r="B2232" s="70"/>
      <c r="C2232" s="70"/>
      <c r="D2232" s="70"/>
      <c r="E2232" s="70"/>
      <c r="F2232" s="70"/>
      <c r="G2232" s="70"/>
      <c r="H2232" s="70"/>
      <c r="I2232" s="70"/>
      <c r="J2232" s="70">
        <v>30546</v>
      </c>
      <c r="K2232" s="70">
        <v>24655.691590000002</v>
      </c>
      <c r="L2232" s="70"/>
      <c r="M2232" s="70"/>
      <c r="N2232" s="70"/>
      <c r="O2232" s="70"/>
      <c r="P2232" s="70"/>
      <c r="Q2232" s="70"/>
      <c r="R2232" s="70"/>
      <c r="S2232" s="70"/>
      <c r="T2232" s="70"/>
      <c r="U2232" s="70"/>
      <c r="V2232" s="70"/>
      <c r="W2232" s="70"/>
      <c r="X2232" s="70"/>
      <c r="Y2232" s="70"/>
      <c r="Z2232" s="70"/>
      <c r="AA2232" s="70"/>
      <c r="AB2232" s="70"/>
      <c r="AC2232" s="70"/>
      <c r="AD2232" s="70"/>
      <c r="AE2232" s="70"/>
      <c r="AF2232" s="70"/>
      <c r="AG2232" s="70"/>
      <c r="AH2232" s="70"/>
      <c r="AI2232" s="70"/>
      <c r="AJ2232" s="70"/>
      <c r="AK2232" s="70"/>
      <c r="AL2232" s="70"/>
      <c r="AM2232" s="70"/>
      <c r="AN2232" s="70">
        <v>30546</v>
      </c>
      <c r="AO2232" s="70">
        <v>24655.691590000002</v>
      </c>
    </row>
    <row r="2233" spans="1:41" x14ac:dyDescent="0.25">
      <c r="A2233" s="72">
        <v>28946</v>
      </c>
      <c r="B2233" s="70"/>
      <c r="C2233" s="70"/>
      <c r="D2233" s="70"/>
      <c r="E2233" s="70"/>
      <c r="F2233" s="70"/>
      <c r="G2233" s="70"/>
      <c r="H2233" s="70"/>
      <c r="I2233" s="70"/>
      <c r="J2233" s="70">
        <v>8739</v>
      </c>
      <c r="K2233" s="70">
        <v>7460.9321290000007</v>
      </c>
      <c r="L2233" s="70"/>
      <c r="M2233" s="70"/>
      <c r="N2233" s="70"/>
      <c r="O2233" s="70"/>
      <c r="P2233" s="70"/>
      <c r="Q2233" s="70"/>
      <c r="R2233" s="70"/>
      <c r="S2233" s="70"/>
      <c r="T2233" s="70"/>
      <c r="U2233" s="70"/>
      <c r="V2233" s="70"/>
      <c r="W2233" s="70"/>
      <c r="X2233" s="70"/>
      <c r="Y2233" s="70"/>
      <c r="Z2233" s="70"/>
      <c r="AA2233" s="70"/>
      <c r="AB2233" s="70"/>
      <c r="AC2233" s="70"/>
      <c r="AD2233" s="70"/>
      <c r="AE2233" s="70"/>
      <c r="AF2233" s="70"/>
      <c r="AG2233" s="70"/>
      <c r="AH2233" s="70"/>
      <c r="AI2233" s="70"/>
      <c r="AJ2233" s="70"/>
      <c r="AK2233" s="70"/>
      <c r="AL2233" s="70"/>
      <c r="AM2233" s="70"/>
      <c r="AN2233" s="70">
        <v>8739</v>
      </c>
      <c r="AO2233" s="70">
        <v>7460.9321290000007</v>
      </c>
    </row>
    <row r="2234" spans="1:41" x14ac:dyDescent="0.25">
      <c r="A2234" s="72">
        <v>28947</v>
      </c>
      <c r="B2234" s="70">
        <v>16600</v>
      </c>
      <c r="C2234" s="70">
        <v>3496.1044900000002</v>
      </c>
      <c r="D2234" s="70"/>
      <c r="E2234" s="70"/>
      <c r="F2234" s="70"/>
      <c r="G2234" s="70"/>
      <c r="H2234" s="70"/>
      <c r="I2234" s="70"/>
      <c r="J2234" s="70"/>
      <c r="K2234" s="70"/>
      <c r="L2234" s="70"/>
      <c r="M2234" s="70"/>
      <c r="N2234" s="70"/>
      <c r="O2234" s="70"/>
      <c r="P2234" s="70"/>
      <c r="Q2234" s="70"/>
      <c r="R2234" s="70"/>
      <c r="S2234" s="70"/>
      <c r="T2234" s="70"/>
      <c r="U2234" s="70"/>
      <c r="V2234" s="70"/>
      <c r="W2234" s="70"/>
      <c r="X2234" s="70"/>
      <c r="Y2234" s="70"/>
      <c r="Z2234" s="70"/>
      <c r="AA2234" s="70"/>
      <c r="AB2234" s="70"/>
      <c r="AC2234" s="70"/>
      <c r="AD2234" s="70"/>
      <c r="AE2234" s="70"/>
      <c r="AF2234" s="70"/>
      <c r="AG2234" s="70"/>
      <c r="AH2234" s="70"/>
      <c r="AI2234" s="70"/>
      <c r="AJ2234" s="70"/>
      <c r="AK2234" s="70"/>
      <c r="AL2234" s="70"/>
      <c r="AM2234" s="70"/>
      <c r="AN2234" s="70">
        <v>16600</v>
      </c>
      <c r="AO2234" s="70">
        <v>3496.1044900000002</v>
      </c>
    </row>
    <row r="2235" spans="1:41" x14ac:dyDescent="0.25">
      <c r="A2235" s="72">
        <v>28948</v>
      </c>
      <c r="B2235" s="70"/>
      <c r="C2235" s="70"/>
      <c r="D2235" s="70"/>
      <c r="E2235" s="70"/>
      <c r="F2235" s="70"/>
      <c r="G2235" s="70"/>
      <c r="H2235" s="70"/>
      <c r="I2235" s="70"/>
      <c r="J2235" s="70">
        <v>30397</v>
      </c>
      <c r="K2235" s="70">
        <v>24655.691590000002</v>
      </c>
      <c r="L2235" s="70"/>
      <c r="M2235" s="70"/>
      <c r="N2235" s="70"/>
      <c r="O2235" s="70"/>
      <c r="P2235" s="70"/>
      <c r="Q2235" s="70"/>
      <c r="R2235" s="70"/>
      <c r="S2235" s="70"/>
      <c r="T2235" s="70"/>
      <c r="U2235" s="70"/>
      <c r="V2235" s="70"/>
      <c r="W2235" s="70"/>
      <c r="X2235" s="70"/>
      <c r="Y2235" s="70"/>
      <c r="Z2235" s="70"/>
      <c r="AA2235" s="70"/>
      <c r="AB2235" s="70"/>
      <c r="AC2235" s="70"/>
      <c r="AD2235" s="70"/>
      <c r="AE2235" s="70"/>
      <c r="AF2235" s="70"/>
      <c r="AG2235" s="70"/>
      <c r="AH2235" s="70"/>
      <c r="AI2235" s="70"/>
      <c r="AJ2235" s="70"/>
      <c r="AK2235" s="70"/>
      <c r="AL2235" s="70"/>
      <c r="AM2235" s="70"/>
      <c r="AN2235" s="70">
        <v>30397</v>
      </c>
      <c r="AO2235" s="70">
        <v>24655.691590000002</v>
      </c>
    </row>
    <row r="2236" spans="1:41" x14ac:dyDescent="0.25">
      <c r="A2236" s="72">
        <v>28949</v>
      </c>
      <c r="B2236" s="70"/>
      <c r="C2236" s="70"/>
      <c r="D2236" s="70"/>
      <c r="E2236" s="70"/>
      <c r="F2236" s="70"/>
      <c r="G2236" s="70"/>
      <c r="H2236" s="70"/>
      <c r="I2236" s="70"/>
      <c r="J2236" s="70">
        <v>25845</v>
      </c>
      <c r="K2236" s="70">
        <v>18846.714905000001</v>
      </c>
      <c r="L2236" s="70"/>
      <c r="M2236" s="70"/>
      <c r="N2236" s="70"/>
      <c r="O2236" s="70"/>
      <c r="P2236" s="70"/>
      <c r="Q2236" s="70"/>
      <c r="R2236" s="70"/>
      <c r="S2236" s="70"/>
      <c r="T2236" s="70"/>
      <c r="U2236" s="70"/>
      <c r="V2236" s="70"/>
      <c r="W2236" s="70"/>
      <c r="X2236" s="70"/>
      <c r="Y2236" s="70"/>
      <c r="Z2236" s="70"/>
      <c r="AA2236" s="70"/>
      <c r="AB2236" s="70"/>
      <c r="AC2236" s="70"/>
      <c r="AD2236" s="70"/>
      <c r="AE2236" s="70"/>
      <c r="AF2236" s="70"/>
      <c r="AG2236" s="70"/>
      <c r="AH2236" s="70"/>
      <c r="AI2236" s="70"/>
      <c r="AJ2236" s="70"/>
      <c r="AK2236" s="70"/>
      <c r="AL2236" s="70"/>
      <c r="AM2236" s="70"/>
      <c r="AN2236" s="70">
        <v>25845</v>
      </c>
      <c r="AO2236" s="70">
        <v>18846.714905000001</v>
      </c>
    </row>
    <row r="2237" spans="1:41" x14ac:dyDescent="0.25">
      <c r="A2237" s="72">
        <v>28950</v>
      </c>
      <c r="B2237" s="70"/>
      <c r="C2237" s="70"/>
      <c r="D2237" s="70"/>
      <c r="E2237" s="70"/>
      <c r="F2237" s="70"/>
      <c r="G2237" s="70"/>
      <c r="H2237" s="70"/>
      <c r="I2237" s="70"/>
      <c r="J2237" s="70">
        <v>35263</v>
      </c>
      <c r="K2237" s="70">
        <v>28259.933471999997</v>
      </c>
      <c r="L2237" s="70"/>
      <c r="M2237" s="70"/>
      <c r="N2237" s="70"/>
      <c r="O2237" s="70"/>
      <c r="P2237" s="70"/>
      <c r="Q2237" s="70"/>
      <c r="R2237" s="70"/>
      <c r="S2237" s="70"/>
      <c r="T2237" s="70"/>
      <c r="U2237" s="70"/>
      <c r="V2237" s="70"/>
      <c r="W2237" s="70"/>
      <c r="X2237" s="70"/>
      <c r="Y2237" s="70"/>
      <c r="Z2237" s="70"/>
      <c r="AA2237" s="70"/>
      <c r="AB2237" s="70"/>
      <c r="AC2237" s="70"/>
      <c r="AD2237" s="70"/>
      <c r="AE2237" s="70"/>
      <c r="AF2237" s="70"/>
      <c r="AG2237" s="70"/>
      <c r="AH2237" s="70"/>
      <c r="AI2237" s="70"/>
      <c r="AJ2237" s="70"/>
      <c r="AK2237" s="70"/>
      <c r="AL2237" s="70"/>
      <c r="AM2237" s="70"/>
      <c r="AN2237" s="70">
        <v>35263</v>
      </c>
      <c r="AO2237" s="70">
        <v>28259.933471999997</v>
      </c>
    </row>
    <row r="2238" spans="1:41" x14ac:dyDescent="0.25">
      <c r="A2238" s="72">
        <v>28953</v>
      </c>
      <c r="B2238" s="70"/>
      <c r="C2238" s="70"/>
      <c r="D2238" s="70"/>
      <c r="E2238" s="70"/>
      <c r="F2238" s="70"/>
      <c r="G2238" s="70"/>
      <c r="H2238" s="70"/>
      <c r="I2238" s="70"/>
      <c r="J2238" s="70"/>
      <c r="K2238" s="70"/>
      <c r="L2238" s="70"/>
      <c r="M2238" s="70"/>
      <c r="N2238" s="70"/>
      <c r="O2238" s="70"/>
      <c r="P2238" s="70"/>
      <c r="Q2238" s="70"/>
      <c r="R2238" s="70">
        <v>10047</v>
      </c>
      <c r="S2238" s="70">
        <v>7985.7306520000002</v>
      </c>
      <c r="T2238" s="70"/>
      <c r="U2238" s="70"/>
      <c r="V2238" s="70"/>
      <c r="W2238" s="70"/>
      <c r="X2238" s="70"/>
      <c r="Y2238" s="70"/>
      <c r="Z2238" s="70"/>
      <c r="AA2238" s="70"/>
      <c r="AB2238" s="70"/>
      <c r="AC2238" s="70"/>
      <c r="AD2238" s="70"/>
      <c r="AE2238" s="70"/>
      <c r="AF2238" s="70"/>
      <c r="AG2238" s="70"/>
      <c r="AH2238" s="70"/>
      <c r="AI2238" s="70"/>
      <c r="AJ2238" s="70"/>
      <c r="AK2238" s="70"/>
      <c r="AL2238" s="70"/>
      <c r="AM2238" s="70"/>
      <c r="AN2238" s="70">
        <v>10047</v>
      </c>
      <c r="AO2238" s="70">
        <v>7985.7306520000002</v>
      </c>
    </row>
    <row r="2239" spans="1:41" x14ac:dyDescent="0.25">
      <c r="A2239" s="72">
        <v>28955</v>
      </c>
      <c r="B2239" s="70"/>
      <c r="C2239" s="70"/>
      <c r="D2239" s="70"/>
      <c r="E2239" s="70"/>
      <c r="F2239" s="70"/>
      <c r="G2239" s="70"/>
      <c r="H2239" s="70"/>
      <c r="I2239" s="70"/>
      <c r="J2239" s="70"/>
      <c r="K2239" s="70"/>
      <c r="L2239" s="70"/>
      <c r="M2239" s="70"/>
      <c r="N2239" s="70"/>
      <c r="O2239" s="70"/>
      <c r="P2239" s="70"/>
      <c r="Q2239" s="70"/>
      <c r="R2239" s="70"/>
      <c r="S2239" s="70"/>
      <c r="T2239" s="70"/>
      <c r="U2239" s="70"/>
      <c r="V2239" s="70"/>
      <c r="W2239" s="70"/>
      <c r="X2239" s="70"/>
      <c r="Y2239" s="70"/>
      <c r="Z2239" s="70"/>
      <c r="AA2239" s="70"/>
      <c r="AB2239" s="70">
        <v>11666</v>
      </c>
      <c r="AC2239" s="70">
        <v>13893.453522</v>
      </c>
      <c r="AD2239" s="70"/>
      <c r="AE2239" s="70"/>
      <c r="AF2239" s="70"/>
      <c r="AG2239" s="70"/>
      <c r="AH2239" s="70"/>
      <c r="AI2239" s="70"/>
      <c r="AJ2239" s="70"/>
      <c r="AK2239" s="70"/>
      <c r="AL2239" s="70"/>
      <c r="AM2239" s="70"/>
      <c r="AN2239" s="70">
        <v>11666</v>
      </c>
      <c r="AO2239" s="70">
        <v>13893.453522</v>
      </c>
    </row>
    <row r="2240" spans="1:41" x14ac:dyDescent="0.25">
      <c r="A2240" s="72">
        <v>28957</v>
      </c>
      <c r="B2240" s="70"/>
      <c r="C2240" s="70"/>
      <c r="D2240" s="70"/>
      <c r="E2240" s="70"/>
      <c r="F2240" s="70"/>
      <c r="G2240" s="70"/>
      <c r="H2240" s="70"/>
      <c r="I2240" s="70"/>
      <c r="J2240" s="70"/>
      <c r="K2240" s="70"/>
      <c r="L2240" s="70"/>
      <c r="M2240" s="70"/>
      <c r="N2240" s="70"/>
      <c r="O2240" s="70"/>
      <c r="P2240" s="70"/>
      <c r="Q2240" s="70"/>
      <c r="R2240" s="70"/>
      <c r="S2240" s="70"/>
      <c r="T2240" s="70"/>
      <c r="U2240" s="70"/>
      <c r="V2240" s="70"/>
      <c r="W2240" s="70"/>
      <c r="X2240" s="70"/>
      <c r="Y2240" s="70"/>
      <c r="Z2240" s="70"/>
      <c r="AA2240" s="70"/>
      <c r="AB2240" s="70">
        <v>5654</v>
      </c>
      <c r="AC2240" s="70">
        <v>4557.9035330000006</v>
      </c>
      <c r="AD2240" s="70"/>
      <c r="AE2240" s="70"/>
      <c r="AF2240" s="70"/>
      <c r="AG2240" s="70"/>
      <c r="AH2240" s="70"/>
      <c r="AI2240" s="70"/>
      <c r="AJ2240" s="70"/>
      <c r="AK2240" s="70"/>
      <c r="AL2240" s="70"/>
      <c r="AM2240" s="70"/>
      <c r="AN2240" s="70">
        <v>5654</v>
      </c>
      <c r="AO2240" s="70">
        <v>4557.9035330000006</v>
      </c>
    </row>
    <row r="2241" spans="1:41" x14ac:dyDescent="0.25">
      <c r="A2241" s="72">
        <v>28966</v>
      </c>
      <c r="B2241" s="70"/>
      <c r="C2241" s="70"/>
      <c r="D2241" s="70"/>
      <c r="E2241" s="70"/>
      <c r="F2241" s="70"/>
      <c r="G2241" s="70"/>
      <c r="H2241" s="70"/>
      <c r="I2241" s="70"/>
      <c r="J2241" s="70"/>
      <c r="K2241" s="70"/>
      <c r="L2241" s="70"/>
      <c r="M2241" s="70"/>
      <c r="N2241" s="70"/>
      <c r="O2241" s="70"/>
      <c r="P2241" s="70"/>
      <c r="Q2241" s="70"/>
      <c r="R2241" s="70"/>
      <c r="S2241" s="70"/>
      <c r="T2241" s="70"/>
      <c r="U2241" s="70"/>
      <c r="V2241" s="70"/>
      <c r="W2241" s="70"/>
      <c r="X2241" s="70"/>
      <c r="Y2241" s="70"/>
      <c r="Z2241" s="70"/>
      <c r="AA2241" s="70"/>
      <c r="AB2241" s="70">
        <v>4076</v>
      </c>
      <c r="AC2241" s="70">
        <v>3348.3060150000001</v>
      </c>
      <c r="AD2241" s="70"/>
      <c r="AE2241" s="70"/>
      <c r="AF2241" s="70"/>
      <c r="AG2241" s="70"/>
      <c r="AH2241" s="70"/>
      <c r="AI2241" s="70"/>
      <c r="AJ2241" s="70"/>
      <c r="AK2241" s="70"/>
      <c r="AL2241" s="70"/>
      <c r="AM2241" s="70"/>
      <c r="AN2241" s="70">
        <v>4076</v>
      </c>
      <c r="AO2241" s="70">
        <v>3348.3060150000001</v>
      </c>
    </row>
    <row r="2242" spans="1:41" x14ac:dyDescent="0.25">
      <c r="A2242" s="72">
        <v>28978</v>
      </c>
      <c r="B2242" s="70"/>
      <c r="C2242" s="70"/>
      <c r="D2242" s="70"/>
      <c r="E2242" s="70"/>
      <c r="F2242" s="70"/>
      <c r="G2242" s="70"/>
      <c r="H2242" s="70"/>
      <c r="I2242" s="70"/>
      <c r="J2242" s="70"/>
      <c r="K2242" s="70"/>
      <c r="L2242" s="70"/>
      <c r="M2242" s="70"/>
      <c r="N2242" s="70"/>
      <c r="O2242" s="70"/>
      <c r="P2242" s="70"/>
      <c r="Q2242" s="70"/>
      <c r="R2242" s="70"/>
      <c r="S2242" s="70"/>
      <c r="T2242" s="70"/>
      <c r="U2242" s="70"/>
      <c r="V2242" s="70"/>
      <c r="W2242" s="70"/>
      <c r="X2242" s="70"/>
      <c r="Y2242" s="70"/>
      <c r="Z2242" s="70"/>
      <c r="AA2242" s="70"/>
      <c r="AB2242" s="70">
        <v>13259</v>
      </c>
      <c r="AC2242" s="70">
        <v>26754.791930000003</v>
      </c>
      <c r="AD2242" s="70"/>
      <c r="AE2242" s="70"/>
      <c r="AF2242" s="70"/>
      <c r="AG2242" s="70"/>
      <c r="AH2242" s="70"/>
      <c r="AI2242" s="70"/>
      <c r="AJ2242" s="70"/>
      <c r="AK2242" s="70"/>
      <c r="AL2242" s="70"/>
      <c r="AM2242" s="70"/>
      <c r="AN2242" s="70">
        <v>13259</v>
      </c>
      <c r="AO2242" s="70">
        <v>26754.791930000003</v>
      </c>
    </row>
    <row r="2243" spans="1:41" x14ac:dyDescent="0.25">
      <c r="A2243" s="72">
        <v>28984</v>
      </c>
      <c r="B2243" s="70"/>
      <c r="C2243" s="70"/>
      <c r="D2243" s="70"/>
      <c r="E2243" s="70"/>
      <c r="F2243" s="70"/>
      <c r="G2243" s="70"/>
      <c r="H2243" s="70"/>
      <c r="I2243" s="70"/>
      <c r="J2243" s="70"/>
      <c r="K2243" s="70"/>
      <c r="L2243" s="70"/>
      <c r="M2243" s="70"/>
      <c r="N2243" s="70"/>
      <c r="O2243" s="70"/>
      <c r="P2243" s="70"/>
      <c r="Q2243" s="70"/>
      <c r="R2243" s="70"/>
      <c r="S2243" s="70"/>
      <c r="T2243" s="70"/>
      <c r="U2243" s="70"/>
      <c r="V2243" s="70"/>
      <c r="W2243" s="70"/>
      <c r="X2243" s="70"/>
      <c r="Y2243" s="70"/>
      <c r="Z2243" s="70"/>
      <c r="AA2243" s="70"/>
      <c r="AB2243" s="70">
        <v>4614</v>
      </c>
      <c r="AC2243" s="70">
        <v>4483.0726619999996</v>
      </c>
      <c r="AD2243" s="70"/>
      <c r="AE2243" s="70"/>
      <c r="AF2243" s="70"/>
      <c r="AG2243" s="70"/>
      <c r="AH2243" s="70"/>
      <c r="AI2243" s="70"/>
      <c r="AJ2243" s="70"/>
      <c r="AK2243" s="70"/>
      <c r="AL2243" s="70"/>
      <c r="AM2243" s="70"/>
      <c r="AN2243" s="70">
        <v>4614</v>
      </c>
      <c r="AO2243" s="70">
        <v>4483.0726619999996</v>
      </c>
    </row>
    <row r="2244" spans="1:41" x14ac:dyDescent="0.25">
      <c r="A2244" s="72">
        <v>28987</v>
      </c>
      <c r="B2244" s="70"/>
      <c r="C2244" s="70"/>
      <c r="D2244" s="70"/>
      <c r="E2244" s="70"/>
      <c r="F2244" s="70"/>
      <c r="G2244" s="70"/>
      <c r="H2244" s="70"/>
      <c r="I2244" s="70"/>
      <c r="J2244" s="70"/>
      <c r="K2244" s="70"/>
      <c r="L2244" s="70"/>
      <c r="M2244" s="70"/>
      <c r="N2244" s="70"/>
      <c r="O2244" s="70"/>
      <c r="P2244" s="70"/>
      <c r="Q2244" s="70"/>
      <c r="R2244" s="70"/>
      <c r="S2244" s="70"/>
      <c r="T2244" s="70"/>
      <c r="U2244" s="70"/>
      <c r="V2244" s="70"/>
      <c r="W2244" s="70"/>
      <c r="X2244" s="70"/>
      <c r="Y2244" s="70"/>
      <c r="Z2244" s="70"/>
      <c r="AA2244" s="70"/>
      <c r="AB2244" s="70">
        <v>4059</v>
      </c>
      <c r="AC2244" s="70">
        <v>6299.521737</v>
      </c>
      <c r="AD2244" s="70"/>
      <c r="AE2244" s="70"/>
      <c r="AF2244" s="70"/>
      <c r="AG2244" s="70"/>
      <c r="AH2244" s="70"/>
      <c r="AI2244" s="70"/>
      <c r="AJ2244" s="70"/>
      <c r="AK2244" s="70"/>
      <c r="AL2244" s="70"/>
      <c r="AM2244" s="70"/>
      <c r="AN2244" s="70">
        <v>4059</v>
      </c>
      <c r="AO2244" s="70">
        <v>6299.521737</v>
      </c>
    </row>
    <row r="2245" spans="1:41" x14ac:dyDescent="0.25">
      <c r="A2245" s="72">
        <v>28989</v>
      </c>
      <c r="B2245" s="70"/>
      <c r="C2245" s="70"/>
      <c r="D2245" s="70"/>
      <c r="E2245" s="70"/>
      <c r="F2245" s="70"/>
      <c r="G2245" s="70"/>
      <c r="H2245" s="70"/>
      <c r="I2245" s="70"/>
      <c r="J2245" s="70"/>
      <c r="K2245" s="70"/>
      <c r="L2245" s="70"/>
      <c r="M2245" s="70"/>
      <c r="N2245" s="70"/>
      <c r="O2245" s="70"/>
      <c r="P2245" s="70"/>
      <c r="Q2245" s="70"/>
      <c r="R2245" s="70"/>
      <c r="S2245" s="70"/>
      <c r="T2245" s="70"/>
      <c r="U2245" s="70"/>
      <c r="V2245" s="70"/>
      <c r="W2245" s="70"/>
      <c r="X2245" s="70"/>
      <c r="Y2245" s="70"/>
      <c r="Z2245" s="70"/>
      <c r="AA2245" s="70"/>
      <c r="AB2245" s="70">
        <v>780</v>
      </c>
      <c r="AC2245" s="70">
        <v>6770.3629080000001</v>
      </c>
      <c r="AD2245" s="70"/>
      <c r="AE2245" s="70"/>
      <c r="AF2245" s="70"/>
      <c r="AG2245" s="70"/>
      <c r="AH2245" s="70"/>
      <c r="AI2245" s="70"/>
      <c r="AJ2245" s="70"/>
      <c r="AK2245" s="70"/>
      <c r="AL2245" s="70"/>
      <c r="AM2245" s="70"/>
      <c r="AN2245" s="70">
        <v>780</v>
      </c>
      <c r="AO2245" s="70">
        <v>6770.3629080000001</v>
      </c>
    </row>
    <row r="2246" spans="1:41" x14ac:dyDescent="0.25">
      <c r="A2246" s="72">
        <v>29008</v>
      </c>
      <c r="B2246" s="70"/>
      <c r="C2246" s="70"/>
      <c r="D2246" s="70"/>
      <c r="E2246" s="70"/>
      <c r="F2246" s="70"/>
      <c r="G2246" s="70"/>
      <c r="H2246" s="70"/>
      <c r="I2246" s="70"/>
      <c r="J2246" s="70"/>
      <c r="K2246" s="70"/>
      <c r="L2246" s="70"/>
      <c r="M2246" s="70"/>
      <c r="N2246" s="70"/>
      <c r="O2246" s="70"/>
      <c r="P2246" s="70"/>
      <c r="Q2246" s="70"/>
      <c r="R2246" s="70"/>
      <c r="S2246" s="70"/>
      <c r="T2246" s="70"/>
      <c r="U2246" s="70"/>
      <c r="V2246" s="70"/>
      <c r="W2246" s="70"/>
      <c r="X2246" s="70"/>
      <c r="Y2246" s="70"/>
      <c r="Z2246" s="70"/>
      <c r="AA2246" s="70"/>
      <c r="AB2246" s="70">
        <v>12627</v>
      </c>
      <c r="AC2246" s="70">
        <v>10318.225586</v>
      </c>
      <c r="AD2246" s="70"/>
      <c r="AE2246" s="70"/>
      <c r="AF2246" s="70"/>
      <c r="AG2246" s="70"/>
      <c r="AH2246" s="70"/>
      <c r="AI2246" s="70"/>
      <c r="AJ2246" s="70"/>
      <c r="AK2246" s="70"/>
      <c r="AL2246" s="70"/>
      <c r="AM2246" s="70"/>
      <c r="AN2246" s="70">
        <v>12627</v>
      </c>
      <c r="AO2246" s="70">
        <v>10318.225586</v>
      </c>
    </row>
    <row r="2247" spans="1:41" x14ac:dyDescent="0.25">
      <c r="A2247" s="72">
        <v>29011</v>
      </c>
      <c r="B2247" s="70"/>
      <c r="C2247" s="70"/>
      <c r="D2247" s="70"/>
      <c r="E2247" s="70"/>
      <c r="F2247" s="70"/>
      <c r="G2247" s="70"/>
      <c r="H2247" s="70"/>
      <c r="I2247" s="70"/>
      <c r="J2247" s="70"/>
      <c r="K2247" s="70"/>
      <c r="L2247" s="70"/>
      <c r="M2247" s="70"/>
      <c r="N2247" s="70"/>
      <c r="O2247" s="70"/>
      <c r="P2247" s="70"/>
      <c r="Q2247" s="70"/>
      <c r="R2247" s="70"/>
      <c r="S2247" s="70"/>
      <c r="T2247" s="70"/>
      <c r="U2247" s="70"/>
      <c r="V2247" s="70"/>
      <c r="W2247" s="70"/>
      <c r="X2247" s="70"/>
      <c r="Y2247" s="70"/>
      <c r="Z2247" s="70"/>
      <c r="AA2247" s="70"/>
      <c r="AB2247" s="70">
        <v>4168</v>
      </c>
      <c r="AC2247" s="70">
        <v>9848.078614</v>
      </c>
      <c r="AD2247" s="70"/>
      <c r="AE2247" s="70"/>
      <c r="AF2247" s="70"/>
      <c r="AG2247" s="70"/>
      <c r="AH2247" s="70"/>
      <c r="AI2247" s="70"/>
      <c r="AJ2247" s="70"/>
      <c r="AK2247" s="70"/>
      <c r="AL2247" s="70"/>
      <c r="AM2247" s="70"/>
      <c r="AN2247" s="70">
        <v>4168</v>
      </c>
      <c r="AO2247" s="70">
        <v>9848.078614</v>
      </c>
    </row>
    <row r="2248" spans="1:41" x14ac:dyDescent="0.25">
      <c r="A2248" s="72">
        <v>29016</v>
      </c>
      <c r="B2248" s="70"/>
      <c r="C2248" s="70"/>
      <c r="D2248" s="70"/>
      <c r="E2248" s="70"/>
      <c r="F2248" s="70"/>
      <c r="G2248" s="70"/>
      <c r="H2248" s="70"/>
      <c r="I2248" s="70"/>
      <c r="J2248" s="70"/>
      <c r="K2248" s="70"/>
      <c r="L2248" s="70"/>
      <c r="M2248" s="70"/>
      <c r="N2248" s="70"/>
      <c r="O2248" s="70"/>
      <c r="P2248" s="70"/>
      <c r="Q2248" s="70"/>
      <c r="R2248" s="70"/>
      <c r="S2248" s="70"/>
      <c r="T2248" s="70"/>
      <c r="U2248" s="70"/>
      <c r="V2248" s="70"/>
      <c r="W2248" s="70"/>
      <c r="X2248" s="70"/>
      <c r="Y2248" s="70"/>
      <c r="Z2248" s="70"/>
      <c r="AA2248" s="70"/>
      <c r="AB2248" s="70">
        <v>78697</v>
      </c>
      <c r="AC2248" s="70">
        <v>77013.278320000012</v>
      </c>
      <c r="AD2248" s="70"/>
      <c r="AE2248" s="70"/>
      <c r="AF2248" s="70"/>
      <c r="AG2248" s="70"/>
      <c r="AH2248" s="70"/>
      <c r="AI2248" s="70"/>
      <c r="AJ2248" s="70"/>
      <c r="AK2248" s="70"/>
      <c r="AL2248" s="70"/>
      <c r="AM2248" s="70"/>
      <c r="AN2248" s="70">
        <v>78697</v>
      </c>
      <c r="AO2248" s="70">
        <v>77013.278320000012</v>
      </c>
    </row>
    <row r="2249" spans="1:41" x14ac:dyDescent="0.25">
      <c r="A2249" s="72">
        <v>29020</v>
      </c>
      <c r="B2249" s="70"/>
      <c r="C2249" s="70"/>
      <c r="D2249" s="70"/>
      <c r="E2249" s="70"/>
      <c r="F2249" s="70"/>
      <c r="G2249" s="70"/>
      <c r="H2249" s="70"/>
      <c r="I2249" s="70"/>
      <c r="J2249" s="70"/>
      <c r="K2249" s="70"/>
      <c r="L2249" s="70"/>
      <c r="M2249" s="70"/>
      <c r="N2249" s="70"/>
      <c r="O2249" s="70"/>
      <c r="P2249" s="70"/>
      <c r="Q2249" s="70"/>
      <c r="R2249" s="70"/>
      <c r="S2249" s="70"/>
      <c r="T2249" s="70"/>
      <c r="U2249" s="70"/>
      <c r="V2249" s="70"/>
      <c r="W2249" s="70"/>
      <c r="X2249" s="70"/>
      <c r="Y2249" s="70"/>
      <c r="Z2249" s="70"/>
      <c r="AA2249" s="70"/>
      <c r="AB2249" s="70">
        <v>4812</v>
      </c>
      <c r="AC2249" s="70">
        <v>3871.2636029999999</v>
      </c>
      <c r="AD2249" s="70"/>
      <c r="AE2249" s="70"/>
      <c r="AF2249" s="70"/>
      <c r="AG2249" s="70"/>
      <c r="AH2249" s="70"/>
      <c r="AI2249" s="70"/>
      <c r="AJ2249" s="70"/>
      <c r="AK2249" s="70"/>
      <c r="AL2249" s="70"/>
      <c r="AM2249" s="70"/>
      <c r="AN2249" s="70">
        <v>4812</v>
      </c>
      <c r="AO2249" s="70">
        <v>3871.2636029999999</v>
      </c>
    </row>
    <row r="2250" spans="1:41" x14ac:dyDescent="0.25">
      <c r="A2250" s="72">
        <v>29023</v>
      </c>
      <c r="B2250" s="70"/>
      <c r="C2250" s="70"/>
      <c r="D2250" s="70"/>
      <c r="E2250" s="70"/>
      <c r="F2250" s="70"/>
      <c r="G2250" s="70"/>
      <c r="H2250" s="70"/>
      <c r="I2250" s="70"/>
      <c r="J2250" s="70"/>
      <c r="K2250" s="70"/>
      <c r="L2250" s="70"/>
      <c r="M2250" s="70"/>
      <c r="N2250" s="70"/>
      <c r="O2250" s="70"/>
      <c r="P2250" s="70"/>
      <c r="Q2250" s="70"/>
      <c r="R2250" s="70"/>
      <c r="S2250" s="70"/>
      <c r="T2250" s="70"/>
      <c r="U2250" s="70"/>
      <c r="V2250" s="70"/>
      <c r="W2250" s="70"/>
      <c r="X2250" s="70"/>
      <c r="Y2250" s="70"/>
      <c r="Z2250" s="70"/>
      <c r="AA2250" s="70"/>
      <c r="AB2250" s="70">
        <v>90365</v>
      </c>
      <c r="AC2250" s="70">
        <v>87473.343750999993</v>
      </c>
      <c r="AD2250" s="70"/>
      <c r="AE2250" s="70"/>
      <c r="AF2250" s="70"/>
      <c r="AG2250" s="70"/>
      <c r="AH2250" s="70"/>
      <c r="AI2250" s="70"/>
      <c r="AJ2250" s="70"/>
      <c r="AK2250" s="70"/>
      <c r="AL2250" s="70"/>
      <c r="AM2250" s="70"/>
      <c r="AN2250" s="70">
        <v>90365</v>
      </c>
      <c r="AO2250" s="70">
        <v>87473.343750999993</v>
      </c>
    </row>
    <row r="2251" spans="1:41" x14ac:dyDescent="0.25">
      <c r="A2251" s="72">
        <v>29025</v>
      </c>
      <c r="B2251" s="70"/>
      <c r="C2251" s="70"/>
      <c r="D2251" s="70"/>
      <c r="E2251" s="70"/>
      <c r="F2251" s="70"/>
      <c r="G2251" s="70"/>
      <c r="H2251" s="70"/>
      <c r="I2251" s="70"/>
      <c r="J2251" s="70"/>
      <c r="K2251" s="70"/>
      <c r="L2251" s="70"/>
      <c r="M2251" s="70"/>
      <c r="N2251" s="70"/>
      <c r="O2251" s="70"/>
      <c r="P2251" s="70"/>
      <c r="Q2251" s="70"/>
      <c r="R2251" s="70"/>
      <c r="S2251" s="70"/>
      <c r="T2251" s="70"/>
      <c r="U2251" s="70"/>
      <c r="V2251" s="70"/>
      <c r="W2251" s="70"/>
      <c r="X2251" s="70"/>
      <c r="Y2251" s="70"/>
      <c r="Z2251" s="70"/>
      <c r="AA2251" s="70"/>
      <c r="AB2251" s="70">
        <v>71673</v>
      </c>
      <c r="AC2251" s="70">
        <v>78189.810303999999</v>
      </c>
      <c r="AD2251" s="70"/>
      <c r="AE2251" s="70"/>
      <c r="AF2251" s="70"/>
      <c r="AG2251" s="70"/>
      <c r="AH2251" s="70"/>
      <c r="AI2251" s="70"/>
      <c r="AJ2251" s="70"/>
      <c r="AK2251" s="70"/>
      <c r="AL2251" s="70"/>
      <c r="AM2251" s="70"/>
      <c r="AN2251" s="70">
        <v>71673</v>
      </c>
      <c r="AO2251" s="70">
        <v>78189.810303999999</v>
      </c>
    </row>
    <row r="2252" spans="1:41" x14ac:dyDescent="0.25">
      <c r="A2252" s="72">
        <v>29027</v>
      </c>
      <c r="B2252" s="70"/>
      <c r="C2252" s="70"/>
      <c r="D2252" s="70"/>
      <c r="E2252" s="70"/>
      <c r="F2252" s="70"/>
      <c r="G2252" s="70"/>
      <c r="H2252" s="70"/>
      <c r="I2252" s="70"/>
      <c r="J2252" s="70"/>
      <c r="K2252" s="70"/>
      <c r="L2252" s="70"/>
      <c r="M2252" s="70"/>
      <c r="N2252" s="70"/>
      <c r="O2252" s="70"/>
      <c r="P2252" s="70"/>
      <c r="Q2252" s="70"/>
      <c r="R2252" s="70"/>
      <c r="S2252" s="70"/>
      <c r="T2252" s="70"/>
      <c r="U2252" s="70"/>
      <c r="V2252" s="70"/>
      <c r="W2252" s="70"/>
      <c r="X2252" s="70"/>
      <c r="Y2252" s="70"/>
      <c r="Z2252" s="70"/>
      <c r="AA2252" s="70"/>
      <c r="AB2252" s="70">
        <v>92082</v>
      </c>
      <c r="AC2252" s="70">
        <v>92664.511597000004</v>
      </c>
      <c r="AD2252" s="70"/>
      <c r="AE2252" s="70"/>
      <c r="AF2252" s="70"/>
      <c r="AG2252" s="70"/>
      <c r="AH2252" s="70"/>
      <c r="AI2252" s="70"/>
      <c r="AJ2252" s="70"/>
      <c r="AK2252" s="70"/>
      <c r="AL2252" s="70"/>
      <c r="AM2252" s="70"/>
      <c r="AN2252" s="70">
        <v>92082</v>
      </c>
      <c r="AO2252" s="70">
        <v>92664.511597000004</v>
      </c>
    </row>
    <row r="2253" spans="1:41" x14ac:dyDescent="0.25">
      <c r="A2253" s="72">
        <v>29028</v>
      </c>
      <c r="B2253" s="70"/>
      <c r="C2253" s="70"/>
      <c r="D2253" s="70"/>
      <c r="E2253" s="70"/>
      <c r="F2253" s="70"/>
      <c r="G2253" s="70"/>
      <c r="H2253" s="70"/>
      <c r="I2253" s="70"/>
      <c r="J2253" s="70"/>
      <c r="K2253" s="70"/>
      <c r="L2253" s="70"/>
      <c r="M2253" s="70"/>
      <c r="N2253" s="70"/>
      <c r="O2253" s="70"/>
      <c r="P2253" s="70"/>
      <c r="Q2253" s="70"/>
      <c r="R2253" s="70"/>
      <c r="S2253" s="70"/>
      <c r="T2253" s="70"/>
      <c r="U2253" s="70"/>
      <c r="V2253" s="70"/>
      <c r="W2253" s="70"/>
      <c r="X2253" s="70"/>
      <c r="Y2253" s="70"/>
      <c r="Z2253" s="70"/>
      <c r="AA2253" s="70"/>
      <c r="AB2253" s="70">
        <v>86599</v>
      </c>
      <c r="AC2253" s="70">
        <v>89354.499022000004</v>
      </c>
      <c r="AD2253" s="70"/>
      <c r="AE2253" s="70"/>
      <c r="AF2253" s="70"/>
      <c r="AG2253" s="70"/>
      <c r="AH2253" s="70"/>
      <c r="AI2253" s="70"/>
      <c r="AJ2253" s="70"/>
      <c r="AK2253" s="70"/>
      <c r="AL2253" s="70"/>
      <c r="AM2253" s="70"/>
      <c r="AN2253" s="70">
        <v>86599</v>
      </c>
      <c r="AO2253" s="70">
        <v>89354.499022000004</v>
      </c>
    </row>
    <row r="2254" spans="1:41" x14ac:dyDescent="0.25">
      <c r="A2254" s="72">
        <v>29029</v>
      </c>
      <c r="B2254" s="70"/>
      <c r="C2254" s="70"/>
      <c r="D2254" s="70"/>
      <c r="E2254" s="70"/>
      <c r="F2254" s="70"/>
      <c r="G2254" s="70"/>
      <c r="H2254" s="70"/>
      <c r="I2254" s="70"/>
      <c r="J2254" s="70"/>
      <c r="K2254" s="70"/>
      <c r="L2254" s="70"/>
      <c r="M2254" s="70"/>
      <c r="N2254" s="70"/>
      <c r="O2254" s="70"/>
      <c r="P2254" s="70"/>
      <c r="Q2254" s="70"/>
      <c r="R2254" s="70"/>
      <c r="S2254" s="70"/>
      <c r="T2254" s="70"/>
      <c r="U2254" s="70"/>
      <c r="V2254" s="70"/>
      <c r="W2254" s="70"/>
      <c r="X2254" s="70"/>
      <c r="Y2254" s="70"/>
      <c r="Z2254" s="70"/>
      <c r="AA2254" s="70"/>
      <c r="AB2254" s="70">
        <v>5461</v>
      </c>
      <c r="AC2254" s="70">
        <v>5819.7842109999992</v>
      </c>
      <c r="AD2254" s="70"/>
      <c r="AE2254" s="70"/>
      <c r="AF2254" s="70"/>
      <c r="AG2254" s="70"/>
      <c r="AH2254" s="70"/>
      <c r="AI2254" s="70"/>
      <c r="AJ2254" s="70"/>
      <c r="AK2254" s="70"/>
      <c r="AL2254" s="70"/>
      <c r="AM2254" s="70"/>
      <c r="AN2254" s="70">
        <v>5461</v>
      </c>
      <c r="AO2254" s="70">
        <v>5819.7842109999992</v>
      </c>
    </row>
    <row r="2255" spans="1:41" x14ac:dyDescent="0.25">
      <c r="A2255" s="72">
        <v>29030</v>
      </c>
      <c r="B2255" s="70"/>
      <c r="C2255" s="70"/>
      <c r="D2255" s="70"/>
      <c r="E2255" s="70"/>
      <c r="F2255" s="70"/>
      <c r="G2255" s="70"/>
      <c r="H2255" s="70"/>
      <c r="I2255" s="70"/>
      <c r="J2255" s="70"/>
      <c r="K2255" s="70"/>
      <c r="L2255" s="70"/>
      <c r="M2255" s="70"/>
      <c r="N2255" s="70"/>
      <c r="O2255" s="70"/>
      <c r="P2255" s="70"/>
      <c r="Q2255" s="70"/>
      <c r="R2255" s="70"/>
      <c r="S2255" s="70"/>
      <c r="T2255" s="70"/>
      <c r="U2255" s="70"/>
      <c r="V2255" s="70"/>
      <c r="W2255" s="70"/>
      <c r="X2255" s="70"/>
      <c r="Y2255" s="70"/>
      <c r="Z2255" s="70"/>
      <c r="AA2255" s="70"/>
      <c r="AB2255" s="70">
        <v>8522</v>
      </c>
      <c r="AC2255" s="70">
        <v>11517.214233999999</v>
      </c>
      <c r="AD2255" s="70"/>
      <c r="AE2255" s="70"/>
      <c r="AF2255" s="70"/>
      <c r="AG2255" s="70"/>
      <c r="AH2255" s="70"/>
      <c r="AI2255" s="70"/>
      <c r="AJ2255" s="70"/>
      <c r="AK2255" s="70"/>
      <c r="AL2255" s="70"/>
      <c r="AM2255" s="70"/>
      <c r="AN2255" s="70">
        <v>8522</v>
      </c>
      <c r="AO2255" s="70">
        <v>11517.214233999999</v>
      </c>
    </row>
    <row r="2256" spans="1:41" x14ac:dyDescent="0.25">
      <c r="A2256" s="72">
        <v>29032</v>
      </c>
      <c r="B2256" s="70"/>
      <c r="C2256" s="70"/>
      <c r="D2256" s="70"/>
      <c r="E2256" s="70"/>
      <c r="F2256" s="70"/>
      <c r="G2256" s="70"/>
      <c r="H2256" s="70"/>
      <c r="I2256" s="70"/>
      <c r="J2256" s="70"/>
      <c r="K2256" s="70"/>
      <c r="L2256" s="70"/>
      <c r="M2256" s="70"/>
      <c r="N2256" s="70"/>
      <c r="O2256" s="70"/>
      <c r="P2256" s="70"/>
      <c r="Q2256" s="70"/>
      <c r="R2256" s="70"/>
      <c r="S2256" s="70"/>
      <c r="T2256" s="70"/>
      <c r="U2256" s="70"/>
      <c r="V2256" s="70"/>
      <c r="W2256" s="70"/>
      <c r="X2256" s="70"/>
      <c r="Y2256" s="70"/>
      <c r="Z2256" s="70"/>
      <c r="AA2256" s="70"/>
      <c r="AB2256" s="70">
        <v>5385</v>
      </c>
      <c r="AC2256" s="70">
        <v>3175.0451650000005</v>
      </c>
      <c r="AD2256" s="70"/>
      <c r="AE2256" s="70"/>
      <c r="AF2256" s="70"/>
      <c r="AG2256" s="70"/>
      <c r="AH2256" s="70"/>
      <c r="AI2256" s="70"/>
      <c r="AJ2256" s="70"/>
      <c r="AK2256" s="70"/>
      <c r="AL2256" s="70"/>
      <c r="AM2256" s="70"/>
      <c r="AN2256" s="70">
        <v>5385</v>
      </c>
      <c r="AO2256" s="70">
        <v>3175.0451650000005</v>
      </c>
    </row>
    <row r="2257" spans="1:41" x14ac:dyDescent="0.25">
      <c r="A2257" s="72">
        <v>29034</v>
      </c>
      <c r="B2257" s="70"/>
      <c r="C2257" s="70"/>
      <c r="D2257" s="70"/>
      <c r="E2257" s="70"/>
      <c r="F2257" s="70"/>
      <c r="G2257" s="70"/>
      <c r="H2257" s="70"/>
      <c r="I2257" s="70"/>
      <c r="J2257" s="70"/>
      <c r="K2257" s="70"/>
      <c r="L2257" s="70"/>
      <c r="M2257" s="70"/>
      <c r="N2257" s="70"/>
      <c r="O2257" s="70"/>
      <c r="P2257" s="70"/>
      <c r="Q2257" s="70"/>
      <c r="R2257" s="70"/>
      <c r="S2257" s="70"/>
      <c r="T2257" s="70"/>
      <c r="U2257" s="70"/>
      <c r="V2257" s="70"/>
      <c r="W2257" s="70"/>
      <c r="X2257" s="70"/>
      <c r="Y2257" s="70"/>
      <c r="Z2257" s="70"/>
      <c r="AA2257" s="70"/>
      <c r="AB2257" s="70">
        <v>6361</v>
      </c>
      <c r="AC2257" s="70">
        <v>4278.6708069999995</v>
      </c>
      <c r="AD2257" s="70"/>
      <c r="AE2257" s="70"/>
      <c r="AF2257" s="70"/>
      <c r="AG2257" s="70"/>
      <c r="AH2257" s="70"/>
      <c r="AI2257" s="70"/>
      <c r="AJ2257" s="70"/>
      <c r="AK2257" s="70"/>
      <c r="AL2257" s="70"/>
      <c r="AM2257" s="70"/>
      <c r="AN2257" s="70">
        <v>6361</v>
      </c>
      <c r="AO2257" s="70">
        <v>4278.6708069999995</v>
      </c>
    </row>
    <row r="2258" spans="1:41" x14ac:dyDescent="0.25">
      <c r="A2258" s="72">
        <v>29035</v>
      </c>
      <c r="B2258" s="70"/>
      <c r="C2258" s="70"/>
      <c r="D2258" s="70"/>
      <c r="E2258" s="70"/>
      <c r="F2258" s="70"/>
      <c r="G2258" s="70"/>
      <c r="H2258" s="70"/>
      <c r="I2258" s="70"/>
      <c r="J2258" s="70"/>
      <c r="K2258" s="70"/>
      <c r="L2258" s="70"/>
      <c r="M2258" s="70"/>
      <c r="N2258" s="70"/>
      <c r="O2258" s="70"/>
      <c r="P2258" s="70"/>
      <c r="Q2258" s="70"/>
      <c r="R2258" s="70"/>
      <c r="S2258" s="70"/>
      <c r="T2258" s="70"/>
      <c r="U2258" s="70"/>
      <c r="V2258" s="70"/>
      <c r="W2258" s="70"/>
      <c r="X2258" s="70"/>
      <c r="Y2258" s="70"/>
      <c r="Z2258" s="70"/>
      <c r="AA2258" s="70"/>
      <c r="AB2258" s="70">
        <v>87766</v>
      </c>
      <c r="AC2258" s="70">
        <v>88385.838134000005</v>
      </c>
      <c r="AD2258" s="70"/>
      <c r="AE2258" s="70"/>
      <c r="AF2258" s="70"/>
      <c r="AG2258" s="70"/>
      <c r="AH2258" s="70"/>
      <c r="AI2258" s="70"/>
      <c r="AJ2258" s="70"/>
      <c r="AK2258" s="70"/>
      <c r="AL2258" s="70"/>
      <c r="AM2258" s="70"/>
      <c r="AN2258" s="70">
        <v>87766</v>
      </c>
      <c r="AO2258" s="70">
        <v>88385.838134000005</v>
      </c>
    </row>
    <row r="2259" spans="1:41" x14ac:dyDescent="0.25">
      <c r="A2259" s="72">
        <v>29037</v>
      </c>
      <c r="B2259" s="70"/>
      <c r="C2259" s="70"/>
      <c r="D2259" s="70"/>
      <c r="E2259" s="70"/>
      <c r="F2259" s="70"/>
      <c r="G2259" s="70"/>
      <c r="H2259" s="70"/>
      <c r="I2259" s="70"/>
      <c r="J2259" s="70"/>
      <c r="K2259" s="70"/>
      <c r="L2259" s="70"/>
      <c r="M2259" s="70"/>
      <c r="N2259" s="70"/>
      <c r="O2259" s="70"/>
      <c r="P2259" s="70"/>
      <c r="Q2259" s="70"/>
      <c r="R2259" s="70"/>
      <c r="S2259" s="70"/>
      <c r="T2259" s="70"/>
      <c r="U2259" s="70"/>
      <c r="V2259" s="70"/>
      <c r="W2259" s="70"/>
      <c r="X2259" s="70"/>
      <c r="Y2259" s="70"/>
      <c r="Z2259" s="70"/>
      <c r="AA2259" s="70"/>
      <c r="AB2259" s="70">
        <v>83801</v>
      </c>
      <c r="AC2259" s="70">
        <v>86709.765136000002</v>
      </c>
      <c r="AD2259" s="70"/>
      <c r="AE2259" s="70"/>
      <c r="AF2259" s="70"/>
      <c r="AG2259" s="70"/>
      <c r="AH2259" s="70"/>
      <c r="AI2259" s="70"/>
      <c r="AJ2259" s="70"/>
      <c r="AK2259" s="70"/>
      <c r="AL2259" s="70"/>
      <c r="AM2259" s="70"/>
      <c r="AN2259" s="70">
        <v>83801</v>
      </c>
      <c r="AO2259" s="70">
        <v>86709.765136000002</v>
      </c>
    </row>
    <row r="2260" spans="1:41" x14ac:dyDescent="0.25">
      <c r="A2260" s="72">
        <v>29039</v>
      </c>
      <c r="B2260" s="70"/>
      <c r="C2260" s="70"/>
      <c r="D2260" s="70"/>
      <c r="E2260" s="70"/>
      <c r="F2260" s="70"/>
      <c r="G2260" s="70"/>
      <c r="H2260" s="70"/>
      <c r="I2260" s="70"/>
      <c r="J2260" s="70"/>
      <c r="K2260" s="70"/>
      <c r="L2260" s="70"/>
      <c r="M2260" s="70"/>
      <c r="N2260" s="70"/>
      <c r="O2260" s="70"/>
      <c r="P2260" s="70"/>
      <c r="Q2260" s="70"/>
      <c r="R2260" s="70"/>
      <c r="S2260" s="70"/>
      <c r="T2260" s="70"/>
      <c r="U2260" s="70"/>
      <c r="V2260" s="70"/>
      <c r="W2260" s="70"/>
      <c r="X2260" s="70"/>
      <c r="Y2260" s="70"/>
      <c r="Z2260" s="70"/>
      <c r="AA2260" s="70"/>
      <c r="AB2260" s="70">
        <v>103032</v>
      </c>
      <c r="AC2260" s="70">
        <v>105576.33422799999</v>
      </c>
      <c r="AD2260" s="70"/>
      <c r="AE2260" s="70"/>
      <c r="AF2260" s="70"/>
      <c r="AG2260" s="70"/>
      <c r="AH2260" s="70"/>
      <c r="AI2260" s="70"/>
      <c r="AJ2260" s="70"/>
      <c r="AK2260" s="70"/>
      <c r="AL2260" s="70"/>
      <c r="AM2260" s="70"/>
      <c r="AN2260" s="70">
        <v>103032</v>
      </c>
      <c r="AO2260" s="70">
        <v>105576.33422799999</v>
      </c>
    </row>
    <row r="2261" spans="1:41" x14ac:dyDescent="0.25">
      <c r="A2261" s="72">
        <v>29041</v>
      </c>
      <c r="B2261" s="70"/>
      <c r="C2261" s="70"/>
      <c r="D2261" s="70"/>
      <c r="E2261" s="70"/>
      <c r="F2261" s="70"/>
      <c r="G2261" s="70"/>
      <c r="H2261" s="70"/>
      <c r="I2261" s="70"/>
      <c r="J2261" s="70"/>
      <c r="K2261" s="70"/>
      <c r="L2261" s="70"/>
      <c r="M2261" s="70"/>
      <c r="N2261" s="70"/>
      <c r="O2261" s="70"/>
      <c r="P2261" s="70"/>
      <c r="Q2261" s="70"/>
      <c r="R2261" s="70"/>
      <c r="S2261" s="70"/>
      <c r="T2261" s="70"/>
      <c r="U2261" s="70"/>
      <c r="V2261" s="70"/>
      <c r="W2261" s="70"/>
      <c r="X2261" s="70"/>
      <c r="Y2261" s="70"/>
      <c r="Z2261" s="70"/>
      <c r="AA2261" s="70"/>
      <c r="AB2261" s="70">
        <v>100179</v>
      </c>
      <c r="AC2261" s="70">
        <v>98226.981933000003</v>
      </c>
      <c r="AD2261" s="70"/>
      <c r="AE2261" s="70"/>
      <c r="AF2261" s="70"/>
      <c r="AG2261" s="70"/>
      <c r="AH2261" s="70"/>
      <c r="AI2261" s="70"/>
      <c r="AJ2261" s="70"/>
      <c r="AK2261" s="70"/>
      <c r="AL2261" s="70"/>
      <c r="AM2261" s="70"/>
      <c r="AN2261" s="70">
        <v>100179</v>
      </c>
      <c r="AO2261" s="70">
        <v>98226.981933000003</v>
      </c>
    </row>
    <row r="2262" spans="1:41" x14ac:dyDescent="0.25">
      <c r="A2262" s="72">
        <v>29046</v>
      </c>
      <c r="B2262" s="70"/>
      <c r="C2262" s="70"/>
      <c r="D2262" s="70"/>
      <c r="E2262" s="70"/>
      <c r="F2262" s="70"/>
      <c r="G2262" s="70"/>
      <c r="H2262" s="70"/>
      <c r="I2262" s="70"/>
      <c r="J2262" s="70"/>
      <c r="K2262" s="70"/>
      <c r="L2262" s="70"/>
      <c r="M2262" s="70"/>
      <c r="N2262" s="70"/>
      <c r="O2262" s="70"/>
      <c r="P2262" s="70"/>
      <c r="Q2262" s="70"/>
      <c r="R2262" s="70"/>
      <c r="S2262" s="70"/>
      <c r="T2262" s="70"/>
      <c r="U2262" s="70"/>
      <c r="V2262" s="70"/>
      <c r="W2262" s="70"/>
      <c r="X2262" s="70"/>
      <c r="Y2262" s="70"/>
      <c r="Z2262" s="70"/>
      <c r="AA2262" s="70"/>
      <c r="AB2262" s="70">
        <v>58078</v>
      </c>
      <c r="AC2262" s="70">
        <v>64839.009276999997</v>
      </c>
      <c r="AD2262" s="70"/>
      <c r="AE2262" s="70"/>
      <c r="AF2262" s="70"/>
      <c r="AG2262" s="70"/>
      <c r="AH2262" s="70"/>
      <c r="AI2262" s="70"/>
      <c r="AJ2262" s="70"/>
      <c r="AK2262" s="70"/>
      <c r="AL2262" s="70"/>
      <c r="AM2262" s="70"/>
      <c r="AN2262" s="70">
        <v>58078</v>
      </c>
      <c r="AO2262" s="70">
        <v>64839.009276999997</v>
      </c>
    </row>
    <row r="2263" spans="1:41" x14ac:dyDescent="0.25">
      <c r="A2263" s="72">
        <v>29047</v>
      </c>
      <c r="B2263" s="70"/>
      <c r="C2263" s="70"/>
      <c r="D2263" s="70"/>
      <c r="E2263" s="70"/>
      <c r="F2263" s="70"/>
      <c r="G2263" s="70"/>
      <c r="H2263" s="70"/>
      <c r="I2263" s="70"/>
      <c r="J2263" s="70"/>
      <c r="K2263" s="70"/>
      <c r="L2263" s="70"/>
      <c r="M2263" s="70"/>
      <c r="N2263" s="70"/>
      <c r="O2263" s="70"/>
      <c r="P2263" s="70"/>
      <c r="Q2263" s="70"/>
      <c r="R2263" s="70"/>
      <c r="S2263" s="70"/>
      <c r="T2263" s="70"/>
      <c r="U2263" s="70"/>
      <c r="V2263" s="70"/>
      <c r="W2263" s="70"/>
      <c r="X2263" s="70"/>
      <c r="Y2263" s="70"/>
      <c r="Z2263" s="70"/>
      <c r="AA2263" s="70"/>
      <c r="AB2263" s="70">
        <v>65558</v>
      </c>
      <c r="AC2263" s="70">
        <v>58094.402587000004</v>
      </c>
      <c r="AD2263" s="70"/>
      <c r="AE2263" s="70"/>
      <c r="AF2263" s="70"/>
      <c r="AG2263" s="70"/>
      <c r="AH2263" s="70"/>
      <c r="AI2263" s="70"/>
      <c r="AJ2263" s="70"/>
      <c r="AK2263" s="70"/>
      <c r="AL2263" s="70"/>
      <c r="AM2263" s="70"/>
      <c r="AN2263" s="70">
        <v>65558</v>
      </c>
      <c r="AO2263" s="70">
        <v>58094.402587000004</v>
      </c>
    </row>
    <row r="2264" spans="1:41" x14ac:dyDescent="0.25">
      <c r="A2264" s="72">
        <v>29049</v>
      </c>
      <c r="B2264" s="70"/>
      <c r="C2264" s="70"/>
      <c r="D2264" s="70"/>
      <c r="E2264" s="70"/>
      <c r="F2264" s="70"/>
      <c r="G2264" s="70"/>
      <c r="H2264" s="70"/>
      <c r="I2264" s="70"/>
      <c r="J2264" s="70"/>
      <c r="K2264" s="70"/>
      <c r="L2264" s="70"/>
      <c r="M2264" s="70"/>
      <c r="N2264" s="70"/>
      <c r="O2264" s="70"/>
      <c r="P2264" s="70"/>
      <c r="Q2264" s="70"/>
      <c r="R2264" s="70"/>
      <c r="S2264" s="70"/>
      <c r="T2264" s="70"/>
      <c r="U2264" s="70"/>
      <c r="V2264" s="70"/>
      <c r="W2264" s="70"/>
      <c r="X2264" s="70"/>
      <c r="Y2264" s="70"/>
      <c r="Z2264" s="70"/>
      <c r="AA2264" s="70"/>
      <c r="AB2264" s="70">
        <v>76826</v>
      </c>
      <c r="AC2264" s="70">
        <v>83411.103027000005</v>
      </c>
      <c r="AD2264" s="70"/>
      <c r="AE2264" s="70"/>
      <c r="AF2264" s="70"/>
      <c r="AG2264" s="70"/>
      <c r="AH2264" s="70"/>
      <c r="AI2264" s="70"/>
      <c r="AJ2264" s="70"/>
      <c r="AK2264" s="70"/>
      <c r="AL2264" s="70"/>
      <c r="AM2264" s="70"/>
      <c r="AN2264" s="70">
        <v>76826</v>
      </c>
      <c r="AO2264" s="70">
        <v>83411.103027000005</v>
      </c>
    </row>
    <row r="2265" spans="1:41" x14ac:dyDescent="0.25">
      <c r="A2265" s="72">
        <v>29051</v>
      </c>
      <c r="B2265" s="70"/>
      <c r="C2265" s="70"/>
      <c r="D2265" s="70"/>
      <c r="E2265" s="70"/>
      <c r="F2265" s="70"/>
      <c r="G2265" s="70"/>
      <c r="H2265" s="70"/>
      <c r="I2265" s="70"/>
      <c r="J2265" s="70"/>
      <c r="K2265" s="70"/>
      <c r="L2265" s="70"/>
      <c r="M2265" s="70"/>
      <c r="N2265" s="70"/>
      <c r="O2265" s="70"/>
      <c r="P2265" s="70"/>
      <c r="Q2265" s="70"/>
      <c r="R2265" s="70"/>
      <c r="S2265" s="70"/>
      <c r="T2265" s="70"/>
      <c r="U2265" s="70"/>
      <c r="V2265" s="70"/>
      <c r="W2265" s="70"/>
      <c r="X2265" s="70"/>
      <c r="Y2265" s="70"/>
      <c r="Z2265" s="70"/>
      <c r="AA2265" s="70"/>
      <c r="AB2265" s="70">
        <v>69267</v>
      </c>
      <c r="AC2265" s="70">
        <v>76210.167969000002</v>
      </c>
      <c r="AD2265" s="70"/>
      <c r="AE2265" s="70"/>
      <c r="AF2265" s="70"/>
      <c r="AG2265" s="70"/>
      <c r="AH2265" s="70"/>
      <c r="AI2265" s="70"/>
      <c r="AJ2265" s="70"/>
      <c r="AK2265" s="70"/>
      <c r="AL2265" s="70"/>
      <c r="AM2265" s="70"/>
      <c r="AN2265" s="70">
        <v>69267</v>
      </c>
      <c r="AO2265" s="70">
        <v>76210.167969000002</v>
      </c>
    </row>
    <row r="2266" spans="1:41" x14ac:dyDescent="0.25">
      <c r="A2266" s="72">
        <v>29052</v>
      </c>
      <c r="B2266" s="70"/>
      <c r="C2266" s="70"/>
      <c r="D2266" s="70"/>
      <c r="E2266" s="70"/>
      <c r="F2266" s="70"/>
      <c r="G2266" s="70"/>
      <c r="H2266" s="70"/>
      <c r="I2266" s="70"/>
      <c r="J2266" s="70"/>
      <c r="K2266" s="70"/>
      <c r="L2266" s="70"/>
      <c r="M2266" s="70"/>
      <c r="N2266" s="70"/>
      <c r="O2266" s="70"/>
      <c r="P2266" s="70"/>
      <c r="Q2266" s="70"/>
      <c r="R2266" s="70"/>
      <c r="S2266" s="70"/>
      <c r="T2266" s="70"/>
      <c r="U2266" s="70"/>
      <c r="V2266" s="70"/>
      <c r="W2266" s="70"/>
      <c r="X2266" s="70"/>
      <c r="Y2266" s="70"/>
      <c r="Z2266" s="70"/>
      <c r="AA2266" s="70"/>
      <c r="AB2266" s="70">
        <v>60594</v>
      </c>
      <c r="AC2266" s="70">
        <v>63427.707031999998</v>
      </c>
      <c r="AD2266" s="70"/>
      <c r="AE2266" s="70"/>
      <c r="AF2266" s="70"/>
      <c r="AG2266" s="70"/>
      <c r="AH2266" s="70"/>
      <c r="AI2266" s="70"/>
      <c r="AJ2266" s="70"/>
      <c r="AK2266" s="70"/>
      <c r="AL2266" s="70"/>
      <c r="AM2266" s="70"/>
      <c r="AN2266" s="70">
        <v>60594</v>
      </c>
      <c r="AO2266" s="70">
        <v>63427.707031999998</v>
      </c>
    </row>
    <row r="2267" spans="1:41" x14ac:dyDescent="0.25">
      <c r="A2267" s="72">
        <v>29059</v>
      </c>
      <c r="B2267" s="70"/>
      <c r="C2267" s="70"/>
      <c r="D2267" s="70"/>
      <c r="E2267" s="70"/>
      <c r="F2267" s="70"/>
      <c r="G2267" s="70"/>
      <c r="H2267" s="70"/>
      <c r="I2267" s="70"/>
      <c r="J2267" s="70"/>
      <c r="K2267" s="70"/>
      <c r="L2267" s="70"/>
      <c r="M2267" s="70"/>
      <c r="N2267" s="70"/>
      <c r="O2267" s="70"/>
      <c r="P2267" s="70"/>
      <c r="Q2267" s="70"/>
      <c r="R2267" s="70"/>
      <c r="S2267" s="70"/>
      <c r="T2267" s="70"/>
      <c r="U2267" s="70"/>
      <c r="V2267" s="70"/>
      <c r="W2267" s="70"/>
      <c r="X2267" s="70"/>
      <c r="Y2267" s="70"/>
      <c r="Z2267" s="70"/>
      <c r="AA2267" s="70"/>
      <c r="AB2267" s="70">
        <v>6584</v>
      </c>
      <c r="AC2267" s="70">
        <v>8683.4540399999987</v>
      </c>
      <c r="AD2267" s="70"/>
      <c r="AE2267" s="70"/>
      <c r="AF2267" s="70"/>
      <c r="AG2267" s="70"/>
      <c r="AH2267" s="70"/>
      <c r="AI2267" s="70"/>
      <c r="AJ2267" s="70"/>
      <c r="AK2267" s="70"/>
      <c r="AL2267" s="70"/>
      <c r="AM2267" s="70"/>
      <c r="AN2267" s="70">
        <v>6584</v>
      </c>
      <c r="AO2267" s="70">
        <v>8683.4540399999987</v>
      </c>
    </row>
    <row r="2268" spans="1:41" x14ac:dyDescent="0.25">
      <c r="A2268" s="72">
        <v>29060</v>
      </c>
      <c r="B2268" s="70"/>
      <c r="C2268" s="70"/>
      <c r="D2268" s="70"/>
      <c r="E2268" s="70"/>
      <c r="F2268" s="70"/>
      <c r="G2268" s="70"/>
      <c r="H2268" s="70"/>
      <c r="I2268" s="70"/>
      <c r="J2268" s="70"/>
      <c r="K2268" s="70"/>
      <c r="L2268" s="70"/>
      <c r="M2268" s="70"/>
      <c r="N2268" s="70"/>
      <c r="O2268" s="70"/>
      <c r="P2268" s="70"/>
      <c r="Q2268" s="70"/>
      <c r="R2268" s="70"/>
      <c r="S2268" s="70"/>
      <c r="T2268" s="70"/>
      <c r="U2268" s="70"/>
      <c r="V2268" s="70"/>
      <c r="W2268" s="70"/>
      <c r="X2268" s="70"/>
      <c r="Y2268" s="70"/>
      <c r="Z2268" s="70"/>
      <c r="AA2268" s="70"/>
      <c r="AB2268" s="70">
        <v>19688</v>
      </c>
      <c r="AC2268" s="70">
        <v>42708.128907000006</v>
      </c>
      <c r="AD2268" s="70"/>
      <c r="AE2268" s="70"/>
      <c r="AF2268" s="70"/>
      <c r="AG2268" s="70"/>
      <c r="AH2268" s="70"/>
      <c r="AI2268" s="70"/>
      <c r="AJ2268" s="70"/>
      <c r="AK2268" s="70"/>
      <c r="AL2268" s="70"/>
      <c r="AM2268" s="70"/>
      <c r="AN2268" s="70">
        <v>19688</v>
      </c>
      <c r="AO2268" s="70">
        <v>42708.128907000006</v>
      </c>
    </row>
    <row r="2269" spans="1:41" x14ac:dyDescent="0.25">
      <c r="A2269" s="72">
        <v>29082</v>
      </c>
      <c r="B2269" s="70"/>
      <c r="C2269" s="70"/>
      <c r="D2269" s="70"/>
      <c r="E2269" s="70"/>
      <c r="F2269" s="70"/>
      <c r="G2269" s="70"/>
      <c r="H2269" s="70"/>
      <c r="I2269" s="70"/>
      <c r="J2269" s="70"/>
      <c r="K2269" s="70"/>
      <c r="L2269" s="70"/>
      <c r="M2269" s="70"/>
      <c r="N2269" s="70"/>
      <c r="O2269" s="70"/>
      <c r="P2269" s="70"/>
      <c r="Q2269" s="70"/>
      <c r="R2269" s="70"/>
      <c r="S2269" s="70"/>
      <c r="T2269" s="70"/>
      <c r="U2269" s="70"/>
      <c r="V2269" s="70"/>
      <c r="W2269" s="70"/>
      <c r="X2269" s="70"/>
      <c r="Y2269" s="70"/>
      <c r="Z2269" s="70"/>
      <c r="AA2269" s="70"/>
      <c r="AB2269" s="70">
        <v>103309</v>
      </c>
      <c r="AC2269" s="70">
        <v>92323.269532000006</v>
      </c>
      <c r="AD2269" s="70"/>
      <c r="AE2269" s="70"/>
      <c r="AF2269" s="70"/>
      <c r="AG2269" s="70"/>
      <c r="AH2269" s="70"/>
      <c r="AI2269" s="70"/>
      <c r="AJ2269" s="70"/>
      <c r="AK2269" s="70"/>
      <c r="AL2269" s="70"/>
      <c r="AM2269" s="70"/>
      <c r="AN2269" s="70">
        <v>103309</v>
      </c>
      <c r="AO2269" s="70">
        <v>92323.269532000006</v>
      </c>
    </row>
    <row r="2270" spans="1:41" x14ac:dyDescent="0.25">
      <c r="A2270" s="72">
        <v>29086</v>
      </c>
      <c r="B2270" s="70"/>
      <c r="C2270" s="70"/>
      <c r="D2270" s="70"/>
      <c r="E2270" s="70"/>
      <c r="F2270" s="70"/>
      <c r="G2270" s="70"/>
      <c r="H2270" s="70"/>
      <c r="I2270" s="70"/>
      <c r="J2270" s="70"/>
      <c r="K2270" s="70"/>
      <c r="L2270" s="70"/>
      <c r="M2270" s="70"/>
      <c r="N2270" s="70"/>
      <c r="O2270" s="70"/>
      <c r="P2270" s="70"/>
      <c r="Q2270" s="70"/>
      <c r="R2270" s="70"/>
      <c r="S2270" s="70"/>
      <c r="T2270" s="70"/>
      <c r="U2270" s="70"/>
      <c r="V2270" s="70"/>
      <c r="W2270" s="70"/>
      <c r="X2270" s="70"/>
      <c r="Y2270" s="70"/>
      <c r="Z2270" s="70"/>
      <c r="AA2270" s="70"/>
      <c r="AB2270" s="70">
        <v>103309</v>
      </c>
      <c r="AC2270" s="70">
        <v>89786.500977000003</v>
      </c>
      <c r="AD2270" s="70"/>
      <c r="AE2270" s="70"/>
      <c r="AF2270" s="70"/>
      <c r="AG2270" s="70"/>
      <c r="AH2270" s="70"/>
      <c r="AI2270" s="70"/>
      <c r="AJ2270" s="70"/>
      <c r="AK2270" s="70"/>
      <c r="AL2270" s="70"/>
      <c r="AM2270" s="70"/>
      <c r="AN2270" s="70">
        <v>103309</v>
      </c>
      <c r="AO2270" s="70">
        <v>89786.500977000003</v>
      </c>
    </row>
    <row r="2271" spans="1:41" x14ac:dyDescent="0.25">
      <c r="A2271" s="72">
        <v>29089</v>
      </c>
      <c r="B2271" s="70"/>
      <c r="C2271" s="70"/>
      <c r="D2271" s="70"/>
      <c r="E2271" s="70"/>
      <c r="F2271" s="70"/>
      <c r="G2271" s="70"/>
      <c r="H2271" s="70"/>
      <c r="I2271" s="70"/>
      <c r="J2271" s="70"/>
      <c r="K2271" s="70"/>
      <c r="L2271" s="70"/>
      <c r="M2271" s="70"/>
      <c r="N2271" s="70"/>
      <c r="O2271" s="70"/>
      <c r="P2271" s="70"/>
      <c r="Q2271" s="70"/>
      <c r="R2271" s="70"/>
      <c r="S2271" s="70"/>
      <c r="T2271" s="70"/>
      <c r="U2271" s="70"/>
      <c r="V2271" s="70"/>
      <c r="W2271" s="70"/>
      <c r="X2271" s="70"/>
      <c r="Y2271" s="70"/>
      <c r="Z2271" s="70"/>
      <c r="AA2271" s="70"/>
      <c r="AB2271" s="70">
        <v>99377</v>
      </c>
      <c r="AC2271" s="70">
        <v>90279.428954000003</v>
      </c>
      <c r="AD2271" s="70"/>
      <c r="AE2271" s="70"/>
      <c r="AF2271" s="70"/>
      <c r="AG2271" s="70"/>
      <c r="AH2271" s="70"/>
      <c r="AI2271" s="70"/>
      <c r="AJ2271" s="70"/>
      <c r="AK2271" s="70"/>
      <c r="AL2271" s="70"/>
      <c r="AM2271" s="70"/>
      <c r="AN2271" s="70">
        <v>99377</v>
      </c>
      <c r="AO2271" s="70">
        <v>90279.428954000003</v>
      </c>
    </row>
    <row r="2272" spans="1:41" x14ac:dyDescent="0.25">
      <c r="A2272" s="72">
        <v>29090</v>
      </c>
      <c r="B2272" s="70"/>
      <c r="C2272" s="70"/>
      <c r="D2272" s="70"/>
      <c r="E2272" s="70"/>
      <c r="F2272" s="70"/>
      <c r="G2272" s="70"/>
      <c r="H2272" s="70"/>
      <c r="I2272" s="70"/>
      <c r="J2272" s="70"/>
      <c r="K2272" s="70"/>
      <c r="L2272" s="70"/>
      <c r="M2272" s="70"/>
      <c r="N2272" s="70"/>
      <c r="O2272" s="70"/>
      <c r="P2272" s="70"/>
      <c r="Q2272" s="70"/>
      <c r="R2272" s="70"/>
      <c r="S2272" s="70"/>
      <c r="T2272" s="70"/>
      <c r="U2272" s="70"/>
      <c r="V2272" s="70"/>
      <c r="W2272" s="70"/>
      <c r="X2272" s="70"/>
      <c r="Y2272" s="70"/>
      <c r="Z2272" s="70"/>
      <c r="AA2272" s="70"/>
      <c r="AB2272" s="70">
        <v>105465</v>
      </c>
      <c r="AC2272" s="70">
        <v>99486.899170999997</v>
      </c>
      <c r="AD2272" s="70"/>
      <c r="AE2272" s="70"/>
      <c r="AF2272" s="70"/>
      <c r="AG2272" s="70"/>
      <c r="AH2272" s="70"/>
      <c r="AI2272" s="70"/>
      <c r="AJ2272" s="70"/>
      <c r="AK2272" s="70"/>
      <c r="AL2272" s="70"/>
      <c r="AM2272" s="70"/>
      <c r="AN2272" s="70">
        <v>105465</v>
      </c>
      <c r="AO2272" s="70">
        <v>99486.899170999997</v>
      </c>
    </row>
    <row r="2273" spans="1:41" x14ac:dyDescent="0.25">
      <c r="A2273" s="72">
        <v>29095</v>
      </c>
      <c r="B2273" s="70"/>
      <c r="C2273" s="70"/>
      <c r="D2273" s="70"/>
      <c r="E2273" s="70"/>
      <c r="F2273" s="70"/>
      <c r="G2273" s="70"/>
      <c r="H2273" s="70"/>
      <c r="I2273" s="70"/>
      <c r="J2273" s="70"/>
      <c r="K2273" s="70"/>
      <c r="L2273" s="70"/>
      <c r="M2273" s="70"/>
      <c r="N2273" s="70"/>
      <c r="O2273" s="70"/>
      <c r="P2273" s="70"/>
      <c r="Q2273" s="70"/>
      <c r="R2273" s="70"/>
      <c r="S2273" s="70"/>
      <c r="T2273" s="70"/>
      <c r="U2273" s="70"/>
      <c r="V2273" s="70"/>
      <c r="W2273" s="70"/>
      <c r="X2273" s="70"/>
      <c r="Y2273" s="70"/>
      <c r="Z2273" s="70"/>
      <c r="AA2273" s="70"/>
      <c r="AB2273" s="70">
        <v>102633</v>
      </c>
      <c r="AC2273" s="70">
        <v>94014.860350999996</v>
      </c>
      <c r="AD2273" s="70"/>
      <c r="AE2273" s="70"/>
      <c r="AF2273" s="70"/>
      <c r="AG2273" s="70"/>
      <c r="AH2273" s="70"/>
      <c r="AI2273" s="70"/>
      <c r="AJ2273" s="70"/>
      <c r="AK2273" s="70"/>
      <c r="AL2273" s="70"/>
      <c r="AM2273" s="70"/>
      <c r="AN2273" s="70">
        <v>102633</v>
      </c>
      <c r="AO2273" s="70">
        <v>94014.860350999996</v>
      </c>
    </row>
    <row r="2274" spans="1:41" x14ac:dyDescent="0.25">
      <c r="A2274" s="72">
        <v>29097</v>
      </c>
      <c r="B2274" s="70"/>
      <c r="C2274" s="70"/>
      <c r="D2274" s="70"/>
      <c r="E2274" s="70"/>
      <c r="F2274" s="70"/>
      <c r="G2274" s="70"/>
      <c r="H2274" s="70"/>
      <c r="I2274" s="70"/>
      <c r="J2274" s="70"/>
      <c r="K2274" s="70"/>
      <c r="L2274" s="70"/>
      <c r="M2274" s="70"/>
      <c r="N2274" s="70"/>
      <c r="O2274" s="70"/>
      <c r="P2274" s="70"/>
      <c r="Q2274" s="70"/>
      <c r="R2274" s="70"/>
      <c r="S2274" s="70"/>
      <c r="T2274" s="70"/>
      <c r="U2274" s="70"/>
      <c r="V2274" s="70"/>
      <c r="W2274" s="70"/>
      <c r="X2274" s="70"/>
      <c r="Y2274" s="70"/>
      <c r="Z2274" s="70"/>
      <c r="AA2274" s="70"/>
      <c r="AB2274" s="70">
        <v>86198</v>
      </c>
      <c r="AC2274" s="70">
        <v>56074.587159000002</v>
      </c>
      <c r="AD2274" s="70"/>
      <c r="AE2274" s="70"/>
      <c r="AF2274" s="70"/>
      <c r="AG2274" s="70"/>
      <c r="AH2274" s="70"/>
      <c r="AI2274" s="70"/>
      <c r="AJ2274" s="70"/>
      <c r="AK2274" s="70"/>
      <c r="AL2274" s="70"/>
      <c r="AM2274" s="70"/>
      <c r="AN2274" s="70">
        <v>86198</v>
      </c>
      <c r="AO2274" s="70">
        <v>56074.587159000002</v>
      </c>
    </row>
    <row r="2275" spans="1:41" x14ac:dyDescent="0.25">
      <c r="A2275" s="72">
        <v>29108</v>
      </c>
      <c r="B2275" s="70"/>
      <c r="C2275" s="70"/>
      <c r="D2275" s="70"/>
      <c r="E2275" s="70"/>
      <c r="F2275" s="70"/>
      <c r="G2275" s="70"/>
      <c r="H2275" s="70"/>
      <c r="I2275" s="70"/>
      <c r="J2275" s="70"/>
      <c r="K2275" s="70"/>
      <c r="L2275" s="70"/>
      <c r="M2275" s="70"/>
      <c r="N2275" s="70"/>
      <c r="O2275" s="70"/>
      <c r="P2275" s="70"/>
      <c r="Q2275" s="70"/>
      <c r="R2275" s="70"/>
      <c r="S2275" s="70"/>
      <c r="T2275" s="70"/>
      <c r="U2275" s="70"/>
      <c r="V2275" s="70"/>
      <c r="W2275" s="70"/>
      <c r="X2275" s="70"/>
      <c r="Y2275" s="70"/>
      <c r="Z2275" s="70"/>
      <c r="AA2275" s="70"/>
      <c r="AB2275" s="70">
        <v>110584</v>
      </c>
      <c r="AC2275" s="70">
        <v>100200.139037</v>
      </c>
      <c r="AD2275" s="70"/>
      <c r="AE2275" s="70"/>
      <c r="AF2275" s="70"/>
      <c r="AG2275" s="70"/>
      <c r="AH2275" s="70"/>
      <c r="AI2275" s="70"/>
      <c r="AJ2275" s="70"/>
      <c r="AK2275" s="70"/>
      <c r="AL2275" s="70"/>
      <c r="AM2275" s="70"/>
      <c r="AN2275" s="70">
        <v>110584</v>
      </c>
      <c r="AO2275" s="70">
        <v>100200.139037</v>
      </c>
    </row>
    <row r="2276" spans="1:41" x14ac:dyDescent="0.25">
      <c r="A2276" s="72">
        <v>29136</v>
      </c>
      <c r="B2276" s="70"/>
      <c r="C2276" s="70"/>
      <c r="D2276" s="70">
        <v>10772</v>
      </c>
      <c r="E2276" s="70">
        <v>10395.793518</v>
      </c>
      <c r="F2276" s="70"/>
      <c r="G2276" s="70"/>
      <c r="H2276" s="70"/>
      <c r="I2276" s="70"/>
      <c r="J2276" s="70"/>
      <c r="K2276" s="70"/>
      <c r="L2276" s="70"/>
      <c r="M2276" s="70"/>
      <c r="N2276" s="70"/>
      <c r="O2276" s="70"/>
      <c r="P2276" s="70"/>
      <c r="Q2276" s="70"/>
      <c r="R2276" s="70"/>
      <c r="S2276" s="70"/>
      <c r="T2276" s="70"/>
      <c r="U2276" s="70"/>
      <c r="V2276" s="70"/>
      <c r="W2276" s="70"/>
      <c r="X2276" s="70"/>
      <c r="Y2276" s="70"/>
      <c r="Z2276" s="70"/>
      <c r="AA2276" s="70"/>
      <c r="AB2276" s="70"/>
      <c r="AC2276" s="70"/>
      <c r="AD2276" s="70"/>
      <c r="AE2276" s="70"/>
      <c r="AF2276" s="70"/>
      <c r="AG2276" s="70"/>
      <c r="AH2276" s="70"/>
      <c r="AI2276" s="70"/>
      <c r="AJ2276" s="70"/>
      <c r="AK2276" s="70"/>
      <c r="AL2276" s="70"/>
      <c r="AM2276" s="70"/>
      <c r="AN2276" s="70">
        <v>10772</v>
      </c>
      <c r="AO2276" s="70">
        <v>10395.793518</v>
      </c>
    </row>
    <row r="2277" spans="1:41" x14ac:dyDescent="0.25">
      <c r="A2277" s="72">
        <v>29158</v>
      </c>
      <c r="B2277" s="70"/>
      <c r="C2277" s="70"/>
      <c r="D2277" s="70"/>
      <c r="E2277" s="70"/>
      <c r="F2277" s="70"/>
      <c r="G2277" s="70"/>
      <c r="H2277" s="70"/>
      <c r="I2277" s="70"/>
      <c r="J2277" s="70"/>
      <c r="K2277" s="70"/>
      <c r="L2277" s="70"/>
      <c r="M2277" s="70"/>
      <c r="N2277" s="70"/>
      <c r="O2277" s="70"/>
      <c r="P2277" s="70"/>
      <c r="Q2277" s="70"/>
      <c r="R2277" s="70"/>
      <c r="S2277" s="70"/>
      <c r="T2277" s="70"/>
      <c r="U2277" s="70"/>
      <c r="V2277" s="70"/>
      <c r="W2277" s="70"/>
      <c r="X2277" s="70"/>
      <c r="Y2277" s="70"/>
      <c r="Z2277" s="70"/>
      <c r="AA2277" s="70"/>
      <c r="AB2277" s="70">
        <v>25714</v>
      </c>
      <c r="AC2277" s="70">
        <v>29534.175049000001</v>
      </c>
      <c r="AD2277" s="70"/>
      <c r="AE2277" s="70"/>
      <c r="AF2277" s="70"/>
      <c r="AG2277" s="70"/>
      <c r="AH2277" s="70"/>
      <c r="AI2277" s="70"/>
      <c r="AJ2277" s="70"/>
      <c r="AK2277" s="70"/>
      <c r="AL2277" s="70"/>
      <c r="AM2277" s="70"/>
      <c r="AN2277" s="70">
        <v>25714</v>
      </c>
      <c r="AO2277" s="70">
        <v>29534.175049000001</v>
      </c>
    </row>
    <row r="2278" spans="1:41" x14ac:dyDescent="0.25">
      <c r="A2278" s="72">
        <v>29163</v>
      </c>
      <c r="B2278" s="70"/>
      <c r="C2278" s="70"/>
      <c r="D2278" s="70">
        <v>14205</v>
      </c>
      <c r="E2278" s="70">
        <v>13124.97705</v>
      </c>
      <c r="F2278" s="70"/>
      <c r="G2278" s="70"/>
      <c r="H2278" s="70"/>
      <c r="I2278" s="70"/>
      <c r="J2278" s="70"/>
      <c r="K2278" s="70"/>
      <c r="L2278" s="70"/>
      <c r="M2278" s="70"/>
      <c r="N2278" s="70"/>
      <c r="O2278" s="70"/>
      <c r="P2278" s="70"/>
      <c r="Q2278" s="70"/>
      <c r="R2278" s="70"/>
      <c r="S2278" s="70"/>
      <c r="T2278" s="70"/>
      <c r="U2278" s="70"/>
      <c r="V2278" s="70"/>
      <c r="W2278" s="70"/>
      <c r="X2278" s="70"/>
      <c r="Y2278" s="70"/>
      <c r="Z2278" s="70"/>
      <c r="AA2278" s="70"/>
      <c r="AB2278" s="70"/>
      <c r="AC2278" s="70"/>
      <c r="AD2278" s="70"/>
      <c r="AE2278" s="70"/>
      <c r="AF2278" s="70"/>
      <c r="AG2278" s="70"/>
      <c r="AH2278" s="70"/>
      <c r="AI2278" s="70"/>
      <c r="AJ2278" s="70"/>
      <c r="AK2278" s="70"/>
      <c r="AL2278" s="70"/>
      <c r="AM2278" s="70"/>
      <c r="AN2278" s="70">
        <v>14205</v>
      </c>
      <c r="AO2278" s="70">
        <v>13124.97705</v>
      </c>
    </row>
    <row r="2279" spans="1:41" x14ac:dyDescent="0.25">
      <c r="A2279" s="72">
        <v>29166</v>
      </c>
      <c r="B2279" s="70"/>
      <c r="C2279" s="70"/>
      <c r="D2279" s="70"/>
      <c r="E2279" s="70"/>
      <c r="F2279" s="70"/>
      <c r="G2279" s="70"/>
      <c r="H2279" s="70"/>
      <c r="I2279" s="70"/>
      <c r="J2279" s="70"/>
      <c r="K2279" s="70"/>
      <c r="L2279" s="70">
        <v>7334</v>
      </c>
      <c r="M2279" s="70">
        <v>5248.8706519999996</v>
      </c>
      <c r="N2279" s="70"/>
      <c r="O2279" s="70"/>
      <c r="P2279" s="70"/>
      <c r="Q2279" s="70"/>
      <c r="R2279" s="70"/>
      <c r="S2279" s="70"/>
      <c r="T2279" s="70"/>
      <c r="U2279" s="70"/>
      <c r="V2279" s="70"/>
      <c r="W2279" s="70"/>
      <c r="X2279" s="70"/>
      <c r="Y2279" s="70"/>
      <c r="Z2279" s="70"/>
      <c r="AA2279" s="70"/>
      <c r="AB2279" s="70"/>
      <c r="AC2279" s="70"/>
      <c r="AD2279" s="70"/>
      <c r="AE2279" s="70"/>
      <c r="AF2279" s="70"/>
      <c r="AG2279" s="70"/>
      <c r="AH2279" s="70"/>
      <c r="AI2279" s="70"/>
      <c r="AJ2279" s="70"/>
      <c r="AK2279" s="70"/>
      <c r="AL2279" s="70"/>
      <c r="AM2279" s="70"/>
      <c r="AN2279" s="70">
        <v>7334</v>
      </c>
      <c r="AO2279" s="70">
        <v>5248.8706519999996</v>
      </c>
    </row>
    <row r="2280" spans="1:41" x14ac:dyDescent="0.25">
      <c r="A2280" s="72">
        <v>29167</v>
      </c>
      <c r="B2280" s="70"/>
      <c r="C2280" s="70"/>
      <c r="D2280" s="70"/>
      <c r="E2280" s="70"/>
      <c r="F2280" s="70"/>
      <c r="G2280" s="70"/>
      <c r="H2280" s="70"/>
      <c r="I2280" s="70"/>
      <c r="J2280" s="70"/>
      <c r="K2280" s="70"/>
      <c r="L2280" s="70"/>
      <c r="M2280" s="70"/>
      <c r="N2280" s="70"/>
      <c r="O2280" s="70"/>
      <c r="P2280" s="70"/>
      <c r="Q2280" s="70"/>
      <c r="R2280" s="70"/>
      <c r="S2280" s="70"/>
      <c r="T2280" s="70"/>
      <c r="U2280" s="70"/>
      <c r="V2280" s="70"/>
      <c r="W2280" s="70"/>
      <c r="X2280" s="70"/>
      <c r="Y2280" s="70"/>
      <c r="Z2280" s="70"/>
      <c r="AA2280" s="70"/>
      <c r="AB2280" s="70">
        <v>36023</v>
      </c>
      <c r="AC2280" s="70">
        <v>35309.215086999997</v>
      </c>
      <c r="AD2280" s="70"/>
      <c r="AE2280" s="70"/>
      <c r="AF2280" s="70"/>
      <c r="AG2280" s="70"/>
      <c r="AH2280" s="70"/>
      <c r="AI2280" s="70"/>
      <c r="AJ2280" s="70"/>
      <c r="AK2280" s="70"/>
      <c r="AL2280" s="70"/>
      <c r="AM2280" s="70"/>
      <c r="AN2280" s="70">
        <v>36023</v>
      </c>
      <c r="AO2280" s="70">
        <v>35309.215086999997</v>
      </c>
    </row>
    <row r="2281" spans="1:41" x14ac:dyDescent="0.25">
      <c r="A2281" s="72">
        <v>29168</v>
      </c>
      <c r="B2281" s="70"/>
      <c r="C2281" s="70"/>
      <c r="D2281" s="70"/>
      <c r="E2281" s="70"/>
      <c r="F2281" s="70"/>
      <c r="G2281" s="70"/>
      <c r="H2281" s="70"/>
      <c r="I2281" s="70"/>
      <c r="J2281" s="70"/>
      <c r="K2281" s="70"/>
      <c r="L2281" s="70"/>
      <c r="M2281" s="70"/>
      <c r="N2281" s="70"/>
      <c r="O2281" s="70"/>
      <c r="P2281" s="70"/>
      <c r="Q2281" s="70"/>
      <c r="R2281" s="70"/>
      <c r="S2281" s="70"/>
      <c r="T2281" s="70"/>
      <c r="U2281" s="70"/>
      <c r="V2281" s="70"/>
      <c r="W2281" s="70"/>
      <c r="X2281" s="70"/>
      <c r="Y2281" s="70"/>
      <c r="Z2281" s="70"/>
      <c r="AA2281" s="70"/>
      <c r="AB2281" s="70">
        <v>35357</v>
      </c>
      <c r="AC2281" s="70">
        <v>35265.848938999996</v>
      </c>
      <c r="AD2281" s="70"/>
      <c r="AE2281" s="70"/>
      <c r="AF2281" s="70"/>
      <c r="AG2281" s="70"/>
      <c r="AH2281" s="70"/>
      <c r="AI2281" s="70"/>
      <c r="AJ2281" s="70"/>
      <c r="AK2281" s="70"/>
      <c r="AL2281" s="70"/>
      <c r="AM2281" s="70"/>
      <c r="AN2281" s="70">
        <v>35357</v>
      </c>
      <c r="AO2281" s="70">
        <v>35265.848938999996</v>
      </c>
    </row>
    <row r="2282" spans="1:41" x14ac:dyDescent="0.25">
      <c r="A2282" s="72">
        <v>29169</v>
      </c>
      <c r="B2282" s="70"/>
      <c r="C2282" s="70"/>
      <c r="D2282" s="70"/>
      <c r="E2282" s="70"/>
      <c r="F2282" s="70"/>
      <c r="G2282" s="70"/>
      <c r="H2282" s="70"/>
      <c r="I2282" s="70"/>
      <c r="J2282" s="70"/>
      <c r="K2282" s="70"/>
      <c r="L2282" s="70"/>
      <c r="M2282" s="70"/>
      <c r="N2282" s="70"/>
      <c r="O2282" s="70"/>
      <c r="P2282" s="70"/>
      <c r="Q2282" s="70"/>
      <c r="R2282" s="70"/>
      <c r="S2282" s="70"/>
      <c r="T2282" s="70"/>
      <c r="U2282" s="70"/>
      <c r="V2282" s="70"/>
      <c r="W2282" s="70"/>
      <c r="X2282" s="70"/>
      <c r="Y2282" s="70"/>
      <c r="Z2282" s="70"/>
      <c r="AA2282" s="70"/>
      <c r="AB2282" s="70">
        <v>34373</v>
      </c>
      <c r="AC2282" s="70">
        <v>33328.720641999993</v>
      </c>
      <c r="AD2282" s="70"/>
      <c r="AE2282" s="70"/>
      <c r="AF2282" s="70"/>
      <c r="AG2282" s="70"/>
      <c r="AH2282" s="70"/>
      <c r="AI2282" s="70"/>
      <c r="AJ2282" s="70"/>
      <c r="AK2282" s="70"/>
      <c r="AL2282" s="70"/>
      <c r="AM2282" s="70"/>
      <c r="AN2282" s="70">
        <v>34373</v>
      </c>
      <c r="AO2282" s="70">
        <v>33328.720641999993</v>
      </c>
    </row>
    <row r="2283" spans="1:41" x14ac:dyDescent="0.25">
      <c r="A2283" s="72">
        <v>29171</v>
      </c>
      <c r="B2283" s="70"/>
      <c r="C2283" s="70"/>
      <c r="D2283" s="70"/>
      <c r="E2283" s="70"/>
      <c r="F2283" s="70"/>
      <c r="G2283" s="70"/>
      <c r="H2283" s="70"/>
      <c r="I2283" s="70"/>
      <c r="J2283" s="70"/>
      <c r="K2283" s="70"/>
      <c r="L2283" s="70"/>
      <c r="M2283" s="70"/>
      <c r="N2283" s="70"/>
      <c r="O2283" s="70"/>
      <c r="P2283" s="70"/>
      <c r="Q2283" s="70"/>
      <c r="R2283" s="70"/>
      <c r="S2283" s="70"/>
      <c r="T2283" s="70"/>
      <c r="U2283" s="70"/>
      <c r="V2283" s="70"/>
      <c r="W2283" s="70"/>
      <c r="X2283" s="70"/>
      <c r="Y2283" s="70"/>
      <c r="Z2283" s="70"/>
      <c r="AA2283" s="70"/>
      <c r="AB2283" s="70">
        <v>30212</v>
      </c>
      <c r="AC2283" s="70">
        <v>32677.409669000001</v>
      </c>
      <c r="AD2283" s="70"/>
      <c r="AE2283" s="70"/>
      <c r="AF2283" s="70"/>
      <c r="AG2283" s="70"/>
      <c r="AH2283" s="70"/>
      <c r="AI2283" s="70"/>
      <c r="AJ2283" s="70"/>
      <c r="AK2283" s="70"/>
      <c r="AL2283" s="70"/>
      <c r="AM2283" s="70"/>
      <c r="AN2283" s="70">
        <v>30212</v>
      </c>
      <c r="AO2283" s="70">
        <v>32677.409669000001</v>
      </c>
    </row>
    <row r="2284" spans="1:41" x14ac:dyDescent="0.25">
      <c r="A2284" s="72">
        <v>29172</v>
      </c>
      <c r="B2284" s="70"/>
      <c r="C2284" s="70"/>
      <c r="D2284" s="70"/>
      <c r="E2284" s="70"/>
      <c r="F2284" s="70"/>
      <c r="G2284" s="70"/>
      <c r="H2284" s="70"/>
      <c r="I2284" s="70"/>
      <c r="J2284" s="70"/>
      <c r="K2284" s="70"/>
      <c r="L2284" s="70"/>
      <c r="M2284" s="70"/>
      <c r="N2284" s="70"/>
      <c r="O2284" s="70"/>
      <c r="P2284" s="70"/>
      <c r="Q2284" s="70"/>
      <c r="R2284" s="70"/>
      <c r="S2284" s="70"/>
      <c r="T2284" s="70"/>
      <c r="U2284" s="70"/>
      <c r="V2284" s="70"/>
      <c r="W2284" s="70"/>
      <c r="X2284" s="70"/>
      <c r="Y2284" s="70"/>
      <c r="Z2284" s="70"/>
      <c r="AA2284" s="70"/>
      <c r="AB2284" s="70">
        <v>30345</v>
      </c>
      <c r="AC2284" s="70">
        <v>32677.409669000001</v>
      </c>
      <c r="AD2284" s="70"/>
      <c r="AE2284" s="70"/>
      <c r="AF2284" s="70"/>
      <c r="AG2284" s="70"/>
      <c r="AH2284" s="70"/>
      <c r="AI2284" s="70"/>
      <c r="AJ2284" s="70"/>
      <c r="AK2284" s="70"/>
      <c r="AL2284" s="70"/>
      <c r="AM2284" s="70"/>
      <c r="AN2284" s="70">
        <v>30345</v>
      </c>
      <c r="AO2284" s="70">
        <v>32677.409669000001</v>
      </c>
    </row>
    <row r="2285" spans="1:41" x14ac:dyDescent="0.25">
      <c r="A2285" s="72">
        <v>29173</v>
      </c>
      <c r="B2285" s="70"/>
      <c r="C2285" s="70"/>
      <c r="D2285" s="70"/>
      <c r="E2285" s="70"/>
      <c r="F2285" s="70"/>
      <c r="G2285" s="70"/>
      <c r="H2285" s="70"/>
      <c r="I2285" s="70"/>
      <c r="J2285" s="70"/>
      <c r="K2285" s="70"/>
      <c r="L2285" s="70"/>
      <c r="M2285" s="70"/>
      <c r="N2285" s="70"/>
      <c r="O2285" s="70"/>
      <c r="P2285" s="70"/>
      <c r="Q2285" s="70"/>
      <c r="R2285" s="70"/>
      <c r="S2285" s="70"/>
      <c r="T2285" s="70"/>
      <c r="U2285" s="70"/>
      <c r="V2285" s="70"/>
      <c r="W2285" s="70"/>
      <c r="X2285" s="70"/>
      <c r="Y2285" s="70"/>
      <c r="Z2285" s="70"/>
      <c r="AA2285" s="70"/>
      <c r="AB2285" s="70">
        <v>32308</v>
      </c>
      <c r="AC2285" s="70">
        <v>31087.118224999995</v>
      </c>
      <c r="AD2285" s="70"/>
      <c r="AE2285" s="70"/>
      <c r="AF2285" s="70"/>
      <c r="AG2285" s="70"/>
      <c r="AH2285" s="70"/>
      <c r="AI2285" s="70"/>
      <c r="AJ2285" s="70"/>
      <c r="AK2285" s="70"/>
      <c r="AL2285" s="70"/>
      <c r="AM2285" s="70"/>
      <c r="AN2285" s="70">
        <v>32308</v>
      </c>
      <c r="AO2285" s="70">
        <v>31087.118224999995</v>
      </c>
    </row>
    <row r="2286" spans="1:41" x14ac:dyDescent="0.25">
      <c r="A2286" s="72">
        <v>29176</v>
      </c>
      <c r="B2286" s="70"/>
      <c r="C2286" s="70"/>
      <c r="D2286" s="70"/>
      <c r="E2286" s="70"/>
      <c r="F2286" s="70"/>
      <c r="G2286" s="70"/>
      <c r="H2286" s="70"/>
      <c r="I2286" s="70"/>
      <c r="J2286" s="70"/>
      <c r="K2286" s="70"/>
      <c r="L2286" s="70"/>
      <c r="M2286" s="70"/>
      <c r="N2286" s="70"/>
      <c r="O2286" s="70"/>
      <c r="P2286" s="70"/>
      <c r="Q2286" s="70"/>
      <c r="R2286" s="70"/>
      <c r="S2286" s="70"/>
      <c r="T2286" s="70"/>
      <c r="U2286" s="70"/>
      <c r="V2286" s="70"/>
      <c r="W2286" s="70"/>
      <c r="X2286" s="70"/>
      <c r="Y2286" s="70"/>
      <c r="Z2286" s="70"/>
      <c r="AA2286" s="70"/>
      <c r="AB2286" s="70"/>
      <c r="AC2286" s="70"/>
      <c r="AD2286" s="70">
        <v>8390</v>
      </c>
      <c r="AE2286" s="70">
        <v>8175.1719509999994</v>
      </c>
      <c r="AF2286" s="70"/>
      <c r="AG2286" s="70"/>
      <c r="AH2286" s="70"/>
      <c r="AI2286" s="70"/>
      <c r="AJ2286" s="70"/>
      <c r="AK2286" s="70"/>
      <c r="AL2286" s="70"/>
      <c r="AM2286" s="70"/>
      <c r="AN2286" s="70">
        <v>8390</v>
      </c>
      <c r="AO2286" s="70">
        <v>8175.1719509999994</v>
      </c>
    </row>
    <row r="2287" spans="1:41" x14ac:dyDescent="0.25">
      <c r="A2287" s="72">
        <v>29177</v>
      </c>
      <c r="B2287" s="70"/>
      <c r="C2287" s="70"/>
      <c r="D2287" s="70"/>
      <c r="E2287" s="70"/>
      <c r="F2287" s="70"/>
      <c r="G2287" s="70"/>
      <c r="H2287" s="70"/>
      <c r="I2287" s="70"/>
      <c r="J2287" s="70"/>
      <c r="K2287" s="70"/>
      <c r="L2287" s="70"/>
      <c r="M2287" s="70"/>
      <c r="N2287" s="70"/>
      <c r="O2287" s="70"/>
      <c r="P2287" s="70"/>
      <c r="Q2287" s="70"/>
      <c r="R2287" s="70"/>
      <c r="S2287" s="70"/>
      <c r="T2287" s="70"/>
      <c r="U2287" s="70"/>
      <c r="V2287" s="70"/>
      <c r="W2287" s="70"/>
      <c r="X2287" s="70"/>
      <c r="Y2287" s="70"/>
      <c r="Z2287" s="70"/>
      <c r="AA2287" s="70"/>
      <c r="AB2287" s="70"/>
      <c r="AC2287" s="70"/>
      <c r="AD2287" s="70">
        <v>8535</v>
      </c>
      <c r="AE2287" s="70">
        <v>10645.826689</v>
      </c>
      <c r="AF2287" s="70"/>
      <c r="AG2287" s="70"/>
      <c r="AH2287" s="70"/>
      <c r="AI2287" s="70"/>
      <c r="AJ2287" s="70"/>
      <c r="AK2287" s="70"/>
      <c r="AL2287" s="70"/>
      <c r="AM2287" s="70"/>
      <c r="AN2287" s="70">
        <v>8535</v>
      </c>
      <c r="AO2287" s="70">
        <v>10645.826689</v>
      </c>
    </row>
    <row r="2288" spans="1:41" x14ac:dyDescent="0.25">
      <c r="A2288" s="72">
        <v>29178</v>
      </c>
      <c r="B2288" s="70"/>
      <c r="C2288" s="70"/>
      <c r="D2288" s="70"/>
      <c r="E2288" s="70"/>
      <c r="F2288" s="70"/>
      <c r="G2288" s="70"/>
      <c r="H2288" s="70"/>
      <c r="I2288" s="70"/>
      <c r="J2288" s="70"/>
      <c r="K2288" s="70"/>
      <c r="L2288" s="70"/>
      <c r="M2288" s="70"/>
      <c r="N2288" s="70"/>
      <c r="O2288" s="70"/>
      <c r="P2288" s="70"/>
      <c r="Q2288" s="70"/>
      <c r="R2288" s="70"/>
      <c r="S2288" s="70"/>
      <c r="T2288" s="70"/>
      <c r="U2288" s="70"/>
      <c r="V2288" s="70"/>
      <c r="W2288" s="70"/>
      <c r="X2288" s="70"/>
      <c r="Y2288" s="70"/>
      <c r="Z2288" s="70"/>
      <c r="AA2288" s="70"/>
      <c r="AB2288" s="70"/>
      <c r="AC2288" s="70"/>
      <c r="AD2288" s="70">
        <v>9840</v>
      </c>
      <c r="AE2288" s="70">
        <v>11581.445892</v>
      </c>
      <c r="AF2288" s="70"/>
      <c r="AG2288" s="70"/>
      <c r="AH2288" s="70"/>
      <c r="AI2288" s="70"/>
      <c r="AJ2288" s="70"/>
      <c r="AK2288" s="70"/>
      <c r="AL2288" s="70"/>
      <c r="AM2288" s="70"/>
      <c r="AN2288" s="70">
        <v>9840</v>
      </c>
      <c r="AO2288" s="70">
        <v>11581.445892</v>
      </c>
    </row>
    <row r="2289" spans="1:41" x14ac:dyDescent="0.25">
      <c r="A2289" s="72">
        <v>29181</v>
      </c>
      <c r="B2289" s="70"/>
      <c r="C2289" s="70"/>
      <c r="D2289" s="70"/>
      <c r="E2289" s="70"/>
      <c r="F2289" s="70"/>
      <c r="G2289" s="70"/>
      <c r="H2289" s="70"/>
      <c r="I2289" s="70"/>
      <c r="J2289" s="70"/>
      <c r="K2289" s="70"/>
      <c r="L2289" s="70"/>
      <c r="M2289" s="70"/>
      <c r="N2289" s="70"/>
      <c r="O2289" s="70"/>
      <c r="P2289" s="70"/>
      <c r="Q2289" s="70"/>
      <c r="R2289" s="70"/>
      <c r="S2289" s="70"/>
      <c r="T2289" s="70"/>
      <c r="U2289" s="70"/>
      <c r="V2289" s="70"/>
      <c r="W2289" s="70"/>
      <c r="X2289" s="70"/>
      <c r="Y2289" s="70"/>
      <c r="Z2289" s="70"/>
      <c r="AA2289" s="70"/>
      <c r="AB2289" s="70"/>
      <c r="AC2289" s="70"/>
      <c r="AD2289" s="70">
        <v>8637</v>
      </c>
      <c r="AE2289" s="70">
        <v>11600.951599</v>
      </c>
      <c r="AF2289" s="70"/>
      <c r="AG2289" s="70"/>
      <c r="AH2289" s="70"/>
      <c r="AI2289" s="70"/>
      <c r="AJ2289" s="70"/>
      <c r="AK2289" s="70"/>
      <c r="AL2289" s="70"/>
      <c r="AM2289" s="70"/>
      <c r="AN2289" s="70">
        <v>8637</v>
      </c>
      <c r="AO2289" s="70">
        <v>11600.951599</v>
      </c>
    </row>
    <row r="2290" spans="1:41" x14ac:dyDescent="0.25">
      <c r="A2290" s="72">
        <v>29182</v>
      </c>
      <c r="B2290" s="70"/>
      <c r="C2290" s="70"/>
      <c r="D2290" s="70"/>
      <c r="E2290" s="70"/>
      <c r="F2290" s="70"/>
      <c r="G2290" s="70"/>
      <c r="H2290" s="70"/>
      <c r="I2290" s="70"/>
      <c r="J2290" s="70"/>
      <c r="K2290" s="70"/>
      <c r="L2290" s="70"/>
      <c r="M2290" s="70"/>
      <c r="N2290" s="70"/>
      <c r="O2290" s="70"/>
      <c r="P2290" s="70"/>
      <c r="Q2290" s="70"/>
      <c r="R2290" s="70"/>
      <c r="S2290" s="70"/>
      <c r="T2290" s="70"/>
      <c r="U2290" s="70"/>
      <c r="V2290" s="70"/>
      <c r="W2290" s="70"/>
      <c r="X2290" s="70"/>
      <c r="Y2290" s="70"/>
      <c r="Z2290" s="70"/>
      <c r="AA2290" s="70"/>
      <c r="AB2290" s="70"/>
      <c r="AC2290" s="70"/>
      <c r="AD2290" s="70">
        <v>63050</v>
      </c>
      <c r="AE2290" s="70">
        <v>70921.72119099999</v>
      </c>
      <c r="AF2290" s="70"/>
      <c r="AG2290" s="70"/>
      <c r="AH2290" s="70"/>
      <c r="AI2290" s="70"/>
      <c r="AJ2290" s="70"/>
      <c r="AK2290" s="70"/>
      <c r="AL2290" s="70"/>
      <c r="AM2290" s="70"/>
      <c r="AN2290" s="70">
        <v>63050</v>
      </c>
      <c r="AO2290" s="70">
        <v>70921.72119099999</v>
      </c>
    </row>
    <row r="2291" spans="1:41" x14ac:dyDescent="0.25">
      <c r="A2291" s="72">
        <v>29183</v>
      </c>
      <c r="B2291" s="70"/>
      <c r="C2291" s="70"/>
      <c r="D2291" s="70"/>
      <c r="E2291" s="70"/>
      <c r="F2291" s="70"/>
      <c r="G2291" s="70"/>
      <c r="H2291" s="70"/>
      <c r="I2291" s="70"/>
      <c r="J2291" s="70"/>
      <c r="K2291" s="70"/>
      <c r="L2291" s="70"/>
      <c r="M2291" s="70"/>
      <c r="N2291" s="70"/>
      <c r="O2291" s="70"/>
      <c r="P2291" s="70"/>
      <c r="Q2291" s="70"/>
      <c r="R2291" s="70"/>
      <c r="S2291" s="70"/>
      <c r="T2291" s="70"/>
      <c r="U2291" s="70"/>
      <c r="V2291" s="70"/>
      <c r="W2291" s="70"/>
      <c r="X2291" s="70"/>
      <c r="Y2291" s="70"/>
      <c r="Z2291" s="70"/>
      <c r="AA2291" s="70"/>
      <c r="AB2291" s="70"/>
      <c r="AC2291" s="70"/>
      <c r="AD2291" s="70">
        <v>67026</v>
      </c>
      <c r="AE2291" s="70">
        <v>71167.927977999992</v>
      </c>
      <c r="AF2291" s="70"/>
      <c r="AG2291" s="70"/>
      <c r="AH2291" s="70"/>
      <c r="AI2291" s="70"/>
      <c r="AJ2291" s="70"/>
      <c r="AK2291" s="70"/>
      <c r="AL2291" s="70"/>
      <c r="AM2291" s="70"/>
      <c r="AN2291" s="70">
        <v>67026</v>
      </c>
      <c r="AO2291" s="70">
        <v>71167.927977999992</v>
      </c>
    </row>
    <row r="2292" spans="1:41" x14ac:dyDescent="0.25">
      <c r="A2292" s="72">
        <v>29184</v>
      </c>
      <c r="B2292" s="70"/>
      <c r="C2292" s="70"/>
      <c r="D2292" s="70"/>
      <c r="E2292" s="70"/>
      <c r="F2292" s="70"/>
      <c r="G2292" s="70"/>
      <c r="H2292" s="70"/>
      <c r="I2292" s="70"/>
      <c r="J2292" s="70"/>
      <c r="K2292" s="70"/>
      <c r="L2292" s="70"/>
      <c r="M2292" s="70"/>
      <c r="N2292" s="70"/>
      <c r="O2292" s="70"/>
      <c r="P2292" s="70"/>
      <c r="Q2292" s="70"/>
      <c r="R2292" s="70"/>
      <c r="S2292" s="70"/>
      <c r="T2292" s="70"/>
      <c r="U2292" s="70"/>
      <c r="V2292" s="70"/>
      <c r="W2292" s="70"/>
      <c r="X2292" s="70"/>
      <c r="Y2292" s="70"/>
      <c r="Z2292" s="70"/>
      <c r="AA2292" s="70"/>
      <c r="AB2292" s="70"/>
      <c r="AC2292" s="70"/>
      <c r="AD2292" s="70">
        <v>13235</v>
      </c>
      <c r="AE2292" s="70">
        <v>10138.949646000001</v>
      </c>
      <c r="AF2292" s="70"/>
      <c r="AG2292" s="70"/>
      <c r="AH2292" s="70"/>
      <c r="AI2292" s="70"/>
      <c r="AJ2292" s="70"/>
      <c r="AK2292" s="70"/>
      <c r="AL2292" s="70"/>
      <c r="AM2292" s="70"/>
      <c r="AN2292" s="70">
        <v>13235</v>
      </c>
      <c r="AO2292" s="70">
        <v>10138.949646000001</v>
      </c>
    </row>
    <row r="2293" spans="1:41" x14ac:dyDescent="0.25">
      <c r="A2293" s="72">
        <v>29188</v>
      </c>
      <c r="B2293" s="70"/>
      <c r="C2293" s="70"/>
      <c r="D2293" s="70"/>
      <c r="E2293" s="70"/>
      <c r="F2293" s="70"/>
      <c r="G2293" s="70"/>
      <c r="H2293" s="70"/>
      <c r="I2293" s="70"/>
      <c r="J2293" s="70"/>
      <c r="K2293" s="70"/>
      <c r="L2293" s="70"/>
      <c r="M2293" s="70"/>
      <c r="N2293" s="70"/>
      <c r="O2293" s="70"/>
      <c r="P2293" s="70"/>
      <c r="Q2293" s="70"/>
      <c r="R2293" s="70"/>
      <c r="S2293" s="70"/>
      <c r="T2293" s="70"/>
      <c r="U2293" s="70"/>
      <c r="V2293" s="70"/>
      <c r="W2293" s="70"/>
      <c r="X2293" s="70"/>
      <c r="Y2293" s="70"/>
      <c r="Z2293" s="70"/>
      <c r="AA2293" s="70"/>
      <c r="AB2293" s="70"/>
      <c r="AC2293" s="70"/>
      <c r="AD2293" s="70">
        <v>10266</v>
      </c>
      <c r="AE2293" s="70">
        <v>7983.4798280000005</v>
      </c>
      <c r="AF2293" s="70"/>
      <c r="AG2293" s="70"/>
      <c r="AH2293" s="70"/>
      <c r="AI2293" s="70"/>
      <c r="AJ2293" s="70"/>
      <c r="AK2293" s="70"/>
      <c r="AL2293" s="70"/>
      <c r="AM2293" s="70"/>
      <c r="AN2293" s="70">
        <v>10266</v>
      </c>
      <c r="AO2293" s="70">
        <v>7983.4798280000005</v>
      </c>
    </row>
    <row r="2294" spans="1:41" x14ac:dyDescent="0.25">
      <c r="A2294" s="72">
        <v>29189</v>
      </c>
      <c r="B2294" s="70"/>
      <c r="C2294" s="70"/>
      <c r="D2294" s="70"/>
      <c r="E2294" s="70"/>
      <c r="F2294" s="70"/>
      <c r="G2294" s="70"/>
      <c r="H2294" s="70"/>
      <c r="I2294" s="70"/>
      <c r="J2294" s="70"/>
      <c r="K2294" s="70"/>
      <c r="L2294" s="70"/>
      <c r="M2294" s="70"/>
      <c r="N2294" s="70"/>
      <c r="O2294" s="70"/>
      <c r="P2294" s="70"/>
      <c r="Q2294" s="70"/>
      <c r="R2294" s="70"/>
      <c r="S2294" s="70"/>
      <c r="T2294" s="70"/>
      <c r="U2294" s="70"/>
      <c r="V2294" s="70"/>
      <c r="W2294" s="70"/>
      <c r="X2294" s="70"/>
      <c r="Y2294" s="70"/>
      <c r="Z2294" s="70"/>
      <c r="AA2294" s="70"/>
      <c r="AB2294" s="70"/>
      <c r="AC2294" s="70"/>
      <c r="AD2294" s="70">
        <v>16774</v>
      </c>
      <c r="AE2294" s="70">
        <v>13688.506346999999</v>
      </c>
      <c r="AF2294" s="70"/>
      <c r="AG2294" s="70"/>
      <c r="AH2294" s="70"/>
      <c r="AI2294" s="70"/>
      <c r="AJ2294" s="70"/>
      <c r="AK2294" s="70"/>
      <c r="AL2294" s="70"/>
      <c r="AM2294" s="70"/>
      <c r="AN2294" s="70">
        <v>16774</v>
      </c>
      <c r="AO2294" s="70">
        <v>13688.506346999999</v>
      </c>
    </row>
    <row r="2295" spans="1:41" x14ac:dyDescent="0.25">
      <c r="A2295" s="72">
        <v>29215</v>
      </c>
      <c r="B2295" s="70"/>
      <c r="C2295" s="70"/>
      <c r="D2295" s="70"/>
      <c r="E2295" s="70"/>
      <c r="F2295" s="70"/>
      <c r="G2295" s="70"/>
      <c r="H2295" s="70"/>
      <c r="I2295" s="70"/>
      <c r="J2295" s="70"/>
      <c r="K2295" s="70"/>
      <c r="L2295" s="70"/>
      <c r="M2295" s="70"/>
      <c r="N2295" s="70"/>
      <c r="O2295" s="70"/>
      <c r="P2295" s="70"/>
      <c r="Q2295" s="70"/>
      <c r="R2295" s="70"/>
      <c r="S2295" s="70"/>
      <c r="T2295" s="70"/>
      <c r="U2295" s="70"/>
      <c r="V2295" s="70"/>
      <c r="W2295" s="70"/>
      <c r="X2295" s="70"/>
      <c r="Y2295" s="70"/>
      <c r="Z2295" s="70"/>
      <c r="AA2295" s="70"/>
      <c r="AB2295" s="70"/>
      <c r="AC2295" s="70"/>
      <c r="AD2295" s="70"/>
      <c r="AE2295" s="70"/>
      <c r="AF2295" s="70"/>
      <c r="AG2295" s="70"/>
      <c r="AH2295" s="70"/>
      <c r="AI2295" s="70"/>
      <c r="AJ2295" s="70"/>
      <c r="AK2295" s="70"/>
      <c r="AL2295" s="70">
        <v>10818</v>
      </c>
      <c r="AM2295" s="70">
        <v>9459.9804079999994</v>
      </c>
      <c r="AN2295" s="70">
        <v>10818</v>
      </c>
      <c r="AO2295" s="70">
        <v>9459.9804079999994</v>
      </c>
    </row>
    <row r="2296" spans="1:41" x14ac:dyDescent="0.25">
      <c r="A2296" s="72">
        <v>29218</v>
      </c>
      <c r="B2296" s="70"/>
      <c r="C2296" s="70"/>
      <c r="D2296" s="70"/>
      <c r="E2296" s="70"/>
      <c r="F2296" s="70"/>
      <c r="G2296" s="70"/>
      <c r="H2296" s="70"/>
      <c r="I2296" s="70"/>
      <c r="J2296" s="70"/>
      <c r="K2296" s="70"/>
      <c r="L2296" s="70"/>
      <c r="M2296" s="70"/>
      <c r="N2296" s="70"/>
      <c r="O2296" s="70"/>
      <c r="P2296" s="70"/>
      <c r="Q2296" s="70"/>
      <c r="R2296" s="70"/>
      <c r="S2296" s="70"/>
      <c r="T2296" s="70"/>
      <c r="U2296" s="70"/>
      <c r="V2296" s="70"/>
      <c r="W2296" s="70"/>
      <c r="X2296" s="70"/>
      <c r="Y2296" s="70"/>
      <c r="Z2296" s="70"/>
      <c r="AA2296" s="70"/>
      <c r="AB2296" s="70">
        <v>5331</v>
      </c>
      <c r="AC2296" s="70">
        <v>4364.0243909999999</v>
      </c>
      <c r="AD2296" s="70"/>
      <c r="AE2296" s="70"/>
      <c r="AF2296" s="70"/>
      <c r="AG2296" s="70"/>
      <c r="AH2296" s="70"/>
      <c r="AI2296" s="70"/>
      <c r="AJ2296" s="70"/>
      <c r="AK2296" s="70"/>
      <c r="AL2296" s="70"/>
      <c r="AM2296" s="70"/>
      <c r="AN2296" s="70">
        <v>5331</v>
      </c>
      <c r="AO2296" s="70">
        <v>4364.0243909999999</v>
      </c>
    </row>
    <row r="2297" spans="1:41" x14ac:dyDescent="0.25">
      <c r="A2297" s="72">
        <v>29232</v>
      </c>
      <c r="B2297" s="70"/>
      <c r="C2297" s="70"/>
      <c r="D2297" s="70"/>
      <c r="E2297" s="70"/>
      <c r="F2297" s="70"/>
      <c r="G2297" s="70"/>
      <c r="H2297" s="70"/>
      <c r="I2297" s="70"/>
      <c r="J2297" s="70"/>
      <c r="K2297" s="70"/>
      <c r="L2297" s="70"/>
      <c r="M2297" s="70"/>
      <c r="N2297" s="70"/>
      <c r="O2297" s="70"/>
      <c r="P2297" s="70"/>
      <c r="Q2297" s="70"/>
      <c r="R2297" s="70"/>
      <c r="S2297" s="70"/>
      <c r="T2297" s="70"/>
      <c r="U2297" s="70"/>
      <c r="V2297" s="70"/>
      <c r="W2297" s="70"/>
      <c r="X2297" s="70"/>
      <c r="Y2297" s="70"/>
      <c r="Z2297" s="70"/>
      <c r="AA2297" s="70"/>
      <c r="AB2297" s="70">
        <v>91829</v>
      </c>
      <c r="AC2297" s="70">
        <v>98222.367186999996</v>
      </c>
      <c r="AD2297" s="70"/>
      <c r="AE2297" s="70"/>
      <c r="AF2297" s="70"/>
      <c r="AG2297" s="70"/>
      <c r="AH2297" s="70"/>
      <c r="AI2297" s="70"/>
      <c r="AJ2297" s="70"/>
      <c r="AK2297" s="70"/>
      <c r="AL2297" s="70"/>
      <c r="AM2297" s="70"/>
      <c r="AN2297" s="70">
        <v>91829</v>
      </c>
      <c r="AO2297" s="70">
        <v>98222.367186999996</v>
      </c>
    </row>
    <row r="2298" spans="1:41" x14ac:dyDescent="0.25">
      <c r="A2298" s="72">
        <v>29235</v>
      </c>
      <c r="B2298" s="70"/>
      <c r="C2298" s="70"/>
      <c r="D2298" s="70"/>
      <c r="E2298" s="70"/>
      <c r="F2298" s="70"/>
      <c r="G2298" s="70"/>
      <c r="H2298" s="70"/>
      <c r="I2298" s="70"/>
      <c r="J2298" s="70"/>
      <c r="K2298" s="70"/>
      <c r="L2298" s="70"/>
      <c r="M2298" s="70"/>
      <c r="N2298" s="70"/>
      <c r="O2298" s="70"/>
      <c r="P2298" s="70"/>
      <c r="Q2298" s="70"/>
      <c r="R2298" s="70"/>
      <c r="S2298" s="70"/>
      <c r="T2298" s="70"/>
      <c r="U2298" s="70"/>
      <c r="V2298" s="70"/>
      <c r="W2298" s="70"/>
      <c r="X2298" s="70"/>
      <c r="Y2298" s="70"/>
      <c r="Z2298" s="70"/>
      <c r="AA2298" s="70"/>
      <c r="AB2298" s="70">
        <v>1847</v>
      </c>
      <c r="AC2298" s="70">
        <v>3358.1239619999997</v>
      </c>
      <c r="AD2298" s="70"/>
      <c r="AE2298" s="70"/>
      <c r="AF2298" s="70"/>
      <c r="AG2298" s="70"/>
      <c r="AH2298" s="70"/>
      <c r="AI2298" s="70"/>
      <c r="AJ2298" s="70"/>
      <c r="AK2298" s="70"/>
      <c r="AL2298" s="70"/>
      <c r="AM2298" s="70"/>
      <c r="AN2298" s="70">
        <v>1847</v>
      </c>
      <c r="AO2298" s="70">
        <v>3358.1239619999997</v>
      </c>
    </row>
    <row r="2299" spans="1:41" x14ac:dyDescent="0.25">
      <c r="A2299" s="72">
        <v>29252</v>
      </c>
      <c r="B2299" s="70"/>
      <c r="C2299" s="70"/>
      <c r="D2299" s="70"/>
      <c r="E2299" s="70"/>
      <c r="F2299" s="70"/>
      <c r="G2299" s="70"/>
      <c r="H2299" s="70"/>
      <c r="I2299" s="70"/>
      <c r="J2299" s="70"/>
      <c r="K2299" s="70"/>
      <c r="L2299" s="70"/>
      <c r="M2299" s="70"/>
      <c r="N2299" s="70"/>
      <c r="O2299" s="70"/>
      <c r="P2299" s="70"/>
      <c r="Q2299" s="70"/>
      <c r="R2299" s="70"/>
      <c r="S2299" s="70"/>
      <c r="T2299" s="70"/>
      <c r="U2299" s="70"/>
      <c r="V2299" s="70"/>
      <c r="W2299" s="70"/>
      <c r="X2299" s="70"/>
      <c r="Y2299" s="70"/>
      <c r="Z2299" s="70"/>
      <c r="AA2299" s="70"/>
      <c r="AB2299" s="70">
        <v>4240</v>
      </c>
      <c r="AC2299" s="70">
        <v>4128.4749449999999</v>
      </c>
      <c r="AD2299" s="70"/>
      <c r="AE2299" s="70"/>
      <c r="AF2299" s="70"/>
      <c r="AG2299" s="70"/>
      <c r="AH2299" s="70"/>
      <c r="AI2299" s="70"/>
      <c r="AJ2299" s="70"/>
      <c r="AK2299" s="70"/>
      <c r="AL2299" s="70"/>
      <c r="AM2299" s="70"/>
      <c r="AN2299" s="70">
        <v>4240</v>
      </c>
      <c r="AO2299" s="70">
        <v>4128.4749449999999</v>
      </c>
    </row>
    <row r="2300" spans="1:41" x14ac:dyDescent="0.25">
      <c r="A2300" s="72">
        <v>29368</v>
      </c>
      <c r="B2300" s="70"/>
      <c r="C2300" s="70"/>
      <c r="D2300" s="70"/>
      <c r="E2300" s="70"/>
      <c r="F2300" s="70"/>
      <c r="G2300" s="70"/>
      <c r="H2300" s="70"/>
      <c r="I2300" s="70"/>
      <c r="J2300" s="70"/>
      <c r="K2300" s="70"/>
      <c r="L2300" s="70"/>
      <c r="M2300" s="70"/>
      <c r="N2300" s="70">
        <v>14723</v>
      </c>
      <c r="O2300" s="70">
        <v>16863.139678999996</v>
      </c>
      <c r="P2300" s="70"/>
      <c r="Q2300" s="70"/>
      <c r="R2300" s="70"/>
      <c r="S2300" s="70"/>
      <c r="T2300" s="70"/>
      <c r="U2300" s="70"/>
      <c r="V2300" s="70"/>
      <c r="W2300" s="70"/>
      <c r="X2300" s="70"/>
      <c r="Y2300" s="70"/>
      <c r="Z2300" s="70"/>
      <c r="AA2300" s="70"/>
      <c r="AB2300" s="70"/>
      <c r="AC2300" s="70"/>
      <c r="AD2300" s="70"/>
      <c r="AE2300" s="70"/>
      <c r="AF2300" s="70"/>
      <c r="AG2300" s="70"/>
      <c r="AH2300" s="70"/>
      <c r="AI2300" s="70"/>
      <c r="AJ2300" s="70"/>
      <c r="AK2300" s="70"/>
      <c r="AL2300" s="70"/>
      <c r="AM2300" s="70"/>
      <c r="AN2300" s="70">
        <v>14723</v>
      </c>
      <c r="AO2300" s="70">
        <v>16863.139678999996</v>
      </c>
    </row>
    <row r="2301" spans="1:41" x14ac:dyDescent="0.25">
      <c r="A2301" s="72">
        <v>29407</v>
      </c>
      <c r="B2301" s="70"/>
      <c r="C2301" s="70"/>
      <c r="D2301" s="70"/>
      <c r="E2301" s="70"/>
      <c r="F2301" s="70"/>
      <c r="G2301" s="70"/>
      <c r="H2301" s="70"/>
      <c r="I2301" s="70"/>
      <c r="J2301" s="70"/>
      <c r="K2301" s="70"/>
      <c r="L2301" s="70"/>
      <c r="M2301" s="70"/>
      <c r="N2301" s="70"/>
      <c r="O2301" s="70"/>
      <c r="P2301" s="70"/>
      <c r="Q2301" s="70"/>
      <c r="R2301" s="70"/>
      <c r="S2301" s="70"/>
      <c r="T2301" s="70"/>
      <c r="U2301" s="70"/>
      <c r="V2301" s="70"/>
      <c r="W2301" s="70"/>
      <c r="X2301" s="70"/>
      <c r="Y2301" s="70"/>
      <c r="Z2301" s="70"/>
      <c r="AA2301" s="70"/>
      <c r="AB2301" s="70">
        <v>6775</v>
      </c>
      <c r="AC2301" s="70">
        <v>6072.7422739999993</v>
      </c>
      <c r="AD2301" s="70"/>
      <c r="AE2301" s="70"/>
      <c r="AF2301" s="70"/>
      <c r="AG2301" s="70"/>
      <c r="AH2301" s="70"/>
      <c r="AI2301" s="70"/>
      <c r="AJ2301" s="70"/>
      <c r="AK2301" s="70"/>
      <c r="AL2301" s="70"/>
      <c r="AM2301" s="70"/>
      <c r="AN2301" s="70">
        <v>6775</v>
      </c>
      <c r="AO2301" s="70">
        <v>6072.7422739999993</v>
      </c>
    </row>
    <row r="2302" spans="1:41" x14ac:dyDescent="0.25">
      <c r="A2302" s="72">
        <v>29442</v>
      </c>
      <c r="B2302" s="70"/>
      <c r="C2302" s="70"/>
      <c r="D2302" s="70"/>
      <c r="E2302" s="70"/>
      <c r="F2302" s="70"/>
      <c r="G2302" s="70"/>
      <c r="H2302" s="70"/>
      <c r="I2302" s="70"/>
      <c r="J2302" s="70"/>
      <c r="K2302" s="70"/>
      <c r="L2302" s="70"/>
      <c r="M2302" s="70"/>
      <c r="N2302" s="70"/>
      <c r="O2302" s="70"/>
      <c r="P2302" s="70"/>
      <c r="Q2302" s="70"/>
      <c r="R2302" s="70"/>
      <c r="S2302" s="70"/>
      <c r="T2302" s="70"/>
      <c r="U2302" s="70"/>
      <c r="V2302" s="70"/>
      <c r="W2302" s="70"/>
      <c r="X2302" s="70"/>
      <c r="Y2302" s="70"/>
      <c r="Z2302" s="70"/>
      <c r="AA2302" s="70"/>
      <c r="AB2302" s="70"/>
      <c r="AC2302" s="70"/>
      <c r="AD2302" s="70"/>
      <c r="AE2302" s="70"/>
      <c r="AF2302" s="70"/>
      <c r="AG2302" s="70"/>
      <c r="AH2302" s="70"/>
      <c r="AI2302" s="70"/>
      <c r="AJ2302" s="70"/>
      <c r="AK2302" s="70"/>
      <c r="AL2302" s="70">
        <v>21830</v>
      </c>
      <c r="AM2302" s="70">
        <v>17911.429366999997</v>
      </c>
      <c r="AN2302" s="70">
        <v>21830</v>
      </c>
      <c r="AO2302" s="70">
        <v>17911.429366999997</v>
      </c>
    </row>
    <row r="2303" spans="1:41" x14ac:dyDescent="0.25">
      <c r="A2303" s="72">
        <v>29490</v>
      </c>
      <c r="B2303" s="70"/>
      <c r="C2303" s="70"/>
      <c r="D2303" s="70"/>
      <c r="E2303" s="70"/>
      <c r="F2303" s="70"/>
      <c r="G2303" s="70"/>
      <c r="H2303" s="70"/>
      <c r="I2303" s="70"/>
      <c r="J2303" s="70"/>
      <c r="K2303" s="70"/>
      <c r="L2303" s="70"/>
      <c r="M2303" s="70"/>
      <c r="N2303" s="70"/>
      <c r="O2303" s="70"/>
      <c r="P2303" s="70"/>
      <c r="Q2303" s="70"/>
      <c r="R2303" s="70"/>
      <c r="S2303" s="70"/>
      <c r="T2303" s="70"/>
      <c r="U2303" s="70"/>
      <c r="V2303" s="70"/>
      <c r="W2303" s="70"/>
      <c r="X2303" s="70"/>
      <c r="Y2303" s="70"/>
      <c r="Z2303" s="70"/>
      <c r="AA2303" s="70"/>
      <c r="AB2303" s="70"/>
      <c r="AC2303" s="70"/>
      <c r="AD2303" s="70"/>
      <c r="AE2303" s="70"/>
      <c r="AF2303" s="70"/>
      <c r="AG2303" s="70"/>
      <c r="AH2303" s="70">
        <v>11953</v>
      </c>
      <c r="AI2303" s="70">
        <v>13026.308594</v>
      </c>
      <c r="AJ2303" s="70"/>
      <c r="AK2303" s="70"/>
      <c r="AL2303" s="70"/>
      <c r="AM2303" s="70"/>
      <c r="AN2303" s="70">
        <v>11953</v>
      </c>
      <c r="AO2303" s="70">
        <v>13026.308594</v>
      </c>
    </row>
    <row r="2304" spans="1:41" x14ac:dyDescent="0.25">
      <c r="A2304" s="72">
        <v>29533</v>
      </c>
      <c r="B2304" s="70"/>
      <c r="C2304" s="70"/>
      <c r="D2304" s="70"/>
      <c r="E2304" s="70"/>
      <c r="F2304" s="70"/>
      <c r="G2304" s="70"/>
      <c r="H2304" s="70"/>
      <c r="I2304" s="70"/>
      <c r="J2304" s="70"/>
      <c r="K2304" s="70"/>
      <c r="L2304" s="70"/>
      <c r="M2304" s="70"/>
      <c r="N2304" s="70"/>
      <c r="O2304" s="70"/>
      <c r="P2304" s="70"/>
      <c r="Q2304" s="70"/>
      <c r="R2304" s="70"/>
      <c r="S2304" s="70"/>
      <c r="T2304" s="70"/>
      <c r="U2304" s="70"/>
      <c r="V2304" s="70"/>
      <c r="W2304" s="70"/>
      <c r="X2304" s="70"/>
      <c r="Y2304" s="70"/>
      <c r="Z2304" s="70"/>
      <c r="AA2304" s="70"/>
      <c r="AB2304" s="70">
        <v>17020</v>
      </c>
      <c r="AC2304" s="70">
        <v>10979.915756</v>
      </c>
      <c r="AD2304" s="70"/>
      <c r="AE2304" s="70"/>
      <c r="AF2304" s="70"/>
      <c r="AG2304" s="70"/>
      <c r="AH2304" s="70"/>
      <c r="AI2304" s="70"/>
      <c r="AJ2304" s="70"/>
      <c r="AK2304" s="70"/>
      <c r="AL2304" s="70"/>
      <c r="AM2304" s="70"/>
      <c r="AN2304" s="70">
        <v>17020</v>
      </c>
      <c r="AO2304" s="70">
        <v>10979.915756</v>
      </c>
    </row>
    <row r="2305" spans="1:41" x14ac:dyDescent="0.25">
      <c r="A2305" s="72">
        <v>29548</v>
      </c>
      <c r="B2305" s="70"/>
      <c r="C2305" s="70"/>
      <c r="D2305" s="70"/>
      <c r="E2305" s="70"/>
      <c r="F2305" s="70"/>
      <c r="G2305" s="70"/>
      <c r="H2305" s="70"/>
      <c r="I2305" s="70"/>
      <c r="J2305" s="70"/>
      <c r="K2305" s="70"/>
      <c r="L2305" s="70"/>
      <c r="M2305" s="70"/>
      <c r="N2305" s="70"/>
      <c r="O2305" s="70"/>
      <c r="P2305" s="70"/>
      <c r="Q2305" s="70"/>
      <c r="R2305" s="70"/>
      <c r="S2305" s="70"/>
      <c r="T2305" s="70"/>
      <c r="U2305" s="70"/>
      <c r="V2305" s="70"/>
      <c r="W2305" s="70"/>
      <c r="X2305" s="70"/>
      <c r="Y2305" s="70"/>
      <c r="Z2305" s="70"/>
      <c r="AA2305" s="70"/>
      <c r="AB2305" s="70">
        <v>7422</v>
      </c>
      <c r="AC2305" s="70">
        <v>11092.756836</v>
      </c>
      <c r="AD2305" s="70"/>
      <c r="AE2305" s="70"/>
      <c r="AF2305" s="70"/>
      <c r="AG2305" s="70"/>
      <c r="AH2305" s="70"/>
      <c r="AI2305" s="70"/>
      <c r="AJ2305" s="70"/>
      <c r="AK2305" s="70"/>
      <c r="AL2305" s="70"/>
      <c r="AM2305" s="70"/>
      <c r="AN2305" s="70">
        <v>7422</v>
      </c>
      <c r="AO2305" s="70">
        <v>11092.756836</v>
      </c>
    </row>
    <row r="2306" spans="1:41" x14ac:dyDescent="0.25">
      <c r="A2306" s="72">
        <v>29553</v>
      </c>
      <c r="B2306" s="70"/>
      <c r="C2306" s="70"/>
      <c r="D2306" s="70"/>
      <c r="E2306" s="70"/>
      <c r="F2306" s="70"/>
      <c r="G2306" s="70"/>
      <c r="H2306" s="70"/>
      <c r="I2306" s="70"/>
      <c r="J2306" s="70"/>
      <c r="K2306" s="70"/>
      <c r="L2306" s="70"/>
      <c r="M2306" s="70"/>
      <c r="N2306" s="70"/>
      <c r="O2306" s="70"/>
      <c r="P2306" s="70"/>
      <c r="Q2306" s="70"/>
      <c r="R2306" s="70"/>
      <c r="S2306" s="70"/>
      <c r="T2306" s="70"/>
      <c r="U2306" s="70"/>
      <c r="V2306" s="70"/>
      <c r="W2306" s="70"/>
      <c r="X2306" s="70"/>
      <c r="Y2306" s="70"/>
      <c r="Z2306" s="70"/>
      <c r="AA2306" s="70"/>
      <c r="AB2306" s="70">
        <v>8183</v>
      </c>
      <c r="AC2306" s="70">
        <v>11064.571824000001</v>
      </c>
      <c r="AD2306" s="70"/>
      <c r="AE2306" s="70"/>
      <c r="AF2306" s="70"/>
      <c r="AG2306" s="70"/>
      <c r="AH2306" s="70"/>
      <c r="AI2306" s="70"/>
      <c r="AJ2306" s="70"/>
      <c r="AK2306" s="70"/>
      <c r="AL2306" s="70"/>
      <c r="AM2306" s="70"/>
      <c r="AN2306" s="70">
        <v>8183</v>
      </c>
      <c r="AO2306" s="70">
        <v>11064.571824000001</v>
      </c>
    </row>
    <row r="2307" spans="1:41" x14ac:dyDescent="0.25">
      <c r="A2307" s="72">
        <v>29571</v>
      </c>
      <c r="B2307" s="70"/>
      <c r="C2307" s="70"/>
      <c r="D2307" s="70"/>
      <c r="E2307" s="70"/>
      <c r="F2307" s="70"/>
      <c r="G2307" s="70"/>
      <c r="H2307" s="70"/>
      <c r="I2307" s="70"/>
      <c r="J2307" s="70"/>
      <c r="K2307" s="70"/>
      <c r="L2307" s="70"/>
      <c r="M2307" s="70"/>
      <c r="N2307" s="70"/>
      <c r="O2307" s="70"/>
      <c r="P2307" s="70"/>
      <c r="Q2307" s="70"/>
      <c r="R2307" s="70"/>
      <c r="S2307" s="70"/>
      <c r="T2307" s="70"/>
      <c r="U2307" s="70"/>
      <c r="V2307" s="70"/>
      <c r="W2307" s="70"/>
      <c r="X2307" s="70"/>
      <c r="Y2307" s="70"/>
      <c r="Z2307" s="70"/>
      <c r="AA2307" s="70"/>
      <c r="AB2307" s="70">
        <v>9792</v>
      </c>
      <c r="AC2307" s="70">
        <v>13547.961914</v>
      </c>
      <c r="AD2307" s="70"/>
      <c r="AE2307" s="70"/>
      <c r="AF2307" s="70"/>
      <c r="AG2307" s="70"/>
      <c r="AH2307" s="70"/>
      <c r="AI2307" s="70"/>
      <c r="AJ2307" s="70"/>
      <c r="AK2307" s="70"/>
      <c r="AL2307" s="70"/>
      <c r="AM2307" s="70"/>
      <c r="AN2307" s="70">
        <v>9792</v>
      </c>
      <c r="AO2307" s="70">
        <v>13547.961914</v>
      </c>
    </row>
    <row r="2308" spans="1:41" x14ac:dyDescent="0.25">
      <c r="A2308" s="72">
        <v>29573</v>
      </c>
      <c r="B2308" s="70"/>
      <c r="C2308" s="70"/>
      <c r="D2308" s="70"/>
      <c r="E2308" s="70"/>
      <c r="F2308" s="70"/>
      <c r="G2308" s="70"/>
      <c r="H2308" s="70"/>
      <c r="I2308" s="70"/>
      <c r="J2308" s="70"/>
      <c r="K2308" s="70"/>
      <c r="L2308" s="70"/>
      <c r="M2308" s="70"/>
      <c r="N2308" s="70"/>
      <c r="O2308" s="70"/>
      <c r="P2308" s="70"/>
      <c r="Q2308" s="70"/>
      <c r="R2308" s="70"/>
      <c r="S2308" s="70"/>
      <c r="T2308" s="70"/>
      <c r="U2308" s="70"/>
      <c r="V2308" s="70"/>
      <c r="W2308" s="70"/>
      <c r="X2308" s="70"/>
      <c r="Y2308" s="70"/>
      <c r="Z2308" s="70"/>
      <c r="AA2308" s="70"/>
      <c r="AB2308" s="70">
        <v>11704</v>
      </c>
      <c r="AC2308" s="70">
        <v>14372.068604</v>
      </c>
      <c r="AD2308" s="70"/>
      <c r="AE2308" s="70"/>
      <c r="AF2308" s="70"/>
      <c r="AG2308" s="70"/>
      <c r="AH2308" s="70"/>
      <c r="AI2308" s="70"/>
      <c r="AJ2308" s="70"/>
      <c r="AK2308" s="70"/>
      <c r="AL2308" s="70"/>
      <c r="AM2308" s="70"/>
      <c r="AN2308" s="70">
        <v>11704</v>
      </c>
      <c r="AO2308" s="70">
        <v>14372.068604</v>
      </c>
    </row>
    <row r="2309" spans="1:41" x14ac:dyDescent="0.25">
      <c r="A2309" s="72">
        <v>29575</v>
      </c>
      <c r="B2309" s="70"/>
      <c r="C2309" s="70"/>
      <c r="D2309" s="70"/>
      <c r="E2309" s="70"/>
      <c r="F2309" s="70"/>
      <c r="G2309" s="70"/>
      <c r="H2309" s="70"/>
      <c r="I2309" s="70"/>
      <c r="J2309" s="70"/>
      <c r="K2309" s="70"/>
      <c r="L2309" s="70"/>
      <c r="M2309" s="70"/>
      <c r="N2309" s="70"/>
      <c r="O2309" s="70"/>
      <c r="P2309" s="70"/>
      <c r="Q2309" s="70"/>
      <c r="R2309" s="70"/>
      <c r="S2309" s="70"/>
      <c r="T2309" s="70"/>
      <c r="U2309" s="70"/>
      <c r="V2309" s="70"/>
      <c r="W2309" s="70"/>
      <c r="X2309" s="70"/>
      <c r="Y2309" s="70"/>
      <c r="Z2309" s="70"/>
      <c r="AA2309" s="70"/>
      <c r="AB2309" s="70">
        <v>10075</v>
      </c>
      <c r="AC2309" s="70">
        <v>14372.068604</v>
      </c>
      <c r="AD2309" s="70"/>
      <c r="AE2309" s="70"/>
      <c r="AF2309" s="70"/>
      <c r="AG2309" s="70"/>
      <c r="AH2309" s="70"/>
      <c r="AI2309" s="70"/>
      <c r="AJ2309" s="70"/>
      <c r="AK2309" s="70"/>
      <c r="AL2309" s="70"/>
      <c r="AM2309" s="70"/>
      <c r="AN2309" s="70">
        <v>10075</v>
      </c>
      <c r="AO2309" s="70">
        <v>14372.068604</v>
      </c>
    </row>
    <row r="2310" spans="1:41" x14ac:dyDescent="0.25">
      <c r="A2310" s="72">
        <v>29577</v>
      </c>
      <c r="B2310" s="70"/>
      <c r="C2310" s="70"/>
      <c r="D2310" s="70"/>
      <c r="E2310" s="70"/>
      <c r="F2310" s="70"/>
      <c r="G2310" s="70"/>
      <c r="H2310" s="70"/>
      <c r="I2310" s="70"/>
      <c r="J2310" s="70"/>
      <c r="K2310" s="70"/>
      <c r="L2310" s="70"/>
      <c r="M2310" s="70"/>
      <c r="N2310" s="70"/>
      <c r="O2310" s="70"/>
      <c r="P2310" s="70"/>
      <c r="Q2310" s="70"/>
      <c r="R2310" s="70"/>
      <c r="S2310" s="70"/>
      <c r="T2310" s="70"/>
      <c r="U2310" s="70"/>
      <c r="V2310" s="70"/>
      <c r="W2310" s="70"/>
      <c r="X2310" s="70"/>
      <c r="Y2310" s="70"/>
      <c r="Z2310" s="70"/>
      <c r="AA2310" s="70"/>
      <c r="AB2310" s="70">
        <v>9294</v>
      </c>
      <c r="AC2310" s="70">
        <v>14372.068604</v>
      </c>
      <c r="AD2310" s="70"/>
      <c r="AE2310" s="70"/>
      <c r="AF2310" s="70"/>
      <c r="AG2310" s="70"/>
      <c r="AH2310" s="70"/>
      <c r="AI2310" s="70"/>
      <c r="AJ2310" s="70"/>
      <c r="AK2310" s="70"/>
      <c r="AL2310" s="70"/>
      <c r="AM2310" s="70"/>
      <c r="AN2310" s="70">
        <v>9294</v>
      </c>
      <c r="AO2310" s="70">
        <v>14372.068604</v>
      </c>
    </row>
    <row r="2311" spans="1:41" x14ac:dyDescent="0.25">
      <c r="A2311" s="72">
        <v>29587</v>
      </c>
      <c r="B2311" s="70"/>
      <c r="C2311" s="70"/>
      <c r="D2311" s="70"/>
      <c r="E2311" s="70"/>
      <c r="F2311" s="70"/>
      <c r="G2311" s="70"/>
      <c r="H2311" s="70"/>
      <c r="I2311" s="70"/>
      <c r="J2311" s="70"/>
      <c r="K2311" s="70"/>
      <c r="L2311" s="70"/>
      <c r="M2311" s="70"/>
      <c r="N2311" s="70"/>
      <c r="O2311" s="70"/>
      <c r="P2311" s="70"/>
      <c r="Q2311" s="70"/>
      <c r="R2311" s="70"/>
      <c r="S2311" s="70"/>
      <c r="T2311" s="70"/>
      <c r="U2311" s="70"/>
      <c r="V2311" s="70"/>
      <c r="W2311" s="70"/>
      <c r="X2311" s="70"/>
      <c r="Y2311" s="70"/>
      <c r="Z2311" s="70"/>
      <c r="AA2311" s="70"/>
      <c r="AB2311" s="70"/>
      <c r="AC2311" s="70"/>
      <c r="AD2311" s="70"/>
      <c r="AE2311" s="70"/>
      <c r="AF2311" s="70"/>
      <c r="AG2311" s="70"/>
      <c r="AH2311" s="70">
        <v>8922</v>
      </c>
      <c r="AI2311" s="70">
        <v>14619.549071999998</v>
      </c>
      <c r="AJ2311" s="70"/>
      <c r="AK2311" s="70"/>
      <c r="AL2311" s="70"/>
      <c r="AM2311" s="70"/>
      <c r="AN2311" s="70">
        <v>8922</v>
      </c>
      <c r="AO2311" s="70">
        <v>14619.549071999998</v>
      </c>
    </row>
    <row r="2312" spans="1:41" x14ac:dyDescent="0.25">
      <c r="A2312" s="72">
        <v>29756</v>
      </c>
      <c r="B2312" s="70"/>
      <c r="C2312" s="70"/>
      <c r="D2312" s="70"/>
      <c r="E2312" s="70"/>
      <c r="F2312" s="70"/>
      <c r="G2312" s="70"/>
      <c r="H2312" s="70"/>
      <c r="I2312" s="70"/>
      <c r="J2312" s="70"/>
      <c r="K2312" s="70"/>
      <c r="L2312" s="70"/>
      <c r="M2312" s="70"/>
      <c r="N2312" s="70"/>
      <c r="O2312" s="70"/>
      <c r="P2312" s="70"/>
      <c r="Q2312" s="70"/>
      <c r="R2312" s="70"/>
      <c r="S2312" s="70"/>
      <c r="T2312" s="70"/>
      <c r="U2312" s="70"/>
      <c r="V2312" s="70"/>
      <c r="W2312" s="70"/>
      <c r="X2312" s="70"/>
      <c r="Y2312" s="70"/>
      <c r="Z2312" s="70"/>
      <c r="AA2312" s="70"/>
      <c r="AB2312" s="70">
        <v>86914</v>
      </c>
      <c r="AC2312" s="70">
        <v>85629.893066000004</v>
      </c>
      <c r="AD2312" s="70"/>
      <c r="AE2312" s="70"/>
      <c r="AF2312" s="70"/>
      <c r="AG2312" s="70"/>
      <c r="AH2312" s="70"/>
      <c r="AI2312" s="70"/>
      <c r="AJ2312" s="70"/>
      <c r="AK2312" s="70"/>
      <c r="AL2312" s="70"/>
      <c r="AM2312" s="70"/>
      <c r="AN2312" s="70">
        <v>86914</v>
      </c>
      <c r="AO2312" s="70">
        <v>85629.893066000004</v>
      </c>
    </row>
    <row r="2313" spans="1:41" x14ac:dyDescent="0.25">
      <c r="A2313" s="72">
        <v>29758</v>
      </c>
      <c r="B2313" s="70"/>
      <c r="C2313" s="70"/>
      <c r="D2313" s="70"/>
      <c r="E2313" s="70"/>
      <c r="F2313" s="70"/>
      <c r="G2313" s="70"/>
      <c r="H2313" s="70"/>
      <c r="I2313" s="70"/>
      <c r="J2313" s="70"/>
      <c r="K2313" s="70"/>
      <c r="L2313" s="70"/>
      <c r="M2313" s="70"/>
      <c r="N2313" s="70"/>
      <c r="O2313" s="70"/>
      <c r="P2313" s="70"/>
      <c r="Q2313" s="70"/>
      <c r="R2313" s="70"/>
      <c r="S2313" s="70"/>
      <c r="T2313" s="70"/>
      <c r="U2313" s="70"/>
      <c r="V2313" s="70"/>
      <c r="W2313" s="70"/>
      <c r="X2313" s="70"/>
      <c r="Y2313" s="70"/>
      <c r="Z2313" s="70"/>
      <c r="AA2313" s="70"/>
      <c r="AB2313" s="70">
        <v>31213</v>
      </c>
      <c r="AC2313" s="70">
        <v>29590.229491999999</v>
      </c>
      <c r="AD2313" s="70"/>
      <c r="AE2313" s="70"/>
      <c r="AF2313" s="70"/>
      <c r="AG2313" s="70"/>
      <c r="AH2313" s="70"/>
      <c r="AI2313" s="70"/>
      <c r="AJ2313" s="70"/>
      <c r="AK2313" s="70"/>
      <c r="AL2313" s="70"/>
      <c r="AM2313" s="70"/>
      <c r="AN2313" s="70">
        <v>31213</v>
      </c>
      <c r="AO2313" s="70">
        <v>29590.229491999999</v>
      </c>
    </row>
    <row r="2314" spans="1:41" x14ac:dyDescent="0.25">
      <c r="A2314" s="72">
        <v>29794</v>
      </c>
      <c r="B2314" s="70"/>
      <c r="C2314" s="70"/>
      <c r="D2314" s="70"/>
      <c r="E2314" s="70"/>
      <c r="F2314" s="70"/>
      <c r="G2314" s="70"/>
      <c r="H2314" s="70"/>
      <c r="I2314" s="70"/>
      <c r="J2314" s="70"/>
      <c r="K2314" s="70"/>
      <c r="L2314" s="70"/>
      <c r="M2314" s="70"/>
      <c r="N2314" s="70"/>
      <c r="O2314" s="70"/>
      <c r="P2314" s="70"/>
      <c r="Q2314" s="70"/>
      <c r="R2314" s="70"/>
      <c r="S2314" s="70"/>
      <c r="T2314" s="70"/>
      <c r="U2314" s="70"/>
      <c r="V2314" s="70"/>
      <c r="W2314" s="70"/>
      <c r="X2314" s="70"/>
      <c r="Y2314" s="70"/>
      <c r="Z2314" s="70"/>
      <c r="AA2314" s="70"/>
      <c r="AB2314" s="70"/>
      <c r="AC2314" s="70"/>
      <c r="AD2314" s="70"/>
      <c r="AE2314" s="70"/>
      <c r="AF2314" s="70"/>
      <c r="AG2314" s="70"/>
      <c r="AH2314" s="70"/>
      <c r="AI2314" s="70"/>
      <c r="AJ2314" s="70"/>
      <c r="AK2314" s="70"/>
      <c r="AL2314" s="70">
        <v>800</v>
      </c>
      <c r="AM2314" s="70">
        <v>784.20619799999997</v>
      </c>
      <c r="AN2314" s="70">
        <v>800</v>
      </c>
      <c r="AO2314" s="70">
        <v>784.20619799999997</v>
      </c>
    </row>
    <row r="2315" spans="1:41" x14ac:dyDescent="0.25">
      <c r="A2315" s="72">
        <v>29827</v>
      </c>
      <c r="B2315" s="70"/>
      <c r="C2315" s="70"/>
      <c r="D2315" s="70"/>
      <c r="E2315" s="70"/>
      <c r="F2315" s="70"/>
      <c r="G2315" s="70"/>
      <c r="H2315" s="70"/>
      <c r="I2315" s="70"/>
      <c r="J2315" s="70"/>
      <c r="K2315" s="70"/>
      <c r="L2315" s="70"/>
      <c r="M2315" s="70"/>
      <c r="N2315" s="70"/>
      <c r="O2315" s="70"/>
      <c r="P2315" s="70"/>
      <c r="Q2315" s="70"/>
      <c r="R2315" s="70"/>
      <c r="S2315" s="70"/>
      <c r="T2315" s="70"/>
      <c r="U2315" s="70"/>
      <c r="V2315" s="70"/>
      <c r="W2315" s="70"/>
      <c r="X2315" s="70"/>
      <c r="Y2315" s="70"/>
      <c r="Z2315" s="70"/>
      <c r="AA2315" s="70"/>
      <c r="AB2315" s="70">
        <v>5003</v>
      </c>
      <c r="AC2315" s="70">
        <v>1075.043455</v>
      </c>
      <c r="AD2315" s="70"/>
      <c r="AE2315" s="70"/>
      <c r="AF2315" s="70"/>
      <c r="AG2315" s="70"/>
      <c r="AH2315" s="70"/>
      <c r="AI2315" s="70"/>
      <c r="AJ2315" s="70"/>
      <c r="AK2315" s="70"/>
      <c r="AL2315" s="70"/>
      <c r="AM2315" s="70"/>
      <c r="AN2315" s="70">
        <v>5003</v>
      </c>
      <c r="AO2315" s="70">
        <v>1075.043455</v>
      </c>
    </row>
    <row r="2316" spans="1:41" x14ac:dyDescent="0.25">
      <c r="A2316" s="72">
        <v>29835</v>
      </c>
      <c r="B2316" s="70"/>
      <c r="C2316" s="70"/>
      <c r="D2316" s="70"/>
      <c r="E2316" s="70"/>
      <c r="F2316" s="70"/>
      <c r="G2316" s="70"/>
      <c r="H2316" s="70"/>
      <c r="I2316" s="70"/>
      <c r="J2316" s="70"/>
      <c r="K2316" s="70"/>
      <c r="L2316" s="70">
        <v>10194</v>
      </c>
      <c r="M2316" s="70">
        <v>7169.0173340000001</v>
      </c>
      <c r="N2316" s="70"/>
      <c r="O2316" s="70"/>
      <c r="P2316" s="70"/>
      <c r="Q2316" s="70"/>
      <c r="R2316" s="70"/>
      <c r="S2316" s="70"/>
      <c r="T2316" s="70"/>
      <c r="U2316" s="70"/>
      <c r="V2316" s="70"/>
      <c r="W2316" s="70"/>
      <c r="X2316" s="70"/>
      <c r="Y2316" s="70"/>
      <c r="Z2316" s="70"/>
      <c r="AA2316" s="70"/>
      <c r="AB2316" s="70"/>
      <c r="AC2316" s="70"/>
      <c r="AD2316" s="70"/>
      <c r="AE2316" s="70"/>
      <c r="AF2316" s="70"/>
      <c r="AG2316" s="70"/>
      <c r="AH2316" s="70"/>
      <c r="AI2316" s="70"/>
      <c r="AJ2316" s="70"/>
      <c r="AK2316" s="70"/>
      <c r="AL2316" s="70"/>
      <c r="AM2316" s="70"/>
      <c r="AN2316" s="70">
        <v>10194</v>
      </c>
      <c r="AO2316" s="70">
        <v>7169.0173340000001</v>
      </c>
    </row>
    <row r="2317" spans="1:41" x14ac:dyDescent="0.25">
      <c r="A2317" s="72">
        <v>29884</v>
      </c>
      <c r="B2317" s="70"/>
      <c r="C2317" s="70"/>
      <c r="D2317" s="70"/>
      <c r="E2317" s="70"/>
      <c r="F2317" s="70"/>
      <c r="G2317" s="70"/>
      <c r="H2317" s="70"/>
      <c r="I2317" s="70"/>
      <c r="J2317" s="70"/>
      <c r="K2317" s="70"/>
      <c r="L2317" s="70"/>
      <c r="M2317" s="70"/>
      <c r="N2317" s="70"/>
      <c r="O2317" s="70"/>
      <c r="P2317" s="70"/>
      <c r="Q2317" s="70"/>
      <c r="R2317" s="70"/>
      <c r="S2317" s="70"/>
      <c r="T2317" s="70"/>
      <c r="U2317" s="70"/>
      <c r="V2317" s="70"/>
      <c r="W2317" s="70"/>
      <c r="X2317" s="70"/>
      <c r="Y2317" s="70"/>
      <c r="Z2317" s="70"/>
      <c r="AA2317" s="70"/>
      <c r="AB2317" s="70">
        <v>10023</v>
      </c>
      <c r="AC2317" s="70">
        <v>4003.2499589999998</v>
      </c>
      <c r="AD2317" s="70"/>
      <c r="AE2317" s="70"/>
      <c r="AF2317" s="70"/>
      <c r="AG2317" s="70"/>
      <c r="AH2317" s="70"/>
      <c r="AI2317" s="70"/>
      <c r="AJ2317" s="70"/>
      <c r="AK2317" s="70"/>
      <c r="AL2317" s="70"/>
      <c r="AM2317" s="70"/>
      <c r="AN2317" s="70">
        <v>10023</v>
      </c>
      <c r="AO2317" s="70">
        <v>4003.2499589999998</v>
      </c>
    </row>
    <row r="2318" spans="1:41" x14ac:dyDescent="0.25">
      <c r="A2318" s="72">
        <v>30057</v>
      </c>
      <c r="B2318" s="70"/>
      <c r="C2318" s="70"/>
      <c r="D2318" s="70"/>
      <c r="E2318" s="70"/>
      <c r="F2318" s="70"/>
      <c r="G2318" s="70"/>
      <c r="H2318" s="70"/>
      <c r="I2318" s="70"/>
      <c r="J2318" s="70"/>
      <c r="K2318" s="70"/>
      <c r="L2318" s="70"/>
      <c r="M2318" s="70"/>
      <c r="N2318" s="70"/>
      <c r="O2318" s="70"/>
      <c r="P2318" s="70"/>
      <c r="Q2318" s="70"/>
      <c r="R2318" s="70"/>
      <c r="S2318" s="70"/>
      <c r="T2318" s="70"/>
      <c r="U2318" s="70"/>
      <c r="V2318" s="70"/>
      <c r="W2318" s="70"/>
      <c r="X2318" s="70"/>
      <c r="Y2318" s="70"/>
      <c r="Z2318" s="70"/>
      <c r="AA2318" s="70"/>
      <c r="AB2318" s="70"/>
      <c r="AC2318" s="70"/>
      <c r="AD2318" s="70"/>
      <c r="AE2318" s="70"/>
      <c r="AF2318" s="70"/>
      <c r="AG2318" s="70"/>
      <c r="AH2318" s="70">
        <v>5147</v>
      </c>
      <c r="AI2318" s="70">
        <v>1050.196655</v>
      </c>
      <c r="AJ2318" s="70"/>
      <c r="AK2318" s="70"/>
      <c r="AL2318" s="70"/>
      <c r="AM2318" s="70"/>
      <c r="AN2318" s="70">
        <v>5147</v>
      </c>
      <c r="AO2318" s="70">
        <v>1050.196655</v>
      </c>
    </row>
    <row r="2319" spans="1:41" x14ac:dyDescent="0.25">
      <c r="A2319" s="72">
        <v>30058</v>
      </c>
      <c r="B2319" s="70"/>
      <c r="C2319" s="70"/>
      <c r="D2319" s="70"/>
      <c r="E2319" s="70"/>
      <c r="F2319" s="70"/>
      <c r="G2319" s="70"/>
      <c r="H2319" s="70"/>
      <c r="I2319" s="70"/>
      <c r="J2319" s="70"/>
      <c r="K2319" s="70"/>
      <c r="L2319" s="70"/>
      <c r="M2319" s="70"/>
      <c r="N2319" s="70"/>
      <c r="O2319" s="70"/>
      <c r="P2319" s="70"/>
      <c r="Q2319" s="70"/>
      <c r="R2319" s="70"/>
      <c r="S2319" s="70"/>
      <c r="T2319" s="70"/>
      <c r="U2319" s="70"/>
      <c r="V2319" s="70"/>
      <c r="W2319" s="70"/>
      <c r="X2319" s="70"/>
      <c r="Y2319" s="70"/>
      <c r="Z2319" s="70"/>
      <c r="AA2319" s="70"/>
      <c r="AB2319" s="70"/>
      <c r="AC2319" s="70"/>
      <c r="AD2319" s="70"/>
      <c r="AE2319" s="70"/>
      <c r="AF2319" s="70"/>
      <c r="AG2319" s="70"/>
      <c r="AH2319" s="70">
        <v>9353</v>
      </c>
      <c r="AI2319" s="70">
        <v>8545.9891360000001</v>
      </c>
      <c r="AJ2319" s="70"/>
      <c r="AK2319" s="70"/>
      <c r="AL2319" s="70"/>
      <c r="AM2319" s="70"/>
      <c r="AN2319" s="70">
        <v>9353</v>
      </c>
      <c r="AO2319" s="70">
        <v>8545.9891360000001</v>
      </c>
    </row>
    <row r="2320" spans="1:41" x14ac:dyDescent="0.25">
      <c r="A2320" s="72">
        <v>30080</v>
      </c>
      <c r="B2320" s="70"/>
      <c r="C2320" s="70"/>
      <c r="D2320" s="70"/>
      <c r="E2320" s="70"/>
      <c r="F2320" s="70"/>
      <c r="G2320" s="70"/>
      <c r="H2320" s="70"/>
      <c r="I2320" s="70"/>
      <c r="J2320" s="70"/>
      <c r="K2320" s="70"/>
      <c r="L2320" s="70"/>
      <c r="M2320" s="70"/>
      <c r="N2320" s="70"/>
      <c r="O2320" s="70"/>
      <c r="P2320" s="70"/>
      <c r="Q2320" s="70"/>
      <c r="R2320" s="70"/>
      <c r="S2320" s="70"/>
      <c r="T2320" s="70"/>
      <c r="U2320" s="70"/>
      <c r="V2320" s="70"/>
      <c r="W2320" s="70"/>
      <c r="X2320" s="70"/>
      <c r="Y2320" s="70"/>
      <c r="Z2320" s="70"/>
      <c r="AA2320" s="70"/>
      <c r="AB2320" s="70"/>
      <c r="AC2320" s="70"/>
      <c r="AD2320" s="70">
        <v>77112</v>
      </c>
      <c r="AE2320" s="70">
        <v>83328.525391000003</v>
      </c>
      <c r="AF2320" s="70"/>
      <c r="AG2320" s="70"/>
      <c r="AH2320" s="70"/>
      <c r="AI2320" s="70"/>
      <c r="AJ2320" s="70"/>
      <c r="AK2320" s="70"/>
      <c r="AL2320" s="70"/>
      <c r="AM2320" s="70"/>
      <c r="AN2320" s="70">
        <v>77112</v>
      </c>
      <c r="AO2320" s="70">
        <v>83328.525391000003</v>
      </c>
    </row>
    <row r="2321" spans="1:41" x14ac:dyDescent="0.25">
      <c r="A2321" s="72">
        <v>30437</v>
      </c>
      <c r="B2321" s="70"/>
      <c r="C2321" s="70"/>
      <c r="D2321" s="70"/>
      <c r="E2321" s="70"/>
      <c r="F2321" s="70"/>
      <c r="G2321" s="70"/>
      <c r="H2321" s="70"/>
      <c r="I2321" s="70"/>
      <c r="J2321" s="70"/>
      <c r="K2321" s="70"/>
      <c r="L2321" s="70"/>
      <c r="M2321" s="70"/>
      <c r="N2321" s="70"/>
      <c r="O2321" s="70"/>
      <c r="P2321" s="70"/>
      <c r="Q2321" s="70"/>
      <c r="R2321" s="70"/>
      <c r="S2321" s="70"/>
      <c r="T2321" s="70"/>
      <c r="U2321" s="70"/>
      <c r="V2321" s="70"/>
      <c r="W2321" s="70"/>
      <c r="X2321" s="70"/>
      <c r="Y2321" s="70"/>
      <c r="Z2321" s="70"/>
      <c r="AA2321" s="70"/>
      <c r="AB2321" s="70"/>
      <c r="AC2321" s="70"/>
      <c r="AD2321" s="70"/>
      <c r="AE2321" s="70"/>
      <c r="AF2321" s="70"/>
      <c r="AG2321" s="70"/>
      <c r="AH2321" s="70"/>
      <c r="AI2321" s="70"/>
      <c r="AJ2321" s="70"/>
      <c r="AK2321" s="70"/>
      <c r="AL2321" s="70">
        <v>1900</v>
      </c>
      <c r="AM2321" s="70">
        <v>3080.1542169999998</v>
      </c>
      <c r="AN2321" s="70">
        <v>1900</v>
      </c>
      <c r="AO2321" s="70">
        <v>3080.1542169999998</v>
      </c>
    </row>
    <row r="2322" spans="1:41" x14ac:dyDescent="0.25">
      <c r="A2322" s="72">
        <v>30711</v>
      </c>
      <c r="B2322" s="70"/>
      <c r="C2322" s="70"/>
      <c r="D2322" s="70"/>
      <c r="E2322" s="70"/>
      <c r="F2322" s="70"/>
      <c r="G2322" s="70"/>
      <c r="H2322" s="70"/>
      <c r="I2322" s="70"/>
      <c r="J2322" s="70"/>
      <c r="K2322" s="70"/>
      <c r="L2322" s="70"/>
      <c r="M2322" s="70"/>
      <c r="N2322" s="70"/>
      <c r="O2322" s="70"/>
      <c r="P2322" s="70"/>
      <c r="Q2322" s="70"/>
      <c r="R2322" s="70"/>
      <c r="S2322" s="70"/>
      <c r="T2322" s="70"/>
      <c r="U2322" s="70"/>
      <c r="V2322" s="70"/>
      <c r="W2322" s="70"/>
      <c r="X2322" s="70"/>
      <c r="Y2322" s="70"/>
      <c r="Z2322" s="70"/>
      <c r="AA2322" s="70"/>
      <c r="AB2322" s="70">
        <v>27686</v>
      </c>
      <c r="AC2322" s="70">
        <v>20706.797255999998</v>
      </c>
      <c r="AD2322" s="70"/>
      <c r="AE2322" s="70"/>
      <c r="AF2322" s="70"/>
      <c r="AG2322" s="70"/>
      <c r="AH2322" s="70"/>
      <c r="AI2322" s="70"/>
      <c r="AJ2322" s="70"/>
      <c r="AK2322" s="70"/>
      <c r="AL2322" s="70"/>
      <c r="AM2322" s="70"/>
      <c r="AN2322" s="70">
        <v>27686</v>
      </c>
      <c r="AO2322" s="70">
        <v>20706.797255999998</v>
      </c>
    </row>
    <row r="2323" spans="1:41" x14ac:dyDescent="0.25">
      <c r="A2323" s="72">
        <v>30725</v>
      </c>
      <c r="B2323" s="70"/>
      <c r="C2323" s="70"/>
      <c r="D2323" s="70"/>
      <c r="E2323" s="70"/>
      <c r="F2323" s="70"/>
      <c r="G2323" s="70"/>
      <c r="H2323" s="70"/>
      <c r="I2323" s="70"/>
      <c r="J2323" s="70"/>
      <c r="K2323" s="70"/>
      <c r="L2323" s="70"/>
      <c r="M2323" s="70"/>
      <c r="N2323" s="70"/>
      <c r="O2323" s="70"/>
      <c r="P2323" s="70"/>
      <c r="Q2323" s="70"/>
      <c r="R2323" s="70"/>
      <c r="S2323" s="70"/>
      <c r="T2323" s="70"/>
      <c r="U2323" s="70"/>
      <c r="V2323" s="70"/>
      <c r="W2323" s="70"/>
      <c r="X2323" s="70"/>
      <c r="Y2323" s="70"/>
      <c r="Z2323" s="70"/>
      <c r="AA2323" s="70"/>
      <c r="AB2323" s="70">
        <v>58935</v>
      </c>
      <c r="AC2323" s="70">
        <v>46491.006408000001</v>
      </c>
      <c r="AD2323" s="70"/>
      <c r="AE2323" s="70"/>
      <c r="AF2323" s="70"/>
      <c r="AG2323" s="70"/>
      <c r="AH2323" s="70"/>
      <c r="AI2323" s="70"/>
      <c r="AJ2323" s="70"/>
      <c r="AK2323" s="70"/>
      <c r="AL2323" s="70"/>
      <c r="AM2323" s="70"/>
      <c r="AN2323" s="70">
        <v>58935</v>
      </c>
      <c r="AO2323" s="70">
        <v>46491.006408000001</v>
      </c>
    </row>
    <row r="2324" spans="1:41" x14ac:dyDescent="0.25">
      <c r="A2324" s="72">
        <v>30729</v>
      </c>
      <c r="B2324" s="70"/>
      <c r="C2324" s="70"/>
      <c r="D2324" s="70"/>
      <c r="E2324" s="70"/>
      <c r="F2324" s="70"/>
      <c r="G2324" s="70"/>
      <c r="H2324" s="70"/>
      <c r="I2324" s="70"/>
      <c r="J2324" s="70"/>
      <c r="K2324" s="70"/>
      <c r="L2324" s="70"/>
      <c r="M2324" s="70"/>
      <c r="N2324" s="70"/>
      <c r="O2324" s="70"/>
      <c r="P2324" s="70">
        <v>20400</v>
      </c>
      <c r="Q2324" s="70">
        <v>13470.154693</v>
      </c>
      <c r="R2324" s="70"/>
      <c r="S2324" s="70"/>
      <c r="T2324" s="70"/>
      <c r="U2324" s="70"/>
      <c r="V2324" s="70"/>
      <c r="W2324" s="70"/>
      <c r="X2324" s="70"/>
      <c r="Y2324" s="70"/>
      <c r="Z2324" s="70"/>
      <c r="AA2324" s="70"/>
      <c r="AB2324" s="70"/>
      <c r="AC2324" s="70"/>
      <c r="AD2324" s="70"/>
      <c r="AE2324" s="70"/>
      <c r="AF2324" s="70"/>
      <c r="AG2324" s="70"/>
      <c r="AH2324" s="70"/>
      <c r="AI2324" s="70"/>
      <c r="AJ2324" s="70"/>
      <c r="AK2324" s="70"/>
      <c r="AL2324" s="70"/>
      <c r="AM2324" s="70"/>
      <c r="AN2324" s="70">
        <v>20400</v>
      </c>
      <c r="AO2324" s="70">
        <v>13470.154693</v>
      </c>
    </row>
    <row r="2325" spans="1:41" x14ac:dyDescent="0.25">
      <c r="A2325" s="72">
        <v>30747</v>
      </c>
      <c r="B2325" s="70"/>
      <c r="C2325" s="70"/>
      <c r="D2325" s="70"/>
      <c r="E2325" s="70"/>
      <c r="F2325" s="70"/>
      <c r="G2325" s="70"/>
      <c r="H2325" s="70"/>
      <c r="I2325" s="70"/>
      <c r="J2325" s="70"/>
      <c r="K2325" s="70"/>
      <c r="L2325" s="70"/>
      <c r="M2325" s="70"/>
      <c r="N2325" s="70"/>
      <c r="O2325" s="70"/>
      <c r="P2325" s="70">
        <v>4100</v>
      </c>
      <c r="Q2325" s="70">
        <v>1300.9732819999999</v>
      </c>
      <c r="R2325" s="70"/>
      <c r="S2325" s="70"/>
      <c r="T2325" s="70"/>
      <c r="U2325" s="70"/>
      <c r="V2325" s="70"/>
      <c r="W2325" s="70"/>
      <c r="X2325" s="70"/>
      <c r="Y2325" s="70"/>
      <c r="Z2325" s="70"/>
      <c r="AA2325" s="70"/>
      <c r="AB2325" s="70"/>
      <c r="AC2325" s="70"/>
      <c r="AD2325" s="70"/>
      <c r="AE2325" s="70"/>
      <c r="AF2325" s="70"/>
      <c r="AG2325" s="70"/>
      <c r="AH2325" s="70"/>
      <c r="AI2325" s="70"/>
      <c r="AJ2325" s="70"/>
      <c r="AK2325" s="70"/>
      <c r="AL2325" s="70"/>
      <c r="AM2325" s="70"/>
      <c r="AN2325" s="70">
        <v>4100</v>
      </c>
      <c r="AO2325" s="70">
        <v>1300.9732819999999</v>
      </c>
    </row>
    <row r="2326" spans="1:41" x14ac:dyDescent="0.25">
      <c r="A2326" s="72">
        <v>30751</v>
      </c>
      <c r="B2326" s="70"/>
      <c r="C2326" s="70"/>
      <c r="D2326" s="70"/>
      <c r="E2326" s="70"/>
      <c r="F2326" s="70"/>
      <c r="G2326" s="70"/>
      <c r="H2326" s="70"/>
      <c r="I2326" s="70"/>
      <c r="J2326" s="70"/>
      <c r="K2326" s="70"/>
      <c r="L2326" s="70"/>
      <c r="M2326" s="70"/>
      <c r="N2326" s="70"/>
      <c r="O2326" s="70"/>
      <c r="P2326" s="70"/>
      <c r="Q2326" s="70"/>
      <c r="R2326" s="70"/>
      <c r="S2326" s="70"/>
      <c r="T2326" s="70"/>
      <c r="U2326" s="70"/>
      <c r="V2326" s="70"/>
      <c r="W2326" s="70"/>
      <c r="X2326" s="70"/>
      <c r="Y2326" s="70"/>
      <c r="Z2326" s="70"/>
      <c r="AA2326" s="70"/>
      <c r="AB2326" s="70">
        <v>11781</v>
      </c>
      <c r="AC2326" s="70">
        <v>11564.111815</v>
      </c>
      <c r="AD2326" s="70"/>
      <c r="AE2326" s="70"/>
      <c r="AF2326" s="70"/>
      <c r="AG2326" s="70"/>
      <c r="AH2326" s="70"/>
      <c r="AI2326" s="70"/>
      <c r="AJ2326" s="70"/>
      <c r="AK2326" s="70"/>
      <c r="AL2326" s="70"/>
      <c r="AM2326" s="70"/>
      <c r="AN2326" s="70">
        <v>11781</v>
      </c>
      <c r="AO2326" s="70">
        <v>11564.111815</v>
      </c>
    </row>
    <row r="2327" spans="1:41" x14ac:dyDescent="0.25">
      <c r="A2327" s="72">
        <v>30752</v>
      </c>
      <c r="B2327" s="70"/>
      <c r="C2327" s="70"/>
      <c r="D2327" s="70"/>
      <c r="E2327" s="70"/>
      <c r="F2327" s="70"/>
      <c r="G2327" s="70"/>
      <c r="H2327" s="70"/>
      <c r="I2327" s="70"/>
      <c r="J2327" s="70"/>
      <c r="K2327" s="70"/>
      <c r="L2327" s="70"/>
      <c r="M2327" s="70"/>
      <c r="N2327" s="70"/>
      <c r="O2327" s="70"/>
      <c r="P2327" s="70"/>
      <c r="Q2327" s="70"/>
      <c r="R2327" s="70"/>
      <c r="S2327" s="70"/>
      <c r="T2327" s="70"/>
      <c r="U2327" s="70"/>
      <c r="V2327" s="70"/>
      <c r="W2327" s="70"/>
      <c r="X2327" s="70"/>
      <c r="Y2327" s="70"/>
      <c r="Z2327" s="70"/>
      <c r="AA2327" s="70"/>
      <c r="AB2327" s="70">
        <v>9738</v>
      </c>
      <c r="AC2327" s="70">
        <v>17477.633910999997</v>
      </c>
      <c r="AD2327" s="70"/>
      <c r="AE2327" s="70"/>
      <c r="AF2327" s="70"/>
      <c r="AG2327" s="70"/>
      <c r="AH2327" s="70"/>
      <c r="AI2327" s="70"/>
      <c r="AJ2327" s="70"/>
      <c r="AK2327" s="70"/>
      <c r="AL2327" s="70"/>
      <c r="AM2327" s="70"/>
      <c r="AN2327" s="70">
        <v>9738</v>
      </c>
      <c r="AO2327" s="70">
        <v>17477.633910999997</v>
      </c>
    </row>
    <row r="2328" spans="1:41" x14ac:dyDescent="0.25">
      <c r="A2328" s="72">
        <v>30776</v>
      </c>
      <c r="B2328" s="70"/>
      <c r="C2328" s="70"/>
      <c r="D2328" s="70"/>
      <c r="E2328" s="70"/>
      <c r="F2328" s="70"/>
      <c r="G2328" s="70"/>
      <c r="H2328" s="70"/>
      <c r="I2328" s="70"/>
      <c r="J2328" s="70"/>
      <c r="K2328" s="70"/>
      <c r="L2328" s="70"/>
      <c r="M2328" s="70"/>
      <c r="N2328" s="70"/>
      <c r="O2328" s="70"/>
      <c r="P2328" s="70"/>
      <c r="Q2328" s="70"/>
      <c r="R2328" s="70"/>
      <c r="S2328" s="70"/>
      <c r="T2328" s="70"/>
      <c r="U2328" s="70"/>
      <c r="V2328" s="70"/>
      <c r="W2328" s="70"/>
      <c r="X2328" s="70"/>
      <c r="Y2328" s="70"/>
      <c r="Z2328" s="70"/>
      <c r="AA2328" s="70"/>
      <c r="AB2328" s="70">
        <v>102978</v>
      </c>
      <c r="AC2328" s="70">
        <v>104433.079101</v>
      </c>
      <c r="AD2328" s="70"/>
      <c r="AE2328" s="70"/>
      <c r="AF2328" s="70"/>
      <c r="AG2328" s="70"/>
      <c r="AH2328" s="70"/>
      <c r="AI2328" s="70"/>
      <c r="AJ2328" s="70"/>
      <c r="AK2328" s="70"/>
      <c r="AL2328" s="70"/>
      <c r="AM2328" s="70"/>
      <c r="AN2328" s="70">
        <v>102978</v>
      </c>
      <c r="AO2328" s="70">
        <v>104433.079101</v>
      </c>
    </row>
    <row r="2329" spans="1:41" x14ac:dyDescent="0.25">
      <c r="A2329" s="72">
        <v>30782</v>
      </c>
      <c r="B2329" s="70"/>
      <c r="C2329" s="70"/>
      <c r="D2329" s="70">
        <v>15613</v>
      </c>
      <c r="E2329" s="70">
        <v>16023.942765</v>
      </c>
      <c r="F2329" s="70"/>
      <c r="G2329" s="70"/>
      <c r="H2329" s="70"/>
      <c r="I2329" s="70"/>
      <c r="J2329" s="70"/>
      <c r="K2329" s="70"/>
      <c r="L2329" s="70"/>
      <c r="M2329" s="70"/>
      <c r="N2329" s="70"/>
      <c r="O2329" s="70"/>
      <c r="P2329" s="70"/>
      <c r="Q2329" s="70"/>
      <c r="R2329" s="70"/>
      <c r="S2329" s="70"/>
      <c r="T2329" s="70"/>
      <c r="U2329" s="70"/>
      <c r="V2329" s="70"/>
      <c r="W2329" s="70"/>
      <c r="X2329" s="70"/>
      <c r="Y2329" s="70"/>
      <c r="Z2329" s="70"/>
      <c r="AA2329" s="70"/>
      <c r="AB2329" s="70"/>
      <c r="AC2329" s="70"/>
      <c r="AD2329" s="70"/>
      <c r="AE2329" s="70"/>
      <c r="AF2329" s="70"/>
      <c r="AG2329" s="70"/>
      <c r="AH2329" s="70"/>
      <c r="AI2329" s="70"/>
      <c r="AJ2329" s="70"/>
      <c r="AK2329" s="70"/>
      <c r="AL2329" s="70"/>
      <c r="AM2329" s="70"/>
      <c r="AN2329" s="70">
        <v>15613</v>
      </c>
      <c r="AO2329" s="70">
        <v>16023.942765</v>
      </c>
    </row>
    <row r="2330" spans="1:41" x14ac:dyDescent="0.25">
      <c r="A2330" s="72">
        <v>30792</v>
      </c>
      <c r="B2330" s="70"/>
      <c r="C2330" s="70"/>
      <c r="D2330" s="70"/>
      <c r="E2330" s="70"/>
      <c r="F2330" s="70"/>
      <c r="G2330" s="70"/>
      <c r="H2330" s="70"/>
      <c r="I2330" s="70"/>
      <c r="J2330" s="70"/>
      <c r="K2330" s="70"/>
      <c r="L2330" s="70"/>
      <c r="M2330" s="70"/>
      <c r="N2330" s="70"/>
      <c r="O2330" s="70"/>
      <c r="P2330" s="70"/>
      <c r="Q2330" s="70"/>
      <c r="R2330" s="70"/>
      <c r="S2330" s="70"/>
      <c r="T2330" s="70"/>
      <c r="U2330" s="70"/>
      <c r="V2330" s="70"/>
      <c r="W2330" s="70"/>
      <c r="X2330" s="70"/>
      <c r="Y2330" s="70"/>
      <c r="Z2330" s="70"/>
      <c r="AA2330" s="70"/>
      <c r="AB2330" s="70"/>
      <c r="AC2330" s="70"/>
      <c r="AD2330" s="70">
        <v>70277</v>
      </c>
      <c r="AE2330" s="70">
        <v>75163.379883000001</v>
      </c>
      <c r="AF2330" s="70"/>
      <c r="AG2330" s="70"/>
      <c r="AH2330" s="70"/>
      <c r="AI2330" s="70"/>
      <c r="AJ2330" s="70"/>
      <c r="AK2330" s="70"/>
      <c r="AL2330" s="70"/>
      <c r="AM2330" s="70"/>
      <c r="AN2330" s="70">
        <v>70277</v>
      </c>
      <c r="AO2330" s="70">
        <v>75163.379883000001</v>
      </c>
    </row>
    <row r="2331" spans="1:41" x14ac:dyDescent="0.25">
      <c r="A2331" s="72">
        <v>30797</v>
      </c>
      <c r="B2331" s="70"/>
      <c r="C2331" s="70"/>
      <c r="D2331" s="70"/>
      <c r="E2331" s="70"/>
      <c r="F2331" s="70"/>
      <c r="G2331" s="70"/>
      <c r="H2331" s="70"/>
      <c r="I2331" s="70"/>
      <c r="J2331" s="70"/>
      <c r="K2331" s="70"/>
      <c r="L2331" s="70"/>
      <c r="M2331" s="70"/>
      <c r="N2331" s="70"/>
      <c r="O2331" s="70"/>
      <c r="P2331" s="70"/>
      <c r="Q2331" s="70"/>
      <c r="R2331" s="70"/>
      <c r="S2331" s="70"/>
      <c r="T2331" s="70"/>
      <c r="U2331" s="70"/>
      <c r="V2331" s="70"/>
      <c r="W2331" s="70"/>
      <c r="X2331" s="70"/>
      <c r="Y2331" s="70"/>
      <c r="Z2331" s="70"/>
      <c r="AA2331" s="70"/>
      <c r="AB2331" s="70"/>
      <c r="AC2331" s="70"/>
      <c r="AD2331" s="70"/>
      <c r="AE2331" s="70"/>
      <c r="AF2331" s="70"/>
      <c r="AG2331" s="70"/>
      <c r="AH2331" s="70"/>
      <c r="AI2331" s="70"/>
      <c r="AJ2331" s="70"/>
      <c r="AK2331" s="70"/>
      <c r="AL2331" s="70">
        <v>1100</v>
      </c>
      <c r="AM2331" s="70">
        <v>491.84024199999999</v>
      </c>
      <c r="AN2331" s="70">
        <v>1100</v>
      </c>
      <c r="AO2331" s="70">
        <v>491.84024199999999</v>
      </c>
    </row>
    <row r="2332" spans="1:41" x14ac:dyDescent="0.25">
      <c r="A2332" s="72">
        <v>30804</v>
      </c>
      <c r="B2332" s="70"/>
      <c r="C2332" s="70"/>
      <c r="D2332" s="70"/>
      <c r="E2332" s="70"/>
      <c r="F2332" s="70"/>
      <c r="G2332" s="70"/>
      <c r="H2332" s="70"/>
      <c r="I2332" s="70"/>
      <c r="J2332" s="70"/>
      <c r="K2332" s="70"/>
      <c r="L2332" s="70"/>
      <c r="M2332" s="70"/>
      <c r="N2332" s="70"/>
      <c r="O2332" s="70"/>
      <c r="P2332" s="70"/>
      <c r="Q2332" s="70"/>
      <c r="R2332" s="70"/>
      <c r="S2332" s="70"/>
      <c r="T2332" s="70"/>
      <c r="U2332" s="70"/>
      <c r="V2332" s="70"/>
      <c r="W2332" s="70"/>
      <c r="X2332" s="70"/>
      <c r="Y2332" s="70"/>
      <c r="Z2332" s="70"/>
      <c r="AA2332" s="70"/>
      <c r="AB2332" s="70">
        <v>4634</v>
      </c>
      <c r="AC2332" s="70">
        <v>1339.455211</v>
      </c>
      <c r="AD2332" s="70"/>
      <c r="AE2332" s="70"/>
      <c r="AF2332" s="70"/>
      <c r="AG2332" s="70"/>
      <c r="AH2332" s="70"/>
      <c r="AI2332" s="70"/>
      <c r="AJ2332" s="70"/>
      <c r="AK2332" s="70"/>
      <c r="AL2332" s="70"/>
      <c r="AM2332" s="70"/>
      <c r="AN2332" s="70">
        <v>4634</v>
      </c>
      <c r="AO2332" s="70">
        <v>1339.455211</v>
      </c>
    </row>
    <row r="2333" spans="1:41" x14ac:dyDescent="0.25">
      <c r="A2333" s="72">
        <v>30813</v>
      </c>
      <c r="B2333" s="70"/>
      <c r="C2333" s="70"/>
      <c r="D2333" s="70"/>
      <c r="E2333" s="70"/>
      <c r="F2333" s="70"/>
      <c r="G2333" s="70"/>
      <c r="H2333" s="70"/>
      <c r="I2333" s="70"/>
      <c r="J2333" s="70"/>
      <c r="K2333" s="70"/>
      <c r="L2333" s="70"/>
      <c r="M2333" s="70"/>
      <c r="N2333" s="70"/>
      <c r="O2333" s="70"/>
      <c r="P2333" s="70"/>
      <c r="Q2333" s="70"/>
      <c r="R2333" s="70"/>
      <c r="S2333" s="70"/>
      <c r="T2333" s="70"/>
      <c r="U2333" s="70"/>
      <c r="V2333" s="70"/>
      <c r="W2333" s="70"/>
      <c r="X2333" s="70"/>
      <c r="Y2333" s="70"/>
      <c r="Z2333" s="70"/>
      <c r="AA2333" s="70"/>
      <c r="AB2333" s="70">
        <v>101171</v>
      </c>
      <c r="AC2333" s="70">
        <v>85314.962159000002</v>
      </c>
      <c r="AD2333" s="70"/>
      <c r="AE2333" s="70"/>
      <c r="AF2333" s="70"/>
      <c r="AG2333" s="70"/>
      <c r="AH2333" s="70"/>
      <c r="AI2333" s="70"/>
      <c r="AJ2333" s="70"/>
      <c r="AK2333" s="70"/>
      <c r="AL2333" s="70"/>
      <c r="AM2333" s="70"/>
      <c r="AN2333" s="70">
        <v>101171</v>
      </c>
      <c r="AO2333" s="70">
        <v>85314.962159000002</v>
      </c>
    </row>
    <row r="2334" spans="1:41" x14ac:dyDescent="0.25">
      <c r="A2334" s="72">
        <v>30816</v>
      </c>
      <c r="B2334" s="70"/>
      <c r="C2334" s="70"/>
      <c r="D2334" s="70"/>
      <c r="E2334" s="70"/>
      <c r="F2334" s="70"/>
      <c r="G2334" s="70"/>
      <c r="H2334" s="70"/>
      <c r="I2334" s="70"/>
      <c r="J2334" s="70"/>
      <c r="K2334" s="70"/>
      <c r="L2334" s="70"/>
      <c r="M2334" s="70"/>
      <c r="N2334" s="70"/>
      <c r="O2334" s="70"/>
      <c r="P2334" s="70"/>
      <c r="Q2334" s="70"/>
      <c r="R2334" s="70"/>
      <c r="S2334" s="70"/>
      <c r="T2334" s="70"/>
      <c r="U2334" s="70"/>
      <c r="V2334" s="70"/>
      <c r="W2334" s="70"/>
      <c r="X2334" s="70"/>
      <c r="Y2334" s="70"/>
      <c r="Z2334" s="70"/>
      <c r="AA2334" s="70"/>
      <c r="AB2334" s="70">
        <v>110995</v>
      </c>
      <c r="AC2334" s="70">
        <v>101326.182128</v>
      </c>
      <c r="AD2334" s="70"/>
      <c r="AE2334" s="70"/>
      <c r="AF2334" s="70"/>
      <c r="AG2334" s="70"/>
      <c r="AH2334" s="70"/>
      <c r="AI2334" s="70"/>
      <c r="AJ2334" s="70"/>
      <c r="AK2334" s="70"/>
      <c r="AL2334" s="70"/>
      <c r="AM2334" s="70"/>
      <c r="AN2334" s="70">
        <v>110995</v>
      </c>
      <c r="AO2334" s="70">
        <v>101326.182128</v>
      </c>
    </row>
    <row r="2335" spans="1:41" x14ac:dyDescent="0.25">
      <c r="A2335" s="72">
        <v>30835</v>
      </c>
      <c r="B2335" s="70"/>
      <c r="C2335" s="70"/>
      <c r="D2335" s="70"/>
      <c r="E2335" s="70"/>
      <c r="F2335" s="70"/>
      <c r="G2335" s="70"/>
      <c r="H2335" s="70"/>
      <c r="I2335" s="70"/>
      <c r="J2335" s="70"/>
      <c r="K2335" s="70"/>
      <c r="L2335" s="70"/>
      <c r="M2335" s="70"/>
      <c r="N2335" s="70"/>
      <c r="O2335" s="70"/>
      <c r="P2335" s="70"/>
      <c r="Q2335" s="70"/>
      <c r="R2335" s="70"/>
      <c r="S2335" s="70"/>
      <c r="T2335" s="70"/>
      <c r="U2335" s="70"/>
      <c r="V2335" s="70"/>
      <c r="W2335" s="70"/>
      <c r="X2335" s="70"/>
      <c r="Y2335" s="70"/>
      <c r="Z2335" s="70"/>
      <c r="AA2335" s="70"/>
      <c r="AB2335" s="70">
        <v>7161</v>
      </c>
      <c r="AC2335" s="70">
        <v>6611.9829339999997</v>
      </c>
      <c r="AD2335" s="70"/>
      <c r="AE2335" s="70"/>
      <c r="AF2335" s="70"/>
      <c r="AG2335" s="70"/>
      <c r="AH2335" s="70"/>
      <c r="AI2335" s="70"/>
      <c r="AJ2335" s="70"/>
      <c r="AK2335" s="70"/>
      <c r="AL2335" s="70"/>
      <c r="AM2335" s="70"/>
      <c r="AN2335" s="70">
        <v>7161</v>
      </c>
      <c r="AO2335" s="70">
        <v>6611.9829339999997</v>
      </c>
    </row>
    <row r="2336" spans="1:41" x14ac:dyDescent="0.25">
      <c r="A2336" s="72">
        <v>30862</v>
      </c>
      <c r="B2336" s="70"/>
      <c r="C2336" s="70"/>
      <c r="D2336" s="70"/>
      <c r="E2336" s="70"/>
      <c r="F2336" s="70"/>
      <c r="G2336" s="70"/>
      <c r="H2336" s="70"/>
      <c r="I2336" s="70"/>
      <c r="J2336" s="70"/>
      <c r="K2336" s="70"/>
      <c r="L2336" s="70"/>
      <c r="M2336" s="70"/>
      <c r="N2336" s="70"/>
      <c r="O2336" s="70"/>
      <c r="P2336" s="70"/>
      <c r="Q2336" s="70"/>
      <c r="R2336" s="70"/>
      <c r="S2336" s="70"/>
      <c r="T2336" s="70"/>
      <c r="U2336" s="70"/>
      <c r="V2336" s="70"/>
      <c r="W2336" s="70"/>
      <c r="X2336" s="70"/>
      <c r="Y2336" s="70"/>
      <c r="Z2336" s="70"/>
      <c r="AA2336" s="70"/>
      <c r="AB2336" s="70">
        <v>90053</v>
      </c>
      <c r="AC2336" s="70">
        <v>131254.50097699999</v>
      </c>
      <c r="AD2336" s="70"/>
      <c r="AE2336" s="70"/>
      <c r="AF2336" s="70"/>
      <c r="AG2336" s="70"/>
      <c r="AH2336" s="70"/>
      <c r="AI2336" s="70"/>
      <c r="AJ2336" s="70"/>
      <c r="AK2336" s="70"/>
      <c r="AL2336" s="70"/>
      <c r="AM2336" s="70"/>
      <c r="AN2336" s="70">
        <v>90053</v>
      </c>
      <c r="AO2336" s="70">
        <v>131254.50097699999</v>
      </c>
    </row>
    <row r="2337" spans="1:41" x14ac:dyDescent="0.25">
      <c r="A2337" s="72">
        <v>30864</v>
      </c>
      <c r="B2337" s="70"/>
      <c r="C2337" s="70"/>
      <c r="D2337" s="70"/>
      <c r="E2337" s="70"/>
      <c r="F2337" s="70"/>
      <c r="G2337" s="70"/>
      <c r="H2337" s="70"/>
      <c r="I2337" s="70"/>
      <c r="J2337" s="70"/>
      <c r="K2337" s="70"/>
      <c r="L2337" s="70"/>
      <c r="M2337" s="70"/>
      <c r="N2337" s="70"/>
      <c r="O2337" s="70"/>
      <c r="P2337" s="70"/>
      <c r="Q2337" s="70"/>
      <c r="R2337" s="70"/>
      <c r="S2337" s="70"/>
      <c r="T2337" s="70"/>
      <c r="U2337" s="70"/>
      <c r="V2337" s="70"/>
      <c r="W2337" s="70"/>
      <c r="X2337" s="70"/>
      <c r="Y2337" s="70"/>
      <c r="Z2337" s="70"/>
      <c r="AA2337" s="70"/>
      <c r="AB2337" s="70">
        <v>106984</v>
      </c>
      <c r="AC2337" s="70">
        <v>101244.10498</v>
      </c>
      <c r="AD2337" s="70"/>
      <c r="AE2337" s="70"/>
      <c r="AF2337" s="70"/>
      <c r="AG2337" s="70"/>
      <c r="AH2337" s="70"/>
      <c r="AI2337" s="70"/>
      <c r="AJ2337" s="70"/>
      <c r="AK2337" s="70"/>
      <c r="AL2337" s="70"/>
      <c r="AM2337" s="70"/>
      <c r="AN2337" s="70">
        <v>106984</v>
      </c>
      <c r="AO2337" s="70">
        <v>101244.10498</v>
      </c>
    </row>
    <row r="2338" spans="1:41" x14ac:dyDescent="0.25">
      <c r="A2338" s="72">
        <v>30899</v>
      </c>
      <c r="B2338" s="70"/>
      <c r="C2338" s="70"/>
      <c r="D2338" s="70"/>
      <c r="E2338" s="70"/>
      <c r="F2338" s="70"/>
      <c r="G2338" s="70"/>
      <c r="H2338" s="70"/>
      <c r="I2338" s="70"/>
      <c r="J2338" s="70"/>
      <c r="K2338" s="70"/>
      <c r="L2338" s="70"/>
      <c r="M2338" s="70"/>
      <c r="N2338" s="70"/>
      <c r="O2338" s="70"/>
      <c r="P2338" s="70"/>
      <c r="Q2338" s="70"/>
      <c r="R2338" s="70"/>
      <c r="S2338" s="70"/>
      <c r="T2338" s="70"/>
      <c r="U2338" s="70"/>
      <c r="V2338" s="70"/>
      <c r="W2338" s="70"/>
      <c r="X2338" s="70"/>
      <c r="Y2338" s="70"/>
      <c r="Z2338" s="70"/>
      <c r="AA2338" s="70"/>
      <c r="AB2338" s="70">
        <v>3395</v>
      </c>
      <c r="AC2338" s="70">
        <v>6196.5582079999995</v>
      </c>
      <c r="AD2338" s="70"/>
      <c r="AE2338" s="70"/>
      <c r="AF2338" s="70"/>
      <c r="AG2338" s="70"/>
      <c r="AH2338" s="70"/>
      <c r="AI2338" s="70"/>
      <c r="AJ2338" s="70"/>
      <c r="AK2338" s="70"/>
      <c r="AL2338" s="70"/>
      <c r="AM2338" s="70"/>
      <c r="AN2338" s="70">
        <v>3395</v>
      </c>
      <c r="AO2338" s="70">
        <v>6196.5582079999995</v>
      </c>
    </row>
    <row r="2339" spans="1:41" x14ac:dyDescent="0.25">
      <c r="A2339" s="72">
        <v>30923</v>
      </c>
      <c r="B2339" s="70"/>
      <c r="C2339" s="70"/>
      <c r="D2339" s="70"/>
      <c r="E2339" s="70"/>
      <c r="F2339" s="70"/>
      <c r="G2339" s="70"/>
      <c r="H2339" s="70"/>
      <c r="I2339" s="70"/>
      <c r="J2339" s="70"/>
      <c r="K2339" s="70"/>
      <c r="L2339" s="70"/>
      <c r="M2339" s="70"/>
      <c r="N2339" s="70"/>
      <c r="O2339" s="70"/>
      <c r="P2339" s="70"/>
      <c r="Q2339" s="70"/>
      <c r="R2339" s="70"/>
      <c r="S2339" s="70"/>
      <c r="T2339" s="70"/>
      <c r="U2339" s="70"/>
      <c r="V2339" s="70"/>
      <c r="W2339" s="70"/>
      <c r="X2339" s="70"/>
      <c r="Y2339" s="70"/>
      <c r="Z2339" s="70"/>
      <c r="AA2339" s="70"/>
      <c r="AB2339" s="70"/>
      <c r="AC2339" s="70"/>
      <c r="AD2339" s="70"/>
      <c r="AE2339" s="70"/>
      <c r="AF2339" s="70"/>
      <c r="AG2339" s="70"/>
      <c r="AH2339" s="70"/>
      <c r="AI2339" s="70"/>
      <c r="AJ2339" s="70"/>
      <c r="AK2339" s="70"/>
      <c r="AL2339" s="70">
        <v>17200</v>
      </c>
      <c r="AM2339" s="70">
        <v>10407.064865</v>
      </c>
      <c r="AN2339" s="70">
        <v>17200</v>
      </c>
      <c r="AO2339" s="70">
        <v>10407.064865</v>
      </c>
    </row>
    <row r="2340" spans="1:41" x14ac:dyDescent="0.25">
      <c r="A2340" s="72">
        <v>30944</v>
      </c>
      <c r="B2340" s="70"/>
      <c r="C2340" s="70"/>
      <c r="D2340" s="70"/>
      <c r="E2340" s="70"/>
      <c r="F2340" s="70"/>
      <c r="G2340" s="70"/>
      <c r="H2340" s="70"/>
      <c r="I2340" s="70"/>
      <c r="J2340" s="70"/>
      <c r="K2340" s="70"/>
      <c r="L2340" s="70"/>
      <c r="M2340" s="70"/>
      <c r="N2340" s="70"/>
      <c r="O2340" s="70"/>
      <c r="P2340" s="70"/>
      <c r="Q2340" s="70"/>
      <c r="R2340" s="70"/>
      <c r="S2340" s="70"/>
      <c r="T2340" s="70"/>
      <c r="U2340" s="70"/>
      <c r="V2340" s="70"/>
      <c r="W2340" s="70"/>
      <c r="X2340" s="70"/>
      <c r="Y2340" s="70"/>
      <c r="Z2340" s="70"/>
      <c r="AA2340" s="70"/>
      <c r="AB2340" s="70"/>
      <c r="AC2340" s="70"/>
      <c r="AD2340" s="70"/>
      <c r="AE2340" s="70"/>
      <c r="AF2340" s="70"/>
      <c r="AG2340" s="70"/>
      <c r="AH2340" s="70"/>
      <c r="AI2340" s="70"/>
      <c r="AJ2340" s="70"/>
      <c r="AK2340" s="70"/>
      <c r="AL2340" s="70">
        <v>800</v>
      </c>
      <c r="AM2340" s="70">
        <v>535.63734799999997</v>
      </c>
      <c r="AN2340" s="70">
        <v>800</v>
      </c>
      <c r="AO2340" s="70">
        <v>535.63734799999997</v>
      </c>
    </row>
    <row r="2341" spans="1:41" x14ac:dyDescent="0.25">
      <c r="A2341" s="72">
        <v>30995</v>
      </c>
      <c r="B2341" s="70"/>
      <c r="C2341" s="70"/>
      <c r="D2341" s="70"/>
      <c r="E2341" s="70"/>
      <c r="F2341" s="70"/>
      <c r="G2341" s="70"/>
      <c r="H2341" s="70"/>
      <c r="I2341" s="70"/>
      <c r="J2341" s="70"/>
      <c r="K2341" s="70"/>
      <c r="L2341" s="70"/>
      <c r="M2341" s="70"/>
      <c r="N2341" s="70"/>
      <c r="O2341" s="70"/>
      <c r="P2341" s="70"/>
      <c r="Q2341" s="70"/>
      <c r="R2341" s="70"/>
      <c r="S2341" s="70"/>
      <c r="T2341" s="70"/>
      <c r="U2341" s="70"/>
      <c r="V2341" s="70"/>
      <c r="W2341" s="70"/>
      <c r="X2341" s="70"/>
      <c r="Y2341" s="70"/>
      <c r="Z2341" s="70"/>
      <c r="AA2341" s="70"/>
      <c r="AB2341" s="70">
        <v>3535</v>
      </c>
      <c r="AC2341" s="70">
        <v>11764.802143000001</v>
      </c>
      <c r="AD2341" s="70"/>
      <c r="AE2341" s="70"/>
      <c r="AF2341" s="70"/>
      <c r="AG2341" s="70"/>
      <c r="AH2341" s="70"/>
      <c r="AI2341" s="70"/>
      <c r="AJ2341" s="70"/>
      <c r="AK2341" s="70"/>
      <c r="AL2341" s="70"/>
      <c r="AM2341" s="70"/>
      <c r="AN2341" s="70">
        <v>3535</v>
      </c>
      <c r="AO2341" s="70">
        <v>11764.802143000001</v>
      </c>
    </row>
    <row r="2342" spans="1:41" x14ac:dyDescent="0.25">
      <c r="A2342" s="72">
        <v>31021</v>
      </c>
      <c r="B2342" s="70"/>
      <c r="C2342" s="70"/>
      <c r="D2342" s="70"/>
      <c r="E2342" s="70"/>
      <c r="F2342" s="70"/>
      <c r="G2342" s="70"/>
      <c r="H2342" s="70"/>
      <c r="I2342" s="70"/>
      <c r="J2342" s="70"/>
      <c r="K2342" s="70"/>
      <c r="L2342" s="70"/>
      <c r="M2342" s="70"/>
      <c r="N2342" s="70"/>
      <c r="O2342" s="70"/>
      <c r="P2342" s="70"/>
      <c r="Q2342" s="70"/>
      <c r="R2342" s="70">
        <v>20600</v>
      </c>
      <c r="S2342" s="70">
        <v>28533.019194</v>
      </c>
      <c r="T2342" s="70"/>
      <c r="U2342" s="70"/>
      <c r="V2342" s="70"/>
      <c r="W2342" s="70"/>
      <c r="X2342" s="70"/>
      <c r="Y2342" s="70"/>
      <c r="Z2342" s="70"/>
      <c r="AA2342" s="70"/>
      <c r="AB2342" s="70"/>
      <c r="AC2342" s="70"/>
      <c r="AD2342" s="70"/>
      <c r="AE2342" s="70"/>
      <c r="AF2342" s="70"/>
      <c r="AG2342" s="70"/>
      <c r="AH2342" s="70"/>
      <c r="AI2342" s="70"/>
      <c r="AJ2342" s="70"/>
      <c r="AK2342" s="70"/>
      <c r="AL2342" s="70"/>
      <c r="AM2342" s="70"/>
      <c r="AN2342" s="70">
        <v>20600</v>
      </c>
      <c r="AO2342" s="70">
        <v>28533.019194</v>
      </c>
    </row>
    <row r="2343" spans="1:41" x14ac:dyDescent="0.25">
      <c r="A2343" s="72">
        <v>31029</v>
      </c>
      <c r="B2343" s="70"/>
      <c r="C2343" s="70"/>
      <c r="D2343" s="70"/>
      <c r="E2343" s="70"/>
      <c r="F2343" s="70"/>
      <c r="G2343" s="70"/>
      <c r="H2343" s="70"/>
      <c r="I2343" s="70"/>
      <c r="J2343" s="70"/>
      <c r="K2343" s="70"/>
      <c r="L2343" s="70"/>
      <c r="M2343" s="70"/>
      <c r="N2343" s="70"/>
      <c r="O2343" s="70"/>
      <c r="P2343" s="70"/>
      <c r="Q2343" s="70"/>
      <c r="R2343" s="70"/>
      <c r="S2343" s="70"/>
      <c r="T2343" s="70"/>
      <c r="U2343" s="70"/>
      <c r="V2343" s="70"/>
      <c r="W2343" s="70"/>
      <c r="X2343" s="70"/>
      <c r="Y2343" s="70"/>
      <c r="Z2343" s="70"/>
      <c r="AA2343" s="70"/>
      <c r="AB2343" s="70"/>
      <c r="AC2343" s="70"/>
      <c r="AD2343" s="70"/>
      <c r="AE2343" s="70"/>
      <c r="AF2343" s="70">
        <v>6000</v>
      </c>
      <c r="AG2343" s="70">
        <v>5530.2869719999999</v>
      </c>
      <c r="AH2343" s="70"/>
      <c r="AI2343" s="70"/>
      <c r="AJ2343" s="70"/>
      <c r="AK2343" s="70"/>
      <c r="AL2343" s="70"/>
      <c r="AM2343" s="70"/>
      <c r="AN2343" s="70">
        <v>6000</v>
      </c>
      <c r="AO2343" s="70">
        <v>5530.2869719999999</v>
      </c>
    </row>
    <row r="2344" spans="1:41" x14ac:dyDescent="0.25">
      <c r="A2344" s="72">
        <v>31033</v>
      </c>
      <c r="B2344" s="70"/>
      <c r="C2344" s="70"/>
      <c r="D2344" s="70"/>
      <c r="E2344" s="70"/>
      <c r="F2344" s="70"/>
      <c r="G2344" s="70"/>
      <c r="H2344" s="70"/>
      <c r="I2344" s="70"/>
      <c r="J2344" s="70"/>
      <c r="K2344" s="70"/>
      <c r="L2344" s="70"/>
      <c r="M2344" s="70"/>
      <c r="N2344" s="70"/>
      <c r="O2344" s="70"/>
      <c r="P2344" s="70"/>
      <c r="Q2344" s="70"/>
      <c r="R2344" s="70"/>
      <c r="S2344" s="70"/>
      <c r="T2344" s="70"/>
      <c r="U2344" s="70"/>
      <c r="V2344" s="70"/>
      <c r="W2344" s="70"/>
      <c r="X2344" s="70"/>
      <c r="Y2344" s="70"/>
      <c r="Z2344" s="70"/>
      <c r="AA2344" s="70"/>
      <c r="AB2344" s="70"/>
      <c r="AC2344" s="70"/>
      <c r="AD2344" s="70"/>
      <c r="AE2344" s="70"/>
      <c r="AF2344" s="70">
        <v>2900</v>
      </c>
      <c r="AG2344" s="70">
        <v>874.90020099999992</v>
      </c>
      <c r="AH2344" s="70"/>
      <c r="AI2344" s="70"/>
      <c r="AJ2344" s="70"/>
      <c r="AK2344" s="70"/>
      <c r="AL2344" s="70"/>
      <c r="AM2344" s="70"/>
      <c r="AN2344" s="70">
        <v>2900</v>
      </c>
      <c r="AO2344" s="70">
        <v>874.90020099999992</v>
      </c>
    </row>
    <row r="2345" spans="1:41" x14ac:dyDescent="0.25">
      <c r="A2345" s="72">
        <v>31042</v>
      </c>
      <c r="B2345" s="70"/>
      <c r="C2345" s="70"/>
      <c r="D2345" s="70"/>
      <c r="E2345" s="70"/>
      <c r="F2345" s="70"/>
      <c r="G2345" s="70"/>
      <c r="H2345" s="70"/>
      <c r="I2345" s="70"/>
      <c r="J2345" s="70"/>
      <c r="K2345" s="70"/>
      <c r="L2345" s="70"/>
      <c r="M2345" s="70"/>
      <c r="N2345" s="70"/>
      <c r="O2345" s="70"/>
      <c r="P2345" s="70"/>
      <c r="Q2345" s="70"/>
      <c r="R2345" s="70"/>
      <c r="S2345" s="70"/>
      <c r="T2345" s="70"/>
      <c r="U2345" s="70"/>
      <c r="V2345" s="70"/>
      <c r="W2345" s="70"/>
      <c r="X2345" s="70"/>
      <c r="Y2345" s="70"/>
      <c r="Z2345" s="70"/>
      <c r="AA2345" s="70"/>
      <c r="AB2345" s="70">
        <v>22568</v>
      </c>
      <c r="AC2345" s="70">
        <v>28879.832306000004</v>
      </c>
      <c r="AD2345" s="70"/>
      <c r="AE2345" s="70"/>
      <c r="AF2345" s="70"/>
      <c r="AG2345" s="70"/>
      <c r="AH2345" s="70"/>
      <c r="AI2345" s="70"/>
      <c r="AJ2345" s="70"/>
      <c r="AK2345" s="70"/>
      <c r="AL2345" s="70"/>
      <c r="AM2345" s="70"/>
      <c r="AN2345" s="70">
        <v>22568</v>
      </c>
      <c r="AO2345" s="70">
        <v>28879.832306000004</v>
      </c>
    </row>
    <row r="2346" spans="1:41" x14ac:dyDescent="0.25">
      <c r="A2346" s="72">
        <v>31045</v>
      </c>
      <c r="B2346" s="70"/>
      <c r="C2346" s="70"/>
      <c r="D2346" s="70"/>
      <c r="E2346" s="70"/>
      <c r="F2346" s="70"/>
      <c r="G2346" s="70"/>
      <c r="H2346" s="70"/>
      <c r="I2346" s="70"/>
      <c r="J2346" s="70"/>
      <c r="K2346" s="70"/>
      <c r="L2346" s="70"/>
      <c r="M2346" s="70"/>
      <c r="N2346" s="70"/>
      <c r="O2346" s="70"/>
      <c r="P2346" s="70"/>
      <c r="Q2346" s="70"/>
      <c r="R2346" s="70"/>
      <c r="S2346" s="70"/>
      <c r="T2346" s="70"/>
      <c r="U2346" s="70"/>
      <c r="V2346" s="70"/>
      <c r="W2346" s="70"/>
      <c r="X2346" s="70"/>
      <c r="Y2346" s="70"/>
      <c r="Z2346" s="70"/>
      <c r="AA2346" s="70"/>
      <c r="AB2346" s="70">
        <v>12100</v>
      </c>
      <c r="AC2346" s="70">
        <v>27062.019073000003</v>
      </c>
      <c r="AD2346" s="70"/>
      <c r="AE2346" s="70"/>
      <c r="AF2346" s="70"/>
      <c r="AG2346" s="70"/>
      <c r="AH2346" s="70"/>
      <c r="AI2346" s="70"/>
      <c r="AJ2346" s="70"/>
      <c r="AK2346" s="70"/>
      <c r="AL2346" s="70"/>
      <c r="AM2346" s="70"/>
      <c r="AN2346" s="70">
        <v>12100</v>
      </c>
      <c r="AO2346" s="70">
        <v>27062.019073000003</v>
      </c>
    </row>
    <row r="2347" spans="1:41" x14ac:dyDescent="0.25">
      <c r="A2347" s="72">
        <v>31171</v>
      </c>
      <c r="B2347" s="70"/>
      <c r="C2347" s="70"/>
      <c r="D2347" s="70"/>
      <c r="E2347" s="70"/>
      <c r="F2347" s="70"/>
      <c r="G2347" s="70"/>
      <c r="H2347" s="70"/>
      <c r="I2347" s="70"/>
      <c r="J2347" s="70"/>
      <c r="K2347" s="70"/>
      <c r="L2347" s="70"/>
      <c r="M2347" s="70"/>
      <c r="N2347" s="70"/>
      <c r="O2347" s="70"/>
      <c r="P2347" s="70"/>
      <c r="Q2347" s="70"/>
      <c r="R2347" s="70"/>
      <c r="S2347" s="70"/>
      <c r="T2347" s="70">
        <v>67253</v>
      </c>
      <c r="U2347" s="70">
        <v>60128.536376999997</v>
      </c>
      <c r="V2347" s="70"/>
      <c r="W2347" s="70"/>
      <c r="X2347" s="70"/>
      <c r="Y2347" s="70"/>
      <c r="Z2347" s="70"/>
      <c r="AA2347" s="70"/>
      <c r="AB2347" s="70"/>
      <c r="AC2347" s="70"/>
      <c r="AD2347" s="70"/>
      <c r="AE2347" s="70"/>
      <c r="AF2347" s="70"/>
      <c r="AG2347" s="70"/>
      <c r="AH2347" s="70"/>
      <c r="AI2347" s="70"/>
      <c r="AJ2347" s="70"/>
      <c r="AK2347" s="70"/>
      <c r="AL2347" s="70"/>
      <c r="AM2347" s="70"/>
      <c r="AN2347" s="70">
        <v>67253</v>
      </c>
      <c r="AO2347" s="70">
        <v>60128.536376999997</v>
      </c>
    </row>
    <row r="2348" spans="1:41" x14ac:dyDescent="0.25">
      <c r="A2348" s="72">
        <v>31184</v>
      </c>
      <c r="B2348" s="70"/>
      <c r="C2348" s="70"/>
      <c r="D2348" s="70"/>
      <c r="E2348" s="70"/>
      <c r="F2348" s="70"/>
      <c r="G2348" s="70"/>
      <c r="H2348" s="70"/>
      <c r="I2348" s="70"/>
      <c r="J2348" s="70"/>
      <c r="K2348" s="70"/>
      <c r="L2348" s="70"/>
      <c r="M2348" s="70"/>
      <c r="N2348" s="70"/>
      <c r="O2348" s="70"/>
      <c r="P2348" s="70"/>
      <c r="Q2348" s="70"/>
      <c r="R2348" s="70"/>
      <c r="S2348" s="70"/>
      <c r="T2348" s="70"/>
      <c r="U2348" s="70"/>
      <c r="V2348" s="70"/>
      <c r="W2348" s="70"/>
      <c r="X2348" s="70"/>
      <c r="Y2348" s="70"/>
      <c r="Z2348" s="70"/>
      <c r="AA2348" s="70"/>
      <c r="AB2348" s="70">
        <v>96691</v>
      </c>
      <c r="AC2348" s="70">
        <v>89179.755858999997</v>
      </c>
      <c r="AD2348" s="70"/>
      <c r="AE2348" s="70"/>
      <c r="AF2348" s="70"/>
      <c r="AG2348" s="70"/>
      <c r="AH2348" s="70"/>
      <c r="AI2348" s="70"/>
      <c r="AJ2348" s="70"/>
      <c r="AK2348" s="70"/>
      <c r="AL2348" s="70"/>
      <c r="AM2348" s="70"/>
      <c r="AN2348" s="70">
        <v>96691</v>
      </c>
      <c r="AO2348" s="70">
        <v>89179.755858999997</v>
      </c>
    </row>
    <row r="2349" spans="1:41" x14ac:dyDescent="0.25">
      <c r="A2349" s="72">
        <v>31193</v>
      </c>
      <c r="B2349" s="70"/>
      <c r="C2349" s="70"/>
      <c r="D2349" s="70"/>
      <c r="E2349" s="70"/>
      <c r="F2349" s="70"/>
      <c r="G2349" s="70"/>
      <c r="H2349" s="70"/>
      <c r="I2349" s="70"/>
      <c r="J2349" s="70"/>
      <c r="K2349" s="70"/>
      <c r="L2349" s="70"/>
      <c r="M2349" s="70"/>
      <c r="N2349" s="70">
        <v>73452</v>
      </c>
      <c r="O2349" s="70">
        <v>70089.463378999993</v>
      </c>
      <c r="P2349" s="70"/>
      <c r="Q2349" s="70"/>
      <c r="R2349" s="70"/>
      <c r="S2349" s="70"/>
      <c r="T2349" s="70"/>
      <c r="U2349" s="70"/>
      <c r="V2349" s="70"/>
      <c r="W2349" s="70"/>
      <c r="X2349" s="70"/>
      <c r="Y2349" s="70"/>
      <c r="Z2349" s="70"/>
      <c r="AA2349" s="70"/>
      <c r="AB2349" s="70"/>
      <c r="AC2349" s="70"/>
      <c r="AD2349" s="70"/>
      <c r="AE2349" s="70"/>
      <c r="AF2349" s="70"/>
      <c r="AG2349" s="70"/>
      <c r="AH2349" s="70"/>
      <c r="AI2349" s="70"/>
      <c r="AJ2349" s="70"/>
      <c r="AK2349" s="70"/>
      <c r="AL2349" s="70"/>
      <c r="AM2349" s="70"/>
      <c r="AN2349" s="70">
        <v>73452</v>
      </c>
      <c r="AO2349" s="70">
        <v>70089.463378999993</v>
      </c>
    </row>
    <row r="2350" spans="1:41" x14ac:dyDescent="0.25">
      <c r="A2350" s="72">
        <v>31198</v>
      </c>
      <c r="B2350" s="70"/>
      <c r="C2350" s="70"/>
      <c r="D2350" s="70"/>
      <c r="E2350" s="70"/>
      <c r="F2350" s="70"/>
      <c r="G2350" s="70"/>
      <c r="H2350" s="70"/>
      <c r="I2350" s="70"/>
      <c r="J2350" s="70"/>
      <c r="K2350" s="70"/>
      <c r="L2350" s="70"/>
      <c r="M2350" s="70"/>
      <c r="N2350" s="70"/>
      <c r="O2350" s="70"/>
      <c r="P2350" s="70"/>
      <c r="Q2350" s="70"/>
      <c r="R2350" s="70"/>
      <c r="S2350" s="70"/>
      <c r="T2350" s="70"/>
      <c r="U2350" s="70"/>
      <c r="V2350" s="70"/>
      <c r="W2350" s="70"/>
      <c r="X2350" s="70"/>
      <c r="Y2350" s="70"/>
      <c r="Z2350" s="70"/>
      <c r="AA2350" s="70"/>
      <c r="AB2350" s="70">
        <v>83328</v>
      </c>
      <c r="AC2350" s="70">
        <v>82553.732420999993</v>
      </c>
      <c r="AD2350" s="70"/>
      <c r="AE2350" s="70"/>
      <c r="AF2350" s="70"/>
      <c r="AG2350" s="70"/>
      <c r="AH2350" s="70"/>
      <c r="AI2350" s="70"/>
      <c r="AJ2350" s="70"/>
      <c r="AK2350" s="70"/>
      <c r="AL2350" s="70"/>
      <c r="AM2350" s="70"/>
      <c r="AN2350" s="70">
        <v>83328</v>
      </c>
      <c r="AO2350" s="70">
        <v>82553.732420999993</v>
      </c>
    </row>
    <row r="2351" spans="1:41" x14ac:dyDescent="0.25">
      <c r="A2351" s="72">
        <v>31204</v>
      </c>
      <c r="B2351" s="70"/>
      <c r="C2351" s="70"/>
      <c r="D2351" s="70"/>
      <c r="E2351" s="70"/>
      <c r="F2351" s="70"/>
      <c r="G2351" s="70"/>
      <c r="H2351" s="70"/>
      <c r="I2351" s="70"/>
      <c r="J2351" s="70"/>
      <c r="K2351" s="70"/>
      <c r="L2351" s="70"/>
      <c r="M2351" s="70"/>
      <c r="N2351" s="70"/>
      <c r="O2351" s="70"/>
      <c r="P2351" s="70"/>
      <c r="Q2351" s="70"/>
      <c r="R2351" s="70"/>
      <c r="S2351" s="70"/>
      <c r="T2351" s="70"/>
      <c r="U2351" s="70"/>
      <c r="V2351" s="70"/>
      <c r="W2351" s="70"/>
      <c r="X2351" s="70"/>
      <c r="Y2351" s="70"/>
      <c r="Z2351" s="70"/>
      <c r="AA2351" s="70"/>
      <c r="AB2351" s="70">
        <v>22225</v>
      </c>
      <c r="AC2351" s="70">
        <v>19562.676930000001</v>
      </c>
      <c r="AD2351" s="70"/>
      <c r="AE2351" s="70"/>
      <c r="AF2351" s="70"/>
      <c r="AG2351" s="70"/>
      <c r="AH2351" s="70"/>
      <c r="AI2351" s="70"/>
      <c r="AJ2351" s="70"/>
      <c r="AK2351" s="70"/>
      <c r="AL2351" s="70"/>
      <c r="AM2351" s="70"/>
      <c r="AN2351" s="70">
        <v>22225</v>
      </c>
      <c r="AO2351" s="70">
        <v>19562.676930000001</v>
      </c>
    </row>
    <row r="2352" spans="1:41" x14ac:dyDescent="0.25">
      <c r="A2352" s="72">
        <v>31205</v>
      </c>
      <c r="B2352" s="70"/>
      <c r="C2352" s="70"/>
      <c r="D2352" s="70"/>
      <c r="E2352" s="70"/>
      <c r="F2352" s="70"/>
      <c r="G2352" s="70"/>
      <c r="H2352" s="70"/>
      <c r="I2352" s="70"/>
      <c r="J2352" s="70"/>
      <c r="K2352" s="70"/>
      <c r="L2352" s="70"/>
      <c r="M2352" s="70"/>
      <c r="N2352" s="70"/>
      <c r="O2352" s="70"/>
      <c r="P2352" s="70"/>
      <c r="Q2352" s="70"/>
      <c r="R2352" s="70"/>
      <c r="S2352" s="70"/>
      <c r="T2352" s="70"/>
      <c r="U2352" s="70"/>
      <c r="V2352" s="70"/>
      <c r="W2352" s="70"/>
      <c r="X2352" s="70"/>
      <c r="Y2352" s="70"/>
      <c r="Z2352" s="70"/>
      <c r="AA2352" s="70"/>
      <c r="AB2352" s="70">
        <v>121528</v>
      </c>
      <c r="AC2352" s="70">
        <v>112042.604492</v>
      </c>
      <c r="AD2352" s="70"/>
      <c r="AE2352" s="70"/>
      <c r="AF2352" s="70"/>
      <c r="AG2352" s="70"/>
      <c r="AH2352" s="70"/>
      <c r="AI2352" s="70"/>
      <c r="AJ2352" s="70"/>
      <c r="AK2352" s="70"/>
      <c r="AL2352" s="70"/>
      <c r="AM2352" s="70"/>
      <c r="AN2352" s="70">
        <v>121528</v>
      </c>
      <c r="AO2352" s="70">
        <v>112042.604492</v>
      </c>
    </row>
    <row r="2353" spans="1:41" x14ac:dyDescent="0.25">
      <c r="A2353" s="72">
        <v>31206</v>
      </c>
      <c r="B2353" s="70"/>
      <c r="C2353" s="70"/>
      <c r="D2353" s="70"/>
      <c r="E2353" s="70"/>
      <c r="F2353" s="70"/>
      <c r="G2353" s="70"/>
      <c r="H2353" s="70"/>
      <c r="I2353" s="70"/>
      <c r="J2353" s="70"/>
      <c r="K2353" s="70"/>
      <c r="L2353" s="70"/>
      <c r="M2353" s="70"/>
      <c r="N2353" s="70"/>
      <c r="O2353" s="70"/>
      <c r="P2353" s="70"/>
      <c r="Q2353" s="70"/>
      <c r="R2353" s="70"/>
      <c r="S2353" s="70"/>
      <c r="T2353" s="70"/>
      <c r="U2353" s="70"/>
      <c r="V2353" s="70"/>
      <c r="W2353" s="70"/>
      <c r="X2353" s="70"/>
      <c r="Y2353" s="70"/>
      <c r="Z2353" s="70"/>
      <c r="AA2353" s="70"/>
      <c r="AB2353" s="70">
        <v>113853</v>
      </c>
      <c r="AC2353" s="70">
        <v>115506.758789</v>
      </c>
      <c r="AD2353" s="70"/>
      <c r="AE2353" s="70"/>
      <c r="AF2353" s="70"/>
      <c r="AG2353" s="70"/>
      <c r="AH2353" s="70"/>
      <c r="AI2353" s="70"/>
      <c r="AJ2353" s="70"/>
      <c r="AK2353" s="70"/>
      <c r="AL2353" s="70"/>
      <c r="AM2353" s="70"/>
      <c r="AN2353" s="70">
        <v>113853</v>
      </c>
      <c r="AO2353" s="70">
        <v>115506.758789</v>
      </c>
    </row>
    <row r="2354" spans="1:41" x14ac:dyDescent="0.25">
      <c r="A2354" s="72">
        <v>31207</v>
      </c>
      <c r="B2354" s="70"/>
      <c r="C2354" s="70"/>
      <c r="D2354" s="70"/>
      <c r="E2354" s="70"/>
      <c r="F2354" s="70"/>
      <c r="G2354" s="70"/>
      <c r="H2354" s="70"/>
      <c r="I2354" s="70"/>
      <c r="J2354" s="70"/>
      <c r="K2354" s="70"/>
      <c r="L2354" s="70"/>
      <c r="M2354" s="70"/>
      <c r="N2354" s="70"/>
      <c r="O2354" s="70"/>
      <c r="P2354" s="70"/>
      <c r="Q2354" s="70"/>
      <c r="R2354" s="70"/>
      <c r="S2354" s="70"/>
      <c r="T2354" s="70"/>
      <c r="U2354" s="70"/>
      <c r="V2354" s="70"/>
      <c r="W2354" s="70"/>
      <c r="X2354" s="70"/>
      <c r="Y2354" s="70"/>
      <c r="Z2354" s="70"/>
      <c r="AA2354" s="70"/>
      <c r="AB2354" s="70">
        <v>113729</v>
      </c>
      <c r="AC2354" s="70">
        <v>115617.495117</v>
      </c>
      <c r="AD2354" s="70"/>
      <c r="AE2354" s="70"/>
      <c r="AF2354" s="70"/>
      <c r="AG2354" s="70"/>
      <c r="AH2354" s="70"/>
      <c r="AI2354" s="70"/>
      <c r="AJ2354" s="70"/>
      <c r="AK2354" s="70"/>
      <c r="AL2354" s="70"/>
      <c r="AM2354" s="70"/>
      <c r="AN2354" s="70">
        <v>113729</v>
      </c>
      <c r="AO2354" s="70">
        <v>115617.495117</v>
      </c>
    </row>
    <row r="2355" spans="1:41" x14ac:dyDescent="0.25">
      <c r="A2355" s="72">
        <v>31208</v>
      </c>
      <c r="B2355" s="70"/>
      <c r="C2355" s="70"/>
      <c r="D2355" s="70"/>
      <c r="E2355" s="70"/>
      <c r="F2355" s="70"/>
      <c r="G2355" s="70"/>
      <c r="H2355" s="70"/>
      <c r="I2355" s="70"/>
      <c r="J2355" s="70"/>
      <c r="K2355" s="70"/>
      <c r="L2355" s="70"/>
      <c r="M2355" s="70"/>
      <c r="N2355" s="70"/>
      <c r="O2355" s="70"/>
      <c r="P2355" s="70"/>
      <c r="Q2355" s="70"/>
      <c r="R2355" s="70"/>
      <c r="S2355" s="70"/>
      <c r="T2355" s="70"/>
      <c r="U2355" s="70"/>
      <c r="V2355" s="70"/>
      <c r="W2355" s="70"/>
      <c r="X2355" s="70"/>
      <c r="Y2355" s="70"/>
      <c r="Z2355" s="70"/>
      <c r="AA2355" s="70"/>
      <c r="AB2355" s="70">
        <v>105051</v>
      </c>
      <c r="AC2355" s="70">
        <v>102389.11816399998</v>
      </c>
      <c r="AD2355" s="70"/>
      <c r="AE2355" s="70"/>
      <c r="AF2355" s="70"/>
      <c r="AG2355" s="70"/>
      <c r="AH2355" s="70"/>
      <c r="AI2355" s="70"/>
      <c r="AJ2355" s="70"/>
      <c r="AK2355" s="70"/>
      <c r="AL2355" s="70"/>
      <c r="AM2355" s="70"/>
      <c r="AN2355" s="70">
        <v>105051</v>
      </c>
      <c r="AO2355" s="70">
        <v>102389.11816399998</v>
      </c>
    </row>
    <row r="2356" spans="1:41" x14ac:dyDescent="0.25">
      <c r="A2356" s="72">
        <v>31212</v>
      </c>
      <c r="B2356" s="70"/>
      <c r="C2356" s="70"/>
      <c r="D2356" s="70"/>
      <c r="E2356" s="70"/>
      <c r="F2356" s="70"/>
      <c r="G2356" s="70"/>
      <c r="H2356" s="70"/>
      <c r="I2356" s="70"/>
      <c r="J2356" s="70"/>
      <c r="K2356" s="70"/>
      <c r="L2356" s="70"/>
      <c r="M2356" s="70"/>
      <c r="N2356" s="70"/>
      <c r="O2356" s="70"/>
      <c r="P2356" s="70"/>
      <c r="Q2356" s="70"/>
      <c r="R2356" s="70"/>
      <c r="S2356" s="70"/>
      <c r="T2356" s="70"/>
      <c r="U2356" s="70"/>
      <c r="V2356" s="70"/>
      <c r="W2356" s="70"/>
      <c r="X2356" s="70"/>
      <c r="Y2356" s="70"/>
      <c r="Z2356" s="70"/>
      <c r="AA2356" s="70"/>
      <c r="AB2356" s="70">
        <v>80711</v>
      </c>
      <c r="AC2356" s="70">
        <v>86233.886352999994</v>
      </c>
      <c r="AD2356" s="70"/>
      <c r="AE2356" s="70"/>
      <c r="AF2356" s="70"/>
      <c r="AG2356" s="70"/>
      <c r="AH2356" s="70"/>
      <c r="AI2356" s="70"/>
      <c r="AJ2356" s="70"/>
      <c r="AK2356" s="70"/>
      <c r="AL2356" s="70"/>
      <c r="AM2356" s="70"/>
      <c r="AN2356" s="70">
        <v>80711</v>
      </c>
      <c r="AO2356" s="70">
        <v>86233.886352999994</v>
      </c>
    </row>
    <row r="2357" spans="1:41" x14ac:dyDescent="0.25">
      <c r="A2357" s="72">
        <v>31221</v>
      </c>
      <c r="B2357" s="70"/>
      <c r="C2357" s="70"/>
      <c r="D2357" s="70"/>
      <c r="E2357" s="70"/>
      <c r="F2357" s="70"/>
      <c r="G2357" s="70"/>
      <c r="H2357" s="70"/>
      <c r="I2357" s="70"/>
      <c r="J2357" s="70"/>
      <c r="K2357" s="70"/>
      <c r="L2357" s="70"/>
      <c r="M2357" s="70"/>
      <c r="N2357" s="70"/>
      <c r="O2357" s="70"/>
      <c r="P2357" s="70"/>
      <c r="Q2357" s="70"/>
      <c r="R2357" s="70"/>
      <c r="S2357" s="70"/>
      <c r="T2357" s="70"/>
      <c r="U2357" s="70"/>
      <c r="V2357" s="70"/>
      <c r="W2357" s="70"/>
      <c r="X2357" s="70"/>
      <c r="Y2357" s="70"/>
      <c r="Z2357" s="70"/>
      <c r="AA2357" s="70"/>
      <c r="AB2357" s="70">
        <v>20304</v>
      </c>
      <c r="AC2357" s="70">
        <v>24652.304321</v>
      </c>
      <c r="AD2357" s="70"/>
      <c r="AE2357" s="70"/>
      <c r="AF2357" s="70"/>
      <c r="AG2357" s="70"/>
      <c r="AH2357" s="70"/>
      <c r="AI2357" s="70"/>
      <c r="AJ2357" s="70"/>
      <c r="AK2357" s="70"/>
      <c r="AL2357" s="70"/>
      <c r="AM2357" s="70"/>
      <c r="AN2357" s="70">
        <v>20304</v>
      </c>
      <c r="AO2357" s="70">
        <v>24652.304321</v>
      </c>
    </row>
    <row r="2358" spans="1:41" x14ac:dyDescent="0.25">
      <c r="A2358" s="72">
        <v>31272</v>
      </c>
      <c r="B2358" s="70"/>
      <c r="C2358" s="70"/>
      <c r="D2358" s="70"/>
      <c r="E2358" s="70"/>
      <c r="F2358" s="70"/>
      <c r="G2358" s="70"/>
      <c r="H2358" s="70"/>
      <c r="I2358" s="70"/>
      <c r="J2358" s="70"/>
      <c r="K2358" s="70"/>
      <c r="L2358" s="70"/>
      <c r="M2358" s="70"/>
      <c r="N2358" s="70"/>
      <c r="O2358" s="70"/>
      <c r="P2358" s="70"/>
      <c r="Q2358" s="70"/>
      <c r="R2358" s="70"/>
      <c r="S2358" s="70"/>
      <c r="T2358" s="70"/>
      <c r="U2358" s="70"/>
      <c r="V2358" s="70"/>
      <c r="W2358" s="70"/>
      <c r="X2358" s="70"/>
      <c r="Y2358" s="70"/>
      <c r="Z2358" s="70"/>
      <c r="AA2358" s="70"/>
      <c r="AB2358" s="70">
        <v>39765</v>
      </c>
      <c r="AC2358" s="70">
        <v>34648.221862999999</v>
      </c>
      <c r="AD2358" s="70"/>
      <c r="AE2358" s="70"/>
      <c r="AF2358" s="70"/>
      <c r="AG2358" s="70"/>
      <c r="AH2358" s="70"/>
      <c r="AI2358" s="70"/>
      <c r="AJ2358" s="70"/>
      <c r="AK2358" s="70"/>
      <c r="AL2358" s="70"/>
      <c r="AM2358" s="70"/>
      <c r="AN2358" s="70">
        <v>39765</v>
      </c>
      <c r="AO2358" s="70">
        <v>34648.221862999999</v>
      </c>
    </row>
    <row r="2359" spans="1:41" x14ac:dyDescent="0.25">
      <c r="A2359" s="72">
        <v>31274</v>
      </c>
      <c r="B2359" s="70"/>
      <c r="C2359" s="70"/>
      <c r="D2359" s="70"/>
      <c r="E2359" s="70"/>
      <c r="F2359" s="70"/>
      <c r="G2359" s="70"/>
      <c r="H2359" s="70"/>
      <c r="I2359" s="70"/>
      <c r="J2359" s="70"/>
      <c r="K2359" s="70"/>
      <c r="L2359" s="70"/>
      <c r="M2359" s="70"/>
      <c r="N2359" s="70"/>
      <c r="O2359" s="70"/>
      <c r="P2359" s="70"/>
      <c r="Q2359" s="70"/>
      <c r="R2359" s="70"/>
      <c r="S2359" s="70"/>
      <c r="T2359" s="70"/>
      <c r="U2359" s="70"/>
      <c r="V2359" s="70"/>
      <c r="W2359" s="70"/>
      <c r="X2359" s="70"/>
      <c r="Y2359" s="70"/>
      <c r="Z2359" s="70"/>
      <c r="AA2359" s="70"/>
      <c r="AB2359" s="70">
        <v>5896</v>
      </c>
      <c r="AC2359" s="70">
        <v>7964.9572549999993</v>
      </c>
      <c r="AD2359" s="70"/>
      <c r="AE2359" s="70"/>
      <c r="AF2359" s="70"/>
      <c r="AG2359" s="70"/>
      <c r="AH2359" s="70"/>
      <c r="AI2359" s="70"/>
      <c r="AJ2359" s="70"/>
      <c r="AK2359" s="70"/>
      <c r="AL2359" s="70"/>
      <c r="AM2359" s="70"/>
      <c r="AN2359" s="70">
        <v>5896</v>
      </c>
      <c r="AO2359" s="70">
        <v>7964.9572549999993</v>
      </c>
    </row>
    <row r="2360" spans="1:41" x14ac:dyDescent="0.25">
      <c r="A2360" s="72">
        <v>31277</v>
      </c>
      <c r="B2360" s="70"/>
      <c r="C2360" s="70"/>
      <c r="D2360" s="70"/>
      <c r="E2360" s="70"/>
      <c r="F2360" s="70"/>
      <c r="G2360" s="70"/>
      <c r="H2360" s="70"/>
      <c r="I2360" s="70"/>
      <c r="J2360" s="70"/>
      <c r="K2360" s="70"/>
      <c r="L2360" s="70"/>
      <c r="M2360" s="70"/>
      <c r="N2360" s="70"/>
      <c r="O2360" s="70"/>
      <c r="P2360" s="70"/>
      <c r="Q2360" s="70"/>
      <c r="R2360" s="70"/>
      <c r="S2360" s="70"/>
      <c r="T2360" s="70"/>
      <c r="U2360" s="70"/>
      <c r="V2360" s="70"/>
      <c r="W2360" s="70"/>
      <c r="X2360" s="70"/>
      <c r="Y2360" s="70"/>
      <c r="Z2360" s="70"/>
      <c r="AA2360" s="70"/>
      <c r="AB2360" s="70">
        <v>17484</v>
      </c>
      <c r="AC2360" s="70">
        <v>14329.934723999999</v>
      </c>
      <c r="AD2360" s="70"/>
      <c r="AE2360" s="70"/>
      <c r="AF2360" s="70"/>
      <c r="AG2360" s="70"/>
      <c r="AH2360" s="70"/>
      <c r="AI2360" s="70"/>
      <c r="AJ2360" s="70"/>
      <c r="AK2360" s="70"/>
      <c r="AL2360" s="70"/>
      <c r="AM2360" s="70"/>
      <c r="AN2360" s="70">
        <v>17484</v>
      </c>
      <c r="AO2360" s="70">
        <v>14329.934723999999</v>
      </c>
    </row>
    <row r="2361" spans="1:41" x14ac:dyDescent="0.25">
      <c r="A2361" s="72">
        <v>31287</v>
      </c>
      <c r="B2361" s="70"/>
      <c r="C2361" s="70"/>
      <c r="D2361" s="70"/>
      <c r="E2361" s="70"/>
      <c r="F2361" s="70"/>
      <c r="G2361" s="70"/>
      <c r="H2361" s="70"/>
      <c r="I2361" s="70"/>
      <c r="J2361" s="70"/>
      <c r="K2361" s="70"/>
      <c r="L2361" s="70"/>
      <c r="M2361" s="70"/>
      <c r="N2361" s="70"/>
      <c r="O2361" s="70"/>
      <c r="P2361" s="70"/>
      <c r="Q2361" s="70"/>
      <c r="R2361" s="70"/>
      <c r="S2361" s="70"/>
      <c r="T2361" s="70"/>
      <c r="U2361" s="70"/>
      <c r="V2361" s="70"/>
      <c r="W2361" s="70"/>
      <c r="X2361" s="70"/>
      <c r="Y2361" s="70"/>
      <c r="Z2361" s="70"/>
      <c r="AA2361" s="70"/>
      <c r="AB2361" s="70">
        <v>16732</v>
      </c>
      <c r="AC2361" s="70">
        <v>12263.712667</v>
      </c>
      <c r="AD2361" s="70"/>
      <c r="AE2361" s="70"/>
      <c r="AF2361" s="70"/>
      <c r="AG2361" s="70"/>
      <c r="AH2361" s="70"/>
      <c r="AI2361" s="70"/>
      <c r="AJ2361" s="70"/>
      <c r="AK2361" s="70"/>
      <c r="AL2361" s="70"/>
      <c r="AM2361" s="70"/>
      <c r="AN2361" s="70">
        <v>16732</v>
      </c>
      <c r="AO2361" s="70">
        <v>12263.712667</v>
      </c>
    </row>
    <row r="2362" spans="1:41" x14ac:dyDescent="0.25">
      <c r="A2362" s="72">
        <v>37212</v>
      </c>
      <c r="B2362" s="70"/>
      <c r="C2362" s="70"/>
      <c r="D2362" s="70"/>
      <c r="E2362" s="70"/>
      <c r="F2362" s="70"/>
      <c r="G2362" s="70"/>
      <c r="H2362" s="70"/>
      <c r="I2362" s="70"/>
      <c r="J2362" s="70"/>
      <c r="K2362" s="70"/>
      <c r="L2362" s="70"/>
      <c r="M2362" s="70"/>
      <c r="N2362" s="70"/>
      <c r="O2362" s="70"/>
      <c r="P2362" s="70"/>
      <c r="Q2362" s="70"/>
      <c r="R2362" s="70"/>
      <c r="S2362" s="70"/>
      <c r="T2362" s="70"/>
      <c r="U2362" s="70"/>
      <c r="V2362" s="70"/>
      <c r="W2362" s="70"/>
      <c r="X2362" s="70"/>
      <c r="Y2362" s="70"/>
      <c r="Z2362" s="70"/>
      <c r="AA2362" s="70"/>
      <c r="AB2362" s="70">
        <v>6172</v>
      </c>
      <c r="AC2362" s="70">
        <v>6870.3962869999996</v>
      </c>
      <c r="AD2362" s="70"/>
      <c r="AE2362" s="70"/>
      <c r="AF2362" s="70"/>
      <c r="AG2362" s="70"/>
      <c r="AH2362" s="70"/>
      <c r="AI2362" s="70"/>
      <c r="AJ2362" s="70"/>
      <c r="AK2362" s="70"/>
      <c r="AL2362" s="70"/>
      <c r="AM2362" s="70"/>
      <c r="AN2362" s="70">
        <v>6172</v>
      </c>
      <c r="AO2362" s="70">
        <v>6870.3962869999996</v>
      </c>
    </row>
    <row r="2363" spans="1:41" x14ac:dyDescent="0.25">
      <c r="A2363" s="72">
        <v>37248</v>
      </c>
      <c r="B2363" s="70"/>
      <c r="C2363" s="70"/>
      <c r="D2363" s="70">
        <v>2800</v>
      </c>
      <c r="E2363" s="70">
        <v>12704.079071</v>
      </c>
      <c r="F2363" s="70"/>
      <c r="G2363" s="70"/>
      <c r="H2363" s="70"/>
      <c r="I2363" s="70"/>
      <c r="J2363" s="70"/>
      <c r="K2363" s="70"/>
      <c r="L2363" s="70"/>
      <c r="M2363" s="70"/>
      <c r="N2363" s="70"/>
      <c r="O2363" s="70"/>
      <c r="P2363" s="70"/>
      <c r="Q2363" s="70"/>
      <c r="R2363" s="70"/>
      <c r="S2363" s="70"/>
      <c r="T2363" s="70"/>
      <c r="U2363" s="70"/>
      <c r="V2363" s="70"/>
      <c r="W2363" s="70"/>
      <c r="X2363" s="70"/>
      <c r="Y2363" s="70"/>
      <c r="Z2363" s="70"/>
      <c r="AA2363" s="70"/>
      <c r="AB2363" s="70"/>
      <c r="AC2363" s="70"/>
      <c r="AD2363" s="70"/>
      <c r="AE2363" s="70"/>
      <c r="AF2363" s="70"/>
      <c r="AG2363" s="70"/>
      <c r="AH2363" s="70"/>
      <c r="AI2363" s="70"/>
      <c r="AJ2363" s="70"/>
      <c r="AK2363" s="70"/>
      <c r="AL2363" s="70"/>
      <c r="AM2363" s="70"/>
      <c r="AN2363" s="70">
        <v>2800</v>
      </c>
      <c r="AO2363" s="70">
        <v>12704.079071</v>
      </c>
    </row>
    <row r="2364" spans="1:41" x14ac:dyDescent="0.25">
      <c r="A2364" s="72">
        <v>37251</v>
      </c>
      <c r="B2364" s="70"/>
      <c r="C2364" s="70"/>
      <c r="D2364" s="70"/>
      <c r="E2364" s="70"/>
      <c r="F2364" s="70"/>
      <c r="G2364" s="70"/>
      <c r="H2364" s="70"/>
      <c r="I2364" s="70"/>
      <c r="J2364" s="70"/>
      <c r="K2364" s="70"/>
      <c r="L2364" s="70"/>
      <c r="M2364" s="70"/>
      <c r="N2364" s="70"/>
      <c r="O2364" s="70"/>
      <c r="P2364" s="70"/>
      <c r="Q2364" s="70"/>
      <c r="R2364" s="70">
        <v>4400</v>
      </c>
      <c r="S2364" s="70">
        <v>5360.6714840000004</v>
      </c>
      <c r="T2364" s="70"/>
      <c r="U2364" s="70"/>
      <c r="V2364" s="70"/>
      <c r="W2364" s="70"/>
      <c r="X2364" s="70"/>
      <c r="Y2364" s="70"/>
      <c r="Z2364" s="70"/>
      <c r="AA2364" s="70"/>
      <c r="AB2364" s="70"/>
      <c r="AC2364" s="70"/>
      <c r="AD2364" s="70"/>
      <c r="AE2364" s="70"/>
      <c r="AF2364" s="70"/>
      <c r="AG2364" s="70"/>
      <c r="AH2364" s="70"/>
      <c r="AI2364" s="70"/>
      <c r="AJ2364" s="70"/>
      <c r="AK2364" s="70"/>
      <c r="AL2364" s="70"/>
      <c r="AM2364" s="70"/>
      <c r="AN2364" s="70">
        <v>4400</v>
      </c>
      <c r="AO2364" s="70">
        <v>5360.6714840000004</v>
      </c>
    </row>
    <row r="2365" spans="1:41" x14ac:dyDescent="0.25">
      <c r="A2365" s="72">
        <v>37404</v>
      </c>
      <c r="B2365" s="70"/>
      <c r="C2365" s="70"/>
      <c r="D2365" s="70"/>
      <c r="E2365" s="70"/>
      <c r="F2365" s="70"/>
      <c r="G2365" s="70"/>
      <c r="H2365" s="70"/>
      <c r="I2365" s="70"/>
      <c r="J2365" s="70"/>
      <c r="K2365" s="70"/>
      <c r="L2365" s="70"/>
      <c r="M2365" s="70"/>
      <c r="N2365" s="70"/>
      <c r="O2365" s="70"/>
      <c r="P2365" s="70"/>
      <c r="Q2365" s="70"/>
      <c r="R2365" s="70"/>
      <c r="S2365" s="70"/>
      <c r="T2365" s="70"/>
      <c r="U2365" s="70"/>
      <c r="V2365" s="70"/>
      <c r="W2365" s="70"/>
      <c r="X2365" s="70"/>
      <c r="Y2365" s="70"/>
      <c r="Z2365" s="70"/>
      <c r="AA2365" s="70"/>
      <c r="AB2365" s="70">
        <v>5164</v>
      </c>
      <c r="AC2365" s="70">
        <v>2553.6941139999999</v>
      </c>
      <c r="AD2365" s="70"/>
      <c r="AE2365" s="70"/>
      <c r="AF2365" s="70"/>
      <c r="AG2365" s="70"/>
      <c r="AH2365" s="70"/>
      <c r="AI2365" s="70"/>
      <c r="AJ2365" s="70"/>
      <c r="AK2365" s="70"/>
      <c r="AL2365" s="70"/>
      <c r="AM2365" s="70"/>
      <c r="AN2365" s="70">
        <v>5164</v>
      </c>
      <c r="AO2365" s="70">
        <v>2553.6941139999999</v>
      </c>
    </row>
    <row r="2366" spans="1:41" x14ac:dyDescent="0.25">
      <c r="A2366" s="72">
        <v>37892</v>
      </c>
      <c r="B2366" s="70"/>
      <c r="C2366" s="70"/>
      <c r="D2366" s="70"/>
      <c r="E2366" s="70"/>
      <c r="F2366" s="70"/>
      <c r="G2366" s="70"/>
      <c r="H2366" s="70"/>
      <c r="I2366" s="70"/>
      <c r="J2366" s="70"/>
      <c r="K2366" s="70"/>
      <c r="L2366" s="70"/>
      <c r="M2366" s="70"/>
      <c r="N2366" s="70"/>
      <c r="O2366" s="70"/>
      <c r="P2366" s="70"/>
      <c r="Q2366" s="70"/>
      <c r="R2366" s="70"/>
      <c r="S2366" s="70"/>
      <c r="T2366" s="70"/>
      <c r="U2366" s="70"/>
      <c r="V2366" s="70">
        <v>3700</v>
      </c>
      <c r="W2366" s="70">
        <v>12204.235557</v>
      </c>
      <c r="X2366" s="70"/>
      <c r="Y2366" s="70"/>
      <c r="Z2366" s="70"/>
      <c r="AA2366" s="70"/>
      <c r="AB2366" s="70"/>
      <c r="AC2366" s="70"/>
      <c r="AD2366" s="70"/>
      <c r="AE2366" s="70"/>
      <c r="AF2366" s="70"/>
      <c r="AG2366" s="70"/>
      <c r="AH2366" s="70"/>
      <c r="AI2366" s="70"/>
      <c r="AJ2366" s="70"/>
      <c r="AK2366" s="70"/>
      <c r="AL2366" s="70"/>
      <c r="AM2366" s="70"/>
      <c r="AN2366" s="70">
        <v>3700</v>
      </c>
      <c r="AO2366" s="70">
        <v>12204.235557</v>
      </c>
    </row>
    <row r="2367" spans="1:41" x14ac:dyDescent="0.25">
      <c r="A2367" s="72">
        <v>40147</v>
      </c>
      <c r="B2367" s="70"/>
      <c r="C2367" s="70"/>
      <c r="D2367" s="70"/>
      <c r="E2367" s="70"/>
      <c r="F2367" s="70"/>
      <c r="G2367" s="70"/>
      <c r="H2367" s="70"/>
      <c r="I2367" s="70"/>
      <c r="J2367" s="70"/>
      <c r="K2367" s="70"/>
      <c r="L2367" s="70"/>
      <c r="M2367" s="70"/>
      <c r="N2367" s="70"/>
      <c r="O2367" s="70"/>
      <c r="P2367" s="70"/>
      <c r="Q2367" s="70"/>
      <c r="R2367" s="70"/>
      <c r="S2367" s="70"/>
      <c r="T2367" s="70"/>
      <c r="U2367" s="70"/>
      <c r="V2367" s="70"/>
      <c r="W2367" s="70"/>
      <c r="X2367" s="70"/>
      <c r="Y2367" s="70"/>
      <c r="Z2367" s="70"/>
      <c r="AA2367" s="70"/>
      <c r="AB2367" s="70">
        <v>2896</v>
      </c>
      <c r="AC2367" s="70">
        <v>2159.1010550000001</v>
      </c>
      <c r="AD2367" s="70"/>
      <c r="AE2367" s="70"/>
      <c r="AF2367" s="70"/>
      <c r="AG2367" s="70"/>
      <c r="AH2367" s="70"/>
      <c r="AI2367" s="70"/>
      <c r="AJ2367" s="70"/>
      <c r="AK2367" s="70"/>
      <c r="AL2367" s="70"/>
      <c r="AM2367" s="70"/>
      <c r="AN2367" s="70">
        <v>2896</v>
      </c>
      <c r="AO2367" s="70">
        <v>2159.1010550000001</v>
      </c>
    </row>
    <row r="2368" spans="1:41" x14ac:dyDescent="0.25">
      <c r="A2368" s="72">
        <v>40257</v>
      </c>
      <c r="B2368" s="70"/>
      <c r="C2368" s="70"/>
      <c r="D2368" s="70"/>
      <c r="E2368" s="70"/>
      <c r="F2368" s="70"/>
      <c r="G2368" s="70"/>
      <c r="H2368" s="70"/>
      <c r="I2368" s="70"/>
      <c r="J2368" s="70"/>
      <c r="K2368" s="70"/>
      <c r="L2368" s="70"/>
      <c r="M2368" s="70"/>
      <c r="N2368" s="70"/>
      <c r="O2368" s="70"/>
      <c r="P2368" s="70"/>
      <c r="Q2368" s="70"/>
      <c r="R2368" s="70"/>
      <c r="S2368" s="70"/>
      <c r="T2368" s="70"/>
      <c r="U2368" s="70"/>
      <c r="V2368" s="70"/>
      <c r="W2368" s="70"/>
      <c r="X2368" s="70"/>
      <c r="Y2368" s="70"/>
      <c r="Z2368" s="70"/>
      <c r="AA2368" s="70"/>
      <c r="AB2368" s="70">
        <v>7636</v>
      </c>
      <c r="AC2368" s="70">
        <v>4003.2499589999998</v>
      </c>
      <c r="AD2368" s="70"/>
      <c r="AE2368" s="70"/>
      <c r="AF2368" s="70"/>
      <c r="AG2368" s="70"/>
      <c r="AH2368" s="70"/>
      <c r="AI2368" s="70"/>
      <c r="AJ2368" s="70"/>
      <c r="AK2368" s="70"/>
      <c r="AL2368" s="70"/>
      <c r="AM2368" s="70"/>
      <c r="AN2368" s="70">
        <v>7636</v>
      </c>
      <c r="AO2368" s="70">
        <v>4003.2499589999998</v>
      </c>
    </row>
    <row r="2369" spans="1:41" x14ac:dyDescent="0.25">
      <c r="A2369" s="72">
        <v>40311</v>
      </c>
      <c r="B2369" s="70"/>
      <c r="C2369" s="70"/>
      <c r="D2369" s="70"/>
      <c r="E2369" s="70"/>
      <c r="F2369" s="70"/>
      <c r="G2369" s="70"/>
      <c r="H2369" s="70"/>
      <c r="I2369" s="70"/>
      <c r="J2369" s="70"/>
      <c r="K2369" s="70"/>
      <c r="L2369" s="70"/>
      <c r="M2369" s="70"/>
      <c r="N2369" s="70"/>
      <c r="O2369" s="70"/>
      <c r="P2369" s="70"/>
      <c r="Q2369" s="70"/>
      <c r="R2369" s="70"/>
      <c r="S2369" s="70"/>
      <c r="T2369" s="70"/>
      <c r="U2369" s="70"/>
      <c r="V2369" s="70"/>
      <c r="W2369" s="70"/>
      <c r="X2369" s="70"/>
      <c r="Y2369" s="70"/>
      <c r="Z2369" s="70"/>
      <c r="AA2369" s="70"/>
      <c r="AB2369" s="70">
        <v>38446</v>
      </c>
      <c r="AC2369" s="70">
        <v>3361.128017</v>
      </c>
      <c r="AD2369" s="70"/>
      <c r="AE2369" s="70"/>
      <c r="AF2369" s="70"/>
      <c r="AG2369" s="70"/>
      <c r="AH2369" s="70"/>
      <c r="AI2369" s="70"/>
      <c r="AJ2369" s="70"/>
      <c r="AK2369" s="70"/>
      <c r="AL2369" s="70"/>
      <c r="AM2369" s="70"/>
      <c r="AN2369" s="70">
        <v>38446</v>
      </c>
      <c r="AO2369" s="70">
        <v>3361.128017</v>
      </c>
    </row>
    <row r="2370" spans="1:41" x14ac:dyDescent="0.25">
      <c r="A2370" s="72">
        <v>40388</v>
      </c>
      <c r="B2370" s="70"/>
      <c r="C2370" s="70"/>
      <c r="D2370" s="70"/>
      <c r="E2370" s="70"/>
      <c r="F2370" s="70"/>
      <c r="G2370" s="70"/>
      <c r="H2370" s="70"/>
      <c r="I2370" s="70"/>
      <c r="J2370" s="70"/>
      <c r="K2370" s="70"/>
      <c r="L2370" s="70"/>
      <c r="M2370" s="70"/>
      <c r="N2370" s="70"/>
      <c r="O2370" s="70"/>
      <c r="P2370" s="70"/>
      <c r="Q2370" s="70"/>
      <c r="R2370" s="70"/>
      <c r="S2370" s="70"/>
      <c r="T2370" s="70"/>
      <c r="U2370" s="70"/>
      <c r="V2370" s="70"/>
      <c r="W2370" s="70"/>
      <c r="X2370" s="70"/>
      <c r="Y2370" s="70"/>
      <c r="Z2370" s="70"/>
      <c r="AA2370" s="70"/>
      <c r="AB2370" s="70">
        <v>2692</v>
      </c>
      <c r="AC2370" s="70">
        <v>3180.7328819999998</v>
      </c>
      <c r="AD2370" s="70"/>
      <c r="AE2370" s="70"/>
      <c r="AF2370" s="70"/>
      <c r="AG2370" s="70"/>
      <c r="AH2370" s="70"/>
      <c r="AI2370" s="70"/>
      <c r="AJ2370" s="70"/>
      <c r="AK2370" s="70"/>
      <c r="AL2370" s="70"/>
      <c r="AM2370" s="70"/>
      <c r="AN2370" s="70">
        <v>2692</v>
      </c>
      <c r="AO2370" s="70">
        <v>3180.7328819999998</v>
      </c>
    </row>
    <row r="2371" spans="1:41" x14ac:dyDescent="0.25">
      <c r="A2371" s="72">
        <v>45606</v>
      </c>
      <c r="B2371" s="70"/>
      <c r="C2371" s="70"/>
      <c r="D2371" s="70"/>
      <c r="E2371" s="70"/>
      <c r="F2371" s="70"/>
      <c r="G2371" s="70"/>
      <c r="H2371" s="70"/>
      <c r="I2371" s="70"/>
      <c r="J2371" s="70"/>
      <c r="K2371" s="70"/>
      <c r="L2371" s="70"/>
      <c r="M2371" s="70"/>
      <c r="N2371" s="70"/>
      <c r="O2371" s="70"/>
      <c r="P2371" s="70"/>
      <c r="Q2371" s="70"/>
      <c r="R2371" s="70"/>
      <c r="S2371" s="70"/>
      <c r="T2371" s="70"/>
      <c r="U2371" s="70"/>
      <c r="V2371" s="70"/>
      <c r="W2371" s="70"/>
      <c r="X2371" s="70"/>
      <c r="Y2371" s="70"/>
      <c r="Z2371" s="70"/>
      <c r="AA2371" s="70"/>
      <c r="AB2371" s="70"/>
      <c r="AC2371" s="70"/>
      <c r="AD2371" s="70"/>
      <c r="AE2371" s="70"/>
      <c r="AF2371" s="70"/>
      <c r="AG2371" s="70"/>
      <c r="AH2371" s="70"/>
      <c r="AI2371" s="70"/>
      <c r="AJ2371" s="70"/>
      <c r="AK2371" s="70"/>
      <c r="AL2371" s="70">
        <v>10889</v>
      </c>
      <c r="AM2371" s="70">
        <v>9252.875320000001</v>
      </c>
      <c r="AN2371" s="70">
        <v>10889</v>
      </c>
      <c r="AO2371" s="70">
        <v>9252.875320000001</v>
      </c>
    </row>
    <row r="2372" spans="1:41" x14ac:dyDescent="0.25">
      <c r="A2372" s="72">
        <v>48918</v>
      </c>
      <c r="B2372" s="70"/>
      <c r="C2372" s="70"/>
      <c r="D2372" s="70"/>
      <c r="E2372" s="70"/>
      <c r="F2372" s="70"/>
      <c r="G2372" s="70"/>
      <c r="H2372" s="70"/>
      <c r="I2372" s="70"/>
      <c r="J2372" s="70"/>
      <c r="K2372" s="70"/>
      <c r="L2372" s="70"/>
      <c r="M2372" s="70"/>
      <c r="N2372" s="70"/>
      <c r="O2372" s="70"/>
      <c r="P2372" s="70"/>
      <c r="Q2372" s="70"/>
      <c r="R2372" s="70"/>
      <c r="S2372" s="70"/>
      <c r="T2372" s="70"/>
      <c r="U2372" s="70"/>
      <c r="V2372" s="70"/>
      <c r="W2372" s="70"/>
      <c r="X2372" s="70"/>
      <c r="Y2372" s="70"/>
      <c r="Z2372" s="70"/>
      <c r="AA2372" s="70"/>
      <c r="AB2372" s="70">
        <v>3997</v>
      </c>
      <c r="AC2372" s="70">
        <v>7215.6411690000004</v>
      </c>
      <c r="AD2372" s="70"/>
      <c r="AE2372" s="70"/>
      <c r="AF2372" s="70"/>
      <c r="AG2372" s="70"/>
      <c r="AH2372" s="70"/>
      <c r="AI2372" s="70"/>
      <c r="AJ2372" s="70"/>
      <c r="AK2372" s="70"/>
      <c r="AL2372" s="70"/>
      <c r="AM2372" s="70"/>
      <c r="AN2372" s="70">
        <v>3997</v>
      </c>
      <c r="AO2372" s="70">
        <v>7215.6411690000004</v>
      </c>
    </row>
    <row r="2373" spans="1:41" x14ac:dyDescent="0.25">
      <c r="A2373" s="72">
        <v>49124</v>
      </c>
      <c r="B2373" s="70"/>
      <c r="C2373" s="70"/>
      <c r="D2373" s="70"/>
      <c r="E2373" s="70"/>
      <c r="F2373" s="70"/>
      <c r="G2373" s="70"/>
      <c r="H2373" s="70"/>
      <c r="I2373" s="70"/>
      <c r="J2373" s="70"/>
      <c r="K2373" s="70"/>
      <c r="L2373" s="70"/>
      <c r="M2373" s="70"/>
      <c r="N2373" s="70"/>
      <c r="O2373" s="70"/>
      <c r="P2373" s="70"/>
      <c r="Q2373" s="70"/>
      <c r="R2373" s="70"/>
      <c r="S2373" s="70"/>
      <c r="T2373" s="70"/>
      <c r="U2373" s="70"/>
      <c r="V2373" s="70"/>
      <c r="W2373" s="70"/>
      <c r="X2373" s="70"/>
      <c r="Y2373" s="70"/>
      <c r="Z2373" s="70"/>
      <c r="AA2373" s="70"/>
      <c r="AB2373" s="70">
        <v>1034</v>
      </c>
      <c r="AC2373" s="70">
        <v>6827.9639659999993</v>
      </c>
      <c r="AD2373" s="70"/>
      <c r="AE2373" s="70"/>
      <c r="AF2373" s="70"/>
      <c r="AG2373" s="70"/>
      <c r="AH2373" s="70"/>
      <c r="AI2373" s="70"/>
      <c r="AJ2373" s="70"/>
      <c r="AK2373" s="70"/>
      <c r="AL2373" s="70"/>
      <c r="AM2373" s="70"/>
      <c r="AN2373" s="70">
        <v>1034</v>
      </c>
      <c r="AO2373" s="70">
        <v>6827.9639659999993</v>
      </c>
    </row>
    <row r="2374" spans="1:41" x14ac:dyDescent="0.25">
      <c r="A2374" s="72">
        <v>49233</v>
      </c>
      <c r="B2374" s="70"/>
      <c r="C2374" s="70"/>
      <c r="D2374" s="70"/>
      <c r="E2374" s="70"/>
      <c r="F2374" s="70"/>
      <c r="G2374" s="70"/>
      <c r="H2374" s="70"/>
      <c r="I2374" s="70"/>
      <c r="J2374" s="70"/>
      <c r="K2374" s="70"/>
      <c r="L2374" s="70"/>
      <c r="M2374" s="70"/>
      <c r="N2374" s="70"/>
      <c r="O2374" s="70"/>
      <c r="P2374" s="70"/>
      <c r="Q2374" s="70"/>
      <c r="R2374" s="70"/>
      <c r="S2374" s="70"/>
      <c r="T2374" s="70"/>
      <c r="U2374" s="70"/>
      <c r="V2374" s="70"/>
      <c r="W2374" s="70"/>
      <c r="X2374" s="70"/>
      <c r="Y2374" s="70"/>
      <c r="Z2374" s="70"/>
      <c r="AA2374" s="70"/>
      <c r="AB2374" s="70">
        <v>2648</v>
      </c>
      <c r="AC2374" s="70">
        <v>1536.214827</v>
      </c>
      <c r="AD2374" s="70"/>
      <c r="AE2374" s="70"/>
      <c r="AF2374" s="70"/>
      <c r="AG2374" s="70"/>
      <c r="AH2374" s="70"/>
      <c r="AI2374" s="70"/>
      <c r="AJ2374" s="70"/>
      <c r="AK2374" s="70"/>
      <c r="AL2374" s="70"/>
      <c r="AM2374" s="70"/>
      <c r="AN2374" s="70">
        <v>2648</v>
      </c>
      <c r="AO2374" s="70">
        <v>1536.214827</v>
      </c>
    </row>
    <row r="2375" spans="1:41" x14ac:dyDescent="0.25">
      <c r="A2375" s="72">
        <v>49571</v>
      </c>
      <c r="B2375" s="70"/>
      <c r="C2375" s="70"/>
      <c r="D2375" s="70"/>
      <c r="E2375" s="70"/>
      <c r="F2375" s="70"/>
      <c r="G2375" s="70"/>
      <c r="H2375" s="70"/>
      <c r="I2375" s="70"/>
      <c r="J2375" s="70"/>
      <c r="K2375" s="70"/>
      <c r="L2375" s="70"/>
      <c r="M2375" s="70"/>
      <c r="N2375" s="70"/>
      <c r="O2375" s="70"/>
      <c r="P2375" s="70"/>
      <c r="Q2375" s="70"/>
      <c r="R2375" s="70"/>
      <c r="S2375" s="70"/>
      <c r="T2375" s="70"/>
      <c r="U2375" s="70"/>
      <c r="V2375" s="70"/>
      <c r="W2375" s="70"/>
      <c r="X2375" s="70"/>
      <c r="Y2375" s="70"/>
      <c r="Z2375" s="70"/>
      <c r="AA2375" s="70"/>
      <c r="AB2375" s="70">
        <v>2874</v>
      </c>
      <c r="AC2375" s="70">
        <v>920.14795300000014</v>
      </c>
      <c r="AD2375" s="70"/>
      <c r="AE2375" s="70"/>
      <c r="AF2375" s="70"/>
      <c r="AG2375" s="70"/>
      <c r="AH2375" s="70"/>
      <c r="AI2375" s="70"/>
      <c r="AJ2375" s="70"/>
      <c r="AK2375" s="70"/>
      <c r="AL2375" s="70"/>
      <c r="AM2375" s="70"/>
      <c r="AN2375" s="70">
        <v>2874</v>
      </c>
      <c r="AO2375" s="70">
        <v>920.14795300000014</v>
      </c>
    </row>
    <row r="2376" spans="1:41" x14ac:dyDescent="0.25">
      <c r="A2376" s="72">
        <v>50272</v>
      </c>
      <c r="B2376" s="70"/>
      <c r="C2376" s="70"/>
      <c r="D2376" s="70"/>
      <c r="E2376" s="70"/>
      <c r="F2376" s="70"/>
      <c r="G2376" s="70"/>
      <c r="H2376" s="70"/>
      <c r="I2376" s="70"/>
      <c r="J2376" s="70"/>
      <c r="K2376" s="70"/>
      <c r="L2376" s="70"/>
      <c r="M2376" s="70"/>
      <c r="N2376" s="70"/>
      <c r="O2376" s="70"/>
      <c r="P2376" s="70"/>
      <c r="Q2376" s="70"/>
      <c r="R2376" s="70"/>
      <c r="S2376" s="70"/>
      <c r="T2376" s="70"/>
      <c r="U2376" s="70"/>
      <c r="V2376" s="70"/>
      <c r="W2376" s="70"/>
      <c r="X2376" s="70"/>
      <c r="Y2376" s="70"/>
      <c r="Z2376" s="70"/>
      <c r="AA2376" s="70"/>
      <c r="AB2376" s="70">
        <v>3047</v>
      </c>
      <c r="AC2376" s="70">
        <v>1694.7526200000002</v>
      </c>
      <c r="AD2376" s="70"/>
      <c r="AE2376" s="70"/>
      <c r="AF2376" s="70"/>
      <c r="AG2376" s="70"/>
      <c r="AH2376" s="70"/>
      <c r="AI2376" s="70"/>
      <c r="AJ2376" s="70"/>
      <c r="AK2376" s="70"/>
      <c r="AL2376" s="70"/>
      <c r="AM2376" s="70"/>
      <c r="AN2376" s="70">
        <v>3047</v>
      </c>
      <c r="AO2376" s="70">
        <v>1694.7526200000002</v>
      </c>
    </row>
    <row r="2377" spans="1:41" x14ac:dyDescent="0.25">
      <c r="A2377" s="72">
        <v>51053</v>
      </c>
      <c r="B2377" s="70"/>
      <c r="C2377" s="70"/>
      <c r="D2377" s="70"/>
      <c r="E2377" s="70"/>
      <c r="F2377" s="70"/>
      <c r="G2377" s="70"/>
      <c r="H2377" s="70"/>
      <c r="I2377" s="70"/>
      <c r="J2377" s="70"/>
      <c r="K2377" s="70"/>
      <c r="L2377" s="70"/>
      <c r="M2377" s="70"/>
      <c r="N2377" s="70"/>
      <c r="O2377" s="70"/>
      <c r="P2377" s="70"/>
      <c r="Q2377" s="70"/>
      <c r="R2377" s="70"/>
      <c r="S2377" s="70"/>
      <c r="T2377" s="70"/>
      <c r="U2377" s="70"/>
      <c r="V2377" s="70"/>
      <c r="W2377" s="70"/>
      <c r="X2377" s="70"/>
      <c r="Y2377" s="70"/>
      <c r="Z2377" s="70"/>
      <c r="AA2377" s="70"/>
      <c r="AB2377" s="70"/>
      <c r="AC2377" s="70"/>
      <c r="AD2377" s="70"/>
      <c r="AE2377" s="70"/>
      <c r="AF2377" s="70"/>
      <c r="AG2377" s="70"/>
      <c r="AH2377" s="70"/>
      <c r="AI2377" s="70"/>
      <c r="AJ2377" s="70"/>
      <c r="AK2377" s="70"/>
      <c r="AL2377" s="70">
        <v>19351</v>
      </c>
      <c r="AM2377" s="70">
        <v>17754.947022</v>
      </c>
      <c r="AN2377" s="70">
        <v>19351</v>
      </c>
      <c r="AO2377" s="70">
        <v>17754.947022</v>
      </c>
    </row>
    <row r="2378" spans="1:41" x14ac:dyDescent="0.25">
      <c r="A2378" s="72">
        <v>51054</v>
      </c>
      <c r="B2378" s="70"/>
      <c r="C2378" s="70"/>
      <c r="D2378" s="70"/>
      <c r="E2378" s="70"/>
      <c r="F2378" s="70"/>
      <c r="G2378" s="70"/>
      <c r="H2378" s="70"/>
      <c r="I2378" s="70"/>
      <c r="J2378" s="70"/>
      <c r="K2378" s="70"/>
      <c r="L2378" s="70"/>
      <c r="M2378" s="70"/>
      <c r="N2378" s="70"/>
      <c r="O2378" s="70"/>
      <c r="P2378" s="70"/>
      <c r="Q2378" s="70"/>
      <c r="R2378" s="70"/>
      <c r="S2378" s="70"/>
      <c r="T2378" s="70"/>
      <c r="U2378" s="70"/>
      <c r="V2378" s="70"/>
      <c r="W2378" s="70"/>
      <c r="X2378" s="70"/>
      <c r="Y2378" s="70"/>
      <c r="Z2378" s="70"/>
      <c r="AA2378" s="70"/>
      <c r="AB2378" s="70"/>
      <c r="AC2378" s="70"/>
      <c r="AD2378" s="70"/>
      <c r="AE2378" s="70"/>
      <c r="AF2378" s="70"/>
      <c r="AG2378" s="70"/>
      <c r="AH2378" s="70"/>
      <c r="AI2378" s="70"/>
      <c r="AJ2378" s="70"/>
      <c r="AK2378" s="70"/>
      <c r="AL2378" s="70">
        <v>18632</v>
      </c>
      <c r="AM2378" s="70">
        <v>17939.006348999999</v>
      </c>
      <c r="AN2378" s="70">
        <v>18632</v>
      </c>
      <c r="AO2378" s="70">
        <v>17939.006348999999</v>
      </c>
    </row>
    <row r="2379" spans="1:41" x14ac:dyDescent="0.25">
      <c r="A2379" s="72">
        <v>51182</v>
      </c>
      <c r="B2379" s="70"/>
      <c r="C2379" s="70"/>
      <c r="D2379" s="70"/>
      <c r="E2379" s="70"/>
      <c r="F2379" s="70"/>
      <c r="G2379" s="70"/>
      <c r="H2379" s="70"/>
      <c r="I2379" s="70"/>
      <c r="J2379" s="70"/>
      <c r="K2379" s="70"/>
      <c r="L2379" s="70"/>
      <c r="M2379" s="70"/>
      <c r="N2379" s="70"/>
      <c r="O2379" s="70"/>
      <c r="P2379" s="70"/>
      <c r="Q2379" s="70"/>
      <c r="R2379" s="70"/>
      <c r="S2379" s="70"/>
      <c r="T2379" s="70"/>
      <c r="U2379" s="70"/>
      <c r="V2379" s="70"/>
      <c r="W2379" s="70"/>
      <c r="X2379" s="70"/>
      <c r="Y2379" s="70"/>
      <c r="Z2379" s="70"/>
      <c r="AA2379" s="70"/>
      <c r="AB2379" s="70"/>
      <c r="AC2379" s="70"/>
      <c r="AD2379" s="70"/>
      <c r="AE2379" s="70"/>
      <c r="AF2379" s="70"/>
      <c r="AG2379" s="70"/>
      <c r="AH2379" s="70"/>
      <c r="AI2379" s="70"/>
      <c r="AJ2379" s="70"/>
      <c r="AK2379" s="70"/>
      <c r="AL2379" s="70">
        <v>21749</v>
      </c>
      <c r="AM2379" s="70">
        <v>23508.888182999999</v>
      </c>
      <c r="AN2379" s="70">
        <v>21749</v>
      </c>
      <c r="AO2379" s="70">
        <v>23508.888182999999</v>
      </c>
    </row>
    <row r="2380" spans="1:41" x14ac:dyDescent="0.25">
      <c r="A2380" s="72">
        <v>51183</v>
      </c>
      <c r="B2380" s="70"/>
      <c r="C2380" s="70"/>
      <c r="D2380" s="70"/>
      <c r="E2380" s="70"/>
      <c r="F2380" s="70"/>
      <c r="G2380" s="70"/>
      <c r="H2380" s="70"/>
      <c r="I2380" s="70"/>
      <c r="J2380" s="70"/>
      <c r="K2380" s="70"/>
      <c r="L2380" s="70"/>
      <c r="M2380" s="70"/>
      <c r="N2380" s="70"/>
      <c r="O2380" s="70"/>
      <c r="P2380" s="70"/>
      <c r="Q2380" s="70"/>
      <c r="R2380" s="70"/>
      <c r="S2380" s="70"/>
      <c r="T2380" s="70"/>
      <c r="U2380" s="70"/>
      <c r="V2380" s="70"/>
      <c r="W2380" s="70"/>
      <c r="X2380" s="70"/>
      <c r="Y2380" s="70"/>
      <c r="Z2380" s="70"/>
      <c r="AA2380" s="70"/>
      <c r="AB2380" s="70"/>
      <c r="AC2380" s="70"/>
      <c r="AD2380" s="70"/>
      <c r="AE2380" s="70"/>
      <c r="AF2380" s="70"/>
      <c r="AG2380" s="70"/>
      <c r="AH2380" s="70"/>
      <c r="AI2380" s="70"/>
      <c r="AJ2380" s="70"/>
      <c r="AK2380" s="70"/>
      <c r="AL2380" s="70">
        <v>21366</v>
      </c>
      <c r="AM2380" s="70">
        <v>23489.090332</v>
      </c>
      <c r="AN2380" s="70">
        <v>21366</v>
      </c>
      <c r="AO2380" s="70">
        <v>23489.090332</v>
      </c>
    </row>
    <row r="2381" spans="1:41" x14ac:dyDescent="0.25">
      <c r="A2381" s="72" t="s">
        <v>123</v>
      </c>
      <c r="B2381" s="70">
        <v>2625706</v>
      </c>
      <c r="C2381" s="70">
        <v>2610958.7559479992</v>
      </c>
      <c r="D2381" s="70">
        <v>2895403</v>
      </c>
      <c r="E2381" s="70">
        <v>2789724.2919089999</v>
      </c>
      <c r="F2381" s="70">
        <v>236581</v>
      </c>
      <c r="G2381" s="70">
        <v>173422.26941500002</v>
      </c>
      <c r="H2381" s="70">
        <v>82800</v>
      </c>
      <c r="I2381" s="70">
        <v>57320.327946000005</v>
      </c>
      <c r="J2381" s="70">
        <v>3665067</v>
      </c>
      <c r="K2381" s="70">
        <v>3272297.3072870011</v>
      </c>
      <c r="L2381" s="70">
        <v>2120624</v>
      </c>
      <c r="M2381" s="70">
        <v>2162559.3096949998</v>
      </c>
      <c r="N2381" s="70">
        <v>3215931</v>
      </c>
      <c r="O2381" s="70">
        <v>2871175.455436999</v>
      </c>
      <c r="P2381" s="70">
        <v>122700</v>
      </c>
      <c r="Q2381" s="70">
        <v>83522.595540000009</v>
      </c>
      <c r="R2381" s="70">
        <v>1739907</v>
      </c>
      <c r="S2381" s="70">
        <v>1681282.5901420002</v>
      </c>
      <c r="T2381" s="70">
        <v>1105349</v>
      </c>
      <c r="U2381" s="70">
        <v>1114734.2437460001</v>
      </c>
      <c r="V2381" s="70">
        <v>3165697</v>
      </c>
      <c r="W2381" s="70">
        <v>3154256.7484750003</v>
      </c>
      <c r="X2381" s="70">
        <v>2234810</v>
      </c>
      <c r="Y2381" s="70">
        <v>2096649.0874950001</v>
      </c>
      <c r="Z2381" s="70">
        <v>26874</v>
      </c>
      <c r="AA2381" s="70">
        <v>28648.358002000001</v>
      </c>
      <c r="AB2381" s="70">
        <v>43764624</v>
      </c>
      <c r="AC2381" s="70">
        <v>44669065.265054002</v>
      </c>
      <c r="AD2381" s="70">
        <v>1708086</v>
      </c>
      <c r="AE2381" s="70">
        <v>1834535.2012700001</v>
      </c>
      <c r="AF2381" s="70">
        <v>1163575</v>
      </c>
      <c r="AG2381" s="70">
        <v>1093357.0206260001</v>
      </c>
      <c r="AH2381" s="70">
        <v>872341</v>
      </c>
      <c r="AI2381" s="70">
        <v>830371.5557860001</v>
      </c>
      <c r="AJ2381" s="70">
        <v>974107</v>
      </c>
      <c r="AK2381" s="70">
        <v>960343.51682999975</v>
      </c>
      <c r="AL2381" s="70">
        <v>4006128</v>
      </c>
      <c r="AM2381" s="70">
        <v>3831550.7142969985</v>
      </c>
      <c r="AN2381" s="70">
        <v>75726310</v>
      </c>
      <c r="AO2381" s="70">
        <v>75315774.614899948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7"/>
  <sheetViews>
    <sheetView workbookViewId="0">
      <selection activeCell="S6" sqref="S6"/>
    </sheetView>
  </sheetViews>
  <sheetFormatPr defaultRowHeight="15" x14ac:dyDescent="0.25"/>
  <cols>
    <col min="1" max="1" width="18.28515625" bestFit="1" customWidth="1"/>
    <col min="24" max="25" width="0" hidden="1" customWidth="1"/>
  </cols>
  <sheetData>
    <row r="1" spans="1:25" x14ac:dyDescent="0.25">
      <c r="A1" t="s">
        <v>53</v>
      </c>
      <c r="B1">
        <v>2000</v>
      </c>
      <c r="C1">
        <v>5000</v>
      </c>
      <c r="D1">
        <v>8000</v>
      </c>
      <c r="E1">
        <v>12000</v>
      </c>
      <c r="F1">
        <v>15000</v>
      </c>
      <c r="G1">
        <v>18000</v>
      </c>
      <c r="H1">
        <v>25000</v>
      </c>
      <c r="I1">
        <v>30000</v>
      </c>
      <c r="J1">
        <v>35000</v>
      </c>
      <c r="K1">
        <v>40000</v>
      </c>
      <c r="L1">
        <v>45000</v>
      </c>
      <c r="M1">
        <v>50000</v>
      </c>
      <c r="N1">
        <v>55000</v>
      </c>
      <c r="O1">
        <v>65000</v>
      </c>
      <c r="P1">
        <v>75000</v>
      </c>
      <c r="Q1">
        <v>85000</v>
      </c>
      <c r="R1">
        <v>95000</v>
      </c>
      <c r="S1">
        <v>135000</v>
      </c>
      <c r="X1">
        <v>0</v>
      </c>
      <c r="Y1">
        <f>X1</f>
        <v>0</v>
      </c>
    </row>
    <row r="2" spans="1:25" s="33" customFormat="1" x14ac:dyDescent="0.25">
      <c r="A2" s="33" t="s">
        <v>54</v>
      </c>
      <c r="C2" s="33">
        <v>0.50431646496465432</v>
      </c>
      <c r="F2" s="33">
        <v>0.39299396919585167</v>
      </c>
      <c r="H2" s="33">
        <v>0.3212450991600399</v>
      </c>
      <c r="J2" s="33">
        <v>0.25220707054636787</v>
      </c>
      <c r="L2" s="33">
        <v>0.2159961089597302</v>
      </c>
      <c r="N2" s="33">
        <v>0.23362304456175834</v>
      </c>
      <c r="O2" s="33">
        <v>0.18887416629154194</v>
      </c>
      <c r="P2" s="33">
        <v>0.16123879010596132</v>
      </c>
      <c r="Q2" s="33">
        <v>0.14656288975088796</v>
      </c>
      <c r="R2" s="33">
        <v>0.1002414404286735</v>
      </c>
      <c r="S2" s="33">
        <v>8.7397665902655713E-2</v>
      </c>
      <c r="X2" s="28">
        <f>ROUND(MAX(class!J2:J632),-4)</f>
        <v>160000</v>
      </c>
      <c r="Y2" s="33">
        <f>X2</f>
        <v>160000</v>
      </c>
    </row>
    <row r="3" spans="1:25" x14ac:dyDescent="0.25">
      <c r="A3" t="s">
        <v>55</v>
      </c>
      <c r="B3">
        <v>1</v>
      </c>
      <c r="D3">
        <v>0.45</v>
      </c>
      <c r="E3">
        <v>0.35</v>
      </c>
      <c r="G3">
        <v>0.3</v>
      </c>
      <c r="H3">
        <v>0.28000000000000003</v>
      </c>
      <c r="K3">
        <v>0.25</v>
      </c>
      <c r="N3">
        <v>0.2</v>
      </c>
    </row>
    <row r="4" spans="1:25" x14ac:dyDescent="0.25">
      <c r="A4" t="s">
        <v>56</v>
      </c>
      <c r="B4">
        <v>0.45</v>
      </c>
      <c r="D4">
        <v>0.35</v>
      </c>
      <c r="E4">
        <v>0.28000000000000003</v>
      </c>
      <c r="G4">
        <v>0.25</v>
      </c>
      <c r="H4">
        <v>0.15</v>
      </c>
      <c r="K4">
        <v>0.15</v>
      </c>
      <c r="N4">
        <v>0.1</v>
      </c>
      <c r="P4">
        <v>0.1</v>
      </c>
    </row>
    <row r="5" spans="1:25" x14ac:dyDescent="0.25">
      <c r="A5" t="s">
        <v>57</v>
      </c>
      <c r="D5">
        <v>0.43</v>
      </c>
      <c r="F5">
        <v>0.28000000000000003</v>
      </c>
      <c r="I5">
        <v>0.25</v>
      </c>
      <c r="M5">
        <v>0.3</v>
      </c>
      <c r="P5">
        <v>0.2</v>
      </c>
    </row>
    <row r="6" spans="1:25" x14ac:dyDescent="0.25">
      <c r="A6" t="s">
        <v>58</v>
      </c>
      <c r="B6">
        <v>1</v>
      </c>
      <c r="C6">
        <v>0.48</v>
      </c>
      <c r="D6">
        <v>0.4</v>
      </c>
      <c r="E6">
        <v>0.32</v>
      </c>
      <c r="F6">
        <v>0.3</v>
      </c>
      <c r="G6">
        <v>0.28999999999999998</v>
      </c>
      <c r="H6">
        <v>0.26</v>
      </c>
      <c r="I6">
        <v>0.24</v>
      </c>
      <c r="J6">
        <v>0.23</v>
      </c>
      <c r="K6">
        <v>0.22</v>
      </c>
      <c r="L6">
        <v>0.21</v>
      </c>
      <c r="M6">
        <v>0.2</v>
      </c>
      <c r="N6">
        <v>0.19</v>
      </c>
      <c r="O6">
        <v>0.18</v>
      </c>
      <c r="P6">
        <v>0.16500000000000001</v>
      </c>
      <c r="Q6">
        <v>0.14000000000000001</v>
      </c>
      <c r="R6">
        <v>0.12</v>
      </c>
      <c r="S6">
        <v>0.08</v>
      </c>
    </row>
    <row r="7" spans="1:25" x14ac:dyDescent="0.25">
      <c r="A7" t="s">
        <v>54</v>
      </c>
      <c r="C7" s="24">
        <f>sum_byvolume!E30</f>
        <v>0.5760798184581345</v>
      </c>
      <c r="F7" s="24">
        <f>sum_byvolume!F30</f>
        <v>0.35972740000484049</v>
      </c>
      <c r="H7" s="24">
        <f>sum_byvolume!G30</f>
        <v>0.25343203298061012</v>
      </c>
      <c r="J7" s="24">
        <f>sum_byvolume!H30</f>
        <v>0.24641244075062999</v>
      </c>
      <c r="L7" s="24">
        <f>sum_byvolume!I30</f>
        <v>0.20594341690136425</v>
      </c>
      <c r="N7" s="24">
        <f>sum_byvolume!J30</f>
        <v>0.13929903065300123</v>
      </c>
      <c r="O7" s="24">
        <f>sum_byvolume!K30</f>
        <v>0.130596879358234</v>
      </c>
      <c r="P7" s="24">
        <f>sum_byvolume!L30</f>
        <v>0.13864637605318156</v>
      </c>
      <c r="Q7" s="24">
        <f>sum_byvolume!M30</f>
        <v>0.10161807706405422</v>
      </c>
      <c r="R7" s="24">
        <f>sum_byvolume!N30</f>
        <v>0.1006185587006644</v>
      </c>
      <c r="S7" s="24">
        <f>sum_byvolume!O30</f>
        <v>0.11664211765062119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B2"/>
  <sheetViews>
    <sheetView workbookViewId="0">
      <selection activeCell="F9" sqref="F9"/>
    </sheetView>
  </sheetViews>
  <sheetFormatPr defaultRowHeight="15" x14ac:dyDescent="0.25"/>
  <sheetData>
    <row r="1" spans="1:2" x14ac:dyDescent="0.25">
      <c r="A1">
        <v>0</v>
      </c>
      <c r="B1">
        <f>A1</f>
        <v>0</v>
      </c>
    </row>
    <row r="2" spans="1:2" x14ac:dyDescent="0.25">
      <c r="A2">
        <f>MAX(class[count], class[flow])</f>
        <v>165472.37890700001</v>
      </c>
      <c r="B2">
        <f>A2</f>
        <v>165472.37890700001</v>
      </c>
    </row>
  </sheetData>
  <pageMargins left="0.7" right="0.7" top="0.75" bottom="0.75" header="0.3" footer="0.3"/>
  <pageSetup scale="86" fitToWidth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182"/>
  <sheetViews>
    <sheetView workbookViewId="0">
      <selection activeCell="E15" sqref="E15"/>
    </sheetView>
  </sheetViews>
  <sheetFormatPr defaultRowHeight="15" x14ac:dyDescent="0.25"/>
  <cols>
    <col min="2" max="2" width="9.140625" style="41"/>
    <col min="3" max="3" width="9.140625" style="47"/>
    <col min="4" max="4" width="20.42578125" style="41" bestFit="1" customWidth="1"/>
    <col min="5" max="5" width="20" style="41" bestFit="1" customWidth="1"/>
    <col min="9" max="9" width="0" hidden="1" customWidth="1"/>
    <col min="10" max="11" width="0" style="56" hidden="1" customWidth="1"/>
    <col min="12" max="14" width="0" hidden="1" customWidth="1"/>
    <col min="15" max="16" width="0" style="41" hidden="1" customWidth="1"/>
    <col min="17" max="17" width="0" hidden="1" customWidth="1"/>
  </cols>
  <sheetData>
    <row r="1" spans="1:16" x14ac:dyDescent="0.25">
      <c r="A1" t="s">
        <v>106</v>
      </c>
      <c r="B1" s="48" t="s">
        <v>102</v>
      </c>
      <c r="C1" s="49" t="s">
        <v>103</v>
      </c>
      <c r="D1" s="50" t="s">
        <v>104</v>
      </c>
      <c r="E1" s="50" t="s">
        <v>105</v>
      </c>
      <c r="J1" s="56" t="s">
        <v>9</v>
      </c>
      <c r="K1" s="57" t="s">
        <v>109</v>
      </c>
      <c r="L1" s="55" t="s">
        <v>110</v>
      </c>
      <c r="M1" s="55" t="s">
        <v>111</v>
      </c>
      <c r="N1" s="57" t="s">
        <v>112</v>
      </c>
      <c r="O1" s="58" t="s">
        <v>113</v>
      </c>
      <c r="P1" s="58" t="s">
        <v>114</v>
      </c>
    </row>
    <row r="2" spans="1:16" x14ac:dyDescent="0.25">
      <c r="A2" s="41">
        <f>ROUND(B2,-3)</f>
        <v>0</v>
      </c>
      <c r="B2" s="51">
        <v>1</v>
      </c>
      <c r="C2" s="52">
        <v>0.68300000000000005</v>
      </c>
      <c r="D2" s="51">
        <f>D3</f>
        <v>2037.4999999999998</v>
      </c>
      <c r="E2" s="51">
        <f t="shared" ref="E2:E65" si="0">B2*(1-C2)</f>
        <v>0.31699999999999995</v>
      </c>
      <c r="J2" s="56">
        <v>0</v>
      </c>
      <c r="K2" s="56">
        <f>VLOOKUP(J2,$A$2:$E$86,3,FALSE)</f>
        <v>0.68300000000000005</v>
      </c>
      <c r="L2">
        <f t="shared" ref="L2:M65" si="1">IFERROR(K2,K1+(K3-K1)/($J3-$J1)*($J2-$J1))</f>
        <v>0.68300000000000005</v>
      </c>
      <c r="M2">
        <f t="shared" si="1"/>
        <v>0.68300000000000005</v>
      </c>
      <c r="N2">
        <f t="shared" ref="M2:N65" si="2">IFERROR(M2,M1+(M4-M1)/($J4-$J1)*($J2-$J1))</f>
        <v>0.68300000000000005</v>
      </c>
      <c r="O2" s="41">
        <f>J2*(1+N2)</f>
        <v>0</v>
      </c>
      <c r="P2" s="41">
        <f>J2*(1-N2)</f>
        <v>0</v>
      </c>
    </row>
    <row r="3" spans="1:16" x14ac:dyDescent="0.25">
      <c r="A3" s="41">
        <f t="shared" ref="A3:A66" si="3">ROUND(B3,-3)</f>
        <v>1000</v>
      </c>
      <c r="B3" s="51">
        <v>1250</v>
      </c>
      <c r="C3" s="52">
        <v>0.63</v>
      </c>
      <c r="D3" s="51">
        <f>B3*(1+C3)</f>
        <v>2037.4999999999998</v>
      </c>
      <c r="E3" s="51">
        <f t="shared" si="0"/>
        <v>462.5</v>
      </c>
      <c r="J3" s="56">
        <f>J2+1000</f>
        <v>1000</v>
      </c>
      <c r="K3" s="56">
        <f t="shared" ref="K3:K66" si="4">VLOOKUP(J3,$A$2:$E$86,3,FALSE)</f>
        <v>0.63</v>
      </c>
      <c r="L3">
        <f t="shared" si="1"/>
        <v>0.63</v>
      </c>
      <c r="M3">
        <f t="shared" si="2"/>
        <v>0.63</v>
      </c>
      <c r="N3">
        <f t="shared" si="2"/>
        <v>0.63</v>
      </c>
      <c r="O3" s="41">
        <f t="shared" ref="O3:O66" si="5">J3*(1+N3)</f>
        <v>1630</v>
      </c>
      <c r="P3" s="41">
        <f t="shared" ref="P3:P66" si="6">J3*(1-N3)</f>
        <v>370</v>
      </c>
    </row>
    <row r="4" spans="1:16" x14ac:dyDescent="0.25">
      <c r="A4" s="41">
        <f t="shared" si="3"/>
        <v>3000</v>
      </c>
      <c r="B4" s="48">
        <v>2500</v>
      </c>
      <c r="C4" s="52">
        <v>0.57499999999999996</v>
      </c>
      <c r="D4" s="51">
        <f t="shared" ref="D4:D66" si="7">B4*(1+C4)</f>
        <v>3937.5</v>
      </c>
      <c r="E4" s="51">
        <f t="shared" si="0"/>
        <v>1062.5</v>
      </c>
      <c r="J4" s="56">
        <f t="shared" ref="J4:J67" si="8">J3+1000</f>
        <v>2000</v>
      </c>
      <c r="K4" s="56" t="e">
        <f t="shared" si="4"/>
        <v>#N/A</v>
      </c>
      <c r="L4">
        <f t="shared" si="1"/>
        <v>0.60250000000000004</v>
      </c>
      <c r="M4">
        <f t="shared" si="2"/>
        <v>0.60250000000000004</v>
      </c>
      <c r="N4">
        <f t="shared" si="2"/>
        <v>0.60250000000000004</v>
      </c>
      <c r="O4" s="41">
        <f t="shared" si="5"/>
        <v>3205</v>
      </c>
      <c r="P4" s="41">
        <f t="shared" si="6"/>
        <v>794.99999999999989</v>
      </c>
    </row>
    <row r="5" spans="1:16" x14ac:dyDescent="0.25">
      <c r="A5" s="41">
        <f t="shared" si="3"/>
        <v>4000</v>
      </c>
      <c r="B5" s="48">
        <v>3750</v>
      </c>
      <c r="C5" s="52">
        <v>0.52</v>
      </c>
      <c r="D5" s="51">
        <f t="shared" si="7"/>
        <v>5700</v>
      </c>
      <c r="E5" s="51">
        <f t="shared" si="0"/>
        <v>1800</v>
      </c>
      <c r="J5" s="56">
        <f t="shared" si="8"/>
        <v>3000</v>
      </c>
      <c r="K5" s="56">
        <f t="shared" si="4"/>
        <v>0.57499999999999996</v>
      </c>
      <c r="L5">
        <f t="shared" si="1"/>
        <v>0.57499999999999996</v>
      </c>
      <c r="M5">
        <f t="shared" si="2"/>
        <v>0.57499999999999996</v>
      </c>
      <c r="N5">
        <f t="shared" si="2"/>
        <v>0.57499999999999996</v>
      </c>
      <c r="O5" s="41">
        <f t="shared" si="5"/>
        <v>4725</v>
      </c>
      <c r="P5" s="41">
        <f t="shared" si="6"/>
        <v>1275.0000000000002</v>
      </c>
    </row>
    <row r="6" spans="1:16" x14ac:dyDescent="0.25">
      <c r="A6" s="41">
        <f t="shared" si="3"/>
        <v>5000</v>
      </c>
      <c r="B6" s="48">
        <v>5000</v>
      </c>
      <c r="C6" s="52">
        <v>0.47499999999999998</v>
      </c>
      <c r="D6" s="51">
        <f t="shared" si="7"/>
        <v>7375</v>
      </c>
      <c r="E6" s="51">
        <f t="shared" si="0"/>
        <v>2625</v>
      </c>
      <c r="J6" s="56">
        <f t="shared" si="8"/>
        <v>4000</v>
      </c>
      <c r="K6" s="56">
        <f t="shared" si="4"/>
        <v>0.52</v>
      </c>
      <c r="L6">
        <f t="shared" si="1"/>
        <v>0.52</v>
      </c>
      <c r="M6">
        <f t="shared" si="2"/>
        <v>0.52</v>
      </c>
      <c r="N6">
        <f t="shared" si="2"/>
        <v>0.52</v>
      </c>
      <c r="O6" s="41">
        <f t="shared" si="5"/>
        <v>6080</v>
      </c>
      <c r="P6" s="41">
        <f t="shared" si="6"/>
        <v>1920</v>
      </c>
    </row>
    <row r="7" spans="1:16" x14ac:dyDescent="0.25">
      <c r="A7" s="41">
        <f t="shared" si="3"/>
        <v>6000</v>
      </c>
      <c r="B7" s="48">
        <v>6250</v>
      </c>
      <c r="C7" s="52">
        <v>0.44</v>
      </c>
      <c r="D7" s="51">
        <f t="shared" si="7"/>
        <v>9000</v>
      </c>
      <c r="E7" s="51">
        <f t="shared" si="0"/>
        <v>3500.0000000000005</v>
      </c>
      <c r="J7" s="56">
        <f t="shared" si="8"/>
        <v>5000</v>
      </c>
      <c r="K7" s="56">
        <f t="shared" si="4"/>
        <v>0.47499999999999998</v>
      </c>
      <c r="L7">
        <f t="shared" si="1"/>
        <v>0.47499999999999998</v>
      </c>
      <c r="M7">
        <f t="shared" si="2"/>
        <v>0.47499999999999998</v>
      </c>
      <c r="N7">
        <f t="shared" si="2"/>
        <v>0.47499999999999998</v>
      </c>
      <c r="O7" s="41">
        <f t="shared" si="5"/>
        <v>7375</v>
      </c>
      <c r="P7" s="41">
        <f t="shared" si="6"/>
        <v>2625</v>
      </c>
    </row>
    <row r="8" spans="1:16" x14ac:dyDescent="0.25">
      <c r="A8" s="41">
        <f t="shared" si="3"/>
        <v>8000</v>
      </c>
      <c r="B8" s="48">
        <v>7500</v>
      </c>
      <c r="C8" s="52">
        <v>0.41</v>
      </c>
      <c r="D8" s="51">
        <f t="shared" si="7"/>
        <v>10575</v>
      </c>
      <c r="E8" s="51">
        <f t="shared" si="0"/>
        <v>4425.0000000000009</v>
      </c>
      <c r="J8" s="56">
        <f t="shared" si="8"/>
        <v>6000</v>
      </c>
      <c r="K8" s="56">
        <f t="shared" si="4"/>
        <v>0.44</v>
      </c>
      <c r="L8">
        <f t="shared" si="1"/>
        <v>0.44</v>
      </c>
      <c r="M8">
        <f t="shared" si="2"/>
        <v>0.44</v>
      </c>
      <c r="N8">
        <f t="shared" si="2"/>
        <v>0.44</v>
      </c>
      <c r="O8" s="41">
        <f t="shared" si="5"/>
        <v>8640</v>
      </c>
      <c r="P8" s="41">
        <f t="shared" si="6"/>
        <v>3360.0000000000005</v>
      </c>
    </row>
    <row r="9" spans="1:16" x14ac:dyDescent="0.25">
      <c r="A9" s="41">
        <f t="shared" si="3"/>
        <v>9000</v>
      </c>
      <c r="B9" s="48">
        <v>8750</v>
      </c>
      <c r="C9" s="52">
        <v>0.38</v>
      </c>
      <c r="D9" s="51">
        <f t="shared" si="7"/>
        <v>12074.999999999998</v>
      </c>
      <c r="E9" s="51">
        <f t="shared" si="0"/>
        <v>5425</v>
      </c>
      <c r="J9" s="56">
        <f t="shared" si="8"/>
        <v>7000</v>
      </c>
      <c r="K9" s="56" t="e">
        <f t="shared" si="4"/>
        <v>#N/A</v>
      </c>
      <c r="L9">
        <f t="shared" si="1"/>
        <v>0.42499999999999999</v>
      </c>
      <c r="M9">
        <f t="shared" si="2"/>
        <v>0.42499999999999999</v>
      </c>
      <c r="N9">
        <f t="shared" si="2"/>
        <v>0.42499999999999999</v>
      </c>
      <c r="O9" s="41">
        <f t="shared" si="5"/>
        <v>9975</v>
      </c>
      <c r="P9" s="41">
        <f t="shared" si="6"/>
        <v>4024.9999999999995</v>
      </c>
    </row>
    <row r="10" spans="1:16" x14ac:dyDescent="0.25">
      <c r="A10" s="41">
        <f t="shared" si="3"/>
        <v>10000</v>
      </c>
      <c r="B10" s="48">
        <v>10000</v>
      </c>
      <c r="C10" s="52">
        <v>0.35899999999999999</v>
      </c>
      <c r="D10" s="51">
        <f t="shared" si="7"/>
        <v>13590</v>
      </c>
      <c r="E10" s="51">
        <f t="shared" si="0"/>
        <v>6410</v>
      </c>
      <c r="J10" s="56">
        <f t="shared" si="8"/>
        <v>8000</v>
      </c>
      <c r="K10" s="56">
        <f t="shared" si="4"/>
        <v>0.41</v>
      </c>
      <c r="L10">
        <f t="shared" si="1"/>
        <v>0.41</v>
      </c>
      <c r="M10">
        <f t="shared" si="2"/>
        <v>0.41</v>
      </c>
      <c r="N10">
        <f t="shared" si="2"/>
        <v>0.41</v>
      </c>
      <c r="O10" s="41">
        <f t="shared" si="5"/>
        <v>11280</v>
      </c>
      <c r="P10" s="41">
        <f t="shared" si="6"/>
        <v>4720.0000000000009</v>
      </c>
    </row>
    <row r="11" spans="1:16" x14ac:dyDescent="0.25">
      <c r="A11" s="41">
        <f t="shared" si="3"/>
        <v>11000</v>
      </c>
      <c r="B11" s="48">
        <v>11250</v>
      </c>
      <c r="C11" s="52">
        <v>0.34</v>
      </c>
      <c r="D11" s="51">
        <f t="shared" si="7"/>
        <v>15075</v>
      </c>
      <c r="E11" s="51">
        <f t="shared" si="0"/>
        <v>7424.9999999999991</v>
      </c>
      <c r="J11" s="56">
        <f t="shared" si="8"/>
        <v>9000</v>
      </c>
      <c r="K11" s="56">
        <f t="shared" si="4"/>
        <v>0.38</v>
      </c>
      <c r="L11">
        <f t="shared" si="1"/>
        <v>0.38</v>
      </c>
      <c r="M11">
        <f t="shared" si="2"/>
        <v>0.38</v>
      </c>
      <c r="N11">
        <f t="shared" si="2"/>
        <v>0.38</v>
      </c>
      <c r="O11" s="41">
        <f t="shared" si="5"/>
        <v>12419.999999999998</v>
      </c>
      <c r="P11" s="41">
        <f t="shared" si="6"/>
        <v>5580</v>
      </c>
    </row>
    <row r="12" spans="1:16" x14ac:dyDescent="0.25">
      <c r="A12" s="41">
        <f t="shared" si="3"/>
        <v>13000</v>
      </c>
      <c r="B12" s="48">
        <v>12500</v>
      </c>
      <c r="C12" s="52">
        <v>0.32500000000000001</v>
      </c>
      <c r="D12" s="51">
        <f t="shared" si="7"/>
        <v>16562.5</v>
      </c>
      <c r="E12" s="51">
        <f t="shared" si="0"/>
        <v>8437.5</v>
      </c>
      <c r="J12" s="56">
        <f t="shared" si="8"/>
        <v>10000</v>
      </c>
      <c r="K12" s="56">
        <f t="shared" si="4"/>
        <v>0.35899999999999999</v>
      </c>
      <c r="L12">
        <f t="shared" si="1"/>
        <v>0.35899999999999999</v>
      </c>
      <c r="M12">
        <f t="shared" si="2"/>
        <v>0.35899999999999999</v>
      </c>
      <c r="N12">
        <f t="shared" si="2"/>
        <v>0.35899999999999999</v>
      </c>
      <c r="O12" s="41">
        <f t="shared" si="5"/>
        <v>13590</v>
      </c>
      <c r="P12" s="41">
        <f t="shared" si="6"/>
        <v>6410</v>
      </c>
    </row>
    <row r="13" spans="1:16" x14ac:dyDescent="0.25">
      <c r="A13" s="41">
        <f t="shared" si="3"/>
        <v>14000</v>
      </c>
      <c r="B13" s="48">
        <v>13750</v>
      </c>
      <c r="C13" s="52">
        <v>0.313</v>
      </c>
      <c r="D13" s="51">
        <f t="shared" si="7"/>
        <v>18053.75</v>
      </c>
      <c r="E13" s="51">
        <f t="shared" si="0"/>
        <v>9446.25</v>
      </c>
      <c r="J13" s="56">
        <f t="shared" si="8"/>
        <v>11000</v>
      </c>
      <c r="K13" s="56">
        <f t="shared" si="4"/>
        <v>0.34</v>
      </c>
      <c r="L13">
        <f t="shared" si="1"/>
        <v>0.34</v>
      </c>
      <c r="M13">
        <f t="shared" si="2"/>
        <v>0.34</v>
      </c>
      <c r="N13">
        <f t="shared" si="2"/>
        <v>0.34</v>
      </c>
      <c r="O13" s="41">
        <f t="shared" si="5"/>
        <v>14740</v>
      </c>
      <c r="P13" s="41">
        <f t="shared" si="6"/>
        <v>7259.9999999999991</v>
      </c>
    </row>
    <row r="14" spans="1:16" x14ac:dyDescent="0.25">
      <c r="A14" s="41">
        <f t="shared" si="3"/>
        <v>15000</v>
      </c>
      <c r="B14" s="48">
        <v>15000</v>
      </c>
      <c r="C14" s="52">
        <v>0.30299999999999999</v>
      </c>
      <c r="D14" s="51">
        <f t="shared" si="7"/>
        <v>19545</v>
      </c>
      <c r="E14" s="51">
        <f t="shared" si="0"/>
        <v>10455.000000000002</v>
      </c>
      <c r="J14" s="56">
        <f t="shared" si="8"/>
        <v>12000</v>
      </c>
      <c r="K14" s="56" t="e">
        <f t="shared" si="4"/>
        <v>#N/A</v>
      </c>
      <c r="L14">
        <f t="shared" si="1"/>
        <v>0.33250000000000002</v>
      </c>
      <c r="M14">
        <f t="shared" si="2"/>
        <v>0.33250000000000002</v>
      </c>
      <c r="N14">
        <f t="shared" si="2"/>
        <v>0.33250000000000002</v>
      </c>
      <c r="O14" s="41">
        <f t="shared" si="5"/>
        <v>15990</v>
      </c>
      <c r="P14" s="41">
        <f t="shared" si="6"/>
        <v>8010</v>
      </c>
    </row>
    <row r="15" spans="1:16" x14ac:dyDescent="0.25">
      <c r="A15" s="41">
        <f t="shared" si="3"/>
        <v>16000</v>
      </c>
      <c r="B15" s="48">
        <v>16250</v>
      </c>
      <c r="C15" s="52">
        <v>0.29399999999999998</v>
      </c>
      <c r="D15" s="51">
        <f t="shared" si="7"/>
        <v>21027.5</v>
      </c>
      <c r="E15" s="51">
        <f t="shared" si="0"/>
        <v>11472.5</v>
      </c>
      <c r="J15" s="56">
        <f t="shared" si="8"/>
        <v>13000</v>
      </c>
      <c r="K15" s="56">
        <f t="shared" si="4"/>
        <v>0.32500000000000001</v>
      </c>
      <c r="L15">
        <f t="shared" si="1"/>
        <v>0.32500000000000001</v>
      </c>
      <c r="M15">
        <f t="shared" si="2"/>
        <v>0.32500000000000001</v>
      </c>
      <c r="N15">
        <f t="shared" si="2"/>
        <v>0.32500000000000001</v>
      </c>
      <c r="O15" s="41">
        <f t="shared" si="5"/>
        <v>17225</v>
      </c>
      <c r="P15" s="41">
        <f t="shared" si="6"/>
        <v>8775</v>
      </c>
    </row>
    <row r="16" spans="1:16" x14ac:dyDescent="0.25">
      <c r="A16" s="41">
        <f t="shared" si="3"/>
        <v>18000</v>
      </c>
      <c r="B16" s="48">
        <v>17500</v>
      </c>
      <c r="C16" s="52">
        <v>0.28599999999999998</v>
      </c>
      <c r="D16" s="51">
        <f t="shared" si="7"/>
        <v>22505</v>
      </c>
      <c r="E16" s="51">
        <f t="shared" si="0"/>
        <v>12495</v>
      </c>
      <c r="J16" s="56">
        <f t="shared" si="8"/>
        <v>14000</v>
      </c>
      <c r="K16" s="56">
        <f t="shared" si="4"/>
        <v>0.313</v>
      </c>
      <c r="L16">
        <f t="shared" si="1"/>
        <v>0.313</v>
      </c>
      <c r="M16">
        <f t="shared" si="2"/>
        <v>0.313</v>
      </c>
      <c r="N16">
        <f t="shared" si="2"/>
        <v>0.313</v>
      </c>
      <c r="O16" s="41">
        <f t="shared" si="5"/>
        <v>18382</v>
      </c>
      <c r="P16" s="41">
        <f t="shared" si="6"/>
        <v>9618</v>
      </c>
    </row>
    <row r="17" spans="1:16" x14ac:dyDescent="0.25">
      <c r="A17" s="41">
        <f t="shared" si="3"/>
        <v>19000</v>
      </c>
      <c r="B17" s="48">
        <v>18750</v>
      </c>
      <c r="C17" s="52">
        <v>0.28000000000000003</v>
      </c>
      <c r="D17" s="51">
        <f t="shared" si="7"/>
        <v>24000</v>
      </c>
      <c r="E17" s="51">
        <f t="shared" si="0"/>
        <v>13500</v>
      </c>
      <c r="J17" s="56">
        <f t="shared" si="8"/>
        <v>15000</v>
      </c>
      <c r="K17" s="56">
        <f t="shared" si="4"/>
        <v>0.30299999999999999</v>
      </c>
      <c r="L17">
        <f t="shared" si="1"/>
        <v>0.30299999999999999</v>
      </c>
      <c r="M17">
        <f t="shared" si="2"/>
        <v>0.30299999999999999</v>
      </c>
      <c r="N17">
        <f t="shared" si="2"/>
        <v>0.30299999999999999</v>
      </c>
      <c r="O17" s="41">
        <f t="shared" si="5"/>
        <v>19545</v>
      </c>
      <c r="P17" s="41">
        <f t="shared" si="6"/>
        <v>10455.000000000002</v>
      </c>
    </row>
    <row r="18" spans="1:16" x14ac:dyDescent="0.25">
      <c r="A18" s="41">
        <f t="shared" si="3"/>
        <v>20000</v>
      </c>
      <c r="B18" s="48">
        <v>20000</v>
      </c>
      <c r="C18" s="52">
        <v>0.27500000000000002</v>
      </c>
      <c r="D18" s="51">
        <f t="shared" si="7"/>
        <v>25500</v>
      </c>
      <c r="E18" s="51">
        <f t="shared" si="0"/>
        <v>14500</v>
      </c>
      <c r="J18" s="56">
        <f t="shared" si="8"/>
        <v>16000</v>
      </c>
      <c r="K18" s="56">
        <f t="shared" si="4"/>
        <v>0.29399999999999998</v>
      </c>
      <c r="L18">
        <f t="shared" si="1"/>
        <v>0.29399999999999998</v>
      </c>
      <c r="M18">
        <f t="shared" si="2"/>
        <v>0.29399999999999998</v>
      </c>
      <c r="N18">
        <f t="shared" si="2"/>
        <v>0.29399999999999998</v>
      </c>
      <c r="O18" s="41">
        <f t="shared" si="5"/>
        <v>20704</v>
      </c>
      <c r="P18" s="41">
        <f t="shared" si="6"/>
        <v>11296</v>
      </c>
    </row>
    <row r="19" spans="1:16" x14ac:dyDescent="0.25">
      <c r="A19" s="41">
        <f t="shared" si="3"/>
        <v>21000</v>
      </c>
      <c r="B19" s="51">
        <v>21250</v>
      </c>
      <c r="C19" s="52">
        <v>0.27</v>
      </c>
      <c r="D19" s="51">
        <f t="shared" si="7"/>
        <v>26987.5</v>
      </c>
      <c r="E19" s="51">
        <f t="shared" si="0"/>
        <v>15512.5</v>
      </c>
      <c r="J19" s="56">
        <f t="shared" si="8"/>
        <v>17000</v>
      </c>
      <c r="K19" s="56" t="e">
        <f t="shared" si="4"/>
        <v>#N/A</v>
      </c>
      <c r="L19">
        <f t="shared" si="1"/>
        <v>0.28999999999999998</v>
      </c>
      <c r="M19">
        <f t="shared" si="2"/>
        <v>0.28999999999999998</v>
      </c>
      <c r="N19">
        <f t="shared" si="2"/>
        <v>0.28999999999999998</v>
      </c>
      <c r="O19" s="41">
        <f t="shared" si="5"/>
        <v>21930</v>
      </c>
      <c r="P19" s="41">
        <f t="shared" si="6"/>
        <v>12070</v>
      </c>
    </row>
    <row r="20" spans="1:16" x14ac:dyDescent="0.25">
      <c r="A20" s="41">
        <f t="shared" si="3"/>
        <v>23000</v>
      </c>
      <c r="B20" s="51">
        <v>22500</v>
      </c>
      <c r="C20" s="52">
        <v>0.26500000000000001</v>
      </c>
      <c r="D20" s="51">
        <f t="shared" si="7"/>
        <v>28462.500000000004</v>
      </c>
      <c r="E20" s="51">
        <f t="shared" si="0"/>
        <v>16537.5</v>
      </c>
      <c r="J20" s="56">
        <f t="shared" si="8"/>
        <v>18000</v>
      </c>
      <c r="K20" s="56">
        <f t="shared" si="4"/>
        <v>0.28599999999999998</v>
      </c>
      <c r="L20">
        <f t="shared" si="1"/>
        <v>0.28599999999999998</v>
      </c>
      <c r="M20">
        <f t="shared" si="2"/>
        <v>0.28599999999999998</v>
      </c>
      <c r="N20">
        <f t="shared" si="2"/>
        <v>0.28599999999999998</v>
      </c>
      <c r="O20" s="41">
        <f t="shared" si="5"/>
        <v>23148</v>
      </c>
      <c r="P20" s="41">
        <f t="shared" si="6"/>
        <v>12852</v>
      </c>
    </row>
    <row r="21" spans="1:16" x14ac:dyDescent="0.25">
      <c r="A21" s="41">
        <f t="shared" si="3"/>
        <v>24000</v>
      </c>
      <c r="B21" s="51">
        <v>23750</v>
      </c>
      <c r="C21" s="52">
        <v>0.26</v>
      </c>
      <c r="D21" s="51">
        <f t="shared" si="7"/>
        <v>29925</v>
      </c>
      <c r="E21" s="51">
        <f t="shared" si="0"/>
        <v>17575</v>
      </c>
      <c r="J21" s="56">
        <f t="shared" si="8"/>
        <v>19000</v>
      </c>
      <c r="K21" s="56">
        <f t="shared" si="4"/>
        <v>0.28000000000000003</v>
      </c>
      <c r="L21">
        <f t="shared" si="1"/>
        <v>0.28000000000000003</v>
      </c>
      <c r="M21">
        <f t="shared" si="2"/>
        <v>0.28000000000000003</v>
      </c>
      <c r="N21">
        <f t="shared" si="2"/>
        <v>0.28000000000000003</v>
      </c>
      <c r="O21" s="41">
        <f t="shared" si="5"/>
        <v>24320</v>
      </c>
      <c r="P21" s="41">
        <f t="shared" si="6"/>
        <v>13680</v>
      </c>
    </row>
    <row r="22" spans="1:16" x14ac:dyDescent="0.25">
      <c r="A22" s="41">
        <f t="shared" si="3"/>
        <v>25000</v>
      </c>
      <c r="B22" s="51">
        <v>25000</v>
      </c>
      <c r="C22" s="52">
        <v>0.255</v>
      </c>
      <c r="D22" s="51">
        <f t="shared" si="7"/>
        <v>31374.999999999996</v>
      </c>
      <c r="E22" s="51">
        <f t="shared" si="0"/>
        <v>18625</v>
      </c>
      <c r="J22" s="56">
        <f t="shared" si="8"/>
        <v>20000</v>
      </c>
      <c r="K22" s="56">
        <f t="shared" si="4"/>
        <v>0.27500000000000002</v>
      </c>
      <c r="L22">
        <f t="shared" si="1"/>
        <v>0.27500000000000002</v>
      </c>
      <c r="M22">
        <f t="shared" si="2"/>
        <v>0.27500000000000002</v>
      </c>
      <c r="N22">
        <f t="shared" si="2"/>
        <v>0.27500000000000002</v>
      </c>
      <c r="O22" s="41">
        <f t="shared" si="5"/>
        <v>25500</v>
      </c>
      <c r="P22" s="41">
        <f t="shared" si="6"/>
        <v>14500</v>
      </c>
    </row>
    <row r="23" spans="1:16" x14ac:dyDescent="0.25">
      <c r="A23" s="41">
        <f t="shared" si="3"/>
        <v>26000</v>
      </c>
      <c r="B23" s="51">
        <v>26250</v>
      </c>
      <c r="C23" s="52">
        <v>0.252</v>
      </c>
      <c r="D23" s="51">
        <f t="shared" si="7"/>
        <v>32865</v>
      </c>
      <c r="E23" s="51">
        <f t="shared" si="0"/>
        <v>19635</v>
      </c>
      <c r="J23" s="56">
        <f t="shared" si="8"/>
        <v>21000</v>
      </c>
      <c r="K23" s="56">
        <f t="shared" si="4"/>
        <v>0.27</v>
      </c>
      <c r="L23">
        <f t="shared" si="1"/>
        <v>0.27</v>
      </c>
      <c r="M23">
        <f t="shared" si="2"/>
        <v>0.27</v>
      </c>
      <c r="N23">
        <f t="shared" si="2"/>
        <v>0.27</v>
      </c>
      <c r="O23" s="41">
        <f t="shared" si="5"/>
        <v>26670</v>
      </c>
      <c r="P23" s="41">
        <f t="shared" si="6"/>
        <v>15330</v>
      </c>
    </row>
    <row r="24" spans="1:16" x14ac:dyDescent="0.25">
      <c r="A24" s="41">
        <f t="shared" si="3"/>
        <v>28000</v>
      </c>
      <c r="B24" s="51">
        <v>27500</v>
      </c>
      <c r="C24" s="52">
        <v>0.248</v>
      </c>
      <c r="D24" s="51">
        <f t="shared" si="7"/>
        <v>34320</v>
      </c>
      <c r="E24" s="51">
        <f t="shared" si="0"/>
        <v>20680</v>
      </c>
      <c r="J24" s="56">
        <f t="shared" si="8"/>
        <v>22000</v>
      </c>
      <c r="K24" s="56" t="e">
        <f t="shared" si="4"/>
        <v>#N/A</v>
      </c>
      <c r="L24">
        <f t="shared" si="1"/>
        <v>0.26750000000000002</v>
      </c>
      <c r="M24">
        <f t="shared" si="2"/>
        <v>0.26750000000000002</v>
      </c>
      <c r="N24">
        <f t="shared" si="2"/>
        <v>0.26750000000000002</v>
      </c>
      <c r="O24" s="41">
        <f t="shared" si="5"/>
        <v>27885</v>
      </c>
      <c r="P24" s="41">
        <f t="shared" si="6"/>
        <v>16114.999999999998</v>
      </c>
    </row>
    <row r="25" spans="1:16" x14ac:dyDescent="0.25">
      <c r="A25" s="41">
        <f t="shared" si="3"/>
        <v>29000</v>
      </c>
      <c r="B25" s="51">
        <v>28750</v>
      </c>
      <c r="C25" s="52">
        <v>0.24399999999999999</v>
      </c>
      <c r="D25" s="51">
        <f t="shared" si="7"/>
        <v>35765</v>
      </c>
      <c r="E25" s="51">
        <f t="shared" si="0"/>
        <v>21735</v>
      </c>
      <c r="J25" s="56">
        <f t="shared" si="8"/>
        <v>23000</v>
      </c>
      <c r="K25" s="56">
        <f t="shared" si="4"/>
        <v>0.26500000000000001</v>
      </c>
      <c r="L25">
        <f t="shared" si="1"/>
        <v>0.26500000000000001</v>
      </c>
      <c r="M25">
        <f t="shared" si="2"/>
        <v>0.26500000000000001</v>
      </c>
      <c r="N25">
        <f t="shared" si="2"/>
        <v>0.26500000000000001</v>
      </c>
      <c r="O25" s="41">
        <f t="shared" si="5"/>
        <v>29095.000000000004</v>
      </c>
      <c r="P25" s="41">
        <f t="shared" si="6"/>
        <v>16905</v>
      </c>
    </row>
    <row r="26" spans="1:16" x14ac:dyDescent="0.25">
      <c r="A26" s="41">
        <f t="shared" si="3"/>
        <v>30000</v>
      </c>
      <c r="B26" s="51">
        <v>30000</v>
      </c>
      <c r="C26" s="52">
        <v>0.24099999999999999</v>
      </c>
      <c r="D26" s="51">
        <f t="shared" si="7"/>
        <v>37230</v>
      </c>
      <c r="E26" s="51">
        <f t="shared" si="0"/>
        <v>22770</v>
      </c>
      <c r="J26" s="56">
        <f t="shared" si="8"/>
        <v>24000</v>
      </c>
      <c r="K26" s="56">
        <f t="shared" si="4"/>
        <v>0.26</v>
      </c>
      <c r="L26">
        <f t="shared" si="1"/>
        <v>0.26</v>
      </c>
      <c r="M26">
        <f t="shared" si="2"/>
        <v>0.26</v>
      </c>
      <c r="N26">
        <f t="shared" si="2"/>
        <v>0.26</v>
      </c>
      <c r="O26" s="41">
        <f t="shared" si="5"/>
        <v>30240</v>
      </c>
      <c r="P26" s="41">
        <f t="shared" si="6"/>
        <v>17760</v>
      </c>
    </row>
    <row r="27" spans="1:16" x14ac:dyDescent="0.25">
      <c r="A27" s="41">
        <f t="shared" si="3"/>
        <v>33000</v>
      </c>
      <c r="B27" s="51">
        <v>32500</v>
      </c>
      <c r="C27" s="52">
        <v>0.23499999999999999</v>
      </c>
      <c r="D27" s="51">
        <f t="shared" si="7"/>
        <v>40137.499999999993</v>
      </c>
      <c r="E27" s="51">
        <f t="shared" si="0"/>
        <v>24862.5</v>
      </c>
      <c r="J27" s="56">
        <f t="shared" si="8"/>
        <v>25000</v>
      </c>
      <c r="K27" s="56">
        <f t="shared" si="4"/>
        <v>0.255</v>
      </c>
      <c r="L27">
        <f t="shared" si="1"/>
        <v>0.255</v>
      </c>
      <c r="M27">
        <f t="shared" si="2"/>
        <v>0.255</v>
      </c>
      <c r="N27">
        <f t="shared" si="2"/>
        <v>0.255</v>
      </c>
      <c r="O27" s="41">
        <f t="shared" si="5"/>
        <v>31374.999999999996</v>
      </c>
      <c r="P27" s="41">
        <f t="shared" si="6"/>
        <v>18625</v>
      </c>
    </row>
    <row r="28" spans="1:16" x14ac:dyDescent="0.25">
      <c r="A28" s="41">
        <f t="shared" si="3"/>
        <v>35000</v>
      </c>
      <c r="B28" s="51">
        <v>35000</v>
      </c>
      <c r="C28" s="52">
        <v>0.22900000000000001</v>
      </c>
      <c r="D28" s="51">
        <f t="shared" si="7"/>
        <v>43015</v>
      </c>
      <c r="E28" s="51">
        <f t="shared" si="0"/>
        <v>26985</v>
      </c>
      <c r="J28" s="56">
        <f t="shared" si="8"/>
        <v>26000</v>
      </c>
      <c r="K28" s="56">
        <f t="shared" si="4"/>
        <v>0.252</v>
      </c>
      <c r="L28">
        <f t="shared" si="1"/>
        <v>0.252</v>
      </c>
      <c r="M28">
        <f t="shared" si="2"/>
        <v>0.252</v>
      </c>
      <c r="N28">
        <f t="shared" si="2"/>
        <v>0.252</v>
      </c>
      <c r="O28" s="41">
        <f t="shared" si="5"/>
        <v>32552</v>
      </c>
      <c r="P28" s="41">
        <f t="shared" si="6"/>
        <v>19448</v>
      </c>
    </row>
    <row r="29" spans="1:16" x14ac:dyDescent="0.25">
      <c r="A29" s="41">
        <f t="shared" si="3"/>
        <v>38000</v>
      </c>
      <c r="B29" s="51">
        <v>37500</v>
      </c>
      <c r="C29" s="52">
        <v>0.224</v>
      </c>
      <c r="D29" s="51">
        <f t="shared" si="7"/>
        <v>45900</v>
      </c>
      <c r="E29" s="51">
        <f t="shared" si="0"/>
        <v>29100</v>
      </c>
      <c r="J29" s="56">
        <f t="shared" si="8"/>
        <v>27000</v>
      </c>
      <c r="K29" s="56" t="e">
        <f t="shared" si="4"/>
        <v>#N/A</v>
      </c>
      <c r="L29">
        <f t="shared" si="1"/>
        <v>0.25</v>
      </c>
      <c r="M29">
        <f t="shared" si="2"/>
        <v>0.25</v>
      </c>
      <c r="N29">
        <f t="shared" si="2"/>
        <v>0.25</v>
      </c>
      <c r="O29" s="41">
        <f t="shared" si="5"/>
        <v>33750</v>
      </c>
      <c r="P29" s="41">
        <f t="shared" si="6"/>
        <v>20250</v>
      </c>
    </row>
    <row r="30" spans="1:16" x14ac:dyDescent="0.25">
      <c r="A30" s="41">
        <f t="shared" si="3"/>
        <v>40000</v>
      </c>
      <c r="B30" s="51">
        <v>40000</v>
      </c>
      <c r="C30" s="52">
        <v>0.219</v>
      </c>
      <c r="D30" s="51">
        <f t="shared" si="7"/>
        <v>48760</v>
      </c>
      <c r="E30" s="51">
        <f t="shared" si="0"/>
        <v>31240</v>
      </c>
      <c r="J30" s="56">
        <f t="shared" si="8"/>
        <v>28000</v>
      </c>
      <c r="K30" s="56">
        <f t="shared" si="4"/>
        <v>0.248</v>
      </c>
      <c r="L30">
        <f t="shared" si="1"/>
        <v>0.248</v>
      </c>
      <c r="M30">
        <f t="shared" si="2"/>
        <v>0.248</v>
      </c>
      <c r="N30">
        <f t="shared" si="2"/>
        <v>0.248</v>
      </c>
      <c r="O30" s="41">
        <f t="shared" si="5"/>
        <v>34944</v>
      </c>
      <c r="P30" s="41">
        <f t="shared" si="6"/>
        <v>21056</v>
      </c>
    </row>
    <row r="31" spans="1:16" x14ac:dyDescent="0.25">
      <c r="A31" s="41">
        <f t="shared" si="3"/>
        <v>43000</v>
      </c>
      <c r="B31" s="51">
        <v>42500</v>
      </c>
      <c r="C31" s="52">
        <v>0.214</v>
      </c>
      <c r="D31" s="51">
        <f t="shared" si="7"/>
        <v>51595</v>
      </c>
      <c r="E31" s="51">
        <f t="shared" si="0"/>
        <v>33405</v>
      </c>
      <c r="J31" s="56">
        <f t="shared" si="8"/>
        <v>29000</v>
      </c>
      <c r="K31" s="56">
        <f t="shared" si="4"/>
        <v>0.24399999999999999</v>
      </c>
      <c r="L31">
        <f t="shared" si="1"/>
        <v>0.24399999999999999</v>
      </c>
      <c r="M31">
        <f t="shared" si="2"/>
        <v>0.24399999999999999</v>
      </c>
      <c r="N31">
        <f t="shared" si="2"/>
        <v>0.24399999999999999</v>
      </c>
      <c r="O31" s="41">
        <f t="shared" si="5"/>
        <v>36076</v>
      </c>
      <c r="P31" s="41">
        <f t="shared" si="6"/>
        <v>21924</v>
      </c>
    </row>
    <row r="32" spans="1:16" x14ac:dyDescent="0.25">
      <c r="A32" s="41">
        <f t="shared" si="3"/>
        <v>45000</v>
      </c>
      <c r="B32" s="51">
        <v>45000</v>
      </c>
      <c r="C32" s="52">
        <v>0.20899999999999999</v>
      </c>
      <c r="D32" s="51">
        <f t="shared" si="7"/>
        <v>54405</v>
      </c>
      <c r="E32" s="51">
        <f t="shared" si="0"/>
        <v>35595</v>
      </c>
      <c r="J32" s="56">
        <f t="shared" si="8"/>
        <v>30000</v>
      </c>
      <c r="K32" s="56">
        <f t="shared" si="4"/>
        <v>0.24099999999999999</v>
      </c>
      <c r="L32">
        <f t="shared" si="1"/>
        <v>0.24099999999999999</v>
      </c>
      <c r="M32">
        <f t="shared" si="2"/>
        <v>0.24099999999999999</v>
      </c>
      <c r="N32">
        <f t="shared" si="2"/>
        <v>0.24099999999999999</v>
      </c>
      <c r="O32" s="41">
        <f t="shared" si="5"/>
        <v>37230</v>
      </c>
      <c r="P32" s="41">
        <f t="shared" si="6"/>
        <v>22770</v>
      </c>
    </row>
    <row r="33" spans="1:16" x14ac:dyDescent="0.25">
      <c r="A33" s="41">
        <f t="shared" si="3"/>
        <v>48000</v>
      </c>
      <c r="B33" s="51">
        <v>47500</v>
      </c>
      <c r="C33" s="52">
        <v>0.20399999999999999</v>
      </c>
      <c r="D33" s="51">
        <f t="shared" si="7"/>
        <v>57190</v>
      </c>
      <c r="E33" s="51">
        <f t="shared" si="0"/>
        <v>37810</v>
      </c>
      <c r="J33" s="56">
        <f t="shared" si="8"/>
        <v>31000</v>
      </c>
      <c r="K33" s="56" t="e">
        <f t="shared" si="4"/>
        <v>#N/A</v>
      </c>
      <c r="L33" t="e">
        <f t="shared" si="1"/>
        <v>#N/A</v>
      </c>
      <c r="M33">
        <f t="shared" si="2"/>
        <v>0.23899999999999999</v>
      </c>
      <c r="N33">
        <f t="shared" si="2"/>
        <v>0.23899999999999999</v>
      </c>
      <c r="O33" s="41">
        <f t="shared" si="5"/>
        <v>38408.999999999993</v>
      </c>
      <c r="P33" s="41">
        <f t="shared" si="6"/>
        <v>23591</v>
      </c>
    </row>
    <row r="34" spans="1:16" x14ac:dyDescent="0.25">
      <c r="A34" s="41">
        <f t="shared" si="3"/>
        <v>50000</v>
      </c>
      <c r="B34" s="51">
        <v>50000</v>
      </c>
      <c r="C34" s="52">
        <v>0.19900000000000001</v>
      </c>
      <c r="D34" s="51">
        <f t="shared" si="7"/>
        <v>59950</v>
      </c>
      <c r="E34" s="51">
        <f t="shared" si="0"/>
        <v>40050</v>
      </c>
      <c r="J34" s="56">
        <f t="shared" si="8"/>
        <v>32000</v>
      </c>
      <c r="K34" s="56" t="e">
        <f t="shared" si="4"/>
        <v>#N/A</v>
      </c>
      <c r="L34" t="e">
        <f t="shared" si="1"/>
        <v>#N/A</v>
      </c>
      <c r="M34" t="e">
        <f t="shared" si="2"/>
        <v>#N/A</v>
      </c>
      <c r="N34">
        <f t="shared" si="2"/>
        <v>0.23666666666666666</v>
      </c>
      <c r="O34" s="41">
        <f t="shared" si="5"/>
        <v>39573.333333333328</v>
      </c>
      <c r="P34" s="41">
        <f t="shared" si="6"/>
        <v>24426.666666666664</v>
      </c>
    </row>
    <row r="35" spans="1:16" x14ac:dyDescent="0.25">
      <c r="A35" s="41">
        <f t="shared" si="3"/>
        <v>53000</v>
      </c>
      <c r="B35" s="51">
        <v>52500</v>
      </c>
      <c r="C35" s="52">
        <v>0.19500000000000001</v>
      </c>
      <c r="D35" s="51">
        <f t="shared" si="7"/>
        <v>62737.5</v>
      </c>
      <c r="E35" s="51">
        <f t="shared" si="0"/>
        <v>42262.5</v>
      </c>
      <c r="J35" s="56">
        <f t="shared" si="8"/>
        <v>33000</v>
      </c>
      <c r="K35" s="56">
        <f t="shared" si="4"/>
        <v>0.23499999999999999</v>
      </c>
      <c r="L35">
        <f t="shared" si="1"/>
        <v>0.23499999999999999</v>
      </c>
      <c r="M35">
        <f t="shared" si="2"/>
        <v>0.23499999999999999</v>
      </c>
      <c r="N35">
        <f t="shared" si="2"/>
        <v>0.23499999999999999</v>
      </c>
      <c r="O35" s="41">
        <f t="shared" si="5"/>
        <v>40754.999999999993</v>
      </c>
      <c r="P35" s="41">
        <f t="shared" si="6"/>
        <v>25245</v>
      </c>
    </row>
    <row r="36" spans="1:16" x14ac:dyDescent="0.25">
      <c r="A36" s="41">
        <f t="shared" si="3"/>
        <v>55000</v>
      </c>
      <c r="B36" s="51">
        <v>55000</v>
      </c>
      <c r="C36" s="52">
        <v>0.19</v>
      </c>
      <c r="D36" s="51">
        <f t="shared" si="7"/>
        <v>65450</v>
      </c>
      <c r="E36" s="51">
        <f t="shared" si="0"/>
        <v>44550</v>
      </c>
      <c r="J36" s="56">
        <f t="shared" si="8"/>
        <v>34000</v>
      </c>
      <c r="K36" s="56" t="e">
        <f t="shared" si="4"/>
        <v>#N/A</v>
      </c>
      <c r="L36">
        <f t="shared" si="1"/>
        <v>0.23199999999999998</v>
      </c>
      <c r="M36">
        <f t="shared" si="2"/>
        <v>0.23199999999999998</v>
      </c>
      <c r="N36">
        <f t="shared" si="2"/>
        <v>0.23199999999999998</v>
      </c>
      <c r="O36" s="41">
        <f t="shared" si="5"/>
        <v>41888</v>
      </c>
      <c r="P36" s="41">
        <f t="shared" si="6"/>
        <v>26112</v>
      </c>
    </row>
    <row r="37" spans="1:16" x14ac:dyDescent="0.25">
      <c r="A37" s="41">
        <f t="shared" si="3"/>
        <v>58000</v>
      </c>
      <c r="B37" s="51">
        <v>57500</v>
      </c>
      <c r="C37" s="52">
        <v>0.185</v>
      </c>
      <c r="D37" s="51">
        <f t="shared" si="7"/>
        <v>68137.5</v>
      </c>
      <c r="E37" s="51">
        <f t="shared" si="0"/>
        <v>46862.5</v>
      </c>
      <c r="J37" s="56">
        <f t="shared" si="8"/>
        <v>35000</v>
      </c>
      <c r="K37" s="56">
        <f t="shared" si="4"/>
        <v>0.22900000000000001</v>
      </c>
      <c r="L37">
        <f t="shared" si="1"/>
        <v>0.22900000000000001</v>
      </c>
      <c r="M37">
        <f t="shared" si="2"/>
        <v>0.22900000000000001</v>
      </c>
      <c r="N37">
        <f t="shared" si="2"/>
        <v>0.22900000000000001</v>
      </c>
      <c r="O37" s="41">
        <f t="shared" si="5"/>
        <v>43015</v>
      </c>
      <c r="P37" s="41">
        <f t="shared" si="6"/>
        <v>26985</v>
      </c>
    </row>
    <row r="38" spans="1:16" x14ac:dyDescent="0.25">
      <c r="A38" s="41">
        <f t="shared" si="3"/>
        <v>60000</v>
      </c>
      <c r="B38" s="51">
        <v>60000</v>
      </c>
      <c r="C38" s="52">
        <v>0.18</v>
      </c>
      <c r="D38" s="51">
        <f t="shared" si="7"/>
        <v>70800</v>
      </c>
      <c r="E38" s="51">
        <f t="shared" si="0"/>
        <v>49200.000000000007</v>
      </c>
      <c r="J38" s="56">
        <f t="shared" si="8"/>
        <v>36000</v>
      </c>
      <c r="K38" s="56" t="e">
        <f t="shared" si="4"/>
        <v>#N/A</v>
      </c>
      <c r="L38" t="e">
        <f t="shared" si="1"/>
        <v>#N/A</v>
      </c>
      <c r="M38">
        <f t="shared" si="2"/>
        <v>0.22733333333333333</v>
      </c>
      <c r="N38">
        <f t="shared" si="2"/>
        <v>0.22733333333333333</v>
      </c>
      <c r="O38" s="41">
        <f t="shared" si="5"/>
        <v>44184</v>
      </c>
      <c r="P38" s="41">
        <f t="shared" si="6"/>
        <v>27815.999999999996</v>
      </c>
    </row>
    <row r="39" spans="1:16" x14ac:dyDescent="0.25">
      <c r="A39" s="41">
        <f t="shared" si="3"/>
        <v>63000</v>
      </c>
      <c r="B39" s="51">
        <v>62500</v>
      </c>
      <c r="C39" s="52">
        <v>0.17499999999999999</v>
      </c>
      <c r="D39" s="51">
        <f t="shared" si="7"/>
        <v>73437.5</v>
      </c>
      <c r="E39" s="51">
        <f t="shared" si="0"/>
        <v>51562.5</v>
      </c>
      <c r="J39" s="56">
        <f t="shared" si="8"/>
        <v>37000</v>
      </c>
      <c r="K39" s="56" t="e">
        <f t="shared" si="4"/>
        <v>#N/A</v>
      </c>
      <c r="L39" t="e">
        <f t="shared" si="1"/>
        <v>#N/A</v>
      </c>
      <c r="M39" t="e">
        <f t="shared" si="2"/>
        <v>#N/A</v>
      </c>
      <c r="N39">
        <f t="shared" si="2"/>
        <v>0.22538888888888889</v>
      </c>
      <c r="O39" s="41">
        <f t="shared" si="5"/>
        <v>45339.388888888891</v>
      </c>
      <c r="P39" s="41">
        <f t="shared" si="6"/>
        <v>28660.611111111113</v>
      </c>
    </row>
    <row r="40" spans="1:16" x14ac:dyDescent="0.25">
      <c r="A40" s="41">
        <f t="shared" si="3"/>
        <v>65000</v>
      </c>
      <c r="B40" s="51">
        <v>65000</v>
      </c>
      <c r="C40" s="52">
        <v>0.17</v>
      </c>
      <c r="D40" s="51">
        <f t="shared" si="7"/>
        <v>76050</v>
      </c>
      <c r="E40" s="51">
        <f t="shared" si="0"/>
        <v>53950</v>
      </c>
      <c r="J40" s="56">
        <f t="shared" si="8"/>
        <v>38000</v>
      </c>
      <c r="K40" s="56">
        <f t="shared" si="4"/>
        <v>0.224</v>
      </c>
      <c r="L40">
        <f t="shared" si="1"/>
        <v>0.224</v>
      </c>
      <c r="M40">
        <f t="shared" si="2"/>
        <v>0.224</v>
      </c>
      <c r="N40">
        <f t="shared" si="2"/>
        <v>0.224</v>
      </c>
      <c r="O40" s="41">
        <f t="shared" si="5"/>
        <v>46512</v>
      </c>
      <c r="P40" s="41">
        <f t="shared" si="6"/>
        <v>29488</v>
      </c>
    </row>
    <row r="41" spans="1:16" x14ac:dyDescent="0.25">
      <c r="A41" s="41">
        <f t="shared" si="3"/>
        <v>68000</v>
      </c>
      <c r="B41" s="51">
        <v>67500</v>
      </c>
      <c r="C41" s="52">
        <v>0.16600000000000001</v>
      </c>
      <c r="D41" s="51">
        <f t="shared" si="7"/>
        <v>78705</v>
      </c>
      <c r="E41" s="51">
        <f t="shared" si="0"/>
        <v>56295</v>
      </c>
      <c r="J41" s="56">
        <f t="shared" si="8"/>
        <v>39000</v>
      </c>
      <c r="K41" s="56" t="e">
        <f t="shared" si="4"/>
        <v>#N/A</v>
      </c>
      <c r="L41">
        <f t="shared" si="1"/>
        <v>0.2215</v>
      </c>
      <c r="M41">
        <f t="shared" si="2"/>
        <v>0.2215</v>
      </c>
      <c r="N41">
        <f t="shared" si="2"/>
        <v>0.2215</v>
      </c>
      <c r="O41" s="41">
        <f t="shared" si="5"/>
        <v>47638.5</v>
      </c>
      <c r="P41" s="41">
        <f t="shared" si="6"/>
        <v>30361.5</v>
      </c>
    </row>
    <row r="42" spans="1:16" x14ac:dyDescent="0.25">
      <c r="A42" s="41">
        <f t="shared" si="3"/>
        <v>70000</v>
      </c>
      <c r="B42" s="51">
        <v>70000</v>
      </c>
      <c r="C42" s="52">
        <v>0.16200000000000001</v>
      </c>
      <c r="D42" s="51">
        <f t="shared" si="7"/>
        <v>81340</v>
      </c>
      <c r="E42" s="51">
        <f t="shared" si="0"/>
        <v>58660</v>
      </c>
      <c r="J42" s="56">
        <f t="shared" si="8"/>
        <v>40000</v>
      </c>
      <c r="K42" s="56">
        <f t="shared" si="4"/>
        <v>0.219</v>
      </c>
      <c r="L42">
        <f t="shared" si="1"/>
        <v>0.219</v>
      </c>
      <c r="M42">
        <f t="shared" si="2"/>
        <v>0.219</v>
      </c>
      <c r="N42">
        <f t="shared" si="2"/>
        <v>0.219</v>
      </c>
      <c r="O42" s="41">
        <f t="shared" si="5"/>
        <v>48760</v>
      </c>
      <c r="P42" s="41">
        <f t="shared" si="6"/>
        <v>31240</v>
      </c>
    </row>
    <row r="43" spans="1:16" x14ac:dyDescent="0.25">
      <c r="A43" s="41">
        <f t="shared" si="3"/>
        <v>73000</v>
      </c>
      <c r="B43" s="51">
        <v>72500</v>
      </c>
      <c r="C43" s="52">
        <v>0.158</v>
      </c>
      <c r="D43" s="51">
        <f t="shared" si="7"/>
        <v>83955</v>
      </c>
      <c r="E43" s="51">
        <f t="shared" si="0"/>
        <v>61045</v>
      </c>
      <c r="J43" s="56">
        <f t="shared" si="8"/>
        <v>41000</v>
      </c>
      <c r="K43" s="56" t="e">
        <f t="shared" si="4"/>
        <v>#N/A</v>
      </c>
      <c r="L43" t="e">
        <f t="shared" si="1"/>
        <v>#N/A</v>
      </c>
      <c r="M43">
        <f t="shared" si="2"/>
        <v>0.21733333333333332</v>
      </c>
      <c r="N43">
        <f t="shared" si="2"/>
        <v>0.21733333333333332</v>
      </c>
      <c r="O43" s="41">
        <f t="shared" si="5"/>
        <v>49910.666666666672</v>
      </c>
      <c r="P43" s="41">
        <f t="shared" si="6"/>
        <v>32089.333333333332</v>
      </c>
    </row>
    <row r="44" spans="1:16" x14ac:dyDescent="0.25">
      <c r="A44" s="41">
        <f t="shared" si="3"/>
        <v>75000</v>
      </c>
      <c r="B44" s="51">
        <v>75000</v>
      </c>
      <c r="C44" s="52">
        <v>0.154</v>
      </c>
      <c r="D44" s="51">
        <f t="shared" si="7"/>
        <v>86550</v>
      </c>
      <c r="E44" s="51">
        <f t="shared" si="0"/>
        <v>63450</v>
      </c>
      <c r="J44" s="56">
        <f t="shared" si="8"/>
        <v>42000</v>
      </c>
      <c r="K44" s="56" t="e">
        <f t="shared" si="4"/>
        <v>#N/A</v>
      </c>
      <c r="L44" t="e">
        <f t="shared" si="1"/>
        <v>#N/A</v>
      </c>
      <c r="M44" t="e">
        <f t="shared" si="2"/>
        <v>#N/A</v>
      </c>
      <c r="N44">
        <f t="shared" si="2"/>
        <v>0.21538888888888888</v>
      </c>
      <c r="O44" s="41">
        <f t="shared" si="5"/>
        <v>51046.333333333328</v>
      </c>
      <c r="P44" s="41">
        <f t="shared" si="6"/>
        <v>32953.666666666672</v>
      </c>
    </row>
    <row r="45" spans="1:16" x14ac:dyDescent="0.25">
      <c r="A45" s="41">
        <f t="shared" si="3"/>
        <v>78000</v>
      </c>
      <c r="B45" s="51">
        <v>77500</v>
      </c>
      <c r="C45" s="52">
        <v>0.15</v>
      </c>
      <c r="D45" s="51">
        <f t="shared" si="7"/>
        <v>89125</v>
      </c>
      <c r="E45" s="51">
        <f t="shared" si="0"/>
        <v>65875</v>
      </c>
      <c r="J45" s="56">
        <f t="shared" si="8"/>
        <v>43000</v>
      </c>
      <c r="K45" s="56">
        <f t="shared" si="4"/>
        <v>0.214</v>
      </c>
      <c r="L45">
        <f t="shared" si="1"/>
        <v>0.214</v>
      </c>
      <c r="M45">
        <f t="shared" si="2"/>
        <v>0.214</v>
      </c>
      <c r="N45">
        <f t="shared" si="2"/>
        <v>0.214</v>
      </c>
      <c r="O45" s="41">
        <f t="shared" si="5"/>
        <v>52202</v>
      </c>
      <c r="P45" s="41">
        <f t="shared" si="6"/>
        <v>33798</v>
      </c>
    </row>
    <row r="46" spans="1:16" x14ac:dyDescent="0.25">
      <c r="A46" s="41">
        <f t="shared" si="3"/>
        <v>80000</v>
      </c>
      <c r="B46" s="51">
        <v>80000</v>
      </c>
      <c r="C46" s="52">
        <v>0.14699999999999999</v>
      </c>
      <c r="D46" s="51">
        <f t="shared" si="7"/>
        <v>91760</v>
      </c>
      <c r="E46" s="51">
        <f t="shared" si="0"/>
        <v>68240</v>
      </c>
      <c r="J46" s="56">
        <f t="shared" si="8"/>
        <v>44000</v>
      </c>
      <c r="K46" s="56" t="e">
        <f t="shared" si="4"/>
        <v>#N/A</v>
      </c>
      <c r="L46">
        <f t="shared" si="1"/>
        <v>0.21149999999999999</v>
      </c>
      <c r="M46">
        <f t="shared" si="2"/>
        <v>0.21149999999999999</v>
      </c>
      <c r="N46">
        <f t="shared" si="2"/>
        <v>0.21149999999999999</v>
      </c>
      <c r="O46" s="41">
        <f t="shared" si="5"/>
        <v>53306</v>
      </c>
      <c r="P46" s="41">
        <f t="shared" si="6"/>
        <v>34694</v>
      </c>
    </row>
    <row r="47" spans="1:16" x14ac:dyDescent="0.25">
      <c r="A47" s="41">
        <f t="shared" si="3"/>
        <v>83000</v>
      </c>
      <c r="B47" s="51">
        <v>82500</v>
      </c>
      <c r="C47" s="52">
        <v>0.14299999999999999</v>
      </c>
      <c r="D47" s="51">
        <f t="shared" si="7"/>
        <v>94297.5</v>
      </c>
      <c r="E47" s="51">
        <f t="shared" si="0"/>
        <v>70702.5</v>
      </c>
      <c r="J47" s="56">
        <f t="shared" si="8"/>
        <v>45000</v>
      </c>
      <c r="K47" s="56">
        <f t="shared" si="4"/>
        <v>0.20899999999999999</v>
      </c>
      <c r="L47">
        <f t="shared" si="1"/>
        <v>0.20899999999999999</v>
      </c>
      <c r="M47">
        <f t="shared" si="2"/>
        <v>0.20899999999999999</v>
      </c>
      <c r="N47">
        <f t="shared" si="2"/>
        <v>0.20899999999999999</v>
      </c>
      <c r="O47" s="41">
        <f t="shared" si="5"/>
        <v>54405</v>
      </c>
      <c r="P47" s="41">
        <f t="shared" si="6"/>
        <v>35595</v>
      </c>
    </row>
    <row r="48" spans="1:16" x14ac:dyDescent="0.25">
      <c r="A48" s="41">
        <f t="shared" si="3"/>
        <v>85000</v>
      </c>
      <c r="B48" s="51">
        <v>85000</v>
      </c>
      <c r="C48" s="52">
        <v>0.14099999999999999</v>
      </c>
      <c r="D48" s="51">
        <f t="shared" si="7"/>
        <v>96985</v>
      </c>
      <c r="E48" s="51">
        <f t="shared" si="0"/>
        <v>73015</v>
      </c>
      <c r="J48" s="56">
        <f t="shared" si="8"/>
        <v>46000</v>
      </c>
      <c r="K48" s="56" t="e">
        <f t="shared" si="4"/>
        <v>#N/A</v>
      </c>
      <c r="L48" t="e">
        <f t="shared" si="1"/>
        <v>#N/A</v>
      </c>
      <c r="M48">
        <f t="shared" si="2"/>
        <v>0.20733333333333331</v>
      </c>
      <c r="N48">
        <f t="shared" si="2"/>
        <v>0.20733333333333331</v>
      </c>
      <c r="O48" s="41">
        <f t="shared" si="5"/>
        <v>55537.333333333336</v>
      </c>
      <c r="P48" s="41">
        <f t="shared" si="6"/>
        <v>36462.666666666664</v>
      </c>
    </row>
    <row r="49" spans="1:16" x14ac:dyDescent="0.25">
      <c r="A49" s="41">
        <f t="shared" si="3"/>
        <v>88000</v>
      </c>
      <c r="B49" s="51">
        <v>87500</v>
      </c>
      <c r="C49" s="52">
        <v>0.13900000000000001</v>
      </c>
      <c r="D49" s="51">
        <f t="shared" si="7"/>
        <v>99662.5</v>
      </c>
      <c r="E49" s="51">
        <f t="shared" si="0"/>
        <v>75337.5</v>
      </c>
      <c r="J49" s="56">
        <f t="shared" si="8"/>
        <v>47000</v>
      </c>
      <c r="K49" s="56" t="e">
        <f t="shared" si="4"/>
        <v>#N/A</v>
      </c>
      <c r="L49" t="e">
        <f t="shared" si="1"/>
        <v>#N/A</v>
      </c>
      <c r="M49" t="e">
        <f t="shared" si="2"/>
        <v>#N/A</v>
      </c>
      <c r="N49">
        <f t="shared" si="2"/>
        <v>0.20538888888888887</v>
      </c>
      <c r="O49" s="41">
        <f t="shared" si="5"/>
        <v>56653.277777777774</v>
      </c>
      <c r="P49" s="41">
        <f t="shared" si="6"/>
        <v>37346.722222222226</v>
      </c>
    </row>
    <row r="50" spans="1:16" x14ac:dyDescent="0.25">
      <c r="A50" s="41">
        <f t="shared" si="3"/>
        <v>90000</v>
      </c>
      <c r="B50" s="51">
        <v>90000</v>
      </c>
      <c r="C50" s="52">
        <v>0.13800000000000001</v>
      </c>
      <c r="D50" s="51">
        <f t="shared" si="7"/>
        <v>102419.99999999999</v>
      </c>
      <c r="E50" s="51">
        <f t="shared" si="0"/>
        <v>77580</v>
      </c>
      <c r="J50" s="56">
        <f t="shared" si="8"/>
        <v>48000</v>
      </c>
      <c r="K50" s="56">
        <f t="shared" si="4"/>
        <v>0.20399999999999999</v>
      </c>
      <c r="L50">
        <f t="shared" si="1"/>
        <v>0.20399999999999999</v>
      </c>
      <c r="M50">
        <f t="shared" si="2"/>
        <v>0.20399999999999999</v>
      </c>
      <c r="N50">
        <f t="shared" si="2"/>
        <v>0.20399999999999999</v>
      </c>
      <c r="O50" s="41">
        <f t="shared" si="5"/>
        <v>57792</v>
      </c>
      <c r="P50" s="41">
        <f t="shared" si="6"/>
        <v>38208</v>
      </c>
    </row>
    <row r="51" spans="1:16" x14ac:dyDescent="0.25">
      <c r="A51" s="41">
        <f t="shared" si="3"/>
        <v>93000</v>
      </c>
      <c r="B51" s="51">
        <v>92500</v>
      </c>
      <c r="C51" s="52">
        <v>0.13700000000000001</v>
      </c>
      <c r="D51" s="51">
        <f t="shared" si="7"/>
        <v>105172.5</v>
      </c>
      <c r="E51" s="51">
        <f t="shared" si="0"/>
        <v>79827.5</v>
      </c>
      <c r="J51" s="56">
        <f t="shared" si="8"/>
        <v>49000</v>
      </c>
      <c r="K51" s="56" t="e">
        <f t="shared" si="4"/>
        <v>#N/A</v>
      </c>
      <c r="L51">
        <f t="shared" si="1"/>
        <v>0.20150000000000001</v>
      </c>
      <c r="M51">
        <f t="shared" si="2"/>
        <v>0.20150000000000001</v>
      </c>
      <c r="N51">
        <f t="shared" si="2"/>
        <v>0.20150000000000001</v>
      </c>
      <c r="O51" s="41">
        <f t="shared" si="5"/>
        <v>58873.5</v>
      </c>
      <c r="P51" s="41">
        <f t="shared" si="6"/>
        <v>39126.5</v>
      </c>
    </row>
    <row r="52" spans="1:16" x14ac:dyDescent="0.25">
      <c r="A52" s="41">
        <f t="shared" si="3"/>
        <v>95000</v>
      </c>
      <c r="B52" s="51">
        <v>95000</v>
      </c>
      <c r="C52" s="52">
        <v>0.13700000000000001</v>
      </c>
      <c r="D52" s="51">
        <f t="shared" si="7"/>
        <v>108015</v>
      </c>
      <c r="E52" s="51">
        <f t="shared" si="0"/>
        <v>81985</v>
      </c>
      <c r="J52" s="56">
        <f t="shared" si="8"/>
        <v>50000</v>
      </c>
      <c r="K52" s="56">
        <f t="shared" si="4"/>
        <v>0.19900000000000001</v>
      </c>
      <c r="L52">
        <f t="shared" si="1"/>
        <v>0.19900000000000001</v>
      </c>
      <c r="M52">
        <f t="shared" si="2"/>
        <v>0.19900000000000001</v>
      </c>
      <c r="N52">
        <f t="shared" si="2"/>
        <v>0.19900000000000001</v>
      </c>
      <c r="O52" s="41">
        <f t="shared" si="5"/>
        <v>59950</v>
      </c>
      <c r="P52" s="41">
        <f t="shared" si="6"/>
        <v>40050</v>
      </c>
    </row>
    <row r="53" spans="1:16" x14ac:dyDescent="0.25">
      <c r="A53" s="41">
        <f t="shared" si="3"/>
        <v>98000</v>
      </c>
      <c r="B53" s="51">
        <v>97500</v>
      </c>
      <c r="C53" s="52">
        <v>0.13700000000000001</v>
      </c>
      <c r="D53" s="51">
        <f t="shared" si="7"/>
        <v>110857.5</v>
      </c>
      <c r="E53" s="51">
        <f t="shared" si="0"/>
        <v>84142.5</v>
      </c>
      <c r="J53" s="56">
        <f t="shared" si="8"/>
        <v>51000</v>
      </c>
      <c r="K53" s="56" t="e">
        <f t="shared" si="4"/>
        <v>#N/A</v>
      </c>
      <c r="L53" t="e">
        <f t="shared" si="1"/>
        <v>#N/A</v>
      </c>
      <c r="M53">
        <f t="shared" si="2"/>
        <v>0.19766666666666668</v>
      </c>
      <c r="N53">
        <f t="shared" si="2"/>
        <v>0.19766666666666668</v>
      </c>
      <c r="O53" s="41">
        <f t="shared" si="5"/>
        <v>61081</v>
      </c>
      <c r="P53" s="41">
        <f t="shared" si="6"/>
        <v>40919</v>
      </c>
    </row>
    <row r="54" spans="1:16" x14ac:dyDescent="0.25">
      <c r="A54" s="41">
        <f t="shared" si="3"/>
        <v>100000</v>
      </c>
      <c r="B54" s="51">
        <v>100000</v>
      </c>
      <c r="C54" s="52">
        <v>0.13600000000000001</v>
      </c>
      <c r="D54" s="51">
        <f t="shared" si="7"/>
        <v>113600.00000000001</v>
      </c>
      <c r="E54" s="51">
        <f t="shared" si="0"/>
        <v>86400</v>
      </c>
      <c r="J54" s="56">
        <f t="shared" si="8"/>
        <v>52000</v>
      </c>
      <c r="K54" s="56" t="e">
        <f t="shared" si="4"/>
        <v>#N/A</v>
      </c>
      <c r="L54" t="e">
        <f t="shared" si="1"/>
        <v>#N/A</v>
      </c>
      <c r="M54" t="e">
        <f t="shared" si="2"/>
        <v>#N/A</v>
      </c>
      <c r="N54">
        <f t="shared" si="2"/>
        <v>0.19594444444444445</v>
      </c>
      <c r="O54" s="41">
        <f t="shared" si="5"/>
        <v>62189.111111111109</v>
      </c>
      <c r="P54" s="41">
        <f t="shared" si="6"/>
        <v>41810.888888888891</v>
      </c>
    </row>
    <row r="55" spans="1:16" x14ac:dyDescent="0.25">
      <c r="A55" s="41">
        <f t="shared" si="3"/>
        <v>103000</v>
      </c>
      <c r="B55" s="53">
        <v>102500</v>
      </c>
      <c r="C55" s="54">
        <v>0.13442857142857101</v>
      </c>
      <c r="D55" s="53">
        <f t="shared" si="7"/>
        <v>116278.92857142852</v>
      </c>
      <c r="E55" s="53">
        <f t="shared" si="0"/>
        <v>88721.071428571478</v>
      </c>
      <c r="J55" s="56">
        <f t="shared" si="8"/>
        <v>53000</v>
      </c>
      <c r="K55" s="56">
        <f t="shared" si="4"/>
        <v>0.19500000000000001</v>
      </c>
      <c r="L55">
        <f t="shared" si="1"/>
        <v>0.19500000000000001</v>
      </c>
      <c r="M55">
        <f t="shared" si="2"/>
        <v>0.19500000000000001</v>
      </c>
      <c r="N55">
        <f t="shared" si="2"/>
        <v>0.19500000000000001</v>
      </c>
      <c r="O55" s="41">
        <f t="shared" si="5"/>
        <v>63335</v>
      </c>
      <c r="P55" s="41">
        <f t="shared" si="6"/>
        <v>42665</v>
      </c>
    </row>
    <row r="56" spans="1:16" x14ac:dyDescent="0.25">
      <c r="A56" s="41">
        <f t="shared" si="3"/>
        <v>105000</v>
      </c>
      <c r="B56" s="53">
        <v>105000</v>
      </c>
      <c r="C56" s="54">
        <v>0.13352380952380999</v>
      </c>
      <c r="D56" s="53">
        <f t="shared" si="7"/>
        <v>119020.00000000006</v>
      </c>
      <c r="E56" s="53">
        <f t="shared" si="0"/>
        <v>90979.999999999942</v>
      </c>
      <c r="J56" s="56">
        <f t="shared" si="8"/>
        <v>54000</v>
      </c>
      <c r="K56" s="56" t="e">
        <f t="shared" si="4"/>
        <v>#N/A</v>
      </c>
      <c r="L56">
        <f t="shared" si="1"/>
        <v>0.1925</v>
      </c>
      <c r="M56">
        <f t="shared" si="2"/>
        <v>0.1925</v>
      </c>
      <c r="N56">
        <f t="shared" si="2"/>
        <v>0.1925</v>
      </c>
      <c r="O56" s="41">
        <f t="shared" si="5"/>
        <v>64394.999999999993</v>
      </c>
      <c r="P56" s="41">
        <f t="shared" si="6"/>
        <v>43605</v>
      </c>
    </row>
    <row r="57" spans="1:16" x14ac:dyDescent="0.25">
      <c r="A57" s="41">
        <f t="shared" si="3"/>
        <v>108000</v>
      </c>
      <c r="B57" s="53">
        <v>107500</v>
      </c>
      <c r="C57" s="54">
        <v>0.132619047619048</v>
      </c>
      <c r="D57" s="53">
        <f t="shared" si="7"/>
        <v>121756.54761904766</v>
      </c>
      <c r="E57" s="53">
        <f t="shared" si="0"/>
        <v>93243.452380952338</v>
      </c>
      <c r="J57" s="56">
        <f t="shared" si="8"/>
        <v>55000</v>
      </c>
      <c r="K57" s="56">
        <f t="shared" si="4"/>
        <v>0.19</v>
      </c>
      <c r="L57">
        <f t="shared" si="1"/>
        <v>0.19</v>
      </c>
      <c r="M57">
        <f t="shared" si="2"/>
        <v>0.19</v>
      </c>
      <c r="N57">
        <f t="shared" si="2"/>
        <v>0.19</v>
      </c>
      <c r="O57" s="41">
        <f t="shared" si="5"/>
        <v>65450</v>
      </c>
      <c r="P57" s="41">
        <f t="shared" si="6"/>
        <v>44550</v>
      </c>
    </row>
    <row r="58" spans="1:16" x14ac:dyDescent="0.25">
      <c r="A58" s="41">
        <f t="shared" si="3"/>
        <v>110000</v>
      </c>
      <c r="B58" s="53">
        <v>110000</v>
      </c>
      <c r="C58" s="54">
        <v>0.13171428571428601</v>
      </c>
      <c r="D58" s="53">
        <f t="shared" si="7"/>
        <v>124488.57142857148</v>
      </c>
      <c r="E58" s="53">
        <f t="shared" si="0"/>
        <v>95511.428571428536</v>
      </c>
      <c r="J58" s="56">
        <f t="shared" si="8"/>
        <v>56000</v>
      </c>
      <c r="K58" s="56" t="e">
        <f t="shared" si="4"/>
        <v>#N/A</v>
      </c>
      <c r="L58" t="e">
        <f t="shared" si="1"/>
        <v>#N/A</v>
      </c>
      <c r="M58">
        <f t="shared" si="2"/>
        <v>0.18833333333333332</v>
      </c>
      <c r="N58">
        <f t="shared" si="2"/>
        <v>0.18833333333333332</v>
      </c>
      <c r="O58" s="41">
        <f t="shared" si="5"/>
        <v>66546.666666666657</v>
      </c>
      <c r="P58" s="41">
        <f t="shared" si="6"/>
        <v>45453.333333333336</v>
      </c>
    </row>
    <row r="59" spans="1:16" x14ac:dyDescent="0.25">
      <c r="A59" s="41">
        <f t="shared" si="3"/>
        <v>113000</v>
      </c>
      <c r="B59" s="53">
        <v>112500</v>
      </c>
      <c r="C59" s="54">
        <v>0.13080952380952399</v>
      </c>
      <c r="D59" s="53">
        <f t="shared" si="7"/>
        <v>127216.07142857145</v>
      </c>
      <c r="E59" s="53">
        <f t="shared" si="0"/>
        <v>97783.928571428551</v>
      </c>
      <c r="J59" s="56">
        <f t="shared" si="8"/>
        <v>57000</v>
      </c>
      <c r="K59" s="56" t="e">
        <f t="shared" si="4"/>
        <v>#N/A</v>
      </c>
      <c r="L59" t="e">
        <f t="shared" si="1"/>
        <v>#N/A</v>
      </c>
      <c r="M59" t="e">
        <f t="shared" si="2"/>
        <v>#N/A</v>
      </c>
      <c r="N59">
        <f t="shared" si="2"/>
        <v>0.18638888888888888</v>
      </c>
      <c r="O59" s="41">
        <f t="shared" si="5"/>
        <v>67624.166666666672</v>
      </c>
      <c r="P59" s="41">
        <f t="shared" si="6"/>
        <v>46375.833333333328</v>
      </c>
    </row>
    <row r="60" spans="1:16" x14ac:dyDescent="0.25">
      <c r="A60" s="41">
        <f t="shared" si="3"/>
        <v>115000</v>
      </c>
      <c r="B60" s="53">
        <v>115000</v>
      </c>
      <c r="C60" s="54">
        <v>0.129904761904762</v>
      </c>
      <c r="D60" s="53">
        <f t="shared" si="7"/>
        <v>129939.04761904763</v>
      </c>
      <c r="E60" s="53">
        <f t="shared" si="0"/>
        <v>100060.95238095237</v>
      </c>
      <c r="J60" s="56">
        <f t="shared" si="8"/>
        <v>58000</v>
      </c>
      <c r="K60" s="56">
        <f t="shared" si="4"/>
        <v>0.185</v>
      </c>
      <c r="L60">
        <f t="shared" si="1"/>
        <v>0.185</v>
      </c>
      <c r="M60">
        <f t="shared" si="2"/>
        <v>0.185</v>
      </c>
      <c r="N60">
        <f t="shared" si="2"/>
        <v>0.185</v>
      </c>
      <c r="O60" s="41">
        <f t="shared" si="5"/>
        <v>68730</v>
      </c>
      <c r="P60" s="41">
        <f t="shared" si="6"/>
        <v>47270</v>
      </c>
    </row>
    <row r="61" spans="1:16" x14ac:dyDescent="0.25">
      <c r="A61" s="41">
        <f t="shared" si="3"/>
        <v>118000</v>
      </c>
      <c r="B61" s="53">
        <v>117500</v>
      </c>
      <c r="C61" s="54">
        <v>0.129</v>
      </c>
      <c r="D61" s="53">
        <f t="shared" si="7"/>
        <v>132657.5</v>
      </c>
      <c r="E61" s="53">
        <f t="shared" si="0"/>
        <v>102342.5</v>
      </c>
      <c r="J61" s="56">
        <f t="shared" si="8"/>
        <v>59000</v>
      </c>
      <c r="K61" s="56" t="e">
        <f t="shared" si="4"/>
        <v>#N/A</v>
      </c>
      <c r="L61">
        <f t="shared" si="1"/>
        <v>0.1825</v>
      </c>
      <c r="M61">
        <f t="shared" si="2"/>
        <v>0.1825</v>
      </c>
      <c r="N61">
        <f t="shared" si="2"/>
        <v>0.1825</v>
      </c>
      <c r="O61" s="41">
        <f t="shared" si="5"/>
        <v>69767.5</v>
      </c>
      <c r="P61" s="41">
        <f t="shared" si="6"/>
        <v>48232.5</v>
      </c>
    </row>
    <row r="62" spans="1:16" x14ac:dyDescent="0.25">
      <c r="A62" s="41">
        <f t="shared" si="3"/>
        <v>120000</v>
      </c>
      <c r="B62" s="53">
        <v>120000</v>
      </c>
      <c r="C62" s="54">
        <v>0.12809523809523801</v>
      </c>
      <c r="D62" s="53">
        <f t="shared" si="7"/>
        <v>135371.42857142855</v>
      </c>
      <c r="E62" s="53">
        <f t="shared" si="0"/>
        <v>104628.57142857143</v>
      </c>
      <c r="J62" s="56">
        <f t="shared" si="8"/>
        <v>60000</v>
      </c>
      <c r="K62" s="56">
        <f t="shared" si="4"/>
        <v>0.18</v>
      </c>
      <c r="L62">
        <f t="shared" si="1"/>
        <v>0.18</v>
      </c>
      <c r="M62">
        <f t="shared" si="2"/>
        <v>0.18</v>
      </c>
      <c r="N62">
        <f t="shared" si="2"/>
        <v>0.18</v>
      </c>
      <c r="O62" s="41">
        <f t="shared" si="5"/>
        <v>70800</v>
      </c>
      <c r="P62" s="41">
        <f t="shared" si="6"/>
        <v>49200.000000000007</v>
      </c>
    </row>
    <row r="63" spans="1:16" x14ac:dyDescent="0.25">
      <c r="A63" s="41">
        <f t="shared" si="3"/>
        <v>123000</v>
      </c>
      <c r="B63" s="53">
        <v>122500</v>
      </c>
      <c r="C63" s="54">
        <v>0.12719047619047599</v>
      </c>
      <c r="D63" s="53">
        <f t="shared" si="7"/>
        <v>138080.83333333331</v>
      </c>
      <c r="E63" s="53">
        <f t="shared" si="0"/>
        <v>106919.1666666667</v>
      </c>
      <c r="J63" s="56">
        <f t="shared" si="8"/>
        <v>61000</v>
      </c>
      <c r="K63" s="56" t="e">
        <f t="shared" si="4"/>
        <v>#N/A</v>
      </c>
      <c r="L63" t="e">
        <f t="shared" si="1"/>
        <v>#N/A</v>
      </c>
      <c r="M63">
        <f t="shared" si="2"/>
        <v>0.17833333333333332</v>
      </c>
      <c r="N63">
        <f t="shared" si="2"/>
        <v>0.17833333333333332</v>
      </c>
      <c r="O63" s="41">
        <f t="shared" si="5"/>
        <v>71878.333333333328</v>
      </c>
      <c r="P63" s="41">
        <f t="shared" si="6"/>
        <v>50121.666666666664</v>
      </c>
    </row>
    <row r="64" spans="1:16" x14ac:dyDescent="0.25">
      <c r="A64" s="41">
        <f t="shared" si="3"/>
        <v>125000</v>
      </c>
      <c r="B64" s="53">
        <v>125000</v>
      </c>
      <c r="C64" s="54">
        <v>0.126285714285714</v>
      </c>
      <c r="D64" s="53">
        <f t="shared" si="7"/>
        <v>140785.71428571423</v>
      </c>
      <c r="E64" s="53">
        <f t="shared" si="0"/>
        <v>109214.28571428575</v>
      </c>
      <c r="J64" s="56">
        <f t="shared" si="8"/>
        <v>62000</v>
      </c>
      <c r="K64" s="56" t="e">
        <f t="shared" si="4"/>
        <v>#N/A</v>
      </c>
      <c r="L64" t="e">
        <f t="shared" si="1"/>
        <v>#N/A</v>
      </c>
      <c r="M64" t="e">
        <f t="shared" si="2"/>
        <v>#N/A</v>
      </c>
      <c r="N64">
        <f t="shared" si="2"/>
        <v>0.17638888888888887</v>
      </c>
      <c r="O64" s="41">
        <f t="shared" si="5"/>
        <v>72936.111111111109</v>
      </c>
      <c r="P64" s="41">
        <f t="shared" si="6"/>
        <v>51063.888888888883</v>
      </c>
    </row>
    <row r="65" spans="1:16" x14ac:dyDescent="0.25">
      <c r="A65" s="41">
        <f t="shared" si="3"/>
        <v>128000</v>
      </c>
      <c r="B65" s="53">
        <v>127500</v>
      </c>
      <c r="C65" s="54">
        <v>0.12538095238095201</v>
      </c>
      <c r="D65" s="53">
        <f t="shared" si="7"/>
        <v>143486.07142857136</v>
      </c>
      <c r="E65" s="53">
        <f t="shared" si="0"/>
        <v>111513.92857142861</v>
      </c>
      <c r="J65" s="56">
        <f t="shared" si="8"/>
        <v>63000</v>
      </c>
      <c r="K65" s="56">
        <f t="shared" si="4"/>
        <v>0.17499999999999999</v>
      </c>
      <c r="L65">
        <f t="shared" si="1"/>
        <v>0.17499999999999999</v>
      </c>
      <c r="M65">
        <f t="shared" si="2"/>
        <v>0.17499999999999999</v>
      </c>
      <c r="N65">
        <f t="shared" si="2"/>
        <v>0.17499999999999999</v>
      </c>
      <c r="O65" s="41">
        <f t="shared" si="5"/>
        <v>74025</v>
      </c>
      <c r="P65" s="41">
        <f t="shared" si="6"/>
        <v>51975</v>
      </c>
    </row>
    <row r="66" spans="1:16" x14ac:dyDescent="0.25">
      <c r="A66" s="41">
        <f t="shared" si="3"/>
        <v>130000</v>
      </c>
      <c r="B66" s="53">
        <v>130000</v>
      </c>
      <c r="C66" s="54">
        <v>0.124476190476191</v>
      </c>
      <c r="D66" s="53">
        <f t="shared" si="7"/>
        <v>146181.90476190485</v>
      </c>
      <c r="E66" s="53">
        <f t="shared" ref="E66:E86" si="9">B66*(1-C66)</f>
        <v>113818.09523809518</v>
      </c>
      <c r="J66" s="56">
        <f t="shared" si="8"/>
        <v>64000</v>
      </c>
      <c r="K66" s="56" t="e">
        <f t="shared" si="4"/>
        <v>#N/A</v>
      </c>
      <c r="L66">
        <f t="shared" ref="L66:L129" si="10">IFERROR(K66,K65+(K67-K65)/($J67-$J65)*($J66-$J65))</f>
        <v>0.17249999999999999</v>
      </c>
      <c r="M66">
        <f t="shared" ref="M66:N129" si="11">IFERROR(L66,L65+(L68-L65)/($J68-$J65)*($J66-$J65))</f>
        <v>0.17249999999999999</v>
      </c>
      <c r="N66">
        <f t="shared" si="11"/>
        <v>0.17249999999999999</v>
      </c>
      <c r="O66" s="41">
        <f t="shared" si="5"/>
        <v>75039.999999999985</v>
      </c>
      <c r="P66" s="41">
        <f t="shared" si="6"/>
        <v>52960</v>
      </c>
    </row>
    <row r="67" spans="1:16" x14ac:dyDescent="0.25">
      <c r="A67" s="41">
        <f t="shared" ref="A67:A86" si="12">ROUND(B67,-3)</f>
        <v>133000</v>
      </c>
      <c r="B67" s="53">
        <v>132500</v>
      </c>
      <c r="C67" s="54">
        <v>0.123571428571429</v>
      </c>
      <c r="D67" s="53">
        <f t="shared" ref="D67:D86" si="13">B67*(1+C67)</f>
        <v>148873.21428571435</v>
      </c>
      <c r="E67" s="53">
        <f t="shared" si="9"/>
        <v>116126.78571428565</v>
      </c>
      <c r="J67" s="56">
        <f t="shared" si="8"/>
        <v>65000</v>
      </c>
      <c r="K67" s="56">
        <f t="shared" ref="K67:K130" si="14">VLOOKUP(J67,$A$2:$E$86,3,FALSE)</f>
        <v>0.17</v>
      </c>
      <c r="L67">
        <f t="shared" si="10"/>
        <v>0.17</v>
      </c>
      <c r="M67">
        <f t="shared" si="11"/>
        <v>0.17</v>
      </c>
      <c r="N67">
        <f t="shared" si="11"/>
        <v>0.17</v>
      </c>
      <c r="O67" s="41">
        <f t="shared" ref="O67:O130" si="15">J67*(1+N67)</f>
        <v>76050</v>
      </c>
      <c r="P67" s="41">
        <f t="shared" ref="P67:P130" si="16">J67*(1-N67)</f>
        <v>53950</v>
      </c>
    </row>
    <row r="68" spans="1:16" x14ac:dyDescent="0.25">
      <c r="A68" s="41">
        <f t="shared" si="12"/>
        <v>135000</v>
      </c>
      <c r="B68" s="53">
        <v>135000</v>
      </c>
      <c r="C68" s="54">
        <v>0.12266666666666701</v>
      </c>
      <c r="D68" s="53">
        <f t="shared" si="13"/>
        <v>151560.00000000003</v>
      </c>
      <c r="E68" s="53">
        <f t="shared" si="9"/>
        <v>118439.99999999996</v>
      </c>
      <c r="J68" s="56">
        <f t="shared" ref="J68:J86" si="17">J67+1000</f>
        <v>66000</v>
      </c>
      <c r="K68" s="56" t="e">
        <f t="shared" si="14"/>
        <v>#N/A</v>
      </c>
      <c r="L68" t="e">
        <f t="shared" si="10"/>
        <v>#N/A</v>
      </c>
      <c r="M68">
        <f t="shared" si="11"/>
        <v>0.16866666666666669</v>
      </c>
      <c r="N68">
        <f t="shared" si="11"/>
        <v>0.16866666666666669</v>
      </c>
      <c r="O68" s="41">
        <f t="shared" si="15"/>
        <v>77132</v>
      </c>
      <c r="P68" s="41">
        <f t="shared" si="16"/>
        <v>54867.999999999993</v>
      </c>
    </row>
    <row r="69" spans="1:16" x14ac:dyDescent="0.25">
      <c r="A69" s="41">
        <f t="shared" si="12"/>
        <v>138000</v>
      </c>
      <c r="B69" s="53">
        <v>137500</v>
      </c>
      <c r="C69" s="54">
        <v>0.121761904761905</v>
      </c>
      <c r="D69" s="53">
        <f t="shared" si="13"/>
        <v>154242.26190476192</v>
      </c>
      <c r="E69" s="53">
        <f t="shared" si="9"/>
        <v>120757.73809523806</v>
      </c>
      <c r="J69" s="56">
        <f t="shared" si="17"/>
        <v>67000</v>
      </c>
      <c r="K69" s="56" t="e">
        <f t="shared" si="14"/>
        <v>#N/A</v>
      </c>
      <c r="L69" t="e">
        <f t="shared" si="10"/>
        <v>#N/A</v>
      </c>
      <c r="M69" t="e">
        <f t="shared" si="11"/>
        <v>#N/A</v>
      </c>
      <c r="N69">
        <f t="shared" si="11"/>
        <v>0.16711111111111113</v>
      </c>
      <c r="O69" s="41">
        <f t="shared" si="15"/>
        <v>78196.444444444453</v>
      </c>
      <c r="P69" s="41">
        <f t="shared" si="16"/>
        <v>55803.555555555555</v>
      </c>
    </row>
    <row r="70" spans="1:16" x14ac:dyDescent="0.25">
      <c r="A70" s="41">
        <f t="shared" si="12"/>
        <v>140000</v>
      </c>
      <c r="B70" s="53">
        <v>140000</v>
      </c>
      <c r="C70" s="54">
        <v>0.120857142857143</v>
      </c>
      <c r="D70" s="53">
        <f t="shared" si="13"/>
        <v>156920.00000000003</v>
      </c>
      <c r="E70" s="53">
        <f t="shared" si="9"/>
        <v>123079.99999999999</v>
      </c>
      <c r="J70" s="56">
        <f t="shared" si="17"/>
        <v>68000</v>
      </c>
      <c r="K70" s="56">
        <f t="shared" si="14"/>
        <v>0.16600000000000001</v>
      </c>
      <c r="L70">
        <f t="shared" si="10"/>
        <v>0.16600000000000001</v>
      </c>
      <c r="M70">
        <f t="shared" si="11"/>
        <v>0.16600000000000001</v>
      </c>
      <c r="N70">
        <f t="shared" si="11"/>
        <v>0.16600000000000001</v>
      </c>
      <c r="O70" s="41">
        <f t="shared" si="15"/>
        <v>79288</v>
      </c>
      <c r="P70" s="41">
        <f t="shared" si="16"/>
        <v>56712</v>
      </c>
    </row>
    <row r="71" spans="1:16" x14ac:dyDescent="0.25">
      <c r="A71" s="41">
        <f t="shared" si="12"/>
        <v>143000</v>
      </c>
      <c r="B71" s="53">
        <v>142500</v>
      </c>
      <c r="C71" s="54">
        <v>0.119952380952381</v>
      </c>
      <c r="D71" s="53">
        <f t="shared" si="13"/>
        <v>159593.21428571429</v>
      </c>
      <c r="E71" s="53">
        <f t="shared" si="9"/>
        <v>125406.78571428571</v>
      </c>
      <c r="J71" s="56">
        <f t="shared" si="17"/>
        <v>69000</v>
      </c>
      <c r="K71" s="56" t="e">
        <f t="shared" si="14"/>
        <v>#N/A</v>
      </c>
      <c r="L71">
        <f t="shared" si="10"/>
        <v>0.16400000000000001</v>
      </c>
      <c r="M71">
        <f t="shared" si="11"/>
        <v>0.16400000000000001</v>
      </c>
      <c r="N71">
        <f t="shared" si="11"/>
        <v>0.16400000000000001</v>
      </c>
      <c r="O71" s="41">
        <f t="shared" si="15"/>
        <v>80316</v>
      </c>
      <c r="P71" s="41">
        <f t="shared" si="16"/>
        <v>57684</v>
      </c>
    </row>
    <row r="72" spans="1:16" x14ac:dyDescent="0.25">
      <c r="A72" s="41">
        <f t="shared" si="12"/>
        <v>145000</v>
      </c>
      <c r="B72" s="53">
        <v>145000</v>
      </c>
      <c r="C72" s="54">
        <v>0.119047619047619</v>
      </c>
      <c r="D72" s="53">
        <f t="shared" si="13"/>
        <v>162261.90476190476</v>
      </c>
      <c r="E72" s="53">
        <f t="shared" si="9"/>
        <v>127738.09523809525</v>
      </c>
      <c r="J72" s="56">
        <f t="shared" si="17"/>
        <v>70000</v>
      </c>
      <c r="K72" s="56">
        <f t="shared" si="14"/>
        <v>0.16200000000000001</v>
      </c>
      <c r="L72">
        <f t="shared" si="10"/>
        <v>0.16200000000000001</v>
      </c>
      <c r="M72">
        <f t="shared" si="11"/>
        <v>0.16200000000000001</v>
      </c>
      <c r="N72">
        <f t="shared" si="11"/>
        <v>0.16200000000000001</v>
      </c>
      <c r="O72" s="41">
        <f t="shared" si="15"/>
        <v>81340</v>
      </c>
      <c r="P72" s="41">
        <f t="shared" si="16"/>
        <v>58660</v>
      </c>
    </row>
    <row r="73" spans="1:16" x14ac:dyDescent="0.25">
      <c r="A73" s="41">
        <f t="shared" si="12"/>
        <v>148000</v>
      </c>
      <c r="B73" s="53">
        <v>147500</v>
      </c>
      <c r="C73" s="54">
        <v>0.11814285714285699</v>
      </c>
      <c r="D73" s="53">
        <f t="shared" si="13"/>
        <v>164926.07142857139</v>
      </c>
      <c r="E73" s="53">
        <f t="shared" si="9"/>
        <v>130073.92857142859</v>
      </c>
      <c r="J73" s="56">
        <f t="shared" si="17"/>
        <v>71000</v>
      </c>
      <c r="K73" s="56" t="e">
        <f t="shared" si="14"/>
        <v>#N/A</v>
      </c>
      <c r="L73" t="e">
        <f t="shared" si="10"/>
        <v>#N/A</v>
      </c>
      <c r="M73">
        <f t="shared" si="11"/>
        <v>0.16066666666666668</v>
      </c>
      <c r="N73">
        <f t="shared" si="11"/>
        <v>0.16066666666666668</v>
      </c>
      <c r="O73" s="41">
        <f t="shared" si="15"/>
        <v>82407.333333333343</v>
      </c>
      <c r="P73" s="41">
        <f t="shared" si="16"/>
        <v>59592.666666666664</v>
      </c>
    </row>
    <row r="74" spans="1:16" x14ac:dyDescent="0.25">
      <c r="A74" s="41">
        <f t="shared" si="12"/>
        <v>150000</v>
      </c>
      <c r="B74" s="53">
        <v>150000</v>
      </c>
      <c r="C74" s="54">
        <v>0.117238095238095</v>
      </c>
      <c r="D74" s="53">
        <f t="shared" si="13"/>
        <v>167585.71428571423</v>
      </c>
      <c r="E74" s="53">
        <f t="shared" si="9"/>
        <v>132414.28571428574</v>
      </c>
      <c r="J74" s="56">
        <f t="shared" si="17"/>
        <v>72000</v>
      </c>
      <c r="K74" s="56" t="e">
        <f t="shared" si="14"/>
        <v>#N/A</v>
      </c>
      <c r="L74" t="e">
        <f t="shared" si="10"/>
        <v>#N/A</v>
      </c>
      <c r="M74" t="e">
        <f t="shared" si="11"/>
        <v>#N/A</v>
      </c>
      <c r="N74">
        <f t="shared" si="11"/>
        <v>0.15911111111111112</v>
      </c>
      <c r="O74" s="41">
        <f t="shared" si="15"/>
        <v>83456</v>
      </c>
      <c r="P74" s="41">
        <f t="shared" si="16"/>
        <v>60544</v>
      </c>
    </row>
    <row r="75" spans="1:16" x14ac:dyDescent="0.25">
      <c r="A75" s="41">
        <f t="shared" si="12"/>
        <v>153000</v>
      </c>
      <c r="B75" s="53">
        <v>152500</v>
      </c>
      <c r="C75" s="54">
        <v>0.116333333333333</v>
      </c>
      <c r="D75" s="53">
        <f t="shared" si="13"/>
        <v>170240.83333333328</v>
      </c>
      <c r="E75" s="53">
        <f t="shared" si="9"/>
        <v>134759.16666666672</v>
      </c>
      <c r="J75" s="56">
        <f t="shared" si="17"/>
        <v>73000</v>
      </c>
      <c r="K75" s="56">
        <f t="shared" si="14"/>
        <v>0.158</v>
      </c>
      <c r="L75">
        <f t="shared" si="10"/>
        <v>0.158</v>
      </c>
      <c r="M75">
        <f t="shared" si="11"/>
        <v>0.158</v>
      </c>
      <c r="N75">
        <f t="shared" si="11"/>
        <v>0.158</v>
      </c>
      <c r="O75" s="41">
        <f t="shared" si="15"/>
        <v>84534</v>
      </c>
      <c r="P75" s="41">
        <f t="shared" si="16"/>
        <v>61466</v>
      </c>
    </row>
    <row r="76" spans="1:16" x14ac:dyDescent="0.25">
      <c r="A76" s="41">
        <f t="shared" si="12"/>
        <v>155000</v>
      </c>
      <c r="B76" s="53">
        <v>155000</v>
      </c>
      <c r="C76" s="54">
        <v>0.115428571428572</v>
      </c>
      <c r="D76" s="53">
        <f t="shared" si="13"/>
        <v>172891.42857142867</v>
      </c>
      <c r="E76" s="53">
        <f t="shared" si="9"/>
        <v>137108.57142857133</v>
      </c>
      <c r="J76" s="56">
        <f t="shared" si="17"/>
        <v>74000</v>
      </c>
      <c r="K76" s="56" t="e">
        <f t="shared" si="14"/>
        <v>#N/A</v>
      </c>
      <c r="L76">
        <f t="shared" si="10"/>
        <v>0.156</v>
      </c>
      <c r="M76">
        <f t="shared" si="11"/>
        <v>0.156</v>
      </c>
      <c r="N76">
        <f t="shared" si="11"/>
        <v>0.156</v>
      </c>
      <c r="O76" s="41">
        <f t="shared" si="15"/>
        <v>85544</v>
      </c>
      <c r="P76" s="41">
        <f t="shared" si="16"/>
        <v>62456</v>
      </c>
    </row>
    <row r="77" spans="1:16" x14ac:dyDescent="0.25">
      <c r="A77" s="41">
        <f t="shared" si="12"/>
        <v>158000</v>
      </c>
      <c r="B77" s="53">
        <v>157500</v>
      </c>
      <c r="C77" s="54">
        <v>0.11452380952381</v>
      </c>
      <c r="D77" s="53">
        <f t="shared" si="13"/>
        <v>175537.50000000006</v>
      </c>
      <c r="E77" s="53">
        <f t="shared" si="9"/>
        <v>139462.49999999991</v>
      </c>
      <c r="J77" s="56">
        <f t="shared" si="17"/>
        <v>75000</v>
      </c>
      <c r="K77" s="56">
        <f t="shared" si="14"/>
        <v>0.154</v>
      </c>
      <c r="L77">
        <f t="shared" si="10"/>
        <v>0.154</v>
      </c>
      <c r="M77">
        <f t="shared" si="11"/>
        <v>0.154</v>
      </c>
      <c r="N77">
        <f t="shared" si="11"/>
        <v>0.154</v>
      </c>
      <c r="O77" s="41">
        <f t="shared" si="15"/>
        <v>86550</v>
      </c>
      <c r="P77" s="41">
        <f t="shared" si="16"/>
        <v>63450</v>
      </c>
    </row>
    <row r="78" spans="1:16" x14ac:dyDescent="0.25">
      <c r="A78" s="41">
        <f t="shared" si="12"/>
        <v>160000</v>
      </c>
      <c r="B78" s="53">
        <v>160000</v>
      </c>
      <c r="C78" s="54">
        <v>0.11361904761904799</v>
      </c>
      <c r="D78" s="53">
        <f t="shared" si="13"/>
        <v>178179.04761904766</v>
      </c>
      <c r="E78" s="53">
        <f t="shared" si="9"/>
        <v>141820.95238095234</v>
      </c>
      <c r="J78" s="56">
        <f t="shared" si="17"/>
        <v>76000</v>
      </c>
      <c r="K78" s="56" t="e">
        <f t="shared" si="14"/>
        <v>#N/A</v>
      </c>
      <c r="L78" t="e">
        <f t="shared" si="10"/>
        <v>#N/A</v>
      </c>
      <c r="M78">
        <f t="shared" si="11"/>
        <v>0.15266666666666667</v>
      </c>
      <c r="N78">
        <f t="shared" si="11"/>
        <v>0.15266666666666667</v>
      </c>
      <c r="O78" s="41">
        <f t="shared" si="15"/>
        <v>87602.666666666672</v>
      </c>
      <c r="P78" s="41">
        <f t="shared" si="16"/>
        <v>64397.333333333328</v>
      </c>
    </row>
    <row r="79" spans="1:16" x14ac:dyDescent="0.25">
      <c r="A79" s="41">
        <f t="shared" si="12"/>
        <v>163000</v>
      </c>
      <c r="B79" s="53">
        <v>162500</v>
      </c>
      <c r="C79" s="54">
        <v>0.112714285714286</v>
      </c>
      <c r="D79" s="53">
        <f t="shared" si="13"/>
        <v>180816.07142857148</v>
      </c>
      <c r="E79" s="53">
        <f t="shared" si="9"/>
        <v>144183.92857142852</v>
      </c>
      <c r="J79" s="56">
        <f t="shared" si="17"/>
        <v>77000</v>
      </c>
      <c r="K79" s="56" t="e">
        <f t="shared" si="14"/>
        <v>#N/A</v>
      </c>
      <c r="L79" t="e">
        <f t="shared" si="10"/>
        <v>#N/A</v>
      </c>
      <c r="M79" t="e">
        <f t="shared" si="11"/>
        <v>#N/A</v>
      </c>
      <c r="N79">
        <f t="shared" si="11"/>
        <v>0.15127777777777779</v>
      </c>
      <c r="O79" s="41">
        <f t="shared" si="15"/>
        <v>88648.388888888891</v>
      </c>
      <c r="P79" s="41">
        <f t="shared" si="16"/>
        <v>65351.611111111109</v>
      </c>
    </row>
    <row r="80" spans="1:16" x14ac:dyDescent="0.25">
      <c r="A80" s="41">
        <f t="shared" si="12"/>
        <v>165000</v>
      </c>
      <c r="B80" s="53">
        <v>165000</v>
      </c>
      <c r="C80" s="54">
        <v>0.111809523809524</v>
      </c>
      <c r="D80" s="53">
        <f t="shared" si="13"/>
        <v>183448.57142857148</v>
      </c>
      <c r="E80" s="53">
        <f t="shared" si="9"/>
        <v>146551.42857142852</v>
      </c>
      <c r="J80" s="56">
        <f t="shared" si="17"/>
        <v>78000</v>
      </c>
      <c r="K80" s="56">
        <f t="shared" si="14"/>
        <v>0.15</v>
      </c>
      <c r="L80">
        <f t="shared" si="10"/>
        <v>0.15</v>
      </c>
      <c r="M80">
        <f t="shared" si="11"/>
        <v>0.15</v>
      </c>
      <c r="N80">
        <f t="shared" si="11"/>
        <v>0.15</v>
      </c>
      <c r="O80" s="41">
        <f t="shared" si="15"/>
        <v>89700</v>
      </c>
      <c r="P80" s="41">
        <f t="shared" si="16"/>
        <v>66300</v>
      </c>
    </row>
    <row r="81" spans="1:16" x14ac:dyDescent="0.25">
      <c r="A81" s="41">
        <f t="shared" si="12"/>
        <v>168000</v>
      </c>
      <c r="B81" s="53">
        <v>167500</v>
      </c>
      <c r="C81" s="54">
        <v>0.11090476190476201</v>
      </c>
      <c r="D81" s="53">
        <f t="shared" si="13"/>
        <v>186076.54761904763</v>
      </c>
      <c r="E81" s="53">
        <f t="shared" si="9"/>
        <v>148923.45238095237</v>
      </c>
      <c r="J81" s="56">
        <f t="shared" si="17"/>
        <v>79000</v>
      </c>
      <c r="K81" s="56" t="e">
        <f t="shared" si="14"/>
        <v>#N/A</v>
      </c>
      <c r="L81">
        <f t="shared" si="10"/>
        <v>0.14849999999999999</v>
      </c>
      <c r="M81">
        <f t="shared" si="11"/>
        <v>0.14849999999999999</v>
      </c>
      <c r="N81">
        <f t="shared" si="11"/>
        <v>0.14849999999999999</v>
      </c>
      <c r="O81" s="41">
        <f t="shared" si="15"/>
        <v>90731.5</v>
      </c>
      <c r="P81" s="41">
        <f t="shared" si="16"/>
        <v>67268.5</v>
      </c>
    </row>
    <row r="82" spans="1:16" x14ac:dyDescent="0.25">
      <c r="A82" s="41">
        <f t="shared" si="12"/>
        <v>170000</v>
      </c>
      <c r="B82" s="53">
        <v>170000</v>
      </c>
      <c r="C82" s="54">
        <v>0.11</v>
      </c>
      <c r="D82" s="53">
        <f t="shared" si="13"/>
        <v>188700.00000000003</v>
      </c>
      <c r="E82" s="53">
        <f t="shared" si="9"/>
        <v>151300</v>
      </c>
      <c r="J82" s="56">
        <f t="shared" si="17"/>
        <v>80000</v>
      </c>
      <c r="K82" s="56">
        <f t="shared" si="14"/>
        <v>0.14699999999999999</v>
      </c>
      <c r="L82">
        <f t="shared" si="10"/>
        <v>0.14699999999999999</v>
      </c>
      <c r="M82">
        <f t="shared" si="11"/>
        <v>0.14699999999999999</v>
      </c>
      <c r="N82">
        <f t="shared" si="11"/>
        <v>0.14699999999999999</v>
      </c>
      <c r="O82" s="41">
        <f t="shared" si="15"/>
        <v>91760</v>
      </c>
      <c r="P82" s="41">
        <f t="shared" si="16"/>
        <v>68240</v>
      </c>
    </row>
    <row r="83" spans="1:16" x14ac:dyDescent="0.25">
      <c r="A83" s="41">
        <f t="shared" si="12"/>
        <v>173000</v>
      </c>
      <c r="B83" s="53">
        <v>172500</v>
      </c>
      <c r="C83" s="54">
        <v>0.109095238095238</v>
      </c>
      <c r="D83" s="53">
        <f t="shared" si="13"/>
        <v>191318.92857142855</v>
      </c>
      <c r="E83" s="53">
        <f t="shared" si="9"/>
        <v>153681.07142857145</v>
      </c>
      <c r="J83" s="56">
        <f t="shared" si="17"/>
        <v>81000</v>
      </c>
      <c r="K83" s="56" t="e">
        <f t="shared" si="14"/>
        <v>#N/A</v>
      </c>
      <c r="L83" t="e">
        <f t="shared" si="10"/>
        <v>#N/A</v>
      </c>
      <c r="M83">
        <f t="shared" si="11"/>
        <v>0.14566666666666667</v>
      </c>
      <c r="N83">
        <f t="shared" si="11"/>
        <v>0.14566666666666667</v>
      </c>
      <c r="O83" s="41">
        <f t="shared" si="15"/>
        <v>92799</v>
      </c>
      <c r="P83" s="41">
        <f t="shared" si="16"/>
        <v>69201</v>
      </c>
    </row>
    <row r="84" spans="1:16" x14ac:dyDescent="0.25">
      <c r="A84" s="41">
        <f t="shared" si="12"/>
        <v>175000</v>
      </c>
      <c r="B84" s="53">
        <v>175000</v>
      </c>
      <c r="C84" s="54">
        <v>0.108190476190476</v>
      </c>
      <c r="D84" s="53">
        <f t="shared" si="13"/>
        <v>193933.33333333328</v>
      </c>
      <c r="E84" s="53">
        <f t="shared" si="9"/>
        <v>156066.66666666672</v>
      </c>
      <c r="J84" s="56">
        <f t="shared" si="17"/>
        <v>82000</v>
      </c>
      <c r="K84" s="56" t="e">
        <f t="shared" si="14"/>
        <v>#N/A</v>
      </c>
      <c r="L84" t="e">
        <f t="shared" si="10"/>
        <v>#N/A</v>
      </c>
      <c r="M84" t="e">
        <f t="shared" si="11"/>
        <v>#N/A</v>
      </c>
      <c r="N84">
        <f t="shared" si="11"/>
        <v>0.14444444444444443</v>
      </c>
      <c r="O84" s="41">
        <f t="shared" si="15"/>
        <v>93844.444444444438</v>
      </c>
      <c r="P84" s="41">
        <f t="shared" si="16"/>
        <v>70155.555555555562</v>
      </c>
    </row>
    <row r="85" spans="1:16" x14ac:dyDescent="0.25">
      <c r="A85" s="41">
        <f t="shared" si="12"/>
        <v>178000</v>
      </c>
      <c r="B85" s="53">
        <v>177500</v>
      </c>
      <c r="C85" s="54">
        <v>0.107285714285714</v>
      </c>
      <c r="D85" s="53">
        <f t="shared" si="13"/>
        <v>196543.21428571423</v>
      </c>
      <c r="E85" s="53">
        <f t="shared" si="9"/>
        <v>158456.78571428577</v>
      </c>
      <c r="J85" s="56">
        <f t="shared" si="17"/>
        <v>83000</v>
      </c>
      <c r="K85" s="56">
        <f t="shared" si="14"/>
        <v>0.14299999999999999</v>
      </c>
      <c r="L85">
        <f t="shared" si="10"/>
        <v>0.14299999999999999</v>
      </c>
      <c r="M85">
        <f t="shared" si="11"/>
        <v>0.14299999999999999</v>
      </c>
      <c r="N85">
        <f t="shared" si="11"/>
        <v>0.14299999999999999</v>
      </c>
      <c r="O85" s="41">
        <f t="shared" si="15"/>
        <v>94869</v>
      </c>
      <c r="P85" s="41">
        <f t="shared" si="16"/>
        <v>71131</v>
      </c>
    </row>
    <row r="86" spans="1:16" x14ac:dyDescent="0.25">
      <c r="A86" s="41">
        <f t="shared" si="12"/>
        <v>180000</v>
      </c>
      <c r="B86" s="53">
        <v>180000</v>
      </c>
      <c r="C86" s="54">
        <v>0.10638095238095201</v>
      </c>
      <c r="D86" s="53">
        <f t="shared" si="13"/>
        <v>199148.57142857136</v>
      </c>
      <c r="E86" s="53">
        <f t="shared" si="9"/>
        <v>160851.42857142864</v>
      </c>
      <c r="J86" s="56">
        <f t="shared" si="17"/>
        <v>84000</v>
      </c>
      <c r="K86" s="56" t="e">
        <f t="shared" si="14"/>
        <v>#N/A</v>
      </c>
      <c r="L86">
        <f t="shared" si="10"/>
        <v>0.14199999999999999</v>
      </c>
      <c r="M86">
        <f t="shared" si="11"/>
        <v>0.14199999999999999</v>
      </c>
      <c r="N86">
        <f t="shared" si="11"/>
        <v>0.14199999999999999</v>
      </c>
      <c r="O86" s="41">
        <f t="shared" si="15"/>
        <v>95927.999999999985</v>
      </c>
      <c r="P86" s="41">
        <f t="shared" si="16"/>
        <v>72072</v>
      </c>
    </row>
    <row r="87" spans="1:16" x14ac:dyDescent="0.25">
      <c r="J87" s="56">
        <f>J86+1000</f>
        <v>85000</v>
      </c>
      <c r="K87" s="56">
        <f t="shared" si="14"/>
        <v>0.14099999999999999</v>
      </c>
      <c r="L87">
        <f t="shared" si="10"/>
        <v>0.14099999999999999</v>
      </c>
      <c r="M87">
        <f t="shared" si="11"/>
        <v>0.14099999999999999</v>
      </c>
      <c r="N87">
        <f t="shared" si="11"/>
        <v>0.14099999999999999</v>
      </c>
      <c r="O87" s="41">
        <f t="shared" si="15"/>
        <v>96985</v>
      </c>
      <c r="P87" s="41">
        <f t="shared" si="16"/>
        <v>73015</v>
      </c>
    </row>
    <row r="88" spans="1:16" x14ac:dyDescent="0.25">
      <c r="J88" s="56">
        <f t="shared" ref="J88:J96" si="18">J87+1000</f>
        <v>86000</v>
      </c>
      <c r="K88" s="56" t="e">
        <f t="shared" si="14"/>
        <v>#N/A</v>
      </c>
      <c r="L88" t="e">
        <f t="shared" si="10"/>
        <v>#N/A</v>
      </c>
      <c r="M88">
        <f t="shared" si="11"/>
        <v>0.14033333333333334</v>
      </c>
      <c r="N88">
        <f t="shared" si="11"/>
        <v>0.14033333333333334</v>
      </c>
      <c r="O88" s="41">
        <f t="shared" si="15"/>
        <v>98068.666666666672</v>
      </c>
      <c r="P88" s="41">
        <f t="shared" si="16"/>
        <v>73931.333333333328</v>
      </c>
    </row>
    <row r="89" spans="1:16" x14ac:dyDescent="0.25">
      <c r="J89" s="56">
        <f t="shared" si="18"/>
        <v>87000</v>
      </c>
      <c r="K89" s="56" t="e">
        <f t="shared" si="14"/>
        <v>#N/A</v>
      </c>
      <c r="L89" t="e">
        <f t="shared" si="10"/>
        <v>#N/A</v>
      </c>
      <c r="M89" t="e">
        <f t="shared" si="11"/>
        <v>#N/A</v>
      </c>
      <c r="N89">
        <f t="shared" si="11"/>
        <v>0.13972222222222222</v>
      </c>
      <c r="O89" s="41">
        <f t="shared" si="15"/>
        <v>99155.833333333343</v>
      </c>
      <c r="P89" s="41">
        <f t="shared" si="16"/>
        <v>74844.166666666672</v>
      </c>
    </row>
    <row r="90" spans="1:16" x14ac:dyDescent="0.25">
      <c r="J90" s="56">
        <f t="shared" si="18"/>
        <v>88000</v>
      </c>
      <c r="K90" s="56">
        <f t="shared" si="14"/>
        <v>0.13900000000000001</v>
      </c>
      <c r="L90">
        <f t="shared" si="10"/>
        <v>0.13900000000000001</v>
      </c>
      <c r="M90">
        <f t="shared" si="11"/>
        <v>0.13900000000000001</v>
      </c>
      <c r="N90">
        <f t="shared" si="11"/>
        <v>0.13900000000000001</v>
      </c>
      <c r="O90" s="41">
        <f t="shared" si="15"/>
        <v>100232</v>
      </c>
      <c r="P90" s="41">
        <f t="shared" si="16"/>
        <v>75768</v>
      </c>
    </row>
    <row r="91" spans="1:16" x14ac:dyDescent="0.25">
      <c r="J91" s="56">
        <f t="shared" si="18"/>
        <v>89000</v>
      </c>
      <c r="K91" s="56" t="e">
        <f t="shared" si="14"/>
        <v>#N/A</v>
      </c>
      <c r="L91">
        <f t="shared" si="10"/>
        <v>0.13850000000000001</v>
      </c>
      <c r="M91">
        <f t="shared" si="11"/>
        <v>0.13850000000000001</v>
      </c>
      <c r="N91">
        <f t="shared" si="11"/>
        <v>0.13850000000000001</v>
      </c>
      <c r="O91" s="41">
        <f t="shared" si="15"/>
        <v>101326.5</v>
      </c>
      <c r="P91" s="41">
        <f t="shared" si="16"/>
        <v>76673.5</v>
      </c>
    </row>
    <row r="92" spans="1:16" x14ac:dyDescent="0.25">
      <c r="J92" s="56">
        <f t="shared" si="18"/>
        <v>90000</v>
      </c>
      <c r="K92" s="56">
        <f t="shared" si="14"/>
        <v>0.13800000000000001</v>
      </c>
      <c r="L92">
        <f t="shared" si="10"/>
        <v>0.13800000000000001</v>
      </c>
      <c r="M92">
        <f t="shared" si="11"/>
        <v>0.13800000000000001</v>
      </c>
      <c r="N92">
        <f t="shared" si="11"/>
        <v>0.13800000000000001</v>
      </c>
      <c r="O92" s="41">
        <f t="shared" si="15"/>
        <v>102419.99999999999</v>
      </c>
      <c r="P92" s="41">
        <f t="shared" si="16"/>
        <v>77580</v>
      </c>
    </row>
    <row r="93" spans="1:16" x14ac:dyDescent="0.25">
      <c r="J93" s="56">
        <f t="shared" si="18"/>
        <v>91000</v>
      </c>
      <c r="K93" s="56" t="e">
        <f t="shared" si="14"/>
        <v>#N/A</v>
      </c>
      <c r="L93" t="e">
        <f t="shared" si="10"/>
        <v>#N/A</v>
      </c>
      <c r="M93">
        <f t="shared" si="11"/>
        <v>0.13766666666666669</v>
      </c>
      <c r="N93">
        <f t="shared" si="11"/>
        <v>0.13766666666666669</v>
      </c>
      <c r="O93" s="41">
        <f t="shared" si="15"/>
        <v>103527.66666666666</v>
      </c>
      <c r="P93" s="41">
        <f t="shared" si="16"/>
        <v>78472.333333333328</v>
      </c>
    </row>
    <row r="94" spans="1:16" x14ac:dyDescent="0.25">
      <c r="J94" s="56">
        <f t="shared" si="18"/>
        <v>92000</v>
      </c>
      <c r="K94" s="56" t="e">
        <f t="shared" si="14"/>
        <v>#N/A</v>
      </c>
      <c r="L94" t="e">
        <f t="shared" si="10"/>
        <v>#N/A</v>
      </c>
      <c r="M94" t="e">
        <f t="shared" si="11"/>
        <v>#N/A</v>
      </c>
      <c r="N94">
        <f t="shared" si="11"/>
        <v>0.13744444444444445</v>
      </c>
      <c r="O94" s="41">
        <f t="shared" si="15"/>
        <v>104644.88888888889</v>
      </c>
      <c r="P94" s="41">
        <f t="shared" si="16"/>
        <v>79355.111111111109</v>
      </c>
    </row>
    <row r="95" spans="1:16" x14ac:dyDescent="0.25">
      <c r="J95" s="56">
        <f t="shared" si="18"/>
        <v>93000</v>
      </c>
      <c r="K95" s="56">
        <f t="shared" si="14"/>
        <v>0.13700000000000001</v>
      </c>
      <c r="L95">
        <f t="shared" si="10"/>
        <v>0.13700000000000001</v>
      </c>
      <c r="M95">
        <f t="shared" si="11"/>
        <v>0.13700000000000001</v>
      </c>
      <c r="N95">
        <f t="shared" si="11"/>
        <v>0.13700000000000001</v>
      </c>
      <c r="O95" s="41">
        <f t="shared" si="15"/>
        <v>105741</v>
      </c>
      <c r="P95" s="41">
        <f t="shared" si="16"/>
        <v>80259</v>
      </c>
    </row>
    <row r="96" spans="1:16" x14ac:dyDescent="0.25">
      <c r="J96" s="56">
        <f t="shared" si="18"/>
        <v>94000</v>
      </c>
      <c r="K96" s="56" t="e">
        <f t="shared" si="14"/>
        <v>#N/A</v>
      </c>
      <c r="L96">
        <f t="shared" si="10"/>
        <v>0.13700000000000001</v>
      </c>
      <c r="M96">
        <f t="shared" si="11"/>
        <v>0.13700000000000001</v>
      </c>
      <c r="N96">
        <f t="shared" si="11"/>
        <v>0.13700000000000001</v>
      </c>
      <c r="O96" s="41">
        <f t="shared" si="15"/>
        <v>106878</v>
      </c>
      <c r="P96" s="41">
        <f t="shared" si="16"/>
        <v>81122</v>
      </c>
    </row>
    <row r="97" spans="10:16" x14ac:dyDescent="0.25">
      <c r="J97" s="56">
        <f>J96+1000</f>
        <v>95000</v>
      </c>
      <c r="K97" s="56">
        <f t="shared" si="14"/>
        <v>0.13700000000000001</v>
      </c>
      <c r="L97">
        <f t="shared" si="10"/>
        <v>0.13700000000000001</v>
      </c>
      <c r="M97">
        <f t="shared" si="11"/>
        <v>0.13700000000000001</v>
      </c>
      <c r="N97">
        <f t="shared" si="11"/>
        <v>0.13700000000000001</v>
      </c>
      <c r="O97" s="41">
        <f t="shared" si="15"/>
        <v>108015</v>
      </c>
      <c r="P97" s="41">
        <f t="shared" si="16"/>
        <v>81985</v>
      </c>
    </row>
    <row r="98" spans="10:16" x14ac:dyDescent="0.25">
      <c r="J98" s="56">
        <f t="shared" ref="J98:J106" si="19">J97+1000</f>
        <v>96000</v>
      </c>
      <c r="K98" s="56" t="e">
        <f t="shared" si="14"/>
        <v>#N/A</v>
      </c>
      <c r="L98" t="e">
        <f t="shared" si="10"/>
        <v>#N/A</v>
      </c>
      <c r="M98">
        <f t="shared" si="11"/>
        <v>0.13700000000000001</v>
      </c>
      <c r="N98">
        <f t="shared" si="11"/>
        <v>0.13700000000000001</v>
      </c>
      <c r="O98" s="41">
        <f t="shared" si="15"/>
        <v>109152</v>
      </c>
      <c r="P98" s="41">
        <f t="shared" si="16"/>
        <v>82848</v>
      </c>
    </row>
    <row r="99" spans="10:16" x14ac:dyDescent="0.25">
      <c r="J99" s="56">
        <f t="shared" si="19"/>
        <v>97000</v>
      </c>
      <c r="K99" s="56" t="e">
        <f t="shared" si="14"/>
        <v>#N/A</v>
      </c>
      <c r="L99" t="e">
        <f t="shared" si="10"/>
        <v>#N/A</v>
      </c>
      <c r="M99" t="e">
        <f t="shared" si="11"/>
        <v>#N/A</v>
      </c>
      <c r="N99">
        <f t="shared" si="11"/>
        <v>0.13683333333333333</v>
      </c>
      <c r="O99" s="41">
        <f t="shared" si="15"/>
        <v>110272.83333333334</v>
      </c>
      <c r="P99" s="41">
        <f t="shared" si="16"/>
        <v>83727.166666666657</v>
      </c>
    </row>
    <row r="100" spans="10:16" x14ac:dyDescent="0.25">
      <c r="J100" s="56">
        <f t="shared" si="19"/>
        <v>98000</v>
      </c>
      <c r="K100" s="56">
        <f t="shared" si="14"/>
        <v>0.13700000000000001</v>
      </c>
      <c r="L100">
        <f t="shared" si="10"/>
        <v>0.13700000000000001</v>
      </c>
      <c r="M100">
        <f t="shared" si="11"/>
        <v>0.13700000000000001</v>
      </c>
      <c r="N100">
        <f t="shared" si="11"/>
        <v>0.13700000000000001</v>
      </c>
      <c r="O100" s="41">
        <f t="shared" si="15"/>
        <v>111426</v>
      </c>
      <c r="P100" s="41">
        <f t="shared" si="16"/>
        <v>84574</v>
      </c>
    </row>
    <row r="101" spans="10:16" x14ac:dyDescent="0.25">
      <c r="J101" s="56">
        <f t="shared" si="19"/>
        <v>99000</v>
      </c>
      <c r="K101" s="56" t="e">
        <f t="shared" si="14"/>
        <v>#N/A</v>
      </c>
      <c r="L101">
        <f t="shared" si="10"/>
        <v>0.13650000000000001</v>
      </c>
      <c r="M101">
        <f t="shared" si="11"/>
        <v>0.13650000000000001</v>
      </c>
      <c r="N101">
        <f t="shared" si="11"/>
        <v>0.13650000000000001</v>
      </c>
      <c r="O101" s="41">
        <f t="shared" si="15"/>
        <v>112513.5</v>
      </c>
      <c r="P101" s="41">
        <f t="shared" si="16"/>
        <v>85486.5</v>
      </c>
    </row>
    <row r="102" spans="10:16" x14ac:dyDescent="0.25">
      <c r="J102" s="56">
        <f t="shared" si="19"/>
        <v>100000</v>
      </c>
      <c r="K102" s="56">
        <f t="shared" si="14"/>
        <v>0.13600000000000001</v>
      </c>
      <c r="L102">
        <f t="shared" si="10"/>
        <v>0.13600000000000001</v>
      </c>
      <c r="M102">
        <f t="shared" si="11"/>
        <v>0.13600000000000001</v>
      </c>
      <c r="N102">
        <f t="shared" si="11"/>
        <v>0.13600000000000001</v>
      </c>
      <c r="O102" s="41">
        <f t="shared" si="15"/>
        <v>113600.00000000001</v>
      </c>
      <c r="P102" s="41">
        <f t="shared" si="16"/>
        <v>86400</v>
      </c>
    </row>
    <row r="103" spans="10:16" x14ac:dyDescent="0.25">
      <c r="J103" s="56">
        <f t="shared" si="19"/>
        <v>101000</v>
      </c>
      <c r="K103" s="56" t="e">
        <f t="shared" si="14"/>
        <v>#N/A</v>
      </c>
      <c r="L103" t="e">
        <f t="shared" si="10"/>
        <v>#N/A</v>
      </c>
      <c r="M103">
        <f t="shared" si="11"/>
        <v>0.13547619047619033</v>
      </c>
      <c r="N103">
        <f t="shared" si="11"/>
        <v>0.13547619047619033</v>
      </c>
      <c r="O103" s="41">
        <f t="shared" si="15"/>
        <v>114683.09523809522</v>
      </c>
      <c r="P103" s="41">
        <f t="shared" si="16"/>
        <v>87316.904761904778</v>
      </c>
    </row>
    <row r="104" spans="10:16" x14ac:dyDescent="0.25">
      <c r="J104" s="56">
        <f t="shared" si="19"/>
        <v>102000</v>
      </c>
      <c r="K104" s="56" t="e">
        <f t="shared" si="14"/>
        <v>#N/A</v>
      </c>
      <c r="L104" t="e">
        <f t="shared" si="10"/>
        <v>#N/A</v>
      </c>
      <c r="M104" t="e">
        <f t="shared" si="11"/>
        <v>#N/A</v>
      </c>
      <c r="N104">
        <f t="shared" si="11"/>
        <v>0.13497619047619039</v>
      </c>
      <c r="O104" s="41">
        <f t="shared" si="15"/>
        <v>115767.57142857142</v>
      </c>
      <c r="P104" s="41">
        <f t="shared" si="16"/>
        <v>88232.42857142858</v>
      </c>
    </row>
    <row r="105" spans="10:16" x14ac:dyDescent="0.25">
      <c r="J105" s="56">
        <f t="shared" si="19"/>
        <v>103000</v>
      </c>
      <c r="K105" s="56">
        <f t="shared" si="14"/>
        <v>0.13442857142857101</v>
      </c>
      <c r="L105">
        <f t="shared" si="10"/>
        <v>0.13442857142857101</v>
      </c>
      <c r="M105">
        <f t="shared" si="11"/>
        <v>0.13442857142857101</v>
      </c>
      <c r="N105">
        <f t="shared" si="11"/>
        <v>0.13442857142857101</v>
      </c>
      <c r="O105" s="41">
        <f t="shared" si="15"/>
        <v>116846.1428571428</v>
      </c>
      <c r="P105" s="41">
        <f t="shared" si="16"/>
        <v>89153.857142857189</v>
      </c>
    </row>
    <row r="106" spans="10:16" x14ac:dyDescent="0.25">
      <c r="J106" s="56">
        <f t="shared" si="19"/>
        <v>104000</v>
      </c>
      <c r="K106" s="56" t="e">
        <f t="shared" si="14"/>
        <v>#N/A</v>
      </c>
      <c r="L106">
        <f t="shared" si="10"/>
        <v>0.1339761904761905</v>
      </c>
      <c r="M106">
        <f t="shared" si="11"/>
        <v>0.1339761904761905</v>
      </c>
      <c r="N106">
        <f t="shared" si="11"/>
        <v>0.1339761904761905</v>
      </c>
      <c r="O106" s="41">
        <f t="shared" si="15"/>
        <v>117933.5238095238</v>
      </c>
      <c r="P106" s="41">
        <f t="shared" si="16"/>
        <v>90066.476190476198</v>
      </c>
    </row>
    <row r="107" spans="10:16" x14ac:dyDescent="0.25">
      <c r="J107" s="56">
        <f>J106+1000</f>
        <v>105000</v>
      </c>
      <c r="K107" s="56">
        <f t="shared" si="14"/>
        <v>0.13352380952380999</v>
      </c>
      <c r="L107">
        <f t="shared" si="10"/>
        <v>0.13352380952380999</v>
      </c>
      <c r="M107">
        <f t="shared" si="11"/>
        <v>0.13352380952380999</v>
      </c>
      <c r="N107">
        <f t="shared" si="11"/>
        <v>0.13352380952380999</v>
      </c>
      <c r="O107" s="41">
        <f t="shared" si="15"/>
        <v>119020.00000000006</v>
      </c>
      <c r="P107" s="41">
        <f t="shared" si="16"/>
        <v>90979.999999999942</v>
      </c>
    </row>
    <row r="108" spans="10:16" x14ac:dyDescent="0.25">
      <c r="J108" s="56">
        <f t="shared" ref="J108:J145" si="20">J107+1000</f>
        <v>106000</v>
      </c>
      <c r="K108" s="56" t="e">
        <f t="shared" si="14"/>
        <v>#N/A</v>
      </c>
      <c r="L108" t="e">
        <f t="shared" si="10"/>
        <v>#N/A</v>
      </c>
      <c r="M108">
        <f t="shared" si="11"/>
        <v>0.13322222222222266</v>
      </c>
      <c r="N108">
        <f t="shared" si="11"/>
        <v>0.13322222222222266</v>
      </c>
      <c r="O108" s="41">
        <f t="shared" si="15"/>
        <v>120121.55555555559</v>
      </c>
      <c r="P108" s="41">
        <f t="shared" si="16"/>
        <v>91878.444444444394</v>
      </c>
    </row>
    <row r="109" spans="10:16" x14ac:dyDescent="0.25">
      <c r="J109" s="56">
        <f t="shared" si="20"/>
        <v>107000</v>
      </c>
      <c r="K109" s="56" t="e">
        <f t="shared" si="14"/>
        <v>#N/A</v>
      </c>
      <c r="L109" t="e">
        <f t="shared" si="10"/>
        <v>#N/A</v>
      </c>
      <c r="M109" t="e">
        <f t="shared" si="11"/>
        <v>#N/A</v>
      </c>
      <c r="N109">
        <f t="shared" si="11"/>
        <v>0.13287037037037078</v>
      </c>
      <c r="O109" s="41">
        <f t="shared" si="15"/>
        <v>121217.12962962968</v>
      </c>
      <c r="P109" s="41">
        <f t="shared" si="16"/>
        <v>92782.870370370336</v>
      </c>
    </row>
    <row r="110" spans="10:16" x14ac:dyDescent="0.25">
      <c r="J110" s="56">
        <f t="shared" si="20"/>
        <v>108000</v>
      </c>
      <c r="K110" s="56">
        <f t="shared" si="14"/>
        <v>0.132619047619048</v>
      </c>
      <c r="L110">
        <f t="shared" si="10"/>
        <v>0.132619047619048</v>
      </c>
      <c r="M110">
        <f t="shared" si="11"/>
        <v>0.132619047619048</v>
      </c>
      <c r="N110">
        <f t="shared" si="11"/>
        <v>0.132619047619048</v>
      </c>
      <c r="O110" s="41">
        <f t="shared" si="15"/>
        <v>122322.85714285719</v>
      </c>
      <c r="P110" s="41">
        <f t="shared" si="16"/>
        <v>93677.142857142826</v>
      </c>
    </row>
    <row r="111" spans="10:16" x14ac:dyDescent="0.25">
      <c r="J111" s="56">
        <f t="shared" si="20"/>
        <v>109000</v>
      </c>
      <c r="K111" s="56" t="e">
        <f t="shared" si="14"/>
        <v>#N/A</v>
      </c>
      <c r="L111">
        <f t="shared" si="10"/>
        <v>0.13216666666666699</v>
      </c>
      <c r="M111">
        <f t="shared" si="11"/>
        <v>0.13216666666666699</v>
      </c>
      <c r="N111">
        <f t="shared" si="11"/>
        <v>0.13216666666666699</v>
      </c>
      <c r="O111" s="41">
        <f t="shared" si="15"/>
        <v>123406.1666666667</v>
      </c>
      <c r="P111" s="41">
        <f t="shared" si="16"/>
        <v>94593.833333333299</v>
      </c>
    </row>
    <row r="112" spans="10:16" x14ac:dyDescent="0.25">
      <c r="J112" s="56">
        <f t="shared" si="20"/>
        <v>110000</v>
      </c>
      <c r="K112" s="56">
        <f t="shared" si="14"/>
        <v>0.13171428571428601</v>
      </c>
      <c r="L112">
        <f t="shared" si="10"/>
        <v>0.13171428571428601</v>
      </c>
      <c r="M112">
        <f t="shared" si="11"/>
        <v>0.13171428571428601</v>
      </c>
      <c r="N112">
        <f t="shared" si="11"/>
        <v>0.13171428571428601</v>
      </c>
      <c r="O112" s="41">
        <f t="shared" si="15"/>
        <v>124488.57142857148</v>
      </c>
      <c r="P112" s="41">
        <f t="shared" si="16"/>
        <v>95511.428571428536</v>
      </c>
    </row>
    <row r="113" spans="10:16" x14ac:dyDescent="0.25">
      <c r="J113" s="56">
        <f t="shared" si="20"/>
        <v>111000</v>
      </c>
      <c r="K113" s="56" t="e">
        <f t="shared" si="14"/>
        <v>#N/A</v>
      </c>
      <c r="L113" t="e">
        <f t="shared" si="10"/>
        <v>#N/A</v>
      </c>
      <c r="M113">
        <f t="shared" si="11"/>
        <v>0.13141269841269868</v>
      </c>
      <c r="N113">
        <f t="shared" si="11"/>
        <v>0.13141269841269868</v>
      </c>
      <c r="O113" s="41">
        <f t="shared" si="15"/>
        <v>125586.80952380956</v>
      </c>
      <c r="P113" s="41">
        <f t="shared" si="16"/>
        <v>96413.190476190444</v>
      </c>
    </row>
    <row r="114" spans="10:16" x14ac:dyDescent="0.25">
      <c r="J114" s="56">
        <f t="shared" si="20"/>
        <v>112000</v>
      </c>
      <c r="K114" s="56" t="e">
        <f t="shared" si="14"/>
        <v>#N/A</v>
      </c>
      <c r="L114" t="e">
        <f t="shared" si="10"/>
        <v>#N/A</v>
      </c>
      <c r="M114" t="e">
        <f t="shared" si="11"/>
        <v>#N/A</v>
      </c>
      <c r="N114">
        <f t="shared" si="11"/>
        <v>0.13106084656084679</v>
      </c>
      <c r="O114" s="41">
        <f t="shared" si="15"/>
        <v>126678.81481481483</v>
      </c>
      <c r="P114" s="41">
        <f t="shared" si="16"/>
        <v>97321.185185185153</v>
      </c>
    </row>
    <row r="115" spans="10:16" x14ac:dyDescent="0.25">
      <c r="J115" s="56">
        <f t="shared" si="20"/>
        <v>113000</v>
      </c>
      <c r="K115" s="56">
        <f t="shared" si="14"/>
        <v>0.13080952380952399</v>
      </c>
      <c r="L115">
        <f t="shared" si="10"/>
        <v>0.13080952380952399</v>
      </c>
      <c r="M115">
        <f t="shared" si="11"/>
        <v>0.13080952380952399</v>
      </c>
      <c r="N115">
        <f t="shared" si="11"/>
        <v>0.13080952380952399</v>
      </c>
      <c r="O115" s="41">
        <f t="shared" si="15"/>
        <v>127781.4761904762</v>
      </c>
      <c r="P115" s="41">
        <f t="shared" si="16"/>
        <v>98218.523809523802</v>
      </c>
    </row>
    <row r="116" spans="10:16" x14ac:dyDescent="0.25">
      <c r="J116" s="56">
        <f t="shared" si="20"/>
        <v>114000</v>
      </c>
      <c r="K116" s="56" t="e">
        <f t="shared" si="14"/>
        <v>#N/A</v>
      </c>
      <c r="L116">
        <f t="shared" si="10"/>
        <v>0.130357142857143</v>
      </c>
      <c r="M116">
        <f t="shared" si="11"/>
        <v>0.130357142857143</v>
      </c>
      <c r="N116">
        <f t="shared" si="11"/>
        <v>0.130357142857143</v>
      </c>
      <c r="O116" s="41">
        <f t="shared" si="15"/>
        <v>128860.7142857143</v>
      </c>
      <c r="P116" s="41">
        <f t="shared" si="16"/>
        <v>99139.285714285696</v>
      </c>
    </row>
    <row r="117" spans="10:16" x14ac:dyDescent="0.25">
      <c r="J117" s="56">
        <f t="shared" si="20"/>
        <v>115000</v>
      </c>
      <c r="K117" s="56">
        <f t="shared" si="14"/>
        <v>0.129904761904762</v>
      </c>
      <c r="L117">
        <f t="shared" si="10"/>
        <v>0.129904761904762</v>
      </c>
      <c r="M117">
        <f t="shared" si="11"/>
        <v>0.129904761904762</v>
      </c>
      <c r="N117">
        <f t="shared" si="11"/>
        <v>0.129904761904762</v>
      </c>
      <c r="O117" s="41">
        <f t="shared" si="15"/>
        <v>129939.04761904763</v>
      </c>
      <c r="P117" s="41">
        <f t="shared" si="16"/>
        <v>100060.95238095237</v>
      </c>
    </row>
    <row r="118" spans="10:16" x14ac:dyDescent="0.25">
      <c r="J118" s="56">
        <f t="shared" si="20"/>
        <v>116000</v>
      </c>
      <c r="K118" s="56" t="e">
        <f t="shared" si="14"/>
        <v>#N/A</v>
      </c>
      <c r="L118" t="e">
        <f t="shared" si="10"/>
        <v>#N/A</v>
      </c>
      <c r="M118">
        <f t="shared" si="11"/>
        <v>0.12960317460317466</v>
      </c>
      <c r="N118">
        <f t="shared" si="11"/>
        <v>0.12960317460317466</v>
      </c>
      <c r="O118" s="41">
        <f t="shared" si="15"/>
        <v>131033.96825396827</v>
      </c>
      <c r="P118" s="41">
        <f t="shared" si="16"/>
        <v>100966.03174603173</v>
      </c>
    </row>
    <row r="119" spans="10:16" x14ac:dyDescent="0.25">
      <c r="J119" s="56">
        <f t="shared" si="20"/>
        <v>117000</v>
      </c>
      <c r="K119" s="56" t="e">
        <f t="shared" si="14"/>
        <v>#N/A</v>
      </c>
      <c r="L119" t="e">
        <f t="shared" si="10"/>
        <v>#N/A</v>
      </c>
      <c r="M119" t="e">
        <f t="shared" si="11"/>
        <v>#N/A</v>
      </c>
      <c r="N119">
        <f t="shared" si="11"/>
        <v>0.12925132275132278</v>
      </c>
      <c r="O119" s="41">
        <f t="shared" si="15"/>
        <v>132122.40476190476</v>
      </c>
      <c r="P119" s="41">
        <f t="shared" si="16"/>
        <v>101877.59523809524</v>
      </c>
    </row>
    <row r="120" spans="10:16" x14ac:dyDescent="0.25">
      <c r="J120" s="56">
        <f t="shared" si="20"/>
        <v>118000</v>
      </c>
      <c r="K120" s="56">
        <f t="shared" si="14"/>
        <v>0.129</v>
      </c>
      <c r="L120">
        <f t="shared" si="10"/>
        <v>0.129</v>
      </c>
      <c r="M120">
        <f t="shared" si="11"/>
        <v>0.129</v>
      </c>
      <c r="N120">
        <f t="shared" si="11"/>
        <v>0.129</v>
      </c>
      <c r="O120" s="41">
        <f t="shared" si="15"/>
        <v>133222</v>
      </c>
      <c r="P120" s="41">
        <f t="shared" si="16"/>
        <v>102778</v>
      </c>
    </row>
    <row r="121" spans="10:16" x14ac:dyDescent="0.25">
      <c r="J121" s="56">
        <f t="shared" si="20"/>
        <v>119000</v>
      </c>
      <c r="K121" s="56" t="e">
        <f t="shared" si="14"/>
        <v>#N/A</v>
      </c>
      <c r="L121">
        <f t="shared" si="10"/>
        <v>0.12854761904761902</v>
      </c>
      <c r="M121">
        <f t="shared" si="11"/>
        <v>0.12854761904761902</v>
      </c>
      <c r="N121">
        <f t="shared" si="11"/>
        <v>0.12854761904761902</v>
      </c>
      <c r="O121" s="41">
        <f t="shared" si="15"/>
        <v>134297.16666666669</v>
      </c>
      <c r="P121" s="41">
        <f t="shared" si="16"/>
        <v>103702.83333333334</v>
      </c>
    </row>
    <row r="122" spans="10:16" x14ac:dyDescent="0.25">
      <c r="J122" s="56">
        <f t="shared" si="20"/>
        <v>120000</v>
      </c>
      <c r="K122" s="56">
        <f t="shared" si="14"/>
        <v>0.12809523809523801</v>
      </c>
      <c r="L122">
        <f t="shared" si="10"/>
        <v>0.12809523809523801</v>
      </c>
      <c r="M122">
        <f t="shared" si="11"/>
        <v>0.12809523809523801</v>
      </c>
      <c r="N122">
        <f t="shared" si="11"/>
        <v>0.12809523809523801</v>
      </c>
      <c r="O122" s="41">
        <f t="shared" si="15"/>
        <v>135371.42857142855</v>
      </c>
      <c r="P122" s="41">
        <f t="shared" si="16"/>
        <v>104628.57142857143</v>
      </c>
    </row>
    <row r="123" spans="10:16" x14ac:dyDescent="0.25">
      <c r="J123" s="56">
        <f t="shared" si="20"/>
        <v>121000</v>
      </c>
      <c r="K123" s="56" t="e">
        <f t="shared" si="14"/>
        <v>#N/A</v>
      </c>
      <c r="L123" t="e">
        <f t="shared" si="10"/>
        <v>#N/A</v>
      </c>
      <c r="M123">
        <f t="shared" si="11"/>
        <v>0.12779365079365068</v>
      </c>
      <c r="N123">
        <f t="shared" si="11"/>
        <v>0.12779365079365068</v>
      </c>
      <c r="O123" s="41">
        <f t="shared" si="15"/>
        <v>136463.03174603172</v>
      </c>
      <c r="P123" s="41">
        <f t="shared" si="16"/>
        <v>105536.96825396827</v>
      </c>
    </row>
    <row r="124" spans="10:16" x14ac:dyDescent="0.25">
      <c r="J124" s="56">
        <f t="shared" si="20"/>
        <v>122000</v>
      </c>
      <c r="K124" s="56" t="e">
        <f t="shared" si="14"/>
        <v>#N/A</v>
      </c>
      <c r="L124" t="e">
        <f t="shared" si="10"/>
        <v>#N/A</v>
      </c>
      <c r="M124" t="e">
        <f t="shared" si="11"/>
        <v>#N/A</v>
      </c>
      <c r="N124">
        <f t="shared" si="11"/>
        <v>0.12744179894179877</v>
      </c>
      <c r="O124" s="41">
        <f t="shared" si="15"/>
        <v>137547.89947089946</v>
      </c>
      <c r="P124" s="41">
        <f t="shared" si="16"/>
        <v>106452.10052910056</v>
      </c>
    </row>
    <row r="125" spans="10:16" x14ac:dyDescent="0.25">
      <c r="J125" s="56">
        <f t="shared" si="20"/>
        <v>123000</v>
      </c>
      <c r="K125" s="56">
        <f t="shared" si="14"/>
        <v>0.12719047619047599</v>
      </c>
      <c r="L125">
        <f t="shared" si="10"/>
        <v>0.12719047619047599</v>
      </c>
      <c r="M125">
        <f t="shared" si="11"/>
        <v>0.12719047619047599</v>
      </c>
      <c r="N125">
        <f t="shared" si="11"/>
        <v>0.12719047619047599</v>
      </c>
      <c r="O125" s="41">
        <f t="shared" si="15"/>
        <v>138644.42857142855</v>
      </c>
      <c r="P125" s="41">
        <f t="shared" si="16"/>
        <v>107355.57142857145</v>
      </c>
    </row>
    <row r="126" spans="10:16" x14ac:dyDescent="0.25">
      <c r="J126" s="56">
        <f t="shared" si="20"/>
        <v>124000</v>
      </c>
      <c r="K126" s="56" t="e">
        <f t="shared" si="14"/>
        <v>#N/A</v>
      </c>
      <c r="L126">
        <f t="shared" si="10"/>
        <v>0.12673809523809498</v>
      </c>
      <c r="M126">
        <f t="shared" si="11"/>
        <v>0.12673809523809498</v>
      </c>
      <c r="N126">
        <f t="shared" si="11"/>
        <v>0.12673809523809498</v>
      </c>
      <c r="O126" s="41">
        <f t="shared" si="15"/>
        <v>139715.52380952379</v>
      </c>
      <c r="P126" s="41">
        <f t="shared" si="16"/>
        <v>108284.47619047623</v>
      </c>
    </row>
    <row r="127" spans="10:16" x14ac:dyDescent="0.25">
      <c r="J127" s="56">
        <f t="shared" si="20"/>
        <v>125000</v>
      </c>
      <c r="K127" s="56">
        <f t="shared" si="14"/>
        <v>0.126285714285714</v>
      </c>
      <c r="L127">
        <f t="shared" si="10"/>
        <v>0.126285714285714</v>
      </c>
      <c r="M127">
        <f t="shared" si="11"/>
        <v>0.126285714285714</v>
      </c>
      <c r="N127">
        <f t="shared" si="11"/>
        <v>0.126285714285714</v>
      </c>
      <c r="O127" s="41">
        <f t="shared" si="15"/>
        <v>140785.71428571423</v>
      </c>
      <c r="P127" s="41">
        <f t="shared" si="16"/>
        <v>109214.28571428575</v>
      </c>
    </row>
    <row r="128" spans="10:16" x14ac:dyDescent="0.25">
      <c r="J128" s="56">
        <f t="shared" si="20"/>
        <v>126000</v>
      </c>
      <c r="K128" s="56" t="e">
        <f t="shared" si="14"/>
        <v>#N/A</v>
      </c>
      <c r="L128" t="e">
        <f t="shared" si="10"/>
        <v>#N/A</v>
      </c>
      <c r="M128">
        <f t="shared" si="11"/>
        <v>0.12598412698412667</v>
      </c>
      <c r="N128">
        <f t="shared" si="11"/>
        <v>0.12598412698412667</v>
      </c>
      <c r="O128" s="41">
        <f t="shared" si="15"/>
        <v>141873.99999999997</v>
      </c>
      <c r="P128" s="41">
        <f t="shared" si="16"/>
        <v>110126.00000000004</v>
      </c>
    </row>
    <row r="129" spans="10:16" x14ac:dyDescent="0.25">
      <c r="J129" s="56">
        <f t="shared" si="20"/>
        <v>127000</v>
      </c>
      <c r="K129" s="56" t="e">
        <f t="shared" si="14"/>
        <v>#N/A</v>
      </c>
      <c r="L129" t="e">
        <f t="shared" si="10"/>
        <v>#N/A</v>
      </c>
      <c r="M129" t="e">
        <f t="shared" si="11"/>
        <v>#N/A</v>
      </c>
      <c r="N129">
        <f t="shared" si="11"/>
        <v>0.12563227513227496</v>
      </c>
      <c r="O129" s="41">
        <f t="shared" si="15"/>
        <v>142955.29894179892</v>
      </c>
      <c r="P129" s="41">
        <f t="shared" si="16"/>
        <v>111044.70105820108</v>
      </c>
    </row>
    <row r="130" spans="10:16" x14ac:dyDescent="0.25">
      <c r="J130" s="56">
        <f t="shared" si="20"/>
        <v>128000</v>
      </c>
      <c r="K130" s="56">
        <f t="shared" si="14"/>
        <v>0.12538095238095201</v>
      </c>
      <c r="L130">
        <f t="shared" ref="L130:L182" si="21">IFERROR(K130,K129+(K131-K129)/($J131-$J129)*($J130-$J129))</f>
        <v>0.12538095238095201</v>
      </c>
      <c r="M130">
        <f t="shared" ref="M130:N182" si="22">IFERROR(L130,L129+(L132-L129)/($J132-$J129)*($J130-$J129))</f>
        <v>0.12538095238095201</v>
      </c>
      <c r="N130">
        <f t="shared" si="22"/>
        <v>0.12538095238095201</v>
      </c>
      <c r="O130" s="41">
        <f t="shared" si="15"/>
        <v>144048.76190476184</v>
      </c>
      <c r="P130" s="41">
        <f t="shared" si="16"/>
        <v>111951.23809523814</v>
      </c>
    </row>
    <row r="131" spans="10:16" x14ac:dyDescent="0.25">
      <c r="J131" s="56">
        <f t="shared" si="20"/>
        <v>129000</v>
      </c>
      <c r="K131" s="56" t="e">
        <f t="shared" ref="K131:K182" si="23">VLOOKUP(J131,$A$2:$E$86,3,FALSE)</f>
        <v>#N/A</v>
      </c>
      <c r="L131">
        <f t="shared" si="21"/>
        <v>0.1249285714285715</v>
      </c>
      <c r="M131">
        <f t="shared" si="22"/>
        <v>0.1249285714285715</v>
      </c>
      <c r="N131">
        <f t="shared" si="22"/>
        <v>0.1249285714285715</v>
      </c>
      <c r="O131" s="41">
        <f t="shared" ref="O131:O182" si="24">J131*(1+N131)</f>
        <v>145115.78571428571</v>
      </c>
      <c r="P131" s="41">
        <f t="shared" ref="P131:P182" si="25">J131*(1-N131)</f>
        <v>112884.21428571428</v>
      </c>
    </row>
    <row r="132" spans="10:16" x14ac:dyDescent="0.25">
      <c r="J132" s="56">
        <f t="shared" si="20"/>
        <v>130000</v>
      </c>
      <c r="K132" s="56">
        <f t="shared" si="23"/>
        <v>0.124476190476191</v>
      </c>
      <c r="L132">
        <f t="shared" si="21"/>
        <v>0.124476190476191</v>
      </c>
      <c r="M132">
        <f t="shared" si="22"/>
        <v>0.124476190476191</v>
      </c>
      <c r="N132">
        <f t="shared" si="22"/>
        <v>0.124476190476191</v>
      </c>
      <c r="O132" s="41">
        <f t="shared" si="24"/>
        <v>146181.90476190485</v>
      </c>
      <c r="P132" s="41">
        <f t="shared" si="25"/>
        <v>113818.09523809518</v>
      </c>
    </row>
    <row r="133" spans="10:16" x14ac:dyDescent="0.25">
      <c r="J133" s="56">
        <f t="shared" si="20"/>
        <v>131000</v>
      </c>
      <c r="K133" s="56" t="e">
        <f t="shared" si="23"/>
        <v>#N/A</v>
      </c>
      <c r="L133" t="e">
        <f t="shared" si="21"/>
        <v>#N/A</v>
      </c>
      <c r="M133">
        <f t="shared" si="22"/>
        <v>0.12417460317460367</v>
      </c>
      <c r="N133">
        <f t="shared" si="22"/>
        <v>0.12417460317460367</v>
      </c>
      <c r="O133" s="41">
        <f t="shared" si="24"/>
        <v>147266.87301587308</v>
      </c>
      <c r="P133" s="41">
        <f t="shared" si="25"/>
        <v>114733.12698412691</v>
      </c>
    </row>
    <row r="134" spans="10:16" x14ac:dyDescent="0.25">
      <c r="J134" s="56">
        <f t="shared" si="20"/>
        <v>132000</v>
      </c>
      <c r="K134" s="56" t="e">
        <f t="shared" si="23"/>
        <v>#N/A</v>
      </c>
      <c r="L134" t="e">
        <f t="shared" si="21"/>
        <v>#N/A</v>
      </c>
      <c r="M134" t="e">
        <f t="shared" si="22"/>
        <v>#N/A</v>
      </c>
      <c r="N134">
        <f t="shared" si="22"/>
        <v>0.12382275132275178</v>
      </c>
      <c r="O134" s="41">
        <f t="shared" si="24"/>
        <v>148344.60317460322</v>
      </c>
      <c r="P134" s="41">
        <f t="shared" si="25"/>
        <v>115655.39682539676</v>
      </c>
    </row>
    <row r="135" spans="10:16" x14ac:dyDescent="0.25">
      <c r="J135" s="56">
        <f t="shared" si="20"/>
        <v>133000</v>
      </c>
      <c r="K135" s="56">
        <f t="shared" si="23"/>
        <v>0.123571428571429</v>
      </c>
      <c r="L135">
        <f t="shared" si="21"/>
        <v>0.123571428571429</v>
      </c>
      <c r="M135">
        <f t="shared" si="22"/>
        <v>0.123571428571429</v>
      </c>
      <c r="N135">
        <f t="shared" si="22"/>
        <v>0.123571428571429</v>
      </c>
      <c r="O135" s="41">
        <f t="shared" si="24"/>
        <v>149435.00000000006</v>
      </c>
      <c r="P135" s="41">
        <f t="shared" si="25"/>
        <v>116564.99999999994</v>
      </c>
    </row>
    <row r="136" spans="10:16" x14ac:dyDescent="0.25">
      <c r="J136" s="56">
        <f t="shared" si="20"/>
        <v>134000</v>
      </c>
      <c r="K136" s="56" t="e">
        <f t="shared" si="23"/>
        <v>#N/A</v>
      </c>
      <c r="L136">
        <f t="shared" si="21"/>
        <v>0.123119047619048</v>
      </c>
      <c r="M136">
        <f t="shared" si="22"/>
        <v>0.123119047619048</v>
      </c>
      <c r="N136">
        <f t="shared" si="22"/>
        <v>0.123119047619048</v>
      </c>
      <c r="O136" s="41">
        <f t="shared" si="24"/>
        <v>150497.95238095243</v>
      </c>
      <c r="P136" s="41">
        <f t="shared" si="25"/>
        <v>117502.04761904756</v>
      </c>
    </row>
    <row r="137" spans="10:16" x14ac:dyDescent="0.25">
      <c r="J137" s="56">
        <f t="shared" si="20"/>
        <v>135000</v>
      </c>
      <c r="K137" s="56">
        <f t="shared" si="23"/>
        <v>0.12266666666666701</v>
      </c>
      <c r="L137">
        <f t="shared" si="21"/>
        <v>0.12266666666666701</v>
      </c>
      <c r="M137">
        <f t="shared" si="22"/>
        <v>0.12266666666666701</v>
      </c>
      <c r="N137">
        <f t="shared" si="22"/>
        <v>0.12266666666666701</v>
      </c>
      <c r="O137" s="41">
        <f t="shared" si="24"/>
        <v>151560.00000000003</v>
      </c>
      <c r="P137" s="41">
        <f t="shared" si="25"/>
        <v>118439.99999999996</v>
      </c>
    </row>
    <row r="138" spans="10:16" x14ac:dyDescent="0.25">
      <c r="J138" s="56">
        <f t="shared" si="20"/>
        <v>136000</v>
      </c>
      <c r="K138" s="56" t="e">
        <f t="shared" si="23"/>
        <v>#N/A</v>
      </c>
      <c r="L138" t="e">
        <f t="shared" si="21"/>
        <v>#N/A</v>
      </c>
      <c r="M138">
        <f t="shared" si="22"/>
        <v>0.12236507936507968</v>
      </c>
      <c r="N138">
        <f t="shared" si="22"/>
        <v>0.12236507936507968</v>
      </c>
      <c r="O138" s="41">
        <f t="shared" si="24"/>
        <v>152641.65079365083</v>
      </c>
      <c r="P138" s="41">
        <f t="shared" si="25"/>
        <v>119358.34920634916</v>
      </c>
    </row>
    <row r="139" spans="10:16" x14ac:dyDescent="0.25">
      <c r="J139" s="56">
        <f t="shared" si="20"/>
        <v>137000</v>
      </c>
      <c r="K139" s="56" t="e">
        <f t="shared" si="23"/>
        <v>#N/A</v>
      </c>
      <c r="L139" t="e">
        <f t="shared" si="21"/>
        <v>#N/A</v>
      </c>
      <c r="M139" t="e">
        <f t="shared" si="22"/>
        <v>#N/A</v>
      </c>
      <c r="N139">
        <f t="shared" si="22"/>
        <v>0.12201322751322778</v>
      </c>
      <c r="O139" s="41">
        <f t="shared" si="24"/>
        <v>153715.81216931221</v>
      </c>
      <c r="P139" s="41">
        <f t="shared" si="25"/>
        <v>120284.18783068781</v>
      </c>
    </row>
    <row r="140" spans="10:16" x14ac:dyDescent="0.25">
      <c r="J140" s="56">
        <f t="shared" si="20"/>
        <v>138000</v>
      </c>
      <c r="K140" s="56">
        <f t="shared" si="23"/>
        <v>0.121761904761905</v>
      </c>
      <c r="L140">
        <f t="shared" si="21"/>
        <v>0.121761904761905</v>
      </c>
      <c r="M140">
        <f t="shared" si="22"/>
        <v>0.121761904761905</v>
      </c>
      <c r="N140">
        <f t="shared" si="22"/>
        <v>0.121761904761905</v>
      </c>
      <c r="O140" s="41">
        <f t="shared" si="24"/>
        <v>154803.1428571429</v>
      </c>
      <c r="P140" s="41">
        <f t="shared" si="25"/>
        <v>121196.85714285712</v>
      </c>
    </row>
    <row r="141" spans="10:16" x14ac:dyDescent="0.25">
      <c r="J141" s="56">
        <f t="shared" si="20"/>
        <v>139000</v>
      </c>
      <c r="K141" s="56" t="e">
        <f t="shared" si="23"/>
        <v>#N/A</v>
      </c>
      <c r="L141">
        <f t="shared" si="21"/>
        <v>0.12130952380952401</v>
      </c>
      <c r="M141">
        <f t="shared" si="22"/>
        <v>0.12130952380952401</v>
      </c>
      <c r="N141">
        <f t="shared" si="22"/>
        <v>0.12130952380952401</v>
      </c>
      <c r="O141" s="41">
        <f t="shared" si="24"/>
        <v>155862.02380952385</v>
      </c>
      <c r="P141" s="41">
        <f t="shared" si="25"/>
        <v>122137.97619047617</v>
      </c>
    </row>
    <row r="142" spans="10:16" x14ac:dyDescent="0.25">
      <c r="J142" s="56">
        <f t="shared" si="20"/>
        <v>140000</v>
      </c>
      <c r="K142" s="56">
        <f t="shared" si="23"/>
        <v>0.120857142857143</v>
      </c>
      <c r="L142">
        <f t="shared" si="21"/>
        <v>0.120857142857143</v>
      </c>
      <c r="M142">
        <f t="shared" si="22"/>
        <v>0.120857142857143</v>
      </c>
      <c r="N142">
        <f t="shared" si="22"/>
        <v>0.120857142857143</v>
      </c>
      <c r="O142" s="41">
        <f t="shared" si="24"/>
        <v>156920.00000000003</v>
      </c>
      <c r="P142" s="41">
        <f t="shared" si="25"/>
        <v>123079.99999999999</v>
      </c>
    </row>
    <row r="143" spans="10:16" x14ac:dyDescent="0.25">
      <c r="J143" s="56">
        <f t="shared" si="20"/>
        <v>141000</v>
      </c>
      <c r="K143" s="56" t="e">
        <f t="shared" si="23"/>
        <v>#N/A</v>
      </c>
      <c r="L143" t="e">
        <f t="shared" si="21"/>
        <v>#N/A</v>
      </c>
      <c r="M143">
        <f t="shared" si="22"/>
        <v>0.12055555555555567</v>
      </c>
      <c r="N143">
        <f t="shared" si="22"/>
        <v>0.12055555555555567</v>
      </c>
      <c r="O143" s="41">
        <f t="shared" si="24"/>
        <v>157998.33333333337</v>
      </c>
      <c r="P143" s="41">
        <f t="shared" si="25"/>
        <v>124001.66666666666</v>
      </c>
    </row>
    <row r="144" spans="10:16" x14ac:dyDescent="0.25">
      <c r="J144" s="56">
        <f t="shared" si="20"/>
        <v>142000</v>
      </c>
      <c r="K144" s="56" t="e">
        <f t="shared" si="23"/>
        <v>#N/A</v>
      </c>
      <c r="L144" t="e">
        <f t="shared" si="21"/>
        <v>#N/A</v>
      </c>
      <c r="M144" t="e">
        <f t="shared" si="22"/>
        <v>#N/A</v>
      </c>
      <c r="N144">
        <f t="shared" si="22"/>
        <v>0.12020370370370377</v>
      </c>
      <c r="O144" s="41">
        <f t="shared" si="24"/>
        <v>159068.92592592593</v>
      </c>
      <c r="P144" s="41">
        <f t="shared" si="25"/>
        <v>124931.07407407406</v>
      </c>
    </row>
    <row r="145" spans="10:16" x14ac:dyDescent="0.25">
      <c r="J145" s="56">
        <f t="shared" si="20"/>
        <v>143000</v>
      </c>
      <c r="K145" s="56">
        <f t="shared" si="23"/>
        <v>0.119952380952381</v>
      </c>
      <c r="L145">
        <f t="shared" si="21"/>
        <v>0.119952380952381</v>
      </c>
      <c r="M145">
        <f t="shared" si="22"/>
        <v>0.119952380952381</v>
      </c>
      <c r="N145">
        <f t="shared" si="22"/>
        <v>0.119952380952381</v>
      </c>
      <c r="O145" s="41">
        <f t="shared" si="24"/>
        <v>160153.19047619047</v>
      </c>
      <c r="P145" s="41">
        <f t="shared" si="25"/>
        <v>125846.80952380951</v>
      </c>
    </row>
    <row r="146" spans="10:16" x14ac:dyDescent="0.25">
      <c r="J146" s="56">
        <f>J145+1000</f>
        <v>144000</v>
      </c>
      <c r="K146" s="56" t="e">
        <f t="shared" si="23"/>
        <v>#N/A</v>
      </c>
      <c r="L146">
        <f t="shared" si="21"/>
        <v>0.1195</v>
      </c>
      <c r="M146">
        <f t="shared" si="22"/>
        <v>0.1195</v>
      </c>
      <c r="N146">
        <f t="shared" si="22"/>
        <v>0.1195</v>
      </c>
      <c r="O146" s="41">
        <f t="shared" si="24"/>
        <v>161208</v>
      </c>
      <c r="P146" s="41">
        <f t="shared" si="25"/>
        <v>126792.00000000001</v>
      </c>
    </row>
    <row r="147" spans="10:16" x14ac:dyDescent="0.25">
      <c r="J147" s="56">
        <f t="shared" ref="J147:J159" si="26">J146+1000</f>
        <v>145000</v>
      </c>
      <c r="K147" s="56">
        <f t="shared" si="23"/>
        <v>0.119047619047619</v>
      </c>
      <c r="L147">
        <f t="shared" si="21"/>
        <v>0.119047619047619</v>
      </c>
      <c r="M147">
        <f t="shared" si="22"/>
        <v>0.119047619047619</v>
      </c>
      <c r="N147">
        <f t="shared" si="22"/>
        <v>0.119047619047619</v>
      </c>
      <c r="O147" s="41">
        <f t="shared" si="24"/>
        <v>162261.90476190476</v>
      </c>
      <c r="P147" s="41">
        <f t="shared" si="25"/>
        <v>127738.09523809525</v>
      </c>
    </row>
    <row r="148" spans="10:16" x14ac:dyDescent="0.25">
      <c r="J148" s="56">
        <f t="shared" si="26"/>
        <v>146000</v>
      </c>
      <c r="K148" s="56" t="e">
        <f t="shared" si="23"/>
        <v>#N/A</v>
      </c>
      <c r="L148" t="e">
        <f t="shared" si="21"/>
        <v>#N/A</v>
      </c>
      <c r="M148">
        <f t="shared" si="22"/>
        <v>0.11874603174603167</v>
      </c>
      <c r="N148">
        <f t="shared" si="22"/>
        <v>0.11874603174603167</v>
      </c>
      <c r="O148" s="41">
        <f t="shared" si="24"/>
        <v>163336.92063492062</v>
      </c>
      <c r="P148" s="41">
        <f t="shared" si="25"/>
        <v>128663.07936507936</v>
      </c>
    </row>
    <row r="149" spans="10:16" x14ac:dyDescent="0.25">
      <c r="J149" s="56">
        <f t="shared" si="26"/>
        <v>147000</v>
      </c>
      <c r="K149" s="56" t="e">
        <f t="shared" si="23"/>
        <v>#N/A</v>
      </c>
      <c r="L149" t="e">
        <f t="shared" si="21"/>
        <v>#N/A</v>
      </c>
      <c r="M149" t="e">
        <f t="shared" si="22"/>
        <v>#N/A</v>
      </c>
      <c r="N149">
        <f t="shared" si="22"/>
        <v>0.11839417989417977</v>
      </c>
      <c r="O149" s="41">
        <f t="shared" si="24"/>
        <v>164403.94444444444</v>
      </c>
      <c r="P149" s="41">
        <f t="shared" si="25"/>
        <v>129596.05555555558</v>
      </c>
    </row>
    <row r="150" spans="10:16" x14ac:dyDescent="0.25">
      <c r="J150" s="56">
        <f t="shared" si="26"/>
        <v>148000</v>
      </c>
      <c r="K150" s="56">
        <f t="shared" si="23"/>
        <v>0.11814285714285699</v>
      </c>
      <c r="L150">
        <f t="shared" si="21"/>
        <v>0.11814285714285699</v>
      </c>
      <c r="M150">
        <f t="shared" si="22"/>
        <v>0.11814285714285699</v>
      </c>
      <c r="N150">
        <f t="shared" si="22"/>
        <v>0.11814285714285699</v>
      </c>
      <c r="O150" s="41">
        <f t="shared" si="24"/>
        <v>165485.14285714281</v>
      </c>
      <c r="P150" s="41">
        <f t="shared" si="25"/>
        <v>130514.85714285716</v>
      </c>
    </row>
    <row r="151" spans="10:16" x14ac:dyDescent="0.25">
      <c r="J151" s="56">
        <f t="shared" si="26"/>
        <v>149000</v>
      </c>
      <c r="K151" s="56" t="e">
        <f t="shared" si="23"/>
        <v>#N/A</v>
      </c>
      <c r="L151">
        <f t="shared" si="21"/>
        <v>0.117690476190476</v>
      </c>
      <c r="M151">
        <f t="shared" si="22"/>
        <v>0.117690476190476</v>
      </c>
      <c r="N151">
        <f t="shared" si="22"/>
        <v>0.117690476190476</v>
      </c>
      <c r="O151" s="41">
        <f t="shared" si="24"/>
        <v>166535.88095238092</v>
      </c>
      <c r="P151" s="41">
        <f t="shared" si="25"/>
        <v>131464.11904761908</v>
      </c>
    </row>
    <row r="152" spans="10:16" x14ac:dyDescent="0.25">
      <c r="J152" s="56">
        <f t="shared" si="26"/>
        <v>150000</v>
      </c>
      <c r="K152" s="56">
        <f t="shared" si="23"/>
        <v>0.117238095238095</v>
      </c>
      <c r="L152">
        <f t="shared" si="21"/>
        <v>0.117238095238095</v>
      </c>
      <c r="M152">
        <f t="shared" si="22"/>
        <v>0.117238095238095</v>
      </c>
      <c r="N152">
        <f t="shared" si="22"/>
        <v>0.117238095238095</v>
      </c>
      <c r="O152" s="41">
        <f t="shared" si="24"/>
        <v>167585.71428571423</v>
      </c>
      <c r="P152" s="41">
        <f t="shared" si="25"/>
        <v>132414.28571428574</v>
      </c>
    </row>
    <row r="153" spans="10:16" x14ac:dyDescent="0.25">
      <c r="J153" s="56">
        <f t="shared" si="26"/>
        <v>151000</v>
      </c>
      <c r="K153" s="56" t="e">
        <f t="shared" si="23"/>
        <v>#N/A</v>
      </c>
      <c r="L153" t="e">
        <f t="shared" si="21"/>
        <v>#N/A</v>
      </c>
      <c r="M153">
        <f t="shared" si="22"/>
        <v>0.11693650793650767</v>
      </c>
      <c r="N153">
        <f t="shared" si="22"/>
        <v>0.11693650793650767</v>
      </c>
      <c r="O153" s="41">
        <f t="shared" si="24"/>
        <v>168657.41269841266</v>
      </c>
      <c r="P153" s="41">
        <f t="shared" si="25"/>
        <v>133342.58730158734</v>
      </c>
    </row>
    <row r="154" spans="10:16" x14ac:dyDescent="0.25">
      <c r="J154" s="56">
        <f t="shared" si="26"/>
        <v>152000</v>
      </c>
      <c r="K154" s="56" t="e">
        <f t="shared" si="23"/>
        <v>#N/A</v>
      </c>
      <c r="L154" t="e">
        <f t="shared" si="21"/>
        <v>#N/A</v>
      </c>
      <c r="M154" t="e">
        <f t="shared" si="22"/>
        <v>#N/A</v>
      </c>
      <c r="N154">
        <f t="shared" si="22"/>
        <v>0.11658465608465594</v>
      </c>
      <c r="O154" s="41">
        <f t="shared" si="24"/>
        <v>169720.86772486771</v>
      </c>
      <c r="P154" s="41">
        <f t="shared" si="25"/>
        <v>134279.13227513229</v>
      </c>
    </row>
    <row r="155" spans="10:16" x14ac:dyDescent="0.25">
      <c r="J155" s="56">
        <f t="shared" si="26"/>
        <v>153000</v>
      </c>
      <c r="K155" s="56">
        <f t="shared" si="23"/>
        <v>0.116333333333333</v>
      </c>
      <c r="L155">
        <f t="shared" si="21"/>
        <v>0.116333333333333</v>
      </c>
      <c r="M155">
        <f t="shared" si="22"/>
        <v>0.116333333333333</v>
      </c>
      <c r="N155">
        <f t="shared" si="22"/>
        <v>0.116333333333333</v>
      </c>
      <c r="O155" s="41">
        <f t="shared" si="24"/>
        <v>170798.99999999994</v>
      </c>
      <c r="P155" s="41">
        <f t="shared" si="25"/>
        <v>135201.00000000006</v>
      </c>
    </row>
    <row r="156" spans="10:16" x14ac:dyDescent="0.25">
      <c r="J156" s="56">
        <f t="shared" si="26"/>
        <v>154000</v>
      </c>
      <c r="K156" s="56" t="e">
        <f t="shared" si="23"/>
        <v>#N/A</v>
      </c>
      <c r="L156">
        <f t="shared" si="21"/>
        <v>0.1158809523809525</v>
      </c>
      <c r="M156">
        <f t="shared" si="22"/>
        <v>0.1158809523809525</v>
      </c>
      <c r="N156">
        <f t="shared" si="22"/>
        <v>0.1158809523809525</v>
      </c>
      <c r="O156" s="41">
        <f t="shared" si="24"/>
        <v>171845.66666666669</v>
      </c>
      <c r="P156" s="41">
        <f t="shared" si="25"/>
        <v>136154.33333333331</v>
      </c>
    </row>
    <row r="157" spans="10:16" x14ac:dyDescent="0.25">
      <c r="J157" s="56">
        <f t="shared" si="26"/>
        <v>155000</v>
      </c>
      <c r="K157" s="56">
        <f t="shared" si="23"/>
        <v>0.115428571428572</v>
      </c>
      <c r="L157">
        <f t="shared" si="21"/>
        <v>0.115428571428572</v>
      </c>
      <c r="M157">
        <f t="shared" si="22"/>
        <v>0.115428571428572</v>
      </c>
      <c r="N157">
        <f t="shared" si="22"/>
        <v>0.115428571428572</v>
      </c>
      <c r="O157" s="41">
        <f t="shared" si="24"/>
        <v>172891.42857142867</v>
      </c>
      <c r="P157" s="41">
        <f t="shared" si="25"/>
        <v>137108.57142857133</v>
      </c>
    </row>
    <row r="158" spans="10:16" x14ac:dyDescent="0.25">
      <c r="J158" s="56">
        <f t="shared" si="26"/>
        <v>156000</v>
      </c>
      <c r="K158" s="56" t="e">
        <f t="shared" si="23"/>
        <v>#N/A</v>
      </c>
      <c r="L158" t="e">
        <f t="shared" si="21"/>
        <v>#N/A</v>
      </c>
      <c r="M158">
        <f t="shared" si="22"/>
        <v>0.11512698412698467</v>
      </c>
      <c r="N158">
        <f t="shared" si="22"/>
        <v>0.11512698412698467</v>
      </c>
      <c r="O158" s="41">
        <f t="shared" si="24"/>
        <v>173959.80952380961</v>
      </c>
      <c r="P158" s="41">
        <f t="shared" si="25"/>
        <v>138040.19047619039</v>
      </c>
    </row>
    <row r="159" spans="10:16" x14ac:dyDescent="0.25">
      <c r="J159" s="56">
        <f t="shared" si="26"/>
        <v>157000</v>
      </c>
      <c r="K159" s="56" t="e">
        <f t="shared" si="23"/>
        <v>#N/A</v>
      </c>
      <c r="L159" t="e">
        <f t="shared" si="21"/>
        <v>#N/A</v>
      </c>
      <c r="M159" t="e">
        <f t="shared" si="22"/>
        <v>#N/A</v>
      </c>
      <c r="N159">
        <f t="shared" si="22"/>
        <v>0.11477513227513278</v>
      </c>
      <c r="O159" s="41">
        <f t="shared" si="24"/>
        <v>175019.69576719584</v>
      </c>
      <c r="P159" s="41">
        <f t="shared" si="25"/>
        <v>138980.30423280416</v>
      </c>
    </row>
    <row r="160" spans="10:16" x14ac:dyDescent="0.25">
      <c r="J160" s="56">
        <f>J159+1000</f>
        <v>158000</v>
      </c>
      <c r="K160" s="56">
        <f t="shared" si="23"/>
        <v>0.11452380952381</v>
      </c>
      <c r="L160">
        <f t="shared" si="21"/>
        <v>0.11452380952381</v>
      </c>
      <c r="M160">
        <f t="shared" si="22"/>
        <v>0.11452380952381</v>
      </c>
      <c r="N160">
        <f t="shared" si="22"/>
        <v>0.11452380952381</v>
      </c>
      <c r="O160" s="41">
        <f t="shared" si="24"/>
        <v>176094.76190476198</v>
      </c>
      <c r="P160" s="41">
        <f t="shared" si="25"/>
        <v>139905.23809523802</v>
      </c>
    </row>
    <row r="161" spans="10:16" x14ac:dyDescent="0.25">
      <c r="J161" s="56">
        <f t="shared" ref="J161:J176" si="27">J160+1000</f>
        <v>159000</v>
      </c>
      <c r="K161" s="56" t="e">
        <f t="shared" si="23"/>
        <v>#N/A</v>
      </c>
      <c r="L161">
        <f t="shared" si="21"/>
        <v>0.11407142857142899</v>
      </c>
      <c r="M161">
        <f t="shared" si="22"/>
        <v>0.11407142857142899</v>
      </c>
      <c r="N161">
        <f t="shared" si="22"/>
        <v>0.11407142857142899</v>
      </c>
      <c r="O161" s="41">
        <f t="shared" si="24"/>
        <v>177137.35714285722</v>
      </c>
      <c r="P161" s="41">
        <f t="shared" si="25"/>
        <v>140862.64285714278</v>
      </c>
    </row>
    <row r="162" spans="10:16" x14ac:dyDescent="0.25">
      <c r="J162" s="56">
        <f t="shared" si="27"/>
        <v>160000</v>
      </c>
      <c r="K162" s="56">
        <f t="shared" si="23"/>
        <v>0.11361904761904799</v>
      </c>
      <c r="L162">
        <f t="shared" si="21"/>
        <v>0.11361904761904799</v>
      </c>
      <c r="M162">
        <f t="shared" si="22"/>
        <v>0.11361904761904799</v>
      </c>
      <c r="N162">
        <f t="shared" si="22"/>
        <v>0.11361904761904799</v>
      </c>
      <c r="O162" s="41">
        <f t="shared" si="24"/>
        <v>178179.04761904766</v>
      </c>
      <c r="P162" s="41">
        <f t="shared" si="25"/>
        <v>141820.95238095234</v>
      </c>
    </row>
    <row r="163" spans="10:16" x14ac:dyDescent="0.25">
      <c r="J163" s="56">
        <f t="shared" si="27"/>
        <v>161000</v>
      </c>
      <c r="K163" s="56" t="e">
        <f t="shared" si="23"/>
        <v>#N/A</v>
      </c>
      <c r="L163" t="e">
        <f t="shared" si="21"/>
        <v>#N/A</v>
      </c>
      <c r="M163">
        <f t="shared" si="22"/>
        <v>0.11331746031746066</v>
      </c>
      <c r="N163">
        <f t="shared" si="22"/>
        <v>0.11331746031746066</v>
      </c>
      <c r="O163" s="41">
        <f t="shared" si="24"/>
        <v>179244.11111111118</v>
      </c>
      <c r="P163" s="41">
        <f t="shared" si="25"/>
        <v>142755.88888888882</v>
      </c>
    </row>
    <row r="164" spans="10:16" x14ac:dyDescent="0.25">
      <c r="J164" s="56">
        <f t="shared" si="27"/>
        <v>162000</v>
      </c>
      <c r="K164" s="56" t="e">
        <f t="shared" si="23"/>
        <v>#N/A</v>
      </c>
      <c r="L164" t="e">
        <f t="shared" si="21"/>
        <v>#N/A</v>
      </c>
      <c r="M164" t="e">
        <f t="shared" si="22"/>
        <v>#N/A</v>
      </c>
      <c r="N164">
        <f t="shared" si="22"/>
        <v>0.11296560846560878</v>
      </c>
      <c r="O164" s="41">
        <f t="shared" si="24"/>
        <v>180300.42857142861</v>
      </c>
      <c r="P164" s="41">
        <f t="shared" si="25"/>
        <v>143699.57142857139</v>
      </c>
    </row>
    <row r="165" spans="10:16" x14ac:dyDescent="0.25">
      <c r="J165" s="56">
        <f t="shared" si="27"/>
        <v>163000</v>
      </c>
      <c r="K165" s="56">
        <f t="shared" si="23"/>
        <v>0.112714285714286</v>
      </c>
      <c r="L165">
        <f t="shared" si="21"/>
        <v>0.112714285714286</v>
      </c>
      <c r="M165">
        <f t="shared" si="22"/>
        <v>0.112714285714286</v>
      </c>
      <c r="N165">
        <f t="shared" si="22"/>
        <v>0.112714285714286</v>
      </c>
      <c r="O165" s="41">
        <f t="shared" si="24"/>
        <v>181372.42857142861</v>
      </c>
      <c r="P165" s="41">
        <f t="shared" si="25"/>
        <v>144627.57142857139</v>
      </c>
    </row>
    <row r="166" spans="10:16" x14ac:dyDescent="0.25">
      <c r="J166" s="56">
        <f t="shared" si="27"/>
        <v>164000</v>
      </c>
      <c r="K166" s="56" t="e">
        <f t="shared" si="23"/>
        <v>#N/A</v>
      </c>
      <c r="L166">
        <f t="shared" si="21"/>
        <v>0.11226190476190501</v>
      </c>
      <c r="M166">
        <f t="shared" si="22"/>
        <v>0.11226190476190501</v>
      </c>
      <c r="N166">
        <f t="shared" si="22"/>
        <v>0.11226190476190501</v>
      </c>
      <c r="O166" s="41">
        <f t="shared" si="24"/>
        <v>182410.95238095243</v>
      </c>
      <c r="P166" s="41">
        <f t="shared" si="25"/>
        <v>145589.04761904757</v>
      </c>
    </row>
    <row r="167" spans="10:16" x14ac:dyDescent="0.25">
      <c r="J167" s="56">
        <f t="shared" si="27"/>
        <v>165000</v>
      </c>
      <c r="K167" s="56">
        <f t="shared" si="23"/>
        <v>0.111809523809524</v>
      </c>
      <c r="L167">
        <f t="shared" si="21"/>
        <v>0.111809523809524</v>
      </c>
      <c r="M167">
        <f t="shared" si="22"/>
        <v>0.111809523809524</v>
      </c>
      <c r="N167">
        <f t="shared" si="22"/>
        <v>0.111809523809524</v>
      </c>
      <c r="O167" s="41">
        <f t="shared" si="24"/>
        <v>183448.57142857148</v>
      </c>
      <c r="P167" s="41">
        <f t="shared" si="25"/>
        <v>146551.42857142852</v>
      </c>
    </row>
    <row r="168" spans="10:16" x14ac:dyDescent="0.25">
      <c r="J168" s="56">
        <f t="shared" si="27"/>
        <v>166000</v>
      </c>
      <c r="K168" s="56" t="e">
        <f t="shared" si="23"/>
        <v>#N/A</v>
      </c>
      <c r="L168" t="e">
        <f t="shared" si="21"/>
        <v>#N/A</v>
      </c>
      <c r="M168">
        <f t="shared" si="22"/>
        <v>0.11150793650793667</v>
      </c>
      <c r="N168">
        <f t="shared" si="22"/>
        <v>0.11150793650793667</v>
      </c>
      <c r="O168" s="41">
        <f t="shared" si="24"/>
        <v>184510.31746031746</v>
      </c>
      <c r="P168" s="41">
        <f t="shared" si="25"/>
        <v>147489.68253968252</v>
      </c>
    </row>
    <row r="169" spans="10:16" x14ac:dyDescent="0.25">
      <c r="J169" s="56">
        <f t="shared" si="27"/>
        <v>167000</v>
      </c>
      <c r="K169" s="56" t="e">
        <f t="shared" si="23"/>
        <v>#N/A</v>
      </c>
      <c r="L169" t="e">
        <f t="shared" si="21"/>
        <v>#N/A</v>
      </c>
      <c r="M169" t="e">
        <f t="shared" si="22"/>
        <v>#N/A</v>
      </c>
      <c r="N169">
        <f t="shared" si="22"/>
        <v>0.11115608465608477</v>
      </c>
      <c r="O169" s="41">
        <f t="shared" si="24"/>
        <v>185563.06613756617</v>
      </c>
      <c r="P169" s="41">
        <f t="shared" si="25"/>
        <v>148436.93386243386</v>
      </c>
    </row>
    <row r="170" spans="10:16" x14ac:dyDescent="0.25">
      <c r="J170" s="56">
        <f t="shared" si="27"/>
        <v>168000</v>
      </c>
      <c r="K170" s="56">
        <f t="shared" si="23"/>
        <v>0.11090476190476201</v>
      </c>
      <c r="L170">
        <f t="shared" si="21"/>
        <v>0.11090476190476201</v>
      </c>
      <c r="M170">
        <f t="shared" si="22"/>
        <v>0.11090476190476201</v>
      </c>
      <c r="N170">
        <f t="shared" si="22"/>
        <v>0.11090476190476201</v>
      </c>
      <c r="O170" s="41">
        <f t="shared" si="24"/>
        <v>186632.00000000003</v>
      </c>
      <c r="P170" s="41">
        <f t="shared" si="25"/>
        <v>149367.99999999997</v>
      </c>
    </row>
    <row r="171" spans="10:16" x14ac:dyDescent="0.25">
      <c r="J171" s="56">
        <f t="shared" si="27"/>
        <v>169000</v>
      </c>
      <c r="K171" s="56" t="e">
        <f t="shared" si="23"/>
        <v>#N/A</v>
      </c>
      <c r="L171">
        <f t="shared" si="21"/>
        <v>0.110452380952381</v>
      </c>
      <c r="M171">
        <f t="shared" si="22"/>
        <v>0.110452380952381</v>
      </c>
      <c r="N171">
        <f t="shared" si="22"/>
        <v>0.110452380952381</v>
      </c>
      <c r="O171" s="41">
        <f t="shared" si="24"/>
        <v>187666.4523809524</v>
      </c>
      <c r="P171" s="41">
        <f t="shared" si="25"/>
        <v>150333.5476190476</v>
      </c>
    </row>
    <row r="172" spans="10:16" x14ac:dyDescent="0.25">
      <c r="J172" s="56">
        <f t="shared" si="27"/>
        <v>170000</v>
      </c>
      <c r="K172" s="56">
        <f t="shared" si="23"/>
        <v>0.11</v>
      </c>
      <c r="L172">
        <f t="shared" si="21"/>
        <v>0.11</v>
      </c>
      <c r="M172">
        <f t="shared" si="22"/>
        <v>0.11</v>
      </c>
      <c r="N172">
        <f t="shared" si="22"/>
        <v>0.11</v>
      </c>
      <c r="O172" s="41">
        <f t="shared" si="24"/>
        <v>188700.00000000003</v>
      </c>
      <c r="P172" s="41">
        <f t="shared" si="25"/>
        <v>151300</v>
      </c>
    </row>
    <row r="173" spans="10:16" x14ac:dyDescent="0.25">
      <c r="J173" s="56">
        <f t="shared" si="27"/>
        <v>171000</v>
      </c>
      <c r="K173" s="56" t="e">
        <f t="shared" si="23"/>
        <v>#N/A</v>
      </c>
      <c r="L173" t="e">
        <f t="shared" si="21"/>
        <v>#N/A</v>
      </c>
      <c r="M173">
        <f t="shared" si="22"/>
        <v>0.10969841269841267</v>
      </c>
      <c r="N173">
        <f t="shared" si="22"/>
        <v>0.10969841269841267</v>
      </c>
      <c r="O173" s="41">
        <f t="shared" si="24"/>
        <v>189758.42857142855</v>
      </c>
      <c r="P173" s="41">
        <f t="shared" si="25"/>
        <v>152241.57142857145</v>
      </c>
    </row>
    <row r="174" spans="10:16" x14ac:dyDescent="0.25">
      <c r="J174" s="56">
        <f t="shared" si="27"/>
        <v>172000</v>
      </c>
      <c r="K174" s="56" t="e">
        <f t="shared" si="23"/>
        <v>#N/A</v>
      </c>
      <c r="L174" t="e">
        <f t="shared" si="21"/>
        <v>#N/A</v>
      </c>
      <c r="M174" t="e">
        <f t="shared" si="22"/>
        <v>#N/A</v>
      </c>
      <c r="N174">
        <f t="shared" si="22"/>
        <v>0.10934656084656078</v>
      </c>
      <c r="O174" s="41">
        <f t="shared" si="24"/>
        <v>190807.60846560844</v>
      </c>
      <c r="P174" s="41">
        <f t="shared" si="25"/>
        <v>153192.39153439153</v>
      </c>
    </row>
    <row r="175" spans="10:16" x14ac:dyDescent="0.25">
      <c r="J175" s="56">
        <f t="shared" si="27"/>
        <v>173000</v>
      </c>
      <c r="K175" s="56">
        <f t="shared" si="23"/>
        <v>0.109095238095238</v>
      </c>
      <c r="L175">
        <f t="shared" si="21"/>
        <v>0.109095238095238</v>
      </c>
      <c r="M175">
        <f t="shared" si="22"/>
        <v>0.109095238095238</v>
      </c>
      <c r="N175">
        <f t="shared" si="22"/>
        <v>0.109095238095238</v>
      </c>
      <c r="O175" s="41">
        <f t="shared" si="24"/>
        <v>191873.47619047615</v>
      </c>
      <c r="P175" s="41">
        <f t="shared" si="25"/>
        <v>154126.52380952382</v>
      </c>
    </row>
    <row r="176" spans="10:16" x14ac:dyDescent="0.25">
      <c r="J176" s="56">
        <f t="shared" si="27"/>
        <v>174000</v>
      </c>
      <c r="K176" s="56" t="e">
        <f t="shared" si="23"/>
        <v>#N/A</v>
      </c>
      <c r="L176">
        <f t="shared" si="21"/>
        <v>0.108642857142857</v>
      </c>
      <c r="M176">
        <f t="shared" si="22"/>
        <v>0.108642857142857</v>
      </c>
      <c r="N176">
        <f t="shared" si="22"/>
        <v>0.108642857142857</v>
      </c>
      <c r="O176" s="41">
        <f t="shared" si="24"/>
        <v>192903.85714285713</v>
      </c>
      <c r="P176" s="41">
        <f t="shared" si="25"/>
        <v>155096.14285714287</v>
      </c>
    </row>
    <row r="177" spans="10:16" x14ac:dyDescent="0.25">
      <c r="J177" s="56">
        <f>J176+1000</f>
        <v>175000</v>
      </c>
      <c r="K177" s="56">
        <f t="shared" si="23"/>
        <v>0.108190476190476</v>
      </c>
      <c r="L177">
        <f t="shared" si="21"/>
        <v>0.108190476190476</v>
      </c>
      <c r="M177">
        <f t="shared" si="22"/>
        <v>0.108190476190476</v>
      </c>
      <c r="N177">
        <f t="shared" si="22"/>
        <v>0.108190476190476</v>
      </c>
      <c r="O177" s="41">
        <f t="shared" si="24"/>
        <v>193933.33333333328</v>
      </c>
      <c r="P177" s="41">
        <f t="shared" si="25"/>
        <v>156066.66666666672</v>
      </c>
    </row>
    <row r="178" spans="10:16" x14ac:dyDescent="0.25">
      <c r="J178" s="56">
        <f t="shared" ref="J178:J182" si="28">J177+1000</f>
        <v>176000</v>
      </c>
      <c r="K178" s="56" t="e">
        <f t="shared" si="23"/>
        <v>#N/A</v>
      </c>
      <c r="L178" t="e">
        <f t="shared" si="21"/>
        <v>#N/A</v>
      </c>
      <c r="M178">
        <f t="shared" si="22"/>
        <v>0.10788888888888867</v>
      </c>
      <c r="N178">
        <f t="shared" si="22"/>
        <v>0.10788888888888867</v>
      </c>
      <c r="O178" s="41">
        <f t="shared" si="24"/>
        <v>194988.44444444441</v>
      </c>
      <c r="P178" s="41">
        <f t="shared" si="25"/>
        <v>157011.55555555559</v>
      </c>
    </row>
    <row r="179" spans="10:16" x14ac:dyDescent="0.25">
      <c r="J179" s="56">
        <f t="shared" si="28"/>
        <v>177000</v>
      </c>
      <c r="K179" s="56" t="e">
        <f t="shared" si="23"/>
        <v>#N/A</v>
      </c>
      <c r="L179" t="e">
        <f t="shared" si="21"/>
        <v>#N/A</v>
      </c>
      <c r="M179" t="e">
        <f t="shared" si="22"/>
        <v>#N/A</v>
      </c>
      <c r="N179">
        <f t="shared" si="22"/>
        <v>0.10753703703703678</v>
      </c>
      <c r="O179" s="41">
        <f t="shared" si="24"/>
        <v>196034.0555555555</v>
      </c>
      <c r="P179" s="41">
        <f t="shared" si="25"/>
        <v>157965.9444444445</v>
      </c>
    </row>
    <row r="180" spans="10:16" x14ac:dyDescent="0.25">
      <c r="J180" s="56">
        <f t="shared" si="28"/>
        <v>178000</v>
      </c>
      <c r="K180" s="56">
        <f t="shared" si="23"/>
        <v>0.107285714285714</v>
      </c>
      <c r="L180">
        <f t="shared" si="21"/>
        <v>0.107285714285714</v>
      </c>
      <c r="M180">
        <f t="shared" si="22"/>
        <v>0.107285714285714</v>
      </c>
      <c r="N180">
        <f t="shared" si="22"/>
        <v>0.107285714285714</v>
      </c>
      <c r="O180" s="41">
        <f t="shared" si="24"/>
        <v>197096.8571428571</v>
      </c>
      <c r="P180" s="41">
        <f t="shared" si="25"/>
        <v>158903.1428571429</v>
      </c>
    </row>
    <row r="181" spans="10:16" x14ac:dyDescent="0.25">
      <c r="J181" s="56">
        <f t="shared" si="28"/>
        <v>179000</v>
      </c>
      <c r="K181" s="56" t="e">
        <f t="shared" si="23"/>
        <v>#N/A</v>
      </c>
      <c r="L181">
        <f t="shared" si="21"/>
        <v>0.106833333333333</v>
      </c>
      <c r="M181">
        <f t="shared" si="22"/>
        <v>0.106833333333333</v>
      </c>
      <c r="N181">
        <f t="shared" si="22"/>
        <v>0.106833333333333</v>
      </c>
      <c r="O181" s="41">
        <f t="shared" si="24"/>
        <v>198123.1666666666</v>
      </c>
      <c r="P181" s="41">
        <f t="shared" si="25"/>
        <v>159876.8333333334</v>
      </c>
    </row>
    <row r="182" spans="10:16" x14ac:dyDescent="0.25">
      <c r="J182" s="56">
        <f t="shared" si="28"/>
        <v>180000</v>
      </c>
      <c r="K182" s="56">
        <f t="shared" si="23"/>
        <v>0.10638095238095201</v>
      </c>
      <c r="L182">
        <f t="shared" si="21"/>
        <v>0.10638095238095201</v>
      </c>
      <c r="M182">
        <f t="shared" si="22"/>
        <v>0.10638095238095201</v>
      </c>
      <c r="N182">
        <f t="shared" si="22"/>
        <v>0.10638095238095201</v>
      </c>
      <c r="O182" s="41">
        <f t="shared" si="24"/>
        <v>199148.57142857136</v>
      </c>
      <c r="P182" s="41">
        <f t="shared" si="25"/>
        <v>160851.42857142864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277"/>
  <sheetViews>
    <sheetView showGridLines="0" workbookViewId="0">
      <selection activeCell="R1686" sqref="R1686"/>
    </sheetView>
  </sheetViews>
  <sheetFormatPr defaultColWidth="9.140625" defaultRowHeight="15" x14ac:dyDescent="0.25"/>
  <cols>
    <col min="1" max="11" width="9.140625" style="1"/>
    <col min="12" max="12" width="9.140625" style="30"/>
    <col min="13" max="13" width="9.28515625" style="30" bestFit="1" customWidth="1"/>
    <col min="14" max="14" width="11" style="30" bestFit="1" customWidth="1"/>
    <col min="15" max="16" width="0" style="1" hidden="1" customWidth="1"/>
    <col min="17" max="16384" width="9.140625" style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7</v>
      </c>
      <c r="G1" s="1" t="s">
        <v>8</v>
      </c>
      <c r="H1" s="1" t="s">
        <v>5</v>
      </c>
      <c r="I1" s="1" t="s">
        <v>6</v>
      </c>
      <c r="J1" s="1" t="s">
        <v>9</v>
      </c>
      <c r="K1" s="1" t="s">
        <v>12</v>
      </c>
      <c r="L1" s="30" t="s">
        <v>13</v>
      </c>
      <c r="M1" s="30" t="s">
        <v>14</v>
      </c>
      <c r="N1" s="31" t="s">
        <v>15</v>
      </c>
      <c r="O1" s="1" t="s">
        <v>100</v>
      </c>
      <c r="P1" s="1" t="s">
        <v>101</v>
      </c>
    </row>
    <row r="2" spans="1:16" x14ac:dyDescent="0.25">
      <c r="A2" s="1">
        <v>13271</v>
      </c>
      <c r="B2" s="1">
        <v>9</v>
      </c>
      <c r="C2" s="1">
        <v>1</v>
      </c>
      <c r="D2" s="1">
        <v>1</v>
      </c>
      <c r="E2" s="1" t="s">
        <v>73</v>
      </c>
      <c r="F2" s="1">
        <v>2</v>
      </c>
      <c r="G2" s="1">
        <v>0</v>
      </c>
      <c r="H2" s="1">
        <v>6</v>
      </c>
      <c r="I2" s="1">
        <v>1</v>
      </c>
      <c r="J2" s="1">
        <v>2468</v>
      </c>
      <c r="K2" s="4" t="e">
        <f>VLOOKUP(jur[[#This Row],[hwycov_id]],#REF!,10,FALSE)</f>
        <v>#REF!</v>
      </c>
      <c r="L2" s="32" t="e">
        <f t="shared" ref="L2:L65" si="0">K2/J2-1</f>
        <v>#REF!</v>
      </c>
      <c r="M2" s="31" t="e">
        <f t="shared" ref="M2:M65" si="1">K2-J2</f>
        <v>#REF!</v>
      </c>
      <c r="N2" s="31" t="e">
        <f t="shared" ref="N2:N65" si="2">POWER(M2,2)</f>
        <v>#REF!</v>
      </c>
      <c r="O2" s="1" t="e">
        <f>VLOOKUP(jur[[#This Row],[hwycov_id]],#REF!,16,FALSE)</f>
        <v>#REF!</v>
      </c>
      <c r="P2" s="1">
        <v>1</v>
      </c>
    </row>
    <row r="3" spans="1:16" x14ac:dyDescent="0.25">
      <c r="A3" s="1">
        <v>28550</v>
      </c>
      <c r="B3" s="1">
        <v>9</v>
      </c>
      <c r="C3" s="1">
        <v>1</v>
      </c>
      <c r="D3" s="1">
        <v>1</v>
      </c>
      <c r="E3" s="1" t="s">
        <v>73</v>
      </c>
      <c r="F3" s="1">
        <v>2</v>
      </c>
      <c r="G3" s="1">
        <v>0</v>
      </c>
      <c r="H3" s="1">
        <v>6</v>
      </c>
      <c r="I3" s="1">
        <v>1</v>
      </c>
      <c r="J3" s="1">
        <v>2565</v>
      </c>
      <c r="K3" s="4" t="e">
        <f>VLOOKUP(jur[[#This Row],[hwycov_id]],#REF!,10,FALSE)</f>
        <v>#REF!</v>
      </c>
      <c r="L3" s="32" t="e">
        <f t="shared" si="0"/>
        <v>#REF!</v>
      </c>
      <c r="M3" s="31" t="e">
        <f t="shared" si="1"/>
        <v>#REF!</v>
      </c>
      <c r="N3" s="31" t="e">
        <f t="shared" si="2"/>
        <v>#REF!</v>
      </c>
      <c r="O3" s="1" t="e">
        <f>VLOOKUP(jur[[#This Row],[hwycov_id]],#REF!,16,FALSE)</f>
        <v>#REF!</v>
      </c>
      <c r="P3" s="1">
        <v>2</v>
      </c>
    </row>
    <row r="4" spans="1:16" x14ac:dyDescent="0.25">
      <c r="A4" s="1">
        <v>28554</v>
      </c>
      <c r="B4" s="1">
        <v>9</v>
      </c>
      <c r="C4" s="1">
        <v>1</v>
      </c>
      <c r="D4" s="1">
        <v>1</v>
      </c>
      <c r="E4" s="1" t="s">
        <v>73</v>
      </c>
      <c r="F4" s="1">
        <v>2</v>
      </c>
      <c r="G4" s="1">
        <v>0</v>
      </c>
      <c r="H4" s="1">
        <v>6</v>
      </c>
      <c r="I4" s="1">
        <v>1</v>
      </c>
      <c r="J4" s="1">
        <v>3272</v>
      </c>
      <c r="K4" s="4" t="e">
        <f>VLOOKUP(jur[[#This Row],[hwycov_id]],#REF!,10,FALSE)</f>
        <v>#REF!</v>
      </c>
      <c r="L4" s="32" t="e">
        <f t="shared" si="0"/>
        <v>#REF!</v>
      </c>
      <c r="M4" s="31" t="e">
        <f t="shared" si="1"/>
        <v>#REF!</v>
      </c>
      <c r="N4" s="31" t="e">
        <f t="shared" si="2"/>
        <v>#REF!</v>
      </c>
      <c r="O4" s="1" t="e">
        <f>VLOOKUP(jur[[#This Row],[hwycov_id]],#REF!,16,FALSE)</f>
        <v>#REF!</v>
      </c>
      <c r="P4" s="1">
        <v>3</v>
      </c>
    </row>
    <row r="5" spans="1:16" x14ac:dyDescent="0.25">
      <c r="A5" s="1">
        <v>15938</v>
      </c>
      <c r="B5" s="1">
        <v>7</v>
      </c>
      <c r="C5" s="1">
        <v>1</v>
      </c>
      <c r="D5" s="1">
        <v>2</v>
      </c>
      <c r="E5" s="1" t="s">
        <v>75</v>
      </c>
      <c r="F5" s="1">
        <v>4</v>
      </c>
      <c r="G5" s="1">
        <v>0</v>
      </c>
      <c r="H5" s="1">
        <v>6</v>
      </c>
      <c r="I5" s="1">
        <v>1</v>
      </c>
      <c r="J5" s="1">
        <v>4400</v>
      </c>
      <c r="K5" s="4" t="e">
        <f>VLOOKUP(jur[[#This Row],[hwycov_id]],#REF!,10,FALSE)</f>
        <v>#REF!</v>
      </c>
      <c r="L5" s="32" t="e">
        <f t="shared" si="0"/>
        <v>#REF!</v>
      </c>
      <c r="M5" s="31" t="e">
        <f t="shared" si="1"/>
        <v>#REF!</v>
      </c>
      <c r="N5" s="31" t="e">
        <f t="shared" si="2"/>
        <v>#REF!</v>
      </c>
      <c r="O5" s="1" t="e">
        <f>VLOOKUP(jur[[#This Row],[hwycov_id]],#REF!,16,FALSE)</f>
        <v>#REF!</v>
      </c>
      <c r="P5" s="1">
        <v>4</v>
      </c>
    </row>
    <row r="6" spans="1:16" x14ac:dyDescent="0.25">
      <c r="A6" s="1">
        <v>27547</v>
      </c>
      <c r="B6" s="1">
        <v>9</v>
      </c>
      <c r="C6" s="1">
        <v>1</v>
      </c>
      <c r="D6" s="1">
        <v>1</v>
      </c>
      <c r="E6" s="1" t="s">
        <v>73</v>
      </c>
      <c r="F6" s="1">
        <v>2</v>
      </c>
      <c r="G6" s="1">
        <v>0</v>
      </c>
      <c r="H6" s="1">
        <v>6</v>
      </c>
      <c r="I6" s="1">
        <v>1</v>
      </c>
      <c r="J6" s="1">
        <v>4689</v>
      </c>
      <c r="K6" s="4" t="e">
        <f>VLOOKUP(jur[[#This Row],[hwycov_id]],#REF!,10,FALSE)</f>
        <v>#REF!</v>
      </c>
      <c r="L6" s="32" t="e">
        <f t="shared" si="0"/>
        <v>#REF!</v>
      </c>
      <c r="M6" s="31" t="e">
        <f t="shared" si="1"/>
        <v>#REF!</v>
      </c>
      <c r="N6" s="31" t="e">
        <f t="shared" si="2"/>
        <v>#REF!</v>
      </c>
      <c r="O6" s="1" t="e">
        <f>VLOOKUP(jur[[#This Row],[hwycov_id]],#REF!,16,FALSE)</f>
        <v>#REF!</v>
      </c>
      <c r="P6" s="1">
        <v>5</v>
      </c>
    </row>
    <row r="7" spans="1:16" x14ac:dyDescent="0.25">
      <c r="A7" s="1">
        <v>27548</v>
      </c>
      <c r="B7" s="1">
        <v>9</v>
      </c>
      <c r="C7" s="1">
        <v>1</v>
      </c>
      <c r="D7" s="1">
        <v>1</v>
      </c>
      <c r="E7" s="1" t="s">
        <v>73</v>
      </c>
      <c r="F7" s="1">
        <v>2</v>
      </c>
      <c r="G7" s="1">
        <v>0</v>
      </c>
      <c r="H7" s="1">
        <v>6</v>
      </c>
      <c r="I7" s="1">
        <v>1</v>
      </c>
      <c r="J7" s="1">
        <v>5030</v>
      </c>
      <c r="K7" s="4" t="e">
        <f>VLOOKUP(jur[[#This Row],[hwycov_id]],#REF!,10,FALSE)</f>
        <v>#REF!</v>
      </c>
      <c r="L7" s="32" t="e">
        <f t="shared" si="0"/>
        <v>#REF!</v>
      </c>
      <c r="M7" s="31" t="e">
        <f t="shared" si="1"/>
        <v>#REF!</v>
      </c>
      <c r="N7" s="31" t="e">
        <f t="shared" si="2"/>
        <v>#REF!</v>
      </c>
      <c r="O7" s="1" t="e">
        <f>VLOOKUP(jur[[#This Row],[hwycov_id]],#REF!,16,FALSE)</f>
        <v>#REF!</v>
      </c>
      <c r="P7" s="1">
        <v>6</v>
      </c>
    </row>
    <row r="8" spans="1:16" x14ac:dyDescent="0.25">
      <c r="A8" s="1">
        <v>27273</v>
      </c>
      <c r="B8" s="1">
        <v>9</v>
      </c>
      <c r="C8" s="1">
        <v>1</v>
      </c>
      <c r="D8" s="1">
        <v>1</v>
      </c>
      <c r="E8" s="1" t="s">
        <v>73</v>
      </c>
      <c r="F8" s="1">
        <v>2</v>
      </c>
      <c r="G8" s="1">
        <v>0</v>
      </c>
      <c r="H8" s="1">
        <v>6</v>
      </c>
      <c r="I8" s="1">
        <v>1</v>
      </c>
      <c r="J8" s="1">
        <v>5050</v>
      </c>
      <c r="K8" s="4" t="e">
        <f>VLOOKUP(jur[[#This Row],[hwycov_id]],#REF!,10,FALSE)</f>
        <v>#REF!</v>
      </c>
      <c r="L8" s="32" t="e">
        <f t="shared" si="0"/>
        <v>#REF!</v>
      </c>
      <c r="M8" s="31" t="e">
        <f t="shared" si="1"/>
        <v>#REF!</v>
      </c>
      <c r="N8" s="31" t="e">
        <f t="shared" si="2"/>
        <v>#REF!</v>
      </c>
      <c r="O8" s="1" t="e">
        <f>VLOOKUP(jur[[#This Row],[hwycov_id]],#REF!,16,FALSE)</f>
        <v>#REF!</v>
      </c>
      <c r="P8" s="1">
        <v>7</v>
      </c>
    </row>
    <row r="9" spans="1:16" x14ac:dyDescent="0.25">
      <c r="A9" s="1">
        <v>2611</v>
      </c>
      <c r="B9" s="1">
        <v>9</v>
      </c>
      <c r="C9" s="1">
        <v>1</v>
      </c>
      <c r="D9" s="1">
        <v>1</v>
      </c>
      <c r="E9" s="1" t="s">
        <v>73</v>
      </c>
      <c r="F9" s="1">
        <v>2</v>
      </c>
      <c r="G9" s="1">
        <v>0</v>
      </c>
      <c r="H9" s="1">
        <v>6</v>
      </c>
      <c r="I9" s="1">
        <v>1</v>
      </c>
      <c r="J9" s="1">
        <v>6602</v>
      </c>
      <c r="K9" s="4" t="e">
        <f>VLOOKUP(jur[[#This Row],[hwycov_id]],#REF!,10,FALSE)</f>
        <v>#REF!</v>
      </c>
      <c r="L9" s="32" t="e">
        <f t="shared" si="0"/>
        <v>#REF!</v>
      </c>
      <c r="M9" s="31" t="e">
        <f t="shared" si="1"/>
        <v>#REF!</v>
      </c>
      <c r="N9" s="31" t="e">
        <f t="shared" si="2"/>
        <v>#REF!</v>
      </c>
      <c r="O9" s="1" t="e">
        <f>VLOOKUP(jur[[#This Row],[hwycov_id]],#REF!,16,FALSE)</f>
        <v>#REF!</v>
      </c>
      <c r="P9" s="1">
        <v>8</v>
      </c>
    </row>
    <row r="10" spans="1:16" x14ac:dyDescent="0.25">
      <c r="A10" s="1">
        <v>2734</v>
      </c>
      <c r="B10" s="1">
        <v>9</v>
      </c>
      <c r="C10" s="1">
        <v>1</v>
      </c>
      <c r="D10" s="1">
        <v>1</v>
      </c>
      <c r="E10" s="1" t="s">
        <v>73</v>
      </c>
      <c r="F10" s="1">
        <v>2</v>
      </c>
      <c r="G10" s="1">
        <v>0</v>
      </c>
      <c r="H10" s="1">
        <v>6</v>
      </c>
      <c r="I10" s="1">
        <v>1</v>
      </c>
      <c r="J10" s="1">
        <v>6656</v>
      </c>
      <c r="K10" s="4" t="e">
        <f>VLOOKUP(jur[[#This Row],[hwycov_id]],#REF!,10,FALSE)</f>
        <v>#REF!</v>
      </c>
      <c r="L10" s="32" t="e">
        <f t="shared" si="0"/>
        <v>#REF!</v>
      </c>
      <c r="M10" s="31" t="e">
        <f t="shared" si="1"/>
        <v>#REF!</v>
      </c>
      <c r="N10" s="31" t="e">
        <f t="shared" si="2"/>
        <v>#REF!</v>
      </c>
      <c r="O10" s="1" t="e">
        <f>VLOOKUP(jur[[#This Row],[hwycov_id]],#REF!,16,FALSE)</f>
        <v>#REF!</v>
      </c>
      <c r="P10" s="1">
        <v>9</v>
      </c>
    </row>
    <row r="11" spans="1:16" x14ac:dyDescent="0.25">
      <c r="A11" s="1">
        <v>28548</v>
      </c>
      <c r="B11" s="1">
        <v>9</v>
      </c>
      <c r="C11" s="1">
        <v>1</v>
      </c>
      <c r="D11" s="1">
        <v>1</v>
      </c>
      <c r="E11" s="1" t="s">
        <v>73</v>
      </c>
      <c r="F11" s="1">
        <v>2</v>
      </c>
      <c r="G11" s="1">
        <v>0</v>
      </c>
      <c r="H11" s="1">
        <v>6</v>
      </c>
      <c r="I11" s="1">
        <v>1</v>
      </c>
      <c r="J11" s="1">
        <v>6766</v>
      </c>
      <c r="K11" s="4" t="e">
        <f>VLOOKUP(jur[[#This Row],[hwycov_id]],#REF!,10,FALSE)</f>
        <v>#REF!</v>
      </c>
      <c r="L11" s="32" t="e">
        <f t="shared" si="0"/>
        <v>#REF!</v>
      </c>
      <c r="M11" s="31" t="e">
        <f t="shared" si="1"/>
        <v>#REF!</v>
      </c>
      <c r="N11" s="31" t="e">
        <f t="shared" si="2"/>
        <v>#REF!</v>
      </c>
      <c r="O11" s="1" t="e">
        <f>VLOOKUP(jur[[#This Row],[hwycov_id]],#REF!,16,FALSE)</f>
        <v>#REF!</v>
      </c>
      <c r="P11" s="1">
        <v>10</v>
      </c>
    </row>
    <row r="12" spans="1:16" x14ac:dyDescent="0.25">
      <c r="A12" s="1">
        <v>8667</v>
      </c>
      <c r="B12" s="1">
        <v>7</v>
      </c>
      <c r="C12" s="1">
        <v>1</v>
      </c>
      <c r="D12" s="1">
        <v>2</v>
      </c>
      <c r="E12" s="1" t="s">
        <v>75</v>
      </c>
      <c r="F12" s="1">
        <v>4</v>
      </c>
      <c r="G12" s="1">
        <v>0</v>
      </c>
      <c r="H12" s="1">
        <v>6</v>
      </c>
      <c r="I12" s="1">
        <v>1</v>
      </c>
      <c r="J12" s="1">
        <v>6800</v>
      </c>
      <c r="K12" s="4" t="e">
        <f>VLOOKUP(jur[[#This Row],[hwycov_id]],#REF!,10,FALSE)</f>
        <v>#REF!</v>
      </c>
      <c r="L12" s="32" t="e">
        <f t="shared" si="0"/>
        <v>#REF!</v>
      </c>
      <c r="M12" s="31" t="e">
        <f t="shared" si="1"/>
        <v>#REF!</v>
      </c>
      <c r="N12" s="31" t="e">
        <f t="shared" si="2"/>
        <v>#REF!</v>
      </c>
      <c r="O12" s="1" t="e">
        <f>VLOOKUP(jur[[#This Row],[hwycov_id]],#REF!,16,FALSE)</f>
        <v>#REF!</v>
      </c>
      <c r="P12" s="1">
        <v>11</v>
      </c>
    </row>
    <row r="13" spans="1:16" x14ac:dyDescent="0.25">
      <c r="A13" s="1">
        <v>27563</v>
      </c>
      <c r="B13" s="1">
        <v>9</v>
      </c>
      <c r="C13" s="1">
        <v>1</v>
      </c>
      <c r="D13" s="1">
        <v>1</v>
      </c>
      <c r="E13" s="1" t="s">
        <v>73</v>
      </c>
      <c r="F13" s="1">
        <v>2</v>
      </c>
      <c r="G13" s="1">
        <v>0</v>
      </c>
      <c r="H13" s="1">
        <v>6</v>
      </c>
      <c r="I13" s="1">
        <v>1</v>
      </c>
      <c r="J13" s="1">
        <v>7680</v>
      </c>
      <c r="K13" s="4" t="e">
        <f>VLOOKUP(jur[[#This Row],[hwycov_id]],#REF!,10,FALSE)</f>
        <v>#REF!</v>
      </c>
      <c r="L13" s="32" t="e">
        <f t="shared" si="0"/>
        <v>#REF!</v>
      </c>
      <c r="M13" s="31" t="e">
        <f t="shared" si="1"/>
        <v>#REF!</v>
      </c>
      <c r="N13" s="31" t="e">
        <f t="shared" si="2"/>
        <v>#REF!</v>
      </c>
      <c r="O13" s="1" t="e">
        <f>VLOOKUP(jur[[#This Row],[hwycov_id]],#REF!,16,FALSE)</f>
        <v>#REF!</v>
      </c>
      <c r="P13" s="1">
        <v>12</v>
      </c>
    </row>
    <row r="14" spans="1:16" x14ac:dyDescent="0.25">
      <c r="A14" s="1">
        <v>2721</v>
      </c>
      <c r="B14" s="1">
        <v>9</v>
      </c>
      <c r="C14" s="1">
        <v>1</v>
      </c>
      <c r="D14" s="1">
        <v>1</v>
      </c>
      <c r="E14" s="1" t="s">
        <v>73</v>
      </c>
      <c r="F14" s="1">
        <v>2</v>
      </c>
      <c r="G14" s="1">
        <v>0</v>
      </c>
      <c r="H14" s="1">
        <v>6</v>
      </c>
      <c r="I14" s="1">
        <v>1</v>
      </c>
      <c r="J14" s="1">
        <v>7755</v>
      </c>
      <c r="K14" s="4" t="e">
        <f>VLOOKUP(jur[[#This Row],[hwycov_id]],#REF!,10,FALSE)</f>
        <v>#REF!</v>
      </c>
      <c r="L14" s="32" t="e">
        <f t="shared" si="0"/>
        <v>#REF!</v>
      </c>
      <c r="M14" s="31" t="e">
        <f t="shared" si="1"/>
        <v>#REF!</v>
      </c>
      <c r="N14" s="31" t="e">
        <f t="shared" si="2"/>
        <v>#REF!</v>
      </c>
      <c r="O14" s="1" t="e">
        <f>VLOOKUP(jur[[#This Row],[hwycov_id]],#REF!,16,FALSE)</f>
        <v>#REF!</v>
      </c>
      <c r="P14" s="1">
        <v>13</v>
      </c>
    </row>
    <row r="15" spans="1:16" x14ac:dyDescent="0.25">
      <c r="A15" s="1">
        <v>2742</v>
      </c>
      <c r="B15" s="1">
        <v>9</v>
      </c>
      <c r="C15" s="1">
        <v>1</v>
      </c>
      <c r="D15" s="1">
        <v>1</v>
      </c>
      <c r="E15" s="1" t="s">
        <v>73</v>
      </c>
      <c r="F15" s="1">
        <v>2</v>
      </c>
      <c r="G15" s="1">
        <v>0</v>
      </c>
      <c r="H15" s="1">
        <v>6</v>
      </c>
      <c r="I15" s="1">
        <v>1</v>
      </c>
      <c r="J15" s="1">
        <v>8082</v>
      </c>
      <c r="K15" s="4" t="e">
        <f>VLOOKUP(jur[[#This Row],[hwycov_id]],#REF!,10,FALSE)</f>
        <v>#REF!</v>
      </c>
      <c r="L15" s="32" t="e">
        <f t="shared" si="0"/>
        <v>#REF!</v>
      </c>
      <c r="M15" s="31" t="e">
        <f t="shared" si="1"/>
        <v>#REF!</v>
      </c>
      <c r="N15" s="31" t="e">
        <f t="shared" si="2"/>
        <v>#REF!</v>
      </c>
      <c r="O15" s="1" t="e">
        <f>VLOOKUP(jur[[#This Row],[hwycov_id]],#REF!,16,FALSE)</f>
        <v>#REF!</v>
      </c>
      <c r="P15" s="1">
        <v>14</v>
      </c>
    </row>
    <row r="16" spans="1:16" x14ac:dyDescent="0.25">
      <c r="A16" s="1">
        <v>10906</v>
      </c>
      <c r="B16" s="1">
        <v>9</v>
      </c>
      <c r="C16" s="1">
        <v>1</v>
      </c>
      <c r="D16" s="1">
        <v>1</v>
      </c>
      <c r="E16" s="1" t="s">
        <v>73</v>
      </c>
      <c r="F16" s="1">
        <v>2</v>
      </c>
      <c r="G16" s="1">
        <v>0</v>
      </c>
      <c r="H16" s="1">
        <v>6</v>
      </c>
      <c r="I16" s="1">
        <v>1</v>
      </c>
      <c r="J16" s="1">
        <v>8319</v>
      </c>
      <c r="K16" s="4" t="e">
        <f>VLOOKUP(jur[[#This Row],[hwycov_id]],#REF!,10,FALSE)</f>
        <v>#REF!</v>
      </c>
      <c r="L16" s="32" t="e">
        <f t="shared" si="0"/>
        <v>#REF!</v>
      </c>
      <c r="M16" s="31" t="e">
        <f t="shared" si="1"/>
        <v>#REF!</v>
      </c>
      <c r="N16" s="31" t="e">
        <f t="shared" si="2"/>
        <v>#REF!</v>
      </c>
      <c r="O16" s="1" t="e">
        <f>VLOOKUP(jur[[#This Row],[hwycov_id]],#REF!,16,FALSE)</f>
        <v>#REF!</v>
      </c>
      <c r="P16" s="1">
        <v>15</v>
      </c>
    </row>
    <row r="17" spans="1:16" x14ac:dyDescent="0.25">
      <c r="A17" s="1">
        <v>2739</v>
      </c>
      <c r="B17" s="1">
        <v>9</v>
      </c>
      <c r="C17" s="1">
        <v>1</v>
      </c>
      <c r="D17" s="1">
        <v>1</v>
      </c>
      <c r="E17" s="1" t="s">
        <v>73</v>
      </c>
      <c r="F17" s="1">
        <v>2</v>
      </c>
      <c r="G17" s="1">
        <v>0</v>
      </c>
      <c r="H17" s="1">
        <v>6</v>
      </c>
      <c r="I17" s="1">
        <v>1</v>
      </c>
      <c r="J17" s="1">
        <v>8479</v>
      </c>
      <c r="K17" s="4" t="e">
        <f>VLOOKUP(jur[[#This Row],[hwycov_id]],#REF!,10,FALSE)</f>
        <v>#REF!</v>
      </c>
      <c r="L17" s="32" t="e">
        <f t="shared" si="0"/>
        <v>#REF!</v>
      </c>
      <c r="M17" s="31" t="e">
        <f t="shared" si="1"/>
        <v>#REF!</v>
      </c>
      <c r="N17" s="31" t="e">
        <f t="shared" si="2"/>
        <v>#REF!</v>
      </c>
      <c r="O17" s="1" t="e">
        <f>VLOOKUP(jur[[#This Row],[hwycov_id]],#REF!,16,FALSE)</f>
        <v>#REF!</v>
      </c>
      <c r="P17" s="1">
        <v>16</v>
      </c>
    </row>
    <row r="18" spans="1:16" x14ac:dyDescent="0.25">
      <c r="A18" s="1">
        <v>9697</v>
      </c>
      <c r="B18" s="1">
        <v>4</v>
      </c>
      <c r="C18" s="1">
        <v>1</v>
      </c>
      <c r="D18" s="1">
        <v>2</v>
      </c>
      <c r="E18" s="1" t="s">
        <v>75</v>
      </c>
      <c r="F18" s="1">
        <v>4</v>
      </c>
      <c r="G18" s="1">
        <v>0</v>
      </c>
      <c r="H18" s="1">
        <v>6</v>
      </c>
      <c r="I18" s="1">
        <v>1</v>
      </c>
      <c r="J18" s="1">
        <v>8900</v>
      </c>
      <c r="K18" s="4" t="e">
        <f>VLOOKUP(jur[[#This Row],[hwycov_id]],#REF!,10,FALSE)</f>
        <v>#REF!</v>
      </c>
      <c r="L18" s="32" t="e">
        <f t="shared" si="0"/>
        <v>#REF!</v>
      </c>
      <c r="M18" s="31" t="e">
        <f t="shared" si="1"/>
        <v>#REF!</v>
      </c>
      <c r="N18" s="31" t="e">
        <f t="shared" si="2"/>
        <v>#REF!</v>
      </c>
      <c r="O18" s="1" t="e">
        <f>VLOOKUP(jur[[#This Row],[hwycov_id]],#REF!,16,FALSE)</f>
        <v>#REF!</v>
      </c>
      <c r="P18" s="1">
        <v>17</v>
      </c>
    </row>
    <row r="19" spans="1:16" x14ac:dyDescent="0.25">
      <c r="A19" s="1">
        <v>8853</v>
      </c>
      <c r="B19" s="1">
        <v>9</v>
      </c>
      <c r="C19" s="1">
        <v>1</v>
      </c>
      <c r="D19" s="1">
        <v>1</v>
      </c>
      <c r="E19" s="1" t="s">
        <v>73</v>
      </c>
      <c r="F19" s="1">
        <v>2</v>
      </c>
      <c r="G19" s="1">
        <v>0</v>
      </c>
      <c r="H19" s="1">
        <v>6</v>
      </c>
      <c r="I19" s="1">
        <v>1</v>
      </c>
      <c r="J19" s="1">
        <v>9030</v>
      </c>
      <c r="K19" s="4" t="e">
        <f>VLOOKUP(jur[[#This Row],[hwycov_id]],#REF!,10,FALSE)</f>
        <v>#REF!</v>
      </c>
      <c r="L19" s="32" t="e">
        <f t="shared" si="0"/>
        <v>#REF!</v>
      </c>
      <c r="M19" s="31" t="e">
        <f t="shared" si="1"/>
        <v>#REF!</v>
      </c>
      <c r="N19" s="31" t="e">
        <f t="shared" si="2"/>
        <v>#REF!</v>
      </c>
      <c r="O19" s="1" t="e">
        <f>VLOOKUP(jur[[#This Row],[hwycov_id]],#REF!,16,FALSE)</f>
        <v>#REF!</v>
      </c>
      <c r="P19" s="1">
        <v>18</v>
      </c>
    </row>
    <row r="20" spans="1:16" x14ac:dyDescent="0.25">
      <c r="A20" s="1">
        <v>13272</v>
      </c>
      <c r="B20" s="1">
        <v>9</v>
      </c>
      <c r="C20" s="1">
        <v>1</v>
      </c>
      <c r="D20" s="1">
        <v>1</v>
      </c>
      <c r="E20" s="1" t="s">
        <v>73</v>
      </c>
      <c r="F20" s="1">
        <v>2</v>
      </c>
      <c r="G20" s="1">
        <v>0</v>
      </c>
      <c r="H20" s="1">
        <v>6</v>
      </c>
      <c r="I20" s="1">
        <v>1</v>
      </c>
      <c r="J20" s="1">
        <v>9550</v>
      </c>
      <c r="K20" s="4" t="e">
        <f>VLOOKUP(jur[[#This Row],[hwycov_id]],#REF!,10,FALSE)</f>
        <v>#REF!</v>
      </c>
      <c r="L20" s="32" t="e">
        <f t="shared" si="0"/>
        <v>#REF!</v>
      </c>
      <c r="M20" s="31" t="e">
        <f t="shared" si="1"/>
        <v>#REF!</v>
      </c>
      <c r="N20" s="31" t="e">
        <f t="shared" si="2"/>
        <v>#REF!</v>
      </c>
      <c r="O20" s="1" t="e">
        <f>VLOOKUP(jur[[#This Row],[hwycov_id]],#REF!,16,FALSE)</f>
        <v>#REF!</v>
      </c>
      <c r="P20" s="1">
        <v>19</v>
      </c>
    </row>
    <row r="21" spans="1:16" x14ac:dyDescent="0.25">
      <c r="A21" s="1">
        <v>2600</v>
      </c>
      <c r="B21" s="1">
        <v>9</v>
      </c>
      <c r="C21" s="1">
        <v>1</v>
      </c>
      <c r="D21" s="1">
        <v>1</v>
      </c>
      <c r="E21" s="1" t="s">
        <v>73</v>
      </c>
      <c r="F21" s="1">
        <v>2</v>
      </c>
      <c r="G21" s="1">
        <v>0</v>
      </c>
      <c r="H21" s="1">
        <v>6</v>
      </c>
      <c r="I21" s="1">
        <v>1</v>
      </c>
      <c r="J21" s="1">
        <v>9851</v>
      </c>
      <c r="K21" s="4" t="e">
        <f>VLOOKUP(jur[[#This Row],[hwycov_id]],#REF!,10,FALSE)</f>
        <v>#REF!</v>
      </c>
      <c r="L21" s="32" t="e">
        <f t="shared" si="0"/>
        <v>#REF!</v>
      </c>
      <c r="M21" s="31" t="e">
        <f t="shared" si="1"/>
        <v>#REF!</v>
      </c>
      <c r="N21" s="31" t="e">
        <f t="shared" si="2"/>
        <v>#REF!</v>
      </c>
      <c r="O21" s="1" t="e">
        <f>VLOOKUP(jur[[#This Row],[hwycov_id]],#REF!,16,FALSE)</f>
        <v>#REF!</v>
      </c>
      <c r="P21" s="1">
        <v>20</v>
      </c>
    </row>
    <row r="22" spans="1:16" x14ac:dyDescent="0.25">
      <c r="A22" s="1">
        <v>11133</v>
      </c>
      <c r="B22" s="1">
        <v>9</v>
      </c>
      <c r="C22" s="1">
        <v>1</v>
      </c>
      <c r="D22" s="1">
        <v>1</v>
      </c>
      <c r="E22" s="1" t="s">
        <v>73</v>
      </c>
      <c r="F22" s="1">
        <v>2</v>
      </c>
      <c r="G22" s="1">
        <v>1</v>
      </c>
      <c r="H22" s="1">
        <v>6</v>
      </c>
      <c r="I22" s="1">
        <v>1</v>
      </c>
      <c r="J22" s="1">
        <v>10427</v>
      </c>
      <c r="K22" s="4" t="e">
        <f>VLOOKUP(jur[[#This Row],[hwycov_id]],#REF!,10,FALSE)</f>
        <v>#REF!</v>
      </c>
      <c r="L22" s="32" t="e">
        <f t="shared" si="0"/>
        <v>#REF!</v>
      </c>
      <c r="M22" s="31" t="e">
        <f t="shared" si="1"/>
        <v>#REF!</v>
      </c>
      <c r="N22" s="31" t="e">
        <f t="shared" si="2"/>
        <v>#REF!</v>
      </c>
      <c r="O22" s="1" t="e">
        <f>VLOOKUP(jur[[#This Row],[hwycov_id]],#REF!,16,FALSE)</f>
        <v>#REF!</v>
      </c>
      <c r="P22" s="1">
        <v>21</v>
      </c>
    </row>
    <row r="23" spans="1:16" x14ac:dyDescent="0.25">
      <c r="A23" s="1">
        <v>13278</v>
      </c>
      <c r="B23" s="1">
        <v>9</v>
      </c>
      <c r="C23" s="1">
        <v>1</v>
      </c>
      <c r="D23" s="1">
        <v>1</v>
      </c>
      <c r="E23" s="1" t="s">
        <v>73</v>
      </c>
      <c r="F23" s="1">
        <v>2</v>
      </c>
      <c r="G23" s="1">
        <v>1</v>
      </c>
      <c r="H23" s="1">
        <v>6</v>
      </c>
      <c r="I23" s="1">
        <v>1</v>
      </c>
      <c r="J23" s="1">
        <v>10772</v>
      </c>
      <c r="K23" s="4" t="e">
        <f>VLOOKUP(jur[[#This Row],[hwycov_id]],#REF!,10,FALSE)</f>
        <v>#REF!</v>
      </c>
      <c r="L23" s="32" t="e">
        <f t="shared" si="0"/>
        <v>#REF!</v>
      </c>
      <c r="M23" s="31" t="e">
        <f t="shared" si="1"/>
        <v>#REF!</v>
      </c>
      <c r="N23" s="31" t="e">
        <f t="shared" si="2"/>
        <v>#REF!</v>
      </c>
      <c r="O23" s="1" t="e">
        <f>VLOOKUP(jur[[#This Row],[hwycov_id]],#REF!,16,FALSE)</f>
        <v>#REF!</v>
      </c>
      <c r="P23" s="1">
        <v>22</v>
      </c>
    </row>
    <row r="24" spans="1:16" x14ac:dyDescent="0.25">
      <c r="A24" s="1">
        <v>6261</v>
      </c>
      <c r="B24" s="1">
        <v>3</v>
      </c>
      <c r="C24" s="1">
        <v>1</v>
      </c>
      <c r="D24" s="1">
        <v>2</v>
      </c>
      <c r="E24" s="1" t="s">
        <v>75</v>
      </c>
      <c r="F24" s="1">
        <v>3</v>
      </c>
      <c r="G24" s="1">
        <v>1</v>
      </c>
      <c r="H24" s="1">
        <v>6</v>
      </c>
      <c r="I24" s="1">
        <v>1</v>
      </c>
      <c r="J24" s="1">
        <v>11500</v>
      </c>
      <c r="K24" s="4" t="e">
        <f>VLOOKUP(jur[[#This Row],[hwycov_id]],#REF!,10,FALSE)</f>
        <v>#REF!</v>
      </c>
      <c r="L24" s="32" t="e">
        <f t="shared" si="0"/>
        <v>#REF!</v>
      </c>
      <c r="M24" s="31" t="e">
        <f t="shared" si="1"/>
        <v>#REF!</v>
      </c>
      <c r="N24" s="31" t="e">
        <f t="shared" si="2"/>
        <v>#REF!</v>
      </c>
      <c r="O24" s="1" t="e">
        <f>VLOOKUP(jur[[#This Row],[hwycov_id]],#REF!,16,FALSE)</f>
        <v>#REF!</v>
      </c>
      <c r="P24" s="1">
        <v>23</v>
      </c>
    </row>
    <row r="25" spans="1:16" x14ac:dyDescent="0.25">
      <c r="A25" s="1">
        <v>12645</v>
      </c>
      <c r="B25" s="1">
        <v>4</v>
      </c>
      <c r="C25" s="1">
        <v>1</v>
      </c>
      <c r="D25" s="1">
        <v>2</v>
      </c>
      <c r="E25" s="1" t="s">
        <v>75</v>
      </c>
      <c r="F25" s="1">
        <v>4</v>
      </c>
      <c r="G25" s="1">
        <v>1</v>
      </c>
      <c r="H25" s="1">
        <v>6</v>
      </c>
      <c r="I25" s="1">
        <v>1</v>
      </c>
      <c r="J25" s="1">
        <v>12300</v>
      </c>
      <c r="K25" s="4" t="e">
        <f>VLOOKUP(jur[[#This Row],[hwycov_id]],#REF!,10,FALSE)</f>
        <v>#REF!</v>
      </c>
      <c r="L25" s="32" t="e">
        <f t="shared" si="0"/>
        <v>#REF!</v>
      </c>
      <c r="M25" s="31" t="e">
        <f t="shared" si="1"/>
        <v>#REF!</v>
      </c>
      <c r="N25" s="31" t="e">
        <f t="shared" si="2"/>
        <v>#REF!</v>
      </c>
      <c r="O25" s="1" t="e">
        <f>VLOOKUP(jur[[#This Row],[hwycov_id]],#REF!,16,FALSE)</f>
        <v>#REF!</v>
      </c>
      <c r="P25" s="1">
        <v>24</v>
      </c>
    </row>
    <row r="26" spans="1:16" x14ac:dyDescent="0.25">
      <c r="A26" s="1">
        <v>28642</v>
      </c>
      <c r="B26" s="1">
        <v>9</v>
      </c>
      <c r="C26" s="1">
        <v>1</v>
      </c>
      <c r="D26" s="1">
        <v>1</v>
      </c>
      <c r="E26" s="1" t="s">
        <v>73</v>
      </c>
      <c r="F26" s="1">
        <v>2</v>
      </c>
      <c r="G26" s="1">
        <v>1</v>
      </c>
      <c r="H26" s="1">
        <v>6</v>
      </c>
      <c r="I26" s="1">
        <v>1</v>
      </c>
      <c r="J26" s="1">
        <v>12933</v>
      </c>
      <c r="K26" s="4" t="e">
        <f>VLOOKUP(jur[[#This Row],[hwycov_id]],#REF!,10,FALSE)</f>
        <v>#REF!</v>
      </c>
      <c r="L26" s="32" t="e">
        <f t="shared" si="0"/>
        <v>#REF!</v>
      </c>
      <c r="M26" s="31" t="e">
        <f t="shared" si="1"/>
        <v>#REF!</v>
      </c>
      <c r="N26" s="31" t="e">
        <f t="shared" si="2"/>
        <v>#REF!</v>
      </c>
      <c r="O26" s="1" t="e">
        <f>VLOOKUP(jur[[#This Row],[hwycov_id]],#REF!,16,FALSE)</f>
        <v>#REF!</v>
      </c>
      <c r="P26" s="1">
        <v>25</v>
      </c>
    </row>
    <row r="27" spans="1:16" x14ac:dyDescent="0.25">
      <c r="A27" s="1">
        <v>12152</v>
      </c>
      <c r="B27" s="1">
        <v>3</v>
      </c>
      <c r="C27" s="1">
        <v>1</v>
      </c>
      <c r="D27" s="1">
        <v>2</v>
      </c>
      <c r="E27" s="1" t="s">
        <v>75</v>
      </c>
      <c r="F27" s="1">
        <v>3</v>
      </c>
      <c r="G27" s="1">
        <v>1</v>
      </c>
      <c r="H27" s="1">
        <v>6</v>
      </c>
      <c r="I27" s="1">
        <v>1</v>
      </c>
      <c r="J27" s="1">
        <v>14200</v>
      </c>
      <c r="K27" s="4" t="e">
        <f>VLOOKUP(jur[[#This Row],[hwycov_id]],#REF!,10,FALSE)</f>
        <v>#REF!</v>
      </c>
      <c r="L27" s="32" t="e">
        <f t="shared" si="0"/>
        <v>#REF!</v>
      </c>
      <c r="M27" s="31" t="e">
        <f t="shared" si="1"/>
        <v>#REF!</v>
      </c>
      <c r="N27" s="31" t="e">
        <f t="shared" si="2"/>
        <v>#REF!</v>
      </c>
      <c r="O27" s="1" t="e">
        <f>VLOOKUP(jur[[#This Row],[hwycov_id]],#REF!,16,FALSE)</f>
        <v>#REF!</v>
      </c>
      <c r="P27" s="1">
        <v>26</v>
      </c>
    </row>
    <row r="28" spans="1:16" x14ac:dyDescent="0.25">
      <c r="A28" s="1">
        <v>15609</v>
      </c>
      <c r="B28" s="1">
        <v>3</v>
      </c>
      <c r="C28" s="1">
        <v>1</v>
      </c>
      <c r="D28" s="1">
        <v>2</v>
      </c>
      <c r="E28" s="1" t="s">
        <v>75</v>
      </c>
      <c r="F28" s="1">
        <v>3</v>
      </c>
      <c r="G28" s="1">
        <v>1</v>
      </c>
      <c r="H28" s="1">
        <v>6</v>
      </c>
      <c r="I28" s="1">
        <v>1</v>
      </c>
      <c r="J28" s="1">
        <v>14600</v>
      </c>
      <c r="K28" s="4" t="e">
        <f>VLOOKUP(jur[[#This Row],[hwycov_id]],#REF!,10,FALSE)</f>
        <v>#REF!</v>
      </c>
      <c r="L28" s="32" t="e">
        <f t="shared" si="0"/>
        <v>#REF!</v>
      </c>
      <c r="M28" s="31" t="e">
        <f t="shared" si="1"/>
        <v>#REF!</v>
      </c>
      <c r="N28" s="31" t="e">
        <f t="shared" si="2"/>
        <v>#REF!</v>
      </c>
      <c r="O28" s="1" t="e">
        <f>VLOOKUP(jur[[#This Row],[hwycov_id]],#REF!,16,FALSE)</f>
        <v>#REF!</v>
      </c>
      <c r="P28" s="1">
        <v>27</v>
      </c>
    </row>
    <row r="29" spans="1:16" x14ac:dyDescent="0.25">
      <c r="A29" s="1">
        <v>28947</v>
      </c>
      <c r="B29" s="1">
        <v>3</v>
      </c>
      <c r="C29" s="1">
        <v>1</v>
      </c>
      <c r="D29" s="1">
        <v>1</v>
      </c>
      <c r="E29" s="1" t="s">
        <v>75</v>
      </c>
      <c r="F29" s="1">
        <v>3</v>
      </c>
      <c r="G29" s="1">
        <v>1</v>
      </c>
      <c r="H29" s="1">
        <v>6</v>
      </c>
      <c r="I29" s="1">
        <v>1</v>
      </c>
      <c r="J29" s="1">
        <v>16600</v>
      </c>
      <c r="K29" s="4" t="e">
        <f>VLOOKUP(jur[[#This Row],[hwycov_id]],#REF!,10,FALSE)</f>
        <v>#REF!</v>
      </c>
      <c r="L29" s="32" t="e">
        <f t="shared" si="0"/>
        <v>#REF!</v>
      </c>
      <c r="M29" s="31" t="e">
        <f t="shared" si="1"/>
        <v>#REF!</v>
      </c>
      <c r="N29" s="31" t="e">
        <f t="shared" si="2"/>
        <v>#REF!</v>
      </c>
      <c r="O29" s="1" t="e">
        <f>VLOOKUP(jur[[#This Row],[hwycov_id]],#REF!,16,FALSE)</f>
        <v>#REF!</v>
      </c>
      <c r="P29" s="1">
        <v>28</v>
      </c>
    </row>
    <row r="30" spans="1:16" x14ac:dyDescent="0.25">
      <c r="A30" s="1">
        <v>15610</v>
      </c>
      <c r="B30" s="1">
        <v>3</v>
      </c>
      <c r="C30" s="1">
        <v>1</v>
      </c>
      <c r="D30" s="1">
        <v>2</v>
      </c>
      <c r="E30" s="1" t="s">
        <v>75</v>
      </c>
      <c r="F30" s="1">
        <v>3</v>
      </c>
      <c r="G30" s="1">
        <v>1</v>
      </c>
      <c r="H30" s="1">
        <v>6</v>
      </c>
      <c r="I30" s="1">
        <v>1</v>
      </c>
      <c r="J30" s="1">
        <v>17600</v>
      </c>
      <c r="K30" s="4" t="e">
        <f>VLOOKUP(jur[[#This Row],[hwycov_id]],#REF!,10,FALSE)</f>
        <v>#REF!</v>
      </c>
      <c r="L30" s="32" t="e">
        <f t="shared" si="0"/>
        <v>#REF!</v>
      </c>
      <c r="M30" s="31" t="e">
        <f t="shared" si="1"/>
        <v>#REF!</v>
      </c>
      <c r="N30" s="31" t="e">
        <f t="shared" si="2"/>
        <v>#REF!</v>
      </c>
      <c r="O30" s="1" t="e">
        <f>VLOOKUP(jur[[#This Row],[hwycov_id]],#REF!,16,FALSE)</f>
        <v>#REF!</v>
      </c>
      <c r="P30" s="1">
        <v>29</v>
      </c>
    </row>
    <row r="31" spans="1:16" x14ac:dyDescent="0.25">
      <c r="A31" s="1">
        <v>5111</v>
      </c>
      <c r="B31" s="1">
        <v>3</v>
      </c>
      <c r="C31" s="1">
        <v>1</v>
      </c>
      <c r="D31" s="1">
        <v>1</v>
      </c>
      <c r="E31" s="1" t="s">
        <v>75</v>
      </c>
      <c r="F31" s="1">
        <v>3</v>
      </c>
      <c r="G31" s="1">
        <v>1</v>
      </c>
      <c r="H31" s="1">
        <v>6</v>
      </c>
      <c r="I31" s="1">
        <v>1</v>
      </c>
      <c r="J31" s="1">
        <v>19600</v>
      </c>
      <c r="K31" s="4" t="e">
        <f>VLOOKUP(jur[[#This Row],[hwycov_id]],#REF!,10,FALSE)</f>
        <v>#REF!</v>
      </c>
      <c r="L31" s="32" t="e">
        <f t="shared" si="0"/>
        <v>#REF!</v>
      </c>
      <c r="M31" s="31" t="e">
        <f t="shared" si="1"/>
        <v>#REF!</v>
      </c>
      <c r="N31" s="31" t="e">
        <f t="shared" si="2"/>
        <v>#REF!</v>
      </c>
      <c r="O31" s="1" t="e">
        <f>VLOOKUP(jur[[#This Row],[hwycov_id]],#REF!,16,FALSE)</f>
        <v>#REF!</v>
      </c>
      <c r="P31" s="1">
        <v>30</v>
      </c>
    </row>
    <row r="32" spans="1:16" x14ac:dyDescent="0.25">
      <c r="A32" s="1">
        <v>6152</v>
      </c>
      <c r="B32" s="1">
        <v>3</v>
      </c>
      <c r="C32" s="1">
        <v>1</v>
      </c>
      <c r="D32" s="1">
        <v>2</v>
      </c>
      <c r="E32" s="1" t="s">
        <v>75</v>
      </c>
      <c r="F32" s="1">
        <v>3</v>
      </c>
      <c r="G32" s="1">
        <v>1</v>
      </c>
      <c r="H32" s="1">
        <v>6</v>
      </c>
      <c r="I32" s="1">
        <v>1</v>
      </c>
      <c r="J32" s="1">
        <v>19800</v>
      </c>
      <c r="K32" s="4" t="e">
        <f>VLOOKUP(jur[[#This Row],[hwycov_id]],#REF!,10,FALSE)</f>
        <v>#REF!</v>
      </c>
      <c r="L32" s="32" t="e">
        <f t="shared" si="0"/>
        <v>#REF!</v>
      </c>
      <c r="M32" s="31" t="e">
        <f t="shared" si="1"/>
        <v>#REF!</v>
      </c>
      <c r="N32" s="31" t="e">
        <f t="shared" si="2"/>
        <v>#REF!</v>
      </c>
      <c r="O32" s="1" t="e">
        <f>VLOOKUP(jur[[#This Row],[hwycov_id]],#REF!,16,FALSE)</f>
        <v>#REF!</v>
      </c>
      <c r="P32" s="1">
        <v>31</v>
      </c>
    </row>
    <row r="33" spans="1:16" x14ac:dyDescent="0.25">
      <c r="A33" s="1">
        <v>13291</v>
      </c>
      <c r="B33" s="1">
        <v>3</v>
      </c>
      <c r="C33" s="1">
        <v>1</v>
      </c>
      <c r="D33" s="1">
        <v>2</v>
      </c>
      <c r="E33" s="1" t="s">
        <v>75</v>
      </c>
      <c r="F33" s="1">
        <v>3</v>
      </c>
      <c r="G33" s="1">
        <v>2</v>
      </c>
      <c r="H33" s="1">
        <v>6</v>
      </c>
      <c r="I33" s="1">
        <v>1</v>
      </c>
      <c r="J33" s="1">
        <v>20400</v>
      </c>
      <c r="K33" s="4" t="e">
        <f>VLOOKUP(jur[[#This Row],[hwycov_id]],#REF!,10,FALSE)</f>
        <v>#REF!</v>
      </c>
      <c r="L33" s="32" t="e">
        <f t="shared" si="0"/>
        <v>#REF!</v>
      </c>
      <c r="M33" s="31" t="e">
        <f t="shared" si="1"/>
        <v>#REF!</v>
      </c>
      <c r="N33" s="31" t="e">
        <f t="shared" si="2"/>
        <v>#REF!</v>
      </c>
      <c r="O33" s="1" t="e">
        <f>VLOOKUP(jur[[#This Row],[hwycov_id]],#REF!,16,FALSE)</f>
        <v>#REF!</v>
      </c>
      <c r="P33" s="1">
        <v>32</v>
      </c>
    </row>
    <row r="34" spans="1:16" x14ac:dyDescent="0.25">
      <c r="A34" s="1">
        <v>22381</v>
      </c>
      <c r="B34" s="1">
        <v>3</v>
      </c>
      <c r="C34" s="1">
        <v>1</v>
      </c>
      <c r="D34" s="1">
        <v>2</v>
      </c>
      <c r="E34" s="1" t="s">
        <v>75</v>
      </c>
      <c r="F34" s="1">
        <v>3</v>
      </c>
      <c r="G34" s="1">
        <v>2</v>
      </c>
      <c r="H34" s="1">
        <v>6</v>
      </c>
      <c r="I34" s="1">
        <v>1</v>
      </c>
      <c r="J34" s="1">
        <v>21900</v>
      </c>
      <c r="K34" s="4" t="e">
        <f>VLOOKUP(jur[[#This Row],[hwycov_id]],#REF!,10,FALSE)</f>
        <v>#REF!</v>
      </c>
      <c r="L34" s="32" t="e">
        <f t="shared" si="0"/>
        <v>#REF!</v>
      </c>
      <c r="M34" s="31" t="e">
        <f t="shared" si="1"/>
        <v>#REF!</v>
      </c>
      <c r="N34" s="31" t="e">
        <f t="shared" si="2"/>
        <v>#REF!</v>
      </c>
      <c r="O34" s="1" t="e">
        <f>VLOOKUP(jur[[#This Row],[hwycov_id]],#REF!,16,FALSE)</f>
        <v>#REF!</v>
      </c>
      <c r="P34" s="1">
        <v>33</v>
      </c>
    </row>
    <row r="35" spans="1:16" x14ac:dyDescent="0.25">
      <c r="A35" s="1">
        <v>12104</v>
      </c>
      <c r="B35" s="1">
        <v>3</v>
      </c>
      <c r="C35" s="1">
        <v>1</v>
      </c>
      <c r="D35" s="1">
        <v>2</v>
      </c>
      <c r="E35" s="1" t="s">
        <v>75</v>
      </c>
      <c r="F35" s="1">
        <v>3</v>
      </c>
      <c r="G35" s="1">
        <v>2</v>
      </c>
      <c r="H35" s="1">
        <v>6</v>
      </c>
      <c r="I35" s="1">
        <v>1</v>
      </c>
      <c r="J35" s="1">
        <v>26500</v>
      </c>
      <c r="K35" s="4" t="e">
        <f>VLOOKUP(jur[[#This Row],[hwycov_id]],#REF!,10,FALSE)</f>
        <v>#REF!</v>
      </c>
      <c r="L35" s="32" t="e">
        <f t="shared" si="0"/>
        <v>#REF!</v>
      </c>
      <c r="M35" s="31" t="e">
        <f t="shared" si="1"/>
        <v>#REF!</v>
      </c>
      <c r="N35" s="31" t="e">
        <f t="shared" si="2"/>
        <v>#REF!</v>
      </c>
      <c r="O35" s="1" t="e">
        <f>VLOOKUP(jur[[#This Row],[hwycov_id]],#REF!,16,FALSE)</f>
        <v>#REF!</v>
      </c>
      <c r="P35" s="1">
        <v>34</v>
      </c>
    </row>
    <row r="36" spans="1:16" x14ac:dyDescent="0.25">
      <c r="A36" s="1">
        <v>4746</v>
      </c>
      <c r="B36" s="1">
        <v>3</v>
      </c>
      <c r="C36" s="1">
        <v>1</v>
      </c>
      <c r="D36" s="1">
        <v>2</v>
      </c>
      <c r="E36" s="1" t="s">
        <v>75</v>
      </c>
      <c r="F36" s="1">
        <v>3</v>
      </c>
      <c r="G36" s="1">
        <v>2</v>
      </c>
      <c r="H36" s="1">
        <v>6</v>
      </c>
      <c r="I36" s="1">
        <v>1</v>
      </c>
      <c r="J36" s="1">
        <v>26900</v>
      </c>
      <c r="K36" s="4" t="e">
        <f>VLOOKUP(jur[[#This Row],[hwycov_id]],#REF!,10,FALSE)</f>
        <v>#REF!</v>
      </c>
      <c r="L36" s="32" t="e">
        <f t="shared" si="0"/>
        <v>#REF!</v>
      </c>
      <c r="M36" s="31" t="e">
        <f t="shared" si="1"/>
        <v>#REF!</v>
      </c>
      <c r="N36" s="31" t="e">
        <f t="shared" si="2"/>
        <v>#REF!</v>
      </c>
      <c r="O36" s="1" t="e">
        <f>VLOOKUP(jur[[#This Row],[hwycov_id]],#REF!,16,FALSE)</f>
        <v>#REF!</v>
      </c>
      <c r="P36" s="1">
        <v>35</v>
      </c>
    </row>
    <row r="37" spans="1:16" x14ac:dyDescent="0.25">
      <c r="A37" s="1">
        <v>16656</v>
      </c>
      <c r="B37" s="1">
        <v>2</v>
      </c>
      <c r="C37" s="1">
        <v>1</v>
      </c>
      <c r="D37" s="1">
        <v>2</v>
      </c>
      <c r="E37" s="1" t="s">
        <v>75</v>
      </c>
      <c r="F37" s="1">
        <v>3</v>
      </c>
      <c r="G37" s="1">
        <v>2</v>
      </c>
      <c r="H37" s="1">
        <v>6</v>
      </c>
      <c r="I37" s="1">
        <v>1</v>
      </c>
      <c r="J37" s="1">
        <v>28100</v>
      </c>
      <c r="K37" s="4" t="e">
        <f>VLOOKUP(jur[[#This Row],[hwycov_id]],#REF!,10,FALSE)</f>
        <v>#REF!</v>
      </c>
      <c r="L37" s="32" t="e">
        <f t="shared" si="0"/>
        <v>#REF!</v>
      </c>
      <c r="M37" s="31" t="e">
        <f t="shared" si="1"/>
        <v>#REF!</v>
      </c>
      <c r="N37" s="31" t="e">
        <f t="shared" si="2"/>
        <v>#REF!</v>
      </c>
      <c r="O37" s="1" t="e">
        <f>VLOOKUP(jur[[#This Row],[hwycov_id]],#REF!,16,FALSE)</f>
        <v>#REF!</v>
      </c>
      <c r="P37" s="1">
        <v>36</v>
      </c>
    </row>
    <row r="38" spans="1:16" x14ac:dyDescent="0.25">
      <c r="A38" s="1">
        <v>7648</v>
      </c>
      <c r="B38" s="1">
        <v>3</v>
      </c>
      <c r="C38" s="1">
        <v>1</v>
      </c>
      <c r="D38" s="1">
        <v>2</v>
      </c>
      <c r="E38" s="1" t="s">
        <v>75</v>
      </c>
      <c r="F38" s="1">
        <v>3</v>
      </c>
      <c r="G38" s="1">
        <v>2</v>
      </c>
      <c r="H38" s="1">
        <v>6</v>
      </c>
      <c r="I38" s="1">
        <v>1</v>
      </c>
      <c r="J38" s="1">
        <v>28100</v>
      </c>
      <c r="K38" s="4" t="e">
        <f>VLOOKUP(jur[[#This Row],[hwycov_id]],#REF!,10,FALSE)</f>
        <v>#REF!</v>
      </c>
      <c r="L38" s="32" t="e">
        <f t="shared" si="0"/>
        <v>#REF!</v>
      </c>
      <c r="M38" s="31" t="e">
        <f t="shared" si="1"/>
        <v>#REF!</v>
      </c>
      <c r="N38" s="31" t="e">
        <f t="shared" si="2"/>
        <v>#REF!</v>
      </c>
      <c r="O38" s="1" t="e">
        <f>VLOOKUP(jur[[#This Row],[hwycov_id]],#REF!,16,FALSE)</f>
        <v>#REF!</v>
      </c>
      <c r="P38" s="1">
        <v>37</v>
      </c>
    </row>
    <row r="39" spans="1:16" x14ac:dyDescent="0.25">
      <c r="A39" s="1">
        <v>9112</v>
      </c>
      <c r="B39" s="1">
        <v>3</v>
      </c>
      <c r="C39" s="1">
        <v>1</v>
      </c>
      <c r="D39" s="1">
        <v>2</v>
      </c>
      <c r="E39" s="1" t="s">
        <v>75</v>
      </c>
      <c r="F39" s="1">
        <v>3</v>
      </c>
      <c r="G39" s="1">
        <v>2</v>
      </c>
      <c r="H39" s="1">
        <v>6</v>
      </c>
      <c r="I39" s="1">
        <v>1</v>
      </c>
      <c r="J39" s="1">
        <v>28600</v>
      </c>
      <c r="K39" s="4" t="e">
        <f>VLOOKUP(jur[[#This Row],[hwycov_id]],#REF!,10,FALSE)</f>
        <v>#REF!</v>
      </c>
      <c r="L39" s="32" t="e">
        <f t="shared" si="0"/>
        <v>#REF!</v>
      </c>
      <c r="M39" s="31" t="e">
        <f t="shared" si="1"/>
        <v>#REF!</v>
      </c>
      <c r="N39" s="31" t="e">
        <f t="shared" si="2"/>
        <v>#REF!</v>
      </c>
      <c r="O39" s="1" t="e">
        <f>VLOOKUP(jur[[#This Row],[hwycov_id]],#REF!,16,FALSE)</f>
        <v>#REF!</v>
      </c>
      <c r="P39" s="1">
        <v>38</v>
      </c>
    </row>
    <row r="40" spans="1:16" x14ac:dyDescent="0.25">
      <c r="A40" s="1">
        <v>7653</v>
      </c>
      <c r="B40" s="1">
        <v>2</v>
      </c>
      <c r="C40" s="1">
        <v>1</v>
      </c>
      <c r="D40" s="1">
        <v>2</v>
      </c>
      <c r="E40" s="1" t="s">
        <v>75</v>
      </c>
      <c r="F40" s="1">
        <v>3</v>
      </c>
      <c r="G40" s="1">
        <v>2</v>
      </c>
      <c r="H40" s="1">
        <v>6</v>
      </c>
      <c r="I40" s="1">
        <v>1</v>
      </c>
      <c r="J40" s="1">
        <v>29400</v>
      </c>
      <c r="K40" s="4" t="e">
        <f>VLOOKUP(jur[[#This Row],[hwycov_id]],#REF!,10,FALSE)</f>
        <v>#REF!</v>
      </c>
      <c r="L40" s="32" t="e">
        <f t="shared" si="0"/>
        <v>#REF!</v>
      </c>
      <c r="M40" s="31" t="e">
        <f t="shared" si="1"/>
        <v>#REF!</v>
      </c>
      <c r="N40" s="31" t="e">
        <f t="shared" si="2"/>
        <v>#REF!</v>
      </c>
      <c r="O40" s="1" t="e">
        <f>VLOOKUP(jur[[#This Row],[hwycov_id]],#REF!,16,FALSE)</f>
        <v>#REF!</v>
      </c>
      <c r="P40" s="1">
        <v>39</v>
      </c>
    </row>
    <row r="41" spans="1:16" x14ac:dyDescent="0.25">
      <c r="A41" s="1">
        <v>12561</v>
      </c>
      <c r="B41" s="1">
        <v>2</v>
      </c>
      <c r="C41" s="1">
        <v>1</v>
      </c>
      <c r="D41" s="1">
        <v>2</v>
      </c>
      <c r="E41" s="1" t="s">
        <v>75</v>
      </c>
      <c r="F41" s="1">
        <v>3</v>
      </c>
      <c r="G41" s="1">
        <v>3</v>
      </c>
      <c r="H41" s="1">
        <v>6</v>
      </c>
      <c r="I41" s="1">
        <v>1</v>
      </c>
      <c r="J41" s="1">
        <v>31100</v>
      </c>
      <c r="K41" s="4" t="e">
        <f>VLOOKUP(jur[[#This Row],[hwycov_id]],#REF!,10,FALSE)</f>
        <v>#REF!</v>
      </c>
      <c r="L41" s="32" t="e">
        <f t="shared" si="0"/>
        <v>#REF!</v>
      </c>
      <c r="M41" s="31" t="e">
        <f t="shared" si="1"/>
        <v>#REF!</v>
      </c>
      <c r="N41" s="31" t="e">
        <f t="shared" si="2"/>
        <v>#REF!</v>
      </c>
      <c r="O41" s="1" t="e">
        <f>VLOOKUP(jur[[#This Row],[hwycov_id]],#REF!,16,FALSE)</f>
        <v>#REF!</v>
      </c>
      <c r="P41" s="1">
        <v>40</v>
      </c>
    </row>
    <row r="42" spans="1:16" x14ac:dyDescent="0.25">
      <c r="A42" s="1">
        <v>263</v>
      </c>
      <c r="B42" s="1">
        <v>2</v>
      </c>
      <c r="C42" s="1">
        <v>1</v>
      </c>
      <c r="D42" s="1">
        <v>2</v>
      </c>
      <c r="E42" s="1" t="s">
        <v>75</v>
      </c>
      <c r="F42" s="1">
        <v>3</v>
      </c>
      <c r="G42" s="1">
        <v>3</v>
      </c>
      <c r="H42" s="1">
        <v>6</v>
      </c>
      <c r="I42" s="1">
        <v>1</v>
      </c>
      <c r="J42" s="1">
        <v>35500</v>
      </c>
      <c r="K42" s="4" t="e">
        <f>VLOOKUP(jur[[#This Row],[hwycov_id]],#REF!,10,FALSE)</f>
        <v>#REF!</v>
      </c>
      <c r="L42" s="32" t="e">
        <f t="shared" si="0"/>
        <v>#REF!</v>
      </c>
      <c r="M42" s="31" t="e">
        <f t="shared" si="1"/>
        <v>#REF!</v>
      </c>
      <c r="N42" s="31" t="e">
        <f t="shared" si="2"/>
        <v>#REF!</v>
      </c>
      <c r="O42" s="1" t="e">
        <f>VLOOKUP(jur[[#This Row],[hwycov_id]],#REF!,16,FALSE)</f>
        <v>#REF!</v>
      </c>
      <c r="P42" s="1">
        <v>41</v>
      </c>
    </row>
    <row r="43" spans="1:16" x14ac:dyDescent="0.25">
      <c r="A43" s="1">
        <v>775</v>
      </c>
      <c r="B43" s="1">
        <v>2</v>
      </c>
      <c r="C43" s="1">
        <v>1</v>
      </c>
      <c r="D43" s="1">
        <v>2</v>
      </c>
      <c r="E43" s="1" t="s">
        <v>75</v>
      </c>
      <c r="F43" s="1">
        <v>3</v>
      </c>
      <c r="G43" s="1">
        <v>3</v>
      </c>
      <c r="H43" s="1">
        <v>6</v>
      </c>
      <c r="I43" s="1">
        <v>1</v>
      </c>
      <c r="J43" s="1">
        <v>35900</v>
      </c>
      <c r="K43" s="4" t="e">
        <f>VLOOKUP(jur[[#This Row],[hwycov_id]],#REF!,10,FALSE)</f>
        <v>#REF!</v>
      </c>
      <c r="L43" s="32" t="e">
        <f t="shared" si="0"/>
        <v>#REF!</v>
      </c>
      <c r="M43" s="31" t="e">
        <f t="shared" si="1"/>
        <v>#REF!</v>
      </c>
      <c r="N43" s="31" t="e">
        <f t="shared" si="2"/>
        <v>#REF!</v>
      </c>
      <c r="O43" s="1" t="e">
        <f>VLOOKUP(jur[[#This Row],[hwycov_id]],#REF!,16,FALSE)</f>
        <v>#REF!</v>
      </c>
      <c r="P43" s="1">
        <v>42</v>
      </c>
    </row>
    <row r="44" spans="1:16" x14ac:dyDescent="0.25">
      <c r="A44" s="1">
        <v>12128</v>
      </c>
      <c r="B44" s="1">
        <v>2</v>
      </c>
      <c r="C44" s="1">
        <v>1</v>
      </c>
      <c r="D44" s="1">
        <v>2</v>
      </c>
      <c r="E44" s="1" t="s">
        <v>75</v>
      </c>
      <c r="F44" s="1">
        <v>3</v>
      </c>
      <c r="G44" s="1">
        <v>3</v>
      </c>
      <c r="H44" s="1">
        <v>6</v>
      </c>
      <c r="I44" s="1">
        <v>1</v>
      </c>
      <c r="J44" s="1">
        <v>37200</v>
      </c>
      <c r="K44" s="4" t="e">
        <f>VLOOKUP(jur[[#This Row],[hwycov_id]],#REF!,10,FALSE)</f>
        <v>#REF!</v>
      </c>
      <c r="L44" s="32" t="e">
        <f t="shared" si="0"/>
        <v>#REF!</v>
      </c>
      <c r="M44" s="31" t="e">
        <f t="shared" si="1"/>
        <v>#REF!</v>
      </c>
      <c r="N44" s="31" t="e">
        <f t="shared" si="2"/>
        <v>#REF!</v>
      </c>
      <c r="O44" s="1" t="e">
        <f>VLOOKUP(jur[[#This Row],[hwycov_id]],#REF!,16,FALSE)</f>
        <v>#REF!</v>
      </c>
      <c r="P44" s="1">
        <v>43</v>
      </c>
    </row>
    <row r="45" spans="1:16" x14ac:dyDescent="0.25">
      <c r="A45" s="1">
        <v>1002</v>
      </c>
      <c r="B45" s="1">
        <v>2</v>
      </c>
      <c r="C45" s="1">
        <v>1</v>
      </c>
      <c r="D45" s="1">
        <v>2</v>
      </c>
      <c r="E45" s="1" t="s">
        <v>75</v>
      </c>
      <c r="F45" s="1">
        <v>3</v>
      </c>
      <c r="G45" s="1">
        <v>3</v>
      </c>
      <c r="H45" s="1">
        <v>6</v>
      </c>
      <c r="I45" s="1">
        <v>1</v>
      </c>
      <c r="J45" s="1">
        <v>37800</v>
      </c>
      <c r="K45" s="4" t="e">
        <f>VLOOKUP(jur[[#This Row],[hwycov_id]],#REF!,10,FALSE)</f>
        <v>#REF!</v>
      </c>
      <c r="L45" s="32" t="e">
        <f t="shared" si="0"/>
        <v>#REF!</v>
      </c>
      <c r="M45" s="31" t="e">
        <f t="shared" si="1"/>
        <v>#REF!</v>
      </c>
      <c r="N45" s="31" t="e">
        <f t="shared" si="2"/>
        <v>#REF!</v>
      </c>
      <c r="O45" s="1" t="e">
        <f>VLOOKUP(jur[[#This Row],[hwycov_id]],#REF!,16,FALSE)</f>
        <v>#REF!</v>
      </c>
      <c r="P45" s="1">
        <v>44</v>
      </c>
    </row>
    <row r="46" spans="1:16" x14ac:dyDescent="0.25">
      <c r="A46" s="1">
        <v>16227</v>
      </c>
      <c r="B46" s="1">
        <v>2</v>
      </c>
      <c r="C46" s="1">
        <v>1</v>
      </c>
      <c r="D46" s="1">
        <v>2</v>
      </c>
      <c r="E46" s="1" t="s">
        <v>75</v>
      </c>
      <c r="F46" s="1">
        <v>3</v>
      </c>
      <c r="G46" s="1">
        <v>3</v>
      </c>
      <c r="H46" s="1">
        <v>6</v>
      </c>
      <c r="I46" s="1">
        <v>1</v>
      </c>
      <c r="J46" s="1">
        <v>38900</v>
      </c>
      <c r="K46" s="4" t="e">
        <f>VLOOKUP(jur[[#This Row],[hwycov_id]],#REF!,10,FALSE)</f>
        <v>#REF!</v>
      </c>
      <c r="L46" s="32" t="e">
        <f t="shared" si="0"/>
        <v>#REF!</v>
      </c>
      <c r="M46" s="31" t="e">
        <f t="shared" si="1"/>
        <v>#REF!</v>
      </c>
      <c r="N46" s="31" t="e">
        <f t="shared" si="2"/>
        <v>#REF!</v>
      </c>
      <c r="O46" s="1" t="e">
        <f>VLOOKUP(jur[[#This Row],[hwycov_id]],#REF!,16,FALSE)</f>
        <v>#REF!</v>
      </c>
      <c r="P46" s="1">
        <v>45</v>
      </c>
    </row>
    <row r="47" spans="1:16" x14ac:dyDescent="0.25">
      <c r="A47" s="1">
        <v>4133</v>
      </c>
      <c r="B47" s="1">
        <v>3</v>
      </c>
      <c r="C47" s="1">
        <v>1</v>
      </c>
      <c r="D47" s="1">
        <v>2</v>
      </c>
      <c r="E47" s="1" t="s">
        <v>75</v>
      </c>
      <c r="F47" s="1">
        <v>3</v>
      </c>
      <c r="G47" s="1">
        <v>3</v>
      </c>
      <c r="H47" s="1">
        <v>6</v>
      </c>
      <c r="I47" s="1">
        <v>1</v>
      </c>
      <c r="J47" s="1">
        <v>39500</v>
      </c>
      <c r="K47" s="4" t="e">
        <f>VLOOKUP(jur[[#This Row],[hwycov_id]],#REF!,10,FALSE)</f>
        <v>#REF!</v>
      </c>
      <c r="L47" s="32" t="e">
        <f t="shared" si="0"/>
        <v>#REF!</v>
      </c>
      <c r="M47" s="31" t="e">
        <f t="shared" si="1"/>
        <v>#REF!</v>
      </c>
      <c r="N47" s="31" t="e">
        <f t="shared" si="2"/>
        <v>#REF!</v>
      </c>
      <c r="O47" s="1" t="e">
        <f>VLOOKUP(jur[[#This Row],[hwycov_id]],#REF!,16,FALSE)</f>
        <v>#REF!</v>
      </c>
      <c r="P47" s="1">
        <v>46</v>
      </c>
    </row>
    <row r="48" spans="1:16" x14ac:dyDescent="0.25">
      <c r="A48" s="1">
        <v>16236</v>
      </c>
      <c r="B48" s="1">
        <v>2</v>
      </c>
      <c r="C48" s="1">
        <v>1</v>
      </c>
      <c r="D48" s="1">
        <v>2</v>
      </c>
      <c r="E48" s="1" t="s">
        <v>75</v>
      </c>
      <c r="F48" s="1">
        <v>3</v>
      </c>
      <c r="G48" s="1">
        <v>5</v>
      </c>
      <c r="H48" s="1">
        <v>6</v>
      </c>
      <c r="I48" s="1">
        <v>1</v>
      </c>
      <c r="J48" s="1">
        <v>53800</v>
      </c>
      <c r="K48" s="4" t="e">
        <f>VLOOKUP(jur[[#This Row],[hwycov_id]],#REF!,10,FALSE)</f>
        <v>#REF!</v>
      </c>
      <c r="L48" s="32" t="e">
        <f t="shared" si="0"/>
        <v>#REF!</v>
      </c>
      <c r="M48" s="31" t="e">
        <f t="shared" si="1"/>
        <v>#REF!</v>
      </c>
      <c r="N48" s="31" t="e">
        <f t="shared" si="2"/>
        <v>#REF!</v>
      </c>
      <c r="O48" s="1" t="e">
        <f>VLOOKUP(jur[[#This Row],[hwycov_id]],#REF!,16,FALSE)</f>
        <v>#REF!</v>
      </c>
      <c r="P48" s="1">
        <v>47</v>
      </c>
    </row>
    <row r="49" spans="1:16" x14ac:dyDescent="0.25">
      <c r="A49" s="1">
        <v>13265</v>
      </c>
      <c r="B49" s="1">
        <v>2</v>
      </c>
      <c r="C49" s="1">
        <v>1</v>
      </c>
      <c r="D49" s="1">
        <v>2</v>
      </c>
      <c r="E49" s="1" t="s">
        <v>75</v>
      </c>
      <c r="F49" s="1">
        <v>3</v>
      </c>
      <c r="G49" s="1">
        <v>5</v>
      </c>
      <c r="H49" s="1">
        <v>6</v>
      </c>
      <c r="I49" s="1">
        <v>1</v>
      </c>
      <c r="J49" s="1">
        <v>54900</v>
      </c>
      <c r="K49" s="4" t="e">
        <f>VLOOKUP(jur[[#This Row],[hwycov_id]],#REF!,10,FALSE)</f>
        <v>#REF!</v>
      </c>
      <c r="L49" s="32" t="e">
        <f t="shared" si="0"/>
        <v>#REF!</v>
      </c>
      <c r="M49" s="31" t="e">
        <f t="shared" si="1"/>
        <v>#REF!</v>
      </c>
      <c r="N49" s="31" t="e">
        <f t="shared" si="2"/>
        <v>#REF!</v>
      </c>
      <c r="O49" s="1" t="e">
        <f>VLOOKUP(jur[[#This Row],[hwycov_id]],#REF!,16,FALSE)</f>
        <v>#REF!</v>
      </c>
      <c r="P49" s="1">
        <v>48</v>
      </c>
    </row>
    <row r="50" spans="1:16" x14ac:dyDescent="0.25">
      <c r="A50" s="1">
        <v>16223</v>
      </c>
      <c r="B50" s="1">
        <v>2</v>
      </c>
      <c r="C50" s="1">
        <v>1</v>
      </c>
      <c r="D50" s="1">
        <v>2</v>
      </c>
      <c r="E50" s="1" t="s">
        <v>75</v>
      </c>
      <c r="F50" s="1">
        <v>3</v>
      </c>
      <c r="G50" s="1">
        <v>5</v>
      </c>
      <c r="H50" s="1">
        <v>6</v>
      </c>
      <c r="I50" s="1">
        <v>1</v>
      </c>
      <c r="J50" s="1">
        <v>55200</v>
      </c>
      <c r="K50" s="4" t="e">
        <f>VLOOKUP(jur[[#This Row],[hwycov_id]],#REF!,10,FALSE)</f>
        <v>#REF!</v>
      </c>
      <c r="L50" s="32" t="e">
        <f t="shared" si="0"/>
        <v>#REF!</v>
      </c>
      <c r="M50" s="31" t="e">
        <f t="shared" si="1"/>
        <v>#REF!</v>
      </c>
      <c r="N50" s="31" t="e">
        <f t="shared" si="2"/>
        <v>#REF!</v>
      </c>
      <c r="O50" s="1" t="e">
        <f>VLOOKUP(jur[[#This Row],[hwycov_id]],#REF!,16,FALSE)</f>
        <v>#REF!</v>
      </c>
      <c r="P50" s="1">
        <v>49</v>
      </c>
    </row>
    <row r="51" spans="1:16" x14ac:dyDescent="0.25">
      <c r="A51" s="1">
        <v>8770</v>
      </c>
      <c r="B51" s="1">
        <v>1</v>
      </c>
      <c r="C51" s="1">
        <v>1</v>
      </c>
      <c r="D51" s="1">
        <v>1</v>
      </c>
      <c r="E51" s="1" t="s">
        <v>73</v>
      </c>
      <c r="F51" s="1">
        <v>1</v>
      </c>
      <c r="G51" s="1">
        <v>8</v>
      </c>
      <c r="H51" s="1">
        <v>6</v>
      </c>
      <c r="I51" s="1">
        <v>1</v>
      </c>
      <c r="J51" s="1">
        <v>83031</v>
      </c>
      <c r="K51" s="4" t="e">
        <f>VLOOKUP(jur[[#This Row],[hwycov_id]],#REF!,10,FALSE)</f>
        <v>#REF!</v>
      </c>
      <c r="L51" s="32" t="e">
        <f t="shared" si="0"/>
        <v>#REF!</v>
      </c>
      <c r="M51" s="31" t="e">
        <f t="shared" si="1"/>
        <v>#REF!</v>
      </c>
      <c r="N51" s="31" t="e">
        <f t="shared" si="2"/>
        <v>#REF!</v>
      </c>
      <c r="O51" s="1" t="e">
        <f>VLOOKUP(jur[[#This Row],[hwycov_id]],#REF!,16,FALSE)</f>
        <v>#REF!</v>
      </c>
      <c r="P51" s="1">
        <v>50</v>
      </c>
    </row>
    <row r="52" spans="1:16" x14ac:dyDescent="0.25">
      <c r="A52" s="1">
        <v>13273</v>
      </c>
      <c r="B52" s="1">
        <v>1</v>
      </c>
      <c r="C52" s="1">
        <v>1</v>
      </c>
      <c r="D52" s="1">
        <v>1</v>
      </c>
      <c r="E52" s="1" t="s">
        <v>73</v>
      </c>
      <c r="F52" s="1">
        <v>1</v>
      </c>
      <c r="G52" s="1">
        <v>8</v>
      </c>
      <c r="H52" s="1">
        <v>6</v>
      </c>
      <c r="I52" s="1">
        <v>1</v>
      </c>
      <c r="J52" s="1">
        <v>84626</v>
      </c>
      <c r="K52" s="4" t="e">
        <f>VLOOKUP(jur[[#This Row],[hwycov_id]],#REF!,10,FALSE)</f>
        <v>#REF!</v>
      </c>
      <c r="L52" s="32" t="e">
        <f t="shared" si="0"/>
        <v>#REF!</v>
      </c>
      <c r="M52" s="31" t="e">
        <f t="shared" si="1"/>
        <v>#REF!</v>
      </c>
      <c r="N52" s="31" t="e">
        <f t="shared" si="2"/>
        <v>#REF!</v>
      </c>
      <c r="O52" s="1" t="e">
        <f>VLOOKUP(jur[[#This Row],[hwycov_id]],#REF!,16,FALSE)</f>
        <v>#REF!</v>
      </c>
      <c r="P52" s="1">
        <v>51</v>
      </c>
    </row>
    <row r="53" spans="1:16" x14ac:dyDescent="0.25">
      <c r="A53" s="1">
        <v>13277</v>
      </c>
      <c r="B53" s="1">
        <v>1</v>
      </c>
      <c r="C53" s="1">
        <v>1</v>
      </c>
      <c r="D53" s="1">
        <v>1</v>
      </c>
      <c r="E53" s="1" t="s">
        <v>73</v>
      </c>
      <c r="F53" s="1">
        <v>1</v>
      </c>
      <c r="G53" s="1">
        <v>8</v>
      </c>
      <c r="H53" s="1">
        <v>6</v>
      </c>
      <c r="I53" s="1">
        <v>1</v>
      </c>
      <c r="J53" s="1">
        <v>86104</v>
      </c>
      <c r="K53" s="4" t="e">
        <f>VLOOKUP(jur[[#This Row],[hwycov_id]],#REF!,10,FALSE)</f>
        <v>#REF!</v>
      </c>
      <c r="L53" s="32" t="e">
        <f t="shared" si="0"/>
        <v>#REF!</v>
      </c>
      <c r="M53" s="31" t="e">
        <f t="shared" si="1"/>
        <v>#REF!</v>
      </c>
      <c r="N53" s="31" t="e">
        <f t="shared" si="2"/>
        <v>#REF!</v>
      </c>
      <c r="O53" s="1" t="e">
        <f>VLOOKUP(jur[[#This Row],[hwycov_id]],#REF!,16,FALSE)</f>
        <v>#REF!</v>
      </c>
      <c r="P53" s="1">
        <v>52</v>
      </c>
    </row>
    <row r="54" spans="1:16" x14ac:dyDescent="0.25">
      <c r="A54" s="1">
        <v>8771</v>
      </c>
      <c r="B54" s="1">
        <v>1</v>
      </c>
      <c r="C54" s="1">
        <v>1</v>
      </c>
      <c r="D54" s="1">
        <v>1</v>
      </c>
      <c r="E54" s="1" t="s">
        <v>73</v>
      </c>
      <c r="F54" s="1">
        <v>1</v>
      </c>
      <c r="G54" s="1">
        <v>8</v>
      </c>
      <c r="H54" s="1">
        <v>6</v>
      </c>
      <c r="I54" s="1">
        <v>1</v>
      </c>
      <c r="J54" s="1">
        <v>88750</v>
      </c>
      <c r="K54" s="4" t="e">
        <f>VLOOKUP(jur[[#This Row],[hwycov_id]],#REF!,10,FALSE)</f>
        <v>#REF!</v>
      </c>
      <c r="L54" s="32" t="e">
        <f t="shared" si="0"/>
        <v>#REF!</v>
      </c>
      <c r="M54" s="31" t="e">
        <f t="shared" si="1"/>
        <v>#REF!</v>
      </c>
      <c r="N54" s="31" t="e">
        <f t="shared" si="2"/>
        <v>#REF!</v>
      </c>
      <c r="O54" s="1" t="e">
        <f>VLOOKUP(jur[[#This Row],[hwycov_id]],#REF!,16,FALSE)</f>
        <v>#REF!</v>
      </c>
      <c r="P54" s="1">
        <v>53</v>
      </c>
    </row>
    <row r="55" spans="1:16" x14ac:dyDescent="0.25">
      <c r="A55" s="1">
        <v>12583</v>
      </c>
      <c r="B55" s="1">
        <v>1</v>
      </c>
      <c r="C55" s="1">
        <v>1</v>
      </c>
      <c r="D55" s="1">
        <v>1</v>
      </c>
      <c r="E55" s="1" t="s">
        <v>73</v>
      </c>
      <c r="F55" s="1">
        <v>1</v>
      </c>
      <c r="G55" s="1">
        <v>9</v>
      </c>
      <c r="H55" s="1">
        <v>6</v>
      </c>
      <c r="I55" s="1">
        <v>1</v>
      </c>
      <c r="J55" s="1">
        <v>90618</v>
      </c>
      <c r="K55" s="4" t="e">
        <f>VLOOKUP(jur[[#This Row],[hwycov_id]],#REF!,10,FALSE)</f>
        <v>#REF!</v>
      </c>
      <c r="L55" s="32" t="e">
        <f t="shared" si="0"/>
        <v>#REF!</v>
      </c>
      <c r="M55" s="31" t="e">
        <f t="shared" si="1"/>
        <v>#REF!</v>
      </c>
      <c r="N55" s="31" t="e">
        <f t="shared" si="2"/>
        <v>#REF!</v>
      </c>
      <c r="O55" s="1" t="e">
        <f>VLOOKUP(jur[[#This Row],[hwycov_id]],#REF!,16,FALSE)</f>
        <v>#REF!</v>
      </c>
      <c r="P55" s="1">
        <v>54</v>
      </c>
    </row>
    <row r="56" spans="1:16" x14ac:dyDescent="0.25">
      <c r="A56" s="1">
        <v>735</v>
      </c>
      <c r="B56" s="1">
        <v>1</v>
      </c>
      <c r="C56" s="1">
        <v>1</v>
      </c>
      <c r="D56" s="1">
        <v>1</v>
      </c>
      <c r="E56" s="1" t="s">
        <v>73</v>
      </c>
      <c r="F56" s="1">
        <v>1</v>
      </c>
      <c r="G56" s="1">
        <v>9</v>
      </c>
      <c r="H56" s="1">
        <v>6</v>
      </c>
      <c r="I56" s="1">
        <v>1</v>
      </c>
      <c r="J56" s="1">
        <v>90883</v>
      </c>
      <c r="K56" s="4" t="e">
        <f>VLOOKUP(jur[[#This Row],[hwycov_id]],#REF!,10,FALSE)</f>
        <v>#REF!</v>
      </c>
      <c r="L56" s="32" t="e">
        <f t="shared" si="0"/>
        <v>#REF!</v>
      </c>
      <c r="M56" s="31" t="e">
        <f t="shared" si="1"/>
        <v>#REF!</v>
      </c>
      <c r="N56" s="31" t="e">
        <f t="shared" si="2"/>
        <v>#REF!</v>
      </c>
      <c r="O56" s="1" t="e">
        <f>VLOOKUP(jur[[#This Row],[hwycov_id]],#REF!,16,FALSE)</f>
        <v>#REF!</v>
      </c>
      <c r="P56" s="1">
        <v>55</v>
      </c>
    </row>
    <row r="57" spans="1:16" x14ac:dyDescent="0.25">
      <c r="A57" s="1">
        <v>674</v>
      </c>
      <c r="B57" s="1">
        <v>1</v>
      </c>
      <c r="C57" s="1">
        <v>1</v>
      </c>
      <c r="D57" s="1">
        <v>1</v>
      </c>
      <c r="E57" s="1" t="s">
        <v>73</v>
      </c>
      <c r="F57" s="1">
        <v>1</v>
      </c>
      <c r="G57" s="1">
        <v>9</v>
      </c>
      <c r="H57" s="1">
        <v>6</v>
      </c>
      <c r="I57" s="1">
        <v>1</v>
      </c>
      <c r="J57" s="1">
        <v>92783</v>
      </c>
      <c r="K57" s="4" t="e">
        <f>VLOOKUP(jur[[#This Row],[hwycov_id]],#REF!,10,FALSE)</f>
        <v>#REF!</v>
      </c>
      <c r="L57" s="32" t="e">
        <f t="shared" si="0"/>
        <v>#REF!</v>
      </c>
      <c r="M57" s="31" t="e">
        <f t="shared" si="1"/>
        <v>#REF!</v>
      </c>
      <c r="N57" s="31" t="e">
        <f t="shared" si="2"/>
        <v>#REF!</v>
      </c>
      <c r="O57" s="1" t="e">
        <f>VLOOKUP(jur[[#This Row],[hwycov_id]],#REF!,16,FALSE)</f>
        <v>#REF!</v>
      </c>
      <c r="P57" s="1">
        <v>56</v>
      </c>
    </row>
    <row r="58" spans="1:16" x14ac:dyDescent="0.25">
      <c r="A58" s="1">
        <v>673</v>
      </c>
      <c r="B58" s="1">
        <v>1</v>
      </c>
      <c r="C58" s="1">
        <v>1</v>
      </c>
      <c r="D58" s="1">
        <v>1</v>
      </c>
      <c r="E58" s="1" t="s">
        <v>73</v>
      </c>
      <c r="F58" s="1">
        <v>1</v>
      </c>
      <c r="G58" s="1">
        <v>9</v>
      </c>
      <c r="H58" s="1">
        <v>6</v>
      </c>
      <c r="I58" s="1">
        <v>1</v>
      </c>
      <c r="J58" s="1">
        <v>92973</v>
      </c>
      <c r="K58" s="4" t="e">
        <f>VLOOKUP(jur[[#This Row],[hwycov_id]],#REF!,10,FALSE)</f>
        <v>#REF!</v>
      </c>
      <c r="L58" s="32" t="e">
        <f t="shared" si="0"/>
        <v>#REF!</v>
      </c>
      <c r="M58" s="31" t="e">
        <f t="shared" si="1"/>
        <v>#REF!</v>
      </c>
      <c r="N58" s="31" t="e">
        <f t="shared" si="2"/>
        <v>#REF!</v>
      </c>
      <c r="O58" s="1" t="e">
        <f>VLOOKUP(jur[[#This Row],[hwycov_id]],#REF!,16,FALSE)</f>
        <v>#REF!</v>
      </c>
      <c r="P58" s="1">
        <v>57</v>
      </c>
    </row>
    <row r="59" spans="1:16" x14ac:dyDescent="0.25">
      <c r="A59" s="1">
        <v>734</v>
      </c>
      <c r="B59" s="1">
        <v>1</v>
      </c>
      <c r="C59" s="1">
        <v>1</v>
      </c>
      <c r="D59" s="1">
        <v>1</v>
      </c>
      <c r="E59" s="1" t="s">
        <v>73</v>
      </c>
      <c r="F59" s="1">
        <v>1</v>
      </c>
      <c r="G59" s="1">
        <v>9</v>
      </c>
      <c r="H59" s="1">
        <v>6</v>
      </c>
      <c r="I59" s="1">
        <v>1</v>
      </c>
      <c r="J59" s="1">
        <v>94210</v>
      </c>
      <c r="K59" s="4" t="e">
        <f>VLOOKUP(jur[[#This Row],[hwycov_id]],#REF!,10,FALSE)</f>
        <v>#REF!</v>
      </c>
      <c r="L59" s="32" t="e">
        <f t="shared" si="0"/>
        <v>#REF!</v>
      </c>
      <c r="M59" s="31" t="e">
        <f t="shared" si="1"/>
        <v>#REF!</v>
      </c>
      <c r="N59" s="31" t="e">
        <f t="shared" si="2"/>
        <v>#REF!</v>
      </c>
      <c r="O59" s="1" t="e">
        <f>VLOOKUP(jur[[#This Row],[hwycov_id]],#REF!,16,FALSE)</f>
        <v>#REF!</v>
      </c>
      <c r="P59" s="1">
        <v>58</v>
      </c>
    </row>
    <row r="60" spans="1:16" x14ac:dyDescent="0.25">
      <c r="A60" s="1">
        <v>13282</v>
      </c>
      <c r="B60" s="1">
        <v>1</v>
      </c>
      <c r="C60" s="1">
        <v>1</v>
      </c>
      <c r="D60" s="1">
        <v>1</v>
      </c>
      <c r="E60" s="1" t="s">
        <v>73</v>
      </c>
      <c r="F60" s="1">
        <v>1</v>
      </c>
      <c r="G60" s="1">
        <v>9</v>
      </c>
      <c r="H60" s="1">
        <v>6</v>
      </c>
      <c r="I60" s="1">
        <v>1</v>
      </c>
      <c r="J60" s="1">
        <v>94750</v>
      </c>
      <c r="K60" s="4" t="e">
        <f>VLOOKUP(jur[[#This Row],[hwycov_id]],#REF!,10,FALSE)</f>
        <v>#REF!</v>
      </c>
      <c r="L60" s="32" t="e">
        <f t="shared" si="0"/>
        <v>#REF!</v>
      </c>
      <c r="M60" s="31" t="e">
        <f t="shared" si="1"/>
        <v>#REF!</v>
      </c>
      <c r="N60" s="31" t="e">
        <f t="shared" si="2"/>
        <v>#REF!</v>
      </c>
      <c r="O60" s="1" t="e">
        <f>VLOOKUP(jur[[#This Row],[hwycov_id]],#REF!,16,FALSE)</f>
        <v>#REF!</v>
      </c>
      <c r="P60" s="1">
        <v>59</v>
      </c>
    </row>
    <row r="61" spans="1:16" x14ac:dyDescent="0.25">
      <c r="A61" s="1">
        <v>26563</v>
      </c>
      <c r="B61" s="1">
        <v>1</v>
      </c>
      <c r="C61" s="1">
        <v>1</v>
      </c>
      <c r="D61" s="1">
        <v>1</v>
      </c>
      <c r="E61" s="1" t="s">
        <v>73</v>
      </c>
      <c r="F61" s="1">
        <v>1</v>
      </c>
      <c r="G61" s="1">
        <v>9</v>
      </c>
      <c r="H61" s="1">
        <v>6</v>
      </c>
      <c r="I61" s="1">
        <v>1</v>
      </c>
      <c r="J61" s="1">
        <v>95123</v>
      </c>
      <c r="K61" s="4" t="e">
        <f>VLOOKUP(jur[[#This Row],[hwycov_id]],#REF!,10,FALSE)</f>
        <v>#REF!</v>
      </c>
      <c r="L61" s="32" t="e">
        <f t="shared" si="0"/>
        <v>#REF!</v>
      </c>
      <c r="M61" s="31" t="e">
        <f t="shared" si="1"/>
        <v>#REF!</v>
      </c>
      <c r="N61" s="31" t="e">
        <f t="shared" si="2"/>
        <v>#REF!</v>
      </c>
      <c r="O61" s="1" t="e">
        <f>VLOOKUP(jur[[#This Row],[hwycov_id]],#REF!,16,FALSE)</f>
        <v>#REF!</v>
      </c>
      <c r="P61" s="1">
        <v>60</v>
      </c>
    </row>
    <row r="62" spans="1:16" x14ac:dyDescent="0.25">
      <c r="A62" s="1">
        <v>671</v>
      </c>
      <c r="B62" s="1">
        <v>1</v>
      </c>
      <c r="C62" s="1">
        <v>1</v>
      </c>
      <c r="D62" s="1">
        <v>1</v>
      </c>
      <c r="E62" s="1" t="s">
        <v>73</v>
      </c>
      <c r="F62" s="1">
        <v>1</v>
      </c>
      <c r="G62" s="1">
        <v>9</v>
      </c>
      <c r="H62" s="1">
        <v>6</v>
      </c>
      <c r="I62" s="1">
        <v>1</v>
      </c>
      <c r="J62" s="1">
        <v>95285</v>
      </c>
      <c r="K62" s="4" t="e">
        <f>VLOOKUP(jur[[#This Row],[hwycov_id]],#REF!,10,FALSE)</f>
        <v>#REF!</v>
      </c>
      <c r="L62" s="32" t="e">
        <f t="shared" si="0"/>
        <v>#REF!</v>
      </c>
      <c r="M62" s="31" t="e">
        <f t="shared" si="1"/>
        <v>#REF!</v>
      </c>
      <c r="N62" s="31" t="e">
        <f t="shared" si="2"/>
        <v>#REF!</v>
      </c>
      <c r="O62" s="1" t="e">
        <f>VLOOKUP(jur[[#This Row],[hwycov_id]],#REF!,16,FALSE)</f>
        <v>#REF!</v>
      </c>
      <c r="P62" s="1">
        <v>61</v>
      </c>
    </row>
    <row r="63" spans="1:16" x14ac:dyDescent="0.25">
      <c r="A63" s="1">
        <v>12589</v>
      </c>
      <c r="B63" s="1">
        <v>1</v>
      </c>
      <c r="C63" s="1">
        <v>1</v>
      </c>
      <c r="D63" s="1">
        <v>1</v>
      </c>
      <c r="E63" s="1" t="s">
        <v>73</v>
      </c>
      <c r="F63" s="1">
        <v>1</v>
      </c>
      <c r="G63" s="1">
        <v>9</v>
      </c>
      <c r="H63" s="1">
        <v>6</v>
      </c>
      <c r="I63" s="1">
        <v>1</v>
      </c>
      <c r="J63" s="1">
        <v>96480</v>
      </c>
      <c r="K63" s="4" t="e">
        <f>VLOOKUP(jur[[#This Row],[hwycov_id]],#REF!,10,FALSE)</f>
        <v>#REF!</v>
      </c>
      <c r="L63" s="32" t="e">
        <f t="shared" si="0"/>
        <v>#REF!</v>
      </c>
      <c r="M63" s="31" t="e">
        <f t="shared" si="1"/>
        <v>#REF!</v>
      </c>
      <c r="N63" s="31" t="e">
        <f t="shared" si="2"/>
        <v>#REF!</v>
      </c>
      <c r="O63" s="1" t="e">
        <f>VLOOKUP(jur[[#This Row],[hwycov_id]],#REF!,16,FALSE)</f>
        <v>#REF!</v>
      </c>
      <c r="P63" s="1">
        <v>62</v>
      </c>
    </row>
    <row r="64" spans="1:16" x14ac:dyDescent="0.25">
      <c r="A64" s="1">
        <v>13279</v>
      </c>
      <c r="B64" s="1">
        <v>1</v>
      </c>
      <c r="C64" s="1">
        <v>1</v>
      </c>
      <c r="D64" s="1">
        <v>1</v>
      </c>
      <c r="E64" s="1" t="s">
        <v>73</v>
      </c>
      <c r="F64" s="1">
        <v>1</v>
      </c>
      <c r="G64" s="1">
        <v>9</v>
      </c>
      <c r="H64" s="1">
        <v>6</v>
      </c>
      <c r="I64" s="1">
        <v>1</v>
      </c>
      <c r="J64" s="1">
        <v>96503</v>
      </c>
      <c r="K64" s="4" t="e">
        <f>VLOOKUP(jur[[#This Row],[hwycov_id]],#REF!,10,FALSE)</f>
        <v>#REF!</v>
      </c>
      <c r="L64" s="32" t="e">
        <f t="shared" si="0"/>
        <v>#REF!</v>
      </c>
      <c r="M64" s="31" t="e">
        <f t="shared" si="1"/>
        <v>#REF!</v>
      </c>
      <c r="N64" s="31" t="e">
        <f t="shared" si="2"/>
        <v>#REF!</v>
      </c>
      <c r="O64" s="1" t="e">
        <f>VLOOKUP(jur[[#This Row],[hwycov_id]],#REF!,16,FALSE)</f>
        <v>#REF!</v>
      </c>
      <c r="P64" s="1">
        <v>63</v>
      </c>
    </row>
    <row r="65" spans="1:16" x14ac:dyDescent="0.25">
      <c r="A65" s="1">
        <v>26547</v>
      </c>
      <c r="B65" s="1">
        <v>1</v>
      </c>
      <c r="C65" s="1">
        <v>1</v>
      </c>
      <c r="D65" s="1">
        <v>1</v>
      </c>
      <c r="E65" s="1" t="s">
        <v>77</v>
      </c>
      <c r="F65" s="1">
        <v>1</v>
      </c>
      <c r="G65" s="1">
        <v>9</v>
      </c>
      <c r="H65" s="1">
        <v>6</v>
      </c>
      <c r="I65" s="1">
        <v>1</v>
      </c>
      <c r="J65" s="1">
        <v>99712</v>
      </c>
      <c r="K65" s="4" t="e">
        <f>VLOOKUP(jur[[#This Row],[hwycov_id]],#REF!,10,FALSE)</f>
        <v>#REF!</v>
      </c>
      <c r="L65" s="32" t="e">
        <f t="shared" si="0"/>
        <v>#REF!</v>
      </c>
      <c r="M65" s="31" t="e">
        <f t="shared" si="1"/>
        <v>#REF!</v>
      </c>
      <c r="N65" s="31" t="e">
        <f t="shared" si="2"/>
        <v>#REF!</v>
      </c>
      <c r="O65" s="1" t="e">
        <f>VLOOKUP(jur[[#This Row],[hwycov_id]],#REF!,16,FALSE)</f>
        <v>#REF!</v>
      </c>
      <c r="P65" s="1">
        <v>64</v>
      </c>
    </row>
    <row r="66" spans="1:16" x14ac:dyDescent="0.25">
      <c r="A66" s="1">
        <v>12593</v>
      </c>
      <c r="B66" s="1">
        <v>1</v>
      </c>
      <c r="C66" s="1">
        <v>1</v>
      </c>
      <c r="D66" s="1">
        <v>1</v>
      </c>
      <c r="E66" s="1" t="s">
        <v>73</v>
      </c>
      <c r="F66" s="1">
        <v>1</v>
      </c>
      <c r="G66" s="1">
        <v>9</v>
      </c>
      <c r="H66" s="1">
        <v>6</v>
      </c>
      <c r="I66" s="1">
        <v>1</v>
      </c>
      <c r="J66" s="1">
        <v>99801</v>
      </c>
      <c r="K66" s="4" t="e">
        <f>VLOOKUP(jur[[#This Row],[hwycov_id]],#REF!,10,FALSE)</f>
        <v>#REF!</v>
      </c>
      <c r="L66" s="32" t="e">
        <f t="shared" ref="L66:L129" si="3">K66/J66-1</f>
        <v>#REF!</v>
      </c>
      <c r="M66" s="31" t="e">
        <f t="shared" ref="M66:M129" si="4">K66-J66</f>
        <v>#REF!</v>
      </c>
      <c r="N66" s="31" t="e">
        <f t="shared" ref="N66:N129" si="5">POWER(M66,2)</f>
        <v>#REF!</v>
      </c>
      <c r="O66" s="1" t="e">
        <f>VLOOKUP(jur[[#This Row],[hwycov_id]],#REF!,16,FALSE)</f>
        <v>#REF!</v>
      </c>
      <c r="P66" s="1">
        <v>65</v>
      </c>
    </row>
    <row r="67" spans="1:16" x14ac:dyDescent="0.25">
      <c r="A67" s="1">
        <v>675</v>
      </c>
      <c r="B67" s="1">
        <v>1</v>
      </c>
      <c r="C67" s="1">
        <v>1</v>
      </c>
      <c r="D67" s="1">
        <v>1</v>
      </c>
      <c r="E67" s="1" t="s">
        <v>77</v>
      </c>
      <c r="F67" s="1">
        <v>1</v>
      </c>
      <c r="G67" s="1">
        <v>9</v>
      </c>
      <c r="H67" s="1">
        <v>6</v>
      </c>
      <c r="I67" s="1">
        <v>1</v>
      </c>
      <c r="J67" s="1">
        <v>99844</v>
      </c>
      <c r="K67" s="4" t="e">
        <f>VLOOKUP(jur[[#This Row],[hwycov_id]],#REF!,10,FALSE)</f>
        <v>#REF!</v>
      </c>
      <c r="L67" s="32" t="e">
        <f t="shared" si="3"/>
        <v>#REF!</v>
      </c>
      <c r="M67" s="31" t="e">
        <f t="shared" si="4"/>
        <v>#REF!</v>
      </c>
      <c r="N67" s="31" t="e">
        <f t="shared" si="5"/>
        <v>#REF!</v>
      </c>
      <c r="O67" s="1" t="e">
        <f>VLOOKUP(jur[[#This Row],[hwycov_id]],#REF!,16,FALSE)</f>
        <v>#REF!</v>
      </c>
      <c r="P67" s="1">
        <v>66</v>
      </c>
    </row>
    <row r="68" spans="1:16" x14ac:dyDescent="0.25">
      <c r="A68" s="1">
        <v>14107</v>
      </c>
      <c r="B68" s="1">
        <v>4</v>
      </c>
      <c r="C68" s="1">
        <v>1</v>
      </c>
      <c r="D68" s="1">
        <v>2</v>
      </c>
      <c r="E68" s="1" t="s">
        <v>75</v>
      </c>
      <c r="F68" s="1">
        <v>4</v>
      </c>
      <c r="G68" s="1">
        <v>0</v>
      </c>
      <c r="H68" s="1">
        <v>4</v>
      </c>
      <c r="I68" s="1">
        <v>2</v>
      </c>
      <c r="J68" s="1">
        <v>2500</v>
      </c>
      <c r="K68" s="4" t="e">
        <f>VLOOKUP(jur[[#This Row],[hwycov_id]],#REF!,10,FALSE)</f>
        <v>#REF!</v>
      </c>
      <c r="L68" s="32" t="e">
        <f t="shared" si="3"/>
        <v>#REF!</v>
      </c>
      <c r="M68" s="31" t="e">
        <f t="shared" si="4"/>
        <v>#REF!</v>
      </c>
      <c r="N68" s="31" t="e">
        <f t="shared" si="5"/>
        <v>#REF!</v>
      </c>
      <c r="O68" s="1" t="e">
        <f>VLOOKUP(jur[[#This Row],[hwycov_id]],#REF!,16,FALSE)</f>
        <v>#REF!</v>
      </c>
      <c r="P68" s="1">
        <v>67</v>
      </c>
    </row>
    <row r="69" spans="1:16" x14ac:dyDescent="0.25">
      <c r="A69" s="1">
        <v>37248</v>
      </c>
      <c r="B69" s="1">
        <v>7</v>
      </c>
      <c r="C69" s="1">
        <v>1</v>
      </c>
      <c r="D69" s="1">
        <v>2</v>
      </c>
      <c r="E69" s="1" t="s">
        <v>75</v>
      </c>
      <c r="F69" s="1">
        <v>4</v>
      </c>
      <c r="G69" s="1">
        <v>0</v>
      </c>
      <c r="H69" s="1">
        <v>4</v>
      </c>
      <c r="I69" s="1">
        <v>2</v>
      </c>
      <c r="J69" s="1">
        <v>2800</v>
      </c>
      <c r="K69" s="4" t="e">
        <f>VLOOKUP(jur[[#This Row],[hwycov_id]],#REF!,10,FALSE)</f>
        <v>#REF!</v>
      </c>
      <c r="L69" s="32" t="e">
        <f t="shared" si="3"/>
        <v>#REF!</v>
      </c>
      <c r="M69" s="31" t="e">
        <f t="shared" si="4"/>
        <v>#REF!</v>
      </c>
      <c r="N69" s="31" t="e">
        <f t="shared" si="5"/>
        <v>#REF!</v>
      </c>
      <c r="O69" s="1" t="e">
        <f>VLOOKUP(jur[[#This Row],[hwycov_id]],#REF!,16,FALSE)</f>
        <v>#REF!</v>
      </c>
      <c r="P69" s="1">
        <v>68</v>
      </c>
    </row>
    <row r="70" spans="1:16" x14ac:dyDescent="0.25">
      <c r="A70" s="1">
        <v>3071</v>
      </c>
      <c r="B70" s="1">
        <v>7</v>
      </c>
      <c r="C70" s="1">
        <v>1</v>
      </c>
      <c r="D70" s="1">
        <v>2</v>
      </c>
      <c r="E70" s="1" t="s">
        <v>75</v>
      </c>
      <c r="F70" s="1">
        <v>4</v>
      </c>
      <c r="G70" s="1">
        <v>0</v>
      </c>
      <c r="H70" s="1">
        <v>4</v>
      </c>
      <c r="I70" s="1">
        <v>2</v>
      </c>
      <c r="J70" s="1">
        <v>4800</v>
      </c>
      <c r="K70" s="4" t="e">
        <f>VLOOKUP(jur[[#This Row],[hwycov_id]],#REF!,10,FALSE)</f>
        <v>#REF!</v>
      </c>
      <c r="L70" s="32" t="e">
        <f t="shared" si="3"/>
        <v>#REF!</v>
      </c>
      <c r="M70" s="31" t="e">
        <f t="shared" si="4"/>
        <v>#REF!</v>
      </c>
      <c r="N70" s="31" t="e">
        <f t="shared" si="5"/>
        <v>#REF!</v>
      </c>
      <c r="O70" s="1" t="e">
        <f>VLOOKUP(jur[[#This Row],[hwycov_id]],#REF!,16,FALSE)</f>
        <v>#REF!</v>
      </c>
      <c r="P70" s="1">
        <v>69</v>
      </c>
    </row>
    <row r="71" spans="1:16" x14ac:dyDescent="0.25">
      <c r="A71" s="1">
        <v>9483</v>
      </c>
      <c r="B71" s="1">
        <v>1</v>
      </c>
      <c r="C71" s="1">
        <v>4</v>
      </c>
      <c r="D71" s="1">
        <v>1</v>
      </c>
      <c r="E71" s="1" t="s">
        <v>72</v>
      </c>
      <c r="F71" s="1">
        <v>1</v>
      </c>
      <c r="G71" s="1">
        <v>0</v>
      </c>
      <c r="H71" s="1">
        <v>4</v>
      </c>
      <c r="I71" s="1">
        <v>2</v>
      </c>
      <c r="J71" s="1">
        <v>4818</v>
      </c>
      <c r="K71" s="4" t="e">
        <f>VLOOKUP(jur[[#This Row],[hwycov_id]],#REF!,10,FALSE)</f>
        <v>#REF!</v>
      </c>
      <c r="L71" s="32" t="e">
        <f t="shared" si="3"/>
        <v>#REF!</v>
      </c>
      <c r="M71" s="31" t="e">
        <f t="shared" si="4"/>
        <v>#REF!</v>
      </c>
      <c r="N71" s="31" t="e">
        <f t="shared" si="5"/>
        <v>#REF!</v>
      </c>
      <c r="O71" s="1" t="e">
        <f>VLOOKUP(jur[[#This Row],[hwycov_id]],#REF!,16,FALSE)</f>
        <v>#REF!</v>
      </c>
      <c r="P71" s="1">
        <v>70</v>
      </c>
    </row>
    <row r="72" spans="1:16" x14ac:dyDescent="0.25">
      <c r="A72" s="1">
        <v>9488</v>
      </c>
      <c r="B72" s="1">
        <v>1</v>
      </c>
      <c r="C72" s="1">
        <v>4</v>
      </c>
      <c r="D72" s="1">
        <v>1</v>
      </c>
      <c r="E72" s="1" t="s">
        <v>72</v>
      </c>
      <c r="F72" s="1">
        <v>1</v>
      </c>
      <c r="G72" s="1">
        <v>0</v>
      </c>
      <c r="H72" s="1">
        <v>4</v>
      </c>
      <c r="I72" s="1">
        <v>2</v>
      </c>
      <c r="J72" s="1">
        <v>4893</v>
      </c>
      <c r="K72" s="4" t="e">
        <f>VLOOKUP(jur[[#This Row],[hwycov_id]],#REF!,10,FALSE)</f>
        <v>#REF!</v>
      </c>
      <c r="L72" s="32" t="e">
        <f t="shared" si="3"/>
        <v>#REF!</v>
      </c>
      <c r="M72" s="31" t="e">
        <f t="shared" si="4"/>
        <v>#REF!</v>
      </c>
      <c r="N72" s="31" t="e">
        <f t="shared" si="5"/>
        <v>#REF!</v>
      </c>
      <c r="O72" s="1" t="e">
        <f>VLOOKUP(jur[[#This Row],[hwycov_id]],#REF!,16,FALSE)</f>
        <v>#REF!</v>
      </c>
      <c r="P72" s="1">
        <v>71</v>
      </c>
    </row>
    <row r="73" spans="1:16" x14ac:dyDescent="0.25">
      <c r="A73" s="1">
        <v>15639</v>
      </c>
      <c r="B73" s="1">
        <v>3</v>
      </c>
      <c r="C73" s="1">
        <v>1</v>
      </c>
      <c r="D73" s="1">
        <v>2</v>
      </c>
      <c r="E73" s="1" t="s">
        <v>75</v>
      </c>
      <c r="F73" s="1">
        <v>3</v>
      </c>
      <c r="G73" s="1">
        <v>0</v>
      </c>
      <c r="H73" s="1">
        <v>4</v>
      </c>
      <c r="I73" s="1">
        <v>2</v>
      </c>
      <c r="J73" s="1">
        <v>5800</v>
      </c>
      <c r="K73" s="4" t="e">
        <f>VLOOKUP(jur[[#This Row],[hwycov_id]],#REF!,10,FALSE)</f>
        <v>#REF!</v>
      </c>
      <c r="L73" s="32" t="e">
        <f t="shared" si="3"/>
        <v>#REF!</v>
      </c>
      <c r="M73" s="31" t="e">
        <f t="shared" si="4"/>
        <v>#REF!</v>
      </c>
      <c r="N73" s="31" t="e">
        <f t="shared" si="5"/>
        <v>#REF!</v>
      </c>
      <c r="O73" s="1" t="e">
        <f>VLOOKUP(jur[[#This Row],[hwycov_id]],#REF!,16,FALSE)</f>
        <v>#REF!</v>
      </c>
      <c r="P73" s="1">
        <v>72</v>
      </c>
    </row>
    <row r="74" spans="1:16" x14ac:dyDescent="0.25">
      <c r="A74" s="1">
        <v>2395</v>
      </c>
      <c r="B74" s="1">
        <v>7</v>
      </c>
      <c r="C74" s="1">
        <v>1</v>
      </c>
      <c r="D74" s="1">
        <v>2</v>
      </c>
      <c r="E74" s="1" t="s">
        <v>75</v>
      </c>
      <c r="F74" s="1">
        <v>4</v>
      </c>
      <c r="G74" s="1">
        <v>0</v>
      </c>
      <c r="H74" s="1">
        <v>4</v>
      </c>
      <c r="I74" s="1">
        <v>2</v>
      </c>
      <c r="J74" s="1">
        <v>6200</v>
      </c>
      <c r="K74" s="4" t="e">
        <f>VLOOKUP(jur[[#This Row],[hwycov_id]],#REF!,10,FALSE)</f>
        <v>#REF!</v>
      </c>
      <c r="L74" s="32" t="e">
        <f t="shared" si="3"/>
        <v>#REF!</v>
      </c>
      <c r="M74" s="31" t="e">
        <f t="shared" si="4"/>
        <v>#REF!</v>
      </c>
      <c r="N74" s="31" t="e">
        <f t="shared" si="5"/>
        <v>#REF!</v>
      </c>
      <c r="O74" s="1" t="e">
        <f>VLOOKUP(jur[[#This Row],[hwycov_id]],#REF!,16,FALSE)</f>
        <v>#REF!</v>
      </c>
      <c r="P74" s="1">
        <v>73</v>
      </c>
    </row>
    <row r="75" spans="1:16" x14ac:dyDescent="0.25">
      <c r="A75" s="1">
        <v>11147</v>
      </c>
      <c r="B75" s="1">
        <v>9</v>
      </c>
      <c r="C75" s="1">
        <v>1</v>
      </c>
      <c r="D75" s="1">
        <v>1</v>
      </c>
      <c r="E75" s="1" t="s">
        <v>73</v>
      </c>
      <c r="F75" s="1">
        <v>2</v>
      </c>
      <c r="G75" s="1">
        <v>0</v>
      </c>
      <c r="H75" s="1">
        <v>4</v>
      </c>
      <c r="I75" s="1">
        <v>2</v>
      </c>
      <c r="J75" s="1">
        <v>6210</v>
      </c>
      <c r="K75" s="4" t="e">
        <f>VLOOKUP(jur[[#This Row],[hwycov_id]],#REF!,10,FALSE)</f>
        <v>#REF!</v>
      </c>
      <c r="L75" s="32" t="e">
        <f t="shared" si="3"/>
        <v>#REF!</v>
      </c>
      <c r="M75" s="31" t="e">
        <f t="shared" si="4"/>
        <v>#REF!</v>
      </c>
      <c r="N75" s="31" t="e">
        <f t="shared" si="5"/>
        <v>#REF!</v>
      </c>
      <c r="O75" s="1" t="e">
        <f>VLOOKUP(jur[[#This Row],[hwycov_id]],#REF!,16,FALSE)</f>
        <v>#REF!</v>
      </c>
      <c r="P75" s="1">
        <v>74</v>
      </c>
    </row>
    <row r="76" spans="1:16" x14ac:dyDescent="0.25">
      <c r="A76" s="1">
        <v>1873</v>
      </c>
      <c r="B76" s="1">
        <v>4</v>
      </c>
      <c r="C76" s="1">
        <v>1</v>
      </c>
      <c r="D76" s="1">
        <v>2</v>
      </c>
      <c r="E76" s="1" t="s">
        <v>75</v>
      </c>
      <c r="F76" s="1">
        <v>4</v>
      </c>
      <c r="G76" s="1">
        <v>0</v>
      </c>
      <c r="H76" s="1">
        <v>4</v>
      </c>
      <c r="I76" s="1">
        <v>2</v>
      </c>
      <c r="J76" s="1">
        <v>6400</v>
      </c>
      <c r="K76" s="4" t="e">
        <f>VLOOKUP(jur[[#This Row],[hwycov_id]],#REF!,10,FALSE)</f>
        <v>#REF!</v>
      </c>
      <c r="L76" s="32" t="e">
        <f t="shared" si="3"/>
        <v>#REF!</v>
      </c>
      <c r="M76" s="31" t="e">
        <f t="shared" si="4"/>
        <v>#REF!</v>
      </c>
      <c r="N76" s="31" t="e">
        <f t="shared" si="5"/>
        <v>#REF!</v>
      </c>
      <c r="O76" s="1" t="e">
        <f>VLOOKUP(jur[[#This Row],[hwycov_id]],#REF!,16,FALSE)</f>
        <v>#REF!</v>
      </c>
      <c r="P76" s="1">
        <v>75</v>
      </c>
    </row>
    <row r="77" spans="1:16" x14ac:dyDescent="0.25">
      <c r="A77" s="1">
        <v>9509</v>
      </c>
      <c r="B77" s="1">
        <v>1</v>
      </c>
      <c r="C77" s="1">
        <v>4</v>
      </c>
      <c r="D77" s="1">
        <v>1</v>
      </c>
      <c r="E77" s="1" t="s">
        <v>72</v>
      </c>
      <c r="F77" s="1">
        <v>1</v>
      </c>
      <c r="G77" s="1">
        <v>0</v>
      </c>
      <c r="H77" s="1">
        <v>4</v>
      </c>
      <c r="I77" s="1">
        <v>2</v>
      </c>
      <c r="J77" s="1">
        <v>6412</v>
      </c>
      <c r="K77" s="4" t="e">
        <f>VLOOKUP(jur[[#This Row],[hwycov_id]],#REF!,10,FALSE)</f>
        <v>#REF!</v>
      </c>
      <c r="L77" s="32" t="e">
        <f t="shared" si="3"/>
        <v>#REF!</v>
      </c>
      <c r="M77" s="31" t="e">
        <f t="shared" si="4"/>
        <v>#REF!</v>
      </c>
      <c r="N77" s="31" t="e">
        <f t="shared" si="5"/>
        <v>#REF!</v>
      </c>
      <c r="O77" s="1" t="e">
        <f>VLOOKUP(jur[[#This Row],[hwycov_id]],#REF!,16,FALSE)</f>
        <v>#REF!</v>
      </c>
      <c r="P77" s="1">
        <v>76</v>
      </c>
    </row>
    <row r="78" spans="1:16" x14ac:dyDescent="0.25">
      <c r="A78" s="1">
        <v>9510</v>
      </c>
      <c r="B78" s="1">
        <v>1</v>
      </c>
      <c r="C78" s="1">
        <v>4</v>
      </c>
      <c r="D78" s="1">
        <v>1</v>
      </c>
      <c r="E78" s="1" t="s">
        <v>72</v>
      </c>
      <c r="F78" s="1">
        <v>1</v>
      </c>
      <c r="G78" s="1">
        <v>0</v>
      </c>
      <c r="H78" s="1">
        <v>4</v>
      </c>
      <c r="I78" s="1">
        <v>2</v>
      </c>
      <c r="J78" s="1">
        <v>6601</v>
      </c>
      <c r="K78" s="4" t="e">
        <f>VLOOKUP(jur[[#This Row],[hwycov_id]],#REF!,10,FALSE)</f>
        <v>#REF!</v>
      </c>
      <c r="L78" s="32" t="e">
        <f t="shared" si="3"/>
        <v>#REF!</v>
      </c>
      <c r="M78" s="31" t="e">
        <f t="shared" si="4"/>
        <v>#REF!</v>
      </c>
      <c r="N78" s="31" t="e">
        <f t="shared" si="5"/>
        <v>#REF!</v>
      </c>
      <c r="O78" s="1" t="e">
        <f>VLOOKUP(jur[[#This Row],[hwycov_id]],#REF!,16,FALSE)</f>
        <v>#REF!</v>
      </c>
      <c r="P78" s="1">
        <v>77</v>
      </c>
    </row>
    <row r="79" spans="1:16" x14ac:dyDescent="0.25">
      <c r="A79" s="1">
        <v>4571</v>
      </c>
      <c r="B79" s="1">
        <v>5</v>
      </c>
      <c r="C79" s="1">
        <v>1</v>
      </c>
      <c r="D79" s="1">
        <v>2</v>
      </c>
      <c r="E79" s="1" t="s">
        <v>75</v>
      </c>
      <c r="F79" s="1">
        <v>4</v>
      </c>
      <c r="G79" s="1">
        <v>0</v>
      </c>
      <c r="H79" s="1">
        <v>4</v>
      </c>
      <c r="I79" s="1">
        <v>2</v>
      </c>
      <c r="J79" s="1">
        <v>7500</v>
      </c>
      <c r="K79" s="4" t="e">
        <f>VLOOKUP(jur[[#This Row],[hwycov_id]],#REF!,10,FALSE)</f>
        <v>#REF!</v>
      </c>
      <c r="L79" s="32" t="e">
        <f t="shared" si="3"/>
        <v>#REF!</v>
      </c>
      <c r="M79" s="31" t="e">
        <f t="shared" si="4"/>
        <v>#REF!</v>
      </c>
      <c r="N79" s="31" t="e">
        <f t="shared" si="5"/>
        <v>#REF!</v>
      </c>
      <c r="O79" s="1" t="e">
        <f>VLOOKUP(jur[[#This Row],[hwycov_id]],#REF!,16,FALSE)</f>
        <v>#REF!</v>
      </c>
      <c r="P79" s="1">
        <v>78</v>
      </c>
    </row>
    <row r="80" spans="1:16" x14ac:dyDescent="0.25">
      <c r="A80" s="1">
        <v>9516</v>
      </c>
      <c r="B80" s="1">
        <v>1</v>
      </c>
      <c r="C80" s="1">
        <v>4</v>
      </c>
      <c r="D80" s="1">
        <v>1</v>
      </c>
      <c r="E80" s="1" t="s">
        <v>72</v>
      </c>
      <c r="F80" s="1">
        <v>1</v>
      </c>
      <c r="G80" s="1">
        <v>0</v>
      </c>
      <c r="H80" s="1">
        <v>4</v>
      </c>
      <c r="I80" s="1">
        <v>2</v>
      </c>
      <c r="J80" s="1">
        <v>9252</v>
      </c>
      <c r="K80" s="4" t="e">
        <f>VLOOKUP(jur[[#This Row],[hwycov_id]],#REF!,10,FALSE)</f>
        <v>#REF!</v>
      </c>
      <c r="L80" s="32" t="e">
        <f t="shared" si="3"/>
        <v>#REF!</v>
      </c>
      <c r="M80" s="31" t="e">
        <f t="shared" si="4"/>
        <v>#REF!</v>
      </c>
      <c r="N80" s="31" t="e">
        <f t="shared" si="5"/>
        <v>#REF!</v>
      </c>
      <c r="O80" s="1" t="e">
        <f>VLOOKUP(jur[[#This Row],[hwycov_id]],#REF!,16,FALSE)</f>
        <v>#REF!</v>
      </c>
      <c r="P80" s="1">
        <v>79</v>
      </c>
    </row>
    <row r="81" spans="1:16" x14ac:dyDescent="0.25">
      <c r="A81" s="1">
        <v>27966</v>
      </c>
      <c r="B81" s="1">
        <v>9</v>
      </c>
      <c r="C81" s="1">
        <v>1</v>
      </c>
      <c r="D81" s="1">
        <v>1</v>
      </c>
      <c r="E81" s="1" t="s">
        <v>73</v>
      </c>
      <c r="F81" s="1">
        <v>2</v>
      </c>
      <c r="G81" s="1">
        <v>0</v>
      </c>
      <c r="H81" s="1">
        <v>4</v>
      </c>
      <c r="I81" s="1">
        <v>2</v>
      </c>
      <c r="J81" s="1">
        <v>9488</v>
      </c>
      <c r="K81" s="4" t="e">
        <f>VLOOKUP(jur[[#This Row],[hwycov_id]],#REF!,10,FALSE)</f>
        <v>#REF!</v>
      </c>
      <c r="L81" s="32" t="e">
        <f t="shared" si="3"/>
        <v>#REF!</v>
      </c>
      <c r="M81" s="31" t="e">
        <f t="shared" si="4"/>
        <v>#REF!</v>
      </c>
      <c r="N81" s="31" t="e">
        <f t="shared" si="5"/>
        <v>#REF!</v>
      </c>
      <c r="O81" s="1" t="e">
        <f>VLOOKUP(jur[[#This Row],[hwycov_id]],#REF!,16,FALSE)</f>
        <v>#REF!</v>
      </c>
      <c r="P81" s="1">
        <v>80</v>
      </c>
    </row>
    <row r="82" spans="1:16" x14ac:dyDescent="0.25">
      <c r="A82" s="1">
        <v>1322</v>
      </c>
      <c r="B82" s="1">
        <v>4</v>
      </c>
      <c r="C82" s="1">
        <v>1</v>
      </c>
      <c r="D82" s="1">
        <v>2</v>
      </c>
      <c r="E82" s="1" t="s">
        <v>75</v>
      </c>
      <c r="F82" s="1">
        <v>4</v>
      </c>
      <c r="G82" s="1">
        <v>1</v>
      </c>
      <c r="H82" s="1">
        <v>4</v>
      </c>
      <c r="I82" s="1">
        <v>2</v>
      </c>
      <c r="J82" s="1">
        <v>10100</v>
      </c>
      <c r="K82" s="4" t="e">
        <f>VLOOKUP(jur[[#This Row],[hwycov_id]],#REF!,10,FALSE)</f>
        <v>#REF!</v>
      </c>
      <c r="L82" s="32" t="e">
        <f t="shared" si="3"/>
        <v>#REF!</v>
      </c>
      <c r="M82" s="31" t="e">
        <f t="shared" si="4"/>
        <v>#REF!</v>
      </c>
      <c r="N82" s="31" t="e">
        <f t="shared" si="5"/>
        <v>#REF!</v>
      </c>
      <c r="O82" s="1" t="e">
        <f>VLOOKUP(jur[[#This Row],[hwycov_id]],#REF!,16,FALSE)</f>
        <v>#REF!</v>
      </c>
      <c r="P82" s="1">
        <v>81</v>
      </c>
    </row>
    <row r="83" spans="1:16" x14ac:dyDescent="0.25">
      <c r="A83" s="1">
        <v>2415</v>
      </c>
      <c r="B83" s="1">
        <v>4</v>
      </c>
      <c r="C83" s="1">
        <v>1</v>
      </c>
      <c r="D83" s="1">
        <v>2</v>
      </c>
      <c r="E83" s="1" t="s">
        <v>75</v>
      </c>
      <c r="F83" s="1">
        <v>4</v>
      </c>
      <c r="G83" s="1">
        <v>1</v>
      </c>
      <c r="H83" s="1">
        <v>4</v>
      </c>
      <c r="I83" s="1">
        <v>2</v>
      </c>
      <c r="J83" s="1">
        <v>10200</v>
      </c>
      <c r="K83" s="4" t="e">
        <f>VLOOKUP(jur[[#This Row],[hwycov_id]],#REF!,10,FALSE)</f>
        <v>#REF!</v>
      </c>
      <c r="L83" s="32" t="e">
        <f t="shared" si="3"/>
        <v>#REF!</v>
      </c>
      <c r="M83" s="31" t="e">
        <f t="shared" si="4"/>
        <v>#REF!</v>
      </c>
      <c r="N83" s="31" t="e">
        <f t="shared" si="5"/>
        <v>#REF!</v>
      </c>
      <c r="O83" s="1" t="e">
        <f>VLOOKUP(jur[[#This Row],[hwycov_id]],#REF!,16,FALSE)</f>
        <v>#REF!</v>
      </c>
      <c r="P83" s="1">
        <v>82</v>
      </c>
    </row>
    <row r="84" spans="1:16" x14ac:dyDescent="0.25">
      <c r="A84" s="1">
        <v>9519</v>
      </c>
      <c r="B84" s="1">
        <v>1</v>
      </c>
      <c r="C84" s="1">
        <v>4</v>
      </c>
      <c r="D84" s="1">
        <v>1</v>
      </c>
      <c r="E84" s="1" t="s">
        <v>72</v>
      </c>
      <c r="F84" s="1">
        <v>1</v>
      </c>
      <c r="G84" s="1">
        <v>1</v>
      </c>
      <c r="H84" s="1">
        <v>4</v>
      </c>
      <c r="I84" s="1">
        <v>2</v>
      </c>
      <c r="J84" s="1">
        <v>10237</v>
      </c>
      <c r="K84" s="4" t="e">
        <f>VLOOKUP(jur[[#This Row],[hwycov_id]],#REF!,10,FALSE)</f>
        <v>#REF!</v>
      </c>
      <c r="L84" s="32" t="e">
        <f t="shared" si="3"/>
        <v>#REF!</v>
      </c>
      <c r="M84" s="31" t="e">
        <f t="shared" si="4"/>
        <v>#REF!</v>
      </c>
      <c r="N84" s="31" t="e">
        <f t="shared" si="5"/>
        <v>#REF!</v>
      </c>
      <c r="O84" s="1" t="e">
        <f>VLOOKUP(jur[[#This Row],[hwycov_id]],#REF!,16,FALSE)</f>
        <v>#REF!</v>
      </c>
      <c r="P84" s="1">
        <v>83</v>
      </c>
    </row>
    <row r="85" spans="1:16" x14ac:dyDescent="0.25">
      <c r="A85" s="1">
        <v>29136</v>
      </c>
      <c r="B85" s="1">
        <v>9</v>
      </c>
      <c r="C85" s="1">
        <v>1</v>
      </c>
      <c r="D85" s="1">
        <v>1</v>
      </c>
      <c r="E85" s="1" t="s">
        <v>73</v>
      </c>
      <c r="F85" s="1">
        <v>2</v>
      </c>
      <c r="G85" s="1">
        <v>1</v>
      </c>
      <c r="H85" s="1">
        <v>4</v>
      </c>
      <c r="I85" s="1">
        <v>2</v>
      </c>
      <c r="J85" s="1">
        <v>10772</v>
      </c>
      <c r="K85" s="4" t="e">
        <f>VLOOKUP(jur[[#This Row],[hwycov_id]],#REF!,10,FALSE)</f>
        <v>#REF!</v>
      </c>
      <c r="L85" s="32" t="e">
        <f t="shared" si="3"/>
        <v>#REF!</v>
      </c>
      <c r="M85" s="31" t="e">
        <f t="shared" si="4"/>
        <v>#REF!</v>
      </c>
      <c r="N85" s="31" t="e">
        <f t="shared" si="5"/>
        <v>#REF!</v>
      </c>
      <c r="O85" s="1" t="e">
        <f>VLOOKUP(jur[[#This Row],[hwycov_id]],#REF!,16,FALSE)</f>
        <v>#REF!</v>
      </c>
      <c r="P85" s="1">
        <v>84</v>
      </c>
    </row>
    <row r="86" spans="1:16" x14ac:dyDescent="0.25">
      <c r="A86" s="1">
        <v>3982</v>
      </c>
      <c r="B86" s="1">
        <v>5</v>
      </c>
      <c r="C86" s="1">
        <v>1</v>
      </c>
      <c r="D86" s="1">
        <v>2</v>
      </c>
      <c r="E86" s="1" t="s">
        <v>75</v>
      </c>
      <c r="F86" s="1">
        <v>4</v>
      </c>
      <c r="G86" s="1">
        <v>1</v>
      </c>
      <c r="H86" s="1">
        <v>4</v>
      </c>
      <c r="I86" s="1">
        <v>2</v>
      </c>
      <c r="J86" s="1">
        <v>11600</v>
      </c>
      <c r="K86" s="4" t="e">
        <f>VLOOKUP(jur[[#This Row],[hwycov_id]],#REF!,10,FALSE)</f>
        <v>#REF!</v>
      </c>
      <c r="L86" s="32" t="e">
        <f t="shared" si="3"/>
        <v>#REF!</v>
      </c>
      <c r="M86" s="31" t="e">
        <f t="shared" si="4"/>
        <v>#REF!</v>
      </c>
      <c r="N86" s="31" t="e">
        <f t="shared" si="5"/>
        <v>#REF!</v>
      </c>
      <c r="O86" s="1" t="e">
        <f>VLOOKUP(jur[[#This Row],[hwycov_id]],#REF!,16,FALSE)</f>
        <v>#REF!</v>
      </c>
      <c r="P86" s="1">
        <v>85</v>
      </c>
    </row>
    <row r="87" spans="1:16" x14ac:dyDescent="0.25">
      <c r="A87" s="1">
        <v>9142</v>
      </c>
      <c r="B87" s="1">
        <v>1</v>
      </c>
      <c r="C87" s="1">
        <v>4</v>
      </c>
      <c r="D87" s="1">
        <v>1</v>
      </c>
      <c r="E87" s="1" t="s">
        <v>72</v>
      </c>
      <c r="F87" s="1">
        <v>1</v>
      </c>
      <c r="G87" s="1">
        <v>1</v>
      </c>
      <c r="H87" s="1">
        <v>4</v>
      </c>
      <c r="I87" s="1">
        <v>2</v>
      </c>
      <c r="J87" s="1">
        <v>12993</v>
      </c>
      <c r="K87" s="4" t="e">
        <f>VLOOKUP(jur[[#This Row],[hwycov_id]],#REF!,10,FALSE)</f>
        <v>#REF!</v>
      </c>
      <c r="L87" s="32" t="e">
        <f t="shared" si="3"/>
        <v>#REF!</v>
      </c>
      <c r="M87" s="31" t="e">
        <f t="shared" si="4"/>
        <v>#REF!</v>
      </c>
      <c r="N87" s="31" t="e">
        <f t="shared" si="5"/>
        <v>#REF!</v>
      </c>
      <c r="O87" s="1" t="e">
        <f>VLOOKUP(jur[[#This Row],[hwycov_id]],#REF!,16,FALSE)</f>
        <v>#REF!</v>
      </c>
      <c r="P87" s="1">
        <v>86</v>
      </c>
    </row>
    <row r="88" spans="1:16" x14ac:dyDescent="0.25">
      <c r="A88" s="1">
        <v>11131</v>
      </c>
      <c r="B88" s="1">
        <v>9</v>
      </c>
      <c r="C88" s="1">
        <v>1</v>
      </c>
      <c r="D88" s="1">
        <v>1</v>
      </c>
      <c r="E88" s="1" t="s">
        <v>73</v>
      </c>
      <c r="F88" s="1">
        <v>2</v>
      </c>
      <c r="G88" s="1">
        <v>1</v>
      </c>
      <c r="H88" s="1">
        <v>4</v>
      </c>
      <c r="I88" s="1">
        <v>2</v>
      </c>
      <c r="J88" s="1">
        <v>13040</v>
      </c>
      <c r="K88" s="4" t="e">
        <f>VLOOKUP(jur[[#This Row],[hwycov_id]],#REF!,10,FALSE)</f>
        <v>#REF!</v>
      </c>
      <c r="L88" s="32" t="e">
        <f t="shared" si="3"/>
        <v>#REF!</v>
      </c>
      <c r="M88" s="31" t="e">
        <f t="shared" si="4"/>
        <v>#REF!</v>
      </c>
      <c r="N88" s="31" t="e">
        <f t="shared" si="5"/>
        <v>#REF!</v>
      </c>
      <c r="O88" s="1" t="e">
        <f>VLOOKUP(jur[[#This Row],[hwycov_id]],#REF!,16,FALSE)</f>
        <v>#REF!</v>
      </c>
      <c r="P88" s="1">
        <v>87</v>
      </c>
    </row>
    <row r="89" spans="1:16" x14ac:dyDescent="0.25">
      <c r="A89" s="1">
        <v>27611</v>
      </c>
      <c r="B89" s="1">
        <v>9</v>
      </c>
      <c r="C89" s="1">
        <v>1</v>
      </c>
      <c r="D89" s="1">
        <v>1</v>
      </c>
      <c r="E89" s="1" t="s">
        <v>73</v>
      </c>
      <c r="F89" s="1">
        <v>2</v>
      </c>
      <c r="G89" s="1">
        <v>1</v>
      </c>
      <c r="H89" s="1">
        <v>4</v>
      </c>
      <c r="I89" s="1">
        <v>2</v>
      </c>
      <c r="J89" s="1">
        <v>13241</v>
      </c>
      <c r="K89" s="4" t="e">
        <f>VLOOKUP(jur[[#This Row],[hwycov_id]],#REF!,10,FALSE)</f>
        <v>#REF!</v>
      </c>
      <c r="L89" s="32" t="e">
        <f t="shared" si="3"/>
        <v>#REF!</v>
      </c>
      <c r="M89" s="31" t="e">
        <f t="shared" si="4"/>
        <v>#REF!</v>
      </c>
      <c r="N89" s="31" t="e">
        <f t="shared" si="5"/>
        <v>#REF!</v>
      </c>
      <c r="O89" s="1" t="e">
        <f>VLOOKUP(jur[[#This Row],[hwycov_id]],#REF!,16,FALSE)</f>
        <v>#REF!</v>
      </c>
      <c r="P89" s="1">
        <v>88</v>
      </c>
    </row>
    <row r="90" spans="1:16" x14ac:dyDescent="0.25">
      <c r="A90" s="1">
        <v>10650</v>
      </c>
      <c r="B90" s="1">
        <v>9</v>
      </c>
      <c r="C90" s="1">
        <v>1</v>
      </c>
      <c r="D90" s="1">
        <v>1</v>
      </c>
      <c r="E90" s="1" t="s">
        <v>73</v>
      </c>
      <c r="F90" s="1">
        <v>2</v>
      </c>
      <c r="G90" s="1">
        <v>1</v>
      </c>
      <c r="H90" s="1">
        <v>4</v>
      </c>
      <c r="I90" s="1">
        <v>2</v>
      </c>
      <c r="J90" s="1">
        <v>13498</v>
      </c>
      <c r="K90" s="4" t="e">
        <f>VLOOKUP(jur[[#This Row],[hwycov_id]],#REF!,10,FALSE)</f>
        <v>#REF!</v>
      </c>
      <c r="L90" s="32" t="e">
        <f t="shared" si="3"/>
        <v>#REF!</v>
      </c>
      <c r="M90" s="31" t="e">
        <f t="shared" si="4"/>
        <v>#REF!</v>
      </c>
      <c r="N90" s="31" t="e">
        <f t="shared" si="5"/>
        <v>#REF!</v>
      </c>
      <c r="O90" s="1" t="e">
        <f>VLOOKUP(jur[[#This Row],[hwycov_id]],#REF!,16,FALSE)</f>
        <v>#REF!</v>
      </c>
      <c r="P90" s="1">
        <v>89</v>
      </c>
    </row>
    <row r="91" spans="1:16" x14ac:dyDescent="0.25">
      <c r="A91" s="1">
        <v>1347</v>
      </c>
      <c r="B91" s="1">
        <v>4</v>
      </c>
      <c r="C91" s="1">
        <v>1</v>
      </c>
      <c r="D91" s="1">
        <v>2</v>
      </c>
      <c r="E91" s="1" t="s">
        <v>75</v>
      </c>
      <c r="F91" s="1">
        <v>4</v>
      </c>
      <c r="G91" s="1">
        <v>1</v>
      </c>
      <c r="H91" s="1">
        <v>4</v>
      </c>
      <c r="I91" s="1">
        <v>2</v>
      </c>
      <c r="J91" s="1">
        <v>13800</v>
      </c>
      <c r="K91" s="4" t="e">
        <f>VLOOKUP(jur[[#This Row],[hwycov_id]],#REF!,10,FALSE)</f>
        <v>#REF!</v>
      </c>
      <c r="L91" s="32" t="e">
        <f t="shared" si="3"/>
        <v>#REF!</v>
      </c>
      <c r="M91" s="31" t="e">
        <f t="shared" si="4"/>
        <v>#REF!</v>
      </c>
      <c r="N91" s="31" t="e">
        <f t="shared" si="5"/>
        <v>#REF!</v>
      </c>
      <c r="O91" s="1" t="e">
        <f>VLOOKUP(jur[[#This Row],[hwycov_id]],#REF!,16,FALSE)</f>
        <v>#REF!</v>
      </c>
      <c r="P91" s="1">
        <v>90</v>
      </c>
    </row>
    <row r="92" spans="1:16" x14ac:dyDescent="0.25">
      <c r="A92" s="1">
        <v>29163</v>
      </c>
      <c r="B92" s="1">
        <v>9</v>
      </c>
      <c r="C92" s="1">
        <v>1</v>
      </c>
      <c r="D92" s="1">
        <v>1</v>
      </c>
      <c r="E92" s="1" t="s">
        <v>73</v>
      </c>
      <c r="F92" s="1">
        <v>2</v>
      </c>
      <c r="G92" s="1">
        <v>1</v>
      </c>
      <c r="H92" s="1">
        <v>4</v>
      </c>
      <c r="I92" s="1">
        <v>2</v>
      </c>
      <c r="J92" s="1">
        <v>14205</v>
      </c>
      <c r="K92" s="4" t="e">
        <f>VLOOKUP(jur[[#This Row],[hwycov_id]],#REF!,10,FALSE)</f>
        <v>#REF!</v>
      </c>
      <c r="L92" s="32" t="e">
        <f t="shared" si="3"/>
        <v>#REF!</v>
      </c>
      <c r="M92" s="31" t="e">
        <f t="shared" si="4"/>
        <v>#REF!</v>
      </c>
      <c r="N92" s="31" t="e">
        <f t="shared" si="5"/>
        <v>#REF!</v>
      </c>
      <c r="O92" s="1" t="e">
        <f>VLOOKUP(jur[[#This Row],[hwycov_id]],#REF!,16,FALSE)</f>
        <v>#REF!</v>
      </c>
      <c r="P92" s="1">
        <v>91</v>
      </c>
    </row>
    <row r="93" spans="1:16" x14ac:dyDescent="0.25">
      <c r="A93" s="1">
        <v>9143</v>
      </c>
      <c r="B93" s="1">
        <v>1</v>
      </c>
      <c r="C93" s="1">
        <v>4</v>
      </c>
      <c r="D93" s="1">
        <v>1</v>
      </c>
      <c r="E93" s="1" t="s">
        <v>72</v>
      </c>
      <c r="F93" s="1">
        <v>1</v>
      </c>
      <c r="G93" s="1">
        <v>1</v>
      </c>
      <c r="H93" s="1">
        <v>4</v>
      </c>
      <c r="I93" s="1">
        <v>2</v>
      </c>
      <c r="J93" s="1">
        <v>14591</v>
      </c>
      <c r="K93" s="4" t="e">
        <f>VLOOKUP(jur[[#This Row],[hwycov_id]],#REF!,10,FALSE)</f>
        <v>#REF!</v>
      </c>
      <c r="L93" s="32" t="e">
        <f t="shared" si="3"/>
        <v>#REF!</v>
      </c>
      <c r="M93" s="31" t="e">
        <f t="shared" si="4"/>
        <v>#REF!</v>
      </c>
      <c r="N93" s="31" t="e">
        <f t="shared" si="5"/>
        <v>#REF!</v>
      </c>
      <c r="O93" s="1" t="e">
        <f>VLOOKUP(jur[[#This Row],[hwycov_id]],#REF!,16,FALSE)</f>
        <v>#REF!</v>
      </c>
      <c r="P93" s="1">
        <v>92</v>
      </c>
    </row>
    <row r="94" spans="1:16" x14ac:dyDescent="0.25">
      <c r="A94" s="1">
        <v>30782</v>
      </c>
      <c r="B94" s="1">
        <v>1</v>
      </c>
      <c r="C94" s="1">
        <v>4</v>
      </c>
      <c r="D94" s="1">
        <v>1</v>
      </c>
      <c r="E94" s="1" t="s">
        <v>72</v>
      </c>
      <c r="F94" s="1">
        <v>1</v>
      </c>
      <c r="G94" s="1">
        <v>1</v>
      </c>
      <c r="H94" s="1">
        <v>4</v>
      </c>
      <c r="I94" s="1">
        <v>2</v>
      </c>
      <c r="J94" s="1">
        <v>15613</v>
      </c>
      <c r="K94" s="4" t="e">
        <f>VLOOKUP(jur[[#This Row],[hwycov_id]],#REF!,10,FALSE)</f>
        <v>#REF!</v>
      </c>
      <c r="L94" s="32" t="e">
        <f t="shared" si="3"/>
        <v>#REF!</v>
      </c>
      <c r="M94" s="31" t="e">
        <f t="shared" si="4"/>
        <v>#REF!</v>
      </c>
      <c r="N94" s="31" t="e">
        <f t="shared" si="5"/>
        <v>#REF!</v>
      </c>
      <c r="O94" s="1" t="e">
        <f>VLOOKUP(jur[[#This Row],[hwycov_id]],#REF!,16,FALSE)</f>
        <v>#REF!</v>
      </c>
      <c r="P94" s="1">
        <v>93</v>
      </c>
    </row>
    <row r="95" spans="1:16" x14ac:dyDescent="0.25">
      <c r="A95" s="1">
        <v>10255</v>
      </c>
      <c r="B95" s="1">
        <v>1</v>
      </c>
      <c r="C95" s="1">
        <v>4</v>
      </c>
      <c r="D95" s="1">
        <v>1</v>
      </c>
      <c r="E95" s="1" t="s">
        <v>72</v>
      </c>
      <c r="F95" s="1">
        <v>1</v>
      </c>
      <c r="G95" s="1">
        <v>1</v>
      </c>
      <c r="H95" s="1">
        <v>4</v>
      </c>
      <c r="I95" s="1">
        <v>2</v>
      </c>
      <c r="J95" s="1">
        <v>17200</v>
      </c>
      <c r="K95" s="4" t="e">
        <f>VLOOKUP(jur[[#This Row],[hwycov_id]],#REF!,10,FALSE)</f>
        <v>#REF!</v>
      </c>
      <c r="L95" s="32" t="e">
        <f t="shared" si="3"/>
        <v>#REF!</v>
      </c>
      <c r="M95" s="31" t="e">
        <f t="shared" si="4"/>
        <v>#REF!</v>
      </c>
      <c r="N95" s="31" t="e">
        <f t="shared" si="5"/>
        <v>#REF!</v>
      </c>
      <c r="O95" s="1" t="e">
        <f>VLOOKUP(jur[[#This Row],[hwycov_id]],#REF!,16,FALSE)</f>
        <v>#REF!</v>
      </c>
      <c r="P95" s="1">
        <v>94</v>
      </c>
    </row>
    <row r="96" spans="1:16" x14ac:dyDescent="0.25">
      <c r="A96" s="1">
        <v>1319</v>
      </c>
      <c r="B96" s="1">
        <v>4</v>
      </c>
      <c r="C96" s="1">
        <v>1</v>
      </c>
      <c r="D96" s="1">
        <v>2</v>
      </c>
      <c r="E96" s="1" t="s">
        <v>75</v>
      </c>
      <c r="F96" s="1">
        <v>4</v>
      </c>
      <c r="G96" s="1">
        <v>1</v>
      </c>
      <c r="H96" s="1">
        <v>4</v>
      </c>
      <c r="I96" s="1">
        <v>2</v>
      </c>
      <c r="J96" s="1">
        <v>18100</v>
      </c>
      <c r="K96" s="4" t="e">
        <f>VLOOKUP(jur[[#This Row],[hwycov_id]],#REF!,10,FALSE)</f>
        <v>#REF!</v>
      </c>
      <c r="L96" s="32" t="e">
        <f t="shared" si="3"/>
        <v>#REF!</v>
      </c>
      <c r="M96" s="31" t="e">
        <f t="shared" si="4"/>
        <v>#REF!</v>
      </c>
      <c r="N96" s="31" t="e">
        <f t="shared" si="5"/>
        <v>#REF!</v>
      </c>
      <c r="O96" s="1" t="e">
        <f>VLOOKUP(jur[[#This Row],[hwycov_id]],#REF!,16,FALSE)</f>
        <v>#REF!</v>
      </c>
      <c r="P96" s="1">
        <v>95</v>
      </c>
    </row>
    <row r="97" spans="1:16" x14ac:dyDescent="0.25">
      <c r="A97" s="1">
        <v>3994</v>
      </c>
      <c r="B97" s="1">
        <v>4</v>
      </c>
      <c r="C97" s="1">
        <v>1</v>
      </c>
      <c r="D97" s="1">
        <v>2</v>
      </c>
      <c r="E97" s="1" t="s">
        <v>75</v>
      </c>
      <c r="F97" s="1">
        <v>4</v>
      </c>
      <c r="G97" s="1">
        <v>1</v>
      </c>
      <c r="H97" s="1">
        <v>4</v>
      </c>
      <c r="I97" s="1">
        <v>2</v>
      </c>
      <c r="J97" s="1">
        <v>19800</v>
      </c>
      <c r="K97" s="4" t="e">
        <f>VLOOKUP(jur[[#This Row],[hwycov_id]],#REF!,10,FALSE)</f>
        <v>#REF!</v>
      </c>
      <c r="L97" s="32" t="e">
        <f t="shared" si="3"/>
        <v>#REF!</v>
      </c>
      <c r="M97" s="31" t="e">
        <f t="shared" si="4"/>
        <v>#REF!</v>
      </c>
      <c r="N97" s="31" t="e">
        <f t="shared" si="5"/>
        <v>#REF!</v>
      </c>
      <c r="O97" s="1" t="e">
        <f>VLOOKUP(jur[[#This Row],[hwycov_id]],#REF!,16,FALSE)</f>
        <v>#REF!</v>
      </c>
      <c r="P97" s="1">
        <v>96</v>
      </c>
    </row>
    <row r="98" spans="1:16" x14ac:dyDescent="0.25">
      <c r="A98" s="1">
        <v>3988</v>
      </c>
      <c r="B98" s="1">
        <v>3</v>
      </c>
      <c r="C98" s="1">
        <v>1</v>
      </c>
      <c r="D98" s="1">
        <v>2</v>
      </c>
      <c r="E98" s="1" t="s">
        <v>75</v>
      </c>
      <c r="F98" s="1">
        <v>3</v>
      </c>
      <c r="G98" s="1">
        <v>2</v>
      </c>
      <c r="H98" s="1">
        <v>4</v>
      </c>
      <c r="I98" s="1">
        <v>2</v>
      </c>
      <c r="J98" s="1">
        <v>20500</v>
      </c>
      <c r="K98" s="4" t="e">
        <f>VLOOKUP(jur[[#This Row],[hwycov_id]],#REF!,10,FALSE)</f>
        <v>#REF!</v>
      </c>
      <c r="L98" s="32" t="e">
        <f t="shared" si="3"/>
        <v>#REF!</v>
      </c>
      <c r="M98" s="31" t="e">
        <f t="shared" si="4"/>
        <v>#REF!</v>
      </c>
      <c r="N98" s="31" t="e">
        <f t="shared" si="5"/>
        <v>#REF!</v>
      </c>
      <c r="O98" s="1" t="e">
        <f>VLOOKUP(jur[[#This Row],[hwycov_id]],#REF!,16,FALSE)</f>
        <v>#REF!</v>
      </c>
      <c r="P98" s="1">
        <v>97</v>
      </c>
    </row>
    <row r="99" spans="1:16" x14ac:dyDescent="0.25">
      <c r="A99" s="1">
        <v>28345</v>
      </c>
      <c r="B99" s="1">
        <v>9</v>
      </c>
      <c r="C99" s="1">
        <v>1</v>
      </c>
      <c r="D99" s="1">
        <v>1</v>
      </c>
      <c r="E99" s="1" t="s">
        <v>73</v>
      </c>
      <c r="F99" s="1">
        <v>2</v>
      </c>
      <c r="G99" s="1">
        <v>2</v>
      </c>
      <c r="H99" s="1">
        <v>4</v>
      </c>
      <c r="I99" s="1">
        <v>2</v>
      </c>
      <c r="J99" s="1">
        <v>20598</v>
      </c>
      <c r="K99" s="4" t="e">
        <f>VLOOKUP(jur[[#This Row],[hwycov_id]],#REF!,10,FALSE)</f>
        <v>#REF!</v>
      </c>
      <c r="L99" s="32" t="e">
        <f t="shared" si="3"/>
        <v>#REF!</v>
      </c>
      <c r="M99" s="31" t="e">
        <f t="shared" si="4"/>
        <v>#REF!</v>
      </c>
      <c r="N99" s="31" t="e">
        <f t="shared" si="5"/>
        <v>#REF!</v>
      </c>
      <c r="O99" s="1" t="e">
        <f>VLOOKUP(jur[[#This Row],[hwycov_id]],#REF!,16,FALSE)</f>
        <v>#REF!</v>
      </c>
      <c r="P99" s="1">
        <v>98</v>
      </c>
    </row>
    <row r="100" spans="1:16" x14ac:dyDescent="0.25">
      <c r="A100" s="1">
        <v>1313</v>
      </c>
      <c r="B100" s="1">
        <v>4</v>
      </c>
      <c r="C100" s="1">
        <v>1</v>
      </c>
      <c r="D100" s="1">
        <v>2</v>
      </c>
      <c r="E100" s="1" t="s">
        <v>75</v>
      </c>
      <c r="F100" s="1">
        <v>4</v>
      </c>
      <c r="G100" s="1">
        <v>2</v>
      </c>
      <c r="H100" s="1">
        <v>4</v>
      </c>
      <c r="I100" s="1">
        <v>2</v>
      </c>
      <c r="J100" s="1">
        <v>21100</v>
      </c>
      <c r="K100" s="4" t="e">
        <f>VLOOKUP(jur[[#This Row],[hwycov_id]],#REF!,10,FALSE)</f>
        <v>#REF!</v>
      </c>
      <c r="L100" s="32" t="e">
        <f t="shared" si="3"/>
        <v>#REF!</v>
      </c>
      <c r="M100" s="31" t="e">
        <f t="shared" si="4"/>
        <v>#REF!</v>
      </c>
      <c r="N100" s="31" t="e">
        <f t="shared" si="5"/>
        <v>#REF!</v>
      </c>
      <c r="O100" s="1" t="e">
        <f>VLOOKUP(jur[[#This Row],[hwycov_id]],#REF!,16,FALSE)</f>
        <v>#REF!</v>
      </c>
      <c r="P100" s="1">
        <v>99</v>
      </c>
    </row>
    <row r="101" spans="1:16" x14ac:dyDescent="0.25">
      <c r="A101" s="1">
        <v>6015</v>
      </c>
      <c r="B101" s="1">
        <v>3</v>
      </c>
      <c r="C101" s="1">
        <v>1</v>
      </c>
      <c r="D101" s="1">
        <v>2</v>
      </c>
      <c r="E101" s="1" t="s">
        <v>75</v>
      </c>
      <c r="F101" s="1">
        <v>3</v>
      </c>
      <c r="G101" s="1">
        <v>2</v>
      </c>
      <c r="H101" s="1">
        <v>4</v>
      </c>
      <c r="I101" s="1">
        <v>2</v>
      </c>
      <c r="J101" s="1">
        <v>21600</v>
      </c>
      <c r="K101" s="4" t="e">
        <f>VLOOKUP(jur[[#This Row],[hwycov_id]],#REF!,10,FALSE)</f>
        <v>#REF!</v>
      </c>
      <c r="L101" s="32" t="e">
        <f t="shared" si="3"/>
        <v>#REF!</v>
      </c>
      <c r="M101" s="31" t="e">
        <f t="shared" si="4"/>
        <v>#REF!</v>
      </c>
      <c r="N101" s="31" t="e">
        <f t="shared" si="5"/>
        <v>#REF!</v>
      </c>
      <c r="O101" s="1" t="e">
        <f>VLOOKUP(jur[[#This Row],[hwycov_id]],#REF!,16,FALSE)</f>
        <v>#REF!</v>
      </c>
      <c r="P101" s="1">
        <v>100</v>
      </c>
    </row>
    <row r="102" spans="1:16" x14ac:dyDescent="0.25">
      <c r="A102" s="1">
        <v>3037</v>
      </c>
      <c r="B102" s="1">
        <v>4</v>
      </c>
      <c r="C102" s="1">
        <v>1</v>
      </c>
      <c r="D102" s="1">
        <v>2</v>
      </c>
      <c r="E102" s="1" t="s">
        <v>75</v>
      </c>
      <c r="F102" s="1">
        <v>4</v>
      </c>
      <c r="G102" s="1">
        <v>2</v>
      </c>
      <c r="H102" s="1">
        <v>4</v>
      </c>
      <c r="I102" s="1">
        <v>2</v>
      </c>
      <c r="J102" s="1">
        <v>23500</v>
      </c>
      <c r="K102" s="4" t="e">
        <f>VLOOKUP(jur[[#This Row],[hwycov_id]],#REF!,10,FALSE)</f>
        <v>#REF!</v>
      </c>
      <c r="L102" s="32" t="e">
        <f t="shared" si="3"/>
        <v>#REF!</v>
      </c>
      <c r="M102" s="31" t="e">
        <f t="shared" si="4"/>
        <v>#REF!</v>
      </c>
      <c r="N102" s="31" t="e">
        <f t="shared" si="5"/>
        <v>#REF!</v>
      </c>
      <c r="O102" s="1" t="e">
        <f>VLOOKUP(jur[[#This Row],[hwycov_id]],#REF!,16,FALSE)</f>
        <v>#REF!</v>
      </c>
      <c r="P102" s="1">
        <v>101</v>
      </c>
    </row>
    <row r="103" spans="1:16" x14ac:dyDescent="0.25">
      <c r="A103" s="1">
        <v>7139</v>
      </c>
      <c r="B103" s="1">
        <v>4</v>
      </c>
      <c r="C103" s="1">
        <v>1</v>
      </c>
      <c r="D103" s="1">
        <v>2</v>
      </c>
      <c r="E103" s="1" t="s">
        <v>75</v>
      </c>
      <c r="F103" s="1">
        <v>4</v>
      </c>
      <c r="G103" s="1">
        <v>2</v>
      </c>
      <c r="H103" s="1">
        <v>4</v>
      </c>
      <c r="I103" s="1">
        <v>2</v>
      </c>
      <c r="J103" s="1">
        <v>24400</v>
      </c>
      <c r="K103" s="4" t="e">
        <f>VLOOKUP(jur[[#This Row],[hwycov_id]],#REF!,10,FALSE)</f>
        <v>#REF!</v>
      </c>
      <c r="L103" s="32" t="e">
        <f t="shared" si="3"/>
        <v>#REF!</v>
      </c>
      <c r="M103" s="31" t="e">
        <f t="shared" si="4"/>
        <v>#REF!</v>
      </c>
      <c r="N103" s="31" t="e">
        <f t="shared" si="5"/>
        <v>#REF!</v>
      </c>
      <c r="O103" s="1" t="e">
        <f>VLOOKUP(jur[[#This Row],[hwycov_id]],#REF!,16,FALSE)</f>
        <v>#REF!</v>
      </c>
      <c r="P103" s="1">
        <v>102</v>
      </c>
    </row>
    <row r="104" spans="1:16" x14ac:dyDescent="0.25">
      <c r="A104" s="1">
        <v>1315</v>
      </c>
      <c r="B104" s="1">
        <v>3</v>
      </c>
      <c r="C104" s="1">
        <v>1</v>
      </c>
      <c r="D104" s="1">
        <v>2</v>
      </c>
      <c r="E104" s="1" t="s">
        <v>75</v>
      </c>
      <c r="F104" s="1">
        <v>3</v>
      </c>
      <c r="G104" s="1">
        <v>2</v>
      </c>
      <c r="H104" s="1">
        <v>4</v>
      </c>
      <c r="I104" s="1">
        <v>2</v>
      </c>
      <c r="J104" s="1">
        <v>25400</v>
      </c>
      <c r="K104" s="4" t="e">
        <f>VLOOKUP(jur[[#This Row],[hwycov_id]],#REF!,10,FALSE)</f>
        <v>#REF!</v>
      </c>
      <c r="L104" s="32" t="e">
        <f t="shared" si="3"/>
        <v>#REF!</v>
      </c>
      <c r="M104" s="31" t="e">
        <f t="shared" si="4"/>
        <v>#REF!</v>
      </c>
      <c r="N104" s="31" t="e">
        <f t="shared" si="5"/>
        <v>#REF!</v>
      </c>
      <c r="O104" s="1" t="e">
        <f>VLOOKUP(jur[[#This Row],[hwycov_id]],#REF!,16,FALSE)</f>
        <v>#REF!</v>
      </c>
      <c r="P104" s="1">
        <v>103</v>
      </c>
    </row>
    <row r="105" spans="1:16" x14ac:dyDescent="0.25">
      <c r="A105" s="1">
        <v>3354</v>
      </c>
      <c r="B105" s="1">
        <v>3</v>
      </c>
      <c r="C105" s="1">
        <v>1</v>
      </c>
      <c r="D105" s="1">
        <v>2</v>
      </c>
      <c r="E105" s="1" t="s">
        <v>75</v>
      </c>
      <c r="F105" s="1">
        <v>3</v>
      </c>
      <c r="G105" s="1">
        <v>2</v>
      </c>
      <c r="H105" s="1">
        <v>4</v>
      </c>
      <c r="I105" s="1">
        <v>2</v>
      </c>
      <c r="J105" s="1">
        <v>25800</v>
      </c>
      <c r="K105" s="4" t="e">
        <f>VLOOKUP(jur[[#This Row],[hwycov_id]],#REF!,10,FALSE)</f>
        <v>#REF!</v>
      </c>
      <c r="L105" s="32" t="e">
        <f t="shared" si="3"/>
        <v>#REF!</v>
      </c>
      <c r="M105" s="31" t="e">
        <f t="shared" si="4"/>
        <v>#REF!</v>
      </c>
      <c r="N105" s="31" t="e">
        <f t="shared" si="5"/>
        <v>#REF!</v>
      </c>
      <c r="O105" s="1" t="e">
        <f>VLOOKUP(jur[[#This Row],[hwycov_id]],#REF!,16,FALSE)</f>
        <v>#REF!</v>
      </c>
      <c r="P105" s="1">
        <v>104</v>
      </c>
    </row>
    <row r="106" spans="1:16" x14ac:dyDescent="0.25">
      <c r="A106" s="1">
        <v>6396</v>
      </c>
      <c r="B106" s="1">
        <v>3</v>
      </c>
      <c r="C106" s="1">
        <v>1</v>
      </c>
      <c r="D106" s="1">
        <v>2</v>
      </c>
      <c r="E106" s="1" t="s">
        <v>75</v>
      </c>
      <c r="F106" s="1">
        <v>3</v>
      </c>
      <c r="G106" s="1">
        <v>2</v>
      </c>
      <c r="H106" s="1">
        <v>4</v>
      </c>
      <c r="I106" s="1">
        <v>2</v>
      </c>
      <c r="J106" s="1">
        <v>28000</v>
      </c>
      <c r="K106" s="4" t="e">
        <f>VLOOKUP(jur[[#This Row],[hwycov_id]],#REF!,10,FALSE)</f>
        <v>#REF!</v>
      </c>
      <c r="L106" s="32" t="e">
        <f t="shared" si="3"/>
        <v>#REF!</v>
      </c>
      <c r="M106" s="31" t="e">
        <f t="shared" si="4"/>
        <v>#REF!</v>
      </c>
      <c r="N106" s="31" t="e">
        <f t="shared" si="5"/>
        <v>#REF!</v>
      </c>
      <c r="O106" s="1" t="e">
        <f>VLOOKUP(jur[[#This Row],[hwycov_id]],#REF!,16,FALSE)</f>
        <v>#REF!</v>
      </c>
      <c r="P106" s="1">
        <v>105</v>
      </c>
    </row>
    <row r="107" spans="1:16" x14ac:dyDescent="0.25">
      <c r="A107" s="1">
        <v>6035</v>
      </c>
      <c r="B107" s="1">
        <v>3</v>
      </c>
      <c r="C107" s="1">
        <v>1</v>
      </c>
      <c r="D107" s="1">
        <v>2</v>
      </c>
      <c r="E107" s="1" t="s">
        <v>75</v>
      </c>
      <c r="F107" s="1">
        <v>3</v>
      </c>
      <c r="G107" s="1">
        <v>2</v>
      </c>
      <c r="H107" s="1">
        <v>4</v>
      </c>
      <c r="I107" s="1">
        <v>2</v>
      </c>
      <c r="J107" s="1">
        <v>28200</v>
      </c>
      <c r="K107" s="4" t="e">
        <f>VLOOKUP(jur[[#This Row],[hwycov_id]],#REF!,10,FALSE)</f>
        <v>#REF!</v>
      </c>
      <c r="L107" s="32" t="e">
        <f t="shared" si="3"/>
        <v>#REF!</v>
      </c>
      <c r="M107" s="31" t="e">
        <f t="shared" si="4"/>
        <v>#REF!</v>
      </c>
      <c r="N107" s="31" t="e">
        <f t="shared" si="5"/>
        <v>#REF!</v>
      </c>
      <c r="O107" s="1" t="e">
        <f>VLOOKUP(jur[[#This Row],[hwycov_id]],#REF!,16,FALSE)</f>
        <v>#REF!</v>
      </c>
      <c r="P107" s="1">
        <v>106</v>
      </c>
    </row>
    <row r="108" spans="1:16" x14ac:dyDescent="0.25">
      <c r="A108" s="1">
        <v>10608</v>
      </c>
      <c r="B108" s="1">
        <v>3</v>
      </c>
      <c r="C108" s="1">
        <v>1</v>
      </c>
      <c r="D108" s="1">
        <v>2</v>
      </c>
      <c r="E108" s="1" t="s">
        <v>75</v>
      </c>
      <c r="F108" s="1">
        <v>3</v>
      </c>
      <c r="G108" s="1">
        <v>2</v>
      </c>
      <c r="H108" s="1">
        <v>4</v>
      </c>
      <c r="I108" s="1">
        <v>2</v>
      </c>
      <c r="J108" s="1">
        <v>28500</v>
      </c>
      <c r="K108" s="4" t="e">
        <f>VLOOKUP(jur[[#This Row],[hwycov_id]],#REF!,10,FALSE)</f>
        <v>#REF!</v>
      </c>
      <c r="L108" s="32" t="e">
        <f t="shared" si="3"/>
        <v>#REF!</v>
      </c>
      <c r="M108" s="31" t="e">
        <f t="shared" si="4"/>
        <v>#REF!</v>
      </c>
      <c r="N108" s="31" t="e">
        <f t="shared" si="5"/>
        <v>#REF!</v>
      </c>
      <c r="O108" s="1" t="e">
        <f>VLOOKUP(jur[[#This Row],[hwycov_id]],#REF!,16,FALSE)</f>
        <v>#REF!</v>
      </c>
      <c r="P108" s="1">
        <v>107</v>
      </c>
    </row>
    <row r="109" spans="1:16" x14ac:dyDescent="0.25">
      <c r="A109" s="1">
        <v>4590</v>
      </c>
      <c r="B109" s="1">
        <v>3</v>
      </c>
      <c r="C109" s="1">
        <v>1</v>
      </c>
      <c r="D109" s="1">
        <v>2</v>
      </c>
      <c r="E109" s="1" t="s">
        <v>75</v>
      </c>
      <c r="F109" s="1">
        <v>3</v>
      </c>
      <c r="G109" s="1">
        <v>3</v>
      </c>
      <c r="H109" s="1">
        <v>4</v>
      </c>
      <c r="I109" s="1">
        <v>2</v>
      </c>
      <c r="J109" s="1">
        <v>30600</v>
      </c>
      <c r="K109" s="4" t="e">
        <f>VLOOKUP(jur[[#This Row],[hwycov_id]],#REF!,10,FALSE)</f>
        <v>#REF!</v>
      </c>
      <c r="L109" s="32" t="e">
        <f t="shared" si="3"/>
        <v>#REF!</v>
      </c>
      <c r="M109" s="31" t="e">
        <f t="shared" si="4"/>
        <v>#REF!</v>
      </c>
      <c r="N109" s="31" t="e">
        <f t="shared" si="5"/>
        <v>#REF!</v>
      </c>
      <c r="O109" s="1" t="e">
        <f>VLOOKUP(jur[[#This Row],[hwycov_id]],#REF!,16,FALSE)</f>
        <v>#REF!</v>
      </c>
      <c r="P109" s="1">
        <v>108</v>
      </c>
    </row>
    <row r="110" spans="1:16" x14ac:dyDescent="0.25">
      <c r="A110" s="1">
        <v>17786</v>
      </c>
      <c r="B110" s="1">
        <v>3</v>
      </c>
      <c r="C110" s="1">
        <v>1</v>
      </c>
      <c r="D110" s="1">
        <v>2</v>
      </c>
      <c r="E110" s="1" t="s">
        <v>75</v>
      </c>
      <c r="F110" s="1">
        <v>3</v>
      </c>
      <c r="G110" s="1">
        <v>3</v>
      </c>
      <c r="H110" s="1">
        <v>2</v>
      </c>
      <c r="I110" s="1">
        <v>2</v>
      </c>
      <c r="J110" s="1">
        <v>31300</v>
      </c>
      <c r="K110" s="4" t="e">
        <f>VLOOKUP(jur[[#This Row],[hwycov_id]],#REF!,10,FALSE)</f>
        <v>#REF!</v>
      </c>
      <c r="L110" s="32" t="e">
        <f t="shared" si="3"/>
        <v>#REF!</v>
      </c>
      <c r="M110" s="31" t="e">
        <f t="shared" si="4"/>
        <v>#REF!</v>
      </c>
      <c r="N110" s="31" t="e">
        <f t="shared" si="5"/>
        <v>#REF!</v>
      </c>
      <c r="O110" s="1" t="e">
        <f>VLOOKUP(jur[[#This Row],[hwycov_id]],#REF!,16,FALSE)</f>
        <v>#REF!</v>
      </c>
      <c r="P110" s="1">
        <v>109</v>
      </c>
    </row>
    <row r="111" spans="1:16" x14ac:dyDescent="0.25">
      <c r="A111" s="1">
        <v>14072</v>
      </c>
      <c r="B111" s="1">
        <v>2</v>
      </c>
      <c r="C111" s="1">
        <v>1</v>
      </c>
      <c r="D111" s="1">
        <v>2</v>
      </c>
      <c r="E111" s="1" t="s">
        <v>75</v>
      </c>
      <c r="F111" s="1">
        <v>3</v>
      </c>
      <c r="G111" s="1">
        <v>3</v>
      </c>
      <c r="H111" s="1">
        <v>4</v>
      </c>
      <c r="I111" s="1">
        <v>2</v>
      </c>
      <c r="J111" s="1">
        <v>38300</v>
      </c>
      <c r="K111" s="4" t="e">
        <f>VLOOKUP(jur[[#This Row],[hwycov_id]],#REF!,10,FALSE)</f>
        <v>#REF!</v>
      </c>
      <c r="L111" s="32" t="e">
        <f t="shared" si="3"/>
        <v>#REF!</v>
      </c>
      <c r="M111" s="31" t="e">
        <f t="shared" si="4"/>
        <v>#REF!</v>
      </c>
      <c r="N111" s="31" t="e">
        <f t="shared" si="5"/>
        <v>#REF!</v>
      </c>
      <c r="O111" s="1" t="e">
        <f>VLOOKUP(jur[[#This Row],[hwycov_id]],#REF!,16,FALSE)</f>
        <v>#REF!</v>
      </c>
      <c r="P111" s="1">
        <v>110</v>
      </c>
    </row>
    <row r="112" spans="1:16" x14ac:dyDescent="0.25">
      <c r="A112" s="1">
        <v>16248</v>
      </c>
      <c r="B112" s="1">
        <v>2</v>
      </c>
      <c r="C112" s="1">
        <v>1</v>
      </c>
      <c r="D112" s="1">
        <v>2</v>
      </c>
      <c r="E112" s="1" t="s">
        <v>75</v>
      </c>
      <c r="F112" s="1">
        <v>3</v>
      </c>
      <c r="G112" s="1">
        <v>5</v>
      </c>
      <c r="H112" s="1">
        <v>4</v>
      </c>
      <c r="I112" s="1">
        <v>2</v>
      </c>
      <c r="J112" s="1">
        <v>53300</v>
      </c>
      <c r="K112" s="4" t="e">
        <f>VLOOKUP(jur[[#This Row],[hwycov_id]],#REF!,10,FALSE)</f>
        <v>#REF!</v>
      </c>
      <c r="L112" s="32" t="e">
        <f t="shared" si="3"/>
        <v>#REF!</v>
      </c>
      <c r="M112" s="31" t="e">
        <f t="shared" si="4"/>
        <v>#REF!</v>
      </c>
      <c r="N112" s="31" t="e">
        <f t="shared" si="5"/>
        <v>#REF!</v>
      </c>
      <c r="O112" s="1" t="e">
        <f>VLOOKUP(jur[[#This Row],[hwycov_id]],#REF!,16,FALSE)</f>
        <v>#REF!</v>
      </c>
      <c r="P112" s="1">
        <v>112</v>
      </c>
    </row>
    <row r="113" spans="1:16" x14ac:dyDescent="0.25">
      <c r="A113" s="1">
        <v>27956</v>
      </c>
      <c r="B113" s="1">
        <v>1</v>
      </c>
      <c r="C113" s="1">
        <v>1</v>
      </c>
      <c r="D113" s="1">
        <v>1</v>
      </c>
      <c r="E113" s="1" t="s">
        <v>77</v>
      </c>
      <c r="F113" s="1">
        <v>1</v>
      </c>
      <c r="G113" s="1">
        <v>5</v>
      </c>
      <c r="H113" s="1">
        <v>2</v>
      </c>
      <c r="I113" s="1">
        <v>2</v>
      </c>
      <c r="J113" s="1">
        <v>54044</v>
      </c>
      <c r="K113" s="4" t="e">
        <f>VLOOKUP(jur[[#This Row],[hwycov_id]],#REF!,10,FALSE)</f>
        <v>#REF!</v>
      </c>
      <c r="L113" s="32" t="e">
        <f t="shared" si="3"/>
        <v>#REF!</v>
      </c>
      <c r="M113" s="31" t="e">
        <f t="shared" si="4"/>
        <v>#REF!</v>
      </c>
      <c r="N113" s="31" t="e">
        <f t="shared" si="5"/>
        <v>#REF!</v>
      </c>
      <c r="O113" s="1" t="e">
        <f>VLOOKUP(jur[[#This Row],[hwycov_id]],#REF!,16,FALSE)</f>
        <v>#REF!</v>
      </c>
      <c r="P113" s="1">
        <v>113</v>
      </c>
    </row>
    <row r="114" spans="1:16" x14ac:dyDescent="0.25">
      <c r="A114" s="1">
        <v>27959</v>
      </c>
      <c r="B114" s="1">
        <v>1</v>
      </c>
      <c r="C114" s="1">
        <v>1</v>
      </c>
      <c r="D114" s="1">
        <v>1</v>
      </c>
      <c r="E114" s="1" t="s">
        <v>77</v>
      </c>
      <c r="F114" s="1">
        <v>1</v>
      </c>
      <c r="G114" s="1">
        <v>5</v>
      </c>
      <c r="H114" s="1">
        <v>4</v>
      </c>
      <c r="I114" s="1">
        <v>2</v>
      </c>
      <c r="J114" s="1">
        <v>57110</v>
      </c>
      <c r="K114" s="4" t="e">
        <f>VLOOKUP(jur[[#This Row],[hwycov_id]],#REF!,10,FALSE)</f>
        <v>#REF!</v>
      </c>
      <c r="L114" s="32" t="e">
        <f t="shared" si="3"/>
        <v>#REF!</v>
      </c>
      <c r="M114" s="31" t="e">
        <f t="shared" si="4"/>
        <v>#REF!</v>
      </c>
      <c r="N114" s="31" t="e">
        <f t="shared" si="5"/>
        <v>#REF!</v>
      </c>
      <c r="O114" s="1" t="e">
        <f>VLOOKUP(jur[[#This Row],[hwycov_id]],#REF!,16,FALSE)</f>
        <v>#REF!</v>
      </c>
      <c r="P114" s="1">
        <v>114</v>
      </c>
    </row>
    <row r="115" spans="1:16" x14ac:dyDescent="0.25">
      <c r="A115" s="1">
        <v>27921</v>
      </c>
      <c r="B115" s="1">
        <v>1</v>
      </c>
      <c r="C115" s="1">
        <v>1</v>
      </c>
      <c r="D115" s="1">
        <v>1</v>
      </c>
      <c r="E115" s="1" t="s">
        <v>73</v>
      </c>
      <c r="F115" s="1">
        <v>1</v>
      </c>
      <c r="G115" s="1">
        <v>7</v>
      </c>
      <c r="H115" s="1">
        <v>4</v>
      </c>
      <c r="I115" s="1">
        <v>2</v>
      </c>
      <c r="J115" s="1">
        <v>71430</v>
      </c>
      <c r="K115" s="4" t="e">
        <f>VLOOKUP(jur[[#This Row],[hwycov_id]],#REF!,10,FALSE)</f>
        <v>#REF!</v>
      </c>
      <c r="L115" s="32" t="e">
        <f t="shared" si="3"/>
        <v>#REF!</v>
      </c>
      <c r="M115" s="31" t="e">
        <f t="shared" si="4"/>
        <v>#REF!</v>
      </c>
      <c r="N115" s="31" t="e">
        <f t="shared" si="5"/>
        <v>#REF!</v>
      </c>
      <c r="O115" s="1" t="e">
        <f>VLOOKUP(jur[[#This Row],[hwycov_id]],#REF!,16,FALSE)</f>
        <v>#REF!</v>
      </c>
      <c r="P115" s="1">
        <v>115</v>
      </c>
    </row>
    <row r="116" spans="1:16" x14ac:dyDescent="0.25">
      <c r="A116" s="1">
        <v>16183</v>
      </c>
      <c r="B116" s="1">
        <v>1</v>
      </c>
      <c r="C116" s="1">
        <v>1</v>
      </c>
      <c r="D116" s="1">
        <v>1</v>
      </c>
      <c r="E116" s="1" t="s">
        <v>73</v>
      </c>
      <c r="F116" s="1">
        <v>1</v>
      </c>
      <c r="G116" s="1">
        <v>7</v>
      </c>
      <c r="H116" s="1">
        <v>4</v>
      </c>
      <c r="I116" s="1">
        <v>2</v>
      </c>
      <c r="J116" s="1">
        <v>72222</v>
      </c>
      <c r="K116" s="4" t="e">
        <f>VLOOKUP(jur[[#This Row],[hwycov_id]],#REF!,10,FALSE)</f>
        <v>#REF!</v>
      </c>
      <c r="L116" s="32" t="e">
        <f t="shared" si="3"/>
        <v>#REF!</v>
      </c>
      <c r="M116" s="31" t="e">
        <f t="shared" si="4"/>
        <v>#REF!</v>
      </c>
      <c r="N116" s="31" t="e">
        <f t="shared" si="5"/>
        <v>#REF!</v>
      </c>
      <c r="O116" s="1" t="e">
        <f>VLOOKUP(jur[[#This Row],[hwycov_id]],#REF!,16,FALSE)</f>
        <v>#REF!</v>
      </c>
      <c r="P116" s="1">
        <v>116</v>
      </c>
    </row>
    <row r="117" spans="1:16" x14ac:dyDescent="0.25">
      <c r="A117" s="1">
        <v>851</v>
      </c>
      <c r="B117" s="1">
        <v>1</v>
      </c>
      <c r="C117" s="1">
        <v>1</v>
      </c>
      <c r="D117" s="1">
        <v>1</v>
      </c>
      <c r="E117" s="1" t="s">
        <v>73</v>
      </c>
      <c r="F117" s="1">
        <v>1</v>
      </c>
      <c r="G117" s="1">
        <v>7</v>
      </c>
      <c r="H117" s="1">
        <v>4</v>
      </c>
      <c r="I117" s="1">
        <v>2</v>
      </c>
      <c r="J117" s="1">
        <v>73185</v>
      </c>
      <c r="K117" s="4" t="e">
        <f>VLOOKUP(jur[[#This Row],[hwycov_id]],#REF!,10,FALSE)</f>
        <v>#REF!</v>
      </c>
      <c r="L117" s="32" t="e">
        <f t="shared" si="3"/>
        <v>#REF!</v>
      </c>
      <c r="M117" s="31" t="e">
        <f t="shared" si="4"/>
        <v>#REF!</v>
      </c>
      <c r="N117" s="31" t="e">
        <f t="shared" si="5"/>
        <v>#REF!</v>
      </c>
      <c r="O117" s="1" t="e">
        <f>VLOOKUP(jur[[#This Row],[hwycov_id]],#REF!,16,FALSE)</f>
        <v>#REF!</v>
      </c>
      <c r="P117" s="1">
        <v>117</v>
      </c>
    </row>
    <row r="118" spans="1:16" x14ac:dyDescent="0.25">
      <c r="A118" s="1">
        <v>27929</v>
      </c>
      <c r="B118" s="1">
        <v>1</v>
      </c>
      <c r="C118" s="1">
        <v>1</v>
      </c>
      <c r="D118" s="1">
        <v>1</v>
      </c>
      <c r="E118" s="1" t="s">
        <v>73</v>
      </c>
      <c r="F118" s="1">
        <v>1</v>
      </c>
      <c r="G118" s="1">
        <v>7</v>
      </c>
      <c r="H118" s="1">
        <v>4</v>
      </c>
      <c r="I118" s="1">
        <v>2</v>
      </c>
      <c r="J118" s="1">
        <v>74448</v>
      </c>
      <c r="K118" s="4" t="e">
        <f>VLOOKUP(jur[[#This Row],[hwycov_id]],#REF!,10,FALSE)</f>
        <v>#REF!</v>
      </c>
      <c r="L118" s="32" t="e">
        <f t="shared" si="3"/>
        <v>#REF!</v>
      </c>
      <c r="M118" s="31" t="e">
        <f t="shared" si="4"/>
        <v>#REF!</v>
      </c>
      <c r="N118" s="31" t="e">
        <f t="shared" si="5"/>
        <v>#REF!</v>
      </c>
      <c r="O118" s="1" t="e">
        <f>VLOOKUP(jur[[#This Row],[hwycov_id]],#REF!,16,FALSE)</f>
        <v>#REF!</v>
      </c>
      <c r="P118" s="1">
        <v>118</v>
      </c>
    </row>
    <row r="119" spans="1:16" x14ac:dyDescent="0.25">
      <c r="A119" s="1">
        <v>27951</v>
      </c>
      <c r="B119" s="1">
        <v>1</v>
      </c>
      <c r="C119" s="1">
        <v>1</v>
      </c>
      <c r="D119" s="1">
        <v>1</v>
      </c>
      <c r="E119" s="1" t="s">
        <v>73</v>
      </c>
      <c r="F119" s="1">
        <v>1</v>
      </c>
      <c r="G119" s="1">
        <v>7</v>
      </c>
      <c r="H119" s="1">
        <v>2</v>
      </c>
      <c r="I119" s="1">
        <v>2</v>
      </c>
      <c r="J119" s="1">
        <v>75059</v>
      </c>
      <c r="K119" s="4" t="e">
        <f>VLOOKUP(jur[[#This Row],[hwycov_id]],#REF!,10,FALSE)</f>
        <v>#REF!</v>
      </c>
      <c r="L119" s="32" t="e">
        <f t="shared" si="3"/>
        <v>#REF!</v>
      </c>
      <c r="M119" s="31" t="e">
        <f t="shared" si="4"/>
        <v>#REF!</v>
      </c>
      <c r="N119" s="31" t="e">
        <f t="shared" si="5"/>
        <v>#REF!</v>
      </c>
      <c r="O119" s="1" t="e">
        <f>VLOOKUP(jur[[#This Row],[hwycov_id]],#REF!,16,FALSE)</f>
        <v>#REF!</v>
      </c>
      <c r="P119" s="1">
        <v>119</v>
      </c>
    </row>
    <row r="120" spans="1:16" x14ac:dyDescent="0.25">
      <c r="A120" s="1">
        <v>27934</v>
      </c>
      <c r="B120" s="1">
        <v>1</v>
      </c>
      <c r="C120" s="1">
        <v>1</v>
      </c>
      <c r="D120" s="1">
        <v>1</v>
      </c>
      <c r="E120" s="1" t="s">
        <v>73</v>
      </c>
      <c r="F120" s="1">
        <v>1</v>
      </c>
      <c r="G120" s="1">
        <v>7</v>
      </c>
      <c r="H120" s="1">
        <v>4</v>
      </c>
      <c r="I120" s="1">
        <v>2</v>
      </c>
      <c r="J120" s="1">
        <v>75287</v>
      </c>
      <c r="K120" s="4" t="e">
        <f>VLOOKUP(jur[[#This Row],[hwycov_id]],#REF!,10,FALSE)</f>
        <v>#REF!</v>
      </c>
      <c r="L120" s="32" t="e">
        <f t="shared" si="3"/>
        <v>#REF!</v>
      </c>
      <c r="M120" s="31" t="e">
        <f t="shared" si="4"/>
        <v>#REF!</v>
      </c>
      <c r="N120" s="31" t="e">
        <f t="shared" si="5"/>
        <v>#REF!</v>
      </c>
      <c r="O120" s="1" t="e">
        <f>VLOOKUP(jur[[#This Row],[hwycov_id]],#REF!,16,FALSE)</f>
        <v>#REF!</v>
      </c>
      <c r="P120" s="1">
        <v>120</v>
      </c>
    </row>
    <row r="121" spans="1:16" x14ac:dyDescent="0.25">
      <c r="A121" s="1">
        <v>27940</v>
      </c>
      <c r="B121" s="1">
        <v>1</v>
      </c>
      <c r="C121" s="1">
        <v>1</v>
      </c>
      <c r="D121" s="1">
        <v>1</v>
      </c>
      <c r="E121" s="1" t="s">
        <v>73</v>
      </c>
      <c r="F121" s="1">
        <v>1</v>
      </c>
      <c r="G121" s="1">
        <v>7</v>
      </c>
      <c r="H121" s="1">
        <v>4</v>
      </c>
      <c r="I121" s="1">
        <v>2</v>
      </c>
      <c r="J121" s="1">
        <v>78145</v>
      </c>
      <c r="K121" s="4" t="e">
        <f>VLOOKUP(jur[[#This Row],[hwycov_id]],#REF!,10,FALSE)</f>
        <v>#REF!</v>
      </c>
      <c r="L121" s="32" t="e">
        <f t="shared" si="3"/>
        <v>#REF!</v>
      </c>
      <c r="M121" s="31" t="e">
        <f t="shared" si="4"/>
        <v>#REF!</v>
      </c>
      <c r="N121" s="31" t="e">
        <f t="shared" si="5"/>
        <v>#REF!</v>
      </c>
      <c r="O121" s="1" t="e">
        <f>VLOOKUP(jur[[#This Row],[hwycov_id]],#REF!,16,FALSE)</f>
        <v>#REF!</v>
      </c>
      <c r="P121" s="1">
        <v>121</v>
      </c>
    </row>
    <row r="122" spans="1:16" x14ac:dyDescent="0.25">
      <c r="A122" s="1">
        <v>27924</v>
      </c>
      <c r="B122" s="1">
        <v>1</v>
      </c>
      <c r="C122" s="1">
        <v>1</v>
      </c>
      <c r="D122" s="1">
        <v>1</v>
      </c>
      <c r="E122" s="1" t="s">
        <v>73</v>
      </c>
      <c r="F122" s="1">
        <v>1</v>
      </c>
      <c r="G122" s="1">
        <v>8</v>
      </c>
      <c r="H122" s="1">
        <v>4</v>
      </c>
      <c r="I122" s="1">
        <v>2</v>
      </c>
      <c r="J122" s="1">
        <v>81832</v>
      </c>
      <c r="K122" s="4" t="e">
        <f>VLOOKUP(jur[[#This Row],[hwycov_id]],#REF!,10,FALSE)</f>
        <v>#REF!</v>
      </c>
      <c r="L122" s="32" t="e">
        <f t="shared" si="3"/>
        <v>#REF!</v>
      </c>
      <c r="M122" s="31" t="e">
        <f t="shared" si="4"/>
        <v>#REF!</v>
      </c>
      <c r="N122" s="31" t="e">
        <f t="shared" si="5"/>
        <v>#REF!</v>
      </c>
      <c r="O122" s="1" t="e">
        <f>VLOOKUP(jur[[#This Row],[hwycov_id]],#REF!,16,FALSE)</f>
        <v>#REF!</v>
      </c>
      <c r="P122" s="1">
        <v>122</v>
      </c>
    </row>
    <row r="123" spans="1:16" x14ac:dyDescent="0.25">
      <c r="A123" s="1">
        <v>27933</v>
      </c>
      <c r="B123" s="1">
        <v>1</v>
      </c>
      <c r="C123" s="1">
        <v>1</v>
      </c>
      <c r="D123" s="1">
        <v>1</v>
      </c>
      <c r="E123" s="1" t="s">
        <v>73</v>
      </c>
      <c r="F123" s="1">
        <v>1</v>
      </c>
      <c r="G123" s="1">
        <v>8</v>
      </c>
      <c r="H123" s="1">
        <v>4</v>
      </c>
      <c r="I123" s="1">
        <v>2</v>
      </c>
      <c r="J123" s="1">
        <v>84946</v>
      </c>
      <c r="K123" s="4" t="e">
        <f>VLOOKUP(jur[[#This Row],[hwycov_id]],#REF!,10,FALSE)</f>
        <v>#REF!</v>
      </c>
      <c r="L123" s="32" t="e">
        <f t="shared" si="3"/>
        <v>#REF!</v>
      </c>
      <c r="M123" s="31" t="e">
        <f t="shared" si="4"/>
        <v>#REF!</v>
      </c>
      <c r="N123" s="31" t="e">
        <f t="shared" si="5"/>
        <v>#REF!</v>
      </c>
      <c r="O123" s="1" t="e">
        <f>VLOOKUP(jur[[#This Row],[hwycov_id]],#REF!,16,FALSE)</f>
        <v>#REF!</v>
      </c>
      <c r="P123" s="1">
        <v>123</v>
      </c>
    </row>
    <row r="124" spans="1:16" x14ac:dyDescent="0.25">
      <c r="A124" s="1">
        <v>27925</v>
      </c>
      <c r="B124" s="1">
        <v>1</v>
      </c>
      <c r="C124" s="1">
        <v>1</v>
      </c>
      <c r="D124" s="1">
        <v>1</v>
      </c>
      <c r="E124" s="1" t="s">
        <v>73</v>
      </c>
      <c r="F124" s="1">
        <v>1</v>
      </c>
      <c r="G124" s="1">
        <v>8</v>
      </c>
      <c r="H124" s="1">
        <v>4</v>
      </c>
      <c r="I124" s="1">
        <v>2</v>
      </c>
      <c r="J124" s="1">
        <v>85067</v>
      </c>
      <c r="K124" s="4" t="e">
        <f>VLOOKUP(jur[[#This Row],[hwycov_id]],#REF!,10,FALSE)</f>
        <v>#REF!</v>
      </c>
      <c r="L124" s="32" t="e">
        <f t="shared" si="3"/>
        <v>#REF!</v>
      </c>
      <c r="M124" s="31" t="e">
        <f t="shared" si="4"/>
        <v>#REF!</v>
      </c>
      <c r="N124" s="31" t="e">
        <f t="shared" si="5"/>
        <v>#REF!</v>
      </c>
      <c r="O124" s="1" t="e">
        <f>VLOOKUP(jur[[#This Row],[hwycov_id]],#REF!,16,FALSE)</f>
        <v>#REF!</v>
      </c>
      <c r="P124" s="1">
        <v>124</v>
      </c>
    </row>
    <row r="125" spans="1:16" x14ac:dyDescent="0.25">
      <c r="A125" s="1">
        <v>843</v>
      </c>
      <c r="B125" s="1">
        <v>1</v>
      </c>
      <c r="C125" s="1">
        <v>1</v>
      </c>
      <c r="D125" s="1">
        <v>1</v>
      </c>
      <c r="E125" s="1" t="s">
        <v>77</v>
      </c>
      <c r="F125" s="1">
        <v>1</v>
      </c>
      <c r="G125" s="1">
        <v>8</v>
      </c>
      <c r="H125" s="1">
        <v>4</v>
      </c>
      <c r="I125" s="1">
        <v>2</v>
      </c>
      <c r="J125" s="1">
        <v>85672</v>
      </c>
      <c r="K125" s="4" t="e">
        <f>VLOOKUP(jur[[#This Row],[hwycov_id]],#REF!,10,FALSE)</f>
        <v>#REF!</v>
      </c>
      <c r="L125" s="32" t="e">
        <f t="shared" si="3"/>
        <v>#REF!</v>
      </c>
      <c r="M125" s="31" t="e">
        <f t="shared" si="4"/>
        <v>#REF!</v>
      </c>
      <c r="N125" s="31" t="e">
        <f t="shared" si="5"/>
        <v>#REF!</v>
      </c>
      <c r="O125" s="1" t="e">
        <f>VLOOKUP(jur[[#This Row],[hwycov_id]],#REF!,16,FALSE)</f>
        <v>#REF!</v>
      </c>
      <c r="P125" s="1">
        <v>125</v>
      </c>
    </row>
    <row r="126" spans="1:16" x14ac:dyDescent="0.25">
      <c r="A126" s="1">
        <v>27941</v>
      </c>
      <c r="B126" s="1">
        <v>1</v>
      </c>
      <c r="C126" s="1">
        <v>1</v>
      </c>
      <c r="D126" s="1">
        <v>1</v>
      </c>
      <c r="E126" s="1" t="s">
        <v>73</v>
      </c>
      <c r="F126" s="1">
        <v>1</v>
      </c>
      <c r="G126" s="1">
        <v>8</v>
      </c>
      <c r="H126" s="1">
        <v>4</v>
      </c>
      <c r="I126" s="1">
        <v>2</v>
      </c>
      <c r="J126" s="1">
        <v>86274</v>
      </c>
      <c r="K126" s="4" t="e">
        <f>VLOOKUP(jur[[#This Row],[hwycov_id]],#REF!,10,FALSE)</f>
        <v>#REF!</v>
      </c>
      <c r="L126" s="32" t="e">
        <f t="shared" si="3"/>
        <v>#REF!</v>
      </c>
      <c r="M126" s="31" t="e">
        <f t="shared" si="4"/>
        <v>#REF!</v>
      </c>
      <c r="N126" s="31" t="e">
        <f t="shared" si="5"/>
        <v>#REF!</v>
      </c>
      <c r="O126" s="1" t="e">
        <f>VLOOKUP(jur[[#This Row],[hwycov_id]],#REF!,16,FALSE)</f>
        <v>#REF!</v>
      </c>
      <c r="P126" s="1">
        <v>126</v>
      </c>
    </row>
    <row r="127" spans="1:16" x14ac:dyDescent="0.25">
      <c r="A127" s="1">
        <v>27952</v>
      </c>
      <c r="B127" s="1">
        <v>1</v>
      </c>
      <c r="C127" s="1">
        <v>1</v>
      </c>
      <c r="D127" s="1">
        <v>1</v>
      </c>
      <c r="E127" s="1" t="s">
        <v>73</v>
      </c>
      <c r="F127" s="1">
        <v>1</v>
      </c>
      <c r="G127" s="1">
        <v>8</v>
      </c>
      <c r="H127" s="1">
        <v>4</v>
      </c>
      <c r="I127" s="1">
        <v>2</v>
      </c>
      <c r="J127" s="1">
        <v>87132</v>
      </c>
      <c r="K127" s="4" t="e">
        <f>VLOOKUP(jur[[#This Row],[hwycov_id]],#REF!,10,FALSE)</f>
        <v>#REF!</v>
      </c>
      <c r="L127" s="32" t="e">
        <f t="shared" si="3"/>
        <v>#REF!</v>
      </c>
      <c r="M127" s="31" t="e">
        <f t="shared" si="4"/>
        <v>#REF!</v>
      </c>
      <c r="N127" s="31" t="e">
        <f t="shared" si="5"/>
        <v>#REF!</v>
      </c>
      <c r="O127" s="1" t="e">
        <f>VLOOKUP(jur[[#This Row],[hwycov_id]],#REF!,16,FALSE)</f>
        <v>#REF!</v>
      </c>
      <c r="P127" s="1">
        <v>127</v>
      </c>
    </row>
    <row r="128" spans="1:16" x14ac:dyDescent="0.25">
      <c r="A128" s="1">
        <v>27946</v>
      </c>
      <c r="B128" s="1">
        <v>1</v>
      </c>
      <c r="C128" s="1">
        <v>1</v>
      </c>
      <c r="D128" s="1">
        <v>1</v>
      </c>
      <c r="E128" s="1" t="s">
        <v>73</v>
      </c>
      <c r="F128" s="1">
        <v>1</v>
      </c>
      <c r="G128" s="1">
        <v>8</v>
      </c>
      <c r="H128" s="1">
        <v>4</v>
      </c>
      <c r="I128" s="1">
        <v>2</v>
      </c>
      <c r="J128" s="1">
        <v>87296</v>
      </c>
      <c r="K128" s="4" t="e">
        <f>VLOOKUP(jur[[#This Row],[hwycov_id]],#REF!,10,FALSE)</f>
        <v>#REF!</v>
      </c>
      <c r="L128" s="32" t="e">
        <f t="shared" si="3"/>
        <v>#REF!</v>
      </c>
      <c r="M128" s="31" t="e">
        <f t="shared" si="4"/>
        <v>#REF!</v>
      </c>
      <c r="N128" s="31" t="e">
        <f t="shared" si="5"/>
        <v>#REF!</v>
      </c>
      <c r="O128" s="1" t="e">
        <f>VLOOKUP(jur[[#This Row],[hwycov_id]],#REF!,16,FALSE)</f>
        <v>#REF!</v>
      </c>
      <c r="P128" s="1">
        <v>128</v>
      </c>
    </row>
    <row r="129" spans="1:16" x14ac:dyDescent="0.25">
      <c r="A129" s="1">
        <v>702</v>
      </c>
      <c r="B129" s="1">
        <v>1</v>
      </c>
      <c r="C129" s="1">
        <v>1</v>
      </c>
      <c r="D129" s="1">
        <v>1</v>
      </c>
      <c r="E129" s="1" t="s">
        <v>77</v>
      </c>
      <c r="F129" s="1">
        <v>1</v>
      </c>
      <c r="G129" s="1">
        <v>8</v>
      </c>
      <c r="H129" s="1">
        <v>4</v>
      </c>
      <c r="I129" s="1">
        <v>2</v>
      </c>
      <c r="J129" s="1">
        <v>87410</v>
      </c>
      <c r="K129" s="4" t="e">
        <f>VLOOKUP(jur[[#This Row],[hwycov_id]],#REF!,10,FALSE)</f>
        <v>#REF!</v>
      </c>
      <c r="L129" s="32" t="e">
        <f t="shared" si="3"/>
        <v>#REF!</v>
      </c>
      <c r="M129" s="31" t="e">
        <f t="shared" si="4"/>
        <v>#REF!</v>
      </c>
      <c r="N129" s="31" t="e">
        <f t="shared" si="5"/>
        <v>#REF!</v>
      </c>
      <c r="O129" s="1" t="e">
        <f>VLOOKUP(jur[[#This Row],[hwycov_id]],#REF!,16,FALSE)</f>
        <v>#REF!</v>
      </c>
      <c r="P129" s="1">
        <v>129</v>
      </c>
    </row>
    <row r="130" spans="1:16" x14ac:dyDescent="0.25">
      <c r="A130" s="1">
        <v>841</v>
      </c>
      <c r="B130" s="1">
        <v>1</v>
      </c>
      <c r="C130" s="1">
        <v>1</v>
      </c>
      <c r="D130" s="1">
        <v>1</v>
      </c>
      <c r="E130" s="1" t="s">
        <v>73</v>
      </c>
      <c r="F130" s="1">
        <v>1</v>
      </c>
      <c r="G130" s="1">
        <v>10</v>
      </c>
      <c r="H130" s="1">
        <v>4</v>
      </c>
      <c r="I130" s="1">
        <v>2</v>
      </c>
      <c r="J130" s="1">
        <v>105422</v>
      </c>
      <c r="K130" s="4" t="e">
        <f>VLOOKUP(jur[[#This Row],[hwycov_id]],#REF!,10,FALSE)</f>
        <v>#REF!</v>
      </c>
      <c r="L130" s="32" t="e">
        <f t="shared" ref="L130:L193" si="6">K130/J130-1</f>
        <v>#REF!</v>
      </c>
      <c r="M130" s="31" t="e">
        <f t="shared" ref="M130:M193" si="7">K130-J130</f>
        <v>#REF!</v>
      </c>
      <c r="N130" s="31" t="e">
        <f t="shared" ref="N130:N193" si="8">POWER(M130,2)</f>
        <v>#REF!</v>
      </c>
      <c r="O130" s="1" t="e">
        <f>VLOOKUP(jur[[#This Row],[hwycov_id]],#REF!,16,FALSE)</f>
        <v>#REF!</v>
      </c>
      <c r="P130" s="1">
        <v>130</v>
      </c>
    </row>
    <row r="131" spans="1:16" x14ac:dyDescent="0.25">
      <c r="A131" s="1">
        <v>705</v>
      </c>
      <c r="B131" s="1">
        <v>1</v>
      </c>
      <c r="C131" s="1">
        <v>1</v>
      </c>
      <c r="D131" s="1">
        <v>1</v>
      </c>
      <c r="E131" s="1" t="s">
        <v>73</v>
      </c>
      <c r="F131" s="1">
        <v>1</v>
      </c>
      <c r="G131" s="1">
        <v>10</v>
      </c>
      <c r="H131" s="1">
        <v>4</v>
      </c>
      <c r="I131" s="1">
        <v>2</v>
      </c>
      <c r="J131" s="1">
        <v>110689</v>
      </c>
      <c r="K131" s="4" t="e">
        <f>VLOOKUP(jur[[#This Row],[hwycov_id]],#REF!,10,FALSE)</f>
        <v>#REF!</v>
      </c>
      <c r="L131" s="32" t="e">
        <f t="shared" si="6"/>
        <v>#REF!</v>
      </c>
      <c r="M131" s="31" t="e">
        <f t="shared" si="7"/>
        <v>#REF!</v>
      </c>
      <c r="N131" s="31" t="e">
        <f t="shared" si="8"/>
        <v>#REF!</v>
      </c>
      <c r="O131" s="1" t="e">
        <f>VLOOKUP(jur[[#This Row],[hwycov_id]],#REF!,16,FALSE)</f>
        <v>#REF!</v>
      </c>
      <c r="P131" s="1">
        <v>131</v>
      </c>
    </row>
    <row r="132" spans="1:16" x14ac:dyDescent="0.25">
      <c r="A132" s="1">
        <v>706</v>
      </c>
      <c r="B132" s="1">
        <v>1</v>
      </c>
      <c r="C132" s="1">
        <v>1</v>
      </c>
      <c r="D132" s="1">
        <v>1</v>
      </c>
      <c r="E132" s="1" t="s">
        <v>77</v>
      </c>
      <c r="F132" s="1">
        <v>1</v>
      </c>
      <c r="G132" s="1">
        <v>10</v>
      </c>
      <c r="H132" s="1">
        <v>4</v>
      </c>
      <c r="I132" s="1">
        <v>2</v>
      </c>
      <c r="J132" s="1">
        <v>125375</v>
      </c>
      <c r="K132" s="4" t="e">
        <f>VLOOKUP(jur[[#This Row],[hwycov_id]],#REF!,10,FALSE)</f>
        <v>#REF!</v>
      </c>
      <c r="L132" s="32" t="e">
        <f t="shared" si="6"/>
        <v>#REF!</v>
      </c>
      <c r="M132" s="31" t="e">
        <f t="shared" si="7"/>
        <v>#REF!</v>
      </c>
      <c r="N132" s="31" t="e">
        <f t="shared" si="8"/>
        <v>#REF!</v>
      </c>
      <c r="O132" s="1" t="e">
        <f>VLOOKUP(jur[[#This Row],[hwycov_id]],#REF!,16,FALSE)</f>
        <v>#REF!</v>
      </c>
      <c r="P132" s="1">
        <v>132</v>
      </c>
    </row>
    <row r="133" spans="1:16" x14ac:dyDescent="0.25">
      <c r="A133" s="1">
        <v>835</v>
      </c>
      <c r="B133" s="1">
        <v>1</v>
      </c>
      <c r="C133" s="1">
        <v>1</v>
      </c>
      <c r="D133" s="1">
        <v>1</v>
      </c>
      <c r="E133" s="1" t="s">
        <v>77</v>
      </c>
      <c r="F133" s="1">
        <v>1</v>
      </c>
      <c r="G133" s="1">
        <v>10</v>
      </c>
      <c r="H133" s="1">
        <v>4</v>
      </c>
      <c r="I133" s="1">
        <v>2</v>
      </c>
      <c r="J133" s="1">
        <v>131719</v>
      </c>
      <c r="K133" s="4" t="e">
        <f>VLOOKUP(jur[[#This Row],[hwycov_id]],#REF!,10,FALSE)</f>
        <v>#REF!</v>
      </c>
      <c r="L133" s="32" t="e">
        <f t="shared" si="6"/>
        <v>#REF!</v>
      </c>
      <c r="M133" s="31" t="e">
        <f t="shared" si="7"/>
        <v>#REF!</v>
      </c>
      <c r="N133" s="31" t="e">
        <f t="shared" si="8"/>
        <v>#REF!</v>
      </c>
      <c r="O133" s="1" t="e">
        <f>VLOOKUP(jur[[#This Row],[hwycov_id]],#REF!,16,FALSE)</f>
        <v>#REF!</v>
      </c>
      <c r="P133" s="1">
        <v>133</v>
      </c>
    </row>
    <row r="134" spans="1:16" x14ac:dyDescent="0.25">
      <c r="A134" s="1">
        <v>14223</v>
      </c>
      <c r="B134" s="1">
        <v>4</v>
      </c>
      <c r="C134" s="1">
        <v>1</v>
      </c>
      <c r="D134" s="1">
        <v>2</v>
      </c>
      <c r="E134" s="1" t="s">
        <v>75</v>
      </c>
      <c r="F134" s="1">
        <v>4</v>
      </c>
      <c r="G134" s="1">
        <v>0</v>
      </c>
      <c r="H134" s="1">
        <v>2</v>
      </c>
      <c r="I134" s="1">
        <v>3</v>
      </c>
      <c r="J134" s="1">
        <v>2600</v>
      </c>
      <c r="K134" s="4" t="e">
        <f>VLOOKUP(jur[[#This Row],[hwycov_id]],#REF!,10,FALSE)</f>
        <v>#REF!</v>
      </c>
      <c r="L134" s="32" t="e">
        <f t="shared" si="6"/>
        <v>#REF!</v>
      </c>
      <c r="M134" s="31" t="e">
        <f t="shared" si="7"/>
        <v>#REF!</v>
      </c>
      <c r="N134" s="31" t="e">
        <f t="shared" si="8"/>
        <v>#REF!</v>
      </c>
      <c r="O134" s="1" t="e">
        <f>VLOOKUP(jur[[#This Row],[hwycov_id]],#REF!,16,FALSE)</f>
        <v>#REF!</v>
      </c>
      <c r="P134" s="1">
        <v>134</v>
      </c>
    </row>
    <row r="135" spans="1:16" x14ac:dyDescent="0.25">
      <c r="A135" s="1">
        <v>19024</v>
      </c>
      <c r="B135" s="1">
        <v>5</v>
      </c>
      <c r="C135" s="1">
        <v>1</v>
      </c>
      <c r="D135" s="1">
        <v>2</v>
      </c>
      <c r="E135" s="1" t="s">
        <v>75</v>
      </c>
      <c r="F135" s="1">
        <v>4</v>
      </c>
      <c r="G135" s="1">
        <v>0</v>
      </c>
      <c r="H135" s="1">
        <v>2</v>
      </c>
      <c r="I135" s="1">
        <v>3</v>
      </c>
      <c r="J135" s="1">
        <v>3100</v>
      </c>
      <c r="K135" s="4" t="e">
        <f>VLOOKUP(jur[[#This Row],[hwycov_id]],#REF!,10,FALSE)</f>
        <v>#REF!</v>
      </c>
      <c r="L135" s="32" t="e">
        <f t="shared" si="6"/>
        <v>#REF!</v>
      </c>
      <c r="M135" s="31" t="e">
        <f t="shared" si="7"/>
        <v>#REF!</v>
      </c>
      <c r="N135" s="31" t="e">
        <f t="shared" si="8"/>
        <v>#REF!</v>
      </c>
      <c r="O135" s="1" t="e">
        <f>VLOOKUP(jur[[#This Row],[hwycov_id]],#REF!,16,FALSE)</f>
        <v>#REF!</v>
      </c>
      <c r="P135" s="1">
        <v>135</v>
      </c>
    </row>
    <row r="136" spans="1:16" x14ac:dyDescent="0.25">
      <c r="A136" s="1">
        <v>18981</v>
      </c>
      <c r="B136" s="1">
        <v>4</v>
      </c>
      <c r="C136" s="1">
        <v>1</v>
      </c>
      <c r="D136" s="1">
        <v>2</v>
      </c>
      <c r="E136" s="1" t="s">
        <v>75</v>
      </c>
      <c r="F136" s="1">
        <v>4</v>
      </c>
      <c r="G136" s="1">
        <v>0</v>
      </c>
      <c r="H136" s="1">
        <v>2</v>
      </c>
      <c r="I136" s="1">
        <v>3</v>
      </c>
      <c r="J136" s="1">
        <v>3600</v>
      </c>
      <c r="K136" s="4" t="e">
        <f>VLOOKUP(jur[[#This Row],[hwycov_id]],#REF!,10,FALSE)</f>
        <v>#REF!</v>
      </c>
      <c r="L136" s="32" t="e">
        <f t="shared" si="6"/>
        <v>#REF!</v>
      </c>
      <c r="M136" s="31" t="e">
        <f t="shared" si="7"/>
        <v>#REF!</v>
      </c>
      <c r="N136" s="31" t="e">
        <f t="shared" si="8"/>
        <v>#REF!</v>
      </c>
      <c r="O136" s="1" t="e">
        <f>VLOOKUP(jur[[#This Row],[hwycov_id]],#REF!,16,FALSE)</f>
        <v>#REF!</v>
      </c>
      <c r="P136" s="1">
        <v>136</v>
      </c>
    </row>
    <row r="137" spans="1:16" x14ac:dyDescent="0.25">
      <c r="A137" s="1">
        <v>15510</v>
      </c>
      <c r="B137" s="1">
        <v>4</v>
      </c>
      <c r="C137" s="1">
        <v>1</v>
      </c>
      <c r="D137" s="1">
        <v>2</v>
      </c>
      <c r="E137" s="1" t="s">
        <v>75</v>
      </c>
      <c r="F137" s="1">
        <v>4</v>
      </c>
      <c r="G137" s="1">
        <v>0</v>
      </c>
      <c r="H137" s="1">
        <v>2</v>
      </c>
      <c r="I137" s="1">
        <v>3</v>
      </c>
      <c r="J137" s="1">
        <v>3700</v>
      </c>
      <c r="K137" s="4" t="e">
        <f>VLOOKUP(jur[[#This Row],[hwycov_id]],#REF!,10,FALSE)</f>
        <v>#REF!</v>
      </c>
      <c r="L137" s="32" t="e">
        <f t="shared" si="6"/>
        <v>#REF!</v>
      </c>
      <c r="M137" s="31" t="e">
        <f t="shared" si="7"/>
        <v>#REF!</v>
      </c>
      <c r="N137" s="31" t="e">
        <f t="shared" si="8"/>
        <v>#REF!</v>
      </c>
      <c r="O137" s="1" t="e">
        <f>VLOOKUP(jur[[#This Row],[hwycov_id]],#REF!,16,FALSE)</f>
        <v>#REF!</v>
      </c>
      <c r="P137" s="1">
        <v>137</v>
      </c>
    </row>
    <row r="138" spans="1:16" x14ac:dyDescent="0.25">
      <c r="A138" s="1">
        <v>5920</v>
      </c>
      <c r="B138" s="1">
        <v>5</v>
      </c>
      <c r="C138" s="1">
        <v>1</v>
      </c>
      <c r="D138" s="1">
        <v>2</v>
      </c>
      <c r="E138" s="1" t="s">
        <v>75</v>
      </c>
      <c r="F138" s="1">
        <v>4</v>
      </c>
      <c r="G138" s="1">
        <v>0</v>
      </c>
      <c r="H138" s="1">
        <v>2</v>
      </c>
      <c r="I138" s="1">
        <v>3</v>
      </c>
      <c r="J138" s="1">
        <v>4400</v>
      </c>
      <c r="K138" s="4" t="e">
        <f>VLOOKUP(jur[[#This Row],[hwycov_id]],#REF!,10,FALSE)</f>
        <v>#REF!</v>
      </c>
      <c r="L138" s="32" t="e">
        <f t="shared" si="6"/>
        <v>#REF!</v>
      </c>
      <c r="M138" s="31" t="e">
        <f t="shared" si="7"/>
        <v>#REF!</v>
      </c>
      <c r="N138" s="31" t="e">
        <f t="shared" si="8"/>
        <v>#REF!</v>
      </c>
      <c r="O138" s="1" t="e">
        <f>VLOOKUP(jur[[#This Row],[hwycov_id]],#REF!,16,FALSE)</f>
        <v>#REF!</v>
      </c>
      <c r="P138" s="1">
        <v>138</v>
      </c>
    </row>
    <row r="139" spans="1:16" x14ac:dyDescent="0.25">
      <c r="A139" s="1">
        <v>15521</v>
      </c>
      <c r="B139" s="1">
        <v>4</v>
      </c>
      <c r="C139" s="1">
        <v>1</v>
      </c>
      <c r="D139" s="1">
        <v>2</v>
      </c>
      <c r="E139" s="1" t="s">
        <v>75</v>
      </c>
      <c r="F139" s="1">
        <v>4</v>
      </c>
      <c r="G139" s="1">
        <v>0</v>
      </c>
      <c r="H139" s="1">
        <v>2</v>
      </c>
      <c r="I139" s="1">
        <v>3</v>
      </c>
      <c r="J139" s="1">
        <v>5400</v>
      </c>
      <c r="K139" s="4" t="e">
        <f>VLOOKUP(jur[[#This Row],[hwycov_id]],#REF!,10,FALSE)</f>
        <v>#REF!</v>
      </c>
      <c r="L139" s="32" t="e">
        <f t="shared" si="6"/>
        <v>#REF!</v>
      </c>
      <c r="M139" s="31" t="e">
        <f t="shared" si="7"/>
        <v>#REF!</v>
      </c>
      <c r="N139" s="31" t="e">
        <f t="shared" si="8"/>
        <v>#REF!</v>
      </c>
      <c r="O139" s="1" t="e">
        <f>VLOOKUP(jur[[#This Row],[hwycov_id]],#REF!,16,FALSE)</f>
        <v>#REF!</v>
      </c>
      <c r="P139" s="1">
        <v>139</v>
      </c>
    </row>
    <row r="140" spans="1:16" x14ac:dyDescent="0.25">
      <c r="A140" s="1">
        <v>18983</v>
      </c>
      <c r="B140" s="1">
        <v>5</v>
      </c>
      <c r="C140" s="1">
        <v>1</v>
      </c>
      <c r="D140" s="1">
        <v>2</v>
      </c>
      <c r="E140" s="1" t="s">
        <v>75</v>
      </c>
      <c r="F140" s="1">
        <v>4</v>
      </c>
      <c r="G140" s="1">
        <v>0</v>
      </c>
      <c r="H140" s="1">
        <v>2</v>
      </c>
      <c r="I140" s="1">
        <v>3</v>
      </c>
      <c r="J140" s="1">
        <v>6300</v>
      </c>
      <c r="K140" s="4" t="e">
        <f>VLOOKUP(jur[[#This Row],[hwycov_id]],#REF!,10,FALSE)</f>
        <v>#REF!</v>
      </c>
      <c r="L140" s="32" t="e">
        <f t="shared" si="6"/>
        <v>#REF!</v>
      </c>
      <c r="M140" s="31" t="e">
        <f t="shared" si="7"/>
        <v>#REF!</v>
      </c>
      <c r="N140" s="31" t="e">
        <f t="shared" si="8"/>
        <v>#REF!</v>
      </c>
      <c r="O140" s="1" t="e">
        <f>VLOOKUP(jur[[#This Row],[hwycov_id]],#REF!,16,FALSE)</f>
        <v>#REF!</v>
      </c>
      <c r="P140" s="1">
        <v>140</v>
      </c>
    </row>
    <row r="141" spans="1:16" x14ac:dyDescent="0.25">
      <c r="A141" s="1">
        <v>15508</v>
      </c>
      <c r="B141" s="1">
        <v>4</v>
      </c>
      <c r="C141" s="1">
        <v>1</v>
      </c>
      <c r="D141" s="1">
        <v>2</v>
      </c>
      <c r="E141" s="1" t="s">
        <v>75</v>
      </c>
      <c r="F141" s="1">
        <v>4</v>
      </c>
      <c r="G141" s="1">
        <v>0</v>
      </c>
      <c r="H141" s="1">
        <v>2</v>
      </c>
      <c r="I141" s="1">
        <v>3</v>
      </c>
      <c r="J141" s="1">
        <v>6400</v>
      </c>
      <c r="K141" s="4" t="e">
        <f>VLOOKUP(jur[[#This Row],[hwycov_id]],#REF!,10,FALSE)</f>
        <v>#REF!</v>
      </c>
      <c r="L141" s="32" t="e">
        <f t="shared" si="6"/>
        <v>#REF!</v>
      </c>
      <c r="M141" s="31" t="e">
        <f t="shared" si="7"/>
        <v>#REF!</v>
      </c>
      <c r="N141" s="31" t="e">
        <f t="shared" si="8"/>
        <v>#REF!</v>
      </c>
      <c r="O141" s="1" t="e">
        <f>VLOOKUP(jur[[#This Row],[hwycov_id]],#REF!,16,FALSE)</f>
        <v>#REF!</v>
      </c>
      <c r="P141" s="1">
        <v>141</v>
      </c>
    </row>
    <row r="142" spans="1:16" x14ac:dyDescent="0.25">
      <c r="A142" s="1">
        <v>17760</v>
      </c>
      <c r="B142" s="1">
        <v>5</v>
      </c>
      <c r="C142" s="1">
        <v>1</v>
      </c>
      <c r="D142" s="1">
        <v>2</v>
      </c>
      <c r="E142" s="1" t="s">
        <v>75</v>
      </c>
      <c r="F142" s="1">
        <v>4</v>
      </c>
      <c r="G142" s="1">
        <v>0</v>
      </c>
      <c r="H142" s="1">
        <v>2</v>
      </c>
      <c r="I142" s="1">
        <v>3</v>
      </c>
      <c r="J142" s="1">
        <v>6800</v>
      </c>
      <c r="K142" s="4" t="e">
        <f>VLOOKUP(jur[[#This Row],[hwycov_id]],#REF!,10,FALSE)</f>
        <v>#REF!</v>
      </c>
      <c r="L142" s="32" t="e">
        <f t="shared" si="6"/>
        <v>#REF!</v>
      </c>
      <c r="M142" s="31" t="e">
        <f t="shared" si="7"/>
        <v>#REF!</v>
      </c>
      <c r="N142" s="31" t="e">
        <f t="shared" si="8"/>
        <v>#REF!</v>
      </c>
      <c r="O142" s="1" t="e">
        <f>VLOOKUP(jur[[#This Row],[hwycov_id]],#REF!,16,FALSE)</f>
        <v>#REF!</v>
      </c>
      <c r="P142" s="1">
        <v>142</v>
      </c>
    </row>
    <row r="143" spans="1:16" x14ac:dyDescent="0.25">
      <c r="A143" s="1">
        <v>15525</v>
      </c>
      <c r="B143" s="1">
        <v>4</v>
      </c>
      <c r="C143" s="1">
        <v>1</v>
      </c>
      <c r="D143" s="1">
        <v>2</v>
      </c>
      <c r="E143" s="1" t="s">
        <v>75</v>
      </c>
      <c r="F143" s="1">
        <v>4</v>
      </c>
      <c r="G143" s="1">
        <v>0</v>
      </c>
      <c r="H143" s="1">
        <v>2</v>
      </c>
      <c r="I143" s="1">
        <v>3</v>
      </c>
      <c r="J143" s="1">
        <v>9200</v>
      </c>
      <c r="K143" s="4" t="e">
        <f>VLOOKUP(jur[[#This Row],[hwycov_id]],#REF!,10,FALSE)</f>
        <v>#REF!</v>
      </c>
      <c r="L143" s="32" t="e">
        <f t="shared" si="6"/>
        <v>#REF!</v>
      </c>
      <c r="M143" s="31" t="e">
        <f t="shared" si="7"/>
        <v>#REF!</v>
      </c>
      <c r="N143" s="31" t="e">
        <f t="shared" si="8"/>
        <v>#REF!</v>
      </c>
      <c r="O143" s="1" t="e">
        <f>VLOOKUP(jur[[#This Row],[hwycov_id]],#REF!,16,FALSE)</f>
        <v>#REF!</v>
      </c>
      <c r="P143" s="1">
        <v>143</v>
      </c>
    </row>
    <row r="144" spans="1:16" x14ac:dyDescent="0.25">
      <c r="A144" s="1">
        <v>19021</v>
      </c>
      <c r="B144" s="1">
        <v>4</v>
      </c>
      <c r="C144" s="1">
        <v>1</v>
      </c>
      <c r="D144" s="1">
        <v>2</v>
      </c>
      <c r="E144" s="1" t="s">
        <v>75</v>
      </c>
      <c r="F144" s="1">
        <v>4</v>
      </c>
      <c r="G144" s="1">
        <v>0</v>
      </c>
      <c r="H144" s="1">
        <v>2</v>
      </c>
      <c r="I144" s="1">
        <v>3</v>
      </c>
      <c r="J144" s="1">
        <v>9900</v>
      </c>
      <c r="K144" s="4" t="e">
        <f>VLOOKUP(jur[[#This Row],[hwycov_id]],#REF!,10,FALSE)</f>
        <v>#REF!</v>
      </c>
      <c r="L144" s="32" t="e">
        <f t="shared" si="6"/>
        <v>#REF!</v>
      </c>
      <c r="M144" s="31" t="e">
        <f t="shared" si="7"/>
        <v>#REF!</v>
      </c>
      <c r="N144" s="31" t="e">
        <f t="shared" si="8"/>
        <v>#REF!</v>
      </c>
      <c r="O144" s="1" t="e">
        <f>VLOOKUP(jur[[#This Row],[hwycov_id]],#REF!,16,FALSE)</f>
        <v>#REF!</v>
      </c>
      <c r="P144" s="1">
        <v>144</v>
      </c>
    </row>
    <row r="145" spans="1:16" x14ac:dyDescent="0.25">
      <c r="A145" s="1">
        <v>18990</v>
      </c>
      <c r="B145" s="1">
        <v>4</v>
      </c>
      <c r="C145" s="1">
        <v>1</v>
      </c>
      <c r="D145" s="1">
        <v>2</v>
      </c>
      <c r="E145" s="1" t="s">
        <v>75</v>
      </c>
      <c r="F145" s="1">
        <v>4</v>
      </c>
      <c r="G145" s="1">
        <v>1</v>
      </c>
      <c r="H145" s="1">
        <v>2</v>
      </c>
      <c r="I145" s="1">
        <v>3</v>
      </c>
      <c r="J145" s="1">
        <v>10500</v>
      </c>
      <c r="K145" s="4" t="e">
        <f>VLOOKUP(jur[[#This Row],[hwycov_id]],#REF!,10,FALSE)</f>
        <v>#REF!</v>
      </c>
      <c r="L145" s="32" t="e">
        <f t="shared" si="6"/>
        <v>#REF!</v>
      </c>
      <c r="M145" s="31" t="e">
        <f t="shared" si="7"/>
        <v>#REF!</v>
      </c>
      <c r="N145" s="31" t="e">
        <f t="shared" si="8"/>
        <v>#REF!</v>
      </c>
      <c r="O145" s="1" t="e">
        <f>VLOOKUP(jur[[#This Row],[hwycov_id]],#REF!,16,FALSE)</f>
        <v>#REF!</v>
      </c>
      <c r="P145" s="1">
        <v>145</v>
      </c>
    </row>
    <row r="146" spans="1:16" x14ac:dyDescent="0.25">
      <c r="A146" s="1">
        <v>3488</v>
      </c>
      <c r="B146" s="1">
        <v>5</v>
      </c>
      <c r="C146" s="1">
        <v>1</v>
      </c>
      <c r="D146" s="1">
        <v>2</v>
      </c>
      <c r="E146" s="1" t="s">
        <v>75</v>
      </c>
      <c r="F146" s="1">
        <v>4</v>
      </c>
      <c r="G146" s="1">
        <v>1</v>
      </c>
      <c r="H146" s="1">
        <v>2</v>
      </c>
      <c r="I146" s="1">
        <v>3</v>
      </c>
      <c r="J146" s="1">
        <v>11000</v>
      </c>
      <c r="K146" s="4" t="e">
        <f>VLOOKUP(jur[[#This Row],[hwycov_id]],#REF!,10,FALSE)</f>
        <v>#REF!</v>
      </c>
      <c r="L146" s="32" t="e">
        <f t="shared" si="6"/>
        <v>#REF!</v>
      </c>
      <c r="M146" s="31" t="e">
        <f t="shared" si="7"/>
        <v>#REF!</v>
      </c>
      <c r="N146" s="31" t="e">
        <f t="shared" si="8"/>
        <v>#REF!</v>
      </c>
      <c r="O146" s="1" t="e">
        <f>VLOOKUP(jur[[#This Row],[hwycov_id]],#REF!,16,FALSE)</f>
        <v>#REF!</v>
      </c>
      <c r="P146" s="1">
        <v>146</v>
      </c>
    </row>
    <row r="147" spans="1:16" x14ac:dyDescent="0.25">
      <c r="A147" s="1">
        <v>14237</v>
      </c>
      <c r="B147" s="1">
        <v>3</v>
      </c>
      <c r="C147" s="1">
        <v>1</v>
      </c>
      <c r="D147" s="1">
        <v>1</v>
      </c>
      <c r="E147" s="1" t="s">
        <v>77</v>
      </c>
      <c r="F147" s="1">
        <v>3</v>
      </c>
      <c r="G147" s="1">
        <v>1</v>
      </c>
      <c r="H147" s="1">
        <v>2</v>
      </c>
      <c r="I147" s="1">
        <v>3</v>
      </c>
      <c r="J147" s="1">
        <v>18000</v>
      </c>
      <c r="K147" s="4" t="e">
        <f>VLOOKUP(jur[[#This Row],[hwycov_id]],#REF!,10,FALSE)</f>
        <v>#REF!</v>
      </c>
      <c r="L147" s="32" t="e">
        <f t="shared" si="6"/>
        <v>#REF!</v>
      </c>
      <c r="M147" s="31" t="e">
        <f t="shared" si="7"/>
        <v>#REF!</v>
      </c>
      <c r="N147" s="31" t="e">
        <f t="shared" si="8"/>
        <v>#REF!</v>
      </c>
      <c r="O147" s="1" t="e">
        <f>VLOOKUP(jur[[#This Row],[hwycov_id]],#REF!,16,FALSE)</f>
        <v>#REF!</v>
      </c>
      <c r="P147" s="1">
        <v>147</v>
      </c>
    </row>
    <row r="148" spans="1:16" x14ac:dyDescent="0.25">
      <c r="A148" s="1">
        <v>245</v>
      </c>
      <c r="B148" s="1">
        <v>3</v>
      </c>
      <c r="C148" s="1">
        <v>1</v>
      </c>
      <c r="D148" s="1">
        <v>1</v>
      </c>
      <c r="E148" s="1" t="s">
        <v>77</v>
      </c>
      <c r="F148" s="1">
        <v>3</v>
      </c>
      <c r="G148" s="1">
        <v>1</v>
      </c>
      <c r="H148" s="1">
        <v>2</v>
      </c>
      <c r="I148" s="1">
        <v>3</v>
      </c>
      <c r="J148" s="1">
        <v>19052</v>
      </c>
      <c r="K148" s="4" t="e">
        <f>VLOOKUP(jur[[#This Row],[hwycov_id]],#REF!,10,FALSE)</f>
        <v>#REF!</v>
      </c>
      <c r="L148" s="32" t="e">
        <f t="shared" si="6"/>
        <v>#REF!</v>
      </c>
      <c r="M148" s="31" t="e">
        <f t="shared" si="7"/>
        <v>#REF!</v>
      </c>
      <c r="N148" s="31" t="e">
        <f t="shared" si="8"/>
        <v>#REF!</v>
      </c>
      <c r="O148" s="1" t="e">
        <f>VLOOKUP(jur[[#This Row],[hwycov_id]],#REF!,16,FALSE)</f>
        <v>#REF!</v>
      </c>
      <c r="P148" s="1">
        <v>148</v>
      </c>
    </row>
    <row r="149" spans="1:16" x14ac:dyDescent="0.25">
      <c r="A149" s="1">
        <v>13939</v>
      </c>
      <c r="B149" s="1">
        <v>2</v>
      </c>
      <c r="C149" s="1">
        <v>1</v>
      </c>
      <c r="D149" s="1">
        <v>2</v>
      </c>
      <c r="E149" s="1" t="s">
        <v>77</v>
      </c>
      <c r="F149" s="1">
        <v>3</v>
      </c>
      <c r="G149" s="1">
        <v>2</v>
      </c>
      <c r="H149" s="1">
        <v>2</v>
      </c>
      <c r="I149" s="1">
        <v>3</v>
      </c>
      <c r="J149" s="1">
        <v>21024</v>
      </c>
      <c r="K149" s="4" t="e">
        <f>VLOOKUP(jur[[#This Row],[hwycov_id]],#REF!,10,FALSE)</f>
        <v>#REF!</v>
      </c>
      <c r="L149" s="32" t="e">
        <f t="shared" si="6"/>
        <v>#REF!</v>
      </c>
      <c r="M149" s="31" t="e">
        <f t="shared" si="7"/>
        <v>#REF!</v>
      </c>
      <c r="N149" s="31" t="e">
        <f t="shared" si="8"/>
        <v>#REF!</v>
      </c>
      <c r="O149" s="1" t="e">
        <f>VLOOKUP(jur[[#This Row],[hwycov_id]],#REF!,16,FALSE)</f>
        <v>#REF!</v>
      </c>
      <c r="P149" s="1">
        <v>149</v>
      </c>
    </row>
    <row r="150" spans="1:16" x14ac:dyDescent="0.25">
      <c r="A150" s="1">
        <v>22904</v>
      </c>
      <c r="B150" s="1">
        <v>2</v>
      </c>
      <c r="C150" s="1">
        <v>1</v>
      </c>
      <c r="D150" s="1">
        <v>2</v>
      </c>
      <c r="E150" s="1" t="s">
        <v>77</v>
      </c>
      <c r="F150" s="1">
        <v>3</v>
      </c>
      <c r="G150" s="1">
        <v>2</v>
      </c>
      <c r="H150" s="1">
        <v>2</v>
      </c>
      <c r="I150" s="1">
        <v>3</v>
      </c>
      <c r="J150" s="1">
        <v>24879</v>
      </c>
      <c r="K150" s="4" t="e">
        <f>VLOOKUP(jur[[#This Row],[hwycov_id]],#REF!,10,FALSE)</f>
        <v>#REF!</v>
      </c>
      <c r="L150" s="32" t="e">
        <f t="shared" si="6"/>
        <v>#REF!</v>
      </c>
      <c r="M150" s="31" t="e">
        <f t="shared" si="7"/>
        <v>#REF!</v>
      </c>
      <c r="N150" s="31" t="e">
        <f t="shared" si="8"/>
        <v>#REF!</v>
      </c>
      <c r="O150" s="1" t="e">
        <f>VLOOKUP(jur[[#This Row],[hwycov_id]],#REF!,16,FALSE)</f>
        <v>#REF!</v>
      </c>
      <c r="P150" s="1">
        <v>150</v>
      </c>
    </row>
    <row r="151" spans="1:16" x14ac:dyDescent="0.25">
      <c r="A151" s="1">
        <v>16948</v>
      </c>
      <c r="B151" s="1">
        <v>3</v>
      </c>
      <c r="C151" s="1">
        <v>1</v>
      </c>
      <c r="D151" s="1">
        <v>2</v>
      </c>
      <c r="E151" s="1" t="s">
        <v>77</v>
      </c>
      <c r="F151" s="1">
        <v>3</v>
      </c>
      <c r="G151" s="1">
        <v>2</v>
      </c>
      <c r="H151" s="1">
        <v>2</v>
      </c>
      <c r="I151" s="1">
        <v>3</v>
      </c>
      <c r="J151" s="1">
        <v>27766</v>
      </c>
      <c r="K151" s="4" t="e">
        <f>VLOOKUP(jur[[#This Row],[hwycov_id]],#REF!,10,FALSE)</f>
        <v>#REF!</v>
      </c>
      <c r="L151" s="32" t="e">
        <f t="shared" si="6"/>
        <v>#REF!</v>
      </c>
      <c r="M151" s="31" t="e">
        <f t="shared" si="7"/>
        <v>#REF!</v>
      </c>
      <c r="N151" s="31" t="e">
        <f t="shared" si="8"/>
        <v>#REF!</v>
      </c>
      <c r="O151" s="1" t="e">
        <f>VLOOKUP(jur[[#This Row],[hwycov_id]],#REF!,16,FALSE)</f>
        <v>#REF!</v>
      </c>
      <c r="P151" s="1">
        <v>151</v>
      </c>
    </row>
    <row r="152" spans="1:16" x14ac:dyDescent="0.25">
      <c r="A152" s="1">
        <v>14232</v>
      </c>
      <c r="B152" s="1">
        <v>1</v>
      </c>
      <c r="C152" s="1">
        <v>1</v>
      </c>
      <c r="D152" s="1">
        <v>1</v>
      </c>
      <c r="E152" s="1" t="s">
        <v>77</v>
      </c>
      <c r="F152" s="1">
        <v>1</v>
      </c>
      <c r="G152" s="1">
        <v>4</v>
      </c>
      <c r="H152" s="1">
        <v>2</v>
      </c>
      <c r="I152" s="1">
        <v>3</v>
      </c>
      <c r="J152" s="1">
        <v>42674</v>
      </c>
      <c r="K152" s="4" t="e">
        <f>VLOOKUP(jur[[#This Row],[hwycov_id]],#REF!,10,FALSE)</f>
        <v>#REF!</v>
      </c>
      <c r="L152" s="32" t="e">
        <f t="shared" si="6"/>
        <v>#REF!</v>
      </c>
      <c r="M152" s="31" t="e">
        <f t="shared" si="7"/>
        <v>#REF!</v>
      </c>
      <c r="N152" s="31" t="e">
        <f t="shared" si="8"/>
        <v>#REF!</v>
      </c>
      <c r="O152" s="1" t="e">
        <f>VLOOKUP(jur[[#This Row],[hwycov_id]],#REF!,16,FALSE)</f>
        <v>#REF!</v>
      </c>
      <c r="P152" s="1">
        <v>152</v>
      </c>
    </row>
    <row r="153" spans="1:16" x14ac:dyDescent="0.25">
      <c r="A153" s="1">
        <v>7724</v>
      </c>
      <c r="B153" s="1">
        <v>1</v>
      </c>
      <c r="C153" s="1">
        <v>1</v>
      </c>
      <c r="D153" s="1">
        <v>1</v>
      </c>
      <c r="E153" s="1" t="s">
        <v>77</v>
      </c>
      <c r="F153" s="1">
        <v>1</v>
      </c>
      <c r="G153" s="1">
        <v>4</v>
      </c>
      <c r="H153" s="1">
        <v>2</v>
      </c>
      <c r="I153" s="1">
        <v>3</v>
      </c>
      <c r="J153" s="1">
        <v>42960</v>
      </c>
      <c r="K153" s="4" t="e">
        <f>VLOOKUP(jur[[#This Row],[hwycov_id]],#REF!,10,FALSE)</f>
        <v>#REF!</v>
      </c>
      <c r="L153" s="32" t="e">
        <f t="shared" si="6"/>
        <v>#REF!</v>
      </c>
      <c r="M153" s="31" t="e">
        <f t="shared" si="7"/>
        <v>#REF!</v>
      </c>
      <c r="N153" s="31" t="e">
        <f t="shared" si="8"/>
        <v>#REF!</v>
      </c>
      <c r="O153" s="1" t="e">
        <f>VLOOKUP(jur[[#This Row],[hwycov_id]],#REF!,16,FALSE)</f>
        <v>#REF!</v>
      </c>
      <c r="P153" s="1">
        <v>153</v>
      </c>
    </row>
    <row r="154" spans="1:16" x14ac:dyDescent="0.25">
      <c r="A154" s="1">
        <v>28659</v>
      </c>
      <c r="B154" s="1">
        <v>7</v>
      </c>
      <c r="C154" s="1">
        <v>1</v>
      </c>
      <c r="D154" s="1">
        <v>2</v>
      </c>
      <c r="E154" s="1" t="s">
        <v>75</v>
      </c>
      <c r="F154" s="1">
        <v>4</v>
      </c>
      <c r="G154" s="1">
        <v>0</v>
      </c>
      <c r="H154" s="1">
        <v>3</v>
      </c>
      <c r="I154" s="1">
        <v>4</v>
      </c>
      <c r="J154" s="1">
        <v>6000</v>
      </c>
      <c r="K154" s="4" t="e">
        <f>VLOOKUP(jur[[#This Row],[hwycov_id]],#REF!,10,FALSE)</f>
        <v>#REF!</v>
      </c>
      <c r="L154" s="32" t="e">
        <f t="shared" si="6"/>
        <v>#REF!</v>
      </c>
      <c r="M154" s="31" t="e">
        <f t="shared" si="7"/>
        <v>#REF!</v>
      </c>
      <c r="N154" s="31" t="e">
        <f t="shared" si="8"/>
        <v>#REF!</v>
      </c>
      <c r="O154" s="1" t="e">
        <f>VLOOKUP(jur[[#This Row],[hwycov_id]],#REF!,16,FALSE)</f>
        <v>#REF!</v>
      </c>
      <c r="P154" s="1">
        <v>154</v>
      </c>
    </row>
    <row r="155" spans="1:16" x14ac:dyDescent="0.25">
      <c r="A155" s="1">
        <v>2610</v>
      </c>
      <c r="B155" s="1">
        <v>4</v>
      </c>
      <c r="C155" s="1">
        <v>1</v>
      </c>
      <c r="D155" s="1">
        <v>2</v>
      </c>
      <c r="E155" s="1" t="s">
        <v>75</v>
      </c>
      <c r="F155" s="1">
        <v>4</v>
      </c>
      <c r="G155" s="1">
        <v>1</v>
      </c>
      <c r="H155" s="1">
        <v>3</v>
      </c>
      <c r="I155" s="1">
        <v>4</v>
      </c>
      <c r="J155" s="1">
        <v>15800</v>
      </c>
      <c r="K155" s="4" t="e">
        <f>VLOOKUP(jur[[#This Row],[hwycov_id]],#REF!,10,FALSE)</f>
        <v>#REF!</v>
      </c>
      <c r="L155" s="32" t="e">
        <f t="shared" si="6"/>
        <v>#REF!</v>
      </c>
      <c r="M155" s="31" t="e">
        <f t="shared" si="7"/>
        <v>#REF!</v>
      </c>
      <c r="N155" s="31" t="e">
        <f t="shared" si="8"/>
        <v>#REF!</v>
      </c>
      <c r="O155" s="1" t="e">
        <f>VLOOKUP(jur[[#This Row],[hwycov_id]],#REF!,16,FALSE)</f>
        <v>#REF!</v>
      </c>
      <c r="P155" s="1">
        <v>155</v>
      </c>
    </row>
    <row r="156" spans="1:16" x14ac:dyDescent="0.25">
      <c r="A156" s="1">
        <v>13853</v>
      </c>
      <c r="B156" s="1">
        <v>3</v>
      </c>
      <c r="C156" s="1">
        <v>1</v>
      </c>
      <c r="D156" s="1">
        <v>2</v>
      </c>
      <c r="E156" s="1" t="s">
        <v>75</v>
      </c>
      <c r="F156" s="1">
        <v>3</v>
      </c>
      <c r="G156" s="1">
        <v>1</v>
      </c>
      <c r="H156" s="1">
        <v>3</v>
      </c>
      <c r="I156" s="1">
        <v>4</v>
      </c>
      <c r="J156" s="1">
        <v>19500</v>
      </c>
      <c r="K156" s="4" t="e">
        <f>VLOOKUP(jur[[#This Row],[hwycov_id]],#REF!,10,FALSE)</f>
        <v>#REF!</v>
      </c>
      <c r="L156" s="32" t="e">
        <f t="shared" si="6"/>
        <v>#REF!</v>
      </c>
      <c r="M156" s="31" t="e">
        <f t="shared" si="7"/>
        <v>#REF!</v>
      </c>
      <c r="N156" s="31" t="e">
        <f t="shared" si="8"/>
        <v>#REF!</v>
      </c>
      <c r="O156" s="1" t="e">
        <f>VLOOKUP(jur[[#This Row],[hwycov_id]],#REF!,16,FALSE)</f>
        <v>#REF!</v>
      </c>
      <c r="P156" s="1">
        <v>156</v>
      </c>
    </row>
    <row r="157" spans="1:16" x14ac:dyDescent="0.25">
      <c r="A157" s="1">
        <v>13847</v>
      </c>
      <c r="B157" s="1">
        <v>4</v>
      </c>
      <c r="C157" s="1">
        <v>1</v>
      </c>
      <c r="D157" s="1">
        <v>2</v>
      </c>
      <c r="E157" s="1" t="s">
        <v>75</v>
      </c>
      <c r="F157" s="1">
        <v>4</v>
      </c>
      <c r="G157" s="1">
        <v>2</v>
      </c>
      <c r="H157" s="1">
        <v>3</v>
      </c>
      <c r="I157" s="1">
        <v>4</v>
      </c>
      <c r="J157" s="1">
        <v>20400</v>
      </c>
      <c r="K157" s="4" t="e">
        <f>VLOOKUP(jur[[#This Row],[hwycov_id]],#REF!,10,FALSE)</f>
        <v>#REF!</v>
      </c>
      <c r="L157" s="32" t="e">
        <f t="shared" si="6"/>
        <v>#REF!</v>
      </c>
      <c r="M157" s="31" t="e">
        <f t="shared" si="7"/>
        <v>#REF!</v>
      </c>
      <c r="N157" s="31" t="e">
        <f t="shared" si="8"/>
        <v>#REF!</v>
      </c>
      <c r="O157" s="1" t="e">
        <f>VLOOKUP(jur[[#This Row],[hwycov_id]],#REF!,16,FALSE)</f>
        <v>#REF!</v>
      </c>
      <c r="P157" s="1">
        <v>157</v>
      </c>
    </row>
    <row r="158" spans="1:16" x14ac:dyDescent="0.25">
      <c r="A158" s="1">
        <v>13851</v>
      </c>
      <c r="B158" s="1">
        <v>4</v>
      </c>
      <c r="C158" s="1">
        <v>1</v>
      </c>
      <c r="D158" s="1">
        <v>2</v>
      </c>
      <c r="E158" s="1" t="s">
        <v>75</v>
      </c>
      <c r="F158" s="1">
        <v>4</v>
      </c>
      <c r="G158" s="1">
        <v>2</v>
      </c>
      <c r="H158" s="1">
        <v>3</v>
      </c>
      <c r="I158" s="1">
        <v>4</v>
      </c>
      <c r="J158" s="1">
        <v>21100</v>
      </c>
      <c r="K158" s="4" t="e">
        <f>VLOOKUP(jur[[#This Row],[hwycov_id]],#REF!,10,FALSE)</f>
        <v>#REF!</v>
      </c>
      <c r="L158" s="32" t="e">
        <f t="shared" si="6"/>
        <v>#REF!</v>
      </c>
      <c r="M158" s="31" t="e">
        <f t="shared" si="7"/>
        <v>#REF!</v>
      </c>
      <c r="N158" s="31" t="e">
        <f t="shared" si="8"/>
        <v>#REF!</v>
      </c>
      <c r="O158" s="1" t="e">
        <f>VLOOKUP(jur[[#This Row],[hwycov_id]],#REF!,16,FALSE)</f>
        <v>#REF!</v>
      </c>
      <c r="P158" s="1">
        <v>158</v>
      </c>
    </row>
    <row r="159" spans="1:16" x14ac:dyDescent="0.25">
      <c r="A159" s="1">
        <v>12970</v>
      </c>
      <c r="B159" s="1">
        <v>7</v>
      </c>
      <c r="C159" s="1">
        <v>1</v>
      </c>
      <c r="D159" s="1">
        <v>2</v>
      </c>
      <c r="E159" s="1" t="s">
        <v>75</v>
      </c>
      <c r="F159" s="1">
        <v>4</v>
      </c>
      <c r="G159" s="1">
        <v>0</v>
      </c>
      <c r="H159" s="1">
        <v>5</v>
      </c>
      <c r="I159" s="1">
        <v>5</v>
      </c>
      <c r="J159" s="1">
        <v>1400</v>
      </c>
      <c r="K159" s="4" t="e">
        <f>VLOOKUP(jur[[#This Row],[hwycov_id]],#REF!,10,FALSE)</f>
        <v>#REF!</v>
      </c>
      <c r="L159" s="32" t="e">
        <f t="shared" si="6"/>
        <v>#REF!</v>
      </c>
      <c r="M159" s="31" t="e">
        <f t="shared" si="7"/>
        <v>#REF!</v>
      </c>
      <c r="N159" s="31" t="e">
        <f t="shared" si="8"/>
        <v>#REF!</v>
      </c>
      <c r="O159" s="1" t="e">
        <f>VLOOKUP(jur[[#This Row],[hwycov_id]],#REF!,16,FALSE)</f>
        <v>#REF!</v>
      </c>
      <c r="P159" s="1">
        <v>159</v>
      </c>
    </row>
    <row r="160" spans="1:16" x14ac:dyDescent="0.25">
      <c r="A160" s="1">
        <v>12668</v>
      </c>
      <c r="B160" s="1">
        <v>5</v>
      </c>
      <c r="C160" s="1">
        <v>1</v>
      </c>
      <c r="D160" s="1">
        <v>2</v>
      </c>
      <c r="E160" s="1" t="s">
        <v>75</v>
      </c>
      <c r="F160" s="1">
        <v>4</v>
      </c>
      <c r="G160" s="1">
        <v>0</v>
      </c>
      <c r="H160" s="1">
        <v>5</v>
      </c>
      <c r="I160" s="1">
        <v>5</v>
      </c>
      <c r="J160" s="1">
        <v>2000</v>
      </c>
      <c r="K160" s="4" t="e">
        <f>VLOOKUP(jur[[#This Row],[hwycov_id]],#REF!,10,FALSE)</f>
        <v>#REF!</v>
      </c>
      <c r="L160" s="32" t="e">
        <f t="shared" si="6"/>
        <v>#REF!</v>
      </c>
      <c r="M160" s="31" t="e">
        <f t="shared" si="7"/>
        <v>#REF!</v>
      </c>
      <c r="N160" s="31" t="e">
        <f t="shared" si="8"/>
        <v>#REF!</v>
      </c>
      <c r="O160" s="1" t="e">
        <f>VLOOKUP(jur[[#This Row],[hwycov_id]],#REF!,16,FALSE)</f>
        <v>#REF!</v>
      </c>
      <c r="P160" s="1">
        <v>160</v>
      </c>
    </row>
    <row r="161" spans="1:16" x14ac:dyDescent="0.25">
      <c r="A161" s="1">
        <v>12975</v>
      </c>
      <c r="B161" s="1">
        <v>5</v>
      </c>
      <c r="C161" s="1">
        <v>1</v>
      </c>
      <c r="D161" s="1">
        <v>2</v>
      </c>
      <c r="E161" s="1" t="s">
        <v>75</v>
      </c>
      <c r="F161" s="1">
        <v>4</v>
      </c>
      <c r="G161" s="1">
        <v>0</v>
      </c>
      <c r="H161" s="1">
        <v>5</v>
      </c>
      <c r="I161" s="1">
        <v>5</v>
      </c>
      <c r="J161" s="1">
        <v>2500</v>
      </c>
      <c r="K161" s="4" t="e">
        <f>VLOOKUP(jur[[#This Row],[hwycov_id]],#REF!,10,FALSE)</f>
        <v>#REF!</v>
      </c>
      <c r="L161" s="32" t="e">
        <f t="shared" si="6"/>
        <v>#REF!</v>
      </c>
      <c r="M161" s="31" t="e">
        <f t="shared" si="7"/>
        <v>#REF!</v>
      </c>
      <c r="N161" s="31" t="e">
        <f t="shared" si="8"/>
        <v>#REF!</v>
      </c>
      <c r="O161" s="1" t="e">
        <f>VLOOKUP(jur[[#This Row],[hwycov_id]],#REF!,16,FALSE)</f>
        <v>#REF!</v>
      </c>
      <c r="P161" s="1">
        <v>161</v>
      </c>
    </row>
    <row r="162" spans="1:16" x14ac:dyDescent="0.25">
      <c r="A162" s="1">
        <v>11262</v>
      </c>
      <c r="B162" s="1">
        <v>5</v>
      </c>
      <c r="C162" s="1">
        <v>1</v>
      </c>
      <c r="D162" s="1">
        <v>2</v>
      </c>
      <c r="E162" s="1" t="s">
        <v>75</v>
      </c>
      <c r="F162" s="1">
        <v>4</v>
      </c>
      <c r="G162" s="1">
        <v>0</v>
      </c>
      <c r="H162" s="1">
        <v>5</v>
      </c>
      <c r="I162" s="1">
        <v>5</v>
      </c>
      <c r="J162" s="1">
        <v>2800</v>
      </c>
      <c r="K162" s="4" t="e">
        <f>VLOOKUP(jur[[#This Row],[hwycov_id]],#REF!,10,FALSE)</f>
        <v>#REF!</v>
      </c>
      <c r="L162" s="32" t="e">
        <f t="shared" si="6"/>
        <v>#REF!</v>
      </c>
      <c r="M162" s="31" t="e">
        <f t="shared" si="7"/>
        <v>#REF!</v>
      </c>
      <c r="N162" s="31" t="e">
        <f t="shared" si="8"/>
        <v>#REF!</v>
      </c>
      <c r="O162" s="1" t="e">
        <f>VLOOKUP(jur[[#This Row],[hwycov_id]],#REF!,16,FALSE)</f>
        <v>#REF!</v>
      </c>
      <c r="P162" s="1">
        <v>162</v>
      </c>
    </row>
    <row r="163" spans="1:16" x14ac:dyDescent="0.25">
      <c r="A163" s="1">
        <v>20123</v>
      </c>
      <c r="B163" s="1">
        <v>5</v>
      </c>
      <c r="C163" s="1">
        <v>1</v>
      </c>
      <c r="D163" s="1">
        <v>2</v>
      </c>
      <c r="E163" s="1" t="s">
        <v>75</v>
      </c>
      <c r="F163" s="1">
        <v>4</v>
      </c>
      <c r="G163" s="1">
        <v>0</v>
      </c>
      <c r="H163" s="1">
        <v>5</v>
      </c>
      <c r="I163" s="1">
        <v>5</v>
      </c>
      <c r="J163" s="1">
        <v>3200</v>
      </c>
      <c r="K163" s="4" t="e">
        <f>VLOOKUP(jur[[#This Row],[hwycov_id]],#REF!,10,FALSE)</f>
        <v>#REF!</v>
      </c>
      <c r="L163" s="32" t="e">
        <f t="shared" si="6"/>
        <v>#REF!</v>
      </c>
      <c r="M163" s="31" t="e">
        <f t="shared" si="7"/>
        <v>#REF!</v>
      </c>
      <c r="N163" s="31" t="e">
        <f t="shared" si="8"/>
        <v>#REF!</v>
      </c>
      <c r="O163" s="1" t="e">
        <f>VLOOKUP(jur[[#This Row],[hwycov_id]],#REF!,16,FALSE)</f>
        <v>#REF!</v>
      </c>
      <c r="P163" s="1">
        <v>163</v>
      </c>
    </row>
    <row r="164" spans="1:16" x14ac:dyDescent="0.25">
      <c r="A164" s="1">
        <v>28183</v>
      </c>
      <c r="B164" s="1">
        <v>9</v>
      </c>
      <c r="C164" s="1">
        <v>1</v>
      </c>
      <c r="D164" s="1">
        <v>1</v>
      </c>
      <c r="E164" s="1" t="s">
        <v>73</v>
      </c>
      <c r="F164" s="1">
        <v>2</v>
      </c>
      <c r="G164" s="1">
        <v>0</v>
      </c>
      <c r="H164" s="1">
        <v>5</v>
      </c>
      <c r="I164" s="1">
        <v>5</v>
      </c>
      <c r="J164" s="1">
        <v>3300</v>
      </c>
      <c r="K164" s="4" t="e">
        <f>VLOOKUP(jur[[#This Row],[hwycov_id]],#REF!,10,FALSE)</f>
        <v>#REF!</v>
      </c>
      <c r="L164" s="32" t="e">
        <f t="shared" si="6"/>
        <v>#REF!</v>
      </c>
      <c r="M164" s="31" t="e">
        <f t="shared" si="7"/>
        <v>#REF!</v>
      </c>
      <c r="N164" s="31" t="e">
        <f t="shared" si="8"/>
        <v>#REF!</v>
      </c>
      <c r="O164" s="1" t="e">
        <f>VLOOKUP(jur[[#This Row],[hwycov_id]],#REF!,16,FALSE)</f>
        <v>#REF!</v>
      </c>
      <c r="P164" s="1">
        <v>164</v>
      </c>
    </row>
    <row r="165" spans="1:16" x14ac:dyDescent="0.25">
      <c r="A165" s="1">
        <v>12664</v>
      </c>
      <c r="B165" s="1">
        <v>4</v>
      </c>
      <c r="C165" s="1">
        <v>1</v>
      </c>
      <c r="D165" s="1">
        <v>2</v>
      </c>
      <c r="E165" s="1" t="s">
        <v>75</v>
      </c>
      <c r="F165" s="1">
        <v>4</v>
      </c>
      <c r="G165" s="1">
        <v>0</v>
      </c>
      <c r="H165" s="1">
        <v>5</v>
      </c>
      <c r="I165" s="1">
        <v>5</v>
      </c>
      <c r="J165" s="1">
        <v>3500</v>
      </c>
      <c r="K165" s="4" t="e">
        <f>VLOOKUP(jur[[#This Row],[hwycov_id]],#REF!,10,FALSE)</f>
        <v>#REF!</v>
      </c>
      <c r="L165" s="32" t="e">
        <f t="shared" si="6"/>
        <v>#REF!</v>
      </c>
      <c r="M165" s="31" t="e">
        <f t="shared" si="7"/>
        <v>#REF!</v>
      </c>
      <c r="N165" s="31" t="e">
        <f t="shared" si="8"/>
        <v>#REF!</v>
      </c>
      <c r="O165" s="1" t="e">
        <f>VLOOKUP(jur[[#This Row],[hwycov_id]],#REF!,16,FALSE)</f>
        <v>#REF!</v>
      </c>
      <c r="P165" s="1">
        <v>165</v>
      </c>
    </row>
    <row r="166" spans="1:16" x14ac:dyDescent="0.25">
      <c r="A166" s="1">
        <v>1003</v>
      </c>
      <c r="B166" s="1">
        <v>5</v>
      </c>
      <c r="C166" s="1">
        <v>1</v>
      </c>
      <c r="D166" s="1">
        <v>2</v>
      </c>
      <c r="E166" s="1" t="s">
        <v>75</v>
      </c>
      <c r="F166" s="1">
        <v>4</v>
      </c>
      <c r="G166" s="1">
        <v>0</v>
      </c>
      <c r="H166" s="1">
        <v>5</v>
      </c>
      <c r="I166" s="1">
        <v>5</v>
      </c>
      <c r="J166" s="1">
        <v>3500</v>
      </c>
      <c r="K166" s="4" t="e">
        <f>VLOOKUP(jur[[#This Row],[hwycov_id]],#REF!,10,FALSE)</f>
        <v>#REF!</v>
      </c>
      <c r="L166" s="32" t="e">
        <f t="shared" si="6"/>
        <v>#REF!</v>
      </c>
      <c r="M166" s="31" t="e">
        <f t="shared" si="7"/>
        <v>#REF!</v>
      </c>
      <c r="N166" s="31" t="e">
        <f t="shared" si="8"/>
        <v>#REF!</v>
      </c>
      <c r="O166" s="1" t="e">
        <f>VLOOKUP(jur[[#This Row],[hwycov_id]],#REF!,16,FALSE)</f>
        <v>#REF!</v>
      </c>
      <c r="P166" s="1">
        <v>166</v>
      </c>
    </row>
    <row r="167" spans="1:16" x14ac:dyDescent="0.25">
      <c r="A167" s="1">
        <v>4642</v>
      </c>
      <c r="B167" s="1">
        <v>5</v>
      </c>
      <c r="C167" s="1">
        <v>1</v>
      </c>
      <c r="D167" s="1">
        <v>2</v>
      </c>
      <c r="E167" s="1" t="s">
        <v>75</v>
      </c>
      <c r="F167" s="1">
        <v>4</v>
      </c>
      <c r="G167" s="1">
        <v>0</v>
      </c>
      <c r="H167" s="1">
        <v>5</v>
      </c>
      <c r="I167" s="1">
        <v>5</v>
      </c>
      <c r="J167" s="1">
        <v>3900</v>
      </c>
      <c r="K167" s="4" t="e">
        <f>VLOOKUP(jur[[#This Row],[hwycov_id]],#REF!,10,FALSE)</f>
        <v>#REF!</v>
      </c>
      <c r="L167" s="32" t="e">
        <f t="shared" si="6"/>
        <v>#REF!</v>
      </c>
      <c r="M167" s="31" t="e">
        <f t="shared" si="7"/>
        <v>#REF!</v>
      </c>
      <c r="N167" s="31" t="e">
        <f t="shared" si="8"/>
        <v>#REF!</v>
      </c>
      <c r="O167" s="1" t="e">
        <f>VLOOKUP(jur[[#This Row],[hwycov_id]],#REF!,16,FALSE)</f>
        <v>#REF!</v>
      </c>
      <c r="P167" s="1">
        <v>167</v>
      </c>
    </row>
    <row r="168" spans="1:16" x14ac:dyDescent="0.25">
      <c r="A168" s="1">
        <v>28164</v>
      </c>
      <c r="B168" s="1">
        <v>9</v>
      </c>
      <c r="C168" s="1">
        <v>1</v>
      </c>
      <c r="D168" s="1">
        <v>1</v>
      </c>
      <c r="E168" s="1" t="s">
        <v>73</v>
      </c>
      <c r="F168" s="1">
        <v>2</v>
      </c>
      <c r="G168" s="1">
        <v>0</v>
      </c>
      <c r="H168" s="1">
        <v>5</v>
      </c>
      <c r="I168" s="1">
        <v>5</v>
      </c>
      <c r="J168" s="1">
        <v>3944</v>
      </c>
      <c r="K168" s="4" t="e">
        <f>VLOOKUP(jur[[#This Row],[hwycov_id]],#REF!,10,FALSE)</f>
        <v>#REF!</v>
      </c>
      <c r="L168" s="32" t="e">
        <f t="shared" si="6"/>
        <v>#REF!</v>
      </c>
      <c r="M168" s="31" t="e">
        <f t="shared" si="7"/>
        <v>#REF!</v>
      </c>
      <c r="N168" s="31" t="e">
        <f t="shared" si="8"/>
        <v>#REF!</v>
      </c>
      <c r="O168" s="1" t="e">
        <f>VLOOKUP(jur[[#This Row],[hwycov_id]],#REF!,16,FALSE)</f>
        <v>#REF!</v>
      </c>
      <c r="P168" s="1">
        <v>168</v>
      </c>
    </row>
    <row r="169" spans="1:16" x14ac:dyDescent="0.25">
      <c r="A169" s="1">
        <v>19975</v>
      </c>
      <c r="B169" s="1">
        <v>4</v>
      </c>
      <c r="C169" s="1">
        <v>1</v>
      </c>
      <c r="D169" s="1">
        <v>2</v>
      </c>
      <c r="E169" s="1" t="s">
        <v>75</v>
      </c>
      <c r="F169" s="1">
        <v>4</v>
      </c>
      <c r="G169" s="1">
        <v>0</v>
      </c>
      <c r="H169" s="1">
        <v>5</v>
      </c>
      <c r="I169" s="1">
        <v>5</v>
      </c>
      <c r="J169" s="1">
        <v>4000</v>
      </c>
      <c r="K169" s="4" t="e">
        <f>VLOOKUP(jur[[#This Row],[hwycov_id]],#REF!,10,FALSE)</f>
        <v>#REF!</v>
      </c>
      <c r="L169" s="32" t="e">
        <f t="shared" si="6"/>
        <v>#REF!</v>
      </c>
      <c r="M169" s="31" t="e">
        <f t="shared" si="7"/>
        <v>#REF!</v>
      </c>
      <c r="N169" s="31" t="e">
        <f t="shared" si="8"/>
        <v>#REF!</v>
      </c>
      <c r="O169" s="1" t="e">
        <f>VLOOKUP(jur[[#This Row],[hwycov_id]],#REF!,16,FALSE)</f>
        <v>#REF!</v>
      </c>
      <c r="P169" s="1">
        <v>169</v>
      </c>
    </row>
    <row r="170" spans="1:16" x14ac:dyDescent="0.25">
      <c r="A170" s="1">
        <v>17509</v>
      </c>
      <c r="B170" s="1">
        <v>5</v>
      </c>
      <c r="C170" s="1">
        <v>1</v>
      </c>
      <c r="D170" s="1">
        <v>2</v>
      </c>
      <c r="E170" s="1" t="s">
        <v>75</v>
      </c>
      <c r="F170" s="1">
        <v>4</v>
      </c>
      <c r="G170" s="1">
        <v>0</v>
      </c>
      <c r="H170" s="1">
        <v>5</v>
      </c>
      <c r="I170" s="1">
        <v>5</v>
      </c>
      <c r="J170" s="1">
        <v>4000</v>
      </c>
      <c r="K170" s="4" t="e">
        <f>VLOOKUP(jur[[#This Row],[hwycov_id]],#REF!,10,FALSE)</f>
        <v>#REF!</v>
      </c>
      <c r="L170" s="32" t="e">
        <f t="shared" si="6"/>
        <v>#REF!</v>
      </c>
      <c r="M170" s="31" t="e">
        <f t="shared" si="7"/>
        <v>#REF!</v>
      </c>
      <c r="N170" s="31" t="e">
        <f t="shared" si="8"/>
        <v>#REF!</v>
      </c>
      <c r="O170" s="1" t="e">
        <f>VLOOKUP(jur[[#This Row],[hwycov_id]],#REF!,16,FALSE)</f>
        <v>#REF!</v>
      </c>
      <c r="P170" s="1">
        <v>170</v>
      </c>
    </row>
    <row r="171" spans="1:16" x14ac:dyDescent="0.25">
      <c r="A171" s="1">
        <v>12671</v>
      </c>
      <c r="B171" s="1">
        <v>3</v>
      </c>
      <c r="C171" s="1">
        <v>1</v>
      </c>
      <c r="D171" s="1">
        <v>2</v>
      </c>
      <c r="E171" s="1" t="s">
        <v>75</v>
      </c>
      <c r="F171" s="1">
        <v>3</v>
      </c>
      <c r="G171" s="1">
        <v>0</v>
      </c>
      <c r="H171" s="1">
        <v>5</v>
      </c>
      <c r="I171" s="1">
        <v>5</v>
      </c>
      <c r="J171" s="1">
        <v>4500</v>
      </c>
      <c r="K171" s="4" t="e">
        <f>VLOOKUP(jur[[#This Row],[hwycov_id]],#REF!,10,FALSE)</f>
        <v>#REF!</v>
      </c>
      <c r="L171" s="32" t="e">
        <f t="shared" si="6"/>
        <v>#REF!</v>
      </c>
      <c r="M171" s="31" t="e">
        <f t="shared" si="7"/>
        <v>#REF!</v>
      </c>
      <c r="N171" s="31" t="e">
        <f t="shared" si="8"/>
        <v>#REF!</v>
      </c>
      <c r="O171" s="1" t="e">
        <f>VLOOKUP(jur[[#This Row],[hwycov_id]],#REF!,16,FALSE)</f>
        <v>#REF!</v>
      </c>
      <c r="P171" s="1">
        <v>171</v>
      </c>
    </row>
    <row r="172" spans="1:16" x14ac:dyDescent="0.25">
      <c r="A172" s="1">
        <v>12985</v>
      </c>
      <c r="B172" s="1">
        <v>4</v>
      </c>
      <c r="C172" s="1">
        <v>1</v>
      </c>
      <c r="D172" s="1">
        <v>2</v>
      </c>
      <c r="E172" s="1" t="s">
        <v>75</v>
      </c>
      <c r="F172" s="1">
        <v>4</v>
      </c>
      <c r="G172" s="1">
        <v>0</v>
      </c>
      <c r="H172" s="1">
        <v>5</v>
      </c>
      <c r="I172" s="1">
        <v>5</v>
      </c>
      <c r="J172" s="1">
        <v>4500</v>
      </c>
      <c r="K172" s="4" t="e">
        <f>VLOOKUP(jur[[#This Row],[hwycov_id]],#REF!,10,FALSE)</f>
        <v>#REF!</v>
      </c>
      <c r="L172" s="32" t="e">
        <f t="shared" si="6"/>
        <v>#REF!</v>
      </c>
      <c r="M172" s="31" t="e">
        <f t="shared" si="7"/>
        <v>#REF!</v>
      </c>
      <c r="N172" s="31" t="e">
        <f t="shared" si="8"/>
        <v>#REF!</v>
      </c>
      <c r="O172" s="1" t="e">
        <f>VLOOKUP(jur[[#This Row],[hwycov_id]],#REF!,16,FALSE)</f>
        <v>#REF!</v>
      </c>
      <c r="P172" s="1">
        <v>172</v>
      </c>
    </row>
    <row r="173" spans="1:16" x14ac:dyDescent="0.25">
      <c r="A173" s="1">
        <v>12685</v>
      </c>
      <c r="B173" s="1">
        <v>3</v>
      </c>
      <c r="C173" s="1">
        <v>1</v>
      </c>
      <c r="D173" s="1">
        <v>2</v>
      </c>
      <c r="E173" s="1" t="s">
        <v>75</v>
      </c>
      <c r="F173" s="1">
        <v>3</v>
      </c>
      <c r="G173" s="1">
        <v>0</v>
      </c>
      <c r="H173" s="1">
        <v>5</v>
      </c>
      <c r="I173" s="1">
        <v>5</v>
      </c>
      <c r="J173" s="1">
        <v>4700</v>
      </c>
      <c r="K173" s="4" t="e">
        <f>VLOOKUP(jur[[#This Row],[hwycov_id]],#REF!,10,FALSE)</f>
        <v>#REF!</v>
      </c>
      <c r="L173" s="32" t="e">
        <f t="shared" si="6"/>
        <v>#REF!</v>
      </c>
      <c r="M173" s="31" t="e">
        <f t="shared" si="7"/>
        <v>#REF!</v>
      </c>
      <c r="N173" s="31" t="e">
        <f t="shared" si="8"/>
        <v>#REF!</v>
      </c>
      <c r="O173" s="1" t="e">
        <f>VLOOKUP(jur[[#This Row],[hwycov_id]],#REF!,16,FALSE)</f>
        <v>#REF!</v>
      </c>
      <c r="P173" s="1">
        <v>173</v>
      </c>
    </row>
    <row r="174" spans="1:16" x14ac:dyDescent="0.25">
      <c r="A174" s="1">
        <v>1477</v>
      </c>
      <c r="B174" s="1">
        <v>4</v>
      </c>
      <c r="C174" s="1">
        <v>1</v>
      </c>
      <c r="D174" s="1">
        <v>2</v>
      </c>
      <c r="E174" s="1" t="s">
        <v>75</v>
      </c>
      <c r="F174" s="1">
        <v>4</v>
      </c>
      <c r="G174" s="1">
        <v>0</v>
      </c>
      <c r="H174" s="1">
        <v>5</v>
      </c>
      <c r="I174" s="1">
        <v>5</v>
      </c>
      <c r="J174" s="1">
        <v>4700</v>
      </c>
      <c r="K174" s="4" t="e">
        <f>VLOOKUP(jur[[#This Row],[hwycov_id]],#REF!,10,FALSE)</f>
        <v>#REF!</v>
      </c>
      <c r="L174" s="32" t="e">
        <f t="shared" si="6"/>
        <v>#REF!</v>
      </c>
      <c r="M174" s="31" t="e">
        <f t="shared" si="7"/>
        <v>#REF!</v>
      </c>
      <c r="N174" s="31" t="e">
        <f t="shared" si="8"/>
        <v>#REF!</v>
      </c>
      <c r="O174" s="1" t="e">
        <f>VLOOKUP(jur[[#This Row],[hwycov_id]],#REF!,16,FALSE)</f>
        <v>#REF!</v>
      </c>
      <c r="P174" s="1">
        <v>174</v>
      </c>
    </row>
    <row r="175" spans="1:16" x14ac:dyDescent="0.25">
      <c r="A175" s="1">
        <v>17046</v>
      </c>
      <c r="B175" s="1">
        <v>4</v>
      </c>
      <c r="C175" s="1">
        <v>1</v>
      </c>
      <c r="D175" s="1">
        <v>2</v>
      </c>
      <c r="E175" s="1" t="s">
        <v>75</v>
      </c>
      <c r="F175" s="1">
        <v>4</v>
      </c>
      <c r="G175" s="1">
        <v>0</v>
      </c>
      <c r="H175" s="1">
        <v>5</v>
      </c>
      <c r="I175" s="1">
        <v>5</v>
      </c>
      <c r="J175" s="1">
        <v>4900</v>
      </c>
      <c r="K175" s="4" t="e">
        <f>VLOOKUP(jur[[#This Row],[hwycov_id]],#REF!,10,FALSE)</f>
        <v>#REF!</v>
      </c>
      <c r="L175" s="32" t="e">
        <f t="shared" si="6"/>
        <v>#REF!</v>
      </c>
      <c r="M175" s="31" t="e">
        <f t="shared" si="7"/>
        <v>#REF!</v>
      </c>
      <c r="N175" s="31" t="e">
        <f t="shared" si="8"/>
        <v>#REF!</v>
      </c>
      <c r="O175" s="1" t="e">
        <f>VLOOKUP(jur[[#This Row],[hwycov_id]],#REF!,16,FALSE)</f>
        <v>#REF!</v>
      </c>
      <c r="P175" s="1">
        <v>175</v>
      </c>
    </row>
    <row r="176" spans="1:16" x14ac:dyDescent="0.25">
      <c r="A176" s="1">
        <v>13066</v>
      </c>
      <c r="B176" s="1">
        <v>5</v>
      </c>
      <c r="C176" s="1">
        <v>1</v>
      </c>
      <c r="D176" s="1">
        <v>2</v>
      </c>
      <c r="E176" s="1" t="s">
        <v>75</v>
      </c>
      <c r="F176" s="1">
        <v>4</v>
      </c>
      <c r="G176" s="1">
        <v>0</v>
      </c>
      <c r="H176" s="1">
        <v>5</v>
      </c>
      <c r="I176" s="1">
        <v>5</v>
      </c>
      <c r="J176" s="1">
        <v>5000</v>
      </c>
      <c r="K176" s="4" t="e">
        <f>VLOOKUP(jur[[#This Row],[hwycov_id]],#REF!,10,FALSE)</f>
        <v>#REF!</v>
      </c>
      <c r="L176" s="32" t="e">
        <f t="shared" si="6"/>
        <v>#REF!</v>
      </c>
      <c r="M176" s="31" t="e">
        <f t="shared" si="7"/>
        <v>#REF!</v>
      </c>
      <c r="N176" s="31" t="e">
        <f t="shared" si="8"/>
        <v>#REF!</v>
      </c>
      <c r="O176" s="1" t="e">
        <f>VLOOKUP(jur[[#This Row],[hwycov_id]],#REF!,16,FALSE)</f>
        <v>#REF!</v>
      </c>
      <c r="P176" s="1">
        <v>176</v>
      </c>
    </row>
    <row r="177" spans="1:16" x14ac:dyDescent="0.25">
      <c r="A177" s="1">
        <v>1488</v>
      </c>
      <c r="B177" s="1">
        <v>3</v>
      </c>
      <c r="C177" s="1">
        <v>1</v>
      </c>
      <c r="D177" s="1">
        <v>2</v>
      </c>
      <c r="E177" s="1" t="s">
        <v>75</v>
      </c>
      <c r="F177" s="1">
        <v>3</v>
      </c>
      <c r="G177" s="1">
        <v>0</v>
      </c>
      <c r="H177" s="1">
        <v>5</v>
      </c>
      <c r="I177" s="1">
        <v>5</v>
      </c>
      <c r="J177" s="1">
        <v>5300</v>
      </c>
      <c r="K177" s="4" t="e">
        <f>VLOOKUP(jur[[#This Row],[hwycov_id]],#REF!,10,FALSE)</f>
        <v>#REF!</v>
      </c>
      <c r="L177" s="32" t="e">
        <f t="shared" si="6"/>
        <v>#REF!</v>
      </c>
      <c r="M177" s="31" t="e">
        <f t="shared" si="7"/>
        <v>#REF!</v>
      </c>
      <c r="N177" s="31" t="e">
        <f t="shared" si="8"/>
        <v>#REF!</v>
      </c>
      <c r="O177" s="1" t="e">
        <f>VLOOKUP(jur[[#This Row],[hwycov_id]],#REF!,16,FALSE)</f>
        <v>#REF!</v>
      </c>
      <c r="P177" s="1">
        <v>177</v>
      </c>
    </row>
    <row r="178" spans="1:16" x14ac:dyDescent="0.25">
      <c r="A178" s="1">
        <v>6317</v>
      </c>
      <c r="B178" s="1">
        <v>4</v>
      </c>
      <c r="C178" s="1">
        <v>1</v>
      </c>
      <c r="D178" s="1">
        <v>2</v>
      </c>
      <c r="E178" s="1" t="s">
        <v>75</v>
      </c>
      <c r="F178" s="1">
        <v>4</v>
      </c>
      <c r="G178" s="1">
        <v>0</v>
      </c>
      <c r="H178" s="1">
        <v>5</v>
      </c>
      <c r="I178" s="1">
        <v>5</v>
      </c>
      <c r="J178" s="1">
        <v>5400</v>
      </c>
      <c r="K178" s="4" t="e">
        <f>VLOOKUP(jur[[#This Row],[hwycov_id]],#REF!,10,FALSE)</f>
        <v>#REF!</v>
      </c>
      <c r="L178" s="32" t="e">
        <f t="shared" si="6"/>
        <v>#REF!</v>
      </c>
      <c r="M178" s="31" t="e">
        <f t="shared" si="7"/>
        <v>#REF!</v>
      </c>
      <c r="N178" s="31" t="e">
        <f t="shared" si="8"/>
        <v>#REF!</v>
      </c>
      <c r="O178" s="1" t="e">
        <f>VLOOKUP(jur[[#This Row],[hwycov_id]],#REF!,16,FALSE)</f>
        <v>#REF!</v>
      </c>
      <c r="P178" s="1">
        <v>178</v>
      </c>
    </row>
    <row r="179" spans="1:16" x14ac:dyDescent="0.25">
      <c r="A179" s="1">
        <v>12673</v>
      </c>
      <c r="B179" s="1">
        <v>4</v>
      </c>
      <c r="C179" s="1">
        <v>1</v>
      </c>
      <c r="D179" s="1">
        <v>2</v>
      </c>
      <c r="E179" s="1" t="s">
        <v>75</v>
      </c>
      <c r="F179" s="1">
        <v>4</v>
      </c>
      <c r="G179" s="1">
        <v>0</v>
      </c>
      <c r="H179" s="1">
        <v>5</v>
      </c>
      <c r="I179" s="1">
        <v>5</v>
      </c>
      <c r="J179" s="1">
        <v>5400</v>
      </c>
      <c r="K179" s="4" t="e">
        <f>VLOOKUP(jur[[#This Row],[hwycov_id]],#REF!,10,FALSE)</f>
        <v>#REF!</v>
      </c>
      <c r="L179" s="32" t="e">
        <f t="shared" si="6"/>
        <v>#REF!</v>
      </c>
      <c r="M179" s="31" t="e">
        <f t="shared" si="7"/>
        <v>#REF!</v>
      </c>
      <c r="N179" s="31" t="e">
        <f t="shared" si="8"/>
        <v>#REF!</v>
      </c>
      <c r="O179" s="1" t="e">
        <f>VLOOKUP(jur[[#This Row],[hwycov_id]],#REF!,16,FALSE)</f>
        <v>#REF!</v>
      </c>
      <c r="P179" s="1">
        <v>179</v>
      </c>
    </row>
    <row r="180" spans="1:16" x14ac:dyDescent="0.25">
      <c r="A180" s="1">
        <v>28158</v>
      </c>
      <c r="B180" s="1">
        <v>9</v>
      </c>
      <c r="C180" s="1">
        <v>1</v>
      </c>
      <c r="D180" s="1">
        <v>1</v>
      </c>
      <c r="E180" s="1" t="s">
        <v>73</v>
      </c>
      <c r="F180" s="1">
        <v>2</v>
      </c>
      <c r="G180" s="1">
        <v>0</v>
      </c>
      <c r="H180" s="1">
        <v>5</v>
      </c>
      <c r="I180" s="1">
        <v>5</v>
      </c>
      <c r="J180" s="1">
        <v>5513</v>
      </c>
      <c r="K180" s="4" t="e">
        <f>VLOOKUP(jur[[#This Row],[hwycov_id]],#REF!,10,FALSE)</f>
        <v>#REF!</v>
      </c>
      <c r="L180" s="32" t="e">
        <f t="shared" si="6"/>
        <v>#REF!</v>
      </c>
      <c r="M180" s="31" t="e">
        <f t="shared" si="7"/>
        <v>#REF!</v>
      </c>
      <c r="N180" s="31" t="e">
        <f t="shared" si="8"/>
        <v>#REF!</v>
      </c>
      <c r="O180" s="1" t="e">
        <f>VLOOKUP(jur[[#This Row],[hwycov_id]],#REF!,16,FALSE)</f>
        <v>#REF!</v>
      </c>
      <c r="P180" s="1">
        <v>180</v>
      </c>
    </row>
    <row r="181" spans="1:16" x14ac:dyDescent="0.25">
      <c r="A181" s="1">
        <v>13013</v>
      </c>
      <c r="B181" s="1">
        <v>4</v>
      </c>
      <c r="C181" s="1">
        <v>1</v>
      </c>
      <c r="D181" s="1">
        <v>2</v>
      </c>
      <c r="E181" s="1" t="s">
        <v>75</v>
      </c>
      <c r="F181" s="1">
        <v>4</v>
      </c>
      <c r="G181" s="1">
        <v>0</v>
      </c>
      <c r="H181" s="1">
        <v>5</v>
      </c>
      <c r="I181" s="1">
        <v>5</v>
      </c>
      <c r="J181" s="1">
        <v>5650</v>
      </c>
      <c r="K181" s="4" t="e">
        <f>VLOOKUP(jur[[#This Row],[hwycov_id]],#REF!,10,FALSE)</f>
        <v>#REF!</v>
      </c>
      <c r="L181" s="32" t="e">
        <f t="shared" si="6"/>
        <v>#REF!</v>
      </c>
      <c r="M181" s="31" t="e">
        <f t="shared" si="7"/>
        <v>#REF!</v>
      </c>
      <c r="N181" s="31" t="e">
        <f t="shared" si="8"/>
        <v>#REF!</v>
      </c>
      <c r="O181" s="1" t="e">
        <f>VLOOKUP(jur[[#This Row],[hwycov_id]],#REF!,16,FALSE)</f>
        <v>#REF!</v>
      </c>
      <c r="P181" s="1">
        <v>181</v>
      </c>
    </row>
    <row r="182" spans="1:16" x14ac:dyDescent="0.25">
      <c r="A182" s="1">
        <v>2454</v>
      </c>
      <c r="B182" s="1">
        <v>4</v>
      </c>
      <c r="C182" s="1">
        <v>1</v>
      </c>
      <c r="D182" s="1">
        <v>2</v>
      </c>
      <c r="E182" s="1" t="s">
        <v>75</v>
      </c>
      <c r="F182" s="1">
        <v>4</v>
      </c>
      <c r="G182" s="1">
        <v>0</v>
      </c>
      <c r="H182" s="1">
        <v>5</v>
      </c>
      <c r="I182" s="1">
        <v>5</v>
      </c>
      <c r="J182" s="1">
        <v>5700</v>
      </c>
      <c r="K182" s="4" t="e">
        <f>VLOOKUP(jur[[#This Row],[hwycov_id]],#REF!,10,FALSE)</f>
        <v>#REF!</v>
      </c>
      <c r="L182" s="32" t="e">
        <f t="shared" si="6"/>
        <v>#REF!</v>
      </c>
      <c r="M182" s="31" t="e">
        <f t="shared" si="7"/>
        <v>#REF!</v>
      </c>
      <c r="N182" s="31" t="e">
        <f t="shared" si="8"/>
        <v>#REF!</v>
      </c>
      <c r="O182" s="1" t="e">
        <f>VLOOKUP(jur[[#This Row],[hwycov_id]],#REF!,16,FALSE)</f>
        <v>#REF!</v>
      </c>
      <c r="P182" s="1">
        <v>182</v>
      </c>
    </row>
    <row r="183" spans="1:16" x14ac:dyDescent="0.25">
      <c r="A183" s="1">
        <v>14482</v>
      </c>
      <c r="B183" s="1">
        <v>4</v>
      </c>
      <c r="C183" s="1">
        <v>1</v>
      </c>
      <c r="D183" s="1">
        <v>2</v>
      </c>
      <c r="E183" s="1" t="s">
        <v>75</v>
      </c>
      <c r="F183" s="1">
        <v>4</v>
      </c>
      <c r="G183" s="1">
        <v>0</v>
      </c>
      <c r="H183" s="1">
        <v>5</v>
      </c>
      <c r="I183" s="1">
        <v>5</v>
      </c>
      <c r="J183" s="1">
        <v>6100</v>
      </c>
      <c r="K183" s="4" t="e">
        <f>VLOOKUP(jur[[#This Row],[hwycov_id]],#REF!,10,FALSE)</f>
        <v>#REF!</v>
      </c>
      <c r="L183" s="32" t="e">
        <f t="shared" si="6"/>
        <v>#REF!</v>
      </c>
      <c r="M183" s="31" t="e">
        <f t="shared" si="7"/>
        <v>#REF!</v>
      </c>
      <c r="N183" s="31" t="e">
        <f t="shared" si="8"/>
        <v>#REF!</v>
      </c>
      <c r="O183" s="1" t="e">
        <f>VLOOKUP(jur[[#This Row],[hwycov_id]],#REF!,16,FALSE)</f>
        <v>#REF!</v>
      </c>
      <c r="P183" s="1">
        <v>183</v>
      </c>
    </row>
    <row r="184" spans="1:16" x14ac:dyDescent="0.25">
      <c r="A184" s="1">
        <v>28917</v>
      </c>
      <c r="B184" s="1">
        <v>9</v>
      </c>
      <c r="C184" s="1">
        <v>1</v>
      </c>
      <c r="D184" s="1">
        <v>1</v>
      </c>
      <c r="E184" s="1" t="s">
        <v>73</v>
      </c>
      <c r="F184" s="1">
        <v>2</v>
      </c>
      <c r="G184" s="1">
        <v>0</v>
      </c>
      <c r="H184" s="1">
        <v>5</v>
      </c>
      <c r="I184" s="1">
        <v>5</v>
      </c>
      <c r="J184" s="1">
        <v>6547</v>
      </c>
      <c r="K184" s="4" t="e">
        <f>VLOOKUP(jur[[#This Row],[hwycov_id]],#REF!,10,FALSE)</f>
        <v>#REF!</v>
      </c>
      <c r="L184" s="32" t="e">
        <f t="shared" si="6"/>
        <v>#REF!</v>
      </c>
      <c r="M184" s="31" t="e">
        <f t="shared" si="7"/>
        <v>#REF!</v>
      </c>
      <c r="N184" s="31" t="e">
        <f t="shared" si="8"/>
        <v>#REF!</v>
      </c>
      <c r="O184" s="1" t="e">
        <f>VLOOKUP(jur[[#This Row],[hwycov_id]],#REF!,16,FALSE)</f>
        <v>#REF!</v>
      </c>
      <c r="P184" s="1">
        <v>184</v>
      </c>
    </row>
    <row r="185" spans="1:16" x14ac:dyDescent="0.25">
      <c r="A185" s="1">
        <v>4646</v>
      </c>
      <c r="B185" s="1">
        <v>4</v>
      </c>
      <c r="C185" s="1">
        <v>1</v>
      </c>
      <c r="D185" s="1">
        <v>2</v>
      </c>
      <c r="E185" s="1" t="s">
        <v>75</v>
      </c>
      <c r="F185" s="1">
        <v>4</v>
      </c>
      <c r="G185" s="1">
        <v>0</v>
      </c>
      <c r="H185" s="1">
        <v>5</v>
      </c>
      <c r="I185" s="1">
        <v>5</v>
      </c>
      <c r="J185" s="1">
        <v>6600</v>
      </c>
      <c r="K185" s="4" t="e">
        <f>VLOOKUP(jur[[#This Row],[hwycov_id]],#REF!,10,FALSE)</f>
        <v>#REF!</v>
      </c>
      <c r="L185" s="32" t="e">
        <f t="shared" si="6"/>
        <v>#REF!</v>
      </c>
      <c r="M185" s="31" t="e">
        <f t="shared" si="7"/>
        <v>#REF!</v>
      </c>
      <c r="N185" s="31" t="e">
        <f t="shared" si="8"/>
        <v>#REF!</v>
      </c>
      <c r="O185" s="1" t="e">
        <f>VLOOKUP(jur[[#This Row],[hwycov_id]],#REF!,16,FALSE)</f>
        <v>#REF!</v>
      </c>
      <c r="P185" s="1">
        <v>185</v>
      </c>
    </row>
    <row r="186" spans="1:16" x14ac:dyDescent="0.25">
      <c r="A186" s="1">
        <v>13202</v>
      </c>
      <c r="B186" s="1">
        <v>4</v>
      </c>
      <c r="C186" s="1">
        <v>1</v>
      </c>
      <c r="D186" s="1">
        <v>2</v>
      </c>
      <c r="E186" s="1" t="s">
        <v>75</v>
      </c>
      <c r="F186" s="1">
        <v>4</v>
      </c>
      <c r="G186" s="1">
        <v>0</v>
      </c>
      <c r="H186" s="1">
        <v>5</v>
      </c>
      <c r="I186" s="1">
        <v>5</v>
      </c>
      <c r="J186" s="1">
        <v>6600</v>
      </c>
      <c r="K186" s="4" t="e">
        <f>VLOOKUP(jur[[#This Row],[hwycov_id]],#REF!,10,FALSE)</f>
        <v>#REF!</v>
      </c>
      <c r="L186" s="32" t="e">
        <f t="shared" si="6"/>
        <v>#REF!</v>
      </c>
      <c r="M186" s="31" t="e">
        <f t="shared" si="7"/>
        <v>#REF!</v>
      </c>
      <c r="N186" s="31" t="e">
        <f t="shared" si="8"/>
        <v>#REF!</v>
      </c>
      <c r="O186" s="1" t="e">
        <f>VLOOKUP(jur[[#This Row],[hwycov_id]],#REF!,16,FALSE)</f>
        <v>#REF!</v>
      </c>
      <c r="P186" s="1">
        <v>186</v>
      </c>
    </row>
    <row r="187" spans="1:16" x14ac:dyDescent="0.25">
      <c r="A187" s="1">
        <v>17488</v>
      </c>
      <c r="B187" s="1">
        <v>4</v>
      </c>
      <c r="C187" s="1">
        <v>1</v>
      </c>
      <c r="D187" s="1">
        <v>2</v>
      </c>
      <c r="E187" s="1" t="s">
        <v>75</v>
      </c>
      <c r="F187" s="1">
        <v>4</v>
      </c>
      <c r="G187" s="1">
        <v>0</v>
      </c>
      <c r="H187" s="1">
        <v>5</v>
      </c>
      <c r="I187" s="1">
        <v>5</v>
      </c>
      <c r="J187" s="1">
        <v>7000</v>
      </c>
      <c r="K187" s="4" t="e">
        <f>VLOOKUP(jur[[#This Row],[hwycov_id]],#REF!,10,FALSE)</f>
        <v>#REF!</v>
      </c>
      <c r="L187" s="32" t="e">
        <f t="shared" si="6"/>
        <v>#REF!</v>
      </c>
      <c r="M187" s="31" t="e">
        <f t="shared" si="7"/>
        <v>#REF!</v>
      </c>
      <c r="N187" s="31" t="e">
        <f t="shared" si="8"/>
        <v>#REF!</v>
      </c>
      <c r="O187" s="1" t="e">
        <f>VLOOKUP(jur[[#This Row],[hwycov_id]],#REF!,16,FALSE)</f>
        <v>#REF!</v>
      </c>
      <c r="P187" s="1">
        <v>187</v>
      </c>
    </row>
    <row r="188" spans="1:16" x14ac:dyDescent="0.25">
      <c r="A188" s="1">
        <v>3142</v>
      </c>
      <c r="B188" s="1">
        <v>4</v>
      </c>
      <c r="C188" s="1">
        <v>1</v>
      </c>
      <c r="D188" s="1">
        <v>2</v>
      </c>
      <c r="E188" s="1" t="s">
        <v>75</v>
      </c>
      <c r="F188" s="1">
        <v>4</v>
      </c>
      <c r="G188" s="1">
        <v>0</v>
      </c>
      <c r="H188" s="1">
        <v>5</v>
      </c>
      <c r="I188" s="1">
        <v>5</v>
      </c>
      <c r="J188" s="1">
        <v>7300</v>
      </c>
      <c r="K188" s="4" t="e">
        <f>VLOOKUP(jur[[#This Row],[hwycov_id]],#REF!,10,FALSE)</f>
        <v>#REF!</v>
      </c>
      <c r="L188" s="32" t="e">
        <f t="shared" si="6"/>
        <v>#REF!</v>
      </c>
      <c r="M188" s="31" t="e">
        <f t="shared" si="7"/>
        <v>#REF!</v>
      </c>
      <c r="N188" s="31" t="e">
        <f t="shared" si="8"/>
        <v>#REF!</v>
      </c>
      <c r="O188" s="1" t="e">
        <f>VLOOKUP(jur[[#This Row],[hwycov_id]],#REF!,16,FALSE)</f>
        <v>#REF!</v>
      </c>
      <c r="P188" s="1">
        <v>188</v>
      </c>
    </row>
    <row r="189" spans="1:16" x14ac:dyDescent="0.25">
      <c r="A189" s="1">
        <v>3163</v>
      </c>
      <c r="B189" s="1">
        <v>4</v>
      </c>
      <c r="C189" s="1">
        <v>1</v>
      </c>
      <c r="D189" s="1">
        <v>2</v>
      </c>
      <c r="E189" s="1" t="s">
        <v>75</v>
      </c>
      <c r="F189" s="1">
        <v>4</v>
      </c>
      <c r="G189" s="1">
        <v>0</v>
      </c>
      <c r="H189" s="1">
        <v>5</v>
      </c>
      <c r="I189" s="1">
        <v>5</v>
      </c>
      <c r="J189" s="1">
        <v>7400</v>
      </c>
      <c r="K189" s="4" t="e">
        <f>VLOOKUP(jur[[#This Row],[hwycov_id]],#REF!,10,FALSE)</f>
        <v>#REF!</v>
      </c>
      <c r="L189" s="32" t="e">
        <f t="shared" si="6"/>
        <v>#REF!</v>
      </c>
      <c r="M189" s="31" t="e">
        <f t="shared" si="7"/>
        <v>#REF!</v>
      </c>
      <c r="N189" s="31" t="e">
        <f t="shared" si="8"/>
        <v>#REF!</v>
      </c>
      <c r="O189" s="1" t="e">
        <f>VLOOKUP(jur[[#This Row],[hwycov_id]],#REF!,16,FALSE)</f>
        <v>#REF!</v>
      </c>
      <c r="P189" s="1">
        <v>189</v>
      </c>
    </row>
    <row r="190" spans="1:16" x14ac:dyDescent="0.25">
      <c r="A190" s="1">
        <v>1009</v>
      </c>
      <c r="B190" s="1">
        <v>4</v>
      </c>
      <c r="C190" s="1">
        <v>1</v>
      </c>
      <c r="D190" s="1">
        <v>2</v>
      </c>
      <c r="E190" s="1" t="s">
        <v>75</v>
      </c>
      <c r="F190" s="1">
        <v>4</v>
      </c>
      <c r="G190" s="1">
        <v>0</v>
      </c>
      <c r="H190" s="1">
        <v>5</v>
      </c>
      <c r="I190" s="1">
        <v>5</v>
      </c>
      <c r="J190" s="1">
        <v>7700</v>
      </c>
      <c r="K190" s="4" t="e">
        <f>VLOOKUP(jur[[#This Row],[hwycov_id]],#REF!,10,FALSE)</f>
        <v>#REF!</v>
      </c>
      <c r="L190" s="32" t="e">
        <f t="shared" si="6"/>
        <v>#REF!</v>
      </c>
      <c r="M190" s="31" t="e">
        <f t="shared" si="7"/>
        <v>#REF!</v>
      </c>
      <c r="N190" s="31" t="e">
        <f t="shared" si="8"/>
        <v>#REF!</v>
      </c>
      <c r="O190" s="1" t="e">
        <f>VLOOKUP(jur[[#This Row],[hwycov_id]],#REF!,16,FALSE)</f>
        <v>#REF!</v>
      </c>
      <c r="P190" s="1">
        <v>190</v>
      </c>
    </row>
    <row r="191" spans="1:16" x14ac:dyDescent="0.25">
      <c r="A191" s="1">
        <v>11062</v>
      </c>
      <c r="B191" s="1">
        <v>9</v>
      </c>
      <c r="C191" s="1">
        <v>1</v>
      </c>
      <c r="D191" s="1">
        <v>1</v>
      </c>
      <c r="E191" s="1" t="s">
        <v>73</v>
      </c>
      <c r="F191" s="1">
        <v>2</v>
      </c>
      <c r="G191" s="1">
        <v>0</v>
      </c>
      <c r="H191" s="1">
        <v>5</v>
      </c>
      <c r="I191" s="1">
        <v>5</v>
      </c>
      <c r="J191" s="1">
        <v>8038</v>
      </c>
      <c r="K191" s="4" t="e">
        <f>VLOOKUP(jur[[#This Row],[hwycov_id]],#REF!,10,FALSE)</f>
        <v>#REF!</v>
      </c>
      <c r="L191" s="32" t="e">
        <f t="shared" si="6"/>
        <v>#REF!</v>
      </c>
      <c r="M191" s="31" t="e">
        <f t="shared" si="7"/>
        <v>#REF!</v>
      </c>
      <c r="N191" s="31" t="e">
        <f t="shared" si="8"/>
        <v>#REF!</v>
      </c>
      <c r="O191" s="1" t="e">
        <f>VLOOKUP(jur[[#This Row],[hwycov_id]],#REF!,16,FALSE)</f>
        <v>#REF!</v>
      </c>
      <c r="P191" s="1">
        <v>191</v>
      </c>
    </row>
    <row r="192" spans="1:16" x14ac:dyDescent="0.25">
      <c r="A192" s="1">
        <v>1476</v>
      </c>
      <c r="B192" s="1">
        <v>4</v>
      </c>
      <c r="C192" s="1">
        <v>1</v>
      </c>
      <c r="D192" s="1">
        <v>2</v>
      </c>
      <c r="E192" s="1" t="s">
        <v>75</v>
      </c>
      <c r="F192" s="1">
        <v>4</v>
      </c>
      <c r="G192" s="1">
        <v>0</v>
      </c>
      <c r="H192" s="1">
        <v>5</v>
      </c>
      <c r="I192" s="1">
        <v>5</v>
      </c>
      <c r="J192" s="1">
        <v>8200</v>
      </c>
      <c r="K192" s="4" t="e">
        <f>VLOOKUP(jur[[#This Row],[hwycov_id]],#REF!,10,FALSE)</f>
        <v>#REF!</v>
      </c>
      <c r="L192" s="32" t="e">
        <f t="shared" si="6"/>
        <v>#REF!</v>
      </c>
      <c r="M192" s="31" t="e">
        <f t="shared" si="7"/>
        <v>#REF!</v>
      </c>
      <c r="N192" s="31" t="e">
        <f t="shared" si="8"/>
        <v>#REF!</v>
      </c>
      <c r="O192" s="1" t="e">
        <f>VLOOKUP(jur[[#This Row],[hwycov_id]],#REF!,16,FALSE)</f>
        <v>#REF!</v>
      </c>
      <c r="P192" s="1">
        <v>192</v>
      </c>
    </row>
    <row r="193" spans="1:16" x14ac:dyDescent="0.25">
      <c r="A193" s="1">
        <v>28153</v>
      </c>
      <c r="B193" s="1">
        <v>9</v>
      </c>
      <c r="C193" s="1">
        <v>1</v>
      </c>
      <c r="D193" s="1">
        <v>1</v>
      </c>
      <c r="E193" s="1" t="s">
        <v>73</v>
      </c>
      <c r="F193" s="1">
        <v>2</v>
      </c>
      <c r="G193" s="1">
        <v>0</v>
      </c>
      <c r="H193" s="1">
        <v>5</v>
      </c>
      <c r="I193" s="1">
        <v>5</v>
      </c>
      <c r="J193" s="1">
        <v>8262</v>
      </c>
      <c r="K193" s="4" t="e">
        <f>VLOOKUP(jur[[#This Row],[hwycov_id]],#REF!,10,FALSE)</f>
        <v>#REF!</v>
      </c>
      <c r="L193" s="32" t="e">
        <f t="shared" si="6"/>
        <v>#REF!</v>
      </c>
      <c r="M193" s="31" t="e">
        <f t="shared" si="7"/>
        <v>#REF!</v>
      </c>
      <c r="N193" s="31" t="e">
        <f t="shared" si="8"/>
        <v>#REF!</v>
      </c>
      <c r="O193" s="1" t="e">
        <f>VLOOKUP(jur[[#This Row],[hwycov_id]],#REF!,16,FALSE)</f>
        <v>#REF!</v>
      </c>
      <c r="P193" s="1">
        <v>193</v>
      </c>
    </row>
    <row r="194" spans="1:16" x14ac:dyDescent="0.25">
      <c r="A194" s="1">
        <v>28944</v>
      </c>
      <c r="B194" s="1">
        <v>9</v>
      </c>
      <c r="C194" s="1">
        <v>1</v>
      </c>
      <c r="D194" s="1">
        <v>1</v>
      </c>
      <c r="E194" s="1" t="s">
        <v>73</v>
      </c>
      <c r="F194" s="1">
        <v>2</v>
      </c>
      <c r="G194" s="1">
        <v>0</v>
      </c>
      <c r="H194" s="1">
        <v>5</v>
      </c>
      <c r="I194" s="1">
        <v>5</v>
      </c>
      <c r="J194" s="1">
        <v>8400</v>
      </c>
      <c r="K194" s="4" t="e">
        <f>VLOOKUP(jur[[#This Row],[hwycov_id]],#REF!,10,FALSE)</f>
        <v>#REF!</v>
      </c>
      <c r="L194" s="32" t="e">
        <f t="shared" ref="L194:L257" si="9">K194/J194-1</f>
        <v>#REF!</v>
      </c>
      <c r="M194" s="31" t="e">
        <f t="shared" ref="M194:M257" si="10">K194-J194</f>
        <v>#REF!</v>
      </c>
      <c r="N194" s="31" t="e">
        <f t="shared" ref="N194:N257" si="11">POWER(M194,2)</f>
        <v>#REF!</v>
      </c>
      <c r="O194" s="1" t="e">
        <f>VLOOKUP(jur[[#This Row],[hwycov_id]],#REF!,16,FALSE)</f>
        <v>#REF!</v>
      </c>
      <c r="P194" s="1">
        <v>194</v>
      </c>
    </row>
    <row r="195" spans="1:16" x14ac:dyDescent="0.25">
      <c r="A195" s="1">
        <v>3110</v>
      </c>
      <c r="B195" s="1">
        <v>4</v>
      </c>
      <c r="C195" s="1">
        <v>1</v>
      </c>
      <c r="D195" s="1">
        <v>2</v>
      </c>
      <c r="E195" s="1" t="s">
        <v>75</v>
      </c>
      <c r="F195" s="1">
        <v>4</v>
      </c>
      <c r="G195" s="1">
        <v>0</v>
      </c>
      <c r="H195" s="1">
        <v>5</v>
      </c>
      <c r="I195" s="1">
        <v>5</v>
      </c>
      <c r="J195" s="1">
        <v>8400</v>
      </c>
      <c r="K195" s="4" t="e">
        <f>VLOOKUP(jur[[#This Row],[hwycov_id]],#REF!,10,FALSE)</f>
        <v>#REF!</v>
      </c>
      <c r="L195" s="32" t="e">
        <f t="shared" si="9"/>
        <v>#REF!</v>
      </c>
      <c r="M195" s="31" t="e">
        <f t="shared" si="10"/>
        <v>#REF!</v>
      </c>
      <c r="N195" s="31" t="e">
        <f t="shared" si="11"/>
        <v>#REF!</v>
      </c>
      <c r="O195" s="1" t="e">
        <f>VLOOKUP(jur[[#This Row],[hwycov_id]],#REF!,16,FALSE)</f>
        <v>#REF!</v>
      </c>
      <c r="P195" s="1">
        <v>195</v>
      </c>
    </row>
    <row r="196" spans="1:16" x14ac:dyDescent="0.25">
      <c r="A196" s="1">
        <v>28918</v>
      </c>
      <c r="B196" s="1">
        <v>9</v>
      </c>
      <c r="C196" s="1">
        <v>1</v>
      </c>
      <c r="D196" s="1">
        <v>1</v>
      </c>
      <c r="E196" s="1" t="s">
        <v>73</v>
      </c>
      <c r="F196" s="1">
        <v>2</v>
      </c>
      <c r="G196" s="1">
        <v>0</v>
      </c>
      <c r="H196" s="1">
        <v>5</v>
      </c>
      <c r="I196" s="1">
        <v>5</v>
      </c>
      <c r="J196" s="1">
        <v>8494</v>
      </c>
      <c r="K196" s="4" t="e">
        <f>VLOOKUP(jur[[#This Row],[hwycov_id]],#REF!,10,FALSE)</f>
        <v>#REF!</v>
      </c>
      <c r="L196" s="32" t="e">
        <f t="shared" si="9"/>
        <v>#REF!</v>
      </c>
      <c r="M196" s="31" t="e">
        <f t="shared" si="10"/>
        <v>#REF!</v>
      </c>
      <c r="N196" s="31" t="e">
        <f t="shared" si="11"/>
        <v>#REF!</v>
      </c>
      <c r="O196" s="1" t="e">
        <f>VLOOKUP(jur[[#This Row],[hwycov_id]],#REF!,16,FALSE)</f>
        <v>#REF!</v>
      </c>
      <c r="P196" s="1">
        <v>196</v>
      </c>
    </row>
    <row r="197" spans="1:16" x14ac:dyDescent="0.25">
      <c r="A197" s="1">
        <v>14775</v>
      </c>
      <c r="B197" s="1">
        <v>3</v>
      </c>
      <c r="C197" s="1">
        <v>1</v>
      </c>
      <c r="D197" s="1">
        <v>2</v>
      </c>
      <c r="E197" s="1" t="s">
        <v>75</v>
      </c>
      <c r="F197" s="1">
        <v>3</v>
      </c>
      <c r="G197" s="1">
        <v>0</v>
      </c>
      <c r="H197" s="1">
        <v>5</v>
      </c>
      <c r="I197" s="1">
        <v>5</v>
      </c>
      <c r="J197" s="1">
        <v>8600</v>
      </c>
      <c r="K197" s="4" t="e">
        <f>VLOOKUP(jur[[#This Row],[hwycov_id]],#REF!,10,FALSE)</f>
        <v>#REF!</v>
      </c>
      <c r="L197" s="32" t="e">
        <f t="shared" si="9"/>
        <v>#REF!</v>
      </c>
      <c r="M197" s="31" t="e">
        <f t="shared" si="10"/>
        <v>#REF!</v>
      </c>
      <c r="N197" s="31" t="e">
        <f t="shared" si="11"/>
        <v>#REF!</v>
      </c>
      <c r="O197" s="1" t="e">
        <f>VLOOKUP(jur[[#This Row],[hwycov_id]],#REF!,16,FALSE)</f>
        <v>#REF!</v>
      </c>
      <c r="P197" s="1">
        <v>197</v>
      </c>
    </row>
    <row r="198" spans="1:16" x14ac:dyDescent="0.25">
      <c r="A198" s="1">
        <v>3114</v>
      </c>
      <c r="B198" s="1">
        <v>4</v>
      </c>
      <c r="C198" s="1">
        <v>1</v>
      </c>
      <c r="D198" s="1">
        <v>2</v>
      </c>
      <c r="E198" s="1" t="s">
        <v>75</v>
      </c>
      <c r="F198" s="1">
        <v>4</v>
      </c>
      <c r="G198" s="1">
        <v>0</v>
      </c>
      <c r="H198" s="1">
        <v>5</v>
      </c>
      <c r="I198" s="1">
        <v>5</v>
      </c>
      <c r="J198" s="1">
        <v>8600</v>
      </c>
      <c r="K198" s="4" t="e">
        <f>VLOOKUP(jur[[#This Row],[hwycov_id]],#REF!,10,FALSE)</f>
        <v>#REF!</v>
      </c>
      <c r="L198" s="32" t="e">
        <f t="shared" si="9"/>
        <v>#REF!</v>
      </c>
      <c r="M198" s="31" t="e">
        <f t="shared" si="10"/>
        <v>#REF!</v>
      </c>
      <c r="N198" s="31" t="e">
        <f t="shared" si="11"/>
        <v>#REF!</v>
      </c>
      <c r="O198" s="1" t="e">
        <f>VLOOKUP(jur[[#This Row],[hwycov_id]],#REF!,16,FALSE)</f>
        <v>#REF!</v>
      </c>
      <c r="P198" s="1">
        <v>198</v>
      </c>
    </row>
    <row r="199" spans="1:16" x14ac:dyDescent="0.25">
      <c r="A199" s="1">
        <v>28946</v>
      </c>
      <c r="B199" s="1">
        <v>9</v>
      </c>
      <c r="C199" s="1">
        <v>1</v>
      </c>
      <c r="D199" s="1">
        <v>1</v>
      </c>
      <c r="E199" s="1" t="s">
        <v>73</v>
      </c>
      <c r="F199" s="1">
        <v>2</v>
      </c>
      <c r="G199" s="1">
        <v>0</v>
      </c>
      <c r="H199" s="1">
        <v>3</v>
      </c>
      <c r="I199" s="1">
        <v>5</v>
      </c>
      <c r="J199" s="1">
        <v>8739</v>
      </c>
      <c r="K199" s="4" t="e">
        <f>VLOOKUP(jur[[#This Row],[hwycov_id]],#REF!,10,FALSE)</f>
        <v>#REF!</v>
      </c>
      <c r="L199" s="32" t="e">
        <f t="shared" si="9"/>
        <v>#REF!</v>
      </c>
      <c r="M199" s="31" t="e">
        <f t="shared" si="10"/>
        <v>#REF!</v>
      </c>
      <c r="N199" s="31" t="e">
        <f t="shared" si="11"/>
        <v>#REF!</v>
      </c>
      <c r="O199" s="1" t="e">
        <f>VLOOKUP(jur[[#This Row],[hwycov_id]],#REF!,16,FALSE)</f>
        <v>#REF!</v>
      </c>
      <c r="P199" s="1">
        <v>199</v>
      </c>
    </row>
    <row r="200" spans="1:16" x14ac:dyDescent="0.25">
      <c r="A200" s="1">
        <v>3171</v>
      </c>
      <c r="B200" s="1">
        <v>4</v>
      </c>
      <c r="C200" s="1">
        <v>1</v>
      </c>
      <c r="D200" s="1">
        <v>2</v>
      </c>
      <c r="E200" s="1" t="s">
        <v>75</v>
      </c>
      <c r="F200" s="1">
        <v>4</v>
      </c>
      <c r="G200" s="1">
        <v>0</v>
      </c>
      <c r="H200" s="1">
        <v>5</v>
      </c>
      <c r="I200" s="1">
        <v>5</v>
      </c>
      <c r="J200" s="1">
        <v>8800</v>
      </c>
      <c r="K200" s="4" t="e">
        <f>VLOOKUP(jur[[#This Row],[hwycov_id]],#REF!,10,FALSE)</f>
        <v>#REF!</v>
      </c>
      <c r="L200" s="32" t="e">
        <f t="shared" si="9"/>
        <v>#REF!</v>
      </c>
      <c r="M200" s="31" t="e">
        <f t="shared" si="10"/>
        <v>#REF!</v>
      </c>
      <c r="N200" s="31" t="e">
        <f t="shared" si="11"/>
        <v>#REF!</v>
      </c>
      <c r="O200" s="1" t="e">
        <f>VLOOKUP(jur[[#This Row],[hwycov_id]],#REF!,16,FALSE)</f>
        <v>#REF!</v>
      </c>
      <c r="P200" s="1">
        <v>200</v>
      </c>
    </row>
    <row r="201" spans="1:16" x14ac:dyDescent="0.25">
      <c r="A201" s="1">
        <v>1451</v>
      </c>
      <c r="B201" s="1">
        <v>4</v>
      </c>
      <c r="C201" s="1">
        <v>1</v>
      </c>
      <c r="D201" s="1">
        <v>2</v>
      </c>
      <c r="E201" s="1" t="s">
        <v>75</v>
      </c>
      <c r="F201" s="1">
        <v>4</v>
      </c>
      <c r="G201" s="1">
        <v>0</v>
      </c>
      <c r="H201" s="1">
        <v>5</v>
      </c>
      <c r="I201" s="1">
        <v>5</v>
      </c>
      <c r="J201" s="1">
        <v>9000</v>
      </c>
      <c r="K201" s="4" t="e">
        <f>VLOOKUP(jur[[#This Row],[hwycov_id]],#REF!,10,FALSE)</f>
        <v>#REF!</v>
      </c>
      <c r="L201" s="32" t="e">
        <f t="shared" si="9"/>
        <v>#REF!</v>
      </c>
      <c r="M201" s="31" t="e">
        <f t="shared" si="10"/>
        <v>#REF!</v>
      </c>
      <c r="N201" s="31" t="e">
        <f t="shared" si="11"/>
        <v>#REF!</v>
      </c>
      <c r="O201" s="1" t="e">
        <f>VLOOKUP(jur[[#This Row],[hwycov_id]],#REF!,16,FALSE)</f>
        <v>#REF!</v>
      </c>
      <c r="P201" s="1">
        <v>201</v>
      </c>
    </row>
    <row r="202" spans="1:16" x14ac:dyDescent="0.25">
      <c r="A202" s="1">
        <v>6989</v>
      </c>
      <c r="B202" s="1">
        <v>4</v>
      </c>
      <c r="C202" s="1">
        <v>1</v>
      </c>
      <c r="D202" s="1">
        <v>2</v>
      </c>
      <c r="E202" s="1" t="s">
        <v>75</v>
      </c>
      <c r="F202" s="1">
        <v>4</v>
      </c>
      <c r="G202" s="1">
        <v>0</v>
      </c>
      <c r="H202" s="1">
        <v>5</v>
      </c>
      <c r="I202" s="1">
        <v>5</v>
      </c>
      <c r="J202" s="1">
        <v>9000</v>
      </c>
      <c r="K202" s="4" t="e">
        <f>VLOOKUP(jur[[#This Row],[hwycov_id]],#REF!,10,FALSE)</f>
        <v>#REF!</v>
      </c>
      <c r="L202" s="32" t="e">
        <f t="shared" si="9"/>
        <v>#REF!</v>
      </c>
      <c r="M202" s="31" t="e">
        <f t="shared" si="10"/>
        <v>#REF!</v>
      </c>
      <c r="N202" s="31" t="e">
        <f t="shared" si="11"/>
        <v>#REF!</v>
      </c>
      <c r="O202" s="1" t="e">
        <f>VLOOKUP(jur[[#This Row],[hwycov_id]],#REF!,16,FALSE)</f>
        <v>#REF!</v>
      </c>
      <c r="P202" s="1">
        <v>202</v>
      </c>
    </row>
    <row r="203" spans="1:16" x14ac:dyDescent="0.25">
      <c r="A203" s="1">
        <v>1611</v>
      </c>
      <c r="B203" s="1">
        <v>4</v>
      </c>
      <c r="C203" s="1">
        <v>1</v>
      </c>
      <c r="D203" s="1">
        <v>2</v>
      </c>
      <c r="E203" s="1" t="s">
        <v>75</v>
      </c>
      <c r="F203" s="1">
        <v>4</v>
      </c>
      <c r="G203" s="1">
        <v>0</v>
      </c>
      <c r="H203" s="1">
        <v>5</v>
      </c>
      <c r="I203" s="1">
        <v>5</v>
      </c>
      <c r="J203" s="1">
        <v>9200</v>
      </c>
      <c r="K203" s="4" t="e">
        <f>VLOOKUP(jur[[#This Row],[hwycov_id]],#REF!,10,FALSE)</f>
        <v>#REF!</v>
      </c>
      <c r="L203" s="32" t="e">
        <f t="shared" si="9"/>
        <v>#REF!</v>
      </c>
      <c r="M203" s="31" t="e">
        <f t="shared" si="10"/>
        <v>#REF!</v>
      </c>
      <c r="N203" s="31" t="e">
        <f t="shared" si="11"/>
        <v>#REF!</v>
      </c>
      <c r="O203" s="1" t="e">
        <f>VLOOKUP(jur[[#This Row],[hwycov_id]],#REF!,16,FALSE)</f>
        <v>#REF!</v>
      </c>
      <c r="P203" s="1">
        <v>203</v>
      </c>
    </row>
    <row r="204" spans="1:16" x14ac:dyDescent="0.25">
      <c r="A204" s="1">
        <v>1085</v>
      </c>
      <c r="B204" s="1">
        <v>4</v>
      </c>
      <c r="C204" s="1">
        <v>1</v>
      </c>
      <c r="D204" s="1">
        <v>2</v>
      </c>
      <c r="E204" s="1" t="s">
        <v>75</v>
      </c>
      <c r="F204" s="1">
        <v>4</v>
      </c>
      <c r="G204" s="1">
        <v>0</v>
      </c>
      <c r="H204" s="1">
        <v>5</v>
      </c>
      <c r="I204" s="1">
        <v>5</v>
      </c>
      <c r="J204" s="1">
        <v>9200</v>
      </c>
      <c r="K204" s="4" t="e">
        <f>VLOOKUP(jur[[#This Row],[hwycov_id]],#REF!,10,FALSE)</f>
        <v>#REF!</v>
      </c>
      <c r="L204" s="32" t="e">
        <f t="shared" si="9"/>
        <v>#REF!</v>
      </c>
      <c r="M204" s="31" t="e">
        <f t="shared" si="10"/>
        <v>#REF!</v>
      </c>
      <c r="N204" s="31" t="e">
        <f t="shared" si="11"/>
        <v>#REF!</v>
      </c>
      <c r="O204" s="1" t="e">
        <f>VLOOKUP(jur[[#This Row],[hwycov_id]],#REF!,16,FALSE)</f>
        <v>#REF!</v>
      </c>
      <c r="P204" s="1">
        <v>204</v>
      </c>
    </row>
    <row r="205" spans="1:16" x14ac:dyDescent="0.25">
      <c r="A205" s="1">
        <v>1944</v>
      </c>
      <c r="B205" s="1">
        <v>4</v>
      </c>
      <c r="C205" s="1">
        <v>1</v>
      </c>
      <c r="D205" s="1">
        <v>2</v>
      </c>
      <c r="E205" s="1" t="s">
        <v>75</v>
      </c>
      <c r="F205" s="1">
        <v>4</v>
      </c>
      <c r="G205" s="1">
        <v>0</v>
      </c>
      <c r="H205" s="1">
        <v>5</v>
      </c>
      <c r="I205" s="1">
        <v>5</v>
      </c>
      <c r="J205" s="1">
        <v>9300</v>
      </c>
      <c r="K205" s="4" t="e">
        <f>VLOOKUP(jur[[#This Row],[hwycov_id]],#REF!,10,FALSE)</f>
        <v>#REF!</v>
      </c>
      <c r="L205" s="32" t="e">
        <f t="shared" si="9"/>
        <v>#REF!</v>
      </c>
      <c r="M205" s="31" t="e">
        <f t="shared" si="10"/>
        <v>#REF!</v>
      </c>
      <c r="N205" s="31" t="e">
        <f t="shared" si="11"/>
        <v>#REF!</v>
      </c>
      <c r="O205" s="1" t="e">
        <f>VLOOKUP(jur[[#This Row],[hwycov_id]],#REF!,16,FALSE)</f>
        <v>#REF!</v>
      </c>
      <c r="P205" s="1">
        <v>205</v>
      </c>
    </row>
    <row r="206" spans="1:16" x14ac:dyDescent="0.25">
      <c r="A206" s="1">
        <v>17077</v>
      </c>
      <c r="B206" s="1">
        <v>4</v>
      </c>
      <c r="C206" s="1">
        <v>1</v>
      </c>
      <c r="D206" s="1">
        <v>2</v>
      </c>
      <c r="E206" s="1" t="s">
        <v>75</v>
      </c>
      <c r="F206" s="1">
        <v>4</v>
      </c>
      <c r="G206" s="1">
        <v>0</v>
      </c>
      <c r="H206" s="1">
        <v>5</v>
      </c>
      <c r="I206" s="1">
        <v>5</v>
      </c>
      <c r="J206" s="1">
        <v>9300</v>
      </c>
      <c r="K206" s="4" t="e">
        <f>VLOOKUP(jur[[#This Row],[hwycov_id]],#REF!,10,FALSE)</f>
        <v>#REF!</v>
      </c>
      <c r="L206" s="32" t="e">
        <f t="shared" si="9"/>
        <v>#REF!</v>
      </c>
      <c r="M206" s="31" t="e">
        <f t="shared" si="10"/>
        <v>#REF!</v>
      </c>
      <c r="N206" s="31" t="e">
        <f t="shared" si="11"/>
        <v>#REF!</v>
      </c>
      <c r="O206" s="1" t="e">
        <f>VLOOKUP(jur[[#This Row],[hwycov_id]],#REF!,16,FALSE)</f>
        <v>#REF!</v>
      </c>
      <c r="P206" s="1">
        <v>206</v>
      </c>
    </row>
    <row r="207" spans="1:16" x14ac:dyDescent="0.25">
      <c r="A207" s="1">
        <v>13068</v>
      </c>
      <c r="B207" s="1">
        <v>3</v>
      </c>
      <c r="C207" s="1">
        <v>1</v>
      </c>
      <c r="D207" s="1">
        <v>2</v>
      </c>
      <c r="E207" s="1" t="s">
        <v>75</v>
      </c>
      <c r="F207" s="1">
        <v>3</v>
      </c>
      <c r="G207" s="1">
        <v>0</v>
      </c>
      <c r="H207" s="1">
        <v>5</v>
      </c>
      <c r="I207" s="1">
        <v>5</v>
      </c>
      <c r="J207" s="1">
        <v>9500</v>
      </c>
      <c r="K207" s="4" t="e">
        <f>VLOOKUP(jur[[#This Row],[hwycov_id]],#REF!,10,FALSE)</f>
        <v>#REF!</v>
      </c>
      <c r="L207" s="32" t="e">
        <f t="shared" si="9"/>
        <v>#REF!</v>
      </c>
      <c r="M207" s="31" t="e">
        <f t="shared" si="10"/>
        <v>#REF!</v>
      </c>
      <c r="N207" s="31" t="e">
        <f t="shared" si="11"/>
        <v>#REF!</v>
      </c>
      <c r="O207" s="1" t="e">
        <f>VLOOKUP(jur[[#This Row],[hwycov_id]],#REF!,16,FALSE)</f>
        <v>#REF!</v>
      </c>
      <c r="P207" s="1">
        <v>207</v>
      </c>
    </row>
    <row r="208" spans="1:16" x14ac:dyDescent="0.25">
      <c r="A208" s="1">
        <v>28162</v>
      </c>
      <c r="B208" s="1">
        <v>9</v>
      </c>
      <c r="C208" s="1">
        <v>1</v>
      </c>
      <c r="D208" s="1">
        <v>1</v>
      </c>
      <c r="E208" s="1" t="s">
        <v>73</v>
      </c>
      <c r="F208" s="1">
        <v>2</v>
      </c>
      <c r="G208" s="1">
        <v>0</v>
      </c>
      <c r="H208" s="1">
        <v>5</v>
      </c>
      <c r="I208" s="1">
        <v>5</v>
      </c>
      <c r="J208" s="1">
        <v>9766</v>
      </c>
      <c r="K208" s="4" t="e">
        <f>VLOOKUP(jur[[#This Row],[hwycov_id]],#REF!,10,FALSE)</f>
        <v>#REF!</v>
      </c>
      <c r="L208" s="32" t="e">
        <f t="shared" si="9"/>
        <v>#REF!</v>
      </c>
      <c r="M208" s="31" t="e">
        <f t="shared" si="10"/>
        <v>#REF!</v>
      </c>
      <c r="N208" s="31" t="e">
        <f t="shared" si="11"/>
        <v>#REF!</v>
      </c>
      <c r="O208" s="1" t="e">
        <f>VLOOKUP(jur[[#This Row],[hwycov_id]],#REF!,16,FALSE)</f>
        <v>#REF!</v>
      </c>
      <c r="P208" s="1">
        <v>208</v>
      </c>
    </row>
    <row r="209" spans="1:16" x14ac:dyDescent="0.25">
      <c r="A209" s="1">
        <v>601</v>
      </c>
      <c r="B209" s="1">
        <v>3</v>
      </c>
      <c r="C209" s="1">
        <v>1</v>
      </c>
      <c r="D209" s="1">
        <v>2</v>
      </c>
      <c r="E209" s="1" t="s">
        <v>75</v>
      </c>
      <c r="F209" s="1">
        <v>3</v>
      </c>
      <c r="G209" s="1">
        <v>0</v>
      </c>
      <c r="H209" s="1">
        <v>5</v>
      </c>
      <c r="I209" s="1">
        <v>5</v>
      </c>
      <c r="J209" s="1">
        <v>9800</v>
      </c>
      <c r="K209" s="4" t="e">
        <f>VLOOKUP(jur[[#This Row],[hwycov_id]],#REF!,10,FALSE)</f>
        <v>#REF!</v>
      </c>
      <c r="L209" s="32" t="e">
        <f t="shared" si="9"/>
        <v>#REF!</v>
      </c>
      <c r="M209" s="31" t="e">
        <f t="shared" si="10"/>
        <v>#REF!</v>
      </c>
      <c r="N209" s="31" t="e">
        <f t="shared" si="11"/>
        <v>#REF!</v>
      </c>
      <c r="O209" s="1" t="e">
        <f>VLOOKUP(jur[[#This Row],[hwycov_id]],#REF!,16,FALSE)</f>
        <v>#REF!</v>
      </c>
      <c r="P209" s="1">
        <v>209</v>
      </c>
    </row>
    <row r="210" spans="1:16" x14ac:dyDescent="0.25">
      <c r="A210" s="1">
        <v>2460</v>
      </c>
      <c r="B210" s="1">
        <v>4</v>
      </c>
      <c r="C210" s="1">
        <v>1</v>
      </c>
      <c r="D210" s="1">
        <v>2</v>
      </c>
      <c r="E210" s="1" t="s">
        <v>75</v>
      </c>
      <c r="F210" s="1">
        <v>4</v>
      </c>
      <c r="G210" s="1">
        <v>0</v>
      </c>
      <c r="H210" s="1">
        <v>5</v>
      </c>
      <c r="I210" s="1">
        <v>5</v>
      </c>
      <c r="J210" s="1">
        <v>9800</v>
      </c>
      <c r="K210" s="4" t="e">
        <f>VLOOKUP(jur[[#This Row],[hwycov_id]],#REF!,10,FALSE)</f>
        <v>#REF!</v>
      </c>
      <c r="L210" s="32" t="e">
        <f t="shared" si="9"/>
        <v>#REF!</v>
      </c>
      <c r="M210" s="31" t="e">
        <f t="shared" si="10"/>
        <v>#REF!</v>
      </c>
      <c r="N210" s="31" t="e">
        <f t="shared" si="11"/>
        <v>#REF!</v>
      </c>
      <c r="O210" s="1" t="e">
        <f>VLOOKUP(jur[[#This Row],[hwycov_id]],#REF!,16,FALSE)</f>
        <v>#REF!</v>
      </c>
      <c r="P210" s="1">
        <v>210</v>
      </c>
    </row>
    <row r="211" spans="1:16" x14ac:dyDescent="0.25">
      <c r="A211" s="1">
        <v>13181</v>
      </c>
      <c r="B211" s="1">
        <v>3</v>
      </c>
      <c r="C211" s="1">
        <v>1</v>
      </c>
      <c r="D211" s="1">
        <v>2</v>
      </c>
      <c r="E211" s="1" t="s">
        <v>75</v>
      </c>
      <c r="F211" s="1">
        <v>3</v>
      </c>
      <c r="G211" s="1">
        <v>0</v>
      </c>
      <c r="H211" s="1">
        <v>5</v>
      </c>
      <c r="I211" s="1">
        <v>5</v>
      </c>
      <c r="J211" s="1">
        <v>9800</v>
      </c>
      <c r="K211" s="4" t="e">
        <f>VLOOKUP(jur[[#This Row],[hwycov_id]],#REF!,10,FALSE)</f>
        <v>#REF!</v>
      </c>
      <c r="L211" s="32" t="e">
        <f t="shared" si="9"/>
        <v>#REF!</v>
      </c>
      <c r="M211" s="31" t="e">
        <f t="shared" si="10"/>
        <v>#REF!</v>
      </c>
      <c r="N211" s="31" t="e">
        <f t="shared" si="11"/>
        <v>#REF!</v>
      </c>
      <c r="O211" s="1" t="e">
        <f>VLOOKUP(jur[[#This Row],[hwycov_id]],#REF!,16,FALSE)</f>
        <v>#REF!</v>
      </c>
      <c r="P211" s="1">
        <v>211</v>
      </c>
    </row>
    <row r="212" spans="1:16" x14ac:dyDescent="0.25">
      <c r="A212" s="1">
        <v>3111</v>
      </c>
      <c r="B212" s="1">
        <v>4</v>
      </c>
      <c r="C212" s="1">
        <v>1</v>
      </c>
      <c r="D212" s="1">
        <v>2</v>
      </c>
      <c r="E212" s="1" t="s">
        <v>75</v>
      </c>
      <c r="F212" s="1">
        <v>4</v>
      </c>
      <c r="G212" s="1">
        <v>0</v>
      </c>
      <c r="H212" s="1">
        <v>5</v>
      </c>
      <c r="I212" s="1">
        <v>5</v>
      </c>
      <c r="J212" s="1">
        <v>9900</v>
      </c>
      <c r="K212" s="4" t="e">
        <f>VLOOKUP(jur[[#This Row],[hwycov_id]],#REF!,10,FALSE)</f>
        <v>#REF!</v>
      </c>
      <c r="L212" s="32" t="e">
        <f t="shared" si="9"/>
        <v>#REF!</v>
      </c>
      <c r="M212" s="31" t="e">
        <f t="shared" si="10"/>
        <v>#REF!</v>
      </c>
      <c r="N212" s="31" t="e">
        <f t="shared" si="11"/>
        <v>#REF!</v>
      </c>
      <c r="O212" s="1" t="e">
        <f>VLOOKUP(jur[[#This Row],[hwycov_id]],#REF!,16,FALSE)</f>
        <v>#REF!</v>
      </c>
      <c r="P212" s="1">
        <v>212</v>
      </c>
    </row>
    <row r="213" spans="1:16" x14ac:dyDescent="0.25">
      <c r="A213" s="1">
        <v>3164</v>
      </c>
      <c r="B213" s="1">
        <v>4</v>
      </c>
      <c r="C213" s="1">
        <v>1</v>
      </c>
      <c r="D213" s="1">
        <v>2</v>
      </c>
      <c r="E213" s="1" t="s">
        <v>75</v>
      </c>
      <c r="F213" s="1">
        <v>4</v>
      </c>
      <c r="G213" s="1">
        <v>1</v>
      </c>
      <c r="H213" s="1">
        <v>5</v>
      </c>
      <c r="I213" s="1">
        <v>5</v>
      </c>
      <c r="J213" s="1">
        <v>10200</v>
      </c>
      <c r="K213" s="4" t="e">
        <f>VLOOKUP(jur[[#This Row],[hwycov_id]],#REF!,10,FALSE)</f>
        <v>#REF!</v>
      </c>
      <c r="L213" s="32" t="e">
        <f t="shared" si="9"/>
        <v>#REF!</v>
      </c>
      <c r="M213" s="31" t="e">
        <f t="shared" si="10"/>
        <v>#REF!</v>
      </c>
      <c r="N213" s="31" t="e">
        <f t="shared" si="11"/>
        <v>#REF!</v>
      </c>
      <c r="O213" s="1" t="e">
        <f>VLOOKUP(jur[[#This Row],[hwycov_id]],#REF!,16,FALSE)</f>
        <v>#REF!</v>
      </c>
      <c r="P213" s="1">
        <v>213</v>
      </c>
    </row>
    <row r="214" spans="1:16" x14ac:dyDescent="0.25">
      <c r="A214" s="1">
        <v>28633</v>
      </c>
      <c r="B214" s="1">
        <v>9</v>
      </c>
      <c r="C214" s="1">
        <v>1</v>
      </c>
      <c r="D214" s="1">
        <v>1</v>
      </c>
      <c r="E214" s="1" t="s">
        <v>73</v>
      </c>
      <c r="F214" s="1">
        <v>2</v>
      </c>
      <c r="G214" s="1">
        <v>1</v>
      </c>
      <c r="H214" s="1">
        <v>5</v>
      </c>
      <c r="I214" s="1">
        <v>5</v>
      </c>
      <c r="J214" s="1">
        <v>10303</v>
      </c>
      <c r="K214" s="4" t="e">
        <f>VLOOKUP(jur[[#This Row],[hwycov_id]],#REF!,10,FALSE)</f>
        <v>#REF!</v>
      </c>
      <c r="L214" s="32" t="e">
        <f t="shared" si="9"/>
        <v>#REF!</v>
      </c>
      <c r="M214" s="31" t="e">
        <f t="shared" si="10"/>
        <v>#REF!</v>
      </c>
      <c r="N214" s="31" t="e">
        <f t="shared" si="11"/>
        <v>#REF!</v>
      </c>
      <c r="O214" s="1" t="e">
        <f>VLOOKUP(jur[[#This Row],[hwycov_id]],#REF!,16,FALSE)</f>
        <v>#REF!</v>
      </c>
      <c r="P214" s="1">
        <v>214</v>
      </c>
    </row>
    <row r="215" spans="1:16" x14ac:dyDescent="0.25">
      <c r="A215" s="1">
        <v>563</v>
      </c>
      <c r="B215" s="1">
        <v>4</v>
      </c>
      <c r="C215" s="1">
        <v>1</v>
      </c>
      <c r="D215" s="1">
        <v>2</v>
      </c>
      <c r="E215" s="1" t="s">
        <v>75</v>
      </c>
      <c r="F215" s="1">
        <v>4</v>
      </c>
      <c r="G215" s="1">
        <v>1</v>
      </c>
      <c r="H215" s="1">
        <v>5</v>
      </c>
      <c r="I215" s="1">
        <v>5</v>
      </c>
      <c r="J215" s="1">
        <v>10400</v>
      </c>
      <c r="K215" s="4" t="e">
        <f>VLOOKUP(jur[[#This Row],[hwycov_id]],#REF!,10,FALSE)</f>
        <v>#REF!</v>
      </c>
      <c r="L215" s="32" t="e">
        <f t="shared" si="9"/>
        <v>#REF!</v>
      </c>
      <c r="M215" s="31" t="e">
        <f t="shared" si="10"/>
        <v>#REF!</v>
      </c>
      <c r="N215" s="31" t="e">
        <f t="shared" si="11"/>
        <v>#REF!</v>
      </c>
      <c r="O215" s="1" t="e">
        <f>VLOOKUP(jur[[#This Row],[hwycov_id]],#REF!,16,FALSE)</f>
        <v>#REF!</v>
      </c>
      <c r="P215" s="1">
        <v>215</v>
      </c>
    </row>
    <row r="216" spans="1:16" x14ac:dyDescent="0.25">
      <c r="A216" s="1">
        <v>6099</v>
      </c>
      <c r="B216" s="1">
        <v>4</v>
      </c>
      <c r="C216" s="1">
        <v>1</v>
      </c>
      <c r="D216" s="1">
        <v>2</v>
      </c>
      <c r="E216" s="1" t="s">
        <v>75</v>
      </c>
      <c r="F216" s="1">
        <v>4</v>
      </c>
      <c r="G216" s="1">
        <v>1</v>
      </c>
      <c r="H216" s="1">
        <v>5</v>
      </c>
      <c r="I216" s="1">
        <v>5</v>
      </c>
      <c r="J216" s="1">
        <v>10800</v>
      </c>
      <c r="K216" s="4" t="e">
        <f>VLOOKUP(jur[[#This Row],[hwycov_id]],#REF!,10,FALSE)</f>
        <v>#REF!</v>
      </c>
      <c r="L216" s="32" t="e">
        <f t="shared" si="9"/>
        <v>#REF!</v>
      </c>
      <c r="M216" s="31" t="e">
        <f t="shared" si="10"/>
        <v>#REF!</v>
      </c>
      <c r="N216" s="31" t="e">
        <f t="shared" si="11"/>
        <v>#REF!</v>
      </c>
      <c r="O216" s="1" t="e">
        <f>VLOOKUP(jur[[#This Row],[hwycov_id]],#REF!,16,FALSE)</f>
        <v>#REF!</v>
      </c>
      <c r="P216" s="1">
        <v>216</v>
      </c>
    </row>
    <row r="217" spans="1:16" x14ac:dyDescent="0.25">
      <c r="A217" s="1">
        <v>325</v>
      </c>
      <c r="B217" s="1">
        <v>4</v>
      </c>
      <c r="C217" s="1">
        <v>1</v>
      </c>
      <c r="D217" s="1">
        <v>2</v>
      </c>
      <c r="E217" s="1" t="s">
        <v>75</v>
      </c>
      <c r="F217" s="1">
        <v>4</v>
      </c>
      <c r="G217" s="1">
        <v>1</v>
      </c>
      <c r="H217" s="1">
        <v>5</v>
      </c>
      <c r="I217" s="1">
        <v>5</v>
      </c>
      <c r="J217" s="1">
        <v>10900</v>
      </c>
      <c r="K217" s="4" t="e">
        <f>VLOOKUP(jur[[#This Row],[hwycov_id]],#REF!,10,FALSE)</f>
        <v>#REF!</v>
      </c>
      <c r="L217" s="32" t="e">
        <f t="shared" si="9"/>
        <v>#REF!</v>
      </c>
      <c r="M217" s="31" t="e">
        <f t="shared" si="10"/>
        <v>#REF!</v>
      </c>
      <c r="N217" s="31" t="e">
        <f t="shared" si="11"/>
        <v>#REF!</v>
      </c>
      <c r="O217" s="1" t="e">
        <f>VLOOKUP(jur[[#This Row],[hwycov_id]],#REF!,16,FALSE)</f>
        <v>#REF!</v>
      </c>
      <c r="P217" s="1">
        <v>217</v>
      </c>
    </row>
    <row r="218" spans="1:16" x14ac:dyDescent="0.25">
      <c r="A218" s="1">
        <v>15470</v>
      </c>
      <c r="B218" s="1">
        <v>2</v>
      </c>
      <c r="C218" s="1">
        <v>1</v>
      </c>
      <c r="D218" s="1">
        <v>2</v>
      </c>
      <c r="E218" s="1" t="s">
        <v>75</v>
      </c>
      <c r="F218" s="1">
        <v>3</v>
      </c>
      <c r="G218" s="1">
        <v>1</v>
      </c>
      <c r="H218" s="1">
        <v>5</v>
      </c>
      <c r="I218" s="1">
        <v>5</v>
      </c>
      <c r="J218" s="1">
        <v>11200</v>
      </c>
      <c r="K218" s="4" t="e">
        <f>VLOOKUP(jur[[#This Row],[hwycov_id]],#REF!,10,FALSE)</f>
        <v>#REF!</v>
      </c>
      <c r="L218" s="32" t="e">
        <f t="shared" si="9"/>
        <v>#REF!</v>
      </c>
      <c r="M218" s="31" t="e">
        <f t="shared" si="10"/>
        <v>#REF!</v>
      </c>
      <c r="N218" s="31" t="e">
        <f t="shared" si="11"/>
        <v>#REF!</v>
      </c>
      <c r="O218" s="1" t="e">
        <f>VLOOKUP(jur[[#This Row],[hwycov_id]],#REF!,16,FALSE)</f>
        <v>#REF!</v>
      </c>
      <c r="P218" s="1">
        <v>218</v>
      </c>
    </row>
    <row r="219" spans="1:16" x14ac:dyDescent="0.25">
      <c r="A219" s="1">
        <v>13010</v>
      </c>
      <c r="B219" s="1">
        <v>3</v>
      </c>
      <c r="C219" s="1">
        <v>1</v>
      </c>
      <c r="D219" s="1">
        <v>2</v>
      </c>
      <c r="E219" s="1" t="s">
        <v>75</v>
      </c>
      <c r="F219" s="1">
        <v>3</v>
      </c>
      <c r="G219" s="1">
        <v>1</v>
      </c>
      <c r="H219" s="1">
        <v>5</v>
      </c>
      <c r="I219" s="1">
        <v>5</v>
      </c>
      <c r="J219" s="1">
        <v>11400</v>
      </c>
      <c r="K219" s="4" t="e">
        <f>VLOOKUP(jur[[#This Row],[hwycov_id]],#REF!,10,FALSE)</f>
        <v>#REF!</v>
      </c>
      <c r="L219" s="32" t="e">
        <f t="shared" si="9"/>
        <v>#REF!</v>
      </c>
      <c r="M219" s="31" t="e">
        <f t="shared" si="10"/>
        <v>#REF!</v>
      </c>
      <c r="N219" s="31" t="e">
        <f t="shared" si="11"/>
        <v>#REF!</v>
      </c>
      <c r="O219" s="1" t="e">
        <f>VLOOKUP(jur[[#This Row],[hwycov_id]],#REF!,16,FALSE)</f>
        <v>#REF!</v>
      </c>
      <c r="P219" s="1">
        <v>219</v>
      </c>
    </row>
    <row r="220" spans="1:16" x14ac:dyDescent="0.25">
      <c r="A220" s="1">
        <v>4621</v>
      </c>
      <c r="B220" s="1">
        <v>4</v>
      </c>
      <c r="C220" s="1">
        <v>1</v>
      </c>
      <c r="D220" s="1">
        <v>2</v>
      </c>
      <c r="E220" s="1" t="s">
        <v>75</v>
      </c>
      <c r="F220" s="1">
        <v>4</v>
      </c>
      <c r="G220" s="1">
        <v>1</v>
      </c>
      <c r="H220" s="1">
        <v>5</v>
      </c>
      <c r="I220" s="1">
        <v>5</v>
      </c>
      <c r="J220" s="1">
        <v>11600</v>
      </c>
      <c r="K220" s="4" t="e">
        <f>VLOOKUP(jur[[#This Row],[hwycov_id]],#REF!,10,FALSE)</f>
        <v>#REF!</v>
      </c>
      <c r="L220" s="32" t="e">
        <f t="shared" si="9"/>
        <v>#REF!</v>
      </c>
      <c r="M220" s="31" t="e">
        <f t="shared" si="10"/>
        <v>#REF!</v>
      </c>
      <c r="N220" s="31" t="e">
        <f t="shared" si="11"/>
        <v>#REF!</v>
      </c>
      <c r="O220" s="1" t="e">
        <f>VLOOKUP(jur[[#This Row],[hwycov_id]],#REF!,16,FALSE)</f>
        <v>#REF!</v>
      </c>
      <c r="P220" s="1">
        <v>220</v>
      </c>
    </row>
    <row r="221" spans="1:16" x14ac:dyDescent="0.25">
      <c r="A221" s="1">
        <v>16632</v>
      </c>
      <c r="B221" s="1">
        <v>4</v>
      </c>
      <c r="C221" s="1">
        <v>1</v>
      </c>
      <c r="D221" s="1">
        <v>2</v>
      </c>
      <c r="E221" s="1" t="s">
        <v>75</v>
      </c>
      <c r="F221" s="1">
        <v>4</v>
      </c>
      <c r="G221" s="1">
        <v>1</v>
      </c>
      <c r="H221" s="1">
        <v>5</v>
      </c>
      <c r="I221" s="1">
        <v>5</v>
      </c>
      <c r="J221" s="1">
        <v>11600</v>
      </c>
      <c r="K221" s="4" t="e">
        <f>VLOOKUP(jur[[#This Row],[hwycov_id]],#REF!,10,FALSE)</f>
        <v>#REF!</v>
      </c>
      <c r="L221" s="32" t="e">
        <f t="shared" si="9"/>
        <v>#REF!</v>
      </c>
      <c r="M221" s="31" t="e">
        <f t="shared" si="10"/>
        <v>#REF!</v>
      </c>
      <c r="N221" s="31" t="e">
        <f t="shared" si="11"/>
        <v>#REF!</v>
      </c>
      <c r="O221" s="1" t="e">
        <f>VLOOKUP(jur[[#This Row],[hwycov_id]],#REF!,16,FALSE)</f>
        <v>#REF!</v>
      </c>
      <c r="P221" s="1">
        <v>221</v>
      </c>
    </row>
    <row r="222" spans="1:16" x14ac:dyDescent="0.25">
      <c r="A222" s="1">
        <v>8387</v>
      </c>
      <c r="B222" s="1">
        <v>4</v>
      </c>
      <c r="C222" s="1">
        <v>1</v>
      </c>
      <c r="D222" s="1">
        <v>2</v>
      </c>
      <c r="E222" s="1" t="s">
        <v>75</v>
      </c>
      <c r="F222" s="1">
        <v>4</v>
      </c>
      <c r="G222" s="1">
        <v>1</v>
      </c>
      <c r="H222" s="1">
        <v>5</v>
      </c>
      <c r="I222" s="1">
        <v>5</v>
      </c>
      <c r="J222" s="1">
        <v>11700</v>
      </c>
      <c r="K222" s="4" t="e">
        <f>VLOOKUP(jur[[#This Row],[hwycov_id]],#REF!,10,FALSE)</f>
        <v>#REF!</v>
      </c>
      <c r="L222" s="32" t="e">
        <f t="shared" si="9"/>
        <v>#REF!</v>
      </c>
      <c r="M222" s="31" t="e">
        <f t="shared" si="10"/>
        <v>#REF!</v>
      </c>
      <c r="N222" s="31" t="e">
        <f t="shared" si="11"/>
        <v>#REF!</v>
      </c>
      <c r="O222" s="1" t="e">
        <f>VLOOKUP(jur[[#This Row],[hwycov_id]],#REF!,16,FALSE)</f>
        <v>#REF!</v>
      </c>
      <c r="P222" s="1">
        <v>222</v>
      </c>
    </row>
    <row r="223" spans="1:16" x14ac:dyDescent="0.25">
      <c r="A223" s="1">
        <v>2482</v>
      </c>
      <c r="B223" s="1">
        <v>3</v>
      </c>
      <c r="C223" s="1">
        <v>1</v>
      </c>
      <c r="D223" s="1">
        <v>2</v>
      </c>
      <c r="E223" s="1" t="s">
        <v>75</v>
      </c>
      <c r="F223" s="1">
        <v>3</v>
      </c>
      <c r="G223" s="1">
        <v>1</v>
      </c>
      <c r="H223" s="1">
        <v>5</v>
      </c>
      <c r="I223" s="1">
        <v>5</v>
      </c>
      <c r="J223" s="1">
        <v>11800</v>
      </c>
      <c r="K223" s="4" t="e">
        <f>VLOOKUP(jur[[#This Row],[hwycov_id]],#REF!,10,FALSE)</f>
        <v>#REF!</v>
      </c>
      <c r="L223" s="32" t="e">
        <f t="shared" si="9"/>
        <v>#REF!</v>
      </c>
      <c r="M223" s="31" t="e">
        <f t="shared" si="10"/>
        <v>#REF!</v>
      </c>
      <c r="N223" s="31" t="e">
        <f t="shared" si="11"/>
        <v>#REF!</v>
      </c>
      <c r="O223" s="1" t="e">
        <f>VLOOKUP(jur[[#This Row],[hwycov_id]],#REF!,16,FALSE)</f>
        <v>#REF!</v>
      </c>
      <c r="P223" s="1">
        <v>223</v>
      </c>
    </row>
    <row r="224" spans="1:16" x14ac:dyDescent="0.25">
      <c r="A224" s="1">
        <v>17485</v>
      </c>
      <c r="B224" s="1">
        <v>3</v>
      </c>
      <c r="C224" s="1">
        <v>1</v>
      </c>
      <c r="D224" s="1">
        <v>2</v>
      </c>
      <c r="E224" s="1" t="s">
        <v>75</v>
      </c>
      <c r="F224" s="1">
        <v>3</v>
      </c>
      <c r="G224" s="1">
        <v>1</v>
      </c>
      <c r="H224" s="1">
        <v>5</v>
      </c>
      <c r="I224" s="1">
        <v>5</v>
      </c>
      <c r="J224" s="1">
        <v>12000</v>
      </c>
      <c r="K224" s="4" t="e">
        <f>VLOOKUP(jur[[#This Row],[hwycov_id]],#REF!,10,FALSE)</f>
        <v>#REF!</v>
      </c>
      <c r="L224" s="32" t="e">
        <f t="shared" si="9"/>
        <v>#REF!</v>
      </c>
      <c r="M224" s="31" t="e">
        <f t="shared" si="10"/>
        <v>#REF!</v>
      </c>
      <c r="N224" s="31" t="e">
        <f t="shared" si="11"/>
        <v>#REF!</v>
      </c>
      <c r="O224" s="1" t="e">
        <f>VLOOKUP(jur[[#This Row],[hwycov_id]],#REF!,16,FALSE)</f>
        <v>#REF!</v>
      </c>
      <c r="P224" s="1">
        <v>224</v>
      </c>
    </row>
    <row r="225" spans="1:16" x14ac:dyDescent="0.25">
      <c r="A225" s="1">
        <v>18004</v>
      </c>
      <c r="B225" s="1">
        <v>3</v>
      </c>
      <c r="C225" s="1">
        <v>1</v>
      </c>
      <c r="D225" s="1">
        <v>2</v>
      </c>
      <c r="E225" s="1" t="s">
        <v>75</v>
      </c>
      <c r="F225" s="1">
        <v>3</v>
      </c>
      <c r="G225" s="1">
        <v>1</v>
      </c>
      <c r="H225" s="1">
        <v>5</v>
      </c>
      <c r="I225" s="1">
        <v>5</v>
      </c>
      <c r="J225" s="1">
        <v>12200</v>
      </c>
      <c r="K225" s="4" t="e">
        <f>VLOOKUP(jur[[#This Row],[hwycov_id]],#REF!,10,FALSE)</f>
        <v>#REF!</v>
      </c>
      <c r="L225" s="32" t="e">
        <f t="shared" si="9"/>
        <v>#REF!</v>
      </c>
      <c r="M225" s="31" t="e">
        <f t="shared" si="10"/>
        <v>#REF!</v>
      </c>
      <c r="N225" s="31" t="e">
        <f t="shared" si="11"/>
        <v>#REF!</v>
      </c>
      <c r="O225" s="1" t="e">
        <f>VLOOKUP(jur[[#This Row],[hwycov_id]],#REF!,16,FALSE)</f>
        <v>#REF!</v>
      </c>
      <c r="P225" s="1">
        <v>225</v>
      </c>
    </row>
    <row r="226" spans="1:16" x14ac:dyDescent="0.25">
      <c r="A226" s="1">
        <v>17499</v>
      </c>
      <c r="B226" s="1">
        <v>4</v>
      </c>
      <c r="C226" s="1">
        <v>1</v>
      </c>
      <c r="D226" s="1">
        <v>2</v>
      </c>
      <c r="E226" s="1" t="s">
        <v>75</v>
      </c>
      <c r="F226" s="1">
        <v>4</v>
      </c>
      <c r="G226" s="1">
        <v>1</v>
      </c>
      <c r="H226" s="1">
        <v>5</v>
      </c>
      <c r="I226" s="1">
        <v>5</v>
      </c>
      <c r="J226" s="1">
        <v>12300</v>
      </c>
      <c r="K226" s="4" t="e">
        <f>VLOOKUP(jur[[#This Row],[hwycov_id]],#REF!,10,FALSE)</f>
        <v>#REF!</v>
      </c>
      <c r="L226" s="32" t="e">
        <f t="shared" si="9"/>
        <v>#REF!</v>
      </c>
      <c r="M226" s="31" t="e">
        <f t="shared" si="10"/>
        <v>#REF!</v>
      </c>
      <c r="N226" s="31" t="e">
        <f t="shared" si="11"/>
        <v>#REF!</v>
      </c>
      <c r="O226" s="1" t="e">
        <f>VLOOKUP(jur[[#This Row],[hwycov_id]],#REF!,16,FALSE)</f>
        <v>#REF!</v>
      </c>
      <c r="P226" s="1">
        <v>226</v>
      </c>
    </row>
    <row r="227" spans="1:16" x14ac:dyDescent="0.25">
      <c r="A227" s="1">
        <v>28942</v>
      </c>
      <c r="B227" s="1">
        <v>9</v>
      </c>
      <c r="C227" s="1">
        <v>1</v>
      </c>
      <c r="D227" s="1">
        <v>1</v>
      </c>
      <c r="E227" s="1" t="s">
        <v>73</v>
      </c>
      <c r="F227" s="1">
        <v>2</v>
      </c>
      <c r="G227" s="1">
        <v>1</v>
      </c>
      <c r="H227" s="1">
        <v>5</v>
      </c>
      <c r="I227" s="1">
        <v>5</v>
      </c>
      <c r="J227" s="1">
        <v>12310</v>
      </c>
      <c r="K227" s="4" t="e">
        <f>VLOOKUP(jur[[#This Row],[hwycov_id]],#REF!,10,FALSE)</f>
        <v>#REF!</v>
      </c>
      <c r="L227" s="32" t="e">
        <f t="shared" si="9"/>
        <v>#REF!</v>
      </c>
      <c r="M227" s="31" t="e">
        <f t="shared" si="10"/>
        <v>#REF!</v>
      </c>
      <c r="N227" s="31" t="e">
        <f t="shared" si="11"/>
        <v>#REF!</v>
      </c>
      <c r="O227" s="1" t="e">
        <f>VLOOKUP(jur[[#This Row],[hwycov_id]],#REF!,16,FALSE)</f>
        <v>#REF!</v>
      </c>
      <c r="P227" s="1">
        <v>227</v>
      </c>
    </row>
    <row r="228" spans="1:16" x14ac:dyDescent="0.25">
      <c r="A228" s="1">
        <v>28632</v>
      </c>
      <c r="B228" s="1">
        <v>9</v>
      </c>
      <c r="C228" s="1">
        <v>1</v>
      </c>
      <c r="D228" s="1">
        <v>1</v>
      </c>
      <c r="E228" s="1" t="s">
        <v>73</v>
      </c>
      <c r="F228" s="1">
        <v>2</v>
      </c>
      <c r="G228" s="1">
        <v>1</v>
      </c>
      <c r="H228" s="1">
        <v>5</v>
      </c>
      <c r="I228" s="1">
        <v>5</v>
      </c>
      <c r="J228" s="1">
        <v>12399</v>
      </c>
      <c r="K228" s="4" t="e">
        <f>VLOOKUP(jur[[#This Row],[hwycov_id]],#REF!,10,FALSE)</f>
        <v>#REF!</v>
      </c>
      <c r="L228" s="32" t="e">
        <f t="shared" si="9"/>
        <v>#REF!</v>
      </c>
      <c r="M228" s="31" t="e">
        <f t="shared" si="10"/>
        <v>#REF!</v>
      </c>
      <c r="N228" s="31" t="e">
        <f t="shared" si="11"/>
        <v>#REF!</v>
      </c>
      <c r="O228" s="1" t="e">
        <f>VLOOKUP(jur[[#This Row],[hwycov_id]],#REF!,16,FALSE)</f>
        <v>#REF!</v>
      </c>
      <c r="P228" s="1">
        <v>228</v>
      </c>
    </row>
    <row r="229" spans="1:16" x14ac:dyDescent="0.25">
      <c r="A229" s="1">
        <v>28943</v>
      </c>
      <c r="B229" s="1">
        <v>9</v>
      </c>
      <c r="C229" s="1">
        <v>1</v>
      </c>
      <c r="D229" s="1">
        <v>1</v>
      </c>
      <c r="E229" s="1" t="s">
        <v>73</v>
      </c>
      <c r="F229" s="1">
        <v>2</v>
      </c>
      <c r="G229" s="1">
        <v>1</v>
      </c>
      <c r="H229" s="1">
        <v>3</v>
      </c>
      <c r="I229" s="1">
        <v>5</v>
      </c>
      <c r="J229" s="1">
        <v>12715</v>
      </c>
      <c r="K229" s="4" t="e">
        <f>VLOOKUP(jur[[#This Row],[hwycov_id]],#REF!,10,FALSE)</f>
        <v>#REF!</v>
      </c>
      <c r="L229" s="32" t="e">
        <f t="shared" si="9"/>
        <v>#REF!</v>
      </c>
      <c r="M229" s="31" t="e">
        <f t="shared" si="10"/>
        <v>#REF!</v>
      </c>
      <c r="N229" s="31" t="e">
        <f t="shared" si="11"/>
        <v>#REF!</v>
      </c>
      <c r="O229" s="1" t="e">
        <f>VLOOKUP(jur[[#This Row],[hwycov_id]],#REF!,16,FALSE)</f>
        <v>#REF!</v>
      </c>
      <c r="P229" s="1">
        <v>229</v>
      </c>
    </row>
    <row r="230" spans="1:16" x14ac:dyDescent="0.25">
      <c r="A230" s="1">
        <v>28181</v>
      </c>
      <c r="B230" s="1">
        <v>9</v>
      </c>
      <c r="C230" s="1">
        <v>1</v>
      </c>
      <c r="D230" s="1">
        <v>1</v>
      </c>
      <c r="E230" s="1" t="s">
        <v>73</v>
      </c>
      <c r="F230" s="1">
        <v>2</v>
      </c>
      <c r="G230" s="1">
        <v>1</v>
      </c>
      <c r="H230" s="1">
        <v>5</v>
      </c>
      <c r="I230" s="1">
        <v>5</v>
      </c>
      <c r="J230" s="1">
        <v>12797</v>
      </c>
      <c r="K230" s="4" t="e">
        <f>VLOOKUP(jur[[#This Row],[hwycov_id]],#REF!,10,FALSE)</f>
        <v>#REF!</v>
      </c>
      <c r="L230" s="32" t="e">
        <f t="shared" si="9"/>
        <v>#REF!</v>
      </c>
      <c r="M230" s="31" t="e">
        <f t="shared" si="10"/>
        <v>#REF!</v>
      </c>
      <c r="N230" s="31" t="e">
        <f t="shared" si="11"/>
        <v>#REF!</v>
      </c>
      <c r="O230" s="1" t="e">
        <f>VLOOKUP(jur[[#This Row],[hwycov_id]],#REF!,16,FALSE)</f>
        <v>#REF!</v>
      </c>
      <c r="P230" s="1">
        <v>230</v>
      </c>
    </row>
    <row r="231" spans="1:16" x14ac:dyDescent="0.25">
      <c r="A231" s="1">
        <v>1422</v>
      </c>
      <c r="B231" s="1">
        <v>3</v>
      </c>
      <c r="C231" s="1">
        <v>1</v>
      </c>
      <c r="D231" s="1">
        <v>2</v>
      </c>
      <c r="E231" s="1" t="s">
        <v>75</v>
      </c>
      <c r="F231" s="1">
        <v>3</v>
      </c>
      <c r="G231" s="1">
        <v>1</v>
      </c>
      <c r="H231" s="1">
        <v>5</v>
      </c>
      <c r="I231" s="1">
        <v>5</v>
      </c>
      <c r="J231" s="1">
        <v>13100</v>
      </c>
      <c r="K231" s="4" t="e">
        <f>VLOOKUP(jur[[#This Row],[hwycov_id]],#REF!,10,FALSE)</f>
        <v>#REF!</v>
      </c>
      <c r="L231" s="32" t="e">
        <f t="shared" si="9"/>
        <v>#REF!</v>
      </c>
      <c r="M231" s="31" t="e">
        <f t="shared" si="10"/>
        <v>#REF!</v>
      </c>
      <c r="N231" s="31" t="e">
        <f t="shared" si="11"/>
        <v>#REF!</v>
      </c>
      <c r="O231" s="1" t="e">
        <f>VLOOKUP(jur[[#This Row],[hwycov_id]],#REF!,16,FALSE)</f>
        <v>#REF!</v>
      </c>
      <c r="P231" s="1">
        <v>231</v>
      </c>
    </row>
    <row r="232" spans="1:16" x14ac:dyDescent="0.25">
      <c r="A232" s="1">
        <v>6986</v>
      </c>
      <c r="B232" s="1">
        <v>3</v>
      </c>
      <c r="C232" s="1">
        <v>1</v>
      </c>
      <c r="D232" s="1">
        <v>2</v>
      </c>
      <c r="E232" s="1" t="s">
        <v>75</v>
      </c>
      <c r="F232" s="1">
        <v>3</v>
      </c>
      <c r="G232" s="1">
        <v>1</v>
      </c>
      <c r="H232" s="1">
        <v>5</v>
      </c>
      <c r="I232" s="1">
        <v>5</v>
      </c>
      <c r="J232" s="1">
        <v>13300</v>
      </c>
      <c r="K232" s="4" t="e">
        <f>VLOOKUP(jur[[#This Row],[hwycov_id]],#REF!,10,FALSE)</f>
        <v>#REF!</v>
      </c>
      <c r="L232" s="32" t="e">
        <f t="shared" si="9"/>
        <v>#REF!</v>
      </c>
      <c r="M232" s="31" t="e">
        <f t="shared" si="10"/>
        <v>#REF!</v>
      </c>
      <c r="N232" s="31" t="e">
        <f t="shared" si="11"/>
        <v>#REF!</v>
      </c>
      <c r="O232" s="1" t="e">
        <f>VLOOKUP(jur[[#This Row],[hwycov_id]],#REF!,16,FALSE)</f>
        <v>#REF!</v>
      </c>
      <c r="P232" s="1">
        <v>232</v>
      </c>
    </row>
    <row r="233" spans="1:16" x14ac:dyDescent="0.25">
      <c r="A233" s="1">
        <v>4627</v>
      </c>
      <c r="B233" s="1">
        <v>4</v>
      </c>
      <c r="C233" s="1">
        <v>1</v>
      </c>
      <c r="D233" s="1">
        <v>2</v>
      </c>
      <c r="E233" s="1" t="s">
        <v>75</v>
      </c>
      <c r="F233" s="1">
        <v>4</v>
      </c>
      <c r="G233" s="1">
        <v>1</v>
      </c>
      <c r="H233" s="1">
        <v>5</v>
      </c>
      <c r="I233" s="1">
        <v>5</v>
      </c>
      <c r="J233" s="1">
        <v>13800</v>
      </c>
      <c r="K233" s="4" t="e">
        <f>VLOOKUP(jur[[#This Row],[hwycov_id]],#REF!,10,FALSE)</f>
        <v>#REF!</v>
      </c>
      <c r="L233" s="32" t="e">
        <f t="shared" si="9"/>
        <v>#REF!</v>
      </c>
      <c r="M233" s="31" t="e">
        <f t="shared" si="10"/>
        <v>#REF!</v>
      </c>
      <c r="N233" s="31" t="e">
        <f t="shared" si="11"/>
        <v>#REF!</v>
      </c>
      <c r="O233" s="1" t="e">
        <f>VLOOKUP(jur[[#This Row],[hwycov_id]],#REF!,16,FALSE)</f>
        <v>#REF!</v>
      </c>
      <c r="P233" s="1">
        <v>233</v>
      </c>
    </row>
    <row r="234" spans="1:16" x14ac:dyDescent="0.25">
      <c r="A234" s="1">
        <v>7565</v>
      </c>
      <c r="B234" s="1">
        <v>3</v>
      </c>
      <c r="C234" s="1">
        <v>1</v>
      </c>
      <c r="D234" s="1">
        <v>2</v>
      </c>
      <c r="E234" s="1" t="s">
        <v>75</v>
      </c>
      <c r="F234" s="1">
        <v>3</v>
      </c>
      <c r="G234" s="1">
        <v>1</v>
      </c>
      <c r="H234" s="1">
        <v>5</v>
      </c>
      <c r="I234" s="1">
        <v>5</v>
      </c>
      <c r="J234" s="1">
        <v>13900</v>
      </c>
      <c r="K234" s="4" t="e">
        <f>VLOOKUP(jur[[#This Row],[hwycov_id]],#REF!,10,FALSE)</f>
        <v>#REF!</v>
      </c>
      <c r="L234" s="32" t="e">
        <f t="shared" si="9"/>
        <v>#REF!</v>
      </c>
      <c r="M234" s="31" t="e">
        <f t="shared" si="10"/>
        <v>#REF!</v>
      </c>
      <c r="N234" s="31" t="e">
        <f t="shared" si="11"/>
        <v>#REF!</v>
      </c>
      <c r="O234" s="1" t="e">
        <f>VLOOKUP(jur[[#This Row],[hwycov_id]],#REF!,16,FALSE)</f>
        <v>#REF!</v>
      </c>
      <c r="P234" s="1">
        <v>234</v>
      </c>
    </row>
    <row r="235" spans="1:16" x14ac:dyDescent="0.25">
      <c r="A235" s="1">
        <v>766</v>
      </c>
      <c r="B235" s="1">
        <v>3</v>
      </c>
      <c r="C235" s="1">
        <v>1</v>
      </c>
      <c r="D235" s="1">
        <v>2</v>
      </c>
      <c r="E235" s="1" t="s">
        <v>75</v>
      </c>
      <c r="F235" s="1">
        <v>3</v>
      </c>
      <c r="G235" s="1">
        <v>1</v>
      </c>
      <c r="H235" s="1">
        <v>5</v>
      </c>
      <c r="I235" s="1">
        <v>5</v>
      </c>
      <c r="J235" s="1">
        <v>13900</v>
      </c>
      <c r="K235" s="4" t="e">
        <f>VLOOKUP(jur[[#This Row],[hwycov_id]],#REF!,10,FALSE)</f>
        <v>#REF!</v>
      </c>
      <c r="L235" s="32" t="e">
        <f t="shared" si="9"/>
        <v>#REF!</v>
      </c>
      <c r="M235" s="31" t="e">
        <f t="shared" si="10"/>
        <v>#REF!</v>
      </c>
      <c r="N235" s="31" t="e">
        <f t="shared" si="11"/>
        <v>#REF!</v>
      </c>
      <c r="O235" s="1" t="e">
        <f>VLOOKUP(jur[[#This Row],[hwycov_id]],#REF!,16,FALSE)</f>
        <v>#REF!</v>
      </c>
      <c r="P235" s="1">
        <v>235</v>
      </c>
    </row>
    <row r="236" spans="1:16" x14ac:dyDescent="0.25">
      <c r="A236" s="1">
        <v>12680</v>
      </c>
      <c r="B236" s="1">
        <v>3</v>
      </c>
      <c r="C236" s="1">
        <v>1</v>
      </c>
      <c r="D236" s="1">
        <v>2</v>
      </c>
      <c r="E236" s="1" t="s">
        <v>75</v>
      </c>
      <c r="F236" s="1">
        <v>3</v>
      </c>
      <c r="G236" s="1">
        <v>1</v>
      </c>
      <c r="H236" s="1">
        <v>5</v>
      </c>
      <c r="I236" s="1">
        <v>5</v>
      </c>
      <c r="J236" s="1">
        <v>14100</v>
      </c>
      <c r="K236" s="4" t="e">
        <f>VLOOKUP(jur[[#This Row],[hwycov_id]],#REF!,10,FALSE)</f>
        <v>#REF!</v>
      </c>
      <c r="L236" s="32" t="e">
        <f t="shared" si="9"/>
        <v>#REF!</v>
      </c>
      <c r="M236" s="31" t="e">
        <f t="shared" si="10"/>
        <v>#REF!</v>
      </c>
      <c r="N236" s="31" t="e">
        <f t="shared" si="11"/>
        <v>#REF!</v>
      </c>
      <c r="O236" s="1" t="e">
        <f>VLOOKUP(jur[[#This Row],[hwycov_id]],#REF!,16,FALSE)</f>
        <v>#REF!</v>
      </c>
      <c r="P236" s="1">
        <v>236</v>
      </c>
    </row>
    <row r="237" spans="1:16" x14ac:dyDescent="0.25">
      <c r="A237" s="1">
        <v>1126</v>
      </c>
      <c r="B237" s="1">
        <v>3</v>
      </c>
      <c r="C237" s="1">
        <v>1</v>
      </c>
      <c r="D237" s="1">
        <v>2</v>
      </c>
      <c r="E237" s="1" t="s">
        <v>75</v>
      </c>
      <c r="F237" s="1">
        <v>3</v>
      </c>
      <c r="G237" s="1">
        <v>1</v>
      </c>
      <c r="H237" s="1">
        <v>5</v>
      </c>
      <c r="I237" s="1">
        <v>5</v>
      </c>
      <c r="J237" s="1">
        <v>14200</v>
      </c>
      <c r="K237" s="4" t="e">
        <f>VLOOKUP(jur[[#This Row],[hwycov_id]],#REF!,10,FALSE)</f>
        <v>#REF!</v>
      </c>
      <c r="L237" s="32" t="e">
        <f t="shared" si="9"/>
        <v>#REF!</v>
      </c>
      <c r="M237" s="31" t="e">
        <f t="shared" si="10"/>
        <v>#REF!</v>
      </c>
      <c r="N237" s="31" t="e">
        <f t="shared" si="11"/>
        <v>#REF!</v>
      </c>
      <c r="O237" s="1" t="e">
        <f>VLOOKUP(jur[[#This Row],[hwycov_id]],#REF!,16,FALSE)</f>
        <v>#REF!</v>
      </c>
      <c r="P237" s="1">
        <v>237</v>
      </c>
    </row>
    <row r="238" spans="1:16" x14ac:dyDescent="0.25">
      <c r="A238" s="1">
        <v>1107</v>
      </c>
      <c r="B238" s="1">
        <v>3</v>
      </c>
      <c r="C238" s="1">
        <v>1</v>
      </c>
      <c r="D238" s="1">
        <v>2</v>
      </c>
      <c r="E238" s="1" t="s">
        <v>75</v>
      </c>
      <c r="F238" s="1">
        <v>3</v>
      </c>
      <c r="G238" s="1">
        <v>1</v>
      </c>
      <c r="H238" s="1">
        <v>5</v>
      </c>
      <c r="I238" s="1">
        <v>5</v>
      </c>
      <c r="J238" s="1">
        <v>14300</v>
      </c>
      <c r="K238" s="4" t="e">
        <f>VLOOKUP(jur[[#This Row],[hwycov_id]],#REF!,10,FALSE)</f>
        <v>#REF!</v>
      </c>
      <c r="L238" s="32" t="e">
        <f t="shared" si="9"/>
        <v>#REF!</v>
      </c>
      <c r="M238" s="31" t="e">
        <f t="shared" si="10"/>
        <v>#REF!</v>
      </c>
      <c r="N238" s="31" t="e">
        <f t="shared" si="11"/>
        <v>#REF!</v>
      </c>
      <c r="O238" s="1" t="e">
        <f>VLOOKUP(jur[[#This Row],[hwycov_id]],#REF!,16,FALSE)</f>
        <v>#REF!</v>
      </c>
      <c r="P238" s="1">
        <v>238</v>
      </c>
    </row>
    <row r="239" spans="1:16" x14ac:dyDescent="0.25">
      <c r="A239" s="1">
        <v>19953</v>
      </c>
      <c r="B239" s="1">
        <v>3</v>
      </c>
      <c r="C239" s="1">
        <v>1</v>
      </c>
      <c r="D239" s="1">
        <v>2</v>
      </c>
      <c r="E239" s="1" t="s">
        <v>75</v>
      </c>
      <c r="F239" s="1">
        <v>3</v>
      </c>
      <c r="G239" s="1">
        <v>1</v>
      </c>
      <c r="H239" s="1">
        <v>5</v>
      </c>
      <c r="I239" s="1">
        <v>5</v>
      </c>
      <c r="J239" s="1">
        <v>14300</v>
      </c>
      <c r="K239" s="4" t="e">
        <f>VLOOKUP(jur[[#This Row],[hwycov_id]],#REF!,10,FALSE)</f>
        <v>#REF!</v>
      </c>
      <c r="L239" s="32" t="e">
        <f t="shared" si="9"/>
        <v>#REF!</v>
      </c>
      <c r="M239" s="31" t="e">
        <f t="shared" si="10"/>
        <v>#REF!</v>
      </c>
      <c r="N239" s="31" t="e">
        <f t="shared" si="11"/>
        <v>#REF!</v>
      </c>
      <c r="O239" s="1" t="e">
        <f>VLOOKUP(jur[[#This Row],[hwycov_id]],#REF!,16,FALSE)</f>
        <v>#REF!</v>
      </c>
      <c r="P239" s="1">
        <v>239</v>
      </c>
    </row>
    <row r="240" spans="1:16" x14ac:dyDescent="0.25">
      <c r="A240" s="1">
        <v>95</v>
      </c>
      <c r="B240" s="1">
        <v>3</v>
      </c>
      <c r="C240" s="1">
        <v>1</v>
      </c>
      <c r="D240" s="1">
        <v>2</v>
      </c>
      <c r="E240" s="1" t="s">
        <v>75</v>
      </c>
      <c r="F240" s="1">
        <v>3</v>
      </c>
      <c r="G240" s="1">
        <v>1</v>
      </c>
      <c r="H240" s="1">
        <v>5</v>
      </c>
      <c r="I240" s="1">
        <v>5</v>
      </c>
      <c r="J240" s="1">
        <v>15100</v>
      </c>
      <c r="K240" s="4" t="e">
        <f>VLOOKUP(jur[[#This Row],[hwycov_id]],#REF!,10,FALSE)</f>
        <v>#REF!</v>
      </c>
      <c r="L240" s="32" t="e">
        <f t="shared" si="9"/>
        <v>#REF!</v>
      </c>
      <c r="M240" s="31" t="e">
        <f t="shared" si="10"/>
        <v>#REF!</v>
      </c>
      <c r="N240" s="31" t="e">
        <f t="shared" si="11"/>
        <v>#REF!</v>
      </c>
      <c r="O240" s="1" t="e">
        <f>VLOOKUP(jur[[#This Row],[hwycov_id]],#REF!,16,FALSE)</f>
        <v>#REF!</v>
      </c>
      <c r="P240" s="1">
        <v>240</v>
      </c>
    </row>
    <row r="241" spans="1:16" x14ac:dyDescent="0.25">
      <c r="A241" s="1">
        <v>13001</v>
      </c>
      <c r="B241" s="1">
        <v>4</v>
      </c>
      <c r="C241" s="1">
        <v>1</v>
      </c>
      <c r="D241" s="1">
        <v>2</v>
      </c>
      <c r="E241" s="1" t="s">
        <v>75</v>
      </c>
      <c r="F241" s="1">
        <v>4</v>
      </c>
      <c r="G241" s="1">
        <v>1</v>
      </c>
      <c r="H241" s="1">
        <v>5</v>
      </c>
      <c r="I241" s="1">
        <v>5</v>
      </c>
      <c r="J241" s="1">
        <v>15100</v>
      </c>
      <c r="K241" s="4" t="e">
        <f>VLOOKUP(jur[[#This Row],[hwycov_id]],#REF!,10,FALSE)</f>
        <v>#REF!</v>
      </c>
      <c r="L241" s="32" t="e">
        <f t="shared" si="9"/>
        <v>#REF!</v>
      </c>
      <c r="M241" s="31" t="e">
        <f t="shared" si="10"/>
        <v>#REF!</v>
      </c>
      <c r="N241" s="31" t="e">
        <f t="shared" si="11"/>
        <v>#REF!</v>
      </c>
      <c r="O241" s="1" t="e">
        <f>VLOOKUP(jur[[#This Row],[hwycov_id]],#REF!,16,FALSE)</f>
        <v>#REF!</v>
      </c>
      <c r="P241" s="1">
        <v>241</v>
      </c>
    </row>
    <row r="242" spans="1:16" x14ac:dyDescent="0.25">
      <c r="A242" s="1">
        <v>3107</v>
      </c>
      <c r="B242" s="1">
        <v>3</v>
      </c>
      <c r="C242" s="1">
        <v>1</v>
      </c>
      <c r="D242" s="1">
        <v>2</v>
      </c>
      <c r="E242" s="1" t="s">
        <v>75</v>
      </c>
      <c r="F242" s="1">
        <v>3</v>
      </c>
      <c r="G242" s="1">
        <v>1</v>
      </c>
      <c r="H242" s="1">
        <v>5</v>
      </c>
      <c r="I242" s="1">
        <v>5</v>
      </c>
      <c r="J242" s="1">
        <v>15300</v>
      </c>
      <c r="K242" s="4" t="e">
        <f>VLOOKUP(jur[[#This Row],[hwycov_id]],#REF!,10,FALSE)</f>
        <v>#REF!</v>
      </c>
      <c r="L242" s="32" t="e">
        <f t="shared" si="9"/>
        <v>#REF!</v>
      </c>
      <c r="M242" s="31" t="e">
        <f t="shared" si="10"/>
        <v>#REF!</v>
      </c>
      <c r="N242" s="31" t="e">
        <f t="shared" si="11"/>
        <v>#REF!</v>
      </c>
      <c r="O242" s="1" t="e">
        <f>VLOOKUP(jur[[#This Row],[hwycov_id]],#REF!,16,FALSE)</f>
        <v>#REF!</v>
      </c>
      <c r="P242" s="1">
        <v>242</v>
      </c>
    </row>
    <row r="243" spans="1:16" x14ac:dyDescent="0.25">
      <c r="A243" s="1">
        <v>7573</v>
      </c>
      <c r="B243" s="1">
        <v>3</v>
      </c>
      <c r="C243" s="1">
        <v>1</v>
      </c>
      <c r="D243" s="1">
        <v>2</v>
      </c>
      <c r="E243" s="1" t="s">
        <v>75</v>
      </c>
      <c r="F243" s="1">
        <v>3</v>
      </c>
      <c r="G243" s="1">
        <v>1</v>
      </c>
      <c r="H243" s="1">
        <v>5</v>
      </c>
      <c r="I243" s="1">
        <v>5</v>
      </c>
      <c r="J243" s="1">
        <v>15700</v>
      </c>
      <c r="K243" s="4" t="e">
        <f>VLOOKUP(jur[[#This Row],[hwycov_id]],#REF!,10,FALSE)</f>
        <v>#REF!</v>
      </c>
      <c r="L243" s="32" t="e">
        <f t="shared" si="9"/>
        <v>#REF!</v>
      </c>
      <c r="M243" s="31" t="e">
        <f t="shared" si="10"/>
        <v>#REF!</v>
      </c>
      <c r="N243" s="31" t="e">
        <f t="shared" si="11"/>
        <v>#REF!</v>
      </c>
      <c r="O243" s="1" t="e">
        <f>VLOOKUP(jur[[#This Row],[hwycov_id]],#REF!,16,FALSE)</f>
        <v>#REF!</v>
      </c>
      <c r="P243" s="1">
        <v>243</v>
      </c>
    </row>
    <row r="244" spans="1:16" x14ac:dyDescent="0.25">
      <c r="A244" s="1">
        <v>2497</v>
      </c>
      <c r="B244" s="1">
        <v>3</v>
      </c>
      <c r="C244" s="1">
        <v>1</v>
      </c>
      <c r="D244" s="1">
        <v>2</v>
      </c>
      <c r="E244" s="1" t="s">
        <v>75</v>
      </c>
      <c r="F244" s="1">
        <v>3</v>
      </c>
      <c r="G244" s="1">
        <v>1</v>
      </c>
      <c r="H244" s="1">
        <v>5</v>
      </c>
      <c r="I244" s="1">
        <v>5</v>
      </c>
      <c r="J244" s="1">
        <v>16900</v>
      </c>
      <c r="K244" s="4" t="e">
        <f>VLOOKUP(jur[[#This Row],[hwycov_id]],#REF!,10,FALSE)</f>
        <v>#REF!</v>
      </c>
      <c r="L244" s="32" t="e">
        <f t="shared" si="9"/>
        <v>#REF!</v>
      </c>
      <c r="M244" s="31" t="e">
        <f t="shared" si="10"/>
        <v>#REF!</v>
      </c>
      <c r="N244" s="31" t="e">
        <f t="shared" si="11"/>
        <v>#REF!</v>
      </c>
      <c r="O244" s="1" t="e">
        <f>VLOOKUP(jur[[#This Row],[hwycov_id]],#REF!,16,FALSE)</f>
        <v>#REF!</v>
      </c>
      <c r="P244" s="1">
        <v>244</v>
      </c>
    </row>
    <row r="245" spans="1:16" x14ac:dyDescent="0.25">
      <c r="A245" s="1">
        <v>7569</v>
      </c>
      <c r="B245" s="1">
        <v>3</v>
      </c>
      <c r="C245" s="1">
        <v>1</v>
      </c>
      <c r="D245" s="1">
        <v>2</v>
      </c>
      <c r="E245" s="1" t="s">
        <v>75</v>
      </c>
      <c r="F245" s="1">
        <v>3</v>
      </c>
      <c r="G245" s="1">
        <v>1</v>
      </c>
      <c r="H245" s="1">
        <v>5</v>
      </c>
      <c r="I245" s="1">
        <v>5</v>
      </c>
      <c r="J245" s="1">
        <v>17100</v>
      </c>
      <c r="K245" s="4" t="e">
        <f>VLOOKUP(jur[[#This Row],[hwycov_id]],#REF!,10,FALSE)</f>
        <v>#REF!</v>
      </c>
      <c r="L245" s="32" t="e">
        <f t="shared" si="9"/>
        <v>#REF!</v>
      </c>
      <c r="M245" s="31" t="e">
        <f t="shared" si="10"/>
        <v>#REF!</v>
      </c>
      <c r="N245" s="31" t="e">
        <f t="shared" si="11"/>
        <v>#REF!</v>
      </c>
      <c r="O245" s="1" t="e">
        <f>VLOOKUP(jur[[#This Row],[hwycov_id]],#REF!,16,FALSE)</f>
        <v>#REF!</v>
      </c>
      <c r="P245" s="1">
        <v>245</v>
      </c>
    </row>
    <row r="246" spans="1:16" x14ac:dyDescent="0.25">
      <c r="A246" s="1">
        <v>12977</v>
      </c>
      <c r="B246" s="1">
        <v>3</v>
      </c>
      <c r="C246" s="1">
        <v>1</v>
      </c>
      <c r="D246" s="1">
        <v>2</v>
      </c>
      <c r="E246" s="1" t="s">
        <v>75</v>
      </c>
      <c r="F246" s="1">
        <v>3</v>
      </c>
      <c r="G246" s="1">
        <v>1</v>
      </c>
      <c r="H246" s="1">
        <v>5</v>
      </c>
      <c r="I246" s="1">
        <v>5</v>
      </c>
      <c r="J246" s="1">
        <v>17300</v>
      </c>
      <c r="K246" s="4" t="e">
        <f>VLOOKUP(jur[[#This Row],[hwycov_id]],#REF!,10,FALSE)</f>
        <v>#REF!</v>
      </c>
      <c r="L246" s="32" t="e">
        <f t="shared" si="9"/>
        <v>#REF!</v>
      </c>
      <c r="M246" s="31" t="e">
        <f t="shared" si="10"/>
        <v>#REF!</v>
      </c>
      <c r="N246" s="31" t="e">
        <f t="shared" si="11"/>
        <v>#REF!</v>
      </c>
      <c r="O246" s="1" t="e">
        <f>VLOOKUP(jur[[#This Row],[hwycov_id]],#REF!,16,FALSE)</f>
        <v>#REF!</v>
      </c>
      <c r="P246" s="1">
        <v>246</v>
      </c>
    </row>
    <row r="247" spans="1:16" x14ac:dyDescent="0.25">
      <c r="A247" s="1">
        <v>12994</v>
      </c>
      <c r="B247" s="1">
        <v>2</v>
      </c>
      <c r="C247" s="1">
        <v>1</v>
      </c>
      <c r="D247" s="1">
        <v>2</v>
      </c>
      <c r="E247" s="1" t="s">
        <v>75</v>
      </c>
      <c r="F247" s="1">
        <v>3</v>
      </c>
      <c r="G247" s="1">
        <v>1</v>
      </c>
      <c r="H247" s="1">
        <v>5</v>
      </c>
      <c r="I247" s="1">
        <v>5</v>
      </c>
      <c r="J247" s="1">
        <v>17700</v>
      </c>
      <c r="K247" s="4" t="e">
        <f>VLOOKUP(jur[[#This Row],[hwycov_id]],#REF!,10,FALSE)</f>
        <v>#REF!</v>
      </c>
      <c r="L247" s="32" t="e">
        <f t="shared" si="9"/>
        <v>#REF!</v>
      </c>
      <c r="M247" s="31" t="e">
        <f t="shared" si="10"/>
        <v>#REF!</v>
      </c>
      <c r="N247" s="31" t="e">
        <f t="shared" si="11"/>
        <v>#REF!</v>
      </c>
      <c r="O247" s="1" t="e">
        <f>VLOOKUP(jur[[#This Row],[hwycov_id]],#REF!,16,FALSE)</f>
        <v>#REF!</v>
      </c>
      <c r="P247" s="1">
        <v>247</v>
      </c>
    </row>
    <row r="248" spans="1:16" x14ac:dyDescent="0.25">
      <c r="A248" s="1">
        <v>4623</v>
      </c>
      <c r="B248" s="1">
        <v>4</v>
      </c>
      <c r="C248" s="1">
        <v>1</v>
      </c>
      <c r="D248" s="1">
        <v>2</v>
      </c>
      <c r="E248" s="1" t="s">
        <v>75</v>
      </c>
      <c r="F248" s="1">
        <v>4</v>
      </c>
      <c r="G248" s="1">
        <v>1</v>
      </c>
      <c r="H248" s="1">
        <v>5</v>
      </c>
      <c r="I248" s="1">
        <v>5</v>
      </c>
      <c r="J248" s="1">
        <v>17900</v>
      </c>
      <c r="K248" s="4" t="e">
        <f>VLOOKUP(jur[[#This Row],[hwycov_id]],#REF!,10,FALSE)</f>
        <v>#REF!</v>
      </c>
      <c r="L248" s="32" t="e">
        <f t="shared" si="9"/>
        <v>#REF!</v>
      </c>
      <c r="M248" s="31" t="e">
        <f t="shared" si="10"/>
        <v>#REF!</v>
      </c>
      <c r="N248" s="31" t="e">
        <f t="shared" si="11"/>
        <v>#REF!</v>
      </c>
      <c r="O248" s="1" t="e">
        <f>VLOOKUP(jur[[#This Row],[hwycov_id]],#REF!,16,FALSE)</f>
        <v>#REF!</v>
      </c>
      <c r="P248" s="1">
        <v>248</v>
      </c>
    </row>
    <row r="249" spans="1:16" x14ac:dyDescent="0.25">
      <c r="A249" s="1">
        <v>22965</v>
      </c>
      <c r="B249" s="1">
        <v>4</v>
      </c>
      <c r="C249" s="1">
        <v>1</v>
      </c>
      <c r="D249" s="1">
        <v>2</v>
      </c>
      <c r="E249" s="1" t="s">
        <v>75</v>
      </c>
      <c r="F249" s="1">
        <v>4</v>
      </c>
      <c r="G249" s="1">
        <v>1</v>
      </c>
      <c r="H249" s="1">
        <v>5</v>
      </c>
      <c r="I249" s="1">
        <v>5</v>
      </c>
      <c r="J249" s="1">
        <v>17900</v>
      </c>
      <c r="K249" s="4" t="e">
        <f>VLOOKUP(jur[[#This Row],[hwycov_id]],#REF!,10,FALSE)</f>
        <v>#REF!</v>
      </c>
      <c r="L249" s="32" t="e">
        <f t="shared" si="9"/>
        <v>#REF!</v>
      </c>
      <c r="M249" s="31" t="e">
        <f t="shared" si="10"/>
        <v>#REF!</v>
      </c>
      <c r="N249" s="31" t="e">
        <f t="shared" si="11"/>
        <v>#REF!</v>
      </c>
      <c r="O249" s="1" t="e">
        <f>VLOOKUP(jur[[#This Row],[hwycov_id]],#REF!,16,FALSE)</f>
        <v>#REF!</v>
      </c>
      <c r="P249" s="1">
        <v>249</v>
      </c>
    </row>
    <row r="250" spans="1:16" x14ac:dyDescent="0.25">
      <c r="A250" s="1">
        <v>6667</v>
      </c>
      <c r="B250" s="1">
        <v>3</v>
      </c>
      <c r="C250" s="1">
        <v>1</v>
      </c>
      <c r="D250" s="1">
        <v>2</v>
      </c>
      <c r="E250" s="1" t="s">
        <v>75</v>
      </c>
      <c r="F250" s="1">
        <v>3</v>
      </c>
      <c r="G250" s="1">
        <v>1</v>
      </c>
      <c r="H250" s="1">
        <v>5</v>
      </c>
      <c r="I250" s="1">
        <v>5</v>
      </c>
      <c r="J250" s="1">
        <v>18900</v>
      </c>
      <c r="K250" s="4" t="e">
        <f>VLOOKUP(jur[[#This Row],[hwycov_id]],#REF!,10,FALSE)</f>
        <v>#REF!</v>
      </c>
      <c r="L250" s="32" t="e">
        <f t="shared" si="9"/>
        <v>#REF!</v>
      </c>
      <c r="M250" s="31" t="e">
        <f t="shared" si="10"/>
        <v>#REF!</v>
      </c>
      <c r="N250" s="31" t="e">
        <f t="shared" si="11"/>
        <v>#REF!</v>
      </c>
      <c r="O250" s="1" t="e">
        <f>VLOOKUP(jur[[#This Row],[hwycov_id]],#REF!,16,FALSE)</f>
        <v>#REF!</v>
      </c>
      <c r="P250" s="1">
        <v>250</v>
      </c>
    </row>
    <row r="251" spans="1:16" x14ac:dyDescent="0.25">
      <c r="A251" s="1">
        <v>19948</v>
      </c>
      <c r="B251" s="1">
        <v>3</v>
      </c>
      <c r="C251" s="1">
        <v>1</v>
      </c>
      <c r="D251" s="1">
        <v>2</v>
      </c>
      <c r="E251" s="1" t="s">
        <v>75</v>
      </c>
      <c r="F251" s="1">
        <v>3</v>
      </c>
      <c r="G251" s="1">
        <v>1</v>
      </c>
      <c r="H251" s="1">
        <v>5</v>
      </c>
      <c r="I251" s="1">
        <v>5</v>
      </c>
      <c r="J251" s="1">
        <v>19000</v>
      </c>
      <c r="K251" s="4" t="e">
        <f>VLOOKUP(jur[[#This Row],[hwycov_id]],#REF!,10,FALSE)</f>
        <v>#REF!</v>
      </c>
      <c r="L251" s="32" t="e">
        <f t="shared" si="9"/>
        <v>#REF!</v>
      </c>
      <c r="M251" s="31" t="e">
        <f t="shared" si="10"/>
        <v>#REF!</v>
      </c>
      <c r="N251" s="31" t="e">
        <f t="shared" si="11"/>
        <v>#REF!</v>
      </c>
      <c r="O251" s="1" t="e">
        <f>VLOOKUP(jur[[#This Row],[hwycov_id]],#REF!,16,FALSE)</f>
        <v>#REF!</v>
      </c>
      <c r="P251" s="1">
        <v>251</v>
      </c>
    </row>
    <row r="252" spans="1:16" x14ac:dyDescent="0.25">
      <c r="A252" s="1">
        <v>11068</v>
      </c>
      <c r="B252" s="1">
        <v>8</v>
      </c>
      <c r="C252" s="1">
        <v>1</v>
      </c>
      <c r="D252" s="1">
        <v>1</v>
      </c>
      <c r="E252" s="1" t="s">
        <v>73</v>
      </c>
      <c r="F252" s="1">
        <v>2</v>
      </c>
      <c r="G252" s="1">
        <v>2</v>
      </c>
      <c r="H252" s="1">
        <v>5</v>
      </c>
      <c r="I252" s="1">
        <v>5</v>
      </c>
      <c r="J252" s="1">
        <v>20183</v>
      </c>
      <c r="K252" s="4" t="e">
        <f>VLOOKUP(jur[[#This Row],[hwycov_id]],#REF!,10,FALSE)</f>
        <v>#REF!</v>
      </c>
      <c r="L252" s="32" t="e">
        <f t="shared" si="9"/>
        <v>#REF!</v>
      </c>
      <c r="M252" s="31" t="e">
        <f t="shared" si="10"/>
        <v>#REF!</v>
      </c>
      <c r="N252" s="31" t="e">
        <f t="shared" si="11"/>
        <v>#REF!</v>
      </c>
      <c r="O252" s="1" t="e">
        <f>VLOOKUP(jur[[#This Row],[hwycov_id]],#REF!,16,FALSE)</f>
        <v>#REF!</v>
      </c>
      <c r="P252" s="1">
        <v>252</v>
      </c>
    </row>
    <row r="253" spans="1:16" x14ac:dyDescent="0.25">
      <c r="A253" s="1">
        <v>7496</v>
      </c>
      <c r="B253" s="1">
        <v>3</v>
      </c>
      <c r="C253" s="1">
        <v>1</v>
      </c>
      <c r="D253" s="1">
        <v>2</v>
      </c>
      <c r="E253" s="1" t="s">
        <v>75</v>
      </c>
      <c r="F253" s="1">
        <v>3</v>
      </c>
      <c r="G253" s="1">
        <v>2</v>
      </c>
      <c r="H253" s="1">
        <v>5</v>
      </c>
      <c r="I253" s="1">
        <v>5</v>
      </c>
      <c r="J253" s="1">
        <v>20400</v>
      </c>
      <c r="K253" s="4" t="e">
        <f>VLOOKUP(jur[[#This Row],[hwycov_id]],#REF!,10,FALSE)</f>
        <v>#REF!</v>
      </c>
      <c r="L253" s="32" t="e">
        <f t="shared" si="9"/>
        <v>#REF!</v>
      </c>
      <c r="M253" s="31" t="e">
        <f t="shared" si="10"/>
        <v>#REF!</v>
      </c>
      <c r="N253" s="31" t="e">
        <f t="shared" si="11"/>
        <v>#REF!</v>
      </c>
      <c r="O253" s="1" t="e">
        <f>VLOOKUP(jur[[#This Row],[hwycov_id]],#REF!,16,FALSE)</f>
        <v>#REF!</v>
      </c>
      <c r="P253" s="1">
        <v>253</v>
      </c>
    </row>
    <row r="254" spans="1:16" x14ac:dyDescent="0.25">
      <c r="A254" s="1">
        <v>608</v>
      </c>
      <c r="B254" s="1">
        <v>3</v>
      </c>
      <c r="C254" s="1">
        <v>1</v>
      </c>
      <c r="D254" s="1">
        <v>2</v>
      </c>
      <c r="E254" s="1" t="s">
        <v>75</v>
      </c>
      <c r="F254" s="1">
        <v>3</v>
      </c>
      <c r="G254" s="1">
        <v>2</v>
      </c>
      <c r="H254" s="1">
        <v>5</v>
      </c>
      <c r="I254" s="1">
        <v>5</v>
      </c>
      <c r="J254" s="1">
        <v>20800</v>
      </c>
      <c r="K254" s="4" t="e">
        <f>VLOOKUP(jur[[#This Row],[hwycov_id]],#REF!,10,FALSE)</f>
        <v>#REF!</v>
      </c>
      <c r="L254" s="32" t="e">
        <f t="shared" si="9"/>
        <v>#REF!</v>
      </c>
      <c r="M254" s="31" t="e">
        <f t="shared" si="10"/>
        <v>#REF!</v>
      </c>
      <c r="N254" s="31" t="e">
        <f t="shared" si="11"/>
        <v>#REF!</v>
      </c>
      <c r="O254" s="1" t="e">
        <f>VLOOKUP(jur[[#This Row],[hwycov_id]],#REF!,16,FALSE)</f>
        <v>#REF!</v>
      </c>
      <c r="P254" s="1">
        <v>254</v>
      </c>
    </row>
    <row r="255" spans="1:16" x14ac:dyDescent="0.25">
      <c r="A255" s="1">
        <v>12693</v>
      </c>
      <c r="B255" s="1">
        <v>3</v>
      </c>
      <c r="C255" s="1">
        <v>1</v>
      </c>
      <c r="D255" s="1">
        <v>2</v>
      </c>
      <c r="E255" s="1" t="s">
        <v>75</v>
      </c>
      <c r="F255" s="1">
        <v>3</v>
      </c>
      <c r="G255" s="1">
        <v>2</v>
      </c>
      <c r="H255" s="1">
        <v>5</v>
      </c>
      <c r="I255" s="1">
        <v>5</v>
      </c>
      <c r="J255" s="1">
        <v>21300</v>
      </c>
      <c r="K255" s="4" t="e">
        <f>VLOOKUP(jur[[#This Row],[hwycov_id]],#REF!,10,FALSE)</f>
        <v>#REF!</v>
      </c>
      <c r="L255" s="32" t="e">
        <f t="shared" si="9"/>
        <v>#REF!</v>
      </c>
      <c r="M255" s="31" t="e">
        <f t="shared" si="10"/>
        <v>#REF!</v>
      </c>
      <c r="N255" s="31" t="e">
        <f t="shared" si="11"/>
        <v>#REF!</v>
      </c>
      <c r="O255" s="1" t="e">
        <f>VLOOKUP(jur[[#This Row],[hwycov_id]],#REF!,16,FALSE)</f>
        <v>#REF!</v>
      </c>
      <c r="P255" s="1">
        <v>255</v>
      </c>
    </row>
    <row r="256" spans="1:16" x14ac:dyDescent="0.25">
      <c r="A256" s="1">
        <v>19934</v>
      </c>
      <c r="B256" s="1">
        <v>3</v>
      </c>
      <c r="C256" s="1">
        <v>1</v>
      </c>
      <c r="D256" s="1">
        <v>2</v>
      </c>
      <c r="E256" s="1" t="s">
        <v>75</v>
      </c>
      <c r="F256" s="1">
        <v>3</v>
      </c>
      <c r="G256" s="1">
        <v>2</v>
      </c>
      <c r="H256" s="1">
        <v>5</v>
      </c>
      <c r="I256" s="1">
        <v>5</v>
      </c>
      <c r="J256" s="1">
        <v>21600</v>
      </c>
      <c r="K256" s="4" t="e">
        <f>VLOOKUP(jur[[#This Row],[hwycov_id]],#REF!,10,FALSE)</f>
        <v>#REF!</v>
      </c>
      <c r="L256" s="32" t="e">
        <f t="shared" si="9"/>
        <v>#REF!</v>
      </c>
      <c r="M256" s="31" t="e">
        <f t="shared" si="10"/>
        <v>#REF!</v>
      </c>
      <c r="N256" s="31" t="e">
        <f t="shared" si="11"/>
        <v>#REF!</v>
      </c>
      <c r="O256" s="1" t="e">
        <f>VLOOKUP(jur[[#This Row],[hwycov_id]],#REF!,16,FALSE)</f>
        <v>#REF!</v>
      </c>
      <c r="P256" s="1">
        <v>256</v>
      </c>
    </row>
    <row r="257" spans="1:16" x14ac:dyDescent="0.25">
      <c r="A257" s="1">
        <v>22952</v>
      </c>
      <c r="B257" s="1">
        <v>3</v>
      </c>
      <c r="C257" s="1">
        <v>1</v>
      </c>
      <c r="D257" s="1">
        <v>2</v>
      </c>
      <c r="E257" s="1" t="s">
        <v>75</v>
      </c>
      <c r="F257" s="1">
        <v>3</v>
      </c>
      <c r="G257" s="1">
        <v>2</v>
      </c>
      <c r="H257" s="1">
        <v>5</v>
      </c>
      <c r="I257" s="1">
        <v>5</v>
      </c>
      <c r="J257" s="1">
        <v>21600</v>
      </c>
      <c r="K257" s="4" t="e">
        <f>VLOOKUP(jur[[#This Row],[hwycov_id]],#REF!,10,FALSE)</f>
        <v>#REF!</v>
      </c>
      <c r="L257" s="32" t="e">
        <f t="shared" si="9"/>
        <v>#REF!</v>
      </c>
      <c r="M257" s="31" t="e">
        <f t="shared" si="10"/>
        <v>#REF!</v>
      </c>
      <c r="N257" s="31" t="e">
        <f t="shared" si="11"/>
        <v>#REF!</v>
      </c>
      <c r="O257" s="1" t="e">
        <f>VLOOKUP(jur[[#This Row],[hwycov_id]],#REF!,16,FALSE)</f>
        <v>#REF!</v>
      </c>
      <c r="P257" s="1">
        <v>257</v>
      </c>
    </row>
    <row r="258" spans="1:16" x14ac:dyDescent="0.25">
      <c r="A258" s="1">
        <v>7585</v>
      </c>
      <c r="B258" s="1">
        <v>2</v>
      </c>
      <c r="C258" s="1">
        <v>1</v>
      </c>
      <c r="D258" s="1">
        <v>2</v>
      </c>
      <c r="E258" s="1" t="s">
        <v>75</v>
      </c>
      <c r="F258" s="1">
        <v>3</v>
      </c>
      <c r="G258" s="1">
        <v>2</v>
      </c>
      <c r="H258" s="1">
        <v>5</v>
      </c>
      <c r="I258" s="1">
        <v>5</v>
      </c>
      <c r="J258" s="1">
        <v>21875</v>
      </c>
      <c r="K258" s="4" t="e">
        <f>VLOOKUP(jur[[#This Row],[hwycov_id]],#REF!,10,FALSE)</f>
        <v>#REF!</v>
      </c>
      <c r="L258" s="32" t="e">
        <f t="shared" ref="L258:L321" si="12">K258/J258-1</f>
        <v>#REF!</v>
      </c>
      <c r="M258" s="31" t="e">
        <f t="shared" ref="M258:M321" si="13">K258-J258</f>
        <v>#REF!</v>
      </c>
      <c r="N258" s="31" t="e">
        <f t="shared" ref="N258:N321" si="14">POWER(M258,2)</f>
        <v>#REF!</v>
      </c>
      <c r="O258" s="1" t="e">
        <f>VLOOKUP(jur[[#This Row],[hwycov_id]],#REF!,16,FALSE)</f>
        <v>#REF!</v>
      </c>
      <c r="P258" s="1">
        <v>258</v>
      </c>
    </row>
    <row r="259" spans="1:16" x14ac:dyDescent="0.25">
      <c r="A259" s="1">
        <v>19938</v>
      </c>
      <c r="B259" s="1">
        <v>3</v>
      </c>
      <c r="C259" s="1">
        <v>1</v>
      </c>
      <c r="D259" s="1">
        <v>2</v>
      </c>
      <c r="E259" s="1" t="s">
        <v>75</v>
      </c>
      <c r="F259" s="1">
        <v>3</v>
      </c>
      <c r="G259" s="1">
        <v>2</v>
      </c>
      <c r="H259" s="1">
        <v>5</v>
      </c>
      <c r="I259" s="1">
        <v>5</v>
      </c>
      <c r="J259" s="1">
        <v>21900</v>
      </c>
      <c r="K259" s="4" t="e">
        <f>VLOOKUP(jur[[#This Row],[hwycov_id]],#REF!,10,FALSE)</f>
        <v>#REF!</v>
      </c>
      <c r="L259" s="32" t="e">
        <f t="shared" si="12"/>
        <v>#REF!</v>
      </c>
      <c r="M259" s="31" t="e">
        <f t="shared" si="13"/>
        <v>#REF!</v>
      </c>
      <c r="N259" s="31" t="e">
        <f t="shared" si="14"/>
        <v>#REF!</v>
      </c>
      <c r="O259" s="1" t="e">
        <f>VLOOKUP(jur[[#This Row],[hwycov_id]],#REF!,16,FALSE)</f>
        <v>#REF!</v>
      </c>
      <c r="P259" s="1">
        <v>259</v>
      </c>
    </row>
    <row r="260" spans="1:16" x14ac:dyDescent="0.25">
      <c r="A260" s="1">
        <v>28189</v>
      </c>
      <c r="B260" s="1">
        <v>9</v>
      </c>
      <c r="C260" s="1">
        <v>1</v>
      </c>
      <c r="D260" s="1">
        <v>1</v>
      </c>
      <c r="E260" s="1" t="s">
        <v>73</v>
      </c>
      <c r="F260" s="1">
        <v>2</v>
      </c>
      <c r="G260" s="1">
        <v>2</v>
      </c>
      <c r="H260" s="1">
        <v>5</v>
      </c>
      <c r="I260" s="1">
        <v>5</v>
      </c>
      <c r="J260" s="1">
        <v>21963</v>
      </c>
      <c r="K260" s="4" t="e">
        <f>VLOOKUP(jur[[#This Row],[hwycov_id]],#REF!,10,FALSE)</f>
        <v>#REF!</v>
      </c>
      <c r="L260" s="32" t="e">
        <f t="shared" si="12"/>
        <v>#REF!</v>
      </c>
      <c r="M260" s="31" t="e">
        <f t="shared" si="13"/>
        <v>#REF!</v>
      </c>
      <c r="N260" s="31" t="e">
        <f t="shared" si="14"/>
        <v>#REF!</v>
      </c>
      <c r="O260" s="1" t="e">
        <f>VLOOKUP(jur[[#This Row],[hwycov_id]],#REF!,16,FALSE)</f>
        <v>#REF!</v>
      </c>
      <c r="P260" s="1">
        <v>260</v>
      </c>
    </row>
    <row r="261" spans="1:16" x14ac:dyDescent="0.25">
      <c r="A261" s="1">
        <v>13204</v>
      </c>
      <c r="B261" s="1">
        <v>3</v>
      </c>
      <c r="C261" s="1">
        <v>1</v>
      </c>
      <c r="D261" s="1">
        <v>2</v>
      </c>
      <c r="E261" s="1" t="s">
        <v>75</v>
      </c>
      <c r="F261" s="1">
        <v>3</v>
      </c>
      <c r="G261" s="1">
        <v>2</v>
      </c>
      <c r="H261" s="1">
        <v>5</v>
      </c>
      <c r="I261" s="1">
        <v>5</v>
      </c>
      <c r="J261" s="1">
        <v>22300</v>
      </c>
      <c r="K261" s="4" t="e">
        <f>VLOOKUP(jur[[#This Row],[hwycov_id]],#REF!,10,FALSE)</f>
        <v>#REF!</v>
      </c>
      <c r="L261" s="32" t="e">
        <f t="shared" si="12"/>
        <v>#REF!</v>
      </c>
      <c r="M261" s="31" t="e">
        <f t="shared" si="13"/>
        <v>#REF!</v>
      </c>
      <c r="N261" s="31" t="e">
        <f t="shared" si="14"/>
        <v>#REF!</v>
      </c>
      <c r="O261" s="1" t="e">
        <f>VLOOKUP(jur[[#This Row],[hwycov_id]],#REF!,16,FALSE)</f>
        <v>#REF!</v>
      </c>
      <c r="P261" s="1">
        <v>261</v>
      </c>
    </row>
    <row r="262" spans="1:16" x14ac:dyDescent="0.25">
      <c r="A262" s="1">
        <v>13069</v>
      </c>
      <c r="B262" s="1">
        <v>3</v>
      </c>
      <c r="C262" s="1">
        <v>1</v>
      </c>
      <c r="D262" s="1">
        <v>2</v>
      </c>
      <c r="E262" s="1" t="s">
        <v>75</v>
      </c>
      <c r="F262" s="1">
        <v>3</v>
      </c>
      <c r="G262" s="1">
        <v>2</v>
      </c>
      <c r="H262" s="1">
        <v>5</v>
      </c>
      <c r="I262" s="1">
        <v>5</v>
      </c>
      <c r="J262" s="1">
        <v>22500</v>
      </c>
      <c r="K262" s="4" t="e">
        <f>VLOOKUP(jur[[#This Row],[hwycov_id]],#REF!,10,FALSE)</f>
        <v>#REF!</v>
      </c>
      <c r="L262" s="32" t="e">
        <f t="shared" si="12"/>
        <v>#REF!</v>
      </c>
      <c r="M262" s="31" t="e">
        <f t="shared" si="13"/>
        <v>#REF!</v>
      </c>
      <c r="N262" s="31" t="e">
        <f t="shared" si="14"/>
        <v>#REF!</v>
      </c>
      <c r="O262" s="1" t="e">
        <f>VLOOKUP(jur[[#This Row],[hwycov_id]],#REF!,16,FALSE)</f>
        <v>#REF!</v>
      </c>
      <c r="P262" s="1">
        <v>262</v>
      </c>
    </row>
    <row r="263" spans="1:16" x14ac:dyDescent="0.25">
      <c r="A263" s="1">
        <v>2496</v>
      </c>
      <c r="B263" s="1">
        <v>3</v>
      </c>
      <c r="C263" s="1">
        <v>1</v>
      </c>
      <c r="D263" s="1">
        <v>2</v>
      </c>
      <c r="E263" s="1" t="s">
        <v>75</v>
      </c>
      <c r="F263" s="1">
        <v>3</v>
      </c>
      <c r="G263" s="1">
        <v>2</v>
      </c>
      <c r="H263" s="1">
        <v>5</v>
      </c>
      <c r="I263" s="1">
        <v>5</v>
      </c>
      <c r="J263" s="1">
        <v>22500</v>
      </c>
      <c r="K263" s="4" t="e">
        <f>VLOOKUP(jur[[#This Row],[hwycov_id]],#REF!,10,FALSE)</f>
        <v>#REF!</v>
      </c>
      <c r="L263" s="32" t="e">
        <f t="shared" si="12"/>
        <v>#REF!</v>
      </c>
      <c r="M263" s="31" t="e">
        <f t="shared" si="13"/>
        <v>#REF!</v>
      </c>
      <c r="N263" s="31" t="e">
        <f t="shared" si="14"/>
        <v>#REF!</v>
      </c>
      <c r="O263" s="1" t="e">
        <f>VLOOKUP(jur[[#This Row],[hwycov_id]],#REF!,16,FALSE)</f>
        <v>#REF!</v>
      </c>
      <c r="P263" s="1">
        <v>263</v>
      </c>
    </row>
    <row r="264" spans="1:16" x14ac:dyDescent="0.25">
      <c r="A264" s="1">
        <v>17514</v>
      </c>
      <c r="B264" s="1">
        <v>3</v>
      </c>
      <c r="C264" s="1">
        <v>1</v>
      </c>
      <c r="D264" s="1">
        <v>2</v>
      </c>
      <c r="E264" s="1" t="s">
        <v>75</v>
      </c>
      <c r="F264" s="1">
        <v>3</v>
      </c>
      <c r="G264" s="1">
        <v>2</v>
      </c>
      <c r="H264" s="1">
        <v>5</v>
      </c>
      <c r="I264" s="1">
        <v>5</v>
      </c>
      <c r="J264" s="1">
        <v>22500</v>
      </c>
      <c r="K264" s="4" t="e">
        <f>VLOOKUP(jur[[#This Row],[hwycov_id]],#REF!,10,FALSE)</f>
        <v>#REF!</v>
      </c>
      <c r="L264" s="32" t="e">
        <f t="shared" si="12"/>
        <v>#REF!</v>
      </c>
      <c r="M264" s="31" t="e">
        <f t="shared" si="13"/>
        <v>#REF!</v>
      </c>
      <c r="N264" s="31" t="e">
        <f t="shared" si="14"/>
        <v>#REF!</v>
      </c>
      <c r="O264" s="1" t="e">
        <f>VLOOKUP(jur[[#This Row],[hwycov_id]],#REF!,16,FALSE)</f>
        <v>#REF!</v>
      </c>
      <c r="P264" s="1">
        <v>264</v>
      </c>
    </row>
    <row r="265" spans="1:16" x14ac:dyDescent="0.25">
      <c r="A265" s="1">
        <v>2427</v>
      </c>
      <c r="B265" s="1">
        <v>3</v>
      </c>
      <c r="C265" s="1">
        <v>1</v>
      </c>
      <c r="D265" s="1">
        <v>2</v>
      </c>
      <c r="E265" s="1" t="s">
        <v>75</v>
      </c>
      <c r="F265" s="1">
        <v>3</v>
      </c>
      <c r="G265" s="1">
        <v>2</v>
      </c>
      <c r="H265" s="1">
        <v>5</v>
      </c>
      <c r="I265" s="1">
        <v>5</v>
      </c>
      <c r="J265" s="1">
        <v>22900</v>
      </c>
      <c r="K265" s="4" t="e">
        <f>VLOOKUP(jur[[#This Row],[hwycov_id]],#REF!,10,FALSE)</f>
        <v>#REF!</v>
      </c>
      <c r="L265" s="32" t="e">
        <f t="shared" si="12"/>
        <v>#REF!</v>
      </c>
      <c r="M265" s="31" t="e">
        <f t="shared" si="13"/>
        <v>#REF!</v>
      </c>
      <c r="N265" s="31" t="e">
        <f t="shared" si="14"/>
        <v>#REF!</v>
      </c>
      <c r="O265" s="1" t="e">
        <f>VLOOKUP(jur[[#This Row],[hwycov_id]],#REF!,16,FALSE)</f>
        <v>#REF!</v>
      </c>
      <c r="P265" s="1">
        <v>265</v>
      </c>
    </row>
    <row r="266" spans="1:16" x14ac:dyDescent="0.25">
      <c r="A266" s="1">
        <v>1485</v>
      </c>
      <c r="B266" s="1">
        <v>3</v>
      </c>
      <c r="C266" s="1">
        <v>1</v>
      </c>
      <c r="D266" s="1">
        <v>2</v>
      </c>
      <c r="E266" s="1" t="s">
        <v>75</v>
      </c>
      <c r="F266" s="1">
        <v>3</v>
      </c>
      <c r="G266" s="1">
        <v>2</v>
      </c>
      <c r="H266" s="1">
        <v>5</v>
      </c>
      <c r="I266" s="1">
        <v>5</v>
      </c>
      <c r="J266" s="1">
        <v>23000</v>
      </c>
      <c r="K266" s="4" t="e">
        <f>VLOOKUP(jur[[#This Row],[hwycov_id]],#REF!,10,FALSE)</f>
        <v>#REF!</v>
      </c>
      <c r="L266" s="32" t="e">
        <f t="shared" si="12"/>
        <v>#REF!</v>
      </c>
      <c r="M266" s="31" t="e">
        <f t="shared" si="13"/>
        <v>#REF!</v>
      </c>
      <c r="N266" s="31" t="e">
        <f t="shared" si="14"/>
        <v>#REF!</v>
      </c>
      <c r="O266" s="1" t="e">
        <f>VLOOKUP(jur[[#This Row],[hwycov_id]],#REF!,16,FALSE)</f>
        <v>#REF!</v>
      </c>
      <c r="P266" s="1">
        <v>266</v>
      </c>
    </row>
    <row r="267" spans="1:16" x14ac:dyDescent="0.25">
      <c r="A267" s="1">
        <v>1098</v>
      </c>
      <c r="B267" s="1">
        <v>3</v>
      </c>
      <c r="C267" s="1">
        <v>1</v>
      </c>
      <c r="D267" s="1">
        <v>2</v>
      </c>
      <c r="E267" s="1" t="s">
        <v>75</v>
      </c>
      <c r="F267" s="1">
        <v>3</v>
      </c>
      <c r="G267" s="1">
        <v>2</v>
      </c>
      <c r="H267" s="1">
        <v>5</v>
      </c>
      <c r="I267" s="1">
        <v>5</v>
      </c>
      <c r="J267" s="1">
        <v>23000</v>
      </c>
      <c r="K267" s="4" t="e">
        <f>VLOOKUP(jur[[#This Row],[hwycov_id]],#REF!,10,FALSE)</f>
        <v>#REF!</v>
      </c>
      <c r="L267" s="32" t="e">
        <f t="shared" si="12"/>
        <v>#REF!</v>
      </c>
      <c r="M267" s="31" t="e">
        <f t="shared" si="13"/>
        <v>#REF!</v>
      </c>
      <c r="N267" s="31" t="e">
        <f t="shared" si="14"/>
        <v>#REF!</v>
      </c>
      <c r="O267" s="1" t="e">
        <f>VLOOKUP(jur[[#This Row],[hwycov_id]],#REF!,16,FALSE)</f>
        <v>#REF!</v>
      </c>
      <c r="P267" s="1">
        <v>267</v>
      </c>
    </row>
    <row r="268" spans="1:16" x14ac:dyDescent="0.25">
      <c r="A268" s="1">
        <v>11264</v>
      </c>
      <c r="B268" s="1">
        <v>9</v>
      </c>
      <c r="C268" s="1">
        <v>1</v>
      </c>
      <c r="D268" s="1">
        <v>1</v>
      </c>
      <c r="E268" s="1" t="s">
        <v>73</v>
      </c>
      <c r="F268" s="1">
        <v>2</v>
      </c>
      <c r="G268" s="1">
        <v>2</v>
      </c>
      <c r="H268" s="1">
        <v>5</v>
      </c>
      <c r="I268" s="1">
        <v>5</v>
      </c>
      <c r="J268" s="1">
        <v>23590</v>
      </c>
      <c r="K268" s="4" t="e">
        <f>VLOOKUP(jur[[#This Row],[hwycov_id]],#REF!,10,FALSE)</f>
        <v>#REF!</v>
      </c>
      <c r="L268" s="32" t="e">
        <f t="shared" si="12"/>
        <v>#REF!</v>
      </c>
      <c r="M268" s="31" t="e">
        <f t="shared" si="13"/>
        <v>#REF!</v>
      </c>
      <c r="N268" s="31" t="e">
        <f t="shared" si="14"/>
        <v>#REF!</v>
      </c>
      <c r="O268" s="1" t="e">
        <f>VLOOKUP(jur[[#This Row],[hwycov_id]],#REF!,16,FALSE)</f>
        <v>#REF!</v>
      </c>
      <c r="P268" s="1">
        <v>268</v>
      </c>
    </row>
    <row r="269" spans="1:16" x14ac:dyDescent="0.25">
      <c r="A269" s="1">
        <v>2426</v>
      </c>
      <c r="B269" s="1">
        <v>3</v>
      </c>
      <c r="C269" s="1">
        <v>1</v>
      </c>
      <c r="D269" s="1">
        <v>2</v>
      </c>
      <c r="E269" s="1" t="s">
        <v>75</v>
      </c>
      <c r="F269" s="1">
        <v>3</v>
      </c>
      <c r="G269" s="1">
        <v>2</v>
      </c>
      <c r="H269" s="1">
        <v>5</v>
      </c>
      <c r="I269" s="1">
        <v>5</v>
      </c>
      <c r="J269" s="1">
        <v>24300</v>
      </c>
      <c r="K269" s="4" t="e">
        <f>VLOOKUP(jur[[#This Row],[hwycov_id]],#REF!,10,FALSE)</f>
        <v>#REF!</v>
      </c>
      <c r="L269" s="32" t="e">
        <f t="shared" si="12"/>
        <v>#REF!</v>
      </c>
      <c r="M269" s="31" t="e">
        <f t="shared" si="13"/>
        <v>#REF!</v>
      </c>
      <c r="N269" s="31" t="e">
        <f t="shared" si="14"/>
        <v>#REF!</v>
      </c>
      <c r="O269" s="1" t="e">
        <f>VLOOKUP(jur[[#This Row],[hwycov_id]],#REF!,16,FALSE)</f>
        <v>#REF!</v>
      </c>
      <c r="P269" s="1">
        <v>269</v>
      </c>
    </row>
    <row r="270" spans="1:16" x14ac:dyDescent="0.25">
      <c r="A270" s="1">
        <v>19942</v>
      </c>
      <c r="B270" s="1">
        <v>3</v>
      </c>
      <c r="C270" s="1">
        <v>1</v>
      </c>
      <c r="D270" s="1">
        <v>2</v>
      </c>
      <c r="E270" s="1" t="s">
        <v>75</v>
      </c>
      <c r="F270" s="1">
        <v>3</v>
      </c>
      <c r="G270" s="1">
        <v>2</v>
      </c>
      <c r="H270" s="1">
        <v>5</v>
      </c>
      <c r="I270" s="1">
        <v>5</v>
      </c>
      <c r="J270" s="1">
        <v>24400</v>
      </c>
      <c r="K270" s="4" t="e">
        <f>VLOOKUP(jur[[#This Row],[hwycov_id]],#REF!,10,FALSE)</f>
        <v>#REF!</v>
      </c>
      <c r="L270" s="32" t="e">
        <f t="shared" si="12"/>
        <v>#REF!</v>
      </c>
      <c r="M270" s="31" t="e">
        <f t="shared" si="13"/>
        <v>#REF!</v>
      </c>
      <c r="N270" s="31" t="e">
        <f t="shared" si="14"/>
        <v>#REF!</v>
      </c>
      <c r="O270" s="1" t="e">
        <f>VLOOKUP(jur[[#This Row],[hwycov_id]],#REF!,16,FALSE)</f>
        <v>#REF!</v>
      </c>
      <c r="P270" s="1">
        <v>270</v>
      </c>
    </row>
    <row r="271" spans="1:16" x14ac:dyDescent="0.25">
      <c r="A271" s="1">
        <v>19930</v>
      </c>
      <c r="B271" s="1">
        <v>3</v>
      </c>
      <c r="C271" s="1">
        <v>1</v>
      </c>
      <c r="D271" s="1">
        <v>2</v>
      </c>
      <c r="E271" s="1" t="s">
        <v>75</v>
      </c>
      <c r="F271" s="1">
        <v>3</v>
      </c>
      <c r="G271" s="1">
        <v>2</v>
      </c>
      <c r="H271" s="1">
        <v>5</v>
      </c>
      <c r="I271" s="1">
        <v>5</v>
      </c>
      <c r="J271" s="1">
        <v>24700</v>
      </c>
      <c r="K271" s="4" t="e">
        <f>VLOOKUP(jur[[#This Row],[hwycov_id]],#REF!,10,FALSE)</f>
        <v>#REF!</v>
      </c>
      <c r="L271" s="32" t="e">
        <f t="shared" si="12"/>
        <v>#REF!</v>
      </c>
      <c r="M271" s="31" t="e">
        <f t="shared" si="13"/>
        <v>#REF!</v>
      </c>
      <c r="N271" s="31" t="e">
        <f t="shared" si="14"/>
        <v>#REF!</v>
      </c>
      <c r="O271" s="1" t="e">
        <f>VLOOKUP(jur[[#This Row],[hwycov_id]],#REF!,16,FALSE)</f>
        <v>#REF!</v>
      </c>
      <c r="P271" s="1">
        <v>271</v>
      </c>
    </row>
    <row r="272" spans="1:16" x14ac:dyDescent="0.25">
      <c r="A272" s="1">
        <v>15414</v>
      </c>
      <c r="B272" s="1">
        <v>2</v>
      </c>
      <c r="C272" s="1">
        <v>1</v>
      </c>
      <c r="D272" s="1">
        <v>2</v>
      </c>
      <c r="E272" s="1" t="s">
        <v>75</v>
      </c>
      <c r="F272" s="1">
        <v>3</v>
      </c>
      <c r="G272" s="1">
        <v>2</v>
      </c>
      <c r="H272" s="1">
        <v>5</v>
      </c>
      <c r="I272" s="1">
        <v>5</v>
      </c>
      <c r="J272" s="1">
        <v>24900</v>
      </c>
      <c r="K272" s="4" t="e">
        <f>VLOOKUP(jur[[#This Row],[hwycov_id]],#REF!,10,FALSE)</f>
        <v>#REF!</v>
      </c>
      <c r="L272" s="32" t="e">
        <f t="shared" si="12"/>
        <v>#REF!</v>
      </c>
      <c r="M272" s="31" t="e">
        <f t="shared" si="13"/>
        <v>#REF!</v>
      </c>
      <c r="N272" s="31" t="e">
        <f t="shared" si="14"/>
        <v>#REF!</v>
      </c>
      <c r="O272" s="1" t="e">
        <f>VLOOKUP(jur[[#This Row],[hwycov_id]],#REF!,16,FALSE)</f>
        <v>#REF!</v>
      </c>
      <c r="P272" s="1">
        <v>272</v>
      </c>
    </row>
    <row r="273" spans="1:16" x14ac:dyDescent="0.25">
      <c r="A273" s="1">
        <v>6046</v>
      </c>
      <c r="B273" s="1">
        <v>3</v>
      </c>
      <c r="C273" s="1">
        <v>1</v>
      </c>
      <c r="D273" s="1">
        <v>2</v>
      </c>
      <c r="E273" s="1" t="s">
        <v>75</v>
      </c>
      <c r="F273" s="1">
        <v>3</v>
      </c>
      <c r="G273" s="1">
        <v>2</v>
      </c>
      <c r="H273" s="1">
        <v>5</v>
      </c>
      <c r="I273" s="1">
        <v>5</v>
      </c>
      <c r="J273" s="1">
        <v>24900</v>
      </c>
      <c r="K273" s="4" t="e">
        <f>VLOOKUP(jur[[#This Row],[hwycov_id]],#REF!,10,FALSE)</f>
        <v>#REF!</v>
      </c>
      <c r="L273" s="32" t="e">
        <f t="shared" si="12"/>
        <v>#REF!</v>
      </c>
      <c r="M273" s="31" t="e">
        <f t="shared" si="13"/>
        <v>#REF!</v>
      </c>
      <c r="N273" s="31" t="e">
        <f t="shared" si="14"/>
        <v>#REF!</v>
      </c>
      <c r="O273" s="1" t="e">
        <f>VLOOKUP(jur[[#This Row],[hwycov_id]],#REF!,16,FALSE)</f>
        <v>#REF!</v>
      </c>
      <c r="P273" s="1">
        <v>273</v>
      </c>
    </row>
    <row r="274" spans="1:16" x14ac:dyDescent="0.25">
      <c r="A274" s="1">
        <v>1481</v>
      </c>
      <c r="B274" s="1">
        <v>3</v>
      </c>
      <c r="C274" s="1">
        <v>1</v>
      </c>
      <c r="D274" s="1">
        <v>2</v>
      </c>
      <c r="E274" s="1" t="s">
        <v>75</v>
      </c>
      <c r="F274" s="1">
        <v>3</v>
      </c>
      <c r="G274" s="1">
        <v>2</v>
      </c>
      <c r="H274" s="1">
        <v>5</v>
      </c>
      <c r="I274" s="1">
        <v>5</v>
      </c>
      <c r="J274" s="1">
        <v>25000</v>
      </c>
      <c r="K274" s="4" t="e">
        <f>VLOOKUP(jur[[#This Row],[hwycov_id]],#REF!,10,FALSE)</f>
        <v>#REF!</v>
      </c>
      <c r="L274" s="32" t="e">
        <f t="shared" si="12"/>
        <v>#REF!</v>
      </c>
      <c r="M274" s="31" t="e">
        <f t="shared" si="13"/>
        <v>#REF!</v>
      </c>
      <c r="N274" s="31" t="e">
        <f t="shared" si="14"/>
        <v>#REF!</v>
      </c>
      <c r="O274" s="1" t="e">
        <f>VLOOKUP(jur[[#This Row],[hwycov_id]],#REF!,16,FALSE)</f>
        <v>#REF!</v>
      </c>
      <c r="P274" s="1">
        <v>274</v>
      </c>
    </row>
    <row r="275" spans="1:16" x14ac:dyDescent="0.25">
      <c r="A275" s="1">
        <v>15469</v>
      </c>
      <c r="B275" s="1">
        <v>2</v>
      </c>
      <c r="C275" s="1">
        <v>1</v>
      </c>
      <c r="D275" s="1">
        <v>2</v>
      </c>
      <c r="E275" s="1" t="s">
        <v>75</v>
      </c>
      <c r="F275" s="1">
        <v>3</v>
      </c>
      <c r="G275" s="1">
        <v>2</v>
      </c>
      <c r="H275" s="1">
        <v>5</v>
      </c>
      <c r="I275" s="1">
        <v>5</v>
      </c>
      <c r="J275" s="1">
        <v>25100</v>
      </c>
      <c r="K275" s="4" t="e">
        <f>VLOOKUP(jur[[#This Row],[hwycov_id]],#REF!,10,FALSE)</f>
        <v>#REF!</v>
      </c>
      <c r="L275" s="32" t="e">
        <f t="shared" si="12"/>
        <v>#REF!</v>
      </c>
      <c r="M275" s="31" t="e">
        <f t="shared" si="13"/>
        <v>#REF!</v>
      </c>
      <c r="N275" s="31" t="e">
        <f t="shared" si="14"/>
        <v>#REF!</v>
      </c>
      <c r="O275" s="1" t="e">
        <f>VLOOKUP(jur[[#This Row],[hwycov_id]],#REF!,16,FALSE)</f>
        <v>#REF!</v>
      </c>
      <c r="P275" s="1">
        <v>275</v>
      </c>
    </row>
    <row r="276" spans="1:16" x14ac:dyDescent="0.25">
      <c r="A276" s="1">
        <v>12683</v>
      </c>
      <c r="B276" s="1">
        <v>3</v>
      </c>
      <c r="C276" s="1">
        <v>1</v>
      </c>
      <c r="D276" s="1">
        <v>2</v>
      </c>
      <c r="E276" s="1" t="s">
        <v>75</v>
      </c>
      <c r="F276" s="1">
        <v>3</v>
      </c>
      <c r="G276" s="1">
        <v>2</v>
      </c>
      <c r="H276" s="1">
        <v>5</v>
      </c>
      <c r="I276" s="1">
        <v>5</v>
      </c>
      <c r="J276" s="1">
        <v>25300</v>
      </c>
      <c r="K276" s="4" t="e">
        <f>VLOOKUP(jur[[#This Row],[hwycov_id]],#REF!,10,FALSE)</f>
        <v>#REF!</v>
      </c>
      <c r="L276" s="32" t="e">
        <f t="shared" si="12"/>
        <v>#REF!</v>
      </c>
      <c r="M276" s="31" t="e">
        <f t="shared" si="13"/>
        <v>#REF!</v>
      </c>
      <c r="N276" s="31" t="e">
        <f t="shared" si="14"/>
        <v>#REF!</v>
      </c>
      <c r="O276" s="1" t="e">
        <f>VLOOKUP(jur[[#This Row],[hwycov_id]],#REF!,16,FALSE)</f>
        <v>#REF!</v>
      </c>
      <c r="P276" s="1">
        <v>276</v>
      </c>
    </row>
    <row r="277" spans="1:16" x14ac:dyDescent="0.25">
      <c r="A277" s="1">
        <v>13026</v>
      </c>
      <c r="B277" s="1">
        <v>4</v>
      </c>
      <c r="C277" s="1">
        <v>1</v>
      </c>
      <c r="D277" s="1">
        <v>2</v>
      </c>
      <c r="E277" s="1" t="s">
        <v>75</v>
      </c>
      <c r="F277" s="1">
        <v>4</v>
      </c>
      <c r="G277" s="1">
        <v>2</v>
      </c>
      <c r="H277" s="1">
        <v>5</v>
      </c>
      <c r="I277" s="1">
        <v>5</v>
      </c>
      <c r="J277" s="1">
        <v>25400</v>
      </c>
      <c r="K277" s="4" t="e">
        <f>VLOOKUP(jur[[#This Row],[hwycov_id]],#REF!,10,FALSE)</f>
        <v>#REF!</v>
      </c>
      <c r="L277" s="32" t="e">
        <f t="shared" si="12"/>
        <v>#REF!</v>
      </c>
      <c r="M277" s="31" t="e">
        <f t="shared" si="13"/>
        <v>#REF!</v>
      </c>
      <c r="N277" s="31" t="e">
        <f t="shared" si="14"/>
        <v>#REF!</v>
      </c>
      <c r="O277" s="1" t="e">
        <f>VLOOKUP(jur[[#This Row],[hwycov_id]],#REF!,16,FALSE)</f>
        <v>#REF!</v>
      </c>
      <c r="P277" s="1">
        <v>277</v>
      </c>
    </row>
    <row r="278" spans="1:16" x14ac:dyDescent="0.25">
      <c r="A278" s="1">
        <v>28949</v>
      </c>
      <c r="B278" s="1">
        <v>1</v>
      </c>
      <c r="C278" s="1">
        <v>1</v>
      </c>
      <c r="D278" s="1">
        <v>1</v>
      </c>
      <c r="E278" s="1" t="s">
        <v>73</v>
      </c>
      <c r="F278" s="1">
        <v>1</v>
      </c>
      <c r="G278" s="1">
        <v>2</v>
      </c>
      <c r="H278" s="1">
        <v>5</v>
      </c>
      <c r="I278" s="1">
        <v>5</v>
      </c>
      <c r="J278" s="1">
        <v>25504</v>
      </c>
      <c r="K278" s="4" t="e">
        <f>VLOOKUP(jur[[#This Row],[hwycov_id]],#REF!,10,FALSE)</f>
        <v>#REF!</v>
      </c>
      <c r="L278" s="32" t="e">
        <f t="shared" si="12"/>
        <v>#REF!</v>
      </c>
      <c r="M278" s="31" t="e">
        <f t="shared" si="13"/>
        <v>#REF!</v>
      </c>
      <c r="N278" s="31" t="e">
        <f t="shared" si="14"/>
        <v>#REF!</v>
      </c>
      <c r="O278" s="1" t="e">
        <f>VLOOKUP(jur[[#This Row],[hwycov_id]],#REF!,16,FALSE)</f>
        <v>#REF!</v>
      </c>
      <c r="P278" s="1">
        <v>278</v>
      </c>
    </row>
    <row r="279" spans="1:16" x14ac:dyDescent="0.25">
      <c r="A279" s="1">
        <v>4600</v>
      </c>
      <c r="B279" s="1">
        <v>3</v>
      </c>
      <c r="C279" s="1">
        <v>1</v>
      </c>
      <c r="D279" s="1">
        <v>2</v>
      </c>
      <c r="E279" s="1" t="s">
        <v>75</v>
      </c>
      <c r="F279" s="1">
        <v>3</v>
      </c>
      <c r="G279" s="1">
        <v>2</v>
      </c>
      <c r="H279" s="1">
        <v>5</v>
      </c>
      <c r="I279" s="1">
        <v>5</v>
      </c>
      <c r="J279" s="1">
        <v>25800</v>
      </c>
      <c r="K279" s="4" t="e">
        <f>VLOOKUP(jur[[#This Row],[hwycov_id]],#REF!,10,FALSE)</f>
        <v>#REF!</v>
      </c>
      <c r="L279" s="32" t="e">
        <f t="shared" si="12"/>
        <v>#REF!</v>
      </c>
      <c r="M279" s="31" t="e">
        <f t="shared" si="13"/>
        <v>#REF!</v>
      </c>
      <c r="N279" s="31" t="e">
        <f t="shared" si="14"/>
        <v>#REF!</v>
      </c>
      <c r="O279" s="1" t="e">
        <f>VLOOKUP(jur[[#This Row],[hwycov_id]],#REF!,16,FALSE)</f>
        <v>#REF!</v>
      </c>
      <c r="P279" s="1">
        <v>279</v>
      </c>
    </row>
    <row r="280" spans="1:16" x14ac:dyDescent="0.25">
      <c r="A280" s="1">
        <v>11599</v>
      </c>
      <c r="B280" s="1">
        <v>3</v>
      </c>
      <c r="C280" s="1">
        <v>1</v>
      </c>
      <c r="D280" s="1">
        <v>2</v>
      </c>
      <c r="E280" s="1" t="s">
        <v>75</v>
      </c>
      <c r="F280" s="1">
        <v>3</v>
      </c>
      <c r="G280" s="1">
        <v>2</v>
      </c>
      <c r="H280" s="1">
        <v>5</v>
      </c>
      <c r="I280" s="1">
        <v>5</v>
      </c>
      <c r="J280" s="1">
        <v>27100</v>
      </c>
      <c r="K280" s="4" t="e">
        <f>VLOOKUP(jur[[#This Row],[hwycov_id]],#REF!,10,FALSE)</f>
        <v>#REF!</v>
      </c>
      <c r="L280" s="32" t="e">
        <f t="shared" si="12"/>
        <v>#REF!</v>
      </c>
      <c r="M280" s="31" t="e">
        <f t="shared" si="13"/>
        <v>#REF!</v>
      </c>
      <c r="N280" s="31" t="e">
        <f t="shared" si="14"/>
        <v>#REF!</v>
      </c>
      <c r="O280" s="1" t="e">
        <f>VLOOKUP(jur[[#This Row],[hwycov_id]],#REF!,16,FALSE)</f>
        <v>#REF!</v>
      </c>
      <c r="P280" s="1">
        <v>280</v>
      </c>
    </row>
    <row r="281" spans="1:16" x14ac:dyDescent="0.25">
      <c r="A281" s="1">
        <v>11595</v>
      </c>
      <c r="B281" s="1">
        <v>3</v>
      </c>
      <c r="C281" s="1">
        <v>1</v>
      </c>
      <c r="D281" s="1">
        <v>2</v>
      </c>
      <c r="E281" s="1" t="s">
        <v>75</v>
      </c>
      <c r="F281" s="1">
        <v>3</v>
      </c>
      <c r="G281" s="1">
        <v>2</v>
      </c>
      <c r="H281" s="1">
        <v>5</v>
      </c>
      <c r="I281" s="1">
        <v>5</v>
      </c>
      <c r="J281" s="1">
        <v>27300</v>
      </c>
      <c r="K281" s="4" t="e">
        <f>VLOOKUP(jur[[#This Row],[hwycov_id]],#REF!,10,FALSE)</f>
        <v>#REF!</v>
      </c>
      <c r="L281" s="32" t="e">
        <f t="shared" si="12"/>
        <v>#REF!</v>
      </c>
      <c r="M281" s="31" t="e">
        <f t="shared" si="13"/>
        <v>#REF!</v>
      </c>
      <c r="N281" s="31" t="e">
        <f t="shared" si="14"/>
        <v>#REF!</v>
      </c>
      <c r="O281" s="1" t="e">
        <f>VLOOKUP(jur[[#This Row],[hwycov_id]],#REF!,16,FALSE)</f>
        <v>#REF!</v>
      </c>
      <c r="P281" s="1">
        <v>281</v>
      </c>
    </row>
    <row r="282" spans="1:16" x14ac:dyDescent="0.25">
      <c r="A282" s="1">
        <v>19415</v>
      </c>
      <c r="B282" s="1">
        <v>3</v>
      </c>
      <c r="C282" s="1">
        <v>1</v>
      </c>
      <c r="D282" s="1">
        <v>2</v>
      </c>
      <c r="E282" s="1" t="s">
        <v>75</v>
      </c>
      <c r="F282" s="1">
        <v>3</v>
      </c>
      <c r="G282" s="1">
        <v>2</v>
      </c>
      <c r="H282" s="1">
        <v>5</v>
      </c>
      <c r="I282" s="1">
        <v>5</v>
      </c>
      <c r="J282" s="1">
        <v>28000</v>
      </c>
      <c r="K282" s="4" t="e">
        <f>VLOOKUP(jur[[#This Row],[hwycov_id]],#REF!,10,FALSE)</f>
        <v>#REF!</v>
      </c>
      <c r="L282" s="32" t="e">
        <f t="shared" si="12"/>
        <v>#REF!</v>
      </c>
      <c r="M282" s="31" t="e">
        <f t="shared" si="13"/>
        <v>#REF!</v>
      </c>
      <c r="N282" s="31" t="e">
        <f t="shared" si="14"/>
        <v>#REF!</v>
      </c>
      <c r="O282" s="1" t="e">
        <f>VLOOKUP(jur[[#This Row],[hwycov_id]],#REF!,16,FALSE)</f>
        <v>#REF!</v>
      </c>
      <c r="P282" s="1">
        <v>282</v>
      </c>
    </row>
    <row r="283" spans="1:16" x14ac:dyDescent="0.25">
      <c r="A283" s="1">
        <v>12686</v>
      </c>
      <c r="B283" s="1">
        <v>3</v>
      </c>
      <c r="C283" s="1">
        <v>1</v>
      </c>
      <c r="D283" s="1">
        <v>1</v>
      </c>
      <c r="E283" s="1" t="s">
        <v>75</v>
      </c>
      <c r="F283" s="1">
        <v>3</v>
      </c>
      <c r="G283" s="1">
        <v>2</v>
      </c>
      <c r="H283" s="1">
        <v>5</v>
      </c>
      <c r="I283" s="1">
        <v>5</v>
      </c>
      <c r="J283" s="1">
        <v>28200</v>
      </c>
      <c r="K283" s="4" t="e">
        <f>VLOOKUP(jur[[#This Row],[hwycov_id]],#REF!,10,FALSE)</f>
        <v>#REF!</v>
      </c>
      <c r="L283" s="32" t="e">
        <f t="shared" si="12"/>
        <v>#REF!</v>
      </c>
      <c r="M283" s="31" t="e">
        <f t="shared" si="13"/>
        <v>#REF!</v>
      </c>
      <c r="N283" s="31" t="e">
        <f t="shared" si="14"/>
        <v>#REF!</v>
      </c>
      <c r="O283" s="1" t="e">
        <f>VLOOKUP(jur[[#This Row],[hwycov_id]],#REF!,16,FALSE)</f>
        <v>#REF!</v>
      </c>
      <c r="P283" s="1">
        <v>283</v>
      </c>
    </row>
    <row r="284" spans="1:16" x14ac:dyDescent="0.25">
      <c r="A284" s="1">
        <v>6047</v>
      </c>
      <c r="B284" s="1">
        <v>3</v>
      </c>
      <c r="C284" s="1">
        <v>1</v>
      </c>
      <c r="D284" s="1">
        <v>2</v>
      </c>
      <c r="E284" s="1" t="s">
        <v>75</v>
      </c>
      <c r="F284" s="1">
        <v>3</v>
      </c>
      <c r="G284" s="1">
        <v>2</v>
      </c>
      <c r="H284" s="1">
        <v>5</v>
      </c>
      <c r="I284" s="1">
        <v>5</v>
      </c>
      <c r="J284" s="1">
        <v>28400</v>
      </c>
      <c r="K284" s="4" t="e">
        <f>VLOOKUP(jur[[#This Row],[hwycov_id]],#REF!,10,FALSE)</f>
        <v>#REF!</v>
      </c>
      <c r="L284" s="32" t="e">
        <f t="shared" si="12"/>
        <v>#REF!</v>
      </c>
      <c r="M284" s="31" t="e">
        <f t="shared" si="13"/>
        <v>#REF!</v>
      </c>
      <c r="N284" s="31" t="e">
        <f t="shared" si="14"/>
        <v>#REF!</v>
      </c>
      <c r="O284" s="1" t="e">
        <f>VLOOKUP(jur[[#This Row],[hwycov_id]],#REF!,16,FALSE)</f>
        <v>#REF!</v>
      </c>
      <c r="P284" s="1">
        <v>284</v>
      </c>
    </row>
    <row r="285" spans="1:16" x14ac:dyDescent="0.25">
      <c r="A285" s="1">
        <v>16546</v>
      </c>
      <c r="B285" s="1">
        <v>3</v>
      </c>
      <c r="C285" s="1">
        <v>1</v>
      </c>
      <c r="D285" s="1">
        <v>2</v>
      </c>
      <c r="E285" s="1" t="s">
        <v>75</v>
      </c>
      <c r="F285" s="1">
        <v>3</v>
      </c>
      <c r="G285" s="1">
        <v>2</v>
      </c>
      <c r="H285" s="1">
        <v>5</v>
      </c>
      <c r="I285" s="1">
        <v>5</v>
      </c>
      <c r="J285" s="1">
        <v>29100</v>
      </c>
      <c r="K285" s="4" t="e">
        <f>VLOOKUP(jur[[#This Row],[hwycov_id]],#REF!,10,FALSE)</f>
        <v>#REF!</v>
      </c>
      <c r="L285" s="32" t="e">
        <f t="shared" si="12"/>
        <v>#REF!</v>
      </c>
      <c r="M285" s="31" t="e">
        <f t="shared" si="13"/>
        <v>#REF!</v>
      </c>
      <c r="N285" s="31" t="e">
        <f t="shared" si="14"/>
        <v>#REF!</v>
      </c>
      <c r="O285" s="1" t="e">
        <f>VLOOKUP(jur[[#This Row],[hwycov_id]],#REF!,16,FALSE)</f>
        <v>#REF!</v>
      </c>
      <c r="P285" s="1">
        <v>285</v>
      </c>
    </row>
    <row r="286" spans="1:16" x14ac:dyDescent="0.25">
      <c r="A286" s="1">
        <v>28945</v>
      </c>
      <c r="B286" s="1">
        <v>1</v>
      </c>
      <c r="C286" s="1">
        <v>1</v>
      </c>
      <c r="D286" s="1">
        <v>1</v>
      </c>
      <c r="E286" s="1" t="s">
        <v>73</v>
      </c>
      <c r="F286" s="1">
        <v>1</v>
      </c>
      <c r="G286" s="1">
        <v>3</v>
      </c>
      <c r="H286" s="1">
        <v>5</v>
      </c>
      <c r="I286" s="1">
        <v>5</v>
      </c>
      <c r="J286" s="1">
        <v>30068</v>
      </c>
      <c r="K286" s="4" t="e">
        <f>VLOOKUP(jur[[#This Row],[hwycov_id]],#REF!,10,FALSE)</f>
        <v>#REF!</v>
      </c>
      <c r="L286" s="32" t="e">
        <f t="shared" si="12"/>
        <v>#REF!</v>
      </c>
      <c r="M286" s="31" t="e">
        <f t="shared" si="13"/>
        <v>#REF!</v>
      </c>
      <c r="N286" s="31" t="e">
        <f t="shared" si="14"/>
        <v>#REF!</v>
      </c>
      <c r="O286" s="1" t="e">
        <f>VLOOKUP(jur[[#This Row],[hwycov_id]],#REF!,16,FALSE)</f>
        <v>#REF!</v>
      </c>
      <c r="P286" s="1">
        <v>286</v>
      </c>
    </row>
    <row r="287" spans="1:16" x14ac:dyDescent="0.25">
      <c r="A287" s="1">
        <v>16269</v>
      </c>
      <c r="B287" s="1">
        <v>3</v>
      </c>
      <c r="C287" s="1">
        <v>1</v>
      </c>
      <c r="D287" s="1">
        <v>2</v>
      </c>
      <c r="E287" s="1" t="s">
        <v>75</v>
      </c>
      <c r="F287" s="1">
        <v>3</v>
      </c>
      <c r="G287" s="1">
        <v>3</v>
      </c>
      <c r="H287" s="1">
        <v>5</v>
      </c>
      <c r="I287" s="1">
        <v>5</v>
      </c>
      <c r="J287" s="1">
        <v>30725</v>
      </c>
      <c r="K287" s="4" t="e">
        <f>VLOOKUP(jur[[#This Row],[hwycov_id]],#REF!,10,FALSE)</f>
        <v>#REF!</v>
      </c>
      <c r="L287" s="32" t="e">
        <f t="shared" si="12"/>
        <v>#REF!</v>
      </c>
      <c r="M287" s="31" t="e">
        <f t="shared" si="13"/>
        <v>#REF!</v>
      </c>
      <c r="N287" s="31" t="e">
        <f t="shared" si="14"/>
        <v>#REF!</v>
      </c>
      <c r="O287" s="1" t="e">
        <f>VLOOKUP(jur[[#This Row],[hwycov_id]],#REF!,16,FALSE)</f>
        <v>#REF!</v>
      </c>
      <c r="P287" s="1">
        <v>287</v>
      </c>
    </row>
    <row r="288" spans="1:16" x14ac:dyDescent="0.25">
      <c r="A288" s="1">
        <v>12065</v>
      </c>
      <c r="B288" s="1">
        <v>1</v>
      </c>
      <c r="C288" s="1">
        <v>1</v>
      </c>
      <c r="D288" s="1">
        <v>1</v>
      </c>
      <c r="E288" s="1" t="s">
        <v>73</v>
      </c>
      <c r="F288" s="1">
        <v>1</v>
      </c>
      <c r="G288" s="1">
        <v>3</v>
      </c>
      <c r="H288" s="1">
        <v>5</v>
      </c>
      <c r="I288" s="1">
        <v>5</v>
      </c>
      <c r="J288" s="1">
        <v>32429</v>
      </c>
      <c r="K288" s="4" t="e">
        <f>VLOOKUP(jur[[#This Row],[hwycov_id]],#REF!,10,FALSE)</f>
        <v>#REF!</v>
      </c>
      <c r="L288" s="32" t="e">
        <f t="shared" si="12"/>
        <v>#REF!</v>
      </c>
      <c r="M288" s="31" t="e">
        <f t="shared" si="13"/>
        <v>#REF!</v>
      </c>
      <c r="N288" s="31" t="e">
        <f t="shared" si="14"/>
        <v>#REF!</v>
      </c>
      <c r="O288" s="1" t="e">
        <f>VLOOKUP(jur[[#This Row],[hwycov_id]],#REF!,16,FALSE)</f>
        <v>#REF!</v>
      </c>
      <c r="P288" s="1">
        <v>288</v>
      </c>
    </row>
    <row r="289" spans="1:16" x14ac:dyDescent="0.25">
      <c r="A289" s="1">
        <v>11590</v>
      </c>
      <c r="B289" s="1">
        <v>3</v>
      </c>
      <c r="C289" s="1">
        <v>1</v>
      </c>
      <c r="D289" s="1">
        <v>2</v>
      </c>
      <c r="E289" s="1" t="s">
        <v>75</v>
      </c>
      <c r="F289" s="1">
        <v>3</v>
      </c>
      <c r="G289" s="1">
        <v>3</v>
      </c>
      <c r="H289" s="1">
        <v>5</v>
      </c>
      <c r="I289" s="1">
        <v>5</v>
      </c>
      <c r="J289" s="1">
        <v>37400</v>
      </c>
      <c r="K289" s="4" t="e">
        <f>VLOOKUP(jur[[#This Row],[hwycov_id]],#REF!,10,FALSE)</f>
        <v>#REF!</v>
      </c>
      <c r="L289" s="32" t="e">
        <f t="shared" si="12"/>
        <v>#REF!</v>
      </c>
      <c r="M289" s="31" t="e">
        <f t="shared" si="13"/>
        <v>#REF!</v>
      </c>
      <c r="N289" s="31" t="e">
        <f t="shared" si="14"/>
        <v>#REF!</v>
      </c>
      <c r="O289" s="1" t="e">
        <f>VLOOKUP(jur[[#This Row],[hwycov_id]],#REF!,16,FALSE)</f>
        <v>#REF!</v>
      </c>
      <c r="P289" s="1">
        <v>289</v>
      </c>
    </row>
    <row r="290" spans="1:16" x14ac:dyDescent="0.25">
      <c r="A290" s="1">
        <v>28200</v>
      </c>
      <c r="B290" s="1">
        <v>1</v>
      </c>
      <c r="C290" s="1">
        <v>1</v>
      </c>
      <c r="D290" s="1">
        <v>1</v>
      </c>
      <c r="E290" s="1" t="s">
        <v>73</v>
      </c>
      <c r="F290" s="1">
        <v>1</v>
      </c>
      <c r="G290" s="1">
        <v>3</v>
      </c>
      <c r="H290" s="1">
        <v>5</v>
      </c>
      <c r="I290" s="1">
        <v>5</v>
      </c>
      <c r="J290" s="1">
        <v>39333</v>
      </c>
      <c r="K290" s="4" t="e">
        <f>VLOOKUP(jur[[#This Row],[hwycov_id]],#REF!,10,FALSE)</f>
        <v>#REF!</v>
      </c>
      <c r="L290" s="32" t="e">
        <f t="shared" si="12"/>
        <v>#REF!</v>
      </c>
      <c r="M290" s="31" t="e">
        <f t="shared" si="13"/>
        <v>#REF!</v>
      </c>
      <c r="N290" s="31" t="e">
        <f t="shared" si="14"/>
        <v>#REF!</v>
      </c>
      <c r="O290" s="1" t="e">
        <f>VLOOKUP(jur[[#This Row],[hwycov_id]],#REF!,16,FALSE)</f>
        <v>#REF!</v>
      </c>
      <c r="P290" s="1">
        <v>290</v>
      </c>
    </row>
    <row r="291" spans="1:16" x14ac:dyDescent="0.25">
      <c r="A291" s="1">
        <v>28380</v>
      </c>
      <c r="B291" s="1">
        <v>1</v>
      </c>
      <c r="C291" s="1">
        <v>1</v>
      </c>
      <c r="D291" s="1">
        <v>1</v>
      </c>
      <c r="E291" s="1" t="s">
        <v>73</v>
      </c>
      <c r="F291" s="1">
        <v>1</v>
      </c>
      <c r="G291" s="1">
        <v>4</v>
      </c>
      <c r="H291" s="1">
        <v>5</v>
      </c>
      <c r="I291" s="1">
        <v>5</v>
      </c>
      <c r="J291" s="1">
        <v>40552</v>
      </c>
      <c r="K291" s="4" t="e">
        <f>VLOOKUP(jur[[#This Row],[hwycov_id]],#REF!,10,FALSE)</f>
        <v>#REF!</v>
      </c>
      <c r="L291" s="32" t="e">
        <f t="shared" si="12"/>
        <v>#REF!</v>
      </c>
      <c r="M291" s="31" t="e">
        <f t="shared" si="13"/>
        <v>#REF!</v>
      </c>
      <c r="N291" s="31" t="e">
        <f t="shared" si="14"/>
        <v>#REF!</v>
      </c>
      <c r="O291" s="1" t="e">
        <f>VLOOKUP(jur[[#This Row],[hwycov_id]],#REF!,16,FALSE)</f>
        <v>#REF!</v>
      </c>
      <c r="P291" s="1">
        <v>291</v>
      </c>
    </row>
    <row r="292" spans="1:16" x14ac:dyDescent="0.25">
      <c r="A292" s="1">
        <v>28379</v>
      </c>
      <c r="B292" s="1">
        <v>1</v>
      </c>
      <c r="C292" s="1">
        <v>1</v>
      </c>
      <c r="D292" s="1">
        <v>1</v>
      </c>
      <c r="E292" s="1" t="s">
        <v>73</v>
      </c>
      <c r="F292" s="1">
        <v>1</v>
      </c>
      <c r="G292" s="1">
        <v>4</v>
      </c>
      <c r="H292" s="1">
        <v>5</v>
      </c>
      <c r="I292" s="1">
        <v>5</v>
      </c>
      <c r="J292" s="1">
        <v>46360</v>
      </c>
      <c r="K292" s="4" t="e">
        <f>VLOOKUP(jur[[#This Row],[hwycov_id]],#REF!,10,FALSE)</f>
        <v>#REF!</v>
      </c>
      <c r="L292" s="32" t="e">
        <f t="shared" si="12"/>
        <v>#REF!</v>
      </c>
      <c r="M292" s="31" t="e">
        <f t="shared" si="13"/>
        <v>#REF!</v>
      </c>
      <c r="N292" s="31" t="e">
        <f t="shared" si="14"/>
        <v>#REF!</v>
      </c>
      <c r="O292" s="1" t="e">
        <f>VLOOKUP(jur[[#This Row],[hwycov_id]],#REF!,16,FALSE)</f>
        <v>#REF!</v>
      </c>
      <c r="P292" s="1">
        <v>292</v>
      </c>
    </row>
    <row r="293" spans="1:16" x14ac:dyDescent="0.25">
      <c r="A293" s="1">
        <v>28199</v>
      </c>
      <c r="B293" s="1">
        <v>1</v>
      </c>
      <c r="C293" s="1">
        <v>1</v>
      </c>
      <c r="D293" s="1">
        <v>1</v>
      </c>
      <c r="E293" s="1" t="s">
        <v>77</v>
      </c>
      <c r="F293" s="1">
        <v>1</v>
      </c>
      <c r="G293" s="1">
        <v>4</v>
      </c>
      <c r="H293" s="1">
        <v>5</v>
      </c>
      <c r="I293" s="1">
        <v>5</v>
      </c>
      <c r="J293" s="1">
        <v>47339</v>
      </c>
      <c r="K293" s="4" t="e">
        <f>VLOOKUP(jur[[#This Row],[hwycov_id]],#REF!,10,FALSE)</f>
        <v>#REF!</v>
      </c>
      <c r="L293" s="32" t="e">
        <f t="shared" si="12"/>
        <v>#REF!</v>
      </c>
      <c r="M293" s="31" t="e">
        <f t="shared" si="13"/>
        <v>#REF!</v>
      </c>
      <c r="N293" s="31" t="e">
        <f t="shared" si="14"/>
        <v>#REF!</v>
      </c>
      <c r="O293" s="1" t="e">
        <f>VLOOKUP(jur[[#This Row],[hwycov_id]],#REF!,16,FALSE)</f>
        <v>#REF!</v>
      </c>
      <c r="P293" s="1">
        <v>293</v>
      </c>
    </row>
    <row r="294" spans="1:16" x14ac:dyDescent="0.25">
      <c r="A294" s="1">
        <v>28941</v>
      </c>
      <c r="B294" s="1">
        <v>1</v>
      </c>
      <c r="C294" s="1">
        <v>1</v>
      </c>
      <c r="D294" s="1">
        <v>1</v>
      </c>
      <c r="E294" s="1" t="s">
        <v>77</v>
      </c>
      <c r="F294" s="1">
        <v>1</v>
      </c>
      <c r="G294" s="1">
        <v>4</v>
      </c>
      <c r="H294" s="1">
        <v>3</v>
      </c>
      <c r="I294" s="1">
        <v>5</v>
      </c>
      <c r="J294" s="1">
        <v>49326</v>
      </c>
      <c r="K294" s="4" t="e">
        <f>VLOOKUP(jur[[#This Row],[hwycov_id]],#REF!,10,FALSE)</f>
        <v>#REF!</v>
      </c>
      <c r="L294" s="32" t="e">
        <f t="shared" si="12"/>
        <v>#REF!</v>
      </c>
      <c r="M294" s="31" t="e">
        <f t="shared" si="13"/>
        <v>#REF!</v>
      </c>
      <c r="N294" s="31" t="e">
        <f t="shared" si="14"/>
        <v>#REF!</v>
      </c>
      <c r="O294" s="1" t="e">
        <f>VLOOKUP(jur[[#This Row],[hwycov_id]],#REF!,16,FALSE)</f>
        <v>#REF!</v>
      </c>
      <c r="P294" s="1">
        <v>294</v>
      </c>
    </row>
    <row r="295" spans="1:16" x14ac:dyDescent="0.25">
      <c r="A295" s="1">
        <v>28197</v>
      </c>
      <c r="B295" s="1">
        <v>1</v>
      </c>
      <c r="C295" s="1">
        <v>1</v>
      </c>
      <c r="D295" s="1">
        <v>1</v>
      </c>
      <c r="E295" s="1" t="s">
        <v>77</v>
      </c>
      <c r="F295" s="1">
        <v>1</v>
      </c>
      <c r="G295" s="1">
        <v>4</v>
      </c>
      <c r="H295" s="1">
        <v>5</v>
      </c>
      <c r="I295" s="1">
        <v>5</v>
      </c>
      <c r="J295" s="1">
        <v>49969</v>
      </c>
      <c r="K295" s="4" t="e">
        <f>VLOOKUP(jur[[#This Row],[hwycov_id]],#REF!,10,FALSE)</f>
        <v>#REF!</v>
      </c>
      <c r="L295" s="32" t="e">
        <f t="shared" si="12"/>
        <v>#REF!</v>
      </c>
      <c r="M295" s="31" t="e">
        <f t="shared" si="13"/>
        <v>#REF!</v>
      </c>
      <c r="N295" s="31" t="e">
        <f t="shared" si="14"/>
        <v>#REF!</v>
      </c>
      <c r="O295" s="1" t="e">
        <f>VLOOKUP(jur[[#This Row],[hwycov_id]],#REF!,16,FALSE)</f>
        <v>#REF!</v>
      </c>
      <c r="P295" s="1">
        <v>295</v>
      </c>
    </row>
    <row r="296" spans="1:16" x14ac:dyDescent="0.25">
      <c r="A296" s="1">
        <v>28195</v>
      </c>
      <c r="B296" s="1">
        <v>1</v>
      </c>
      <c r="C296" s="1">
        <v>1</v>
      </c>
      <c r="D296" s="1">
        <v>1</v>
      </c>
      <c r="E296" s="1" t="s">
        <v>73</v>
      </c>
      <c r="F296" s="1">
        <v>1</v>
      </c>
      <c r="G296" s="1">
        <v>5</v>
      </c>
      <c r="H296" s="1">
        <v>5</v>
      </c>
      <c r="I296" s="1">
        <v>5</v>
      </c>
      <c r="J296" s="1">
        <v>50393</v>
      </c>
      <c r="K296" s="4" t="e">
        <f>VLOOKUP(jur[[#This Row],[hwycov_id]],#REF!,10,FALSE)</f>
        <v>#REF!</v>
      </c>
      <c r="L296" s="32" t="e">
        <f t="shared" si="12"/>
        <v>#REF!</v>
      </c>
      <c r="M296" s="31" t="e">
        <f t="shared" si="13"/>
        <v>#REF!</v>
      </c>
      <c r="N296" s="31" t="e">
        <f t="shared" si="14"/>
        <v>#REF!</v>
      </c>
      <c r="O296" s="1" t="e">
        <f>VLOOKUP(jur[[#This Row],[hwycov_id]],#REF!,16,FALSE)</f>
        <v>#REF!</v>
      </c>
      <c r="P296" s="1">
        <v>296</v>
      </c>
    </row>
    <row r="297" spans="1:16" x14ac:dyDescent="0.25">
      <c r="A297" s="1">
        <v>20727</v>
      </c>
      <c r="B297" s="1">
        <v>1</v>
      </c>
      <c r="C297" s="1">
        <v>1</v>
      </c>
      <c r="D297" s="1">
        <v>1</v>
      </c>
      <c r="E297" s="1" t="s">
        <v>73</v>
      </c>
      <c r="F297" s="1">
        <v>1</v>
      </c>
      <c r="G297" s="1">
        <v>5</v>
      </c>
      <c r="H297" s="1">
        <v>5</v>
      </c>
      <c r="I297" s="1">
        <v>5</v>
      </c>
      <c r="J297" s="1">
        <v>51970</v>
      </c>
      <c r="K297" s="4" t="e">
        <f>VLOOKUP(jur[[#This Row],[hwycov_id]],#REF!,10,FALSE)</f>
        <v>#REF!</v>
      </c>
      <c r="L297" s="32" t="e">
        <f t="shared" si="12"/>
        <v>#REF!</v>
      </c>
      <c r="M297" s="31" t="e">
        <f t="shared" si="13"/>
        <v>#REF!</v>
      </c>
      <c r="N297" s="31" t="e">
        <f t="shared" si="14"/>
        <v>#REF!</v>
      </c>
      <c r="O297" s="1" t="e">
        <f>VLOOKUP(jur[[#This Row],[hwycov_id]],#REF!,16,FALSE)</f>
        <v>#REF!</v>
      </c>
      <c r="P297" s="1">
        <v>297</v>
      </c>
    </row>
    <row r="298" spans="1:16" x14ac:dyDescent="0.25">
      <c r="A298" s="1">
        <v>28178</v>
      </c>
      <c r="B298" s="1">
        <v>1</v>
      </c>
      <c r="C298" s="1">
        <v>1</v>
      </c>
      <c r="D298" s="1">
        <v>1</v>
      </c>
      <c r="E298" s="1" t="s">
        <v>73</v>
      </c>
      <c r="F298" s="1">
        <v>1</v>
      </c>
      <c r="G298" s="1">
        <v>5</v>
      </c>
      <c r="H298" s="1">
        <v>5</v>
      </c>
      <c r="I298" s="1">
        <v>5</v>
      </c>
      <c r="J298" s="1">
        <v>52274</v>
      </c>
      <c r="K298" s="4" t="e">
        <f>VLOOKUP(jur[[#This Row],[hwycov_id]],#REF!,10,FALSE)</f>
        <v>#REF!</v>
      </c>
      <c r="L298" s="32" t="e">
        <f t="shared" si="12"/>
        <v>#REF!</v>
      </c>
      <c r="M298" s="31" t="e">
        <f t="shared" si="13"/>
        <v>#REF!</v>
      </c>
      <c r="N298" s="31" t="e">
        <f t="shared" si="14"/>
        <v>#REF!</v>
      </c>
      <c r="O298" s="1" t="e">
        <f>VLOOKUP(jur[[#This Row],[hwycov_id]],#REF!,16,FALSE)</f>
        <v>#REF!</v>
      </c>
      <c r="P298" s="1">
        <v>298</v>
      </c>
    </row>
    <row r="299" spans="1:16" x14ac:dyDescent="0.25">
      <c r="A299" s="1">
        <v>28184</v>
      </c>
      <c r="B299" s="1">
        <v>1</v>
      </c>
      <c r="C299" s="1">
        <v>1</v>
      </c>
      <c r="D299" s="1">
        <v>1</v>
      </c>
      <c r="E299" s="1" t="s">
        <v>73</v>
      </c>
      <c r="F299" s="1">
        <v>1</v>
      </c>
      <c r="G299" s="1">
        <v>5</v>
      </c>
      <c r="H299" s="1">
        <v>5</v>
      </c>
      <c r="I299" s="1">
        <v>5</v>
      </c>
      <c r="J299" s="1">
        <v>58170</v>
      </c>
      <c r="K299" s="4" t="e">
        <f>VLOOKUP(jur[[#This Row],[hwycov_id]],#REF!,10,FALSE)</f>
        <v>#REF!</v>
      </c>
      <c r="L299" s="32" t="e">
        <f t="shared" si="12"/>
        <v>#REF!</v>
      </c>
      <c r="M299" s="31" t="e">
        <f t="shared" si="13"/>
        <v>#REF!</v>
      </c>
      <c r="N299" s="31" t="e">
        <f t="shared" si="14"/>
        <v>#REF!</v>
      </c>
      <c r="O299" s="1" t="e">
        <f>VLOOKUP(jur[[#This Row],[hwycov_id]],#REF!,16,FALSE)</f>
        <v>#REF!</v>
      </c>
      <c r="P299" s="1">
        <v>299</v>
      </c>
    </row>
    <row r="300" spans="1:16" x14ac:dyDescent="0.25">
      <c r="A300" s="1">
        <v>28179</v>
      </c>
      <c r="B300" s="1">
        <v>1</v>
      </c>
      <c r="C300" s="1">
        <v>1</v>
      </c>
      <c r="D300" s="1">
        <v>1</v>
      </c>
      <c r="E300" s="1" t="s">
        <v>73</v>
      </c>
      <c r="F300" s="1">
        <v>1</v>
      </c>
      <c r="G300" s="1">
        <v>5</v>
      </c>
      <c r="H300" s="1">
        <v>5</v>
      </c>
      <c r="I300" s="1">
        <v>5</v>
      </c>
      <c r="J300" s="1">
        <v>59476</v>
      </c>
      <c r="K300" s="4" t="e">
        <f>VLOOKUP(jur[[#This Row],[hwycov_id]],#REF!,10,FALSE)</f>
        <v>#REF!</v>
      </c>
      <c r="L300" s="32" t="e">
        <f t="shared" si="12"/>
        <v>#REF!</v>
      </c>
      <c r="M300" s="31" t="e">
        <f t="shared" si="13"/>
        <v>#REF!</v>
      </c>
      <c r="N300" s="31" t="e">
        <f t="shared" si="14"/>
        <v>#REF!</v>
      </c>
      <c r="O300" s="1" t="e">
        <f>VLOOKUP(jur[[#This Row],[hwycov_id]],#REF!,16,FALSE)</f>
        <v>#REF!</v>
      </c>
      <c r="P300" s="1">
        <v>300</v>
      </c>
    </row>
    <row r="301" spans="1:16" x14ac:dyDescent="0.25">
      <c r="A301" s="1">
        <v>28186</v>
      </c>
      <c r="B301" s="1">
        <v>1</v>
      </c>
      <c r="C301" s="1">
        <v>1</v>
      </c>
      <c r="D301" s="1">
        <v>1</v>
      </c>
      <c r="E301" s="1" t="s">
        <v>73</v>
      </c>
      <c r="F301" s="1">
        <v>1</v>
      </c>
      <c r="G301" s="1">
        <v>6</v>
      </c>
      <c r="H301" s="1">
        <v>5</v>
      </c>
      <c r="I301" s="1">
        <v>5</v>
      </c>
      <c r="J301" s="1">
        <v>60910</v>
      </c>
      <c r="K301" s="4" t="e">
        <f>VLOOKUP(jur[[#This Row],[hwycov_id]],#REF!,10,FALSE)</f>
        <v>#REF!</v>
      </c>
      <c r="L301" s="32" t="e">
        <f t="shared" si="12"/>
        <v>#REF!</v>
      </c>
      <c r="M301" s="31" t="e">
        <f t="shared" si="13"/>
        <v>#REF!</v>
      </c>
      <c r="N301" s="31" t="e">
        <f t="shared" si="14"/>
        <v>#REF!</v>
      </c>
      <c r="O301" s="1" t="e">
        <f>VLOOKUP(jur[[#This Row],[hwycov_id]],#REF!,16,FALSE)</f>
        <v>#REF!</v>
      </c>
      <c r="P301" s="1">
        <v>301</v>
      </c>
    </row>
    <row r="302" spans="1:16" x14ac:dyDescent="0.25">
      <c r="A302" s="1">
        <v>28182</v>
      </c>
      <c r="B302" s="1">
        <v>1</v>
      </c>
      <c r="C302" s="1">
        <v>1</v>
      </c>
      <c r="D302" s="1">
        <v>1</v>
      </c>
      <c r="E302" s="1" t="s">
        <v>73</v>
      </c>
      <c r="F302" s="1">
        <v>1</v>
      </c>
      <c r="G302" s="1">
        <v>6</v>
      </c>
      <c r="H302" s="1">
        <v>5</v>
      </c>
      <c r="I302" s="1">
        <v>5</v>
      </c>
      <c r="J302" s="1">
        <v>63425</v>
      </c>
      <c r="K302" s="4" t="e">
        <f>VLOOKUP(jur[[#This Row],[hwycov_id]],#REF!,10,FALSE)</f>
        <v>#REF!</v>
      </c>
      <c r="L302" s="32" t="e">
        <f t="shared" si="12"/>
        <v>#REF!</v>
      </c>
      <c r="M302" s="31" t="e">
        <f t="shared" si="13"/>
        <v>#REF!</v>
      </c>
      <c r="N302" s="31" t="e">
        <f t="shared" si="14"/>
        <v>#REF!</v>
      </c>
      <c r="O302" s="1" t="e">
        <f>VLOOKUP(jur[[#This Row],[hwycov_id]],#REF!,16,FALSE)</f>
        <v>#REF!</v>
      </c>
      <c r="P302" s="1">
        <v>302</v>
      </c>
    </row>
    <row r="303" spans="1:16" x14ac:dyDescent="0.25">
      <c r="A303" s="1">
        <v>28188</v>
      </c>
      <c r="B303" s="1">
        <v>1</v>
      </c>
      <c r="C303" s="1">
        <v>1</v>
      </c>
      <c r="D303" s="1">
        <v>1</v>
      </c>
      <c r="E303" s="1" t="s">
        <v>73</v>
      </c>
      <c r="F303" s="1">
        <v>1</v>
      </c>
      <c r="G303" s="1">
        <v>6</v>
      </c>
      <c r="H303" s="1">
        <v>5</v>
      </c>
      <c r="I303" s="1">
        <v>5</v>
      </c>
      <c r="J303" s="1">
        <v>66330</v>
      </c>
      <c r="K303" s="4" t="e">
        <f>VLOOKUP(jur[[#This Row],[hwycov_id]],#REF!,10,FALSE)</f>
        <v>#REF!</v>
      </c>
      <c r="L303" s="32" t="e">
        <f t="shared" si="12"/>
        <v>#REF!</v>
      </c>
      <c r="M303" s="31" t="e">
        <f t="shared" si="13"/>
        <v>#REF!</v>
      </c>
      <c r="N303" s="31" t="e">
        <f t="shared" si="14"/>
        <v>#REF!</v>
      </c>
      <c r="O303" s="1" t="e">
        <f>VLOOKUP(jur[[#This Row],[hwycov_id]],#REF!,16,FALSE)</f>
        <v>#REF!</v>
      </c>
      <c r="P303" s="1">
        <v>303</v>
      </c>
    </row>
    <row r="304" spans="1:16" x14ac:dyDescent="0.25">
      <c r="A304" s="1">
        <v>11055</v>
      </c>
      <c r="B304" s="1">
        <v>1</v>
      </c>
      <c r="C304" s="1">
        <v>1</v>
      </c>
      <c r="D304" s="1">
        <v>1</v>
      </c>
      <c r="E304" s="1" t="s">
        <v>73</v>
      </c>
      <c r="F304" s="1">
        <v>1</v>
      </c>
      <c r="G304" s="1">
        <v>8</v>
      </c>
      <c r="H304" s="1">
        <v>5</v>
      </c>
      <c r="I304" s="1">
        <v>5</v>
      </c>
      <c r="J304" s="1">
        <v>83089</v>
      </c>
      <c r="K304" s="4" t="e">
        <f>VLOOKUP(jur[[#This Row],[hwycov_id]],#REF!,10,FALSE)</f>
        <v>#REF!</v>
      </c>
      <c r="L304" s="32" t="e">
        <f t="shared" si="12"/>
        <v>#REF!</v>
      </c>
      <c r="M304" s="31" t="e">
        <f t="shared" si="13"/>
        <v>#REF!</v>
      </c>
      <c r="N304" s="31" t="e">
        <f t="shared" si="14"/>
        <v>#REF!</v>
      </c>
      <c r="O304" s="1" t="e">
        <f>VLOOKUP(jur[[#This Row],[hwycov_id]],#REF!,16,FALSE)</f>
        <v>#REF!</v>
      </c>
      <c r="P304" s="1">
        <v>305</v>
      </c>
    </row>
    <row r="305" spans="1:16" x14ac:dyDescent="0.25">
      <c r="A305" s="1">
        <v>20730</v>
      </c>
      <c r="B305" s="1">
        <v>1</v>
      </c>
      <c r="C305" s="1">
        <v>1</v>
      </c>
      <c r="D305" s="1">
        <v>1</v>
      </c>
      <c r="E305" s="1" t="s">
        <v>73</v>
      </c>
      <c r="F305" s="1">
        <v>1</v>
      </c>
      <c r="G305" s="1">
        <v>8</v>
      </c>
      <c r="H305" s="1">
        <v>5</v>
      </c>
      <c r="I305" s="1">
        <v>5</v>
      </c>
      <c r="J305" s="1">
        <v>86593</v>
      </c>
      <c r="K305" s="4" t="e">
        <f>VLOOKUP(jur[[#This Row],[hwycov_id]],#REF!,10,FALSE)</f>
        <v>#REF!</v>
      </c>
      <c r="L305" s="32" t="e">
        <f t="shared" si="12"/>
        <v>#REF!</v>
      </c>
      <c r="M305" s="31" t="e">
        <f t="shared" si="13"/>
        <v>#REF!</v>
      </c>
      <c r="N305" s="31" t="e">
        <f t="shared" si="14"/>
        <v>#REF!</v>
      </c>
      <c r="O305" s="1" t="e">
        <f>VLOOKUP(jur[[#This Row],[hwycov_id]],#REF!,16,FALSE)</f>
        <v>#REF!</v>
      </c>
      <c r="P305" s="1">
        <v>306</v>
      </c>
    </row>
    <row r="306" spans="1:16" x14ac:dyDescent="0.25">
      <c r="A306" s="1">
        <v>11056</v>
      </c>
      <c r="B306" s="1">
        <v>1</v>
      </c>
      <c r="C306" s="1">
        <v>1</v>
      </c>
      <c r="D306" s="1">
        <v>1</v>
      </c>
      <c r="E306" s="1" t="s">
        <v>73</v>
      </c>
      <c r="F306" s="1">
        <v>1</v>
      </c>
      <c r="G306" s="1">
        <v>8</v>
      </c>
      <c r="H306" s="1">
        <v>5</v>
      </c>
      <c r="I306" s="1">
        <v>5</v>
      </c>
      <c r="J306" s="1">
        <v>87974</v>
      </c>
      <c r="K306" s="4" t="e">
        <f>VLOOKUP(jur[[#This Row],[hwycov_id]],#REF!,10,FALSE)</f>
        <v>#REF!</v>
      </c>
      <c r="L306" s="32" t="e">
        <f t="shared" si="12"/>
        <v>#REF!</v>
      </c>
      <c r="M306" s="31" t="e">
        <f t="shared" si="13"/>
        <v>#REF!</v>
      </c>
      <c r="N306" s="31" t="e">
        <f t="shared" si="14"/>
        <v>#REF!</v>
      </c>
      <c r="O306" s="1" t="e">
        <f>VLOOKUP(jur[[#This Row],[hwycov_id]],#REF!,16,FALSE)</f>
        <v>#REF!</v>
      </c>
      <c r="P306" s="1">
        <v>307</v>
      </c>
    </row>
    <row r="307" spans="1:16" x14ac:dyDescent="0.25">
      <c r="A307" s="1">
        <v>11054</v>
      </c>
      <c r="B307" s="1">
        <v>1</v>
      </c>
      <c r="C307" s="1">
        <v>1</v>
      </c>
      <c r="D307" s="1">
        <v>1</v>
      </c>
      <c r="E307" s="1" t="s">
        <v>77</v>
      </c>
      <c r="F307" s="1">
        <v>1</v>
      </c>
      <c r="G307" s="1">
        <v>8</v>
      </c>
      <c r="H307" s="1">
        <v>5</v>
      </c>
      <c r="I307" s="1">
        <v>5</v>
      </c>
      <c r="J307" s="1">
        <v>88226</v>
      </c>
      <c r="K307" s="4" t="e">
        <f>VLOOKUP(jur[[#This Row],[hwycov_id]],#REF!,10,FALSE)</f>
        <v>#REF!</v>
      </c>
      <c r="L307" s="32" t="e">
        <f t="shared" si="12"/>
        <v>#REF!</v>
      </c>
      <c r="M307" s="31" t="e">
        <f t="shared" si="13"/>
        <v>#REF!</v>
      </c>
      <c r="N307" s="31" t="e">
        <f t="shared" si="14"/>
        <v>#REF!</v>
      </c>
      <c r="O307" s="1" t="e">
        <f>VLOOKUP(jur[[#This Row],[hwycov_id]],#REF!,16,FALSE)</f>
        <v>#REF!</v>
      </c>
      <c r="P307" s="1">
        <v>308</v>
      </c>
    </row>
    <row r="308" spans="1:16" x14ac:dyDescent="0.25">
      <c r="A308" s="1">
        <v>11263</v>
      </c>
      <c r="B308" s="1">
        <v>1</v>
      </c>
      <c r="C308" s="1">
        <v>1</v>
      </c>
      <c r="D308" s="1">
        <v>1</v>
      </c>
      <c r="E308" s="1" t="s">
        <v>77</v>
      </c>
      <c r="F308" s="1">
        <v>1</v>
      </c>
      <c r="G308" s="1">
        <v>9</v>
      </c>
      <c r="H308" s="1">
        <v>5</v>
      </c>
      <c r="I308" s="1">
        <v>5</v>
      </c>
      <c r="J308" s="1">
        <v>94743</v>
      </c>
      <c r="K308" s="4" t="e">
        <f>VLOOKUP(jur[[#This Row],[hwycov_id]],#REF!,10,FALSE)</f>
        <v>#REF!</v>
      </c>
      <c r="L308" s="32" t="e">
        <f t="shared" si="12"/>
        <v>#REF!</v>
      </c>
      <c r="M308" s="31" t="e">
        <f t="shared" si="13"/>
        <v>#REF!</v>
      </c>
      <c r="N308" s="31" t="e">
        <f t="shared" si="14"/>
        <v>#REF!</v>
      </c>
      <c r="O308" s="1" t="e">
        <f>VLOOKUP(jur[[#This Row],[hwycov_id]],#REF!,16,FALSE)</f>
        <v>#REF!</v>
      </c>
      <c r="P308" s="1">
        <v>309</v>
      </c>
    </row>
    <row r="309" spans="1:16" x14ac:dyDescent="0.25">
      <c r="A309" s="1">
        <v>13522</v>
      </c>
      <c r="B309" s="1">
        <v>9</v>
      </c>
      <c r="C309" s="1">
        <v>1</v>
      </c>
      <c r="D309" s="1">
        <v>1</v>
      </c>
      <c r="E309" s="1" t="s">
        <v>73</v>
      </c>
      <c r="F309" s="1">
        <v>2</v>
      </c>
      <c r="G309" s="1">
        <v>0</v>
      </c>
      <c r="H309" s="1">
        <v>6</v>
      </c>
      <c r="I309" s="1">
        <v>6</v>
      </c>
      <c r="J309" s="1">
        <v>1169</v>
      </c>
      <c r="K309" s="4" t="e">
        <f>VLOOKUP(jur[[#This Row],[hwycov_id]],#REF!,10,FALSE)</f>
        <v>#REF!</v>
      </c>
      <c r="L309" s="32" t="e">
        <f t="shared" si="12"/>
        <v>#REF!</v>
      </c>
      <c r="M309" s="31" t="e">
        <f t="shared" si="13"/>
        <v>#REF!</v>
      </c>
      <c r="N309" s="31" t="e">
        <f t="shared" si="14"/>
        <v>#REF!</v>
      </c>
      <c r="O309" s="1" t="e">
        <f>VLOOKUP(jur[[#This Row],[hwycov_id]],#REF!,16,FALSE)</f>
        <v>#REF!</v>
      </c>
      <c r="P309" s="1">
        <v>310</v>
      </c>
    </row>
    <row r="310" spans="1:16" x14ac:dyDescent="0.25">
      <c r="A310" s="1">
        <v>13524</v>
      </c>
      <c r="B310" s="1">
        <v>9</v>
      </c>
      <c r="C310" s="1">
        <v>1</v>
      </c>
      <c r="D310" s="1">
        <v>1</v>
      </c>
      <c r="E310" s="1" t="s">
        <v>73</v>
      </c>
      <c r="F310" s="1">
        <v>2</v>
      </c>
      <c r="G310" s="1">
        <v>0</v>
      </c>
      <c r="H310" s="1">
        <v>6</v>
      </c>
      <c r="I310" s="1">
        <v>6</v>
      </c>
      <c r="J310" s="1">
        <v>1340</v>
      </c>
      <c r="K310" s="4" t="e">
        <f>VLOOKUP(jur[[#This Row],[hwycov_id]],#REF!,10,FALSE)</f>
        <v>#REF!</v>
      </c>
      <c r="L310" s="32" t="e">
        <f t="shared" si="12"/>
        <v>#REF!</v>
      </c>
      <c r="M310" s="31" t="e">
        <f t="shared" si="13"/>
        <v>#REF!</v>
      </c>
      <c r="N310" s="31" t="e">
        <f t="shared" si="14"/>
        <v>#REF!</v>
      </c>
      <c r="O310" s="1" t="e">
        <f>VLOOKUP(jur[[#This Row],[hwycov_id]],#REF!,16,FALSE)</f>
        <v>#REF!</v>
      </c>
      <c r="P310" s="1">
        <v>311</v>
      </c>
    </row>
    <row r="311" spans="1:16" x14ac:dyDescent="0.25">
      <c r="A311" s="1">
        <v>28653</v>
      </c>
      <c r="B311" s="1">
        <v>9</v>
      </c>
      <c r="C311" s="1">
        <v>1</v>
      </c>
      <c r="D311" s="1">
        <v>1</v>
      </c>
      <c r="E311" s="1" t="s">
        <v>73</v>
      </c>
      <c r="F311" s="1">
        <v>2</v>
      </c>
      <c r="G311" s="1">
        <v>0</v>
      </c>
      <c r="H311" s="1">
        <v>6</v>
      </c>
      <c r="I311" s="1">
        <v>6</v>
      </c>
      <c r="J311" s="1">
        <v>3116</v>
      </c>
      <c r="K311" s="4" t="e">
        <f>VLOOKUP(jur[[#This Row],[hwycov_id]],#REF!,10,FALSE)</f>
        <v>#REF!</v>
      </c>
      <c r="L311" s="32" t="e">
        <f t="shared" si="12"/>
        <v>#REF!</v>
      </c>
      <c r="M311" s="31" t="e">
        <f t="shared" si="13"/>
        <v>#REF!</v>
      </c>
      <c r="N311" s="31" t="e">
        <f t="shared" si="14"/>
        <v>#REF!</v>
      </c>
      <c r="O311" s="1" t="e">
        <f>VLOOKUP(jur[[#This Row],[hwycov_id]],#REF!,16,FALSE)</f>
        <v>#REF!</v>
      </c>
      <c r="P311" s="1">
        <v>312</v>
      </c>
    </row>
    <row r="312" spans="1:16" x14ac:dyDescent="0.25">
      <c r="A312" s="1">
        <v>10903</v>
      </c>
      <c r="B312" s="1">
        <v>9</v>
      </c>
      <c r="C312" s="1">
        <v>1</v>
      </c>
      <c r="D312" s="1">
        <v>1</v>
      </c>
      <c r="E312" s="1" t="s">
        <v>73</v>
      </c>
      <c r="F312" s="1">
        <v>2</v>
      </c>
      <c r="G312" s="1">
        <v>0</v>
      </c>
      <c r="H312" s="1">
        <v>6</v>
      </c>
      <c r="I312" s="1">
        <v>6</v>
      </c>
      <c r="J312" s="1">
        <v>5190</v>
      </c>
      <c r="K312" s="4" t="e">
        <f>VLOOKUP(jur[[#This Row],[hwycov_id]],#REF!,10,FALSE)</f>
        <v>#REF!</v>
      </c>
      <c r="L312" s="32" t="e">
        <f t="shared" si="12"/>
        <v>#REF!</v>
      </c>
      <c r="M312" s="31" t="e">
        <f t="shared" si="13"/>
        <v>#REF!</v>
      </c>
      <c r="N312" s="31" t="e">
        <f t="shared" si="14"/>
        <v>#REF!</v>
      </c>
      <c r="O312" s="1" t="e">
        <f>VLOOKUP(jur[[#This Row],[hwycov_id]],#REF!,16,FALSE)</f>
        <v>#REF!</v>
      </c>
      <c r="P312" s="1">
        <v>313</v>
      </c>
    </row>
    <row r="313" spans="1:16" x14ac:dyDescent="0.25">
      <c r="A313" s="1">
        <v>13587</v>
      </c>
      <c r="B313" s="1">
        <v>9</v>
      </c>
      <c r="C313" s="1">
        <v>1</v>
      </c>
      <c r="D313" s="1">
        <v>1</v>
      </c>
      <c r="E313" s="1" t="s">
        <v>73</v>
      </c>
      <c r="F313" s="1">
        <v>2</v>
      </c>
      <c r="G313" s="1">
        <v>0</v>
      </c>
      <c r="H313" s="1">
        <v>6</v>
      </c>
      <c r="I313" s="1">
        <v>6</v>
      </c>
      <c r="J313" s="1">
        <v>5247</v>
      </c>
      <c r="K313" s="4" t="e">
        <f>VLOOKUP(jur[[#This Row],[hwycov_id]],#REF!,10,FALSE)</f>
        <v>#REF!</v>
      </c>
      <c r="L313" s="32" t="e">
        <f t="shared" si="12"/>
        <v>#REF!</v>
      </c>
      <c r="M313" s="31" t="e">
        <f t="shared" si="13"/>
        <v>#REF!</v>
      </c>
      <c r="N313" s="31" t="e">
        <f t="shared" si="14"/>
        <v>#REF!</v>
      </c>
      <c r="O313" s="1" t="e">
        <f>VLOOKUP(jur[[#This Row],[hwycov_id]],#REF!,16,FALSE)</f>
        <v>#REF!</v>
      </c>
      <c r="P313" s="1">
        <v>314</v>
      </c>
    </row>
    <row r="314" spans="1:16" x14ac:dyDescent="0.25">
      <c r="A314" s="1">
        <v>13583</v>
      </c>
      <c r="B314" s="1">
        <v>9</v>
      </c>
      <c r="C314" s="1">
        <v>1</v>
      </c>
      <c r="D314" s="1">
        <v>1</v>
      </c>
      <c r="E314" s="1" t="s">
        <v>73</v>
      </c>
      <c r="F314" s="1">
        <v>2</v>
      </c>
      <c r="G314" s="1">
        <v>0</v>
      </c>
      <c r="H314" s="1">
        <v>6</v>
      </c>
      <c r="I314" s="1">
        <v>6</v>
      </c>
      <c r="J314" s="1">
        <v>5630</v>
      </c>
      <c r="K314" s="4" t="e">
        <f>VLOOKUP(jur[[#This Row],[hwycov_id]],#REF!,10,FALSE)</f>
        <v>#REF!</v>
      </c>
      <c r="L314" s="32" t="e">
        <f t="shared" si="12"/>
        <v>#REF!</v>
      </c>
      <c r="M314" s="31" t="e">
        <f t="shared" si="13"/>
        <v>#REF!</v>
      </c>
      <c r="N314" s="31" t="e">
        <f t="shared" si="14"/>
        <v>#REF!</v>
      </c>
      <c r="O314" s="1" t="e">
        <f>VLOOKUP(jur[[#This Row],[hwycov_id]],#REF!,16,FALSE)</f>
        <v>#REF!</v>
      </c>
      <c r="P314" s="1">
        <v>315</v>
      </c>
    </row>
    <row r="315" spans="1:16" x14ac:dyDescent="0.25">
      <c r="A315" s="1">
        <v>13592</v>
      </c>
      <c r="B315" s="1">
        <v>9</v>
      </c>
      <c r="C315" s="1">
        <v>1</v>
      </c>
      <c r="D315" s="1">
        <v>1</v>
      </c>
      <c r="E315" s="1" t="s">
        <v>73</v>
      </c>
      <c r="F315" s="1">
        <v>2</v>
      </c>
      <c r="G315" s="1">
        <v>0</v>
      </c>
      <c r="H315" s="1">
        <v>6</v>
      </c>
      <c r="I315" s="1">
        <v>6</v>
      </c>
      <c r="J315" s="1">
        <v>6201</v>
      </c>
      <c r="K315" s="4" t="e">
        <f>VLOOKUP(jur[[#This Row],[hwycov_id]],#REF!,10,FALSE)</f>
        <v>#REF!</v>
      </c>
      <c r="L315" s="32" t="e">
        <f t="shared" si="12"/>
        <v>#REF!</v>
      </c>
      <c r="M315" s="31" t="e">
        <f t="shared" si="13"/>
        <v>#REF!</v>
      </c>
      <c r="N315" s="31" t="e">
        <f t="shared" si="14"/>
        <v>#REF!</v>
      </c>
      <c r="O315" s="1" t="e">
        <f>VLOOKUP(jur[[#This Row],[hwycov_id]],#REF!,16,FALSE)</f>
        <v>#REF!</v>
      </c>
      <c r="P315" s="1">
        <v>316</v>
      </c>
    </row>
    <row r="316" spans="1:16" x14ac:dyDescent="0.25">
      <c r="A316" s="1">
        <v>2639</v>
      </c>
      <c r="B316" s="1">
        <v>9</v>
      </c>
      <c r="C316" s="1">
        <v>1</v>
      </c>
      <c r="D316" s="1">
        <v>1</v>
      </c>
      <c r="E316" s="1" t="s">
        <v>73</v>
      </c>
      <c r="F316" s="1">
        <v>2</v>
      </c>
      <c r="G316" s="1">
        <v>0</v>
      </c>
      <c r="H316" s="1">
        <v>6</v>
      </c>
      <c r="I316" s="1">
        <v>6</v>
      </c>
      <c r="J316" s="1">
        <v>6458</v>
      </c>
      <c r="K316" s="4" t="e">
        <f>VLOOKUP(jur[[#This Row],[hwycov_id]],#REF!,10,FALSE)</f>
        <v>#REF!</v>
      </c>
      <c r="L316" s="32" t="e">
        <f t="shared" si="12"/>
        <v>#REF!</v>
      </c>
      <c r="M316" s="31" t="e">
        <f t="shared" si="13"/>
        <v>#REF!</v>
      </c>
      <c r="N316" s="31" t="e">
        <f t="shared" si="14"/>
        <v>#REF!</v>
      </c>
      <c r="O316" s="1" t="e">
        <f>VLOOKUP(jur[[#This Row],[hwycov_id]],#REF!,16,FALSE)</f>
        <v>#REF!</v>
      </c>
      <c r="P316" s="1">
        <v>317</v>
      </c>
    </row>
    <row r="317" spans="1:16" x14ac:dyDescent="0.25">
      <c r="A317" s="1">
        <v>28482</v>
      </c>
      <c r="B317" s="1">
        <v>9</v>
      </c>
      <c r="C317" s="1">
        <v>1</v>
      </c>
      <c r="D317" s="1">
        <v>1</v>
      </c>
      <c r="E317" s="1" t="s">
        <v>73</v>
      </c>
      <c r="F317" s="1">
        <v>2</v>
      </c>
      <c r="G317" s="1">
        <v>0</v>
      </c>
      <c r="H317" s="1">
        <v>6</v>
      </c>
      <c r="I317" s="1">
        <v>6</v>
      </c>
      <c r="J317" s="1">
        <v>6572</v>
      </c>
      <c r="K317" s="4" t="e">
        <f>VLOOKUP(jur[[#This Row],[hwycov_id]],#REF!,10,FALSE)</f>
        <v>#REF!</v>
      </c>
      <c r="L317" s="32" t="e">
        <f t="shared" si="12"/>
        <v>#REF!</v>
      </c>
      <c r="M317" s="31" t="e">
        <f t="shared" si="13"/>
        <v>#REF!</v>
      </c>
      <c r="N317" s="31" t="e">
        <f t="shared" si="14"/>
        <v>#REF!</v>
      </c>
      <c r="O317" s="1" t="e">
        <f>VLOOKUP(jur[[#This Row],[hwycov_id]],#REF!,16,FALSE)</f>
        <v>#REF!</v>
      </c>
      <c r="P317" s="1">
        <v>318</v>
      </c>
    </row>
    <row r="318" spans="1:16" x14ac:dyDescent="0.25">
      <c r="A318" s="1">
        <v>29166</v>
      </c>
      <c r="B318" s="1">
        <v>9</v>
      </c>
      <c r="C318" s="1">
        <v>1</v>
      </c>
      <c r="D318" s="1">
        <v>1</v>
      </c>
      <c r="E318" s="1" t="s">
        <v>73</v>
      </c>
      <c r="F318" s="1">
        <v>2</v>
      </c>
      <c r="G318" s="1">
        <v>0</v>
      </c>
      <c r="H318" s="1">
        <v>6</v>
      </c>
      <c r="I318" s="1">
        <v>6</v>
      </c>
      <c r="J318" s="1">
        <v>7334</v>
      </c>
      <c r="K318" s="4" t="e">
        <f>VLOOKUP(jur[[#This Row],[hwycov_id]],#REF!,10,FALSE)</f>
        <v>#REF!</v>
      </c>
      <c r="L318" s="32" t="e">
        <f t="shared" si="12"/>
        <v>#REF!</v>
      </c>
      <c r="M318" s="31" t="e">
        <f t="shared" si="13"/>
        <v>#REF!</v>
      </c>
      <c r="N318" s="31" t="e">
        <f t="shared" si="14"/>
        <v>#REF!</v>
      </c>
      <c r="O318" s="1" t="e">
        <f>VLOOKUP(jur[[#This Row],[hwycov_id]],#REF!,16,FALSE)</f>
        <v>#REF!</v>
      </c>
      <c r="P318" s="1">
        <v>319</v>
      </c>
    </row>
    <row r="319" spans="1:16" x14ac:dyDescent="0.25">
      <c r="A319" s="1">
        <v>2810</v>
      </c>
      <c r="B319" s="1">
        <v>9</v>
      </c>
      <c r="C319" s="1">
        <v>1</v>
      </c>
      <c r="D319" s="1">
        <v>1</v>
      </c>
      <c r="E319" s="1" t="s">
        <v>73</v>
      </c>
      <c r="F319" s="1">
        <v>2</v>
      </c>
      <c r="G319" s="1">
        <v>0</v>
      </c>
      <c r="H319" s="1">
        <v>6</v>
      </c>
      <c r="I319" s="1">
        <v>6</v>
      </c>
      <c r="J319" s="1">
        <v>7958</v>
      </c>
      <c r="K319" s="4" t="e">
        <f>VLOOKUP(jur[[#This Row],[hwycov_id]],#REF!,10,FALSE)</f>
        <v>#REF!</v>
      </c>
      <c r="L319" s="32" t="e">
        <f t="shared" si="12"/>
        <v>#REF!</v>
      </c>
      <c r="M319" s="31" t="e">
        <f t="shared" si="13"/>
        <v>#REF!</v>
      </c>
      <c r="N319" s="31" t="e">
        <f t="shared" si="14"/>
        <v>#REF!</v>
      </c>
      <c r="O319" s="1" t="e">
        <f>VLOOKUP(jur[[#This Row],[hwycov_id]],#REF!,16,FALSE)</f>
        <v>#REF!</v>
      </c>
      <c r="P319" s="1">
        <v>320</v>
      </c>
    </row>
    <row r="320" spans="1:16" x14ac:dyDescent="0.25">
      <c r="A320" s="1">
        <v>27269</v>
      </c>
      <c r="B320" s="1">
        <v>9</v>
      </c>
      <c r="C320" s="1">
        <v>1</v>
      </c>
      <c r="D320" s="1">
        <v>1</v>
      </c>
      <c r="E320" s="1" t="s">
        <v>73</v>
      </c>
      <c r="F320" s="1">
        <v>2</v>
      </c>
      <c r="G320" s="1">
        <v>0</v>
      </c>
      <c r="H320" s="1">
        <v>6</v>
      </c>
      <c r="I320" s="1">
        <v>6</v>
      </c>
      <c r="J320" s="1">
        <v>8030</v>
      </c>
      <c r="K320" s="4" t="e">
        <f>VLOOKUP(jur[[#This Row],[hwycov_id]],#REF!,10,FALSE)</f>
        <v>#REF!</v>
      </c>
      <c r="L320" s="32" t="e">
        <f t="shared" si="12"/>
        <v>#REF!</v>
      </c>
      <c r="M320" s="31" t="e">
        <f t="shared" si="13"/>
        <v>#REF!</v>
      </c>
      <c r="N320" s="31" t="e">
        <f t="shared" si="14"/>
        <v>#REF!</v>
      </c>
      <c r="O320" s="1" t="e">
        <f>VLOOKUP(jur[[#This Row],[hwycov_id]],#REF!,16,FALSE)</f>
        <v>#REF!</v>
      </c>
      <c r="P320" s="1">
        <v>321</v>
      </c>
    </row>
    <row r="321" spans="1:16" x14ac:dyDescent="0.25">
      <c r="A321" s="1">
        <v>16270</v>
      </c>
      <c r="B321" s="1">
        <v>9</v>
      </c>
      <c r="C321" s="1">
        <v>1</v>
      </c>
      <c r="D321" s="1">
        <v>1</v>
      </c>
      <c r="E321" s="1" t="s">
        <v>73</v>
      </c>
      <c r="F321" s="1">
        <v>2</v>
      </c>
      <c r="G321" s="1">
        <v>0</v>
      </c>
      <c r="H321" s="1">
        <v>6</v>
      </c>
      <c r="I321" s="1">
        <v>6</v>
      </c>
      <c r="J321" s="1">
        <v>9005</v>
      </c>
      <c r="K321" s="4" t="e">
        <f>VLOOKUP(jur[[#This Row],[hwycov_id]],#REF!,10,FALSE)</f>
        <v>#REF!</v>
      </c>
      <c r="L321" s="32" t="e">
        <f t="shared" si="12"/>
        <v>#REF!</v>
      </c>
      <c r="M321" s="31" t="e">
        <f t="shared" si="13"/>
        <v>#REF!</v>
      </c>
      <c r="N321" s="31" t="e">
        <f t="shared" si="14"/>
        <v>#REF!</v>
      </c>
      <c r="O321" s="1" t="e">
        <f>VLOOKUP(jur[[#This Row],[hwycov_id]],#REF!,16,FALSE)</f>
        <v>#REF!</v>
      </c>
      <c r="P321" s="1">
        <v>322</v>
      </c>
    </row>
    <row r="322" spans="1:16" x14ac:dyDescent="0.25">
      <c r="A322" s="1">
        <v>10905</v>
      </c>
      <c r="B322" s="1">
        <v>9</v>
      </c>
      <c r="C322" s="1">
        <v>1</v>
      </c>
      <c r="D322" s="1">
        <v>1</v>
      </c>
      <c r="E322" s="1" t="s">
        <v>73</v>
      </c>
      <c r="F322" s="1">
        <v>2</v>
      </c>
      <c r="G322" s="1">
        <v>0</v>
      </c>
      <c r="H322" s="1">
        <v>6</v>
      </c>
      <c r="I322" s="1">
        <v>6</v>
      </c>
      <c r="J322" s="1">
        <v>9989</v>
      </c>
      <c r="K322" s="4" t="e">
        <f>VLOOKUP(jur[[#This Row],[hwycov_id]],#REF!,10,FALSE)</f>
        <v>#REF!</v>
      </c>
      <c r="L322" s="32" t="e">
        <f t="shared" ref="L322:L385" si="15">K322/J322-1</f>
        <v>#REF!</v>
      </c>
      <c r="M322" s="31" t="e">
        <f t="shared" ref="M322:M385" si="16">K322-J322</f>
        <v>#REF!</v>
      </c>
      <c r="N322" s="31" t="e">
        <f t="shared" ref="N322:N385" si="17">POWER(M322,2)</f>
        <v>#REF!</v>
      </c>
      <c r="O322" s="1" t="e">
        <f>VLOOKUP(jur[[#This Row],[hwycov_id]],#REF!,16,FALSE)</f>
        <v>#REF!</v>
      </c>
      <c r="P322" s="1">
        <v>323</v>
      </c>
    </row>
    <row r="323" spans="1:16" x14ac:dyDescent="0.25">
      <c r="A323" s="1">
        <v>29835</v>
      </c>
      <c r="B323" s="1">
        <v>9</v>
      </c>
      <c r="C323" s="1">
        <v>1</v>
      </c>
      <c r="D323" s="1">
        <v>1</v>
      </c>
      <c r="E323" s="1" t="s">
        <v>73</v>
      </c>
      <c r="F323" s="1">
        <v>2</v>
      </c>
      <c r="G323" s="1">
        <v>1</v>
      </c>
      <c r="H323" s="1">
        <v>6</v>
      </c>
      <c r="I323" s="1">
        <v>6</v>
      </c>
      <c r="J323" s="1">
        <v>10194</v>
      </c>
      <c r="K323" s="4" t="e">
        <f>VLOOKUP(jur[[#This Row],[hwycov_id]],#REF!,10,FALSE)</f>
        <v>#REF!</v>
      </c>
      <c r="L323" s="32" t="e">
        <f t="shared" si="15"/>
        <v>#REF!</v>
      </c>
      <c r="M323" s="31" t="e">
        <f t="shared" si="16"/>
        <v>#REF!</v>
      </c>
      <c r="N323" s="31" t="e">
        <f t="shared" si="17"/>
        <v>#REF!</v>
      </c>
      <c r="O323" s="1" t="e">
        <f>VLOOKUP(jur[[#This Row],[hwycov_id]],#REF!,16,FALSE)</f>
        <v>#REF!</v>
      </c>
      <c r="P323" s="1">
        <v>324</v>
      </c>
    </row>
    <row r="324" spans="1:16" x14ac:dyDescent="0.25">
      <c r="A324" s="1">
        <v>2621</v>
      </c>
      <c r="B324" s="1">
        <v>9</v>
      </c>
      <c r="C324" s="1">
        <v>1</v>
      </c>
      <c r="D324" s="1">
        <v>1</v>
      </c>
      <c r="E324" s="1" t="s">
        <v>73</v>
      </c>
      <c r="F324" s="1">
        <v>2</v>
      </c>
      <c r="G324" s="1">
        <v>1</v>
      </c>
      <c r="H324" s="1">
        <v>6</v>
      </c>
      <c r="I324" s="1">
        <v>6</v>
      </c>
      <c r="J324" s="1">
        <v>10265</v>
      </c>
      <c r="K324" s="4" t="e">
        <f>VLOOKUP(jur[[#This Row],[hwycov_id]],#REF!,10,FALSE)</f>
        <v>#REF!</v>
      </c>
      <c r="L324" s="32" t="e">
        <f t="shared" si="15"/>
        <v>#REF!</v>
      </c>
      <c r="M324" s="31" t="e">
        <f t="shared" si="16"/>
        <v>#REF!</v>
      </c>
      <c r="N324" s="31" t="e">
        <f t="shared" si="17"/>
        <v>#REF!</v>
      </c>
      <c r="O324" s="1" t="e">
        <f>VLOOKUP(jur[[#This Row],[hwycov_id]],#REF!,16,FALSE)</f>
        <v>#REF!</v>
      </c>
      <c r="P324" s="1">
        <v>325</v>
      </c>
    </row>
    <row r="325" spans="1:16" x14ac:dyDescent="0.25">
      <c r="A325" s="1">
        <v>28483</v>
      </c>
      <c r="B325" s="1">
        <v>9</v>
      </c>
      <c r="C325" s="1">
        <v>1</v>
      </c>
      <c r="D325" s="1">
        <v>1</v>
      </c>
      <c r="E325" s="1" t="s">
        <v>73</v>
      </c>
      <c r="F325" s="1">
        <v>2</v>
      </c>
      <c r="G325" s="1">
        <v>1</v>
      </c>
      <c r="H325" s="1">
        <v>6</v>
      </c>
      <c r="I325" s="1">
        <v>6</v>
      </c>
      <c r="J325" s="1">
        <v>10749</v>
      </c>
      <c r="K325" s="4" t="e">
        <f>VLOOKUP(jur[[#This Row],[hwycov_id]],#REF!,10,FALSE)</f>
        <v>#REF!</v>
      </c>
      <c r="L325" s="32" t="e">
        <f t="shared" si="15"/>
        <v>#REF!</v>
      </c>
      <c r="M325" s="31" t="e">
        <f t="shared" si="16"/>
        <v>#REF!</v>
      </c>
      <c r="N325" s="31" t="e">
        <f t="shared" si="17"/>
        <v>#REF!</v>
      </c>
      <c r="O325" s="1" t="e">
        <f>VLOOKUP(jur[[#This Row],[hwycov_id]],#REF!,16,FALSE)</f>
        <v>#REF!</v>
      </c>
      <c r="P325" s="1">
        <v>326</v>
      </c>
    </row>
    <row r="326" spans="1:16" x14ac:dyDescent="0.25">
      <c r="A326" s="1">
        <v>16292</v>
      </c>
      <c r="B326" s="1">
        <v>9</v>
      </c>
      <c r="C326" s="1">
        <v>1</v>
      </c>
      <c r="D326" s="1">
        <v>1</v>
      </c>
      <c r="E326" s="1" t="s">
        <v>73</v>
      </c>
      <c r="F326" s="1">
        <v>2</v>
      </c>
      <c r="G326" s="1">
        <v>1</v>
      </c>
      <c r="H326" s="1">
        <v>6</v>
      </c>
      <c r="I326" s="1">
        <v>6</v>
      </c>
      <c r="J326" s="1">
        <v>14562</v>
      </c>
      <c r="K326" s="4" t="e">
        <f>VLOOKUP(jur[[#This Row],[hwycov_id]],#REF!,10,FALSE)</f>
        <v>#REF!</v>
      </c>
      <c r="L326" s="32" t="e">
        <f t="shared" si="15"/>
        <v>#REF!</v>
      </c>
      <c r="M326" s="31" t="e">
        <f t="shared" si="16"/>
        <v>#REF!</v>
      </c>
      <c r="N326" s="31" t="e">
        <f t="shared" si="17"/>
        <v>#REF!</v>
      </c>
      <c r="O326" s="1" t="e">
        <f>VLOOKUP(jur[[#This Row],[hwycov_id]],#REF!,16,FALSE)</f>
        <v>#REF!</v>
      </c>
      <c r="P326" s="1">
        <v>327</v>
      </c>
    </row>
    <row r="327" spans="1:16" x14ac:dyDescent="0.25">
      <c r="A327" s="1">
        <v>13526</v>
      </c>
      <c r="B327" s="1">
        <v>9</v>
      </c>
      <c r="C327" s="1">
        <v>1</v>
      </c>
      <c r="D327" s="1">
        <v>1</v>
      </c>
      <c r="E327" s="1" t="s">
        <v>73</v>
      </c>
      <c r="F327" s="1">
        <v>2</v>
      </c>
      <c r="G327" s="1">
        <v>1</v>
      </c>
      <c r="H327" s="1">
        <v>6</v>
      </c>
      <c r="I327" s="1">
        <v>6</v>
      </c>
      <c r="J327" s="1">
        <v>15907</v>
      </c>
      <c r="K327" s="4" t="e">
        <f>VLOOKUP(jur[[#This Row],[hwycov_id]],#REF!,10,FALSE)</f>
        <v>#REF!</v>
      </c>
      <c r="L327" s="32" t="e">
        <f t="shared" si="15"/>
        <v>#REF!</v>
      </c>
      <c r="M327" s="31" t="e">
        <f t="shared" si="16"/>
        <v>#REF!</v>
      </c>
      <c r="N327" s="31" t="e">
        <f t="shared" si="17"/>
        <v>#REF!</v>
      </c>
      <c r="O327" s="1" t="e">
        <f>VLOOKUP(jur[[#This Row],[hwycov_id]],#REF!,16,FALSE)</f>
        <v>#REF!</v>
      </c>
      <c r="P327" s="1">
        <v>328</v>
      </c>
    </row>
    <row r="328" spans="1:16" x14ac:dyDescent="0.25">
      <c r="A328" s="1">
        <v>8772</v>
      </c>
      <c r="B328" s="1">
        <v>1</v>
      </c>
      <c r="C328" s="1">
        <v>1</v>
      </c>
      <c r="D328" s="1">
        <v>1</v>
      </c>
      <c r="E328" s="1" t="s">
        <v>73</v>
      </c>
      <c r="F328" s="1">
        <v>1</v>
      </c>
      <c r="G328" s="1">
        <v>8</v>
      </c>
      <c r="H328" s="1">
        <v>6</v>
      </c>
      <c r="I328" s="1">
        <v>6</v>
      </c>
      <c r="J328" s="1">
        <v>80506</v>
      </c>
      <c r="K328" s="4" t="e">
        <f>VLOOKUP(jur[[#This Row],[hwycov_id]],#REF!,10,FALSE)</f>
        <v>#REF!</v>
      </c>
      <c r="L328" s="32" t="e">
        <f t="shared" si="15"/>
        <v>#REF!</v>
      </c>
      <c r="M328" s="31" t="e">
        <f t="shared" si="16"/>
        <v>#REF!</v>
      </c>
      <c r="N328" s="31" t="e">
        <f t="shared" si="17"/>
        <v>#REF!</v>
      </c>
      <c r="O328" s="1" t="e">
        <f>VLOOKUP(jur[[#This Row],[hwycov_id]],#REF!,16,FALSE)</f>
        <v>#REF!</v>
      </c>
      <c r="P328" s="1">
        <v>329</v>
      </c>
    </row>
    <row r="329" spans="1:16" x14ac:dyDescent="0.25">
      <c r="A329" s="1">
        <v>672</v>
      </c>
      <c r="B329" s="1">
        <v>1</v>
      </c>
      <c r="C329" s="1">
        <v>1</v>
      </c>
      <c r="D329" s="1">
        <v>1</v>
      </c>
      <c r="E329" s="1" t="s">
        <v>73</v>
      </c>
      <c r="F329" s="1">
        <v>1</v>
      </c>
      <c r="G329" s="1">
        <v>8</v>
      </c>
      <c r="H329" s="1">
        <v>6</v>
      </c>
      <c r="I329" s="1">
        <v>6</v>
      </c>
      <c r="J329" s="1">
        <v>89479</v>
      </c>
      <c r="K329" s="4" t="e">
        <f>VLOOKUP(jur[[#This Row],[hwycov_id]],#REF!,10,FALSE)</f>
        <v>#REF!</v>
      </c>
      <c r="L329" s="32" t="e">
        <f t="shared" si="15"/>
        <v>#REF!</v>
      </c>
      <c r="M329" s="31" t="e">
        <f t="shared" si="16"/>
        <v>#REF!</v>
      </c>
      <c r="N329" s="31" t="e">
        <f t="shared" si="17"/>
        <v>#REF!</v>
      </c>
      <c r="O329" s="1" t="e">
        <f>VLOOKUP(jur[[#This Row],[hwycov_id]],#REF!,16,FALSE)</f>
        <v>#REF!</v>
      </c>
      <c r="P329" s="1">
        <v>330</v>
      </c>
    </row>
    <row r="330" spans="1:16" x14ac:dyDescent="0.25">
      <c r="A330" s="1">
        <v>8773</v>
      </c>
      <c r="B330" s="1">
        <v>1</v>
      </c>
      <c r="C330" s="1">
        <v>1</v>
      </c>
      <c r="D330" s="1">
        <v>1</v>
      </c>
      <c r="E330" s="1" t="s">
        <v>73</v>
      </c>
      <c r="F330" s="1">
        <v>1</v>
      </c>
      <c r="G330" s="1">
        <v>9</v>
      </c>
      <c r="H330" s="1">
        <v>6</v>
      </c>
      <c r="I330" s="1">
        <v>6</v>
      </c>
      <c r="J330" s="1">
        <v>94510</v>
      </c>
      <c r="K330" s="4" t="e">
        <f>VLOOKUP(jur[[#This Row],[hwycov_id]],#REF!,10,FALSE)</f>
        <v>#REF!</v>
      </c>
      <c r="L330" s="32" t="e">
        <f t="shared" si="15"/>
        <v>#REF!</v>
      </c>
      <c r="M330" s="31" t="e">
        <f t="shared" si="16"/>
        <v>#REF!</v>
      </c>
      <c r="N330" s="31" t="e">
        <f t="shared" si="17"/>
        <v>#REF!</v>
      </c>
      <c r="O330" s="1" t="e">
        <f>VLOOKUP(jur[[#This Row],[hwycov_id]],#REF!,16,FALSE)</f>
        <v>#REF!</v>
      </c>
      <c r="P330" s="1">
        <v>331</v>
      </c>
    </row>
    <row r="331" spans="1:16" x14ac:dyDescent="0.25">
      <c r="A331" s="1">
        <v>621</v>
      </c>
      <c r="B331" s="1">
        <v>1</v>
      </c>
      <c r="C331" s="1">
        <v>1</v>
      </c>
      <c r="D331" s="1">
        <v>1</v>
      </c>
      <c r="E331" s="1" t="s">
        <v>73</v>
      </c>
      <c r="F331" s="1">
        <v>1</v>
      </c>
      <c r="G331" s="1">
        <v>9</v>
      </c>
      <c r="H331" s="1">
        <v>6</v>
      </c>
      <c r="I331" s="1">
        <v>6</v>
      </c>
      <c r="J331" s="1">
        <v>95757</v>
      </c>
      <c r="K331" s="4" t="e">
        <f>VLOOKUP(jur[[#This Row],[hwycov_id]],#REF!,10,FALSE)</f>
        <v>#REF!</v>
      </c>
      <c r="L331" s="32" t="e">
        <f t="shared" si="15"/>
        <v>#REF!</v>
      </c>
      <c r="M331" s="31" t="e">
        <f t="shared" si="16"/>
        <v>#REF!</v>
      </c>
      <c r="N331" s="31" t="e">
        <f t="shared" si="17"/>
        <v>#REF!</v>
      </c>
      <c r="O331" s="1" t="e">
        <f>VLOOKUP(jur[[#This Row],[hwycov_id]],#REF!,16,FALSE)</f>
        <v>#REF!</v>
      </c>
      <c r="P331" s="1">
        <v>332</v>
      </c>
    </row>
    <row r="332" spans="1:16" x14ac:dyDescent="0.25">
      <c r="A332" s="1">
        <v>16290</v>
      </c>
      <c r="B332" s="1">
        <v>1</v>
      </c>
      <c r="C332" s="1">
        <v>1</v>
      </c>
      <c r="D332" s="1">
        <v>1</v>
      </c>
      <c r="E332" s="1" t="s">
        <v>73</v>
      </c>
      <c r="F332" s="1">
        <v>1</v>
      </c>
      <c r="G332" s="1">
        <v>9</v>
      </c>
      <c r="H332" s="1">
        <v>6</v>
      </c>
      <c r="I332" s="1">
        <v>6</v>
      </c>
      <c r="J332" s="1">
        <v>98928</v>
      </c>
      <c r="K332" s="4" t="e">
        <f>VLOOKUP(jur[[#This Row],[hwycov_id]],#REF!,10,FALSE)</f>
        <v>#REF!</v>
      </c>
      <c r="L332" s="32" t="e">
        <f t="shared" si="15"/>
        <v>#REF!</v>
      </c>
      <c r="M332" s="31" t="e">
        <f t="shared" si="16"/>
        <v>#REF!</v>
      </c>
      <c r="N332" s="31" t="e">
        <f t="shared" si="17"/>
        <v>#REF!</v>
      </c>
      <c r="O332" s="1" t="e">
        <f>VLOOKUP(jur[[#This Row],[hwycov_id]],#REF!,16,FALSE)</f>
        <v>#REF!</v>
      </c>
      <c r="P332" s="1">
        <v>333</v>
      </c>
    </row>
    <row r="333" spans="1:16" x14ac:dyDescent="0.25">
      <c r="A333" s="1">
        <v>615</v>
      </c>
      <c r="B333" s="1">
        <v>1</v>
      </c>
      <c r="C333" s="1">
        <v>1</v>
      </c>
      <c r="D333" s="1">
        <v>1</v>
      </c>
      <c r="E333" s="1" t="s">
        <v>73</v>
      </c>
      <c r="F333" s="1">
        <v>1</v>
      </c>
      <c r="G333" s="1">
        <v>9</v>
      </c>
      <c r="H333" s="1">
        <v>6</v>
      </c>
      <c r="I333" s="1">
        <v>6</v>
      </c>
      <c r="J333" s="1">
        <v>99687</v>
      </c>
      <c r="K333" s="4" t="e">
        <f>VLOOKUP(jur[[#This Row],[hwycov_id]],#REF!,10,FALSE)</f>
        <v>#REF!</v>
      </c>
      <c r="L333" s="32" t="e">
        <f t="shared" si="15"/>
        <v>#REF!</v>
      </c>
      <c r="M333" s="31" t="e">
        <f t="shared" si="16"/>
        <v>#REF!</v>
      </c>
      <c r="N333" s="31" t="e">
        <f t="shared" si="17"/>
        <v>#REF!</v>
      </c>
      <c r="O333" s="1" t="e">
        <f>VLOOKUP(jur[[#This Row],[hwycov_id]],#REF!,16,FALSE)</f>
        <v>#REF!</v>
      </c>
      <c r="P333" s="1">
        <v>334</v>
      </c>
    </row>
    <row r="334" spans="1:16" x14ac:dyDescent="0.25">
      <c r="A334" s="1">
        <v>26523</v>
      </c>
      <c r="B334" s="1">
        <v>1</v>
      </c>
      <c r="C334" s="1">
        <v>1</v>
      </c>
      <c r="D334" s="1">
        <v>1</v>
      </c>
      <c r="E334" s="1" t="s">
        <v>73</v>
      </c>
      <c r="F334" s="1">
        <v>1</v>
      </c>
      <c r="G334" s="1">
        <v>9</v>
      </c>
      <c r="H334" s="1">
        <v>6</v>
      </c>
      <c r="I334" s="1">
        <v>6</v>
      </c>
      <c r="J334" s="1">
        <v>99944</v>
      </c>
      <c r="K334" s="4" t="e">
        <f>VLOOKUP(jur[[#This Row],[hwycov_id]],#REF!,10,FALSE)</f>
        <v>#REF!</v>
      </c>
      <c r="L334" s="32" t="e">
        <f t="shared" si="15"/>
        <v>#REF!</v>
      </c>
      <c r="M334" s="31" t="e">
        <f t="shared" si="16"/>
        <v>#REF!</v>
      </c>
      <c r="N334" s="31" t="e">
        <f t="shared" si="17"/>
        <v>#REF!</v>
      </c>
      <c r="O334" s="1" t="e">
        <f>VLOOKUP(jur[[#This Row],[hwycov_id]],#REF!,16,FALSE)</f>
        <v>#REF!</v>
      </c>
      <c r="P334" s="1">
        <v>335</v>
      </c>
    </row>
    <row r="335" spans="1:16" x14ac:dyDescent="0.25">
      <c r="A335" s="1">
        <v>13582</v>
      </c>
      <c r="B335" s="1">
        <v>1</v>
      </c>
      <c r="C335" s="1">
        <v>1</v>
      </c>
      <c r="D335" s="1">
        <v>1</v>
      </c>
      <c r="E335" s="1" t="s">
        <v>73</v>
      </c>
      <c r="F335" s="1">
        <v>1</v>
      </c>
      <c r="G335" s="1">
        <v>10</v>
      </c>
      <c r="H335" s="1">
        <v>6</v>
      </c>
      <c r="I335" s="1">
        <v>6</v>
      </c>
      <c r="J335" s="1">
        <v>100679</v>
      </c>
      <c r="K335" s="4" t="e">
        <f>VLOOKUP(jur[[#This Row],[hwycov_id]],#REF!,10,FALSE)</f>
        <v>#REF!</v>
      </c>
      <c r="L335" s="32" t="e">
        <f t="shared" si="15"/>
        <v>#REF!</v>
      </c>
      <c r="M335" s="31" t="e">
        <f t="shared" si="16"/>
        <v>#REF!</v>
      </c>
      <c r="N335" s="31" t="e">
        <f t="shared" si="17"/>
        <v>#REF!</v>
      </c>
      <c r="O335" s="1" t="e">
        <f>VLOOKUP(jur[[#This Row],[hwycov_id]],#REF!,16,FALSE)</f>
        <v>#REF!</v>
      </c>
      <c r="P335" s="1">
        <v>336</v>
      </c>
    </row>
    <row r="336" spans="1:16" x14ac:dyDescent="0.25">
      <c r="A336" s="1">
        <v>13589</v>
      </c>
      <c r="B336" s="1">
        <v>1</v>
      </c>
      <c r="C336" s="1">
        <v>1</v>
      </c>
      <c r="D336" s="1">
        <v>1</v>
      </c>
      <c r="E336" s="1" t="s">
        <v>73</v>
      </c>
      <c r="F336" s="1">
        <v>1</v>
      </c>
      <c r="G336" s="1">
        <v>10</v>
      </c>
      <c r="H336" s="1">
        <v>6</v>
      </c>
      <c r="I336" s="1">
        <v>6</v>
      </c>
      <c r="J336" s="1">
        <v>101178</v>
      </c>
      <c r="K336" s="4" t="e">
        <f>VLOOKUP(jur[[#This Row],[hwycov_id]],#REF!,10,FALSE)</f>
        <v>#REF!</v>
      </c>
      <c r="L336" s="32" t="e">
        <f t="shared" si="15"/>
        <v>#REF!</v>
      </c>
      <c r="M336" s="31" t="e">
        <f t="shared" si="16"/>
        <v>#REF!</v>
      </c>
      <c r="N336" s="31" t="e">
        <f t="shared" si="17"/>
        <v>#REF!</v>
      </c>
      <c r="O336" s="1" t="e">
        <f>VLOOKUP(jur[[#This Row],[hwycov_id]],#REF!,16,FALSE)</f>
        <v>#REF!</v>
      </c>
      <c r="P336" s="1">
        <v>337</v>
      </c>
    </row>
    <row r="337" spans="1:16" x14ac:dyDescent="0.25">
      <c r="A337" s="1">
        <v>16291</v>
      </c>
      <c r="B337" s="1">
        <v>1</v>
      </c>
      <c r="C337" s="1">
        <v>1</v>
      </c>
      <c r="D337" s="1">
        <v>1</v>
      </c>
      <c r="E337" s="1" t="s">
        <v>73</v>
      </c>
      <c r="F337" s="1">
        <v>1</v>
      </c>
      <c r="G337" s="1">
        <v>10</v>
      </c>
      <c r="H337" s="1">
        <v>6</v>
      </c>
      <c r="I337" s="1">
        <v>6</v>
      </c>
      <c r="J337" s="1">
        <v>102468</v>
      </c>
      <c r="K337" s="4" t="e">
        <f>VLOOKUP(jur[[#This Row],[hwycov_id]],#REF!,10,FALSE)</f>
        <v>#REF!</v>
      </c>
      <c r="L337" s="32" t="e">
        <f t="shared" si="15"/>
        <v>#REF!</v>
      </c>
      <c r="M337" s="31" t="e">
        <f t="shared" si="16"/>
        <v>#REF!</v>
      </c>
      <c r="N337" s="31" t="e">
        <f t="shared" si="17"/>
        <v>#REF!</v>
      </c>
      <c r="O337" s="1" t="e">
        <f>VLOOKUP(jur[[#This Row],[hwycov_id]],#REF!,16,FALSE)</f>
        <v>#REF!</v>
      </c>
      <c r="P337" s="1">
        <v>338</v>
      </c>
    </row>
    <row r="338" spans="1:16" x14ac:dyDescent="0.25">
      <c r="A338" s="1">
        <v>13588</v>
      </c>
      <c r="B338" s="1">
        <v>1</v>
      </c>
      <c r="C338" s="1">
        <v>1</v>
      </c>
      <c r="D338" s="1">
        <v>1</v>
      </c>
      <c r="E338" s="1" t="s">
        <v>73</v>
      </c>
      <c r="F338" s="1">
        <v>1</v>
      </c>
      <c r="G338" s="1">
        <v>10</v>
      </c>
      <c r="H338" s="1">
        <v>6</v>
      </c>
      <c r="I338" s="1">
        <v>6</v>
      </c>
      <c r="J338" s="1">
        <v>103593</v>
      </c>
      <c r="K338" s="4" t="e">
        <f>VLOOKUP(jur[[#This Row],[hwycov_id]],#REF!,10,FALSE)</f>
        <v>#REF!</v>
      </c>
      <c r="L338" s="32" t="e">
        <f t="shared" si="15"/>
        <v>#REF!</v>
      </c>
      <c r="M338" s="31" t="e">
        <f t="shared" si="16"/>
        <v>#REF!</v>
      </c>
      <c r="N338" s="31" t="e">
        <f t="shared" si="17"/>
        <v>#REF!</v>
      </c>
      <c r="O338" s="1" t="e">
        <f>VLOOKUP(jur[[#This Row],[hwycov_id]],#REF!,16,FALSE)</f>
        <v>#REF!</v>
      </c>
      <c r="P338" s="1">
        <v>339</v>
      </c>
    </row>
    <row r="339" spans="1:16" x14ac:dyDescent="0.25">
      <c r="A339" s="1">
        <v>16272</v>
      </c>
      <c r="B339" s="1">
        <v>1</v>
      </c>
      <c r="C339" s="1">
        <v>1</v>
      </c>
      <c r="D339" s="1">
        <v>1</v>
      </c>
      <c r="E339" s="1" t="s">
        <v>77</v>
      </c>
      <c r="F339" s="1">
        <v>1</v>
      </c>
      <c r="G339" s="1">
        <v>10</v>
      </c>
      <c r="H339" s="1">
        <v>6</v>
      </c>
      <c r="I339" s="1">
        <v>6</v>
      </c>
      <c r="J339" s="1">
        <v>104695</v>
      </c>
      <c r="K339" s="4" t="e">
        <f>VLOOKUP(jur[[#This Row],[hwycov_id]],#REF!,10,FALSE)</f>
        <v>#REF!</v>
      </c>
      <c r="L339" s="32" t="e">
        <f t="shared" si="15"/>
        <v>#REF!</v>
      </c>
      <c r="M339" s="31" t="e">
        <f t="shared" si="16"/>
        <v>#REF!</v>
      </c>
      <c r="N339" s="31" t="e">
        <f t="shared" si="17"/>
        <v>#REF!</v>
      </c>
      <c r="O339" s="1" t="e">
        <f>VLOOKUP(jur[[#This Row],[hwycov_id]],#REF!,16,FALSE)</f>
        <v>#REF!</v>
      </c>
      <c r="P339" s="1">
        <v>340</v>
      </c>
    </row>
    <row r="340" spans="1:16" x14ac:dyDescent="0.25">
      <c r="A340" s="1">
        <v>13580</v>
      </c>
      <c r="B340" s="1">
        <v>1</v>
      </c>
      <c r="C340" s="1">
        <v>1</v>
      </c>
      <c r="D340" s="1">
        <v>1</v>
      </c>
      <c r="E340" s="1" t="s">
        <v>77</v>
      </c>
      <c r="F340" s="1">
        <v>1</v>
      </c>
      <c r="G340" s="1">
        <v>10</v>
      </c>
      <c r="H340" s="1">
        <v>6</v>
      </c>
      <c r="I340" s="1">
        <v>6</v>
      </c>
      <c r="J340" s="1">
        <v>104739</v>
      </c>
      <c r="K340" s="4" t="e">
        <f>VLOOKUP(jur[[#This Row],[hwycov_id]],#REF!,10,FALSE)</f>
        <v>#REF!</v>
      </c>
      <c r="L340" s="32" t="e">
        <f t="shared" si="15"/>
        <v>#REF!</v>
      </c>
      <c r="M340" s="31" t="e">
        <f t="shared" si="16"/>
        <v>#REF!</v>
      </c>
      <c r="N340" s="31" t="e">
        <f t="shared" si="17"/>
        <v>#REF!</v>
      </c>
      <c r="O340" s="1" t="e">
        <f>VLOOKUP(jur[[#This Row],[hwycov_id]],#REF!,16,FALSE)</f>
        <v>#REF!</v>
      </c>
      <c r="P340" s="1">
        <v>341</v>
      </c>
    </row>
    <row r="341" spans="1:16" x14ac:dyDescent="0.25">
      <c r="A341" s="1">
        <v>643</v>
      </c>
      <c r="B341" s="1">
        <v>1</v>
      </c>
      <c r="C341" s="1">
        <v>1</v>
      </c>
      <c r="D341" s="1">
        <v>1</v>
      </c>
      <c r="E341" s="1" t="s">
        <v>73</v>
      </c>
      <c r="F341" s="1">
        <v>1</v>
      </c>
      <c r="G341" s="1">
        <v>10</v>
      </c>
      <c r="H341" s="1">
        <v>6</v>
      </c>
      <c r="I341" s="1">
        <v>6</v>
      </c>
      <c r="J341" s="1">
        <v>105170</v>
      </c>
      <c r="K341" s="4" t="e">
        <f>VLOOKUP(jur[[#This Row],[hwycov_id]],#REF!,10,FALSE)</f>
        <v>#REF!</v>
      </c>
      <c r="L341" s="32" t="e">
        <f t="shared" si="15"/>
        <v>#REF!</v>
      </c>
      <c r="M341" s="31" t="e">
        <f t="shared" si="16"/>
        <v>#REF!</v>
      </c>
      <c r="N341" s="31" t="e">
        <f t="shared" si="17"/>
        <v>#REF!</v>
      </c>
      <c r="O341" s="1" t="e">
        <f>VLOOKUP(jur[[#This Row],[hwycov_id]],#REF!,16,FALSE)</f>
        <v>#REF!</v>
      </c>
      <c r="P341" s="1">
        <v>342</v>
      </c>
    </row>
    <row r="342" spans="1:16" x14ac:dyDescent="0.25">
      <c r="A342" s="1">
        <v>13527</v>
      </c>
      <c r="B342" s="1">
        <v>1</v>
      </c>
      <c r="C342" s="1">
        <v>1</v>
      </c>
      <c r="D342" s="1">
        <v>1</v>
      </c>
      <c r="E342" s="1" t="s">
        <v>73</v>
      </c>
      <c r="F342" s="1">
        <v>1</v>
      </c>
      <c r="G342" s="1">
        <v>10</v>
      </c>
      <c r="H342" s="1">
        <v>6</v>
      </c>
      <c r="I342" s="1">
        <v>6</v>
      </c>
      <c r="J342" s="1">
        <v>107164</v>
      </c>
      <c r="K342" s="4" t="e">
        <f>VLOOKUP(jur[[#This Row],[hwycov_id]],#REF!,10,FALSE)</f>
        <v>#REF!</v>
      </c>
      <c r="L342" s="32" t="e">
        <f t="shared" si="15"/>
        <v>#REF!</v>
      </c>
      <c r="M342" s="31" t="e">
        <f t="shared" si="16"/>
        <v>#REF!</v>
      </c>
      <c r="N342" s="31" t="e">
        <f t="shared" si="17"/>
        <v>#REF!</v>
      </c>
      <c r="O342" s="1" t="e">
        <f>VLOOKUP(jur[[#This Row],[hwycov_id]],#REF!,16,FALSE)</f>
        <v>#REF!</v>
      </c>
      <c r="P342" s="1">
        <v>343</v>
      </c>
    </row>
    <row r="343" spans="1:16" x14ac:dyDescent="0.25">
      <c r="A343" s="1">
        <v>13579</v>
      </c>
      <c r="B343" s="1">
        <v>1</v>
      </c>
      <c r="C343" s="1">
        <v>1</v>
      </c>
      <c r="D343" s="1">
        <v>1</v>
      </c>
      <c r="E343" s="1" t="s">
        <v>77</v>
      </c>
      <c r="F343" s="1">
        <v>1</v>
      </c>
      <c r="G343" s="1">
        <v>10</v>
      </c>
      <c r="H343" s="1">
        <v>6</v>
      </c>
      <c r="I343" s="1">
        <v>6</v>
      </c>
      <c r="J343" s="1">
        <v>108591</v>
      </c>
      <c r="K343" s="4" t="e">
        <f>VLOOKUP(jur[[#This Row],[hwycov_id]],#REF!,10,FALSE)</f>
        <v>#REF!</v>
      </c>
      <c r="L343" s="32" t="e">
        <f t="shared" si="15"/>
        <v>#REF!</v>
      </c>
      <c r="M343" s="31" t="e">
        <f t="shared" si="16"/>
        <v>#REF!</v>
      </c>
      <c r="N343" s="31" t="e">
        <f t="shared" si="17"/>
        <v>#REF!</v>
      </c>
      <c r="O343" s="1" t="e">
        <f>VLOOKUP(jur[[#This Row],[hwycov_id]],#REF!,16,FALSE)</f>
        <v>#REF!</v>
      </c>
      <c r="P343" s="1">
        <v>344</v>
      </c>
    </row>
    <row r="344" spans="1:16" x14ac:dyDescent="0.25">
      <c r="A344" s="1">
        <v>16275</v>
      </c>
      <c r="B344" s="1">
        <v>1</v>
      </c>
      <c r="C344" s="1">
        <v>1</v>
      </c>
      <c r="D344" s="1">
        <v>1</v>
      </c>
      <c r="E344" s="1" t="s">
        <v>77</v>
      </c>
      <c r="F344" s="1">
        <v>1</v>
      </c>
      <c r="G344" s="1">
        <v>10</v>
      </c>
      <c r="H344" s="1">
        <v>6</v>
      </c>
      <c r="I344" s="1">
        <v>6</v>
      </c>
      <c r="J344" s="1">
        <v>109782</v>
      </c>
      <c r="K344" s="4" t="e">
        <f>VLOOKUP(jur[[#This Row],[hwycov_id]],#REF!,10,FALSE)</f>
        <v>#REF!</v>
      </c>
      <c r="L344" s="32" t="e">
        <f t="shared" si="15"/>
        <v>#REF!</v>
      </c>
      <c r="M344" s="31" t="e">
        <f t="shared" si="16"/>
        <v>#REF!</v>
      </c>
      <c r="N344" s="31" t="e">
        <f t="shared" si="17"/>
        <v>#REF!</v>
      </c>
      <c r="O344" s="1" t="e">
        <f>VLOOKUP(jur[[#This Row],[hwycov_id]],#REF!,16,FALSE)</f>
        <v>#REF!</v>
      </c>
      <c r="P344" s="1">
        <v>345</v>
      </c>
    </row>
    <row r="345" spans="1:16" x14ac:dyDescent="0.25">
      <c r="A345" s="1">
        <v>14616</v>
      </c>
      <c r="B345" s="1">
        <v>9</v>
      </c>
      <c r="C345" s="1">
        <v>1</v>
      </c>
      <c r="D345" s="1">
        <v>1</v>
      </c>
      <c r="E345" s="1" t="s">
        <v>73</v>
      </c>
      <c r="F345" s="1">
        <v>2</v>
      </c>
      <c r="G345" s="1">
        <v>0</v>
      </c>
      <c r="H345" s="1">
        <v>7</v>
      </c>
      <c r="I345" s="1">
        <v>7</v>
      </c>
      <c r="J345" s="1">
        <v>2802</v>
      </c>
      <c r="K345" s="4" t="e">
        <f>VLOOKUP(jur[[#This Row],[hwycov_id]],#REF!,10,FALSE)</f>
        <v>#REF!</v>
      </c>
      <c r="L345" s="32" t="e">
        <f t="shared" si="15"/>
        <v>#REF!</v>
      </c>
      <c r="M345" s="31" t="e">
        <f t="shared" si="16"/>
        <v>#REF!</v>
      </c>
      <c r="N345" s="31" t="e">
        <f t="shared" si="17"/>
        <v>#REF!</v>
      </c>
      <c r="O345" s="1" t="e">
        <f>VLOOKUP(jur[[#This Row],[hwycov_id]],#REF!,16,FALSE)</f>
        <v>#REF!</v>
      </c>
      <c r="P345" s="1">
        <v>346</v>
      </c>
    </row>
    <row r="346" spans="1:16" x14ac:dyDescent="0.25">
      <c r="A346" s="1">
        <v>28022</v>
      </c>
      <c r="B346" s="1">
        <v>9</v>
      </c>
      <c r="C346" s="1">
        <v>1</v>
      </c>
      <c r="D346" s="1">
        <v>1</v>
      </c>
      <c r="E346" s="1" t="s">
        <v>73</v>
      </c>
      <c r="F346" s="1">
        <v>2</v>
      </c>
      <c r="G346" s="1">
        <v>0</v>
      </c>
      <c r="H346" s="1">
        <v>7</v>
      </c>
      <c r="I346" s="1">
        <v>7</v>
      </c>
      <c r="J346" s="1">
        <v>3007</v>
      </c>
      <c r="K346" s="4" t="e">
        <f>VLOOKUP(jur[[#This Row],[hwycov_id]],#REF!,10,FALSE)</f>
        <v>#REF!</v>
      </c>
      <c r="L346" s="32" t="e">
        <f t="shared" si="15"/>
        <v>#REF!</v>
      </c>
      <c r="M346" s="31" t="e">
        <f t="shared" si="16"/>
        <v>#REF!</v>
      </c>
      <c r="N346" s="31" t="e">
        <f t="shared" si="17"/>
        <v>#REF!</v>
      </c>
      <c r="O346" s="1" t="e">
        <f>VLOOKUP(jur[[#This Row],[hwycov_id]],#REF!,16,FALSE)</f>
        <v>#REF!</v>
      </c>
      <c r="P346" s="1">
        <v>347</v>
      </c>
    </row>
    <row r="347" spans="1:16" x14ac:dyDescent="0.25">
      <c r="A347" s="1">
        <v>27310</v>
      </c>
      <c r="B347" s="1">
        <v>9</v>
      </c>
      <c r="C347" s="1">
        <v>1</v>
      </c>
      <c r="D347" s="1">
        <v>1</v>
      </c>
      <c r="E347" s="1" t="s">
        <v>73</v>
      </c>
      <c r="F347" s="1">
        <v>2</v>
      </c>
      <c r="G347" s="1">
        <v>0</v>
      </c>
      <c r="H347" s="1">
        <v>7</v>
      </c>
      <c r="I347" s="1">
        <v>7</v>
      </c>
      <c r="J347" s="1">
        <v>3286</v>
      </c>
      <c r="K347" s="4" t="e">
        <f>VLOOKUP(jur[[#This Row],[hwycov_id]],#REF!,10,FALSE)</f>
        <v>#REF!</v>
      </c>
      <c r="L347" s="32" t="e">
        <f t="shared" si="15"/>
        <v>#REF!</v>
      </c>
      <c r="M347" s="31" t="e">
        <f t="shared" si="16"/>
        <v>#REF!</v>
      </c>
      <c r="N347" s="31" t="e">
        <f t="shared" si="17"/>
        <v>#REF!</v>
      </c>
      <c r="O347" s="1" t="e">
        <f>VLOOKUP(jur[[#This Row],[hwycov_id]],#REF!,16,FALSE)</f>
        <v>#REF!</v>
      </c>
      <c r="P347" s="1">
        <v>348</v>
      </c>
    </row>
    <row r="348" spans="1:16" x14ac:dyDescent="0.25">
      <c r="A348" s="1">
        <v>12783</v>
      </c>
      <c r="B348" s="1">
        <v>5</v>
      </c>
      <c r="C348" s="1">
        <v>1</v>
      </c>
      <c r="D348" s="1">
        <v>2</v>
      </c>
      <c r="E348" s="1" t="s">
        <v>75</v>
      </c>
      <c r="F348" s="1">
        <v>4</v>
      </c>
      <c r="G348" s="1">
        <v>0</v>
      </c>
      <c r="H348" s="1">
        <v>7</v>
      </c>
      <c r="I348" s="1">
        <v>7</v>
      </c>
      <c r="J348" s="1">
        <v>3900</v>
      </c>
      <c r="K348" s="4" t="e">
        <f>VLOOKUP(jur[[#This Row],[hwycov_id]],#REF!,10,FALSE)</f>
        <v>#REF!</v>
      </c>
      <c r="L348" s="32" t="e">
        <f t="shared" si="15"/>
        <v>#REF!</v>
      </c>
      <c r="M348" s="31" t="e">
        <f t="shared" si="16"/>
        <v>#REF!</v>
      </c>
      <c r="N348" s="31" t="e">
        <f t="shared" si="17"/>
        <v>#REF!</v>
      </c>
      <c r="O348" s="1" t="e">
        <f>VLOOKUP(jur[[#This Row],[hwycov_id]],#REF!,16,FALSE)</f>
        <v>#REF!</v>
      </c>
      <c r="P348" s="1">
        <v>349</v>
      </c>
    </row>
    <row r="349" spans="1:16" x14ac:dyDescent="0.25">
      <c r="A349" s="1">
        <v>27307</v>
      </c>
      <c r="B349" s="1">
        <v>9</v>
      </c>
      <c r="C349" s="1">
        <v>1</v>
      </c>
      <c r="D349" s="1">
        <v>1</v>
      </c>
      <c r="E349" s="1" t="s">
        <v>73</v>
      </c>
      <c r="F349" s="1">
        <v>2</v>
      </c>
      <c r="G349" s="1">
        <v>0</v>
      </c>
      <c r="H349" s="1">
        <v>7</v>
      </c>
      <c r="I349" s="1">
        <v>7</v>
      </c>
      <c r="J349" s="1">
        <v>4215</v>
      </c>
      <c r="K349" s="4" t="e">
        <f>VLOOKUP(jur[[#This Row],[hwycov_id]],#REF!,10,FALSE)</f>
        <v>#REF!</v>
      </c>
      <c r="L349" s="32" t="e">
        <f t="shared" si="15"/>
        <v>#REF!</v>
      </c>
      <c r="M349" s="31" t="e">
        <f t="shared" si="16"/>
        <v>#REF!</v>
      </c>
      <c r="N349" s="31" t="e">
        <f t="shared" si="17"/>
        <v>#REF!</v>
      </c>
      <c r="O349" s="1" t="e">
        <f>VLOOKUP(jur[[#This Row],[hwycov_id]],#REF!,16,FALSE)</f>
        <v>#REF!</v>
      </c>
      <c r="P349" s="1">
        <v>350</v>
      </c>
    </row>
    <row r="350" spans="1:16" x14ac:dyDescent="0.25">
      <c r="A350" s="1">
        <v>19684</v>
      </c>
      <c r="B350" s="1">
        <v>5</v>
      </c>
      <c r="C350" s="1">
        <v>1</v>
      </c>
      <c r="D350" s="1">
        <v>2</v>
      </c>
      <c r="E350" s="1" t="s">
        <v>75</v>
      </c>
      <c r="F350" s="1">
        <v>4</v>
      </c>
      <c r="G350" s="1">
        <v>0</v>
      </c>
      <c r="H350" s="1">
        <v>7</v>
      </c>
      <c r="I350" s="1">
        <v>7</v>
      </c>
      <c r="J350" s="1">
        <v>4800</v>
      </c>
      <c r="K350" s="4" t="e">
        <f>VLOOKUP(jur[[#This Row],[hwycov_id]],#REF!,10,FALSE)</f>
        <v>#REF!</v>
      </c>
      <c r="L350" s="32" t="e">
        <f t="shared" si="15"/>
        <v>#REF!</v>
      </c>
      <c r="M350" s="31" t="e">
        <f t="shared" si="16"/>
        <v>#REF!</v>
      </c>
      <c r="N350" s="31" t="e">
        <f t="shared" si="17"/>
        <v>#REF!</v>
      </c>
      <c r="O350" s="1" t="e">
        <f>VLOOKUP(jur[[#This Row],[hwycov_id]],#REF!,16,FALSE)</f>
        <v>#REF!</v>
      </c>
      <c r="P350" s="1">
        <v>351</v>
      </c>
    </row>
    <row r="351" spans="1:16" x14ac:dyDescent="0.25">
      <c r="A351" s="1">
        <v>20856</v>
      </c>
      <c r="B351" s="1">
        <v>4</v>
      </c>
      <c r="C351" s="1">
        <v>1</v>
      </c>
      <c r="D351" s="1">
        <v>2</v>
      </c>
      <c r="E351" s="1" t="s">
        <v>75</v>
      </c>
      <c r="F351" s="1">
        <v>4</v>
      </c>
      <c r="G351" s="1">
        <v>0</v>
      </c>
      <c r="H351" s="1">
        <v>7</v>
      </c>
      <c r="I351" s="1">
        <v>7</v>
      </c>
      <c r="J351" s="1">
        <v>5300</v>
      </c>
      <c r="K351" s="4" t="e">
        <f>VLOOKUP(jur[[#This Row],[hwycov_id]],#REF!,10,FALSE)</f>
        <v>#REF!</v>
      </c>
      <c r="L351" s="32" t="e">
        <f t="shared" si="15"/>
        <v>#REF!</v>
      </c>
      <c r="M351" s="31" t="e">
        <f t="shared" si="16"/>
        <v>#REF!</v>
      </c>
      <c r="N351" s="31" t="e">
        <f t="shared" si="17"/>
        <v>#REF!</v>
      </c>
      <c r="O351" s="1" t="e">
        <f>VLOOKUP(jur[[#This Row],[hwycov_id]],#REF!,16,FALSE)</f>
        <v>#REF!</v>
      </c>
      <c r="P351" s="1">
        <v>352</v>
      </c>
    </row>
    <row r="352" spans="1:16" x14ac:dyDescent="0.25">
      <c r="A352" s="1">
        <v>28590</v>
      </c>
      <c r="B352" s="1">
        <v>9</v>
      </c>
      <c r="C352" s="1">
        <v>1</v>
      </c>
      <c r="D352" s="1">
        <v>1</v>
      </c>
      <c r="E352" s="1" t="s">
        <v>73</v>
      </c>
      <c r="F352" s="1">
        <v>2</v>
      </c>
      <c r="G352" s="1">
        <v>0</v>
      </c>
      <c r="H352" s="1">
        <v>7</v>
      </c>
      <c r="I352" s="1">
        <v>7</v>
      </c>
      <c r="J352" s="1">
        <v>5518</v>
      </c>
      <c r="K352" s="4" t="e">
        <f>VLOOKUP(jur[[#This Row],[hwycov_id]],#REF!,10,FALSE)</f>
        <v>#REF!</v>
      </c>
      <c r="L352" s="32" t="e">
        <f t="shared" si="15"/>
        <v>#REF!</v>
      </c>
      <c r="M352" s="31" t="e">
        <f t="shared" si="16"/>
        <v>#REF!</v>
      </c>
      <c r="N352" s="31" t="e">
        <f t="shared" si="17"/>
        <v>#REF!</v>
      </c>
      <c r="O352" s="1" t="e">
        <f>VLOOKUP(jur[[#This Row],[hwycov_id]],#REF!,16,FALSE)</f>
        <v>#REF!</v>
      </c>
      <c r="P352" s="1">
        <v>353</v>
      </c>
    </row>
    <row r="353" spans="1:16" x14ac:dyDescent="0.25">
      <c r="A353" s="1">
        <v>16313</v>
      </c>
      <c r="B353" s="1">
        <v>5</v>
      </c>
      <c r="C353" s="1">
        <v>1</v>
      </c>
      <c r="D353" s="1">
        <v>2</v>
      </c>
      <c r="E353" s="1" t="s">
        <v>75</v>
      </c>
      <c r="F353" s="1">
        <v>4</v>
      </c>
      <c r="G353" s="1">
        <v>0</v>
      </c>
      <c r="H353" s="1">
        <v>7</v>
      </c>
      <c r="I353" s="1">
        <v>7</v>
      </c>
      <c r="J353" s="1">
        <v>5700</v>
      </c>
      <c r="K353" s="4" t="e">
        <f>VLOOKUP(jur[[#This Row],[hwycov_id]],#REF!,10,FALSE)</f>
        <v>#REF!</v>
      </c>
      <c r="L353" s="32" t="e">
        <f t="shared" si="15"/>
        <v>#REF!</v>
      </c>
      <c r="M353" s="31" t="e">
        <f t="shared" si="16"/>
        <v>#REF!</v>
      </c>
      <c r="N353" s="31" t="e">
        <f t="shared" si="17"/>
        <v>#REF!</v>
      </c>
      <c r="O353" s="1" t="e">
        <f>VLOOKUP(jur[[#This Row],[hwycov_id]],#REF!,16,FALSE)</f>
        <v>#REF!</v>
      </c>
      <c r="P353" s="1">
        <v>354</v>
      </c>
    </row>
    <row r="354" spans="1:16" x14ac:dyDescent="0.25">
      <c r="A354" s="1">
        <v>14613</v>
      </c>
      <c r="B354" s="1">
        <v>9</v>
      </c>
      <c r="C354" s="1">
        <v>1</v>
      </c>
      <c r="D354" s="1">
        <v>1</v>
      </c>
      <c r="E354" s="1" t="s">
        <v>73</v>
      </c>
      <c r="F354" s="1">
        <v>2</v>
      </c>
      <c r="G354" s="1">
        <v>0</v>
      </c>
      <c r="H354" s="1">
        <v>7</v>
      </c>
      <c r="I354" s="1">
        <v>7</v>
      </c>
      <c r="J354" s="1">
        <v>5954</v>
      </c>
      <c r="K354" s="4" t="e">
        <f>VLOOKUP(jur[[#This Row],[hwycov_id]],#REF!,10,FALSE)</f>
        <v>#REF!</v>
      </c>
      <c r="L354" s="32" t="e">
        <f t="shared" si="15"/>
        <v>#REF!</v>
      </c>
      <c r="M354" s="31" t="e">
        <f t="shared" si="16"/>
        <v>#REF!</v>
      </c>
      <c r="N354" s="31" t="e">
        <f t="shared" si="17"/>
        <v>#REF!</v>
      </c>
      <c r="O354" s="1" t="e">
        <f>VLOOKUP(jur[[#This Row],[hwycov_id]],#REF!,16,FALSE)</f>
        <v>#REF!</v>
      </c>
      <c r="P354" s="1">
        <v>355</v>
      </c>
    </row>
    <row r="355" spans="1:16" x14ac:dyDescent="0.25">
      <c r="A355" s="1">
        <v>13321</v>
      </c>
      <c r="B355" s="1">
        <v>4</v>
      </c>
      <c r="C355" s="1">
        <v>1</v>
      </c>
      <c r="D355" s="1">
        <v>2</v>
      </c>
      <c r="E355" s="1" t="s">
        <v>75</v>
      </c>
      <c r="F355" s="1">
        <v>4</v>
      </c>
      <c r="G355" s="1">
        <v>0</v>
      </c>
      <c r="H355" s="1">
        <v>7</v>
      </c>
      <c r="I355" s="1">
        <v>7</v>
      </c>
      <c r="J355" s="1">
        <v>6100</v>
      </c>
      <c r="K355" s="4" t="e">
        <f>VLOOKUP(jur[[#This Row],[hwycov_id]],#REF!,10,FALSE)</f>
        <v>#REF!</v>
      </c>
      <c r="L355" s="32" t="e">
        <f t="shared" si="15"/>
        <v>#REF!</v>
      </c>
      <c r="M355" s="31" t="e">
        <f t="shared" si="16"/>
        <v>#REF!</v>
      </c>
      <c r="N355" s="31" t="e">
        <f t="shared" si="17"/>
        <v>#REF!</v>
      </c>
      <c r="O355" s="1" t="e">
        <f>VLOOKUP(jur[[#This Row],[hwycov_id]],#REF!,16,FALSE)</f>
        <v>#REF!</v>
      </c>
      <c r="P355" s="1">
        <v>356</v>
      </c>
    </row>
    <row r="356" spans="1:16" x14ac:dyDescent="0.25">
      <c r="A356" s="1">
        <v>3266</v>
      </c>
      <c r="B356" s="1">
        <v>4</v>
      </c>
      <c r="C356" s="1">
        <v>1</v>
      </c>
      <c r="D356" s="1">
        <v>2</v>
      </c>
      <c r="E356" s="1" t="s">
        <v>75</v>
      </c>
      <c r="F356" s="1">
        <v>4</v>
      </c>
      <c r="G356" s="1">
        <v>0</v>
      </c>
      <c r="H356" s="1">
        <v>7</v>
      </c>
      <c r="I356" s="1">
        <v>7</v>
      </c>
      <c r="J356" s="1">
        <v>6300</v>
      </c>
      <c r="K356" s="4" t="e">
        <f>VLOOKUP(jur[[#This Row],[hwycov_id]],#REF!,10,FALSE)</f>
        <v>#REF!</v>
      </c>
      <c r="L356" s="32" t="e">
        <f t="shared" si="15"/>
        <v>#REF!</v>
      </c>
      <c r="M356" s="31" t="e">
        <f t="shared" si="16"/>
        <v>#REF!</v>
      </c>
      <c r="N356" s="31" t="e">
        <f t="shared" si="17"/>
        <v>#REF!</v>
      </c>
      <c r="O356" s="1" t="e">
        <f>VLOOKUP(jur[[#This Row],[hwycov_id]],#REF!,16,FALSE)</f>
        <v>#REF!</v>
      </c>
      <c r="P356" s="1">
        <v>357</v>
      </c>
    </row>
    <row r="357" spans="1:16" x14ac:dyDescent="0.25">
      <c r="A357" s="1">
        <v>22478</v>
      </c>
      <c r="B357" s="1">
        <v>4</v>
      </c>
      <c r="C357" s="1">
        <v>1</v>
      </c>
      <c r="D357" s="1">
        <v>2</v>
      </c>
      <c r="E357" s="1" t="s">
        <v>75</v>
      </c>
      <c r="F357" s="1">
        <v>4</v>
      </c>
      <c r="G357" s="1">
        <v>0</v>
      </c>
      <c r="H357" s="1">
        <v>7</v>
      </c>
      <c r="I357" s="1">
        <v>7</v>
      </c>
      <c r="J357" s="1">
        <v>6300</v>
      </c>
      <c r="K357" s="4" t="e">
        <f>VLOOKUP(jur[[#This Row],[hwycov_id]],#REF!,10,FALSE)</f>
        <v>#REF!</v>
      </c>
      <c r="L357" s="32" t="e">
        <f t="shared" si="15"/>
        <v>#REF!</v>
      </c>
      <c r="M357" s="31" t="e">
        <f t="shared" si="16"/>
        <v>#REF!</v>
      </c>
      <c r="N357" s="31" t="e">
        <f t="shared" si="17"/>
        <v>#REF!</v>
      </c>
      <c r="O357" s="1" t="e">
        <f>VLOOKUP(jur[[#This Row],[hwycov_id]],#REF!,16,FALSE)</f>
        <v>#REF!</v>
      </c>
      <c r="P357" s="1">
        <v>358</v>
      </c>
    </row>
    <row r="358" spans="1:16" x14ac:dyDescent="0.25">
      <c r="A358" s="1">
        <v>20923</v>
      </c>
      <c r="B358" s="1">
        <v>5</v>
      </c>
      <c r="C358" s="1">
        <v>1</v>
      </c>
      <c r="D358" s="1">
        <v>2</v>
      </c>
      <c r="E358" s="1" t="s">
        <v>75</v>
      </c>
      <c r="F358" s="1">
        <v>4</v>
      </c>
      <c r="G358" s="1">
        <v>0</v>
      </c>
      <c r="H358" s="1">
        <v>7</v>
      </c>
      <c r="I358" s="1">
        <v>7</v>
      </c>
      <c r="J358" s="1">
        <v>6300</v>
      </c>
      <c r="K358" s="4" t="e">
        <f>VLOOKUP(jur[[#This Row],[hwycov_id]],#REF!,10,FALSE)</f>
        <v>#REF!</v>
      </c>
      <c r="L358" s="32" t="e">
        <f t="shared" si="15"/>
        <v>#REF!</v>
      </c>
      <c r="M358" s="31" t="e">
        <f t="shared" si="16"/>
        <v>#REF!</v>
      </c>
      <c r="N358" s="31" t="e">
        <f t="shared" si="17"/>
        <v>#REF!</v>
      </c>
      <c r="O358" s="1" t="e">
        <f>VLOOKUP(jur[[#This Row],[hwycov_id]],#REF!,16,FALSE)</f>
        <v>#REF!</v>
      </c>
      <c r="P358" s="1">
        <v>359</v>
      </c>
    </row>
    <row r="359" spans="1:16" x14ac:dyDescent="0.25">
      <c r="A359" s="1">
        <v>4239</v>
      </c>
      <c r="B359" s="1">
        <v>5</v>
      </c>
      <c r="C359" s="1">
        <v>1</v>
      </c>
      <c r="D359" s="1">
        <v>2</v>
      </c>
      <c r="E359" s="1" t="s">
        <v>75</v>
      </c>
      <c r="F359" s="1">
        <v>4</v>
      </c>
      <c r="G359" s="1">
        <v>0</v>
      </c>
      <c r="H359" s="1">
        <v>7</v>
      </c>
      <c r="I359" s="1">
        <v>7</v>
      </c>
      <c r="J359" s="1">
        <v>6700</v>
      </c>
      <c r="K359" s="4" t="e">
        <f>VLOOKUP(jur[[#This Row],[hwycov_id]],#REF!,10,FALSE)</f>
        <v>#REF!</v>
      </c>
      <c r="L359" s="32" t="e">
        <f t="shared" si="15"/>
        <v>#REF!</v>
      </c>
      <c r="M359" s="31" t="e">
        <f t="shared" si="16"/>
        <v>#REF!</v>
      </c>
      <c r="N359" s="31" t="e">
        <f t="shared" si="17"/>
        <v>#REF!</v>
      </c>
      <c r="O359" s="1" t="e">
        <f>VLOOKUP(jur[[#This Row],[hwycov_id]],#REF!,16,FALSE)</f>
        <v>#REF!</v>
      </c>
      <c r="P359" s="1">
        <v>360</v>
      </c>
    </row>
    <row r="360" spans="1:16" x14ac:dyDescent="0.25">
      <c r="A360" s="1">
        <v>28591</v>
      </c>
      <c r="B360" s="1">
        <v>9</v>
      </c>
      <c r="C360" s="1">
        <v>1</v>
      </c>
      <c r="D360" s="1">
        <v>1</v>
      </c>
      <c r="E360" s="1" t="s">
        <v>73</v>
      </c>
      <c r="F360" s="1">
        <v>2</v>
      </c>
      <c r="G360" s="1">
        <v>0</v>
      </c>
      <c r="H360" s="1">
        <v>7</v>
      </c>
      <c r="I360" s="1">
        <v>7</v>
      </c>
      <c r="J360" s="1">
        <v>7353</v>
      </c>
      <c r="K360" s="4" t="e">
        <f>VLOOKUP(jur[[#This Row],[hwycov_id]],#REF!,10,FALSE)</f>
        <v>#REF!</v>
      </c>
      <c r="L360" s="32" t="e">
        <f t="shared" si="15"/>
        <v>#REF!</v>
      </c>
      <c r="M360" s="31" t="e">
        <f t="shared" si="16"/>
        <v>#REF!</v>
      </c>
      <c r="N360" s="31" t="e">
        <f t="shared" si="17"/>
        <v>#REF!</v>
      </c>
      <c r="O360" s="1" t="e">
        <f>VLOOKUP(jur[[#This Row],[hwycov_id]],#REF!,16,FALSE)</f>
        <v>#REF!</v>
      </c>
      <c r="P360" s="1">
        <v>361</v>
      </c>
    </row>
    <row r="361" spans="1:16" x14ac:dyDescent="0.25">
      <c r="A361" s="1">
        <v>4083</v>
      </c>
      <c r="B361" s="1">
        <v>4</v>
      </c>
      <c r="C361" s="1">
        <v>1</v>
      </c>
      <c r="D361" s="1">
        <v>2</v>
      </c>
      <c r="E361" s="1" t="s">
        <v>75</v>
      </c>
      <c r="F361" s="1">
        <v>4</v>
      </c>
      <c r="G361" s="1">
        <v>0</v>
      </c>
      <c r="H361" s="1">
        <v>7</v>
      </c>
      <c r="I361" s="1">
        <v>7</v>
      </c>
      <c r="J361" s="1">
        <v>7500</v>
      </c>
      <c r="K361" s="4" t="e">
        <f>VLOOKUP(jur[[#This Row],[hwycov_id]],#REF!,10,FALSE)</f>
        <v>#REF!</v>
      </c>
      <c r="L361" s="32" t="e">
        <f t="shared" si="15"/>
        <v>#REF!</v>
      </c>
      <c r="M361" s="31" t="e">
        <f t="shared" si="16"/>
        <v>#REF!</v>
      </c>
      <c r="N361" s="31" t="e">
        <f t="shared" si="17"/>
        <v>#REF!</v>
      </c>
      <c r="O361" s="1" t="e">
        <f>VLOOKUP(jur[[#This Row],[hwycov_id]],#REF!,16,FALSE)</f>
        <v>#REF!</v>
      </c>
      <c r="P361" s="1">
        <v>362</v>
      </c>
    </row>
    <row r="362" spans="1:16" x14ac:dyDescent="0.25">
      <c r="A362" s="1">
        <v>7218</v>
      </c>
      <c r="B362" s="1">
        <v>4</v>
      </c>
      <c r="C362" s="1">
        <v>1</v>
      </c>
      <c r="D362" s="1">
        <v>2</v>
      </c>
      <c r="E362" s="1" t="s">
        <v>75</v>
      </c>
      <c r="F362" s="1">
        <v>4</v>
      </c>
      <c r="G362" s="1">
        <v>0</v>
      </c>
      <c r="H362" s="1">
        <v>7</v>
      </c>
      <c r="I362" s="1">
        <v>7</v>
      </c>
      <c r="J362" s="1">
        <v>8000</v>
      </c>
      <c r="K362" s="4" t="e">
        <f>VLOOKUP(jur[[#This Row],[hwycov_id]],#REF!,10,FALSE)</f>
        <v>#REF!</v>
      </c>
      <c r="L362" s="32" t="e">
        <f t="shared" si="15"/>
        <v>#REF!</v>
      </c>
      <c r="M362" s="31" t="e">
        <f t="shared" si="16"/>
        <v>#REF!</v>
      </c>
      <c r="N362" s="31" t="e">
        <f t="shared" si="17"/>
        <v>#REF!</v>
      </c>
      <c r="O362" s="1" t="e">
        <f>VLOOKUP(jur[[#This Row],[hwycov_id]],#REF!,16,FALSE)</f>
        <v>#REF!</v>
      </c>
      <c r="P362" s="1">
        <v>363</v>
      </c>
    </row>
    <row r="363" spans="1:16" x14ac:dyDescent="0.25">
      <c r="A363" s="1">
        <v>16869</v>
      </c>
      <c r="B363" s="1">
        <v>5</v>
      </c>
      <c r="C363" s="1">
        <v>1</v>
      </c>
      <c r="D363" s="1">
        <v>2</v>
      </c>
      <c r="E363" s="1" t="s">
        <v>75</v>
      </c>
      <c r="F363" s="1">
        <v>4</v>
      </c>
      <c r="G363" s="1">
        <v>0</v>
      </c>
      <c r="H363" s="1">
        <v>7</v>
      </c>
      <c r="I363" s="1">
        <v>7</v>
      </c>
      <c r="J363" s="1">
        <v>8000</v>
      </c>
      <c r="K363" s="4" t="e">
        <f>VLOOKUP(jur[[#This Row],[hwycov_id]],#REF!,10,FALSE)</f>
        <v>#REF!</v>
      </c>
      <c r="L363" s="32" t="e">
        <f t="shared" si="15"/>
        <v>#REF!</v>
      </c>
      <c r="M363" s="31" t="e">
        <f t="shared" si="16"/>
        <v>#REF!</v>
      </c>
      <c r="N363" s="31" t="e">
        <f t="shared" si="17"/>
        <v>#REF!</v>
      </c>
      <c r="O363" s="1" t="e">
        <f>VLOOKUP(jur[[#This Row],[hwycov_id]],#REF!,16,FALSE)</f>
        <v>#REF!</v>
      </c>
      <c r="P363" s="1">
        <v>364</v>
      </c>
    </row>
    <row r="364" spans="1:16" x14ac:dyDescent="0.25">
      <c r="A364" s="1">
        <v>4087</v>
      </c>
      <c r="B364" s="1">
        <v>4</v>
      </c>
      <c r="C364" s="1">
        <v>1</v>
      </c>
      <c r="D364" s="1">
        <v>2</v>
      </c>
      <c r="E364" s="1" t="s">
        <v>75</v>
      </c>
      <c r="F364" s="1">
        <v>4</v>
      </c>
      <c r="G364" s="1">
        <v>0</v>
      </c>
      <c r="H364" s="1">
        <v>7</v>
      </c>
      <c r="I364" s="1">
        <v>7</v>
      </c>
      <c r="J364" s="1">
        <v>8200</v>
      </c>
      <c r="K364" s="4" t="e">
        <f>VLOOKUP(jur[[#This Row],[hwycov_id]],#REF!,10,FALSE)</f>
        <v>#REF!</v>
      </c>
      <c r="L364" s="32" t="e">
        <f t="shared" si="15"/>
        <v>#REF!</v>
      </c>
      <c r="M364" s="31" t="e">
        <f t="shared" si="16"/>
        <v>#REF!</v>
      </c>
      <c r="N364" s="31" t="e">
        <f t="shared" si="17"/>
        <v>#REF!</v>
      </c>
      <c r="O364" s="1" t="e">
        <f>VLOOKUP(jur[[#This Row],[hwycov_id]],#REF!,16,FALSE)</f>
        <v>#REF!</v>
      </c>
      <c r="P364" s="1">
        <v>365</v>
      </c>
    </row>
    <row r="365" spans="1:16" x14ac:dyDescent="0.25">
      <c r="A365" s="1">
        <v>7400</v>
      </c>
      <c r="B365" s="1">
        <v>3</v>
      </c>
      <c r="C365" s="1">
        <v>1</v>
      </c>
      <c r="D365" s="1">
        <v>2</v>
      </c>
      <c r="E365" s="1" t="s">
        <v>75</v>
      </c>
      <c r="F365" s="1">
        <v>3</v>
      </c>
      <c r="G365" s="1">
        <v>0</v>
      </c>
      <c r="H365" s="1">
        <v>7</v>
      </c>
      <c r="I365" s="1">
        <v>7</v>
      </c>
      <c r="J365" s="1">
        <v>8300</v>
      </c>
      <c r="K365" s="4" t="e">
        <f>VLOOKUP(jur[[#This Row],[hwycov_id]],#REF!,10,FALSE)</f>
        <v>#REF!</v>
      </c>
      <c r="L365" s="32" t="e">
        <f t="shared" si="15"/>
        <v>#REF!</v>
      </c>
      <c r="M365" s="31" t="e">
        <f t="shared" si="16"/>
        <v>#REF!</v>
      </c>
      <c r="N365" s="31" t="e">
        <f t="shared" si="17"/>
        <v>#REF!</v>
      </c>
      <c r="O365" s="1" t="e">
        <f>VLOOKUP(jur[[#This Row],[hwycov_id]],#REF!,16,FALSE)</f>
        <v>#REF!</v>
      </c>
      <c r="P365" s="1">
        <v>366</v>
      </c>
    </row>
    <row r="366" spans="1:16" x14ac:dyDescent="0.25">
      <c r="A366" s="1">
        <v>28570</v>
      </c>
      <c r="B366" s="1">
        <v>9</v>
      </c>
      <c r="C366" s="1">
        <v>1</v>
      </c>
      <c r="D366" s="1">
        <v>1</v>
      </c>
      <c r="E366" s="1" t="s">
        <v>73</v>
      </c>
      <c r="F366" s="1">
        <v>2</v>
      </c>
      <c r="G366" s="1">
        <v>0</v>
      </c>
      <c r="H366" s="1">
        <v>7</v>
      </c>
      <c r="I366" s="1">
        <v>7</v>
      </c>
      <c r="J366" s="1">
        <v>8332</v>
      </c>
      <c r="K366" s="4" t="e">
        <f>VLOOKUP(jur[[#This Row],[hwycov_id]],#REF!,10,FALSE)</f>
        <v>#REF!</v>
      </c>
      <c r="L366" s="32" t="e">
        <f t="shared" si="15"/>
        <v>#REF!</v>
      </c>
      <c r="M366" s="31" t="e">
        <f t="shared" si="16"/>
        <v>#REF!</v>
      </c>
      <c r="N366" s="31" t="e">
        <f t="shared" si="17"/>
        <v>#REF!</v>
      </c>
      <c r="O366" s="1" t="e">
        <f>VLOOKUP(jur[[#This Row],[hwycov_id]],#REF!,16,FALSE)</f>
        <v>#REF!</v>
      </c>
      <c r="P366" s="1">
        <v>367</v>
      </c>
    </row>
    <row r="367" spans="1:16" x14ac:dyDescent="0.25">
      <c r="A367" s="1">
        <v>12821</v>
      </c>
      <c r="B367" s="1">
        <v>9</v>
      </c>
      <c r="C367" s="1">
        <v>1</v>
      </c>
      <c r="D367" s="1">
        <v>1</v>
      </c>
      <c r="E367" s="1" t="s">
        <v>73</v>
      </c>
      <c r="F367" s="1">
        <v>2</v>
      </c>
      <c r="G367" s="1">
        <v>0</v>
      </c>
      <c r="H367" s="1">
        <v>7</v>
      </c>
      <c r="I367" s="1">
        <v>7</v>
      </c>
      <c r="J367" s="1">
        <v>8943</v>
      </c>
      <c r="K367" s="4" t="e">
        <f>VLOOKUP(jur[[#This Row],[hwycov_id]],#REF!,10,FALSE)</f>
        <v>#REF!</v>
      </c>
      <c r="L367" s="32" t="e">
        <f t="shared" si="15"/>
        <v>#REF!</v>
      </c>
      <c r="M367" s="31" t="e">
        <f t="shared" si="16"/>
        <v>#REF!</v>
      </c>
      <c r="N367" s="31" t="e">
        <f t="shared" si="17"/>
        <v>#REF!</v>
      </c>
      <c r="O367" s="1" t="e">
        <f>VLOOKUP(jur[[#This Row],[hwycov_id]],#REF!,16,FALSE)</f>
        <v>#REF!</v>
      </c>
      <c r="P367" s="1">
        <v>368</v>
      </c>
    </row>
    <row r="368" spans="1:16" x14ac:dyDescent="0.25">
      <c r="A368" s="1">
        <v>13322</v>
      </c>
      <c r="B368" s="1">
        <v>4</v>
      </c>
      <c r="C368" s="1">
        <v>1</v>
      </c>
      <c r="D368" s="1">
        <v>2</v>
      </c>
      <c r="E368" s="1" t="s">
        <v>75</v>
      </c>
      <c r="F368" s="1">
        <v>4</v>
      </c>
      <c r="G368" s="1">
        <v>0</v>
      </c>
      <c r="H368" s="1">
        <v>7</v>
      </c>
      <c r="I368" s="1">
        <v>7</v>
      </c>
      <c r="J368" s="1">
        <v>9300</v>
      </c>
      <c r="K368" s="4" t="e">
        <f>VLOOKUP(jur[[#This Row],[hwycov_id]],#REF!,10,FALSE)</f>
        <v>#REF!</v>
      </c>
      <c r="L368" s="32" t="e">
        <f t="shared" si="15"/>
        <v>#REF!</v>
      </c>
      <c r="M368" s="31" t="e">
        <f t="shared" si="16"/>
        <v>#REF!</v>
      </c>
      <c r="N368" s="31" t="e">
        <f t="shared" si="17"/>
        <v>#REF!</v>
      </c>
      <c r="O368" s="1" t="e">
        <f>VLOOKUP(jur[[#This Row],[hwycov_id]],#REF!,16,FALSE)</f>
        <v>#REF!</v>
      </c>
      <c r="P368" s="1">
        <v>369</v>
      </c>
    </row>
    <row r="369" spans="1:16" x14ac:dyDescent="0.25">
      <c r="A369" s="1">
        <v>10871</v>
      </c>
      <c r="B369" s="1">
        <v>9</v>
      </c>
      <c r="C369" s="1">
        <v>1</v>
      </c>
      <c r="D369" s="1">
        <v>1</v>
      </c>
      <c r="E369" s="1" t="s">
        <v>73</v>
      </c>
      <c r="F369" s="1">
        <v>2</v>
      </c>
      <c r="G369" s="1">
        <v>0</v>
      </c>
      <c r="H369" s="1">
        <v>7</v>
      </c>
      <c r="I369" s="1">
        <v>7</v>
      </c>
      <c r="J369" s="1">
        <v>9371</v>
      </c>
      <c r="K369" s="4" t="e">
        <f>VLOOKUP(jur[[#This Row],[hwycov_id]],#REF!,10,FALSE)</f>
        <v>#REF!</v>
      </c>
      <c r="L369" s="32" t="e">
        <f t="shared" si="15"/>
        <v>#REF!</v>
      </c>
      <c r="M369" s="31" t="e">
        <f t="shared" si="16"/>
        <v>#REF!</v>
      </c>
      <c r="N369" s="31" t="e">
        <f t="shared" si="17"/>
        <v>#REF!</v>
      </c>
      <c r="O369" s="1" t="e">
        <f>VLOOKUP(jur[[#This Row],[hwycov_id]],#REF!,16,FALSE)</f>
        <v>#REF!</v>
      </c>
      <c r="P369" s="1">
        <v>370</v>
      </c>
    </row>
    <row r="370" spans="1:16" x14ac:dyDescent="0.25">
      <c r="A370" s="1">
        <v>3183</v>
      </c>
      <c r="B370" s="1">
        <v>4</v>
      </c>
      <c r="C370" s="1">
        <v>1</v>
      </c>
      <c r="D370" s="1">
        <v>2</v>
      </c>
      <c r="E370" s="1" t="s">
        <v>75</v>
      </c>
      <c r="F370" s="1">
        <v>4</v>
      </c>
      <c r="G370" s="1">
        <v>0</v>
      </c>
      <c r="H370" s="1">
        <v>7</v>
      </c>
      <c r="I370" s="1">
        <v>7</v>
      </c>
      <c r="J370" s="1">
        <v>9500</v>
      </c>
      <c r="K370" s="4" t="e">
        <f>VLOOKUP(jur[[#This Row],[hwycov_id]],#REF!,10,FALSE)</f>
        <v>#REF!</v>
      </c>
      <c r="L370" s="32" t="e">
        <f t="shared" si="15"/>
        <v>#REF!</v>
      </c>
      <c r="M370" s="31" t="e">
        <f t="shared" si="16"/>
        <v>#REF!</v>
      </c>
      <c r="N370" s="31" t="e">
        <f t="shared" si="17"/>
        <v>#REF!</v>
      </c>
      <c r="O370" s="1" t="e">
        <f>VLOOKUP(jur[[#This Row],[hwycov_id]],#REF!,16,FALSE)</f>
        <v>#REF!</v>
      </c>
      <c r="P370" s="1">
        <v>371</v>
      </c>
    </row>
    <row r="371" spans="1:16" x14ac:dyDescent="0.25">
      <c r="A371" s="1">
        <v>12825</v>
      </c>
      <c r="B371" s="1">
        <v>4</v>
      </c>
      <c r="C371" s="1">
        <v>1</v>
      </c>
      <c r="D371" s="1">
        <v>2</v>
      </c>
      <c r="E371" s="1" t="s">
        <v>75</v>
      </c>
      <c r="F371" s="1">
        <v>4</v>
      </c>
      <c r="G371" s="1">
        <v>0</v>
      </c>
      <c r="H371" s="1">
        <v>7</v>
      </c>
      <c r="I371" s="1">
        <v>7</v>
      </c>
      <c r="J371" s="1">
        <v>9600</v>
      </c>
      <c r="K371" s="4" t="e">
        <f>VLOOKUP(jur[[#This Row],[hwycov_id]],#REF!,10,FALSE)</f>
        <v>#REF!</v>
      </c>
      <c r="L371" s="32" t="e">
        <f t="shared" si="15"/>
        <v>#REF!</v>
      </c>
      <c r="M371" s="31" t="e">
        <f t="shared" si="16"/>
        <v>#REF!</v>
      </c>
      <c r="N371" s="31" t="e">
        <f t="shared" si="17"/>
        <v>#REF!</v>
      </c>
      <c r="O371" s="1" t="e">
        <f>VLOOKUP(jur[[#This Row],[hwycov_id]],#REF!,16,FALSE)</f>
        <v>#REF!</v>
      </c>
      <c r="P371" s="1">
        <v>372</v>
      </c>
    </row>
    <row r="372" spans="1:16" x14ac:dyDescent="0.25">
      <c r="A372" s="1">
        <v>2720</v>
      </c>
      <c r="B372" s="1">
        <v>4</v>
      </c>
      <c r="C372" s="1">
        <v>1</v>
      </c>
      <c r="D372" s="1">
        <v>2</v>
      </c>
      <c r="E372" s="1" t="s">
        <v>75</v>
      </c>
      <c r="F372" s="1">
        <v>4</v>
      </c>
      <c r="G372" s="1">
        <v>1</v>
      </c>
      <c r="H372" s="1">
        <v>7</v>
      </c>
      <c r="I372" s="1">
        <v>7</v>
      </c>
      <c r="J372" s="1">
        <v>10000</v>
      </c>
      <c r="K372" s="4" t="e">
        <f>VLOOKUP(jur[[#This Row],[hwycov_id]],#REF!,10,FALSE)</f>
        <v>#REF!</v>
      </c>
      <c r="L372" s="32" t="e">
        <f t="shared" si="15"/>
        <v>#REF!</v>
      </c>
      <c r="M372" s="31" t="e">
        <f t="shared" si="16"/>
        <v>#REF!</v>
      </c>
      <c r="N372" s="31" t="e">
        <f t="shared" si="17"/>
        <v>#REF!</v>
      </c>
      <c r="O372" s="1" t="e">
        <f>VLOOKUP(jur[[#This Row],[hwycov_id]],#REF!,16,FALSE)</f>
        <v>#REF!</v>
      </c>
      <c r="P372" s="1">
        <v>373</v>
      </c>
    </row>
    <row r="373" spans="1:16" x14ac:dyDescent="0.25">
      <c r="A373" s="1">
        <v>12393</v>
      </c>
      <c r="B373" s="1">
        <v>4</v>
      </c>
      <c r="C373" s="1">
        <v>1</v>
      </c>
      <c r="D373" s="1">
        <v>2</v>
      </c>
      <c r="E373" s="1" t="s">
        <v>75</v>
      </c>
      <c r="F373" s="1">
        <v>4</v>
      </c>
      <c r="G373" s="1">
        <v>1</v>
      </c>
      <c r="H373" s="1">
        <v>7</v>
      </c>
      <c r="I373" s="1">
        <v>7</v>
      </c>
      <c r="J373" s="1">
        <v>11000</v>
      </c>
      <c r="K373" s="4" t="e">
        <f>VLOOKUP(jur[[#This Row],[hwycov_id]],#REF!,10,FALSE)</f>
        <v>#REF!</v>
      </c>
      <c r="L373" s="32" t="e">
        <f t="shared" si="15"/>
        <v>#REF!</v>
      </c>
      <c r="M373" s="31" t="e">
        <f t="shared" si="16"/>
        <v>#REF!</v>
      </c>
      <c r="N373" s="31" t="e">
        <f t="shared" si="17"/>
        <v>#REF!</v>
      </c>
      <c r="O373" s="1" t="e">
        <f>VLOOKUP(jur[[#This Row],[hwycov_id]],#REF!,16,FALSE)</f>
        <v>#REF!</v>
      </c>
      <c r="P373" s="1">
        <v>374</v>
      </c>
    </row>
    <row r="374" spans="1:16" x14ac:dyDescent="0.25">
      <c r="A374" s="1">
        <v>19321</v>
      </c>
      <c r="B374" s="1">
        <v>3</v>
      </c>
      <c r="C374" s="1">
        <v>1</v>
      </c>
      <c r="D374" s="1">
        <v>2</v>
      </c>
      <c r="E374" s="1" t="s">
        <v>75</v>
      </c>
      <c r="F374" s="1">
        <v>3</v>
      </c>
      <c r="G374" s="1">
        <v>1</v>
      </c>
      <c r="H374" s="1">
        <v>7</v>
      </c>
      <c r="I374" s="1">
        <v>7</v>
      </c>
      <c r="J374" s="1">
        <v>12800</v>
      </c>
      <c r="K374" s="4" t="e">
        <f>VLOOKUP(jur[[#This Row],[hwycov_id]],#REF!,10,FALSE)</f>
        <v>#REF!</v>
      </c>
      <c r="L374" s="32" t="e">
        <f t="shared" si="15"/>
        <v>#REF!</v>
      </c>
      <c r="M374" s="31" t="e">
        <f t="shared" si="16"/>
        <v>#REF!</v>
      </c>
      <c r="N374" s="31" t="e">
        <f t="shared" si="17"/>
        <v>#REF!</v>
      </c>
      <c r="O374" s="1" t="e">
        <f>VLOOKUP(jur[[#This Row],[hwycov_id]],#REF!,16,FALSE)</f>
        <v>#REF!</v>
      </c>
      <c r="P374" s="1">
        <v>375</v>
      </c>
    </row>
    <row r="375" spans="1:16" x14ac:dyDescent="0.25">
      <c r="A375" s="1">
        <v>12396</v>
      </c>
      <c r="B375" s="1">
        <v>4</v>
      </c>
      <c r="C375" s="1">
        <v>1</v>
      </c>
      <c r="D375" s="1">
        <v>2</v>
      </c>
      <c r="E375" s="1" t="s">
        <v>75</v>
      </c>
      <c r="F375" s="1">
        <v>4</v>
      </c>
      <c r="G375" s="1">
        <v>1</v>
      </c>
      <c r="H375" s="1">
        <v>7</v>
      </c>
      <c r="I375" s="1">
        <v>7</v>
      </c>
      <c r="J375" s="1">
        <v>12900</v>
      </c>
      <c r="K375" s="4" t="e">
        <f>VLOOKUP(jur[[#This Row],[hwycov_id]],#REF!,10,FALSE)</f>
        <v>#REF!</v>
      </c>
      <c r="L375" s="32" t="e">
        <f t="shared" si="15"/>
        <v>#REF!</v>
      </c>
      <c r="M375" s="31" t="e">
        <f t="shared" si="16"/>
        <v>#REF!</v>
      </c>
      <c r="N375" s="31" t="e">
        <f t="shared" si="17"/>
        <v>#REF!</v>
      </c>
      <c r="O375" s="1" t="e">
        <f>VLOOKUP(jur[[#This Row],[hwycov_id]],#REF!,16,FALSE)</f>
        <v>#REF!</v>
      </c>
      <c r="P375" s="1">
        <v>376</v>
      </c>
    </row>
    <row r="376" spans="1:16" x14ac:dyDescent="0.25">
      <c r="A376" s="1">
        <v>12933</v>
      </c>
      <c r="B376" s="1">
        <v>9</v>
      </c>
      <c r="C376" s="1">
        <v>1</v>
      </c>
      <c r="D376" s="1">
        <v>1</v>
      </c>
      <c r="E376" s="1" t="s">
        <v>73</v>
      </c>
      <c r="F376" s="1">
        <v>2</v>
      </c>
      <c r="G376" s="1">
        <v>1</v>
      </c>
      <c r="H376" s="1">
        <v>7</v>
      </c>
      <c r="I376" s="1">
        <v>7</v>
      </c>
      <c r="J376" s="1">
        <v>13162</v>
      </c>
      <c r="K376" s="4" t="e">
        <f>VLOOKUP(jur[[#This Row],[hwycov_id]],#REF!,10,FALSE)</f>
        <v>#REF!</v>
      </c>
      <c r="L376" s="32" t="e">
        <f t="shared" si="15"/>
        <v>#REF!</v>
      </c>
      <c r="M376" s="31" t="e">
        <f t="shared" si="16"/>
        <v>#REF!</v>
      </c>
      <c r="N376" s="31" t="e">
        <f t="shared" si="17"/>
        <v>#REF!</v>
      </c>
      <c r="O376" s="1" t="e">
        <f>VLOOKUP(jur[[#This Row],[hwycov_id]],#REF!,16,FALSE)</f>
        <v>#REF!</v>
      </c>
      <c r="P376" s="1">
        <v>377</v>
      </c>
    </row>
    <row r="377" spans="1:16" x14ac:dyDescent="0.25">
      <c r="A377" s="1">
        <v>17884</v>
      </c>
      <c r="B377" s="1">
        <v>3</v>
      </c>
      <c r="C377" s="1">
        <v>1</v>
      </c>
      <c r="D377" s="1">
        <v>2</v>
      </c>
      <c r="E377" s="1" t="s">
        <v>75</v>
      </c>
      <c r="F377" s="1">
        <v>3</v>
      </c>
      <c r="G377" s="1">
        <v>1</v>
      </c>
      <c r="H377" s="1">
        <v>7</v>
      </c>
      <c r="I377" s="1">
        <v>7</v>
      </c>
      <c r="J377" s="1">
        <v>13200</v>
      </c>
      <c r="K377" s="4" t="e">
        <f>VLOOKUP(jur[[#This Row],[hwycov_id]],#REF!,10,FALSE)</f>
        <v>#REF!</v>
      </c>
      <c r="L377" s="32" t="e">
        <f t="shared" si="15"/>
        <v>#REF!</v>
      </c>
      <c r="M377" s="31" t="e">
        <f t="shared" si="16"/>
        <v>#REF!</v>
      </c>
      <c r="N377" s="31" t="e">
        <f t="shared" si="17"/>
        <v>#REF!</v>
      </c>
      <c r="O377" s="1" t="e">
        <f>VLOOKUP(jur[[#This Row],[hwycov_id]],#REF!,16,FALSE)</f>
        <v>#REF!</v>
      </c>
      <c r="P377" s="1">
        <v>378</v>
      </c>
    </row>
    <row r="378" spans="1:16" x14ac:dyDescent="0.25">
      <c r="A378" s="1">
        <v>12953</v>
      </c>
      <c r="B378" s="1">
        <v>9</v>
      </c>
      <c r="C378" s="1">
        <v>1</v>
      </c>
      <c r="D378" s="1">
        <v>1</v>
      </c>
      <c r="E378" s="1" t="s">
        <v>73</v>
      </c>
      <c r="F378" s="1">
        <v>2</v>
      </c>
      <c r="G378" s="1">
        <v>1</v>
      </c>
      <c r="H378" s="1">
        <v>7</v>
      </c>
      <c r="I378" s="1">
        <v>7</v>
      </c>
      <c r="J378" s="1">
        <v>13623</v>
      </c>
      <c r="K378" s="4" t="e">
        <f>VLOOKUP(jur[[#This Row],[hwycov_id]],#REF!,10,FALSE)</f>
        <v>#REF!</v>
      </c>
      <c r="L378" s="32" t="e">
        <f t="shared" si="15"/>
        <v>#REF!</v>
      </c>
      <c r="M378" s="31" t="e">
        <f t="shared" si="16"/>
        <v>#REF!</v>
      </c>
      <c r="N378" s="31" t="e">
        <f t="shared" si="17"/>
        <v>#REF!</v>
      </c>
      <c r="O378" s="1" t="e">
        <f>VLOOKUP(jur[[#This Row],[hwycov_id]],#REF!,16,FALSE)</f>
        <v>#REF!</v>
      </c>
      <c r="P378" s="1">
        <v>379</v>
      </c>
    </row>
    <row r="379" spans="1:16" x14ac:dyDescent="0.25">
      <c r="A379" s="1">
        <v>12934</v>
      </c>
      <c r="B379" s="1">
        <v>9</v>
      </c>
      <c r="C379" s="1">
        <v>1</v>
      </c>
      <c r="D379" s="1">
        <v>1</v>
      </c>
      <c r="E379" s="1" t="s">
        <v>73</v>
      </c>
      <c r="F379" s="1">
        <v>2</v>
      </c>
      <c r="G379" s="1">
        <v>1</v>
      </c>
      <c r="H379" s="1">
        <v>7</v>
      </c>
      <c r="I379" s="1">
        <v>7</v>
      </c>
      <c r="J379" s="1">
        <v>14086</v>
      </c>
      <c r="K379" s="4" t="e">
        <f>VLOOKUP(jur[[#This Row],[hwycov_id]],#REF!,10,FALSE)</f>
        <v>#REF!</v>
      </c>
      <c r="L379" s="32" t="e">
        <f t="shared" si="15"/>
        <v>#REF!</v>
      </c>
      <c r="M379" s="31" t="e">
        <f t="shared" si="16"/>
        <v>#REF!</v>
      </c>
      <c r="N379" s="31" t="e">
        <f t="shared" si="17"/>
        <v>#REF!</v>
      </c>
      <c r="O379" s="1" t="e">
        <f>VLOOKUP(jur[[#This Row],[hwycov_id]],#REF!,16,FALSE)</f>
        <v>#REF!</v>
      </c>
      <c r="P379" s="1">
        <v>380</v>
      </c>
    </row>
    <row r="380" spans="1:16" x14ac:dyDescent="0.25">
      <c r="A380" s="1">
        <v>680</v>
      </c>
      <c r="B380" s="1">
        <v>4</v>
      </c>
      <c r="C380" s="1">
        <v>1</v>
      </c>
      <c r="D380" s="1">
        <v>1</v>
      </c>
      <c r="E380" s="1" t="s">
        <v>75</v>
      </c>
      <c r="F380" s="1">
        <v>4</v>
      </c>
      <c r="G380" s="1">
        <v>1</v>
      </c>
      <c r="H380" s="1">
        <v>7</v>
      </c>
      <c r="I380" s="1">
        <v>7</v>
      </c>
      <c r="J380" s="1">
        <v>14300</v>
      </c>
      <c r="K380" s="4" t="e">
        <f>VLOOKUP(jur[[#This Row],[hwycov_id]],#REF!,10,FALSE)</f>
        <v>#REF!</v>
      </c>
      <c r="L380" s="32" t="e">
        <f t="shared" si="15"/>
        <v>#REF!</v>
      </c>
      <c r="M380" s="31" t="e">
        <f t="shared" si="16"/>
        <v>#REF!</v>
      </c>
      <c r="N380" s="31" t="e">
        <f t="shared" si="17"/>
        <v>#REF!</v>
      </c>
      <c r="O380" s="1" t="e">
        <f>VLOOKUP(jur[[#This Row],[hwycov_id]],#REF!,16,FALSE)</f>
        <v>#REF!</v>
      </c>
      <c r="P380" s="1">
        <v>381</v>
      </c>
    </row>
    <row r="381" spans="1:16" x14ac:dyDescent="0.25">
      <c r="A381" s="1">
        <v>17275</v>
      </c>
      <c r="B381" s="1">
        <v>4</v>
      </c>
      <c r="C381" s="1">
        <v>1</v>
      </c>
      <c r="D381" s="1">
        <v>2</v>
      </c>
      <c r="E381" s="1" t="s">
        <v>75</v>
      </c>
      <c r="F381" s="1">
        <v>4</v>
      </c>
      <c r="G381" s="1">
        <v>1</v>
      </c>
      <c r="H381" s="1">
        <v>7</v>
      </c>
      <c r="I381" s="1">
        <v>7</v>
      </c>
      <c r="J381" s="1">
        <v>14300</v>
      </c>
      <c r="K381" s="4" t="e">
        <f>VLOOKUP(jur[[#This Row],[hwycov_id]],#REF!,10,FALSE)</f>
        <v>#REF!</v>
      </c>
      <c r="L381" s="32" t="e">
        <f t="shared" si="15"/>
        <v>#REF!</v>
      </c>
      <c r="M381" s="31" t="e">
        <f t="shared" si="16"/>
        <v>#REF!</v>
      </c>
      <c r="N381" s="31" t="e">
        <f t="shared" si="17"/>
        <v>#REF!</v>
      </c>
      <c r="O381" s="1" t="e">
        <f>VLOOKUP(jur[[#This Row],[hwycov_id]],#REF!,16,FALSE)</f>
        <v>#REF!</v>
      </c>
      <c r="P381" s="1">
        <v>382</v>
      </c>
    </row>
    <row r="382" spans="1:16" x14ac:dyDescent="0.25">
      <c r="A382" s="1">
        <v>13344</v>
      </c>
      <c r="B382" s="1">
        <v>4</v>
      </c>
      <c r="C382" s="1">
        <v>1</v>
      </c>
      <c r="D382" s="1">
        <v>2</v>
      </c>
      <c r="E382" s="1" t="s">
        <v>75</v>
      </c>
      <c r="F382" s="1">
        <v>4</v>
      </c>
      <c r="G382" s="1">
        <v>1</v>
      </c>
      <c r="H382" s="1">
        <v>7</v>
      </c>
      <c r="I382" s="1">
        <v>7</v>
      </c>
      <c r="J382" s="1">
        <v>14400</v>
      </c>
      <c r="K382" s="4" t="e">
        <f>VLOOKUP(jur[[#This Row],[hwycov_id]],#REF!,10,FALSE)</f>
        <v>#REF!</v>
      </c>
      <c r="L382" s="32" t="e">
        <f t="shared" si="15"/>
        <v>#REF!</v>
      </c>
      <c r="M382" s="31" t="e">
        <f t="shared" si="16"/>
        <v>#REF!</v>
      </c>
      <c r="N382" s="31" t="e">
        <f t="shared" si="17"/>
        <v>#REF!</v>
      </c>
      <c r="O382" s="1" t="e">
        <f>VLOOKUP(jur[[#This Row],[hwycov_id]],#REF!,16,FALSE)</f>
        <v>#REF!</v>
      </c>
      <c r="P382" s="1">
        <v>383</v>
      </c>
    </row>
    <row r="383" spans="1:16" x14ac:dyDescent="0.25">
      <c r="A383" s="1">
        <v>13386</v>
      </c>
      <c r="B383" s="1">
        <v>3</v>
      </c>
      <c r="C383" s="1">
        <v>1</v>
      </c>
      <c r="D383" s="1">
        <v>2</v>
      </c>
      <c r="E383" s="1" t="s">
        <v>75</v>
      </c>
      <c r="F383" s="1">
        <v>3</v>
      </c>
      <c r="G383" s="1">
        <v>1</v>
      </c>
      <c r="H383" s="1">
        <v>7</v>
      </c>
      <c r="I383" s="1">
        <v>7</v>
      </c>
      <c r="J383" s="1">
        <v>14500</v>
      </c>
      <c r="K383" s="4" t="e">
        <f>VLOOKUP(jur[[#This Row],[hwycov_id]],#REF!,10,FALSE)</f>
        <v>#REF!</v>
      </c>
      <c r="L383" s="32" t="e">
        <f t="shared" si="15"/>
        <v>#REF!</v>
      </c>
      <c r="M383" s="31" t="e">
        <f t="shared" si="16"/>
        <v>#REF!</v>
      </c>
      <c r="N383" s="31" t="e">
        <f t="shared" si="17"/>
        <v>#REF!</v>
      </c>
      <c r="O383" s="1" t="e">
        <f>VLOOKUP(jur[[#This Row],[hwycov_id]],#REF!,16,FALSE)</f>
        <v>#REF!</v>
      </c>
      <c r="P383" s="1">
        <v>384</v>
      </c>
    </row>
    <row r="384" spans="1:16" x14ac:dyDescent="0.25">
      <c r="A384" s="1">
        <v>682</v>
      </c>
      <c r="B384" s="1">
        <v>4</v>
      </c>
      <c r="C384" s="1">
        <v>1</v>
      </c>
      <c r="D384" s="1">
        <v>1</v>
      </c>
      <c r="E384" s="1" t="s">
        <v>75</v>
      </c>
      <c r="F384" s="1">
        <v>4</v>
      </c>
      <c r="G384" s="1">
        <v>1</v>
      </c>
      <c r="H384" s="1">
        <v>7</v>
      </c>
      <c r="I384" s="1">
        <v>7</v>
      </c>
      <c r="J384" s="1">
        <v>14600</v>
      </c>
      <c r="K384" s="4" t="e">
        <f>VLOOKUP(jur[[#This Row],[hwycov_id]],#REF!,10,FALSE)</f>
        <v>#REF!</v>
      </c>
      <c r="L384" s="32" t="e">
        <f t="shared" si="15"/>
        <v>#REF!</v>
      </c>
      <c r="M384" s="31" t="e">
        <f t="shared" si="16"/>
        <v>#REF!</v>
      </c>
      <c r="N384" s="31" t="e">
        <f t="shared" si="17"/>
        <v>#REF!</v>
      </c>
      <c r="O384" s="1" t="e">
        <f>VLOOKUP(jur[[#This Row],[hwycov_id]],#REF!,16,FALSE)</f>
        <v>#REF!</v>
      </c>
      <c r="P384" s="1">
        <v>385</v>
      </c>
    </row>
    <row r="385" spans="1:16" x14ac:dyDescent="0.25">
      <c r="A385" s="1">
        <v>12390</v>
      </c>
      <c r="B385" s="1">
        <v>4</v>
      </c>
      <c r="C385" s="1">
        <v>1</v>
      </c>
      <c r="D385" s="1">
        <v>2</v>
      </c>
      <c r="E385" s="1" t="s">
        <v>75</v>
      </c>
      <c r="F385" s="1">
        <v>4</v>
      </c>
      <c r="G385" s="1">
        <v>1</v>
      </c>
      <c r="H385" s="1">
        <v>7</v>
      </c>
      <c r="I385" s="1">
        <v>7</v>
      </c>
      <c r="J385" s="1">
        <v>14800</v>
      </c>
      <c r="K385" s="4" t="e">
        <f>VLOOKUP(jur[[#This Row],[hwycov_id]],#REF!,10,FALSE)</f>
        <v>#REF!</v>
      </c>
      <c r="L385" s="32" t="e">
        <f t="shared" si="15"/>
        <v>#REF!</v>
      </c>
      <c r="M385" s="31" t="e">
        <f t="shared" si="16"/>
        <v>#REF!</v>
      </c>
      <c r="N385" s="31" t="e">
        <f t="shared" si="17"/>
        <v>#REF!</v>
      </c>
      <c r="O385" s="1" t="e">
        <f>VLOOKUP(jur[[#This Row],[hwycov_id]],#REF!,16,FALSE)</f>
        <v>#REF!</v>
      </c>
      <c r="P385" s="1">
        <v>386</v>
      </c>
    </row>
    <row r="386" spans="1:16" x14ac:dyDescent="0.25">
      <c r="A386" s="1">
        <v>28023</v>
      </c>
      <c r="B386" s="1">
        <v>9</v>
      </c>
      <c r="C386" s="1">
        <v>1</v>
      </c>
      <c r="D386" s="1">
        <v>1</v>
      </c>
      <c r="E386" s="1" t="s">
        <v>73</v>
      </c>
      <c r="F386" s="1">
        <v>2</v>
      </c>
      <c r="G386" s="1">
        <v>1</v>
      </c>
      <c r="H386" s="1">
        <v>7</v>
      </c>
      <c r="I386" s="1">
        <v>7</v>
      </c>
      <c r="J386" s="1">
        <v>14895</v>
      </c>
      <c r="K386" s="4" t="e">
        <f>VLOOKUP(jur[[#This Row],[hwycov_id]],#REF!,10,FALSE)</f>
        <v>#REF!</v>
      </c>
      <c r="L386" s="32" t="e">
        <f t="shared" ref="L386:L449" si="18">K386/J386-1</f>
        <v>#REF!</v>
      </c>
      <c r="M386" s="31" t="e">
        <f t="shared" ref="M386:M449" si="19">K386-J386</f>
        <v>#REF!</v>
      </c>
      <c r="N386" s="31" t="e">
        <f t="shared" ref="N386:N449" si="20">POWER(M386,2)</f>
        <v>#REF!</v>
      </c>
      <c r="O386" s="1" t="e">
        <f>VLOOKUP(jur[[#This Row],[hwycov_id]],#REF!,16,FALSE)</f>
        <v>#REF!</v>
      </c>
      <c r="P386" s="1">
        <v>387</v>
      </c>
    </row>
    <row r="387" spans="1:16" x14ac:dyDescent="0.25">
      <c r="A387" s="1">
        <v>3481</v>
      </c>
      <c r="B387" s="1">
        <v>3</v>
      </c>
      <c r="C387" s="1">
        <v>1</v>
      </c>
      <c r="D387" s="1">
        <v>2</v>
      </c>
      <c r="E387" s="1" t="s">
        <v>75</v>
      </c>
      <c r="F387" s="1">
        <v>3</v>
      </c>
      <c r="G387" s="1">
        <v>1</v>
      </c>
      <c r="H387" s="1">
        <v>7</v>
      </c>
      <c r="I387" s="1">
        <v>7</v>
      </c>
      <c r="J387" s="1">
        <v>16200</v>
      </c>
      <c r="K387" s="4" t="e">
        <f>VLOOKUP(jur[[#This Row],[hwycov_id]],#REF!,10,FALSE)</f>
        <v>#REF!</v>
      </c>
      <c r="L387" s="32" t="e">
        <f t="shared" si="18"/>
        <v>#REF!</v>
      </c>
      <c r="M387" s="31" t="e">
        <f t="shared" si="19"/>
        <v>#REF!</v>
      </c>
      <c r="N387" s="31" t="e">
        <f t="shared" si="20"/>
        <v>#REF!</v>
      </c>
      <c r="O387" s="1" t="e">
        <f>VLOOKUP(jur[[#This Row],[hwycov_id]],#REF!,16,FALSE)</f>
        <v>#REF!</v>
      </c>
      <c r="P387" s="1">
        <v>388</v>
      </c>
    </row>
    <row r="388" spans="1:16" x14ac:dyDescent="0.25">
      <c r="A388" s="1">
        <v>19883</v>
      </c>
      <c r="B388" s="1">
        <v>4</v>
      </c>
      <c r="C388" s="1">
        <v>1</v>
      </c>
      <c r="D388" s="1">
        <v>2</v>
      </c>
      <c r="E388" s="1" t="s">
        <v>77</v>
      </c>
      <c r="F388" s="1">
        <v>4</v>
      </c>
      <c r="G388" s="1">
        <v>1</v>
      </c>
      <c r="H388" s="1">
        <v>7</v>
      </c>
      <c r="I388" s="1">
        <v>7</v>
      </c>
      <c r="J388" s="1">
        <v>16871</v>
      </c>
      <c r="K388" s="4" t="e">
        <f>VLOOKUP(jur[[#This Row],[hwycov_id]],#REF!,10,FALSE)</f>
        <v>#REF!</v>
      </c>
      <c r="L388" s="32" t="e">
        <f t="shared" si="18"/>
        <v>#REF!</v>
      </c>
      <c r="M388" s="31" t="e">
        <f t="shared" si="19"/>
        <v>#REF!</v>
      </c>
      <c r="N388" s="31" t="e">
        <f t="shared" si="20"/>
        <v>#REF!</v>
      </c>
      <c r="O388" s="1" t="e">
        <f>VLOOKUP(jur[[#This Row],[hwycov_id]],#REF!,16,FALSE)</f>
        <v>#REF!</v>
      </c>
      <c r="P388" s="1">
        <v>389</v>
      </c>
    </row>
    <row r="389" spans="1:16" x14ac:dyDescent="0.25">
      <c r="A389" s="1">
        <v>15080</v>
      </c>
      <c r="B389" s="1">
        <v>4</v>
      </c>
      <c r="C389" s="1">
        <v>1</v>
      </c>
      <c r="D389" s="1">
        <v>1</v>
      </c>
      <c r="E389" s="1" t="s">
        <v>75</v>
      </c>
      <c r="F389" s="1">
        <v>4</v>
      </c>
      <c r="G389" s="1">
        <v>1</v>
      </c>
      <c r="H389" s="1">
        <v>7</v>
      </c>
      <c r="I389" s="1">
        <v>7</v>
      </c>
      <c r="J389" s="1">
        <v>17800</v>
      </c>
      <c r="K389" s="4" t="e">
        <f>VLOOKUP(jur[[#This Row],[hwycov_id]],#REF!,10,FALSE)</f>
        <v>#REF!</v>
      </c>
      <c r="L389" s="32" t="e">
        <f t="shared" si="18"/>
        <v>#REF!</v>
      </c>
      <c r="M389" s="31" t="e">
        <f t="shared" si="19"/>
        <v>#REF!</v>
      </c>
      <c r="N389" s="31" t="e">
        <f t="shared" si="20"/>
        <v>#REF!</v>
      </c>
      <c r="O389" s="1" t="e">
        <f>VLOOKUP(jur[[#This Row],[hwycov_id]],#REF!,16,FALSE)</f>
        <v>#REF!</v>
      </c>
      <c r="P389" s="1">
        <v>390</v>
      </c>
    </row>
    <row r="390" spans="1:16" x14ac:dyDescent="0.25">
      <c r="A390" s="1">
        <v>16845</v>
      </c>
      <c r="B390" s="1">
        <v>2</v>
      </c>
      <c r="C390" s="1">
        <v>1</v>
      </c>
      <c r="D390" s="1">
        <v>2</v>
      </c>
      <c r="E390" s="1" t="s">
        <v>75</v>
      </c>
      <c r="F390" s="1">
        <v>3</v>
      </c>
      <c r="G390" s="1">
        <v>1</v>
      </c>
      <c r="H390" s="1">
        <v>7</v>
      </c>
      <c r="I390" s="1">
        <v>7</v>
      </c>
      <c r="J390" s="1">
        <v>17900</v>
      </c>
      <c r="K390" s="4" t="e">
        <f>VLOOKUP(jur[[#This Row],[hwycov_id]],#REF!,10,FALSE)</f>
        <v>#REF!</v>
      </c>
      <c r="L390" s="32" t="e">
        <f t="shared" si="18"/>
        <v>#REF!</v>
      </c>
      <c r="M390" s="31" t="e">
        <f t="shared" si="19"/>
        <v>#REF!</v>
      </c>
      <c r="N390" s="31" t="e">
        <f t="shared" si="20"/>
        <v>#REF!</v>
      </c>
      <c r="O390" s="1" t="e">
        <f>VLOOKUP(jur[[#This Row],[hwycov_id]],#REF!,16,FALSE)</f>
        <v>#REF!</v>
      </c>
      <c r="P390" s="1">
        <v>391</v>
      </c>
    </row>
    <row r="391" spans="1:16" x14ac:dyDescent="0.25">
      <c r="A391" s="1">
        <v>7425</v>
      </c>
      <c r="B391" s="1">
        <v>3</v>
      </c>
      <c r="C391" s="1">
        <v>1</v>
      </c>
      <c r="D391" s="1">
        <v>2</v>
      </c>
      <c r="E391" s="1" t="s">
        <v>75</v>
      </c>
      <c r="F391" s="1">
        <v>3</v>
      </c>
      <c r="G391" s="1">
        <v>1</v>
      </c>
      <c r="H391" s="1">
        <v>7</v>
      </c>
      <c r="I391" s="1">
        <v>7</v>
      </c>
      <c r="J391" s="1">
        <v>17900</v>
      </c>
      <c r="K391" s="4" t="e">
        <f>VLOOKUP(jur[[#This Row],[hwycov_id]],#REF!,10,FALSE)</f>
        <v>#REF!</v>
      </c>
      <c r="L391" s="32" t="e">
        <f t="shared" si="18"/>
        <v>#REF!</v>
      </c>
      <c r="M391" s="31" t="e">
        <f t="shared" si="19"/>
        <v>#REF!</v>
      </c>
      <c r="N391" s="31" t="e">
        <f t="shared" si="20"/>
        <v>#REF!</v>
      </c>
      <c r="O391" s="1" t="e">
        <f>VLOOKUP(jur[[#This Row],[hwycov_id]],#REF!,16,FALSE)</f>
        <v>#REF!</v>
      </c>
      <c r="P391" s="1">
        <v>392</v>
      </c>
    </row>
    <row r="392" spans="1:16" x14ac:dyDescent="0.25">
      <c r="A392" s="1">
        <v>4685</v>
      </c>
      <c r="B392" s="1">
        <v>3</v>
      </c>
      <c r="C392" s="1">
        <v>1</v>
      </c>
      <c r="D392" s="1">
        <v>2</v>
      </c>
      <c r="E392" s="1" t="s">
        <v>75</v>
      </c>
      <c r="F392" s="1">
        <v>3</v>
      </c>
      <c r="G392" s="1">
        <v>1</v>
      </c>
      <c r="H392" s="1">
        <v>7</v>
      </c>
      <c r="I392" s="1">
        <v>7</v>
      </c>
      <c r="J392" s="1">
        <v>18100</v>
      </c>
      <c r="K392" s="4" t="e">
        <f>VLOOKUP(jur[[#This Row],[hwycov_id]],#REF!,10,FALSE)</f>
        <v>#REF!</v>
      </c>
      <c r="L392" s="32" t="e">
        <f t="shared" si="18"/>
        <v>#REF!</v>
      </c>
      <c r="M392" s="31" t="e">
        <f t="shared" si="19"/>
        <v>#REF!</v>
      </c>
      <c r="N392" s="31" t="e">
        <f t="shared" si="20"/>
        <v>#REF!</v>
      </c>
      <c r="O392" s="1" t="e">
        <f>VLOOKUP(jur[[#This Row],[hwycov_id]],#REF!,16,FALSE)</f>
        <v>#REF!</v>
      </c>
      <c r="P392" s="1">
        <v>393</v>
      </c>
    </row>
    <row r="393" spans="1:16" x14ac:dyDescent="0.25">
      <c r="A393" s="1">
        <v>13394</v>
      </c>
      <c r="B393" s="1">
        <v>9</v>
      </c>
      <c r="C393" s="1">
        <v>1</v>
      </c>
      <c r="D393" s="1">
        <v>1</v>
      </c>
      <c r="E393" s="1" t="s">
        <v>73</v>
      </c>
      <c r="F393" s="1">
        <v>2</v>
      </c>
      <c r="G393" s="1">
        <v>1</v>
      </c>
      <c r="H393" s="1">
        <v>7</v>
      </c>
      <c r="I393" s="1">
        <v>7</v>
      </c>
      <c r="J393" s="1">
        <v>18118</v>
      </c>
      <c r="K393" s="4" t="e">
        <f>VLOOKUP(jur[[#This Row],[hwycov_id]],#REF!,10,FALSE)</f>
        <v>#REF!</v>
      </c>
      <c r="L393" s="32" t="e">
        <f t="shared" si="18"/>
        <v>#REF!</v>
      </c>
      <c r="M393" s="31" t="e">
        <f t="shared" si="19"/>
        <v>#REF!</v>
      </c>
      <c r="N393" s="31" t="e">
        <f t="shared" si="20"/>
        <v>#REF!</v>
      </c>
      <c r="O393" s="1" t="e">
        <f>VLOOKUP(jur[[#This Row],[hwycov_id]],#REF!,16,FALSE)</f>
        <v>#REF!</v>
      </c>
      <c r="P393" s="1">
        <v>394</v>
      </c>
    </row>
    <row r="394" spans="1:16" x14ac:dyDescent="0.25">
      <c r="A394" s="1">
        <v>19870</v>
      </c>
      <c r="B394" s="1">
        <v>4</v>
      </c>
      <c r="C394" s="1">
        <v>1</v>
      </c>
      <c r="D394" s="1">
        <v>2</v>
      </c>
      <c r="E394" s="1" t="s">
        <v>75</v>
      </c>
      <c r="F394" s="1">
        <v>4</v>
      </c>
      <c r="G394" s="1">
        <v>1</v>
      </c>
      <c r="H394" s="1">
        <v>7</v>
      </c>
      <c r="I394" s="1">
        <v>7</v>
      </c>
      <c r="J394" s="1">
        <v>18200</v>
      </c>
      <c r="K394" s="4" t="e">
        <f>VLOOKUP(jur[[#This Row],[hwycov_id]],#REF!,10,FALSE)</f>
        <v>#REF!</v>
      </c>
      <c r="L394" s="32" t="e">
        <f t="shared" si="18"/>
        <v>#REF!</v>
      </c>
      <c r="M394" s="31" t="e">
        <f t="shared" si="19"/>
        <v>#REF!</v>
      </c>
      <c r="N394" s="31" t="e">
        <f t="shared" si="20"/>
        <v>#REF!</v>
      </c>
      <c r="O394" s="1" t="e">
        <f>VLOOKUP(jur[[#This Row],[hwycov_id]],#REF!,16,FALSE)</f>
        <v>#REF!</v>
      </c>
      <c r="P394" s="1">
        <v>395</v>
      </c>
    </row>
    <row r="395" spans="1:16" x14ac:dyDescent="0.25">
      <c r="A395" s="1">
        <v>19872</v>
      </c>
      <c r="B395" s="1">
        <v>4</v>
      </c>
      <c r="C395" s="1">
        <v>1</v>
      </c>
      <c r="D395" s="1">
        <v>2</v>
      </c>
      <c r="E395" s="1" t="s">
        <v>75</v>
      </c>
      <c r="F395" s="1">
        <v>4</v>
      </c>
      <c r="G395" s="1">
        <v>1</v>
      </c>
      <c r="H395" s="1">
        <v>7</v>
      </c>
      <c r="I395" s="1">
        <v>7</v>
      </c>
      <c r="J395" s="1">
        <v>18500</v>
      </c>
      <c r="K395" s="4" t="e">
        <f>VLOOKUP(jur[[#This Row],[hwycov_id]],#REF!,10,FALSE)</f>
        <v>#REF!</v>
      </c>
      <c r="L395" s="32" t="e">
        <f t="shared" si="18"/>
        <v>#REF!</v>
      </c>
      <c r="M395" s="31" t="e">
        <f t="shared" si="19"/>
        <v>#REF!</v>
      </c>
      <c r="N395" s="31" t="e">
        <f t="shared" si="20"/>
        <v>#REF!</v>
      </c>
      <c r="O395" s="1" t="e">
        <f>VLOOKUP(jur[[#This Row],[hwycov_id]],#REF!,16,FALSE)</f>
        <v>#REF!</v>
      </c>
      <c r="P395" s="1">
        <v>396</v>
      </c>
    </row>
    <row r="396" spans="1:16" x14ac:dyDescent="0.25">
      <c r="A396" s="1">
        <v>15240</v>
      </c>
      <c r="B396" s="1">
        <v>4</v>
      </c>
      <c r="C396" s="1">
        <v>1</v>
      </c>
      <c r="D396" s="1">
        <v>1</v>
      </c>
      <c r="E396" s="1" t="s">
        <v>75</v>
      </c>
      <c r="F396" s="1">
        <v>4</v>
      </c>
      <c r="G396" s="1">
        <v>1</v>
      </c>
      <c r="H396" s="1">
        <v>7</v>
      </c>
      <c r="I396" s="1">
        <v>7</v>
      </c>
      <c r="J396" s="1">
        <v>18500</v>
      </c>
      <c r="K396" s="4" t="e">
        <f>VLOOKUP(jur[[#This Row],[hwycov_id]],#REF!,10,FALSE)</f>
        <v>#REF!</v>
      </c>
      <c r="L396" s="32" t="e">
        <f t="shared" si="18"/>
        <v>#REF!</v>
      </c>
      <c r="M396" s="31" t="e">
        <f t="shared" si="19"/>
        <v>#REF!</v>
      </c>
      <c r="N396" s="31" t="e">
        <f t="shared" si="20"/>
        <v>#REF!</v>
      </c>
      <c r="O396" s="1" t="e">
        <f>VLOOKUP(jur[[#This Row],[hwycov_id]],#REF!,16,FALSE)</f>
        <v>#REF!</v>
      </c>
      <c r="P396" s="1">
        <v>397</v>
      </c>
    </row>
    <row r="397" spans="1:16" x14ac:dyDescent="0.25">
      <c r="A397" s="1">
        <v>29368</v>
      </c>
      <c r="B397" s="1">
        <v>1</v>
      </c>
      <c r="C397" s="1">
        <v>2</v>
      </c>
      <c r="D397" s="1">
        <v>1</v>
      </c>
      <c r="E397" s="1" t="s">
        <v>72</v>
      </c>
      <c r="F397" s="1">
        <v>1</v>
      </c>
      <c r="G397" s="1">
        <v>1</v>
      </c>
      <c r="H397" s="1">
        <v>7</v>
      </c>
      <c r="I397" s="1">
        <v>7</v>
      </c>
      <c r="J397" s="1">
        <v>18511</v>
      </c>
      <c r="K397" s="4" t="e">
        <f>VLOOKUP(jur[[#This Row],[hwycov_id]],#REF!,10,FALSE)</f>
        <v>#REF!</v>
      </c>
      <c r="L397" s="32" t="e">
        <f t="shared" si="18"/>
        <v>#REF!</v>
      </c>
      <c r="M397" s="31" t="e">
        <f t="shared" si="19"/>
        <v>#REF!</v>
      </c>
      <c r="N397" s="31" t="e">
        <f t="shared" si="20"/>
        <v>#REF!</v>
      </c>
      <c r="O397" s="1" t="e">
        <f>VLOOKUP(jur[[#This Row],[hwycov_id]],#REF!,16,FALSE)</f>
        <v>#REF!</v>
      </c>
      <c r="P397" s="1">
        <v>398</v>
      </c>
    </row>
    <row r="398" spans="1:16" x14ac:dyDescent="0.25">
      <c r="A398" s="1">
        <v>19873</v>
      </c>
      <c r="B398" s="1">
        <v>4</v>
      </c>
      <c r="C398" s="1">
        <v>1</v>
      </c>
      <c r="D398" s="1">
        <v>2</v>
      </c>
      <c r="E398" s="1" t="s">
        <v>75</v>
      </c>
      <c r="F398" s="1">
        <v>4</v>
      </c>
      <c r="G398" s="1">
        <v>1</v>
      </c>
      <c r="H398" s="1">
        <v>7</v>
      </c>
      <c r="I398" s="1">
        <v>7</v>
      </c>
      <c r="J398" s="1">
        <v>18800</v>
      </c>
      <c r="K398" s="4" t="e">
        <f>VLOOKUP(jur[[#This Row],[hwycov_id]],#REF!,10,FALSE)</f>
        <v>#REF!</v>
      </c>
      <c r="L398" s="32" t="e">
        <f t="shared" si="18"/>
        <v>#REF!</v>
      </c>
      <c r="M398" s="31" t="e">
        <f t="shared" si="19"/>
        <v>#REF!</v>
      </c>
      <c r="N398" s="31" t="e">
        <f t="shared" si="20"/>
        <v>#REF!</v>
      </c>
      <c r="O398" s="1" t="e">
        <f>VLOOKUP(jur[[#This Row],[hwycov_id]],#REF!,16,FALSE)</f>
        <v>#REF!</v>
      </c>
      <c r="P398" s="1">
        <v>399</v>
      </c>
    </row>
    <row r="399" spans="1:16" x14ac:dyDescent="0.25">
      <c r="A399" s="1">
        <v>14618</v>
      </c>
      <c r="B399" s="1">
        <v>9</v>
      </c>
      <c r="C399" s="1">
        <v>1</v>
      </c>
      <c r="D399" s="1">
        <v>1</v>
      </c>
      <c r="E399" s="1" t="s">
        <v>73</v>
      </c>
      <c r="F399" s="1">
        <v>2</v>
      </c>
      <c r="G399" s="1">
        <v>1</v>
      </c>
      <c r="H399" s="1">
        <v>7</v>
      </c>
      <c r="I399" s="1">
        <v>7</v>
      </c>
      <c r="J399" s="1">
        <v>19346</v>
      </c>
      <c r="K399" s="4" t="e">
        <f>VLOOKUP(jur[[#This Row],[hwycov_id]],#REF!,10,FALSE)</f>
        <v>#REF!</v>
      </c>
      <c r="L399" s="32" t="e">
        <f t="shared" si="18"/>
        <v>#REF!</v>
      </c>
      <c r="M399" s="31" t="e">
        <f t="shared" si="19"/>
        <v>#REF!</v>
      </c>
      <c r="N399" s="31" t="e">
        <f t="shared" si="20"/>
        <v>#REF!</v>
      </c>
      <c r="O399" s="1" t="e">
        <f>VLOOKUP(jur[[#This Row],[hwycov_id]],#REF!,16,FALSE)</f>
        <v>#REF!</v>
      </c>
      <c r="P399" s="1">
        <v>400</v>
      </c>
    </row>
    <row r="400" spans="1:16" x14ac:dyDescent="0.25">
      <c r="A400" s="1">
        <v>22503</v>
      </c>
      <c r="B400" s="1">
        <v>3</v>
      </c>
      <c r="C400" s="1">
        <v>1</v>
      </c>
      <c r="D400" s="1">
        <v>2</v>
      </c>
      <c r="E400" s="1" t="s">
        <v>75</v>
      </c>
      <c r="F400" s="1">
        <v>3</v>
      </c>
      <c r="G400" s="1">
        <v>1</v>
      </c>
      <c r="H400" s="1">
        <v>7</v>
      </c>
      <c r="I400" s="1">
        <v>7</v>
      </c>
      <c r="J400" s="1">
        <v>19400</v>
      </c>
      <c r="K400" s="4" t="e">
        <f>VLOOKUP(jur[[#This Row],[hwycov_id]],#REF!,10,FALSE)</f>
        <v>#REF!</v>
      </c>
      <c r="L400" s="32" t="e">
        <f t="shared" si="18"/>
        <v>#REF!</v>
      </c>
      <c r="M400" s="31" t="e">
        <f t="shared" si="19"/>
        <v>#REF!</v>
      </c>
      <c r="N400" s="31" t="e">
        <f t="shared" si="20"/>
        <v>#REF!</v>
      </c>
      <c r="O400" s="1" t="e">
        <f>VLOOKUP(jur[[#This Row],[hwycov_id]],#REF!,16,FALSE)</f>
        <v>#REF!</v>
      </c>
      <c r="P400" s="1">
        <v>401</v>
      </c>
    </row>
    <row r="401" spans="1:16" x14ac:dyDescent="0.25">
      <c r="A401" s="1">
        <v>2546</v>
      </c>
      <c r="B401" s="1">
        <v>3</v>
      </c>
      <c r="C401" s="1">
        <v>1</v>
      </c>
      <c r="D401" s="1">
        <v>2</v>
      </c>
      <c r="E401" s="1" t="s">
        <v>75</v>
      </c>
      <c r="F401" s="1">
        <v>3</v>
      </c>
      <c r="G401" s="1">
        <v>1</v>
      </c>
      <c r="H401" s="1">
        <v>7</v>
      </c>
      <c r="I401" s="1">
        <v>7</v>
      </c>
      <c r="J401" s="1">
        <v>19800</v>
      </c>
      <c r="K401" s="4" t="e">
        <f>VLOOKUP(jur[[#This Row],[hwycov_id]],#REF!,10,FALSE)</f>
        <v>#REF!</v>
      </c>
      <c r="L401" s="32" t="e">
        <f t="shared" si="18"/>
        <v>#REF!</v>
      </c>
      <c r="M401" s="31" t="e">
        <f t="shared" si="19"/>
        <v>#REF!</v>
      </c>
      <c r="N401" s="31" t="e">
        <f t="shared" si="20"/>
        <v>#REF!</v>
      </c>
      <c r="O401" s="1" t="e">
        <f>VLOOKUP(jur[[#This Row],[hwycov_id]],#REF!,16,FALSE)</f>
        <v>#REF!</v>
      </c>
      <c r="P401" s="1">
        <v>402</v>
      </c>
    </row>
    <row r="402" spans="1:16" x14ac:dyDescent="0.25">
      <c r="A402" s="1">
        <v>5751</v>
      </c>
      <c r="B402" s="1">
        <v>3</v>
      </c>
      <c r="C402" s="1">
        <v>1</v>
      </c>
      <c r="D402" s="1">
        <v>2</v>
      </c>
      <c r="E402" s="1" t="s">
        <v>75</v>
      </c>
      <c r="F402" s="1">
        <v>3</v>
      </c>
      <c r="G402" s="1">
        <v>1</v>
      </c>
      <c r="H402" s="1">
        <v>7</v>
      </c>
      <c r="I402" s="1">
        <v>7</v>
      </c>
      <c r="J402" s="1">
        <v>19900</v>
      </c>
      <c r="K402" s="4" t="e">
        <f>VLOOKUP(jur[[#This Row],[hwycov_id]],#REF!,10,FALSE)</f>
        <v>#REF!</v>
      </c>
      <c r="L402" s="32" t="e">
        <f t="shared" si="18"/>
        <v>#REF!</v>
      </c>
      <c r="M402" s="31" t="e">
        <f t="shared" si="19"/>
        <v>#REF!</v>
      </c>
      <c r="N402" s="31" t="e">
        <f t="shared" si="20"/>
        <v>#REF!</v>
      </c>
      <c r="O402" s="1" t="e">
        <f>VLOOKUP(jur[[#This Row],[hwycov_id]],#REF!,16,FALSE)</f>
        <v>#REF!</v>
      </c>
      <c r="P402" s="1">
        <v>403</v>
      </c>
    </row>
    <row r="403" spans="1:16" x14ac:dyDescent="0.25">
      <c r="A403" s="1">
        <v>20679</v>
      </c>
      <c r="B403" s="1">
        <v>3</v>
      </c>
      <c r="C403" s="1">
        <v>1</v>
      </c>
      <c r="D403" s="1">
        <v>2</v>
      </c>
      <c r="E403" s="1" t="s">
        <v>75</v>
      </c>
      <c r="F403" s="1">
        <v>3</v>
      </c>
      <c r="G403" s="1">
        <v>2</v>
      </c>
      <c r="H403" s="1">
        <v>7</v>
      </c>
      <c r="I403" s="1">
        <v>7</v>
      </c>
      <c r="J403" s="1">
        <v>20100</v>
      </c>
      <c r="K403" s="4" t="e">
        <f>VLOOKUP(jur[[#This Row],[hwycov_id]],#REF!,10,FALSE)</f>
        <v>#REF!</v>
      </c>
      <c r="L403" s="32" t="e">
        <f t="shared" si="18"/>
        <v>#REF!</v>
      </c>
      <c r="M403" s="31" t="e">
        <f t="shared" si="19"/>
        <v>#REF!</v>
      </c>
      <c r="N403" s="31" t="e">
        <f t="shared" si="20"/>
        <v>#REF!</v>
      </c>
      <c r="O403" s="1" t="e">
        <f>VLOOKUP(jur[[#This Row],[hwycov_id]],#REF!,16,FALSE)</f>
        <v>#REF!</v>
      </c>
      <c r="P403" s="1">
        <v>404</v>
      </c>
    </row>
    <row r="404" spans="1:16" x14ac:dyDescent="0.25">
      <c r="A404" s="1">
        <v>12800</v>
      </c>
      <c r="B404" s="1">
        <v>3</v>
      </c>
      <c r="C404" s="1">
        <v>1</v>
      </c>
      <c r="D404" s="1">
        <v>2</v>
      </c>
      <c r="E404" s="1" t="s">
        <v>75</v>
      </c>
      <c r="F404" s="1">
        <v>3</v>
      </c>
      <c r="G404" s="1">
        <v>2</v>
      </c>
      <c r="H404" s="1">
        <v>7</v>
      </c>
      <c r="I404" s="1">
        <v>7</v>
      </c>
      <c r="J404" s="1">
        <v>20300</v>
      </c>
      <c r="K404" s="4" t="e">
        <f>VLOOKUP(jur[[#This Row],[hwycov_id]],#REF!,10,FALSE)</f>
        <v>#REF!</v>
      </c>
      <c r="L404" s="32" t="e">
        <f t="shared" si="18"/>
        <v>#REF!</v>
      </c>
      <c r="M404" s="31" t="e">
        <f t="shared" si="19"/>
        <v>#REF!</v>
      </c>
      <c r="N404" s="31" t="e">
        <f t="shared" si="20"/>
        <v>#REF!</v>
      </c>
      <c r="O404" s="1" t="e">
        <f>VLOOKUP(jur[[#This Row],[hwycov_id]],#REF!,16,FALSE)</f>
        <v>#REF!</v>
      </c>
      <c r="P404" s="1">
        <v>405</v>
      </c>
    </row>
    <row r="405" spans="1:16" x14ac:dyDescent="0.25">
      <c r="A405" s="1">
        <v>17281</v>
      </c>
      <c r="B405" s="1">
        <v>3</v>
      </c>
      <c r="C405" s="1">
        <v>1</v>
      </c>
      <c r="D405" s="1">
        <v>2</v>
      </c>
      <c r="E405" s="1" t="s">
        <v>75</v>
      </c>
      <c r="F405" s="1">
        <v>3</v>
      </c>
      <c r="G405" s="1">
        <v>2</v>
      </c>
      <c r="H405" s="1">
        <v>7</v>
      </c>
      <c r="I405" s="1">
        <v>7</v>
      </c>
      <c r="J405" s="1">
        <v>22200</v>
      </c>
      <c r="K405" s="4" t="e">
        <f>VLOOKUP(jur[[#This Row],[hwycov_id]],#REF!,10,FALSE)</f>
        <v>#REF!</v>
      </c>
      <c r="L405" s="32" t="e">
        <f t="shared" si="18"/>
        <v>#REF!</v>
      </c>
      <c r="M405" s="31" t="e">
        <f t="shared" si="19"/>
        <v>#REF!</v>
      </c>
      <c r="N405" s="31" t="e">
        <f t="shared" si="20"/>
        <v>#REF!</v>
      </c>
      <c r="O405" s="1" t="e">
        <f>VLOOKUP(jur[[#This Row],[hwycov_id]],#REF!,16,FALSE)</f>
        <v>#REF!</v>
      </c>
      <c r="P405" s="1">
        <v>406</v>
      </c>
    </row>
    <row r="406" spans="1:16" x14ac:dyDescent="0.25">
      <c r="A406" s="1">
        <v>10026</v>
      </c>
      <c r="B406" s="1">
        <v>3</v>
      </c>
      <c r="C406" s="1">
        <v>1</v>
      </c>
      <c r="D406" s="1">
        <v>1</v>
      </c>
      <c r="E406" s="1" t="s">
        <v>75</v>
      </c>
      <c r="F406" s="1">
        <v>3</v>
      </c>
      <c r="G406" s="1">
        <v>2</v>
      </c>
      <c r="H406" s="1">
        <v>7</v>
      </c>
      <c r="I406" s="1">
        <v>7</v>
      </c>
      <c r="J406" s="1">
        <v>22300</v>
      </c>
      <c r="K406" s="4" t="e">
        <f>VLOOKUP(jur[[#This Row],[hwycov_id]],#REF!,10,FALSE)</f>
        <v>#REF!</v>
      </c>
      <c r="L406" s="32" t="e">
        <f t="shared" si="18"/>
        <v>#REF!</v>
      </c>
      <c r="M406" s="31" t="e">
        <f t="shared" si="19"/>
        <v>#REF!</v>
      </c>
      <c r="N406" s="31" t="e">
        <f t="shared" si="20"/>
        <v>#REF!</v>
      </c>
      <c r="O406" s="1" t="e">
        <f>VLOOKUP(jur[[#This Row],[hwycov_id]],#REF!,16,FALSE)</f>
        <v>#REF!</v>
      </c>
      <c r="P406" s="1">
        <v>407</v>
      </c>
    </row>
    <row r="407" spans="1:16" x14ac:dyDescent="0.25">
      <c r="A407" s="1">
        <v>25749</v>
      </c>
      <c r="B407" s="1">
        <v>1</v>
      </c>
      <c r="C407" s="1">
        <v>2</v>
      </c>
      <c r="D407" s="1">
        <v>1</v>
      </c>
      <c r="E407" s="1" t="s">
        <v>72</v>
      </c>
      <c r="F407" s="1">
        <v>1</v>
      </c>
      <c r="G407" s="1">
        <v>2</v>
      </c>
      <c r="H407" s="1">
        <v>7</v>
      </c>
      <c r="I407" s="1">
        <v>7</v>
      </c>
      <c r="J407" s="1">
        <v>22469</v>
      </c>
      <c r="K407" s="4" t="e">
        <f>VLOOKUP(jur[[#This Row],[hwycov_id]],#REF!,10,FALSE)</f>
        <v>#REF!</v>
      </c>
      <c r="L407" s="32" t="e">
        <f t="shared" si="18"/>
        <v>#REF!</v>
      </c>
      <c r="M407" s="31" t="e">
        <f t="shared" si="19"/>
        <v>#REF!</v>
      </c>
      <c r="N407" s="31" t="e">
        <f t="shared" si="20"/>
        <v>#REF!</v>
      </c>
      <c r="O407" s="1" t="e">
        <f>VLOOKUP(jur[[#This Row],[hwycov_id]],#REF!,16,FALSE)</f>
        <v>#REF!</v>
      </c>
      <c r="P407" s="1">
        <v>408</v>
      </c>
    </row>
    <row r="408" spans="1:16" x14ac:dyDescent="0.25">
      <c r="A408" s="1">
        <v>6215</v>
      </c>
      <c r="B408" s="1">
        <v>3</v>
      </c>
      <c r="C408" s="1">
        <v>1</v>
      </c>
      <c r="D408" s="1">
        <v>1</v>
      </c>
      <c r="E408" s="1" t="s">
        <v>75</v>
      </c>
      <c r="F408" s="1">
        <v>3</v>
      </c>
      <c r="G408" s="1">
        <v>2</v>
      </c>
      <c r="H408" s="1">
        <v>7</v>
      </c>
      <c r="I408" s="1">
        <v>7</v>
      </c>
      <c r="J408" s="1">
        <v>23000</v>
      </c>
      <c r="K408" s="4" t="e">
        <f>VLOOKUP(jur[[#This Row],[hwycov_id]],#REF!,10,FALSE)</f>
        <v>#REF!</v>
      </c>
      <c r="L408" s="32" t="e">
        <f t="shared" si="18"/>
        <v>#REF!</v>
      </c>
      <c r="M408" s="31" t="e">
        <f t="shared" si="19"/>
        <v>#REF!</v>
      </c>
      <c r="N408" s="31" t="e">
        <f t="shared" si="20"/>
        <v>#REF!</v>
      </c>
      <c r="O408" s="1" t="e">
        <f>VLOOKUP(jur[[#This Row],[hwycov_id]],#REF!,16,FALSE)</f>
        <v>#REF!</v>
      </c>
      <c r="P408" s="1">
        <v>409</v>
      </c>
    </row>
    <row r="409" spans="1:16" x14ac:dyDescent="0.25">
      <c r="A409" s="1">
        <v>4694</v>
      </c>
      <c r="B409" s="1">
        <v>3</v>
      </c>
      <c r="C409" s="1">
        <v>1</v>
      </c>
      <c r="D409" s="1">
        <v>2</v>
      </c>
      <c r="E409" s="1" t="s">
        <v>75</v>
      </c>
      <c r="F409" s="1">
        <v>3</v>
      </c>
      <c r="G409" s="1">
        <v>2</v>
      </c>
      <c r="H409" s="1">
        <v>7</v>
      </c>
      <c r="I409" s="1">
        <v>7</v>
      </c>
      <c r="J409" s="1">
        <v>23400</v>
      </c>
      <c r="K409" s="4" t="e">
        <f>VLOOKUP(jur[[#This Row],[hwycov_id]],#REF!,10,FALSE)</f>
        <v>#REF!</v>
      </c>
      <c r="L409" s="32" t="e">
        <f t="shared" si="18"/>
        <v>#REF!</v>
      </c>
      <c r="M409" s="31" t="e">
        <f t="shared" si="19"/>
        <v>#REF!</v>
      </c>
      <c r="N409" s="31" t="e">
        <f t="shared" si="20"/>
        <v>#REF!</v>
      </c>
      <c r="O409" s="1" t="e">
        <f>VLOOKUP(jur[[#This Row],[hwycov_id]],#REF!,16,FALSE)</f>
        <v>#REF!</v>
      </c>
      <c r="P409" s="1">
        <v>410</v>
      </c>
    </row>
    <row r="410" spans="1:16" x14ac:dyDescent="0.25">
      <c r="A410" s="1">
        <v>4230</v>
      </c>
      <c r="B410" s="1">
        <v>3</v>
      </c>
      <c r="C410" s="1">
        <v>1</v>
      </c>
      <c r="D410" s="1">
        <v>2</v>
      </c>
      <c r="E410" s="1" t="s">
        <v>75</v>
      </c>
      <c r="F410" s="1">
        <v>3</v>
      </c>
      <c r="G410" s="1">
        <v>2</v>
      </c>
      <c r="H410" s="1">
        <v>7</v>
      </c>
      <c r="I410" s="1">
        <v>7</v>
      </c>
      <c r="J410" s="1">
        <v>24000</v>
      </c>
      <c r="K410" s="4" t="e">
        <f>VLOOKUP(jur[[#This Row],[hwycov_id]],#REF!,10,FALSE)</f>
        <v>#REF!</v>
      </c>
      <c r="L410" s="32" t="e">
        <f t="shared" si="18"/>
        <v>#REF!</v>
      </c>
      <c r="M410" s="31" t="e">
        <f t="shared" si="19"/>
        <v>#REF!</v>
      </c>
      <c r="N410" s="31" t="e">
        <f t="shared" si="20"/>
        <v>#REF!</v>
      </c>
      <c r="O410" s="1" t="e">
        <f>VLOOKUP(jur[[#This Row],[hwycov_id]],#REF!,16,FALSE)</f>
        <v>#REF!</v>
      </c>
      <c r="P410" s="1">
        <v>411</v>
      </c>
    </row>
    <row r="411" spans="1:16" x14ac:dyDescent="0.25">
      <c r="A411" s="1">
        <v>473</v>
      </c>
      <c r="B411" s="1">
        <v>1</v>
      </c>
      <c r="C411" s="1">
        <v>2</v>
      </c>
      <c r="D411" s="1">
        <v>1</v>
      </c>
      <c r="E411" s="1" t="s">
        <v>72</v>
      </c>
      <c r="F411" s="1">
        <v>1</v>
      </c>
      <c r="G411" s="1">
        <v>2</v>
      </c>
      <c r="H411" s="1">
        <v>7</v>
      </c>
      <c r="I411" s="1">
        <v>7</v>
      </c>
      <c r="J411" s="1">
        <v>24018</v>
      </c>
      <c r="K411" s="4" t="e">
        <f>VLOOKUP(jur[[#This Row],[hwycov_id]],#REF!,10,FALSE)</f>
        <v>#REF!</v>
      </c>
      <c r="L411" s="32" t="e">
        <f t="shared" si="18"/>
        <v>#REF!</v>
      </c>
      <c r="M411" s="31" t="e">
        <f t="shared" si="19"/>
        <v>#REF!</v>
      </c>
      <c r="N411" s="31" t="e">
        <f t="shared" si="20"/>
        <v>#REF!</v>
      </c>
      <c r="O411" s="1" t="e">
        <f>VLOOKUP(jur[[#This Row],[hwycov_id]],#REF!,16,FALSE)</f>
        <v>#REF!</v>
      </c>
      <c r="P411" s="1">
        <v>412</v>
      </c>
    </row>
    <row r="412" spans="1:16" x14ac:dyDescent="0.25">
      <c r="A412" s="1">
        <v>20840</v>
      </c>
      <c r="B412" s="1">
        <v>3</v>
      </c>
      <c r="C412" s="1">
        <v>1</v>
      </c>
      <c r="D412" s="1">
        <v>2</v>
      </c>
      <c r="E412" s="1" t="s">
        <v>75</v>
      </c>
      <c r="F412" s="1">
        <v>3</v>
      </c>
      <c r="G412" s="1">
        <v>2</v>
      </c>
      <c r="H412" s="1">
        <v>7</v>
      </c>
      <c r="I412" s="1">
        <v>7</v>
      </c>
      <c r="J412" s="1">
        <v>24300</v>
      </c>
      <c r="K412" s="4" t="e">
        <f>VLOOKUP(jur[[#This Row],[hwycov_id]],#REF!,10,FALSE)</f>
        <v>#REF!</v>
      </c>
      <c r="L412" s="32" t="e">
        <f t="shared" si="18"/>
        <v>#REF!</v>
      </c>
      <c r="M412" s="31" t="e">
        <f t="shared" si="19"/>
        <v>#REF!</v>
      </c>
      <c r="N412" s="31" t="e">
        <f t="shared" si="20"/>
        <v>#REF!</v>
      </c>
      <c r="O412" s="1" t="e">
        <f>VLOOKUP(jur[[#This Row],[hwycov_id]],#REF!,16,FALSE)</f>
        <v>#REF!</v>
      </c>
      <c r="P412" s="1">
        <v>413</v>
      </c>
    </row>
    <row r="413" spans="1:16" x14ac:dyDescent="0.25">
      <c r="A413" s="1">
        <v>4713</v>
      </c>
      <c r="B413" s="1">
        <v>3</v>
      </c>
      <c r="C413" s="1">
        <v>1</v>
      </c>
      <c r="D413" s="1">
        <v>1</v>
      </c>
      <c r="E413" s="1" t="s">
        <v>75</v>
      </c>
      <c r="F413" s="1">
        <v>3</v>
      </c>
      <c r="G413" s="1">
        <v>2</v>
      </c>
      <c r="H413" s="1">
        <v>7</v>
      </c>
      <c r="I413" s="1">
        <v>7</v>
      </c>
      <c r="J413" s="1">
        <v>24400</v>
      </c>
      <c r="K413" s="4" t="e">
        <f>VLOOKUP(jur[[#This Row],[hwycov_id]],#REF!,10,FALSE)</f>
        <v>#REF!</v>
      </c>
      <c r="L413" s="32" t="e">
        <f t="shared" si="18"/>
        <v>#REF!</v>
      </c>
      <c r="M413" s="31" t="e">
        <f t="shared" si="19"/>
        <v>#REF!</v>
      </c>
      <c r="N413" s="31" t="e">
        <f t="shared" si="20"/>
        <v>#REF!</v>
      </c>
      <c r="O413" s="1" t="e">
        <f>VLOOKUP(jur[[#This Row],[hwycov_id]],#REF!,16,FALSE)</f>
        <v>#REF!</v>
      </c>
      <c r="P413" s="1">
        <v>414</v>
      </c>
    </row>
    <row r="414" spans="1:16" x14ac:dyDescent="0.25">
      <c r="A414" s="1">
        <v>513</v>
      </c>
      <c r="B414" s="1">
        <v>1</v>
      </c>
      <c r="C414" s="1">
        <v>2</v>
      </c>
      <c r="D414" s="1">
        <v>1</v>
      </c>
      <c r="E414" s="1" t="s">
        <v>72</v>
      </c>
      <c r="F414" s="1">
        <v>1</v>
      </c>
      <c r="G414" s="1">
        <v>2</v>
      </c>
      <c r="H414" s="1">
        <v>7</v>
      </c>
      <c r="I414" s="1">
        <v>7</v>
      </c>
      <c r="J414" s="1">
        <v>25041</v>
      </c>
      <c r="K414" s="4" t="e">
        <f>VLOOKUP(jur[[#This Row],[hwycov_id]],#REF!,10,FALSE)</f>
        <v>#REF!</v>
      </c>
      <c r="L414" s="32" t="e">
        <f t="shared" si="18"/>
        <v>#REF!</v>
      </c>
      <c r="M414" s="31" t="e">
        <f t="shared" si="19"/>
        <v>#REF!</v>
      </c>
      <c r="N414" s="31" t="e">
        <f t="shared" si="20"/>
        <v>#REF!</v>
      </c>
      <c r="O414" s="1" t="e">
        <f>VLOOKUP(jur[[#This Row],[hwycov_id]],#REF!,16,FALSE)</f>
        <v>#REF!</v>
      </c>
      <c r="P414" s="1">
        <v>415</v>
      </c>
    </row>
    <row r="415" spans="1:16" x14ac:dyDescent="0.25">
      <c r="A415" s="1">
        <v>12432</v>
      </c>
      <c r="B415" s="1">
        <v>4</v>
      </c>
      <c r="C415" s="1">
        <v>1</v>
      </c>
      <c r="D415" s="1">
        <v>2</v>
      </c>
      <c r="E415" s="1" t="s">
        <v>75</v>
      </c>
      <c r="F415" s="1">
        <v>4</v>
      </c>
      <c r="G415" s="1">
        <v>2</v>
      </c>
      <c r="H415" s="1">
        <v>7</v>
      </c>
      <c r="I415" s="1">
        <v>7</v>
      </c>
      <c r="J415" s="1">
        <v>25100</v>
      </c>
      <c r="K415" s="4" t="e">
        <f>VLOOKUP(jur[[#This Row],[hwycov_id]],#REF!,10,FALSE)</f>
        <v>#REF!</v>
      </c>
      <c r="L415" s="32" t="e">
        <f t="shared" si="18"/>
        <v>#REF!</v>
      </c>
      <c r="M415" s="31" t="e">
        <f t="shared" si="19"/>
        <v>#REF!</v>
      </c>
      <c r="N415" s="31" t="e">
        <f t="shared" si="20"/>
        <v>#REF!</v>
      </c>
      <c r="O415" s="1" t="e">
        <f>VLOOKUP(jur[[#This Row],[hwycov_id]],#REF!,16,FALSE)</f>
        <v>#REF!</v>
      </c>
      <c r="P415" s="1">
        <v>416</v>
      </c>
    </row>
    <row r="416" spans="1:16" x14ac:dyDescent="0.25">
      <c r="A416" s="1">
        <v>3268</v>
      </c>
      <c r="B416" s="1">
        <v>3</v>
      </c>
      <c r="C416" s="1">
        <v>1</v>
      </c>
      <c r="D416" s="1">
        <v>2</v>
      </c>
      <c r="E416" s="1" t="s">
        <v>75</v>
      </c>
      <c r="F416" s="1">
        <v>3</v>
      </c>
      <c r="G416" s="1">
        <v>2</v>
      </c>
      <c r="H416" s="1">
        <v>7</v>
      </c>
      <c r="I416" s="1">
        <v>7</v>
      </c>
      <c r="J416" s="1">
        <v>25700</v>
      </c>
      <c r="K416" s="4" t="e">
        <f>VLOOKUP(jur[[#This Row],[hwycov_id]],#REF!,10,FALSE)</f>
        <v>#REF!</v>
      </c>
      <c r="L416" s="32" t="e">
        <f t="shared" si="18"/>
        <v>#REF!</v>
      </c>
      <c r="M416" s="31" t="e">
        <f t="shared" si="19"/>
        <v>#REF!</v>
      </c>
      <c r="N416" s="31" t="e">
        <f t="shared" si="20"/>
        <v>#REF!</v>
      </c>
      <c r="O416" s="1" t="e">
        <f>VLOOKUP(jur[[#This Row],[hwycov_id]],#REF!,16,FALSE)</f>
        <v>#REF!</v>
      </c>
      <c r="P416" s="1">
        <v>417</v>
      </c>
    </row>
    <row r="417" spans="1:16" x14ac:dyDescent="0.25">
      <c r="A417" s="1">
        <v>1544</v>
      </c>
      <c r="B417" s="1">
        <v>3</v>
      </c>
      <c r="C417" s="1">
        <v>1</v>
      </c>
      <c r="D417" s="1">
        <v>2</v>
      </c>
      <c r="E417" s="1" t="s">
        <v>75</v>
      </c>
      <c r="F417" s="1">
        <v>3</v>
      </c>
      <c r="G417" s="1">
        <v>2</v>
      </c>
      <c r="H417" s="1">
        <v>7</v>
      </c>
      <c r="I417" s="1">
        <v>7</v>
      </c>
      <c r="J417" s="1">
        <v>25700</v>
      </c>
      <c r="K417" s="4" t="e">
        <f>VLOOKUP(jur[[#This Row],[hwycov_id]],#REF!,10,FALSE)</f>
        <v>#REF!</v>
      </c>
      <c r="L417" s="32" t="e">
        <f t="shared" si="18"/>
        <v>#REF!</v>
      </c>
      <c r="M417" s="31" t="e">
        <f t="shared" si="19"/>
        <v>#REF!</v>
      </c>
      <c r="N417" s="31" t="e">
        <f t="shared" si="20"/>
        <v>#REF!</v>
      </c>
      <c r="O417" s="1" t="e">
        <f>VLOOKUP(jur[[#This Row],[hwycov_id]],#REF!,16,FALSE)</f>
        <v>#REF!</v>
      </c>
      <c r="P417" s="1">
        <v>418</v>
      </c>
    </row>
    <row r="418" spans="1:16" x14ac:dyDescent="0.25">
      <c r="A418" s="1">
        <v>20653</v>
      </c>
      <c r="B418" s="1">
        <v>3</v>
      </c>
      <c r="C418" s="1">
        <v>1</v>
      </c>
      <c r="D418" s="1">
        <v>2</v>
      </c>
      <c r="E418" s="1" t="s">
        <v>75</v>
      </c>
      <c r="F418" s="1">
        <v>3</v>
      </c>
      <c r="G418" s="1">
        <v>2</v>
      </c>
      <c r="H418" s="1">
        <v>7</v>
      </c>
      <c r="I418" s="1">
        <v>7</v>
      </c>
      <c r="J418" s="1">
        <v>25800</v>
      </c>
      <c r="K418" s="4" t="e">
        <f>VLOOKUP(jur[[#This Row],[hwycov_id]],#REF!,10,FALSE)</f>
        <v>#REF!</v>
      </c>
      <c r="L418" s="32" t="e">
        <f t="shared" si="18"/>
        <v>#REF!</v>
      </c>
      <c r="M418" s="31" t="e">
        <f t="shared" si="19"/>
        <v>#REF!</v>
      </c>
      <c r="N418" s="31" t="e">
        <f t="shared" si="20"/>
        <v>#REF!</v>
      </c>
      <c r="O418" s="1" t="e">
        <f>VLOOKUP(jur[[#This Row],[hwycov_id]],#REF!,16,FALSE)</f>
        <v>#REF!</v>
      </c>
      <c r="P418" s="1">
        <v>419</v>
      </c>
    </row>
    <row r="419" spans="1:16" x14ac:dyDescent="0.25">
      <c r="A419" s="1">
        <v>4695</v>
      </c>
      <c r="B419" s="1">
        <v>3</v>
      </c>
      <c r="C419" s="1">
        <v>1</v>
      </c>
      <c r="D419" s="1">
        <v>2</v>
      </c>
      <c r="E419" s="1" t="s">
        <v>75</v>
      </c>
      <c r="F419" s="1">
        <v>3</v>
      </c>
      <c r="G419" s="1">
        <v>2</v>
      </c>
      <c r="H419" s="1">
        <v>7</v>
      </c>
      <c r="I419" s="1">
        <v>7</v>
      </c>
      <c r="J419" s="1">
        <v>25900</v>
      </c>
      <c r="K419" s="4" t="e">
        <f>VLOOKUP(jur[[#This Row],[hwycov_id]],#REF!,10,FALSE)</f>
        <v>#REF!</v>
      </c>
      <c r="L419" s="32" t="e">
        <f t="shared" si="18"/>
        <v>#REF!</v>
      </c>
      <c r="M419" s="31" t="e">
        <f t="shared" si="19"/>
        <v>#REF!</v>
      </c>
      <c r="N419" s="31" t="e">
        <f t="shared" si="20"/>
        <v>#REF!</v>
      </c>
      <c r="O419" s="1" t="e">
        <f>VLOOKUP(jur[[#This Row],[hwycov_id]],#REF!,16,FALSE)</f>
        <v>#REF!</v>
      </c>
      <c r="P419" s="1">
        <v>420</v>
      </c>
    </row>
    <row r="420" spans="1:16" x14ac:dyDescent="0.25">
      <c r="A420" s="1">
        <v>6183</v>
      </c>
      <c r="B420" s="1">
        <v>3</v>
      </c>
      <c r="C420" s="1">
        <v>1</v>
      </c>
      <c r="D420" s="1">
        <v>2</v>
      </c>
      <c r="E420" s="1" t="s">
        <v>75</v>
      </c>
      <c r="F420" s="1">
        <v>3</v>
      </c>
      <c r="G420" s="1">
        <v>2</v>
      </c>
      <c r="H420" s="1">
        <v>7</v>
      </c>
      <c r="I420" s="1">
        <v>7</v>
      </c>
      <c r="J420" s="1">
        <v>27600</v>
      </c>
      <c r="K420" s="4" t="e">
        <f>VLOOKUP(jur[[#This Row],[hwycov_id]],#REF!,10,FALSE)</f>
        <v>#REF!</v>
      </c>
      <c r="L420" s="32" t="e">
        <f t="shared" si="18"/>
        <v>#REF!</v>
      </c>
      <c r="M420" s="31" t="e">
        <f t="shared" si="19"/>
        <v>#REF!</v>
      </c>
      <c r="N420" s="31" t="e">
        <f t="shared" si="20"/>
        <v>#REF!</v>
      </c>
      <c r="O420" s="1" t="e">
        <f>VLOOKUP(jur[[#This Row],[hwycov_id]],#REF!,16,FALSE)</f>
        <v>#REF!</v>
      </c>
      <c r="P420" s="1">
        <v>421</v>
      </c>
    </row>
    <row r="421" spans="1:16" x14ac:dyDescent="0.25">
      <c r="A421" s="1">
        <v>12830</v>
      </c>
      <c r="B421" s="1">
        <v>1</v>
      </c>
      <c r="C421" s="1">
        <v>1</v>
      </c>
      <c r="D421" s="1">
        <v>1</v>
      </c>
      <c r="E421" s="1" t="s">
        <v>73</v>
      </c>
      <c r="F421" s="1">
        <v>1</v>
      </c>
      <c r="G421" s="1">
        <v>2</v>
      </c>
      <c r="H421" s="1">
        <v>7</v>
      </c>
      <c r="I421" s="1">
        <v>7</v>
      </c>
      <c r="J421" s="1">
        <v>28222</v>
      </c>
      <c r="K421" s="4" t="e">
        <f>VLOOKUP(jur[[#This Row],[hwycov_id]],#REF!,10,FALSE)</f>
        <v>#REF!</v>
      </c>
      <c r="L421" s="32" t="e">
        <f t="shared" si="18"/>
        <v>#REF!</v>
      </c>
      <c r="M421" s="31" t="e">
        <f t="shared" si="19"/>
        <v>#REF!</v>
      </c>
      <c r="N421" s="31" t="e">
        <f t="shared" si="20"/>
        <v>#REF!</v>
      </c>
      <c r="O421" s="1" t="e">
        <f>VLOOKUP(jur[[#This Row],[hwycov_id]],#REF!,16,FALSE)</f>
        <v>#REF!</v>
      </c>
      <c r="P421" s="1">
        <v>422</v>
      </c>
    </row>
    <row r="422" spans="1:16" x14ac:dyDescent="0.25">
      <c r="A422" s="1">
        <v>22472</v>
      </c>
      <c r="B422" s="1">
        <v>3</v>
      </c>
      <c r="C422" s="1">
        <v>1</v>
      </c>
      <c r="D422" s="1">
        <v>2</v>
      </c>
      <c r="E422" s="1" t="s">
        <v>75</v>
      </c>
      <c r="F422" s="1">
        <v>3</v>
      </c>
      <c r="G422" s="1">
        <v>2</v>
      </c>
      <c r="H422" s="1">
        <v>7</v>
      </c>
      <c r="I422" s="1">
        <v>7</v>
      </c>
      <c r="J422" s="1">
        <v>28300</v>
      </c>
      <c r="K422" s="4" t="e">
        <f>VLOOKUP(jur[[#This Row],[hwycov_id]],#REF!,10,FALSE)</f>
        <v>#REF!</v>
      </c>
      <c r="L422" s="32" t="e">
        <f t="shared" si="18"/>
        <v>#REF!</v>
      </c>
      <c r="M422" s="31" t="e">
        <f t="shared" si="19"/>
        <v>#REF!</v>
      </c>
      <c r="N422" s="31" t="e">
        <f t="shared" si="20"/>
        <v>#REF!</v>
      </c>
      <c r="O422" s="1" t="e">
        <f>VLOOKUP(jur[[#This Row],[hwycov_id]],#REF!,16,FALSE)</f>
        <v>#REF!</v>
      </c>
      <c r="P422" s="1">
        <v>423</v>
      </c>
    </row>
    <row r="423" spans="1:16" x14ac:dyDescent="0.25">
      <c r="A423" s="1">
        <v>17881</v>
      </c>
      <c r="B423" s="1">
        <v>3</v>
      </c>
      <c r="C423" s="1">
        <v>1</v>
      </c>
      <c r="D423" s="1">
        <v>2</v>
      </c>
      <c r="E423" s="1" t="s">
        <v>75</v>
      </c>
      <c r="F423" s="1">
        <v>3</v>
      </c>
      <c r="G423" s="1">
        <v>2</v>
      </c>
      <c r="H423" s="1">
        <v>7</v>
      </c>
      <c r="I423" s="1">
        <v>7</v>
      </c>
      <c r="J423" s="1">
        <v>29300</v>
      </c>
      <c r="K423" s="4" t="e">
        <f>VLOOKUP(jur[[#This Row],[hwycov_id]],#REF!,10,FALSE)</f>
        <v>#REF!</v>
      </c>
      <c r="L423" s="32" t="e">
        <f t="shared" si="18"/>
        <v>#REF!</v>
      </c>
      <c r="M423" s="31" t="e">
        <f t="shared" si="19"/>
        <v>#REF!</v>
      </c>
      <c r="N423" s="31" t="e">
        <f t="shared" si="20"/>
        <v>#REF!</v>
      </c>
      <c r="O423" s="1" t="e">
        <f>VLOOKUP(jur[[#This Row],[hwycov_id]],#REF!,16,FALSE)</f>
        <v>#REF!</v>
      </c>
      <c r="P423" s="1">
        <v>424</v>
      </c>
    </row>
    <row r="424" spans="1:16" x14ac:dyDescent="0.25">
      <c r="A424" s="1">
        <v>1491</v>
      </c>
      <c r="B424" s="1">
        <v>3</v>
      </c>
      <c r="C424" s="1">
        <v>1</v>
      </c>
      <c r="D424" s="1">
        <v>2</v>
      </c>
      <c r="E424" s="1" t="s">
        <v>75</v>
      </c>
      <c r="F424" s="1">
        <v>3</v>
      </c>
      <c r="G424" s="1">
        <v>3</v>
      </c>
      <c r="H424" s="1">
        <v>7</v>
      </c>
      <c r="I424" s="1">
        <v>7</v>
      </c>
      <c r="J424" s="1">
        <v>32000</v>
      </c>
      <c r="K424" s="4" t="e">
        <f>VLOOKUP(jur[[#This Row],[hwycov_id]],#REF!,10,FALSE)</f>
        <v>#REF!</v>
      </c>
      <c r="L424" s="32" t="e">
        <f t="shared" si="18"/>
        <v>#REF!</v>
      </c>
      <c r="M424" s="31" t="e">
        <f t="shared" si="19"/>
        <v>#REF!</v>
      </c>
      <c r="N424" s="31" t="e">
        <f t="shared" si="20"/>
        <v>#REF!</v>
      </c>
      <c r="O424" s="1" t="e">
        <f>VLOOKUP(jur[[#This Row],[hwycov_id]],#REF!,16,FALSE)</f>
        <v>#REF!</v>
      </c>
      <c r="P424" s="1">
        <v>425</v>
      </c>
    </row>
    <row r="425" spans="1:16" x14ac:dyDescent="0.25">
      <c r="A425" s="1">
        <v>4758</v>
      </c>
      <c r="B425" s="1">
        <v>3</v>
      </c>
      <c r="C425" s="1">
        <v>1</v>
      </c>
      <c r="D425" s="1">
        <v>1</v>
      </c>
      <c r="E425" s="1" t="s">
        <v>75</v>
      </c>
      <c r="F425" s="1">
        <v>3</v>
      </c>
      <c r="G425" s="1">
        <v>3</v>
      </c>
      <c r="H425" s="1">
        <v>7</v>
      </c>
      <c r="I425" s="1">
        <v>7</v>
      </c>
      <c r="J425" s="1">
        <v>32100</v>
      </c>
      <c r="K425" s="4" t="e">
        <f>VLOOKUP(jur[[#This Row],[hwycov_id]],#REF!,10,FALSE)</f>
        <v>#REF!</v>
      </c>
      <c r="L425" s="32" t="e">
        <f t="shared" si="18"/>
        <v>#REF!</v>
      </c>
      <c r="M425" s="31" t="e">
        <f t="shared" si="19"/>
        <v>#REF!</v>
      </c>
      <c r="N425" s="31" t="e">
        <f t="shared" si="20"/>
        <v>#REF!</v>
      </c>
      <c r="O425" s="1" t="e">
        <f>VLOOKUP(jur[[#This Row],[hwycov_id]],#REF!,16,FALSE)</f>
        <v>#REF!</v>
      </c>
      <c r="P425" s="1">
        <v>426</v>
      </c>
    </row>
    <row r="426" spans="1:16" x14ac:dyDescent="0.25">
      <c r="A426" s="1">
        <v>20848</v>
      </c>
      <c r="B426" s="1">
        <v>3</v>
      </c>
      <c r="C426" s="1">
        <v>1</v>
      </c>
      <c r="D426" s="1">
        <v>1</v>
      </c>
      <c r="E426" s="1" t="s">
        <v>75</v>
      </c>
      <c r="F426" s="1">
        <v>3</v>
      </c>
      <c r="G426" s="1">
        <v>3</v>
      </c>
      <c r="H426" s="1">
        <v>7</v>
      </c>
      <c r="I426" s="1">
        <v>7</v>
      </c>
      <c r="J426" s="1">
        <v>37500</v>
      </c>
      <c r="K426" s="4" t="e">
        <f>VLOOKUP(jur[[#This Row],[hwycov_id]],#REF!,10,FALSE)</f>
        <v>#REF!</v>
      </c>
      <c r="L426" s="32" t="e">
        <f t="shared" si="18"/>
        <v>#REF!</v>
      </c>
      <c r="M426" s="31" t="e">
        <f t="shared" si="19"/>
        <v>#REF!</v>
      </c>
      <c r="N426" s="31" t="e">
        <f t="shared" si="20"/>
        <v>#REF!</v>
      </c>
      <c r="O426" s="1" t="e">
        <f>VLOOKUP(jur[[#This Row],[hwycov_id]],#REF!,16,FALSE)</f>
        <v>#REF!</v>
      </c>
      <c r="P426" s="1">
        <v>427</v>
      </c>
    </row>
    <row r="427" spans="1:16" x14ac:dyDescent="0.25">
      <c r="A427" s="1">
        <v>5215</v>
      </c>
      <c r="B427" s="1">
        <v>2</v>
      </c>
      <c r="C427" s="1">
        <v>1</v>
      </c>
      <c r="D427" s="1">
        <v>2</v>
      </c>
      <c r="E427" s="1" t="s">
        <v>75</v>
      </c>
      <c r="F427" s="1">
        <v>3</v>
      </c>
      <c r="G427" s="1">
        <v>3</v>
      </c>
      <c r="H427" s="1">
        <v>7</v>
      </c>
      <c r="I427" s="1">
        <v>7</v>
      </c>
      <c r="J427" s="1">
        <v>38500</v>
      </c>
      <c r="K427" s="4" t="e">
        <f>VLOOKUP(jur[[#This Row],[hwycov_id]],#REF!,10,FALSE)</f>
        <v>#REF!</v>
      </c>
      <c r="L427" s="32" t="e">
        <f t="shared" si="18"/>
        <v>#REF!</v>
      </c>
      <c r="M427" s="31" t="e">
        <f t="shared" si="19"/>
        <v>#REF!</v>
      </c>
      <c r="N427" s="31" t="e">
        <f t="shared" si="20"/>
        <v>#REF!</v>
      </c>
      <c r="O427" s="1" t="e">
        <f>VLOOKUP(jur[[#This Row],[hwycov_id]],#REF!,16,FALSE)</f>
        <v>#REF!</v>
      </c>
      <c r="P427" s="1">
        <v>428</v>
      </c>
    </row>
    <row r="428" spans="1:16" x14ac:dyDescent="0.25">
      <c r="A428" s="1">
        <v>15345</v>
      </c>
      <c r="B428" s="1">
        <v>3</v>
      </c>
      <c r="C428" s="1">
        <v>1</v>
      </c>
      <c r="D428" s="1">
        <v>2</v>
      </c>
      <c r="E428" s="1" t="s">
        <v>75</v>
      </c>
      <c r="F428" s="1">
        <v>3</v>
      </c>
      <c r="G428" s="1">
        <v>3</v>
      </c>
      <c r="H428" s="1">
        <v>7</v>
      </c>
      <c r="I428" s="1">
        <v>7</v>
      </c>
      <c r="J428" s="1">
        <v>38600</v>
      </c>
      <c r="K428" s="4" t="e">
        <f>VLOOKUP(jur[[#This Row],[hwycov_id]],#REF!,10,FALSE)</f>
        <v>#REF!</v>
      </c>
      <c r="L428" s="32" t="e">
        <f t="shared" si="18"/>
        <v>#REF!</v>
      </c>
      <c r="M428" s="31" t="e">
        <f t="shared" si="19"/>
        <v>#REF!</v>
      </c>
      <c r="N428" s="31" t="e">
        <f t="shared" si="20"/>
        <v>#REF!</v>
      </c>
      <c r="O428" s="1" t="e">
        <f>VLOOKUP(jur[[#This Row],[hwycov_id]],#REF!,16,FALSE)</f>
        <v>#REF!</v>
      </c>
      <c r="P428" s="1">
        <v>429</v>
      </c>
    </row>
    <row r="429" spans="1:16" x14ac:dyDescent="0.25">
      <c r="A429" s="1">
        <v>12823</v>
      </c>
      <c r="B429" s="1">
        <v>1</v>
      </c>
      <c r="C429" s="1">
        <v>1</v>
      </c>
      <c r="D429" s="1">
        <v>1</v>
      </c>
      <c r="E429" s="1" t="s">
        <v>73</v>
      </c>
      <c r="F429" s="1">
        <v>1</v>
      </c>
      <c r="G429" s="1">
        <v>3</v>
      </c>
      <c r="H429" s="1">
        <v>7</v>
      </c>
      <c r="I429" s="1">
        <v>7</v>
      </c>
      <c r="J429" s="1">
        <v>39132</v>
      </c>
      <c r="K429" s="4" t="e">
        <f>VLOOKUP(jur[[#This Row],[hwycov_id]],#REF!,10,FALSE)</f>
        <v>#REF!</v>
      </c>
      <c r="L429" s="32" t="e">
        <f t="shared" si="18"/>
        <v>#REF!</v>
      </c>
      <c r="M429" s="31" t="e">
        <f t="shared" si="19"/>
        <v>#REF!</v>
      </c>
      <c r="N429" s="31" t="e">
        <f t="shared" si="20"/>
        <v>#REF!</v>
      </c>
      <c r="O429" s="1" t="e">
        <f>VLOOKUP(jur[[#This Row],[hwycov_id]],#REF!,16,FALSE)</f>
        <v>#REF!</v>
      </c>
      <c r="P429" s="1">
        <v>430</v>
      </c>
    </row>
    <row r="430" spans="1:16" x14ac:dyDescent="0.25">
      <c r="A430" s="1">
        <v>12880</v>
      </c>
      <c r="B430" s="1">
        <v>3</v>
      </c>
      <c r="C430" s="1">
        <v>1</v>
      </c>
      <c r="D430" s="1">
        <v>2</v>
      </c>
      <c r="E430" s="1" t="s">
        <v>75</v>
      </c>
      <c r="F430" s="1">
        <v>3</v>
      </c>
      <c r="G430" s="1">
        <v>5</v>
      </c>
      <c r="H430" s="1">
        <v>7</v>
      </c>
      <c r="I430" s="1">
        <v>7</v>
      </c>
      <c r="J430" s="1">
        <v>54300</v>
      </c>
      <c r="K430" s="4" t="e">
        <f>VLOOKUP(jur[[#This Row],[hwycov_id]],#REF!,10,FALSE)</f>
        <v>#REF!</v>
      </c>
      <c r="L430" s="32" t="e">
        <f t="shared" si="18"/>
        <v>#REF!</v>
      </c>
      <c r="M430" s="31" t="e">
        <f t="shared" si="19"/>
        <v>#REF!</v>
      </c>
      <c r="N430" s="31" t="e">
        <f t="shared" si="20"/>
        <v>#REF!</v>
      </c>
      <c r="O430" s="1" t="e">
        <f>VLOOKUP(jur[[#This Row],[hwycov_id]],#REF!,16,FALSE)</f>
        <v>#REF!</v>
      </c>
      <c r="P430" s="1">
        <v>431</v>
      </c>
    </row>
    <row r="431" spans="1:16" x14ac:dyDescent="0.25">
      <c r="A431" s="1">
        <v>17892</v>
      </c>
      <c r="B431" s="1">
        <v>3</v>
      </c>
      <c r="C431" s="1">
        <v>1</v>
      </c>
      <c r="D431" s="1">
        <v>2</v>
      </c>
      <c r="E431" s="1" t="s">
        <v>75</v>
      </c>
      <c r="F431" s="1">
        <v>3</v>
      </c>
      <c r="G431" s="1">
        <v>5</v>
      </c>
      <c r="H431" s="1">
        <v>7</v>
      </c>
      <c r="I431" s="1">
        <v>7</v>
      </c>
      <c r="J431" s="1">
        <v>55600</v>
      </c>
      <c r="K431" s="4" t="e">
        <f>VLOOKUP(jur[[#This Row],[hwycov_id]],#REF!,10,FALSE)</f>
        <v>#REF!</v>
      </c>
      <c r="L431" s="32" t="e">
        <f t="shared" si="18"/>
        <v>#REF!</v>
      </c>
      <c r="M431" s="31" t="e">
        <f t="shared" si="19"/>
        <v>#REF!</v>
      </c>
      <c r="N431" s="31" t="e">
        <f t="shared" si="20"/>
        <v>#REF!</v>
      </c>
      <c r="O431" s="1" t="e">
        <f>VLOOKUP(jur[[#This Row],[hwycov_id]],#REF!,16,FALSE)</f>
        <v>#REF!</v>
      </c>
      <c r="P431" s="1">
        <v>432</v>
      </c>
    </row>
    <row r="432" spans="1:16" x14ac:dyDescent="0.25">
      <c r="A432" s="1">
        <v>12832</v>
      </c>
      <c r="B432" s="1">
        <v>2</v>
      </c>
      <c r="C432" s="1">
        <v>1</v>
      </c>
      <c r="D432" s="1">
        <v>2</v>
      </c>
      <c r="E432" s="1" t="s">
        <v>77</v>
      </c>
      <c r="F432" s="1">
        <v>3</v>
      </c>
      <c r="G432" s="1">
        <v>5</v>
      </c>
      <c r="H432" s="1">
        <v>7</v>
      </c>
      <c r="I432" s="1">
        <v>7</v>
      </c>
      <c r="J432" s="1">
        <v>59338</v>
      </c>
      <c r="K432" s="4" t="e">
        <f>VLOOKUP(jur[[#This Row],[hwycov_id]],#REF!,10,FALSE)</f>
        <v>#REF!</v>
      </c>
      <c r="L432" s="32" t="e">
        <f t="shared" si="18"/>
        <v>#REF!</v>
      </c>
      <c r="M432" s="31" t="e">
        <f t="shared" si="19"/>
        <v>#REF!</v>
      </c>
      <c r="N432" s="31" t="e">
        <f t="shared" si="20"/>
        <v>#REF!</v>
      </c>
      <c r="O432" s="1" t="e">
        <f>VLOOKUP(jur[[#This Row],[hwycov_id]],#REF!,16,FALSE)</f>
        <v>#REF!</v>
      </c>
      <c r="P432" s="1">
        <v>433</v>
      </c>
    </row>
    <row r="433" spans="1:16" x14ac:dyDescent="0.25">
      <c r="A433" s="1">
        <v>28569</v>
      </c>
      <c r="B433" s="1">
        <v>1</v>
      </c>
      <c r="C433" s="1">
        <v>1</v>
      </c>
      <c r="D433" s="1">
        <v>1</v>
      </c>
      <c r="E433" s="1" t="s">
        <v>77</v>
      </c>
      <c r="F433" s="1">
        <v>1</v>
      </c>
      <c r="G433" s="1">
        <v>6</v>
      </c>
      <c r="H433" s="1">
        <v>7</v>
      </c>
      <c r="I433" s="1">
        <v>7</v>
      </c>
      <c r="J433" s="1">
        <v>62111</v>
      </c>
      <c r="K433" s="4" t="e">
        <f>VLOOKUP(jur[[#This Row],[hwycov_id]],#REF!,10,FALSE)</f>
        <v>#REF!</v>
      </c>
      <c r="L433" s="32" t="e">
        <f t="shared" si="18"/>
        <v>#REF!</v>
      </c>
      <c r="M433" s="31" t="e">
        <f t="shared" si="19"/>
        <v>#REF!</v>
      </c>
      <c r="N433" s="31" t="e">
        <f t="shared" si="20"/>
        <v>#REF!</v>
      </c>
      <c r="O433" s="1" t="e">
        <f>VLOOKUP(jur[[#This Row],[hwycov_id]],#REF!,16,FALSE)</f>
        <v>#REF!</v>
      </c>
      <c r="P433" s="1">
        <v>434</v>
      </c>
    </row>
    <row r="434" spans="1:16" x14ac:dyDescent="0.25">
      <c r="A434" s="1">
        <v>558</v>
      </c>
      <c r="B434" s="1">
        <v>1</v>
      </c>
      <c r="C434" s="1">
        <v>1</v>
      </c>
      <c r="D434" s="1">
        <v>1</v>
      </c>
      <c r="E434" s="1" t="s">
        <v>73</v>
      </c>
      <c r="F434" s="1">
        <v>1</v>
      </c>
      <c r="G434" s="1">
        <v>6</v>
      </c>
      <c r="H434" s="1">
        <v>7</v>
      </c>
      <c r="I434" s="1">
        <v>7</v>
      </c>
      <c r="J434" s="1">
        <v>62320</v>
      </c>
      <c r="K434" s="4" t="e">
        <f>VLOOKUP(jur[[#This Row],[hwycov_id]],#REF!,10,FALSE)</f>
        <v>#REF!</v>
      </c>
      <c r="L434" s="32" t="e">
        <f t="shared" si="18"/>
        <v>#REF!</v>
      </c>
      <c r="M434" s="31" t="e">
        <f t="shared" si="19"/>
        <v>#REF!</v>
      </c>
      <c r="N434" s="31" t="e">
        <f t="shared" si="20"/>
        <v>#REF!</v>
      </c>
      <c r="O434" s="1" t="e">
        <f>VLOOKUP(jur[[#This Row],[hwycov_id]],#REF!,16,FALSE)</f>
        <v>#REF!</v>
      </c>
      <c r="P434" s="1">
        <v>436</v>
      </c>
    </row>
    <row r="435" spans="1:16" x14ac:dyDescent="0.25">
      <c r="A435" s="1">
        <v>12749</v>
      </c>
      <c r="B435" s="1">
        <v>1</v>
      </c>
      <c r="C435" s="1">
        <v>1</v>
      </c>
      <c r="D435" s="1">
        <v>1</v>
      </c>
      <c r="E435" s="1" t="s">
        <v>73</v>
      </c>
      <c r="F435" s="1">
        <v>1</v>
      </c>
      <c r="G435" s="1">
        <v>7</v>
      </c>
      <c r="H435" s="1">
        <v>7</v>
      </c>
      <c r="I435" s="1">
        <v>7</v>
      </c>
      <c r="J435" s="1">
        <v>71776</v>
      </c>
      <c r="K435" s="4" t="e">
        <f>VLOOKUP(jur[[#This Row],[hwycov_id]],#REF!,10,FALSE)</f>
        <v>#REF!</v>
      </c>
      <c r="L435" s="32" t="e">
        <f t="shared" si="18"/>
        <v>#REF!</v>
      </c>
      <c r="M435" s="31" t="e">
        <f t="shared" si="19"/>
        <v>#REF!</v>
      </c>
      <c r="N435" s="31" t="e">
        <f t="shared" si="20"/>
        <v>#REF!</v>
      </c>
      <c r="O435" s="1" t="e">
        <f>VLOOKUP(jur[[#This Row],[hwycov_id]],#REF!,16,FALSE)</f>
        <v>#REF!</v>
      </c>
      <c r="P435" s="1">
        <v>437</v>
      </c>
    </row>
    <row r="436" spans="1:16" x14ac:dyDescent="0.25">
      <c r="A436" s="1">
        <v>31193</v>
      </c>
      <c r="B436" s="1">
        <v>1</v>
      </c>
      <c r="C436" s="1">
        <v>1</v>
      </c>
      <c r="D436" s="1">
        <v>1</v>
      </c>
      <c r="E436" s="1" t="s">
        <v>72</v>
      </c>
      <c r="F436" s="1">
        <v>1</v>
      </c>
      <c r="G436" s="1">
        <v>7</v>
      </c>
      <c r="H436" s="1">
        <v>7</v>
      </c>
      <c r="I436" s="1">
        <v>7</v>
      </c>
      <c r="J436" s="1">
        <v>73452</v>
      </c>
      <c r="K436" s="4" t="e">
        <f>VLOOKUP(jur[[#This Row],[hwycov_id]],#REF!,10,FALSE)</f>
        <v>#REF!</v>
      </c>
      <c r="L436" s="32" t="e">
        <f t="shared" si="18"/>
        <v>#REF!</v>
      </c>
      <c r="M436" s="31" t="e">
        <f t="shared" si="19"/>
        <v>#REF!</v>
      </c>
      <c r="N436" s="31" t="e">
        <f t="shared" si="20"/>
        <v>#REF!</v>
      </c>
      <c r="O436" s="1" t="e">
        <f>VLOOKUP(jur[[#This Row],[hwycov_id]],#REF!,16,FALSE)</f>
        <v>#REF!</v>
      </c>
      <c r="P436" s="1">
        <v>438</v>
      </c>
    </row>
    <row r="437" spans="1:16" x14ac:dyDescent="0.25">
      <c r="A437" s="1">
        <v>27184</v>
      </c>
      <c r="B437" s="1">
        <v>1</v>
      </c>
      <c r="C437" s="1">
        <v>1</v>
      </c>
      <c r="D437" s="1">
        <v>1</v>
      </c>
      <c r="E437" s="1" t="s">
        <v>77</v>
      </c>
      <c r="F437" s="1">
        <v>1</v>
      </c>
      <c r="G437" s="1">
        <v>7</v>
      </c>
      <c r="H437" s="1">
        <v>7</v>
      </c>
      <c r="I437" s="1">
        <v>7</v>
      </c>
      <c r="J437" s="1">
        <v>76030</v>
      </c>
      <c r="K437" s="4" t="e">
        <f>VLOOKUP(jur[[#This Row],[hwycov_id]],#REF!,10,FALSE)</f>
        <v>#REF!</v>
      </c>
      <c r="L437" s="32" t="e">
        <f t="shared" si="18"/>
        <v>#REF!</v>
      </c>
      <c r="M437" s="31" t="e">
        <f t="shared" si="19"/>
        <v>#REF!</v>
      </c>
      <c r="N437" s="31" t="e">
        <f t="shared" si="20"/>
        <v>#REF!</v>
      </c>
      <c r="O437" s="1" t="e">
        <f>VLOOKUP(jur[[#This Row],[hwycov_id]],#REF!,16,FALSE)</f>
        <v>#REF!</v>
      </c>
      <c r="P437" s="1">
        <v>440</v>
      </c>
    </row>
    <row r="438" spans="1:16" x14ac:dyDescent="0.25">
      <c r="A438" s="1">
        <v>16871</v>
      </c>
      <c r="B438" s="1">
        <v>2</v>
      </c>
      <c r="C438" s="1">
        <v>1</v>
      </c>
      <c r="D438" s="1">
        <v>2</v>
      </c>
      <c r="E438" s="1" t="s">
        <v>75</v>
      </c>
      <c r="F438" s="1">
        <v>3</v>
      </c>
      <c r="G438" s="1">
        <v>7</v>
      </c>
      <c r="H438" s="1">
        <v>7</v>
      </c>
      <c r="I438" s="1">
        <v>7</v>
      </c>
      <c r="J438" s="1">
        <v>79300</v>
      </c>
      <c r="K438" s="4" t="e">
        <f>VLOOKUP(jur[[#This Row],[hwycov_id]],#REF!,10,FALSE)</f>
        <v>#REF!</v>
      </c>
      <c r="L438" s="32" t="e">
        <f t="shared" si="18"/>
        <v>#REF!</v>
      </c>
      <c r="M438" s="31" t="e">
        <f t="shared" si="19"/>
        <v>#REF!</v>
      </c>
      <c r="N438" s="31" t="e">
        <f t="shared" si="20"/>
        <v>#REF!</v>
      </c>
      <c r="O438" s="1" t="e">
        <f>VLOOKUP(jur[[#This Row],[hwycov_id]],#REF!,16,FALSE)</f>
        <v>#REF!</v>
      </c>
      <c r="P438" s="1">
        <v>441</v>
      </c>
    </row>
    <row r="439" spans="1:16" x14ac:dyDescent="0.25">
      <c r="A439" s="1">
        <v>12944</v>
      </c>
      <c r="B439" s="1">
        <v>1</v>
      </c>
      <c r="C439" s="1">
        <v>1</v>
      </c>
      <c r="D439" s="1">
        <v>1</v>
      </c>
      <c r="E439" s="1" t="s">
        <v>72</v>
      </c>
      <c r="F439" s="1">
        <v>1</v>
      </c>
      <c r="G439" s="1">
        <v>8</v>
      </c>
      <c r="H439" s="1">
        <v>7</v>
      </c>
      <c r="I439" s="1">
        <v>7</v>
      </c>
      <c r="J439" s="1">
        <v>84346</v>
      </c>
      <c r="K439" s="4" t="e">
        <f>VLOOKUP(jur[[#This Row],[hwycov_id]],#REF!,10,FALSE)</f>
        <v>#REF!</v>
      </c>
      <c r="L439" s="32" t="e">
        <f t="shared" si="18"/>
        <v>#REF!</v>
      </c>
      <c r="M439" s="31" t="e">
        <f t="shared" si="19"/>
        <v>#REF!</v>
      </c>
      <c r="N439" s="31" t="e">
        <f t="shared" si="20"/>
        <v>#REF!</v>
      </c>
      <c r="O439" s="1" t="e">
        <f>VLOOKUP(jur[[#This Row],[hwycov_id]],#REF!,16,FALSE)</f>
        <v>#REF!</v>
      </c>
      <c r="P439" s="1">
        <v>442</v>
      </c>
    </row>
    <row r="440" spans="1:16" x14ac:dyDescent="0.25">
      <c r="A440" s="1">
        <v>12929</v>
      </c>
      <c r="B440" s="1">
        <v>1</v>
      </c>
      <c r="C440" s="1">
        <v>1</v>
      </c>
      <c r="D440" s="1">
        <v>1</v>
      </c>
      <c r="E440" s="1" t="s">
        <v>77</v>
      </c>
      <c r="F440" s="1">
        <v>1</v>
      </c>
      <c r="G440" s="1">
        <v>8</v>
      </c>
      <c r="H440" s="1">
        <v>7</v>
      </c>
      <c r="I440" s="1">
        <v>7</v>
      </c>
      <c r="J440" s="1">
        <v>86241</v>
      </c>
      <c r="K440" s="4" t="e">
        <f>VLOOKUP(jur[[#This Row],[hwycov_id]],#REF!,10,FALSE)</f>
        <v>#REF!</v>
      </c>
      <c r="L440" s="32" t="e">
        <f t="shared" si="18"/>
        <v>#REF!</v>
      </c>
      <c r="M440" s="31" t="e">
        <f t="shared" si="19"/>
        <v>#REF!</v>
      </c>
      <c r="N440" s="31" t="e">
        <f t="shared" si="20"/>
        <v>#REF!</v>
      </c>
      <c r="O440" s="1" t="e">
        <f>VLOOKUP(jur[[#This Row],[hwycov_id]],#REF!,16,FALSE)</f>
        <v>#REF!</v>
      </c>
      <c r="P440" s="1">
        <v>443</v>
      </c>
    </row>
    <row r="441" spans="1:16" x14ac:dyDescent="0.25">
      <c r="A441" s="1">
        <v>28587</v>
      </c>
      <c r="B441" s="1">
        <v>1</v>
      </c>
      <c r="C441" s="1">
        <v>1</v>
      </c>
      <c r="D441" s="1">
        <v>1</v>
      </c>
      <c r="E441" s="1" t="s">
        <v>72</v>
      </c>
      <c r="F441" s="1">
        <v>1</v>
      </c>
      <c r="G441" s="1">
        <v>9</v>
      </c>
      <c r="H441" s="1">
        <v>7</v>
      </c>
      <c r="I441" s="1">
        <v>7</v>
      </c>
      <c r="J441" s="1">
        <v>94384</v>
      </c>
      <c r="K441" s="4" t="e">
        <f>VLOOKUP(jur[[#This Row],[hwycov_id]],#REF!,10,FALSE)</f>
        <v>#REF!</v>
      </c>
      <c r="L441" s="32" t="e">
        <f t="shared" si="18"/>
        <v>#REF!</v>
      </c>
      <c r="M441" s="31" t="e">
        <f t="shared" si="19"/>
        <v>#REF!</v>
      </c>
      <c r="N441" s="31" t="e">
        <f t="shared" si="20"/>
        <v>#REF!</v>
      </c>
      <c r="O441" s="1" t="e">
        <f>VLOOKUP(jur[[#This Row],[hwycov_id]],#REF!,16,FALSE)</f>
        <v>#REF!</v>
      </c>
      <c r="P441" s="1">
        <v>444</v>
      </c>
    </row>
    <row r="442" spans="1:16" x14ac:dyDescent="0.25">
      <c r="A442" s="1">
        <v>12946</v>
      </c>
      <c r="B442" s="1">
        <v>1</v>
      </c>
      <c r="C442" s="1">
        <v>1</v>
      </c>
      <c r="D442" s="1">
        <v>1</v>
      </c>
      <c r="E442" s="1" t="s">
        <v>72</v>
      </c>
      <c r="F442" s="1">
        <v>1</v>
      </c>
      <c r="G442" s="1">
        <v>9</v>
      </c>
      <c r="H442" s="1">
        <v>7</v>
      </c>
      <c r="I442" s="1">
        <v>7</v>
      </c>
      <c r="J442" s="1">
        <v>94852</v>
      </c>
      <c r="K442" s="4" t="e">
        <f>VLOOKUP(jur[[#This Row],[hwycov_id]],#REF!,10,FALSE)</f>
        <v>#REF!</v>
      </c>
      <c r="L442" s="32" t="e">
        <f t="shared" si="18"/>
        <v>#REF!</v>
      </c>
      <c r="M442" s="31" t="e">
        <f t="shared" si="19"/>
        <v>#REF!</v>
      </c>
      <c r="N442" s="31" t="e">
        <f t="shared" si="20"/>
        <v>#REF!</v>
      </c>
      <c r="O442" s="1" t="e">
        <f>VLOOKUP(jur[[#This Row],[hwycov_id]],#REF!,16,FALSE)</f>
        <v>#REF!</v>
      </c>
      <c r="P442" s="1">
        <v>445</v>
      </c>
    </row>
    <row r="443" spans="1:16" x14ac:dyDescent="0.25">
      <c r="A443" s="1">
        <v>12943</v>
      </c>
      <c r="B443" s="1">
        <v>1</v>
      </c>
      <c r="C443" s="1">
        <v>1</v>
      </c>
      <c r="D443" s="1">
        <v>1</v>
      </c>
      <c r="E443" s="1" t="s">
        <v>77</v>
      </c>
      <c r="F443" s="1">
        <v>1</v>
      </c>
      <c r="G443" s="1">
        <v>9</v>
      </c>
      <c r="H443" s="1">
        <v>7</v>
      </c>
      <c r="I443" s="1">
        <v>7</v>
      </c>
      <c r="J443" s="1">
        <v>95765</v>
      </c>
      <c r="K443" s="4" t="e">
        <f>VLOOKUP(jur[[#This Row],[hwycov_id]],#REF!,10,FALSE)</f>
        <v>#REF!</v>
      </c>
      <c r="L443" s="32" t="e">
        <f t="shared" si="18"/>
        <v>#REF!</v>
      </c>
      <c r="M443" s="31" t="e">
        <f t="shared" si="19"/>
        <v>#REF!</v>
      </c>
      <c r="N443" s="31" t="e">
        <f t="shared" si="20"/>
        <v>#REF!</v>
      </c>
      <c r="O443" s="1" t="e">
        <f>VLOOKUP(jur[[#This Row],[hwycov_id]],#REF!,16,FALSE)</f>
        <v>#REF!</v>
      </c>
      <c r="P443" s="1">
        <v>446</v>
      </c>
    </row>
    <row r="444" spans="1:16" x14ac:dyDescent="0.25">
      <c r="A444" s="1">
        <v>12952</v>
      </c>
      <c r="B444" s="1">
        <v>1</v>
      </c>
      <c r="C444" s="1">
        <v>1</v>
      </c>
      <c r="D444" s="1">
        <v>1</v>
      </c>
      <c r="E444" s="1" t="s">
        <v>72</v>
      </c>
      <c r="F444" s="1">
        <v>1</v>
      </c>
      <c r="G444" s="1">
        <v>9</v>
      </c>
      <c r="H444" s="1">
        <v>7</v>
      </c>
      <c r="I444" s="1">
        <v>7</v>
      </c>
      <c r="J444" s="1">
        <v>98581</v>
      </c>
      <c r="K444" s="4" t="e">
        <f>VLOOKUP(jur[[#This Row],[hwycov_id]],#REF!,10,FALSE)</f>
        <v>#REF!</v>
      </c>
      <c r="L444" s="32" t="e">
        <f t="shared" si="18"/>
        <v>#REF!</v>
      </c>
      <c r="M444" s="31" t="e">
        <f t="shared" si="19"/>
        <v>#REF!</v>
      </c>
      <c r="N444" s="31" t="e">
        <f t="shared" si="20"/>
        <v>#REF!</v>
      </c>
      <c r="O444" s="1" t="e">
        <f>VLOOKUP(jur[[#This Row],[hwycov_id]],#REF!,16,FALSE)</f>
        <v>#REF!</v>
      </c>
      <c r="P444" s="1">
        <v>447</v>
      </c>
    </row>
    <row r="445" spans="1:16" x14ac:dyDescent="0.25">
      <c r="A445" s="1">
        <v>28588</v>
      </c>
      <c r="B445" s="1">
        <v>1</v>
      </c>
      <c r="C445" s="1">
        <v>1</v>
      </c>
      <c r="D445" s="1">
        <v>1</v>
      </c>
      <c r="E445" s="1" t="s">
        <v>73</v>
      </c>
      <c r="F445" s="1">
        <v>1</v>
      </c>
      <c r="G445" s="1">
        <v>9</v>
      </c>
      <c r="H445" s="1">
        <v>7</v>
      </c>
      <c r="I445" s="1">
        <v>7</v>
      </c>
      <c r="J445" s="1">
        <v>99699</v>
      </c>
      <c r="K445" s="4" t="e">
        <f>VLOOKUP(jur[[#This Row],[hwycov_id]],#REF!,10,FALSE)</f>
        <v>#REF!</v>
      </c>
      <c r="L445" s="32" t="e">
        <f t="shared" si="18"/>
        <v>#REF!</v>
      </c>
      <c r="M445" s="31" t="e">
        <f t="shared" si="19"/>
        <v>#REF!</v>
      </c>
      <c r="N445" s="31" t="e">
        <f t="shared" si="20"/>
        <v>#REF!</v>
      </c>
      <c r="O445" s="1" t="e">
        <f>VLOOKUP(jur[[#This Row],[hwycov_id]],#REF!,16,FALSE)</f>
        <v>#REF!</v>
      </c>
      <c r="P445" s="1">
        <v>448</v>
      </c>
    </row>
    <row r="446" spans="1:16" x14ac:dyDescent="0.25">
      <c r="A446" s="1">
        <v>26879</v>
      </c>
      <c r="B446" s="1">
        <v>1</v>
      </c>
      <c r="C446" s="1">
        <v>1</v>
      </c>
      <c r="D446" s="1">
        <v>1</v>
      </c>
      <c r="E446" s="1" t="s">
        <v>72</v>
      </c>
      <c r="F446" s="1">
        <v>1</v>
      </c>
      <c r="G446" s="1">
        <v>10</v>
      </c>
      <c r="H446" s="1">
        <v>7</v>
      </c>
      <c r="I446" s="1">
        <v>7</v>
      </c>
      <c r="J446" s="1">
        <v>100977</v>
      </c>
      <c r="K446" s="4" t="e">
        <f>VLOOKUP(jur[[#This Row],[hwycov_id]],#REF!,10,FALSE)</f>
        <v>#REF!</v>
      </c>
      <c r="L446" s="32" t="e">
        <f t="shared" si="18"/>
        <v>#REF!</v>
      </c>
      <c r="M446" s="31" t="e">
        <f t="shared" si="19"/>
        <v>#REF!</v>
      </c>
      <c r="N446" s="31" t="e">
        <f t="shared" si="20"/>
        <v>#REF!</v>
      </c>
      <c r="O446" s="1" t="e">
        <f>VLOOKUP(jur[[#This Row],[hwycov_id]],#REF!,16,FALSE)</f>
        <v>#REF!</v>
      </c>
      <c r="P446" s="1">
        <v>449</v>
      </c>
    </row>
    <row r="447" spans="1:16" x14ac:dyDescent="0.25">
      <c r="A447" s="1">
        <v>12955</v>
      </c>
      <c r="B447" s="1">
        <v>1</v>
      </c>
      <c r="C447" s="1">
        <v>1</v>
      </c>
      <c r="D447" s="1">
        <v>1</v>
      </c>
      <c r="E447" s="1" t="s">
        <v>77</v>
      </c>
      <c r="F447" s="1">
        <v>1</v>
      </c>
      <c r="G447" s="1">
        <v>10</v>
      </c>
      <c r="H447" s="1">
        <v>7</v>
      </c>
      <c r="I447" s="1">
        <v>7</v>
      </c>
      <c r="J447" s="1">
        <v>101451</v>
      </c>
      <c r="K447" s="4" t="e">
        <f>VLOOKUP(jur[[#This Row],[hwycov_id]],#REF!,10,FALSE)</f>
        <v>#REF!</v>
      </c>
      <c r="L447" s="32" t="e">
        <f t="shared" si="18"/>
        <v>#REF!</v>
      </c>
      <c r="M447" s="31" t="e">
        <f t="shared" si="19"/>
        <v>#REF!</v>
      </c>
      <c r="N447" s="31" t="e">
        <f t="shared" si="20"/>
        <v>#REF!</v>
      </c>
      <c r="O447" s="1" t="e">
        <f>VLOOKUP(jur[[#This Row],[hwycov_id]],#REF!,16,FALSE)</f>
        <v>#REF!</v>
      </c>
      <c r="P447" s="1">
        <v>450</v>
      </c>
    </row>
    <row r="448" spans="1:16" x14ac:dyDescent="0.25">
      <c r="A448" s="1">
        <v>12957</v>
      </c>
      <c r="B448" s="1">
        <v>1</v>
      </c>
      <c r="C448" s="1">
        <v>1</v>
      </c>
      <c r="D448" s="1">
        <v>1</v>
      </c>
      <c r="E448" s="1" t="s">
        <v>72</v>
      </c>
      <c r="F448" s="1">
        <v>1</v>
      </c>
      <c r="G448" s="1">
        <v>10</v>
      </c>
      <c r="H448" s="1">
        <v>7</v>
      </c>
      <c r="I448" s="1">
        <v>7</v>
      </c>
      <c r="J448" s="1">
        <v>101544</v>
      </c>
      <c r="K448" s="4" t="e">
        <f>VLOOKUP(jur[[#This Row],[hwycov_id]],#REF!,10,FALSE)</f>
        <v>#REF!</v>
      </c>
      <c r="L448" s="32" t="e">
        <f t="shared" si="18"/>
        <v>#REF!</v>
      </c>
      <c r="M448" s="31" t="e">
        <f t="shared" si="19"/>
        <v>#REF!</v>
      </c>
      <c r="N448" s="31" t="e">
        <f t="shared" si="20"/>
        <v>#REF!</v>
      </c>
      <c r="O448" s="1" t="e">
        <f>VLOOKUP(jur[[#This Row],[hwycov_id]],#REF!,16,FALSE)</f>
        <v>#REF!</v>
      </c>
      <c r="P448" s="1">
        <v>451</v>
      </c>
    </row>
    <row r="449" spans="1:16" x14ac:dyDescent="0.25">
      <c r="A449" s="1">
        <v>721</v>
      </c>
      <c r="B449" s="1">
        <v>1</v>
      </c>
      <c r="C449" s="1">
        <v>1</v>
      </c>
      <c r="D449" s="1">
        <v>1</v>
      </c>
      <c r="E449" s="1" t="s">
        <v>72</v>
      </c>
      <c r="F449" s="1">
        <v>1</v>
      </c>
      <c r="G449" s="1">
        <v>10</v>
      </c>
      <c r="H449" s="1">
        <v>7</v>
      </c>
      <c r="I449" s="1">
        <v>7</v>
      </c>
      <c r="J449" s="1">
        <v>101690</v>
      </c>
      <c r="K449" s="4" t="e">
        <f>VLOOKUP(jur[[#This Row],[hwycov_id]],#REF!,10,FALSE)</f>
        <v>#REF!</v>
      </c>
      <c r="L449" s="32" t="e">
        <f t="shared" si="18"/>
        <v>#REF!</v>
      </c>
      <c r="M449" s="31" t="e">
        <f t="shared" si="19"/>
        <v>#REF!</v>
      </c>
      <c r="N449" s="31" t="e">
        <f t="shared" si="20"/>
        <v>#REF!</v>
      </c>
      <c r="O449" s="1" t="e">
        <f>VLOOKUP(jur[[#This Row],[hwycov_id]],#REF!,16,FALSE)</f>
        <v>#REF!</v>
      </c>
      <c r="P449" s="1">
        <v>452</v>
      </c>
    </row>
    <row r="450" spans="1:16" x14ac:dyDescent="0.25">
      <c r="A450" s="1">
        <v>12950</v>
      </c>
      <c r="B450" s="1">
        <v>1</v>
      </c>
      <c r="C450" s="1">
        <v>1</v>
      </c>
      <c r="D450" s="1">
        <v>1</v>
      </c>
      <c r="E450" s="1" t="s">
        <v>72</v>
      </c>
      <c r="F450" s="1">
        <v>1</v>
      </c>
      <c r="G450" s="1">
        <v>10</v>
      </c>
      <c r="H450" s="1">
        <v>7</v>
      </c>
      <c r="I450" s="1">
        <v>7</v>
      </c>
      <c r="J450" s="1">
        <v>109745</v>
      </c>
      <c r="K450" s="4" t="e">
        <f>VLOOKUP(jur[[#This Row],[hwycov_id]],#REF!,10,FALSE)</f>
        <v>#REF!</v>
      </c>
      <c r="L450" s="32" t="e">
        <f t="shared" ref="L450:L513" si="21">K450/J450-1</f>
        <v>#REF!</v>
      </c>
      <c r="M450" s="31" t="e">
        <f t="shared" ref="M450:M513" si="22">K450-J450</f>
        <v>#REF!</v>
      </c>
      <c r="N450" s="31" t="e">
        <f t="shared" ref="N450:N513" si="23">POWER(M450,2)</f>
        <v>#REF!</v>
      </c>
      <c r="O450" s="1" t="e">
        <f>VLOOKUP(jur[[#This Row],[hwycov_id]],#REF!,16,FALSE)</f>
        <v>#REF!</v>
      </c>
      <c r="P450" s="1">
        <v>453</v>
      </c>
    </row>
    <row r="451" spans="1:16" x14ac:dyDescent="0.25">
      <c r="A451" s="1">
        <v>13938</v>
      </c>
      <c r="B451" s="1">
        <v>5</v>
      </c>
      <c r="C451" s="1">
        <v>1</v>
      </c>
      <c r="D451" s="1">
        <v>2</v>
      </c>
      <c r="E451" s="1" t="s">
        <v>75</v>
      </c>
      <c r="F451" s="1">
        <v>4</v>
      </c>
      <c r="G451" s="1">
        <v>0</v>
      </c>
      <c r="H451" s="1">
        <v>4</v>
      </c>
      <c r="I451" s="1">
        <v>8</v>
      </c>
      <c r="J451" s="1">
        <v>1800</v>
      </c>
      <c r="K451" s="4" t="e">
        <f>VLOOKUP(jur[[#This Row],[hwycov_id]],#REF!,10,FALSE)</f>
        <v>#REF!</v>
      </c>
      <c r="L451" s="32" t="e">
        <f t="shared" si="21"/>
        <v>#REF!</v>
      </c>
      <c r="M451" s="31" t="e">
        <f t="shared" si="22"/>
        <v>#REF!</v>
      </c>
      <c r="N451" s="31" t="e">
        <f t="shared" si="23"/>
        <v>#REF!</v>
      </c>
      <c r="O451" s="1" t="e">
        <f>VLOOKUP(jur[[#This Row],[hwycov_id]],#REF!,16,FALSE)</f>
        <v>#REF!</v>
      </c>
      <c r="P451" s="1">
        <v>454</v>
      </c>
    </row>
    <row r="452" spans="1:16" x14ac:dyDescent="0.25">
      <c r="A452" s="1">
        <v>15568</v>
      </c>
      <c r="B452" s="1">
        <v>5</v>
      </c>
      <c r="C452" s="1">
        <v>1</v>
      </c>
      <c r="D452" s="1">
        <v>2</v>
      </c>
      <c r="E452" s="1" t="s">
        <v>75</v>
      </c>
      <c r="F452" s="1">
        <v>4</v>
      </c>
      <c r="G452" s="1">
        <v>0</v>
      </c>
      <c r="H452" s="1">
        <v>4</v>
      </c>
      <c r="I452" s="1">
        <v>8</v>
      </c>
      <c r="J452" s="1">
        <v>1900</v>
      </c>
      <c r="K452" s="4" t="e">
        <f>VLOOKUP(jur[[#This Row],[hwycov_id]],#REF!,10,FALSE)</f>
        <v>#REF!</v>
      </c>
      <c r="L452" s="32" t="e">
        <f t="shared" si="21"/>
        <v>#REF!</v>
      </c>
      <c r="M452" s="31" t="e">
        <f t="shared" si="22"/>
        <v>#REF!</v>
      </c>
      <c r="N452" s="31" t="e">
        <f t="shared" si="23"/>
        <v>#REF!</v>
      </c>
      <c r="O452" s="1" t="e">
        <f>VLOOKUP(jur[[#This Row],[hwycov_id]],#REF!,16,FALSE)</f>
        <v>#REF!</v>
      </c>
      <c r="P452" s="1">
        <v>455</v>
      </c>
    </row>
    <row r="453" spans="1:16" x14ac:dyDescent="0.25">
      <c r="A453" s="1">
        <v>15567</v>
      </c>
      <c r="B453" s="1">
        <v>5</v>
      </c>
      <c r="C453" s="1">
        <v>1</v>
      </c>
      <c r="D453" s="1">
        <v>2</v>
      </c>
      <c r="E453" s="1" t="s">
        <v>75</v>
      </c>
      <c r="F453" s="1">
        <v>4</v>
      </c>
      <c r="G453" s="1">
        <v>0</v>
      </c>
      <c r="H453" s="1">
        <v>4</v>
      </c>
      <c r="I453" s="1">
        <v>8</v>
      </c>
      <c r="J453" s="1">
        <v>2800</v>
      </c>
      <c r="K453" s="4" t="e">
        <f>VLOOKUP(jur[[#This Row],[hwycov_id]],#REF!,10,FALSE)</f>
        <v>#REF!</v>
      </c>
      <c r="L453" s="32" t="e">
        <f t="shared" si="21"/>
        <v>#REF!</v>
      </c>
      <c r="M453" s="31" t="e">
        <f t="shared" si="22"/>
        <v>#REF!</v>
      </c>
      <c r="N453" s="31" t="e">
        <f t="shared" si="23"/>
        <v>#REF!</v>
      </c>
      <c r="O453" s="1" t="e">
        <f>VLOOKUP(jur[[#This Row],[hwycov_id]],#REF!,16,FALSE)</f>
        <v>#REF!</v>
      </c>
      <c r="P453" s="1">
        <v>456</v>
      </c>
    </row>
    <row r="454" spans="1:16" x14ac:dyDescent="0.25">
      <c r="A454" s="1">
        <v>16973</v>
      </c>
      <c r="B454" s="1">
        <v>4</v>
      </c>
      <c r="C454" s="1">
        <v>1</v>
      </c>
      <c r="D454" s="1">
        <v>2</v>
      </c>
      <c r="E454" s="1" t="s">
        <v>75</v>
      </c>
      <c r="F454" s="1">
        <v>4</v>
      </c>
      <c r="G454" s="1">
        <v>0</v>
      </c>
      <c r="H454" s="1">
        <v>4</v>
      </c>
      <c r="I454" s="1">
        <v>8</v>
      </c>
      <c r="J454" s="1">
        <v>3200</v>
      </c>
      <c r="K454" s="4" t="e">
        <f>VLOOKUP(jur[[#This Row],[hwycov_id]],#REF!,10,FALSE)</f>
        <v>#REF!</v>
      </c>
      <c r="L454" s="32" t="e">
        <f t="shared" si="21"/>
        <v>#REF!</v>
      </c>
      <c r="M454" s="31" t="e">
        <f t="shared" si="22"/>
        <v>#REF!</v>
      </c>
      <c r="N454" s="31" t="e">
        <f t="shared" si="23"/>
        <v>#REF!</v>
      </c>
      <c r="O454" s="1" t="e">
        <f>VLOOKUP(jur[[#This Row],[hwycov_id]],#REF!,16,FALSE)</f>
        <v>#REF!</v>
      </c>
      <c r="P454" s="1">
        <v>457</v>
      </c>
    </row>
    <row r="455" spans="1:16" x14ac:dyDescent="0.25">
      <c r="A455" s="1">
        <v>8253</v>
      </c>
      <c r="B455" s="1">
        <v>4</v>
      </c>
      <c r="C455" s="1">
        <v>1</v>
      </c>
      <c r="D455" s="1">
        <v>2</v>
      </c>
      <c r="E455" s="1" t="s">
        <v>75</v>
      </c>
      <c r="F455" s="1">
        <v>4</v>
      </c>
      <c r="G455" s="1">
        <v>0</v>
      </c>
      <c r="H455" s="1">
        <v>4</v>
      </c>
      <c r="I455" s="1">
        <v>8</v>
      </c>
      <c r="J455" s="1">
        <v>3600</v>
      </c>
      <c r="K455" s="4" t="e">
        <f>VLOOKUP(jur[[#This Row],[hwycov_id]],#REF!,10,FALSE)</f>
        <v>#REF!</v>
      </c>
      <c r="L455" s="32" t="e">
        <f t="shared" si="21"/>
        <v>#REF!</v>
      </c>
      <c r="M455" s="31" t="e">
        <f t="shared" si="22"/>
        <v>#REF!</v>
      </c>
      <c r="N455" s="31" t="e">
        <f t="shared" si="23"/>
        <v>#REF!</v>
      </c>
      <c r="O455" s="1" t="e">
        <f>VLOOKUP(jur[[#This Row],[hwycov_id]],#REF!,16,FALSE)</f>
        <v>#REF!</v>
      </c>
      <c r="P455" s="1">
        <v>458</v>
      </c>
    </row>
    <row r="456" spans="1:16" x14ac:dyDescent="0.25">
      <c r="A456" s="1">
        <v>30747</v>
      </c>
      <c r="B456" s="1">
        <v>4</v>
      </c>
      <c r="C456" s="1">
        <v>1</v>
      </c>
      <c r="D456" s="1">
        <v>2</v>
      </c>
      <c r="E456" s="1" t="s">
        <v>75</v>
      </c>
      <c r="F456" s="1">
        <v>4</v>
      </c>
      <c r="G456" s="1">
        <v>0</v>
      </c>
      <c r="H456" s="1">
        <v>4</v>
      </c>
      <c r="I456" s="1">
        <v>8</v>
      </c>
      <c r="J456" s="1">
        <v>4100</v>
      </c>
      <c r="K456" s="4" t="e">
        <f>VLOOKUP(jur[[#This Row],[hwycov_id]],#REF!,10,FALSE)</f>
        <v>#REF!</v>
      </c>
      <c r="L456" s="32" t="e">
        <f t="shared" si="21"/>
        <v>#REF!</v>
      </c>
      <c r="M456" s="31" t="e">
        <f t="shared" si="22"/>
        <v>#REF!</v>
      </c>
      <c r="N456" s="31" t="e">
        <f t="shared" si="23"/>
        <v>#REF!</v>
      </c>
      <c r="O456" s="1" t="e">
        <f>VLOOKUP(jur[[#This Row],[hwycov_id]],#REF!,16,FALSE)</f>
        <v>#REF!</v>
      </c>
      <c r="P456" s="1">
        <v>459</v>
      </c>
    </row>
    <row r="457" spans="1:16" x14ac:dyDescent="0.25">
      <c r="A457" s="1">
        <v>15542</v>
      </c>
      <c r="B457" s="1">
        <v>5</v>
      </c>
      <c r="C457" s="1">
        <v>1</v>
      </c>
      <c r="D457" s="1">
        <v>2</v>
      </c>
      <c r="E457" s="1" t="s">
        <v>75</v>
      </c>
      <c r="F457" s="1">
        <v>4</v>
      </c>
      <c r="G457" s="1">
        <v>0</v>
      </c>
      <c r="H457" s="1">
        <v>4</v>
      </c>
      <c r="I457" s="1">
        <v>8</v>
      </c>
      <c r="J457" s="1">
        <v>4300</v>
      </c>
      <c r="K457" s="4" t="e">
        <f>VLOOKUP(jur[[#This Row],[hwycov_id]],#REF!,10,FALSE)</f>
        <v>#REF!</v>
      </c>
      <c r="L457" s="32" t="e">
        <f t="shared" si="21"/>
        <v>#REF!</v>
      </c>
      <c r="M457" s="31" t="e">
        <f t="shared" si="22"/>
        <v>#REF!</v>
      </c>
      <c r="N457" s="31" t="e">
        <f t="shared" si="23"/>
        <v>#REF!</v>
      </c>
      <c r="O457" s="1" t="e">
        <f>VLOOKUP(jur[[#This Row],[hwycov_id]],#REF!,16,FALSE)</f>
        <v>#REF!</v>
      </c>
      <c r="P457" s="1">
        <v>460</v>
      </c>
    </row>
    <row r="458" spans="1:16" x14ac:dyDescent="0.25">
      <c r="A458" s="1">
        <v>15581</v>
      </c>
      <c r="B458" s="1">
        <v>5</v>
      </c>
      <c r="C458" s="1">
        <v>1</v>
      </c>
      <c r="D458" s="1">
        <v>2</v>
      </c>
      <c r="E458" s="1" t="s">
        <v>75</v>
      </c>
      <c r="F458" s="1">
        <v>4</v>
      </c>
      <c r="G458" s="1">
        <v>0</v>
      </c>
      <c r="H458" s="1">
        <v>4</v>
      </c>
      <c r="I458" s="1">
        <v>8</v>
      </c>
      <c r="J458" s="1">
        <v>4400</v>
      </c>
      <c r="K458" s="4" t="e">
        <f>VLOOKUP(jur[[#This Row],[hwycov_id]],#REF!,10,FALSE)</f>
        <v>#REF!</v>
      </c>
      <c r="L458" s="32" t="e">
        <f t="shared" si="21"/>
        <v>#REF!</v>
      </c>
      <c r="M458" s="31" t="e">
        <f t="shared" si="22"/>
        <v>#REF!</v>
      </c>
      <c r="N458" s="31" t="e">
        <f t="shared" si="23"/>
        <v>#REF!</v>
      </c>
      <c r="O458" s="1" t="e">
        <f>VLOOKUP(jur[[#This Row],[hwycov_id]],#REF!,16,FALSE)</f>
        <v>#REF!</v>
      </c>
      <c r="P458" s="1">
        <v>461</v>
      </c>
    </row>
    <row r="459" spans="1:16" x14ac:dyDescent="0.25">
      <c r="A459" s="1">
        <v>15578</v>
      </c>
      <c r="B459" s="1">
        <v>5</v>
      </c>
      <c r="C459" s="1">
        <v>1</v>
      </c>
      <c r="D459" s="1">
        <v>2</v>
      </c>
      <c r="E459" s="1" t="s">
        <v>75</v>
      </c>
      <c r="F459" s="1">
        <v>4</v>
      </c>
      <c r="G459" s="1">
        <v>0</v>
      </c>
      <c r="H459" s="1">
        <v>4</v>
      </c>
      <c r="I459" s="1">
        <v>8</v>
      </c>
      <c r="J459" s="1">
        <v>5800</v>
      </c>
      <c r="K459" s="4" t="e">
        <f>VLOOKUP(jur[[#This Row],[hwycov_id]],#REF!,10,FALSE)</f>
        <v>#REF!</v>
      </c>
      <c r="L459" s="32" t="e">
        <f t="shared" si="21"/>
        <v>#REF!</v>
      </c>
      <c r="M459" s="31" t="e">
        <f t="shared" si="22"/>
        <v>#REF!</v>
      </c>
      <c r="N459" s="31" t="e">
        <f t="shared" si="23"/>
        <v>#REF!</v>
      </c>
      <c r="O459" s="1" t="e">
        <f>VLOOKUP(jur[[#This Row],[hwycov_id]],#REF!,16,FALSE)</f>
        <v>#REF!</v>
      </c>
      <c r="P459" s="1">
        <v>462</v>
      </c>
    </row>
    <row r="460" spans="1:16" x14ac:dyDescent="0.25">
      <c r="A460" s="1">
        <v>19169</v>
      </c>
      <c r="B460" s="1">
        <v>4</v>
      </c>
      <c r="C460" s="1">
        <v>1</v>
      </c>
      <c r="D460" s="1">
        <v>2</v>
      </c>
      <c r="E460" s="1" t="s">
        <v>75</v>
      </c>
      <c r="F460" s="1">
        <v>4</v>
      </c>
      <c r="G460" s="1">
        <v>0</v>
      </c>
      <c r="H460" s="1">
        <v>4</v>
      </c>
      <c r="I460" s="1">
        <v>8</v>
      </c>
      <c r="J460" s="1">
        <v>6100</v>
      </c>
      <c r="K460" s="4" t="e">
        <f>VLOOKUP(jur[[#This Row],[hwycov_id]],#REF!,10,FALSE)</f>
        <v>#REF!</v>
      </c>
      <c r="L460" s="32" t="e">
        <f t="shared" si="21"/>
        <v>#REF!</v>
      </c>
      <c r="M460" s="31" t="e">
        <f t="shared" si="22"/>
        <v>#REF!</v>
      </c>
      <c r="N460" s="31" t="e">
        <f t="shared" si="23"/>
        <v>#REF!</v>
      </c>
      <c r="O460" s="1" t="e">
        <f>VLOOKUP(jur[[#This Row],[hwycov_id]],#REF!,16,FALSE)</f>
        <v>#REF!</v>
      </c>
      <c r="P460" s="1">
        <v>463</v>
      </c>
    </row>
    <row r="461" spans="1:16" x14ac:dyDescent="0.25">
      <c r="A461" s="1">
        <v>25807</v>
      </c>
      <c r="B461" s="1">
        <v>4</v>
      </c>
      <c r="C461" s="1">
        <v>1</v>
      </c>
      <c r="D461" s="1">
        <v>2</v>
      </c>
      <c r="E461" s="1" t="s">
        <v>75</v>
      </c>
      <c r="F461" s="1">
        <v>4</v>
      </c>
      <c r="G461" s="1">
        <v>0</v>
      </c>
      <c r="H461" s="1">
        <v>4</v>
      </c>
      <c r="I461" s="1">
        <v>8</v>
      </c>
      <c r="J461" s="1">
        <v>6200</v>
      </c>
      <c r="K461" s="4" t="e">
        <f>VLOOKUP(jur[[#This Row],[hwycov_id]],#REF!,10,FALSE)</f>
        <v>#REF!</v>
      </c>
      <c r="L461" s="32" t="e">
        <f t="shared" si="21"/>
        <v>#REF!</v>
      </c>
      <c r="M461" s="31" t="e">
        <f t="shared" si="22"/>
        <v>#REF!</v>
      </c>
      <c r="N461" s="31" t="e">
        <f t="shared" si="23"/>
        <v>#REF!</v>
      </c>
      <c r="O461" s="1" t="e">
        <f>VLOOKUP(jur[[#This Row],[hwycov_id]],#REF!,16,FALSE)</f>
        <v>#REF!</v>
      </c>
      <c r="P461" s="1">
        <v>464</v>
      </c>
    </row>
    <row r="462" spans="1:16" x14ac:dyDescent="0.25">
      <c r="A462" s="1">
        <v>17563</v>
      </c>
      <c r="B462" s="1">
        <v>4</v>
      </c>
      <c r="C462" s="1">
        <v>1</v>
      </c>
      <c r="D462" s="1">
        <v>2</v>
      </c>
      <c r="E462" s="1" t="s">
        <v>75</v>
      </c>
      <c r="F462" s="1">
        <v>4</v>
      </c>
      <c r="G462" s="1">
        <v>0</v>
      </c>
      <c r="H462" s="1">
        <v>4</v>
      </c>
      <c r="I462" s="1">
        <v>8</v>
      </c>
      <c r="J462" s="1">
        <v>9000</v>
      </c>
      <c r="K462" s="4" t="e">
        <f>VLOOKUP(jur[[#This Row],[hwycov_id]],#REF!,10,FALSE)</f>
        <v>#REF!</v>
      </c>
      <c r="L462" s="32" t="e">
        <f t="shared" si="21"/>
        <v>#REF!</v>
      </c>
      <c r="M462" s="31" t="e">
        <f t="shared" si="22"/>
        <v>#REF!</v>
      </c>
      <c r="N462" s="31" t="e">
        <f t="shared" si="23"/>
        <v>#REF!</v>
      </c>
      <c r="O462" s="1" t="e">
        <f>VLOOKUP(jur[[#This Row],[hwycov_id]],#REF!,16,FALSE)</f>
        <v>#REF!</v>
      </c>
      <c r="P462" s="1">
        <v>465</v>
      </c>
    </row>
    <row r="463" spans="1:16" x14ac:dyDescent="0.25">
      <c r="A463" s="1">
        <v>19174</v>
      </c>
      <c r="B463" s="1">
        <v>4</v>
      </c>
      <c r="C463" s="1">
        <v>1</v>
      </c>
      <c r="D463" s="1">
        <v>2</v>
      </c>
      <c r="E463" s="1" t="s">
        <v>75</v>
      </c>
      <c r="F463" s="1">
        <v>4</v>
      </c>
      <c r="G463" s="1">
        <v>0</v>
      </c>
      <c r="H463" s="1">
        <v>4</v>
      </c>
      <c r="I463" s="1">
        <v>8</v>
      </c>
      <c r="J463" s="1">
        <v>9200</v>
      </c>
      <c r="K463" s="4" t="e">
        <f>VLOOKUP(jur[[#This Row],[hwycov_id]],#REF!,10,FALSE)</f>
        <v>#REF!</v>
      </c>
      <c r="L463" s="32" t="e">
        <f t="shared" si="21"/>
        <v>#REF!</v>
      </c>
      <c r="M463" s="31" t="e">
        <f t="shared" si="22"/>
        <v>#REF!</v>
      </c>
      <c r="N463" s="31" t="e">
        <f t="shared" si="23"/>
        <v>#REF!</v>
      </c>
      <c r="O463" s="1" t="e">
        <f>VLOOKUP(jur[[#This Row],[hwycov_id]],#REF!,16,FALSE)</f>
        <v>#REF!</v>
      </c>
      <c r="P463" s="1">
        <v>466</v>
      </c>
    </row>
    <row r="464" spans="1:16" x14ac:dyDescent="0.25">
      <c r="A464" s="1">
        <v>19180</v>
      </c>
      <c r="B464" s="1">
        <v>4</v>
      </c>
      <c r="C464" s="1">
        <v>1</v>
      </c>
      <c r="D464" s="1">
        <v>2</v>
      </c>
      <c r="E464" s="1" t="s">
        <v>75</v>
      </c>
      <c r="F464" s="1">
        <v>4</v>
      </c>
      <c r="G464" s="1">
        <v>1</v>
      </c>
      <c r="H464" s="1">
        <v>4</v>
      </c>
      <c r="I464" s="1">
        <v>8</v>
      </c>
      <c r="J464" s="1">
        <v>10200</v>
      </c>
      <c r="K464" s="4" t="e">
        <f>VLOOKUP(jur[[#This Row],[hwycov_id]],#REF!,10,FALSE)</f>
        <v>#REF!</v>
      </c>
      <c r="L464" s="32" t="e">
        <f t="shared" si="21"/>
        <v>#REF!</v>
      </c>
      <c r="M464" s="31" t="e">
        <f t="shared" si="22"/>
        <v>#REF!</v>
      </c>
      <c r="N464" s="31" t="e">
        <f t="shared" si="23"/>
        <v>#REF!</v>
      </c>
      <c r="O464" s="1" t="e">
        <f>VLOOKUP(jur[[#This Row],[hwycov_id]],#REF!,16,FALSE)</f>
        <v>#REF!</v>
      </c>
      <c r="P464" s="1">
        <v>467</v>
      </c>
    </row>
    <row r="465" spans="1:16" x14ac:dyDescent="0.25">
      <c r="A465" s="1">
        <v>1891</v>
      </c>
      <c r="B465" s="1">
        <v>3</v>
      </c>
      <c r="C465" s="1">
        <v>1</v>
      </c>
      <c r="D465" s="1">
        <v>2</v>
      </c>
      <c r="E465" s="1" t="s">
        <v>75</v>
      </c>
      <c r="F465" s="1">
        <v>3</v>
      </c>
      <c r="G465" s="1">
        <v>1</v>
      </c>
      <c r="H465" s="1">
        <v>4</v>
      </c>
      <c r="I465" s="1">
        <v>8</v>
      </c>
      <c r="J465" s="1">
        <v>12700</v>
      </c>
      <c r="K465" s="4" t="e">
        <f>VLOOKUP(jur[[#This Row],[hwycov_id]],#REF!,10,FALSE)</f>
        <v>#REF!</v>
      </c>
      <c r="L465" s="32" t="e">
        <f t="shared" si="21"/>
        <v>#REF!</v>
      </c>
      <c r="M465" s="31" t="e">
        <f t="shared" si="22"/>
        <v>#REF!</v>
      </c>
      <c r="N465" s="31" t="e">
        <f t="shared" si="23"/>
        <v>#REF!</v>
      </c>
      <c r="O465" s="1" t="e">
        <f>VLOOKUP(jur[[#This Row],[hwycov_id]],#REF!,16,FALSE)</f>
        <v>#REF!</v>
      </c>
      <c r="P465" s="1">
        <v>468</v>
      </c>
    </row>
    <row r="466" spans="1:16" x14ac:dyDescent="0.25">
      <c r="A466" s="1">
        <v>16952</v>
      </c>
      <c r="B466" s="1">
        <v>3</v>
      </c>
      <c r="C466" s="1">
        <v>1</v>
      </c>
      <c r="D466" s="1">
        <v>2</v>
      </c>
      <c r="E466" s="1" t="s">
        <v>75</v>
      </c>
      <c r="F466" s="1">
        <v>3</v>
      </c>
      <c r="G466" s="1">
        <v>1</v>
      </c>
      <c r="H466" s="1">
        <v>4</v>
      </c>
      <c r="I466" s="1">
        <v>8</v>
      </c>
      <c r="J466" s="1">
        <v>17000</v>
      </c>
      <c r="K466" s="4" t="e">
        <f>VLOOKUP(jur[[#This Row],[hwycov_id]],#REF!,10,FALSE)</f>
        <v>#REF!</v>
      </c>
      <c r="L466" s="32" t="e">
        <f t="shared" si="21"/>
        <v>#REF!</v>
      </c>
      <c r="M466" s="31" t="e">
        <f t="shared" si="22"/>
        <v>#REF!</v>
      </c>
      <c r="N466" s="31" t="e">
        <f t="shared" si="23"/>
        <v>#REF!</v>
      </c>
      <c r="O466" s="1" t="e">
        <f>VLOOKUP(jur[[#This Row],[hwycov_id]],#REF!,16,FALSE)</f>
        <v>#REF!</v>
      </c>
      <c r="P466" s="1">
        <v>469</v>
      </c>
    </row>
    <row r="467" spans="1:16" x14ac:dyDescent="0.25">
      <c r="A467" s="1">
        <v>30729</v>
      </c>
      <c r="B467" s="1">
        <v>3</v>
      </c>
      <c r="C467" s="1">
        <v>1</v>
      </c>
      <c r="D467" s="1">
        <v>2</v>
      </c>
      <c r="E467" s="1" t="s">
        <v>75</v>
      </c>
      <c r="F467" s="1">
        <v>3</v>
      </c>
      <c r="G467" s="1">
        <v>2</v>
      </c>
      <c r="H467" s="1">
        <v>4</v>
      </c>
      <c r="I467" s="1">
        <v>8</v>
      </c>
      <c r="J467" s="1">
        <v>20400</v>
      </c>
      <c r="K467" s="4" t="e">
        <f>VLOOKUP(jur[[#This Row],[hwycov_id]],#REF!,10,FALSE)</f>
        <v>#REF!</v>
      </c>
      <c r="L467" s="32" t="e">
        <f t="shared" si="21"/>
        <v>#REF!</v>
      </c>
      <c r="M467" s="31" t="e">
        <f t="shared" si="22"/>
        <v>#REF!</v>
      </c>
      <c r="N467" s="31" t="e">
        <f t="shared" si="23"/>
        <v>#REF!</v>
      </c>
      <c r="O467" s="1" t="e">
        <f>VLOOKUP(jur[[#This Row],[hwycov_id]],#REF!,16,FALSE)</f>
        <v>#REF!</v>
      </c>
      <c r="P467" s="1">
        <v>470</v>
      </c>
    </row>
    <row r="468" spans="1:16" x14ac:dyDescent="0.25">
      <c r="A468" s="1">
        <v>28604</v>
      </c>
      <c r="B468" s="1">
        <v>9</v>
      </c>
      <c r="C468" s="1">
        <v>1</v>
      </c>
      <c r="D468" s="1">
        <v>1</v>
      </c>
      <c r="E468" s="1" t="s">
        <v>73</v>
      </c>
      <c r="F468" s="1">
        <v>2</v>
      </c>
      <c r="G468" s="1">
        <v>0</v>
      </c>
      <c r="H468" s="1">
        <v>5</v>
      </c>
      <c r="I468" s="1">
        <v>9</v>
      </c>
      <c r="J468" s="1">
        <v>2716</v>
      </c>
      <c r="K468" s="4" t="e">
        <f>VLOOKUP(jur[[#This Row],[hwycov_id]],#REF!,10,FALSE)</f>
        <v>#REF!</v>
      </c>
      <c r="L468" s="32" t="e">
        <f t="shared" si="21"/>
        <v>#REF!</v>
      </c>
      <c r="M468" s="31" t="e">
        <f t="shared" si="22"/>
        <v>#REF!</v>
      </c>
      <c r="N468" s="31" t="e">
        <f t="shared" si="23"/>
        <v>#REF!</v>
      </c>
      <c r="O468" s="1" t="e">
        <f>VLOOKUP(jur[[#This Row],[hwycov_id]],#REF!,16,FALSE)</f>
        <v>#REF!</v>
      </c>
      <c r="P468" s="1">
        <v>471</v>
      </c>
    </row>
    <row r="469" spans="1:16" x14ac:dyDescent="0.25">
      <c r="A469" s="1">
        <v>27763</v>
      </c>
      <c r="B469" s="1">
        <v>9</v>
      </c>
      <c r="C469" s="1">
        <v>1</v>
      </c>
      <c r="D469" s="1">
        <v>1</v>
      </c>
      <c r="E469" s="1" t="s">
        <v>73</v>
      </c>
      <c r="F469" s="1">
        <v>2</v>
      </c>
      <c r="G469" s="1">
        <v>0</v>
      </c>
      <c r="H469" s="1">
        <v>5</v>
      </c>
      <c r="I469" s="1">
        <v>9</v>
      </c>
      <c r="J469" s="1">
        <v>3615</v>
      </c>
      <c r="K469" s="4" t="e">
        <f>VLOOKUP(jur[[#This Row],[hwycov_id]],#REF!,10,FALSE)</f>
        <v>#REF!</v>
      </c>
      <c r="L469" s="32" t="e">
        <f t="shared" si="21"/>
        <v>#REF!</v>
      </c>
      <c r="M469" s="31" t="e">
        <f t="shared" si="22"/>
        <v>#REF!</v>
      </c>
      <c r="N469" s="31" t="e">
        <f t="shared" si="23"/>
        <v>#REF!</v>
      </c>
      <c r="O469" s="1" t="e">
        <f>VLOOKUP(jur[[#This Row],[hwycov_id]],#REF!,16,FALSE)</f>
        <v>#REF!</v>
      </c>
      <c r="P469" s="1">
        <v>472</v>
      </c>
    </row>
    <row r="470" spans="1:16" x14ac:dyDescent="0.25">
      <c r="A470" s="1">
        <v>11257</v>
      </c>
      <c r="B470" s="1">
        <v>9</v>
      </c>
      <c r="C470" s="1">
        <v>1</v>
      </c>
      <c r="D470" s="1">
        <v>1</v>
      </c>
      <c r="E470" s="1" t="s">
        <v>73</v>
      </c>
      <c r="F470" s="1">
        <v>2</v>
      </c>
      <c r="G470" s="1">
        <v>0</v>
      </c>
      <c r="H470" s="1">
        <v>5</v>
      </c>
      <c r="I470" s="1">
        <v>9</v>
      </c>
      <c r="J470" s="1">
        <v>3719</v>
      </c>
      <c r="K470" s="4" t="e">
        <f>VLOOKUP(jur[[#This Row],[hwycov_id]],#REF!,10,FALSE)</f>
        <v>#REF!</v>
      </c>
      <c r="L470" s="32" t="e">
        <f t="shared" si="21"/>
        <v>#REF!</v>
      </c>
      <c r="M470" s="31" t="e">
        <f t="shared" si="22"/>
        <v>#REF!</v>
      </c>
      <c r="N470" s="31" t="e">
        <f t="shared" si="23"/>
        <v>#REF!</v>
      </c>
      <c r="O470" s="1" t="e">
        <f>VLOOKUP(jur[[#This Row],[hwycov_id]],#REF!,16,FALSE)</f>
        <v>#REF!</v>
      </c>
      <c r="P470" s="1">
        <v>473</v>
      </c>
    </row>
    <row r="471" spans="1:16" x14ac:dyDescent="0.25">
      <c r="A471" s="1">
        <v>28146</v>
      </c>
      <c r="B471" s="1">
        <v>9</v>
      </c>
      <c r="C471" s="1">
        <v>1</v>
      </c>
      <c r="D471" s="1">
        <v>1</v>
      </c>
      <c r="E471" s="1" t="s">
        <v>73</v>
      </c>
      <c r="F471" s="1">
        <v>2</v>
      </c>
      <c r="G471" s="1">
        <v>0</v>
      </c>
      <c r="H471" s="1">
        <v>5</v>
      </c>
      <c r="I471" s="1">
        <v>9</v>
      </c>
      <c r="J471" s="1">
        <v>3992</v>
      </c>
      <c r="K471" s="4" t="e">
        <f>VLOOKUP(jur[[#This Row],[hwycov_id]],#REF!,10,FALSE)</f>
        <v>#REF!</v>
      </c>
      <c r="L471" s="32" t="e">
        <f t="shared" si="21"/>
        <v>#REF!</v>
      </c>
      <c r="M471" s="31" t="e">
        <f t="shared" si="22"/>
        <v>#REF!</v>
      </c>
      <c r="N471" s="31" t="e">
        <f t="shared" si="23"/>
        <v>#REF!</v>
      </c>
      <c r="O471" s="1" t="e">
        <f>VLOOKUP(jur[[#This Row],[hwycov_id]],#REF!,16,FALSE)</f>
        <v>#REF!</v>
      </c>
      <c r="P471" s="1">
        <v>474</v>
      </c>
    </row>
    <row r="472" spans="1:16" x14ac:dyDescent="0.25">
      <c r="A472" s="1">
        <v>37251</v>
      </c>
      <c r="B472" s="1">
        <v>7</v>
      </c>
      <c r="C472" s="1">
        <v>1</v>
      </c>
      <c r="D472" s="1">
        <v>2</v>
      </c>
      <c r="E472" s="1" t="s">
        <v>75</v>
      </c>
      <c r="F472" s="1">
        <v>4</v>
      </c>
      <c r="G472" s="1">
        <v>0</v>
      </c>
      <c r="H472" s="1">
        <v>5</v>
      </c>
      <c r="I472" s="1">
        <v>9</v>
      </c>
      <c r="J472" s="1">
        <v>4400</v>
      </c>
      <c r="K472" s="4" t="e">
        <f>VLOOKUP(jur[[#This Row],[hwycov_id]],#REF!,10,FALSE)</f>
        <v>#REF!</v>
      </c>
      <c r="L472" s="32" t="e">
        <f t="shared" si="21"/>
        <v>#REF!</v>
      </c>
      <c r="M472" s="31" t="e">
        <f t="shared" si="22"/>
        <v>#REF!</v>
      </c>
      <c r="N472" s="31" t="e">
        <f t="shared" si="23"/>
        <v>#REF!</v>
      </c>
      <c r="O472" s="1" t="e">
        <f>VLOOKUP(jur[[#This Row],[hwycov_id]],#REF!,16,FALSE)</f>
        <v>#REF!</v>
      </c>
      <c r="P472" s="1">
        <v>475</v>
      </c>
    </row>
    <row r="473" spans="1:16" x14ac:dyDescent="0.25">
      <c r="A473" s="1">
        <v>28133</v>
      </c>
      <c r="B473" s="1">
        <v>9</v>
      </c>
      <c r="C473" s="1">
        <v>1</v>
      </c>
      <c r="D473" s="1">
        <v>1</v>
      </c>
      <c r="E473" s="1" t="s">
        <v>73</v>
      </c>
      <c r="F473" s="1">
        <v>2</v>
      </c>
      <c r="G473" s="1">
        <v>0</v>
      </c>
      <c r="H473" s="1">
        <v>5</v>
      </c>
      <c r="I473" s="1">
        <v>9</v>
      </c>
      <c r="J473" s="1">
        <v>4440</v>
      </c>
      <c r="K473" s="4" t="e">
        <f>VLOOKUP(jur[[#This Row],[hwycov_id]],#REF!,10,FALSE)</f>
        <v>#REF!</v>
      </c>
      <c r="L473" s="32" t="e">
        <f t="shared" si="21"/>
        <v>#REF!</v>
      </c>
      <c r="M473" s="31" t="e">
        <f t="shared" si="22"/>
        <v>#REF!</v>
      </c>
      <c r="N473" s="31" t="e">
        <f t="shared" si="23"/>
        <v>#REF!</v>
      </c>
      <c r="O473" s="1" t="e">
        <f>VLOOKUP(jur[[#This Row],[hwycov_id]],#REF!,16,FALSE)</f>
        <v>#REF!</v>
      </c>
      <c r="P473" s="1">
        <v>476</v>
      </c>
    </row>
    <row r="474" spans="1:16" x14ac:dyDescent="0.25">
      <c r="A474" s="1">
        <v>28937</v>
      </c>
      <c r="B474" s="1">
        <v>9</v>
      </c>
      <c r="C474" s="1">
        <v>1</v>
      </c>
      <c r="D474" s="1">
        <v>1</v>
      </c>
      <c r="E474" s="1" t="s">
        <v>73</v>
      </c>
      <c r="F474" s="1">
        <v>2</v>
      </c>
      <c r="G474" s="1">
        <v>0</v>
      </c>
      <c r="H474" s="1">
        <v>3</v>
      </c>
      <c r="I474" s="1">
        <v>9</v>
      </c>
      <c r="J474" s="1">
        <v>4837</v>
      </c>
      <c r="K474" s="4" t="e">
        <f>VLOOKUP(jur[[#This Row],[hwycov_id]],#REF!,10,FALSE)</f>
        <v>#REF!</v>
      </c>
      <c r="L474" s="32" t="e">
        <f t="shared" si="21"/>
        <v>#REF!</v>
      </c>
      <c r="M474" s="31" t="e">
        <f t="shared" si="22"/>
        <v>#REF!</v>
      </c>
      <c r="N474" s="31" t="e">
        <f t="shared" si="23"/>
        <v>#REF!</v>
      </c>
      <c r="O474" s="1" t="e">
        <f>VLOOKUP(jur[[#This Row],[hwycov_id]],#REF!,16,FALSE)</f>
        <v>#REF!</v>
      </c>
      <c r="P474" s="1">
        <v>477</v>
      </c>
    </row>
    <row r="475" spans="1:16" x14ac:dyDescent="0.25">
      <c r="A475" s="1">
        <v>7940</v>
      </c>
      <c r="B475" s="1">
        <v>5</v>
      </c>
      <c r="C475" s="1">
        <v>1</v>
      </c>
      <c r="D475" s="1">
        <v>2</v>
      </c>
      <c r="E475" s="1" t="s">
        <v>75</v>
      </c>
      <c r="F475" s="1">
        <v>4</v>
      </c>
      <c r="G475" s="1">
        <v>0</v>
      </c>
      <c r="H475" s="1">
        <v>5</v>
      </c>
      <c r="I475" s="1">
        <v>9</v>
      </c>
      <c r="J475" s="1">
        <v>5200</v>
      </c>
      <c r="K475" s="4" t="e">
        <f>VLOOKUP(jur[[#This Row],[hwycov_id]],#REF!,10,FALSE)</f>
        <v>#REF!</v>
      </c>
      <c r="L475" s="32" t="e">
        <f t="shared" si="21"/>
        <v>#REF!</v>
      </c>
      <c r="M475" s="31" t="e">
        <f t="shared" si="22"/>
        <v>#REF!</v>
      </c>
      <c r="N475" s="31" t="e">
        <f t="shared" si="23"/>
        <v>#REF!</v>
      </c>
      <c r="O475" s="1" t="e">
        <f>VLOOKUP(jur[[#This Row],[hwycov_id]],#REF!,16,FALSE)</f>
        <v>#REF!</v>
      </c>
      <c r="P475" s="1">
        <v>478</v>
      </c>
    </row>
    <row r="476" spans="1:16" x14ac:dyDescent="0.25">
      <c r="A476" s="1">
        <v>28395</v>
      </c>
      <c r="B476" s="1">
        <v>9</v>
      </c>
      <c r="C476" s="1">
        <v>1</v>
      </c>
      <c r="D476" s="1">
        <v>1</v>
      </c>
      <c r="E476" s="1" t="s">
        <v>73</v>
      </c>
      <c r="F476" s="1">
        <v>2</v>
      </c>
      <c r="G476" s="1">
        <v>0</v>
      </c>
      <c r="H476" s="1">
        <v>5</v>
      </c>
      <c r="I476" s="1">
        <v>9</v>
      </c>
      <c r="J476" s="1">
        <v>5315</v>
      </c>
      <c r="K476" s="4" t="e">
        <f>VLOOKUP(jur[[#This Row],[hwycov_id]],#REF!,10,FALSE)</f>
        <v>#REF!</v>
      </c>
      <c r="L476" s="32" t="e">
        <f t="shared" si="21"/>
        <v>#REF!</v>
      </c>
      <c r="M476" s="31" t="e">
        <f t="shared" si="22"/>
        <v>#REF!</v>
      </c>
      <c r="N476" s="31" t="e">
        <f t="shared" si="23"/>
        <v>#REF!</v>
      </c>
      <c r="O476" s="1" t="e">
        <f>VLOOKUP(jur[[#This Row],[hwycov_id]],#REF!,16,FALSE)</f>
        <v>#REF!</v>
      </c>
      <c r="P476" s="1">
        <v>479</v>
      </c>
    </row>
    <row r="477" spans="1:16" x14ac:dyDescent="0.25">
      <c r="A477" s="1">
        <v>11244</v>
      </c>
      <c r="B477" s="1">
        <v>9</v>
      </c>
      <c r="C477" s="1">
        <v>1</v>
      </c>
      <c r="D477" s="1">
        <v>1</v>
      </c>
      <c r="E477" s="1" t="s">
        <v>73</v>
      </c>
      <c r="F477" s="1">
        <v>2</v>
      </c>
      <c r="G477" s="1">
        <v>0</v>
      </c>
      <c r="H477" s="1">
        <v>5</v>
      </c>
      <c r="I477" s="1">
        <v>9</v>
      </c>
      <c r="J477" s="1">
        <v>5881</v>
      </c>
      <c r="K477" s="4" t="e">
        <f>VLOOKUP(jur[[#This Row],[hwycov_id]],#REF!,10,FALSE)</f>
        <v>#REF!</v>
      </c>
      <c r="L477" s="32" t="e">
        <f t="shared" si="21"/>
        <v>#REF!</v>
      </c>
      <c r="M477" s="31" t="e">
        <f t="shared" si="22"/>
        <v>#REF!</v>
      </c>
      <c r="N477" s="31" t="e">
        <f t="shared" si="23"/>
        <v>#REF!</v>
      </c>
      <c r="O477" s="1" t="e">
        <f>VLOOKUP(jur[[#This Row],[hwycov_id]],#REF!,16,FALSE)</f>
        <v>#REF!</v>
      </c>
      <c r="P477" s="1">
        <v>480</v>
      </c>
    </row>
    <row r="478" spans="1:16" x14ac:dyDescent="0.25">
      <c r="A478" s="1">
        <v>11283</v>
      </c>
      <c r="B478" s="1">
        <v>9</v>
      </c>
      <c r="C478" s="1">
        <v>1</v>
      </c>
      <c r="D478" s="1">
        <v>1</v>
      </c>
      <c r="E478" s="1" t="s">
        <v>73</v>
      </c>
      <c r="F478" s="1">
        <v>2</v>
      </c>
      <c r="G478" s="1">
        <v>0</v>
      </c>
      <c r="H478" s="1">
        <v>5</v>
      </c>
      <c r="I478" s="1">
        <v>9</v>
      </c>
      <c r="J478" s="1">
        <v>6062</v>
      </c>
      <c r="K478" s="4" t="e">
        <f>VLOOKUP(jur[[#This Row],[hwycov_id]],#REF!,10,FALSE)</f>
        <v>#REF!</v>
      </c>
      <c r="L478" s="32" t="e">
        <f t="shared" si="21"/>
        <v>#REF!</v>
      </c>
      <c r="M478" s="31" t="e">
        <f t="shared" si="22"/>
        <v>#REF!</v>
      </c>
      <c r="N478" s="31" t="e">
        <f t="shared" si="23"/>
        <v>#REF!</v>
      </c>
      <c r="O478" s="1" t="e">
        <f>VLOOKUP(jur[[#This Row],[hwycov_id]],#REF!,16,FALSE)</f>
        <v>#REF!</v>
      </c>
      <c r="P478" s="1">
        <v>481</v>
      </c>
    </row>
    <row r="479" spans="1:16" x14ac:dyDescent="0.25">
      <c r="A479" s="1">
        <v>15408</v>
      </c>
      <c r="B479" s="1">
        <v>9</v>
      </c>
      <c r="C479" s="1">
        <v>1</v>
      </c>
      <c r="D479" s="1">
        <v>1</v>
      </c>
      <c r="E479" s="1" t="s">
        <v>73</v>
      </c>
      <c r="F479" s="1">
        <v>2</v>
      </c>
      <c r="G479" s="1">
        <v>0</v>
      </c>
      <c r="H479" s="1">
        <v>5</v>
      </c>
      <c r="I479" s="1">
        <v>9</v>
      </c>
      <c r="J479" s="1">
        <v>6676</v>
      </c>
      <c r="K479" s="4" t="e">
        <f>VLOOKUP(jur[[#This Row],[hwycov_id]],#REF!,10,FALSE)</f>
        <v>#REF!</v>
      </c>
      <c r="L479" s="32" t="e">
        <f t="shared" si="21"/>
        <v>#REF!</v>
      </c>
      <c r="M479" s="31" t="e">
        <f t="shared" si="22"/>
        <v>#REF!</v>
      </c>
      <c r="N479" s="31" t="e">
        <f t="shared" si="23"/>
        <v>#REF!</v>
      </c>
      <c r="O479" s="1" t="e">
        <f>VLOOKUP(jur[[#This Row],[hwycov_id]],#REF!,16,FALSE)</f>
        <v>#REF!</v>
      </c>
      <c r="P479" s="1">
        <v>482</v>
      </c>
    </row>
    <row r="480" spans="1:16" x14ac:dyDescent="0.25">
      <c r="A480" s="1">
        <v>11046</v>
      </c>
      <c r="B480" s="1">
        <v>9</v>
      </c>
      <c r="C480" s="1">
        <v>1</v>
      </c>
      <c r="D480" s="1">
        <v>1</v>
      </c>
      <c r="E480" s="1" t="s">
        <v>73</v>
      </c>
      <c r="F480" s="1">
        <v>2</v>
      </c>
      <c r="G480" s="1">
        <v>0</v>
      </c>
      <c r="H480" s="1">
        <v>5</v>
      </c>
      <c r="I480" s="1">
        <v>9</v>
      </c>
      <c r="J480" s="1">
        <v>7028</v>
      </c>
      <c r="K480" s="4" t="e">
        <f>VLOOKUP(jur[[#This Row],[hwycov_id]],#REF!,10,FALSE)</f>
        <v>#REF!</v>
      </c>
      <c r="L480" s="32" t="e">
        <f t="shared" si="21"/>
        <v>#REF!</v>
      </c>
      <c r="M480" s="31" t="e">
        <f t="shared" si="22"/>
        <v>#REF!</v>
      </c>
      <c r="N480" s="31" t="e">
        <f t="shared" si="23"/>
        <v>#REF!</v>
      </c>
      <c r="O480" s="1" t="e">
        <f>VLOOKUP(jur[[#This Row],[hwycov_id]],#REF!,16,FALSE)</f>
        <v>#REF!</v>
      </c>
      <c r="P480" s="1">
        <v>483</v>
      </c>
    </row>
    <row r="481" spans="1:16" x14ac:dyDescent="0.25">
      <c r="A481" s="1">
        <v>11023</v>
      </c>
      <c r="B481" s="1">
        <v>9</v>
      </c>
      <c r="C481" s="1">
        <v>1</v>
      </c>
      <c r="D481" s="1">
        <v>1</v>
      </c>
      <c r="E481" s="1" t="s">
        <v>73</v>
      </c>
      <c r="F481" s="1">
        <v>2</v>
      </c>
      <c r="G481" s="1">
        <v>0</v>
      </c>
      <c r="H481" s="1">
        <v>5</v>
      </c>
      <c r="I481" s="1">
        <v>9</v>
      </c>
      <c r="J481" s="1">
        <v>7255</v>
      </c>
      <c r="K481" s="4" t="e">
        <f>VLOOKUP(jur[[#This Row],[hwycov_id]],#REF!,10,FALSE)</f>
        <v>#REF!</v>
      </c>
      <c r="L481" s="32" t="e">
        <f t="shared" si="21"/>
        <v>#REF!</v>
      </c>
      <c r="M481" s="31" t="e">
        <f t="shared" si="22"/>
        <v>#REF!</v>
      </c>
      <c r="N481" s="31" t="e">
        <f t="shared" si="23"/>
        <v>#REF!</v>
      </c>
      <c r="O481" s="1" t="e">
        <f>VLOOKUP(jur[[#This Row],[hwycov_id]],#REF!,16,FALSE)</f>
        <v>#REF!</v>
      </c>
      <c r="P481" s="1">
        <v>484</v>
      </c>
    </row>
    <row r="482" spans="1:16" x14ac:dyDescent="0.25">
      <c r="A482" s="1">
        <v>28117</v>
      </c>
      <c r="B482" s="1">
        <v>9</v>
      </c>
      <c r="C482" s="1">
        <v>1</v>
      </c>
      <c r="D482" s="1">
        <v>1</v>
      </c>
      <c r="E482" s="1" t="s">
        <v>73</v>
      </c>
      <c r="F482" s="1">
        <v>2</v>
      </c>
      <c r="G482" s="1">
        <v>0</v>
      </c>
      <c r="H482" s="1">
        <v>5</v>
      </c>
      <c r="I482" s="1">
        <v>9</v>
      </c>
      <c r="J482" s="1">
        <v>7319</v>
      </c>
      <c r="K482" s="4" t="e">
        <f>VLOOKUP(jur[[#This Row],[hwycov_id]],#REF!,10,FALSE)</f>
        <v>#REF!</v>
      </c>
      <c r="L482" s="32" t="e">
        <f t="shared" si="21"/>
        <v>#REF!</v>
      </c>
      <c r="M482" s="31" t="e">
        <f t="shared" si="22"/>
        <v>#REF!</v>
      </c>
      <c r="N482" s="31" t="e">
        <f t="shared" si="23"/>
        <v>#REF!</v>
      </c>
      <c r="O482" s="1" t="e">
        <f>VLOOKUP(jur[[#This Row],[hwycov_id]],#REF!,16,FALSE)</f>
        <v>#REF!</v>
      </c>
      <c r="P482" s="1">
        <v>485</v>
      </c>
    </row>
    <row r="483" spans="1:16" x14ac:dyDescent="0.25">
      <c r="A483" s="1">
        <v>11276</v>
      </c>
      <c r="B483" s="1">
        <v>9</v>
      </c>
      <c r="C483" s="1">
        <v>1</v>
      </c>
      <c r="D483" s="1">
        <v>1</v>
      </c>
      <c r="E483" s="1" t="s">
        <v>73</v>
      </c>
      <c r="F483" s="1">
        <v>2</v>
      </c>
      <c r="G483" s="1">
        <v>0</v>
      </c>
      <c r="H483" s="1">
        <v>5</v>
      </c>
      <c r="I483" s="1">
        <v>9</v>
      </c>
      <c r="J483" s="1">
        <v>7338</v>
      </c>
      <c r="K483" s="4" t="e">
        <f>VLOOKUP(jur[[#This Row],[hwycov_id]],#REF!,10,FALSE)</f>
        <v>#REF!</v>
      </c>
      <c r="L483" s="32" t="e">
        <f t="shared" si="21"/>
        <v>#REF!</v>
      </c>
      <c r="M483" s="31" t="e">
        <f t="shared" si="22"/>
        <v>#REF!</v>
      </c>
      <c r="N483" s="31" t="e">
        <f t="shared" si="23"/>
        <v>#REF!</v>
      </c>
      <c r="O483" s="1" t="e">
        <f>VLOOKUP(jur[[#This Row],[hwycov_id]],#REF!,16,FALSE)</f>
        <v>#REF!</v>
      </c>
      <c r="P483" s="1">
        <v>486</v>
      </c>
    </row>
    <row r="484" spans="1:16" x14ac:dyDescent="0.25">
      <c r="A484" s="1">
        <v>28004</v>
      </c>
      <c r="B484" s="1">
        <v>9</v>
      </c>
      <c r="C484" s="1">
        <v>1</v>
      </c>
      <c r="D484" s="1">
        <v>1</v>
      </c>
      <c r="E484" s="1" t="s">
        <v>73</v>
      </c>
      <c r="F484" s="1">
        <v>2</v>
      </c>
      <c r="G484" s="1">
        <v>0</v>
      </c>
      <c r="H484" s="1">
        <v>5</v>
      </c>
      <c r="I484" s="1">
        <v>9</v>
      </c>
      <c r="J484" s="1">
        <v>7585</v>
      </c>
      <c r="K484" s="4" t="e">
        <f>VLOOKUP(jur[[#This Row],[hwycov_id]],#REF!,10,FALSE)</f>
        <v>#REF!</v>
      </c>
      <c r="L484" s="32" t="e">
        <f t="shared" si="21"/>
        <v>#REF!</v>
      </c>
      <c r="M484" s="31" t="e">
        <f t="shared" si="22"/>
        <v>#REF!</v>
      </c>
      <c r="N484" s="31" t="e">
        <f t="shared" si="23"/>
        <v>#REF!</v>
      </c>
      <c r="O484" s="1" t="e">
        <f>VLOOKUP(jur[[#This Row],[hwycov_id]],#REF!,16,FALSE)</f>
        <v>#REF!</v>
      </c>
      <c r="P484" s="1">
        <v>487</v>
      </c>
    </row>
    <row r="485" spans="1:16" x14ac:dyDescent="0.25">
      <c r="A485" s="1">
        <v>10075</v>
      </c>
      <c r="B485" s="1">
        <v>9</v>
      </c>
      <c r="C485" s="1">
        <v>1</v>
      </c>
      <c r="D485" s="1">
        <v>1</v>
      </c>
      <c r="E485" s="1" t="s">
        <v>73</v>
      </c>
      <c r="F485" s="1">
        <v>2</v>
      </c>
      <c r="G485" s="1">
        <v>0</v>
      </c>
      <c r="H485" s="1">
        <v>5</v>
      </c>
      <c r="I485" s="1">
        <v>9</v>
      </c>
      <c r="J485" s="1">
        <v>8241</v>
      </c>
      <c r="K485" s="4" t="e">
        <f>VLOOKUP(jur[[#This Row],[hwycov_id]],#REF!,10,FALSE)</f>
        <v>#REF!</v>
      </c>
      <c r="L485" s="32" t="e">
        <f t="shared" si="21"/>
        <v>#REF!</v>
      </c>
      <c r="M485" s="31" t="e">
        <f t="shared" si="22"/>
        <v>#REF!</v>
      </c>
      <c r="N485" s="31" t="e">
        <f t="shared" si="23"/>
        <v>#REF!</v>
      </c>
      <c r="O485" s="1" t="e">
        <f>VLOOKUP(jur[[#This Row],[hwycov_id]],#REF!,16,FALSE)</f>
        <v>#REF!</v>
      </c>
      <c r="P485" s="1">
        <v>488</v>
      </c>
    </row>
    <row r="486" spans="1:16" x14ac:dyDescent="0.25">
      <c r="A486" s="1">
        <v>15810</v>
      </c>
      <c r="B486" s="1">
        <v>3</v>
      </c>
      <c r="C486" s="1">
        <v>1</v>
      </c>
      <c r="D486" s="1">
        <v>2</v>
      </c>
      <c r="E486" s="1" t="s">
        <v>75</v>
      </c>
      <c r="F486" s="1">
        <v>3</v>
      </c>
      <c r="G486" s="1">
        <v>0</v>
      </c>
      <c r="H486" s="1">
        <v>5</v>
      </c>
      <c r="I486" s="1">
        <v>9</v>
      </c>
      <c r="J486" s="1">
        <v>8900</v>
      </c>
      <c r="K486" s="4" t="e">
        <f>VLOOKUP(jur[[#This Row],[hwycov_id]],#REF!,10,FALSE)</f>
        <v>#REF!</v>
      </c>
      <c r="L486" s="32" t="e">
        <f t="shared" si="21"/>
        <v>#REF!</v>
      </c>
      <c r="M486" s="31" t="e">
        <f t="shared" si="22"/>
        <v>#REF!</v>
      </c>
      <c r="N486" s="31" t="e">
        <f t="shared" si="23"/>
        <v>#REF!</v>
      </c>
      <c r="O486" s="1" t="e">
        <f>VLOOKUP(jur[[#This Row],[hwycov_id]],#REF!,16,FALSE)</f>
        <v>#REF!</v>
      </c>
      <c r="P486" s="1">
        <v>489</v>
      </c>
    </row>
    <row r="487" spans="1:16" x14ac:dyDescent="0.25">
      <c r="A487" s="1">
        <v>7893</v>
      </c>
      <c r="B487" s="1">
        <v>4</v>
      </c>
      <c r="C487" s="1">
        <v>1</v>
      </c>
      <c r="D487" s="1">
        <v>2</v>
      </c>
      <c r="E487" s="1" t="s">
        <v>75</v>
      </c>
      <c r="F487" s="1">
        <v>4</v>
      </c>
      <c r="G487" s="1">
        <v>0</v>
      </c>
      <c r="H487" s="1">
        <v>5</v>
      </c>
      <c r="I487" s="1">
        <v>9</v>
      </c>
      <c r="J487" s="1">
        <v>9100</v>
      </c>
      <c r="K487" s="4" t="e">
        <f>VLOOKUP(jur[[#This Row],[hwycov_id]],#REF!,10,FALSE)</f>
        <v>#REF!</v>
      </c>
      <c r="L487" s="32" t="e">
        <f t="shared" si="21"/>
        <v>#REF!</v>
      </c>
      <c r="M487" s="31" t="e">
        <f t="shared" si="22"/>
        <v>#REF!</v>
      </c>
      <c r="N487" s="31" t="e">
        <f t="shared" si="23"/>
        <v>#REF!</v>
      </c>
      <c r="O487" s="1" t="e">
        <f>VLOOKUP(jur[[#This Row],[hwycov_id]],#REF!,16,FALSE)</f>
        <v>#REF!</v>
      </c>
      <c r="P487" s="1">
        <v>490</v>
      </c>
    </row>
    <row r="488" spans="1:16" x14ac:dyDescent="0.25">
      <c r="A488" s="1">
        <v>28005</v>
      </c>
      <c r="B488" s="1">
        <v>9</v>
      </c>
      <c r="C488" s="1">
        <v>1</v>
      </c>
      <c r="D488" s="1">
        <v>1</v>
      </c>
      <c r="E488" s="1" t="s">
        <v>73</v>
      </c>
      <c r="F488" s="1">
        <v>2</v>
      </c>
      <c r="G488" s="1">
        <v>0</v>
      </c>
      <c r="H488" s="1">
        <v>5</v>
      </c>
      <c r="I488" s="1">
        <v>9</v>
      </c>
      <c r="J488" s="1">
        <v>9694</v>
      </c>
      <c r="K488" s="4" t="e">
        <f>VLOOKUP(jur[[#This Row],[hwycov_id]],#REF!,10,FALSE)</f>
        <v>#REF!</v>
      </c>
      <c r="L488" s="32" t="e">
        <f t="shared" si="21"/>
        <v>#REF!</v>
      </c>
      <c r="M488" s="31" t="e">
        <f t="shared" si="22"/>
        <v>#REF!</v>
      </c>
      <c r="N488" s="31" t="e">
        <f t="shared" si="23"/>
        <v>#REF!</v>
      </c>
      <c r="O488" s="1" t="e">
        <f>VLOOKUP(jur[[#This Row],[hwycov_id]],#REF!,16,FALSE)</f>
        <v>#REF!</v>
      </c>
      <c r="P488" s="1">
        <v>491</v>
      </c>
    </row>
    <row r="489" spans="1:16" x14ac:dyDescent="0.25">
      <c r="A489" s="1">
        <v>28953</v>
      </c>
      <c r="B489" s="1">
        <v>9</v>
      </c>
      <c r="C489" s="1">
        <v>1</v>
      </c>
      <c r="D489" s="1">
        <v>1</v>
      </c>
      <c r="E489" s="1" t="s">
        <v>73</v>
      </c>
      <c r="F489" s="1">
        <v>2</v>
      </c>
      <c r="G489" s="1">
        <v>1</v>
      </c>
      <c r="H489" s="1">
        <v>5</v>
      </c>
      <c r="I489" s="1">
        <v>9</v>
      </c>
      <c r="J489" s="1">
        <v>10047</v>
      </c>
      <c r="K489" s="4" t="e">
        <f>VLOOKUP(jur[[#This Row],[hwycov_id]],#REF!,10,FALSE)</f>
        <v>#REF!</v>
      </c>
      <c r="L489" s="32" t="e">
        <f t="shared" si="21"/>
        <v>#REF!</v>
      </c>
      <c r="M489" s="31" t="e">
        <f t="shared" si="22"/>
        <v>#REF!</v>
      </c>
      <c r="N489" s="31" t="e">
        <f t="shared" si="23"/>
        <v>#REF!</v>
      </c>
      <c r="O489" s="1" t="e">
        <f>VLOOKUP(jur[[#This Row],[hwycov_id]],#REF!,16,FALSE)</f>
        <v>#REF!</v>
      </c>
      <c r="P489" s="1">
        <v>492</v>
      </c>
    </row>
    <row r="490" spans="1:16" x14ac:dyDescent="0.25">
      <c r="A490" s="1">
        <v>11030</v>
      </c>
      <c r="B490" s="1">
        <v>9</v>
      </c>
      <c r="C490" s="1">
        <v>1</v>
      </c>
      <c r="D490" s="1">
        <v>1</v>
      </c>
      <c r="E490" s="1" t="s">
        <v>73</v>
      </c>
      <c r="F490" s="1">
        <v>2</v>
      </c>
      <c r="G490" s="1">
        <v>1</v>
      </c>
      <c r="H490" s="1">
        <v>5</v>
      </c>
      <c r="I490" s="1">
        <v>9</v>
      </c>
      <c r="J490" s="1">
        <v>10824</v>
      </c>
      <c r="K490" s="4" t="e">
        <f>VLOOKUP(jur[[#This Row],[hwycov_id]],#REF!,10,FALSE)</f>
        <v>#REF!</v>
      </c>
      <c r="L490" s="32" t="e">
        <f t="shared" si="21"/>
        <v>#REF!</v>
      </c>
      <c r="M490" s="31" t="e">
        <f t="shared" si="22"/>
        <v>#REF!</v>
      </c>
      <c r="N490" s="31" t="e">
        <f t="shared" si="23"/>
        <v>#REF!</v>
      </c>
      <c r="O490" s="1" t="e">
        <f>VLOOKUP(jur[[#This Row],[hwycov_id]],#REF!,16,FALSE)</f>
        <v>#REF!</v>
      </c>
      <c r="P490" s="1">
        <v>493</v>
      </c>
    </row>
    <row r="491" spans="1:16" x14ac:dyDescent="0.25">
      <c r="A491" s="1">
        <v>28137</v>
      </c>
      <c r="B491" s="1">
        <v>9</v>
      </c>
      <c r="C491" s="1">
        <v>1</v>
      </c>
      <c r="D491" s="1">
        <v>1</v>
      </c>
      <c r="E491" s="1" t="s">
        <v>73</v>
      </c>
      <c r="F491" s="1">
        <v>2</v>
      </c>
      <c r="G491" s="1">
        <v>1</v>
      </c>
      <c r="H491" s="1">
        <v>5</v>
      </c>
      <c r="I491" s="1">
        <v>9</v>
      </c>
      <c r="J491" s="1">
        <v>11260</v>
      </c>
      <c r="K491" s="4" t="e">
        <f>VLOOKUP(jur[[#This Row],[hwycov_id]],#REF!,10,FALSE)</f>
        <v>#REF!</v>
      </c>
      <c r="L491" s="32" t="e">
        <f t="shared" si="21"/>
        <v>#REF!</v>
      </c>
      <c r="M491" s="31" t="e">
        <f t="shared" si="22"/>
        <v>#REF!</v>
      </c>
      <c r="N491" s="31" t="e">
        <f t="shared" si="23"/>
        <v>#REF!</v>
      </c>
      <c r="O491" s="1" t="e">
        <f>VLOOKUP(jur[[#This Row],[hwycov_id]],#REF!,16,FALSE)</f>
        <v>#REF!</v>
      </c>
      <c r="P491" s="1">
        <v>494</v>
      </c>
    </row>
    <row r="492" spans="1:16" x14ac:dyDescent="0.25">
      <c r="A492" s="1">
        <v>11040</v>
      </c>
      <c r="B492" s="1">
        <v>9</v>
      </c>
      <c r="C492" s="1">
        <v>1</v>
      </c>
      <c r="D492" s="1">
        <v>1</v>
      </c>
      <c r="E492" s="1" t="s">
        <v>73</v>
      </c>
      <c r="F492" s="1">
        <v>2</v>
      </c>
      <c r="G492" s="1">
        <v>1</v>
      </c>
      <c r="H492" s="1">
        <v>5</v>
      </c>
      <c r="I492" s="1">
        <v>9</v>
      </c>
      <c r="J492" s="1">
        <v>11703</v>
      </c>
      <c r="K492" s="4" t="e">
        <f>VLOOKUP(jur[[#This Row],[hwycov_id]],#REF!,10,FALSE)</f>
        <v>#REF!</v>
      </c>
      <c r="L492" s="32" t="e">
        <f t="shared" si="21"/>
        <v>#REF!</v>
      </c>
      <c r="M492" s="31" t="e">
        <f t="shared" si="22"/>
        <v>#REF!</v>
      </c>
      <c r="N492" s="31" t="e">
        <f t="shared" si="23"/>
        <v>#REF!</v>
      </c>
      <c r="O492" s="1" t="e">
        <f>VLOOKUP(jur[[#This Row],[hwycov_id]],#REF!,16,FALSE)</f>
        <v>#REF!</v>
      </c>
      <c r="P492" s="1">
        <v>495</v>
      </c>
    </row>
    <row r="493" spans="1:16" x14ac:dyDescent="0.25">
      <c r="A493" s="1">
        <v>28131</v>
      </c>
      <c r="B493" s="1">
        <v>9</v>
      </c>
      <c r="C493" s="1">
        <v>1</v>
      </c>
      <c r="D493" s="1">
        <v>1</v>
      </c>
      <c r="E493" s="1" t="s">
        <v>73</v>
      </c>
      <c r="F493" s="1">
        <v>2</v>
      </c>
      <c r="G493" s="1">
        <v>1</v>
      </c>
      <c r="H493" s="1">
        <v>5</v>
      </c>
      <c r="I493" s="1">
        <v>9</v>
      </c>
      <c r="J493" s="1">
        <v>11849</v>
      </c>
      <c r="K493" s="4" t="e">
        <f>VLOOKUP(jur[[#This Row],[hwycov_id]],#REF!,10,FALSE)</f>
        <v>#REF!</v>
      </c>
      <c r="L493" s="32" t="e">
        <f t="shared" si="21"/>
        <v>#REF!</v>
      </c>
      <c r="M493" s="31" t="e">
        <f t="shared" si="22"/>
        <v>#REF!</v>
      </c>
      <c r="N493" s="31" t="e">
        <f t="shared" si="23"/>
        <v>#REF!</v>
      </c>
      <c r="O493" s="1" t="e">
        <f>VLOOKUP(jur[[#This Row],[hwycov_id]],#REF!,16,FALSE)</f>
        <v>#REF!</v>
      </c>
      <c r="P493" s="1">
        <v>496</v>
      </c>
    </row>
    <row r="494" spans="1:16" x14ac:dyDescent="0.25">
      <c r="A494" s="1">
        <v>28150</v>
      </c>
      <c r="B494" s="1">
        <v>8</v>
      </c>
      <c r="C494" s="1">
        <v>1</v>
      </c>
      <c r="D494" s="1">
        <v>1</v>
      </c>
      <c r="E494" s="1" t="s">
        <v>73</v>
      </c>
      <c r="F494" s="1">
        <v>2</v>
      </c>
      <c r="G494" s="1">
        <v>1</v>
      </c>
      <c r="H494" s="1">
        <v>5</v>
      </c>
      <c r="I494" s="1">
        <v>9</v>
      </c>
      <c r="J494" s="1">
        <v>14571</v>
      </c>
      <c r="K494" s="4" t="e">
        <f>VLOOKUP(jur[[#This Row],[hwycov_id]],#REF!,10,FALSE)</f>
        <v>#REF!</v>
      </c>
      <c r="L494" s="32" t="e">
        <f t="shared" si="21"/>
        <v>#REF!</v>
      </c>
      <c r="M494" s="31" t="e">
        <f t="shared" si="22"/>
        <v>#REF!</v>
      </c>
      <c r="N494" s="31" t="e">
        <f t="shared" si="23"/>
        <v>#REF!</v>
      </c>
      <c r="O494" s="1" t="e">
        <f>VLOOKUP(jur[[#This Row],[hwycov_id]],#REF!,16,FALSE)</f>
        <v>#REF!</v>
      </c>
      <c r="P494" s="1">
        <v>497</v>
      </c>
    </row>
    <row r="495" spans="1:16" x14ac:dyDescent="0.25">
      <c r="A495" s="1">
        <v>17597</v>
      </c>
      <c r="B495" s="1">
        <v>3</v>
      </c>
      <c r="C495" s="1">
        <v>1</v>
      </c>
      <c r="D495" s="1">
        <v>2</v>
      </c>
      <c r="E495" s="1" t="s">
        <v>75</v>
      </c>
      <c r="F495" s="1">
        <v>3</v>
      </c>
      <c r="G495" s="1">
        <v>1</v>
      </c>
      <c r="H495" s="1">
        <v>5</v>
      </c>
      <c r="I495" s="1">
        <v>9</v>
      </c>
      <c r="J495" s="1">
        <v>18800</v>
      </c>
      <c r="K495" s="4" t="e">
        <f>VLOOKUP(jur[[#This Row],[hwycov_id]],#REF!,10,FALSE)</f>
        <v>#REF!</v>
      </c>
      <c r="L495" s="32" t="e">
        <f t="shared" si="21"/>
        <v>#REF!</v>
      </c>
      <c r="M495" s="31" t="e">
        <f t="shared" si="22"/>
        <v>#REF!</v>
      </c>
      <c r="N495" s="31" t="e">
        <f t="shared" si="23"/>
        <v>#REF!</v>
      </c>
      <c r="O495" s="1" t="e">
        <f>VLOOKUP(jur[[#This Row],[hwycov_id]],#REF!,16,FALSE)</f>
        <v>#REF!</v>
      </c>
      <c r="P495" s="1">
        <v>498</v>
      </c>
    </row>
    <row r="496" spans="1:16" x14ac:dyDescent="0.25">
      <c r="A496" s="1">
        <v>7919</v>
      </c>
      <c r="B496" s="1">
        <v>3</v>
      </c>
      <c r="C496" s="1">
        <v>1</v>
      </c>
      <c r="D496" s="1">
        <v>2</v>
      </c>
      <c r="E496" s="1" t="s">
        <v>75</v>
      </c>
      <c r="F496" s="1">
        <v>3</v>
      </c>
      <c r="G496" s="1">
        <v>1</v>
      </c>
      <c r="H496" s="1">
        <v>5</v>
      </c>
      <c r="I496" s="1">
        <v>9</v>
      </c>
      <c r="J496" s="1">
        <v>19200</v>
      </c>
      <c r="K496" s="4" t="e">
        <f>VLOOKUP(jur[[#This Row],[hwycov_id]],#REF!,10,FALSE)</f>
        <v>#REF!</v>
      </c>
      <c r="L496" s="32" t="e">
        <f t="shared" si="21"/>
        <v>#REF!</v>
      </c>
      <c r="M496" s="31" t="e">
        <f t="shared" si="22"/>
        <v>#REF!</v>
      </c>
      <c r="N496" s="31" t="e">
        <f t="shared" si="23"/>
        <v>#REF!</v>
      </c>
      <c r="O496" s="1" t="e">
        <f>VLOOKUP(jur[[#This Row],[hwycov_id]],#REF!,16,FALSE)</f>
        <v>#REF!</v>
      </c>
      <c r="P496" s="1">
        <v>499</v>
      </c>
    </row>
    <row r="497" spans="1:16" x14ac:dyDescent="0.25">
      <c r="A497" s="1">
        <v>11281</v>
      </c>
      <c r="B497" s="1">
        <v>9</v>
      </c>
      <c r="C497" s="1">
        <v>1</v>
      </c>
      <c r="D497" s="1">
        <v>1</v>
      </c>
      <c r="E497" s="1" t="s">
        <v>73</v>
      </c>
      <c r="F497" s="1">
        <v>2</v>
      </c>
      <c r="G497" s="1">
        <v>1</v>
      </c>
      <c r="H497" s="1">
        <v>5</v>
      </c>
      <c r="I497" s="1">
        <v>9</v>
      </c>
      <c r="J497" s="1">
        <v>19592</v>
      </c>
      <c r="K497" s="4" t="e">
        <f>VLOOKUP(jur[[#This Row],[hwycov_id]],#REF!,10,FALSE)</f>
        <v>#REF!</v>
      </c>
      <c r="L497" s="32" t="e">
        <f t="shared" si="21"/>
        <v>#REF!</v>
      </c>
      <c r="M497" s="31" t="e">
        <f t="shared" si="22"/>
        <v>#REF!</v>
      </c>
      <c r="N497" s="31" t="e">
        <f t="shared" si="23"/>
        <v>#REF!</v>
      </c>
      <c r="O497" s="1" t="e">
        <f>VLOOKUP(jur[[#This Row],[hwycov_id]],#REF!,16,FALSE)</f>
        <v>#REF!</v>
      </c>
      <c r="P497" s="1">
        <v>500</v>
      </c>
    </row>
    <row r="498" spans="1:16" x14ac:dyDescent="0.25">
      <c r="A498" s="1">
        <v>7949</v>
      </c>
      <c r="B498" s="1">
        <v>3</v>
      </c>
      <c r="C498" s="1">
        <v>1</v>
      </c>
      <c r="D498" s="1">
        <v>2</v>
      </c>
      <c r="E498" s="1" t="s">
        <v>75</v>
      </c>
      <c r="F498" s="1">
        <v>3</v>
      </c>
      <c r="G498" s="1">
        <v>2</v>
      </c>
      <c r="H498" s="1">
        <v>5</v>
      </c>
      <c r="I498" s="1">
        <v>9</v>
      </c>
      <c r="J498" s="1">
        <v>20600</v>
      </c>
      <c r="K498" s="4" t="e">
        <f>VLOOKUP(jur[[#This Row],[hwycov_id]],#REF!,10,FALSE)</f>
        <v>#REF!</v>
      </c>
      <c r="L498" s="32" t="e">
        <f t="shared" si="21"/>
        <v>#REF!</v>
      </c>
      <c r="M498" s="31" t="e">
        <f t="shared" si="22"/>
        <v>#REF!</v>
      </c>
      <c r="N498" s="31" t="e">
        <f t="shared" si="23"/>
        <v>#REF!</v>
      </c>
      <c r="O498" s="1" t="e">
        <f>VLOOKUP(jur[[#This Row],[hwycov_id]],#REF!,16,FALSE)</f>
        <v>#REF!</v>
      </c>
      <c r="P498" s="1">
        <v>501</v>
      </c>
    </row>
    <row r="499" spans="1:16" x14ac:dyDescent="0.25">
      <c r="A499" s="1">
        <v>31021</v>
      </c>
      <c r="B499" s="1">
        <v>3</v>
      </c>
      <c r="C499" s="1">
        <v>1</v>
      </c>
      <c r="D499" s="1">
        <v>2</v>
      </c>
      <c r="E499" s="1" t="s">
        <v>75</v>
      </c>
      <c r="F499" s="1">
        <v>3</v>
      </c>
      <c r="G499" s="1">
        <v>2</v>
      </c>
      <c r="H499" s="1">
        <v>5</v>
      </c>
      <c r="I499" s="1">
        <v>9</v>
      </c>
      <c r="J499" s="1">
        <v>20600</v>
      </c>
      <c r="K499" s="4" t="e">
        <f>VLOOKUP(jur[[#This Row],[hwycov_id]],#REF!,10,FALSE)</f>
        <v>#REF!</v>
      </c>
      <c r="L499" s="32" t="e">
        <f t="shared" si="21"/>
        <v>#REF!</v>
      </c>
      <c r="M499" s="31" t="e">
        <f t="shared" si="22"/>
        <v>#REF!</v>
      </c>
      <c r="N499" s="31" t="e">
        <f t="shared" si="23"/>
        <v>#REF!</v>
      </c>
      <c r="O499" s="1" t="e">
        <f>VLOOKUP(jur[[#This Row],[hwycov_id]],#REF!,16,FALSE)</f>
        <v>#REF!</v>
      </c>
      <c r="P499" s="1">
        <v>502</v>
      </c>
    </row>
    <row r="500" spans="1:16" x14ac:dyDescent="0.25">
      <c r="A500" s="1">
        <v>27764</v>
      </c>
      <c r="B500" s="1">
        <v>8</v>
      </c>
      <c r="C500" s="1">
        <v>1</v>
      </c>
      <c r="D500" s="1">
        <v>1</v>
      </c>
      <c r="E500" s="1" t="s">
        <v>73</v>
      </c>
      <c r="F500" s="1">
        <v>2</v>
      </c>
      <c r="G500" s="1">
        <v>2</v>
      </c>
      <c r="H500" s="1">
        <v>5</v>
      </c>
      <c r="I500" s="1">
        <v>9</v>
      </c>
      <c r="J500" s="1">
        <v>21490</v>
      </c>
      <c r="K500" s="4" t="e">
        <f>VLOOKUP(jur[[#This Row],[hwycov_id]],#REF!,10,FALSE)</f>
        <v>#REF!</v>
      </c>
      <c r="L500" s="32" t="e">
        <f t="shared" si="21"/>
        <v>#REF!</v>
      </c>
      <c r="M500" s="31" t="e">
        <f t="shared" si="22"/>
        <v>#REF!</v>
      </c>
      <c r="N500" s="31" t="e">
        <f t="shared" si="23"/>
        <v>#REF!</v>
      </c>
      <c r="O500" s="1" t="e">
        <f>VLOOKUP(jur[[#This Row],[hwycov_id]],#REF!,16,FALSE)</f>
        <v>#REF!</v>
      </c>
      <c r="P500" s="1">
        <v>503</v>
      </c>
    </row>
    <row r="501" spans="1:16" x14ac:dyDescent="0.25">
      <c r="A501" s="1">
        <v>7877</v>
      </c>
      <c r="B501" s="1">
        <v>3</v>
      </c>
      <c r="C501" s="1">
        <v>1</v>
      </c>
      <c r="D501" s="1">
        <v>2</v>
      </c>
      <c r="E501" s="1" t="s">
        <v>75</v>
      </c>
      <c r="F501" s="1">
        <v>3</v>
      </c>
      <c r="G501" s="1">
        <v>2</v>
      </c>
      <c r="H501" s="1">
        <v>5</v>
      </c>
      <c r="I501" s="1">
        <v>9</v>
      </c>
      <c r="J501" s="1">
        <v>22500</v>
      </c>
      <c r="K501" s="4" t="e">
        <f>VLOOKUP(jur[[#This Row],[hwycov_id]],#REF!,10,FALSE)</f>
        <v>#REF!</v>
      </c>
      <c r="L501" s="32" t="e">
        <f t="shared" si="21"/>
        <v>#REF!</v>
      </c>
      <c r="M501" s="31" t="e">
        <f t="shared" si="22"/>
        <v>#REF!</v>
      </c>
      <c r="N501" s="31" t="e">
        <f t="shared" si="23"/>
        <v>#REF!</v>
      </c>
      <c r="O501" s="1" t="e">
        <f>VLOOKUP(jur[[#This Row],[hwycov_id]],#REF!,16,FALSE)</f>
        <v>#REF!</v>
      </c>
      <c r="P501" s="1">
        <v>504</v>
      </c>
    </row>
    <row r="502" spans="1:16" x14ac:dyDescent="0.25">
      <c r="A502" s="1">
        <v>14233</v>
      </c>
      <c r="B502" s="1">
        <v>8</v>
      </c>
      <c r="C502" s="1">
        <v>1</v>
      </c>
      <c r="D502" s="1">
        <v>1</v>
      </c>
      <c r="E502" s="1" t="s">
        <v>73</v>
      </c>
      <c r="F502" s="1">
        <v>2</v>
      </c>
      <c r="G502" s="1">
        <v>2</v>
      </c>
      <c r="H502" s="1">
        <v>5</v>
      </c>
      <c r="I502" s="1">
        <v>9</v>
      </c>
      <c r="J502" s="1">
        <v>25329</v>
      </c>
      <c r="K502" s="4" t="e">
        <f>VLOOKUP(jur[[#This Row],[hwycov_id]],#REF!,10,FALSE)</f>
        <v>#REF!</v>
      </c>
      <c r="L502" s="32" t="e">
        <f t="shared" si="21"/>
        <v>#REF!</v>
      </c>
      <c r="M502" s="31" t="e">
        <f t="shared" si="22"/>
        <v>#REF!</v>
      </c>
      <c r="N502" s="31" t="e">
        <f t="shared" si="23"/>
        <v>#REF!</v>
      </c>
      <c r="O502" s="1" t="e">
        <f>VLOOKUP(jur[[#This Row],[hwycov_id]],#REF!,16,FALSE)</f>
        <v>#REF!</v>
      </c>
      <c r="P502" s="1">
        <v>505</v>
      </c>
    </row>
    <row r="503" spans="1:16" x14ac:dyDescent="0.25">
      <c r="A503" s="1">
        <v>11284</v>
      </c>
      <c r="B503" s="1">
        <v>1</v>
      </c>
      <c r="C503" s="1">
        <v>1</v>
      </c>
      <c r="D503" s="1">
        <v>1</v>
      </c>
      <c r="E503" s="1" t="s">
        <v>73</v>
      </c>
      <c r="F503" s="1">
        <v>1</v>
      </c>
      <c r="G503" s="1">
        <v>2</v>
      </c>
      <c r="H503" s="1">
        <v>5</v>
      </c>
      <c r="I503" s="1">
        <v>9</v>
      </c>
      <c r="J503" s="1">
        <v>25775</v>
      </c>
      <c r="K503" s="4" t="e">
        <f>VLOOKUP(jur[[#This Row],[hwycov_id]],#REF!,10,FALSE)</f>
        <v>#REF!</v>
      </c>
      <c r="L503" s="32" t="e">
        <f t="shared" si="21"/>
        <v>#REF!</v>
      </c>
      <c r="M503" s="31" t="e">
        <f t="shared" si="22"/>
        <v>#REF!</v>
      </c>
      <c r="N503" s="31" t="e">
        <f t="shared" si="23"/>
        <v>#REF!</v>
      </c>
      <c r="O503" s="1" t="e">
        <f>VLOOKUP(jur[[#This Row],[hwycov_id]],#REF!,16,FALSE)</f>
        <v>#REF!</v>
      </c>
      <c r="P503" s="1">
        <v>506</v>
      </c>
    </row>
    <row r="504" spans="1:16" x14ac:dyDescent="0.25">
      <c r="A504" s="1">
        <v>11291</v>
      </c>
      <c r="B504" s="1">
        <v>1</v>
      </c>
      <c r="C504" s="1">
        <v>1</v>
      </c>
      <c r="D504" s="1">
        <v>1</v>
      </c>
      <c r="E504" s="1" t="s">
        <v>73</v>
      </c>
      <c r="F504" s="1">
        <v>1</v>
      </c>
      <c r="G504" s="1">
        <v>3</v>
      </c>
      <c r="H504" s="1">
        <v>5</v>
      </c>
      <c r="I504" s="1">
        <v>9</v>
      </c>
      <c r="J504" s="1">
        <v>39451</v>
      </c>
      <c r="K504" s="4" t="e">
        <f>VLOOKUP(jur[[#This Row],[hwycov_id]],#REF!,10,FALSE)</f>
        <v>#REF!</v>
      </c>
      <c r="L504" s="32" t="e">
        <f t="shared" si="21"/>
        <v>#REF!</v>
      </c>
      <c r="M504" s="31" t="e">
        <f t="shared" si="22"/>
        <v>#REF!</v>
      </c>
      <c r="N504" s="31" t="e">
        <f t="shared" si="23"/>
        <v>#REF!</v>
      </c>
      <c r="O504" s="1" t="e">
        <f>VLOOKUP(jur[[#This Row],[hwycov_id]],#REF!,16,FALSE)</f>
        <v>#REF!</v>
      </c>
      <c r="P504" s="1">
        <v>507</v>
      </c>
    </row>
    <row r="505" spans="1:16" x14ac:dyDescent="0.25">
      <c r="A505" s="1">
        <v>28938</v>
      </c>
      <c r="B505" s="1">
        <v>1</v>
      </c>
      <c r="C505" s="1">
        <v>1</v>
      </c>
      <c r="D505" s="1">
        <v>1</v>
      </c>
      <c r="E505" s="1" t="s">
        <v>73</v>
      </c>
      <c r="F505" s="1">
        <v>1</v>
      </c>
      <c r="G505" s="1">
        <v>3</v>
      </c>
      <c r="H505" s="1">
        <v>3</v>
      </c>
      <c r="I505" s="1">
        <v>9</v>
      </c>
      <c r="J505" s="1">
        <v>39547</v>
      </c>
      <c r="K505" s="4" t="e">
        <f>VLOOKUP(jur[[#This Row],[hwycov_id]],#REF!,10,FALSE)</f>
        <v>#REF!</v>
      </c>
      <c r="L505" s="32" t="e">
        <f t="shared" si="21"/>
        <v>#REF!</v>
      </c>
      <c r="M505" s="31" t="e">
        <f t="shared" si="22"/>
        <v>#REF!</v>
      </c>
      <c r="N505" s="31" t="e">
        <f t="shared" si="23"/>
        <v>#REF!</v>
      </c>
      <c r="O505" s="1" t="e">
        <f>VLOOKUP(jur[[#This Row],[hwycov_id]],#REF!,16,FALSE)</f>
        <v>#REF!</v>
      </c>
      <c r="P505" s="1">
        <v>508</v>
      </c>
    </row>
    <row r="506" spans="1:16" x14ac:dyDescent="0.25">
      <c r="A506" s="1">
        <v>28939</v>
      </c>
      <c r="B506" s="1">
        <v>1</v>
      </c>
      <c r="C506" s="1">
        <v>1</v>
      </c>
      <c r="D506" s="1">
        <v>1</v>
      </c>
      <c r="E506" s="1" t="s">
        <v>73</v>
      </c>
      <c r="F506" s="1">
        <v>1</v>
      </c>
      <c r="G506" s="1">
        <v>3</v>
      </c>
      <c r="H506" s="1">
        <v>5</v>
      </c>
      <c r="I506" s="1">
        <v>9</v>
      </c>
      <c r="J506" s="1">
        <v>39716</v>
      </c>
      <c r="K506" s="4" t="e">
        <f>VLOOKUP(jur[[#This Row],[hwycov_id]],#REF!,10,FALSE)</f>
        <v>#REF!</v>
      </c>
      <c r="L506" s="32" t="e">
        <f t="shared" si="21"/>
        <v>#REF!</v>
      </c>
      <c r="M506" s="31" t="e">
        <f t="shared" si="22"/>
        <v>#REF!</v>
      </c>
      <c r="N506" s="31" t="e">
        <f t="shared" si="23"/>
        <v>#REF!</v>
      </c>
      <c r="O506" s="1" t="e">
        <f>VLOOKUP(jur[[#This Row],[hwycov_id]],#REF!,16,FALSE)</f>
        <v>#REF!</v>
      </c>
      <c r="P506" s="1">
        <v>509</v>
      </c>
    </row>
    <row r="507" spans="1:16" x14ac:dyDescent="0.25">
      <c r="A507" s="1">
        <v>11294</v>
      </c>
      <c r="B507" s="1">
        <v>1</v>
      </c>
      <c r="C507" s="1">
        <v>1</v>
      </c>
      <c r="D507" s="1">
        <v>1</v>
      </c>
      <c r="E507" s="1" t="s">
        <v>73</v>
      </c>
      <c r="F507" s="1">
        <v>1</v>
      </c>
      <c r="G507" s="1">
        <v>4</v>
      </c>
      <c r="H507" s="1">
        <v>5</v>
      </c>
      <c r="I507" s="1">
        <v>9</v>
      </c>
      <c r="J507" s="1">
        <v>45152</v>
      </c>
      <c r="K507" s="4" t="e">
        <f>VLOOKUP(jur[[#This Row],[hwycov_id]],#REF!,10,FALSE)</f>
        <v>#REF!</v>
      </c>
      <c r="L507" s="32" t="e">
        <f t="shared" si="21"/>
        <v>#REF!</v>
      </c>
      <c r="M507" s="31" t="e">
        <f t="shared" si="22"/>
        <v>#REF!</v>
      </c>
      <c r="N507" s="31" t="e">
        <f t="shared" si="23"/>
        <v>#REF!</v>
      </c>
      <c r="O507" s="1" t="e">
        <f>VLOOKUP(jur[[#This Row],[hwycov_id]],#REF!,16,FALSE)</f>
        <v>#REF!</v>
      </c>
      <c r="P507" s="1">
        <v>510</v>
      </c>
    </row>
    <row r="508" spans="1:16" x14ac:dyDescent="0.25">
      <c r="A508" s="1">
        <v>28940</v>
      </c>
      <c r="B508" s="1">
        <v>1</v>
      </c>
      <c r="C508" s="1">
        <v>1</v>
      </c>
      <c r="D508" s="1">
        <v>1</v>
      </c>
      <c r="E508" s="1" t="s">
        <v>77</v>
      </c>
      <c r="F508" s="1">
        <v>1</v>
      </c>
      <c r="G508" s="1">
        <v>4</v>
      </c>
      <c r="H508" s="1">
        <v>3</v>
      </c>
      <c r="I508" s="1">
        <v>9</v>
      </c>
      <c r="J508" s="1">
        <v>48956</v>
      </c>
      <c r="K508" s="4" t="e">
        <f>VLOOKUP(jur[[#This Row],[hwycov_id]],#REF!,10,FALSE)</f>
        <v>#REF!</v>
      </c>
      <c r="L508" s="32" t="e">
        <f t="shared" si="21"/>
        <v>#REF!</v>
      </c>
      <c r="M508" s="31" t="e">
        <f t="shared" si="22"/>
        <v>#REF!</v>
      </c>
      <c r="N508" s="31" t="e">
        <f t="shared" si="23"/>
        <v>#REF!</v>
      </c>
      <c r="O508" s="1" t="e">
        <f>VLOOKUP(jur[[#This Row],[hwycov_id]],#REF!,16,FALSE)</f>
        <v>#REF!</v>
      </c>
      <c r="P508" s="1">
        <v>511</v>
      </c>
    </row>
    <row r="509" spans="1:16" x14ac:dyDescent="0.25">
      <c r="A509" s="1">
        <v>28390</v>
      </c>
      <c r="B509" s="1">
        <v>1</v>
      </c>
      <c r="C509" s="1">
        <v>1</v>
      </c>
      <c r="D509" s="1">
        <v>1</v>
      </c>
      <c r="E509" s="1" t="s">
        <v>73</v>
      </c>
      <c r="F509" s="1">
        <v>1</v>
      </c>
      <c r="G509" s="1">
        <v>7</v>
      </c>
      <c r="H509" s="1">
        <v>5</v>
      </c>
      <c r="I509" s="1">
        <v>9</v>
      </c>
      <c r="J509" s="1">
        <v>77975</v>
      </c>
      <c r="K509" s="4" t="e">
        <f>VLOOKUP(jur[[#This Row],[hwycov_id]],#REF!,10,FALSE)</f>
        <v>#REF!</v>
      </c>
      <c r="L509" s="32" t="e">
        <f t="shared" si="21"/>
        <v>#REF!</v>
      </c>
      <c r="M509" s="31" t="e">
        <f t="shared" si="22"/>
        <v>#REF!</v>
      </c>
      <c r="N509" s="31" t="e">
        <f t="shared" si="23"/>
        <v>#REF!</v>
      </c>
      <c r="O509" s="1" t="e">
        <f>VLOOKUP(jur[[#This Row],[hwycov_id]],#REF!,16,FALSE)</f>
        <v>#REF!</v>
      </c>
      <c r="P509" s="1">
        <v>512</v>
      </c>
    </row>
    <row r="510" spans="1:16" x14ac:dyDescent="0.25">
      <c r="A510" s="1">
        <v>20731</v>
      </c>
      <c r="B510" s="1">
        <v>1</v>
      </c>
      <c r="C510" s="1">
        <v>1</v>
      </c>
      <c r="D510" s="1">
        <v>1</v>
      </c>
      <c r="E510" s="1" t="s">
        <v>73</v>
      </c>
      <c r="F510" s="1">
        <v>1</v>
      </c>
      <c r="G510" s="1">
        <v>7</v>
      </c>
      <c r="H510" s="1">
        <v>5</v>
      </c>
      <c r="I510" s="1">
        <v>9</v>
      </c>
      <c r="J510" s="1">
        <v>79200</v>
      </c>
      <c r="K510" s="4" t="e">
        <f>VLOOKUP(jur[[#This Row],[hwycov_id]],#REF!,10,FALSE)</f>
        <v>#REF!</v>
      </c>
      <c r="L510" s="32" t="e">
        <f t="shared" si="21"/>
        <v>#REF!</v>
      </c>
      <c r="M510" s="31" t="e">
        <f t="shared" si="22"/>
        <v>#REF!</v>
      </c>
      <c r="N510" s="31" t="e">
        <f t="shared" si="23"/>
        <v>#REF!</v>
      </c>
      <c r="O510" s="1" t="e">
        <f>VLOOKUP(jur[[#This Row],[hwycov_id]],#REF!,16,FALSE)</f>
        <v>#REF!</v>
      </c>
      <c r="P510" s="1">
        <v>513</v>
      </c>
    </row>
    <row r="511" spans="1:16" x14ac:dyDescent="0.25">
      <c r="A511" s="1">
        <v>13099</v>
      </c>
      <c r="B511" s="1">
        <v>1</v>
      </c>
      <c r="C511" s="1">
        <v>1</v>
      </c>
      <c r="D511" s="1">
        <v>1</v>
      </c>
      <c r="E511" s="1" t="s">
        <v>73</v>
      </c>
      <c r="F511" s="1">
        <v>1</v>
      </c>
      <c r="G511" s="1">
        <v>7</v>
      </c>
      <c r="H511" s="1">
        <v>5</v>
      </c>
      <c r="I511" s="1">
        <v>9</v>
      </c>
      <c r="J511" s="1">
        <v>79486</v>
      </c>
      <c r="K511" s="4" t="e">
        <f>VLOOKUP(jur[[#This Row],[hwycov_id]],#REF!,10,FALSE)</f>
        <v>#REF!</v>
      </c>
      <c r="L511" s="32" t="e">
        <f t="shared" si="21"/>
        <v>#REF!</v>
      </c>
      <c r="M511" s="31" t="e">
        <f t="shared" si="22"/>
        <v>#REF!</v>
      </c>
      <c r="N511" s="31" t="e">
        <f t="shared" si="23"/>
        <v>#REF!</v>
      </c>
      <c r="O511" s="1" t="e">
        <f>VLOOKUP(jur[[#This Row],[hwycov_id]],#REF!,16,FALSE)</f>
        <v>#REF!</v>
      </c>
      <c r="P511" s="1">
        <v>514</v>
      </c>
    </row>
    <row r="512" spans="1:16" x14ac:dyDescent="0.25">
      <c r="A512" s="1">
        <v>28124</v>
      </c>
      <c r="B512" s="1">
        <v>1</v>
      </c>
      <c r="C512" s="1">
        <v>1</v>
      </c>
      <c r="D512" s="1">
        <v>1</v>
      </c>
      <c r="E512" s="1" t="s">
        <v>73</v>
      </c>
      <c r="F512" s="1">
        <v>1</v>
      </c>
      <c r="G512" s="1">
        <v>8</v>
      </c>
      <c r="H512" s="1">
        <v>5</v>
      </c>
      <c r="I512" s="1">
        <v>9</v>
      </c>
      <c r="J512" s="1">
        <v>82686</v>
      </c>
      <c r="K512" s="4" t="e">
        <f>VLOOKUP(jur[[#This Row],[hwycov_id]],#REF!,10,FALSE)</f>
        <v>#REF!</v>
      </c>
      <c r="L512" s="32" t="e">
        <f t="shared" si="21"/>
        <v>#REF!</v>
      </c>
      <c r="M512" s="31" t="e">
        <f t="shared" si="22"/>
        <v>#REF!</v>
      </c>
      <c r="N512" s="31" t="e">
        <f t="shared" si="23"/>
        <v>#REF!</v>
      </c>
      <c r="O512" s="1" t="e">
        <f>VLOOKUP(jur[[#This Row],[hwycov_id]],#REF!,16,FALSE)</f>
        <v>#REF!</v>
      </c>
      <c r="P512" s="1">
        <v>515</v>
      </c>
    </row>
    <row r="513" spans="1:16" x14ac:dyDescent="0.25">
      <c r="A513" s="1">
        <v>20719</v>
      </c>
      <c r="B513" s="1">
        <v>1</v>
      </c>
      <c r="C513" s="1">
        <v>1</v>
      </c>
      <c r="D513" s="1">
        <v>1</v>
      </c>
      <c r="E513" s="1" t="s">
        <v>73</v>
      </c>
      <c r="F513" s="1">
        <v>1</v>
      </c>
      <c r="G513" s="1">
        <v>8</v>
      </c>
      <c r="H513" s="1">
        <v>5</v>
      </c>
      <c r="I513" s="1">
        <v>9</v>
      </c>
      <c r="J513" s="1">
        <v>83927</v>
      </c>
      <c r="K513" s="4" t="e">
        <f>VLOOKUP(jur[[#This Row],[hwycov_id]],#REF!,10,FALSE)</f>
        <v>#REF!</v>
      </c>
      <c r="L513" s="32" t="e">
        <f t="shared" si="21"/>
        <v>#REF!</v>
      </c>
      <c r="M513" s="31" t="e">
        <f t="shared" si="22"/>
        <v>#REF!</v>
      </c>
      <c r="N513" s="31" t="e">
        <f t="shared" si="23"/>
        <v>#REF!</v>
      </c>
      <c r="O513" s="1" t="e">
        <f>VLOOKUP(jur[[#This Row],[hwycov_id]],#REF!,16,FALSE)</f>
        <v>#REF!</v>
      </c>
      <c r="P513" s="1">
        <v>516</v>
      </c>
    </row>
    <row r="514" spans="1:16" x14ac:dyDescent="0.25">
      <c r="A514" s="1">
        <v>28123</v>
      </c>
      <c r="B514" s="1">
        <v>1</v>
      </c>
      <c r="C514" s="1">
        <v>1</v>
      </c>
      <c r="D514" s="1">
        <v>1</v>
      </c>
      <c r="E514" s="1" t="s">
        <v>73</v>
      </c>
      <c r="F514" s="1">
        <v>1</v>
      </c>
      <c r="G514" s="1">
        <v>8</v>
      </c>
      <c r="H514" s="1">
        <v>5</v>
      </c>
      <c r="I514" s="1">
        <v>9</v>
      </c>
      <c r="J514" s="1">
        <v>85602</v>
      </c>
      <c r="K514" s="4" t="e">
        <f>VLOOKUP(jur[[#This Row],[hwycov_id]],#REF!,10,FALSE)</f>
        <v>#REF!</v>
      </c>
      <c r="L514" s="32" t="e">
        <f t="shared" ref="L514:L577" si="24">K514/J514-1</f>
        <v>#REF!</v>
      </c>
      <c r="M514" s="31" t="e">
        <f t="shared" ref="M514:M577" si="25">K514-J514</f>
        <v>#REF!</v>
      </c>
      <c r="N514" s="31" t="e">
        <f t="shared" ref="N514:N577" si="26">POWER(M514,2)</f>
        <v>#REF!</v>
      </c>
      <c r="O514" s="1" t="e">
        <f>VLOOKUP(jur[[#This Row],[hwycov_id]],#REF!,16,FALSE)</f>
        <v>#REF!</v>
      </c>
      <c r="P514" s="1">
        <v>517</v>
      </c>
    </row>
    <row r="515" spans="1:16" x14ac:dyDescent="0.25">
      <c r="A515" s="1">
        <v>28118</v>
      </c>
      <c r="B515" s="1">
        <v>1</v>
      </c>
      <c r="C515" s="1">
        <v>1</v>
      </c>
      <c r="D515" s="1">
        <v>1</v>
      </c>
      <c r="E515" s="1" t="s">
        <v>73</v>
      </c>
      <c r="F515" s="1">
        <v>1</v>
      </c>
      <c r="G515" s="1">
        <v>8</v>
      </c>
      <c r="H515" s="1">
        <v>5</v>
      </c>
      <c r="I515" s="1">
        <v>9</v>
      </c>
      <c r="J515" s="1">
        <v>87625</v>
      </c>
      <c r="K515" s="4" t="e">
        <f>VLOOKUP(jur[[#This Row],[hwycov_id]],#REF!,10,FALSE)</f>
        <v>#REF!</v>
      </c>
      <c r="L515" s="32" t="e">
        <f t="shared" si="24"/>
        <v>#REF!</v>
      </c>
      <c r="M515" s="31" t="e">
        <f t="shared" si="25"/>
        <v>#REF!</v>
      </c>
      <c r="N515" s="31" t="e">
        <f t="shared" si="26"/>
        <v>#REF!</v>
      </c>
      <c r="O515" s="1" t="e">
        <f>VLOOKUP(jur[[#This Row],[hwycov_id]],#REF!,16,FALSE)</f>
        <v>#REF!</v>
      </c>
      <c r="P515" s="1">
        <v>518</v>
      </c>
    </row>
    <row r="516" spans="1:16" x14ac:dyDescent="0.25">
      <c r="A516" s="1">
        <v>28397</v>
      </c>
      <c r="B516" s="1">
        <v>1</v>
      </c>
      <c r="C516" s="1">
        <v>1</v>
      </c>
      <c r="D516" s="1">
        <v>1</v>
      </c>
      <c r="E516" s="1" t="s">
        <v>73</v>
      </c>
      <c r="F516" s="1">
        <v>1</v>
      </c>
      <c r="G516" s="1">
        <v>8</v>
      </c>
      <c r="H516" s="1">
        <v>5</v>
      </c>
      <c r="I516" s="1">
        <v>9</v>
      </c>
      <c r="J516" s="1">
        <v>89663</v>
      </c>
      <c r="K516" s="4" t="e">
        <f>VLOOKUP(jur[[#This Row],[hwycov_id]],#REF!,10,FALSE)</f>
        <v>#REF!</v>
      </c>
      <c r="L516" s="32" t="e">
        <f t="shared" si="24"/>
        <v>#REF!</v>
      </c>
      <c r="M516" s="31" t="e">
        <f t="shared" si="25"/>
        <v>#REF!</v>
      </c>
      <c r="N516" s="31" t="e">
        <f t="shared" si="26"/>
        <v>#REF!</v>
      </c>
      <c r="O516" s="1" t="e">
        <f>VLOOKUP(jur[[#This Row],[hwycov_id]],#REF!,16,FALSE)</f>
        <v>#REF!</v>
      </c>
      <c r="P516" s="1">
        <v>519</v>
      </c>
    </row>
    <row r="517" spans="1:16" x14ac:dyDescent="0.25">
      <c r="A517" s="1">
        <v>11297</v>
      </c>
      <c r="B517" s="1">
        <v>1</v>
      </c>
      <c r="C517" s="1">
        <v>1</v>
      </c>
      <c r="D517" s="1">
        <v>1</v>
      </c>
      <c r="E517" s="1" t="s">
        <v>77</v>
      </c>
      <c r="F517" s="1">
        <v>1</v>
      </c>
      <c r="G517" s="1">
        <v>9</v>
      </c>
      <c r="H517" s="1">
        <v>5</v>
      </c>
      <c r="I517" s="1">
        <v>9</v>
      </c>
      <c r="J517" s="1">
        <v>90161</v>
      </c>
      <c r="K517" s="4" t="e">
        <f>VLOOKUP(jur[[#This Row],[hwycov_id]],#REF!,10,FALSE)</f>
        <v>#REF!</v>
      </c>
      <c r="L517" s="32" t="e">
        <f t="shared" si="24"/>
        <v>#REF!</v>
      </c>
      <c r="M517" s="31" t="e">
        <f t="shared" si="25"/>
        <v>#REF!</v>
      </c>
      <c r="N517" s="31" t="e">
        <f t="shared" si="26"/>
        <v>#REF!</v>
      </c>
      <c r="O517" s="1" t="e">
        <f>VLOOKUP(jur[[#This Row],[hwycov_id]],#REF!,16,FALSE)</f>
        <v>#REF!</v>
      </c>
      <c r="P517" s="1">
        <v>520</v>
      </c>
    </row>
    <row r="518" spans="1:16" x14ac:dyDescent="0.25">
      <c r="A518" s="1">
        <v>11296</v>
      </c>
      <c r="B518" s="1">
        <v>1</v>
      </c>
      <c r="C518" s="1">
        <v>1</v>
      </c>
      <c r="D518" s="1">
        <v>1</v>
      </c>
      <c r="E518" s="1" t="s">
        <v>77</v>
      </c>
      <c r="F518" s="1">
        <v>1</v>
      </c>
      <c r="G518" s="1">
        <v>9</v>
      </c>
      <c r="H518" s="1">
        <v>5</v>
      </c>
      <c r="I518" s="1">
        <v>9</v>
      </c>
      <c r="J518" s="1">
        <v>91937</v>
      </c>
      <c r="K518" s="4" t="e">
        <f>VLOOKUP(jur[[#This Row],[hwycov_id]],#REF!,10,FALSE)</f>
        <v>#REF!</v>
      </c>
      <c r="L518" s="32" t="e">
        <f t="shared" si="24"/>
        <v>#REF!</v>
      </c>
      <c r="M518" s="31" t="e">
        <f t="shared" si="25"/>
        <v>#REF!</v>
      </c>
      <c r="N518" s="31" t="e">
        <f t="shared" si="26"/>
        <v>#REF!</v>
      </c>
      <c r="O518" s="1" t="e">
        <f>VLOOKUP(jur[[#This Row],[hwycov_id]],#REF!,16,FALSE)</f>
        <v>#REF!</v>
      </c>
      <c r="P518" s="1">
        <v>521</v>
      </c>
    </row>
    <row r="519" spans="1:16" x14ac:dyDescent="0.25">
      <c r="A519" s="1">
        <v>28120</v>
      </c>
      <c r="B519" s="1">
        <v>1</v>
      </c>
      <c r="C519" s="1">
        <v>1</v>
      </c>
      <c r="D519" s="1">
        <v>1</v>
      </c>
      <c r="E519" s="1" t="s">
        <v>73</v>
      </c>
      <c r="F519" s="1">
        <v>1</v>
      </c>
      <c r="G519" s="1">
        <v>9</v>
      </c>
      <c r="H519" s="1">
        <v>5</v>
      </c>
      <c r="I519" s="1">
        <v>9</v>
      </c>
      <c r="J519" s="1">
        <v>95740</v>
      </c>
      <c r="K519" s="4" t="e">
        <f>VLOOKUP(jur[[#This Row],[hwycov_id]],#REF!,10,FALSE)</f>
        <v>#REF!</v>
      </c>
      <c r="L519" s="32" t="e">
        <f t="shared" si="24"/>
        <v>#REF!</v>
      </c>
      <c r="M519" s="31" t="e">
        <f t="shared" si="25"/>
        <v>#REF!</v>
      </c>
      <c r="N519" s="31" t="e">
        <f t="shared" si="26"/>
        <v>#REF!</v>
      </c>
      <c r="O519" s="1" t="e">
        <f>VLOOKUP(jur[[#This Row],[hwycov_id]],#REF!,16,FALSE)</f>
        <v>#REF!</v>
      </c>
      <c r="P519" s="1">
        <v>522</v>
      </c>
    </row>
    <row r="520" spans="1:16" x14ac:dyDescent="0.25">
      <c r="A520" s="1">
        <v>28144</v>
      </c>
      <c r="B520" s="1">
        <v>1</v>
      </c>
      <c r="C520" s="1">
        <v>1</v>
      </c>
      <c r="D520" s="1">
        <v>1</v>
      </c>
      <c r="E520" s="1" t="s">
        <v>77</v>
      </c>
      <c r="F520" s="1">
        <v>1</v>
      </c>
      <c r="G520" s="1">
        <v>9</v>
      </c>
      <c r="H520" s="1">
        <v>5</v>
      </c>
      <c r="I520" s="1">
        <v>9</v>
      </c>
      <c r="J520" s="1">
        <v>96859</v>
      </c>
      <c r="K520" s="4" t="e">
        <f>VLOOKUP(jur[[#This Row],[hwycov_id]],#REF!,10,FALSE)</f>
        <v>#REF!</v>
      </c>
      <c r="L520" s="32" t="e">
        <f t="shared" si="24"/>
        <v>#REF!</v>
      </c>
      <c r="M520" s="31" t="e">
        <f t="shared" si="25"/>
        <v>#REF!</v>
      </c>
      <c r="N520" s="31" t="e">
        <f t="shared" si="26"/>
        <v>#REF!</v>
      </c>
      <c r="O520" s="1" t="e">
        <f>VLOOKUP(jur[[#This Row],[hwycov_id]],#REF!,16,FALSE)</f>
        <v>#REF!</v>
      </c>
      <c r="P520" s="1">
        <v>523</v>
      </c>
    </row>
    <row r="521" spans="1:16" x14ac:dyDescent="0.25">
      <c r="A521" s="1">
        <v>28143</v>
      </c>
      <c r="B521" s="1">
        <v>1</v>
      </c>
      <c r="C521" s="1">
        <v>1</v>
      </c>
      <c r="D521" s="1">
        <v>1</v>
      </c>
      <c r="E521" s="1" t="s">
        <v>77</v>
      </c>
      <c r="F521" s="1">
        <v>1</v>
      </c>
      <c r="G521" s="1">
        <v>9</v>
      </c>
      <c r="H521" s="1">
        <v>5</v>
      </c>
      <c r="I521" s="1">
        <v>9</v>
      </c>
      <c r="J521" s="1">
        <v>99542</v>
      </c>
      <c r="K521" s="4" t="e">
        <f>VLOOKUP(jur[[#This Row],[hwycov_id]],#REF!,10,FALSE)</f>
        <v>#REF!</v>
      </c>
      <c r="L521" s="32" t="e">
        <f t="shared" si="24"/>
        <v>#REF!</v>
      </c>
      <c r="M521" s="31" t="e">
        <f t="shared" si="25"/>
        <v>#REF!</v>
      </c>
      <c r="N521" s="31" t="e">
        <f t="shared" si="26"/>
        <v>#REF!</v>
      </c>
      <c r="O521" s="1" t="e">
        <f>VLOOKUP(jur[[#This Row],[hwycov_id]],#REF!,16,FALSE)</f>
        <v>#REF!</v>
      </c>
      <c r="P521" s="1">
        <v>524</v>
      </c>
    </row>
    <row r="522" spans="1:16" x14ac:dyDescent="0.25">
      <c r="A522" s="1">
        <v>11035</v>
      </c>
      <c r="B522" s="1">
        <v>1</v>
      </c>
      <c r="C522" s="1">
        <v>1</v>
      </c>
      <c r="D522" s="1">
        <v>1</v>
      </c>
      <c r="E522" s="1" t="s">
        <v>73</v>
      </c>
      <c r="F522" s="1">
        <v>1</v>
      </c>
      <c r="G522" s="1">
        <v>10</v>
      </c>
      <c r="H522" s="1">
        <v>5</v>
      </c>
      <c r="I522" s="1">
        <v>9</v>
      </c>
      <c r="J522" s="1">
        <v>100329</v>
      </c>
      <c r="K522" s="4" t="e">
        <f>VLOOKUP(jur[[#This Row],[hwycov_id]],#REF!,10,FALSE)</f>
        <v>#REF!</v>
      </c>
      <c r="L522" s="32" t="e">
        <f t="shared" si="24"/>
        <v>#REF!</v>
      </c>
      <c r="M522" s="31" t="e">
        <f t="shared" si="25"/>
        <v>#REF!</v>
      </c>
      <c r="N522" s="31" t="e">
        <f t="shared" si="26"/>
        <v>#REF!</v>
      </c>
      <c r="O522" s="1" t="e">
        <f>VLOOKUP(jur[[#This Row],[hwycov_id]],#REF!,16,FALSE)</f>
        <v>#REF!</v>
      </c>
      <c r="P522" s="1">
        <v>525</v>
      </c>
    </row>
    <row r="523" spans="1:16" x14ac:dyDescent="0.25">
      <c r="A523" s="1">
        <v>11268</v>
      </c>
      <c r="B523" s="1">
        <v>1</v>
      </c>
      <c r="C523" s="1">
        <v>1</v>
      </c>
      <c r="D523" s="1">
        <v>1</v>
      </c>
      <c r="E523" s="1" t="s">
        <v>77</v>
      </c>
      <c r="F523" s="1">
        <v>1</v>
      </c>
      <c r="G523" s="1">
        <v>10</v>
      </c>
      <c r="H523" s="1">
        <v>5</v>
      </c>
      <c r="I523" s="1">
        <v>9</v>
      </c>
      <c r="J523" s="1">
        <v>119499</v>
      </c>
      <c r="K523" s="4" t="e">
        <f>VLOOKUP(jur[[#This Row],[hwycov_id]],#REF!,10,FALSE)</f>
        <v>#REF!</v>
      </c>
      <c r="L523" s="32" t="e">
        <f t="shared" si="24"/>
        <v>#REF!</v>
      </c>
      <c r="M523" s="31" t="e">
        <f t="shared" si="25"/>
        <v>#REF!</v>
      </c>
      <c r="N523" s="31" t="e">
        <f t="shared" si="26"/>
        <v>#REF!</v>
      </c>
      <c r="O523" s="1" t="e">
        <f>VLOOKUP(jur[[#This Row],[hwycov_id]],#REF!,16,FALSE)</f>
        <v>#REF!</v>
      </c>
      <c r="P523" s="1">
        <v>526</v>
      </c>
    </row>
    <row r="524" spans="1:16" x14ac:dyDescent="0.25">
      <c r="A524" s="1">
        <v>11266</v>
      </c>
      <c r="B524" s="1">
        <v>1</v>
      </c>
      <c r="C524" s="1">
        <v>1</v>
      </c>
      <c r="D524" s="1">
        <v>1</v>
      </c>
      <c r="E524" s="1" t="s">
        <v>77</v>
      </c>
      <c r="F524" s="1">
        <v>1</v>
      </c>
      <c r="G524" s="1">
        <v>10</v>
      </c>
      <c r="H524" s="1">
        <v>5</v>
      </c>
      <c r="I524" s="1">
        <v>9</v>
      </c>
      <c r="J524" s="1">
        <v>122404</v>
      </c>
      <c r="K524" s="4" t="e">
        <f>VLOOKUP(jur[[#This Row],[hwycov_id]],#REF!,10,FALSE)</f>
        <v>#REF!</v>
      </c>
      <c r="L524" s="32" t="e">
        <f t="shared" si="24"/>
        <v>#REF!</v>
      </c>
      <c r="M524" s="31" t="e">
        <f t="shared" si="25"/>
        <v>#REF!</v>
      </c>
      <c r="N524" s="31" t="e">
        <f t="shared" si="26"/>
        <v>#REF!</v>
      </c>
      <c r="O524" s="1" t="e">
        <f>VLOOKUP(jur[[#This Row],[hwycov_id]],#REF!,16,FALSE)</f>
        <v>#REF!</v>
      </c>
      <c r="P524" s="1">
        <v>527</v>
      </c>
    </row>
    <row r="525" spans="1:16" x14ac:dyDescent="0.25">
      <c r="A525" s="1">
        <v>27999</v>
      </c>
      <c r="B525" s="1">
        <v>9</v>
      </c>
      <c r="C525" s="1">
        <v>1</v>
      </c>
      <c r="D525" s="1">
        <v>1</v>
      </c>
      <c r="E525" s="1" t="s">
        <v>73</v>
      </c>
      <c r="F525" s="1">
        <v>2</v>
      </c>
      <c r="G525" s="1">
        <v>0</v>
      </c>
      <c r="H525" s="1">
        <v>5</v>
      </c>
      <c r="I525" s="1">
        <v>10</v>
      </c>
      <c r="J525" s="1">
        <v>4435</v>
      </c>
      <c r="K525" s="4" t="e">
        <f>VLOOKUP(jur[[#This Row],[hwycov_id]],#REF!,10,FALSE)</f>
        <v>#REF!</v>
      </c>
      <c r="L525" s="32" t="e">
        <f t="shared" si="24"/>
        <v>#REF!</v>
      </c>
      <c r="M525" s="31" t="e">
        <f t="shared" si="25"/>
        <v>#REF!</v>
      </c>
      <c r="N525" s="31" t="e">
        <f t="shared" si="26"/>
        <v>#REF!</v>
      </c>
      <c r="O525" s="1" t="e">
        <f>VLOOKUP(jur[[#This Row],[hwycov_id]],#REF!,16,FALSE)</f>
        <v>#REF!</v>
      </c>
      <c r="P525" s="1">
        <v>528</v>
      </c>
    </row>
    <row r="526" spans="1:16" x14ac:dyDescent="0.25">
      <c r="A526" s="1">
        <v>27588</v>
      </c>
      <c r="B526" s="1">
        <v>9</v>
      </c>
      <c r="C526" s="1">
        <v>1</v>
      </c>
      <c r="D526" s="1">
        <v>1</v>
      </c>
      <c r="E526" s="1" t="s">
        <v>73</v>
      </c>
      <c r="F526" s="1">
        <v>2</v>
      </c>
      <c r="G526" s="1">
        <v>0</v>
      </c>
      <c r="H526" s="1">
        <v>2</v>
      </c>
      <c r="I526" s="1">
        <v>10</v>
      </c>
      <c r="J526" s="1">
        <v>5129</v>
      </c>
      <c r="K526" s="4" t="e">
        <f>VLOOKUP(jur[[#This Row],[hwycov_id]],#REF!,10,FALSE)</f>
        <v>#REF!</v>
      </c>
      <c r="L526" s="32" t="e">
        <f t="shared" si="24"/>
        <v>#REF!</v>
      </c>
      <c r="M526" s="31" t="e">
        <f t="shared" si="25"/>
        <v>#REF!</v>
      </c>
      <c r="N526" s="31" t="e">
        <f t="shared" si="26"/>
        <v>#REF!</v>
      </c>
      <c r="O526" s="1" t="e">
        <f>VLOOKUP(jur[[#This Row],[hwycov_id]],#REF!,16,FALSE)</f>
        <v>#REF!</v>
      </c>
      <c r="P526" s="1">
        <v>529</v>
      </c>
    </row>
    <row r="527" spans="1:16" x14ac:dyDescent="0.25">
      <c r="A527" s="1">
        <v>27990</v>
      </c>
      <c r="B527" s="1">
        <v>9</v>
      </c>
      <c r="C527" s="1">
        <v>1</v>
      </c>
      <c r="D527" s="1">
        <v>1</v>
      </c>
      <c r="E527" s="1" t="s">
        <v>73</v>
      </c>
      <c r="F527" s="1">
        <v>2</v>
      </c>
      <c r="G527" s="1">
        <v>0</v>
      </c>
      <c r="H527" s="1">
        <v>5</v>
      </c>
      <c r="I527" s="1">
        <v>10</v>
      </c>
      <c r="J527" s="1">
        <v>7181</v>
      </c>
      <c r="K527" s="4" t="e">
        <f>VLOOKUP(jur[[#This Row],[hwycov_id]],#REF!,10,FALSE)</f>
        <v>#REF!</v>
      </c>
      <c r="L527" s="32" t="e">
        <f t="shared" si="24"/>
        <v>#REF!</v>
      </c>
      <c r="M527" s="31" t="e">
        <f t="shared" si="25"/>
        <v>#REF!</v>
      </c>
      <c r="N527" s="31" t="e">
        <f t="shared" si="26"/>
        <v>#REF!</v>
      </c>
      <c r="O527" s="1" t="e">
        <f>VLOOKUP(jur[[#This Row],[hwycov_id]],#REF!,16,FALSE)</f>
        <v>#REF!</v>
      </c>
      <c r="P527" s="1">
        <v>530</v>
      </c>
    </row>
    <row r="528" spans="1:16" x14ac:dyDescent="0.25">
      <c r="A528" s="1">
        <v>4090</v>
      </c>
      <c r="B528" s="1">
        <v>9</v>
      </c>
      <c r="C528" s="1">
        <v>1</v>
      </c>
      <c r="D528" s="1">
        <v>1</v>
      </c>
      <c r="E528" s="1" t="s">
        <v>73</v>
      </c>
      <c r="F528" s="1">
        <v>2</v>
      </c>
      <c r="G528" s="1">
        <v>0</v>
      </c>
      <c r="H528" s="1">
        <v>2</v>
      </c>
      <c r="I528" s="1">
        <v>10</v>
      </c>
      <c r="J528" s="1">
        <v>7272</v>
      </c>
      <c r="K528" s="4" t="e">
        <f>VLOOKUP(jur[[#This Row],[hwycov_id]],#REF!,10,FALSE)</f>
        <v>#REF!</v>
      </c>
      <c r="L528" s="32" t="e">
        <f t="shared" si="24"/>
        <v>#REF!</v>
      </c>
      <c r="M528" s="31" t="e">
        <f t="shared" si="25"/>
        <v>#REF!</v>
      </c>
      <c r="N528" s="31" t="e">
        <f t="shared" si="26"/>
        <v>#REF!</v>
      </c>
      <c r="O528" s="1" t="e">
        <f>VLOOKUP(jur[[#This Row],[hwycov_id]],#REF!,16,FALSE)</f>
        <v>#REF!</v>
      </c>
      <c r="P528" s="1">
        <v>531</v>
      </c>
    </row>
    <row r="529" spans="1:16" x14ac:dyDescent="0.25">
      <c r="A529" s="1">
        <v>11145</v>
      </c>
      <c r="B529" s="1">
        <v>9</v>
      </c>
      <c r="C529" s="1">
        <v>1</v>
      </c>
      <c r="D529" s="1">
        <v>1</v>
      </c>
      <c r="E529" s="1" t="s">
        <v>73</v>
      </c>
      <c r="F529" s="1">
        <v>2</v>
      </c>
      <c r="G529" s="1">
        <v>0</v>
      </c>
      <c r="H529" s="1">
        <v>5</v>
      </c>
      <c r="I529" s="1">
        <v>10</v>
      </c>
      <c r="J529" s="1">
        <v>7664</v>
      </c>
      <c r="K529" s="4" t="e">
        <f>VLOOKUP(jur[[#This Row],[hwycov_id]],#REF!,10,FALSE)</f>
        <v>#REF!</v>
      </c>
      <c r="L529" s="32" t="e">
        <f t="shared" si="24"/>
        <v>#REF!</v>
      </c>
      <c r="M529" s="31" t="e">
        <f t="shared" si="25"/>
        <v>#REF!</v>
      </c>
      <c r="N529" s="31" t="e">
        <f t="shared" si="26"/>
        <v>#REF!</v>
      </c>
      <c r="O529" s="1" t="e">
        <f>VLOOKUP(jur[[#This Row],[hwycov_id]],#REF!,16,FALSE)</f>
        <v>#REF!</v>
      </c>
      <c r="P529" s="1">
        <v>532</v>
      </c>
    </row>
    <row r="530" spans="1:16" x14ac:dyDescent="0.25">
      <c r="A530" s="1">
        <v>27546</v>
      </c>
      <c r="B530" s="1">
        <v>9</v>
      </c>
      <c r="C530" s="1">
        <v>1</v>
      </c>
      <c r="D530" s="1">
        <v>1</v>
      </c>
      <c r="E530" s="1" t="s">
        <v>73</v>
      </c>
      <c r="F530" s="1">
        <v>2</v>
      </c>
      <c r="G530" s="1">
        <v>0</v>
      </c>
      <c r="H530" s="1">
        <v>5</v>
      </c>
      <c r="I530" s="1">
        <v>10</v>
      </c>
      <c r="J530" s="1">
        <v>8544</v>
      </c>
      <c r="K530" s="4" t="e">
        <f>VLOOKUP(jur[[#This Row],[hwycov_id]],#REF!,10,FALSE)</f>
        <v>#REF!</v>
      </c>
      <c r="L530" s="32" t="e">
        <f t="shared" si="24"/>
        <v>#REF!</v>
      </c>
      <c r="M530" s="31" t="e">
        <f t="shared" si="25"/>
        <v>#REF!</v>
      </c>
      <c r="N530" s="31" t="e">
        <f t="shared" si="26"/>
        <v>#REF!</v>
      </c>
      <c r="O530" s="1" t="e">
        <f>VLOOKUP(jur[[#This Row],[hwycov_id]],#REF!,16,FALSE)</f>
        <v>#REF!</v>
      </c>
      <c r="P530" s="1">
        <v>533</v>
      </c>
    </row>
    <row r="531" spans="1:16" x14ac:dyDescent="0.25">
      <c r="A531" s="1">
        <v>27991</v>
      </c>
      <c r="B531" s="1">
        <v>9</v>
      </c>
      <c r="C531" s="1">
        <v>1</v>
      </c>
      <c r="D531" s="1">
        <v>1</v>
      </c>
      <c r="E531" s="1" t="s">
        <v>73</v>
      </c>
      <c r="F531" s="1">
        <v>2</v>
      </c>
      <c r="G531" s="1">
        <v>0</v>
      </c>
      <c r="H531" s="1">
        <v>5</v>
      </c>
      <c r="I531" s="1">
        <v>10</v>
      </c>
      <c r="J531" s="1">
        <v>9328</v>
      </c>
      <c r="K531" s="4" t="e">
        <f>VLOOKUP(jur[[#This Row],[hwycov_id]],#REF!,10,FALSE)</f>
        <v>#REF!</v>
      </c>
      <c r="L531" s="32" t="e">
        <f t="shared" si="24"/>
        <v>#REF!</v>
      </c>
      <c r="M531" s="31" t="e">
        <f t="shared" si="25"/>
        <v>#REF!</v>
      </c>
      <c r="N531" s="31" t="e">
        <f t="shared" si="26"/>
        <v>#REF!</v>
      </c>
      <c r="O531" s="1" t="e">
        <f>VLOOKUP(jur[[#This Row],[hwycov_id]],#REF!,16,FALSE)</f>
        <v>#REF!</v>
      </c>
      <c r="P531" s="1">
        <v>534</v>
      </c>
    </row>
    <row r="532" spans="1:16" x14ac:dyDescent="0.25">
      <c r="A532" s="1">
        <v>10843</v>
      </c>
      <c r="B532" s="1">
        <v>3</v>
      </c>
      <c r="C532" s="1">
        <v>1</v>
      </c>
      <c r="D532" s="1">
        <v>2</v>
      </c>
      <c r="E532" s="1" t="s">
        <v>75</v>
      </c>
      <c r="F532" s="1">
        <v>3</v>
      </c>
      <c r="G532" s="1">
        <v>1</v>
      </c>
      <c r="H532" s="1">
        <v>5</v>
      </c>
      <c r="I532" s="1">
        <v>10</v>
      </c>
      <c r="J532" s="1">
        <v>11600</v>
      </c>
      <c r="K532" s="4" t="e">
        <f>VLOOKUP(jur[[#This Row],[hwycov_id]],#REF!,10,FALSE)</f>
        <v>#REF!</v>
      </c>
      <c r="L532" s="32" t="e">
        <f t="shared" si="24"/>
        <v>#REF!</v>
      </c>
      <c r="M532" s="31" t="e">
        <f t="shared" si="25"/>
        <v>#REF!</v>
      </c>
      <c r="N532" s="31" t="e">
        <f t="shared" si="26"/>
        <v>#REF!</v>
      </c>
      <c r="O532" s="1" t="e">
        <f>VLOOKUP(jur[[#This Row],[hwycov_id]],#REF!,16,FALSE)</f>
        <v>#REF!</v>
      </c>
      <c r="P532" s="1">
        <v>535</v>
      </c>
    </row>
    <row r="533" spans="1:16" x14ac:dyDescent="0.25">
      <c r="A533" s="1">
        <v>27996</v>
      </c>
      <c r="B533" s="1">
        <v>9</v>
      </c>
      <c r="C533" s="1">
        <v>1</v>
      </c>
      <c r="D533" s="1">
        <v>1</v>
      </c>
      <c r="E533" s="1" t="s">
        <v>73</v>
      </c>
      <c r="F533" s="1">
        <v>2</v>
      </c>
      <c r="G533" s="1">
        <v>1</v>
      </c>
      <c r="H533" s="1">
        <v>5</v>
      </c>
      <c r="I533" s="1">
        <v>10</v>
      </c>
      <c r="J533" s="1">
        <v>11917</v>
      </c>
      <c r="K533" s="4" t="e">
        <f>VLOOKUP(jur[[#This Row],[hwycov_id]],#REF!,10,FALSE)</f>
        <v>#REF!</v>
      </c>
      <c r="L533" s="32" t="e">
        <f t="shared" si="24"/>
        <v>#REF!</v>
      </c>
      <c r="M533" s="31" t="e">
        <f t="shared" si="25"/>
        <v>#REF!</v>
      </c>
      <c r="N533" s="31" t="e">
        <f t="shared" si="26"/>
        <v>#REF!</v>
      </c>
      <c r="O533" s="1" t="e">
        <f>VLOOKUP(jur[[#This Row],[hwycov_id]],#REF!,16,FALSE)</f>
        <v>#REF!</v>
      </c>
      <c r="P533" s="1">
        <v>536</v>
      </c>
    </row>
    <row r="534" spans="1:16" x14ac:dyDescent="0.25">
      <c r="A534" s="1">
        <v>27754</v>
      </c>
      <c r="B534" s="1">
        <v>8</v>
      </c>
      <c r="C534" s="1">
        <v>1</v>
      </c>
      <c r="D534" s="1">
        <v>1</v>
      </c>
      <c r="E534" s="1" t="s">
        <v>73</v>
      </c>
      <c r="F534" s="1">
        <v>2</v>
      </c>
      <c r="G534" s="1">
        <v>1</v>
      </c>
      <c r="H534" s="1">
        <v>5</v>
      </c>
      <c r="I534" s="1">
        <v>10</v>
      </c>
      <c r="J534" s="1">
        <v>17273</v>
      </c>
      <c r="K534" s="4" t="e">
        <f>VLOOKUP(jur[[#This Row],[hwycov_id]],#REF!,10,FALSE)</f>
        <v>#REF!</v>
      </c>
      <c r="L534" s="32" t="e">
        <f t="shared" si="24"/>
        <v>#REF!</v>
      </c>
      <c r="M534" s="31" t="e">
        <f t="shared" si="25"/>
        <v>#REF!</v>
      </c>
      <c r="N534" s="31" t="e">
        <f t="shared" si="26"/>
        <v>#REF!</v>
      </c>
      <c r="O534" s="1" t="e">
        <f>VLOOKUP(jur[[#This Row],[hwycov_id]],#REF!,16,FALSE)</f>
        <v>#REF!</v>
      </c>
      <c r="P534" s="1">
        <v>537</v>
      </c>
    </row>
    <row r="535" spans="1:16" x14ac:dyDescent="0.25">
      <c r="A535" s="1">
        <v>27757</v>
      </c>
      <c r="B535" s="1">
        <v>8</v>
      </c>
      <c r="C535" s="1">
        <v>1</v>
      </c>
      <c r="D535" s="1">
        <v>1</v>
      </c>
      <c r="E535" s="1" t="s">
        <v>73</v>
      </c>
      <c r="F535" s="1">
        <v>2</v>
      </c>
      <c r="G535" s="1">
        <v>1</v>
      </c>
      <c r="H535" s="1">
        <v>5</v>
      </c>
      <c r="I535" s="1">
        <v>10</v>
      </c>
      <c r="J535" s="1">
        <v>19519</v>
      </c>
      <c r="K535" s="4" t="e">
        <f>VLOOKUP(jur[[#This Row],[hwycov_id]],#REF!,10,FALSE)</f>
        <v>#REF!</v>
      </c>
      <c r="L535" s="32" t="e">
        <f t="shared" si="24"/>
        <v>#REF!</v>
      </c>
      <c r="M535" s="31" t="e">
        <f t="shared" si="25"/>
        <v>#REF!</v>
      </c>
      <c r="N535" s="31" t="e">
        <f t="shared" si="26"/>
        <v>#REF!</v>
      </c>
      <c r="O535" s="1" t="e">
        <f>VLOOKUP(jur[[#This Row],[hwycov_id]],#REF!,16,FALSE)</f>
        <v>#REF!</v>
      </c>
      <c r="P535" s="1">
        <v>538</v>
      </c>
    </row>
    <row r="536" spans="1:16" x14ac:dyDescent="0.25">
      <c r="A536" s="1">
        <v>10718</v>
      </c>
      <c r="B536" s="1">
        <v>3</v>
      </c>
      <c r="C536" s="1">
        <v>1</v>
      </c>
      <c r="D536" s="1">
        <v>2</v>
      </c>
      <c r="E536" s="1" t="s">
        <v>75</v>
      </c>
      <c r="F536" s="1">
        <v>3</v>
      </c>
      <c r="G536" s="1">
        <v>2</v>
      </c>
      <c r="H536" s="1">
        <v>5</v>
      </c>
      <c r="I536" s="1">
        <v>10</v>
      </c>
      <c r="J536" s="1">
        <v>24400</v>
      </c>
      <c r="K536" s="4" t="e">
        <f>VLOOKUP(jur[[#This Row],[hwycov_id]],#REF!,10,FALSE)</f>
        <v>#REF!</v>
      </c>
      <c r="L536" s="32" t="e">
        <f t="shared" si="24"/>
        <v>#REF!</v>
      </c>
      <c r="M536" s="31" t="e">
        <f t="shared" si="25"/>
        <v>#REF!</v>
      </c>
      <c r="N536" s="31" t="e">
        <f t="shared" si="26"/>
        <v>#REF!</v>
      </c>
      <c r="O536" s="1" t="e">
        <f>VLOOKUP(jur[[#This Row],[hwycov_id]],#REF!,16,FALSE)</f>
        <v>#REF!</v>
      </c>
      <c r="P536" s="1">
        <v>539</v>
      </c>
    </row>
    <row r="537" spans="1:16" x14ac:dyDescent="0.25">
      <c r="A537" s="1">
        <v>28016</v>
      </c>
      <c r="B537" s="1">
        <v>1</v>
      </c>
      <c r="C537" s="1">
        <v>1</v>
      </c>
      <c r="D537" s="1">
        <v>1</v>
      </c>
      <c r="E537" s="1" t="s">
        <v>73</v>
      </c>
      <c r="F537" s="1">
        <v>1</v>
      </c>
      <c r="G537" s="1">
        <v>5</v>
      </c>
      <c r="H537" s="1">
        <v>5</v>
      </c>
      <c r="I537" s="1">
        <v>10</v>
      </c>
      <c r="J537" s="1">
        <v>56511</v>
      </c>
      <c r="K537" s="4" t="e">
        <f>VLOOKUP(jur[[#This Row],[hwycov_id]],#REF!,10,FALSE)</f>
        <v>#REF!</v>
      </c>
      <c r="L537" s="32" t="e">
        <f t="shared" si="24"/>
        <v>#REF!</v>
      </c>
      <c r="M537" s="31" t="e">
        <f t="shared" si="25"/>
        <v>#REF!</v>
      </c>
      <c r="N537" s="31" t="e">
        <f t="shared" si="26"/>
        <v>#REF!</v>
      </c>
      <c r="O537" s="1" t="e">
        <f>VLOOKUP(jur[[#This Row],[hwycov_id]],#REF!,16,FALSE)</f>
        <v>#REF!</v>
      </c>
      <c r="P537" s="1">
        <v>540</v>
      </c>
    </row>
    <row r="538" spans="1:16" x14ac:dyDescent="0.25">
      <c r="A538" s="1">
        <v>27993</v>
      </c>
      <c r="B538" s="1">
        <v>1</v>
      </c>
      <c r="C538" s="1">
        <v>1</v>
      </c>
      <c r="D538" s="1">
        <v>1</v>
      </c>
      <c r="E538" s="1" t="s">
        <v>73</v>
      </c>
      <c r="F538" s="1">
        <v>1</v>
      </c>
      <c r="G538" s="1">
        <v>6</v>
      </c>
      <c r="H538" s="1">
        <v>5</v>
      </c>
      <c r="I538" s="1">
        <v>10</v>
      </c>
      <c r="J538" s="1">
        <v>60885</v>
      </c>
      <c r="K538" s="4" t="e">
        <f>VLOOKUP(jur[[#This Row],[hwycov_id]],#REF!,10,FALSE)</f>
        <v>#REF!</v>
      </c>
      <c r="L538" s="32" t="e">
        <f t="shared" si="24"/>
        <v>#REF!</v>
      </c>
      <c r="M538" s="31" t="e">
        <f t="shared" si="25"/>
        <v>#REF!</v>
      </c>
      <c r="N538" s="31" t="e">
        <f t="shared" si="26"/>
        <v>#REF!</v>
      </c>
      <c r="O538" s="1" t="e">
        <f>VLOOKUP(jur[[#This Row],[hwycov_id]],#REF!,16,FALSE)</f>
        <v>#REF!</v>
      </c>
      <c r="P538" s="1">
        <v>541</v>
      </c>
    </row>
    <row r="539" spans="1:16" x14ac:dyDescent="0.25">
      <c r="A539" s="1">
        <v>27985</v>
      </c>
      <c r="B539" s="1">
        <v>1</v>
      </c>
      <c r="C539" s="1">
        <v>1</v>
      </c>
      <c r="D539" s="1">
        <v>1</v>
      </c>
      <c r="E539" s="1" t="s">
        <v>73</v>
      </c>
      <c r="F539" s="1">
        <v>1</v>
      </c>
      <c r="G539" s="1">
        <v>6</v>
      </c>
      <c r="H539" s="1">
        <v>2</v>
      </c>
      <c r="I539" s="1">
        <v>10</v>
      </c>
      <c r="J539" s="1">
        <v>65055</v>
      </c>
      <c r="K539" s="4" t="e">
        <f>VLOOKUP(jur[[#This Row],[hwycov_id]],#REF!,10,FALSE)</f>
        <v>#REF!</v>
      </c>
      <c r="L539" s="32" t="e">
        <f t="shared" si="24"/>
        <v>#REF!</v>
      </c>
      <c r="M539" s="31" t="e">
        <f t="shared" si="25"/>
        <v>#REF!</v>
      </c>
      <c r="N539" s="31" t="e">
        <f t="shared" si="26"/>
        <v>#REF!</v>
      </c>
      <c r="O539" s="1" t="e">
        <f>VLOOKUP(jur[[#This Row],[hwycov_id]],#REF!,16,FALSE)</f>
        <v>#REF!</v>
      </c>
      <c r="P539" s="1">
        <v>542</v>
      </c>
    </row>
    <row r="540" spans="1:16" x14ac:dyDescent="0.25">
      <c r="A540" s="1">
        <v>31171</v>
      </c>
      <c r="B540" s="1">
        <v>1</v>
      </c>
      <c r="C540" s="1">
        <v>1</v>
      </c>
      <c r="D540" s="1">
        <v>1</v>
      </c>
      <c r="E540" s="1" t="s">
        <v>73</v>
      </c>
      <c r="F540" s="1">
        <v>1</v>
      </c>
      <c r="G540" s="1">
        <v>6</v>
      </c>
      <c r="H540" s="1">
        <v>5</v>
      </c>
      <c r="I540" s="1">
        <v>10</v>
      </c>
      <c r="J540" s="1">
        <v>66466</v>
      </c>
      <c r="K540" s="4" t="e">
        <f>VLOOKUP(jur[[#This Row],[hwycov_id]],#REF!,10,FALSE)</f>
        <v>#REF!</v>
      </c>
      <c r="L540" s="32" t="e">
        <f t="shared" si="24"/>
        <v>#REF!</v>
      </c>
      <c r="M540" s="31" t="e">
        <f t="shared" si="25"/>
        <v>#REF!</v>
      </c>
      <c r="N540" s="31" t="e">
        <f t="shared" si="26"/>
        <v>#REF!</v>
      </c>
      <c r="O540" s="1" t="e">
        <f>VLOOKUP(jur[[#This Row],[hwycov_id]],#REF!,16,FALSE)</f>
        <v>#REF!</v>
      </c>
      <c r="P540" s="1">
        <v>543</v>
      </c>
    </row>
    <row r="541" spans="1:16" x14ac:dyDescent="0.25">
      <c r="A541" s="1">
        <v>28007</v>
      </c>
      <c r="B541" s="1">
        <v>1</v>
      </c>
      <c r="C541" s="1">
        <v>1</v>
      </c>
      <c r="D541" s="1">
        <v>1</v>
      </c>
      <c r="E541" s="1" t="s">
        <v>73</v>
      </c>
      <c r="F541" s="1">
        <v>1</v>
      </c>
      <c r="G541" s="1">
        <v>6</v>
      </c>
      <c r="H541" s="1">
        <v>5</v>
      </c>
      <c r="I541" s="1">
        <v>10</v>
      </c>
      <c r="J541" s="1">
        <v>69392</v>
      </c>
      <c r="K541" s="4" t="e">
        <f>VLOOKUP(jur[[#This Row],[hwycov_id]],#REF!,10,FALSE)</f>
        <v>#REF!</v>
      </c>
      <c r="L541" s="32" t="e">
        <f t="shared" si="24"/>
        <v>#REF!</v>
      </c>
      <c r="M541" s="31" t="e">
        <f t="shared" si="25"/>
        <v>#REF!</v>
      </c>
      <c r="N541" s="31" t="e">
        <f t="shared" si="26"/>
        <v>#REF!</v>
      </c>
      <c r="O541" s="1" t="e">
        <f>VLOOKUP(jur[[#This Row],[hwycov_id]],#REF!,16,FALSE)</f>
        <v>#REF!</v>
      </c>
      <c r="P541" s="1">
        <v>544</v>
      </c>
    </row>
    <row r="542" spans="1:16" x14ac:dyDescent="0.25">
      <c r="A542" s="1">
        <v>27988</v>
      </c>
      <c r="B542" s="1">
        <v>1</v>
      </c>
      <c r="C542" s="1">
        <v>1</v>
      </c>
      <c r="D542" s="1">
        <v>1</v>
      </c>
      <c r="E542" s="1" t="s">
        <v>73</v>
      </c>
      <c r="F542" s="1">
        <v>1</v>
      </c>
      <c r="G542" s="1">
        <v>7</v>
      </c>
      <c r="H542" s="1">
        <v>5</v>
      </c>
      <c r="I542" s="1">
        <v>10</v>
      </c>
      <c r="J542" s="1">
        <v>71782</v>
      </c>
      <c r="K542" s="4" t="e">
        <f>VLOOKUP(jur[[#This Row],[hwycov_id]],#REF!,10,FALSE)</f>
        <v>#REF!</v>
      </c>
      <c r="L542" s="32" t="e">
        <f t="shared" si="24"/>
        <v>#REF!</v>
      </c>
      <c r="M542" s="31" t="e">
        <f t="shared" si="25"/>
        <v>#REF!</v>
      </c>
      <c r="N542" s="31" t="e">
        <f t="shared" si="26"/>
        <v>#REF!</v>
      </c>
      <c r="O542" s="1" t="e">
        <f>VLOOKUP(jur[[#This Row],[hwycov_id]],#REF!,16,FALSE)</f>
        <v>#REF!</v>
      </c>
      <c r="P542" s="1">
        <v>545</v>
      </c>
    </row>
    <row r="543" spans="1:16" x14ac:dyDescent="0.25">
      <c r="A543" s="1">
        <v>28002</v>
      </c>
      <c r="B543" s="1">
        <v>1</v>
      </c>
      <c r="C543" s="1">
        <v>1</v>
      </c>
      <c r="D543" s="1">
        <v>1</v>
      </c>
      <c r="E543" s="1" t="s">
        <v>77</v>
      </c>
      <c r="F543" s="1">
        <v>1</v>
      </c>
      <c r="G543" s="1">
        <v>7</v>
      </c>
      <c r="H543" s="1">
        <v>5</v>
      </c>
      <c r="I543" s="1">
        <v>10</v>
      </c>
      <c r="J543" s="1">
        <v>72360</v>
      </c>
      <c r="K543" s="4" t="e">
        <f>VLOOKUP(jur[[#This Row],[hwycov_id]],#REF!,10,FALSE)</f>
        <v>#REF!</v>
      </c>
      <c r="L543" s="32" t="e">
        <f t="shared" si="24"/>
        <v>#REF!</v>
      </c>
      <c r="M543" s="31" t="e">
        <f t="shared" si="25"/>
        <v>#REF!</v>
      </c>
      <c r="N543" s="31" t="e">
        <f t="shared" si="26"/>
        <v>#REF!</v>
      </c>
      <c r="O543" s="1" t="e">
        <f>VLOOKUP(jur[[#This Row],[hwycov_id]],#REF!,16,FALSE)</f>
        <v>#REF!</v>
      </c>
      <c r="P543" s="1">
        <v>546</v>
      </c>
    </row>
    <row r="544" spans="1:16" x14ac:dyDescent="0.25">
      <c r="A544" s="1">
        <v>28012</v>
      </c>
      <c r="B544" s="1">
        <v>1</v>
      </c>
      <c r="C544" s="1">
        <v>1</v>
      </c>
      <c r="D544" s="1">
        <v>1</v>
      </c>
      <c r="E544" s="1" t="s">
        <v>77</v>
      </c>
      <c r="F544" s="1">
        <v>1</v>
      </c>
      <c r="G544" s="1">
        <v>7</v>
      </c>
      <c r="H544" s="1">
        <v>5</v>
      </c>
      <c r="I544" s="1">
        <v>10</v>
      </c>
      <c r="J544" s="1">
        <v>74942</v>
      </c>
      <c r="K544" s="4" t="e">
        <f>VLOOKUP(jur[[#This Row],[hwycov_id]],#REF!,10,FALSE)</f>
        <v>#REF!</v>
      </c>
      <c r="L544" s="32" t="e">
        <f t="shared" si="24"/>
        <v>#REF!</v>
      </c>
      <c r="M544" s="31" t="e">
        <f t="shared" si="25"/>
        <v>#REF!</v>
      </c>
      <c r="N544" s="31" t="e">
        <f t="shared" si="26"/>
        <v>#REF!</v>
      </c>
      <c r="O544" s="1" t="e">
        <f>VLOOKUP(jur[[#This Row],[hwycov_id]],#REF!,16,FALSE)</f>
        <v>#REF!</v>
      </c>
      <c r="P544" s="1">
        <v>547</v>
      </c>
    </row>
    <row r="545" spans="1:16" x14ac:dyDescent="0.25">
      <c r="A545" s="1">
        <v>28011</v>
      </c>
      <c r="B545" s="1">
        <v>1</v>
      </c>
      <c r="C545" s="1">
        <v>1</v>
      </c>
      <c r="D545" s="1">
        <v>1</v>
      </c>
      <c r="E545" s="1" t="s">
        <v>77</v>
      </c>
      <c r="F545" s="1">
        <v>1</v>
      </c>
      <c r="G545" s="1">
        <v>7</v>
      </c>
      <c r="H545" s="1">
        <v>5</v>
      </c>
      <c r="I545" s="1">
        <v>10</v>
      </c>
      <c r="J545" s="1">
        <v>75054</v>
      </c>
      <c r="K545" s="4" t="e">
        <f>VLOOKUP(jur[[#This Row],[hwycov_id]],#REF!,10,FALSE)</f>
        <v>#REF!</v>
      </c>
      <c r="L545" s="32" t="e">
        <f t="shared" si="24"/>
        <v>#REF!</v>
      </c>
      <c r="M545" s="31" t="e">
        <f t="shared" si="25"/>
        <v>#REF!</v>
      </c>
      <c r="N545" s="31" t="e">
        <f t="shared" si="26"/>
        <v>#REF!</v>
      </c>
      <c r="O545" s="1" t="e">
        <f>VLOOKUP(jur[[#This Row],[hwycov_id]],#REF!,16,FALSE)</f>
        <v>#REF!</v>
      </c>
      <c r="P545" s="1">
        <v>548</v>
      </c>
    </row>
    <row r="546" spans="1:16" x14ac:dyDescent="0.25">
      <c r="A546" s="1">
        <v>27980</v>
      </c>
      <c r="B546" s="1">
        <v>1</v>
      </c>
      <c r="C546" s="1">
        <v>1</v>
      </c>
      <c r="D546" s="1">
        <v>1</v>
      </c>
      <c r="E546" s="1" t="s">
        <v>73</v>
      </c>
      <c r="F546" s="1">
        <v>1</v>
      </c>
      <c r="G546" s="1">
        <v>7</v>
      </c>
      <c r="H546" s="1">
        <v>2</v>
      </c>
      <c r="I546" s="1">
        <v>10</v>
      </c>
      <c r="J546" s="1">
        <v>77759</v>
      </c>
      <c r="K546" s="4" t="e">
        <f>VLOOKUP(jur[[#This Row],[hwycov_id]],#REF!,10,FALSE)</f>
        <v>#REF!</v>
      </c>
      <c r="L546" s="32" t="e">
        <f t="shared" si="24"/>
        <v>#REF!</v>
      </c>
      <c r="M546" s="31" t="e">
        <f t="shared" si="25"/>
        <v>#REF!</v>
      </c>
      <c r="N546" s="31" t="e">
        <f t="shared" si="26"/>
        <v>#REF!</v>
      </c>
      <c r="O546" s="1" t="e">
        <f>VLOOKUP(jur[[#This Row],[hwycov_id]],#REF!,16,FALSE)</f>
        <v>#REF!</v>
      </c>
      <c r="P546" s="1">
        <v>549</v>
      </c>
    </row>
    <row r="547" spans="1:16" x14ac:dyDescent="0.25">
      <c r="A547" s="1">
        <v>28000</v>
      </c>
      <c r="B547" s="1">
        <v>1</v>
      </c>
      <c r="C547" s="1">
        <v>1</v>
      </c>
      <c r="D547" s="1">
        <v>1</v>
      </c>
      <c r="E547" s="1" t="s">
        <v>77</v>
      </c>
      <c r="F547" s="1">
        <v>1</v>
      </c>
      <c r="G547" s="1">
        <v>7</v>
      </c>
      <c r="H547" s="1">
        <v>5</v>
      </c>
      <c r="I547" s="1">
        <v>10</v>
      </c>
      <c r="J547" s="1">
        <v>78513</v>
      </c>
      <c r="K547" s="4" t="e">
        <f>VLOOKUP(jur[[#This Row],[hwycov_id]],#REF!,10,FALSE)</f>
        <v>#REF!</v>
      </c>
      <c r="L547" s="32" t="e">
        <f t="shared" si="24"/>
        <v>#REF!</v>
      </c>
      <c r="M547" s="31" t="e">
        <f t="shared" si="25"/>
        <v>#REF!</v>
      </c>
      <c r="N547" s="31" t="e">
        <f t="shared" si="26"/>
        <v>#REF!</v>
      </c>
      <c r="O547" s="1" t="e">
        <f>VLOOKUP(jur[[#This Row],[hwycov_id]],#REF!,16,FALSE)</f>
        <v>#REF!</v>
      </c>
      <c r="P547" s="1">
        <v>550</v>
      </c>
    </row>
    <row r="548" spans="1:16" x14ac:dyDescent="0.25">
      <c r="A548" s="1">
        <v>29025</v>
      </c>
      <c r="B548" s="1">
        <v>1</v>
      </c>
      <c r="C548" s="1">
        <v>1</v>
      </c>
      <c r="D548" s="1">
        <v>1</v>
      </c>
      <c r="E548" s="1" t="s">
        <v>73</v>
      </c>
      <c r="F548" s="1">
        <v>1</v>
      </c>
      <c r="G548" s="1">
        <v>7</v>
      </c>
      <c r="H548" s="1">
        <v>2</v>
      </c>
      <c r="I548" s="1">
        <v>10</v>
      </c>
      <c r="J548" s="1">
        <v>79978</v>
      </c>
      <c r="K548" s="4" t="e">
        <f>VLOOKUP(jur[[#This Row],[hwycov_id]],#REF!,10,FALSE)</f>
        <v>#REF!</v>
      </c>
      <c r="L548" s="32" t="e">
        <f t="shared" si="24"/>
        <v>#REF!</v>
      </c>
      <c r="M548" s="31" t="e">
        <f t="shared" si="25"/>
        <v>#REF!</v>
      </c>
      <c r="N548" s="31" t="e">
        <f t="shared" si="26"/>
        <v>#REF!</v>
      </c>
      <c r="O548" s="1" t="e">
        <f>VLOOKUP(jur[[#This Row],[hwycov_id]],#REF!,16,FALSE)</f>
        <v>#REF!</v>
      </c>
      <c r="P548" s="1">
        <v>551</v>
      </c>
    </row>
    <row r="549" spans="1:16" x14ac:dyDescent="0.25">
      <c r="A549" s="1">
        <v>10211</v>
      </c>
      <c r="B549" s="1">
        <v>4</v>
      </c>
      <c r="C549" s="1">
        <v>1</v>
      </c>
      <c r="D549" s="1">
        <v>2</v>
      </c>
      <c r="E549" s="1" t="s">
        <v>75</v>
      </c>
      <c r="F549" s="1">
        <v>4</v>
      </c>
      <c r="G549" s="1">
        <v>0</v>
      </c>
      <c r="H549" s="1">
        <v>2</v>
      </c>
      <c r="I549" s="1">
        <v>11</v>
      </c>
      <c r="J549" s="1">
        <v>1300</v>
      </c>
      <c r="K549" s="4" t="e">
        <f>VLOOKUP(jur[[#This Row],[hwycov_id]],#REF!,10,FALSE)</f>
        <v>#REF!</v>
      </c>
      <c r="L549" s="32" t="e">
        <f t="shared" si="24"/>
        <v>#REF!</v>
      </c>
      <c r="M549" s="31" t="e">
        <f t="shared" si="25"/>
        <v>#REF!</v>
      </c>
      <c r="N549" s="31" t="e">
        <f t="shared" si="26"/>
        <v>#REF!</v>
      </c>
      <c r="O549" s="1" t="e">
        <f>VLOOKUP(jur[[#This Row],[hwycov_id]],#REF!,16,FALSE)</f>
        <v>#REF!</v>
      </c>
      <c r="P549" s="1">
        <v>552</v>
      </c>
    </row>
    <row r="550" spans="1:16" x14ac:dyDescent="0.25">
      <c r="A550" s="1">
        <v>19027</v>
      </c>
      <c r="B550" s="1">
        <v>4</v>
      </c>
      <c r="C550" s="1">
        <v>1</v>
      </c>
      <c r="D550" s="1">
        <v>2</v>
      </c>
      <c r="E550" s="1" t="s">
        <v>75</v>
      </c>
      <c r="F550" s="1">
        <v>4</v>
      </c>
      <c r="G550" s="1">
        <v>0</v>
      </c>
      <c r="H550" s="1">
        <v>2</v>
      </c>
      <c r="I550" s="1">
        <v>11</v>
      </c>
      <c r="J550" s="1">
        <v>1500</v>
      </c>
      <c r="K550" s="4" t="e">
        <f>VLOOKUP(jur[[#This Row],[hwycov_id]],#REF!,10,FALSE)</f>
        <v>#REF!</v>
      </c>
      <c r="L550" s="32" t="e">
        <f t="shared" si="24"/>
        <v>#REF!</v>
      </c>
      <c r="M550" s="31" t="e">
        <f t="shared" si="25"/>
        <v>#REF!</v>
      </c>
      <c r="N550" s="31" t="e">
        <f t="shared" si="26"/>
        <v>#REF!</v>
      </c>
      <c r="O550" s="1" t="e">
        <f>VLOOKUP(jur[[#This Row],[hwycov_id]],#REF!,16,FALSE)</f>
        <v>#REF!</v>
      </c>
      <c r="P550" s="1">
        <v>553</v>
      </c>
    </row>
    <row r="551" spans="1:16" x14ac:dyDescent="0.25">
      <c r="A551" s="1">
        <v>10209</v>
      </c>
      <c r="B551" s="1">
        <v>4</v>
      </c>
      <c r="C551" s="1">
        <v>1</v>
      </c>
      <c r="D551" s="1">
        <v>2</v>
      </c>
      <c r="E551" s="1" t="s">
        <v>75</v>
      </c>
      <c r="F551" s="1">
        <v>4</v>
      </c>
      <c r="G551" s="1">
        <v>0</v>
      </c>
      <c r="H551" s="1">
        <v>2</v>
      </c>
      <c r="I551" s="1">
        <v>11</v>
      </c>
      <c r="J551" s="1">
        <v>1900</v>
      </c>
      <c r="K551" s="4" t="e">
        <f>VLOOKUP(jur[[#This Row],[hwycov_id]],#REF!,10,FALSE)</f>
        <v>#REF!</v>
      </c>
      <c r="L551" s="32" t="e">
        <f t="shared" si="24"/>
        <v>#REF!</v>
      </c>
      <c r="M551" s="31" t="e">
        <f t="shared" si="25"/>
        <v>#REF!</v>
      </c>
      <c r="N551" s="31" t="e">
        <f t="shared" si="26"/>
        <v>#REF!</v>
      </c>
      <c r="O551" s="1" t="e">
        <f>VLOOKUP(jur[[#This Row],[hwycov_id]],#REF!,16,FALSE)</f>
        <v>#REF!</v>
      </c>
      <c r="P551" s="1">
        <v>554</v>
      </c>
    </row>
    <row r="552" spans="1:16" x14ac:dyDescent="0.25">
      <c r="A552" s="1">
        <v>22981</v>
      </c>
      <c r="B552" s="1">
        <v>4</v>
      </c>
      <c r="C552" s="1">
        <v>1</v>
      </c>
      <c r="D552" s="1">
        <v>2</v>
      </c>
      <c r="E552" s="1" t="s">
        <v>75</v>
      </c>
      <c r="F552" s="1">
        <v>4</v>
      </c>
      <c r="G552" s="1">
        <v>0</v>
      </c>
      <c r="H552" s="1">
        <v>2</v>
      </c>
      <c r="I552" s="1">
        <v>11</v>
      </c>
      <c r="J552" s="1">
        <v>2900</v>
      </c>
      <c r="K552" s="4" t="e">
        <f>VLOOKUP(jur[[#This Row],[hwycov_id]],#REF!,10,FALSE)</f>
        <v>#REF!</v>
      </c>
      <c r="L552" s="32" t="e">
        <f t="shared" si="24"/>
        <v>#REF!</v>
      </c>
      <c r="M552" s="31" t="e">
        <f t="shared" si="25"/>
        <v>#REF!</v>
      </c>
      <c r="N552" s="31" t="e">
        <f t="shared" si="26"/>
        <v>#REF!</v>
      </c>
      <c r="O552" s="1" t="e">
        <f>VLOOKUP(jur[[#This Row],[hwycov_id]],#REF!,16,FALSE)</f>
        <v>#REF!</v>
      </c>
      <c r="P552" s="1">
        <v>555</v>
      </c>
    </row>
    <row r="553" spans="1:16" x14ac:dyDescent="0.25">
      <c r="A553" s="1">
        <v>20209</v>
      </c>
      <c r="B553" s="1">
        <v>4</v>
      </c>
      <c r="C553" s="1">
        <v>1</v>
      </c>
      <c r="D553" s="1">
        <v>2</v>
      </c>
      <c r="E553" s="1" t="s">
        <v>75</v>
      </c>
      <c r="F553" s="1">
        <v>4</v>
      </c>
      <c r="G553" s="1">
        <v>0</v>
      </c>
      <c r="H553" s="1">
        <v>2</v>
      </c>
      <c r="I553" s="1">
        <v>11</v>
      </c>
      <c r="J553" s="1">
        <v>3500</v>
      </c>
      <c r="K553" s="4" t="e">
        <f>VLOOKUP(jur[[#This Row],[hwycov_id]],#REF!,10,FALSE)</f>
        <v>#REF!</v>
      </c>
      <c r="L553" s="32" t="e">
        <f t="shared" si="24"/>
        <v>#REF!</v>
      </c>
      <c r="M553" s="31" t="e">
        <f t="shared" si="25"/>
        <v>#REF!</v>
      </c>
      <c r="N553" s="31" t="e">
        <f t="shared" si="26"/>
        <v>#REF!</v>
      </c>
      <c r="O553" s="1" t="e">
        <f>VLOOKUP(jur[[#This Row],[hwycov_id]],#REF!,16,FALSE)</f>
        <v>#REF!</v>
      </c>
      <c r="P553" s="1">
        <v>556</v>
      </c>
    </row>
    <row r="554" spans="1:16" x14ac:dyDescent="0.25">
      <c r="A554" s="1">
        <v>10621</v>
      </c>
      <c r="B554" s="1">
        <v>4</v>
      </c>
      <c r="C554" s="1">
        <v>1</v>
      </c>
      <c r="D554" s="1">
        <v>2</v>
      </c>
      <c r="E554" s="1" t="s">
        <v>75</v>
      </c>
      <c r="F554" s="1">
        <v>4</v>
      </c>
      <c r="G554" s="1">
        <v>0</v>
      </c>
      <c r="H554" s="1">
        <v>2</v>
      </c>
      <c r="I554" s="1">
        <v>11</v>
      </c>
      <c r="J554" s="1">
        <v>3500</v>
      </c>
      <c r="K554" s="4" t="e">
        <f>VLOOKUP(jur[[#This Row],[hwycov_id]],#REF!,10,FALSE)</f>
        <v>#REF!</v>
      </c>
      <c r="L554" s="32" t="e">
        <f t="shared" si="24"/>
        <v>#REF!</v>
      </c>
      <c r="M554" s="31" t="e">
        <f t="shared" si="25"/>
        <v>#REF!</v>
      </c>
      <c r="N554" s="31" t="e">
        <f t="shared" si="26"/>
        <v>#REF!</v>
      </c>
      <c r="O554" s="1" t="e">
        <f>VLOOKUP(jur[[#This Row],[hwycov_id]],#REF!,16,FALSE)</f>
        <v>#REF!</v>
      </c>
      <c r="P554" s="1">
        <v>557</v>
      </c>
    </row>
    <row r="555" spans="1:16" x14ac:dyDescent="0.25">
      <c r="A555" s="1">
        <v>1114</v>
      </c>
      <c r="B555" s="1">
        <v>4</v>
      </c>
      <c r="C555" s="1">
        <v>1</v>
      </c>
      <c r="D555" s="1">
        <v>2</v>
      </c>
      <c r="E555" s="1" t="s">
        <v>75</v>
      </c>
      <c r="F555" s="1">
        <v>4</v>
      </c>
      <c r="G555" s="1">
        <v>0</v>
      </c>
      <c r="H555" s="1">
        <v>2</v>
      </c>
      <c r="I555" s="1">
        <v>11</v>
      </c>
      <c r="J555" s="1">
        <v>3600</v>
      </c>
      <c r="K555" s="4" t="e">
        <f>VLOOKUP(jur[[#This Row],[hwycov_id]],#REF!,10,FALSE)</f>
        <v>#REF!</v>
      </c>
      <c r="L555" s="32" t="e">
        <f t="shared" si="24"/>
        <v>#REF!</v>
      </c>
      <c r="M555" s="31" t="e">
        <f t="shared" si="25"/>
        <v>#REF!</v>
      </c>
      <c r="N555" s="31" t="e">
        <f t="shared" si="26"/>
        <v>#REF!</v>
      </c>
      <c r="O555" s="1" t="e">
        <f>VLOOKUP(jur[[#This Row],[hwycov_id]],#REF!,16,FALSE)</f>
        <v>#REF!</v>
      </c>
      <c r="P555" s="1">
        <v>558</v>
      </c>
    </row>
    <row r="556" spans="1:16" x14ac:dyDescent="0.25">
      <c r="A556" s="1">
        <v>37892</v>
      </c>
      <c r="B556" s="1">
        <v>4</v>
      </c>
      <c r="C556" s="1">
        <v>1</v>
      </c>
      <c r="D556" s="1">
        <v>2</v>
      </c>
      <c r="E556" s="1" t="s">
        <v>75</v>
      </c>
      <c r="F556" s="1">
        <v>4</v>
      </c>
      <c r="G556" s="1">
        <v>0</v>
      </c>
      <c r="H556" s="1">
        <v>2</v>
      </c>
      <c r="I556" s="1">
        <v>11</v>
      </c>
      <c r="J556" s="1">
        <v>3700</v>
      </c>
      <c r="K556" s="4" t="e">
        <f>VLOOKUP(jur[[#This Row],[hwycov_id]],#REF!,10,FALSE)</f>
        <v>#REF!</v>
      </c>
      <c r="L556" s="32" t="e">
        <f t="shared" si="24"/>
        <v>#REF!</v>
      </c>
      <c r="M556" s="31" t="e">
        <f t="shared" si="25"/>
        <v>#REF!</v>
      </c>
      <c r="N556" s="31" t="e">
        <f t="shared" si="26"/>
        <v>#REF!</v>
      </c>
      <c r="O556" s="1" t="e">
        <f>VLOOKUP(jur[[#This Row],[hwycov_id]],#REF!,16,FALSE)</f>
        <v>#REF!</v>
      </c>
      <c r="P556" s="1">
        <v>559</v>
      </c>
    </row>
    <row r="557" spans="1:16" x14ac:dyDescent="0.25">
      <c r="A557" s="1">
        <v>8508</v>
      </c>
      <c r="B557" s="1">
        <v>4</v>
      </c>
      <c r="C557" s="1">
        <v>1</v>
      </c>
      <c r="D557" s="1">
        <v>2</v>
      </c>
      <c r="E557" s="1" t="s">
        <v>75</v>
      </c>
      <c r="F557" s="1">
        <v>4</v>
      </c>
      <c r="G557" s="1">
        <v>0</v>
      </c>
      <c r="H557" s="1">
        <v>2</v>
      </c>
      <c r="I557" s="1">
        <v>11</v>
      </c>
      <c r="J557" s="1">
        <v>3900</v>
      </c>
      <c r="K557" s="4" t="e">
        <f>VLOOKUP(jur[[#This Row],[hwycov_id]],#REF!,10,FALSE)</f>
        <v>#REF!</v>
      </c>
      <c r="L557" s="32" t="e">
        <f t="shared" si="24"/>
        <v>#REF!</v>
      </c>
      <c r="M557" s="31" t="e">
        <f t="shared" si="25"/>
        <v>#REF!</v>
      </c>
      <c r="N557" s="31" t="e">
        <f t="shared" si="26"/>
        <v>#REF!</v>
      </c>
      <c r="O557" s="1" t="e">
        <f>VLOOKUP(jur[[#This Row],[hwycov_id]],#REF!,16,FALSE)</f>
        <v>#REF!</v>
      </c>
      <c r="P557" s="1">
        <v>560</v>
      </c>
    </row>
    <row r="558" spans="1:16" x14ac:dyDescent="0.25">
      <c r="A558" s="1">
        <v>2192</v>
      </c>
      <c r="B558" s="1">
        <v>4</v>
      </c>
      <c r="C558" s="1">
        <v>1</v>
      </c>
      <c r="D558" s="1">
        <v>2</v>
      </c>
      <c r="E558" s="1" t="s">
        <v>75</v>
      </c>
      <c r="F558" s="1">
        <v>4</v>
      </c>
      <c r="G558" s="1">
        <v>0</v>
      </c>
      <c r="H558" s="1">
        <v>2</v>
      </c>
      <c r="I558" s="1">
        <v>11</v>
      </c>
      <c r="J558" s="1">
        <v>4000</v>
      </c>
      <c r="K558" s="4" t="e">
        <f>VLOOKUP(jur[[#This Row],[hwycov_id]],#REF!,10,FALSE)</f>
        <v>#REF!</v>
      </c>
      <c r="L558" s="32" t="e">
        <f t="shared" si="24"/>
        <v>#REF!</v>
      </c>
      <c r="M558" s="31" t="e">
        <f t="shared" si="25"/>
        <v>#REF!</v>
      </c>
      <c r="N558" s="31" t="e">
        <f t="shared" si="26"/>
        <v>#REF!</v>
      </c>
      <c r="O558" s="1" t="e">
        <f>VLOOKUP(jur[[#This Row],[hwycov_id]],#REF!,16,FALSE)</f>
        <v>#REF!</v>
      </c>
      <c r="P558" s="1">
        <v>561</v>
      </c>
    </row>
    <row r="559" spans="1:16" x14ac:dyDescent="0.25">
      <c r="A559" s="1">
        <v>3787</v>
      </c>
      <c r="B559" s="1">
        <v>4</v>
      </c>
      <c r="C559" s="1">
        <v>1</v>
      </c>
      <c r="D559" s="1">
        <v>2</v>
      </c>
      <c r="E559" s="1" t="s">
        <v>75</v>
      </c>
      <c r="F559" s="1">
        <v>4</v>
      </c>
      <c r="G559" s="1">
        <v>0</v>
      </c>
      <c r="H559" s="1">
        <v>2</v>
      </c>
      <c r="I559" s="1">
        <v>11</v>
      </c>
      <c r="J559" s="1">
        <v>4300</v>
      </c>
      <c r="K559" s="4" t="e">
        <f>VLOOKUP(jur[[#This Row],[hwycov_id]],#REF!,10,FALSE)</f>
        <v>#REF!</v>
      </c>
      <c r="L559" s="32" t="e">
        <f t="shared" si="24"/>
        <v>#REF!</v>
      </c>
      <c r="M559" s="31" t="e">
        <f t="shared" si="25"/>
        <v>#REF!</v>
      </c>
      <c r="N559" s="31" t="e">
        <f t="shared" si="26"/>
        <v>#REF!</v>
      </c>
      <c r="O559" s="1" t="e">
        <f>VLOOKUP(jur[[#This Row],[hwycov_id]],#REF!,16,FALSE)</f>
        <v>#REF!</v>
      </c>
      <c r="P559" s="1">
        <v>562</v>
      </c>
    </row>
    <row r="560" spans="1:16" x14ac:dyDescent="0.25">
      <c r="A560" s="1">
        <v>5887</v>
      </c>
      <c r="B560" s="1">
        <v>4</v>
      </c>
      <c r="C560" s="1">
        <v>1</v>
      </c>
      <c r="D560" s="1">
        <v>2</v>
      </c>
      <c r="E560" s="1" t="s">
        <v>75</v>
      </c>
      <c r="F560" s="1">
        <v>4</v>
      </c>
      <c r="G560" s="1">
        <v>0</v>
      </c>
      <c r="H560" s="1">
        <v>2</v>
      </c>
      <c r="I560" s="1">
        <v>11</v>
      </c>
      <c r="J560" s="1">
        <v>4300</v>
      </c>
      <c r="K560" s="4" t="e">
        <f>VLOOKUP(jur[[#This Row],[hwycov_id]],#REF!,10,FALSE)</f>
        <v>#REF!</v>
      </c>
      <c r="L560" s="32" t="e">
        <f t="shared" si="24"/>
        <v>#REF!</v>
      </c>
      <c r="M560" s="31" t="e">
        <f t="shared" si="25"/>
        <v>#REF!</v>
      </c>
      <c r="N560" s="31" t="e">
        <f t="shared" si="26"/>
        <v>#REF!</v>
      </c>
      <c r="O560" s="1" t="e">
        <f>VLOOKUP(jur[[#This Row],[hwycov_id]],#REF!,16,FALSE)</f>
        <v>#REF!</v>
      </c>
      <c r="P560" s="1">
        <v>563</v>
      </c>
    </row>
    <row r="561" spans="1:16" x14ac:dyDescent="0.25">
      <c r="A561" s="1">
        <v>5900</v>
      </c>
      <c r="B561" s="1">
        <v>4</v>
      </c>
      <c r="C561" s="1">
        <v>1</v>
      </c>
      <c r="D561" s="1">
        <v>2</v>
      </c>
      <c r="E561" s="1" t="s">
        <v>75</v>
      </c>
      <c r="F561" s="1">
        <v>4</v>
      </c>
      <c r="G561" s="1">
        <v>0</v>
      </c>
      <c r="H561" s="1">
        <v>2</v>
      </c>
      <c r="I561" s="1">
        <v>11</v>
      </c>
      <c r="J561" s="1">
        <v>4300</v>
      </c>
      <c r="K561" s="4" t="e">
        <f>VLOOKUP(jur[[#This Row],[hwycov_id]],#REF!,10,FALSE)</f>
        <v>#REF!</v>
      </c>
      <c r="L561" s="32" t="e">
        <f t="shared" si="24"/>
        <v>#REF!</v>
      </c>
      <c r="M561" s="31" t="e">
        <f t="shared" si="25"/>
        <v>#REF!</v>
      </c>
      <c r="N561" s="31" t="e">
        <f t="shared" si="26"/>
        <v>#REF!</v>
      </c>
      <c r="O561" s="1" t="e">
        <f>VLOOKUP(jur[[#This Row],[hwycov_id]],#REF!,16,FALSE)</f>
        <v>#REF!</v>
      </c>
      <c r="P561" s="1">
        <v>564</v>
      </c>
    </row>
    <row r="562" spans="1:16" x14ac:dyDescent="0.25">
      <c r="A562" s="1">
        <v>5325</v>
      </c>
      <c r="B562" s="1">
        <v>4</v>
      </c>
      <c r="C562" s="1">
        <v>1</v>
      </c>
      <c r="D562" s="1">
        <v>2</v>
      </c>
      <c r="E562" s="1" t="s">
        <v>75</v>
      </c>
      <c r="F562" s="1">
        <v>4</v>
      </c>
      <c r="G562" s="1">
        <v>0</v>
      </c>
      <c r="H562" s="1">
        <v>2</v>
      </c>
      <c r="I562" s="1">
        <v>11</v>
      </c>
      <c r="J562" s="1">
        <v>4400</v>
      </c>
      <c r="K562" s="4" t="e">
        <f>VLOOKUP(jur[[#This Row],[hwycov_id]],#REF!,10,FALSE)</f>
        <v>#REF!</v>
      </c>
      <c r="L562" s="32" t="e">
        <f t="shared" si="24"/>
        <v>#REF!</v>
      </c>
      <c r="M562" s="31" t="e">
        <f t="shared" si="25"/>
        <v>#REF!</v>
      </c>
      <c r="N562" s="31" t="e">
        <f t="shared" si="26"/>
        <v>#REF!</v>
      </c>
      <c r="O562" s="1" t="e">
        <f>VLOOKUP(jur[[#This Row],[hwycov_id]],#REF!,16,FALSE)</f>
        <v>#REF!</v>
      </c>
      <c r="P562" s="1">
        <v>565</v>
      </c>
    </row>
    <row r="563" spans="1:16" x14ac:dyDescent="0.25">
      <c r="A563" s="1">
        <v>8606</v>
      </c>
      <c r="B563" s="1">
        <v>7</v>
      </c>
      <c r="C563" s="1">
        <v>1</v>
      </c>
      <c r="D563" s="1">
        <v>2</v>
      </c>
      <c r="E563" s="1" t="s">
        <v>74</v>
      </c>
      <c r="F563" s="1">
        <v>4</v>
      </c>
      <c r="G563" s="1">
        <v>0</v>
      </c>
      <c r="H563" s="1">
        <v>2</v>
      </c>
      <c r="I563" s="1">
        <v>11</v>
      </c>
      <c r="J563" s="1">
        <v>4439</v>
      </c>
      <c r="K563" s="4" t="e">
        <f>VLOOKUP(jur[[#This Row],[hwycov_id]],#REF!,10,FALSE)</f>
        <v>#REF!</v>
      </c>
      <c r="L563" s="32" t="e">
        <f t="shared" si="24"/>
        <v>#REF!</v>
      </c>
      <c r="M563" s="31" t="e">
        <f t="shared" si="25"/>
        <v>#REF!</v>
      </c>
      <c r="N563" s="31" t="e">
        <f t="shared" si="26"/>
        <v>#REF!</v>
      </c>
      <c r="O563" s="1" t="e">
        <f>VLOOKUP(jur[[#This Row],[hwycov_id]],#REF!,16,FALSE)</f>
        <v>#REF!</v>
      </c>
      <c r="P563" s="1">
        <v>566</v>
      </c>
    </row>
    <row r="564" spans="1:16" x14ac:dyDescent="0.25">
      <c r="A564" s="1">
        <v>19065</v>
      </c>
      <c r="B564" s="1">
        <v>4</v>
      </c>
      <c r="C564" s="1">
        <v>1</v>
      </c>
      <c r="D564" s="1">
        <v>2</v>
      </c>
      <c r="E564" s="1" t="s">
        <v>75</v>
      </c>
      <c r="F564" s="1">
        <v>4</v>
      </c>
      <c r="G564" s="1">
        <v>0</v>
      </c>
      <c r="H564" s="1">
        <v>2</v>
      </c>
      <c r="I564" s="1">
        <v>11</v>
      </c>
      <c r="J564" s="1">
        <v>4500</v>
      </c>
      <c r="K564" s="4" t="e">
        <f>VLOOKUP(jur[[#This Row],[hwycov_id]],#REF!,10,FALSE)</f>
        <v>#REF!</v>
      </c>
      <c r="L564" s="32" t="e">
        <f t="shared" si="24"/>
        <v>#REF!</v>
      </c>
      <c r="M564" s="31" t="e">
        <f t="shared" si="25"/>
        <v>#REF!</v>
      </c>
      <c r="N564" s="31" t="e">
        <f t="shared" si="26"/>
        <v>#REF!</v>
      </c>
      <c r="O564" s="1" t="e">
        <f>VLOOKUP(jur[[#This Row],[hwycov_id]],#REF!,16,FALSE)</f>
        <v>#REF!</v>
      </c>
      <c r="P564" s="1">
        <v>567</v>
      </c>
    </row>
    <row r="565" spans="1:16" x14ac:dyDescent="0.25">
      <c r="A565" s="1">
        <v>2195</v>
      </c>
      <c r="B565" s="1">
        <v>4</v>
      </c>
      <c r="C565" s="1">
        <v>1</v>
      </c>
      <c r="D565" s="1">
        <v>2</v>
      </c>
      <c r="E565" s="1" t="s">
        <v>75</v>
      </c>
      <c r="F565" s="1">
        <v>4</v>
      </c>
      <c r="G565" s="1">
        <v>0</v>
      </c>
      <c r="H565" s="1">
        <v>2</v>
      </c>
      <c r="I565" s="1">
        <v>11</v>
      </c>
      <c r="J565" s="1">
        <v>4600</v>
      </c>
      <c r="K565" s="4" t="e">
        <f>VLOOKUP(jur[[#This Row],[hwycov_id]],#REF!,10,FALSE)</f>
        <v>#REF!</v>
      </c>
      <c r="L565" s="32" t="e">
        <f t="shared" si="24"/>
        <v>#REF!</v>
      </c>
      <c r="M565" s="31" t="e">
        <f t="shared" si="25"/>
        <v>#REF!</v>
      </c>
      <c r="N565" s="31" t="e">
        <f t="shared" si="26"/>
        <v>#REF!</v>
      </c>
      <c r="O565" s="1" t="e">
        <f>VLOOKUP(jur[[#This Row],[hwycov_id]],#REF!,16,FALSE)</f>
        <v>#REF!</v>
      </c>
      <c r="P565" s="1">
        <v>568</v>
      </c>
    </row>
    <row r="566" spans="1:16" x14ac:dyDescent="0.25">
      <c r="A566" s="1">
        <v>8602</v>
      </c>
      <c r="B566" s="1">
        <v>4</v>
      </c>
      <c r="C566" s="1">
        <v>1</v>
      </c>
      <c r="D566" s="1">
        <v>2</v>
      </c>
      <c r="E566" s="1" t="s">
        <v>75</v>
      </c>
      <c r="F566" s="1">
        <v>4</v>
      </c>
      <c r="G566" s="1">
        <v>0</v>
      </c>
      <c r="H566" s="1">
        <v>2</v>
      </c>
      <c r="I566" s="1">
        <v>11</v>
      </c>
      <c r="J566" s="1">
        <v>4600</v>
      </c>
      <c r="K566" s="4" t="e">
        <f>VLOOKUP(jur[[#This Row],[hwycov_id]],#REF!,10,FALSE)</f>
        <v>#REF!</v>
      </c>
      <c r="L566" s="32" t="e">
        <f t="shared" si="24"/>
        <v>#REF!</v>
      </c>
      <c r="M566" s="31" t="e">
        <f t="shared" si="25"/>
        <v>#REF!</v>
      </c>
      <c r="N566" s="31" t="e">
        <f t="shared" si="26"/>
        <v>#REF!</v>
      </c>
      <c r="O566" s="1" t="e">
        <f>VLOOKUP(jur[[#This Row],[hwycov_id]],#REF!,16,FALSE)</f>
        <v>#REF!</v>
      </c>
      <c r="P566" s="1">
        <v>569</v>
      </c>
    </row>
    <row r="567" spans="1:16" x14ac:dyDescent="0.25">
      <c r="A567" s="1">
        <v>14117</v>
      </c>
      <c r="B567" s="1">
        <v>3</v>
      </c>
      <c r="C567" s="1">
        <v>1</v>
      </c>
      <c r="D567" s="1">
        <v>2</v>
      </c>
      <c r="E567" s="1" t="s">
        <v>75</v>
      </c>
      <c r="F567" s="1">
        <v>3</v>
      </c>
      <c r="G567" s="1">
        <v>0</v>
      </c>
      <c r="H567" s="1">
        <v>4</v>
      </c>
      <c r="I567" s="1">
        <v>11</v>
      </c>
      <c r="J567" s="1">
        <v>4800</v>
      </c>
      <c r="K567" s="4" t="e">
        <f>VLOOKUP(jur[[#This Row],[hwycov_id]],#REF!,10,FALSE)</f>
        <v>#REF!</v>
      </c>
      <c r="L567" s="32" t="e">
        <f t="shared" si="24"/>
        <v>#REF!</v>
      </c>
      <c r="M567" s="31" t="e">
        <f t="shared" si="25"/>
        <v>#REF!</v>
      </c>
      <c r="N567" s="31" t="e">
        <f t="shared" si="26"/>
        <v>#REF!</v>
      </c>
      <c r="O567" s="1" t="e">
        <f>VLOOKUP(jur[[#This Row],[hwycov_id]],#REF!,16,FALSE)</f>
        <v>#REF!</v>
      </c>
      <c r="P567" s="1">
        <v>570</v>
      </c>
    </row>
    <row r="568" spans="1:16" x14ac:dyDescent="0.25">
      <c r="A568" s="1">
        <v>973</v>
      </c>
      <c r="B568" s="1">
        <v>4</v>
      </c>
      <c r="C568" s="1">
        <v>1</v>
      </c>
      <c r="D568" s="1">
        <v>2</v>
      </c>
      <c r="E568" s="1" t="s">
        <v>75</v>
      </c>
      <c r="F568" s="1">
        <v>4</v>
      </c>
      <c r="G568" s="1">
        <v>0</v>
      </c>
      <c r="H568" s="1">
        <v>2</v>
      </c>
      <c r="I568" s="1">
        <v>11</v>
      </c>
      <c r="J568" s="1">
        <v>4800</v>
      </c>
      <c r="K568" s="4" t="e">
        <f>VLOOKUP(jur[[#This Row],[hwycov_id]],#REF!,10,FALSE)</f>
        <v>#REF!</v>
      </c>
      <c r="L568" s="32" t="e">
        <f t="shared" si="24"/>
        <v>#REF!</v>
      </c>
      <c r="M568" s="31" t="e">
        <f t="shared" si="25"/>
        <v>#REF!</v>
      </c>
      <c r="N568" s="31" t="e">
        <f t="shared" si="26"/>
        <v>#REF!</v>
      </c>
      <c r="O568" s="1" t="e">
        <f>VLOOKUP(jur[[#This Row],[hwycov_id]],#REF!,16,FALSE)</f>
        <v>#REF!</v>
      </c>
      <c r="P568" s="1">
        <v>571</v>
      </c>
    </row>
    <row r="569" spans="1:16" x14ac:dyDescent="0.25">
      <c r="A569" s="1">
        <v>5867</v>
      </c>
      <c r="B569" s="1">
        <v>4</v>
      </c>
      <c r="C569" s="1">
        <v>1</v>
      </c>
      <c r="D569" s="1">
        <v>2</v>
      </c>
      <c r="E569" s="1" t="s">
        <v>75</v>
      </c>
      <c r="F569" s="1">
        <v>4</v>
      </c>
      <c r="G569" s="1">
        <v>0</v>
      </c>
      <c r="H569" s="1">
        <v>2</v>
      </c>
      <c r="I569" s="1">
        <v>11</v>
      </c>
      <c r="J569" s="1">
        <v>4800</v>
      </c>
      <c r="K569" s="4" t="e">
        <f>VLOOKUP(jur[[#This Row],[hwycov_id]],#REF!,10,FALSE)</f>
        <v>#REF!</v>
      </c>
      <c r="L569" s="32" t="e">
        <f t="shared" si="24"/>
        <v>#REF!</v>
      </c>
      <c r="M569" s="31" t="e">
        <f t="shared" si="25"/>
        <v>#REF!</v>
      </c>
      <c r="N569" s="31" t="e">
        <f t="shared" si="26"/>
        <v>#REF!</v>
      </c>
      <c r="O569" s="1" t="e">
        <f>VLOOKUP(jur[[#This Row],[hwycov_id]],#REF!,16,FALSE)</f>
        <v>#REF!</v>
      </c>
      <c r="P569" s="1">
        <v>572</v>
      </c>
    </row>
    <row r="570" spans="1:16" x14ac:dyDescent="0.25">
      <c r="A570" s="1">
        <v>7103</v>
      </c>
      <c r="B570" s="1">
        <v>4</v>
      </c>
      <c r="C570" s="1">
        <v>1</v>
      </c>
      <c r="D570" s="1">
        <v>2</v>
      </c>
      <c r="E570" s="1" t="s">
        <v>75</v>
      </c>
      <c r="F570" s="1">
        <v>4</v>
      </c>
      <c r="G570" s="1">
        <v>0</v>
      </c>
      <c r="H570" s="1">
        <v>2</v>
      </c>
      <c r="I570" s="1">
        <v>11</v>
      </c>
      <c r="J570" s="1">
        <v>4900</v>
      </c>
      <c r="K570" s="4" t="e">
        <f>VLOOKUP(jur[[#This Row],[hwycov_id]],#REF!,10,FALSE)</f>
        <v>#REF!</v>
      </c>
      <c r="L570" s="32" t="e">
        <f t="shared" si="24"/>
        <v>#REF!</v>
      </c>
      <c r="M570" s="31" t="e">
        <f t="shared" si="25"/>
        <v>#REF!</v>
      </c>
      <c r="N570" s="31" t="e">
        <f t="shared" si="26"/>
        <v>#REF!</v>
      </c>
      <c r="O570" s="1" t="e">
        <f>VLOOKUP(jur[[#This Row],[hwycov_id]],#REF!,16,FALSE)</f>
        <v>#REF!</v>
      </c>
      <c r="P570" s="1">
        <v>573</v>
      </c>
    </row>
    <row r="571" spans="1:16" x14ac:dyDescent="0.25">
      <c r="A571" s="1">
        <v>19048</v>
      </c>
      <c r="B571" s="1">
        <v>4</v>
      </c>
      <c r="C571" s="1">
        <v>1</v>
      </c>
      <c r="D571" s="1">
        <v>2</v>
      </c>
      <c r="E571" s="1" t="s">
        <v>75</v>
      </c>
      <c r="F571" s="1">
        <v>4</v>
      </c>
      <c r="G571" s="1">
        <v>0</v>
      </c>
      <c r="H571" s="1">
        <v>2</v>
      </c>
      <c r="I571" s="1">
        <v>11</v>
      </c>
      <c r="J571" s="1">
        <v>5400</v>
      </c>
      <c r="K571" s="4" t="e">
        <f>VLOOKUP(jur[[#This Row],[hwycov_id]],#REF!,10,FALSE)</f>
        <v>#REF!</v>
      </c>
      <c r="L571" s="32" t="e">
        <f t="shared" si="24"/>
        <v>#REF!</v>
      </c>
      <c r="M571" s="31" t="e">
        <f t="shared" si="25"/>
        <v>#REF!</v>
      </c>
      <c r="N571" s="31" t="e">
        <f t="shared" si="26"/>
        <v>#REF!</v>
      </c>
      <c r="O571" s="1" t="e">
        <f>VLOOKUP(jur[[#This Row],[hwycov_id]],#REF!,16,FALSE)</f>
        <v>#REF!</v>
      </c>
      <c r="P571" s="1">
        <v>574</v>
      </c>
    </row>
    <row r="572" spans="1:16" x14ac:dyDescent="0.25">
      <c r="A572" s="1">
        <v>5863</v>
      </c>
      <c r="B572" s="1">
        <v>4</v>
      </c>
      <c r="C572" s="1">
        <v>1</v>
      </c>
      <c r="D572" s="1">
        <v>2</v>
      </c>
      <c r="E572" s="1" t="s">
        <v>75</v>
      </c>
      <c r="F572" s="1">
        <v>4</v>
      </c>
      <c r="G572" s="1">
        <v>0</v>
      </c>
      <c r="H572" s="1">
        <v>2</v>
      </c>
      <c r="I572" s="1">
        <v>11</v>
      </c>
      <c r="J572" s="1">
        <v>5700</v>
      </c>
      <c r="K572" s="4" t="e">
        <f>VLOOKUP(jur[[#This Row],[hwycov_id]],#REF!,10,FALSE)</f>
        <v>#REF!</v>
      </c>
      <c r="L572" s="32" t="e">
        <f t="shared" si="24"/>
        <v>#REF!</v>
      </c>
      <c r="M572" s="31" t="e">
        <f t="shared" si="25"/>
        <v>#REF!</v>
      </c>
      <c r="N572" s="31" t="e">
        <f t="shared" si="26"/>
        <v>#REF!</v>
      </c>
      <c r="O572" s="1" t="e">
        <f>VLOOKUP(jur[[#This Row],[hwycov_id]],#REF!,16,FALSE)</f>
        <v>#REF!</v>
      </c>
      <c r="P572" s="1">
        <v>575</v>
      </c>
    </row>
    <row r="573" spans="1:16" x14ac:dyDescent="0.25">
      <c r="A573" s="1">
        <v>3305</v>
      </c>
      <c r="B573" s="1">
        <v>9</v>
      </c>
      <c r="C573" s="1">
        <v>1</v>
      </c>
      <c r="D573" s="1">
        <v>1</v>
      </c>
      <c r="E573" s="1" t="s">
        <v>73</v>
      </c>
      <c r="F573" s="1">
        <v>2</v>
      </c>
      <c r="G573" s="1">
        <v>0</v>
      </c>
      <c r="H573" s="1">
        <v>2</v>
      </c>
      <c r="I573" s="1">
        <v>11</v>
      </c>
      <c r="J573" s="1">
        <v>5856</v>
      </c>
      <c r="K573" s="4" t="e">
        <f>VLOOKUP(jur[[#This Row],[hwycov_id]],#REF!,10,FALSE)</f>
        <v>#REF!</v>
      </c>
      <c r="L573" s="32" t="e">
        <f t="shared" si="24"/>
        <v>#REF!</v>
      </c>
      <c r="M573" s="31" t="e">
        <f t="shared" si="25"/>
        <v>#REF!</v>
      </c>
      <c r="N573" s="31" t="e">
        <f t="shared" si="26"/>
        <v>#REF!</v>
      </c>
      <c r="O573" s="1" t="e">
        <f>VLOOKUP(jur[[#This Row],[hwycov_id]],#REF!,16,FALSE)</f>
        <v>#REF!</v>
      </c>
      <c r="P573" s="1">
        <v>576</v>
      </c>
    </row>
    <row r="574" spans="1:16" x14ac:dyDescent="0.25">
      <c r="A574" s="1">
        <v>6503</v>
      </c>
      <c r="B574" s="1">
        <v>4</v>
      </c>
      <c r="C574" s="1">
        <v>1</v>
      </c>
      <c r="D574" s="1">
        <v>2</v>
      </c>
      <c r="E574" s="1" t="s">
        <v>75</v>
      </c>
      <c r="F574" s="1">
        <v>4</v>
      </c>
      <c r="G574" s="1">
        <v>0</v>
      </c>
      <c r="H574" s="1">
        <v>2</v>
      </c>
      <c r="I574" s="1">
        <v>11</v>
      </c>
      <c r="J574" s="1">
        <v>5900</v>
      </c>
      <c r="K574" s="4" t="e">
        <f>VLOOKUP(jur[[#This Row],[hwycov_id]],#REF!,10,FALSE)</f>
        <v>#REF!</v>
      </c>
      <c r="L574" s="32" t="e">
        <f t="shared" si="24"/>
        <v>#REF!</v>
      </c>
      <c r="M574" s="31" t="e">
        <f t="shared" si="25"/>
        <v>#REF!</v>
      </c>
      <c r="N574" s="31" t="e">
        <f t="shared" si="26"/>
        <v>#REF!</v>
      </c>
      <c r="O574" s="1" t="e">
        <f>VLOOKUP(jur[[#This Row],[hwycov_id]],#REF!,16,FALSE)</f>
        <v>#REF!</v>
      </c>
      <c r="P574" s="1">
        <v>577</v>
      </c>
    </row>
    <row r="575" spans="1:16" x14ac:dyDescent="0.25">
      <c r="A575" s="1">
        <v>5224</v>
      </c>
      <c r="B575" s="1">
        <v>4</v>
      </c>
      <c r="C575" s="1">
        <v>1</v>
      </c>
      <c r="D575" s="1">
        <v>2</v>
      </c>
      <c r="E575" s="1" t="s">
        <v>75</v>
      </c>
      <c r="F575" s="1">
        <v>4</v>
      </c>
      <c r="G575" s="1">
        <v>0</v>
      </c>
      <c r="H575" s="1">
        <v>2</v>
      </c>
      <c r="I575" s="1">
        <v>11</v>
      </c>
      <c r="J575" s="1">
        <v>5900</v>
      </c>
      <c r="K575" s="4" t="e">
        <f>VLOOKUP(jur[[#This Row],[hwycov_id]],#REF!,10,FALSE)</f>
        <v>#REF!</v>
      </c>
      <c r="L575" s="32" t="e">
        <f t="shared" si="24"/>
        <v>#REF!</v>
      </c>
      <c r="M575" s="31" t="e">
        <f t="shared" si="25"/>
        <v>#REF!</v>
      </c>
      <c r="N575" s="31" t="e">
        <f t="shared" si="26"/>
        <v>#REF!</v>
      </c>
      <c r="O575" s="1" t="e">
        <f>VLOOKUP(jur[[#This Row],[hwycov_id]],#REF!,16,FALSE)</f>
        <v>#REF!</v>
      </c>
      <c r="P575" s="1">
        <v>578</v>
      </c>
    </row>
    <row r="576" spans="1:16" x14ac:dyDescent="0.25">
      <c r="A576" s="1">
        <v>4969</v>
      </c>
      <c r="B576" s="1">
        <v>4</v>
      </c>
      <c r="C576" s="1">
        <v>1</v>
      </c>
      <c r="D576" s="1">
        <v>2</v>
      </c>
      <c r="E576" s="1" t="s">
        <v>75</v>
      </c>
      <c r="F576" s="1">
        <v>4</v>
      </c>
      <c r="G576" s="1">
        <v>0</v>
      </c>
      <c r="H576" s="1">
        <v>2</v>
      </c>
      <c r="I576" s="1">
        <v>11</v>
      </c>
      <c r="J576" s="1">
        <v>5900</v>
      </c>
      <c r="K576" s="4" t="e">
        <f>VLOOKUP(jur[[#This Row],[hwycov_id]],#REF!,10,FALSE)</f>
        <v>#REF!</v>
      </c>
      <c r="L576" s="32" t="e">
        <f t="shared" si="24"/>
        <v>#REF!</v>
      </c>
      <c r="M576" s="31" t="e">
        <f t="shared" si="25"/>
        <v>#REF!</v>
      </c>
      <c r="N576" s="31" t="e">
        <f t="shared" si="26"/>
        <v>#REF!</v>
      </c>
      <c r="O576" s="1" t="e">
        <f>VLOOKUP(jur[[#This Row],[hwycov_id]],#REF!,16,FALSE)</f>
        <v>#REF!</v>
      </c>
      <c r="P576" s="1">
        <v>579</v>
      </c>
    </row>
    <row r="577" spans="1:16" x14ac:dyDescent="0.25">
      <c r="A577" s="1">
        <v>4392</v>
      </c>
      <c r="B577" s="1">
        <v>4</v>
      </c>
      <c r="C577" s="1">
        <v>1</v>
      </c>
      <c r="D577" s="1">
        <v>2</v>
      </c>
      <c r="E577" s="1" t="s">
        <v>75</v>
      </c>
      <c r="F577" s="1">
        <v>4</v>
      </c>
      <c r="G577" s="1">
        <v>0</v>
      </c>
      <c r="H577" s="1">
        <v>2</v>
      </c>
      <c r="I577" s="1">
        <v>11</v>
      </c>
      <c r="J577" s="1">
        <v>5900</v>
      </c>
      <c r="K577" s="4" t="e">
        <f>VLOOKUP(jur[[#This Row],[hwycov_id]],#REF!,10,FALSE)</f>
        <v>#REF!</v>
      </c>
      <c r="L577" s="32" t="e">
        <f t="shared" si="24"/>
        <v>#REF!</v>
      </c>
      <c r="M577" s="31" t="e">
        <f t="shared" si="25"/>
        <v>#REF!</v>
      </c>
      <c r="N577" s="31" t="e">
        <f t="shared" si="26"/>
        <v>#REF!</v>
      </c>
      <c r="O577" s="1" t="e">
        <f>VLOOKUP(jur[[#This Row],[hwycov_id]],#REF!,16,FALSE)</f>
        <v>#REF!</v>
      </c>
      <c r="P577" s="1">
        <v>580</v>
      </c>
    </row>
    <row r="578" spans="1:16" x14ac:dyDescent="0.25">
      <c r="A578" s="1">
        <v>10307</v>
      </c>
      <c r="B578" s="1">
        <v>4</v>
      </c>
      <c r="C578" s="1">
        <v>1</v>
      </c>
      <c r="D578" s="1">
        <v>2</v>
      </c>
      <c r="E578" s="1" t="s">
        <v>75</v>
      </c>
      <c r="F578" s="1">
        <v>4</v>
      </c>
      <c r="G578" s="1">
        <v>0</v>
      </c>
      <c r="H578" s="1">
        <v>2</v>
      </c>
      <c r="I578" s="1">
        <v>11</v>
      </c>
      <c r="J578" s="1">
        <v>5900</v>
      </c>
      <c r="K578" s="4" t="e">
        <f>VLOOKUP(jur[[#This Row],[hwycov_id]],#REF!,10,FALSE)</f>
        <v>#REF!</v>
      </c>
      <c r="L578" s="32" t="e">
        <f t="shared" ref="L578:L641" si="27">K578/J578-1</f>
        <v>#REF!</v>
      </c>
      <c r="M578" s="31" t="e">
        <f t="shared" ref="M578:M641" si="28">K578-J578</f>
        <v>#REF!</v>
      </c>
      <c r="N578" s="31" t="e">
        <f t="shared" ref="N578:N641" si="29">POWER(M578,2)</f>
        <v>#REF!</v>
      </c>
      <c r="O578" s="1" t="e">
        <f>VLOOKUP(jur[[#This Row],[hwycov_id]],#REF!,16,FALSE)</f>
        <v>#REF!</v>
      </c>
      <c r="P578" s="1">
        <v>581</v>
      </c>
    </row>
    <row r="579" spans="1:16" x14ac:dyDescent="0.25">
      <c r="A579" s="1">
        <v>4369</v>
      </c>
      <c r="B579" s="1">
        <v>4</v>
      </c>
      <c r="C579" s="1">
        <v>1</v>
      </c>
      <c r="D579" s="1">
        <v>2</v>
      </c>
      <c r="E579" s="1" t="s">
        <v>75</v>
      </c>
      <c r="F579" s="1">
        <v>4</v>
      </c>
      <c r="G579" s="1">
        <v>0</v>
      </c>
      <c r="H579" s="1">
        <v>2</v>
      </c>
      <c r="I579" s="1">
        <v>11</v>
      </c>
      <c r="J579" s="1">
        <v>6100</v>
      </c>
      <c r="K579" s="4" t="e">
        <f>VLOOKUP(jur[[#This Row],[hwycov_id]],#REF!,10,FALSE)</f>
        <v>#REF!</v>
      </c>
      <c r="L579" s="32" t="e">
        <f t="shared" si="27"/>
        <v>#REF!</v>
      </c>
      <c r="M579" s="31" t="e">
        <f t="shared" si="28"/>
        <v>#REF!</v>
      </c>
      <c r="N579" s="31" t="e">
        <f t="shared" si="29"/>
        <v>#REF!</v>
      </c>
      <c r="O579" s="1" t="e">
        <f>VLOOKUP(jur[[#This Row],[hwycov_id]],#REF!,16,FALSE)</f>
        <v>#REF!</v>
      </c>
      <c r="P579" s="1">
        <v>582</v>
      </c>
    </row>
    <row r="580" spans="1:16" x14ac:dyDescent="0.25">
      <c r="A580" s="1">
        <v>5864</v>
      </c>
      <c r="B580" s="1">
        <v>4</v>
      </c>
      <c r="C580" s="1">
        <v>1</v>
      </c>
      <c r="D580" s="1">
        <v>2</v>
      </c>
      <c r="E580" s="1" t="s">
        <v>75</v>
      </c>
      <c r="F580" s="1">
        <v>4</v>
      </c>
      <c r="G580" s="1">
        <v>0</v>
      </c>
      <c r="H580" s="1">
        <v>2</v>
      </c>
      <c r="I580" s="1">
        <v>11</v>
      </c>
      <c r="J580" s="1">
        <v>6200</v>
      </c>
      <c r="K580" s="4" t="e">
        <f>VLOOKUP(jur[[#This Row],[hwycov_id]],#REF!,10,FALSE)</f>
        <v>#REF!</v>
      </c>
      <c r="L580" s="32" t="e">
        <f t="shared" si="27"/>
        <v>#REF!</v>
      </c>
      <c r="M580" s="31" t="e">
        <f t="shared" si="28"/>
        <v>#REF!</v>
      </c>
      <c r="N580" s="31" t="e">
        <f t="shared" si="29"/>
        <v>#REF!</v>
      </c>
      <c r="O580" s="1" t="e">
        <f>VLOOKUP(jur[[#This Row],[hwycov_id]],#REF!,16,FALSE)</f>
        <v>#REF!</v>
      </c>
      <c r="P580" s="1">
        <v>583</v>
      </c>
    </row>
    <row r="581" spans="1:16" x14ac:dyDescent="0.25">
      <c r="A581" s="1">
        <v>2851</v>
      </c>
      <c r="B581" s="1">
        <v>3</v>
      </c>
      <c r="C581" s="1">
        <v>1</v>
      </c>
      <c r="D581" s="1">
        <v>2</v>
      </c>
      <c r="E581" s="1" t="s">
        <v>75</v>
      </c>
      <c r="F581" s="1">
        <v>3</v>
      </c>
      <c r="G581" s="1">
        <v>0</v>
      </c>
      <c r="H581" s="1">
        <v>2</v>
      </c>
      <c r="I581" s="1">
        <v>11</v>
      </c>
      <c r="J581" s="1">
        <v>6300</v>
      </c>
      <c r="K581" s="4" t="e">
        <f>VLOOKUP(jur[[#This Row],[hwycov_id]],#REF!,10,FALSE)</f>
        <v>#REF!</v>
      </c>
      <c r="L581" s="32" t="e">
        <f t="shared" si="27"/>
        <v>#REF!</v>
      </c>
      <c r="M581" s="31" t="e">
        <f t="shared" si="28"/>
        <v>#REF!</v>
      </c>
      <c r="N581" s="31" t="e">
        <f t="shared" si="29"/>
        <v>#REF!</v>
      </c>
      <c r="O581" s="1" t="e">
        <f>VLOOKUP(jur[[#This Row],[hwycov_id]],#REF!,16,FALSE)</f>
        <v>#REF!</v>
      </c>
      <c r="P581" s="1">
        <v>584</v>
      </c>
    </row>
    <row r="582" spans="1:16" x14ac:dyDescent="0.25">
      <c r="A582" s="1">
        <v>4394</v>
      </c>
      <c r="B582" s="1">
        <v>4</v>
      </c>
      <c r="C582" s="1">
        <v>1</v>
      </c>
      <c r="D582" s="1">
        <v>2</v>
      </c>
      <c r="E582" s="1" t="s">
        <v>75</v>
      </c>
      <c r="F582" s="1">
        <v>4</v>
      </c>
      <c r="G582" s="1">
        <v>0</v>
      </c>
      <c r="H582" s="1">
        <v>2</v>
      </c>
      <c r="I582" s="1">
        <v>11</v>
      </c>
      <c r="J582" s="1">
        <v>6500</v>
      </c>
      <c r="K582" s="4" t="e">
        <f>VLOOKUP(jur[[#This Row],[hwycov_id]],#REF!,10,FALSE)</f>
        <v>#REF!</v>
      </c>
      <c r="L582" s="32" t="e">
        <f t="shared" si="27"/>
        <v>#REF!</v>
      </c>
      <c r="M582" s="31" t="e">
        <f t="shared" si="28"/>
        <v>#REF!</v>
      </c>
      <c r="N582" s="31" t="e">
        <f t="shared" si="29"/>
        <v>#REF!</v>
      </c>
      <c r="O582" s="1" t="e">
        <f>VLOOKUP(jur[[#This Row],[hwycov_id]],#REF!,16,FALSE)</f>
        <v>#REF!</v>
      </c>
      <c r="P582" s="1">
        <v>585</v>
      </c>
    </row>
    <row r="583" spans="1:16" x14ac:dyDescent="0.25">
      <c r="A583" s="1">
        <v>6401</v>
      </c>
      <c r="B583" s="1">
        <v>4</v>
      </c>
      <c r="C583" s="1">
        <v>1</v>
      </c>
      <c r="D583" s="1">
        <v>2</v>
      </c>
      <c r="E583" s="1" t="s">
        <v>75</v>
      </c>
      <c r="F583" s="1">
        <v>4</v>
      </c>
      <c r="G583" s="1">
        <v>0</v>
      </c>
      <c r="H583" s="1">
        <v>2</v>
      </c>
      <c r="I583" s="1">
        <v>11</v>
      </c>
      <c r="J583" s="1">
        <v>6700</v>
      </c>
      <c r="K583" s="4" t="e">
        <f>VLOOKUP(jur[[#This Row],[hwycov_id]],#REF!,10,FALSE)</f>
        <v>#REF!</v>
      </c>
      <c r="L583" s="32" t="e">
        <f t="shared" si="27"/>
        <v>#REF!</v>
      </c>
      <c r="M583" s="31" t="e">
        <f t="shared" si="28"/>
        <v>#REF!</v>
      </c>
      <c r="N583" s="31" t="e">
        <f t="shared" si="29"/>
        <v>#REF!</v>
      </c>
      <c r="O583" s="1" t="e">
        <f>VLOOKUP(jur[[#This Row],[hwycov_id]],#REF!,16,FALSE)</f>
        <v>#REF!</v>
      </c>
      <c r="P583" s="1">
        <v>586</v>
      </c>
    </row>
    <row r="584" spans="1:16" x14ac:dyDescent="0.25">
      <c r="A584" s="1">
        <v>164</v>
      </c>
      <c r="B584" s="1">
        <v>4</v>
      </c>
      <c r="C584" s="1">
        <v>1</v>
      </c>
      <c r="D584" s="1">
        <v>2</v>
      </c>
      <c r="E584" s="1" t="s">
        <v>75</v>
      </c>
      <c r="F584" s="1">
        <v>4</v>
      </c>
      <c r="G584" s="1">
        <v>0</v>
      </c>
      <c r="H584" s="1">
        <v>2</v>
      </c>
      <c r="I584" s="1">
        <v>11</v>
      </c>
      <c r="J584" s="1">
        <v>6700</v>
      </c>
      <c r="K584" s="4" t="e">
        <f>VLOOKUP(jur[[#This Row],[hwycov_id]],#REF!,10,FALSE)</f>
        <v>#REF!</v>
      </c>
      <c r="L584" s="32" t="e">
        <f t="shared" si="27"/>
        <v>#REF!</v>
      </c>
      <c r="M584" s="31" t="e">
        <f t="shared" si="28"/>
        <v>#REF!</v>
      </c>
      <c r="N584" s="31" t="e">
        <f t="shared" si="29"/>
        <v>#REF!</v>
      </c>
      <c r="O584" s="1" t="e">
        <f>VLOOKUP(jur[[#This Row],[hwycov_id]],#REF!,16,FALSE)</f>
        <v>#REF!</v>
      </c>
      <c r="P584" s="1">
        <v>587</v>
      </c>
    </row>
    <row r="585" spans="1:16" x14ac:dyDescent="0.25">
      <c r="A585" s="1">
        <v>14125</v>
      </c>
      <c r="B585" s="1">
        <v>9</v>
      </c>
      <c r="C585" s="1">
        <v>1</v>
      </c>
      <c r="D585" s="1">
        <v>1</v>
      </c>
      <c r="E585" s="1" t="s">
        <v>73</v>
      </c>
      <c r="F585" s="1">
        <v>2</v>
      </c>
      <c r="G585" s="1">
        <v>0</v>
      </c>
      <c r="H585" s="1">
        <v>2</v>
      </c>
      <c r="I585" s="1">
        <v>11</v>
      </c>
      <c r="J585" s="1">
        <v>6796</v>
      </c>
      <c r="K585" s="4" t="e">
        <f>VLOOKUP(jur[[#This Row],[hwycov_id]],#REF!,10,FALSE)</f>
        <v>#REF!</v>
      </c>
      <c r="L585" s="32" t="e">
        <f t="shared" si="27"/>
        <v>#REF!</v>
      </c>
      <c r="M585" s="31" t="e">
        <f t="shared" si="28"/>
        <v>#REF!</v>
      </c>
      <c r="N585" s="31" t="e">
        <f t="shared" si="29"/>
        <v>#REF!</v>
      </c>
      <c r="O585" s="1" t="e">
        <f>VLOOKUP(jur[[#This Row],[hwycov_id]],#REF!,16,FALSE)</f>
        <v>#REF!</v>
      </c>
      <c r="P585" s="1">
        <v>588</v>
      </c>
    </row>
    <row r="586" spans="1:16" x14ac:dyDescent="0.25">
      <c r="A586" s="1">
        <v>5886</v>
      </c>
      <c r="B586" s="1">
        <v>4</v>
      </c>
      <c r="C586" s="1">
        <v>1</v>
      </c>
      <c r="D586" s="1">
        <v>2</v>
      </c>
      <c r="E586" s="1" t="s">
        <v>75</v>
      </c>
      <c r="F586" s="1">
        <v>4</v>
      </c>
      <c r="G586" s="1">
        <v>0</v>
      </c>
      <c r="H586" s="1">
        <v>2</v>
      </c>
      <c r="I586" s="1">
        <v>11</v>
      </c>
      <c r="J586" s="1">
        <v>6800</v>
      </c>
      <c r="K586" s="4" t="e">
        <f>VLOOKUP(jur[[#This Row],[hwycov_id]],#REF!,10,FALSE)</f>
        <v>#REF!</v>
      </c>
      <c r="L586" s="32" t="e">
        <f t="shared" si="27"/>
        <v>#REF!</v>
      </c>
      <c r="M586" s="31" t="e">
        <f t="shared" si="28"/>
        <v>#REF!</v>
      </c>
      <c r="N586" s="31" t="e">
        <f t="shared" si="29"/>
        <v>#REF!</v>
      </c>
      <c r="O586" s="1" t="e">
        <f>VLOOKUP(jur[[#This Row],[hwycov_id]],#REF!,16,FALSE)</f>
        <v>#REF!</v>
      </c>
      <c r="P586" s="1">
        <v>589</v>
      </c>
    </row>
    <row r="587" spans="1:16" x14ac:dyDescent="0.25">
      <c r="A587" s="1">
        <v>5890</v>
      </c>
      <c r="B587" s="1">
        <v>4</v>
      </c>
      <c r="C587" s="1">
        <v>1</v>
      </c>
      <c r="D587" s="1">
        <v>2</v>
      </c>
      <c r="E587" s="1" t="s">
        <v>75</v>
      </c>
      <c r="F587" s="1">
        <v>4</v>
      </c>
      <c r="G587" s="1">
        <v>0</v>
      </c>
      <c r="H587" s="1">
        <v>2</v>
      </c>
      <c r="I587" s="1">
        <v>11</v>
      </c>
      <c r="J587" s="1">
        <v>6900</v>
      </c>
      <c r="K587" s="4" t="e">
        <f>VLOOKUP(jur[[#This Row],[hwycov_id]],#REF!,10,FALSE)</f>
        <v>#REF!</v>
      </c>
      <c r="L587" s="32" t="e">
        <f t="shared" si="27"/>
        <v>#REF!</v>
      </c>
      <c r="M587" s="31" t="e">
        <f t="shared" si="28"/>
        <v>#REF!</v>
      </c>
      <c r="N587" s="31" t="e">
        <f t="shared" si="29"/>
        <v>#REF!</v>
      </c>
      <c r="O587" s="1" t="e">
        <f>VLOOKUP(jur[[#This Row],[hwycov_id]],#REF!,16,FALSE)</f>
        <v>#REF!</v>
      </c>
      <c r="P587" s="1">
        <v>590</v>
      </c>
    </row>
    <row r="588" spans="1:16" x14ac:dyDescent="0.25">
      <c r="A588" s="1">
        <v>383</v>
      </c>
      <c r="B588" s="1">
        <v>4</v>
      </c>
      <c r="C588" s="1">
        <v>1</v>
      </c>
      <c r="D588" s="1">
        <v>2</v>
      </c>
      <c r="E588" s="1" t="s">
        <v>75</v>
      </c>
      <c r="F588" s="1">
        <v>4</v>
      </c>
      <c r="G588" s="1">
        <v>0</v>
      </c>
      <c r="H588" s="1">
        <v>2</v>
      </c>
      <c r="I588" s="1">
        <v>11</v>
      </c>
      <c r="J588" s="1">
        <v>6900</v>
      </c>
      <c r="K588" s="4" t="e">
        <f>VLOOKUP(jur[[#This Row],[hwycov_id]],#REF!,10,FALSE)</f>
        <v>#REF!</v>
      </c>
      <c r="L588" s="32" t="e">
        <f t="shared" si="27"/>
        <v>#REF!</v>
      </c>
      <c r="M588" s="31" t="e">
        <f t="shared" si="28"/>
        <v>#REF!</v>
      </c>
      <c r="N588" s="31" t="e">
        <f t="shared" si="29"/>
        <v>#REF!</v>
      </c>
      <c r="O588" s="1" t="e">
        <f>VLOOKUP(jur[[#This Row],[hwycov_id]],#REF!,16,FALSE)</f>
        <v>#REF!</v>
      </c>
      <c r="P588" s="1">
        <v>591</v>
      </c>
    </row>
    <row r="589" spans="1:16" x14ac:dyDescent="0.25">
      <c r="A589" s="1">
        <v>10668</v>
      </c>
      <c r="B589" s="1">
        <v>4</v>
      </c>
      <c r="C589" s="1">
        <v>1</v>
      </c>
      <c r="D589" s="1">
        <v>2</v>
      </c>
      <c r="E589" s="1" t="s">
        <v>75</v>
      </c>
      <c r="F589" s="1">
        <v>4</v>
      </c>
      <c r="G589" s="1">
        <v>0</v>
      </c>
      <c r="H589" s="1">
        <v>2</v>
      </c>
      <c r="I589" s="1">
        <v>11</v>
      </c>
      <c r="J589" s="1">
        <v>7000</v>
      </c>
      <c r="K589" s="4" t="e">
        <f>VLOOKUP(jur[[#This Row],[hwycov_id]],#REF!,10,FALSE)</f>
        <v>#REF!</v>
      </c>
      <c r="L589" s="32" t="e">
        <f t="shared" si="27"/>
        <v>#REF!</v>
      </c>
      <c r="M589" s="31" t="e">
        <f t="shared" si="28"/>
        <v>#REF!</v>
      </c>
      <c r="N589" s="31" t="e">
        <f t="shared" si="29"/>
        <v>#REF!</v>
      </c>
      <c r="O589" s="1" t="e">
        <f>VLOOKUP(jur[[#This Row],[hwycov_id]],#REF!,16,FALSE)</f>
        <v>#REF!</v>
      </c>
      <c r="P589" s="1">
        <v>592</v>
      </c>
    </row>
    <row r="590" spans="1:16" x14ac:dyDescent="0.25">
      <c r="A590" s="1">
        <v>5903</v>
      </c>
      <c r="B590" s="1">
        <v>4</v>
      </c>
      <c r="C590" s="1">
        <v>1</v>
      </c>
      <c r="D590" s="1">
        <v>2</v>
      </c>
      <c r="E590" s="1" t="s">
        <v>75</v>
      </c>
      <c r="F590" s="1">
        <v>4</v>
      </c>
      <c r="G590" s="1">
        <v>0</v>
      </c>
      <c r="H590" s="1">
        <v>2</v>
      </c>
      <c r="I590" s="1">
        <v>11</v>
      </c>
      <c r="J590" s="1">
        <v>7200</v>
      </c>
      <c r="K590" s="4" t="e">
        <f>VLOOKUP(jur[[#This Row],[hwycov_id]],#REF!,10,FALSE)</f>
        <v>#REF!</v>
      </c>
      <c r="L590" s="32" t="e">
        <f t="shared" si="27"/>
        <v>#REF!</v>
      </c>
      <c r="M590" s="31" t="e">
        <f t="shared" si="28"/>
        <v>#REF!</v>
      </c>
      <c r="N590" s="31" t="e">
        <f t="shared" si="29"/>
        <v>#REF!</v>
      </c>
      <c r="O590" s="1" t="e">
        <f>VLOOKUP(jur[[#This Row],[hwycov_id]],#REF!,16,FALSE)</f>
        <v>#REF!</v>
      </c>
      <c r="P590" s="1">
        <v>593</v>
      </c>
    </row>
    <row r="591" spans="1:16" x14ac:dyDescent="0.25">
      <c r="A591" s="1">
        <v>393</v>
      </c>
      <c r="B591" s="1">
        <v>4</v>
      </c>
      <c r="C591" s="1">
        <v>1</v>
      </c>
      <c r="D591" s="1">
        <v>2</v>
      </c>
      <c r="E591" s="1" t="s">
        <v>75</v>
      </c>
      <c r="F591" s="1">
        <v>4</v>
      </c>
      <c r="G591" s="1">
        <v>0</v>
      </c>
      <c r="H591" s="1">
        <v>2</v>
      </c>
      <c r="I591" s="1">
        <v>11</v>
      </c>
      <c r="J591" s="1">
        <v>7300</v>
      </c>
      <c r="K591" s="4" t="e">
        <f>VLOOKUP(jur[[#This Row],[hwycov_id]],#REF!,10,FALSE)</f>
        <v>#REF!</v>
      </c>
      <c r="L591" s="32" t="e">
        <f t="shared" si="27"/>
        <v>#REF!</v>
      </c>
      <c r="M591" s="31" t="e">
        <f t="shared" si="28"/>
        <v>#REF!</v>
      </c>
      <c r="N591" s="31" t="e">
        <f t="shared" si="29"/>
        <v>#REF!</v>
      </c>
      <c r="O591" s="1" t="e">
        <f>VLOOKUP(jur[[#This Row],[hwycov_id]],#REF!,16,FALSE)</f>
        <v>#REF!</v>
      </c>
      <c r="P591" s="1">
        <v>594</v>
      </c>
    </row>
    <row r="592" spans="1:16" x14ac:dyDescent="0.25">
      <c r="A592" s="1">
        <v>5336</v>
      </c>
      <c r="B592" s="1">
        <v>4</v>
      </c>
      <c r="C592" s="1">
        <v>1</v>
      </c>
      <c r="D592" s="1">
        <v>2</v>
      </c>
      <c r="E592" s="1" t="s">
        <v>75</v>
      </c>
      <c r="F592" s="1">
        <v>4</v>
      </c>
      <c r="G592" s="1">
        <v>0</v>
      </c>
      <c r="H592" s="1">
        <v>2</v>
      </c>
      <c r="I592" s="1">
        <v>11</v>
      </c>
      <c r="J592" s="1">
        <v>7500</v>
      </c>
      <c r="K592" s="4" t="e">
        <f>VLOOKUP(jur[[#This Row],[hwycov_id]],#REF!,10,FALSE)</f>
        <v>#REF!</v>
      </c>
      <c r="L592" s="32" t="e">
        <f t="shared" si="27"/>
        <v>#REF!</v>
      </c>
      <c r="M592" s="31" t="e">
        <f t="shared" si="28"/>
        <v>#REF!</v>
      </c>
      <c r="N592" s="31" t="e">
        <f t="shared" si="29"/>
        <v>#REF!</v>
      </c>
      <c r="O592" s="1" t="e">
        <f>VLOOKUP(jur[[#This Row],[hwycov_id]],#REF!,16,FALSE)</f>
        <v>#REF!</v>
      </c>
      <c r="P592" s="1">
        <v>595</v>
      </c>
    </row>
    <row r="593" spans="1:16" x14ac:dyDescent="0.25">
      <c r="A593" s="1">
        <v>8985</v>
      </c>
      <c r="B593" s="1">
        <v>4</v>
      </c>
      <c r="C593" s="1">
        <v>1</v>
      </c>
      <c r="D593" s="1">
        <v>2</v>
      </c>
      <c r="E593" s="1" t="s">
        <v>75</v>
      </c>
      <c r="F593" s="1">
        <v>4</v>
      </c>
      <c r="G593" s="1">
        <v>0</v>
      </c>
      <c r="H593" s="1">
        <v>2</v>
      </c>
      <c r="I593" s="1">
        <v>11</v>
      </c>
      <c r="J593" s="1">
        <v>7700</v>
      </c>
      <c r="K593" s="4" t="e">
        <f>VLOOKUP(jur[[#This Row],[hwycov_id]],#REF!,10,FALSE)</f>
        <v>#REF!</v>
      </c>
      <c r="L593" s="32" t="e">
        <f t="shared" si="27"/>
        <v>#REF!</v>
      </c>
      <c r="M593" s="31" t="e">
        <f t="shared" si="28"/>
        <v>#REF!</v>
      </c>
      <c r="N593" s="31" t="e">
        <f t="shared" si="29"/>
        <v>#REF!</v>
      </c>
      <c r="O593" s="1" t="e">
        <f>VLOOKUP(jur[[#This Row],[hwycov_id]],#REF!,16,FALSE)</f>
        <v>#REF!</v>
      </c>
      <c r="P593" s="1">
        <v>596</v>
      </c>
    </row>
    <row r="594" spans="1:16" x14ac:dyDescent="0.25">
      <c r="A594" s="1">
        <v>7090</v>
      </c>
      <c r="B594" s="1">
        <v>4</v>
      </c>
      <c r="C594" s="1">
        <v>1</v>
      </c>
      <c r="D594" s="1">
        <v>2</v>
      </c>
      <c r="E594" s="1" t="s">
        <v>75</v>
      </c>
      <c r="F594" s="1">
        <v>4</v>
      </c>
      <c r="G594" s="1">
        <v>0</v>
      </c>
      <c r="H594" s="1">
        <v>2</v>
      </c>
      <c r="I594" s="1">
        <v>11</v>
      </c>
      <c r="J594" s="1">
        <v>8000</v>
      </c>
      <c r="K594" s="4" t="e">
        <f>VLOOKUP(jur[[#This Row],[hwycov_id]],#REF!,10,FALSE)</f>
        <v>#REF!</v>
      </c>
      <c r="L594" s="32" t="e">
        <f t="shared" si="27"/>
        <v>#REF!</v>
      </c>
      <c r="M594" s="31" t="e">
        <f t="shared" si="28"/>
        <v>#REF!</v>
      </c>
      <c r="N594" s="31" t="e">
        <f t="shared" si="29"/>
        <v>#REF!</v>
      </c>
      <c r="O594" s="1" t="e">
        <f>VLOOKUP(jur[[#This Row],[hwycov_id]],#REF!,16,FALSE)</f>
        <v>#REF!</v>
      </c>
      <c r="P594" s="1">
        <v>597</v>
      </c>
    </row>
    <row r="595" spans="1:16" x14ac:dyDescent="0.25">
      <c r="A595" s="1">
        <v>4386</v>
      </c>
      <c r="B595" s="1">
        <v>4</v>
      </c>
      <c r="C595" s="1">
        <v>1</v>
      </c>
      <c r="D595" s="1">
        <v>2</v>
      </c>
      <c r="E595" s="1" t="s">
        <v>75</v>
      </c>
      <c r="F595" s="1">
        <v>4</v>
      </c>
      <c r="G595" s="1">
        <v>0</v>
      </c>
      <c r="H595" s="1">
        <v>2</v>
      </c>
      <c r="I595" s="1">
        <v>11</v>
      </c>
      <c r="J595" s="1">
        <v>8000</v>
      </c>
      <c r="K595" s="4" t="e">
        <f>VLOOKUP(jur[[#This Row],[hwycov_id]],#REF!,10,FALSE)</f>
        <v>#REF!</v>
      </c>
      <c r="L595" s="32" t="e">
        <f t="shared" si="27"/>
        <v>#REF!</v>
      </c>
      <c r="M595" s="31" t="e">
        <f t="shared" si="28"/>
        <v>#REF!</v>
      </c>
      <c r="N595" s="31" t="e">
        <f t="shared" si="29"/>
        <v>#REF!</v>
      </c>
      <c r="O595" s="1" t="e">
        <f>VLOOKUP(jur[[#This Row],[hwycov_id]],#REF!,16,FALSE)</f>
        <v>#REF!</v>
      </c>
      <c r="P595" s="1">
        <v>598</v>
      </c>
    </row>
    <row r="596" spans="1:16" x14ac:dyDescent="0.25">
      <c r="A596" s="1">
        <v>10674</v>
      </c>
      <c r="B596" s="1">
        <v>4</v>
      </c>
      <c r="C596" s="1">
        <v>1</v>
      </c>
      <c r="D596" s="1">
        <v>2</v>
      </c>
      <c r="E596" s="1" t="s">
        <v>75</v>
      </c>
      <c r="F596" s="1">
        <v>4</v>
      </c>
      <c r="G596" s="1">
        <v>0</v>
      </c>
      <c r="H596" s="1">
        <v>2</v>
      </c>
      <c r="I596" s="1">
        <v>11</v>
      </c>
      <c r="J596" s="1">
        <v>8100</v>
      </c>
      <c r="K596" s="4" t="e">
        <f>VLOOKUP(jur[[#This Row],[hwycov_id]],#REF!,10,FALSE)</f>
        <v>#REF!</v>
      </c>
      <c r="L596" s="32" t="e">
        <f t="shared" si="27"/>
        <v>#REF!</v>
      </c>
      <c r="M596" s="31" t="e">
        <f t="shared" si="28"/>
        <v>#REF!</v>
      </c>
      <c r="N596" s="31" t="e">
        <f t="shared" si="29"/>
        <v>#REF!</v>
      </c>
      <c r="O596" s="1" t="e">
        <f>VLOOKUP(jur[[#This Row],[hwycov_id]],#REF!,16,FALSE)</f>
        <v>#REF!</v>
      </c>
      <c r="P596" s="1">
        <v>599</v>
      </c>
    </row>
    <row r="597" spans="1:16" x14ac:dyDescent="0.25">
      <c r="A597" s="1">
        <v>5905</v>
      </c>
      <c r="B597" s="1">
        <v>4</v>
      </c>
      <c r="C597" s="1">
        <v>1</v>
      </c>
      <c r="D597" s="1">
        <v>2</v>
      </c>
      <c r="E597" s="1" t="s">
        <v>75</v>
      </c>
      <c r="F597" s="1">
        <v>4</v>
      </c>
      <c r="G597" s="1">
        <v>0</v>
      </c>
      <c r="H597" s="1">
        <v>2</v>
      </c>
      <c r="I597" s="1">
        <v>11</v>
      </c>
      <c r="J597" s="1">
        <v>8200</v>
      </c>
      <c r="K597" s="4" t="e">
        <f>VLOOKUP(jur[[#This Row],[hwycov_id]],#REF!,10,FALSE)</f>
        <v>#REF!</v>
      </c>
      <c r="L597" s="32" t="e">
        <f t="shared" si="27"/>
        <v>#REF!</v>
      </c>
      <c r="M597" s="31" t="e">
        <f t="shared" si="28"/>
        <v>#REF!</v>
      </c>
      <c r="N597" s="31" t="e">
        <f t="shared" si="29"/>
        <v>#REF!</v>
      </c>
      <c r="O597" s="1" t="e">
        <f>VLOOKUP(jur[[#This Row],[hwycov_id]],#REF!,16,FALSE)</f>
        <v>#REF!</v>
      </c>
      <c r="P597" s="1">
        <v>600</v>
      </c>
    </row>
    <row r="598" spans="1:16" x14ac:dyDescent="0.25">
      <c r="A598" s="1">
        <v>5330</v>
      </c>
      <c r="B598" s="1">
        <v>4</v>
      </c>
      <c r="C598" s="1">
        <v>1</v>
      </c>
      <c r="D598" s="1">
        <v>2</v>
      </c>
      <c r="E598" s="1" t="s">
        <v>75</v>
      </c>
      <c r="F598" s="1">
        <v>4</v>
      </c>
      <c r="G598" s="1">
        <v>0</v>
      </c>
      <c r="H598" s="1">
        <v>2</v>
      </c>
      <c r="I598" s="1">
        <v>11</v>
      </c>
      <c r="J598" s="1">
        <v>8300</v>
      </c>
      <c r="K598" s="4" t="e">
        <f>VLOOKUP(jur[[#This Row],[hwycov_id]],#REF!,10,FALSE)</f>
        <v>#REF!</v>
      </c>
      <c r="L598" s="32" t="e">
        <f t="shared" si="27"/>
        <v>#REF!</v>
      </c>
      <c r="M598" s="31" t="e">
        <f t="shared" si="28"/>
        <v>#REF!</v>
      </c>
      <c r="N598" s="31" t="e">
        <f t="shared" si="29"/>
        <v>#REF!</v>
      </c>
      <c r="O598" s="1" t="e">
        <f>VLOOKUP(jur[[#This Row],[hwycov_id]],#REF!,16,FALSE)</f>
        <v>#REF!</v>
      </c>
      <c r="P598" s="1">
        <v>601</v>
      </c>
    </row>
    <row r="599" spans="1:16" x14ac:dyDescent="0.25">
      <c r="A599" s="1">
        <v>6726</v>
      </c>
      <c r="B599" s="1">
        <v>4</v>
      </c>
      <c r="C599" s="1">
        <v>1</v>
      </c>
      <c r="D599" s="1">
        <v>2</v>
      </c>
      <c r="E599" s="1" t="s">
        <v>75</v>
      </c>
      <c r="F599" s="1">
        <v>4</v>
      </c>
      <c r="G599" s="1">
        <v>0</v>
      </c>
      <c r="H599" s="1">
        <v>2</v>
      </c>
      <c r="I599" s="1">
        <v>11</v>
      </c>
      <c r="J599" s="1">
        <v>8400</v>
      </c>
      <c r="K599" s="4" t="e">
        <f>VLOOKUP(jur[[#This Row],[hwycov_id]],#REF!,10,FALSE)</f>
        <v>#REF!</v>
      </c>
      <c r="L599" s="32" t="e">
        <f t="shared" si="27"/>
        <v>#REF!</v>
      </c>
      <c r="M599" s="31" t="e">
        <f t="shared" si="28"/>
        <v>#REF!</v>
      </c>
      <c r="N599" s="31" t="e">
        <f t="shared" si="29"/>
        <v>#REF!</v>
      </c>
      <c r="O599" s="1" t="e">
        <f>VLOOKUP(jur[[#This Row],[hwycov_id]],#REF!,16,FALSE)</f>
        <v>#REF!</v>
      </c>
      <c r="P599" s="1">
        <v>602</v>
      </c>
    </row>
    <row r="600" spans="1:16" x14ac:dyDescent="0.25">
      <c r="A600" s="1">
        <v>8505</v>
      </c>
      <c r="B600" s="1">
        <v>3</v>
      </c>
      <c r="C600" s="1">
        <v>1</v>
      </c>
      <c r="D600" s="1">
        <v>2</v>
      </c>
      <c r="E600" s="1" t="s">
        <v>75</v>
      </c>
      <c r="F600" s="1">
        <v>3</v>
      </c>
      <c r="G600" s="1">
        <v>0</v>
      </c>
      <c r="H600" s="1">
        <v>2</v>
      </c>
      <c r="I600" s="1">
        <v>11</v>
      </c>
      <c r="J600" s="1">
        <v>8500</v>
      </c>
      <c r="K600" s="4" t="e">
        <f>VLOOKUP(jur[[#This Row],[hwycov_id]],#REF!,10,FALSE)</f>
        <v>#REF!</v>
      </c>
      <c r="L600" s="32" t="e">
        <f t="shared" si="27"/>
        <v>#REF!</v>
      </c>
      <c r="M600" s="31" t="e">
        <f t="shared" si="28"/>
        <v>#REF!</v>
      </c>
      <c r="N600" s="31" t="e">
        <f t="shared" si="29"/>
        <v>#REF!</v>
      </c>
      <c r="O600" s="1" t="e">
        <f>VLOOKUP(jur[[#This Row],[hwycov_id]],#REF!,16,FALSE)</f>
        <v>#REF!</v>
      </c>
      <c r="P600" s="1">
        <v>603</v>
      </c>
    </row>
    <row r="601" spans="1:16" x14ac:dyDescent="0.25">
      <c r="A601" s="1">
        <v>5891</v>
      </c>
      <c r="B601" s="1">
        <v>4</v>
      </c>
      <c r="C601" s="1">
        <v>1</v>
      </c>
      <c r="D601" s="1">
        <v>2</v>
      </c>
      <c r="E601" s="1" t="s">
        <v>75</v>
      </c>
      <c r="F601" s="1">
        <v>4</v>
      </c>
      <c r="G601" s="1">
        <v>0</v>
      </c>
      <c r="H601" s="1">
        <v>2</v>
      </c>
      <c r="I601" s="1">
        <v>11</v>
      </c>
      <c r="J601" s="1">
        <v>8800</v>
      </c>
      <c r="K601" s="4" t="e">
        <f>VLOOKUP(jur[[#This Row],[hwycov_id]],#REF!,10,FALSE)</f>
        <v>#REF!</v>
      </c>
      <c r="L601" s="32" t="e">
        <f t="shared" si="27"/>
        <v>#REF!</v>
      </c>
      <c r="M601" s="31" t="e">
        <f t="shared" si="28"/>
        <v>#REF!</v>
      </c>
      <c r="N601" s="31" t="e">
        <f t="shared" si="29"/>
        <v>#REF!</v>
      </c>
      <c r="O601" s="1" t="e">
        <f>VLOOKUP(jur[[#This Row],[hwycov_id]],#REF!,16,FALSE)</f>
        <v>#REF!</v>
      </c>
      <c r="P601" s="1">
        <v>604</v>
      </c>
    </row>
    <row r="602" spans="1:16" x14ac:dyDescent="0.25">
      <c r="A602" s="1">
        <v>7096</v>
      </c>
      <c r="B602" s="1">
        <v>2</v>
      </c>
      <c r="C602" s="1">
        <v>1</v>
      </c>
      <c r="D602" s="1">
        <v>2</v>
      </c>
      <c r="E602" s="1" t="s">
        <v>75</v>
      </c>
      <c r="F602" s="1">
        <v>3</v>
      </c>
      <c r="G602" s="1">
        <v>0</v>
      </c>
      <c r="H602" s="1">
        <v>2</v>
      </c>
      <c r="I602" s="1">
        <v>11</v>
      </c>
      <c r="J602" s="1">
        <v>8900</v>
      </c>
      <c r="K602" s="4" t="e">
        <f>VLOOKUP(jur[[#This Row],[hwycov_id]],#REF!,10,FALSE)</f>
        <v>#REF!</v>
      </c>
      <c r="L602" s="32" t="e">
        <f t="shared" si="27"/>
        <v>#REF!</v>
      </c>
      <c r="M602" s="31" t="e">
        <f t="shared" si="28"/>
        <v>#REF!</v>
      </c>
      <c r="N602" s="31" t="e">
        <f t="shared" si="29"/>
        <v>#REF!</v>
      </c>
      <c r="O602" s="1" t="e">
        <f>VLOOKUP(jur[[#This Row],[hwycov_id]],#REF!,16,FALSE)</f>
        <v>#REF!</v>
      </c>
      <c r="P602" s="1">
        <v>605</v>
      </c>
    </row>
    <row r="603" spans="1:16" x14ac:dyDescent="0.25">
      <c r="A603" s="1">
        <v>5904</v>
      </c>
      <c r="B603" s="1">
        <v>4</v>
      </c>
      <c r="C603" s="1">
        <v>1</v>
      </c>
      <c r="D603" s="1">
        <v>2</v>
      </c>
      <c r="E603" s="1" t="s">
        <v>75</v>
      </c>
      <c r="F603" s="1">
        <v>4</v>
      </c>
      <c r="G603" s="1">
        <v>0</v>
      </c>
      <c r="H603" s="1">
        <v>2</v>
      </c>
      <c r="I603" s="1">
        <v>11</v>
      </c>
      <c r="J603" s="1">
        <v>9100</v>
      </c>
      <c r="K603" s="4" t="e">
        <f>VLOOKUP(jur[[#This Row],[hwycov_id]],#REF!,10,FALSE)</f>
        <v>#REF!</v>
      </c>
      <c r="L603" s="32" t="e">
        <f t="shared" si="27"/>
        <v>#REF!</v>
      </c>
      <c r="M603" s="31" t="e">
        <f t="shared" si="28"/>
        <v>#REF!</v>
      </c>
      <c r="N603" s="31" t="e">
        <f t="shared" si="29"/>
        <v>#REF!</v>
      </c>
      <c r="O603" s="1" t="e">
        <f>VLOOKUP(jur[[#This Row],[hwycov_id]],#REF!,16,FALSE)</f>
        <v>#REF!</v>
      </c>
      <c r="P603" s="1">
        <v>606</v>
      </c>
    </row>
    <row r="604" spans="1:16" x14ac:dyDescent="0.25">
      <c r="A604" s="1">
        <v>10306</v>
      </c>
      <c r="B604" s="1">
        <v>3</v>
      </c>
      <c r="C604" s="1">
        <v>1</v>
      </c>
      <c r="D604" s="1">
        <v>2</v>
      </c>
      <c r="E604" s="1" t="s">
        <v>75</v>
      </c>
      <c r="F604" s="1">
        <v>3</v>
      </c>
      <c r="G604" s="1">
        <v>0</v>
      </c>
      <c r="H604" s="1">
        <v>2</v>
      </c>
      <c r="I604" s="1">
        <v>11</v>
      </c>
      <c r="J604" s="1">
        <v>9200</v>
      </c>
      <c r="K604" s="4" t="e">
        <f>VLOOKUP(jur[[#This Row],[hwycov_id]],#REF!,10,FALSE)</f>
        <v>#REF!</v>
      </c>
      <c r="L604" s="32" t="e">
        <f t="shared" si="27"/>
        <v>#REF!</v>
      </c>
      <c r="M604" s="31" t="e">
        <f t="shared" si="28"/>
        <v>#REF!</v>
      </c>
      <c r="N604" s="31" t="e">
        <f t="shared" si="29"/>
        <v>#REF!</v>
      </c>
      <c r="O604" s="1" t="e">
        <f>VLOOKUP(jur[[#This Row],[hwycov_id]],#REF!,16,FALSE)</f>
        <v>#REF!</v>
      </c>
      <c r="P604" s="1">
        <v>607</v>
      </c>
    </row>
    <row r="605" spans="1:16" x14ac:dyDescent="0.25">
      <c r="A605" s="1">
        <v>5121</v>
      </c>
      <c r="B605" s="1">
        <v>4</v>
      </c>
      <c r="C605" s="1">
        <v>1</v>
      </c>
      <c r="D605" s="1">
        <v>2</v>
      </c>
      <c r="E605" s="1" t="s">
        <v>75</v>
      </c>
      <c r="F605" s="1">
        <v>4</v>
      </c>
      <c r="G605" s="1">
        <v>0</v>
      </c>
      <c r="H605" s="1">
        <v>2</v>
      </c>
      <c r="I605" s="1">
        <v>11</v>
      </c>
      <c r="J605" s="1">
        <v>9200</v>
      </c>
      <c r="K605" s="4" t="e">
        <f>VLOOKUP(jur[[#This Row],[hwycov_id]],#REF!,10,FALSE)</f>
        <v>#REF!</v>
      </c>
      <c r="L605" s="32" t="e">
        <f t="shared" si="27"/>
        <v>#REF!</v>
      </c>
      <c r="M605" s="31" t="e">
        <f t="shared" si="28"/>
        <v>#REF!</v>
      </c>
      <c r="N605" s="31" t="e">
        <f t="shared" si="29"/>
        <v>#REF!</v>
      </c>
      <c r="O605" s="1" t="e">
        <f>VLOOKUP(jur[[#This Row],[hwycov_id]],#REF!,16,FALSE)</f>
        <v>#REF!</v>
      </c>
      <c r="P605" s="1">
        <v>608</v>
      </c>
    </row>
    <row r="606" spans="1:16" x14ac:dyDescent="0.25">
      <c r="A606" s="1">
        <v>187</v>
      </c>
      <c r="B606" s="1">
        <v>4</v>
      </c>
      <c r="C606" s="1">
        <v>1</v>
      </c>
      <c r="D606" s="1">
        <v>2</v>
      </c>
      <c r="E606" s="1" t="s">
        <v>75</v>
      </c>
      <c r="F606" s="1">
        <v>4</v>
      </c>
      <c r="G606" s="1">
        <v>0</v>
      </c>
      <c r="H606" s="1">
        <v>2</v>
      </c>
      <c r="I606" s="1">
        <v>11</v>
      </c>
      <c r="J606" s="1">
        <v>9300</v>
      </c>
      <c r="K606" s="4" t="e">
        <f>VLOOKUP(jur[[#This Row],[hwycov_id]],#REF!,10,FALSE)</f>
        <v>#REF!</v>
      </c>
      <c r="L606" s="32" t="e">
        <f t="shared" si="27"/>
        <v>#REF!</v>
      </c>
      <c r="M606" s="31" t="e">
        <f t="shared" si="28"/>
        <v>#REF!</v>
      </c>
      <c r="N606" s="31" t="e">
        <f t="shared" si="29"/>
        <v>#REF!</v>
      </c>
      <c r="O606" s="1" t="e">
        <f>VLOOKUP(jur[[#This Row],[hwycov_id]],#REF!,16,FALSE)</f>
        <v>#REF!</v>
      </c>
      <c r="P606" s="1">
        <v>609</v>
      </c>
    </row>
    <row r="607" spans="1:16" x14ac:dyDescent="0.25">
      <c r="A607" s="1">
        <v>1116</v>
      </c>
      <c r="B607" s="1">
        <v>3</v>
      </c>
      <c r="C607" s="1">
        <v>1</v>
      </c>
      <c r="D607" s="1">
        <v>2</v>
      </c>
      <c r="E607" s="1" t="s">
        <v>75</v>
      </c>
      <c r="F607" s="1">
        <v>3</v>
      </c>
      <c r="G607" s="1">
        <v>1</v>
      </c>
      <c r="H607" s="1">
        <v>2</v>
      </c>
      <c r="I607" s="1">
        <v>11</v>
      </c>
      <c r="J607" s="1">
        <v>10000</v>
      </c>
      <c r="K607" s="4" t="e">
        <f>VLOOKUP(jur[[#This Row],[hwycov_id]],#REF!,10,FALSE)</f>
        <v>#REF!</v>
      </c>
      <c r="L607" s="32" t="e">
        <f t="shared" si="27"/>
        <v>#REF!</v>
      </c>
      <c r="M607" s="31" t="e">
        <f t="shared" si="28"/>
        <v>#REF!</v>
      </c>
      <c r="N607" s="31" t="e">
        <f t="shared" si="29"/>
        <v>#REF!</v>
      </c>
      <c r="O607" s="1" t="e">
        <f>VLOOKUP(jur[[#This Row],[hwycov_id]],#REF!,16,FALSE)</f>
        <v>#REF!</v>
      </c>
      <c r="P607" s="1">
        <v>610</v>
      </c>
    </row>
    <row r="608" spans="1:16" x14ac:dyDescent="0.25">
      <c r="A608" s="1">
        <v>5865</v>
      </c>
      <c r="B608" s="1">
        <v>3</v>
      </c>
      <c r="C608" s="1">
        <v>1</v>
      </c>
      <c r="D608" s="1">
        <v>2</v>
      </c>
      <c r="E608" s="1" t="s">
        <v>75</v>
      </c>
      <c r="F608" s="1">
        <v>3</v>
      </c>
      <c r="G608" s="1">
        <v>1</v>
      </c>
      <c r="H608" s="1">
        <v>2</v>
      </c>
      <c r="I608" s="1">
        <v>11</v>
      </c>
      <c r="J608" s="1">
        <v>10300</v>
      </c>
      <c r="K608" s="4" t="e">
        <f>VLOOKUP(jur[[#This Row],[hwycov_id]],#REF!,10,FALSE)</f>
        <v>#REF!</v>
      </c>
      <c r="L608" s="32" t="e">
        <f t="shared" si="27"/>
        <v>#REF!</v>
      </c>
      <c r="M608" s="31" t="e">
        <f t="shared" si="28"/>
        <v>#REF!</v>
      </c>
      <c r="N608" s="31" t="e">
        <f t="shared" si="29"/>
        <v>#REF!</v>
      </c>
      <c r="O608" s="1" t="e">
        <f>VLOOKUP(jur[[#This Row],[hwycov_id]],#REF!,16,FALSE)</f>
        <v>#REF!</v>
      </c>
      <c r="P608" s="1">
        <v>611</v>
      </c>
    </row>
    <row r="609" spans="1:16" x14ac:dyDescent="0.25">
      <c r="A609" s="1">
        <v>5870</v>
      </c>
      <c r="B609" s="1">
        <v>3</v>
      </c>
      <c r="C609" s="1">
        <v>1</v>
      </c>
      <c r="D609" s="1">
        <v>2</v>
      </c>
      <c r="E609" s="1" t="s">
        <v>75</v>
      </c>
      <c r="F609" s="1">
        <v>3</v>
      </c>
      <c r="G609" s="1">
        <v>1</v>
      </c>
      <c r="H609" s="1">
        <v>2</v>
      </c>
      <c r="I609" s="1">
        <v>11</v>
      </c>
      <c r="J609" s="1">
        <v>10500</v>
      </c>
      <c r="K609" s="4" t="e">
        <f>VLOOKUP(jur[[#This Row],[hwycov_id]],#REF!,10,FALSE)</f>
        <v>#REF!</v>
      </c>
      <c r="L609" s="32" t="e">
        <f t="shared" si="27"/>
        <v>#REF!</v>
      </c>
      <c r="M609" s="31" t="e">
        <f t="shared" si="28"/>
        <v>#REF!</v>
      </c>
      <c r="N609" s="31" t="e">
        <f t="shared" si="29"/>
        <v>#REF!</v>
      </c>
      <c r="O609" s="1" t="e">
        <f>VLOOKUP(jur[[#This Row],[hwycov_id]],#REF!,16,FALSE)</f>
        <v>#REF!</v>
      </c>
      <c r="P609" s="1">
        <v>612</v>
      </c>
    </row>
    <row r="610" spans="1:16" x14ac:dyDescent="0.25">
      <c r="A610" s="1">
        <v>14196</v>
      </c>
      <c r="B610" s="1">
        <v>3</v>
      </c>
      <c r="C610" s="1">
        <v>1</v>
      </c>
      <c r="D610" s="1">
        <v>2</v>
      </c>
      <c r="E610" s="1" t="s">
        <v>75</v>
      </c>
      <c r="F610" s="1">
        <v>3</v>
      </c>
      <c r="G610" s="1">
        <v>1</v>
      </c>
      <c r="H610" s="1">
        <v>2</v>
      </c>
      <c r="I610" s="1">
        <v>11</v>
      </c>
      <c r="J610" s="1">
        <v>10900</v>
      </c>
      <c r="K610" s="4" t="e">
        <f>VLOOKUP(jur[[#This Row],[hwycov_id]],#REF!,10,FALSE)</f>
        <v>#REF!</v>
      </c>
      <c r="L610" s="32" t="e">
        <f t="shared" si="27"/>
        <v>#REF!</v>
      </c>
      <c r="M610" s="31" t="e">
        <f t="shared" si="28"/>
        <v>#REF!</v>
      </c>
      <c r="N610" s="31" t="e">
        <f t="shared" si="29"/>
        <v>#REF!</v>
      </c>
      <c r="O610" s="1" t="e">
        <f>VLOOKUP(jur[[#This Row],[hwycov_id]],#REF!,16,FALSE)</f>
        <v>#REF!</v>
      </c>
      <c r="P610" s="1">
        <v>613</v>
      </c>
    </row>
    <row r="611" spans="1:16" x14ac:dyDescent="0.25">
      <c r="A611" s="1">
        <v>5331</v>
      </c>
      <c r="B611" s="1">
        <v>4</v>
      </c>
      <c r="C611" s="1">
        <v>1</v>
      </c>
      <c r="D611" s="1">
        <v>2</v>
      </c>
      <c r="E611" s="1" t="s">
        <v>75</v>
      </c>
      <c r="F611" s="1">
        <v>4</v>
      </c>
      <c r="G611" s="1">
        <v>1</v>
      </c>
      <c r="H611" s="1">
        <v>2</v>
      </c>
      <c r="I611" s="1">
        <v>11</v>
      </c>
      <c r="J611" s="1">
        <v>11500</v>
      </c>
      <c r="K611" s="4" t="e">
        <f>VLOOKUP(jur[[#This Row],[hwycov_id]],#REF!,10,FALSE)</f>
        <v>#REF!</v>
      </c>
      <c r="L611" s="32" t="e">
        <f t="shared" si="27"/>
        <v>#REF!</v>
      </c>
      <c r="M611" s="31" t="e">
        <f t="shared" si="28"/>
        <v>#REF!</v>
      </c>
      <c r="N611" s="31" t="e">
        <f t="shared" si="29"/>
        <v>#REF!</v>
      </c>
      <c r="O611" s="1" t="e">
        <f>VLOOKUP(jur[[#This Row],[hwycov_id]],#REF!,16,FALSE)</f>
        <v>#REF!</v>
      </c>
      <c r="P611" s="1">
        <v>614</v>
      </c>
    </row>
    <row r="612" spans="1:16" x14ac:dyDescent="0.25">
      <c r="A612" s="1">
        <v>2776</v>
      </c>
      <c r="B612" s="1">
        <v>2</v>
      </c>
      <c r="C612" s="1">
        <v>1</v>
      </c>
      <c r="D612" s="1">
        <v>2</v>
      </c>
      <c r="E612" s="1" t="s">
        <v>75</v>
      </c>
      <c r="F612" s="1">
        <v>3</v>
      </c>
      <c r="G612" s="1">
        <v>1</v>
      </c>
      <c r="H612" s="1">
        <v>2</v>
      </c>
      <c r="I612" s="1">
        <v>11</v>
      </c>
      <c r="J612" s="1">
        <v>12000</v>
      </c>
      <c r="K612" s="4" t="e">
        <f>VLOOKUP(jur[[#This Row],[hwycov_id]],#REF!,10,FALSE)</f>
        <v>#REF!</v>
      </c>
      <c r="L612" s="32" t="e">
        <f t="shared" si="27"/>
        <v>#REF!</v>
      </c>
      <c r="M612" s="31" t="e">
        <f t="shared" si="28"/>
        <v>#REF!</v>
      </c>
      <c r="N612" s="31" t="e">
        <f t="shared" si="29"/>
        <v>#REF!</v>
      </c>
      <c r="O612" s="1" t="e">
        <f>VLOOKUP(jur[[#This Row],[hwycov_id]],#REF!,16,FALSE)</f>
        <v>#REF!</v>
      </c>
      <c r="P612" s="1">
        <v>615</v>
      </c>
    </row>
    <row r="613" spans="1:16" x14ac:dyDescent="0.25">
      <c r="A613" s="1">
        <v>19008</v>
      </c>
      <c r="B613" s="1">
        <v>3</v>
      </c>
      <c r="C613" s="1">
        <v>1</v>
      </c>
      <c r="D613" s="1">
        <v>2</v>
      </c>
      <c r="E613" s="1" t="s">
        <v>75</v>
      </c>
      <c r="F613" s="1">
        <v>3</v>
      </c>
      <c r="G613" s="1">
        <v>1</v>
      </c>
      <c r="H613" s="1">
        <v>2</v>
      </c>
      <c r="I613" s="1">
        <v>11</v>
      </c>
      <c r="J613" s="1">
        <v>12600</v>
      </c>
      <c r="K613" s="4" t="e">
        <f>VLOOKUP(jur[[#This Row],[hwycov_id]],#REF!,10,FALSE)</f>
        <v>#REF!</v>
      </c>
      <c r="L613" s="32" t="e">
        <f t="shared" si="27"/>
        <v>#REF!</v>
      </c>
      <c r="M613" s="31" t="e">
        <f t="shared" si="28"/>
        <v>#REF!</v>
      </c>
      <c r="N613" s="31" t="e">
        <f t="shared" si="29"/>
        <v>#REF!</v>
      </c>
      <c r="O613" s="1" t="e">
        <f>VLOOKUP(jur[[#This Row],[hwycov_id]],#REF!,16,FALSE)</f>
        <v>#REF!</v>
      </c>
      <c r="P613" s="1">
        <v>616</v>
      </c>
    </row>
    <row r="614" spans="1:16" x14ac:dyDescent="0.25">
      <c r="A614" s="1">
        <v>1905</v>
      </c>
      <c r="B614" s="1">
        <v>3</v>
      </c>
      <c r="C614" s="1">
        <v>1</v>
      </c>
      <c r="D614" s="1">
        <v>2</v>
      </c>
      <c r="E614" s="1" t="s">
        <v>75</v>
      </c>
      <c r="F614" s="1">
        <v>3</v>
      </c>
      <c r="G614" s="1">
        <v>1</v>
      </c>
      <c r="H614" s="1">
        <v>2</v>
      </c>
      <c r="I614" s="1">
        <v>11</v>
      </c>
      <c r="J614" s="1">
        <v>12600</v>
      </c>
      <c r="K614" s="4" t="e">
        <f>VLOOKUP(jur[[#This Row],[hwycov_id]],#REF!,10,FALSE)</f>
        <v>#REF!</v>
      </c>
      <c r="L614" s="32" t="e">
        <f t="shared" si="27"/>
        <v>#REF!</v>
      </c>
      <c r="M614" s="31" t="e">
        <f t="shared" si="28"/>
        <v>#REF!</v>
      </c>
      <c r="N614" s="31" t="e">
        <f t="shared" si="29"/>
        <v>#REF!</v>
      </c>
      <c r="O614" s="1" t="e">
        <f>VLOOKUP(jur[[#This Row],[hwycov_id]],#REF!,16,FALSE)</f>
        <v>#REF!</v>
      </c>
      <c r="P614" s="1">
        <v>617</v>
      </c>
    </row>
    <row r="615" spans="1:16" x14ac:dyDescent="0.25">
      <c r="A615" s="1">
        <v>7099</v>
      </c>
      <c r="B615" s="1">
        <v>3</v>
      </c>
      <c r="C615" s="1">
        <v>1</v>
      </c>
      <c r="D615" s="1">
        <v>2</v>
      </c>
      <c r="E615" s="1" t="s">
        <v>75</v>
      </c>
      <c r="F615" s="1">
        <v>3</v>
      </c>
      <c r="G615" s="1">
        <v>1</v>
      </c>
      <c r="H615" s="1">
        <v>2</v>
      </c>
      <c r="I615" s="1">
        <v>11</v>
      </c>
      <c r="J615" s="1">
        <v>12800</v>
      </c>
      <c r="K615" s="4" t="e">
        <f>VLOOKUP(jur[[#This Row],[hwycov_id]],#REF!,10,FALSE)</f>
        <v>#REF!</v>
      </c>
      <c r="L615" s="32" t="e">
        <f t="shared" si="27"/>
        <v>#REF!</v>
      </c>
      <c r="M615" s="31" t="e">
        <f t="shared" si="28"/>
        <v>#REF!</v>
      </c>
      <c r="N615" s="31" t="e">
        <f t="shared" si="29"/>
        <v>#REF!</v>
      </c>
      <c r="O615" s="1" t="e">
        <f>VLOOKUP(jur[[#This Row],[hwycov_id]],#REF!,16,FALSE)</f>
        <v>#REF!</v>
      </c>
      <c r="P615" s="1">
        <v>618</v>
      </c>
    </row>
    <row r="616" spans="1:16" x14ac:dyDescent="0.25">
      <c r="A616" s="1">
        <v>5120</v>
      </c>
      <c r="B616" s="1">
        <v>3</v>
      </c>
      <c r="C616" s="1">
        <v>1</v>
      </c>
      <c r="D616" s="1">
        <v>2</v>
      </c>
      <c r="E616" s="1" t="s">
        <v>75</v>
      </c>
      <c r="F616" s="1">
        <v>3</v>
      </c>
      <c r="G616" s="1">
        <v>1</v>
      </c>
      <c r="H616" s="1">
        <v>2</v>
      </c>
      <c r="I616" s="1">
        <v>11</v>
      </c>
      <c r="J616" s="1">
        <v>12900</v>
      </c>
      <c r="K616" s="4" t="e">
        <f>VLOOKUP(jur[[#This Row],[hwycov_id]],#REF!,10,FALSE)</f>
        <v>#REF!</v>
      </c>
      <c r="L616" s="32" t="e">
        <f t="shared" si="27"/>
        <v>#REF!</v>
      </c>
      <c r="M616" s="31" t="e">
        <f t="shared" si="28"/>
        <v>#REF!</v>
      </c>
      <c r="N616" s="31" t="e">
        <f t="shared" si="29"/>
        <v>#REF!</v>
      </c>
      <c r="O616" s="1" t="e">
        <f>VLOOKUP(jur[[#This Row],[hwycov_id]],#REF!,16,FALSE)</f>
        <v>#REF!</v>
      </c>
      <c r="P616" s="1">
        <v>619</v>
      </c>
    </row>
    <row r="617" spans="1:16" x14ac:dyDescent="0.25">
      <c r="A617" s="1">
        <v>1502</v>
      </c>
      <c r="B617" s="1">
        <v>3</v>
      </c>
      <c r="C617" s="1">
        <v>1</v>
      </c>
      <c r="D617" s="1">
        <v>2</v>
      </c>
      <c r="E617" s="1" t="s">
        <v>75</v>
      </c>
      <c r="F617" s="1">
        <v>3</v>
      </c>
      <c r="G617" s="1">
        <v>1</v>
      </c>
      <c r="H617" s="1">
        <v>2</v>
      </c>
      <c r="I617" s="1">
        <v>11</v>
      </c>
      <c r="J617" s="1">
        <v>13000</v>
      </c>
      <c r="K617" s="4" t="e">
        <f>VLOOKUP(jur[[#This Row],[hwycov_id]],#REF!,10,FALSE)</f>
        <v>#REF!</v>
      </c>
      <c r="L617" s="32" t="e">
        <f t="shared" si="27"/>
        <v>#REF!</v>
      </c>
      <c r="M617" s="31" t="e">
        <f t="shared" si="28"/>
        <v>#REF!</v>
      </c>
      <c r="N617" s="31" t="e">
        <f t="shared" si="29"/>
        <v>#REF!</v>
      </c>
      <c r="O617" s="1" t="e">
        <f>VLOOKUP(jur[[#This Row],[hwycov_id]],#REF!,16,FALSE)</f>
        <v>#REF!</v>
      </c>
      <c r="P617" s="1">
        <v>620</v>
      </c>
    </row>
    <row r="618" spans="1:16" x14ac:dyDescent="0.25">
      <c r="A618" s="1">
        <v>8983</v>
      </c>
      <c r="B618" s="1">
        <v>3</v>
      </c>
      <c r="C618" s="1">
        <v>1</v>
      </c>
      <c r="D618" s="1">
        <v>2</v>
      </c>
      <c r="E618" s="1" t="s">
        <v>75</v>
      </c>
      <c r="F618" s="1">
        <v>3</v>
      </c>
      <c r="G618" s="1">
        <v>1</v>
      </c>
      <c r="H618" s="1">
        <v>2</v>
      </c>
      <c r="I618" s="1">
        <v>11</v>
      </c>
      <c r="J618" s="1">
        <v>13000</v>
      </c>
      <c r="K618" s="4" t="e">
        <f>VLOOKUP(jur[[#This Row],[hwycov_id]],#REF!,10,FALSE)</f>
        <v>#REF!</v>
      </c>
      <c r="L618" s="32" t="e">
        <f t="shared" si="27"/>
        <v>#REF!</v>
      </c>
      <c r="M618" s="31" t="e">
        <f t="shared" si="28"/>
        <v>#REF!</v>
      </c>
      <c r="N618" s="31" t="e">
        <f t="shared" si="29"/>
        <v>#REF!</v>
      </c>
      <c r="O618" s="1" t="e">
        <f>VLOOKUP(jur[[#This Row],[hwycov_id]],#REF!,16,FALSE)</f>
        <v>#REF!</v>
      </c>
      <c r="P618" s="1">
        <v>621</v>
      </c>
    </row>
    <row r="619" spans="1:16" x14ac:dyDescent="0.25">
      <c r="A619" s="1">
        <v>19030</v>
      </c>
      <c r="B619" s="1">
        <v>3</v>
      </c>
      <c r="C619" s="1">
        <v>1</v>
      </c>
      <c r="D619" s="1">
        <v>2</v>
      </c>
      <c r="E619" s="1" t="s">
        <v>75</v>
      </c>
      <c r="F619" s="1">
        <v>3</v>
      </c>
      <c r="G619" s="1">
        <v>1</v>
      </c>
      <c r="H619" s="1">
        <v>2</v>
      </c>
      <c r="I619" s="1">
        <v>11</v>
      </c>
      <c r="J619" s="1">
        <v>13200</v>
      </c>
      <c r="K619" s="4" t="e">
        <f>VLOOKUP(jur[[#This Row],[hwycov_id]],#REF!,10,FALSE)</f>
        <v>#REF!</v>
      </c>
      <c r="L619" s="32" t="e">
        <f t="shared" si="27"/>
        <v>#REF!</v>
      </c>
      <c r="M619" s="31" t="e">
        <f t="shared" si="28"/>
        <v>#REF!</v>
      </c>
      <c r="N619" s="31" t="e">
        <f t="shared" si="29"/>
        <v>#REF!</v>
      </c>
      <c r="O619" s="1" t="e">
        <f>VLOOKUP(jur[[#This Row],[hwycov_id]],#REF!,16,FALSE)</f>
        <v>#REF!</v>
      </c>
      <c r="P619" s="1">
        <v>622</v>
      </c>
    </row>
    <row r="620" spans="1:16" x14ac:dyDescent="0.25">
      <c r="A620" s="1">
        <v>19046</v>
      </c>
      <c r="B620" s="1">
        <v>3</v>
      </c>
      <c r="C620" s="1">
        <v>1</v>
      </c>
      <c r="D620" s="1">
        <v>2</v>
      </c>
      <c r="E620" s="1" t="s">
        <v>75</v>
      </c>
      <c r="F620" s="1">
        <v>3</v>
      </c>
      <c r="G620" s="1">
        <v>1</v>
      </c>
      <c r="H620" s="1">
        <v>2</v>
      </c>
      <c r="I620" s="1">
        <v>11</v>
      </c>
      <c r="J620" s="1">
        <v>13500</v>
      </c>
      <c r="K620" s="4" t="e">
        <f>VLOOKUP(jur[[#This Row],[hwycov_id]],#REF!,10,FALSE)</f>
        <v>#REF!</v>
      </c>
      <c r="L620" s="32" t="e">
        <f t="shared" si="27"/>
        <v>#REF!</v>
      </c>
      <c r="M620" s="31" t="e">
        <f t="shared" si="28"/>
        <v>#REF!</v>
      </c>
      <c r="N620" s="31" t="e">
        <f t="shared" si="29"/>
        <v>#REF!</v>
      </c>
      <c r="O620" s="1" t="e">
        <f>VLOOKUP(jur[[#This Row],[hwycov_id]],#REF!,16,FALSE)</f>
        <v>#REF!</v>
      </c>
      <c r="P620" s="1">
        <v>623</v>
      </c>
    </row>
    <row r="621" spans="1:16" x14ac:dyDescent="0.25">
      <c r="A621" s="1">
        <v>14201</v>
      </c>
      <c r="B621" s="1">
        <v>3</v>
      </c>
      <c r="C621" s="1">
        <v>1</v>
      </c>
      <c r="D621" s="1">
        <v>2</v>
      </c>
      <c r="E621" s="1" t="s">
        <v>75</v>
      </c>
      <c r="F621" s="1">
        <v>3</v>
      </c>
      <c r="G621" s="1">
        <v>1</v>
      </c>
      <c r="H621" s="1">
        <v>2</v>
      </c>
      <c r="I621" s="1">
        <v>11</v>
      </c>
      <c r="J621" s="1">
        <v>13800</v>
      </c>
      <c r="K621" s="4" t="e">
        <f>VLOOKUP(jur[[#This Row],[hwycov_id]],#REF!,10,FALSE)</f>
        <v>#REF!</v>
      </c>
      <c r="L621" s="32" t="e">
        <f t="shared" si="27"/>
        <v>#REF!</v>
      </c>
      <c r="M621" s="31" t="e">
        <f t="shared" si="28"/>
        <v>#REF!</v>
      </c>
      <c r="N621" s="31" t="e">
        <f t="shared" si="29"/>
        <v>#REF!</v>
      </c>
      <c r="O621" s="1" t="e">
        <f>VLOOKUP(jur[[#This Row],[hwycov_id]],#REF!,16,FALSE)</f>
        <v>#REF!</v>
      </c>
      <c r="P621" s="1">
        <v>624</v>
      </c>
    </row>
    <row r="622" spans="1:16" x14ac:dyDescent="0.25">
      <c r="A622" s="1">
        <v>28762</v>
      </c>
      <c r="B622" s="1">
        <v>9</v>
      </c>
      <c r="C622" s="1">
        <v>1</v>
      </c>
      <c r="D622" s="1">
        <v>1</v>
      </c>
      <c r="E622" s="1" t="s">
        <v>73</v>
      </c>
      <c r="F622" s="1">
        <v>2</v>
      </c>
      <c r="G622" s="1">
        <v>1</v>
      </c>
      <c r="H622" s="1">
        <v>2</v>
      </c>
      <c r="I622" s="1">
        <v>11</v>
      </c>
      <c r="J622" s="1">
        <v>14015</v>
      </c>
      <c r="K622" s="4" t="e">
        <f>VLOOKUP(jur[[#This Row],[hwycov_id]],#REF!,10,FALSE)</f>
        <v>#REF!</v>
      </c>
      <c r="L622" s="32" t="e">
        <f t="shared" si="27"/>
        <v>#REF!</v>
      </c>
      <c r="M622" s="31" t="e">
        <f t="shared" si="28"/>
        <v>#REF!</v>
      </c>
      <c r="N622" s="31" t="e">
        <f t="shared" si="29"/>
        <v>#REF!</v>
      </c>
      <c r="O622" s="1" t="e">
        <f>VLOOKUP(jur[[#This Row],[hwycov_id]],#REF!,16,FALSE)</f>
        <v>#REF!</v>
      </c>
      <c r="P622" s="1">
        <v>625</v>
      </c>
    </row>
    <row r="623" spans="1:16" x14ac:dyDescent="0.25">
      <c r="A623" s="1">
        <v>2865</v>
      </c>
      <c r="B623" s="1">
        <v>3</v>
      </c>
      <c r="C623" s="1">
        <v>1</v>
      </c>
      <c r="D623" s="1">
        <v>2</v>
      </c>
      <c r="E623" s="1" t="s">
        <v>75</v>
      </c>
      <c r="F623" s="1">
        <v>3</v>
      </c>
      <c r="G623" s="1">
        <v>1</v>
      </c>
      <c r="H623" s="1">
        <v>2</v>
      </c>
      <c r="I623" s="1">
        <v>11</v>
      </c>
      <c r="J623" s="1">
        <v>14100</v>
      </c>
      <c r="K623" s="4" t="e">
        <f>VLOOKUP(jur[[#This Row],[hwycov_id]],#REF!,10,FALSE)</f>
        <v>#REF!</v>
      </c>
      <c r="L623" s="32" t="e">
        <f t="shared" si="27"/>
        <v>#REF!</v>
      </c>
      <c r="M623" s="31" t="e">
        <f t="shared" si="28"/>
        <v>#REF!</v>
      </c>
      <c r="N623" s="31" t="e">
        <f t="shared" si="29"/>
        <v>#REF!</v>
      </c>
      <c r="O623" s="1" t="e">
        <f>VLOOKUP(jur[[#This Row],[hwycov_id]],#REF!,16,FALSE)</f>
        <v>#REF!</v>
      </c>
      <c r="P623" s="1">
        <v>626</v>
      </c>
    </row>
    <row r="624" spans="1:16" x14ac:dyDescent="0.25">
      <c r="A624" s="1">
        <v>1489</v>
      </c>
      <c r="B624" s="1">
        <v>3</v>
      </c>
      <c r="C624" s="1">
        <v>1</v>
      </c>
      <c r="D624" s="1">
        <v>2</v>
      </c>
      <c r="E624" s="1" t="s">
        <v>75</v>
      </c>
      <c r="F624" s="1">
        <v>3</v>
      </c>
      <c r="G624" s="1">
        <v>1</v>
      </c>
      <c r="H624" s="1">
        <v>2</v>
      </c>
      <c r="I624" s="1">
        <v>11</v>
      </c>
      <c r="J624" s="1">
        <v>14200</v>
      </c>
      <c r="K624" s="4" t="e">
        <f>VLOOKUP(jur[[#This Row],[hwycov_id]],#REF!,10,FALSE)</f>
        <v>#REF!</v>
      </c>
      <c r="L624" s="32" t="e">
        <f t="shared" si="27"/>
        <v>#REF!</v>
      </c>
      <c r="M624" s="31" t="e">
        <f t="shared" si="28"/>
        <v>#REF!</v>
      </c>
      <c r="N624" s="31" t="e">
        <f t="shared" si="29"/>
        <v>#REF!</v>
      </c>
      <c r="O624" s="1" t="e">
        <f>VLOOKUP(jur[[#This Row],[hwycov_id]],#REF!,16,FALSE)</f>
        <v>#REF!</v>
      </c>
      <c r="P624" s="1">
        <v>627</v>
      </c>
    </row>
    <row r="625" spans="1:16" x14ac:dyDescent="0.25">
      <c r="A625" s="1">
        <v>7710</v>
      </c>
      <c r="B625" s="1">
        <v>3</v>
      </c>
      <c r="C625" s="1">
        <v>1</v>
      </c>
      <c r="D625" s="1">
        <v>2</v>
      </c>
      <c r="E625" s="1" t="s">
        <v>75</v>
      </c>
      <c r="F625" s="1">
        <v>3</v>
      </c>
      <c r="G625" s="1">
        <v>1</v>
      </c>
      <c r="H625" s="1">
        <v>2</v>
      </c>
      <c r="I625" s="1">
        <v>11</v>
      </c>
      <c r="J625" s="1">
        <v>14200</v>
      </c>
      <c r="K625" s="4" t="e">
        <f>VLOOKUP(jur[[#This Row],[hwycov_id]],#REF!,10,FALSE)</f>
        <v>#REF!</v>
      </c>
      <c r="L625" s="32" t="e">
        <f t="shared" si="27"/>
        <v>#REF!</v>
      </c>
      <c r="M625" s="31" t="e">
        <f t="shared" si="28"/>
        <v>#REF!</v>
      </c>
      <c r="N625" s="31" t="e">
        <f t="shared" si="29"/>
        <v>#REF!</v>
      </c>
      <c r="O625" s="1" t="e">
        <f>VLOOKUP(jur[[#This Row],[hwycov_id]],#REF!,16,FALSE)</f>
        <v>#REF!</v>
      </c>
      <c r="P625" s="1">
        <v>628</v>
      </c>
    </row>
    <row r="626" spans="1:16" x14ac:dyDescent="0.25">
      <c r="A626" s="1">
        <v>3770</v>
      </c>
      <c r="B626" s="1">
        <v>3</v>
      </c>
      <c r="C626" s="1">
        <v>1</v>
      </c>
      <c r="D626" s="1">
        <v>2</v>
      </c>
      <c r="E626" s="1" t="s">
        <v>75</v>
      </c>
      <c r="F626" s="1">
        <v>3</v>
      </c>
      <c r="G626" s="1">
        <v>1</v>
      </c>
      <c r="H626" s="1">
        <v>2</v>
      </c>
      <c r="I626" s="1">
        <v>11</v>
      </c>
      <c r="J626" s="1">
        <v>14300</v>
      </c>
      <c r="K626" s="4" t="e">
        <f>VLOOKUP(jur[[#This Row],[hwycov_id]],#REF!,10,FALSE)</f>
        <v>#REF!</v>
      </c>
      <c r="L626" s="32" t="e">
        <f t="shared" si="27"/>
        <v>#REF!</v>
      </c>
      <c r="M626" s="31" t="e">
        <f t="shared" si="28"/>
        <v>#REF!</v>
      </c>
      <c r="N626" s="31" t="e">
        <f t="shared" si="29"/>
        <v>#REF!</v>
      </c>
      <c r="O626" s="1" t="e">
        <f>VLOOKUP(jur[[#This Row],[hwycov_id]],#REF!,16,FALSE)</f>
        <v>#REF!</v>
      </c>
      <c r="P626" s="1">
        <v>629</v>
      </c>
    </row>
    <row r="627" spans="1:16" x14ac:dyDescent="0.25">
      <c r="A627" s="1">
        <v>5332</v>
      </c>
      <c r="B627" s="1">
        <v>3</v>
      </c>
      <c r="C627" s="1">
        <v>1</v>
      </c>
      <c r="D627" s="1">
        <v>2</v>
      </c>
      <c r="E627" s="1" t="s">
        <v>75</v>
      </c>
      <c r="F627" s="1">
        <v>3</v>
      </c>
      <c r="G627" s="1">
        <v>1</v>
      </c>
      <c r="H627" s="1">
        <v>2</v>
      </c>
      <c r="I627" s="1">
        <v>11</v>
      </c>
      <c r="J627" s="1">
        <v>14800</v>
      </c>
      <c r="K627" s="4" t="e">
        <f>VLOOKUP(jur[[#This Row],[hwycov_id]],#REF!,10,FALSE)</f>
        <v>#REF!</v>
      </c>
      <c r="L627" s="32" t="e">
        <f t="shared" si="27"/>
        <v>#REF!</v>
      </c>
      <c r="M627" s="31" t="e">
        <f t="shared" si="28"/>
        <v>#REF!</v>
      </c>
      <c r="N627" s="31" t="e">
        <f t="shared" si="29"/>
        <v>#REF!</v>
      </c>
      <c r="O627" s="1" t="e">
        <f>VLOOKUP(jur[[#This Row],[hwycov_id]],#REF!,16,FALSE)</f>
        <v>#REF!</v>
      </c>
      <c r="P627" s="1">
        <v>630</v>
      </c>
    </row>
    <row r="628" spans="1:16" x14ac:dyDescent="0.25">
      <c r="A628" s="1">
        <v>7108</v>
      </c>
      <c r="B628" s="1">
        <v>3</v>
      </c>
      <c r="C628" s="1">
        <v>1</v>
      </c>
      <c r="D628" s="1">
        <v>2</v>
      </c>
      <c r="E628" s="1" t="s">
        <v>75</v>
      </c>
      <c r="F628" s="1">
        <v>3</v>
      </c>
      <c r="G628" s="1">
        <v>1</v>
      </c>
      <c r="H628" s="1">
        <v>2</v>
      </c>
      <c r="I628" s="1">
        <v>11</v>
      </c>
      <c r="J628" s="1">
        <v>15000</v>
      </c>
      <c r="K628" s="4" t="e">
        <f>VLOOKUP(jur[[#This Row],[hwycov_id]],#REF!,10,FALSE)</f>
        <v>#REF!</v>
      </c>
      <c r="L628" s="32" t="e">
        <f t="shared" si="27"/>
        <v>#REF!</v>
      </c>
      <c r="M628" s="31" t="e">
        <f t="shared" si="28"/>
        <v>#REF!</v>
      </c>
      <c r="N628" s="31" t="e">
        <f t="shared" si="29"/>
        <v>#REF!</v>
      </c>
      <c r="O628" s="1" t="e">
        <f>VLOOKUP(jur[[#This Row],[hwycov_id]],#REF!,16,FALSE)</f>
        <v>#REF!</v>
      </c>
      <c r="P628" s="1">
        <v>631</v>
      </c>
    </row>
    <row r="629" spans="1:16" x14ac:dyDescent="0.25">
      <c r="A629" s="1">
        <v>2190</v>
      </c>
      <c r="B629" s="1">
        <v>3</v>
      </c>
      <c r="C629" s="1">
        <v>1</v>
      </c>
      <c r="D629" s="1">
        <v>2</v>
      </c>
      <c r="E629" s="1" t="s">
        <v>75</v>
      </c>
      <c r="F629" s="1">
        <v>3</v>
      </c>
      <c r="G629" s="1">
        <v>1</v>
      </c>
      <c r="H629" s="1">
        <v>2</v>
      </c>
      <c r="I629" s="1">
        <v>11</v>
      </c>
      <c r="J629" s="1">
        <v>15100</v>
      </c>
      <c r="K629" s="4" t="e">
        <f>VLOOKUP(jur[[#This Row],[hwycov_id]],#REF!,10,FALSE)</f>
        <v>#REF!</v>
      </c>
      <c r="L629" s="32" t="e">
        <f t="shared" si="27"/>
        <v>#REF!</v>
      </c>
      <c r="M629" s="31" t="e">
        <f t="shared" si="28"/>
        <v>#REF!</v>
      </c>
      <c r="N629" s="31" t="e">
        <f t="shared" si="29"/>
        <v>#REF!</v>
      </c>
      <c r="O629" s="1" t="e">
        <f>VLOOKUP(jur[[#This Row],[hwycov_id]],#REF!,16,FALSE)</f>
        <v>#REF!</v>
      </c>
      <c r="P629" s="1">
        <v>632</v>
      </c>
    </row>
    <row r="630" spans="1:16" x14ac:dyDescent="0.25">
      <c r="A630" s="1">
        <v>7106</v>
      </c>
      <c r="B630" s="1">
        <v>3</v>
      </c>
      <c r="C630" s="1">
        <v>1</v>
      </c>
      <c r="D630" s="1">
        <v>2</v>
      </c>
      <c r="E630" s="1" t="s">
        <v>75</v>
      </c>
      <c r="F630" s="1">
        <v>3</v>
      </c>
      <c r="G630" s="1">
        <v>1</v>
      </c>
      <c r="H630" s="1">
        <v>2</v>
      </c>
      <c r="I630" s="1">
        <v>11</v>
      </c>
      <c r="J630" s="1">
        <v>15200</v>
      </c>
      <c r="K630" s="4" t="e">
        <f>VLOOKUP(jur[[#This Row],[hwycov_id]],#REF!,10,FALSE)</f>
        <v>#REF!</v>
      </c>
      <c r="L630" s="32" t="e">
        <f t="shared" si="27"/>
        <v>#REF!</v>
      </c>
      <c r="M630" s="31" t="e">
        <f t="shared" si="28"/>
        <v>#REF!</v>
      </c>
      <c r="N630" s="31" t="e">
        <f t="shared" si="29"/>
        <v>#REF!</v>
      </c>
      <c r="O630" s="1" t="e">
        <f>VLOOKUP(jur[[#This Row],[hwycov_id]],#REF!,16,FALSE)</f>
        <v>#REF!</v>
      </c>
      <c r="P630" s="1">
        <v>633</v>
      </c>
    </row>
    <row r="631" spans="1:16" x14ac:dyDescent="0.25">
      <c r="A631" s="1">
        <v>2780</v>
      </c>
      <c r="B631" s="1">
        <v>2</v>
      </c>
      <c r="C631" s="1">
        <v>1</v>
      </c>
      <c r="D631" s="1">
        <v>2</v>
      </c>
      <c r="E631" s="1" t="s">
        <v>75</v>
      </c>
      <c r="F631" s="1">
        <v>3</v>
      </c>
      <c r="G631" s="1">
        <v>1</v>
      </c>
      <c r="H631" s="1">
        <v>2</v>
      </c>
      <c r="I631" s="1">
        <v>11</v>
      </c>
      <c r="J631" s="1">
        <v>15400</v>
      </c>
      <c r="K631" s="4" t="e">
        <f>VLOOKUP(jur[[#This Row],[hwycov_id]],#REF!,10,FALSE)</f>
        <v>#REF!</v>
      </c>
      <c r="L631" s="32" t="e">
        <f t="shared" si="27"/>
        <v>#REF!</v>
      </c>
      <c r="M631" s="31" t="e">
        <f t="shared" si="28"/>
        <v>#REF!</v>
      </c>
      <c r="N631" s="31" t="e">
        <f t="shared" si="29"/>
        <v>#REF!</v>
      </c>
      <c r="O631" s="1" t="e">
        <f>VLOOKUP(jur[[#This Row],[hwycov_id]],#REF!,16,FALSE)</f>
        <v>#REF!</v>
      </c>
      <c r="P631" s="1">
        <v>634</v>
      </c>
    </row>
    <row r="632" spans="1:16" x14ac:dyDescent="0.25">
      <c r="A632" s="1">
        <v>2866</v>
      </c>
      <c r="B632" s="1">
        <v>3</v>
      </c>
      <c r="C632" s="1">
        <v>1</v>
      </c>
      <c r="D632" s="1">
        <v>2</v>
      </c>
      <c r="E632" s="1" t="s">
        <v>75</v>
      </c>
      <c r="F632" s="1">
        <v>3</v>
      </c>
      <c r="G632" s="1">
        <v>1</v>
      </c>
      <c r="H632" s="1">
        <v>2</v>
      </c>
      <c r="I632" s="1">
        <v>11</v>
      </c>
      <c r="J632" s="1">
        <v>16100</v>
      </c>
      <c r="K632" s="4" t="e">
        <f>VLOOKUP(jur[[#This Row],[hwycov_id]],#REF!,10,FALSE)</f>
        <v>#REF!</v>
      </c>
      <c r="L632" s="32" t="e">
        <f t="shared" si="27"/>
        <v>#REF!</v>
      </c>
      <c r="M632" s="31" t="e">
        <f t="shared" si="28"/>
        <v>#REF!</v>
      </c>
      <c r="N632" s="31" t="e">
        <f t="shared" si="29"/>
        <v>#REF!</v>
      </c>
      <c r="O632" s="1" t="e">
        <f>VLOOKUP(jur[[#This Row],[hwycov_id]],#REF!,16,FALSE)</f>
        <v>#REF!</v>
      </c>
      <c r="P632" s="1">
        <v>635</v>
      </c>
    </row>
    <row r="633" spans="1:16" x14ac:dyDescent="0.25">
      <c r="A633" s="1">
        <v>15671</v>
      </c>
      <c r="B633" s="1">
        <v>3</v>
      </c>
      <c r="C633" s="1">
        <v>1</v>
      </c>
      <c r="D633" s="1">
        <v>2</v>
      </c>
      <c r="E633" s="1" t="s">
        <v>75</v>
      </c>
      <c r="F633" s="1">
        <v>3</v>
      </c>
      <c r="G633" s="1">
        <v>1</v>
      </c>
      <c r="H633" s="1">
        <v>2</v>
      </c>
      <c r="I633" s="1">
        <v>11</v>
      </c>
      <c r="J633" s="1">
        <v>16300</v>
      </c>
      <c r="K633" s="4" t="e">
        <f>VLOOKUP(jur[[#This Row],[hwycov_id]],#REF!,10,FALSE)</f>
        <v>#REF!</v>
      </c>
      <c r="L633" s="32" t="e">
        <f t="shared" si="27"/>
        <v>#REF!</v>
      </c>
      <c r="M633" s="31" t="e">
        <f t="shared" si="28"/>
        <v>#REF!</v>
      </c>
      <c r="N633" s="31" t="e">
        <f t="shared" si="29"/>
        <v>#REF!</v>
      </c>
      <c r="O633" s="1" t="e">
        <f>VLOOKUP(jur[[#This Row],[hwycov_id]],#REF!,16,FALSE)</f>
        <v>#REF!</v>
      </c>
      <c r="P633" s="1">
        <v>636</v>
      </c>
    </row>
    <row r="634" spans="1:16" x14ac:dyDescent="0.25">
      <c r="A634" s="1">
        <v>19006</v>
      </c>
      <c r="B634" s="1">
        <v>3</v>
      </c>
      <c r="C634" s="1">
        <v>1</v>
      </c>
      <c r="D634" s="1">
        <v>2</v>
      </c>
      <c r="E634" s="1" t="s">
        <v>75</v>
      </c>
      <c r="F634" s="1">
        <v>3</v>
      </c>
      <c r="G634" s="1">
        <v>1</v>
      </c>
      <c r="H634" s="1">
        <v>2</v>
      </c>
      <c r="I634" s="1">
        <v>11</v>
      </c>
      <c r="J634" s="1">
        <v>16300</v>
      </c>
      <c r="K634" s="4" t="e">
        <f>VLOOKUP(jur[[#This Row],[hwycov_id]],#REF!,10,FALSE)</f>
        <v>#REF!</v>
      </c>
      <c r="L634" s="32" t="e">
        <f t="shared" si="27"/>
        <v>#REF!</v>
      </c>
      <c r="M634" s="31" t="e">
        <f t="shared" si="28"/>
        <v>#REF!</v>
      </c>
      <c r="N634" s="31" t="e">
        <f t="shared" si="29"/>
        <v>#REF!</v>
      </c>
      <c r="O634" s="1" t="e">
        <f>VLOOKUP(jur[[#This Row],[hwycov_id]],#REF!,16,FALSE)</f>
        <v>#REF!</v>
      </c>
      <c r="P634" s="1">
        <v>637</v>
      </c>
    </row>
    <row r="635" spans="1:16" x14ac:dyDescent="0.25">
      <c r="A635" s="1">
        <v>7021</v>
      </c>
      <c r="B635" s="1">
        <v>3</v>
      </c>
      <c r="C635" s="1">
        <v>1</v>
      </c>
      <c r="D635" s="1">
        <v>2</v>
      </c>
      <c r="E635" s="1" t="s">
        <v>75</v>
      </c>
      <c r="F635" s="1">
        <v>3</v>
      </c>
      <c r="G635" s="1">
        <v>1</v>
      </c>
      <c r="H635" s="1">
        <v>2</v>
      </c>
      <c r="I635" s="1">
        <v>11</v>
      </c>
      <c r="J635" s="1">
        <v>16400</v>
      </c>
      <c r="K635" s="4" t="e">
        <f>VLOOKUP(jur[[#This Row],[hwycov_id]],#REF!,10,FALSE)</f>
        <v>#REF!</v>
      </c>
      <c r="L635" s="32" t="e">
        <f t="shared" si="27"/>
        <v>#REF!</v>
      </c>
      <c r="M635" s="31" t="e">
        <f t="shared" si="28"/>
        <v>#REF!</v>
      </c>
      <c r="N635" s="31" t="e">
        <f t="shared" si="29"/>
        <v>#REF!</v>
      </c>
      <c r="O635" s="1" t="e">
        <f>VLOOKUP(jur[[#This Row],[hwycov_id]],#REF!,16,FALSE)</f>
        <v>#REF!</v>
      </c>
      <c r="P635" s="1">
        <v>638</v>
      </c>
    </row>
    <row r="636" spans="1:16" x14ac:dyDescent="0.25">
      <c r="A636" s="1">
        <v>2114</v>
      </c>
      <c r="B636" s="1">
        <v>3</v>
      </c>
      <c r="C636" s="1">
        <v>1</v>
      </c>
      <c r="D636" s="1">
        <v>2</v>
      </c>
      <c r="E636" s="1" t="s">
        <v>75</v>
      </c>
      <c r="F636" s="1">
        <v>3</v>
      </c>
      <c r="G636" s="1">
        <v>1</v>
      </c>
      <c r="H636" s="1">
        <v>2</v>
      </c>
      <c r="I636" s="1">
        <v>11</v>
      </c>
      <c r="J636" s="1">
        <v>16600</v>
      </c>
      <c r="K636" s="4" t="e">
        <f>VLOOKUP(jur[[#This Row],[hwycov_id]],#REF!,10,FALSE)</f>
        <v>#REF!</v>
      </c>
      <c r="L636" s="32" t="e">
        <f t="shared" si="27"/>
        <v>#REF!</v>
      </c>
      <c r="M636" s="31" t="e">
        <f t="shared" si="28"/>
        <v>#REF!</v>
      </c>
      <c r="N636" s="31" t="e">
        <f t="shared" si="29"/>
        <v>#REF!</v>
      </c>
      <c r="O636" s="1" t="e">
        <f>VLOOKUP(jur[[#This Row],[hwycov_id]],#REF!,16,FALSE)</f>
        <v>#REF!</v>
      </c>
      <c r="P636" s="1">
        <v>639</v>
      </c>
    </row>
    <row r="637" spans="1:16" x14ac:dyDescent="0.25">
      <c r="A637" s="1">
        <v>7707</v>
      </c>
      <c r="B637" s="1">
        <v>4</v>
      </c>
      <c r="C637" s="1">
        <v>1</v>
      </c>
      <c r="D637" s="1">
        <v>2</v>
      </c>
      <c r="E637" s="1" t="s">
        <v>75</v>
      </c>
      <c r="F637" s="1">
        <v>4</v>
      </c>
      <c r="G637" s="1">
        <v>1</v>
      </c>
      <c r="H637" s="1">
        <v>4</v>
      </c>
      <c r="I637" s="1">
        <v>11</v>
      </c>
      <c r="J637" s="1">
        <v>16600</v>
      </c>
      <c r="K637" s="4" t="e">
        <f>VLOOKUP(jur[[#This Row],[hwycov_id]],#REF!,10,FALSE)</f>
        <v>#REF!</v>
      </c>
      <c r="L637" s="32" t="e">
        <f t="shared" si="27"/>
        <v>#REF!</v>
      </c>
      <c r="M637" s="31" t="e">
        <f t="shared" si="28"/>
        <v>#REF!</v>
      </c>
      <c r="N637" s="31" t="e">
        <f t="shared" si="29"/>
        <v>#REF!</v>
      </c>
      <c r="O637" s="1" t="e">
        <f>VLOOKUP(jur[[#This Row],[hwycov_id]],#REF!,16,FALSE)</f>
        <v>#REF!</v>
      </c>
      <c r="P637" s="1">
        <v>640</v>
      </c>
    </row>
    <row r="638" spans="1:16" x14ac:dyDescent="0.25">
      <c r="A638" s="1">
        <v>1460</v>
      </c>
      <c r="B638" s="1">
        <v>3</v>
      </c>
      <c r="C638" s="1">
        <v>1</v>
      </c>
      <c r="D638" s="1">
        <v>2</v>
      </c>
      <c r="E638" s="1" t="s">
        <v>75</v>
      </c>
      <c r="F638" s="1">
        <v>3</v>
      </c>
      <c r="G638" s="1">
        <v>1</v>
      </c>
      <c r="H638" s="1">
        <v>2</v>
      </c>
      <c r="I638" s="1">
        <v>11</v>
      </c>
      <c r="J638" s="1">
        <v>16800</v>
      </c>
      <c r="K638" s="4" t="e">
        <f>VLOOKUP(jur[[#This Row],[hwycov_id]],#REF!,10,FALSE)</f>
        <v>#REF!</v>
      </c>
      <c r="L638" s="32" t="e">
        <f t="shared" si="27"/>
        <v>#REF!</v>
      </c>
      <c r="M638" s="31" t="e">
        <f t="shared" si="28"/>
        <v>#REF!</v>
      </c>
      <c r="N638" s="31" t="e">
        <f t="shared" si="29"/>
        <v>#REF!</v>
      </c>
      <c r="O638" s="1" t="e">
        <f>VLOOKUP(jur[[#This Row],[hwycov_id]],#REF!,16,FALSE)</f>
        <v>#REF!</v>
      </c>
      <c r="P638" s="1">
        <v>641</v>
      </c>
    </row>
    <row r="639" spans="1:16" x14ac:dyDescent="0.25">
      <c r="A639" s="1">
        <v>16516</v>
      </c>
      <c r="B639" s="1">
        <v>3</v>
      </c>
      <c r="C639" s="1">
        <v>1</v>
      </c>
      <c r="D639" s="1">
        <v>2</v>
      </c>
      <c r="E639" s="1" t="s">
        <v>75</v>
      </c>
      <c r="F639" s="1">
        <v>3</v>
      </c>
      <c r="G639" s="1">
        <v>1</v>
      </c>
      <c r="H639" s="1">
        <v>2</v>
      </c>
      <c r="I639" s="1">
        <v>11</v>
      </c>
      <c r="J639" s="1">
        <v>16800</v>
      </c>
      <c r="K639" s="4" t="e">
        <f>VLOOKUP(jur[[#This Row],[hwycov_id]],#REF!,10,FALSE)</f>
        <v>#REF!</v>
      </c>
      <c r="L639" s="32" t="e">
        <f t="shared" si="27"/>
        <v>#REF!</v>
      </c>
      <c r="M639" s="31" t="e">
        <f t="shared" si="28"/>
        <v>#REF!</v>
      </c>
      <c r="N639" s="31" t="e">
        <f t="shared" si="29"/>
        <v>#REF!</v>
      </c>
      <c r="O639" s="1" t="e">
        <f>VLOOKUP(jur[[#This Row],[hwycov_id]],#REF!,16,FALSE)</f>
        <v>#REF!</v>
      </c>
      <c r="P639" s="1">
        <v>642</v>
      </c>
    </row>
    <row r="640" spans="1:16" x14ac:dyDescent="0.25">
      <c r="A640" s="1">
        <v>19045</v>
      </c>
      <c r="B640" s="1">
        <v>3</v>
      </c>
      <c r="C640" s="1">
        <v>1</v>
      </c>
      <c r="D640" s="1">
        <v>2</v>
      </c>
      <c r="E640" s="1" t="s">
        <v>75</v>
      </c>
      <c r="F640" s="1">
        <v>3</v>
      </c>
      <c r="G640" s="1">
        <v>1</v>
      </c>
      <c r="H640" s="1">
        <v>2</v>
      </c>
      <c r="I640" s="1">
        <v>11</v>
      </c>
      <c r="J640" s="1">
        <v>17100</v>
      </c>
      <c r="K640" s="4" t="e">
        <f>VLOOKUP(jur[[#This Row],[hwycov_id]],#REF!,10,FALSE)</f>
        <v>#REF!</v>
      </c>
      <c r="L640" s="32" t="e">
        <f t="shared" si="27"/>
        <v>#REF!</v>
      </c>
      <c r="M640" s="31" t="e">
        <f t="shared" si="28"/>
        <v>#REF!</v>
      </c>
      <c r="N640" s="31" t="e">
        <f t="shared" si="29"/>
        <v>#REF!</v>
      </c>
      <c r="O640" s="1" t="e">
        <f>VLOOKUP(jur[[#This Row],[hwycov_id]],#REF!,16,FALSE)</f>
        <v>#REF!</v>
      </c>
      <c r="P640" s="1">
        <v>643</v>
      </c>
    </row>
    <row r="641" spans="1:16" x14ac:dyDescent="0.25">
      <c r="A641" s="1">
        <v>19042</v>
      </c>
      <c r="B641" s="1">
        <v>3</v>
      </c>
      <c r="C641" s="1">
        <v>1</v>
      </c>
      <c r="D641" s="1">
        <v>2</v>
      </c>
      <c r="E641" s="1" t="s">
        <v>75</v>
      </c>
      <c r="F641" s="1">
        <v>3</v>
      </c>
      <c r="G641" s="1">
        <v>1</v>
      </c>
      <c r="H641" s="1">
        <v>2</v>
      </c>
      <c r="I641" s="1">
        <v>11</v>
      </c>
      <c r="J641" s="1">
        <v>17200</v>
      </c>
      <c r="K641" s="4" t="e">
        <f>VLOOKUP(jur[[#This Row],[hwycov_id]],#REF!,10,FALSE)</f>
        <v>#REF!</v>
      </c>
      <c r="L641" s="32" t="e">
        <f t="shared" si="27"/>
        <v>#REF!</v>
      </c>
      <c r="M641" s="31" t="e">
        <f t="shared" si="28"/>
        <v>#REF!</v>
      </c>
      <c r="N641" s="31" t="e">
        <f t="shared" si="29"/>
        <v>#REF!</v>
      </c>
      <c r="O641" s="1" t="e">
        <f>VLOOKUP(jur[[#This Row],[hwycov_id]],#REF!,16,FALSE)</f>
        <v>#REF!</v>
      </c>
      <c r="P641" s="1">
        <v>644</v>
      </c>
    </row>
    <row r="642" spans="1:16" x14ac:dyDescent="0.25">
      <c r="A642" s="1">
        <v>5122</v>
      </c>
      <c r="B642" s="1">
        <v>3</v>
      </c>
      <c r="C642" s="1">
        <v>1</v>
      </c>
      <c r="D642" s="1">
        <v>2</v>
      </c>
      <c r="E642" s="1" t="s">
        <v>75</v>
      </c>
      <c r="F642" s="1">
        <v>3</v>
      </c>
      <c r="G642" s="1">
        <v>1</v>
      </c>
      <c r="H642" s="1">
        <v>2</v>
      </c>
      <c r="I642" s="1">
        <v>11</v>
      </c>
      <c r="J642" s="1">
        <v>17200</v>
      </c>
      <c r="K642" s="4" t="e">
        <f>VLOOKUP(jur[[#This Row],[hwycov_id]],#REF!,10,FALSE)</f>
        <v>#REF!</v>
      </c>
      <c r="L642" s="32" t="e">
        <f t="shared" ref="L642:L705" si="30">K642/J642-1</f>
        <v>#REF!</v>
      </c>
      <c r="M642" s="31" t="e">
        <f t="shared" ref="M642:M705" si="31">K642-J642</f>
        <v>#REF!</v>
      </c>
      <c r="N642" s="31" t="e">
        <f t="shared" ref="N642:N705" si="32">POWER(M642,2)</f>
        <v>#REF!</v>
      </c>
      <c r="O642" s="1" t="e">
        <f>VLOOKUP(jur[[#This Row],[hwycov_id]],#REF!,16,FALSE)</f>
        <v>#REF!</v>
      </c>
      <c r="P642" s="1">
        <v>645</v>
      </c>
    </row>
    <row r="643" spans="1:16" x14ac:dyDescent="0.25">
      <c r="A643" s="1">
        <v>7706</v>
      </c>
      <c r="B643" s="1">
        <v>3</v>
      </c>
      <c r="C643" s="1">
        <v>1</v>
      </c>
      <c r="D643" s="1">
        <v>2</v>
      </c>
      <c r="E643" s="1" t="s">
        <v>75</v>
      </c>
      <c r="F643" s="1">
        <v>3</v>
      </c>
      <c r="G643" s="1">
        <v>1</v>
      </c>
      <c r="H643" s="1">
        <v>2</v>
      </c>
      <c r="I643" s="1">
        <v>11</v>
      </c>
      <c r="J643" s="1">
        <v>17400</v>
      </c>
      <c r="K643" s="4" t="e">
        <f>VLOOKUP(jur[[#This Row],[hwycov_id]],#REF!,10,FALSE)</f>
        <v>#REF!</v>
      </c>
      <c r="L643" s="32" t="e">
        <f t="shared" si="30"/>
        <v>#REF!</v>
      </c>
      <c r="M643" s="31" t="e">
        <f t="shared" si="31"/>
        <v>#REF!</v>
      </c>
      <c r="N643" s="31" t="e">
        <f t="shared" si="32"/>
        <v>#REF!</v>
      </c>
      <c r="O643" s="1" t="e">
        <f>VLOOKUP(jur[[#This Row],[hwycov_id]],#REF!,16,FALSE)</f>
        <v>#REF!</v>
      </c>
      <c r="P643" s="1">
        <v>646</v>
      </c>
    </row>
    <row r="644" spans="1:16" x14ac:dyDescent="0.25">
      <c r="A644" s="1">
        <v>2846</v>
      </c>
      <c r="B644" s="1">
        <v>3</v>
      </c>
      <c r="C644" s="1">
        <v>1</v>
      </c>
      <c r="D644" s="1">
        <v>2</v>
      </c>
      <c r="E644" s="1" t="s">
        <v>75</v>
      </c>
      <c r="F644" s="1">
        <v>3</v>
      </c>
      <c r="G644" s="1">
        <v>1</v>
      </c>
      <c r="H644" s="1">
        <v>2</v>
      </c>
      <c r="I644" s="1">
        <v>11</v>
      </c>
      <c r="J644" s="1">
        <v>17500</v>
      </c>
      <c r="K644" s="4" t="e">
        <f>VLOOKUP(jur[[#This Row],[hwycov_id]],#REF!,10,FALSE)</f>
        <v>#REF!</v>
      </c>
      <c r="L644" s="32" t="e">
        <f t="shared" si="30"/>
        <v>#REF!</v>
      </c>
      <c r="M644" s="31" t="e">
        <f t="shared" si="31"/>
        <v>#REF!</v>
      </c>
      <c r="N644" s="31" t="e">
        <f t="shared" si="32"/>
        <v>#REF!</v>
      </c>
      <c r="O644" s="1" t="e">
        <f>VLOOKUP(jur[[#This Row],[hwycov_id]],#REF!,16,FALSE)</f>
        <v>#REF!</v>
      </c>
      <c r="P644" s="1">
        <v>647</v>
      </c>
    </row>
    <row r="645" spans="1:16" x14ac:dyDescent="0.25">
      <c r="A645" s="1">
        <v>24190</v>
      </c>
      <c r="B645" s="1">
        <v>3</v>
      </c>
      <c r="C645" s="1">
        <v>1</v>
      </c>
      <c r="D645" s="1">
        <v>2</v>
      </c>
      <c r="E645" s="1" t="s">
        <v>75</v>
      </c>
      <c r="F645" s="1">
        <v>3</v>
      </c>
      <c r="G645" s="1">
        <v>1</v>
      </c>
      <c r="H645" s="1">
        <v>2</v>
      </c>
      <c r="I645" s="1">
        <v>11</v>
      </c>
      <c r="J645" s="1">
        <v>17600</v>
      </c>
      <c r="K645" s="4" t="e">
        <f>VLOOKUP(jur[[#This Row],[hwycov_id]],#REF!,10,FALSE)</f>
        <v>#REF!</v>
      </c>
      <c r="L645" s="32" t="e">
        <f t="shared" si="30"/>
        <v>#REF!</v>
      </c>
      <c r="M645" s="31" t="e">
        <f t="shared" si="31"/>
        <v>#REF!</v>
      </c>
      <c r="N645" s="31" t="e">
        <f t="shared" si="32"/>
        <v>#REF!</v>
      </c>
      <c r="O645" s="1" t="e">
        <f>VLOOKUP(jur[[#This Row],[hwycov_id]],#REF!,16,FALSE)</f>
        <v>#REF!</v>
      </c>
      <c r="P645" s="1">
        <v>648</v>
      </c>
    </row>
    <row r="646" spans="1:16" x14ac:dyDescent="0.25">
      <c r="A646" s="1">
        <v>16905</v>
      </c>
      <c r="B646" s="1">
        <v>3</v>
      </c>
      <c r="C646" s="1">
        <v>1</v>
      </c>
      <c r="D646" s="1">
        <v>2</v>
      </c>
      <c r="E646" s="1" t="s">
        <v>75</v>
      </c>
      <c r="F646" s="1">
        <v>3</v>
      </c>
      <c r="G646" s="1">
        <v>1</v>
      </c>
      <c r="H646" s="1">
        <v>2</v>
      </c>
      <c r="I646" s="1">
        <v>11</v>
      </c>
      <c r="J646" s="1">
        <v>17900</v>
      </c>
      <c r="K646" s="4" t="e">
        <f>VLOOKUP(jur[[#This Row],[hwycov_id]],#REF!,10,FALSE)</f>
        <v>#REF!</v>
      </c>
      <c r="L646" s="32" t="e">
        <f t="shared" si="30"/>
        <v>#REF!</v>
      </c>
      <c r="M646" s="31" t="e">
        <f t="shared" si="31"/>
        <v>#REF!</v>
      </c>
      <c r="N646" s="31" t="e">
        <f t="shared" si="32"/>
        <v>#REF!</v>
      </c>
      <c r="O646" s="1" t="e">
        <f>VLOOKUP(jur[[#This Row],[hwycov_id]],#REF!,16,FALSE)</f>
        <v>#REF!</v>
      </c>
      <c r="P646" s="1">
        <v>649</v>
      </c>
    </row>
    <row r="647" spans="1:16" x14ac:dyDescent="0.25">
      <c r="A647" s="1">
        <v>8493</v>
      </c>
      <c r="B647" s="1">
        <v>2</v>
      </c>
      <c r="C647" s="1">
        <v>1</v>
      </c>
      <c r="D647" s="1">
        <v>2</v>
      </c>
      <c r="E647" s="1" t="s">
        <v>74</v>
      </c>
      <c r="F647" s="1">
        <v>3</v>
      </c>
      <c r="G647" s="1">
        <v>1</v>
      </c>
      <c r="H647" s="1">
        <v>2</v>
      </c>
      <c r="I647" s="1">
        <v>11</v>
      </c>
      <c r="J647" s="1">
        <v>18364</v>
      </c>
      <c r="K647" s="4" t="e">
        <f>VLOOKUP(jur[[#This Row],[hwycov_id]],#REF!,10,FALSE)</f>
        <v>#REF!</v>
      </c>
      <c r="L647" s="32" t="e">
        <f t="shared" si="30"/>
        <v>#REF!</v>
      </c>
      <c r="M647" s="31" t="e">
        <f t="shared" si="31"/>
        <v>#REF!</v>
      </c>
      <c r="N647" s="31" t="e">
        <f t="shared" si="32"/>
        <v>#REF!</v>
      </c>
      <c r="O647" s="1" t="e">
        <f>VLOOKUP(jur[[#This Row],[hwycov_id]],#REF!,16,FALSE)</f>
        <v>#REF!</v>
      </c>
      <c r="P647" s="1">
        <v>650</v>
      </c>
    </row>
    <row r="648" spans="1:16" x14ac:dyDescent="0.25">
      <c r="A648" s="1">
        <v>14120</v>
      </c>
      <c r="B648" s="1">
        <v>3</v>
      </c>
      <c r="C648" s="1">
        <v>1</v>
      </c>
      <c r="D648" s="1">
        <v>2</v>
      </c>
      <c r="E648" s="1" t="s">
        <v>75</v>
      </c>
      <c r="F648" s="1">
        <v>3</v>
      </c>
      <c r="G648" s="1">
        <v>1</v>
      </c>
      <c r="H648" s="1">
        <v>4</v>
      </c>
      <c r="I648" s="1">
        <v>11</v>
      </c>
      <c r="J648" s="1">
        <v>19700</v>
      </c>
      <c r="K648" s="4" t="e">
        <f>VLOOKUP(jur[[#This Row],[hwycov_id]],#REF!,10,FALSE)</f>
        <v>#REF!</v>
      </c>
      <c r="L648" s="32" t="e">
        <f t="shared" si="30"/>
        <v>#REF!</v>
      </c>
      <c r="M648" s="31" t="e">
        <f t="shared" si="31"/>
        <v>#REF!</v>
      </c>
      <c r="N648" s="31" t="e">
        <f t="shared" si="32"/>
        <v>#REF!</v>
      </c>
      <c r="O648" s="1" t="e">
        <f>VLOOKUP(jur[[#This Row],[hwycov_id]],#REF!,16,FALSE)</f>
        <v>#REF!</v>
      </c>
      <c r="P648" s="1">
        <v>651</v>
      </c>
    </row>
    <row r="649" spans="1:16" x14ac:dyDescent="0.25">
      <c r="A649" s="1">
        <v>16959</v>
      </c>
      <c r="B649" s="1">
        <v>3</v>
      </c>
      <c r="C649" s="1">
        <v>1</v>
      </c>
      <c r="D649" s="1">
        <v>2</v>
      </c>
      <c r="E649" s="1" t="s">
        <v>75</v>
      </c>
      <c r="F649" s="1">
        <v>3</v>
      </c>
      <c r="G649" s="1">
        <v>2</v>
      </c>
      <c r="H649" s="1">
        <v>4</v>
      </c>
      <c r="I649" s="1">
        <v>11</v>
      </c>
      <c r="J649" s="1">
        <v>20300</v>
      </c>
      <c r="K649" s="4" t="e">
        <f>VLOOKUP(jur[[#This Row],[hwycov_id]],#REF!,10,FALSE)</f>
        <v>#REF!</v>
      </c>
      <c r="L649" s="32" t="e">
        <f t="shared" si="30"/>
        <v>#REF!</v>
      </c>
      <c r="M649" s="31" t="e">
        <f t="shared" si="31"/>
        <v>#REF!</v>
      </c>
      <c r="N649" s="31" t="e">
        <f t="shared" si="32"/>
        <v>#REF!</v>
      </c>
      <c r="O649" s="1" t="e">
        <f>VLOOKUP(jur[[#This Row],[hwycov_id]],#REF!,16,FALSE)</f>
        <v>#REF!</v>
      </c>
      <c r="P649" s="1">
        <v>652</v>
      </c>
    </row>
    <row r="650" spans="1:16" x14ac:dyDescent="0.25">
      <c r="A650" s="1">
        <v>17789</v>
      </c>
      <c r="B650" s="1">
        <v>3</v>
      </c>
      <c r="C650" s="1">
        <v>1</v>
      </c>
      <c r="D650" s="1">
        <v>2</v>
      </c>
      <c r="E650" s="1" t="s">
        <v>75</v>
      </c>
      <c r="F650" s="1">
        <v>3</v>
      </c>
      <c r="G650" s="1">
        <v>2</v>
      </c>
      <c r="H650" s="1">
        <v>2</v>
      </c>
      <c r="I650" s="1">
        <v>11</v>
      </c>
      <c r="J650" s="1">
        <v>20300</v>
      </c>
      <c r="K650" s="4" t="e">
        <f>VLOOKUP(jur[[#This Row],[hwycov_id]],#REF!,10,FALSE)</f>
        <v>#REF!</v>
      </c>
      <c r="L650" s="32" t="e">
        <f t="shared" si="30"/>
        <v>#REF!</v>
      </c>
      <c r="M650" s="31" t="e">
        <f t="shared" si="31"/>
        <v>#REF!</v>
      </c>
      <c r="N650" s="31" t="e">
        <f t="shared" si="32"/>
        <v>#REF!</v>
      </c>
      <c r="O650" s="1" t="e">
        <f>VLOOKUP(jur[[#This Row],[hwycov_id]],#REF!,16,FALSE)</f>
        <v>#REF!</v>
      </c>
      <c r="P650" s="1">
        <v>653</v>
      </c>
    </row>
    <row r="651" spans="1:16" x14ac:dyDescent="0.25">
      <c r="A651" s="1">
        <v>7020</v>
      </c>
      <c r="B651" s="1">
        <v>3</v>
      </c>
      <c r="C651" s="1">
        <v>1</v>
      </c>
      <c r="D651" s="1">
        <v>2</v>
      </c>
      <c r="E651" s="1" t="s">
        <v>75</v>
      </c>
      <c r="F651" s="1">
        <v>3</v>
      </c>
      <c r="G651" s="1">
        <v>2</v>
      </c>
      <c r="H651" s="1">
        <v>2</v>
      </c>
      <c r="I651" s="1">
        <v>11</v>
      </c>
      <c r="J651" s="1">
        <v>20400</v>
      </c>
      <c r="K651" s="4" t="e">
        <f>VLOOKUP(jur[[#This Row],[hwycov_id]],#REF!,10,FALSE)</f>
        <v>#REF!</v>
      </c>
      <c r="L651" s="32" t="e">
        <f t="shared" si="30"/>
        <v>#REF!</v>
      </c>
      <c r="M651" s="31" t="e">
        <f t="shared" si="31"/>
        <v>#REF!</v>
      </c>
      <c r="N651" s="31" t="e">
        <f t="shared" si="32"/>
        <v>#REF!</v>
      </c>
      <c r="O651" s="1" t="e">
        <f>VLOOKUP(jur[[#This Row],[hwycov_id]],#REF!,16,FALSE)</f>
        <v>#REF!</v>
      </c>
      <c r="P651" s="1">
        <v>654</v>
      </c>
    </row>
    <row r="652" spans="1:16" x14ac:dyDescent="0.25">
      <c r="A652" s="1">
        <v>2779</v>
      </c>
      <c r="B652" s="1">
        <v>2</v>
      </c>
      <c r="C652" s="1">
        <v>1</v>
      </c>
      <c r="D652" s="1">
        <v>2</v>
      </c>
      <c r="E652" s="1" t="s">
        <v>75</v>
      </c>
      <c r="F652" s="1">
        <v>3</v>
      </c>
      <c r="G652" s="1">
        <v>2</v>
      </c>
      <c r="H652" s="1">
        <v>2</v>
      </c>
      <c r="I652" s="1">
        <v>11</v>
      </c>
      <c r="J652" s="1">
        <v>21000</v>
      </c>
      <c r="K652" s="4" t="e">
        <f>VLOOKUP(jur[[#This Row],[hwycov_id]],#REF!,10,FALSE)</f>
        <v>#REF!</v>
      </c>
      <c r="L652" s="32" t="e">
        <f t="shared" si="30"/>
        <v>#REF!</v>
      </c>
      <c r="M652" s="31" t="e">
        <f t="shared" si="31"/>
        <v>#REF!</v>
      </c>
      <c r="N652" s="31" t="e">
        <f t="shared" si="32"/>
        <v>#REF!</v>
      </c>
      <c r="O652" s="1" t="e">
        <f>VLOOKUP(jur[[#This Row],[hwycov_id]],#REF!,16,FALSE)</f>
        <v>#REF!</v>
      </c>
      <c r="P652" s="1">
        <v>655</v>
      </c>
    </row>
    <row r="653" spans="1:16" x14ac:dyDescent="0.25">
      <c r="A653" s="1">
        <v>422</v>
      </c>
      <c r="B653" s="1">
        <v>3</v>
      </c>
      <c r="C653" s="1">
        <v>1</v>
      </c>
      <c r="D653" s="1">
        <v>2</v>
      </c>
      <c r="E653" s="1" t="s">
        <v>75</v>
      </c>
      <c r="F653" s="1">
        <v>3</v>
      </c>
      <c r="G653" s="1">
        <v>2</v>
      </c>
      <c r="H653" s="1">
        <v>2</v>
      </c>
      <c r="I653" s="1">
        <v>11</v>
      </c>
      <c r="J653" s="1">
        <v>21400</v>
      </c>
      <c r="K653" s="4" t="e">
        <f>VLOOKUP(jur[[#This Row],[hwycov_id]],#REF!,10,FALSE)</f>
        <v>#REF!</v>
      </c>
      <c r="L653" s="32" t="e">
        <f t="shared" si="30"/>
        <v>#REF!</v>
      </c>
      <c r="M653" s="31" t="e">
        <f t="shared" si="31"/>
        <v>#REF!</v>
      </c>
      <c r="N653" s="31" t="e">
        <f t="shared" si="32"/>
        <v>#REF!</v>
      </c>
      <c r="O653" s="1" t="e">
        <f>VLOOKUP(jur[[#This Row],[hwycov_id]],#REF!,16,FALSE)</f>
        <v>#REF!</v>
      </c>
      <c r="P653" s="1">
        <v>656</v>
      </c>
    </row>
    <row r="654" spans="1:16" x14ac:dyDescent="0.25">
      <c r="A654" s="1">
        <v>10671</v>
      </c>
      <c r="B654" s="1">
        <v>3</v>
      </c>
      <c r="C654" s="1">
        <v>1</v>
      </c>
      <c r="D654" s="1">
        <v>2</v>
      </c>
      <c r="E654" s="1" t="s">
        <v>75</v>
      </c>
      <c r="F654" s="1">
        <v>3</v>
      </c>
      <c r="G654" s="1">
        <v>2</v>
      </c>
      <c r="H654" s="1">
        <v>2</v>
      </c>
      <c r="I654" s="1">
        <v>11</v>
      </c>
      <c r="J654" s="1">
        <v>22200</v>
      </c>
      <c r="K654" s="4" t="e">
        <f>VLOOKUP(jur[[#This Row],[hwycov_id]],#REF!,10,FALSE)</f>
        <v>#REF!</v>
      </c>
      <c r="L654" s="32" t="e">
        <f t="shared" si="30"/>
        <v>#REF!</v>
      </c>
      <c r="M654" s="31" t="e">
        <f t="shared" si="31"/>
        <v>#REF!</v>
      </c>
      <c r="N654" s="31" t="e">
        <f t="shared" si="32"/>
        <v>#REF!</v>
      </c>
      <c r="O654" s="1" t="e">
        <f>VLOOKUP(jur[[#This Row],[hwycov_id]],#REF!,16,FALSE)</f>
        <v>#REF!</v>
      </c>
      <c r="P654" s="1">
        <v>657</v>
      </c>
    </row>
    <row r="655" spans="1:16" x14ac:dyDescent="0.25">
      <c r="A655" s="1">
        <v>9569</v>
      </c>
      <c r="B655" s="1">
        <v>3</v>
      </c>
      <c r="C655" s="1">
        <v>1</v>
      </c>
      <c r="D655" s="1">
        <v>2</v>
      </c>
      <c r="E655" s="1" t="s">
        <v>75</v>
      </c>
      <c r="F655" s="1">
        <v>3</v>
      </c>
      <c r="G655" s="1">
        <v>2</v>
      </c>
      <c r="H655" s="1">
        <v>2</v>
      </c>
      <c r="I655" s="1">
        <v>11</v>
      </c>
      <c r="J655" s="1">
        <v>22300</v>
      </c>
      <c r="K655" s="4" t="e">
        <f>VLOOKUP(jur[[#This Row],[hwycov_id]],#REF!,10,FALSE)</f>
        <v>#REF!</v>
      </c>
      <c r="L655" s="32" t="e">
        <f t="shared" si="30"/>
        <v>#REF!</v>
      </c>
      <c r="M655" s="31" t="e">
        <f t="shared" si="31"/>
        <v>#REF!</v>
      </c>
      <c r="N655" s="31" t="e">
        <f t="shared" si="32"/>
        <v>#REF!</v>
      </c>
      <c r="O655" s="1" t="e">
        <f>VLOOKUP(jur[[#This Row],[hwycov_id]],#REF!,16,FALSE)</f>
        <v>#REF!</v>
      </c>
      <c r="P655" s="1">
        <v>658</v>
      </c>
    </row>
    <row r="656" spans="1:16" x14ac:dyDescent="0.25">
      <c r="A656" s="1">
        <v>7018</v>
      </c>
      <c r="B656" s="1">
        <v>3</v>
      </c>
      <c r="C656" s="1">
        <v>1</v>
      </c>
      <c r="D656" s="1">
        <v>2</v>
      </c>
      <c r="E656" s="1" t="s">
        <v>75</v>
      </c>
      <c r="F656" s="1">
        <v>3</v>
      </c>
      <c r="G656" s="1">
        <v>2</v>
      </c>
      <c r="H656" s="1">
        <v>2</v>
      </c>
      <c r="I656" s="1">
        <v>11</v>
      </c>
      <c r="J656" s="1">
        <v>22500</v>
      </c>
      <c r="K656" s="4" t="e">
        <f>VLOOKUP(jur[[#This Row],[hwycov_id]],#REF!,10,FALSE)</f>
        <v>#REF!</v>
      </c>
      <c r="L656" s="32" t="e">
        <f t="shared" si="30"/>
        <v>#REF!</v>
      </c>
      <c r="M656" s="31" t="e">
        <f t="shared" si="31"/>
        <v>#REF!</v>
      </c>
      <c r="N656" s="31" t="e">
        <f t="shared" si="32"/>
        <v>#REF!</v>
      </c>
      <c r="O656" s="1" t="e">
        <f>VLOOKUP(jur[[#This Row],[hwycov_id]],#REF!,16,FALSE)</f>
        <v>#REF!</v>
      </c>
      <c r="P656" s="1">
        <v>659</v>
      </c>
    </row>
    <row r="657" spans="1:16" x14ac:dyDescent="0.25">
      <c r="A657" s="1">
        <v>3773</v>
      </c>
      <c r="B657" s="1">
        <v>3</v>
      </c>
      <c r="C657" s="1">
        <v>1</v>
      </c>
      <c r="D657" s="1">
        <v>2</v>
      </c>
      <c r="E657" s="1" t="s">
        <v>75</v>
      </c>
      <c r="F657" s="1">
        <v>3</v>
      </c>
      <c r="G657" s="1">
        <v>2</v>
      </c>
      <c r="H657" s="1">
        <v>2</v>
      </c>
      <c r="I657" s="1">
        <v>11</v>
      </c>
      <c r="J657" s="1">
        <v>22500</v>
      </c>
      <c r="K657" s="4" t="e">
        <f>VLOOKUP(jur[[#This Row],[hwycov_id]],#REF!,10,FALSE)</f>
        <v>#REF!</v>
      </c>
      <c r="L657" s="32" t="e">
        <f t="shared" si="30"/>
        <v>#REF!</v>
      </c>
      <c r="M657" s="31" t="e">
        <f t="shared" si="31"/>
        <v>#REF!</v>
      </c>
      <c r="N657" s="31" t="e">
        <f t="shared" si="32"/>
        <v>#REF!</v>
      </c>
      <c r="O657" s="1" t="e">
        <f>VLOOKUP(jur[[#This Row],[hwycov_id]],#REF!,16,FALSE)</f>
        <v>#REF!</v>
      </c>
      <c r="P657" s="1">
        <v>660</v>
      </c>
    </row>
    <row r="658" spans="1:16" x14ac:dyDescent="0.25">
      <c r="A658" s="1">
        <v>3782</v>
      </c>
      <c r="B658" s="1">
        <v>3</v>
      </c>
      <c r="C658" s="1">
        <v>1</v>
      </c>
      <c r="D658" s="1">
        <v>2</v>
      </c>
      <c r="E658" s="1" t="s">
        <v>75</v>
      </c>
      <c r="F658" s="1">
        <v>3</v>
      </c>
      <c r="G658" s="1">
        <v>2</v>
      </c>
      <c r="H658" s="1">
        <v>2</v>
      </c>
      <c r="I658" s="1">
        <v>11</v>
      </c>
      <c r="J658" s="1">
        <v>22500</v>
      </c>
      <c r="K658" s="4" t="e">
        <f>VLOOKUP(jur[[#This Row],[hwycov_id]],#REF!,10,FALSE)</f>
        <v>#REF!</v>
      </c>
      <c r="L658" s="32" t="e">
        <f t="shared" si="30"/>
        <v>#REF!</v>
      </c>
      <c r="M658" s="31" t="e">
        <f t="shared" si="31"/>
        <v>#REF!</v>
      </c>
      <c r="N658" s="31" t="e">
        <f t="shared" si="32"/>
        <v>#REF!</v>
      </c>
      <c r="O658" s="1" t="e">
        <f>VLOOKUP(jur[[#This Row],[hwycov_id]],#REF!,16,FALSE)</f>
        <v>#REF!</v>
      </c>
      <c r="P658" s="1">
        <v>661</v>
      </c>
    </row>
    <row r="659" spans="1:16" x14ac:dyDescent="0.25">
      <c r="A659" s="1">
        <v>2850</v>
      </c>
      <c r="B659" s="1">
        <v>3</v>
      </c>
      <c r="C659" s="1">
        <v>1</v>
      </c>
      <c r="D659" s="1">
        <v>2</v>
      </c>
      <c r="E659" s="1" t="s">
        <v>75</v>
      </c>
      <c r="F659" s="1">
        <v>3</v>
      </c>
      <c r="G659" s="1">
        <v>2</v>
      </c>
      <c r="H659" s="1">
        <v>2</v>
      </c>
      <c r="I659" s="1">
        <v>11</v>
      </c>
      <c r="J659" s="1">
        <v>22800</v>
      </c>
      <c r="K659" s="4" t="e">
        <f>VLOOKUP(jur[[#This Row],[hwycov_id]],#REF!,10,FALSE)</f>
        <v>#REF!</v>
      </c>
      <c r="L659" s="32" t="e">
        <f t="shared" si="30"/>
        <v>#REF!</v>
      </c>
      <c r="M659" s="31" t="e">
        <f t="shared" si="31"/>
        <v>#REF!</v>
      </c>
      <c r="N659" s="31" t="e">
        <f t="shared" si="32"/>
        <v>#REF!</v>
      </c>
      <c r="O659" s="1" t="e">
        <f>VLOOKUP(jur[[#This Row],[hwycov_id]],#REF!,16,FALSE)</f>
        <v>#REF!</v>
      </c>
      <c r="P659" s="1">
        <v>662</v>
      </c>
    </row>
    <row r="660" spans="1:16" x14ac:dyDescent="0.25">
      <c r="A660" s="1">
        <v>5125</v>
      </c>
      <c r="B660" s="1">
        <v>3</v>
      </c>
      <c r="C660" s="1">
        <v>1</v>
      </c>
      <c r="D660" s="1">
        <v>2</v>
      </c>
      <c r="E660" s="1" t="s">
        <v>75</v>
      </c>
      <c r="F660" s="1">
        <v>3</v>
      </c>
      <c r="G660" s="1">
        <v>2</v>
      </c>
      <c r="H660" s="1">
        <v>2</v>
      </c>
      <c r="I660" s="1">
        <v>11</v>
      </c>
      <c r="J660" s="1">
        <v>25000</v>
      </c>
      <c r="K660" s="4" t="e">
        <f>VLOOKUP(jur[[#This Row],[hwycov_id]],#REF!,10,FALSE)</f>
        <v>#REF!</v>
      </c>
      <c r="L660" s="32" t="e">
        <f t="shared" si="30"/>
        <v>#REF!</v>
      </c>
      <c r="M660" s="31" t="e">
        <f t="shared" si="31"/>
        <v>#REF!</v>
      </c>
      <c r="N660" s="31" t="e">
        <f t="shared" si="32"/>
        <v>#REF!</v>
      </c>
      <c r="O660" s="1" t="e">
        <f>VLOOKUP(jur[[#This Row],[hwycov_id]],#REF!,16,FALSE)</f>
        <v>#REF!</v>
      </c>
      <c r="P660" s="1">
        <v>663</v>
      </c>
    </row>
    <row r="661" spans="1:16" x14ac:dyDescent="0.25">
      <c r="A661" s="1">
        <v>2796</v>
      </c>
      <c r="B661" s="1">
        <v>2</v>
      </c>
      <c r="C661" s="1">
        <v>1</v>
      </c>
      <c r="D661" s="1">
        <v>2</v>
      </c>
      <c r="E661" s="1" t="s">
        <v>75</v>
      </c>
      <c r="F661" s="1">
        <v>3</v>
      </c>
      <c r="G661" s="1">
        <v>2</v>
      </c>
      <c r="H661" s="1">
        <v>2</v>
      </c>
      <c r="I661" s="1">
        <v>11</v>
      </c>
      <c r="J661" s="1">
        <v>25500</v>
      </c>
      <c r="K661" s="4" t="e">
        <f>VLOOKUP(jur[[#This Row],[hwycov_id]],#REF!,10,FALSE)</f>
        <v>#REF!</v>
      </c>
      <c r="L661" s="32" t="e">
        <f t="shared" si="30"/>
        <v>#REF!</v>
      </c>
      <c r="M661" s="31" t="e">
        <f t="shared" si="31"/>
        <v>#REF!</v>
      </c>
      <c r="N661" s="31" t="e">
        <f t="shared" si="32"/>
        <v>#REF!</v>
      </c>
      <c r="O661" s="1" t="e">
        <f>VLOOKUP(jur[[#This Row],[hwycov_id]],#REF!,16,FALSE)</f>
        <v>#REF!</v>
      </c>
      <c r="P661" s="1">
        <v>664</v>
      </c>
    </row>
    <row r="662" spans="1:16" x14ac:dyDescent="0.25">
      <c r="A662" s="1">
        <v>9568</v>
      </c>
      <c r="B662" s="1">
        <v>3</v>
      </c>
      <c r="C662" s="1">
        <v>1</v>
      </c>
      <c r="D662" s="1">
        <v>2</v>
      </c>
      <c r="E662" s="1" t="s">
        <v>75</v>
      </c>
      <c r="F662" s="1">
        <v>3</v>
      </c>
      <c r="G662" s="1">
        <v>2</v>
      </c>
      <c r="H662" s="1">
        <v>2</v>
      </c>
      <c r="I662" s="1">
        <v>11</v>
      </c>
      <c r="J662" s="1">
        <v>26000</v>
      </c>
      <c r="K662" s="4" t="e">
        <f>VLOOKUP(jur[[#This Row],[hwycov_id]],#REF!,10,FALSE)</f>
        <v>#REF!</v>
      </c>
      <c r="L662" s="32" t="e">
        <f t="shared" si="30"/>
        <v>#REF!</v>
      </c>
      <c r="M662" s="31" t="e">
        <f t="shared" si="31"/>
        <v>#REF!</v>
      </c>
      <c r="N662" s="31" t="e">
        <f t="shared" si="32"/>
        <v>#REF!</v>
      </c>
      <c r="O662" s="1" t="e">
        <f>VLOOKUP(jur[[#This Row],[hwycov_id]],#REF!,16,FALSE)</f>
        <v>#REF!</v>
      </c>
      <c r="P662" s="1">
        <v>665</v>
      </c>
    </row>
    <row r="663" spans="1:16" x14ac:dyDescent="0.25">
      <c r="A663" s="1">
        <v>16519</v>
      </c>
      <c r="B663" s="1">
        <v>4</v>
      </c>
      <c r="C663" s="1">
        <v>1</v>
      </c>
      <c r="D663" s="1">
        <v>2</v>
      </c>
      <c r="E663" s="1" t="s">
        <v>75</v>
      </c>
      <c r="F663" s="1">
        <v>4</v>
      </c>
      <c r="G663" s="1">
        <v>2</v>
      </c>
      <c r="H663" s="1">
        <v>2</v>
      </c>
      <c r="I663" s="1">
        <v>11</v>
      </c>
      <c r="J663" s="1">
        <v>26300</v>
      </c>
      <c r="K663" s="4" t="e">
        <f>VLOOKUP(jur[[#This Row],[hwycov_id]],#REF!,10,FALSE)</f>
        <v>#REF!</v>
      </c>
      <c r="L663" s="32" t="e">
        <f t="shared" si="30"/>
        <v>#REF!</v>
      </c>
      <c r="M663" s="31" t="e">
        <f t="shared" si="31"/>
        <v>#REF!</v>
      </c>
      <c r="N663" s="31" t="e">
        <f t="shared" si="32"/>
        <v>#REF!</v>
      </c>
      <c r="O663" s="1" t="e">
        <f>VLOOKUP(jur[[#This Row],[hwycov_id]],#REF!,16,FALSE)</f>
        <v>#REF!</v>
      </c>
      <c r="P663" s="1">
        <v>666</v>
      </c>
    </row>
    <row r="664" spans="1:16" x14ac:dyDescent="0.25">
      <c r="A664" s="1">
        <v>24470</v>
      </c>
      <c r="B664" s="1">
        <v>3</v>
      </c>
      <c r="C664" s="1">
        <v>1</v>
      </c>
      <c r="D664" s="1">
        <v>2</v>
      </c>
      <c r="E664" s="1" t="s">
        <v>75</v>
      </c>
      <c r="F664" s="1">
        <v>3</v>
      </c>
      <c r="G664" s="1">
        <v>2</v>
      </c>
      <c r="H664" s="1">
        <v>2</v>
      </c>
      <c r="I664" s="1">
        <v>11</v>
      </c>
      <c r="J664" s="1">
        <v>28600</v>
      </c>
      <c r="K664" s="4" t="e">
        <f>VLOOKUP(jur[[#This Row],[hwycov_id]],#REF!,10,FALSE)</f>
        <v>#REF!</v>
      </c>
      <c r="L664" s="32" t="e">
        <f t="shared" si="30"/>
        <v>#REF!</v>
      </c>
      <c r="M664" s="31" t="e">
        <f t="shared" si="31"/>
        <v>#REF!</v>
      </c>
      <c r="N664" s="31" t="e">
        <f t="shared" si="32"/>
        <v>#REF!</v>
      </c>
      <c r="O664" s="1" t="e">
        <f>VLOOKUP(jur[[#This Row],[hwycov_id]],#REF!,16,FALSE)</f>
        <v>#REF!</v>
      </c>
      <c r="P664" s="1">
        <v>667</v>
      </c>
    </row>
    <row r="665" spans="1:16" x14ac:dyDescent="0.25">
      <c r="A665" s="1">
        <v>2773</v>
      </c>
      <c r="B665" s="1">
        <v>3</v>
      </c>
      <c r="C665" s="1">
        <v>1</v>
      </c>
      <c r="D665" s="1">
        <v>2</v>
      </c>
      <c r="E665" s="1" t="s">
        <v>75</v>
      </c>
      <c r="F665" s="1">
        <v>3</v>
      </c>
      <c r="G665" s="1">
        <v>3</v>
      </c>
      <c r="H665" s="1">
        <v>2</v>
      </c>
      <c r="I665" s="1">
        <v>11</v>
      </c>
      <c r="J665" s="1">
        <v>30000</v>
      </c>
      <c r="K665" s="4" t="e">
        <f>VLOOKUP(jur[[#This Row],[hwycov_id]],#REF!,10,FALSE)</f>
        <v>#REF!</v>
      </c>
      <c r="L665" s="32" t="e">
        <f t="shared" si="30"/>
        <v>#REF!</v>
      </c>
      <c r="M665" s="31" t="e">
        <f t="shared" si="31"/>
        <v>#REF!</v>
      </c>
      <c r="N665" s="31" t="e">
        <f t="shared" si="32"/>
        <v>#REF!</v>
      </c>
      <c r="O665" s="1" t="e">
        <f>VLOOKUP(jur[[#This Row],[hwycov_id]],#REF!,16,FALSE)</f>
        <v>#REF!</v>
      </c>
      <c r="P665" s="1">
        <v>668</v>
      </c>
    </row>
    <row r="666" spans="1:16" x14ac:dyDescent="0.25">
      <c r="A666" s="1">
        <v>833</v>
      </c>
      <c r="B666" s="1">
        <v>3</v>
      </c>
      <c r="C666" s="1">
        <v>1</v>
      </c>
      <c r="D666" s="1">
        <v>2</v>
      </c>
      <c r="E666" s="1" t="s">
        <v>75</v>
      </c>
      <c r="F666" s="1">
        <v>3</v>
      </c>
      <c r="G666" s="1">
        <v>3</v>
      </c>
      <c r="H666" s="1">
        <v>2</v>
      </c>
      <c r="I666" s="1">
        <v>11</v>
      </c>
      <c r="J666" s="1">
        <v>32300</v>
      </c>
      <c r="K666" s="4" t="e">
        <f>VLOOKUP(jur[[#This Row],[hwycov_id]],#REF!,10,FALSE)</f>
        <v>#REF!</v>
      </c>
      <c r="L666" s="32" t="e">
        <f t="shared" si="30"/>
        <v>#REF!</v>
      </c>
      <c r="M666" s="31" t="e">
        <f t="shared" si="31"/>
        <v>#REF!</v>
      </c>
      <c r="N666" s="31" t="e">
        <f t="shared" si="32"/>
        <v>#REF!</v>
      </c>
      <c r="O666" s="1" t="e">
        <f>VLOOKUP(jur[[#This Row],[hwycov_id]],#REF!,16,FALSE)</f>
        <v>#REF!</v>
      </c>
      <c r="P666" s="1">
        <v>669</v>
      </c>
    </row>
    <row r="667" spans="1:16" x14ac:dyDescent="0.25">
      <c r="A667" s="1">
        <v>28678</v>
      </c>
      <c r="B667" s="1">
        <v>1</v>
      </c>
      <c r="C667" s="1">
        <v>1</v>
      </c>
      <c r="D667" s="1">
        <v>1</v>
      </c>
      <c r="E667" s="1" t="s">
        <v>73</v>
      </c>
      <c r="F667" s="1">
        <v>1</v>
      </c>
      <c r="G667" s="1">
        <v>5</v>
      </c>
      <c r="H667" s="1">
        <v>2</v>
      </c>
      <c r="I667" s="1">
        <v>11</v>
      </c>
      <c r="J667" s="1">
        <v>59617</v>
      </c>
      <c r="K667" s="4" t="e">
        <f>VLOOKUP(jur[[#This Row],[hwycov_id]],#REF!,10,FALSE)</f>
        <v>#REF!</v>
      </c>
      <c r="L667" s="32" t="e">
        <f t="shared" si="30"/>
        <v>#REF!</v>
      </c>
      <c r="M667" s="31" t="e">
        <f t="shared" si="31"/>
        <v>#REF!</v>
      </c>
      <c r="N667" s="31" t="e">
        <f t="shared" si="32"/>
        <v>#REF!</v>
      </c>
      <c r="O667" s="1" t="e">
        <f>VLOOKUP(jur[[#This Row],[hwycov_id]],#REF!,16,FALSE)</f>
        <v>#REF!</v>
      </c>
      <c r="P667" s="1">
        <v>670</v>
      </c>
    </row>
    <row r="668" spans="1:16" x14ac:dyDescent="0.25">
      <c r="A668" s="1">
        <v>28676</v>
      </c>
      <c r="B668" s="1">
        <v>1</v>
      </c>
      <c r="C668" s="1">
        <v>1</v>
      </c>
      <c r="D668" s="1">
        <v>1</v>
      </c>
      <c r="E668" s="1" t="s">
        <v>77</v>
      </c>
      <c r="F668" s="1">
        <v>1</v>
      </c>
      <c r="G668" s="1">
        <v>7</v>
      </c>
      <c r="H668" s="1">
        <v>2</v>
      </c>
      <c r="I668" s="1">
        <v>11</v>
      </c>
      <c r="J668" s="1">
        <v>70212</v>
      </c>
      <c r="K668" s="4" t="e">
        <f>VLOOKUP(jur[[#This Row],[hwycov_id]],#REF!,10,FALSE)</f>
        <v>#REF!</v>
      </c>
      <c r="L668" s="32" t="e">
        <f t="shared" si="30"/>
        <v>#REF!</v>
      </c>
      <c r="M668" s="31" t="e">
        <f t="shared" si="31"/>
        <v>#REF!</v>
      </c>
      <c r="N668" s="31" t="e">
        <f t="shared" si="32"/>
        <v>#REF!</v>
      </c>
      <c r="O668" s="1" t="e">
        <f>VLOOKUP(jur[[#This Row],[hwycov_id]],#REF!,16,FALSE)</f>
        <v>#REF!</v>
      </c>
      <c r="P668" s="1">
        <v>671</v>
      </c>
    </row>
    <row r="669" spans="1:16" x14ac:dyDescent="0.25">
      <c r="A669" s="1">
        <v>28677</v>
      </c>
      <c r="B669" s="1">
        <v>1</v>
      </c>
      <c r="C669" s="1">
        <v>1</v>
      </c>
      <c r="D669" s="1">
        <v>1</v>
      </c>
      <c r="E669" s="1" t="s">
        <v>77</v>
      </c>
      <c r="F669" s="1">
        <v>1</v>
      </c>
      <c r="G669" s="1">
        <v>7</v>
      </c>
      <c r="H669" s="1">
        <v>2</v>
      </c>
      <c r="I669" s="1">
        <v>11</v>
      </c>
      <c r="J669" s="1">
        <v>73385</v>
      </c>
      <c r="K669" s="4" t="e">
        <f>VLOOKUP(jur[[#This Row],[hwycov_id]],#REF!,10,FALSE)</f>
        <v>#REF!</v>
      </c>
      <c r="L669" s="32" t="e">
        <f t="shared" si="30"/>
        <v>#REF!</v>
      </c>
      <c r="M669" s="31" t="e">
        <f t="shared" si="31"/>
        <v>#REF!</v>
      </c>
      <c r="N669" s="31" t="e">
        <f t="shared" si="32"/>
        <v>#REF!</v>
      </c>
      <c r="O669" s="1" t="e">
        <f>VLOOKUP(jur[[#This Row],[hwycov_id]],#REF!,16,FALSE)</f>
        <v>#REF!</v>
      </c>
      <c r="P669" s="1">
        <v>672</v>
      </c>
    </row>
    <row r="670" spans="1:16" x14ac:dyDescent="0.25">
      <c r="A670" s="1">
        <v>28706</v>
      </c>
      <c r="B670" s="1">
        <v>1</v>
      </c>
      <c r="C670" s="1">
        <v>1</v>
      </c>
      <c r="D670" s="1">
        <v>1</v>
      </c>
      <c r="E670" s="1" t="s">
        <v>73</v>
      </c>
      <c r="F670" s="1">
        <v>1</v>
      </c>
      <c r="G670" s="1">
        <v>7</v>
      </c>
      <c r="H670" s="1">
        <v>2</v>
      </c>
      <c r="I670" s="1">
        <v>11</v>
      </c>
      <c r="J670" s="1">
        <v>78827</v>
      </c>
      <c r="K670" s="4" t="e">
        <f>VLOOKUP(jur[[#This Row],[hwycov_id]],#REF!,10,FALSE)</f>
        <v>#REF!</v>
      </c>
      <c r="L670" s="32" t="e">
        <f t="shared" si="30"/>
        <v>#REF!</v>
      </c>
      <c r="M670" s="31" t="e">
        <f t="shared" si="31"/>
        <v>#REF!</v>
      </c>
      <c r="N670" s="31" t="e">
        <f t="shared" si="32"/>
        <v>#REF!</v>
      </c>
      <c r="O670" s="1" t="e">
        <f>VLOOKUP(jur[[#This Row],[hwycov_id]],#REF!,16,FALSE)</f>
        <v>#REF!</v>
      </c>
      <c r="P670" s="1">
        <v>673</v>
      </c>
    </row>
    <row r="671" spans="1:16" x14ac:dyDescent="0.25">
      <c r="A671" s="1">
        <v>28695</v>
      </c>
      <c r="B671" s="1">
        <v>1</v>
      </c>
      <c r="C671" s="1">
        <v>1</v>
      </c>
      <c r="D671" s="1">
        <v>1</v>
      </c>
      <c r="E671" s="1" t="s">
        <v>73</v>
      </c>
      <c r="F671" s="1">
        <v>1</v>
      </c>
      <c r="G671" s="1">
        <v>8</v>
      </c>
      <c r="H671" s="1">
        <v>2</v>
      </c>
      <c r="I671" s="1">
        <v>11</v>
      </c>
      <c r="J671" s="1">
        <v>80770</v>
      </c>
      <c r="K671" s="4" t="e">
        <f>VLOOKUP(jur[[#This Row],[hwycov_id]],#REF!,10,FALSE)</f>
        <v>#REF!</v>
      </c>
      <c r="L671" s="32" t="e">
        <f t="shared" si="30"/>
        <v>#REF!</v>
      </c>
      <c r="M671" s="31" t="e">
        <f t="shared" si="31"/>
        <v>#REF!</v>
      </c>
      <c r="N671" s="31" t="e">
        <f t="shared" si="32"/>
        <v>#REF!</v>
      </c>
      <c r="O671" s="1" t="e">
        <f>VLOOKUP(jur[[#This Row],[hwycov_id]],#REF!,16,FALSE)</f>
        <v>#REF!</v>
      </c>
      <c r="P671" s="1">
        <v>674</v>
      </c>
    </row>
    <row r="672" spans="1:16" x14ac:dyDescent="0.25">
      <c r="A672" s="1">
        <v>28718</v>
      </c>
      <c r="B672" s="1">
        <v>1</v>
      </c>
      <c r="C672" s="1">
        <v>1</v>
      </c>
      <c r="D672" s="1">
        <v>1</v>
      </c>
      <c r="E672" s="1" t="s">
        <v>73</v>
      </c>
      <c r="F672" s="1">
        <v>1</v>
      </c>
      <c r="G672" s="1">
        <v>8</v>
      </c>
      <c r="H672" s="1">
        <v>2</v>
      </c>
      <c r="I672" s="1">
        <v>11</v>
      </c>
      <c r="J672" s="1">
        <v>85520</v>
      </c>
      <c r="K672" s="4" t="e">
        <f>VLOOKUP(jur[[#This Row],[hwycov_id]],#REF!,10,FALSE)</f>
        <v>#REF!</v>
      </c>
      <c r="L672" s="32" t="e">
        <f t="shared" si="30"/>
        <v>#REF!</v>
      </c>
      <c r="M672" s="31" t="e">
        <f t="shared" si="31"/>
        <v>#REF!</v>
      </c>
      <c r="N672" s="31" t="e">
        <f t="shared" si="32"/>
        <v>#REF!</v>
      </c>
      <c r="O672" s="1" t="e">
        <f>VLOOKUP(jur[[#This Row],[hwycov_id]],#REF!,16,FALSE)</f>
        <v>#REF!</v>
      </c>
      <c r="P672" s="1">
        <v>675</v>
      </c>
    </row>
    <row r="673" spans="1:16" x14ac:dyDescent="0.25">
      <c r="A673" s="1">
        <v>20743</v>
      </c>
      <c r="B673" s="1">
        <v>1</v>
      </c>
      <c r="C673" s="1">
        <v>1</v>
      </c>
      <c r="D673" s="1">
        <v>1</v>
      </c>
      <c r="E673" s="1" t="s">
        <v>73</v>
      </c>
      <c r="F673" s="1">
        <v>1</v>
      </c>
      <c r="G673" s="1">
        <v>9</v>
      </c>
      <c r="H673" s="1">
        <v>2</v>
      </c>
      <c r="I673" s="1">
        <v>11</v>
      </c>
      <c r="J673" s="1">
        <v>91540</v>
      </c>
      <c r="K673" s="4" t="e">
        <f>VLOOKUP(jur[[#This Row],[hwycov_id]],#REF!,10,FALSE)</f>
        <v>#REF!</v>
      </c>
      <c r="L673" s="32" t="e">
        <f t="shared" si="30"/>
        <v>#REF!</v>
      </c>
      <c r="M673" s="31" t="e">
        <f t="shared" si="31"/>
        <v>#REF!</v>
      </c>
      <c r="N673" s="31" t="e">
        <f t="shared" si="32"/>
        <v>#REF!</v>
      </c>
      <c r="O673" s="1" t="e">
        <f>VLOOKUP(jur[[#This Row],[hwycov_id]],#REF!,16,FALSE)</f>
        <v>#REF!</v>
      </c>
      <c r="P673" s="1">
        <v>676</v>
      </c>
    </row>
    <row r="674" spans="1:16" x14ac:dyDescent="0.25">
      <c r="A674" s="1">
        <v>28717</v>
      </c>
      <c r="B674" s="1">
        <v>1</v>
      </c>
      <c r="C674" s="1">
        <v>1</v>
      </c>
      <c r="D674" s="1">
        <v>1</v>
      </c>
      <c r="E674" s="1" t="s">
        <v>73</v>
      </c>
      <c r="F674" s="1">
        <v>1</v>
      </c>
      <c r="G674" s="1">
        <v>9</v>
      </c>
      <c r="H674" s="1">
        <v>2</v>
      </c>
      <c r="I674" s="1">
        <v>11</v>
      </c>
      <c r="J674" s="1">
        <v>96037</v>
      </c>
      <c r="K674" s="4" t="e">
        <f>VLOOKUP(jur[[#This Row],[hwycov_id]],#REF!,10,FALSE)</f>
        <v>#REF!</v>
      </c>
      <c r="L674" s="32" t="e">
        <f t="shared" si="30"/>
        <v>#REF!</v>
      </c>
      <c r="M674" s="31" t="e">
        <f t="shared" si="31"/>
        <v>#REF!</v>
      </c>
      <c r="N674" s="31" t="e">
        <f t="shared" si="32"/>
        <v>#REF!</v>
      </c>
      <c r="O674" s="1" t="e">
        <f>VLOOKUP(jur[[#This Row],[hwycov_id]],#REF!,16,FALSE)</f>
        <v>#REF!</v>
      </c>
      <c r="P674" s="1">
        <v>677</v>
      </c>
    </row>
    <row r="675" spans="1:16" x14ac:dyDescent="0.25">
      <c r="A675" s="1">
        <v>813</v>
      </c>
      <c r="B675" s="1">
        <v>1</v>
      </c>
      <c r="C675" s="1">
        <v>1</v>
      </c>
      <c r="D675" s="1">
        <v>1</v>
      </c>
      <c r="E675" s="1" t="s">
        <v>73</v>
      </c>
      <c r="F675" s="1">
        <v>1</v>
      </c>
      <c r="G675" s="1">
        <v>10</v>
      </c>
      <c r="H675" s="1">
        <v>2</v>
      </c>
      <c r="I675" s="1">
        <v>11</v>
      </c>
      <c r="J675" s="1">
        <v>101839</v>
      </c>
      <c r="K675" s="4" t="e">
        <f>VLOOKUP(jur[[#This Row],[hwycov_id]],#REF!,10,FALSE)</f>
        <v>#REF!</v>
      </c>
      <c r="L675" s="32" t="e">
        <f t="shared" si="30"/>
        <v>#REF!</v>
      </c>
      <c r="M675" s="31" t="e">
        <f t="shared" si="31"/>
        <v>#REF!</v>
      </c>
      <c r="N675" s="31" t="e">
        <f t="shared" si="32"/>
        <v>#REF!</v>
      </c>
      <c r="O675" s="1" t="e">
        <f>VLOOKUP(jur[[#This Row],[hwycov_id]],#REF!,16,FALSE)</f>
        <v>#REF!</v>
      </c>
      <c r="P675" s="1">
        <v>678</v>
      </c>
    </row>
    <row r="676" spans="1:16" x14ac:dyDescent="0.25">
      <c r="A676" s="1">
        <v>20789</v>
      </c>
      <c r="B676" s="1">
        <v>1</v>
      </c>
      <c r="C676" s="1">
        <v>1</v>
      </c>
      <c r="D676" s="1">
        <v>1</v>
      </c>
      <c r="E676" s="1" t="s">
        <v>73</v>
      </c>
      <c r="F676" s="1">
        <v>1</v>
      </c>
      <c r="G676" s="1">
        <v>10</v>
      </c>
      <c r="H676" s="1">
        <v>2</v>
      </c>
      <c r="I676" s="1">
        <v>11</v>
      </c>
      <c r="J676" s="1">
        <v>102387</v>
      </c>
      <c r="K676" s="4" t="e">
        <f>VLOOKUP(jur[[#This Row],[hwycov_id]],#REF!,10,FALSE)</f>
        <v>#REF!</v>
      </c>
      <c r="L676" s="32" t="e">
        <f t="shared" si="30"/>
        <v>#REF!</v>
      </c>
      <c r="M676" s="31" t="e">
        <f t="shared" si="31"/>
        <v>#REF!</v>
      </c>
      <c r="N676" s="31" t="e">
        <f t="shared" si="32"/>
        <v>#REF!</v>
      </c>
      <c r="O676" s="1" t="e">
        <f>VLOOKUP(jur[[#This Row],[hwycov_id]],#REF!,16,FALSE)</f>
        <v>#REF!</v>
      </c>
      <c r="P676" s="1">
        <v>679</v>
      </c>
    </row>
    <row r="677" spans="1:16" x14ac:dyDescent="0.25">
      <c r="A677" s="1">
        <v>28727</v>
      </c>
      <c r="B677" s="1">
        <v>1</v>
      </c>
      <c r="C677" s="1">
        <v>1</v>
      </c>
      <c r="D677" s="1">
        <v>1</v>
      </c>
      <c r="E677" s="1" t="s">
        <v>77</v>
      </c>
      <c r="F677" s="1">
        <v>1</v>
      </c>
      <c r="G677" s="1">
        <v>10</v>
      </c>
      <c r="H677" s="1">
        <v>2</v>
      </c>
      <c r="I677" s="1">
        <v>11</v>
      </c>
      <c r="J677" s="1">
        <v>102763</v>
      </c>
      <c r="K677" s="4" t="e">
        <f>VLOOKUP(jur[[#This Row],[hwycov_id]],#REF!,10,FALSE)</f>
        <v>#REF!</v>
      </c>
      <c r="L677" s="32" t="e">
        <f t="shared" si="30"/>
        <v>#REF!</v>
      </c>
      <c r="M677" s="31" t="e">
        <f t="shared" si="31"/>
        <v>#REF!</v>
      </c>
      <c r="N677" s="31" t="e">
        <f t="shared" si="32"/>
        <v>#REF!</v>
      </c>
      <c r="O677" s="1" t="e">
        <f>VLOOKUP(jur[[#This Row],[hwycov_id]],#REF!,16,FALSE)</f>
        <v>#REF!</v>
      </c>
      <c r="P677" s="1">
        <v>680</v>
      </c>
    </row>
    <row r="678" spans="1:16" x14ac:dyDescent="0.25">
      <c r="A678" s="1">
        <v>28726</v>
      </c>
      <c r="B678" s="1">
        <v>1</v>
      </c>
      <c r="C678" s="1">
        <v>1</v>
      </c>
      <c r="D678" s="1">
        <v>1</v>
      </c>
      <c r="E678" s="1" t="s">
        <v>77</v>
      </c>
      <c r="F678" s="1">
        <v>1</v>
      </c>
      <c r="G678" s="1">
        <v>10</v>
      </c>
      <c r="H678" s="1">
        <v>2</v>
      </c>
      <c r="I678" s="1">
        <v>11</v>
      </c>
      <c r="J678" s="1">
        <v>105471</v>
      </c>
      <c r="K678" s="4" t="e">
        <f>VLOOKUP(jur[[#This Row],[hwycov_id]],#REF!,10,FALSE)</f>
        <v>#REF!</v>
      </c>
      <c r="L678" s="32" t="e">
        <f t="shared" si="30"/>
        <v>#REF!</v>
      </c>
      <c r="M678" s="31" t="e">
        <f t="shared" si="31"/>
        <v>#REF!</v>
      </c>
      <c r="N678" s="31" t="e">
        <f t="shared" si="32"/>
        <v>#REF!</v>
      </c>
      <c r="O678" s="1" t="e">
        <f>VLOOKUP(jur[[#This Row],[hwycov_id]],#REF!,16,FALSE)</f>
        <v>#REF!</v>
      </c>
      <c r="P678" s="1">
        <v>681</v>
      </c>
    </row>
    <row r="679" spans="1:16" x14ac:dyDescent="0.25">
      <c r="A679" s="1">
        <v>20790</v>
      </c>
      <c r="B679" s="1">
        <v>1</v>
      </c>
      <c r="C679" s="1">
        <v>1</v>
      </c>
      <c r="D679" s="1">
        <v>1</v>
      </c>
      <c r="E679" s="1" t="s">
        <v>77</v>
      </c>
      <c r="F679" s="1">
        <v>1</v>
      </c>
      <c r="G679" s="1">
        <v>10</v>
      </c>
      <c r="H679" s="1">
        <v>2</v>
      </c>
      <c r="I679" s="1">
        <v>11</v>
      </c>
      <c r="J679" s="1">
        <v>109314</v>
      </c>
      <c r="K679" s="4" t="e">
        <f>VLOOKUP(jur[[#This Row],[hwycov_id]],#REF!,10,FALSE)</f>
        <v>#REF!</v>
      </c>
      <c r="L679" s="32" t="e">
        <f t="shared" si="30"/>
        <v>#REF!</v>
      </c>
      <c r="M679" s="31" t="e">
        <f t="shared" si="31"/>
        <v>#REF!</v>
      </c>
      <c r="N679" s="31" t="e">
        <f t="shared" si="32"/>
        <v>#REF!</v>
      </c>
      <c r="O679" s="1" t="e">
        <f>VLOOKUP(jur[[#This Row],[hwycov_id]],#REF!,16,FALSE)</f>
        <v>#REF!</v>
      </c>
      <c r="P679" s="1">
        <v>682</v>
      </c>
    </row>
    <row r="680" spans="1:16" x14ac:dyDescent="0.25">
      <c r="A680" s="1">
        <v>815</v>
      </c>
      <c r="B680" s="1">
        <v>1</v>
      </c>
      <c r="C680" s="1">
        <v>1</v>
      </c>
      <c r="D680" s="1">
        <v>1</v>
      </c>
      <c r="E680" s="1" t="s">
        <v>77</v>
      </c>
      <c r="F680" s="1">
        <v>1</v>
      </c>
      <c r="G680" s="1">
        <v>10</v>
      </c>
      <c r="H680" s="1">
        <v>2</v>
      </c>
      <c r="I680" s="1">
        <v>11</v>
      </c>
      <c r="J680" s="1">
        <v>111954</v>
      </c>
      <c r="K680" s="4" t="e">
        <f>VLOOKUP(jur[[#This Row],[hwycov_id]],#REF!,10,FALSE)</f>
        <v>#REF!</v>
      </c>
      <c r="L680" s="32" t="e">
        <f t="shared" si="30"/>
        <v>#REF!</v>
      </c>
      <c r="M680" s="31" t="e">
        <f t="shared" si="31"/>
        <v>#REF!</v>
      </c>
      <c r="N680" s="31" t="e">
        <f t="shared" si="32"/>
        <v>#REF!</v>
      </c>
      <c r="O680" s="1" t="e">
        <f>VLOOKUP(jur[[#This Row],[hwycov_id]],#REF!,16,FALSE)</f>
        <v>#REF!</v>
      </c>
      <c r="P680" s="1">
        <v>683</v>
      </c>
    </row>
    <row r="681" spans="1:16" x14ac:dyDescent="0.25">
      <c r="A681" s="1">
        <v>20741</v>
      </c>
      <c r="B681" s="1">
        <v>1</v>
      </c>
      <c r="C681" s="1">
        <v>1</v>
      </c>
      <c r="D681" s="1">
        <v>1</v>
      </c>
      <c r="E681" s="1" t="s">
        <v>77</v>
      </c>
      <c r="F681" s="1">
        <v>1</v>
      </c>
      <c r="G681" s="1">
        <v>10</v>
      </c>
      <c r="H681" s="1">
        <v>2</v>
      </c>
      <c r="I681" s="1">
        <v>11</v>
      </c>
      <c r="J681" s="1">
        <v>112918</v>
      </c>
      <c r="K681" s="4" t="e">
        <f>VLOOKUP(jur[[#This Row],[hwycov_id]],#REF!,10,FALSE)</f>
        <v>#REF!</v>
      </c>
      <c r="L681" s="32" t="e">
        <f t="shared" si="30"/>
        <v>#REF!</v>
      </c>
      <c r="M681" s="31" t="e">
        <f t="shared" si="31"/>
        <v>#REF!</v>
      </c>
      <c r="N681" s="31" t="e">
        <f t="shared" si="32"/>
        <v>#REF!</v>
      </c>
      <c r="O681" s="1" t="e">
        <f>VLOOKUP(jur[[#This Row],[hwycov_id]],#REF!,16,FALSE)</f>
        <v>#REF!</v>
      </c>
      <c r="P681" s="1">
        <v>684</v>
      </c>
    </row>
    <row r="682" spans="1:16" x14ac:dyDescent="0.25">
      <c r="A682" s="1">
        <v>716</v>
      </c>
      <c r="B682" s="1">
        <v>1</v>
      </c>
      <c r="C682" s="1">
        <v>1</v>
      </c>
      <c r="D682" s="1">
        <v>1</v>
      </c>
      <c r="E682" s="1" t="s">
        <v>77</v>
      </c>
      <c r="F682" s="1">
        <v>1</v>
      </c>
      <c r="G682" s="1">
        <v>10</v>
      </c>
      <c r="H682" s="1">
        <v>2</v>
      </c>
      <c r="I682" s="1">
        <v>11</v>
      </c>
      <c r="J682" s="1">
        <v>125971</v>
      </c>
      <c r="K682" s="4" t="e">
        <f>VLOOKUP(jur[[#This Row],[hwycov_id]],#REF!,10,FALSE)</f>
        <v>#REF!</v>
      </c>
      <c r="L682" s="32" t="e">
        <f t="shared" si="30"/>
        <v>#REF!</v>
      </c>
      <c r="M682" s="31" t="e">
        <f t="shared" si="31"/>
        <v>#REF!</v>
      </c>
      <c r="N682" s="31" t="e">
        <f t="shared" si="32"/>
        <v>#REF!</v>
      </c>
      <c r="O682" s="1" t="e">
        <f>VLOOKUP(jur[[#This Row],[hwycov_id]],#REF!,16,FALSE)</f>
        <v>#REF!</v>
      </c>
      <c r="P682" s="1">
        <v>685</v>
      </c>
    </row>
    <row r="683" spans="1:16" x14ac:dyDescent="0.25">
      <c r="A683" s="1">
        <v>27432</v>
      </c>
      <c r="B683" s="1">
        <v>7</v>
      </c>
      <c r="C683" s="1">
        <v>1</v>
      </c>
      <c r="D683" s="1">
        <v>2</v>
      </c>
      <c r="E683" s="1" t="s">
        <v>75</v>
      </c>
      <c r="F683" s="1">
        <v>4</v>
      </c>
      <c r="G683" s="1">
        <v>0</v>
      </c>
      <c r="H683" s="1">
        <v>6</v>
      </c>
      <c r="I683" s="1">
        <v>12</v>
      </c>
      <c r="J683" s="1">
        <v>700</v>
      </c>
      <c r="K683" s="4" t="e">
        <f>VLOOKUP(jur[[#This Row],[hwycov_id]],#REF!,10,FALSE)</f>
        <v>#REF!</v>
      </c>
      <c r="L683" s="32" t="e">
        <f t="shared" si="30"/>
        <v>#REF!</v>
      </c>
      <c r="M683" s="31" t="e">
        <f t="shared" si="31"/>
        <v>#REF!</v>
      </c>
      <c r="N683" s="31" t="e">
        <f t="shared" si="32"/>
        <v>#REF!</v>
      </c>
      <c r="O683" s="1" t="e">
        <f>VLOOKUP(jur[[#This Row],[hwycov_id]],#REF!,16,FALSE)</f>
        <v>#REF!</v>
      </c>
      <c r="P683" s="1">
        <v>686</v>
      </c>
    </row>
    <row r="684" spans="1:16" x14ac:dyDescent="0.25">
      <c r="A684" s="1">
        <v>28506</v>
      </c>
      <c r="B684" s="1">
        <v>9</v>
      </c>
      <c r="C684" s="1">
        <v>1</v>
      </c>
      <c r="D684" s="1">
        <v>1</v>
      </c>
      <c r="E684" s="1" t="s">
        <v>73</v>
      </c>
      <c r="F684" s="1">
        <v>2</v>
      </c>
      <c r="G684" s="1">
        <v>0</v>
      </c>
      <c r="H684" s="1">
        <v>6</v>
      </c>
      <c r="I684" s="1">
        <v>12</v>
      </c>
      <c r="J684" s="1">
        <v>1923</v>
      </c>
      <c r="K684" s="4" t="e">
        <f>VLOOKUP(jur[[#This Row],[hwycov_id]],#REF!,10,FALSE)</f>
        <v>#REF!</v>
      </c>
      <c r="L684" s="32" t="e">
        <f t="shared" si="30"/>
        <v>#REF!</v>
      </c>
      <c r="M684" s="31" t="e">
        <f t="shared" si="31"/>
        <v>#REF!</v>
      </c>
      <c r="N684" s="31" t="e">
        <f t="shared" si="32"/>
        <v>#REF!</v>
      </c>
      <c r="O684" s="1" t="e">
        <f>VLOOKUP(jur[[#This Row],[hwycov_id]],#REF!,16,FALSE)</f>
        <v>#REF!</v>
      </c>
      <c r="P684" s="1">
        <v>687</v>
      </c>
    </row>
    <row r="685" spans="1:16" x14ac:dyDescent="0.25">
      <c r="A685" s="1">
        <v>28530</v>
      </c>
      <c r="B685" s="1">
        <v>9</v>
      </c>
      <c r="C685" s="1">
        <v>1</v>
      </c>
      <c r="D685" s="1">
        <v>1</v>
      </c>
      <c r="E685" s="1" t="s">
        <v>73</v>
      </c>
      <c r="F685" s="1">
        <v>2</v>
      </c>
      <c r="G685" s="1">
        <v>0</v>
      </c>
      <c r="H685" s="1">
        <v>6</v>
      </c>
      <c r="I685" s="1">
        <v>12</v>
      </c>
      <c r="J685" s="1">
        <v>2931</v>
      </c>
      <c r="K685" s="4" t="e">
        <f>VLOOKUP(jur[[#This Row],[hwycov_id]],#REF!,10,FALSE)</f>
        <v>#REF!</v>
      </c>
      <c r="L685" s="32" t="e">
        <f t="shared" si="30"/>
        <v>#REF!</v>
      </c>
      <c r="M685" s="31" t="e">
        <f t="shared" si="31"/>
        <v>#REF!</v>
      </c>
      <c r="N685" s="31" t="e">
        <f t="shared" si="32"/>
        <v>#REF!</v>
      </c>
      <c r="O685" s="1" t="e">
        <f>VLOOKUP(jur[[#This Row],[hwycov_id]],#REF!,16,FALSE)</f>
        <v>#REF!</v>
      </c>
      <c r="P685" s="1">
        <v>688</v>
      </c>
    </row>
    <row r="686" spans="1:16" x14ac:dyDescent="0.25">
      <c r="A686" s="1">
        <v>20491</v>
      </c>
      <c r="B686" s="1">
        <v>7</v>
      </c>
      <c r="C686" s="1">
        <v>1</v>
      </c>
      <c r="D686" s="1">
        <v>2</v>
      </c>
      <c r="E686" s="1" t="s">
        <v>75</v>
      </c>
      <c r="F686" s="1">
        <v>4</v>
      </c>
      <c r="G686" s="1">
        <v>0</v>
      </c>
      <c r="H686" s="1">
        <v>6</v>
      </c>
      <c r="I686" s="1">
        <v>12</v>
      </c>
      <c r="J686" s="1">
        <v>3000</v>
      </c>
      <c r="K686" s="4" t="e">
        <f>VLOOKUP(jur[[#This Row],[hwycov_id]],#REF!,10,FALSE)</f>
        <v>#REF!</v>
      </c>
      <c r="L686" s="32" t="e">
        <f t="shared" si="30"/>
        <v>#REF!</v>
      </c>
      <c r="M686" s="31" t="e">
        <f t="shared" si="31"/>
        <v>#REF!</v>
      </c>
      <c r="N686" s="31" t="e">
        <f t="shared" si="32"/>
        <v>#REF!</v>
      </c>
      <c r="O686" s="1" t="e">
        <f>VLOOKUP(jur[[#This Row],[hwycov_id]],#REF!,16,FALSE)</f>
        <v>#REF!</v>
      </c>
      <c r="P686" s="1">
        <v>689</v>
      </c>
    </row>
    <row r="687" spans="1:16" x14ac:dyDescent="0.25">
      <c r="A687" s="1">
        <v>28489</v>
      </c>
      <c r="B687" s="1">
        <v>9</v>
      </c>
      <c r="C687" s="1">
        <v>1</v>
      </c>
      <c r="D687" s="1">
        <v>1</v>
      </c>
      <c r="E687" s="1" t="s">
        <v>73</v>
      </c>
      <c r="F687" s="1">
        <v>2</v>
      </c>
      <c r="G687" s="1">
        <v>0</v>
      </c>
      <c r="H687" s="1">
        <v>6</v>
      </c>
      <c r="I687" s="1">
        <v>12</v>
      </c>
      <c r="J687" s="1">
        <v>3776</v>
      </c>
      <c r="K687" s="4" t="e">
        <f>VLOOKUP(jur[[#This Row],[hwycov_id]],#REF!,10,FALSE)</f>
        <v>#REF!</v>
      </c>
      <c r="L687" s="32" t="e">
        <f t="shared" si="30"/>
        <v>#REF!</v>
      </c>
      <c r="M687" s="31" t="e">
        <f t="shared" si="31"/>
        <v>#REF!</v>
      </c>
      <c r="N687" s="31" t="e">
        <f t="shared" si="32"/>
        <v>#REF!</v>
      </c>
      <c r="O687" s="1" t="e">
        <f>VLOOKUP(jur[[#This Row],[hwycov_id]],#REF!,16,FALSE)</f>
        <v>#REF!</v>
      </c>
      <c r="P687" s="1">
        <v>690</v>
      </c>
    </row>
    <row r="688" spans="1:16" x14ac:dyDescent="0.25">
      <c r="A688" s="1">
        <v>7277</v>
      </c>
      <c r="B688" s="1">
        <v>5</v>
      </c>
      <c r="C688" s="1">
        <v>1</v>
      </c>
      <c r="D688" s="1">
        <v>2</v>
      </c>
      <c r="E688" s="1" t="s">
        <v>75</v>
      </c>
      <c r="F688" s="1">
        <v>4</v>
      </c>
      <c r="G688" s="1">
        <v>0</v>
      </c>
      <c r="H688" s="1">
        <v>6</v>
      </c>
      <c r="I688" s="1">
        <v>12</v>
      </c>
      <c r="J688" s="1">
        <v>3800</v>
      </c>
      <c r="K688" s="4" t="e">
        <f>VLOOKUP(jur[[#This Row],[hwycov_id]],#REF!,10,FALSE)</f>
        <v>#REF!</v>
      </c>
      <c r="L688" s="32" t="e">
        <f t="shared" si="30"/>
        <v>#REF!</v>
      </c>
      <c r="M688" s="31" t="e">
        <f t="shared" si="31"/>
        <v>#REF!</v>
      </c>
      <c r="N688" s="31" t="e">
        <f t="shared" si="32"/>
        <v>#REF!</v>
      </c>
      <c r="O688" s="1" t="e">
        <f>VLOOKUP(jur[[#This Row],[hwycov_id]],#REF!,16,FALSE)</f>
        <v>#REF!</v>
      </c>
      <c r="P688" s="1">
        <v>691</v>
      </c>
    </row>
    <row r="689" spans="1:16" x14ac:dyDescent="0.25">
      <c r="A689" s="1">
        <v>6328</v>
      </c>
      <c r="B689" s="1">
        <v>5</v>
      </c>
      <c r="C689" s="1">
        <v>1</v>
      </c>
      <c r="D689" s="1">
        <v>2</v>
      </c>
      <c r="E689" s="1" t="s">
        <v>75</v>
      </c>
      <c r="F689" s="1">
        <v>4</v>
      </c>
      <c r="G689" s="1">
        <v>0</v>
      </c>
      <c r="H689" s="1">
        <v>6</v>
      </c>
      <c r="I689" s="1">
        <v>12</v>
      </c>
      <c r="J689" s="1">
        <v>4200</v>
      </c>
      <c r="K689" s="4" t="e">
        <f>VLOOKUP(jur[[#This Row],[hwycov_id]],#REF!,10,FALSE)</f>
        <v>#REF!</v>
      </c>
      <c r="L689" s="32" t="e">
        <f t="shared" si="30"/>
        <v>#REF!</v>
      </c>
      <c r="M689" s="31" t="e">
        <f t="shared" si="31"/>
        <v>#REF!</v>
      </c>
      <c r="N689" s="31" t="e">
        <f t="shared" si="32"/>
        <v>#REF!</v>
      </c>
      <c r="O689" s="1" t="e">
        <f>VLOOKUP(jur[[#This Row],[hwycov_id]],#REF!,16,FALSE)</f>
        <v>#REF!</v>
      </c>
      <c r="P689" s="1">
        <v>692</v>
      </c>
    </row>
    <row r="690" spans="1:16" x14ac:dyDescent="0.25">
      <c r="A690" s="1">
        <v>28507</v>
      </c>
      <c r="B690" s="1">
        <v>9</v>
      </c>
      <c r="C690" s="1">
        <v>1</v>
      </c>
      <c r="D690" s="1">
        <v>1</v>
      </c>
      <c r="E690" s="1" t="s">
        <v>73</v>
      </c>
      <c r="F690" s="1">
        <v>2</v>
      </c>
      <c r="G690" s="1">
        <v>0</v>
      </c>
      <c r="H690" s="1">
        <v>6</v>
      </c>
      <c r="I690" s="1">
        <v>12</v>
      </c>
      <c r="J690" s="1">
        <v>4569</v>
      </c>
      <c r="K690" s="4" t="e">
        <f>VLOOKUP(jur[[#This Row],[hwycov_id]],#REF!,10,FALSE)</f>
        <v>#REF!</v>
      </c>
      <c r="L690" s="32" t="e">
        <f t="shared" si="30"/>
        <v>#REF!</v>
      </c>
      <c r="M690" s="31" t="e">
        <f t="shared" si="31"/>
        <v>#REF!</v>
      </c>
      <c r="N690" s="31" t="e">
        <f t="shared" si="32"/>
        <v>#REF!</v>
      </c>
      <c r="O690" s="1" t="e">
        <f>VLOOKUP(jur[[#This Row],[hwycov_id]],#REF!,16,FALSE)</f>
        <v>#REF!</v>
      </c>
      <c r="P690" s="1">
        <v>693</v>
      </c>
    </row>
    <row r="691" spans="1:16" x14ac:dyDescent="0.25">
      <c r="A691" s="1">
        <v>12240</v>
      </c>
      <c r="B691" s="1">
        <v>4</v>
      </c>
      <c r="C691" s="1">
        <v>1</v>
      </c>
      <c r="D691" s="1">
        <v>2</v>
      </c>
      <c r="E691" s="1" t="s">
        <v>75</v>
      </c>
      <c r="F691" s="1">
        <v>4</v>
      </c>
      <c r="G691" s="1">
        <v>0</v>
      </c>
      <c r="H691" s="1">
        <v>6</v>
      </c>
      <c r="I691" s="1">
        <v>12</v>
      </c>
      <c r="J691" s="1">
        <v>4900</v>
      </c>
      <c r="K691" s="4" t="e">
        <f>VLOOKUP(jur[[#This Row],[hwycov_id]],#REF!,10,FALSE)</f>
        <v>#REF!</v>
      </c>
      <c r="L691" s="32" t="e">
        <f t="shared" si="30"/>
        <v>#REF!</v>
      </c>
      <c r="M691" s="31" t="e">
        <f t="shared" si="31"/>
        <v>#REF!</v>
      </c>
      <c r="N691" s="31" t="e">
        <f t="shared" si="32"/>
        <v>#REF!</v>
      </c>
      <c r="O691" s="1" t="e">
        <f>VLOOKUP(jur[[#This Row],[hwycov_id]],#REF!,16,FALSE)</f>
        <v>#REF!</v>
      </c>
      <c r="P691" s="1">
        <v>694</v>
      </c>
    </row>
    <row r="692" spans="1:16" x14ac:dyDescent="0.25">
      <c r="A692" s="1">
        <v>28498</v>
      </c>
      <c r="B692" s="1">
        <v>9</v>
      </c>
      <c r="C692" s="1">
        <v>1</v>
      </c>
      <c r="D692" s="1">
        <v>1</v>
      </c>
      <c r="E692" s="1" t="s">
        <v>73</v>
      </c>
      <c r="F692" s="1">
        <v>2</v>
      </c>
      <c r="G692" s="1">
        <v>0</v>
      </c>
      <c r="H692" s="1">
        <v>6</v>
      </c>
      <c r="I692" s="1">
        <v>12</v>
      </c>
      <c r="J692" s="1">
        <v>5190</v>
      </c>
      <c r="K692" s="4" t="e">
        <f>VLOOKUP(jur[[#This Row],[hwycov_id]],#REF!,10,FALSE)</f>
        <v>#REF!</v>
      </c>
      <c r="L692" s="32" t="e">
        <f t="shared" si="30"/>
        <v>#REF!</v>
      </c>
      <c r="M692" s="31" t="e">
        <f t="shared" si="31"/>
        <v>#REF!</v>
      </c>
      <c r="N692" s="31" t="e">
        <f t="shared" si="32"/>
        <v>#REF!</v>
      </c>
      <c r="O692" s="1" t="e">
        <f>VLOOKUP(jur[[#This Row],[hwycov_id]],#REF!,16,FALSE)</f>
        <v>#REF!</v>
      </c>
      <c r="P692" s="1">
        <v>695</v>
      </c>
    </row>
    <row r="693" spans="1:16" x14ac:dyDescent="0.25">
      <c r="A693" s="1">
        <v>28537</v>
      </c>
      <c r="B693" s="1">
        <v>9</v>
      </c>
      <c r="C693" s="1">
        <v>1</v>
      </c>
      <c r="D693" s="1">
        <v>1</v>
      </c>
      <c r="E693" s="1" t="s">
        <v>73</v>
      </c>
      <c r="F693" s="1">
        <v>2</v>
      </c>
      <c r="G693" s="1">
        <v>0</v>
      </c>
      <c r="H693" s="1">
        <v>6</v>
      </c>
      <c r="I693" s="1">
        <v>12</v>
      </c>
      <c r="J693" s="1">
        <v>5331</v>
      </c>
      <c r="K693" s="4" t="e">
        <f>VLOOKUP(jur[[#This Row],[hwycov_id]],#REF!,10,FALSE)</f>
        <v>#REF!</v>
      </c>
      <c r="L693" s="32" t="e">
        <f t="shared" si="30"/>
        <v>#REF!</v>
      </c>
      <c r="M693" s="31" t="e">
        <f t="shared" si="31"/>
        <v>#REF!</v>
      </c>
      <c r="N693" s="31" t="e">
        <f t="shared" si="32"/>
        <v>#REF!</v>
      </c>
      <c r="O693" s="1" t="e">
        <f>VLOOKUP(jur[[#This Row],[hwycov_id]],#REF!,16,FALSE)</f>
        <v>#REF!</v>
      </c>
      <c r="P693" s="1">
        <v>696</v>
      </c>
    </row>
    <row r="694" spans="1:16" x14ac:dyDescent="0.25">
      <c r="A694" s="1">
        <v>2500</v>
      </c>
      <c r="B694" s="1">
        <v>9</v>
      </c>
      <c r="C694" s="1">
        <v>1</v>
      </c>
      <c r="D694" s="1">
        <v>1</v>
      </c>
      <c r="E694" s="1" t="s">
        <v>73</v>
      </c>
      <c r="F694" s="1">
        <v>2</v>
      </c>
      <c r="G694" s="1">
        <v>0</v>
      </c>
      <c r="H694" s="1">
        <v>6</v>
      </c>
      <c r="I694" s="1">
        <v>12</v>
      </c>
      <c r="J694" s="1">
        <v>6385</v>
      </c>
      <c r="K694" s="4" t="e">
        <f>VLOOKUP(jur[[#This Row],[hwycov_id]],#REF!,10,FALSE)</f>
        <v>#REF!</v>
      </c>
      <c r="L694" s="32" t="e">
        <f t="shared" si="30"/>
        <v>#REF!</v>
      </c>
      <c r="M694" s="31" t="e">
        <f t="shared" si="31"/>
        <v>#REF!</v>
      </c>
      <c r="N694" s="31" t="e">
        <f t="shared" si="32"/>
        <v>#REF!</v>
      </c>
      <c r="O694" s="1" t="e">
        <f>VLOOKUP(jur[[#This Row],[hwycov_id]],#REF!,16,FALSE)</f>
        <v>#REF!</v>
      </c>
      <c r="P694" s="1">
        <v>697</v>
      </c>
    </row>
    <row r="695" spans="1:16" x14ac:dyDescent="0.25">
      <c r="A695" s="1">
        <v>12223</v>
      </c>
      <c r="B695" s="1">
        <v>9</v>
      </c>
      <c r="C695" s="1">
        <v>1</v>
      </c>
      <c r="D695" s="1">
        <v>1</v>
      </c>
      <c r="E695" s="1" t="s">
        <v>73</v>
      </c>
      <c r="F695" s="1">
        <v>2</v>
      </c>
      <c r="G695" s="1">
        <v>0</v>
      </c>
      <c r="H695" s="1">
        <v>6</v>
      </c>
      <c r="I695" s="1">
        <v>12</v>
      </c>
      <c r="J695" s="1">
        <v>6389</v>
      </c>
      <c r="K695" s="4" t="e">
        <f>VLOOKUP(jur[[#This Row],[hwycov_id]],#REF!,10,FALSE)</f>
        <v>#REF!</v>
      </c>
      <c r="L695" s="32" t="e">
        <f t="shared" si="30"/>
        <v>#REF!</v>
      </c>
      <c r="M695" s="31" t="e">
        <f t="shared" si="31"/>
        <v>#REF!</v>
      </c>
      <c r="N695" s="31" t="e">
        <f t="shared" si="32"/>
        <v>#REF!</v>
      </c>
      <c r="O695" s="1" t="e">
        <f>VLOOKUP(jur[[#This Row],[hwycov_id]],#REF!,16,FALSE)</f>
        <v>#REF!</v>
      </c>
      <c r="P695" s="1">
        <v>698</v>
      </c>
    </row>
    <row r="696" spans="1:16" x14ac:dyDescent="0.25">
      <c r="A696" s="1">
        <v>28536</v>
      </c>
      <c r="B696" s="1">
        <v>9</v>
      </c>
      <c r="C696" s="1">
        <v>1</v>
      </c>
      <c r="D696" s="1">
        <v>1</v>
      </c>
      <c r="E696" s="1" t="s">
        <v>73</v>
      </c>
      <c r="F696" s="1">
        <v>2</v>
      </c>
      <c r="G696" s="1">
        <v>0</v>
      </c>
      <c r="H696" s="1">
        <v>6</v>
      </c>
      <c r="I696" s="1">
        <v>12</v>
      </c>
      <c r="J696" s="1">
        <v>6661</v>
      </c>
      <c r="K696" s="4" t="e">
        <f>VLOOKUP(jur[[#This Row],[hwycov_id]],#REF!,10,FALSE)</f>
        <v>#REF!</v>
      </c>
      <c r="L696" s="32" t="e">
        <f t="shared" si="30"/>
        <v>#REF!</v>
      </c>
      <c r="M696" s="31" t="e">
        <f t="shared" si="31"/>
        <v>#REF!</v>
      </c>
      <c r="N696" s="31" t="e">
        <f t="shared" si="32"/>
        <v>#REF!</v>
      </c>
      <c r="O696" s="1" t="e">
        <f>VLOOKUP(jur[[#This Row],[hwycov_id]],#REF!,16,FALSE)</f>
        <v>#REF!</v>
      </c>
      <c r="P696" s="1">
        <v>699</v>
      </c>
    </row>
    <row r="697" spans="1:16" x14ac:dyDescent="0.25">
      <c r="A697" s="1">
        <v>12601</v>
      </c>
      <c r="B697" s="1">
        <v>4</v>
      </c>
      <c r="C697" s="1">
        <v>1</v>
      </c>
      <c r="D697" s="1">
        <v>2</v>
      </c>
      <c r="E697" s="1" t="s">
        <v>75</v>
      </c>
      <c r="F697" s="1">
        <v>4</v>
      </c>
      <c r="G697" s="1">
        <v>0</v>
      </c>
      <c r="H697" s="1">
        <v>6</v>
      </c>
      <c r="I697" s="1">
        <v>12</v>
      </c>
      <c r="J697" s="1">
        <v>7400</v>
      </c>
      <c r="K697" s="4" t="e">
        <f>VLOOKUP(jur[[#This Row],[hwycov_id]],#REF!,10,FALSE)</f>
        <v>#REF!</v>
      </c>
      <c r="L697" s="32" t="e">
        <f t="shared" si="30"/>
        <v>#REF!</v>
      </c>
      <c r="M697" s="31" t="e">
        <f t="shared" si="31"/>
        <v>#REF!</v>
      </c>
      <c r="N697" s="31" t="e">
        <f t="shared" si="32"/>
        <v>#REF!</v>
      </c>
      <c r="O697" s="1" t="e">
        <f>VLOOKUP(jur[[#This Row],[hwycov_id]],#REF!,16,FALSE)</f>
        <v>#REF!</v>
      </c>
      <c r="P697" s="1">
        <v>700</v>
      </c>
    </row>
    <row r="698" spans="1:16" x14ac:dyDescent="0.25">
      <c r="A698" s="1">
        <v>5786</v>
      </c>
      <c r="B698" s="1">
        <v>5</v>
      </c>
      <c r="C698" s="1">
        <v>1</v>
      </c>
      <c r="D698" s="1">
        <v>2</v>
      </c>
      <c r="E698" s="1" t="s">
        <v>75</v>
      </c>
      <c r="F698" s="1">
        <v>4</v>
      </c>
      <c r="G698" s="1">
        <v>0</v>
      </c>
      <c r="H698" s="1">
        <v>6</v>
      </c>
      <c r="I698" s="1">
        <v>12</v>
      </c>
      <c r="J698" s="1">
        <v>7700</v>
      </c>
      <c r="K698" s="4" t="e">
        <f>VLOOKUP(jur[[#This Row],[hwycov_id]],#REF!,10,FALSE)</f>
        <v>#REF!</v>
      </c>
      <c r="L698" s="32" t="e">
        <f t="shared" si="30"/>
        <v>#REF!</v>
      </c>
      <c r="M698" s="31" t="e">
        <f t="shared" si="31"/>
        <v>#REF!</v>
      </c>
      <c r="N698" s="31" t="e">
        <f t="shared" si="32"/>
        <v>#REF!</v>
      </c>
      <c r="O698" s="1" t="e">
        <f>VLOOKUP(jur[[#This Row],[hwycov_id]],#REF!,16,FALSE)</f>
        <v>#REF!</v>
      </c>
      <c r="P698" s="1">
        <v>701</v>
      </c>
    </row>
    <row r="699" spans="1:16" x14ac:dyDescent="0.25">
      <c r="A699" s="1">
        <v>12225</v>
      </c>
      <c r="B699" s="1">
        <v>9</v>
      </c>
      <c r="C699" s="1">
        <v>1</v>
      </c>
      <c r="D699" s="1">
        <v>1</v>
      </c>
      <c r="E699" s="1" t="s">
        <v>73</v>
      </c>
      <c r="F699" s="1">
        <v>2</v>
      </c>
      <c r="G699" s="1">
        <v>0</v>
      </c>
      <c r="H699" s="1">
        <v>6</v>
      </c>
      <c r="I699" s="1">
        <v>12</v>
      </c>
      <c r="J699" s="1">
        <v>8001</v>
      </c>
      <c r="K699" s="4" t="e">
        <f>VLOOKUP(jur[[#This Row],[hwycov_id]],#REF!,10,FALSE)</f>
        <v>#REF!</v>
      </c>
      <c r="L699" s="32" t="e">
        <f t="shared" si="30"/>
        <v>#REF!</v>
      </c>
      <c r="M699" s="31" t="e">
        <f t="shared" si="31"/>
        <v>#REF!</v>
      </c>
      <c r="N699" s="31" t="e">
        <f t="shared" si="32"/>
        <v>#REF!</v>
      </c>
      <c r="O699" s="1" t="e">
        <f>VLOOKUP(jur[[#This Row],[hwycov_id]],#REF!,16,FALSE)</f>
        <v>#REF!</v>
      </c>
      <c r="P699" s="1">
        <v>702</v>
      </c>
    </row>
    <row r="700" spans="1:16" x14ac:dyDescent="0.25">
      <c r="A700" s="1">
        <v>12568</v>
      </c>
      <c r="B700" s="1">
        <v>9</v>
      </c>
      <c r="C700" s="1">
        <v>1</v>
      </c>
      <c r="D700" s="1">
        <v>1</v>
      </c>
      <c r="E700" s="1" t="s">
        <v>73</v>
      </c>
      <c r="F700" s="1">
        <v>2</v>
      </c>
      <c r="G700" s="1">
        <v>0</v>
      </c>
      <c r="H700" s="1">
        <v>6</v>
      </c>
      <c r="I700" s="1">
        <v>12</v>
      </c>
      <c r="J700" s="1">
        <v>8483</v>
      </c>
      <c r="K700" s="4" t="e">
        <f>VLOOKUP(jur[[#This Row],[hwycov_id]],#REF!,10,FALSE)</f>
        <v>#REF!</v>
      </c>
      <c r="L700" s="32" t="e">
        <f t="shared" si="30"/>
        <v>#REF!</v>
      </c>
      <c r="M700" s="31" t="e">
        <f t="shared" si="31"/>
        <v>#REF!</v>
      </c>
      <c r="N700" s="31" t="e">
        <f t="shared" si="32"/>
        <v>#REF!</v>
      </c>
      <c r="O700" s="1" t="e">
        <f>VLOOKUP(jur[[#This Row],[hwycov_id]],#REF!,16,FALSE)</f>
        <v>#REF!</v>
      </c>
      <c r="P700" s="1">
        <v>703</v>
      </c>
    </row>
    <row r="701" spans="1:16" x14ac:dyDescent="0.25">
      <c r="A701" s="1">
        <v>12545</v>
      </c>
      <c r="B701" s="1">
        <v>9</v>
      </c>
      <c r="C701" s="1">
        <v>1</v>
      </c>
      <c r="D701" s="1">
        <v>1</v>
      </c>
      <c r="E701" s="1" t="s">
        <v>73</v>
      </c>
      <c r="F701" s="1">
        <v>2</v>
      </c>
      <c r="G701" s="1">
        <v>0</v>
      </c>
      <c r="H701" s="1">
        <v>6</v>
      </c>
      <c r="I701" s="1">
        <v>12</v>
      </c>
      <c r="J701" s="1">
        <v>8932</v>
      </c>
      <c r="K701" s="4" t="e">
        <f>VLOOKUP(jur[[#This Row],[hwycov_id]],#REF!,10,FALSE)</f>
        <v>#REF!</v>
      </c>
      <c r="L701" s="32" t="e">
        <f t="shared" si="30"/>
        <v>#REF!</v>
      </c>
      <c r="M701" s="31" t="e">
        <f t="shared" si="31"/>
        <v>#REF!</v>
      </c>
      <c r="N701" s="31" t="e">
        <f t="shared" si="32"/>
        <v>#REF!</v>
      </c>
      <c r="O701" s="1" t="e">
        <f>VLOOKUP(jur[[#This Row],[hwycov_id]],#REF!,16,FALSE)</f>
        <v>#REF!</v>
      </c>
      <c r="P701" s="1">
        <v>704</v>
      </c>
    </row>
    <row r="702" spans="1:16" x14ac:dyDescent="0.25">
      <c r="A702" s="1">
        <v>12548</v>
      </c>
      <c r="B702" s="1">
        <v>9</v>
      </c>
      <c r="C702" s="1">
        <v>1</v>
      </c>
      <c r="D702" s="1">
        <v>1</v>
      </c>
      <c r="E702" s="1" t="s">
        <v>73</v>
      </c>
      <c r="F702" s="1">
        <v>2</v>
      </c>
      <c r="G702" s="1">
        <v>0</v>
      </c>
      <c r="H702" s="1">
        <v>6</v>
      </c>
      <c r="I702" s="1">
        <v>12</v>
      </c>
      <c r="J702" s="1">
        <v>9333</v>
      </c>
      <c r="K702" s="4" t="e">
        <f>VLOOKUP(jur[[#This Row],[hwycov_id]],#REF!,10,FALSE)</f>
        <v>#REF!</v>
      </c>
      <c r="L702" s="32" t="e">
        <f t="shared" si="30"/>
        <v>#REF!</v>
      </c>
      <c r="M702" s="31" t="e">
        <f t="shared" si="31"/>
        <v>#REF!</v>
      </c>
      <c r="N702" s="31" t="e">
        <f t="shared" si="32"/>
        <v>#REF!</v>
      </c>
      <c r="O702" s="1" t="e">
        <f>VLOOKUP(jur[[#This Row],[hwycov_id]],#REF!,16,FALSE)</f>
        <v>#REF!</v>
      </c>
      <c r="P702" s="1">
        <v>705</v>
      </c>
    </row>
    <row r="703" spans="1:16" x14ac:dyDescent="0.25">
      <c r="A703" s="1">
        <v>28544</v>
      </c>
      <c r="B703" s="1">
        <v>9</v>
      </c>
      <c r="C703" s="1">
        <v>1</v>
      </c>
      <c r="D703" s="1">
        <v>1</v>
      </c>
      <c r="E703" s="1" t="s">
        <v>73</v>
      </c>
      <c r="F703" s="1">
        <v>2</v>
      </c>
      <c r="G703" s="1">
        <v>0</v>
      </c>
      <c r="H703" s="1">
        <v>6</v>
      </c>
      <c r="I703" s="1">
        <v>12</v>
      </c>
      <c r="J703" s="1">
        <v>9636</v>
      </c>
      <c r="K703" s="4" t="e">
        <f>VLOOKUP(jur[[#This Row],[hwycov_id]],#REF!,10,FALSE)</f>
        <v>#REF!</v>
      </c>
      <c r="L703" s="32" t="e">
        <f t="shared" si="30"/>
        <v>#REF!</v>
      </c>
      <c r="M703" s="31" t="e">
        <f t="shared" si="31"/>
        <v>#REF!</v>
      </c>
      <c r="N703" s="31" t="e">
        <f t="shared" si="32"/>
        <v>#REF!</v>
      </c>
      <c r="O703" s="1" t="e">
        <f>VLOOKUP(jur[[#This Row],[hwycov_id]],#REF!,16,FALSE)</f>
        <v>#REF!</v>
      </c>
      <c r="P703" s="1">
        <v>706</v>
      </c>
    </row>
    <row r="704" spans="1:16" x14ac:dyDescent="0.25">
      <c r="A704" s="1">
        <v>28539</v>
      </c>
      <c r="B704" s="1">
        <v>9</v>
      </c>
      <c r="C704" s="1">
        <v>1</v>
      </c>
      <c r="D704" s="1">
        <v>1</v>
      </c>
      <c r="E704" s="1" t="s">
        <v>73</v>
      </c>
      <c r="F704" s="1">
        <v>2</v>
      </c>
      <c r="G704" s="1">
        <v>0</v>
      </c>
      <c r="H704" s="1">
        <v>6</v>
      </c>
      <c r="I704" s="1">
        <v>12</v>
      </c>
      <c r="J704" s="1">
        <v>9849</v>
      </c>
      <c r="K704" s="4" t="e">
        <f>VLOOKUP(jur[[#This Row],[hwycov_id]],#REF!,10,FALSE)</f>
        <v>#REF!</v>
      </c>
      <c r="L704" s="32" t="e">
        <f t="shared" si="30"/>
        <v>#REF!</v>
      </c>
      <c r="M704" s="31" t="e">
        <f t="shared" si="31"/>
        <v>#REF!</v>
      </c>
      <c r="N704" s="31" t="e">
        <f t="shared" si="32"/>
        <v>#REF!</v>
      </c>
      <c r="O704" s="1" t="e">
        <f>VLOOKUP(jur[[#This Row],[hwycov_id]],#REF!,16,FALSE)</f>
        <v>#REF!</v>
      </c>
      <c r="P704" s="1">
        <v>707</v>
      </c>
    </row>
    <row r="705" spans="1:16" x14ac:dyDescent="0.25">
      <c r="A705" s="1">
        <v>28538</v>
      </c>
      <c r="B705" s="1">
        <v>9</v>
      </c>
      <c r="C705" s="1">
        <v>1</v>
      </c>
      <c r="D705" s="1">
        <v>1</v>
      </c>
      <c r="E705" s="1" t="s">
        <v>73</v>
      </c>
      <c r="F705" s="1">
        <v>2</v>
      </c>
      <c r="G705" s="1">
        <v>0</v>
      </c>
      <c r="H705" s="1">
        <v>6</v>
      </c>
      <c r="I705" s="1">
        <v>12</v>
      </c>
      <c r="J705" s="1">
        <v>9863</v>
      </c>
      <c r="K705" s="4" t="e">
        <f>VLOOKUP(jur[[#This Row],[hwycov_id]],#REF!,10,FALSE)</f>
        <v>#REF!</v>
      </c>
      <c r="L705" s="32" t="e">
        <f t="shared" si="30"/>
        <v>#REF!</v>
      </c>
      <c r="M705" s="31" t="e">
        <f t="shared" si="31"/>
        <v>#REF!</v>
      </c>
      <c r="N705" s="31" t="e">
        <f t="shared" si="32"/>
        <v>#REF!</v>
      </c>
      <c r="O705" s="1" t="e">
        <f>VLOOKUP(jur[[#This Row],[hwycov_id]],#REF!,16,FALSE)</f>
        <v>#REF!</v>
      </c>
      <c r="P705" s="1">
        <v>708</v>
      </c>
    </row>
    <row r="706" spans="1:16" x14ac:dyDescent="0.25">
      <c r="A706" s="1">
        <v>28529</v>
      </c>
      <c r="B706" s="1">
        <v>9</v>
      </c>
      <c r="C706" s="1">
        <v>1</v>
      </c>
      <c r="D706" s="1">
        <v>1</v>
      </c>
      <c r="E706" s="1" t="s">
        <v>73</v>
      </c>
      <c r="F706" s="1">
        <v>2</v>
      </c>
      <c r="G706" s="1">
        <v>1</v>
      </c>
      <c r="H706" s="1">
        <v>6</v>
      </c>
      <c r="I706" s="1">
        <v>12</v>
      </c>
      <c r="J706" s="1">
        <v>10099</v>
      </c>
      <c r="K706" s="4" t="e">
        <f>VLOOKUP(jur[[#This Row],[hwycov_id]],#REF!,10,FALSE)</f>
        <v>#REF!</v>
      </c>
      <c r="L706" s="32" t="e">
        <f t="shared" ref="L706:L769" si="33">K706/J706-1</f>
        <v>#REF!</v>
      </c>
      <c r="M706" s="31" t="e">
        <f t="shared" ref="M706:M769" si="34">K706-J706</f>
        <v>#REF!</v>
      </c>
      <c r="N706" s="31" t="e">
        <f t="shared" ref="N706:N769" si="35">POWER(M706,2)</f>
        <v>#REF!</v>
      </c>
      <c r="O706" s="1" t="e">
        <f>VLOOKUP(jur[[#This Row],[hwycov_id]],#REF!,16,FALSE)</f>
        <v>#REF!</v>
      </c>
      <c r="P706" s="1">
        <v>709</v>
      </c>
    </row>
    <row r="707" spans="1:16" x14ac:dyDescent="0.25">
      <c r="A707" s="1">
        <v>28497</v>
      </c>
      <c r="B707" s="1">
        <v>9</v>
      </c>
      <c r="C707" s="1">
        <v>1</v>
      </c>
      <c r="D707" s="1">
        <v>1</v>
      </c>
      <c r="E707" s="1" t="s">
        <v>73</v>
      </c>
      <c r="F707" s="1">
        <v>2</v>
      </c>
      <c r="G707" s="1">
        <v>1</v>
      </c>
      <c r="H707" s="1">
        <v>6</v>
      </c>
      <c r="I707" s="1">
        <v>12</v>
      </c>
      <c r="J707" s="1">
        <v>10154</v>
      </c>
      <c r="K707" s="4" t="e">
        <f>VLOOKUP(jur[[#This Row],[hwycov_id]],#REF!,10,FALSE)</f>
        <v>#REF!</v>
      </c>
      <c r="L707" s="32" t="e">
        <f t="shared" si="33"/>
        <v>#REF!</v>
      </c>
      <c r="M707" s="31" t="e">
        <f t="shared" si="34"/>
        <v>#REF!</v>
      </c>
      <c r="N707" s="31" t="e">
        <f t="shared" si="35"/>
        <v>#REF!</v>
      </c>
      <c r="O707" s="1" t="e">
        <f>VLOOKUP(jur[[#This Row],[hwycov_id]],#REF!,16,FALSE)</f>
        <v>#REF!</v>
      </c>
      <c r="P707" s="1">
        <v>710</v>
      </c>
    </row>
    <row r="708" spans="1:16" x14ac:dyDescent="0.25">
      <c r="A708" s="1">
        <v>7283</v>
      </c>
      <c r="B708" s="1">
        <v>4</v>
      </c>
      <c r="C708" s="1">
        <v>1</v>
      </c>
      <c r="D708" s="1">
        <v>2</v>
      </c>
      <c r="E708" s="1" t="s">
        <v>75</v>
      </c>
      <c r="F708" s="1">
        <v>4</v>
      </c>
      <c r="G708" s="1">
        <v>1</v>
      </c>
      <c r="H708" s="1">
        <v>6</v>
      </c>
      <c r="I708" s="1">
        <v>12</v>
      </c>
      <c r="J708" s="1">
        <v>14600</v>
      </c>
      <c r="K708" s="4" t="e">
        <f>VLOOKUP(jur[[#This Row],[hwycov_id]],#REF!,10,FALSE)</f>
        <v>#REF!</v>
      </c>
      <c r="L708" s="32" t="e">
        <f t="shared" si="33"/>
        <v>#REF!</v>
      </c>
      <c r="M708" s="31" t="e">
        <f t="shared" si="34"/>
        <v>#REF!</v>
      </c>
      <c r="N708" s="31" t="e">
        <f t="shared" si="35"/>
        <v>#REF!</v>
      </c>
      <c r="O708" s="1" t="e">
        <f>VLOOKUP(jur[[#This Row],[hwycov_id]],#REF!,16,FALSE)</f>
        <v>#REF!</v>
      </c>
      <c r="P708" s="1">
        <v>711</v>
      </c>
    </row>
    <row r="709" spans="1:16" x14ac:dyDescent="0.25">
      <c r="A709" s="1">
        <v>17193</v>
      </c>
      <c r="B709" s="1">
        <v>3</v>
      </c>
      <c r="C709" s="1">
        <v>1</v>
      </c>
      <c r="D709" s="1">
        <v>2</v>
      </c>
      <c r="E709" s="1" t="s">
        <v>75</v>
      </c>
      <c r="F709" s="1">
        <v>3</v>
      </c>
      <c r="G709" s="1">
        <v>1</v>
      </c>
      <c r="H709" s="1">
        <v>6</v>
      </c>
      <c r="I709" s="1">
        <v>12</v>
      </c>
      <c r="J709" s="1">
        <v>14700</v>
      </c>
      <c r="K709" s="4" t="e">
        <f>VLOOKUP(jur[[#This Row],[hwycov_id]],#REF!,10,FALSE)</f>
        <v>#REF!</v>
      </c>
      <c r="L709" s="32" t="e">
        <f t="shared" si="33"/>
        <v>#REF!</v>
      </c>
      <c r="M709" s="31" t="e">
        <f t="shared" si="34"/>
        <v>#REF!</v>
      </c>
      <c r="N709" s="31" t="e">
        <f t="shared" si="35"/>
        <v>#REF!</v>
      </c>
      <c r="O709" s="1" t="e">
        <f>VLOOKUP(jur[[#This Row],[hwycov_id]],#REF!,16,FALSE)</f>
        <v>#REF!</v>
      </c>
      <c r="P709" s="1">
        <v>712</v>
      </c>
    </row>
    <row r="710" spans="1:16" x14ac:dyDescent="0.25">
      <c r="A710" s="1">
        <v>7279</v>
      </c>
      <c r="B710" s="1">
        <v>5</v>
      </c>
      <c r="C710" s="1">
        <v>1</v>
      </c>
      <c r="D710" s="1">
        <v>2</v>
      </c>
      <c r="E710" s="1" t="s">
        <v>75</v>
      </c>
      <c r="F710" s="1">
        <v>4</v>
      </c>
      <c r="G710" s="1">
        <v>1</v>
      </c>
      <c r="H710" s="1">
        <v>6</v>
      </c>
      <c r="I710" s="1">
        <v>12</v>
      </c>
      <c r="J710" s="1">
        <v>15100</v>
      </c>
      <c r="K710" s="4" t="e">
        <f>VLOOKUP(jur[[#This Row],[hwycov_id]],#REF!,10,FALSE)</f>
        <v>#REF!</v>
      </c>
      <c r="L710" s="32" t="e">
        <f t="shared" si="33"/>
        <v>#REF!</v>
      </c>
      <c r="M710" s="31" t="e">
        <f t="shared" si="34"/>
        <v>#REF!</v>
      </c>
      <c r="N710" s="31" t="e">
        <f t="shared" si="35"/>
        <v>#REF!</v>
      </c>
      <c r="O710" s="1" t="e">
        <f>VLOOKUP(jur[[#This Row],[hwycov_id]],#REF!,16,FALSE)</f>
        <v>#REF!</v>
      </c>
      <c r="P710" s="1">
        <v>713</v>
      </c>
    </row>
    <row r="711" spans="1:16" x14ac:dyDescent="0.25">
      <c r="A711" s="1">
        <v>20514</v>
      </c>
      <c r="B711" s="1">
        <v>4</v>
      </c>
      <c r="C711" s="1">
        <v>1</v>
      </c>
      <c r="D711" s="1">
        <v>2</v>
      </c>
      <c r="E711" s="1" t="s">
        <v>75</v>
      </c>
      <c r="F711" s="1">
        <v>4</v>
      </c>
      <c r="G711" s="1">
        <v>1</v>
      </c>
      <c r="H711" s="1">
        <v>6</v>
      </c>
      <c r="I711" s="1">
        <v>12</v>
      </c>
      <c r="J711" s="1">
        <v>16700</v>
      </c>
      <c r="K711" s="4" t="e">
        <f>VLOOKUP(jur[[#This Row],[hwycov_id]],#REF!,10,FALSE)</f>
        <v>#REF!</v>
      </c>
      <c r="L711" s="32" t="e">
        <f t="shared" si="33"/>
        <v>#REF!</v>
      </c>
      <c r="M711" s="31" t="e">
        <f t="shared" si="34"/>
        <v>#REF!</v>
      </c>
      <c r="N711" s="31" t="e">
        <f t="shared" si="35"/>
        <v>#REF!</v>
      </c>
      <c r="O711" s="1" t="e">
        <f>VLOOKUP(jur[[#This Row],[hwycov_id]],#REF!,16,FALSE)</f>
        <v>#REF!</v>
      </c>
      <c r="P711" s="1">
        <v>714</v>
      </c>
    </row>
    <row r="712" spans="1:16" x14ac:dyDescent="0.25">
      <c r="A712" s="1">
        <v>19742</v>
      </c>
      <c r="B712" s="1">
        <v>4</v>
      </c>
      <c r="C712" s="1">
        <v>1</v>
      </c>
      <c r="D712" s="1">
        <v>2</v>
      </c>
      <c r="E712" s="1" t="s">
        <v>75</v>
      </c>
      <c r="F712" s="1">
        <v>4</v>
      </c>
      <c r="G712" s="1">
        <v>1</v>
      </c>
      <c r="H712" s="1">
        <v>6</v>
      </c>
      <c r="I712" s="1">
        <v>12</v>
      </c>
      <c r="J712" s="1">
        <v>16900</v>
      </c>
      <c r="K712" s="4" t="e">
        <f>VLOOKUP(jur[[#This Row],[hwycov_id]],#REF!,10,FALSE)</f>
        <v>#REF!</v>
      </c>
      <c r="L712" s="32" t="e">
        <f t="shared" si="33"/>
        <v>#REF!</v>
      </c>
      <c r="M712" s="31" t="e">
        <f t="shared" si="34"/>
        <v>#REF!</v>
      </c>
      <c r="N712" s="31" t="e">
        <f t="shared" si="35"/>
        <v>#REF!</v>
      </c>
      <c r="O712" s="1" t="e">
        <f>VLOOKUP(jur[[#This Row],[hwycov_id]],#REF!,16,FALSE)</f>
        <v>#REF!</v>
      </c>
      <c r="P712" s="1">
        <v>715</v>
      </c>
    </row>
    <row r="713" spans="1:16" x14ac:dyDescent="0.25">
      <c r="A713" s="1">
        <v>12562</v>
      </c>
      <c r="B713" s="1">
        <v>9</v>
      </c>
      <c r="C713" s="1">
        <v>1</v>
      </c>
      <c r="D713" s="1">
        <v>1</v>
      </c>
      <c r="E713" s="1" t="s">
        <v>73</v>
      </c>
      <c r="F713" s="1">
        <v>2</v>
      </c>
      <c r="G713" s="1">
        <v>1</v>
      </c>
      <c r="H713" s="1">
        <v>6</v>
      </c>
      <c r="I713" s="1">
        <v>12</v>
      </c>
      <c r="J713" s="1">
        <v>17115</v>
      </c>
      <c r="K713" s="4" t="e">
        <f>VLOOKUP(jur[[#This Row],[hwycov_id]],#REF!,10,FALSE)</f>
        <v>#REF!</v>
      </c>
      <c r="L713" s="32" t="e">
        <f t="shared" si="33"/>
        <v>#REF!</v>
      </c>
      <c r="M713" s="31" t="e">
        <f t="shared" si="34"/>
        <v>#REF!</v>
      </c>
      <c r="N713" s="31" t="e">
        <f t="shared" si="35"/>
        <v>#REF!</v>
      </c>
      <c r="O713" s="1" t="e">
        <f>VLOOKUP(jur[[#This Row],[hwycov_id]],#REF!,16,FALSE)</f>
        <v>#REF!</v>
      </c>
      <c r="P713" s="1">
        <v>716</v>
      </c>
    </row>
    <row r="714" spans="1:16" x14ac:dyDescent="0.25">
      <c r="A714" s="1">
        <v>4790</v>
      </c>
      <c r="B714" s="1">
        <v>4</v>
      </c>
      <c r="C714" s="1">
        <v>1</v>
      </c>
      <c r="D714" s="1">
        <v>2</v>
      </c>
      <c r="E714" s="1" t="s">
        <v>75</v>
      </c>
      <c r="F714" s="1">
        <v>4</v>
      </c>
      <c r="G714" s="1">
        <v>1</v>
      </c>
      <c r="H714" s="1">
        <v>6</v>
      </c>
      <c r="I714" s="1">
        <v>12</v>
      </c>
      <c r="J714" s="1">
        <v>18900</v>
      </c>
      <c r="K714" s="4" t="e">
        <f>VLOOKUP(jur[[#This Row],[hwycov_id]],#REF!,10,FALSE)</f>
        <v>#REF!</v>
      </c>
      <c r="L714" s="32" t="e">
        <f t="shared" si="33"/>
        <v>#REF!</v>
      </c>
      <c r="M714" s="31" t="e">
        <f t="shared" si="34"/>
        <v>#REF!</v>
      </c>
      <c r="N714" s="31" t="e">
        <f t="shared" si="35"/>
        <v>#REF!</v>
      </c>
      <c r="O714" s="1" t="e">
        <f>VLOOKUP(jur[[#This Row],[hwycov_id]],#REF!,16,FALSE)</f>
        <v>#REF!</v>
      </c>
      <c r="P714" s="1">
        <v>717</v>
      </c>
    </row>
    <row r="715" spans="1:16" x14ac:dyDescent="0.25">
      <c r="A715" s="1">
        <v>20516</v>
      </c>
      <c r="B715" s="1">
        <v>4</v>
      </c>
      <c r="C715" s="1">
        <v>1</v>
      </c>
      <c r="D715" s="1">
        <v>2</v>
      </c>
      <c r="E715" s="1" t="s">
        <v>75</v>
      </c>
      <c r="F715" s="1">
        <v>4</v>
      </c>
      <c r="G715" s="1">
        <v>1</v>
      </c>
      <c r="H715" s="1">
        <v>6</v>
      </c>
      <c r="I715" s="1">
        <v>12</v>
      </c>
      <c r="J715" s="1">
        <v>19100</v>
      </c>
      <c r="K715" s="4" t="e">
        <f>VLOOKUP(jur[[#This Row],[hwycov_id]],#REF!,10,FALSE)</f>
        <v>#REF!</v>
      </c>
      <c r="L715" s="32" t="e">
        <f t="shared" si="33"/>
        <v>#REF!</v>
      </c>
      <c r="M715" s="31" t="e">
        <f t="shared" si="34"/>
        <v>#REF!</v>
      </c>
      <c r="N715" s="31" t="e">
        <f t="shared" si="35"/>
        <v>#REF!</v>
      </c>
      <c r="O715" s="1" t="e">
        <f>VLOOKUP(jur[[#This Row],[hwycov_id]],#REF!,16,FALSE)</f>
        <v>#REF!</v>
      </c>
      <c r="P715" s="1">
        <v>718</v>
      </c>
    </row>
    <row r="716" spans="1:16" x14ac:dyDescent="0.25">
      <c r="A716" s="1">
        <v>12040</v>
      </c>
      <c r="B716" s="1">
        <v>2</v>
      </c>
      <c r="C716" s="1">
        <v>1</v>
      </c>
      <c r="D716" s="1">
        <v>2</v>
      </c>
      <c r="E716" s="1" t="s">
        <v>77</v>
      </c>
      <c r="F716" s="1">
        <v>3</v>
      </c>
      <c r="G716" s="1">
        <v>4</v>
      </c>
      <c r="H716" s="1">
        <v>6</v>
      </c>
      <c r="I716" s="1">
        <v>12</v>
      </c>
      <c r="J716" s="1">
        <v>43921</v>
      </c>
      <c r="K716" s="4" t="e">
        <f>VLOOKUP(jur[[#This Row],[hwycov_id]],#REF!,10,FALSE)</f>
        <v>#REF!</v>
      </c>
      <c r="L716" s="32" t="e">
        <f t="shared" si="33"/>
        <v>#REF!</v>
      </c>
      <c r="M716" s="31" t="e">
        <f t="shared" si="34"/>
        <v>#REF!</v>
      </c>
      <c r="N716" s="31" t="e">
        <f t="shared" si="35"/>
        <v>#REF!</v>
      </c>
      <c r="O716" s="1" t="e">
        <f>VLOOKUP(jur[[#This Row],[hwycov_id]],#REF!,16,FALSE)</f>
        <v>#REF!</v>
      </c>
      <c r="P716" s="1">
        <v>719</v>
      </c>
    </row>
    <row r="717" spans="1:16" x14ac:dyDescent="0.25">
      <c r="A717" s="1">
        <v>12035</v>
      </c>
      <c r="B717" s="1">
        <v>2</v>
      </c>
      <c r="C717" s="1">
        <v>1</v>
      </c>
      <c r="D717" s="1">
        <v>2</v>
      </c>
      <c r="E717" s="1" t="s">
        <v>77</v>
      </c>
      <c r="F717" s="1">
        <v>3</v>
      </c>
      <c r="G717" s="1">
        <v>4</v>
      </c>
      <c r="H717" s="1">
        <v>6</v>
      </c>
      <c r="I717" s="1">
        <v>12</v>
      </c>
      <c r="J717" s="1">
        <v>48341</v>
      </c>
      <c r="K717" s="4" t="e">
        <f>VLOOKUP(jur[[#This Row],[hwycov_id]],#REF!,10,FALSE)</f>
        <v>#REF!</v>
      </c>
      <c r="L717" s="32" t="e">
        <f t="shared" si="33"/>
        <v>#REF!</v>
      </c>
      <c r="M717" s="31" t="e">
        <f t="shared" si="34"/>
        <v>#REF!</v>
      </c>
      <c r="N717" s="31" t="e">
        <f t="shared" si="35"/>
        <v>#REF!</v>
      </c>
      <c r="O717" s="1" t="e">
        <f>VLOOKUP(jur[[#This Row],[hwycov_id]],#REF!,16,FALSE)</f>
        <v>#REF!</v>
      </c>
      <c r="P717" s="1">
        <v>720</v>
      </c>
    </row>
    <row r="718" spans="1:16" x14ac:dyDescent="0.25">
      <c r="A718" s="1">
        <v>7744</v>
      </c>
      <c r="B718" s="1">
        <v>2</v>
      </c>
      <c r="C718" s="1">
        <v>1</v>
      </c>
      <c r="D718" s="1">
        <v>2</v>
      </c>
      <c r="E718" s="1" t="s">
        <v>77</v>
      </c>
      <c r="F718" s="1">
        <v>3</v>
      </c>
      <c r="G718" s="1">
        <v>5</v>
      </c>
      <c r="H718" s="1">
        <v>6</v>
      </c>
      <c r="I718" s="1">
        <v>12</v>
      </c>
      <c r="J718" s="1">
        <v>50785</v>
      </c>
      <c r="K718" s="4" t="e">
        <f>VLOOKUP(jur[[#This Row],[hwycov_id]],#REF!,10,FALSE)</f>
        <v>#REF!</v>
      </c>
      <c r="L718" s="32" t="e">
        <f t="shared" si="33"/>
        <v>#REF!</v>
      </c>
      <c r="M718" s="31" t="e">
        <f t="shared" si="34"/>
        <v>#REF!</v>
      </c>
      <c r="N718" s="31" t="e">
        <f t="shared" si="35"/>
        <v>#REF!</v>
      </c>
      <c r="O718" s="1" t="e">
        <f>VLOOKUP(jur[[#This Row],[hwycov_id]],#REF!,16,FALSE)</f>
        <v>#REF!</v>
      </c>
      <c r="P718" s="1">
        <v>721</v>
      </c>
    </row>
    <row r="719" spans="1:16" x14ac:dyDescent="0.25">
      <c r="A719" s="1">
        <v>8830</v>
      </c>
      <c r="B719" s="1">
        <v>1</v>
      </c>
      <c r="C719" s="1">
        <v>1</v>
      </c>
      <c r="D719" s="1">
        <v>1</v>
      </c>
      <c r="E719" s="1" t="s">
        <v>73</v>
      </c>
      <c r="F719" s="1">
        <v>1</v>
      </c>
      <c r="G719" s="1">
        <v>5</v>
      </c>
      <c r="H719" s="1">
        <v>6</v>
      </c>
      <c r="I719" s="1">
        <v>12</v>
      </c>
      <c r="J719" s="1">
        <v>53173</v>
      </c>
      <c r="K719" s="4" t="e">
        <f>VLOOKUP(jur[[#This Row],[hwycov_id]],#REF!,10,FALSE)</f>
        <v>#REF!</v>
      </c>
      <c r="L719" s="32" t="e">
        <f t="shared" si="33"/>
        <v>#REF!</v>
      </c>
      <c r="M719" s="31" t="e">
        <f t="shared" si="34"/>
        <v>#REF!</v>
      </c>
      <c r="N719" s="31" t="e">
        <f t="shared" si="35"/>
        <v>#REF!</v>
      </c>
      <c r="O719" s="1" t="e">
        <f>VLOOKUP(jur[[#This Row],[hwycov_id]],#REF!,16,FALSE)</f>
        <v>#REF!</v>
      </c>
      <c r="P719" s="1">
        <v>722</v>
      </c>
    </row>
    <row r="720" spans="1:16" x14ac:dyDescent="0.25">
      <c r="A720" s="1">
        <v>27245</v>
      </c>
      <c r="B720" s="1">
        <v>1</v>
      </c>
      <c r="C720" s="1">
        <v>1</v>
      </c>
      <c r="D720" s="1">
        <v>1</v>
      </c>
      <c r="E720" s="1" t="s">
        <v>73</v>
      </c>
      <c r="F720" s="1">
        <v>1</v>
      </c>
      <c r="G720" s="1">
        <v>5</v>
      </c>
      <c r="H720" s="1">
        <v>6</v>
      </c>
      <c r="I720" s="1">
        <v>12</v>
      </c>
      <c r="J720" s="1">
        <v>53705</v>
      </c>
      <c r="K720" s="4" t="e">
        <f>VLOOKUP(jur[[#This Row],[hwycov_id]],#REF!,10,FALSE)</f>
        <v>#REF!</v>
      </c>
      <c r="L720" s="32" t="e">
        <f t="shared" si="33"/>
        <v>#REF!</v>
      </c>
      <c r="M720" s="31" t="e">
        <f t="shared" si="34"/>
        <v>#REF!</v>
      </c>
      <c r="N720" s="31" t="e">
        <f t="shared" si="35"/>
        <v>#REF!</v>
      </c>
      <c r="O720" s="1" t="e">
        <f>VLOOKUP(jur[[#This Row],[hwycov_id]],#REF!,16,FALSE)</f>
        <v>#REF!</v>
      </c>
      <c r="P720" s="1">
        <v>723</v>
      </c>
    </row>
    <row r="721" spans="1:16" x14ac:dyDescent="0.25">
      <c r="A721" s="1">
        <v>12547</v>
      </c>
      <c r="B721" s="1">
        <v>1</v>
      </c>
      <c r="C721" s="1">
        <v>1</v>
      </c>
      <c r="D721" s="1">
        <v>1</v>
      </c>
      <c r="E721" s="1" t="s">
        <v>73</v>
      </c>
      <c r="F721" s="1">
        <v>1</v>
      </c>
      <c r="G721" s="1">
        <v>5</v>
      </c>
      <c r="H721" s="1">
        <v>6</v>
      </c>
      <c r="I721" s="1">
        <v>12</v>
      </c>
      <c r="J721" s="1">
        <v>53836</v>
      </c>
      <c r="K721" s="4" t="e">
        <f>VLOOKUP(jur[[#This Row],[hwycov_id]],#REF!,10,FALSE)</f>
        <v>#REF!</v>
      </c>
      <c r="L721" s="32" t="e">
        <f t="shared" si="33"/>
        <v>#REF!</v>
      </c>
      <c r="M721" s="31" t="e">
        <f t="shared" si="34"/>
        <v>#REF!</v>
      </c>
      <c r="N721" s="31" t="e">
        <f t="shared" si="35"/>
        <v>#REF!</v>
      </c>
      <c r="O721" s="1" t="e">
        <f>VLOOKUP(jur[[#This Row],[hwycov_id]],#REF!,16,FALSE)</f>
        <v>#REF!</v>
      </c>
      <c r="P721" s="1">
        <v>724</v>
      </c>
    </row>
    <row r="722" spans="1:16" x14ac:dyDescent="0.25">
      <c r="A722" s="1">
        <v>12578</v>
      </c>
      <c r="B722" s="1">
        <v>1</v>
      </c>
      <c r="C722" s="1">
        <v>1</v>
      </c>
      <c r="D722" s="1">
        <v>1</v>
      </c>
      <c r="E722" s="1" t="s">
        <v>73</v>
      </c>
      <c r="F722" s="1">
        <v>1</v>
      </c>
      <c r="G722" s="1">
        <v>5</v>
      </c>
      <c r="H722" s="1">
        <v>6</v>
      </c>
      <c r="I722" s="1">
        <v>12</v>
      </c>
      <c r="J722" s="1">
        <v>54045</v>
      </c>
      <c r="K722" s="4" t="e">
        <f>VLOOKUP(jur[[#This Row],[hwycov_id]],#REF!,10,FALSE)</f>
        <v>#REF!</v>
      </c>
      <c r="L722" s="32" t="e">
        <f t="shared" si="33"/>
        <v>#REF!</v>
      </c>
      <c r="M722" s="31" t="e">
        <f t="shared" si="34"/>
        <v>#REF!</v>
      </c>
      <c r="N722" s="31" t="e">
        <f t="shared" si="35"/>
        <v>#REF!</v>
      </c>
      <c r="O722" s="1" t="e">
        <f>VLOOKUP(jur[[#This Row],[hwycov_id]],#REF!,16,FALSE)</f>
        <v>#REF!</v>
      </c>
      <c r="P722" s="1">
        <v>725</v>
      </c>
    </row>
    <row r="723" spans="1:16" x14ac:dyDescent="0.25">
      <c r="A723" s="1">
        <v>8831</v>
      </c>
      <c r="B723" s="1">
        <v>1</v>
      </c>
      <c r="C723" s="1">
        <v>1</v>
      </c>
      <c r="D723" s="1">
        <v>1</v>
      </c>
      <c r="E723" s="1" t="s">
        <v>73</v>
      </c>
      <c r="F723" s="1">
        <v>1</v>
      </c>
      <c r="G723" s="1">
        <v>5</v>
      </c>
      <c r="H723" s="1">
        <v>6</v>
      </c>
      <c r="I723" s="1">
        <v>12</v>
      </c>
      <c r="J723" s="1">
        <v>54612</v>
      </c>
      <c r="K723" s="4" t="e">
        <f>VLOOKUP(jur[[#This Row],[hwycov_id]],#REF!,10,FALSE)</f>
        <v>#REF!</v>
      </c>
      <c r="L723" s="32" t="e">
        <f t="shared" si="33"/>
        <v>#REF!</v>
      </c>
      <c r="M723" s="31" t="e">
        <f t="shared" si="34"/>
        <v>#REF!</v>
      </c>
      <c r="N723" s="31" t="e">
        <f t="shared" si="35"/>
        <v>#REF!</v>
      </c>
      <c r="O723" s="1" t="e">
        <f>VLOOKUP(jur[[#This Row],[hwycov_id]],#REF!,16,FALSE)</f>
        <v>#REF!</v>
      </c>
      <c r="P723" s="1">
        <v>726</v>
      </c>
    </row>
    <row r="724" spans="1:16" x14ac:dyDescent="0.25">
      <c r="A724" s="1">
        <v>28540</v>
      </c>
      <c r="B724" s="1">
        <v>1</v>
      </c>
      <c r="C724" s="1">
        <v>1</v>
      </c>
      <c r="D724" s="1">
        <v>1</v>
      </c>
      <c r="E724" s="1" t="s">
        <v>73</v>
      </c>
      <c r="F724" s="1">
        <v>1</v>
      </c>
      <c r="G724" s="1">
        <v>5</v>
      </c>
      <c r="H724" s="1">
        <v>6</v>
      </c>
      <c r="I724" s="1">
        <v>12</v>
      </c>
      <c r="J724" s="1">
        <v>54977</v>
      </c>
      <c r="K724" s="4" t="e">
        <f>VLOOKUP(jur[[#This Row],[hwycov_id]],#REF!,10,FALSE)</f>
        <v>#REF!</v>
      </c>
      <c r="L724" s="32" t="e">
        <f t="shared" si="33"/>
        <v>#REF!</v>
      </c>
      <c r="M724" s="31" t="e">
        <f t="shared" si="34"/>
        <v>#REF!</v>
      </c>
      <c r="N724" s="31" t="e">
        <f t="shared" si="35"/>
        <v>#REF!</v>
      </c>
      <c r="O724" s="1" t="e">
        <f>VLOOKUP(jur[[#This Row],[hwycov_id]],#REF!,16,FALSE)</f>
        <v>#REF!</v>
      </c>
      <c r="P724" s="1">
        <v>727</v>
      </c>
    </row>
    <row r="725" spans="1:16" x14ac:dyDescent="0.25">
      <c r="A725" s="1">
        <v>28535</v>
      </c>
      <c r="B725" s="1">
        <v>1</v>
      </c>
      <c r="C725" s="1">
        <v>1</v>
      </c>
      <c r="D725" s="1">
        <v>1</v>
      </c>
      <c r="E725" s="1" t="s">
        <v>73</v>
      </c>
      <c r="F725" s="1">
        <v>1</v>
      </c>
      <c r="G725" s="1">
        <v>5</v>
      </c>
      <c r="H725" s="1">
        <v>6</v>
      </c>
      <c r="I725" s="1">
        <v>12</v>
      </c>
      <c r="J725" s="1">
        <v>55239</v>
      </c>
      <c r="K725" s="4" t="e">
        <f>VLOOKUP(jur[[#This Row],[hwycov_id]],#REF!,10,FALSE)</f>
        <v>#REF!</v>
      </c>
      <c r="L725" s="32" t="e">
        <f t="shared" si="33"/>
        <v>#REF!</v>
      </c>
      <c r="M725" s="31" t="e">
        <f t="shared" si="34"/>
        <v>#REF!</v>
      </c>
      <c r="N725" s="31" t="e">
        <f t="shared" si="35"/>
        <v>#REF!</v>
      </c>
      <c r="O725" s="1" t="e">
        <f>VLOOKUP(jur[[#This Row],[hwycov_id]],#REF!,16,FALSE)</f>
        <v>#REF!</v>
      </c>
      <c r="P725" s="1">
        <v>728</v>
      </c>
    </row>
    <row r="726" spans="1:16" x14ac:dyDescent="0.25">
      <c r="A726" s="1">
        <v>28534</v>
      </c>
      <c r="B726" s="1">
        <v>1</v>
      </c>
      <c r="C726" s="1">
        <v>1</v>
      </c>
      <c r="D726" s="1">
        <v>1</v>
      </c>
      <c r="E726" s="1" t="s">
        <v>73</v>
      </c>
      <c r="F726" s="1">
        <v>1</v>
      </c>
      <c r="G726" s="1">
        <v>5</v>
      </c>
      <c r="H726" s="1">
        <v>6</v>
      </c>
      <c r="I726" s="1">
        <v>12</v>
      </c>
      <c r="J726" s="1">
        <v>56729</v>
      </c>
      <c r="K726" s="4" t="e">
        <f>VLOOKUP(jur[[#This Row],[hwycov_id]],#REF!,10,FALSE)</f>
        <v>#REF!</v>
      </c>
      <c r="L726" s="32" t="e">
        <f t="shared" si="33"/>
        <v>#REF!</v>
      </c>
      <c r="M726" s="31" t="e">
        <f t="shared" si="34"/>
        <v>#REF!</v>
      </c>
      <c r="N726" s="31" t="e">
        <f t="shared" si="35"/>
        <v>#REF!</v>
      </c>
      <c r="O726" s="1" t="e">
        <f>VLOOKUP(jur[[#This Row],[hwycov_id]],#REF!,16,FALSE)</f>
        <v>#REF!</v>
      </c>
      <c r="P726" s="1">
        <v>729</v>
      </c>
    </row>
    <row r="727" spans="1:16" x14ac:dyDescent="0.25">
      <c r="A727" s="1">
        <v>12579</v>
      </c>
      <c r="B727" s="1">
        <v>1</v>
      </c>
      <c r="C727" s="1">
        <v>1</v>
      </c>
      <c r="D727" s="1">
        <v>1</v>
      </c>
      <c r="E727" s="1" t="s">
        <v>73</v>
      </c>
      <c r="F727" s="1">
        <v>1</v>
      </c>
      <c r="G727" s="1">
        <v>6</v>
      </c>
      <c r="H727" s="1">
        <v>6</v>
      </c>
      <c r="I727" s="1">
        <v>12</v>
      </c>
      <c r="J727" s="1">
        <v>62593</v>
      </c>
      <c r="K727" s="4" t="e">
        <f>VLOOKUP(jur[[#This Row],[hwycov_id]],#REF!,10,FALSE)</f>
        <v>#REF!</v>
      </c>
      <c r="L727" s="32" t="e">
        <f t="shared" si="33"/>
        <v>#REF!</v>
      </c>
      <c r="M727" s="31" t="e">
        <f t="shared" si="34"/>
        <v>#REF!</v>
      </c>
      <c r="N727" s="31" t="e">
        <f t="shared" si="35"/>
        <v>#REF!</v>
      </c>
      <c r="O727" s="1" t="e">
        <f>VLOOKUP(jur[[#This Row],[hwycov_id]],#REF!,16,FALSE)</f>
        <v>#REF!</v>
      </c>
      <c r="P727" s="1">
        <v>730</v>
      </c>
    </row>
    <row r="728" spans="1:16" x14ac:dyDescent="0.25">
      <c r="A728" s="1">
        <v>27544</v>
      </c>
      <c r="B728" s="1">
        <v>1</v>
      </c>
      <c r="C728" s="1">
        <v>1</v>
      </c>
      <c r="D728" s="1">
        <v>1</v>
      </c>
      <c r="E728" s="1" t="s">
        <v>77</v>
      </c>
      <c r="F728" s="1">
        <v>1</v>
      </c>
      <c r="G728" s="1">
        <v>6</v>
      </c>
      <c r="H728" s="1">
        <v>6</v>
      </c>
      <c r="I728" s="1">
        <v>12</v>
      </c>
      <c r="J728" s="1">
        <v>63736</v>
      </c>
      <c r="K728" s="4" t="e">
        <f>VLOOKUP(jur[[#This Row],[hwycov_id]],#REF!,10,FALSE)</f>
        <v>#REF!</v>
      </c>
      <c r="L728" s="32" t="e">
        <f t="shared" si="33"/>
        <v>#REF!</v>
      </c>
      <c r="M728" s="31" t="e">
        <f t="shared" si="34"/>
        <v>#REF!</v>
      </c>
      <c r="N728" s="31" t="e">
        <f t="shared" si="35"/>
        <v>#REF!</v>
      </c>
      <c r="O728" s="1" t="e">
        <f>VLOOKUP(jur[[#This Row],[hwycov_id]],#REF!,16,FALSE)</f>
        <v>#REF!</v>
      </c>
      <c r="P728" s="1">
        <v>731</v>
      </c>
    </row>
    <row r="729" spans="1:16" x14ac:dyDescent="0.25">
      <c r="A729" s="1">
        <v>27543</v>
      </c>
      <c r="B729" s="1">
        <v>1</v>
      </c>
      <c r="C729" s="1">
        <v>1</v>
      </c>
      <c r="D729" s="1">
        <v>1</v>
      </c>
      <c r="E729" s="1" t="s">
        <v>77</v>
      </c>
      <c r="F729" s="1">
        <v>1</v>
      </c>
      <c r="G729" s="1">
        <v>6</v>
      </c>
      <c r="H729" s="1">
        <v>6</v>
      </c>
      <c r="I729" s="1">
        <v>12</v>
      </c>
      <c r="J729" s="1">
        <v>65262</v>
      </c>
      <c r="K729" s="4" t="e">
        <f>VLOOKUP(jur[[#This Row],[hwycov_id]],#REF!,10,FALSE)</f>
        <v>#REF!</v>
      </c>
      <c r="L729" s="32" t="e">
        <f t="shared" si="33"/>
        <v>#REF!</v>
      </c>
      <c r="M729" s="31" t="e">
        <f t="shared" si="34"/>
        <v>#REF!</v>
      </c>
      <c r="N729" s="31" t="e">
        <f t="shared" si="35"/>
        <v>#REF!</v>
      </c>
      <c r="O729" s="1" t="e">
        <f>VLOOKUP(jur[[#This Row],[hwycov_id]],#REF!,16,FALSE)</f>
        <v>#REF!</v>
      </c>
      <c r="P729" s="1">
        <v>732</v>
      </c>
    </row>
    <row r="730" spans="1:16" x14ac:dyDescent="0.25">
      <c r="A730" s="1">
        <v>16489</v>
      </c>
      <c r="B730" s="1">
        <v>1</v>
      </c>
      <c r="C730" s="1">
        <v>1</v>
      </c>
      <c r="D730" s="1">
        <v>1</v>
      </c>
      <c r="E730" s="1" t="s">
        <v>73</v>
      </c>
      <c r="F730" s="1">
        <v>1</v>
      </c>
      <c r="G730" s="1">
        <v>6</v>
      </c>
      <c r="H730" s="1">
        <v>6</v>
      </c>
      <c r="I730" s="1">
        <v>12</v>
      </c>
      <c r="J730" s="1">
        <v>69064</v>
      </c>
      <c r="K730" s="4" t="e">
        <f>VLOOKUP(jur[[#This Row],[hwycov_id]],#REF!,10,FALSE)</f>
        <v>#REF!</v>
      </c>
      <c r="L730" s="32" t="e">
        <f t="shared" si="33"/>
        <v>#REF!</v>
      </c>
      <c r="M730" s="31" t="e">
        <f t="shared" si="34"/>
        <v>#REF!</v>
      </c>
      <c r="N730" s="31" t="e">
        <f t="shared" si="35"/>
        <v>#REF!</v>
      </c>
      <c r="O730" s="1" t="e">
        <f>VLOOKUP(jur[[#This Row],[hwycov_id]],#REF!,16,FALSE)</f>
        <v>#REF!</v>
      </c>
      <c r="P730" s="1">
        <v>733</v>
      </c>
    </row>
    <row r="731" spans="1:16" x14ac:dyDescent="0.25">
      <c r="A731" s="1">
        <v>28515</v>
      </c>
      <c r="B731" s="1">
        <v>1</v>
      </c>
      <c r="C731" s="1">
        <v>1</v>
      </c>
      <c r="D731" s="1">
        <v>1</v>
      </c>
      <c r="E731" s="1" t="s">
        <v>73</v>
      </c>
      <c r="F731" s="1">
        <v>1</v>
      </c>
      <c r="G731" s="1">
        <v>6</v>
      </c>
      <c r="H731" s="1">
        <v>6</v>
      </c>
      <c r="I731" s="1">
        <v>12</v>
      </c>
      <c r="J731" s="1">
        <v>69482</v>
      </c>
      <c r="K731" s="4" t="e">
        <f>VLOOKUP(jur[[#This Row],[hwycov_id]],#REF!,10,FALSE)</f>
        <v>#REF!</v>
      </c>
      <c r="L731" s="32" t="e">
        <f t="shared" si="33"/>
        <v>#REF!</v>
      </c>
      <c r="M731" s="31" t="e">
        <f t="shared" si="34"/>
        <v>#REF!</v>
      </c>
      <c r="N731" s="31" t="e">
        <f t="shared" si="35"/>
        <v>#REF!</v>
      </c>
      <c r="O731" s="1" t="e">
        <f>VLOOKUP(jur[[#This Row],[hwycov_id]],#REF!,16,FALSE)</f>
        <v>#REF!</v>
      </c>
      <c r="P731" s="1">
        <v>734</v>
      </c>
    </row>
    <row r="732" spans="1:16" x14ac:dyDescent="0.25">
      <c r="A732" s="1">
        <v>12571</v>
      </c>
      <c r="B732" s="1">
        <v>1</v>
      </c>
      <c r="C732" s="1">
        <v>1</v>
      </c>
      <c r="D732" s="1">
        <v>1</v>
      </c>
      <c r="E732" s="1" t="s">
        <v>77</v>
      </c>
      <c r="F732" s="1">
        <v>1</v>
      </c>
      <c r="G732" s="1">
        <v>7</v>
      </c>
      <c r="H732" s="1">
        <v>6</v>
      </c>
      <c r="I732" s="1">
        <v>12</v>
      </c>
      <c r="J732" s="1">
        <v>71153</v>
      </c>
      <c r="K732" s="4" t="e">
        <f>VLOOKUP(jur[[#This Row],[hwycov_id]],#REF!,10,FALSE)</f>
        <v>#REF!</v>
      </c>
      <c r="L732" s="32" t="e">
        <f t="shared" si="33"/>
        <v>#REF!</v>
      </c>
      <c r="M732" s="31" t="e">
        <f t="shared" si="34"/>
        <v>#REF!</v>
      </c>
      <c r="N732" s="31" t="e">
        <f t="shared" si="35"/>
        <v>#REF!</v>
      </c>
      <c r="O732" s="1" t="e">
        <f>VLOOKUP(jur[[#This Row],[hwycov_id]],#REF!,16,FALSE)</f>
        <v>#REF!</v>
      </c>
      <c r="P732" s="1">
        <v>735</v>
      </c>
    </row>
    <row r="733" spans="1:16" x14ac:dyDescent="0.25">
      <c r="A733" s="1">
        <v>8829</v>
      </c>
      <c r="B733" s="1">
        <v>1</v>
      </c>
      <c r="C733" s="1">
        <v>1</v>
      </c>
      <c r="D733" s="1">
        <v>1</v>
      </c>
      <c r="E733" s="1" t="s">
        <v>77</v>
      </c>
      <c r="F733" s="1">
        <v>1</v>
      </c>
      <c r="G733" s="1">
        <v>7</v>
      </c>
      <c r="H733" s="1">
        <v>6</v>
      </c>
      <c r="I733" s="1">
        <v>12</v>
      </c>
      <c r="J733" s="1">
        <v>72382</v>
      </c>
      <c r="K733" s="4" t="e">
        <f>VLOOKUP(jur[[#This Row],[hwycov_id]],#REF!,10,FALSE)</f>
        <v>#REF!</v>
      </c>
      <c r="L733" s="32" t="e">
        <f t="shared" si="33"/>
        <v>#REF!</v>
      </c>
      <c r="M733" s="31" t="e">
        <f t="shared" si="34"/>
        <v>#REF!</v>
      </c>
      <c r="N733" s="31" t="e">
        <f t="shared" si="35"/>
        <v>#REF!</v>
      </c>
      <c r="O733" s="1" t="e">
        <f>VLOOKUP(jur[[#This Row],[hwycov_id]],#REF!,16,FALSE)</f>
        <v>#REF!</v>
      </c>
      <c r="P733" s="1">
        <v>736</v>
      </c>
    </row>
    <row r="734" spans="1:16" x14ac:dyDescent="0.25">
      <c r="A734" s="1">
        <v>28512</v>
      </c>
      <c r="B734" s="1">
        <v>1</v>
      </c>
      <c r="C734" s="1">
        <v>1</v>
      </c>
      <c r="D734" s="1">
        <v>1</v>
      </c>
      <c r="E734" s="1" t="s">
        <v>73</v>
      </c>
      <c r="F734" s="1">
        <v>1</v>
      </c>
      <c r="G734" s="1">
        <v>7</v>
      </c>
      <c r="H734" s="1">
        <v>6</v>
      </c>
      <c r="I734" s="1">
        <v>12</v>
      </c>
      <c r="J734" s="1">
        <v>72445</v>
      </c>
      <c r="K734" s="4" t="e">
        <f>VLOOKUP(jur[[#This Row],[hwycov_id]],#REF!,10,FALSE)</f>
        <v>#REF!</v>
      </c>
      <c r="L734" s="32" t="e">
        <f t="shared" si="33"/>
        <v>#REF!</v>
      </c>
      <c r="M734" s="31" t="e">
        <f t="shared" si="34"/>
        <v>#REF!</v>
      </c>
      <c r="N734" s="31" t="e">
        <f t="shared" si="35"/>
        <v>#REF!</v>
      </c>
      <c r="O734" s="1" t="e">
        <f>VLOOKUP(jur[[#This Row],[hwycov_id]],#REF!,16,FALSE)</f>
        <v>#REF!</v>
      </c>
      <c r="P734" s="1">
        <v>737</v>
      </c>
    </row>
    <row r="735" spans="1:16" x14ac:dyDescent="0.25">
      <c r="A735" s="1">
        <v>28495</v>
      </c>
      <c r="B735" s="1">
        <v>1</v>
      </c>
      <c r="C735" s="1">
        <v>1</v>
      </c>
      <c r="D735" s="1">
        <v>1</v>
      </c>
      <c r="E735" s="1" t="s">
        <v>73</v>
      </c>
      <c r="F735" s="1">
        <v>1</v>
      </c>
      <c r="G735" s="1">
        <v>7</v>
      </c>
      <c r="H735" s="1">
        <v>6</v>
      </c>
      <c r="I735" s="1">
        <v>12</v>
      </c>
      <c r="J735" s="1">
        <v>79259</v>
      </c>
      <c r="K735" s="4" t="e">
        <f>VLOOKUP(jur[[#This Row],[hwycov_id]],#REF!,10,FALSE)</f>
        <v>#REF!</v>
      </c>
      <c r="L735" s="32" t="e">
        <f t="shared" si="33"/>
        <v>#REF!</v>
      </c>
      <c r="M735" s="31" t="e">
        <f t="shared" si="34"/>
        <v>#REF!</v>
      </c>
      <c r="N735" s="31" t="e">
        <f t="shared" si="35"/>
        <v>#REF!</v>
      </c>
      <c r="O735" s="1" t="e">
        <f>VLOOKUP(jur[[#This Row],[hwycov_id]],#REF!,16,FALSE)</f>
        <v>#REF!</v>
      </c>
      <c r="P735" s="1">
        <v>738</v>
      </c>
    </row>
    <row r="736" spans="1:16" x14ac:dyDescent="0.25">
      <c r="A736" s="1">
        <v>28493</v>
      </c>
      <c r="B736" s="1">
        <v>1</v>
      </c>
      <c r="C736" s="1">
        <v>1</v>
      </c>
      <c r="D736" s="1">
        <v>1</v>
      </c>
      <c r="E736" s="1" t="s">
        <v>73</v>
      </c>
      <c r="F736" s="1">
        <v>1</v>
      </c>
      <c r="G736" s="1">
        <v>8</v>
      </c>
      <c r="H736" s="1">
        <v>6</v>
      </c>
      <c r="I736" s="1">
        <v>12</v>
      </c>
      <c r="J736" s="1">
        <v>81984</v>
      </c>
      <c r="K736" s="4" t="e">
        <f>VLOOKUP(jur[[#This Row],[hwycov_id]],#REF!,10,FALSE)</f>
        <v>#REF!</v>
      </c>
      <c r="L736" s="32" t="e">
        <f t="shared" si="33"/>
        <v>#REF!</v>
      </c>
      <c r="M736" s="31" t="e">
        <f t="shared" si="34"/>
        <v>#REF!</v>
      </c>
      <c r="N736" s="31" t="e">
        <f t="shared" si="35"/>
        <v>#REF!</v>
      </c>
      <c r="O736" s="1" t="e">
        <f>VLOOKUP(jur[[#This Row],[hwycov_id]],#REF!,16,FALSE)</f>
        <v>#REF!</v>
      </c>
      <c r="P736" s="1">
        <v>739</v>
      </c>
    </row>
    <row r="737" spans="1:16" x14ac:dyDescent="0.25">
      <c r="A737" s="1">
        <v>28511</v>
      </c>
      <c r="B737" s="1">
        <v>1</v>
      </c>
      <c r="C737" s="1">
        <v>1</v>
      </c>
      <c r="D737" s="1">
        <v>1</v>
      </c>
      <c r="E737" s="1" t="s">
        <v>77</v>
      </c>
      <c r="F737" s="1">
        <v>1</v>
      </c>
      <c r="G737" s="1">
        <v>8</v>
      </c>
      <c r="H737" s="1">
        <v>6</v>
      </c>
      <c r="I737" s="1">
        <v>12</v>
      </c>
      <c r="J737" s="1">
        <v>82332</v>
      </c>
      <c r="K737" s="4" t="e">
        <f>VLOOKUP(jur[[#This Row],[hwycov_id]],#REF!,10,FALSE)</f>
        <v>#REF!</v>
      </c>
      <c r="L737" s="32" t="e">
        <f t="shared" si="33"/>
        <v>#REF!</v>
      </c>
      <c r="M737" s="31" t="e">
        <f t="shared" si="34"/>
        <v>#REF!</v>
      </c>
      <c r="N737" s="31" t="e">
        <f t="shared" si="35"/>
        <v>#REF!</v>
      </c>
      <c r="O737" s="1" t="e">
        <f>VLOOKUP(jur[[#This Row],[hwycov_id]],#REF!,16,FALSE)</f>
        <v>#REF!</v>
      </c>
      <c r="P737" s="1">
        <v>740</v>
      </c>
    </row>
    <row r="738" spans="1:16" x14ac:dyDescent="0.25">
      <c r="A738" s="1">
        <v>28490</v>
      </c>
      <c r="B738" s="1">
        <v>1</v>
      </c>
      <c r="C738" s="1">
        <v>1</v>
      </c>
      <c r="D738" s="1">
        <v>1</v>
      </c>
      <c r="E738" s="1" t="s">
        <v>77</v>
      </c>
      <c r="F738" s="1">
        <v>1</v>
      </c>
      <c r="G738" s="1">
        <v>8</v>
      </c>
      <c r="H738" s="1">
        <v>6</v>
      </c>
      <c r="I738" s="1">
        <v>12</v>
      </c>
      <c r="J738" s="1">
        <v>86225</v>
      </c>
      <c r="K738" s="4" t="e">
        <f>VLOOKUP(jur[[#This Row],[hwycov_id]],#REF!,10,FALSE)</f>
        <v>#REF!</v>
      </c>
      <c r="L738" s="32" t="e">
        <f t="shared" si="33"/>
        <v>#REF!</v>
      </c>
      <c r="M738" s="31" t="e">
        <f t="shared" si="34"/>
        <v>#REF!</v>
      </c>
      <c r="N738" s="31" t="e">
        <f t="shared" si="35"/>
        <v>#REF!</v>
      </c>
      <c r="O738" s="1" t="e">
        <f>VLOOKUP(jur[[#This Row],[hwycov_id]],#REF!,16,FALSE)</f>
        <v>#REF!</v>
      </c>
      <c r="P738" s="1">
        <v>741</v>
      </c>
    </row>
    <row r="739" spans="1:16" x14ac:dyDescent="0.25">
      <c r="A739" s="1">
        <v>26562</v>
      </c>
      <c r="B739" s="1">
        <v>1</v>
      </c>
      <c r="C739" s="1">
        <v>1</v>
      </c>
      <c r="D739" s="1">
        <v>1</v>
      </c>
      <c r="E739" s="1" t="s">
        <v>73</v>
      </c>
      <c r="F739" s="1">
        <v>1</v>
      </c>
      <c r="G739" s="1">
        <v>8</v>
      </c>
      <c r="H739" s="1">
        <v>6</v>
      </c>
      <c r="I739" s="1">
        <v>12</v>
      </c>
      <c r="J739" s="1">
        <v>88967</v>
      </c>
      <c r="K739" s="4" t="e">
        <f>VLOOKUP(jur[[#This Row],[hwycov_id]],#REF!,10,FALSE)</f>
        <v>#REF!</v>
      </c>
      <c r="L739" s="32" t="e">
        <f t="shared" si="33"/>
        <v>#REF!</v>
      </c>
      <c r="M739" s="31" t="e">
        <f t="shared" si="34"/>
        <v>#REF!</v>
      </c>
      <c r="N739" s="31" t="e">
        <f t="shared" si="35"/>
        <v>#REF!</v>
      </c>
      <c r="O739" s="1" t="e">
        <f>VLOOKUP(jur[[#This Row],[hwycov_id]],#REF!,16,FALSE)</f>
        <v>#REF!</v>
      </c>
      <c r="P739" s="1">
        <v>742</v>
      </c>
    </row>
    <row r="740" spans="1:16" x14ac:dyDescent="0.25">
      <c r="A740" s="1">
        <v>12242</v>
      </c>
      <c r="B740" s="1">
        <v>1</v>
      </c>
      <c r="C740" s="1">
        <v>1</v>
      </c>
      <c r="D740" s="1">
        <v>1</v>
      </c>
      <c r="E740" s="1" t="s">
        <v>73</v>
      </c>
      <c r="F740" s="1">
        <v>1</v>
      </c>
      <c r="G740" s="1">
        <v>9</v>
      </c>
      <c r="H740" s="1">
        <v>6</v>
      </c>
      <c r="I740" s="1">
        <v>12</v>
      </c>
      <c r="J740" s="1">
        <v>91650</v>
      </c>
      <c r="K740" s="4" t="e">
        <f>VLOOKUP(jur[[#This Row],[hwycov_id]],#REF!,10,FALSE)</f>
        <v>#REF!</v>
      </c>
      <c r="L740" s="32" t="e">
        <f t="shared" si="33"/>
        <v>#REF!</v>
      </c>
      <c r="M740" s="31" t="e">
        <f t="shared" si="34"/>
        <v>#REF!</v>
      </c>
      <c r="N740" s="31" t="e">
        <f t="shared" si="35"/>
        <v>#REF!</v>
      </c>
      <c r="O740" s="1" t="e">
        <f>VLOOKUP(jur[[#This Row],[hwycov_id]],#REF!,16,FALSE)</f>
        <v>#REF!</v>
      </c>
      <c r="P740" s="1">
        <v>743</v>
      </c>
    </row>
    <row r="741" spans="1:16" x14ac:dyDescent="0.25">
      <c r="A741" s="1">
        <v>12247</v>
      </c>
      <c r="B741" s="1">
        <v>1</v>
      </c>
      <c r="C741" s="1">
        <v>1</v>
      </c>
      <c r="D741" s="1">
        <v>1</v>
      </c>
      <c r="E741" s="1" t="s">
        <v>73</v>
      </c>
      <c r="F741" s="1">
        <v>1</v>
      </c>
      <c r="G741" s="1">
        <v>9</v>
      </c>
      <c r="H741" s="1">
        <v>6</v>
      </c>
      <c r="I741" s="1">
        <v>12</v>
      </c>
      <c r="J741" s="1">
        <v>99214</v>
      </c>
      <c r="K741" s="4" t="e">
        <f>VLOOKUP(jur[[#This Row],[hwycov_id]],#REF!,10,FALSE)</f>
        <v>#REF!</v>
      </c>
      <c r="L741" s="32" t="e">
        <f t="shared" si="33"/>
        <v>#REF!</v>
      </c>
      <c r="M741" s="31" t="e">
        <f t="shared" si="34"/>
        <v>#REF!</v>
      </c>
      <c r="N741" s="31" t="e">
        <f t="shared" si="35"/>
        <v>#REF!</v>
      </c>
      <c r="O741" s="1" t="e">
        <f>VLOOKUP(jur[[#This Row],[hwycov_id]],#REF!,16,FALSE)</f>
        <v>#REF!</v>
      </c>
      <c r="P741" s="1">
        <v>744</v>
      </c>
    </row>
    <row r="742" spans="1:16" x14ac:dyDescent="0.25">
      <c r="A742" s="1">
        <v>9025</v>
      </c>
      <c r="B742" s="1">
        <v>1</v>
      </c>
      <c r="C742" s="1">
        <v>1</v>
      </c>
      <c r="D742" s="1">
        <v>1</v>
      </c>
      <c r="E742" s="1" t="s">
        <v>77</v>
      </c>
      <c r="F742" s="1">
        <v>1</v>
      </c>
      <c r="G742" s="1">
        <v>10</v>
      </c>
      <c r="H742" s="1">
        <v>6</v>
      </c>
      <c r="I742" s="1">
        <v>12</v>
      </c>
      <c r="J742" s="1">
        <v>102699</v>
      </c>
      <c r="K742" s="4" t="e">
        <f>VLOOKUP(jur[[#This Row],[hwycov_id]],#REF!,10,FALSE)</f>
        <v>#REF!</v>
      </c>
      <c r="L742" s="32" t="e">
        <f t="shared" si="33"/>
        <v>#REF!</v>
      </c>
      <c r="M742" s="31" t="e">
        <f t="shared" si="34"/>
        <v>#REF!</v>
      </c>
      <c r="N742" s="31" t="e">
        <f t="shared" si="35"/>
        <v>#REF!</v>
      </c>
      <c r="O742" s="1" t="e">
        <f>VLOOKUP(jur[[#This Row],[hwycov_id]],#REF!,16,FALSE)</f>
        <v>#REF!</v>
      </c>
      <c r="P742" s="1">
        <v>745</v>
      </c>
    </row>
    <row r="743" spans="1:16" x14ac:dyDescent="0.25">
      <c r="A743" s="1">
        <v>12253</v>
      </c>
      <c r="B743" s="1">
        <v>1</v>
      </c>
      <c r="C743" s="1">
        <v>1</v>
      </c>
      <c r="D743" s="1">
        <v>1</v>
      </c>
      <c r="E743" s="1" t="s">
        <v>77</v>
      </c>
      <c r="F743" s="1">
        <v>1</v>
      </c>
      <c r="G743" s="1">
        <v>10</v>
      </c>
      <c r="H743" s="1">
        <v>6</v>
      </c>
      <c r="I743" s="1">
        <v>12</v>
      </c>
      <c r="J743" s="1">
        <v>103471</v>
      </c>
      <c r="K743" s="4" t="e">
        <f>VLOOKUP(jur[[#This Row],[hwycov_id]],#REF!,10,FALSE)</f>
        <v>#REF!</v>
      </c>
      <c r="L743" s="32" t="e">
        <f t="shared" si="33"/>
        <v>#REF!</v>
      </c>
      <c r="M743" s="31" t="e">
        <f t="shared" si="34"/>
        <v>#REF!</v>
      </c>
      <c r="N743" s="31" t="e">
        <f t="shared" si="35"/>
        <v>#REF!</v>
      </c>
      <c r="O743" s="1" t="e">
        <f>VLOOKUP(jur[[#This Row],[hwycov_id]],#REF!,16,FALSE)</f>
        <v>#REF!</v>
      </c>
      <c r="P743" s="1">
        <v>746</v>
      </c>
    </row>
    <row r="744" spans="1:16" x14ac:dyDescent="0.25">
      <c r="A744" s="1">
        <v>13728</v>
      </c>
      <c r="B744" s="1">
        <v>3</v>
      </c>
      <c r="C744" s="1">
        <v>1</v>
      </c>
      <c r="D744" s="1">
        <v>2</v>
      </c>
      <c r="E744" s="1" t="s">
        <v>77</v>
      </c>
      <c r="F744" s="1">
        <v>3</v>
      </c>
      <c r="G744" s="1">
        <v>2</v>
      </c>
      <c r="H744" s="1">
        <v>3</v>
      </c>
      <c r="I744" s="1">
        <v>13</v>
      </c>
      <c r="J744" s="1">
        <v>26874</v>
      </c>
      <c r="K744" s="4" t="e">
        <f>VLOOKUP(jur[[#This Row],[hwycov_id]],#REF!,10,FALSE)</f>
        <v>#REF!</v>
      </c>
      <c r="L744" s="32" t="e">
        <f t="shared" si="33"/>
        <v>#REF!</v>
      </c>
      <c r="M744" s="31" t="e">
        <f t="shared" si="34"/>
        <v>#REF!</v>
      </c>
      <c r="N744" s="31" t="e">
        <f t="shared" si="35"/>
        <v>#REF!</v>
      </c>
      <c r="O744" s="1" t="e">
        <f>VLOOKUP(jur[[#This Row],[hwycov_id]],#REF!,16,FALSE)</f>
        <v>#REF!</v>
      </c>
      <c r="P744" s="1">
        <v>747</v>
      </c>
    </row>
    <row r="745" spans="1:16" x14ac:dyDescent="0.25">
      <c r="A745" s="1">
        <v>11707</v>
      </c>
      <c r="B745" s="1">
        <v>5</v>
      </c>
      <c r="C745" s="1">
        <v>1</v>
      </c>
      <c r="D745" s="1">
        <v>2</v>
      </c>
      <c r="E745" s="1" t="s">
        <v>75</v>
      </c>
      <c r="F745" s="1">
        <v>4</v>
      </c>
      <c r="G745" s="1">
        <v>0</v>
      </c>
      <c r="H745" s="1">
        <v>7</v>
      </c>
      <c r="I745" s="1">
        <v>14</v>
      </c>
      <c r="J745" s="1">
        <v>600</v>
      </c>
      <c r="K745" s="4" t="e">
        <f>VLOOKUP(jur[[#This Row],[hwycov_id]],#REF!,10,FALSE)</f>
        <v>#REF!</v>
      </c>
      <c r="L745" s="32" t="e">
        <f t="shared" si="33"/>
        <v>#REF!</v>
      </c>
      <c r="M745" s="31" t="e">
        <f t="shared" si="34"/>
        <v>#REF!</v>
      </c>
      <c r="N745" s="31" t="e">
        <f t="shared" si="35"/>
        <v>#REF!</v>
      </c>
      <c r="O745" s="1" t="e">
        <f>VLOOKUP(jur[[#This Row],[hwycov_id]],#REF!,16,FALSE)</f>
        <v>#REF!</v>
      </c>
      <c r="P745" s="1">
        <v>748</v>
      </c>
    </row>
    <row r="746" spans="1:16" x14ac:dyDescent="0.25">
      <c r="A746" s="1">
        <v>11709</v>
      </c>
      <c r="B746" s="1">
        <v>5</v>
      </c>
      <c r="C746" s="1">
        <v>1</v>
      </c>
      <c r="D746" s="1">
        <v>2</v>
      </c>
      <c r="E746" s="1" t="s">
        <v>74</v>
      </c>
      <c r="F746" s="1">
        <v>4</v>
      </c>
      <c r="G746" s="1">
        <v>0</v>
      </c>
      <c r="H746" s="1">
        <v>5</v>
      </c>
      <c r="I746" s="1">
        <v>14</v>
      </c>
      <c r="J746" s="1">
        <v>632</v>
      </c>
      <c r="K746" s="4" t="e">
        <f>VLOOKUP(jur[[#This Row],[hwycov_id]],#REF!,10,FALSE)</f>
        <v>#REF!</v>
      </c>
      <c r="L746" s="32" t="e">
        <f t="shared" si="33"/>
        <v>#REF!</v>
      </c>
      <c r="M746" s="31" t="e">
        <f t="shared" si="34"/>
        <v>#REF!</v>
      </c>
      <c r="N746" s="31" t="e">
        <f t="shared" si="35"/>
        <v>#REF!</v>
      </c>
      <c r="O746" s="1" t="e">
        <f>VLOOKUP(jur[[#This Row],[hwycov_id]],#REF!,16,FALSE)</f>
        <v>#REF!</v>
      </c>
      <c r="P746" s="1">
        <v>749</v>
      </c>
    </row>
    <row r="747" spans="1:16" x14ac:dyDescent="0.25">
      <c r="A747" s="1">
        <v>16158</v>
      </c>
      <c r="B747" s="1">
        <v>9</v>
      </c>
      <c r="C747" s="1">
        <v>1</v>
      </c>
      <c r="D747" s="1">
        <v>1</v>
      </c>
      <c r="E747" s="1" t="s">
        <v>73</v>
      </c>
      <c r="F747" s="1">
        <v>2</v>
      </c>
      <c r="G747" s="1">
        <v>0</v>
      </c>
      <c r="H747" s="1">
        <v>3</v>
      </c>
      <c r="I747" s="1">
        <v>14</v>
      </c>
      <c r="J747" s="1">
        <v>737</v>
      </c>
      <c r="K747" s="4" t="e">
        <f>VLOOKUP(jur[[#This Row],[hwycov_id]],#REF!,10,FALSE)</f>
        <v>#REF!</v>
      </c>
      <c r="L747" s="32" t="e">
        <f t="shared" si="33"/>
        <v>#REF!</v>
      </c>
      <c r="M747" s="31" t="e">
        <f t="shared" si="34"/>
        <v>#REF!</v>
      </c>
      <c r="N747" s="31" t="e">
        <f t="shared" si="35"/>
        <v>#REF!</v>
      </c>
      <c r="O747" s="1" t="e">
        <f>VLOOKUP(jur[[#This Row],[hwycov_id]],#REF!,16,FALSE)</f>
        <v>#REF!</v>
      </c>
      <c r="P747" s="1">
        <v>750</v>
      </c>
    </row>
    <row r="748" spans="1:16" x14ac:dyDescent="0.25">
      <c r="A748" s="1">
        <v>28989</v>
      </c>
      <c r="B748" s="1">
        <v>9</v>
      </c>
      <c r="C748" s="1">
        <v>1</v>
      </c>
      <c r="D748" s="1">
        <v>1</v>
      </c>
      <c r="E748" s="1" t="s">
        <v>73</v>
      </c>
      <c r="F748" s="1">
        <v>2</v>
      </c>
      <c r="G748" s="1">
        <v>0</v>
      </c>
      <c r="H748" s="1">
        <v>3</v>
      </c>
      <c r="I748" s="1">
        <v>14</v>
      </c>
      <c r="J748" s="1">
        <v>780</v>
      </c>
      <c r="K748" s="4" t="e">
        <f>VLOOKUP(jur[[#This Row],[hwycov_id]],#REF!,10,FALSE)</f>
        <v>#REF!</v>
      </c>
      <c r="L748" s="32" t="e">
        <f t="shared" si="33"/>
        <v>#REF!</v>
      </c>
      <c r="M748" s="31" t="e">
        <f t="shared" si="34"/>
        <v>#REF!</v>
      </c>
      <c r="N748" s="31" t="e">
        <f t="shared" si="35"/>
        <v>#REF!</v>
      </c>
      <c r="O748" s="1" t="e">
        <f>VLOOKUP(jur[[#This Row],[hwycov_id]],#REF!,16,FALSE)</f>
        <v>#REF!</v>
      </c>
      <c r="P748" s="1">
        <v>751</v>
      </c>
    </row>
    <row r="749" spans="1:16" x14ac:dyDescent="0.25">
      <c r="A749" s="1">
        <v>28855</v>
      </c>
      <c r="B749" s="1">
        <v>9</v>
      </c>
      <c r="C749" s="1">
        <v>1</v>
      </c>
      <c r="D749" s="1">
        <v>1</v>
      </c>
      <c r="E749" s="1" t="s">
        <v>73</v>
      </c>
      <c r="F749" s="1">
        <v>2</v>
      </c>
      <c r="G749" s="1">
        <v>0</v>
      </c>
      <c r="H749" s="1">
        <v>3</v>
      </c>
      <c r="I749" s="1">
        <v>14</v>
      </c>
      <c r="J749" s="1">
        <v>977</v>
      </c>
      <c r="K749" s="4" t="e">
        <f>VLOOKUP(jur[[#This Row],[hwycov_id]],#REF!,10,FALSE)</f>
        <v>#REF!</v>
      </c>
      <c r="L749" s="32" t="e">
        <f t="shared" si="33"/>
        <v>#REF!</v>
      </c>
      <c r="M749" s="31" t="e">
        <f t="shared" si="34"/>
        <v>#REF!</v>
      </c>
      <c r="N749" s="31" t="e">
        <f t="shared" si="35"/>
        <v>#REF!</v>
      </c>
      <c r="O749" s="1" t="e">
        <f>VLOOKUP(jur[[#This Row],[hwycov_id]],#REF!,16,FALSE)</f>
        <v>#REF!</v>
      </c>
      <c r="P749" s="1">
        <v>752</v>
      </c>
    </row>
    <row r="750" spans="1:16" x14ac:dyDescent="0.25">
      <c r="A750" s="1">
        <v>17223</v>
      </c>
      <c r="B750" s="1">
        <v>4</v>
      </c>
      <c r="C750" s="1">
        <v>1</v>
      </c>
      <c r="D750" s="1">
        <v>2</v>
      </c>
      <c r="E750" s="1" t="s">
        <v>74</v>
      </c>
      <c r="F750" s="1">
        <v>4</v>
      </c>
      <c r="G750" s="1">
        <v>0</v>
      </c>
      <c r="H750" s="1">
        <v>4</v>
      </c>
      <c r="I750" s="1">
        <v>14</v>
      </c>
      <c r="J750" s="1">
        <v>1013</v>
      </c>
      <c r="K750" s="4" t="e">
        <f>VLOOKUP(jur[[#This Row],[hwycov_id]],#REF!,10,FALSE)</f>
        <v>#REF!</v>
      </c>
      <c r="L750" s="32" t="e">
        <f t="shared" si="33"/>
        <v>#REF!</v>
      </c>
      <c r="M750" s="31" t="e">
        <f t="shared" si="34"/>
        <v>#REF!</v>
      </c>
      <c r="N750" s="31" t="e">
        <f t="shared" si="35"/>
        <v>#REF!</v>
      </c>
      <c r="O750" s="1" t="e">
        <f>VLOOKUP(jur[[#This Row],[hwycov_id]],#REF!,16,FALSE)</f>
        <v>#REF!</v>
      </c>
      <c r="P750" s="1">
        <v>753</v>
      </c>
    </row>
    <row r="751" spans="1:16" x14ac:dyDescent="0.25">
      <c r="A751" s="1">
        <v>49124</v>
      </c>
      <c r="B751" s="1">
        <v>7</v>
      </c>
      <c r="C751" s="1">
        <v>1</v>
      </c>
      <c r="D751" s="1">
        <v>2</v>
      </c>
      <c r="E751" s="1" t="s">
        <v>74</v>
      </c>
      <c r="F751" s="1">
        <v>4</v>
      </c>
      <c r="G751" s="1">
        <v>0</v>
      </c>
      <c r="H751" s="1">
        <v>3</v>
      </c>
      <c r="I751" s="1">
        <v>14</v>
      </c>
      <c r="J751" s="1">
        <v>1034</v>
      </c>
      <c r="K751" s="4" t="e">
        <f>VLOOKUP(jur[[#This Row],[hwycov_id]],#REF!,10,FALSE)</f>
        <v>#REF!</v>
      </c>
      <c r="L751" s="32" t="e">
        <f t="shared" si="33"/>
        <v>#REF!</v>
      </c>
      <c r="M751" s="31" t="e">
        <f t="shared" si="34"/>
        <v>#REF!</v>
      </c>
      <c r="N751" s="31" t="e">
        <f t="shared" si="35"/>
        <v>#REF!</v>
      </c>
      <c r="O751" s="1" t="e">
        <f>VLOOKUP(jur[[#This Row],[hwycov_id]],#REF!,16,FALSE)</f>
        <v>#REF!</v>
      </c>
      <c r="P751" s="1">
        <v>754</v>
      </c>
    </row>
    <row r="752" spans="1:16" x14ac:dyDescent="0.25">
      <c r="A752" s="1">
        <v>11645</v>
      </c>
      <c r="B752" s="1">
        <v>5</v>
      </c>
      <c r="C752" s="1">
        <v>1</v>
      </c>
      <c r="D752" s="1">
        <v>2</v>
      </c>
      <c r="E752" s="1" t="s">
        <v>74</v>
      </c>
      <c r="F752" s="1">
        <v>4</v>
      </c>
      <c r="G752" s="1">
        <v>0</v>
      </c>
      <c r="H752" s="1">
        <v>2</v>
      </c>
      <c r="I752" s="1">
        <v>14</v>
      </c>
      <c r="J752" s="1">
        <v>1070</v>
      </c>
      <c r="K752" s="4" t="e">
        <f>VLOOKUP(jur[[#This Row],[hwycov_id]],#REF!,10,FALSE)</f>
        <v>#REF!</v>
      </c>
      <c r="L752" s="32" t="e">
        <f t="shared" si="33"/>
        <v>#REF!</v>
      </c>
      <c r="M752" s="31" t="e">
        <f t="shared" si="34"/>
        <v>#REF!</v>
      </c>
      <c r="N752" s="31" t="e">
        <f t="shared" si="35"/>
        <v>#REF!</v>
      </c>
      <c r="O752" s="1" t="e">
        <f>VLOOKUP(jur[[#This Row],[hwycov_id]],#REF!,16,FALSE)</f>
        <v>#REF!</v>
      </c>
      <c r="P752" s="1">
        <v>755</v>
      </c>
    </row>
    <row r="753" spans="1:16" x14ac:dyDescent="0.25">
      <c r="A753" s="1">
        <v>15125</v>
      </c>
      <c r="B753" s="1">
        <v>5</v>
      </c>
      <c r="C753" s="1">
        <v>1</v>
      </c>
      <c r="D753" s="1">
        <v>2</v>
      </c>
      <c r="E753" s="1" t="s">
        <v>74</v>
      </c>
      <c r="F753" s="1">
        <v>4</v>
      </c>
      <c r="G753" s="1">
        <v>0</v>
      </c>
      <c r="H753" s="1">
        <v>3</v>
      </c>
      <c r="I753" s="1">
        <v>14</v>
      </c>
      <c r="J753" s="1">
        <v>1289</v>
      </c>
      <c r="K753" s="4" t="e">
        <f>VLOOKUP(jur[[#This Row],[hwycov_id]],#REF!,10,FALSE)</f>
        <v>#REF!</v>
      </c>
      <c r="L753" s="32" t="e">
        <f t="shared" si="33"/>
        <v>#REF!</v>
      </c>
      <c r="M753" s="31" t="e">
        <f t="shared" si="34"/>
        <v>#REF!</v>
      </c>
      <c r="N753" s="31" t="e">
        <f t="shared" si="35"/>
        <v>#REF!</v>
      </c>
      <c r="O753" s="1" t="e">
        <f>VLOOKUP(jur[[#This Row],[hwycov_id]],#REF!,16,FALSE)</f>
        <v>#REF!</v>
      </c>
      <c r="P753" s="1">
        <v>756</v>
      </c>
    </row>
    <row r="754" spans="1:16" x14ac:dyDescent="0.25">
      <c r="A754" s="1">
        <v>2304</v>
      </c>
      <c r="B754" s="1">
        <v>5</v>
      </c>
      <c r="C754" s="1">
        <v>1</v>
      </c>
      <c r="D754" s="1">
        <v>2</v>
      </c>
      <c r="E754" s="1" t="s">
        <v>74</v>
      </c>
      <c r="F754" s="1">
        <v>4</v>
      </c>
      <c r="G754" s="1">
        <v>0</v>
      </c>
      <c r="H754" s="1">
        <v>3</v>
      </c>
      <c r="I754" s="1">
        <v>14</v>
      </c>
      <c r="J754" s="1">
        <v>1350</v>
      </c>
      <c r="K754" s="4" t="e">
        <f>VLOOKUP(jur[[#This Row],[hwycov_id]],#REF!,10,FALSE)</f>
        <v>#REF!</v>
      </c>
      <c r="L754" s="32" t="e">
        <f t="shared" si="33"/>
        <v>#REF!</v>
      </c>
      <c r="M754" s="31" t="e">
        <f t="shared" si="34"/>
        <v>#REF!</v>
      </c>
      <c r="N754" s="31" t="e">
        <f t="shared" si="35"/>
        <v>#REF!</v>
      </c>
      <c r="O754" s="1" t="e">
        <f>VLOOKUP(jur[[#This Row],[hwycov_id]],#REF!,16,FALSE)</f>
        <v>#REF!</v>
      </c>
      <c r="P754" s="1">
        <v>757</v>
      </c>
    </row>
    <row r="755" spans="1:16" x14ac:dyDescent="0.25">
      <c r="A755" s="1">
        <v>10893</v>
      </c>
      <c r="B755" s="1">
        <v>9</v>
      </c>
      <c r="C755" s="1">
        <v>1</v>
      </c>
      <c r="D755" s="1">
        <v>1</v>
      </c>
      <c r="E755" s="1" t="s">
        <v>73</v>
      </c>
      <c r="F755" s="1">
        <v>2</v>
      </c>
      <c r="G755" s="1">
        <v>0</v>
      </c>
      <c r="H755" s="1">
        <v>3</v>
      </c>
      <c r="I755" s="1">
        <v>14</v>
      </c>
      <c r="J755" s="1">
        <v>1429</v>
      </c>
      <c r="K755" s="4" t="e">
        <f>VLOOKUP(jur[[#This Row],[hwycov_id]],#REF!,10,FALSE)</f>
        <v>#REF!</v>
      </c>
      <c r="L755" s="32" t="e">
        <f t="shared" si="33"/>
        <v>#REF!</v>
      </c>
      <c r="M755" s="31" t="e">
        <f t="shared" si="34"/>
        <v>#REF!</v>
      </c>
      <c r="N755" s="31" t="e">
        <f t="shared" si="35"/>
        <v>#REF!</v>
      </c>
      <c r="O755" s="1" t="e">
        <f>VLOOKUP(jur[[#This Row],[hwycov_id]],#REF!,16,FALSE)</f>
        <v>#REF!</v>
      </c>
      <c r="P755" s="1">
        <v>758</v>
      </c>
    </row>
    <row r="756" spans="1:16" x14ac:dyDescent="0.25">
      <c r="A756" s="1">
        <v>14254</v>
      </c>
      <c r="B756" s="1">
        <v>9</v>
      </c>
      <c r="C756" s="1">
        <v>1</v>
      </c>
      <c r="D756" s="1">
        <v>1</v>
      </c>
      <c r="E756" s="1" t="s">
        <v>73</v>
      </c>
      <c r="F756" s="1">
        <v>2</v>
      </c>
      <c r="G756" s="1">
        <v>0</v>
      </c>
      <c r="H756" s="1">
        <v>3</v>
      </c>
      <c r="I756" s="1">
        <v>14</v>
      </c>
      <c r="J756" s="1">
        <v>1454</v>
      </c>
      <c r="K756" s="4" t="e">
        <f>VLOOKUP(jur[[#This Row],[hwycov_id]],#REF!,10,FALSE)</f>
        <v>#REF!</v>
      </c>
      <c r="L756" s="32" t="e">
        <f t="shared" si="33"/>
        <v>#REF!</v>
      </c>
      <c r="M756" s="31" t="e">
        <f t="shared" si="34"/>
        <v>#REF!</v>
      </c>
      <c r="N756" s="31" t="e">
        <f t="shared" si="35"/>
        <v>#REF!</v>
      </c>
      <c r="O756" s="1" t="e">
        <f>VLOOKUP(jur[[#This Row],[hwycov_id]],#REF!,16,FALSE)</f>
        <v>#REF!</v>
      </c>
      <c r="P756" s="1">
        <v>759</v>
      </c>
    </row>
    <row r="757" spans="1:16" x14ac:dyDescent="0.25">
      <c r="A757" s="1">
        <v>10103</v>
      </c>
      <c r="B757" s="1">
        <v>5</v>
      </c>
      <c r="C757" s="1">
        <v>1</v>
      </c>
      <c r="D757" s="1">
        <v>2</v>
      </c>
      <c r="E757" s="1" t="s">
        <v>74</v>
      </c>
      <c r="F757" s="1">
        <v>4</v>
      </c>
      <c r="G757" s="1">
        <v>0</v>
      </c>
      <c r="H757" s="1">
        <v>3</v>
      </c>
      <c r="I757" s="1">
        <v>14</v>
      </c>
      <c r="J757" s="1">
        <v>1462</v>
      </c>
      <c r="K757" s="4" t="e">
        <f>VLOOKUP(jur[[#This Row],[hwycov_id]],#REF!,10,FALSE)</f>
        <v>#REF!</v>
      </c>
      <c r="L757" s="32" t="e">
        <f t="shared" si="33"/>
        <v>#REF!</v>
      </c>
      <c r="M757" s="31" t="e">
        <f t="shared" si="34"/>
        <v>#REF!</v>
      </c>
      <c r="N757" s="31" t="e">
        <f t="shared" si="35"/>
        <v>#REF!</v>
      </c>
      <c r="O757" s="1" t="e">
        <f>VLOOKUP(jur[[#This Row],[hwycov_id]],#REF!,16,FALSE)</f>
        <v>#REF!</v>
      </c>
      <c r="P757" s="1">
        <v>760</v>
      </c>
    </row>
    <row r="758" spans="1:16" x14ac:dyDescent="0.25">
      <c r="A758" s="1">
        <v>6402</v>
      </c>
      <c r="B758" s="1">
        <v>5</v>
      </c>
      <c r="C758" s="1">
        <v>1</v>
      </c>
      <c r="D758" s="1">
        <v>2</v>
      </c>
      <c r="E758" s="1" t="s">
        <v>74</v>
      </c>
      <c r="F758" s="1">
        <v>4</v>
      </c>
      <c r="G758" s="1">
        <v>0</v>
      </c>
      <c r="H758" s="1">
        <v>2</v>
      </c>
      <c r="I758" s="1">
        <v>14</v>
      </c>
      <c r="J758" s="1">
        <v>1541</v>
      </c>
      <c r="K758" s="4" t="e">
        <f>VLOOKUP(jur[[#This Row],[hwycov_id]],#REF!,10,FALSE)</f>
        <v>#REF!</v>
      </c>
      <c r="L758" s="32" t="e">
        <f t="shared" si="33"/>
        <v>#REF!</v>
      </c>
      <c r="M758" s="31" t="e">
        <f t="shared" si="34"/>
        <v>#REF!</v>
      </c>
      <c r="N758" s="31" t="e">
        <f t="shared" si="35"/>
        <v>#REF!</v>
      </c>
      <c r="O758" s="1" t="e">
        <f>VLOOKUP(jur[[#This Row],[hwycov_id]],#REF!,16,FALSE)</f>
        <v>#REF!</v>
      </c>
      <c r="P758" s="1">
        <v>761</v>
      </c>
    </row>
    <row r="759" spans="1:16" x14ac:dyDescent="0.25">
      <c r="A759" s="1">
        <v>11484</v>
      </c>
      <c r="B759" s="1">
        <v>9</v>
      </c>
      <c r="C759" s="1">
        <v>1</v>
      </c>
      <c r="D759" s="1">
        <v>1</v>
      </c>
      <c r="E759" s="1" t="s">
        <v>73</v>
      </c>
      <c r="F759" s="1">
        <v>2</v>
      </c>
      <c r="G759" s="1">
        <v>0</v>
      </c>
      <c r="H759" s="1">
        <v>3</v>
      </c>
      <c r="I759" s="1">
        <v>14</v>
      </c>
      <c r="J759" s="1">
        <v>1588</v>
      </c>
      <c r="K759" s="4" t="e">
        <f>VLOOKUP(jur[[#This Row],[hwycov_id]],#REF!,10,FALSE)</f>
        <v>#REF!</v>
      </c>
      <c r="L759" s="32" t="e">
        <f t="shared" si="33"/>
        <v>#REF!</v>
      </c>
      <c r="M759" s="31" t="e">
        <f t="shared" si="34"/>
        <v>#REF!</v>
      </c>
      <c r="N759" s="31" t="e">
        <f t="shared" si="35"/>
        <v>#REF!</v>
      </c>
      <c r="O759" s="1" t="e">
        <f>VLOOKUP(jur[[#This Row],[hwycov_id]],#REF!,16,FALSE)</f>
        <v>#REF!</v>
      </c>
      <c r="P759" s="1">
        <v>762</v>
      </c>
    </row>
    <row r="760" spans="1:16" x14ac:dyDescent="0.25">
      <c r="A760" s="1">
        <v>10860</v>
      </c>
      <c r="B760" s="1">
        <v>9</v>
      </c>
      <c r="C760" s="1">
        <v>1</v>
      </c>
      <c r="D760" s="1">
        <v>1</v>
      </c>
      <c r="E760" s="1" t="s">
        <v>73</v>
      </c>
      <c r="F760" s="1">
        <v>2</v>
      </c>
      <c r="G760" s="1">
        <v>0</v>
      </c>
      <c r="H760" s="1">
        <v>3</v>
      </c>
      <c r="I760" s="1">
        <v>14</v>
      </c>
      <c r="J760" s="1">
        <v>1704</v>
      </c>
      <c r="K760" s="4" t="e">
        <f>VLOOKUP(jur[[#This Row],[hwycov_id]],#REF!,10,FALSE)</f>
        <v>#REF!</v>
      </c>
      <c r="L760" s="32" t="e">
        <f t="shared" si="33"/>
        <v>#REF!</v>
      </c>
      <c r="M760" s="31" t="e">
        <f t="shared" si="34"/>
        <v>#REF!</v>
      </c>
      <c r="N760" s="31" t="e">
        <f t="shared" si="35"/>
        <v>#REF!</v>
      </c>
      <c r="O760" s="1" t="e">
        <f>VLOOKUP(jur[[#This Row],[hwycov_id]],#REF!,16,FALSE)</f>
        <v>#REF!</v>
      </c>
      <c r="P760" s="1">
        <v>763</v>
      </c>
    </row>
    <row r="761" spans="1:16" x14ac:dyDescent="0.25">
      <c r="A761" s="1">
        <v>19800</v>
      </c>
      <c r="B761" s="1">
        <v>4</v>
      </c>
      <c r="C761" s="1">
        <v>1</v>
      </c>
      <c r="D761" s="1">
        <v>2</v>
      </c>
      <c r="E761" s="1" t="s">
        <v>74</v>
      </c>
      <c r="F761" s="1">
        <v>4</v>
      </c>
      <c r="G761" s="1">
        <v>0</v>
      </c>
      <c r="H761" s="1">
        <v>2</v>
      </c>
      <c r="I761" s="1">
        <v>14</v>
      </c>
      <c r="J761" s="1">
        <v>1714</v>
      </c>
      <c r="K761" s="4" t="e">
        <f>VLOOKUP(jur[[#This Row],[hwycov_id]],#REF!,10,FALSE)</f>
        <v>#REF!</v>
      </c>
      <c r="L761" s="32" t="e">
        <f t="shared" si="33"/>
        <v>#REF!</v>
      </c>
      <c r="M761" s="31" t="e">
        <f t="shared" si="34"/>
        <v>#REF!</v>
      </c>
      <c r="N761" s="31" t="e">
        <f t="shared" si="35"/>
        <v>#REF!</v>
      </c>
      <c r="O761" s="1" t="e">
        <f>VLOOKUP(jur[[#This Row],[hwycov_id]],#REF!,16,FALSE)</f>
        <v>#REF!</v>
      </c>
      <c r="P761" s="1">
        <v>764</v>
      </c>
    </row>
    <row r="762" spans="1:16" x14ac:dyDescent="0.25">
      <c r="A762" s="1">
        <v>6590</v>
      </c>
      <c r="B762" s="1">
        <v>5</v>
      </c>
      <c r="C762" s="1">
        <v>1</v>
      </c>
      <c r="D762" s="1">
        <v>2</v>
      </c>
      <c r="E762" s="1" t="s">
        <v>74</v>
      </c>
      <c r="F762" s="1">
        <v>4</v>
      </c>
      <c r="G762" s="1">
        <v>0</v>
      </c>
      <c r="H762" s="1">
        <v>2</v>
      </c>
      <c r="I762" s="1">
        <v>14</v>
      </c>
      <c r="J762" s="1">
        <v>1736</v>
      </c>
      <c r="K762" s="4" t="e">
        <f>VLOOKUP(jur[[#This Row],[hwycov_id]],#REF!,10,FALSE)</f>
        <v>#REF!</v>
      </c>
      <c r="L762" s="32" t="e">
        <f t="shared" si="33"/>
        <v>#REF!</v>
      </c>
      <c r="M762" s="31" t="e">
        <f t="shared" si="34"/>
        <v>#REF!</v>
      </c>
      <c r="N762" s="31" t="e">
        <f t="shared" si="35"/>
        <v>#REF!</v>
      </c>
      <c r="O762" s="1" t="e">
        <f>VLOOKUP(jur[[#This Row],[hwycov_id]],#REF!,16,FALSE)</f>
        <v>#REF!</v>
      </c>
      <c r="P762" s="1">
        <v>765</v>
      </c>
    </row>
    <row r="763" spans="1:16" x14ac:dyDescent="0.25">
      <c r="A763" s="1">
        <v>27804</v>
      </c>
      <c r="B763" s="1">
        <v>9</v>
      </c>
      <c r="C763" s="1">
        <v>1</v>
      </c>
      <c r="D763" s="1">
        <v>1</v>
      </c>
      <c r="E763" s="1" t="s">
        <v>73</v>
      </c>
      <c r="F763" s="1">
        <v>2</v>
      </c>
      <c r="G763" s="1">
        <v>0</v>
      </c>
      <c r="H763" s="1">
        <v>2</v>
      </c>
      <c r="I763" s="1">
        <v>14</v>
      </c>
      <c r="J763" s="1">
        <v>1837</v>
      </c>
      <c r="K763" s="4" t="e">
        <f>VLOOKUP(jur[[#This Row],[hwycov_id]],#REF!,10,FALSE)</f>
        <v>#REF!</v>
      </c>
      <c r="L763" s="32" t="e">
        <f t="shared" si="33"/>
        <v>#REF!</v>
      </c>
      <c r="M763" s="31" t="e">
        <f t="shared" si="34"/>
        <v>#REF!</v>
      </c>
      <c r="N763" s="31" t="e">
        <f t="shared" si="35"/>
        <v>#REF!</v>
      </c>
      <c r="O763" s="1" t="e">
        <f>VLOOKUP(jur[[#This Row],[hwycov_id]],#REF!,16,FALSE)</f>
        <v>#REF!</v>
      </c>
      <c r="P763" s="1">
        <v>766</v>
      </c>
    </row>
    <row r="764" spans="1:16" x14ac:dyDescent="0.25">
      <c r="A764" s="1">
        <v>11644</v>
      </c>
      <c r="B764" s="1">
        <v>5</v>
      </c>
      <c r="C764" s="1">
        <v>1</v>
      </c>
      <c r="D764" s="1">
        <v>2</v>
      </c>
      <c r="E764" s="1" t="s">
        <v>74</v>
      </c>
      <c r="F764" s="1">
        <v>4</v>
      </c>
      <c r="G764" s="1">
        <v>0</v>
      </c>
      <c r="H764" s="1">
        <v>2</v>
      </c>
      <c r="I764" s="1">
        <v>14</v>
      </c>
      <c r="J764" s="1">
        <v>1838</v>
      </c>
      <c r="K764" s="4" t="e">
        <f>VLOOKUP(jur[[#This Row],[hwycov_id]],#REF!,10,FALSE)</f>
        <v>#REF!</v>
      </c>
      <c r="L764" s="32" t="e">
        <f t="shared" si="33"/>
        <v>#REF!</v>
      </c>
      <c r="M764" s="31" t="e">
        <f t="shared" si="34"/>
        <v>#REF!</v>
      </c>
      <c r="N764" s="31" t="e">
        <f t="shared" si="35"/>
        <v>#REF!</v>
      </c>
      <c r="O764" s="1" t="e">
        <f>VLOOKUP(jur[[#This Row],[hwycov_id]],#REF!,16,FALSE)</f>
        <v>#REF!</v>
      </c>
      <c r="P764" s="1">
        <v>767</v>
      </c>
    </row>
    <row r="765" spans="1:16" x14ac:dyDescent="0.25">
      <c r="A765" s="1">
        <v>29235</v>
      </c>
      <c r="B765" s="1">
        <v>9</v>
      </c>
      <c r="C765" s="1">
        <v>1</v>
      </c>
      <c r="D765" s="1">
        <v>1</v>
      </c>
      <c r="E765" s="1" t="s">
        <v>73</v>
      </c>
      <c r="F765" s="1">
        <v>2</v>
      </c>
      <c r="G765" s="1">
        <v>0</v>
      </c>
      <c r="H765" s="1">
        <v>2</v>
      </c>
      <c r="I765" s="1">
        <v>14</v>
      </c>
      <c r="J765" s="1">
        <v>1847</v>
      </c>
      <c r="K765" s="4" t="e">
        <f>VLOOKUP(jur[[#This Row],[hwycov_id]],#REF!,10,FALSE)</f>
        <v>#REF!</v>
      </c>
      <c r="L765" s="32" t="e">
        <f t="shared" si="33"/>
        <v>#REF!</v>
      </c>
      <c r="M765" s="31" t="e">
        <f t="shared" si="34"/>
        <v>#REF!</v>
      </c>
      <c r="N765" s="31" t="e">
        <f t="shared" si="35"/>
        <v>#REF!</v>
      </c>
      <c r="O765" s="1" t="e">
        <f>VLOOKUP(jur[[#This Row],[hwycov_id]],#REF!,16,FALSE)</f>
        <v>#REF!</v>
      </c>
      <c r="P765" s="1">
        <v>768</v>
      </c>
    </row>
    <row r="766" spans="1:16" x14ac:dyDescent="0.25">
      <c r="A766" s="1">
        <v>9859</v>
      </c>
      <c r="B766" s="1">
        <v>4</v>
      </c>
      <c r="C766" s="1">
        <v>1</v>
      </c>
      <c r="D766" s="1">
        <v>2</v>
      </c>
      <c r="E766" s="1" t="s">
        <v>74</v>
      </c>
      <c r="F766" s="1">
        <v>4</v>
      </c>
      <c r="G766" s="1">
        <v>0</v>
      </c>
      <c r="H766" s="1">
        <v>2</v>
      </c>
      <c r="I766" s="1">
        <v>14</v>
      </c>
      <c r="J766" s="1">
        <v>1994</v>
      </c>
      <c r="K766" s="4" t="e">
        <f>VLOOKUP(jur[[#This Row],[hwycov_id]],#REF!,10,FALSE)</f>
        <v>#REF!</v>
      </c>
      <c r="L766" s="32" t="e">
        <f t="shared" si="33"/>
        <v>#REF!</v>
      </c>
      <c r="M766" s="31" t="e">
        <f t="shared" si="34"/>
        <v>#REF!</v>
      </c>
      <c r="N766" s="31" t="e">
        <f t="shared" si="35"/>
        <v>#REF!</v>
      </c>
      <c r="O766" s="1" t="e">
        <f>VLOOKUP(jur[[#This Row],[hwycov_id]],#REF!,16,FALSE)</f>
        <v>#REF!</v>
      </c>
      <c r="P766" s="1">
        <v>769</v>
      </c>
    </row>
    <row r="767" spans="1:16" x14ac:dyDescent="0.25">
      <c r="A767" s="1">
        <v>181</v>
      </c>
      <c r="B767" s="1">
        <v>3</v>
      </c>
      <c r="C767" s="1">
        <v>1</v>
      </c>
      <c r="D767" s="1">
        <v>2</v>
      </c>
      <c r="E767" s="1" t="s">
        <v>74</v>
      </c>
      <c r="F767" s="1">
        <v>3</v>
      </c>
      <c r="G767" s="1">
        <v>0</v>
      </c>
      <c r="H767" s="1">
        <v>3</v>
      </c>
      <c r="I767" s="1">
        <v>14</v>
      </c>
      <c r="J767" s="1">
        <v>2004</v>
      </c>
      <c r="K767" s="4" t="e">
        <f>VLOOKUP(jur[[#This Row],[hwycov_id]],#REF!,10,FALSE)</f>
        <v>#REF!</v>
      </c>
      <c r="L767" s="32" t="e">
        <f t="shared" si="33"/>
        <v>#REF!</v>
      </c>
      <c r="M767" s="31" t="e">
        <f t="shared" si="34"/>
        <v>#REF!</v>
      </c>
      <c r="N767" s="31" t="e">
        <f t="shared" si="35"/>
        <v>#REF!</v>
      </c>
      <c r="O767" s="1" t="e">
        <f>VLOOKUP(jur[[#This Row],[hwycov_id]],#REF!,16,FALSE)</f>
        <v>#REF!</v>
      </c>
      <c r="P767" s="1">
        <v>770</v>
      </c>
    </row>
    <row r="768" spans="1:16" x14ac:dyDescent="0.25">
      <c r="A768" s="1">
        <v>5340</v>
      </c>
      <c r="B768" s="1">
        <v>5</v>
      </c>
      <c r="C768" s="1">
        <v>1</v>
      </c>
      <c r="D768" s="1">
        <v>2</v>
      </c>
      <c r="E768" s="1" t="s">
        <v>74</v>
      </c>
      <c r="F768" s="1">
        <v>4</v>
      </c>
      <c r="G768" s="1">
        <v>0</v>
      </c>
      <c r="H768" s="1">
        <v>2</v>
      </c>
      <c r="I768" s="1">
        <v>14</v>
      </c>
      <c r="J768" s="1">
        <v>2080</v>
      </c>
      <c r="K768" s="4" t="e">
        <f>VLOOKUP(jur[[#This Row],[hwycov_id]],#REF!,10,FALSE)</f>
        <v>#REF!</v>
      </c>
      <c r="L768" s="32" t="e">
        <f t="shared" si="33"/>
        <v>#REF!</v>
      </c>
      <c r="M768" s="31" t="e">
        <f t="shared" si="34"/>
        <v>#REF!</v>
      </c>
      <c r="N768" s="31" t="e">
        <f t="shared" si="35"/>
        <v>#REF!</v>
      </c>
      <c r="O768" s="1" t="e">
        <f>VLOOKUP(jur[[#This Row],[hwycov_id]],#REF!,16,FALSE)</f>
        <v>#REF!</v>
      </c>
      <c r="P768" s="1">
        <v>771</v>
      </c>
    </row>
    <row r="769" spans="1:16" x14ac:dyDescent="0.25">
      <c r="A769" s="1">
        <v>18488</v>
      </c>
      <c r="B769" s="1">
        <v>5</v>
      </c>
      <c r="C769" s="1">
        <v>1</v>
      </c>
      <c r="D769" s="1">
        <v>1</v>
      </c>
      <c r="E769" s="1" t="s">
        <v>74</v>
      </c>
      <c r="F769" s="1">
        <v>4</v>
      </c>
      <c r="G769" s="1">
        <v>0</v>
      </c>
      <c r="H769" s="1">
        <v>1</v>
      </c>
      <c r="I769" s="1">
        <v>14</v>
      </c>
      <c r="J769" s="1">
        <v>2133</v>
      </c>
      <c r="K769" s="4" t="e">
        <f>VLOOKUP(jur[[#This Row],[hwycov_id]],#REF!,10,FALSE)</f>
        <v>#REF!</v>
      </c>
      <c r="L769" s="32" t="e">
        <f t="shared" si="33"/>
        <v>#REF!</v>
      </c>
      <c r="M769" s="31" t="e">
        <f t="shared" si="34"/>
        <v>#REF!</v>
      </c>
      <c r="N769" s="31" t="e">
        <f t="shared" si="35"/>
        <v>#REF!</v>
      </c>
      <c r="O769" s="1" t="e">
        <f>VLOOKUP(jur[[#This Row],[hwycov_id]],#REF!,16,FALSE)</f>
        <v>#REF!</v>
      </c>
      <c r="P769" s="1">
        <v>772</v>
      </c>
    </row>
    <row r="770" spans="1:16" x14ac:dyDescent="0.25">
      <c r="A770" s="1">
        <v>18703</v>
      </c>
      <c r="B770" s="1">
        <v>5</v>
      </c>
      <c r="C770" s="1">
        <v>1</v>
      </c>
      <c r="D770" s="1">
        <v>2</v>
      </c>
      <c r="E770" s="1" t="s">
        <v>74</v>
      </c>
      <c r="F770" s="1">
        <v>4</v>
      </c>
      <c r="G770" s="1">
        <v>0</v>
      </c>
      <c r="H770" s="1">
        <v>1</v>
      </c>
      <c r="I770" s="1">
        <v>14</v>
      </c>
      <c r="J770" s="1">
        <v>2179</v>
      </c>
      <c r="K770" s="4" t="e">
        <f>VLOOKUP(jur[[#This Row],[hwycov_id]],#REF!,10,FALSE)</f>
        <v>#REF!</v>
      </c>
      <c r="L770" s="32" t="e">
        <f t="shared" ref="L770:L833" si="36">K770/J770-1</f>
        <v>#REF!</v>
      </c>
      <c r="M770" s="31" t="e">
        <f t="shared" ref="M770:M833" si="37">K770-J770</f>
        <v>#REF!</v>
      </c>
      <c r="N770" s="31" t="e">
        <f t="shared" ref="N770:N833" si="38">POWER(M770,2)</f>
        <v>#REF!</v>
      </c>
      <c r="O770" s="1" t="e">
        <f>VLOOKUP(jur[[#This Row],[hwycov_id]],#REF!,16,FALSE)</f>
        <v>#REF!</v>
      </c>
      <c r="P770" s="1">
        <v>773</v>
      </c>
    </row>
    <row r="771" spans="1:16" x14ac:dyDescent="0.25">
      <c r="A771" s="1">
        <v>28819</v>
      </c>
      <c r="B771" s="1">
        <v>9</v>
      </c>
      <c r="C771" s="1">
        <v>1</v>
      </c>
      <c r="D771" s="1">
        <v>1</v>
      </c>
      <c r="E771" s="1" t="s">
        <v>73</v>
      </c>
      <c r="F771" s="1">
        <v>2</v>
      </c>
      <c r="G771" s="1">
        <v>0</v>
      </c>
      <c r="H771" s="1">
        <v>3</v>
      </c>
      <c r="I771" s="1">
        <v>14</v>
      </c>
      <c r="J771" s="1">
        <v>2228</v>
      </c>
      <c r="K771" s="4" t="e">
        <f>VLOOKUP(jur[[#This Row],[hwycov_id]],#REF!,10,FALSE)</f>
        <v>#REF!</v>
      </c>
      <c r="L771" s="32" t="e">
        <f t="shared" si="36"/>
        <v>#REF!</v>
      </c>
      <c r="M771" s="31" t="e">
        <f t="shared" si="37"/>
        <v>#REF!</v>
      </c>
      <c r="N771" s="31" t="e">
        <f t="shared" si="38"/>
        <v>#REF!</v>
      </c>
      <c r="O771" s="1" t="e">
        <f>VLOOKUP(jur[[#This Row],[hwycov_id]],#REF!,16,FALSE)</f>
        <v>#REF!</v>
      </c>
      <c r="P771" s="1">
        <v>774</v>
      </c>
    </row>
    <row r="772" spans="1:16" x14ac:dyDescent="0.25">
      <c r="A772" s="1">
        <v>18582</v>
      </c>
      <c r="B772" s="1">
        <v>3</v>
      </c>
      <c r="C772" s="1">
        <v>1</v>
      </c>
      <c r="D772" s="1">
        <v>1</v>
      </c>
      <c r="E772" s="1" t="s">
        <v>74</v>
      </c>
      <c r="F772" s="1">
        <v>3</v>
      </c>
      <c r="G772" s="1">
        <v>0</v>
      </c>
      <c r="H772" s="1">
        <v>1</v>
      </c>
      <c r="I772" s="1">
        <v>14</v>
      </c>
      <c r="J772" s="1">
        <v>2270</v>
      </c>
      <c r="K772" s="4" t="e">
        <f>VLOOKUP(jur[[#This Row],[hwycov_id]],#REF!,10,FALSE)</f>
        <v>#REF!</v>
      </c>
      <c r="L772" s="32" t="e">
        <f t="shared" si="36"/>
        <v>#REF!</v>
      </c>
      <c r="M772" s="31" t="e">
        <f t="shared" si="37"/>
        <v>#REF!</v>
      </c>
      <c r="N772" s="31" t="e">
        <f t="shared" si="38"/>
        <v>#REF!</v>
      </c>
      <c r="O772" s="1" t="e">
        <f>VLOOKUP(jur[[#This Row],[hwycov_id]],#REF!,16,FALSE)</f>
        <v>#REF!</v>
      </c>
      <c r="P772" s="1">
        <v>775</v>
      </c>
    </row>
    <row r="773" spans="1:16" x14ac:dyDescent="0.25">
      <c r="A773" s="1">
        <v>9881</v>
      </c>
      <c r="B773" s="1">
        <v>9</v>
      </c>
      <c r="C773" s="1">
        <v>1</v>
      </c>
      <c r="D773" s="1">
        <v>1</v>
      </c>
      <c r="E773" s="1" t="s">
        <v>73</v>
      </c>
      <c r="F773" s="1">
        <v>2</v>
      </c>
      <c r="G773" s="1">
        <v>0</v>
      </c>
      <c r="H773" s="1">
        <v>4</v>
      </c>
      <c r="I773" s="1">
        <v>14</v>
      </c>
      <c r="J773" s="1">
        <v>2311</v>
      </c>
      <c r="K773" s="4" t="e">
        <f>VLOOKUP(jur[[#This Row],[hwycov_id]],#REF!,10,FALSE)</f>
        <v>#REF!</v>
      </c>
      <c r="L773" s="32" t="e">
        <f t="shared" si="36"/>
        <v>#REF!</v>
      </c>
      <c r="M773" s="31" t="e">
        <f t="shared" si="37"/>
        <v>#REF!</v>
      </c>
      <c r="N773" s="31" t="e">
        <f t="shared" si="38"/>
        <v>#REF!</v>
      </c>
      <c r="O773" s="1" t="e">
        <f>VLOOKUP(jur[[#This Row],[hwycov_id]],#REF!,16,FALSE)</f>
        <v>#REF!</v>
      </c>
      <c r="P773" s="1">
        <v>776</v>
      </c>
    </row>
    <row r="774" spans="1:16" x14ac:dyDescent="0.25">
      <c r="A774" s="1">
        <v>13944</v>
      </c>
      <c r="B774" s="1">
        <v>5</v>
      </c>
      <c r="C774" s="1">
        <v>1</v>
      </c>
      <c r="D774" s="1">
        <v>2</v>
      </c>
      <c r="E774" s="1" t="s">
        <v>74</v>
      </c>
      <c r="F774" s="1">
        <v>4</v>
      </c>
      <c r="G774" s="1">
        <v>0</v>
      </c>
      <c r="H774" s="1">
        <v>4</v>
      </c>
      <c r="I774" s="1">
        <v>14</v>
      </c>
      <c r="J774" s="1">
        <v>2347</v>
      </c>
      <c r="K774" s="4" t="e">
        <f>VLOOKUP(jur[[#This Row],[hwycov_id]],#REF!,10,FALSE)</f>
        <v>#REF!</v>
      </c>
      <c r="L774" s="32" t="e">
        <f t="shared" si="36"/>
        <v>#REF!</v>
      </c>
      <c r="M774" s="31" t="e">
        <f t="shared" si="37"/>
        <v>#REF!</v>
      </c>
      <c r="N774" s="31" t="e">
        <f t="shared" si="38"/>
        <v>#REF!</v>
      </c>
      <c r="O774" s="1" t="e">
        <f>VLOOKUP(jur[[#This Row],[hwycov_id]],#REF!,16,FALSE)</f>
        <v>#REF!</v>
      </c>
      <c r="P774" s="1">
        <v>777</v>
      </c>
    </row>
    <row r="775" spans="1:16" x14ac:dyDescent="0.25">
      <c r="A775" s="1">
        <v>16757</v>
      </c>
      <c r="B775" s="1">
        <v>5</v>
      </c>
      <c r="C775" s="1">
        <v>1</v>
      </c>
      <c r="D775" s="1">
        <v>2</v>
      </c>
      <c r="E775" s="1" t="s">
        <v>74</v>
      </c>
      <c r="F775" s="1">
        <v>4</v>
      </c>
      <c r="G775" s="1">
        <v>0</v>
      </c>
      <c r="H775" s="1">
        <v>1</v>
      </c>
      <c r="I775" s="1">
        <v>14</v>
      </c>
      <c r="J775" s="1">
        <v>2402</v>
      </c>
      <c r="K775" s="4" t="e">
        <f>VLOOKUP(jur[[#This Row],[hwycov_id]],#REF!,10,FALSE)</f>
        <v>#REF!</v>
      </c>
      <c r="L775" s="32" t="e">
        <f t="shared" si="36"/>
        <v>#REF!</v>
      </c>
      <c r="M775" s="31" t="e">
        <f t="shared" si="37"/>
        <v>#REF!</v>
      </c>
      <c r="N775" s="31" t="e">
        <f t="shared" si="38"/>
        <v>#REF!</v>
      </c>
      <c r="O775" s="1" t="e">
        <f>VLOOKUP(jur[[#This Row],[hwycov_id]],#REF!,16,FALSE)</f>
        <v>#REF!</v>
      </c>
      <c r="P775" s="1">
        <v>778</v>
      </c>
    </row>
    <row r="776" spans="1:16" x14ac:dyDescent="0.25">
      <c r="A776" s="1">
        <v>1672</v>
      </c>
      <c r="B776" s="1">
        <v>4</v>
      </c>
      <c r="C776" s="1">
        <v>1</v>
      </c>
      <c r="D776" s="1">
        <v>2</v>
      </c>
      <c r="E776" s="1" t="s">
        <v>74</v>
      </c>
      <c r="F776" s="1">
        <v>4</v>
      </c>
      <c r="G776" s="1">
        <v>0</v>
      </c>
      <c r="H776" s="1">
        <v>2</v>
      </c>
      <c r="I776" s="1">
        <v>14</v>
      </c>
      <c r="J776" s="1">
        <v>2468</v>
      </c>
      <c r="K776" s="4" t="e">
        <f>VLOOKUP(jur[[#This Row],[hwycov_id]],#REF!,10,FALSE)</f>
        <v>#REF!</v>
      </c>
      <c r="L776" s="32" t="e">
        <f t="shared" si="36"/>
        <v>#REF!</v>
      </c>
      <c r="M776" s="31" t="e">
        <f t="shared" si="37"/>
        <v>#REF!</v>
      </c>
      <c r="N776" s="31" t="e">
        <f t="shared" si="38"/>
        <v>#REF!</v>
      </c>
      <c r="O776" s="1" t="e">
        <f>VLOOKUP(jur[[#This Row],[hwycov_id]],#REF!,16,FALSE)</f>
        <v>#REF!</v>
      </c>
      <c r="P776" s="1">
        <v>779</v>
      </c>
    </row>
    <row r="777" spans="1:16" x14ac:dyDescent="0.25">
      <c r="A777" s="1">
        <v>21972</v>
      </c>
      <c r="B777" s="1">
        <v>5</v>
      </c>
      <c r="C777" s="1">
        <v>1</v>
      </c>
      <c r="D777" s="1">
        <v>2</v>
      </c>
      <c r="E777" s="1" t="s">
        <v>74</v>
      </c>
      <c r="F777" s="1">
        <v>4</v>
      </c>
      <c r="G777" s="1">
        <v>0</v>
      </c>
      <c r="H777" s="1">
        <v>2</v>
      </c>
      <c r="I777" s="1">
        <v>14</v>
      </c>
      <c r="J777" s="1">
        <v>2479</v>
      </c>
      <c r="K777" s="4" t="e">
        <f>VLOOKUP(jur[[#This Row],[hwycov_id]],#REF!,10,FALSE)</f>
        <v>#REF!</v>
      </c>
      <c r="L777" s="32" t="e">
        <f t="shared" si="36"/>
        <v>#REF!</v>
      </c>
      <c r="M777" s="31" t="e">
        <f t="shared" si="37"/>
        <v>#REF!</v>
      </c>
      <c r="N777" s="31" t="e">
        <f t="shared" si="38"/>
        <v>#REF!</v>
      </c>
      <c r="O777" s="1" t="e">
        <f>VLOOKUP(jur[[#This Row],[hwycov_id]],#REF!,16,FALSE)</f>
        <v>#REF!</v>
      </c>
      <c r="P777" s="1">
        <v>780</v>
      </c>
    </row>
    <row r="778" spans="1:16" x14ac:dyDescent="0.25">
      <c r="A778" s="1">
        <v>2211</v>
      </c>
      <c r="B778" s="1">
        <v>5</v>
      </c>
      <c r="C778" s="1">
        <v>1</v>
      </c>
      <c r="D778" s="1">
        <v>2</v>
      </c>
      <c r="E778" s="1" t="s">
        <v>74</v>
      </c>
      <c r="F778" s="1">
        <v>4</v>
      </c>
      <c r="G778" s="1">
        <v>0</v>
      </c>
      <c r="H778" s="1">
        <v>2</v>
      </c>
      <c r="I778" s="1">
        <v>14</v>
      </c>
      <c r="J778" s="1">
        <v>2528</v>
      </c>
      <c r="K778" s="4" t="e">
        <f>VLOOKUP(jur[[#This Row],[hwycov_id]],#REF!,10,FALSE)</f>
        <v>#REF!</v>
      </c>
      <c r="L778" s="32" t="e">
        <f t="shared" si="36"/>
        <v>#REF!</v>
      </c>
      <c r="M778" s="31" t="e">
        <f t="shared" si="37"/>
        <v>#REF!</v>
      </c>
      <c r="N778" s="31" t="e">
        <f t="shared" si="38"/>
        <v>#REF!</v>
      </c>
      <c r="O778" s="1" t="e">
        <f>VLOOKUP(jur[[#This Row],[hwycov_id]],#REF!,16,FALSE)</f>
        <v>#REF!</v>
      </c>
      <c r="P778" s="1">
        <v>781</v>
      </c>
    </row>
    <row r="779" spans="1:16" x14ac:dyDescent="0.25">
      <c r="A779" s="1">
        <v>17444</v>
      </c>
      <c r="B779" s="1">
        <v>5</v>
      </c>
      <c r="C779" s="1">
        <v>1</v>
      </c>
      <c r="D779" s="1">
        <v>2</v>
      </c>
      <c r="E779" s="1" t="s">
        <v>74</v>
      </c>
      <c r="F779" s="1">
        <v>4</v>
      </c>
      <c r="G779" s="1">
        <v>0</v>
      </c>
      <c r="H779" s="1">
        <v>3</v>
      </c>
      <c r="I779" s="1">
        <v>14</v>
      </c>
      <c r="J779" s="1">
        <v>2535</v>
      </c>
      <c r="K779" s="4" t="e">
        <f>VLOOKUP(jur[[#This Row],[hwycov_id]],#REF!,10,FALSE)</f>
        <v>#REF!</v>
      </c>
      <c r="L779" s="32" t="e">
        <f t="shared" si="36"/>
        <v>#REF!</v>
      </c>
      <c r="M779" s="31" t="e">
        <f t="shared" si="37"/>
        <v>#REF!</v>
      </c>
      <c r="N779" s="31" t="e">
        <f t="shared" si="38"/>
        <v>#REF!</v>
      </c>
      <c r="O779" s="1" t="e">
        <f>VLOOKUP(jur[[#This Row],[hwycov_id]],#REF!,16,FALSE)</f>
        <v>#REF!</v>
      </c>
      <c r="P779" s="1">
        <v>782</v>
      </c>
    </row>
    <row r="780" spans="1:16" x14ac:dyDescent="0.25">
      <c r="A780" s="1">
        <v>11500</v>
      </c>
      <c r="B780" s="1">
        <v>5</v>
      </c>
      <c r="C780" s="1">
        <v>1</v>
      </c>
      <c r="D780" s="1">
        <v>2</v>
      </c>
      <c r="E780" s="1" t="s">
        <v>74</v>
      </c>
      <c r="F780" s="1">
        <v>4</v>
      </c>
      <c r="G780" s="1">
        <v>0</v>
      </c>
      <c r="H780" s="1">
        <v>3</v>
      </c>
      <c r="I780" s="1">
        <v>14</v>
      </c>
      <c r="J780" s="1">
        <v>2585</v>
      </c>
      <c r="K780" s="4" t="e">
        <f>VLOOKUP(jur[[#This Row],[hwycov_id]],#REF!,10,FALSE)</f>
        <v>#REF!</v>
      </c>
      <c r="L780" s="32" t="e">
        <f t="shared" si="36"/>
        <v>#REF!</v>
      </c>
      <c r="M780" s="31" t="e">
        <f t="shared" si="37"/>
        <v>#REF!</v>
      </c>
      <c r="N780" s="31" t="e">
        <f t="shared" si="38"/>
        <v>#REF!</v>
      </c>
      <c r="O780" s="1" t="e">
        <f>VLOOKUP(jur[[#This Row],[hwycov_id]],#REF!,16,FALSE)</f>
        <v>#REF!</v>
      </c>
      <c r="P780" s="1">
        <v>783</v>
      </c>
    </row>
    <row r="781" spans="1:16" x14ac:dyDescent="0.25">
      <c r="A781" s="1">
        <v>14414</v>
      </c>
      <c r="B781" s="1">
        <v>9</v>
      </c>
      <c r="C781" s="1">
        <v>1</v>
      </c>
      <c r="D781" s="1">
        <v>1</v>
      </c>
      <c r="E781" s="1" t="s">
        <v>73</v>
      </c>
      <c r="F781" s="1">
        <v>2</v>
      </c>
      <c r="G781" s="1">
        <v>0</v>
      </c>
      <c r="H781" s="1">
        <v>3</v>
      </c>
      <c r="I781" s="1">
        <v>14</v>
      </c>
      <c r="J781" s="1">
        <v>2587</v>
      </c>
      <c r="K781" s="4" t="e">
        <f>VLOOKUP(jur[[#This Row],[hwycov_id]],#REF!,10,FALSE)</f>
        <v>#REF!</v>
      </c>
      <c r="L781" s="32" t="e">
        <f t="shared" si="36"/>
        <v>#REF!</v>
      </c>
      <c r="M781" s="31" t="e">
        <f t="shared" si="37"/>
        <v>#REF!</v>
      </c>
      <c r="N781" s="31" t="e">
        <f t="shared" si="38"/>
        <v>#REF!</v>
      </c>
      <c r="O781" s="1" t="e">
        <f>VLOOKUP(jur[[#This Row],[hwycov_id]],#REF!,16,FALSE)</f>
        <v>#REF!</v>
      </c>
      <c r="P781" s="1">
        <v>784</v>
      </c>
    </row>
    <row r="782" spans="1:16" x14ac:dyDescent="0.25">
      <c r="A782" s="1">
        <v>49233</v>
      </c>
      <c r="B782" s="1">
        <v>7</v>
      </c>
      <c r="C782" s="1">
        <v>1</v>
      </c>
      <c r="D782" s="1">
        <v>2</v>
      </c>
      <c r="E782" s="1" t="s">
        <v>74</v>
      </c>
      <c r="F782" s="1">
        <v>4</v>
      </c>
      <c r="G782" s="1">
        <v>0</v>
      </c>
      <c r="H782" s="1">
        <v>3</v>
      </c>
      <c r="I782" s="1">
        <v>14</v>
      </c>
      <c r="J782" s="1">
        <v>2648</v>
      </c>
      <c r="K782" s="4" t="e">
        <f>VLOOKUP(jur[[#This Row],[hwycov_id]],#REF!,10,FALSE)</f>
        <v>#REF!</v>
      </c>
      <c r="L782" s="32" t="e">
        <f t="shared" si="36"/>
        <v>#REF!</v>
      </c>
      <c r="M782" s="31" t="e">
        <f t="shared" si="37"/>
        <v>#REF!</v>
      </c>
      <c r="N782" s="31" t="e">
        <f t="shared" si="38"/>
        <v>#REF!</v>
      </c>
      <c r="O782" s="1" t="e">
        <f>VLOOKUP(jur[[#This Row],[hwycov_id]],#REF!,16,FALSE)</f>
        <v>#REF!</v>
      </c>
      <c r="P782" s="1">
        <v>785</v>
      </c>
    </row>
    <row r="783" spans="1:16" x14ac:dyDescent="0.25">
      <c r="A783" s="1">
        <v>3705</v>
      </c>
      <c r="B783" s="1">
        <v>9</v>
      </c>
      <c r="C783" s="1">
        <v>1</v>
      </c>
      <c r="D783" s="1">
        <v>1</v>
      </c>
      <c r="E783" s="1" t="s">
        <v>73</v>
      </c>
      <c r="F783" s="1">
        <v>2</v>
      </c>
      <c r="G783" s="1">
        <v>0</v>
      </c>
      <c r="H783" s="1">
        <v>3</v>
      </c>
      <c r="I783" s="1">
        <v>14</v>
      </c>
      <c r="J783" s="1">
        <v>2652</v>
      </c>
      <c r="K783" s="4" t="e">
        <f>VLOOKUP(jur[[#This Row],[hwycov_id]],#REF!,10,FALSE)</f>
        <v>#REF!</v>
      </c>
      <c r="L783" s="32" t="e">
        <f t="shared" si="36"/>
        <v>#REF!</v>
      </c>
      <c r="M783" s="31" t="e">
        <f t="shared" si="37"/>
        <v>#REF!</v>
      </c>
      <c r="N783" s="31" t="e">
        <f t="shared" si="38"/>
        <v>#REF!</v>
      </c>
      <c r="O783" s="1" t="e">
        <f>VLOOKUP(jur[[#This Row],[hwycov_id]],#REF!,16,FALSE)</f>
        <v>#REF!</v>
      </c>
      <c r="P783" s="1">
        <v>786</v>
      </c>
    </row>
    <row r="784" spans="1:16" x14ac:dyDescent="0.25">
      <c r="A784" s="1">
        <v>8501</v>
      </c>
      <c r="B784" s="1">
        <v>5</v>
      </c>
      <c r="C784" s="1">
        <v>1</v>
      </c>
      <c r="D784" s="1">
        <v>2</v>
      </c>
      <c r="E784" s="1" t="s">
        <v>74</v>
      </c>
      <c r="F784" s="1">
        <v>4</v>
      </c>
      <c r="G784" s="1">
        <v>0</v>
      </c>
      <c r="H784" s="1">
        <v>2</v>
      </c>
      <c r="I784" s="1">
        <v>14</v>
      </c>
      <c r="J784" s="1">
        <v>2673</v>
      </c>
      <c r="K784" s="4" t="e">
        <f>VLOOKUP(jur[[#This Row],[hwycov_id]],#REF!,10,FALSE)</f>
        <v>#REF!</v>
      </c>
      <c r="L784" s="32" t="e">
        <f t="shared" si="36"/>
        <v>#REF!</v>
      </c>
      <c r="M784" s="31" t="e">
        <f t="shared" si="37"/>
        <v>#REF!</v>
      </c>
      <c r="N784" s="31" t="e">
        <f t="shared" si="38"/>
        <v>#REF!</v>
      </c>
      <c r="O784" s="1" t="e">
        <f>VLOOKUP(jur[[#This Row],[hwycov_id]],#REF!,16,FALSE)</f>
        <v>#REF!</v>
      </c>
      <c r="P784" s="1">
        <v>787</v>
      </c>
    </row>
    <row r="785" spans="1:16" x14ac:dyDescent="0.25">
      <c r="A785" s="1">
        <v>19754</v>
      </c>
      <c r="B785" s="1">
        <v>4</v>
      </c>
      <c r="C785" s="1">
        <v>1</v>
      </c>
      <c r="D785" s="1">
        <v>2</v>
      </c>
      <c r="E785" s="1" t="s">
        <v>74</v>
      </c>
      <c r="F785" s="1">
        <v>4</v>
      </c>
      <c r="G785" s="1">
        <v>0</v>
      </c>
      <c r="H785" s="1">
        <v>2</v>
      </c>
      <c r="I785" s="1">
        <v>14</v>
      </c>
      <c r="J785" s="1">
        <v>2674</v>
      </c>
      <c r="K785" s="4" t="e">
        <f>VLOOKUP(jur[[#This Row],[hwycov_id]],#REF!,10,FALSE)</f>
        <v>#REF!</v>
      </c>
      <c r="L785" s="32" t="e">
        <f t="shared" si="36"/>
        <v>#REF!</v>
      </c>
      <c r="M785" s="31" t="e">
        <f t="shared" si="37"/>
        <v>#REF!</v>
      </c>
      <c r="N785" s="31" t="e">
        <f t="shared" si="38"/>
        <v>#REF!</v>
      </c>
      <c r="O785" s="1" t="e">
        <f>VLOOKUP(jur[[#This Row],[hwycov_id]],#REF!,16,FALSE)</f>
        <v>#REF!</v>
      </c>
      <c r="P785" s="1">
        <v>788</v>
      </c>
    </row>
    <row r="786" spans="1:16" x14ac:dyDescent="0.25">
      <c r="A786" s="1">
        <v>11114</v>
      </c>
      <c r="B786" s="1">
        <v>9</v>
      </c>
      <c r="C786" s="1">
        <v>1</v>
      </c>
      <c r="D786" s="1">
        <v>1</v>
      </c>
      <c r="E786" s="1" t="s">
        <v>73</v>
      </c>
      <c r="F786" s="1">
        <v>2</v>
      </c>
      <c r="G786" s="1">
        <v>0</v>
      </c>
      <c r="H786" s="1">
        <v>3</v>
      </c>
      <c r="I786" s="1">
        <v>14</v>
      </c>
      <c r="J786" s="1">
        <v>2708</v>
      </c>
      <c r="K786" s="4" t="e">
        <f>VLOOKUP(jur[[#This Row],[hwycov_id]],#REF!,10,FALSE)</f>
        <v>#REF!</v>
      </c>
      <c r="L786" s="32" t="e">
        <f t="shared" si="36"/>
        <v>#REF!</v>
      </c>
      <c r="M786" s="31" t="e">
        <f t="shared" si="37"/>
        <v>#REF!</v>
      </c>
      <c r="N786" s="31" t="e">
        <f t="shared" si="38"/>
        <v>#REF!</v>
      </c>
      <c r="O786" s="1" t="e">
        <f>VLOOKUP(jur[[#This Row],[hwycov_id]],#REF!,16,FALSE)</f>
        <v>#REF!</v>
      </c>
      <c r="P786" s="1">
        <v>789</v>
      </c>
    </row>
    <row r="787" spans="1:16" x14ac:dyDescent="0.25">
      <c r="A787" s="1">
        <v>16349</v>
      </c>
      <c r="B787" s="1">
        <v>9</v>
      </c>
      <c r="C787" s="1">
        <v>1</v>
      </c>
      <c r="D787" s="1">
        <v>1</v>
      </c>
      <c r="E787" s="1" t="s">
        <v>73</v>
      </c>
      <c r="F787" s="1">
        <v>2</v>
      </c>
      <c r="G787" s="1">
        <v>0</v>
      </c>
      <c r="H787" s="1">
        <v>3</v>
      </c>
      <c r="I787" s="1">
        <v>14</v>
      </c>
      <c r="J787" s="1">
        <v>2754</v>
      </c>
      <c r="K787" s="4" t="e">
        <f>VLOOKUP(jur[[#This Row],[hwycov_id]],#REF!,10,FALSE)</f>
        <v>#REF!</v>
      </c>
      <c r="L787" s="32" t="e">
        <f t="shared" si="36"/>
        <v>#REF!</v>
      </c>
      <c r="M787" s="31" t="e">
        <f t="shared" si="37"/>
        <v>#REF!</v>
      </c>
      <c r="N787" s="31" t="e">
        <f t="shared" si="38"/>
        <v>#REF!</v>
      </c>
      <c r="O787" s="1" t="e">
        <f>VLOOKUP(jur[[#This Row],[hwycov_id]],#REF!,16,FALSE)</f>
        <v>#REF!</v>
      </c>
      <c r="P787" s="1">
        <v>790</v>
      </c>
    </row>
    <row r="788" spans="1:16" x14ac:dyDescent="0.25">
      <c r="A788" s="1">
        <v>28066</v>
      </c>
      <c r="B788" s="1">
        <v>9</v>
      </c>
      <c r="C788" s="1">
        <v>1</v>
      </c>
      <c r="D788" s="1">
        <v>1</v>
      </c>
      <c r="E788" s="1" t="s">
        <v>73</v>
      </c>
      <c r="F788" s="1">
        <v>2</v>
      </c>
      <c r="G788" s="1">
        <v>0</v>
      </c>
      <c r="H788" s="1">
        <v>3</v>
      </c>
      <c r="I788" s="1">
        <v>14</v>
      </c>
      <c r="J788" s="1">
        <v>2786</v>
      </c>
      <c r="K788" s="4" t="e">
        <f>VLOOKUP(jur[[#This Row],[hwycov_id]],#REF!,10,FALSE)</f>
        <v>#REF!</v>
      </c>
      <c r="L788" s="32" t="e">
        <f t="shared" si="36"/>
        <v>#REF!</v>
      </c>
      <c r="M788" s="31" t="e">
        <f t="shared" si="37"/>
        <v>#REF!</v>
      </c>
      <c r="N788" s="31" t="e">
        <f t="shared" si="38"/>
        <v>#REF!</v>
      </c>
      <c r="O788" s="1" t="e">
        <f>VLOOKUP(jur[[#This Row],[hwycov_id]],#REF!,16,FALSE)</f>
        <v>#REF!</v>
      </c>
      <c r="P788" s="1">
        <v>791</v>
      </c>
    </row>
    <row r="789" spans="1:16" x14ac:dyDescent="0.25">
      <c r="A789" s="1">
        <v>27305</v>
      </c>
      <c r="B789" s="1">
        <v>9</v>
      </c>
      <c r="C789" s="1">
        <v>1</v>
      </c>
      <c r="D789" s="1">
        <v>1</v>
      </c>
      <c r="E789" s="1" t="s">
        <v>73</v>
      </c>
      <c r="F789" s="1">
        <v>2</v>
      </c>
      <c r="G789" s="1">
        <v>0</v>
      </c>
      <c r="H789" s="1">
        <v>3</v>
      </c>
      <c r="I789" s="1">
        <v>14</v>
      </c>
      <c r="J789" s="1">
        <v>2793</v>
      </c>
      <c r="K789" s="4" t="e">
        <f>VLOOKUP(jur[[#This Row],[hwycov_id]],#REF!,10,FALSE)</f>
        <v>#REF!</v>
      </c>
      <c r="L789" s="32" t="e">
        <f t="shared" si="36"/>
        <v>#REF!</v>
      </c>
      <c r="M789" s="31" t="e">
        <f t="shared" si="37"/>
        <v>#REF!</v>
      </c>
      <c r="N789" s="31" t="e">
        <f t="shared" si="38"/>
        <v>#REF!</v>
      </c>
      <c r="O789" s="1" t="e">
        <f>VLOOKUP(jur[[#This Row],[hwycov_id]],#REF!,16,FALSE)</f>
        <v>#REF!</v>
      </c>
      <c r="P789" s="1">
        <v>792</v>
      </c>
    </row>
    <row r="790" spans="1:16" x14ac:dyDescent="0.25">
      <c r="A790" s="1">
        <v>6124</v>
      </c>
      <c r="B790" s="1">
        <v>5</v>
      </c>
      <c r="C790" s="1">
        <v>1</v>
      </c>
      <c r="D790" s="1">
        <v>2</v>
      </c>
      <c r="E790" s="1" t="s">
        <v>74</v>
      </c>
      <c r="F790" s="1">
        <v>4</v>
      </c>
      <c r="G790" s="1">
        <v>0</v>
      </c>
      <c r="H790" s="1">
        <v>3</v>
      </c>
      <c r="I790" s="1">
        <v>14</v>
      </c>
      <c r="J790" s="1">
        <v>2809</v>
      </c>
      <c r="K790" s="4" t="e">
        <f>VLOOKUP(jur[[#This Row],[hwycov_id]],#REF!,10,FALSE)</f>
        <v>#REF!</v>
      </c>
      <c r="L790" s="32" t="e">
        <f t="shared" si="36"/>
        <v>#REF!</v>
      </c>
      <c r="M790" s="31" t="e">
        <f t="shared" si="37"/>
        <v>#REF!</v>
      </c>
      <c r="N790" s="31" t="e">
        <f t="shared" si="38"/>
        <v>#REF!</v>
      </c>
      <c r="O790" s="1" t="e">
        <f>VLOOKUP(jur[[#This Row],[hwycov_id]],#REF!,16,FALSE)</f>
        <v>#REF!</v>
      </c>
      <c r="P790" s="1">
        <v>793</v>
      </c>
    </row>
    <row r="791" spans="1:16" x14ac:dyDescent="0.25">
      <c r="A791" s="1">
        <v>28834</v>
      </c>
      <c r="B791" s="1">
        <v>9</v>
      </c>
      <c r="C791" s="1">
        <v>1</v>
      </c>
      <c r="D791" s="1">
        <v>1</v>
      </c>
      <c r="E791" s="1" t="s">
        <v>73</v>
      </c>
      <c r="F791" s="1">
        <v>2</v>
      </c>
      <c r="G791" s="1">
        <v>0</v>
      </c>
      <c r="H791" s="1">
        <v>3</v>
      </c>
      <c r="I791" s="1">
        <v>14</v>
      </c>
      <c r="J791" s="1">
        <v>2825</v>
      </c>
      <c r="K791" s="4" t="e">
        <f>VLOOKUP(jur[[#This Row],[hwycov_id]],#REF!,10,FALSE)</f>
        <v>#REF!</v>
      </c>
      <c r="L791" s="32" t="e">
        <f t="shared" si="36"/>
        <v>#REF!</v>
      </c>
      <c r="M791" s="31" t="e">
        <f t="shared" si="37"/>
        <v>#REF!</v>
      </c>
      <c r="N791" s="31" t="e">
        <f t="shared" si="38"/>
        <v>#REF!</v>
      </c>
      <c r="O791" s="1" t="e">
        <f>VLOOKUP(jur[[#This Row],[hwycov_id]],#REF!,16,FALSE)</f>
        <v>#REF!</v>
      </c>
      <c r="P791" s="1">
        <v>794</v>
      </c>
    </row>
    <row r="792" spans="1:16" x14ac:dyDescent="0.25">
      <c r="A792" s="1">
        <v>8628</v>
      </c>
      <c r="B792" s="1">
        <v>5</v>
      </c>
      <c r="C792" s="1">
        <v>1</v>
      </c>
      <c r="D792" s="1">
        <v>1</v>
      </c>
      <c r="E792" s="1" t="s">
        <v>74</v>
      </c>
      <c r="F792" s="1">
        <v>4</v>
      </c>
      <c r="G792" s="1">
        <v>0</v>
      </c>
      <c r="H792" s="1">
        <v>1</v>
      </c>
      <c r="I792" s="1">
        <v>14</v>
      </c>
      <c r="J792" s="1">
        <v>2838</v>
      </c>
      <c r="K792" s="4" t="e">
        <f>VLOOKUP(jur[[#This Row],[hwycov_id]],#REF!,10,FALSE)</f>
        <v>#REF!</v>
      </c>
      <c r="L792" s="32" t="e">
        <f t="shared" si="36"/>
        <v>#REF!</v>
      </c>
      <c r="M792" s="31" t="e">
        <f t="shared" si="37"/>
        <v>#REF!</v>
      </c>
      <c r="N792" s="31" t="e">
        <f t="shared" si="38"/>
        <v>#REF!</v>
      </c>
      <c r="O792" s="1" t="e">
        <f>VLOOKUP(jur[[#This Row],[hwycov_id]],#REF!,16,FALSE)</f>
        <v>#REF!</v>
      </c>
      <c r="P792" s="1">
        <v>795</v>
      </c>
    </row>
    <row r="793" spans="1:16" x14ac:dyDescent="0.25">
      <c r="A793" s="1">
        <v>49571</v>
      </c>
      <c r="B793" s="1">
        <v>7</v>
      </c>
      <c r="C793" s="1">
        <v>1</v>
      </c>
      <c r="D793" s="1">
        <v>2</v>
      </c>
      <c r="E793" s="1" t="s">
        <v>74</v>
      </c>
      <c r="F793" s="1">
        <v>4</v>
      </c>
      <c r="G793" s="1">
        <v>0</v>
      </c>
      <c r="H793" s="1">
        <v>3</v>
      </c>
      <c r="I793" s="1">
        <v>14</v>
      </c>
      <c r="J793" s="1">
        <v>2874</v>
      </c>
      <c r="K793" s="4" t="e">
        <f>VLOOKUP(jur[[#This Row],[hwycov_id]],#REF!,10,FALSE)</f>
        <v>#REF!</v>
      </c>
      <c r="L793" s="32" t="e">
        <f t="shared" si="36"/>
        <v>#REF!</v>
      </c>
      <c r="M793" s="31" t="e">
        <f t="shared" si="37"/>
        <v>#REF!</v>
      </c>
      <c r="N793" s="31" t="e">
        <f t="shared" si="38"/>
        <v>#REF!</v>
      </c>
      <c r="O793" s="1" t="e">
        <f>VLOOKUP(jur[[#This Row],[hwycov_id]],#REF!,16,FALSE)</f>
        <v>#REF!</v>
      </c>
      <c r="P793" s="1">
        <v>796</v>
      </c>
    </row>
    <row r="794" spans="1:16" x14ac:dyDescent="0.25">
      <c r="A794" s="1">
        <v>40147</v>
      </c>
      <c r="B794" s="1">
        <v>5</v>
      </c>
      <c r="C794" s="1">
        <v>1</v>
      </c>
      <c r="D794" s="1">
        <v>2</v>
      </c>
      <c r="E794" s="1" t="s">
        <v>74</v>
      </c>
      <c r="F794" s="1">
        <v>4</v>
      </c>
      <c r="G794" s="1">
        <v>0</v>
      </c>
      <c r="H794" s="1">
        <v>3</v>
      </c>
      <c r="I794" s="1">
        <v>14</v>
      </c>
      <c r="J794" s="1">
        <v>2896</v>
      </c>
      <c r="K794" s="4" t="e">
        <f>VLOOKUP(jur[[#This Row],[hwycov_id]],#REF!,10,FALSE)</f>
        <v>#REF!</v>
      </c>
      <c r="L794" s="32" t="e">
        <f t="shared" si="36"/>
        <v>#REF!</v>
      </c>
      <c r="M794" s="31" t="e">
        <f t="shared" si="37"/>
        <v>#REF!</v>
      </c>
      <c r="N794" s="31" t="e">
        <f t="shared" si="38"/>
        <v>#REF!</v>
      </c>
      <c r="O794" s="1" t="e">
        <f>VLOOKUP(jur[[#This Row],[hwycov_id]],#REF!,16,FALSE)</f>
        <v>#REF!</v>
      </c>
      <c r="P794" s="1">
        <v>797</v>
      </c>
    </row>
    <row r="795" spans="1:16" x14ac:dyDescent="0.25">
      <c r="A795" s="1">
        <v>28685</v>
      </c>
      <c r="B795" s="1">
        <v>9</v>
      </c>
      <c r="C795" s="1">
        <v>1</v>
      </c>
      <c r="D795" s="1">
        <v>1</v>
      </c>
      <c r="E795" s="1" t="s">
        <v>73</v>
      </c>
      <c r="F795" s="1">
        <v>2</v>
      </c>
      <c r="G795" s="1">
        <v>0</v>
      </c>
      <c r="H795" s="1">
        <v>2</v>
      </c>
      <c r="I795" s="1">
        <v>14</v>
      </c>
      <c r="J795" s="1">
        <v>2958</v>
      </c>
      <c r="K795" s="4" t="e">
        <f>VLOOKUP(jur[[#This Row],[hwycov_id]],#REF!,10,FALSE)</f>
        <v>#REF!</v>
      </c>
      <c r="L795" s="32" t="e">
        <f t="shared" si="36"/>
        <v>#REF!</v>
      </c>
      <c r="M795" s="31" t="e">
        <f t="shared" si="37"/>
        <v>#REF!</v>
      </c>
      <c r="N795" s="31" t="e">
        <f t="shared" si="38"/>
        <v>#REF!</v>
      </c>
      <c r="O795" s="1" t="e">
        <f>VLOOKUP(jur[[#This Row],[hwycov_id]],#REF!,16,FALSE)</f>
        <v>#REF!</v>
      </c>
      <c r="P795" s="1">
        <v>798</v>
      </c>
    </row>
    <row r="796" spans="1:16" x14ac:dyDescent="0.25">
      <c r="A796" s="1">
        <v>79</v>
      </c>
      <c r="B796" s="1">
        <v>5</v>
      </c>
      <c r="C796" s="1">
        <v>1</v>
      </c>
      <c r="D796" s="1">
        <v>2</v>
      </c>
      <c r="E796" s="1" t="s">
        <v>74</v>
      </c>
      <c r="F796" s="1">
        <v>4</v>
      </c>
      <c r="G796" s="1">
        <v>0</v>
      </c>
      <c r="H796" s="1">
        <v>2</v>
      </c>
      <c r="I796" s="1">
        <v>14</v>
      </c>
      <c r="J796" s="1">
        <v>2958</v>
      </c>
      <c r="K796" s="4" t="e">
        <f>VLOOKUP(jur[[#This Row],[hwycov_id]],#REF!,10,FALSE)</f>
        <v>#REF!</v>
      </c>
      <c r="L796" s="32" t="e">
        <f t="shared" si="36"/>
        <v>#REF!</v>
      </c>
      <c r="M796" s="31" t="e">
        <f t="shared" si="37"/>
        <v>#REF!</v>
      </c>
      <c r="N796" s="31" t="e">
        <f t="shared" si="38"/>
        <v>#REF!</v>
      </c>
      <c r="O796" s="1" t="e">
        <f>VLOOKUP(jur[[#This Row],[hwycov_id]],#REF!,16,FALSE)</f>
        <v>#REF!</v>
      </c>
      <c r="P796" s="1">
        <v>799</v>
      </c>
    </row>
    <row r="797" spans="1:16" x14ac:dyDescent="0.25">
      <c r="A797" s="1">
        <v>10040</v>
      </c>
      <c r="B797" s="1">
        <v>5</v>
      </c>
      <c r="C797" s="1">
        <v>1</v>
      </c>
      <c r="D797" s="1">
        <v>2</v>
      </c>
      <c r="E797" s="1" t="s">
        <v>74</v>
      </c>
      <c r="F797" s="1">
        <v>4</v>
      </c>
      <c r="G797" s="1">
        <v>0</v>
      </c>
      <c r="H797" s="1">
        <v>4</v>
      </c>
      <c r="I797" s="1">
        <v>14</v>
      </c>
      <c r="J797" s="1">
        <v>2959</v>
      </c>
      <c r="K797" s="4" t="e">
        <f>VLOOKUP(jur[[#This Row],[hwycov_id]],#REF!,10,FALSE)</f>
        <v>#REF!</v>
      </c>
      <c r="L797" s="32" t="e">
        <f t="shared" si="36"/>
        <v>#REF!</v>
      </c>
      <c r="M797" s="31" t="e">
        <f t="shared" si="37"/>
        <v>#REF!</v>
      </c>
      <c r="N797" s="31" t="e">
        <f t="shared" si="38"/>
        <v>#REF!</v>
      </c>
      <c r="O797" s="1" t="e">
        <f>VLOOKUP(jur[[#This Row],[hwycov_id]],#REF!,16,FALSE)</f>
        <v>#REF!</v>
      </c>
      <c r="P797" s="1">
        <v>800</v>
      </c>
    </row>
    <row r="798" spans="1:16" x14ac:dyDescent="0.25">
      <c r="A798" s="1">
        <v>14648</v>
      </c>
      <c r="B798" s="1">
        <v>9</v>
      </c>
      <c r="C798" s="1">
        <v>1</v>
      </c>
      <c r="D798" s="1">
        <v>1</v>
      </c>
      <c r="E798" s="1" t="s">
        <v>73</v>
      </c>
      <c r="F798" s="1">
        <v>2</v>
      </c>
      <c r="G798" s="1">
        <v>0</v>
      </c>
      <c r="H798" s="1">
        <v>3</v>
      </c>
      <c r="I798" s="1">
        <v>14</v>
      </c>
      <c r="J798" s="1">
        <v>2985</v>
      </c>
      <c r="K798" s="4" t="e">
        <f>VLOOKUP(jur[[#This Row],[hwycov_id]],#REF!,10,FALSE)</f>
        <v>#REF!</v>
      </c>
      <c r="L798" s="32" t="e">
        <f t="shared" si="36"/>
        <v>#REF!</v>
      </c>
      <c r="M798" s="31" t="e">
        <f t="shared" si="37"/>
        <v>#REF!</v>
      </c>
      <c r="N798" s="31" t="e">
        <f t="shared" si="38"/>
        <v>#REF!</v>
      </c>
      <c r="O798" s="1" t="e">
        <f>VLOOKUP(jur[[#This Row],[hwycov_id]],#REF!,16,FALSE)</f>
        <v>#REF!</v>
      </c>
      <c r="P798" s="1">
        <v>801</v>
      </c>
    </row>
    <row r="799" spans="1:16" x14ac:dyDescent="0.25">
      <c r="A799" s="1">
        <v>14684</v>
      </c>
      <c r="B799" s="1">
        <v>9</v>
      </c>
      <c r="C799" s="1">
        <v>1</v>
      </c>
      <c r="D799" s="1">
        <v>1</v>
      </c>
      <c r="E799" s="1" t="s">
        <v>73</v>
      </c>
      <c r="F799" s="1">
        <v>2</v>
      </c>
      <c r="G799" s="1">
        <v>0</v>
      </c>
      <c r="H799" s="1">
        <v>3</v>
      </c>
      <c r="I799" s="1">
        <v>14</v>
      </c>
      <c r="J799" s="1">
        <v>2997</v>
      </c>
      <c r="K799" s="4" t="e">
        <f>VLOOKUP(jur[[#This Row],[hwycov_id]],#REF!,10,FALSE)</f>
        <v>#REF!</v>
      </c>
      <c r="L799" s="32" t="e">
        <f t="shared" si="36"/>
        <v>#REF!</v>
      </c>
      <c r="M799" s="31" t="e">
        <f t="shared" si="37"/>
        <v>#REF!</v>
      </c>
      <c r="N799" s="31" t="e">
        <f t="shared" si="38"/>
        <v>#REF!</v>
      </c>
      <c r="O799" s="1" t="e">
        <f>VLOOKUP(jur[[#This Row],[hwycov_id]],#REF!,16,FALSE)</f>
        <v>#REF!</v>
      </c>
      <c r="P799" s="1">
        <v>802</v>
      </c>
    </row>
    <row r="800" spans="1:16" x14ac:dyDescent="0.25">
      <c r="A800" s="1">
        <v>11492</v>
      </c>
      <c r="B800" s="1">
        <v>5</v>
      </c>
      <c r="C800" s="1">
        <v>1</v>
      </c>
      <c r="D800" s="1">
        <v>2</v>
      </c>
      <c r="E800" s="1" t="s">
        <v>74</v>
      </c>
      <c r="F800" s="1">
        <v>4</v>
      </c>
      <c r="G800" s="1">
        <v>0</v>
      </c>
      <c r="H800" s="1">
        <v>3</v>
      </c>
      <c r="I800" s="1">
        <v>14</v>
      </c>
      <c r="J800" s="1">
        <v>3003</v>
      </c>
      <c r="K800" s="4" t="e">
        <f>VLOOKUP(jur[[#This Row],[hwycov_id]],#REF!,10,FALSE)</f>
        <v>#REF!</v>
      </c>
      <c r="L800" s="32" t="e">
        <f t="shared" si="36"/>
        <v>#REF!</v>
      </c>
      <c r="M800" s="31" t="e">
        <f t="shared" si="37"/>
        <v>#REF!</v>
      </c>
      <c r="N800" s="31" t="e">
        <f t="shared" si="38"/>
        <v>#REF!</v>
      </c>
      <c r="O800" s="1" t="e">
        <f>VLOOKUP(jur[[#This Row],[hwycov_id]],#REF!,16,FALSE)</f>
        <v>#REF!</v>
      </c>
      <c r="P800" s="1">
        <v>803</v>
      </c>
    </row>
    <row r="801" spans="1:16" x14ac:dyDescent="0.25">
      <c r="A801" s="1">
        <v>2476</v>
      </c>
      <c r="B801" s="1">
        <v>9</v>
      </c>
      <c r="C801" s="1">
        <v>1</v>
      </c>
      <c r="D801" s="1">
        <v>1</v>
      </c>
      <c r="E801" s="1" t="s">
        <v>73</v>
      </c>
      <c r="F801" s="1">
        <v>2</v>
      </c>
      <c r="G801" s="1">
        <v>0</v>
      </c>
      <c r="H801" s="1">
        <v>2</v>
      </c>
      <c r="I801" s="1">
        <v>14</v>
      </c>
      <c r="J801" s="1">
        <v>3036</v>
      </c>
      <c r="K801" s="4" t="e">
        <f>VLOOKUP(jur[[#This Row],[hwycov_id]],#REF!,10,FALSE)</f>
        <v>#REF!</v>
      </c>
      <c r="L801" s="32" t="e">
        <f t="shared" si="36"/>
        <v>#REF!</v>
      </c>
      <c r="M801" s="31" t="e">
        <f t="shared" si="37"/>
        <v>#REF!</v>
      </c>
      <c r="N801" s="31" t="e">
        <f t="shared" si="38"/>
        <v>#REF!</v>
      </c>
      <c r="O801" s="1" t="e">
        <f>VLOOKUP(jur[[#This Row],[hwycov_id]],#REF!,16,FALSE)</f>
        <v>#REF!</v>
      </c>
      <c r="P801" s="1">
        <v>804</v>
      </c>
    </row>
    <row r="802" spans="1:16" x14ac:dyDescent="0.25">
      <c r="A802" s="1">
        <v>50272</v>
      </c>
      <c r="B802" s="1">
        <v>7</v>
      </c>
      <c r="C802" s="1">
        <v>1</v>
      </c>
      <c r="D802" s="1">
        <v>2</v>
      </c>
      <c r="E802" s="1" t="s">
        <v>74</v>
      </c>
      <c r="F802" s="1">
        <v>4</v>
      </c>
      <c r="G802" s="1">
        <v>0</v>
      </c>
      <c r="H802" s="1">
        <v>2</v>
      </c>
      <c r="I802" s="1">
        <v>14</v>
      </c>
      <c r="J802" s="1">
        <v>3047</v>
      </c>
      <c r="K802" s="4" t="e">
        <f>VLOOKUP(jur[[#This Row],[hwycov_id]],#REF!,10,FALSE)</f>
        <v>#REF!</v>
      </c>
      <c r="L802" s="32" t="e">
        <f t="shared" si="36"/>
        <v>#REF!</v>
      </c>
      <c r="M802" s="31" t="e">
        <f t="shared" si="37"/>
        <v>#REF!</v>
      </c>
      <c r="N802" s="31" t="e">
        <f t="shared" si="38"/>
        <v>#REF!</v>
      </c>
      <c r="O802" s="1" t="e">
        <f>VLOOKUP(jur[[#This Row],[hwycov_id]],#REF!,16,FALSE)</f>
        <v>#REF!</v>
      </c>
      <c r="P802" s="1">
        <v>805</v>
      </c>
    </row>
    <row r="803" spans="1:16" x14ac:dyDescent="0.25">
      <c r="A803" s="1">
        <v>28057</v>
      </c>
      <c r="B803" s="1">
        <v>9</v>
      </c>
      <c r="C803" s="1">
        <v>1</v>
      </c>
      <c r="D803" s="1">
        <v>1</v>
      </c>
      <c r="E803" s="1" t="s">
        <v>73</v>
      </c>
      <c r="F803" s="1">
        <v>2</v>
      </c>
      <c r="G803" s="1">
        <v>0</v>
      </c>
      <c r="H803" s="1">
        <v>3</v>
      </c>
      <c r="I803" s="1">
        <v>14</v>
      </c>
      <c r="J803" s="1">
        <v>3092</v>
      </c>
      <c r="K803" s="4" t="e">
        <f>VLOOKUP(jur[[#This Row],[hwycov_id]],#REF!,10,FALSE)</f>
        <v>#REF!</v>
      </c>
      <c r="L803" s="32" t="e">
        <f t="shared" si="36"/>
        <v>#REF!</v>
      </c>
      <c r="M803" s="31" t="e">
        <f t="shared" si="37"/>
        <v>#REF!</v>
      </c>
      <c r="N803" s="31" t="e">
        <f t="shared" si="38"/>
        <v>#REF!</v>
      </c>
      <c r="O803" s="1" t="e">
        <f>VLOOKUP(jur[[#This Row],[hwycov_id]],#REF!,16,FALSE)</f>
        <v>#REF!</v>
      </c>
      <c r="P803" s="1">
        <v>806</v>
      </c>
    </row>
    <row r="804" spans="1:16" x14ac:dyDescent="0.25">
      <c r="A804" s="1">
        <v>5535</v>
      </c>
      <c r="B804" s="1">
        <v>5</v>
      </c>
      <c r="C804" s="1">
        <v>1</v>
      </c>
      <c r="D804" s="1">
        <v>2</v>
      </c>
      <c r="E804" s="1" t="s">
        <v>74</v>
      </c>
      <c r="F804" s="1">
        <v>4</v>
      </c>
      <c r="G804" s="1">
        <v>0</v>
      </c>
      <c r="H804" s="1">
        <v>4</v>
      </c>
      <c r="I804" s="1">
        <v>14</v>
      </c>
      <c r="J804" s="1">
        <v>3094</v>
      </c>
      <c r="K804" s="4" t="e">
        <f>VLOOKUP(jur[[#This Row],[hwycov_id]],#REF!,10,FALSE)</f>
        <v>#REF!</v>
      </c>
      <c r="L804" s="32" t="e">
        <f t="shared" si="36"/>
        <v>#REF!</v>
      </c>
      <c r="M804" s="31" t="e">
        <f t="shared" si="37"/>
        <v>#REF!</v>
      </c>
      <c r="N804" s="31" t="e">
        <f t="shared" si="38"/>
        <v>#REF!</v>
      </c>
      <c r="O804" s="1" t="e">
        <f>VLOOKUP(jur[[#This Row],[hwycov_id]],#REF!,16,FALSE)</f>
        <v>#REF!</v>
      </c>
      <c r="P804" s="1">
        <v>807</v>
      </c>
    </row>
    <row r="805" spans="1:16" x14ac:dyDescent="0.25">
      <c r="A805" s="1">
        <v>21296</v>
      </c>
      <c r="B805" s="1">
        <v>5</v>
      </c>
      <c r="C805" s="1">
        <v>1</v>
      </c>
      <c r="D805" s="1">
        <v>2</v>
      </c>
      <c r="E805" s="1" t="s">
        <v>74</v>
      </c>
      <c r="F805" s="1">
        <v>4</v>
      </c>
      <c r="G805" s="1">
        <v>0</v>
      </c>
      <c r="H805" s="1">
        <v>3</v>
      </c>
      <c r="I805" s="1">
        <v>14</v>
      </c>
      <c r="J805" s="1">
        <v>3102</v>
      </c>
      <c r="K805" s="4" t="e">
        <f>VLOOKUP(jur[[#This Row],[hwycov_id]],#REF!,10,FALSE)</f>
        <v>#REF!</v>
      </c>
      <c r="L805" s="32" t="e">
        <f t="shared" si="36"/>
        <v>#REF!</v>
      </c>
      <c r="M805" s="31" t="e">
        <f t="shared" si="37"/>
        <v>#REF!</v>
      </c>
      <c r="N805" s="31" t="e">
        <f t="shared" si="38"/>
        <v>#REF!</v>
      </c>
      <c r="O805" s="1" t="e">
        <f>VLOOKUP(jur[[#This Row],[hwycov_id]],#REF!,16,FALSE)</f>
        <v>#REF!</v>
      </c>
      <c r="P805" s="1">
        <v>808</v>
      </c>
    </row>
    <row r="806" spans="1:16" x14ac:dyDescent="0.25">
      <c r="A806" s="1">
        <v>16748</v>
      </c>
      <c r="B806" s="1">
        <v>5</v>
      </c>
      <c r="C806" s="1">
        <v>1</v>
      </c>
      <c r="D806" s="1">
        <v>1</v>
      </c>
      <c r="E806" s="1" t="s">
        <v>74</v>
      </c>
      <c r="F806" s="1">
        <v>4</v>
      </c>
      <c r="G806" s="1">
        <v>0</v>
      </c>
      <c r="H806" s="1">
        <v>1</v>
      </c>
      <c r="I806" s="1">
        <v>14</v>
      </c>
      <c r="J806" s="1">
        <v>3117</v>
      </c>
      <c r="K806" s="4" t="e">
        <f>VLOOKUP(jur[[#This Row],[hwycov_id]],#REF!,10,FALSE)</f>
        <v>#REF!</v>
      </c>
      <c r="L806" s="32" t="e">
        <f t="shared" si="36"/>
        <v>#REF!</v>
      </c>
      <c r="M806" s="31" t="e">
        <f t="shared" si="37"/>
        <v>#REF!</v>
      </c>
      <c r="N806" s="31" t="e">
        <f t="shared" si="38"/>
        <v>#REF!</v>
      </c>
      <c r="O806" s="1" t="e">
        <f>VLOOKUP(jur[[#This Row],[hwycov_id]],#REF!,16,FALSE)</f>
        <v>#REF!</v>
      </c>
      <c r="P806" s="1">
        <v>809</v>
      </c>
    </row>
    <row r="807" spans="1:16" x14ac:dyDescent="0.25">
      <c r="A807" s="1">
        <v>16343</v>
      </c>
      <c r="B807" s="1">
        <v>9</v>
      </c>
      <c r="C807" s="1">
        <v>1</v>
      </c>
      <c r="D807" s="1">
        <v>1</v>
      </c>
      <c r="E807" s="1" t="s">
        <v>73</v>
      </c>
      <c r="F807" s="1">
        <v>2</v>
      </c>
      <c r="G807" s="1">
        <v>0</v>
      </c>
      <c r="H807" s="1">
        <v>3</v>
      </c>
      <c r="I807" s="1">
        <v>14</v>
      </c>
      <c r="J807" s="1">
        <v>3235</v>
      </c>
      <c r="K807" s="4" t="e">
        <f>VLOOKUP(jur[[#This Row],[hwycov_id]],#REF!,10,FALSE)</f>
        <v>#REF!</v>
      </c>
      <c r="L807" s="32" t="e">
        <f t="shared" si="36"/>
        <v>#REF!</v>
      </c>
      <c r="M807" s="31" t="e">
        <f t="shared" si="37"/>
        <v>#REF!</v>
      </c>
      <c r="N807" s="31" t="e">
        <f t="shared" si="38"/>
        <v>#REF!</v>
      </c>
      <c r="O807" s="1" t="e">
        <f>VLOOKUP(jur[[#This Row],[hwycov_id]],#REF!,16,FALSE)</f>
        <v>#REF!</v>
      </c>
      <c r="P807" s="1">
        <v>810</v>
      </c>
    </row>
    <row r="808" spans="1:16" x14ac:dyDescent="0.25">
      <c r="A808" s="1">
        <v>1626</v>
      </c>
      <c r="B808" s="1">
        <v>7</v>
      </c>
      <c r="C808" s="1">
        <v>1</v>
      </c>
      <c r="D808" s="1">
        <v>2</v>
      </c>
      <c r="E808" s="1" t="s">
        <v>74</v>
      </c>
      <c r="F808" s="1">
        <v>4</v>
      </c>
      <c r="G808" s="1">
        <v>0</v>
      </c>
      <c r="H808" s="1">
        <v>3</v>
      </c>
      <c r="I808" s="1">
        <v>14</v>
      </c>
      <c r="J808" s="1">
        <v>3240</v>
      </c>
      <c r="K808" s="4" t="e">
        <f>VLOOKUP(jur[[#This Row],[hwycov_id]],#REF!,10,FALSE)</f>
        <v>#REF!</v>
      </c>
      <c r="L808" s="32" t="e">
        <f t="shared" si="36"/>
        <v>#REF!</v>
      </c>
      <c r="M808" s="31" t="e">
        <f t="shared" si="37"/>
        <v>#REF!</v>
      </c>
      <c r="N808" s="31" t="e">
        <f t="shared" si="38"/>
        <v>#REF!</v>
      </c>
      <c r="O808" s="1" t="e">
        <f>VLOOKUP(jur[[#This Row],[hwycov_id]],#REF!,16,FALSE)</f>
        <v>#REF!</v>
      </c>
      <c r="P808" s="1">
        <v>811</v>
      </c>
    </row>
    <row r="809" spans="1:16" x14ac:dyDescent="0.25">
      <c r="A809" s="1">
        <v>9765</v>
      </c>
      <c r="B809" s="1">
        <v>5</v>
      </c>
      <c r="C809" s="1">
        <v>1</v>
      </c>
      <c r="D809" s="1">
        <v>2</v>
      </c>
      <c r="E809" s="1" t="s">
        <v>74</v>
      </c>
      <c r="F809" s="1">
        <v>4</v>
      </c>
      <c r="G809" s="1">
        <v>0</v>
      </c>
      <c r="H809" s="1">
        <v>2</v>
      </c>
      <c r="I809" s="1">
        <v>14</v>
      </c>
      <c r="J809" s="1">
        <v>3269</v>
      </c>
      <c r="K809" s="4" t="e">
        <f>VLOOKUP(jur[[#This Row],[hwycov_id]],#REF!,10,FALSE)</f>
        <v>#REF!</v>
      </c>
      <c r="L809" s="32" t="e">
        <f t="shared" si="36"/>
        <v>#REF!</v>
      </c>
      <c r="M809" s="31" t="e">
        <f t="shared" si="37"/>
        <v>#REF!</v>
      </c>
      <c r="N809" s="31" t="e">
        <f t="shared" si="38"/>
        <v>#REF!</v>
      </c>
      <c r="O809" s="1" t="e">
        <f>VLOOKUP(jur[[#This Row],[hwycov_id]],#REF!,16,FALSE)</f>
        <v>#REF!</v>
      </c>
      <c r="P809" s="1">
        <v>812</v>
      </c>
    </row>
    <row r="810" spans="1:16" x14ac:dyDescent="0.25">
      <c r="A810" s="1">
        <v>3908</v>
      </c>
      <c r="B810" s="1">
        <v>3</v>
      </c>
      <c r="C810" s="1">
        <v>1</v>
      </c>
      <c r="D810" s="1">
        <v>2</v>
      </c>
      <c r="E810" s="1" t="s">
        <v>74</v>
      </c>
      <c r="F810" s="1">
        <v>3</v>
      </c>
      <c r="G810" s="1">
        <v>0</v>
      </c>
      <c r="H810" s="1">
        <v>3</v>
      </c>
      <c r="I810" s="1">
        <v>14</v>
      </c>
      <c r="J810" s="1">
        <v>3274</v>
      </c>
      <c r="K810" s="4" t="e">
        <f>VLOOKUP(jur[[#This Row],[hwycov_id]],#REF!,10,FALSE)</f>
        <v>#REF!</v>
      </c>
      <c r="L810" s="32" t="e">
        <f t="shared" si="36"/>
        <v>#REF!</v>
      </c>
      <c r="M810" s="31" t="e">
        <f t="shared" si="37"/>
        <v>#REF!</v>
      </c>
      <c r="N810" s="31" t="e">
        <f t="shared" si="38"/>
        <v>#REF!</v>
      </c>
      <c r="O810" s="1" t="e">
        <f>VLOOKUP(jur[[#This Row],[hwycov_id]],#REF!,16,FALSE)</f>
        <v>#REF!</v>
      </c>
      <c r="P810" s="1">
        <v>813</v>
      </c>
    </row>
    <row r="811" spans="1:16" x14ac:dyDescent="0.25">
      <c r="A811" s="1">
        <v>27571</v>
      </c>
      <c r="B811" s="1">
        <v>9</v>
      </c>
      <c r="C811" s="1">
        <v>1</v>
      </c>
      <c r="D811" s="1">
        <v>1</v>
      </c>
      <c r="E811" s="1" t="s">
        <v>73</v>
      </c>
      <c r="F811" s="1">
        <v>2</v>
      </c>
      <c r="G811" s="1">
        <v>0</v>
      </c>
      <c r="H811" s="1">
        <v>2</v>
      </c>
      <c r="I811" s="1">
        <v>14</v>
      </c>
      <c r="J811" s="1">
        <v>3281</v>
      </c>
      <c r="K811" s="4" t="e">
        <f>VLOOKUP(jur[[#This Row],[hwycov_id]],#REF!,10,FALSE)</f>
        <v>#REF!</v>
      </c>
      <c r="L811" s="32" t="e">
        <f t="shared" si="36"/>
        <v>#REF!</v>
      </c>
      <c r="M811" s="31" t="e">
        <f t="shared" si="37"/>
        <v>#REF!</v>
      </c>
      <c r="N811" s="31" t="e">
        <f t="shared" si="38"/>
        <v>#REF!</v>
      </c>
      <c r="O811" s="1" t="e">
        <f>VLOOKUP(jur[[#This Row],[hwycov_id]],#REF!,16,FALSE)</f>
        <v>#REF!</v>
      </c>
      <c r="P811" s="1">
        <v>814</v>
      </c>
    </row>
    <row r="812" spans="1:16" x14ac:dyDescent="0.25">
      <c r="A812" s="1">
        <v>10120</v>
      </c>
      <c r="B812" s="1">
        <v>5</v>
      </c>
      <c r="C812" s="1">
        <v>1</v>
      </c>
      <c r="D812" s="1">
        <v>2</v>
      </c>
      <c r="E812" s="1" t="s">
        <v>74</v>
      </c>
      <c r="F812" s="1">
        <v>4</v>
      </c>
      <c r="G812" s="1">
        <v>0</v>
      </c>
      <c r="H812" s="1">
        <v>3</v>
      </c>
      <c r="I812" s="1">
        <v>14</v>
      </c>
      <c r="J812" s="1">
        <v>3310</v>
      </c>
      <c r="K812" s="4" t="e">
        <f>VLOOKUP(jur[[#This Row],[hwycov_id]],#REF!,10,FALSE)</f>
        <v>#REF!</v>
      </c>
      <c r="L812" s="32" t="e">
        <f t="shared" si="36"/>
        <v>#REF!</v>
      </c>
      <c r="M812" s="31" t="e">
        <f t="shared" si="37"/>
        <v>#REF!</v>
      </c>
      <c r="N812" s="31" t="e">
        <f t="shared" si="38"/>
        <v>#REF!</v>
      </c>
      <c r="O812" s="1" t="e">
        <f>VLOOKUP(jur[[#This Row],[hwycov_id]],#REF!,16,FALSE)</f>
        <v>#REF!</v>
      </c>
      <c r="P812" s="1">
        <v>815</v>
      </c>
    </row>
    <row r="813" spans="1:16" x14ac:dyDescent="0.25">
      <c r="A813" s="1">
        <v>11485</v>
      </c>
      <c r="B813" s="1">
        <v>9</v>
      </c>
      <c r="C813" s="1">
        <v>1</v>
      </c>
      <c r="D813" s="1">
        <v>1</v>
      </c>
      <c r="E813" s="1" t="s">
        <v>73</v>
      </c>
      <c r="F813" s="1">
        <v>2</v>
      </c>
      <c r="G813" s="1">
        <v>0</v>
      </c>
      <c r="H813" s="1">
        <v>3</v>
      </c>
      <c r="I813" s="1">
        <v>14</v>
      </c>
      <c r="J813" s="1">
        <v>3347</v>
      </c>
      <c r="K813" s="4" t="e">
        <f>VLOOKUP(jur[[#This Row],[hwycov_id]],#REF!,10,FALSE)</f>
        <v>#REF!</v>
      </c>
      <c r="L813" s="32" t="e">
        <f t="shared" si="36"/>
        <v>#REF!</v>
      </c>
      <c r="M813" s="31" t="e">
        <f t="shared" si="37"/>
        <v>#REF!</v>
      </c>
      <c r="N813" s="31" t="e">
        <f t="shared" si="38"/>
        <v>#REF!</v>
      </c>
      <c r="O813" s="1" t="e">
        <f>VLOOKUP(jur[[#This Row],[hwycov_id]],#REF!,16,FALSE)</f>
        <v>#REF!</v>
      </c>
      <c r="P813" s="1">
        <v>816</v>
      </c>
    </row>
    <row r="814" spans="1:16" x14ac:dyDescent="0.25">
      <c r="A814" s="1">
        <v>16608</v>
      </c>
      <c r="B814" s="1">
        <v>5</v>
      </c>
      <c r="C814" s="1">
        <v>1</v>
      </c>
      <c r="D814" s="1">
        <v>2</v>
      </c>
      <c r="E814" s="1" t="s">
        <v>74</v>
      </c>
      <c r="F814" s="1">
        <v>4</v>
      </c>
      <c r="G814" s="1">
        <v>0</v>
      </c>
      <c r="H814" s="1">
        <v>2</v>
      </c>
      <c r="I814" s="1">
        <v>14</v>
      </c>
      <c r="J814" s="1">
        <v>3348</v>
      </c>
      <c r="K814" s="4" t="e">
        <f>VLOOKUP(jur[[#This Row],[hwycov_id]],#REF!,10,FALSE)</f>
        <v>#REF!</v>
      </c>
      <c r="L814" s="32" t="e">
        <f t="shared" si="36"/>
        <v>#REF!</v>
      </c>
      <c r="M814" s="31" t="e">
        <f t="shared" si="37"/>
        <v>#REF!</v>
      </c>
      <c r="N814" s="31" t="e">
        <f t="shared" si="38"/>
        <v>#REF!</v>
      </c>
      <c r="O814" s="1" t="e">
        <f>VLOOKUP(jur[[#This Row],[hwycov_id]],#REF!,16,FALSE)</f>
        <v>#REF!</v>
      </c>
      <c r="P814" s="1">
        <v>817</v>
      </c>
    </row>
    <row r="815" spans="1:16" x14ac:dyDescent="0.25">
      <c r="A815" s="1">
        <v>1967</v>
      </c>
      <c r="B815" s="1">
        <v>5</v>
      </c>
      <c r="C815" s="1">
        <v>1</v>
      </c>
      <c r="D815" s="1">
        <v>2</v>
      </c>
      <c r="E815" s="1" t="s">
        <v>74</v>
      </c>
      <c r="F815" s="1">
        <v>4</v>
      </c>
      <c r="G815" s="1">
        <v>0</v>
      </c>
      <c r="H815" s="1">
        <v>3</v>
      </c>
      <c r="I815" s="1">
        <v>14</v>
      </c>
      <c r="J815" s="1">
        <v>3394</v>
      </c>
      <c r="K815" s="4" t="e">
        <f>VLOOKUP(jur[[#This Row],[hwycov_id]],#REF!,10,FALSE)</f>
        <v>#REF!</v>
      </c>
      <c r="L815" s="32" t="e">
        <f t="shared" si="36"/>
        <v>#REF!</v>
      </c>
      <c r="M815" s="31" t="e">
        <f t="shared" si="37"/>
        <v>#REF!</v>
      </c>
      <c r="N815" s="31" t="e">
        <f t="shared" si="38"/>
        <v>#REF!</v>
      </c>
      <c r="O815" s="1" t="e">
        <f>VLOOKUP(jur[[#This Row],[hwycov_id]],#REF!,16,FALSE)</f>
        <v>#REF!</v>
      </c>
      <c r="P815" s="1">
        <v>818</v>
      </c>
    </row>
    <row r="816" spans="1:16" x14ac:dyDescent="0.25">
      <c r="A816" s="1">
        <v>30899</v>
      </c>
      <c r="B816" s="1">
        <v>9</v>
      </c>
      <c r="C816" s="1">
        <v>1</v>
      </c>
      <c r="D816" s="1">
        <v>1</v>
      </c>
      <c r="E816" s="1" t="s">
        <v>73</v>
      </c>
      <c r="F816" s="1">
        <v>2</v>
      </c>
      <c r="G816" s="1">
        <v>0</v>
      </c>
      <c r="H816" s="1">
        <v>2</v>
      </c>
      <c r="I816" s="1">
        <v>14</v>
      </c>
      <c r="J816" s="1">
        <v>3395</v>
      </c>
      <c r="K816" s="4" t="e">
        <f>VLOOKUP(jur[[#This Row],[hwycov_id]],#REF!,10,FALSE)</f>
        <v>#REF!</v>
      </c>
      <c r="L816" s="32" t="e">
        <f t="shared" si="36"/>
        <v>#REF!</v>
      </c>
      <c r="M816" s="31" t="e">
        <f t="shared" si="37"/>
        <v>#REF!</v>
      </c>
      <c r="N816" s="31" t="e">
        <f t="shared" si="38"/>
        <v>#REF!</v>
      </c>
      <c r="O816" s="1" t="e">
        <f>VLOOKUP(jur[[#This Row],[hwycov_id]],#REF!,16,FALSE)</f>
        <v>#REF!</v>
      </c>
      <c r="P816" s="1">
        <v>819</v>
      </c>
    </row>
    <row r="817" spans="1:16" x14ac:dyDescent="0.25">
      <c r="A817" s="1">
        <v>9684</v>
      </c>
      <c r="B817" s="1">
        <v>5</v>
      </c>
      <c r="C817" s="1">
        <v>1</v>
      </c>
      <c r="D817" s="1">
        <v>2</v>
      </c>
      <c r="E817" s="1" t="s">
        <v>74</v>
      </c>
      <c r="F817" s="1">
        <v>4</v>
      </c>
      <c r="G817" s="1">
        <v>0</v>
      </c>
      <c r="H817" s="1">
        <v>3</v>
      </c>
      <c r="I817" s="1">
        <v>14</v>
      </c>
      <c r="J817" s="1">
        <v>3413</v>
      </c>
      <c r="K817" s="4" t="e">
        <f>VLOOKUP(jur[[#This Row],[hwycov_id]],#REF!,10,FALSE)</f>
        <v>#REF!</v>
      </c>
      <c r="L817" s="32" t="e">
        <f t="shared" si="36"/>
        <v>#REF!</v>
      </c>
      <c r="M817" s="31" t="e">
        <f t="shared" si="37"/>
        <v>#REF!</v>
      </c>
      <c r="N817" s="31" t="e">
        <f t="shared" si="38"/>
        <v>#REF!</v>
      </c>
      <c r="O817" s="1" t="e">
        <f>VLOOKUP(jur[[#This Row],[hwycov_id]],#REF!,16,FALSE)</f>
        <v>#REF!</v>
      </c>
      <c r="P817" s="1">
        <v>820</v>
      </c>
    </row>
    <row r="818" spans="1:16" x14ac:dyDescent="0.25">
      <c r="A818" s="1">
        <v>8547</v>
      </c>
      <c r="B818" s="1">
        <v>5</v>
      </c>
      <c r="C818" s="1">
        <v>1</v>
      </c>
      <c r="D818" s="1">
        <v>2</v>
      </c>
      <c r="E818" s="1" t="s">
        <v>74</v>
      </c>
      <c r="F818" s="1">
        <v>4</v>
      </c>
      <c r="G818" s="1">
        <v>0</v>
      </c>
      <c r="H818" s="1">
        <v>4</v>
      </c>
      <c r="I818" s="1">
        <v>14</v>
      </c>
      <c r="J818" s="1">
        <v>3454</v>
      </c>
      <c r="K818" s="4" t="e">
        <f>VLOOKUP(jur[[#This Row],[hwycov_id]],#REF!,10,FALSE)</f>
        <v>#REF!</v>
      </c>
      <c r="L818" s="32" t="e">
        <f t="shared" si="36"/>
        <v>#REF!</v>
      </c>
      <c r="M818" s="31" t="e">
        <f t="shared" si="37"/>
        <v>#REF!</v>
      </c>
      <c r="N818" s="31" t="e">
        <f t="shared" si="38"/>
        <v>#REF!</v>
      </c>
      <c r="O818" s="1" t="e">
        <f>VLOOKUP(jur[[#This Row],[hwycov_id]],#REF!,16,FALSE)</f>
        <v>#REF!</v>
      </c>
      <c r="P818" s="1">
        <v>821</v>
      </c>
    </row>
    <row r="819" spans="1:16" x14ac:dyDescent="0.25">
      <c r="A819" s="1">
        <v>10931</v>
      </c>
      <c r="B819" s="1">
        <v>9</v>
      </c>
      <c r="C819" s="1">
        <v>1</v>
      </c>
      <c r="D819" s="1">
        <v>1</v>
      </c>
      <c r="E819" s="1" t="s">
        <v>73</v>
      </c>
      <c r="F819" s="1">
        <v>2</v>
      </c>
      <c r="G819" s="1">
        <v>0</v>
      </c>
      <c r="H819" s="1">
        <v>3</v>
      </c>
      <c r="I819" s="1">
        <v>14</v>
      </c>
      <c r="J819" s="1">
        <v>3466</v>
      </c>
      <c r="K819" s="4" t="e">
        <f>VLOOKUP(jur[[#This Row],[hwycov_id]],#REF!,10,FALSE)</f>
        <v>#REF!</v>
      </c>
      <c r="L819" s="32" t="e">
        <f t="shared" si="36"/>
        <v>#REF!</v>
      </c>
      <c r="M819" s="31" t="e">
        <f t="shared" si="37"/>
        <v>#REF!</v>
      </c>
      <c r="N819" s="31" t="e">
        <f t="shared" si="38"/>
        <v>#REF!</v>
      </c>
      <c r="O819" s="1" t="e">
        <f>VLOOKUP(jur[[#This Row],[hwycov_id]],#REF!,16,FALSE)</f>
        <v>#REF!</v>
      </c>
      <c r="P819" s="1">
        <v>822</v>
      </c>
    </row>
    <row r="820" spans="1:16" x14ac:dyDescent="0.25">
      <c r="A820" s="1">
        <v>18125</v>
      </c>
      <c r="B820" s="1">
        <v>5</v>
      </c>
      <c r="C820" s="1">
        <v>1</v>
      </c>
      <c r="D820" s="1">
        <v>1</v>
      </c>
      <c r="E820" s="1" t="s">
        <v>74</v>
      </c>
      <c r="F820" s="1">
        <v>4</v>
      </c>
      <c r="G820" s="1">
        <v>0</v>
      </c>
      <c r="H820" s="1">
        <v>2</v>
      </c>
      <c r="I820" s="1">
        <v>14</v>
      </c>
      <c r="J820" s="1">
        <v>3474</v>
      </c>
      <c r="K820" s="4" t="e">
        <f>VLOOKUP(jur[[#This Row],[hwycov_id]],#REF!,10,FALSE)</f>
        <v>#REF!</v>
      </c>
      <c r="L820" s="32" t="e">
        <f t="shared" si="36"/>
        <v>#REF!</v>
      </c>
      <c r="M820" s="31" t="e">
        <f t="shared" si="37"/>
        <v>#REF!</v>
      </c>
      <c r="N820" s="31" t="e">
        <f t="shared" si="38"/>
        <v>#REF!</v>
      </c>
      <c r="O820" s="1" t="e">
        <f>VLOOKUP(jur[[#This Row],[hwycov_id]],#REF!,16,FALSE)</f>
        <v>#REF!</v>
      </c>
      <c r="P820" s="1">
        <v>823</v>
      </c>
    </row>
    <row r="821" spans="1:16" x14ac:dyDescent="0.25">
      <c r="A821" s="1">
        <v>4981</v>
      </c>
      <c r="B821" s="1">
        <v>5</v>
      </c>
      <c r="C821" s="1">
        <v>1</v>
      </c>
      <c r="D821" s="1">
        <v>2</v>
      </c>
      <c r="E821" s="1" t="s">
        <v>74</v>
      </c>
      <c r="F821" s="1">
        <v>4</v>
      </c>
      <c r="G821" s="1">
        <v>0</v>
      </c>
      <c r="H821" s="1">
        <v>2</v>
      </c>
      <c r="I821" s="1">
        <v>14</v>
      </c>
      <c r="J821" s="1">
        <v>3506</v>
      </c>
      <c r="K821" s="4" t="e">
        <f>VLOOKUP(jur[[#This Row],[hwycov_id]],#REF!,10,FALSE)</f>
        <v>#REF!</v>
      </c>
      <c r="L821" s="32" t="e">
        <f t="shared" si="36"/>
        <v>#REF!</v>
      </c>
      <c r="M821" s="31" t="e">
        <f t="shared" si="37"/>
        <v>#REF!</v>
      </c>
      <c r="N821" s="31" t="e">
        <f t="shared" si="38"/>
        <v>#REF!</v>
      </c>
      <c r="O821" s="1" t="e">
        <f>VLOOKUP(jur[[#This Row],[hwycov_id]],#REF!,16,FALSE)</f>
        <v>#REF!</v>
      </c>
      <c r="P821" s="1">
        <v>824</v>
      </c>
    </row>
    <row r="822" spans="1:16" x14ac:dyDescent="0.25">
      <c r="A822" s="1">
        <v>8415</v>
      </c>
      <c r="B822" s="1">
        <v>5</v>
      </c>
      <c r="C822" s="1">
        <v>1</v>
      </c>
      <c r="D822" s="1">
        <v>2</v>
      </c>
      <c r="E822" s="1" t="s">
        <v>74</v>
      </c>
      <c r="F822" s="1">
        <v>4</v>
      </c>
      <c r="G822" s="1">
        <v>0</v>
      </c>
      <c r="H822" s="1">
        <v>3</v>
      </c>
      <c r="I822" s="1">
        <v>14</v>
      </c>
      <c r="J822" s="1">
        <v>3520</v>
      </c>
      <c r="K822" s="4" t="e">
        <f>VLOOKUP(jur[[#This Row],[hwycov_id]],#REF!,10,FALSE)</f>
        <v>#REF!</v>
      </c>
      <c r="L822" s="32" t="e">
        <f t="shared" si="36"/>
        <v>#REF!</v>
      </c>
      <c r="M822" s="31" t="e">
        <f t="shared" si="37"/>
        <v>#REF!</v>
      </c>
      <c r="N822" s="31" t="e">
        <f t="shared" si="38"/>
        <v>#REF!</v>
      </c>
      <c r="O822" s="1" t="e">
        <f>VLOOKUP(jur[[#This Row],[hwycov_id]],#REF!,16,FALSE)</f>
        <v>#REF!</v>
      </c>
      <c r="P822" s="1">
        <v>825</v>
      </c>
    </row>
    <row r="823" spans="1:16" x14ac:dyDescent="0.25">
      <c r="A823" s="1">
        <v>30995</v>
      </c>
      <c r="B823" s="1">
        <v>5</v>
      </c>
      <c r="C823" s="1">
        <v>1</v>
      </c>
      <c r="D823" s="1">
        <v>2</v>
      </c>
      <c r="E823" s="1" t="s">
        <v>74</v>
      </c>
      <c r="F823" s="1">
        <v>4</v>
      </c>
      <c r="G823" s="1">
        <v>0</v>
      </c>
      <c r="H823" s="1">
        <v>2</v>
      </c>
      <c r="I823" s="1">
        <v>14</v>
      </c>
      <c r="J823" s="1">
        <v>3535</v>
      </c>
      <c r="K823" s="4" t="e">
        <f>VLOOKUP(jur[[#This Row],[hwycov_id]],#REF!,10,FALSE)</f>
        <v>#REF!</v>
      </c>
      <c r="L823" s="32" t="e">
        <f t="shared" si="36"/>
        <v>#REF!</v>
      </c>
      <c r="M823" s="31" t="e">
        <f t="shared" si="37"/>
        <v>#REF!</v>
      </c>
      <c r="N823" s="31" t="e">
        <f t="shared" si="38"/>
        <v>#REF!</v>
      </c>
      <c r="O823" s="1" t="e">
        <f>VLOOKUP(jur[[#This Row],[hwycov_id]],#REF!,16,FALSE)</f>
        <v>#REF!</v>
      </c>
      <c r="P823" s="1">
        <v>826</v>
      </c>
    </row>
    <row r="824" spans="1:16" x14ac:dyDescent="0.25">
      <c r="A824" s="1">
        <v>18577</v>
      </c>
      <c r="B824" s="1">
        <v>5</v>
      </c>
      <c r="C824" s="1">
        <v>1</v>
      </c>
      <c r="D824" s="1">
        <v>1</v>
      </c>
      <c r="E824" s="1" t="s">
        <v>74</v>
      </c>
      <c r="F824" s="1">
        <v>4</v>
      </c>
      <c r="G824" s="1">
        <v>0</v>
      </c>
      <c r="H824" s="1">
        <v>1</v>
      </c>
      <c r="I824" s="1">
        <v>14</v>
      </c>
      <c r="J824" s="1">
        <v>3547</v>
      </c>
      <c r="K824" s="4" t="e">
        <f>VLOOKUP(jur[[#This Row],[hwycov_id]],#REF!,10,FALSE)</f>
        <v>#REF!</v>
      </c>
      <c r="L824" s="32" t="e">
        <f t="shared" si="36"/>
        <v>#REF!</v>
      </c>
      <c r="M824" s="31" t="e">
        <f t="shared" si="37"/>
        <v>#REF!</v>
      </c>
      <c r="N824" s="31" t="e">
        <f t="shared" si="38"/>
        <v>#REF!</v>
      </c>
      <c r="O824" s="1" t="e">
        <f>VLOOKUP(jur[[#This Row],[hwycov_id]],#REF!,16,FALSE)</f>
        <v>#REF!</v>
      </c>
      <c r="P824" s="1">
        <v>827</v>
      </c>
    </row>
    <row r="825" spans="1:16" x14ac:dyDescent="0.25">
      <c r="A825" s="1">
        <v>8361</v>
      </c>
      <c r="B825" s="1">
        <v>5</v>
      </c>
      <c r="C825" s="1">
        <v>1</v>
      </c>
      <c r="D825" s="1">
        <v>2</v>
      </c>
      <c r="E825" s="1" t="s">
        <v>74</v>
      </c>
      <c r="F825" s="1">
        <v>4</v>
      </c>
      <c r="G825" s="1">
        <v>0</v>
      </c>
      <c r="H825" s="1">
        <v>3</v>
      </c>
      <c r="I825" s="1">
        <v>14</v>
      </c>
      <c r="J825" s="1">
        <v>3552</v>
      </c>
      <c r="K825" s="4" t="e">
        <f>VLOOKUP(jur[[#This Row],[hwycov_id]],#REF!,10,FALSE)</f>
        <v>#REF!</v>
      </c>
      <c r="L825" s="32" t="e">
        <f t="shared" si="36"/>
        <v>#REF!</v>
      </c>
      <c r="M825" s="31" t="e">
        <f t="shared" si="37"/>
        <v>#REF!</v>
      </c>
      <c r="N825" s="31" t="e">
        <f t="shared" si="38"/>
        <v>#REF!</v>
      </c>
      <c r="O825" s="1" t="e">
        <f>VLOOKUP(jur[[#This Row],[hwycov_id]],#REF!,16,FALSE)</f>
        <v>#REF!</v>
      </c>
      <c r="P825" s="1">
        <v>828</v>
      </c>
    </row>
    <row r="826" spans="1:16" x14ac:dyDescent="0.25">
      <c r="A826" s="1">
        <v>6305</v>
      </c>
      <c r="B826" s="1">
        <v>5</v>
      </c>
      <c r="C826" s="1">
        <v>1</v>
      </c>
      <c r="D826" s="1">
        <v>2</v>
      </c>
      <c r="E826" s="1" t="s">
        <v>74</v>
      </c>
      <c r="F826" s="1">
        <v>4</v>
      </c>
      <c r="G826" s="1">
        <v>0</v>
      </c>
      <c r="H826" s="1">
        <v>3</v>
      </c>
      <c r="I826" s="1">
        <v>14</v>
      </c>
      <c r="J826" s="1">
        <v>3553</v>
      </c>
      <c r="K826" s="4" t="e">
        <f>VLOOKUP(jur[[#This Row],[hwycov_id]],#REF!,10,FALSE)</f>
        <v>#REF!</v>
      </c>
      <c r="L826" s="32" t="e">
        <f t="shared" si="36"/>
        <v>#REF!</v>
      </c>
      <c r="M826" s="31" t="e">
        <f t="shared" si="37"/>
        <v>#REF!</v>
      </c>
      <c r="N826" s="31" t="e">
        <f t="shared" si="38"/>
        <v>#REF!</v>
      </c>
      <c r="O826" s="1" t="e">
        <f>VLOOKUP(jur[[#This Row],[hwycov_id]],#REF!,16,FALSE)</f>
        <v>#REF!</v>
      </c>
      <c r="P826" s="1">
        <v>829</v>
      </c>
    </row>
    <row r="827" spans="1:16" x14ac:dyDescent="0.25">
      <c r="A827" s="1">
        <v>22102</v>
      </c>
      <c r="B827" s="1">
        <v>5</v>
      </c>
      <c r="C827" s="1">
        <v>1</v>
      </c>
      <c r="D827" s="1">
        <v>2</v>
      </c>
      <c r="E827" s="1" t="s">
        <v>74</v>
      </c>
      <c r="F827" s="1">
        <v>4</v>
      </c>
      <c r="G827" s="1">
        <v>0</v>
      </c>
      <c r="H827" s="1">
        <v>3</v>
      </c>
      <c r="I827" s="1">
        <v>14</v>
      </c>
      <c r="J827" s="1">
        <v>3594</v>
      </c>
      <c r="K827" s="4" t="e">
        <f>VLOOKUP(jur[[#This Row],[hwycov_id]],#REF!,10,FALSE)</f>
        <v>#REF!</v>
      </c>
      <c r="L827" s="32" t="e">
        <f t="shared" si="36"/>
        <v>#REF!</v>
      </c>
      <c r="M827" s="31" t="e">
        <f t="shared" si="37"/>
        <v>#REF!</v>
      </c>
      <c r="N827" s="31" t="e">
        <f t="shared" si="38"/>
        <v>#REF!</v>
      </c>
      <c r="O827" s="1" t="e">
        <f>VLOOKUP(jur[[#This Row],[hwycov_id]],#REF!,16,FALSE)</f>
        <v>#REF!</v>
      </c>
      <c r="P827" s="1">
        <v>830</v>
      </c>
    </row>
    <row r="828" spans="1:16" x14ac:dyDescent="0.25">
      <c r="A828" s="1">
        <v>10364</v>
      </c>
      <c r="B828" s="1">
        <v>3</v>
      </c>
      <c r="C828" s="1">
        <v>1</v>
      </c>
      <c r="D828" s="1">
        <v>2</v>
      </c>
      <c r="E828" s="1" t="s">
        <v>74</v>
      </c>
      <c r="F828" s="1">
        <v>3</v>
      </c>
      <c r="G828" s="1">
        <v>0</v>
      </c>
      <c r="H828" s="1">
        <v>1</v>
      </c>
      <c r="I828" s="1">
        <v>14</v>
      </c>
      <c r="J828" s="1">
        <v>3610</v>
      </c>
      <c r="K828" s="4" t="e">
        <f>VLOOKUP(jur[[#This Row],[hwycov_id]],#REF!,10,FALSE)</f>
        <v>#REF!</v>
      </c>
      <c r="L828" s="32" t="e">
        <f t="shared" si="36"/>
        <v>#REF!</v>
      </c>
      <c r="M828" s="31" t="e">
        <f t="shared" si="37"/>
        <v>#REF!</v>
      </c>
      <c r="N828" s="31" t="e">
        <f t="shared" si="38"/>
        <v>#REF!</v>
      </c>
      <c r="O828" s="1" t="e">
        <f>VLOOKUP(jur[[#This Row],[hwycov_id]],#REF!,16,FALSE)</f>
        <v>#REF!</v>
      </c>
      <c r="P828" s="1">
        <v>831</v>
      </c>
    </row>
    <row r="829" spans="1:16" x14ac:dyDescent="0.25">
      <c r="A829" s="1">
        <v>5817</v>
      </c>
      <c r="B829" s="1">
        <v>5</v>
      </c>
      <c r="C829" s="1">
        <v>1</v>
      </c>
      <c r="D829" s="1">
        <v>2</v>
      </c>
      <c r="E829" s="1" t="s">
        <v>74</v>
      </c>
      <c r="F829" s="1">
        <v>4</v>
      </c>
      <c r="G829" s="1">
        <v>0</v>
      </c>
      <c r="H829" s="1">
        <v>2</v>
      </c>
      <c r="I829" s="1">
        <v>14</v>
      </c>
      <c r="J829" s="1">
        <v>3625</v>
      </c>
      <c r="K829" s="4" t="e">
        <f>VLOOKUP(jur[[#This Row],[hwycov_id]],#REF!,10,FALSE)</f>
        <v>#REF!</v>
      </c>
      <c r="L829" s="32" t="e">
        <f t="shared" si="36"/>
        <v>#REF!</v>
      </c>
      <c r="M829" s="31" t="e">
        <f t="shared" si="37"/>
        <v>#REF!</v>
      </c>
      <c r="N829" s="31" t="e">
        <f t="shared" si="38"/>
        <v>#REF!</v>
      </c>
      <c r="O829" s="1" t="e">
        <f>VLOOKUP(jur[[#This Row],[hwycov_id]],#REF!,16,FALSE)</f>
        <v>#REF!</v>
      </c>
      <c r="P829" s="1">
        <v>832</v>
      </c>
    </row>
    <row r="830" spans="1:16" x14ac:dyDescent="0.25">
      <c r="A830" s="1">
        <v>19402</v>
      </c>
      <c r="B830" s="1">
        <v>4</v>
      </c>
      <c r="C830" s="1">
        <v>1</v>
      </c>
      <c r="D830" s="1">
        <v>2</v>
      </c>
      <c r="E830" s="1" t="s">
        <v>74</v>
      </c>
      <c r="F830" s="1">
        <v>4</v>
      </c>
      <c r="G830" s="1">
        <v>0</v>
      </c>
      <c r="H830" s="1">
        <v>1</v>
      </c>
      <c r="I830" s="1">
        <v>14</v>
      </c>
      <c r="J830" s="1">
        <v>3661</v>
      </c>
      <c r="K830" s="4" t="e">
        <f>VLOOKUP(jur[[#This Row],[hwycov_id]],#REF!,10,FALSE)</f>
        <v>#REF!</v>
      </c>
      <c r="L830" s="32" t="e">
        <f t="shared" si="36"/>
        <v>#REF!</v>
      </c>
      <c r="M830" s="31" t="e">
        <f t="shared" si="37"/>
        <v>#REF!</v>
      </c>
      <c r="N830" s="31" t="e">
        <f t="shared" si="38"/>
        <v>#REF!</v>
      </c>
      <c r="O830" s="1" t="e">
        <f>VLOOKUP(jur[[#This Row],[hwycov_id]],#REF!,16,FALSE)</f>
        <v>#REF!</v>
      </c>
      <c r="P830" s="1">
        <v>833</v>
      </c>
    </row>
    <row r="831" spans="1:16" x14ac:dyDescent="0.25">
      <c r="A831" s="1">
        <v>10184</v>
      </c>
      <c r="B831" s="1">
        <v>5</v>
      </c>
      <c r="C831" s="1">
        <v>1</v>
      </c>
      <c r="D831" s="1">
        <v>2</v>
      </c>
      <c r="E831" s="1" t="s">
        <v>74</v>
      </c>
      <c r="F831" s="1">
        <v>4</v>
      </c>
      <c r="G831" s="1">
        <v>0</v>
      </c>
      <c r="H831" s="1">
        <v>2</v>
      </c>
      <c r="I831" s="1">
        <v>14</v>
      </c>
      <c r="J831" s="1">
        <v>3662</v>
      </c>
      <c r="K831" s="4" t="e">
        <f>VLOOKUP(jur[[#This Row],[hwycov_id]],#REF!,10,FALSE)</f>
        <v>#REF!</v>
      </c>
      <c r="L831" s="32" t="e">
        <f t="shared" si="36"/>
        <v>#REF!</v>
      </c>
      <c r="M831" s="31" t="e">
        <f t="shared" si="37"/>
        <v>#REF!</v>
      </c>
      <c r="N831" s="31" t="e">
        <f t="shared" si="38"/>
        <v>#REF!</v>
      </c>
      <c r="O831" s="1" t="e">
        <f>VLOOKUP(jur[[#This Row],[hwycov_id]],#REF!,16,FALSE)</f>
        <v>#REF!</v>
      </c>
      <c r="P831" s="1">
        <v>834</v>
      </c>
    </row>
    <row r="832" spans="1:16" x14ac:dyDescent="0.25">
      <c r="A832" s="1">
        <v>15170</v>
      </c>
      <c r="B832" s="1">
        <v>7</v>
      </c>
      <c r="C832" s="1">
        <v>1</v>
      </c>
      <c r="D832" s="1">
        <v>2</v>
      </c>
      <c r="E832" s="1" t="s">
        <v>74</v>
      </c>
      <c r="F832" s="1">
        <v>4</v>
      </c>
      <c r="G832" s="1">
        <v>0</v>
      </c>
      <c r="H832" s="1">
        <v>3</v>
      </c>
      <c r="I832" s="1">
        <v>14</v>
      </c>
      <c r="J832" s="1">
        <v>3676</v>
      </c>
      <c r="K832" s="4" t="e">
        <f>VLOOKUP(jur[[#This Row],[hwycov_id]],#REF!,10,FALSE)</f>
        <v>#REF!</v>
      </c>
      <c r="L832" s="32" t="e">
        <f t="shared" si="36"/>
        <v>#REF!</v>
      </c>
      <c r="M832" s="31" t="e">
        <f t="shared" si="37"/>
        <v>#REF!</v>
      </c>
      <c r="N832" s="31" t="e">
        <f t="shared" si="38"/>
        <v>#REF!</v>
      </c>
      <c r="O832" s="1" t="e">
        <f>VLOOKUP(jur[[#This Row],[hwycov_id]],#REF!,16,FALSE)</f>
        <v>#REF!</v>
      </c>
      <c r="P832" s="1">
        <v>835</v>
      </c>
    </row>
    <row r="833" spans="1:16" x14ac:dyDescent="0.25">
      <c r="A833" s="1">
        <v>8464</v>
      </c>
      <c r="B833" s="1">
        <v>5</v>
      </c>
      <c r="C833" s="1">
        <v>1</v>
      </c>
      <c r="D833" s="1">
        <v>2</v>
      </c>
      <c r="E833" s="1" t="s">
        <v>74</v>
      </c>
      <c r="F833" s="1">
        <v>4</v>
      </c>
      <c r="G833" s="1">
        <v>0</v>
      </c>
      <c r="H833" s="1">
        <v>3</v>
      </c>
      <c r="I833" s="1">
        <v>14</v>
      </c>
      <c r="J833" s="1">
        <v>3687</v>
      </c>
      <c r="K833" s="4" t="e">
        <f>VLOOKUP(jur[[#This Row],[hwycov_id]],#REF!,10,FALSE)</f>
        <v>#REF!</v>
      </c>
      <c r="L833" s="32" t="e">
        <f t="shared" si="36"/>
        <v>#REF!</v>
      </c>
      <c r="M833" s="31" t="e">
        <f t="shared" si="37"/>
        <v>#REF!</v>
      </c>
      <c r="N833" s="31" t="e">
        <f t="shared" si="38"/>
        <v>#REF!</v>
      </c>
      <c r="O833" s="1" t="e">
        <f>VLOOKUP(jur[[#This Row],[hwycov_id]],#REF!,16,FALSE)</f>
        <v>#REF!</v>
      </c>
      <c r="P833" s="1">
        <v>836</v>
      </c>
    </row>
    <row r="834" spans="1:16" x14ac:dyDescent="0.25">
      <c r="A834" s="1">
        <v>11020</v>
      </c>
      <c r="B834" s="1">
        <v>9</v>
      </c>
      <c r="C834" s="1">
        <v>1</v>
      </c>
      <c r="D834" s="1">
        <v>1</v>
      </c>
      <c r="E834" s="1" t="s">
        <v>73</v>
      </c>
      <c r="F834" s="1">
        <v>2</v>
      </c>
      <c r="G834" s="1">
        <v>0</v>
      </c>
      <c r="H834" s="1">
        <v>2</v>
      </c>
      <c r="I834" s="1">
        <v>14</v>
      </c>
      <c r="J834" s="1">
        <v>3702</v>
      </c>
      <c r="K834" s="4" t="e">
        <f>VLOOKUP(jur[[#This Row],[hwycov_id]],#REF!,10,FALSE)</f>
        <v>#REF!</v>
      </c>
      <c r="L834" s="32" t="e">
        <f t="shared" ref="L834:L897" si="39">K834/J834-1</f>
        <v>#REF!</v>
      </c>
      <c r="M834" s="31" t="e">
        <f t="shared" ref="M834:M897" si="40">K834-J834</f>
        <v>#REF!</v>
      </c>
      <c r="N834" s="31" t="e">
        <f t="shared" ref="N834:N897" si="41">POWER(M834,2)</f>
        <v>#REF!</v>
      </c>
      <c r="O834" s="1" t="e">
        <f>VLOOKUP(jur[[#This Row],[hwycov_id]],#REF!,16,FALSE)</f>
        <v>#REF!</v>
      </c>
      <c r="P834" s="1">
        <v>837</v>
      </c>
    </row>
    <row r="835" spans="1:16" x14ac:dyDescent="0.25">
      <c r="A835" s="1">
        <v>880</v>
      </c>
      <c r="B835" s="1">
        <v>3</v>
      </c>
      <c r="C835" s="1">
        <v>1</v>
      </c>
      <c r="D835" s="1">
        <v>1</v>
      </c>
      <c r="E835" s="1" t="s">
        <v>74</v>
      </c>
      <c r="F835" s="1">
        <v>3</v>
      </c>
      <c r="G835" s="1">
        <v>0</v>
      </c>
      <c r="H835" s="1">
        <v>1</v>
      </c>
      <c r="I835" s="1">
        <v>14</v>
      </c>
      <c r="J835" s="1">
        <v>3708</v>
      </c>
      <c r="K835" s="4" t="e">
        <f>VLOOKUP(jur[[#This Row],[hwycov_id]],#REF!,10,FALSE)</f>
        <v>#REF!</v>
      </c>
      <c r="L835" s="32" t="e">
        <f t="shared" si="39"/>
        <v>#REF!</v>
      </c>
      <c r="M835" s="31" t="e">
        <f t="shared" si="40"/>
        <v>#REF!</v>
      </c>
      <c r="N835" s="31" t="e">
        <f t="shared" si="41"/>
        <v>#REF!</v>
      </c>
      <c r="O835" s="1" t="e">
        <f>VLOOKUP(jur[[#This Row],[hwycov_id]],#REF!,16,FALSE)</f>
        <v>#REF!</v>
      </c>
      <c r="P835" s="1">
        <v>838</v>
      </c>
    </row>
    <row r="836" spans="1:16" x14ac:dyDescent="0.25">
      <c r="A836" s="1">
        <v>8425</v>
      </c>
      <c r="B836" s="1">
        <v>5</v>
      </c>
      <c r="C836" s="1">
        <v>1</v>
      </c>
      <c r="D836" s="1">
        <v>2</v>
      </c>
      <c r="E836" s="1" t="s">
        <v>74</v>
      </c>
      <c r="F836" s="1">
        <v>4</v>
      </c>
      <c r="G836" s="1">
        <v>0</v>
      </c>
      <c r="H836" s="1">
        <v>3</v>
      </c>
      <c r="I836" s="1">
        <v>14</v>
      </c>
      <c r="J836" s="1">
        <v>3712</v>
      </c>
      <c r="K836" s="4" t="e">
        <f>VLOOKUP(jur[[#This Row],[hwycov_id]],#REF!,10,FALSE)</f>
        <v>#REF!</v>
      </c>
      <c r="L836" s="32" t="e">
        <f t="shared" si="39"/>
        <v>#REF!</v>
      </c>
      <c r="M836" s="31" t="e">
        <f t="shared" si="40"/>
        <v>#REF!</v>
      </c>
      <c r="N836" s="31" t="e">
        <f t="shared" si="41"/>
        <v>#REF!</v>
      </c>
      <c r="O836" s="1" t="e">
        <f>VLOOKUP(jur[[#This Row],[hwycov_id]],#REF!,16,FALSE)</f>
        <v>#REF!</v>
      </c>
      <c r="P836" s="1">
        <v>839</v>
      </c>
    </row>
    <row r="837" spans="1:16" x14ac:dyDescent="0.25">
      <c r="A837" s="1">
        <v>9987</v>
      </c>
      <c r="B837" s="1">
        <v>5</v>
      </c>
      <c r="C837" s="1">
        <v>1</v>
      </c>
      <c r="D837" s="1">
        <v>2</v>
      </c>
      <c r="E837" s="1" t="s">
        <v>74</v>
      </c>
      <c r="F837" s="1">
        <v>4</v>
      </c>
      <c r="G837" s="1">
        <v>0</v>
      </c>
      <c r="H837" s="1">
        <v>2</v>
      </c>
      <c r="I837" s="1">
        <v>14</v>
      </c>
      <c r="J837" s="1">
        <v>3733</v>
      </c>
      <c r="K837" s="4" t="e">
        <f>VLOOKUP(jur[[#This Row],[hwycov_id]],#REF!,10,FALSE)</f>
        <v>#REF!</v>
      </c>
      <c r="L837" s="32" t="e">
        <f t="shared" si="39"/>
        <v>#REF!</v>
      </c>
      <c r="M837" s="31" t="e">
        <f t="shared" si="40"/>
        <v>#REF!</v>
      </c>
      <c r="N837" s="31" t="e">
        <f t="shared" si="41"/>
        <v>#REF!</v>
      </c>
      <c r="O837" s="1" t="e">
        <f>VLOOKUP(jur[[#This Row],[hwycov_id]],#REF!,16,FALSE)</f>
        <v>#REF!</v>
      </c>
      <c r="P837" s="1">
        <v>840</v>
      </c>
    </row>
    <row r="838" spans="1:16" x14ac:dyDescent="0.25">
      <c r="A838" s="1">
        <v>27152</v>
      </c>
      <c r="B838" s="1">
        <v>9</v>
      </c>
      <c r="C838" s="1">
        <v>1</v>
      </c>
      <c r="D838" s="1">
        <v>1</v>
      </c>
      <c r="E838" s="1" t="s">
        <v>73</v>
      </c>
      <c r="F838" s="1">
        <v>2</v>
      </c>
      <c r="G838" s="1">
        <v>0</v>
      </c>
      <c r="H838" s="1">
        <v>3</v>
      </c>
      <c r="I838" s="1">
        <v>14</v>
      </c>
      <c r="J838" s="1">
        <v>3765</v>
      </c>
      <c r="K838" s="4" t="e">
        <f>VLOOKUP(jur[[#This Row],[hwycov_id]],#REF!,10,FALSE)</f>
        <v>#REF!</v>
      </c>
      <c r="L838" s="32" t="e">
        <f t="shared" si="39"/>
        <v>#REF!</v>
      </c>
      <c r="M838" s="31" t="e">
        <f t="shared" si="40"/>
        <v>#REF!</v>
      </c>
      <c r="N838" s="31" t="e">
        <f t="shared" si="41"/>
        <v>#REF!</v>
      </c>
      <c r="O838" s="1" t="e">
        <f>VLOOKUP(jur[[#This Row],[hwycov_id]],#REF!,16,FALSE)</f>
        <v>#REF!</v>
      </c>
      <c r="P838" s="1">
        <v>841</v>
      </c>
    </row>
    <row r="839" spans="1:16" x14ac:dyDescent="0.25">
      <c r="A839" s="1">
        <v>9979</v>
      </c>
      <c r="B839" s="1">
        <v>2</v>
      </c>
      <c r="C839" s="1">
        <v>1</v>
      </c>
      <c r="D839" s="1">
        <v>2</v>
      </c>
      <c r="E839" s="1" t="s">
        <v>74</v>
      </c>
      <c r="F839" s="1">
        <v>3</v>
      </c>
      <c r="G839" s="1">
        <v>0</v>
      </c>
      <c r="H839" s="1">
        <v>4</v>
      </c>
      <c r="I839" s="1">
        <v>14</v>
      </c>
      <c r="J839" s="1">
        <v>3767</v>
      </c>
      <c r="K839" s="4" t="e">
        <f>VLOOKUP(jur[[#This Row],[hwycov_id]],#REF!,10,FALSE)</f>
        <v>#REF!</v>
      </c>
      <c r="L839" s="32" t="e">
        <f t="shared" si="39"/>
        <v>#REF!</v>
      </c>
      <c r="M839" s="31" t="e">
        <f t="shared" si="40"/>
        <v>#REF!</v>
      </c>
      <c r="N839" s="31" t="e">
        <f t="shared" si="41"/>
        <v>#REF!</v>
      </c>
      <c r="O839" s="1" t="e">
        <f>VLOOKUP(jur[[#This Row],[hwycov_id]],#REF!,16,FALSE)</f>
        <v>#REF!</v>
      </c>
      <c r="P839" s="1">
        <v>842</v>
      </c>
    </row>
    <row r="840" spans="1:16" x14ac:dyDescent="0.25">
      <c r="A840" s="1">
        <v>5720</v>
      </c>
      <c r="B840" s="1">
        <v>5</v>
      </c>
      <c r="C840" s="1">
        <v>1</v>
      </c>
      <c r="D840" s="1">
        <v>2</v>
      </c>
      <c r="E840" s="1" t="s">
        <v>74</v>
      </c>
      <c r="F840" s="1">
        <v>4</v>
      </c>
      <c r="G840" s="1">
        <v>0</v>
      </c>
      <c r="H840" s="1">
        <v>2</v>
      </c>
      <c r="I840" s="1">
        <v>14</v>
      </c>
      <c r="J840" s="1">
        <v>3779</v>
      </c>
      <c r="K840" s="4" t="e">
        <f>VLOOKUP(jur[[#This Row],[hwycov_id]],#REF!,10,FALSE)</f>
        <v>#REF!</v>
      </c>
      <c r="L840" s="32" t="e">
        <f t="shared" si="39"/>
        <v>#REF!</v>
      </c>
      <c r="M840" s="31" t="e">
        <f t="shared" si="40"/>
        <v>#REF!</v>
      </c>
      <c r="N840" s="31" t="e">
        <f t="shared" si="41"/>
        <v>#REF!</v>
      </c>
      <c r="O840" s="1" t="e">
        <f>VLOOKUP(jur[[#This Row],[hwycov_id]],#REF!,16,FALSE)</f>
        <v>#REF!</v>
      </c>
      <c r="P840" s="1">
        <v>843</v>
      </c>
    </row>
    <row r="841" spans="1:16" x14ac:dyDescent="0.25">
      <c r="A841" s="1">
        <v>16601</v>
      </c>
      <c r="B841" s="1">
        <v>5</v>
      </c>
      <c r="C841" s="1">
        <v>1</v>
      </c>
      <c r="D841" s="1">
        <v>2</v>
      </c>
      <c r="E841" s="1" t="s">
        <v>74</v>
      </c>
      <c r="F841" s="1">
        <v>4</v>
      </c>
      <c r="G841" s="1">
        <v>0</v>
      </c>
      <c r="H841" s="1">
        <v>2</v>
      </c>
      <c r="I841" s="1">
        <v>14</v>
      </c>
      <c r="J841" s="1">
        <v>3788</v>
      </c>
      <c r="K841" s="4" t="e">
        <f>VLOOKUP(jur[[#This Row],[hwycov_id]],#REF!,10,FALSE)</f>
        <v>#REF!</v>
      </c>
      <c r="L841" s="32" t="e">
        <f t="shared" si="39"/>
        <v>#REF!</v>
      </c>
      <c r="M841" s="31" t="e">
        <f t="shared" si="40"/>
        <v>#REF!</v>
      </c>
      <c r="N841" s="31" t="e">
        <f t="shared" si="41"/>
        <v>#REF!</v>
      </c>
      <c r="O841" s="1" t="e">
        <f>VLOOKUP(jur[[#This Row],[hwycov_id]],#REF!,16,FALSE)</f>
        <v>#REF!</v>
      </c>
      <c r="P841" s="1">
        <v>844</v>
      </c>
    </row>
    <row r="842" spans="1:16" x14ac:dyDescent="0.25">
      <c r="A842" s="1">
        <v>15306</v>
      </c>
      <c r="B842" s="1">
        <v>5</v>
      </c>
      <c r="C842" s="1">
        <v>1</v>
      </c>
      <c r="D842" s="1">
        <v>2</v>
      </c>
      <c r="E842" s="1" t="s">
        <v>74</v>
      </c>
      <c r="F842" s="1">
        <v>4</v>
      </c>
      <c r="G842" s="1">
        <v>0</v>
      </c>
      <c r="H842" s="1">
        <v>3</v>
      </c>
      <c r="I842" s="1">
        <v>14</v>
      </c>
      <c r="J842" s="1">
        <v>3808</v>
      </c>
      <c r="K842" s="4" t="e">
        <f>VLOOKUP(jur[[#This Row],[hwycov_id]],#REF!,10,FALSE)</f>
        <v>#REF!</v>
      </c>
      <c r="L842" s="32" t="e">
        <f t="shared" si="39"/>
        <v>#REF!</v>
      </c>
      <c r="M842" s="31" t="e">
        <f t="shared" si="40"/>
        <v>#REF!</v>
      </c>
      <c r="N842" s="31" t="e">
        <f t="shared" si="41"/>
        <v>#REF!</v>
      </c>
      <c r="O842" s="1" t="e">
        <f>VLOOKUP(jur[[#This Row],[hwycov_id]],#REF!,16,FALSE)</f>
        <v>#REF!</v>
      </c>
      <c r="P842" s="1">
        <v>845</v>
      </c>
    </row>
    <row r="843" spans="1:16" x14ac:dyDescent="0.25">
      <c r="A843" s="1">
        <v>14768</v>
      </c>
      <c r="B843" s="1">
        <v>4</v>
      </c>
      <c r="C843" s="1">
        <v>1</v>
      </c>
      <c r="D843" s="1">
        <v>2</v>
      </c>
      <c r="E843" s="1" t="s">
        <v>74</v>
      </c>
      <c r="F843" s="1">
        <v>4</v>
      </c>
      <c r="G843" s="1">
        <v>0</v>
      </c>
      <c r="H843" s="1">
        <v>2</v>
      </c>
      <c r="I843" s="1">
        <v>14</v>
      </c>
      <c r="J843" s="1">
        <v>3852</v>
      </c>
      <c r="K843" s="4" t="e">
        <f>VLOOKUP(jur[[#This Row],[hwycov_id]],#REF!,10,FALSE)</f>
        <v>#REF!</v>
      </c>
      <c r="L843" s="32" t="e">
        <f t="shared" si="39"/>
        <v>#REF!</v>
      </c>
      <c r="M843" s="31" t="e">
        <f t="shared" si="40"/>
        <v>#REF!</v>
      </c>
      <c r="N843" s="31" t="e">
        <f t="shared" si="41"/>
        <v>#REF!</v>
      </c>
      <c r="O843" s="1" t="e">
        <f>VLOOKUP(jur[[#This Row],[hwycov_id]],#REF!,16,FALSE)</f>
        <v>#REF!</v>
      </c>
      <c r="P843" s="1">
        <v>846</v>
      </c>
    </row>
    <row r="844" spans="1:16" x14ac:dyDescent="0.25">
      <c r="A844" s="1">
        <v>8646</v>
      </c>
      <c r="B844" s="1">
        <v>9</v>
      </c>
      <c r="C844" s="1">
        <v>1</v>
      </c>
      <c r="D844" s="1">
        <v>1</v>
      </c>
      <c r="E844" s="1" t="s">
        <v>73</v>
      </c>
      <c r="F844" s="1">
        <v>2</v>
      </c>
      <c r="G844" s="1">
        <v>0</v>
      </c>
      <c r="H844" s="1">
        <v>3</v>
      </c>
      <c r="I844" s="1">
        <v>14</v>
      </c>
      <c r="J844" s="1">
        <v>3863</v>
      </c>
      <c r="K844" s="4" t="e">
        <f>VLOOKUP(jur[[#This Row],[hwycov_id]],#REF!,10,FALSE)</f>
        <v>#REF!</v>
      </c>
      <c r="L844" s="32" t="e">
        <f t="shared" si="39"/>
        <v>#REF!</v>
      </c>
      <c r="M844" s="31" t="e">
        <f t="shared" si="40"/>
        <v>#REF!</v>
      </c>
      <c r="N844" s="31" t="e">
        <f t="shared" si="41"/>
        <v>#REF!</v>
      </c>
      <c r="O844" s="1" t="e">
        <f>VLOOKUP(jur[[#This Row],[hwycov_id]],#REF!,16,FALSE)</f>
        <v>#REF!</v>
      </c>
      <c r="P844" s="1">
        <v>847</v>
      </c>
    </row>
    <row r="845" spans="1:16" x14ac:dyDescent="0.25">
      <c r="A845" s="1">
        <v>9898</v>
      </c>
      <c r="B845" s="1">
        <v>3</v>
      </c>
      <c r="C845" s="1">
        <v>1</v>
      </c>
      <c r="D845" s="1">
        <v>2</v>
      </c>
      <c r="E845" s="1" t="s">
        <v>74</v>
      </c>
      <c r="F845" s="1">
        <v>3</v>
      </c>
      <c r="G845" s="1">
        <v>0</v>
      </c>
      <c r="H845" s="1">
        <v>3</v>
      </c>
      <c r="I845" s="1">
        <v>14</v>
      </c>
      <c r="J845" s="1">
        <v>3903</v>
      </c>
      <c r="K845" s="4" t="e">
        <f>VLOOKUP(jur[[#This Row],[hwycov_id]],#REF!,10,FALSE)</f>
        <v>#REF!</v>
      </c>
      <c r="L845" s="32" t="e">
        <f t="shared" si="39"/>
        <v>#REF!</v>
      </c>
      <c r="M845" s="31" t="e">
        <f t="shared" si="40"/>
        <v>#REF!</v>
      </c>
      <c r="N845" s="31" t="e">
        <f t="shared" si="41"/>
        <v>#REF!</v>
      </c>
      <c r="O845" s="1" t="e">
        <f>VLOOKUP(jur[[#This Row],[hwycov_id]],#REF!,16,FALSE)</f>
        <v>#REF!</v>
      </c>
      <c r="P845" s="1">
        <v>848</v>
      </c>
    </row>
    <row r="846" spans="1:16" x14ac:dyDescent="0.25">
      <c r="A846" s="1">
        <v>16159</v>
      </c>
      <c r="B846" s="1">
        <v>9</v>
      </c>
      <c r="C846" s="1">
        <v>1</v>
      </c>
      <c r="D846" s="1">
        <v>1</v>
      </c>
      <c r="E846" s="1" t="s">
        <v>73</v>
      </c>
      <c r="F846" s="1">
        <v>2</v>
      </c>
      <c r="G846" s="1">
        <v>0</v>
      </c>
      <c r="H846" s="1">
        <v>3</v>
      </c>
      <c r="I846" s="1">
        <v>14</v>
      </c>
      <c r="J846" s="1">
        <v>3910</v>
      </c>
      <c r="K846" s="4" t="e">
        <f>VLOOKUP(jur[[#This Row],[hwycov_id]],#REF!,10,FALSE)</f>
        <v>#REF!</v>
      </c>
      <c r="L846" s="32" t="e">
        <f t="shared" si="39"/>
        <v>#REF!</v>
      </c>
      <c r="M846" s="31" t="e">
        <f t="shared" si="40"/>
        <v>#REF!</v>
      </c>
      <c r="N846" s="31" t="e">
        <f t="shared" si="41"/>
        <v>#REF!</v>
      </c>
      <c r="O846" s="1" t="e">
        <f>VLOOKUP(jur[[#This Row],[hwycov_id]],#REF!,16,FALSE)</f>
        <v>#REF!</v>
      </c>
      <c r="P846" s="1">
        <v>849</v>
      </c>
    </row>
    <row r="847" spans="1:16" x14ac:dyDescent="0.25">
      <c r="A847" s="1">
        <v>28862</v>
      </c>
      <c r="B847" s="1">
        <v>9</v>
      </c>
      <c r="C847" s="1">
        <v>1</v>
      </c>
      <c r="D847" s="1">
        <v>1</v>
      </c>
      <c r="E847" s="1" t="s">
        <v>73</v>
      </c>
      <c r="F847" s="1">
        <v>2</v>
      </c>
      <c r="G847" s="1">
        <v>0</v>
      </c>
      <c r="H847" s="1">
        <v>3</v>
      </c>
      <c r="I847" s="1">
        <v>14</v>
      </c>
      <c r="J847" s="1">
        <v>3930</v>
      </c>
      <c r="K847" s="4" t="e">
        <f>VLOOKUP(jur[[#This Row],[hwycov_id]],#REF!,10,FALSE)</f>
        <v>#REF!</v>
      </c>
      <c r="L847" s="32" t="e">
        <f t="shared" si="39"/>
        <v>#REF!</v>
      </c>
      <c r="M847" s="31" t="e">
        <f t="shared" si="40"/>
        <v>#REF!</v>
      </c>
      <c r="N847" s="31" t="e">
        <f t="shared" si="41"/>
        <v>#REF!</v>
      </c>
      <c r="O847" s="1" t="e">
        <f>VLOOKUP(jur[[#This Row],[hwycov_id]],#REF!,16,FALSE)</f>
        <v>#REF!</v>
      </c>
      <c r="P847" s="1">
        <v>850</v>
      </c>
    </row>
    <row r="848" spans="1:16" x14ac:dyDescent="0.25">
      <c r="A848" s="1">
        <v>1783</v>
      </c>
      <c r="B848" s="1">
        <v>4</v>
      </c>
      <c r="C848" s="1">
        <v>1</v>
      </c>
      <c r="D848" s="1">
        <v>2</v>
      </c>
      <c r="E848" s="1" t="s">
        <v>74</v>
      </c>
      <c r="F848" s="1">
        <v>4</v>
      </c>
      <c r="G848" s="1">
        <v>0</v>
      </c>
      <c r="H848" s="1">
        <v>2</v>
      </c>
      <c r="I848" s="1">
        <v>14</v>
      </c>
      <c r="J848" s="1">
        <v>3937</v>
      </c>
      <c r="K848" s="4" t="e">
        <f>VLOOKUP(jur[[#This Row],[hwycov_id]],#REF!,10,FALSE)</f>
        <v>#REF!</v>
      </c>
      <c r="L848" s="32" t="e">
        <f t="shared" si="39"/>
        <v>#REF!</v>
      </c>
      <c r="M848" s="31" t="e">
        <f t="shared" si="40"/>
        <v>#REF!</v>
      </c>
      <c r="N848" s="31" t="e">
        <f t="shared" si="41"/>
        <v>#REF!</v>
      </c>
      <c r="O848" s="1" t="e">
        <f>VLOOKUP(jur[[#This Row],[hwycov_id]],#REF!,16,FALSE)</f>
        <v>#REF!</v>
      </c>
      <c r="P848" s="1">
        <v>851</v>
      </c>
    </row>
    <row r="849" spans="1:16" x14ac:dyDescent="0.25">
      <c r="A849" s="1">
        <v>16097</v>
      </c>
      <c r="B849" s="1">
        <v>7</v>
      </c>
      <c r="C849" s="1">
        <v>1</v>
      </c>
      <c r="D849" s="1">
        <v>2</v>
      </c>
      <c r="E849" s="1" t="s">
        <v>74</v>
      </c>
      <c r="F849" s="1">
        <v>4</v>
      </c>
      <c r="G849" s="1">
        <v>0</v>
      </c>
      <c r="H849" s="1">
        <v>3</v>
      </c>
      <c r="I849" s="1">
        <v>14</v>
      </c>
      <c r="J849" s="1">
        <v>3950</v>
      </c>
      <c r="K849" s="4" t="e">
        <f>VLOOKUP(jur[[#This Row],[hwycov_id]],#REF!,10,FALSE)</f>
        <v>#REF!</v>
      </c>
      <c r="L849" s="32" t="e">
        <f t="shared" si="39"/>
        <v>#REF!</v>
      </c>
      <c r="M849" s="31" t="e">
        <f t="shared" si="40"/>
        <v>#REF!</v>
      </c>
      <c r="N849" s="31" t="e">
        <f t="shared" si="41"/>
        <v>#REF!</v>
      </c>
      <c r="O849" s="1" t="e">
        <f>VLOOKUP(jur[[#This Row],[hwycov_id]],#REF!,16,FALSE)</f>
        <v>#REF!</v>
      </c>
      <c r="P849" s="1">
        <v>852</v>
      </c>
    </row>
    <row r="850" spans="1:16" x14ac:dyDescent="0.25">
      <c r="A850" s="1">
        <v>48918</v>
      </c>
      <c r="B850" s="1">
        <v>7</v>
      </c>
      <c r="C850" s="1">
        <v>1</v>
      </c>
      <c r="D850" s="1">
        <v>2</v>
      </c>
      <c r="E850" s="1" t="s">
        <v>74</v>
      </c>
      <c r="F850" s="1">
        <v>4</v>
      </c>
      <c r="G850" s="1">
        <v>0</v>
      </c>
      <c r="H850" s="1">
        <v>3</v>
      </c>
      <c r="I850" s="1">
        <v>14</v>
      </c>
      <c r="J850" s="1">
        <v>3997</v>
      </c>
      <c r="K850" s="4" t="e">
        <f>VLOOKUP(jur[[#This Row],[hwycov_id]],#REF!,10,FALSE)</f>
        <v>#REF!</v>
      </c>
      <c r="L850" s="32" t="e">
        <f t="shared" si="39"/>
        <v>#REF!</v>
      </c>
      <c r="M850" s="31" t="e">
        <f t="shared" si="40"/>
        <v>#REF!</v>
      </c>
      <c r="N850" s="31" t="e">
        <f t="shared" si="41"/>
        <v>#REF!</v>
      </c>
      <c r="O850" s="1" t="e">
        <f>VLOOKUP(jur[[#This Row],[hwycov_id]],#REF!,16,FALSE)</f>
        <v>#REF!</v>
      </c>
      <c r="P850" s="1">
        <v>853</v>
      </c>
    </row>
    <row r="851" spans="1:16" x14ac:dyDescent="0.25">
      <c r="A851" s="1">
        <v>18333</v>
      </c>
      <c r="B851" s="1">
        <v>4</v>
      </c>
      <c r="C851" s="1">
        <v>1</v>
      </c>
      <c r="D851" s="1">
        <v>1</v>
      </c>
      <c r="E851" s="1" t="s">
        <v>74</v>
      </c>
      <c r="F851" s="1">
        <v>4</v>
      </c>
      <c r="G851" s="1">
        <v>0</v>
      </c>
      <c r="H851" s="1">
        <v>1</v>
      </c>
      <c r="I851" s="1">
        <v>14</v>
      </c>
      <c r="J851" s="1">
        <v>4004</v>
      </c>
      <c r="K851" s="4" t="e">
        <f>VLOOKUP(jur[[#This Row],[hwycov_id]],#REF!,10,FALSE)</f>
        <v>#REF!</v>
      </c>
      <c r="L851" s="32" t="e">
        <f t="shared" si="39"/>
        <v>#REF!</v>
      </c>
      <c r="M851" s="31" t="e">
        <f t="shared" si="40"/>
        <v>#REF!</v>
      </c>
      <c r="N851" s="31" t="e">
        <f t="shared" si="41"/>
        <v>#REF!</v>
      </c>
      <c r="O851" s="1" t="e">
        <f>VLOOKUP(jur[[#This Row],[hwycov_id]],#REF!,16,FALSE)</f>
        <v>#REF!</v>
      </c>
      <c r="P851" s="1">
        <v>854</v>
      </c>
    </row>
    <row r="852" spans="1:16" x14ac:dyDescent="0.25">
      <c r="A852" s="1">
        <v>20111</v>
      </c>
      <c r="B852" s="1">
        <v>5</v>
      </c>
      <c r="C852" s="1">
        <v>1</v>
      </c>
      <c r="D852" s="1">
        <v>2</v>
      </c>
      <c r="E852" s="1" t="s">
        <v>74</v>
      </c>
      <c r="F852" s="1">
        <v>4</v>
      </c>
      <c r="G852" s="1">
        <v>0</v>
      </c>
      <c r="H852" s="1">
        <v>3</v>
      </c>
      <c r="I852" s="1">
        <v>14</v>
      </c>
      <c r="J852" s="1">
        <v>4029</v>
      </c>
      <c r="K852" s="4" t="e">
        <f>VLOOKUP(jur[[#This Row],[hwycov_id]],#REF!,10,FALSE)</f>
        <v>#REF!</v>
      </c>
      <c r="L852" s="32" t="e">
        <f t="shared" si="39"/>
        <v>#REF!</v>
      </c>
      <c r="M852" s="31" t="e">
        <f t="shared" si="40"/>
        <v>#REF!</v>
      </c>
      <c r="N852" s="31" t="e">
        <f t="shared" si="41"/>
        <v>#REF!</v>
      </c>
      <c r="O852" s="1" t="e">
        <f>VLOOKUP(jur[[#This Row],[hwycov_id]],#REF!,16,FALSE)</f>
        <v>#REF!</v>
      </c>
      <c r="P852" s="1">
        <v>855</v>
      </c>
    </row>
    <row r="853" spans="1:16" x14ac:dyDescent="0.25">
      <c r="A853" s="1">
        <v>28987</v>
      </c>
      <c r="B853" s="1">
        <v>9</v>
      </c>
      <c r="C853" s="1">
        <v>1</v>
      </c>
      <c r="D853" s="1">
        <v>1</v>
      </c>
      <c r="E853" s="1" t="s">
        <v>73</v>
      </c>
      <c r="F853" s="1">
        <v>2</v>
      </c>
      <c r="G853" s="1">
        <v>0</v>
      </c>
      <c r="H853" s="1">
        <v>3</v>
      </c>
      <c r="I853" s="1">
        <v>14</v>
      </c>
      <c r="J853" s="1">
        <v>4059</v>
      </c>
      <c r="K853" s="4" t="e">
        <f>VLOOKUP(jur[[#This Row],[hwycov_id]],#REF!,10,FALSE)</f>
        <v>#REF!</v>
      </c>
      <c r="L853" s="32" t="e">
        <f t="shared" si="39"/>
        <v>#REF!</v>
      </c>
      <c r="M853" s="31" t="e">
        <f t="shared" si="40"/>
        <v>#REF!</v>
      </c>
      <c r="N853" s="31" t="e">
        <f t="shared" si="41"/>
        <v>#REF!</v>
      </c>
      <c r="O853" s="1" t="e">
        <f>VLOOKUP(jur[[#This Row],[hwycov_id]],#REF!,16,FALSE)</f>
        <v>#REF!</v>
      </c>
      <c r="P853" s="1">
        <v>856</v>
      </c>
    </row>
    <row r="854" spans="1:16" x14ac:dyDescent="0.25">
      <c r="A854" s="1">
        <v>18554</v>
      </c>
      <c r="B854" s="1">
        <v>5</v>
      </c>
      <c r="C854" s="1">
        <v>1</v>
      </c>
      <c r="D854" s="1">
        <v>2</v>
      </c>
      <c r="E854" s="1" t="s">
        <v>74</v>
      </c>
      <c r="F854" s="1">
        <v>4</v>
      </c>
      <c r="G854" s="1">
        <v>0</v>
      </c>
      <c r="H854" s="1">
        <v>1</v>
      </c>
      <c r="I854" s="1">
        <v>14</v>
      </c>
      <c r="J854" s="1">
        <v>4064</v>
      </c>
      <c r="K854" s="4" t="e">
        <f>VLOOKUP(jur[[#This Row],[hwycov_id]],#REF!,10,FALSE)</f>
        <v>#REF!</v>
      </c>
      <c r="L854" s="32" t="e">
        <f t="shared" si="39"/>
        <v>#REF!</v>
      </c>
      <c r="M854" s="31" t="e">
        <f t="shared" si="40"/>
        <v>#REF!</v>
      </c>
      <c r="N854" s="31" t="e">
        <f t="shared" si="41"/>
        <v>#REF!</v>
      </c>
      <c r="O854" s="1" t="e">
        <f>VLOOKUP(jur[[#This Row],[hwycov_id]],#REF!,16,FALSE)</f>
        <v>#REF!</v>
      </c>
      <c r="P854" s="1">
        <v>857</v>
      </c>
    </row>
    <row r="855" spans="1:16" x14ac:dyDescent="0.25">
      <c r="A855" s="1">
        <v>9507</v>
      </c>
      <c r="B855" s="1">
        <v>5</v>
      </c>
      <c r="C855" s="1">
        <v>1</v>
      </c>
      <c r="D855" s="1">
        <v>2</v>
      </c>
      <c r="E855" s="1" t="s">
        <v>74</v>
      </c>
      <c r="F855" s="1">
        <v>4</v>
      </c>
      <c r="G855" s="1">
        <v>0</v>
      </c>
      <c r="H855" s="1">
        <v>3</v>
      </c>
      <c r="I855" s="1">
        <v>14</v>
      </c>
      <c r="J855" s="1">
        <v>4065</v>
      </c>
      <c r="K855" s="4" t="e">
        <f>VLOOKUP(jur[[#This Row],[hwycov_id]],#REF!,10,FALSE)</f>
        <v>#REF!</v>
      </c>
      <c r="L855" s="32" t="e">
        <f t="shared" si="39"/>
        <v>#REF!</v>
      </c>
      <c r="M855" s="31" t="e">
        <f t="shared" si="40"/>
        <v>#REF!</v>
      </c>
      <c r="N855" s="31" t="e">
        <f t="shared" si="41"/>
        <v>#REF!</v>
      </c>
      <c r="O855" s="1" t="e">
        <f>VLOOKUP(jur[[#This Row],[hwycov_id]],#REF!,16,FALSE)</f>
        <v>#REF!</v>
      </c>
      <c r="P855" s="1">
        <v>858</v>
      </c>
    </row>
    <row r="856" spans="1:16" x14ac:dyDescent="0.25">
      <c r="A856" s="1">
        <v>28966</v>
      </c>
      <c r="B856" s="1">
        <v>9</v>
      </c>
      <c r="C856" s="1">
        <v>1</v>
      </c>
      <c r="D856" s="1">
        <v>1</v>
      </c>
      <c r="E856" s="1" t="s">
        <v>73</v>
      </c>
      <c r="F856" s="1">
        <v>2</v>
      </c>
      <c r="G856" s="1">
        <v>0</v>
      </c>
      <c r="H856" s="1">
        <v>2</v>
      </c>
      <c r="I856" s="1">
        <v>14</v>
      </c>
      <c r="J856" s="1">
        <v>4076</v>
      </c>
      <c r="K856" s="4" t="e">
        <f>VLOOKUP(jur[[#This Row],[hwycov_id]],#REF!,10,FALSE)</f>
        <v>#REF!</v>
      </c>
      <c r="L856" s="32" t="e">
        <f t="shared" si="39"/>
        <v>#REF!</v>
      </c>
      <c r="M856" s="31" t="e">
        <f t="shared" si="40"/>
        <v>#REF!</v>
      </c>
      <c r="N856" s="31" t="e">
        <f t="shared" si="41"/>
        <v>#REF!</v>
      </c>
      <c r="O856" s="1" t="e">
        <f>VLOOKUP(jur[[#This Row],[hwycov_id]],#REF!,16,FALSE)</f>
        <v>#REF!</v>
      </c>
      <c r="P856" s="1">
        <v>859</v>
      </c>
    </row>
    <row r="857" spans="1:16" x14ac:dyDescent="0.25">
      <c r="A857" s="1">
        <v>13644</v>
      </c>
      <c r="B857" s="1">
        <v>5</v>
      </c>
      <c r="C857" s="1">
        <v>1</v>
      </c>
      <c r="D857" s="1">
        <v>2</v>
      </c>
      <c r="E857" s="1" t="s">
        <v>74</v>
      </c>
      <c r="F857" s="1">
        <v>4</v>
      </c>
      <c r="G857" s="1">
        <v>0</v>
      </c>
      <c r="H857" s="1">
        <v>3</v>
      </c>
      <c r="I857" s="1">
        <v>14</v>
      </c>
      <c r="J857" s="1">
        <v>4084</v>
      </c>
      <c r="K857" s="4" t="e">
        <f>VLOOKUP(jur[[#This Row],[hwycov_id]],#REF!,10,FALSE)</f>
        <v>#REF!</v>
      </c>
      <c r="L857" s="32" t="e">
        <f t="shared" si="39"/>
        <v>#REF!</v>
      </c>
      <c r="M857" s="31" t="e">
        <f t="shared" si="40"/>
        <v>#REF!</v>
      </c>
      <c r="N857" s="31" t="e">
        <f t="shared" si="41"/>
        <v>#REF!</v>
      </c>
      <c r="O857" s="1" t="e">
        <f>VLOOKUP(jur[[#This Row],[hwycov_id]],#REF!,16,FALSE)</f>
        <v>#REF!</v>
      </c>
      <c r="P857" s="1">
        <v>860</v>
      </c>
    </row>
    <row r="858" spans="1:16" x14ac:dyDescent="0.25">
      <c r="A858" s="1">
        <v>3897</v>
      </c>
      <c r="B858" s="1">
        <v>5</v>
      </c>
      <c r="C858" s="1">
        <v>1</v>
      </c>
      <c r="D858" s="1">
        <v>2</v>
      </c>
      <c r="E858" s="1" t="s">
        <v>74</v>
      </c>
      <c r="F858" s="1">
        <v>4</v>
      </c>
      <c r="G858" s="1">
        <v>0</v>
      </c>
      <c r="H858" s="1">
        <v>3</v>
      </c>
      <c r="I858" s="1">
        <v>14</v>
      </c>
      <c r="J858" s="1">
        <v>4087</v>
      </c>
      <c r="K858" s="4" t="e">
        <f>VLOOKUP(jur[[#This Row],[hwycov_id]],#REF!,10,FALSE)</f>
        <v>#REF!</v>
      </c>
      <c r="L858" s="32" t="e">
        <f t="shared" si="39"/>
        <v>#REF!</v>
      </c>
      <c r="M858" s="31" t="e">
        <f t="shared" si="40"/>
        <v>#REF!</v>
      </c>
      <c r="N858" s="31" t="e">
        <f t="shared" si="41"/>
        <v>#REF!</v>
      </c>
      <c r="O858" s="1" t="e">
        <f>VLOOKUP(jur[[#This Row],[hwycov_id]],#REF!,16,FALSE)</f>
        <v>#REF!</v>
      </c>
      <c r="P858" s="1">
        <v>861</v>
      </c>
    </row>
    <row r="859" spans="1:16" x14ac:dyDescent="0.25">
      <c r="A859" s="1">
        <v>23196</v>
      </c>
      <c r="B859" s="1">
        <v>7</v>
      </c>
      <c r="C859" s="1">
        <v>1</v>
      </c>
      <c r="D859" s="1">
        <v>2</v>
      </c>
      <c r="E859" s="1" t="s">
        <v>74</v>
      </c>
      <c r="F859" s="1">
        <v>4</v>
      </c>
      <c r="G859" s="1">
        <v>0</v>
      </c>
      <c r="H859" s="1">
        <v>3</v>
      </c>
      <c r="I859" s="1">
        <v>14</v>
      </c>
      <c r="J859" s="1">
        <v>4112</v>
      </c>
      <c r="K859" s="4" t="e">
        <f>VLOOKUP(jur[[#This Row],[hwycov_id]],#REF!,10,FALSE)</f>
        <v>#REF!</v>
      </c>
      <c r="L859" s="32" t="e">
        <f t="shared" si="39"/>
        <v>#REF!</v>
      </c>
      <c r="M859" s="31" t="e">
        <f t="shared" si="40"/>
        <v>#REF!</v>
      </c>
      <c r="N859" s="31" t="e">
        <f t="shared" si="41"/>
        <v>#REF!</v>
      </c>
      <c r="O859" s="1" t="e">
        <f>VLOOKUP(jur[[#This Row],[hwycov_id]],#REF!,16,FALSE)</f>
        <v>#REF!</v>
      </c>
      <c r="P859" s="1">
        <v>862</v>
      </c>
    </row>
    <row r="860" spans="1:16" x14ac:dyDescent="0.25">
      <c r="A860" s="1">
        <v>1793</v>
      </c>
      <c r="B860" s="1">
        <v>5</v>
      </c>
      <c r="C860" s="1">
        <v>1</v>
      </c>
      <c r="D860" s="1">
        <v>2</v>
      </c>
      <c r="E860" s="1" t="s">
        <v>74</v>
      </c>
      <c r="F860" s="1">
        <v>4</v>
      </c>
      <c r="G860" s="1">
        <v>0</v>
      </c>
      <c r="H860" s="1">
        <v>3</v>
      </c>
      <c r="I860" s="1">
        <v>14</v>
      </c>
      <c r="J860" s="1">
        <v>4114</v>
      </c>
      <c r="K860" s="4" t="e">
        <f>VLOOKUP(jur[[#This Row],[hwycov_id]],#REF!,10,FALSE)</f>
        <v>#REF!</v>
      </c>
      <c r="L860" s="32" t="e">
        <f t="shared" si="39"/>
        <v>#REF!</v>
      </c>
      <c r="M860" s="31" t="e">
        <f t="shared" si="40"/>
        <v>#REF!</v>
      </c>
      <c r="N860" s="31" t="e">
        <f t="shared" si="41"/>
        <v>#REF!</v>
      </c>
      <c r="O860" s="1" t="e">
        <f>VLOOKUP(jur[[#This Row],[hwycov_id]],#REF!,16,FALSE)</f>
        <v>#REF!</v>
      </c>
      <c r="P860" s="1">
        <v>863</v>
      </c>
    </row>
    <row r="861" spans="1:16" x14ac:dyDescent="0.25">
      <c r="A861" s="1">
        <v>8631</v>
      </c>
      <c r="B861" s="1">
        <v>5</v>
      </c>
      <c r="C861" s="1">
        <v>1</v>
      </c>
      <c r="D861" s="1">
        <v>2</v>
      </c>
      <c r="E861" s="1" t="s">
        <v>74</v>
      </c>
      <c r="F861" s="1">
        <v>4</v>
      </c>
      <c r="G861" s="1">
        <v>0</v>
      </c>
      <c r="H861" s="1">
        <v>3</v>
      </c>
      <c r="I861" s="1">
        <v>14</v>
      </c>
      <c r="J861" s="1">
        <v>4115</v>
      </c>
      <c r="K861" s="4" t="e">
        <f>VLOOKUP(jur[[#This Row],[hwycov_id]],#REF!,10,FALSE)</f>
        <v>#REF!</v>
      </c>
      <c r="L861" s="32" t="e">
        <f t="shared" si="39"/>
        <v>#REF!</v>
      </c>
      <c r="M861" s="31" t="e">
        <f t="shared" si="40"/>
        <v>#REF!</v>
      </c>
      <c r="N861" s="31" t="e">
        <f t="shared" si="41"/>
        <v>#REF!</v>
      </c>
      <c r="O861" s="1" t="e">
        <f>VLOOKUP(jur[[#This Row],[hwycov_id]],#REF!,16,FALSE)</f>
        <v>#REF!</v>
      </c>
      <c r="P861" s="1">
        <v>864</v>
      </c>
    </row>
    <row r="862" spans="1:16" x14ac:dyDescent="0.25">
      <c r="A862" s="1">
        <v>18140</v>
      </c>
      <c r="B862" s="1">
        <v>5</v>
      </c>
      <c r="C862" s="1">
        <v>1</v>
      </c>
      <c r="D862" s="1">
        <v>2</v>
      </c>
      <c r="E862" s="1" t="s">
        <v>74</v>
      </c>
      <c r="F862" s="1">
        <v>4</v>
      </c>
      <c r="G862" s="1">
        <v>0</v>
      </c>
      <c r="H862" s="1">
        <v>1</v>
      </c>
      <c r="I862" s="1">
        <v>14</v>
      </c>
      <c r="J862" s="1">
        <v>4130</v>
      </c>
      <c r="K862" s="4" t="e">
        <f>VLOOKUP(jur[[#This Row],[hwycov_id]],#REF!,10,FALSE)</f>
        <v>#REF!</v>
      </c>
      <c r="L862" s="32" t="e">
        <f t="shared" si="39"/>
        <v>#REF!</v>
      </c>
      <c r="M862" s="31" t="e">
        <f t="shared" si="40"/>
        <v>#REF!</v>
      </c>
      <c r="N862" s="31" t="e">
        <f t="shared" si="41"/>
        <v>#REF!</v>
      </c>
      <c r="O862" s="1" t="e">
        <f>VLOOKUP(jur[[#This Row],[hwycov_id]],#REF!,16,FALSE)</f>
        <v>#REF!</v>
      </c>
      <c r="P862" s="1">
        <v>865</v>
      </c>
    </row>
    <row r="863" spans="1:16" x14ac:dyDescent="0.25">
      <c r="A863" s="1">
        <v>29011</v>
      </c>
      <c r="B863" s="1">
        <v>9</v>
      </c>
      <c r="C863" s="1">
        <v>1</v>
      </c>
      <c r="D863" s="1">
        <v>1</v>
      </c>
      <c r="E863" s="1" t="s">
        <v>73</v>
      </c>
      <c r="F863" s="1">
        <v>2</v>
      </c>
      <c r="G863" s="1">
        <v>0</v>
      </c>
      <c r="H863" s="1">
        <v>2</v>
      </c>
      <c r="I863" s="1">
        <v>14</v>
      </c>
      <c r="J863" s="1">
        <v>4168</v>
      </c>
      <c r="K863" s="4" t="e">
        <f>VLOOKUP(jur[[#This Row],[hwycov_id]],#REF!,10,FALSE)</f>
        <v>#REF!</v>
      </c>
      <c r="L863" s="32" t="e">
        <f t="shared" si="39"/>
        <v>#REF!</v>
      </c>
      <c r="M863" s="31" t="e">
        <f t="shared" si="40"/>
        <v>#REF!</v>
      </c>
      <c r="N863" s="31" t="e">
        <f t="shared" si="41"/>
        <v>#REF!</v>
      </c>
      <c r="O863" s="1" t="e">
        <f>VLOOKUP(jur[[#This Row],[hwycov_id]],#REF!,16,FALSE)</f>
        <v>#REF!</v>
      </c>
      <c r="P863" s="1">
        <v>866</v>
      </c>
    </row>
    <row r="864" spans="1:16" x14ac:dyDescent="0.25">
      <c r="A864" s="1">
        <v>29252</v>
      </c>
      <c r="B864" s="1">
        <v>9</v>
      </c>
      <c r="C864" s="1">
        <v>1</v>
      </c>
      <c r="D864" s="1">
        <v>1</v>
      </c>
      <c r="E864" s="1" t="s">
        <v>73</v>
      </c>
      <c r="F864" s="1">
        <v>2</v>
      </c>
      <c r="G864" s="1">
        <v>0</v>
      </c>
      <c r="H864" s="1">
        <v>2</v>
      </c>
      <c r="I864" s="1">
        <v>14</v>
      </c>
      <c r="J864" s="1">
        <v>4240</v>
      </c>
      <c r="K864" s="4" t="e">
        <f>VLOOKUP(jur[[#This Row],[hwycov_id]],#REF!,10,FALSE)</f>
        <v>#REF!</v>
      </c>
      <c r="L864" s="32" t="e">
        <f t="shared" si="39"/>
        <v>#REF!</v>
      </c>
      <c r="M864" s="31" t="e">
        <f t="shared" si="40"/>
        <v>#REF!</v>
      </c>
      <c r="N864" s="31" t="e">
        <f t="shared" si="41"/>
        <v>#REF!</v>
      </c>
      <c r="O864" s="1" t="e">
        <f>VLOOKUP(jur[[#This Row],[hwycov_id]],#REF!,16,FALSE)</f>
        <v>#REF!</v>
      </c>
      <c r="P864" s="1">
        <v>867</v>
      </c>
    </row>
    <row r="865" spans="1:16" x14ac:dyDescent="0.25">
      <c r="A865" s="1">
        <v>26013</v>
      </c>
      <c r="B865" s="1">
        <v>9</v>
      </c>
      <c r="C865" s="1">
        <v>1</v>
      </c>
      <c r="D865" s="1">
        <v>1</v>
      </c>
      <c r="E865" s="1" t="s">
        <v>73</v>
      </c>
      <c r="F865" s="1">
        <v>2</v>
      </c>
      <c r="G865" s="1">
        <v>0</v>
      </c>
      <c r="H865" s="1">
        <v>2</v>
      </c>
      <c r="I865" s="1">
        <v>14</v>
      </c>
      <c r="J865" s="1">
        <v>4245</v>
      </c>
      <c r="K865" s="4" t="e">
        <f>VLOOKUP(jur[[#This Row],[hwycov_id]],#REF!,10,FALSE)</f>
        <v>#REF!</v>
      </c>
      <c r="L865" s="32" t="e">
        <f t="shared" si="39"/>
        <v>#REF!</v>
      </c>
      <c r="M865" s="31" t="e">
        <f t="shared" si="40"/>
        <v>#REF!</v>
      </c>
      <c r="N865" s="31" t="e">
        <f t="shared" si="41"/>
        <v>#REF!</v>
      </c>
      <c r="O865" s="1" t="e">
        <f>VLOOKUP(jur[[#This Row],[hwycov_id]],#REF!,16,FALSE)</f>
        <v>#REF!</v>
      </c>
      <c r="P865" s="1">
        <v>868</v>
      </c>
    </row>
    <row r="866" spans="1:16" x14ac:dyDescent="0.25">
      <c r="A866" s="1">
        <v>5812</v>
      </c>
      <c r="B866" s="1">
        <v>5</v>
      </c>
      <c r="C866" s="1">
        <v>1</v>
      </c>
      <c r="D866" s="1">
        <v>2</v>
      </c>
      <c r="E866" s="1" t="s">
        <v>74</v>
      </c>
      <c r="F866" s="1">
        <v>4</v>
      </c>
      <c r="G866" s="1">
        <v>0</v>
      </c>
      <c r="H866" s="1">
        <v>2</v>
      </c>
      <c r="I866" s="1">
        <v>14</v>
      </c>
      <c r="J866" s="1">
        <v>4269</v>
      </c>
      <c r="K866" s="4" t="e">
        <f>VLOOKUP(jur[[#This Row],[hwycov_id]],#REF!,10,FALSE)</f>
        <v>#REF!</v>
      </c>
      <c r="L866" s="32" t="e">
        <f t="shared" si="39"/>
        <v>#REF!</v>
      </c>
      <c r="M866" s="31" t="e">
        <f t="shared" si="40"/>
        <v>#REF!</v>
      </c>
      <c r="N866" s="31" t="e">
        <f t="shared" si="41"/>
        <v>#REF!</v>
      </c>
      <c r="O866" s="1" t="e">
        <f>VLOOKUP(jur[[#This Row],[hwycov_id]],#REF!,16,FALSE)</f>
        <v>#REF!</v>
      </c>
      <c r="P866" s="1">
        <v>869</v>
      </c>
    </row>
    <row r="867" spans="1:16" x14ac:dyDescent="0.25">
      <c r="A867" s="1">
        <v>17092</v>
      </c>
      <c r="B867" s="1">
        <v>4</v>
      </c>
      <c r="C867" s="1">
        <v>1</v>
      </c>
      <c r="D867" s="1">
        <v>2</v>
      </c>
      <c r="E867" s="1" t="s">
        <v>74</v>
      </c>
      <c r="F867" s="1">
        <v>4</v>
      </c>
      <c r="G867" s="1">
        <v>0</v>
      </c>
      <c r="H867" s="1">
        <v>2</v>
      </c>
      <c r="I867" s="1">
        <v>14</v>
      </c>
      <c r="J867" s="1">
        <v>4277</v>
      </c>
      <c r="K867" s="4" t="e">
        <f>VLOOKUP(jur[[#This Row],[hwycov_id]],#REF!,10,FALSE)</f>
        <v>#REF!</v>
      </c>
      <c r="L867" s="32" t="e">
        <f t="shared" si="39"/>
        <v>#REF!</v>
      </c>
      <c r="M867" s="31" t="e">
        <f t="shared" si="40"/>
        <v>#REF!</v>
      </c>
      <c r="N867" s="31" t="e">
        <f t="shared" si="41"/>
        <v>#REF!</v>
      </c>
      <c r="O867" s="1" t="e">
        <f>VLOOKUP(jur[[#This Row],[hwycov_id]],#REF!,16,FALSE)</f>
        <v>#REF!</v>
      </c>
      <c r="P867" s="1">
        <v>870</v>
      </c>
    </row>
    <row r="868" spans="1:16" x14ac:dyDescent="0.25">
      <c r="A868" s="1">
        <v>11513</v>
      </c>
      <c r="B868" s="1">
        <v>5</v>
      </c>
      <c r="C868" s="1">
        <v>1</v>
      </c>
      <c r="D868" s="1">
        <v>2</v>
      </c>
      <c r="E868" s="1" t="s">
        <v>74</v>
      </c>
      <c r="F868" s="1">
        <v>4</v>
      </c>
      <c r="G868" s="1">
        <v>0</v>
      </c>
      <c r="H868" s="1">
        <v>3</v>
      </c>
      <c r="I868" s="1">
        <v>14</v>
      </c>
      <c r="J868" s="1">
        <v>4297</v>
      </c>
      <c r="K868" s="4" t="e">
        <f>VLOOKUP(jur[[#This Row],[hwycov_id]],#REF!,10,FALSE)</f>
        <v>#REF!</v>
      </c>
      <c r="L868" s="32" t="e">
        <f t="shared" si="39"/>
        <v>#REF!</v>
      </c>
      <c r="M868" s="31" t="e">
        <f t="shared" si="40"/>
        <v>#REF!</v>
      </c>
      <c r="N868" s="31" t="e">
        <f t="shared" si="41"/>
        <v>#REF!</v>
      </c>
      <c r="O868" s="1" t="e">
        <f>VLOOKUP(jur[[#This Row],[hwycov_id]],#REF!,16,FALSE)</f>
        <v>#REF!</v>
      </c>
      <c r="P868" s="1">
        <v>871</v>
      </c>
    </row>
    <row r="869" spans="1:16" x14ac:dyDescent="0.25">
      <c r="A869" s="1">
        <v>5163</v>
      </c>
      <c r="B869" s="1">
        <v>4</v>
      </c>
      <c r="C869" s="1">
        <v>1</v>
      </c>
      <c r="D869" s="1">
        <v>2</v>
      </c>
      <c r="E869" s="1" t="s">
        <v>74</v>
      </c>
      <c r="F869" s="1">
        <v>4</v>
      </c>
      <c r="G869" s="1">
        <v>0</v>
      </c>
      <c r="H869" s="1">
        <v>3</v>
      </c>
      <c r="I869" s="1">
        <v>14</v>
      </c>
      <c r="J869" s="1">
        <v>4299</v>
      </c>
      <c r="K869" s="4" t="e">
        <f>VLOOKUP(jur[[#This Row],[hwycov_id]],#REF!,10,FALSE)</f>
        <v>#REF!</v>
      </c>
      <c r="L869" s="32" t="e">
        <f t="shared" si="39"/>
        <v>#REF!</v>
      </c>
      <c r="M869" s="31" t="e">
        <f t="shared" si="40"/>
        <v>#REF!</v>
      </c>
      <c r="N869" s="31" t="e">
        <f t="shared" si="41"/>
        <v>#REF!</v>
      </c>
      <c r="O869" s="1" t="e">
        <f>VLOOKUP(jur[[#This Row],[hwycov_id]],#REF!,16,FALSE)</f>
        <v>#REF!</v>
      </c>
      <c r="P869" s="1">
        <v>872</v>
      </c>
    </row>
    <row r="870" spans="1:16" x14ac:dyDescent="0.25">
      <c r="A870" s="1">
        <v>4022</v>
      </c>
      <c r="B870" s="1">
        <v>9</v>
      </c>
      <c r="C870" s="1">
        <v>1</v>
      </c>
      <c r="D870" s="1">
        <v>1</v>
      </c>
      <c r="E870" s="1" t="s">
        <v>73</v>
      </c>
      <c r="F870" s="1">
        <v>2</v>
      </c>
      <c r="G870" s="1">
        <v>0</v>
      </c>
      <c r="H870" s="1">
        <v>2</v>
      </c>
      <c r="I870" s="1">
        <v>14</v>
      </c>
      <c r="J870" s="1">
        <v>4318</v>
      </c>
      <c r="K870" s="4" t="e">
        <f>VLOOKUP(jur[[#This Row],[hwycov_id]],#REF!,10,FALSE)</f>
        <v>#REF!</v>
      </c>
      <c r="L870" s="32" t="e">
        <f t="shared" si="39"/>
        <v>#REF!</v>
      </c>
      <c r="M870" s="31" t="e">
        <f t="shared" si="40"/>
        <v>#REF!</v>
      </c>
      <c r="N870" s="31" t="e">
        <f t="shared" si="41"/>
        <v>#REF!</v>
      </c>
      <c r="O870" s="1" t="e">
        <f>VLOOKUP(jur[[#This Row],[hwycov_id]],#REF!,16,FALSE)</f>
        <v>#REF!</v>
      </c>
      <c r="P870" s="1">
        <v>873</v>
      </c>
    </row>
    <row r="871" spans="1:16" x14ac:dyDescent="0.25">
      <c r="A871" s="1">
        <v>28019</v>
      </c>
      <c r="B871" s="1">
        <v>9</v>
      </c>
      <c r="C871" s="1">
        <v>1</v>
      </c>
      <c r="D871" s="1">
        <v>1</v>
      </c>
      <c r="E871" s="1" t="s">
        <v>73</v>
      </c>
      <c r="F871" s="1">
        <v>2</v>
      </c>
      <c r="G871" s="1">
        <v>0</v>
      </c>
      <c r="H871" s="1">
        <v>3</v>
      </c>
      <c r="I871" s="1">
        <v>14</v>
      </c>
      <c r="J871" s="1">
        <v>4339</v>
      </c>
      <c r="K871" s="4" t="e">
        <f>VLOOKUP(jur[[#This Row],[hwycov_id]],#REF!,10,FALSE)</f>
        <v>#REF!</v>
      </c>
      <c r="L871" s="32" t="e">
        <f t="shared" si="39"/>
        <v>#REF!</v>
      </c>
      <c r="M871" s="31" t="e">
        <f t="shared" si="40"/>
        <v>#REF!</v>
      </c>
      <c r="N871" s="31" t="e">
        <f t="shared" si="41"/>
        <v>#REF!</v>
      </c>
      <c r="O871" s="1" t="e">
        <f>VLOOKUP(jur[[#This Row],[hwycov_id]],#REF!,16,FALSE)</f>
        <v>#REF!</v>
      </c>
      <c r="P871" s="1">
        <v>874</v>
      </c>
    </row>
    <row r="872" spans="1:16" x14ac:dyDescent="0.25">
      <c r="A872" s="1">
        <v>10986</v>
      </c>
      <c r="B872" s="1">
        <v>9</v>
      </c>
      <c r="C872" s="1">
        <v>1</v>
      </c>
      <c r="D872" s="1">
        <v>1</v>
      </c>
      <c r="E872" s="1" t="s">
        <v>73</v>
      </c>
      <c r="F872" s="1">
        <v>2</v>
      </c>
      <c r="G872" s="1">
        <v>0</v>
      </c>
      <c r="H872" s="1">
        <v>3</v>
      </c>
      <c r="I872" s="1">
        <v>14</v>
      </c>
      <c r="J872" s="1">
        <v>4343</v>
      </c>
      <c r="K872" s="4" t="e">
        <f>VLOOKUP(jur[[#This Row],[hwycov_id]],#REF!,10,FALSE)</f>
        <v>#REF!</v>
      </c>
      <c r="L872" s="32" t="e">
        <f t="shared" si="39"/>
        <v>#REF!</v>
      </c>
      <c r="M872" s="31" t="e">
        <f t="shared" si="40"/>
        <v>#REF!</v>
      </c>
      <c r="N872" s="31" t="e">
        <f t="shared" si="41"/>
        <v>#REF!</v>
      </c>
      <c r="O872" s="1" t="e">
        <f>VLOOKUP(jur[[#This Row],[hwycov_id]],#REF!,16,FALSE)</f>
        <v>#REF!</v>
      </c>
      <c r="P872" s="1">
        <v>875</v>
      </c>
    </row>
    <row r="873" spans="1:16" x14ac:dyDescent="0.25">
      <c r="A873" s="1">
        <v>18556</v>
      </c>
      <c r="B873" s="1">
        <v>5</v>
      </c>
      <c r="C873" s="1">
        <v>1</v>
      </c>
      <c r="D873" s="1">
        <v>2</v>
      </c>
      <c r="E873" s="1" t="s">
        <v>74</v>
      </c>
      <c r="F873" s="1">
        <v>4</v>
      </c>
      <c r="G873" s="1">
        <v>0</v>
      </c>
      <c r="H873" s="1">
        <v>1</v>
      </c>
      <c r="I873" s="1">
        <v>14</v>
      </c>
      <c r="J873" s="1">
        <v>4378</v>
      </c>
      <c r="K873" s="4" t="e">
        <f>VLOOKUP(jur[[#This Row],[hwycov_id]],#REF!,10,FALSE)</f>
        <v>#REF!</v>
      </c>
      <c r="L873" s="32" t="e">
        <f t="shared" si="39"/>
        <v>#REF!</v>
      </c>
      <c r="M873" s="31" t="e">
        <f t="shared" si="40"/>
        <v>#REF!</v>
      </c>
      <c r="N873" s="31" t="e">
        <f t="shared" si="41"/>
        <v>#REF!</v>
      </c>
      <c r="O873" s="1" t="e">
        <f>VLOOKUP(jur[[#This Row],[hwycov_id]],#REF!,16,FALSE)</f>
        <v>#REF!</v>
      </c>
      <c r="P873" s="1">
        <v>876</v>
      </c>
    </row>
    <row r="874" spans="1:16" x14ac:dyDescent="0.25">
      <c r="A874" s="1">
        <v>1088</v>
      </c>
      <c r="B874" s="1">
        <v>5</v>
      </c>
      <c r="C874" s="1">
        <v>1</v>
      </c>
      <c r="D874" s="1">
        <v>2</v>
      </c>
      <c r="E874" s="1" t="s">
        <v>74</v>
      </c>
      <c r="F874" s="1">
        <v>4</v>
      </c>
      <c r="G874" s="1">
        <v>0</v>
      </c>
      <c r="H874" s="1">
        <v>2</v>
      </c>
      <c r="I874" s="1">
        <v>14</v>
      </c>
      <c r="J874" s="1">
        <v>4402</v>
      </c>
      <c r="K874" s="4" t="e">
        <f>VLOOKUP(jur[[#This Row],[hwycov_id]],#REF!,10,FALSE)</f>
        <v>#REF!</v>
      </c>
      <c r="L874" s="32" t="e">
        <f t="shared" si="39"/>
        <v>#REF!</v>
      </c>
      <c r="M874" s="31" t="e">
        <f t="shared" si="40"/>
        <v>#REF!</v>
      </c>
      <c r="N874" s="31" t="e">
        <f t="shared" si="41"/>
        <v>#REF!</v>
      </c>
      <c r="O874" s="1" t="e">
        <f>VLOOKUP(jur[[#This Row],[hwycov_id]],#REF!,16,FALSE)</f>
        <v>#REF!</v>
      </c>
      <c r="P874" s="1">
        <v>877</v>
      </c>
    </row>
    <row r="875" spans="1:16" x14ac:dyDescent="0.25">
      <c r="A875" s="1">
        <v>1013</v>
      </c>
      <c r="B875" s="1">
        <v>4</v>
      </c>
      <c r="C875" s="1">
        <v>1</v>
      </c>
      <c r="D875" s="1">
        <v>2</v>
      </c>
      <c r="E875" s="1" t="s">
        <v>74</v>
      </c>
      <c r="F875" s="1">
        <v>4</v>
      </c>
      <c r="G875" s="1">
        <v>0</v>
      </c>
      <c r="H875" s="1">
        <v>2</v>
      </c>
      <c r="I875" s="1">
        <v>14</v>
      </c>
      <c r="J875" s="1">
        <v>4414</v>
      </c>
      <c r="K875" s="4" t="e">
        <f>VLOOKUP(jur[[#This Row],[hwycov_id]],#REF!,10,FALSE)</f>
        <v>#REF!</v>
      </c>
      <c r="L875" s="32" t="e">
        <f t="shared" si="39"/>
        <v>#REF!</v>
      </c>
      <c r="M875" s="31" t="e">
        <f t="shared" si="40"/>
        <v>#REF!</v>
      </c>
      <c r="N875" s="31" t="e">
        <f t="shared" si="41"/>
        <v>#REF!</v>
      </c>
      <c r="O875" s="1" t="e">
        <f>VLOOKUP(jur[[#This Row],[hwycov_id]],#REF!,16,FALSE)</f>
        <v>#REF!</v>
      </c>
      <c r="P875" s="1">
        <v>878</v>
      </c>
    </row>
    <row r="876" spans="1:16" x14ac:dyDescent="0.25">
      <c r="A876" s="1">
        <v>10928</v>
      </c>
      <c r="B876" s="1">
        <v>9</v>
      </c>
      <c r="C876" s="1">
        <v>1</v>
      </c>
      <c r="D876" s="1">
        <v>1</v>
      </c>
      <c r="E876" s="1" t="s">
        <v>73</v>
      </c>
      <c r="F876" s="1">
        <v>2</v>
      </c>
      <c r="G876" s="1">
        <v>0</v>
      </c>
      <c r="H876" s="1">
        <v>3</v>
      </c>
      <c r="I876" s="1">
        <v>14</v>
      </c>
      <c r="J876" s="1">
        <v>4439</v>
      </c>
      <c r="K876" s="4" t="e">
        <f>VLOOKUP(jur[[#This Row],[hwycov_id]],#REF!,10,FALSE)</f>
        <v>#REF!</v>
      </c>
      <c r="L876" s="32" t="e">
        <f t="shared" si="39"/>
        <v>#REF!</v>
      </c>
      <c r="M876" s="31" t="e">
        <f t="shared" si="40"/>
        <v>#REF!</v>
      </c>
      <c r="N876" s="31" t="e">
        <f t="shared" si="41"/>
        <v>#REF!</v>
      </c>
      <c r="O876" s="1" t="e">
        <f>VLOOKUP(jur[[#This Row],[hwycov_id]],#REF!,16,FALSE)</f>
        <v>#REF!</v>
      </c>
      <c r="P876" s="1">
        <v>879</v>
      </c>
    </row>
    <row r="877" spans="1:16" x14ac:dyDescent="0.25">
      <c r="A877" s="1">
        <v>2290</v>
      </c>
      <c r="B877" s="1">
        <v>5</v>
      </c>
      <c r="C877" s="1">
        <v>1</v>
      </c>
      <c r="D877" s="1">
        <v>2</v>
      </c>
      <c r="E877" s="1" t="s">
        <v>74</v>
      </c>
      <c r="F877" s="1">
        <v>4</v>
      </c>
      <c r="G877" s="1">
        <v>0</v>
      </c>
      <c r="H877" s="1">
        <v>3</v>
      </c>
      <c r="I877" s="1">
        <v>14</v>
      </c>
      <c r="J877" s="1">
        <v>4447</v>
      </c>
      <c r="K877" s="4" t="e">
        <f>VLOOKUP(jur[[#This Row],[hwycov_id]],#REF!,10,FALSE)</f>
        <v>#REF!</v>
      </c>
      <c r="L877" s="32" t="e">
        <f t="shared" si="39"/>
        <v>#REF!</v>
      </c>
      <c r="M877" s="31" t="e">
        <f t="shared" si="40"/>
        <v>#REF!</v>
      </c>
      <c r="N877" s="31" t="e">
        <f t="shared" si="41"/>
        <v>#REF!</v>
      </c>
      <c r="O877" s="1" t="e">
        <f>VLOOKUP(jur[[#This Row],[hwycov_id]],#REF!,16,FALSE)</f>
        <v>#REF!</v>
      </c>
      <c r="P877" s="1">
        <v>880</v>
      </c>
    </row>
    <row r="878" spans="1:16" x14ac:dyDescent="0.25">
      <c r="A878" s="1">
        <v>17078</v>
      </c>
      <c r="B878" s="1">
        <v>4</v>
      </c>
      <c r="C878" s="1">
        <v>1</v>
      </c>
      <c r="D878" s="1">
        <v>2</v>
      </c>
      <c r="E878" s="1" t="s">
        <v>74</v>
      </c>
      <c r="F878" s="1">
        <v>4</v>
      </c>
      <c r="G878" s="1">
        <v>0</v>
      </c>
      <c r="H878" s="1">
        <v>2</v>
      </c>
      <c r="I878" s="1">
        <v>14</v>
      </c>
      <c r="J878" s="1">
        <v>4456</v>
      </c>
      <c r="K878" s="4" t="e">
        <f>VLOOKUP(jur[[#This Row],[hwycov_id]],#REF!,10,FALSE)</f>
        <v>#REF!</v>
      </c>
      <c r="L878" s="32" t="e">
        <f t="shared" si="39"/>
        <v>#REF!</v>
      </c>
      <c r="M878" s="31" t="e">
        <f t="shared" si="40"/>
        <v>#REF!</v>
      </c>
      <c r="N878" s="31" t="e">
        <f t="shared" si="41"/>
        <v>#REF!</v>
      </c>
      <c r="O878" s="1" t="e">
        <f>VLOOKUP(jur[[#This Row],[hwycov_id]],#REF!,16,FALSE)</f>
        <v>#REF!</v>
      </c>
      <c r="P878" s="1">
        <v>881</v>
      </c>
    </row>
    <row r="879" spans="1:16" x14ac:dyDescent="0.25">
      <c r="A879" s="1">
        <v>10901</v>
      </c>
      <c r="B879" s="1">
        <v>9</v>
      </c>
      <c r="C879" s="1">
        <v>1</v>
      </c>
      <c r="D879" s="1">
        <v>1</v>
      </c>
      <c r="E879" s="1" t="s">
        <v>73</v>
      </c>
      <c r="F879" s="1">
        <v>2</v>
      </c>
      <c r="G879" s="1">
        <v>0</v>
      </c>
      <c r="H879" s="1">
        <v>3</v>
      </c>
      <c r="I879" s="1">
        <v>14</v>
      </c>
      <c r="J879" s="1">
        <v>4496</v>
      </c>
      <c r="K879" s="4" t="e">
        <f>VLOOKUP(jur[[#This Row],[hwycov_id]],#REF!,10,FALSE)</f>
        <v>#REF!</v>
      </c>
      <c r="L879" s="32" t="e">
        <f t="shared" si="39"/>
        <v>#REF!</v>
      </c>
      <c r="M879" s="31" t="e">
        <f t="shared" si="40"/>
        <v>#REF!</v>
      </c>
      <c r="N879" s="31" t="e">
        <f t="shared" si="41"/>
        <v>#REF!</v>
      </c>
      <c r="O879" s="1" t="e">
        <f>VLOOKUP(jur[[#This Row],[hwycov_id]],#REF!,16,FALSE)</f>
        <v>#REF!</v>
      </c>
      <c r="P879" s="1">
        <v>882</v>
      </c>
    </row>
    <row r="880" spans="1:16" x14ac:dyDescent="0.25">
      <c r="A880" s="1">
        <v>15167</v>
      </c>
      <c r="B880" s="1">
        <v>5</v>
      </c>
      <c r="C880" s="1">
        <v>1</v>
      </c>
      <c r="D880" s="1">
        <v>2</v>
      </c>
      <c r="E880" s="1" t="s">
        <v>74</v>
      </c>
      <c r="F880" s="1">
        <v>4</v>
      </c>
      <c r="G880" s="1">
        <v>0</v>
      </c>
      <c r="H880" s="1">
        <v>3</v>
      </c>
      <c r="I880" s="1">
        <v>14</v>
      </c>
      <c r="J880" s="1">
        <v>4498</v>
      </c>
      <c r="K880" s="4" t="e">
        <f>VLOOKUP(jur[[#This Row],[hwycov_id]],#REF!,10,FALSE)</f>
        <v>#REF!</v>
      </c>
      <c r="L880" s="32" t="e">
        <f t="shared" si="39"/>
        <v>#REF!</v>
      </c>
      <c r="M880" s="31" t="e">
        <f t="shared" si="40"/>
        <v>#REF!</v>
      </c>
      <c r="N880" s="31" t="e">
        <f t="shared" si="41"/>
        <v>#REF!</v>
      </c>
      <c r="O880" s="1" t="e">
        <f>VLOOKUP(jur[[#This Row],[hwycov_id]],#REF!,16,FALSE)</f>
        <v>#REF!</v>
      </c>
      <c r="P880" s="1">
        <v>883</v>
      </c>
    </row>
    <row r="881" spans="1:16" x14ac:dyDescent="0.25">
      <c r="A881" s="1">
        <v>18819</v>
      </c>
      <c r="B881" s="1">
        <v>4</v>
      </c>
      <c r="C881" s="1">
        <v>1</v>
      </c>
      <c r="D881" s="1">
        <v>1</v>
      </c>
      <c r="E881" s="1" t="s">
        <v>74</v>
      </c>
      <c r="F881" s="1">
        <v>4</v>
      </c>
      <c r="G881" s="1">
        <v>0</v>
      </c>
      <c r="H881" s="1">
        <v>1</v>
      </c>
      <c r="I881" s="1">
        <v>14</v>
      </c>
      <c r="J881" s="1">
        <v>4499</v>
      </c>
      <c r="K881" s="4" t="e">
        <f>VLOOKUP(jur[[#This Row],[hwycov_id]],#REF!,10,FALSE)</f>
        <v>#REF!</v>
      </c>
      <c r="L881" s="32" t="e">
        <f t="shared" si="39"/>
        <v>#REF!</v>
      </c>
      <c r="M881" s="31" t="e">
        <f t="shared" si="40"/>
        <v>#REF!</v>
      </c>
      <c r="N881" s="31" t="e">
        <f t="shared" si="41"/>
        <v>#REF!</v>
      </c>
      <c r="O881" s="1" t="e">
        <f>VLOOKUP(jur[[#This Row],[hwycov_id]],#REF!,16,FALSE)</f>
        <v>#REF!</v>
      </c>
      <c r="P881" s="1">
        <v>884</v>
      </c>
    </row>
    <row r="882" spans="1:16" x14ac:dyDescent="0.25">
      <c r="A882" s="1">
        <v>10134</v>
      </c>
      <c r="B882" s="1">
        <v>9</v>
      </c>
      <c r="C882" s="1">
        <v>1</v>
      </c>
      <c r="D882" s="1">
        <v>1</v>
      </c>
      <c r="E882" s="1" t="s">
        <v>73</v>
      </c>
      <c r="F882" s="1">
        <v>2</v>
      </c>
      <c r="G882" s="1">
        <v>0</v>
      </c>
      <c r="H882" s="1">
        <v>2</v>
      </c>
      <c r="I882" s="1">
        <v>14</v>
      </c>
      <c r="J882" s="1">
        <v>4500</v>
      </c>
      <c r="K882" s="4" t="e">
        <f>VLOOKUP(jur[[#This Row],[hwycov_id]],#REF!,10,FALSE)</f>
        <v>#REF!</v>
      </c>
      <c r="L882" s="32" t="e">
        <f t="shared" si="39"/>
        <v>#REF!</v>
      </c>
      <c r="M882" s="31" t="e">
        <f t="shared" si="40"/>
        <v>#REF!</v>
      </c>
      <c r="N882" s="31" t="e">
        <f t="shared" si="41"/>
        <v>#REF!</v>
      </c>
      <c r="O882" s="1" t="e">
        <f>VLOOKUP(jur[[#This Row],[hwycov_id]],#REF!,16,FALSE)</f>
        <v>#REF!</v>
      </c>
      <c r="P882" s="1">
        <v>885</v>
      </c>
    </row>
    <row r="883" spans="1:16" x14ac:dyDescent="0.25">
      <c r="A883" s="1">
        <v>8380</v>
      </c>
      <c r="B883" s="1">
        <v>5</v>
      </c>
      <c r="C883" s="1">
        <v>1</v>
      </c>
      <c r="D883" s="1">
        <v>2</v>
      </c>
      <c r="E883" s="1" t="s">
        <v>74</v>
      </c>
      <c r="F883" s="1">
        <v>4</v>
      </c>
      <c r="G883" s="1">
        <v>0</v>
      </c>
      <c r="H883" s="1">
        <v>3</v>
      </c>
      <c r="I883" s="1">
        <v>14</v>
      </c>
      <c r="J883" s="1">
        <v>4510</v>
      </c>
      <c r="K883" s="4" t="e">
        <f>VLOOKUP(jur[[#This Row],[hwycov_id]],#REF!,10,FALSE)</f>
        <v>#REF!</v>
      </c>
      <c r="L883" s="32" t="e">
        <f t="shared" si="39"/>
        <v>#REF!</v>
      </c>
      <c r="M883" s="31" t="e">
        <f t="shared" si="40"/>
        <v>#REF!</v>
      </c>
      <c r="N883" s="31" t="e">
        <f t="shared" si="41"/>
        <v>#REF!</v>
      </c>
      <c r="O883" s="1" t="e">
        <f>VLOOKUP(jur[[#This Row],[hwycov_id]],#REF!,16,FALSE)</f>
        <v>#REF!</v>
      </c>
      <c r="P883" s="1">
        <v>886</v>
      </c>
    </row>
    <row r="884" spans="1:16" x14ac:dyDescent="0.25">
      <c r="A884" s="1">
        <v>19341</v>
      </c>
      <c r="B884" s="1">
        <v>5</v>
      </c>
      <c r="C884" s="1">
        <v>1</v>
      </c>
      <c r="D884" s="1">
        <v>2</v>
      </c>
      <c r="E884" s="1" t="s">
        <v>74</v>
      </c>
      <c r="F884" s="1">
        <v>4</v>
      </c>
      <c r="G884" s="1">
        <v>0</v>
      </c>
      <c r="H884" s="1">
        <v>4</v>
      </c>
      <c r="I884" s="1">
        <v>14</v>
      </c>
      <c r="J884" s="1">
        <v>4525</v>
      </c>
      <c r="K884" s="4" t="e">
        <f>VLOOKUP(jur[[#This Row],[hwycov_id]],#REF!,10,FALSE)</f>
        <v>#REF!</v>
      </c>
      <c r="L884" s="32" t="e">
        <f t="shared" si="39"/>
        <v>#REF!</v>
      </c>
      <c r="M884" s="31" t="e">
        <f t="shared" si="40"/>
        <v>#REF!</v>
      </c>
      <c r="N884" s="31" t="e">
        <f t="shared" si="41"/>
        <v>#REF!</v>
      </c>
      <c r="O884" s="1" t="e">
        <f>VLOOKUP(jur[[#This Row],[hwycov_id]],#REF!,16,FALSE)</f>
        <v>#REF!</v>
      </c>
      <c r="P884" s="1">
        <v>887</v>
      </c>
    </row>
    <row r="885" spans="1:16" x14ac:dyDescent="0.25">
      <c r="A885" s="1">
        <v>5378</v>
      </c>
      <c r="B885" s="1">
        <v>5</v>
      </c>
      <c r="C885" s="1">
        <v>1</v>
      </c>
      <c r="D885" s="1">
        <v>2</v>
      </c>
      <c r="E885" s="1" t="s">
        <v>74</v>
      </c>
      <c r="F885" s="1">
        <v>4</v>
      </c>
      <c r="G885" s="1">
        <v>0</v>
      </c>
      <c r="H885" s="1">
        <v>3</v>
      </c>
      <c r="I885" s="1">
        <v>14</v>
      </c>
      <c r="J885" s="1">
        <v>4553</v>
      </c>
      <c r="K885" s="4" t="e">
        <f>VLOOKUP(jur[[#This Row],[hwycov_id]],#REF!,10,FALSE)</f>
        <v>#REF!</v>
      </c>
      <c r="L885" s="32" t="e">
        <f t="shared" si="39"/>
        <v>#REF!</v>
      </c>
      <c r="M885" s="31" t="e">
        <f t="shared" si="40"/>
        <v>#REF!</v>
      </c>
      <c r="N885" s="31" t="e">
        <f t="shared" si="41"/>
        <v>#REF!</v>
      </c>
      <c r="O885" s="1" t="e">
        <f>VLOOKUP(jur[[#This Row],[hwycov_id]],#REF!,16,FALSE)</f>
        <v>#REF!</v>
      </c>
      <c r="P885" s="1">
        <v>888</v>
      </c>
    </row>
    <row r="886" spans="1:16" x14ac:dyDescent="0.25">
      <c r="A886" s="1">
        <v>27506</v>
      </c>
      <c r="B886" s="1">
        <v>9</v>
      </c>
      <c r="C886" s="1">
        <v>1</v>
      </c>
      <c r="D886" s="1">
        <v>1</v>
      </c>
      <c r="E886" s="1" t="s">
        <v>73</v>
      </c>
      <c r="F886" s="1">
        <v>2</v>
      </c>
      <c r="G886" s="1">
        <v>0</v>
      </c>
      <c r="H886" s="1">
        <v>3</v>
      </c>
      <c r="I886" s="1">
        <v>14</v>
      </c>
      <c r="J886" s="1">
        <v>4577</v>
      </c>
      <c r="K886" s="4" t="e">
        <f>VLOOKUP(jur[[#This Row],[hwycov_id]],#REF!,10,FALSE)</f>
        <v>#REF!</v>
      </c>
      <c r="L886" s="32" t="e">
        <f t="shared" si="39"/>
        <v>#REF!</v>
      </c>
      <c r="M886" s="31" t="e">
        <f t="shared" si="40"/>
        <v>#REF!</v>
      </c>
      <c r="N886" s="31" t="e">
        <f t="shared" si="41"/>
        <v>#REF!</v>
      </c>
      <c r="O886" s="1" t="e">
        <f>VLOOKUP(jur[[#This Row],[hwycov_id]],#REF!,16,FALSE)</f>
        <v>#REF!</v>
      </c>
      <c r="P886" s="1">
        <v>889</v>
      </c>
    </row>
    <row r="887" spans="1:16" x14ac:dyDescent="0.25">
      <c r="A887" s="1">
        <v>28984</v>
      </c>
      <c r="B887" s="1">
        <v>9</v>
      </c>
      <c r="C887" s="1">
        <v>1</v>
      </c>
      <c r="D887" s="1">
        <v>1</v>
      </c>
      <c r="E887" s="1" t="s">
        <v>73</v>
      </c>
      <c r="F887" s="1">
        <v>2</v>
      </c>
      <c r="G887" s="1">
        <v>0</v>
      </c>
      <c r="H887" s="1">
        <v>3</v>
      </c>
      <c r="I887" s="1">
        <v>14</v>
      </c>
      <c r="J887" s="1">
        <v>4614</v>
      </c>
      <c r="K887" s="4" t="e">
        <f>VLOOKUP(jur[[#This Row],[hwycov_id]],#REF!,10,FALSE)</f>
        <v>#REF!</v>
      </c>
      <c r="L887" s="32" t="e">
        <f t="shared" si="39"/>
        <v>#REF!</v>
      </c>
      <c r="M887" s="31" t="e">
        <f t="shared" si="40"/>
        <v>#REF!</v>
      </c>
      <c r="N887" s="31" t="e">
        <f t="shared" si="41"/>
        <v>#REF!</v>
      </c>
      <c r="O887" s="1" t="e">
        <f>VLOOKUP(jur[[#This Row],[hwycov_id]],#REF!,16,FALSE)</f>
        <v>#REF!</v>
      </c>
      <c r="P887" s="1">
        <v>890</v>
      </c>
    </row>
    <row r="888" spans="1:16" x14ac:dyDescent="0.25">
      <c r="A888" s="1">
        <v>30804</v>
      </c>
      <c r="B888" s="1">
        <v>5</v>
      </c>
      <c r="C888" s="1">
        <v>1</v>
      </c>
      <c r="D888" s="1">
        <v>2</v>
      </c>
      <c r="E888" s="1" t="s">
        <v>74</v>
      </c>
      <c r="F888" s="1">
        <v>4</v>
      </c>
      <c r="G888" s="1">
        <v>0</v>
      </c>
      <c r="H888" s="1">
        <v>2</v>
      </c>
      <c r="I888" s="1">
        <v>14</v>
      </c>
      <c r="J888" s="1">
        <v>4634</v>
      </c>
      <c r="K888" s="4" t="e">
        <f>VLOOKUP(jur[[#This Row],[hwycov_id]],#REF!,10,FALSE)</f>
        <v>#REF!</v>
      </c>
      <c r="L888" s="32" t="e">
        <f t="shared" si="39"/>
        <v>#REF!</v>
      </c>
      <c r="M888" s="31" t="e">
        <f t="shared" si="40"/>
        <v>#REF!</v>
      </c>
      <c r="N888" s="31" t="e">
        <f t="shared" si="41"/>
        <v>#REF!</v>
      </c>
      <c r="O888" s="1" t="e">
        <f>VLOOKUP(jur[[#This Row],[hwycov_id]],#REF!,16,FALSE)</f>
        <v>#REF!</v>
      </c>
      <c r="P888" s="1">
        <v>891</v>
      </c>
    </row>
    <row r="889" spans="1:16" x14ac:dyDescent="0.25">
      <c r="A889" s="1">
        <v>8485</v>
      </c>
      <c r="B889" s="1">
        <v>4</v>
      </c>
      <c r="C889" s="1">
        <v>1</v>
      </c>
      <c r="D889" s="1">
        <v>2</v>
      </c>
      <c r="E889" s="1" t="s">
        <v>74</v>
      </c>
      <c r="F889" s="1">
        <v>4</v>
      </c>
      <c r="G889" s="1">
        <v>0</v>
      </c>
      <c r="H889" s="1">
        <v>3</v>
      </c>
      <c r="I889" s="1">
        <v>14</v>
      </c>
      <c r="J889" s="1">
        <v>4635</v>
      </c>
      <c r="K889" s="4" t="e">
        <f>VLOOKUP(jur[[#This Row],[hwycov_id]],#REF!,10,FALSE)</f>
        <v>#REF!</v>
      </c>
      <c r="L889" s="32" t="e">
        <f t="shared" si="39"/>
        <v>#REF!</v>
      </c>
      <c r="M889" s="31" t="e">
        <f t="shared" si="40"/>
        <v>#REF!</v>
      </c>
      <c r="N889" s="31" t="e">
        <f t="shared" si="41"/>
        <v>#REF!</v>
      </c>
      <c r="O889" s="1" t="e">
        <f>VLOOKUP(jur[[#This Row],[hwycov_id]],#REF!,16,FALSE)</f>
        <v>#REF!</v>
      </c>
      <c r="P889" s="1">
        <v>892</v>
      </c>
    </row>
    <row r="890" spans="1:16" x14ac:dyDescent="0.25">
      <c r="A890" s="1">
        <v>17438</v>
      </c>
      <c r="B890" s="1">
        <v>7</v>
      </c>
      <c r="C890" s="1">
        <v>1</v>
      </c>
      <c r="D890" s="1">
        <v>2</v>
      </c>
      <c r="E890" s="1" t="s">
        <v>74</v>
      </c>
      <c r="F890" s="1">
        <v>4</v>
      </c>
      <c r="G890" s="1">
        <v>0</v>
      </c>
      <c r="H890" s="1">
        <v>3</v>
      </c>
      <c r="I890" s="1">
        <v>14</v>
      </c>
      <c r="J890" s="1">
        <v>4641</v>
      </c>
      <c r="K890" s="4" t="e">
        <f>VLOOKUP(jur[[#This Row],[hwycov_id]],#REF!,10,FALSE)</f>
        <v>#REF!</v>
      </c>
      <c r="L890" s="32" t="e">
        <f t="shared" si="39"/>
        <v>#REF!</v>
      </c>
      <c r="M890" s="31" t="e">
        <f t="shared" si="40"/>
        <v>#REF!</v>
      </c>
      <c r="N890" s="31" t="e">
        <f t="shared" si="41"/>
        <v>#REF!</v>
      </c>
      <c r="O890" s="1" t="e">
        <f>VLOOKUP(jur[[#This Row],[hwycov_id]],#REF!,16,FALSE)</f>
        <v>#REF!</v>
      </c>
      <c r="P890" s="1">
        <v>893</v>
      </c>
    </row>
    <row r="891" spans="1:16" x14ac:dyDescent="0.25">
      <c r="A891" s="1">
        <v>2127</v>
      </c>
      <c r="B891" s="1">
        <v>5</v>
      </c>
      <c r="C891" s="1">
        <v>1</v>
      </c>
      <c r="D891" s="1">
        <v>2</v>
      </c>
      <c r="E891" s="1" t="s">
        <v>74</v>
      </c>
      <c r="F891" s="1">
        <v>4</v>
      </c>
      <c r="G891" s="1">
        <v>0</v>
      </c>
      <c r="H891" s="1">
        <v>2</v>
      </c>
      <c r="I891" s="1">
        <v>14</v>
      </c>
      <c r="J891" s="1">
        <v>4647</v>
      </c>
      <c r="K891" s="4" t="e">
        <f>VLOOKUP(jur[[#This Row],[hwycov_id]],#REF!,10,FALSE)</f>
        <v>#REF!</v>
      </c>
      <c r="L891" s="32" t="e">
        <f t="shared" si="39"/>
        <v>#REF!</v>
      </c>
      <c r="M891" s="31" t="e">
        <f t="shared" si="40"/>
        <v>#REF!</v>
      </c>
      <c r="N891" s="31" t="e">
        <f t="shared" si="41"/>
        <v>#REF!</v>
      </c>
      <c r="O891" s="1" t="e">
        <f>VLOOKUP(jur[[#This Row],[hwycov_id]],#REF!,16,FALSE)</f>
        <v>#REF!</v>
      </c>
      <c r="P891" s="1">
        <v>894</v>
      </c>
    </row>
    <row r="892" spans="1:16" x14ac:dyDescent="0.25">
      <c r="A892" s="1">
        <v>18784</v>
      </c>
      <c r="B892" s="1">
        <v>4</v>
      </c>
      <c r="C892" s="1">
        <v>1</v>
      </c>
      <c r="D892" s="1">
        <v>1</v>
      </c>
      <c r="E892" s="1" t="s">
        <v>74</v>
      </c>
      <c r="F892" s="1">
        <v>4</v>
      </c>
      <c r="G892" s="1">
        <v>0</v>
      </c>
      <c r="H892" s="1">
        <v>1</v>
      </c>
      <c r="I892" s="1">
        <v>14</v>
      </c>
      <c r="J892" s="1">
        <v>4676</v>
      </c>
      <c r="K892" s="4" t="e">
        <f>VLOOKUP(jur[[#This Row],[hwycov_id]],#REF!,10,FALSE)</f>
        <v>#REF!</v>
      </c>
      <c r="L892" s="32" t="e">
        <f t="shared" si="39"/>
        <v>#REF!</v>
      </c>
      <c r="M892" s="31" t="e">
        <f t="shared" si="40"/>
        <v>#REF!</v>
      </c>
      <c r="N892" s="31" t="e">
        <f t="shared" si="41"/>
        <v>#REF!</v>
      </c>
      <c r="O892" s="1" t="e">
        <f>VLOOKUP(jur[[#This Row],[hwycov_id]],#REF!,16,FALSE)</f>
        <v>#REF!</v>
      </c>
      <c r="P892" s="1">
        <v>895</v>
      </c>
    </row>
    <row r="893" spans="1:16" x14ac:dyDescent="0.25">
      <c r="A893" s="1">
        <v>3798</v>
      </c>
      <c r="B893" s="1">
        <v>5</v>
      </c>
      <c r="C893" s="1">
        <v>1</v>
      </c>
      <c r="D893" s="1">
        <v>2</v>
      </c>
      <c r="E893" s="1" t="s">
        <v>74</v>
      </c>
      <c r="F893" s="1">
        <v>4</v>
      </c>
      <c r="G893" s="1">
        <v>0</v>
      </c>
      <c r="H893" s="1">
        <v>2</v>
      </c>
      <c r="I893" s="1">
        <v>14</v>
      </c>
      <c r="J893" s="1">
        <v>4747</v>
      </c>
      <c r="K893" s="4" t="e">
        <f>VLOOKUP(jur[[#This Row],[hwycov_id]],#REF!,10,FALSE)</f>
        <v>#REF!</v>
      </c>
      <c r="L893" s="32" t="e">
        <f t="shared" si="39"/>
        <v>#REF!</v>
      </c>
      <c r="M893" s="31" t="e">
        <f t="shared" si="40"/>
        <v>#REF!</v>
      </c>
      <c r="N893" s="31" t="e">
        <f t="shared" si="41"/>
        <v>#REF!</v>
      </c>
      <c r="O893" s="1" t="e">
        <f>VLOOKUP(jur[[#This Row],[hwycov_id]],#REF!,16,FALSE)</f>
        <v>#REF!</v>
      </c>
      <c r="P893" s="1">
        <v>896</v>
      </c>
    </row>
    <row r="894" spans="1:16" x14ac:dyDescent="0.25">
      <c r="A894" s="1">
        <v>8303</v>
      </c>
      <c r="B894" s="1">
        <v>5</v>
      </c>
      <c r="C894" s="1">
        <v>1</v>
      </c>
      <c r="D894" s="1">
        <v>2</v>
      </c>
      <c r="E894" s="1" t="s">
        <v>74</v>
      </c>
      <c r="F894" s="1">
        <v>4</v>
      </c>
      <c r="G894" s="1">
        <v>0</v>
      </c>
      <c r="H894" s="1">
        <v>3</v>
      </c>
      <c r="I894" s="1">
        <v>14</v>
      </c>
      <c r="J894" s="1">
        <v>4754</v>
      </c>
      <c r="K894" s="4" t="e">
        <f>VLOOKUP(jur[[#This Row],[hwycov_id]],#REF!,10,FALSE)</f>
        <v>#REF!</v>
      </c>
      <c r="L894" s="32" t="e">
        <f t="shared" si="39"/>
        <v>#REF!</v>
      </c>
      <c r="M894" s="31" t="e">
        <f t="shared" si="40"/>
        <v>#REF!</v>
      </c>
      <c r="N894" s="31" t="e">
        <f t="shared" si="41"/>
        <v>#REF!</v>
      </c>
      <c r="O894" s="1" t="e">
        <f>VLOOKUP(jur[[#This Row],[hwycov_id]],#REF!,16,FALSE)</f>
        <v>#REF!</v>
      </c>
      <c r="P894" s="1">
        <v>897</v>
      </c>
    </row>
    <row r="895" spans="1:16" x14ac:dyDescent="0.25">
      <c r="A895" s="1">
        <v>19120</v>
      </c>
      <c r="B895" s="1">
        <v>7</v>
      </c>
      <c r="C895" s="1">
        <v>1</v>
      </c>
      <c r="D895" s="1">
        <v>2</v>
      </c>
      <c r="E895" s="1" t="s">
        <v>74</v>
      </c>
      <c r="F895" s="1">
        <v>4</v>
      </c>
      <c r="G895" s="1">
        <v>0</v>
      </c>
      <c r="H895" s="1">
        <v>3</v>
      </c>
      <c r="I895" s="1">
        <v>14</v>
      </c>
      <c r="J895" s="1">
        <v>4767</v>
      </c>
      <c r="K895" s="4" t="e">
        <f>VLOOKUP(jur[[#This Row],[hwycov_id]],#REF!,10,FALSE)</f>
        <v>#REF!</v>
      </c>
      <c r="L895" s="32" t="e">
        <f t="shared" si="39"/>
        <v>#REF!</v>
      </c>
      <c r="M895" s="31" t="e">
        <f t="shared" si="40"/>
        <v>#REF!</v>
      </c>
      <c r="N895" s="31" t="e">
        <f t="shared" si="41"/>
        <v>#REF!</v>
      </c>
      <c r="O895" s="1" t="e">
        <f>VLOOKUP(jur[[#This Row],[hwycov_id]],#REF!,16,FALSE)</f>
        <v>#REF!</v>
      </c>
      <c r="P895" s="1">
        <v>898</v>
      </c>
    </row>
    <row r="896" spans="1:16" x14ac:dyDescent="0.25">
      <c r="A896" s="1">
        <v>17750</v>
      </c>
      <c r="B896" s="1">
        <v>4</v>
      </c>
      <c r="C896" s="1">
        <v>1</v>
      </c>
      <c r="D896" s="1">
        <v>2</v>
      </c>
      <c r="E896" s="1" t="s">
        <v>74</v>
      </c>
      <c r="F896" s="1">
        <v>4</v>
      </c>
      <c r="G896" s="1">
        <v>0</v>
      </c>
      <c r="H896" s="1">
        <v>2</v>
      </c>
      <c r="I896" s="1">
        <v>14</v>
      </c>
      <c r="J896" s="1">
        <v>4790</v>
      </c>
      <c r="K896" s="4" t="e">
        <f>VLOOKUP(jur[[#This Row],[hwycov_id]],#REF!,10,FALSE)</f>
        <v>#REF!</v>
      </c>
      <c r="L896" s="32" t="e">
        <f t="shared" si="39"/>
        <v>#REF!</v>
      </c>
      <c r="M896" s="31" t="e">
        <f t="shared" si="40"/>
        <v>#REF!</v>
      </c>
      <c r="N896" s="31" t="e">
        <f t="shared" si="41"/>
        <v>#REF!</v>
      </c>
      <c r="O896" s="1" t="e">
        <f>VLOOKUP(jur[[#This Row],[hwycov_id]],#REF!,16,FALSE)</f>
        <v>#REF!</v>
      </c>
      <c r="P896" s="1">
        <v>899</v>
      </c>
    </row>
    <row r="897" spans="1:16" x14ac:dyDescent="0.25">
      <c r="A897" s="1">
        <v>29020</v>
      </c>
      <c r="B897" s="1">
        <v>9</v>
      </c>
      <c r="C897" s="1">
        <v>1</v>
      </c>
      <c r="D897" s="1">
        <v>1</v>
      </c>
      <c r="E897" s="1" t="s">
        <v>73</v>
      </c>
      <c r="F897" s="1">
        <v>2</v>
      </c>
      <c r="G897" s="1">
        <v>0</v>
      </c>
      <c r="H897" s="1">
        <v>2</v>
      </c>
      <c r="I897" s="1">
        <v>14</v>
      </c>
      <c r="J897" s="1">
        <v>4812</v>
      </c>
      <c r="K897" s="4" t="e">
        <f>VLOOKUP(jur[[#This Row],[hwycov_id]],#REF!,10,FALSE)</f>
        <v>#REF!</v>
      </c>
      <c r="L897" s="32" t="e">
        <f t="shared" si="39"/>
        <v>#REF!</v>
      </c>
      <c r="M897" s="31" t="e">
        <f t="shared" si="40"/>
        <v>#REF!</v>
      </c>
      <c r="N897" s="31" t="e">
        <f t="shared" si="41"/>
        <v>#REF!</v>
      </c>
      <c r="O897" s="1" t="e">
        <f>VLOOKUP(jur[[#This Row],[hwycov_id]],#REF!,16,FALSE)</f>
        <v>#REF!</v>
      </c>
      <c r="P897" s="1">
        <v>900</v>
      </c>
    </row>
    <row r="898" spans="1:16" x14ac:dyDescent="0.25">
      <c r="A898" s="1">
        <v>14625</v>
      </c>
      <c r="B898" s="1">
        <v>9</v>
      </c>
      <c r="C898" s="1">
        <v>1</v>
      </c>
      <c r="D898" s="1">
        <v>1</v>
      </c>
      <c r="E898" s="1" t="s">
        <v>73</v>
      </c>
      <c r="F898" s="1">
        <v>2</v>
      </c>
      <c r="G898" s="1">
        <v>0</v>
      </c>
      <c r="H898" s="1">
        <v>3</v>
      </c>
      <c r="I898" s="1">
        <v>14</v>
      </c>
      <c r="J898" s="1">
        <v>4828</v>
      </c>
      <c r="K898" s="4" t="e">
        <f>VLOOKUP(jur[[#This Row],[hwycov_id]],#REF!,10,FALSE)</f>
        <v>#REF!</v>
      </c>
      <c r="L898" s="32" t="e">
        <f t="shared" ref="L898:L961" si="42">K898/J898-1</f>
        <v>#REF!</v>
      </c>
      <c r="M898" s="31" t="e">
        <f t="shared" ref="M898:M961" si="43">K898-J898</f>
        <v>#REF!</v>
      </c>
      <c r="N898" s="31" t="e">
        <f t="shared" ref="N898:N961" si="44">POWER(M898,2)</f>
        <v>#REF!</v>
      </c>
      <c r="O898" s="1" t="e">
        <f>VLOOKUP(jur[[#This Row],[hwycov_id]],#REF!,16,FALSE)</f>
        <v>#REF!</v>
      </c>
      <c r="P898" s="1">
        <v>901</v>
      </c>
    </row>
    <row r="899" spans="1:16" x14ac:dyDescent="0.25">
      <c r="A899" s="1">
        <v>10861</v>
      </c>
      <c r="B899" s="1">
        <v>9</v>
      </c>
      <c r="C899" s="1">
        <v>1</v>
      </c>
      <c r="D899" s="1">
        <v>1</v>
      </c>
      <c r="E899" s="1" t="s">
        <v>73</v>
      </c>
      <c r="F899" s="1">
        <v>2</v>
      </c>
      <c r="G899" s="1">
        <v>0</v>
      </c>
      <c r="H899" s="1">
        <v>3</v>
      </c>
      <c r="I899" s="1">
        <v>14</v>
      </c>
      <c r="J899" s="1">
        <v>4857</v>
      </c>
      <c r="K899" s="4" t="e">
        <f>VLOOKUP(jur[[#This Row],[hwycov_id]],#REF!,10,FALSE)</f>
        <v>#REF!</v>
      </c>
      <c r="L899" s="32" t="e">
        <f t="shared" si="42"/>
        <v>#REF!</v>
      </c>
      <c r="M899" s="31" t="e">
        <f t="shared" si="43"/>
        <v>#REF!</v>
      </c>
      <c r="N899" s="31" t="e">
        <f t="shared" si="44"/>
        <v>#REF!</v>
      </c>
      <c r="O899" s="1" t="e">
        <f>VLOOKUP(jur[[#This Row],[hwycov_id]],#REF!,16,FALSE)</f>
        <v>#REF!</v>
      </c>
      <c r="P899" s="1">
        <v>902</v>
      </c>
    </row>
    <row r="900" spans="1:16" x14ac:dyDescent="0.25">
      <c r="A900" s="1">
        <v>7980</v>
      </c>
      <c r="B900" s="1">
        <v>5</v>
      </c>
      <c r="C900" s="1">
        <v>1</v>
      </c>
      <c r="D900" s="1">
        <v>2</v>
      </c>
      <c r="E900" s="1" t="s">
        <v>74</v>
      </c>
      <c r="F900" s="1">
        <v>4</v>
      </c>
      <c r="G900" s="1">
        <v>0</v>
      </c>
      <c r="H900" s="1">
        <v>3</v>
      </c>
      <c r="I900" s="1">
        <v>14</v>
      </c>
      <c r="J900" s="1">
        <v>4869</v>
      </c>
      <c r="K900" s="4" t="e">
        <f>VLOOKUP(jur[[#This Row],[hwycov_id]],#REF!,10,FALSE)</f>
        <v>#REF!</v>
      </c>
      <c r="L900" s="32" t="e">
        <f t="shared" si="42"/>
        <v>#REF!</v>
      </c>
      <c r="M900" s="31" t="e">
        <f t="shared" si="43"/>
        <v>#REF!</v>
      </c>
      <c r="N900" s="31" t="e">
        <f t="shared" si="44"/>
        <v>#REF!</v>
      </c>
      <c r="O900" s="1" t="e">
        <f>VLOOKUP(jur[[#This Row],[hwycov_id]],#REF!,16,FALSE)</f>
        <v>#REF!</v>
      </c>
      <c r="P900" s="1">
        <v>903</v>
      </c>
    </row>
    <row r="901" spans="1:16" x14ac:dyDescent="0.25">
      <c r="A901" s="1">
        <v>2871</v>
      </c>
      <c r="B901" s="1">
        <v>5</v>
      </c>
      <c r="C901" s="1">
        <v>1</v>
      </c>
      <c r="D901" s="1">
        <v>2</v>
      </c>
      <c r="E901" s="1" t="s">
        <v>74</v>
      </c>
      <c r="F901" s="1">
        <v>4</v>
      </c>
      <c r="G901" s="1">
        <v>0</v>
      </c>
      <c r="H901" s="1">
        <v>2</v>
      </c>
      <c r="I901" s="1">
        <v>14</v>
      </c>
      <c r="J901" s="1">
        <v>4874</v>
      </c>
      <c r="K901" s="4" t="e">
        <f>VLOOKUP(jur[[#This Row],[hwycov_id]],#REF!,10,FALSE)</f>
        <v>#REF!</v>
      </c>
      <c r="L901" s="32" t="e">
        <f t="shared" si="42"/>
        <v>#REF!</v>
      </c>
      <c r="M901" s="31" t="e">
        <f t="shared" si="43"/>
        <v>#REF!</v>
      </c>
      <c r="N901" s="31" t="e">
        <f t="shared" si="44"/>
        <v>#REF!</v>
      </c>
      <c r="O901" s="1" t="e">
        <f>VLOOKUP(jur[[#This Row],[hwycov_id]],#REF!,16,FALSE)</f>
        <v>#REF!</v>
      </c>
      <c r="P901" s="1">
        <v>904</v>
      </c>
    </row>
    <row r="902" spans="1:16" x14ac:dyDescent="0.25">
      <c r="A902" s="1">
        <v>8967</v>
      </c>
      <c r="B902" s="1">
        <v>9</v>
      </c>
      <c r="C902" s="1">
        <v>1</v>
      </c>
      <c r="D902" s="1">
        <v>1</v>
      </c>
      <c r="E902" s="1" t="s">
        <v>73</v>
      </c>
      <c r="F902" s="1">
        <v>2</v>
      </c>
      <c r="G902" s="1">
        <v>0</v>
      </c>
      <c r="H902" s="1">
        <v>2</v>
      </c>
      <c r="I902" s="1">
        <v>14</v>
      </c>
      <c r="J902" s="1">
        <v>4912</v>
      </c>
      <c r="K902" s="4" t="e">
        <f>VLOOKUP(jur[[#This Row],[hwycov_id]],#REF!,10,FALSE)</f>
        <v>#REF!</v>
      </c>
      <c r="L902" s="32" t="e">
        <f t="shared" si="42"/>
        <v>#REF!</v>
      </c>
      <c r="M902" s="31" t="e">
        <f t="shared" si="43"/>
        <v>#REF!</v>
      </c>
      <c r="N902" s="31" t="e">
        <f t="shared" si="44"/>
        <v>#REF!</v>
      </c>
      <c r="O902" s="1" t="e">
        <f>VLOOKUP(jur[[#This Row],[hwycov_id]],#REF!,16,FALSE)</f>
        <v>#REF!</v>
      </c>
      <c r="P902" s="1">
        <v>905</v>
      </c>
    </row>
    <row r="903" spans="1:16" x14ac:dyDescent="0.25">
      <c r="A903" s="1">
        <v>5373</v>
      </c>
      <c r="B903" s="1">
        <v>5</v>
      </c>
      <c r="C903" s="1">
        <v>1</v>
      </c>
      <c r="D903" s="1">
        <v>2</v>
      </c>
      <c r="E903" s="1" t="s">
        <v>74</v>
      </c>
      <c r="F903" s="1">
        <v>4</v>
      </c>
      <c r="G903" s="1">
        <v>0</v>
      </c>
      <c r="H903" s="1">
        <v>3</v>
      </c>
      <c r="I903" s="1">
        <v>14</v>
      </c>
      <c r="J903" s="1">
        <v>4918</v>
      </c>
      <c r="K903" s="4" t="e">
        <f>VLOOKUP(jur[[#This Row],[hwycov_id]],#REF!,10,FALSE)</f>
        <v>#REF!</v>
      </c>
      <c r="L903" s="32" t="e">
        <f t="shared" si="42"/>
        <v>#REF!</v>
      </c>
      <c r="M903" s="31" t="e">
        <f t="shared" si="43"/>
        <v>#REF!</v>
      </c>
      <c r="N903" s="31" t="e">
        <f t="shared" si="44"/>
        <v>#REF!</v>
      </c>
      <c r="O903" s="1" t="e">
        <f>VLOOKUP(jur[[#This Row],[hwycov_id]],#REF!,16,FALSE)</f>
        <v>#REF!</v>
      </c>
      <c r="P903" s="1">
        <v>906</v>
      </c>
    </row>
    <row r="904" spans="1:16" x14ac:dyDescent="0.25">
      <c r="A904" s="1">
        <v>16069</v>
      </c>
      <c r="B904" s="1">
        <v>4</v>
      </c>
      <c r="C904" s="1">
        <v>1</v>
      </c>
      <c r="D904" s="1">
        <v>2</v>
      </c>
      <c r="E904" s="1" t="s">
        <v>74</v>
      </c>
      <c r="F904" s="1">
        <v>4</v>
      </c>
      <c r="G904" s="1">
        <v>0</v>
      </c>
      <c r="H904" s="1">
        <v>3</v>
      </c>
      <c r="I904" s="1">
        <v>14</v>
      </c>
      <c r="J904" s="1">
        <v>4965</v>
      </c>
      <c r="K904" s="4" t="e">
        <f>VLOOKUP(jur[[#This Row],[hwycov_id]],#REF!,10,FALSE)</f>
        <v>#REF!</v>
      </c>
      <c r="L904" s="32" t="e">
        <f t="shared" si="42"/>
        <v>#REF!</v>
      </c>
      <c r="M904" s="31" t="e">
        <f t="shared" si="43"/>
        <v>#REF!</v>
      </c>
      <c r="N904" s="31" t="e">
        <f t="shared" si="44"/>
        <v>#REF!</v>
      </c>
      <c r="O904" s="1" t="e">
        <f>VLOOKUP(jur[[#This Row],[hwycov_id]],#REF!,16,FALSE)</f>
        <v>#REF!</v>
      </c>
      <c r="P904" s="1">
        <v>907</v>
      </c>
    </row>
    <row r="905" spans="1:16" x14ac:dyDescent="0.25">
      <c r="A905" s="1">
        <v>16217</v>
      </c>
      <c r="B905" s="1">
        <v>4</v>
      </c>
      <c r="C905" s="1">
        <v>1</v>
      </c>
      <c r="D905" s="1">
        <v>2</v>
      </c>
      <c r="E905" s="1" t="s">
        <v>74</v>
      </c>
      <c r="F905" s="1">
        <v>4</v>
      </c>
      <c r="G905" s="1">
        <v>0</v>
      </c>
      <c r="H905" s="1">
        <v>4</v>
      </c>
      <c r="I905" s="1">
        <v>14</v>
      </c>
      <c r="J905" s="1">
        <v>4978</v>
      </c>
      <c r="K905" s="4" t="e">
        <f>VLOOKUP(jur[[#This Row],[hwycov_id]],#REF!,10,FALSE)</f>
        <v>#REF!</v>
      </c>
      <c r="L905" s="32" t="e">
        <f t="shared" si="42"/>
        <v>#REF!</v>
      </c>
      <c r="M905" s="31" t="e">
        <f t="shared" si="43"/>
        <v>#REF!</v>
      </c>
      <c r="N905" s="31" t="e">
        <f t="shared" si="44"/>
        <v>#REF!</v>
      </c>
      <c r="O905" s="1" t="e">
        <f>VLOOKUP(jur[[#This Row],[hwycov_id]],#REF!,16,FALSE)</f>
        <v>#REF!</v>
      </c>
      <c r="P905" s="1">
        <v>908</v>
      </c>
    </row>
    <row r="906" spans="1:16" x14ac:dyDescent="0.25">
      <c r="A906" s="1">
        <v>10183</v>
      </c>
      <c r="B906" s="1">
        <v>5</v>
      </c>
      <c r="C906" s="1">
        <v>1</v>
      </c>
      <c r="D906" s="1">
        <v>2</v>
      </c>
      <c r="E906" s="1" t="s">
        <v>74</v>
      </c>
      <c r="F906" s="1">
        <v>4</v>
      </c>
      <c r="G906" s="1">
        <v>0</v>
      </c>
      <c r="H906" s="1">
        <v>2</v>
      </c>
      <c r="I906" s="1">
        <v>14</v>
      </c>
      <c r="J906" s="1">
        <v>4994</v>
      </c>
      <c r="K906" s="4" t="e">
        <f>VLOOKUP(jur[[#This Row],[hwycov_id]],#REF!,10,FALSE)</f>
        <v>#REF!</v>
      </c>
      <c r="L906" s="32" t="e">
        <f t="shared" si="42"/>
        <v>#REF!</v>
      </c>
      <c r="M906" s="31" t="e">
        <f t="shared" si="43"/>
        <v>#REF!</v>
      </c>
      <c r="N906" s="31" t="e">
        <f t="shared" si="44"/>
        <v>#REF!</v>
      </c>
      <c r="O906" s="1" t="e">
        <f>VLOOKUP(jur[[#This Row],[hwycov_id]],#REF!,16,FALSE)</f>
        <v>#REF!</v>
      </c>
      <c r="P906" s="1">
        <v>909</v>
      </c>
    </row>
    <row r="907" spans="1:16" x14ac:dyDescent="0.25">
      <c r="A907" s="1">
        <v>29827</v>
      </c>
      <c r="B907" s="1">
        <v>4</v>
      </c>
      <c r="C907" s="1">
        <v>1</v>
      </c>
      <c r="D907" s="1">
        <v>2</v>
      </c>
      <c r="E907" s="1" t="s">
        <v>74</v>
      </c>
      <c r="F907" s="1">
        <v>4</v>
      </c>
      <c r="G907" s="1">
        <v>0</v>
      </c>
      <c r="H907" s="1">
        <v>4</v>
      </c>
      <c r="I907" s="1">
        <v>14</v>
      </c>
      <c r="J907" s="1">
        <v>5003</v>
      </c>
      <c r="K907" s="4" t="e">
        <f>VLOOKUP(jur[[#This Row],[hwycov_id]],#REF!,10,FALSE)</f>
        <v>#REF!</v>
      </c>
      <c r="L907" s="32" t="e">
        <f t="shared" si="42"/>
        <v>#REF!</v>
      </c>
      <c r="M907" s="31" t="e">
        <f t="shared" si="43"/>
        <v>#REF!</v>
      </c>
      <c r="N907" s="31" t="e">
        <f t="shared" si="44"/>
        <v>#REF!</v>
      </c>
      <c r="O907" s="1" t="e">
        <f>VLOOKUP(jur[[#This Row],[hwycov_id]],#REF!,16,FALSE)</f>
        <v>#REF!</v>
      </c>
      <c r="P907" s="1">
        <v>910</v>
      </c>
    </row>
    <row r="908" spans="1:16" x14ac:dyDescent="0.25">
      <c r="A908" s="1">
        <v>23438</v>
      </c>
      <c r="B908" s="1">
        <v>5</v>
      </c>
      <c r="C908" s="1">
        <v>1</v>
      </c>
      <c r="D908" s="1">
        <v>2</v>
      </c>
      <c r="E908" s="1" t="s">
        <v>74</v>
      </c>
      <c r="F908" s="1">
        <v>4</v>
      </c>
      <c r="G908" s="1">
        <v>0</v>
      </c>
      <c r="H908" s="1">
        <v>3</v>
      </c>
      <c r="I908" s="1">
        <v>14</v>
      </c>
      <c r="J908" s="1">
        <v>5017</v>
      </c>
      <c r="K908" s="4" t="e">
        <f>VLOOKUP(jur[[#This Row],[hwycov_id]],#REF!,10,FALSE)</f>
        <v>#REF!</v>
      </c>
      <c r="L908" s="32" t="e">
        <f t="shared" si="42"/>
        <v>#REF!</v>
      </c>
      <c r="M908" s="31" t="e">
        <f t="shared" si="43"/>
        <v>#REF!</v>
      </c>
      <c r="N908" s="31" t="e">
        <f t="shared" si="44"/>
        <v>#REF!</v>
      </c>
      <c r="O908" s="1" t="e">
        <f>VLOOKUP(jur[[#This Row],[hwycov_id]],#REF!,16,FALSE)</f>
        <v>#REF!</v>
      </c>
      <c r="P908" s="1">
        <v>911</v>
      </c>
    </row>
    <row r="909" spans="1:16" x14ac:dyDescent="0.25">
      <c r="A909" s="1">
        <v>28689</v>
      </c>
      <c r="B909" s="1">
        <v>9</v>
      </c>
      <c r="C909" s="1">
        <v>1</v>
      </c>
      <c r="D909" s="1">
        <v>1</v>
      </c>
      <c r="E909" s="1" t="s">
        <v>73</v>
      </c>
      <c r="F909" s="1">
        <v>2</v>
      </c>
      <c r="G909" s="1">
        <v>0</v>
      </c>
      <c r="H909" s="1">
        <v>2</v>
      </c>
      <c r="I909" s="1">
        <v>14</v>
      </c>
      <c r="J909" s="1">
        <v>5071</v>
      </c>
      <c r="K909" s="4" t="e">
        <f>VLOOKUP(jur[[#This Row],[hwycov_id]],#REF!,10,FALSE)</f>
        <v>#REF!</v>
      </c>
      <c r="L909" s="32" t="e">
        <f t="shared" si="42"/>
        <v>#REF!</v>
      </c>
      <c r="M909" s="31" t="e">
        <f t="shared" si="43"/>
        <v>#REF!</v>
      </c>
      <c r="N909" s="31" t="e">
        <f t="shared" si="44"/>
        <v>#REF!</v>
      </c>
      <c r="O909" s="1" t="e">
        <f>VLOOKUP(jur[[#This Row],[hwycov_id]],#REF!,16,FALSE)</f>
        <v>#REF!</v>
      </c>
      <c r="P909" s="1">
        <v>912</v>
      </c>
    </row>
    <row r="910" spans="1:16" x14ac:dyDescent="0.25">
      <c r="A910" s="1">
        <v>2783</v>
      </c>
      <c r="B910" s="1">
        <v>9</v>
      </c>
      <c r="C910" s="1">
        <v>1</v>
      </c>
      <c r="D910" s="1">
        <v>1</v>
      </c>
      <c r="E910" s="1" t="s">
        <v>73</v>
      </c>
      <c r="F910" s="1">
        <v>2</v>
      </c>
      <c r="G910" s="1">
        <v>0</v>
      </c>
      <c r="H910" s="1">
        <v>1</v>
      </c>
      <c r="I910" s="1">
        <v>14</v>
      </c>
      <c r="J910" s="1">
        <v>5079</v>
      </c>
      <c r="K910" s="4" t="e">
        <f>VLOOKUP(jur[[#This Row],[hwycov_id]],#REF!,10,FALSE)</f>
        <v>#REF!</v>
      </c>
      <c r="L910" s="32" t="e">
        <f t="shared" si="42"/>
        <v>#REF!</v>
      </c>
      <c r="M910" s="31" t="e">
        <f t="shared" si="43"/>
        <v>#REF!</v>
      </c>
      <c r="N910" s="31" t="e">
        <f t="shared" si="44"/>
        <v>#REF!</v>
      </c>
      <c r="O910" s="1" t="e">
        <f>VLOOKUP(jur[[#This Row],[hwycov_id]],#REF!,16,FALSE)</f>
        <v>#REF!</v>
      </c>
      <c r="P910" s="1">
        <v>913</v>
      </c>
    </row>
    <row r="911" spans="1:16" x14ac:dyDescent="0.25">
      <c r="A911" s="1">
        <v>5063</v>
      </c>
      <c r="B911" s="1">
        <v>5</v>
      </c>
      <c r="C911" s="1">
        <v>1</v>
      </c>
      <c r="D911" s="1">
        <v>2</v>
      </c>
      <c r="E911" s="1" t="s">
        <v>74</v>
      </c>
      <c r="F911" s="1">
        <v>4</v>
      </c>
      <c r="G911" s="1">
        <v>0</v>
      </c>
      <c r="H911" s="1">
        <v>3</v>
      </c>
      <c r="I911" s="1">
        <v>14</v>
      </c>
      <c r="J911" s="1">
        <v>5090</v>
      </c>
      <c r="K911" s="4" t="e">
        <f>VLOOKUP(jur[[#This Row],[hwycov_id]],#REF!,10,FALSE)</f>
        <v>#REF!</v>
      </c>
      <c r="L911" s="32" t="e">
        <f t="shared" si="42"/>
        <v>#REF!</v>
      </c>
      <c r="M911" s="31" t="e">
        <f t="shared" si="43"/>
        <v>#REF!</v>
      </c>
      <c r="N911" s="31" t="e">
        <f t="shared" si="44"/>
        <v>#REF!</v>
      </c>
      <c r="O911" s="1" t="e">
        <f>VLOOKUP(jur[[#This Row],[hwycov_id]],#REF!,16,FALSE)</f>
        <v>#REF!</v>
      </c>
      <c r="P911" s="1">
        <v>914</v>
      </c>
    </row>
    <row r="912" spans="1:16" x14ac:dyDescent="0.25">
      <c r="A912" s="1">
        <v>9546</v>
      </c>
      <c r="B912" s="1">
        <v>5</v>
      </c>
      <c r="C912" s="1">
        <v>1</v>
      </c>
      <c r="D912" s="1">
        <v>2</v>
      </c>
      <c r="E912" s="1" t="s">
        <v>74</v>
      </c>
      <c r="F912" s="1">
        <v>4</v>
      </c>
      <c r="G912" s="1">
        <v>0</v>
      </c>
      <c r="H912" s="1">
        <v>2</v>
      </c>
      <c r="I912" s="1">
        <v>14</v>
      </c>
      <c r="J912" s="1">
        <v>5097</v>
      </c>
      <c r="K912" s="4" t="e">
        <f>VLOOKUP(jur[[#This Row],[hwycov_id]],#REF!,10,FALSE)</f>
        <v>#REF!</v>
      </c>
      <c r="L912" s="32" t="e">
        <f t="shared" si="42"/>
        <v>#REF!</v>
      </c>
      <c r="M912" s="31" t="e">
        <f t="shared" si="43"/>
        <v>#REF!</v>
      </c>
      <c r="N912" s="31" t="e">
        <f t="shared" si="44"/>
        <v>#REF!</v>
      </c>
      <c r="O912" s="1" t="e">
        <f>VLOOKUP(jur[[#This Row],[hwycov_id]],#REF!,16,FALSE)</f>
        <v>#REF!</v>
      </c>
      <c r="P912" s="1">
        <v>915</v>
      </c>
    </row>
    <row r="913" spans="1:16" x14ac:dyDescent="0.25">
      <c r="A913" s="1">
        <v>17814</v>
      </c>
      <c r="B913" s="1">
        <v>5</v>
      </c>
      <c r="C913" s="1">
        <v>1</v>
      </c>
      <c r="D913" s="1">
        <v>2</v>
      </c>
      <c r="E913" s="1" t="s">
        <v>74</v>
      </c>
      <c r="F913" s="1">
        <v>4</v>
      </c>
      <c r="G913" s="1">
        <v>0</v>
      </c>
      <c r="H913" s="1">
        <v>4</v>
      </c>
      <c r="I913" s="1">
        <v>14</v>
      </c>
      <c r="J913" s="1">
        <v>5112</v>
      </c>
      <c r="K913" s="4" t="e">
        <f>VLOOKUP(jur[[#This Row],[hwycov_id]],#REF!,10,FALSE)</f>
        <v>#REF!</v>
      </c>
      <c r="L913" s="32" t="e">
        <f t="shared" si="42"/>
        <v>#REF!</v>
      </c>
      <c r="M913" s="31" t="e">
        <f t="shared" si="43"/>
        <v>#REF!</v>
      </c>
      <c r="N913" s="31" t="e">
        <f t="shared" si="44"/>
        <v>#REF!</v>
      </c>
      <c r="O913" s="1" t="e">
        <f>VLOOKUP(jur[[#This Row],[hwycov_id]],#REF!,16,FALSE)</f>
        <v>#REF!</v>
      </c>
      <c r="P913" s="1">
        <v>916</v>
      </c>
    </row>
    <row r="914" spans="1:16" x14ac:dyDescent="0.25">
      <c r="A914" s="1">
        <v>20112</v>
      </c>
      <c r="B914" s="1">
        <v>5</v>
      </c>
      <c r="C914" s="1">
        <v>1</v>
      </c>
      <c r="D914" s="1">
        <v>2</v>
      </c>
      <c r="E914" s="1" t="s">
        <v>74</v>
      </c>
      <c r="F914" s="1">
        <v>4</v>
      </c>
      <c r="G914" s="1">
        <v>0</v>
      </c>
      <c r="H914" s="1">
        <v>3</v>
      </c>
      <c r="I914" s="1">
        <v>14</v>
      </c>
      <c r="J914" s="1">
        <v>5119</v>
      </c>
      <c r="K914" s="4" t="e">
        <f>VLOOKUP(jur[[#This Row],[hwycov_id]],#REF!,10,FALSE)</f>
        <v>#REF!</v>
      </c>
      <c r="L914" s="32" t="e">
        <f t="shared" si="42"/>
        <v>#REF!</v>
      </c>
      <c r="M914" s="31" t="e">
        <f t="shared" si="43"/>
        <v>#REF!</v>
      </c>
      <c r="N914" s="31" t="e">
        <f t="shared" si="44"/>
        <v>#REF!</v>
      </c>
      <c r="O914" s="1" t="e">
        <f>VLOOKUP(jur[[#This Row],[hwycov_id]],#REF!,16,FALSE)</f>
        <v>#REF!</v>
      </c>
      <c r="P914" s="1">
        <v>917</v>
      </c>
    </row>
    <row r="915" spans="1:16" x14ac:dyDescent="0.25">
      <c r="A915" s="1">
        <v>17671</v>
      </c>
      <c r="B915" s="1">
        <v>5</v>
      </c>
      <c r="C915" s="1">
        <v>1</v>
      </c>
      <c r="D915" s="1">
        <v>2</v>
      </c>
      <c r="E915" s="1" t="s">
        <v>74</v>
      </c>
      <c r="F915" s="1">
        <v>4</v>
      </c>
      <c r="G915" s="1">
        <v>0</v>
      </c>
      <c r="H915" s="1">
        <v>2</v>
      </c>
      <c r="I915" s="1">
        <v>14</v>
      </c>
      <c r="J915" s="1">
        <v>5160</v>
      </c>
      <c r="K915" s="4" t="e">
        <f>VLOOKUP(jur[[#This Row],[hwycov_id]],#REF!,10,FALSE)</f>
        <v>#REF!</v>
      </c>
      <c r="L915" s="32" t="e">
        <f t="shared" si="42"/>
        <v>#REF!</v>
      </c>
      <c r="M915" s="31" t="e">
        <f t="shared" si="43"/>
        <v>#REF!</v>
      </c>
      <c r="N915" s="31" t="e">
        <f t="shared" si="44"/>
        <v>#REF!</v>
      </c>
      <c r="O915" s="1" t="e">
        <f>VLOOKUP(jur[[#This Row],[hwycov_id]],#REF!,16,FALSE)</f>
        <v>#REF!</v>
      </c>
      <c r="P915" s="1">
        <v>918</v>
      </c>
    </row>
    <row r="916" spans="1:16" x14ac:dyDescent="0.25">
      <c r="A916" s="1">
        <v>37404</v>
      </c>
      <c r="B916" s="1">
        <v>7</v>
      </c>
      <c r="C916" s="1">
        <v>1</v>
      </c>
      <c r="D916" s="1">
        <v>2</v>
      </c>
      <c r="E916" s="1" t="s">
        <v>74</v>
      </c>
      <c r="F916" s="1">
        <v>4</v>
      </c>
      <c r="G916" s="1">
        <v>0</v>
      </c>
      <c r="H916" s="1">
        <v>2</v>
      </c>
      <c r="I916" s="1">
        <v>14</v>
      </c>
      <c r="J916" s="1">
        <v>5164</v>
      </c>
      <c r="K916" s="4" t="e">
        <f>VLOOKUP(jur[[#This Row],[hwycov_id]],#REF!,10,FALSE)</f>
        <v>#REF!</v>
      </c>
      <c r="L916" s="32" t="e">
        <f t="shared" si="42"/>
        <v>#REF!</v>
      </c>
      <c r="M916" s="31" t="e">
        <f t="shared" si="43"/>
        <v>#REF!</v>
      </c>
      <c r="N916" s="31" t="e">
        <f t="shared" si="44"/>
        <v>#REF!</v>
      </c>
      <c r="O916" s="1" t="e">
        <f>VLOOKUP(jur[[#This Row],[hwycov_id]],#REF!,16,FALSE)</f>
        <v>#REF!</v>
      </c>
      <c r="P916" s="1">
        <v>919</v>
      </c>
    </row>
    <row r="917" spans="1:16" x14ac:dyDescent="0.25">
      <c r="A917" s="1">
        <v>5000</v>
      </c>
      <c r="B917" s="1">
        <v>5</v>
      </c>
      <c r="C917" s="1">
        <v>1</v>
      </c>
      <c r="D917" s="1">
        <v>2</v>
      </c>
      <c r="E917" s="1" t="s">
        <v>74</v>
      </c>
      <c r="F917" s="1">
        <v>4</v>
      </c>
      <c r="G917" s="1">
        <v>0</v>
      </c>
      <c r="H917" s="1">
        <v>3</v>
      </c>
      <c r="I917" s="1">
        <v>14</v>
      </c>
      <c r="J917" s="1">
        <v>5176</v>
      </c>
      <c r="K917" s="4" t="e">
        <f>VLOOKUP(jur[[#This Row],[hwycov_id]],#REF!,10,FALSE)</f>
        <v>#REF!</v>
      </c>
      <c r="L917" s="32" t="e">
        <f t="shared" si="42"/>
        <v>#REF!</v>
      </c>
      <c r="M917" s="31" t="e">
        <f t="shared" si="43"/>
        <v>#REF!</v>
      </c>
      <c r="N917" s="31" t="e">
        <f t="shared" si="44"/>
        <v>#REF!</v>
      </c>
      <c r="O917" s="1" t="e">
        <f>VLOOKUP(jur[[#This Row],[hwycov_id]],#REF!,16,FALSE)</f>
        <v>#REF!</v>
      </c>
      <c r="P917" s="1">
        <v>920</v>
      </c>
    </row>
    <row r="918" spans="1:16" x14ac:dyDescent="0.25">
      <c r="A918" s="1">
        <v>14674</v>
      </c>
      <c r="B918" s="1">
        <v>9</v>
      </c>
      <c r="C918" s="1">
        <v>1</v>
      </c>
      <c r="D918" s="1">
        <v>1</v>
      </c>
      <c r="E918" s="1" t="s">
        <v>73</v>
      </c>
      <c r="F918" s="1">
        <v>2</v>
      </c>
      <c r="G918" s="1">
        <v>0</v>
      </c>
      <c r="H918" s="1">
        <v>3</v>
      </c>
      <c r="I918" s="1">
        <v>14</v>
      </c>
      <c r="J918" s="1">
        <v>5180</v>
      </c>
      <c r="K918" s="4" t="e">
        <f>VLOOKUP(jur[[#This Row],[hwycov_id]],#REF!,10,FALSE)</f>
        <v>#REF!</v>
      </c>
      <c r="L918" s="32" t="e">
        <f t="shared" si="42"/>
        <v>#REF!</v>
      </c>
      <c r="M918" s="31" t="e">
        <f t="shared" si="43"/>
        <v>#REF!</v>
      </c>
      <c r="N918" s="31" t="e">
        <f t="shared" si="44"/>
        <v>#REF!</v>
      </c>
      <c r="O918" s="1" t="e">
        <f>VLOOKUP(jur[[#This Row],[hwycov_id]],#REF!,16,FALSE)</f>
        <v>#REF!</v>
      </c>
      <c r="P918" s="1">
        <v>921</v>
      </c>
    </row>
    <row r="919" spans="1:16" x14ac:dyDescent="0.25">
      <c r="A919" s="1">
        <v>28817</v>
      </c>
      <c r="B919" s="1">
        <v>9</v>
      </c>
      <c r="C919" s="1">
        <v>1</v>
      </c>
      <c r="D919" s="1">
        <v>1</v>
      </c>
      <c r="E919" s="1" t="s">
        <v>73</v>
      </c>
      <c r="F919" s="1">
        <v>2</v>
      </c>
      <c r="G919" s="1">
        <v>0</v>
      </c>
      <c r="H919" s="1">
        <v>3</v>
      </c>
      <c r="I919" s="1">
        <v>14</v>
      </c>
      <c r="J919" s="1">
        <v>5183</v>
      </c>
      <c r="K919" s="4" t="e">
        <f>VLOOKUP(jur[[#This Row],[hwycov_id]],#REF!,10,FALSE)</f>
        <v>#REF!</v>
      </c>
      <c r="L919" s="32" t="e">
        <f t="shared" si="42"/>
        <v>#REF!</v>
      </c>
      <c r="M919" s="31" t="e">
        <f t="shared" si="43"/>
        <v>#REF!</v>
      </c>
      <c r="N919" s="31" t="e">
        <f t="shared" si="44"/>
        <v>#REF!</v>
      </c>
      <c r="O919" s="1" t="e">
        <f>VLOOKUP(jur[[#This Row],[hwycov_id]],#REF!,16,FALSE)</f>
        <v>#REF!</v>
      </c>
      <c r="P919" s="1">
        <v>922</v>
      </c>
    </row>
    <row r="920" spans="1:16" x14ac:dyDescent="0.25">
      <c r="A920" s="1">
        <v>1061</v>
      </c>
      <c r="B920" s="1">
        <v>5</v>
      </c>
      <c r="C920" s="1">
        <v>1</v>
      </c>
      <c r="D920" s="1">
        <v>2</v>
      </c>
      <c r="E920" s="1" t="s">
        <v>74</v>
      </c>
      <c r="F920" s="1">
        <v>4</v>
      </c>
      <c r="G920" s="1">
        <v>0</v>
      </c>
      <c r="H920" s="1">
        <v>2</v>
      </c>
      <c r="I920" s="1">
        <v>14</v>
      </c>
      <c r="J920" s="1">
        <v>5207</v>
      </c>
      <c r="K920" s="4" t="e">
        <f>VLOOKUP(jur[[#This Row],[hwycov_id]],#REF!,10,FALSE)</f>
        <v>#REF!</v>
      </c>
      <c r="L920" s="32" t="e">
        <f t="shared" si="42"/>
        <v>#REF!</v>
      </c>
      <c r="M920" s="31" t="e">
        <f t="shared" si="43"/>
        <v>#REF!</v>
      </c>
      <c r="N920" s="31" t="e">
        <f t="shared" si="44"/>
        <v>#REF!</v>
      </c>
      <c r="O920" s="1" t="e">
        <f>VLOOKUP(jur[[#This Row],[hwycov_id]],#REF!,16,FALSE)</f>
        <v>#REF!</v>
      </c>
      <c r="P920" s="1">
        <v>923</v>
      </c>
    </row>
    <row r="921" spans="1:16" x14ac:dyDescent="0.25">
      <c r="A921" s="1">
        <v>8734</v>
      </c>
      <c r="B921" s="1">
        <v>4</v>
      </c>
      <c r="C921" s="1">
        <v>1</v>
      </c>
      <c r="D921" s="1">
        <v>2</v>
      </c>
      <c r="E921" s="1" t="s">
        <v>74</v>
      </c>
      <c r="F921" s="1">
        <v>4</v>
      </c>
      <c r="G921" s="1">
        <v>0</v>
      </c>
      <c r="H921" s="1">
        <v>4</v>
      </c>
      <c r="I921" s="1">
        <v>14</v>
      </c>
      <c r="J921" s="1">
        <v>5247</v>
      </c>
      <c r="K921" s="4" t="e">
        <f>VLOOKUP(jur[[#This Row],[hwycov_id]],#REF!,10,FALSE)</f>
        <v>#REF!</v>
      </c>
      <c r="L921" s="32" t="e">
        <f t="shared" si="42"/>
        <v>#REF!</v>
      </c>
      <c r="M921" s="31" t="e">
        <f t="shared" si="43"/>
        <v>#REF!</v>
      </c>
      <c r="N921" s="31" t="e">
        <f t="shared" si="44"/>
        <v>#REF!</v>
      </c>
      <c r="O921" s="1" t="e">
        <f>VLOOKUP(jur[[#This Row],[hwycov_id]],#REF!,16,FALSE)</f>
        <v>#REF!</v>
      </c>
      <c r="P921" s="1">
        <v>924</v>
      </c>
    </row>
    <row r="922" spans="1:16" x14ac:dyDescent="0.25">
      <c r="A922" s="1">
        <v>18497</v>
      </c>
      <c r="B922" s="1">
        <v>5</v>
      </c>
      <c r="C922" s="1">
        <v>1</v>
      </c>
      <c r="D922" s="1">
        <v>1</v>
      </c>
      <c r="E922" s="1" t="s">
        <v>74</v>
      </c>
      <c r="F922" s="1">
        <v>4</v>
      </c>
      <c r="G922" s="1">
        <v>0</v>
      </c>
      <c r="H922" s="1">
        <v>1</v>
      </c>
      <c r="I922" s="1">
        <v>14</v>
      </c>
      <c r="J922" s="1">
        <v>5275</v>
      </c>
      <c r="K922" s="4" t="e">
        <f>VLOOKUP(jur[[#This Row],[hwycov_id]],#REF!,10,FALSE)</f>
        <v>#REF!</v>
      </c>
      <c r="L922" s="32" t="e">
        <f t="shared" si="42"/>
        <v>#REF!</v>
      </c>
      <c r="M922" s="31" t="e">
        <f t="shared" si="43"/>
        <v>#REF!</v>
      </c>
      <c r="N922" s="31" t="e">
        <f t="shared" si="44"/>
        <v>#REF!</v>
      </c>
      <c r="O922" s="1" t="e">
        <f>VLOOKUP(jur[[#This Row],[hwycov_id]],#REF!,16,FALSE)</f>
        <v>#REF!</v>
      </c>
      <c r="P922" s="1">
        <v>925</v>
      </c>
    </row>
    <row r="923" spans="1:16" x14ac:dyDescent="0.25">
      <c r="A923" s="1">
        <v>10757</v>
      </c>
      <c r="B923" s="1">
        <v>4</v>
      </c>
      <c r="C923" s="1">
        <v>1</v>
      </c>
      <c r="D923" s="1">
        <v>2</v>
      </c>
      <c r="E923" s="1" t="s">
        <v>74</v>
      </c>
      <c r="F923" s="1">
        <v>4</v>
      </c>
      <c r="G923" s="1">
        <v>0</v>
      </c>
      <c r="H923" s="1">
        <v>2</v>
      </c>
      <c r="I923" s="1">
        <v>14</v>
      </c>
      <c r="J923" s="1">
        <v>5292</v>
      </c>
      <c r="K923" s="4" t="e">
        <f>VLOOKUP(jur[[#This Row],[hwycov_id]],#REF!,10,FALSE)</f>
        <v>#REF!</v>
      </c>
      <c r="L923" s="32" t="e">
        <f t="shared" si="42"/>
        <v>#REF!</v>
      </c>
      <c r="M923" s="31" t="e">
        <f t="shared" si="43"/>
        <v>#REF!</v>
      </c>
      <c r="N923" s="31" t="e">
        <f t="shared" si="44"/>
        <v>#REF!</v>
      </c>
      <c r="O923" s="1" t="e">
        <f>VLOOKUP(jur[[#This Row],[hwycov_id]],#REF!,16,FALSE)</f>
        <v>#REF!</v>
      </c>
      <c r="P923" s="1">
        <v>926</v>
      </c>
    </row>
    <row r="924" spans="1:16" x14ac:dyDescent="0.25">
      <c r="A924" s="1">
        <v>27637</v>
      </c>
      <c r="B924" s="1">
        <v>9</v>
      </c>
      <c r="C924" s="1">
        <v>1</v>
      </c>
      <c r="D924" s="1">
        <v>1</v>
      </c>
      <c r="E924" s="1" t="s">
        <v>73</v>
      </c>
      <c r="F924" s="1">
        <v>2</v>
      </c>
      <c r="G924" s="1">
        <v>0</v>
      </c>
      <c r="H924" s="1">
        <v>3</v>
      </c>
      <c r="I924" s="1">
        <v>14</v>
      </c>
      <c r="J924" s="1">
        <v>5303</v>
      </c>
      <c r="K924" s="4" t="e">
        <f>VLOOKUP(jur[[#This Row],[hwycov_id]],#REF!,10,FALSE)</f>
        <v>#REF!</v>
      </c>
      <c r="L924" s="32" t="e">
        <f t="shared" si="42"/>
        <v>#REF!</v>
      </c>
      <c r="M924" s="31" t="e">
        <f t="shared" si="43"/>
        <v>#REF!</v>
      </c>
      <c r="N924" s="31" t="e">
        <f t="shared" si="44"/>
        <v>#REF!</v>
      </c>
      <c r="O924" s="1" t="e">
        <f>VLOOKUP(jur[[#This Row],[hwycov_id]],#REF!,16,FALSE)</f>
        <v>#REF!</v>
      </c>
      <c r="P924" s="1">
        <v>927</v>
      </c>
    </row>
    <row r="925" spans="1:16" x14ac:dyDescent="0.25">
      <c r="A925" s="1">
        <v>29218</v>
      </c>
      <c r="B925" s="1">
        <v>9</v>
      </c>
      <c r="C925" s="1">
        <v>1</v>
      </c>
      <c r="D925" s="1">
        <v>1</v>
      </c>
      <c r="E925" s="1" t="s">
        <v>73</v>
      </c>
      <c r="F925" s="1">
        <v>2</v>
      </c>
      <c r="G925" s="1">
        <v>0</v>
      </c>
      <c r="H925" s="1">
        <v>2</v>
      </c>
      <c r="I925" s="1">
        <v>14</v>
      </c>
      <c r="J925" s="1">
        <v>5331</v>
      </c>
      <c r="K925" s="4" t="e">
        <f>VLOOKUP(jur[[#This Row],[hwycov_id]],#REF!,10,FALSE)</f>
        <v>#REF!</v>
      </c>
      <c r="L925" s="32" t="e">
        <f t="shared" si="42"/>
        <v>#REF!</v>
      </c>
      <c r="M925" s="31" t="e">
        <f t="shared" si="43"/>
        <v>#REF!</v>
      </c>
      <c r="N925" s="31" t="e">
        <f t="shared" si="44"/>
        <v>#REF!</v>
      </c>
      <c r="O925" s="1" t="e">
        <f>VLOOKUP(jur[[#This Row],[hwycov_id]],#REF!,16,FALSE)</f>
        <v>#REF!</v>
      </c>
      <c r="P925" s="1">
        <v>928</v>
      </c>
    </row>
    <row r="926" spans="1:16" x14ac:dyDescent="0.25">
      <c r="A926" s="1">
        <v>14608</v>
      </c>
      <c r="B926" s="1">
        <v>5</v>
      </c>
      <c r="C926" s="1">
        <v>1</v>
      </c>
      <c r="D926" s="1">
        <v>2</v>
      </c>
      <c r="E926" s="1" t="s">
        <v>74</v>
      </c>
      <c r="F926" s="1">
        <v>4</v>
      </c>
      <c r="G926" s="1">
        <v>0</v>
      </c>
      <c r="H926" s="1">
        <v>2</v>
      </c>
      <c r="I926" s="1">
        <v>14</v>
      </c>
      <c r="J926" s="1">
        <v>5346</v>
      </c>
      <c r="K926" s="4" t="e">
        <f>VLOOKUP(jur[[#This Row],[hwycov_id]],#REF!,10,FALSE)</f>
        <v>#REF!</v>
      </c>
      <c r="L926" s="32" t="e">
        <f t="shared" si="42"/>
        <v>#REF!</v>
      </c>
      <c r="M926" s="31" t="e">
        <f t="shared" si="43"/>
        <v>#REF!</v>
      </c>
      <c r="N926" s="31" t="e">
        <f t="shared" si="44"/>
        <v>#REF!</v>
      </c>
      <c r="O926" s="1" t="e">
        <f>VLOOKUP(jur[[#This Row],[hwycov_id]],#REF!,16,FALSE)</f>
        <v>#REF!</v>
      </c>
      <c r="P926" s="1">
        <v>929</v>
      </c>
    </row>
    <row r="927" spans="1:16" x14ac:dyDescent="0.25">
      <c r="A927" s="1">
        <v>13926</v>
      </c>
      <c r="B927" s="1">
        <v>5</v>
      </c>
      <c r="C927" s="1">
        <v>1</v>
      </c>
      <c r="D927" s="1">
        <v>2</v>
      </c>
      <c r="E927" s="1" t="s">
        <v>74</v>
      </c>
      <c r="F927" s="1">
        <v>4</v>
      </c>
      <c r="G927" s="1">
        <v>0</v>
      </c>
      <c r="H927" s="1">
        <v>4</v>
      </c>
      <c r="I927" s="1">
        <v>14</v>
      </c>
      <c r="J927" s="1">
        <v>5346</v>
      </c>
      <c r="K927" s="4" t="e">
        <f>VLOOKUP(jur[[#This Row],[hwycov_id]],#REF!,10,FALSE)</f>
        <v>#REF!</v>
      </c>
      <c r="L927" s="32" t="e">
        <f t="shared" si="42"/>
        <v>#REF!</v>
      </c>
      <c r="M927" s="31" t="e">
        <f t="shared" si="43"/>
        <v>#REF!</v>
      </c>
      <c r="N927" s="31" t="e">
        <f t="shared" si="44"/>
        <v>#REF!</v>
      </c>
      <c r="O927" s="1" t="e">
        <f>VLOOKUP(jur[[#This Row],[hwycov_id]],#REF!,16,FALSE)</f>
        <v>#REF!</v>
      </c>
      <c r="P927" s="1">
        <v>930</v>
      </c>
    </row>
    <row r="928" spans="1:16" x14ac:dyDescent="0.25">
      <c r="A928" s="1">
        <v>20043</v>
      </c>
      <c r="B928" s="1">
        <v>5</v>
      </c>
      <c r="C928" s="1">
        <v>1</v>
      </c>
      <c r="D928" s="1">
        <v>2</v>
      </c>
      <c r="E928" s="1" t="s">
        <v>74</v>
      </c>
      <c r="F928" s="1">
        <v>4</v>
      </c>
      <c r="G928" s="1">
        <v>0</v>
      </c>
      <c r="H928" s="1">
        <v>3</v>
      </c>
      <c r="I928" s="1">
        <v>14</v>
      </c>
      <c r="J928" s="1">
        <v>5353</v>
      </c>
      <c r="K928" s="4" t="e">
        <f>VLOOKUP(jur[[#This Row],[hwycov_id]],#REF!,10,FALSE)</f>
        <v>#REF!</v>
      </c>
      <c r="L928" s="32" t="e">
        <f t="shared" si="42"/>
        <v>#REF!</v>
      </c>
      <c r="M928" s="31" t="e">
        <f t="shared" si="43"/>
        <v>#REF!</v>
      </c>
      <c r="N928" s="31" t="e">
        <f t="shared" si="44"/>
        <v>#REF!</v>
      </c>
      <c r="O928" s="1" t="e">
        <f>VLOOKUP(jur[[#This Row],[hwycov_id]],#REF!,16,FALSE)</f>
        <v>#REF!</v>
      </c>
      <c r="P928" s="1">
        <v>931</v>
      </c>
    </row>
    <row r="929" spans="1:16" x14ac:dyDescent="0.25">
      <c r="A929" s="1">
        <v>9688</v>
      </c>
      <c r="B929" s="1">
        <v>5</v>
      </c>
      <c r="C929" s="1">
        <v>1</v>
      </c>
      <c r="D929" s="1">
        <v>2</v>
      </c>
      <c r="E929" s="1" t="s">
        <v>74</v>
      </c>
      <c r="F929" s="1">
        <v>4</v>
      </c>
      <c r="G929" s="1">
        <v>0</v>
      </c>
      <c r="H929" s="1">
        <v>3</v>
      </c>
      <c r="I929" s="1">
        <v>14</v>
      </c>
      <c r="J929" s="1">
        <v>5357</v>
      </c>
      <c r="K929" s="4" t="e">
        <f>VLOOKUP(jur[[#This Row],[hwycov_id]],#REF!,10,FALSE)</f>
        <v>#REF!</v>
      </c>
      <c r="L929" s="32" t="e">
        <f t="shared" si="42"/>
        <v>#REF!</v>
      </c>
      <c r="M929" s="31" t="e">
        <f t="shared" si="43"/>
        <v>#REF!</v>
      </c>
      <c r="N929" s="31" t="e">
        <f t="shared" si="44"/>
        <v>#REF!</v>
      </c>
      <c r="O929" s="1" t="e">
        <f>VLOOKUP(jur[[#This Row],[hwycov_id]],#REF!,16,FALSE)</f>
        <v>#REF!</v>
      </c>
      <c r="P929" s="1">
        <v>932</v>
      </c>
    </row>
    <row r="930" spans="1:16" x14ac:dyDescent="0.25">
      <c r="A930" s="1">
        <v>29032</v>
      </c>
      <c r="B930" s="1">
        <v>9</v>
      </c>
      <c r="C930" s="1">
        <v>1</v>
      </c>
      <c r="D930" s="1">
        <v>1</v>
      </c>
      <c r="E930" s="1" t="s">
        <v>73</v>
      </c>
      <c r="F930" s="1">
        <v>2</v>
      </c>
      <c r="G930" s="1">
        <v>0</v>
      </c>
      <c r="H930" s="1">
        <v>2</v>
      </c>
      <c r="I930" s="1">
        <v>14</v>
      </c>
      <c r="J930" s="1">
        <v>5385</v>
      </c>
      <c r="K930" s="4" t="e">
        <f>VLOOKUP(jur[[#This Row],[hwycov_id]],#REF!,10,FALSE)</f>
        <v>#REF!</v>
      </c>
      <c r="L930" s="32" t="e">
        <f t="shared" si="42"/>
        <v>#REF!</v>
      </c>
      <c r="M930" s="31" t="e">
        <f t="shared" si="43"/>
        <v>#REF!</v>
      </c>
      <c r="N930" s="31" t="e">
        <f t="shared" si="44"/>
        <v>#REF!</v>
      </c>
      <c r="O930" s="1" t="e">
        <f>VLOOKUP(jur[[#This Row],[hwycov_id]],#REF!,16,FALSE)</f>
        <v>#REF!</v>
      </c>
      <c r="P930" s="1">
        <v>933</v>
      </c>
    </row>
    <row r="931" spans="1:16" x14ac:dyDescent="0.25">
      <c r="A931" s="1">
        <v>22033</v>
      </c>
      <c r="B931" s="1">
        <v>5</v>
      </c>
      <c r="C931" s="1">
        <v>1</v>
      </c>
      <c r="D931" s="1">
        <v>2</v>
      </c>
      <c r="E931" s="1" t="s">
        <v>74</v>
      </c>
      <c r="F931" s="1">
        <v>4</v>
      </c>
      <c r="G931" s="1">
        <v>0</v>
      </c>
      <c r="H931" s="1">
        <v>3</v>
      </c>
      <c r="I931" s="1">
        <v>14</v>
      </c>
      <c r="J931" s="1">
        <v>5407</v>
      </c>
      <c r="K931" s="4" t="e">
        <f>VLOOKUP(jur[[#This Row],[hwycov_id]],#REF!,10,FALSE)</f>
        <v>#REF!</v>
      </c>
      <c r="L931" s="32" t="e">
        <f t="shared" si="42"/>
        <v>#REF!</v>
      </c>
      <c r="M931" s="31" t="e">
        <f t="shared" si="43"/>
        <v>#REF!</v>
      </c>
      <c r="N931" s="31" t="e">
        <f t="shared" si="44"/>
        <v>#REF!</v>
      </c>
      <c r="O931" s="1" t="e">
        <f>VLOOKUP(jur[[#This Row],[hwycov_id]],#REF!,16,FALSE)</f>
        <v>#REF!</v>
      </c>
      <c r="P931" s="1">
        <v>934</v>
      </c>
    </row>
    <row r="932" spans="1:16" x14ac:dyDescent="0.25">
      <c r="A932" s="1">
        <v>1780</v>
      </c>
      <c r="B932" s="1">
        <v>4</v>
      </c>
      <c r="C932" s="1">
        <v>1</v>
      </c>
      <c r="D932" s="1">
        <v>2</v>
      </c>
      <c r="E932" s="1" t="s">
        <v>74</v>
      </c>
      <c r="F932" s="1">
        <v>4</v>
      </c>
      <c r="G932" s="1">
        <v>0</v>
      </c>
      <c r="H932" s="1">
        <v>2</v>
      </c>
      <c r="I932" s="1">
        <v>14</v>
      </c>
      <c r="J932" s="1">
        <v>5408</v>
      </c>
      <c r="K932" s="4" t="e">
        <f>VLOOKUP(jur[[#This Row],[hwycov_id]],#REF!,10,FALSE)</f>
        <v>#REF!</v>
      </c>
      <c r="L932" s="32" t="e">
        <f t="shared" si="42"/>
        <v>#REF!</v>
      </c>
      <c r="M932" s="31" t="e">
        <f t="shared" si="43"/>
        <v>#REF!</v>
      </c>
      <c r="N932" s="31" t="e">
        <f t="shared" si="44"/>
        <v>#REF!</v>
      </c>
      <c r="O932" s="1" t="e">
        <f>VLOOKUP(jur[[#This Row],[hwycov_id]],#REF!,16,FALSE)</f>
        <v>#REF!</v>
      </c>
      <c r="P932" s="1">
        <v>935</v>
      </c>
    </row>
    <row r="933" spans="1:16" x14ac:dyDescent="0.25">
      <c r="A933" s="1">
        <v>18311</v>
      </c>
      <c r="B933" s="1">
        <v>3</v>
      </c>
      <c r="C933" s="1">
        <v>1</v>
      </c>
      <c r="D933" s="1">
        <v>1</v>
      </c>
      <c r="E933" s="1" t="s">
        <v>74</v>
      </c>
      <c r="F933" s="1">
        <v>3</v>
      </c>
      <c r="G933" s="1">
        <v>0</v>
      </c>
      <c r="H933" s="1">
        <v>1</v>
      </c>
      <c r="I933" s="1">
        <v>14</v>
      </c>
      <c r="J933" s="1">
        <v>5449</v>
      </c>
      <c r="K933" s="4" t="e">
        <f>VLOOKUP(jur[[#This Row],[hwycov_id]],#REF!,10,FALSE)</f>
        <v>#REF!</v>
      </c>
      <c r="L933" s="32" t="e">
        <f t="shared" si="42"/>
        <v>#REF!</v>
      </c>
      <c r="M933" s="31" t="e">
        <f t="shared" si="43"/>
        <v>#REF!</v>
      </c>
      <c r="N933" s="31" t="e">
        <f t="shared" si="44"/>
        <v>#REF!</v>
      </c>
      <c r="O933" s="1" t="e">
        <f>VLOOKUP(jur[[#This Row],[hwycov_id]],#REF!,16,FALSE)</f>
        <v>#REF!</v>
      </c>
      <c r="P933" s="1">
        <v>936</v>
      </c>
    </row>
    <row r="934" spans="1:16" x14ac:dyDescent="0.25">
      <c r="A934" s="1">
        <v>29029</v>
      </c>
      <c r="B934" s="1">
        <v>9</v>
      </c>
      <c r="C934" s="1">
        <v>1</v>
      </c>
      <c r="D934" s="1">
        <v>1</v>
      </c>
      <c r="E934" s="1" t="s">
        <v>73</v>
      </c>
      <c r="F934" s="1">
        <v>2</v>
      </c>
      <c r="G934" s="1">
        <v>0</v>
      </c>
      <c r="H934" s="1">
        <v>2</v>
      </c>
      <c r="I934" s="1">
        <v>14</v>
      </c>
      <c r="J934" s="1">
        <v>5461</v>
      </c>
      <c r="K934" s="4" t="e">
        <f>VLOOKUP(jur[[#This Row],[hwycov_id]],#REF!,10,FALSE)</f>
        <v>#REF!</v>
      </c>
      <c r="L934" s="32" t="e">
        <f t="shared" si="42"/>
        <v>#REF!</v>
      </c>
      <c r="M934" s="31" t="e">
        <f t="shared" si="43"/>
        <v>#REF!</v>
      </c>
      <c r="N934" s="31" t="e">
        <f t="shared" si="44"/>
        <v>#REF!</v>
      </c>
      <c r="O934" s="1" t="e">
        <f>VLOOKUP(jur[[#This Row],[hwycov_id]],#REF!,16,FALSE)</f>
        <v>#REF!</v>
      </c>
      <c r="P934" s="1">
        <v>937</v>
      </c>
    </row>
    <row r="935" spans="1:16" x14ac:dyDescent="0.25">
      <c r="A935" s="1">
        <v>27982</v>
      </c>
      <c r="B935" s="1">
        <v>9</v>
      </c>
      <c r="C935" s="1">
        <v>1</v>
      </c>
      <c r="D935" s="1">
        <v>1</v>
      </c>
      <c r="E935" s="1" t="s">
        <v>73</v>
      </c>
      <c r="F935" s="1">
        <v>2</v>
      </c>
      <c r="G935" s="1">
        <v>0</v>
      </c>
      <c r="H935" s="1">
        <v>2</v>
      </c>
      <c r="I935" s="1">
        <v>14</v>
      </c>
      <c r="J935" s="1">
        <v>5465</v>
      </c>
      <c r="K935" s="4" t="e">
        <f>VLOOKUP(jur[[#This Row],[hwycov_id]],#REF!,10,FALSE)</f>
        <v>#REF!</v>
      </c>
      <c r="L935" s="32" t="e">
        <f t="shared" si="42"/>
        <v>#REF!</v>
      </c>
      <c r="M935" s="31" t="e">
        <f t="shared" si="43"/>
        <v>#REF!</v>
      </c>
      <c r="N935" s="31" t="e">
        <f t="shared" si="44"/>
        <v>#REF!</v>
      </c>
      <c r="O935" s="1" t="e">
        <f>VLOOKUP(jur[[#This Row],[hwycov_id]],#REF!,16,FALSE)</f>
        <v>#REF!</v>
      </c>
      <c r="P935" s="1">
        <v>938</v>
      </c>
    </row>
    <row r="936" spans="1:16" x14ac:dyDescent="0.25">
      <c r="A936" s="1">
        <v>23172</v>
      </c>
      <c r="B936" s="1">
        <v>5</v>
      </c>
      <c r="C936" s="1">
        <v>1</v>
      </c>
      <c r="D936" s="1">
        <v>2</v>
      </c>
      <c r="E936" s="1" t="s">
        <v>74</v>
      </c>
      <c r="F936" s="1">
        <v>4</v>
      </c>
      <c r="G936" s="1">
        <v>0</v>
      </c>
      <c r="H936" s="1">
        <v>3</v>
      </c>
      <c r="I936" s="1">
        <v>14</v>
      </c>
      <c r="J936" s="1">
        <v>5470</v>
      </c>
      <c r="K936" s="4" t="e">
        <f>VLOOKUP(jur[[#This Row],[hwycov_id]],#REF!,10,FALSE)</f>
        <v>#REF!</v>
      </c>
      <c r="L936" s="32" t="e">
        <f t="shared" si="42"/>
        <v>#REF!</v>
      </c>
      <c r="M936" s="31" t="e">
        <f t="shared" si="43"/>
        <v>#REF!</v>
      </c>
      <c r="N936" s="31" t="e">
        <f t="shared" si="44"/>
        <v>#REF!</v>
      </c>
      <c r="O936" s="1" t="e">
        <f>VLOOKUP(jur[[#This Row],[hwycov_id]],#REF!,16,FALSE)</f>
        <v>#REF!</v>
      </c>
      <c r="P936" s="1">
        <v>939</v>
      </c>
    </row>
    <row r="937" spans="1:16" x14ac:dyDescent="0.25">
      <c r="A937" s="1">
        <v>618</v>
      </c>
      <c r="B937" s="1">
        <v>9</v>
      </c>
      <c r="C937" s="1">
        <v>1</v>
      </c>
      <c r="D937" s="1">
        <v>1</v>
      </c>
      <c r="E937" s="1" t="s">
        <v>73</v>
      </c>
      <c r="F937" s="1">
        <v>2</v>
      </c>
      <c r="G937" s="1">
        <v>0</v>
      </c>
      <c r="H937" s="1">
        <v>2</v>
      </c>
      <c r="I937" s="1">
        <v>14</v>
      </c>
      <c r="J937" s="1">
        <v>5522</v>
      </c>
      <c r="K937" s="4" t="e">
        <f>VLOOKUP(jur[[#This Row],[hwycov_id]],#REF!,10,FALSE)</f>
        <v>#REF!</v>
      </c>
      <c r="L937" s="32" t="e">
        <f t="shared" si="42"/>
        <v>#REF!</v>
      </c>
      <c r="M937" s="31" t="e">
        <f t="shared" si="43"/>
        <v>#REF!</v>
      </c>
      <c r="N937" s="31" t="e">
        <f t="shared" si="44"/>
        <v>#REF!</v>
      </c>
      <c r="O937" s="1" t="e">
        <f>VLOOKUP(jur[[#This Row],[hwycov_id]],#REF!,16,FALSE)</f>
        <v>#REF!</v>
      </c>
      <c r="P937" s="1">
        <v>940</v>
      </c>
    </row>
    <row r="938" spans="1:16" x14ac:dyDescent="0.25">
      <c r="A938" s="1">
        <v>11021</v>
      </c>
      <c r="B938" s="1">
        <v>9</v>
      </c>
      <c r="C938" s="1">
        <v>1</v>
      </c>
      <c r="D938" s="1">
        <v>1</v>
      </c>
      <c r="E938" s="1" t="s">
        <v>73</v>
      </c>
      <c r="F938" s="1">
        <v>2</v>
      </c>
      <c r="G938" s="1">
        <v>0</v>
      </c>
      <c r="H938" s="1">
        <v>2</v>
      </c>
      <c r="I938" s="1">
        <v>14</v>
      </c>
      <c r="J938" s="1">
        <v>5538</v>
      </c>
      <c r="K938" s="4" t="e">
        <f>VLOOKUP(jur[[#This Row],[hwycov_id]],#REF!,10,FALSE)</f>
        <v>#REF!</v>
      </c>
      <c r="L938" s="32" t="e">
        <f t="shared" si="42"/>
        <v>#REF!</v>
      </c>
      <c r="M938" s="31" t="e">
        <f t="shared" si="43"/>
        <v>#REF!</v>
      </c>
      <c r="N938" s="31" t="e">
        <f t="shared" si="44"/>
        <v>#REF!</v>
      </c>
      <c r="O938" s="1" t="e">
        <f>VLOOKUP(jur[[#This Row],[hwycov_id]],#REF!,16,FALSE)</f>
        <v>#REF!</v>
      </c>
      <c r="P938" s="1">
        <v>941</v>
      </c>
    </row>
    <row r="939" spans="1:16" x14ac:dyDescent="0.25">
      <c r="A939" s="1">
        <v>5375</v>
      </c>
      <c r="B939" s="1">
        <v>5</v>
      </c>
      <c r="C939" s="1">
        <v>1</v>
      </c>
      <c r="D939" s="1">
        <v>2</v>
      </c>
      <c r="E939" s="1" t="s">
        <v>74</v>
      </c>
      <c r="F939" s="1">
        <v>4</v>
      </c>
      <c r="G939" s="1">
        <v>0</v>
      </c>
      <c r="H939" s="1">
        <v>3</v>
      </c>
      <c r="I939" s="1">
        <v>14</v>
      </c>
      <c r="J939" s="1">
        <v>5553</v>
      </c>
      <c r="K939" s="4" t="e">
        <f>VLOOKUP(jur[[#This Row],[hwycov_id]],#REF!,10,FALSE)</f>
        <v>#REF!</v>
      </c>
      <c r="L939" s="32" t="e">
        <f t="shared" si="42"/>
        <v>#REF!</v>
      </c>
      <c r="M939" s="31" t="e">
        <f t="shared" si="43"/>
        <v>#REF!</v>
      </c>
      <c r="N939" s="31" t="e">
        <f t="shared" si="44"/>
        <v>#REF!</v>
      </c>
      <c r="O939" s="1" t="e">
        <f>VLOOKUP(jur[[#This Row],[hwycov_id]],#REF!,16,FALSE)</f>
        <v>#REF!</v>
      </c>
      <c r="P939" s="1">
        <v>942</v>
      </c>
    </row>
    <row r="940" spans="1:16" x14ac:dyDescent="0.25">
      <c r="A940" s="1">
        <v>2364</v>
      </c>
      <c r="B940" s="1">
        <v>5</v>
      </c>
      <c r="C940" s="1">
        <v>1</v>
      </c>
      <c r="D940" s="1">
        <v>2</v>
      </c>
      <c r="E940" s="1" t="s">
        <v>74</v>
      </c>
      <c r="F940" s="1">
        <v>4</v>
      </c>
      <c r="G940" s="1">
        <v>0</v>
      </c>
      <c r="H940" s="1">
        <v>3</v>
      </c>
      <c r="I940" s="1">
        <v>14</v>
      </c>
      <c r="J940" s="1">
        <v>5602</v>
      </c>
      <c r="K940" s="4" t="e">
        <f>VLOOKUP(jur[[#This Row],[hwycov_id]],#REF!,10,FALSE)</f>
        <v>#REF!</v>
      </c>
      <c r="L940" s="32" t="e">
        <f t="shared" si="42"/>
        <v>#REF!</v>
      </c>
      <c r="M940" s="31" t="e">
        <f t="shared" si="43"/>
        <v>#REF!</v>
      </c>
      <c r="N940" s="31" t="e">
        <f t="shared" si="44"/>
        <v>#REF!</v>
      </c>
      <c r="O940" s="1" t="e">
        <f>VLOOKUP(jur[[#This Row],[hwycov_id]],#REF!,16,FALSE)</f>
        <v>#REF!</v>
      </c>
      <c r="P940" s="1">
        <v>943</v>
      </c>
    </row>
    <row r="941" spans="1:16" x14ac:dyDescent="0.25">
      <c r="A941" s="1">
        <v>13559</v>
      </c>
      <c r="B941" s="1">
        <v>9</v>
      </c>
      <c r="C941" s="1">
        <v>1</v>
      </c>
      <c r="D941" s="1">
        <v>1</v>
      </c>
      <c r="E941" s="1" t="s">
        <v>73</v>
      </c>
      <c r="F941" s="1">
        <v>2</v>
      </c>
      <c r="G941" s="1">
        <v>0</v>
      </c>
      <c r="H941" s="1">
        <v>6</v>
      </c>
      <c r="I941" s="1">
        <v>14</v>
      </c>
      <c r="J941" s="1">
        <v>5651</v>
      </c>
      <c r="K941" s="4" t="e">
        <f>VLOOKUP(jur[[#This Row],[hwycov_id]],#REF!,10,FALSE)</f>
        <v>#REF!</v>
      </c>
      <c r="L941" s="32" t="e">
        <f t="shared" si="42"/>
        <v>#REF!</v>
      </c>
      <c r="M941" s="31" t="e">
        <f t="shared" si="43"/>
        <v>#REF!</v>
      </c>
      <c r="N941" s="31" t="e">
        <f t="shared" si="44"/>
        <v>#REF!</v>
      </c>
      <c r="O941" s="1" t="e">
        <f>VLOOKUP(jur[[#This Row],[hwycov_id]],#REF!,16,FALSE)</f>
        <v>#REF!</v>
      </c>
      <c r="P941" s="1">
        <v>944</v>
      </c>
    </row>
    <row r="942" spans="1:16" x14ac:dyDescent="0.25">
      <c r="A942" s="1">
        <v>10990</v>
      </c>
      <c r="B942" s="1">
        <v>9</v>
      </c>
      <c r="C942" s="1">
        <v>1</v>
      </c>
      <c r="D942" s="1">
        <v>1</v>
      </c>
      <c r="E942" s="1" t="s">
        <v>73</v>
      </c>
      <c r="F942" s="1">
        <v>2</v>
      </c>
      <c r="G942" s="1">
        <v>0</v>
      </c>
      <c r="H942" s="1">
        <v>3</v>
      </c>
      <c r="I942" s="1">
        <v>14</v>
      </c>
      <c r="J942" s="1">
        <v>5652</v>
      </c>
      <c r="K942" s="4" t="e">
        <f>VLOOKUP(jur[[#This Row],[hwycov_id]],#REF!,10,FALSE)</f>
        <v>#REF!</v>
      </c>
      <c r="L942" s="32" t="e">
        <f t="shared" si="42"/>
        <v>#REF!</v>
      </c>
      <c r="M942" s="31" t="e">
        <f t="shared" si="43"/>
        <v>#REF!</v>
      </c>
      <c r="N942" s="31" t="e">
        <f t="shared" si="44"/>
        <v>#REF!</v>
      </c>
      <c r="O942" s="1" t="e">
        <f>VLOOKUP(jur[[#This Row],[hwycov_id]],#REF!,16,FALSE)</f>
        <v>#REF!</v>
      </c>
      <c r="P942" s="1">
        <v>945</v>
      </c>
    </row>
    <row r="943" spans="1:16" x14ac:dyDescent="0.25">
      <c r="A943" s="1">
        <v>28957</v>
      </c>
      <c r="B943" s="1">
        <v>9</v>
      </c>
      <c r="C943" s="1">
        <v>1</v>
      </c>
      <c r="D943" s="1">
        <v>1</v>
      </c>
      <c r="E943" s="1" t="s">
        <v>73</v>
      </c>
      <c r="F943" s="1">
        <v>2</v>
      </c>
      <c r="G943" s="1">
        <v>0</v>
      </c>
      <c r="H943" s="1">
        <v>2</v>
      </c>
      <c r="I943" s="1">
        <v>14</v>
      </c>
      <c r="J943" s="1">
        <v>5654</v>
      </c>
      <c r="K943" s="4" t="e">
        <f>VLOOKUP(jur[[#This Row],[hwycov_id]],#REF!,10,FALSE)</f>
        <v>#REF!</v>
      </c>
      <c r="L943" s="32" t="e">
        <f t="shared" si="42"/>
        <v>#REF!</v>
      </c>
      <c r="M943" s="31" t="e">
        <f t="shared" si="43"/>
        <v>#REF!</v>
      </c>
      <c r="N943" s="31" t="e">
        <f t="shared" si="44"/>
        <v>#REF!</v>
      </c>
      <c r="O943" s="1" t="e">
        <f>VLOOKUP(jur[[#This Row],[hwycov_id]],#REF!,16,FALSE)</f>
        <v>#REF!</v>
      </c>
      <c r="P943" s="1">
        <v>946</v>
      </c>
    </row>
    <row r="944" spans="1:16" x14ac:dyDescent="0.25">
      <c r="A944" s="1">
        <v>8443</v>
      </c>
      <c r="B944" s="1">
        <v>5</v>
      </c>
      <c r="C944" s="1">
        <v>1</v>
      </c>
      <c r="D944" s="1">
        <v>2</v>
      </c>
      <c r="E944" s="1" t="s">
        <v>74</v>
      </c>
      <c r="F944" s="1">
        <v>4</v>
      </c>
      <c r="G944" s="1">
        <v>0</v>
      </c>
      <c r="H944" s="1">
        <v>3</v>
      </c>
      <c r="I944" s="1">
        <v>14</v>
      </c>
      <c r="J944" s="1">
        <v>5681</v>
      </c>
      <c r="K944" s="4" t="e">
        <f>VLOOKUP(jur[[#This Row],[hwycov_id]],#REF!,10,FALSE)</f>
        <v>#REF!</v>
      </c>
      <c r="L944" s="32" t="e">
        <f t="shared" si="42"/>
        <v>#REF!</v>
      </c>
      <c r="M944" s="31" t="e">
        <f t="shared" si="43"/>
        <v>#REF!</v>
      </c>
      <c r="N944" s="31" t="e">
        <f t="shared" si="44"/>
        <v>#REF!</v>
      </c>
      <c r="O944" s="1" t="e">
        <f>VLOOKUP(jur[[#This Row],[hwycov_id]],#REF!,16,FALSE)</f>
        <v>#REF!</v>
      </c>
      <c r="P944" s="1">
        <v>947</v>
      </c>
    </row>
    <row r="945" spans="1:16" x14ac:dyDescent="0.25">
      <c r="A945" s="1">
        <v>1216</v>
      </c>
      <c r="B945" s="1">
        <v>5</v>
      </c>
      <c r="C945" s="1">
        <v>1</v>
      </c>
      <c r="D945" s="1">
        <v>2</v>
      </c>
      <c r="E945" s="1" t="s">
        <v>74</v>
      </c>
      <c r="F945" s="1">
        <v>4</v>
      </c>
      <c r="G945" s="1">
        <v>0</v>
      </c>
      <c r="H945" s="1">
        <v>3</v>
      </c>
      <c r="I945" s="1">
        <v>14</v>
      </c>
      <c r="J945" s="1">
        <v>5720</v>
      </c>
      <c r="K945" s="4" t="e">
        <f>VLOOKUP(jur[[#This Row],[hwycov_id]],#REF!,10,FALSE)</f>
        <v>#REF!</v>
      </c>
      <c r="L945" s="32" t="e">
        <f t="shared" si="42"/>
        <v>#REF!</v>
      </c>
      <c r="M945" s="31" t="e">
        <f t="shared" si="43"/>
        <v>#REF!</v>
      </c>
      <c r="N945" s="31" t="e">
        <f t="shared" si="44"/>
        <v>#REF!</v>
      </c>
      <c r="O945" s="1" t="e">
        <f>VLOOKUP(jur[[#This Row],[hwycov_id]],#REF!,16,FALSE)</f>
        <v>#REF!</v>
      </c>
      <c r="P945" s="1">
        <v>948</v>
      </c>
    </row>
    <row r="946" spans="1:16" x14ac:dyDescent="0.25">
      <c r="A946" s="1">
        <v>19452</v>
      </c>
      <c r="B946" s="1">
        <v>5</v>
      </c>
      <c r="C946" s="1">
        <v>1</v>
      </c>
      <c r="D946" s="1">
        <v>2</v>
      </c>
      <c r="E946" s="1" t="s">
        <v>74</v>
      </c>
      <c r="F946" s="1">
        <v>4</v>
      </c>
      <c r="G946" s="1">
        <v>0</v>
      </c>
      <c r="H946" s="1">
        <v>3</v>
      </c>
      <c r="I946" s="1">
        <v>14</v>
      </c>
      <c r="J946" s="1">
        <v>5725</v>
      </c>
      <c r="K946" s="4" t="e">
        <f>VLOOKUP(jur[[#This Row],[hwycov_id]],#REF!,10,FALSE)</f>
        <v>#REF!</v>
      </c>
      <c r="L946" s="32" t="e">
        <f t="shared" si="42"/>
        <v>#REF!</v>
      </c>
      <c r="M946" s="31" t="e">
        <f t="shared" si="43"/>
        <v>#REF!</v>
      </c>
      <c r="N946" s="31" t="e">
        <f t="shared" si="44"/>
        <v>#REF!</v>
      </c>
      <c r="O946" s="1" t="e">
        <f>VLOOKUP(jur[[#This Row],[hwycov_id]],#REF!,16,FALSE)</f>
        <v>#REF!</v>
      </c>
      <c r="P946" s="1">
        <v>949</v>
      </c>
    </row>
    <row r="947" spans="1:16" x14ac:dyDescent="0.25">
      <c r="A947" s="1">
        <v>10934</v>
      </c>
      <c r="B947" s="1">
        <v>9</v>
      </c>
      <c r="C947" s="1">
        <v>1</v>
      </c>
      <c r="D947" s="1">
        <v>1</v>
      </c>
      <c r="E947" s="1" t="s">
        <v>73</v>
      </c>
      <c r="F947" s="1">
        <v>2</v>
      </c>
      <c r="G947" s="1">
        <v>0</v>
      </c>
      <c r="H947" s="1">
        <v>3</v>
      </c>
      <c r="I947" s="1">
        <v>14</v>
      </c>
      <c r="J947" s="1">
        <v>5738</v>
      </c>
      <c r="K947" s="4" t="e">
        <f>VLOOKUP(jur[[#This Row],[hwycov_id]],#REF!,10,FALSE)</f>
        <v>#REF!</v>
      </c>
      <c r="L947" s="32" t="e">
        <f t="shared" si="42"/>
        <v>#REF!</v>
      </c>
      <c r="M947" s="31" t="e">
        <f t="shared" si="43"/>
        <v>#REF!</v>
      </c>
      <c r="N947" s="31" t="e">
        <f t="shared" si="44"/>
        <v>#REF!</v>
      </c>
      <c r="O947" s="1" t="e">
        <f>VLOOKUP(jur[[#This Row],[hwycov_id]],#REF!,16,FALSE)</f>
        <v>#REF!</v>
      </c>
      <c r="P947" s="1">
        <v>950</v>
      </c>
    </row>
    <row r="948" spans="1:16" x14ac:dyDescent="0.25">
      <c r="A948" s="1">
        <v>4304</v>
      </c>
      <c r="B948" s="1">
        <v>5</v>
      </c>
      <c r="C948" s="1">
        <v>1</v>
      </c>
      <c r="D948" s="1">
        <v>2</v>
      </c>
      <c r="E948" s="1" t="s">
        <v>74</v>
      </c>
      <c r="F948" s="1">
        <v>4</v>
      </c>
      <c r="G948" s="1">
        <v>0</v>
      </c>
      <c r="H948" s="1">
        <v>2</v>
      </c>
      <c r="I948" s="1">
        <v>14</v>
      </c>
      <c r="J948" s="1">
        <v>5740</v>
      </c>
      <c r="K948" s="4" t="e">
        <f>VLOOKUP(jur[[#This Row],[hwycov_id]],#REF!,10,FALSE)</f>
        <v>#REF!</v>
      </c>
      <c r="L948" s="32" t="e">
        <f t="shared" si="42"/>
        <v>#REF!</v>
      </c>
      <c r="M948" s="31" t="e">
        <f t="shared" si="43"/>
        <v>#REF!</v>
      </c>
      <c r="N948" s="31" t="e">
        <f t="shared" si="44"/>
        <v>#REF!</v>
      </c>
      <c r="O948" s="1" t="e">
        <f>VLOOKUP(jur[[#This Row],[hwycov_id]],#REF!,16,FALSE)</f>
        <v>#REF!</v>
      </c>
      <c r="P948" s="1">
        <v>951</v>
      </c>
    </row>
    <row r="949" spans="1:16" x14ac:dyDescent="0.25">
      <c r="A949" s="1">
        <v>20104</v>
      </c>
      <c r="B949" s="1">
        <v>5</v>
      </c>
      <c r="C949" s="1">
        <v>1</v>
      </c>
      <c r="D949" s="1">
        <v>2</v>
      </c>
      <c r="E949" s="1" t="s">
        <v>74</v>
      </c>
      <c r="F949" s="1">
        <v>4</v>
      </c>
      <c r="G949" s="1">
        <v>0</v>
      </c>
      <c r="H949" s="1">
        <v>3</v>
      </c>
      <c r="I949" s="1">
        <v>14</v>
      </c>
      <c r="J949" s="1">
        <v>5767</v>
      </c>
      <c r="K949" s="4" t="e">
        <f>VLOOKUP(jur[[#This Row],[hwycov_id]],#REF!,10,FALSE)</f>
        <v>#REF!</v>
      </c>
      <c r="L949" s="32" t="e">
        <f t="shared" si="42"/>
        <v>#REF!</v>
      </c>
      <c r="M949" s="31" t="e">
        <f t="shared" si="43"/>
        <v>#REF!</v>
      </c>
      <c r="N949" s="31" t="e">
        <f t="shared" si="44"/>
        <v>#REF!</v>
      </c>
      <c r="O949" s="1" t="e">
        <f>VLOOKUP(jur[[#This Row],[hwycov_id]],#REF!,16,FALSE)</f>
        <v>#REF!</v>
      </c>
      <c r="P949" s="1">
        <v>952</v>
      </c>
    </row>
    <row r="950" spans="1:16" x14ac:dyDescent="0.25">
      <c r="A950" s="1">
        <v>2122</v>
      </c>
      <c r="B950" s="1">
        <v>5</v>
      </c>
      <c r="C950" s="1">
        <v>1</v>
      </c>
      <c r="D950" s="1">
        <v>1</v>
      </c>
      <c r="E950" s="1" t="s">
        <v>74</v>
      </c>
      <c r="F950" s="1">
        <v>4</v>
      </c>
      <c r="G950" s="1">
        <v>0</v>
      </c>
      <c r="H950" s="1">
        <v>2</v>
      </c>
      <c r="I950" s="1">
        <v>14</v>
      </c>
      <c r="J950" s="1">
        <v>5768</v>
      </c>
      <c r="K950" s="4" t="e">
        <f>VLOOKUP(jur[[#This Row],[hwycov_id]],#REF!,10,FALSE)</f>
        <v>#REF!</v>
      </c>
      <c r="L950" s="32" t="e">
        <f t="shared" si="42"/>
        <v>#REF!</v>
      </c>
      <c r="M950" s="31" t="e">
        <f t="shared" si="43"/>
        <v>#REF!</v>
      </c>
      <c r="N950" s="31" t="e">
        <f t="shared" si="44"/>
        <v>#REF!</v>
      </c>
      <c r="O950" s="1" t="e">
        <f>VLOOKUP(jur[[#This Row],[hwycov_id]],#REF!,16,FALSE)</f>
        <v>#REF!</v>
      </c>
      <c r="P950" s="1">
        <v>953</v>
      </c>
    </row>
    <row r="951" spans="1:16" x14ac:dyDescent="0.25">
      <c r="A951" s="1">
        <v>10880</v>
      </c>
      <c r="B951" s="1">
        <v>9</v>
      </c>
      <c r="C951" s="1">
        <v>1</v>
      </c>
      <c r="D951" s="1">
        <v>1</v>
      </c>
      <c r="E951" s="1" t="s">
        <v>73</v>
      </c>
      <c r="F951" s="1">
        <v>2</v>
      </c>
      <c r="G951" s="1">
        <v>0</v>
      </c>
      <c r="H951" s="1">
        <v>3</v>
      </c>
      <c r="I951" s="1">
        <v>14</v>
      </c>
      <c r="J951" s="1">
        <v>5781</v>
      </c>
      <c r="K951" s="4" t="e">
        <f>VLOOKUP(jur[[#This Row],[hwycov_id]],#REF!,10,FALSE)</f>
        <v>#REF!</v>
      </c>
      <c r="L951" s="32" t="e">
        <f t="shared" si="42"/>
        <v>#REF!</v>
      </c>
      <c r="M951" s="31" t="e">
        <f t="shared" si="43"/>
        <v>#REF!</v>
      </c>
      <c r="N951" s="31" t="e">
        <f t="shared" si="44"/>
        <v>#REF!</v>
      </c>
      <c r="O951" s="1" t="e">
        <f>VLOOKUP(jur[[#This Row],[hwycov_id]],#REF!,16,FALSE)</f>
        <v>#REF!</v>
      </c>
      <c r="P951" s="1">
        <v>954</v>
      </c>
    </row>
    <row r="952" spans="1:16" x14ac:dyDescent="0.25">
      <c r="A952" s="1">
        <v>6609</v>
      </c>
      <c r="B952" s="1">
        <v>5</v>
      </c>
      <c r="C952" s="1">
        <v>1</v>
      </c>
      <c r="D952" s="1">
        <v>2</v>
      </c>
      <c r="E952" s="1" t="s">
        <v>74</v>
      </c>
      <c r="F952" s="1">
        <v>4</v>
      </c>
      <c r="G952" s="1">
        <v>0</v>
      </c>
      <c r="H952" s="1">
        <v>2</v>
      </c>
      <c r="I952" s="1">
        <v>14</v>
      </c>
      <c r="J952" s="1">
        <v>5783</v>
      </c>
      <c r="K952" s="4" t="e">
        <f>VLOOKUP(jur[[#This Row],[hwycov_id]],#REF!,10,FALSE)</f>
        <v>#REF!</v>
      </c>
      <c r="L952" s="32" t="e">
        <f t="shared" si="42"/>
        <v>#REF!</v>
      </c>
      <c r="M952" s="31" t="e">
        <f t="shared" si="43"/>
        <v>#REF!</v>
      </c>
      <c r="N952" s="31" t="e">
        <f t="shared" si="44"/>
        <v>#REF!</v>
      </c>
      <c r="O952" s="1" t="e">
        <f>VLOOKUP(jur[[#This Row],[hwycov_id]],#REF!,16,FALSE)</f>
        <v>#REF!</v>
      </c>
      <c r="P952" s="1">
        <v>955</v>
      </c>
    </row>
    <row r="953" spans="1:16" x14ac:dyDescent="0.25">
      <c r="A953" s="1">
        <v>28860</v>
      </c>
      <c r="B953" s="1">
        <v>9</v>
      </c>
      <c r="C953" s="1">
        <v>1</v>
      </c>
      <c r="D953" s="1">
        <v>1</v>
      </c>
      <c r="E953" s="1" t="s">
        <v>73</v>
      </c>
      <c r="F953" s="1">
        <v>2</v>
      </c>
      <c r="G953" s="1">
        <v>0</v>
      </c>
      <c r="H953" s="1">
        <v>3</v>
      </c>
      <c r="I953" s="1">
        <v>14</v>
      </c>
      <c r="J953" s="1">
        <v>5786</v>
      </c>
      <c r="K953" s="4" t="e">
        <f>VLOOKUP(jur[[#This Row],[hwycov_id]],#REF!,10,FALSE)</f>
        <v>#REF!</v>
      </c>
      <c r="L953" s="32" t="e">
        <f t="shared" si="42"/>
        <v>#REF!</v>
      </c>
      <c r="M953" s="31" t="e">
        <f t="shared" si="43"/>
        <v>#REF!</v>
      </c>
      <c r="N953" s="31" t="e">
        <f t="shared" si="44"/>
        <v>#REF!</v>
      </c>
      <c r="O953" s="1" t="e">
        <f>VLOOKUP(jur[[#This Row],[hwycov_id]],#REF!,16,FALSE)</f>
        <v>#REF!</v>
      </c>
      <c r="P953" s="1">
        <v>956</v>
      </c>
    </row>
    <row r="954" spans="1:16" x14ac:dyDescent="0.25">
      <c r="A954" s="1">
        <v>8235</v>
      </c>
      <c r="B954" s="1">
        <v>5</v>
      </c>
      <c r="C954" s="1">
        <v>1</v>
      </c>
      <c r="D954" s="1">
        <v>2</v>
      </c>
      <c r="E954" s="1" t="s">
        <v>74</v>
      </c>
      <c r="F954" s="1">
        <v>4</v>
      </c>
      <c r="G954" s="1">
        <v>0</v>
      </c>
      <c r="H954" s="1">
        <v>2</v>
      </c>
      <c r="I954" s="1">
        <v>14</v>
      </c>
      <c r="J954" s="1">
        <v>5797</v>
      </c>
      <c r="K954" s="4" t="e">
        <f>VLOOKUP(jur[[#This Row],[hwycov_id]],#REF!,10,FALSE)</f>
        <v>#REF!</v>
      </c>
      <c r="L954" s="32" t="e">
        <f t="shared" si="42"/>
        <v>#REF!</v>
      </c>
      <c r="M954" s="31" t="e">
        <f t="shared" si="43"/>
        <v>#REF!</v>
      </c>
      <c r="N954" s="31" t="e">
        <f t="shared" si="44"/>
        <v>#REF!</v>
      </c>
      <c r="O954" s="1" t="e">
        <f>VLOOKUP(jur[[#This Row],[hwycov_id]],#REF!,16,FALSE)</f>
        <v>#REF!</v>
      </c>
      <c r="P954" s="1">
        <v>957</v>
      </c>
    </row>
    <row r="955" spans="1:16" x14ac:dyDescent="0.25">
      <c r="A955" s="1">
        <v>9951</v>
      </c>
      <c r="B955" s="1">
        <v>4</v>
      </c>
      <c r="C955" s="1">
        <v>1</v>
      </c>
      <c r="D955" s="1">
        <v>2</v>
      </c>
      <c r="E955" s="1" t="s">
        <v>74</v>
      </c>
      <c r="F955" s="1">
        <v>4</v>
      </c>
      <c r="G955" s="1">
        <v>0</v>
      </c>
      <c r="H955" s="1">
        <v>4</v>
      </c>
      <c r="I955" s="1">
        <v>14</v>
      </c>
      <c r="J955" s="1">
        <v>5808</v>
      </c>
      <c r="K955" s="4" t="e">
        <f>VLOOKUP(jur[[#This Row],[hwycov_id]],#REF!,10,FALSE)</f>
        <v>#REF!</v>
      </c>
      <c r="L955" s="32" t="e">
        <f t="shared" si="42"/>
        <v>#REF!</v>
      </c>
      <c r="M955" s="31" t="e">
        <f t="shared" si="43"/>
        <v>#REF!</v>
      </c>
      <c r="N955" s="31" t="e">
        <f t="shared" si="44"/>
        <v>#REF!</v>
      </c>
      <c r="O955" s="1" t="e">
        <f>VLOOKUP(jur[[#This Row],[hwycov_id]],#REF!,16,FALSE)</f>
        <v>#REF!</v>
      </c>
      <c r="P955" s="1">
        <v>958</v>
      </c>
    </row>
    <row r="956" spans="1:16" x14ac:dyDescent="0.25">
      <c r="A956" s="1">
        <v>249</v>
      </c>
      <c r="B956" s="1">
        <v>7</v>
      </c>
      <c r="C956" s="1">
        <v>1</v>
      </c>
      <c r="D956" s="1">
        <v>2</v>
      </c>
      <c r="E956" s="1" t="s">
        <v>74</v>
      </c>
      <c r="F956" s="1">
        <v>4</v>
      </c>
      <c r="G956" s="1">
        <v>0</v>
      </c>
      <c r="H956" s="1">
        <v>2</v>
      </c>
      <c r="I956" s="1">
        <v>14</v>
      </c>
      <c r="J956" s="1">
        <v>5824</v>
      </c>
      <c r="K956" s="4" t="e">
        <f>VLOOKUP(jur[[#This Row],[hwycov_id]],#REF!,10,FALSE)</f>
        <v>#REF!</v>
      </c>
      <c r="L956" s="32" t="e">
        <f t="shared" si="42"/>
        <v>#REF!</v>
      </c>
      <c r="M956" s="31" t="e">
        <f t="shared" si="43"/>
        <v>#REF!</v>
      </c>
      <c r="N956" s="31" t="e">
        <f t="shared" si="44"/>
        <v>#REF!</v>
      </c>
      <c r="O956" s="1" t="e">
        <f>VLOOKUP(jur[[#This Row],[hwycov_id]],#REF!,16,FALSE)</f>
        <v>#REF!</v>
      </c>
      <c r="P956" s="1">
        <v>959</v>
      </c>
    </row>
    <row r="957" spans="1:16" x14ac:dyDescent="0.25">
      <c r="A957" s="1">
        <v>18435</v>
      </c>
      <c r="B957" s="1">
        <v>4</v>
      </c>
      <c r="C957" s="1">
        <v>1</v>
      </c>
      <c r="D957" s="1">
        <v>1</v>
      </c>
      <c r="E957" s="1" t="s">
        <v>74</v>
      </c>
      <c r="F957" s="1">
        <v>4</v>
      </c>
      <c r="G957" s="1">
        <v>0</v>
      </c>
      <c r="H957" s="1">
        <v>1</v>
      </c>
      <c r="I957" s="1">
        <v>14</v>
      </c>
      <c r="J957" s="1">
        <v>5830</v>
      </c>
      <c r="K957" s="4" t="e">
        <f>VLOOKUP(jur[[#This Row],[hwycov_id]],#REF!,10,FALSE)</f>
        <v>#REF!</v>
      </c>
      <c r="L957" s="32" t="e">
        <f t="shared" si="42"/>
        <v>#REF!</v>
      </c>
      <c r="M957" s="31" t="e">
        <f t="shared" si="43"/>
        <v>#REF!</v>
      </c>
      <c r="N957" s="31" t="e">
        <f t="shared" si="44"/>
        <v>#REF!</v>
      </c>
      <c r="O957" s="1" t="e">
        <f>VLOOKUP(jur[[#This Row],[hwycov_id]],#REF!,16,FALSE)</f>
        <v>#REF!</v>
      </c>
      <c r="P957" s="1">
        <v>960</v>
      </c>
    </row>
    <row r="958" spans="1:16" x14ac:dyDescent="0.25">
      <c r="A958" s="1">
        <v>2629</v>
      </c>
      <c r="B958" s="1">
        <v>3</v>
      </c>
      <c r="C958" s="1">
        <v>1</v>
      </c>
      <c r="D958" s="1">
        <v>1</v>
      </c>
      <c r="E958" s="1" t="s">
        <v>74</v>
      </c>
      <c r="F958" s="1">
        <v>3</v>
      </c>
      <c r="G958" s="1">
        <v>0</v>
      </c>
      <c r="H958" s="1">
        <v>2</v>
      </c>
      <c r="I958" s="1">
        <v>14</v>
      </c>
      <c r="J958" s="1">
        <v>5859</v>
      </c>
      <c r="K958" s="4" t="e">
        <f>VLOOKUP(jur[[#This Row],[hwycov_id]],#REF!,10,FALSE)</f>
        <v>#REF!</v>
      </c>
      <c r="L958" s="32" t="e">
        <f t="shared" si="42"/>
        <v>#REF!</v>
      </c>
      <c r="M958" s="31" t="e">
        <f t="shared" si="43"/>
        <v>#REF!</v>
      </c>
      <c r="N958" s="31" t="e">
        <f t="shared" si="44"/>
        <v>#REF!</v>
      </c>
      <c r="O958" s="1" t="e">
        <f>VLOOKUP(jur[[#This Row],[hwycov_id]],#REF!,16,FALSE)</f>
        <v>#REF!</v>
      </c>
      <c r="P958" s="1">
        <v>961</v>
      </c>
    </row>
    <row r="959" spans="1:16" x14ac:dyDescent="0.25">
      <c r="A959" s="1">
        <v>14622</v>
      </c>
      <c r="B959" s="1">
        <v>9</v>
      </c>
      <c r="C959" s="1">
        <v>1</v>
      </c>
      <c r="D959" s="1">
        <v>1</v>
      </c>
      <c r="E959" s="1" t="s">
        <v>73</v>
      </c>
      <c r="F959" s="1">
        <v>2</v>
      </c>
      <c r="G959" s="1">
        <v>0</v>
      </c>
      <c r="H959" s="1">
        <v>3</v>
      </c>
      <c r="I959" s="1">
        <v>14</v>
      </c>
      <c r="J959" s="1">
        <v>5880</v>
      </c>
      <c r="K959" s="4" t="e">
        <f>VLOOKUP(jur[[#This Row],[hwycov_id]],#REF!,10,FALSE)</f>
        <v>#REF!</v>
      </c>
      <c r="L959" s="32" t="e">
        <f t="shared" si="42"/>
        <v>#REF!</v>
      </c>
      <c r="M959" s="31" t="e">
        <f t="shared" si="43"/>
        <v>#REF!</v>
      </c>
      <c r="N959" s="31" t="e">
        <f t="shared" si="44"/>
        <v>#REF!</v>
      </c>
      <c r="O959" s="1" t="e">
        <f>VLOOKUP(jur[[#This Row],[hwycov_id]],#REF!,16,FALSE)</f>
        <v>#REF!</v>
      </c>
      <c r="P959" s="1">
        <v>962</v>
      </c>
    </row>
    <row r="960" spans="1:16" x14ac:dyDescent="0.25">
      <c r="A960" s="1">
        <v>2218</v>
      </c>
      <c r="B960" s="1">
        <v>5</v>
      </c>
      <c r="C960" s="1">
        <v>1</v>
      </c>
      <c r="D960" s="1">
        <v>2</v>
      </c>
      <c r="E960" s="1" t="s">
        <v>74</v>
      </c>
      <c r="F960" s="1">
        <v>4</v>
      </c>
      <c r="G960" s="1">
        <v>0</v>
      </c>
      <c r="H960" s="1">
        <v>2</v>
      </c>
      <c r="I960" s="1">
        <v>14</v>
      </c>
      <c r="J960" s="1">
        <v>5881</v>
      </c>
      <c r="K960" s="4" t="e">
        <f>VLOOKUP(jur[[#This Row],[hwycov_id]],#REF!,10,FALSE)</f>
        <v>#REF!</v>
      </c>
      <c r="L960" s="32" t="e">
        <f t="shared" si="42"/>
        <v>#REF!</v>
      </c>
      <c r="M960" s="31" t="e">
        <f t="shared" si="43"/>
        <v>#REF!</v>
      </c>
      <c r="N960" s="31" t="e">
        <f t="shared" si="44"/>
        <v>#REF!</v>
      </c>
      <c r="O960" s="1" t="e">
        <f>VLOOKUP(jur[[#This Row],[hwycov_id]],#REF!,16,FALSE)</f>
        <v>#REF!</v>
      </c>
      <c r="P960" s="1">
        <v>963</v>
      </c>
    </row>
    <row r="961" spans="1:16" x14ac:dyDescent="0.25">
      <c r="A961" s="1">
        <v>1069</v>
      </c>
      <c r="B961" s="1">
        <v>5</v>
      </c>
      <c r="C961" s="1">
        <v>1</v>
      </c>
      <c r="D961" s="1">
        <v>2</v>
      </c>
      <c r="E961" s="1" t="s">
        <v>74</v>
      </c>
      <c r="F961" s="1">
        <v>4</v>
      </c>
      <c r="G961" s="1">
        <v>0</v>
      </c>
      <c r="H961" s="1">
        <v>2</v>
      </c>
      <c r="I961" s="1">
        <v>14</v>
      </c>
      <c r="J961" s="1">
        <v>5894</v>
      </c>
      <c r="K961" s="4" t="e">
        <f>VLOOKUP(jur[[#This Row],[hwycov_id]],#REF!,10,FALSE)</f>
        <v>#REF!</v>
      </c>
      <c r="L961" s="32" t="e">
        <f t="shared" si="42"/>
        <v>#REF!</v>
      </c>
      <c r="M961" s="31" t="e">
        <f t="shared" si="43"/>
        <v>#REF!</v>
      </c>
      <c r="N961" s="31" t="e">
        <f t="shared" si="44"/>
        <v>#REF!</v>
      </c>
      <c r="O961" s="1" t="e">
        <f>VLOOKUP(jur[[#This Row],[hwycov_id]],#REF!,16,FALSE)</f>
        <v>#REF!</v>
      </c>
      <c r="P961" s="1">
        <v>964</v>
      </c>
    </row>
    <row r="962" spans="1:16" x14ac:dyDescent="0.25">
      <c r="A962" s="1">
        <v>31274</v>
      </c>
      <c r="B962" s="1">
        <v>3</v>
      </c>
      <c r="C962" s="1">
        <v>1</v>
      </c>
      <c r="D962" s="1">
        <v>2</v>
      </c>
      <c r="E962" s="1" t="s">
        <v>74</v>
      </c>
      <c r="F962" s="1">
        <v>3</v>
      </c>
      <c r="G962" s="1">
        <v>0</v>
      </c>
      <c r="H962" s="1">
        <v>2</v>
      </c>
      <c r="I962" s="1">
        <v>14</v>
      </c>
      <c r="J962" s="1">
        <v>5896</v>
      </c>
      <c r="K962" s="4" t="e">
        <f>VLOOKUP(jur[[#This Row],[hwycov_id]],#REF!,10,FALSE)</f>
        <v>#REF!</v>
      </c>
      <c r="L962" s="32" t="e">
        <f t="shared" ref="L962:L1025" si="45">K962/J962-1</f>
        <v>#REF!</v>
      </c>
      <c r="M962" s="31" t="e">
        <f t="shared" ref="M962:M1025" si="46">K962-J962</f>
        <v>#REF!</v>
      </c>
      <c r="N962" s="31" t="e">
        <f t="shared" ref="N962:N1025" si="47">POWER(M962,2)</f>
        <v>#REF!</v>
      </c>
      <c r="O962" s="1" t="e">
        <f>VLOOKUP(jur[[#This Row],[hwycov_id]],#REF!,16,FALSE)</f>
        <v>#REF!</v>
      </c>
      <c r="P962" s="1">
        <v>965</v>
      </c>
    </row>
    <row r="963" spans="1:16" x14ac:dyDescent="0.25">
      <c r="A963" s="1">
        <v>8257</v>
      </c>
      <c r="B963" s="1">
        <v>3</v>
      </c>
      <c r="C963" s="1">
        <v>1</v>
      </c>
      <c r="D963" s="1">
        <v>2</v>
      </c>
      <c r="E963" s="1" t="s">
        <v>74</v>
      </c>
      <c r="F963" s="1">
        <v>3</v>
      </c>
      <c r="G963" s="1">
        <v>0</v>
      </c>
      <c r="H963" s="1">
        <v>4</v>
      </c>
      <c r="I963" s="1">
        <v>14</v>
      </c>
      <c r="J963" s="1">
        <v>5904</v>
      </c>
      <c r="K963" s="4" t="e">
        <f>VLOOKUP(jur[[#This Row],[hwycov_id]],#REF!,10,FALSE)</f>
        <v>#REF!</v>
      </c>
      <c r="L963" s="32" t="e">
        <f t="shared" si="45"/>
        <v>#REF!</v>
      </c>
      <c r="M963" s="31" t="e">
        <f t="shared" si="46"/>
        <v>#REF!</v>
      </c>
      <c r="N963" s="31" t="e">
        <f t="shared" si="47"/>
        <v>#REF!</v>
      </c>
      <c r="O963" s="1" t="e">
        <f>VLOOKUP(jur[[#This Row],[hwycov_id]],#REF!,16,FALSE)</f>
        <v>#REF!</v>
      </c>
      <c r="P963" s="1">
        <v>966</v>
      </c>
    </row>
    <row r="964" spans="1:16" x14ac:dyDescent="0.25">
      <c r="A964" s="1">
        <v>27461</v>
      </c>
      <c r="B964" s="1">
        <v>5</v>
      </c>
      <c r="C964" s="1">
        <v>1</v>
      </c>
      <c r="D964" s="1">
        <v>2</v>
      </c>
      <c r="E964" s="1" t="s">
        <v>74</v>
      </c>
      <c r="F964" s="1">
        <v>4</v>
      </c>
      <c r="G964" s="1">
        <v>0</v>
      </c>
      <c r="H964" s="1">
        <v>3</v>
      </c>
      <c r="I964" s="1">
        <v>14</v>
      </c>
      <c r="J964" s="1">
        <v>5908</v>
      </c>
      <c r="K964" s="4" t="e">
        <f>VLOOKUP(jur[[#This Row],[hwycov_id]],#REF!,10,FALSE)</f>
        <v>#REF!</v>
      </c>
      <c r="L964" s="32" t="e">
        <f t="shared" si="45"/>
        <v>#REF!</v>
      </c>
      <c r="M964" s="31" t="e">
        <f t="shared" si="46"/>
        <v>#REF!</v>
      </c>
      <c r="N964" s="31" t="e">
        <f t="shared" si="47"/>
        <v>#REF!</v>
      </c>
      <c r="O964" s="1" t="e">
        <f>VLOOKUP(jur[[#This Row],[hwycov_id]],#REF!,16,FALSE)</f>
        <v>#REF!</v>
      </c>
      <c r="P964" s="1">
        <v>967</v>
      </c>
    </row>
    <row r="965" spans="1:16" x14ac:dyDescent="0.25">
      <c r="A965" s="1">
        <v>14621</v>
      </c>
      <c r="B965" s="1">
        <v>9</v>
      </c>
      <c r="C965" s="1">
        <v>1</v>
      </c>
      <c r="D965" s="1">
        <v>1</v>
      </c>
      <c r="E965" s="1" t="s">
        <v>73</v>
      </c>
      <c r="F965" s="1">
        <v>2</v>
      </c>
      <c r="G965" s="1">
        <v>0</v>
      </c>
      <c r="H965" s="1">
        <v>3</v>
      </c>
      <c r="I965" s="1">
        <v>14</v>
      </c>
      <c r="J965" s="1">
        <v>5910</v>
      </c>
      <c r="K965" s="4" t="e">
        <f>VLOOKUP(jur[[#This Row],[hwycov_id]],#REF!,10,FALSE)</f>
        <v>#REF!</v>
      </c>
      <c r="L965" s="32" t="e">
        <f t="shared" si="45"/>
        <v>#REF!</v>
      </c>
      <c r="M965" s="31" t="e">
        <f t="shared" si="46"/>
        <v>#REF!</v>
      </c>
      <c r="N965" s="31" t="e">
        <f t="shared" si="47"/>
        <v>#REF!</v>
      </c>
      <c r="O965" s="1" t="e">
        <f>VLOOKUP(jur[[#This Row],[hwycov_id]],#REF!,16,FALSE)</f>
        <v>#REF!</v>
      </c>
      <c r="P965" s="1">
        <v>968</v>
      </c>
    </row>
    <row r="966" spans="1:16" x14ac:dyDescent="0.25">
      <c r="A966" s="1">
        <v>14626</v>
      </c>
      <c r="B966" s="1">
        <v>9</v>
      </c>
      <c r="C966" s="1">
        <v>1</v>
      </c>
      <c r="D966" s="1">
        <v>1</v>
      </c>
      <c r="E966" s="1" t="s">
        <v>73</v>
      </c>
      <c r="F966" s="1">
        <v>2</v>
      </c>
      <c r="G966" s="1">
        <v>0</v>
      </c>
      <c r="H966" s="1">
        <v>3</v>
      </c>
      <c r="I966" s="1">
        <v>14</v>
      </c>
      <c r="J966" s="1">
        <v>5936</v>
      </c>
      <c r="K966" s="4" t="e">
        <f>VLOOKUP(jur[[#This Row],[hwycov_id]],#REF!,10,FALSE)</f>
        <v>#REF!</v>
      </c>
      <c r="L966" s="32" t="e">
        <f t="shared" si="45"/>
        <v>#REF!</v>
      </c>
      <c r="M966" s="31" t="e">
        <f t="shared" si="46"/>
        <v>#REF!</v>
      </c>
      <c r="N966" s="31" t="e">
        <f t="shared" si="47"/>
        <v>#REF!</v>
      </c>
      <c r="O966" s="1" t="e">
        <f>VLOOKUP(jur[[#This Row],[hwycov_id]],#REF!,16,FALSE)</f>
        <v>#REF!</v>
      </c>
      <c r="P966" s="1">
        <v>969</v>
      </c>
    </row>
    <row r="967" spans="1:16" x14ac:dyDescent="0.25">
      <c r="A967" s="1">
        <v>19757</v>
      </c>
      <c r="B967" s="1">
        <v>4</v>
      </c>
      <c r="C967" s="1">
        <v>1</v>
      </c>
      <c r="D967" s="1">
        <v>2</v>
      </c>
      <c r="E967" s="1" t="s">
        <v>74</v>
      </c>
      <c r="F967" s="1">
        <v>4</v>
      </c>
      <c r="G967" s="1">
        <v>0</v>
      </c>
      <c r="H967" s="1">
        <v>2</v>
      </c>
      <c r="I967" s="1">
        <v>14</v>
      </c>
      <c r="J967" s="1">
        <v>5972</v>
      </c>
      <c r="K967" s="4" t="e">
        <f>VLOOKUP(jur[[#This Row],[hwycov_id]],#REF!,10,FALSE)</f>
        <v>#REF!</v>
      </c>
      <c r="L967" s="32" t="e">
        <f t="shared" si="45"/>
        <v>#REF!</v>
      </c>
      <c r="M967" s="31" t="e">
        <f t="shared" si="46"/>
        <v>#REF!</v>
      </c>
      <c r="N967" s="31" t="e">
        <f t="shared" si="47"/>
        <v>#REF!</v>
      </c>
      <c r="O967" s="1" t="e">
        <f>VLOOKUP(jur[[#This Row],[hwycov_id]],#REF!,16,FALSE)</f>
        <v>#REF!</v>
      </c>
      <c r="P967" s="1">
        <v>970</v>
      </c>
    </row>
    <row r="968" spans="1:16" x14ac:dyDescent="0.25">
      <c r="A968" s="1">
        <v>23078</v>
      </c>
      <c r="B968" s="1">
        <v>5</v>
      </c>
      <c r="C968" s="1">
        <v>1</v>
      </c>
      <c r="D968" s="1">
        <v>2</v>
      </c>
      <c r="E968" s="1" t="s">
        <v>74</v>
      </c>
      <c r="F968" s="1">
        <v>4</v>
      </c>
      <c r="G968" s="1">
        <v>0</v>
      </c>
      <c r="H968" s="1">
        <v>3</v>
      </c>
      <c r="I968" s="1">
        <v>14</v>
      </c>
      <c r="J968" s="1">
        <v>5977</v>
      </c>
      <c r="K968" s="4" t="e">
        <f>VLOOKUP(jur[[#This Row],[hwycov_id]],#REF!,10,FALSE)</f>
        <v>#REF!</v>
      </c>
      <c r="L968" s="32" t="e">
        <f t="shared" si="45"/>
        <v>#REF!</v>
      </c>
      <c r="M968" s="31" t="e">
        <f t="shared" si="46"/>
        <v>#REF!</v>
      </c>
      <c r="N968" s="31" t="e">
        <f t="shared" si="47"/>
        <v>#REF!</v>
      </c>
      <c r="O968" s="1" t="e">
        <f>VLOOKUP(jur[[#This Row],[hwycov_id]],#REF!,16,FALSE)</f>
        <v>#REF!</v>
      </c>
      <c r="P968" s="1">
        <v>971</v>
      </c>
    </row>
    <row r="969" spans="1:16" x14ac:dyDescent="0.25">
      <c r="A969" s="1">
        <v>2962</v>
      </c>
      <c r="B969" s="1">
        <v>5</v>
      </c>
      <c r="C969" s="1">
        <v>1</v>
      </c>
      <c r="D969" s="1">
        <v>2</v>
      </c>
      <c r="E969" s="1" t="s">
        <v>74</v>
      </c>
      <c r="F969" s="1">
        <v>4</v>
      </c>
      <c r="G969" s="1">
        <v>0</v>
      </c>
      <c r="H969" s="1">
        <v>3</v>
      </c>
      <c r="I969" s="1">
        <v>14</v>
      </c>
      <c r="J969" s="1">
        <v>5985</v>
      </c>
      <c r="K969" s="4" t="e">
        <f>VLOOKUP(jur[[#This Row],[hwycov_id]],#REF!,10,FALSE)</f>
        <v>#REF!</v>
      </c>
      <c r="L969" s="32" t="e">
        <f t="shared" si="45"/>
        <v>#REF!</v>
      </c>
      <c r="M969" s="31" t="e">
        <f t="shared" si="46"/>
        <v>#REF!</v>
      </c>
      <c r="N969" s="31" t="e">
        <f t="shared" si="47"/>
        <v>#REF!</v>
      </c>
      <c r="O969" s="1" t="e">
        <f>VLOOKUP(jur[[#This Row],[hwycov_id]],#REF!,16,FALSE)</f>
        <v>#REF!</v>
      </c>
      <c r="P969" s="1">
        <v>972</v>
      </c>
    </row>
    <row r="970" spans="1:16" x14ac:dyDescent="0.25">
      <c r="A970" s="1">
        <v>28773</v>
      </c>
      <c r="B970" s="1">
        <v>9</v>
      </c>
      <c r="C970" s="1">
        <v>1</v>
      </c>
      <c r="D970" s="1">
        <v>1</v>
      </c>
      <c r="E970" s="1" t="s">
        <v>73</v>
      </c>
      <c r="F970" s="1">
        <v>2</v>
      </c>
      <c r="G970" s="1">
        <v>0</v>
      </c>
      <c r="H970" s="1">
        <v>2</v>
      </c>
      <c r="I970" s="1">
        <v>14</v>
      </c>
      <c r="J970" s="1">
        <v>5995</v>
      </c>
      <c r="K970" s="4" t="e">
        <f>VLOOKUP(jur[[#This Row],[hwycov_id]],#REF!,10,FALSE)</f>
        <v>#REF!</v>
      </c>
      <c r="L970" s="32" t="e">
        <f t="shared" si="45"/>
        <v>#REF!</v>
      </c>
      <c r="M970" s="31" t="e">
        <f t="shared" si="46"/>
        <v>#REF!</v>
      </c>
      <c r="N970" s="31" t="e">
        <f t="shared" si="47"/>
        <v>#REF!</v>
      </c>
      <c r="O970" s="1" t="e">
        <f>VLOOKUP(jur[[#This Row],[hwycov_id]],#REF!,16,FALSE)</f>
        <v>#REF!</v>
      </c>
      <c r="P970" s="1">
        <v>973</v>
      </c>
    </row>
    <row r="971" spans="1:16" x14ac:dyDescent="0.25">
      <c r="A971" s="1">
        <v>3425</v>
      </c>
      <c r="B971" s="1">
        <v>5</v>
      </c>
      <c r="C971" s="1">
        <v>1</v>
      </c>
      <c r="D971" s="1">
        <v>2</v>
      </c>
      <c r="E971" s="1" t="s">
        <v>74</v>
      </c>
      <c r="F971" s="1">
        <v>4</v>
      </c>
      <c r="G971" s="1">
        <v>0</v>
      </c>
      <c r="H971" s="1">
        <v>2</v>
      </c>
      <c r="I971" s="1">
        <v>14</v>
      </c>
      <c r="J971" s="1">
        <v>6028</v>
      </c>
      <c r="K971" s="4" t="e">
        <f>VLOOKUP(jur[[#This Row],[hwycov_id]],#REF!,10,FALSE)</f>
        <v>#REF!</v>
      </c>
      <c r="L971" s="32" t="e">
        <f t="shared" si="45"/>
        <v>#REF!</v>
      </c>
      <c r="M971" s="31" t="e">
        <f t="shared" si="46"/>
        <v>#REF!</v>
      </c>
      <c r="N971" s="31" t="e">
        <f t="shared" si="47"/>
        <v>#REF!</v>
      </c>
      <c r="O971" s="1" t="e">
        <f>VLOOKUP(jur[[#This Row],[hwycov_id]],#REF!,16,FALSE)</f>
        <v>#REF!</v>
      </c>
      <c r="P971" s="1">
        <v>974</v>
      </c>
    </row>
    <row r="972" spans="1:16" x14ac:dyDescent="0.25">
      <c r="A972" s="1">
        <v>10705</v>
      </c>
      <c r="B972" s="1">
        <v>9</v>
      </c>
      <c r="C972" s="1">
        <v>1</v>
      </c>
      <c r="D972" s="1">
        <v>1</v>
      </c>
      <c r="E972" s="1" t="s">
        <v>73</v>
      </c>
      <c r="F972" s="1">
        <v>2</v>
      </c>
      <c r="G972" s="1">
        <v>0</v>
      </c>
      <c r="H972" s="1">
        <v>2</v>
      </c>
      <c r="I972" s="1">
        <v>14</v>
      </c>
      <c r="J972" s="1">
        <v>6035</v>
      </c>
      <c r="K972" s="4" t="e">
        <f>VLOOKUP(jur[[#This Row],[hwycov_id]],#REF!,10,FALSE)</f>
        <v>#REF!</v>
      </c>
      <c r="L972" s="32" t="e">
        <f t="shared" si="45"/>
        <v>#REF!</v>
      </c>
      <c r="M972" s="31" t="e">
        <f t="shared" si="46"/>
        <v>#REF!</v>
      </c>
      <c r="N972" s="31" t="e">
        <f t="shared" si="47"/>
        <v>#REF!</v>
      </c>
      <c r="O972" s="1" t="e">
        <f>VLOOKUP(jur[[#This Row],[hwycov_id]],#REF!,16,FALSE)</f>
        <v>#REF!</v>
      </c>
      <c r="P972" s="1">
        <v>975</v>
      </c>
    </row>
    <row r="973" spans="1:16" x14ac:dyDescent="0.25">
      <c r="A973" s="1">
        <v>9221</v>
      </c>
      <c r="B973" s="1">
        <v>7</v>
      </c>
      <c r="C973" s="1">
        <v>1</v>
      </c>
      <c r="D973" s="1">
        <v>1</v>
      </c>
      <c r="E973" s="1" t="s">
        <v>74</v>
      </c>
      <c r="F973" s="1">
        <v>4</v>
      </c>
      <c r="G973" s="1">
        <v>0</v>
      </c>
      <c r="H973" s="1">
        <v>3</v>
      </c>
      <c r="I973" s="1">
        <v>14</v>
      </c>
      <c r="J973" s="1">
        <v>6066</v>
      </c>
      <c r="K973" s="4" t="e">
        <f>VLOOKUP(jur[[#This Row],[hwycov_id]],#REF!,10,FALSE)</f>
        <v>#REF!</v>
      </c>
      <c r="L973" s="32" t="e">
        <f t="shared" si="45"/>
        <v>#REF!</v>
      </c>
      <c r="M973" s="31" t="e">
        <f t="shared" si="46"/>
        <v>#REF!</v>
      </c>
      <c r="N973" s="31" t="e">
        <f t="shared" si="47"/>
        <v>#REF!</v>
      </c>
      <c r="O973" s="1" t="e">
        <f>VLOOKUP(jur[[#This Row],[hwycov_id]],#REF!,16,FALSE)</f>
        <v>#REF!</v>
      </c>
      <c r="P973" s="1">
        <v>976</v>
      </c>
    </row>
    <row r="974" spans="1:16" x14ac:dyDescent="0.25">
      <c r="A974" s="1">
        <v>10127</v>
      </c>
      <c r="B974" s="1">
        <v>5</v>
      </c>
      <c r="C974" s="1">
        <v>1</v>
      </c>
      <c r="D974" s="1">
        <v>2</v>
      </c>
      <c r="E974" s="1" t="s">
        <v>74</v>
      </c>
      <c r="F974" s="1">
        <v>4</v>
      </c>
      <c r="G974" s="1">
        <v>0</v>
      </c>
      <c r="H974" s="1">
        <v>2</v>
      </c>
      <c r="I974" s="1">
        <v>14</v>
      </c>
      <c r="J974" s="1">
        <v>6070</v>
      </c>
      <c r="K974" s="4" t="e">
        <f>VLOOKUP(jur[[#This Row],[hwycov_id]],#REF!,10,FALSE)</f>
        <v>#REF!</v>
      </c>
      <c r="L974" s="32" t="e">
        <f t="shared" si="45"/>
        <v>#REF!</v>
      </c>
      <c r="M974" s="31" t="e">
        <f t="shared" si="46"/>
        <v>#REF!</v>
      </c>
      <c r="N974" s="31" t="e">
        <f t="shared" si="47"/>
        <v>#REF!</v>
      </c>
      <c r="O974" s="1" t="e">
        <f>VLOOKUP(jur[[#This Row],[hwycov_id]],#REF!,16,FALSE)</f>
        <v>#REF!</v>
      </c>
      <c r="P974" s="1">
        <v>977</v>
      </c>
    </row>
    <row r="975" spans="1:16" x14ac:dyDescent="0.25">
      <c r="A975" s="1">
        <v>1952</v>
      </c>
      <c r="B975" s="1">
        <v>4</v>
      </c>
      <c r="C975" s="1">
        <v>1</v>
      </c>
      <c r="D975" s="1">
        <v>2</v>
      </c>
      <c r="E975" s="1" t="s">
        <v>74</v>
      </c>
      <c r="F975" s="1">
        <v>4</v>
      </c>
      <c r="G975" s="1">
        <v>0</v>
      </c>
      <c r="H975" s="1">
        <v>3</v>
      </c>
      <c r="I975" s="1">
        <v>14</v>
      </c>
      <c r="J975" s="1">
        <v>6072</v>
      </c>
      <c r="K975" s="4" t="e">
        <f>VLOOKUP(jur[[#This Row],[hwycov_id]],#REF!,10,FALSE)</f>
        <v>#REF!</v>
      </c>
      <c r="L975" s="32" t="e">
        <f t="shared" si="45"/>
        <v>#REF!</v>
      </c>
      <c r="M975" s="31" t="e">
        <f t="shared" si="46"/>
        <v>#REF!</v>
      </c>
      <c r="N975" s="31" t="e">
        <f t="shared" si="47"/>
        <v>#REF!</v>
      </c>
      <c r="O975" s="1" t="e">
        <f>VLOOKUP(jur[[#This Row],[hwycov_id]],#REF!,16,FALSE)</f>
        <v>#REF!</v>
      </c>
      <c r="P975" s="1">
        <v>978</v>
      </c>
    </row>
    <row r="976" spans="1:16" x14ac:dyDescent="0.25">
      <c r="A976" s="1">
        <v>10890</v>
      </c>
      <c r="B976" s="1">
        <v>9</v>
      </c>
      <c r="C976" s="1">
        <v>1</v>
      </c>
      <c r="D976" s="1">
        <v>1</v>
      </c>
      <c r="E976" s="1" t="s">
        <v>73</v>
      </c>
      <c r="F976" s="1">
        <v>2</v>
      </c>
      <c r="G976" s="1">
        <v>0</v>
      </c>
      <c r="H976" s="1">
        <v>3</v>
      </c>
      <c r="I976" s="1">
        <v>14</v>
      </c>
      <c r="J976" s="1">
        <v>6115</v>
      </c>
      <c r="K976" s="4" t="e">
        <f>VLOOKUP(jur[[#This Row],[hwycov_id]],#REF!,10,FALSE)</f>
        <v>#REF!</v>
      </c>
      <c r="L976" s="32" t="e">
        <f t="shared" si="45"/>
        <v>#REF!</v>
      </c>
      <c r="M976" s="31" t="e">
        <f t="shared" si="46"/>
        <v>#REF!</v>
      </c>
      <c r="N976" s="31" t="e">
        <f t="shared" si="47"/>
        <v>#REF!</v>
      </c>
      <c r="O976" s="1" t="e">
        <f>VLOOKUP(jur[[#This Row],[hwycov_id]],#REF!,16,FALSE)</f>
        <v>#REF!</v>
      </c>
      <c r="P976" s="1">
        <v>979</v>
      </c>
    </row>
    <row r="977" spans="1:16" x14ac:dyDescent="0.25">
      <c r="A977" s="1">
        <v>37212</v>
      </c>
      <c r="B977" s="1">
        <v>9</v>
      </c>
      <c r="C977" s="1">
        <v>1</v>
      </c>
      <c r="D977" s="1">
        <v>1</v>
      </c>
      <c r="E977" s="1" t="s">
        <v>73</v>
      </c>
      <c r="F977" s="1">
        <v>2</v>
      </c>
      <c r="G977" s="1">
        <v>0</v>
      </c>
      <c r="H977" s="1">
        <v>3</v>
      </c>
      <c r="I977" s="1">
        <v>14</v>
      </c>
      <c r="J977" s="1">
        <v>6172</v>
      </c>
      <c r="K977" s="4" t="e">
        <f>VLOOKUP(jur[[#This Row],[hwycov_id]],#REF!,10,FALSE)</f>
        <v>#REF!</v>
      </c>
      <c r="L977" s="32" t="e">
        <f t="shared" si="45"/>
        <v>#REF!</v>
      </c>
      <c r="M977" s="31" t="e">
        <f t="shared" si="46"/>
        <v>#REF!</v>
      </c>
      <c r="N977" s="31" t="e">
        <f t="shared" si="47"/>
        <v>#REF!</v>
      </c>
      <c r="O977" s="1" t="e">
        <f>VLOOKUP(jur[[#This Row],[hwycov_id]],#REF!,16,FALSE)</f>
        <v>#REF!</v>
      </c>
      <c r="P977" s="1">
        <v>980</v>
      </c>
    </row>
    <row r="978" spans="1:16" x14ac:dyDescent="0.25">
      <c r="A978" s="1">
        <v>24754</v>
      </c>
      <c r="B978" s="1">
        <v>4</v>
      </c>
      <c r="C978" s="1">
        <v>1</v>
      </c>
      <c r="D978" s="1">
        <v>2</v>
      </c>
      <c r="E978" s="1" t="s">
        <v>74</v>
      </c>
      <c r="F978" s="1">
        <v>4</v>
      </c>
      <c r="G978" s="1">
        <v>0</v>
      </c>
      <c r="H978" s="1">
        <v>2</v>
      </c>
      <c r="I978" s="1">
        <v>14</v>
      </c>
      <c r="J978" s="1">
        <v>6189</v>
      </c>
      <c r="K978" s="4" t="e">
        <f>VLOOKUP(jur[[#This Row],[hwycov_id]],#REF!,10,FALSE)</f>
        <v>#REF!</v>
      </c>
      <c r="L978" s="32" t="e">
        <f t="shared" si="45"/>
        <v>#REF!</v>
      </c>
      <c r="M978" s="31" t="e">
        <f t="shared" si="46"/>
        <v>#REF!</v>
      </c>
      <c r="N978" s="31" t="e">
        <f t="shared" si="47"/>
        <v>#REF!</v>
      </c>
      <c r="O978" s="1" t="e">
        <f>VLOOKUP(jur[[#This Row],[hwycov_id]],#REF!,16,FALSE)</f>
        <v>#REF!</v>
      </c>
      <c r="P978" s="1">
        <v>981</v>
      </c>
    </row>
    <row r="979" spans="1:16" x14ac:dyDescent="0.25">
      <c r="A979" s="1">
        <v>11541</v>
      </c>
      <c r="B979" s="1">
        <v>5</v>
      </c>
      <c r="C979" s="1">
        <v>1</v>
      </c>
      <c r="D979" s="1">
        <v>2</v>
      </c>
      <c r="E979" s="1" t="s">
        <v>74</v>
      </c>
      <c r="F979" s="1">
        <v>4</v>
      </c>
      <c r="G979" s="1">
        <v>0</v>
      </c>
      <c r="H979" s="1">
        <v>3</v>
      </c>
      <c r="I979" s="1">
        <v>14</v>
      </c>
      <c r="J979" s="1">
        <v>6201</v>
      </c>
      <c r="K979" s="4" t="e">
        <f>VLOOKUP(jur[[#This Row],[hwycov_id]],#REF!,10,FALSE)</f>
        <v>#REF!</v>
      </c>
      <c r="L979" s="32" t="e">
        <f t="shared" si="45"/>
        <v>#REF!</v>
      </c>
      <c r="M979" s="31" t="e">
        <f t="shared" si="46"/>
        <v>#REF!</v>
      </c>
      <c r="N979" s="31" t="e">
        <f t="shared" si="47"/>
        <v>#REF!</v>
      </c>
      <c r="O979" s="1" t="e">
        <f>VLOOKUP(jur[[#This Row],[hwycov_id]],#REF!,16,FALSE)</f>
        <v>#REF!</v>
      </c>
      <c r="P979" s="1">
        <v>982</v>
      </c>
    </row>
    <row r="980" spans="1:16" x14ac:dyDescent="0.25">
      <c r="A980" s="1">
        <v>3814</v>
      </c>
      <c r="B980" s="1">
        <v>3</v>
      </c>
      <c r="C980" s="1">
        <v>1</v>
      </c>
      <c r="D980" s="1">
        <v>2</v>
      </c>
      <c r="E980" s="1" t="s">
        <v>74</v>
      </c>
      <c r="F980" s="1">
        <v>3</v>
      </c>
      <c r="G980" s="1">
        <v>0</v>
      </c>
      <c r="H980" s="1">
        <v>2</v>
      </c>
      <c r="I980" s="1">
        <v>14</v>
      </c>
      <c r="J980" s="1">
        <v>6218</v>
      </c>
      <c r="K980" s="4" t="e">
        <f>VLOOKUP(jur[[#This Row],[hwycov_id]],#REF!,10,FALSE)</f>
        <v>#REF!</v>
      </c>
      <c r="L980" s="32" t="e">
        <f t="shared" si="45"/>
        <v>#REF!</v>
      </c>
      <c r="M980" s="31" t="e">
        <f t="shared" si="46"/>
        <v>#REF!</v>
      </c>
      <c r="N980" s="31" t="e">
        <f t="shared" si="47"/>
        <v>#REF!</v>
      </c>
      <c r="O980" s="1" t="e">
        <f>VLOOKUP(jur[[#This Row],[hwycov_id]],#REF!,16,FALSE)</f>
        <v>#REF!</v>
      </c>
      <c r="P980" s="1">
        <v>983</v>
      </c>
    </row>
    <row r="981" spans="1:16" x14ac:dyDescent="0.25">
      <c r="A981" s="1">
        <v>10877</v>
      </c>
      <c r="B981" s="1">
        <v>9</v>
      </c>
      <c r="C981" s="1">
        <v>1</v>
      </c>
      <c r="D981" s="1">
        <v>1</v>
      </c>
      <c r="E981" s="1" t="s">
        <v>73</v>
      </c>
      <c r="F981" s="1">
        <v>2</v>
      </c>
      <c r="G981" s="1">
        <v>0</v>
      </c>
      <c r="H981" s="1">
        <v>3</v>
      </c>
      <c r="I981" s="1">
        <v>14</v>
      </c>
      <c r="J981" s="1">
        <v>6229</v>
      </c>
      <c r="K981" s="4" t="e">
        <f>VLOOKUP(jur[[#This Row],[hwycov_id]],#REF!,10,FALSE)</f>
        <v>#REF!</v>
      </c>
      <c r="L981" s="32" t="e">
        <f t="shared" si="45"/>
        <v>#REF!</v>
      </c>
      <c r="M981" s="31" t="e">
        <f t="shared" si="46"/>
        <v>#REF!</v>
      </c>
      <c r="N981" s="31" t="e">
        <f t="shared" si="47"/>
        <v>#REF!</v>
      </c>
      <c r="O981" s="1" t="e">
        <f>VLOOKUP(jur[[#This Row],[hwycov_id]],#REF!,16,FALSE)</f>
        <v>#REF!</v>
      </c>
      <c r="P981" s="1">
        <v>984</v>
      </c>
    </row>
    <row r="982" spans="1:16" x14ac:dyDescent="0.25">
      <c r="A982" s="1">
        <v>2812</v>
      </c>
      <c r="B982" s="1">
        <v>5</v>
      </c>
      <c r="C982" s="1">
        <v>1</v>
      </c>
      <c r="D982" s="1">
        <v>2</v>
      </c>
      <c r="E982" s="1" t="s">
        <v>74</v>
      </c>
      <c r="F982" s="1">
        <v>4</v>
      </c>
      <c r="G982" s="1">
        <v>0</v>
      </c>
      <c r="H982" s="1">
        <v>2</v>
      </c>
      <c r="I982" s="1">
        <v>14</v>
      </c>
      <c r="J982" s="1">
        <v>6258</v>
      </c>
      <c r="K982" s="4" t="e">
        <f>VLOOKUP(jur[[#This Row],[hwycov_id]],#REF!,10,FALSE)</f>
        <v>#REF!</v>
      </c>
      <c r="L982" s="32" t="e">
        <f t="shared" si="45"/>
        <v>#REF!</v>
      </c>
      <c r="M982" s="31" t="e">
        <f t="shared" si="46"/>
        <v>#REF!</v>
      </c>
      <c r="N982" s="31" t="e">
        <f t="shared" si="47"/>
        <v>#REF!</v>
      </c>
      <c r="O982" s="1" t="e">
        <f>VLOOKUP(jur[[#This Row],[hwycov_id]],#REF!,16,FALSE)</f>
        <v>#REF!</v>
      </c>
      <c r="P982" s="1">
        <v>985</v>
      </c>
    </row>
    <row r="983" spans="1:16" x14ac:dyDescent="0.25">
      <c r="A983" s="1">
        <v>12652</v>
      </c>
      <c r="B983" s="1">
        <v>7</v>
      </c>
      <c r="C983" s="1">
        <v>1</v>
      </c>
      <c r="D983" s="1">
        <v>2</v>
      </c>
      <c r="E983" s="1" t="s">
        <v>74</v>
      </c>
      <c r="F983" s="1">
        <v>4</v>
      </c>
      <c r="G983" s="1">
        <v>0</v>
      </c>
      <c r="H983" s="1">
        <v>3</v>
      </c>
      <c r="I983" s="1">
        <v>14</v>
      </c>
      <c r="J983" s="1">
        <v>6275</v>
      </c>
      <c r="K983" s="4" t="e">
        <f>VLOOKUP(jur[[#This Row],[hwycov_id]],#REF!,10,FALSE)</f>
        <v>#REF!</v>
      </c>
      <c r="L983" s="32" t="e">
        <f t="shared" si="45"/>
        <v>#REF!</v>
      </c>
      <c r="M983" s="31" t="e">
        <f t="shared" si="46"/>
        <v>#REF!</v>
      </c>
      <c r="N983" s="31" t="e">
        <f t="shared" si="47"/>
        <v>#REF!</v>
      </c>
      <c r="O983" s="1" t="e">
        <f>VLOOKUP(jur[[#This Row],[hwycov_id]],#REF!,16,FALSE)</f>
        <v>#REF!</v>
      </c>
      <c r="P983" s="1">
        <v>986</v>
      </c>
    </row>
    <row r="984" spans="1:16" x14ac:dyDescent="0.25">
      <c r="A984" s="1">
        <v>28306</v>
      </c>
      <c r="B984" s="1">
        <v>9</v>
      </c>
      <c r="C984" s="1">
        <v>1</v>
      </c>
      <c r="D984" s="1">
        <v>1</v>
      </c>
      <c r="E984" s="1" t="s">
        <v>73</v>
      </c>
      <c r="F984" s="1">
        <v>2</v>
      </c>
      <c r="G984" s="1">
        <v>0</v>
      </c>
      <c r="H984" s="1">
        <v>2</v>
      </c>
      <c r="I984" s="1">
        <v>14</v>
      </c>
      <c r="J984" s="1">
        <v>6286</v>
      </c>
      <c r="K984" s="4" t="e">
        <f>VLOOKUP(jur[[#This Row],[hwycov_id]],#REF!,10,FALSE)</f>
        <v>#REF!</v>
      </c>
      <c r="L984" s="32" t="e">
        <f t="shared" si="45"/>
        <v>#REF!</v>
      </c>
      <c r="M984" s="31" t="e">
        <f t="shared" si="46"/>
        <v>#REF!</v>
      </c>
      <c r="N984" s="31" t="e">
        <f t="shared" si="47"/>
        <v>#REF!</v>
      </c>
      <c r="O984" s="1" t="e">
        <f>VLOOKUP(jur[[#This Row],[hwycov_id]],#REF!,16,FALSE)</f>
        <v>#REF!</v>
      </c>
      <c r="P984" s="1">
        <v>987</v>
      </c>
    </row>
    <row r="985" spans="1:16" x14ac:dyDescent="0.25">
      <c r="A985" s="1">
        <v>18377</v>
      </c>
      <c r="B985" s="1">
        <v>5</v>
      </c>
      <c r="C985" s="1">
        <v>1</v>
      </c>
      <c r="D985" s="1">
        <v>2</v>
      </c>
      <c r="E985" s="1" t="s">
        <v>74</v>
      </c>
      <c r="F985" s="1">
        <v>4</v>
      </c>
      <c r="G985" s="1">
        <v>0</v>
      </c>
      <c r="H985" s="1">
        <v>2</v>
      </c>
      <c r="I985" s="1">
        <v>14</v>
      </c>
      <c r="J985" s="1">
        <v>6288</v>
      </c>
      <c r="K985" s="4" t="e">
        <f>VLOOKUP(jur[[#This Row],[hwycov_id]],#REF!,10,FALSE)</f>
        <v>#REF!</v>
      </c>
      <c r="L985" s="32" t="e">
        <f t="shared" si="45"/>
        <v>#REF!</v>
      </c>
      <c r="M985" s="31" t="e">
        <f t="shared" si="46"/>
        <v>#REF!</v>
      </c>
      <c r="N985" s="31" t="e">
        <f t="shared" si="47"/>
        <v>#REF!</v>
      </c>
      <c r="O985" s="1" t="e">
        <f>VLOOKUP(jur[[#This Row],[hwycov_id]],#REF!,16,FALSE)</f>
        <v>#REF!</v>
      </c>
      <c r="P985" s="1">
        <v>988</v>
      </c>
    </row>
    <row r="986" spans="1:16" x14ac:dyDescent="0.25">
      <c r="A986" s="1">
        <v>11697</v>
      </c>
      <c r="B986" s="1">
        <v>4</v>
      </c>
      <c r="C986" s="1">
        <v>1</v>
      </c>
      <c r="D986" s="1">
        <v>2</v>
      </c>
      <c r="E986" s="1" t="s">
        <v>74</v>
      </c>
      <c r="F986" s="1">
        <v>4</v>
      </c>
      <c r="G986" s="1">
        <v>0</v>
      </c>
      <c r="H986" s="1">
        <v>3</v>
      </c>
      <c r="I986" s="1">
        <v>14</v>
      </c>
      <c r="J986" s="1">
        <v>6300</v>
      </c>
      <c r="K986" s="4" t="e">
        <f>VLOOKUP(jur[[#This Row],[hwycov_id]],#REF!,10,FALSE)</f>
        <v>#REF!</v>
      </c>
      <c r="L986" s="32" t="e">
        <f t="shared" si="45"/>
        <v>#REF!</v>
      </c>
      <c r="M986" s="31" t="e">
        <f t="shared" si="46"/>
        <v>#REF!</v>
      </c>
      <c r="N986" s="31" t="e">
        <f t="shared" si="47"/>
        <v>#REF!</v>
      </c>
      <c r="O986" s="1" t="e">
        <f>VLOOKUP(jur[[#This Row],[hwycov_id]],#REF!,16,FALSE)</f>
        <v>#REF!</v>
      </c>
      <c r="P986" s="1">
        <v>989</v>
      </c>
    </row>
    <row r="987" spans="1:16" x14ac:dyDescent="0.25">
      <c r="A987" s="1">
        <v>20052</v>
      </c>
      <c r="B987" s="1">
        <v>4</v>
      </c>
      <c r="C987" s="1">
        <v>1</v>
      </c>
      <c r="D987" s="1">
        <v>2</v>
      </c>
      <c r="E987" s="1" t="s">
        <v>74</v>
      </c>
      <c r="F987" s="1">
        <v>4</v>
      </c>
      <c r="G987" s="1">
        <v>0</v>
      </c>
      <c r="H987" s="1">
        <v>2</v>
      </c>
      <c r="I987" s="1">
        <v>14</v>
      </c>
      <c r="J987" s="1">
        <v>6304</v>
      </c>
      <c r="K987" s="4" t="e">
        <f>VLOOKUP(jur[[#This Row],[hwycov_id]],#REF!,10,FALSE)</f>
        <v>#REF!</v>
      </c>
      <c r="L987" s="32" t="e">
        <f t="shared" si="45"/>
        <v>#REF!</v>
      </c>
      <c r="M987" s="31" t="e">
        <f t="shared" si="46"/>
        <v>#REF!</v>
      </c>
      <c r="N987" s="31" t="e">
        <f t="shared" si="47"/>
        <v>#REF!</v>
      </c>
      <c r="O987" s="1" t="e">
        <f>VLOOKUP(jur[[#This Row],[hwycov_id]],#REF!,16,FALSE)</f>
        <v>#REF!</v>
      </c>
      <c r="P987" s="1">
        <v>990</v>
      </c>
    </row>
    <row r="988" spans="1:16" x14ac:dyDescent="0.25">
      <c r="A988" s="1">
        <v>17754</v>
      </c>
      <c r="B988" s="1">
        <v>5</v>
      </c>
      <c r="C988" s="1">
        <v>1</v>
      </c>
      <c r="D988" s="1">
        <v>2</v>
      </c>
      <c r="E988" s="1" t="s">
        <v>74</v>
      </c>
      <c r="F988" s="1">
        <v>4</v>
      </c>
      <c r="G988" s="1">
        <v>0</v>
      </c>
      <c r="H988" s="1">
        <v>2</v>
      </c>
      <c r="I988" s="1">
        <v>14</v>
      </c>
      <c r="J988" s="1">
        <v>6310</v>
      </c>
      <c r="K988" s="4" t="e">
        <f>VLOOKUP(jur[[#This Row],[hwycov_id]],#REF!,10,FALSE)</f>
        <v>#REF!</v>
      </c>
      <c r="L988" s="32" t="e">
        <f t="shared" si="45"/>
        <v>#REF!</v>
      </c>
      <c r="M988" s="31" t="e">
        <f t="shared" si="46"/>
        <v>#REF!</v>
      </c>
      <c r="N988" s="31" t="e">
        <f t="shared" si="47"/>
        <v>#REF!</v>
      </c>
      <c r="O988" s="1" t="e">
        <f>VLOOKUP(jur[[#This Row],[hwycov_id]],#REF!,16,FALSE)</f>
        <v>#REF!</v>
      </c>
      <c r="P988" s="1">
        <v>991</v>
      </c>
    </row>
    <row r="989" spans="1:16" x14ac:dyDescent="0.25">
      <c r="A989" s="1">
        <v>10875</v>
      </c>
      <c r="B989" s="1">
        <v>9</v>
      </c>
      <c r="C989" s="1">
        <v>1</v>
      </c>
      <c r="D989" s="1">
        <v>1</v>
      </c>
      <c r="E989" s="1" t="s">
        <v>73</v>
      </c>
      <c r="F989" s="1">
        <v>2</v>
      </c>
      <c r="G989" s="1">
        <v>0</v>
      </c>
      <c r="H989" s="1">
        <v>3</v>
      </c>
      <c r="I989" s="1">
        <v>14</v>
      </c>
      <c r="J989" s="1">
        <v>6322</v>
      </c>
      <c r="K989" s="4" t="e">
        <f>VLOOKUP(jur[[#This Row],[hwycov_id]],#REF!,10,FALSE)</f>
        <v>#REF!</v>
      </c>
      <c r="L989" s="32" t="e">
        <f t="shared" si="45"/>
        <v>#REF!</v>
      </c>
      <c r="M989" s="31" t="e">
        <f t="shared" si="46"/>
        <v>#REF!</v>
      </c>
      <c r="N989" s="31" t="e">
        <f t="shared" si="47"/>
        <v>#REF!</v>
      </c>
      <c r="O989" s="1" t="e">
        <f>VLOOKUP(jur[[#This Row],[hwycov_id]],#REF!,16,FALSE)</f>
        <v>#REF!</v>
      </c>
      <c r="P989" s="1">
        <v>992</v>
      </c>
    </row>
    <row r="990" spans="1:16" x14ac:dyDescent="0.25">
      <c r="A990" s="1">
        <v>2350</v>
      </c>
      <c r="B990" s="1">
        <v>5</v>
      </c>
      <c r="C990" s="1">
        <v>1</v>
      </c>
      <c r="D990" s="1">
        <v>2</v>
      </c>
      <c r="E990" s="1" t="s">
        <v>74</v>
      </c>
      <c r="F990" s="1">
        <v>4</v>
      </c>
      <c r="G990" s="1">
        <v>0</v>
      </c>
      <c r="H990" s="1">
        <v>3</v>
      </c>
      <c r="I990" s="1">
        <v>14</v>
      </c>
      <c r="J990" s="1">
        <v>6341</v>
      </c>
      <c r="K990" s="4" t="e">
        <f>VLOOKUP(jur[[#This Row],[hwycov_id]],#REF!,10,FALSE)</f>
        <v>#REF!</v>
      </c>
      <c r="L990" s="32" t="e">
        <f t="shared" si="45"/>
        <v>#REF!</v>
      </c>
      <c r="M990" s="31" t="e">
        <f t="shared" si="46"/>
        <v>#REF!</v>
      </c>
      <c r="N990" s="31" t="e">
        <f t="shared" si="47"/>
        <v>#REF!</v>
      </c>
      <c r="O990" s="1" t="e">
        <f>VLOOKUP(jur[[#This Row],[hwycov_id]],#REF!,16,FALSE)</f>
        <v>#REF!</v>
      </c>
      <c r="P990" s="1">
        <v>993</v>
      </c>
    </row>
    <row r="991" spans="1:16" x14ac:dyDescent="0.25">
      <c r="A991" s="1">
        <v>10882</v>
      </c>
      <c r="B991" s="1">
        <v>9</v>
      </c>
      <c r="C991" s="1">
        <v>1</v>
      </c>
      <c r="D991" s="1">
        <v>1</v>
      </c>
      <c r="E991" s="1" t="s">
        <v>73</v>
      </c>
      <c r="F991" s="1">
        <v>2</v>
      </c>
      <c r="G991" s="1">
        <v>0</v>
      </c>
      <c r="H991" s="1">
        <v>3</v>
      </c>
      <c r="I991" s="1">
        <v>14</v>
      </c>
      <c r="J991" s="1">
        <v>6359</v>
      </c>
      <c r="K991" s="4" t="e">
        <f>VLOOKUP(jur[[#This Row],[hwycov_id]],#REF!,10,FALSE)</f>
        <v>#REF!</v>
      </c>
      <c r="L991" s="32" t="e">
        <f t="shared" si="45"/>
        <v>#REF!</v>
      </c>
      <c r="M991" s="31" t="e">
        <f t="shared" si="46"/>
        <v>#REF!</v>
      </c>
      <c r="N991" s="31" t="e">
        <f t="shared" si="47"/>
        <v>#REF!</v>
      </c>
      <c r="O991" s="1" t="e">
        <f>VLOOKUP(jur[[#This Row],[hwycov_id]],#REF!,16,FALSE)</f>
        <v>#REF!</v>
      </c>
      <c r="P991" s="1">
        <v>994</v>
      </c>
    </row>
    <row r="992" spans="1:16" x14ac:dyDescent="0.25">
      <c r="A992" s="1">
        <v>3813</v>
      </c>
      <c r="B992" s="1">
        <v>3</v>
      </c>
      <c r="C992" s="1">
        <v>1</v>
      </c>
      <c r="D992" s="1">
        <v>2</v>
      </c>
      <c r="E992" s="1" t="s">
        <v>74</v>
      </c>
      <c r="F992" s="1">
        <v>3</v>
      </c>
      <c r="G992" s="1">
        <v>0</v>
      </c>
      <c r="H992" s="1">
        <v>2</v>
      </c>
      <c r="I992" s="1">
        <v>14</v>
      </c>
      <c r="J992" s="1">
        <v>6360</v>
      </c>
      <c r="K992" s="4" t="e">
        <f>VLOOKUP(jur[[#This Row],[hwycov_id]],#REF!,10,FALSE)</f>
        <v>#REF!</v>
      </c>
      <c r="L992" s="32" t="e">
        <f t="shared" si="45"/>
        <v>#REF!</v>
      </c>
      <c r="M992" s="31" t="e">
        <f t="shared" si="46"/>
        <v>#REF!</v>
      </c>
      <c r="N992" s="31" t="e">
        <f t="shared" si="47"/>
        <v>#REF!</v>
      </c>
      <c r="O992" s="1" t="e">
        <f>VLOOKUP(jur[[#This Row],[hwycov_id]],#REF!,16,FALSE)</f>
        <v>#REF!</v>
      </c>
      <c r="P992" s="1">
        <v>995</v>
      </c>
    </row>
    <row r="993" spans="1:16" x14ac:dyDescent="0.25">
      <c r="A993" s="1">
        <v>29034</v>
      </c>
      <c r="B993" s="1">
        <v>9</v>
      </c>
      <c r="C993" s="1">
        <v>1</v>
      </c>
      <c r="D993" s="1">
        <v>1</v>
      </c>
      <c r="E993" s="1" t="s">
        <v>73</v>
      </c>
      <c r="F993" s="1">
        <v>2</v>
      </c>
      <c r="G993" s="1">
        <v>0</v>
      </c>
      <c r="H993" s="1">
        <v>2</v>
      </c>
      <c r="I993" s="1">
        <v>14</v>
      </c>
      <c r="J993" s="1">
        <v>6361</v>
      </c>
      <c r="K993" s="4" t="e">
        <f>VLOOKUP(jur[[#This Row],[hwycov_id]],#REF!,10,FALSE)</f>
        <v>#REF!</v>
      </c>
      <c r="L993" s="32" t="e">
        <f t="shared" si="45"/>
        <v>#REF!</v>
      </c>
      <c r="M993" s="31" t="e">
        <f t="shared" si="46"/>
        <v>#REF!</v>
      </c>
      <c r="N993" s="31" t="e">
        <f t="shared" si="47"/>
        <v>#REF!</v>
      </c>
      <c r="O993" s="1" t="e">
        <f>VLOOKUP(jur[[#This Row],[hwycov_id]],#REF!,16,FALSE)</f>
        <v>#REF!</v>
      </c>
      <c r="P993" s="1">
        <v>996</v>
      </c>
    </row>
    <row r="994" spans="1:16" x14ac:dyDescent="0.25">
      <c r="A994" s="1">
        <v>1825</v>
      </c>
      <c r="B994" s="1">
        <v>5</v>
      </c>
      <c r="C994" s="1">
        <v>1</v>
      </c>
      <c r="D994" s="1">
        <v>1</v>
      </c>
      <c r="E994" s="1" t="s">
        <v>74</v>
      </c>
      <c r="F994" s="1">
        <v>4</v>
      </c>
      <c r="G994" s="1">
        <v>0</v>
      </c>
      <c r="H994" s="1">
        <v>2</v>
      </c>
      <c r="I994" s="1">
        <v>14</v>
      </c>
      <c r="J994" s="1">
        <v>6363</v>
      </c>
      <c r="K994" s="4" t="e">
        <f>VLOOKUP(jur[[#This Row],[hwycov_id]],#REF!,10,FALSE)</f>
        <v>#REF!</v>
      </c>
      <c r="L994" s="32" t="e">
        <f t="shared" si="45"/>
        <v>#REF!</v>
      </c>
      <c r="M994" s="31" t="e">
        <f t="shared" si="46"/>
        <v>#REF!</v>
      </c>
      <c r="N994" s="31" t="e">
        <f t="shared" si="47"/>
        <v>#REF!</v>
      </c>
      <c r="O994" s="1" t="e">
        <f>VLOOKUP(jur[[#This Row],[hwycov_id]],#REF!,16,FALSE)</f>
        <v>#REF!</v>
      </c>
      <c r="P994" s="1">
        <v>997</v>
      </c>
    </row>
    <row r="995" spans="1:16" x14ac:dyDescent="0.25">
      <c r="A995" s="1">
        <v>15687</v>
      </c>
      <c r="B995" s="1">
        <v>9</v>
      </c>
      <c r="C995" s="1">
        <v>1</v>
      </c>
      <c r="D995" s="1">
        <v>1</v>
      </c>
      <c r="E995" s="1" t="s">
        <v>73</v>
      </c>
      <c r="F995" s="1">
        <v>2</v>
      </c>
      <c r="G995" s="1">
        <v>0</v>
      </c>
      <c r="H995" s="1">
        <v>3</v>
      </c>
      <c r="I995" s="1">
        <v>14</v>
      </c>
      <c r="J995" s="1">
        <v>6372</v>
      </c>
      <c r="K995" s="4" t="e">
        <f>VLOOKUP(jur[[#This Row],[hwycov_id]],#REF!,10,FALSE)</f>
        <v>#REF!</v>
      </c>
      <c r="L995" s="32" t="e">
        <f t="shared" si="45"/>
        <v>#REF!</v>
      </c>
      <c r="M995" s="31" t="e">
        <f t="shared" si="46"/>
        <v>#REF!</v>
      </c>
      <c r="N995" s="31" t="e">
        <f t="shared" si="47"/>
        <v>#REF!</v>
      </c>
      <c r="O995" s="1" t="e">
        <f>VLOOKUP(jur[[#This Row],[hwycov_id]],#REF!,16,FALSE)</f>
        <v>#REF!</v>
      </c>
      <c r="P995" s="1">
        <v>998</v>
      </c>
    </row>
    <row r="996" spans="1:16" x14ac:dyDescent="0.25">
      <c r="A996" s="1">
        <v>5012</v>
      </c>
      <c r="B996" s="1">
        <v>5</v>
      </c>
      <c r="C996" s="1">
        <v>1</v>
      </c>
      <c r="D996" s="1">
        <v>2</v>
      </c>
      <c r="E996" s="1" t="s">
        <v>74</v>
      </c>
      <c r="F996" s="1">
        <v>4</v>
      </c>
      <c r="G996" s="1">
        <v>0</v>
      </c>
      <c r="H996" s="1">
        <v>2</v>
      </c>
      <c r="I996" s="1">
        <v>14</v>
      </c>
      <c r="J996" s="1">
        <v>6394</v>
      </c>
      <c r="K996" s="4" t="e">
        <f>VLOOKUP(jur[[#This Row],[hwycov_id]],#REF!,10,FALSE)</f>
        <v>#REF!</v>
      </c>
      <c r="L996" s="32" t="e">
        <f t="shared" si="45"/>
        <v>#REF!</v>
      </c>
      <c r="M996" s="31" t="e">
        <f t="shared" si="46"/>
        <v>#REF!</v>
      </c>
      <c r="N996" s="31" t="e">
        <f t="shared" si="47"/>
        <v>#REF!</v>
      </c>
      <c r="O996" s="1" t="e">
        <f>VLOOKUP(jur[[#This Row],[hwycov_id]],#REF!,16,FALSE)</f>
        <v>#REF!</v>
      </c>
      <c r="P996" s="1">
        <v>999</v>
      </c>
    </row>
    <row r="997" spans="1:16" x14ac:dyDescent="0.25">
      <c r="A997" s="1">
        <v>28373</v>
      </c>
      <c r="B997" s="1">
        <v>9</v>
      </c>
      <c r="C997" s="1">
        <v>1</v>
      </c>
      <c r="D997" s="1">
        <v>1</v>
      </c>
      <c r="E997" s="1" t="s">
        <v>73</v>
      </c>
      <c r="F997" s="1">
        <v>2</v>
      </c>
      <c r="G997" s="1">
        <v>0</v>
      </c>
      <c r="H997" s="1">
        <v>2</v>
      </c>
      <c r="I997" s="1">
        <v>14</v>
      </c>
      <c r="J997" s="1">
        <v>6406</v>
      </c>
      <c r="K997" s="4" t="e">
        <f>VLOOKUP(jur[[#This Row],[hwycov_id]],#REF!,10,FALSE)</f>
        <v>#REF!</v>
      </c>
      <c r="L997" s="32" t="e">
        <f t="shared" si="45"/>
        <v>#REF!</v>
      </c>
      <c r="M997" s="31" t="e">
        <f t="shared" si="46"/>
        <v>#REF!</v>
      </c>
      <c r="N997" s="31" t="e">
        <f t="shared" si="47"/>
        <v>#REF!</v>
      </c>
      <c r="O997" s="1" t="e">
        <f>VLOOKUP(jur[[#This Row],[hwycov_id]],#REF!,16,FALSE)</f>
        <v>#REF!</v>
      </c>
      <c r="P997" s="1">
        <v>1000</v>
      </c>
    </row>
    <row r="998" spans="1:16" x14ac:dyDescent="0.25">
      <c r="A998" s="1">
        <v>10936</v>
      </c>
      <c r="B998" s="1">
        <v>9</v>
      </c>
      <c r="C998" s="1">
        <v>1</v>
      </c>
      <c r="D998" s="1">
        <v>1</v>
      </c>
      <c r="E998" s="1" t="s">
        <v>73</v>
      </c>
      <c r="F998" s="1">
        <v>2</v>
      </c>
      <c r="G998" s="1">
        <v>0</v>
      </c>
      <c r="H998" s="1">
        <v>3</v>
      </c>
      <c r="I998" s="1">
        <v>14</v>
      </c>
      <c r="J998" s="1">
        <v>6412</v>
      </c>
      <c r="K998" s="4" t="e">
        <f>VLOOKUP(jur[[#This Row],[hwycov_id]],#REF!,10,FALSE)</f>
        <v>#REF!</v>
      </c>
      <c r="L998" s="32" t="e">
        <f t="shared" si="45"/>
        <v>#REF!</v>
      </c>
      <c r="M998" s="31" t="e">
        <f t="shared" si="46"/>
        <v>#REF!</v>
      </c>
      <c r="N998" s="31" t="e">
        <f t="shared" si="47"/>
        <v>#REF!</v>
      </c>
      <c r="O998" s="1" t="e">
        <f>VLOOKUP(jur[[#This Row],[hwycov_id]],#REF!,16,FALSE)</f>
        <v>#REF!</v>
      </c>
      <c r="P998" s="1">
        <v>1001</v>
      </c>
    </row>
    <row r="999" spans="1:16" x14ac:dyDescent="0.25">
      <c r="A999" s="1">
        <v>3834</v>
      </c>
      <c r="B999" s="1">
        <v>5</v>
      </c>
      <c r="C999" s="1">
        <v>1</v>
      </c>
      <c r="D999" s="1">
        <v>2</v>
      </c>
      <c r="E999" s="1" t="s">
        <v>74</v>
      </c>
      <c r="F999" s="1">
        <v>4</v>
      </c>
      <c r="G999" s="1">
        <v>0</v>
      </c>
      <c r="H999" s="1">
        <v>3</v>
      </c>
      <c r="I999" s="1">
        <v>14</v>
      </c>
      <c r="J999" s="1">
        <v>6473</v>
      </c>
      <c r="K999" s="4" t="e">
        <f>VLOOKUP(jur[[#This Row],[hwycov_id]],#REF!,10,FALSE)</f>
        <v>#REF!</v>
      </c>
      <c r="L999" s="32" t="e">
        <f t="shared" si="45"/>
        <v>#REF!</v>
      </c>
      <c r="M999" s="31" t="e">
        <f t="shared" si="46"/>
        <v>#REF!</v>
      </c>
      <c r="N999" s="31" t="e">
        <f t="shared" si="47"/>
        <v>#REF!</v>
      </c>
      <c r="O999" s="1" t="e">
        <f>VLOOKUP(jur[[#This Row],[hwycov_id]],#REF!,16,FALSE)</f>
        <v>#REF!</v>
      </c>
      <c r="P999" s="1">
        <v>1002</v>
      </c>
    </row>
    <row r="1000" spans="1:16" x14ac:dyDescent="0.25">
      <c r="A1000" s="1">
        <v>10372</v>
      </c>
      <c r="B1000" s="1">
        <v>3</v>
      </c>
      <c r="C1000" s="1">
        <v>1</v>
      </c>
      <c r="D1000" s="1">
        <v>2</v>
      </c>
      <c r="E1000" s="1" t="s">
        <v>74</v>
      </c>
      <c r="F1000" s="1">
        <v>3</v>
      </c>
      <c r="G1000" s="1">
        <v>0</v>
      </c>
      <c r="H1000" s="1">
        <v>1</v>
      </c>
      <c r="I1000" s="1">
        <v>14</v>
      </c>
      <c r="J1000" s="1">
        <v>6489</v>
      </c>
      <c r="K1000" s="4" t="e">
        <f>VLOOKUP(jur[[#This Row],[hwycov_id]],#REF!,10,FALSE)</f>
        <v>#REF!</v>
      </c>
      <c r="L1000" s="32" t="e">
        <f t="shared" si="45"/>
        <v>#REF!</v>
      </c>
      <c r="M1000" s="31" t="e">
        <f t="shared" si="46"/>
        <v>#REF!</v>
      </c>
      <c r="N1000" s="31" t="e">
        <f t="shared" si="47"/>
        <v>#REF!</v>
      </c>
      <c r="O1000" s="1" t="e">
        <f>VLOOKUP(jur[[#This Row],[hwycov_id]],#REF!,16,FALSE)</f>
        <v>#REF!</v>
      </c>
      <c r="P1000" s="1">
        <v>1003</v>
      </c>
    </row>
    <row r="1001" spans="1:16" x14ac:dyDescent="0.25">
      <c r="A1001" s="1">
        <v>28811</v>
      </c>
      <c r="B1001" s="1">
        <v>9</v>
      </c>
      <c r="C1001" s="1">
        <v>1</v>
      </c>
      <c r="D1001" s="1">
        <v>1</v>
      </c>
      <c r="E1001" s="1" t="s">
        <v>73</v>
      </c>
      <c r="F1001" s="1">
        <v>2</v>
      </c>
      <c r="G1001" s="1">
        <v>0</v>
      </c>
      <c r="H1001" s="1">
        <v>3</v>
      </c>
      <c r="I1001" s="1">
        <v>14</v>
      </c>
      <c r="J1001" s="1">
        <v>6494</v>
      </c>
      <c r="K1001" s="4" t="e">
        <f>VLOOKUP(jur[[#This Row],[hwycov_id]],#REF!,10,FALSE)</f>
        <v>#REF!</v>
      </c>
      <c r="L1001" s="32" t="e">
        <f t="shared" si="45"/>
        <v>#REF!</v>
      </c>
      <c r="M1001" s="31" t="e">
        <f t="shared" si="46"/>
        <v>#REF!</v>
      </c>
      <c r="N1001" s="31" t="e">
        <f t="shared" si="47"/>
        <v>#REF!</v>
      </c>
      <c r="O1001" s="1" t="e">
        <f>VLOOKUP(jur[[#This Row],[hwycov_id]],#REF!,16,FALSE)</f>
        <v>#REF!</v>
      </c>
      <c r="P1001" s="1">
        <v>1004</v>
      </c>
    </row>
    <row r="1002" spans="1:16" x14ac:dyDescent="0.25">
      <c r="A1002" s="1">
        <v>24565</v>
      </c>
      <c r="B1002" s="1">
        <v>5</v>
      </c>
      <c r="C1002" s="1">
        <v>1</v>
      </c>
      <c r="D1002" s="1">
        <v>2</v>
      </c>
      <c r="E1002" s="1" t="s">
        <v>74</v>
      </c>
      <c r="F1002" s="1">
        <v>4</v>
      </c>
      <c r="G1002" s="1">
        <v>0</v>
      </c>
      <c r="H1002" s="1">
        <v>2</v>
      </c>
      <c r="I1002" s="1">
        <v>14</v>
      </c>
      <c r="J1002" s="1">
        <v>6495</v>
      </c>
      <c r="K1002" s="4" t="e">
        <f>VLOOKUP(jur[[#This Row],[hwycov_id]],#REF!,10,FALSE)</f>
        <v>#REF!</v>
      </c>
      <c r="L1002" s="32" t="e">
        <f t="shared" si="45"/>
        <v>#REF!</v>
      </c>
      <c r="M1002" s="31" t="e">
        <f t="shared" si="46"/>
        <v>#REF!</v>
      </c>
      <c r="N1002" s="31" t="e">
        <f t="shared" si="47"/>
        <v>#REF!</v>
      </c>
      <c r="O1002" s="1" t="e">
        <f>VLOOKUP(jur[[#This Row],[hwycov_id]],#REF!,16,FALSE)</f>
        <v>#REF!</v>
      </c>
      <c r="P1002" s="1">
        <v>1005</v>
      </c>
    </row>
    <row r="1003" spans="1:16" x14ac:dyDescent="0.25">
      <c r="A1003" s="1">
        <v>3884</v>
      </c>
      <c r="B1003" s="1">
        <v>5</v>
      </c>
      <c r="C1003" s="1">
        <v>1</v>
      </c>
      <c r="D1003" s="1">
        <v>2</v>
      </c>
      <c r="E1003" s="1" t="s">
        <v>74</v>
      </c>
      <c r="F1003" s="1">
        <v>4</v>
      </c>
      <c r="G1003" s="1">
        <v>0</v>
      </c>
      <c r="H1003" s="1">
        <v>3</v>
      </c>
      <c r="I1003" s="1">
        <v>14</v>
      </c>
      <c r="J1003" s="1">
        <v>6523</v>
      </c>
      <c r="K1003" s="4" t="e">
        <f>VLOOKUP(jur[[#This Row],[hwycov_id]],#REF!,10,FALSE)</f>
        <v>#REF!</v>
      </c>
      <c r="L1003" s="32" t="e">
        <f t="shared" si="45"/>
        <v>#REF!</v>
      </c>
      <c r="M1003" s="31" t="e">
        <f t="shared" si="46"/>
        <v>#REF!</v>
      </c>
      <c r="N1003" s="31" t="e">
        <f t="shared" si="47"/>
        <v>#REF!</v>
      </c>
      <c r="O1003" s="1" t="e">
        <f>VLOOKUP(jur[[#This Row],[hwycov_id]],#REF!,16,FALSE)</f>
        <v>#REF!</v>
      </c>
      <c r="P1003" s="1">
        <v>1006</v>
      </c>
    </row>
    <row r="1004" spans="1:16" x14ac:dyDescent="0.25">
      <c r="A1004" s="1">
        <v>2580</v>
      </c>
      <c r="B1004" s="1">
        <v>9</v>
      </c>
      <c r="C1004" s="1">
        <v>1</v>
      </c>
      <c r="D1004" s="1">
        <v>1</v>
      </c>
      <c r="E1004" s="1" t="s">
        <v>73</v>
      </c>
      <c r="F1004" s="1">
        <v>2</v>
      </c>
      <c r="G1004" s="1">
        <v>0</v>
      </c>
      <c r="H1004" s="1">
        <v>3</v>
      </c>
      <c r="I1004" s="1">
        <v>14</v>
      </c>
      <c r="J1004" s="1">
        <v>6560</v>
      </c>
      <c r="K1004" s="4" t="e">
        <f>VLOOKUP(jur[[#This Row],[hwycov_id]],#REF!,10,FALSE)</f>
        <v>#REF!</v>
      </c>
      <c r="L1004" s="32" t="e">
        <f t="shared" si="45"/>
        <v>#REF!</v>
      </c>
      <c r="M1004" s="31" t="e">
        <f t="shared" si="46"/>
        <v>#REF!</v>
      </c>
      <c r="N1004" s="31" t="e">
        <f t="shared" si="47"/>
        <v>#REF!</v>
      </c>
      <c r="O1004" s="1" t="e">
        <f>VLOOKUP(jur[[#This Row],[hwycov_id]],#REF!,16,FALSE)</f>
        <v>#REF!</v>
      </c>
      <c r="P1004" s="1">
        <v>1007</v>
      </c>
    </row>
    <row r="1005" spans="1:16" x14ac:dyDescent="0.25">
      <c r="A1005" s="1">
        <v>29059</v>
      </c>
      <c r="B1005" s="1">
        <v>9</v>
      </c>
      <c r="C1005" s="1">
        <v>1</v>
      </c>
      <c r="D1005" s="1">
        <v>1</v>
      </c>
      <c r="E1005" s="1" t="s">
        <v>73</v>
      </c>
      <c r="F1005" s="1">
        <v>2</v>
      </c>
      <c r="G1005" s="1">
        <v>0</v>
      </c>
      <c r="H1005" s="1">
        <v>2</v>
      </c>
      <c r="I1005" s="1">
        <v>14</v>
      </c>
      <c r="J1005" s="1">
        <v>6584</v>
      </c>
      <c r="K1005" s="4" t="e">
        <f>VLOOKUP(jur[[#This Row],[hwycov_id]],#REF!,10,FALSE)</f>
        <v>#REF!</v>
      </c>
      <c r="L1005" s="32" t="e">
        <f t="shared" si="45"/>
        <v>#REF!</v>
      </c>
      <c r="M1005" s="31" t="e">
        <f t="shared" si="46"/>
        <v>#REF!</v>
      </c>
      <c r="N1005" s="31" t="e">
        <f t="shared" si="47"/>
        <v>#REF!</v>
      </c>
      <c r="O1005" s="1" t="e">
        <f>VLOOKUP(jur[[#This Row],[hwycov_id]],#REF!,16,FALSE)</f>
        <v>#REF!</v>
      </c>
      <c r="P1005" s="1">
        <v>1008</v>
      </c>
    </row>
    <row r="1006" spans="1:16" x14ac:dyDescent="0.25">
      <c r="A1006" s="1">
        <v>1962</v>
      </c>
      <c r="B1006" s="1">
        <v>4</v>
      </c>
      <c r="C1006" s="1">
        <v>1</v>
      </c>
      <c r="D1006" s="1">
        <v>2</v>
      </c>
      <c r="E1006" s="1" t="s">
        <v>74</v>
      </c>
      <c r="F1006" s="1">
        <v>4</v>
      </c>
      <c r="G1006" s="1">
        <v>0</v>
      </c>
      <c r="H1006" s="1">
        <v>3</v>
      </c>
      <c r="I1006" s="1">
        <v>14</v>
      </c>
      <c r="J1006" s="1">
        <v>6585</v>
      </c>
      <c r="K1006" s="4" t="e">
        <f>VLOOKUP(jur[[#This Row],[hwycov_id]],#REF!,10,FALSE)</f>
        <v>#REF!</v>
      </c>
      <c r="L1006" s="32" t="e">
        <f t="shared" si="45"/>
        <v>#REF!</v>
      </c>
      <c r="M1006" s="31" t="e">
        <f t="shared" si="46"/>
        <v>#REF!</v>
      </c>
      <c r="N1006" s="31" t="e">
        <f t="shared" si="47"/>
        <v>#REF!</v>
      </c>
      <c r="O1006" s="1" t="e">
        <f>VLOOKUP(jur[[#This Row],[hwycov_id]],#REF!,16,FALSE)</f>
        <v>#REF!</v>
      </c>
      <c r="P1006" s="1">
        <v>1009</v>
      </c>
    </row>
    <row r="1007" spans="1:16" x14ac:dyDescent="0.25">
      <c r="A1007" s="1">
        <v>11156</v>
      </c>
      <c r="B1007" s="1">
        <v>4</v>
      </c>
      <c r="C1007" s="1">
        <v>1</v>
      </c>
      <c r="D1007" s="1">
        <v>2</v>
      </c>
      <c r="E1007" s="1" t="s">
        <v>74</v>
      </c>
      <c r="F1007" s="1">
        <v>4</v>
      </c>
      <c r="G1007" s="1">
        <v>0</v>
      </c>
      <c r="H1007" s="1">
        <v>2</v>
      </c>
      <c r="I1007" s="1">
        <v>14</v>
      </c>
      <c r="J1007" s="1">
        <v>6586</v>
      </c>
      <c r="K1007" s="4" t="e">
        <f>VLOOKUP(jur[[#This Row],[hwycov_id]],#REF!,10,FALSE)</f>
        <v>#REF!</v>
      </c>
      <c r="L1007" s="32" t="e">
        <f t="shared" si="45"/>
        <v>#REF!</v>
      </c>
      <c r="M1007" s="31" t="e">
        <f t="shared" si="46"/>
        <v>#REF!</v>
      </c>
      <c r="N1007" s="31" t="e">
        <f t="shared" si="47"/>
        <v>#REF!</v>
      </c>
      <c r="O1007" s="1" t="e">
        <f>VLOOKUP(jur[[#This Row],[hwycov_id]],#REF!,16,FALSE)</f>
        <v>#REF!</v>
      </c>
      <c r="P1007" s="1">
        <v>1010</v>
      </c>
    </row>
    <row r="1008" spans="1:16" x14ac:dyDescent="0.25">
      <c r="A1008" s="1">
        <v>24657</v>
      </c>
      <c r="B1008" s="1">
        <v>4</v>
      </c>
      <c r="C1008" s="1">
        <v>1</v>
      </c>
      <c r="D1008" s="1">
        <v>2</v>
      </c>
      <c r="E1008" s="1" t="s">
        <v>74</v>
      </c>
      <c r="F1008" s="1">
        <v>4</v>
      </c>
      <c r="G1008" s="1">
        <v>0</v>
      </c>
      <c r="H1008" s="1">
        <v>4</v>
      </c>
      <c r="I1008" s="1">
        <v>14</v>
      </c>
      <c r="J1008" s="1">
        <v>6638</v>
      </c>
      <c r="K1008" s="4" t="e">
        <f>VLOOKUP(jur[[#This Row],[hwycov_id]],#REF!,10,FALSE)</f>
        <v>#REF!</v>
      </c>
      <c r="L1008" s="32" t="e">
        <f t="shared" si="45"/>
        <v>#REF!</v>
      </c>
      <c r="M1008" s="31" t="e">
        <f t="shared" si="46"/>
        <v>#REF!</v>
      </c>
      <c r="N1008" s="31" t="e">
        <f t="shared" si="47"/>
        <v>#REF!</v>
      </c>
      <c r="O1008" s="1" t="e">
        <f>VLOOKUP(jur[[#This Row],[hwycov_id]],#REF!,16,FALSE)</f>
        <v>#REF!</v>
      </c>
      <c r="P1008" s="1">
        <v>1011</v>
      </c>
    </row>
    <row r="1009" spans="1:16" x14ac:dyDescent="0.25">
      <c r="A1009" s="1">
        <v>10647</v>
      </c>
      <c r="B1009" s="1">
        <v>4</v>
      </c>
      <c r="C1009" s="1">
        <v>1</v>
      </c>
      <c r="D1009" s="1">
        <v>2</v>
      </c>
      <c r="E1009" s="1" t="s">
        <v>74</v>
      </c>
      <c r="F1009" s="1">
        <v>4</v>
      </c>
      <c r="G1009" s="1">
        <v>0</v>
      </c>
      <c r="H1009" s="1">
        <v>2</v>
      </c>
      <c r="I1009" s="1">
        <v>14</v>
      </c>
      <c r="J1009" s="1">
        <v>6651</v>
      </c>
      <c r="K1009" s="4" t="e">
        <f>VLOOKUP(jur[[#This Row],[hwycov_id]],#REF!,10,FALSE)</f>
        <v>#REF!</v>
      </c>
      <c r="L1009" s="32" t="e">
        <f t="shared" si="45"/>
        <v>#REF!</v>
      </c>
      <c r="M1009" s="31" t="e">
        <f t="shared" si="46"/>
        <v>#REF!</v>
      </c>
      <c r="N1009" s="31" t="e">
        <f t="shared" si="47"/>
        <v>#REF!</v>
      </c>
      <c r="O1009" s="1" t="e">
        <f>VLOOKUP(jur[[#This Row],[hwycov_id]],#REF!,16,FALSE)</f>
        <v>#REF!</v>
      </c>
      <c r="P1009" s="1">
        <v>1012</v>
      </c>
    </row>
    <row r="1010" spans="1:16" x14ac:dyDescent="0.25">
      <c r="A1010" s="1">
        <v>11638</v>
      </c>
      <c r="B1010" s="1">
        <v>5</v>
      </c>
      <c r="C1010" s="1">
        <v>1</v>
      </c>
      <c r="D1010" s="1">
        <v>2</v>
      </c>
      <c r="E1010" s="1" t="s">
        <v>74</v>
      </c>
      <c r="F1010" s="1">
        <v>4</v>
      </c>
      <c r="G1010" s="1">
        <v>0</v>
      </c>
      <c r="H1010" s="1">
        <v>2</v>
      </c>
      <c r="I1010" s="1">
        <v>14</v>
      </c>
      <c r="J1010" s="1">
        <v>6651</v>
      </c>
      <c r="K1010" s="4" t="e">
        <f>VLOOKUP(jur[[#This Row],[hwycov_id]],#REF!,10,FALSE)</f>
        <v>#REF!</v>
      </c>
      <c r="L1010" s="32" t="e">
        <f t="shared" si="45"/>
        <v>#REF!</v>
      </c>
      <c r="M1010" s="31" t="e">
        <f t="shared" si="46"/>
        <v>#REF!</v>
      </c>
      <c r="N1010" s="31" t="e">
        <f t="shared" si="47"/>
        <v>#REF!</v>
      </c>
      <c r="O1010" s="1" t="e">
        <f>VLOOKUP(jur[[#This Row],[hwycov_id]],#REF!,16,FALSE)</f>
        <v>#REF!</v>
      </c>
      <c r="P1010" s="1">
        <v>1013</v>
      </c>
    </row>
    <row r="1011" spans="1:16" x14ac:dyDescent="0.25">
      <c r="A1011" s="1">
        <v>20315</v>
      </c>
      <c r="B1011" s="1">
        <v>5</v>
      </c>
      <c r="C1011" s="1">
        <v>1</v>
      </c>
      <c r="D1011" s="1">
        <v>2</v>
      </c>
      <c r="E1011" s="1" t="s">
        <v>74</v>
      </c>
      <c r="F1011" s="1">
        <v>4</v>
      </c>
      <c r="G1011" s="1">
        <v>0</v>
      </c>
      <c r="H1011" s="1">
        <v>2</v>
      </c>
      <c r="I1011" s="1">
        <v>14</v>
      </c>
      <c r="J1011" s="1">
        <v>6651</v>
      </c>
      <c r="K1011" s="4" t="e">
        <f>VLOOKUP(jur[[#This Row],[hwycov_id]],#REF!,10,FALSE)</f>
        <v>#REF!</v>
      </c>
      <c r="L1011" s="32" t="e">
        <f t="shared" si="45"/>
        <v>#REF!</v>
      </c>
      <c r="M1011" s="31" t="e">
        <f t="shared" si="46"/>
        <v>#REF!</v>
      </c>
      <c r="N1011" s="31" t="e">
        <f t="shared" si="47"/>
        <v>#REF!</v>
      </c>
      <c r="O1011" s="1" t="e">
        <f>VLOOKUP(jur[[#This Row],[hwycov_id]],#REF!,16,FALSE)</f>
        <v>#REF!</v>
      </c>
      <c r="P1011" s="1">
        <v>1014</v>
      </c>
    </row>
    <row r="1012" spans="1:16" x14ac:dyDescent="0.25">
      <c r="A1012" s="1">
        <v>14947</v>
      </c>
      <c r="B1012" s="1">
        <v>9</v>
      </c>
      <c r="C1012" s="1">
        <v>1</v>
      </c>
      <c r="D1012" s="1">
        <v>1</v>
      </c>
      <c r="E1012" s="1" t="s">
        <v>73</v>
      </c>
      <c r="F1012" s="1">
        <v>2</v>
      </c>
      <c r="G1012" s="1">
        <v>0</v>
      </c>
      <c r="H1012" s="1">
        <v>3</v>
      </c>
      <c r="I1012" s="1">
        <v>14</v>
      </c>
      <c r="J1012" s="1">
        <v>6668</v>
      </c>
      <c r="K1012" s="4" t="e">
        <f>VLOOKUP(jur[[#This Row],[hwycov_id]],#REF!,10,FALSE)</f>
        <v>#REF!</v>
      </c>
      <c r="L1012" s="32" t="e">
        <f t="shared" si="45"/>
        <v>#REF!</v>
      </c>
      <c r="M1012" s="31" t="e">
        <f t="shared" si="46"/>
        <v>#REF!</v>
      </c>
      <c r="N1012" s="31" t="e">
        <f t="shared" si="47"/>
        <v>#REF!</v>
      </c>
      <c r="O1012" s="1" t="e">
        <f>VLOOKUP(jur[[#This Row],[hwycov_id]],#REF!,16,FALSE)</f>
        <v>#REF!</v>
      </c>
      <c r="P1012" s="1">
        <v>1015</v>
      </c>
    </row>
    <row r="1013" spans="1:16" x14ac:dyDescent="0.25">
      <c r="A1013" s="1">
        <v>1716</v>
      </c>
      <c r="B1013" s="1">
        <v>3</v>
      </c>
      <c r="C1013" s="1">
        <v>1</v>
      </c>
      <c r="D1013" s="1">
        <v>1</v>
      </c>
      <c r="E1013" s="1" t="s">
        <v>74</v>
      </c>
      <c r="F1013" s="1">
        <v>3</v>
      </c>
      <c r="G1013" s="1">
        <v>0</v>
      </c>
      <c r="H1013" s="1">
        <v>4</v>
      </c>
      <c r="I1013" s="1">
        <v>14</v>
      </c>
      <c r="J1013" s="1">
        <v>6674</v>
      </c>
      <c r="K1013" s="4" t="e">
        <f>VLOOKUP(jur[[#This Row],[hwycov_id]],#REF!,10,FALSE)</f>
        <v>#REF!</v>
      </c>
      <c r="L1013" s="32" t="e">
        <f t="shared" si="45"/>
        <v>#REF!</v>
      </c>
      <c r="M1013" s="31" t="e">
        <f t="shared" si="46"/>
        <v>#REF!</v>
      </c>
      <c r="N1013" s="31" t="e">
        <f t="shared" si="47"/>
        <v>#REF!</v>
      </c>
      <c r="O1013" s="1" t="e">
        <f>VLOOKUP(jur[[#This Row],[hwycov_id]],#REF!,16,FALSE)</f>
        <v>#REF!</v>
      </c>
      <c r="P1013" s="1">
        <v>1016</v>
      </c>
    </row>
    <row r="1014" spans="1:16" x14ac:dyDescent="0.25">
      <c r="A1014" s="1">
        <v>4435</v>
      </c>
      <c r="B1014" s="1">
        <v>4</v>
      </c>
      <c r="C1014" s="1">
        <v>1</v>
      </c>
      <c r="D1014" s="1">
        <v>2</v>
      </c>
      <c r="E1014" s="1" t="s">
        <v>74</v>
      </c>
      <c r="F1014" s="1">
        <v>4</v>
      </c>
      <c r="G1014" s="1">
        <v>0</v>
      </c>
      <c r="H1014" s="1">
        <v>2</v>
      </c>
      <c r="I1014" s="1">
        <v>14</v>
      </c>
      <c r="J1014" s="1">
        <v>6698</v>
      </c>
      <c r="K1014" s="4" t="e">
        <f>VLOOKUP(jur[[#This Row],[hwycov_id]],#REF!,10,FALSE)</f>
        <v>#REF!</v>
      </c>
      <c r="L1014" s="32" t="e">
        <f t="shared" si="45"/>
        <v>#REF!</v>
      </c>
      <c r="M1014" s="31" t="e">
        <f t="shared" si="46"/>
        <v>#REF!</v>
      </c>
      <c r="N1014" s="31" t="e">
        <f t="shared" si="47"/>
        <v>#REF!</v>
      </c>
      <c r="O1014" s="1" t="e">
        <f>VLOOKUP(jur[[#This Row],[hwycov_id]],#REF!,16,FALSE)</f>
        <v>#REF!</v>
      </c>
      <c r="P1014" s="1">
        <v>1017</v>
      </c>
    </row>
    <row r="1015" spans="1:16" x14ac:dyDescent="0.25">
      <c r="A1015" s="1">
        <v>27580</v>
      </c>
      <c r="B1015" s="1">
        <v>9</v>
      </c>
      <c r="C1015" s="1">
        <v>1</v>
      </c>
      <c r="D1015" s="1">
        <v>1</v>
      </c>
      <c r="E1015" s="1" t="s">
        <v>73</v>
      </c>
      <c r="F1015" s="1">
        <v>2</v>
      </c>
      <c r="G1015" s="1">
        <v>0</v>
      </c>
      <c r="H1015" s="1">
        <v>2</v>
      </c>
      <c r="I1015" s="1">
        <v>14</v>
      </c>
      <c r="J1015" s="1">
        <v>6731</v>
      </c>
      <c r="K1015" s="4" t="e">
        <f>VLOOKUP(jur[[#This Row],[hwycov_id]],#REF!,10,FALSE)</f>
        <v>#REF!</v>
      </c>
      <c r="L1015" s="32" t="e">
        <f t="shared" si="45"/>
        <v>#REF!</v>
      </c>
      <c r="M1015" s="31" t="e">
        <f t="shared" si="46"/>
        <v>#REF!</v>
      </c>
      <c r="N1015" s="31" t="e">
        <f t="shared" si="47"/>
        <v>#REF!</v>
      </c>
      <c r="O1015" s="1" t="e">
        <f>VLOOKUP(jur[[#This Row],[hwycov_id]],#REF!,16,FALSE)</f>
        <v>#REF!</v>
      </c>
      <c r="P1015" s="1">
        <v>1018</v>
      </c>
    </row>
    <row r="1016" spans="1:16" x14ac:dyDescent="0.25">
      <c r="A1016" s="1">
        <v>16210</v>
      </c>
      <c r="B1016" s="1">
        <v>4</v>
      </c>
      <c r="C1016" s="1">
        <v>1</v>
      </c>
      <c r="D1016" s="1">
        <v>2</v>
      </c>
      <c r="E1016" s="1" t="s">
        <v>74</v>
      </c>
      <c r="F1016" s="1">
        <v>4</v>
      </c>
      <c r="G1016" s="1">
        <v>0</v>
      </c>
      <c r="H1016" s="1">
        <v>4</v>
      </c>
      <c r="I1016" s="1">
        <v>14</v>
      </c>
      <c r="J1016" s="1">
        <v>6737</v>
      </c>
      <c r="K1016" s="4" t="e">
        <f>VLOOKUP(jur[[#This Row],[hwycov_id]],#REF!,10,FALSE)</f>
        <v>#REF!</v>
      </c>
      <c r="L1016" s="32" t="e">
        <f t="shared" si="45"/>
        <v>#REF!</v>
      </c>
      <c r="M1016" s="31" t="e">
        <f t="shared" si="46"/>
        <v>#REF!</v>
      </c>
      <c r="N1016" s="31" t="e">
        <f t="shared" si="47"/>
        <v>#REF!</v>
      </c>
      <c r="O1016" s="1" t="e">
        <f>VLOOKUP(jur[[#This Row],[hwycov_id]],#REF!,16,FALSE)</f>
        <v>#REF!</v>
      </c>
      <c r="P1016" s="1">
        <v>1019</v>
      </c>
    </row>
    <row r="1017" spans="1:16" x14ac:dyDescent="0.25">
      <c r="A1017" s="1">
        <v>8420</v>
      </c>
      <c r="B1017" s="1">
        <v>5</v>
      </c>
      <c r="C1017" s="1">
        <v>1</v>
      </c>
      <c r="D1017" s="1">
        <v>2</v>
      </c>
      <c r="E1017" s="1" t="s">
        <v>74</v>
      </c>
      <c r="F1017" s="1">
        <v>4</v>
      </c>
      <c r="G1017" s="1">
        <v>0</v>
      </c>
      <c r="H1017" s="1">
        <v>3</v>
      </c>
      <c r="I1017" s="1">
        <v>14</v>
      </c>
      <c r="J1017" s="1">
        <v>6738</v>
      </c>
      <c r="K1017" s="4" t="e">
        <f>VLOOKUP(jur[[#This Row],[hwycov_id]],#REF!,10,FALSE)</f>
        <v>#REF!</v>
      </c>
      <c r="L1017" s="32" t="e">
        <f t="shared" si="45"/>
        <v>#REF!</v>
      </c>
      <c r="M1017" s="31" t="e">
        <f t="shared" si="46"/>
        <v>#REF!</v>
      </c>
      <c r="N1017" s="31" t="e">
        <f t="shared" si="47"/>
        <v>#REF!</v>
      </c>
      <c r="O1017" s="1" t="e">
        <f>VLOOKUP(jur[[#This Row],[hwycov_id]],#REF!,16,FALSE)</f>
        <v>#REF!</v>
      </c>
      <c r="P1017" s="1">
        <v>1020</v>
      </c>
    </row>
    <row r="1018" spans="1:16" x14ac:dyDescent="0.25">
      <c r="A1018" s="1">
        <v>29407</v>
      </c>
      <c r="B1018" s="1">
        <v>8</v>
      </c>
      <c r="C1018" s="1">
        <v>2</v>
      </c>
      <c r="D1018" s="1">
        <v>1</v>
      </c>
      <c r="E1018" s="1" t="s">
        <v>73</v>
      </c>
      <c r="F1018" s="1">
        <v>2</v>
      </c>
      <c r="G1018" s="1">
        <v>0</v>
      </c>
      <c r="H1018" s="1">
        <v>3</v>
      </c>
      <c r="I1018" s="1">
        <v>14</v>
      </c>
      <c r="J1018" s="1">
        <v>6775</v>
      </c>
      <c r="K1018" s="4" t="e">
        <f>VLOOKUP(jur[[#This Row],[hwycov_id]],#REF!,10,FALSE)</f>
        <v>#REF!</v>
      </c>
      <c r="L1018" s="32" t="e">
        <f t="shared" si="45"/>
        <v>#REF!</v>
      </c>
      <c r="M1018" s="31" t="e">
        <f t="shared" si="46"/>
        <v>#REF!</v>
      </c>
      <c r="N1018" s="31" t="e">
        <f t="shared" si="47"/>
        <v>#REF!</v>
      </c>
      <c r="O1018" s="1" t="e">
        <f>VLOOKUP(jur[[#This Row],[hwycov_id]],#REF!,16,FALSE)</f>
        <v>#REF!</v>
      </c>
      <c r="P1018" s="1">
        <v>1021</v>
      </c>
    </row>
    <row r="1019" spans="1:16" x14ac:dyDescent="0.25">
      <c r="A1019" s="1">
        <v>7083</v>
      </c>
      <c r="B1019" s="1">
        <v>4</v>
      </c>
      <c r="C1019" s="1">
        <v>1</v>
      </c>
      <c r="D1019" s="1">
        <v>2</v>
      </c>
      <c r="E1019" s="1" t="s">
        <v>74</v>
      </c>
      <c r="F1019" s="1">
        <v>4</v>
      </c>
      <c r="G1019" s="1">
        <v>0</v>
      </c>
      <c r="H1019" s="1">
        <v>2</v>
      </c>
      <c r="I1019" s="1">
        <v>14</v>
      </c>
      <c r="J1019" s="1">
        <v>6793</v>
      </c>
      <c r="K1019" s="4" t="e">
        <f>VLOOKUP(jur[[#This Row],[hwycov_id]],#REF!,10,FALSE)</f>
        <v>#REF!</v>
      </c>
      <c r="L1019" s="32" t="e">
        <f t="shared" si="45"/>
        <v>#REF!</v>
      </c>
      <c r="M1019" s="31" t="e">
        <f t="shared" si="46"/>
        <v>#REF!</v>
      </c>
      <c r="N1019" s="31" t="e">
        <f t="shared" si="47"/>
        <v>#REF!</v>
      </c>
      <c r="O1019" s="1" t="e">
        <f>VLOOKUP(jur[[#This Row],[hwycov_id]],#REF!,16,FALSE)</f>
        <v>#REF!</v>
      </c>
      <c r="P1019" s="1">
        <v>1022</v>
      </c>
    </row>
    <row r="1020" spans="1:16" x14ac:dyDescent="0.25">
      <c r="A1020" s="1">
        <v>15144</v>
      </c>
      <c r="B1020" s="1">
        <v>3</v>
      </c>
      <c r="C1020" s="1">
        <v>1</v>
      </c>
      <c r="D1020" s="1">
        <v>2</v>
      </c>
      <c r="E1020" s="1" t="s">
        <v>74</v>
      </c>
      <c r="F1020" s="1">
        <v>3</v>
      </c>
      <c r="G1020" s="1">
        <v>0</v>
      </c>
      <c r="H1020" s="1">
        <v>3</v>
      </c>
      <c r="I1020" s="1">
        <v>14</v>
      </c>
      <c r="J1020" s="1">
        <v>6801</v>
      </c>
      <c r="K1020" s="4" t="e">
        <f>VLOOKUP(jur[[#This Row],[hwycov_id]],#REF!,10,FALSE)</f>
        <v>#REF!</v>
      </c>
      <c r="L1020" s="32" t="e">
        <f t="shared" si="45"/>
        <v>#REF!</v>
      </c>
      <c r="M1020" s="31" t="e">
        <f t="shared" si="46"/>
        <v>#REF!</v>
      </c>
      <c r="N1020" s="31" t="e">
        <f t="shared" si="47"/>
        <v>#REF!</v>
      </c>
      <c r="O1020" s="1" t="e">
        <f>VLOOKUP(jur[[#This Row],[hwycov_id]],#REF!,16,FALSE)</f>
        <v>#REF!</v>
      </c>
      <c r="P1020" s="1">
        <v>1023</v>
      </c>
    </row>
    <row r="1021" spans="1:16" x14ac:dyDescent="0.25">
      <c r="A1021" s="1">
        <v>28044</v>
      </c>
      <c r="B1021" s="1">
        <v>9</v>
      </c>
      <c r="C1021" s="1">
        <v>1</v>
      </c>
      <c r="D1021" s="1">
        <v>1</v>
      </c>
      <c r="E1021" s="1" t="s">
        <v>73</v>
      </c>
      <c r="F1021" s="1">
        <v>2</v>
      </c>
      <c r="G1021" s="1">
        <v>0</v>
      </c>
      <c r="H1021" s="1">
        <v>3</v>
      </c>
      <c r="I1021" s="1">
        <v>14</v>
      </c>
      <c r="J1021" s="1">
        <v>6802</v>
      </c>
      <c r="K1021" s="4" t="e">
        <f>VLOOKUP(jur[[#This Row],[hwycov_id]],#REF!,10,FALSE)</f>
        <v>#REF!</v>
      </c>
      <c r="L1021" s="32" t="e">
        <f t="shared" si="45"/>
        <v>#REF!</v>
      </c>
      <c r="M1021" s="31" t="e">
        <f t="shared" si="46"/>
        <v>#REF!</v>
      </c>
      <c r="N1021" s="31" t="e">
        <f t="shared" si="47"/>
        <v>#REF!</v>
      </c>
      <c r="O1021" s="1" t="e">
        <f>VLOOKUP(jur[[#This Row],[hwycov_id]],#REF!,16,FALSE)</f>
        <v>#REF!</v>
      </c>
      <c r="P1021" s="1">
        <v>1024</v>
      </c>
    </row>
    <row r="1022" spans="1:16" x14ac:dyDescent="0.25">
      <c r="A1022" s="1">
        <v>24739</v>
      </c>
      <c r="B1022" s="1">
        <v>4</v>
      </c>
      <c r="C1022" s="1">
        <v>1</v>
      </c>
      <c r="D1022" s="1">
        <v>2</v>
      </c>
      <c r="E1022" s="1" t="s">
        <v>74</v>
      </c>
      <c r="F1022" s="1">
        <v>4</v>
      </c>
      <c r="G1022" s="1">
        <v>0</v>
      </c>
      <c r="H1022" s="1">
        <v>4</v>
      </c>
      <c r="I1022" s="1">
        <v>14</v>
      </c>
      <c r="J1022" s="1">
        <v>6831</v>
      </c>
      <c r="K1022" s="4" t="e">
        <f>VLOOKUP(jur[[#This Row],[hwycov_id]],#REF!,10,FALSE)</f>
        <v>#REF!</v>
      </c>
      <c r="L1022" s="32" t="e">
        <f t="shared" si="45"/>
        <v>#REF!</v>
      </c>
      <c r="M1022" s="31" t="e">
        <f t="shared" si="46"/>
        <v>#REF!</v>
      </c>
      <c r="N1022" s="31" t="e">
        <f t="shared" si="47"/>
        <v>#REF!</v>
      </c>
      <c r="O1022" s="1" t="e">
        <f>VLOOKUP(jur[[#This Row],[hwycov_id]],#REF!,16,FALSE)</f>
        <v>#REF!</v>
      </c>
      <c r="P1022" s="1">
        <v>1025</v>
      </c>
    </row>
    <row r="1023" spans="1:16" x14ac:dyDescent="0.25">
      <c r="A1023" s="1">
        <v>8619</v>
      </c>
      <c r="B1023" s="1">
        <v>2</v>
      </c>
      <c r="C1023" s="1">
        <v>1</v>
      </c>
      <c r="D1023" s="1">
        <v>1</v>
      </c>
      <c r="E1023" s="1" t="s">
        <v>74</v>
      </c>
      <c r="F1023" s="1">
        <v>3</v>
      </c>
      <c r="G1023" s="1">
        <v>0</v>
      </c>
      <c r="H1023" s="1">
        <v>2</v>
      </c>
      <c r="I1023" s="1">
        <v>14</v>
      </c>
      <c r="J1023" s="1">
        <v>6871</v>
      </c>
      <c r="K1023" s="4" t="e">
        <f>VLOOKUP(jur[[#This Row],[hwycov_id]],#REF!,10,FALSE)</f>
        <v>#REF!</v>
      </c>
      <c r="L1023" s="32" t="e">
        <f t="shared" si="45"/>
        <v>#REF!</v>
      </c>
      <c r="M1023" s="31" t="e">
        <f t="shared" si="46"/>
        <v>#REF!</v>
      </c>
      <c r="N1023" s="31" t="e">
        <f t="shared" si="47"/>
        <v>#REF!</v>
      </c>
      <c r="O1023" s="1" t="e">
        <f>VLOOKUP(jur[[#This Row],[hwycov_id]],#REF!,16,FALSE)</f>
        <v>#REF!</v>
      </c>
      <c r="P1023" s="1">
        <v>1026</v>
      </c>
    </row>
    <row r="1024" spans="1:16" x14ac:dyDescent="0.25">
      <c r="A1024" s="1">
        <v>270</v>
      </c>
      <c r="B1024" s="1">
        <v>5</v>
      </c>
      <c r="C1024" s="1">
        <v>1</v>
      </c>
      <c r="D1024" s="1">
        <v>1</v>
      </c>
      <c r="E1024" s="1" t="s">
        <v>74</v>
      </c>
      <c r="F1024" s="1">
        <v>4</v>
      </c>
      <c r="G1024" s="1">
        <v>0</v>
      </c>
      <c r="H1024" s="1">
        <v>2</v>
      </c>
      <c r="I1024" s="1">
        <v>14</v>
      </c>
      <c r="J1024" s="1">
        <v>6878</v>
      </c>
      <c r="K1024" s="4" t="e">
        <f>VLOOKUP(jur[[#This Row],[hwycov_id]],#REF!,10,FALSE)</f>
        <v>#REF!</v>
      </c>
      <c r="L1024" s="32" t="e">
        <f t="shared" si="45"/>
        <v>#REF!</v>
      </c>
      <c r="M1024" s="31" t="e">
        <f t="shared" si="46"/>
        <v>#REF!</v>
      </c>
      <c r="N1024" s="31" t="e">
        <f t="shared" si="47"/>
        <v>#REF!</v>
      </c>
      <c r="O1024" s="1" t="e">
        <f>VLOOKUP(jur[[#This Row],[hwycov_id]],#REF!,16,FALSE)</f>
        <v>#REF!</v>
      </c>
      <c r="P1024" s="1">
        <v>1027</v>
      </c>
    </row>
    <row r="1025" spans="1:16" x14ac:dyDescent="0.25">
      <c r="A1025" s="1">
        <v>14627</v>
      </c>
      <c r="B1025" s="1">
        <v>9</v>
      </c>
      <c r="C1025" s="1">
        <v>1</v>
      </c>
      <c r="D1025" s="1">
        <v>1</v>
      </c>
      <c r="E1025" s="1" t="s">
        <v>73</v>
      </c>
      <c r="F1025" s="1">
        <v>2</v>
      </c>
      <c r="G1025" s="1">
        <v>0</v>
      </c>
      <c r="H1025" s="1">
        <v>3</v>
      </c>
      <c r="I1025" s="1">
        <v>14</v>
      </c>
      <c r="J1025" s="1">
        <v>6891</v>
      </c>
      <c r="K1025" s="4" t="e">
        <f>VLOOKUP(jur[[#This Row],[hwycov_id]],#REF!,10,FALSE)</f>
        <v>#REF!</v>
      </c>
      <c r="L1025" s="32" t="e">
        <f t="shared" si="45"/>
        <v>#REF!</v>
      </c>
      <c r="M1025" s="31" t="e">
        <f t="shared" si="46"/>
        <v>#REF!</v>
      </c>
      <c r="N1025" s="31" t="e">
        <f t="shared" si="47"/>
        <v>#REF!</v>
      </c>
      <c r="O1025" s="1" t="e">
        <f>VLOOKUP(jur[[#This Row],[hwycov_id]],#REF!,16,FALSE)</f>
        <v>#REF!</v>
      </c>
      <c r="P1025" s="1">
        <v>1028</v>
      </c>
    </row>
    <row r="1026" spans="1:16" x14ac:dyDescent="0.25">
      <c r="A1026" s="1">
        <v>11618</v>
      </c>
      <c r="B1026" s="1">
        <v>5</v>
      </c>
      <c r="C1026" s="1">
        <v>1</v>
      </c>
      <c r="D1026" s="1">
        <v>2</v>
      </c>
      <c r="E1026" s="1" t="s">
        <v>74</v>
      </c>
      <c r="F1026" s="1">
        <v>4</v>
      </c>
      <c r="G1026" s="1">
        <v>0</v>
      </c>
      <c r="H1026" s="1">
        <v>3</v>
      </c>
      <c r="I1026" s="1">
        <v>14</v>
      </c>
      <c r="J1026" s="1">
        <v>6933</v>
      </c>
      <c r="K1026" s="4" t="e">
        <f>VLOOKUP(jur[[#This Row],[hwycov_id]],#REF!,10,FALSE)</f>
        <v>#REF!</v>
      </c>
      <c r="L1026" s="32" t="e">
        <f t="shared" ref="L1026:L1089" si="48">K1026/J1026-1</f>
        <v>#REF!</v>
      </c>
      <c r="M1026" s="31" t="e">
        <f t="shared" ref="M1026:M1089" si="49">K1026-J1026</f>
        <v>#REF!</v>
      </c>
      <c r="N1026" s="31" t="e">
        <f t="shared" ref="N1026:N1089" si="50">POWER(M1026,2)</f>
        <v>#REF!</v>
      </c>
      <c r="O1026" s="1" t="e">
        <f>VLOOKUP(jur[[#This Row],[hwycov_id]],#REF!,16,FALSE)</f>
        <v>#REF!</v>
      </c>
      <c r="P1026" s="1">
        <v>1029</v>
      </c>
    </row>
    <row r="1027" spans="1:16" x14ac:dyDescent="0.25">
      <c r="A1027" s="1">
        <v>25471</v>
      </c>
      <c r="B1027" s="1">
        <v>9</v>
      </c>
      <c r="C1027" s="1">
        <v>1</v>
      </c>
      <c r="D1027" s="1">
        <v>1</v>
      </c>
      <c r="E1027" s="1" t="s">
        <v>73</v>
      </c>
      <c r="F1027" s="1">
        <v>2</v>
      </c>
      <c r="G1027" s="1">
        <v>0</v>
      </c>
      <c r="H1027" s="1">
        <v>3</v>
      </c>
      <c r="I1027" s="1">
        <v>14</v>
      </c>
      <c r="J1027" s="1">
        <v>6941</v>
      </c>
      <c r="K1027" s="4" t="e">
        <f>VLOOKUP(jur[[#This Row],[hwycov_id]],#REF!,10,FALSE)</f>
        <v>#REF!</v>
      </c>
      <c r="L1027" s="32" t="e">
        <f t="shared" si="48"/>
        <v>#REF!</v>
      </c>
      <c r="M1027" s="31" t="e">
        <f t="shared" si="49"/>
        <v>#REF!</v>
      </c>
      <c r="N1027" s="31" t="e">
        <f t="shared" si="50"/>
        <v>#REF!</v>
      </c>
      <c r="O1027" s="1" t="e">
        <f>VLOOKUP(jur[[#This Row],[hwycov_id]],#REF!,16,FALSE)</f>
        <v>#REF!</v>
      </c>
      <c r="P1027" s="1">
        <v>1030</v>
      </c>
    </row>
    <row r="1028" spans="1:16" x14ac:dyDescent="0.25">
      <c r="A1028" s="1">
        <v>13651</v>
      </c>
      <c r="B1028" s="1">
        <v>9</v>
      </c>
      <c r="C1028" s="1">
        <v>1</v>
      </c>
      <c r="D1028" s="1">
        <v>1</v>
      </c>
      <c r="E1028" s="1" t="s">
        <v>73</v>
      </c>
      <c r="F1028" s="1">
        <v>2</v>
      </c>
      <c r="G1028" s="1">
        <v>0</v>
      </c>
      <c r="H1028" s="1">
        <v>3</v>
      </c>
      <c r="I1028" s="1">
        <v>14</v>
      </c>
      <c r="J1028" s="1">
        <v>7008</v>
      </c>
      <c r="K1028" s="4" t="e">
        <f>VLOOKUP(jur[[#This Row],[hwycov_id]],#REF!,10,FALSE)</f>
        <v>#REF!</v>
      </c>
      <c r="L1028" s="32" t="e">
        <f t="shared" si="48"/>
        <v>#REF!</v>
      </c>
      <c r="M1028" s="31" t="e">
        <f t="shared" si="49"/>
        <v>#REF!</v>
      </c>
      <c r="N1028" s="31" t="e">
        <f t="shared" si="50"/>
        <v>#REF!</v>
      </c>
      <c r="O1028" s="1" t="e">
        <f>VLOOKUP(jur[[#This Row],[hwycov_id]],#REF!,16,FALSE)</f>
        <v>#REF!</v>
      </c>
      <c r="P1028" s="1">
        <v>1031</v>
      </c>
    </row>
    <row r="1029" spans="1:16" x14ac:dyDescent="0.25">
      <c r="A1029" s="1">
        <v>6605</v>
      </c>
      <c r="B1029" s="1">
        <v>2</v>
      </c>
      <c r="C1029" s="1">
        <v>1</v>
      </c>
      <c r="D1029" s="1">
        <v>1</v>
      </c>
      <c r="E1029" s="1" t="s">
        <v>74</v>
      </c>
      <c r="F1029" s="1">
        <v>3</v>
      </c>
      <c r="G1029" s="1">
        <v>0</v>
      </c>
      <c r="H1029" s="1">
        <v>2</v>
      </c>
      <c r="I1029" s="1">
        <v>14</v>
      </c>
      <c r="J1029" s="1">
        <v>7017</v>
      </c>
      <c r="K1029" s="4" t="e">
        <f>VLOOKUP(jur[[#This Row],[hwycov_id]],#REF!,10,FALSE)</f>
        <v>#REF!</v>
      </c>
      <c r="L1029" s="32" t="e">
        <f t="shared" si="48"/>
        <v>#REF!</v>
      </c>
      <c r="M1029" s="31" t="e">
        <f t="shared" si="49"/>
        <v>#REF!</v>
      </c>
      <c r="N1029" s="31" t="e">
        <f t="shared" si="50"/>
        <v>#REF!</v>
      </c>
      <c r="O1029" s="1" t="e">
        <f>VLOOKUP(jur[[#This Row],[hwycov_id]],#REF!,16,FALSE)</f>
        <v>#REF!</v>
      </c>
      <c r="P1029" s="1">
        <v>1032</v>
      </c>
    </row>
    <row r="1030" spans="1:16" x14ac:dyDescent="0.25">
      <c r="A1030" s="1">
        <v>3904</v>
      </c>
      <c r="B1030" s="1">
        <v>4</v>
      </c>
      <c r="C1030" s="1">
        <v>1</v>
      </c>
      <c r="D1030" s="1">
        <v>2</v>
      </c>
      <c r="E1030" s="1" t="s">
        <v>74</v>
      </c>
      <c r="F1030" s="1">
        <v>4</v>
      </c>
      <c r="G1030" s="1">
        <v>0</v>
      </c>
      <c r="H1030" s="1">
        <v>3</v>
      </c>
      <c r="I1030" s="1">
        <v>14</v>
      </c>
      <c r="J1030" s="1">
        <v>7020</v>
      </c>
      <c r="K1030" s="4" t="e">
        <f>VLOOKUP(jur[[#This Row],[hwycov_id]],#REF!,10,FALSE)</f>
        <v>#REF!</v>
      </c>
      <c r="L1030" s="32" t="e">
        <f t="shared" si="48"/>
        <v>#REF!</v>
      </c>
      <c r="M1030" s="31" t="e">
        <f t="shared" si="49"/>
        <v>#REF!</v>
      </c>
      <c r="N1030" s="31" t="e">
        <f t="shared" si="50"/>
        <v>#REF!</v>
      </c>
      <c r="O1030" s="1" t="e">
        <f>VLOOKUP(jur[[#This Row],[hwycov_id]],#REF!,16,FALSE)</f>
        <v>#REF!</v>
      </c>
      <c r="P1030" s="1">
        <v>1033</v>
      </c>
    </row>
    <row r="1031" spans="1:16" x14ac:dyDescent="0.25">
      <c r="A1031" s="1">
        <v>21943</v>
      </c>
      <c r="B1031" s="1">
        <v>5</v>
      </c>
      <c r="C1031" s="1">
        <v>1</v>
      </c>
      <c r="D1031" s="1">
        <v>2</v>
      </c>
      <c r="E1031" s="1" t="s">
        <v>74</v>
      </c>
      <c r="F1031" s="1">
        <v>4</v>
      </c>
      <c r="G1031" s="1">
        <v>0</v>
      </c>
      <c r="H1031" s="1">
        <v>3</v>
      </c>
      <c r="I1031" s="1">
        <v>14</v>
      </c>
      <c r="J1031" s="1">
        <v>7031</v>
      </c>
      <c r="K1031" s="4" t="e">
        <f>VLOOKUP(jur[[#This Row],[hwycov_id]],#REF!,10,FALSE)</f>
        <v>#REF!</v>
      </c>
      <c r="L1031" s="32" t="e">
        <f t="shared" si="48"/>
        <v>#REF!</v>
      </c>
      <c r="M1031" s="31" t="e">
        <f t="shared" si="49"/>
        <v>#REF!</v>
      </c>
      <c r="N1031" s="31" t="e">
        <f t="shared" si="50"/>
        <v>#REF!</v>
      </c>
      <c r="O1031" s="1" t="e">
        <f>VLOOKUP(jur[[#This Row],[hwycov_id]],#REF!,16,FALSE)</f>
        <v>#REF!</v>
      </c>
      <c r="P1031" s="1">
        <v>1034</v>
      </c>
    </row>
    <row r="1032" spans="1:16" x14ac:dyDescent="0.25">
      <c r="A1032" s="1">
        <v>6829</v>
      </c>
      <c r="B1032" s="1">
        <v>4</v>
      </c>
      <c r="C1032" s="1">
        <v>1</v>
      </c>
      <c r="D1032" s="1">
        <v>2</v>
      </c>
      <c r="E1032" s="1" t="s">
        <v>74</v>
      </c>
      <c r="F1032" s="1">
        <v>4</v>
      </c>
      <c r="G1032" s="1">
        <v>0</v>
      </c>
      <c r="H1032" s="1">
        <v>4</v>
      </c>
      <c r="I1032" s="1">
        <v>14</v>
      </c>
      <c r="J1032" s="1">
        <v>7032</v>
      </c>
      <c r="K1032" s="4" t="e">
        <f>VLOOKUP(jur[[#This Row],[hwycov_id]],#REF!,10,FALSE)</f>
        <v>#REF!</v>
      </c>
      <c r="L1032" s="32" t="e">
        <f t="shared" si="48"/>
        <v>#REF!</v>
      </c>
      <c r="M1032" s="31" t="e">
        <f t="shared" si="49"/>
        <v>#REF!</v>
      </c>
      <c r="N1032" s="31" t="e">
        <f t="shared" si="50"/>
        <v>#REF!</v>
      </c>
      <c r="O1032" s="1" t="e">
        <f>VLOOKUP(jur[[#This Row],[hwycov_id]],#REF!,16,FALSE)</f>
        <v>#REF!</v>
      </c>
      <c r="P1032" s="1">
        <v>1035</v>
      </c>
    </row>
    <row r="1033" spans="1:16" x14ac:dyDescent="0.25">
      <c r="A1033" s="1">
        <v>14767</v>
      </c>
      <c r="B1033" s="1">
        <v>5</v>
      </c>
      <c r="C1033" s="1">
        <v>1</v>
      </c>
      <c r="D1033" s="1">
        <v>2</v>
      </c>
      <c r="E1033" s="1" t="s">
        <v>74</v>
      </c>
      <c r="F1033" s="1">
        <v>4</v>
      </c>
      <c r="G1033" s="1">
        <v>0</v>
      </c>
      <c r="H1033" s="1">
        <v>3</v>
      </c>
      <c r="I1033" s="1">
        <v>14</v>
      </c>
      <c r="J1033" s="1">
        <v>7075</v>
      </c>
      <c r="K1033" s="4" t="e">
        <f>VLOOKUP(jur[[#This Row],[hwycov_id]],#REF!,10,FALSE)</f>
        <v>#REF!</v>
      </c>
      <c r="L1033" s="32" t="e">
        <f t="shared" si="48"/>
        <v>#REF!</v>
      </c>
      <c r="M1033" s="31" t="e">
        <f t="shared" si="49"/>
        <v>#REF!</v>
      </c>
      <c r="N1033" s="31" t="e">
        <f t="shared" si="50"/>
        <v>#REF!</v>
      </c>
      <c r="O1033" s="1" t="e">
        <f>VLOOKUP(jur[[#This Row],[hwycov_id]],#REF!,16,FALSE)</f>
        <v>#REF!</v>
      </c>
      <c r="P1033" s="1">
        <v>1036</v>
      </c>
    </row>
    <row r="1034" spans="1:16" x14ac:dyDescent="0.25">
      <c r="A1034" s="1">
        <v>1929</v>
      </c>
      <c r="B1034" s="1">
        <v>5</v>
      </c>
      <c r="C1034" s="1">
        <v>1</v>
      </c>
      <c r="D1034" s="1">
        <v>2</v>
      </c>
      <c r="E1034" s="1" t="s">
        <v>74</v>
      </c>
      <c r="F1034" s="1">
        <v>4</v>
      </c>
      <c r="G1034" s="1">
        <v>0</v>
      </c>
      <c r="H1034" s="1">
        <v>2</v>
      </c>
      <c r="I1034" s="1">
        <v>14</v>
      </c>
      <c r="J1034" s="1">
        <v>7086</v>
      </c>
      <c r="K1034" s="4" t="e">
        <f>VLOOKUP(jur[[#This Row],[hwycov_id]],#REF!,10,FALSE)</f>
        <v>#REF!</v>
      </c>
      <c r="L1034" s="32" t="e">
        <f t="shared" si="48"/>
        <v>#REF!</v>
      </c>
      <c r="M1034" s="31" t="e">
        <f t="shared" si="49"/>
        <v>#REF!</v>
      </c>
      <c r="N1034" s="31" t="e">
        <f t="shared" si="50"/>
        <v>#REF!</v>
      </c>
      <c r="O1034" s="1" t="e">
        <f>VLOOKUP(jur[[#This Row],[hwycov_id]],#REF!,16,FALSE)</f>
        <v>#REF!</v>
      </c>
      <c r="P1034" s="1">
        <v>1037</v>
      </c>
    </row>
    <row r="1035" spans="1:16" x14ac:dyDescent="0.25">
      <c r="A1035" s="1">
        <v>10985</v>
      </c>
      <c r="B1035" s="1">
        <v>4</v>
      </c>
      <c r="C1035" s="1">
        <v>1</v>
      </c>
      <c r="D1035" s="1">
        <v>2</v>
      </c>
      <c r="E1035" s="1" t="s">
        <v>74</v>
      </c>
      <c r="F1035" s="1">
        <v>4</v>
      </c>
      <c r="G1035" s="1">
        <v>0</v>
      </c>
      <c r="H1035" s="1">
        <v>3</v>
      </c>
      <c r="I1035" s="1">
        <v>14</v>
      </c>
      <c r="J1035" s="1">
        <v>7090</v>
      </c>
      <c r="K1035" s="4" t="e">
        <f>VLOOKUP(jur[[#This Row],[hwycov_id]],#REF!,10,FALSE)</f>
        <v>#REF!</v>
      </c>
      <c r="L1035" s="32" t="e">
        <f t="shared" si="48"/>
        <v>#REF!</v>
      </c>
      <c r="M1035" s="31" t="e">
        <f t="shared" si="49"/>
        <v>#REF!</v>
      </c>
      <c r="N1035" s="31" t="e">
        <f t="shared" si="50"/>
        <v>#REF!</v>
      </c>
      <c r="O1035" s="1" t="e">
        <f>VLOOKUP(jur[[#This Row],[hwycov_id]],#REF!,16,FALSE)</f>
        <v>#REF!</v>
      </c>
      <c r="P1035" s="1">
        <v>1038</v>
      </c>
    </row>
    <row r="1036" spans="1:16" x14ac:dyDescent="0.25">
      <c r="A1036" s="1">
        <v>4519</v>
      </c>
      <c r="B1036" s="1">
        <v>5</v>
      </c>
      <c r="C1036" s="1">
        <v>1</v>
      </c>
      <c r="D1036" s="1">
        <v>2</v>
      </c>
      <c r="E1036" s="1" t="s">
        <v>74</v>
      </c>
      <c r="F1036" s="1">
        <v>4</v>
      </c>
      <c r="G1036" s="1">
        <v>0</v>
      </c>
      <c r="H1036" s="1">
        <v>3</v>
      </c>
      <c r="I1036" s="1">
        <v>14</v>
      </c>
      <c r="J1036" s="1">
        <v>7149</v>
      </c>
      <c r="K1036" s="4" t="e">
        <f>VLOOKUP(jur[[#This Row],[hwycov_id]],#REF!,10,FALSE)</f>
        <v>#REF!</v>
      </c>
      <c r="L1036" s="32" t="e">
        <f t="shared" si="48"/>
        <v>#REF!</v>
      </c>
      <c r="M1036" s="31" t="e">
        <f t="shared" si="49"/>
        <v>#REF!</v>
      </c>
      <c r="N1036" s="31" t="e">
        <f t="shared" si="50"/>
        <v>#REF!</v>
      </c>
      <c r="O1036" s="1" t="e">
        <f>VLOOKUP(jur[[#This Row],[hwycov_id]],#REF!,16,FALSE)</f>
        <v>#REF!</v>
      </c>
      <c r="P1036" s="1">
        <v>1039</v>
      </c>
    </row>
    <row r="1037" spans="1:16" x14ac:dyDescent="0.25">
      <c r="A1037" s="1">
        <v>18471</v>
      </c>
      <c r="B1037" s="1">
        <v>3</v>
      </c>
      <c r="C1037" s="1">
        <v>1</v>
      </c>
      <c r="D1037" s="1">
        <v>1</v>
      </c>
      <c r="E1037" s="1" t="s">
        <v>74</v>
      </c>
      <c r="F1037" s="1">
        <v>3</v>
      </c>
      <c r="G1037" s="1">
        <v>0</v>
      </c>
      <c r="H1037" s="1">
        <v>1</v>
      </c>
      <c r="I1037" s="1">
        <v>14</v>
      </c>
      <c r="J1037" s="1">
        <v>7159</v>
      </c>
      <c r="K1037" s="4" t="e">
        <f>VLOOKUP(jur[[#This Row],[hwycov_id]],#REF!,10,FALSE)</f>
        <v>#REF!</v>
      </c>
      <c r="L1037" s="32" t="e">
        <f t="shared" si="48"/>
        <v>#REF!</v>
      </c>
      <c r="M1037" s="31" t="e">
        <f t="shared" si="49"/>
        <v>#REF!</v>
      </c>
      <c r="N1037" s="31" t="e">
        <f t="shared" si="50"/>
        <v>#REF!</v>
      </c>
      <c r="O1037" s="1" t="e">
        <f>VLOOKUP(jur[[#This Row],[hwycov_id]],#REF!,16,FALSE)</f>
        <v>#REF!</v>
      </c>
      <c r="P1037" s="1">
        <v>1040</v>
      </c>
    </row>
    <row r="1038" spans="1:16" x14ac:dyDescent="0.25">
      <c r="A1038" s="1">
        <v>30835</v>
      </c>
      <c r="B1038" s="1">
        <v>4</v>
      </c>
      <c r="C1038" s="1">
        <v>1</v>
      </c>
      <c r="D1038" s="1">
        <v>2</v>
      </c>
      <c r="E1038" s="1" t="s">
        <v>74</v>
      </c>
      <c r="F1038" s="1">
        <v>4</v>
      </c>
      <c r="G1038" s="1">
        <v>0</v>
      </c>
      <c r="H1038" s="1">
        <v>2</v>
      </c>
      <c r="I1038" s="1">
        <v>14</v>
      </c>
      <c r="J1038" s="1">
        <v>7161</v>
      </c>
      <c r="K1038" s="4" t="e">
        <f>VLOOKUP(jur[[#This Row],[hwycov_id]],#REF!,10,FALSE)</f>
        <v>#REF!</v>
      </c>
      <c r="L1038" s="32" t="e">
        <f t="shared" si="48"/>
        <v>#REF!</v>
      </c>
      <c r="M1038" s="31" t="e">
        <f t="shared" si="49"/>
        <v>#REF!</v>
      </c>
      <c r="N1038" s="31" t="e">
        <f t="shared" si="50"/>
        <v>#REF!</v>
      </c>
      <c r="O1038" s="1" t="e">
        <f>VLOOKUP(jur[[#This Row],[hwycov_id]],#REF!,16,FALSE)</f>
        <v>#REF!</v>
      </c>
      <c r="P1038" s="1">
        <v>1041</v>
      </c>
    </row>
    <row r="1039" spans="1:16" x14ac:dyDescent="0.25">
      <c r="A1039" s="1">
        <v>10951</v>
      </c>
      <c r="B1039" s="1">
        <v>9</v>
      </c>
      <c r="C1039" s="1">
        <v>1</v>
      </c>
      <c r="D1039" s="1">
        <v>1</v>
      </c>
      <c r="E1039" s="1" t="s">
        <v>73</v>
      </c>
      <c r="F1039" s="1">
        <v>2</v>
      </c>
      <c r="G1039" s="1">
        <v>0</v>
      </c>
      <c r="H1039" s="1">
        <v>3</v>
      </c>
      <c r="I1039" s="1">
        <v>14</v>
      </c>
      <c r="J1039" s="1">
        <v>7170</v>
      </c>
      <c r="K1039" s="4" t="e">
        <f>VLOOKUP(jur[[#This Row],[hwycov_id]],#REF!,10,FALSE)</f>
        <v>#REF!</v>
      </c>
      <c r="L1039" s="32" t="e">
        <f t="shared" si="48"/>
        <v>#REF!</v>
      </c>
      <c r="M1039" s="31" t="e">
        <f t="shared" si="49"/>
        <v>#REF!</v>
      </c>
      <c r="N1039" s="31" t="e">
        <f t="shared" si="50"/>
        <v>#REF!</v>
      </c>
      <c r="O1039" s="1" t="e">
        <f>VLOOKUP(jur[[#This Row],[hwycov_id]],#REF!,16,FALSE)</f>
        <v>#REF!</v>
      </c>
      <c r="P1039" s="1">
        <v>1042</v>
      </c>
    </row>
    <row r="1040" spans="1:16" x14ac:dyDescent="0.25">
      <c r="A1040" s="1">
        <v>10187</v>
      </c>
      <c r="B1040" s="1">
        <v>4</v>
      </c>
      <c r="C1040" s="1">
        <v>1</v>
      </c>
      <c r="D1040" s="1">
        <v>2</v>
      </c>
      <c r="E1040" s="1" t="s">
        <v>74</v>
      </c>
      <c r="F1040" s="1">
        <v>4</v>
      </c>
      <c r="G1040" s="1">
        <v>0</v>
      </c>
      <c r="H1040" s="1">
        <v>2</v>
      </c>
      <c r="I1040" s="1">
        <v>14</v>
      </c>
      <c r="J1040" s="1">
        <v>7174</v>
      </c>
      <c r="K1040" s="4" t="e">
        <f>VLOOKUP(jur[[#This Row],[hwycov_id]],#REF!,10,FALSE)</f>
        <v>#REF!</v>
      </c>
      <c r="L1040" s="32" t="e">
        <f t="shared" si="48"/>
        <v>#REF!</v>
      </c>
      <c r="M1040" s="31" t="e">
        <f t="shared" si="49"/>
        <v>#REF!</v>
      </c>
      <c r="N1040" s="31" t="e">
        <f t="shared" si="50"/>
        <v>#REF!</v>
      </c>
      <c r="O1040" s="1" t="e">
        <f>VLOOKUP(jur[[#This Row],[hwycov_id]],#REF!,16,FALSE)</f>
        <v>#REF!</v>
      </c>
      <c r="P1040" s="1">
        <v>1043</v>
      </c>
    </row>
    <row r="1041" spans="1:16" x14ac:dyDescent="0.25">
      <c r="A1041" s="1">
        <v>26117</v>
      </c>
      <c r="B1041" s="1">
        <v>1</v>
      </c>
      <c r="C1041" s="1">
        <v>2</v>
      </c>
      <c r="D1041" s="1">
        <v>1</v>
      </c>
      <c r="E1041" s="1" t="s">
        <v>73</v>
      </c>
      <c r="F1041" s="1">
        <v>1</v>
      </c>
      <c r="G1041" s="1">
        <v>0</v>
      </c>
      <c r="H1041" s="1">
        <v>3</v>
      </c>
      <c r="I1041" s="1">
        <v>14</v>
      </c>
      <c r="J1041" s="1">
        <v>7212</v>
      </c>
      <c r="K1041" s="4" t="e">
        <f>VLOOKUP(jur[[#This Row],[hwycov_id]],#REF!,10,FALSE)</f>
        <v>#REF!</v>
      </c>
      <c r="L1041" s="32" t="e">
        <f t="shared" si="48"/>
        <v>#REF!</v>
      </c>
      <c r="M1041" s="31" t="e">
        <f t="shared" si="49"/>
        <v>#REF!</v>
      </c>
      <c r="N1041" s="31" t="e">
        <f t="shared" si="50"/>
        <v>#REF!</v>
      </c>
      <c r="O1041" s="1" t="e">
        <f>VLOOKUP(jur[[#This Row],[hwycov_id]],#REF!,16,FALSE)</f>
        <v>#REF!</v>
      </c>
      <c r="P1041" s="1">
        <v>1044</v>
      </c>
    </row>
    <row r="1042" spans="1:16" x14ac:dyDescent="0.25">
      <c r="A1042" s="1">
        <v>27304</v>
      </c>
      <c r="B1042" s="1">
        <v>9</v>
      </c>
      <c r="C1042" s="1">
        <v>1</v>
      </c>
      <c r="D1042" s="1">
        <v>1</v>
      </c>
      <c r="E1042" s="1" t="s">
        <v>73</v>
      </c>
      <c r="F1042" s="1">
        <v>2</v>
      </c>
      <c r="G1042" s="1">
        <v>0</v>
      </c>
      <c r="H1042" s="1">
        <v>3</v>
      </c>
      <c r="I1042" s="1">
        <v>14</v>
      </c>
      <c r="J1042" s="1">
        <v>7220</v>
      </c>
      <c r="K1042" s="4" t="e">
        <f>VLOOKUP(jur[[#This Row],[hwycov_id]],#REF!,10,FALSE)</f>
        <v>#REF!</v>
      </c>
      <c r="L1042" s="32" t="e">
        <f t="shared" si="48"/>
        <v>#REF!</v>
      </c>
      <c r="M1042" s="31" t="e">
        <f t="shared" si="49"/>
        <v>#REF!</v>
      </c>
      <c r="N1042" s="31" t="e">
        <f t="shared" si="50"/>
        <v>#REF!</v>
      </c>
      <c r="O1042" s="1" t="e">
        <f>VLOOKUP(jur[[#This Row],[hwycov_id]],#REF!,16,FALSE)</f>
        <v>#REF!</v>
      </c>
      <c r="P1042" s="1">
        <v>1045</v>
      </c>
    </row>
    <row r="1043" spans="1:16" x14ac:dyDescent="0.25">
      <c r="A1043" s="1">
        <v>10894</v>
      </c>
      <c r="B1043" s="1">
        <v>9</v>
      </c>
      <c r="C1043" s="1">
        <v>1</v>
      </c>
      <c r="D1043" s="1">
        <v>1</v>
      </c>
      <c r="E1043" s="1" t="s">
        <v>73</v>
      </c>
      <c r="F1043" s="1">
        <v>2</v>
      </c>
      <c r="G1043" s="1">
        <v>0</v>
      </c>
      <c r="H1043" s="1">
        <v>3</v>
      </c>
      <c r="I1043" s="1">
        <v>14</v>
      </c>
      <c r="J1043" s="1">
        <v>7237</v>
      </c>
      <c r="K1043" s="4" t="e">
        <f>VLOOKUP(jur[[#This Row],[hwycov_id]],#REF!,10,FALSE)</f>
        <v>#REF!</v>
      </c>
      <c r="L1043" s="32" t="e">
        <f t="shared" si="48"/>
        <v>#REF!</v>
      </c>
      <c r="M1043" s="31" t="e">
        <f t="shared" si="49"/>
        <v>#REF!</v>
      </c>
      <c r="N1043" s="31" t="e">
        <f t="shared" si="50"/>
        <v>#REF!</v>
      </c>
      <c r="O1043" s="1" t="e">
        <f>VLOOKUP(jur[[#This Row],[hwycov_id]],#REF!,16,FALSE)</f>
        <v>#REF!</v>
      </c>
      <c r="P1043" s="1">
        <v>1046</v>
      </c>
    </row>
    <row r="1044" spans="1:16" x14ac:dyDescent="0.25">
      <c r="A1044" s="1">
        <v>5878</v>
      </c>
      <c r="B1044" s="1">
        <v>4</v>
      </c>
      <c r="C1044" s="1">
        <v>1</v>
      </c>
      <c r="D1044" s="1">
        <v>2</v>
      </c>
      <c r="E1044" s="1" t="s">
        <v>74</v>
      </c>
      <c r="F1044" s="1">
        <v>4</v>
      </c>
      <c r="G1044" s="1">
        <v>0</v>
      </c>
      <c r="H1044" s="1">
        <v>2</v>
      </c>
      <c r="I1044" s="1">
        <v>14</v>
      </c>
      <c r="J1044" s="1">
        <v>7251</v>
      </c>
      <c r="K1044" s="4" t="e">
        <f>VLOOKUP(jur[[#This Row],[hwycov_id]],#REF!,10,FALSE)</f>
        <v>#REF!</v>
      </c>
      <c r="L1044" s="32" t="e">
        <f t="shared" si="48"/>
        <v>#REF!</v>
      </c>
      <c r="M1044" s="31" t="e">
        <f t="shared" si="49"/>
        <v>#REF!</v>
      </c>
      <c r="N1044" s="31" t="e">
        <f t="shared" si="50"/>
        <v>#REF!</v>
      </c>
      <c r="O1044" s="1" t="e">
        <f>VLOOKUP(jur[[#This Row],[hwycov_id]],#REF!,16,FALSE)</f>
        <v>#REF!</v>
      </c>
      <c r="P1044" s="1">
        <v>1047</v>
      </c>
    </row>
    <row r="1045" spans="1:16" x14ac:dyDescent="0.25">
      <c r="A1045" s="1">
        <v>1272</v>
      </c>
      <c r="B1045" s="1">
        <v>4</v>
      </c>
      <c r="C1045" s="1">
        <v>1</v>
      </c>
      <c r="D1045" s="1">
        <v>2</v>
      </c>
      <c r="E1045" s="1" t="s">
        <v>74</v>
      </c>
      <c r="F1045" s="1">
        <v>4</v>
      </c>
      <c r="G1045" s="1">
        <v>0</v>
      </c>
      <c r="H1045" s="1">
        <v>3</v>
      </c>
      <c r="I1045" s="1">
        <v>14</v>
      </c>
      <c r="J1045" s="1">
        <v>7312</v>
      </c>
      <c r="K1045" s="4" t="e">
        <f>VLOOKUP(jur[[#This Row],[hwycov_id]],#REF!,10,FALSE)</f>
        <v>#REF!</v>
      </c>
      <c r="L1045" s="32" t="e">
        <f t="shared" si="48"/>
        <v>#REF!</v>
      </c>
      <c r="M1045" s="31" t="e">
        <f t="shared" si="49"/>
        <v>#REF!</v>
      </c>
      <c r="N1045" s="31" t="e">
        <f t="shared" si="50"/>
        <v>#REF!</v>
      </c>
      <c r="O1045" s="1" t="e">
        <f>VLOOKUP(jur[[#This Row],[hwycov_id]],#REF!,16,FALSE)</f>
        <v>#REF!</v>
      </c>
      <c r="P1045" s="1">
        <v>1048</v>
      </c>
    </row>
    <row r="1046" spans="1:16" x14ac:dyDescent="0.25">
      <c r="A1046" s="1">
        <v>17591</v>
      </c>
      <c r="B1046" s="1">
        <v>5</v>
      </c>
      <c r="C1046" s="1">
        <v>1</v>
      </c>
      <c r="D1046" s="1">
        <v>2</v>
      </c>
      <c r="E1046" s="1" t="s">
        <v>74</v>
      </c>
      <c r="F1046" s="1">
        <v>4</v>
      </c>
      <c r="G1046" s="1">
        <v>0</v>
      </c>
      <c r="H1046" s="1">
        <v>2</v>
      </c>
      <c r="I1046" s="1">
        <v>14</v>
      </c>
      <c r="J1046" s="1">
        <v>7333</v>
      </c>
      <c r="K1046" s="4" t="e">
        <f>VLOOKUP(jur[[#This Row],[hwycov_id]],#REF!,10,FALSE)</f>
        <v>#REF!</v>
      </c>
      <c r="L1046" s="32" t="e">
        <f t="shared" si="48"/>
        <v>#REF!</v>
      </c>
      <c r="M1046" s="31" t="e">
        <f t="shared" si="49"/>
        <v>#REF!</v>
      </c>
      <c r="N1046" s="31" t="e">
        <f t="shared" si="50"/>
        <v>#REF!</v>
      </c>
      <c r="O1046" s="1" t="e">
        <f>VLOOKUP(jur[[#This Row],[hwycov_id]],#REF!,16,FALSE)</f>
        <v>#REF!</v>
      </c>
      <c r="P1046" s="1">
        <v>1049</v>
      </c>
    </row>
    <row r="1047" spans="1:16" x14ac:dyDescent="0.25">
      <c r="A1047" s="1">
        <v>14624</v>
      </c>
      <c r="B1047" s="1">
        <v>9</v>
      </c>
      <c r="C1047" s="1">
        <v>1</v>
      </c>
      <c r="D1047" s="1">
        <v>1</v>
      </c>
      <c r="E1047" s="1" t="s">
        <v>73</v>
      </c>
      <c r="F1047" s="1">
        <v>2</v>
      </c>
      <c r="G1047" s="1">
        <v>0</v>
      </c>
      <c r="H1047" s="1">
        <v>3</v>
      </c>
      <c r="I1047" s="1">
        <v>14</v>
      </c>
      <c r="J1047" s="1">
        <v>7338</v>
      </c>
      <c r="K1047" s="4" t="e">
        <f>VLOOKUP(jur[[#This Row],[hwycov_id]],#REF!,10,FALSE)</f>
        <v>#REF!</v>
      </c>
      <c r="L1047" s="32" t="e">
        <f t="shared" si="48"/>
        <v>#REF!</v>
      </c>
      <c r="M1047" s="31" t="e">
        <f t="shared" si="49"/>
        <v>#REF!</v>
      </c>
      <c r="N1047" s="31" t="e">
        <f t="shared" si="50"/>
        <v>#REF!</v>
      </c>
      <c r="O1047" s="1" t="e">
        <f>VLOOKUP(jur[[#This Row],[hwycov_id]],#REF!,16,FALSE)</f>
        <v>#REF!</v>
      </c>
      <c r="P1047" s="1">
        <v>1050</v>
      </c>
    </row>
    <row r="1048" spans="1:16" x14ac:dyDescent="0.25">
      <c r="A1048" s="1">
        <v>14301</v>
      </c>
      <c r="B1048" s="1">
        <v>3</v>
      </c>
      <c r="C1048" s="1">
        <v>1</v>
      </c>
      <c r="D1048" s="1">
        <v>2</v>
      </c>
      <c r="E1048" s="1" t="s">
        <v>74</v>
      </c>
      <c r="F1048" s="1">
        <v>3</v>
      </c>
      <c r="G1048" s="1">
        <v>0</v>
      </c>
      <c r="H1048" s="1">
        <v>3</v>
      </c>
      <c r="I1048" s="1">
        <v>14</v>
      </c>
      <c r="J1048" s="1">
        <v>7346</v>
      </c>
      <c r="K1048" s="4" t="e">
        <f>VLOOKUP(jur[[#This Row],[hwycov_id]],#REF!,10,FALSE)</f>
        <v>#REF!</v>
      </c>
      <c r="L1048" s="32" t="e">
        <f t="shared" si="48"/>
        <v>#REF!</v>
      </c>
      <c r="M1048" s="31" t="e">
        <f t="shared" si="49"/>
        <v>#REF!</v>
      </c>
      <c r="N1048" s="31" t="e">
        <f t="shared" si="50"/>
        <v>#REF!</v>
      </c>
      <c r="O1048" s="1" t="e">
        <f>VLOOKUP(jur[[#This Row],[hwycov_id]],#REF!,16,FALSE)</f>
        <v>#REF!</v>
      </c>
      <c r="P1048" s="1">
        <v>1051</v>
      </c>
    </row>
    <row r="1049" spans="1:16" x14ac:dyDescent="0.25">
      <c r="A1049" s="1">
        <v>27802</v>
      </c>
      <c r="B1049" s="1">
        <v>9</v>
      </c>
      <c r="C1049" s="1">
        <v>1</v>
      </c>
      <c r="D1049" s="1">
        <v>1</v>
      </c>
      <c r="E1049" s="1" t="s">
        <v>73</v>
      </c>
      <c r="F1049" s="1">
        <v>2</v>
      </c>
      <c r="G1049" s="1">
        <v>0</v>
      </c>
      <c r="H1049" s="1">
        <v>2</v>
      </c>
      <c r="I1049" s="1">
        <v>14</v>
      </c>
      <c r="J1049" s="1">
        <v>7349</v>
      </c>
      <c r="K1049" s="4" t="e">
        <f>VLOOKUP(jur[[#This Row],[hwycov_id]],#REF!,10,FALSE)</f>
        <v>#REF!</v>
      </c>
      <c r="L1049" s="32" t="e">
        <f t="shared" si="48"/>
        <v>#REF!</v>
      </c>
      <c r="M1049" s="31" t="e">
        <f t="shared" si="49"/>
        <v>#REF!</v>
      </c>
      <c r="N1049" s="31" t="e">
        <f t="shared" si="50"/>
        <v>#REF!</v>
      </c>
      <c r="O1049" s="1" t="e">
        <f>VLOOKUP(jur[[#This Row],[hwycov_id]],#REF!,16,FALSE)</f>
        <v>#REF!</v>
      </c>
      <c r="P1049" s="1">
        <v>1052</v>
      </c>
    </row>
    <row r="1050" spans="1:16" x14ac:dyDescent="0.25">
      <c r="A1050" s="1">
        <v>9186</v>
      </c>
      <c r="B1050" s="1">
        <v>4</v>
      </c>
      <c r="C1050" s="1">
        <v>1</v>
      </c>
      <c r="D1050" s="1">
        <v>2</v>
      </c>
      <c r="E1050" s="1" t="s">
        <v>74</v>
      </c>
      <c r="F1050" s="1">
        <v>4</v>
      </c>
      <c r="G1050" s="1">
        <v>0</v>
      </c>
      <c r="H1050" s="1">
        <v>3</v>
      </c>
      <c r="I1050" s="1">
        <v>14</v>
      </c>
      <c r="J1050" s="1">
        <v>7353</v>
      </c>
      <c r="K1050" s="4" t="e">
        <f>VLOOKUP(jur[[#This Row],[hwycov_id]],#REF!,10,FALSE)</f>
        <v>#REF!</v>
      </c>
      <c r="L1050" s="32" t="e">
        <f t="shared" si="48"/>
        <v>#REF!</v>
      </c>
      <c r="M1050" s="31" t="e">
        <f t="shared" si="49"/>
        <v>#REF!</v>
      </c>
      <c r="N1050" s="31" t="e">
        <f t="shared" si="50"/>
        <v>#REF!</v>
      </c>
      <c r="O1050" s="1" t="e">
        <f>VLOOKUP(jur[[#This Row],[hwycov_id]],#REF!,16,FALSE)</f>
        <v>#REF!</v>
      </c>
      <c r="P1050" s="1">
        <v>1053</v>
      </c>
    </row>
    <row r="1051" spans="1:16" x14ac:dyDescent="0.25">
      <c r="A1051" s="1">
        <v>4121</v>
      </c>
      <c r="B1051" s="1">
        <v>9</v>
      </c>
      <c r="C1051" s="1">
        <v>1</v>
      </c>
      <c r="D1051" s="1">
        <v>1</v>
      </c>
      <c r="E1051" s="1" t="s">
        <v>73</v>
      </c>
      <c r="F1051" s="1">
        <v>2</v>
      </c>
      <c r="G1051" s="1">
        <v>0</v>
      </c>
      <c r="H1051" s="1">
        <v>3</v>
      </c>
      <c r="I1051" s="1">
        <v>14</v>
      </c>
      <c r="J1051" s="1">
        <v>7381</v>
      </c>
      <c r="K1051" s="4" t="e">
        <f>VLOOKUP(jur[[#This Row],[hwycov_id]],#REF!,10,FALSE)</f>
        <v>#REF!</v>
      </c>
      <c r="L1051" s="32" t="e">
        <f t="shared" si="48"/>
        <v>#REF!</v>
      </c>
      <c r="M1051" s="31" t="e">
        <f t="shared" si="49"/>
        <v>#REF!</v>
      </c>
      <c r="N1051" s="31" t="e">
        <f t="shared" si="50"/>
        <v>#REF!</v>
      </c>
      <c r="O1051" s="1" t="e">
        <f>VLOOKUP(jur[[#This Row],[hwycov_id]],#REF!,16,FALSE)</f>
        <v>#REF!</v>
      </c>
      <c r="P1051" s="1">
        <v>1054</v>
      </c>
    </row>
    <row r="1052" spans="1:16" x14ac:dyDescent="0.25">
      <c r="A1052" s="1">
        <v>2958</v>
      </c>
      <c r="B1052" s="1">
        <v>5</v>
      </c>
      <c r="C1052" s="1">
        <v>1</v>
      </c>
      <c r="D1052" s="1">
        <v>2</v>
      </c>
      <c r="E1052" s="1" t="s">
        <v>74</v>
      </c>
      <c r="F1052" s="1">
        <v>4</v>
      </c>
      <c r="G1052" s="1">
        <v>0</v>
      </c>
      <c r="H1052" s="1">
        <v>3</v>
      </c>
      <c r="I1052" s="1">
        <v>14</v>
      </c>
      <c r="J1052" s="1">
        <v>7382</v>
      </c>
      <c r="K1052" s="4" t="e">
        <f>VLOOKUP(jur[[#This Row],[hwycov_id]],#REF!,10,FALSE)</f>
        <v>#REF!</v>
      </c>
      <c r="L1052" s="32" t="e">
        <f t="shared" si="48"/>
        <v>#REF!</v>
      </c>
      <c r="M1052" s="31" t="e">
        <f t="shared" si="49"/>
        <v>#REF!</v>
      </c>
      <c r="N1052" s="31" t="e">
        <f t="shared" si="50"/>
        <v>#REF!</v>
      </c>
      <c r="O1052" s="1" t="e">
        <f>VLOOKUP(jur[[#This Row],[hwycov_id]],#REF!,16,FALSE)</f>
        <v>#REF!</v>
      </c>
      <c r="P1052" s="1">
        <v>1055</v>
      </c>
    </row>
    <row r="1053" spans="1:16" x14ac:dyDescent="0.25">
      <c r="A1053" s="1">
        <v>28058</v>
      </c>
      <c r="B1053" s="1">
        <v>9</v>
      </c>
      <c r="C1053" s="1">
        <v>1</v>
      </c>
      <c r="D1053" s="1">
        <v>1</v>
      </c>
      <c r="E1053" s="1" t="s">
        <v>73</v>
      </c>
      <c r="F1053" s="1">
        <v>2</v>
      </c>
      <c r="G1053" s="1">
        <v>0</v>
      </c>
      <c r="H1053" s="1">
        <v>3</v>
      </c>
      <c r="I1053" s="1">
        <v>14</v>
      </c>
      <c r="J1053" s="1">
        <v>7406</v>
      </c>
      <c r="K1053" s="4" t="e">
        <f>VLOOKUP(jur[[#This Row],[hwycov_id]],#REF!,10,FALSE)</f>
        <v>#REF!</v>
      </c>
      <c r="L1053" s="32" t="e">
        <f t="shared" si="48"/>
        <v>#REF!</v>
      </c>
      <c r="M1053" s="31" t="e">
        <f t="shared" si="49"/>
        <v>#REF!</v>
      </c>
      <c r="N1053" s="31" t="e">
        <f t="shared" si="50"/>
        <v>#REF!</v>
      </c>
      <c r="O1053" s="1" t="e">
        <f>VLOOKUP(jur[[#This Row],[hwycov_id]],#REF!,16,FALSE)</f>
        <v>#REF!</v>
      </c>
      <c r="P1053" s="1">
        <v>1056</v>
      </c>
    </row>
    <row r="1054" spans="1:16" x14ac:dyDescent="0.25">
      <c r="A1054" s="1">
        <v>17567</v>
      </c>
      <c r="B1054" s="1">
        <v>5</v>
      </c>
      <c r="C1054" s="1">
        <v>1</v>
      </c>
      <c r="D1054" s="1">
        <v>1</v>
      </c>
      <c r="E1054" s="1" t="s">
        <v>74</v>
      </c>
      <c r="F1054" s="1">
        <v>4</v>
      </c>
      <c r="G1054" s="1">
        <v>0</v>
      </c>
      <c r="H1054" s="1">
        <v>2</v>
      </c>
      <c r="I1054" s="1">
        <v>14</v>
      </c>
      <c r="J1054" s="1">
        <v>7422</v>
      </c>
      <c r="K1054" s="4" t="e">
        <f>VLOOKUP(jur[[#This Row],[hwycov_id]],#REF!,10,FALSE)</f>
        <v>#REF!</v>
      </c>
      <c r="L1054" s="32" t="e">
        <f t="shared" si="48"/>
        <v>#REF!</v>
      </c>
      <c r="M1054" s="31" t="e">
        <f t="shared" si="49"/>
        <v>#REF!</v>
      </c>
      <c r="N1054" s="31" t="e">
        <f t="shared" si="50"/>
        <v>#REF!</v>
      </c>
      <c r="O1054" s="1" t="e">
        <f>VLOOKUP(jur[[#This Row],[hwycov_id]],#REF!,16,FALSE)</f>
        <v>#REF!</v>
      </c>
      <c r="P1054" s="1">
        <v>1057</v>
      </c>
    </row>
    <row r="1055" spans="1:16" x14ac:dyDescent="0.25">
      <c r="A1055" s="1">
        <v>1153</v>
      </c>
      <c r="B1055" s="1">
        <v>4</v>
      </c>
      <c r="C1055" s="1">
        <v>1</v>
      </c>
      <c r="D1055" s="1">
        <v>2</v>
      </c>
      <c r="E1055" s="1" t="s">
        <v>74</v>
      </c>
      <c r="F1055" s="1">
        <v>4</v>
      </c>
      <c r="G1055" s="1">
        <v>0</v>
      </c>
      <c r="H1055" s="1">
        <v>2</v>
      </c>
      <c r="I1055" s="1">
        <v>14</v>
      </c>
      <c r="J1055" s="1">
        <v>7465</v>
      </c>
      <c r="K1055" s="4" t="e">
        <f>VLOOKUP(jur[[#This Row],[hwycov_id]],#REF!,10,FALSE)</f>
        <v>#REF!</v>
      </c>
      <c r="L1055" s="32" t="e">
        <f t="shared" si="48"/>
        <v>#REF!</v>
      </c>
      <c r="M1055" s="31" t="e">
        <f t="shared" si="49"/>
        <v>#REF!</v>
      </c>
      <c r="N1055" s="31" t="e">
        <f t="shared" si="50"/>
        <v>#REF!</v>
      </c>
      <c r="O1055" s="1" t="e">
        <f>VLOOKUP(jur[[#This Row],[hwycov_id]],#REF!,16,FALSE)</f>
        <v>#REF!</v>
      </c>
      <c r="P1055" s="1">
        <v>1058</v>
      </c>
    </row>
    <row r="1056" spans="1:16" x14ac:dyDescent="0.25">
      <c r="A1056" s="1">
        <v>2801</v>
      </c>
      <c r="B1056" s="1">
        <v>9</v>
      </c>
      <c r="C1056" s="1">
        <v>1</v>
      </c>
      <c r="D1056" s="1">
        <v>1</v>
      </c>
      <c r="E1056" s="1" t="s">
        <v>73</v>
      </c>
      <c r="F1056" s="1">
        <v>2</v>
      </c>
      <c r="G1056" s="1">
        <v>0</v>
      </c>
      <c r="H1056" s="1">
        <v>3</v>
      </c>
      <c r="I1056" s="1">
        <v>14</v>
      </c>
      <c r="J1056" s="1">
        <v>7486</v>
      </c>
      <c r="K1056" s="4" t="e">
        <f>VLOOKUP(jur[[#This Row],[hwycov_id]],#REF!,10,FALSE)</f>
        <v>#REF!</v>
      </c>
      <c r="L1056" s="32" t="e">
        <f t="shared" si="48"/>
        <v>#REF!</v>
      </c>
      <c r="M1056" s="31" t="e">
        <f t="shared" si="49"/>
        <v>#REF!</v>
      </c>
      <c r="N1056" s="31" t="e">
        <f t="shared" si="50"/>
        <v>#REF!</v>
      </c>
      <c r="O1056" s="1" t="e">
        <f>VLOOKUP(jur[[#This Row],[hwycov_id]],#REF!,16,FALSE)</f>
        <v>#REF!</v>
      </c>
      <c r="P1056" s="1">
        <v>1059</v>
      </c>
    </row>
    <row r="1057" spans="1:16" x14ac:dyDescent="0.25">
      <c r="A1057" s="1">
        <v>3351</v>
      </c>
      <c r="B1057" s="1">
        <v>7</v>
      </c>
      <c r="C1057" s="1">
        <v>1</v>
      </c>
      <c r="D1057" s="1">
        <v>2</v>
      </c>
      <c r="E1057" s="1" t="s">
        <v>74</v>
      </c>
      <c r="F1057" s="1">
        <v>4</v>
      </c>
      <c r="G1057" s="1">
        <v>0</v>
      </c>
      <c r="H1057" s="1">
        <v>2</v>
      </c>
      <c r="I1057" s="1">
        <v>14</v>
      </c>
      <c r="J1057" s="1">
        <v>7504</v>
      </c>
      <c r="K1057" s="4" t="e">
        <f>VLOOKUP(jur[[#This Row],[hwycov_id]],#REF!,10,FALSE)</f>
        <v>#REF!</v>
      </c>
      <c r="L1057" s="32" t="e">
        <f t="shared" si="48"/>
        <v>#REF!</v>
      </c>
      <c r="M1057" s="31" t="e">
        <f t="shared" si="49"/>
        <v>#REF!</v>
      </c>
      <c r="N1057" s="31" t="e">
        <f t="shared" si="50"/>
        <v>#REF!</v>
      </c>
      <c r="O1057" s="1" t="e">
        <f>VLOOKUP(jur[[#This Row],[hwycov_id]],#REF!,16,FALSE)</f>
        <v>#REF!</v>
      </c>
      <c r="P1057" s="1">
        <v>1060</v>
      </c>
    </row>
    <row r="1058" spans="1:16" x14ac:dyDescent="0.25">
      <c r="A1058" s="1">
        <v>18732</v>
      </c>
      <c r="B1058" s="1">
        <v>5</v>
      </c>
      <c r="C1058" s="1">
        <v>1</v>
      </c>
      <c r="D1058" s="1">
        <v>2</v>
      </c>
      <c r="E1058" s="1" t="s">
        <v>74</v>
      </c>
      <c r="F1058" s="1">
        <v>4</v>
      </c>
      <c r="G1058" s="1">
        <v>0</v>
      </c>
      <c r="H1058" s="1">
        <v>2</v>
      </c>
      <c r="I1058" s="1">
        <v>14</v>
      </c>
      <c r="J1058" s="1">
        <v>7519</v>
      </c>
      <c r="K1058" s="4" t="e">
        <f>VLOOKUP(jur[[#This Row],[hwycov_id]],#REF!,10,FALSE)</f>
        <v>#REF!</v>
      </c>
      <c r="L1058" s="32" t="e">
        <f t="shared" si="48"/>
        <v>#REF!</v>
      </c>
      <c r="M1058" s="31" t="e">
        <f t="shared" si="49"/>
        <v>#REF!</v>
      </c>
      <c r="N1058" s="31" t="e">
        <f t="shared" si="50"/>
        <v>#REF!</v>
      </c>
      <c r="O1058" s="1" t="e">
        <f>VLOOKUP(jur[[#This Row],[hwycov_id]],#REF!,16,FALSE)</f>
        <v>#REF!</v>
      </c>
      <c r="P1058" s="1">
        <v>1061</v>
      </c>
    </row>
    <row r="1059" spans="1:16" x14ac:dyDescent="0.25">
      <c r="A1059" s="1">
        <v>8371</v>
      </c>
      <c r="B1059" s="1">
        <v>5</v>
      </c>
      <c r="C1059" s="1">
        <v>1</v>
      </c>
      <c r="D1059" s="1">
        <v>2</v>
      </c>
      <c r="E1059" s="1" t="s">
        <v>74</v>
      </c>
      <c r="F1059" s="1">
        <v>4</v>
      </c>
      <c r="G1059" s="1">
        <v>0</v>
      </c>
      <c r="H1059" s="1">
        <v>3</v>
      </c>
      <c r="I1059" s="1">
        <v>14</v>
      </c>
      <c r="J1059" s="1">
        <v>7520</v>
      </c>
      <c r="K1059" s="4" t="e">
        <f>VLOOKUP(jur[[#This Row],[hwycov_id]],#REF!,10,FALSE)</f>
        <v>#REF!</v>
      </c>
      <c r="L1059" s="32" t="e">
        <f t="shared" si="48"/>
        <v>#REF!</v>
      </c>
      <c r="M1059" s="31" t="e">
        <f t="shared" si="49"/>
        <v>#REF!</v>
      </c>
      <c r="N1059" s="31" t="e">
        <f t="shared" si="50"/>
        <v>#REF!</v>
      </c>
      <c r="O1059" s="1" t="e">
        <f>VLOOKUP(jur[[#This Row],[hwycov_id]],#REF!,16,FALSE)</f>
        <v>#REF!</v>
      </c>
      <c r="P1059" s="1">
        <v>1062</v>
      </c>
    </row>
    <row r="1060" spans="1:16" x14ac:dyDescent="0.25">
      <c r="A1060" s="1">
        <v>18408</v>
      </c>
      <c r="B1060" s="1">
        <v>4</v>
      </c>
      <c r="C1060" s="1">
        <v>1</v>
      </c>
      <c r="D1060" s="1">
        <v>1</v>
      </c>
      <c r="E1060" s="1" t="s">
        <v>74</v>
      </c>
      <c r="F1060" s="1">
        <v>4</v>
      </c>
      <c r="G1060" s="1">
        <v>0</v>
      </c>
      <c r="H1060" s="1">
        <v>1</v>
      </c>
      <c r="I1060" s="1">
        <v>14</v>
      </c>
      <c r="J1060" s="1">
        <v>7531</v>
      </c>
      <c r="K1060" s="4" t="e">
        <f>VLOOKUP(jur[[#This Row],[hwycov_id]],#REF!,10,FALSE)</f>
        <v>#REF!</v>
      </c>
      <c r="L1060" s="32" t="e">
        <f t="shared" si="48"/>
        <v>#REF!</v>
      </c>
      <c r="M1060" s="31" t="e">
        <f t="shared" si="49"/>
        <v>#REF!</v>
      </c>
      <c r="N1060" s="31" t="e">
        <f t="shared" si="50"/>
        <v>#REF!</v>
      </c>
      <c r="O1060" s="1" t="e">
        <f>VLOOKUP(jur[[#This Row],[hwycov_id]],#REF!,16,FALSE)</f>
        <v>#REF!</v>
      </c>
      <c r="P1060" s="1">
        <v>1063</v>
      </c>
    </row>
    <row r="1061" spans="1:16" x14ac:dyDescent="0.25">
      <c r="A1061" s="1">
        <v>17983</v>
      </c>
      <c r="B1061" s="1">
        <v>5</v>
      </c>
      <c r="C1061" s="1">
        <v>1</v>
      </c>
      <c r="D1061" s="1">
        <v>2</v>
      </c>
      <c r="E1061" s="1" t="s">
        <v>74</v>
      </c>
      <c r="F1061" s="1">
        <v>4</v>
      </c>
      <c r="G1061" s="1">
        <v>0</v>
      </c>
      <c r="H1061" s="1">
        <v>3</v>
      </c>
      <c r="I1061" s="1">
        <v>14</v>
      </c>
      <c r="J1061" s="1">
        <v>7538</v>
      </c>
      <c r="K1061" s="4" t="e">
        <f>VLOOKUP(jur[[#This Row],[hwycov_id]],#REF!,10,FALSE)</f>
        <v>#REF!</v>
      </c>
      <c r="L1061" s="32" t="e">
        <f t="shared" si="48"/>
        <v>#REF!</v>
      </c>
      <c r="M1061" s="31" t="e">
        <f t="shared" si="49"/>
        <v>#REF!</v>
      </c>
      <c r="N1061" s="31" t="e">
        <f t="shared" si="50"/>
        <v>#REF!</v>
      </c>
      <c r="O1061" s="1" t="e">
        <f>VLOOKUP(jur[[#This Row],[hwycov_id]],#REF!,16,FALSE)</f>
        <v>#REF!</v>
      </c>
      <c r="P1061" s="1">
        <v>1064</v>
      </c>
    </row>
    <row r="1062" spans="1:16" x14ac:dyDescent="0.25">
      <c r="A1062" s="1">
        <v>10929</v>
      </c>
      <c r="B1062" s="1">
        <v>9</v>
      </c>
      <c r="C1062" s="1">
        <v>1</v>
      </c>
      <c r="D1062" s="1">
        <v>1</v>
      </c>
      <c r="E1062" s="1" t="s">
        <v>73</v>
      </c>
      <c r="F1062" s="1">
        <v>2</v>
      </c>
      <c r="G1062" s="1">
        <v>0</v>
      </c>
      <c r="H1062" s="1">
        <v>3</v>
      </c>
      <c r="I1062" s="1">
        <v>14</v>
      </c>
      <c r="J1062" s="1">
        <v>7539</v>
      </c>
      <c r="K1062" s="4" t="e">
        <f>VLOOKUP(jur[[#This Row],[hwycov_id]],#REF!,10,FALSE)</f>
        <v>#REF!</v>
      </c>
      <c r="L1062" s="32" t="e">
        <f t="shared" si="48"/>
        <v>#REF!</v>
      </c>
      <c r="M1062" s="31" t="e">
        <f t="shared" si="49"/>
        <v>#REF!</v>
      </c>
      <c r="N1062" s="31" t="e">
        <f t="shared" si="50"/>
        <v>#REF!</v>
      </c>
      <c r="O1062" s="1" t="e">
        <f>VLOOKUP(jur[[#This Row],[hwycov_id]],#REF!,16,FALSE)</f>
        <v>#REF!</v>
      </c>
      <c r="P1062" s="1">
        <v>1065</v>
      </c>
    </row>
    <row r="1063" spans="1:16" x14ac:dyDescent="0.25">
      <c r="A1063" s="1">
        <v>420</v>
      </c>
      <c r="B1063" s="1">
        <v>4</v>
      </c>
      <c r="C1063" s="1">
        <v>1</v>
      </c>
      <c r="D1063" s="1">
        <v>2</v>
      </c>
      <c r="E1063" s="1" t="s">
        <v>74</v>
      </c>
      <c r="F1063" s="1">
        <v>4</v>
      </c>
      <c r="G1063" s="1">
        <v>0</v>
      </c>
      <c r="H1063" s="1">
        <v>3</v>
      </c>
      <c r="I1063" s="1">
        <v>14</v>
      </c>
      <c r="J1063" s="1">
        <v>7542</v>
      </c>
      <c r="K1063" s="4" t="e">
        <f>VLOOKUP(jur[[#This Row],[hwycov_id]],#REF!,10,FALSE)</f>
        <v>#REF!</v>
      </c>
      <c r="L1063" s="32" t="e">
        <f t="shared" si="48"/>
        <v>#REF!</v>
      </c>
      <c r="M1063" s="31" t="e">
        <f t="shared" si="49"/>
        <v>#REF!</v>
      </c>
      <c r="N1063" s="31" t="e">
        <f t="shared" si="50"/>
        <v>#REF!</v>
      </c>
      <c r="O1063" s="1" t="e">
        <f>VLOOKUP(jur[[#This Row],[hwycov_id]],#REF!,16,FALSE)</f>
        <v>#REF!</v>
      </c>
      <c r="P1063" s="1">
        <v>1066</v>
      </c>
    </row>
    <row r="1064" spans="1:16" x14ac:dyDescent="0.25">
      <c r="A1064" s="1">
        <v>18490</v>
      </c>
      <c r="B1064" s="1">
        <v>4</v>
      </c>
      <c r="C1064" s="1">
        <v>1</v>
      </c>
      <c r="D1064" s="1">
        <v>1</v>
      </c>
      <c r="E1064" s="1" t="s">
        <v>74</v>
      </c>
      <c r="F1064" s="1">
        <v>4</v>
      </c>
      <c r="G1064" s="1">
        <v>0</v>
      </c>
      <c r="H1064" s="1">
        <v>1</v>
      </c>
      <c r="I1064" s="1">
        <v>14</v>
      </c>
      <c r="J1064" s="1">
        <v>7607</v>
      </c>
      <c r="K1064" s="4" t="e">
        <f>VLOOKUP(jur[[#This Row],[hwycov_id]],#REF!,10,FALSE)</f>
        <v>#REF!</v>
      </c>
      <c r="L1064" s="32" t="e">
        <f t="shared" si="48"/>
        <v>#REF!</v>
      </c>
      <c r="M1064" s="31" t="e">
        <f t="shared" si="49"/>
        <v>#REF!</v>
      </c>
      <c r="N1064" s="31" t="e">
        <f t="shared" si="50"/>
        <v>#REF!</v>
      </c>
      <c r="O1064" s="1" t="e">
        <f>VLOOKUP(jur[[#This Row],[hwycov_id]],#REF!,16,FALSE)</f>
        <v>#REF!</v>
      </c>
      <c r="P1064" s="1">
        <v>1067</v>
      </c>
    </row>
    <row r="1065" spans="1:16" x14ac:dyDescent="0.25">
      <c r="A1065" s="1">
        <v>10878</v>
      </c>
      <c r="B1065" s="1">
        <v>9</v>
      </c>
      <c r="C1065" s="1">
        <v>1</v>
      </c>
      <c r="D1065" s="1">
        <v>1</v>
      </c>
      <c r="E1065" s="1" t="s">
        <v>73</v>
      </c>
      <c r="F1065" s="1">
        <v>2</v>
      </c>
      <c r="G1065" s="1">
        <v>0</v>
      </c>
      <c r="H1065" s="1">
        <v>3</v>
      </c>
      <c r="I1065" s="1">
        <v>14</v>
      </c>
      <c r="J1065" s="1">
        <v>7612</v>
      </c>
      <c r="K1065" s="4" t="e">
        <f>VLOOKUP(jur[[#This Row],[hwycov_id]],#REF!,10,FALSE)</f>
        <v>#REF!</v>
      </c>
      <c r="L1065" s="32" t="e">
        <f t="shared" si="48"/>
        <v>#REF!</v>
      </c>
      <c r="M1065" s="31" t="e">
        <f t="shared" si="49"/>
        <v>#REF!</v>
      </c>
      <c r="N1065" s="31" t="e">
        <f t="shared" si="50"/>
        <v>#REF!</v>
      </c>
      <c r="O1065" s="1" t="e">
        <f>VLOOKUP(jur[[#This Row],[hwycov_id]],#REF!,16,FALSE)</f>
        <v>#REF!</v>
      </c>
      <c r="P1065" s="1">
        <v>1068</v>
      </c>
    </row>
    <row r="1066" spans="1:16" x14ac:dyDescent="0.25">
      <c r="A1066" s="1">
        <v>10896</v>
      </c>
      <c r="B1066" s="1">
        <v>9</v>
      </c>
      <c r="C1066" s="1">
        <v>1</v>
      </c>
      <c r="D1066" s="1">
        <v>1</v>
      </c>
      <c r="E1066" s="1" t="s">
        <v>73</v>
      </c>
      <c r="F1066" s="1">
        <v>2</v>
      </c>
      <c r="G1066" s="1">
        <v>0</v>
      </c>
      <c r="H1066" s="1">
        <v>3</v>
      </c>
      <c r="I1066" s="1">
        <v>14</v>
      </c>
      <c r="J1066" s="1">
        <v>7626</v>
      </c>
      <c r="K1066" s="4" t="e">
        <f>VLOOKUP(jur[[#This Row],[hwycov_id]],#REF!,10,FALSE)</f>
        <v>#REF!</v>
      </c>
      <c r="L1066" s="32" t="e">
        <f t="shared" si="48"/>
        <v>#REF!</v>
      </c>
      <c r="M1066" s="31" t="e">
        <f t="shared" si="49"/>
        <v>#REF!</v>
      </c>
      <c r="N1066" s="31" t="e">
        <f t="shared" si="50"/>
        <v>#REF!</v>
      </c>
      <c r="O1066" s="1" t="e">
        <f>VLOOKUP(jur[[#This Row],[hwycov_id]],#REF!,16,FALSE)</f>
        <v>#REF!</v>
      </c>
      <c r="P1066" s="1">
        <v>1069</v>
      </c>
    </row>
    <row r="1067" spans="1:16" x14ac:dyDescent="0.25">
      <c r="A1067" s="1">
        <v>40257</v>
      </c>
      <c r="B1067" s="1">
        <v>9</v>
      </c>
      <c r="C1067" s="1">
        <v>1</v>
      </c>
      <c r="D1067" s="1">
        <v>1</v>
      </c>
      <c r="E1067" s="1" t="s">
        <v>73</v>
      </c>
      <c r="F1067" s="1">
        <v>2</v>
      </c>
      <c r="G1067" s="1">
        <v>0</v>
      </c>
      <c r="H1067" s="1">
        <v>3</v>
      </c>
      <c r="I1067" s="1">
        <v>14</v>
      </c>
      <c r="J1067" s="1">
        <v>7636</v>
      </c>
      <c r="K1067" s="4" t="e">
        <f>VLOOKUP(jur[[#This Row],[hwycov_id]],#REF!,10,FALSE)</f>
        <v>#REF!</v>
      </c>
      <c r="L1067" s="32" t="e">
        <f t="shared" si="48"/>
        <v>#REF!</v>
      </c>
      <c r="M1067" s="31" t="e">
        <f t="shared" si="49"/>
        <v>#REF!</v>
      </c>
      <c r="N1067" s="31" t="e">
        <f t="shared" si="50"/>
        <v>#REF!</v>
      </c>
      <c r="O1067" s="1" t="e">
        <f>VLOOKUP(jur[[#This Row],[hwycov_id]],#REF!,16,FALSE)</f>
        <v>#REF!</v>
      </c>
      <c r="P1067" s="1">
        <v>1070</v>
      </c>
    </row>
    <row r="1068" spans="1:16" x14ac:dyDescent="0.25">
      <c r="A1068" s="1">
        <v>6443</v>
      </c>
      <c r="B1068" s="1">
        <v>4</v>
      </c>
      <c r="C1068" s="1">
        <v>1</v>
      </c>
      <c r="D1068" s="1">
        <v>2</v>
      </c>
      <c r="E1068" s="1" t="s">
        <v>74</v>
      </c>
      <c r="F1068" s="1">
        <v>4</v>
      </c>
      <c r="G1068" s="1">
        <v>0</v>
      </c>
      <c r="H1068" s="1">
        <v>2</v>
      </c>
      <c r="I1068" s="1">
        <v>14</v>
      </c>
      <c r="J1068" s="1">
        <v>7638</v>
      </c>
      <c r="K1068" s="4" t="e">
        <f>VLOOKUP(jur[[#This Row],[hwycov_id]],#REF!,10,FALSE)</f>
        <v>#REF!</v>
      </c>
      <c r="L1068" s="32" t="e">
        <f t="shared" si="48"/>
        <v>#REF!</v>
      </c>
      <c r="M1068" s="31" t="e">
        <f t="shared" si="49"/>
        <v>#REF!</v>
      </c>
      <c r="N1068" s="31" t="e">
        <f t="shared" si="50"/>
        <v>#REF!</v>
      </c>
      <c r="O1068" s="1" t="e">
        <f>VLOOKUP(jur[[#This Row],[hwycov_id]],#REF!,16,FALSE)</f>
        <v>#REF!</v>
      </c>
      <c r="P1068" s="1">
        <v>1071</v>
      </c>
    </row>
    <row r="1069" spans="1:16" x14ac:dyDescent="0.25">
      <c r="A1069" s="1">
        <v>18800</v>
      </c>
      <c r="B1069" s="1">
        <v>4</v>
      </c>
      <c r="C1069" s="1">
        <v>1</v>
      </c>
      <c r="D1069" s="1">
        <v>2</v>
      </c>
      <c r="E1069" s="1" t="s">
        <v>74</v>
      </c>
      <c r="F1069" s="1">
        <v>4</v>
      </c>
      <c r="G1069" s="1">
        <v>0</v>
      </c>
      <c r="H1069" s="1">
        <v>3</v>
      </c>
      <c r="I1069" s="1">
        <v>14</v>
      </c>
      <c r="J1069" s="1">
        <v>7670</v>
      </c>
      <c r="K1069" s="4" t="e">
        <f>VLOOKUP(jur[[#This Row],[hwycov_id]],#REF!,10,FALSE)</f>
        <v>#REF!</v>
      </c>
      <c r="L1069" s="32" t="e">
        <f t="shared" si="48"/>
        <v>#REF!</v>
      </c>
      <c r="M1069" s="31" t="e">
        <f t="shared" si="49"/>
        <v>#REF!</v>
      </c>
      <c r="N1069" s="31" t="e">
        <f t="shared" si="50"/>
        <v>#REF!</v>
      </c>
      <c r="O1069" s="1" t="e">
        <f>VLOOKUP(jur[[#This Row],[hwycov_id]],#REF!,16,FALSE)</f>
        <v>#REF!</v>
      </c>
      <c r="P1069" s="1">
        <v>1072</v>
      </c>
    </row>
    <row r="1070" spans="1:16" x14ac:dyDescent="0.25">
      <c r="A1070" s="1">
        <v>17990</v>
      </c>
      <c r="B1070" s="1">
        <v>3</v>
      </c>
      <c r="C1070" s="1">
        <v>1</v>
      </c>
      <c r="D1070" s="1">
        <v>2</v>
      </c>
      <c r="E1070" s="1" t="s">
        <v>74</v>
      </c>
      <c r="F1070" s="1">
        <v>3</v>
      </c>
      <c r="G1070" s="1">
        <v>0</v>
      </c>
      <c r="H1070" s="1">
        <v>3</v>
      </c>
      <c r="I1070" s="1">
        <v>14</v>
      </c>
      <c r="J1070" s="1">
        <v>7673</v>
      </c>
      <c r="K1070" s="4" t="e">
        <f>VLOOKUP(jur[[#This Row],[hwycov_id]],#REF!,10,FALSE)</f>
        <v>#REF!</v>
      </c>
      <c r="L1070" s="32" t="e">
        <f t="shared" si="48"/>
        <v>#REF!</v>
      </c>
      <c r="M1070" s="31" t="e">
        <f t="shared" si="49"/>
        <v>#REF!</v>
      </c>
      <c r="N1070" s="31" t="e">
        <f t="shared" si="50"/>
        <v>#REF!</v>
      </c>
      <c r="O1070" s="1" t="e">
        <f>VLOOKUP(jur[[#This Row],[hwycov_id]],#REF!,16,FALSE)</f>
        <v>#REF!</v>
      </c>
      <c r="P1070" s="1">
        <v>1073</v>
      </c>
    </row>
    <row r="1071" spans="1:16" x14ac:dyDescent="0.25">
      <c r="A1071" s="1">
        <v>8627</v>
      </c>
      <c r="B1071" s="1">
        <v>4</v>
      </c>
      <c r="C1071" s="1">
        <v>1</v>
      </c>
      <c r="D1071" s="1">
        <v>2</v>
      </c>
      <c r="E1071" s="1" t="s">
        <v>74</v>
      </c>
      <c r="F1071" s="1">
        <v>4</v>
      </c>
      <c r="G1071" s="1">
        <v>0</v>
      </c>
      <c r="H1071" s="1">
        <v>3</v>
      </c>
      <c r="I1071" s="1">
        <v>14</v>
      </c>
      <c r="J1071" s="1">
        <v>7675</v>
      </c>
      <c r="K1071" s="4" t="e">
        <f>VLOOKUP(jur[[#This Row],[hwycov_id]],#REF!,10,FALSE)</f>
        <v>#REF!</v>
      </c>
      <c r="L1071" s="32" t="e">
        <f t="shared" si="48"/>
        <v>#REF!</v>
      </c>
      <c r="M1071" s="31" t="e">
        <f t="shared" si="49"/>
        <v>#REF!</v>
      </c>
      <c r="N1071" s="31" t="e">
        <f t="shared" si="50"/>
        <v>#REF!</v>
      </c>
      <c r="O1071" s="1" t="e">
        <f>VLOOKUP(jur[[#This Row],[hwycov_id]],#REF!,16,FALSE)</f>
        <v>#REF!</v>
      </c>
      <c r="P1071" s="1">
        <v>1074</v>
      </c>
    </row>
    <row r="1072" spans="1:16" x14ac:dyDescent="0.25">
      <c r="A1072" s="1">
        <v>7998</v>
      </c>
      <c r="B1072" s="1">
        <v>4</v>
      </c>
      <c r="C1072" s="1">
        <v>1</v>
      </c>
      <c r="D1072" s="1">
        <v>2</v>
      </c>
      <c r="E1072" s="1" t="s">
        <v>74</v>
      </c>
      <c r="F1072" s="1">
        <v>4</v>
      </c>
      <c r="G1072" s="1">
        <v>0</v>
      </c>
      <c r="H1072" s="1">
        <v>3</v>
      </c>
      <c r="I1072" s="1">
        <v>14</v>
      </c>
      <c r="J1072" s="1">
        <v>7679</v>
      </c>
      <c r="K1072" s="4" t="e">
        <f>VLOOKUP(jur[[#This Row],[hwycov_id]],#REF!,10,FALSE)</f>
        <v>#REF!</v>
      </c>
      <c r="L1072" s="32" t="e">
        <f t="shared" si="48"/>
        <v>#REF!</v>
      </c>
      <c r="M1072" s="31" t="e">
        <f t="shared" si="49"/>
        <v>#REF!</v>
      </c>
      <c r="N1072" s="31" t="e">
        <f t="shared" si="50"/>
        <v>#REF!</v>
      </c>
      <c r="O1072" s="1" t="e">
        <f>VLOOKUP(jur[[#This Row],[hwycov_id]],#REF!,16,FALSE)</f>
        <v>#REF!</v>
      </c>
      <c r="P1072" s="1">
        <v>1075</v>
      </c>
    </row>
    <row r="1073" spans="1:16" x14ac:dyDescent="0.25">
      <c r="A1073" s="1">
        <v>18621</v>
      </c>
      <c r="B1073" s="1">
        <v>3</v>
      </c>
      <c r="C1073" s="1">
        <v>1</v>
      </c>
      <c r="D1073" s="1">
        <v>1</v>
      </c>
      <c r="E1073" s="1" t="s">
        <v>74</v>
      </c>
      <c r="F1073" s="1">
        <v>3</v>
      </c>
      <c r="G1073" s="1">
        <v>0</v>
      </c>
      <c r="H1073" s="1">
        <v>1</v>
      </c>
      <c r="I1073" s="1">
        <v>14</v>
      </c>
      <c r="J1073" s="1">
        <v>7690</v>
      </c>
      <c r="K1073" s="4" t="e">
        <f>VLOOKUP(jur[[#This Row],[hwycov_id]],#REF!,10,FALSE)</f>
        <v>#REF!</v>
      </c>
      <c r="L1073" s="32" t="e">
        <f t="shared" si="48"/>
        <v>#REF!</v>
      </c>
      <c r="M1073" s="31" t="e">
        <f t="shared" si="49"/>
        <v>#REF!</v>
      </c>
      <c r="N1073" s="31" t="e">
        <f t="shared" si="50"/>
        <v>#REF!</v>
      </c>
      <c r="O1073" s="1" t="e">
        <f>VLOOKUP(jur[[#This Row],[hwycov_id]],#REF!,16,FALSE)</f>
        <v>#REF!</v>
      </c>
      <c r="P1073" s="1">
        <v>1076</v>
      </c>
    </row>
    <row r="1074" spans="1:16" x14ac:dyDescent="0.25">
      <c r="A1074" s="1">
        <v>27800</v>
      </c>
      <c r="B1074" s="1">
        <v>9</v>
      </c>
      <c r="C1074" s="1">
        <v>1</v>
      </c>
      <c r="D1074" s="1">
        <v>1</v>
      </c>
      <c r="E1074" s="1" t="s">
        <v>73</v>
      </c>
      <c r="F1074" s="1">
        <v>2</v>
      </c>
      <c r="G1074" s="1">
        <v>0</v>
      </c>
      <c r="H1074" s="1">
        <v>2</v>
      </c>
      <c r="I1074" s="1">
        <v>14</v>
      </c>
      <c r="J1074" s="1">
        <v>7744</v>
      </c>
      <c r="K1074" s="4" t="e">
        <f>VLOOKUP(jur[[#This Row],[hwycov_id]],#REF!,10,FALSE)</f>
        <v>#REF!</v>
      </c>
      <c r="L1074" s="32" t="e">
        <f t="shared" si="48"/>
        <v>#REF!</v>
      </c>
      <c r="M1074" s="31" t="e">
        <f t="shared" si="49"/>
        <v>#REF!</v>
      </c>
      <c r="N1074" s="31" t="e">
        <f t="shared" si="50"/>
        <v>#REF!</v>
      </c>
      <c r="O1074" s="1" t="e">
        <f>VLOOKUP(jur[[#This Row],[hwycov_id]],#REF!,16,FALSE)</f>
        <v>#REF!</v>
      </c>
      <c r="P1074" s="1">
        <v>1077</v>
      </c>
    </row>
    <row r="1075" spans="1:16" x14ac:dyDescent="0.25">
      <c r="A1075" s="1">
        <v>1838</v>
      </c>
      <c r="B1075" s="1">
        <v>4</v>
      </c>
      <c r="C1075" s="1">
        <v>1</v>
      </c>
      <c r="D1075" s="1">
        <v>1</v>
      </c>
      <c r="E1075" s="1" t="s">
        <v>74</v>
      </c>
      <c r="F1075" s="1">
        <v>4</v>
      </c>
      <c r="G1075" s="1">
        <v>0</v>
      </c>
      <c r="H1075" s="1">
        <v>2</v>
      </c>
      <c r="I1075" s="1">
        <v>14</v>
      </c>
      <c r="J1075" s="1">
        <v>7747</v>
      </c>
      <c r="K1075" s="4" t="e">
        <f>VLOOKUP(jur[[#This Row],[hwycov_id]],#REF!,10,FALSE)</f>
        <v>#REF!</v>
      </c>
      <c r="L1075" s="32" t="e">
        <f t="shared" si="48"/>
        <v>#REF!</v>
      </c>
      <c r="M1075" s="31" t="e">
        <f t="shared" si="49"/>
        <v>#REF!</v>
      </c>
      <c r="N1075" s="31" t="e">
        <f t="shared" si="50"/>
        <v>#REF!</v>
      </c>
      <c r="O1075" s="1" t="e">
        <f>VLOOKUP(jur[[#This Row],[hwycov_id]],#REF!,16,FALSE)</f>
        <v>#REF!</v>
      </c>
      <c r="P1075" s="1">
        <v>1078</v>
      </c>
    </row>
    <row r="1076" spans="1:16" x14ac:dyDescent="0.25">
      <c r="A1076" s="1">
        <v>8950</v>
      </c>
      <c r="B1076" s="1">
        <v>9</v>
      </c>
      <c r="C1076" s="1">
        <v>1</v>
      </c>
      <c r="D1076" s="1">
        <v>1</v>
      </c>
      <c r="E1076" s="1" t="s">
        <v>73</v>
      </c>
      <c r="F1076" s="1">
        <v>2</v>
      </c>
      <c r="G1076" s="1">
        <v>0</v>
      </c>
      <c r="H1076" s="1">
        <v>2</v>
      </c>
      <c r="I1076" s="1">
        <v>14</v>
      </c>
      <c r="J1076" s="1">
        <v>7827</v>
      </c>
      <c r="K1076" s="4" t="e">
        <f>VLOOKUP(jur[[#This Row],[hwycov_id]],#REF!,10,FALSE)</f>
        <v>#REF!</v>
      </c>
      <c r="L1076" s="32" t="e">
        <f t="shared" si="48"/>
        <v>#REF!</v>
      </c>
      <c r="M1076" s="31" t="e">
        <f t="shared" si="49"/>
        <v>#REF!</v>
      </c>
      <c r="N1076" s="31" t="e">
        <f t="shared" si="50"/>
        <v>#REF!</v>
      </c>
      <c r="O1076" s="1" t="e">
        <f>VLOOKUP(jur[[#This Row],[hwycov_id]],#REF!,16,FALSE)</f>
        <v>#REF!</v>
      </c>
      <c r="P1076" s="1">
        <v>1079</v>
      </c>
    </row>
    <row r="1077" spans="1:16" x14ac:dyDescent="0.25">
      <c r="A1077" s="1">
        <v>2086</v>
      </c>
      <c r="B1077" s="1">
        <v>5</v>
      </c>
      <c r="C1077" s="1">
        <v>1</v>
      </c>
      <c r="D1077" s="1">
        <v>2</v>
      </c>
      <c r="E1077" s="1" t="s">
        <v>74</v>
      </c>
      <c r="F1077" s="1">
        <v>4</v>
      </c>
      <c r="G1077" s="1">
        <v>0</v>
      </c>
      <c r="H1077" s="1">
        <v>2</v>
      </c>
      <c r="I1077" s="1">
        <v>14</v>
      </c>
      <c r="J1077" s="1">
        <v>7868</v>
      </c>
      <c r="K1077" s="4" t="e">
        <f>VLOOKUP(jur[[#This Row],[hwycov_id]],#REF!,10,FALSE)</f>
        <v>#REF!</v>
      </c>
      <c r="L1077" s="32" t="e">
        <f t="shared" si="48"/>
        <v>#REF!</v>
      </c>
      <c r="M1077" s="31" t="e">
        <f t="shared" si="49"/>
        <v>#REF!</v>
      </c>
      <c r="N1077" s="31" t="e">
        <f t="shared" si="50"/>
        <v>#REF!</v>
      </c>
      <c r="O1077" s="1" t="e">
        <f>VLOOKUP(jur[[#This Row],[hwycov_id]],#REF!,16,FALSE)</f>
        <v>#REF!</v>
      </c>
      <c r="P1077" s="1">
        <v>1080</v>
      </c>
    </row>
    <row r="1078" spans="1:16" x14ac:dyDescent="0.25">
      <c r="A1078" s="1">
        <v>24815</v>
      </c>
      <c r="B1078" s="1">
        <v>4</v>
      </c>
      <c r="C1078" s="1">
        <v>1</v>
      </c>
      <c r="D1078" s="1">
        <v>2</v>
      </c>
      <c r="E1078" s="1" t="s">
        <v>74</v>
      </c>
      <c r="F1078" s="1">
        <v>4</v>
      </c>
      <c r="G1078" s="1">
        <v>0</v>
      </c>
      <c r="H1078" s="1">
        <v>2</v>
      </c>
      <c r="I1078" s="1">
        <v>14</v>
      </c>
      <c r="J1078" s="1">
        <v>7894</v>
      </c>
      <c r="K1078" s="4" t="e">
        <f>VLOOKUP(jur[[#This Row],[hwycov_id]],#REF!,10,FALSE)</f>
        <v>#REF!</v>
      </c>
      <c r="L1078" s="32" t="e">
        <f t="shared" si="48"/>
        <v>#REF!</v>
      </c>
      <c r="M1078" s="31" t="e">
        <f t="shared" si="49"/>
        <v>#REF!</v>
      </c>
      <c r="N1078" s="31" t="e">
        <f t="shared" si="50"/>
        <v>#REF!</v>
      </c>
      <c r="O1078" s="1" t="e">
        <f>VLOOKUP(jur[[#This Row],[hwycov_id]],#REF!,16,FALSE)</f>
        <v>#REF!</v>
      </c>
      <c r="P1078" s="1">
        <v>1081</v>
      </c>
    </row>
    <row r="1079" spans="1:16" x14ac:dyDescent="0.25">
      <c r="A1079" s="1">
        <v>17610</v>
      </c>
      <c r="B1079" s="1">
        <v>4</v>
      </c>
      <c r="C1079" s="1">
        <v>1</v>
      </c>
      <c r="D1079" s="1">
        <v>2</v>
      </c>
      <c r="E1079" s="1" t="s">
        <v>74</v>
      </c>
      <c r="F1079" s="1">
        <v>4</v>
      </c>
      <c r="G1079" s="1">
        <v>0</v>
      </c>
      <c r="H1079" s="1">
        <v>3</v>
      </c>
      <c r="I1079" s="1">
        <v>14</v>
      </c>
      <c r="J1079" s="1">
        <v>7925</v>
      </c>
      <c r="K1079" s="4" t="e">
        <f>VLOOKUP(jur[[#This Row],[hwycov_id]],#REF!,10,FALSE)</f>
        <v>#REF!</v>
      </c>
      <c r="L1079" s="32" t="e">
        <f t="shared" si="48"/>
        <v>#REF!</v>
      </c>
      <c r="M1079" s="31" t="e">
        <f t="shared" si="49"/>
        <v>#REF!</v>
      </c>
      <c r="N1079" s="31" t="e">
        <f t="shared" si="50"/>
        <v>#REF!</v>
      </c>
      <c r="O1079" s="1" t="e">
        <f>VLOOKUP(jur[[#This Row],[hwycov_id]],#REF!,16,FALSE)</f>
        <v>#REF!</v>
      </c>
      <c r="P1079" s="1">
        <v>1082</v>
      </c>
    </row>
    <row r="1080" spans="1:16" x14ac:dyDescent="0.25">
      <c r="A1080" s="1">
        <v>18410</v>
      </c>
      <c r="B1080" s="1">
        <v>4</v>
      </c>
      <c r="C1080" s="1">
        <v>1</v>
      </c>
      <c r="D1080" s="1">
        <v>1</v>
      </c>
      <c r="E1080" s="1" t="s">
        <v>74</v>
      </c>
      <c r="F1080" s="1">
        <v>4</v>
      </c>
      <c r="G1080" s="1">
        <v>0</v>
      </c>
      <c r="H1080" s="1">
        <v>1</v>
      </c>
      <c r="I1080" s="1">
        <v>14</v>
      </c>
      <c r="J1080" s="1">
        <v>7935</v>
      </c>
      <c r="K1080" s="4" t="e">
        <f>VLOOKUP(jur[[#This Row],[hwycov_id]],#REF!,10,FALSE)</f>
        <v>#REF!</v>
      </c>
      <c r="L1080" s="32" t="e">
        <f t="shared" si="48"/>
        <v>#REF!</v>
      </c>
      <c r="M1080" s="31" t="e">
        <f t="shared" si="49"/>
        <v>#REF!</v>
      </c>
      <c r="N1080" s="31" t="e">
        <f t="shared" si="50"/>
        <v>#REF!</v>
      </c>
      <c r="O1080" s="1" t="e">
        <f>VLOOKUP(jur[[#This Row],[hwycov_id]],#REF!,16,FALSE)</f>
        <v>#REF!</v>
      </c>
      <c r="P1080" s="1">
        <v>1083</v>
      </c>
    </row>
    <row r="1081" spans="1:16" x14ac:dyDescent="0.25">
      <c r="A1081" s="1">
        <v>8849</v>
      </c>
      <c r="B1081" s="1">
        <v>9</v>
      </c>
      <c r="C1081" s="1">
        <v>1</v>
      </c>
      <c r="D1081" s="1">
        <v>1</v>
      </c>
      <c r="E1081" s="1" t="s">
        <v>73</v>
      </c>
      <c r="F1081" s="1">
        <v>2</v>
      </c>
      <c r="G1081" s="1">
        <v>0</v>
      </c>
      <c r="H1081" s="1">
        <v>3</v>
      </c>
      <c r="I1081" s="1">
        <v>14</v>
      </c>
      <c r="J1081" s="1">
        <v>7962</v>
      </c>
      <c r="K1081" s="4" t="e">
        <f>VLOOKUP(jur[[#This Row],[hwycov_id]],#REF!,10,FALSE)</f>
        <v>#REF!</v>
      </c>
      <c r="L1081" s="32" t="e">
        <f t="shared" si="48"/>
        <v>#REF!</v>
      </c>
      <c r="M1081" s="31" t="e">
        <f t="shared" si="49"/>
        <v>#REF!</v>
      </c>
      <c r="N1081" s="31" t="e">
        <f t="shared" si="50"/>
        <v>#REF!</v>
      </c>
      <c r="O1081" s="1" t="e">
        <f>VLOOKUP(jur[[#This Row],[hwycov_id]],#REF!,16,FALSE)</f>
        <v>#REF!</v>
      </c>
      <c r="P1081" s="1">
        <v>1084</v>
      </c>
    </row>
    <row r="1082" spans="1:16" x14ac:dyDescent="0.25">
      <c r="A1082" s="1">
        <v>16155</v>
      </c>
      <c r="B1082" s="1">
        <v>9</v>
      </c>
      <c r="C1082" s="1">
        <v>1</v>
      </c>
      <c r="D1082" s="1">
        <v>1</v>
      </c>
      <c r="E1082" s="1" t="s">
        <v>73</v>
      </c>
      <c r="F1082" s="1">
        <v>2</v>
      </c>
      <c r="G1082" s="1">
        <v>0</v>
      </c>
      <c r="H1082" s="1">
        <v>3</v>
      </c>
      <c r="I1082" s="1">
        <v>14</v>
      </c>
      <c r="J1082" s="1">
        <v>7975</v>
      </c>
      <c r="K1082" s="4" t="e">
        <f>VLOOKUP(jur[[#This Row],[hwycov_id]],#REF!,10,FALSE)</f>
        <v>#REF!</v>
      </c>
      <c r="L1082" s="32" t="e">
        <f t="shared" si="48"/>
        <v>#REF!</v>
      </c>
      <c r="M1082" s="31" t="e">
        <f t="shared" si="49"/>
        <v>#REF!</v>
      </c>
      <c r="N1082" s="31" t="e">
        <f t="shared" si="50"/>
        <v>#REF!</v>
      </c>
      <c r="O1082" s="1" t="e">
        <f>VLOOKUP(jur[[#This Row],[hwycov_id]],#REF!,16,FALSE)</f>
        <v>#REF!</v>
      </c>
      <c r="P1082" s="1">
        <v>1085</v>
      </c>
    </row>
    <row r="1083" spans="1:16" x14ac:dyDescent="0.25">
      <c r="A1083" s="1">
        <v>5062</v>
      </c>
      <c r="B1083" s="1">
        <v>3</v>
      </c>
      <c r="C1083" s="1">
        <v>1</v>
      </c>
      <c r="D1083" s="1">
        <v>2</v>
      </c>
      <c r="E1083" s="1" t="s">
        <v>74</v>
      </c>
      <c r="F1083" s="1">
        <v>3</v>
      </c>
      <c r="G1083" s="1">
        <v>0</v>
      </c>
      <c r="H1083" s="1">
        <v>3</v>
      </c>
      <c r="I1083" s="1">
        <v>14</v>
      </c>
      <c r="J1083" s="1">
        <v>7976</v>
      </c>
      <c r="K1083" s="4" t="e">
        <f>VLOOKUP(jur[[#This Row],[hwycov_id]],#REF!,10,FALSE)</f>
        <v>#REF!</v>
      </c>
      <c r="L1083" s="32" t="e">
        <f t="shared" si="48"/>
        <v>#REF!</v>
      </c>
      <c r="M1083" s="31" t="e">
        <f t="shared" si="49"/>
        <v>#REF!</v>
      </c>
      <c r="N1083" s="31" t="e">
        <f t="shared" si="50"/>
        <v>#REF!</v>
      </c>
      <c r="O1083" s="1" t="e">
        <f>VLOOKUP(jur[[#This Row],[hwycov_id]],#REF!,16,FALSE)</f>
        <v>#REF!</v>
      </c>
      <c r="P1083" s="1">
        <v>1086</v>
      </c>
    </row>
    <row r="1084" spans="1:16" x14ac:dyDescent="0.25">
      <c r="A1084" s="1">
        <v>14311</v>
      </c>
      <c r="B1084" s="1">
        <v>3</v>
      </c>
      <c r="C1084" s="1">
        <v>1</v>
      </c>
      <c r="D1084" s="1">
        <v>2</v>
      </c>
      <c r="E1084" s="1" t="s">
        <v>74</v>
      </c>
      <c r="F1084" s="1">
        <v>3</v>
      </c>
      <c r="G1084" s="1">
        <v>0</v>
      </c>
      <c r="H1084" s="1">
        <v>3</v>
      </c>
      <c r="I1084" s="1">
        <v>14</v>
      </c>
      <c r="J1084" s="1">
        <v>7983</v>
      </c>
      <c r="K1084" s="4" t="e">
        <f>VLOOKUP(jur[[#This Row],[hwycov_id]],#REF!,10,FALSE)</f>
        <v>#REF!</v>
      </c>
      <c r="L1084" s="32" t="e">
        <f t="shared" si="48"/>
        <v>#REF!</v>
      </c>
      <c r="M1084" s="31" t="e">
        <f t="shared" si="49"/>
        <v>#REF!</v>
      </c>
      <c r="N1084" s="31" t="e">
        <f t="shared" si="50"/>
        <v>#REF!</v>
      </c>
      <c r="O1084" s="1" t="e">
        <f>VLOOKUP(jur[[#This Row],[hwycov_id]],#REF!,16,FALSE)</f>
        <v>#REF!</v>
      </c>
      <c r="P1084" s="1">
        <v>1087</v>
      </c>
    </row>
    <row r="1085" spans="1:16" x14ac:dyDescent="0.25">
      <c r="A1085" s="1">
        <v>27264</v>
      </c>
      <c r="B1085" s="1">
        <v>9</v>
      </c>
      <c r="C1085" s="1">
        <v>1</v>
      </c>
      <c r="D1085" s="1">
        <v>1</v>
      </c>
      <c r="E1085" s="1" t="s">
        <v>73</v>
      </c>
      <c r="F1085" s="1">
        <v>2</v>
      </c>
      <c r="G1085" s="1">
        <v>0</v>
      </c>
      <c r="H1085" s="1">
        <v>2</v>
      </c>
      <c r="I1085" s="1">
        <v>14</v>
      </c>
      <c r="J1085" s="1">
        <v>8004</v>
      </c>
      <c r="K1085" s="4" t="e">
        <f>VLOOKUP(jur[[#This Row],[hwycov_id]],#REF!,10,FALSE)</f>
        <v>#REF!</v>
      </c>
      <c r="L1085" s="32" t="e">
        <f t="shared" si="48"/>
        <v>#REF!</v>
      </c>
      <c r="M1085" s="31" t="e">
        <f t="shared" si="49"/>
        <v>#REF!</v>
      </c>
      <c r="N1085" s="31" t="e">
        <f t="shared" si="50"/>
        <v>#REF!</v>
      </c>
      <c r="O1085" s="1" t="e">
        <f>VLOOKUP(jur[[#This Row],[hwycov_id]],#REF!,16,FALSE)</f>
        <v>#REF!</v>
      </c>
      <c r="P1085" s="1">
        <v>1088</v>
      </c>
    </row>
    <row r="1086" spans="1:16" x14ac:dyDescent="0.25">
      <c r="A1086" s="1">
        <v>13929</v>
      </c>
      <c r="B1086" s="1">
        <v>4</v>
      </c>
      <c r="C1086" s="1">
        <v>1</v>
      </c>
      <c r="D1086" s="1">
        <v>2</v>
      </c>
      <c r="E1086" s="1" t="s">
        <v>74</v>
      </c>
      <c r="F1086" s="1">
        <v>4</v>
      </c>
      <c r="G1086" s="1">
        <v>0</v>
      </c>
      <c r="H1086" s="1">
        <v>4</v>
      </c>
      <c r="I1086" s="1">
        <v>14</v>
      </c>
      <c r="J1086" s="1">
        <v>8041</v>
      </c>
      <c r="K1086" s="4" t="e">
        <f>VLOOKUP(jur[[#This Row],[hwycov_id]],#REF!,10,FALSE)</f>
        <v>#REF!</v>
      </c>
      <c r="L1086" s="32" t="e">
        <f t="shared" si="48"/>
        <v>#REF!</v>
      </c>
      <c r="M1086" s="31" t="e">
        <f t="shared" si="49"/>
        <v>#REF!</v>
      </c>
      <c r="N1086" s="31" t="e">
        <f t="shared" si="50"/>
        <v>#REF!</v>
      </c>
      <c r="O1086" s="1" t="e">
        <f>VLOOKUP(jur[[#This Row],[hwycov_id]],#REF!,16,FALSE)</f>
        <v>#REF!</v>
      </c>
      <c r="P1086" s="1">
        <v>1089</v>
      </c>
    </row>
    <row r="1087" spans="1:16" x14ac:dyDescent="0.25">
      <c r="A1087" s="1">
        <v>8453</v>
      </c>
      <c r="B1087" s="1">
        <v>3</v>
      </c>
      <c r="C1087" s="1">
        <v>1</v>
      </c>
      <c r="D1087" s="1">
        <v>2</v>
      </c>
      <c r="E1087" s="1" t="s">
        <v>74</v>
      </c>
      <c r="F1087" s="1">
        <v>3</v>
      </c>
      <c r="G1087" s="1">
        <v>0</v>
      </c>
      <c r="H1087" s="1">
        <v>3</v>
      </c>
      <c r="I1087" s="1">
        <v>14</v>
      </c>
      <c r="J1087" s="1">
        <v>8050</v>
      </c>
      <c r="K1087" s="4" t="e">
        <f>VLOOKUP(jur[[#This Row],[hwycov_id]],#REF!,10,FALSE)</f>
        <v>#REF!</v>
      </c>
      <c r="L1087" s="32" t="e">
        <f t="shared" si="48"/>
        <v>#REF!</v>
      </c>
      <c r="M1087" s="31" t="e">
        <f t="shared" si="49"/>
        <v>#REF!</v>
      </c>
      <c r="N1087" s="31" t="e">
        <f t="shared" si="50"/>
        <v>#REF!</v>
      </c>
      <c r="O1087" s="1" t="e">
        <f>VLOOKUP(jur[[#This Row],[hwycov_id]],#REF!,16,FALSE)</f>
        <v>#REF!</v>
      </c>
      <c r="P1087" s="1">
        <v>1090</v>
      </c>
    </row>
    <row r="1088" spans="1:16" x14ac:dyDescent="0.25">
      <c r="A1088" s="1">
        <v>18606</v>
      </c>
      <c r="B1088" s="1">
        <v>5</v>
      </c>
      <c r="C1088" s="1">
        <v>1</v>
      </c>
      <c r="D1088" s="1">
        <v>1</v>
      </c>
      <c r="E1088" s="1" t="s">
        <v>74</v>
      </c>
      <c r="F1088" s="1">
        <v>4</v>
      </c>
      <c r="G1088" s="1">
        <v>0</v>
      </c>
      <c r="H1088" s="1">
        <v>1</v>
      </c>
      <c r="I1088" s="1">
        <v>14</v>
      </c>
      <c r="J1088" s="1">
        <v>8098</v>
      </c>
      <c r="K1088" s="4" t="e">
        <f>VLOOKUP(jur[[#This Row],[hwycov_id]],#REF!,10,FALSE)</f>
        <v>#REF!</v>
      </c>
      <c r="L1088" s="32" t="e">
        <f t="shared" si="48"/>
        <v>#REF!</v>
      </c>
      <c r="M1088" s="31" t="e">
        <f t="shared" si="49"/>
        <v>#REF!</v>
      </c>
      <c r="N1088" s="31" t="e">
        <f t="shared" si="50"/>
        <v>#REF!</v>
      </c>
      <c r="O1088" s="1" t="e">
        <f>VLOOKUP(jur[[#This Row],[hwycov_id]],#REF!,16,FALSE)</f>
        <v>#REF!</v>
      </c>
      <c r="P1088" s="1">
        <v>1091</v>
      </c>
    </row>
    <row r="1089" spans="1:16" x14ac:dyDescent="0.25">
      <c r="A1089" s="1">
        <v>9068</v>
      </c>
      <c r="B1089" s="1">
        <v>3</v>
      </c>
      <c r="C1089" s="1">
        <v>1</v>
      </c>
      <c r="D1089" s="1">
        <v>2</v>
      </c>
      <c r="E1089" s="1" t="s">
        <v>74</v>
      </c>
      <c r="F1089" s="1">
        <v>3</v>
      </c>
      <c r="G1089" s="1">
        <v>0</v>
      </c>
      <c r="H1089" s="1">
        <v>4</v>
      </c>
      <c r="I1089" s="1">
        <v>14</v>
      </c>
      <c r="J1089" s="1">
        <v>8122</v>
      </c>
      <c r="K1089" s="4" t="e">
        <f>VLOOKUP(jur[[#This Row],[hwycov_id]],#REF!,10,FALSE)</f>
        <v>#REF!</v>
      </c>
      <c r="L1089" s="32" t="e">
        <f t="shared" si="48"/>
        <v>#REF!</v>
      </c>
      <c r="M1089" s="31" t="e">
        <f t="shared" si="49"/>
        <v>#REF!</v>
      </c>
      <c r="N1089" s="31" t="e">
        <f t="shared" si="50"/>
        <v>#REF!</v>
      </c>
      <c r="O1089" s="1" t="e">
        <f>VLOOKUP(jur[[#This Row],[hwycov_id]],#REF!,16,FALSE)</f>
        <v>#REF!</v>
      </c>
      <c r="P1089" s="1">
        <v>1092</v>
      </c>
    </row>
    <row r="1090" spans="1:16" x14ac:dyDescent="0.25">
      <c r="A1090" s="1">
        <v>28335</v>
      </c>
      <c r="B1090" s="1">
        <v>9</v>
      </c>
      <c r="C1090" s="1">
        <v>1</v>
      </c>
      <c r="D1090" s="1">
        <v>1</v>
      </c>
      <c r="E1090" s="1" t="s">
        <v>73</v>
      </c>
      <c r="F1090" s="1">
        <v>2</v>
      </c>
      <c r="G1090" s="1">
        <v>0</v>
      </c>
      <c r="H1090" s="1">
        <v>2</v>
      </c>
      <c r="I1090" s="1">
        <v>14</v>
      </c>
      <c r="J1090" s="1">
        <v>8123</v>
      </c>
      <c r="K1090" s="4" t="e">
        <f>VLOOKUP(jur[[#This Row],[hwycov_id]],#REF!,10,FALSE)</f>
        <v>#REF!</v>
      </c>
      <c r="L1090" s="32" t="e">
        <f t="shared" ref="L1090:L1153" si="51">K1090/J1090-1</f>
        <v>#REF!</v>
      </c>
      <c r="M1090" s="31" t="e">
        <f t="shared" ref="M1090:M1153" si="52">K1090-J1090</f>
        <v>#REF!</v>
      </c>
      <c r="N1090" s="31" t="e">
        <f t="shared" ref="N1090:N1153" si="53">POWER(M1090,2)</f>
        <v>#REF!</v>
      </c>
      <c r="O1090" s="1" t="e">
        <f>VLOOKUP(jur[[#This Row],[hwycov_id]],#REF!,16,FALSE)</f>
        <v>#REF!</v>
      </c>
      <c r="P1090" s="1">
        <v>1093</v>
      </c>
    </row>
    <row r="1091" spans="1:16" x14ac:dyDescent="0.25">
      <c r="A1091" s="1">
        <v>3860</v>
      </c>
      <c r="B1091" s="1">
        <v>7</v>
      </c>
      <c r="C1091" s="1">
        <v>1</v>
      </c>
      <c r="D1091" s="1">
        <v>2</v>
      </c>
      <c r="E1091" s="1" t="s">
        <v>74</v>
      </c>
      <c r="F1091" s="1">
        <v>4</v>
      </c>
      <c r="G1091" s="1">
        <v>0</v>
      </c>
      <c r="H1091" s="1">
        <v>3</v>
      </c>
      <c r="I1091" s="1">
        <v>14</v>
      </c>
      <c r="J1091" s="1">
        <v>8145</v>
      </c>
      <c r="K1091" s="4" t="e">
        <f>VLOOKUP(jur[[#This Row],[hwycov_id]],#REF!,10,FALSE)</f>
        <v>#REF!</v>
      </c>
      <c r="L1091" s="32" t="e">
        <f t="shared" si="51"/>
        <v>#REF!</v>
      </c>
      <c r="M1091" s="31" t="e">
        <f t="shared" si="52"/>
        <v>#REF!</v>
      </c>
      <c r="N1091" s="31" t="e">
        <f t="shared" si="53"/>
        <v>#REF!</v>
      </c>
      <c r="O1091" s="1" t="e">
        <f>VLOOKUP(jur[[#This Row],[hwycov_id]],#REF!,16,FALSE)</f>
        <v>#REF!</v>
      </c>
      <c r="P1091" s="1">
        <v>1094</v>
      </c>
    </row>
    <row r="1092" spans="1:16" x14ac:dyDescent="0.25">
      <c r="A1092" s="1">
        <v>8639</v>
      </c>
      <c r="B1092" s="1">
        <v>9</v>
      </c>
      <c r="C1092" s="1">
        <v>1</v>
      </c>
      <c r="D1092" s="1">
        <v>1</v>
      </c>
      <c r="E1092" s="1" t="s">
        <v>73</v>
      </c>
      <c r="F1092" s="1">
        <v>2</v>
      </c>
      <c r="G1092" s="1">
        <v>0</v>
      </c>
      <c r="H1092" s="1">
        <v>3</v>
      </c>
      <c r="I1092" s="1">
        <v>14</v>
      </c>
      <c r="J1092" s="1">
        <v>8152</v>
      </c>
      <c r="K1092" s="4" t="e">
        <f>VLOOKUP(jur[[#This Row],[hwycov_id]],#REF!,10,FALSE)</f>
        <v>#REF!</v>
      </c>
      <c r="L1092" s="32" t="e">
        <f t="shared" si="51"/>
        <v>#REF!</v>
      </c>
      <c r="M1092" s="31" t="e">
        <f t="shared" si="52"/>
        <v>#REF!</v>
      </c>
      <c r="N1092" s="31" t="e">
        <f t="shared" si="53"/>
        <v>#REF!</v>
      </c>
      <c r="O1092" s="1" t="e">
        <f>VLOOKUP(jur[[#This Row],[hwycov_id]],#REF!,16,FALSE)</f>
        <v>#REF!</v>
      </c>
      <c r="P1092" s="1">
        <v>1095</v>
      </c>
    </row>
    <row r="1093" spans="1:16" x14ac:dyDescent="0.25">
      <c r="A1093" s="1">
        <v>5032</v>
      </c>
      <c r="B1093" s="1">
        <v>5</v>
      </c>
      <c r="C1093" s="1">
        <v>1</v>
      </c>
      <c r="D1093" s="1">
        <v>2</v>
      </c>
      <c r="E1093" s="1" t="s">
        <v>74</v>
      </c>
      <c r="F1093" s="1">
        <v>4</v>
      </c>
      <c r="G1093" s="1">
        <v>0</v>
      </c>
      <c r="H1093" s="1">
        <v>2</v>
      </c>
      <c r="I1093" s="1">
        <v>14</v>
      </c>
      <c r="J1093" s="1">
        <v>8185</v>
      </c>
      <c r="K1093" s="4" t="e">
        <f>VLOOKUP(jur[[#This Row],[hwycov_id]],#REF!,10,FALSE)</f>
        <v>#REF!</v>
      </c>
      <c r="L1093" s="32" t="e">
        <f t="shared" si="51"/>
        <v>#REF!</v>
      </c>
      <c r="M1093" s="31" t="e">
        <f t="shared" si="52"/>
        <v>#REF!</v>
      </c>
      <c r="N1093" s="31" t="e">
        <f t="shared" si="53"/>
        <v>#REF!</v>
      </c>
      <c r="O1093" s="1" t="e">
        <f>VLOOKUP(jur[[#This Row],[hwycov_id]],#REF!,16,FALSE)</f>
        <v>#REF!</v>
      </c>
      <c r="P1093" s="1">
        <v>1096</v>
      </c>
    </row>
    <row r="1094" spans="1:16" x14ac:dyDescent="0.25">
      <c r="A1094" s="1">
        <v>2578</v>
      </c>
      <c r="B1094" s="1">
        <v>9</v>
      </c>
      <c r="C1094" s="1">
        <v>1</v>
      </c>
      <c r="D1094" s="1">
        <v>1</v>
      </c>
      <c r="E1094" s="1" t="s">
        <v>73</v>
      </c>
      <c r="F1094" s="1">
        <v>2</v>
      </c>
      <c r="G1094" s="1">
        <v>0</v>
      </c>
      <c r="H1094" s="1">
        <v>2</v>
      </c>
      <c r="I1094" s="1">
        <v>14</v>
      </c>
      <c r="J1094" s="1">
        <v>8196</v>
      </c>
      <c r="K1094" s="4" t="e">
        <f>VLOOKUP(jur[[#This Row],[hwycov_id]],#REF!,10,FALSE)</f>
        <v>#REF!</v>
      </c>
      <c r="L1094" s="32" t="e">
        <f t="shared" si="51"/>
        <v>#REF!</v>
      </c>
      <c r="M1094" s="31" t="e">
        <f t="shared" si="52"/>
        <v>#REF!</v>
      </c>
      <c r="N1094" s="31" t="e">
        <f t="shared" si="53"/>
        <v>#REF!</v>
      </c>
      <c r="O1094" s="1" t="e">
        <f>VLOOKUP(jur[[#This Row],[hwycov_id]],#REF!,16,FALSE)</f>
        <v>#REF!</v>
      </c>
      <c r="P1094" s="1">
        <v>1097</v>
      </c>
    </row>
    <row r="1095" spans="1:16" x14ac:dyDescent="0.25">
      <c r="A1095" s="1">
        <v>18403</v>
      </c>
      <c r="B1095" s="1">
        <v>3</v>
      </c>
      <c r="C1095" s="1">
        <v>1</v>
      </c>
      <c r="D1095" s="1">
        <v>1</v>
      </c>
      <c r="E1095" s="1" t="s">
        <v>74</v>
      </c>
      <c r="F1095" s="1">
        <v>3</v>
      </c>
      <c r="G1095" s="1">
        <v>0</v>
      </c>
      <c r="H1095" s="1">
        <v>1</v>
      </c>
      <c r="I1095" s="1">
        <v>14</v>
      </c>
      <c r="J1095" s="1">
        <v>8196</v>
      </c>
      <c r="K1095" s="4" t="e">
        <f>VLOOKUP(jur[[#This Row],[hwycov_id]],#REF!,10,FALSE)</f>
        <v>#REF!</v>
      </c>
      <c r="L1095" s="32" t="e">
        <f t="shared" si="51"/>
        <v>#REF!</v>
      </c>
      <c r="M1095" s="31" t="e">
        <f t="shared" si="52"/>
        <v>#REF!</v>
      </c>
      <c r="N1095" s="31" t="e">
        <f t="shared" si="53"/>
        <v>#REF!</v>
      </c>
      <c r="O1095" s="1" t="e">
        <f>VLOOKUP(jur[[#This Row],[hwycov_id]],#REF!,16,FALSE)</f>
        <v>#REF!</v>
      </c>
      <c r="P1095" s="1">
        <v>1098</v>
      </c>
    </row>
    <row r="1096" spans="1:16" x14ac:dyDescent="0.25">
      <c r="A1096" s="1">
        <v>8724</v>
      </c>
      <c r="B1096" s="1">
        <v>7</v>
      </c>
      <c r="C1096" s="1">
        <v>1</v>
      </c>
      <c r="D1096" s="1">
        <v>2</v>
      </c>
      <c r="E1096" s="1" t="s">
        <v>74</v>
      </c>
      <c r="F1096" s="1">
        <v>4</v>
      </c>
      <c r="G1096" s="1">
        <v>0</v>
      </c>
      <c r="H1096" s="1">
        <v>3</v>
      </c>
      <c r="I1096" s="1">
        <v>14</v>
      </c>
      <c r="J1096" s="1">
        <v>8204</v>
      </c>
      <c r="K1096" s="4" t="e">
        <f>VLOOKUP(jur[[#This Row],[hwycov_id]],#REF!,10,FALSE)</f>
        <v>#REF!</v>
      </c>
      <c r="L1096" s="32" t="e">
        <f t="shared" si="51"/>
        <v>#REF!</v>
      </c>
      <c r="M1096" s="31" t="e">
        <f t="shared" si="52"/>
        <v>#REF!</v>
      </c>
      <c r="N1096" s="31" t="e">
        <f t="shared" si="53"/>
        <v>#REF!</v>
      </c>
      <c r="O1096" s="1" t="e">
        <f>VLOOKUP(jur[[#This Row],[hwycov_id]],#REF!,16,FALSE)</f>
        <v>#REF!</v>
      </c>
      <c r="P1096" s="1">
        <v>1099</v>
      </c>
    </row>
    <row r="1097" spans="1:16" x14ac:dyDescent="0.25">
      <c r="A1097" s="1">
        <v>28883</v>
      </c>
      <c r="B1097" s="1">
        <v>9</v>
      </c>
      <c r="C1097" s="1">
        <v>1</v>
      </c>
      <c r="D1097" s="1">
        <v>1</v>
      </c>
      <c r="E1097" s="1" t="s">
        <v>73</v>
      </c>
      <c r="F1097" s="1">
        <v>2</v>
      </c>
      <c r="G1097" s="1">
        <v>0</v>
      </c>
      <c r="H1097" s="1">
        <v>3</v>
      </c>
      <c r="I1097" s="1">
        <v>14</v>
      </c>
      <c r="J1097" s="1">
        <v>8222</v>
      </c>
      <c r="K1097" s="4" t="e">
        <f>VLOOKUP(jur[[#This Row],[hwycov_id]],#REF!,10,FALSE)</f>
        <v>#REF!</v>
      </c>
      <c r="L1097" s="32" t="e">
        <f t="shared" si="51"/>
        <v>#REF!</v>
      </c>
      <c r="M1097" s="31" t="e">
        <f t="shared" si="52"/>
        <v>#REF!</v>
      </c>
      <c r="N1097" s="31" t="e">
        <f t="shared" si="53"/>
        <v>#REF!</v>
      </c>
      <c r="O1097" s="1" t="e">
        <f>VLOOKUP(jur[[#This Row],[hwycov_id]],#REF!,16,FALSE)</f>
        <v>#REF!</v>
      </c>
      <c r="P1097" s="1">
        <v>1100</v>
      </c>
    </row>
    <row r="1098" spans="1:16" x14ac:dyDescent="0.25">
      <c r="A1098" s="1">
        <v>28784</v>
      </c>
      <c r="B1098" s="1">
        <v>9</v>
      </c>
      <c r="C1098" s="1">
        <v>1</v>
      </c>
      <c r="D1098" s="1">
        <v>1</v>
      </c>
      <c r="E1098" s="1" t="s">
        <v>73</v>
      </c>
      <c r="F1098" s="1">
        <v>2</v>
      </c>
      <c r="G1098" s="1">
        <v>0</v>
      </c>
      <c r="H1098" s="1">
        <v>3</v>
      </c>
      <c r="I1098" s="1">
        <v>14</v>
      </c>
      <c r="J1098" s="1">
        <v>8226</v>
      </c>
      <c r="K1098" s="4" t="e">
        <f>VLOOKUP(jur[[#This Row],[hwycov_id]],#REF!,10,FALSE)</f>
        <v>#REF!</v>
      </c>
      <c r="L1098" s="32" t="e">
        <f t="shared" si="51"/>
        <v>#REF!</v>
      </c>
      <c r="M1098" s="31" t="e">
        <f t="shared" si="52"/>
        <v>#REF!</v>
      </c>
      <c r="N1098" s="31" t="e">
        <f t="shared" si="53"/>
        <v>#REF!</v>
      </c>
      <c r="O1098" s="1" t="e">
        <f>VLOOKUP(jur[[#This Row],[hwycov_id]],#REF!,16,FALSE)</f>
        <v>#REF!</v>
      </c>
      <c r="P1098" s="1">
        <v>1101</v>
      </c>
    </row>
    <row r="1099" spans="1:16" x14ac:dyDescent="0.25">
      <c r="A1099" s="1">
        <v>16607</v>
      </c>
      <c r="B1099" s="1">
        <v>5</v>
      </c>
      <c r="C1099" s="1">
        <v>1</v>
      </c>
      <c r="D1099" s="1">
        <v>2</v>
      </c>
      <c r="E1099" s="1" t="s">
        <v>74</v>
      </c>
      <c r="F1099" s="1">
        <v>4</v>
      </c>
      <c r="G1099" s="1">
        <v>0</v>
      </c>
      <c r="H1099" s="1">
        <v>2</v>
      </c>
      <c r="I1099" s="1">
        <v>14</v>
      </c>
      <c r="J1099" s="1">
        <v>8260</v>
      </c>
      <c r="K1099" s="4" t="e">
        <f>VLOOKUP(jur[[#This Row],[hwycov_id]],#REF!,10,FALSE)</f>
        <v>#REF!</v>
      </c>
      <c r="L1099" s="32" t="e">
        <f t="shared" si="51"/>
        <v>#REF!</v>
      </c>
      <c r="M1099" s="31" t="e">
        <f t="shared" si="52"/>
        <v>#REF!</v>
      </c>
      <c r="N1099" s="31" t="e">
        <f t="shared" si="53"/>
        <v>#REF!</v>
      </c>
      <c r="O1099" s="1" t="e">
        <f>VLOOKUP(jur[[#This Row],[hwycov_id]],#REF!,16,FALSE)</f>
        <v>#REF!</v>
      </c>
      <c r="P1099" s="1">
        <v>1102</v>
      </c>
    </row>
    <row r="1100" spans="1:16" x14ac:dyDescent="0.25">
      <c r="A1100" s="1">
        <v>17989</v>
      </c>
      <c r="B1100" s="1">
        <v>7</v>
      </c>
      <c r="C1100" s="1">
        <v>1</v>
      </c>
      <c r="D1100" s="1">
        <v>2</v>
      </c>
      <c r="E1100" s="1" t="s">
        <v>74</v>
      </c>
      <c r="F1100" s="1">
        <v>4</v>
      </c>
      <c r="G1100" s="1">
        <v>0</v>
      </c>
      <c r="H1100" s="1">
        <v>3</v>
      </c>
      <c r="I1100" s="1">
        <v>14</v>
      </c>
      <c r="J1100" s="1">
        <v>8350</v>
      </c>
      <c r="K1100" s="4" t="e">
        <f>VLOOKUP(jur[[#This Row],[hwycov_id]],#REF!,10,FALSE)</f>
        <v>#REF!</v>
      </c>
      <c r="L1100" s="32" t="e">
        <f t="shared" si="51"/>
        <v>#REF!</v>
      </c>
      <c r="M1100" s="31" t="e">
        <f t="shared" si="52"/>
        <v>#REF!</v>
      </c>
      <c r="N1100" s="31" t="e">
        <f t="shared" si="53"/>
        <v>#REF!</v>
      </c>
      <c r="O1100" s="1" t="e">
        <f>VLOOKUP(jur[[#This Row],[hwycov_id]],#REF!,16,FALSE)</f>
        <v>#REF!</v>
      </c>
      <c r="P1100" s="1">
        <v>1103</v>
      </c>
    </row>
    <row r="1101" spans="1:16" x14ac:dyDescent="0.25">
      <c r="A1101" s="1">
        <v>5339</v>
      </c>
      <c r="B1101" s="1">
        <v>5</v>
      </c>
      <c r="C1101" s="1">
        <v>1</v>
      </c>
      <c r="D1101" s="1">
        <v>2</v>
      </c>
      <c r="E1101" s="1" t="s">
        <v>74</v>
      </c>
      <c r="F1101" s="1">
        <v>4</v>
      </c>
      <c r="G1101" s="1">
        <v>0</v>
      </c>
      <c r="H1101" s="1">
        <v>2</v>
      </c>
      <c r="I1101" s="1">
        <v>14</v>
      </c>
      <c r="J1101" s="1">
        <v>8359</v>
      </c>
      <c r="K1101" s="4" t="e">
        <f>VLOOKUP(jur[[#This Row],[hwycov_id]],#REF!,10,FALSE)</f>
        <v>#REF!</v>
      </c>
      <c r="L1101" s="32" t="e">
        <f t="shared" si="51"/>
        <v>#REF!</v>
      </c>
      <c r="M1101" s="31" t="e">
        <f t="shared" si="52"/>
        <v>#REF!</v>
      </c>
      <c r="N1101" s="31" t="e">
        <f t="shared" si="53"/>
        <v>#REF!</v>
      </c>
      <c r="O1101" s="1" t="e">
        <f>VLOOKUP(jur[[#This Row],[hwycov_id]],#REF!,16,FALSE)</f>
        <v>#REF!</v>
      </c>
      <c r="P1101" s="1">
        <v>1104</v>
      </c>
    </row>
    <row r="1102" spans="1:16" x14ac:dyDescent="0.25">
      <c r="A1102" s="1">
        <v>389</v>
      </c>
      <c r="B1102" s="1">
        <v>4</v>
      </c>
      <c r="C1102" s="1">
        <v>1</v>
      </c>
      <c r="D1102" s="1">
        <v>2</v>
      </c>
      <c r="E1102" s="1" t="s">
        <v>74</v>
      </c>
      <c r="F1102" s="1">
        <v>4</v>
      </c>
      <c r="G1102" s="1">
        <v>0</v>
      </c>
      <c r="H1102" s="1">
        <v>3</v>
      </c>
      <c r="I1102" s="1">
        <v>14</v>
      </c>
      <c r="J1102" s="1">
        <v>8372</v>
      </c>
      <c r="K1102" s="4" t="e">
        <f>VLOOKUP(jur[[#This Row],[hwycov_id]],#REF!,10,FALSE)</f>
        <v>#REF!</v>
      </c>
      <c r="L1102" s="32" t="e">
        <f t="shared" si="51"/>
        <v>#REF!</v>
      </c>
      <c r="M1102" s="31" t="e">
        <f t="shared" si="52"/>
        <v>#REF!</v>
      </c>
      <c r="N1102" s="31" t="e">
        <f t="shared" si="53"/>
        <v>#REF!</v>
      </c>
      <c r="O1102" s="1" t="e">
        <f>VLOOKUP(jur[[#This Row],[hwycov_id]],#REF!,16,FALSE)</f>
        <v>#REF!</v>
      </c>
      <c r="P1102" s="1">
        <v>1105</v>
      </c>
    </row>
    <row r="1103" spans="1:16" x14ac:dyDescent="0.25">
      <c r="A1103" s="1">
        <v>8949</v>
      </c>
      <c r="B1103" s="1">
        <v>9</v>
      </c>
      <c r="C1103" s="1">
        <v>1</v>
      </c>
      <c r="D1103" s="1">
        <v>1</v>
      </c>
      <c r="E1103" s="1" t="s">
        <v>73</v>
      </c>
      <c r="F1103" s="1">
        <v>2</v>
      </c>
      <c r="G1103" s="1">
        <v>0</v>
      </c>
      <c r="H1103" s="1">
        <v>2</v>
      </c>
      <c r="I1103" s="1">
        <v>14</v>
      </c>
      <c r="J1103" s="1">
        <v>8376</v>
      </c>
      <c r="K1103" s="4" t="e">
        <f>VLOOKUP(jur[[#This Row],[hwycov_id]],#REF!,10,FALSE)</f>
        <v>#REF!</v>
      </c>
      <c r="L1103" s="32" t="e">
        <f t="shared" si="51"/>
        <v>#REF!</v>
      </c>
      <c r="M1103" s="31" t="e">
        <f t="shared" si="52"/>
        <v>#REF!</v>
      </c>
      <c r="N1103" s="31" t="e">
        <f t="shared" si="53"/>
        <v>#REF!</v>
      </c>
      <c r="O1103" s="1" t="e">
        <f>VLOOKUP(jur[[#This Row],[hwycov_id]],#REF!,16,FALSE)</f>
        <v>#REF!</v>
      </c>
      <c r="P1103" s="1">
        <v>1106</v>
      </c>
    </row>
    <row r="1104" spans="1:16" x14ac:dyDescent="0.25">
      <c r="A1104" s="1">
        <v>23365</v>
      </c>
      <c r="B1104" s="1">
        <v>4</v>
      </c>
      <c r="C1104" s="1">
        <v>1</v>
      </c>
      <c r="D1104" s="1">
        <v>1</v>
      </c>
      <c r="E1104" s="1" t="s">
        <v>74</v>
      </c>
      <c r="F1104" s="1">
        <v>4</v>
      </c>
      <c r="G1104" s="1">
        <v>0</v>
      </c>
      <c r="H1104" s="1">
        <v>2</v>
      </c>
      <c r="I1104" s="1">
        <v>14</v>
      </c>
      <c r="J1104" s="1">
        <v>8391</v>
      </c>
      <c r="K1104" s="4" t="e">
        <f>VLOOKUP(jur[[#This Row],[hwycov_id]],#REF!,10,FALSE)</f>
        <v>#REF!</v>
      </c>
      <c r="L1104" s="32" t="e">
        <f t="shared" si="51"/>
        <v>#REF!</v>
      </c>
      <c r="M1104" s="31" t="e">
        <f t="shared" si="52"/>
        <v>#REF!</v>
      </c>
      <c r="N1104" s="31" t="e">
        <f t="shared" si="53"/>
        <v>#REF!</v>
      </c>
      <c r="O1104" s="1" t="e">
        <f>VLOOKUP(jur[[#This Row],[hwycov_id]],#REF!,16,FALSE)</f>
        <v>#REF!</v>
      </c>
      <c r="P1104" s="1">
        <v>1107</v>
      </c>
    </row>
    <row r="1105" spans="1:16" x14ac:dyDescent="0.25">
      <c r="A1105" s="1">
        <v>9882</v>
      </c>
      <c r="B1105" s="1">
        <v>3</v>
      </c>
      <c r="C1105" s="1">
        <v>1</v>
      </c>
      <c r="D1105" s="1">
        <v>2</v>
      </c>
      <c r="E1105" s="1" t="s">
        <v>74</v>
      </c>
      <c r="F1105" s="1">
        <v>3</v>
      </c>
      <c r="G1105" s="1">
        <v>0</v>
      </c>
      <c r="H1105" s="1">
        <v>3</v>
      </c>
      <c r="I1105" s="1">
        <v>14</v>
      </c>
      <c r="J1105" s="1">
        <v>8417</v>
      </c>
      <c r="K1105" s="4" t="e">
        <f>VLOOKUP(jur[[#This Row],[hwycov_id]],#REF!,10,FALSE)</f>
        <v>#REF!</v>
      </c>
      <c r="L1105" s="32" t="e">
        <f t="shared" si="51"/>
        <v>#REF!</v>
      </c>
      <c r="M1105" s="31" t="e">
        <f t="shared" si="52"/>
        <v>#REF!</v>
      </c>
      <c r="N1105" s="31" t="e">
        <f t="shared" si="53"/>
        <v>#REF!</v>
      </c>
      <c r="O1105" s="1" t="e">
        <f>VLOOKUP(jur[[#This Row],[hwycov_id]],#REF!,16,FALSE)</f>
        <v>#REF!</v>
      </c>
      <c r="P1105" s="1">
        <v>1108</v>
      </c>
    </row>
    <row r="1106" spans="1:16" x14ac:dyDescent="0.25">
      <c r="A1106" s="1">
        <v>18544</v>
      </c>
      <c r="B1106" s="1">
        <v>3</v>
      </c>
      <c r="C1106" s="1">
        <v>1</v>
      </c>
      <c r="D1106" s="1">
        <v>1</v>
      </c>
      <c r="E1106" s="1" t="s">
        <v>74</v>
      </c>
      <c r="F1106" s="1">
        <v>3</v>
      </c>
      <c r="G1106" s="1">
        <v>0</v>
      </c>
      <c r="H1106" s="1">
        <v>1</v>
      </c>
      <c r="I1106" s="1">
        <v>14</v>
      </c>
      <c r="J1106" s="1">
        <v>8432</v>
      </c>
      <c r="K1106" s="4" t="e">
        <f>VLOOKUP(jur[[#This Row],[hwycov_id]],#REF!,10,FALSE)</f>
        <v>#REF!</v>
      </c>
      <c r="L1106" s="32" t="e">
        <f t="shared" si="51"/>
        <v>#REF!</v>
      </c>
      <c r="M1106" s="31" t="e">
        <f t="shared" si="52"/>
        <v>#REF!</v>
      </c>
      <c r="N1106" s="31" t="e">
        <f t="shared" si="53"/>
        <v>#REF!</v>
      </c>
      <c r="O1106" s="1" t="e">
        <f>VLOOKUP(jur[[#This Row],[hwycov_id]],#REF!,16,FALSE)</f>
        <v>#REF!</v>
      </c>
      <c r="P1106" s="1">
        <v>1109</v>
      </c>
    </row>
    <row r="1107" spans="1:16" x14ac:dyDescent="0.25">
      <c r="A1107" s="1">
        <v>14769</v>
      </c>
      <c r="B1107" s="1">
        <v>4</v>
      </c>
      <c r="C1107" s="1">
        <v>1</v>
      </c>
      <c r="D1107" s="1">
        <v>2</v>
      </c>
      <c r="E1107" s="1" t="s">
        <v>74</v>
      </c>
      <c r="F1107" s="1">
        <v>4</v>
      </c>
      <c r="G1107" s="1">
        <v>0</v>
      </c>
      <c r="H1107" s="1">
        <v>3</v>
      </c>
      <c r="I1107" s="1">
        <v>14</v>
      </c>
      <c r="J1107" s="1">
        <v>8450</v>
      </c>
      <c r="K1107" s="4" t="e">
        <f>VLOOKUP(jur[[#This Row],[hwycov_id]],#REF!,10,FALSE)</f>
        <v>#REF!</v>
      </c>
      <c r="L1107" s="32" t="e">
        <f t="shared" si="51"/>
        <v>#REF!</v>
      </c>
      <c r="M1107" s="31" t="e">
        <f t="shared" si="52"/>
        <v>#REF!</v>
      </c>
      <c r="N1107" s="31" t="e">
        <f t="shared" si="53"/>
        <v>#REF!</v>
      </c>
      <c r="O1107" s="1" t="e">
        <f>VLOOKUP(jur[[#This Row],[hwycov_id]],#REF!,16,FALSE)</f>
        <v>#REF!</v>
      </c>
      <c r="P1107" s="1">
        <v>1110</v>
      </c>
    </row>
    <row r="1108" spans="1:16" x14ac:dyDescent="0.25">
      <c r="A1108" s="1">
        <v>14991</v>
      </c>
      <c r="B1108" s="1">
        <v>5</v>
      </c>
      <c r="C1108" s="1">
        <v>1</v>
      </c>
      <c r="D1108" s="1">
        <v>2</v>
      </c>
      <c r="E1108" s="1" t="s">
        <v>74</v>
      </c>
      <c r="F1108" s="1">
        <v>4</v>
      </c>
      <c r="G1108" s="1">
        <v>0</v>
      </c>
      <c r="H1108" s="1">
        <v>3</v>
      </c>
      <c r="I1108" s="1">
        <v>14</v>
      </c>
      <c r="J1108" s="1">
        <v>8464</v>
      </c>
      <c r="K1108" s="4" t="e">
        <f>VLOOKUP(jur[[#This Row],[hwycov_id]],#REF!,10,FALSE)</f>
        <v>#REF!</v>
      </c>
      <c r="L1108" s="32" t="e">
        <f t="shared" si="51"/>
        <v>#REF!</v>
      </c>
      <c r="M1108" s="31" t="e">
        <f t="shared" si="52"/>
        <v>#REF!</v>
      </c>
      <c r="N1108" s="31" t="e">
        <f t="shared" si="53"/>
        <v>#REF!</v>
      </c>
      <c r="O1108" s="1" t="e">
        <f>VLOOKUP(jur[[#This Row],[hwycov_id]],#REF!,16,FALSE)</f>
        <v>#REF!</v>
      </c>
      <c r="P1108" s="1">
        <v>1111</v>
      </c>
    </row>
    <row r="1109" spans="1:16" x14ac:dyDescent="0.25">
      <c r="A1109" s="1">
        <v>11017</v>
      </c>
      <c r="B1109" s="1">
        <v>9</v>
      </c>
      <c r="C1109" s="1">
        <v>1</v>
      </c>
      <c r="D1109" s="1">
        <v>1</v>
      </c>
      <c r="E1109" s="1" t="s">
        <v>73</v>
      </c>
      <c r="F1109" s="1">
        <v>2</v>
      </c>
      <c r="G1109" s="1">
        <v>0</v>
      </c>
      <c r="H1109" s="1">
        <v>3</v>
      </c>
      <c r="I1109" s="1">
        <v>14</v>
      </c>
      <c r="J1109" s="1">
        <v>8476</v>
      </c>
      <c r="K1109" s="4" t="e">
        <f>VLOOKUP(jur[[#This Row],[hwycov_id]],#REF!,10,FALSE)</f>
        <v>#REF!</v>
      </c>
      <c r="L1109" s="32" t="e">
        <f t="shared" si="51"/>
        <v>#REF!</v>
      </c>
      <c r="M1109" s="31" t="e">
        <f t="shared" si="52"/>
        <v>#REF!</v>
      </c>
      <c r="N1109" s="31" t="e">
        <f t="shared" si="53"/>
        <v>#REF!</v>
      </c>
      <c r="O1109" s="1" t="e">
        <f>VLOOKUP(jur[[#This Row],[hwycov_id]],#REF!,16,FALSE)</f>
        <v>#REF!</v>
      </c>
      <c r="P1109" s="1">
        <v>1112</v>
      </c>
    </row>
    <row r="1110" spans="1:16" x14ac:dyDescent="0.25">
      <c r="A1110" s="1">
        <v>28739</v>
      </c>
      <c r="B1110" s="1">
        <v>9</v>
      </c>
      <c r="C1110" s="1">
        <v>1</v>
      </c>
      <c r="D1110" s="1">
        <v>1</v>
      </c>
      <c r="E1110" s="1" t="s">
        <v>73</v>
      </c>
      <c r="F1110" s="1">
        <v>2</v>
      </c>
      <c r="G1110" s="1">
        <v>0</v>
      </c>
      <c r="H1110" s="1">
        <v>2</v>
      </c>
      <c r="I1110" s="1">
        <v>14</v>
      </c>
      <c r="J1110" s="1">
        <v>8489</v>
      </c>
      <c r="K1110" s="4" t="e">
        <f>VLOOKUP(jur[[#This Row],[hwycov_id]],#REF!,10,FALSE)</f>
        <v>#REF!</v>
      </c>
      <c r="L1110" s="32" t="e">
        <f t="shared" si="51"/>
        <v>#REF!</v>
      </c>
      <c r="M1110" s="31" t="e">
        <f t="shared" si="52"/>
        <v>#REF!</v>
      </c>
      <c r="N1110" s="31" t="e">
        <f t="shared" si="53"/>
        <v>#REF!</v>
      </c>
      <c r="O1110" s="1" t="e">
        <f>VLOOKUP(jur[[#This Row],[hwycov_id]],#REF!,16,FALSE)</f>
        <v>#REF!</v>
      </c>
      <c r="P1110" s="1">
        <v>1113</v>
      </c>
    </row>
    <row r="1111" spans="1:16" x14ac:dyDescent="0.25">
      <c r="A1111" s="1">
        <v>11407</v>
      </c>
      <c r="B1111" s="1">
        <v>2</v>
      </c>
      <c r="C1111" s="1">
        <v>1</v>
      </c>
      <c r="D1111" s="1">
        <v>2</v>
      </c>
      <c r="E1111" s="1" t="s">
        <v>74</v>
      </c>
      <c r="F1111" s="1">
        <v>3</v>
      </c>
      <c r="G1111" s="1">
        <v>0</v>
      </c>
      <c r="H1111" s="1">
        <v>4</v>
      </c>
      <c r="I1111" s="1">
        <v>14</v>
      </c>
      <c r="J1111" s="1">
        <v>8491</v>
      </c>
      <c r="K1111" s="4" t="e">
        <f>VLOOKUP(jur[[#This Row],[hwycov_id]],#REF!,10,FALSE)</f>
        <v>#REF!</v>
      </c>
      <c r="L1111" s="32" t="e">
        <f t="shared" si="51"/>
        <v>#REF!</v>
      </c>
      <c r="M1111" s="31" t="e">
        <f t="shared" si="52"/>
        <v>#REF!</v>
      </c>
      <c r="N1111" s="31" t="e">
        <f t="shared" si="53"/>
        <v>#REF!</v>
      </c>
      <c r="O1111" s="1" t="e">
        <f>VLOOKUP(jur[[#This Row],[hwycov_id]],#REF!,16,FALSE)</f>
        <v>#REF!</v>
      </c>
      <c r="P1111" s="1">
        <v>1114</v>
      </c>
    </row>
    <row r="1112" spans="1:16" x14ac:dyDescent="0.25">
      <c r="A1112" s="1">
        <v>29030</v>
      </c>
      <c r="B1112" s="1">
        <v>9</v>
      </c>
      <c r="C1112" s="1">
        <v>1</v>
      </c>
      <c r="D1112" s="1">
        <v>1</v>
      </c>
      <c r="E1112" s="1" t="s">
        <v>73</v>
      </c>
      <c r="F1112" s="1">
        <v>2</v>
      </c>
      <c r="G1112" s="1">
        <v>0</v>
      </c>
      <c r="H1112" s="1">
        <v>2</v>
      </c>
      <c r="I1112" s="1">
        <v>14</v>
      </c>
      <c r="J1112" s="1">
        <v>8522</v>
      </c>
      <c r="K1112" s="4" t="e">
        <f>VLOOKUP(jur[[#This Row],[hwycov_id]],#REF!,10,FALSE)</f>
        <v>#REF!</v>
      </c>
      <c r="L1112" s="32" t="e">
        <f t="shared" si="51"/>
        <v>#REF!</v>
      </c>
      <c r="M1112" s="31" t="e">
        <f t="shared" si="52"/>
        <v>#REF!</v>
      </c>
      <c r="N1112" s="31" t="e">
        <f t="shared" si="53"/>
        <v>#REF!</v>
      </c>
      <c r="O1112" s="1" t="e">
        <f>VLOOKUP(jur[[#This Row],[hwycov_id]],#REF!,16,FALSE)</f>
        <v>#REF!</v>
      </c>
      <c r="P1112" s="1">
        <v>1115</v>
      </c>
    </row>
    <row r="1113" spans="1:16" x14ac:dyDescent="0.25">
      <c r="A1113" s="1">
        <v>10853</v>
      </c>
      <c r="B1113" s="1">
        <v>9</v>
      </c>
      <c r="C1113" s="1">
        <v>1</v>
      </c>
      <c r="D1113" s="1">
        <v>1</v>
      </c>
      <c r="E1113" s="1" t="s">
        <v>73</v>
      </c>
      <c r="F1113" s="1">
        <v>2</v>
      </c>
      <c r="G1113" s="1">
        <v>0</v>
      </c>
      <c r="H1113" s="1">
        <v>3</v>
      </c>
      <c r="I1113" s="1">
        <v>14</v>
      </c>
      <c r="J1113" s="1">
        <v>8538</v>
      </c>
      <c r="K1113" s="4" t="e">
        <f>VLOOKUP(jur[[#This Row],[hwycov_id]],#REF!,10,FALSE)</f>
        <v>#REF!</v>
      </c>
      <c r="L1113" s="32" t="e">
        <f t="shared" si="51"/>
        <v>#REF!</v>
      </c>
      <c r="M1113" s="31" t="e">
        <f t="shared" si="52"/>
        <v>#REF!</v>
      </c>
      <c r="N1113" s="31" t="e">
        <f t="shared" si="53"/>
        <v>#REF!</v>
      </c>
      <c r="O1113" s="1" t="e">
        <f>VLOOKUP(jur[[#This Row],[hwycov_id]],#REF!,16,FALSE)</f>
        <v>#REF!</v>
      </c>
      <c r="P1113" s="1">
        <v>1116</v>
      </c>
    </row>
    <row r="1114" spans="1:16" x14ac:dyDescent="0.25">
      <c r="A1114" s="1">
        <v>3810</v>
      </c>
      <c r="B1114" s="1">
        <v>5</v>
      </c>
      <c r="C1114" s="1">
        <v>1</v>
      </c>
      <c r="D1114" s="1">
        <v>2</v>
      </c>
      <c r="E1114" s="1" t="s">
        <v>74</v>
      </c>
      <c r="F1114" s="1">
        <v>4</v>
      </c>
      <c r="G1114" s="1">
        <v>0</v>
      </c>
      <c r="H1114" s="1">
        <v>2</v>
      </c>
      <c r="I1114" s="1">
        <v>14</v>
      </c>
      <c r="J1114" s="1">
        <v>8574</v>
      </c>
      <c r="K1114" s="4" t="e">
        <f>VLOOKUP(jur[[#This Row],[hwycov_id]],#REF!,10,FALSE)</f>
        <v>#REF!</v>
      </c>
      <c r="L1114" s="32" t="e">
        <f t="shared" si="51"/>
        <v>#REF!</v>
      </c>
      <c r="M1114" s="31" t="e">
        <f t="shared" si="52"/>
        <v>#REF!</v>
      </c>
      <c r="N1114" s="31" t="e">
        <f t="shared" si="53"/>
        <v>#REF!</v>
      </c>
      <c r="O1114" s="1" t="e">
        <f>VLOOKUP(jur[[#This Row],[hwycov_id]],#REF!,16,FALSE)</f>
        <v>#REF!</v>
      </c>
      <c r="P1114" s="1">
        <v>1117</v>
      </c>
    </row>
    <row r="1115" spans="1:16" x14ac:dyDescent="0.25">
      <c r="A1115" s="1">
        <v>15174</v>
      </c>
      <c r="B1115" s="1">
        <v>9</v>
      </c>
      <c r="C1115" s="1">
        <v>1</v>
      </c>
      <c r="D1115" s="1">
        <v>1</v>
      </c>
      <c r="E1115" s="1" t="s">
        <v>73</v>
      </c>
      <c r="F1115" s="1">
        <v>2</v>
      </c>
      <c r="G1115" s="1">
        <v>0</v>
      </c>
      <c r="H1115" s="1">
        <v>3</v>
      </c>
      <c r="I1115" s="1">
        <v>14</v>
      </c>
      <c r="J1115" s="1">
        <v>8575</v>
      </c>
      <c r="K1115" s="4" t="e">
        <f>VLOOKUP(jur[[#This Row],[hwycov_id]],#REF!,10,FALSE)</f>
        <v>#REF!</v>
      </c>
      <c r="L1115" s="32" t="e">
        <f t="shared" si="51"/>
        <v>#REF!</v>
      </c>
      <c r="M1115" s="31" t="e">
        <f t="shared" si="52"/>
        <v>#REF!</v>
      </c>
      <c r="N1115" s="31" t="e">
        <f t="shared" si="53"/>
        <v>#REF!</v>
      </c>
      <c r="O1115" s="1" t="e">
        <f>VLOOKUP(jur[[#This Row],[hwycov_id]],#REF!,16,FALSE)</f>
        <v>#REF!</v>
      </c>
      <c r="P1115" s="1">
        <v>1118</v>
      </c>
    </row>
    <row r="1116" spans="1:16" x14ac:dyDescent="0.25">
      <c r="A1116" s="1">
        <v>5814</v>
      </c>
      <c r="B1116" s="1">
        <v>3</v>
      </c>
      <c r="C1116" s="1">
        <v>1</v>
      </c>
      <c r="D1116" s="1">
        <v>2</v>
      </c>
      <c r="E1116" s="1" t="s">
        <v>74</v>
      </c>
      <c r="F1116" s="1">
        <v>3</v>
      </c>
      <c r="G1116" s="1">
        <v>0</v>
      </c>
      <c r="H1116" s="1">
        <v>3</v>
      </c>
      <c r="I1116" s="1">
        <v>14</v>
      </c>
      <c r="J1116" s="1">
        <v>8659</v>
      </c>
      <c r="K1116" s="4" t="e">
        <f>VLOOKUP(jur[[#This Row],[hwycov_id]],#REF!,10,FALSE)</f>
        <v>#REF!</v>
      </c>
      <c r="L1116" s="32" t="e">
        <f t="shared" si="51"/>
        <v>#REF!</v>
      </c>
      <c r="M1116" s="31" t="e">
        <f t="shared" si="52"/>
        <v>#REF!</v>
      </c>
      <c r="N1116" s="31" t="e">
        <f t="shared" si="53"/>
        <v>#REF!</v>
      </c>
      <c r="O1116" s="1" t="e">
        <f>VLOOKUP(jur[[#This Row],[hwycov_id]],#REF!,16,FALSE)</f>
        <v>#REF!</v>
      </c>
      <c r="P1116" s="1">
        <v>1119</v>
      </c>
    </row>
    <row r="1117" spans="1:16" x14ac:dyDescent="0.25">
      <c r="A1117" s="1">
        <v>5830</v>
      </c>
      <c r="B1117" s="1">
        <v>4</v>
      </c>
      <c r="C1117" s="1">
        <v>1</v>
      </c>
      <c r="D1117" s="1">
        <v>2</v>
      </c>
      <c r="E1117" s="1" t="s">
        <v>74</v>
      </c>
      <c r="F1117" s="1">
        <v>4</v>
      </c>
      <c r="G1117" s="1">
        <v>0</v>
      </c>
      <c r="H1117" s="1">
        <v>2</v>
      </c>
      <c r="I1117" s="1">
        <v>14</v>
      </c>
      <c r="J1117" s="1">
        <v>8673</v>
      </c>
      <c r="K1117" s="4" t="e">
        <f>VLOOKUP(jur[[#This Row],[hwycov_id]],#REF!,10,FALSE)</f>
        <v>#REF!</v>
      </c>
      <c r="L1117" s="32" t="e">
        <f t="shared" si="51"/>
        <v>#REF!</v>
      </c>
      <c r="M1117" s="31" t="e">
        <f t="shared" si="52"/>
        <v>#REF!</v>
      </c>
      <c r="N1117" s="31" t="e">
        <f t="shared" si="53"/>
        <v>#REF!</v>
      </c>
      <c r="O1117" s="1" t="e">
        <f>VLOOKUP(jur[[#This Row],[hwycov_id]],#REF!,16,FALSE)</f>
        <v>#REF!</v>
      </c>
      <c r="P1117" s="1">
        <v>1120</v>
      </c>
    </row>
    <row r="1118" spans="1:16" x14ac:dyDescent="0.25">
      <c r="A1118" s="1">
        <v>8024</v>
      </c>
      <c r="B1118" s="1">
        <v>3</v>
      </c>
      <c r="C1118" s="1">
        <v>1</v>
      </c>
      <c r="D1118" s="1">
        <v>2</v>
      </c>
      <c r="E1118" s="1" t="s">
        <v>74</v>
      </c>
      <c r="F1118" s="1">
        <v>3</v>
      </c>
      <c r="G1118" s="1">
        <v>0</v>
      </c>
      <c r="H1118" s="1">
        <v>3</v>
      </c>
      <c r="I1118" s="1">
        <v>14</v>
      </c>
      <c r="J1118" s="1">
        <v>8707</v>
      </c>
      <c r="K1118" s="4" t="e">
        <f>VLOOKUP(jur[[#This Row],[hwycov_id]],#REF!,10,FALSE)</f>
        <v>#REF!</v>
      </c>
      <c r="L1118" s="32" t="e">
        <f t="shared" si="51"/>
        <v>#REF!</v>
      </c>
      <c r="M1118" s="31" t="e">
        <f t="shared" si="52"/>
        <v>#REF!</v>
      </c>
      <c r="N1118" s="31" t="e">
        <f t="shared" si="53"/>
        <v>#REF!</v>
      </c>
      <c r="O1118" s="1" t="e">
        <f>VLOOKUP(jur[[#This Row],[hwycov_id]],#REF!,16,FALSE)</f>
        <v>#REF!</v>
      </c>
      <c r="P1118" s="1">
        <v>1121</v>
      </c>
    </row>
    <row r="1119" spans="1:16" x14ac:dyDescent="0.25">
      <c r="A1119" s="1">
        <v>28061</v>
      </c>
      <c r="B1119" s="1">
        <v>9</v>
      </c>
      <c r="C1119" s="1">
        <v>1</v>
      </c>
      <c r="D1119" s="1">
        <v>1</v>
      </c>
      <c r="E1119" s="1" t="s">
        <v>73</v>
      </c>
      <c r="F1119" s="1">
        <v>2</v>
      </c>
      <c r="G1119" s="1">
        <v>0</v>
      </c>
      <c r="H1119" s="1">
        <v>3</v>
      </c>
      <c r="I1119" s="1">
        <v>14</v>
      </c>
      <c r="J1119" s="1">
        <v>8710</v>
      </c>
      <c r="K1119" s="4" t="e">
        <f>VLOOKUP(jur[[#This Row],[hwycov_id]],#REF!,10,FALSE)</f>
        <v>#REF!</v>
      </c>
      <c r="L1119" s="32" t="e">
        <f t="shared" si="51"/>
        <v>#REF!</v>
      </c>
      <c r="M1119" s="31" t="e">
        <f t="shared" si="52"/>
        <v>#REF!</v>
      </c>
      <c r="N1119" s="31" t="e">
        <f t="shared" si="53"/>
        <v>#REF!</v>
      </c>
      <c r="O1119" s="1" t="e">
        <f>VLOOKUP(jur[[#This Row],[hwycov_id]],#REF!,16,FALSE)</f>
        <v>#REF!</v>
      </c>
      <c r="P1119" s="1">
        <v>1122</v>
      </c>
    </row>
    <row r="1120" spans="1:16" x14ac:dyDescent="0.25">
      <c r="A1120" s="1">
        <v>10933</v>
      </c>
      <c r="B1120" s="1">
        <v>9</v>
      </c>
      <c r="C1120" s="1">
        <v>1</v>
      </c>
      <c r="D1120" s="1">
        <v>1</v>
      </c>
      <c r="E1120" s="1" t="s">
        <v>73</v>
      </c>
      <c r="F1120" s="1">
        <v>2</v>
      </c>
      <c r="G1120" s="1">
        <v>0</v>
      </c>
      <c r="H1120" s="1">
        <v>3</v>
      </c>
      <c r="I1120" s="1">
        <v>14</v>
      </c>
      <c r="J1120" s="1">
        <v>8719</v>
      </c>
      <c r="K1120" s="4" t="e">
        <f>VLOOKUP(jur[[#This Row],[hwycov_id]],#REF!,10,FALSE)</f>
        <v>#REF!</v>
      </c>
      <c r="L1120" s="32" t="e">
        <f t="shared" si="51"/>
        <v>#REF!</v>
      </c>
      <c r="M1120" s="31" t="e">
        <f t="shared" si="52"/>
        <v>#REF!</v>
      </c>
      <c r="N1120" s="31" t="e">
        <f t="shared" si="53"/>
        <v>#REF!</v>
      </c>
      <c r="O1120" s="1" t="e">
        <f>VLOOKUP(jur[[#This Row],[hwycov_id]],#REF!,16,FALSE)</f>
        <v>#REF!</v>
      </c>
      <c r="P1120" s="1">
        <v>1123</v>
      </c>
    </row>
    <row r="1121" spans="1:16" x14ac:dyDescent="0.25">
      <c r="A1121" s="1">
        <v>13668</v>
      </c>
      <c r="B1121" s="1">
        <v>9</v>
      </c>
      <c r="C1121" s="1">
        <v>1</v>
      </c>
      <c r="D1121" s="1">
        <v>1</v>
      </c>
      <c r="E1121" s="1" t="s">
        <v>73</v>
      </c>
      <c r="F1121" s="1">
        <v>2</v>
      </c>
      <c r="G1121" s="1">
        <v>0</v>
      </c>
      <c r="H1121" s="1">
        <v>3</v>
      </c>
      <c r="I1121" s="1">
        <v>14</v>
      </c>
      <c r="J1121" s="1">
        <v>8730</v>
      </c>
      <c r="K1121" s="4" t="e">
        <f>VLOOKUP(jur[[#This Row],[hwycov_id]],#REF!,10,FALSE)</f>
        <v>#REF!</v>
      </c>
      <c r="L1121" s="32" t="e">
        <f t="shared" si="51"/>
        <v>#REF!</v>
      </c>
      <c r="M1121" s="31" t="e">
        <f t="shared" si="52"/>
        <v>#REF!</v>
      </c>
      <c r="N1121" s="31" t="e">
        <f t="shared" si="53"/>
        <v>#REF!</v>
      </c>
      <c r="O1121" s="1" t="e">
        <f>VLOOKUP(jur[[#This Row],[hwycov_id]],#REF!,16,FALSE)</f>
        <v>#REF!</v>
      </c>
      <c r="P1121" s="1">
        <v>1124</v>
      </c>
    </row>
    <row r="1122" spans="1:16" x14ac:dyDescent="0.25">
      <c r="A1122" s="1">
        <v>11642</v>
      </c>
      <c r="B1122" s="1">
        <v>5</v>
      </c>
      <c r="C1122" s="1">
        <v>1</v>
      </c>
      <c r="D1122" s="1">
        <v>2</v>
      </c>
      <c r="E1122" s="1" t="s">
        <v>74</v>
      </c>
      <c r="F1122" s="1">
        <v>4</v>
      </c>
      <c r="G1122" s="1">
        <v>0</v>
      </c>
      <c r="H1122" s="1">
        <v>2</v>
      </c>
      <c r="I1122" s="1">
        <v>14</v>
      </c>
      <c r="J1122" s="1">
        <v>8786</v>
      </c>
      <c r="K1122" s="4" t="e">
        <f>VLOOKUP(jur[[#This Row],[hwycov_id]],#REF!,10,FALSE)</f>
        <v>#REF!</v>
      </c>
      <c r="L1122" s="32" t="e">
        <f t="shared" si="51"/>
        <v>#REF!</v>
      </c>
      <c r="M1122" s="31" t="e">
        <f t="shared" si="52"/>
        <v>#REF!</v>
      </c>
      <c r="N1122" s="31" t="e">
        <f t="shared" si="53"/>
        <v>#REF!</v>
      </c>
      <c r="O1122" s="1" t="e">
        <f>VLOOKUP(jur[[#This Row],[hwycov_id]],#REF!,16,FALSE)</f>
        <v>#REF!</v>
      </c>
      <c r="P1122" s="1">
        <v>1125</v>
      </c>
    </row>
    <row r="1123" spans="1:16" x14ac:dyDescent="0.25">
      <c r="A1123" s="1">
        <v>10728</v>
      </c>
      <c r="B1123" s="1">
        <v>7</v>
      </c>
      <c r="C1123" s="1">
        <v>1</v>
      </c>
      <c r="D1123" s="1">
        <v>2</v>
      </c>
      <c r="E1123" s="1" t="s">
        <v>74</v>
      </c>
      <c r="F1123" s="1">
        <v>4</v>
      </c>
      <c r="G1123" s="1">
        <v>0</v>
      </c>
      <c r="H1123" s="1">
        <v>3</v>
      </c>
      <c r="I1123" s="1">
        <v>14</v>
      </c>
      <c r="J1123" s="1">
        <v>8875</v>
      </c>
      <c r="K1123" s="4" t="e">
        <f>VLOOKUP(jur[[#This Row],[hwycov_id]],#REF!,10,FALSE)</f>
        <v>#REF!</v>
      </c>
      <c r="L1123" s="32" t="e">
        <f t="shared" si="51"/>
        <v>#REF!</v>
      </c>
      <c r="M1123" s="31" t="e">
        <f t="shared" si="52"/>
        <v>#REF!</v>
      </c>
      <c r="N1123" s="31" t="e">
        <f t="shared" si="53"/>
        <v>#REF!</v>
      </c>
      <c r="O1123" s="1" t="e">
        <f>VLOOKUP(jur[[#This Row],[hwycov_id]],#REF!,16,FALSE)</f>
        <v>#REF!</v>
      </c>
      <c r="P1123" s="1">
        <v>1126</v>
      </c>
    </row>
    <row r="1124" spans="1:16" x14ac:dyDescent="0.25">
      <c r="A1124" s="1">
        <v>6581</v>
      </c>
      <c r="B1124" s="1">
        <v>5</v>
      </c>
      <c r="C1124" s="1">
        <v>1</v>
      </c>
      <c r="D1124" s="1">
        <v>2</v>
      </c>
      <c r="E1124" s="1" t="s">
        <v>74</v>
      </c>
      <c r="F1124" s="1">
        <v>4</v>
      </c>
      <c r="G1124" s="1">
        <v>0</v>
      </c>
      <c r="H1124" s="1">
        <v>2</v>
      </c>
      <c r="I1124" s="1">
        <v>14</v>
      </c>
      <c r="J1124" s="1">
        <v>8889</v>
      </c>
      <c r="K1124" s="4" t="e">
        <f>VLOOKUP(jur[[#This Row],[hwycov_id]],#REF!,10,FALSE)</f>
        <v>#REF!</v>
      </c>
      <c r="L1124" s="32" t="e">
        <f t="shared" si="51"/>
        <v>#REF!</v>
      </c>
      <c r="M1124" s="31" t="e">
        <f t="shared" si="52"/>
        <v>#REF!</v>
      </c>
      <c r="N1124" s="31" t="e">
        <f t="shared" si="53"/>
        <v>#REF!</v>
      </c>
      <c r="O1124" s="1" t="e">
        <f>VLOOKUP(jur[[#This Row],[hwycov_id]],#REF!,16,FALSE)</f>
        <v>#REF!</v>
      </c>
      <c r="P1124" s="1">
        <v>1127</v>
      </c>
    </row>
    <row r="1125" spans="1:16" x14ac:dyDescent="0.25">
      <c r="A1125" s="1">
        <v>27502</v>
      </c>
      <c r="B1125" s="1">
        <v>9</v>
      </c>
      <c r="C1125" s="1">
        <v>1</v>
      </c>
      <c r="D1125" s="1">
        <v>1</v>
      </c>
      <c r="E1125" s="1" t="s">
        <v>73</v>
      </c>
      <c r="F1125" s="1">
        <v>2</v>
      </c>
      <c r="G1125" s="1">
        <v>0</v>
      </c>
      <c r="H1125" s="1">
        <v>3</v>
      </c>
      <c r="I1125" s="1">
        <v>14</v>
      </c>
      <c r="J1125" s="1">
        <v>8894</v>
      </c>
      <c r="K1125" s="4" t="e">
        <f>VLOOKUP(jur[[#This Row],[hwycov_id]],#REF!,10,FALSE)</f>
        <v>#REF!</v>
      </c>
      <c r="L1125" s="32" t="e">
        <f t="shared" si="51"/>
        <v>#REF!</v>
      </c>
      <c r="M1125" s="31" t="e">
        <f t="shared" si="52"/>
        <v>#REF!</v>
      </c>
      <c r="N1125" s="31" t="e">
        <f t="shared" si="53"/>
        <v>#REF!</v>
      </c>
      <c r="O1125" s="1" t="e">
        <f>VLOOKUP(jur[[#This Row],[hwycov_id]],#REF!,16,FALSE)</f>
        <v>#REF!</v>
      </c>
      <c r="P1125" s="1">
        <v>1128</v>
      </c>
    </row>
    <row r="1126" spans="1:16" x14ac:dyDescent="0.25">
      <c r="A1126" s="1">
        <v>11181</v>
      </c>
      <c r="B1126" s="1">
        <v>3</v>
      </c>
      <c r="C1126" s="1">
        <v>1</v>
      </c>
      <c r="D1126" s="1">
        <v>2</v>
      </c>
      <c r="E1126" s="1" t="s">
        <v>74</v>
      </c>
      <c r="F1126" s="1">
        <v>3</v>
      </c>
      <c r="G1126" s="1">
        <v>0</v>
      </c>
      <c r="H1126" s="1">
        <v>2</v>
      </c>
      <c r="I1126" s="1">
        <v>14</v>
      </c>
      <c r="J1126" s="1">
        <v>8902</v>
      </c>
      <c r="K1126" s="4" t="e">
        <f>VLOOKUP(jur[[#This Row],[hwycov_id]],#REF!,10,FALSE)</f>
        <v>#REF!</v>
      </c>
      <c r="L1126" s="32" t="e">
        <f t="shared" si="51"/>
        <v>#REF!</v>
      </c>
      <c r="M1126" s="31" t="e">
        <f t="shared" si="52"/>
        <v>#REF!</v>
      </c>
      <c r="N1126" s="31" t="e">
        <f t="shared" si="53"/>
        <v>#REF!</v>
      </c>
      <c r="O1126" s="1" t="e">
        <f>VLOOKUP(jur[[#This Row],[hwycov_id]],#REF!,16,FALSE)</f>
        <v>#REF!</v>
      </c>
      <c r="P1126" s="1">
        <v>1129</v>
      </c>
    </row>
    <row r="1127" spans="1:16" x14ac:dyDescent="0.25">
      <c r="A1127" s="1">
        <v>14623</v>
      </c>
      <c r="B1127" s="1">
        <v>9</v>
      </c>
      <c r="C1127" s="1">
        <v>1</v>
      </c>
      <c r="D1127" s="1">
        <v>1</v>
      </c>
      <c r="E1127" s="1" t="s">
        <v>73</v>
      </c>
      <c r="F1127" s="1">
        <v>2</v>
      </c>
      <c r="G1127" s="1">
        <v>0</v>
      </c>
      <c r="H1127" s="1">
        <v>3</v>
      </c>
      <c r="I1127" s="1">
        <v>14</v>
      </c>
      <c r="J1127" s="1">
        <v>8914</v>
      </c>
      <c r="K1127" s="4" t="e">
        <f>VLOOKUP(jur[[#This Row],[hwycov_id]],#REF!,10,FALSE)</f>
        <v>#REF!</v>
      </c>
      <c r="L1127" s="32" t="e">
        <f t="shared" si="51"/>
        <v>#REF!</v>
      </c>
      <c r="M1127" s="31" t="e">
        <f t="shared" si="52"/>
        <v>#REF!</v>
      </c>
      <c r="N1127" s="31" t="e">
        <f t="shared" si="53"/>
        <v>#REF!</v>
      </c>
      <c r="O1127" s="1" t="e">
        <f>VLOOKUP(jur[[#This Row],[hwycov_id]],#REF!,16,FALSE)</f>
        <v>#REF!</v>
      </c>
      <c r="P1127" s="1">
        <v>1130</v>
      </c>
    </row>
    <row r="1128" spans="1:16" x14ac:dyDescent="0.25">
      <c r="A1128" s="1">
        <v>14313</v>
      </c>
      <c r="B1128" s="1">
        <v>3</v>
      </c>
      <c r="C1128" s="1">
        <v>1</v>
      </c>
      <c r="D1128" s="1">
        <v>2</v>
      </c>
      <c r="E1128" s="1" t="s">
        <v>74</v>
      </c>
      <c r="F1128" s="1">
        <v>3</v>
      </c>
      <c r="G1128" s="1">
        <v>0</v>
      </c>
      <c r="H1128" s="1">
        <v>3</v>
      </c>
      <c r="I1128" s="1">
        <v>14</v>
      </c>
      <c r="J1128" s="1">
        <v>8914</v>
      </c>
      <c r="K1128" s="4" t="e">
        <f>VLOOKUP(jur[[#This Row],[hwycov_id]],#REF!,10,FALSE)</f>
        <v>#REF!</v>
      </c>
      <c r="L1128" s="32" t="e">
        <f t="shared" si="51"/>
        <v>#REF!</v>
      </c>
      <c r="M1128" s="31" t="e">
        <f t="shared" si="52"/>
        <v>#REF!</v>
      </c>
      <c r="N1128" s="31" t="e">
        <f t="shared" si="53"/>
        <v>#REF!</v>
      </c>
      <c r="O1128" s="1" t="e">
        <f>VLOOKUP(jur[[#This Row],[hwycov_id]],#REF!,16,FALSE)</f>
        <v>#REF!</v>
      </c>
      <c r="P1128" s="1">
        <v>1131</v>
      </c>
    </row>
    <row r="1129" spans="1:16" x14ac:dyDescent="0.25">
      <c r="A1129" s="1">
        <v>18546</v>
      </c>
      <c r="B1129" s="1">
        <v>4</v>
      </c>
      <c r="C1129" s="1">
        <v>1</v>
      </c>
      <c r="D1129" s="1">
        <v>2</v>
      </c>
      <c r="E1129" s="1" t="s">
        <v>74</v>
      </c>
      <c r="F1129" s="1">
        <v>4</v>
      </c>
      <c r="G1129" s="1">
        <v>0</v>
      </c>
      <c r="H1129" s="1">
        <v>1</v>
      </c>
      <c r="I1129" s="1">
        <v>14</v>
      </c>
      <c r="J1129" s="1">
        <v>8934</v>
      </c>
      <c r="K1129" s="4" t="e">
        <f>VLOOKUP(jur[[#This Row],[hwycov_id]],#REF!,10,FALSE)</f>
        <v>#REF!</v>
      </c>
      <c r="L1129" s="32" t="e">
        <f t="shared" si="51"/>
        <v>#REF!</v>
      </c>
      <c r="M1129" s="31" t="e">
        <f t="shared" si="52"/>
        <v>#REF!</v>
      </c>
      <c r="N1129" s="31" t="e">
        <f t="shared" si="53"/>
        <v>#REF!</v>
      </c>
      <c r="O1129" s="1" t="e">
        <f>VLOOKUP(jur[[#This Row],[hwycov_id]],#REF!,16,FALSE)</f>
        <v>#REF!</v>
      </c>
      <c r="P1129" s="1">
        <v>1132</v>
      </c>
    </row>
    <row r="1130" spans="1:16" x14ac:dyDescent="0.25">
      <c r="A1130" s="1">
        <v>17055</v>
      </c>
      <c r="B1130" s="1">
        <v>5</v>
      </c>
      <c r="C1130" s="1">
        <v>1</v>
      </c>
      <c r="D1130" s="1">
        <v>2</v>
      </c>
      <c r="E1130" s="1" t="s">
        <v>74</v>
      </c>
      <c r="F1130" s="1">
        <v>4</v>
      </c>
      <c r="G1130" s="1">
        <v>0</v>
      </c>
      <c r="H1130" s="1">
        <v>4</v>
      </c>
      <c r="I1130" s="1">
        <v>14</v>
      </c>
      <c r="J1130" s="1">
        <v>8949</v>
      </c>
      <c r="K1130" s="4" t="e">
        <f>VLOOKUP(jur[[#This Row],[hwycov_id]],#REF!,10,FALSE)</f>
        <v>#REF!</v>
      </c>
      <c r="L1130" s="32" t="e">
        <f t="shared" si="51"/>
        <v>#REF!</v>
      </c>
      <c r="M1130" s="31" t="e">
        <f t="shared" si="52"/>
        <v>#REF!</v>
      </c>
      <c r="N1130" s="31" t="e">
        <f t="shared" si="53"/>
        <v>#REF!</v>
      </c>
      <c r="O1130" s="1" t="e">
        <f>VLOOKUP(jur[[#This Row],[hwycov_id]],#REF!,16,FALSE)</f>
        <v>#REF!</v>
      </c>
      <c r="P1130" s="1">
        <v>1133</v>
      </c>
    </row>
    <row r="1131" spans="1:16" x14ac:dyDescent="0.25">
      <c r="A1131" s="1">
        <v>28448</v>
      </c>
      <c r="B1131" s="1">
        <v>9</v>
      </c>
      <c r="C1131" s="1">
        <v>1</v>
      </c>
      <c r="D1131" s="1">
        <v>1</v>
      </c>
      <c r="E1131" s="1" t="s">
        <v>73</v>
      </c>
      <c r="F1131" s="1">
        <v>2</v>
      </c>
      <c r="G1131" s="1">
        <v>0</v>
      </c>
      <c r="H1131" s="1">
        <v>3</v>
      </c>
      <c r="I1131" s="1">
        <v>14</v>
      </c>
      <c r="J1131" s="1">
        <v>8953</v>
      </c>
      <c r="K1131" s="4" t="e">
        <f>VLOOKUP(jur[[#This Row],[hwycov_id]],#REF!,10,FALSE)</f>
        <v>#REF!</v>
      </c>
      <c r="L1131" s="32" t="e">
        <f t="shared" si="51"/>
        <v>#REF!</v>
      </c>
      <c r="M1131" s="31" t="e">
        <f t="shared" si="52"/>
        <v>#REF!</v>
      </c>
      <c r="N1131" s="31" t="e">
        <f t="shared" si="53"/>
        <v>#REF!</v>
      </c>
      <c r="O1131" s="1" t="e">
        <f>VLOOKUP(jur[[#This Row],[hwycov_id]],#REF!,16,FALSE)</f>
        <v>#REF!</v>
      </c>
      <c r="P1131" s="1">
        <v>1134</v>
      </c>
    </row>
    <row r="1132" spans="1:16" x14ac:dyDescent="0.25">
      <c r="A1132" s="1">
        <v>14215</v>
      </c>
      <c r="B1132" s="1">
        <v>9</v>
      </c>
      <c r="C1132" s="1">
        <v>1</v>
      </c>
      <c r="D1132" s="1">
        <v>1</v>
      </c>
      <c r="E1132" s="1" t="s">
        <v>73</v>
      </c>
      <c r="F1132" s="1">
        <v>2</v>
      </c>
      <c r="G1132" s="1">
        <v>0</v>
      </c>
      <c r="H1132" s="1">
        <v>2</v>
      </c>
      <c r="I1132" s="1">
        <v>14</v>
      </c>
      <c r="J1132" s="1">
        <v>8974</v>
      </c>
      <c r="K1132" s="4" t="e">
        <f>VLOOKUP(jur[[#This Row],[hwycov_id]],#REF!,10,FALSE)</f>
        <v>#REF!</v>
      </c>
      <c r="L1132" s="32" t="e">
        <f t="shared" si="51"/>
        <v>#REF!</v>
      </c>
      <c r="M1132" s="31" t="e">
        <f t="shared" si="52"/>
        <v>#REF!</v>
      </c>
      <c r="N1132" s="31" t="e">
        <f t="shared" si="53"/>
        <v>#REF!</v>
      </c>
      <c r="O1132" s="1" t="e">
        <f>VLOOKUP(jur[[#This Row],[hwycov_id]],#REF!,16,FALSE)</f>
        <v>#REF!</v>
      </c>
      <c r="P1132" s="1">
        <v>1135</v>
      </c>
    </row>
    <row r="1133" spans="1:16" x14ac:dyDescent="0.25">
      <c r="A1133" s="1">
        <v>6863</v>
      </c>
      <c r="B1133" s="1">
        <v>4</v>
      </c>
      <c r="C1133" s="1">
        <v>1</v>
      </c>
      <c r="D1133" s="1">
        <v>2</v>
      </c>
      <c r="E1133" s="1" t="s">
        <v>74</v>
      </c>
      <c r="F1133" s="1">
        <v>4</v>
      </c>
      <c r="G1133" s="1">
        <v>0</v>
      </c>
      <c r="H1133" s="1">
        <v>3</v>
      </c>
      <c r="I1133" s="1">
        <v>14</v>
      </c>
      <c r="J1133" s="1">
        <v>9049</v>
      </c>
      <c r="K1133" s="4" t="e">
        <f>VLOOKUP(jur[[#This Row],[hwycov_id]],#REF!,10,FALSE)</f>
        <v>#REF!</v>
      </c>
      <c r="L1133" s="32" t="e">
        <f t="shared" si="51"/>
        <v>#REF!</v>
      </c>
      <c r="M1133" s="31" t="e">
        <f t="shared" si="52"/>
        <v>#REF!</v>
      </c>
      <c r="N1133" s="31" t="e">
        <f t="shared" si="53"/>
        <v>#REF!</v>
      </c>
      <c r="O1133" s="1" t="e">
        <f>VLOOKUP(jur[[#This Row],[hwycov_id]],#REF!,16,FALSE)</f>
        <v>#REF!</v>
      </c>
      <c r="P1133" s="1">
        <v>1136</v>
      </c>
    </row>
    <row r="1134" spans="1:16" x14ac:dyDescent="0.25">
      <c r="A1134" s="1">
        <v>14401</v>
      </c>
      <c r="B1134" s="1">
        <v>9</v>
      </c>
      <c r="C1134" s="1">
        <v>1</v>
      </c>
      <c r="D1134" s="1">
        <v>1</v>
      </c>
      <c r="E1134" s="1" t="s">
        <v>73</v>
      </c>
      <c r="F1134" s="1">
        <v>2</v>
      </c>
      <c r="G1134" s="1">
        <v>0</v>
      </c>
      <c r="H1134" s="1">
        <v>3</v>
      </c>
      <c r="I1134" s="1">
        <v>14</v>
      </c>
      <c r="J1134" s="1">
        <v>9054</v>
      </c>
      <c r="K1134" s="4" t="e">
        <f>VLOOKUP(jur[[#This Row],[hwycov_id]],#REF!,10,FALSE)</f>
        <v>#REF!</v>
      </c>
      <c r="L1134" s="32" t="e">
        <f t="shared" si="51"/>
        <v>#REF!</v>
      </c>
      <c r="M1134" s="31" t="e">
        <f t="shared" si="52"/>
        <v>#REF!</v>
      </c>
      <c r="N1134" s="31" t="e">
        <f t="shared" si="53"/>
        <v>#REF!</v>
      </c>
      <c r="O1134" s="1" t="e">
        <f>VLOOKUP(jur[[#This Row],[hwycov_id]],#REF!,16,FALSE)</f>
        <v>#REF!</v>
      </c>
      <c r="P1134" s="1">
        <v>1137</v>
      </c>
    </row>
    <row r="1135" spans="1:16" x14ac:dyDescent="0.25">
      <c r="A1135" s="1">
        <v>8943</v>
      </c>
      <c r="B1135" s="1">
        <v>9</v>
      </c>
      <c r="C1135" s="1">
        <v>1</v>
      </c>
      <c r="D1135" s="1">
        <v>1</v>
      </c>
      <c r="E1135" s="1" t="s">
        <v>73</v>
      </c>
      <c r="F1135" s="1">
        <v>2</v>
      </c>
      <c r="G1135" s="1">
        <v>0</v>
      </c>
      <c r="H1135" s="1">
        <v>2</v>
      </c>
      <c r="I1135" s="1">
        <v>14</v>
      </c>
      <c r="J1135" s="1">
        <v>9058</v>
      </c>
      <c r="K1135" s="4" t="e">
        <f>VLOOKUP(jur[[#This Row],[hwycov_id]],#REF!,10,FALSE)</f>
        <v>#REF!</v>
      </c>
      <c r="L1135" s="32" t="e">
        <f t="shared" si="51"/>
        <v>#REF!</v>
      </c>
      <c r="M1135" s="31" t="e">
        <f t="shared" si="52"/>
        <v>#REF!</v>
      </c>
      <c r="N1135" s="31" t="e">
        <f t="shared" si="53"/>
        <v>#REF!</v>
      </c>
      <c r="O1135" s="1" t="e">
        <f>VLOOKUP(jur[[#This Row],[hwycov_id]],#REF!,16,FALSE)</f>
        <v>#REF!</v>
      </c>
      <c r="P1135" s="1">
        <v>1138</v>
      </c>
    </row>
    <row r="1136" spans="1:16" x14ac:dyDescent="0.25">
      <c r="A1136" s="1">
        <v>11019</v>
      </c>
      <c r="B1136" s="1">
        <v>9</v>
      </c>
      <c r="C1136" s="1">
        <v>1</v>
      </c>
      <c r="D1136" s="1">
        <v>1</v>
      </c>
      <c r="E1136" s="1" t="s">
        <v>73</v>
      </c>
      <c r="F1136" s="1">
        <v>2</v>
      </c>
      <c r="G1136" s="1">
        <v>0</v>
      </c>
      <c r="H1136" s="1">
        <v>3</v>
      </c>
      <c r="I1136" s="1">
        <v>14</v>
      </c>
      <c r="J1136" s="1">
        <v>9064</v>
      </c>
      <c r="K1136" s="4" t="e">
        <f>VLOOKUP(jur[[#This Row],[hwycov_id]],#REF!,10,FALSE)</f>
        <v>#REF!</v>
      </c>
      <c r="L1136" s="32" t="e">
        <f t="shared" si="51"/>
        <v>#REF!</v>
      </c>
      <c r="M1136" s="31" t="e">
        <f t="shared" si="52"/>
        <v>#REF!</v>
      </c>
      <c r="N1136" s="31" t="e">
        <f t="shared" si="53"/>
        <v>#REF!</v>
      </c>
      <c r="O1136" s="1" t="e">
        <f>VLOOKUP(jur[[#This Row],[hwycov_id]],#REF!,16,FALSE)</f>
        <v>#REF!</v>
      </c>
      <c r="P1136" s="1">
        <v>1139</v>
      </c>
    </row>
    <row r="1137" spans="1:16" x14ac:dyDescent="0.25">
      <c r="A1137" s="1">
        <v>2978</v>
      </c>
      <c r="B1137" s="1">
        <v>5</v>
      </c>
      <c r="C1137" s="1">
        <v>1</v>
      </c>
      <c r="D1137" s="1">
        <v>2</v>
      </c>
      <c r="E1137" s="1" t="s">
        <v>74</v>
      </c>
      <c r="F1137" s="1">
        <v>4</v>
      </c>
      <c r="G1137" s="1">
        <v>0</v>
      </c>
      <c r="H1137" s="1">
        <v>3</v>
      </c>
      <c r="I1137" s="1">
        <v>14</v>
      </c>
      <c r="J1137" s="1">
        <v>9133</v>
      </c>
      <c r="K1137" s="4" t="e">
        <f>VLOOKUP(jur[[#This Row],[hwycov_id]],#REF!,10,FALSE)</f>
        <v>#REF!</v>
      </c>
      <c r="L1137" s="32" t="e">
        <f t="shared" si="51"/>
        <v>#REF!</v>
      </c>
      <c r="M1137" s="31" t="e">
        <f t="shared" si="52"/>
        <v>#REF!</v>
      </c>
      <c r="N1137" s="31" t="e">
        <f t="shared" si="53"/>
        <v>#REF!</v>
      </c>
      <c r="O1137" s="1" t="e">
        <f>VLOOKUP(jur[[#This Row],[hwycov_id]],#REF!,16,FALSE)</f>
        <v>#REF!</v>
      </c>
      <c r="P1137" s="1">
        <v>1140</v>
      </c>
    </row>
    <row r="1138" spans="1:16" x14ac:dyDescent="0.25">
      <c r="A1138" s="1">
        <v>9240</v>
      </c>
      <c r="B1138" s="1">
        <v>9</v>
      </c>
      <c r="C1138" s="1">
        <v>1</v>
      </c>
      <c r="D1138" s="1">
        <v>1</v>
      </c>
      <c r="E1138" s="1" t="s">
        <v>73</v>
      </c>
      <c r="F1138" s="1">
        <v>2</v>
      </c>
      <c r="G1138" s="1">
        <v>0</v>
      </c>
      <c r="H1138" s="1">
        <v>3</v>
      </c>
      <c r="I1138" s="1">
        <v>14</v>
      </c>
      <c r="J1138" s="1">
        <v>9136</v>
      </c>
      <c r="K1138" s="4" t="e">
        <f>VLOOKUP(jur[[#This Row],[hwycov_id]],#REF!,10,FALSE)</f>
        <v>#REF!</v>
      </c>
      <c r="L1138" s="32" t="e">
        <f t="shared" si="51"/>
        <v>#REF!</v>
      </c>
      <c r="M1138" s="31" t="e">
        <f t="shared" si="52"/>
        <v>#REF!</v>
      </c>
      <c r="N1138" s="31" t="e">
        <f t="shared" si="53"/>
        <v>#REF!</v>
      </c>
      <c r="O1138" s="1" t="e">
        <f>VLOOKUP(jur[[#This Row],[hwycov_id]],#REF!,16,FALSE)</f>
        <v>#REF!</v>
      </c>
      <c r="P1138" s="1">
        <v>1141</v>
      </c>
    </row>
    <row r="1139" spans="1:16" x14ac:dyDescent="0.25">
      <c r="A1139" s="1">
        <v>14771</v>
      </c>
      <c r="B1139" s="1">
        <v>4</v>
      </c>
      <c r="C1139" s="1">
        <v>1</v>
      </c>
      <c r="D1139" s="1">
        <v>2</v>
      </c>
      <c r="E1139" s="1" t="s">
        <v>74</v>
      </c>
      <c r="F1139" s="1">
        <v>4</v>
      </c>
      <c r="G1139" s="1">
        <v>0</v>
      </c>
      <c r="H1139" s="1">
        <v>3</v>
      </c>
      <c r="I1139" s="1">
        <v>14</v>
      </c>
      <c r="J1139" s="1">
        <v>9160</v>
      </c>
      <c r="K1139" s="4" t="e">
        <f>VLOOKUP(jur[[#This Row],[hwycov_id]],#REF!,10,FALSE)</f>
        <v>#REF!</v>
      </c>
      <c r="L1139" s="32" t="e">
        <f t="shared" si="51"/>
        <v>#REF!</v>
      </c>
      <c r="M1139" s="31" t="e">
        <f t="shared" si="52"/>
        <v>#REF!</v>
      </c>
      <c r="N1139" s="31" t="e">
        <f t="shared" si="53"/>
        <v>#REF!</v>
      </c>
      <c r="O1139" s="1" t="e">
        <f>VLOOKUP(jur[[#This Row],[hwycov_id]],#REF!,16,FALSE)</f>
        <v>#REF!</v>
      </c>
      <c r="P1139" s="1">
        <v>1142</v>
      </c>
    </row>
    <row r="1140" spans="1:16" x14ac:dyDescent="0.25">
      <c r="A1140" s="1">
        <v>14245</v>
      </c>
      <c r="B1140" s="1">
        <v>9</v>
      </c>
      <c r="C1140" s="1">
        <v>1</v>
      </c>
      <c r="D1140" s="1">
        <v>1</v>
      </c>
      <c r="E1140" s="1" t="s">
        <v>73</v>
      </c>
      <c r="F1140" s="1">
        <v>2</v>
      </c>
      <c r="G1140" s="1">
        <v>0</v>
      </c>
      <c r="H1140" s="1">
        <v>3</v>
      </c>
      <c r="I1140" s="1">
        <v>14</v>
      </c>
      <c r="J1140" s="1">
        <v>9191</v>
      </c>
      <c r="K1140" s="4" t="e">
        <f>VLOOKUP(jur[[#This Row],[hwycov_id]],#REF!,10,FALSE)</f>
        <v>#REF!</v>
      </c>
      <c r="L1140" s="32" t="e">
        <f t="shared" si="51"/>
        <v>#REF!</v>
      </c>
      <c r="M1140" s="31" t="e">
        <f t="shared" si="52"/>
        <v>#REF!</v>
      </c>
      <c r="N1140" s="31" t="e">
        <f t="shared" si="53"/>
        <v>#REF!</v>
      </c>
      <c r="O1140" s="1" t="e">
        <f>VLOOKUP(jur[[#This Row],[hwycov_id]],#REF!,16,FALSE)</f>
        <v>#REF!</v>
      </c>
      <c r="P1140" s="1">
        <v>1143</v>
      </c>
    </row>
    <row r="1141" spans="1:16" x14ac:dyDescent="0.25">
      <c r="A1141" s="1">
        <v>18539</v>
      </c>
      <c r="B1141" s="1">
        <v>4</v>
      </c>
      <c r="C1141" s="1">
        <v>1</v>
      </c>
      <c r="D1141" s="1">
        <v>2</v>
      </c>
      <c r="E1141" s="1" t="s">
        <v>74</v>
      </c>
      <c r="F1141" s="1">
        <v>4</v>
      </c>
      <c r="G1141" s="1">
        <v>0</v>
      </c>
      <c r="H1141" s="1">
        <v>1</v>
      </c>
      <c r="I1141" s="1">
        <v>14</v>
      </c>
      <c r="J1141" s="1">
        <v>9215</v>
      </c>
      <c r="K1141" s="4" t="e">
        <f>VLOOKUP(jur[[#This Row],[hwycov_id]],#REF!,10,FALSE)</f>
        <v>#REF!</v>
      </c>
      <c r="L1141" s="32" t="e">
        <f t="shared" si="51"/>
        <v>#REF!</v>
      </c>
      <c r="M1141" s="31" t="e">
        <f t="shared" si="52"/>
        <v>#REF!</v>
      </c>
      <c r="N1141" s="31" t="e">
        <f t="shared" si="53"/>
        <v>#REF!</v>
      </c>
      <c r="O1141" s="1" t="e">
        <f>VLOOKUP(jur[[#This Row],[hwycov_id]],#REF!,16,FALSE)</f>
        <v>#REF!</v>
      </c>
      <c r="P1141" s="1">
        <v>1144</v>
      </c>
    </row>
    <row r="1142" spans="1:16" x14ac:dyDescent="0.25">
      <c r="A1142" s="1">
        <v>18777</v>
      </c>
      <c r="B1142" s="1">
        <v>4</v>
      </c>
      <c r="C1142" s="1">
        <v>1</v>
      </c>
      <c r="D1142" s="1">
        <v>1</v>
      </c>
      <c r="E1142" s="1" t="s">
        <v>74</v>
      </c>
      <c r="F1142" s="1">
        <v>4</v>
      </c>
      <c r="G1142" s="1">
        <v>0</v>
      </c>
      <c r="H1142" s="1">
        <v>1</v>
      </c>
      <c r="I1142" s="1">
        <v>14</v>
      </c>
      <c r="J1142" s="1">
        <v>9224</v>
      </c>
      <c r="K1142" s="4" t="e">
        <f>VLOOKUP(jur[[#This Row],[hwycov_id]],#REF!,10,FALSE)</f>
        <v>#REF!</v>
      </c>
      <c r="L1142" s="32" t="e">
        <f t="shared" si="51"/>
        <v>#REF!</v>
      </c>
      <c r="M1142" s="31" t="e">
        <f t="shared" si="52"/>
        <v>#REF!</v>
      </c>
      <c r="N1142" s="31" t="e">
        <f t="shared" si="53"/>
        <v>#REF!</v>
      </c>
      <c r="O1142" s="1" t="e">
        <f>VLOOKUP(jur[[#This Row],[hwycov_id]],#REF!,16,FALSE)</f>
        <v>#REF!</v>
      </c>
      <c r="P1142" s="1">
        <v>1145</v>
      </c>
    </row>
    <row r="1143" spans="1:16" x14ac:dyDescent="0.25">
      <c r="A1143" s="1">
        <v>10275</v>
      </c>
      <c r="B1143" s="1">
        <v>3</v>
      </c>
      <c r="C1143" s="1">
        <v>1</v>
      </c>
      <c r="D1143" s="1">
        <v>2</v>
      </c>
      <c r="E1143" s="1" t="s">
        <v>74</v>
      </c>
      <c r="F1143" s="1">
        <v>3</v>
      </c>
      <c r="G1143" s="1">
        <v>0</v>
      </c>
      <c r="H1143" s="1">
        <v>4</v>
      </c>
      <c r="I1143" s="1">
        <v>14</v>
      </c>
      <c r="J1143" s="1">
        <v>9232</v>
      </c>
      <c r="K1143" s="4" t="e">
        <f>VLOOKUP(jur[[#This Row],[hwycov_id]],#REF!,10,FALSE)</f>
        <v>#REF!</v>
      </c>
      <c r="L1143" s="32" t="e">
        <f t="shared" si="51"/>
        <v>#REF!</v>
      </c>
      <c r="M1143" s="31" t="e">
        <f t="shared" si="52"/>
        <v>#REF!</v>
      </c>
      <c r="N1143" s="31" t="e">
        <f t="shared" si="53"/>
        <v>#REF!</v>
      </c>
      <c r="O1143" s="1" t="e">
        <f>VLOOKUP(jur[[#This Row],[hwycov_id]],#REF!,16,FALSE)</f>
        <v>#REF!</v>
      </c>
      <c r="P1143" s="1">
        <v>1146</v>
      </c>
    </row>
    <row r="1144" spans="1:16" x14ac:dyDescent="0.25">
      <c r="A1144" s="1">
        <v>28788</v>
      </c>
      <c r="B1144" s="1">
        <v>9</v>
      </c>
      <c r="C1144" s="1">
        <v>1</v>
      </c>
      <c r="D1144" s="1">
        <v>1</v>
      </c>
      <c r="E1144" s="1" t="s">
        <v>73</v>
      </c>
      <c r="F1144" s="1">
        <v>2</v>
      </c>
      <c r="G1144" s="1">
        <v>0</v>
      </c>
      <c r="H1144" s="1">
        <v>3</v>
      </c>
      <c r="I1144" s="1">
        <v>14</v>
      </c>
      <c r="J1144" s="1">
        <v>9260</v>
      </c>
      <c r="K1144" s="4" t="e">
        <f>VLOOKUP(jur[[#This Row],[hwycov_id]],#REF!,10,FALSE)</f>
        <v>#REF!</v>
      </c>
      <c r="L1144" s="32" t="e">
        <f t="shared" si="51"/>
        <v>#REF!</v>
      </c>
      <c r="M1144" s="31" t="e">
        <f t="shared" si="52"/>
        <v>#REF!</v>
      </c>
      <c r="N1144" s="31" t="e">
        <f t="shared" si="53"/>
        <v>#REF!</v>
      </c>
      <c r="O1144" s="1" t="e">
        <f>VLOOKUP(jur[[#This Row],[hwycov_id]],#REF!,16,FALSE)</f>
        <v>#REF!</v>
      </c>
      <c r="P1144" s="1">
        <v>1147</v>
      </c>
    </row>
    <row r="1145" spans="1:16" x14ac:dyDescent="0.25">
      <c r="A1145" s="1">
        <v>9345</v>
      </c>
      <c r="B1145" s="1">
        <v>9</v>
      </c>
      <c r="C1145" s="1">
        <v>1</v>
      </c>
      <c r="D1145" s="1">
        <v>1</v>
      </c>
      <c r="E1145" s="1" t="s">
        <v>73</v>
      </c>
      <c r="F1145" s="1">
        <v>2</v>
      </c>
      <c r="G1145" s="1">
        <v>0</v>
      </c>
      <c r="H1145" s="1">
        <v>3</v>
      </c>
      <c r="I1145" s="1">
        <v>14</v>
      </c>
      <c r="J1145" s="1">
        <v>9295</v>
      </c>
      <c r="K1145" s="4" t="e">
        <f>VLOOKUP(jur[[#This Row],[hwycov_id]],#REF!,10,FALSE)</f>
        <v>#REF!</v>
      </c>
      <c r="L1145" s="32" t="e">
        <f t="shared" si="51"/>
        <v>#REF!</v>
      </c>
      <c r="M1145" s="31" t="e">
        <f t="shared" si="52"/>
        <v>#REF!</v>
      </c>
      <c r="N1145" s="31" t="e">
        <f t="shared" si="53"/>
        <v>#REF!</v>
      </c>
      <c r="O1145" s="1" t="e">
        <f>VLOOKUP(jur[[#This Row],[hwycov_id]],#REF!,16,FALSE)</f>
        <v>#REF!</v>
      </c>
      <c r="P1145" s="1">
        <v>1148</v>
      </c>
    </row>
    <row r="1146" spans="1:16" x14ac:dyDescent="0.25">
      <c r="A1146" s="1">
        <v>27585</v>
      </c>
      <c r="B1146" s="1">
        <v>9</v>
      </c>
      <c r="C1146" s="1">
        <v>1</v>
      </c>
      <c r="D1146" s="1">
        <v>1</v>
      </c>
      <c r="E1146" s="1" t="s">
        <v>73</v>
      </c>
      <c r="F1146" s="1">
        <v>2</v>
      </c>
      <c r="G1146" s="1">
        <v>0</v>
      </c>
      <c r="H1146" s="1">
        <v>2</v>
      </c>
      <c r="I1146" s="1">
        <v>14</v>
      </c>
      <c r="J1146" s="1">
        <v>9301</v>
      </c>
      <c r="K1146" s="4" t="e">
        <f>VLOOKUP(jur[[#This Row],[hwycov_id]],#REF!,10,FALSE)</f>
        <v>#REF!</v>
      </c>
      <c r="L1146" s="32" t="e">
        <f t="shared" si="51"/>
        <v>#REF!</v>
      </c>
      <c r="M1146" s="31" t="e">
        <f t="shared" si="52"/>
        <v>#REF!</v>
      </c>
      <c r="N1146" s="31" t="e">
        <f t="shared" si="53"/>
        <v>#REF!</v>
      </c>
      <c r="O1146" s="1" t="e">
        <f>VLOOKUP(jur[[#This Row],[hwycov_id]],#REF!,16,FALSE)</f>
        <v>#REF!</v>
      </c>
      <c r="P1146" s="1">
        <v>1149</v>
      </c>
    </row>
    <row r="1147" spans="1:16" x14ac:dyDescent="0.25">
      <c r="A1147" s="1">
        <v>18552</v>
      </c>
      <c r="B1147" s="1">
        <v>4</v>
      </c>
      <c r="C1147" s="1">
        <v>1</v>
      </c>
      <c r="D1147" s="1">
        <v>2</v>
      </c>
      <c r="E1147" s="1" t="s">
        <v>74</v>
      </c>
      <c r="F1147" s="1">
        <v>4</v>
      </c>
      <c r="G1147" s="1">
        <v>0</v>
      </c>
      <c r="H1147" s="1">
        <v>1</v>
      </c>
      <c r="I1147" s="1">
        <v>14</v>
      </c>
      <c r="J1147" s="1">
        <v>9303</v>
      </c>
      <c r="K1147" s="4" t="e">
        <f>VLOOKUP(jur[[#This Row],[hwycov_id]],#REF!,10,FALSE)</f>
        <v>#REF!</v>
      </c>
      <c r="L1147" s="32" t="e">
        <f t="shared" si="51"/>
        <v>#REF!</v>
      </c>
      <c r="M1147" s="31" t="e">
        <f t="shared" si="52"/>
        <v>#REF!</v>
      </c>
      <c r="N1147" s="31" t="e">
        <f t="shared" si="53"/>
        <v>#REF!</v>
      </c>
      <c r="O1147" s="1" t="e">
        <f>VLOOKUP(jur[[#This Row],[hwycov_id]],#REF!,16,FALSE)</f>
        <v>#REF!</v>
      </c>
      <c r="P1147" s="1">
        <v>1150</v>
      </c>
    </row>
    <row r="1148" spans="1:16" x14ac:dyDescent="0.25">
      <c r="A1148" s="1">
        <v>28045</v>
      </c>
      <c r="B1148" s="1">
        <v>9</v>
      </c>
      <c r="C1148" s="1">
        <v>1</v>
      </c>
      <c r="D1148" s="1">
        <v>1</v>
      </c>
      <c r="E1148" s="1" t="s">
        <v>73</v>
      </c>
      <c r="F1148" s="1">
        <v>2</v>
      </c>
      <c r="G1148" s="1">
        <v>0</v>
      </c>
      <c r="H1148" s="1">
        <v>3</v>
      </c>
      <c r="I1148" s="1">
        <v>14</v>
      </c>
      <c r="J1148" s="1">
        <v>9308</v>
      </c>
      <c r="K1148" s="4" t="e">
        <f>VLOOKUP(jur[[#This Row],[hwycov_id]],#REF!,10,FALSE)</f>
        <v>#REF!</v>
      </c>
      <c r="L1148" s="32" t="e">
        <f t="shared" si="51"/>
        <v>#REF!</v>
      </c>
      <c r="M1148" s="31" t="e">
        <f t="shared" si="52"/>
        <v>#REF!</v>
      </c>
      <c r="N1148" s="31" t="e">
        <f t="shared" si="53"/>
        <v>#REF!</v>
      </c>
      <c r="O1148" s="1" t="e">
        <f>VLOOKUP(jur[[#This Row],[hwycov_id]],#REF!,16,FALSE)</f>
        <v>#REF!</v>
      </c>
      <c r="P1148" s="1">
        <v>1151</v>
      </c>
    </row>
    <row r="1149" spans="1:16" x14ac:dyDescent="0.25">
      <c r="A1149" s="1">
        <v>18477</v>
      </c>
      <c r="B1149" s="1">
        <v>4</v>
      </c>
      <c r="C1149" s="1">
        <v>1</v>
      </c>
      <c r="D1149" s="1">
        <v>1</v>
      </c>
      <c r="E1149" s="1" t="s">
        <v>74</v>
      </c>
      <c r="F1149" s="1">
        <v>4</v>
      </c>
      <c r="G1149" s="1">
        <v>0</v>
      </c>
      <c r="H1149" s="1">
        <v>1</v>
      </c>
      <c r="I1149" s="1">
        <v>14</v>
      </c>
      <c r="J1149" s="1">
        <v>9333</v>
      </c>
      <c r="K1149" s="4" t="e">
        <f>VLOOKUP(jur[[#This Row],[hwycov_id]],#REF!,10,FALSE)</f>
        <v>#REF!</v>
      </c>
      <c r="L1149" s="32" t="e">
        <f t="shared" si="51"/>
        <v>#REF!</v>
      </c>
      <c r="M1149" s="31" t="e">
        <f t="shared" si="52"/>
        <v>#REF!</v>
      </c>
      <c r="N1149" s="31" t="e">
        <f t="shared" si="53"/>
        <v>#REF!</v>
      </c>
      <c r="O1149" s="1" t="e">
        <f>VLOOKUP(jur[[#This Row],[hwycov_id]],#REF!,16,FALSE)</f>
        <v>#REF!</v>
      </c>
      <c r="P1149" s="1">
        <v>1152</v>
      </c>
    </row>
    <row r="1150" spans="1:16" x14ac:dyDescent="0.25">
      <c r="A1150" s="1">
        <v>3804</v>
      </c>
      <c r="B1150" s="1">
        <v>5</v>
      </c>
      <c r="C1150" s="1">
        <v>1</v>
      </c>
      <c r="D1150" s="1">
        <v>2</v>
      </c>
      <c r="E1150" s="1" t="s">
        <v>74</v>
      </c>
      <c r="F1150" s="1">
        <v>4</v>
      </c>
      <c r="G1150" s="1">
        <v>0</v>
      </c>
      <c r="H1150" s="1">
        <v>2</v>
      </c>
      <c r="I1150" s="1">
        <v>14</v>
      </c>
      <c r="J1150" s="1">
        <v>9343</v>
      </c>
      <c r="K1150" s="4" t="e">
        <f>VLOOKUP(jur[[#This Row],[hwycov_id]],#REF!,10,FALSE)</f>
        <v>#REF!</v>
      </c>
      <c r="L1150" s="32" t="e">
        <f t="shared" si="51"/>
        <v>#REF!</v>
      </c>
      <c r="M1150" s="31" t="e">
        <f t="shared" si="52"/>
        <v>#REF!</v>
      </c>
      <c r="N1150" s="31" t="e">
        <f t="shared" si="53"/>
        <v>#REF!</v>
      </c>
      <c r="O1150" s="1" t="e">
        <f>VLOOKUP(jur[[#This Row],[hwycov_id]],#REF!,16,FALSE)</f>
        <v>#REF!</v>
      </c>
      <c r="P1150" s="1">
        <v>1153</v>
      </c>
    </row>
    <row r="1151" spans="1:16" x14ac:dyDescent="0.25">
      <c r="A1151" s="1">
        <v>11193</v>
      </c>
      <c r="B1151" s="1">
        <v>9</v>
      </c>
      <c r="C1151" s="1">
        <v>1</v>
      </c>
      <c r="D1151" s="1">
        <v>1</v>
      </c>
      <c r="E1151" s="1" t="s">
        <v>73</v>
      </c>
      <c r="F1151" s="1">
        <v>2</v>
      </c>
      <c r="G1151" s="1">
        <v>0</v>
      </c>
      <c r="H1151" s="1">
        <v>3</v>
      </c>
      <c r="I1151" s="1">
        <v>14</v>
      </c>
      <c r="J1151" s="1">
        <v>9380</v>
      </c>
      <c r="K1151" s="4" t="e">
        <f>VLOOKUP(jur[[#This Row],[hwycov_id]],#REF!,10,FALSE)</f>
        <v>#REF!</v>
      </c>
      <c r="L1151" s="32" t="e">
        <f t="shared" si="51"/>
        <v>#REF!</v>
      </c>
      <c r="M1151" s="31" t="e">
        <f t="shared" si="52"/>
        <v>#REF!</v>
      </c>
      <c r="N1151" s="31" t="e">
        <f t="shared" si="53"/>
        <v>#REF!</v>
      </c>
      <c r="O1151" s="1" t="e">
        <f>VLOOKUP(jur[[#This Row],[hwycov_id]],#REF!,16,FALSE)</f>
        <v>#REF!</v>
      </c>
      <c r="P1151" s="1">
        <v>1154</v>
      </c>
    </row>
    <row r="1152" spans="1:16" x14ac:dyDescent="0.25">
      <c r="A1152" s="1">
        <v>14772</v>
      </c>
      <c r="B1152" s="1">
        <v>4</v>
      </c>
      <c r="C1152" s="1">
        <v>1</v>
      </c>
      <c r="D1152" s="1">
        <v>2</v>
      </c>
      <c r="E1152" s="1" t="s">
        <v>74</v>
      </c>
      <c r="F1152" s="1">
        <v>4</v>
      </c>
      <c r="G1152" s="1">
        <v>0</v>
      </c>
      <c r="H1152" s="1">
        <v>3</v>
      </c>
      <c r="I1152" s="1">
        <v>14</v>
      </c>
      <c r="J1152" s="1">
        <v>9393</v>
      </c>
      <c r="K1152" s="4" t="e">
        <f>VLOOKUP(jur[[#This Row],[hwycov_id]],#REF!,10,FALSE)</f>
        <v>#REF!</v>
      </c>
      <c r="L1152" s="32" t="e">
        <f t="shared" si="51"/>
        <v>#REF!</v>
      </c>
      <c r="M1152" s="31" t="e">
        <f t="shared" si="52"/>
        <v>#REF!</v>
      </c>
      <c r="N1152" s="31" t="e">
        <f t="shared" si="53"/>
        <v>#REF!</v>
      </c>
      <c r="O1152" s="1" t="e">
        <f>VLOOKUP(jur[[#This Row],[hwycov_id]],#REF!,16,FALSE)</f>
        <v>#REF!</v>
      </c>
      <c r="P1152" s="1">
        <v>1155</v>
      </c>
    </row>
    <row r="1153" spans="1:16" x14ac:dyDescent="0.25">
      <c r="A1153" s="1">
        <v>28309</v>
      </c>
      <c r="B1153" s="1">
        <v>9</v>
      </c>
      <c r="C1153" s="1">
        <v>1</v>
      </c>
      <c r="D1153" s="1">
        <v>1</v>
      </c>
      <c r="E1153" s="1" t="s">
        <v>73</v>
      </c>
      <c r="F1153" s="1">
        <v>2</v>
      </c>
      <c r="G1153" s="1">
        <v>0</v>
      </c>
      <c r="H1153" s="1">
        <v>2</v>
      </c>
      <c r="I1153" s="1">
        <v>14</v>
      </c>
      <c r="J1153" s="1">
        <v>9412</v>
      </c>
      <c r="K1153" s="4" t="e">
        <f>VLOOKUP(jur[[#This Row],[hwycov_id]],#REF!,10,FALSE)</f>
        <v>#REF!</v>
      </c>
      <c r="L1153" s="32" t="e">
        <f t="shared" si="51"/>
        <v>#REF!</v>
      </c>
      <c r="M1153" s="31" t="e">
        <f t="shared" si="52"/>
        <v>#REF!</v>
      </c>
      <c r="N1153" s="31" t="e">
        <f t="shared" si="53"/>
        <v>#REF!</v>
      </c>
      <c r="O1153" s="1" t="e">
        <f>VLOOKUP(jur[[#This Row],[hwycov_id]],#REF!,16,FALSE)</f>
        <v>#REF!</v>
      </c>
      <c r="P1153" s="1">
        <v>1156</v>
      </c>
    </row>
    <row r="1154" spans="1:16" x14ac:dyDescent="0.25">
      <c r="A1154" s="1">
        <v>10995</v>
      </c>
      <c r="B1154" s="1">
        <v>4</v>
      </c>
      <c r="C1154" s="1">
        <v>1</v>
      </c>
      <c r="D1154" s="1">
        <v>2</v>
      </c>
      <c r="E1154" s="1" t="s">
        <v>74</v>
      </c>
      <c r="F1154" s="1">
        <v>4</v>
      </c>
      <c r="G1154" s="1">
        <v>0</v>
      </c>
      <c r="H1154" s="1">
        <v>3</v>
      </c>
      <c r="I1154" s="1">
        <v>14</v>
      </c>
      <c r="J1154" s="1">
        <v>9419</v>
      </c>
      <c r="K1154" s="4" t="e">
        <f>VLOOKUP(jur[[#This Row],[hwycov_id]],#REF!,10,FALSE)</f>
        <v>#REF!</v>
      </c>
      <c r="L1154" s="32" t="e">
        <f t="shared" ref="L1154:L1217" si="54">K1154/J1154-1</f>
        <v>#REF!</v>
      </c>
      <c r="M1154" s="31" t="e">
        <f t="shared" ref="M1154:M1217" si="55">K1154-J1154</f>
        <v>#REF!</v>
      </c>
      <c r="N1154" s="31" t="e">
        <f t="shared" ref="N1154:N1217" si="56">POWER(M1154,2)</f>
        <v>#REF!</v>
      </c>
      <c r="O1154" s="1" t="e">
        <f>VLOOKUP(jur[[#This Row],[hwycov_id]],#REF!,16,FALSE)</f>
        <v>#REF!</v>
      </c>
      <c r="P1154" s="1">
        <v>1157</v>
      </c>
    </row>
    <row r="1155" spans="1:16" x14ac:dyDescent="0.25">
      <c r="A1155" s="1">
        <v>5940</v>
      </c>
      <c r="B1155" s="1">
        <v>5</v>
      </c>
      <c r="C1155" s="1">
        <v>1</v>
      </c>
      <c r="D1155" s="1">
        <v>2</v>
      </c>
      <c r="E1155" s="1" t="s">
        <v>74</v>
      </c>
      <c r="F1155" s="1">
        <v>4</v>
      </c>
      <c r="G1155" s="1">
        <v>0</v>
      </c>
      <c r="H1155" s="1">
        <v>3</v>
      </c>
      <c r="I1155" s="1">
        <v>14</v>
      </c>
      <c r="J1155" s="1">
        <v>9420</v>
      </c>
      <c r="K1155" s="4" t="e">
        <f>VLOOKUP(jur[[#This Row],[hwycov_id]],#REF!,10,FALSE)</f>
        <v>#REF!</v>
      </c>
      <c r="L1155" s="32" t="e">
        <f t="shared" si="54"/>
        <v>#REF!</v>
      </c>
      <c r="M1155" s="31" t="e">
        <f t="shared" si="55"/>
        <v>#REF!</v>
      </c>
      <c r="N1155" s="31" t="e">
        <f t="shared" si="56"/>
        <v>#REF!</v>
      </c>
      <c r="O1155" s="1" t="e">
        <f>VLOOKUP(jur[[#This Row],[hwycov_id]],#REF!,16,FALSE)</f>
        <v>#REF!</v>
      </c>
      <c r="P1155" s="1">
        <v>1158</v>
      </c>
    </row>
    <row r="1156" spans="1:16" x14ac:dyDescent="0.25">
      <c r="A1156" s="1">
        <v>7005</v>
      </c>
      <c r="B1156" s="1">
        <v>9</v>
      </c>
      <c r="C1156" s="1">
        <v>1</v>
      </c>
      <c r="D1156" s="1">
        <v>1</v>
      </c>
      <c r="E1156" s="1" t="s">
        <v>73</v>
      </c>
      <c r="F1156" s="1">
        <v>2</v>
      </c>
      <c r="G1156" s="1">
        <v>0</v>
      </c>
      <c r="H1156" s="1">
        <v>3</v>
      </c>
      <c r="I1156" s="1">
        <v>14</v>
      </c>
      <c r="J1156" s="1">
        <v>9423</v>
      </c>
      <c r="K1156" s="4" t="e">
        <f>VLOOKUP(jur[[#This Row],[hwycov_id]],#REF!,10,FALSE)</f>
        <v>#REF!</v>
      </c>
      <c r="L1156" s="32" t="e">
        <f t="shared" si="54"/>
        <v>#REF!</v>
      </c>
      <c r="M1156" s="31" t="e">
        <f t="shared" si="55"/>
        <v>#REF!</v>
      </c>
      <c r="N1156" s="31" t="e">
        <f t="shared" si="56"/>
        <v>#REF!</v>
      </c>
      <c r="O1156" s="1" t="e">
        <f>VLOOKUP(jur[[#This Row],[hwycov_id]],#REF!,16,FALSE)</f>
        <v>#REF!</v>
      </c>
      <c r="P1156" s="1">
        <v>1159</v>
      </c>
    </row>
    <row r="1157" spans="1:16" x14ac:dyDescent="0.25">
      <c r="A1157" s="1">
        <v>15455</v>
      </c>
      <c r="B1157" s="1">
        <v>9</v>
      </c>
      <c r="C1157" s="1">
        <v>1</v>
      </c>
      <c r="D1157" s="1">
        <v>1</v>
      </c>
      <c r="E1157" s="1" t="s">
        <v>73</v>
      </c>
      <c r="F1157" s="1">
        <v>2</v>
      </c>
      <c r="G1157" s="1">
        <v>0</v>
      </c>
      <c r="H1157" s="1">
        <v>3</v>
      </c>
      <c r="I1157" s="1">
        <v>14</v>
      </c>
      <c r="J1157" s="1">
        <v>9428</v>
      </c>
      <c r="K1157" s="4" t="e">
        <f>VLOOKUP(jur[[#This Row],[hwycov_id]],#REF!,10,FALSE)</f>
        <v>#REF!</v>
      </c>
      <c r="L1157" s="32" t="e">
        <f t="shared" si="54"/>
        <v>#REF!</v>
      </c>
      <c r="M1157" s="31" t="e">
        <f t="shared" si="55"/>
        <v>#REF!</v>
      </c>
      <c r="N1157" s="31" t="e">
        <f t="shared" si="56"/>
        <v>#REF!</v>
      </c>
      <c r="O1157" s="1" t="e">
        <f>VLOOKUP(jur[[#This Row],[hwycov_id]],#REF!,16,FALSE)</f>
        <v>#REF!</v>
      </c>
      <c r="P1157" s="1">
        <v>1160</v>
      </c>
    </row>
    <row r="1158" spans="1:16" x14ac:dyDescent="0.25">
      <c r="A1158" s="1">
        <v>10885</v>
      </c>
      <c r="B1158" s="1">
        <v>9</v>
      </c>
      <c r="C1158" s="1">
        <v>1</v>
      </c>
      <c r="D1158" s="1">
        <v>1</v>
      </c>
      <c r="E1158" s="1" t="s">
        <v>73</v>
      </c>
      <c r="F1158" s="1">
        <v>2</v>
      </c>
      <c r="G1158" s="1">
        <v>0</v>
      </c>
      <c r="H1158" s="1">
        <v>3</v>
      </c>
      <c r="I1158" s="1">
        <v>14</v>
      </c>
      <c r="J1158" s="1">
        <v>9470</v>
      </c>
      <c r="K1158" s="4" t="e">
        <f>VLOOKUP(jur[[#This Row],[hwycov_id]],#REF!,10,FALSE)</f>
        <v>#REF!</v>
      </c>
      <c r="L1158" s="32" t="e">
        <f t="shared" si="54"/>
        <v>#REF!</v>
      </c>
      <c r="M1158" s="31" t="e">
        <f t="shared" si="55"/>
        <v>#REF!</v>
      </c>
      <c r="N1158" s="31" t="e">
        <f t="shared" si="56"/>
        <v>#REF!</v>
      </c>
      <c r="O1158" s="1" t="e">
        <f>VLOOKUP(jur[[#This Row],[hwycov_id]],#REF!,16,FALSE)</f>
        <v>#REF!</v>
      </c>
      <c r="P1158" s="1">
        <v>1161</v>
      </c>
    </row>
    <row r="1159" spans="1:16" x14ac:dyDescent="0.25">
      <c r="A1159" s="1">
        <v>14620</v>
      </c>
      <c r="B1159" s="1">
        <v>9</v>
      </c>
      <c r="C1159" s="1">
        <v>1</v>
      </c>
      <c r="D1159" s="1">
        <v>1</v>
      </c>
      <c r="E1159" s="1" t="s">
        <v>73</v>
      </c>
      <c r="F1159" s="1">
        <v>2</v>
      </c>
      <c r="G1159" s="1">
        <v>0</v>
      </c>
      <c r="H1159" s="1">
        <v>3</v>
      </c>
      <c r="I1159" s="1">
        <v>14</v>
      </c>
      <c r="J1159" s="1">
        <v>9524</v>
      </c>
      <c r="K1159" s="4" t="e">
        <f>VLOOKUP(jur[[#This Row],[hwycov_id]],#REF!,10,FALSE)</f>
        <v>#REF!</v>
      </c>
      <c r="L1159" s="32" t="e">
        <f t="shared" si="54"/>
        <v>#REF!</v>
      </c>
      <c r="M1159" s="31" t="e">
        <f t="shared" si="55"/>
        <v>#REF!</v>
      </c>
      <c r="N1159" s="31" t="e">
        <f t="shared" si="56"/>
        <v>#REF!</v>
      </c>
      <c r="O1159" s="1" t="e">
        <f>VLOOKUP(jur[[#This Row],[hwycov_id]],#REF!,16,FALSE)</f>
        <v>#REF!</v>
      </c>
      <c r="P1159" s="1">
        <v>1162</v>
      </c>
    </row>
    <row r="1160" spans="1:16" x14ac:dyDescent="0.25">
      <c r="A1160" s="1">
        <v>28786</v>
      </c>
      <c r="B1160" s="1">
        <v>9</v>
      </c>
      <c r="C1160" s="1">
        <v>1</v>
      </c>
      <c r="D1160" s="1">
        <v>1</v>
      </c>
      <c r="E1160" s="1" t="s">
        <v>73</v>
      </c>
      <c r="F1160" s="1">
        <v>2</v>
      </c>
      <c r="G1160" s="1">
        <v>0</v>
      </c>
      <c r="H1160" s="1">
        <v>3</v>
      </c>
      <c r="I1160" s="1">
        <v>14</v>
      </c>
      <c r="J1160" s="1">
        <v>9533</v>
      </c>
      <c r="K1160" s="4" t="e">
        <f>VLOOKUP(jur[[#This Row],[hwycov_id]],#REF!,10,FALSE)</f>
        <v>#REF!</v>
      </c>
      <c r="L1160" s="32" t="e">
        <f t="shared" si="54"/>
        <v>#REF!</v>
      </c>
      <c r="M1160" s="31" t="e">
        <f t="shared" si="55"/>
        <v>#REF!</v>
      </c>
      <c r="N1160" s="31" t="e">
        <f t="shared" si="56"/>
        <v>#REF!</v>
      </c>
      <c r="O1160" s="1" t="e">
        <f>VLOOKUP(jur[[#This Row],[hwycov_id]],#REF!,16,FALSE)</f>
        <v>#REF!</v>
      </c>
      <c r="P1160" s="1">
        <v>1163</v>
      </c>
    </row>
    <row r="1161" spans="1:16" x14ac:dyDescent="0.25">
      <c r="A1161" s="1">
        <v>28865</v>
      </c>
      <c r="B1161" s="1">
        <v>9</v>
      </c>
      <c r="C1161" s="1">
        <v>1</v>
      </c>
      <c r="D1161" s="1">
        <v>1</v>
      </c>
      <c r="E1161" s="1" t="s">
        <v>73</v>
      </c>
      <c r="F1161" s="1">
        <v>2</v>
      </c>
      <c r="G1161" s="1">
        <v>0</v>
      </c>
      <c r="H1161" s="1">
        <v>3</v>
      </c>
      <c r="I1161" s="1">
        <v>14</v>
      </c>
      <c r="J1161" s="1">
        <v>9620</v>
      </c>
      <c r="K1161" s="4" t="e">
        <f>VLOOKUP(jur[[#This Row],[hwycov_id]],#REF!,10,FALSE)</f>
        <v>#REF!</v>
      </c>
      <c r="L1161" s="32" t="e">
        <f t="shared" si="54"/>
        <v>#REF!</v>
      </c>
      <c r="M1161" s="31" t="e">
        <f t="shared" si="55"/>
        <v>#REF!</v>
      </c>
      <c r="N1161" s="31" t="e">
        <f t="shared" si="56"/>
        <v>#REF!</v>
      </c>
      <c r="O1161" s="1" t="e">
        <f>VLOOKUP(jur[[#This Row],[hwycov_id]],#REF!,16,FALSE)</f>
        <v>#REF!</v>
      </c>
      <c r="P1161" s="1">
        <v>1165</v>
      </c>
    </row>
    <row r="1162" spans="1:16" x14ac:dyDescent="0.25">
      <c r="A1162" s="1">
        <v>25381</v>
      </c>
      <c r="B1162" s="1">
        <v>1</v>
      </c>
      <c r="C1162" s="1">
        <v>2</v>
      </c>
      <c r="D1162" s="1">
        <v>1</v>
      </c>
      <c r="E1162" s="1" t="s">
        <v>73</v>
      </c>
      <c r="F1162" s="1">
        <v>1</v>
      </c>
      <c r="G1162" s="1">
        <v>0</v>
      </c>
      <c r="H1162" s="1">
        <v>3</v>
      </c>
      <c r="I1162" s="1">
        <v>14</v>
      </c>
      <c r="J1162" s="1">
        <v>9629</v>
      </c>
      <c r="K1162" s="4" t="e">
        <f>VLOOKUP(jur[[#This Row],[hwycov_id]],#REF!,10,FALSE)</f>
        <v>#REF!</v>
      </c>
      <c r="L1162" s="32" t="e">
        <f t="shared" si="54"/>
        <v>#REF!</v>
      </c>
      <c r="M1162" s="31" t="e">
        <f t="shared" si="55"/>
        <v>#REF!</v>
      </c>
      <c r="N1162" s="31" t="e">
        <f t="shared" si="56"/>
        <v>#REF!</v>
      </c>
      <c r="O1162" s="1" t="e">
        <f>VLOOKUP(jur[[#This Row],[hwycov_id]],#REF!,16,FALSE)</f>
        <v>#REF!</v>
      </c>
      <c r="P1162" s="1">
        <v>1166</v>
      </c>
    </row>
    <row r="1163" spans="1:16" x14ac:dyDescent="0.25">
      <c r="A1163" s="1">
        <v>1571</v>
      </c>
      <c r="B1163" s="1">
        <v>3</v>
      </c>
      <c r="C1163" s="1">
        <v>1</v>
      </c>
      <c r="D1163" s="1">
        <v>2</v>
      </c>
      <c r="E1163" s="1" t="s">
        <v>74</v>
      </c>
      <c r="F1163" s="1">
        <v>3</v>
      </c>
      <c r="G1163" s="1">
        <v>0</v>
      </c>
      <c r="H1163" s="1">
        <v>1</v>
      </c>
      <c r="I1163" s="1">
        <v>14</v>
      </c>
      <c r="J1163" s="1">
        <v>9661</v>
      </c>
      <c r="K1163" s="4" t="e">
        <f>VLOOKUP(jur[[#This Row],[hwycov_id]],#REF!,10,FALSE)</f>
        <v>#REF!</v>
      </c>
      <c r="L1163" s="32" t="e">
        <f t="shared" si="54"/>
        <v>#REF!</v>
      </c>
      <c r="M1163" s="31" t="e">
        <f t="shared" si="55"/>
        <v>#REF!</v>
      </c>
      <c r="N1163" s="31" t="e">
        <f t="shared" si="56"/>
        <v>#REF!</v>
      </c>
      <c r="O1163" s="1" t="e">
        <f>VLOOKUP(jur[[#This Row],[hwycov_id]],#REF!,16,FALSE)</f>
        <v>#REF!</v>
      </c>
      <c r="P1163" s="1">
        <v>1167</v>
      </c>
    </row>
    <row r="1164" spans="1:16" x14ac:dyDescent="0.25">
      <c r="A1164" s="1">
        <v>15205</v>
      </c>
      <c r="B1164" s="1">
        <v>9</v>
      </c>
      <c r="C1164" s="1">
        <v>1</v>
      </c>
      <c r="D1164" s="1">
        <v>1</v>
      </c>
      <c r="E1164" s="1" t="s">
        <v>73</v>
      </c>
      <c r="F1164" s="1">
        <v>2</v>
      </c>
      <c r="G1164" s="1">
        <v>0</v>
      </c>
      <c r="H1164" s="1">
        <v>3</v>
      </c>
      <c r="I1164" s="1">
        <v>14</v>
      </c>
      <c r="J1164" s="1">
        <v>9669</v>
      </c>
      <c r="K1164" s="4" t="e">
        <f>VLOOKUP(jur[[#This Row],[hwycov_id]],#REF!,10,FALSE)</f>
        <v>#REF!</v>
      </c>
      <c r="L1164" s="32" t="e">
        <f t="shared" si="54"/>
        <v>#REF!</v>
      </c>
      <c r="M1164" s="31" t="e">
        <f t="shared" si="55"/>
        <v>#REF!</v>
      </c>
      <c r="N1164" s="31" t="e">
        <f t="shared" si="56"/>
        <v>#REF!</v>
      </c>
      <c r="O1164" s="1" t="e">
        <f>VLOOKUP(jur[[#This Row],[hwycov_id]],#REF!,16,FALSE)</f>
        <v>#REF!</v>
      </c>
      <c r="P1164" s="1">
        <v>1168</v>
      </c>
    </row>
    <row r="1165" spans="1:16" x14ac:dyDescent="0.25">
      <c r="A1165" s="1">
        <v>10384</v>
      </c>
      <c r="B1165" s="1">
        <v>3</v>
      </c>
      <c r="C1165" s="1">
        <v>1</v>
      </c>
      <c r="D1165" s="1">
        <v>2</v>
      </c>
      <c r="E1165" s="1" t="s">
        <v>74</v>
      </c>
      <c r="F1165" s="1">
        <v>3</v>
      </c>
      <c r="G1165" s="1">
        <v>0</v>
      </c>
      <c r="H1165" s="1">
        <v>2</v>
      </c>
      <c r="I1165" s="1">
        <v>14</v>
      </c>
      <c r="J1165" s="1">
        <v>9681</v>
      </c>
      <c r="K1165" s="4" t="e">
        <f>VLOOKUP(jur[[#This Row],[hwycov_id]],#REF!,10,FALSE)</f>
        <v>#REF!</v>
      </c>
      <c r="L1165" s="32" t="e">
        <f t="shared" si="54"/>
        <v>#REF!</v>
      </c>
      <c r="M1165" s="31" t="e">
        <f t="shared" si="55"/>
        <v>#REF!</v>
      </c>
      <c r="N1165" s="31" t="e">
        <f t="shared" si="56"/>
        <v>#REF!</v>
      </c>
      <c r="O1165" s="1" t="e">
        <f>VLOOKUP(jur[[#This Row],[hwycov_id]],#REF!,16,FALSE)</f>
        <v>#REF!</v>
      </c>
      <c r="P1165" s="1">
        <v>1169</v>
      </c>
    </row>
    <row r="1166" spans="1:16" x14ac:dyDescent="0.25">
      <c r="A1166" s="1">
        <v>1110</v>
      </c>
      <c r="B1166" s="1">
        <v>4</v>
      </c>
      <c r="C1166" s="1">
        <v>1</v>
      </c>
      <c r="D1166" s="1">
        <v>2</v>
      </c>
      <c r="E1166" s="1" t="s">
        <v>74</v>
      </c>
      <c r="F1166" s="1">
        <v>4</v>
      </c>
      <c r="G1166" s="1">
        <v>0</v>
      </c>
      <c r="H1166" s="1">
        <v>2</v>
      </c>
      <c r="I1166" s="1">
        <v>14</v>
      </c>
      <c r="J1166" s="1">
        <v>9721</v>
      </c>
      <c r="K1166" s="4" t="e">
        <f>VLOOKUP(jur[[#This Row],[hwycov_id]],#REF!,10,FALSE)</f>
        <v>#REF!</v>
      </c>
      <c r="L1166" s="32" t="e">
        <f t="shared" si="54"/>
        <v>#REF!</v>
      </c>
      <c r="M1166" s="31" t="e">
        <f t="shared" si="55"/>
        <v>#REF!</v>
      </c>
      <c r="N1166" s="31" t="e">
        <f t="shared" si="56"/>
        <v>#REF!</v>
      </c>
      <c r="O1166" s="1" t="e">
        <f>VLOOKUP(jur[[#This Row],[hwycov_id]],#REF!,16,FALSE)</f>
        <v>#REF!</v>
      </c>
      <c r="P1166" s="1">
        <v>1170</v>
      </c>
    </row>
    <row r="1167" spans="1:16" x14ac:dyDescent="0.25">
      <c r="A1167" s="1">
        <v>30752</v>
      </c>
      <c r="B1167" s="1">
        <v>3</v>
      </c>
      <c r="C1167" s="1">
        <v>1</v>
      </c>
      <c r="D1167" s="1">
        <v>2</v>
      </c>
      <c r="E1167" s="1" t="s">
        <v>77</v>
      </c>
      <c r="F1167" s="1">
        <v>3</v>
      </c>
      <c r="G1167" s="1">
        <v>0</v>
      </c>
      <c r="H1167" s="1">
        <v>7</v>
      </c>
      <c r="I1167" s="1">
        <v>14</v>
      </c>
      <c r="J1167" s="1">
        <v>9738</v>
      </c>
      <c r="K1167" s="4" t="e">
        <f>VLOOKUP(jur[[#This Row],[hwycov_id]],#REF!,10,FALSE)</f>
        <v>#REF!</v>
      </c>
      <c r="L1167" s="32" t="e">
        <f t="shared" si="54"/>
        <v>#REF!</v>
      </c>
      <c r="M1167" s="31" t="e">
        <f t="shared" si="55"/>
        <v>#REF!</v>
      </c>
      <c r="N1167" s="31" t="e">
        <f t="shared" si="56"/>
        <v>#REF!</v>
      </c>
      <c r="O1167" s="1" t="e">
        <f>VLOOKUP(jur[[#This Row],[hwycov_id]],#REF!,16,FALSE)</f>
        <v>#REF!</v>
      </c>
      <c r="P1167" s="1">
        <v>1171</v>
      </c>
    </row>
    <row r="1168" spans="1:16" x14ac:dyDescent="0.25">
      <c r="A1168" s="1">
        <v>18734</v>
      </c>
      <c r="B1168" s="1">
        <v>3</v>
      </c>
      <c r="C1168" s="1">
        <v>1</v>
      </c>
      <c r="D1168" s="1">
        <v>2</v>
      </c>
      <c r="E1168" s="1" t="s">
        <v>74</v>
      </c>
      <c r="F1168" s="1">
        <v>3</v>
      </c>
      <c r="G1168" s="1">
        <v>0</v>
      </c>
      <c r="H1168" s="1">
        <v>2</v>
      </c>
      <c r="I1168" s="1">
        <v>14</v>
      </c>
      <c r="J1168" s="1">
        <v>9761</v>
      </c>
      <c r="K1168" s="4" t="e">
        <f>VLOOKUP(jur[[#This Row],[hwycov_id]],#REF!,10,FALSE)</f>
        <v>#REF!</v>
      </c>
      <c r="L1168" s="32" t="e">
        <f t="shared" si="54"/>
        <v>#REF!</v>
      </c>
      <c r="M1168" s="31" t="e">
        <f t="shared" si="55"/>
        <v>#REF!</v>
      </c>
      <c r="N1168" s="31" t="e">
        <f t="shared" si="56"/>
        <v>#REF!</v>
      </c>
      <c r="O1168" s="1" t="e">
        <f>VLOOKUP(jur[[#This Row],[hwycov_id]],#REF!,16,FALSE)</f>
        <v>#REF!</v>
      </c>
      <c r="P1168" s="1">
        <v>1172</v>
      </c>
    </row>
    <row r="1169" spans="1:16" x14ac:dyDescent="0.25">
      <c r="A1169" s="1">
        <v>2157</v>
      </c>
      <c r="B1169" s="1">
        <v>3</v>
      </c>
      <c r="C1169" s="1">
        <v>1</v>
      </c>
      <c r="D1169" s="1">
        <v>2</v>
      </c>
      <c r="E1169" s="1" t="s">
        <v>74</v>
      </c>
      <c r="F1169" s="1">
        <v>3</v>
      </c>
      <c r="G1169" s="1">
        <v>0</v>
      </c>
      <c r="H1169" s="1">
        <v>2</v>
      </c>
      <c r="I1169" s="1">
        <v>14</v>
      </c>
      <c r="J1169" s="1">
        <v>9798</v>
      </c>
      <c r="K1169" s="4" t="e">
        <f>VLOOKUP(jur[[#This Row],[hwycov_id]],#REF!,10,FALSE)</f>
        <v>#REF!</v>
      </c>
      <c r="L1169" s="32" t="e">
        <f t="shared" si="54"/>
        <v>#REF!</v>
      </c>
      <c r="M1169" s="31" t="e">
        <f t="shared" si="55"/>
        <v>#REF!</v>
      </c>
      <c r="N1169" s="31" t="e">
        <f t="shared" si="56"/>
        <v>#REF!</v>
      </c>
      <c r="O1169" s="1" t="e">
        <f>VLOOKUP(jur[[#This Row],[hwycov_id]],#REF!,16,FALSE)</f>
        <v>#REF!</v>
      </c>
      <c r="P1169" s="1">
        <v>1173</v>
      </c>
    </row>
    <row r="1170" spans="1:16" x14ac:dyDescent="0.25">
      <c r="A1170" s="1">
        <v>18569</v>
      </c>
      <c r="B1170" s="1">
        <v>3</v>
      </c>
      <c r="C1170" s="1">
        <v>1</v>
      </c>
      <c r="D1170" s="1">
        <v>2</v>
      </c>
      <c r="E1170" s="1" t="s">
        <v>74</v>
      </c>
      <c r="F1170" s="1">
        <v>3</v>
      </c>
      <c r="G1170" s="1">
        <v>0</v>
      </c>
      <c r="H1170" s="1">
        <v>1</v>
      </c>
      <c r="I1170" s="1">
        <v>14</v>
      </c>
      <c r="J1170" s="1">
        <v>9830</v>
      </c>
      <c r="K1170" s="4" t="e">
        <f>VLOOKUP(jur[[#This Row],[hwycov_id]],#REF!,10,FALSE)</f>
        <v>#REF!</v>
      </c>
      <c r="L1170" s="32" t="e">
        <f t="shared" si="54"/>
        <v>#REF!</v>
      </c>
      <c r="M1170" s="31" t="e">
        <f t="shared" si="55"/>
        <v>#REF!</v>
      </c>
      <c r="N1170" s="31" t="e">
        <f t="shared" si="56"/>
        <v>#REF!</v>
      </c>
      <c r="O1170" s="1" t="e">
        <f>VLOOKUP(jur[[#This Row],[hwycov_id]],#REF!,16,FALSE)</f>
        <v>#REF!</v>
      </c>
      <c r="P1170" s="1">
        <v>1174</v>
      </c>
    </row>
    <row r="1171" spans="1:16" x14ac:dyDescent="0.25">
      <c r="A1171" s="1">
        <v>29571</v>
      </c>
      <c r="B1171" s="1">
        <v>1</v>
      </c>
      <c r="C1171" s="1">
        <v>2</v>
      </c>
      <c r="D1171" s="1">
        <v>1</v>
      </c>
      <c r="E1171" s="1" t="s">
        <v>73</v>
      </c>
      <c r="F1171" s="1">
        <v>1</v>
      </c>
      <c r="G1171" s="1">
        <v>0</v>
      </c>
      <c r="H1171" s="1">
        <v>3</v>
      </c>
      <c r="I1171" s="1">
        <v>14</v>
      </c>
      <c r="J1171" s="1">
        <v>9864</v>
      </c>
      <c r="K1171" s="4" t="e">
        <f>VLOOKUP(jur[[#This Row],[hwycov_id]],#REF!,10,FALSE)</f>
        <v>#REF!</v>
      </c>
      <c r="L1171" s="32" t="e">
        <f t="shared" si="54"/>
        <v>#REF!</v>
      </c>
      <c r="M1171" s="31" t="e">
        <f t="shared" si="55"/>
        <v>#REF!</v>
      </c>
      <c r="N1171" s="31" t="e">
        <f t="shared" si="56"/>
        <v>#REF!</v>
      </c>
      <c r="O1171" s="1" t="e">
        <f>VLOOKUP(jur[[#This Row],[hwycov_id]],#REF!,16,FALSE)</f>
        <v>#REF!</v>
      </c>
      <c r="P1171" s="1">
        <v>1175</v>
      </c>
    </row>
    <row r="1172" spans="1:16" x14ac:dyDescent="0.25">
      <c r="A1172" s="1">
        <v>2899</v>
      </c>
      <c r="B1172" s="1">
        <v>5</v>
      </c>
      <c r="C1172" s="1">
        <v>1</v>
      </c>
      <c r="D1172" s="1">
        <v>2</v>
      </c>
      <c r="E1172" s="1" t="s">
        <v>74</v>
      </c>
      <c r="F1172" s="1">
        <v>4</v>
      </c>
      <c r="G1172" s="1">
        <v>0</v>
      </c>
      <c r="H1172" s="1">
        <v>3</v>
      </c>
      <c r="I1172" s="1">
        <v>14</v>
      </c>
      <c r="J1172" s="1">
        <v>9912</v>
      </c>
      <c r="K1172" s="4" t="e">
        <f>VLOOKUP(jur[[#This Row],[hwycov_id]],#REF!,10,FALSE)</f>
        <v>#REF!</v>
      </c>
      <c r="L1172" s="32" t="e">
        <f t="shared" si="54"/>
        <v>#REF!</v>
      </c>
      <c r="M1172" s="31" t="e">
        <f t="shared" si="55"/>
        <v>#REF!</v>
      </c>
      <c r="N1172" s="31" t="e">
        <f t="shared" si="56"/>
        <v>#REF!</v>
      </c>
      <c r="O1172" s="1" t="e">
        <f>VLOOKUP(jur[[#This Row],[hwycov_id]],#REF!,16,FALSE)</f>
        <v>#REF!</v>
      </c>
      <c r="P1172" s="1">
        <v>1176</v>
      </c>
    </row>
    <row r="1173" spans="1:16" x14ac:dyDescent="0.25">
      <c r="A1173" s="1">
        <v>4055</v>
      </c>
      <c r="B1173" s="1">
        <v>9</v>
      </c>
      <c r="C1173" s="1">
        <v>1</v>
      </c>
      <c r="D1173" s="1">
        <v>1</v>
      </c>
      <c r="E1173" s="1" t="s">
        <v>73</v>
      </c>
      <c r="F1173" s="1">
        <v>2</v>
      </c>
      <c r="G1173" s="1">
        <v>0</v>
      </c>
      <c r="H1173" s="1">
        <v>2</v>
      </c>
      <c r="I1173" s="1">
        <v>14</v>
      </c>
      <c r="J1173" s="1">
        <v>9988</v>
      </c>
      <c r="K1173" s="4" t="e">
        <f>VLOOKUP(jur[[#This Row],[hwycov_id]],#REF!,10,FALSE)</f>
        <v>#REF!</v>
      </c>
      <c r="L1173" s="32" t="e">
        <f t="shared" si="54"/>
        <v>#REF!</v>
      </c>
      <c r="M1173" s="31" t="e">
        <f t="shared" si="55"/>
        <v>#REF!</v>
      </c>
      <c r="N1173" s="31" t="e">
        <f t="shared" si="56"/>
        <v>#REF!</v>
      </c>
      <c r="O1173" s="1" t="e">
        <f>VLOOKUP(jur[[#This Row],[hwycov_id]],#REF!,16,FALSE)</f>
        <v>#REF!</v>
      </c>
      <c r="P1173" s="1">
        <v>1177</v>
      </c>
    </row>
    <row r="1174" spans="1:16" x14ac:dyDescent="0.25">
      <c r="A1174" s="1">
        <v>16743</v>
      </c>
      <c r="B1174" s="1">
        <v>3</v>
      </c>
      <c r="C1174" s="1">
        <v>1</v>
      </c>
      <c r="D1174" s="1">
        <v>2</v>
      </c>
      <c r="E1174" s="1" t="s">
        <v>74</v>
      </c>
      <c r="F1174" s="1">
        <v>3</v>
      </c>
      <c r="G1174" s="1">
        <v>1</v>
      </c>
      <c r="H1174" s="1">
        <v>1</v>
      </c>
      <c r="I1174" s="1">
        <v>14</v>
      </c>
      <c r="J1174" s="1">
        <v>10002</v>
      </c>
      <c r="K1174" s="4" t="e">
        <f>VLOOKUP(jur[[#This Row],[hwycov_id]],#REF!,10,FALSE)</f>
        <v>#REF!</v>
      </c>
      <c r="L1174" s="32" t="e">
        <f t="shared" si="54"/>
        <v>#REF!</v>
      </c>
      <c r="M1174" s="31" t="e">
        <f t="shared" si="55"/>
        <v>#REF!</v>
      </c>
      <c r="N1174" s="31" t="e">
        <f t="shared" si="56"/>
        <v>#REF!</v>
      </c>
      <c r="O1174" s="1" t="e">
        <f>VLOOKUP(jur[[#This Row],[hwycov_id]],#REF!,16,FALSE)</f>
        <v>#REF!</v>
      </c>
      <c r="P1174" s="1">
        <v>1178</v>
      </c>
    </row>
    <row r="1175" spans="1:16" x14ac:dyDescent="0.25">
      <c r="A1175" s="1">
        <v>8960</v>
      </c>
      <c r="B1175" s="1">
        <v>9</v>
      </c>
      <c r="C1175" s="1">
        <v>1</v>
      </c>
      <c r="D1175" s="1">
        <v>1</v>
      </c>
      <c r="E1175" s="1" t="s">
        <v>73</v>
      </c>
      <c r="F1175" s="1">
        <v>2</v>
      </c>
      <c r="G1175" s="1">
        <v>1</v>
      </c>
      <c r="H1175" s="1">
        <v>2</v>
      </c>
      <c r="I1175" s="1">
        <v>14</v>
      </c>
      <c r="J1175" s="1">
        <v>10009</v>
      </c>
      <c r="K1175" s="4" t="e">
        <f>VLOOKUP(jur[[#This Row],[hwycov_id]],#REF!,10,FALSE)</f>
        <v>#REF!</v>
      </c>
      <c r="L1175" s="32" t="e">
        <f t="shared" si="54"/>
        <v>#REF!</v>
      </c>
      <c r="M1175" s="31" t="e">
        <f t="shared" si="55"/>
        <v>#REF!</v>
      </c>
      <c r="N1175" s="31" t="e">
        <f t="shared" si="56"/>
        <v>#REF!</v>
      </c>
      <c r="O1175" s="1" t="e">
        <f>VLOOKUP(jur[[#This Row],[hwycov_id]],#REF!,16,FALSE)</f>
        <v>#REF!</v>
      </c>
      <c r="P1175" s="1">
        <v>1179</v>
      </c>
    </row>
    <row r="1176" spans="1:16" x14ac:dyDescent="0.25">
      <c r="A1176" s="1">
        <v>29884</v>
      </c>
      <c r="B1176" s="1">
        <v>9</v>
      </c>
      <c r="C1176" s="1">
        <v>1</v>
      </c>
      <c r="D1176" s="1">
        <v>1</v>
      </c>
      <c r="E1176" s="1" t="s">
        <v>73</v>
      </c>
      <c r="F1176" s="1">
        <v>2</v>
      </c>
      <c r="G1176" s="1">
        <v>1</v>
      </c>
      <c r="H1176" s="1">
        <v>3</v>
      </c>
      <c r="I1176" s="1">
        <v>14</v>
      </c>
      <c r="J1176" s="1">
        <v>10023</v>
      </c>
      <c r="K1176" s="4" t="e">
        <f>VLOOKUP(jur[[#This Row],[hwycov_id]],#REF!,10,FALSE)</f>
        <v>#REF!</v>
      </c>
      <c r="L1176" s="32" t="e">
        <f t="shared" si="54"/>
        <v>#REF!</v>
      </c>
      <c r="M1176" s="31" t="e">
        <f t="shared" si="55"/>
        <v>#REF!</v>
      </c>
      <c r="N1176" s="31" t="e">
        <f t="shared" si="56"/>
        <v>#REF!</v>
      </c>
      <c r="O1176" s="1" t="e">
        <f>VLOOKUP(jur[[#This Row],[hwycov_id]],#REF!,16,FALSE)</f>
        <v>#REF!</v>
      </c>
      <c r="P1176" s="1">
        <v>1180</v>
      </c>
    </row>
    <row r="1177" spans="1:16" x14ac:dyDescent="0.25">
      <c r="A1177" s="1">
        <v>18200</v>
      </c>
      <c r="B1177" s="1">
        <v>3</v>
      </c>
      <c r="C1177" s="1">
        <v>1</v>
      </c>
      <c r="D1177" s="1">
        <v>2</v>
      </c>
      <c r="E1177" s="1" t="s">
        <v>74</v>
      </c>
      <c r="F1177" s="1">
        <v>3</v>
      </c>
      <c r="G1177" s="1">
        <v>1</v>
      </c>
      <c r="H1177" s="1">
        <v>1</v>
      </c>
      <c r="I1177" s="1">
        <v>14</v>
      </c>
      <c r="J1177" s="1">
        <v>10080</v>
      </c>
      <c r="K1177" s="4" t="e">
        <f>VLOOKUP(jur[[#This Row],[hwycov_id]],#REF!,10,FALSE)</f>
        <v>#REF!</v>
      </c>
      <c r="L1177" s="32" t="e">
        <f t="shared" si="54"/>
        <v>#REF!</v>
      </c>
      <c r="M1177" s="31" t="e">
        <f t="shared" si="55"/>
        <v>#REF!</v>
      </c>
      <c r="N1177" s="31" t="e">
        <f t="shared" si="56"/>
        <v>#REF!</v>
      </c>
      <c r="O1177" s="1" t="e">
        <f>VLOOKUP(jur[[#This Row],[hwycov_id]],#REF!,16,FALSE)</f>
        <v>#REF!</v>
      </c>
      <c r="P1177" s="1">
        <v>1181</v>
      </c>
    </row>
    <row r="1178" spans="1:16" x14ac:dyDescent="0.25">
      <c r="A1178" s="1">
        <v>10874</v>
      </c>
      <c r="B1178" s="1">
        <v>9</v>
      </c>
      <c r="C1178" s="1">
        <v>1</v>
      </c>
      <c r="D1178" s="1">
        <v>1</v>
      </c>
      <c r="E1178" s="1" t="s">
        <v>73</v>
      </c>
      <c r="F1178" s="1">
        <v>2</v>
      </c>
      <c r="G1178" s="1">
        <v>1</v>
      </c>
      <c r="H1178" s="1">
        <v>3</v>
      </c>
      <c r="I1178" s="1">
        <v>14</v>
      </c>
      <c r="J1178" s="1">
        <v>10096</v>
      </c>
      <c r="K1178" s="4" t="e">
        <f>VLOOKUP(jur[[#This Row],[hwycov_id]],#REF!,10,FALSE)</f>
        <v>#REF!</v>
      </c>
      <c r="L1178" s="32" t="e">
        <f t="shared" si="54"/>
        <v>#REF!</v>
      </c>
      <c r="M1178" s="31" t="e">
        <f t="shared" si="55"/>
        <v>#REF!</v>
      </c>
      <c r="N1178" s="31" t="e">
        <f t="shared" si="56"/>
        <v>#REF!</v>
      </c>
      <c r="O1178" s="1" t="e">
        <f>VLOOKUP(jur[[#This Row],[hwycov_id]],#REF!,16,FALSE)</f>
        <v>#REF!</v>
      </c>
      <c r="P1178" s="1">
        <v>1182</v>
      </c>
    </row>
    <row r="1179" spans="1:16" x14ac:dyDescent="0.25">
      <c r="A1179" s="1">
        <v>18644</v>
      </c>
      <c r="B1179" s="1">
        <v>3</v>
      </c>
      <c r="C1179" s="1">
        <v>1</v>
      </c>
      <c r="D1179" s="1">
        <v>1</v>
      </c>
      <c r="E1179" s="1" t="s">
        <v>74</v>
      </c>
      <c r="F1179" s="1">
        <v>3</v>
      </c>
      <c r="G1179" s="1">
        <v>1</v>
      </c>
      <c r="H1179" s="1">
        <v>1</v>
      </c>
      <c r="I1179" s="1">
        <v>14</v>
      </c>
      <c r="J1179" s="1">
        <v>10098</v>
      </c>
      <c r="K1179" s="4" t="e">
        <f>VLOOKUP(jur[[#This Row],[hwycov_id]],#REF!,10,FALSE)</f>
        <v>#REF!</v>
      </c>
      <c r="L1179" s="32" t="e">
        <f t="shared" si="54"/>
        <v>#REF!</v>
      </c>
      <c r="M1179" s="31" t="e">
        <f t="shared" si="55"/>
        <v>#REF!</v>
      </c>
      <c r="N1179" s="31" t="e">
        <f t="shared" si="56"/>
        <v>#REF!</v>
      </c>
      <c r="O1179" s="1" t="e">
        <f>VLOOKUP(jur[[#This Row],[hwycov_id]],#REF!,16,FALSE)</f>
        <v>#REF!</v>
      </c>
      <c r="P1179" s="1">
        <v>1183</v>
      </c>
    </row>
    <row r="1180" spans="1:16" x14ac:dyDescent="0.25">
      <c r="A1180" s="1">
        <v>14169</v>
      </c>
      <c r="B1180" s="1">
        <v>4</v>
      </c>
      <c r="C1180" s="1">
        <v>1</v>
      </c>
      <c r="D1180" s="1">
        <v>2</v>
      </c>
      <c r="E1180" s="1" t="s">
        <v>74</v>
      </c>
      <c r="F1180" s="1">
        <v>4</v>
      </c>
      <c r="G1180" s="1">
        <v>1</v>
      </c>
      <c r="H1180" s="1">
        <v>2</v>
      </c>
      <c r="I1180" s="1">
        <v>14</v>
      </c>
      <c r="J1180" s="1">
        <v>10111</v>
      </c>
      <c r="K1180" s="4" t="e">
        <f>VLOOKUP(jur[[#This Row],[hwycov_id]],#REF!,10,FALSE)</f>
        <v>#REF!</v>
      </c>
      <c r="L1180" s="32" t="e">
        <f t="shared" si="54"/>
        <v>#REF!</v>
      </c>
      <c r="M1180" s="31" t="e">
        <f t="shared" si="55"/>
        <v>#REF!</v>
      </c>
      <c r="N1180" s="31" t="e">
        <f t="shared" si="56"/>
        <v>#REF!</v>
      </c>
      <c r="O1180" s="1" t="e">
        <f>VLOOKUP(jur[[#This Row],[hwycov_id]],#REF!,16,FALSE)</f>
        <v>#REF!</v>
      </c>
      <c r="P1180" s="1">
        <v>1184</v>
      </c>
    </row>
    <row r="1181" spans="1:16" x14ac:dyDescent="0.25">
      <c r="A1181" s="1">
        <v>9719</v>
      </c>
      <c r="B1181" s="1">
        <v>3</v>
      </c>
      <c r="C1181" s="1">
        <v>1</v>
      </c>
      <c r="D1181" s="1">
        <v>2</v>
      </c>
      <c r="E1181" s="1" t="s">
        <v>74</v>
      </c>
      <c r="F1181" s="1">
        <v>3</v>
      </c>
      <c r="G1181" s="1">
        <v>1</v>
      </c>
      <c r="H1181" s="1">
        <v>3</v>
      </c>
      <c r="I1181" s="1">
        <v>14</v>
      </c>
      <c r="J1181" s="1">
        <v>10177</v>
      </c>
      <c r="K1181" s="4" t="e">
        <f>VLOOKUP(jur[[#This Row],[hwycov_id]],#REF!,10,FALSE)</f>
        <v>#REF!</v>
      </c>
      <c r="L1181" s="32" t="e">
        <f t="shared" si="54"/>
        <v>#REF!</v>
      </c>
      <c r="M1181" s="31" t="e">
        <f t="shared" si="55"/>
        <v>#REF!</v>
      </c>
      <c r="N1181" s="31" t="e">
        <f t="shared" si="56"/>
        <v>#REF!</v>
      </c>
      <c r="O1181" s="1" t="e">
        <f>VLOOKUP(jur[[#This Row],[hwycov_id]],#REF!,16,FALSE)</f>
        <v>#REF!</v>
      </c>
      <c r="P1181" s="1">
        <v>1185</v>
      </c>
    </row>
    <row r="1182" spans="1:16" x14ac:dyDescent="0.25">
      <c r="A1182" s="1">
        <v>6308</v>
      </c>
      <c r="B1182" s="1">
        <v>5</v>
      </c>
      <c r="C1182" s="1">
        <v>1</v>
      </c>
      <c r="D1182" s="1">
        <v>2</v>
      </c>
      <c r="E1182" s="1" t="s">
        <v>74</v>
      </c>
      <c r="F1182" s="1">
        <v>4</v>
      </c>
      <c r="G1182" s="1">
        <v>1</v>
      </c>
      <c r="H1182" s="1">
        <v>3</v>
      </c>
      <c r="I1182" s="1">
        <v>14</v>
      </c>
      <c r="J1182" s="1">
        <v>10204</v>
      </c>
      <c r="K1182" s="4" t="e">
        <f>VLOOKUP(jur[[#This Row],[hwycov_id]],#REF!,10,FALSE)</f>
        <v>#REF!</v>
      </c>
      <c r="L1182" s="32" t="e">
        <f t="shared" si="54"/>
        <v>#REF!</v>
      </c>
      <c r="M1182" s="31" t="e">
        <f t="shared" si="55"/>
        <v>#REF!</v>
      </c>
      <c r="N1182" s="31" t="e">
        <f t="shared" si="56"/>
        <v>#REF!</v>
      </c>
      <c r="O1182" s="1" t="e">
        <f>VLOOKUP(jur[[#This Row],[hwycov_id]],#REF!,16,FALSE)</f>
        <v>#REF!</v>
      </c>
      <c r="P1182" s="1">
        <v>1186</v>
      </c>
    </row>
    <row r="1183" spans="1:16" x14ac:dyDescent="0.25">
      <c r="A1183" s="1">
        <v>19765</v>
      </c>
      <c r="B1183" s="1">
        <v>3</v>
      </c>
      <c r="C1183" s="1">
        <v>1</v>
      </c>
      <c r="D1183" s="1">
        <v>2</v>
      </c>
      <c r="E1183" s="1" t="s">
        <v>74</v>
      </c>
      <c r="F1183" s="1">
        <v>3</v>
      </c>
      <c r="G1183" s="1">
        <v>1</v>
      </c>
      <c r="H1183" s="1">
        <v>2</v>
      </c>
      <c r="I1183" s="1">
        <v>14</v>
      </c>
      <c r="J1183" s="1">
        <v>10219</v>
      </c>
      <c r="K1183" s="4" t="e">
        <f>VLOOKUP(jur[[#This Row],[hwycov_id]],#REF!,10,FALSE)</f>
        <v>#REF!</v>
      </c>
      <c r="L1183" s="32" t="e">
        <f t="shared" si="54"/>
        <v>#REF!</v>
      </c>
      <c r="M1183" s="31" t="e">
        <f t="shared" si="55"/>
        <v>#REF!</v>
      </c>
      <c r="N1183" s="31" t="e">
        <f t="shared" si="56"/>
        <v>#REF!</v>
      </c>
      <c r="O1183" s="1" t="e">
        <f>VLOOKUP(jur[[#This Row],[hwycov_id]],#REF!,16,FALSE)</f>
        <v>#REF!</v>
      </c>
      <c r="P1183" s="1">
        <v>1187</v>
      </c>
    </row>
    <row r="1184" spans="1:16" x14ac:dyDescent="0.25">
      <c r="A1184" s="1">
        <v>14630</v>
      </c>
      <c r="B1184" s="1">
        <v>9</v>
      </c>
      <c r="C1184" s="1">
        <v>1</v>
      </c>
      <c r="D1184" s="1">
        <v>1</v>
      </c>
      <c r="E1184" s="1" t="s">
        <v>73</v>
      </c>
      <c r="F1184" s="1">
        <v>2</v>
      </c>
      <c r="G1184" s="1">
        <v>1</v>
      </c>
      <c r="H1184" s="1">
        <v>3</v>
      </c>
      <c r="I1184" s="1">
        <v>14</v>
      </c>
      <c r="J1184" s="1">
        <v>10233</v>
      </c>
      <c r="K1184" s="4" t="e">
        <f>VLOOKUP(jur[[#This Row],[hwycov_id]],#REF!,10,FALSE)</f>
        <v>#REF!</v>
      </c>
      <c r="L1184" s="32" t="e">
        <f t="shared" si="54"/>
        <v>#REF!</v>
      </c>
      <c r="M1184" s="31" t="e">
        <f t="shared" si="55"/>
        <v>#REF!</v>
      </c>
      <c r="N1184" s="31" t="e">
        <f t="shared" si="56"/>
        <v>#REF!</v>
      </c>
      <c r="O1184" s="1" t="e">
        <f>VLOOKUP(jur[[#This Row],[hwycov_id]],#REF!,16,FALSE)</f>
        <v>#REF!</v>
      </c>
      <c r="P1184" s="1">
        <v>1188</v>
      </c>
    </row>
    <row r="1185" spans="1:16" x14ac:dyDescent="0.25">
      <c r="A1185" s="1">
        <v>12909</v>
      </c>
      <c r="B1185" s="1">
        <v>3</v>
      </c>
      <c r="C1185" s="1">
        <v>1</v>
      </c>
      <c r="D1185" s="1">
        <v>2</v>
      </c>
      <c r="E1185" s="1" t="s">
        <v>74</v>
      </c>
      <c r="F1185" s="1">
        <v>3</v>
      </c>
      <c r="G1185" s="1">
        <v>1</v>
      </c>
      <c r="H1185" s="1">
        <v>2</v>
      </c>
      <c r="I1185" s="1">
        <v>14</v>
      </c>
      <c r="J1185" s="1">
        <v>10248</v>
      </c>
      <c r="K1185" s="4" t="e">
        <f>VLOOKUP(jur[[#This Row],[hwycov_id]],#REF!,10,FALSE)</f>
        <v>#REF!</v>
      </c>
      <c r="L1185" s="32" t="e">
        <f t="shared" si="54"/>
        <v>#REF!</v>
      </c>
      <c r="M1185" s="31" t="e">
        <f t="shared" si="55"/>
        <v>#REF!</v>
      </c>
      <c r="N1185" s="31" t="e">
        <f t="shared" si="56"/>
        <v>#REF!</v>
      </c>
      <c r="O1185" s="1" t="e">
        <f>VLOOKUP(jur[[#This Row],[hwycov_id]],#REF!,16,FALSE)</f>
        <v>#REF!</v>
      </c>
      <c r="P1185" s="1">
        <v>1189</v>
      </c>
    </row>
    <row r="1186" spans="1:16" x14ac:dyDescent="0.25">
      <c r="A1186" s="1">
        <v>2577</v>
      </c>
      <c r="B1186" s="1">
        <v>9</v>
      </c>
      <c r="C1186" s="1">
        <v>1</v>
      </c>
      <c r="D1186" s="1">
        <v>1</v>
      </c>
      <c r="E1186" s="1" t="s">
        <v>73</v>
      </c>
      <c r="F1186" s="1">
        <v>2</v>
      </c>
      <c r="G1186" s="1">
        <v>1</v>
      </c>
      <c r="H1186" s="1">
        <v>2</v>
      </c>
      <c r="I1186" s="1">
        <v>14</v>
      </c>
      <c r="J1186" s="1">
        <v>10255</v>
      </c>
      <c r="K1186" s="4" t="e">
        <f>VLOOKUP(jur[[#This Row],[hwycov_id]],#REF!,10,FALSE)</f>
        <v>#REF!</v>
      </c>
      <c r="L1186" s="32" t="e">
        <f t="shared" si="54"/>
        <v>#REF!</v>
      </c>
      <c r="M1186" s="31" t="e">
        <f t="shared" si="55"/>
        <v>#REF!</v>
      </c>
      <c r="N1186" s="31" t="e">
        <f t="shared" si="56"/>
        <v>#REF!</v>
      </c>
      <c r="O1186" s="1" t="e">
        <f>VLOOKUP(jur[[#This Row],[hwycov_id]],#REF!,16,FALSE)</f>
        <v>#REF!</v>
      </c>
      <c r="P1186" s="1">
        <v>1190</v>
      </c>
    </row>
    <row r="1187" spans="1:16" x14ac:dyDescent="0.25">
      <c r="A1187" s="1">
        <v>899</v>
      </c>
      <c r="B1187" s="1">
        <v>4</v>
      </c>
      <c r="C1187" s="1">
        <v>1</v>
      </c>
      <c r="D1187" s="1">
        <v>1</v>
      </c>
      <c r="E1187" s="1" t="s">
        <v>74</v>
      </c>
      <c r="F1187" s="1">
        <v>4</v>
      </c>
      <c r="G1187" s="1">
        <v>1</v>
      </c>
      <c r="H1187" s="1">
        <v>2</v>
      </c>
      <c r="I1187" s="1">
        <v>14</v>
      </c>
      <c r="J1187" s="1">
        <v>10276</v>
      </c>
      <c r="K1187" s="4" t="e">
        <f>VLOOKUP(jur[[#This Row],[hwycov_id]],#REF!,10,FALSE)</f>
        <v>#REF!</v>
      </c>
      <c r="L1187" s="32" t="e">
        <f t="shared" si="54"/>
        <v>#REF!</v>
      </c>
      <c r="M1187" s="31" t="e">
        <f t="shared" si="55"/>
        <v>#REF!</v>
      </c>
      <c r="N1187" s="31" t="e">
        <f t="shared" si="56"/>
        <v>#REF!</v>
      </c>
      <c r="O1187" s="1" t="e">
        <f>VLOOKUP(jur[[#This Row],[hwycov_id]],#REF!,16,FALSE)</f>
        <v>#REF!</v>
      </c>
      <c r="P1187" s="1">
        <v>1191</v>
      </c>
    </row>
    <row r="1188" spans="1:16" x14ac:dyDescent="0.25">
      <c r="A1188" s="1">
        <v>1239</v>
      </c>
      <c r="B1188" s="1">
        <v>3</v>
      </c>
      <c r="C1188" s="1">
        <v>1</v>
      </c>
      <c r="D1188" s="1">
        <v>2</v>
      </c>
      <c r="E1188" s="1" t="s">
        <v>74</v>
      </c>
      <c r="F1188" s="1">
        <v>3</v>
      </c>
      <c r="G1188" s="1">
        <v>1</v>
      </c>
      <c r="H1188" s="1">
        <v>3</v>
      </c>
      <c r="I1188" s="1">
        <v>14</v>
      </c>
      <c r="J1188" s="1">
        <v>10295</v>
      </c>
      <c r="K1188" s="4" t="e">
        <f>VLOOKUP(jur[[#This Row],[hwycov_id]],#REF!,10,FALSE)</f>
        <v>#REF!</v>
      </c>
      <c r="L1188" s="32" t="e">
        <f t="shared" si="54"/>
        <v>#REF!</v>
      </c>
      <c r="M1188" s="31" t="e">
        <f t="shared" si="55"/>
        <v>#REF!</v>
      </c>
      <c r="N1188" s="31" t="e">
        <f t="shared" si="56"/>
        <v>#REF!</v>
      </c>
      <c r="O1188" s="1" t="e">
        <f>VLOOKUP(jur[[#This Row],[hwycov_id]],#REF!,16,FALSE)</f>
        <v>#REF!</v>
      </c>
      <c r="P1188" s="1">
        <v>1192</v>
      </c>
    </row>
    <row r="1189" spans="1:16" x14ac:dyDescent="0.25">
      <c r="A1189" s="1">
        <v>6052</v>
      </c>
      <c r="B1189" s="1">
        <v>5</v>
      </c>
      <c r="C1189" s="1">
        <v>1</v>
      </c>
      <c r="D1189" s="1">
        <v>2</v>
      </c>
      <c r="E1189" s="1" t="s">
        <v>74</v>
      </c>
      <c r="F1189" s="1">
        <v>4</v>
      </c>
      <c r="G1189" s="1">
        <v>1</v>
      </c>
      <c r="H1189" s="1">
        <v>3</v>
      </c>
      <c r="I1189" s="1">
        <v>14</v>
      </c>
      <c r="J1189" s="1">
        <v>10298</v>
      </c>
      <c r="K1189" s="4" t="e">
        <f>VLOOKUP(jur[[#This Row],[hwycov_id]],#REF!,10,FALSE)</f>
        <v>#REF!</v>
      </c>
      <c r="L1189" s="32" t="e">
        <f t="shared" si="54"/>
        <v>#REF!</v>
      </c>
      <c r="M1189" s="31" t="e">
        <f t="shared" si="55"/>
        <v>#REF!</v>
      </c>
      <c r="N1189" s="31" t="e">
        <f t="shared" si="56"/>
        <v>#REF!</v>
      </c>
      <c r="O1189" s="1" t="e">
        <f>VLOOKUP(jur[[#This Row],[hwycov_id]],#REF!,16,FALSE)</f>
        <v>#REF!</v>
      </c>
      <c r="P1189" s="1">
        <v>1193</v>
      </c>
    </row>
    <row r="1190" spans="1:16" x14ac:dyDescent="0.25">
      <c r="A1190" s="1">
        <v>10935</v>
      </c>
      <c r="B1190" s="1">
        <v>9</v>
      </c>
      <c r="C1190" s="1">
        <v>1</v>
      </c>
      <c r="D1190" s="1">
        <v>1</v>
      </c>
      <c r="E1190" s="1" t="s">
        <v>73</v>
      </c>
      <c r="F1190" s="1">
        <v>2</v>
      </c>
      <c r="G1190" s="1">
        <v>1</v>
      </c>
      <c r="H1190" s="1">
        <v>3</v>
      </c>
      <c r="I1190" s="1">
        <v>14</v>
      </c>
      <c r="J1190" s="1">
        <v>10309</v>
      </c>
      <c r="K1190" s="4" t="e">
        <f>VLOOKUP(jur[[#This Row],[hwycov_id]],#REF!,10,FALSE)</f>
        <v>#REF!</v>
      </c>
      <c r="L1190" s="32" t="e">
        <f t="shared" si="54"/>
        <v>#REF!</v>
      </c>
      <c r="M1190" s="31" t="e">
        <f t="shared" si="55"/>
        <v>#REF!</v>
      </c>
      <c r="N1190" s="31" t="e">
        <f t="shared" si="56"/>
        <v>#REF!</v>
      </c>
      <c r="O1190" s="1" t="e">
        <f>VLOOKUP(jur[[#This Row],[hwycov_id]],#REF!,16,FALSE)</f>
        <v>#REF!</v>
      </c>
      <c r="P1190" s="1">
        <v>1194</v>
      </c>
    </row>
    <row r="1191" spans="1:16" x14ac:dyDescent="0.25">
      <c r="A1191" s="1">
        <v>9305</v>
      </c>
      <c r="B1191" s="1">
        <v>3</v>
      </c>
      <c r="C1191" s="1">
        <v>1</v>
      </c>
      <c r="D1191" s="1">
        <v>2</v>
      </c>
      <c r="E1191" s="1" t="s">
        <v>74</v>
      </c>
      <c r="F1191" s="1">
        <v>3</v>
      </c>
      <c r="G1191" s="1">
        <v>1</v>
      </c>
      <c r="H1191" s="1">
        <v>3</v>
      </c>
      <c r="I1191" s="1">
        <v>14</v>
      </c>
      <c r="J1191" s="1">
        <v>10337</v>
      </c>
      <c r="K1191" s="4" t="e">
        <f>VLOOKUP(jur[[#This Row],[hwycov_id]],#REF!,10,FALSE)</f>
        <v>#REF!</v>
      </c>
      <c r="L1191" s="32" t="e">
        <f t="shared" si="54"/>
        <v>#REF!</v>
      </c>
      <c r="M1191" s="31" t="e">
        <f t="shared" si="55"/>
        <v>#REF!</v>
      </c>
      <c r="N1191" s="31" t="e">
        <f t="shared" si="56"/>
        <v>#REF!</v>
      </c>
      <c r="O1191" s="1" t="e">
        <f>VLOOKUP(jur[[#This Row],[hwycov_id]],#REF!,16,FALSE)</f>
        <v>#REF!</v>
      </c>
      <c r="P1191" s="1">
        <v>1195</v>
      </c>
    </row>
    <row r="1192" spans="1:16" x14ac:dyDescent="0.25">
      <c r="A1192" s="1">
        <v>11006</v>
      </c>
      <c r="B1192" s="1">
        <v>9</v>
      </c>
      <c r="C1192" s="1">
        <v>1</v>
      </c>
      <c r="D1192" s="1">
        <v>1</v>
      </c>
      <c r="E1192" s="1" t="s">
        <v>73</v>
      </c>
      <c r="F1192" s="1">
        <v>2</v>
      </c>
      <c r="G1192" s="1">
        <v>1</v>
      </c>
      <c r="H1192" s="1">
        <v>3</v>
      </c>
      <c r="I1192" s="1">
        <v>14</v>
      </c>
      <c r="J1192" s="1">
        <v>10376</v>
      </c>
      <c r="K1192" s="4" t="e">
        <f>VLOOKUP(jur[[#This Row],[hwycov_id]],#REF!,10,FALSE)</f>
        <v>#REF!</v>
      </c>
      <c r="L1192" s="32" t="e">
        <f t="shared" si="54"/>
        <v>#REF!</v>
      </c>
      <c r="M1192" s="31" t="e">
        <f t="shared" si="55"/>
        <v>#REF!</v>
      </c>
      <c r="N1192" s="31" t="e">
        <f t="shared" si="56"/>
        <v>#REF!</v>
      </c>
      <c r="O1192" s="1" t="e">
        <f>VLOOKUP(jur[[#This Row],[hwycov_id]],#REF!,16,FALSE)</f>
        <v>#REF!</v>
      </c>
      <c r="P1192" s="1">
        <v>1196</v>
      </c>
    </row>
    <row r="1193" spans="1:16" x14ac:dyDescent="0.25">
      <c r="A1193" s="1">
        <v>18349</v>
      </c>
      <c r="B1193" s="1">
        <v>3</v>
      </c>
      <c r="C1193" s="1">
        <v>1</v>
      </c>
      <c r="D1193" s="1">
        <v>1</v>
      </c>
      <c r="E1193" s="1" t="s">
        <v>74</v>
      </c>
      <c r="F1193" s="1">
        <v>3</v>
      </c>
      <c r="G1193" s="1">
        <v>1</v>
      </c>
      <c r="H1193" s="1">
        <v>1</v>
      </c>
      <c r="I1193" s="1">
        <v>14</v>
      </c>
      <c r="J1193" s="1">
        <v>10399</v>
      </c>
      <c r="K1193" s="4" t="e">
        <f>VLOOKUP(jur[[#This Row],[hwycov_id]],#REF!,10,FALSE)</f>
        <v>#REF!</v>
      </c>
      <c r="L1193" s="32" t="e">
        <f t="shared" si="54"/>
        <v>#REF!</v>
      </c>
      <c r="M1193" s="31" t="e">
        <f t="shared" si="55"/>
        <v>#REF!</v>
      </c>
      <c r="N1193" s="31" t="e">
        <f t="shared" si="56"/>
        <v>#REF!</v>
      </c>
      <c r="O1193" s="1" t="e">
        <f>VLOOKUP(jur[[#This Row],[hwycov_id]],#REF!,16,FALSE)</f>
        <v>#REF!</v>
      </c>
      <c r="P1193" s="1">
        <v>1197</v>
      </c>
    </row>
    <row r="1194" spans="1:16" x14ac:dyDescent="0.25">
      <c r="A1194" s="1">
        <v>29565</v>
      </c>
      <c r="B1194" s="1">
        <v>1</v>
      </c>
      <c r="C1194" s="1">
        <v>2</v>
      </c>
      <c r="D1194" s="1">
        <v>1</v>
      </c>
      <c r="E1194" s="1" t="s">
        <v>73</v>
      </c>
      <c r="F1194" s="1">
        <v>1</v>
      </c>
      <c r="G1194" s="1">
        <v>1</v>
      </c>
      <c r="H1194" s="1">
        <v>3</v>
      </c>
      <c r="I1194" s="1">
        <v>14</v>
      </c>
      <c r="J1194" s="1">
        <v>10402</v>
      </c>
      <c r="K1194" s="4" t="e">
        <f>VLOOKUP(jur[[#This Row],[hwycov_id]],#REF!,10,FALSE)</f>
        <v>#REF!</v>
      </c>
      <c r="L1194" s="32" t="e">
        <f t="shared" si="54"/>
        <v>#REF!</v>
      </c>
      <c r="M1194" s="31" t="e">
        <f t="shared" si="55"/>
        <v>#REF!</v>
      </c>
      <c r="N1194" s="31" t="e">
        <f t="shared" si="56"/>
        <v>#REF!</v>
      </c>
      <c r="O1194" s="1" t="e">
        <f>VLOOKUP(jur[[#This Row],[hwycov_id]],#REF!,16,FALSE)</f>
        <v>#REF!</v>
      </c>
      <c r="P1194" s="1">
        <v>1198</v>
      </c>
    </row>
    <row r="1195" spans="1:16" x14ac:dyDescent="0.25">
      <c r="A1195" s="1">
        <v>10954</v>
      </c>
      <c r="B1195" s="1">
        <v>9</v>
      </c>
      <c r="C1195" s="1">
        <v>1</v>
      </c>
      <c r="D1195" s="1">
        <v>1</v>
      </c>
      <c r="E1195" s="1" t="s">
        <v>73</v>
      </c>
      <c r="F1195" s="1">
        <v>2</v>
      </c>
      <c r="G1195" s="1">
        <v>1</v>
      </c>
      <c r="H1195" s="1">
        <v>3</v>
      </c>
      <c r="I1195" s="1">
        <v>14</v>
      </c>
      <c r="J1195" s="1">
        <v>10421</v>
      </c>
      <c r="K1195" s="4" t="e">
        <f>VLOOKUP(jur[[#This Row],[hwycov_id]],#REF!,10,FALSE)</f>
        <v>#REF!</v>
      </c>
      <c r="L1195" s="32" t="e">
        <f t="shared" si="54"/>
        <v>#REF!</v>
      </c>
      <c r="M1195" s="31" t="e">
        <f t="shared" si="55"/>
        <v>#REF!</v>
      </c>
      <c r="N1195" s="31" t="e">
        <f t="shared" si="56"/>
        <v>#REF!</v>
      </c>
      <c r="O1195" s="1" t="e">
        <f>VLOOKUP(jur[[#This Row],[hwycov_id]],#REF!,16,FALSE)</f>
        <v>#REF!</v>
      </c>
      <c r="P1195" s="1">
        <v>1199</v>
      </c>
    </row>
    <row r="1196" spans="1:16" x14ac:dyDescent="0.25">
      <c r="A1196" s="1">
        <v>15051</v>
      </c>
      <c r="B1196" s="1">
        <v>3</v>
      </c>
      <c r="C1196" s="1">
        <v>1</v>
      </c>
      <c r="D1196" s="1">
        <v>2</v>
      </c>
      <c r="E1196" s="1" t="s">
        <v>74</v>
      </c>
      <c r="F1196" s="1">
        <v>3</v>
      </c>
      <c r="G1196" s="1">
        <v>1</v>
      </c>
      <c r="H1196" s="1">
        <v>3</v>
      </c>
      <c r="I1196" s="1">
        <v>14</v>
      </c>
      <c r="J1196" s="1">
        <v>10437</v>
      </c>
      <c r="K1196" s="4" t="e">
        <f>VLOOKUP(jur[[#This Row],[hwycov_id]],#REF!,10,FALSE)</f>
        <v>#REF!</v>
      </c>
      <c r="L1196" s="32" t="e">
        <f t="shared" si="54"/>
        <v>#REF!</v>
      </c>
      <c r="M1196" s="31" t="e">
        <f t="shared" si="55"/>
        <v>#REF!</v>
      </c>
      <c r="N1196" s="31" t="e">
        <f t="shared" si="56"/>
        <v>#REF!</v>
      </c>
      <c r="O1196" s="1" t="e">
        <f>VLOOKUP(jur[[#This Row],[hwycov_id]],#REF!,16,FALSE)</f>
        <v>#REF!</v>
      </c>
      <c r="P1196" s="1">
        <v>1200</v>
      </c>
    </row>
    <row r="1197" spans="1:16" x14ac:dyDescent="0.25">
      <c r="A1197" s="1">
        <v>17457</v>
      </c>
      <c r="B1197" s="1">
        <v>3</v>
      </c>
      <c r="C1197" s="1">
        <v>1</v>
      </c>
      <c r="D1197" s="1">
        <v>2</v>
      </c>
      <c r="E1197" s="1" t="s">
        <v>74</v>
      </c>
      <c r="F1197" s="1">
        <v>3</v>
      </c>
      <c r="G1197" s="1">
        <v>1</v>
      </c>
      <c r="H1197" s="1">
        <v>3</v>
      </c>
      <c r="I1197" s="1">
        <v>14</v>
      </c>
      <c r="J1197" s="1">
        <v>10442</v>
      </c>
      <c r="K1197" s="4" t="e">
        <f>VLOOKUP(jur[[#This Row],[hwycov_id]],#REF!,10,FALSE)</f>
        <v>#REF!</v>
      </c>
      <c r="L1197" s="32" t="e">
        <f t="shared" si="54"/>
        <v>#REF!</v>
      </c>
      <c r="M1197" s="31" t="e">
        <f t="shared" si="55"/>
        <v>#REF!</v>
      </c>
      <c r="N1197" s="31" t="e">
        <f t="shared" si="56"/>
        <v>#REF!</v>
      </c>
      <c r="O1197" s="1" t="e">
        <f>VLOOKUP(jur[[#This Row],[hwycov_id]],#REF!,16,FALSE)</f>
        <v>#REF!</v>
      </c>
      <c r="P1197" s="1">
        <v>1201</v>
      </c>
    </row>
    <row r="1198" spans="1:16" x14ac:dyDescent="0.25">
      <c r="A1198" s="1">
        <v>18355</v>
      </c>
      <c r="B1198" s="1">
        <v>3</v>
      </c>
      <c r="C1198" s="1">
        <v>1</v>
      </c>
      <c r="D1198" s="1">
        <v>1</v>
      </c>
      <c r="E1198" s="1" t="s">
        <v>77</v>
      </c>
      <c r="F1198" s="1">
        <v>3</v>
      </c>
      <c r="G1198" s="1">
        <v>1</v>
      </c>
      <c r="H1198" s="1">
        <v>1</v>
      </c>
      <c r="I1198" s="1">
        <v>14</v>
      </c>
      <c r="J1198" s="1">
        <v>10454</v>
      </c>
      <c r="K1198" s="4" t="e">
        <f>VLOOKUP(jur[[#This Row],[hwycov_id]],#REF!,10,FALSE)</f>
        <v>#REF!</v>
      </c>
      <c r="L1198" s="32" t="e">
        <f t="shared" si="54"/>
        <v>#REF!</v>
      </c>
      <c r="M1198" s="31" t="e">
        <f t="shared" si="55"/>
        <v>#REF!</v>
      </c>
      <c r="N1198" s="31" t="e">
        <f t="shared" si="56"/>
        <v>#REF!</v>
      </c>
      <c r="O1198" s="1" t="e">
        <f>VLOOKUP(jur[[#This Row],[hwycov_id]],#REF!,16,FALSE)</f>
        <v>#REF!</v>
      </c>
      <c r="P1198" s="1">
        <v>1202</v>
      </c>
    </row>
    <row r="1199" spans="1:16" x14ac:dyDescent="0.25">
      <c r="A1199" s="1">
        <v>2932</v>
      </c>
      <c r="B1199" s="1">
        <v>5</v>
      </c>
      <c r="C1199" s="1">
        <v>1</v>
      </c>
      <c r="D1199" s="1">
        <v>2</v>
      </c>
      <c r="E1199" s="1" t="s">
        <v>74</v>
      </c>
      <c r="F1199" s="1">
        <v>4</v>
      </c>
      <c r="G1199" s="1">
        <v>1</v>
      </c>
      <c r="H1199" s="1">
        <v>3</v>
      </c>
      <c r="I1199" s="1">
        <v>14</v>
      </c>
      <c r="J1199" s="1">
        <v>10469</v>
      </c>
      <c r="K1199" s="4" t="e">
        <f>VLOOKUP(jur[[#This Row],[hwycov_id]],#REF!,10,FALSE)</f>
        <v>#REF!</v>
      </c>
      <c r="L1199" s="32" t="e">
        <f t="shared" si="54"/>
        <v>#REF!</v>
      </c>
      <c r="M1199" s="31" t="e">
        <f t="shared" si="55"/>
        <v>#REF!</v>
      </c>
      <c r="N1199" s="31" t="e">
        <f t="shared" si="56"/>
        <v>#REF!</v>
      </c>
      <c r="O1199" s="1" t="e">
        <f>VLOOKUP(jur[[#This Row],[hwycov_id]],#REF!,16,FALSE)</f>
        <v>#REF!</v>
      </c>
      <c r="P1199" s="1">
        <v>1203</v>
      </c>
    </row>
    <row r="1200" spans="1:16" x14ac:dyDescent="0.25">
      <c r="A1200" s="1">
        <v>3886</v>
      </c>
      <c r="B1200" s="1">
        <v>3</v>
      </c>
      <c r="C1200" s="1">
        <v>1</v>
      </c>
      <c r="D1200" s="1">
        <v>2</v>
      </c>
      <c r="E1200" s="1" t="s">
        <v>74</v>
      </c>
      <c r="F1200" s="1">
        <v>3</v>
      </c>
      <c r="G1200" s="1">
        <v>1</v>
      </c>
      <c r="H1200" s="1">
        <v>3</v>
      </c>
      <c r="I1200" s="1">
        <v>14</v>
      </c>
      <c r="J1200" s="1">
        <v>10558</v>
      </c>
      <c r="K1200" s="4" t="e">
        <f>VLOOKUP(jur[[#This Row],[hwycov_id]],#REF!,10,FALSE)</f>
        <v>#REF!</v>
      </c>
      <c r="L1200" s="32" t="e">
        <f t="shared" si="54"/>
        <v>#REF!</v>
      </c>
      <c r="M1200" s="31" t="e">
        <f t="shared" si="55"/>
        <v>#REF!</v>
      </c>
      <c r="N1200" s="31" t="e">
        <f t="shared" si="56"/>
        <v>#REF!</v>
      </c>
      <c r="O1200" s="1" t="e">
        <f>VLOOKUP(jur[[#This Row],[hwycov_id]],#REF!,16,FALSE)</f>
        <v>#REF!</v>
      </c>
      <c r="P1200" s="1">
        <v>1204</v>
      </c>
    </row>
    <row r="1201" spans="1:16" x14ac:dyDescent="0.25">
      <c r="A1201" s="1">
        <v>18531</v>
      </c>
      <c r="B1201" s="1">
        <v>4</v>
      </c>
      <c r="C1201" s="1">
        <v>1</v>
      </c>
      <c r="D1201" s="1">
        <v>2</v>
      </c>
      <c r="E1201" s="1" t="s">
        <v>74</v>
      </c>
      <c r="F1201" s="1">
        <v>4</v>
      </c>
      <c r="G1201" s="1">
        <v>1</v>
      </c>
      <c r="H1201" s="1">
        <v>1</v>
      </c>
      <c r="I1201" s="1">
        <v>14</v>
      </c>
      <c r="J1201" s="1">
        <v>10590</v>
      </c>
      <c r="K1201" s="4" t="e">
        <f>VLOOKUP(jur[[#This Row],[hwycov_id]],#REF!,10,FALSE)</f>
        <v>#REF!</v>
      </c>
      <c r="L1201" s="32" t="e">
        <f t="shared" si="54"/>
        <v>#REF!</v>
      </c>
      <c r="M1201" s="31" t="e">
        <f t="shared" si="55"/>
        <v>#REF!</v>
      </c>
      <c r="N1201" s="31" t="e">
        <f t="shared" si="56"/>
        <v>#REF!</v>
      </c>
      <c r="O1201" s="1" t="e">
        <f>VLOOKUP(jur[[#This Row],[hwycov_id]],#REF!,16,FALSE)</f>
        <v>#REF!</v>
      </c>
      <c r="P1201" s="1">
        <v>1205</v>
      </c>
    </row>
    <row r="1202" spans="1:16" x14ac:dyDescent="0.25">
      <c r="A1202" s="1">
        <v>627</v>
      </c>
      <c r="B1202" s="1">
        <v>9</v>
      </c>
      <c r="C1202" s="1">
        <v>1</v>
      </c>
      <c r="D1202" s="1">
        <v>1</v>
      </c>
      <c r="E1202" s="1" t="s">
        <v>73</v>
      </c>
      <c r="F1202" s="1">
        <v>2</v>
      </c>
      <c r="G1202" s="1">
        <v>1</v>
      </c>
      <c r="H1202" s="1">
        <v>3</v>
      </c>
      <c r="I1202" s="1">
        <v>14</v>
      </c>
      <c r="J1202" s="1">
        <v>10633</v>
      </c>
      <c r="K1202" s="4" t="e">
        <f>VLOOKUP(jur[[#This Row],[hwycov_id]],#REF!,10,FALSE)</f>
        <v>#REF!</v>
      </c>
      <c r="L1202" s="32" t="e">
        <f t="shared" si="54"/>
        <v>#REF!</v>
      </c>
      <c r="M1202" s="31" t="e">
        <f t="shared" si="55"/>
        <v>#REF!</v>
      </c>
      <c r="N1202" s="31" t="e">
        <f t="shared" si="56"/>
        <v>#REF!</v>
      </c>
      <c r="O1202" s="1" t="e">
        <f>VLOOKUP(jur[[#This Row],[hwycov_id]],#REF!,16,FALSE)</f>
        <v>#REF!</v>
      </c>
      <c r="P1202" s="1">
        <v>1206</v>
      </c>
    </row>
    <row r="1203" spans="1:16" x14ac:dyDescent="0.25">
      <c r="A1203" s="1">
        <v>28674</v>
      </c>
      <c r="B1203" s="1">
        <v>9</v>
      </c>
      <c r="C1203" s="1">
        <v>1</v>
      </c>
      <c r="D1203" s="1">
        <v>1</v>
      </c>
      <c r="E1203" s="1" t="s">
        <v>73</v>
      </c>
      <c r="F1203" s="1">
        <v>2</v>
      </c>
      <c r="G1203" s="1">
        <v>1</v>
      </c>
      <c r="H1203" s="1">
        <v>2</v>
      </c>
      <c r="I1203" s="1">
        <v>14</v>
      </c>
      <c r="J1203" s="1">
        <v>10706</v>
      </c>
      <c r="K1203" s="4" t="e">
        <f>VLOOKUP(jur[[#This Row],[hwycov_id]],#REF!,10,FALSE)</f>
        <v>#REF!</v>
      </c>
      <c r="L1203" s="32" t="e">
        <f t="shared" si="54"/>
        <v>#REF!</v>
      </c>
      <c r="M1203" s="31" t="e">
        <f t="shared" si="55"/>
        <v>#REF!</v>
      </c>
      <c r="N1203" s="31" t="e">
        <f t="shared" si="56"/>
        <v>#REF!</v>
      </c>
      <c r="O1203" s="1" t="e">
        <f>VLOOKUP(jur[[#This Row],[hwycov_id]],#REF!,16,FALSE)</f>
        <v>#REF!</v>
      </c>
      <c r="P1203" s="1">
        <v>1207</v>
      </c>
    </row>
    <row r="1204" spans="1:16" x14ac:dyDescent="0.25">
      <c r="A1204" s="1">
        <v>27400</v>
      </c>
      <c r="B1204" s="1">
        <v>9</v>
      </c>
      <c r="C1204" s="1">
        <v>1</v>
      </c>
      <c r="D1204" s="1">
        <v>1</v>
      </c>
      <c r="E1204" s="1" t="s">
        <v>73</v>
      </c>
      <c r="F1204" s="1">
        <v>2</v>
      </c>
      <c r="G1204" s="1">
        <v>1</v>
      </c>
      <c r="H1204" s="1">
        <v>3</v>
      </c>
      <c r="I1204" s="1">
        <v>14</v>
      </c>
      <c r="J1204" s="1">
        <v>10709</v>
      </c>
      <c r="K1204" s="4" t="e">
        <f>VLOOKUP(jur[[#This Row],[hwycov_id]],#REF!,10,FALSE)</f>
        <v>#REF!</v>
      </c>
      <c r="L1204" s="32" t="e">
        <f t="shared" si="54"/>
        <v>#REF!</v>
      </c>
      <c r="M1204" s="31" t="e">
        <f t="shared" si="55"/>
        <v>#REF!</v>
      </c>
      <c r="N1204" s="31" t="e">
        <f t="shared" si="56"/>
        <v>#REF!</v>
      </c>
      <c r="O1204" s="1" t="e">
        <f>VLOOKUP(jur[[#This Row],[hwycov_id]],#REF!,16,FALSE)</f>
        <v>#REF!</v>
      </c>
      <c r="P1204" s="1">
        <v>1208</v>
      </c>
    </row>
    <row r="1205" spans="1:16" x14ac:dyDescent="0.25">
      <c r="A1205" s="1">
        <v>17764</v>
      </c>
      <c r="B1205" s="1">
        <v>3</v>
      </c>
      <c r="C1205" s="1">
        <v>1</v>
      </c>
      <c r="D1205" s="1">
        <v>2</v>
      </c>
      <c r="E1205" s="1" t="s">
        <v>74</v>
      </c>
      <c r="F1205" s="1">
        <v>3</v>
      </c>
      <c r="G1205" s="1">
        <v>1</v>
      </c>
      <c r="H1205" s="1">
        <v>2</v>
      </c>
      <c r="I1205" s="1">
        <v>14</v>
      </c>
      <c r="J1205" s="1">
        <v>10737</v>
      </c>
      <c r="K1205" s="4" t="e">
        <f>VLOOKUP(jur[[#This Row],[hwycov_id]],#REF!,10,FALSE)</f>
        <v>#REF!</v>
      </c>
      <c r="L1205" s="32" t="e">
        <f t="shared" si="54"/>
        <v>#REF!</v>
      </c>
      <c r="M1205" s="31" t="e">
        <f t="shared" si="55"/>
        <v>#REF!</v>
      </c>
      <c r="N1205" s="31" t="e">
        <f t="shared" si="56"/>
        <v>#REF!</v>
      </c>
      <c r="O1205" s="1" t="e">
        <f>VLOOKUP(jur[[#This Row],[hwycov_id]],#REF!,16,FALSE)</f>
        <v>#REF!</v>
      </c>
      <c r="P1205" s="1">
        <v>1209</v>
      </c>
    </row>
    <row r="1206" spans="1:16" x14ac:dyDescent="0.25">
      <c r="A1206" s="1">
        <v>15778</v>
      </c>
      <c r="B1206" s="1">
        <v>9</v>
      </c>
      <c r="C1206" s="1">
        <v>1</v>
      </c>
      <c r="D1206" s="1">
        <v>1</v>
      </c>
      <c r="E1206" s="1" t="s">
        <v>73</v>
      </c>
      <c r="F1206" s="1">
        <v>2</v>
      </c>
      <c r="G1206" s="1">
        <v>1</v>
      </c>
      <c r="H1206" s="1">
        <v>3</v>
      </c>
      <c r="I1206" s="1">
        <v>14</v>
      </c>
      <c r="J1206" s="1">
        <v>10739</v>
      </c>
      <c r="K1206" s="4" t="e">
        <f>VLOOKUP(jur[[#This Row],[hwycov_id]],#REF!,10,FALSE)</f>
        <v>#REF!</v>
      </c>
      <c r="L1206" s="32" t="e">
        <f t="shared" si="54"/>
        <v>#REF!</v>
      </c>
      <c r="M1206" s="31" t="e">
        <f t="shared" si="55"/>
        <v>#REF!</v>
      </c>
      <c r="N1206" s="31" t="e">
        <f t="shared" si="56"/>
        <v>#REF!</v>
      </c>
      <c r="O1206" s="1" t="e">
        <f>VLOOKUP(jur[[#This Row],[hwycov_id]],#REF!,16,FALSE)</f>
        <v>#REF!</v>
      </c>
      <c r="P1206" s="1">
        <v>1210</v>
      </c>
    </row>
    <row r="1207" spans="1:16" x14ac:dyDescent="0.25">
      <c r="A1207" s="1">
        <v>14656</v>
      </c>
      <c r="B1207" s="1">
        <v>9</v>
      </c>
      <c r="C1207" s="1">
        <v>1</v>
      </c>
      <c r="D1207" s="1">
        <v>1</v>
      </c>
      <c r="E1207" s="1" t="s">
        <v>73</v>
      </c>
      <c r="F1207" s="1">
        <v>2</v>
      </c>
      <c r="G1207" s="1">
        <v>1</v>
      </c>
      <c r="H1207" s="1">
        <v>3</v>
      </c>
      <c r="I1207" s="1">
        <v>14</v>
      </c>
      <c r="J1207" s="1">
        <v>10758</v>
      </c>
      <c r="K1207" s="4" t="e">
        <f>VLOOKUP(jur[[#This Row],[hwycov_id]],#REF!,10,FALSE)</f>
        <v>#REF!</v>
      </c>
      <c r="L1207" s="32" t="e">
        <f t="shared" si="54"/>
        <v>#REF!</v>
      </c>
      <c r="M1207" s="31" t="e">
        <f t="shared" si="55"/>
        <v>#REF!</v>
      </c>
      <c r="N1207" s="31" t="e">
        <f t="shared" si="56"/>
        <v>#REF!</v>
      </c>
      <c r="O1207" s="1" t="e">
        <f>VLOOKUP(jur[[#This Row],[hwycov_id]],#REF!,16,FALSE)</f>
        <v>#REF!</v>
      </c>
      <c r="P1207" s="1">
        <v>1211</v>
      </c>
    </row>
    <row r="1208" spans="1:16" x14ac:dyDescent="0.25">
      <c r="A1208" s="1">
        <v>10281</v>
      </c>
      <c r="B1208" s="1">
        <v>3</v>
      </c>
      <c r="C1208" s="1">
        <v>1</v>
      </c>
      <c r="D1208" s="1">
        <v>2</v>
      </c>
      <c r="E1208" s="1" t="s">
        <v>74</v>
      </c>
      <c r="F1208" s="1">
        <v>3</v>
      </c>
      <c r="G1208" s="1">
        <v>1</v>
      </c>
      <c r="H1208" s="1">
        <v>4</v>
      </c>
      <c r="I1208" s="1">
        <v>14</v>
      </c>
      <c r="J1208" s="1">
        <v>10791</v>
      </c>
      <c r="K1208" s="4" t="e">
        <f>VLOOKUP(jur[[#This Row],[hwycov_id]],#REF!,10,FALSE)</f>
        <v>#REF!</v>
      </c>
      <c r="L1208" s="32" t="e">
        <f t="shared" si="54"/>
        <v>#REF!</v>
      </c>
      <c r="M1208" s="31" t="e">
        <f t="shared" si="55"/>
        <v>#REF!</v>
      </c>
      <c r="N1208" s="31" t="e">
        <f t="shared" si="56"/>
        <v>#REF!</v>
      </c>
      <c r="O1208" s="1" t="e">
        <f>VLOOKUP(jur[[#This Row],[hwycov_id]],#REF!,16,FALSE)</f>
        <v>#REF!</v>
      </c>
      <c r="P1208" s="1">
        <v>1212</v>
      </c>
    </row>
    <row r="1209" spans="1:16" x14ac:dyDescent="0.25">
      <c r="A1209" s="1">
        <v>15004</v>
      </c>
      <c r="B1209" s="1">
        <v>3</v>
      </c>
      <c r="C1209" s="1">
        <v>1</v>
      </c>
      <c r="D1209" s="1">
        <v>2</v>
      </c>
      <c r="E1209" s="1" t="s">
        <v>74</v>
      </c>
      <c r="F1209" s="1">
        <v>3</v>
      </c>
      <c r="G1209" s="1">
        <v>1</v>
      </c>
      <c r="H1209" s="1">
        <v>3</v>
      </c>
      <c r="I1209" s="1">
        <v>14</v>
      </c>
      <c r="J1209" s="1">
        <v>10824</v>
      </c>
      <c r="K1209" s="4" t="e">
        <f>VLOOKUP(jur[[#This Row],[hwycov_id]],#REF!,10,FALSE)</f>
        <v>#REF!</v>
      </c>
      <c r="L1209" s="32" t="e">
        <f t="shared" si="54"/>
        <v>#REF!</v>
      </c>
      <c r="M1209" s="31" t="e">
        <f t="shared" si="55"/>
        <v>#REF!</v>
      </c>
      <c r="N1209" s="31" t="e">
        <f t="shared" si="56"/>
        <v>#REF!</v>
      </c>
      <c r="O1209" s="1" t="e">
        <f>VLOOKUP(jur[[#This Row],[hwycov_id]],#REF!,16,FALSE)</f>
        <v>#REF!</v>
      </c>
      <c r="P1209" s="1">
        <v>1213</v>
      </c>
    </row>
    <row r="1210" spans="1:16" x14ac:dyDescent="0.25">
      <c r="A1210" s="1">
        <v>8375</v>
      </c>
      <c r="B1210" s="1">
        <v>5</v>
      </c>
      <c r="C1210" s="1">
        <v>1</v>
      </c>
      <c r="D1210" s="1">
        <v>2</v>
      </c>
      <c r="E1210" s="1" t="s">
        <v>74</v>
      </c>
      <c r="F1210" s="1">
        <v>4</v>
      </c>
      <c r="G1210" s="1">
        <v>1</v>
      </c>
      <c r="H1210" s="1">
        <v>3</v>
      </c>
      <c r="I1210" s="1">
        <v>14</v>
      </c>
      <c r="J1210" s="1">
        <v>10826</v>
      </c>
      <c r="K1210" s="4" t="e">
        <f>VLOOKUP(jur[[#This Row],[hwycov_id]],#REF!,10,FALSE)</f>
        <v>#REF!</v>
      </c>
      <c r="L1210" s="32" t="e">
        <f t="shared" si="54"/>
        <v>#REF!</v>
      </c>
      <c r="M1210" s="31" t="e">
        <f t="shared" si="55"/>
        <v>#REF!</v>
      </c>
      <c r="N1210" s="31" t="e">
        <f t="shared" si="56"/>
        <v>#REF!</v>
      </c>
      <c r="O1210" s="1" t="e">
        <f>VLOOKUP(jur[[#This Row],[hwycov_id]],#REF!,16,FALSE)</f>
        <v>#REF!</v>
      </c>
      <c r="P1210" s="1">
        <v>1214</v>
      </c>
    </row>
    <row r="1211" spans="1:16" x14ac:dyDescent="0.25">
      <c r="A1211" s="1">
        <v>15235</v>
      </c>
      <c r="B1211" s="1">
        <v>3</v>
      </c>
      <c r="C1211" s="1">
        <v>1</v>
      </c>
      <c r="D1211" s="1">
        <v>2</v>
      </c>
      <c r="E1211" s="1" t="s">
        <v>74</v>
      </c>
      <c r="F1211" s="1">
        <v>3</v>
      </c>
      <c r="G1211" s="1">
        <v>1</v>
      </c>
      <c r="H1211" s="1">
        <v>3</v>
      </c>
      <c r="I1211" s="1">
        <v>14</v>
      </c>
      <c r="J1211" s="1">
        <v>10870</v>
      </c>
      <c r="K1211" s="4" t="e">
        <f>VLOOKUP(jur[[#This Row],[hwycov_id]],#REF!,10,FALSE)</f>
        <v>#REF!</v>
      </c>
      <c r="L1211" s="32" t="e">
        <f t="shared" si="54"/>
        <v>#REF!</v>
      </c>
      <c r="M1211" s="31" t="e">
        <f t="shared" si="55"/>
        <v>#REF!</v>
      </c>
      <c r="N1211" s="31" t="e">
        <f t="shared" si="56"/>
        <v>#REF!</v>
      </c>
      <c r="O1211" s="1" t="e">
        <f>VLOOKUP(jur[[#This Row],[hwycov_id]],#REF!,16,FALSE)</f>
        <v>#REF!</v>
      </c>
      <c r="P1211" s="1">
        <v>1215</v>
      </c>
    </row>
    <row r="1212" spans="1:16" x14ac:dyDescent="0.25">
      <c r="A1212" s="1">
        <v>15197</v>
      </c>
      <c r="B1212" s="1">
        <v>9</v>
      </c>
      <c r="C1212" s="1">
        <v>1</v>
      </c>
      <c r="D1212" s="1">
        <v>1</v>
      </c>
      <c r="E1212" s="1" t="s">
        <v>73</v>
      </c>
      <c r="F1212" s="1">
        <v>2</v>
      </c>
      <c r="G1212" s="1">
        <v>1</v>
      </c>
      <c r="H1212" s="1">
        <v>3</v>
      </c>
      <c r="I1212" s="1">
        <v>14</v>
      </c>
      <c r="J1212" s="1">
        <v>10875</v>
      </c>
      <c r="K1212" s="4" t="e">
        <f>VLOOKUP(jur[[#This Row],[hwycov_id]],#REF!,10,FALSE)</f>
        <v>#REF!</v>
      </c>
      <c r="L1212" s="32" t="e">
        <f t="shared" si="54"/>
        <v>#REF!</v>
      </c>
      <c r="M1212" s="31" t="e">
        <f t="shared" si="55"/>
        <v>#REF!</v>
      </c>
      <c r="N1212" s="31" t="e">
        <f t="shared" si="56"/>
        <v>#REF!</v>
      </c>
      <c r="O1212" s="1" t="e">
        <f>VLOOKUP(jur[[#This Row],[hwycov_id]],#REF!,16,FALSE)</f>
        <v>#REF!</v>
      </c>
      <c r="P1212" s="1">
        <v>1216</v>
      </c>
    </row>
    <row r="1213" spans="1:16" x14ac:dyDescent="0.25">
      <c r="A1213" s="1">
        <v>45606</v>
      </c>
      <c r="B1213" s="1">
        <v>9</v>
      </c>
      <c r="C1213" s="1">
        <v>1</v>
      </c>
      <c r="D1213" s="1">
        <v>1</v>
      </c>
      <c r="E1213" s="1" t="s">
        <v>73</v>
      </c>
      <c r="F1213" s="1">
        <v>2</v>
      </c>
      <c r="G1213" s="1">
        <v>1</v>
      </c>
      <c r="H1213" s="1">
        <v>3</v>
      </c>
      <c r="I1213" s="1">
        <v>14</v>
      </c>
      <c r="J1213" s="1">
        <v>10889</v>
      </c>
      <c r="K1213" s="4" t="e">
        <f>VLOOKUP(jur[[#This Row],[hwycov_id]],#REF!,10,FALSE)</f>
        <v>#REF!</v>
      </c>
      <c r="L1213" s="32" t="e">
        <f t="shared" si="54"/>
        <v>#REF!</v>
      </c>
      <c r="M1213" s="31" t="e">
        <f t="shared" si="55"/>
        <v>#REF!</v>
      </c>
      <c r="N1213" s="31" t="e">
        <f t="shared" si="56"/>
        <v>#REF!</v>
      </c>
      <c r="O1213" s="1" t="e">
        <f>VLOOKUP(jur[[#This Row],[hwycov_id]],#REF!,16,FALSE)</f>
        <v>#REF!</v>
      </c>
      <c r="P1213" s="1">
        <v>1217</v>
      </c>
    </row>
    <row r="1214" spans="1:16" x14ac:dyDescent="0.25">
      <c r="A1214" s="1">
        <v>13654</v>
      </c>
      <c r="B1214" s="1">
        <v>9</v>
      </c>
      <c r="C1214" s="1">
        <v>1</v>
      </c>
      <c r="D1214" s="1">
        <v>1</v>
      </c>
      <c r="E1214" s="1" t="s">
        <v>73</v>
      </c>
      <c r="F1214" s="1">
        <v>2</v>
      </c>
      <c r="G1214" s="1">
        <v>1</v>
      </c>
      <c r="H1214" s="1">
        <v>3</v>
      </c>
      <c r="I1214" s="1">
        <v>14</v>
      </c>
      <c r="J1214" s="1">
        <v>10900</v>
      </c>
      <c r="K1214" s="4" t="e">
        <f>VLOOKUP(jur[[#This Row],[hwycov_id]],#REF!,10,FALSE)</f>
        <v>#REF!</v>
      </c>
      <c r="L1214" s="32" t="e">
        <f t="shared" si="54"/>
        <v>#REF!</v>
      </c>
      <c r="M1214" s="31" t="e">
        <f t="shared" si="55"/>
        <v>#REF!</v>
      </c>
      <c r="N1214" s="31" t="e">
        <f t="shared" si="56"/>
        <v>#REF!</v>
      </c>
      <c r="O1214" s="1" t="e">
        <f>VLOOKUP(jur[[#This Row],[hwycov_id]],#REF!,16,FALSE)</f>
        <v>#REF!</v>
      </c>
      <c r="P1214" s="1">
        <v>1218</v>
      </c>
    </row>
    <row r="1215" spans="1:16" x14ac:dyDescent="0.25">
      <c r="A1215" s="1">
        <v>18803</v>
      </c>
      <c r="B1215" s="1">
        <v>4</v>
      </c>
      <c r="C1215" s="1">
        <v>1</v>
      </c>
      <c r="D1215" s="1">
        <v>1</v>
      </c>
      <c r="E1215" s="1" t="s">
        <v>74</v>
      </c>
      <c r="F1215" s="1">
        <v>4</v>
      </c>
      <c r="G1215" s="1">
        <v>1</v>
      </c>
      <c r="H1215" s="1">
        <v>1</v>
      </c>
      <c r="I1215" s="1">
        <v>14</v>
      </c>
      <c r="J1215" s="1">
        <v>10923</v>
      </c>
      <c r="K1215" s="4" t="e">
        <f>VLOOKUP(jur[[#This Row],[hwycov_id]],#REF!,10,FALSE)</f>
        <v>#REF!</v>
      </c>
      <c r="L1215" s="32" t="e">
        <f t="shared" si="54"/>
        <v>#REF!</v>
      </c>
      <c r="M1215" s="31" t="e">
        <f t="shared" si="55"/>
        <v>#REF!</v>
      </c>
      <c r="N1215" s="31" t="e">
        <f t="shared" si="56"/>
        <v>#REF!</v>
      </c>
      <c r="O1215" s="1" t="e">
        <f>VLOOKUP(jur[[#This Row],[hwycov_id]],#REF!,16,FALSE)</f>
        <v>#REF!</v>
      </c>
      <c r="P1215" s="1">
        <v>1219</v>
      </c>
    </row>
    <row r="1216" spans="1:16" x14ac:dyDescent="0.25">
      <c r="A1216" s="1">
        <v>1858</v>
      </c>
      <c r="B1216" s="1">
        <v>4</v>
      </c>
      <c r="C1216" s="1">
        <v>1</v>
      </c>
      <c r="D1216" s="1">
        <v>2</v>
      </c>
      <c r="E1216" s="1" t="s">
        <v>74</v>
      </c>
      <c r="F1216" s="1">
        <v>4</v>
      </c>
      <c r="G1216" s="1">
        <v>1</v>
      </c>
      <c r="H1216" s="1">
        <v>2</v>
      </c>
      <c r="I1216" s="1">
        <v>14</v>
      </c>
      <c r="J1216" s="1">
        <v>10954</v>
      </c>
      <c r="K1216" s="4" t="e">
        <f>VLOOKUP(jur[[#This Row],[hwycov_id]],#REF!,10,FALSE)</f>
        <v>#REF!</v>
      </c>
      <c r="L1216" s="32" t="e">
        <f t="shared" si="54"/>
        <v>#REF!</v>
      </c>
      <c r="M1216" s="31" t="e">
        <f t="shared" si="55"/>
        <v>#REF!</v>
      </c>
      <c r="N1216" s="31" t="e">
        <f t="shared" si="56"/>
        <v>#REF!</v>
      </c>
      <c r="O1216" s="1" t="e">
        <f>VLOOKUP(jur[[#This Row],[hwycov_id]],#REF!,16,FALSE)</f>
        <v>#REF!</v>
      </c>
      <c r="P1216" s="1">
        <v>1220</v>
      </c>
    </row>
    <row r="1217" spans="1:16" x14ac:dyDescent="0.25">
      <c r="A1217" s="1">
        <v>3962</v>
      </c>
      <c r="B1217" s="1">
        <v>4</v>
      </c>
      <c r="C1217" s="1">
        <v>1</v>
      </c>
      <c r="D1217" s="1">
        <v>2</v>
      </c>
      <c r="E1217" s="1" t="s">
        <v>74</v>
      </c>
      <c r="F1217" s="1">
        <v>4</v>
      </c>
      <c r="G1217" s="1">
        <v>1</v>
      </c>
      <c r="H1217" s="1">
        <v>3</v>
      </c>
      <c r="I1217" s="1">
        <v>14</v>
      </c>
      <c r="J1217" s="1">
        <v>10988</v>
      </c>
      <c r="K1217" s="4" t="e">
        <f>VLOOKUP(jur[[#This Row],[hwycov_id]],#REF!,10,FALSE)</f>
        <v>#REF!</v>
      </c>
      <c r="L1217" s="32" t="e">
        <f t="shared" si="54"/>
        <v>#REF!</v>
      </c>
      <c r="M1217" s="31" t="e">
        <f t="shared" si="55"/>
        <v>#REF!</v>
      </c>
      <c r="N1217" s="31" t="e">
        <f t="shared" si="56"/>
        <v>#REF!</v>
      </c>
      <c r="O1217" s="1" t="e">
        <f>VLOOKUP(jur[[#This Row],[hwycov_id]],#REF!,16,FALSE)</f>
        <v>#REF!</v>
      </c>
      <c r="P1217" s="1">
        <v>1221</v>
      </c>
    </row>
    <row r="1218" spans="1:16" x14ac:dyDescent="0.25">
      <c r="A1218" s="1">
        <v>1482</v>
      </c>
      <c r="B1218" s="1">
        <v>3</v>
      </c>
      <c r="C1218" s="1">
        <v>1</v>
      </c>
      <c r="D1218" s="1">
        <v>2</v>
      </c>
      <c r="E1218" s="1" t="s">
        <v>74</v>
      </c>
      <c r="F1218" s="1">
        <v>3</v>
      </c>
      <c r="G1218" s="1">
        <v>1</v>
      </c>
      <c r="H1218" s="1">
        <v>3</v>
      </c>
      <c r="I1218" s="1">
        <v>14</v>
      </c>
      <c r="J1218" s="1">
        <v>10997</v>
      </c>
      <c r="K1218" s="4" t="e">
        <f>VLOOKUP(jur[[#This Row],[hwycov_id]],#REF!,10,FALSE)</f>
        <v>#REF!</v>
      </c>
      <c r="L1218" s="32" t="e">
        <f t="shared" ref="L1218:L1281" si="57">K1218/J1218-1</f>
        <v>#REF!</v>
      </c>
      <c r="M1218" s="31" t="e">
        <f t="shared" ref="M1218:M1281" si="58">K1218-J1218</f>
        <v>#REF!</v>
      </c>
      <c r="N1218" s="31" t="e">
        <f t="shared" ref="N1218:N1281" si="59">POWER(M1218,2)</f>
        <v>#REF!</v>
      </c>
      <c r="O1218" s="1" t="e">
        <f>VLOOKUP(jur[[#This Row],[hwycov_id]],#REF!,16,FALSE)</f>
        <v>#REF!</v>
      </c>
      <c r="P1218" s="1">
        <v>1222</v>
      </c>
    </row>
    <row r="1219" spans="1:16" x14ac:dyDescent="0.25">
      <c r="A1219" s="1">
        <v>14761</v>
      </c>
      <c r="B1219" s="1">
        <v>3</v>
      </c>
      <c r="C1219" s="1">
        <v>1</v>
      </c>
      <c r="D1219" s="1">
        <v>2</v>
      </c>
      <c r="E1219" s="1" t="s">
        <v>74</v>
      </c>
      <c r="F1219" s="1">
        <v>3</v>
      </c>
      <c r="G1219" s="1">
        <v>1</v>
      </c>
      <c r="H1219" s="1">
        <v>2</v>
      </c>
      <c r="I1219" s="1">
        <v>14</v>
      </c>
      <c r="J1219" s="1">
        <v>10998</v>
      </c>
      <c r="K1219" s="4" t="e">
        <f>VLOOKUP(jur[[#This Row],[hwycov_id]],#REF!,10,FALSE)</f>
        <v>#REF!</v>
      </c>
      <c r="L1219" s="32" t="e">
        <f t="shared" si="57"/>
        <v>#REF!</v>
      </c>
      <c r="M1219" s="31" t="e">
        <f t="shared" si="58"/>
        <v>#REF!</v>
      </c>
      <c r="N1219" s="31" t="e">
        <f t="shared" si="59"/>
        <v>#REF!</v>
      </c>
      <c r="O1219" s="1" t="e">
        <f>VLOOKUP(jur[[#This Row],[hwycov_id]],#REF!,16,FALSE)</f>
        <v>#REF!</v>
      </c>
      <c r="P1219" s="1">
        <v>1223</v>
      </c>
    </row>
    <row r="1220" spans="1:16" x14ac:dyDescent="0.25">
      <c r="A1220" s="1">
        <v>10406</v>
      </c>
      <c r="B1220" s="1">
        <v>9</v>
      </c>
      <c r="C1220" s="1">
        <v>1</v>
      </c>
      <c r="D1220" s="1">
        <v>1</v>
      </c>
      <c r="E1220" s="1" t="s">
        <v>73</v>
      </c>
      <c r="F1220" s="1">
        <v>2</v>
      </c>
      <c r="G1220" s="1">
        <v>1</v>
      </c>
      <c r="H1220" s="1">
        <v>1</v>
      </c>
      <c r="I1220" s="1">
        <v>14</v>
      </c>
      <c r="J1220" s="1">
        <v>11024</v>
      </c>
      <c r="K1220" s="4" t="e">
        <f>VLOOKUP(jur[[#This Row],[hwycov_id]],#REF!,10,FALSE)</f>
        <v>#REF!</v>
      </c>
      <c r="L1220" s="32" t="e">
        <f t="shared" si="57"/>
        <v>#REF!</v>
      </c>
      <c r="M1220" s="31" t="e">
        <f t="shared" si="58"/>
        <v>#REF!</v>
      </c>
      <c r="N1220" s="31" t="e">
        <f t="shared" si="59"/>
        <v>#REF!</v>
      </c>
      <c r="O1220" s="1" t="e">
        <f>VLOOKUP(jur[[#This Row],[hwycov_id]],#REF!,16,FALSE)</f>
        <v>#REF!</v>
      </c>
      <c r="P1220" s="1">
        <v>1224</v>
      </c>
    </row>
    <row r="1221" spans="1:16" x14ac:dyDescent="0.25">
      <c r="A1221" s="1">
        <v>13647</v>
      </c>
      <c r="B1221" s="1">
        <v>9</v>
      </c>
      <c r="C1221" s="1">
        <v>1</v>
      </c>
      <c r="D1221" s="1">
        <v>1</v>
      </c>
      <c r="E1221" s="1" t="s">
        <v>73</v>
      </c>
      <c r="F1221" s="1">
        <v>2</v>
      </c>
      <c r="G1221" s="1">
        <v>1</v>
      </c>
      <c r="H1221" s="1">
        <v>3</v>
      </c>
      <c r="I1221" s="1">
        <v>14</v>
      </c>
      <c r="J1221" s="1">
        <v>11028</v>
      </c>
      <c r="K1221" s="4" t="e">
        <f>VLOOKUP(jur[[#This Row],[hwycov_id]],#REF!,10,FALSE)</f>
        <v>#REF!</v>
      </c>
      <c r="L1221" s="32" t="e">
        <f t="shared" si="57"/>
        <v>#REF!</v>
      </c>
      <c r="M1221" s="31" t="e">
        <f t="shared" si="58"/>
        <v>#REF!</v>
      </c>
      <c r="N1221" s="31" t="e">
        <f t="shared" si="59"/>
        <v>#REF!</v>
      </c>
      <c r="O1221" s="1" t="e">
        <f>VLOOKUP(jur[[#This Row],[hwycov_id]],#REF!,16,FALSE)</f>
        <v>#REF!</v>
      </c>
      <c r="P1221" s="1">
        <v>1225</v>
      </c>
    </row>
    <row r="1222" spans="1:16" x14ac:dyDescent="0.25">
      <c r="A1222" s="1">
        <v>18687</v>
      </c>
      <c r="B1222" s="1">
        <v>3</v>
      </c>
      <c r="C1222" s="1">
        <v>1</v>
      </c>
      <c r="D1222" s="1">
        <v>1</v>
      </c>
      <c r="E1222" s="1" t="s">
        <v>74</v>
      </c>
      <c r="F1222" s="1">
        <v>3</v>
      </c>
      <c r="G1222" s="1">
        <v>1</v>
      </c>
      <c r="H1222" s="1">
        <v>1</v>
      </c>
      <c r="I1222" s="1">
        <v>14</v>
      </c>
      <c r="J1222" s="1">
        <v>11030</v>
      </c>
      <c r="K1222" s="4" t="e">
        <f>VLOOKUP(jur[[#This Row],[hwycov_id]],#REF!,10,FALSE)</f>
        <v>#REF!</v>
      </c>
      <c r="L1222" s="32" t="e">
        <f t="shared" si="57"/>
        <v>#REF!</v>
      </c>
      <c r="M1222" s="31" t="e">
        <f t="shared" si="58"/>
        <v>#REF!</v>
      </c>
      <c r="N1222" s="31" t="e">
        <f t="shared" si="59"/>
        <v>#REF!</v>
      </c>
      <c r="O1222" s="1" t="e">
        <f>VLOOKUP(jur[[#This Row],[hwycov_id]],#REF!,16,FALSE)</f>
        <v>#REF!</v>
      </c>
      <c r="P1222" s="1">
        <v>1226</v>
      </c>
    </row>
    <row r="1223" spans="1:16" x14ac:dyDescent="0.25">
      <c r="A1223" s="1">
        <v>15092</v>
      </c>
      <c r="B1223" s="1">
        <v>3</v>
      </c>
      <c r="C1223" s="1">
        <v>1</v>
      </c>
      <c r="D1223" s="1">
        <v>2</v>
      </c>
      <c r="E1223" s="1" t="s">
        <v>74</v>
      </c>
      <c r="F1223" s="1">
        <v>3</v>
      </c>
      <c r="G1223" s="1">
        <v>1</v>
      </c>
      <c r="H1223" s="1">
        <v>4</v>
      </c>
      <c r="I1223" s="1">
        <v>14</v>
      </c>
      <c r="J1223" s="1">
        <v>11049</v>
      </c>
      <c r="K1223" s="4" t="e">
        <f>VLOOKUP(jur[[#This Row],[hwycov_id]],#REF!,10,FALSE)</f>
        <v>#REF!</v>
      </c>
      <c r="L1223" s="32" t="e">
        <f t="shared" si="57"/>
        <v>#REF!</v>
      </c>
      <c r="M1223" s="31" t="e">
        <f t="shared" si="58"/>
        <v>#REF!</v>
      </c>
      <c r="N1223" s="31" t="e">
        <f t="shared" si="59"/>
        <v>#REF!</v>
      </c>
      <c r="O1223" s="1" t="e">
        <f>VLOOKUP(jur[[#This Row],[hwycov_id]],#REF!,16,FALSE)</f>
        <v>#REF!</v>
      </c>
      <c r="P1223" s="1">
        <v>1227</v>
      </c>
    </row>
    <row r="1224" spans="1:16" x14ac:dyDescent="0.25">
      <c r="A1224" s="1">
        <v>18483</v>
      </c>
      <c r="B1224" s="1">
        <v>3</v>
      </c>
      <c r="C1224" s="1">
        <v>1</v>
      </c>
      <c r="D1224" s="1">
        <v>2</v>
      </c>
      <c r="E1224" s="1" t="s">
        <v>74</v>
      </c>
      <c r="F1224" s="1">
        <v>3</v>
      </c>
      <c r="G1224" s="1">
        <v>1</v>
      </c>
      <c r="H1224" s="1">
        <v>1</v>
      </c>
      <c r="I1224" s="1">
        <v>14</v>
      </c>
      <c r="J1224" s="1">
        <v>11064</v>
      </c>
      <c r="K1224" s="4" t="e">
        <f>VLOOKUP(jur[[#This Row],[hwycov_id]],#REF!,10,FALSE)</f>
        <v>#REF!</v>
      </c>
      <c r="L1224" s="32" t="e">
        <f t="shared" si="57"/>
        <v>#REF!</v>
      </c>
      <c r="M1224" s="31" t="e">
        <f t="shared" si="58"/>
        <v>#REF!</v>
      </c>
      <c r="N1224" s="31" t="e">
        <f t="shared" si="59"/>
        <v>#REF!</v>
      </c>
      <c r="O1224" s="1" t="e">
        <f>VLOOKUP(jur[[#This Row],[hwycov_id]],#REF!,16,FALSE)</f>
        <v>#REF!</v>
      </c>
      <c r="P1224" s="1">
        <v>1228</v>
      </c>
    </row>
    <row r="1225" spans="1:16" x14ac:dyDescent="0.25">
      <c r="A1225" s="1">
        <v>18567</v>
      </c>
      <c r="B1225" s="1">
        <v>3</v>
      </c>
      <c r="C1225" s="1">
        <v>1</v>
      </c>
      <c r="D1225" s="1">
        <v>2</v>
      </c>
      <c r="E1225" s="1" t="s">
        <v>74</v>
      </c>
      <c r="F1225" s="1">
        <v>3</v>
      </c>
      <c r="G1225" s="1">
        <v>1</v>
      </c>
      <c r="H1225" s="1">
        <v>1</v>
      </c>
      <c r="I1225" s="1">
        <v>14</v>
      </c>
      <c r="J1225" s="1">
        <v>11128</v>
      </c>
      <c r="K1225" s="4" t="e">
        <f>VLOOKUP(jur[[#This Row],[hwycov_id]],#REF!,10,FALSE)</f>
        <v>#REF!</v>
      </c>
      <c r="L1225" s="32" t="e">
        <f t="shared" si="57"/>
        <v>#REF!</v>
      </c>
      <c r="M1225" s="31" t="e">
        <f t="shared" si="58"/>
        <v>#REF!</v>
      </c>
      <c r="N1225" s="31" t="e">
        <f t="shared" si="59"/>
        <v>#REF!</v>
      </c>
      <c r="O1225" s="1" t="e">
        <f>VLOOKUP(jur[[#This Row],[hwycov_id]],#REF!,16,FALSE)</f>
        <v>#REF!</v>
      </c>
      <c r="P1225" s="1">
        <v>1229</v>
      </c>
    </row>
    <row r="1226" spans="1:16" x14ac:dyDescent="0.25">
      <c r="A1226" s="1">
        <v>10388</v>
      </c>
      <c r="B1226" s="1">
        <v>3</v>
      </c>
      <c r="C1226" s="1">
        <v>1</v>
      </c>
      <c r="D1226" s="1">
        <v>2</v>
      </c>
      <c r="E1226" s="1" t="s">
        <v>74</v>
      </c>
      <c r="F1226" s="1">
        <v>3</v>
      </c>
      <c r="G1226" s="1">
        <v>1</v>
      </c>
      <c r="H1226" s="1">
        <v>2</v>
      </c>
      <c r="I1226" s="1">
        <v>14</v>
      </c>
      <c r="J1226" s="1">
        <v>11132</v>
      </c>
      <c r="K1226" s="4" t="e">
        <f>VLOOKUP(jur[[#This Row],[hwycov_id]],#REF!,10,FALSE)</f>
        <v>#REF!</v>
      </c>
      <c r="L1226" s="32" t="e">
        <f t="shared" si="57"/>
        <v>#REF!</v>
      </c>
      <c r="M1226" s="31" t="e">
        <f t="shared" si="58"/>
        <v>#REF!</v>
      </c>
      <c r="N1226" s="31" t="e">
        <f t="shared" si="59"/>
        <v>#REF!</v>
      </c>
      <c r="O1226" s="1" t="e">
        <f>VLOOKUP(jur[[#This Row],[hwycov_id]],#REF!,16,FALSE)</f>
        <v>#REF!</v>
      </c>
      <c r="P1226" s="1">
        <v>1230</v>
      </c>
    </row>
    <row r="1227" spans="1:16" x14ac:dyDescent="0.25">
      <c r="A1227" s="1">
        <v>28110</v>
      </c>
      <c r="B1227" s="1">
        <v>8</v>
      </c>
      <c r="C1227" s="1">
        <v>1</v>
      </c>
      <c r="D1227" s="1">
        <v>1</v>
      </c>
      <c r="E1227" s="1" t="s">
        <v>73</v>
      </c>
      <c r="F1227" s="1">
        <v>2</v>
      </c>
      <c r="G1227" s="1">
        <v>1</v>
      </c>
      <c r="H1227" s="1">
        <v>2</v>
      </c>
      <c r="I1227" s="1">
        <v>14</v>
      </c>
      <c r="J1227" s="1">
        <v>11163</v>
      </c>
      <c r="K1227" s="4" t="e">
        <f>VLOOKUP(jur[[#This Row],[hwycov_id]],#REF!,10,FALSE)</f>
        <v>#REF!</v>
      </c>
      <c r="L1227" s="32" t="e">
        <f t="shared" si="57"/>
        <v>#REF!</v>
      </c>
      <c r="M1227" s="31" t="e">
        <f t="shared" si="58"/>
        <v>#REF!</v>
      </c>
      <c r="N1227" s="31" t="e">
        <f t="shared" si="59"/>
        <v>#REF!</v>
      </c>
      <c r="O1227" s="1" t="e">
        <f>VLOOKUP(jur[[#This Row],[hwycov_id]],#REF!,16,FALSE)</f>
        <v>#REF!</v>
      </c>
      <c r="P1227" s="1">
        <v>1231</v>
      </c>
    </row>
    <row r="1228" spans="1:16" x14ac:dyDescent="0.25">
      <c r="A1228" s="1">
        <v>28857</v>
      </c>
      <c r="B1228" s="1">
        <v>9</v>
      </c>
      <c r="C1228" s="1">
        <v>1</v>
      </c>
      <c r="D1228" s="1">
        <v>1</v>
      </c>
      <c r="E1228" s="1" t="s">
        <v>73</v>
      </c>
      <c r="F1228" s="1">
        <v>2</v>
      </c>
      <c r="G1228" s="1">
        <v>1</v>
      </c>
      <c r="H1228" s="1">
        <v>3</v>
      </c>
      <c r="I1228" s="1">
        <v>14</v>
      </c>
      <c r="J1228" s="1">
        <v>11168</v>
      </c>
      <c r="K1228" s="4" t="e">
        <f>VLOOKUP(jur[[#This Row],[hwycov_id]],#REF!,10,FALSE)</f>
        <v>#REF!</v>
      </c>
      <c r="L1228" s="32" t="e">
        <f t="shared" si="57"/>
        <v>#REF!</v>
      </c>
      <c r="M1228" s="31" t="e">
        <f t="shared" si="58"/>
        <v>#REF!</v>
      </c>
      <c r="N1228" s="31" t="e">
        <f t="shared" si="59"/>
        <v>#REF!</v>
      </c>
      <c r="O1228" s="1" t="e">
        <f>VLOOKUP(jur[[#This Row],[hwycov_id]],#REF!,16,FALSE)</f>
        <v>#REF!</v>
      </c>
      <c r="P1228" s="1">
        <v>1232</v>
      </c>
    </row>
    <row r="1229" spans="1:16" x14ac:dyDescent="0.25">
      <c r="A1229" s="1">
        <v>14398</v>
      </c>
      <c r="B1229" s="1">
        <v>9</v>
      </c>
      <c r="C1229" s="1">
        <v>1</v>
      </c>
      <c r="D1229" s="1">
        <v>1</v>
      </c>
      <c r="E1229" s="1" t="s">
        <v>73</v>
      </c>
      <c r="F1229" s="1">
        <v>2</v>
      </c>
      <c r="G1229" s="1">
        <v>1</v>
      </c>
      <c r="H1229" s="1">
        <v>3</v>
      </c>
      <c r="I1229" s="1">
        <v>14</v>
      </c>
      <c r="J1229" s="1">
        <v>11170</v>
      </c>
      <c r="K1229" s="4" t="e">
        <f>VLOOKUP(jur[[#This Row],[hwycov_id]],#REF!,10,FALSE)</f>
        <v>#REF!</v>
      </c>
      <c r="L1229" s="32" t="e">
        <f t="shared" si="57"/>
        <v>#REF!</v>
      </c>
      <c r="M1229" s="31" t="e">
        <f t="shared" si="58"/>
        <v>#REF!</v>
      </c>
      <c r="N1229" s="31" t="e">
        <f t="shared" si="59"/>
        <v>#REF!</v>
      </c>
      <c r="O1229" s="1" t="e">
        <f>VLOOKUP(jur[[#This Row],[hwycov_id]],#REF!,16,FALSE)</f>
        <v>#REF!</v>
      </c>
      <c r="P1229" s="1">
        <v>1233</v>
      </c>
    </row>
    <row r="1230" spans="1:16" x14ac:dyDescent="0.25">
      <c r="A1230" s="1">
        <v>18218</v>
      </c>
      <c r="B1230" s="1">
        <v>3</v>
      </c>
      <c r="C1230" s="1">
        <v>1</v>
      </c>
      <c r="D1230" s="1">
        <v>1</v>
      </c>
      <c r="E1230" s="1" t="s">
        <v>74</v>
      </c>
      <c r="F1230" s="1">
        <v>3</v>
      </c>
      <c r="G1230" s="1">
        <v>1</v>
      </c>
      <c r="H1230" s="1">
        <v>1</v>
      </c>
      <c r="I1230" s="1">
        <v>14</v>
      </c>
      <c r="J1230" s="1">
        <v>11211</v>
      </c>
      <c r="K1230" s="4" t="e">
        <f>VLOOKUP(jur[[#This Row],[hwycov_id]],#REF!,10,FALSE)</f>
        <v>#REF!</v>
      </c>
      <c r="L1230" s="32" t="e">
        <f t="shared" si="57"/>
        <v>#REF!</v>
      </c>
      <c r="M1230" s="31" t="e">
        <f t="shared" si="58"/>
        <v>#REF!</v>
      </c>
      <c r="N1230" s="31" t="e">
        <f t="shared" si="59"/>
        <v>#REF!</v>
      </c>
      <c r="O1230" s="1" t="e">
        <f>VLOOKUP(jur[[#This Row],[hwycov_id]],#REF!,16,FALSE)</f>
        <v>#REF!</v>
      </c>
      <c r="P1230" s="1">
        <v>1235</v>
      </c>
    </row>
    <row r="1231" spans="1:16" x14ac:dyDescent="0.25">
      <c r="A1231" s="1">
        <v>1787</v>
      </c>
      <c r="B1231" s="1">
        <v>4</v>
      </c>
      <c r="C1231" s="1">
        <v>1</v>
      </c>
      <c r="D1231" s="1">
        <v>2</v>
      </c>
      <c r="E1231" s="1" t="s">
        <v>74</v>
      </c>
      <c r="F1231" s="1">
        <v>4</v>
      </c>
      <c r="G1231" s="1">
        <v>1</v>
      </c>
      <c r="H1231" s="1">
        <v>2</v>
      </c>
      <c r="I1231" s="1">
        <v>14</v>
      </c>
      <c r="J1231" s="1">
        <v>11230</v>
      </c>
      <c r="K1231" s="4" t="e">
        <f>VLOOKUP(jur[[#This Row],[hwycov_id]],#REF!,10,FALSE)</f>
        <v>#REF!</v>
      </c>
      <c r="L1231" s="32" t="e">
        <f t="shared" si="57"/>
        <v>#REF!</v>
      </c>
      <c r="M1231" s="31" t="e">
        <f t="shared" si="58"/>
        <v>#REF!</v>
      </c>
      <c r="N1231" s="31" t="e">
        <f t="shared" si="59"/>
        <v>#REF!</v>
      </c>
      <c r="O1231" s="1" t="e">
        <f>VLOOKUP(jur[[#This Row],[hwycov_id]],#REF!,16,FALSE)</f>
        <v>#REF!</v>
      </c>
      <c r="P1231" s="1">
        <v>1236</v>
      </c>
    </row>
    <row r="1232" spans="1:16" x14ac:dyDescent="0.25">
      <c r="A1232" s="1">
        <v>10322</v>
      </c>
      <c r="B1232" s="1">
        <v>4</v>
      </c>
      <c r="C1232" s="1">
        <v>1</v>
      </c>
      <c r="D1232" s="1">
        <v>2</v>
      </c>
      <c r="E1232" s="1" t="s">
        <v>74</v>
      </c>
      <c r="F1232" s="1">
        <v>4</v>
      </c>
      <c r="G1232" s="1">
        <v>1</v>
      </c>
      <c r="H1232" s="1">
        <v>2</v>
      </c>
      <c r="I1232" s="1">
        <v>14</v>
      </c>
      <c r="J1232" s="1">
        <v>11381</v>
      </c>
      <c r="K1232" s="4" t="e">
        <f>VLOOKUP(jur[[#This Row],[hwycov_id]],#REF!,10,FALSE)</f>
        <v>#REF!</v>
      </c>
      <c r="L1232" s="32" t="e">
        <f t="shared" si="57"/>
        <v>#REF!</v>
      </c>
      <c r="M1232" s="31" t="e">
        <f t="shared" si="58"/>
        <v>#REF!</v>
      </c>
      <c r="N1232" s="31" t="e">
        <f t="shared" si="59"/>
        <v>#REF!</v>
      </c>
      <c r="O1232" s="1" t="e">
        <f>VLOOKUP(jur[[#This Row],[hwycov_id]],#REF!,16,FALSE)</f>
        <v>#REF!</v>
      </c>
      <c r="P1232" s="1">
        <v>1237</v>
      </c>
    </row>
    <row r="1233" spans="1:16" x14ac:dyDescent="0.25">
      <c r="A1233" s="1">
        <v>2184</v>
      </c>
      <c r="B1233" s="1">
        <v>3</v>
      </c>
      <c r="C1233" s="1">
        <v>1</v>
      </c>
      <c r="D1233" s="1">
        <v>2</v>
      </c>
      <c r="E1233" s="1" t="s">
        <v>74</v>
      </c>
      <c r="F1233" s="1">
        <v>3</v>
      </c>
      <c r="G1233" s="1">
        <v>1</v>
      </c>
      <c r="H1233" s="1">
        <v>2</v>
      </c>
      <c r="I1233" s="1">
        <v>14</v>
      </c>
      <c r="J1233" s="1">
        <v>11426</v>
      </c>
      <c r="K1233" s="4" t="e">
        <f>VLOOKUP(jur[[#This Row],[hwycov_id]],#REF!,10,FALSE)</f>
        <v>#REF!</v>
      </c>
      <c r="L1233" s="32" t="e">
        <f t="shared" si="57"/>
        <v>#REF!</v>
      </c>
      <c r="M1233" s="31" t="e">
        <f t="shared" si="58"/>
        <v>#REF!</v>
      </c>
      <c r="N1233" s="31" t="e">
        <f t="shared" si="59"/>
        <v>#REF!</v>
      </c>
      <c r="O1233" s="1" t="e">
        <f>VLOOKUP(jur[[#This Row],[hwycov_id]],#REF!,16,FALSE)</f>
        <v>#REF!</v>
      </c>
      <c r="P1233" s="1">
        <v>1238</v>
      </c>
    </row>
    <row r="1234" spans="1:16" x14ac:dyDescent="0.25">
      <c r="A1234" s="1">
        <v>28304</v>
      </c>
      <c r="B1234" s="1">
        <v>9</v>
      </c>
      <c r="C1234" s="1">
        <v>1</v>
      </c>
      <c r="D1234" s="1">
        <v>1</v>
      </c>
      <c r="E1234" s="1" t="s">
        <v>73</v>
      </c>
      <c r="F1234" s="1">
        <v>2</v>
      </c>
      <c r="G1234" s="1">
        <v>1</v>
      </c>
      <c r="H1234" s="1">
        <v>2</v>
      </c>
      <c r="I1234" s="1">
        <v>14</v>
      </c>
      <c r="J1234" s="1">
        <v>11519</v>
      </c>
      <c r="K1234" s="4" t="e">
        <f>VLOOKUP(jur[[#This Row],[hwycov_id]],#REF!,10,FALSE)</f>
        <v>#REF!</v>
      </c>
      <c r="L1234" s="32" t="e">
        <f t="shared" si="57"/>
        <v>#REF!</v>
      </c>
      <c r="M1234" s="31" t="e">
        <f t="shared" si="58"/>
        <v>#REF!</v>
      </c>
      <c r="N1234" s="31" t="e">
        <f t="shared" si="59"/>
        <v>#REF!</v>
      </c>
      <c r="O1234" s="1" t="e">
        <f>VLOOKUP(jur[[#This Row],[hwycov_id]],#REF!,16,FALSE)</f>
        <v>#REF!</v>
      </c>
      <c r="P1234" s="1">
        <v>1239</v>
      </c>
    </row>
    <row r="1235" spans="1:16" x14ac:dyDescent="0.25">
      <c r="A1235" s="1">
        <v>9316</v>
      </c>
      <c r="B1235" s="1">
        <v>3</v>
      </c>
      <c r="C1235" s="1">
        <v>1</v>
      </c>
      <c r="D1235" s="1">
        <v>2</v>
      </c>
      <c r="E1235" s="1" t="s">
        <v>74</v>
      </c>
      <c r="F1235" s="1">
        <v>3</v>
      </c>
      <c r="G1235" s="1">
        <v>1</v>
      </c>
      <c r="H1235" s="1">
        <v>3</v>
      </c>
      <c r="I1235" s="1">
        <v>14</v>
      </c>
      <c r="J1235" s="1">
        <v>11524</v>
      </c>
      <c r="K1235" s="4" t="e">
        <f>VLOOKUP(jur[[#This Row],[hwycov_id]],#REF!,10,FALSE)</f>
        <v>#REF!</v>
      </c>
      <c r="L1235" s="32" t="e">
        <f t="shared" si="57"/>
        <v>#REF!</v>
      </c>
      <c r="M1235" s="31" t="e">
        <f t="shared" si="58"/>
        <v>#REF!</v>
      </c>
      <c r="N1235" s="31" t="e">
        <f t="shared" si="59"/>
        <v>#REF!</v>
      </c>
      <c r="O1235" s="1" t="e">
        <f>VLOOKUP(jur[[#This Row],[hwycov_id]],#REF!,16,FALSE)</f>
        <v>#REF!</v>
      </c>
      <c r="P1235" s="1">
        <v>1240</v>
      </c>
    </row>
    <row r="1236" spans="1:16" x14ac:dyDescent="0.25">
      <c r="A1236" s="1">
        <v>16800</v>
      </c>
      <c r="B1236" s="1">
        <v>3</v>
      </c>
      <c r="C1236" s="1">
        <v>1</v>
      </c>
      <c r="D1236" s="1">
        <v>2</v>
      </c>
      <c r="E1236" s="1" t="s">
        <v>74</v>
      </c>
      <c r="F1236" s="1">
        <v>3</v>
      </c>
      <c r="G1236" s="1">
        <v>1</v>
      </c>
      <c r="H1236" s="1">
        <v>2</v>
      </c>
      <c r="I1236" s="1">
        <v>14</v>
      </c>
      <c r="J1236" s="1">
        <v>11527</v>
      </c>
      <c r="K1236" s="4" t="e">
        <f>VLOOKUP(jur[[#This Row],[hwycov_id]],#REF!,10,FALSE)</f>
        <v>#REF!</v>
      </c>
      <c r="L1236" s="32" t="e">
        <f t="shared" si="57"/>
        <v>#REF!</v>
      </c>
      <c r="M1236" s="31" t="e">
        <f t="shared" si="58"/>
        <v>#REF!</v>
      </c>
      <c r="N1236" s="31" t="e">
        <f t="shared" si="59"/>
        <v>#REF!</v>
      </c>
      <c r="O1236" s="1" t="e">
        <f>VLOOKUP(jur[[#This Row],[hwycov_id]],#REF!,16,FALSE)</f>
        <v>#REF!</v>
      </c>
      <c r="P1236" s="1">
        <v>1241</v>
      </c>
    </row>
    <row r="1237" spans="1:16" x14ac:dyDescent="0.25">
      <c r="A1237" s="1">
        <v>18359</v>
      </c>
      <c r="B1237" s="1">
        <v>3</v>
      </c>
      <c r="C1237" s="1">
        <v>1</v>
      </c>
      <c r="D1237" s="1">
        <v>1</v>
      </c>
      <c r="E1237" s="1" t="s">
        <v>74</v>
      </c>
      <c r="F1237" s="1">
        <v>3</v>
      </c>
      <c r="G1237" s="1">
        <v>1</v>
      </c>
      <c r="H1237" s="1">
        <v>1</v>
      </c>
      <c r="I1237" s="1">
        <v>14</v>
      </c>
      <c r="J1237" s="1">
        <v>11537</v>
      </c>
      <c r="K1237" s="4" t="e">
        <f>VLOOKUP(jur[[#This Row],[hwycov_id]],#REF!,10,FALSE)</f>
        <v>#REF!</v>
      </c>
      <c r="L1237" s="32" t="e">
        <f t="shared" si="57"/>
        <v>#REF!</v>
      </c>
      <c r="M1237" s="31" t="e">
        <f t="shared" si="58"/>
        <v>#REF!</v>
      </c>
      <c r="N1237" s="31" t="e">
        <f t="shared" si="59"/>
        <v>#REF!</v>
      </c>
      <c r="O1237" s="1" t="e">
        <f>VLOOKUP(jur[[#This Row],[hwycov_id]],#REF!,16,FALSE)</f>
        <v>#REF!</v>
      </c>
      <c r="P1237" s="1">
        <v>1242</v>
      </c>
    </row>
    <row r="1238" spans="1:16" x14ac:dyDescent="0.25">
      <c r="A1238" s="1">
        <v>5988</v>
      </c>
      <c r="B1238" s="1">
        <v>5</v>
      </c>
      <c r="C1238" s="1">
        <v>1</v>
      </c>
      <c r="D1238" s="1">
        <v>2</v>
      </c>
      <c r="E1238" s="1" t="s">
        <v>74</v>
      </c>
      <c r="F1238" s="1">
        <v>4</v>
      </c>
      <c r="G1238" s="1">
        <v>1</v>
      </c>
      <c r="H1238" s="1">
        <v>3</v>
      </c>
      <c r="I1238" s="1">
        <v>14</v>
      </c>
      <c r="J1238" s="1">
        <v>11608</v>
      </c>
      <c r="K1238" s="4" t="e">
        <f>VLOOKUP(jur[[#This Row],[hwycov_id]],#REF!,10,FALSE)</f>
        <v>#REF!</v>
      </c>
      <c r="L1238" s="32" t="e">
        <f t="shared" si="57"/>
        <v>#REF!</v>
      </c>
      <c r="M1238" s="31" t="e">
        <f t="shared" si="58"/>
        <v>#REF!</v>
      </c>
      <c r="N1238" s="31" t="e">
        <f t="shared" si="59"/>
        <v>#REF!</v>
      </c>
      <c r="O1238" s="1" t="e">
        <f>VLOOKUP(jur[[#This Row],[hwycov_id]],#REF!,16,FALSE)</f>
        <v>#REF!</v>
      </c>
      <c r="P1238" s="1">
        <v>1243</v>
      </c>
    </row>
    <row r="1239" spans="1:16" x14ac:dyDescent="0.25">
      <c r="A1239" s="1">
        <v>28812</v>
      </c>
      <c r="B1239" s="1">
        <v>9</v>
      </c>
      <c r="C1239" s="1">
        <v>1</v>
      </c>
      <c r="D1239" s="1">
        <v>1</v>
      </c>
      <c r="E1239" s="1" t="s">
        <v>73</v>
      </c>
      <c r="F1239" s="1">
        <v>2</v>
      </c>
      <c r="G1239" s="1">
        <v>1</v>
      </c>
      <c r="H1239" s="1">
        <v>3</v>
      </c>
      <c r="I1239" s="1">
        <v>14</v>
      </c>
      <c r="J1239" s="1">
        <v>11620</v>
      </c>
      <c r="K1239" s="4" t="e">
        <f>VLOOKUP(jur[[#This Row],[hwycov_id]],#REF!,10,FALSE)</f>
        <v>#REF!</v>
      </c>
      <c r="L1239" s="32" t="e">
        <f t="shared" si="57"/>
        <v>#REF!</v>
      </c>
      <c r="M1239" s="31" t="e">
        <f t="shared" si="58"/>
        <v>#REF!</v>
      </c>
      <c r="N1239" s="31" t="e">
        <f t="shared" si="59"/>
        <v>#REF!</v>
      </c>
      <c r="O1239" s="1" t="e">
        <f>VLOOKUP(jur[[#This Row],[hwycov_id]],#REF!,16,FALSE)</f>
        <v>#REF!</v>
      </c>
      <c r="P1239" s="1">
        <v>1244</v>
      </c>
    </row>
    <row r="1240" spans="1:16" x14ac:dyDescent="0.25">
      <c r="A1240" s="1">
        <v>22491</v>
      </c>
      <c r="B1240" s="1">
        <v>5</v>
      </c>
      <c r="C1240" s="1">
        <v>1</v>
      </c>
      <c r="D1240" s="1">
        <v>2</v>
      </c>
      <c r="E1240" s="1" t="s">
        <v>74</v>
      </c>
      <c r="F1240" s="1">
        <v>4</v>
      </c>
      <c r="G1240" s="1">
        <v>1</v>
      </c>
      <c r="H1240" s="1">
        <v>2</v>
      </c>
      <c r="I1240" s="1">
        <v>14</v>
      </c>
      <c r="J1240" s="1">
        <v>11628</v>
      </c>
      <c r="K1240" s="4" t="e">
        <f>VLOOKUP(jur[[#This Row],[hwycov_id]],#REF!,10,FALSE)</f>
        <v>#REF!</v>
      </c>
      <c r="L1240" s="32" t="e">
        <f t="shared" si="57"/>
        <v>#REF!</v>
      </c>
      <c r="M1240" s="31" t="e">
        <f t="shared" si="58"/>
        <v>#REF!</v>
      </c>
      <c r="N1240" s="31" t="e">
        <f t="shared" si="59"/>
        <v>#REF!</v>
      </c>
      <c r="O1240" s="1" t="e">
        <f>VLOOKUP(jur[[#This Row],[hwycov_id]],#REF!,16,FALSE)</f>
        <v>#REF!</v>
      </c>
      <c r="P1240" s="1">
        <v>1245</v>
      </c>
    </row>
    <row r="1241" spans="1:16" x14ac:dyDescent="0.25">
      <c r="A1241" s="1">
        <v>2751</v>
      </c>
      <c r="B1241" s="1">
        <v>9</v>
      </c>
      <c r="C1241" s="1">
        <v>1</v>
      </c>
      <c r="D1241" s="1">
        <v>1</v>
      </c>
      <c r="E1241" s="1" t="s">
        <v>73</v>
      </c>
      <c r="F1241" s="1">
        <v>2</v>
      </c>
      <c r="G1241" s="1">
        <v>1</v>
      </c>
      <c r="H1241" s="1">
        <v>3</v>
      </c>
      <c r="I1241" s="1">
        <v>14</v>
      </c>
      <c r="J1241" s="1">
        <v>11636</v>
      </c>
      <c r="K1241" s="4" t="e">
        <f>VLOOKUP(jur[[#This Row],[hwycov_id]],#REF!,10,FALSE)</f>
        <v>#REF!</v>
      </c>
      <c r="L1241" s="32" t="e">
        <f t="shared" si="57"/>
        <v>#REF!</v>
      </c>
      <c r="M1241" s="31" t="e">
        <f t="shared" si="58"/>
        <v>#REF!</v>
      </c>
      <c r="N1241" s="31" t="e">
        <f t="shared" si="59"/>
        <v>#REF!</v>
      </c>
      <c r="O1241" s="1" t="e">
        <f>VLOOKUP(jur[[#This Row],[hwycov_id]],#REF!,16,FALSE)</f>
        <v>#REF!</v>
      </c>
      <c r="P1241" s="1">
        <v>1246</v>
      </c>
    </row>
    <row r="1242" spans="1:16" x14ac:dyDescent="0.25">
      <c r="A1242" s="1">
        <v>28955</v>
      </c>
      <c r="B1242" s="1">
        <v>9</v>
      </c>
      <c r="C1242" s="1">
        <v>1</v>
      </c>
      <c r="D1242" s="1">
        <v>1</v>
      </c>
      <c r="E1242" s="1" t="s">
        <v>73</v>
      </c>
      <c r="F1242" s="1">
        <v>2</v>
      </c>
      <c r="G1242" s="1">
        <v>1</v>
      </c>
      <c r="H1242" s="1">
        <v>3</v>
      </c>
      <c r="I1242" s="1">
        <v>14</v>
      </c>
      <c r="J1242" s="1">
        <v>11666</v>
      </c>
      <c r="K1242" s="4" t="e">
        <f>VLOOKUP(jur[[#This Row],[hwycov_id]],#REF!,10,FALSE)</f>
        <v>#REF!</v>
      </c>
      <c r="L1242" s="32" t="e">
        <f t="shared" si="57"/>
        <v>#REF!</v>
      </c>
      <c r="M1242" s="31" t="e">
        <f t="shared" si="58"/>
        <v>#REF!</v>
      </c>
      <c r="N1242" s="31" t="e">
        <f t="shared" si="59"/>
        <v>#REF!</v>
      </c>
      <c r="O1242" s="1" t="e">
        <f>VLOOKUP(jur[[#This Row],[hwycov_id]],#REF!,16,FALSE)</f>
        <v>#REF!</v>
      </c>
      <c r="P1242" s="1">
        <v>1247</v>
      </c>
    </row>
    <row r="1243" spans="1:16" x14ac:dyDescent="0.25">
      <c r="A1243" s="1">
        <v>18406</v>
      </c>
      <c r="B1243" s="1">
        <v>3</v>
      </c>
      <c r="C1243" s="1">
        <v>1</v>
      </c>
      <c r="D1243" s="1">
        <v>1</v>
      </c>
      <c r="E1243" s="1" t="s">
        <v>74</v>
      </c>
      <c r="F1243" s="1">
        <v>3</v>
      </c>
      <c r="G1243" s="1">
        <v>1</v>
      </c>
      <c r="H1243" s="1">
        <v>1</v>
      </c>
      <c r="I1243" s="1">
        <v>14</v>
      </c>
      <c r="J1243" s="1">
        <v>11670</v>
      </c>
      <c r="K1243" s="4" t="e">
        <f>VLOOKUP(jur[[#This Row],[hwycov_id]],#REF!,10,FALSE)</f>
        <v>#REF!</v>
      </c>
      <c r="L1243" s="32" t="e">
        <f t="shared" si="57"/>
        <v>#REF!</v>
      </c>
      <c r="M1243" s="31" t="e">
        <f t="shared" si="58"/>
        <v>#REF!</v>
      </c>
      <c r="N1243" s="31" t="e">
        <f t="shared" si="59"/>
        <v>#REF!</v>
      </c>
      <c r="O1243" s="1" t="e">
        <f>VLOOKUP(jur[[#This Row],[hwycov_id]],#REF!,16,FALSE)</f>
        <v>#REF!</v>
      </c>
      <c r="P1243" s="1">
        <v>1248</v>
      </c>
    </row>
    <row r="1244" spans="1:16" x14ac:dyDescent="0.25">
      <c r="A1244" s="1">
        <v>18620</v>
      </c>
      <c r="B1244" s="1">
        <v>5</v>
      </c>
      <c r="C1244" s="1">
        <v>1</v>
      </c>
      <c r="D1244" s="1">
        <v>1</v>
      </c>
      <c r="E1244" s="1" t="s">
        <v>74</v>
      </c>
      <c r="F1244" s="1">
        <v>4</v>
      </c>
      <c r="G1244" s="1">
        <v>1</v>
      </c>
      <c r="H1244" s="1">
        <v>1</v>
      </c>
      <c r="I1244" s="1">
        <v>14</v>
      </c>
      <c r="J1244" s="1">
        <v>11703</v>
      </c>
      <c r="K1244" s="4" t="e">
        <f>VLOOKUP(jur[[#This Row],[hwycov_id]],#REF!,10,FALSE)</f>
        <v>#REF!</v>
      </c>
      <c r="L1244" s="32" t="e">
        <f t="shared" si="57"/>
        <v>#REF!</v>
      </c>
      <c r="M1244" s="31" t="e">
        <f t="shared" si="58"/>
        <v>#REF!</v>
      </c>
      <c r="N1244" s="31" t="e">
        <f t="shared" si="59"/>
        <v>#REF!</v>
      </c>
      <c r="O1244" s="1" t="e">
        <f>VLOOKUP(jur[[#This Row],[hwycov_id]],#REF!,16,FALSE)</f>
        <v>#REF!</v>
      </c>
      <c r="P1244" s="1">
        <v>1249</v>
      </c>
    </row>
    <row r="1245" spans="1:16" x14ac:dyDescent="0.25">
      <c r="A1245" s="1">
        <v>8952</v>
      </c>
      <c r="B1245" s="1">
        <v>9</v>
      </c>
      <c r="C1245" s="1">
        <v>1</v>
      </c>
      <c r="D1245" s="1">
        <v>1</v>
      </c>
      <c r="E1245" s="1" t="s">
        <v>73</v>
      </c>
      <c r="F1245" s="1">
        <v>2</v>
      </c>
      <c r="G1245" s="1">
        <v>1</v>
      </c>
      <c r="H1245" s="1">
        <v>2</v>
      </c>
      <c r="I1245" s="1">
        <v>14</v>
      </c>
      <c r="J1245" s="1">
        <v>11713</v>
      </c>
      <c r="K1245" s="4" t="e">
        <f>VLOOKUP(jur[[#This Row],[hwycov_id]],#REF!,10,FALSE)</f>
        <v>#REF!</v>
      </c>
      <c r="L1245" s="32" t="e">
        <f t="shared" si="57"/>
        <v>#REF!</v>
      </c>
      <c r="M1245" s="31" t="e">
        <f t="shared" si="58"/>
        <v>#REF!</v>
      </c>
      <c r="N1245" s="31" t="e">
        <f t="shared" si="59"/>
        <v>#REF!</v>
      </c>
      <c r="O1245" s="1" t="e">
        <f>VLOOKUP(jur[[#This Row],[hwycov_id]],#REF!,16,FALSE)</f>
        <v>#REF!</v>
      </c>
      <c r="P1245" s="1">
        <v>1250</v>
      </c>
    </row>
    <row r="1246" spans="1:16" x14ac:dyDescent="0.25">
      <c r="A1246" s="1">
        <v>7521</v>
      </c>
      <c r="B1246" s="1">
        <v>5</v>
      </c>
      <c r="C1246" s="1">
        <v>1</v>
      </c>
      <c r="D1246" s="1">
        <v>2</v>
      </c>
      <c r="E1246" s="1" t="s">
        <v>74</v>
      </c>
      <c r="F1246" s="1">
        <v>4</v>
      </c>
      <c r="G1246" s="1">
        <v>1</v>
      </c>
      <c r="H1246" s="1">
        <v>2</v>
      </c>
      <c r="I1246" s="1">
        <v>14</v>
      </c>
      <c r="J1246" s="1">
        <v>11743</v>
      </c>
      <c r="K1246" s="4" t="e">
        <f>VLOOKUP(jur[[#This Row],[hwycov_id]],#REF!,10,FALSE)</f>
        <v>#REF!</v>
      </c>
      <c r="L1246" s="32" t="e">
        <f t="shared" si="57"/>
        <v>#REF!</v>
      </c>
      <c r="M1246" s="31" t="e">
        <f t="shared" si="58"/>
        <v>#REF!</v>
      </c>
      <c r="N1246" s="31" t="e">
        <f t="shared" si="59"/>
        <v>#REF!</v>
      </c>
      <c r="O1246" s="1" t="e">
        <f>VLOOKUP(jur[[#This Row],[hwycov_id]],#REF!,16,FALSE)</f>
        <v>#REF!</v>
      </c>
      <c r="P1246" s="1">
        <v>1251</v>
      </c>
    </row>
    <row r="1247" spans="1:16" x14ac:dyDescent="0.25">
      <c r="A1247" s="1">
        <v>947</v>
      </c>
      <c r="B1247" s="1">
        <v>4</v>
      </c>
      <c r="C1247" s="1">
        <v>1</v>
      </c>
      <c r="D1247" s="1">
        <v>2</v>
      </c>
      <c r="E1247" s="1" t="s">
        <v>74</v>
      </c>
      <c r="F1247" s="1">
        <v>4</v>
      </c>
      <c r="G1247" s="1">
        <v>1</v>
      </c>
      <c r="H1247" s="1">
        <v>3</v>
      </c>
      <c r="I1247" s="1">
        <v>14</v>
      </c>
      <c r="J1247" s="1">
        <v>11749</v>
      </c>
      <c r="K1247" s="4" t="e">
        <f>VLOOKUP(jur[[#This Row],[hwycov_id]],#REF!,10,FALSE)</f>
        <v>#REF!</v>
      </c>
      <c r="L1247" s="32" t="e">
        <f t="shared" si="57"/>
        <v>#REF!</v>
      </c>
      <c r="M1247" s="31" t="e">
        <f t="shared" si="58"/>
        <v>#REF!</v>
      </c>
      <c r="N1247" s="31" t="e">
        <f t="shared" si="59"/>
        <v>#REF!</v>
      </c>
      <c r="O1247" s="1" t="e">
        <f>VLOOKUP(jur[[#This Row],[hwycov_id]],#REF!,16,FALSE)</f>
        <v>#REF!</v>
      </c>
      <c r="P1247" s="1">
        <v>1252</v>
      </c>
    </row>
    <row r="1248" spans="1:16" x14ac:dyDescent="0.25">
      <c r="A1248" s="1">
        <v>19011</v>
      </c>
      <c r="B1248" s="1">
        <v>3</v>
      </c>
      <c r="C1248" s="1">
        <v>1</v>
      </c>
      <c r="D1248" s="1">
        <v>2</v>
      </c>
      <c r="E1248" s="1" t="s">
        <v>74</v>
      </c>
      <c r="F1248" s="1">
        <v>3</v>
      </c>
      <c r="G1248" s="1">
        <v>1</v>
      </c>
      <c r="H1248" s="1">
        <v>2</v>
      </c>
      <c r="I1248" s="1">
        <v>14</v>
      </c>
      <c r="J1248" s="1">
        <v>11759</v>
      </c>
      <c r="K1248" s="4" t="e">
        <f>VLOOKUP(jur[[#This Row],[hwycov_id]],#REF!,10,FALSE)</f>
        <v>#REF!</v>
      </c>
      <c r="L1248" s="32" t="e">
        <f t="shared" si="57"/>
        <v>#REF!</v>
      </c>
      <c r="M1248" s="31" t="e">
        <f t="shared" si="58"/>
        <v>#REF!</v>
      </c>
      <c r="N1248" s="31" t="e">
        <f t="shared" si="59"/>
        <v>#REF!</v>
      </c>
      <c r="O1248" s="1" t="e">
        <f>VLOOKUP(jur[[#This Row],[hwycov_id]],#REF!,16,FALSE)</f>
        <v>#REF!</v>
      </c>
      <c r="P1248" s="1">
        <v>1253</v>
      </c>
    </row>
    <row r="1249" spans="1:16" x14ac:dyDescent="0.25">
      <c r="A1249" s="1">
        <v>30751</v>
      </c>
      <c r="B1249" s="1">
        <v>3</v>
      </c>
      <c r="C1249" s="1">
        <v>1</v>
      </c>
      <c r="D1249" s="1">
        <v>2</v>
      </c>
      <c r="E1249" s="1" t="s">
        <v>74</v>
      </c>
      <c r="F1249" s="1">
        <v>3</v>
      </c>
      <c r="G1249" s="1">
        <v>1</v>
      </c>
      <c r="H1249" s="1">
        <v>4</v>
      </c>
      <c r="I1249" s="1">
        <v>14</v>
      </c>
      <c r="J1249" s="1">
        <v>11781</v>
      </c>
      <c r="K1249" s="4" t="e">
        <f>VLOOKUP(jur[[#This Row],[hwycov_id]],#REF!,10,FALSE)</f>
        <v>#REF!</v>
      </c>
      <c r="L1249" s="32" t="e">
        <f t="shared" si="57"/>
        <v>#REF!</v>
      </c>
      <c r="M1249" s="31" t="e">
        <f t="shared" si="58"/>
        <v>#REF!</v>
      </c>
      <c r="N1249" s="31" t="e">
        <f t="shared" si="59"/>
        <v>#REF!</v>
      </c>
      <c r="O1249" s="1" t="e">
        <f>VLOOKUP(jur[[#This Row],[hwycov_id]],#REF!,16,FALSE)</f>
        <v>#REF!</v>
      </c>
      <c r="P1249" s="1">
        <v>1254</v>
      </c>
    </row>
    <row r="1250" spans="1:16" x14ac:dyDescent="0.25">
      <c r="A1250" s="1">
        <v>18595</v>
      </c>
      <c r="B1250" s="1">
        <v>3</v>
      </c>
      <c r="C1250" s="1">
        <v>1</v>
      </c>
      <c r="D1250" s="1">
        <v>1</v>
      </c>
      <c r="E1250" s="1" t="s">
        <v>74</v>
      </c>
      <c r="F1250" s="1">
        <v>3</v>
      </c>
      <c r="G1250" s="1">
        <v>1</v>
      </c>
      <c r="H1250" s="1">
        <v>1</v>
      </c>
      <c r="I1250" s="1">
        <v>14</v>
      </c>
      <c r="J1250" s="1">
        <v>11862</v>
      </c>
      <c r="K1250" s="4" t="e">
        <f>VLOOKUP(jur[[#This Row],[hwycov_id]],#REF!,10,FALSE)</f>
        <v>#REF!</v>
      </c>
      <c r="L1250" s="32" t="e">
        <f t="shared" si="57"/>
        <v>#REF!</v>
      </c>
      <c r="M1250" s="31" t="e">
        <f t="shared" si="58"/>
        <v>#REF!</v>
      </c>
      <c r="N1250" s="31" t="e">
        <f t="shared" si="59"/>
        <v>#REF!</v>
      </c>
      <c r="O1250" s="1" t="e">
        <f>VLOOKUP(jur[[#This Row],[hwycov_id]],#REF!,16,FALSE)</f>
        <v>#REF!</v>
      </c>
      <c r="P1250" s="1">
        <v>1255</v>
      </c>
    </row>
    <row r="1251" spans="1:16" x14ac:dyDescent="0.25">
      <c r="A1251" s="1">
        <v>16908</v>
      </c>
      <c r="B1251" s="1">
        <v>3</v>
      </c>
      <c r="C1251" s="1">
        <v>1</v>
      </c>
      <c r="D1251" s="1">
        <v>2</v>
      </c>
      <c r="E1251" s="1" t="s">
        <v>74</v>
      </c>
      <c r="F1251" s="1">
        <v>3</v>
      </c>
      <c r="G1251" s="1">
        <v>1</v>
      </c>
      <c r="H1251" s="1">
        <v>2</v>
      </c>
      <c r="I1251" s="1">
        <v>14</v>
      </c>
      <c r="J1251" s="1">
        <v>11880</v>
      </c>
      <c r="K1251" s="4" t="e">
        <f>VLOOKUP(jur[[#This Row],[hwycov_id]],#REF!,10,FALSE)</f>
        <v>#REF!</v>
      </c>
      <c r="L1251" s="32" t="e">
        <f t="shared" si="57"/>
        <v>#REF!</v>
      </c>
      <c r="M1251" s="31" t="e">
        <f t="shared" si="58"/>
        <v>#REF!</v>
      </c>
      <c r="N1251" s="31" t="e">
        <f t="shared" si="59"/>
        <v>#REF!</v>
      </c>
      <c r="O1251" s="1" t="e">
        <f>VLOOKUP(jur[[#This Row],[hwycov_id]],#REF!,16,FALSE)</f>
        <v>#REF!</v>
      </c>
      <c r="P1251" s="1">
        <v>1256</v>
      </c>
    </row>
    <row r="1252" spans="1:16" x14ac:dyDescent="0.25">
      <c r="A1252" s="1">
        <v>8000</v>
      </c>
      <c r="B1252" s="1">
        <v>4</v>
      </c>
      <c r="C1252" s="1">
        <v>1</v>
      </c>
      <c r="D1252" s="1">
        <v>2</v>
      </c>
      <c r="E1252" s="1" t="s">
        <v>74</v>
      </c>
      <c r="F1252" s="1">
        <v>4</v>
      </c>
      <c r="G1252" s="1">
        <v>1</v>
      </c>
      <c r="H1252" s="1">
        <v>3</v>
      </c>
      <c r="I1252" s="1">
        <v>14</v>
      </c>
      <c r="J1252" s="1">
        <v>11884</v>
      </c>
      <c r="K1252" s="4" t="e">
        <f>VLOOKUP(jur[[#This Row],[hwycov_id]],#REF!,10,FALSE)</f>
        <v>#REF!</v>
      </c>
      <c r="L1252" s="32" t="e">
        <f t="shared" si="57"/>
        <v>#REF!</v>
      </c>
      <c r="M1252" s="31" t="e">
        <f t="shared" si="58"/>
        <v>#REF!</v>
      </c>
      <c r="N1252" s="31" t="e">
        <f t="shared" si="59"/>
        <v>#REF!</v>
      </c>
      <c r="O1252" s="1" t="e">
        <f>VLOOKUP(jur[[#This Row],[hwycov_id]],#REF!,16,FALSE)</f>
        <v>#REF!</v>
      </c>
      <c r="P1252" s="1">
        <v>1257</v>
      </c>
    </row>
    <row r="1253" spans="1:16" x14ac:dyDescent="0.25">
      <c r="A1253" s="1">
        <v>5174</v>
      </c>
      <c r="B1253" s="1">
        <v>3</v>
      </c>
      <c r="C1253" s="1">
        <v>1</v>
      </c>
      <c r="D1253" s="1">
        <v>2</v>
      </c>
      <c r="E1253" s="1" t="s">
        <v>74</v>
      </c>
      <c r="F1253" s="1">
        <v>3</v>
      </c>
      <c r="G1253" s="1">
        <v>1</v>
      </c>
      <c r="H1253" s="1">
        <v>3</v>
      </c>
      <c r="I1253" s="1">
        <v>14</v>
      </c>
      <c r="J1253" s="1">
        <v>11887</v>
      </c>
      <c r="K1253" s="4" t="e">
        <f>VLOOKUP(jur[[#This Row],[hwycov_id]],#REF!,10,FALSE)</f>
        <v>#REF!</v>
      </c>
      <c r="L1253" s="32" t="e">
        <f t="shared" si="57"/>
        <v>#REF!</v>
      </c>
      <c r="M1253" s="31" t="e">
        <f t="shared" si="58"/>
        <v>#REF!</v>
      </c>
      <c r="N1253" s="31" t="e">
        <f t="shared" si="59"/>
        <v>#REF!</v>
      </c>
      <c r="O1253" s="1" t="e">
        <f>VLOOKUP(jur[[#This Row],[hwycov_id]],#REF!,16,FALSE)</f>
        <v>#REF!</v>
      </c>
      <c r="P1253" s="1">
        <v>1258</v>
      </c>
    </row>
    <row r="1254" spans="1:16" x14ac:dyDescent="0.25">
      <c r="A1254" s="1">
        <v>18650</v>
      </c>
      <c r="B1254" s="1">
        <v>3</v>
      </c>
      <c r="C1254" s="1">
        <v>1</v>
      </c>
      <c r="D1254" s="1">
        <v>1</v>
      </c>
      <c r="E1254" s="1" t="s">
        <v>74</v>
      </c>
      <c r="F1254" s="1">
        <v>3</v>
      </c>
      <c r="G1254" s="1">
        <v>1</v>
      </c>
      <c r="H1254" s="1">
        <v>1</v>
      </c>
      <c r="I1254" s="1">
        <v>14</v>
      </c>
      <c r="J1254" s="1">
        <v>11895</v>
      </c>
      <c r="K1254" s="4" t="e">
        <f>VLOOKUP(jur[[#This Row],[hwycov_id]],#REF!,10,FALSE)</f>
        <v>#REF!</v>
      </c>
      <c r="L1254" s="32" t="e">
        <f t="shared" si="57"/>
        <v>#REF!</v>
      </c>
      <c r="M1254" s="31" t="e">
        <f t="shared" si="58"/>
        <v>#REF!</v>
      </c>
      <c r="N1254" s="31" t="e">
        <f t="shared" si="59"/>
        <v>#REF!</v>
      </c>
      <c r="O1254" s="1" t="e">
        <f>VLOOKUP(jur[[#This Row],[hwycov_id]],#REF!,16,FALSE)</f>
        <v>#REF!</v>
      </c>
      <c r="P1254" s="1">
        <v>1259</v>
      </c>
    </row>
    <row r="1255" spans="1:16" x14ac:dyDescent="0.25">
      <c r="A1255" s="1">
        <v>14510</v>
      </c>
      <c r="B1255" s="1">
        <v>4</v>
      </c>
      <c r="C1255" s="1">
        <v>1</v>
      </c>
      <c r="D1255" s="1">
        <v>2</v>
      </c>
      <c r="E1255" s="1" t="s">
        <v>74</v>
      </c>
      <c r="F1255" s="1">
        <v>4</v>
      </c>
      <c r="G1255" s="1">
        <v>1</v>
      </c>
      <c r="H1255" s="1">
        <v>3</v>
      </c>
      <c r="I1255" s="1">
        <v>14</v>
      </c>
      <c r="J1255" s="1">
        <v>11933</v>
      </c>
      <c r="K1255" s="4" t="e">
        <f>VLOOKUP(jur[[#This Row],[hwycov_id]],#REF!,10,FALSE)</f>
        <v>#REF!</v>
      </c>
      <c r="L1255" s="32" t="e">
        <f t="shared" si="57"/>
        <v>#REF!</v>
      </c>
      <c r="M1255" s="31" t="e">
        <f t="shared" si="58"/>
        <v>#REF!</v>
      </c>
      <c r="N1255" s="31" t="e">
        <f t="shared" si="59"/>
        <v>#REF!</v>
      </c>
      <c r="O1255" s="1" t="e">
        <f>VLOOKUP(jur[[#This Row],[hwycov_id]],#REF!,16,FALSE)</f>
        <v>#REF!</v>
      </c>
      <c r="P1255" s="1">
        <v>1261</v>
      </c>
    </row>
    <row r="1256" spans="1:16" x14ac:dyDescent="0.25">
      <c r="A1256" s="1">
        <v>18632</v>
      </c>
      <c r="B1256" s="1">
        <v>3</v>
      </c>
      <c r="C1256" s="1">
        <v>1</v>
      </c>
      <c r="D1256" s="1">
        <v>1</v>
      </c>
      <c r="E1256" s="1" t="s">
        <v>74</v>
      </c>
      <c r="F1256" s="1">
        <v>3</v>
      </c>
      <c r="G1256" s="1">
        <v>1</v>
      </c>
      <c r="H1256" s="1">
        <v>1</v>
      </c>
      <c r="I1256" s="1">
        <v>14</v>
      </c>
      <c r="J1256" s="1">
        <v>11951</v>
      </c>
      <c r="K1256" s="4" t="e">
        <f>VLOOKUP(jur[[#This Row],[hwycov_id]],#REF!,10,FALSE)</f>
        <v>#REF!</v>
      </c>
      <c r="L1256" s="32" t="e">
        <f t="shared" si="57"/>
        <v>#REF!</v>
      </c>
      <c r="M1256" s="31" t="e">
        <f t="shared" si="58"/>
        <v>#REF!</v>
      </c>
      <c r="N1256" s="31" t="e">
        <f t="shared" si="59"/>
        <v>#REF!</v>
      </c>
      <c r="O1256" s="1" t="e">
        <f>VLOOKUP(jur[[#This Row],[hwycov_id]],#REF!,16,FALSE)</f>
        <v>#REF!</v>
      </c>
      <c r="P1256" s="1">
        <v>1262</v>
      </c>
    </row>
    <row r="1257" spans="1:16" x14ac:dyDescent="0.25">
      <c r="A1257" s="1">
        <v>14216</v>
      </c>
      <c r="B1257" s="1">
        <v>4</v>
      </c>
      <c r="C1257" s="1">
        <v>1</v>
      </c>
      <c r="D1257" s="1">
        <v>2</v>
      </c>
      <c r="E1257" s="1" t="s">
        <v>74</v>
      </c>
      <c r="F1257" s="1">
        <v>4</v>
      </c>
      <c r="G1257" s="1">
        <v>1</v>
      </c>
      <c r="H1257" s="1">
        <v>2</v>
      </c>
      <c r="I1257" s="1">
        <v>14</v>
      </c>
      <c r="J1257" s="1">
        <v>11952</v>
      </c>
      <c r="K1257" s="4" t="e">
        <f>VLOOKUP(jur[[#This Row],[hwycov_id]],#REF!,10,FALSE)</f>
        <v>#REF!</v>
      </c>
      <c r="L1257" s="32" t="e">
        <f t="shared" si="57"/>
        <v>#REF!</v>
      </c>
      <c r="M1257" s="31" t="e">
        <f t="shared" si="58"/>
        <v>#REF!</v>
      </c>
      <c r="N1257" s="31" t="e">
        <f t="shared" si="59"/>
        <v>#REF!</v>
      </c>
      <c r="O1257" s="1" t="e">
        <f>VLOOKUP(jur[[#This Row],[hwycov_id]],#REF!,16,FALSE)</f>
        <v>#REF!</v>
      </c>
      <c r="P1257" s="1">
        <v>1263</v>
      </c>
    </row>
    <row r="1258" spans="1:16" x14ac:dyDescent="0.25">
      <c r="A1258" s="1">
        <v>14653</v>
      </c>
      <c r="B1258" s="1">
        <v>9</v>
      </c>
      <c r="C1258" s="1">
        <v>1</v>
      </c>
      <c r="D1258" s="1">
        <v>1</v>
      </c>
      <c r="E1258" s="1" t="s">
        <v>73</v>
      </c>
      <c r="F1258" s="1">
        <v>2</v>
      </c>
      <c r="G1258" s="1">
        <v>1</v>
      </c>
      <c r="H1258" s="1">
        <v>3</v>
      </c>
      <c r="I1258" s="1">
        <v>14</v>
      </c>
      <c r="J1258" s="1">
        <v>11955</v>
      </c>
      <c r="K1258" s="4" t="e">
        <f>VLOOKUP(jur[[#This Row],[hwycov_id]],#REF!,10,FALSE)</f>
        <v>#REF!</v>
      </c>
      <c r="L1258" s="32" t="e">
        <f t="shared" si="57"/>
        <v>#REF!</v>
      </c>
      <c r="M1258" s="31" t="e">
        <f t="shared" si="58"/>
        <v>#REF!</v>
      </c>
      <c r="N1258" s="31" t="e">
        <f t="shared" si="59"/>
        <v>#REF!</v>
      </c>
      <c r="O1258" s="1" t="e">
        <f>VLOOKUP(jur[[#This Row],[hwycov_id]],#REF!,16,FALSE)</f>
        <v>#REF!</v>
      </c>
      <c r="P1258" s="1">
        <v>1264</v>
      </c>
    </row>
    <row r="1259" spans="1:16" x14ac:dyDescent="0.25">
      <c r="A1259" s="1">
        <v>28836</v>
      </c>
      <c r="B1259" s="1">
        <v>9</v>
      </c>
      <c r="C1259" s="1">
        <v>1</v>
      </c>
      <c r="D1259" s="1">
        <v>1</v>
      </c>
      <c r="E1259" s="1" t="s">
        <v>73</v>
      </c>
      <c r="F1259" s="1">
        <v>2</v>
      </c>
      <c r="G1259" s="1">
        <v>1</v>
      </c>
      <c r="H1259" s="1">
        <v>3</v>
      </c>
      <c r="I1259" s="1">
        <v>14</v>
      </c>
      <c r="J1259" s="1">
        <v>11957</v>
      </c>
      <c r="K1259" s="4" t="e">
        <f>VLOOKUP(jur[[#This Row],[hwycov_id]],#REF!,10,FALSE)</f>
        <v>#REF!</v>
      </c>
      <c r="L1259" s="32" t="e">
        <f t="shared" si="57"/>
        <v>#REF!</v>
      </c>
      <c r="M1259" s="31" t="e">
        <f t="shared" si="58"/>
        <v>#REF!</v>
      </c>
      <c r="N1259" s="31" t="e">
        <f t="shared" si="59"/>
        <v>#REF!</v>
      </c>
      <c r="O1259" s="1" t="e">
        <f>VLOOKUP(jur[[#This Row],[hwycov_id]],#REF!,16,FALSE)</f>
        <v>#REF!</v>
      </c>
      <c r="P1259" s="1">
        <v>1265</v>
      </c>
    </row>
    <row r="1260" spans="1:16" x14ac:dyDescent="0.25">
      <c r="A1260" s="1">
        <v>18788</v>
      </c>
      <c r="B1260" s="1">
        <v>3</v>
      </c>
      <c r="C1260" s="1">
        <v>1</v>
      </c>
      <c r="D1260" s="1">
        <v>2</v>
      </c>
      <c r="E1260" s="1" t="s">
        <v>74</v>
      </c>
      <c r="F1260" s="1">
        <v>3</v>
      </c>
      <c r="G1260" s="1">
        <v>1</v>
      </c>
      <c r="H1260" s="1">
        <v>1</v>
      </c>
      <c r="I1260" s="1">
        <v>14</v>
      </c>
      <c r="J1260" s="1">
        <v>11957</v>
      </c>
      <c r="K1260" s="4" t="e">
        <f>VLOOKUP(jur[[#This Row],[hwycov_id]],#REF!,10,FALSE)</f>
        <v>#REF!</v>
      </c>
      <c r="L1260" s="32" t="e">
        <f t="shared" si="57"/>
        <v>#REF!</v>
      </c>
      <c r="M1260" s="31" t="e">
        <f t="shared" si="58"/>
        <v>#REF!</v>
      </c>
      <c r="N1260" s="31" t="e">
        <f t="shared" si="59"/>
        <v>#REF!</v>
      </c>
      <c r="O1260" s="1" t="e">
        <f>VLOOKUP(jur[[#This Row],[hwycov_id]],#REF!,16,FALSE)</f>
        <v>#REF!</v>
      </c>
      <c r="P1260" s="1">
        <v>1266</v>
      </c>
    </row>
    <row r="1261" spans="1:16" x14ac:dyDescent="0.25">
      <c r="A1261" s="1">
        <v>16700</v>
      </c>
      <c r="B1261" s="1">
        <v>5</v>
      </c>
      <c r="C1261" s="1">
        <v>1</v>
      </c>
      <c r="D1261" s="1">
        <v>2</v>
      </c>
      <c r="E1261" s="1" t="s">
        <v>74</v>
      </c>
      <c r="F1261" s="1">
        <v>4</v>
      </c>
      <c r="G1261" s="1">
        <v>1</v>
      </c>
      <c r="H1261" s="1">
        <v>2</v>
      </c>
      <c r="I1261" s="1">
        <v>14</v>
      </c>
      <c r="J1261" s="1">
        <v>11978</v>
      </c>
      <c r="K1261" s="4" t="e">
        <f>VLOOKUP(jur[[#This Row],[hwycov_id]],#REF!,10,FALSE)</f>
        <v>#REF!</v>
      </c>
      <c r="L1261" s="32" t="e">
        <f t="shared" si="57"/>
        <v>#REF!</v>
      </c>
      <c r="M1261" s="31" t="e">
        <f t="shared" si="58"/>
        <v>#REF!</v>
      </c>
      <c r="N1261" s="31" t="e">
        <f t="shared" si="59"/>
        <v>#REF!</v>
      </c>
      <c r="O1261" s="1" t="e">
        <f>VLOOKUP(jur[[#This Row],[hwycov_id]],#REF!,16,FALSE)</f>
        <v>#REF!</v>
      </c>
      <c r="P1261" s="1">
        <v>1267</v>
      </c>
    </row>
    <row r="1262" spans="1:16" x14ac:dyDescent="0.25">
      <c r="A1262" s="1">
        <v>18473</v>
      </c>
      <c r="B1262" s="1">
        <v>3</v>
      </c>
      <c r="C1262" s="1">
        <v>1</v>
      </c>
      <c r="D1262" s="1">
        <v>2</v>
      </c>
      <c r="E1262" s="1" t="s">
        <v>74</v>
      </c>
      <c r="F1262" s="1">
        <v>3</v>
      </c>
      <c r="G1262" s="1">
        <v>1</v>
      </c>
      <c r="H1262" s="1">
        <v>1</v>
      </c>
      <c r="I1262" s="1">
        <v>14</v>
      </c>
      <c r="J1262" s="1">
        <v>11983</v>
      </c>
      <c r="K1262" s="4" t="e">
        <f>VLOOKUP(jur[[#This Row],[hwycov_id]],#REF!,10,FALSE)</f>
        <v>#REF!</v>
      </c>
      <c r="L1262" s="32" t="e">
        <f t="shared" si="57"/>
        <v>#REF!</v>
      </c>
      <c r="M1262" s="31" t="e">
        <f t="shared" si="58"/>
        <v>#REF!</v>
      </c>
      <c r="N1262" s="31" t="e">
        <f t="shared" si="59"/>
        <v>#REF!</v>
      </c>
      <c r="O1262" s="1" t="e">
        <f>VLOOKUP(jur[[#This Row],[hwycov_id]],#REF!,16,FALSE)</f>
        <v>#REF!</v>
      </c>
      <c r="P1262" s="1">
        <v>1268</v>
      </c>
    </row>
    <row r="1263" spans="1:16" x14ac:dyDescent="0.25">
      <c r="A1263" s="1">
        <v>11018</v>
      </c>
      <c r="B1263" s="1">
        <v>9</v>
      </c>
      <c r="C1263" s="1">
        <v>1</v>
      </c>
      <c r="D1263" s="1">
        <v>1</v>
      </c>
      <c r="E1263" s="1" t="s">
        <v>73</v>
      </c>
      <c r="F1263" s="1">
        <v>2</v>
      </c>
      <c r="G1263" s="1">
        <v>1</v>
      </c>
      <c r="H1263" s="1">
        <v>3</v>
      </c>
      <c r="I1263" s="1">
        <v>14</v>
      </c>
      <c r="J1263" s="1">
        <v>11987</v>
      </c>
      <c r="K1263" s="4" t="e">
        <f>VLOOKUP(jur[[#This Row],[hwycov_id]],#REF!,10,FALSE)</f>
        <v>#REF!</v>
      </c>
      <c r="L1263" s="32" t="e">
        <f t="shared" si="57"/>
        <v>#REF!</v>
      </c>
      <c r="M1263" s="31" t="e">
        <f t="shared" si="58"/>
        <v>#REF!</v>
      </c>
      <c r="N1263" s="31" t="e">
        <f t="shared" si="59"/>
        <v>#REF!</v>
      </c>
      <c r="O1263" s="1" t="e">
        <f>VLOOKUP(jur[[#This Row],[hwycov_id]],#REF!,16,FALSE)</f>
        <v>#REF!</v>
      </c>
      <c r="P1263" s="1">
        <v>1269</v>
      </c>
    </row>
    <row r="1264" spans="1:16" x14ac:dyDescent="0.25">
      <c r="A1264" s="1">
        <v>10883</v>
      </c>
      <c r="B1264" s="1">
        <v>9</v>
      </c>
      <c r="C1264" s="1">
        <v>1</v>
      </c>
      <c r="D1264" s="1">
        <v>1</v>
      </c>
      <c r="E1264" s="1" t="s">
        <v>73</v>
      </c>
      <c r="F1264" s="1">
        <v>2</v>
      </c>
      <c r="G1264" s="1">
        <v>1</v>
      </c>
      <c r="H1264" s="1">
        <v>3</v>
      </c>
      <c r="I1264" s="1">
        <v>14</v>
      </c>
      <c r="J1264" s="1">
        <v>12002</v>
      </c>
      <c r="K1264" s="4" t="e">
        <f>VLOOKUP(jur[[#This Row],[hwycov_id]],#REF!,10,FALSE)</f>
        <v>#REF!</v>
      </c>
      <c r="L1264" s="32" t="e">
        <f t="shared" si="57"/>
        <v>#REF!</v>
      </c>
      <c r="M1264" s="31" t="e">
        <f t="shared" si="58"/>
        <v>#REF!</v>
      </c>
      <c r="N1264" s="31" t="e">
        <f t="shared" si="59"/>
        <v>#REF!</v>
      </c>
      <c r="O1264" s="1" t="e">
        <f>VLOOKUP(jur[[#This Row],[hwycov_id]],#REF!,16,FALSE)</f>
        <v>#REF!</v>
      </c>
      <c r="P1264" s="1">
        <v>1270</v>
      </c>
    </row>
    <row r="1265" spans="1:16" x14ac:dyDescent="0.25">
      <c r="A1265" s="1">
        <v>5777</v>
      </c>
      <c r="B1265" s="1">
        <v>3</v>
      </c>
      <c r="C1265" s="1">
        <v>1</v>
      </c>
      <c r="D1265" s="1">
        <v>2</v>
      </c>
      <c r="E1265" s="1" t="s">
        <v>74</v>
      </c>
      <c r="F1265" s="1">
        <v>3</v>
      </c>
      <c r="G1265" s="1">
        <v>1</v>
      </c>
      <c r="H1265" s="1">
        <v>3</v>
      </c>
      <c r="I1265" s="1">
        <v>14</v>
      </c>
      <c r="J1265" s="1">
        <v>12033</v>
      </c>
      <c r="K1265" s="4" t="e">
        <f>VLOOKUP(jur[[#This Row],[hwycov_id]],#REF!,10,FALSE)</f>
        <v>#REF!</v>
      </c>
      <c r="L1265" s="32" t="e">
        <f t="shared" si="57"/>
        <v>#REF!</v>
      </c>
      <c r="M1265" s="31" t="e">
        <f t="shared" si="58"/>
        <v>#REF!</v>
      </c>
      <c r="N1265" s="31" t="e">
        <f t="shared" si="59"/>
        <v>#REF!</v>
      </c>
      <c r="O1265" s="1" t="e">
        <f>VLOOKUP(jur[[#This Row],[hwycov_id]],#REF!,16,FALSE)</f>
        <v>#REF!</v>
      </c>
      <c r="P1265" s="1">
        <v>1271</v>
      </c>
    </row>
    <row r="1266" spans="1:16" x14ac:dyDescent="0.25">
      <c r="A1266" s="1">
        <v>14668</v>
      </c>
      <c r="B1266" s="1">
        <v>9</v>
      </c>
      <c r="C1266" s="1">
        <v>1</v>
      </c>
      <c r="D1266" s="1">
        <v>1</v>
      </c>
      <c r="E1266" s="1" t="s">
        <v>73</v>
      </c>
      <c r="F1266" s="1">
        <v>2</v>
      </c>
      <c r="G1266" s="1">
        <v>1</v>
      </c>
      <c r="H1266" s="1">
        <v>3</v>
      </c>
      <c r="I1266" s="1">
        <v>14</v>
      </c>
      <c r="J1266" s="1">
        <v>12050</v>
      </c>
      <c r="K1266" s="4" t="e">
        <f>VLOOKUP(jur[[#This Row],[hwycov_id]],#REF!,10,FALSE)</f>
        <v>#REF!</v>
      </c>
      <c r="L1266" s="32" t="e">
        <f t="shared" si="57"/>
        <v>#REF!</v>
      </c>
      <c r="M1266" s="31" t="e">
        <f t="shared" si="58"/>
        <v>#REF!</v>
      </c>
      <c r="N1266" s="31" t="e">
        <f t="shared" si="59"/>
        <v>#REF!</v>
      </c>
      <c r="O1266" s="1" t="e">
        <f>VLOOKUP(jur[[#This Row],[hwycov_id]],#REF!,16,FALSE)</f>
        <v>#REF!</v>
      </c>
      <c r="P1266" s="1">
        <v>1272</v>
      </c>
    </row>
    <row r="1267" spans="1:16" x14ac:dyDescent="0.25">
      <c r="A1267" s="1">
        <v>865</v>
      </c>
      <c r="B1267" s="1">
        <v>3</v>
      </c>
      <c r="C1267" s="1">
        <v>1</v>
      </c>
      <c r="D1267" s="1">
        <v>2</v>
      </c>
      <c r="E1267" s="1" t="s">
        <v>74</v>
      </c>
      <c r="F1267" s="1">
        <v>3</v>
      </c>
      <c r="G1267" s="1">
        <v>1</v>
      </c>
      <c r="H1267" s="1">
        <v>2</v>
      </c>
      <c r="I1267" s="1">
        <v>14</v>
      </c>
      <c r="J1267" s="1">
        <v>12089</v>
      </c>
      <c r="K1267" s="4" t="e">
        <f>VLOOKUP(jur[[#This Row],[hwycov_id]],#REF!,10,FALSE)</f>
        <v>#REF!</v>
      </c>
      <c r="L1267" s="32" t="e">
        <f t="shared" si="57"/>
        <v>#REF!</v>
      </c>
      <c r="M1267" s="31" t="e">
        <f t="shared" si="58"/>
        <v>#REF!</v>
      </c>
      <c r="N1267" s="31" t="e">
        <f t="shared" si="59"/>
        <v>#REF!</v>
      </c>
      <c r="O1267" s="1" t="e">
        <f>VLOOKUP(jur[[#This Row],[hwycov_id]],#REF!,16,FALSE)</f>
        <v>#REF!</v>
      </c>
      <c r="P1267" s="1">
        <v>1273</v>
      </c>
    </row>
    <row r="1268" spans="1:16" x14ac:dyDescent="0.25">
      <c r="A1268" s="1">
        <v>31045</v>
      </c>
      <c r="B1268" s="1">
        <v>3</v>
      </c>
      <c r="C1268" s="1">
        <v>1</v>
      </c>
      <c r="D1268" s="1">
        <v>2</v>
      </c>
      <c r="E1268" s="1" t="s">
        <v>74</v>
      </c>
      <c r="F1268" s="1">
        <v>3</v>
      </c>
      <c r="G1268" s="1">
        <v>1</v>
      </c>
      <c r="H1268" s="1">
        <v>3</v>
      </c>
      <c r="I1268" s="1">
        <v>14</v>
      </c>
      <c r="J1268" s="1">
        <v>12100</v>
      </c>
      <c r="K1268" s="4" t="e">
        <f>VLOOKUP(jur[[#This Row],[hwycov_id]],#REF!,10,FALSE)</f>
        <v>#REF!</v>
      </c>
      <c r="L1268" s="32" t="e">
        <f t="shared" si="57"/>
        <v>#REF!</v>
      </c>
      <c r="M1268" s="31" t="e">
        <f t="shared" si="58"/>
        <v>#REF!</v>
      </c>
      <c r="N1268" s="31" t="e">
        <f t="shared" si="59"/>
        <v>#REF!</v>
      </c>
      <c r="O1268" s="1" t="e">
        <f>VLOOKUP(jur[[#This Row],[hwycov_id]],#REF!,16,FALSE)</f>
        <v>#REF!</v>
      </c>
      <c r="P1268" s="1">
        <v>1274</v>
      </c>
    </row>
    <row r="1269" spans="1:16" x14ac:dyDescent="0.25">
      <c r="A1269" s="1">
        <v>1729</v>
      </c>
      <c r="B1269" s="1">
        <v>3</v>
      </c>
      <c r="C1269" s="1">
        <v>1</v>
      </c>
      <c r="D1269" s="1">
        <v>2</v>
      </c>
      <c r="E1269" s="1" t="s">
        <v>74</v>
      </c>
      <c r="F1269" s="1">
        <v>3</v>
      </c>
      <c r="G1269" s="1">
        <v>1</v>
      </c>
      <c r="H1269" s="1">
        <v>1</v>
      </c>
      <c r="I1269" s="1">
        <v>14</v>
      </c>
      <c r="J1269" s="1">
        <v>12104</v>
      </c>
      <c r="K1269" s="4" t="e">
        <f>VLOOKUP(jur[[#This Row],[hwycov_id]],#REF!,10,FALSE)</f>
        <v>#REF!</v>
      </c>
      <c r="L1269" s="32" t="e">
        <f t="shared" si="57"/>
        <v>#REF!</v>
      </c>
      <c r="M1269" s="31" t="e">
        <f t="shared" si="58"/>
        <v>#REF!</v>
      </c>
      <c r="N1269" s="31" t="e">
        <f t="shared" si="59"/>
        <v>#REF!</v>
      </c>
      <c r="O1269" s="1" t="e">
        <f>VLOOKUP(jur[[#This Row],[hwycov_id]],#REF!,16,FALSE)</f>
        <v>#REF!</v>
      </c>
      <c r="P1269" s="1">
        <v>1275</v>
      </c>
    </row>
    <row r="1270" spans="1:16" x14ac:dyDescent="0.25">
      <c r="A1270" s="1">
        <v>14511</v>
      </c>
      <c r="B1270" s="1">
        <v>9</v>
      </c>
      <c r="C1270" s="1">
        <v>1</v>
      </c>
      <c r="D1270" s="1">
        <v>1</v>
      </c>
      <c r="E1270" s="1" t="s">
        <v>73</v>
      </c>
      <c r="F1270" s="1">
        <v>2</v>
      </c>
      <c r="G1270" s="1">
        <v>1</v>
      </c>
      <c r="H1270" s="1">
        <v>2</v>
      </c>
      <c r="I1270" s="1">
        <v>14</v>
      </c>
      <c r="J1270" s="1">
        <v>12106</v>
      </c>
      <c r="K1270" s="4" t="e">
        <f>VLOOKUP(jur[[#This Row],[hwycov_id]],#REF!,10,FALSE)</f>
        <v>#REF!</v>
      </c>
      <c r="L1270" s="32" t="e">
        <f t="shared" si="57"/>
        <v>#REF!</v>
      </c>
      <c r="M1270" s="31" t="e">
        <f t="shared" si="58"/>
        <v>#REF!</v>
      </c>
      <c r="N1270" s="31" t="e">
        <f t="shared" si="59"/>
        <v>#REF!</v>
      </c>
      <c r="O1270" s="1" t="e">
        <f>VLOOKUP(jur[[#This Row],[hwycov_id]],#REF!,16,FALSE)</f>
        <v>#REF!</v>
      </c>
      <c r="P1270" s="1">
        <v>1276</v>
      </c>
    </row>
    <row r="1271" spans="1:16" x14ac:dyDescent="0.25">
      <c r="A1271" s="1">
        <v>4425</v>
      </c>
      <c r="B1271" s="1">
        <v>5</v>
      </c>
      <c r="C1271" s="1">
        <v>1</v>
      </c>
      <c r="D1271" s="1">
        <v>2</v>
      </c>
      <c r="E1271" s="1" t="s">
        <v>74</v>
      </c>
      <c r="F1271" s="1">
        <v>4</v>
      </c>
      <c r="G1271" s="1">
        <v>1</v>
      </c>
      <c r="H1271" s="1">
        <v>2</v>
      </c>
      <c r="I1271" s="1">
        <v>14</v>
      </c>
      <c r="J1271" s="1">
        <v>12133</v>
      </c>
      <c r="K1271" s="4" t="e">
        <f>VLOOKUP(jur[[#This Row],[hwycov_id]],#REF!,10,FALSE)</f>
        <v>#REF!</v>
      </c>
      <c r="L1271" s="32" t="e">
        <f t="shared" si="57"/>
        <v>#REF!</v>
      </c>
      <c r="M1271" s="31" t="e">
        <f t="shared" si="58"/>
        <v>#REF!</v>
      </c>
      <c r="N1271" s="31" t="e">
        <f t="shared" si="59"/>
        <v>#REF!</v>
      </c>
      <c r="O1271" s="1" t="e">
        <f>VLOOKUP(jur[[#This Row],[hwycov_id]],#REF!,16,FALSE)</f>
        <v>#REF!</v>
      </c>
      <c r="P1271" s="1">
        <v>1277</v>
      </c>
    </row>
    <row r="1272" spans="1:16" x14ac:dyDescent="0.25">
      <c r="A1272" s="1">
        <v>14174</v>
      </c>
      <c r="B1272" s="1">
        <v>5</v>
      </c>
      <c r="C1272" s="1">
        <v>1</v>
      </c>
      <c r="D1272" s="1">
        <v>2</v>
      </c>
      <c r="E1272" s="1" t="s">
        <v>74</v>
      </c>
      <c r="F1272" s="1">
        <v>4</v>
      </c>
      <c r="G1272" s="1">
        <v>1</v>
      </c>
      <c r="H1272" s="1">
        <v>2</v>
      </c>
      <c r="I1272" s="1">
        <v>14</v>
      </c>
      <c r="J1272" s="1">
        <v>12147</v>
      </c>
      <c r="K1272" s="4" t="e">
        <f>VLOOKUP(jur[[#This Row],[hwycov_id]],#REF!,10,FALSE)</f>
        <v>#REF!</v>
      </c>
      <c r="L1272" s="32" t="e">
        <f t="shared" si="57"/>
        <v>#REF!</v>
      </c>
      <c r="M1272" s="31" t="e">
        <f t="shared" si="58"/>
        <v>#REF!</v>
      </c>
      <c r="N1272" s="31" t="e">
        <f t="shared" si="59"/>
        <v>#REF!</v>
      </c>
      <c r="O1272" s="1" t="e">
        <f>VLOOKUP(jur[[#This Row],[hwycov_id]],#REF!,16,FALSE)</f>
        <v>#REF!</v>
      </c>
      <c r="P1272" s="1">
        <v>1278</v>
      </c>
    </row>
    <row r="1273" spans="1:16" x14ac:dyDescent="0.25">
      <c r="A1273" s="1">
        <v>14792</v>
      </c>
      <c r="B1273" s="1">
        <v>3</v>
      </c>
      <c r="C1273" s="1">
        <v>1</v>
      </c>
      <c r="D1273" s="1">
        <v>2</v>
      </c>
      <c r="E1273" s="1" t="s">
        <v>74</v>
      </c>
      <c r="F1273" s="1">
        <v>3</v>
      </c>
      <c r="G1273" s="1">
        <v>1</v>
      </c>
      <c r="H1273" s="1">
        <v>2</v>
      </c>
      <c r="I1273" s="1">
        <v>14</v>
      </c>
      <c r="J1273" s="1">
        <v>12232</v>
      </c>
      <c r="K1273" s="4" t="e">
        <f>VLOOKUP(jur[[#This Row],[hwycov_id]],#REF!,10,FALSE)</f>
        <v>#REF!</v>
      </c>
      <c r="L1273" s="32" t="e">
        <f t="shared" si="57"/>
        <v>#REF!</v>
      </c>
      <c r="M1273" s="31" t="e">
        <f t="shared" si="58"/>
        <v>#REF!</v>
      </c>
      <c r="N1273" s="31" t="e">
        <f t="shared" si="59"/>
        <v>#REF!</v>
      </c>
      <c r="O1273" s="1" t="e">
        <f>VLOOKUP(jur[[#This Row],[hwycov_id]],#REF!,16,FALSE)</f>
        <v>#REF!</v>
      </c>
      <c r="P1273" s="1">
        <v>1279</v>
      </c>
    </row>
    <row r="1274" spans="1:16" x14ac:dyDescent="0.25">
      <c r="A1274" s="1">
        <v>3607</v>
      </c>
      <c r="B1274" s="1">
        <v>4</v>
      </c>
      <c r="C1274" s="1">
        <v>1</v>
      </c>
      <c r="D1274" s="1">
        <v>2</v>
      </c>
      <c r="E1274" s="1" t="s">
        <v>74</v>
      </c>
      <c r="F1274" s="1">
        <v>4</v>
      </c>
      <c r="G1274" s="1">
        <v>1</v>
      </c>
      <c r="H1274" s="1">
        <v>3</v>
      </c>
      <c r="I1274" s="1">
        <v>14</v>
      </c>
      <c r="J1274" s="1">
        <v>12252</v>
      </c>
      <c r="K1274" s="4" t="e">
        <f>VLOOKUP(jur[[#This Row],[hwycov_id]],#REF!,10,FALSE)</f>
        <v>#REF!</v>
      </c>
      <c r="L1274" s="32" t="e">
        <f t="shared" si="57"/>
        <v>#REF!</v>
      </c>
      <c r="M1274" s="31" t="e">
        <f t="shared" si="58"/>
        <v>#REF!</v>
      </c>
      <c r="N1274" s="31" t="e">
        <f t="shared" si="59"/>
        <v>#REF!</v>
      </c>
      <c r="O1274" s="1" t="e">
        <f>VLOOKUP(jur[[#This Row],[hwycov_id]],#REF!,16,FALSE)</f>
        <v>#REF!</v>
      </c>
      <c r="P1274" s="1">
        <v>1280</v>
      </c>
    </row>
    <row r="1275" spans="1:16" x14ac:dyDescent="0.25">
      <c r="A1275" s="1">
        <v>10415</v>
      </c>
      <c r="B1275" s="1">
        <v>3</v>
      </c>
      <c r="C1275" s="1">
        <v>1</v>
      </c>
      <c r="D1275" s="1">
        <v>2</v>
      </c>
      <c r="E1275" s="1" t="s">
        <v>74</v>
      </c>
      <c r="F1275" s="1">
        <v>3</v>
      </c>
      <c r="G1275" s="1">
        <v>1</v>
      </c>
      <c r="H1275" s="1">
        <v>4</v>
      </c>
      <c r="I1275" s="1">
        <v>14</v>
      </c>
      <c r="J1275" s="1">
        <v>12286</v>
      </c>
      <c r="K1275" s="4" t="e">
        <f>VLOOKUP(jur[[#This Row],[hwycov_id]],#REF!,10,FALSE)</f>
        <v>#REF!</v>
      </c>
      <c r="L1275" s="32" t="e">
        <f t="shared" si="57"/>
        <v>#REF!</v>
      </c>
      <c r="M1275" s="31" t="e">
        <f t="shared" si="58"/>
        <v>#REF!</v>
      </c>
      <c r="N1275" s="31" t="e">
        <f t="shared" si="59"/>
        <v>#REF!</v>
      </c>
      <c r="O1275" s="1" t="e">
        <f>VLOOKUP(jur[[#This Row],[hwycov_id]],#REF!,16,FALSE)</f>
        <v>#REF!</v>
      </c>
      <c r="P1275" s="1">
        <v>1281</v>
      </c>
    </row>
    <row r="1276" spans="1:16" x14ac:dyDescent="0.25">
      <c r="A1276" s="1">
        <v>16698</v>
      </c>
      <c r="B1276" s="1">
        <v>4</v>
      </c>
      <c r="C1276" s="1">
        <v>1</v>
      </c>
      <c r="D1276" s="1">
        <v>2</v>
      </c>
      <c r="E1276" s="1" t="s">
        <v>74</v>
      </c>
      <c r="F1276" s="1">
        <v>4</v>
      </c>
      <c r="G1276" s="1">
        <v>1</v>
      </c>
      <c r="H1276" s="1">
        <v>2</v>
      </c>
      <c r="I1276" s="1">
        <v>14</v>
      </c>
      <c r="J1276" s="1">
        <v>12363</v>
      </c>
      <c r="K1276" s="4" t="e">
        <f>VLOOKUP(jur[[#This Row],[hwycov_id]],#REF!,10,FALSE)</f>
        <v>#REF!</v>
      </c>
      <c r="L1276" s="32" t="e">
        <f t="shared" si="57"/>
        <v>#REF!</v>
      </c>
      <c r="M1276" s="31" t="e">
        <f t="shared" si="58"/>
        <v>#REF!</v>
      </c>
      <c r="N1276" s="31" t="e">
        <f t="shared" si="59"/>
        <v>#REF!</v>
      </c>
      <c r="O1276" s="1" t="e">
        <f>VLOOKUP(jur[[#This Row],[hwycov_id]],#REF!,16,FALSE)</f>
        <v>#REF!</v>
      </c>
      <c r="P1276" s="1">
        <v>1282</v>
      </c>
    </row>
    <row r="1277" spans="1:16" x14ac:dyDescent="0.25">
      <c r="A1277" s="1">
        <v>10881</v>
      </c>
      <c r="B1277" s="1">
        <v>9</v>
      </c>
      <c r="C1277" s="1">
        <v>1</v>
      </c>
      <c r="D1277" s="1">
        <v>1</v>
      </c>
      <c r="E1277" s="1" t="s">
        <v>73</v>
      </c>
      <c r="F1277" s="1">
        <v>2</v>
      </c>
      <c r="G1277" s="1">
        <v>1</v>
      </c>
      <c r="H1277" s="1">
        <v>3</v>
      </c>
      <c r="I1277" s="1">
        <v>14</v>
      </c>
      <c r="J1277" s="1">
        <v>12368</v>
      </c>
      <c r="K1277" s="4" t="e">
        <f>VLOOKUP(jur[[#This Row],[hwycov_id]],#REF!,10,FALSE)</f>
        <v>#REF!</v>
      </c>
      <c r="L1277" s="32" t="e">
        <f t="shared" si="57"/>
        <v>#REF!</v>
      </c>
      <c r="M1277" s="31" t="e">
        <f t="shared" si="58"/>
        <v>#REF!</v>
      </c>
      <c r="N1277" s="31" t="e">
        <f t="shared" si="59"/>
        <v>#REF!</v>
      </c>
      <c r="O1277" s="1" t="e">
        <f>VLOOKUP(jur[[#This Row],[hwycov_id]],#REF!,16,FALSE)</f>
        <v>#REF!</v>
      </c>
      <c r="P1277" s="1">
        <v>1283</v>
      </c>
    </row>
    <row r="1278" spans="1:16" x14ac:dyDescent="0.25">
      <c r="A1278" s="1">
        <v>25470</v>
      </c>
      <c r="B1278" s="1">
        <v>9</v>
      </c>
      <c r="C1278" s="1">
        <v>1</v>
      </c>
      <c r="D1278" s="1">
        <v>1</v>
      </c>
      <c r="E1278" s="1" t="s">
        <v>73</v>
      </c>
      <c r="F1278" s="1">
        <v>2</v>
      </c>
      <c r="G1278" s="1">
        <v>1</v>
      </c>
      <c r="H1278" s="1">
        <v>3</v>
      </c>
      <c r="I1278" s="1">
        <v>14</v>
      </c>
      <c r="J1278" s="1">
        <v>12370</v>
      </c>
      <c r="K1278" s="4" t="e">
        <f>VLOOKUP(jur[[#This Row],[hwycov_id]],#REF!,10,FALSE)</f>
        <v>#REF!</v>
      </c>
      <c r="L1278" s="32" t="e">
        <f t="shared" si="57"/>
        <v>#REF!</v>
      </c>
      <c r="M1278" s="31" t="e">
        <f t="shared" si="58"/>
        <v>#REF!</v>
      </c>
      <c r="N1278" s="31" t="e">
        <f t="shared" si="59"/>
        <v>#REF!</v>
      </c>
      <c r="O1278" s="1" t="e">
        <f>VLOOKUP(jur[[#This Row],[hwycov_id]],#REF!,16,FALSE)</f>
        <v>#REF!</v>
      </c>
      <c r="P1278" s="1">
        <v>1284</v>
      </c>
    </row>
    <row r="1279" spans="1:16" x14ac:dyDescent="0.25">
      <c r="A1279" s="1">
        <v>10915</v>
      </c>
      <c r="B1279" s="1">
        <v>9</v>
      </c>
      <c r="C1279" s="1">
        <v>1</v>
      </c>
      <c r="D1279" s="1">
        <v>1</v>
      </c>
      <c r="E1279" s="1" t="s">
        <v>73</v>
      </c>
      <c r="F1279" s="1">
        <v>2</v>
      </c>
      <c r="G1279" s="1">
        <v>1</v>
      </c>
      <c r="H1279" s="1">
        <v>3</v>
      </c>
      <c r="I1279" s="1">
        <v>14</v>
      </c>
      <c r="J1279" s="1">
        <v>12428</v>
      </c>
      <c r="K1279" s="4" t="e">
        <f>VLOOKUP(jur[[#This Row],[hwycov_id]],#REF!,10,FALSE)</f>
        <v>#REF!</v>
      </c>
      <c r="L1279" s="32" t="e">
        <f t="shared" si="57"/>
        <v>#REF!</v>
      </c>
      <c r="M1279" s="31" t="e">
        <f t="shared" si="58"/>
        <v>#REF!</v>
      </c>
      <c r="N1279" s="31" t="e">
        <f t="shared" si="59"/>
        <v>#REF!</v>
      </c>
      <c r="O1279" s="1" t="e">
        <f>VLOOKUP(jur[[#This Row],[hwycov_id]],#REF!,16,FALSE)</f>
        <v>#REF!</v>
      </c>
      <c r="P1279" s="1">
        <v>1285</v>
      </c>
    </row>
    <row r="1280" spans="1:16" x14ac:dyDescent="0.25">
      <c r="A1280" s="1">
        <v>9538</v>
      </c>
      <c r="B1280" s="1">
        <v>3</v>
      </c>
      <c r="C1280" s="1">
        <v>1</v>
      </c>
      <c r="D1280" s="1">
        <v>2</v>
      </c>
      <c r="E1280" s="1" t="s">
        <v>74</v>
      </c>
      <c r="F1280" s="1">
        <v>3</v>
      </c>
      <c r="G1280" s="1">
        <v>1</v>
      </c>
      <c r="H1280" s="1">
        <v>2</v>
      </c>
      <c r="I1280" s="1">
        <v>14</v>
      </c>
      <c r="J1280" s="1">
        <v>12495</v>
      </c>
      <c r="K1280" s="4" t="e">
        <f>VLOOKUP(jur[[#This Row],[hwycov_id]],#REF!,10,FALSE)</f>
        <v>#REF!</v>
      </c>
      <c r="L1280" s="32" t="e">
        <f t="shared" si="57"/>
        <v>#REF!</v>
      </c>
      <c r="M1280" s="31" t="e">
        <f t="shared" si="58"/>
        <v>#REF!</v>
      </c>
      <c r="N1280" s="31" t="e">
        <f t="shared" si="59"/>
        <v>#REF!</v>
      </c>
      <c r="O1280" s="1" t="e">
        <f>VLOOKUP(jur[[#This Row],[hwycov_id]],#REF!,16,FALSE)</f>
        <v>#REF!</v>
      </c>
      <c r="P1280" s="1">
        <v>1286</v>
      </c>
    </row>
    <row r="1281" spans="1:16" x14ac:dyDescent="0.25">
      <c r="A1281" s="1">
        <v>29008</v>
      </c>
      <c r="B1281" s="1">
        <v>9</v>
      </c>
      <c r="C1281" s="1">
        <v>1</v>
      </c>
      <c r="D1281" s="1">
        <v>1</v>
      </c>
      <c r="E1281" s="1" t="s">
        <v>73</v>
      </c>
      <c r="F1281" s="1">
        <v>2</v>
      </c>
      <c r="G1281" s="1">
        <v>1</v>
      </c>
      <c r="H1281" s="1">
        <v>2</v>
      </c>
      <c r="I1281" s="1">
        <v>14</v>
      </c>
      <c r="J1281" s="1">
        <v>12627</v>
      </c>
      <c r="K1281" s="4" t="e">
        <f>VLOOKUP(jur[[#This Row],[hwycov_id]],#REF!,10,FALSE)</f>
        <v>#REF!</v>
      </c>
      <c r="L1281" s="32" t="e">
        <f t="shared" si="57"/>
        <v>#REF!</v>
      </c>
      <c r="M1281" s="31" t="e">
        <f t="shared" si="58"/>
        <v>#REF!</v>
      </c>
      <c r="N1281" s="31" t="e">
        <f t="shared" si="59"/>
        <v>#REF!</v>
      </c>
      <c r="O1281" s="1" t="e">
        <f>VLOOKUP(jur[[#This Row],[hwycov_id]],#REF!,16,FALSE)</f>
        <v>#REF!</v>
      </c>
      <c r="P1281" s="1">
        <v>1287</v>
      </c>
    </row>
    <row r="1282" spans="1:16" x14ac:dyDescent="0.25">
      <c r="A1282" s="1">
        <v>15693</v>
      </c>
      <c r="B1282" s="1">
        <v>4</v>
      </c>
      <c r="C1282" s="1">
        <v>1</v>
      </c>
      <c r="D1282" s="1">
        <v>2</v>
      </c>
      <c r="E1282" s="1" t="s">
        <v>74</v>
      </c>
      <c r="F1282" s="1">
        <v>4</v>
      </c>
      <c r="G1282" s="1">
        <v>1</v>
      </c>
      <c r="H1282" s="1">
        <v>3</v>
      </c>
      <c r="I1282" s="1">
        <v>14</v>
      </c>
      <c r="J1282" s="1">
        <v>12693</v>
      </c>
      <c r="K1282" s="4" t="e">
        <f>VLOOKUP(jur[[#This Row],[hwycov_id]],#REF!,10,FALSE)</f>
        <v>#REF!</v>
      </c>
      <c r="L1282" s="32" t="e">
        <f t="shared" ref="L1282:L1345" si="60">K1282/J1282-1</f>
        <v>#REF!</v>
      </c>
      <c r="M1282" s="31" t="e">
        <f t="shared" ref="M1282:M1345" si="61">K1282-J1282</f>
        <v>#REF!</v>
      </c>
      <c r="N1282" s="31" t="e">
        <f t="shared" ref="N1282:N1345" si="62">POWER(M1282,2)</f>
        <v>#REF!</v>
      </c>
      <c r="O1282" s="1" t="e">
        <f>VLOOKUP(jur[[#This Row],[hwycov_id]],#REF!,16,FALSE)</f>
        <v>#REF!</v>
      </c>
      <c r="P1282" s="1">
        <v>1288</v>
      </c>
    </row>
    <row r="1283" spans="1:16" x14ac:dyDescent="0.25">
      <c r="A1283" s="1">
        <v>5982</v>
      </c>
      <c r="B1283" s="1">
        <v>3</v>
      </c>
      <c r="C1283" s="1">
        <v>1</v>
      </c>
      <c r="D1283" s="1">
        <v>2</v>
      </c>
      <c r="E1283" s="1" t="s">
        <v>74</v>
      </c>
      <c r="F1283" s="1">
        <v>3</v>
      </c>
      <c r="G1283" s="1">
        <v>1</v>
      </c>
      <c r="H1283" s="1">
        <v>3</v>
      </c>
      <c r="I1283" s="1">
        <v>14</v>
      </c>
      <c r="J1283" s="1">
        <v>12753</v>
      </c>
      <c r="K1283" s="4" t="e">
        <f>VLOOKUP(jur[[#This Row],[hwycov_id]],#REF!,10,FALSE)</f>
        <v>#REF!</v>
      </c>
      <c r="L1283" s="32" t="e">
        <f t="shared" si="60"/>
        <v>#REF!</v>
      </c>
      <c r="M1283" s="31" t="e">
        <f t="shared" si="61"/>
        <v>#REF!</v>
      </c>
      <c r="N1283" s="31" t="e">
        <f t="shared" si="62"/>
        <v>#REF!</v>
      </c>
      <c r="O1283" s="1" t="e">
        <f>VLOOKUP(jur[[#This Row],[hwycov_id]],#REF!,16,FALSE)</f>
        <v>#REF!</v>
      </c>
      <c r="P1283" s="1">
        <v>1289</v>
      </c>
    </row>
    <row r="1284" spans="1:16" x14ac:dyDescent="0.25">
      <c r="A1284" s="1">
        <v>20157</v>
      </c>
      <c r="B1284" s="1">
        <v>4</v>
      </c>
      <c r="C1284" s="1">
        <v>1</v>
      </c>
      <c r="D1284" s="1">
        <v>2</v>
      </c>
      <c r="E1284" s="1" t="s">
        <v>74</v>
      </c>
      <c r="F1284" s="1">
        <v>4</v>
      </c>
      <c r="G1284" s="1">
        <v>1</v>
      </c>
      <c r="H1284" s="1">
        <v>4</v>
      </c>
      <c r="I1284" s="1">
        <v>14</v>
      </c>
      <c r="J1284" s="1">
        <v>12808</v>
      </c>
      <c r="K1284" s="4" t="e">
        <f>VLOOKUP(jur[[#This Row],[hwycov_id]],#REF!,10,FALSE)</f>
        <v>#REF!</v>
      </c>
      <c r="L1284" s="32" t="e">
        <f t="shared" si="60"/>
        <v>#REF!</v>
      </c>
      <c r="M1284" s="31" t="e">
        <f t="shared" si="61"/>
        <v>#REF!</v>
      </c>
      <c r="N1284" s="31" t="e">
        <f t="shared" si="62"/>
        <v>#REF!</v>
      </c>
      <c r="O1284" s="1" t="e">
        <f>VLOOKUP(jur[[#This Row],[hwycov_id]],#REF!,16,FALSE)</f>
        <v>#REF!</v>
      </c>
      <c r="P1284" s="1">
        <v>1290</v>
      </c>
    </row>
    <row r="1285" spans="1:16" x14ac:dyDescent="0.25">
      <c r="A1285" s="1">
        <v>281</v>
      </c>
      <c r="B1285" s="1">
        <v>4</v>
      </c>
      <c r="C1285" s="1">
        <v>1</v>
      </c>
      <c r="D1285" s="1">
        <v>2</v>
      </c>
      <c r="E1285" s="1" t="s">
        <v>74</v>
      </c>
      <c r="F1285" s="1">
        <v>4</v>
      </c>
      <c r="G1285" s="1">
        <v>1</v>
      </c>
      <c r="H1285" s="1">
        <v>2</v>
      </c>
      <c r="I1285" s="1">
        <v>14</v>
      </c>
      <c r="J1285" s="1">
        <v>12827</v>
      </c>
      <c r="K1285" s="4" t="e">
        <f>VLOOKUP(jur[[#This Row],[hwycov_id]],#REF!,10,FALSE)</f>
        <v>#REF!</v>
      </c>
      <c r="L1285" s="32" t="e">
        <f t="shared" si="60"/>
        <v>#REF!</v>
      </c>
      <c r="M1285" s="31" t="e">
        <f t="shared" si="61"/>
        <v>#REF!</v>
      </c>
      <c r="N1285" s="31" t="e">
        <f t="shared" si="62"/>
        <v>#REF!</v>
      </c>
      <c r="O1285" s="1" t="e">
        <f>VLOOKUP(jur[[#This Row],[hwycov_id]],#REF!,16,FALSE)</f>
        <v>#REF!</v>
      </c>
      <c r="P1285" s="1">
        <v>1291</v>
      </c>
    </row>
    <row r="1286" spans="1:16" x14ac:dyDescent="0.25">
      <c r="A1286" s="1">
        <v>379</v>
      </c>
      <c r="B1286" s="1">
        <v>5</v>
      </c>
      <c r="C1286" s="1">
        <v>1</v>
      </c>
      <c r="D1286" s="1">
        <v>1</v>
      </c>
      <c r="E1286" s="1" t="s">
        <v>74</v>
      </c>
      <c r="F1286" s="1">
        <v>4</v>
      </c>
      <c r="G1286" s="1">
        <v>1</v>
      </c>
      <c r="H1286" s="1">
        <v>2</v>
      </c>
      <c r="I1286" s="1">
        <v>14</v>
      </c>
      <c r="J1286" s="1">
        <v>12838</v>
      </c>
      <c r="K1286" s="4" t="e">
        <f>VLOOKUP(jur[[#This Row],[hwycov_id]],#REF!,10,FALSE)</f>
        <v>#REF!</v>
      </c>
      <c r="L1286" s="32" t="e">
        <f t="shared" si="60"/>
        <v>#REF!</v>
      </c>
      <c r="M1286" s="31" t="e">
        <f t="shared" si="61"/>
        <v>#REF!</v>
      </c>
      <c r="N1286" s="31" t="e">
        <f t="shared" si="62"/>
        <v>#REF!</v>
      </c>
      <c r="O1286" s="1" t="e">
        <f>VLOOKUP(jur[[#This Row],[hwycov_id]],#REF!,16,FALSE)</f>
        <v>#REF!</v>
      </c>
      <c r="P1286" s="1">
        <v>1292</v>
      </c>
    </row>
    <row r="1287" spans="1:16" x14ac:dyDescent="0.25">
      <c r="A1287" s="1">
        <v>5454</v>
      </c>
      <c r="B1287" s="1">
        <v>3</v>
      </c>
      <c r="C1287" s="1">
        <v>1</v>
      </c>
      <c r="D1287" s="1">
        <v>2</v>
      </c>
      <c r="E1287" s="1" t="s">
        <v>74</v>
      </c>
      <c r="F1287" s="1">
        <v>3</v>
      </c>
      <c r="G1287" s="1">
        <v>1</v>
      </c>
      <c r="H1287" s="1">
        <v>3</v>
      </c>
      <c r="I1287" s="1">
        <v>14</v>
      </c>
      <c r="J1287" s="1">
        <v>12873</v>
      </c>
      <c r="K1287" s="4" t="e">
        <f>VLOOKUP(jur[[#This Row],[hwycov_id]],#REF!,10,FALSE)</f>
        <v>#REF!</v>
      </c>
      <c r="L1287" s="32" t="e">
        <f t="shared" si="60"/>
        <v>#REF!</v>
      </c>
      <c r="M1287" s="31" t="e">
        <f t="shared" si="61"/>
        <v>#REF!</v>
      </c>
      <c r="N1287" s="31" t="e">
        <f t="shared" si="62"/>
        <v>#REF!</v>
      </c>
      <c r="O1287" s="1" t="e">
        <f>VLOOKUP(jur[[#This Row],[hwycov_id]],#REF!,16,FALSE)</f>
        <v>#REF!</v>
      </c>
      <c r="P1287" s="1">
        <v>1293</v>
      </c>
    </row>
    <row r="1288" spans="1:16" x14ac:dyDescent="0.25">
      <c r="A1288" s="1">
        <v>28038</v>
      </c>
      <c r="B1288" s="1">
        <v>9</v>
      </c>
      <c r="C1288" s="1">
        <v>1</v>
      </c>
      <c r="D1288" s="1">
        <v>1</v>
      </c>
      <c r="E1288" s="1" t="s">
        <v>73</v>
      </c>
      <c r="F1288" s="1">
        <v>2</v>
      </c>
      <c r="G1288" s="1">
        <v>1</v>
      </c>
      <c r="H1288" s="1">
        <v>3</v>
      </c>
      <c r="I1288" s="1">
        <v>14</v>
      </c>
      <c r="J1288" s="1">
        <v>12881</v>
      </c>
      <c r="K1288" s="4" t="e">
        <f>VLOOKUP(jur[[#This Row],[hwycov_id]],#REF!,10,FALSE)</f>
        <v>#REF!</v>
      </c>
      <c r="L1288" s="32" t="e">
        <f t="shared" si="60"/>
        <v>#REF!</v>
      </c>
      <c r="M1288" s="31" t="e">
        <f t="shared" si="61"/>
        <v>#REF!</v>
      </c>
      <c r="N1288" s="31" t="e">
        <f t="shared" si="62"/>
        <v>#REF!</v>
      </c>
      <c r="O1288" s="1" t="e">
        <f>VLOOKUP(jur[[#This Row],[hwycov_id]],#REF!,16,FALSE)</f>
        <v>#REF!</v>
      </c>
      <c r="P1288" s="1">
        <v>1294</v>
      </c>
    </row>
    <row r="1289" spans="1:16" x14ac:dyDescent="0.25">
      <c r="A1289" s="1">
        <v>8449</v>
      </c>
      <c r="B1289" s="1">
        <v>3</v>
      </c>
      <c r="C1289" s="1">
        <v>1</v>
      </c>
      <c r="D1289" s="1">
        <v>2</v>
      </c>
      <c r="E1289" s="1" t="s">
        <v>74</v>
      </c>
      <c r="F1289" s="1">
        <v>3</v>
      </c>
      <c r="G1289" s="1">
        <v>1</v>
      </c>
      <c r="H1289" s="1">
        <v>3</v>
      </c>
      <c r="I1289" s="1">
        <v>14</v>
      </c>
      <c r="J1289" s="1">
        <v>12883</v>
      </c>
      <c r="K1289" s="4" t="e">
        <f>VLOOKUP(jur[[#This Row],[hwycov_id]],#REF!,10,FALSE)</f>
        <v>#REF!</v>
      </c>
      <c r="L1289" s="32" t="e">
        <f t="shared" si="60"/>
        <v>#REF!</v>
      </c>
      <c r="M1289" s="31" t="e">
        <f t="shared" si="61"/>
        <v>#REF!</v>
      </c>
      <c r="N1289" s="31" t="e">
        <f t="shared" si="62"/>
        <v>#REF!</v>
      </c>
      <c r="O1289" s="1" t="e">
        <f>VLOOKUP(jur[[#This Row],[hwycov_id]],#REF!,16,FALSE)</f>
        <v>#REF!</v>
      </c>
      <c r="P1289" s="1">
        <v>1295</v>
      </c>
    </row>
    <row r="1290" spans="1:16" x14ac:dyDescent="0.25">
      <c r="A1290" s="1">
        <v>10130</v>
      </c>
      <c r="B1290" s="1">
        <v>3</v>
      </c>
      <c r="C1290" s="1">
        <v>1</v>
      </c>
      <c r="D1290" s="1">
        <v>2</v>
      </c>
      <c r="E1290" s="1" t="s">
        <v>74</v>
      </c>
      <c r="F1290" s="1">
        <v>3</v>
      </c>
      <c r="G1290" s="1">
        <v>1</v>
      </c>
      <c r="H1290" s="1">
        <v>2</v>
      </c>
      <c r="I1290" s="1">
        <v>14</v>
      </c>
      <c r="J1290" s="1">
        <v>12893</v>
      </c>
      <c r="K1290" s="4" t="e">
        <f>VLOOKUP(jur[[#This Row],[hwycov_id]],#REF!,10,FALSE)</f>
        <v>#REF!</v>
      </c>
      <c r="L1290" s="32" t="e">
        <f t="shared" si="60"/>
        <v>#REF!</v>
      </c>
      <c r="M1290" s="31" t="e">
        <f t="shared" si="61"/>
        <v>#REF!</v>
      </c>
      <c r="N1290" s="31" t="e">
        <f t="shared" si="62"/>
        <v>#REF!</v>
      </c>
      <c r="O1290" s="1" t="e">
        <f>VLOOKUP(jur[[#This Row],[hwycov_id]],#REF!,16,FALSE)</f>
        <v>#REF!</v>
      </c>
      <c r="P1290" s="1">
        <v>1296</v>
      </c>
    </row>
    <row r="1291" spans="1:16" x14ac:dyDescent="0.25">
      <c r="A1291" s="1">
        <v>10950</v>
      </c>
      <c r="B1291" s="1">
        <v>9</v>
      </c>
      <c r="C1291" s="1">
        <v>1</v>
      </c>
      <c r="D1291" s="1">
        <v>1</v>
      </c>
      <c r="E1291" s="1" t="s">
        <v>73</v>
      </c>
      <c r="F1291" s="1">
        <v>2</v>
      </c>
      <c r="G1291" s="1">
        <v>1</v>
      </c>
      <c r="H1291" s="1">
        <v>3</v>
      </c>
      <c r="I1291" s="1">
        <v>14</v>
      </c>
      <c r="J1291" s="1">
        <v>12927</v>
      </c>
      <c r="K1291" s="4" t="e">
        <f>VLOOKUP(jur[[#This Row],[hwycov_id]],#REF!,10,FALSE)</f>
        <v>#REF!</v>
      </c>
      <c r="L1291" s="32" t="e">
        <f t="shared" si="60"/>
        <v>#REF!</v>
      </c>
      <c r="M1291" s="31" t="e">
        <f t="shared" si="61"/>
        <v>#REF!</v>
      </c>
      <c r="N1291" s="31" t="e">
        <f t="shared" si="62"/>
        <v>#REF!</v>
      </c>
      <c r="O1291" s="1" t="e">
        <f>VLOOKUP(jur[[#This Row],[hwycov_id]],#REF!,16,FALSE)</f>
        <v>#REF!</v>
      </c>
      <c r="P1291" s="1">
        <v>1297</v>
      </c>
    </row>
    <row r="1292" spans="1:16" x14ac:dyDescent="0.25">
      <c r="A1292" s="1">
        <v>18637</v>
      </c>
      <c r="B1292" s="1">
        <v>3</v>
      </c>
      <c r="C1292" s="1">
        <v>1</v>
      </c>
      <c r="D1292" s="1">
        <v>1</v>
      </c>
      <c r="E1292" s="1" t="s">
        <v>74</v>
      </c>
      <c r="F1292" s="1">
        <v>3</v>
      </c>
      <c r="G1292" s="1">
        <v>1</v>
      </c>
      <c r="H1292" s="1">
        <v>1</v>
      </c>
      <c r="I1292" s="1">
        <v>14</v>
      </c>
      <c r="J1292" s="1">
        <v>12930</v>
      </c>
      <c r="K1292" s="4" t="e">
        <f>VLOOKUP(jur[[#This Row],[hwycov_id]],#REF!,10,FALSE)</f>
        <v>#REF!</v>
      </c>
      <c r="L1292" s="32" t="e">
        <f t="shared" si="60"/>
        <v>#REF!</v>
      </c>
      <c r="M1292" s="31" t="e">
        <f t="shared" si="61"/>
        <v>#REF!</v>
      </c>
      <c r="N1292" s="31" t="e">
        <f t="shared" si="62"/>
        <v>#REF!</v>
      </c>
      <c r="O1292" s="1" t="e">
        <f>VLOOKUP(jur[[#This Row],[hwycov_id]],#REF!,16,FALSE)</f>
        <v>#REF!</v>
      </c>
      <c r="P1292" s="1">
        <v>1298</v>
      </c>
    </row>
    <row r="1293" spans="1:16" x14ac:dyDescent="0.25">
      <c r="A1293" s="1">
        <v>5460</v>
      </c>
      <c r="B1293" s="1">
        <v>3</v>
      </c>
      <c r="C1293" s="1">
        <v>1</v>
      </c>
      <c r="D1293" s="1">
        <v>2</v>
      </c>
      <c r="E1293" s="1" t="s">
        <v>74</v>
      </c>
      <c r="F1293" s="1">
        <v>3</v>
      </c>
      <c r="G1293" s="1">
        <v>1</v>
      </c>
      <c r="H1293" s="1">
        <v>3</v>
      </c>
      <c r="I1293" s="1">
        <v>14</v>
      </c>
      <c r="J1293" s="1">
        <v>13084</v>
      </c>
      <c r="K1293" s="4" t="e">
        <f>VLOOKUP(jur[[#This Row],[hwycov_id]],#REF!,10,FALSE)</f>
        <v>#REF!</v>
      </c>
      <c r="L1293" s="32" t="e">
        <f t="shared" si="60"/>
        <v>#REF!</v>
      </c>
      <c r="M1293" s="31" t="e">
        <f t="shared" si="61"/>
        <v>#REF!</v>
      </c>
      <c r="N1293" s="31" t="e">
        <f t="shared" si="62"/>
        <v>#REF!</v>
      </c>
      <c r="O1293" s="1" t="e">
        <f>VLOOKUP(jur[[#This Row],[hwycov_id]],#REF!,16,FALSE)</f>
        <v>#REF!</v>
      </c>
      <c r="P1293" s="1">
        <v>1299</v>
      </c>
    </row>
    <row r="1294" spans="1:16" x14ac:dyDescent="0.25">
      <c r="A1294" s="1">
        <v>28853</v>
      </c>
      <c r="B1294" s="1">
        <v>8</v>
      </c>
      <c r="C1294" s="1">
        <v>1</v>
      </c>
      <c r="D1294" s="1">
        <v>1</v>
      </c>
      <c r="E1294" s="1" t="s">
        <v>73</v>
      </c>
      <c r="F1294" s="1">
        <v>2</v>
      </c>
      <c r="G1294" s="1">
        <v>1</v>
      </c>
      <c r="H1294" s="1">
        <v>3</v>
      </c>
      <c r="I1294" s="1">
        <v>14</v>
      </c>
      <c r="J1294" s="1">
        <v>13090</v>
      </c>
      <c r="K1294" s="4" t="e">
        <f>VLOOKUP(jur[[#This Row],[hwycov_id]],#REF!,10,FALSE)</f>
        <v>#REF!</v>
      </c>
      <c r="L1294" s="32" t="e">
        <f t="shared" si="60"/>
        <v>#REF!</v>
      </c>
      <c r="M1294" s="31" t="e">
        <f t="shared" si="61"/>
        <v>#REF!</v>
      </c>
      <c r="N1294" s="31" t="e">
        <f t="shared" si="62"/>
        <v>#REF!</v>
      </c>
      <c r="O1294" s="1" t="e">
        <f>VLOOKUP(jur[[#This Row],[hwycov_id]],#REF!,16,FALSE)</f>
        <v>#REF!</v>
      </c>
      <c r="P1294" s="1">
        <v>1300</v>
      </c>
    </row>
    <row r="1295" spans="1:16" x14ac:dyDescent="0.25">
      <c r="A1295" s="1">
        <v>14755</v>
      </c>
      <c r="B1295" s="1">
        <v>3</v>
      </c>
      <c r="C1295" s="1">
        <v>1</v>
      </c>
      <c r="D1295" s="1">
        <v>2</v>
      </c>
      <c r="E1295" s="1" t="s">
        <v>74</v>
      </c>
      <c r="F1295" s="1">
        <v>3</v>
      </c>
      <c r="G1295" s="1">
        <v>1</v>
      </c>
      <c r="H1295" s="1">
        <v>2</v>
      </c>
      <c r="I1295" s="1">
        <v>14</v>
      </c>
      <c r="J1295" s="1">
        <v>13097</v>
      </c>
      <c r="K1295" s="4" t="e">
        <f>VLOOKUP(jur[[#This Row],[hwycov_id]],#REF!,10,FALSE)</f>
        <v>#REF!</v>
      </c>
      <c r="L1295" s="32" t="e">
        <f t="shared" si="60"/>
        <v>#REF!</v>
      </c>
      <c r="M1295" s="31" t="e">
        <f t="shared" si="61"/>
        <v>#REF!</v>
      </c>
      <c r="N1295" s="31" t="e">
        <f t="shared" si="62"/>
        <v>#REF!</v>
      </c>
      <c r="O1295" s="1" t="e">
        <f>VLOOKUP(jur[[#This Row],[hwycov_id]],#REF!,16,FALSE)</f>
        <v>#REF!</v>
      </c>
      <c r="P1295" s="1">
        <v>1301</v>
      </c>
    </row>
    <row r="1296" spans="1:16" x14ac:dyDescent="0.25">
      <c r="A1296" s="1">
        <v>8366</v>
      </c>
      <c r="B1296" s="1">
        <v>3</v>
      </c>
      <c r="C1296" s="1">
        <v>1</v>
      </c>
      <c r="D1296" s="1">
        <v>2</v>
      </c>
      <c r="E1296" s="1" t="s">
        <v>74</v>
      </c>
      <c r="F1296" s="1">
        <v>3</v>
      </c>
      <c r="G1296" s="1">
        <v>1</v>
      </c>
      <c r="H1296" s="1">
        <v>3</v>
      </c>
      <c r="I1296" s="1">
        <v>14</v>
      </c>
      <c r="J1296" s="1">
        <v>13127</v>
      </c>
      <c r="K1296" s="4" t="e">
        <f>VLOOKUP(jur[[#This Row],[hwycov_id]],#REF!,10,FALSE)</f>
        <v>#REF!</v>
      </c>
      <c r="L1296" s="32" t="e">
        <f t="shared" si="60"/>
        <v>#REF!</v>
      </c>
      <c r="M1296" s="31" t="e">
        <f t="shared" si="61"/>
        <v>#REF!</v>
      </c>
      <c r="N1296" s="31" t="e">
        <f t="shared" si="62"/>
        <v>#REF!</v>
      </c>
      <c r="O1296" s="1" t="e">
        <f>VLOOKUP(jur[[#This Row],[hwycov_id]],#REF!,16,FALSE)</f>
        <v>#REF!</v>
      </c>
      <c r="P1296" s="1">
        <v>1302</v>
      </c>
    </row>
    <row r="1297" spans="1:16" x14ac:dyDescent="0.25">
      <c r="A1297" s="1">
        <v>18645</v>
      </c>
      <c r="B1297" s="1">
        <v>3</v>
      </c>
      <c r="C1297" s="1">
        <v>1</v>
      </c>
      <c r="D1297" s="1">
        <v>1</v>
      </c>
      <c r="E1297" s="1" t="s">
        <v>74</v>
      </c>
      <c r="F1297" s="1">
        <v>3</v>
      </c>
      <c r="G1297" s="1">
        <v>1</v>
      </c>
      <c r="H1297" s="1">
        <v>1</v>
      </c>
      <c r="I1297" s="1">
        <v>14</v>
      </c>
      <c r="J1297" s="1">
        <v>13174</v>
      </c>
      <c r="K1297" s="4" t="e">
        <f>VLOOKUP(jur[[#This Row],[hwycov_id]],#REF!,10,FALSE)</f>
        <v>#REF!</v>
      </c>
      <c r="L1297" s="32" t="e">
        <f t="shared" si="60"/>
        <v>#REF!</v>
      </c>
      <c r="M1297" s="31" t="e">
        <f t="shared" si="61"/>
        <v>#REF!</v>
      </c>
      <c r="N1297" s="31" t="e">
        <f t="shared" si="62"/>
        <v>#REF!</v>
      </c>
      <c r="O1297" s="1" t="e">
        <f>VLOOKUP(jur[[#This Row],[hwycov_id]],#REF!,16,FALSE)</f>
        <v>#REF!</v>
      </c>
      <c r="P1297" s="1">
        <v>1303</v>
      </c>
    </row>
    <row r="1298" spans="1:16" x14ac:dyDescent="0.25">
      <c r="A1298" s="1">
        <v>5426</v>
      </c>
      <c r="B1298" s="1">
        <v>3</v>
      </c>
      <c r="C1298" s="1">
        <v>1</v>
      </c>
      <c r="D1298" s="1">
        <v>2</v>
      </c>
      <c r="E1298" s="1" t="s">
        <v>74</v>
      </c>
      <c r="F1298" s="1">
        <v>3</v>
      </c>
      <c r="G1298" s="1">
        <v>1</v>
      </c>
      <c r="H1298" s="1">
        <v>3</v>
      </c>
      <c r="I1298" s="1">
        <v>14</v>
      </c>
      <c r="J1298" s="1">
        <v>13194</v>
      </c>
      <c r="K1298" s="4" t="e">
        <f>VLOOKUP(jur[[#This Row],[hwycov_id]],#REF!,10,FALSE)</f>
        <v>#REF!</v>
      </c>
      <c r="L1298" s="32" t="e">
        <f t="shared" si="60"/>
        <v>#REF!</v>
      </c>
      <c r="M1298" s="31" t="e">
        <f t="shared" si="61"/>
        <v>#REF!</v>
      </c>
      <c r="N1298" s="31" t="e">
        <f t="shared" si="62"/>
        <v>#REF!</v>
      </c>
      <c r="O1298" s="1" t="e">
        <f>VLOOKUP(jur[[#This Row],[hwycov_id]],#REF!,16,FALSE)</f>
        <v>#REF!</v>
      </c>
      <c r="P1298" s="1">
        <v>1304</v>
      </c>
    </row>
    <row r="1299" spans="1:16" x14ac:dyDescent="0.25">
      <c r="A1299" s="1">
        <v>18627</v>
      </c>
      <c r="B1299" s="1">
        <v>4</v>
      </c>
      <c r="C1299" s="1">
        <v>1</v>
      </c>
      <c r="D1299" s="1">
        <v>1</v>
      </c>
      <c r="E1299" s="1" t="s">
        <v>74</v>
      </c>
      <c r="F1299" s="1">
        <v>4</v>
      </c>
      <c r="G1299" s="1">
        <v>1</v>
      </c>
      <c r="H1299" s="1">
        <v>1</v>
      </c>
      <c r="I1299" s="1">
        <v>14</v>
      </c>
      <c r="J1299" s="1">
        <v>13209</v>
      </c>
      <c r="K1299" s="4" t="e">
        <f>VLOOKUP(jur[[#This Row],[hwycov_id]],#REF!,10,FALSE)</f>
        <v>#REF!</v>
      </c>
      <c r="L1299" s="32" t="e">
        <f t="shared" si="60"/>
        <v>#REF!</v>
      </c>
      <c r="M1299" s="31" t="e">
        <f t="shared" si="61"/>
        <v>#REF!</v>
      </c>
      <c r="N1299" s="31" t="e">
        <f t="shared" si="62"/>
        <v>#REF!</v>
      </c>
      <c r="O1299" s="1" t="e">
        <f>VLOOKUP(jur[[#This Row],[hwycov_id]],#REF!,16,FALSE)</f>
        <v>#REF!</v>
      </c>
      <c r="P1299" s="1">
        <v>1305</v>
      </c>
    </row>
    <row r="1300" spans="1:16" x14ac:dyDescent="0.25">
      <c r="A1300" s="1">
        <v>28978</v>
      </c>
      <c r="B1300" s="1">
        <v>8</v>
      </c>
      <c r="C1300" s="1">
        <v>1</v>
      </c>
      <c r="D1300" s="1">
        <v>1</v>
      </c>
      <c r="E1300" s="1" t="s">
        <v>73</v>
      </c>
      <c r="F1300" s="1">
        <v>2</v>
      </c>
      <c r="G1300" s="1">
        <v>1</v>
      </c>
      <c r="H1300" s="1">
        <v>3</v>
      </c>
      <c r="I1300" s="1">
        <v>14</v>
      </c>
      <c r="J1300" s="1">
        <v>13259</v>
      </c>
      <c r="K1300" s="4" t="e">
        <f>VLOOKUP(jur[[#This Row],[hwycov_id]],#REF!,10,FALSE)</f>
        <v>#REF!</v>
      </c>
      <c r="L1300" s="32" t="e">
        <f t="shared" si="60"/>
        <v>#REF!</v>
      </c>
      <c r="M1300" s="31" t="e">
        <f t="shared" si="61"/>
        <v>#REF!</v>
      </c>
      <c r="N1300" s="31" t="e">
        <f t="shared" si="62"/>
        <v>#REF!</v>
      </c>
      <c r="O1300" s="1" t="e">
        <f>VLOOKUP(jur[[#This Row],[hwycov_id]],#REF!,16,FALSE)</f>
        <v>#REF!</v>
      </c>
      <c r="P1300" s="1">
        <v>1306</v>
      </c>
    </row>
    <row r="1301" spans="1:16" x14ac:dyDescent="0.25">
      <c r="A1301" s="1">
        <v>5072</v>
      </c>
      <c r="B1301" s="1">
        <v>4</v>
      </c>
      <c r="C1301" s="1">
        <v>1</v>
      </c>
      <c r="D1301" s="1">
        <v>2</v>
      </c>
      <c r="E1301" s="1" t="s">
        <v>74</v>
      </c>
      <c r="F1301" s="1">
        <v>4</v>
      </c>
      <c r="G1301" s="1">
        <v>1</v>
      </c>
      <c r="H1301" s="1">
        <v>3</v>
      </c>
      <c r="I1301" s="1">
        <v>14</v>
      </c>
      <c r="J1301" s="1">
        <v>13349</v>
      </c>
      <c r="K1301" s="4" t="e">
        <f>VLOOKUP(jur[[#This Row],[hwycov_id]],#REF!,10,FALSE)</f>
        <v>#REF!</v>
      </c>
      <c r="L1301" s="32" t="e">
        <f t="shared" si="60"/>
        <v>#REF!</v>
      </c>
      <c r="M1301" s="31" t="e">
        <f t="shared" si="61"/>
        <v>#REF!</v>
      </c>
      <c r="N1301" s="31" t="e">
        <f t="shared" si="62"/>
        <v>#REF!</v>
      </c>
      <c r="O1301" s="1" t="e">
        <f>VLOOKUP(jur[[#This Row],[hwycov_id]],#REF!,16,FALSE)</f>
        <v>#REF!</v>
      </c>
      <c r="P1301" s="1">
        <v>1307</v>
      </c>
    </row>
    <row r="1302" spans="1:16" x14ac:dyDescent="0.25">
      <c r="A1302" s="1">
        <v>3843</v>
      </c>
      <c r="B1302" s="1">
        <v>4</v>
      </c>
      <c r="C1302" s="1">
        <v>1</v>
      </c>
      <c r="D1302" s="1">
        <v>2</v>
      </c>
      <c r="E1302" s="1" t="s">
        <v>74</v>
      </c>
      <c r="F1302" s="1">
        <v>4</v>
      </c>
      <c r="G1302" s="1">
        <v>1</v>
      </c>
      <c r="H1302" s="1">
        <v>3</v>
      </c>
      <c r="I1302" s="1">
        <v>14</v>
      </c>
      <c r="J1302" s="1">
        <v>13419</v>
      </c>
      <c r="K1302" s="4" t="e">
        <f>VLOOKUP(jur[[#This Row],[hwycov_id]],#REF!,10,FALSE)</f>
        <v>#REF!</v>
      </c>
      <c r="L1302" s="32" t="e">
        <f t="shared" si="60"/>
        <v>#REF!</v>
      </c>
      <c r="M1302" s="31" t="e">
        <f t="shared" si="61"/>
        <v>#REF!</v>
      </c>
      <c r="N1302" s="31" t="e">
        <f t="shared" si="62"/>
        <v>#REF!</v>
      </c>
      <c r="O1302" s="1" t="e">
        <f>VLOOKUP(jur[[#This Row],[hwycov_id]],#REF!,16,FALSE)</f>
        <v>#REF!</v>
      </c>
      <c r="P1302" s="1">
        <v>1308</v>
      </c>
    </row>
    <row r="1303" spans="1:16" x14ac:dyDescent="0.25">
      <c r="A1303" s="1">
        <v>6641</v>
      </c>
      <c r="B1303" s="1">
        <v>3</v>
      </c>
      <c r="C1303" s="1">
        <v>1</v>
      </c>
      <c r="D1303" s="1">
        <v>2</v>
      </c>
      <c r="E1303" s="1" t="s">
        <v>74</v>
      </c>
      <c r="F1303" s="1">
        <v>3</v>
      </c>
      <c r="G1303" s="1">
        <v>1</v>
      </c>
      <c r="H1303" s="1">
        <v>3</v>
      </c>
      <c r="I1303" s="1">
        <v>14</v>
      </c>
      <c r="J1303" s="1">
        <v>13422</v>
      </c>
      <c r="K1303" s="4" t="e">
        <f>VLOOKUP(jur[[#This Row],[hwycov_id]],#REF!,10,FALSE)</f>
        <v>#REF!</v>
      </c>
      <c r="L1303" s="32" t="e">
        <f t="shared" si="60"/>
        <v>#REF!</v>
      </c>
      <c r="M1303" s="31" t="e">
        <f t="shared" si="61"/>
        <v>#REF!</v>
      </c>
      <c r="N1303" s="31" t="e">
        <f t="shared" si="62"/>
        <v>#REF!</v>
      </c>
      <c r="O1303" s="1" t="e">
        <f>VLOOKUP(jur[[#This Row],[hwycov_id]],#REF!,16,FALSE)</f>
        <v>#REF!</v>
      </c>
      <c r="P1303" s="1">
        <v>1309</v>
      </c>
    </row>
    <row r="1304" spans="1:16" x14ac:dyDescent="0.25">
      <c r="A1304" s="1">
        <v>10016</v>
      </c>
      <c r="B1304" s="1">
        <v>1</v>
      </c>
      <c r="C1304" s="1">
        <v>1</v>
      </c>
      <c r="D1304" s="1">
        <v>1</v>
      </c>
      <c r="E1304" s="1" t="s">
        <v>77</v>
      </c>
      <c r="F1304" s="1">
        <v>1</v>
      </c>
      <c r="G1304" s="1">
        <v>1</v>
      </c>
      <c r="H1304" s="1">
        <v>4</v>
      </c>
      <c r="I1304" s="1">
        <v>14</v>
      </c>
      <c r="J1304" s="1">
        <v>13427</v>
      </c>
      <c r="K1304" s="4" t="e">
        <f>VLOOKUP(jur[[#This Row],[hwycov_id]],#REF!,10,FALSE)</f>
        <v>#REF!</v>
      </c>
      <c r="L1304" s="32" t="e">
        <f t="shared" si="60"/>
        <v>#REF!</v>
      </c>
      <c r="M1304" s="31" t="e">
        <f t="shared" si="61"/>
        <v>#REF!</v>
      </c>
      <c r="N1304" s="31" t="e">
        <f t="shared" si="62"/>
        <v>#REF!</v>
      </c>
      <c r="O1304" s="1" t="e">
        <f>VLOOKUP(jur[[#This Row],[hwycov_id]],#REF!,16,FALSE)</f>
        <v>#REF!</v>
      </c>
      <c r="P1304" s="1">
        <v>1310</v>
      </c>
    </row>
    <row r="1305" spans="1:16" x14ac:dyDescent="0.25">
      <c r="A1305" s="1">
        <v>9357</v>
      </c>
      <c r="B1305" s="1">
        <v>2</v>
      </c>
      <c r="C1305" s="1">
        <v>1</v>
      </c>
      <c r="D1305" s="1">
        <v>2</v>
      </c>
      <c r="E1305" s="1" t="s">
        <v>74</v>
      </c>
      <c r="F1305" s="1">
        <v>3</v>
      </c>
      <c r="G1305" s="1">
        <v>1</v>
      </c>
      <c r="H1305" s="1">
        <v>2</v>
      </c>
      <c r="I1305" s="1">
        <v>14</v>
      </c>
      <c r="J1305" s="1">
        <v>13501</v>
      </c>
      <c r="K1305" s="4" t="e">
        <f>VLOOKUP(jur[[#This Row],[hwycov_id]],#REF!,10,FALSE)</f>
        <v>#REF!</v>
      </c>
      <c r="L1305" s="32" t="e">
        <f t="shared" si="60"/>
        <v>#REF!</v>
      </c>
      <c r="M1305" s="31" t="e">
        <f t="shared" si="61"/>
        <v>#REF!</v>
      </c>
      <c r="N1305" s="31" t="e">
        <f t="shared" si="62"/>
        <v>#REF!</v>
      </c>
      <c r="O1305" s="1" t="e">
        <f>VLOOKUP(jur[[#This Row],[hwycov_id]],#REF!,16,FALSE)</f>
        <v>#REF!</v>
      </c>
      <c r="P1305" s="1">
        <v>1311</v>
      </c>
    </row>
    <row r="1306" spans="1:16" x14ac:dyDescent="0.25">
      <c r="A1306" s="1">
        <v>18300</v>
      </c>
      <c r="B1306" s="1">
        <v>3</v>
      </c>
      <c r="C1306" s="1">
        <v>1</v>
      </c>
      <c r="D1306" s="1">
        <v>1</v>
      </c>
      <c r="E1306" s="1" t="s">
        <v>74</v>
      </c>
      <c r="F1306" s="1">
        <v>3</v>
      </c>
      <c r="G1306" s="1">
        <v>1</v>
      </c>
      <c r="H1306" s="1">
        <v>1</v>
      </c>
      <c r="I1306" s="1">
        <v>14</v>
      </c>
      <c r="J1306" s="1">
        <v>13512</v>
      </c>
      <c r="K1306" s="4" t="e">
        <f>VLOOKUP(jur[[#This Row],[hwycov_id]],#REF!,10,FALSE)</f>
        <v>#REF!</v>
      </c>
      <c r="L1306" s="32" t="e">
        <f t="shared" si="60"/>
        <v>#REF!</v>
      </c>
      <c r="M1306" s="31" t="e">
        <f t="shared" si="61"/>
        <v>#REF!</v>
      </c>
      <c r="N1306" s="31" t="e">
        <f t="shared" si="62"/>
        <v>#REF!</v>
      </c>
      <c r="O1306" s="1" t="e">
        <f>VLOOKUP(jur[[#This Row],[hwycov_id]],#REF!,16,FALSE)</f>
        <v>#REF!</v>
      </c>
      <c r="P1306" s="1">
        <v>1312</v>
      </c>
    </row>
    <row r="1307" spans="1:16" x14ac:dyDescent="0.25">
      <c r="A1307" s="1">
        <v>13636</v>
      </c>
      <c r="B1307" s="1">
        <v>9</v>
      </c>
      <c r="C1307" s="1">
        <v>1</v>
      </c>
      <c r="D1307" s="1">
        <v>1</v>
      </c>
      <c r="E1307" s="1" t="s">
        <v>73</v>
      </c>
      <c r="F1307" s="1">
        <v>2</v>
      </c>
      <c r="G1307" s="1">
        <v>1</v>
      </c>
      <c r="H1307" s="1">
        <v>3</v>
      </c>
      <c r="I1307" s="1">
        <v>14</v>
      </c>
      <c r="J1307" s="1">
        <v>13600</v>
      </c>
      <c r="K1307" s="4" t="e">
        <f>VLOOKUP(jur[[#This Row],[hwycov_id]],#REF!,10,FALSE)</f>
        <v>#REF!</v>
      </c>
      <c r="L1307" s="32" t="e">
        <f t="shared" si="60"/>
        <v>#REF!</v>
      </c>
      <c r="M1307" s="31" t="e">
        <f t="shared" si="61"/>
        <v>#REF!</v>
      </c>
      <c r="N1307" s="31" t="e">
        <f t="shared" si="62"/>
        <v>#REF!</v>
      </c>
      <c r="O1307" s="1" t="e">
        <f>VLOOKUP(jur[[#This Row],[hwycov_id]],#REF!,16,FALSE)</f>
        <v>#REF!</v>
      </c>
      <c r="P1307" s="1">
        <v>1313</v>
      </c>
    </row>
    <row r="1308" spans="1:16" x14ac:dyDescent="0.25">
      <c r="A1308" s="1">
        <v>14408</v>
      </c>
      <c r="B1308" s="1">
        <v>9</v>
      </c>
      <c r="C1308" s="1">
        <v>1</v>
      </c>
      <c r="D1308" s="1">
        <v>1</v>
      </c>
      <c r="E1308" s="1" t="s">
        <v>73</v>
      </c>
      <c r="F1308" s="1">
        <v>2</v>
      </c>
      <c r="G1308" s="1">
        <v>1</v>
      </c>
      <c r="H1308" s="1">
        <v>3</v>
      </c>
      <c r="I1308" s="1">
        <v>14</v>
      </c>
      <c r="J1308" s="1">
        <v>13648</v>
      </c>
      <c r="K1308" s="4" t="e">
        <f>VLOOKUP(jur[[#This Row],[hwycov_id]],#REF!,10,FALSE)</f>
        <v>#REF!</v>
      </c>
      <c r="L1308" s="32" t="e">
        <f t="shared" si="60"/>
        <v>#REF!</v>
      </c>
      <c r="M1308" s="31" t="e">
        <f t="shared" si="61"/>
        <v>#REF!</v>
      </c>
      <c r="N1308" s="31" t="e">
        <f t="shared" si="62"/>
        <v>#REF!</v>
      </c>
      <c r="O1308" s="1" t="e">
        <f>VLOOKUP(jur[[#This Row],[hwycov_id]],#REF!,16,FALSE)</f>
        <v>#REF!</v>
      </c>
      <c r="P1308" s="1">
        <v>1314</v>
      </c>
    </row>
    <row r="1309" spans="1:16" x14ac:dyDescent="0.25">
      <c r="A1309" s="1">
        <v>10956</v>
      </c>
      <c r="B1309" s="1">
        <v>9</v>
      </c>
      <c r="C1309" s="1">
        <v>1</v>
      </c>
      <c r="D1309" s="1">
        <v>1</v>
      </c>
      <c r="E1309" s="1" t="s">
        <v>73</v>
      </c>
      <c r="F1309" s="1">
        <v>2</v>
      </c>
      <c r="G1309" s="1">
        <v>1</v>
      </c>
      <c r="H1309" s="1">
        <v>3</v>
      </c>
      <c r="I1309" s="1">
        <v>14</v>
      </c>
      <c r="J1309" s="1">
        <v>13649</v>
      </c>
      <c r="K1309" s="4" t="e">
        <f>VLOOKUP(jur[[#This Row],[hwycov_id]],#REF!,10,FALSE)</f>
        <v>#REF!</v>
      </c>
      <c r="L1309" s="32" t="e">
        <f t="shared" si="60"/>
        <v>#REF!</v>
      </c>
      <c r="M1309" s="31" t="e">
        <f t="shared" si="61"/>
        <v>#REF!</v>
      </c>
      <c r="N1309" s="31" t="e">
        <f t="shared" si="62"/>
        <v>#REF!</v>
      </c>
      <c r="O1309" s="1" t="e">
        <f>VLOOKUP(jur[[#This Row],[hwycov_id]],#REF!,16,FALSE)</f>
        <v>#REF!</v>
      </c>
      <c r="P1309" s="1">
        <v>1315</v>
      </c>
    </row>
    <row r="1310" spans="1:16" x14ac:dyDescent="0.25">
      <c r="A1310" s="1">
        <v>20948</v>
      </c>
      <c r="B1310" s="1">
        <v>5</v>
      </c>
      <c r="C1310" s="1">
        <v>1</v>
      </c>
      <c r="D1310" s="1">
        <v>2</v>
      </c>
      <c r="E1310" s="1" t="s">
        <v>74</v>
      </c>
      <c r="F1310" s="1">
        <v>4</v>
      </c>
      <c r="G1310" s="1">
        <v>1</v>
      </c>
      <c r="H1310" s="1">
        <v>3</v>
      </c>
      <c r="I1310" s="1">
        <v>14</v>
      </c>
      <c r="J1310" s="1">
        <v>13661</v>
      </c>
      <c r="K1310" s="4" t="e">
        <f>VLOOKUP(jur[[#This Row],[hwycov_id]],#REF!,10,FALSE)</f>
        <v>#REF!</v>
      </c>
      <c r="L1310" s="32" t="e">
        <f t="shared" si="60"/>
        <v>#REF!</v>
      </c>
      <c r="M1310" s="31" t="e">
        <f t="shared" si="61"/>
        <v>#REF!</v>
      </c>
      <c r="N1310" s="31" t="e">
        <f t="shared" si="62"/>
        <v>#REF!</v>
      </c>
      <c r="O1310" s="1" t="e">
        <f>VLOOKUP(jur[[#This Row],[hwycov_id]],#REF!,16,FALSE)</f>
        <v>#REF!</v>
      </c>
      <c r="P1310" s="1">
        <v>1316</v>
      </c>
    </row>
    <row r="1311" spans="1:16" x14ac:dyDescent="0.25">
      <c r="A1311" s="1">
        <v>10012</v>
      </c>
      <c r="B1311" s="1">
        <v>9</v>
      </c>
      <c r="C1311" s="1">
        <v>1</v>
      </c>
      <c r="D1311" s="1">
        <v>1</v>
      </c>
      <c r="E1311" s="1" t="s">
        <v>73</v>
      </c>
      <c r="F1311" s="1">
        <v>2</v>
      </c>
      <c r="G1311" s="1">
        <v>1</v>
      </c>
      <c r="H1311" s="1">
        <v>4</v>
      </c>
      <c r="I1311" s="1">
        <v>14</v>
      </c>
      <c r="J1311" s="1">
        <v>13755</v>
      </c>
      <c r="K1311" s="4" t="e">
        <f>VLOOKUP(jur[[#This Row],[hwycov_id]],#REF!,10,FALSE)</f>
        <v>#REF!</v>
      </c>
      <c r="L1311" s="32" t="e">
        <f t="shared" si="60"/>
        <v>#REF!</v>
      </c>
      <c r="M1311" s="31" t="e">
        <f t="shared" si="61"/>
        <v>#REF!</v>
      </c>
      <c r="N1311" s="31" t="e">
        <f t="shared" si="62"/>
        <v>#REF!</v>
      </c>
      <c r="O1311" s="1" t="e">
        <f>VLOOKUP(jur[[#This Row],[hwycov_id]],#REF!,16,FALSE)</f>
        <v>#REF!</v>
      </c>
      <c r="P1311" s="1">
        <v>1317</v>
      </c>
    </row>
    <row r="1312" spans="1:16" x14ac:dyDescent="0.25">
      <c r="A1312" s="1">
        <v>12197</v>
      </c>
      <c r="B1312" s="1">
        <v>3</v>
      </c>
      <c r="C1312" s="1">
        <v>1</v>
      </c>
      <c r="D1312" s="1">
        <v>2</v>
      </c>
      <c r="E1312" s="1" t="s">
        <v>74</v>
      </c>
      <c r="F1312" s="1">
        <v>3</v>
      </c>
      <c r="G1312" s="1">
        <v>1</v>
      </c>
      <c r="H1312" s="1">
        <v>3</v>
      </c>
      <c r="I1312" s="1">
        <v>14</v>
      </c>
      <c r="J1312" s="1">
        <v>13841</v>
      </c>
      <c r="K1312" s="4" t="e">
        <f>VLOOKUP(jur[[#This Row],[hwycov_id]],#REF!,10,FALSE)</f>
        <v>#REF!</v>
      </c>
      <c r="L1312" s="32" t="e">
        <f t="shared" si="60"/>
        <v>#REF!</v>
      </c>
      <c r="M1312" s="31" t="e">
        <f t="shared" si="61"/>
        <v>#REF!</v>
      </c>
      <c r="N1312" s="31" t="e">
        <f t="shared" si="62"/>
        <v>#REF!</v>
      </c>
      <c r="O1312" s="1" t="e">
        <f>VLOOKUP(jur[[#This Row],[hwycov_id]],#REF!,16,FALSE)</f>
        <v>#REF!</v>
      </c>
      <c r="P1312" s="1">
        <v>1318</v>
      </c>
    </row>
    <row r="1313" spans="1:16" x14ac:dyDescent="0.25">
      <c r="A1313" s="1">
        <v>17202</v>
      </c>
      <c r="B1313" s="1">
        <v>5</v>
      </c>
      <c r="C1313" s="1">
        <v>1</v>
      </c>
      <c r="D1313" s="1">
        <v>2</v>
      </c>
      <c r="E1313" s="1" t="s">
        <v>74</v>
      </c>
      <c r="F1313" s="1">
        <v>4</v>
      </c>
      <c r="G1313" s="1">
        <v>1</v>
      </c>
      <c r="H1313" s="1">
        <v>3</v>
      </c>
      <c r="I1313" s="1">
        <v>14</v>
      </c>
      <c r="J1313" s="1">
        <v>13953</v>
      </c>
      <c r="K1313" s="4" t="e">
        <f>VLOOKUP(jur[[#This Row],[hwycov_id]],#REF!,10,FALSE)</f>
        <v>#REF!</v>
      </c>
      <c r="L1313" s="32" t="e">
        <f t="shared" si="60"/>
        <v>#REF!</v>
      </c>
      <c r="M1313" s="31" t="e">
        <f t="shared" si="61"/>
        <v>#REF!</v>
      </c>
      <c r="N1313" s="31" t="e">
        <f t="shared" si="62"/>
        <v>#REF!</v>
      </c>
      <c r="O1313" s="1" t="e">
        <f>VLOOKUP(jur[[#This Row],[hwycov_id]],#REF!,16,FALSE)</f>
        <v>#REF!</v>
      </c>
      <c r="P1313" s="1">
        <v>1319</v>
      </c>
    </row>
    <row r="1314" spans="1:16" x14ac:dyDescent="0.25">
      <c r="A1314" s="1">
        <v>18626</v>
      </c>
      <c r="B1314" s="1">
        <v>3</v>
      </c>
      <c r="C1314" s="1">
        <v>1</v>
      </c>
      <c r="D1314" s="1">
        <v>1</v>
      </c>
      <c r="E1314" s="1" t="s">
        <v>74</v>
      </c>
      <c r="F1314" s="1">
        <v>3</v>
      </c>
      <c r="G1314" s="1">
        <v>1</v>
      </c>
      <c r="H1314" s="1">
        <v>1</v>
      </c>
      <c r="I1314" s="1">
        <v>14</v>
      </c>
      <c r="J1314" s="1">
        <v>13960</v>
      </c>
      <c r="K1314" s="4" t="e">
        <f>VLOOKUP(jur[[#This Row],[hwycov_id]],#REF!,10,FALSE)</f>
        <v>#REF!</v>
      </c>
      <c r="L1314" s="32" t="e">
        <f t="shared" si="60"/>
        <v>#REF!</v>
      </c>
      <c r="M1314" s="31" t="e">
        <f t="shared" si="61"/>
        <v>#REF!</v>
      </c>
      <c r="N1314" s="31" t="e">
        <f t="shared" si="62"/>
        <v>#REF!</v>
      </c>
      <c r="O1314" s="1" t="e">
        <f>VLOOKUP(jur[[#This Row],[hwycov_id]],#REF!,16,FALSE)</f>
        <v>#REF!</v>
      </c>
      <c r="P1314" s="1">
        <v>1320</v>
      </c>
    </row>
    <row r="1315" spans="1:16" x14ac:dyDescent="0.25">
      <c r="A1315" s="1">
        <v>15759</v>
      </c>
      <c r="B1315" s="1">
        <v>3</v>
      </c>
      <c r="C1315" s="1">
        <v>1</v>
      </c>
      <c r="D1315" s="1">
        <v>2</v>
      </c>
      <c r="E1315" s="1" t="s">
        <v>74</v>
      </c>
      <c r="F1315" s="1">
        <v>3</v>
      </c>
      <c r="G1315" s="1">
        <v>1</v>
      </c>
      <c r="H1315" s="1">
        <v>3</v>
      </c>
      <c r="I1315" s="1">
        <v>14</v>
      </c>
      <c r="J1315" s="1">
        <v>13960</v>
      </c>
      <c r="K1315" s="4" t="e">
        <f>VLOOKUP(jur[[#This Row],[hwycov_id]],#REF!,10,FALSE)</f>
        <v>#REF!</v>
      </c>
      <c r="L1315" s="32" t="e">
        <f t="shared" si="60"/>
        <v>#REF!</v>
      </c>
      <c r="M1315" s="31" t="e">
        <f t="shared" si="61"/>
        <v>#REF!</v>
      </c>
      <c r="N1315" s="31" t="e">
        <f t="shared" si="62"/>
        <v>#REF!</v>
      </c>
      <c r="O1315" s="1" t="e">
        <f>VLOOKUP(jur[[#This Row],[hwycov_id]],#REF!,16,FALSE)</f>
        <v>#REF!</v>
      </c>
      <c r="P1315" s="1">
        <v>1321</v>
      </c>
    </row>
    <row r="1316" spans="1:16" x14ac:dyDescent="0.25">
      <c r="A1316" s="1">
        <v>2464</v>
      </c>
      <c r="B1316" s="1">
        <v>9</v>
      </c>
      <c r="C1316" s="1">
        <v>1</v>
      </c>
      <c r="D1316" s="1">
        <v>1</v>
      </c>
      <c r="E1316" s="1" t="s">
        <v>73</v>
      </c>
      <c r="F1316" s="1">
        <v>2</v>
      </c>
      <c r="G1316" s="1">
        <v>1</v>
      </c>
      <c r="H1316" s="1">
        <v>3</v>
      </c>
      <c r="I1316" s="1">
        <v>14</v>
      </c>
      <c r="J1316" s="1">
        <v>13988</v>
      </c>
      <c r="K1316" s="4" t="e">
        <f>VLOOKUP(jur[[#This Row],[hwycov_id]],#REF!,10,FALSE)</f>
        <v>#REF!</v>
      </c>
      <c r="L1316" s="32" t="e">
        <f t="shared" si="60"/>
        <v>#REF!</v>
      </c>
      <c r="M1316" s="31" t="e">
        <f t="shared" si="61"/>
        <v>#REF!</v>
      </c>
      <c r="N1316" s="31" t="e">
        <f t="shared" si="62"/>
        <v>#REF!</v>
      </c>
      <c r="O1316" s="1" t="e">
        <f>VLOOKUP(jur[[#This Row],[hwycov_id]],#REF!,16,FALSE)</f>
        <v>#REF!</v>
      </c>
      <c r="P1316" s="1">
        <v>1322</v>
      </c>
    </row>
    <row r="1317" spans="1:16" x14ac:dyDescent="0.25">
      <c r="A1317" s="1">
        <v>11614</v>
      </c>
      <c r="B1317" s="1">
        <v>3</v>
      </c>
      <c r="C1317" s="1">
        <v>1</v>
      </c>
      <c r="D1317" s="1">
        <v>2</v>
      </c>
      <c r="E1317" s="1" t="s">
        <v>74</v>
      </c>
      <c r="F1317" s="1">
        <v>3</v>
      </c>
      <c r="G1317" s="1">
        <v>1</v>
      </c>
      <c r="H1317" s="1">
        <v>2</v>
      </c>
      <c r="I1317" s="1">
        <v>14</v>
      </c>
      <c r="J1317" s="1">
        <v>14104</v>
      </c>
      <c r="K1317" s="4" t="e">
        <f>VLOOKUP(jur[[#This Row],[hwycov_id]],#REF!,10,FALSE)</f>
        <v>#REF!</v>
      </c>
      <c r="L1317" s="32" t="e">
        <f t="shared" si="60"/>
        <v>#REF!</v>
      </c>
      <c r="M1317" s="31" t="e">
        <f t="shared" si="61"/>
        <v>#REF!</v>
      </c>
      <c r="N1317" s="31" t="e">
        <f t="shared" si="62"/>
        <v>#REF!</v>
      </c>
      <c r="O1317" s="1" t="e">
        <f>VLOOKUP(jur[[#This Row],[hwycov_id]],#REF!,16,FALSE)</f>
        <v>#REF!</v>
      </c>
      <c r="P1317" s="1">
        <v>1323</v>
      </c>
    </row>
    <row r="1318" spans="1:16" x14ac:dyDescent="0.25">
      <c r="A1318" s="1">
        <v>8898</v>
      </c>
      <c r="B1318" s="1">
        <v>5</v>
      </c>
      <c r="C1318" s="1">
        <v>1</v>
      </c>
      <c r="D1318" s="1">
        <v>2</v>
      </c>
      <c r="E1318" s="1" t="s">
        <v>74</v>
      </c>
      <c r="F1318" s="1">
        <v>4</v>
      </c>
      <c r="G1318" s="1">
        <v>1</v>
      </c>
      <c r="H1318" s="1">
        <v>3</v>
      </c>
      <c r="I1318" s="1">
        <v>14</v>
      </c>
      <c r="J1318" s="1">
        <v>14158</v>
      </c>
      <c r="K1318" s="4" t="e">
        <f>VLOOKUP(jur[[#This Row],[hwycov_id]],#REF!,10,FALSE)</f>
        <v>#REF!</v>
      </c>
      <c r="L1318" s="32" t="e">
        <f t="shared" si="60"/>
        <v>#REF!</v>
      </c>
      <c r="M1318" s="31" t="e">
        <f t="shared" si="61"/>
        <v>#REF!</v>
      </c>
      <c r="N1318" s="31" t="e">
        <f t="shared" si="62"/>
        <v>#REF!</v>
      </c>
      <c r="O1318" s="1" t="e">
        <f>VLOOKUP(jur[[#This Row],[hwycov_id]],#REF!,16,FALSE)</f>
        <v>#REF!</v>
      </c>
      <c r="P1318" s="1">
        <v>1324</v>
      </c>
    </row>
    <row r="1319" spans="1:16" x14ac:dyDescent="0.25">
      <c r="A1319" s="1">
        <v>5141</v>
      </c>
      <c r="B1319" s="1">
        <v>3</v>
      </c>
      <c r="C1319" s="1">
        <v>1</v>
      </c>
      <c r="D1319" s="1">
        <v>2</v>
      </c>
      <c r="E1319" s="1" t="s">
        <v>74</v>
      </c>
      <c r="F1319" s="1">
        <v>3</v>
      </c>
      <c r="G1319" s="1">
        <v>1</v>
      </c>
      <c r="H1319" s="1">
        <v>2</v>
      </c>
      <c r="I1319" s="1">
        <v>14</v>
      </c>
      <c r="J1319" s="1">
        <v>14162</v>
      </c>
      <c r="K1319" s="4" t="e">
        <f>VLOOKUP(jur[[#This Row],[hwycov_id]],#REF!,10,FALSE)</f>
        <v>#REF!</v>
      </c>
      <c r="L1319" s="32" t="e">
        <f t="shared" si="60"/>
        <v>#REF!</v>
      </c>
      <c r="M1319" s="31" t="e">
        <f t="shared" si="61"/>
        <v>#REF!</v>
      </c>
      <c r="N1319" s="31" t="e">
        <f t="shared" si="62"/>
        <v>#REF!</v>
      </c>
      <c r="O1319" s="1" t="e">
        <f>VLOOKUP(jur[[#This Row],[hwycov_id]],#REF!,16,FALSE)</f>
        <v>#REF!</v>
      </c>
      <c r="P1319" s="1">
        <v>1325</v>
      </c>
    </row>
    <row r="1320" spans="1:16" x14ac:dyDescent="0.25">
      <c r="A1320" s="1">
        <v>16729</v>
      </c>
      <c r="B1320" s="1">
        <v>3</v>
      </c>
      <c r="C1320" s="1">
        <v>1</v>
      </c>
      <c r="D1320" s="1">
        <v>2</v>
      </c>
      <c r="E1320" s="1" t="s">
        <v>74</v>
      </c>
      <c r="F1320" s="1">
        <v>3</v>
      </c>
      <c r="G1320" s="1">
        <v>1</v>
      </c>
      <c r="H1320" s="1">
        <v>1</v>
      </c>
      <c r="I1320" s="1">
        <v>14</v>
      </c>
      <c r="J1320" s="1">
        <v>14179</v>
      </c>
      <c r="K1320" s="4" t="e">
        <f>VLOOKUP(jur[[#This Row],[hwycov_id]],#REF!,10,FALSE)</f>
        <v>#REF!</v>
      </c>
      <c r="L1320" s="32" t="e">
        <f t="shared" si="60"/>
        <v>#REF!</v>
      </c>
      <c r="M1320" s="31" t="e">
        <f t="shared" si="61"/>
        <v>#REF!</v>
      </c>
      <c r="N1320" s="31" t="e">
        <f t="shared" si="62"/>
        <v>#REF!</v>
      </c>
      <c r="O1320" s="1" t="e">
        <f>VLOOKUP(jur[[#This Row],[hwycov_id]],#REF!,16,FALSE)</f>
        <v>#REF!</v>
      </c>
      <c r="P1320" s="1">
        <v>1326</v>
      </c>
    </row>
    <row r="1321" spans="1:16" x14ac:dyDescent="0.25">
      <c r="A1321" s="1">
        <v>8745</v>
      </c>
      <c r="B1321" s="1">
        <v>3</v>
      </c>
      <c r="C1321" s="1">
        <v>1</v>
      </c>
      <c r="D1321" s="1">
        <v>2</v>
      </c>
      <c r="E1321" s="1" t="s">
        <v>74</v>
      </c>
      <c r="F1321" s="1">
        <v>3</v>
      </c>
      <c r="G1321" s="1">
        <v>1</v>
      </c>
      <c r="H1321" s="1">
        <v>2</v>
      </c>
      <c r="I1321" s="1">
        <v>14</v>
      </c>
      <c r="J1321" s="1">
        <v>14261</v>
      </c>
      <c r="K1321" s="4" t="e">
        <f>VLOOKUP(jur[[#This Row],[hwycov_id]],#REF!,10,FALSE)</f>
        <v>#REF!</v>
      </c>
      <c r="L1321" s="32" t="e">
        <f t="shared" si="60"/>
        <v>#REF!</v>
      </c>
      <c r="M1321" s="31" t="e">
        <f t="shared" si="61"/>
        <v>#REF!</v>
      </c>
      <c r="N1321" s="31" t="e">
        <f t="shared" si="62"/>
        <v>#REF!</v>
      </c>
      <c r="O1321" s="1" t="e">
        <f>VLOOKUP(jur[[#This Row],[hwycov_id]],#REF!,16,FALSE)</f>
        <v>#REF!</v>
      </c>
      <c r="P1321" s="1">
        <v>1327</v>
      </c>
    </row>
    <row r="1322" spans="1:16" x14ac:dyDescent="0.25">
      <c r="A1322" s="1">
        <v>10865</v>
      </c>
      <c r="B1322" s="1">
        <v>9</v>
      </c>
      <c r="C1322" s="1">
        <v>1</v>
      </c>
      <c r="D1322" s="1">
        <v>1</v>
      </c>
      <c r="E1322" s="1" t="s">
        <v>73</v>
      </c>
      <c r="F1322" s="1">
        <v>2</v>
      </c>
      <c r="G1322" s="1">
        <v>1</v>
      </c>
      <c r="H1322" s="1">
        <v>3</v>
      </c>
      <c r="I1322" s="1">
        <v>14</v>
      </c>
      <c r="J1322" s="1">
        <v>14309</v>
      </c>
      <c r="K1322" s="4" t="e">
        <f>VLOOKUP(jur[[#This Row],[hwycov_id]],#REF!,10,FALSE)</f>
        <v>#REF!</v>
      </c>
      <c r="L1322" s="32" t="e">
        <f t="shared" si="60"/>
        <v>#REF!</v>
      </c>
      <c r="M1322" s="31" t="e">
        <f t="shared" si="61"/>
        <v>#REF!</v>
      </c>
      <c r="N1322" s="31" t="e">
        <f t="shared" si="62"/>
        <v>#REF!</v>
      </c>
      <c r="O1322" s="1" t="e">
        <f>VLOOKUP(jur[[#This Row],[hwycov_id]],#REF!,16,FALSE)</f>
        <v>#REF!</v>
      </c>
      <c r="P1322" s="1">
        <v>1328</v>
      </c>
    </row>
    <row r="1323" spans="1:16" x14ac:dyDescent="0.25">
      <c r="A1323" s="1">
        <v>9729</v>
      </c>
      <c r="B1323" s="1">
        <v>4</v>
      </c>
      <c r="C1323" s="1">
        <v>1</v>
      </c>
      <c r="D1323" s="1">
        <v>2</v>
      </c>
      <c r="E1323" s="1" t="s">
        <v>74</v>
      </c>
      <c r="F1323" s="1">
        <v>4</v>
      </c>
      <c r="G1323" s="1">
        <v>1</v>
      </c>
      <c r="H1323" s="1">
        <v>2</v>
      </c>
      <c r="I1323" s="1">
        <v>14</v>
      </c>
      <c r="J1323" s="1">
        <v>14317</v>
      </c>
      <c r="K1323" s="4" t="e">
        <f>VLOOKUP(jur[[#This Row],[hwycov_id]],#REF!,10,FALSE)</f>
        <v>#REF!</v>
      </c>
      <c r="L1323" s="32" t="e">
        <f t="shared" si="60"/>
        <v>#REF!</v>
      </c>
      <c r="M1323" s="31" t="e">
        <f t="shared" si="61"/>
        <v>#REF!</v>
      </c>
      <c r="N1323" s="31" t="e">
        <f t="shared" si="62"/>
        <v>#REF!</v>
      </c>
      <c r="O1323" s="1" t="e">
        <f>VLOOKUP(jur[[#This Row],[hwycov_id]],#REF!,16,FALSE)</f>
        <v>#REF!</v>
      </c>
      <c r="P1323" s="1">
        <v>1329</v>
      </c>
    </row>
    <row r="1324" spans="1:16" x14ac:dyDescent="0.25">
      <c r="A1324" s="1">
        <v>4202</v>
      </c>
      <c r="B1324" s="1">
        <v>3</v>
      </c>
      <c r="C1324" s="1">
        <v>1</v>
      </c>
      <c r="D1324" s="1">
        <v>2</v>
      </c>
      <c r="E1324" s="1" t="s">
        <v>74</v>
      </c>
      <c r="F1324" s="1">
        <v>3</v>
      </c>
      <c r="G1324" s="1">
        <v>1</v>
      </c>
      <c r="H1324" s="1">
        <v>3</v>
      </c>
      <c r="I1324" s="1">
        <v>14</v>
      </c>
      <c r="J1324" s="1">
        <v>14382</v>
      </c>
      <c r="K1324" s="4" t="e">
        <f>VLOOKUP(jur[[#This Row],[hwycov_id]],#REF!,10,FALSE)</f>
        <v>#REF!</v>
      </c>
      <c r="L1324" s="32" t="e">
        <f t="shared" si="60"/>
        <v>#REF!</v>
      </c>
      <c r="M1324" s="31" t="e">
        <f t="shared" si="61"/>
        <v>#REF!</v>
      </c>
      <c r="N1324" s="31" t="e">
        <f t="shared" si="62"/>
        <v>#REF!</v>
      </c>
      <c r="O1324" s="1" t="e">
        <f>VLOOKUP(jur[[#This Row],[hwycov_id]],#REF!,16,FALSE)</f>
        <v>#REF!</v>
      </c>
      <c r="P1324" s="1">
        <v>1330</v>
      </c>
    </row>
    <row r="1325" spans="1:16" x14ac:dyDescent="0.25">
      <c r="A1325" s="1">
        <v>16062</v>
      </c>
      <c r="B1325" s="1">
        <v>3</v>
      </c>
      <c r="C1325" s="1">
        <v>1</v>
      </c>
      <c r="D1325" s="1">
        <v>2</v>
      </c>
      <c r="E1325" s="1" t="s">
        <v>74</v>
      </c>
      <c r="F1325" s="1">
        <v>3</v>
      </c>
      <c r="G1325" s="1">
        <v>1</v>
      </c>
      <c r="H1325" s="1">
        <v>3</v>
      </c>
      <c r="I1325" s="1">
        <v>14</v>
      </c>
      <c r="J1325" s="1">
        <v>14465</v>
      </c>
      <c r="K1325" s="4" t="e">
        <f>VLOOKUP(jur[[#This Row],[hwycov_id]],#REF!,10,FALSE)</f>
        <v>#REF!</v>
      </c>
      <c r="L1325" s="32" t="e">
        <f t="shared" si="60"/>
        <v>#REF!</v>
      </c>
      <c r="M1325" s="31" t="e">
        <f t="shared" si="61"/>
        <v>#REF!</v>
      </c>
      <c r="N1325" s="31" t="e">
        <f t="shared" si="62"/>
        <v>#REF!</v>
      </c>
      <c r="O1325" s="1" t="e">
        <f>VLOOKUP(jur[[#This Row],[hwycov_id]],#REF!,16,FALSE)</f>
        <v>#REF!</v>
      </c>
      <c r="P1325" s="1">
        <v>1331</v>
      </c>
    </row>
    <row r="1326" spans="1:16" x14ac:dyDescent="0.25">
      <c r="A1326" s="1">
        <v>18298</v>
      </c>
      <c r="B1326" s="1">
        <v>3</v>
      </c>
      <c r="C1326" s="1">
        <v>1</v>
      </c>
      <c r="D1326" s="1">
        <v>1</v>
      </c>
      <c r="E1326" s="1" t="s">
        <v>74</v>
      </c>
      <c r="F1326" s="1">
        <v>3</v>
      </c>
      <c r="G1326" s="1">
        <v>1</v>
      </c>
      <c r="H1326" s="1">
        <v>1</v>
      </c>
      <c r="I1326" s="1">
        <v>14</v>
      </c>
      <c r="J1326" s="1">
        <v>14547</v>
      </c>
      <c r="K1326" s="4" t="e">
        <f>VLOOKUP(jur[[#This Row],[hwycov_id]],#REF!,10,FALSE)</f>
        <v>#REF!</v>
      </c>
      <c r="L1326" s="32" t="e">
        <f t="shared" si="60"/>
        <v>#REF!</v>
      </c>
      <c r="M1326" s="31" t="e">
        <f t="shared" si="61"/>
        <v>#REF!</v>
      </c>
      <c r="N1326" s="31" t="e">
        <f t="shared" si="62"/>
        <v>#REF!</v>
      </c>
      <c r="O1326" s="1" t="e">
        <f>VLOOKUP(jur[[#This Row],[hwycov_id]],#REF!,16,FALSE)</f>
        <v>#REF!</v>
      </c>
      <c r="P1326" s="1">
        <v>1332</v>
      </c>
    </row>
    <row r="1327" spans="1:16" x14ac:dyDescent="0.25">
      <c r="A1327" s="1">
        <v>28475</v>
      </c>
      <c r="B1327" s="1">
        <v>8</v>
      </c>
      <c r="C1327" s="1">
        <v>1</v>
      </c>
      <c r="D1327" s="1">
        <v>1</v>
      </c>
      <c r="E1327" s="1" t="s">
        <v>73</v>
      </c>
      <c r="F1327" s="1">
        <v>2</v>
      </c>
      <c r="G1327" s="1">
        <v>1</v>
      </c>
      <c r="H1327" s="1">
        <v>3</v>
      </c>
      <c r="I1327" s="1">
        <v>14</v>
      </c>
      <c r="J1327" s="1">
        <v>14551</v>
      </c>
      <c r="K1327" s="4" t="e">
        <f>VLOOKUP(jur[[#This Row],[hwycov_id]],#REF!,10,FALSE)</f>
        <v>#REF!</v>
      </c>
      <c r="L1327" s="32" t="e">
        <f t="shared" si="60"/>
        <v>#REF!</v>
      </c>
      <c r="M1327" s="31" t="e">
        <f t="shared" si="61"/>
        <v>#REF!</v>
      </c>
      <c r="N1327" s="31" t="e">
        <f t="shared" si="62"/>
        <v>#REF!</v>
      </c>
      <c r="O1327" s="1" t="e">
        <f>VLOOKUP(jur[[#This Row],[hwycov_id]],#REF!,16,FALSE)</f>
        <v>#REF!</v>
      </c>
      <c r="P1327" s="1">
        <v>1333</v>
      </c>
    </row>
    <row r="1328" spans="1:16" x14ac:dyDescent="0.25">
      <c r="A1328" s="1">
        <v>18258</v>
      </c>
      <c r="B1328" s="1">
        <v>3</v>
      </c>
      <c r="C1328" s="1">
        <v>1</v>
      </c>
      <c r="D1328" s="1">
        <v>1</v>
      </c>
      <c r="E1328" s="1" t="s">
        <v>74</v>
      </c>
      <c r="F1328" s="1">
        <v>3</v>
      </c>
      <c r="G1328" s="1">
        <v>1</v>
      </c>
      <c r="H1328" s="1">
        <v>1</v>
      </c>
      <c r="I1328" s="1">
        <v>14</v>
      </c>
      <c r="J1328" s="1">
        <v>14627</v>
      </c>
      <c r="K1328" s="4" t="e">
        <f>VLOOKUP(jur[[#This Row],[hwycov_id]],#REF!,10,FALSE)</f>
        <v>#REF!</v>
      </c>
      <c r="L1328" s="32" t="e">
        <f t="shared" si="60"/>
        <v>#REF!</v>
      </c>
      <c r="M1328" s="31" t="e">
        <f t="shared" si="61"/>
        <v>#REF!</v>
      </c>
      <c r="N1328" s="31" t="e">
        <f t="shared" si="62"/>
        <v>#REF!</v>
      </c>
      <c r="O1328" s="1" t="e">
        <f>VLOOKUP(jur[[#This Row],[hwycov_id]],#REF!,16,FALSE)</f>
        <v>#REF!</v>
      </c>
      <c r="P1328" s="1">
        <v>1334</v>
      </c>
    </row>
    <row r="1329" spans="1:16" x14ac:dyDescent="0.25">
      <c r="A1329" s="1">
        <v>19900</v>
      </c>
      <c r="B1329" s="1">
        <v>3</v>
      </c>
      <c r="C1329" s="1">
        <v>1</v>
      </c>
      <c r="D1329" s="1">
        <v>2</v>
      </c>
      <c r="E1329" s="1" t="s">
        <v>74</v>
      </c>
      <c r="F1329" s="1">
        <v>3</v>
      </c>
      <c r="G1329" s="1">
        <v>1</v>
      </c>
      <c r="H1329" s="1">
        <v>2</v>
      </c>
      <c r="I1329" s="1">
        <v>14</v>
      </c>
      <c r="J1329" s="1">
        <v>14629</v>
      </c>
      <c r="K1329" s="4" t="e">
        <f>VLOOKUP(jur[[#This Row],[hwycov_id]],#REF!,10,FALSE)</f>
        <v>#REF!</v>
      </c>
      <c r="L1329" s="32" t="e">
        <f t="shared" si="60"/>
        <v>#REF!</v>
      </c>
      <c r="M1329" s="31" t="e">
        <f t="shared" si="61"/>
        <v>#REF!</v>
      </c>
      <c r="N1329" s="31" t="e">
        <f t="shared" si="62"/>
        <v>#REF!</v>
      </c>
      <c r="O1329" s="1" t="e">
        <f>VLOOKUP(jur[[#This Row],[hwycov_id]],#REF!,16,FALSE)</f>
        <v>#REF!</v>
      </c>
      <c r="P1329" s="1">
        <v>1335</v>
      </c>
    </row>
    <row r="1330" spans="1:16" x14ac:dyDescent="0.25">
      <c r="A1330" s="1">
        <v>17463</v>
      </c>
      <c r="B1330" s="1">
        <v>3</v>
      </c>
      <c r="C1330" s="1">
        <v>1</v>
      </c>
      <c r="D1330" s="1">
        <v>2</v>
      </c>
      <c r="E1330" s="1" t="s">
        <v>74</v>
      </c>
      <c r="F1330" s="1">
        <v>3</v>
      </c>
      <c r="G1330" s="1">
        <v>1</v>
      </c>
      <c r="H1330" s="1">
        <v>3</v>
      </c>
      <c r="I1330" s="1">
        <v>14</v>
      </c>
      <c r="J1330" s="1">
        <v>14817</v>
      </c>
      <c r="K1330" s="4" t="e">
        <f>VLOOKUP(jur[[#This Row],[hwycov_id]],#REF!,10,FALSE)</f>
        <v>#REF!</v>
      </c>
      <c r="L1330" s="32" t="e">
        <f t="shared" si="60"/>
        <v>#REF!</v>
      </c>
      <c r="M1330" s="31" t="e">
        <f t="shared" si="61"/>
        <v>#REF!</v>
      </c>
      <c r="N1330" s="31" t="e">
        <f t="shared" si="62"/>
        <v>#REF!</v>
      </c>
      <c r="O1330" s="1" t="e">
        <f>VLOOKUP(jur[[#This Row],[hwycov_id]],#REF!,16,FALSE)</f>
        <v>#REF!</v>
      </c>
      <c r="P1330" s="1">
        <v>1336</v>
      </c>
    </row>
    <row r="1331" spans="1:16" x14ac:dyDescent="0.25">
      <c r="A1331" s="1">
        <v>9331</v>
      </c>
      <c r="B1331" s="1">
        <v>3</v>
      </c>
      <c r="C1331" s="1">
        <v>1</v>
      </c>
      <c r="D1331" s="1">
        <v>2</v>
      </c>
      <c r="E1331" s="1" t="s">
        <v>74</v>
      </c>
      <c r="F1331" s="1">
        <v>3</v>
      </c>
      <c r="G1331" s="1">
        <v>1</v>
      </c>
      <c r="H1331" s="1">
        <v>3</v>
      </c>
      <c r="I1331" s="1">
        <v>14</v>
      </c>
      <c r="J1331" s="1">
        <v>14828</v>
      </c>
      <c r="K1331" s="4" t="e">
        <f>VLOOKUP(jur[[#This Row],[hwycov_id]],#REF!,10,FALSE)</f>
        <v>#REF!</v>
      </c>
      <c r="L1331" s="32" t="e">
        <f t="shared" si="60"/>
        <v>#REF!</v>
      </c>
      <c r="M1331" s="31" t="e">
        <f t="shared" si="61"/>
        <v>#REF!</v>
      </c>
      <c r="N1331" s="31" t="e">
        <f t="shared" si="62"/>
        <v>#REF!</v>
      </c>
      <c r="O1331" s="1" t="e">
        <f>VLOOKUP(jur[[#This Row],[hwycov_id]],#REF!,16,FALSE)</f>
        <v>#REF!</v>
      </c>
      <c r="P1331" s="1">
        <v>1337</v>
      </c>
    </row>
    <row r="1332" spans="1:16" x14ac:dyDescent="0.25">
      <c r="A1332" s="1">
        <v>7072</v>
      </c>
      <c r="B1332" s="1">
        <v>3</v>
      </c>
      <c r="C1332" s="1">
        <v>1</v>
      </c>
      <c r="D1332" s="1">
        <v>2</v>
      </c>
      <c r="E1332" s="1" t="s">
        <v>74</v>
      </c>
      <c r="F1332" s="1">
        <v>3</v>
      </c>
      <c r="G1332" s="1">
        <v>1</v>
      </c>
      <c r="H1332" s="1">
        <v>3</v>
      </c>
      <c r="I1332" s="1">
        <v>14</v>
      </c>
      <c r="J1332" s="1">
        <v>14878</v>
      </c>
      <c r="K1332" s="4" t="e">
        <f>VLOOKUP(jur[[#This Row],[hwycov_id]],#REF!,10,FALSE)</f>
        <v>#REF!</v>
      </c>
      <c r="L1332" s="32" t="e">
        <f t="shared" si="60"/>
        <v>#REF!</v>
      </c>
      <c r="M1332" s="31" t="e">
        <f t="shared" si="61"/>
        <v>#REF!</v>
      </c>
      <c r="N1332" s="31" t="e">
        <f t="shared" si="62"/>
        <v>#REF!</v>
      </c>
      <c r="O1332" s="1" t="e">
        <f>VLOOKUP(jur[[#This Row],[hwycov_id]],#REF!,16,FALSE)</f>
        <v>#REF!</v>
      </c>
      <c r="P1332" s="1">
        <v>1338</v>
      </c>
    </row>
    <row r="1333" spans="1:16" x14ac:dyDescent="0.25">
      <c r="A1333" s="1">
        <v>5957</v>
      </c>
      <c r="B1333" s="1">
        <v>4</v>
      </c>
      <c r="C1333" s="1">
        <v>1</v>
      </c>
      <c r="D1333" s="1">
        <v>2</v>
      </c>
      <c r="E1333" s="1" t="s">
        <v>74</v>
      </c>
      <c r="F1333" s="1">
        <v>4</v>
      </c>
      <c r="G1333" s="1">
        <v>1</v>
      </c>
      <c r="H1333" s="1">
        <v>3</v>
      </c>
      <c r="I1333" s="1">
        <v>14</v>
      </c>
      <c r="J1333" s="1">
        <v>14885</v>
      </c>
      <c r="K1333" s="4" t="e">
        <f>VLOOKUP(jur[[#This Row],[hwycov_id]],#REF!,10,FALSE)</f>
        <v>#REF!</v>
      </c>
      <c r="L1333" s="32" t="e">
        <f t="shared" si="60"/>
        <v>#REF!</v>
      </c>
      <c r="M1333" s="31" t="e">
        <f t="shared" si="61"/>
        <v>#REF!</v>
      </c>
      <c r="N1333" s="31" t="e">
        <f t="shared" si="62"/>
        <v>#REF!</v>
      </c>
      <c r="O1333" s="1" t="e">
        <f>VLOOKUP(jur[[#This Row],[hwycov_id]],#REF!,16,FALSE)</f>
        <v>#REF!</v>
      </c>
      <c r="P1333" s="1">
        <v>1339</v>
      </c>
    </row>
    <row r="1334" spans="1:16" x14ac:dyDescent="0.25">
      <c r="A1334" s="1">
        <v>15139</v>
      </c>
      <c r="B1334" s="1">
        <v>3</v>
      </c>
      <c r="C1334" s="1">
        <v>1</v>
      </c>
      <c r="D1334" s="1">
        <v>2</v>
      </c>
      <c r="E1334" s="1" t="s">
        <v>74</v>
      </c>
      <c r="F1334" s="1">
        <v>3</v>
      </c>
      <c r="G1334" s="1">
        <v>1</v>
      </c>
      <c r="H1334" s="1">
        <v>3</v>
      </c>
      <c r="I1334" s="1">
        <v>14</v>
      </c>
      <c r="J1334" s="1">
        <v>14982</v>
      </c>
      <c r="K1334" s="4" t="e">
        <f>VLOOKUP(jur[[#This Row],[hwycov_id]],#REF!,10,FALSE)</f>
        <v>#REF!</v>
      </c>
      <c r="L1334" s="32" t="e">
        <f t="shared" si="60"/>
        <v>#REF!</v>
      </c>
      <c r="M1334" s="31" t="e">
        <f t="shared" si="61"/>
        <v>#REF!</v>
      </c>
      <c r="N1334" s="31" t="e">
        <f t="shared" si="62"/>
        <v>#REF!</v>
      </c>
      <c r="O1334" s="1" t="e">
        <f>VLOOKUP(jur[[#This Row],[hwycov_id]],#REF!,16,FALSE)</f>
        <v>#REF!</v>
      </c>
      <c r="P1334" s="1">
        <v>1340</v>
      </c>
    </row>
    <row r="1335" spans="1:16" x14ac:dyDescent="0.25">
      <c r="A1335" s="1">
        <v>6531</v>
      </c>
      <c r="B1335" s="1">
        <v>3</v>
      </c>
      <c r="C1335" s="1">
        <v>1</v>
      </c>
      <c r="D1335" s="1">
        <v>2</v>
      </c>
      <c r="E1335" s="1" t="s">
        <v>75</v>
      </c>
      <c r="F1335" s="1">
        <v>3</v>
      </c>
      <c r="G1335" s="1">
        <v>1</v>
      </c>
      <c r="H1335" s="1">
        <v>2</v>
      </c>
      <c r="I1335" s="1">
        <v>14</v>
      </c>
      <c r="J1335" s="1">
        <v>15000</v>
      </c>
      <c r="K1335" s="4" t="e">
        <f>VLOOKUP(jur[[#This Row],[hwycov_id]],#REF!,10,FALSE)</f>
        <v>#REF!</v>
      </c>
      <c r="L1335" s="32" t="e">
        <f t="shared" si="60"/>
        <v>#REF!</v>
      </c>
      <c r="M1335" s="31" t="e">
        <f t="shared" si="61"/>
        <v>#REF!</v>
      </c>
      <c r="N1335" s="31" t="e">
        <f t="shared" si="62"/>
        <v>#REF!</v>
      </c>
      <c r="O1335" s="1" t="e">
        <f>VLOOKUP(jur[[#This Row],[hwycov_id]],#REF!,16,FALSE)</f>
        <v>#REF!</v>
      </c>
      <c r="P1335" s="1">
        <v>1341</v>
      </c>
    </row>
    <row r="1336" spans="1:16" x14ac:dyDescent="0.25">
      <c r="A1336" s="1">
        <v>19994</v>
      </c>
      <c r="B1336" s="1">
        <v>3</v>
      </c>
      <c r="C1336" s="1">
        <v>1</v>
      </c>
      <c r="D1336" s="1">
        <v>2</v>
      </c>
      <c r="E1336" s="1" t="s">
        <v>74</v>
      </c>
      <c r="F1336" s="1">
        <v>3</v>
      </c>
      <c r="G1336" s="1">
        <v>1</v>
      </c>
      <c r="H1336" s="1">
        <v>3</v>
      </c>
      <c r="I1336" s="1">
        <v>14</v>
      </c>
      <c r="J1336" s="1">
        <v>15023</v>
      </c>
      <c r="K1336" s="4" t="e">
        <f>VLOOKUP(jur[[#This Row],[hwycov_id]],#REF!,10,FALSE)</f>
        <v>#REF!</v>
      </c>
      <c r="L1336" s="32" t="e">
        <f t="shared" si="60"/>
        <v>#REF!</v>
      </c>
      <c r="M1336" s="31" t="e">
        <f t="shared" si="61"/>
        <v>#REF!</v>
      </c>
      <c r="N1336" s="31" t="e">
        <f t="shared" si="62"/>
        <v>#REF!</v>
      </c>
      <c r="O1336" s="1" t="e">
        <f>VLOOKUP(jur[[#This Row],[hwycov_id]],#REF!,16,FALSE)</f>
        <v>#REF!</v>
      </c>
      <c r="P1336" s="1">
        <v>1342</v>
      </c>
    </row>
    <row r="1337" spans="1:16" x14ac:dyDescent="0.25">
      <c r="A1337" s="1">
        <v>5489</v>
      </c>
      <c r="B1337" s="1">
        <v>3</v>
      </c>
      <c r="C1337" s="1">
        <v>1</v>
      </c>
      <c r="D1337" s="1">
        <v>2</v>
      </c>
      <c r="E1337" s="1" t="s">
        <v>74</v>
      </c>
      <c r="F1337" s="1">
        <v>3</v>
      </c>
      <c r="G1337" s="1">
        <v>1</v>
      </c>
      <c r="H1337" s="1">
        <v>3</v>
      </c>
      <c r="I1337" s="1">
        <v>14</v>
      </c>
      <c r="J1337" s="1">
        <v>15068</v>
      </c>
      <c r="K1337" s="4" t="e">
        <f>VLOOKUP(jur[[#This Row],[hwycov_id]],#REF!,10,FALSE)</f>
        <v>#REF!</v>
      </c>
      <c r="L1337" s="32" t="e">
        <f t="shared" si="60"/>
        <v>#REF!</v>
      </c>
      <c r="M1337" s="31" t="e">
        <f t="shared" si="61"/>
        <v>#REF!</v>
      </c>
      <c r="N1337" s="31" t="e">
        <f t="shared" si="62"/>
        <v>#REF!</v>
      </c>
      <c r="O1337" s="1" t="e">
        <f>VLOOKUP(jur[[#This Row],[hwycov_id]],#REF!,16,FALSE)</f>
        <v>#REF!</v>
      </c>
      <c r="P1337" s="1">
        <v>1343</v>
      </c>
    </row>
    <row r="1338" spans="1:16" x14ac:dyDescent="0.25">
      <c r="A1338" s="1">
        <v>10545</v>
      </c>
      <c r="B1338" s="1">
        <v>3</v>
      </c>
      <c r="C1338" s="1">
        <v>1</v>
      </c>
      <c r="D1338" s="1">
        <v>2</v>
      </c>
      <c r="E1338" s="1" t="s">
        <v>74</v>
      </c>
      <c r="F1338" s="1">
        <v>3</v>
      </c>
      <c r="G1338" s="1">
        <v>1</v>
      </c>
      <c r="H1338" s="1">
        <v>4</v>
      </c>
      <c r="I1338" s="1">
        <v>14</v>
      </c>
      <c r="J1338" s="1">
        <v>15095</v>
      </c>
      <c r="K1338" s="4" t="e">
        <f>VLOOKUP(jur[[#This Row],[hwycov_id]],#REF!,10,FALSE)</f>
        <v>#REF!</v>
      </c>
      <c r="L1338" s="32" t="e">
        <f t="shared" si="60"/>
        <v>#REF!</v>
      </c>
      <c r="M1338" s="31" t="e">
        <f t="shared" si="61"/>
        <v>#REF!</v>
      </c>
      <c r="N1338" s="31" t="e">
        <f t="shared" si="62"/>
        <v>#REF!</v>
      </c>
      <c r="O1338" s="1" t="e">
        <f>VLOOKUP(jur[[#This Row],[hwycov_id]],#REF!,16,FALSE)</f>
        <v>#REF!</v>
      </c>
      <c r="P1338" s="1">
        <v>1344</v>
      </c>
    </row>
    <row r="1339" spans="1:16" x14ac:dyDescent="0.25">
      <c r="A1339" s="1">
        <v>4547</v>
      </c>
      <c r="B1339" s="1">
        <v>3</v>
      </c>
      <c r="C1339" s="1">
        <v>1</v>
      </c>
      <c r="D1339" s="1">
        <v>2</v>
      </c>
      <c r="E1339" s="1" t="s">
        <v>74</v>
      </c>
      <c r="F1339" s="1">
        <v>3</v>
      </c>
      <c r="G1339" s="1">
        <v>1</v>
      </c>
      <c r="H1339" s="1">
        <v>3</v>
      </c>
      <c r="I1339" s="1">
        <v>14</v>
      </c>
      <c r="J1339" s="1">
        <v>15178</v>
      </c>
      <c r="K1339" s="4" t="e">
        <f>VLOOKUP(jur[[#This Row],[hwycov_id]],#REF!,10,FALSE)</f>
        <v>#REF!</v>
      </c>
      <c r="L1339" s="32" t="e">
        <f t="shared" si="60"/>
        <v>#REF!</v>
      </c>
      <c r="M1339" s="31" t="e">
        <f t="shared" si="61"/>
        <v>#REF!</v>
      </c>
      <c r="N1339" s="31" t="e">
        <f t="shared" si="62"/>
        <v>#REF!</v>
      </c>
      <c r="O1339" s="1" t="e">
        <f>VLOOKUP(jur[[#This Row],[hwycov_id]],#REF!,16,FALSE)</f>
        <v>#REF!</v>
      </c>
      <c r="P1339" s="1">
        <v>1345</v>
      </c>
    </row>
    <row r="1340" spans="1:16" x14ac:dyDescent="0.25">
      <c r="A1340" s="1">
        <v>18352</v>
      </c>
      <c r="B1340" s="1">
        <v>3</v>
      </c>
      <c r="C1340" s="1">
        <v>1</v>
      </c>
      <c r="D1340" s="1">
        <v>1</v>
      </c>
      <c r="E1340" s="1" t="s">
        <v>74</v>
      </c>
      <c r="F1340" s="1">
        <v>3</v>
      </c>
      <c r="G1340" s="1">
        <v>1</v>
      </c>
      <c r="H1340" s="1">
        <v>1</v>
      </c>
      <c r="I1340" s="1">
        <v>14</v>
      </c>
      <c r="J1340" s="1">
        <v>15259</v>
      </c>
      <c r="K1340" s="4" t="e">
        <f>VLOOKUP(jur[[#This Row],[hwycov_id]],#REF!,10,FALSE)</f>
        <v>#REF!</v>
      </c>
      <c r="L1340" s="32" t="e">
        <f t="shared" si="60"/>
        <v>#REF!</v>
      </c>
      <c r="M1340" s="31" t="e">
        <f t="shared" si="61"/>
        <v>#REF!</v>
      </c>
      <c r="N1340" s="31" t="e">
        <f t="shared" si="62"/>
        <v>#REF!</v>
      </c>
      <c r="O1340" s="1" t="e">
        <f>VLOOKUP(jur[[#This Row],[hwycov_id]],#REF!,16,FALSE)</f>
        <v>#REF!</v>
      </c>
      <c r="P1340" s="1">
        <v>1346</v>
      </c>
    </row>
    <row r="1341" spans="1:16" x14ac:dyDescent="0.25">
      <c r="A1341" s="1">
        <v>10085</v>
      </c>
      <c r="B1341" s="1">
        <v>3</v>
      </c>
      <c r="C1341" s="1">
        <v>1</v>
      </c>
      <c r="D1341" s="1">
        <v>1</v>
      </c>
      <c r="E1341" s="1" t="s">
        <v>74</v>
      </c>
      <c r="F1341" s="1">
        <v>3</v>
      </c>
      <c r="G1341" s="1">
        <v>1</v>
      </c>
      <c r="H1341" s="1">
        <v>2</v>
      </c>
      <c r="I1341" s="1">
        <v>14</v>
      </c>
      <c r="J1341" s="1">
        <v>15291</v>
      </c>
      <c r="K1341" s="4" t="e">
        <f>VLOOKUP(jur[[#This Row],[hwycov_id]],#REF!,10,FALSE)</f>
        <v>#REF!</v>
      </c>
      <c r="L1341" s="32" t="e">
        <f t="shared" si="60"/>
        <v>#REF!</v>
      </c>
      <c r="M1341" s="31" t="e">
        <f t="shared" si="61"/>
        <v>#REF!</v>
      </c>
      <c r="N1341" s="31" t="e">
        <f t="shared" si="62"/>
        <v>#REF!</v>
      </c>
      <c r="O1341" s="1" t="e">
        <f>VLOOKUP(jur[[#This Row],[hwycov_id]],#REF!,16,FALSE)</f>
        <v>#REF!</v>
      </c>
      <c r="P1341" s="1">
        <v>1347</v>
      </c>
    </row>
    <row r="1342" spans="1:16" x14ac:dyDescent="0.25">
      <c r="A1342" s="1">
        <v>16168</v>
      </c>
      <c r="B1342" s="1">
        <v>9</v>
      </c>
      <c r="C1342" s="1">
        <v>1</v>
      </c>
      <c r="D1342" s="1">
        <v>1</v>
      </c>
      <c r="E1342" s="1" t="s">
        <v>73</v>
      </c>
      <c r="F1342" s="1">
        <v>2</v>
      </c>
      <c r="G1342" s="1">
        <v>1</v>
      </c>
      <c r="H1342" s="1">
        <v>3</v>
      </c>
      <c r="I1342" s="1">
        <v>14</v>
      </c>
      <c r="J1342" s="1">
        <v>15584</v>
      </c>
      <c r="K1342" s="4" t="e">
        <f>VLOOKUP(jur[[#This Row],[hwycov_id]],#REF!,10,FALSE)</f>
        <v>#REF!</v>
      </c>
      <c r="L1342" s="32" t="e">
        <f t="shared" si="60"/>
        <v>#REF!</v>
      </c>
      <c r="M1342" s="31" t="e">
        <f t="shared" si="61"/>
        <v>#REF!</v>
      </c>
      <c r="N1342" s="31" t="e">
        <f t="shared" si="62"/>
        <v>#REF!</v>
      </c>
      <c r="O1342" s="1" t="e">
        <f>VLOOKUP(jur[[#This Row],[hwycov_id]],#REF!,16,FALSE)</f>
        <v>#REF!</v>
      </c>
      <c r="P1342" s="1">
        <v>1348</v>
      </c>
    </row>
    <row r="1343" spans="1:16" x14ac:dyDescent="0.25">
      <c r="A1343" s="1">
        <v>6951</v>
      </c>
      <c r="B1343" s="1">
        <v>3</v>
      </c>
      <c r="C1343" s="1">
        <v>1</v>
      </c>
      <c r="D1343" s="1">
        <v>2</v>
      </c>
      <c r="E1343" s="1" t="s">
        <v>74</v>
      </c>
      <c r="F1343" s="1">
        <v>3</v>
      </c>
      <c r="G1343" s="1">
        <v>1</v>
      </c>
      <c r="H1343" s="1">
        <v>1</v>
      </c>
      <c r="I1343" s="1">
        <v>14</v>
      </c>
      <c r="J1343" s="1">
        <v>15590</v>
      </c>
      <c r="K1343" s="4" t="e">
        <f>VLOOKUP(jur[[#This Row],[hwycov_id]],#REF!,10,FALSE)</f>
        <v>#REF!</v>
      </c>
      <c r="L1343" s="32" t="e">
        <f t="shared" si="60"/>
        <v>#REF!</v>
      </c>
      <c r="M1343" s="31" t="e">
        <f t="shared" si="61"/>
        <v>#REF!</v>
      </c>
      <c r="N1343" s="31" t="e">
        <f t="shared" si="62"/>
        <v>#REF!</v>
      </c>
      <c r="O1343" s="1" t="e">
        <f>VLOOKUP(jur[[#This Row],[hwycov_id]],#REF!,16,FALSE)</f>
        <v>#REF!</v>
      </c>
      <c r="P1343" s="1">
        <v>1349</v>
      </c>
    </row>
    <row r="1344" spans="1:16" x14ac:dyDescent="0.25">
      <c r="A1344" s="1">
        <v>6000</v>
      </c>
      <c r="B1344" s="1">
        <v>3</v>
      </c>
      <c r="C1344" s="1">
        <v>1</v>
      </c>
      <c r="D1344" s="1">
        <v>2</v>
      </c>
      <c r="E1344" s="1" t="s">
        <v>74</v>
      </c>
      <c r="F1344" s="1">
        <v>3</v>
      </c>
      <c r="G1344" s="1">
        <v>1</v>
      </c>
      <c r="H1344" s="1">
        <v>3</v>
      </c>
      <c r="I1344" s="1">
        <v>14</v>
      </c>
      <c r="J1344" s="1">
        <v>15700</v>
      </c>
      <c r="K1344" s="4" t="e">
        <f>VLOOKUP(jur[[#This Row],[hwycov_id]],#REF!,10,FALSE)</f>
        <v>#REF!</v>
      </c>
      <c r="L1344" s="32" t="e">
        <f t="shared" si="60"/>
        <v>#REF!</v>
      </c>
      <c r="M1344" s="31" t="e">
        <f t="shared" si="61"/>
        <v>#REF!</v>
      </c>
      <c r="N1344" s="31" t="e">
        <f t="shared" si="62"/>
        <v>#REF!</v>
      </c>
      <c r="O1344" s="1" t="e">
        <f>VLOOKUP(jur[[#This Row],[hwycov_id]],#REF!,16,FALSE)</f>
        <v>#REF!</v>
      </c>
      <c r="P1344" s="1">
        <v>1350</v>
      </c>
    </row>
    <row r="1345" spans="1:16" x14ac:dyDescent="0.25">
      <c r="A1345" s="1">
        <v>18442</v>
      </c>
      <c r="B1345" s="1">
        <v>3</v>
      </c>
      <c r="C1345" s="1">
        <v>1</v>
      </c>
      <c r="D1345" s="1">
        <v>2</v>
      </c>
      <c r="E1345" s="1" t="s">
        <v>74</v>
      </c>
      <c r="F1345" s="1">
        <v>3</v>
      </c>
      <c r="G1345" s="1">
        <v>1</v>
      </c>
      <c r="H1345" s="1">
        <v>1</v>
      </c>
      <c r="I1345" s="1">
        <v>14</v>
      </c>
      <c r="J1345" s="1">
        <v>15712</v>
      </c>
      <c r="K1345" s="4" t="e">
        <f>VLOOKUP(jur[[#This Row],[hwycov_id]],#REF!,10,FALSE)</f>
        <v>#REF!</v>
      </c>
      <c r="L1345" s="32" t="e">
        <f t="shared" si="60"/>
        <v>#REF!</v>
      </c>
      <c r="M1345" s="31" t="e">
        <f t="shared" si="61"/>
        <v>#REF!</v>
      </c>
      <c r="N1345" s="31" t="e">
        <f t="shared" si="62"/>
        <v>#REF!</v>
      </c>
      <c r="O1345" s="1" t="e">
        <f>VLOOKUP(jur[[#This Row],[hwycov_id]],#REF!,16,FALSE)</f>
        <v>#REF!</v>
      </c>
      <c r="P1345" s="1">
        <v>1351</v>
      </c>
    </row>
    <row r="1346" spans="1:16" x14ac:dyDescent="0.25">
      <c r="A1346" s="1">
        <v>15732</v>
      </c>
      <c r="B1346" s="1">
        <v>8</v>
      </c>
      <c r="C1346" s="1">
        <v>1</v>
      </c>
      <c r="D1346" s="1">
        <v>1</v>
      </c>
      <c r="E1346" s="1" t="s">
        <v>73</v>
      </c>
      <c r="F1346" s="1">
        <v>2</v>
      </c>
      <c r="G1346" s="1">
        <v>1</v>
      </c>
      <c r="H1346" s="1">
        <v>2</v>
      </c>
      <c r="I1346" s="1">
        <v>14</v>
      </c>
      <c r="J1346" s="1">
        <v>15800</v>
      </c>
      <c r="K1346" s="4" t="e">
        <f>VLOOKUP(jur[[#This Row],[hwycov_id]],#REF!,10,FALSE)</f>
        <v>#REF!</v>
      </c>
      <c r="L1346" s="32" t="e">
        <f t="shared" ref="L1346:L1409" si="63">K1346/J1346-1</f>
        <v>#REF!</v>
      </c>
      <c r="M1346" s="31" t="e">
        <f t="shared" ref="M1346:M1409" si="64">K1346-J1346</f>
        <v>#REF!</v>
      </c>
      <c r="N1346" s="31" t="e">
        <f t="shared" ref="N1346:N1409" si="65">POWER(M1346,2)</f>
        <v>#REF!</v>
      </c>
      <c r="O1346" s="1" t="e">
        <f>VLOOKUP(jur[[#This Row],[hwycov_id]],#REF!,16,FALSE)</f>
        <v>#REF!</v>
      </c>
      <c r="P1346" s="1">
        <v>1352</v>
      </c>
    </row>
    <row r="1347" spans="1:16" x14ac:dyDescent="0.25">
      <c r="A1347" s="1">
        <v>10402</v>
      </c>
      <c r="B1347" s="1">
        <v>3</v>
      </c>
      <c r="C1347" s="1">
        <v>1</v>
      </c>
      <c r="D1347" s="1">
        <v>2</v>
      </c>
      <c r="E1347" s="1" t="s">
        <v>74</v>
      </c>
      <c r="F1347" s="1">
        <v>3</v>
      </c>
      <c r="G1347" s="1">
        <v>1</v>
      </c>
      <c r="H1347" s="1">
        <v>2</v>
      </c>
      <c r="I1347" s="1">
        <v>14</v>
      </c>
      <c r="J1347" s="1">
        <v>15906</v>
      </c>
      <c r="K1347" s="4" t="e">
        <f>VLOOKUP(jur[[#This Row],[hwycov_id]],#REF!,10,FALSE)</f>
        <v>#REF!</v>
      </c>
      <c r="L1347" s="32" t="e">
        <f t="shared" si="63"/>
        <v>#REF!</v>
      </c>
      <c r="M1347" s="31" t="e">
        <f t="shared" si="64"/>
        <v>#REF!</v>
      </c>
      <c r="N1347" s="31" t="e">
        <f t="shared" si="65"/>
        <v>#REF!</v>
      </c>
      <c r="O1347" s="1" t="e">
        <f>VLOOKUP(jur[[#This Row],[hwycov_id]],#REF!,16,FALSE)</f>
        <v>#REF!</v>
      </c>
      <c r="P1347" s="1">
        <v>1353</v>
      </c>
    </row>
    <row r="1348" spans="1:16" x14ac:dyDescent="0.25">
      <c r="A1348" s="1">
        <v>19715</v>
      </c>
      <c r="B1348" s="1">
        <v>4</v>
      </c>
      <c r="C1348" s="1">
        <v>1</v>
      </c>
      <c r="D1348" s="1">
        <v>2</v>
      </c>
      <c r="E1348" s="1" t="s">
        <v>74</v>
      </c>
      <c r="F1348" s="1">
        <v>4</v>
      </c>
      <c r="G1348" s="1">
        <v>1</v>
      </c>
      <c r="H1348" s="1">
        <v>3</v>
      </c>
      <c r="I1348" s="1">
        <v>14</v>
      </c>
      <c r="J1348" s="1">
        <v>15962</v>
      </c>
      <c r="K1348" s="4" t="e">
        <f>VLOOKUP(jur[[#This Row],[hwycov_id]],#REF!,10,FALSE)</f>
        <v>#REF!</v>
      </c>
      <c r="L1348" s="32" t="e">
        <f t="shared" si="63"/>
        <v>#REF!</v>
      </c>
      <c r="M1348" s="31" t="e">
        <f t="shared" si="64"/>
        <v>#REF!</v>
      </c>
      <c r="N1348" s="31" t="e">
        <f t="shared" si="65"/>
        <v>#REF!</v>
      </c>
      <c r="O1348" s="1" t="e">
        <f>VLOOKUP(jur[[#This Row],[hwycov_id]],#REF!,16,FALSE)</f>
        <v>#REF!</v>
      </c>
      <c r="P1348" s="1">
        <v>1354</v>
      </c>
    </row>
    <row r="1349" spans="1:16" x14ac:dyDescent="0.25">
      <c r="A1349" s="1">
        <v>23154</v>
      </c>
      <c r="B1349" s="1">
        <v>4</v>
      </c>
      <c r="C1349" s="1">
        <v>1</v>
      </c>
      <c r="D1349" s="1">
        <v>2</v>
      </c>
      <c r="E1349" s="1" t="s">
        <v>74</v>
      </c>
      <c r="F1349" s="1">
        <v>4</v>
      </c>
      <c r="G1349" s="1">
        <v>1</v>
      </c>
      <c r="H1349" s="1">
        <v>3</v>
      </c>
      <c r="I1349" s="1">
        <v>14</v>
      </c>
      <c r="J1349" s="1">
        <v>15964</v>
      </c>
      <c r="K1349" s="4" t="e">
        <f>VLOOKUP(jur[[#This Row],[hwycov_id]],#REF!,10,FALSE)</f>
        <v>#REF!</v>
      </c>
      <c r="L1349" s="32" t="e">
        <f t="shared" si="63"/>
        <v>#REF!</v>
      </c>
      <c r="M1349" s="31" t="e">
        <f t="shared" si="64"/>
        <v>#REF!</v>
      </c>
      <c r="N1349" s="31" t="e">
        <f t="shared" si="65"/>
        <v>#REF!</v>
      </c>
      <c r="O1349" s="1" t="e">
        <f>VLOOKUP(jur[[#This Row],[hwycov_id]],#REF!,16,FALSE)</f>
        <v>#REF!</v>
      </c>
      <c r="P1349" s="1">
        <v>1355</v>
      </c>
    </row>
    <row r="1350" spans="1:16" x14ac:dyDescent="0.25">
      <c r="A1350" s="1">
        <v>14393</v>
      </c>
      <c r="B1350" s="1">
        <v>9</v>
      </c>
      <c r="C1350" s="1">
        <v>1</v>
      </c>
      <c r="D1350" s="1">
        <v>1</v>
      </c>
      <c r="E1350" s="1" t="s">
        <v>73</v>
      </c>
      <c r="F1350" s="1">
        <v>2</v>
      </c>
      <c r="G1350" s="1">
        <v>1</v>
      </c>
      <c r="H1350" s="1">
        <v>3</v>
      </c>
      <c r="I1350" s="1">
        <v>14</v>
      </c>
      <c r="J1350" s="1">
        <v>15974</v>
      </c>
      <c r="K1350" s="4" t="e">
        <f>VLOOKUP(jur[[#This Row],[hwycov_id]],#REF!,10,FALSE)</f>
        <v>#REF!</v>
      </c>
      <c r="L1350" s="32" t="e">
        <f t="shared" si="63"/>
        <v>#REF!</v>
      </c>
      <c r="M1350" s="31" t="e">
        <f t="shared" si="64"/>
        <v>#REF!</v>
      </c>
      <c r="N1350" s="31" t="e">
        <f t="shared" si="65"/>
        <v>#REF!</v>
      </c>
      <c r="O1350" s="1" t="e">
        <f>VLOOKUP(jur[[#This Row],[hwycov_id]],#REF!,16,FALSE)</f>
        <v>#REF!</v>
      </c>
      <c r="P1350" s="1">
        <v>1356</v>
      </c>
    </row>
    <row r="1351" spans="1:16" x14ac:dyDescent="0.25">
      <c r="A1351" s="1">
        <v>13659</v>
      </c>
      <c r="B1351" s="1">
        <v>9</v>
      </c>
      <c r="C1351" s="1">
        <v>1</v>
      </c>
      <c r="D1351" s="1">
        <v>1</v>
      </c>
      <c r="E1351" s="1" t="s">
        <v>73</v>
      </c>
      <c r="F1351" s="1">
        <v>2</v>
      </c>
      <c r="G1351" s="1">
        <v>1</v>
      </c>
      <c r="H1351" s="1">
        <v>3</v>
      </c>
      <c r="I1351" s="1">
        <v>14</v>
      </c>
      <c r="J1351" s="1">
        <v>15990</v>
      </c>
      <c r="K1351" s="4" t="e">
        <f>VLOOKUP(jur[[#This Row],[hwycov_id]],#REF!,10,FALSE)</f>
        <v>#REF!</v>
      </c>
      <c r="L1351" s="32" t="e">
        <f t="shared" si="63"/>
        <v>#REF!</v>
      </c>
      <c r="M1351" s="31" t="e">
        <f t="shared" si="64"/>
        <v>#REF!</v>
      </c>
      <c r="N1351" s="31" t="e">
        <f t="shared" si="65"/>
        <v>#REF!</v>
      </c>
      <c r="O1351" s="1" t="e">
        <f>VLOOKUP(jur[[#This Row],[hwycov_id]],#REF!,16,FALSE)</f>
        <v>#REF!</v>
      </c>
      <c r="P1351" s="1">
        <v>1357</v>
      </c>
    </row>
    <row r="1352" spans="1:16" x14ac:dyDescent="0.25">
      <c r="A1352" s="1">
        <v>14914</v>
      </c>
      <c r="B1352" s="1">
        <v>3</v>
      </c>
      <c r="C1352" s="1">
        <v>1</v>
      </c>
      <c r="D1352" s="1">
        <v>2</v>
      </c>
      <c r="E1352" s="1" t="s">
        <v>74</v>
      </c>
      <c r="F1352" s="1">
        <v>3</v>
      </c>
      <c r="G1352" s="1">
        <v>1</v>
      </c>
      <c r="H1352" s="1">
        <v>3</v>
      </c>
      <c r="I1352" s="1">
        <v>14</v>
      </c>
      <c r="J1352" s="1">
        <v>16057</v>
      </c>
      <c r="K1352" s="4" t="e">
        <f>VLOOKUP(jur[[#This Row],[hwycov_id]],#REF!,10,FALSE)</f>
        <v>#REF!</v>
      </c>
      <c r="L1352" s="32" t="e">
        <f t="shared" si="63"/>
        <v>#REF!</v>
      </c>
      <c r="M1352" s="31" t="e">
        <f t="shared" si="64"/>
        <v>#REF!</v>
      </c>
      <c r="N1352" s="31" t="e">
        <f t="shared" si="65"/>
        <v>#REF!</v>
      </c>
      <c r="O1352" s="1" t="e">
        <f>VLOOKUP(jur[[#This Row],[hwycov_id]],#REF!,16,FALSE)</f>
        <v>#REF!</v>
      </c>
      <c r="P1352" s="1">
        <v>1358</v>
      </c>
    </row>
    <row r="1353" spans="1:16" x14ac:dyDescent="0.25">
      <c r="A1353" s="1">
        <v>15848</v>
      </c>
      <c r="B1353" s="1">
        <v>8</v>
      </c>
      <c r="C1353" s="1">
        <v>1</v>
      </c>
      <c r="D1353" s="1">
        <v>1</v>
      </c>
      <c r="E1353" s="1" t="s">
        <v>73</v>
      </c>
      <c r="F1353" s="1">
        <v>2</v>
      </c>
      <c r="G1353" s="1">
        <v>1</v>
      </c>
      <c r="H1353" s="1">
        <v>2</v>
      </c>
      <c r="I1353" s="1">
        <v>14</v>
      </c>
      <c r="J1353" s="1">
        <v>16072</v>
      </c>
      <c r="K1353" s="4" t="e">
        <f>VLOOKUP(jur[[#This Row],[hwycov_id]],#REF!,10,FALSE)</f>
        <v>#REF!</v>
      </c>
      <c r="L1353" s="32" t="e">
        <f t="shared" si="63"/>
        <v>#REF!</v>
      </c>
      <c r="M1353" s="31" t="e">
        <f t="shared" si="64"/>
        <v>#REF!</v>
      </c>
      <c r="N1353" s="31" t="e">
        <f t="shared" si="65"/>
        <v>#REF!</v>
      </c>
      <c r="O1353" s="1" t="e">
        <f>VLOOKUP(jur[[#This Row],[hwycov_id]],#REF!,16,FALSE)</f>
        <v>#REF!</v>
      </c>
      <c r="P1353" s="1">
        <v>1359</v>
      </c>
    </row>
    <row r="1354" spans="1:16" x14ac:dyDescent="0.25">
      <c r="A1354" s="1">
        <v>11997</v>
      </c>
      <c r="B1354" s="1">
        <v>3</v>
      </c>
      <c r="C1354" s="1">
        <v>1</v>
      </c>
      <c r="D1354" s="1">
        <v>1</v>
      </c>
      <c r="E1354" s="1" t="s">
        <v>74</v>
      </c>
      <c r="F1354" s="1">
        <v>3</v>
      </c>
      <c r="G1354" s="1">
        <v>1</v>
      </c>
      <c r="H1354" s="1">
        <v>1</v>
      </c>
      <c r="I1354" s="1">
        <v>14</v>
      </c>
      <c r="J1354" s="1">
        <v>16072</v>
      </c>
      <c r="K1354" s="4" t="e">
        <f>VLOOKUP(jur[[#This Row],[hwycov_id]],#REF!,10,FALSE)</f>
        <v>#REF!</v>
      </c>
      <c r="L1354" s="32" t="e">
        <f t="shared" si="63"/>
        <v>#REF!</v>
      </c>
      <c r="M1354" s="31" t="e">
        <f t="shared" si="64"/>
        <v>#REF!</v>
      </c>
      <c r="N1354" s="31" t="e">
        <f t="shared" si="65"/>
        <v>#REF!</v>
      </c>
      <c r="O1354" s="1" t="e">
        <f>VLOOKUP(jur[[#This Row],[hwycov_id]],#REF!,16,FALSE)</f>
        <v>#REF!</v>
      </c>
      <c r="P1354" s="1">
        <v>1360</v>
      </c>
    </row>
    <row r="1355" spans="1:16" x14ac:dyDescent="0.25">
      <c r="A1355" s="1">
        <v>27531</v>
      </c>
      <c r="B1355" s="1">
        <v>9</v>
      </c>
      <c r="C1355" s="1">
        <v>1</v>
      </c>
      <c r="D1355" s="1">
        <v>1</v>
      </c>
      <c r="E1355" s="1" t="s">
        <v>73</v>
      </c>
      <c r="F1355" s="1">
        <v>2</v>
      </c>
      <c r="G1355" s="1">
        <v>1</v>
      </c>
      <c r="H1355" s="1">
        <v>2</v>
      </c>
      <c r="I1355" s="1">
        <v>14</v>
      </c>
      <c r="J1355" s="1">
        <v>16083</v>
      </c>
      <c r="K1355" s="4" t="e">
        <f>VLOOKUP(jur[[#This Row],[hwycov_id]],#REF!,10,FALSE)</f>
        <v>#REF!</v>
      </c>
      <c r="L1355" s="32" t="e">
        <f t="shared" si="63"/>
        <v>#REF!</v>
      </c>
      <c r="M1355" s="31" t="e">
        <f t="shared" si="64"/>
        <v>#REF!</v>
      </c>
      <c r="N1355" s="31" t="e">
        <f t="shared" si="65"/>
        <v>#REF!</v>
      </c>
      <c r="O1355" s="1" t="e">
        <f>VLOOKUP(jur[[#This Row],[hwycov_id]],#REF!,16,FALSE)</f>
        <v>#REF!</v>
      </c>
      <c r="P1355" s="1">
        <v>1361</v>
      </c>
    </row>
    <row r="1356" spans="1:16" x14ac:dyDescent="0.25">
      <c r="A1356" s="1">
        <v>16605</v>
      </c>
      <c r="B1356" s="1">
        <v>3</v>
      </c>
      <c r="C1356" s="1">
        <v>1</v>
      </c>
      <c r="D1356" s="1">
        <v>2</v>
      </c>
      <c r="E1356" s="1" t="s">
        <v>74</v>
      </c>
      <c r="F1356" s="1">
        <v>3</v>
      </c>
      <c r="G1356" s="1">
        <v>1</v>
      </c>
      <c r="H1356" s="1">
        <v>2</v>
      </c>
      <c r="I1356" s="1">
        <v>14</v>
      </c>
      <c r="J1356" s="1">
        <v>16089</v>
      </c>
      <c r="K1356" s="4" t="e">
        <f>VLOOKUP(jur[[#This Row],[hwycov_id]],#REF!,10,FALSE)</f>
        <v>#REF!</v>
      </c>
      <c r="L1356" s="32" t="e">
        <f t="shared" si="63"/>
        <v>#REF!</v>
      </c>
      <c r="M1356" s="31" t="e">
        <f t="shared" si="64"/>
        <v>#REF!</v>
      </c>
      <c r="N1356" s="31" t="e">
        <f t="shared" si="65"/>
        <v>#REF!</v>
      </c>
      <c r="O1356" s="1" t="e">
        <f>VLOOKUP(jur[[#This Row],[hwycov_id]],#REF!,16,FALSE)</f>
        <v>#REF!</v>
      </c>
      <c r="P1356" s="1">
        <v>1362</v>
      </c>
    </row>
    <row r="1357" spans="1:16" x14ac:dyDescent="0.25">
      <c r="A1357" s="1">
        <v>17641</v>
      </c>
      <c r="B1357" s="1">
        <v>3</v>
      </c>
      <c r="C1357" s="1">
        <v>1</v>
      </c>
      <c r="D1357" s="1">
        <v>2</v>
      </c>
      <c r="E1357" s="1" t="s">
        <v>74</v>
      </c>
      <c r="F1357" s="1">
        <v>3</v>
      </c>
      <c r="G1357" s="1">
        <v>1</v>
      </c>
      <c r="H1357" s="1">
        <v>3</v>
      </c>
      <c r="I1357" s="1">
        <v>14</v>
      </c>
      <c r="J1357" s="1">
        <v>16131</v>
      </c>
      <c r="K1357" s="4" t="e">
        <f>VLOOKUP(jur[[#This Row],[hwycov_id]],#REF!,10,FALSE)</f>
        <v>#REF!</v>
      </c>
      <c r="L1357" s="32" t="e">
        <f t="shared" si="63"/>
        <v>#REF!</v>
      </c>
      <c r="M1357" s="31" t="e">
        <f t="shared" si="64"/>
        <v>#REF!</v>
      </c>
      <c r="N1357" s="31" t="e">
        <f t="shared" si="65"/>
        <v>#REF!</v>
      </c>
      <c r="O1357" s="1" t="e">
        <f>VLOOKUP(jur[[#This Row],[hwycov_id]],#REF!,16,FALSE)</f>
        <v>#REF!</v>
      </c>
      <c r="P1357" s="1">
        <v>1363</v>
      </c>
    </row>
    <row r="1358" spans="1:16" x14ac:dyDescent="0.25">
      <c r="A1358" s="1">
        <v>14180</v>
      </c>
      <c r="B1358" s="1">
        <v>3</v>
      </c>
      <c r="C1358" s="1">
        <v>1</v>
      </c>
      <c r="D1358" s="1">
        <v>2</v>
      </c>
      <c r="E1358" s="1" t="s">
        <v>74</v>
      </c>
      <c r="F1358" s="1">
        <v>3</v>
      </c>
      <c r="G1358" s="1">
        <v>1</v>
      </c>
      <c r="H1358" s="1">
        <v>3</v>
      </c>
      <c r="I1358" s="1">
        <v>14</v>
      </c>
      <c r="J1358" s="1">
        <v>16143</v>
      </c>
      <c r="K1358" s="4" t="e">
        <f>VLOOKUP(jur[[#This Row],[hwycov_id]],#REF!,10,FALSE)</f>
        <v>#REF!</v>
      </c>
      <c r="L1358" s="32" t="e">
        <f t="shared" si="63"/>
        <v>#REF!</v>
      </c>
      <c r="M1358" s="31" t="e">
        <f t="shared" si="64"/>
        <v>#REF!</v>
      </c>
      <c r="N1358" s="31" t="e">
        <f t="shared" si="65"/>
        <v>#REF!</v>
      </c>
      <c r="O1358" s="1" t="e">
        <f>VLOOKUP(jur[[#This Row],[hwycov_id]],#REF!,16,FALSE)</f>
        <v>#REF!</v>
      </c>
      <c r="P1358" s="1">
        <v>1364</v>
      </c>
    </row>
    <row r="1359" spans="1:16" x14ac:dyDescent="0.25">
      <c r="A1359" s="1">
        <v>11089</v>
      </c>
      <c r="B1359" s="1">
        <v>3</v>
      </c>
      <c r="C1359" s="1">
        <v>1</v>
      </c>
      <c r="D1359" s="1">
        <v>2</v>
      </c>
      <c r="E1359" s="1" t="s">
        <v>74</v>
      </c>
      <c r="F1359" s="1">
        <v>3</v>
      </c>
      <c r="G1359" s="1">
        <v>1</v>
      </c>
      <c r="H1359" s="1">
        <v>3</v>
      </c>
      <c r="I1359" s="1">
        <v>14</v>
      </c>
      <c r="J1359" s="1">
        <v>16200</v>
      </c>
      <c r="K1359" s="4" t="e">
        <f>VLOOKUP(jur[[#This Row],[hwycov_id]],#REF!,10,FALSE)</f>
        <v>#REF!</v>
      </c>
      <c r="L1359" s="32" t="e">
        <f t="shared" si="63"/>
        <v>#REF!</v>
      </c>
      <c r="M1359" s="31" t="e">
        <f t="shared" si="64"/>
        <v>#REF!</v>
      </c>
      <c r="N1359" s="31" t="e">
        <f t="shared" si="65"/>
        <v>#REF!</v>
      </c>
      <c r="O1359" s="1" t="e">
        <f>VLOOKUP(jur[[#This Row],[hwycov_id]],#REF!,16,FALSE)</f>
        <v>#REF!</v>
      </c>
      <c r="P1359" s="1">
        <v>1365</v>
      </c>
    </row>
    <row r="1360" spans="1:16" x14ac:dyDescent="0.25">
      <c r="A1360" s="1">
        <v>14609</v>
      </c>
      <c r="B1360" s="1">
        <v>5</v>
      </c>
      <c r="C1360" s="1">
        <v>1</v>
      </c>
      <c r="D1360" s="1">
        <v>2</v>
      </c>
      <c r="E1360" s="1" t="s">
        <v>74</v>
      </c>
      <c r="F1360" s="1">
        <v>4</v>
      </c>
      <c r="G1360" s="1">
        <v>1</v>
      </c>
      <c r="H1360" s="1">
        <v>2</v>
      </c>
      <c r="I1360" s="1">
        <v>14</v>
      </c>
      <c r="J1360" s="1">
        <v>16206</v>
      </c>
      <c r="K1360" s="4" t="e">
        <f>VLOOKUP(jur[[#This Row],[hwycov_id]],#REF!,10,FALSE)</f>
        <v>#REF!</v>
      </c>
      <c r="L1360" s="32" t="e">
        <f t="shared" si="63"/>
        <v>#REF!</v>
      </c>
      <c r="M1360" s="31" t="e">
        <f t="shared" si="64"/>
        <v>#REF!</v>
      </c>
      <c r="N1360" s="31" t="e">
        <f t="shared" si="65"/>
        <v>#REF!</v>
      </c>
      <c r="O1360" s="1" t="e">
        <f>VLOOKUP(jur[[#This Row],[hwycov_id]],#REF!,16,FALSE)</f>
        <v>#REF!</v>
      </c>
      <c r="P1360" s="1">
        <v>1366</v>
      </c>
    </row>
    <row r="1361" spans="1:16" x14ac:dyDescent="0.25">
      <c r="A1361" s="1">
        <v>14632</v>
      </c>
      <c r="B1361" s="1">
        <v>9</v>
      </c>
      <c r="C1361" s="1">
        <v>1</v>
      </c>
      <c r="D1361" s="1">
        <v>1</v>
      </c>
      <c r="E1361" s="1" t="s">
        <v>73</v>
      </c>
      <c r="F1361" s="1">
        <v>2</v>
      </c>
      <c r="G1361" s="1">
        <v>1</v>
      </c>
      <c r="H1361" s="1">
        <v>3</v>
      </c>
      <c r="I1361" s="1">
        <v>14</v>
      </c>
      <c r="J1361" s="1">
        <v>16246</v>
      </c>
      <c r="K1361" s="4" t="e">
        <f>VLOOKUP(jur[[#This Row],[hwycov_id]],#REF!,10,FALSE)</f>
        <v>#REF!</v>
      </c>
      <c r="L1361" s="32" t="e">
        <f t="shared" si="63"/>
        <v>#REF!</v>
      </c>
      <c r="M1361" s="31" t="e">
        <f t="shared" si="64"/>
        <v>#REF!</v>
      </c>
      <c r="N1361" s="31" t="e">
        <f t="shared" si="65"/>
        <v>#REF!</v>
      </c>
      <c r="O1361" s="1" t="e">
        <f>VLOOKUP(jur[[#This Row],[hwycov_id]],#REF!,16,FALSE)</f>
        <v>#REF!</v>
      </c>
      <c r="P1361" s="1">
        <v>1367</v>
      </c>
    </row>
    <row r="1362" spans="1:16" x14ac:dyDescent="0.25">
      <c r="A1362" s="1">
        <v>10258</v>
      </c>
      <c r="B1362" s="1">
        <v>9</v>
      </c>
      <c r="C1362" s="1">
        <v>1</v>
      </c>
      <c r="D1362" s="1">
        <v>1</v>
      </c>
      <c r="E1362" s="1" t="s">
        <v>73</v>
      </c>
      <c r="F1362" s="1">
        <v>2</v>
      </c>
      <c r="G1362" s="1">
        <v>1</v>
      </c>
      <c r="H1362" s="1">
        <v>3</v>
      </c>
      <c r="I1362" s="1">
        <v>14</v>
      </c>
      <c r="J1362" s="1">
        <v>16260</v>
      </c>
      <c r="K1362" s="4" t="e">
        <f>VLOOKUP(jur[[#This Row],[hwycov_id]],#REF!,10,FALSE)</f>
        <v>#REF!</v>
      </c>
      <c r="L1362" s="32" t="e">
        <f t="shared" si="63"/>
        <v>#REF!</v>
      </c>
      <c r="M1362" s="31" t="e">
        <f t="shared" si="64"/>
        <v>#REF!</v>
      </c>
      <c r="N1362" s="31" t="e">
        <f t="shared" si="65"/>
        <v>#REF!</v>
      </c>
      <c r="O1362" s="1" t="e">
        <f>VLOOKUP(jur[[#This Row],[hwycov_id]],#REF!,16,FALSE)</f>
        <v>#REF!</v>
      </c>
      <c r="P1362" s="1">
        <v>1368</v>
      </c>
    </row>
    <row r="1363" spans="1:16" x14ac:dyDescent="0.25">
      <c r="A1363" s="1">
        <v>15598</v>
      </c>
      <c r="B1363" s="1">
        <v>3</v>
      </c>
      <c r="C1363" s="1">
        <v>1</v>
      </c>
      <c r="D1363" s="1">
        <v>2</v>
      </c>
      <c r="E1363" s="1" t="s">
        <v>74</v>
      </c>
      <c r="F1363" s="1">
        <v>3</v>
      </c>
      <c r="G1363" s="1">
        <v>1</v>
      </c>
      <c r="H1363" s="1">
        <v>3</v>
      </c>
      <c r="I1363" s="1">
        <v>14</v>
      </c>
      <c r="J1363" s="1">
        <v>16325</v>
      </c>
      <c r="K1363" s="4" t="e">
        <f>VLOOKUP(jur[[#This Row],[hwycov_id]],#REF!,10,FALSE)</f>
        <v>#REF!</v>
      </c>
      <c r="L1363" s="32" t="e">
        <f t="shared" si="63"/>
        <v>#REF!</v>
      </c>
      <c r="M1363" s="31" t="e">
        <f t="shared" si="64"/>
        <v>#REF!</v>
      </c>
      <c r="N1363" s="31" t="e">
        <f t="shared" si="65"/>
        <v>#REF!</v>
      </c>
      <c r="O1363" s="1" t="e">
        <f>VLOOKUP(jur[[#This Row],[hwycov_id]],#REF!,16,FALSE)</f>
        <v>#REF!</v>
      </c>
      <c r="P1363" s="1">
        <v>1369</v>
      </c>
    </row>
    <row r="1364" spans="1:16" x14ac:dyDescent="0.25">
      <c r="A1364" s="1">
        <v>28032</v>
      </c>
      <c r="B1364" s="1">
        <v>9</v>
      </c>
      <c r="C1364" s="1">
        <v>1</v>
      </c>
      <c r="D1364" s="1">
        <v>1</v>
      </c>
      <c r="E1364" s="1" t="s">
        <v>73</v>
      </c>
      <c r="F1364" s="1">
        <v>2</v>
      </c>
      <c r="G1364" s="1">
        <v>1</v>
      </c>
      <c r="H1364" s="1">
        <v>3</v>
      </c>
      <c r="I1364" s="1">
        <v>14</v>
      </c>
      <c r="J1364" s="1">
        <v>16366</v>
      </c>
      <c r="K1364" s="4" t="e">
        <f>VLOOKUP(jur[[#This Row],[hwycov_id]],#REF!,10,FALSE)</f>
        <v>#REF!</v>
      </c>
      <c r="L1364" s="32" t="e">
        <f t="shared" si="63"/>
        <v>#REF!</v>
      </c>
      <c r="M1364" s="31" t="e">
        <f t="shared" si="64"/>
        <v>#REF!</v>
      </c>
      <c r="N1364" s="31" t="e">
        <f t="shared" si="65"/>
        <v>#REF!</v>
      </c>
      <c r="O1364" s="1" t="e">
        <f>VLOOKUP(jur[[#This Row],[hwycov_id]],#REF!,16,FALSE)</f>
        <v>#REF!</v>
      </c>
      <c r="P1364" s="1">
        <v>1370</v>
      </c>
    </row>
    <row r="1365" spans="1:16" x14ac:dyDescent="0.25">
      <c r="A1365" s="1">
        <v>10975</v>
      </c>
      <c r="B1365" s="1">
        <v>9</v>
      </c>
      <c r="C1365" s="1">
        <v>1</v>
      </c>
      <c r="D1365" s="1">
        <v>1</v>
      </c>
      <c r="E1365" s="1" t="s">
        <v>73</v>
      </c>
      <c r="F1365" s="1">
        <v>2</v>
      </c>
      <c r="G1365" s="1">
        <v>1</v>
      </c>
      <c r="H1365" s="1">
        <v>2</v>
      </c>
      <c r="I1365" s="1">
        <v>14</v>
      </c>
      <c r="J1365" s="1">
        <v>16394</v>
      </c>
      <c r="K1365" s="4" t="e">
        <f>VLOOKUP(jur[[#This Row],[hwycov_id]],#REF!,10,FALSE)</f>
        <v>#REF!</v>
      </c>
      <c r="L1365" s="32" t="e">
        <f t="shared" si="63"/>
        <v>#REF!</v>
      </c>
      <c r="M1365" s="31" t="e">
        <f t="shared" si="64"/>
        <v>#REF!</v>
      </c>
      <c r="N1365" s="31" t="e">
        <f t="shared" si="65"/>
        <v>#REF!</v>
      </c>
      <c r="O1365" s="1" t="e">
        <f>VLOOKUP(jur[[#This Row],[hwycov_id]],#REF!,16,FALSE)</f>
        <v>#REF!</v>
      </c>
      <c r="P1365" s="1">
        <v>1371</v>
      </c>
    </row>
    <row r="1366" spans="1:16" x14ac:dyDescent="0.25">
      <c r="A1366" s="1">
        <v>28307</v>
      </c>
      <c r="B1366" s="1">
        <v>9</v>
      </c>
      <c r="C1366" s="1">
        <v>1</v>
      </c>
      <c r="D1366" s="1">
        <v>1</v>
      </c>
      <c r="E1366" s="1" t="s">
        <v>73</v>
      </c>
      <c r="F1366" s="1">
        <v>2</v>
      </c>
      <c r="G1366" s="1">
        <v>1</v>
      </c>
      <c r="H1366" s="1">
        <v>2</v>
      </c>
      <c r="I1366" s="1">
        <v>14</v>
      </c>
      <c r="J1366" s="1">
        <v>16462</v>
      </c>
      <c r="K1366" s="4" t="e">
        <f>VLOOKUP(jur[[#This Row],[hwycov_id]],#REF!,10,FALSE)</f>
        <v>#REF!</v>
      </c>
      <c r="L1366" s="32" t="e">
        <f t="shared" si="63"/>
        <v>#REF!</v>
      </c>
      <c r="M1366" s="31" t="e">
        <f t="shared" si="64"/>
        <v>#REF!</v>
      </c>
      <c r="N1366" s="31" t="e">
        <f t="shared" si="65"/>
        <v>#REF!</v>
      </c>
      <c r="O1366" s="1" t="e">
        <f>VLOOKUP(jur[[#This Row],[hwycov_id]],#REF!,16,FALSE)</f>
        <v>#REF!</v>
      </c>
      <c r="P1366" s="1">
        <v>1372</v>
      </c>
    </row>
    <row r="1367" spans="1:16" x14ac:dyDescent="0.25">
      <c r="A1367" s="1">
        <v>2206</v>
      </c>
      <c r="B1367" s="1">
        <v>3</v>
      </c>
      <c r="C1367" s="1">
        <v>1</v>
      </c>
      <c r="D1367" s="1">
        <v>2</v>
      </c>
      <c r="E1367" s="1" t="s">
        <v>74</v>
      </c>
      <c r="F1367" s="1">
        <v>3</v>
      </c>
      <c r="G1367" s="1">
        <v>1</v>
      </c>
      <c r="H1367" s="1">
        <v>2</v>
      </c>
      <c r="I1367" s="1">
        <v>14</v>
      </c>
      <c r="J1367" s="1">
        <v>16554</v>
      </c>
      <c r="K1367" s="4" t="e">
        <f>VLOOKUP(jur[[#This Row],[hwycov_id]],#REF!,10,FALSE)</f>
        <v>#REF!</v>
      </c>
      <c r="L1367" s="32" t="e">
        <f t="shared" si="63"/>
        <v>#REF!</v>
      </c>
      <c r="M1367" s="31" t="e">
        <f t="shared" si="64"/>
        <v>#REF!</v>
      </c>
      <c r="N1367" s="31" t="e">
        <f t="shared" si="65"/>
        <v>#REF!</v>
      </c>
      <c r="O1367" s="1" t="e">
        <f>VLOOKUP(jur[[#This Row],[hwycov_id]],#REF!,16,FALSE)</f>
        <v>#REF!</v>
      </c>
      <c r="P1367" s="1">
        <v>1373</v>
      </c>
    </row>
    <row r="1368" spans="1:16" x14ac:dyDescent="0.25">
      <c r="A1368" s="1">
        <v>1855</v>
      </c>
      <c r="B1368" s="1">
        <v>4</v>
      </c>
      <c r="C1368" s="1">
        <v>1</v>
      </c>
      <c r="D1368" s="1">
        <v>1</v>
      </c>
      <c r="E1368" s="1" t="s">
        <v>74</v>
      </c>
      <c r="F1368" s="1">
        <v>4</v>
      </c>
      <c r="G1368" s="1">
        <v>1</v>
      </c>
      <c r="H1368" s="1">
        <v>2</v>
      </c>
      <c r="I1368" s="1">
        <v>14</v>
      </c>
      <c r="J1368" s="1">
        <v>16600</v>
      </c>
      <c r="K1368" s="4" t="e">
        <f>VLOOKUP(jur[[#This Row],[hwycov_id]],#REF!,10,FALSE)</f>
        <v>#REF!</v>
      </c>
      <c r="L1368" s="32" t="e">
        <f t="shared" si="63"/>
        <v>#REF!</v>
      </c>
      <c r="M1368" s="31" t="e">
        <f t="shared" si="64"/>
        <v>#REF!</v>
      </c>
      <c r="N1368" s="31" t="e">
        <f t="shared" si="65"/>
        <v>#REF!</v>
      </c>
      <c r="O1368" s="1" t="e">
        <f>VLOOKUP(jur[[#This Row],[hwycov_id]],#REF!,16,FALSE)</f>
        <v>#REF!</v>
      </c>
      <c r="P1368" s="1">
        <v>1374</v>
      </c>
    </row>
    <row r="1369" spans="1:16" x14ac:dyDescent="0.25">
      <c r="A1369" s="1">
        <v>31287</v>
      </c>
      <c r="B1369" s="1">
        <v>3</v>
      </c>
      <c r="C1369" s="1">
        <v>1</v>
      </c>
      <c r="D1369" s="1">
        <v>2</v>
      </c>
      <c r="E1369" s="1" t="s">
        <v>74</v>
      </c>
      <c r="F1369" s="1">
        <v>3</v>
      </c>
      <c r="G1369" s="1">
        <v>1</v>
      </c>
      <c r="H1369" s="1">
        <v>2</v>
      </c>
      <c r="I1369" s="1">
        <v>14</v>
      </c>
      <c r="J1369" s="1">
        <v>16732</v>
      </c>
      <c r="K1369" s="4" t="e">
        <f>VLOOKUP(jur[[#This Row],[hwycov_id]],#REF!,10,FALSE)</f>
        <v>#REF!</v>
      </c>
      <c r="L1369" s="32" t="e">
        <f t="shared" si="63"/>
        <v>#REF!</v>
      </c>
      <c r="M1369" s="31" t="e">
        <f t="shared" si="64"/>
        <v>#REF!</v>
      </c>
      <c r="N1369" s="31" t="e">
        <f t="shared" si="65"/>
        <v>#REF!</v>
      </c>
      <c r="O1369" s="1" t="e">
        <f>VLOOKUP(jur[[#This Row],[hwycov_id]],#REF!,16,FALSE)</f>
        <v>#REF!</v>
      </c>
      <c r="P1369" s="1">
        <v>1375</v>
      </c>
    </row>
    <row r="1370" spans="1:16" x14ac:dyDescent="0.25">
      <c r="A1370" s="1">
        <v>6625</v>
      </c>
      <c r="B1370" s="1">
        <v>4</v>
      </c>
      <c r="C1370" s="1">
        <v>1</v>
      </c>
      <c r="D1370" s="1">
        <v>2</v>
      </c>
      <c r="E1370" s="1" t="s">
        <v>74</v>
      </c>
      <c r="F1370" s="1">
        <v>4</v>
      </c>
      <c r="G1370" s="1">
        <v>1</v>
      </c>
      <c r="H1370" s="1">
        <v>4</v>
      </c>
      <c r="I1370" s="1">
        <v>14</v>
      </c>
      <c r="J1370" s="1">
        <v>16743</v>
      </c>
      <c r="K1370" s="4" t="e">
        <f>VLOOKUP(jur[[#This Row],[hwycov_id]],#REF!,10,FALSE)</f>
        <v>#REF!</v>
      </c>
      <c r="L1370" s="32" t="e">
        <f t="shared" si="63"/>
        <v>#REF!</v>
      </c>
      <c r="M1370" s="31" t="e">
        <f t="shared" si="64"/>
        <v>#REF!</v>
      </c>
      <c r="N1370" s="31" t="e">
        <f t="shared" si="65"/>
        <v>#REF!</v>
      </c>
      <c r="O1370" s="1" t="e">
        <f>VLOOKUP(jur[[#This Row],[hwycov_id]],#REF!,16,FALSE)</f>
        <v>#REF!</v>
      </c>
      <c r="P1370" s="1">
        <v>1376</v>
      </c>
    </row>
    <row r="1371" spans="1:16" x14ac:dyDescent="0.25">
      <c r="A1371" s="1">
        <v>14405</v>
      </c>
      <c r="B1371" s="1">
        <v>3</v>
      </c>
      <c r="C1371" s="1">
        <v>1</v>
      </c>
      <c r="D1371" s="1">
        <v>2</v>
      </c>
      <c r="E1371" s="1" t="s">
        <v>74</v>
      </c>
      <c r="F1371" s="1">
        <v>3</v>
      </c>
      <c r="G1371" s="1">
        <v>1</v>
      </c>
      <c r="H1371" s="1">
        <v>3</v>
      </c>
      <c r="I1371" s="1">
        <v>14</v>
      </c>
      <c r="J1371" s="1">
        <v>16767</v>
      </c>
      <c r="K1371" s="4" t="e">
        <f>VLOOKUP(jur[[#This Row],[hwycov_id]],#REF!,10,FALSE)</f>
        <v>#REF!</v>
      </c>
      <c r="L1371" s="32" t="e">
        <f t="shared" si="63"/>
        <v>#REF!</v>
      </c>
      <c r="M1371" s="31" t="e">
        <f t="shared" si="64"/>
        <v>#REF!</v>
      </c>
      <c r="N1371" s="31" t="e">
        <f t="shared" si="65"/>
        <v>#REF!</v>
      </c>
      <c r="O1371" s="1" t="e">
        <f>VLOOKUP(jur[[#This Row],[hwycov_id]],#REF!,16,FALSE)</f>
        <v>#REF!</v>
      </c>
      <c r="P1371" s="1">
        <v>1377</v>
      </c>
    </row>
    <row r="1372" spans="1:16" x14ac:dyDescent="0.25">
      <c r="A1372" s="1">
        <v>876</v>
      </c>
      <c r="B1372" s="1">
        <v>3</v>
      </c>
      <c r="C1372" s="1">
        <v>1</v>
      </c>
      <c r="D1372" s="1">
        <v>2</v>
      </c>
      <c r="E1372" s="1" t="s">
        <v>74</v>
      </c>
      <c r="F1372" s="1">
        <v>3</v>
      </c>
      <c r="G1372" s="1">
        <v>1</v>
      </c>
      <c r="H1372" s="1">
        <v>2</v>
      </c>
      <c r="I1372" s="1">
        <v>14</v>
      </c>
      <c r="J1372" s="1">
        <v>16781</v>
      </c>
      <c r="K1372" s="4" t="e">
        <f>VLOOKUP(jur[[#This Row],[hwycov_id]],#REF!,10,FALSE)</f>
        <v>#REF!</v>
      </c>
      <c r="L1372" s="32" t="e">
        <f t="shared" si="63"/>
        <v>#REF!</v>
      </c>
      <c r="M1372" s="31" t="e">
        <f t="shared" si="64"/>
        <v>#REF!</v>
      </c>
      <c r="N1372" s="31" t="e">
        <f t="shared" si="65"/>
        <v>#REF!</v>
      </c>
      <c r="O1372" s="1" t="e">
        <f>VLOOKUP(jur[[#This Row],[hwycov_id]],#REF!,16,FALSE)</f>
        <v>#REF!</v>
      </c>
      <c r="P1372" s="1">
        <v>1378</v>
      </c>
    </row>
    <row r="1373" spans="1:16" x14ac:dyDescent="0.25">
      <c r="A1373" s="1">
        <v>1658</v>
      </c>
      <c r="B1373" s="1">
        <v>3</v>
      </c>
      <c r="C1373" s="1">
        <v>1</v>
      </c>
      <c r="D1373" s="1">
        <v>2</v>
      </c>
      <c r="E1373" s="1" t="s">
        <v>74</v>
      </c>
      <c r="F1373" s="1">
        <v>3</v>
      </c>
      <c r="G1373" s="1">
        <v>1</v>
      </c>
      <c r="H1373" s="1">
        <v>3</v>
      </c>
      <c r="I1373" s="1">
        <v>14</v>
      </c>
      <c r="J1373" s="1">
        <v>16858</v>
      </c>
      <c r="K1373" s="4" t="e">
        <f>VLOOKUP(jur[[#This Row],[hwycov_id]],#REF!,10,FALSE)</f>
        <v>#REF!</v>
      </c>
      <c r="L1373" s="32" t="e">
        <f t="shared" si="63"/>
        <v>#REF!</v>
      </c>
      <c r="M1373" s="31" t="e">
        <f t="shared" si="64"/>
        <v>#REF!</v>
      </c>
      <c r="N1373" s="31" t="e">
        <f t="shared" si="65"/>
        <v>#REF!</v>
      </c>
      <c r="O1373" s="1" t="e">
        <f>VLOOKUP(jur[[#This Row],[hwycov_id]],#REF!,16,FALSE)</f>
        <v>#REF!</v>
      </c>
      <c r="P1373" s="1">
        <v>1379</v>
      </c>
    </row>
    <row r="1374" spans="1:16" x14ac:dyDescent="0.25">
      <c r="A1374" s="1">
        <v>6855</v>
      </c>
      <c r="B1374" s="1">
        <v>3</v>
      </c>
      <c r="C1374" s="1">
        <v>1</v>
      </c>
      <c r="D1374" s="1">
        <v>2</v>
      </c>
      <c r="E1374" s="1" t="s">
        <v>74</v>
      </c>
      <c r="F1374" s="1">
        <v>3</v>
      </c>
      <c r="G1374" s="1">
        <v>1</v>
      </c>
      <c r="H1374" s="1">
        <v>2</v>
      </c>
      <c r="I1374" s="1">
        <v>14</v>
      </c>
      <c r="J1374" s="1">
        <v>16858</v>
      </c>
      <c r="K1374" s="4" t="e">
        <f>VLOOKUP(jur[[#This Row],[hwycov_id]],#REF!,10,FALSE)</f>
        <v>#REF!</v>
      </c>
      <c r="L1374" s="32" t="e">
        <f t="shared" si="63"/>
        <v>#REF!</v>
      </c>
      <c r="M1374" s="31" t="e">
        <f t="shared" si="64"/>
        <v>#REF!</v>
      </c>
      <c r="N1374" s="31" t="e">
        <f t="shared" si="65"/>
        <v>#REF!</v>
      </c>
      <c r="O1374" s="1" t="e">
        <f>VLOOKUP(jur[[#This Row],[hwycov_id]],#REF!,16,FALSE)</f>
        <v>#REF!</v>
      </c>
      <c r="P1374" s="1">
        <v>1380</v>
      </c>
    </row>
    <row r="1375" spans="1:16" x14ac:dyDescent="0.25">
      <c r="A1375" s="1">
        <v>6839</v>
      </c>
      <c r="B1375" s="1">
        <v>3</v>
      </c>
      <c r="C1375" s="1">
        <v>1</v>
      </c>
      <c r="D1375" s="1">
        <v>2</v>
      </c>
      <c r="E1375" s="1" t="s">
        <v>74</v>
      </c>
      <c r="F1375" s="1">
        <v>3</v>
      </c>
      <c r="G1375" s="1">
        <v>1</v>
      </c>
      <c r="H1375" s="1">
        <v>3</v>
      </c>
      <c r="I1375" s="1">
        <v>14</v>
      </c>
      <c r="J1375" s="1">
        <v>16938</v>
      </c>
      <c r="K1375" s="4" t="e">
        <f>VLOOKUP(jur[[#This Row],[hwycov_id]],#REF!,10,FALSE)</f>
        <v>#REF!</v>
      </c>
      <c r="L1375" s="32" t="e">
        <f t="shared" si="63"/>
        <v>#REF!</v>
      </c>
      <c r="M1375" s="31" t="e">
        <f t="shared" si="64"/>
        <v>#REF!</v>
      </c>
      <c r="N1375" s="31" t="e">
        <f t="shared" si="65"/>
        <v>#REF!</v>
      </c>
      <c r="O1375" s="1" t="e">
        <f>VLOOKUP(jur[[#This Row],[hwycov_id]],#REF!,16,FALSE)</f>
        <v>#REF!</v>
      </c>
      <c r="P1375" s="1">
        <v>1381</v>
      </c>
    </row>
    <row r="1376" spans="1:16" x14ac:dyDescent="0.25">
      <c r="A1376" s="1">
        <v>3863</v>
      </c>
      <c r="B1376" s="1">
        <v>3</v>
      </c>
      <c r="C1376" s="1">
        <v>1</v>
      </c>
      <c r="D1376" s="1">
        <v>2</v>
      </c>
      <c r="E1376" s="1" t="s">
        <v>74</v>
      </c>
      <c r="F1376" s="1">
        <v>3</v>
      </c>
      <c r="G1376" s="1">
        <v>1</v>
      </c>
      <c r="H1376" s="1">
        <v>3</v>
      </c>
      <c r="I1376" s="1">
        <v>14</v>
      </c>
      <c r="J1376" s="1">
        <v>16999</v>
      </c>
      <c r="K1376" s="4" t="e">
        <f>VLOOKUP(jur[[#This Row],[hwycov_id]],#REF!,10,FALSE)</f>
        <v>#REF!</v>
      </c>
      <c r="L1376" s="32" t="e">
        <f t="shared" si="63"/>
        <v>#REF!</v>
      </c>
      <c r="M1376" s="31" t="e">
        <f t="shared" si="64"/>
        <v>#REF!</v>
      </c>
      <c r="N1376" s="31" t="e">
        <f t="shared" si="65"/>
        <v>#REF!</v>
      </c>
      <c r="O1376" s="1" t="e">
        <f>VLOOKUP(jur[[#This Row],[hwycov_id]],#REF!,16,FALSE)</f>
        <v>#REF!</v>
      </c>
      <c r="P1376" s="1">
        <v>1382</v>
      </c>
    </row>
    <row r="1377" spans="1:16" x14ac:dyDescent="0.25">
      <c r="A1377" s="1">
        <v>5312</v>
      </c>
      <c r="B1377" s="1">
        <v>3</v>
      </c>
      <c r="C1377" s="1">
        <v>1</v>
      </c>
      <c r="D1377" s="1">
        <v>2</v>
      </c>
      <c r="E1377" s="1" t="s">
        <v>74</v>
      </c>
      <c r="F1377" s="1">
        <v>3</v>
      </c>
      <c r="G1377" s="1">
        <v>1</v>
      </c>
      <c r="H1377" s="1">
        <v>2</v>
      </c>
      <c r="I1377" s="1">
        <v>14</v>
      </c>
      <c r="J1377" s="1">
        <v>17063</v>
      </c>
      <c r="K1377" s="4" t="e">
        <f>VLOOKUP(jur[[#This Row],[hwycov_id]],#REF!,10,FALSE)</f>
        <v>#REF!</v>
      </c>
      <c r="L1377" s="32" t="e">
        <f t="shared" si="63"/>
        <v>#REF!</v>
      </c>
      <c r="M1377" s="31" t="e">
        <f t="shared" si="64"/>
        <v>#REF!</v>
      </c>
      <c r="N1377" s="31" t="e">
        <f t="shared" si="65"/>
        <v>#REF!</v>
      </c>
      <c r="O1377" s="1" t="e">
        <f>VLOOKUP(jur[[#This Row],[hwycov_id]],#REF!,16,FALSE)</f>
        <v>#REF!</v>
      </c>
      <c r="P1377" s="1">
        <v>1383</v>
      </c>
    </row>
    <row r="1378" spans="1:16" x14ac:dyDescent="0.25">
      <c r="A1378" s="1">
        <v>13660</v>
      </c>
      <c r="B1378" s="1">
        <v>9</v>
      </c>
      <c r="C1378" s="1">
        <v>1</v>
      </c>
      <c r="D1378" s="1">
        <v>1</v>
      </c>
      <c r="E1378" s="1" t="s">
        <v>73</v>
      </c>
      <c r="F1378" s="1">
        <v>2</v>
      </c>
      <c r="G1378" s="1">
        <v>1</v>
      </c>
      <c r="H1378" s="1">
        <v>3</v>
      </c>
      <c r="I1378" s="1">
        <v>14</v>
      </c>
      <c r="J1378" s="1">
        <v>17084</v>
      </c>
      <c r="K1378" s="4" t="e">
        <f>VLOOKUP(jur[[#This Row],[hwycov_id]],#REF!,10,FALSE)</f>
        <v>#REF!</v>
      </c>
      <c r="L1378" s="32" t="e">
        <f t="shared" si="63"/>
        <v>#REF!</v>
      </c>
      <c r="M1378" s="31" t="e">
        <f t="shared" si="64"/>
        <v>#REF!</v>
      </c>
      <c r="N1378" s="31" t="e">
        <f t="shared" si="65"/>
        <v>#REF!</v>
      </c>
      <c r="O1378" s="1" t="e">
        <f>VLOOKUP(jur[[#This Row],[hwycov_id]],#REF!,16,FALSE)</f>
        <v>#REF!</v>
      </c>
      <c r="P1378" s="1">
        <v>1384</v>
      </c>
    </row>
    <row r="1379" spans="1:16" x14ac:dyDescent="0.25">
      <c r="A1379" s="1">
        <v>16769</v>
      </c>
      <c r="B1379" s="1">
        <v>4</v>
      </c>
      <c r="C1379" s="1">
        <v>1</v>
      </c>
      <c r="D1379" s="1">
        <v>2</v>
      </c>
      <c r="E1379" s="1" t="s">
        <v>74</v>
      </c>
      <c r="F1379" s="1">
        <v>4</v>
      </c>
      <c r="G1379" s="1">
        <v>1</v>
      </c>
      <c r="H1379" s="1">
        <v>2</v>
      </c>
      <c r="I1379" s="1">
        <v>14</v>
      </c>
      <c r="J1379" s="1">
        <v>17223</v>
      </c>
      <c r="K1379" s="4" t="e">
        <f>VLOOKUP(jur[[#This Row],[hwycov_id]],#REF!,10,FALSE)</f>
        <v>#REF!</v>
      </c>
      <c r="L1379" s="32" t="e">
        <f t="shared" si="63"/>
        <v>#REF!</v>
      </c>
      <c r="M1379" s="31" t="e">
        <f t="shared" si="64"/>
        <v>#REF!</v>
      </c>
      <c r="N1379" s="31" t="e">
        <f t="shared" si="65"/>
        <v>#REF!</v>
      </c>
      <c r="O1379" s="1" t="e">
        <f>VLOOKUP(jur[[#This Row],[hwycov_id]],#REF!,16,FALSE)</f>
        <v>#REF!</v>
      </c>
      <c r="P1379" s="1">
        <v>1385</v>
      </c>
    </row>
    <row r="1380" spans="1:16" x14ac:dyDescent="0.25">
      <c r="A1380" s="1">
        <v>5417</v>
      </c>
      <c r="B1380" s="1">
        <v>3</v>
      </c>
      <c r="C1380" s="1">
        <v>1</v>
      </c>
      <c r="D1380" s="1">
        <v>2</v>
      </c>
      <c r="E1380" s="1" t="s">
        <v>74</v>
      </c>
      <c r="F1380" s="1">
        <v>3</v>
      </c>
      <c r="G1380" s="1">
        <v>1</v>
      </c>
      <c r="H1380" s="1">
        <v>3</v>
      </c>
      <c r="I1380" s="1">
        <v>14</v>
      </c>
      <c r="J1380" s="1">
        <v>17224</v>
      </c>
      <c r="K1380" s="4" t="e">
        <f>VLOOKUP(jur[[#This Row],[hwycov_id]],#REF!,10,FALSE)</f>
        <v>#REF!</v>
      </c>
      <c r="L1380" s="32" t="e">
        <f t="shared" si="63"/>
        <v>#REF!</v>
      </c>
      <c r="M1380" s="31" t="e">
        <f t="shared" si="64"/>
        <v>#REF!</v>
      </c>
      <c r="N1380" s="31" t="e">
        <f t="shared" si="65"/>
        <v>#REF!</v>
      </c>
      <c r="O1380" s="1" t="e">
        <f>VLOOKUP(jur[[#This Row],[hwycov_id]],#REF!,16,FALSE)</f>
        <v>#REF!</v>
      </c>
      <c r="P1380" s="1">
        <v>1386</v>
      </c>
    </row>
    <row r="1381" spans="1:16" x14ac:dyDescent="0.25">
      <c r="A1381" s="1">
        <v>3877</v>
      </c>
      <c r="B1381" s="1">
        <v>3</v>
      </c>
      <c r="C1381" s="1">
        <v>1</v>
      </c>
      <c r="D1381" s="1">
        <v>2</v>
      </c>
      <c r="E1381" s="1" t="s">
        <v>74</v>
      </c>
      <c r="F1381" s="1">
        <v>3</v>
      </c>
      <c r="G1381" s="1">
        <v>1</v>
      </c>
      <c r="H1381" s="1">
        <v>3</v>
      </c>
      <c r="I1381" s="1">
        <v>14</v>
      </c>
      <c r="J1381" s="1">
        <v>17255</v>
      </c>
      <c r="K1381" s="4" t="e">
        <f>VLOOKUP(jur[[#This Row],[hwycov_id]],#REF!,10,FALSE)</f>
        <v>#REF!</v>
      </c>
      <c r="L1381" s="32" t="e">
        <f t="shared" si="63"/>
        <v>#REF!</v>
      </c>
      <c r="M1381" s="31" t="e">
        <f t="shared" si="64"/>
        <v>#REF!</v>
      </c>
      <c r="N1381" s="31" t="e">
        <f t="shared" si="65"/>
        <v>#REF!</v>
      </c>
      <c r="O1381" s="1" t="e">
        <f>VLOOKUP(jur[[#This Row],[hwycov_id]],#REF!,16,FALSE)</f>
        <v>#REF!</v>
      </c>
      <c r="P1381" s="1">
        <v>1387</v>
      </c>
    </row>
    <row r="1382" spans="1:16" x14ac:dyDescent="0.25">
      <c r="A1382" s="1">
        <v>10146</v>
      </c>
      <c r="B1382" s="1">
        <v>3</v>
      </c>
      <c r="C1382" s="1">
        <v>1</v>
      </c>
      <c r="D1382" s="1">
        <v>2</v>
      </c>
      <c r="E1382" s="1" t="s">
        <v>74</v>
      </c>
      <c r="F1382" s="1">
        <v>3</v>
      </c>
      <c r="G1382" s="1">
        <v>1</v>
      </c>
      <c r="H1382" s="1">
        <v>3</v>
      </c>
      <c r="I1382" s="1">
        <v>14</v>
      </c>
      <c r="J1382" s="1">
        <v>17264</v>
      </c>
      <c r="K1382" s="4" t="e">
        <f>VLOOKUP(jur[[#This Row],[hwycov_id]],#REF!,10,FALSE)</f>
        <v>#REF!</v>
      </c>
      <c r="L1382" s="32" t="e">
        <f t="shared" si="63"/>
        <v>#REF!</v>
      </c>
      <c r="M1382" s="31" t="e">
        <f t="shared" si="64"/>
        <v>#REF!</v>
      </c>
      <c r="N1382" s="31" t="e">
        <f t="shared" si="65"/>
        <v>#REF!</v>
      </c>
      <c r="O1382" s="1" t="e">
        <f>VLOOKUP(jur[[#This Row],[hwycov_id]],#REF!,16,FALSE)</f>
        <v>#REF!</v>
      </c>
      <c r="P1382" s="1">
        <v>1388</v>
      </c>
    </row>
    <row r="1383" spans="1:16" x14ac:dyDescent="0.25">
      <c r="A1383" s="1">
        <v>7828</v>
      </c>
      <c r="B1383" s="1">
        <v>3</v>
      </c>
      <c r="C1383" s="1">
        <v>1</v>
      </c>
      <c r="D1383" s="1">
        <v>2</v>
      </c>
      <c r="E1383" s="1" t="s">
        <v>74</v>
      </c>
      <c r="F1383" s="1">
        <v>3</v>
      </c>
      <c r="G1383" s="1">
        <v>1</v>
      </c>
      <c r="H1383" s="1">
        <v>2</v>
      </c>
      <c r="I1383" s="1">
        <v>14</v>
      </c>
      <c r="J1383" s="1">
        <v>17342</v>
      </c>
      <c r="K1383" s="4" t="e">
        <f>VLOOKUP(jur[[#This Row],[hwycov_id]],#REF!,10,FALSE)</f>
        <v>#REF!</v>
      </c>
      <c r="L1383" s="32" t="e">
        <f t="shared" si="63"/>
        <v>#REF!</v>
      </c>
      <c r="M1383" s="31" t="e">
        <f t="shared" si="64"/>
        <v>#REF!</v>
      </c>
      <c r="N1383" s="31" t="e">
        <f t="shared" si="65"/>
        <v>#REF!</v>
      </c>
      <c r="O1383" s="1" t="e">
        <f>VLOOKUP(jur[[#This Row],[hwycov_id]],#REF!,16,FALSE)</f>
        <v>#REF!</v>
      </c>
      <c r="P1383" s="1">
        <v>1389</v>
      </c>
    </row>
    <row r="1384" spans="1:16" x14ac:dyDescent="0.25">
      <c r="A1384" s="1">
        <v>10558</v>
      </c>
      <c r="B1384" s="1">
        <v>4</v>
      </c>
      <c r="C1384" s="1">
        <v>1</v>
      </c>
      <c r="D1384" s="1">
        <v>2</v>
      </c>
      <c r="E1384" s="1" t="s">
        <v>74</v>
      </c>
      <c r="F1384" s="1">
        <v>4</v>
      </c>
      <c r="G1384" s="1">
        <v>1</v>
      </c>
      <c r="H1384" s="1">
        <v>4</v>
      </c>
      <c r="I1384" s="1">
        <v>14</v>
      </c>
      <c r="J1384" s="1">
        <v>17353</v>
      </c>
      <c r="K1384" s="4" t="e">
        <f>VLOOKUP(jur[[#This Row],[hwycov_id]],#REF!,10,FALSE)</f>
        <v>#REF!</v>
      </c>
      <c r="L1384" s="32" t="e">
        <f t="shared" si="63"/>
        <v>#REF!</v>
      </c>
      <c r="M1384" s="31" t="e">
        <f t="shared" si="64"/>
        <v>#REF!</v>
      </c>
      <c r="N1384" s="31" t="e">
        <f t="shared" si="65"/>
        <v>#REF!</v>
      </c>
      <c r="O1384" s="1" t="e">
        <f>VLOOKUP(jur[[#This Row],[hwycov_id]],#REF!,16,FALSE)</f>
        <v>#REF!</v>
      </c>
      <c r="P1384" s="1">
        <v>1390</v>
      </c>
    </row>
    <row r="1385" spans="1:16" x14ac:dyDescent="0.25">
      <c r="A1385" s="1">
        <v>31277</v>
      </c>
      <c r="B1385" s="1">
        <v>3</v>
      </c>
      <c r="C1385" s="1">
        <v>1</v>
      </c>
      <c r="D1385" s="1">
        <v>2</v>
      </c>
      <c r="E1385" s="1" t="s">
        <v>74</v>
      </c>
      <c r="F1385" s="1">
        <v>3</v>
      </c>
      <c r="G1385" s="1">
        <v>1</v>
      </c>
      <c r="H1385" s="1">
        <v>3</v>
      </c>
      <c r="I1385" s="1">
        <v>14</v>
      </c>
      <c r="J1385" s="1">
        <v>17484</v>
      </c>
      <c r="K1385" s="4" t="e">
        <f>VLOOKUP(jur[[#This Row],[hwycov_id]],#REF!,10,FALSE)</f>
        <v>#REF!</v>
      </c>
      <c r="L1385" s="32" t="e">
        <f t="shared" si="63"/>
        <v>#REF!</v>
      </c>
      <c r="M1385" s="31" t="e">
        <f t="shared" si="64"/>
        <v>#REF!</v>
      </c>
      <c r="N1385" s="31" t="e">
        <f t="shared" si="65"/>
        <v>#REF!</v>
      </c>
      <c r="O1385" s="1" t="e">
        <f>VLOOKUP(jur[[#This Row],[hwycov_id]],#REF!,16,FALSE)</f>
        <v>#REF!</v>
      </c>
      <c r="P1385" s="1">
        <v>1391</v>
      </c>
    </row>
    <row r="1386" spans="1:16" x14ac:dyDescent="0.25">
      <c r="A1386" s="1">
        <v>14675</v>
      </c>
      <c r="B1386" s="1">
        <v>9</v>
      </c>
      <c r="C1386" s="1">
        <v>1</v>
      </c>
      <c r="D1386" s="1">
        <v>1</v>
      </c>
      <c r="E1386" s="1" t="s">
        <v>73</v>
      </c>
      <c r="F1386" s="1">
        <v>2</v>
      </c>
      <c r="G1386" s="1">
        <v>1</v>
      </c>
      <c r="H1386" s="1">
        <v>3</v>
      </c>
      <c r="I1386" s="1">
        <v>14</v>
      </c>
      <c r="J1386" s="1">
        <v>17521</v>
      </c>
      <c r="K1386" s="4" t="e">
        <f>VLOOKUP(jur[[#This Row],[hwycov_id]],#REF!,10,FALSE)</f>
        <v>#REF!</v>
      </c>
      <c r="L1386" s="32" t="e">
        <f t="shared" si="63"/>
        <v>#REF!</v>
      </c>
      <c r="M1386" s="31" t="e">
        <f t="shared" si="64"/>
        <v>#REF!</v>
      </c>
      <c r="N1386" s="31" t="e">
        <f t="shared" si="65"/>
        <v>#REF!</v>
      </c>
      <c r="O1386" s="1" t="e">
        <f>VLOOKUP(jur[[#This Row],[hwycov_id]],#REF!,16,FALSE)</f>
        <v>#REF!</v>
      </c>
      <c r="P1386" s="1">
        <v>1392</v>
      </c>
    </row>
    <row r="1387" spans="1:16" x14ac:dyDescent="0.25">
      <c r="A1387" s="1">
        <v>4768</v>
      </c>
      <c r="B1387" s="1">
        <v>9</v>
      </c>
      <c r="C1387" s="1">
        <v>1</v>
      </c>
      <c r="D1387" s="1">
        <v>1</v>
      </c>
      <c r="E1387" s="1" t="s">
        <v>73</v>
      </c>
      <c r="F1387" s="1">
        <v>2</v>
      </c>
      <c r="G1387" s="1">
        <v>1</v>
      </c>
      <c r="H1387" s="1">
        <v>3</v>
      </c>
      <c r="I1387" s="1">
        <v>14</v>
      </c>
      <c r="J1387" s="1">
        <v>17527</v>
      </c>
      <c r="K1387" s="4" t="e">
        <f>VLOOKUP(jur[[#This Row],[hwycov_id]],#REF!,10,FALSE)</f>
        <v>#REF!</v>
      </c>
      <c r="L1387" s="32" t="e">
        <f t="shared" si="63"/>
        <v>#REF!</v>
      </c>
      <c r="M1387" s="31" t="e">
        <f t="shared" si="64"/>
        <v>#REF!</v>
      </c>
      <c r="N1387" s="31" t="e">
        <f t="shared" si="65"/>
        <v>#REF!</v>
      </c>
      <c r="O1387" s="1" t="e">
        <f>VLOOKUP(jur[[#This Row],[hwycov_id]],#REF!,16,FALSE)</f>
        <v>#REF!</v>
      </c>
      <c r="P1387" s="1">
        <v>1393</v>
      </c>
    </row>
    <row r="1388" spans="1:16" x14ac:dyDescent="0.25">
      <c r="A1388" s="1">
        <v>2342</v>
      </c>
      <c r="B1388" s="1">
        <v>3</v>
      </c>
      <c r="C1388" s="1">
        <v>1</v>
      </c>
      <c r="D1388" s="1">
        <v>2</v>
      </c>
      <c r="E1388" s="1" t="s">
        <v>74</v>
      </c>
      <c r="F1388" s="1">
        <v>3</v>
      </c>
      <c r="G1388" s="1">
        <v>1</v>
      </c>
      <c r="H1388" s="1">
        <v>3</v>
      </c>
      <c r="I1388" s="1">
        <v>14</v>
      </c>
      <c r="J1388" s="1">
        <v>17552</v>
      </c>
      <c r="K1388" s="4" t="e">
        <f>VLOOKUP(jur[[#This Row],[hwycov_id]],#REF!,10,FALSE)</f>
        <v>#REF!</v>
      </c>
      <c r="L1388" s="32" t="e">
        <f t="shared" si="63"/>
        <v>#REF!</v>
      </c>
      <c r="M1388" s="31" t="e">
        <f t="shared" si="64"/>
        <v>#REF!</v>
      </c>
      <c r="N1388" s="31" t="e">
        <f t="shared" si="65"/>
        <v>#REF!</v>
      </c>
      <c r="O1388" s="1" t="e">
        <f>VLOOKUP(jur[[#This Row],[hwycov_id]],#REF!,16,FALSE)</f>
        <v>#REF!</v>
      </c>
      <c r="P1388" s="1">
        <v>1394</v>
      </c>
    </row>
    <row r="1389" spans="1:16" x14ac:dyDescent="0.25">
      <c r="A1389" s="1">
        <v>15781</v>
      </c>
      <c r="B1389" s="1">
        <v>9</v>
      </c>
      <c r="C1389" s="1">
        <v>1</v>
      </c>
      <c r="D1389" s="1">
        <v>1</v>
      </c>
      <c r="E1389" s="1" t="s">
        <v>73</v>
      </c>
      <c r="F1389" s="1">
        <v>2</v>
      </c>
      <c r="G1389" s="1">
        <v>1</v>
      </c>
      <c r="H1389" s="1">
        <v>3</v>
      </c>
      <c r="I1389" s="1">
        <v>14</v>
      </c>
      <c r="J1389" s="1">
        <v>17605</v>
      </c>
      <c r="K1389" s="4" t="e">
        <f>VLOOKUP(jur[[#This Row],[hwycov_id]],#REF!,10,FALSE)</f>
        <v>#REF!</v>
      </c>
      <c r="L1389" s="32" t="e">
        <f t="shared" si="63"/>
        <v>#REF!</v>
      </c>
      <c r="M1389" s="31" t="e">
        <f t="shared" si="64"/>
        <v>#REF!</v>
      </c>
      <c r="N1389" s="31" t="e">
        <f t="shared" si="65"/>
        <v>#REF!</v>
      </c>
      <c r="O1389" s="1" t="e">
        <f>VLOOKUP(jur[[#This Row],[hwycov_id]],#REF!,16,FALSE)</f>
        <v>#REF!</v>
      </c>
      <c r="P1389" s="1">
        <v>1395</v>
      </c>
    </row>
    <row r="1390" spans="1:16" x14ac:dyDescent="0.25">
      <c r="A1390" s="1">
        <v>22648</v>
      </c>
      <c r="B1390" s="1">
        <v>3</v>
      </c>
      <c r="C1390" s="1">
        <v>1</v>
      </c>
      <c r="D1390" s="1">
        <v>2</v>
      </c>
      <c r="E1390" s="1" t="s">
        <v>74</v>
      </c>
      <c r="F1390" s="1">
        <v>3</v>
      </c>
      <c r="G1390" s="1">
        <v>1</v>
      </c>
      <c r="H1390" s="1">
        <v>3</v>
      </c>
      <c r="I1390" s="1">
        <v>14</v>
      </c>
      <c r="J1390" s="1">
        <v>17608</v>
      </c>
      <c r="K1390" s="4" t="e">
        <f>VLOOKUP(jur[[#This Row],[hwycov_id]],#REF!,10,FALSE)</f>
        <v>#REF!</v>
      </c>
      <c r="L1390" s="32" t="e">
        <f t="shared" si="63"/>
        <v>#REF!</v>
      </c>
      <c r="M1390" s="31" t="e">
        <f t="shared" si="64"/>
        <v>#REF!</v>
      </c>
      <c r="N1390" s="31" t="e">
        <f t="shared" si="65"/>
        <v>#REF!</v>
      </c>
      <c r="O1390" s="1" t="e">
        <f>VLOOKUP(jur[[#This Row],[hwycov_id]],#REF!,16,FALSE)</f>
        <v>#REF!</v>
      </c>
      <c r="P1390" s="1">
        <v>1396</v>
      </c>
    </row>
    <row r="1391" spans="1:16" x14ac:dyDescent="0.25">
      <c r="A1391" s="1">
        <v>11503</v>
      </c>
      <c r="B1391" s="1">
        <v>4</v>
      </c>
      <c r="C1391" s="1">
        <v>1</v>
      </c>
      <c r="D1391" s="1">
        <v>2</v>
      </c>
      <c r="E1391" s="1" t="s">
        <v>74</v>
      </c>
      <c r="F1391" s="1">
        <v>4</v>
      </c>
      <c r="G1391" s="1">
        <v>1</v>
      </c>
      <c r="H1391" s="1">
        <v>3</v>
      </c>
      <c r="I1391" s="1">
        <v>14</v>
      </c>
      <c r="J1391" s="1">
        <v>17706</v>
      </c>
      <c r="K1391" s="4" t="e">
        <f>VLOOKUP(jur[[#This Row],[hwycov_id]],#REF!,10,FALSE)</f>
        <v>#REF!</v>
      </c>
      <c r="L1391" s="32" t="e">
        <f t="shared" si="63"/>
        <v>#REF!</v>
      </c>
      <c r="M1391" s="31" t="e">
        <f t="shared" si="64"/>
        <v>#REF!</v>
      </c>
      <c r="N1391" s="31" t="e">
        <f t="shared" si="65"/>
        <v>#REF!</v>
      </c>
      <c r="O1391" s="1" t="e">
        <f>VLOOKUP(jur[[#This Row],[hwycov_id]],#REF!,16,FALSE)</f>
        <v>#REF!</v>
      </c>
      <c r="P1391" s="1">
        <v>1397</v>
      </c>
    </row>
    <row r="1392" spans="1:16" x14ac:dyDescent="0.25">
      <c r="A1392" s="1">
        <v>28852</v>
      </c>
      <c r="B1392" s="1">
        <v>9</v>
      </c>
      <c r="C1392" s="1">
        <v>1</v>
      </c>
      <c r="D1392" s="1">
        <v>1</v>
      </c>
      <c r="E1392" s="1" t="s">
        <v>73</v>
      </c>
      <c r="F1392" s="1">
        <v>2</v>
      </c>
      <c r="G1392" s="1">
        <v>1</v>
      </c>
      <c r="H1392" s="1">
        <v>3</v>
      </c>
      <c r="I1392" s="1">
        <v>14</v>
      </c>
      <c r="J1392" s="1">
        <v>17770</v>
      </c>
      <c r="K1392" s="4" t="e">
        <f>VLOOKUP(jur[[#This Row],[hwycov_id]],#REF!,10,FALSE)</f>
        <v>#REF!</v>
      </c>
      <c r="L1392" s="32" t="e">
        <f t="shared" si="63"/>
        <v>#REF!</v>
      </c>
      <c r="M1392" s="31" t="e">
        <f t="shared" si="64"/>
        <v>#REF!</v>
      </c>
      <c r="N1392" s="31" t="e">
        <f t="shared" si="65"/>
        <v>#REF!</v>
      </c>
      <c r="O1392" s="1" t="e">
        <f>VLOOKUP(jur[[#This Row],[hwycov_id]],#REF!,16,FALSE)</f>
        <v>#REF!</v>
      </c>
      <c r="P1392" s="1">
        <v>1398</v>
      </c>
    </row>
    <row r="1393" spans="1:16" x14ac:dyDescent="0.25">
      <c r="A1393" s="1">
        <v>9758</v>
      </c>
      <c r="B1393" s="1">
        <v>4</v>
      </c>
      <c r="C1393" s="1">
        <v>1</v>
      </c>
      <c r="D1393" s="1">
        <v>2</v>
      </c>
      <c r="E1393" s="1" t="s">
        <v>74</v>
      </c>
      <c r="F1393" s="1">
        <v>4</v>
      </c>
      <c r="G1393" s="1">
        <v>1</v>
      </c>
      <c r="H1393" s="1">
        <v>2</v>
      </c>
      <c r="I1393" s="1">
        <v>14</v>
      </c>
      <c r="J1393" s="1">
        <v>17816</v>
      </c>
      <c r="K1393" s="4" t="e">
        <f>VLOOKUP(jur[[#This Row],[hwycov_id]],#REF!,10,FALSE)</f>
        <v>#REF!</v>
      </c>
      <c r="L1393" s="32" t="e">
        <f t="shared" si="63"/>
        <v>#REF!</v>
      </c>
      <c r="M1393" s="31" t="e">
        <f t="shared" si="64"/>
        <v>#REF!</v>
      </c>
      <c r="N1393" s="31" t="e">
        <f t="shared" si="65"/>
        <v>#REF!</v>
      </c>
      <c r="O1393" s="1" t="e">
        <f>VLOOKUP(jur[[#This Row],[hwycov_id]],#REF!,16,FALSE)</f>
        <v>#REF!</v>
      </c>
      <c r="P1393" s="1">
        <v>1399</v>
      </c>
    </row>
    <row r="1394" spans="1:16" x14ac:dyDescent="0.25">
      <c r="A1394" s="1">
        <v>3811</v>
      </c>
      <c r="B1394" s="1">
        <v>3</v>
      </c>
      <c r="C1394" s="1">
        <v>1</v>
      </c>
      <c r="D1394" s="1">
        <v>2</v>
      </c>
      <c r="E1394" s="1" t="s">
        <v>74</v>
      </c>
      <c r="F1394" s="1">
        <v>3</v>
      </c>
      <c r="G1394" s="1">
        <v>1</v>
      </c>
      <c r="H1394" s="1">
        <v>2</v>
      </c>
      <c r="I1394" s="1">
        <v>14</v>
      </c>
      <c r="J1394" s="1">
        <v>17824</v>
      </c>
      <c r="K1394" s="4" t="e">
        <f>VLOOKUP(jur[[#This Row],[hwycov_id]],#REF!,10,FALSE)</f>
        <v>#REF!</v>
      </c>
      <c r="L1394" s="32" t="e">
        <f t="shared" si="63"/>
        <v>#REF!</v>
      </c>
      <c r="M1394" s="31" t="e">
        <f t="shared" si="64"/>
        <v>#REF!</v>
      </c>
      <c r="N1394" s="31" t="e">
        <f t="shared" si="65"/>
        <v>#REF!</v>
      </c>
      <c r="O1394" s="1" t="e">
        <f>VLOOKUP(jur[[#This Row],[hwycov_id]],#REF!,16,FALSE)</f>
        <v>#REF!</v>
      </c>
      <c r="P1394" s="1">
        <v>1400</v>
      </c>
    </row>
    <row r="1395" spans="1:16" x14ac:dyDescent="0.25">
      <c r="A1395" s="1">
        <v>8376</v>
      </c>
      <c r="B1395" s="1">
        <v>3</v>
      </c>
      <c r="C1395" s="1">
        <v>1</v>
      </c>
      <c r="D1395" s="1">
        <v>2</v>
      </c>
      <c r="E1395" s="1" t="s">
        <v>74</v>
      </c>
      <c r="F1395" s="1">
        <v>3</v>
      </c>
      <c r="G1395" s="1">
        <v>1</v>
      </c>
      <c r="H1395" s="1">
        <v>3</v>
      </c>
      <c r="I1395" s="1">
        <v>14</v>
      </c>
      <c r="J1395" s="1">
        <v>18048</v>
      </c>
      <c r="K1395" s="4" t="e">
        <f>VLOOKUP(jur[[#This Row],[hwycov_id]],#REF!,10,FALSE)</f>
        <v>#REF!</v>
      </c>
      <c r="L1395" s="32" t="e">
        <f t="shared" si="63"/>
        <v>#REF!</v>
      </c>
      <c r="M1395" s="31" t="e">
        <f t="shared" si="64"/>
        <v>#REF!</v>
      </c>
      <c r="N1395" s="31" t="e">
        <f t="shared" si="65"/>
        <v>#REF!</v>
      </c>
      <c r="O1395" s="1" t="e">
        <f>VLOOKUP(jur[[#This Row],[hwycov_id]],#REF!,16,FALSE)</f>
        <v>#REF!</v>
      </c>
      <c r="P1395" s="1">
        <v>1401</v>
      </c>
    </row>
    <row r="1396" spans="1:16" x14ac:dyDescent="0.25">
      <c r="A1396" s="1">
        <v>4081</v>
      </c>
      <c r="B1396" s="1">
        <v>8</v>
      </c>
      <c r="C1396" s="1">
        <v>1</v>
      </c>
      <c r="D1396" s="1">
        <v>1</v>
      </c>
      <c r="E1396" s="1" t="s">
        <v>73</v>
      </c>
      <c r="F1396" s="1">
        <v>2</v>
      </c>
      <c r="G1396" s="1">
        <v>1</v>
      </c>
      <c r="H1396" s="1">
        <v>2</v>
      </c>
      <c r="I1396" s="1">
        <v>14</v>
      </c>
      <c r="J1396" s="1">
        <v>18051</v>
      </c>
      <c r="K1396" s="4" t="e">
        <f>VLOOKUP(jur[[#This Row],[hwycov_id]],#REF!,10,FALSE)</f>
        <v>#REF!</v>
      </c>
      <c r="L1396" s="32" t="e">
        <f t="shared" si="63"/>
        <v>#REF!</v>
      </c>
      <c r="M1396" s="31" t="e">
        <f t="shared" si="64"/>
        <v>#REF!</v>
      </c>
      <c r="N1396" s="31" t="e">
        <f t="shared" si="65"/>
        <v>#REF!</v>
      </c>
      <c r="O1396" s="1" t="e">
        <f>VLOOKUP(jur[[#This Row],[hwycov_id]],#REF!,16,FALSE)</f>
        <v>#REF!</v>
      </c>
      <c r="P1396" s="1">
        <v>1402</v>
      </c>
    </row>
    <row r="1397" spans="1:16" x14ac:dyDescent="0.25">
      <c r="A1397" s="1">
        <v>23185</v>
      </c>
      <c r="B1397" s="1">
        <v>3</v>
      </c>
      <c r="C1397" s="1">
        <v>1</v>
      </c>
      <c r="D1397" s="1">
        <v>2</v>
      </c>
      <c r="E1397" s="1" t="s">
        <v>74</v>
      </c>
      <c r="F1397" s="1">
        <v>3</v>
      </c>
      <c r="G1397" s="1">
        <v>1</v>
      </c>
      <c r="H1397" s="1">
        <v>3</v>
      </c>
      <c r="I1397" s="1">
        <v>14</v>
      </c>
      <c r="J1397" s="1">
        <v>18256</v>
      </c>
      <c r="K1397" s="4" t="e">
        <f>VLOOKUP(jur[[#This Row],[hwycov_id]],#REF!,10,FALSE)</f>
        <v>#REF!</v>
      </c>
      <c r="L1397" s="32" t="e">
        <f t="shared" si="63"/>
        <v>#REF!</v>
      </c>
      <c r="M1397" s="31" t="e">
        <f t="shared" si="64"/>
        <v>#REF!</v>
      </c>
      <c r="N1397" s="31" t="e">
        <f t="shared" si="65"/>
        <v>#REF!</v>
      </c>
      <c r="O1397" s="1" t="e">
        <f>VLOOKUP(jur[[#This Row],[hwycov_id]],#REF!,16,FALSE)</f>
        <v>#REF!</v>
      </c>
      <c r="P1397" s="1">
        <v>1403</v>
      </c>
    </row>
    <row r="1398" spans="1:16" x14ac:dyDescent="0.25">
      <c r="A1398" s="1">
        <v>2785</v>
      </c>
      <c r="B1398" s="1">
        <v>5</v>
      </c>
      <c r="C1398" s="1">
        <v>1</v>
      </c>
      <c r="D1398" s="1">
        <v>2</v>
      </c>
      <c r="E1398" s="1" t="s">
        <v>74</v>
      </c>
      <c r="F1398" s="1">
        <v>4</v>
      </c>
      <c r="G1398" s="1">
        <v>1</v>
      </c>
      <c r="H1398" s="1">
        <v>2</v>
      </c>
      <c r="I1398" s="1">
        <v>14</v>
      </c>
      <c r="J1398" s="1">
        <v>18324</v>
      </c>
      <c r="K1398" s="4" t="e">
        <f>VLOOKUP(jur[[#This Row],[hwycov_id]],#REF!,10,FALSE)</f>
        <v>#REF!</v>
      </c>
      <c r="L1398" s="32" t="e">
        <f t="shared" si="63"/>
        <v>#REF!</v>
      </c>
      <c r="M1398" s="31" t="e">
        <f t="shared" si="64"/>
        <v>#REF!</v>
      </c>
      <c r="N1398" s="31" t="e">
        <f t="shared" si="65"/>
        <v>#REF!</v>
      </c>
      <c r="O1398" s="1" t="e">
        <f>VLOOKUP(jur[[#This Row],[hwycov_id]],#REF!,16,FALSE)</f>
        <v>#REF!</v>
      </c>
      <c r="P1398" s="1">
        <v>1404</v>
      </c>
    </row>
    <row r="1399" spans="1:16" x14ac:dyDescent="0.25">
      <c r="A1399" s="1">
        <v>12482</v>
      </c>
      <c r="B1399" s="1">
        <v>3</v>
      </c>
      <c r="C1399" s="1">
        <v>1</v>
      </c>
      <c r="D1399" s="1">
        <v>2</v>
      </c>
      <c r="E1399" s="1" t="s">
        <v>74</v>
      </c>
      <c r="F1399" s="1">
        <v>3</v>
      </c>
      <c r="G1399" s="1">
        <v>1</v>
      </c>
      <c r="H1399" s="1">
        <v>2</v>
      </c>
      <c r="I1399" s="1">
        <v>14</v>
      </c>
      <c r="J1399" s="1">
        <v>18431</v>
      </c>
      <c r="K1399" s="4" t="e">
        <f>VLOOKUP(jur[[#This Row],[hwycov_id]],#REF!,10,FALSE)</f>
        <v>#REF!</v>
      </c>
      <c r="L1399" s="32" t="e">
        <f t="shared" si="63"/>
        <v>#REF!</v>
      </c>
      <c r="M1399" s="31" t="e">
        <f t="shared" si="64"/>
        <v>#REF!</v>
      </c>
      <c r="N1399" s="31" t="e">
        <f t="shared" si="65"/>
        <v>#REF!</v>
      </c>
      <c r="O1399" s="1" t="e">
        <f>VLOOKUP(jur[[#This Row],[hwycov_id]],#REF!,16,FALSE)</f>
        <v>#REF!</v>
      </c>
      <c r="P1399" s="1">
        <v>1405</v>
      </c>
    </row>
    <row r="1400" spans="1:16" x14ac:dyDescent="0.25">
      <c r="A1400" s="1">
        <v>14563</v>
      </c>
      <c r="B1400" s="1">
        <v>3</v>
      </c>
      <c r="C1400" s="1">
        <v>1</v>
      </c>
      <c r="D1400" s="1">
        <v>2</v>
      </c>
      <c r="E1400" s="1" t="s">
        <v>74</v>
      </c>
      <c r="F1400" s="1">
        <v>3</v>
      </c>
      <c r="G1400" s="1">
        <v>1</v>
      </c>
      <c r="H1400" s="1">
        <v>2</v>
      </c>
      <c r="I1400" s="1">
        <v>14</v>
      </c>
      <c r="J1400" s="1">
        <v>18583</v>
      </c>
      <c r="K1400" s="4" t="e">
        <f>VLOOKUP(jur[[#This Row],[hwycov_id]],#REF!,10,FALSE)</f>
        <v>#REF!</v>
      </c>
      <c r="L1400" s="32" t="e">
        <f t="shared" si="63"/>
        <v>#REF!</v>
      </c>
      <c r="M1400" s="31" t="e">
        <f t="shared" si="64"/>
        <v>#REF!</v>
      </c>
      <c r="N1400" s="31" t="e">
        <f t="shared" si="65"/>
        <v>#REF!</v>
      </c>
      <c r="O1400" s="1" t="e">
        <f>VLOOKUP(jur[[#This Row],[hwycov_id]],#REF!,16,FALSE)</f>
        <v>#REF!</v>
      </c>
      <c r="P1400" s="1">
        <v>1406</v>
      </c>
    </row>
    <row r="1401" spans="1:16" x14ac:dyDescent="0.25">
      <c r="A1401" s="1">
        <v>11421</v>
      </c>
      <c r="B1401" s="1">
        <v>3</v>
      </c>
      <c r="C1401" s="1">
        <v>1</v>
      </c>
      <c r="D1401" s="1">
        <v>2</v>
      </c>
      <c r="E1401" s="1" t="s">
        <v>74</v>
      </c>
      <c r="F1401" s="1">
        <v>3</v>
      </c>
      <c r="G1401" s="1">
        <v>1</v>
      </c>
      <c r="H1401" s="1">
        <v>3</v>
      </c>
      <c r="I1401" s="1">
        <v>14</v>
      </c>
      <c r="J1401" s="1">
        <v>18585</v>
      </c>
      <c r="K1401" s="4" t="e">
        <f>VLOOKUP(jur[[#This Row],[hwycov_id]],#REF!,10,FALSE)</f>
        <v>#REF!</v>
      </c>
      <c r="L1401" s="32" t="e">
        <f t="shared" si="63"/>
        <v>#REF!</v>
      </c>
      <c r="M1401" s="31" t="e">
        <f t="shared" si="64"/>
        <v>#REF!</v>
      </c>
      <c r="N1401" s="31" t="e">
        <f t="shared" si="65"/>
        <v>#REF!</v>
      </c>
      <c r="O1401" s="1" t="e">
        <f>VLOOKUP(jur[[#This Row],[hwycov_id]],#REF!,16,FALSE)</f>
        <v>#REF!</v>
      </c>
      <c r="P1401" s="1">
        <v>1407</v>
      </c>
    </row>
    <row r="1402" spans="1:16" x14ac:dyDescent="0.25">
      <c r="A1402" s="1">
        <v>27576</v>
      </c>
      <c r="B1402" s="1">
        <v>9</v>
      </c>
      <c r="C1402" s="1">
        <v>1</v>
      </c>
      <c r="D1402" s="1">
        <v>1</v>
      </c>
      <c r="E1402" s="1" t="s">
        <v>73</v>
      </c>
      <c r="F1402" s="1">
        <v>2</v>
      </c>
      <c r="G1402" s="1">
        <v>1</v>
      </c>
      <c r="H1402" s="1">
        <v>2</v>
      </c>
      <c r="I1402" s="1">
        <v>14</v>
      </c>
      <c r="J1402" s="1">
        <v>18589</v>
      </c>
      <c r="K1402" s="4" t="e">
        <f>VLOOKUP(jur[[#This Row],[hwycov_id]],#REF!,10,FALSE)</f>
        <v>#REF!</v>
      </c>
      <c r="L1402" s="32" t="e">
        <f t="shared" si="63"/>
        <v>#REF!</v>
      </c>
      <c r="M1402" s="31" t="e">
        <f t="shared" si="64"/>
        <v>#REF!</v>
      </c>
      <c r="N1402" s="31" t="e">
        <f t="shared" si="65"/>
        <v>#REF!</v>
      </c>
      <c r="O1402" s="1" t="e">
        <f>VLOOKUP(jur[[#This Row],[hwycov_id]],#REF!,16,FALSE)</f>
        <v>#REF!</v>
      </c>
      <c r="P1402" s="1">
        <v>1408</v>
      </c>
    </row>
    <row r="1403" spans="1:16" x14ac:dyDescent="0.25">
      <c r="A1403" s="1">
        <v>6706</v>
      </c>
      <c r="B1403" s="1">
        <v>3</v>
      </c>
      <c r="C1403" s="1">
        <v>1</v>
      </c>
      <c r="D1403" s="1">
        <v>2</v>
      </c>
      <c r="E1403" s="1" t="s">
        <v>74</v>
      </c>
      <c r="F1403" s="1">
        <v>3</v>
      </c>
      <c r="G1403" s="1">
        <v>1</v>
      </c>
      <c r="H1403" s="1">
        <v>2</v>
      </c>
      <c r="I1403" s="1">
        <v>14</v>
      </c>
      <c r="J1403" s="1">
        <v>18591</v>
      </c>
      <c r="K1403" s="4" t="e">
        <f>VLOOKUP(jur[[#This Row],[hwycov_id]],#REF!,10,FALSE)</f>
        <v>#REF!</v>
      </c>
      <c r="L1403" s="32" t="e">
        <f t="shared" si="63"/>
        <v>#REF!</v>
      </c>
      <c r="M1403" s="31" t="e">
        <f t="shared" si="64"/>
        <v>#REF!</v>
      </c>
      <c r="N1403" s="31" t="e">
        <f t="shared" si="65"/>
        <v>#REF!</v>
      </c>
      <c r="O1403" s="1" t="e">
        <f>VLOOKUP(jur[[#This Row],[hwycov_id]],#REF!,16,FALSE)</f>
        <v>#REF!</v>
      </c>
      <c r="P1403" s="1">
        <v>1409</v>
      </c>
    </row>
    <row r="1404" spans="1:16" x14ac:dyDescent="0.25">
      <c r="A1404" s="1">
        <v>15102</v>
      </c>
      <c r="B1404" s="1">
        <v>2</v>
      </c>
      <c r="C1404" s="1">
        <v>1</v>
      </c>
      <c r="D1404" s="1">
        <v>2</v>
      </c>
      <c r="E1404" s="1" t="s">
        <v>74</v>
      </c>
      <c r="F1404" s="1">
        <v>3</v>
      </c>
      <c r="G1404" s="1">
        <v>1</v>
      </c>
      <c r="H1404" s="1">
        <v>3</v>
      </c>
      <c r="I1404" s="1">
        <v>14</v>
      </c>
      <c r="J1404" s="1">
        <v>18592</v>
      </c>
      <c r="K1404" s="4" t="e">
        <f>VLOOKUP(jur[[#This Row],[hwycov_id]],#REF!,10,FALSE)</f>
        <v>#REF!</v>
      </c>
      <c r="L1404" s="32" t="e">
        <f t="shared" si="63"/>
        <v>#REF!</v>
      </c>
      <c r="M1404" s="31" t="e">
        <f t="shared" si="64"/>
        <v>#REF!</v>
      </c>
      <c r="N1404" s="31" t="e">
        <f t="shared" si="65"/>
        <v>#REF!</v>
      </c>
      <c r="O1404" s="1" t="e">
        <f>VLOOKUP(jur[[#This Row],[hwycov_id]],#REF!,16,FALSE)</f>
        <v>#REF!</v>
      </c>
      <c r="P1404" s="1">
        <v>1410</v>
      </c>
    </row>
    <row r="1405" spans="1:16" x14ac:dyDescent="0.25">
      <c r="A1405" s="1">
        <v>3862</v>
      </c>
      <c r="B1405" s="1">
        <v>3</v>
      </c>
      <c r="C1405" s="1">
        <v>1</v>
      </c>
      <c r="D1405" s="1">
        <v>2</v>
      </c>
      <c r="E1405" s="1" t="s">
        <v>74</v>
      </c>
      <c r="F1405" s="1">
        <v>3</v>
      </c>
      <c r="G1405" s="1">
        <v>1</v>
      </c>
      <c r="H1405" s="1">
        <v>3</v>
      </c>
      <c r="I1405" s="1">
        <v>14</v>
      </c>
      <c r="J1405" s="1">
        <v>18621</v>
      </c>
      <c r="K1405" s="4" t="e">
        <f>VLOOKUP(jur[[#This Row],[hwycov_id]],#REF!,10,FALSE)</f>
        <v>#REF!</v>
      </c>
      <c r="L1405" s="32" t="e">
        <f t="shared" si="63"/>
        <v>#REF!</v>
      </c>
      <c r="M1405" s="31" t="e">
        <f t="shared" si="64"/>
        <v>#REF!</v>
      </c>
      <c r="N1405" s="31" t="e">
        <f t="shared" si="65"/>
        <v>#REF!</v>
      </c>
      <c r="O1405" s="1" t="e">
        <f>VLOOKUP(jur[[#This Row],[hwycov_id]],#REF!,16,FALSE)</f>
        <v>#REF!</v>
      </c>
      <c r="P1405" s="1">
        <v>1411</v>
      </c>
    </row>
    <row r="1406" spans="1:16" x14ac:dyDescent="0.25">
      <c r="A1406" s="1">
        <v>2833</v>
      </c>
      <c r="B1406" s="1">
        <v>3</v>
      </c>
      <c r="C1406" s="1">
        <v>1</v>
      </c>
      <c r="D1406" s="1">
        <v>2</v>
      </c>
      <c r="E1406" s="1" t="s">
        <v>74</v>
      </c>
      <c r="F1406" s="1">
        <v>3</v>
      </c>
      <c r="G1406" s="1">
        <v>1</v>
      </c>
      <c r="H1406" s="1">
        <v>2</v>
      </c>
      <c r="I1406" s="1">
        <v>14</v>
      </c>
      <c r="J1406" s="1">
        <v>18633</v>
      </c>
      <c r="K1406" s="4" t="e">
        <f>VLOOKUP(jur[[#This Row],[hwycov_id]],#REF!,10,FALSE)</f>
        <v>#REF!</v>
      </c>
      <c r="L1406" s="32" t="e">
        <f t="shared" si="63"/>
        <v>#REF!</v>
      </c>
      <c r="M1406" s="31" t="e">
        <f t="shared" si="64"/>
        <v>#REF!</v>
      </c>
      <c r="N1406" s="31" t="e">
        <f t="shared" si="65"/>
        <v>#REF!</v>
      </c>
      <c r="O1406" s="1" t="e">
        <f>VLOOKUP(jur[[#This Row],[hwycov_id]],#REF!,16,FALSE)</f>
        <v>#REF!</v>
      </c>
      <c r="P1406" s="1">
        <v>1412</v>
      </c>
    </row>
    <row r="1407" spans="1:16" x14ac:dyDescent="0.25">
      <c r="A1407" s="1">
        <v>2148</v>
      </c>
      <c r="B1407" s="1">
        <v>3</v>
      </c>
      <c r="C1407" s="1">
        <v>1</v>
      </c>
      <c r="D1407" s="1">
        <v>2</v>
      </c>
      <c r="E1407" s="1" t="s">
        <v>74</v>
      </c>
      <c r="F1407" s="1">
        <v>3</v>
      </c>
      <c r="G1407" s="1">
        <v>1</v>
      </c>
      <c r="H1407" s="1">
        <v>2</v>
      </c>
      <c r="I1407" s="1">
        <v>14</v>
      </c>
      <c r="J1407" s="1">
        <v>18672</v>
      </c>
      <c r="K1407" s="4" t="e">
        <f>VLOOKUP(jur[[#This Row],[hwycov_id]],#REF!,10,FALSE)</f>
        <v>#REF!</v>
      </c>
      <c r="L1407" s="32" t="e">
        <f t="shared" si="63"/>
        <v>#REF!</v>
      </c>
      <c r="M1407" s="31" t="e">
        <f t="shared" si="64"/>
        <v>#REF!</v>
      </c>
      <c r="N1407" s="31" t="e">
        <f t="shared" si="65"/>
        <v>#REF!</v>
      </c>
      <c r="O1407" s="1" t="e">
        <f>VLOOKUP(jur[[#This Row],[hwycov_id]],#REF!,16,FALSE)</f>
        <v>#REF!</v>
      </c>
      <c r="P1407" s="1">
        <v>1413</v>
      </c>
    </row>
    <row r="1408" spans="1:16" x14ac:dyDescent="0.25">
      <c r="A1408" s="1">
        <v>11420</v>
      </c>
      <c r="B1408" s="1">
        <v>3</v>
      </c>
      <c r="C1408" s="1">
        <v>1</v>
      </c>
      <c r="D1408" s="1">
        <v>2</v>
      </c>
      <c r="E1408" s="1" t="s">
        <v>74</v>
      </c>
      <c r="F1408" s="1">
        <v>3</v>
      </c>
      <c r="G1408" s="1">
        <v>1</v>
      </c>
      <c r="H1408" s="1">
        <v>3</v>
      </c>
      <c r="I1408" s="1">
        <v>14</v>
      </c>
      <c r="J1408" s="1">
        <v>18977</v>
      </c>
      <c r="K1408" s="4" t="e">
        <f>VLOOKUP(jur[[#This Row],[hwycov_id]],#REF!,10,FALSE)</f>
        <v>#REF!</v>
      </c>
      <c r="L1408" s="32" t="e">
        <f t="shared" si="63"/>
        <v>#REF!</v>
      </c>
      <c r="M1408" s="31" t="e">
        <f t="shared" si="64"/>
        <v>#REF!</v>
      </c>
      <c r="N1408" s="31" t="e">
        <f t="shared" si="65"/>
        <v>#REF!</v>
      </c>
      <c r="O1408" s="1" t="e">
        <f>VLOOKUP(jur[[#This Row],[hwycov_id]],#REF!,16,FALSE)</f>
        <v>#REF!</v>
      </c>
      <c r="P1408" s="1">
        <v>1414</v>
      </c>
    </row>
    <row r="1409" spans="1:16" x14ac:dyDescent="0.25">
      <c r="A1409" s="1">
        <v>17428</v>
      </c>
      <c r="B1409" s="1">
        <v>3</v>
      </c>
      <c r="C1409" s="1">
        <v>1</v>
      </c>
      <c r="D1409" s="1">
        <v>2</v>
      </c>
      <c r="E1409" s="1" t="s">
        <v>74</v>
      </c>
      <c r="F1409" s="1">
        <v>3</v>
      </c>
      <c r="G1409" s="1">
        <v>1</v>
      </c>
      <c r="H1409" s="1">
        <v>3</v>
      </c>
      <c r="I1409" s="1">
        <v>14</v>
      </c>
      <c r="J1409" s="1">
        <v>18999</v>
      </c>
      <c r="K1409" s="4" t="e">
        <f>VLOOKUP(jur[[#This Row],[hwycov_id]],#REF!,10,FALSE)</f>
        <v>#REF!</v>
      </c>
      <c r="L1409" s="32" t="e">
        <f t="shared" si="63"/>
        <v>#REF!</v>
      </c>
      <c r="M1409" s="31" t="e">
        <f t="shared" si="64"/>
        <v>#REF!</v>
      </c>
      <c r="N1409" s="31" t="e">
        <f t="shared" si="65"/>
        <v>#REF!</v>
      </c>
      <c r="O1409" s="1" t="e">
        <f>VLOOKUP(jur[[#This Row],[hwycov_id]],#REF!,16,FALSE)</f>
        <v>#REF!</v>
      </c>
      <c r="P1409" s="1">
        <v>1415</v>
      </c>
    </row>
    <row r="1410" spans="1:16" x14ac:dyDescent="0.25">
      <c r="A1410" s="1">
        <v>25757</v>
      </c>
      <c r="B1410" s="1">
        <v>9</v>
      </c>
      <c r="C1410" s="1">
        <v>1</v>
      </c>
      <c r="D1410" s="1">
        <v>1</v>
      </c>
      <c r="E1410" s="1" t="s">
        <v>73</v>
      </c>
      <c r="F1410" s="1">
        <v>2</v>
      </c>
      <c r="G1410" s="1">
        <v>1</v>
      </c>
      <c r="H1410" s="1">
        <v>3</v>
      </c>
      <c r="I1410" s="1">
        <v>14</v>
      </c>
      <c r="J1410" s="1">
        <v>19030</v>
      </c>
      <c r="K1410" s="4" t="e">
        <f>VLOOKUP(jur[[#This Row],[hwycov_id]],#REF!,10,FALSE)</f>
        <v>#REF!</v>
      </c>
      <c r="L1410" s="32" t="e">
        <f t="shared" ref="L1410:L1473" si="66">K1410/J1410-1</f>
        <v>#REF!</v>
      </c>
      <c r="M1410" s="31" t="e">
        <f t="shared" ref="M1410:M1473" si="67">K1410-J1410</f>
        <v>#REF!</v>
      </c>
      <c r="N1410" s="31" t="e">
        <f t="shared" ref="N1410:N1473" si="68">POWER(M1410,2)</f>
        <v>#REF!</v>
      </c>
      <c r="O1410" s="1" t="e">
        <f>VLOOKUP(jur[[#This Row],[hwycov_id]],#REF!,16,FALSE)</f>
        <v>#REF!</v>
      </c>
      <c r="P1410" s="1">
        <v>1416</v>
      </c>
    </row>
    <row r="1411" spans="1:16" x14ac:dyDescent="0.25">
      <c r="A1411" s="1">
        <v>9580</v>
      </c>
      <c r="B1411" s="1">
        <v>3</v>
      </c>
      <c r="C1411" s="1">
        <v>1</v>
      </c>
      <c r="D1411" s="1">
        <v>2</v>
      </c>
      <c r="E1411" s="1" t="s">
        <v>74</v>
      </c>
      <c r="F1411" s="1">
        <v>3</v>
      </c>
      <c r="G1411" s="1">
        <v>1</v>
      </c>
      <c r="H1411" s="1">
        <v>3</v>
      </c>
      <c r="I1411" s="1">
        <v>14</v>
      </c>
      <c r="J1411" s="1">
        <v>19055</v>
      </c>
      <c r="K1411" s="4" t="e">
        <f>VLOOKUP(jur[[#This Row],[hwycov_id]],#REF!,10,FALSE)</f>
        <v>#REF!</v>
      </c>
      <c r="L1411" s="32" t="e">
        <f t="shared" si="66"/>
        <v>#REF!</v>
      </c>
      <c r="M1411" s="31" t="e">
        <f t="shared" si="67"/>
        <v>#REF!</v>
      </c>
      <c r="N1411" s="31" t="e">
        <f t="shared" si="68"/>
        <v>#REF!</v>
      </c>
      <c r="O1411" s="1" t="e">
        <f>VLOOKUP(jur[[#This Row],[hwycov_id]],#REF!,16,FALSE)</f>
        <v>#REF!</v>
      </c>
      <c r="P1411" s="1">
        <v>1417</v>
      </c>
    </row>
    <row r="1412" spans="1:16" x14ac:dyDescent="0.25">
      <c r="A1412" s="1">
        <v>14662</v>
      </c>
      <c r="B1412" s="1">
        <v>9</v>
      </c>
      <c r="C1412" s="1">
        <v>1</v>
      </c>
      <c r="D1412" s="1">
        <v>1</v>
      </c>
      <c r="E1412" s="1" t="s">
        <v>73</v>
      </c>
      <c r="F1412" s="1">
        <v>2</v>
      </c>
      <c r="G1412" s="1">
        <v>1</v>
      </c>
      <c r="H1412" s="1">
        <v>3</v>
      </c>
      <c r="I1412" s="1">
        <v>14</v>
      </c>
      <c r="J1412" s="1">
        <v>19168</v>
      </c>
      <c r="K1412" s="4" t="e">
        <f>VLOOKUP(jur[[#This Row],[hwycov_id]],#REF!,10,FALSE)</f>
        <v>#REF!</v>
      </c>
      <c r="L1412" s="32" t="e">
        <f t="shared" si="66"/>
        <v>#REF!</v>
      </c>
      <c r="M1412" s="31" t="e">
        <f t="shared" si="67"/>
        <v>#REF!</v>
      </c>
      <c r="N1412" s="31" t="e">
        <f t="shared" si="68"/>
        <v>#REF!</v>
      </c>
      <c r="O1412" s="1" t="e">
        <f>VLOOKUP(jur[[#This Row],[hwycov_id]],#REF!,16,FALSE)</f>
        <v>#REF!</v>
      </c>
      <c r="P1412" s="1">
        <v>1418</v>
      </c>
    </row>
    <row r="1413" spans="1:16" x14ac:dyDescent="0.25">
      <c r="A1413" s="1">
        <v>10003</v>
      </c>
      <c r="B1413" s="1">
        <v>1</v>
      </c>
      <c r="C1413" s="1">
        <v>1</v>
      </c>
      <c r="D1413" s="1">
        <v>1</v>
      </c>
      <c r="E1413" s="1" t="s">
        <v>77</v>
      </c>
      <c r="F1413" s="1">
        <v>1</v>
      </c>
      <c r="G1413" s="1">
        <v>1</v>
      </c>
      <c r="H1413" s="1">
        <v>4</v>
      </c>
      <c r="I1413" s="1">
        <v>14</v>
      </c>
      <c r="J1413" s="1">
        <v>19207</v>
      </c>
      <c r="K1413" s="4" t="e">
        <f>VLOOKUP(jur[[#This Row],[hwycov_id]],#REF!,10,FALSE)</f>
        <v>#REF!</v>
      </c>
      <c r="L1413" s="32" t="e">
        <f t="shared" si="66"/>
        <v>#REF!</v>
      </c>
      <c r="M1413" s="31" t="e">
        <f t="shared" si="67"/>
        <v>#REF!</v>
      </c>
      <c r="N1413" s="31" t="e">
        <f t="shared" si="68"/>
        <v>#REF!</v>
      </c>
      <c r="O1413" s="1" t="e">
        <f>VLOOKUP(jur[[#This Row],[hwycov_id]],#REF!,16,FALSE)</f>
        <v>#REF!</v>
      </c>
      <c r="P1413" s="1">
        <v>1419</v>
      </c>
    </row>
    <row r="1414" spans="1:16" x14ac:dyDescent="0.25">
      <c r="A1414" s="1">
        <v>1955</v>
      </c>
      <c r="B1414" s="1">
        <v>3</v>
      </c>
      <c r="C1414" s="1">
        <v>1</v>
      </c>
      <c r="D1414" s="1">
        <v>2</v>
      </c>
      <c r="E1414" s="1" t="s">
        <v>74</v>
      </c>
      <c r="F1414" s="1">
        <v>3</v>
      </c>
      <c r="G1414" s="1">
        <v>1</v>
      </c>
      <c r="H1414" s="1">
        <v>3</v>
      </c>
      <c r="I1414" s="1">
        <v>14</v>
      </c>
      <c r="J1414" s="1">
        <v>19207</v>
      </c>
      <c r="K1414" s="4" t="e">
        <f>VLOOKUP(jur[[#This Row],[hwycov_id]],#REF!,10,FALSE)</f>
        <v>#REF!</v>
      </c>
      <c r="L1414" s="32" t="e">
        <f t="shared" si="66"/>
        <v>#REF!</v>
      </c>
      <c r="M1414" s="31" t="e">
        <f t="shared" si="67"/>
        <v>#REF!</v>
      </c>
      <c r="N1414" s="31" t="e">
        <f t="shared" si="68"/>
        <v>#REF!</v>
      </c>
      <c r="O1414" s="1" t="e">
        <f>VLOOKUP(jur[[#This Row],[hwycov_id]],#REF!,16,FALSE)</f>
        <v>#REF!</v>
      </c>
      <c r="P1414" s="1">
        <v>1420</v>
      </c>
    </row>
    <row r="1415" spans="1:16" x14ac:dyDescent="0.25">
      <c r="A1415" s="1">
        <v>3910</v>
      </c>
      <c r="B1415" s="1">
        <v>3</v>
      </c>
      <c r="C1415" s="1">
        <v>1</v>
      </c>
      <c r="D1415" s="1">
        <v>2</v>
      </c>
      <c r="E1415" s="1" t="s">
        <v>74</v>
      </c>
      <c r="F1415" s="1">
        <v>3</v>
      </c>
      <c r="G1415" s="1">
        <v>1</v>
      </c>
      <c r="H1415" s="1">
        <v>3</v>
      </c>
      <c r="I1415" s="1">
        <v>14</v>
      </c>
      <c r="J1415" s="1">
        <v>19211</v>
      </c>
      <c r="K1415" s="4" t="e">
        <f>VLOOKUP(jur[[#This Row],[hwycov_id]],#REF!,10,FALSE)</f>
        <v>#REF!</v>
      </c>
      <c r="L1415" s="32" t="e">
        <f t="shared" si="66"/>
        <v>#REF!</v>
      </c>
      <c r="M1415" s="31" t="e">
        <f t="shared" si="67"/>
        <v>#REF!</v>
      </c>
      <c r="N1415" s="31" t="e">
        <f t="shared" si="68"/>
        <v>#REF!</v>
      </c>
      <c r="O1415" s="1" t="e">
        <f>VLOOKUP(jur[[#This Row],[hwycov_id]],#REF!,16,FALSE)</f>
        <v>#REF!</v>
      </c>
      <c r="P1415" s="1">
        <v>1421</v>
      </c>
    </row>
    <row r="1416" spans="1:16" x14ac:dyDescent="0.25">
      <c r="A1416" s="1">
        <v>16801</v>
      </c>
      <c r="B1416" s="1">
        <v>3</v>
      </c>
      <c r="C1416" s="1">
        <v>1</v>
      </c>
      <c r="D1416" s="1">
        <v>2</v>
      </c>
      <c r="E1416" s="1" t="s">
        <v>74</v>
      </c>
      <c r="F1416" s="1">
        <v>3</v>
      </c>
      <c r="G1416" s="1">
        <v>1</v>
      </c>
      <c r="H1416" s="1">
        <v>2</v>
      </c>
      <c r="I1416" s="1">
        <v>14</v>
      </c>
      <c r="J1416" s="1">
        <v>19352</v>
      </c>
      <c r="K1416" s="4" t="e">
        <f>VLOOKUP(jur[[#This Row],[hwycov_id]],#REF!,10,FALSE)</f>
        <v>#REF!</v>
      </c>
      <c r="L1416" s="32" t="e">
        <f t="shared" si="66"/>
        <v>#REF!</v>
      </c>
      <c r="M1416" s="31" t="e">
        <f t="shared" si="67"/>
        <v>#REF!</v>
      </c>
      <c r="N1416" s="31" t="e">
        <f t="shared" si="68"/>
        <v>#REF!</v>
      </c>
      <c r="O1416" s="1" t="e">
        <f>VLOOKUP(jur[[#This Row],[hwycov_id]],#REF!,16,FALSE)</f>
        <v>#REF!</v>
      </c>
      <c r="P1416" s="1">
        <v>1422</v>
      </c>
    </row>
    <row r="1417" spans="1:16" x14ac:dyDescent="0.25">
      <c r="A1417" s="1">
        <v>1764</v>
      </c>
      <c r="B1417" s="1">
        <v>2</v>
      </c>
      <c r="C1417" s="1">
        <v>1</v>
      </c>
      <c r="D1417" s="1">
        <v>2</v>
      </c>
      <c r="E1417" s="1" t="s">
        <v>74</v>
      </c>
      <c r="F1417" s="1">
        <v>3</v>
      </c>
      <c r="G1417" s="1">
        <v>1</v>
      </c>
      <c r="H1417" s="1">
        <v>3</v>
      </c>
      <c r="I1417" s="1">
        <v>14</v>
      </c>
      <c r="J1417" s="1">
        <v>19416</v>
      </c>
      <c r="K1417" s="4" t="e">
        <f>VLOOKUP(jur[[#This Row],[hwycov_id]],#REF!,10,FALSE)</f>
        <v>#REF!</v>
      </c>
      <c r="L1417" s="32" t="e">
        <f t="shared" si="66"/>
        <v>#REF!</v>
      </c>
      <c r="M1417" s="31" t="e">
        <f t="shared" si="67"/>
        <v>#REF!</v>
      </c>
      <c r="N1417" s="31" t="e">
        <f t="shared" si="68"/>
        <v>#REF!</v>
      </c>
      <c r="O1417" s="1" t="e">
        <f>VLOOKUP(jur[[#This Row],[hwycov_id]],#REF!,16,FALSE)</f>
        <v>#REF!</v>
      </c>
      <c r="P1417" s="1">
        <v>1423</v>
      </c>
    </row>
    <row r="1418" spans="1:16" x14ac:dyDescent="0.25">
      <c r="A1418" s="1">
        <v>19842</v>
      </c>
      <c r="B1418" s="1">
        <v>3</v>
      </c>
      <c r="C1418" s="1">
        <v>1</v>
      </c>
      <c r="D1418" s="1">
        <v>2</v>
      </c>
      <c r="E1418" s="1" t="s">
        <v>74</v>
      </c>
      <c r="F1418" s="1">
        <v>3</v>
      </c>
      <c r="G1418" s="1">
        <v>1</v>
      </c>
      <c r="H1418" s="1">
        <v>3</v>
      </c>
      <c r="I1418" s="1">
        <v>14</v>
      </c>
      <c r="J1418" s="1">
        <v>19473</v>
      </c>
      <c r="K1418" s="4" t="e">
        <f>VLOOKUP(jur[[#This Row],[hwycov_id]],#REF!,10,FALSE)</f>
        <v>#REF!</v>
      </c>
      <c r="L1418" s="32" t="e">
        <f t="shared" si="66"/>
        <v>#REF!</v>
      </c>
      <c r="M1418" s="31" t="e">
        <f t="shared" si="67"/>
        <v>#REF!</v>
      </c>
      <c r="N1418" s="31" t="e">
        <f t="shared" si="68"/>
        <v>#REF!</v>
      </c>
      <c r="O1418" s="1" t="e">
        <f>VLOOKUP(jur[[#This Row],[hwycov_id]],#REF!,16,FALSE)</f>
        <v>#REF!</v>
      </c>
      <c r="P1418" s="1">
        <v>1424</v>
      </c>
    </row>
    <row r="1419" spans="1:16" x14ac:dyDescent="0.25">
      <c r="A1419" s="1">
        <v>12642</v>
      </c>
      <c r="B1419" s="1">
        <v>4</v>
      </c>
      <c r="C1419" s="1">
        <v>1</v>
      </c>
      <c r="D1419" s="1">
        <v>2</v>
      </c>
      <c r="E1419" s="1" t="s">
        <v>74</v>
      </c>
      <c r="F1419" s="1">
        <v>4</v>
      </c>
      <c r="G1419" s="1">
        <v>1</v>
      </c>
      <c r="H1419" s="1">
        <v>2</v>
      </c>
      <c r="I1419" s="1">
        <v>14</v>
      </c>
      <c r="J1419" s="1">
        <v>19516</v>
      </c>
      <c r="K1419" s="4" t="e">
        <f>VLOOKUP(jur[[#This Row],[hwycov_id]],#REF!,10,FALSE)</f>
        <v>#REF!</v>
      </c>
      <c r="L1419" s="32" t="e">
        <f t="shared" si="66"/>
        <v>#REF!</v>
      </c>
      <c r="M1419" s="31" t="e">
        <f t="shared" si="67"/>
        <v>#REF!</v>
      </c>
      <c r="N1419" s="31" t="e">
        <f t="shared" si="68"/>
        <v>#REF!</v>
      </c>
      <c r="O1419" s="1" t="e">
        <f>VLOOKUP(jur[[#This Row],[hwycov_id]],#REF!,16,FALSE)</f>
        <v>#REF!</v>
      </c>
      <c r="P1419" s="1">
        <v>1425</v>
      </c>
    </row>
    <row r="1420" spans="1:16" x14ac:dyDescent="0.25">
      <c r="A1420" s="1">
        <v>1147</v>
      </c>
      <c r="B1420" s="1">
        <v>4</v>
      </c>
      <c r="C1420" s="1">
        <v>1</v>
      </c>
      <c r="D1420" s="1">
        <v>2</v>
      </c>
      <c r="E1420" s="1" t="s">
        <v>74</v>
      </c>
      <c r="F1420" s="1">
        <v>4</v>
      </c>
      <c r="G1420" s="1">
        <v>1</v>
      </c>
      <c r="H1420" s="1">
        <v>2</v>
      </c>
      <c r="I1420" s="1">
        <v>14</v>
      </c>
      <c r="J1420" s="1">
        <v>19550</v>
      </c>
      <c r="K1420" s="4" t="e">
        <f>VLOOKUP(jur[[#This Row],[hwycov_id]],#REF!,10,FALSE)</f>
        <v>#REF!</v>
      </c>
      <c r="L1420" s="32" t="e">
        <f t="shared" si="66"/>
        <v>#REF!</v>
      </c>
      <c r="M1420" s="31" t="e">
        <f t="shared" si="67"/>
        <v>#REF!</v>
      </c>
      <c r="N1420" s="31" t="e">
        <f t="shared" si="68"/>
        <v>#REF!</v>
      </c>
      <c r="O1420" s="1" t="e">
        <f>VLOOKUP(jur[[#This Row],[hwycov_id]],#REF!,16,FALSE)</f>
        <v>#REF!</v>
      </c>
      <c r="P1420" s="1">
        <v>1426</v>
      </c>
    </row>
    <row r="1421" spans="1:16" x14ac:dyDescent="0.25">
      <c r="A1421" s="1">
        <v>1813</v>
      </c>
      <c r="B1421" s="1">
        <v>3</v>
      </c>
      <c r="C1421" s="1">
        <v>1</v>
      </c>
      <c r="D1421" s="1">
        <v>2</v>
      </c>
      <c r="E1421" s="1" t="s">
        <v>74</v>
      </c>
      <c r="F1421" s="1">
        <v>3</v>
      </c>
      <c r="G1421" s="1">
        <v>1</v>
      </c>
      <c r="H1421" s="1">
        <v>4</v>
      </c>
      <c r="I1421" s="1">
        <v>14</v>
      </c>
      <c r="J1421" s="1">
        <v>19553</v>
      </c>
      <c r="K1421" s="4" t="e">
        <f>VLOOKUP(jur[[#This Row],[hwycov_id]],#REF!,10,FALSE)</f>
        <v>#REF!</v>
      </c>
      <c r="L1421" s="32" t="e">
        <f t="shared" si="66"/>
        <v>#REF!</v>
      </c>
      <c r="M1421" s="31" t="e">
        <f t="shared" si="67"/>
        <v>#REF!</v>
      </c>
      <c r="N1421" s="31" t="e">
        <f t="shared" si="68"/>
        <v>#REF!</v>
      </c>
      <c r="O1421" s="1" t="e">
        <f>VLOOKUP(jur[[#This Row],[hwycov_id]],#REF!,16,FALSE)</f>
        <v>#REF!</v>
      </c>
      <c r="P1421" s="1">
        <v>1427</v>
      </c>
    </row>
    <row r="1422" spans="1:16" x14ac:dyDescent="0.25">
      <c r="A1422" s="1">
        <v>4739</v>
      </c>
      <c r="B1422" s="1">
        <v>3</v>
      </c>
      <c r="C1422" s="1">
        <v>1</v>
      </c>
      <c r="D1422" s="1">
        <v>2</v>
      </c>
      <c r="E1422" s="1" t="s">
        <v>74</v>
      </c>
      <c r="F1422" s="1">
        <v>3</v>
      </c>
      <c r="G1422" s="1">
        <v>1</v>
      </c>
      <c r="H1422" s="1">
        <v>3</v>
      </c>
      <c r="I1422" s="1">
        <v>14</v>
      </c>
      <c r="J1422" s="1">
        <v>19567</v>
      </c>
      <c r="K1422" s="4" t="e">
        <f>VLOOKUP(jur[[#This Row],[hwycov_id]],#REF!,10,FALSE)</f>
        <v>#REF!</v>
      </c>
      <c r="L1422" s="32" t="e">
        <f t="shared" si="66"/>
        <v>#REF!</v>
      </c>
      <c r="M1422" s="31" t="e">
        <f t="shared" si="67"/>
        <v>#REF!</v>
      </c>
      <c r="N1422" s="31" t="e">
        <f t="shared" si="68"/>
        <v>#REF!</v>
      </c>
      <c r="O1422" s="1" t="e">
        <f>VLOOKUP(jur[[#This Row],[hwycov_id]],#REF!,16,FALSE)</f>
        <v>#REF!</v>
      </c>
      <c r="P1422" s="1">
        <v>1428</v>
      </c>
    </row>
    <row r="1423" spans="1:16" x14ac:dyDescent="0.25">
      <c r="A1423" s="1">
        <v>9730</v>
      </c>
      <c r="B1423" s="1">
        <v>3</v>
      </c>
      <c r="C1423" s="1">
        <v>1</v>
      </c>
      <c r="D1423" s="1">
        <v>2</v>
      </c>
      <c r="E1423" s="1" t="s">
        <v>74</v>
      </c>
      <c r="F1423" s="1">
        <v>3</v>
      </c>
      <c r="G1423" s="1">
        <v>1</v>
      </c>
      <c r="H1423" s="1">
        <v>2</v>
      </c>
      <c r="I1423" s="1">
        <v>14</v>
      </c>
      <c r="J1423" s="1">
        <v>19608</v>
      </c>
      <c r="K1423" s="4" t="e">
        <f>VLOOKUP(jur[[#This Row],[hwycov_id]],#REF!,10,FALSE)</f>
        <v>#REF!</v>
      </c>
      <c r="L1423" s="32" t="e">
        <f t="shared" si="66"/>
        <v>#REF!</v>
      </c>
      <c r="M1423" s="31" t="e">
        <f t="shared" si="67"/>
        <v>#REF!</v>
      </c>
      <c r="N1423" s="31" t="e">
        <f t="shared" si="68"/>
        <v>#REF!</v>
      </c>
      <c r="O1423" s="1" t="e">
        <f>VLOOKUP(jur[[#This Row],[hwycov_id]],#REF!,16,FALSE)</f>
        <v>#REF!</v>
      </c>
      <c r="P1423" s="1">
        <v>1429</v>
      </c>
    </row>
    <row r="1424" spans="1:16" x14ac:dyDescent="0.25">
      <c r="A1424" s="1">
        <v>19909</v>
      </c>
      <c r="B1424" s="1">
        <v>3</v>
      </c>
      <c r="C1424" s="1">
        <v>1</v>
      </c>
      <c r="D1424" s="1">
        <v>2</v>
      </c>
      <c r="E1424" s="1" t="s">
        <v>74</v>
      </c>
      <c r="F1424" s="1">
        <v>3</v>
      </c>
      <c r="G1424" s="1">
        <v>1</v>
      </c>
      <c r="H1424" s="1">
        <v>2</v>
      </c>
      <c r="I1424" s="1">
        <v>14</v>
      </c>
      <c r="J1424" s="1">
        <v>19618</v>
      </c>
      <c r="K1424" s="4" t="e">
        <f>VLOOKUP(jur[[#This Row],[hwycov_id]],#REF!,10,FALSE)</f>
        <v>#REF!</v>
      </c>
      <c r="L1424" s="32" t="e">
        <f t="shared" si="66"/>
        <v>#REF!</v>
      </c>
      <c r="M1424" s="31" t="e">
        <f t="shared" si="67"/>
        <v>#REF!</v>
      </c>
      <c r="N1424" s="31" t="e">
        <f t="shared" si="68"/>
        <v>#REF!</v>
      </c>
      <c r="O1424" s="1" t="e">
        <f>VLOOKUP(jur[[#This Row],[hwycov_id]],#REF!,16,FALSE)</f>
        <v>#REF!</v>
      </c>
      <c r="P1424" s="1">
        <v>1430</v>
      </c>
    </row>
    <row r="1425" spans="1:16" x14ac:dyDescent="0.25">
      <c r="A1425" s="1">
        <v>14394</v>
      </c>
      <c r="B1425" s="1">
        <v>9</v>
      </c>
      <c r="C1425" s="1">
        <v>1</v>
      </c>
      <c r="D1425" s="1">
        <v>1</v>
      </c>
      <c r="E1425" s="1" t="s">
        <v>73</v>
      </c>
      <c r="F1425" s="1">
        <v>2</v>
      </c>
      <c r="G1425" s="1">
        <v>1</v>
      </c>
      <c r="H1425" s="1">
        <v>3</v>
      </c>
      <c r="I1425" s="1">
        <v>14</v>
      </c>
      <c r="J1425" s="1">
        <v>19662</v>
      </c>
      <c r="K1425" s="4" t="e">
        <f>VLOOKUP(jur[[#This Row],[hwycov_id]],#REF!,10,FALSE)</f>
        <v>#REF!</v>
      </c>
      <c r="L1425" s="32" t="e">
        <f t="shared" si="66"/>
        <v>#REF!</v>
      </c>
      <c r="M1425" s="31" t="e">
        <f t="shared" si="67"/>
        <v>#REF!</v>
      </c>
      <c r="N1425" s="31" t="e">
        <f t="shared" si="68"/>
        <v>#REF!</v>
      </c>
      <c r="O1425" s="1" t="e">
        <f>VLOOKUP(jur[[#This Row],[hwycov_id]],#REF!,16,FALSE)</f>
        <v>#REF!</v>
      </c>
      <c r="P1425" s="1">
        <v>1431</v>
      </c>
    </row>
    <row r="1426" spans="1:16" x14ac:dyDescent="0.25">
      <c r="A1426" s="1">
        <v>29060</v>
      </c>
      <c r="B1426" s="1">
        <v>8</v>
      </c>
      <c r="C1426" s="1">
        <v>1</v>
      </c>
      <c r="D1426" s="1">
        <v>1</v>
      </c>
      <c r="E1426" s="1" t="s">
        <v>73</v>
      </c>
      <c r="F1426" s="1">
        <v>2</v>
      </c>
      <c r="G1426" s="1">
        <v>1</v>
      </c>
      <c r="H1426" s="1">
        <v>2</v>
      </c>
      <c r="I1426" s="1">
        <v>14</v>
      </c>
      <c r="J1426" s="1">
        <v>19688</v>
      </c>
      <c r="K1426" s="4" t="e">
        <f>VLOOKUP(jur[[#This Row],[hwycov_id]],#REF!,10,FALSE)</f>
        <v>#REF!</v>
      </c>
      <c r="L1426" s="32" t="e">
        <f t="shared" si="66"/>
        <v>#REF!</v>
      </c>
      <c r="M1426" s="31" t="e">
        <f t="shared" si="67"/>
        <v>#REF!</v>
      </c>
      <c r="N1426" s="31" t="e">
        <f t="shared" si="68"/>
        <v>#REF!</v>
      </c>
      <c r="O1426" s="1" t="e">
        <f>VLOOKUP(jur[[#This Row],[hwycov_id]],#REF!,16,FALSE)</f>
        <v>#REF!</v>
      </c>
      <c r="P1426" s="1">
        <v>1432</v>
      </c>
    </row>
    <row r="1427" spans="1:16" x14ac:dyDescent="0.25">
      <c r="A1427" s="1">
        <v>28142</v>
      </c>
      <c r="B1427" s="1">
        <v>4</v>
      </c>
      <c r="C1427" s="1">
        <v>1</v>
      </c>
      <c r="D1427" s="1">
        <v>2</v>
      </c>
      <c r="E1427" s="1" t="s">
        <v>74</v>
      </c>
      <c r="F1427" s="1">
        <v>4</v>
      </c>
      <c r="G1427" s="1">
        <v>1</v>
      </c>
      <c r="H1427" s="1">
        <v>3</v>
      </c>
      <c r="I1427" s="1">
        <v>14</v>
      </c>
      <c r="J1427" s="1">
        <v>19788</v>
      </c>
      <c r="K1427" s="4" t="e">
        <f>VLOOKUP(jur[[#This Row],[hwycov_id]],#REF!,10,FALSE)</f>
        <v>#REF!</v>
      </c>
      <c r="L1427" s="32" t="e">
        <f t="shared" si="66"/>
        <v>#REF!</v>
      </c>
      <c r="M1427" s="31" t="e">
        <f t="shared" si="67"/>
        <v>#REF!</v>
      </c>
      <c r="N1427" s="31" t="e">
        <f t="shared" si="68"/>
        <v>#REF!</v>
      </c>
      <c r="O1427" s="1" t="e">
        <f>VLOOKUP(jur[[#This Row],[hwycov_id]],#REF!,16,FALSE)</f>
        <v>#REF!</v>
      </c>
      <c r="P1427" s="1">
        <v>1433</v>
      </c>
    </row>
    <row r="1428" spans="1:16" x14ac:dyDescent="0.25">
      <c r="A1428" s="1">
        <v>1767</v>
      </c>
      <c r="B1428" s="1">
        <v>3</v>
      </c>
      <c r="C1428" s="1">
        <v>1</v>
      </c>
      <c r="D1428" s="1">
        <v>2</v>
      </c>
      <c r="E1428" s="1" t="s">
        <v>74</v>
      </c>
      <c r="F1428" s="1">
        <v>3</v>
      </c>
      <c r="G1428" s="1">
        <v>1</v>
      </c>
      <c r="H1428" s="1">
        <v>3</v>
      </c>
      <c r="I1428" s="1">
        <v>14</v>
      </c>
      <c r="J1428" s="1">
        <v>19843</v>
      </c>
      <c r="K1428" s="4" t="e">
        <f>VLOOKUP(jur[[#This Row],[hwycov_id]],#REF!,10,FALSE)</f>
        <v>#REF!</v>
      </c>
      <c r="L1428" s="32" t="e">
        <f t="shared" si="66"/>
        <v>#REF!</v>
      </c>
      <c r="M1428" s="31" t="e">
        <f t="shared" si="67"/>
        <v>#REF!</v>
      </c>
      <c r="N1428" s="31" t="e">
        <f t="shared" si="68"/>
        <v>#REF!</v>
      </c>
      <c r="O1428" s="1" t="e">
        <f>VLOOKUP(jur[[#This Row],[hwycov_id]],#REF!,16,FALSE)</f>
        <v>#REF!</v>
      </c>
      <c r="P1428" s="1">
        <v>1434</v>
      </c>
    </row>
    <row r="1429" spans="1:16" x14ac:dyDescent="0.25">
      <c r="A1429" s="1">
        <v>28075</v>
      </c>
      <c r="B1429" s="1">
        <v>8</v>
      </c>
      <c r="C1429" s="1">
        <v>1</v>
      </c>
      <c r="D1429" s="1">
        <v>1</v>
      </c>
      <c r="E1429" s="1" t="s">
        <v>73</v>
      </c>
      <c r="F1429" s="1">
        <v>2</v>
      </c>
      <c r="G1429" s="1">
        <v>1</v>
      </c>
      <c r="H1429" s="1">
        <v>3</v>
      </c>
      <c r="I1429" s="1">
        <v>14</v>
      </c>
      <c r="J1429" s="1">
        <v>19874</v>
      </c>
      <c r="K1429" s="4" t="e">
        <f>VLOOKUP(jur[[#This Row],[hwycov_id]],#REF!,10,FALSE)</f>
        <v>#REF!</v>
      </c>
      <c r="L1429" s="32" t="e">
        <f t="shared" si="66"/>
        <v>#REF!</v>
      </c>
      <c r="M1429" s="31" t="e">
        <f t="shared" si="67"/>
        <v>#REF!</v>
      </c>
      <c r="N1429" s="31" t="e">
        <f t="shared" si="68"/>
        <v>#REF!</v>
      </c>
      <c r="O1429" s="1" t="e">
        <f>VLOOKUP(jur[[#This Row],[hwycov_id]],#REF!,16,FALSE)</f>
        <v>#REF!</v>
      </c>
      <c r="P1429" s="1">
        <v>1435</v>
      </c>
    </row>
    <row r="1430" spans="1:16" x14ac:dyDescent="0.25">
      <c r="A1430" s="1">
        <v>19168</v>
      </c>
      <c r="B1430" s="1">
        <v>3</v>
      </c>
      <c r="C1430" s="1">
        <v>1</v>
      </c>
      <c r="D1430" s="1">
        <v>2</v>
      </c>
      <c r="E1430" s="1" t="s">
        <v>74</v>
      </c>
      <c r="F1430" s="1">
        <v>3</v>
      </c>
      <c r="G1430" s="1">
        <v>1</v>
      </c>
      <c r="H1430" s="1">
        <v>4</v>
      </c>
      <c r="I1430" s="1">
        <v>14</v>
      </c>
      <c r="J1430" s="1">
        <v>19903</v>
      </c>
      <c r="K1430" s="4" t="e">
        <f>VLOOKUP(jur[[#This Row],[hwycov_id]],#REF!,10,FALSE)</f>
        <v>#REF!</v>
      </c>
      <c r="L1430" s="32" t="e">
        <f t="shared" si="66"/>
        <v>#REF!</v>
      </c>
      <c r="M1430" s="31" t="e">
        <f t="shared" si="67"/>
        <v>#REF!</v>
      </c>
      <c r="N1430" s="31" t="e">
        <f t="shared" si="68"/>
        <v>#REF!</v>
      </c>
      <c r="O1430" s="1" t="e">
        <f>VLOOKUP(jur[[#This Row],[hwycov_id]],#REF!,16,FALSE)</f>
        <v>#REF!</v>
      </c>
      <c r="P1430" s="1">
        <v>1436</v>
      </c>
    </row>
    <row r="1431" spans="1:16" x14ac:dyDescent="0.25">
      <c r="A1431" s="1">
        <v>4192</v>
      </c>
      <c r="B1431" s="1">
        <v>3</v>
      </c>
      <c r="C1431" s="1">
        <v>1</v>
      </c>
      <c r="D1431" s="1">
        <v>2</v>
      </c>
      <c r="E1431" s="1" t="s">
        <v>74</v>
      </c>
      <c r="F1431" s="1">
        <v>3</v>
      </c>
      <c r="G1431" s="1">
        <v>1</v>
      </c>
      <c r="H1431" s="1">
        <v>3</v>
      </c>
      <c r="I1431" s="1">
        <v>14</v>
      </c>
      <c r="J1431" s="1">
        <v>19961</v>
      </c>
      <c r="K1431" s="4" t="e">
        <f>VLOOKUP(jur[[#This Row],[hwycov_id]],#REF!,10,FALSE)</f>
        <v>#REF!</v>
      </c>
      <c r="L1431" s="32" t="e">
        <f t="shared" si="66"/>
        <v>#REF!</v>
      </c>
      <c r="M1431" s="31" t="e">
        <f t="shared" si="67"/>
        <v>#REF!</v>
      </c>
      <c r="N1431" s="31" t="e">
        <f t="shared" si="68"/>
        <v>#REF!</v>
      </c>
      <c r="O1431" s="1" t="e">
        <f>VLOOKUP(jur[[#This Row],[hwycov_id]],#REF!,16,FALSE)</f>
        <v>#REF!</v>
      </c>
      <c r="P1431" s="1">
        <v>1437</v>
      </c>
    </row>
    <row r="1432" spans="1:16" x14ac:dyDescent="0.25">
      <c r="A1432" s="1">
        <v>16785</v>
      </c>
      <c r="B1432" s="1">
        <v>3</v>
      </c>
      <c r="C1432" s="1">
        <v>1</v>
      </c>
      <c r="D1432" s="1">
        <v>2</v>
      </c>
      <c r="E1432" s="1" t="s">
        <v>74</v>
      </c>
      <c r="F1432" s="1">
        <v>3</v>
      </c>
      <c r="G1432" s="1">
        <v>2</v>
      </c>
      <c r="H1432" s="1">
        <v>1</v>
      </c>
      <c r="I1432" s="1">
        <v>14</v>
      </c>
      <c r="J1432" s="1">
        <v>20035</v>
      </c>
      <c r="K1432" s="4" t="e">
        <f>VLOOKUP(jur[[#This Row],[hwycov_id]],#REF!,10,FALSE)</f>
        <v>#REF!</v>
      </c>
      <c r="L1432" s="32" t="e">
        <f t="shared" si="66"/>
        <v>#REF!</v>
      </c>
      <c r="M1432" s="31" t="e">
        <f t="shared" si="67"/>
        <v>#REF!</v>
      </c>
      <c r="N1432" s="31" t="e">
        <f t="shared" si="68"/>
        <v>#REF!</v>
      </c>
      <c r="O1432" s="1" t="e">
        <f>VLOOKUP(jur[[#This Row],[hwycov_id]],#REF!,16,FALSE)</f>
        <v>#REF!</v>
      </c>
      <c r="P1432" s="1">
        <v>1438</v>
      </c>
    </row>
    <row r="1433" spans="1:16" x14ac:dyDescent="0.25">
      <c r="A1433" s="1">
        <v>31221</v>
      </c>
      <c r="B1433" s="1">
        <v>2</v>
      </c>
      <c r="C1433" s="1">
        <v>1</v>
      </c>
      <c r="D1433" s="1">
        <v>2</v>
      </c>
      <c r="E1433" s="1" t="s">
        <v>74</v>
      </c>
      <c r="F1433" s="1">
        <v>3</v>
      </c>
      <c r="G1433" s="1">
        <v>2</v>
      </c>
      <c r="H1433" s="1">
        <v>2</v>
      </c>
      <c r="I1433" s="1">
        <v>14</v>
      </c>
      <c r="J1433" s="1">
        <v>20304</v>
      </c>
      <c r="K1433" s="4" t="e">
        <f>VLOOKUP(jur[[#This Row],[hwycov_id]],#REF!,10,FALSE)</f>
        <v>#REF!</v>
      </c>
      <c r="L1433" s="32" t="e">
        <f t="shared" si="66"/>
        <v>#REF!</v>
      </c>
      <c r="M1433" s="31" t="e">
        <f t="shared" si="67"/>
        <v>#REF!</v>
      </c>
      <c r="N1433" s="31" t="e">
        <f t="shared" si="68"/>
        <v>#REF!</v>
      </c>
      <c r="O1433" s="1" t="e">
        <f>VLOOKUP(jur[[#This Row],[hwycov_id]],#REF!,16,FALSE)</f>
        <v>#REF!</v>
      </c>
      <c r="P1433" s="1">
        <v>1439</v>
      </c>
    </row>
    <row r="1434" spans="1:16" x14ac:dyDescent="0.25">
      <c r="A1434" s="1">
        <v>9937</v>
      </c>
      <c r="B1434" s="1">
        <v>3</v>
      </c>
      <c r="C1434" s="1">
        <v>1</v>
      </c>
      <c r="D1434" s="1">
        <v>2</v>
      </c>
      <c r="E1434" s="1" t="s">
        <v>74</v>
      </c>
      <c r="F1434" s="1">
        <v>3</v>
      </c>
      <c r="G1434" s="1">
        <v>2</v>
      </c>
      <c r="H1434" s="1">
        <v>3</v>
      </c>
      <c r="I1434" s="1">
        <v>14</v>
      </c>
      <c r="J1434" s="1">
        <v>20305</v>
      </c>
      <c r="K1434" s="4" t="e">
        <f>VLOOKUP(jur[[#This Row],[hwycov_id]],#REF!,10,FALSE)</f>
        <v>#REF!</v>
      </c>
      <c r="L1434" s="32" t="e">
        <f t="shared" si="66"/>
        <v>#REF!</v>
      </c>
      <c r="M1434" s="31" t="e">
        <f t="shared" si="67"/>
        <v>#REF!</v>
      </c>
      <c r="N1434" s="31" t="e">
        <f t="shared" si="68"/>
        <v>#REF!</v>
      </c>
      <c r="O1434" s="1" t="e">
        <f>VLOOKUP(jur[[#This Row],[hwycov_id]],#REF!,16,FALSE)</f>
        <v>#REF!</v>
      </c>
      <c r="P1434" s="1">
        <v>1440</v>
      </c>
    </row>
    <row r="1435" spans="1:16" x14ac:dyDescent="0.25">
      <c r="A1435" s="1">
        <v>16114</v>
      </c>
      <c r="B1435" s="1">
        <v>3</v>
      </c>
      <c r="C1435" s="1">
        <v>1</v>
      </c>
      <c r="D1435" s="1">
        <v>2</v>
      </c>
      <c r="E1435" s="1" t="s">
        <v>74</v>
      </c>
      <c r="F1435" s="1">
        <v>3</v>
      </c>
      <c r="G1435" s="1">
        <v>2</v>
      </c>
      <c r="H1435" s="1">
        <v>2</v>
      </c>
      <c r="I1435" s="1">
        <v>14</v>
      </c>
      <c r="J1435" s="1">
        <v>20388</v>
      </c>
      <c r="K1435" s="4" t="e">
        <f>VLOOKUP(jur[[#This Row],[hwycov_id]],#REF!,10,FALSE)</f>
        <v>#REF!</v>
      </c>
      <c r="L1435" s="32" t="e">
        <f t="shared" si="66"/>
        <v>#REF!</v>
      </c>
      <c r="M1435" s="31" t="e">
        <f t="shared" si="67"/>
        <v>#REF!</v>
      </c>
      <c r="N1435" s="31" t="e">
        <f t="shared" si="68"/>
        <v>#REF!</v>
      </c>
      <c r="O1435" s="1" t="e">
        <f>VLOOKUP(jur[[#This Row],[hwycov_id]],#REF!,16,FALSE)</f>
        <v>#REF!</v>
      </c>
      <c r="P1435" s="1">
        <v>1441</v>
      </c>
    </row>
    <row r="1436" spans="1:16" x14ac:dyDescent="0.25">
      <c r="A1436" s="1">
        <v>460</v>
      </c>
      <c r="B1436" s="1">
        <v>1</v>
      </c>
      <c r="C1436" s="1">
        <v>2</v>
      </c>
      <c r="D1436" s="1">
        <v>1</v>
      </c>
      <c r="E1436" s="1" t="s">
        <v>72</v>
      </c>
      <c r="F1436" s="1">
        <v>1</v>
      </c>
      <c r="G1436" s="1">
        <v>2</v>
      </c>
      <c r="H1436" s="1">
        <v>3</v>
      </c>
      <c r="I1436" s="1">
        <v>14</v>
      </c>
      <c r="J1436" s="1">
        <v>20500</v>
      </c>
      <c r="K1436" s="4" t="e">
        <f>VLOOKUP(jur[[#This Row],[hwycov_id]],#REF!,10,FALSE)</f>
        <v>#REF!</v>
      </c>
      <c r="L1436" s="32" t="e">
        <f t="shared" si="66"/>
        <v>#REF!</v>
      </c>
      <c r="M1436" s="31" t="e">
        <f t="shared" si="67"/>
        <v>#REF!</v>
      </c>
      <c r="N1436" s="31" t="e">
        <f t="shared" si="68"/>
        <v>#REF!</v>
      </c>
      <c r="O1436" s="1" t="e">
        <f>VLOOKUP(jur[[#This Row],[hwycov_id]],#REF!,16,FALSE)</f>
        <v>#REF!</v>
      </c>
      <c r="P1436" s="1">
        <v>1442</v>
      </c>
    </row>
    <row r="1437" spans="1:16" x14ac:dyDescent="0.25">
      <c r="A1437" s="1">
        <v>16381</v>
      </c>
      <c r="B1437" s="1">
        <v>3</v>
      </c>
      <c r="C1437" s="1">
        <v>1</v>
      </c>
      <c r="D1437" s="1">
        <v>2</v>
      </c>
      <c r="E1437" s="1" t="s">
        <v>74</v>
      </c>
      <c r="F1437" s="1">
        <v>3</v>
      </c>
      <c r="G1437" s="1">
        <v>2</v>
      </c>
      <c r="H1437" s="1">
        <v>3</v>
      </c>
      <c r="I1437" s="1">
        <v>14</v>
      </c>
      <c r="J1437" s="1">
        <v>20722</v>
      </c>
      <c r="K1437" s="4" t="e">
        <f>VLOOKUP(jur[[#This Row],[hwycov_id]],#REF!,10,FALSE)</f>
        <v>#REF!</v>
      </c>
      <c r="L1437" s="32" t="e">
        <f t="shared" si="66"/>
        <v>#REF!</v>
      </c>
      <c r="M1437" s="31" t="e">
        <f t="shared" si="67"/>
        <v>#REF!</v>
      </c>
      <c r="N1437" s="31" t="e">
        <f t="shared" si="68"/>
        <v>#REF!</v>
      </c>
      <c r="O1437" s="1" t="e">
        <f>VLOOKUP(jur[[#This Row],[hwycov_id]],#REF!,16,FALSE)</f>
        <v>#REF!</v>
      </c>
      <c r="P1437" s="1">
        <v>1443</v>
      </c>
    </row>
    <row r="1438" spans="1:16" x14ac:dyDescent="0.25">
      <c r="A1438" s="1">
        <v>464</v>
      </c>
      <c r="B1438" s="1">
        <v>1</v>
      </c>
      <c r="C1438" s="1">
        <v>2</v>
      </c>
      <c r="D1438" s="1">
        <v>1</v>
      </c>
      <c r="E1438" s="1" t="s">
        <v>73</v>
      </c>
      <c r="F1438" s="1">
        <v>1</v>
      </c>
      <c r="G1438" s="1">
        <v>2</v>
      </c>
      <c r="H1438" s="1">
        <v>3</v>
      </c>
      <c r="I1438" s="1">
        <v>14</v>
      </c>
      <c r="J1438" s="1">
        <v>20927</v>
      </c>
      <c r="K1438" s="4" t="e">
        <f>VLOOKUP(jur[[#This Row],[hwycov_id]],#REF!,10,FALSE)</f>
        <v>#REF!</v>
      </c>
      <c r="L1438" s="32" t="e">
        <f t="shared" si="66"/>
        <v>#REF!</v>
      </c>
      <c r="M1438" s="31" t="e">
        <f t="shared" si="67"/>
        <v>#REF!</v>
      </c>
      <c r="N1438" s="31" t="e">
        <f t="shared" si="68"/>
        <v>#REF!</v>
      </c>
      <c r="O1438" s="1" t="e">
        <f>VLOOKUP(jur[[#This Row],[hwycov_id]],#REF!,16,FALSE)</f>
        <v>#REF!</v>
      </c>
      <c r="P1438" s="1">
        <v>1444</v>
      </c>
    </row>
    <row r="1439" spans="1:16" x14ac:dyDescent="0.25">
      <c r="A1439" s="1">
        <v>9940</v>
      </c>
      <c r="B1439" s="1">
        <v>3</v>
      </c>
      <c r="C1439" s="1">
        <v>1</v>
      </c>
      <c r="D1439" s="1">
        <v>2</v>
      </c>
      <c r="E1439" s="1" t="s">
        <v>74</v>
      </c>
      <c r="F1439" s="1">
        <v>3</v>
      </c>
      <c r="G1439" s="1">
        <v>2</v>
      </c>
      <c r="H1439" s="1">
        <v>3</v>
      </c>
      <c r="I1439" s="1">
        <v>14</v>
      </c>
      <c r="J1439" s="1">
        <v>20980</v>
      </c>
      <c r="K1439" s="4" t="e">
        <f>VLOOKUP(jur[[#This Row],[hwycov_id]],#REF!,10,FALSE)</f>
        <v>#REF!</v>
      </c>
      <c r="L1439" s="32" t="e">
        <f t="shared" si="66"/>
        <v>#REF!</v>
      </c>
      <c r="M1439" s="31" t="e">
        <f t="shared" si="67"/>
        <v>#REF!</v>
      </c>
      <c r="N1439" s="31" t="e">
        <f t="shared" si="68"/>
        <v>#REF!</v>
      </c>
      <c r="O1439" s="1" t="e">
        <f>VLOOKUP(jur[[#This Row],[hwycov_id]],#REF!,16,FALSE)</f>
        <v>#REF!</v>
      </c>
      <c r="P1439" s="1">
        <v>1445</v>
      </c>
    </row>
    <row r="1440" spans="1:16" x14ac:dyDescent="0.25">
      <c r="A1440" s="1">
        <v>1766</v>
      </c>
      <c r="B1440" s="1">
        <v>3</v>
      </c>
      <c r="C1440" s="1">
        <v>1</v>
      </c>
      <c r="D1440" s="1">
        <v>2</v>
      </c>
      <c r="E1440" s="1" t="s">
        <v>74</v>
      </c>
      <c r="F1440" s="1">
        <v>3</v>
      </c>
      <c r="G1440" s="1">
        <v>2</v>
      </c>
      <c r="H1440" s="1">
        <v>3</v>
      </c>
      <c r="I1440" s="1">
        <v>14</v>
      </c>
      <c r="J1440" s="1">
        <v>20988</v>
      </c>
      <c r="K1440" s="4" t="e">
        <f>VLOOKUP(jur[[#This Row],[hwycov_id]],#REF!,10,FALSE)</f>
        <v>#REF!</v>
      </c>
      <c r="L1440" s="32" t="e">
        <f t="shared" si="66"/>
        <v>#REF!</v>
      </c>
      <c r="M1440" s="31" t="e">
        <f t="shared" si="67"/>
        <v>#REF!</v>
      </c>
      <c r="N1440" s="31" t="e">
        <f t="shared" si="68"/>
        <v>#REF!</v>
      </c>
      <c r="O1440" s="1" t="e">
        <f>VLOOKUP(jur[[#This Row],[hwycov_id]],#REF!,16,FALSE)</f>
        <v>#REF!</v>
      </c>
      <c r="P1440" s="1">
        <v>1446</v>
      </c>
    </row>
    <row r="1441" spans="1:16" x14ac:dyDescent="0.25">
      <c r="A1441" s="1">
        <v>27694</v>
      </c>
      <c r="B1441" s="1">
        <v>1</v>
      </c>
      <c r="C1441" s="1">
        <v>1</v>
      </c>
      <c r="D1441" s="1">
        <v>1</v>
      </c>
      <c r="E1441" s="1" t="s">
        <v>77</v>
      </c>
      <c r="F1441" s="1">
        <v>1</v>
      </c>
      <c r="G1441" s="1">
        <v>2</v>
      </c>
      <c r="H1441" s="1">
        <v>4</v>
      </c>
      <c r="I1441" s="1">
        <v>14</v>
      </c>
      <c r="J1441" s="1">
        <v>21018</v>
      </c>
      <c r="K1441" s="4" t="e">
        <f>VLOOKUP(jur[[#This Row],[hwycov_id]],#REF!,10,FALSE)</f>
        <v>#REF!</v>
      </c>
      <c r="L1441" s="32" t="e">
        <f t="shared" si="66"/>
        <v>#REF!</v>
      </c>
      <c r="M1441" s="31" t="e">
        <f t="shared" si="67"/>
        <v>#REF!</v>
      </c>
      <c r="N1441" s="31" t="e">
        <f t="shared" si="68"/>
        <v>#REF!</v>
      </c>
      <c r="O1441" s="1" t="e">
        <f>VLOOKUP(jur[[#This Row],[hwycov_id]],#REF!,16,FALSE)</f>
        <v>#REF!</v>
      </c>
      <c r="P1441" s="1">
        <v>1447</v>
      </c>
    </row>
    <row r="1442" spans="1:16" x14ac:dyDescent="0.25">
      <c r="A1442" s="1">
        <v>3658</v>
      </c>
      <c r="B1442" s="1">
        <v>3</v>
      </c>
      <c r="C1442" s="1">
        <v>1</v>
      </c>
      <c r="D1442" s="1">
        <v>2</v>
      </c>
      <c r="E1442" s="1" t="s">
        <v>74</v>
      </c>
      <c r="F1442" s="1">
        <v>3</v>
      </c>
      <c r="G1442" s="1">
        <v>2</v>
      </c>
      <c r="H1442" s="1">
        <v>2</v>
      </c>
      <c r="I1442" s="1">
        <v>14</v>
      </c>
      <c r="J1442" s="1">
        <v>21108</v>
      </c>
      <c r="K1442" s="4" t="e">
        <f>VLOOKUP(jur[[#This Row],[hwycov_id]],#REF!,10,FALSE)</f>
        <v>#REF!</v>
      </c>
      <c r="L1442" s="32" t="e">
        <f t="shared" si="66"/>
        <v>#REF!</v>
      </c>
      <c r="M1442" s="31" t="e">
        <f t="shared" si="67"/>
        <v>#REF!</v>
      </c>
      <c r="N1442" s="31" t="e">
        <f t="shared" si="68"/>
        <v>#REF!</v>
      </c>
      <c r="O1442" s="1" t="e">
        <f>VLOOKUP(jur[[#This Row],[hwycov_id]],#REF!,16,FALSE)</f>
        <v>#REF!</v>
      </c>
      <c r="P1442" s="1">
        <v>1448</v>
      </c>
    </row>
    <row r="1443" spans="1:16" x14ac:dyDescent="0.25">
      <c r="A1443" s="1">
        <v>1243</v>
      </c>
      <c r="B1443" s="1">
        <v>3</v>
      </c>
      <c r="C1443" s="1">
        <v>1</v>
      </c>
      <c r="D1443" s="1">
        <v>2</v>
      </c>
      <c r="E1443" s="1" t="s">
        <v>74</v>
      </c>
      <c r="F1443" s="1">
        <v>3</v>
      </c>
      <c r="G1443" s="1">
        <v>2</v>
      </c>
      <c r="H1443" s="1">
        <v>3</v>
      </c>
      <c r="I1443" s="1">
        <v>14</v>
      </c>
      <c r="J1443" s="1">
        <v>21162</v>
      </c>
      <c r="K1443" s="4" t="e">
        <f>VLOOKUP(jur[[#This Row],[hwycov_id]],#REF!,10,FALSE)</f>
        <v>#REF!</v>
      </c>
      <c r="L1443" s="32" t="e">
        <f t="shared" si="66"/>
        <v>#REF!</v>
      </c>
      <c r="M1443" s="31" t="e">
        <f t="shared" si="67"/>
        <v>#REF!</v>
      </c>
      <c r="N1443" s="31" t="e">
        <f t="shared" si="68"/>
        <v>#REF!</v>
      </c>
      <c r="O1443" s="1" t="e">
        <f>VLOOKUP(jur[[#This Row],[hwycov_id]],#REF!,16,FALSE)</f>
        <v>#REF!</v>
      </c>
      <c r="P1443" s="1">
        <v>1449</v>
      </c>
    </row>
    <row r="1444" spans="1:16" x14ac:dyDescent="0.25">
      <c r="A1444" s="1">
        <v>8158</v>
      </c>
      <c r="B1444" s="1">
        <v>2</v>
      </c>
      <c r="C1444" s="1">
        <v>1</v>
      </c>
      <c r="D1444" s="1">
        <v>2</v>
      </c>
      <c r="E1444" s="1" t="s">
        <v>74</v>
      </c>
      <c r="F1444" s="1">
        <v>3</v>
      </c>
      <c r="G1444" s="1">
        <v>2</v>
      </c>
      <c r="H1444" s="1">
        <v>3</v>
      </c>
      <c r="I1444" s="1">
        <v>14</v>
      </c>
      <c r="J1444" s="1">
        <v>21172</v>
      </c>
      <c r="K1444" s="4" t="e">
        <f>VLOOKUP(jur[[#This Row],[hwycov_id]],#REF!,10,FALSE)</f>
        <v>#REF!</v>
      </c>
      <c r="L1444" s="32" t="e">
        <f t="shared" si="66"/>
        <v>#REF!</v>
      </c>
      <c r="M1444" s="31" t="e">
        <f t="shared" si="67"/>
        <v>#REF!</v>
      </c>
      <c r="N1444" s="31" t="e">
        <f t="shared" si="68"/>
        <v>#REF!</v>
      </c>
      <c r="O1444" s="1" t="e">
        <f>VLOOKUP(jur[[#This Row],[hwycov_id]],#REF!,16,FALSE)</f>
        <v>#REF!</v>
      </c>
      <c r="P1444" s="1">
        <v>1450</v>
      </c>
    </row>
    <row r="1445" spans="1:16" x14ac:dyDescent="0.25">
      <c r="A1445" s="1">
        <v>5242</v>
      </c>
      <c r="B1445" s="1">
        <v>3</v>
      </c>
      <c r="C1445" s="1">
        <v>1</v>
      </c>
      <c r="D1445" s="1">
        <v>2</v>
      </c>
      <c r="E1445" s="1" t="s">
        <v>74</v>
      </c>
      <c r="F1445" s="1">
        <v>3</v>
      </c>
      <c r="G1445" s="1">
        <v>2</v>
      </c>
      <c r="H1445" s="1">
        <v>2</v>
      </c>
      <c r="I1445" s="1">
        <v>14</v>
      </c>
      <c r="J1445" s="1">
        <v>21193</v>
      </c>
      <c r="K1445" s="4" t="e">
        <f>VLOOKUP(jur[[#This Row],[hwycov_id]],#REF!,10,FALSE)</f>
        <v>#REF!</v>
      </c>
      <c r="L1445" s="32" t="e">
        <f t="shared" si="66"/>
        <v>#REF!</v>
      </c>
      <c r="M1445" s="31" t="e">
        <f t="shared" si="67"/>
        <v>#REF!</v>
      </c>
      <c r="N1445" s="31" t="e">
        <f t="shared" si="68"/>
        <v>#REF!</v>
      </c>
      <c r="O1445" s="1" t="e">
        <f>VLOOKUP(jur[[#This Row],[hwycov_id]],#REF!,16,FALSE)</f>
        <v>#REF!</v>
      </c>
      <c r="P1445" s="1">
        <v>1451</v>
      </c>
    </row>
    <row r="1446" spans="1:16" x14ac:dyDescent="0.25">
      <c r="A1446" s="1">
        <v>17325</v>
      </c>
      <c r="B1446" s="1">
        <v>3</v>
      </c>
      <c r="C1446" s="1">
        <v>1</v>
      </c>
      <c r="D1446" s="1">
        <v>2</v>
      </c>
      <c r="E1446" s="1" t="s">
        <v>74</v>
      </c>
      <c r="F1446" s="1">
        <v>3</v>
      </c>
      <c r="G1446" s="1">
        <v>2</v>
      </c>
      <c r="H1446" s="1">
        <v>3</v>
      </c>
      <c r="I1446" s="1">
        <v>14</v>
      </c>
      <c r="J1446" s="1">
        <v>21253</v>
      </c>
      <c r="K1446" s="4" t="e">
        <f>VLOOKUP(jur[[#This Row],[hwycov_id]],#REF!,10,FALSE)</f>
        <v>#REF!</v>
      </c>
      <c r="L1446" s="32" t="e">
        <f t="shared" si="66"/>
        <v>#REF!</v>
      </c>
      <c r="M1446" s="31" t="e">
        <f t="shared" si="67"/>
        <v>#REF!</v>
      </c>
      <c r="N1446" s="31" t="e">
        <f t="shared" si="68"/>
        <v>#REF!</v>
      </c>
      <c r="O1446" s="1" t="e">
        <f>VLOOKUP(jur[[#This Row],[hwycov_id]],#REF!,16,FALSE)</f>
        <v>#REF!</v>
      </c>
      <c r="P1446" s="1">
        <v>1452</v>
      </c>
    </row>
    <row r="1447" spans="1:16" x14ac:dyDescent="0.25">
      <c r="A1447" s="1">
        <v>9548</v>
      </c>
      <c r="B1447" s="1">
        <v>5</v>
      </c>
      <c r="C1447" s="1">
        <v>1</v>
      </c>
      <c r="D1447" s="1">
        <v>2</v>
      </c>
      <c r="E1447" s="1" t="s">
        <v>74</v>
      </c>
      <c r="F1447" s="1">
        <v>4</v>
      </c>
      <c r="G1447" s="1">
        <v>2</v>
      </c>
      <c r="H1447" s="1">
        <v>2</v>
      </c>
      <c r="I1447" s="1">
        <v>14</v>
      </c>
      <c r="J1447" s="1">
        <v>21284</v>
      </c>
      <c r="K1447" s="4" t="e">
        <f>VLOOKUP(jur[[#This Row],[hwycov_id]],#REF!,10,FALSE)</f>
        <v>#REF!</v>
      </c>
      <c r="L1447" s="32" t="e">
        <f t="shared" si="66"/>
        <v>#REF!</v>
      </c>
      <c r="M1447" s="31" t="e">
        <f t="shared" si="67"/>
        <v>#REF!</v>
      </c>
      <c r="N1447" s="31" t="e">
        <f t="shared" si="68"/>
        <v>#REF!</v>
      </c>
      <c r="O1447" s="1" t="e">
        <f>VLOOKUP(jur[[#This Row],[hwycov_id]],#REF!,16,FALSE)</f>
        <v>#REF!</v>
      </c>
      <c r="P1447" s="1">
        <v>1453</v>
      </c>
    </row>
    <row r="1448" spans="1:16" x14ac:dyDescent="0.25">
      <c r="A1448" s="1">
        <v>12908</v>
      </c>
      <c r="B1448" s="1">
        <v>3</v>
      </c>
      <c r="C1448" s="1">
        <v>1</v>
      </c>
      <c r="D1448" s="1">
        <v>2</v>
      </c>
      <c r="E1448" s="1" t="s">
        <v>74</v>
      </c>
      <c r="F1448" s="1">
        <v>3</v>
      </c>
      <c r="G1448" s="1">
        <v>2</v>
      </c>
      <c r="H1448" s="1">
        <v>2</v>
      </c>
      <c r="I1448" s="1">
        <v>14</v>
      </c>
      <c r="J1448" s="1">
        <v>21344</v>
      </c>
      <c r="K1448" s="4" t="e">
        <f>VLOOKUP(jur[[#This Row],[hwycov_id]],#REF!,10,FALSE)</f>
        <v>#REF!</v>
      </c>
      <c r="L1448" s="32" t="e">
        <f t="shared" si="66"/>
        <v>#REF!</v>
      </c>
      <c r="M1448" s="31" t="e">
        <f t="shared" si="67"/>
        <v>#REF!</v>
      </c>
      <c r="N1448" s="31" t="e">
        <f t="shared" si="68"/>
        <v>#REF!</v>
      </c>
      <c r="O1448" s="1" t="e">
        <f>VLOOKUP(jur[[#This Row],[hwycov_id]],#REF!,16,FALSE)</f>
        <v>#REF!</v>
      </c>
      <c r="P1448" s="1">
        <v>1454</v>
      </c>
    </row>
    <row r="1449" spans="1:16" x14ac:dyDescent="0.25">
      <c r="A1449" s="1">
        <v>15440</v>
      </c>
      <c r="B1449" s="1">
        <v>9</v>
      </c>
      <c r="C1449" s="1">
        <v>1</v>
      </c>
      <c r="D1449" s="1">
        <v>1</v>
      </c>
      <c r="E1449" s="1" t="s">
        <v>73</v>
      </c>
      <c r="F1449" s="1">
        <v>2</v>
      </c>
      <c r="G1449" s="1">
        <v>2</v>
      </c>
      <c r="H1449" s="1">
        <v>2</v>
      </c>
      <c r="I1449" s="1">
        <v>14</v>
      </c>
      <c r="J1449" s="1">
        <v>21386</v>
      </c>
      <c r="K1449" s="4" t="e">
        <f>VLOOKUP(jur[[#This Row],[hwycov_id]],#REF!,10,FALSE)</f>
        <v>#REF!</v>
      </c>
      <c r="L1449" s="32" t="e">
        <f t="shared" si="66"/>
        <v>#REF!</v>
      </c>
      <c r="M1449" s="31" t="e">
        <f t="shared" si="67"/>
        <v>#REF!</v>
      </c>
      <c r="N1449" s="31" t="e">
        <f t="shared" si="68"/>
        <v>#REF!</v>
      </c>
      <c r="O1449" s="1" t="e">
        <f>VLOOKUP(jur[[#This Row],[hwycov_id]],#REF!,16,FALSE)</f>
        <v>#REF!</v>
      </c>
      <c r="P1449" s="1">
        <v>1455</v>
      </c>
    </row>
    <row r="1450" spans="1:16" x14ac:dyDescent="0.25">
      <c r="A1450" s="1">
        <v>19911</v>
      </c>
      <c r="B1450" s="1">
        <v>3</v>
      </c>
      <c r="C1450" s="1">
        <v>1</v>
      </c>
      <c r="D1450" s="1">
        <v>2</v>
      </c>
      <c r="E1450" s="1" t="s">
        <v>74</v>
      </c>
      <c r="F1450" s="1">
        <v>3</v>
      </c>
      <c r="G1450" s="1">
        <v>2</v>
      </c>
      <c r="H1450" s="1">
        <v>2</v>
      </c>
      <c r="I1450" s="1">
        <v>14</v>
      </c>
      <c r="J1450" s="1">
        <v>21520</v>
      </c>
      <c r="K1450" s="4" t="e">
        <f>VLOOKUP(jur[[#This Row],[hwycov_id]],#REF!,10,FALSE)</f>
        <v>#REF!</v>
      </c>
      <c r="L1450" s="32" t="e">
        <f t="shared" si="66"/>
        <v>#REF!</v>
      </c>
      <c r="M1450" s="31" t="e">
        <f t="shared" si="67"/>
        <v>#REF!</v>
      </c>
      <c r="N1450" s="31" t="e">
        <f t="shared" si="68"/>
        <v>#REF!</v>
      </c>
      <c r="O1450" s="1" t="e">
        <f>VLOOKUP(jur[[#This Row],[hwycov_id]],#REF!,16,FALSE)</f>
        <v>#REF!</v>
      </c>
      <c r="P1450" s="1">
        <v>1456</v>
      </c>
    </row>
    <row r="1451" spans="1:16" x14ac:dyDescent="0.25">
      <c r="A1451" s="1">
        <v>10015</v>
      </c>
      <c r="B1451" s="1">
        <v>1</v>
      </c>
      <c r="C1451" s="1">
        <v>1</v>
      </c>
      <c r="D1451" s="1">
        <v>1</v>
      </c>
      <c r="E1451" s="1" t="s">
        <v>77</v>
      </c>
      <c r="F1451" s="1">
        <v>1</v>
      </c>
      <c r="G1451" s="1">
        <v>2</v>
      </c>
      <c r="H1451" s="1">
        <v>4</v>
      </c>
      <c r="I1451" s="1">
        <v>14</v>
      </c>
      <c r="J1451" s="1">
        <v>21531</v>
      </c>
      <c r="K1451" s="4" t="e">
        <f>VLOOKUP(jur[[#This Row],[hwycov_id]],#REF!,10,FALSE)</f>
        <v>#REF!</v>
      </c>
      <c r="L1451" s="32" t="e">
        <f t="shared" si="66"/>
        <v>#REF!</v>
      </c>
      <c r="M1451" s="31" t="e">
        <f t="shared" si="67"/>
        <v>#REF!</v>
      </c>
      <c r="N1451" s="31" t="e">
        <f t="shared" si="68"/>
        <v>#REF!</v>
      </c>
      <c r="O1451" s="1" t="e">
        <f>VLOOKUP(jur[[#This Row],[hwycov_id]],#REF!,16,FALSE)</f>
        <v>#REF!</v>
      </c>
      <c r="P1451" s="1">
        <v>1457</v>
      </c>
    </row>
    <row r="1452" spans="1:16" x14ac:dyDescent="0.25">
      <c r="A1452" s="1">
        <v>9946</v>
      </c>
      <c r="B1452" s="1">
        <v>3</v>
      </c>
      <c r="C1452" s="1">
        <v>1</v>
      </c>
      <c r="D1452" s="1">
        <v>2</v>
      </c>
      <c r="E1452" s="1" t="s">
        <v>74</v>
      </c>
      <c r="F1452" s="1">
        <v>3</v>
      </c>
      <c r="G1452" s="1">
        <v>2</v>
      </c>
      <c r="H1452" s="1">
        <v>3</v>
      </c>
      <c r="I1452" s="1">
        <v>14</v>
      </c>
      <c r="J1452" s="1">
        <v>21626</v>
      </c>
      <c r="K1452" s="4" t="e">
        <f>VLOOKUP(jur[[#This Row],[hwycov_id]],#REF!,10,FALSE)</f>
        <v>#REF!</v>
      </c>
      <c r="L1452" s="32" t="e">
        <f t="shared" si="66"/>
        <v>#REF!</v>
      </c>
      <c r="M1452" s="31" t="e">
        <f t="shared" si="67"/>
        <v>#REF!</v>
      </c>
      <c r="N1452" s="31" t="e">
        <f t="shared" si="68"/>
        <v>#REF!</v>
      </c>
      <c r="O1452" s="1" t="e">
        <f>VLOOKUP(jur[[#This Row],[hwycov_id]],#REF!,16,FALSE)</f>
        <v>#REF!</v>
      </c>
      <c r="P1452" s="1">
        <v>1458</v>
      </c>
    </row>
    <row r="1453" spans="1:16" x14ac:dyDescent="0.25">
      <c r="A1453" s="1">
        <v>4776</v>
      </c>
      <c r="B1453" s="1">
        <v>2</v>
      </c>
      <c r="C1453" s="1">
        <v>1</v>
      </c>
      <c r="D1453" s="1">
        <v>2</v>
      </c>
      <c r="E1453" s="1" t="s">
        <v>74</v>
      </c>
      <c r="F1453" s="1">
        <v>3</v>
      </c>
      <c r="G1453" s="1">
        <v>2</v>
      </c>
      <c r="H1453" s="1">
        <v>3</v>
      </c>
      <c r="I1453" s="1">
        <v>14</v>
      </c>
      <c r="J1453" s="1">
        <v>21791</v>
      </c>
      <c r="K1453" s="4" t="e">
        <f>VLOOKUP(jur[[#This Row],[hwycov_id]],#REF!,10,FALSE)</f>
        <v>#REF!</v>
      </c>
      <c r="L1453" s="32" t="e">
        <f t="shared" si="66"/>
        <v>#REF!</v>
      </c>
      <c r="M1453" s="31" t="e">
        <f t="shared" si="67"/>
        <v>#REF!</v>
      </c>
      <c r="N1453" s="31" t="e">
        <f t="shared" si="68"/>
        <v>#REF!</v>
      </c>
      <c r="O1453" s="1" t="e">
        <f>VLOOKUP(jur[[#This Row],[hwycov_id]],#REF!,16,FALSE)</f>
        <v>#REF!</v>
      </c>
      <c r="P1453" s="1">
        <v>1459</v>
      </c>
    </row>
    <row r="1454" spans="1:16" x14ac:dyDescent="0.25">
      <c r="A1454" s="1">
        <v>4195</v>
      </c>
      <c r="B1454" s="1">
        <v>3</v>
      </c>
      <c r="C1454" s="1">
        <v>1</v>
      </c>
      <c r="D1454" s="1">
        <v>2</v>
      </c>
      <c r="E1454" s="1" t="s">
        <v>74</v>
      </c>
      <c r="F1454" s="1">
        <v>3</v>
      </c>
      <c r="G1454" s="1">
        <v>2</v>
      </c>
      <c r="H1454" s="1">
        <v>3</v>
      </c>
      <c r="I1454" s="1">
        <v>14</v>
      </c>
      <c r="J1454" s="1">
        <v>21944</v>
      </c>
      <c r="K1454" s="4" t="e">
        <f>VLOOKUP(jur[[#This Row],[hwycov_id]],#REF!,10,FALSE)</f>
        <v>#REF!</v>
      </c>
      <c r="L1454" s="32" t="e">
        <f t="shared" si="66"/>
        <v>#REF!</v>
      </c>
      <c r="M1454" s="31" t="e">
        <f t="shared" si="67"/>
        <v>#REF!</v>
      </c>
      <c r="N1454" s="31" t="e">
        <f t="shared" si="68"/>
        <v>#REF!</v>
      </c>
      <c r="O1454" s="1" t="e">
        <f>VLOOKUP(jur[[#This Row],[hwycov_id]],#REF!,16,FALSE)</f>
        <v>#REF!</v>
      </c>
      <c r="P1454" s="1">
        <v>1460</v>
      </c>
    </row>
    <row r="1455" spans="1:16" x14ac:dyDescent="0.25">
      <c r="A1455" s="1">
        <v>4513</v>
      </c>
      <c r="B1455" s="1">
        <v>2</v>
      </c>
      <c r="C1455" s="1">
        <v>1</v>
      </c>
      <c r="D1455" s="1">
        <v>2</v>
      </c>
      <c r="E1455" s="1" t="s">
        <v>74</v>
      </c>
      <c r="F1455" s="1">
        <v>3</v>
      </c>
      <c r="G1455" s="1">
        <v>2</v>
      </c>
      <c r="H1455" s="1">
        <v>3</v>
      </c>
      <c r="I1455" s="1">
        <v>14</v>
      </c>
      <c r="J1455" s="1">
        <v>21980</v>
      </c>
      <c r="K1455" s="4" t="e">
        <f>VLOOKUP(jur[[#This Row],[hwycov_id]],#REF!,10,FALSE)</f>
        <v>#REF!</v>
      </c>
      <c r="L1455" s="32" t="e">
        <f t="shared" si="66"/>
        <v>#REF!</v>
      </c>
      <c r="M1455" s="31" t="e">
        <f t="shared" si="67"/>
        <v>#REF!</v>
      </c>
      <c r="N1455" s="31" t="e">
        <f t="shared" si="68"/>
        <v>#REF!</v>
      </c>
      <c r="O1455" s="1" t="e">
        <f>VLOOKUP(jur[[#This Row],[hwycov_id]],#REF!,16,FALSE)</f>
        <v>#REF!</v>
      </c>
      <c r="P1455" s="1">
        <v>1461</v>
      </c>
    </row>
    <row r="1456" spans="1:16" x14ac:dyDescent="0.25">
      <c r="A1456" s="1">
        <v>4122</v>
      </c>
      <c r="B1456" s="1">
        <v>3</v>
      </c>
      <c r="C1456" s="1">
        <v>1</v>
      </c>
      <c r="D1456" s="1">
        <v>2</v>
      </c>
      <c r="E1456" s="1" t="s">
        <v>74</v>
      </c>
      <c r="F1456" s="1">
        <v>3</v>
      </c>
      <c r="G1456" s="1">
        <v>2</v>
      </c>
      <c r="H1456" s="1">
        <v>2</v>
      </c>
      <c r="I1456" s="1">
        <v>14</v>
      </c>
      <c r="J1456" s="1">
        <v>22028</v>
      </c>
      <c r="K1456" s="4" t="e">
        <f>VLOOKUP(jur[[#This Row],[hwycov_id]],#REF!,10,FALSE)</f>
        <v>#REF!</v>
      </c>
      <c r="L1456" s="32" t="e">
        <f t="shared" si="66"/>
        <v>#REF!</v>
      </c>
      <c r="M1456" s="31" t="e">
        <f t="shared" si="67"/>
        <v>#REF!</v>
      </c>
      <c r="N1456" s="31" t="e">
        <f t="shared" si="68"/>
        <v>#REF!</v>
      </c>
      <c r="O1456" s="1" t="e">
        <f>VLOOKUP(jur[[#This Row],[hwycov_id]],#REF!,16,FALSE)</f>
        <v>#REF!</v>
      </c>
      <c r="P1456" s="1">
        <v>1462</v>
      </c>
    </row>
    <row r="1457" spans="1:16" x14ac:dyDescent="0.25">
      <c r="A1457" s="1">
        <v>12742</v>
      </c>
      <c r="B1457" s="1">
        <v>4</v>
      </c>
      <c r="C1457" s="1">
        <v>1</v>
      </c>
      <c r="D1457" s="1">
        <v>2</v>
      </c>
      <c r="E1457" s="1" t="s">
        <v>74</v>
      </c>
      <c r="F1457" s="1">
        <v>4</v>
      </c>
      <c r="G1457" s="1">
        <v>2</v>
      </c>
      <c r="H1457" s="1">
        <v>2</v>
      </c>
      <c r="I1457" s="1">
        <v>14</v>
      </c>
      <c r="J1457" s="1">
        <v>22132</v>
      </c>
      <c r="K1457" s="4" t="e">
        <f>VLOOKUP(jur[[#This Row],[hwycov_id]],#REF!,10,FALSE)</f>
        <v>#REF!</v>
      </c>
      <c r="L1457" s="32" t="e">
        <f t="shared" si="66"/>
        <v>#REF!</v>
      </c>
      <c r="M1457" s="31" t="e">
        <f t="shared" si="67"/>
        <v>#REF!</v>
      </c>
      <c r="N1457" s="31" t="e">
        <f t="shared" si="68"/>
        <v>#REF!</v>
      </c>
      <c r="O1457" s="1" t="e">
        <f>VLOOKUP(jur[[#This Row],[hwycov_id]],#REF!,16,FALSE)</f>
        <v>#REF!</v>
      </c>
      <c r="P1457" s="1">
        <v>1463</v>
      </c>
    </row>
    <row r="1458" spans="1:16" x14ac:dyDescent="0.25">
      <c r="A1458" s="1">
        <v>15220</v>
      </c>
      <c r="B1458" s="1">
        <v>9</v>
      </c>
      <c r="C1458" s="1">
        <v>1</v>
      </c>
      <c r="D1458" s="1">
        <v>1</v>
      </c>
      <c r="E1458" s="1" t="s">
        <v>73</v>
      </c>
      <c r="F1458" s="1">
        <v>2</v>
      </c>
      <c r="G1458" s="1">
        <v>2</v>
      </c>
      <c r="H1458" s="1">
        <v>3</v>
      </c>
      <c r="I1458" s="1">
        <v>14</v>
      </c>
      <c r="J1458" s="1">
        <v>22155</v>
      </c>
      <c r="K1458" s="4" t="e">
        <f>VLOOKUP(jur[[#This Row],[hwycov_id]],#REF!,10,FALSE)</f>
        <v>#REF!</v>
      </c>
      <c r="L1458" s="32" t="e">
        <f t="shared" si="66"/>
        <v>#REF!</v>
      </c>
      <c r="M1458" s="31" t="e">
        <f t="shared" si="67"/>
        <v>#REF!</v>
      </c>
      <c r="N1458" s="31" t="e">
        <f t="shared" si="68"/>
        <v>#REF!</v>
      </c>
      <c r="O1458" s="1" t="e">
        <f>VLOOKUP(jur[[#This Row],[hwycov_id]],#REF!,16,FALSE)</f>
        <v>#REF!</v>
      </c>
      <c r="P1458" s="1">
        <v>1464</v>
      </c>
    </row>
    <row r="1459" spans="1:16" x14ac:dyDescent="0.25">
      <c r="A1459" s="1">
        <v>9367</v>
      </c>
      <c r="B1459" s="1">
        <v>3</v>
      </c>
      <c r="C1459" s="1">
        <v>1</v>
      </c>
      <c r="D1459" s="1">
        <v>2</v>
      </c>
      <c r="E1459" s="1" t="s">
        <v>74</v>
      </c>
      <c r="F1459" s="1">
        <v>3</v>
      </c>
      <c r="G1459" s="1">
        <v>2</v>
      </c>
      <c r="H1459" s="1">
        <v>2</v>
      </c>
      <c r="I1459" s="1">
        <v>14</v>
      </c>
      <c r="J1459" s="1">
        <v>22161</v>
      </c>
      <c r="K1459" s="4" t="e">
        <f>VLOOKUP(jur[[#This Row],[hwycov_id]],#REF!,10,FALSE)</f>
        <v>#REF!</v>
      </c>
      <c r="L1459" s="32" t="e">
        <f t="shared" si="66"/>
        <v>#REF!</v>
      </c>
      <c r="M1459" s="31" t="e">
        <f t="shared" si="67"/>
        <v>#REF!</v>
      </c>
      <c r="N1459" s="31" t="e">
        <f t="shared" si="68"/>
        <v>#REF!</v>
      </c>
      <c r="O1459" s="1" t="e">
        <f>VLOOKUP(jur[[#This Row],[hwycov_id]],#REF!,16,FALSE)</f>
        <v>#REF!</v>
      </c>
      <c r="P1459" s="1">
        <v>1465</v>
      </c>
    </row>
    <row r="1460" spans="1:16" x14ac:dyDescent="0.25">
      <c r="A1460" s="1">
        <v>4237</v>
      </c>
      <c r="B1460" s="1">
        <v>3</v>
      </c>
      <c r="C1460" s="1">
        <v>1</v>
      </c>
      <c r="D1460" s="1">
        <v>2</v>
      </c>
      <c r="E1460" s="1" t="s">
        <v>74</v>
      </c>
      <c r="F1460" s="1">
        <v>3</v>
      </c>
      <c r="G1460" s="1">
        <v>2</v>
      </c>
      <c r="H1460" s="1">
        <v>3</v>
      </c>
      <c r="I1460" s="1">
        <v>14</v>
      </c>
      <c r="J1460" s="1">
        <v>22203</v>
      </c>
      <c r="K1460" s="4" t="e">
        <f>VLOOKUP(jur[[#This Row],[hwycov_id]],#REF!,10,FALSE)</f>
        <v>#REF!</v>
      </c>
      <c r="L1460" s="32" t="e">
        <f t="shared" si="66"/>
        <v>#REF!</v>
      </c>
      <c r="M1460" s="31" t="e">
        <f t="shared" si="67"/>
        <v>#REF!</v>
      </c>
      <c r="N1460" s="31" t="e">
        <f t="shared" si="68"/>
        <v>#REF!</v>
      </c>
      <c r="O1460" s="1" t="e">
        <f>VLOOKUP(jur[[#This Row],[hwycov_id]],#REF!,16,FALSE)</f>
        <v>#REF!</v>
      </c>
      <c r="P1460" s="1">
        <v>1466</v>
      </c>
    </row>
    <row r="1461" spans="1:16" x14ac:dyDescent="0.25">
      <c r="A1461" s="1">
        <v>8935</v>
      </c>
      <c r="B1461" s="1">
        <v>3</v>
      </c>
      <c r="C1461" s="1">
        <v>1</v>
      </c>
      <c r="D1461" s="1">
        <v>2</v>
      </c>
      <c r="E1461" s="1" t="s">
        <v>74</v>
      </c>
      <c r="F1461" s="1">
        <v>3</v>
      </c>
      <c r="G1461" s="1">
        <v>2</v>
      </c>
      <c r="H1461" s="1">
        <v>2</v>
      </c>
      <c r="I1461" s="1">
        <v>14</v>
      </c>
      <c r="J1461" s="1">
        <v>22269</v>
      </c>
      <c r="K1461" s="4" t="e">
        <f>VLOOKUP(jur[[#This Row],[hwycov_id]],#REF!,10,FALSE)</f>
        <v>#REF!</v>
      </c>
      <c r="L1461" s="32" t="e">
        <f t="shared" si="66"/>
        <v>#REF!</v>
      </c>
      <c r="M1461" s="31" t="e">
        <f t="shared" si="67"/>
        <v>#REF!</v>
      </c>
      <c r="N1461" s="31" t="e">
        <f t="shared" si="68"/>
        <v>#REF!</v>
      </c>
      <c r="O1461" s="1" t="e">
        <f>VLOOKUP(jur[[#This Row],[hwycov_id]],#REF!,16,FALSE)</f>
        <v>#REF!</v>
      </c>
      <c r="P1461" s="1">
        <v>1467</v>
      </c>
    </row>
    <row r="1462" spans="1:16" x14ac:dyDescent="0.25">
      <c r="A1462" s="1">
        <v>26865</v>
      </c>
      <c r="B1462" s="1">
        <v>3</v>
      </c>
      <c r="C1462" s="1">
        <v>1</v>
      </c>
      <c r="D1462" s="1">
        <v>2</v>
      </c>
      <c r="E1462" s="1" t="s">
        <v>74</v>
      </c>
      <c r="F1462" s="1">
        <v>3</v>
      </c>
      <c r="G1462" s="1">
        <v>2</v>
      </c>
      <c r="H1462" s="1">
        <v>3</v>
      </c>
      <c r="I1462" s="1">
        <v>14</v>
      </c>
      <c r="J1462" s="1">
        <v>22310</v>
      </c>
      <c r="K1462" s="4" t="e">
        <f>VLOOKUP(jur[[#This Row],[hwycov_id]],#REF!,10,FALSE)</f>
        <v>#REF!</v>
      </c>
      <c r="L1462" s="32" t="e">
        <f t="shared" si="66"/>
        <v>#REF!</v>
      </c>
      <c r="M1462" s="31" t="e">
        <f t="shared" si="67"/>
        <v>#REF!</v>
      </c>
      <c r="N1462" s="31" t="e">
        <f t="shared" si="68"/>
        <v>#REF!</v>
      </c>
      <c r="O1462" s="1" t="e">
        <f>VLOOKUP(jur[[#This Row],[hwycov_id]],#REF!,16,FALSE)</f>
        <v>#REF!</v>
      </c>
      <c r="P1462" s="1">
        <v>1468</v>
      </c>
    </row>
    <row r="1463" spans="1:16" x14ac:dyDescent="0.25">
      <c r="A1463" s="1">
        <v>10403</v>
      </c>
      <c r="B1463" s="1">
        <v>4</v>
      </c>
      <c r="C1463" s="1">
        <v>1</v>
      </c>
      <c r="D1463" s="1">
        <v>2</v>
      </c>
      <c r="E1463" s="1" t="s">
        <v>74</v>
      </c>
      <c r="F1463" s="1">
        <v>4</v>
      </c>
      <c r="G1463" s="1">
        <v>2</v>
      </c>
      <c r="H1463" s="1">
        <v>2</v>
      </c>
      <c r="I1463" s="1">
        <v>14</v>
      </c>
      <c r="J1463" s="1">
        <v>22549</v>
      </c>
      <c r="K1463" s="4" t="e">
        <f>VLOOKUP(jur[[#This Row],[hwycov_id]],#REF!,10,FALSE)</f>
        <v>#REF!</v>
      </c>
      <c r="L1463" s="32" t="e">
        <f t="shared" si="66"/>
        <v>#REF!</v>
      </c>
      <c r="M1463" s="31" t="e">
        <f t="shared" si="67"/>
        <v>#REF!</v>
      </c>
      <c r="N1463" s="31" t="e">
        <f t="shared" si="68"/>
        <v>#REF!</v>
      </c>
      <c r="O1463" s="1" t="e">
        <f>VLOOKUP(jur[[#This Row],[hwycov_id]],#REF!,16,FALSE)</f>
        <v>#REF!</v>
      </c>
      <c r="P1463" s="1">
        <v>1469</v>
      </c>
    </row>
    <row r="1464" spans="1:16" x14ac:dyDescent="0.25">
      <c r="A1464" s="1">
        <v>16389</v>
      </c>
      <c r="B1464" s="1">
        <v>3</v>
      </c>
      <c r="C1464" s="1">
        <v>1</v>
      </c>
      <c r="D1464" s="1">
        <v>2</v>
      </c>
      <c r="E1464" s="1" t="s">
        <v>74</v>
      </c>
      <c r="F1464" s="1">
        <v>3</v>
      </c>
      <c r="G1464" s="1">
        <v>2</v>
      </c>
      <c r="H1464" s="1">
        <v>3</v>
      </c>
      <c r="I1464" s="1">
        <v>14</v>
      </c>
      <c r="J1464" s="1">
        <v>22557</v>
      </c>
      <c r="K1464" s="4" t="e">
        <f>VLOOKUP(jur[[#This Row],[hwycov_id]],#REF!,10,FALSE)</f>
        <v>#REF!</v>
      </c>
      <c r="L1464" s="32" t="e">
        <f t="shared" si="66"/>
        <v>#REF!</v>
      </c>
      <c r="M1464" s="31" t="e">
        <f t="shared" si="67"/>
        <v>#REF!</v>
      </c>
      <c r="N1464" s="31" t="e">
        <f t="shared" si="68"/>
        <v>#REF!</v>
      </c>
      <c r="O1464" s="1" t="e">
        <f>VLOOKUP(jur[[#This Row],[hwycov_id]],#REF!,16,FALSE)</f>
        <v>#REF!</v>
      </c>
      <c r="P1464" s="1">
        <v>1470</v>
      </c>
    </row>
    <row r="1465" spans="1:16" x14ac:dyDescent="0.25">
      <c r="A1465" s="1">
        <v>31042</v>
      </c>
      <c r="B1465" s="1">
        <v>3</v>
      </c>
      <c r="C1465" s="1">
        <v>1</v>
      </c>
      <c r="D1465" s="1">
        <v>2</v>
      </c>
      <c r="E1465" s="1" t="s">
        <v>74</v>
      </c>
      <c r="F1465" s="1">
        <v>3</v>
      </c>
      <c r="G1465" s="1">
        <v>2</v>
      </c>
      <c r="H1465" s="1">
        <v>3</v>
      </c>
      <c r="I1465" s="1">
        <v>14</v>
      </c>
      <c r="J1465" s="1">
        <v>22568</v>
      </c>
      <c r="K1465" s="4" t="e">
        <f>VLOOKUP(jur[[#This Row],[hwycov_id]],#REF!,10,FALSE)</f>
        <v>#REF!</v>
      </c>
      <c r="L1465" s="32" t="e">
        <f t="shared" si="66"/>
        <v>#REF!</v>
      </c>
      <c r="M1465" s="31" t="e">
        <f t="shared" si="67"/>
        <v>#REF!</v>
      </c>
      <c r="N1465" s="31" t="e">
        <f t="shared" si="68"/>
        <v>#REF!</v>
      </c>
      <c r="O1465" s="1" t="e">
        <f>VLOOKUP(jur[[#This Row],[hwycov_id]],#REF!,16,FALSE)</f>
        <v>#REF!</v>
      </c>
      <c r="P1465" s="1">
        <v>1471</v>
      </c>
    </row>
    <row r="1466" spans="1:16" x14ac:dyDescent="0.25">
      <c r="A1466" s="1">
        <v>10482</v>
      </c>
      <c r="B1466" s="1">
        <v>4</v>
      </c>
      <c r="C1466" s="1">
        <v>1</v>
      </c>
      <c r="D1466" s="1">
        <v>2</v>
      </c>
      <c r="E1466" s="1" t="s">
        <v>74</v>
      </c>
      <c r="F1466" s="1">
        <v>4</v>
      </c>
      <c r="G1466" s="1">
        <v>2</v>
      </c>
      <c r="H1466" s="1">
        <v>4</v>
      </c>
      <c r="I1466" s="1">
        <v>14</v>
      </c>
      <c r="J1466" s="1">
        <v>22619</v>
      </c>
      <c r="K1466" s="4" t="e">
        <f>VLOOKUP(jur[[#This Row],[hwycov_id]],#REF!,10,FALSE)</f>
        <v>#REF!</v>
      </c>
      <c r="L1466" s="32" t="e">
        <f t="shared" si="66"/>
        <v>#REF!</v>
      </c>
      <c r="M1466" s="31" t="e">
        <f t="shared" si="67"/>
        <v>#REF!</v>
      </c>
      <c r="N1466" s="31" t="e">
        <f t="shared" si="68"/>
        <v>#REF!</v>
      </c>
      <c r="O1466" s="1" t="e">
        <f>VLOOKUP(jur[[#This Row],[hwycov_id]],#REF!,16,FALSE)</f>
        <v>#REF!</v>
      </c>
      <c r="P1466" s="1">
        <v>1472</v>
      </c>
    </row>
    <row r="1467" spans="1:16" x14ac:dyDescent="0.25">
      <c r="A1467" s="1">
        <v>4479</v>
      </c>
      <c r="B1467" s="1">
        <v>3</v>
      </c>
      <c r="C1467" s="1">
        <v>1</v>
      </c>
      <c r="D1467" s="1">
        <v>2</v>
      </c>
      <c r="E1467" s="1" t="s">
        <v>74</v>
      </c>
      <c r="F1467" s="1">
        <v>3</v>
      </c>
      <c r="G1467" s="1">
        <v>2</v>
      </c>
      <c r="H1467" s="1">
        <v>3</v>
      </c>
      <c r="I1467" s="1">
        <v>14</v>
      </c>
      <c r="J1467" s="1">
        <v>22672</v>
      </c>
      <c r="K1467" s="4" t="e">
        <f>VLOOKUP(jur[[#This Row],[hwycov_id]],#REF!,10,FALSE)</f>
        <v>#REF!</v>
      </c>
      <c r="L1467" s="32" t="e">
        <f t="shared" si="66"/>
        <v>#REF!</v>
      </c>
      <c r="M1467" s="31" t="e">
        <f t="shared" si="67"/>
        <v>#REF!</v>
      </c>
      <c r="N1467" s="31" t="e">
        <f t="shared" si="68"/>
        <v>#REF!</v>
      </c>
      <c r="O1467" s="1" t="e">
        <f>VLOOKUP(jur[[#This Row],[hwycov_id]],#REF!,16,FALSE)</f>
        <v>#REF!</v>
      </c>
      <c r="P1467" s="1">
        <v>1473</v>
      </c>
    </row>
    <row r="1468" spans="1:16" x14ac:dyDescent="0.25">
      <c r="A1468" s="1">
        <v>3869</v>
      </c>
      <c r="B1468" s="1">
        <v>3</v>
      </c>
      <c r="C1468" s="1">
        <v>1</v>
      </c>
      <c r="D1468" s="1">
        <v>2</v>
      </c>
      <c r="E1468" s="1" t="s">
        <v>74</v>
      </c>
      <c r="F1468" s="1">
        <v>3</v>
      </c>
      <c r="G1468" s="1">
        <v>2</v>
      </c>
      <c r="H1468" s="1">
        <v>3</v>
      </c>
      <c r="I1468" s="1">
        <v>14</v>
      </c>
      <c r="J1468" s="1">
        <v>22858</v>
      </c>
      <c r="K1468" s="4" t="e">
        <f>VLOOKUP(jur[[#This Row],[hwycov_id]],#REF!,10,FALSE)</f>
        <v>#REF!</v>
      </c>
      <c r="L1468" s="32" t="e">
        <f t="shared" si="66"/>
        <v>#REF!</v>
      </c>
      <c r="M1468" s="31" t="e">
        <f t="shared" si="67"/>
        <v>#REF!</v>
      </c>
      <c r="N1468" s="31" t="e">
        <f t="shared" si="68"/>
        <v>#REF!</v>
      </c>
      <c r="O1468" s="1" t="e">
        <f>VLOOKUP(jur[[#This Row],[hwycov_id]],#REF!,16,FALSE)</f>
        <v>#REF!</v>
      </c>
      <c r="P1468" s="1">
        <v>1474</v>
      </c>
    </row>
    <row r="1469" spans="1:16" x14ac:dyDescent="0.25">
      <c r="A1469" s="1">
        <v>512</v>
      </c>
      <c r="B1469" s="1">
        <v>1</v>
      </c>
      <c r="C1469" s="1">
        <v>2</v>
      </c>
      <c r="D1469" s="1">
        <v>1</v>
      </c>
      <c r="E1469" s="1" t="s">
        <v>72</v>
      </c>
      <c r="F1469" s="1">
        <v>1</v>
      </c>
      <c r="G1469" s="1">
        <v>2</v>
      </c>
      <c r="H1469" s="1">
        <v>3</v>
      </c>
      <c r="I1469" s="1">
        <v>14</v>
      </c>
      <c r="J1469" s="1">
        <v>22917</v>
      </c>
      <c r="K1469" s="4" t="e">
        <f>VLOOKUP(jur[[#This Row],[hwycov_id]],#REF!,10,FALSE)</f>
        <v>#REF!</v>
      </c>
      <c r="L1469" s="32" t="e">
        <f t="shared" si="66"/>
        <v>#REF!</v>
      </c>
      <c r="M1469" s="31" t="e">
        <f t="shared" si="67"/>
        <v>#REF!</v>
      </c>
      <c r="N1469" s="31" t="e">
        <f t="shared" si="68"/>
        <v>#REF!</v>
      </c>
      <c r="O1469" s="1" t="e">
        <f>VLOOKUP(jur[[#This Row],[hwycov_id]],#REF!,16,FALSE)</f>
        <v>#REF!</v>
      </c>
      <c r="P1469" s="1">
        <v>1475</v>
      </c>
    </row>
    <row r="1470" spans="1:16" x14ac:dyDescent="0.25">
      <c r="A1470" s="1">
        <v>9289</v>
      </c>
      <c r="B1470" s="1">
        <v>3</v>
      </c>
      <c r="C1470" s="1">
        <v>1</v>
      </c>
      <c r="D1470" s="1">
        <v>2</v>
      </c>
      <c r="E1470" s="1" t="s">
        <v>74</v>
      </c>
      <c r="F1470" s="1">
        <v>3</v>
      </c>
      <c r="G1470" s="1">
        <v>2</v>
      </c>
      <c r="H1470" s="1">
        <v>3</v>
      </c>
      <c r="I1470" s="1">
        <v>14</v>
      </c>
      <c r="J1470" s="1">
        <v>23211</v>
      </c>
      <c r="K1470" s="4" t="e">
        <f>VLOOKUP(jur[[#This Row],[hwycov_id]],#REF!,10,FALSE)</f>
        <v>#REF!</v>
      </c>
      <c r="L1470" s="32" t="e">
        <f t="shared" si="66"/>
        <v>#REF!</v>
      </c>
      <c r="M1470" s="31" t="e">
        <f t="shared" si="67"/>
        <v>#REF!</v>
      </c>
      <c r="N1470" s="31" t="e">
        <f t="shared" si="68"/>
        <v>#REF!</v>
      </c>
      <c r="O1470" s="1" t="e">
        <f>VLOOKUP(jur[[#This Row],[hwycov_id]],#REF!,16,FALSE)</f>
        <v>#REF!</v>
      </c>
      <c r="P1470" s="1">
        <v>1478</v>
      </c>
    </row>
    <row r="1471" spans="1:16" x14ac:dyDescent="0.25">
      <c r="A1471" s="1">
        <v>526</v>
      </c>
      <c r="B1471" s="1">
        <v>1</v>
      </c>
      <c r="C1471" s="1">
        <v>2</v>
      </c>
      <c r="D1471" s="1">
        <v>1</v>
      </c>
      <c r="E1471" s="1" t="s">
        <v>72</v>
      </c>
      <c r="F1471" s="1">
        <v>1</v>
      </c>
      <c r="G1471" s="1">
        <v>2</v>
      </c>
      <c r="H1471" s="1">
        <v>3</v>
      </c>
      <c r="I1471" s="1">
        <v>14</v>
      </c>
      <c r="J1471" s="1">
        <v>23285</v>
      </c>
      <c r="K1471" s="4" t="e">
        <f>VLOOKUP(jur[[#This Row],[hwycov_id]],#REF!,10,FALSE)</f>
        <v>#REF!</v>
      </c>
      <c r="L1471" s="32" t="e">
        <f t="shared" si="66"/>
        <v>#REF!</v>
      </c>
      <c r="M1471" s="31" t="e">
        <f t="shared" si="67"/>
        <v>#REF!</v>
      </c>
      <c r="N1471" s="31" t="e">
        <f t="shared" si="68"/>
        <v>#REF!</v>
      </c>
      <c r="O1471" s="1" t="e">
        <f>VLOOKUP(jur[[#This Row],[hwycov_id]],#REF!,16,FALSE)</f>
        <v>#REF!</v>
      </c>
      <c r="P1471" s="1">
        <v>1479</v>
      </c>
    </row>
    <row r="1472" spans="1:16" x14ac:dyDescent="0.25">
      <c r="A1472" s="1">
        <v>3517</v>
      </c>
      <c r="B1472" s="1">
        <v>3</v>
      </c>
      <c r="C1472" s="1">
        <v>1</v>
      </c>
      <c r="D1472" s="1">
        <v>2</v>
      </c>
      <c r="E1472" s="1" t="s">
        <v>74</v>
      </c>
      <c r="F1472" s="1">
        <v>3</v>
      </c>
      <c r="G1472" s="1">
        <v>2</v>
      </c>
      <c r="H1472" s="1">
        <v>3</v>
      </c>
      <c r="I1472" s="1">
        <v>14</v>
      </c>
      <c r="J1472" s="1">
        <v>23374</v>
      </c>
      <c r="K1472" s="4" t="e">
        <f>VLOOKUP(jur[[#This Row],[hwycov_id]],#REF!,10,FALSE)</f>
        <v>#REF!</v>
      </c>
      <c r="L1472" s="32" t="e">
        <f t="shared" si="66"/>
        <v>#REF!</v>
      </c>
      <c r="M1472" s="31" t="e">
        <f t="shared" si="67"/>
        <v>#REF!</v>
      </c>
      <c r="N1472" s="31" t="e">
        <f t="shared" si="68"/>
        <v>#REF!</v>
      </c>
      <c r="O1472" s="1" t="e">
        <f>VLOOKUP(jur[[#This Row],[hwycov_id]],#REF!,16,FALSE)</f>
        <v>#REF!</v>
      </c>
      <c r="P1472" s="1">
        <v>1480</v>
      </c>
    </row>
    <row r="1473" spans="1:16" x14ac:dyDescent="0.25">
      <c r="A1473" s="1">
        <v>1710</v>
      </c>
      <c r="B1473" s="1">
        <v>2</v>
      </c>
      <c r="C1473" s="1">
        <v>1</v>
      </c>
      <c r="D1473" s="1">
        <v>1</v>
      </c>
      <c r="E1473" s="1" t="s">
        <v>74</v>
      </c>
      <c r="F1473" s="1">
        <v>3</v>
      </c>
      <c r="G1473" s="1">
        <v>2</v>
      </c>
      <c r="H1473" s="1">
        <v>2</v>
      </c>
      <c r="I1473" s="1">
        <v>14</v>
      </c>
      <c r="J1473" s="1">
        <v>23439</v>
      </c>
      <c r="K1473" s="4" t="e">
        <f>VLOOKUP(jur[[#This Row],[hwycov_id]],#REF!,10,FALSE)</f>
        <v>#REF!</v>
      </c>
      <c r="L1473" s="32" t="e">
        <f t="shared" si="66"/>
        <v>#REF!</v>
      </c>
      <c r="M1473" s="31" t="e">
        <f t="shared" si="67"/>
        <v>#REF!</v>
      </c>
      <c r="N1473" s="31" t="e">
        <f t="shared" si="68"/>
        <v>#REF!</v>
      </c>
      <c r="O1473" s="1" t="e">
        <f>VLOOKUP(jur[[#This Row],[hwycov_id]],#REF!,16,FALSE)</f>
        <v>#REF!</v>
      </c>
      <c r="P1473" s="1">
        <v>1481</v>
      </c>
    </row>
    <row r="1474" spans="1:16" x14ac:dyDescent="0.25">
      <c r="A1474" s="1">
        <v>14207</v>
      </c>
      <c r="B1474" s="1">
        <v>4</v>
      </c>
      <c r="C1474" s="1">
        <v>1</v>
      </c>
      <c r="D1474" s="1">
        <v>2</v>
      </c>
      <c r="E1474" s="1" t="s">
        <v>75</v>
      </c>
      <c r="F1474" s="1">
        <v>4</v>
      </c>
      <c r="G1474" s="1">
        <v>2</v>
      </c>
      <c r="H1474" s="1">
        <v>2</v>
      </c>
      <c r="I1474" s="1">
        <v>14</v>
      </c>
      <c r="J1474" s="1">
        <v>23500</v>
      </c>
      <c r="K1474" s="4" t="e">
        <f>VLOOKUP(jur[[#This Row],[hwycov_id]],#REF!,10,FALSE)</f>
        <v>#REF!</v>
      </c>
      <c r="L1474" s="32" t="e">
        <f t="shared" ref="L1474:L1537" si="69">K1474/J1474-1</f>
        <v>#REF!</v>
      </c>
      <c r="M1474" s="31" t="e">
        <f t="shared" ref="M1474:M1537" si="70">K1474-J1474</f>
        <v>#REF!</v>
      </c>
      <c r="N1474" s="31" t="e">
        <f t="shared" ref="N1474:N1537" si="71">POWER(M1474,2)</f>
        <v>#REF!</v>
      </c>
      <c r="O1474" s="1" t="e">
        <f>VLOOKUP(jur[[#This Row],[hwycov_id]],#REF!,16,FALSE)</f>
        <v>#REF!</v>
      </c>
      <c r="P1474" s="1">
        <v>1482</v>
      </c>
    </row>
    <row r="1475" spans="1:16" x14ac:dyDescent="0.25">
      <c r="A1475" s="1">
        <v>871</v>
      </c>
      <c r="B1475" s="1">
        <v>3</v>
      </c>
      <c r="C1475" s="1">
        <v>1</v>
      </c>
      <c r="D1475" s="1">
        <v>2</v>
      </c>
      <c r="E1475" s="1" t="s">
        <v>74</v>
      </c>
      <c r="F1475" s="1">
        <v>3</v>
      </c>
      <c r="G1475" s="1">
        <v>2</v>
      </c>
      <c r="H1475" s="1">
        <v>2</v>
      </c>
      <c r="I1475" s="1">
        <v>14</v>
      </c>
      <c r="J1475" s="1">
        <v>23538</v>
      </c>
      <c r="K1475" s="4" t="e">
        <f>VLOOKUP(jur[[#This Row],[hwycov_id]],#REF!,10,FALSE)</f>
        <v>#REF!</v>
      </c>
      <c r="L1475" s="32" t="e">
        <f t="shared" si="69"/>
        <v>#REF!</v>
      </c>
      <c r="M1475" s="31" t="e">
        <f t="shared" si="70"/>
        <v>#REF!</v>
      </c>
      <c r="N1475" s="31" t="e">
        <f t="shared" si="71"/>
        <v>#REF!</v>
      </c>
      <c r="O1475" s="1" t="e">
        <f>VLOOKUP(jur[[#This Row],[hwycov_id]],#REF!,16,FALSE)</f>
        <v>#REF!</v>
      </c>
      <c r="P1475" s="1">
        <v>1483</v>
      </c>
    </row>
    <row r="1476" spans="1:16" x14ac:dyDescent="0.25">
      <c r="A1476" s="1">
        <v>28035</v>
      </c>
      <c r="B1476" s="1">
        <v>9</v>
      </c>
      <c r="C1476" s="1">
        <v>1</v>
      </c>
      <c r="D1476" s="1">
        <v>1</v>
      </c>
      <c r="E1476" s="1" t="s">
        <v>73</v>
      </c>
      <c r="F1476" s="1">
        <v>2</v>
      </c>
      <c r="G1476" s="1">
        <v>2</v>
      </c>
      <c r="H1476" s="1">
        <v>3</v>
      </c>
      <c r="I1476" s="1">
        <v>14</v>
      </c>
      <c r="J1476" s="1">
        <v>23613</v>
      </c>
      <c r="K1476" s="4" t="e">
        <f>VLOOKUP(jur[[#This Row],[hwycov_id]],#REF!,10,FALSE)</f>
        <v>#REF!</v>
      </c>
      <c r="L1476" s="32" t="e">
        <f t="shared" si="69"/>
        <v>#REF!</v>
      </c>
      <c r="M1476" s="31" t="e">
        <f t="shared" si="70"/>
        <v>#REF!</v>
      </c>
      <c r="N1476" s="31" t="e">
        <f t="shared" si="71"/>
        <v>#REF!</v>
      </c>
      <c r="O1476" s="1" t="e">
        <f>VLOOKUP(jur[[#This Row],[hwycov_id]],#REF!,16,FALSE)</f>
        <v>#REF!</v>
      </c>
      <c r="P1476" s="1">
        <v>1484</v>
      </c>
    </row>
    <row r="1477" spans="1:16" x14ac:dyDescent="0.25">
      <c r="A1477" s="1">
        <v>4480</v>
      </c>
      <c r="B1477" s="1">
        <v>3</v>
      </c>
      <c r="C1477" s="1">
        <v>1</v>
      </c>
      <c r="D1477" s="1">
        <v>2</v>
      </c>
      <c r="E1477" s="1" t="s">
        <v>74</v>
      </c>
      <c r="F1477" s="1">
        <v>3</v>
      </c>
      <c r="G1477" s="1">
        <v>2</v>
      </c>
      <c r="H1477" s="1">
        <v>3</v>
      </c>
      <c r="I1477" s="1">
        <v>14</v>
      </c>
      <c r="J1477" s="1">
        <v>23667</v>
      </c>
      <c r="K1477" s="4" t="e">
        <f>VLOOKUP(jur[[#This Row],[hwycov_id]],#REF!,10,FALSE)</f>
        <v>#REF!</v>
      </c>
      <c r="L1477" s="32" t="e">
        <f t="shared" si="69"/>
        <v>#REF!</v>
      </c>
      <c r="M1477" s="31" t="e">
        <f t="shared" si="70"/>
        <v>#REF!</v>
      </c>
      <c r="N1477" s="31" t="e">
        <f t="shared" si="71"/>
        <v>#REF!</v>
      </c>
      <c r="O1477" s="1" t="e">
        <f>VLOOKUP(jur[[#This Row],[hwycov_id]],#REF!,16,FALSE)</f>
        <v>#REF!</v>
      </c>
      <c r="P1477" s="1">
        <v>1485</v>
      </c>
    </row>
    <row r="1478" spans="1:16" x14ac:dyDescent="0.25">
      <c r="A1478" s="1">
        <v>1181</v>
      </c>
      <c r="B1478" s="1">
        <v>3</v>
      </c>
      <c r="C1478" s="1">
        <v>1</v>
      </c>
      <c r="D1478" s="1">
        <v>2</v>
      </c>
      <c r="E1478" s="1" t="s">
        <v>74</v>
      </c>
      <c r="F1478" s="1">
        <v>3</v>
      </c>
      <c r="G1478" s="1">
        <v>2</v>
      </c>
      <c r="H1478" s="1">
        <v>2</v>
      </c>
      <c r="I1478" s="1">
        <v>14</v>
      </c>
      <c r="J1478" s="1">
        <v>23783</v>
      </c>
      <c r="K1478" s="4" t="e">
        <f>VLOOKUP(jur[[#This Row],[hwycov_id]],#REF!,10,FALSE)</f>
        <v>#REF!</v>
      </c>
      <c r="L1478" s="32" t="e">
        <f t="shared" si="69"/>
        <v>#REF!</v>
      </c>
      <c r="M1478" s="31" t="e">
        <f t="shared" si="70"/>
        <v>#REF!</v>
      </c>
      <c r="N1478" s="31" t="e">
        <f t="shared" si="71"/>
        <v>#REF!</v>
      </c>
      <c r="O1478" s="1" t="e">
        <f>VLOOKUP(jur[[#This Row],[hwycov_id]],#REF!,16,FALSE)</f>
        <v>#REF!</v>
      </c>
      <c r="P1478" s="1">
        <v>1486</v>
      </c>
    </row>
    <row r="1479" spans="1:16" x14ac:dyDescent="0.25">
      <c r="A1479" s="1">
        <v>858</v>
      </c>
      <c r="B1479" s="1">
        <v>1</v>
      </c>
      <c r="C1479" s="1">
        <v>1</v>
      </c>
      <c r="D1479" s="1">
        <v>1</v>
      </c>
      <c r="E1479" s="1" t="s">
        <v>73</v>
      </c>
      <c r="F1479" s="1">
        <v>1</v>
      </c>
      <c r="G1479" s="1">
        <v>2</v>
      </c>
      <c r="H1479" s="1">
        <v>4</v>
      </c>
      <c r="I1479" s="1">
        <v>14</v>
      </c>
      <c r="J1479" s="1">
        <v>23789</v>
      </c>
      <c r="K1479" s="4" t="e">
        <f>VLOOKUP(jur[[#This Row],[hwycov_id]],#REF!,10,FALSE)</f>
        <v>#REF!</v>
      </c>
      <c r="L1479" s="32" t="e">
        <f t="shared" si="69"/>
        <v>#REF!</v>
      </c>
      <c r="M1479" s="31" t="e">
        <f t="shared" si="70"/>
        <v>#REF!</v>
      </c>
      <c r="N1479" s="31" t="e">
        <f t="shared" si="71"/>
        <v>#REF!</v>
      </c>
      <c r="O1479" s="1" t="e">
        <f>VLOOKUP(jur[[#This Row],[hwycov_id]],#REF!,16,FALSE)</f>
        <v>#REF!</v>
      </c>
      <c r="P1479" s="1">
        <v>1487</v>
      </c>
    </row>
    <row r="1480" spans="1:16" x14ac:dyDescent="0.25">
      <c r="A1480" s="1">
        <v>1714</v>
      </c>
      <c r="B1480" s="1">
        <v>2</v>
      </c>
      <c r="C1480" s="1">
        <v>1</v>
      </c>
      <c r="D1480" s="1">
        <v>1</v>
      </c>
      <c r="E1480" s="1" t="s">
        <v>74</v>
      </c>
      <c r="F1480" s="1">
        <v>3</v>
      </c>
      <c r="G1480" s="1">
        <v>2</v>
      </c>
      <c r="H1480" s="1">
        <v>2</v>
      </c>
      <c r="I1480" s="1">
        <v>14</v>
      </c>
      <c r="J1480" s="1">
        <v>23816</v>
      </c>
      <c r="K1480" s="4" t="e">
        <f>VLOOKUP(jur[[#This Row],[hwycov_id]],#REF!,10,FALSE)</f>
        <v>#REF!</v>
      </c>
      <c r="L1480" s="32" t="e">
        <f t="shared" si="69"/>
        <v>#REF!</v>
      </c>
      <c r="M1480" s="31" t="e">
        <f t="shared" si="70"/>
        <v>#REF!</v>
      </c>
      <c r="N1480" s="31" t="e">
        <f t="shared" si="71"/>
        <v>#REF!</v>
      </c>
      <c r="O1480" s="1" t="e">
        <f>VLOOKUP(jur[[#This Row],[hwycov_id]],#REF!,16,FALSE)</f>
        <v>#REF!</v>
      </c>
      <c r="P1480" s="1">
        <v>1489</v>
      </c>
    </row>
    <row r="1481" spans="1:16" x14ac:dyDescent="0.25">
      <c r="A1481" s="1">
        <v>10849</v>
      </c>
      <c r="B1481" s="1">
        <v>3</v>
      </c>
      <c r="C1481" s="1">
        <v>1</v>
      </c>
      <c r="D1481" s="1">
        <v>2</v>
      </c>
      <c r="E1481" s="1" t="s">
        <v>74</v>
      </c>
      <c r="F1481" s="1">
        <v>3</v>
      </c>
      <c r="G1481" s="1">
        <v>2</v>
      </c>
      <c r="H1481" s="1">
        <v>3</v>
      </c>
      <c r="I1481" s="1">
        <v>14</v>
      </c>
      <c r="J1481" s="1">
        <v>23910</v>
      </c>
      <c r="K1481" s="4" t="e">
        <f>VLOOKUP(jur[[#This Row],[hwycov_id]],#REF!,10,FALSE)</f>
        <v>#REF!</v>
      </c>
      <c r="L1481" s="32" t="e">
        <f t="shared" si="69"/>
        <v>#REF!</v>
      </c>
      <c r="M1481" s="31" t="e">
        <f t="shared" si="70"/>
        <v>#REF!</v>
      </c>
      <c r="N1481" s="31" t="e">
        <f t="shared" si="71"/>
        <v>#REF!</v>
      </c>
      <c r="O1481" s="1" t="e">
        <f>VLOOKUP(jur[[#This Row],[hwycov_id]],#REF!,16,FALSE)</f>
        <v>#REF!</v>
      </c>
      <c r="P1481" s="1">
        <v>1490</v>
      </c>
    </row>
    <row r="1482" spans="1:16" x14ac:dyDescent="0.25">
      <c r="A1482" s="1">
        <v>28827</v>
      </c>
      <c r="B1482" s="1">
        <v>8</v>
      </c>
      <c r="C1482" s="1">
        <v>1</v>
      </c>
      <c r="D1482" s="1">
        <v>1</v>
      </c>
      <c r="E1482" s="1" t="s">
        <v>73</v>
      </c>
      <c r="F1482" s="1">
        <v>2</v>
      </c>
      <c r="G1482" s="1">
        <v>2</v>
      </c>
      <c r="H1482" s="1">
        <v>3</v>
      </c>
      <c r="I1482" s="1">
        <v>14</v>
      </c>
      <c r="J1482" s="1">
        <v>23927</v>
      </c>
      <c r="K1482" s="4" t="e">
        <f>VLOOKUP(jur[[#This Row],[hwycov_id]],#REF!,10,FALSE)</f>
        <v>#REF!</v>
      </c>
      <c r="L1482" s="32" t="e">
        <f t="shared" si="69"/>
        <v>#REF!</v>
      </c>
      <c r="M1482" s="31" t="e">
        <f t="shared" si="70"/>
        <v>#REF!</v>
      </c>
      <c r="N1482" s="31" t="e">
        <f t="shared" si="71"/>
        <v>#REF!</v>
      </c>
      <c r="O1482" s="1" t="e">
        <f>VLOOKUP(jur[[#This Row],[hwycov_id]],#REF!,16,FALSE)</f>
        <v>#REF!</v>
      </c>
      <c r="P1482" s="1">
        <v>1491</v>
      </c>
    </row>
    <row r="1483" spans="1:16" x14ac:dyDescent="0.25">
      <c r="A1483" s="1">
        <v>10301</v>
      </c>
      <c r="B1483" s="1">
        <v>3</v>
      </c>
      <c r="C1483" s="1">
        <v>1</v>
      </c>
      <c r="D1483" s="1">
        <v>2</v>
      </c>
      <c r="E1483" s="1" t="s">
        <v>74</v>
      </c>
      <c r="F1483" s="1">
        <v>3</v>
      </c>
      <c r="G1483" s="1">
        <v>2</v>
      </c>
      <c r="H1483" s="1">
        <v>4</v>
      </c>
      <c r="I1483" s="1">
        <v>14</v>
      </c>
      <c r="J1483" s="1">
        <v>23928</v>
      </c>
      <c r="K1483" s="4" t="e">
        <f>VLOOKUP(jur[[#This Row],[hwycov_id]],#REF!,10,FALSE)</f>
        <v>#REF!</v>
      </c>
      <c r="L1483" s="32" t="e">
        <f t="shared" si="69"/>
        <v>#REF!</v>
      </c>
      <c r="M1483" s="31" t="e">
        <f t="shared" si="70"/>
        <v>#REF!</v>
      </c>
      <c r="N1483" s="31" t="e">
        <f t="shared" si="71"/>
        <v>#REF!</v>
      </c>
      <c r="O1483" s="1" t="e">
        <f>VLOOKUP(jur[[#This Row],[hwycov_id]],#REF!,16,FALSE)</f>
        <v>#REF!</v>
      </c>
      <c r="P1483" s="1">
        <v>1492</v>
      </c>
    </row>
    <row r="1484" spans="1:16" x14ac:dyDescent="0.25">
      <c r="A1484" s="1">
        <v>466</v>
      </c>
      <c r="B1484" s="1">
        <v>3</v>
      </c>
      <c r="C1484" s="1">
        <v>1</v>
      </c>
      <c r="D1484" s="1">
        <v>2</v>
      </c>
      <c r="E1484" s="1" t="s">
        <v>74</v>
      </c>
      <c r="F1484" s="1">
        <v>3</v>
      </c>
      <c r="G1484" s="1">
        <v>2</v>
      </c>
      <c r="H1484" s="1">
        <v>2</v>
      </c>
      <c r="I1484" s="1">
        <v>14</v>
      </c>
      <c r="J1484" s="1">
        <v>23936</v>
      </c>
      <c r="K1484" s="4" t="e">
        <f>VLOOKUP(jur[[#This Row],[hwycov_id]],#REF!,10,FALSE)</f>
        <v>#REF!</v>
      </c>
      <c r="L1484" s="32" t="e">
        <f t="shared" si="69"/>
        <v>#REF!</v>
      </c>
      <c r="M1484" s="31" t="e">
        <f t="shared" si="70"/>
        <v>#REF!</v>
      </c>
      <c r="N1484" s="31" t="e">
        <f t="shared" si="71"/>
        <v>#REF!</v>
      </c>
      <c r="O1484" s="1" t="e">
        <f>VLOOKUP(jur[[#This Row],[hwycov_id]],#REF!,16,FALSE)</f>
        <v>#REF!</v>
      </c>
      <c r="P1484" s="1">
        <v>1493</v>
      </c>
    </row>
    <row r="1485" spans="1:16" x14ac:dyDescent="0.25">
      <c r="A1485" s="1">
        <v>81</v>
      </c>
      <c r="B1485" s="1">
        <v>3</v>
      </c>
      <c r="C1485" s="1">
        <v>1</v>
      </c>
      <c r="D1485" s="1">
        <v>2</v>
      </c>
      <c r="E1485" s="1" t="s">
        <v>74</v>
      </c>
      <c r="F1485" s="1">
        <v>3</v>
      </c>
      <c r="G1485" s="1">
        <v>2</v>
      </c>
      <c r="H1485" s="1">
        <v>2</v>
      </c>
      <c r="I1485" s="1">
        <v>14</v>
      </c>
      <c r="J1485" s="1">
        <v>24070</v>
      </c>
      <c r="K1485" s="4" t="e">
        <f>VLOOKUP(jur[[#This Row],[hwycov_id]],#REF!,10,FALSE)</f>
        <v>#REF!</v>
      </c>
      <c r="L1485" s="32" t="e">
        <f t="shared" si="69"/>
        <v>#REF!</v>
      </c>
      <c r="M1485" s="31" t="e">
        <f t="shared" si="70"/>
        <v>#REF!</v>
      </c>
      <c r="N1485" s="31" t="e">
        <f t="shared" si="71"/>
        <v>#REF!</v>
      </c>
      <c r="O1485" s="1" t="e">
        <f>VLOOKUP(jur[[#This Row],[hwycov_id]],#REF!,16,FALSE)</f>
        <v>#REF!</v>
      </c>
      <c r="P1485" s="1">
        <v>1494</v>
      </c>
    </row>
    <row r="1486" spans="1:16" x14ac:dyDescent="0.25">
      <c r="A1486" s="1">
        <v>5232</v>
      </c>
      <c r="B1486" s="1">
        <v>3</v>
      </c>
      <c r="C1486" s="1">
        <v>1</v>
      </c>
      <c r="D1486" s="1">
        <v>2</v>
      </c>
      <c r="E1486" s="1" t="s">
        <v>74</v>
      </c>
      <c r="F1486" s="1">
        <v>3</v>
      </c>
      <c r="G1486" s="1">
        <v>2</v>
      </c>
      <c r="H1486" s="1">
        <v>2</v>
      </c>
      <c r="I1486" s="1">
        <v>14</v>
      </c>
      <c r="J1486" s="1">
        <v>24164</v>
      </c>
      <c r="K1486" s="4" t="e">
        <f>VLOOKUP(jur[[#This Row],[hwycov_id]],#REF!,10,FALSE)</f>
        <v>#REF!</v>
      </c>
      <c r="L1486" s="32" t="e">
        <f t="shared" si="69"/>
        <v>#REF!</v>
      </c>
      <c r="M1486" s="31" t="e">
        <f t="shared" si="70"/>
        <v>#REF!</v>
      </c>
      <c r="N1486" s="31" t="e">
        <f t="shared" si="71"/>
        <v>#REF!</v>
      </c>
      <c r="O1486" s="1" t="e">
        <f>VLOOKUP(jur[[#This Row],[hwycov_id]],#REF!,16,FALSE)</f>
        <v>#REF!</v>
      </c>
      <c r="P1486" s="1">
        <v>1495</v>
      </c>
    </row>
    <row r="1487" spans="1:16" x14ac:dyDescent="0.25">
      <c r="A1487" s="1">
        <v>9895</v>
      </c>
      <c r="B1487" s="1">
        <v>3</v>
      </c>
      <c r="C1487" s="1">
        <v>1</v>
      </c>
      <c r="D1487" s="1">
        <v>2</v>
      </c>
      <c r="E1487" s="1" t="s">
        <v>74</v>
      </c>
      <c r="F1487" s="1">
        <v>3</v>
      </c>
      <c r="G1487" s="1">
        <v>2</v>
      </c>
      <c r="H1487" s="1">
        <v>2</v>
      </c>
      <c r="I1487" s="1">
        <v>14</v>
      </c>
      <c r="J1487" s="1">
        <v>24256</v>
      </c>
      <c r="K1487" s="4" t="e">
        <f>VLOOKUP(jur[[#This Row],[hwycov_id]],#REF!,10,FALSE)</f>
        <v>#REF!</v>
      </c>
      <c r="L1487" s="32" t="e">
        <f t="shared" si="69"/>
        <v>#REF!</v>
      </c>
      <c r="M1487" s="31" t="e">
        <f t="shared" si="70"/>
        <v>#REF!</v>
      </c>
      <c r="N1487" s="31" t="e">
        <f t="shared" si="71"/>
        <v>#REF!</v>
      </c>
      <c r="O1487" s="1" t="e">
        <f>VLOOKUP(jur[[#This Row],[hwycov_id]],#REF!,16,FALSE)</f>
        <v>#REF!</v>
      </c>
      <c r="P1487" s="1">
        <v>1496</v>
      </c>
    </row>
    <row r="1488" spans="1:16" x14ac:dyDescent="0.25">
      <c r="A1488" s="1">
        <v>19914</v>
      </c>
      <c r="B1488" s="1">
        <v>3</v>
      </c>
      <c r="C1488" s="1">
        <v>1</v>
      </c>
      <c r="D1488" s="1">
        <v>2</v>
      </c>
      <c r="E1488" s="1" t="s">
        <v>74</v>
      </c>
      <c r="F1488" s="1">
        <v>3</v>
      </c>
      <c r="G1488" s="1">
        <v>2</v>
      </c>
      <c r="H1488" s="1">
        <v>2</v>
      </c>
      <c r="I1488" s="1">
        <v>14</v>
      </c>
      <c r="J1488" s="1">
        <v>24284</v>
      </c>
      <c r="K1488" s="4" t="e">
        <f>VLOOKUP(jur[[#This Row],[hwycov_id]],#REF!,10,FALSE)</f>
        <v>#REF!</v>
      </c>
      <c r="L1488" s="32" t="e">
        <f t="shared" si="69"/>
        <v>#REF!</v>
      </c>
      <c r="M1488" s="31" t="e">
        <f t="shared" si="70"/>
        <v>#REF!</v>
      </c>
      <c r="N1488" s="31" t="e">
        <f t="shared" si="71"/>
        <v>#REF!</v>
      </c>
      <c r="O1488" s="1" t="e">
        <f>VLOOKUP(jur[[#This Row],[hwycov_id]],#REF!,16,FALSE)</f>
        <v>#REF!</v>
      </c>
      <c r="P1488" s="1">
        <v>1497</v>
      </c>
    </row>
    <row r="1489" spans="1:16" x14ac:dyDescent="0.25">
      <c r="A1489" s="1">
        <v>9887</v>
      </c>
      <c r="B1489" s="1">
        <v>3</v>
      </c>
      <c r="C1489" s="1">
        <v>1</v>
      </c>
      <c r="D1489" s="1">
        <v>2</v>
      </c>
      <c r="E1489" s="1" t="s">
        <v>74</v>
      </c>
      <c r="F1489" s="1">
        <v>3</v>
      </c>
      <c r="G1489" s="1">
        <v>2</v>
      </c>
      <c r="H1489" s="1">
        <v>2</v>
      </c>
      <c r="I1489" s="1">
        <v>14</v>
      </c>
      <c r="J1489" s="1">
        <v>24323</v>
      </c>
      <c r="K1489" s="4" t="e">
        <f>VLOOKUP(jur[[#This Row],[hwycov_id]],#REF!,10,FALSE)</f>
        <v>#REF!</v>
      </c>
      <c r="L1489" s="32" t="e">
        <f t="shared" si="69"/>
        <v>#REF!</v>
      </c>
      <c r="M1489" s="31" t="e">
        <f t="shared" si="70"/>
        <v>#REF!</v>
      </c>
      <c r="N1489" s="31" t="e">
        <f t="shared" si="71"/>
        <v>#REF!</v>
      </c>
      <c r="O1489" s="1" t="e">
        <f>VLOOKUP(jur[[#This Row],[hwycov_id]],#REF!,16,FALSE)</f>
        <v>#REF!</v>
      </c>
      <c r="P1489" s="1">
        <v>1498</v>
      </c>
    </row>
    <row r="1490" spans="1:16" x14ac:dyDescent="0.25">
      <c r="A1490" s="1">
        <v>5927</v>
      </c>
      <c r="B1490" s="1">
        <v>3</v>
      </c>
      <c r="C1490" s="1">
        <v>1</v>
      </c>
      <c r="D1490" s="1">
        <v>2</v>
      </c>
      <c r="E1490" s="1" t="s">
        <v>74</v>
      </c>
      <c r="F1490" s="1">
        <v>3</v>
      </c>
      <c r="G1490" s="1">
        <v>2</v>
      </c>
      <c r="H1490" s="1">
        <v>2</v>
      </c>
      <c r="I1490" s="1">
        <v>14</v>
      </c>
      <c r="J1490" s="1">
        <v>24360</v>
      </c>
      <c r="K1490" s="4" t="e">
        <f>VLOOKUP(jur[[#This Row],[hwycov_id]],#REF!,10,FALSE)</f>
        <v>#REF!</v>
      </c>
      <c r="L1490" s="32" t="e">
        <f t="shared" si="69"/>
        <v>#REF!</v>
      </c>
      <c r="M1490" s="31" t="e">
        <f t="shared" si="70"/>
        <v>#REF!</v>
      </c>
      <c r="N1490" s="31" t="e">
        <f t="shared" si="71"/>
        <v>#REF!</v>
      </c>
      <c r="O1490" s="1" t="e">
        <f>VLOOKUP(jur[[#This Row],[hwycov_id]],#REF!,16,FALSE)</f>
        <v>#REF!</v>
      </c>
      <c r="P1490" s="1">
        <v>1499</v>
      </c>
    </row>
    <row r="1491" spans="1:16" x14ac:dyDescent="0.25">
      <c r="A1491" s="1">
        <v>4506</v>
      </c>
      <c r="B1491" s="1">
        <v>3</v>
      </c>
      <c r="C1491" s="1">
        <v>1</v>
      </c>
      <c r="D1491" s="1">
        <v>2</v>
      </c>
      <c r="E1491" s="1" t="s">
        <v>74</v>
      </c>
      <c r="F1491" s="1">
        <v>3</v>
      </c>
      <c r="G1491" s="1">
        <v>2</v>
      </c>
      <c r="H1491" s="1">
        <v>3</v>
      </c>
      <c r="I1491" s="1">
        <v>14</v>
      </c>
      <c r="J1491" s="1">
        <v>24375</v>
      </c>
      <c r="K1491" s="4" t="e">
        <f>VLOOKUP(jur[[#This Row],[hwycov_id]],#REF!,10,FALSE)</f>
        <v>#REF!</v>
      </c>
      <c r="L1491" s="32" t="e">
        <f t="shared" si="69"/>
        <v>#REF!</v>
      </c>
      <c r="M1491" s="31" t="e">
        <f t="shared" si="70"/>
        <v>#REF!</v>
      </c>
      <c r="N1491" s="31" t="e">
        <f t="shared" si="71"/>
        <v>#REF!</v>
      </c>
      <c r="O1491" s="1" t="e">
        <f>VLOOKUP(jur[[#This Row],[hwycov_id]],#REF!,16,FALSE)</f>
        <v>#REF!</v>
      </c>
      <c r="P1491" s="1">
        <v>1500</v>
      </c>
    </row>
    <row r="1492" spans="1:16" x14ac:dyDescent="0.25">
      <c r="A1492" s="1">
        <v>12987</v>
      </c>
      <c r="B1492" s="1">
        <v>3</v>
      </c>
      <c r="C1492" s="1">
        <v>1</v>
      </c>
      <c r="D1492" s="1">
        <v>2</v>
      </c>
      <c r="E1492" s="1" t="s">
        <v>74</v>
      </c>
      <c r="F1492" s="1">
        <v>3</v>
      </c>
      <c r="G1492" s="1">
        <v>2</v>
      </c>
      <c r="H1492" s="1">
        <v>2</v>
      </c>
      <c r="I1492" s="1">
        <v>14</v>
      </c>
      <c r="J1492" s="1">
        <v>24425</v>
      </c>
      <c r="K1492" s="4" t="e">
        <f>VLOOKUP(jur[[#This Row],[hwycov_id]],#REF!,10,FALSE)</f>
        <v>#REF!</v>
      </c>
      <c r="L1492" s="32" t="e">
        <f t="shared" si="69"/>
        <v>#REF!</v>
      </c>
      <c r="M1492" s="31" t="e">
        <f t="shared" si="70"/>
        <v>#REF!</v>
      </c>
      <c r="N1492" s="31" t="e">
        <f t="shared" si="71"/>
        <v>#REF!</v>
      </c>
      <c r="O1492" s="1" t="e">
        <f>VLOOKUP(jur[[#This Row],[hwycov_id]],#REF!,16,FALSE)</f>
        <v>#REF!</v>
      </c>
      <c r="P1492" s="1">
        <v>1501</v>
      </c>
    </row>
    <row r="1493" spans="1:16" x14ac:dyDescent="0.25">
      <c r="A1493" s="1">
        <v>1246</v>
      </c>
      <c r="B1493" s="1">
        <v>3</v>
      </c>
      <c r="C1493" s="1">
        <v>1</v>
      </c>
      <c r="D1493" s="1">
        <v>2</v>
      </c>
      <c r="E1493" s="1" t="s">
        <v>74</v>
      </c>
      <c r="F1493" s="1">
        <v>3</v>
      </c>
      <c r="G1493" s="1">
        <v>2</v>
      </c>
      <c r="H1493" s="1">
        <v>3</v>
      </c>
      <c r="I1493" s="1">
        <v>14</v>
      </c>
      <c r="J1493" s="1">
        <v>24454</v>
      </c>
      <c r="K1493" s="4" t="e">
        <f>VLOOKUP(jur[[#This Row],[hwycov_id]],#REF!,10,FALSE)</f>
        <v>#REF!</v>
      </c>
      <c r="L1493" s="32" t="e">
        <f t="shared" si="69"/>
        <v>#REF!</v>
      </c>
      <c r="M1493" s="31" t="e">
        <f t="shared" si="70"/>
        <v>#REF!</v>
      </c>
      <c r="N1493" s="31" t="e">
        <f t="shared" si="71"/>
        <v>#REF!</v>
      </c>
      <c r="O1493" s="1" t="e">
        <f>VLOOKUP(jur[[#This Row],[hwycov_id]],#REF!,16,FALSE)</f>
        <v>#REF!</v>
      </c>
      <c r="P1493" s="1">
        <v>1502</v>
      </c>
    </row>
    <row r="1494" spans="1:16" x14ac:dyDescent="0.25">
      <c r="A1494" s="1">
        <v>3444</v>
      </c>
      <c r="B1494" s="1">
        <v>3</v>
      </c>
      <c r="C1494" s="1">
        <v>1</v>
      </c>
      <c r="D1494" s="1">
        <v>2</v>
      </c>
      <c r="E1494" s="1" t="s">
        <v>74</v>
      </c>
      <c r="F1494" s="1">
        <v>3</v>
      </c>
      <c r="G1494" s="1">
        <v>2</v>
      </c>
      <c r="H1494" s="1">
        <v>2</v>
      </c>
      <c r="I1494" s="1">
        <v>14</v>
      </c>
      <c r="J1494" s="1">
        <v>24550</v>
      </c>
      <c r="K1494" s="4" t="e">
        <f>VLOOKUP(jur[[#This Row],[hwycov_id]],#REF!,10,FALSE)</f>
        <v>#REF!</v>
      </c>
      <c r="L1494" s="32" t="e">
        <f t="shared" si="69"/>
        <v>#REF!</v>
      </c>
      <c r="M1494" s="31" t="e">
        <f t="shared" si="70"/>
        <v>#REF!</v>
      </c>
      <c r="N1494" s="31" t="e">
        <f t="shared" si="71"/>
        <v>#REF!</v>
      </c>
      <c r="O1494" s="1" t="e">
        <f>VLOOKUP(jur[[#This Row],[hwycov_id]],#REF!,16,FALSE)</f>
        <v>#REF!</v>
      </c>
      <c r="P1494" s="1">
        <v>1503</v>
      </c>
    </row>
    <row r="1495" spans="1:16" x14ac:dyDescent="0.25">
      <c r="A1495" s="1">
        <v>9877</v>
      </c>
      <c r="B1495" s="1">
        <v>3</v>
      </c>
      <c r="C1495" s="1">
        <v>1</v>
      </c>
      <c r="D1495" s="1">
        <v>2</v>
      </c>
      <c r="E1495" s="1" t="s">
        <v>74</v>
      </c>
      <c r="F1495" s="1">
        <v>3</v>
      </c>
      <c r="G1495" s="1">
        <v>2</v>
      </c>
      <c r="H1495" s="1">
        <v>3</v>
      </c>
      <c r="I1495" s="1">
        <v>14</v>
      </c>
      <c r="J1495" s="1">
        <v>24712</v>
      </c>
      <c r="K1495" s="4" t="e">
        <f>VLOOKUP(jur[[#This Row],[hwycov_id]],#REF!,10,FALSE)</f>
        <v>#REF!</v>
      </c>
      <c r="L1495" s="32" t="e">
        <f t="shared" si="69"/>
        <v>#REF!</v>
      </c>
      <c r="M1495" s="31" t="e">
        <f t="shared" si="70"/>
        <v>#REF!</v>
      </c>
      <c r="N1495" s="31" t="e">
        <f t="shared" si="71"/>
        <v>#REF!</v>
      </c>
      <c r="O1495" s="1" t="e">
        <f>VLOOKUP(jur[[#This Row],[hwycov_id]],#REF!,16,FALSE)</f>
        <v>#REF!</v>
      </c>
      <c r="P1495" s="1">
        <v>1504</v>
      </c>
    </row>
    <row r="1496" spans="1:16" x14ac:dyDescent="0.25">
      <c r="A1496" s="1">
        <v>17816</v>
      </c>
      <c r="B1496" s="1">
        <v>3</v>
      </c>
      <c r="C1496" s="1">
        <v>1</v>
      </c>
      <c r="D1496" s="1">
        <v>2</v>
      </c>
      <c r="E1496" s="1" t="s">
        <v>74</v>
      </c>
      <c r="F1496" s="1">
        <v>3</v>
      </c>
      <c r="G1496" s="1">
        <v>2</v>
      </c>
      <c r="H1496" s="1">
        <v>4</v>
      </c>
      <c r="I1496" s="1">
        <v>14</v>
      </c>
      <c r="J1496" s="1">
        <v>24750</v>
      </c>
      <c r="K1496" s="4" t="e">
        <f>VLOOKUP(jur[[#This Row],[hwycov_id]],#REF!,10,FALSE)</f>
        <v>#REF!</v>
      </c>
      <c r="L1496" s="32" t="e">
        <f t="shared" si="69"/>
        <v>#REF!</v>
      </c>
      <c r="M1496" s="31" t="e">
        <f t="shared" si="70"/>
        <v>#REF!</v>
      </c>
      <c r="N1496" s="31" t="e">
        <f t="shared" si="71"/>
        <v>#REF!</v>
      </c>
      <c r="O1496" s="1" t="e">
        <f>VLOOKUP(jur[[#This Row],[hwycov_id]],#REF!,16,FALSE)</f>
        <v>#REF!</v>
      </c>
      <c r="P1496" s="1">
        <v>1505</v>
      </c>
    </row>
    <row r="1497" spans="1:16" x14ac:dyDescent="0.25">
      <c r="A1497" s="1">
        <v>27835</v>
      </c>
      <c r="B1497" s="1">
        <v>8</v>
      </c>
      <c r="C1497" s="1">
        <v>1</v>
      </c>
      <c r="D1497" s="1">
        <v>1</v>
      </c>
      <c r="E1497" s="1" t="s">
        <v>73</v>
      </c>
      <c r="F1497" s="1">
        <v>2</v>
      </c>
      <c r="G1497" s="1">
        <v>2</v>
      </c>
      <c r="H1497" s="1">
        <v>1</v>
      </c>
      <c r="I1497" s="1">
        <v>14</v>
      </c>
      <c r="J1497" s="1">
        <v>24767</v>
      </c>
      <c r="K1497" s="4" t="e">
        <f>VLOOKUP(jur[[#This Row],[hwycov_id]],#REF!,10,FALSE)</f>
        <v>#REF!</v>
      </c>
      <c r="L1497" s="32" t="e">
        <f t="shared" si="69"/>
        <v>#REF!</v>
      </c>
      <c r="M1497" s="31" t="e">
        <f t="shared" si="70"/>
        <v>#REF!</v>
      </c>
      <c r="N1497" s="31" t="e">
        <f t="shared" si="71"/>
        <v>#REF!</v>
      </c>
      <c r="O1497" s="1" t="e">
        <f>VLOOKUP(jur[[#This Row],[hwycov_id]],#REF!,16,FALSE)</f>
        <v>#REF!</v>
      </c>
      <c r="P1497" s="1">
        <v>1506</v>
      </c>
    </row>
    <row r="1498" spans="1:16" x14ac:dyDescent="0.25">
      <c r="A1498" s="1">
        <v>459</v>
      </c>
      <c r="B1498" s="1">
        <v>1</v>
      </c>
      <c r="C1498" s="1">
        <v>2</v>
      </c>
      <c r="D1498" s="1">
        <v>1</v>
      </c>
      <c r="E1498" s="1" t="s">
        <v>72</v>
      </c>
      <c r="F1498" s="1">
        <v>1</v>
      </c>
      <c r="G1498" s="1">
        <v>2</v>
      </c>
      <c r="H1498" s="1">
        <v>3</v>
      </c>
      <c r="I1498" s="1">
        <v>14</v>
      </c>
      <c r="J1498" s="1">
        <v>24808</v>
      </c>
      <c r="K1498" s="4" t="e">
        <f>VLOOKUP(jur[[#This Row],[hwycov_id]],#REF!,10,FALSE)</f>
        <v>#REF!</v>
      </c>
      <c r="L1498" s="32" t="e">
        <f t="shared" si="69"/>
        <v>#REF!</v>
      </c>
      <c r="M1498" s="31" t="e">
        <f t="shared" si="70"/>
        <v>#REF!</v>
      </c>
      <c r="N1498" s="31" t="e">
        <f t="shared" si="71"/>
        <v>#REF!</v>
      </c>
      <c r="O1498" s="1" t="e">
        <f>VLOOKUP(jur[[#This Row],[hwycov_id]],#REF!,16,FALSE)</f>
        <v>#REF!</v>
      </c>
      <c r="P1498" s="1">
        <v>1507</v>
      </c>
    </row>
    <row r="1499" spans="1:16" x14ac:dyDescent="0.25">
      <c r="A1499" s="1">
        <v>333</v>
      </c>
      <c r="B1499" s="1">
        <v>3</v>
      </c>
      <c r="C1499" s="1">
        <v>1</v>
      </c>
      <c r="D1499" s="1">
        <v>2</v>
      </c>
      <c r="E1499" s="1" t="s">
        <v>74</v>
      </c>
      <c r="F1499" s="1">
        <v>3</v>
      </c>
      <c r="G1499" s="1">
        <v>2</v>
      </c>
      <c r="H1499" s="1">
        <v>3</v>
      </c>
      <c r="I1499" s="1">
        <v>14</v>
      </c>
      <c r="J1499" s="1">
        <v>24986</v>
      </c>
      <c r="K1499" s="4" t="e">
        <f>VLOOKUP(jur[[#This Row],[hwycov_id]],#REF!,10,FALSE)</f>
        <v>#REF!</v>
      </c>
      <c r="L1499" s="32" t="e">
        <f t="shared" si="69"/>
        <v>#REF!</v>
      </c>
      <c r="M1499" s="31" t="e">
        <f t="shared" si="70"/>
        <v>#REF!</v>
      </c>
      <c r="N1499" s="31" t="e">
        <f t="shared" si="71"/>
        <v>#REF!</v>
      </c>
      <c r="O1499" s="1" t="e">
        <f>VLOOKUP(jur[[#This Row],[hwycov_id]],#REF!,16,FALSE)</f>
        <v>#REF!</v>
      </c>
      <c r="P1499" s="1">
        <v>1508</v>
      </c>
    </row>
    <row r="1500" spans="1:16" x14ac:dyDescent="0.25">
      <c r="A1500" s="1">
        <v>28455</v>
      </c>
      <c r="B1500" s="1">
        <v>1</v>
      </c>
      <c r="C1500" s="1">
        <v>1</v>
      </c>
      <c r="D1500" s="1">
        <v>1</v>
      </c>
      <c r="E1500" s="1" t="s">
        <v>77</v>
      </c>
      <c r="F1500" s="1">
        <v>1</v>
      </c>
      <c r="G1500" s="1">
        <v>2</v>
      </c>
      <c r="H1500" s="1">
        <v>2</v>
      </c>
      <c r="I1500" s="1">
        <v>14</v>
      </c>
      <c r="J1500" s="1">
        <v>25021</v>
      </c>
      <c r="K1500" s="4" t="e">
        <f>VLOOKUP(jur[[#This Row],[hwycov_id]],#REF!,10,FALSE)</f>
        <v>#REF!</v>
      </c>
      <c r="L1500" s="32" t="e">
        <f t="shared" si="69"/>
        <v>#REF!</v>
      </c>
      <c r="M1500" s="31" t="e">
        <f t="shared" si="70"/>
        <v>#REF!</v>
      </c>
      <c r="N1500" s="31" t="e">
        <f t="shared" si="71"/>
        <v>#REF!</v>
      </c>
      <c r="O1500" s="1" t="e">
        <f>VLOOKUP(jur[[#This Row],[hwycov_id]],#REF!,16,FALSE)</f>
        <v>#REF!</v>
      </c>
      <c r="P1500" s="1">
        <v>1509</v>
      </c>
    </row>
    <row r="1501" spans="1:16" x14ac:dyDescent="0.25">
      <c r="A1501" s="1">
        <v>20069</v>
      </c>
      <c r="B1501" s="1">
        <v>3</v>
      </c>
      <c r="C1501" s="1">
        <v>1</v>
      </c>
      <c r="D1501" s="1">
        <v>2</v>
      </c>
      <c r="E1501" s="1" t="s">
        <v>74</v>
      </c>
      <c r="F1501" s="1">
        <v>3</v>
      </c>
      <c r="G1501" s="1">
        <v>2</v>
      </c>
      <c r="H1501" s="1">
        <v>2</v>
      </c>
      <c r="I1501" s="1">
        <v>14</v>
      </c>
      <c r="J1501" s="1">
        <v>25291</v>
      </c>
      <c r="K1501" s="4" t="e">
        <f>VLOOKUP(jur[[#This Row],[hwycov_id]],#REF!,10,FALSE)</f>
        <v>#REF!</v>
      </c>
      <c r="L1501" s="32" t="e">
        <f t="shared" si="69"/>
        <v>#REF!</v>
      </c>
      <c r="M1501" s="31" t="e">
        <f t="shared" si="70"/>
        <v>#REF!</v>
      </c>
      <c r="N1501" s="31" t="e">
        <f t="shared" si="71"/>
        <v>#REF!</v>
      </c>
      <c r="O1501" s="1" t="e">
        <f>VLOOKUP(jur[[#This Row],[hwycov_id]],#REF!,16,FALSE)</f>
        <v>#REF!</v>
      </c>
      <c r="P1501" s="1">
        <v>1510</v>
      </c>
    </row>
    <row r="1502" spans="1:16" x14ac:dyDescent="0.25">
      <c r="A1502" s="1">
        <v>17994</v>
      </c>
      <c r="B1502" s="1">
        <v>3</v>
      </c>
      <c r="C1502" s="1">
        <v>1</v>
      </c>
      <c r="D1502" s="1">
        <v>2</v>
      </c>
      <c r="E1502" s="1" t="s">
        <v>74</v>
      </c>
      <c r="F1502" s="1">
        <v>3</v>
      </c>
      <c r="G1502" s="1">
        <v>2</v>
      </c>
      <c r="H1502" s="1">
        <v>3</v>
      </c>
      <c r="I1502" s="1">
        <v>14</v>
      </c>
      <c r="J1502" s="1">
        <v>25391</v>
      </c>
      <c r="K1502" s="4" t="e">
        <f>VLOOKUP(jur[[#This Row],[hwycov_id]],#REF!,10,FALSE)</f>
        <v>#REF!</v>
      </c>
      <c r="L1502" s="32" t="e">
        <f t="shared" si="69"/>
        <v>#REF!</v>
      </c>
      <c r="M1502" s="31" t="e">
        <f t="shared" si="70"/>
        <v>#REF!</v>
      </c>
      <c r="N1502" s="31" t="e">
        <f t="shared" si="71"/>
        <v>#REF!</v>
      </c>
      <c r="O1502" s="1" t="e">
        <f>VLOOKUP(jur[[#This Row],[hwycov_id]],#REF!,16,FALSE)</f>
        <v>#REF!</v>
      </c>
      <c r="P1502" s="1">
        <v>1511</v>
      </c>
    </row>
    <row r="1503" spans="1:16" x14ac:dyDescent="0.25">
      <c r="A1503" s="1">
        <v>9899</v>
      </c>
      <c r="B1503" s="1">
        <v>9</v>
      </c>
      <c r="C1503" s="1">
        <v>1</v>
      </c>
      <c r="D1503" s="1">
        <v>1</v>
      </c>
      <c r="E1503" s="1" t="s">
        <v>73</v>
      </c>
      <c r="F1503" s="1">
        <v>2</v>
      </c>
      <c r="G1503" s="1">
        <v>2</v>
      </c>
      <c r="H1503" s="1">
        <v>3</v>
      </c>
      <c r="I1503" s="1">
        <v>14</v>
      </c>
      <c r="J1503" s="1">
        <v>25410</v>
      </c>
      <c r="K1503" s="4" t="e">
        <f>VLOOKUP(jur[[#This Row],[hwycov_id]],#REF!,10,FALSE)</f>
        <v>#REF!</v>
      </c>
      <c r="L1503" s="32" t="e">
        <f t="shared" si="69"/>
        <v>#REF!</v>
      </c>
      <c r="M1503" s="31" t="e">
        <f t="shared" si="70"/>
        <v>#REF!</v>
      </c>
      <c r="N1503" s="31" t="e">
        <f t="shared" si="71"/>
        <v>#REF!</v>
      </c>
      <c r="O1503" s="1" t="e">
        <f>VLOOKUP(jur[[#This Row],[hwycov_id]],#REF!,16,FALSE)</f>
        <v>#REF!</v>
      </c>
      <c r="P1503" s="1">
        <v>1512</v>
      </c>
    </row>
    <row r="1504" spans="1:16" x14ac:dyDescent="0.25">
      <c r="A1504" s="1">
        <v>517</v>
      </c>
      <c r="B1504" s="1">
        <v>1</v>
      </c>
      <c r="C1504" s="1">
        <v>2</v>
      </c>
      <c r="D1504" s="1">
        <v>1</v>
      </c>
      <c r="E1504" s="1" t="s">
        <v>72</v>
      </c>
      <c r="F1504" s="1">
        <v>1</v>
      </c>
      <c r="G1504" s="1">
        <v>2</v>
      </c>
      <c r="H1504" s="1">
        <v>3</v>
      </c>
      <c r="I1504" s="1">
        <v>14</v>
      </c>
      <c r="J1504" s="1">
        <v>25476</v>
      </c>
      <c r="K1504" s="4" t="e">
        <f>VLOOKUP(jur[[#This Row],[hwycov_id]],#REF!,10,FALSE)</f>
        <v>#REF!</v>
      </c>
      <c r="L1504" s="32" t="e">
        <f t="shared" si="69"/>
        <v>#REF!</v>
      </c>
      <c r="M1504" s="31" t="e">
        <f t="shared" si="70"/>
        <v>#REF!</v>
      </c>
      <c r="N1504" s="31" t="e">
        <f t="shared" si="71"/>
        <v>#REF!</v>
      </c>
      <c r="O1504" s="1" t="e">
        <f>VLOOKUP(jur[[#This Row],[hwycov_id]],#REF!,16,FALSE)</f>
        <v>#REF!</v>
      </c>
      <c r="P1504" s="1">
        <v>1513</v>
      </c>
    </row>
    <row r="1505" spans="1:16" x14ac:dyDescent="0.25">
      <c r="A1505" s="1">
        <v>4496</v>
      </c>
      <c r="B1505" s="1">
        <v>3</v>
      </c>
      <c r="C1505" s="1">
        <v>1</v>
      </c>
      <c r="D1505" s="1">
        <v>2</v>
      </c>
      <c r="E1505" s="1" t="s">
        <v>74</v>
      </c>
      <c r="F1505" s="1">
        <v>3</v>
      </c>
      <c r="G1505" s="1">
        <v>2</v>
      </c>
      <c r="H1505" s="1">
        <v>3</v>
      </c>
      <c r="I1505" s="1">
        <v>14</v>
      </c>
      <c r="J1505" s="1">
        <v>25555</v>
      </c>
      <c r="K1505" s="4" t="e">
        <f>VLOOKUP(jur[[#This Row],[hwycov_id]],#REF!,10,FALSE)</f>
        <v>#REF!</v>
      </c>
      <c r="L1505" s="32" t="e">
        <f t="shared" si="69"/>
        <v>#REF!</v>
      </c>
      <c r="M1505" s="31" t="e">
        <f t="shared" si="70"/>
        <v>#REF!</v>
      </c>
      <c r="N1505" s="31" t="e">
        <f t="shared" si="71"/>
        <v>#REF!</v>
      </c>
      <c r="O1505" s="1" t="e">
        <f>VLOOKUP(jur[[#This Row],[hwycov_id]],#REF!,16,FALSE)</f>
        <v>#REF!</v>
      </c>
      <c r="P1505" s="1">
        <v>1514</v>
      </c>
    </row>
    <row r="1506" spans="1:16" x14ac:dyDescent="0.25">
      <c r="A1506" s="1">
        <v>468</v>
      </c>
      <c r="B1506" s="1">
        <v>1</v>
      </c>
      <c r="C1506" s="1">
        <v>2</v>
      </c>
      <c r="D1506" s="1">
        <v>1</v>
      </c>
      <c r="E1506" s="1" t="s">
        <v>72</v>
      </c>
      <c r="F1506" s="1">
        <v>1</v>
      </c>
      <c r="G1506" s="1">
        <v>2</v>
      </c>
      <c r="H1506" s="1">
        <v>3</v>
      </c>
      <c r="I1506" s="1">
        <v>14</v>
      </c>
      <c r="J1506" s="1">
        <v>25570</v>
      </c>
      <c r="K1506" s="4" t="e">
        <f>VLOOKUP(jur[[#This Row],[hwycov_id]],#REF!,10,FALSE)</f>
        <v>#REF!</v>
      </c>
      <c r="L1506" s="32" t="e">
        <f t="shared" si="69"/>
        <v>#REF!</v>
      </c>
      <c r="M1506" s="31" t="e">
        <f t="shared" si="70"/>
        <v>#REF!</v>
      </c>
      <c r="N1506" s="31" t="e">
        <f t="shared" si="71"/>
        <v>#REF!</v>
      </c>
      <c r="O1506" s="1" t="e">
        <f>VLOOKUP(jur[[#This Row],[hwycov_id]],#REF!,16,FALSE)</f>
        <v>#REF!</v>
      </c>
      <c r="P1506" s="1">
        <v>1515</v>
      </c>
    </row>
    <row r="1507" spans="1:16" x14ac:dyDescent="0.25">
      <c r="A1507" s="1">
        <v>16589</v>
      </c>
      <c r="B1507" s="1">
        <v>3</v>
      </c>
      <c r="C1507" s="1">
        <v>1</v>
      </c>
      <c r="D1507" s="1">
        <v>1</v>
      </c>
      <c r="E1507" s="1" t="s">
        <v>74</v>
      </c>
      <c r="F1507" s="1">
        <v>3</v>
      </c>
      <c r="G1507" s="1">
        <v>2</v>
      </c>
      <c r="H1507" s="1">
        <v>1</v>
      </c>
      <c r="I1507" s="1">
        <v>14</v>
      </c>
      <c r="J1507" s="1">
        <v>25715</v>
      </c>
      <c r="K1507" s="4" t="e">
        <f>VLOOKUP(jur[[#This Row],[hwycov_id]],#REF!,10,FALSE)</f>
        <v>#REF!</v>
      </c>
      <c r="L1507" s="32" t="e">
        <f t="shared" si="69"/>
        <v>#REF!</v>
      </c>
      <c r="M1507" s="31" t="e">
        <f t="shared" si="70"/>
        <v>#REF!</v>
      </c>
      <c r="N1507" s="31" t="e">
        <f t="shared" si="71"/>
        <v>#REF!</v>
      </c>
      <c r="O1507" s="1" t="e">
        <f>VLOOKUP(jur[[#This Row],[hwycov_id]],#REF!,16,FALSE)</f>
        <v>#REF!</v>
      </c>
      <c r="P1507" s="1">
        <v>1516</v>
      </c>
    </row>
    <row r="1508" spans="1:16" x14ac:dyDescent="0.25">
      <c r="A1508" s="1">
        <v>320</v>
      </c>
      <c r="B1508" s="1">
        <v>3</v>
      </c>
      <c r="C1508" s="1">
        <v>1</v>
      </c>
      <c r="D1508" s="1">
        <v>1</v>
      </c>
      <c r="E1508" s="1" t="s">
        <v>74</v>
      </c>
      <c r="F1508" s="1">
        <v>3</v>
      </c>
      <c r="G1508" s="1">
        <v>2</v>
      </c>
      <c r="H1508" s="1">
        <v>1</v>
      </c>
      <c r="I1508" s="1">
        <v>14</v>
      </c>
      <c r="J1508" s="1">
        <v>25749</v>
      </c>
      <c r="K1508" s="4" t="e">
        <f>VLOOKUP(jur[[#This Row],[hwycov_id]],#REF!,10,FALSE)</f>
        <v>#REF!</v>
      </c>
      <c r="L1508" s="32" t="e">
        <f t="shared" si="69"/>
        <v>#REF!</v>
      </c>
      <c r="M1508" s="31" t="e">
        <f t="shared" si="70"/>
        <v>#REF!</v>
      </c>
      <c r="N1508" s="31" t="e">
        <f t="shared" si="71"/>
        <v>#REF!</v>
      </c>
      <c r="O1508" s="1" t="e">
        <f>VLOOKUP(jur[[#This Row],[hwycov_id]],#REF!,16,FALSE)</f>
        <v>#REF!</v>
      </c>
      <c r="P1508" s="1">
        <v>1517</v>
      </c>
    </row>
    <row r="1509" spans="1:16" x14ac:dyDescent="0.25">
      <c r="A1509" s="1">
        <v>6783</v>
      </c>
      <c r="B1509" s="1">
        <v>3</v>
      </c>
      <c r="C1509" s="1">
        <v>1</v>
      </c>
      <c r="D1509" s="1">
        <v>2</v>
      </c>
      <c r="E1509" s="1" t="s">
        <v>74</v>
      </c>
      <c r="F1509" s="1">
        <v>3</v>
      </c>
      <c r="G1509" s="1">
        <v>2</v>
      </c>
      <c r="H1509" s="1">
        <v>2</v>
      </c>
      <c r="I1509" s="1">
        <v>14</v>
      </c>
      <c r="J1509" s="1">
        <v>25773</v>
      </c>
      <c r="K1509" s="4" t="e">
        <f>VLOOKUP(jur[[#This Row],[hwycov_id]],#REF!,10,FALSE)</f>
        <v>#REF!</v>
      </c>
      <c r="L1509" s="32" t="e">
        <f t="shared" si="69"/>
        <v>#REF!</v>
      </c>
      <c r="M1509" s="31" t="e">
        <f t="shared" si="70"/>
        <v>#REF!</v>
      </c>
      <c r="N1509" s="31" t="e">
        <f t="shared" si="71"/>
        <v>#REF!</v>
      </c>
      <c r="O1509" s="1" t="e">
        <f>VLOOKUP(jur[[#This Row],[hwycov_id]],#REF!,16,FALSE)</f>
        <v>#REF!</v>
      </c>
      <c r="P1509" s="1">
        <v>1518</v>
      </c>
    </row>
    <row r="1510" spans="1:16" x14ac:dyDescent="0.25">
      <c r="A1510" s="1">
        <v>11610</v>
      </c>
      <c r="B1510" s="1">
        <v>3</v>
      </c>
      <c r="C1510" s="1">
        <v>1</v>
      </c>
      <c r="D1510" s="1">
        <v>2</v>
      </c>
      <c r="E1510" s="1" t="s">
        <v>74</v>
      </c>
      <c r="F1510" s="1">
        <v>3</v>
      </c>
      <c r="G1510" s="1">
        <v>2</v>
      </c>
      <c r="H1510" s="1">
        <v>3</v>
      </c>
      <c r="I1510" s="1">
        <v>14</v>
      </c>
      <c r="J1510" s="1">
        <v>26061</v>
      </c>
      <c r="K1510" s="4" t="e">
        <f>VLOOKUP(jur[[#This Row],[hwycov_id]],#REF!,10,FALSE)</f>
        <v>#REF!</v>
      </c>
      <c r="L1510" s="32" t="e">
        <f t="shared" si="69"/>
        <v>#REF!</v>
      </c>
      <c r="M1510" s="31" t="e">
        <f t="shared" si="70"/>
        <v>#REF!</v>
      </c>
      <c r="N1510" s="31" t="e">
        <f t="shared" si="71"/>
        <v>#REF!</v>
      </c>
      <c r="O1510" s="1" t="e">
        <f>VLOOKUP(jur[[#This Row],[hwycov_id]],#REF!,16,FALSE)</f>
        <v>#REF!</v>
      </c>
      <c r="P1510" s="1">
        <v>1519</v>
      </c>
    </row>
    <row r="1511" spans="1:16" x14ac:dyDescent="0.25">
      <c r="A1511" s="1">
        <v>10980</v>
      </c>
      <c r="B1511" s="1">
        <v>8</v>
      </c>
      <c r="C1511" s="1">
        <v>1</v>
      </c>
      <c r="D1511" s="1">
        <v>1</v>
      </c>
      <c r="E1511" s="1" t="s">
        <v>73</v>
      </c>
      <c r="F1511" s="1">
        <v>2</v>
      </c>
      <c r="G1511" s="1">
        <v>2</v>
      </c>
      <c r="H1511" s="1">
        <v>3</v>
      </c>
      <c r="I1511" s="1">
        <v>14</v>
      </c>
      <c r="J1511" s="1">
        <v>26078</v>
      </c>
      <c r="K1511" s="4" t="e">
        <f>VLOOKUP(jur[[#This Row],[hwycov_id]],#REF!,10,FALSE)</f>
        <v>#REF!</v>
      </c>
      <c r="L1511" s="32" t="e">
        <f t="shared" si="69"/>
        <v>#REF!</v>
      </c>
      <c r="M1511" s="31" t="e">
        <f t="shared" si="70"/>
        <v>#REF!</v>
      </c>
      <c r="N1511" s="31" t="e">
        <f t="shared" si="71"/>
        <v>#REF!</v>
      </c>
      <c r="O1511" s="1" t="e">
        <f>VLOOKUP(jur[[#This Row],[hwycov_id]],#REF!,16,FALSE)</f>
        <v>#REF!</v>
      </c>
      <c r="P1511" s="1">
        <v>1520</v>
      </c>
    </row>
    <row r="1512" spans="1:16" x14ac:dyDescent="0.25">
      <c r="A1512" s="1">
        <v>27827</v>
      </c>
      <c r="B1512" s="1">
        <v>8</v>
      </c>
      <c r="C1512" s="1">
        <v>1</v>
      </c>
      <c r="D1512" s="1">
        <v>1</v>
      </c>
      <c r="E1512" s="1" t="s">
        <v>73</v>
      </c>
      <c r="F1512" s="1">
        <v>2</v>
      </c>
      <c r="G1512" s="1">
        <v>2</v>
      </c>
      <c r="H1512" s="1">
        <v>1</v>
      </c>
      <c r="I1512" s="1">
        <v>14</v>
      </c>
      <c r="J1512" s="1">
        <v>26229</v>
      </c>
      <c r="K1512" s="4" t="e">
        <f>VLOOKUP(jur[[#This Row],[hwycov_id]],#REF!,10,FALSE)</f>
        <v>#REF!</v>
      </c>
      <c r="L1512" s="32" t="e">
        <f t="shared" si="69"/>
        <v>#REF!</v>
      </c>
      <c r="M1512" s="31" t="e">
        <f t="shared" si="70"/>
        <v>#REF!</v>
      </c>
      <c r="N1512" s="31" t="e">
        <f t="shared" si="71"/>
        <v>#REF!</v>
      </c>
      <c r="O1512" s="1" t="e">
        <f>VLOOKUP(jur[[#This Row],[hwycov_id]],#REF!,16,FALSE)</f>
        <v>#REF!</v>
      </c>
      <c r="P1512" s="1">
        <v>1521</v>
      </c>
    </row>
    <row r="1513" spans="1:16" x14ac:dyDescent="0.25">
      <c r="A1513" s="1">
        <v>10886</v>
      </c>
      <c r="B1513" s="1">
        <v>9</v>
      </c>
      <c r="C1513" s="1">
        <v>1</v>
      </c>
      <c r="D1513" s="1">
        <v>1</v>
      </c>
      <c r="E1513" s="1" t="s">
        <v>73</v>
      </c>
      <c r="F1513" s="1">
        <v>2</v>
      </c>
      <c r="G1513" s="1">
        <v>2</v>
      </c>
      <c r="H1513" s="1">
        <v>3</v>
      </c>
      <c r="I1513" s="1">
        <v>14</v>
      </c>
      <c r="J1513" s="1">
        <v>26349</v>
      </c>
      <c r="K1513" s="4" t="e">
        <f>VLOOKUP(jur[[#This Row],[hwycov_id]],#REF!,10,FALSE)</f>
        <v>#REF!</v>
      </c>
      <c r="L1513" s="32" t="e">
        <f t="shared" si="69"/>
        <v>#REF!</v>
      </c>
      <c r="M1513" s="31" t="e">
        <f t="shared" si="70"/>
        <v>#REF!</v>
      </c>
      <c r="N1513" s="31" t="e">
        <f t="shared" si="71"/>
        <v>#REF!</v>
      </c>
      <c r="O1513" s="1" t="e">
        <f>VLOOKUP(jur[[#This Row],[hwycov_id]],#REF!,16,FALSE)</f>
        <v>#REF!</v>
      </c>
      <c r="P1513" s="1">
        <v>1522</v>
      </c>
    </row>
    <row r="1514" spans="1:16" x14ac:dyDescent="0.25">
      <c r="A1514" s="1">
        <v>19926</v>
      </c>
      <c r="B1514" s="1">
        <v>3</v>
      </c>
      <c r="C1514" s="1">
        <v>1</v>
      </c>
      <c r="D1514" s="1">
        <v>2</v>
      </c>
      <c r="E1514" s="1" t="s">
        <v>74</v>
      </c>
      <c r="F1514" s="1">
        <v>3</v>
      </c>
      <c r="G1514" s="1">
        <v>2</v>
      </c>
      <c r="H1514" s="1">
        <v>2</v>
      </c>
      <c r="I1514" s="1">
        <v>14</v>
      </c>
      <c r="J1514" s="1">
        <v>26356</v>
      </c>
      <c r="K1514" s="4" t="e">
        <f>VLOOKUP(jur[[#This Row],[hwycov_id]],#REF!,10,FALSE)</f>
        <v>#REF!</v>
      </c>
      <c r="L1514" s="32" t="e">
        <f t="shared" si="69"/>
        <v>#REF!</v>
      </c>
      <c r="M1514" s="31" t="e">
        <f t="shared" si="70"/>
        <v>#REF!</v>
      </c>
      <c r="N1514" s="31" t="e">
        <f t="shared" si="71"/>
        <v>#REF!</v>
      </c>
      <c r="O1514" s="1" t="e">
        <f>VLOOKUP(jur[[#This Row],[hwycov_id]],#REF!,16,FALSE)</f>
        <v>#REF!</v>
      </c>
      <c r="P1514" s="1">
        <v>1523</v>
      </c>
    </row>
    <row r="1515" spans="1:16" x14ac:dyDescent="0.25">
      <c r="A1515" s="1">
        <v>1760</v>
      </c>
      <c r="B1515" s="1">
        <v>3</v>
      </c>
      <c r="C1515" s="1">
        <v>1</v>
      </c>
      <c r="D1515" s="1">
        <v>2</v>
      </c>
      <c r="E1515" s="1" t="s">
        <v>74</v>
      </c>
      <c r="F1515" s="1">
        <v>3</v>
      </c>
      <c r="G1515" s="1">
        <v>2</v>
      </c>
      <c r="H1515" s="1">
        <v>3</v>
      </c>
      <c r="I1515" s="1">
        <v>14</v>
      </c>
      <c r="J1515" s="1">
        <v>26376</v>
      </c>
      <c r="K1515" s="4" t="e">
        <f>VLOOKUP(jur[[#This Row],[hwycov_id]],#REF!,10,FALSE)</f>
        <v>#REF!</v>
      </c>
      <c r="L1515" s="32" t="e">
        <f t="shared" si="69"/>
        <v>#REF!</v>
      </c>
      <c r="M1515" s="31" t="e">
        <f t="shared" si="70"/>
        <v>#REF!</v>
      </c>
      <c r="N1515" s="31" t="e">
        <f t="shared" si="71"/>
        <v>#REF!</v>
      </c>
      <c r="O1515" s="1" t="e">
        <f>VLOOKUP(jur[[#This Row],[hwycov_id]],#REF!,16,FALSE)</f>
        <v>#REF!</v>
      </c>
      <c r="P1515" s="1">
        <v>1524</v>
      </c>
    </row>
    <row r="1516" spans="1:16" x14ac:dyDescent="0.25">
      <c r="A1516" s="1">
        <v>520</v>
      </c>
      <c r="B1516" s="1">
        <v>1</v>
      </c>
      <c r="C1516" s="1">
        <v>2</v>
      </c>
      <c r="D1516" s="1">
        <v>1</v>
      </c>
      <c r="E1516" s="1" t="s">
        <v>72</v>
      </c>
      <c r="F1516" s="1">
        <v>1</v>
      </c>
      <c r="G1516" s="1">
        <v>2</v>
      </c>
      <c r="H1516" s="1">
        <v>3</v>
      </c>
      <c r="I1516" s="1">
        <v>14</v>
      </c>
      <c r="J1516" s="1">
        <v>26417</v>
      </c>
      <c r="K1516" s="4" t="e">
        <f>VLOOKUP(jur[[#This Row],[hwycov_id]],#REF!,10,FALSE)</f>
        <v>#REF!</v>
      </c>
      <c r="L1516" s="32" t="e">
        <f t="shared" si="69"/>
        <v>#REF!</v>
      </c>
      <c r="M1516" s="31" t="e">
        <f t="shared" si="70"/>
        <v>#REF!</v>
      </c>
      <c r="N1516" s="31" t="e">
        <f t="shared" si="71"/>
        <v>#REF!</v>
      </c>
      <c r="O1516" s="1" t="e">
        <f>VLOOKUP(jur[[#This Row],[hwycov_id]],#REF!,16,FALSE)</f>
        <v>#REF!</v>
      </c>
      <c r="P1516" s="1">
        <v>1525</v>
      </c>
    </row>
    <row r="1517" spans="1:16" x14ac:dyDescent="0.25">
      <c r="A1517" s="1">
        <v>469</v>
      </c>
      <c r="B1517" s="1">
        <v>1</v>
      </c>
      <c r="C1517" s="1">
        <v>2</v>
      </c>
      <c r="D1517" s="1">
        <v>1</v>
      </c>
      <c r="E1517" s="1" t="s">
        <v>72</v>
      </c>
      <c r="F1517" s="1">
        <v>1</v>
      </c>
      <c r="G1517" s="1">
        <v>2</v>
      </c>
      <c r="H1517" s="1">
        <v>3</v>
      </c>
      <c r="I1517" s="1">
        <v>14</v>
      </c>
      <c r="J1517" s="1">
        <v>26535</v>
      </c>
      <c r="K1517" s="4" t="e">
        <f>VLOOKUP(jur[[#This Row],[hwycov_id]],#REF!,10,FALSE)</f>
        <v>#REF!</v>
      </c>
      <c r="L1517" s="32" t="e">
        <f t="shared" si="69"/>
        <v>#REF!</v>
      </c>
      <c r="M1517" s="31" t="e">
        <f t="shared" si="70"/>
        <v>#REF!</v>
      </c>
      <c r="N1517" s="31" t="e">
        <f t="shared" si="71"/>
        <v>#REF!</v>
      </c>
      <c r="O1517" s="1" t="e">
        <f>VLOOKUP(jur[[#This Row],[hwycov_id]],#REF!,16,FALSE)</f>
        <v>#REF!</v>
      </c>
      <c r="P1517" s="1">
        <v>1526</v>
      </c>
    </row>
    <row r="1518" spans="1:16" x14ac:dyDescent="0.25">
      <c r="A1518" s="1">
        <v>20332</v>
      </c>
      <c r="B1518" s="1">
        <v>3</v>
      </c>
      <c r="C1518" s="1">
        <v>1</v>
      </c>
      <c r="D1518" s="1">
        <v>2</v>
      </c>
      <c r="E1518" s="1" t="s">
        <v>74</v>
      </c>
      <c r="F1518" s="1">
        <v>3</v>
      </c>
      <c r="G1518" s="1">
        <v>2</v>
      </c>
      <c r="H1518" s="1">
        <v>2</v>
      </c>
      <c r="I1518" s="1">
        <v>14</v>
      </c>
      <c r="J1518" s="1">
        <v>26595</v>
      </c>
      <c r="K1518" s="4" t="e">
        <f>VLOOKUP(jur[[#This Row],[hwycov_id]],#REF!,10,FALSE)</f>
        <v>#REF!</v>
      </c>
      <c r="L1518" s="32" t="e">
        <f t="shared" si="69"/>
        <v>#REF!</v>
      </c>
      <c r="M1518" s="31" t="e">
        <f t="shared" si="70"/>
        <v>#REF!</v>
      </c>
      <c r="N1518" s="31" t="e">
        <f t="shared" si="71"/>
        <v>#REF!</v>
      </c>
      <c r="O1518" s="1" t="e">
        <f>VLOOKUP(jur[[#This Row],[hwycov_id]],#REF!,16,FALSE)</f>
        <v>#REF!</v>
      </c>
      <c r="P1518" s="1">
        <v>1527</v>
      </c>
    </row>
    <row r="1519" spans="1:16" x14ac:dyDescent="0.25">
      <c r="A1519" s="1">
        <v>470</v>
      </c>
      <c r="B1519" s="1">
        <v>1</v>
      </c>
      <c r="C1519" s="1">
        <v>2</v>
      </c>
      <c r="D1519" s="1">
        <v>1</v>
      </c>
      <c r="E1519" s="1" t="s">
        <v>72</v>
      </c>
      <c r="F1519" s="1">
        <v>1</v>
      </c>
      <c r="G1519" s="1">
        <v>2</v>
      </c>
      <c r="H1519" s="1">
        <v>3</v>
      </c>
      <c r="I1519" s="1">
        <v>14</v>
      </c>
      <c r="J1519" s="1">
        <v>26764</v>
      </c>
      <c r="K1519" s="4" t="e">
        <f>VLOOKUP(jur[[#This Row],[hwycov_id]],#REF!,10,FALSE)</f>
        <v>#REF!</v>
      </c>
      <c r="L1519" s="32" t="e">
        <f t="shared" si="69"/>
        <v>#REF!</v>
      </c>
      <c r="M1519" s="31" t="e">
        <f t="shared" si="70"/>
        <v>#REF!</v>
      </c>
      <c r="N1519" s="31" t="e">
        <f t="shared" si="71"/>
        <v>#REF!</v>
      </c>
      <c r="O1519" s="1" t="e">
        <f>VLOOKUP(jur[[#This Row],[hwycov_id]],#REF!,16,FALSE)</f>
        <v>#REF!</v>
      </c>
      <c r="P1519" s="1">
        <v>1528</v>
      </c>
    </row>
    <row r="1520" spans="1:16" x14ac:dyDescent="0.25">
      <c r="A1520" s="1">
        <v>23128</v>
      </c>
      <c r="B1520" s="1">
        <v>1</v>
      </c>
      <c r="C1520" s="1">
        <v>2</v>
      </c>
      <c r="D1520" s="1">
        <v>1</v>
      </c>
      <c r="E1520" s="1" t="s">
        <v>72</v>
      </c>
      <c r="F1520" s="1">
        <v>1</v>
      </c>
      <c r="G1520" s="1">
        <v>2</v>
      </c>
      <c r="H1520" s="1">
        <v>3</v>
      </c>
      <c r="I1520" s="1">
        <v>14</v>
      </c>
      <c r="J1520" s="1">
        <v>26786</v>
      </c>
      <c r="K1520" s="4" t="e">
        <f>VLOOKUP(jur[[#This Row],[hwycov_id]],#REF!,10,FALSE)</f>
        <v>#REF!</v>
      </c>
      <c r="L1520" s="32" t="e">
        <f t="shared" si="69"/>
        <v>#REF!</v>
      </c>
      <c r="M1520" s="31" t="e">
        <f t="shared" si="70"/>
        <v>#REF!</v>
      </c>
      <c r="N1520" s="31" t="e">
        <f t="shared" si="71"/>
        <v>#REF!</v>
      </c>
      <c r="O1520" s="1" t="e">
        <f>VLOOKUP(jur[[#This Row],[hwycov_id]],#REF!,16,FALSE)</f>
        <v>#REF!</v>
      </c>
      <c r="P1520" s="1">
        <v>1529</v>
      </c>
    </row>
    <row r="1521" spans="1:16" x14ac:dyDescent="0.25">
      <c r="A1521" s="1">
        <v>4251</v>
      </c>
      <c r="B1521" s="1">
        <v>2</v>
      </c>
      <c r="C1521" s="1">
        <v>1</v>
      </c>
      <c r="D1521" s="1">
        <v>2</v>
      </c>
      <c r="E1521" s="1" t="s">
        <v>74</v>
      </c>
      <c r="F1521" s="1">
        <v>3</v>
      </c>
      <c r="G1521" s="1">
        <v>2</v>
      </c>
      <c r="H1521" s="1">
        <v>3</v>
      </c>
      <c r="I1521" s="1">
        <v>14</v>
      </c>
      <c r="J1521" s="1">
        <v>26792</v>
      </c>
      <c r="K1521" s="4" t="e">
        <f>VLOOKUP(jur[[#This Row],[hwycov_id]],#REF!,10,FALSE)</f>
        <v>#REF!</v>
      </c>
      <c r="L1521" s="32" t="e">
        <f t="shared" si="69"/>
        <v>#REF!</v>
      </c>
      <c r="M1521" s="31" t="e">
        <f t="shared" si="70"/>
        <v>#REF!</v>
      </c>
      <c r="N1521" s="31" t="e">
        <f t="shared" si="71"/>
        <v>#REF!</v>
      </c>
      <c r="O1521" s="1" t="e">
        <f>VLOOKUP(jur[[#This Row],[hwycov_id]],#REF!,16,FALSE)</f>
        <v>#REF!</v>
      </c>
      <c r="P1521" s="1">
        <v>1530</v>
      </c>
    </row>
    <row r="1522" spans="1:16" x14ac:dyDescent="0.25">
      <c r="A1522" s="1">
        <v>2999</v>
      </c>
      <c r="B1522" s="1">
        <v>3</v>
      </c>
      <c r="C1522" s="1">
        <v>1</v>
      </c>
      <c r="D1522" s="1">
        <v>2</v>
      </c>
      <c r="E1522" s="1" t="s">
        <v>74</v>
      </c>
      <c r="F1522" s="1">
        <v>3</v>
      </c>
      <c r="G1522" s="1">
        <v>2</v>
      </c>
      <c r="H1522" s="1">
        <v>3</v>
      </c>
      <c r="I1522" s="1">
        <v>14</v>
      </c>
      <c r="J1522" s="1">
        <v>26816</v>
      </c>
      <c r="K1522" s="4" t="e">
        <f>VLOOKUP(jur[[#This Row],[hwycov_id]],#REF!,10,FALSE)</f>
        <v>#REF!</v>
      </c>
      <c r="L1522" s="32" t="e">
        <f t="shared" si="69"/>
        <v>#REF!</v>
      </c>
      <c r="M1522" s="31" t="e">
        <f t="shared" si="70"/>
        <v>#REF!</v>
      </c>
      <c r="N1522" s="31" t="e">
        <f t="shared" si="71"/>
        <v>#REF!</v>
      </c>
      <c r="O1522" s="1" t="e">
        <f>VLOOKUP(jur[[#This Row],[hwycov_id]],#REF!,16,FALSE)</f>
        <v>#REF!</v>
      </c>
      <c r="P1522" s="1">
        <v>1531</v>
      </c>
    </row>
    <row r="1523" spans="1:16" x14ac:dyDescent="0.25">
      <c r="A1523" s="1">
        <v>23044</v>
      </c>
      <c r="B1523" s="1">
        <v>1</v>
      </c>
      <c r="C1523" s="1">
        <v>2</v>
      </c>
      <c r="D1523" s="1">
        <v>1</v>
      </c>
      <c r="E1523" s="1" t="s">
        <v>72</v>
      </c>
      <c r="F1523" s="1">
        <v>1</v>
      </c>
      <c r="G1523" s="1">
        <v>2</v>
      </c>
      <c r="H1523" s="1">
        <v>3</v>
      </c>
      <c r="I1523" s="1">
        <v>14</v>
      </c>
      <c r="J1523" s="1">
        <v>26840</v>
      </c>
      <c r="K1523" s="4" t="e">
        <f>VLOOKUP(jur[[#This Row],[hwycov_id]],#REF!,10,FALSE)</f>
        <v>#REF!</v>
      </c>
      <c r="L1523" s="32" t="e">
        <f t="shared" si="69"/>
        <v>#REF!</v>
      </c>
      <c r="M1523" s="31" t="e">
        <f t="shared" si="70"/>
        <v>#REF!</v>
      </c>
      <c r="N1523" s="31" t="e">
        <f t="shared" si="71"/>
        <v>#REF!</v>
      </c>
      <c r="O1523" s="1" t="e">
        <f>VLOOKUP(jur[[#This Row],[hwycov_id]],#REF!,16,FALSE)</f>
        <v>#REF!</v>
      </c>
      <c r="P1523" s="1">
        <v>1532</v>
      </c>
    </row>
    <row r="1524" spans="1:16" x14ac:dyDescent="0.25">
      <c r="A1524" s="1">
        <v>23053</v>
      </c>
      <c r="B1524" s="1">
        <v>1</v>
      </c>
      <c r="C1524" s="1">
        <v>2</v>
      </c>
      <c r="D1524" s="1">
        <v>1</v>
      </c>
      <c r="E1524" s="1" t="s">
        <v>72</v>
      </c>
      <c r="F1524" s="1">
        <v>1</v>
      </c>
      <c r="G1524" s="1">
        <v>2</v>
      </c>
      <c r="H1524" s="1">
        <v>3</v>
      </c>
      <c r="I1524" s="1">
        <v>14</v>
      </c>
      <c r="J1524" s="1">
        <v>26852</v>
      </c>
      <c r="K1524" s="4" t="e">
        <f>VLOOKUP(jur[[#This Row],[hwycov_id]],#REF!,10,FALSE)</f>
        <v>#REF!</v>
      </c>
      <c r="L1524" s="32" t="e">
        <f t="shared" si="69"/>
        <v>#REF!</v>
      </c>
      <c r="M1524" s="31" t="e">
        <f t="shared" si="70"/>
        <v>#REF!</v>
      </c>
      <c r="N1524" s="31" t="e">
        <f t="shared" si="71"/>
        <v>#REF!</v>
      </c>
      <c r="O1524" s="1" t="e">
        <f>VLOOKUP(jur[[#This Row],[hwycov_id]],#REF!,16,FALSE)</f>
        <v>#REF!</v>
      </c>
      <c r="P1524" s="1">
        <v>1533</v>
      </c>
    </row>
    <row r="1525" spans="1:16" x14ac:dyDescent="0.25">
      <c r="A1525" s="1">
        <v>13670</v>
      </c>
      <c r="B1525" s="1">
        <v>3</v>
      </c>
      <c r="C1525" s="1">
        <v>1</v>
      </c>
      <c r="D1525" s="1">
        <v>2</v>
      </c>
      <c r="E1525" s="1" t="s">
        <v>74</v>
      </c>
      <c r="F1525" s="1">
        <v>3</v>
      </c>
      <c r="G1525" s="1">
        <v>2</v>
      </c>
      <c r="H1525" s="1">
        <v>3</v>
      </c>
      <c r="I1525" s="1">
        <v>14</v>
      </c>
      <c r="J1525" s="1">
        <v>26985</v>
      </c>
      <c r="K1525" s="4" t="e">
        <f>VLOOKUP(jur[[#This Row],[hwycov_id]],#REF!,10,FALSE)</f>
        <v>#REF!</v>
      </c>
      <c r="L1525" s="32" t="e">
        <f t="shared" si="69"/>
        <v>#REF!</v>
      </c>
      <c r="M1525" s="31" t="e">
        <f t="shared" si="70"/>
        <v>#REF!</v>
      </c>
      <c r="N1525" s="31" t="e">
        <f t="shared" si="71"/>
        <v>#REF!</v>
      </c>
      <c r="O1525" s="1" t="e">
        <f>VLOOKUP(jur[[#This Row],[hwycov_id]],#REF!,16,FALSE)</f>
        <v>#REF!</v>
      </c>
      <c r="P1525" s="1">
        <v>1534</v>
      </c>
    </row>
    <row r="1526" spans="1:16" x14ac:dyDescent="0.25">
      <c r="A1526" s="1">
        <v>10563</v>
      </c>
      <c r="B1526" s="1">
        <v>3</v>
      </c>
      <c r="C1526" s="1">
        <v>1</v>
      </c>
      <c r="D1526" s="1">
        <v>2</v>
      </c>
      <c r="E1526" s="1" t="s">
        <v>74</v>
      </c>
      <c r="F1526" s="1">
        <v>3</v>
      </c>
      <c r="G1526" s="1">
        <v>2</v>
      </c>
      <c r="H1526" s="1">
        <v>4</v>
      </c>
      <c r="I1526" s="1">
        <v>14</v>
      </c>
      <c r="J1526" s="1">
        <v>27005</v>
      </c>
      <c r="K1526" s="4" t="e">
        <f>VLOOKUP(jur[[#This Row],[hwycov_id]],#REF!,10,FALSE)</f>
        <v>#REF!</v>
      </c>
      <c r="L1526" s="32" t="e">
        <f t="shared" si="69"/>
        <v>#REF!</v>
      </c>
      <c r="M1526" s="31" t="e">
        <f t="shared" si="70"/>
        <v>#REF!</v>
      </c>
      <c r="N1526" s="31" t="e">
        <f t="shared" si="71"/>
        <v>#REF!</v>
      </c>
      <c r="O1526" s="1" t="e">
        <f>VLOOKUP(jur[[#This Row],[hwycov_id]],#REF!,16,FALSE)</f>
        <v>#REF!</v>
      </c>
      <c r="P1526" s="1">
        <v>1535</v>
      </c>
    </row>
    <row r="1527" spans="1:16" x14ac:dyDescent="0.25">
      <c r="A1527" s="1">
        <v>4431</v>
      </c>
      <c r="B1527" s="1">
        <v>3</v>
      </c>
      <c r="C1527" s="1">
        <v>1</v>
      </c>
      <c r="D1527" s="1">
        <v>2</v>
      </c>
      <c r="E1527" s="1" t="s">
        <v>74</v>
      </c>
      <c r="F1527" s="1">
        <v>3</v>
      </c>
      <c r="G1527" s="1">
        <v>2</v>
      </c>
      <c r="H1527" s="1">
        <v>2</v>
      </c>
      <c r="I1527" s="1">
        <v>14</v>
      </c>
      <c r="J1527" s="1">
        <v>27156</v>
      </c>
      <c r="K1527" s="4" t="e">
        <f>VLOOKUP(jur[[#This Row],[hwycov_id]],#REF!,10,FALSE)</f>
        <v>#REF!</v>
      </c>
      <c r="L1527" s="32" t="e">
        <f t="shared" si="69"/>
        <v>#REF!</v>
      </c>
      <c r="M1527" s="31" t="e">
        <f t="shared" si="70"/>
        <v>#REF!</v>
      </c>
      <c r="N1527" s="31" t="e">
        <f t="shared" si="71"/>
        <v>#REF!</v>
      </c>
      <c r="O1527" s="1" t="e">
        <f>VLOOKUP(jur[[#This Row],[hwycov_id]],#REF!,16,FALSE)</f>
        <v>#REF!</v>
      </c>
      <c r="P1527" s="1">
        <v>1536</v>
      </c>
    </row>
    <row r="1528" spans="1:16" x14ac:dyDescent="0.25">
      <c r="A1528" s="1">
        <v>14969</v>
      </c>
      <c r="B1528" s="1">
        <v>3</v>
      </c>
      <c r="C1528" s="1">
        <v>1</v>
      </c>
      <c r="D1528" s="1">
        <v>2</v>
      </c>
      <c r="E1528" s="1" t="s">
        <v>74</v>
      </c>
      <c r="F1528" s="1">
        <v>3</v>
      </c>
      <c r="G1528" s="1">
        <v>2</v>
      </c>
      <c r="H1528" s="1">
        <v>3</v>
      </c>
      <c r="I1528" s="1">
        <v>14</v>
      </c>
      <c r="J1528" s="1">
        <v>27449</v>
      </c>
      <c r="K1528" s="4" t="e">
        <f>VLOOKUP(jur[[#This Row],[hwycov_id]],#REF!,10,FALSE)</f>
        <v>#REF!</v>
      </c>
      <c r="L1528" s="32" t="e">
        <f t="shared" si="69"/>
        <v>#REF!</v>
      </c>
      <c r="M1528" s="31" t="e">
        <f t="shared" si="70"/>
        <v>#REF!</v>
      </c>
      <c r="N1528" s="31" t="e">
        <f t="shared" si="71"/>
        <v>#REF!</v>
      </c>
      <c r="O1528" s="1" t="e">
        <f>VLOOKUP(jur[[#This Row],[hwycov_id]],#REF!,16,FALSE)</f>
        <v>#REF!</v>
      </c>
      <c r="P1528" s="1">
        <v>1537</v>
      </c>
    </row>
    <row r="1529" spans="1:16" x14ac:dyDescent="0.25">
      <c r="A1529" s="1">
        <v>461</v>
      </c>
      <c r="B1529" s="1">
        <v>1</v>
      </c>
      <c r="C1529" s="1">
        <v>2</v>
      </c>
      <c r="D1529" s="1">
        <v>1</v>
      </c>
      <c r="E1529" s="1" t="s">
        <v>72</v>
      </c>
      <c r="F1529" s="1">
        <v>1</v>
      </c>
      <c r="G1529" s="1">
        <v>2</v>
      </c>
      <c r="H1529" s="1">
        <v>3</v>
      </c>
      <c r="I1529" s="1">
        <v>14</v>
      </c>
      <c r="J1529" s="1">
        <v>27575</v>
      </c>
      <c r="K1529" s="4" t="e">
        <f>VLOOKUP(jur[[#This Row],[hwycov_id]],#REF!,10,FALSE)</f>
        <v>#REF!</v>
      </c>
      <c r="L1529" s="32" t="e">
        <f t="shared" si="69"/>
        <v>#REF!</v>
      </c>
      <c r="M1529" s="31" t="e">
        <f t="shared" si="70"/>
        <v>#REF!</v>
      </c>
      <c r="N1529" s="31" t="e">
        <f t="shared" si="71"/>
        <v>#REF!</v>
      </c>
      <c r="O1529" s="1" t="e">
        <f>VLOOKUP(jur[[#This Row],[hwycov_id]],#REF!,16,FALSE)</f>
        <v>#REF!</v>
      </c>
      <c r="P1529" s="1">
        <v>1538</v>
      </c>
    </row>
    <row r="1530" spans="1:16" x14ac:dyDescent="0.25">
      <c r="A1530" s="1">
        <v>30711</v>
      </c>
      <c r="B1530" s="1">
        <v>3</v>
      </c>
      <c r="C1530" s="1">
        <v>1</v>
      </c>
      <c r="D1530" s="1">
        <v>2</v>
      </c>
      <c r="E1530" s="1" t="s">
        <v>74</v>
      </c>
      <c r="F1530" s="1">
        <v>3</v>
      </c>
      <c r="G1530" s="1">
        <v>2</v>
      </c>
      <c r="H1530" s="1">
        <v>3</v>
      </c>
      <c r="I1530" s="1">
        <v>14</v>
      </c>
      <c r="J1530" s="1">
        <v>27686</v>
      </c>
      <c r="K1530" s="4" t="e">
        <f>VLOOKUP(jur[[#This Row],[hwycov_id]],#REF!,10,FALSE)</f>
        <v>#REF!</v>
      </c>
      <c r="L1530" s="32" t="e">
        <f t="shared" si="69"/>
        <v>#REF!</v>
      </c>
      <c r="M1530" s="31" t="e">
        <f t="shared" si="70"/>
        <v>#REF!</v>
      </c>
      <c r="N1530" s="31" t="e">
        <f t="shared" si="71"/>
        <v>#REF!</v>
      </c>
      <c r="O1530" s="1" t="e">
        <f>VLOOKUP(jur[[#This Row],[hwycov_id]],#REF!,16,FALSE)</f>
        <v>#REF!</v>
      </c>
      <c r="P1530" s="1">
        <v>1539</v>
      </c>
    </row>
    <row r="1531" spans="1:16" x14ac:dyDescent="0.25">
      <c r="A1531" s="1">
        <v>8011</v>
      </c>
      <c r="B1531" s="1">
        <v>3</v>
      </c>
      <c r="C1531" s="1">
        <v>1</v>
      </c>
      <c r="D1531" s="1">
        <v>2</v>
      </c>
      <c r="E1531" s="1" t="s">
        <v>74</v>
      </c>
      <c r="F1531" s="1">
        <v>3</v>
      </c>
      <c r="G1531" s="1">
        <v>2</v>
      </c>
      <c r="H1531" s="1">
        <v>3</v>
      </c>
      <c r="I1531" s="1">
        <v>14</v>
      </c>
      <c r="J1531" s="1">
        <v>27797</v>
      </c>
      <c r="K1531" s="4" t="e">
        <f>VLOOKUP(jur[[#This Row],[hwycov_id]],#REF!,10,FALSE)</f>
        <v>#REF!</v>
      </c>
      <c r="L1531" s="32" t="e">
        <f t="shared" si="69"/>
        <v>#REF!</v>
      </c>
      <c r="M1531" s="31" t="e">
        <f t="shared" si="70"/>
        <v>#REF!</v>
      </c>
      <c r="N1531" s="31" t="e">
        <f t="shared" si="71"/>
        <v>#REF!</v>
      </c>
      <c r="O1531" s="1" t="e">
        <f>VLOOKUP(jur[[#This Row],[hwycov_id]],#REF!,16,FALSE)</f>
        <v>#REF!</v>
      </c>
      <c r="P1531" s="1">
        <v>1541</v>
      </c>
    </row>
    <row r="1532" spans="1:16" x14ac:dyDescent="0.25">
      <c r="A1532" s="1">
        <v>15863</v>
      </c>
      <c r="B1532" s="1">
        <v>1</v>
      </c>
      <c r="C1532" s="1">
        <v>1</v>
      </c>
      <c r="D1532" s="1">
        <v>1</v>
      </c>
      <c r="E1532" s="1" t="s">
        <v>73</v>
      </c>
      <c r="F1532" s="1">
        <v>1</v>
      </c>
      <c r="G1532" s="1">
        <v>2</v>
      </c>
      <c r="H1532" s="1">
        <v>2</v>
      </c>
      <c r="I1532" s="1">
        <v>14</v>
      </c>
      <c r="J1532" s="1">
        <v>28248</v>
      </c>
      <c r="K1532" s="4" t="e">
        <f>VLOOKUP(jur[[#This Row],[hwycov_id]],#REF!,10,FALSE)</f>
        <v>#REF!</v>
      </c>
      <c r="L1532" s="32" t="e">
        <f t="shared" si="69"/>
        <v>#REF!</v>
      </c>
      <c r="M1532" s="31" t="e">
        <f t="shared" si="70"/>
        <v>#REF!</v>
      </c>
      <c r="N1532" s="31" t="e">
        <f t="shared" si="71"/>
        <v>#REF!</v>
      </c>
      <c r="O1532" s="1" t="e">
        <f>VLOOKUP(jur[[#This Row],[hwycov_id]],#REF!,16,FALSE)</f>
        <v>#REF!</v>
      </c>
      <c r="P1532" s="1">
        <v>1542</v>
      </c>
    </row>
    <row r="1533" spans="1:16" x14ac:dyDescent="0.25">
      <c r="A1533" s="1">
        <v>17622</v>
      </c>
      <c r="B1533" s="1">
        <v>3</v>
      </c>
      <c r="C1533" s="1">
        <v>1</v>
      </c>
      <c r="D1533" s="1">
        <v>2</v>
      </c>
      <c r="E1533" s="1" t="s">
        <v>74</v>
      </c>
      <c r="F1533" s="1">
        <v>3</v>
      </c>
      <c r="G1533" s="1">
        <v>2</v>
      </c>
      <c r="H1533" s="1">
        <v>2</v>
      </c>
      <c r="I1533" s="1">
        <v>14</v>
      </c>
      <c r="J1533" s="1">
        <v>28516</v>
      </c>
      <c r="K1533" s="4" t="e">
        <f>VLOOKUP(jur[[#This Row],[hwycov_id]],#REF!,10,FALSE)</f>
        <v>#REF!</v>
      </c>
      <c r="L1533" s="32" t="e">
        <f t="shared" si="69"/>
        <v>#REF!</v>
      </c>
      <c r="M1533" s="31" t="e">
        <f t="shared" si="70"/>
        <v>#REF!</v>
      </c>
      <c r="N1533" s="31" t="e">
        <f t="shared" si="71"/>
        <v>#REF!</v>
      </c>
      <c r="O1533" s="1" t="e">
        <f>VLOOKUP(jur[[#This Row],[hwycov_id]],#REF!,16,FALSE)</f>
        <v>#REF!</v>
      </c>
      <c r="P1533" s="1">
        <v>1543</v>
      </c>
    </row>
    <row r="1534" spans="1:16" x14ac:dyDescent="0.25">
      <c r="A1534" s="1">
        <v>8991</v>
      </c>
      <c r="B1534" s="1">
        <v>2</v>
      </c>
      <c r="C1534" s="1">
        <v>1</v>
      </c>
      <c r="D1534" s="1">
        <v>2</v>
      </c>
      <c r="E1534" s="1" t="s">
        <v>74</v>
      </c>
      <c r="F1534" s="1">
        <v>3</v>
      </c>
      <c r="G1534" s="1">
        <v>2</v>
      </c>
      <c r="H1534" s="1">
        <v>3</v>
      </c>
      <c r="I1534" s="1">
        <v>14</v>
      </c>
      <c r="J1534" s="1">
        <v>28594</v>
      </c>
      <c r="K1534" s="4" t="e">
        <f>VLOOKUP(jur[[#This Row],[hwycov_id]],#REF!,10,FALSE)</f>
        <v>#REF!</v>
      </c>
      <c r="L1534" s="32" t="e">
        <f t="shared" si="69"/>
        <v>#REF!</v>
      </c>
      <c r="M1534" s="31" t="e">
        <f t="shared" si="70"/>
        <v>#REF!</v>
      </c>
      <c r="N1534" s="31" t="e">
        <f t="shared" si="71"/>
        <v>#REF!</v>
      </c>
      <c r="O1534" s="1" t="e">
        <f>VLOOKUP(jur[[#This Row],[hwycov_id]],#REF!,16,FALSE)</f>
        <v>#REF!</v>
      </c>
      <c r="P1534" s="1">
        <v>1544</v>
      </c>
    </row>
    <row r="1535" spans="1:16" x14ac:dyDescent="0.25">
      <c r="A1535" s="1">
        <v>10002</v>
      </c>
      <c r="B1535" s="1">
        <v>1</v>
      </c>
      <c r="C1535" s="1">
        <v>1</v>
      </c>
      <c r="D1535" s="1">
        <v>1</v>
      </c>
      <c r="E1535" s="1" t="s">
        <v>77</v>
      </c>
      <c r="F1535" s="1">
        <v>1</v>
      </c>
      <c r="G1535" s="1">
        <v>2</v>
      </c>
      <c r="H1535" s="1">
        <v>4</v>
      </c>
      <c r="I1535" s="1">
        <v>14</v>
      </c>
      <c r="J1535" s="1">
        <v>28666</v>
      </c>
      <c r="K1535" s="4" t="e">
        <f>VLOOKUP(jur[[#This Row],[hwycov_id]],#REF!,10,FALSE)</f>
        <v>#REF!</v>
      </c>
      <c r="L1535" s="32" t="e">
        <f t="shared" si="69"/>
        <v>#REF!</v>
      </c>
      <c r="M1535" s="31" t="e">
        <f t="shared" si="70"/>
        <v>#REF!</v>
      </c>
      <c r="N1535" s="31" t="e">
        <f t="shared" si="71"/>
        <v>#REF!</v>
      </c>
      <c r="O1535" s="1" t="e">
        <f>VLOOKUP(jur[[#This Row],[hwycov_id]],#REF!,16,FALSE)</f>
        <v>#REF!</v>
      </c>
      <c r="P1535" s="1">
        <v>1545</v>
      </c>
    </row>
    <row r="1536" spans="1:16" x14ac:dyDescent="0.25">
      <c r="A1536" s="1">
        <v>12983</v>
      </c>
      <c r="B1536" s="1">
        <v>3</v>
      </c>
      <c r="C1536" s="1">
        <v>1</v>
      </c>
      <c r="D1536" s="1">
        <v>2</v>
      </c>
      <c r="E1536" s="1" t="s">
        <v>74</v>
      </c>
      <c r="F1536" s="1">
        <v>3</v>
      </c>
      <c r="G1536" s="1">
        <v>2</v>
      </c>
      <c r="H1536" s="1">
        <v>2</v>
      </c>
      <c r="I1536" s="1">
        <v>14</v>
      </c>
      <c r="J1536" s="1">
        <v>28866</v>
      </c>
      <c r="K1536" s="4" t="e">
        <f>VLOOKUP(jur[[#This Row],[hwycov_id]],#REF!,10,FALSE)</f>
        <v>#REF!</v>
      </c>
      <c r="L1536" s="32" t="e">
        <f t="shared" si="69"/>
        <v>#REF!</v>
      </c>
      <c r="M1536" s="31" t="e">
        <f t="shared" si="70"/>
        <v>#REF!</v>
      </c>
      <c r="N1536" s="31" t="e">
        <f t="shared" si="71"/>
        <v>#REF!</v>
      </c>
      <c r="O1536" s="1" t="e">
        <f>VLOOKUP(jur[[#This Row],[hwycov_id]],#REF!,16,FALSE)</f>
        <v>#REF!</v>
      </c>
      <c r="P1536" s="1">
        <v>1546</v>
      </c>
    </row>
    <row r="1537" spans="1:16" x14ac:dyDescent="0.25">
      <c r="A1537" s="1">
        <v>27112</v>
      </c>
      <c r="B1537" s="1">
        <v>3</v>
      </c>
      <c r="C1537" s="1">
        <v>1</v>
      </c>
      <c r="D1537" s="1">
        <v>2</v>
      </c>
      <c r="E1537" s="1" t="s">
        <v>74</v>
      </c>
      <c r="F1537" s="1">
        <v>3</v>
      </c>
      <c r="G1537" s="1">
        <v>2</v>
      </c>
      <c r="H1537" s="1">
        <v>3</v>
      </c>
      <c r="I1537" s="1">
        <v>14</v>
      </c>
      <c r="J1537" s="1">
        <v>28872</v>
      </c>
      <c r="K1537" s="4" t="e">
        <f>VLOOKUP(jur[[#This Row],[hwycov_id]],#REF!,10,FALSE)</f>
        <v>#REF!</v>
      </c>
      <c r="L1537" s="32" t="e">
        <f t="shared" si="69"/>
        <v>#REF!</v>
      </c>
      <c r="M1537" s="31" t="e">
        <f t="shared" si="70"/>
        <v>#REF!</v>
      </c>
      <c r="N1537" s="31" t="e">
        <f t="shared" si="71"/>
        <v>#REF!</v>
      </c>
      <c r="O1537" s="1" t="e">
        <f>VLOOKUP(jur[[#This Row],[hwycov_id]],#REF!,16,FALSE)</f>
        <v>#REF!</v>
      </c>
      <c r="P1537" s="1">
        <v>1547</v>
      </c>
    </row>
    <row r="1538" spans="1:16" x14ac:dyDescent="0.25">
      <c r="A1538" s="1">
        <v>27720</v>
      </c>
      <c r="B1538" s="1">
        <v>1</v>
      </c>
      <c r="C1538" s="1">
        <v>1</v>
      </c>
      <c r="D1538" s="1">
        <v>1</v>
      </c>
      <c r="E1538" s="1" t="s">
        <v>77</v>
      </c>
      <c r="F1538" s="1">
        <v>1</v>
      </c>
      <c r="G1538" s="1">
        <v>2</v>
      </c>
      <c r="H1538" s="1">
        <v>4</v>
      </c>
      <c r="I1538" s="1">
        <v>14</v>
      </c>
      <c r="J1538" s="1">
        <v>29091</v>
      </c>
      <c r="K1538" s="4" t="e">
        <f>VLOOKUP(jur[[#This Row],[hwycov_id]],#REF!,10,FALSE)</f>
        <v>#REF!</v>
      </c>
      <c r="L1538" s="32" t="e">
        <f t="shared" ref="L1538:L1601" si="72">K1538/J1538-1</f>
        <v>#REF!</v>
      </c>
      <c r="M1538" s="31" t="e">
        <f t="shared" ref="M1538:M1601" si="73">K1538-J1538</f>
        <v>#REF!</v>
      </c>
      <c r="N1538" s="31" t="e">
        <f t="shared" ref="N1538:N1601" si="74">POWER(M1538,2)</f>
        <v>#REF!</v>
      </c>
      <c r="O1538" s="1" t="e">
        <f>VLOOKUP(jur[[#This Row],[hwycov_id]],#REF!,16,FALSE)</f>
        <v>#REF!</v>
      </c>
      <c r="P1538" s="1">
        <v>1548</v>
      </c>
    </row>
    <row r="1539" spans="1:16" x14ac:dyDescent="0.25">
      <c r="A1539" s="1">
        <v>14804</v>
      </c>
      <c r="B1539" s="1">
        <v>2</v>
      </c>
      <c r="C1539" s="1">
        <v>1</v>
      </c>
      <c r="D1539" s="1">
        <v>2</v>
      </c>
      <c r="E1539" s="1" t="s">
        <v>74</v>
      </c>
      <c r="F1539" s="1">
        <v>3</v>
      </c>
      <c r="G1539" s="1">
        <v>2</v>
      </c>
      <c r="H1539" s="1">
        <v>3</v>
      </c>
      <c r="I1539" s="1">
        <v>14</v>
      </c>
      <c r="J1539" s="1">
        <v>29336</v>
      </c>
      <c r="K1539" s="4" t="e">
        <f>VLOOKUP(jur[[#This Row],[hwycov_id]],#REF!,10,FALSE)</f>
        <v>#REF!</v>
      </c>
      <c r="L1539" s="32" t="e">
        <f t="shared" si="72"/>
        <v>#REF!</v>
      </c>
      <c r="M1539" s="31" t="e">
        <f t="shared" si="73"/>
        <v>#REF!</v>
      </c>
      <c r="N1539" s="31" t="e">
        <f t="shared" si="74"/>
        <v>#REF!</v>
      </c>
      <c r="O1539" s="1" t="e">
        <f>VLOOKUP(jur[[#This Row],[hwycov_id]],#REF!,16,FALSE)</f>
        <v>#REF!</v>
      </c>
      <c r="P1539" s="1">
        <v>1549</v>
      </c>
    </row>
    <row r="1540" spans="1:16" x14ac:dyDescent="0.25">
      <c r="A1540" s="1">
        <v>19518</v>
      </c>
      <c r="B1540" s="1">
        <v>3</v>
      </c>
      <c r="C1540" s="1">
        <v>1</v>
      </c>
      <c r="D1540" s="1">
        <v>2</v>
      </c>
      <c r="E1540" s="1" t="s">
        <v>74</v>
      </c>
      <c r="F1540" s="1">
        <v>3</v>
      </c>
      <c r="G1540" s="1">
        <v>2</v>
      </c>
      <c r="H1540" s="1">
        <v>4</v>
      </c>
      <c r="I1540" s="1">
        <v>14</v>
      </c>
      <c r="J1540" s="1">
        <v>29497</v>
      </c>
      <c r="K1540" s="4" t="e">
        <f>VLOOKUP(jur[[#This Row],[hwycov_id]],#REF!,10,FALSE)</f>
        <v>#REF!</v>
      </c>
      <c r="L1540" s="32" t="e">
        <f t="shared" si="72"/>
        <v>#REF!</v>
      </c>
      <c r="M1540" s="31" t="e">
        <f t="shared" si="73"/>
        <v>#REF!</v>
      </c>
      <c r="N1540" s="31" t="e">
        <f t="shared" si="74"/>
        <v>#REF!</v>
      </c>
      <c r="O1540" s="1" t="e">
        <f>VLOOKUP(jur[[#This Row],[hwycov_id]],#REF!,16,FALSE)</f>
        <v>#REF!</v>
      </c>
      <c r="P1540" s="1">
        <v>1550</v>
      </c>
    </row>
    <row r="1541" spans="1:16" x14ac:dyDescent="0.25">
      <c r="A1541" s="1">
        <v>27884</v>
      </c>
      <c r="B1541" s="1">
        <v>1</v>
      </c>
      <c r="C1541" s="1">
        <v>1</v>
      </c>
      <c r="D1541" s="1">
        <v>1</v>
      </c>
      <c r="E1541" s="1" t="s">
        <v>73</v>
      </c>
      <c r="F1541" s="1">
        <v>1</v>
      </c>
      <c r="G1541" s="1">
        <v>2</v>
      </c>
      <c r="H1541" s="1">
        <v>4</v>
      </c>
      <c r="I1541" s="1">
        <v>14</v>
      </c>
      <c r="J1541" s="1">
        <v>29573</v>
      </c>
      <c r="K1541" s="4" t="e">
        <f>VLOOKUP(jur[[#This Row],[hwycov_id]],#REF!,10,FALSE)</f>
        <v>#REF!</v>
      </c>
      <c r="L1541" s="32" t="e">
        <f t="shared" si="72"/>
        <v>#REF!</v>
      </c>
      <c r="M1541" s="31" t="e">
        <f t="shared" si="73"/>
        <v>#REF!</v>
      </c>
      <c r="N1541" s="31" t="e">
        <f t="shared" si="74"/>
        <v>#REF!</v>
      </c>
      <c r="O1541" s="1" t="e">
        <f>VLOOKUP(jur[[#This Row],[hwycov_id]],#REF!,16,FALSE)</f>
        <v>#REF!</v>
      </c>
      <c r="P1541" s="1">
        <v>1551</v>
      </c>
    </row>
    <row r="1542" spans="1:16" x14ac:dyDescent="0.25">
      <c r="A1542" s="1">
        <v>27855</v>
      </c>
      <c r="B1542" s="1">
        <v>1</v>
      </c>
      <c r="C1542" s="1">
        <v>1</v>
      </c>
      <c r="D1542" s="1">
        <v>1</v>
      </c>
      <c r="E1542" s="1" t="s">
        <v>77</v>
      </c>
      <c r="F1542" s="1">
        <v>1</v>
      </c>
      <c r="G1542" s="1">
        <v>2</v>
      </c>
      <c r="H1542" s="1">
        <v>4</v>
      </c>
      <c r="I1542" s="1">
        <v>14</v>
      </c>
      <c r="J1542" s="1">
        <v>29656</v>
      </c>
      <c r="K1542" s="4" t="e">
        <f>VLOOKUP(jur[[#This Row],[hwycov_id]],#REF!,10,FALSE)</f>
        <v>#REF!</v>
      </c>
      <c r="L1542" s="32" t="e">
        <f t="shared" si="72"/>
        <v>#REF!</v>
      </c>
      <c r="M1542" s="31" t="e">
        <f t="shared" si="73"/>
        <v>#REF!</v>
      </c>
      <c r="N1542" s="31" t="e">
        <f t="shared" si="74"/>
        <v>#REF!</v>
      </c>
      <c r="O1542" s="1" t="e">
        <f>VLOOKUP(jur[[#This Row],[hwycov_id]],#REF!,16,FALSE)</f>
        <v>#REF!</v>
      </c>
      <c r="P1542" s="1">
        <v>1552</v>
      </c>
    </row>
    <row r="1543" spans="1:16" x14ac:dyDescent="0.25">
      <c r="A1543" s="1">
        <v>23142</v>
      </c>
      <c r="B1543" s="1">
        <v>1</v>
      </c>
      <c r="C1543" s="1">
        <v>2</v>
      </c>
      <c r="D1543" s="1">
        <v>1</v>
      </c>
      <c r="E1543" s="1" t="s">
        <v>72</v>
      </c>
      <c r="F1543" s="1">
        <v>1</v>
      </c>
      <c r="G1543" s="1">
        <v>2</v>
      </c>
      <c r="H1543" s="1">
        <v>3</v>
      </c>
      <c r="I1543" s="1">
        <v>14</v>
      </c>
      <c r="J1543" s="1">
        <v>29688</v>
      </c>
      <c r="K1543" s="4" t="e">
        <f>VLOOKUP(jur[[#This Row],[hwycov_id]],#REF!,10,FALSE)</f>
        <v>#REF!</v>
      </c>
      <c r="L1543" s="32" t="e">
        <f t="shared" si="72"/>
        <v>#REF!</v>
      </c>
      <c r="M1543" s="31" t="e">
        <f t="shared" si="73"/>
        <v>#REF!</v>
      </c>
      <c r="N1543" s="31" t="e">
        <f t="shared" si="74"/>
        <v>#REF!</v>
      </c>
      <c r="O1543" s="1" t="e">
        <f>VLOOKUP(jur[[#This Row],[hwycov_id]],#REF!,16,FALSE)</f>
        <v>#REF!</v>
      </c>
      <c r="P1543" s="1">
        <v>1553</v>
      </c>
    </row>
    <row r="1544" spans="1:16" x14ac:dyDescent="0.25">
      <c r="A1544" s="1">
        <v>29172</v>
      </c>
      <c r="B1544" s="1">
        <v>1</v>
      </c>
      <c r="C1544" s="1">
        <v>1</v>
      </c>
      <c r="D1544" s="1">
        <v>1</v>
      </c>
      <c r="E1544" s="1" t="s">
        <v>73</v>
      </c>
      <c r="F1544" s="1">
        <v>1</v>
      </c>
      <c r="G1544" s="1">
        <v>2</v>
      </c>
      <c r="H1544" s="1">
        <v>3</v>
      </c>
      <c r="I1544" s="1">
        <v>14</v>
      </c>
      <c r="J1544" s="1">
        <v>29841</v>
      </c>
      <c r="K1544" s="4" t="e">
        <f>VLOOKUP(jur[[#This Row],[hwycov_id]],#REF!,10,FALSE)</f>
        <v>#REF!</v>
      </c>
      <c r="L1544" s="32" t="e">
        <f t="shared" si="72"/>
        <v>#REF!</v>
      </c>
      <c r="M1544" s="31" t="e">
        <f t="shared" si="73"/>
        <v>#REF!</v>
      </c>
      <c r="N1544" s="31" t="e">
        <f t="shared" si="74"/>
        <v>#REF!</v>
      </c>
      <c r="O1544" s="1" t="e">
        <f>VLOOKUP(jur[[#This Row],[hwycov_id]],#REF!,16,FALSE)</f>
        <v>#REF!</v>
      </c>
      <c r="P1544" s="1">
        <v>1554</v>
      </c>
    </row>
    <row r="1545" spans="1:16" x14ac:dyDescent="0.25">
      <c r="A1545" s="1">
        <v>28904</v>
      </c>
      <c r="B1545" s="1">
        <v>1</v>
      </c>
      <c r="C1545" s="1">
        <v>1</v>
      </c>
      <c r="D1545" s="1">
        <v>1</v>
      </c>
      <c r="E1545" s="1" t="s">
        <v>73</v>
      </c>
      <c r="F1545" s="1">
        <v>1</v>
      </c>
      <c r="G1545" s="1">
        <v>2</v>
      </c>
      <c r="H1545" s="1">
        <v>3</v>
      </c>
      <c r="I1545" s="1">
        <v>14</v>
      </c>
      <c r="J1545" s="1">
        <v>29859</v>
      </c>
      <c r="K1545" s="4" t="e">
        <f>VLOOKUP(jur[[#This Row],[hwycov_id]],#REF!,10,FALSE)</f>
        <v>#REF!</v>
      </c>
      <c r="L1545" s="32" t="e">
        <f t="shared" si="72"/>
        <v>#REF!</v>
      </c>
      <c r="M1545" s="31" t="e">
        <f t="shared" si="73"/>
        <v>#REF!</v>
      </c>
      <c r="N1545" s="31" t="e">
        <f t="shared" si="74"/>
        <v>#REF!</v>
      </c>
      <c r="O1545" s="1" t="e">
        <f>VLOOKUP(jur[[#This Row],[hwycov_id]],#REF!,16,FALSE)</f>
        <v>#REF!</v>
      </c>
      <c r="P1545" s="1">
        <v>1555</v>
      </c>
    </row>
    <row r="1546" spans="1:16" x14ac:dyDescent="0.25">
      <c r="A1546" s="1">
        <v>19904</v>
      </c>
      <c r="B1546" s="1">
        <v>2</v>
      </c>
      <c r="C1546" s="1">
        <v>1</v>
      </c>
      <c r="D1546" s="1">
        <v>2</v>
      </c>
      <c r="E1546" s="1" t="s">
        <v>74</v>
      </c>
      <c r="F1546" s="1">
        <v>3</v>
      </c>
      <c r="G1546" s="1">
        <v>2</v>
      </c>
      <c r="H1546" s="1">
        <v>2</v>
      </c>
      <c r="I1546" s="1">
        <v>14</v>
      </c>
      <c r="J1546" s="1">
        <v>29888</v>
      </c>
      <c r="K1546" s="4" t="e">
        <f>VLOOKUP(jur[[#This Row],[hwycov_id]],#REF!,10,FALSE)</f>
        <v>#REF!</v>
      </c>
      <c r="L1546" s="32" t="e">
        <f t="shared" si="72"/>
        <v>#REF!</v>
      </c>
      <c r="M1546" s="31" t="e">
        <f t="shared" si="73"/>
        <v>#REF!</v>
      </c>
      <c r="N1546" s="31" t="e">
        <f t="shared" si="74"/>
        <v>#REF!</v>
      </c>
      <c r="O1546" s="1" t="e">
        <f>VLOOKUP(jur[[#This Row],[hwycov_id]],#REF!,16,FALSE)</f>
        <v>#REF!</v>
      </c>
      <c r="P1546" s="1">
        <v>1556</v>
      </c>
    </row>
    <row r="1547" spans="1:16" x14ac:dyDescent="0.25">
      <c r="A1547" s="1">
        <v>553</v>
      </c>
      <c r="B1547" s="1">
        <v>1</v>
      </c>
      <c r="C1547" s="1">
        <v>2</v>
      </c>
      <c r="D1547" s="1">
        <v>1</v>
      </c>
      <c r="E1547" s="1" t="s">
        <v>72</v>
      </c>
      <c r="F1547" s="1">
        <v>1</v>
      </c>
      <c r="G1547" s="1">
        <v>3</v>
      </c>
      <c r="H1547" s="1">
        <v>3</v>
      </c>
      <c r="I1547" s="1">
        <v>14</v>
      </c>
      <c r="J1547" s="1">
        <v>30202</v>
      </c>
      <c r="K1547" s="4" t="e">
        <f>VLOOKUP(jur[[#This Row],[hwycov_id]],#REF!,10,FALSE)</f>
        <v>#REF!</v>
      </c>
      <c r="L1547" s="32" t="e">
        <f t="shared" si="72"/>
        <v>#REF!</v>
      </c>
      <c r="M1547" s="31" t="e">
        <f t="shared" si="73"/>
        <v>#REF!</v>
      </c>
      <c r="N1547" s="31" t="e">
        <f t="shared" si="74"/>
        <v>#REF!</v>
      </c>
      <c r="O1547" s="1" t="e">
        <f>VLOOKUP(jur[[#This Row],[hwycov_id]],#REF!,16,FALSE)</f>
        <v>#REF!</v>
      </c>
      <c r="P1547" s="1">
        <v>1557</v>
      </c>
    </row>
    <row r="1548" spans="1:16" x14ac:dyDescent="0.25">
      <c r="A1548" s="1">
        <v>686</v>
      </c>
      <c r="B1548" s="1">
        <v>1</v>
      </c>
      <c r="C1548" s="1">
        <v>1</v>
      </c>
      <c r="D1548" s="1">
        <v>1</v>
      </c>
      <c r="E1548" s="1" t="s">
        <v>77</v>
      </c>
      <c r="F1548" s="1">
        <v>1</v>
      </c>
      <c r="G1548" s="1">
        <v>3</v>
      </c>
      <c r="H1548" s="1">
        <v>4</v>
      </c>
      <c r="I1548" s="1">
        <v>14</v>
      </c>
      <c r="J1548" s="1">
        <v>30460</v>
      </c>
      <c r="K1548" s="4" t="e">
        <f>VLOOKUP(jur[[#This Row],[hwycov_id]],#REF!,10,FALSE)</f>
        <v>#REF!</v>
      </c>
      <c r="L1548" s="32" t="e">
        <f t="shared" si="72"/>
        <v>#REF!</v>
      </c>
      <c r="M1548" s="31" t="e">
        <f t="shared" si="73"/>
        <v>#REF!</v>
      </c>
      <c r="N1548" s="31" t="e">
        <f t="shared" si="74"/>
        <v>#REF!</v>
      </c>
      <c r="O1548" s="1" t="e">
        <f>VLOOKUP(jur[[#This Row],[hwycov_id]],#REF!,16,FALSE)</f>
        <v>#REF!</v>
      </c>
      <c r="P1548" s="1">
        <v>1558</v>
      </c>
    </row>
    <row r="1549" spans="1:16" x14ac:dyDescent="0.25">
      <c r="A1549" s="1">
        <v>16778</v>
      </c>
      <c r="B1549" s="1">
        <v>3</v>
      </c>
      <c r="C1549" s="1">
        <v>1</v>
      </c>
      <c r="D1549" s="1">
        <v>2</v>
      </c>
      <c r="E1549" s="1" t="s">
        <v>74</v>
      </c>
      <c r="F1549" s="1">
        <v>3</v>
      </c>
      <c r="G1549" s="1">
        <v>3</v>
      </c>
      <c r="H1549" s="1">
        <v>2</v>
      </c>
      <c r="I1549" s="1">
        <v>14</v>
      </c>
      <c r="J1549" s="1">
        <v>30475</v>
      </c>
      <c r="K1549" s="4" t="e">
        <f>VLOOKUP(jur[[#This Row],[hwycov_id]],#REF!,10,FALSE)</f>
        <v>#REF!</v>
      </c>
      <c r="L1549" s="32" t="e">
        <f t="shared" si="72"/>
        <v>#REF!</v>
      </c>
      <c r="M1549" s="31" t="e">
        <f t="shared" si="73"/>
        <v>#REF!</v>
      </c>
      <c r="N1549" s="31" t="e">
        <f t="shared" si="74"/>
        <v>#REF!</v>
      </c>
      <c r="O1549" s="1" t="e">
        <f>VLOOKUP(jur[[#This Row],[hwycov_id]],#REF!,16,FALSE)</f>
        <v>#REF!</v>
      </c>
      <c r="P1549" s="1">
        <v>1559</v>
      </c>
    </row>
    <row r="1550" spans="1:16" x14ac:dyDescent="0.25">
      <c r="A1550" s="1">
        <v>6488</v>
      </c>
      <c r="B1550" s="1">
        <v>3</v>
      </c>
      <c r="C1550" s="1">
        <v>1</v>
      </c>
      <c r="D1550" s="1">
        <v>2</v>
      </c>
      <c r="E1550" s="1" t="s">
        <v>74</v>
      </c>
      <c r="F1550" s="1">
        <v>3</v>
      </c>
      <c r="G1550" s="1">
        <v>3</v>
      </c>
      <c r="H1550" s="1">
        <v>3</v>
      </c>
      <c r="I1550" s="1">
        <v>14</v>
      </c>
      <c r="J1550" s="1">
        <v>30586</v>
      </c>
      <c r="K1550" s="4" t="e">
        <f>VLOOKUP(jur[[#This Row],[hwycov_id]],#REF!,10,FALSE)</f>
        <v>#REF!</v>
      </c>
      <c r="L1550" s="32" t="e">
        <f t="shared" si="72"/>
        <v>#REF!</v>
      </c>
      <c r="M1550" s="31" t="e">
        <f t="shared" si="73"/>
        <v>#REF!</v>
      </c>
      <c r="N1550" s="31" t="e">
        <f t="shared" si="74"/>
        <v>#REF!</v>
      </c>
      <c r="O1550" s="1" t="e">
        <f>VLOOKUP(jur[[#This Row],[hwycov_id]],#REF!,16,FALSE)</f>
        <v>#REF!</v>
      </c>
      <c r="P1550" s="1">
        <v>1560</v>
      </c>
    </row>
    <row r="1551" spans="1:16" x14ac:dyDescent="0.25">
      <c r="A1551" s="1">
        <v>19924</v>
      </c>
      <c r="B1551" s="1">
        <v>3</v>
      </c>
      <c r="C1551" s="1">
        <v>1</v>
      </c>
      <c r="D1551" s="1">
        <v>2</v>
      </c>
      <c r="E1551" s="1" t="s">
        <v>74</v>
      </c>
      <c r="F1551" s="1">
        <v>3</v>
      </c>
      <c r="G1551" s="1">
        <v>3</v>
      </c>
      <c r="H1551" s="1">
        <v>2</v>
      </c>
      <c r="I1551" s="1">
        <v>14</v>
      </c>
      <c r="J1551" s="1">
        <v>30826</v>
      </c>
      <c r="K1551" s="4" t="e">
        <f>VLOOKUP(jur[[#This Row],[hwycov_id]],#REF!,10,FALSE)</f>
        <v>#REF!</v>
      </c>
      <c r="L1551" s="32" t="e">
        <f t="shared" si="72"/>
        <v>#REF!</v>
      </c>
      <c r="M1551" s="31" t="e">
        <f t="shared" si="73"/>
        <v>#REF!</v>
      </c>
      <c r="N1551" s="31" t="e">
        <f t="shared" si="74"/>
        <v>#REF!</v>
      </c>
      <c r="O1551" s="1" t="e">
        <f>VLOOKUP(jur[[#This Row],[hwycov_id]],#REF!,16,FALSE)</f>
        <v>#REF!</v>
      </c>
      <c r="P1551" s="1">
        <v>1561</v>
      </c>
    </row>
    <row r="1552" spans="1:16" x14ac:dyDescent="0.25">
      <c r="A1552" s="1">
        <v>29758</v>
      </c>
      <c r="B1552" s="1">
        <v>9</v>
      </c>
      <c r="C1552" s="1">
        <v>1</v>
      </c>
      <c r="D1552" s="1">
        <v>1</v>
      </c>
      <c r="E1552" s="1" t="s">
        <v>73</v>
      </c>
      <c r="F1552" s="1">
        <v>2</v>
      </c>
      <c r="G1552" s="1">
        <v>3</v>
      </c>
      <c r="H1552" s="1">
        <v>2</v>
      </c>
      <c r="I1552" s="1">
        <v>14</v>
      </c>
      <c r="J1552" s="1">
        <v>31213</v>
      </c>
      <c r="K1552" s="4" t="e">
        <f>VLOOKUP(jur[[#This Row],[hwycov_id]],#REF!,10,FALSE)</f>
        <v>#REF!</v>
      </c>
      <c r="L1552" s="32" t="e">
        <f t="shared" si="72"/>
        <v>#REF!</v>
      </c>
      <c r="M1552" s="31" t="e">
        <f t="shared" si="73"/>
        <v>#REF!</v>
      </c>
      <c r="N1552" s="31" t="e">
        <f t="shared" si="74"/>
        <v>#REF!</v>
      </c>
      <c r="O1552" s="1" t="e">
        <f>VLOOKUP(jur[[#This Row],[hwycov_id]],#REF!,16,FALSE)</f>
        <v>#REF!</v>
      </c>
      <c r="P1552" s="1">
        <v>1562</v>
      </c>
    </row>
    <row r="1553" spans="1:16" x14ac:dyDescent="0.25">
      <c r="A1553" s="1">
        <v>28780</v>
      </c>
      <c r="B1553" s="1">
        <v>8</v>
      </c>
      <c r="C1553" s="1">
        <v>1</v>
      </c>
      <c r="D1553" s="1">
        <v>1</v>
      </c>
      <c r="E1553" s="1" t="s">
        <v>73</v>
      </c>
      <c r="F1553" s="1">
        <v>2</v>
      </c>
      <c r="G1553" s="1">
        <v>3</v>
      </c>
      <c r="H1553" s="1">
        <v>3</v>
      </c>
      <c r="I1553" s="1">
        <v>14</v>
      </c>
      <c r="J1553" s="1">
        <v>31420</v>
      </c>
      <c r="K1553" s="4" t="e">
        <f>VLOOKUP(jur[[#This Row],[hwycov_id]],#REF!,10,FALSE)</f>
        <v>#REF!</v>
      </c>
      <c r="L1553" s="32" t="e">
        <f t="shared" si="72"/>
        <v>#REF!</v>
      </c>
      <c r="M1553" s="31" t="e">
        <f t="shared" si="73"/>
        <v>#REF!</v>
      </c>
      <c r="N1553" s="31" t="e">
        <f t="shared" si="74"/>
        <v>#REF!</v>
      </c>
      <c r="O1553" s="1" t="e">
        <f>VLOOKUP(jur[[#This Row],[hwycov_id]],#REF!,16,FALSE)</f>
        <v>#REF!</v>
      </c>
      <c r="P1553" s="1">
        <v>1563</v>
      </c>
    </row>
    <row r="1554" spans="1:16" x14ac:dyDescent="0.25">
      <c r="A1554" s="1">
        <v>6997</v>
      </c>
      <c r="B1554" s="1">
        <v>2</v>
      </c>
      <c r="C1554" s="1">
        <v>1</v>
      </c>
      <c r="D1554" s="1">
        <v>2</v>
      </c>
      <c r="E1554" s="1" t="s">
        <v>74</v>
      </c>
      <c r="F1554" s="1">
        <v>3</v>
      </c>
      <c r="G1554" s="1">
        <v>3</v>
      </c>
      <c r="H1554" s="1">
        <v>3</v>
      </c>
      <c r="I1554" s="1">
        <v>14</v>
      </c>
      <c r="J1554" s="1">
        <v>31570</v>
      </c>
      <c r="K1554" s="4" t="e">
        <f>VLOOKUP(jur[[#This Row],[hwycov_id]],#REF!,10,FALSE)</f>
        <v>#REF!</v>
      </c>
      <c r="L1554" s="32" t="e">
        <f t="shared" si="72"/>
        <v>#REF!</v>
      </c>
      <c r="M1554" s="31" t="e">
        <f t="shared" si="73"/>
        <v>#REF!</v>
      </c>
      <c r="N1554" s="31" t="e">
        <f t="shared" si="74"/>
        <v>#REF!</v>
      </c>
      <c r="O1554" s="1" t="e">
        <f>VLOOKUP(jur[[#This Row],[hwycov_id]],#REF!,16,FALSE)</f>
        <v>#REF!</v>
      </c>
      <c r="P1554" s="1">
        <v>1564</v>
      </c>
    </row>
    <row r="1555" spans="1:16" x14ac:dyDescent="0.25">
      <c r="A1555" s="1">
        <v>16359</v>
      </c>
      <c r="B1555" s="1">
        <v>1</v>
      </c>
      <c r="C1555" s="1">
        <v>1</v>
      </c>
      <c r="D1555" s="1">
        <v>1</v>
      </c>
      <c r="E1555" s="1" t="s">
        <v>73</v>
      </c>
      <c r="F1555" s="1">
        <v>1</v>
      </c>
      <c r="G1555" s="1">
        <v>3</v>
      </c>
      <c r="H1555" s="1">
        <v>3</v>
      </c>
      <c r="I1555" s="1">
        <v>14</v>
      </c>
      <c r="J1555" s="1">
        <v>31711</v>
      </c>
      <c r="K1555" s="4" t="e">
        <f>VLOOKUP(jur[[#This Row],[hwycov_id]],#REF!,10,FALSE)</f>
        <v>#REF!</v>
      </c>
      <c r="L1555" s="32" t="e">
        <f t="shared" si="72"/>
        <v>#REF!</v>
      </c>
      <c r="M1555" s="31" t="e">
        <f t="shared" si="73"/>
        <v>#REF!</v>
      </c>
      <c r="N1555" s="31" t="e">
        <f t="shared" si="74"/>
        <v>#REF!</v>
      </c>
      <c r="O1555" s="1" t="e">
        <f>VLOOKUP(jur[[#This Row],[hwycov_id]],#REF!,16,FALSE)</f>
        <v>#REF!</v>
      </c>
      <c r="P1555" s="1">
        <v>1565</v>
      </c>
    </row>
    <row r="1556" spans="1:16" x14ac:dyDescent="0.25">
      <c r="A1556" s="1">
        <v>27856</v>
      </c>
      <c r="B1556" s="1">
        <v>1</v>
      </c>
      <c r="C1556" s="1">
        <v>1</v>
      </c>
      <c r="D1556" s="1">
        <v>1</v>
      </c>
      <c r="E1556" s="1" t="s">
        <v>77</v>
      </c>
      <c r="F1556" s="1">
        <v>1</v>
      </c>
      <c r="G1556" s="1">
        <v>3</v>
      </c>
      <c r="H1556" s="1">
        <v>4</v>
      </c>
      <c r="I1556" s="1">
        <v>14</v>
      </c>
      <c r="J1556" s="1">
        <v>32272</v>
      </c>
      <c r="K1556" s="4" t="e">
        <f>VLOOKUP(jur[[#This Row],[hwycov_id]],#REF!,10,FALSE)</f>
        <v>#REF!</v>
      </c>
      <c r="L1556" s="32" t="e">
        <f t="shared" si="72"/>
        <v>#REF!</v>
      </c>
      <c r="M1556" s="31" t="e">
        <f t="shared" si="73"/>
        <v>#REF!</v>
      </c>
      <c r="N1556" s="31" t="e">
        <f t="shared" si="74"/>
        <v>#REF!</v>
      </c>
      <c r="O1556" s="1" t="e">
        <f>VLOOKUP(jur[[#This Row],[hwycov_id]],#REF!,16,FALSE)</f>
        <v>#REF!</v>
      </c>
      <c r="P1556" s="1">
        <v>1566</v>
      </c>
    </row>
    <row r="1557" spans="1:16" x14ac:dyDescent="0.25">
      <c r="A1557" s="1">
        <v>10034</v>
      </c>
      <c r="B1557" s="1">
        <v>3</v>
      </c>
      <c r="C1557" s="1">
        <v>1</v>
      </c>
      <c r="D1557" s="1">
        <v>2</v>
      </c>
      <c r="E1557" s="1" t="s">
        <v>74</v>
      </c>
      <c r="F1557" s="1">
        <v>3</v>
      </c>
      <c r="G1557" s="1">
        <v>3</v>
      </c>
      <c r="H1557" s="1">
        <v>3</v>
      </c>
      <c r="I1557" s="1">
        <v>14</v>
      </c>
      <c r="J1557" s="1">
        <v>32317</v>
      </c>
      <c r="K1557" s="4" t="e">
        <f>VLOOKUP(jur[[#This Row],[hwycov_id]],#REF!,10,FALSE)</f>
        <v>#REF!</v>
      </c>
      <c r="L1557" s="32" t="e">
        <f t="shared" si="72"/>
        <v>#REF!</v>
      </c>
      <c r="M1557" s="31" t="e">
        <f t="shared" si="73"/>
        <v>#REF!</v>
      </c>
      <c r="N1557" s="31" t="e">
        <f t="shared" si="74"/>
        <v>#REF!</v>
      </c>
      <c r="O1557" s="1" t="e">
        <f>VLOOKUP(jur[[#This Row],[hwycov_id]],#REF!,16,FALSE)</f>
        <v>#REF!</v>
      </c>
      <c r="P1557" s="1">
        <v>1567</v>
      </c>
    </row>
    <row r="1558" spans="1:16" x14ac:dyDescent="0.25">
      <c r="A1558" s="1">
        <v>19917</v>
      </c>
      <c r="B1558" s="1">
        <v>3</v>
      </c>
      <c r="C1558" s="1">
        <v>1</v>
      </c>
      <c r="D1558" s="1">
        <v>2</v>
      </c>
      <c r="E1558" s="1" t="s">
        <v>74</v>
      </c>
      <c r="F1558" s="1">
        <v>3</v>
      </c>
      <c r="G1558" s="1">
        <v>3</v>
      </c>
      <c r="H1558" s="1">
        <v>2</v>
      </c>
      <c r="I1558" s="1">
        <v>14</v>
      </c>
      <c r="J1558" s="1">
        <v>32461</v>
      </c>
      <c r="K1558" s="4" t="e">
        <f>VLOOKUP(jur[[#This Row],[hwycov_id]],#REF!,10,FALSE)</f>
        <v>#REF!</v>
      </c>
      <c r="L1558" s="32" t="e">
        <f t="shared" si="72"/>
        <v>#REF!</v>
      </c>
      <c r="M1558" s="31" t="e">
        <f t="shared" si="73"/>
        <v>#REF!</v>
      </c>
      <c r="N1558" s="31" t="e">
        <f t="shared" si="74"/>
        <v>#REF!</v>
      </c>
      <c r="O1558" s="1" t="e">
        <f>VLOOKUP(jur[[#This Row],[hwycov_id]],#REF!,16,FALSE)</f>
        <v>#REF!</v>
      </c>
      <c r="P1558" s="1">
        <v>1568</v>
      </c>
    </row>
    <row r="1559" spans="1:16" x14ac:dyDescent="0.25">
      <c r="A1559" s="1">
        <v>855</v>
      </c>
      <c r="B1559" s="1">
        <v>1</v>
      </c>
      <c r="C1559" s="1">
        <v>1</v>
      </c>
      <c r="D1559" s="1">
        <v>1</v>
      </c>
      <c r="E1559" s="1" t="s">
        <v>73</v>
      </c>
      <c r="F1559" s="1">
        <v>1</v>
      </c>
      <c r="G1559" s="1">
        <v>3</v>
      </c>
      <c r="H1559" s="1">
        <v>4</v>
      </c>
      <c r="I1559" s="1">
        <v>14</v>
      </c>
      <c r="J1559" s="1">
        <v>32498</v>
      </c>
      <c r="K1559" s="4" t="e">
        <f>VLOOKUP(jur[[#This Row],[hwycov_id]],#REF!,10,FALSE)</f>
        <v>#REF!</v>
      </c>
      <c r="L1559" s="32" t="e">
        <f t="shared" si="72"/>
        <v>#REF!</v>
      </c>
      <c r="M1559" s="31" t="e">
        <f t="shared" si="73"/>
        <v>#REF!</v>
      </c>
      <c r="N1559" s="31" t="e">
        <f t="shared" si="74"/>
        <v>#REF!</v>
      </c>
      <c r="O1559" s="1" t="e">
        <f>VLOOKUP(jur[[#This Row],[hwycov_id]],#REF!,16,FALSE)</f>
        <v>#REF!</v>
      </c>
      <c r="P1559" s="1">
        <v>1569</v>
      </c>
    </row>
    <row r="1560" spans="1:16" x14ac:dyDescent="0.25">
      <c r="A1560" s="1">
        <v>16505</v>
      </c>
      <c r="B1560" s="1">
        <v>2</v>
      </c>
      <c r="C1560" s="1">
        <v>1</v>
      </c>
      <c r="D1560" s="1">
        <v>2</v>
      </c>
      <c r="E1560" s="1" t="s">
        <v>74</v>
      </c>
      <c r="F1560" s="1">
        <v>3</v>
      </c>
      <c r="G1560" s="1">
        <v>3</v>
      </c>
      <c r="H1560" s="1">
        <v>3</v>
      </c>
      <c r="I1560" s="1">
        <v>14</v>
      </c>
      <c r="J1560" s="1">
        <v>32680</v>
      </c>
      <c r="K1560" s="4" t="e">
        <f>VLOOKUP(jur[[#This Row],[hwycov_id]],#REF!,10,FALSE)</f>
        <v>#REF!</v>
      </c>
      <c r="L1560" s="32" t="e">
        <f t="shared" si="72"/>
        <v>#REF!</v>
      </c>
      <c r="M1560" s="31" t="e">
        <f t="shared" si="73"/>
        <v>#REF!</v>
      </c>
      <c r="N1560" s="31" t="e">
        <f t="shared" si="74"/>
        <v>#REF!</v>
      </c>
      <c r="O1560" s="1" t="e">
        <f>VLOOKUP(jur[[#This Row],[hwycov_id]],#REF!,16,FALSE)</f>
        <v>#REF!</v>
      </c>
      <c r="P1560" s="1">
        <v>1570</v>
      </c>
    </row>
    <row r="1561" spans="1:16" x14ac:dyDescent="0.25">
      <c r="A1561" s="1">
        <v>9281</v>
      </c>
      <c r="B1561" s="1">
        <v>3</v>
      </c>
      <c r="C1561" s="1">
        <v>1</v>
      </c>
      <c r="D1561" s="1">
        <v>2</v>
      </c>
      <c r="E1561" s="1" t="s">
        <v>74</v>
      </c>
      <c r="F1561" s="1">
        <v>3</v>
      </c>
      <c r="G1561" s="1">
        <v>3</v>
      </c>
      <c r="H1561" s="1">
        <v>3</v>
      </c>
      <c r="I1561" s="1">
        <v>14</v>
      </c>
      <c r="J1561" s="1">
        <v>32749</v>
      </c>
      <c r="K1561" s="4" t="e">
        <f>VLOOKUP(jur[[#This Row],[hwycov_id]],#REF!,10,FALSE)</f>
        <v>#REF!</v>
      </c>
      <c r="L1561" s="32" t="e">
        <f t="shared" si="72"/>
        <v>#REF!</v>
      </c>
      <c r="M1561" s="31" t="e">
        <f t="shared" si="73"/>
        <v>#REF!</v>
      </c>
      <c r="N1561" s="31" t="e">
        <f t="shared" si="74"/>
        <v>#REF!</v>
      </c>
      <c r="O1561" s="1" t="e">
        <f>VLOOKUP(jur[[#This Row],[hwycov_id]],#REF!,16,FALSE)</f>
        <v>#REF!</v>
      </c>
      <c r="P1561" s="1">
        <v>1571</v>
      </c>
    </row>
    <row r="1562" spans="1:16" x14ac:dyDescent="0.25">
      <c r="A1562" s="1">
        <v>13620</v>
      </c>
      <c r="B1562" s="1">
        <v>2</v>
      </c>
      <c r="C1562" s="1">
        <v>1</v>
      </c>
      <c r="D1562" s="1">
        <v>2</v>
      </c>
      <c r="E1562" s="1" t="s">
        <v>74</v>
      </c>
      <c r="F1562" s="1">
        <v>3</v>
      </c>
      <c r="G1562" s="1">
        <v>3</v>
      </c>
      <c r="H1562" s="1">
        <v>3</v>
      </c>
      <c r="I1562" s="1">
        <v>14</v>
      </c>
      <c r="J1562" s="1">
        <v>32804</v>
      </c>
      <c r="K1562" s="4" t="e">
        <f>VLOOKUP(jur[[#This Row],[hwycov_id]],#REF!,10,FALSE)</f>
        <v>#REF!</v>
      </c>
      <c r="L1562" s="32" t="e">
        <f t="shared" si="72"/>
        <v>#REF!</v>
      </c>
      <c r="M1562" s="31" t="e">
        <f t="shared" si="73"/>
        <v>#REF!</v>
      </c>
      <c r="N1562" s="31" t="e">
        <f t="shared" si="74"/>
        <v>#REF!</v>
      </c>
      <c r="O1562" s="1" t="e">
        <f>VLOOKUP(jur[[#This Row],[hwycov_id]],#REF!,16,FALSE)</f>
        <v>#REF!</v>
      </c>
      <c r="P1562" s="1">
        <v>1572</v>
      </c>
    </row>
    <row r="1563" spans="1:16" x14ac:dyDescent="0.25">
      <c r="A1563" s="1">
        <v>20028</v>
      </c>
      <c r="B1563" s="1">
        <v>3</v>
      </c>
      <c r="C1563" s="1">
        <v>1</v>
      </c>
      <c r="D1563" s="1">
        <v>2</v>
      </c>
      <c r="E1563" s="1" t="s">
        <v>74</v>
      </c>
      <c r="F1563" s="1">
        <v>3</v>
      </c>
      <c r="G1563" s="1">
        <v>3</v>
      </c>
      <c r="H1563" s="1">
        <v>3</v>
      </c>
      <c r="I1563" s="1">
        <v>14</v>
      </c>
      <c r="J1563" s="1">
        <v>32852</v>
      </c>
      <c r="K1563" s="4" t="e">
        <f>VLOOKUP(jur[[#This Row],[hwycov_id]],#REF!,10,FALSE)</f>
        <v>#REF!</v>
      </c>
      <c r="L1563" s="32" t="e">
        <f t="shared" si="72"/>
        <v>#REF!</v>
      </c>
      <c r="M1563" s="31" t="e">
        <f t="shared" si="73"/>
        <v>#REF!</v>
      </c>
      <c r="N1563" s="31" t="e">
        <f t="shared" si="74"/>
        <v>#REF!</v>
      </c>
      <c r="O1563" s="1" t="e">
        <f>VLOOKUP(jur[[#This Row],[hwycov_id]],#REF!,16,FALSE)</f>
        <v>#REF!</v>
      </c>
      <c r="P1563" s="1">
        <v>1573</v>
      </c>
    </row>
    <row r="1564" spans="1:16" x14ac:dyDescent="0.25">
      <c r="A1564" s="1">
        <v>16358</v>
      </c>
      <c r="B1564" s="1">
        <v>1</v>
      </c>
      <c r="C1564" s="1">
        <v>1</v>
      </c>
      <c r="D1564" s="1">
        <v>1</v>
      </c>
      <c r="E1564" s="1" t="s">
        <v>77</v>
      </c>
      <c r="F1564" s="1">
        <v>1</v>
      </c>
      <c r="G1564" s="1">
        <v>3</v>
      </c>
      <c r="H1564" s="1">
        <v>3</v>
      </c>
      <c r="I1564" s="1">
        <v>14</v>
      </c>
      <c r="J1564" s="1">
        <v>32989</v>
      </c>
      <c r="K1564" s="4" t="e">
        <f>VLOOKUP(jur[[#This Row],[hwycov_id]],#REF!,10,FALSE)</f>
        <v>#REF!</v>
      </c>
      <c r="L1564" s="32" t="e">
        <f t="shared" si="72"/>
        <v>#REF!</v>
      </c>
      <c r="M1564" s="31" t="e">
        <f t="shared" si="73"/>
        <v>#REF!</v>
      </c>
      <c r="N1564" s="31" t="e">
        <f t="shared" si="74"/>
        <v>#REF!</v>
      </c>
      <c r="O1564" s="1" t="e">
        <f>VLOOKUP(jur[[#This Row],[hwycov_id]],#REF!,16,FALSE)</f>
        <v>#REF!</v>
      </c>
      <c r="P1564" s="1">
        <v>1574</v>
      </c>
    </row>
    <row r="1565" spans="1:16" x14ac:dyDescent="0.25">
      <c r="A1565" s="1">
        <v>11660</v>
      </c>
      <c r="B1565" s="1">
        <v>3</v>
      </c>
      <c r="C1565" s="1">
        <v>1</v>
      </c>
      <c r="D1565" s="1">
        <v>2</v>
      </c>
      <c r="E1565" s="1" t="s">
        <v>74</v>
      </c>
      <c r="F1565" s="1">
        <v>3</v>
      </c>
      <c r="G1565" s="1">
        <v>3</v>
      </c>
      <c r="H1565" s="1">
        <v>3</v>
      </c>
      <c r="I1565" s="1">
        <v>14</v>
      </c>
      <c r="J1565" s="1">
        <v>33612</v>
      </c>
      <c r="K1565" s="4" t="e">
        <f>VLOOKUP(jur[[#This Row],[hwycov_id]],#REF!,10,FALSE)</f>
        <v>#REF!</v>
      </c>
      <c r="L1565" s="32" t="e">
        <f t="shared" si="72"/>
        <v>#REF!</v>
      </c>
      <c r="M1565" s="31" t="e">
        <f t="shared" si="73"/>
        <v>#REF!</v>
      </c>
      <c r="N1565" s="31" t="e">
        <f t="shared" si="74"/>
        <v>#REF!</v>
      </c>
      <c r="O1565" s="1" t="e">
        <f>VLOOKUP(jur[[#This Row],[hwycov_id]],#REF!,16,FALSE)</f>
        <v>#REF!</v>
      </c>
      <c r="P1565" s="1">
        <v>1575</v>
      </c>
    </row>
    <row r="1566" spans="1:16" x14ac:dyDescent="0.25">
      <c r="A1566" s="1">
        <v>3842</v>
      </c>
      <c r="B1566" s="1">
        <v>2</v>
      </c>
      <c r="C1566" s="1">
        <v>1</v>
      </c>
      <c r="D1566" s="1">
        <v>2</v>
      </c>
      <c r="E1566" s="1" t="s">
        <v>74</v>
      </c>
      <c r="F1566" s="1">
        <v>3</v>
      </c>
      <c r="G1566" s="1">
        <v>3</v>
      </c>
      <c r="H1566" s="1">
        <v>3</v>
      </c>
      <c r="I1566" s="1">
        <v>14</v>
      </c>
      <c r="J1566" s="1">
        <v>33963</v>
      </c>
      <c r="K1566" s="4" t="e">
        <f>VLOOKUP(jur[[#This Row],[hwycov_id]],#REF!,10,FALSE)</f>
        <v>#REF!</v>
      </c>
      <c r="L1566" s="32" t="e">
        <f t="shared" si="72"/>
        <v>#REF!</v>
      </c>
      <c r="M1566" s="31" t="e">
        <f t="shared" si="73"/>
        <v>#REF!</v>
      </c>
      <c r="N1566" s="31" t="e">
        <f t="shared" si="74"/>
        <v>#REF!</v>
      </c>
      <c r="O1566" s="1" t="e">
        <f>VLOOKUP(jur[[#This Row],[hwycov_id]],#REF!,16,FALSE)</f>
        <v>#REF!</v>
      </c>
      <c r="P1566" s="1">
        <v>1576</v>
      </c>
    </row>
    <row r="1567" spans="1:16" x14ac:dyDescent="0.25">
      <c r="A1567" s="1">
        <v>17721</v>
      </c>
      <c r="B1567" s="1">
        <v>3</v>
      </c>
      <c r="C1567" s="1">
        <v>1</v>
      </c>
      <c r="D1567" s="1">
        <v>2</v>
      </c>
      <c r="E1567" s="1" t="s">
        <v>74</v>
      </c>
      <c r="F1567" s="1">
        <v>3</v>
      </c>
      <c r="G1567" s="1">
        <v>3</v>
      </c>
      <c r="H1567" s="1">
        <v>2</v>
      </c>
      <c r="I1567" s="1">
        <v>14</v>
      </c>
      <c r="J1567" s="1">
        <v>34007</v>
      </c>
      <c r="K1567" s="4" t="e">
        <f>VLOOKUP(jur[[#This Row],[hwycov_id]],#REF!,10,FALSE)</f>
        <v>#REF!</v>
      </c>
      <c r="L1567" s="32" t="e">
        <f t="shared" si="72"/>
        <v>#REF!</v>
      </c>
      <c r="M1567" s="31" t="e">
        <f t="shared" si="73"/>
        <v>#REF!</v>
      </c>
      <c r="N1567" s="31" t="e">
        <f t="shared" si="74"/>
        <v>#REF!</v>
      </c>
      <c r="O1567" s="1" t="e">
        <f>VLOOKUP(jur[[#This Row],[hwycov_id]],#REF!,16,FALSE)</f>
        <v>#REF!</v>
      </c>
      <c r="P1567" s="1">
        <v>1577</v>
      </c>
    </row>
    <row r="1568" spans="1:16" x14ac:dyDescent="0.25">
      <c r="A1568" s="1">
        <v>10481</v>
      </c>
      <c r="B1568" s="1">
        <v>2</v>
      </c>
      <c r="C1568" s="1">
        <v>1</v>
      </c>
      <c r="D1568" s="1">
        <v>2</v>
      </c>
      <c r="E1568" s="1" t="s">
        <v>77</v>
      </c>
      <c r="F1568" s="1">
        <v>3</v>
      </c>
      <c r="G1568" s="1">
        <v>3</v>
      </c>
      <c r="H1568" s="1">
        <v>4</v>
      </c>
      <c r="I1568" s="1">
        <v>14</v>
      </c>
      <c r="J1568" s="1">
        <v>34537</v>
      </c>
      <c r="K1568" s="4" t="e">
        <f>VLOOKUP(jur[[#This Row],[hwycov_id]],#REF!,10,FALSE)</f>
        <v>#REF!</v>
      </c>
      <c r="L1568" s="32" t="e">
        <f t="shared" si="72"/>
        <v>#REF!</v>
      </c>
      <c r="M1568" s="31" t="e">
        <f t="shared" si="73"/>
        <v>#REF!</v>
      </c>
      <c r="N1568" s="31" t="e">
        <f t="shared" si="74"/>
        <v>#REF!</v>
      </c>
      <c r="O1568" s="1" t="e">
        <f>VLOOKUP(jur[[#This Row],[hwycov_id]],#REF!,16,FALSE)</f>
        <v>#REF!</v>
      </c>
      <c r="P1568" s="1">
        <v>1578</v>
      </c>
    </row>
    <row r="1569" spans="1:16" x14ac:dyDescent="0.25">
      <c r="A1569" s="1">
        <v>16523</v>
      </c>
      <c r="B1569" s="1">
        <v>1</v>
      </c>
      <c r="C1569" s="1">
        <v>1</v>
      </c>
      <c r="D1569" s="1">
        <v>1</v>
      </c>
      <c r="E1569" s="1" t="s">
        <v>77</v>
      </c>
      <c r="F1569" s="1">
        <v>1</v>
      </c>
      <c r="G1569" s="1">
        <v>3</v>
      </c>
      <c r="H1569" s="1">
        <v>3</v>
      </c>
      <c r="I1569" s="1">
        <v>14</v>
      </c>
      <c r="J1569" s="1">
        <v>34665</v>
      </c>
      <c r="K1569" s="4" t="e">
        <f>VLOOKUP(jur[[#This Row],[hwycov_id]],#REF!,10,FALSE)</f>
        <v>#REF!</v>
      </c>
      <c r="L1569" s="32" t="e">
        <f t="shared" si="72"/>
        <v>#REF!</v>
      </c>
      <c r="M1569" s="31" t="e">
        <f t="shared" si="73"/>
        <v>#REF!</v>
      </c>
      <c r="N1569" s="31" t="e">
        <f t="shared" si="74"/>
        <v>#REF!</v>
      </c>
      <c r="O1569" s="1" t="e">
        <f>VLOOKUP(jur[[#This Row],[hwycov_id]],#REF!,16,FALSE)</f>
        <v>#REF!</v>
      </c>
      <c r="P1569" s="1">
        <v>1579</v>
      </c>
    </row>
    <row r="1570" spans="1:16" x14ac:dyDescent="0.25">
      <c r="A1570" s="1">
        <v>10326</v>
      </c>
      <c r="B1570" s="1">
        <v>8</v>
      </c>
      <c r="C1570" s="1">
        <v>1</v>
      </c>
      <c r="D1570" s="1">
        <v>1</v>
      </c>
      <c r="E1570" s="1" t="s">
        <v>73</v>
      </c>
      <c r="F1570" s="1">
        <v>2</v>
      </c>
      <c r="G1570" s="1">
        <v>3</v>
      </c>
      <c r="H1570" s="1">
        <v>2</v>
      </c>
      <c r="I1570" s="1">
        <v>14</v>
      </c>
      <c r="J1570" s="1">
        <v>34715</v>
      </c>
      <c r="K1570" s="4" t="e">
        <f>VLOOKUP(jur[[#This Row],[hwycov_id]],#REF!,10,FALSE)</f>
        <v>#REF!</v>
      </c>
      <c r="L1570" s="32" t="e">
        <f t="shared" si="72"/>
        <v>#REF!</v>
      </c>
      <c r="M1570" s="31" t="e">
        <f t="shared" si="73"/>
        <v>#REF!</v>
      </c>
      <c r="N1570" s="31" t="e">
        <f t="shared" si="74"/>
        <v>#REF!</v>
      </c>
      <c r="O1570" s="1" t="e">
        <f>VLOOKUP(jur[[#This Row],[hwycov_id]],#REF!,16,FALSE)</f>
        <v>#REF!</v>
      </c>
      <c r="P1570" s="1">
        <v>1580</v>
      </c>
    </row>
    <row r="1571" spans="1:16" x14ac:dyDescent="0.25">
      <c r="A1571" s="1">
        <v>29168</v>
      </c>
      <c r="B1571" s="1">
        <v>1</v>
      </c>
      <c r="C1571" s="1">
        <v>1</v>
      </c>
      <c r="D1571" s="1">
        <v>1</v>
      </c>
      <c r="E1571" s="1" t="s">
        <v>73</v>
      </c>
      <c r="F1571" s="1">
        <v>1</v>
      </c>
      <c r="G1571" s="1">
        <v>3</v>
      </c>
      <c r="H1571" s="1">
        <v>3</v>
      </c>
      <c r="I1571" s="1">
        <v>14</v>
      </c>
      <c r="J1571" s="1">
        <v>34885</v>
      </c>
      <c r="K1571" s="4" t="e">
        <f>VLOOKUP(jur[[#This Row],[hwycov_id]],#REF!,10,FALSE)</f>
        <v>#REF!</v>
      </c>
      <c r="L1571" s="32" t="e">
        <f t="shared" si="72"/>
        <v>#REF!</v>
      </c>
      <c r="M1571" s="31" t="e">
        <f t="shared" si="73"/>
        <v>#REF!</v>
      </c>
      <c r="N1571" s="31" t="e">
        <f t="shared" si="74"/>
        <v>#REF!</v>
      </c>
      <c r="O1571" s="1" t="e">
        <f>VLOOKUP(jur[[#This Row],[hwycov_id]],#REF!,16,FALSE)</f>
        <v>#REF!</v>
      </c>
      <c r="P1571" s="1">
        <v>1581</v>
      </c>
    </row>
    <row r="1572" spans="1:16" x14ac:dyDescent="0.25">
      <c r="A1572" s="1">
        <v>27878</v>
      </c>
      <c r="B1572" s="1">
        <v>1</v>
      </c>
      <c r="C1572" s="1">
        <v>1</v>
      </c>
      <c r="D1572" s="1">
        <v>1</v>
      </c>
      <c r="E1572" s="1" t="s">
        <v>73</v>
      </c>
      <c r="F1572" s="1">
        <v>1</v>
      </c>
      <c r="G1572" s="1">
        <v>3</v>
      </c>
      <c r="H1572" s="1">
        <v>4</v>
      </c>
      <c r="I1572" s="1">
        <v>14</v>
      </c>
      <c r="J1572" s="1">
        <v>35024</v>
      </c>
      <c r="K1572" s="4" t="e">
        <f>VLOOKUP(jur[[#This Row],[hwycov_id]],#REF!,10,FALSE)</f>
        <v>#REF!</v>
      </c>
      <c r="L1572" s="32" t="e">
        <f t="shared" si="72"/>
        <v>#REF!</v>
      </c>
      <c r="M1572" s="31" t="e">
        <f t="shared" si="73"/>
        <v>#REF!</v>
      </c>
      <c r="N1572" s="31" t="e">
        <f t="shared" si="74"/>
        <v>#REF!</v>
      </c>
      <c r="O1572" s="1" t="e">
        <f>VLOOKUP(jur[[#This Row],[hwycov_id]],#REF!,16,FALSE)</f>
        <v>#REF!</v>
      </c>
      <c r="P1572" s="1">
        <v>1582</v>
      </c>
    </row>
    <row r="1573" spans="1:16" x14ac:dyDescent="0.25">
      <c r="A1573" s="1">
        <v>17986</v>
      </c>
      <c r="B1573" s="1">
        <v>3</v>
      </c>
      <c r="C1573" s="1">
        <v>1</v>
      </c>
      <c r="D1573" s="1">
        <v>2</v>
      </c>
      <c r="E1573" s="1" t="s">
        <v>74</v>
      </c>
      <c r="F1573" s="1">
        <v>3</v>
      </c>
      <c r="G1573" s="1">
        <v>3</v>
      </c>
      <c r="H1573" s="1">
        <v>3</v>
      </c>
      <c r="I1573" s="1">
        <v>14</v>
      </c>
      <c r="J1573" s="1">
        <v>35050</v>
      </c>
      <c r="K1573" s="4" t="e">
        <f>VLOOKUP(jur[[#This Row],[hwycov_id]],#REF!,10,FALSE)</f>
        <v>#REF!</v>
      </c>
      <c r="L1573" s="32" t="e">
        <f t="shared" si="72"/>
        <v>#REF!</v>
      </c>
      <c r="M1573" s="31" t="e">
        <f t="shared" si="73"/>
        <v>#REF!</v>
      </c>
      <c r="N1573" s="31" t="e">
        <f t="shared" si="74"/>
        <v>#REF!</v>
      </c>
      <c r="O1573" s="1" t="e">
        <f>VLOOKUP(jur[[#This Row],[hwycov_id]],#REF!,16,FALSE)</f>
        <v>#REF!</v>
      </c>
      <c r="P1573" s="1">
        <v>1583</v>
      </c>
    </row>
    <row r="1574" spans="1:16" x14ac:dyDescent="0.25">
      <c r="A1574" s="1">
        <v>16092</v>
      </c>
      <c r="B1574" s="1">
        <v>2</v>
      </c>
      <c r="C1574" s="1">
        <v>1</v>
      </c>
      <c r="D1574" s="1">
        <v>2</v>
      </c>
      <c r="E1574" s="1" t="s">
        <v>74</v>
      </c>
      <c r="F1574" s="1">
        <v>3</v>
      </c>
      <c r="G1574" s="1">
        <v>3</v>
      </c>
      <c r="H1574" s="1">
        <v>3</v>
      </c>
      <c r="I1574" s="1">
        <v>14</v>
      </c>
      <c r="J1574" s="1">
        <v>35052</v>
      </c>
      <c r="K1574" s="4" t="e">
        <f>VLOOKUP(jur[[#This Row],[hwycov_id]],#REF!,10,FALSE)</f>
        <v>#REF!</v>
      </c>
      <c r="L1574" s="32" t="e">
        <f t="shared" si="72"/>
        <v>#REF!</v>
      </c>
      <c r="M1574" s="31" t="e">
        <f t="shared" si="73"/>
        <v>#REF!</v>
      </c>
      <c r="N1574" s="31" t="e">
        <f t="shared" si="74"/>
        <v>#REF!</v>
      </c>
      <c r="O1574" s="1" t="e">
        <f>VLOOKUP(jur[[#This Row],[hwycov_id]],#REF!,16,FALSE)</f>
        <v>#REF!</v>
      </c>
      <c r="P1574" s="1">
        <v>1584</v>
      </c>
    </row>
    <row r="1575" spans="1:16" x14ac:dyDescent="0.25">
      <c r="A1575" s="1">
        <v>27721</v>
      </c>
      <c r="B1575" s="1">
        <v>1</v>
      </c>
      <c r="C1575" s="1">
        <v>1</v>
      </c>
      <c r="D1575" s="1">
        <v>1</v>
      </c>
      <c r="E1575" s="1" t="s">
        <v>77</v>
      </c>
      <c r="F1575" s="1">
        <v>1</v>
      </c>
      <c r="G1575" s="1">
        <v>3</v>
      </c>
      <c r="H1575" s="1">
        <v>4</v>
      </c>
      <c r="I1575" s="1">
        <v>14</v>
      </c>
      <c r="J1575" s="1">
        <v>35065</v>
      </c>
      <c r="K1575" s="4" t="e">
        <f>VLOOKUP(jur[[#This Row],[hwycov_id]],#REF!,10,FALSE)</f>
        <v>#REF!</v>
      </c>
      <c r="L1575" s="32" t="e">
        <f t="shared" si="72"/>
        <v>#REF!</v>
      </c>
      <c r="M1575" s="31" t="e">
        <f t="shared" si="73"/>
        <v>#REF!</v>
      </c>
      <c r="N1575" s="31" t="e">
        <f t="shared" si="74"/>
        <v>#REF!</v>
      </c>
      <c r="O1575" s="1" t="e">
        <f>VLOOKUP(jur[[#This Row],[hwycov_id]],#REF!,16,FALSE)</f>
        <v>#REF!</v>
      </c>
      <c r="P1575" s="1">
        <v>1585</v>
      </c>
    </row>
    <row r="1576" spans="1:16" x14ac:dyDescent="0.25">
      <c r="A1576" s="1">
        <v>20034</v>
      </c>
      <c r="B1576" s="1">
        <v>2</v>
      </c>
      <c r="C1576" s="1">
        <v>1</v>
      </c>
      <c r="D1576" s="1">
        <v>2</v>
      </c>
      <c r="E1576" s="1" t="s">
        <v>74</v>
      </c>
      <c r="F1576" s="1">
        <v>3</v>
      </c>
      <c r="G1576" s="1">
        <v>3</v>
      </c>
      <c r="H1576" s="1">
        <v>2</v>
      </c>
      <c r="I1576" s="1">
        <v>14</v>
      </c>
      <c r="J1576" s="1">
        <v>35301</v>
      </c>
      <c r="K1576" s="4" t="e">
        <f>VLOOKUP(jur[[#This Row],[hwycov_id]],#REF!,10,FALSE)</f>
        <v>#REF!</v>
      </c>
      <c r="L1576" s="32" t="e">
        <f t="shared" si="72"/>
        <v>#REF!</v>
      </c>
      <c r="M1576" s="31" t="e">
        <f t="shared" si="73"/>
        <v>#REF!</v>
      </c>
      <c r="N1576" s="31" t="e">
        <f t="shared" si="74"/>
        <v>#REF!</v>
      </c>
      <c r="O1576" s="1" t="e">
        <f>VLOOKUP(jur[[#This Row],[hwycov_id]],#REF!,16,FALSE)</f>
        <v>#REF!</v>
      </c>
      <c r="P1576" s="1">
        <v>1586</v>
      </c>
    </row>
    <row r="1577" spans="1:16" x14ac:dyDescent="0.25">
      <c r="A1577" s="1">
        <v>29167</v>
      </c>
      <c r="B1577" s="1">
        <v>1</v>
      </c>
      <c r="C1577" s="1">
        <v>1</v>
      </c>
      <c r="D1577" s="1">
        <v>1</v>
      </c>
      <c r="E1577" s="1" t="s">
        <v>73</v>
      </c>
      <c r="F1577" s="1">
        <v>1</v>
      </c>
      <c r="G1577" s="1">
        <v>3</v>
      </c>
      <c r="H1577" s="1">
        <v>3</v>
      </c>
      <c r="I1577" s="1">
        <v>14</v>
      </c>
      <c r="J1577" s="1">
        <v>35351</v>
      </c>
      <c r="K1577" s="4" t="e">
        <f>VLOOKUP(jur[[#This Row],[hwycov_id]],#REF!,10,FALSE)</f>
        <v>#REF!</v>
      </c>
      <c r="L1577" s="32" t="e">
        <f t="shared" si="72"/>
        <v>#REF!</v>
      </c>
      <c r="M1577" s="31" t="e">
        <f t="shared" si="73"/>
        <v>#REF!</v>
      </c>
      <c r="N1577" s="31" t="e">
        <f t="shared" si="74"/>
        <v>#REF!</v>
      </c>
      <c r="O1577" s="1" t="e">
        <f>VLOOKUP(jur[[#This Row],[hwycov_id]],#REF!,16,FALSE)</f>
        <v>#REF!</v>
      </c>
      <c r="P1577" s="1">
        <v>1587</v>
      </c>
    </row>
    <row r="1578" spans="1:16" x14ac:dyDescent="0.25">
      <c r="A1578" s="1">
        <v>857</v>
      </c>
      <c r="B1578" s="1">
        <v>1</v>
      </c>
      <c r="C1578" s="1">
        <v>1</v>
      </c>
      <c r="D1578" s="1">
        <v>1</v>
      </c>
      <c r="E1578" s="1" t="s">
        <v>77</v>
      </c>
      <c r="F1578" s="1">
        <v>1</v>
      </c>
      <c r="G1578" s="1">
        <v>3</v>
      </c>
      <c r="H1578" s="1">
        <v>4</v>
      </c>
      <c r="I1578" s="1">
        <v>14</v>
      </c>
      <c r="J1578" s="1">
        <v>35492</v>
      </c>
      <c r="K1578" s="4" t="e">
        <f>VLOOKUP(jur[[#This Row],[hwycov_id]],#REF!,10,FALSE)</f>
        <v>#REF!</v>
      </c>
      <c r="L1578" s="32" t="e">
        <f t="shared" si="72"/>
        <v>#REF!</v>
      </c>
      <c r="M1578" s="31" t="e">
        <f t="shared" si="73"/>
        <v>#REF!</v>
      </c>
      <c r="N1578" s="31" t="e">
        <f t="shared" si="74"/>
        <v>#REF!</v>
      </c>
      <c r="O1578" s="1" t="e">
        <f>VLOOKUP(jur[[#This Row],[hwycov_id]],#REF!,16,FALSE)</f>
        <v>#REF!</v>
      </c>
      <c r="P1578" s="1">
        <v>1588</v>
      </c>
    </row>
    <row r="1579" spans="1:16" x14ac:dyDescent="0.25">
      <c r="A1579" s="1">
        <v>11514</v>
      </c>
      <c r="B1579" s="1">
        <v>3</v>
      </c>
      <c r="C1579" s="1">
        <v>1</v>
      </c>
      <c r="D1579" s="1">
        <v>2</v>
      </c>
      <c r="E1579" s="1" t="s">
        <v>74</v>
      </c>
      <c r="F1579" s="1">
        <v>3</v>
      </c>
      <c r="G1579" s="1">
        <v>3</v>
      </c>
      <c r="H1579" s="1">
        <v>3</v>
      </c>
      <c r="I1579" s="1">
        <v>14</v>
      </c>
      <c r="J1579" s="1">
        <v>35532</v>
      </c>
      <c r="K1579" s="4" t="e">
        <f>VLOOKUP(jur[[#This Row],[hwycov_id]],#REF!,10,FALSE)</f>
        <v>#REF!</v>
      </c>
      <c r="L1579" s="32" t="e">
        <f t="shared" si="72"/>
        <v>#REF!</v>
      </c>
      <c r="M1579" s="31" t="e">
        <f t="shared" si="73"/>
        <v>#REF!</v>
      </c>
      <c r="N1579" s="31" t="e">
        <f t="shared" si="74"/>
        <v>#REF!</v>
      </c>
      <c r="O1579" s="1" t="e">
        <f>VLOOKUP(jur[[#This Row],[hwycov_id]],#REF!,16,FALSE)</f>
        <v>#REF!</v>
      </c>
      <c r="P1579" s="1">
        <v>1589</v>
      </c>
    </row>
    <row r="1580" spans="1:16" x14ac:dyDescent="0.25">
      <c r="A1580" s="1">
        <v>16351</v>
      </c>
      <c r="B1580" s="1">
        <v>1</v>
      </c>
      <c r="C1580" s="1">
        <v>1</v>
      </c>
      <c r="D1580" s="1">
        <v>1</v>
      </c>
      <c r="E1580" s="1" t="s">
        <v>73</v>
      </c>
      <c r="F1580" s="1">
        <v>1</v>
      </c>
      <c r="G1580" s="1">
        <v>3</v>
      </c>
      <c r="H1580" s="1">
        <v>3</v>
      </c>
      <c r="I1580" s="1">
        <v>14</v>
      </c>
      <c r="J1580" s="1">
        <v>35545</v>
      </c>
      <c r="K1580" s="4" t="e">
        <f>VLOOKUP(jur[[#This Row],[hwycov_id]],#REF!,10,FALSE)</f>
        <v>#REF!</v>
      </c>
      <c r="L1580" s="32" t="e">
        <f t="shared" si="72"/>
        <v>#REF!</v>
      </c>
      <c r="M1580" s="31" t="e">
        <f t="shared" si="73"/>
        <v>#REF!</v>
      </c>
      <c r="N1580" s="31" t="e">
        <f t="shared" si="74"/>
        <v>#REF!</v>
      </c>
      <c r="O1580" s="1" t="e">
        <f>VLOOKUP(jur[[#This Row],[hwycov_id]],#REF!,16,FALSE)</f>
        <v>#REF!</v>
      </c>
      <c r="P1580" s="1">
        <v>1590</v>
      </c>
    </row>
    <row r="1581" spans="1:16" x14ac:dyDescent="0.25">
      <c r="A1581" s="1">
        <v>28279</v>
      </c>
      <c r="B1581" s="1">
        <v>1</v>
      </c>
      <c r="C1581" s="1">
        <v>1</v>
      </c>
      <c r="D1581" s="1">
        <v>1</v>
      </c>
      <c r="E1581" s="1" t="s">
        <v>73</v>
      </c>
      <c r="F1581" s="1">
        <v>1</v>
      </c>
      <c r="G1581" s="1">
        <v>3</v>
      </c>
      <c r="H1581" s="1">
        <v>3</v>
      </c>
      <c r="I1581" s="1">
        <v>14</v>
      </c>
      <c r="J1581" s="1">
        <v>35719</v>
      </c>
      <c r="K1581" s="4" t="e">
        <f>VLOOKUP(jur[[#This Row],[hwycov_id]],#REF!,10,FALSE)</f>
        <v>#REF!</v>
      </c>
      <c r="L1581" s="32" t="e">
        <f t="shared" si="72"/>
        <v>#REF!</v>
      </c>
      <c r="M1581" s="31" t="e">
        <f t="shared" si="73"/>
        <v>#REF!</v>
      </c>
      <c r="N1581" s="31" t="e">
        <f t="shared" si="74"/>
        <v>#REF!</v>
      </c>
      <c r="O1581" s="1" t="e">
        <f>VLOOKUP(jur[[#This Row],[hwycov_id]],#REF!,16,FALSE)</f>
        <v>#REF!</v>
      </c>
      <c r="P1581" s="1">
        <v>1591</v>
      </c>
    </row>
    <row r="1582" spans="1:16" x14ac:dyDescent="0.25">
      <c r="A1582" s="1">
        <v>15171</v>
      </c>
      <c r="B1582" s="1">
        <v>3</v>
      </c>
      <c r="C1582" s="1">
        <v>1</v>
      </c>
      <c r="D1582" s="1">
        <v>2</v>
      </c>
      <c r="E1582" s="1" t="s">
        <v>74</v>
      </c>
      <c r="F1582" s="1">
        <v>3</v>
      </c>
      <c r="G1582" s="1">
        <v>3</v>
      </c>
      <c r="H1582" s="1">
        <v>3</v>
      </c>
      <c r="I1582" s="1">
        <v>14</v>
      </c>
      <c r="J1582" s="1">
        <v>36446</v>
      </c>
      <c r="K1582" s="4" t="e">
        <f>VLOOKUP(jur[[#This Row],[hwycov_id]],#REF!,10,FALSE)</f>
        <v>#REF!</v>
      </c>
      <c r="L1582" s="32" t="e">
        <f t="shared" si="72"/>
        <v>#REF!</v>
      </c>
      <c r="M1582" s="31" t="e">
        <f t="shared" si="73"/>
        <v>#REF!</v>
      </c>
      <c r="N1582" s="31" t="e">
        <f t="shared" si="74"/>
        <v>#REF!</v>
      </c>
      <c r="O1582" s="1" t="e">
        <f>VLOOKUP(jur[[#This Row],[hwycov_id]],#REF!,16,FALSE)</f>
        <v>#REF!</v>
      </c>
      <c r="P1582" s="1">
        <v>1592</v>
      </c>
    </row>
    <row r="1583" spans="1:16" x14ac:dyDescent="0.25">
      <c r="A1583" s="1">
        <v>28868</v>
      </c>
      <c r="B1583" s="1">
        <v>1</v>
      </c>
      <c r="C1583" s="1">
        <v>1</v>
      </c>
      <c r="D1583" s="1">
        <v>1</v>
      </c>
      <c r="E1583" s="1" t="s">
        <v>73</v>
      </c>
      <c r="F1583" s="1">
        <v>1</v>
      </c>
      <c r="G1583" s="1">
        <v>3</v>
      </c>
      <c r="H1583" s="1">
        <v>3</v>
      </c>
      <c r="I1583" s="1">
        <v>14</v>
      </c>
      <c r="J1583" s="1">
        <v>36551</v>
      </c>
      <c r="K1583" s="4" t="e">
        <f>VLOOKUP(jur[[#This Row],[hwycov_id]],#REF!,10,FALSE)</f>
        <v>#REF!</v>
      </c>
      <c r="L1583" s="32" t="e">
        <f t="shared" si="72"/>
        <v>#REF!</v>
      </c>
      <c r="M1583" s="31" t="e">
        <f t="shared" si="73"/>
        <v>#REF!</v>
      </c>
      <c r="N1583" s="31" t="e">
        <f t="shared" si="74"/>
        <v>#REF!</v>
      </c>
      <c r="O1583" s="1" t="e">
        <f>VLOOKUP(jur[[#This Row],[hwycov_id]],#REF!,16,FALSE)</f>
        <v>#REF!</v>
      </c>
      <c r="P1583" s="1">
        <v>1593</v>
      </c>
    </row>
    <row r="1584" spans="1:16" x14ac:dyDescent="0.25">
      <c r="A1584" s="1">
        <v>7664</v>
      </c>
      <c r="B1584" s="1">
        <v>1</v>
      </c>
      <c r="C1584" s="1">
        <v>1</v>
      </c>
      <c r="D1584" s="1">
        <v>1</v>
      </c>
      <c r="E1584" s="1" t="s">
        <v>77</v>
      </c>
      <c r="F1584" s="1">
        <v>1</v>
      </c>
      <c r="G1584" s="1">
        <v>3</v>
      </c>
      <c r="H1584" s="1">
        <v>3</v>
      </c>
      <c r="I1584" s="1">
        <v>14</v>
      </c>
      <c r="J1584" s="1">
        <v>36598</v>
      </c>
      <c r="K1584" s="4" t="e">
        <f>VLOOKUP(jur[[#This Row],[hwycov_id]],#REF!,10,FALSE)</f>
        <v>#REF!</v>
      </c>
      <c r="L1584" s="32" t="e">
        <f t="shared" si="72"/>
        <v>#REF!</v>
      </c>
      <c r="M1584" s="31" t="e">
        <f t="shared" si="73"/>
        <v>#REF!</v>
      </c>
      <c r="N1584" s="31" t="e">
        <f t="shared" si="74"/>
        <v>#REF!</v>
      </c>
      <c r="O1584" s="1" t="e">
        <f>VLOOKUP(jur[[#This Row],[hwycov_id]],#REF!,16,FALSE)</f>
        <v>#REF!</v>
      </c>
      <c r="P1584" s="1">
        <v>1594</v>
      </c>
    </row>
    <row r="1585" spans="1:16" x14ac:dyDescent="0.25">
      <c r="A1585" s="1">
        <v>15730</v>
      </c>
      <c r="B1585" s="1">
        <v>8</v>
      </c>
      <c r="C1585" s="1">
        <v>1</v>
      </c>
      <c r="D1585" s="1">
        <v>1</v>
      </c>
      <c r="E1585" s="1" t="s">
        <v>73</v>
      </c>
      <c r="F1585" s="1">
        <v>2</v>
      </c>
      <c r="G1585" s="1">
        <v>3</v>
      </c>
      <c r="H1585" s="1">
        <v>2</v>
      </c>
      <c r="I1585" s="1">
        <v>14</v>
      </c>
      <c r="J1585" s="1">
        <v>36709</v>
      </c>
      <c r="K1585" s="4" t="e">
        <f>VLOOKUP(jur[[#This Row],[hwycov_id]],#REF!,10,FALSE)</f>
        <v>#REF!</v>
      </c>
      <c r="L1585" s="32" t="e">
        <f t="shared" si="72"/>
        <v>#REF!</v>
      </c>
      <c r="M1585" s="31" t="e">
        <f t="shared" si="73"/>
        <v>#REF!</v>
      </c>
      <c r="N1585" s="31" t="e">
        <f t="shared" si="74"/>
        <v>#REF!</v>
      </c>
      <c r="O1585" s="1" t="e">
        <f>VLOOKUP(jur[[#This Row],[hwycov_id]],#REF!,16,FALSE)</f>
        <v>#REF!</v>
      </c>
      <c r="P1585" s="1">
        <v>1595</v>
      </c>
    </row>
    <row r="1586" spans="1:16" x14ac:dyDescent="0.25">
      <c r="A1586" s="1">
        <v>28276</v>
      </c>
      <c r="B1586" s="1">
        <v>1</v>
      </c>
      <c r="C1586" s="1">
        <v>1</v>
      </c>
      <c r="D1586" s="1">
        <v>1</v>
      </c>
      <c r="E1586" s="1" t="s">
        <v>73</v>
      </c>
      <c r="F1586" s="1">
        <v>1</v>
      </c>
      <c r="G1586" s="1">
        <v>3</v>
      </c>
      <c r="H1586" s="1">
        <v>3</v>
      </c>
      <c r="I1586" s="1">
        <v>14</v>
      </c>
      <c r="J1586" s="1">
        <v>36958</v>
      </c>
      <c r="K1586" s="4" t="e">
        <f>VLOOKUP(jur[[#This Row],[hwycov_id]],#REF!,10,FALSE)</f>
        <v>#REF!</v>
      </c>
      <c r="L1586" s="32" t="e">
        <f t="shared" si="72"/>
        <v>#REF!</v>
      </c>
      <c r="M1586" s="31" t="e">
        <f t="shared" si="73"/>
        <v>#REF!</v>
      </c>
      <c r="N1586" s="31" t="e">
        <f t="shared" si="74"/>
        <v>#REF!</v>
      </c>
      <c r="O1586" s="1" t="e">
        <f>VLOOKUP(jur[[#This Row],[hwycov_id]],#REF!,16,FALSE)</f>
        <v>#REF!</v>
      </c>
      <c r="P1586" s="1">
        <v>1596</v>
      </c>
    </row>
    <row r="1587" spans="1:16" x14ac:dyDescent="0.25">
      <c r="A1587" s="1">
        <v>27877</v>
      </c>
      <c r="B1587" s="1">
        <v>1</v>
      </c>
      <c r="C1587" s="1">
        <v>1</v>
      </c>
      <c r="D1587" s="1">
        <v>1</v>
      </c>
      <c r="E1587" s="1" t="s">
        <v>73</v>
      </c>
      <c r="F1587" s="1">
        <v>1</v>
      </c>
      <c r="G1587" s="1">
        <v>3</v>
      </c>
      <c r="H1587" s="1">
        <v>4</v>
      </c>
      <c r="I1587" s="1">
        <v>14</v>
      </c>
      <c r="J1587" s="1">
        <v>37103</v>
      </c>
      <c r="K1587" s="4" t="e">
        <f>VLOOKUP(jur[[#This Row],[hwycov_id]],#REF!,10,FALSE)</f>
        <v>#REF!</v>
      </c>
      <c r="L1587" s="32" t="e">
        <f t="shared" si="72"/>
        <v>#REF!</v>
      </c>
      <c r="M1587" s="31" t="e">
        <f t="shared" si="73"/>
        <v>#REF!</v>
      </c>
      <c r="N1587" s="31" t="e">
        <f t="shared" si="74"/>
        <v>#REF!</v>
      </c>
      <c r="O1587" s="1" t="e">
        <f>VLOOKUP(jur[[#This Row],[hwycov_id]],#REF!,16,FALSE)</f>
        <v>#REF!</v>
      </c>
      <c r="P1587" s="1">
        <v>1597</v>
      </c>
    </row>
    <row r="1588" spans="1:16" x14ac:dyDescent="0.25">
      <c r="A1588" s="1">
        <v>27812</v>
      </c>
      <c r="B1588" s="1">
        <v>8</v>
      </c>
      <c r="C1588" s="1">
        <v>1</v>
      </c>
      <c r="D1588" s="1">
        <v>1</v>
      </c>
      <c r="E1588" s="1" t="s">
        <v>73</v>
      </c>
      <c r="F1588" s="1">
        <v>2</v>
      </c>
      <c r="G1588" s="1">
        <v>3</v>
      </c>
      <c r="H1588" s="1">
        <v>2</v>
      </c>
      <c r="I1588" s="1">
        <v>14</v>
      </c>
      <c r="J1588" s="1">
        <v>37270</v>
      </c>
      <c r="K1588" s="4" t="e">
        <f>VLOOKUP(jur[[#This Row],[hwycov_id]],#REF!,10,FALSE)</f>
        <v>#REF!</v>
      </c>
      <c r="L1588" s="32" t="e">
        <f t="shared" si="72"/>
        <v>#REF!</v>
      </c>
      <c r="M1588" s="31" t="e">
        <f t="shared" si="73"/>
        <v>#REF!</v>
      </c>
      <c r="N1588" s="31" t="e">
        <f t="shared" si="74"/>
        <v>#REF!</v>
      </c>
      <c r="O1588" s="1" t="e">
        <f>VLOOKUP(jur[[#This Row],[hwycov_id]],#REF!,16,FALSE)</f>
        <v>#REF!</v>
      </c>
      <c r="P1588" s="1">
        <v>1598</v>
      </c>
    </row>
    <row r="1589" spans="1:16" x14ac:dyDescent="0.25">
      <c r="A1589" s="1">
        <v>8213</v>
      </c>
      <c r="B1589" s="1">
        <v>2</v>
      </c>
      <c r="C1589" s="1">
        <v>1</v>
      </c>
      <c r="D1589" s="1">
        <v>2</v>
      </c>
      <c r="E1589" s="1" t="s">
        <v>74</v>
      </c>
      <c r="F1589" s="1">
        <v>3</v>
      </c>
      <c r="G1589" s="1">
        <v>3</v>
      </c>
      <c r="H1589" s="1">
        <v>3</v>
      </c>
      <c r="I1589" s="1">
        <v>14</v>
      </c>
      <c r="J1589" s="1">
        <v>37393</v>
      </c>
      <c r="K1589" s="4" t="e">
        <f>VLOOKUP(jur[[#This Row],[hwycov_id]],#REF!,10,FALSE)</f>
        <v>#REF!</v>
      </c>
      <c r="L1589" s="32" t="e">
        <f t="shared" si="72"/>
        <v>#REF!</v>
      </c>
      <c r="M1589" s="31" t="e">
        <f t="shared" si="73"/>
        <v>#REF!</v>
      </c>
      <c r="N1589" s="31" t="e">
        <f t="shared" si="74"/>
        <v>#REF!</v>
      </c>
      <c r="O1589" s="1" t="e">
        <f>VLOOKUP(jur[[#This Row],[hwycov_id]],#REF!,16,FALSE)</f>
        <v>#REF!</v>
      </c>
      <c r="P1589" s="1">
        <v>1599</v>
      </c>
    </row>
    <row r="1590" spans="1:16" x14ac:dyDescent="0.25">
      <c r="A1590" s="1">
        <v>27880</v>
      </c>
      <c r="B1590" s="1">
        <v>1</v>
      </c>
      <c r="C1590" s="1">
        <v>1</v>
      </c>
      <c r="D1590" s="1">
        <v>1</v>
      </c>
      <c r="E1590" s="1" t="s">
        <v>73</v>
      </c>
      <c r="F1590" s="1">
        <v>1</v>
      </c>
      <c r="G1590" s="1">
        <v>3</v>
      </c>
      <c r="H1590" s="1">
        <v>4</v>
      </c>
      <c r="I1590" s="1">
        <v>14</v>
      </c>
      <c r="J1590" s="1">
        <v>37496</v>
      </c>
      <c r="K1590" s="4" t="e">
        <f>VLOOKUP(jur[[#This Row],[hwycov_id]],#REF!,10,FALSE)</f>
        <v>#REF!</v>
      </c>
      <c r="L1590" s="32" t="e">
        <f t="shared" si="72"/>
        <v>#REF!</v>
      </c>
      <c r="M1590" s="31" t="e">
        <f t="shared" si="73"/>
        <v>#REF!</v>
      </c>
      <c r="N1590" s="31" t="e">
        <f t="shared" si="74"/>
        <v>#REF!</v>
      </c>
      <c r="O1590" s="1" t="e">
        <f>VLOOKUP(jur[[#This Row],[hwycov_id]],#REF!,16,FALSE)</f>
        <v>#REF!</v>
      </c>
      <c r="P1590" s="1">
        <v>1600</v>
      </c>
    </row>
    <row r="1591" spans="1:16" x14ac:dyDescent="0.25">
      <c r="A1591" s="1">
        <v>16357</v>
      </c>
      <c r="B1591" s="1">
        <v>1</v>
      </c>
      <c r="C1591" s="1">
        <v>1</v>
      </c>
      <c r="D1591" s="1">
        <v>1</v>
      </c>
      <c r="E1591" s="1" t="s">
        <v>77</v>
      </c>
      <c r="F1591" s="1">
        <v>1</v>
      </c>
      <c r="G1591" s="1">
        <v>3</v>
      </c>
      <c r="H1591" s="1">
        <v>3</v>
      </c>
      <c r="I1591" s="1">
        <v>14</v>
      </c>
      <c r="J1591" s="1">
        <v>37504</v>
      </c>
      <c r="K1591" s="4" t="e">
        <f>VLOOKUP(jur[[#This Row],[hwycov_id]],#REF!,10,FALSE)</f>
        <v>#REF!</v>
      </c>
      <c r="L1591" s="32" t="e">
        <f t="shared" si="72"/>
        <v>#REF!</v>
      </c>
      <c r="M1591" s="31" t="e">
        <f t="shared" si="73"/>
        <v>#REF!</v>
      </c>
      <c r="N1591" s="31" t="e">
        <f t="shared" si="74"/>
        <v>#REF!</v>
      </c>
      <c r="O1591" s="1" t="e">
        <f>VLOOKUP(jur[[#This Row],[hwycov_id]],#REF!,16,FALSE)</f>
        <v>#REF!</v>
      </c>
      <c r="P1591" s="1">
        <v>1601</v>
      </c>
    </row>
    <row r="1592" spans="1:16" x14ac:dyDescent="0.25">
      <c r="A1592" s="1">
        <v>11635</v>
      </c>
      <c r="B1592" s="1">
        <v>5</v>
      </c>
      <c r="C1592" s="1">
        <v>1</v>
      </c>
      <c r="D1592" s="1">
        <v>2</v>
      </c>
      <c r="E1592" s="1" t="s">
        <v>74</v>
      </c>
      <c r="F1592" s="1">
        <v>4</v>
      </c>
      <c r="G1592" s="1">
        <v>3</v>
      </c>
      <c r="H1592" s="1">
        <v>2</v>
      </c>
      <c r="I1592" s="1">
        <v>14</v>
      </c>
      <c r="J1592" s="1">
        <v>37557</v>
      </c>
      <c r="K1592" s="4" t="e">
        <f>VLOOKUP(jur[[#This Row],[hwycov_id]],#REF!,10,FALSE)</f>
        <v>#REF!</v>
      </c>
      <c r="L1592" s="32" t="e">
        <f t="shared" si="72"/>
        <v>#REF!</v>
      </c>
      <c r="M1592" s="31" t="e">
        <f t="shared" si="73"/>
        <v>#REF!</v>
      </c>
      <c r="N1592" s="31" t="e">
        <f t="shared" si="74"/>
        <v>#REF!</v>
      </c>
      <c r="O1592" s="1" t="e">
        <f>VLOOKUP(jur[[#This Row],[hwycov_id]],#REF!,16,FALSE)</f>
        <v>#REF!</v>
      </c>
      <c r="P1592" s="1">
        <v>1602</v>
      </c>
    </row>
    <row r="1593" spans="1:16" x14ac:dyDescent="0.25">
      <c r="A1593" s="1">
        <v>16360</v>
      </c>
      <c r="B1593" s="1">
        <v>1</v>
      </c>
      <c r="C1593" s="1">
        <v>1</v>
      </c>
      <c r="D1593" s="1">
        <v>1</v>
      </c>
      <c r="E1593" s="1" t="s">
        <v>77</v>
      </c>
      <c r="F1593" s="1">
        <v>1</v>
      </c>
      <c r="G1593" s="1">
        <v>3</v>
      </c>
      <c r="H1593" s="1">
        <v>3</v>
      </c>
      <c r="I1593" s="1">
        <v>14</v>
      </c>
      <c r="J1593" s="1">
        <v>37676</v>
      </c>
      <c r="K1593" s="4" t="e">
        <f>VLOOKUP(jur[[#This Row],[hwycov_id]],#REF!,10,FALSE)</f>
        <v>#REF!</v>
      </c>
      <c r="L1593" s="32" t="e">
        <f t="shared" si="72"/>
        <v>#REF!</v>
      </c>
      <c r="M1593" s="31" t="e">
        <f t="shared" si="73"/>
        <v>#REF!</v>
      </c>
      <c r="N1593" s="31" t="e">
        <f t="shared" si="74"/>
        <v>#REF!</v>
      </c>
      <c r="O1593" s="1" t="e">
        <f>VLOOKUP(jur[[#This Row],[hwycov_id]],#REF!,16,FALSE)</f>
        <v>#REF!</v>
      </c>
      <c r="P1593" s="1">
        <v>1603</v>
      </c>
    </row>
    <row r="1594" spans="1:16" x14ac:dyDescent="0.25">
      <c r="A1594" s="1">
        <v>11987</v>
      </c>
      <c r="B1594" s="1">
        <v>3</v>
      </c>
      <c r="C1594" s="1">
        <v>1</v>
      </c>
      <c r="D1594" s="1">
        <v>2</v>
      </c>
      <c r="E1594" s="1" t="s">
        <v>74</v>
      </c>
      <c r="F1594" s="1">
        <v>3</v>
      </c>
      <c r="G1594" s="1">
        <v>3</v>
      </c>
      <c r="H1594" s="1">
        <v>2</v>
      </c>
      <c r="I1594" s="1">
        <v>14</v>
      </c>
      <c r="J1594" s="1">
        <v>37930</v>
      </c>
      <c r="K1594" s="4" t="e">
        <f>VLOOKUP(jur[[#This Row],[hwycov_id]],#REF!,10,FALSE)</f>
        <v>#REF!</v>
      </c>
      <c r="L1594" s="32" t="e">
        <f t="shared" si="72"/>
        <v>#REF!</v>
      </c>
      <c r="M1594" s="31" t="e">
        <f t="shared" si="73"/>
        <v>#REF!</v>
      </c>
      <c r="N1594" s="31" t="e">
        <f t="shared" si="74"/>
        <v>#REF!</v>
      </c>
      <c r="O1594" s="1" t="e">
        <f>VLOOKUP(jur[[#This Row],[hwycov_id]],#REF!,16,FALSE)</f>
        <v>#REF!</v>
      </c>
      <c r="P1594" s="1">
        <v>1604</v>
      </c>
    </row>
    <row r="1595" spans="1:16" x14ac:dyDescent="0.25">
      <c r="A1595" s="1">
        <v>16353</v>
      </c>
      <c r="B1595" s="1">
        <v>1</v>
      </c>
      <c r="C1595" s="1">
        <v>1</v>
      </c>
      <c r="D1595" s="1">
        <v>1</v>
      </c>
      <c r="E1595" s="1" t="s">
        <v>77</v>
      </c>
      <c r="F1595" s="1">
        <v>1</v>
      </c>
      <c r="G1595" s="1">
        <v>3</v>
      </c>
      <c r="H1595" s="1">
        <v>3</v>
      </c>
      <c r="I1595" s="1">
        <v>14</v>
      </c>
      <c r="J1595" s="1">
        <v>38278</v>
      </c>
      <c r="K1595" s="4" t="e">
        <f>VLOOKUP(jur[[#This Row],[hwycov_id]],#REF!,10,FALSE)</f>
        <v>#REF!</v>
      </c>
      <c r="L1595" s="32" t="e">
        <f t="shared" si="72"/>
        <v>#REF!</v>
      </c>
      <c r="M1595" s="31" t="e">
        <f t="shared" si="73"/>
        <v>#REF!</v>
      </c>
      <c r="N1595" s="31" t="e">
        <f t="shared" si="74"/>
        <v>#REF!</v>
      </c>
      <c r="O1595" s="1" t="e">
        <f>VLOOKUP(jur[[#This Row],[hwycov_id]],#REF!,16,FALSE)</f>
        <v>#REF!</v>
      </c>
      <c r="P1595" s="1">
        <v>1605</v>
      </c>
    </row>
    <row r="1596" spans="1:16" x14ac:dyDescent="0.25">
      <c r="A1596" s="1">
        <v>40311</v>
      </c>
      <c r="B1596" s="1">
        <v>4</v>
      </c>
      <c r="C1596" s="1">
        <v>1</v>
      </c>
      <c r="D1596" s="1">
        <v>2</v>
      </c>
      <c r="E1596" s="1" t="s">
        <v>74</v>
      </c>
      <c r="F1596" s="1">
        <v>4</v>
      </c>
      <c r="G1596" s="1">
        <v>3</v>
      </c>
      <c r="H1596" s="1">
        <v>4</v>
      </c>
      <c r="I1596" s="1">
        <v>14</v>
      </c>
      <c r="J1596" s="1">
        <v>38446</v>
      </c>
      <c r="K1596" s="4" t="e">
        <f>VLOOKUP(jur[[#This Row],[hwycov_id]],#REF!,10,FALSE)</f>
        <v>#REF!</v>
      </c>
      <c r="L1596" s="32" t="e">
        <f t="shared" si="72"/>
        <v>#REF!</v>
      </c>
      <c r="M1596" s="31" t="e">
        <f t="shared" si="73"/>
        <v>#REF!</v>
      </c>
      <c r="N1596" s="31" t="e">
        <f t="shared" si="74"/>
        <v>#REF!</v>
      </c>
      <c r="O1596" s="1" t="e">
        <f>VLOOKUP(jur[[#This Row],[hwycov_id]],#REF!,16,FALSE)</f>
        <v>#REF!</v>
      </c>
      <c r="P1596" s="1">
        <v>1606</v>
      </c>
    </row>
    <row r="1597" spans="1:16" x14ac:dyDescent="0.25">
      <c r="A1597" s="1">
        <v>5706</v>
      </c>
      <c r="B1597" s="1">
        <v>3</v>
      </c>
      <c r="C1597" s="1">
        <v>1</v>
      </c>
      <c r="D1597" s="1">
        <v>2</v>
      </c>
      <c r="E1597" s="1" t="s">
        <v>74</v>
      </c>
      <c r="F1597" s="1">
        <v>3</v>
      </c>
      <c r="G1597" s="1">
        <v>3</v>
      </c>
      <c r="H1597" s="1">
        <v>2</v>
      </c>
      <c r="I1597" s="1">
        <v>14</v>
      </c>
      <c r="J1597" s="1">
        <v>38546</v>
      </c>
      <c r="K1597" s="4" t="e">
        <f>VLOOKUP(jur[[#This Row],[hwycov_id]],#REF!,10,FALSE)</f>
        <v>#REF!</v>
      </c>
      <c r="L1597" s="32" t="e">
        <f t="shared" si="72"/>
        <v>#REF!</v>
      </c>
      <c r="M1597" s="31" t="e">
        <f t="shared" si="73"/>
        <v>#REF!</v>
      </c>
      <c r="N1597" s="31" t="e">
        <f t="shared" si="74"/>
        <v>#REF!</v>
      </c>
      <c r="O1597" s="1" t="e">
        <f>VLOOKUP(jur[[#This Row],[hwycov_id]],#REF!,16,FALSE)</f>
        <v>#REF!</v>
      </c>
      <c r="P1597" s="1">
        <v>1607</v>
      </c>
    </row>
    <row r="1598" spans="1:16" x14ac:dyDescent="0.25">
      <c r="A1598" s="1">
        <v>11382</v>
      </c>
      <c r="B1598" s="1">
        <v>1</v>
      </c>
      <c r="C1598" s="1">
        <v>1</v>
      </c>
      <c r="D1598" s="1">
        <v>1</v>
      </c>
      <c r="E1598" s="1" t="s">
        <v>77</v>
      </c>
      <c r="F1598" s="1">
        <v>1</v>
      </c>
      <c r="G1598" s="1">
        <v>3</v>
      </c>
      <c r="H1598" s="1">
        <v>3</v>
      </c>
      <c r="I1598" s="1">
        <v>14</v>
      </c>
      <c r="J1598" s="1">
        <v>39215</v>
      </c>
      <c r="K1598" s="4" t="e">
        <f>VLOOKUP(jur[[#This Row],[hwycov_id]],#REF!,10,FALSE)</f>
        <v>#REF!</v>
      </c>
      <c r="L1598" s="32" t="e">
        <f t="shared" si="72"/>
        <v>#REF!</v>
      </c>
      <c r="M1598" s="31" t="e">
        <f t="shared" si="73"/>
        <v>#REF!</v>
      </c>
      <c r="N1598" s="31" t="e">
        <f t="shared" si="74"/>
        <v>#REF!</v>
      </c>
      <c r="O1598" s="1" t="e">
        <f>VLOOKUP(jur[[#This Row],[hwycov_id]],#REF!,16,FALSE)</f>
        <v>#REF!</v>
      </c>
      <c r="P1598" s="1">
        <v>1608</v>
      </c>
    </row>
    <row r="1599" spans="1:16" x14ac:dyDescent="0.25">
      <c r="A1599" s="1">
        <v>27505</v>
      </c>
      <c r="B1599" s="1">
        <v>1</v>
      </c>
      <c r="C1599" s="1">
        <v>1</v>
      </c>
      <c r="D1599" s="1">
        <v>1</v>
      </c>
      <c r="E1599" s="1" t="s">
        <v>73</v>
      </c>
      <c r="F1599" s="1">
        <v>1</v>
      </c>
      <c r="G1599" s="1">
        <v>3</v>
      </c>
      <c r="H1599" s="1">
        <v>3</v>
      </c>
      <c r="I1599" s="1">
        <v>14</v>
      </c>
      <c r="J1599" s="1">
        <v>39322</v>
      </c>
      <c r="K1599" s="4" t="e">
        <f>VLOOKUP(jur[[#This Row],[hwycov_id]],#REF!,10,FALSE)</f>
        <v>#REF!</v>
      </c>
      <c r="L1599" s="32" t="e">
        <f t="shared" si="72"/>
        <v>#REF!</v>
      </c>
      <c r="M1599" s="31" t="e">
        <f t="shared" si="73"/>
        <v>#REF!</v>
      </c>
      <c r="N1599" s="31" t="e">
        <f t="shared" si="74"/>
        <v>#REF!</v>
      </c>
      <c r="O1599" s="1" t="e">
        <f>VLOOKUP(jur[[#This Row],[hwycov_id]],#REF!,16,FALSE)</f>
        <v>#REF!</v>
      </c>
      <c r="P1599" s="1">
        <v>1610</v>
      </c>
    </row>
    <row r="1600" spans="1:16" x14ac:dyDescent="0.25">
      <c r="A1600" s="1">
        <v>16352</v>
      </c>
      <c r="B1600" s="1">
        <v>1</v>
      </c>
      <c r="C1600" s="1">
        <v>1</v>
      </c>
      <c r="D1600" s="1">
        <v>1</v>
      </c>
      <c r="E1600" s="1" t="s">
        <v>77</v>
      </c>
      <c r="F1600" s="1">
        <v>1</v>
      </c>
      <c r="G1600" s="1">
        <v>3</v>
      </c>
      <c r="H1600" s="1">
        <v>3</v>
      </c>
      <c r="I1600" s="1">
        <v>14</v>
      </c>
      <c r="J1600" s="1">
        <v>39527</v>
      </c>
      <c r="K1600" s="4" t="e">
        <f>VLOOKUP(jur[[#This Row],[hwycov_id]],#REF!,10,FALSE)</f>
        <v>#REF!</v>
      </c>
      <c r="L1600" s="32" t="e">
        <f t="shared" si="72"/>
        <v>#REF!</v>
      </c>
      <c r="M1600" s="31" t="e">
        <f t="shared" si="73"/>
        <v>#REF!</v>
      </c>
      <c r="N1600" s="31" t="e">
        <f t="shared" si="74"/>
        <v>#REF!</v>
      </c>
      <c r="O1600" s="1" t="e">
        <f>VLOOKUP(jur[[#This Row],[hwycov_id]],#REF!,16,FALSE)</f>
        <v>#REF!</v>
      </c>
      <c r="P1600" s="1">
        <v>1611</v>
      </c>
    </row>
    <row r="1601" spans="1:16" x14ac:dyDescent="0.25">
      <c r="A1601" s="1">
        <v>457</v>
      </c>
      <c r="B1601" s="1">
        <v>1</v>
      </c>
      <c r="C1601" s="1">
        <v>1</v>
      </c>
      <c r="D1601" s="1">
        <v>1</v>
      </c>
      <c r="E1601" s="1" t="s">
        <v>73</v>
      </c>
      <c r="F1601" s="1">
        <v>1</v>
      </c>
      <c r="G1601" s="1">
        <v>3</v>
      </c>
      <c r="H1601" s="1">
        <v>3</v>
      </c>
      <c r="I1601" s="1">
        <v>14</v>
      </c>
      <c r="J1601" s="1">
        <v>39614</v>
      </c>
      <c r="K1601" s="4" t="e">
        <f>VLOOKUP(jur[[#This Row],[hwycov_id]],#REF!,10,FALSE)</f>
        <v>#REF!</v>
      </c>
      <c r="L1601" s="32" t="e">
        <f t="shared" si="72"/>
        <v>#REF!</v>
      </c>
      <c r="M1601" s="31" t="e">
        <f t="shared" si="73"/>
        <v>#REF!</v>
      </c>
      <c r="N1601" s="31" t="e">
        <f t="shared" si="74"/>
        <v>#REF!</v>
      </c>
      <c r="O1601" s="1" t="e">
        <f>VLOOKUP(jur[[#This Row],[hwycov_id]],#REF!,16,FALSE)</f>
        <v>#REF!</v>
      </c>
      <c r="P1601" s="1">
        <v>1612</v>
      </c>
    </row>
    <row r="1602" spans="1:16" x14ac:dyDescent="0.25">
      <c r="A1602" s="1">
        <v>31272</v>
      </c>
      <c r="B1602" s="1">
        <v>3</v>
      </c>
      <c r="C1602" s="1">
        <v>1</v>
      </c>
      <c r="D1602" s="1">
        <v>2</v>
      </c>
      <c r="E1602" s="1" t="s">
        <v>74</v>
      </c>
      <c r="F1602" s="1">
        <v>3</v>
      </c>
      <c r="G1602" s="1">
        <v>3</v>
      </c>
      <c r="H1602" s="1">
        <v>3</v>
      </c>
      <c r="I1602" s="1">
        <v>14</v>
      </c>
      <c r="J1602" s="1">
        <v>39765</v>
      </c>
      <c r="K1602" s="4" t="e">
        <f>VLOOKUP(jur[[#This Row],[hwycov_id]],#REF!,10,FALSE)</f>
        <v>#REF!</v>
      </c>
      <c r="L1602" s="32" t="e">
        <f t="shared" ref="L1602:L1665" si="75">K1602/J1602-1</f>
        <v>#REF!</v>
      </c>
      <c r="M1602" s="31" t="e">
        <f t="shared" ref="M1602:M1665" si="76">K1602-J1602</f>
        <v>#REF!</v>
      </c>
      <c r="N1602" s="31" t="e">
        <f t="shared" ref="N1602:N1665" si="77">POWER(M1602,2)</f>
        <v>#REF!</v>
      </c>
      <c r="O1602" s="1" t="e">
        <f>VLOOKUP(jur[[#This Row],[hwycov_id]],#REF!,16,FALSE)</f>
        <v>#REF!</v>
      </c>
      <c r="P1602" s="1">
        <v>1613</v>
      </c>
    </row>
    <row r="1603" spans="1:16" x14ac:dyDescent="0.25">
      <c r="A1603" s="1">
        <v>5236</v>
      </c>
      <c r="B1603" s="1">
        <v>3</v>
      </c>
      <c r="C1603" s="1">
        <v>1</v>
      </c>
      <c r="D1603" s="1">
        <v>2</v>
      </c>
      <c r="E1603" s="1" t="s">
        <v>74</v>
      </c>
      <c r="F1603" s="1">
        <v>3</v>
      </c>
      <c r="G1603" s="1">
        <v>3</v>
      </c>
      <c r="H1603" s="1">
        <v>2</v>
      </c>
      <c r="I1603" s="1">
        <v>14</v>
      </c>
      <c r="J1603" s="1">
        <v>39916</v>
      </c>
      <c r="K1603" s="4" t="e">
        <f>VLOOKUP(jur[[#This Row],[hwycov_id]],#REF!,10,FALSE)</f>
        <v>#REF!</v>
      </c>
      <c r="L1603" s="32" t="e">
        <f t="shared" si="75"/>
        <v>#REF!</v>
      </c>
      <c r="M1603" s="31" t="e">
        <f t="shared" si="76"/>
        <v>#REF!</v>
      </c>
      <c r="N1603" s="31" t="e">
        <f t="shared" si="77"/>
        <v>#REF!</v>
      </c>
      <c r="O1603" s="1" t="e">
        <f>VLOOKUP(jur[[#This Row],[hwycov_id]],#REF!,16,FALSE)</f>
        <v>#REF!</v>
      </c>
      <c r="P1603" s="1">
        <v>1614</v>
      </c>
    </row>
    <row r="1604" spans="1:16" x14ac:dyDescent="0.25">
      <c r="A1604" s="1">
        <v>16144</v>
      </c>
      <c r="B1604" s="1">
        <v>1</v>
      </c>
      <c r="C1604" s="1">
        <v>1</v>
      </c>
      <c r="D1604" s="1">
        <v>1</v>
      </c>
      <c r="E1604" s="1" t="s">
        <v>77</v>
      </c>
      <c r="F1604" s="1">
        <v>1</v>
      </c>
      <c r="G1604" s="1">
        <v>4</v>
      </c>
      <c r="H1604" s="1">
        <v>3</v>
      </c>
      <c r="I1604" s="1">
        <v>14</v>
      </c>
      <c r="J1604" s="1">
        <v>40194</v>
      </c>
      <c r="K1604" s="4" t="e">
        <f>VLOOKUP(jur[[#This Row],[hwycov_id]],#REF!,10,FALSE)</f>
        <v>#REF!</v>
      </c>
      <c r="L1604" s="32" t="e">
        <f t="shared" si="75"/>
        <v>#REF!</v>
      </c>
      <c r="M1604" s="31" t="e">
        <f t="shared" si="76"/>
        <v>#REF!</v>
      </c>
      <c r="N1604" s="31" t="e">
        <f t="shared" si="77"/>
        <v>#REF!</v>
      </c>
      <c r="O1604" s="1" t="e">
        <f>VLOOKUP(jur[[#This Row],[hwycov_id]],#REF!,16,FALSE)</f>
        <v>#REF!</v>
      </c>
      <c r="P1604" s="1">
        <v>1615</v>
      </c>
    </row>
    <row r="1605" spans="1:16" x14ac:dyDescent="0.25">
      <c r="A1605" s="1">
        <v>28790</v>
      </c>
      <c r="B1605" s="1">
        <v>1</v>
      </c>
      <c r="C1605" s="1">
        <v>1</v>
      </c>
      <c r="D1605" s="1">
        <v>1</v>
      </c>
      <c r="E1605" s="1" t="s">
        <v>73</v>
      </c>
      <c r="F1605" s="1">
        <v>1</v>
      </c>
      <c r="G1605" s="1">
        <v>4</v>
      </c>
      <c r="H1605" s="1">
        <v>3</v>
      </c>
      <c r="I1605" s="1">
        <v>14</v>
      </c>
      <c r="J1605" s="1">
        <v>40385</v>
      </c>
      <c r="K1605" s="4" t="e">
        <f>VLOOKUP(jur[[#This Row],[hwycov_id]],#REF!,10,FALSE)</f>
        <v>#REF!</v>
      </c>
      <c r="L1605" s="32" t="e">
        <f t="shared" si="75"/>
        <v>#REF!</v>
      </c>
      <c r="M1605" s="31" t="e">
        <f t="shared" si="76"/>
        <v>#REF!</v>
      </c>
      <c r="N1605" s="31" t="e">
        <f t="shared" si="77"/>
        <v>#REF!</v>
      </c>
      <c r="O1605" s="1" t="e">
        <f>VLOOKUP(jur[[#This Row],[hwycov_id]],#REF!,16,FALSE)</f>
        <v>#REF!</v>
      </c>
      <c r="P1605" s="1">
        <v>1616</v>
      </c>
    </row>
    <row r="1606" spans="1:16" x14ac:dyDescent="0.25">
      <c r="A1606" s="1">
        <v>369</v>
      </c>
      <c r="B1606" s="1">
        <v>2</v>
      </c>
      <c r="C1606" s="1">
        <v>1</v>
      </c>
      <c r="D1606" s="1">
        <v>2</v>
      </c>
      <c r="E1606" s="1" t="s">
        <v>74</v>
      </c>
      <c r="F1606" s="1">
        <v>3</v>
      </c>
      <c r="G1606" s="1">
        <v>4</v>
      </c>
      <c r="H1606" s="1">
        <v>3</v>
      </c>
      <c r="I1606" s="1">
        <v>14</v>
      </c>
      <c r="J1606" s="1">
        <v>40462</v>
      </c>
      <c r="K1606" s="4" t="e">
        <f>VLOOKUP(jur[[#This Row],[hwycov_id]],#REF!,10,FALSE)</f>
        <v>#REF!</v>
      </c>
      <c r="L1606" s="32" t="e">
        <f t="shared" si="75"/>
        <v>#REF!</v>
      </c>
      <c r="M1606" s="31" t="e">
        <f t="shared" si="76"/>
        <v>#REF!</v>
      </c>
      <c r="N1606" s="31" t="e">
        <f t="shared" si="77"/>
        <v>#REF!</v>
      </c>
      <c r="O1606" s="1" t="e">
        <f>VLOOKUP(jur[[#This Row],[hwycov_id]],#REF!,16,FALSE)</f>
        <v>#REF!</v>
      </c>
      <c r="P1606" s="1">
        <v>1617</v>
      </c>
    </row>
    <row r="1607" spans="1:16" x14ac:dyDescent="0.25">
      <c r="A1607" s="1">
        <v>9903</v>
      </c>
      <c r="B1607" s="1">
        <v>1</v>
      </c>
      <c r="C1607" s="1">
        <v>1</v>
      </c>
      <c r="D1607" s="1">
        <v>1</v>
      </c>
      <c r="E1607" s="1" t="s">
        <v>77</v>
      </c>
      <c r="F1607" s="1">
        <v>1</v>
      </c>
      <c r="G1607" s="1">
        <v>4</v>
      </c>
      <c r="H1607" s="1">
        <v>4</v>
      </c>
      <c r="I1607" s="1">
        <v>14</v>
      </c>
      <c r="J1607" s="1">
        <v>40484</v>
      </c>
      <c r="K1607" s="4" t="e">
        <f>VLOOKUP(jur[[#This Row],[hwycov_id]],#REF!,10,FALSE)</f>
        <v>#REF!</v>
      </c>
      <c r="L1607" s="32" t="e">
        <f t="shared" si="75"/>
        <v>#REF!</v>
      </c>
      <c r="M1607" s="31" t="e">
        <f t="shared" si="76"/>
        <v>#REF!</v>
      </c>
      <c r="N1607" s="31" t="e">
        <f t="shared" si="77"/>
        <v>#REF!</v>
      </c>
      <c r="O1607" s="1" t="e">
        <f>VLOOKUP(jur[[#This Row],[hwycov_id]],#REF!,16,FALSE)</f>
        <v>#REF!</v>
      </c>
      <c r="P1607" s="1">
        <v>1618</v>
      </c>
    </row>
    <row r="1608" spans="1:16" x14ac:dyDescent="0.25">
      <c r="A1608" s="1">
        <v>16394</v>
      </c>
      <c r="B1608" s="1">
        <v>3</v>
      </c>
      <c r="C1608" s="1">
        <v>1</v>
      </c>
      <c r="D1608" s="1">
        <v>2</v>
      </c>
      <c r="E1608" s="1" t="s">
        <v>74</v>
      </c>
      <c r="F1608" s="1">
        <v>3</v>
      </c>
      <c r="G1608" s="1">
        <v>4</v>
      </c>
      <c r="H1608" s="1">
        <v>3</v>
      </c>
      <c r="I1608" s="1">
        <v>14</v>
      </c>
      <c r="J1608" s="1">
        <v>40610</v>
      </c>
      <c r="K1608" s="4" t="e">
        <f>VLOOKUP(jur[[#This Row],[hwycov_id]],#REF!,10,FALSE)</f>
        <v>#REF!</v>
      </c>
      <c r="L1608" s="32" t="e">
        <f t="shared" si="75"/>
        <v>#REF!</v>
      </c>
      <c r="M1608" s="31" t="e">
        <f t="shared" si="76"/>
        <v>#REF!</v>
      </c>
      <c r="N1608" s="31" t="e">
        <f t="shared" si="77"/>
        <v>#REF!</v>
      </c>
      <c r="O1608" s="1" t="e">
        <f>VLOOKUP(jur[[#This Row],[hwycov_id]],#REF!,16,FALSE)</f>
        <v>#REF!</v>
      </c>
      <c r="P1608" s="1">
        <v>1619</v>
      </c>
    </row>
    <row r="1609" spans="1:16" x14ac:dyDescent="0.25">
      <c r="A1609" s="1">
        <v>4781</v>
      </c>
      <c r="B1609" s="1">
        <v>2</v>
      </c>
      <c r="C1609" s="1">
        <v>1</v>
      </c>
      <c r="D1609" s="1">
        <v>2</v>
      </c>
      <c r="E1609" s="1" t="s">
        <v>74</v>
      </c>
      <c r="F1609" s="1">
        <v>3</v>
      </c>
      <c r="G1609" s="1">
        <v>4</v>
      </c>
      <c r="H1609" s="1">
        <v>3</v>
      </c>
      <c r="I1609" s="1">
        <v>14</v>
      </c>
      <c r="J1609" s="1">
        <v>40660</v>
      </c>
      <c r="K1609" s="4" t="e">
        <f>VLOOKUP(jur[[#This Row],[hwycov_id]],#REF!,10,FALSE)</f>
        <v>#REF!</v>
      </c>
      <c r="L1609" s="32" t="e">
        <f t="shared" si="75"/>
        <v>#REF!</v>
      </c>
      <c r="M1609" s="31" t="e">
        <f t="shared" si="76"/>
        <v>#REF!</v>
      </c>
      <c r="N1609" s="31" t="e">
        <f t="shared" si="77"/>
        <v>#REF!</v>
      </c>
      <c r="O1609" s="1" t="e">
        <f>VLOOKUP(jur[[#This Row],[hwycov_id]],#REF!,16,FALSE)</f>
        <v>#REF!</v>
      </c>
      <c r="P1609" s="1">
        <v>1620</v>
      </c>
    </row>
    <row r="1610" spans="1:16" x14ac:dyDescent="0.25">
      <c r="A1610" s="1">
        <v>7501</v>
      </c>
      <c r="B1610" s="1">
        <v>1</v>
      </c>
      <c r="C1610" s="1">
        <v>1</v>
      </c>
      <c r="D1610" s="1">
        <v>1</v>
      </c>
      <c r="E1610" s="1" t="s">
        <v>73</v>
      </c>
      <c r="F1610" s="1">
        <v>1</v>
      </c>
      <c r="G1610" s="1">
        <v>4</v>
      </c>
      <c r="H1610" s="1">
        <v>3</v>
      </c>
      <c r="I1610" s="1">
        <v>14</v>
      </c>
      <c r="J1610" s="1">
        <v>40879</v>
      </c>
      <c r="K1610" s="4" t="e">
        <f>VLOOKUP(jur[[#This Row],[hwycov_id]],#REF!,10,FALSE)</f>
        <v>#REF!</v>
      </c>
      <c r="L1610" s="32" t="e">
        <f t="shared" si="75"/>
        <v>#REF!</v>
      </c>
      <c r="M1610" s="31" t="e">
        <f t="shared" si="76"/>
        <v>#REF!</v>
      </c>
      <c r="N1610" s="31" t="e">
        <f t="shared" si="77"/>
        <v>#REF!</v>
      </c>
      <c r="O1610" s="1" t="e">
        <f>VLOOKUP(jur[[#This Row],[hwycov_id]],#REF!,16,FALSE)</f>
        <v>#REF!</v>
      </c>
      <c r="P1610" s="1">
        <v>1621</v>
      </c>
    </row>
    <row r="1611" spans="1:16" x14ac:dyDescent="0.25">
      <c r="A1611" s="1">
        <v>11536</v>
      </c>
      <c r="B1611" s="1">
        <v>2</v>
      </c>
      <c r="C1611" s="1">
        <v>1</v>
      </c>
      <c r="D1611" s="1">
        <v>2</v>
      </c>
      <c r="E1611" s="1" t="s">
        <v>74</v>
      </c>
      <c r="F1611" s="1">
        <v>3</v>
      </c>
      <c r="G1611" s="1">
        <v>4</v>
      </c>
      <c r="H1611" s="1">
        <v>3</v>
      </c>
      <c r="I1611" s="1">
        <v>14</v>
      </c>
      <c r="J1611" s="1">
        <v>41109</v>
      </c>
      <c r="K1611" s="4" t="e">
        <f>VLOOKUP(jur[[#This Row],[hwycov_id]],#REF!,10,FALSE)</f>
        <v>#REF!</v>
      </c>
      <c r="L1611" s="32" t="e">
        <f t="shared" si="75"/>
        <v>#REF!</v>
      </c>
      <c r="M1611" s="31" t="e">
        <f t="shared" si="76"/>
        <v>#REF!</v>
      </c>
      <c r="N1611" s="31" t="e">
        <f t="shared" si="77"/>
        <v>#REF!</v>
      </c>
      <c r="O1611" s="1" t="e">
        <f>VLOOKUP(jur[[#This Row],[hwycov_id]],#REF!,16,FALSE)</f>
        <v>#REF!</v>
      </c>
      <c r="P1611" s="1">
        <v>1622</v>
      </c>
    </row>
    <row r="1612" spans="1:16" x14ac:dyDescent="0.25">
      <c r="A1612" s="1">
        <v>16356</v>
      </c>
      <c r="B1612" s="1">
        <v>1</v>
      </c>
      <c r="C1612" s="1">
        <v>1</v>
      </c>
      <c r="D1612" s="1">
        <v>1</v>
      </c>
      <c r="E1612" s="1" t="s">
        <v>77</v>
      </c>
      <c r="F1612" s="1">
        <v>1</v>
      </c>
      <c r="G1612" s="1">
        <v>4</v>
      </c>
      <c r="H1612" s="1">
        <v>3</v>
      </c>
      <c r="I1612" s="1">
        <v>14</v>
      </c>
      <c r="J1612" s="1">
        <v>41638</v>
      </c>
      <c r="K1612" s="4" t="e">
        <f>VLOOKUP(jur[[#This Row],[hwycov_id]],#REF!,10,FALSE)</f>
        <v>#REF!</v>
      </c>
      <c r="L1612" s="32" t="e">
        <f t="shared" si="75"/>
        <v>#REF!</v>
      </c>
      <c r="M1612" s="31" t="e">
        <f t="shared" si="76"/>
        <v>#REF!</v>
      </c>
      <c r="N1612" s="31" t="e">
        <f t="shared" si="77"/>
        <v>#REF!</v>
      </c>
      <c r="O1612" s="1" t="e">
        <f>VLOOKUP(jur[[#This Row],[hwycov_id]],#REF!,16,FALSE)</f>
        <v>#REF!</v>
      </c>
      <c r="P1612" s="1">
        <v>1623</v>
      </c>
    </row>
    <row r="1613" spans="1:16" x14ac:dyDescent="0.25">
      <c r="A1613" s="1">
        <v>14251</v>
      </c>
      <c r="B1613" s="1">
        <v>2</v>
      </c>
      <c r="C1613" s="1">
        <v>1</v>
      </c>
      <c r="D1613" s="1">
        <v>1</v>
      </c>
      <c r="E1613" s="1" t="s">
        <v>74</v>
      </c>
      <c r="F1613" s="1">
        <v>3</v>
      </c>
      <c r="G1613" s="1">
        <v>4</v>
      </c>
      <c r="H1613" s="1">
        <v>3</v>
      </c>
      <c r="I1613" s="1">
        <v>14</v>
      </c>
      <c r="J1613" s="1">
        <v>41882</v>
      </c>
      <c r="K1613" s="4" t="e">
        <f>VLOOKUP(jur[[#This Row],[hwycov_id]],#REF!,10,FALSE)</f>
        <v>#REF!</v>
      </c>
      <c r="L1613" s="32" t="e">
        <f t="shared" si="75"/>
        <v>#REF!</v>
      </c>
      <c r="M1613" s="31" t="e">
        <f t="shared" si="76"/>
        <v>#REF!</v>
      </c>
      <c r="N1613" s="31" t="e">
        <f t="shared" si="77"/>
        <v>#REF!</v>
      </c>
      <c r="O1613" s="1" t="e">
        <f>VLOOKUP(jur[[#This Row],[hwycov_id]],#REF!,16,FALSE)</f>
        <v>#REF!</v>
      </c>
      <c r="P1613" s="1">
        <v>1624</v>
      </c>
    </row>
    <row r="1614" spans="1:16" x14ac:dyDescent="0.25">
      <c r="A1614" s="1">
        <v>525</v>
      </c>
      <c r="B1614" s="1">
        <v>1</v>
      </c>
      <c r="C1614" s="1">
        <v>2</v>
      </c>
      <c r="D1614" s="1">
        <v>1</v>
      </c>
      <c r="E1614" s="1" t="s">
        <v>72</v>
      </c>
      <c r="F1614" s="1">
        <v>1</v>
      </c>
      <c r="G1614" s="1">
        <v>4</v>
      </c>
      <c r="H1614" s="1">
        <v>3</v>
      </c>
      <c r="I1614" s="1">
        <v>14</v>
      </c>
      <c r="J1614" s="1">
        <v>41937</v>
      </c>
      <c r="K1614" s="4" t="e">
        <f>VLOOKUP(jur[[#This Row],[hwycov_id]],#REF!,10,FALSE)</f>
        <v>#REF!</v>
      </c>
      <c r="L1614" s="32" t="e">
        <f t="shared" si="75"/>
        <v>#REF!</v>
      </c>
      <c r="M1614" s="31" t="e">
        <f t="shared" si="76"/>
        <v>#REF!</v>
      </c>
      <c r="N1614" s="31" t="e">
        <f t="shared" si="77"/>
        <v>#REF!</v>
      </c>
      <c r="O1614" s="1" t="e">
        <f>VLOOKUP(jur[[#This Row],[hwycov_id]],#REF!,16,FALSE)</f>
        <v>#REF!</v>
      </c>
      <c r="P1614" s="1">
        <v>1625</v>
      </c>
    </row>
    <row r="1615" spans="1:16" x14ac:dyDescent="0.25">
      <c r="A1615" s="1">
        <v>15239</v>
      </c>
      <c r="B1615" s="1">
        <v>1</v>
      </c>
      <c r="C1615" s="1">
        <v>1</v>
      </c>
      <c r="D1615" s="1">
        <v>1</v>
      </c>
      <c r="E1615" s="1" t="s">
        <v>73</v>
      </c>
      <c r="F1615" s="1">
        <v>1</v>
      </c>
      <c r="G1615" s="1">
        <v>4</v>
      </c>
      <c r="H1615" s="1">
        <v>3</v>
      </c>
      <c r="I1615" s="1">
        <v>14</v>
      </c>
      <c r="J1615" s="1">
        <v>42415</v>
      </c>
      <c r="K1615" s="4" t="e">
        <f>VLOOKUP(jur[[#This Row],[hwycov_id]],#REF!,10,FALSE)</f>
        <v>#REF!</v>
      </c>
      <c r="L1615" s="32" t="e">
        <f t="shared" si="75"/>
        <v>#REF!</v>
      </c>
      <c r="M1615" s="31" t="e">
        <f t="shared" si="76"/>
        <v>#REF!</v>
      </c>
      <c r="N1615" s="31" t="e">
        <f t="shared" si="77"/>
        <v>#REF!</v>
      </c>
      <c r="O1615" s="1" t="e">
        <f>VLOOKUP(jur[[#This Row],[hwycov_id]],#REF!,16,FALSE)</f>
        <v>#REF!</v>
      </c>
      <c r="P1615" s="1">
        <v>1626</v>
      </c>
    </row>
    <row r="1616" spans="1:16" x14ac:dyDescent="0.25">
      <c r="A1616" s="1">
        <v>6454</v>
      </c>
      <c r="B1616" s="1">
        <v>2</v>
      </c>
      <c r="C1616" s="1">
        <v>1</v>
      </c>
      <c r="D1616" s="1">
        <v>2</v>
      </c>
      <c r="E1616" s="1" t="s">
        <v>74</v>
      </c>
      <c r="F1616" s="1">
        <v>3</v>
      </c>
      <c r="G1616" s="1">
        <v>4</v>
      </c>
      <c r="H1616" s="1">
        <v>2</v>
      </c>
      <c r="I1616" s="1">
        <v>14</v>
      </c>
      <c r="J1616" s="1">
        <v>43090</v>
      </c>
      <c r="K1616" s="4" t="e">
        <f>VLOOKUP(jur[[#This Row],[hwycov_id]],#REF!,10,FALSE)</f>
        <v>#REF!</v>
      </c>
      <c r="L1616" s="32" t="e">
        <f t="shared" si="75"/>
        <v>#REF!</v>
      </c>
      <c r="M1616" s="31" t="e">
        <f t="shared" si="76"/>
        <v>#REF!</v>
      </c>
      <c r="N1616" s="31" t="e">
        <f t="shared" si="77"/>
        <v>#REF!</v>
      </c>
      <c r="O1616" s="1" t="e">
        <f>VLOOKUP(jur[[#This Row],[hwycov_id]],#REF!,16,FALSE)</f>
        <v>#REF!</v>
      </c>
      <c r="P1616" s="1">
        <v>1627</v>
      </c>
    </row>
    <row r="1617" spans="1:16" x14ac:dyDescent="0.25">
      <c r="A1617" s="1">
        <v>14265</v>
      </c>
      <c r="B1617" s="1">
        <v>1</v>
      </c>
      <c r="C1617" s="1">
        <v>1</v>
      </c>
      <c r="D1617" s="1">
        <v>1</v>
      </c>
      <c r="E1617" s="1" t="s">
        <v>73</v>
      </c>
      <c r="F1617" s="1">
        <v>1</v>
      </c>
      <c r="G1617" s="1">
        <v>4</v>
      </c>
      <c r="H1617" s="1">
        <v>3</v>
      </c>
      <c r="I1617" s="1">
        <v>14</v>
      </c>
      <c r="J1617" s="1">
        <v>43107</v>
      </c>
      <c r="K1617" s="4" t="e">
        <f>VLOOKUP(jur[[#This Row],[hwycov_id]],#REF!,10,FALSE)</f>
        <v>#REF!</v>
      </c>
      <c r="L1617" s="32" t="e">
        <f t="shared" si="75"/>
        <v>#REF!</v>
      </c>
      <c r="M1617" s="31" t="e">
        <f t="shared" si="76"/>
        <v>#REF!</v>
      </c>
      <c r="N1617" s="31" t="e">
        <f t="shared" si="77"/>
        <v>#REF!</v>
      </c>
      <c r="O1617" s="1" t="e">
        <f>VLOOKUP(jur[[#This Row],[hwycov_id]],#REF!,16,FALSE)</f>
        <v>#REF!</v>
      </c>
      <c r="P1617" s="1">
        <v>1628</v>
      </c>
    </row>
    <row r="1618" spans="1:16" x14ac:dyDescent="0.25">
      <c r="A1618" s="1">
        <v>8647</v>
      </c>
      <c r="B1618" s="1">
        <v>1</v>
      </c>
      <c r="C1618" s="1">
        <v>1</v>
      </c>
      <c r="D1618" s="1">
        <v>1</v>
      </c>
      <c r="E1618" s="1" t="s">
        <v>77</v>
      </c>
      <c r="F1618" s="1">
        <v>1</v>
      </c>
      <c r="G1618" s="1">
        <v>4</v>
      </c>
      <c r="H1618" s="1">
        <v>3</v>
      </c>
      <c r="I1618" s="1">
        <v>14</v>
      </c>
      <c r="J1618" s="1">
        <v>43256</v>
      </c>
      <c r="K1618" s="4" t="e">
        <f>VLOOKUP(jur[[#This Row],[hwycov_id]],#REF!,10,FALSE)</f>
        <v>#REF!</v>
      </c>
      <c r="L1618" s="32" t="e">
        <f t="shared" si="75"/>
        <v>#REF!</v>
      </c>
      <c r="M1618" s="31" t="e">
        <f t="shared" si="76"/>
        <v>#REF!</v>
      </c>
      <c r="N1618" s="31" t="e">
        <f t="shared" si="77"/>
        <v>#REF!</v>
      </c>
      <c r="O1618" s="1" t="e">
        <f>VLOOKUP(jur[[#This Row],[hwycov_id]],#REF!,16,FALSE)</f>
        <v>#REF!</v>
      </c>
      <c r="P1618" s="1">
        <v>1629</v>
      </c>
    </row>
    <row r="1619" spans="1:16" x14ac:dyDescent="0.25">
      <c r="A1619" s="1">
        <v>28792</v>
      </c>
      <c r="B1619" s="1">
        <v>1</v>
      </c>
      <c r="C1619" s="1">
        <v>1</v>
      </c>
      <c r="D1619" s="1">
        <v>1</v>
      </c>
      <c r="E1619" s="1" t="s">
        <v>73</v>
      </c>
      <c r="F1619" s="1">
        <v>1</v>
      </c>
      <c r="G1619" s="1">
        <v>4</v>
      </c>
      <c r="H1619" s="1">
        <v>3</v>
      </c>
      <c r="I1619" s="1">
        <v>14</v>
      </c>
      <c r="J1619" s="1">
        <v>43340</v>
      </c>
      <c r="K1619" s="4" t="e">
        <f>VLOOKUP(jur[[#This Row],[hwycov_id]],#REF!,10,FALSE)</f>
        <v>#REF!</v>
      </c>
      <c r="L1619" s="32" t="e">
        <f t="shared" si="75"/>
        <v>#REF!</v>
      </c>
      <c r="M1619" s="31" t="e">
        <f t="shared" si="76"/>
        <v>#REF!</v>
      </c>
      <c r="N1619" s="31" t="e">
        <f t="shared" si="77"/>
        <v>#REF!</v>
      </c>
      <c r="O1619" s="1" t="e">
        <f>VLOOKUP(jur[[#This Row],[hwycov_id]],#REF!,16,FALSE)</f>
        <v>#REF!</v>
      </c>
      <c r="P1619" s="1">
        <v>1630</v>
      </c>
    </row>
    <row r="1620" spans="1:16" x14ac:dyDescent="0.25">
      <c r="A1620" s="1">
        <v>28280</v>
      </c>
      <c r="B1620" s="1">
        <v>1</v>
      </c>
      <c r="C1620" s="1">
        <v>1</v>
      </c>
      <c r="D1620" s="1">
        <v>1</v>
      </c>
      <c r="E1620" s="1" t="s">
        <v>73</v>
      </c>
      <c r="F1620" s="1">
        <v>1</v>
      </c>
      <c r="G1620" s="1">
        <v>4</v>
      </c>
      <c r="H1620" s="1">
        <v>3</v>
      </c>
      <c r="I1620" s="1">
        <v>14</v>
      </c>
      <c r="J1620" s="1">
        <v>43540</v>
      </c>
      <c r="K1620" s="4" t="e">
        <f>VLOOKUP(jur[[#This Row],[hwycov_id]],#REF!,10,FALSE)</f>
        <v>#REF!</v>
      </c>
      <c r="L1620" s="32" t="e">
        <f t="shared" si="75"/>
        <v>#REF!</v>
      </c>
      <c r="M1620" s="31" t="e">
        <f t="shared" si="76"/>
        <v>#REF!</v>
      </c>
      <c r="N1620" s="31" t="e">
        <f t="shared" si="77"/>
        <v>#REF!</v>
      </c>
      <c r="O1620" s="1" t="e">
        <f>VLOOKUP(jur[[#This Row],[hwycov_id]],#REF!,16,FALSE)</f>
        <v>#REF!</v>
      </c>
      <c r="P1620" s="1">
        <v>1631</v>
      </c>
    </row>
    <row r="1621" spans="1:16" x14ac:dyDescent="0.25">
      <c r="A1621" s="1">
        <v>23867</v>
      </c>
      <c r="B1621" s="1">
        <v>1</v>
      </c>
      <c r="C1621" s="1">
        <v>1</v>
      </c>
      <c r="D1621" s="1">
        <v>1</v>
      </c>
      <c r="E1621" s="1" t="s">
        <v>73</v>
      </c>
      <c r="F1621" s="1">
        <v>1</v>
      </c>
      <c r="G1621" s="1">
        <v>4</v>
      </c>
      <c r="H1621" s="1">
        <v>3</v>
      </c>
      <c r="I1621" s="1">
        <v>14</v>
      </c>
      <c r="J1621" s="1">
        <v>43565</v>
      </c>
      <c r="K1621" s="4" t="e">
        <f>VLOOKUP(jur[[#This Row],[hwycov_id]],#REF!,10,FALSE)</f>
        <v>#REF!</v>
      </c>
      <c r="L1621" s="32" t="e">
        <f t="shared" si="75"/>
        <v>#REF!</v>
      </c>
      <c r="M1621" s="31" t="e">
        <f t="shared" si="76"/>
        <v>#REF!</v>
      </c>
      <c r="N1621" s="31" t="e">
        <f t="shared" si="77"/>
        <v>#REF!</v>
      </c>
      <c r="O1621" s="1" t="e">
        <f>VLOOKUP(jur[[#This Row],[hwycov_id]],#REF!,16,FALSE)</f>
        <v>#REF!</v>
      </c>
      <c r="P1621" s="1">
        <v>1632</v>
      </c>
    </row>
    <row r="1622" spans="1:16" x14ac:dyDescent="0.25">
      <c r="A1622" s="1">
        <v>9868</v>
      </c>
      <c r="B1622" s="1">
        <v>2</v>
      </c>
      <c r="C1622" s="1">
        <v>1</v>
      </c>
      <c r="D1622" s="1">
        <v>2</v>
      </c>
      <c r="E1622" s="1" t="s">
        <v>74</v>
      </c>
      <c r="F1622" s="1">
        <v>3</v>
      </c>
      <c r="G1622" s="1">
        <v>4</v>
      </c>
      <c r="H1622" s="1">
        <v>3</v>
      </c>
      <c r="I1622" s="1">
        <v>14</v>
      </c>
      <c r="J1622" s="1">
        <v>43771</v>
      </c>
      <c r="K1622" s="4" t="e">
        <f>VLOOKUP(jur[[#This Row],[hwycov_id]],#REF!,10,FALSE)</f>
        <v>#REF!</v>
      </c>
      <c r="L1622" s="32" t="e">
        <f t="shared" si="75"/>
        <v>#REF!</v>
      </c>
      <c r="M1622" s="31" t="e">
        <f t="shared" si="76"/>
        <v>#REF!</v>
      </c>
      <c r="N1622" s="31" t="e">
        <f t="shared" si="77"/>
        <v>#REF!</v>
      </c>
      <c r="O1622" s="1" t="e">
        <f>VLOOKUP(jur[[#This Row],[hwycov_id]],#REF!,16,FALSE)</f>
        <v>#REF!</v>
      </c>
      <c r="P1622" s="1">
        <v>1633</v>
      </c>
    </row>
    <row r="1623" spans="1:16" x14ac:dyDescent="0.25">
      <c r="A1623" s="1">
        <v>28791</v>
      </c>
      <c r="B1623" s="1">
        <v>1</v>
      </c>
      <c r="C1623" s="1">
        <v>1</v>
      </c>
      <c r="D1623" s="1">
        <v>1</v>
      </c>
      <c r="E1623" s="1" t="s">
        <v>73</v>
      </c>
      <c r="F1623" s="1">
        <v>1</v>
      </c>
      <c r="G1623" s="1">
        <v>4</v>
      </c>
      <c r="H1623" s="1">
        <v>3</v>
      </c>
      <c r="I1623" s="1">
        <v>14</v>
      </c>
      <c r="J1623" s="1">
        <v>43796</v>
      </c>
      <c r="K1623" s="4" t="e">
        <f>VLOOKUP(jur[[#This Row],[hwycov_id]],#REF!,10,FALSE)</f>
        <v>#REF!</v>
      </c>
      <c r="L1623" s="32" t="e">
        <f t="shared" si="75"/>
        <v>#REF!</v>
      </c>
      <c r="M1623" s="31" t="e">
        <f t="shared" si="76"/>
        <v>#REF!</v>
      </c>
      <c r="N1623" s="31" t="e">
        <f t="shared" si="77"/>
        <v>#REF!</v>
      </c>
      <c r="O1623" s="1" t="e">
        <f>VLOOKUP(jur[[#This Row],[hwycov_id]],#REF!,16,FALSE)</f>
        <v>#REF!</v>
      </c>
      <c r="P1623" s="1">
        <v>1634</v>
      </c>
    </row>
    <row r="1624" spans="1:16" x14ac:dyDescent="0.25">
      <c r="A1624" s="1">
        <v>11123</v>
      </c>
      <c r="B1624" s="1">
        <v>1</v>
      </c>
      <c r="C1624" s="1">
        <v>1</v>
      </c>
      <c r="D1624" s="1">
        <v>1</v>
      </c>
      <c r="E1624" s="1" t="s">
        <v>77</v>
      </c>
      <c r="F1624" s="1">
        <v>1</v>
      </c>
      <c r="G1624" s="1">
        <v>4</v>
      </c>
      <c r="H1624" s="1">
        <v>3</v>
      </c>
      <c r="I1624" s="1">
        <v>14</v>
      </c>
      <c r="J1624" s="1">
        <v>44181</v>
      </c>
      <c r="K1624" s="4" t="e">
        <f>VLOOKUP(jur[[#This Row],[hwycov_id]],#REF!,10,FALSE)</f>
        <v>#REF!</v>
      </c>
      <c r="L1624" s="32" t="e">
        <f t="shared" si="75"/>
        <v>#REF!</v>
      </c>
      <c r="M1624" s="31" t="e">
        <f t="shared" si="76"/>
        <v>#REF!</v>
      </c>
      <c r="N1624" s="31" t="e">
        <f t="shared" si="77"/>
        <v>#REF!</v>
      </c>
      <c r="O1624" s="1" t="e">
        <f>VLOOKUP(jur[[#This Row],[hwycov_id]],#REF!,16,FALSE)</f>
        <v>#REF!</v>
      </c>
      <c r="P1624" s="1">
        <v>1636</v>
      </c>
    </row>
    <row r="1625" spans="1:16" x14ac:dyDescent="0.25">
      <c r="A1625" s="1">
        <v>27507</v>
      </c>
      <c r="B1625" s="1">
        <v>1</v>
      </c>
      <c r="C1625" s="1">
        <v>1</v>
      </c>
      <c r="D1625" s="1">
        <v>1</v>
      </c>
      <c r="E1625" s="1" t="s">
        <v>77</v>
      </c>
      <c r="F1625" s="1">
        <v>1</v>
      </c>
      <c r="G1625" s="1">
        <v>4</v>
      </c>
      <c r="H1625" s="1">
        <v>3</v>
      </c>
      <c r="I1625" s="1">
        <v>14</v>
      </c>
      <c r="J1625" s="1">
        <v>44209</v>
      </c>
      <c r="K1625" s="4" t="e">
        <f>VLOOKUP(jur[[#This Row],[hwycov_id]],#REF!,10,FALSE)</f>
        <v>#REF!</v>
      </c>
      <c r="L1625" s="32" t="e">
        <f t="shared" si="75"/>
        <v>#REF!</v>
      </c>
      <c r="M1625" s="31" t="e">
        <f t="shared" si="76"/>
        <v>#REF!</v>
      </c>
      <c r="N1625" s="31" t="e">
        <f t="shared" si="77"/>
        <v>#REF!</v>
      </c>
      <c r="O1625" s="1" t="e">
        <f>VLOOKUP(jur[[#This Row],[hwycov_id]],#REF!,16,FALSE)</f>
        <v>#REF!</v>
      </c>
      <c r="P1625" s="1">
        <v>1637</v>
      </c>
    </row>
    <row r="1626" spans="1:16" x14ac:dyDescent="0.25">
      <c r="A1626" s="1">
        <v>15277</v>
      </c>
      <c r="B1626" s="1">
        <v>1</v>
      </c>
      <c r="C1626" s="1">
        <v>1</v>
      </c>
      <c r="D1626" s="1">
        <v>1</v>
      </c>
      <c r="E1626" s="1" t="s">
        <v>77</v>
      </c>
      <c r="F1626" s="1">
        <v>1</v>
      </c>
      <c r="G1626" s="1">
        <v>4</v>
      </c>
      <c r="H1626" s="1">
        <v>5</v>
      </c>
      <c r="I1626" s="1">
        <v>14</v>
      </c>
      <c r="J1626" s="1">
        <v>44548</v>
      </c>
      <c r="K1626" s="4" t="e">
        <f>VLOOKUP(jur[[#This Row],[hwycov_id]],#REF!,10,FALSE)</f>
        <v>#REF!</v>
      </c>
      <c r="L1626" s="32" t="e">
        <f t="shared" si="75"/>
        <v>#REF!</v>
      </c>
      <c r="M1626" s="31" t="e">
        <f t="shared" si="76"/>
        <v>#REF!</v>
      </c>
      <c r="N1626" s="31" t="e">
        <f t="shared" si="77"/>
        <v>#REF!</v>
      </c>
      <c r="O1626" s="1" t="e">
        <f>VLOOKUP(jur[[#This Row],[hwycov_id]],#REF!,16,FALSE)</f>
        <v>#REF!</v>
      </c>
      <c r="P1626" s="1">
        <v>1638</v>
      </c>
    </row>
    <row r="1627" spans="1:16" x14ac:dyDescent="0.25">
      <c r="A1627" s="1">
        <v>15042</v>
      </c>
      <c r="B1627" s="1">
        <v>2</v>
      </c>
      <c r="C1627" s="1">
        <v>1</v>
      </c>
      <c r="D1627" s="1">
        <v>2</v>
      </c>
      <c r="E1627" s="1" t="s">
        <v>74</v>
      </c>
      <c r="F1627" s="1">
        <v>3</v>
      </c>
      <c r="G1627" s="1">
        <v>4</v>
      </c>
      <c r="H1627" s="1">
        <v>3</v>
      </c>
      <c r="I1627" s="1">
        <v>14</v>
      </c>
      <c r="J1627" s="1">
        <v>45149</v>
      </c>
      <c r="K1627" s="4" t="e">
        <f>VLOOKUP(jur[[#This Row],[hwycov_id]],#REF!,10,FALSE)</f>
        <v>#REF!</v>
      </c>
      <c r="L1627" s="32" t="e">
        <f t="shared" si="75"/>
        <v>#REF!</v>
      </c>
      <c r="M1627" s="31" t="e">
        <f t="shared" si="76"/>
        <v>#REF!</v>
      </c>
      <c r="N1627" s="31" t="e">
        <f t="shared" si="77"/>
        <v>#REF!</v>
      </c>
      <c r="O1627" s="1" t="e">
        <f>VLOOKUP(jur[[#This Row],[hwycov_id]],#REF!,16,FALSE)</f>
        <v>#REF!</v>
      </c>
      <c r="P1627" s="1">
        <v>1639</v>
      </c>
    </row>
    <row r="1628" spans="1:16" x14ac:dyDescent="0.25">
      <c r="A1628" s="1">
        <v>11124</v>
      </c>
      <c r="B1628" s="1">
        <v>1</v>
      </c>
      <c r="C1628" s="1">
        <v>1</v>
      </c>
      <c r="D1628" s="1">
        <v>1</v>
      </c>
      <c r="E1628" s="1" t="s">
        <v>77</v>
      </c>
      <c r="F1628" s="1">
        <v>1</v>
      </c>
      <c r="G1628" s="1">
        <v>4</v>
      </c>
      <c r="H1628" s="1">
        <v>3</v>
      </c>
      <c r="I1628" s="1">
        <v>14</v>
      </c>
      <c r="J1628" s="1">
        <v>45213</v>
      </c>
      <c r="K1628" s="4" t="e">
        <f>VLOOKUP(jur[[#This Row],[hwycov_id]],#REF!,10,FALSE)</f>
        <v>#REF!</v>
      </c>
      <c r="L1628" s="32" t="e">
        <f t="shared" si="75"/>
        <v>#REF!</v>
      </c>
      <c r="M1628" s="31" t="e">
        <f t="shared" si="76"/>
        <v>#REF!</v>
      </c>
      <c r="N1628" s="31" t="e">
        <f t="shared" si="77"/>
        <v>#REF!</v>
      </c>
      <c r="O1628" s="1" t="e">
        <f>VLOOKUP(jur[[#This Row],[hwycov_id]],#REF!,16,FALSE)</f>
        <v>#REF!</v>
      </c>
      <c r="P1628" s="1">
        <v>1640</v>
      </c>
    </row>
    <row r="1629" spans="1:16" x14ac:dyDescent="0.25">
      <c r="A1629" s="1">
        <v>9904</v>
      </c>
      <c r="B1629" s="1">
        <v>1</v>
      </c>
      <c r="C1629" s="1">
        <v>1</v>
      </c>
      <c r="D1629" s="1">
        <v>1</v>
      </c>
      <c r="E1629" s="1" t="s">
        <v>77</v>
      </c>
      <c r="F1629" s="1">
        <v>1</v>
      </c>
      <c r="G1629" s="1">
        <v>4</v>
      </c>
      <c r="H1629" s="1">
        <v>4</v>
      </c>
      <c r="I1629" s="1">
        <v>14</v>
      </c>
      <c r="J1629" s="1">
        <v>46031</v>
      </c>
      <c r="K1629" s="4" t="e">
        <f>VLOOKUP(jur[[#This Row],[hwycov_id]],#REF!,10,FALSE)</f>
        <v>#REF!</v>
      </c>
      <c r="L1629" s="32" t="e">
        <f t="shared" si="75"/>
        <v>#REF!</v>
      </c>
      <c r="M1629" s="31" t="e">
        <f t="shared" si="76"/>
        <v>#REF!</v>
      </c>
      <c r="N1629" s="31" t="e">
        <f t="shared" si="77"/>
        <v>#REF!</v>
      </c>
      <c r="O1629" s="1" t="e">
        <f>VLOOKUP(jur[[#This Row],[hwycov_id]],#REF!,16,FALSE)</f>
        <v>#REF!</v>
      </c>
      <c r="P1629" s="1">
        <v>1641</v>
      </c>
    </row>
    <row r="1630" spans="1:16" x14ac:dyDescent="0.25">
      <c r="A1630" s="1">
        <v>5144</v>
      </c>
      <c r="B1630" s="1">
        <v>3</v>
      </c>
      <c r="C1630" s="1">
        <v>1</v>
      </c>
      <c r="D1630" s="1">
        <v>2</v>
      </c>
      <c r="E1630" s="1" t="s">
        <v>74</v>
      </c>
      <c r="F1630" s="1">
        <v>3</v>
      </c>
      <c r="G1630" s="1">
        <v>4</v>
      </c>
      <c r="H1630" s="1">
        <v>2</v>
      </c>
      <c r="I1630" s="1">
        <v>14</v>
      </c>
      <c r="J1630" s="1">
        <v>46187</v>
      </c>
      <c r="K1630" s="4" t="e">
        <f>VLOOKUP(jur[[#This Row],[hwycov_id]],#REF!,10,FALSE)</f>
        <v>#REF!</v>
      </c>
      <c r="L1630" s="32" t="e">
        <f t="shared" si="75"/>
        <v>#REF!</v>
      </c>
      <c r="M1630" s="31" t="e">
        <f t="shared" si="76"/>
        <v>#REF!</v>
      </c>
      <c r="N1630" s="31" t="e">
        <f t="shared" si="77"/>
        <v>#REF!</v>
      </c>
      <c r="O1630" s="1" t="e">
        <f>VLOOKUP(jur[[#This Row],[hwycov_id]],#REF!,16,FALSE)</f>
        <v>#REF!</v>
      </c>
      <c r="P1630" s="1">
        <v>1643</v>
      </c>
    </row>
    <row r="1631" spans="1:16" x14ac:dyDescent="0.25">
      <c r="A1631" s="1">
        <v>15157</v>
      </c>
      <c r="B1631" s="1">
        <v>1</v>
      </c>
      <c r="C1631" s="1">
        <v>1</v>
      </c>
      <c r="D1631" s="1">
        <v>1</v>
      </c>
      <c r="E1631" s="1" t="s">
        <v>77</v>
      </c>
      <c r="F1631" s="1">
        <v>1</v>
      </c>
      <c r="G1631" s="1">
        <v>4</v>
      </c>
      <c r="H1631" s="1">
        <v>3</v>
      </c>
      <c r="I1631" s="1">
        <v>14</v>
      </c>
      <c r="J1631" s="1">
        <v>46663</v>
      </c>
      <c r="K1631" s="4" t="e">
        <f>VLOOKUP(jur[[#This Row],[hwycov_id]],#REF!,10,FALSE)</f>
        <v>#REF!</v>
      </c>
      <c r="L1631" s="32" t="e">
        <f t="shared" si="75"/>
        <v>#REF!</v>
      </c>
      <c r="M1631" s="31" t="e">
        <f t="shared" si="76"/>
        <v>#REF!</v>
      </c>
      <c r="N1631" s="31" t="e">
        <f t="shared" si="77"/>
        <v>#REF!</v>
      </c>
      <c r="O1631" s="1" t="e">
        <f>VLOOKUP(jur[[#This Row],[hwycov_id]],#REF!,16,FALSE)</f>
        <v>#REF!</v>
      </c>
      <c r="P1631" s="1">
        <v>1644</v>
      </c>
    </row>
    <row r="1632" spans="1:16" x14ac:dyDescent="0.25">
      <c r="A1632" s="1">
        <v>7666</v>
      </c>
      <c r="B1632" s="1">
        <v>1</v>
      </c>
      <c r="C1632" s="1">
        <v>1</v>
      </c>
      <c r="D1632" s="1">
        <v>1</v>
      </c>
      <c r="E1632" s="1" t="s">
        <v>77</v>
      </c>
      <c r="F1632" s="1">
        <v>1</v>
      </c>
      <c r="G1632" s="1">
        <v>4</v>
      </c>
      <c r="H1632" s="1">
        <v>3</v>
      </c>
      <c r="I1632" s="1">
        <v>14</v>
      </c>
      <c r="J1632" s="1">
        <v>46982</v>
      </c>
      <c r="K1632" s="4" t="e">
        <f>VLOOKUP(jur[[#This Row],[hwycov_id]],#REF!,10,FALSE)</f>
        <v>#REF!</v>
      </c>
      <c r="L1632" s="32" t="e">
        <f t="shared" si="75"/>
        <v>#REF!</v>
      </c>
      <c r="M1632" s="31" t="e">
        <f t="shared" si="76"/>
        <v>#REF!</v>
      </c>
      <c r="N1632" s="31" t="e">
        <f t="shared" si="77"/>
        <v>#REF!</v>
      </c>
      <c r="O1632" s="1" t="e">
        <f>VLOOKUP(jur[[#This Row],[hwycov_id]],#REF!,16,FALSE)</f>
        <v>#REF!</v>
      </c>
      <c r="P1632" s="1">
        <v>1645</v>
      </c>
    </row>
    <row r="1633" spans="1:16" x14ac:dyDescent="0.25">
      <c r="A1633" s="1">
        <v>22757</v>
      </c>
      <c r="B1633" s="1">
        <v>1</v>
      </c>
      <c r="C1633" s="1">
        <v>1</v>
      </c>
      <c r="D1633" s="1">
        <v>1</v>
      </c>
      <c r="E1633" s="1" t="s">
        <v>73</v>
      </c>
      <c r="F1633" s="1">
        <v>1</v>
      </c>
      <c r="G1633" s="1">
        <v>4</v>
      </c>
      <c r="H1633" s="1">
        <v>2</v>
      </c>
      <c r="I1633" s="1">
        <v>14</v>
      </c>
      <c r="J1633" s="1">
        <v>48047</v>
      </c>
      <c r="K1633" s="4" t="e">
        <f>VLOOKUP(jur[[#This Row],[hwycov_id]],#REF!,10,FALSE)</f>
        <v>#REF!</v>
      </c>
      <c r="L1633" s="32" t="e">
        <f t="shared" si="75"/>
        <v>#REF!</v>
      </c>
      <c r="M1633" s="31" t="e">
        <f t="shared" si="76"/>
        <v>#REF!</v>
      </c>
      <c r="N1633" s="31" t="e">
        <f t="shared" si="77"/>
        <v>#REF!</v>
      </c>
      <c r="O1633" s="1" t="e">
        <f>VLOOKUP(jur[[#This Row],[hwycov_id]],#REF!,16,FALSE)</f>
        <v>#REF!</v>
      </c>
      <c r="P1633" s="1">
        <v>1646</v>
      </c>
    </row>
    <row r="1634" spans="1:16" x14ac:dyDescent="0.25">
      <c r="A1634" s="1">
        <v>11095</v>
      </c>
      <c r="B1634" s="1">
        <v>1</v>
      </c>
      <c r="C1634" s="1">
        <v>1</v>
      </c>
      <c r="D1634" s="1">
        <v>1</v>
      </c>
      <c r="E1634" s="1" t="s">
        <v>77</v>
      </c>
      <c r="F1634" s="1">
        <v>1</v>
      </c>
      <c r="G1634" s="1">
        <v>4</v>
      </c>
      <c r="H1634" s="1">
        <v>3</v>
      </c>
      <c r="I1634" s="1">
        <v>14</v>
      </c>
      <c r="J1634" s="1">
        <v>48677</v>
      </c>
      <c r="K1634" s="4" t="e">
        <f>VLOOKUP(jur[[#This Row],[hwycov_id]],#REF!,10,FALSE)</f>
        <v>#REF!</v>
      </c>
      <c r="L1634" s="32" t="e">
        <f t="shared" si="75"/>
        <v>#REF!</v>
      </c>
      <c r="M1634" s="31" t="e">
        <f t="shared" si="76"/>
        <v>#REF!</v>
      </c>
      <c r="N1634" s="31" t="e">
        <f t="shared" si="77"/>
        <v>#REF!</v>
      </c>
      <c r="O1634" s="1" t="e">
        <f>VLOOKUP(jur[[#This Row],[hwycov_id]],#REF!,16,FALSE)</f>
        <v>#REF!</v>
      </c>
      <c r="P1634" s="1">
        <v>1647</v>
      </c>
    </row>
    <row r="1635" spans="1:16" x14ac:dyDescent="0.25">
      <c r="A1635" s="1">
        <v>9308</v>
      </c>
      <c r="B1635" s="1">
        <v>2</v>
      </c>
      <c r="C1635" s="1">
        <v>1</v>
      </c>
      <c r="D1635" s="1">
        <v>2</v>
      </c>
      <c r="E1635" s="1" t="s">
        <v>74</v>
      </c>
      <c r="F1635" s="1">
        <v>3</v>
      </c>
      <c r="G1635" s="1">
        <v>4</v>
      </c>
      <c r="H1635" s="1">
        <v>3</v>
      </c>
      <c r="I1635" s="1">
        <v>14</v>
      </c>
      <c r="J1635" s="1">
        <v>48824</v>
      </c>
      <c r="K1635" s="4" t="e">
        <f>VLOOKUP(jur[[#This Row],[hwycov_id]],#REF!,10,FALSE)</f>
        <v>#REF!</v>
      </c>
      <c r="L1635" s="32" t="e">
        <f t="shared" si="75"/>
        <v>#REF!</v>
      </c>
      <c r="M1635" s="31" t="e">
        <f t="shared" si="76"/>
        <v>#REF!</v>
      </c>
      <c r="N1635" s="31" t="e">
        <f t="shared" si="77"/>
        <v>#REF!</v>
      </c>
      <c r="O1635" s="1" t="e">
        <f>VLOOKUP(jur[[#This Row],[hwycov_id]],#REF!,16,FALSE)</f>
        <v>#REF!</v>
      </c>
      <c r="P1635" s="1">
        <v>1649</v>
      </c>
    </row>
    <row r="1636" spans="1:16" x14ac:dyDescent="0.25">
      <c r="A1636" s="1">
        <v>9307</v>
      </c>
      <c r="B1636" s="1">
        <v>2</v>
      </c>
      <c r="C1636" s="1">
        <v>1</v>
      </c>
      <c r="D1636" s="1">
        <v>2</v>
      </c>
      <c r="E1636" s="1" t="s">
        <v>74</v>
      </c>
      <c r="F1636" s="1">
        <v>3</v>
      </c>
      <c r="G1636" s="1">
        <v>4</v>
      </c>
      <c r="H1636" s="1">
        <v>3</v>
      </c>
      <c r="I1636" s="1">
        <v>14</v>
      </c>
      <c r="J1636" s="1">
        <v>49773</v>
      </c>
      <c r="K1636" s="4" t="e">
        <f>VLOOKUP(jur[[#This Row],[hwycov_id]],#REF!,10,FALSE)</f>
        <v>#REF!</v>
      </c>
      <c r="L1636" s="32" t="e">
        <f t="shared" si="75"/>
        <v>#REF!</v>
      </c>
      <c r="M1636" s="31" t="e">
        <f t="shared" si="76"/>
        <v>#REF!</v>
      </c>
      <c r="N1636" s="31" t="e">
        <f t="shared" si="77"/>
        <v>#REF!</v>
      </c>
      <c r="O1636" s="1" t="e">
        <f>VLOOKUP(jur[[#This Row],[hwycov_id]],#REF!,16,FALSE)</f>
        <v>#REF!</v>
      </c>
      <c r="P1636" s="1">
        <v>1650</v>
      </c>
    </row>
    <row r="1637" spans="1:16" x14ac:dyDescent="0.25">
      <c r="A1637" s="1">
        <v>14305</v>
      </c>
      <c r="B1637" s="1">
        <v>2</v>
      </c>
      <c r="C1637" s="1">
        <v>1</v>
      </c>
      <c r="D1637" s="1">
        <v>2</v>
      </c>
      <c r="E1637" s="1" t="s">
        <v>74</v>
      </c>
      <c r="F1637" s="1">
        <v>3</v>
      </c>
      <c r="G1637" s="1">
        <v>4</v>
      </c>
      <c r="H1637" s="1">
        <v>3</v>
      </c>
      <c r="I1637" s="1">
        <v>14</v>
      </c>
      <c r="J1637" s="1">
        <v>49828</v>
      </c>
      <c r="K1637" s="4" t="e">
        <f>VLOOKUP(jur[[#This Row],[hwycov_id]],#REF!,10,FALSE)</f>
        <v>#REF!</v>
      </c>
      <c r="L1637" s="32" t="e">
        <f t="shared" si="75"/>
        <v>#REF!</v>
      </c>
      <c r="M1637" s="31" t="e">
        <f t="shared" si="76"/>
        <v>#REF!</v>
      </c>
      <c r="N1637" s="31" t="e">
        <f t="shared" si="77"/>
        <v>#REF!</v>
      </c>
      <c r="O1637" s="1" t="e">
        <f>VLOOKUP(jur[[#This Row],[hwycov_id]],#REF!,16,FALSE)</f>
        <v>#REF!</v>
      </c>
      <c r="P1637" s="1">
        <v>1651</v>
      </c>
    </row>
    <row r="1638" spans="1:16" x14ac:dyDescent="0.25">
      <c r="A1638" s="1">
        <v>4780</v>
      </c>
      <c r="B1638" s="1">
        <v>2</v>
      </c>
      <c r="C1638" s="1">
        <v>1</v>
      </c>
      <c r="D1638" s="1">
        <v>2</v>
      </c>
      <c r="E1638" s="1" t="s">
        <v>74</v>
      </c>
      <c r="F1638" s="1">
        <v>3</v>
      </c>
      <c r="G1638" s="1">
        <v>5</v>
      </c>
      <c r="H1638" s="1">
        <v>3</v>
      </c>
      <c r="I1638" s="1">
        <v>14</v>
      </c>
      <c r="J1638" s="1">
        <v>50006</v>
      </c>
      <c r="K1638" s="4" t="e">
        <f>VLOOKUP(jur[[#This Row],[hwycov_id]],#REF!,10,FALSE)</f>
        <v>#REF!</v>
      </c>
      <c r="L1638" s="32" t="e">
        <f t="shared" si="75"/>
        <v>#REF!</v>
      </c>
      <c r="M1638" s="31" t="e">
        <f t="shared" si="76"/>
        <v>#REF!</v>
      </c>
      <c r="N1638" s="31" t="e">
        <f t="shared" si="77"/>
        <v>#REF!</v>
      </c>
      <c r="O1638" s="1" t="e">
        <f>VLOOKUP(jur[[#This Row],[hwycov_id]],#REF!,16,FALSE)</f>
        <v>#REF!</v>
      </c>
      <c r="P1638" s="1">
        <v>1652</v>
      </c>
    </row>
    <row r="1639" spans="1:16" x14ac:dyDescent="0.25">
      <c r="A1639" s="1">
        <v>16045</v>
      </c>
      <c r="B1639" s="1">
        <v>1</v>
      </c>
      <c r="C1639" s="1">
        <v>1</v>
      </c>
      <c r="D1639" s="1">
        <v>1</v>
      </c>
      <c r="E1639" s="1" t="s">
        <v>73</v>
      </c>
      <c r="F1639" s="1">
        <v>1</v>
      </c>
      <c r="G1639" s="1">
        <v>5</v>
      </c>
      <c r="H1639" s="1">
        <v>2</v>
      </c>
      <c r="I1639" s="1">
        <v>14</v>
      </c>
      <c r="J1639" s="1">
        <v>50181</v>
      </c>
      <c r="K1639" s="4" t="e">
        <f>VLOOKUP(jur[[#This Row],[hwycov_id]],#REF!,10,FALSE)</f>
        <v>#REF!</v>
      </c>
      <c r="L1639" s="32" t="e">
        <f t="shared" si="75"/>
        <v>#REF!</v>
      </c>
      <c r="M1639" s="31" t="e">
        <f t="shared" si="76"/>
        <v>#REF!</v>
      </c>
      <c r="N1639" s="31" t="e">
        <f t="shared" si="77"/>
        <v>#REF!</v>
      </c>
      <c r="O1639" s="1" t="e">
        <f>VLOOKUP(jur[[#This Row],[hwycov_id]],#REF!,16,FALSE)</f>
        <v>#REF!</v>
      </c>
      <c r="P1639" s="1">
        <v>1653</v>
      </c>
    </row>
    <row r="1640" spans="1:16" x14ac:dyDescent="0.25">
      <c r="A1640" s="1">
        <v>15176</v>
      </c>
      <c r="B1640" s="1">
        <v>2</v>
      </c>
      <c r="C1640" s="1">
        <v>1</v>
      </c>
      <c r="D1640" s="1">
        <v>2</v>
      </c>
      <c r="E1640" s="1" t="s">
        <v>74</v>
      </c>
      <c r="F1640" s="1">
        <v>3</v>
      </c>
      <c r="G1640" s="1">
        <v>5</v>
      </c>
      <c r="H1640" s="1">
        <v>3</v>
      </c>
      <c r="I1640" s="1">
        <v>14</v>
      </c>
      <c r="J1640" s="1">
        <v>50375</v>
      </c>
      <c r="K1640" s="4" t="e">
        <f>VLOOKUP(jur[[#This Row],[hwycov_id]],#REF!,10,FALSE)</f>
        <v>#REF!</v>
      </c>
      <c r="L1640" s="32" t="e">
        <f t="shared" si="75"/>
        <v>#REF!</v>
      </c>
      <c r="M1640" s="31" t="e">
        <f t="shared" si="76"/>
        <v>#REF!</v>
      </c>
      <c r="N1640" s="31" t="e">
        <f t="shared" si="77"/>
        <v>#REF!</v>
      </c>
      <c r="O1640" s="1" t="e">
        <f>VLOOKUP(jur[[#This Row],[hwycov_id]],#REF!,16,FALSE)</f>
        <v>#REF!</v>
      </c>
      <c r="P1640" s="1">
        <v>1654</v>
      </c>
    </row>
    <row r="1641" spans="1:16" x14ac:dyDescent="0.25">
      <c r="A1641" s="1">
        <v>1739</v>
      </c>
      <c r="B1641" s="1">
        <v>2</v>
      </c>
      <c r="C1641" s="1">
        <v>1</v>
      </c>
      <c r="D1641" s="1">
        <v>2</v>
      </c>
      <c r="E1641" s="1" t="s">
        <v>74</v>
      </c>
      <c r="F1641" s="1">
        <v>3</v>
      </c>
      <c r="G1641" s="1">
        <v>5</v>
      </c>
      <c r="H1641" s="1">
        <v>3</v>
      </c>
      <c r="I1641" s="1">
        <v>14</v>
      </c>
      <c r="J1641" s="1">
        <v>50578</v>
      </c>
      <c r="K1641" s="4" t="e">
        <f>VLOOKUP(jur[[#This Row],[hwycov_id]],#REF!,10,FALSE)</f>
        <v>#REF!</v>
      </c>
      <c r="L1641" s="32" t="e">
        <f t="shared" si="75"/>
        <v>#REF!</v>
      </c>
      <c r="M1641" s="31" t="e">
        <f t="shared" si="76"/>
        <v>#REF!</v>
      </c>
      <c r="N1641" s="31" t="e">
        <f t="shared" si="77"/>
        <v>#REF!</v>
      </c>
      <c r="O1641" s="1" t="e">
        <f>VLOOKUP(jur[[#This Row],[hwycov_id]],#REF!,16,FALSE)</f>
        <v>#REF!</v>
      </c>
      <c r="P1641" s="1">
        <v>1655</v>
      </c>
    </row>
    <row r="1642" spans="1:16" x14ac:dyDescent="0.25">
      <c r="A1642" s="1">
        <v>28085</v>
      </c>
      <c r="B1642" s="1">
        <v>1</v>
      </c>
      <c r="C1642" s="1">
        <v>1</v>
      </c>
      <c r="D1642" s="1">
        <v>1</v>
      </c>
      <c r="E1642" s="1" t="s">
        <v>77</v>
      </c>
      <c r="F1642" s="1">
        <v>1</v>
      </c>
      <c r="G1642" s="1">
        <v>5</v>
      </c>
      <c r="H1642" s="1">
        <v>2</v>
      </c>
      <c r="I1642" s="1">
        <v>14</v>
      </c>
      <c r="J1642" s="1">
        <v>50770</v>
      </c>
      <c r="K1642" s="4" t="e">
        <f>VLOOKUP(jur[[#This Row],[hwycov_id]],#REF!,10,FALSE)</f>
        <v>#REF!</v>
      </c>
      <c r="L1642" s="32" t="e">
        <f t="shared" si="75"/>
        <v>#REF!</v>
      </c>
      <c r="M1642" s="31" t="e">
        <f t="shared" si="76"/>
        <v>#REF!</v>
      </c>
      <c r="N1642" s="31" t="e">
        <f t="shared" si="77"/>
        <v>#REF!</v>
      </c>
      <c r="O1642" s="1" t="e">
        <f>VLOOKUP(jur[[#This Row],[hwycov_id]],#REF!,16,FALSE)</f>
        <v>#REF!</v>
      </c>
      <c r="P1642" s="1">
        <v>1656</v>
      </c>
    </row>
    <row r="1643" spans="1:16" x14ac:dyDescent="0.25">
      <c r="A1643" s="1">
        <v>28086</v>
      </c>
      <c r="B1643" s="1">
        <v>1</v>
      </c>
      <c r="C1643" s="1">
        <v>1</v>
      </c>
      <c r="D1643" s="1">
        <v>1</v>
      </c>
      <c r="E1643" s="1" t="s">
        <v>77</v>
      </c>
      <c r="F1643" s="1">
        <v>1</v>
      </c>
      <c r="G1643" s="1">
        <v>5</v>
      </c>
      <c r="H1643" s="1">
        <v>2</v>
      </c>
      <c r="I1643" s="1">
        <v>14</v>
      </c>
      <c r="J1643" s="1">
        <v>50807</v>
      </c>
      <c r="K1643" s="4" t="e">
        <f>VLOOKUP(jur[[#This Row],[hwycov_id]],#REF!,10,FALSE)</f>
        <v>#REF!</v>
      </c>
      <c r="L1643" s="32" t="e">
        <f t="shared" si="75"/>
        <v>#REF!</v>
      </c>
      <c r="M1643" s="31" t="e">
        <f t="shared" si="76"/>
        <v>#REF!</v>
      </c>
      <c r="N1643" s="31" t="e">
        <f t="shared" si="77"/>
        <v>#REF!</v>
      </c>
      <c r="O1643" s="1" t="e">
        <f>VLOOKUP(jur[[#This Row],[hwycov_id]],#REF!,16,FALSE)</f>
        <v>#REF!</v>
      </c>
      <c r="P1643" s="1">
        <v>1657</v>
      </c>
    </row>
    <row r="1644" spans="1:16" x14ac:dyDescent="0.25">
      <c r="A1644" s="1">
        <v>1283</v>
      </c>
      <c r="B1644" s="1">
        <v>3</v>
      </c>
      <c r="C1644" s="1">
        <v>1</v>
      </c>
      <c r="D1644" s="1">
        <v>2</v>
      </c>
      <c r="E1644" s="1" t="s">
        <v>74</v>
      </c>
      <c r="F1644" s="1">
        <v>3</v>
      </c>
      <c r="G1644" s="1">
        <v>5</v>
      </c>
      <c r="H1644" s="1">
        <v>3</v>
      </c>
      <c r="I1644" s="1">
        <v>14</v>
      </c>
      <c r="J1644" s="1">
        <v>51280</v>
      </c>
      <c r="K1644" s="4" t="e">
        <f>VLOOKUP(jur[[#This Row],[hwycov_id]],#REF!,10,FALSE)</f>
        <v>#REF!</v>
      </c>
      <c r="L1644" s="32" t="e">
        <f t="shared" si="75"/>
        <v>#REF!</v>
      </c>
      <c r="M1644" s="31" t="e">
        <f t="shared" si="76"/>
        <v>#REF!</v>
      </c>
      <c r="N1644" s="31" t="e">
        <f t="shared" si="77"/>
        <v>#REF!</v>
      </c>
      <c r="O1644" s="1" t="e">
        <f>VLOOKUP(jur[[#This Row],[hwycov_id]],#REF!,16,FALSE)</f>
        <v>#REF!</v>
      </c>
      <c r="P1644" s="1">
        <v>1658</v>
      </c>
    </row>
    <row r="1645" spans="1:16" x14ac:dyDescent="0.25">
      <c r="A1645" s="1">
        <v>14982</v>
      </c>
      <c r="B1645" s="1">
        <v>2</v>
      </c>
      <c r="C1645" s="1">
        <v>1</v>
      </c>
      <c r="D1645" s="1">
        <v>2</v>
      </c>
      <c r="E1645" s="1" t="s">
        <v>74</v>
      </c>
      <c r="F1645" s="1">
        <v>3</v>
      </c>
      <c r="G1645" s="1">
        <v>5</v>
      </c>
      <c r="H1645" s="1">
        <v>3</v>
      </c>
      <c r="I1645" s="1">
        <v>14</v>
      </c>
      <c r="J1645" s="1">
        <v>51344</v>
      </c>
      <c r="K1645" s="4" t="e">
        <f>VLOOKUP(jur[[#This Row],[hwycov_id]],#REF!,10,FALSE)</f>
        <v>#REF!</v>
      </c>
      <c r="L1645" s="32" t="e">
        <f t="shared" si="75"/>
        <v>#REF!</v>
      </c>
      <c r="M1645" s="31" t="e">
        <f t="shared" si="76"/>
        <v>#REF!</v>
      </c>
      <c r="N1645" s="31" t="e">
        <f t="shared" si="77"/>
        <v>#REF!</v>
      </c>
      <c r="O1645" s="1" t="e">
        <f>VLOOKUP(jur[[#This Row],[hwycov_id]],#REF!,16,FALSE)</f>
        <v>#REF!</v>
      </c>
      <c r="P1645" s="1">
        <v>1659</v>
      </c>
    </row>
    <row r="1646" spans="1:16" x14ac:dyDescent="0.25">
      <c r="A1646" s="1">
        <v>1627</v>
      </c>
      <c r="B1646" s="1">
        <v>2</v>
      </c>
      <c r="C1646" s="1">
        <v>1</v>
      </c>
      <c r="D1646" s="1">
        <v>2</v>
      </c>
      <c r="E1646" s="1" t="s">
        <v>74</v>
      </c>
      <c r="F1646" s="1">
        <v>3</v>
      </c>
      <c r="G1646" s="1">
        <v>5</v>
      </c>
      <c r="H1646" s="1">
        <v>3</v>
      </c>
      <c r="I1646" s="1">
        <v>14</v>
      </c>
      <c r="J1646" s="1">
        <v>51460</v>
      </c>
      <c r="K1646" s="4" t="e">
        <f>VLOOKUP(jur[[#This Row],[hwycov_id]],#REF!,10,FALSE)</f>
        <v>#REF!</v>
      </c>
      <c r="L1646" s="32" t="e">
        <f t="shared" si="75"/>
        <v>#REF!</v>
      </c>
      <c r="M1646" s="31" t="e">
        <f t="shared" si="76"/>
        <v>#REF!</v>
      </c>
      <c r="N1646" s="31" t="e">
        <f t="shared" si="77"/>
        <v>#REF!</v>
      </c>
      <c r="O1646" s="1" t="e">
        <f>VLOOKUP(jur[[#This Row],[hwycov_id]],#REF!,16,FALSE)</f>
        <v>#REF!</v>
      </c>
      <c r="P1646" s="1">
        <v>1660</v>
      </c>
    </row>
    <row r="1647" spans="1:16" x14ac:dyDescent="0.25">
      <c r="A1647" s="1">
        <v>27903</v>
      </c>
      <c r="B1647" s="1">
        <v>1</v>
      </c>
      <c r="C1647" s="1">
        <v>1</v>
      </c>
      <c r="D1647" s="1">
        <v>1</v>
      </c>
      <c r="E1647" s="1" t="s">
        <v>73</v>
      </c>
      <c r="F1647" s="1">
        <v>1</v>
      </c>
      <c r="G1647" s="1">
        <v>5</v>
      </c>
      <c r="H1647" s="1">
        <v>4</v>
      </c>
      <c r="I1647" s="1">
        <v>14</v>
      </c>
      <c r="J1647" s="1">
        <v>51616</v>
      </c>
      <c r="K1647" s="4" t="e">
        <f>VLOOKUP(jur[[#This Row],[hwycov_id]],#REF!,10,FALSE)</f>
        <v>#REF!</v>
      </c>
      <c r="L1647" s="32" t="e">
        <f t="shared" si="75"/>
        <v>#REF!</v>
      </c>
      <c r="M1647" s="31" t="e">
        <f t="shared" si="76"/>
        <v>#REF!</v>
      </c>
      <c r="N1647" s="31" t="e">
        <f t="shared" si="77"/>
        <v>#REF!</v>
      </c>
      <c r="O1647" s="1" t="e">
        <f>VLOOKUP(jur[[#This Row],[hwycov_id]],#REF!,16,FALSE)</f>
        <v>#REF!</v>
      </c>
      <c r="P1647" s="1">
        <v>1661</v>
      </c>
    </row>
    <row r="1648" spans="1:16" x14ac:dyDescent="0.25">
      <c r="A1648" s="1">
        <v>7375</v>
      </c>
      <c r="B1648" s="1">
        <v>1</v>
      </c>
      <c r="C1648" s="1">
        <v>1</v>
      </c>
      <c r="D1648" s="1">
        <v>1</v>
      </c>
      <c r="E1648" s="1" t="s">
        <v>77</v>
      </c>
      <c r="F1648" s="1">
        <v>1</v>
      </c>
      <c r="G1648" s="1">
        <v>5</v>
      </c>
      <c r="H1648" s="1">
        <v>3</v>
      </c>
      <c r="I1648" s="1">
        <v>14</v>
      </c>
      <c r="J1648" s="1">
        <v>51626</v>
      </c>
      <c r="K1648" s="4" t="e">
        <f>VLOOKUP(jur[[#This Row],[hwycov_id]],#REF!,10,FALSE)</f>
        <v>#REF!</v>
      </c>
      <c r="L1648" s="32" t="e">
        <f t="shared" si="75"/>
        <v>#REF!</v>
      </c>
      <c r="M1648" s="31" t="e">
        <f t="shared" si="76"/>
        <v>#REF!</v>
      </c>
      <c r="N1648" s="31" t="e">
        <f t="shared" si="77"/>
        <v>#REF!</v>
      </c>
      <c r="O1648" s="1" t="e">
        <f>VLOOKUP(jur[[#This Row],[hwycov_id]],#REF!,16,FALSE)</f>
        <v>#REF!</v>
      </c>
      <c r="P1648" s="1">
        <v>1662</v>
      </c>
    </row>
    <row r="1649" spans="1:16" x14ac:dyDescent="0.25">
      <c r="A1649" s="1">
        <v>7772</v>
      </c>
      <c r="B1649" s="1">
        <v>1</v>
      </c>
      <c r="C1649" s="1">
        <v>1</v>
      </c>
      <c r="D1649" s="1">
        <v>1</v>
      </c>
      <c r="E1649" s="1" t="s">
        <v>77</v>
      </c>
      <c r="F1649" s="1">
        <v>1</v>
      </c>
      <c r="G1649" s="1">
        <v>5</v>
      </c>
      <c r="H1649" s="1">
        <v>3</v>
      </c>
      <c r="I1649" s="1">
        <v>14</v>
      </c>
      <c r="J1649" s="1">
        <v>51824</v>
      </c>
      <c r="K1649" s="4" t="e">
        <f>VLOOKUP(jur[[#This Row],[hwycov_id]],#REF!,10,FALSE)</f>
        <v>#REF!</v>
      </c>
      <c r="L1649" s="32" t="e">
        <f t="shared" si="75"/>
        <v>#REF!</v>
      </c>
      <c r="M1649" s="31" t="e">
        <f t="shared" si="76"/>
        <v>#REF!</v>
      </c>
      <c r="N1649" s="31" t="e">
        <f t="shared" si="77"/>
        <v>#REF!</v>
      </c>
      <c r="O1649" s="1" t="e">
        <f>VLOOKUP(jur[[#This Row],[hwycov_id]],#REF!,16,FALSE)</f>
        <v>#REF!</v>
      </c>
      <c r="P1649" s="1">
        <v>1663</v>
      </c>
    </row>
    <row r="1650" spans="1:16" x14ac:dyDescent="0.25">
      <c r="A1650" s="1">
        <v>8103</v>
      </c>
      <c r="B1650" s="1">
        <v>1</v>
      </c>
      <c r="C1650" s="1">
        <v>1</v>
      </c>
      <c r="D1650" s="1">
        <v>1</v>
      </c>
      <c r="E1650" s="1" t="s">
        <v>77</v>
      </c>
      <c r="F1650" s="1">
        <v>1</v>
      </c>
      <c r="G1650" s="1">
        <v>5</v>
      </c>
      <c r="H1650" s="1">
        <v>3</v>
      </c>
      <c r="I1650" s="1">
        <v>14</v>
      </c>
      <c r="J1650" s="1">
        <v>52138</v>
      </c>
      <c r="K1650" s="4" t="e">
        <f>VLOOKUP(jur[[#This Row],[hwycov_id]],#REF!,10,FALSE)</f>
        <v>#REF!</v>
      </c>
      <c r="L1650" s="32" t="e">
        <f t="shared" si="75"/>
        <v>#REF!</v>
      </c>
      <c r="M1650" s="31" t="e">
        <f t="shared" si="76"/>
        <v>#REF!</v>
      </c>
      <c r="N1650" s="31" t="e">
        <f t="shared" si="77"/>
        <v>#REF!</v>
      </c>
      <c r="O1650" s="1" t="e">
        <f>VLOOKUP(jur[[#This Row],[hwycov_id]],#REF!,16,FALSE)</f>
        <v>#REF!</v>
      </c>
      <c r="P1650" s="1">
        <v>1664</v>
      </c>
    </row>
    <row r="1651" spans="1:16" x14ac:dyDescent="0.25">
      <c r="A1651" s="1">
        <v>5051</v>
      </c>
      <c r="B1651" s="1">
        <v>3</v>
      </c>
      <c r="C1651" s="1">
        <v>1</v>
      </c>
      <c r="D1651" s="1">
        <v>2</v>
      </c>
      <c r="E1651" s="1" t="s">
        <v>74</v>
      </c>
      <c r="F1651" s="1">
        <v>3</v>
      </c>
      <c r="G1651" s="1">
        <v>5</v>
      </c>
      <c r="H1651" s="1">
        <v>3</v>
      </c>
      <c r="I1651" s="1">
        <v>14</v>
      </c>
      <c r="J1651" s="1">
        <v>52257</v>
      </c>
      <c r="K1651" s="4" t="e">
        <f>VLOOKUP(jur[[#This Row],[hwycov_id]],#REF!,10,FALSE)</f>
        <v>#REF!</v>
      </c>
      <c r="L1651" s="32" t="e">
        <f t="shared" si="75"/>
        <v>#REF!</v>
      </c>
      <c r="M1651" s="31" t="e">
        <f t="shared" si="76"/>
        <v>#REF!</v>
      </c>
      <c r="N1651" s="31" t="e">
        <f t="shared" si="77"/>
        <v>#REF!</v>
      </c>
      <c r="O1651" s="1" t="e">
        <f>VLOOKUP(jur[[#This Row],[hwycov_id]],#REF!,16,FALSE)</f>
        <v>#REF!</v>
      </c>
      <c r="P1651" s="1">
        <v>1665</v>
      </c>
    </row>
    <row r="1652" spans="1:16" x14ac:dyDescent="0.25">
      <c r="A1652" s="1">
        <v>1629</v>
      </c>
      <c r="B1652" s="1">
        <v>2</v>
      </c>
      <c r="C1652" s="1">
        <v>1</v>
      </c>
      <c r="D1652" s="1">
        <v>2</v>
      </c>
      <c r="E1652" s="1" t="s">
        <v>74</v>
      </c>
      <c r="F1652" s="1">
        <v>3</v>
      </c>
      <c r="G1652" s="1">
        <v>5</v>
      </c>
      <c r="H1652" s="1">
        <v>3</v>
      </c>
      <c r="I1652" s="1">
        <v>14</v>
      </c>
      <c r="J1652" s="1">
        <v>52411</v>
      </c>
      <c r="K1652" s="4" t="e">
        <f>VLOOKUP(jur[[#This Row],[hwycov_id]],#REF!,10,FALSE)</f>
        <v>#REF!</v>
      </c>
      <c r="L1652" s="32" t="e">
        <f t="shared" si="75"/>
        <v>#REF!</v>
      </c>
      <c r="M1652" s="31" t="e">
        <f t="shared" si="76"/>
        <v>#REF!</v>
      </c>
      <c r="N1652" s="31" t="e">
        <f t="shared" si="77"/>
        <v>#REF!</v>
      </c>
      <c r="O1652" s="1" t="e">
        <f>VLOOKUP(jur[[#This Row],[hwycov_id]],#REF!,16,FALSE)</f>
        <v>#REF!</v>
      </c>
      <c r="P1652" s="1">
        <v>1666</v>
      </c>
    </row>
    <row r="1653" spans="1:16" x14ac:dyDescent="0.25">
      <c r="A1653" s="1">
        <v>15238</v>
      </c>
      <c r="B1653" s="1">
        <v>1</v>
      </c>
      <c r="C1653" s="1">
        <v>1</v>
      </c>
      <c r="D1653" s="1">
        <v>1</v>
      </c>
      <c r="E1653" s="1" t="s">
        <v>77</v>
      </c>
      <c r="F1653" s="1">
        <v>1</v>
      </c>
      <c r="G1653" s="1">
        <v>5</v>
      </c>
      <c r="H1653" s="1">
        <v>3</v>
      </c>
      <c r="I1653" s="1">
        <v>14</v>
      </c>
      <c r="J1653" s="1">
        <v>52580</v>
      </c>
      <c r="K1653" s="4" t="e">
        <f>VLOOKUP(jur[[#This Row],[hwycov_id]],#REF!,10,FALSE)</f>
        <v>#REF!</v>
      </c>
      <c r="L1653" s="32" t="e">
        <f t="shared" si="75"/>
        <v>#REF!</v>
      </c>
      <c r="M1653" s="31" t="e">
        <f t="shared" si="76"/>
        <v>#REF!</v>
      </c>
      <c r="N1653" s="31" t="e">
        <f t="shared" si="77"/>
        <v>#REF!</v>
      </c>
      <c r="O1653" s="1" t="e">
        <f>VLOOKUP(jur[[#This Row],[hwycov_id]],#REF!,16,FALSE)</f>
        <v>#REF!</v>
      </c>
      <c r="P1653" s="1">
        <v>1667</v>
      </c>
    </row>
    <row r="1654" spans="1:16" x14ac:dyDescent="0.25">
      <c r="A1654" s="1">
        <v>9028</v>
      </c>
      <c r="B1654" s="1">
        <v>1</v>
      </c>
      <c r="C1654" s="1">
        <v>1</v>
      </c>
      <c r="D1654" s="1">
        <v>1</v>
      </c>
      <c r="E1654" s="1" t="s">
        <v>77</v>
      </c>
      <c r="F1654" s="1">
        <v>1</v>
      </c>
      <c r="G1654" s="1">
        <v>5</v>
      </c>
      <c r="H1654" s="1">
        <v>3</v>
      </c>
      <c r="I1654" s="1">
        <v>14</v>
      </c>
      <c r="J1654" s="1">
        <v>52885</v>
      </c>
      <c r="K1654" s="4" t="e">
        <f>VLOOKUP(jur[[#This Row],[hwycov_id]],#REF!,10,FALSE)</f>
        <v>#REF!</v>
      </c>
      <c r="L1654" s="32" t="e">
        <f t="shared" si="75"/>
        <v>#REF!</v>
      </c>
      <c r="M1654" s="31" t="e">
        <f t="shared" si="76"/>
        <v>#REF!</v>
      </c>
      <c r="N1654" s="31" t="e">
        <f t="shared" si="77"/>
        <v>#REF!</v>
      </c>
      <c r="O1654" s="1" t="e">
        <f>VLOOKUP(jur[[#This Row],[hwycov_id]],#REF!,16,FALSE)</f>
        <v>#REF!</v>
      </c>
      <c r="P1654" s="1">
        <v>1668</v>
      </c>
    </row>
    <row r="1655" spans="1:16" x14ac:dyDescent="0.25">
      <c r="A1655" s="1">
        <v>20030</v>
      </c>
      <c r="B1655" s="1">
        <v>2</v>
      </c>
      <c r="C1655" s="1">
        <v>1</v>
      </c>
      <c r="D1655" s="1">
        <v>2</v>
      </c>
      <c r="E1655" s="1" t="s">
        <v>74</v>
      </c>
      <c r="F1655" s="1">
        <v>3</v>
      </c>
      <c r="G1655" s="1">
        <v>5</v>
      </c>
      <c r="H1655" s="1">
        <v>3</v>
      </c>
      <c r="I1655" s="1">
        <v>14</v>
      </c>
      <c r="J1655" s="1">
        <v>53098</v>
      </c>
      <c r="K1655" s="4" t="e">
        <f>VLOOKUP(jur[[#This Row],[hwycov_id]],#REF!,10,FALSE)</f>
        <v>#REF!</v>
      </c>
      <c r="L1655" s="32" t="e">
        <f t="shared" si="75"/>
        <v>#REF!</v>
      </c>
      <c r="M1655" s="31" t="e">
        <f t="shared" si="76"/>
        <v>#REF!</v>
      </c>
      <c r="N1655" s="31" t="e">
        <f t="shared" si="77"/>
        <v>#REF!</v>
      </c>
      <c r="O1655" s="1" t="e">
        <f>VLOOKUP(jur[[#This Row],[hwycov_id]],#REF!,16,FALSE)</f>
        <v>#REF!</v>
      </c>
      <c r="P1655" s="1">
        <v>1669</v>
      </c>
    </row>
    <row r="1656" spans="1:16" x14ac:dyDescent="0.25">
      <c r="A1656" s="1">
        <v>27898</v>
      </c>
      <c r="B1656" s="1">
        <v>1</v>
      </c>
      <c r="C1656" s="1">
        <v>1</v>
      </c>
      <c r="D1656" s="1">
        <v>1</v>
      </c>
      <c r="E1656" s="1" t="s">
        <v>73</v>
      </c>
      <c r="F1656" s="1">
        <v>1</v>
      </c>
      <c r="G1656" s="1">
        <v>5</v>
      </c>
      <c r="H1656" s="1">
        <v>4</v>
      </c>
      <c r="I1656" s="1">
        <v>14</v>
      </c>
      <c r="J1656" s="1">
        <v>53148</v>
      </c>
      <c r="K1656" s="4" t="e">
        <f>VLOOKUP(jur[[#This Row],[hwycov_id]],#REF!,10,FALSE)</f>
        <v>#REF!</v>
      </c>
      <c r="L1656" s="32" t="e">
        <f t="shared" si="75"/>
        <v>#REF!</v>
      </c>
      <c r="M1656" s="31" t="e">
        <f t="shared" si="76"/>
        <v>#REF!</v>
      </c>
      <c r="N1656" s="31" t="e">
        <f t="shared" si="77"/>
        <v>#REF!</v>
      </c>
      <c r="O1656" s="1" t="e">
        <f>VLOOKUP(jur[[#This Row],[hwycov_id]],#REF!,16,FALSE)</f>
        <v>#REF!</v>
      </c>
      <c r="P1656" s="1">
        <v>1670</v>
      </c>
    </row>
    <row r="1657" spans="1:16" x14ac:dyDescent="0.25">
      <c r="A1657" s="1">
        <v>21848</v>
      </c>
      <c r="B1657" s="1">
        <v>1</v>
      </c>
      <c r="C1657" s="1">
        <v>1</v>
      </c>
      <c r="D1657" s="1">
        <v>1</v>
      </c>
      <c r="E1657" s="1" t="s">
        <v>77</v>
      </c>
      <c r="F1657" s="1">
        <v>1</v>
      </c>
      <c r="G1657" s="1">
        <v>5</v>
      </c>
      <c r="H1657" s="1">
        <v>2</v>
      </c>
      <c r="I1657" s="1">
        <v>14</v>
      </c>
      <c r="J1657" s="1">
        <v>53153</v>
      </c>
      <c r="K1657" s="4" t="e">
        <f>VLOOKUP(jur[[#This Row],[hwycov_id]],#REF!,10,FALSE)</f>
        <v>#REF!</v>
      </c>
      <c r="L1657" s="32" t="e">
        <f t="shared" si="75"/>
        <v>#REF!</v>
      </c>
      <c r="M1657" s="31" t="e">
        <f t="shared" si="76"/>
        <v>#REF!</v>
      </c>
      <c r="N1657" s="31" t="e">
        <f t="shared" si="77"/>
        <v>#REF!</v>
      </c>
      <c r="O1657" s="1" t="e">
        <f>VLOOKUP(jur[[#This Row],[hwycov_id]],#REF!,16,FALSE)</f>
        <v>#REF!</v>
      </c>
      <c r="P1657" s="1">
        <v>1671</v>
      </c>
    </row>
    <row r="1658" spans="1:16" x14ac:dyDescent="0.25">
      <c r="A1658" s="1">
        <v>3578</v>
      </c>
      <c r="B1658" s="1">
        <v>2</v>
      </c>
      <c r="C1658" s="1">
        <v>1</v>
      </c>
      <c r="D1658" s="1">
        <v>2</v>
      </c>
      <c r="E1658" s="1" t="s">
        <v>74</v>
      </c>
      <c r="F1658" s="1">
        <v>3</v>
      </c>
      <c r="G1658" s="1">
        <v>5</v>
      </c>
      <c r="H1658" s="1">
        <v>3</v>
      </c>
      <c r="I1658" s="1">
        <v>14</v>
      </c>
      <c r="J1658" s="1">
        <v>53223</v>
      </c>
      <c r="K1658" s="4" t="e">
        <f>VLOOKUP(jur[[#This Row],[hwycov_id]],#REF!,10,FALSE)</f>
        <v>#REF!</v>
      </c>
      <c r="L1658" s="32" t="e">
        <f t="shared" si="75"/>
        <v>#REF!</v>
      </c>
      <c r="M1658" s="31" t="e">
        <f t="shared" si="76"/>
        <v>#REF!</v>
      </c>
      <c r="N1658" s="31" t="e">
        <f t="shared" si="77"/>
        <v>#REF!</v>
      </c>
      <c r="O1658" s="1" t="e">
        <f>VLOOKUP(jur[[#This Row],[hwycov_id]],#REF!,16,FALSE)</f>
        <v>#REF!</v>
      </c>
      <c r="P1658" s="1">
        <v>1672</v>
      </c>
    </row>
    <row r="1659" spans="1:16" x14ac:dyDescent="0.25">
      <c r="A1659" s="1">
        <v>9029</v>
      </c>
      <c r="B1659" s="1">
        <v>1</v>
      </c>
      <c r="C1659" s="1">
        <v>1</v>
      </c>
      <c r="D1659" s="1">
        <v>1</v>
      </c>
      <c r="E1659" s="1" t="s">
        <v>73</v>
      </c>
      <c r="F1659" s="1">
        <v>1</v>
      </c>
      <c r="G1659" s="1">
        <v>5</v>
      </c>
      <c r="H1659" s="1">
        <v>3</v>
      </c>
      <c r="I1659" s="1">
        <v>14</v>
      </c>
      <c r="J1659" s="1">
        <v>53597</v>
      </c>
      <c r="K1659" s="4" t="e">
        <f>VLOOKUP(jur[[#This Row],[hwycov_id]],#REF!,10,FALSE)</f>
        <v>#REF!</v>
      </c>
      <c r="L1659" s="32" t="e">
        <f t="shared" si="75"/>
        <v>#REF!</v>
      </c>
      <c r="M1659" s="31" t="e">
        <f t="shared" si="76"/>
        <v>#REF!</v>
      </c>
      <c r="N1659" s="31" t="e">
        <f t="shared" si="77"/>
        <v>#REF!</v>
      </c>
      <c r="O1659" s="1" t="e">
        <f>VLOOKUP(jur[[#This Row],[hwycov_id]],#REF!,16,FALSE)</f>
        <v>#REF!</v>
      </c>
      <c r="P1659" s="1">
        <v>1673</v>
      </c>
    </row>
    <row r="1660" spans="1:16" x14ac:dyDescent="0.25">
      <c r="A1660" s="1">
        <v>13438</v>
      </c>
      <c r="B1660" s="1">
        <v>1</v>
      </c>
      <c r="C1660" s="1">
        <v>1</v>
      </c>
      <c r="D1660" s="1">
        <v>1</v>
      </c>
      <c r="E1660" s="1" t="s">
        <v>77</v>
      </c>
      <c r="F1660" s="1">
        <v>1</v>
      </c>
      <c r="G1660" s="1">
        <v>5</v>
      </c>
      <c r="H1660" s="1">
        <v>2</v>
      </c>
      <c r="I1660" s="1">
        <v>14</v>
      </c>
      <c r="J1660" s="1">
        <v>53699</v>
      </c>
      <c r="K1660" s="4" t="e">
        <f>VLOOKUP(jur[[#This Row],[hwycov_id]],#REF!,10,FALSE)</f>
        <v>#REF!</v>
      </c>
      <c r="L1660" s="32" t="e">
        <f t="shared" si="75"/>
        <v>#REF!</v>
      </c>
      <c r="M1660" s="31" t="e">
        <f t="shared" si="76"/>
        <v>#REF!</v>
      </c>
      <c r="N1660" s="31" t="e">
        <f t="shared" si="77"/>
        <v>#REF!</v>
      </c>
      <c r="O1660" s="1" t="e">
        <f>VLOOKUP(jur[[#This Row],[hwycov_id]],#REF!,16,FALSE)</f>
        <v>#REF!</v>
      </c>
      <c r="P1660" s="1">
        <v>1674</v>
      </c>
    </row>
    <row r="1661" spans="1:16" x14ac:dyDescent="0.25">
      <c r="A1661" s="1">
        <v>689</v>
      </c>
      <c r="B1661" s="1">
        <v>1</v>
      </c>
      <c r="C1661" s="1">
        <v>1</v>
      </c>
      <c r="D1661" s="1">
        <v>1</v>
      </c>
      <c r="E1661" s="1" t="s">
        <v>73</v>
      </c>
      <c r="F1661" s="1">
        <v>1</v>
      </c>
      <c r="G1661" s="1">
        <v>5</v>
      </c>
      <c r="H1661" s="1">
        <v>4</v>
      </c>
      <c r="I1661" s="1">
        <v>14</v>
      </c>
      <c r="J1661" s="1">
        <v>55482</v>
      </c>
      <c r="K1661" s="4" t="e">
        <f>VLOOKUP(jur[[#This Row],[hwycov_id]],#REF!,10,FALSE)</f>
        <v>#REF!</v>
      </c>
      <c r="L1661" s="32" t="e">
        <f t="shared" si="75"/>
        <v>#REF!</v>
      </c>
      <c r="M1661" s="31" t="e">
        <f t="shared" si="76"/>
        <v>#REF!</v>
      </c>
      <c r="N1661" s="31" t="e">
        <f t="shared" si="77"/>
        <v>#REF!</v>
      </c>
      <c r="O1661" s="1" t="e">
        <f>VLOOKUP(jur[[#This Row],[hwycov_id]],#REF!,16,FALSE)</f>
        <v>#REF!</v>
      </c>
      <c r="P1661" s="1">
        <v>1675</v>
      </c>
    </row>
    <row r="1662" spans="1:16" x14ac:dyDescent="0.25">
      <c r="A1662" s="1">
        <v>16046</v>
      </c>
      <c r="B1662" s="1">
        <v>1</v>
      </c>
      <c r="C1662" s="1">
        <v>1</v>
      </c>
      <c r="D1662" s="1">
        <v>1</v>
      </c>
      <c r="E1662" s="1" t="s">
        <v>73</v>
      </c>
      <c r="F1662" s="1">
        <v>1</v>
      </c>
      <c r="G1662" s="1">
        <v>5</v>
      </c>
      <c r="H1662" s="1">
        <v>2</v>
      </c>
      <c r="I1662" s="1">
        <v>14</v>
      </c>
      <c r="J1662" s="1">
        <v>55560</v>
      </c>
      <c r="K1662" s="4" t="e">
        <f>VLOOKUP(jur[[#This Row],[hwycov_id]],#REF!,10,FALSE)</f>
        <v>#REF!</v>
      </c>
      <c r="L1662" s="32" t="e">
        <f t="shared" si="75"/>
        <v>#REF!</v>
      </c>
      <c r="M1662" s="31" t="e">
        <f t="shared" si="76"/>
        <v>#REF!</v>
      </c>
      <c r="N1662" s="31" t="e">
        <f t="shared" si="77"/>
        <v>#REF!</v>
      </c>
      <c r="O1662" s="1" t="e">
        <f>VLOOKUP(jur[[#This Row],[hwycov_id]],#REF!,16,FALSE)</f>
        <v>#REF!</v>
      </c>
      <c r="P1662" s="1">
        <v>1676</v>
      </c>
    </row>
    <row r="1663" spans="1:16" x14ac:dyDescent="0.25">
      <c r="A1663" s="1">
        <v>25938</v>
      </c>
      <c r="B1663" s="1">
        <v>1</v>
      </c>
      <c r="C1663" s="1">
        <v>1</v>
      </c>
      <c r="D1663" s="1">
        <v>1</v>
      </c>
      <c r="E1663" s="1" t="s">
        <v>77</v>
      </c>
      <c r="F1663" s="1">
        <v>1</v>
      </c>
      <c r="G1663" s="1">
        <v>5</v>
      </c>
      <c r="H1663" s="1">
        <v>3</v>
      </c>
      <c r="I1663" s="1">
        <v>14</v>
      </c>
      <c r="J1663" s="1">
        <v>55889</v>
      </c>
      <c r="K1663" s="4" t="e">
        <f>VLOOKUP(jur[[#This Row],[hwycov_id]],#REF!,10,FALSE)</f>
        <v>#REF!</v>
      </c>
      <c r="L1663" s="32" t="e">
        <f t="shared" si="75"/>
        <v>#REF!</v>
      </c>
      <c r="M1663" s="31" t="e">
        <f t="shared" si="76"/>
        <v>#REF!</v>
      </c>
      <c r="N1663" s="31" t="e">
        <f t="shared" si="77"/>
        <v>#REF!</v>
      </c>
      <c r="O1663" s="1" t="e">
        <f>VLOOKUP(jur[[#This Row],[hwycov_id]],#REF!,16,FALSE)</f>
        <v>#REF!</v>
      </c>
      <c r="P1663" s="1">
        <v>1677</v>
      </c>
    </row>
    <row r="1664" spans="1:16" x14ac:dyDescent="0.25">
      <c r="A1664" s="1">
        <v>24091</v>
      </c>
      <c r="B1664" s="1">
        <v>1</v>
      </c>
      <c r="C1664" s="1">
        <v>1</v>
      </c>
      <c r="D1664" s="1">
        <v>1</v>
      </c>
      <c r="E1664" s="1" t="s">
        <v>77</v>
      </c>
      <c r="F1664" s="1">
        <v>1</v>
      </c>
      <c r="G1664" s="1">
        <v>5</v>
      </c>
      <c r="H1664" s="1">
        <v>3</v>
      </c>
      <c r="I1664" s="1">
        <v>14</v>
      </c>
      <c r="J1664" s="1">
        <v>56148</v>
      </c>
      <c r="K1664" s="4" t="e">
        <f>VLOOKUP(jur[[#This Row],[hwycov_id]],#REF!,10,FALSE)</f>
        <v>#REF!</v>
      </c>
      <c r="L1664" s="32" t="e">
        <f t="shared" si="75"/>
        <v>#REF!</v>
      </c>
      <c r="M1664" s="31" t="e">
        <f t="shared" si="76"/>
        <v>#REF!</v>
      </c>
      <c r="N1664" s="31" t="e">
        <f t="shared" si="77"/>
        <v>#REF!</v>
      </c>
      <c r="O1664" s="1" t="e">
        <f>VLOOKUP(jur[[#This Row],[hwycov_id]],#REF!,16,FALSE)</f>
        <v>#REF!</v>
      </c>
      <c r="P1664" s="1">
        <v>1678</v>
      </c>
    </row>
    <row r="1665" spans="1:16" x14ac:dyDescent="0.25">
      <c r="A1665" s="1">
        <v>589</v>
      </c>
      <c r="B1665" s="1">
        <v>1</v>
      </c>
      <c r="C1665" s="1">
        <v>1</v>
      </c>
      <c r="D1665" s="1">
        <v>1</v>
      </c>
      <c r="E1665" s="1" t="s">
        <v>73</v>
      </c>
      <c r="F1665" s="1">
        <v>1</v>
      </c>
      <c r="G1665" s="1">
        <v>5</v>
      </c>
      <c r="H1665" s="1">
        <v>3</v>
      </c>
      <c r="I1665" s="1">
        <v>14</v>
      </c>
      <c r="J1665" s="1">
        <v>56331</v>
      </c>
      <c r="K1665" s="4" t="e">
        <f>VLOOKUP(jur[[#This Row],[hwycov_id]],#REF!,10,FALSE)</f>
        <v>#REF!</v>
      </c>
      <c r="L1665" s="32" t="e">
        <f t="shared" si="75"/>
        <v>#REF!</v>
      </c>
      <c r="M1665" s="31" t="e">
        <f t="shared" si="76"/>
        <v>#REF!</v>
      </c>
      <c r="N1665" s="31" t="e">
        <f t="shared" si="77"/>
        <v>#REF!</v>
      </c>
      <c r="O1665" s="1" t="e">
        <f>VLOOKUP(jur[[#This Row],[hwycov_id]],#REF!,16,FALSE)</f>
        <v>#REF!</v>
      </c>
      <c r="P1665" s="1">
        <v>1679</v>
      </c>
    </row>
    <row r="1666" spans="1:16" x14ac:dyDescent="0.25">
      <c r="A1666" s="1">
        <v>16127</v>
      </c>
      <c r="B1666" s="1">
        <v>1</v>
      </c>
      <c r="C1666" s="1">
        <v>1</v>
      </c>
      <c r="D1666" s="1">
        <v>1</v>
      </c>
      <c r="E1666" s="1" t="s">
        <v>77</v>
      </c>
      <c r="F1666" s="1">
        <v>1</v>
      </c>
      <c r="G1666" s="1">
        <v>5</v>
      </c>
      <c r="H1666" s="1">
        <v>2</v>
      </c>
      <c r="I1666" s="1">
        <v>14</v>
      </c>
      <c r="J1666" s="1">
        <v>56592</v>
      </c>
      <c r="K1666" s="4" t="e">
        <f>VLOOKUP(jur[[#This Row],[hwycov_id]],#REF!,10,FALSE)</f>
        <v>#REF!</v>
      </c>
      <c r="L1666" s="32" t="e">
        <f t="shared" ref="L1666:L1729" si="78">K1666/J1666-1</f>
        <v>#REF!</v>
      </c>
      <c r="M1666" s="31" t="e">
        <f t="shared" ref="M1666:M1729" si="79">K1666-J1666</f>
        <v>#REF!</v>
      </c>
      <c r="N1666" s="31" t="e">
        <f t="shared" ref="N1666:N1729" si="80">POWER(M1666,2)</f>
        <v>#REF!</v>
      </c>
      <c r="O1666" s="1" t="e">
        <f>VLOOKUP(jur[[#This Row],[hwycov_id]],#REF!,16,FALSE)</f>
        <v>#REF!</v>
      </c>
      <c r="P1666" s="1">
        <v>1680</v>
      </c>
    </row>
    <row r="1667" spans="1:16" x14ac:dyDescent="0.25">
      <c r="A1667" s="1">
        <v>853</v>
      </c>
      <c r="B1667" s="1">
        <v>1</v>
      </c>
      <c r="C1667" s="1">
        <v>1</v>
      </c>
      <c r="D1667" s="1">
        <v>1</v>
      </c>
      <c r="E1667" s="1" t="s">
        <v>73</v>
      </c>
      <c r="F1667" s="1">
        <v>1</v>
      </c>
      <c r="G1667" s="1">
        <v>5</v>
      </c>
      <c r="H1667" s="1">
        <v>4</v>
      </c>
      <c r="I1667" s="1">
        <v>14</v>
      </c>
      <c r="J1667" s="1">
        <v>56751</v>
      </c>
      <c r="K1667" s="4" t="e">
        <f>VLOOKUP(jur[[#This Row],[hwycov_id]],#REF!,10,FALSE)</f>
        <v>#REF!</v>
      </c>
      <c r="L1667" s="32" t="e">
        <f t="shared" si="78"/>
        <v>#REF!</v>
      </c>
      <c r="M1667" s="31" t="e">
        <f t="shared" si="79"/>
        <v>#REF!</v>
      </c>
      <c r="N1667" s="31" t="e">
        <f t="shared" si="80"/>
        <v>#REF!</v>
      </c>
      <c r="O1667" s="1" t="e">
        <f>VLOOKUP(jur[[#This Row],[hwycov_id]],#REF!,16,FALSE)</f>
        <v>#REF!</v>
      </c>
      <c r="P1667" s="1">
        <v>1681</v>
      </c>
    </row>
    <row r="1668" spans="1:16" x14ac:dyDescent="0.25">
      <c r="A1668" s="1">
        <v>7430</v>
      </c>
      <c r="B1668" s="1">
        <v>1</v>
      </c>
      <c r="C1668" s="1">
        <v>1</v>
      </c>
      <c r="D1668" s="1">
        <v>1</v>
      </c>
      <c r="E1668" s="1" t="s">
        <v>77</v>
      </c>
      <c r="F1668" s="1">
        <v>1</v>
      </c>
      <c r="G1668" s="1">
        <v>5</v>
      </c>
      <c r="H1668" s="1">
        <v>3</v>
      </c>
      <c r="I1668" s="1">
        <v>14</v>
      </c>
      <c r="J1668" s="1">
        <v>57059</v>
      </c>
      <c r="K1668" s="4" t="e">
        <f>VLOOKUP(jur[[#This Row],[hwycov_id]],#REF!,10,FALSE)</f>
        <v>#REF!</v>
      </c>
      <c r="L1668" s="32" t="e">
        <f t="shared" si="78"/>
        <v>#REF!</v>
      </c>
      <c r="M1668" s="31" t="e">
        <f t="shared" si="79"/>
        <v>#REF!</v>
      </c>
      <c r="N1668" s="31" t="e">
        <f t="shared" si="80"/>
        <v>#REF!</v>
      </c>
      <c r="O1668" s="1" t="e">
        <f>VLOOKUP(jur[[#This Row],[hwycov_id]],#REF!,16,FALSE)</f>
        <v>#REF!</v>
      </c>
      <c r="P1668" s="1">
        <v>1682</v>
      </c>
    </row>
    <row r="1669" spans="1:16" x14ac:dyDescent="0.25">
      <c r="A1669" s="1">
        <v>25025</v>
      </c>
      <c r="B1669" s="1">
        <v>1</v>
      </c>
      <c r="C1669" s="1">
        <v>1</v>
      </c>
      <c r="D1669" s="1">
        <v>1</v>
      </c>
      <c r="E1669" s="1" t="s">
        <v>73</v>
      </c>
      <c r="F1669" s="1">
        <v>1</v>
      </c>
      <c r="G1669" s="1">
        <v>5</v>
      </c>
      <c r="H1669" s="1">
        <v>2</v>
      </c>
      <c r="I1669" s="1">
        <v>14</v>
      </c>
      <c r="J1669" s="1">
        <v>57077</v>
      </c>
      <c r="K1669" s="4" t="e">
        <f>VLOOKUP(jur[[#This Row],[hwycov_id]],#REF!,10,FALSE)</f>
        <v>#REF!</v>
      </c>
      <c r="L1669" s="32" t="e">
        <f t="shared" si="78"/>
        <v>#REF!</v>
      </c>
      <c r="M1669" s="31" t="e">
        <f t="shared" si="79"/>
        <v>#REF!</v>
      </c>
      <c r="N1669" s="31" t="e">
        <f t="shared" si="80"/>
        <v>#REF!</v>
      </c>
      <c r="O1669" s="1" t="e">
        <f>VLOOKUP(jur[[#This Row],[hwycov_id]],#REF!,16,FALSE)</f>
        <v>#REF!</v>
      </c>
      <c r="P1669" s="1">
        <v>1683</v>
      </c>
    </row>
    <row r="1670" spans="1:16" x14ac:dyDescent="0.25">
      <c r="A1670" s="1">
        <v>29052</v>
      </c>
      <c r="B1670" s="1">
        <v>1</v>
      </c>
      <c r="C1670" s="1">
        <v>1</v>
      </c>
      <c r="D1670" s="1">
        <v>1</v>
      </c>
      <c r="E1670" s="1" t="s">
        <v>73</v>
      </c>
      <c r="F1670" s="1">
        <v>1</v>
      </c>
      <c r="G1670" s="1">
        <v>5</v>
      </c>
      <c r="H1670" s="1">
        <v>2</v>
      </c>
      <c r="I1670" s="1">
        <v>14</v>
      </c>
      <c r="J1670" s="1">
        <v>58478</v>
      </c>
      <c r="K1670" s="4" t="e">
        <f>VLOOKUP(jur[[#This Row],[hwycov_id]],#REF!,10,FALSE)</f>
        <v>#REF!</v>
      </c>
      <c r="L1670" s="32" t="e">
        <f t="shared" si="78"/>
        <v>#REF!</v>
      </c>
      <c r="M1670" s="31" t="e">
        <f t="shared" si="79"/>
        <v>#REF!</v>
      </c>
      <c r="N1670" s="31" t="e">
        <f t="shared" si="80"/>
        <v>#REF!</v>
      </c>
      <c r="O1670" s="1" t="e">
        <f>VLOOKUP(jur[[#This Row],[hwycov_id]],#REF!,16,FALSE)</f>
        <v>#REF!</v>
      </c>
      <c r="P1670" s="1">
        <v>1684</v>
      </c>
    </row>
    <row r="1671" spans="1:16" x14ac:dyDescent="0.25">
      <c r="A1671" s="1">
        <v>30725</v>
      </c>
      <c r="B1671" s="1">
        <v>2</v>
      </c>
      <c r="C1671" s="1">
        <v>1</v>
      </c>
      <c r="D1671" s="1">
        <v>2</v>
      </c>
      <c r="E1671" s="1" t="s">
        <v>74</v>
      </c>
      <c r="F1671" s="1">
        <v>3</v>
      </c>
      <c r="G1671" s="1">
        <v>5</v>
      </c>
      <c r="H1671" s="1">
        <v>3</v>
      </c>
      <c r="I1671" s="1">
        <v>14</v>
      </c>
      <c r="J1671" s="1">
        <v>58935</v>
      </c>
      <c r="K1671" s="4" t="e">
        <f>VLOOKUP(jur[[#This Row],[hwycov_id]],#REF!,10,FALSE)</f>
        <v>#REF!</v>
      </c>
      <c r="L1671" s="32" t="e">
        <f t="shared" si="78"/>
        <v>#REF!</v>
      </c>
      <c r="M1671" s="31" t="e">
        <f t="shared" si="79"/>
        <v>#REF!</v>
      </c>
      <c r="N1671" s="31" t="e">
        <f t="shared" si="80"/>
        <v>#REF!</v>
      </c>
      <c r="O1671" s="1" t="e">
        <f>VLOOKUP(jur[[#This Row],[hwycov_id]],#REF!,16,FALSE)</f>
        <v>#REF!</v>
      </c>
      <c r="P1671" s="1">
        <v>1685</v>
      </c>
    </row>
    <row r="1672" spans="1:16" x14ac:dyDescent="0.25">
      <c r="A1672" s="1">
        <v>3854</v>
      </c>
      <c r="B1672" s="1">
        <v>3</v>
      </c>
      <c r="C1672" s="1">
        <v>1</v>
      </c>
      <c r="D1672" s="1">
        <v>2</v>
      </c>
      <c r="E1672" s="1" t="s">
        <v>74</v>
      </c>
      <c r="F1672" s="1">
        <v>3</v>
      </c>
      <c r="G1672" s="1">
        <v>5</v>
      </c>
      <c r="H1672" s="1">
        <v>3</v>
      </c>
      <c r="I1672" s="1">
        <v>14</v>
      </c>
      <c r="J1672" s="1">
        <v>58950</v>
      </c>
      <c r="K1672" s="4" t="e">
        <f>VLOOKUP(jur[[#This Row],[hwycov_id]],#REF!,10,FALSE)</f>
        <v>#REF!</v>
      </c>
      <c r="L1672" s="32" t="e">
        <f t="shared" si="78"/>
        <v>#REF!</v>
      </c>
      <c r="M1672" s="31" t="e">
        <f t="shared" si="79"/>
        <v>#REF!</v>
      </c>
      <c r="N1672" s="31" t="e">
        <f t="shared" si="80"/>
        <v>#REF!</v>
      </c>
      <c r="O1672" s="1" t="e">
        <f>VLOOKUP(jur[[#This Row],[hwycov_id]],#REF!,16,FALSE)</f>
        <v>#REF!</v>
      </c>
      <c r="P1672" s="1">
        <v>1686</v>
      </c>
    </row>
    <row r="1673" spans="1:16" x14ac:dyDescent="0.25">
      <c r="A1673" s="1">
        <v>9252</v>
      </c>
      <c r="B1673" s="1">
        <v>1</v>
      </c>
      <c r="C1673" s="1">
        <v>1</v>
      </c>
      <c r="D1673" s="1">
        <v>1</v>
      </c>
      <c r="E1673" s="1" t="s">
        <v>73</v>
      </c>
      <c r="F1673" s="1">
        <v>1</v>
      </c>
      <c r="G1673" s="1">
        <v>5</v>
      </c>
      <c r="H1673" s="1">
        <v>3</v>
      </c>
      <c r="I1673" s="1">
        <v>14</v>
      </c>
      <c r="J1673" s="1">
        <v>59038</v>
      </c>
      <c r="K1673" s="4" t="e">
        <f>VLOOKUP(jur[[#This Row],[hwycov_id]],#REF!,10,FALSE)</f>
        <v>#REF!</v>
      </c>
      <c r="L1673" s="32" t="e">
        <f t="shared" si="78"/>
        <v>#REF!</v>
      </c>
      <c r="M1673" s="31" t="e">
        <f t="shared" si="79"/>
        <v>#REF!</v>
      </c>
      <c r="N1673" s="31" t="e">
        <f t="shared" si="80"/>
        <v>#REF!</v>
      </c>
      <c r="O1673" s="1" t="e">
        <f>VLOOKUP(jur[[#This Row],[hwycov_id]],#REF!,16,FALSE)</f>
        <v>#REF!</v>
      </c>
      <c r="P1673" s="1">
        <v>1687</v>
      </c>
    </row>
    <row r="1674" spans="1:16" x14ac:dyDescent="0.25">
      <c r="A1674" s="1">
        <v>11556</v>
      </c>
      <c r="B1674" s="1">
        <v>2</v>
      </c>
      <c r="C1674" s="1">
        <v>1</v>
      </c>
      <c r="D1674" s="1">
        <v>2</v>
      </c>
      <c r="E1674" s="1" t="s">
        <v>74</v>
      </c>
      <c r="F1674" s="1">
        <v>3</v>
      </c>
      <c r="G1674" s="1">
        <v>5</v>
      </c>
      <c r="H1674" s="1">
        <v>3</v>
      </c>
      <c r="I1674" s="1">
        <v>14</v>
      </c>
      <c r="J1674" s="1">
        <v>59210</v>
      </c>
      <c r="K1674" s="4" t="e">
        <f>VLOOKUP(jur[[#This Row],[hwycov_id]],#REF!,10,FALSE)</f>
        <v>#REF!</v>
      </c>
      <c r="L1674" s="32" t="e">
        <f t="shared" si="78"/>
        <v>#REF!</v>
      </c>
      <c r="M1674" s="31" t="e">
        <f t="shared" si="79"/>
        <v>#REF!</v>
      </c>
      <c r="N1674" s="31" t="e">
        <f t="shared" si="80"/>
        <v>#REF!</v>
      </c>
      <c r="O1674" s="1" t="e">
        <f>VLOOKUP(jur[[#This Row],[hwycov_id]],#REF!,16,FALSE)</f>
        <v>#REF!</v>
      </c>
      <c r="P1674" s="1">
        <v>1688</v>
      </c>
    </row>
    <row r="1675" spans="1:16" x14ac:dyDescent="0.25">
      <c r="A1675" s="1">
        <v>29415</v>
      </c>
      <c r="B1675" s="1">
        <v>1</v>
      </c>
      <c r="C1675" s="1">
        <v>2</v>
      </c>
      <c r="D1675" s="1">
        <v>1</v>
      </c>
      <c r="E1675" s="1" t="s">
        <v>72</v>
      </c>
      <c r="F1675" s="1">
        <v>1</v>
      </c>
      <c r="G1675" s="1">
        <v>5</v>
      </c>
      <c r="H1675" s="1">
        <v>3</v>
      </c>
      <c r="I1675" s="1">
        <v>14</v>
      </c>
      <c r="J1675" s="1">
        <v>59498</v>
      </c>
      <c r="K1675" s="4" t="e">
        <f>VLOOKUP(jur[[#This Row],[hwycov_id]],#REF!,10,FALSE)</f>
        <v>#REF!</v>
      </c>
      <c r="L1675" s="32" t="e">
        <f t="shared" si="78"/>
        <v>#REF!</v>
      </c>
      <c r="M1675" s="31" t="e">
        <f t="shared" si="79"/>
        <v>#REF!</v>
      </c>
      <c r="N1675" s="31" t="e">
        <f t="shared" si="80"/>
        <v>#REF!</v>
      </c>
      <c r="O1675" s="1" t="e">
        <f>VLOOKUP(jur[[#This Row],[hwycov_id]],#REF!,16,FALSE)</f>
        <v>#REF!</v>
      </c>
      <c r="P1675" s="1">
        <v>1690</v>
      </c>
    </row>
    <row r="1676" spans="1:16" x14ac:dyDescent="0.25">
      <c r="A1676" s="1">
        <v>11106</v>
      </c>
      <c r="B1676" s="1">
        <v>1</v>
      </c>
      <c r="C1676" s="1">
        <v>1</v>
      </c>
      <c r="D1676" s="1">
        <v>1</v>
      </c>
      <c r="E1676" s="1" t="s">
        <v>77</v>
      </c>
      <c r="F1676" s="1">
        <v>1</v>
      </c>
      <c r="G1676" s="1">
        <v>5</v>
      </c>
      <c r="H1676" s="1">
        <v>3</v>
      </c>
      <c r="I1676" s="1">
        <v>14</v>
      </c>
      <c r="J1676" s="1">
        <v>59604</v>
      </c>
      <c r="K1676" s="4" t="e">
        <f>VLOOKUP(jur[[#This Row],[hwycov_id]],#REF!,10,FALSE)</f>
        <v>#REF!</v>
      </c>
      <c r="L1676" s="32" t="e">
        <f t="shared" si="78"/>
        <v>#REF!</v>
      </c>
      <c r="M1676" s="31" t="e">
        <f t="shared" si="79"/>
        <v>#REF!</v>
      </c>
      <c r="N1676" s="31" t="e">
        <f t="shared" si="80"/>
        <v>#REF!</v>
      </c>
      <c r="O1676" s="1" t="e">
        <f>VLOOKUP(jur[[#This Row],[hwycov_id]],#REF!,16,FALSE)</f>
        <v>#REF!</v>
      </c>
      <c r="P1676" s="1">
        <v>1691</v>
      </c>
    </row>
    <row r="1677" spans="1:16" x14ac:dyDescent="0.25">
      <c r="A1677" s="1">
        <v>579</v>
      </c>
      <c r="B1677" s="1">
        <v>1</v>
      </c>
      <c r="C1677" s="1">
        <v>1</v>
      </c>
      <c r="D1677" s="1">
        <v>1</v>
      </c>
      <c r="E1677" s="1" t="s">
        <v>77</v>
      </c>
      <c r="F1677" s="1">
        <v>1</v>
      </c>
      <c r="G1677" s="1">
        <v>6</v>
      </c>
      <c r="H1677" s="1">
        <v>2</v>
      </c>
      <c r="I1677" s="1">
        <v>14</v>
      </c>
      <c r="J1677" s="1">
        <v>60014</v>
      </c>
      <c r="K1677" s="4" t="e">
        <f>VLOOKUP(jur[[#This Row],[hwycov_id]],#REF!,10,FALSE)</f>
        <v>#REF!</v>
      </c>
      <c r="L1677" s="32" t="e">
        <f t="shared" si="78"/>
        <v>#REF!</v>
      </c>
      <c r="M1677" s="31" t="e">
        <f t="shared" si="79"/>
        <v>#REF!</v>
      </c>
      <c r="N1677" s="31" t="e">
        <f t="shared" si="80"/>
        <v>#REF!</v>
      </c>
      <c r="O1677" s="1" t="e">
        <f>VLOOKUP(jur[[#This Row],[hwycov_id]],#REF!,16,FALSE)</f>
        <v>#REF!</v>
      </c>
      <c r="P1677" s="1">
        <v>1692</v>
      </c>
    </row>
    <row r="1678" spans="1:16" x14ac:dyDescent="0.25">
      <c r="A1678" s="1">
        <v>7497</v>
      </c>
      <c r="B1678" s="1">
        <v>1</v>
      </c>
      <c r="C1678" s="1">
        <v>1</v>
      </c>
      <c r="D1678" s="1">
        <v>1</v>
      </c>
      <c r="E1678" s="1" t="s">
        <v>77</v>
      </c>
      <c r="F1678" s="1">
        <v>1</v>
      </c>
      <c r="G1678" s="1">
        <v>6</v>
      </c>
      <c r="H1678" s="1">
        <v>3</v>
      </c>
      <c r="I1678" s="1">
        <v>14</v>
      </c>
      <c r="J1678" s="1">
        <v>60316</v>
      </c>
      <c r="K1678" s="4" t="e">
        <f>VLOOKUP(jur[[#This Row],[hwycov_id]],#REF!,10,FALSE)</f>
        <v>#REF!</v>
      </c>
      <c r="L1678" s="32" t="e">
        <f t="shared" si="78"/>
        <v>#REF!</v>
      </c>
      <c r="M1678" s="31" t="e">
        <f t="shared" si="79"/>
        <v>#REF!</v>
      </c>
      <c r="N1678" s="31" t="e">
        <f t="shared" si="80"/>
        <v>#REF!</v>
      </c>
      <c r="O1678" s="1" t="e">
        <f>VLOOKUP(jur[[#This Row],[hwycov_id]],#REF!,16,FALSE)</f>
        <v>#REF!</v>
      </c>
      <c r="P1678" s="1">
        <v>1693</v>
      </c>
    </row>
    <row r="1679" spans="1:16" x14ac:dyDescent="0.25">
      <c r="A1679" s="1">
        <v>11483</v>
      </c>
      <c r="B1679" s="1">
        <v>1</v>
      </c>
      <c r="C1679" s="1">
        <v>1</v>
      </c>
      <c r="D1679" s="1">
        <v>1</v>
      </c>
      <c r="E1679" s="1" t="s">
        <v>77</v>
      </c>
      <c r="F1679" s="1">
        <v>1</v>
      </c>
      <c r="G1679" s="1">
        <v>6</v>
      </c>
      <c r="H1679" s="1">
        <v>3</v>
      </c>
      <c r="I1679" s="1">
        <v>14</v>
      </c>
      <c r="J1679" s="1">
        <v>62798</v>
      </c>
      <c r="K1679" s="4" t="e">
        <f>VLOOKUP(jur[[#This Row],[hwycov_id]],#REF!,10,FALSE)</f>
        <v>#REF!</v>
      </c>
      <c r="L1679" s="32" t="e">
        <f t="shared" si="78"/>
        <v>#REF!</v>
      </c>
      <c r="M1679" s="31" t="e">
        <f t="shared" si="79"/>
        <v>#REF!</v>
      </c>
      <c r="N1679" s="31" t="e">
        <f t="shared" si="80"/>
        <v>#REF!</v>
      </c>
      <c r="O1679" s="1" t="e">
        <f>VLOOKUP(jur[[#This Row],[hwycov_id]],#REF!,16,FALSE)</f>
        <v>#REF!</v>
      </c>
      <c r="P1679" s="1">
        <v>1694</v>
      </c>
    </row>
    <row r="1680" spans="1:16" x14ac:dyDescent="0.25">
      <c r="A1680" s="1">
        <v>8921</v>
      </c>
      <c r="B1680" s="1">
        <v>1</v>
      </c>
      <c r="C1680" s="1">
        <v>1</v>
      </c>
      <c r="D1680" s="1">
        <v>1</v>
      </c>
      <c r="E1680" s="1" t="s">
        <v>73</v>
      </c>
      <c r="F1680" s="1">
        <v>1</v>
      </c>
      <c r="G1680" s="1">
        <v>6</v>
      </c>
      <c r="H1680" s="1">
        <v>2</v>
      </c>
      <c r="I1680" s="1">
        <v>14</v>
      </c>
      <c r="J1680" s="1">
        <v>63464</v>
      </c>
      <c r="K1680" s="4" t="e">
        <f>VLOOKUP(jur[[#This Row],[hwycov_id]],#REF!,10,FALSE)</f>
        <v>#REF!</v>
      </c>
      <c r="L1680" s="32" t="e">
        <f t="shared" si="78"/>
        <v>#REF!</v>
      </c>
      <c r="M1680" s="31" t="e">
        <f t="shared" si="79"/>
        <v>#REF!</v>
      </c>
      <c r="N1680" s="31" t="e">
        <f t="shared" si="80"/>
        <v>#REF!</v>
      </c>
      <c r="O1680" s="1" t="e">
        <f>VLOOKUP(jur[[#This Row],[hwycov_id]],#REF!,16,FALSE)</f>
        <v>#REF!</v>
      </c>
      <c r="P1680" s="1">
        <v>1695</v>
      </c>
    </row>
    <row r="1681" spans="1:16" x14ac:dyDescent="0.25">
      <c r="A1681" s="1">
        <v>28675</v>
      </c>
      <c r="B1681" s="1">
        <v>1</v>
      </c>
      <c r="C1681" s="1">
        <v>1</v>
      </c>
      <c r="D1681" s="1">
        <v>1</v>
      </c>
      <c r="E1681" s="1" t="s">
        <v>73</v>
      </c>
      <c r="F1681" s="1">
        <v>1</v>
      </c>
      <c r="G1681" s="1">
        <v>6</v>
      </c>
      <c r="H1681" s="1">
        <v>2</v>
      </c>
      <c r="I1681" s="1">
        <v>14</v>
      </c>
      <c r="J1681" s="1">
        <v>64086</v>
      </c>
      <c r="K1681" s="4" t="e">
        <f>VLOOKUP(jur[[#This Row],[hwycov_id]],#REF!,10,FALSE)</f>
        <v>#REF!</v>
      </c>
      <c r="L1681" s="32" t="e">
        <f t="shared" si="78"/>
        <v>#REF!</v>
      </c>
      <c r="M1681" s="31" t="e">
        <f t="shared" si="79"/>
        <v>#REF!</v>
      </c>
      <c r="N1681" s="31" t="e">
        <f t="shared" si="80"/>
        <v>#REF!</v>
      </c>
      <c r="O1681" s="1" t="e">
        <f>VLOOKUP(jur[[#This Row],[hwycov_id]],#REF!,16,FALSE)</f>
        <v>#REF!</v>
      </c>
      <c r="P1681" s="1">
        <v>1696</v>
      </c>
    </row>
    <row r="1682" spans="1:16" x14ac:dyDescent="0.25">
      <c r="A1682" s="1">
        <v>15862</v>
      </c>
      <c r="B1682" s="1">
        <v>1</v>
      </c>
      <c r="C1682" s="1">
        <v>1</v>
      </c>
      <c r="D1682" s="1">
        <v>1</v>
      </c>
      <c r="E1682" s="1" t="s">
        <v>77</v>
      </c>
      <c r="F1682" s="1">
        <v>1</v>
      </c>
      <c r="G1682" s="1">
        <v>6</v>
      </c>
      <c r="H1682" s="1">
        <v>2</v>
      </c>
      <c r="I1682" s="1">
        <v>14</v>
      </c>
      <c r="J1682" s="1">
        <v>64850</v>
      </c>
      <c r="K1682" s="4" t="e">
        <f>VLOOKUP(jur[[#This Row],[hwycov_id]],#REF!,10,FALSE)</f>
        <v>#REF!</v>
      </c>
      <c r="L1682" s="32" t="e">
        <f t="shared" si="78"/>
        <v>#REF!</v>
      </c>
      <c r="M1682" s="31" t="e">
        <f t="shared" si="79"/>
        <v>#REF!</v>
      </c>
      <c r="N1682" s="31" t="e">
        <f t="shared" si="80"/>
        <v>#REF!</v>
      </c>
      <c r="O1682" s="1" t="e">
        <f>VLOOKUP(jur[[#This Row],[hwycov_id]],#REF!,16,FALSE)</f>
        <v>#REF!</v>
      </c>
      <c r="P1682" s="1">
        <v>1697</v>
      </c>
    </row>
    <row r="1683" spans="1:16" x14ac:dyDescent="0.25">
      <c r="A1683" s="1">
        <v>11327</v>
      </c>
      <c r="B1683" s="1">
        <v>1</v>
      </c>
      <c r="C1683" s="1">
        <v>1</v>
      </c>
      <c r="D1683" s="1">
        <v>1</v>
      </c>
      <c r="E1683" s="1" t="s">
        <v>73</v>
      </c>
      <c r="F1683" s="1">
        <v>1</v>
      </c>
      <c r="G1683" s="1">
        <v>6</v>
      </c>
      <c r="H1683" s="1">
        <v>2</v>
      </c>
      <c r="I1683" s="1">
        <v>14</v>
      </c>
      <c r="J1683" s="1">
        <v>64863</v>
      </c>
      <c r="K1683" s="4" t="e">
        <f>VLOOKUP(jur[[#This Row],[hwycov_id]],#REF!,10,FALSE)</f>
        <v>#REF!</v>
      </c>
      <c r="L1683" s="32" t="e">
        <f t="shared" si="78"/>
        <v>#REF!</v>
      </c>
      <c r="M1683" s="31" t="e">
        <f t="shared" si="79"/>
        <v>#REF!</v>
      </c>
      <c r="N1683" s="31" t="e">
        <f t="shared" si="80"/>
        <v>#REF!</v>
      </c>
      <c r="O1683" s="1" t="e">
        <f>VLOOKUP(jur[[#This Row],[hwycov_id]],#REF!,16,FALSE)</f>
        <v>#REF!</v>
      </c>
      <c r="P1683" s="1">
        <v>1698</v>
      </c>
    </row>
    <row r="1684" spans="1:16" x14ac:dyDescent="0.25">
      <c r="A1684" s="1">
        <v>15914</v>
      </c>
      <c r="B1684" s="1">
        <v>1</v>
      </c>
      <c r="C1684" s="1">
        <v>1</v>
      </c>
      <c r="D1684" s="1">
        <v>1</v>
      </c>
      <c r="E1684" s="1" t="s">
        <v>73</v>
      </c>
      <c r="F1684" s="1">
        <v>1</v>
      </c>
      <c r="G1684" s="1">
        <v>6</v>
      </c>
      <c r="H1684" s="1">
        <v>2</v>
      </c>
      <c r="I1684" s="1">
        <v>14</v>
      </c>
      <c r="J1684" s="1">
        <v>64941</v>
      </c>
      <c r="K1684" s="4" t="e">
        <f>VLOOKUP(jur[[#This Row],[hwycov_id]],#REF!,10,FALSE)</f>
        <v>#REF!</v>
      </c>
      <c r="L1684" s="32" t="e">
        <f t="shared" si="78"/>
        <v>#REF!</v>
      </c>
      <c r="M1684" s="31" t="e">
        <f t="shared" si="79"/>
        <v>#REF!</v>
      </c>
      <c r="N1684" s="31" t="e">
        <f t="shared" si="80"/>
        <v>#REF!</v>
      </c>
      <c r="O1684" s="1" t="e">
        <f>VLOOKUP(jur[[#This Row],[hwycov_id]],#REF!,16,FALSE)</f>
        <v>#REF!</v>
      </c>
      <c r="P1684" s="1">
        <v>1699</v>
      </c>
    </row>
    <row r="1685" spans="1:16" x14ac:dyDescent="0.25">
      <c r="A1685" s="1">
        <v>27781</v>
      </c>
      <c r="B1685" s="1">
        <v>1</v>
      </c>
      <c r="C1685" s="1">
        <v>1</v>
      </c>
      <c r="D1685" s="1">
        <v>1</v>
      </c>
      <c r="E1685" s="1" t="s">
        <v>73</v>
      </c>
      <c r="F1685" s="1">
        <v>1</v>
      </c>
      <c r="G1685" s="1">
        <v>6</v>
      </c>
      <c r="H1685" s="1">
        <v>2</v>
      </c>
      <c r="I1685" s="1">
        <v>14</v>
      </c>
      <c r="J1685" s="1">
        <v>66356</v>
      </c>
      <c r="K1685" s="4" t="e">
        <f>VLOOKUP(jur[[#This Row],[hwycov_id]],#REF!,10,FALSE)</f>
        <v>#REF!</v>
      </c>
      <c r="L1685" s="32" t="e">
        <f t="shared" si="78"/>
        <v>#REF!</v>
      </c>
      <c r="M1685" s="31" t="e">
        <f t="shared" si="79"/>
        <v>#REF!</v>
      </c>
      <c r="N1685" s="31" t="e">
        <f t="shared" si="80"/>
        <v>#REF!</v>
      </c>
      <c r="O1685" s="1" t="e">
        <f>VLOOKUP(jur[[#This Row],[hwycov_id]],#REF!,16,FALSE)</f>
        <v>#REF!</v>
      </c>
      <c r="P1685" s="1">
        <v>1700</v>
      </c>
    </row>
    <row r="1686" spans="1:16" x14ac:dyDescent="0.25">
      <c r="A1686" s="1">
        <v>15859</v>
      </c>
      <c r="B1686" s="1">
        <v>1</v>
      </c>
      <c r="C1686" s="1">
        <v>1</v>
      </c>
      <c r="D1686" s="1">
        <v>1</v>
      </c>
      <c r="E1686" s="1" t="s">
        <v>77</v>
      </c>
      <c r="F1686" s="1">
        <v>1</v>
      </c>
      <c r="G1686" s="1">
        <v>6</v>
      </c>
      <c r="H1686" s="1">
        <v>2</v>
      </c>
      <c r="I1686" s="1">
        <v>14</v>
      </c>
      <c r="J1686" s="1">
        <v>66968</v>
      </c>
      <c r="K1686" s="4" t="e">
        <f>VLOOKUP(jur[[#This Row],[hwycov_id]],#REF!,10,FALSE)</f>
        <v>#REF!</v>
      </c>
      <c r="L1686" s="32" t="e">
        <f t="shared" si="78"/>
        <v>#REF!</v>
      </c>
      <c r="M1686" s="31" t="e">
        <f t="shared" si="79"/>
        <v>#REF!</v>
      </c>
      <c r="N1686" s="31" t="e">
        <f t="shared" si="80"/>
        <v>#REF!</v>
      </c>
      <c r="O1686" s="1" t="e">
        <f>VLOOKUP(jur[[#This Row],[hwycov_id]],#REF!,16,FALSE)</f>
        <v>#REF!</v>
      </c>
      <c r="P1686" s="1">
        <v>1701</v>
      </c>
    </row>
    <row r="1687" spans="1:16" x14ac:dyDescent="0.25">
      <c r="A1687" s="1">
        <v>28417</v>
      </c>
      <c r="B1687" s="1">
        <v>1</v>
      </c>
      <c r="C1687" s="1">
        <v>1</v>
      </c>
      <c r="D1687" s="1">
        <v>1</v>
      </c>
      <c r="E1687" s="1" t="s">
        <v>73</v>
      </c>
      <c r="F1687" s="1">
        <v>1</v>
      </c>
      <c r="G1687" s="1">
        <v>6</v>
      </c>
      <c r="H1687" s="1">
        <v>2</v>
      </c>
      <c r="I1687" s="1">
        <v>14</v>
      </c>
      <c r="J1687" s="1">
        <v>67570</v>
      </c>
      <c r="K1687" s="4" t="e">
        <f>VLOOKUP(jur[[#This Row],[hwycov_id]],#REF!,10,FALSE)</f>
        <v>#REF!</v>
      </c>
      <c r="L1687" s="32" t="e">
        <f t="shared" si="78"/>
        <v>#REF!</v>
      </c>
      <c r="M1687" s="31" t="e">
        <f t="shared" si="79"/>
        <v>#REF!</v>
      </c>
      <c r="N1687" s="31" t="e">
        <f t="shared" si="80"/>
        <v>#REF!</v>
      </c>
      <c r="O1687" s="1" t="e">
        <f>VLOOKUP(jur[[#This Row],[hwycov_id]],#REF!,16,FALSE)</f>
        <v>#REF!</v>
      </c>
      <c r="P1687" s="1">
        <v>1703</v>
      </c>
    </row>
    <row r="1688" spans="1:16" x14ac:dyDescent="0.25">
      <c r="A1688" s="1">
        <v>15856</v>
      </c>
      <c r="B1688" s="1">
        <v>1</v>
      </c>
      <c r="C1688" s="1">
        <v>1</v>
      </c>
      <c r="D1688" s="1">
        <v>1</v>
      </c>
      <c r="E1688" s="1" t="s">
        <v>73</v>
      </c>
      <c r="F1688" s="1">
        <v>1</v>
      </c>
      <c r="G1688" s="1">
        <v>6</v>
      </c>
      <c r="H1688" s="1">
        <v>2</v>
      </c>
      <c r="I1688" s="1">
        <v>14</v>
      </c>
      <c r="J1688" s="1">
        <v>68183</v>
      </c>
      <c r="K1688" s="4" t="e">
        <f>VLOOKUP(jur[[#This Row],[hwycov_id]],#REF!,10,FALSE)</f>
        <v>#REF!</v>
      </c>
      <c r="L1688" s="32" t="e">
        <f t="shared" si="78"/>
        <v>#REF!</v>
      </c>
      <c r="M1688" s="31" t="e">
        <f t="shared" si="79"/>
        <v>#REF!</v>
      </c>
      <c r="N1688" s="31" t="e">
        <f t="shared" si="80"/>
        <v>#REF!</v>
      </c>
      <c r="O1688" s="1" t="e">
        <f>VLOOKUP(jur[[#This Row],[hwycov_id]],#REF!,16,FALSE)</f>
        <v>#REF!</v>
      </c>
      <c r="P1688" s="1">
        <v>1704</v>
      </c>
    </row>
    <row r="1689" spans="1:16" x14ac:dyDescent="0.25">
      <c r="A1689" s="1">
        <v>20693</v>
      </c>
      <c r="B1689" s="1">
        <v>1</v>
      </c>
      <c r="C1689" s="1">
        <v>1</v>
      </c>
      <c r="D1689" s="1">
        <v>1</v>
      </c>
      <c r="E1689" s="1" t="s">
        <v>73</v>
      </c>
      <c r="F1689" s="1">
        <v>1</v>
      </c>
      <c r="G1689" s="1">
        <v>6</v>
      </c>
      <c r="H1689" s="1">
        <v>2</v>
      </c>
      <c r="I1689" s="1">
        <v>14</v>
      </c>
      <c r="J1689" s="1">
        <v>68299</v>
      </c>
      <c r="K1689" s="4" t="e">
        <f>VLOOKUP(jur[[#This Row],[hwycov_id]],#REF!,10,FALSE)</f>
        <v>#REF!</v>
      </c>
      <c r="L1689" s="32" t="e">
        <f t="shared" si="78"/>
        <v>#REF!</v>
      </c>
      <c r="M1689" s="31" t="e">
        <f t="shared" si="79"/>
        <v>#REF!</v>
      </c>
      <c r="N1689" s="31" t="e">
        <f t="shared" si="80"/>
        <v>#REF!</v>
      </c>
      <c r="O1689" s="1" t="e">
        <f>VLOOKUP(jur[[#This Row],[hwycov_id]],#REF!,16,FALSE)</f>
        <v>#REF!</v>
      </c>
      <c r="P1689" s="1">
        <v>1705</v>
      </c>
    </row>
    <row r="1690" spans="1:16" x14ac:dyDescent="0.25">
      <c r="A1690" s="1">
        <v>29051</v>
      </c>
      <c r="B1690" s="1">
        <v>1</v>
      </c>
      <c r="C1690" s="1">
        <v>1</v>
      </c>
      <c r="D1690" s="1">
        <v>1</v>
      </c>
      <c r="E1690" s="1" t="s">
        <v>73</v>
      </c>
      <c r="F1690" s="1">
        <v>1</v>
      </c>
      <c r="G1690" s="1">
        <v>6</v>
      </c>
      <c r="H1690" s="1">
        <v>2</v>
      </c>
      <c r="I1690" s="1">
        <v>14</v>
      </c>
      <c r="J1690" s="1">
        <v>68299</v>
      </c>
      <c r="K1690" s="4" t="e">
        <f>VLOOKUP(jur[[#This Row],[hwycov_id]],#REF!,10,FALSE)</f>
        <v>#REF!</v>
      </c>
      <c r="L1690" s="32" t="e">
        <f t="shared" si="78"/>
        <v>#REF!</v>
      </c>
      <c r="M1690" s="31" t="e">
        <f t="shared" si="79"/>
        <v>#REF!</v>
      </c>
      <c r="N1690" s="31" t="e">
        <f t="shared" si="80"/>
        <v>#REF!</v>
      </c>
      <c r="O1690" s="1" t="e">
        <f>VLOOKUP(jur[[#This Row],[hwycov_id]],#REF!,16,FALSE)</f>
        <v>#REF!</v>
      </c>
      <c r="P1690" s="1">
        <v>1706</v>
      </c>
    </row>
    <row r="1691" spans="1:16" x14ac:dyDescent="0.25">
      <c r="A1691" s="1">
        <v>8822</v>
      </c>
      <c r="B1691" s="1">
        <v>1</v>
      </c>
      <c r="C1691" s="1">
        <v>1</v>
      </c>
      <c r="D1691" s="1">
        <v>1</v>
      </c>
      <c r="E1691" s="1" t="s">
        <v>73</v>
      </c>
      <c r="F1691" s="1">
        <v>1</v>
      </c>
      <c r="G1691" s="1">
        <v>6</v>
      </c>
      <c r="H1691" s="1">
        <v>3</v>
      </c>
      <c r="I1691" s="1">
        <v>14</v>
      </c>
      <c r="J1691" s="1">
        <v>68945</v>
      </c>
      <c r="K1691" s="4" t="e">
        <f>VLOOKUP(jur[[#This Row],[hwycov_id]],#REF!,10,FALSE)</f>
        <v>#REF!</v>
      </c>
      <c r="L1691" s="32" t="e">
        <f t="shared" si="78"/>
        <v>#REF!</v>
      </c>
      <c r="M1691" s="31" t="e">
        <f t="shared" si="79"/>
        <v>#REF!</v>
      </c>
      <c r="N1691" s="31" t="e">
        <f t="shared" si="80"/>
        <v>#REF!</v>
      </c>
      <c r="O1691" s="1" t="e">
        <f>VLOOKUP(jur[[#This Row],[hwycov_id]],#REF!,16,FALSE)</f>
        <v>#REF!</v>
      </c>
      <c r="P1691" s="1">
        <v>1707</v>
      </c>
    </row>
    <row r="1692" spans="1:16" x14ac:dyDescent="0.25">
      <c r="A1692" s="1">
        <v>27607</v>
      </c>
      <c r="B1692" s="1">
        <v>1</v>
      </c>
      <c r="C1692" s="1">
        <v>1</v>
      </c>
      <c r="D1692" s="1">
        <v>1</v>
      </c>
      <c r="E1692" s="1" t="s">
        <v>73</v>
      </c>
      <c r="F1692" s="1">
        <v>1</v>
      </c>
      <c r="G1692" s="1">
        <v>6</v>
      </c>
      <c r="H1692" s="1">
        <v>3</v>
      </c>
      <c r="I1692" s="1">
        <v>14</v>
      </c>
      <c r="J1692" s="1">
        <v>69346</v>
      </c>
      <c r="K1692" s="4" t="e">
        <f>VLOOKUP(jur[[#This Row],[hwycov_id]],#REF!,10,FALSE)</f>
        <v>#REF!</v>
      </c>
      <c r="L1692" s="32" t="e">
        <f t="shared" si="78"/>
        <v>#REF!</v>
      </c>
      <c r="M1692" s="31" t="e">
        <f t="shared" si="79"/>
        <v>#REF!</v>
      </c>
      <c r="N1692" s="31" t="e">
        <f t="shared" si="80"/>
        <v>#REF!</v>
      </c>
      <c r="O1692" s="1" t="e">
        <f>VLOOKUP(jur[[#This Row],[hwycov_id]],#REF!,16,FALSE)</f>
        <v>#REF!</v>
      </c>
      <c r="P1692" s="1">
        <v>1708</v>
      </c>
    </row>
    <row r="1693" spans="1:16" x14ac:dyDescent="0.25">
      <c r="A1693" s="1">
        <v>24703</v>
      </c>
      <c r="B1693" s="1">
        <v>1</v>
      </c>
      <c r="C1693" s="1">
        <v>1</v>
      </c>
      <c r="D1693" s="1">
        <v>1</v>
      </c>
      <c r="E1693" s="1" t="s">
        <v>73</v>
      </c>
      <c r="F1693" s="1">
        <v>1</v>
      </c>
      <c r="G1693" s="1">
        <v>6</v>
      </c>
      <c r="H1693" s="1">
        <v>3</v>
      </c>
      <c r="I1693" s="1">
        <v>14</v>
      </c>
      <c r="J1693" s="1">
        <v>69512</v>
      </c>
      <c r="K1693" s="4" t="e">
        <f>VLOOKUP(jur[[#This Row],[hwycov_id]],#REF!,10,FALSE)</f>
        <v>#REF!</v>
      </c>
      <c r="L1693" s="32" t="e">
        <f t="shared" si="78"/>
        <v>#REF!</v>
      </c>
      <c r="M1693" s="31" t="e">
        <f t="shared" si="79"/>
        <v>#REF!</v>
      </c>
      <c r="N1693" s="31" t="e">
        <f t="shared" si="80"/>
        <v>#REF!</v>
      </c>
      <c r="O1693" s="1" t="e">
        <f>VLOOKUP(jur[[#This Row],[hwycov_id]],#REF!,16,FALSE)</f>
        <v>#REF!</v>
      </c>
      <c r="P1693" s="1">
        <v>1709</v>
      </c>
    </row>
    <row r="1694" spans="1:16" x14ac:dyDescent="0.25">
      <c r="A1694" s="1">
        <v>16136</v>
      </c>
      <c r="B1694" s="1">
        <v>1</v>
      </c>
      <c r="C1694" s="1">
        <v>1</v>
      </c>
      <c r="D1694" s="1">
        <v>1</v>
      </c>
      <c r="E1694" s="1" t="s">
        <v>77</v>
      </c>
      <c r="F1694" s="1">
        <v>1</v>
      </c>
      <c r="G1694" s="1">
        <v>7</v>
      </c>
      <c r="H1694" s="1">
        <v>2</v>
      </c>
      <c r="I1694" s="1">
        <v>14</v>
      </c>
      <c r="J1694" s="1">
        <v>70159</v>
      </c>
      <c r="K1694" s="4" t="e">
        <f>VLOOKUP(jur[[#This Row],[hwycov_id]],#REF!,10,FALSE)</f>
        <v>#REF!</v>
      </c>
      <c r="L1694" s="32" t="e">
        <f t="shared" si="78"/>
        <v>#REF!</v>
      </c>
      <c r="M1694" s="31" t="e">
        <f t="shared" si="79"/>
        <v>#REF!</v>
      </c>
      <c r="N1694" s="31" t="e">
        <f t="shared" si="80"/>
        <v>#REF!</v>
      </c>
      <c r="O1694" s="1" t="e">
        <f>VLOOKUP(jur[[#This Row],[hwycov_id]],#REF!,16,FALSE)</f>
        <v>#REF!</v>
      </c>
      <c r="P1694" s="1">
        <v>1710</v>
      </c>
    </row>
    <row r="1695" spans="1:16" x14ac:dyDescent="0.25">
      <c r="A1695" s="1">
        <v>23851</v>
      </c>
      <c r="B1695" s="1">
        <v>1</v>
      </c>
      <c r="C1695" s="1">
        <v>1</v>
      </c>
      <c r="D1695" s="1">
        <v>1</v>
      </c>
      <c r="E1695" s="1" t="s">
        <v>73</v>
      </c>
      <c r="F1695" s="1">
        <v>1</v>
      </c>
      <c r="G1695" s="1">
        <v>7</v>
      </c>
      <c r="H1695" s="1">
        <v>3</v>
      </c>
      <c r="I1695" s="1">
        <v>14</v>
      </c>
      <c r="J1695" s="1">
        <v>70732</v>
      </c>
      <c r="K1695" s="4" t="e">
        <f>VLOOKUP(jur[[#This Row],[hwycov_id]],#REF!,10,FALSE)</f>
        <v>#REF!</v>
      </c>
      <c r="L1695" s="32" t="e">
        <f t="shared" si="78"/>
        <v>#REF!</v>
      </c>
      <c r="M1695" s="31" t="e">
        <f t="shared" si="79"/>
        <v>#REF!</v>
      </c>
      <c r="N1695" s="31" t="e">
        <f t="shared" si="80"/>
        <v>#REF!</v>
      </c>
      <c r="O1695" s="1" t="e">
        <f>VLOOKUP(jur[[#This Row],[hwycov_id]],#REF!,16,FALSE)</f>
        <v>#REF!</v>
      </c>
      <c r="P1695" s="1">
        <v>1711</v>
      </c>
    </row>
    <row r="1696" spans="1:16" x14ac:dyDescent="0.25">
      <c r="A1696" s="1">
        <v>15855</v>
      </c>
      <c r="B1696" s="1">
        <v>1</v>
      </c>
      <c r="C1696" s="1">
        <v>1</v>
      </c>
      <c r="D1696" s="1">
        <v>1</v>
      </c>
      <c r="E1696" s="1" t="s">
        <v>73</v>
      </c>
      <c r="F1696" s="1">
        <v>1</v>
      </c>
      <c r="G1696" s="1">
        <v>7</v>
      </c>
      <c r="H1696" s="1">
        <v>2</v>
      </c>
      <c r="I1696" s="1">
        <v>14</v>
      </c>
      <c r="J1696" s="1">
        <v>70839</v>
      </c>
      <c r="K1696" s="4" t="e">
        <f>VLOOKUP(jur[[#This Row],[hwycov_id]],#REF!,10,FALSE)</f>
        <v>#REF!</v>
      </c>
      <c r="L1696" s="32" t="e">
        <f t="shared" si="78"/>
        <v>#REF!</v>
      </c>
      <c r="M1696" s="31" t="e">
        <f t="shared" si="79"/>
        <v>#REF!</v>
      </c>
      <c r="N1696" s="31" t="e">
        <f t="shared" si="80"/>
        <v>#REF!</v>
      </c>
      <c r="O1696" s="1" t="e">
        <f>VLOOKUP(jur[[#This Row],[hwycov_id]],#REF!,16,FALSE)</f>
        <v>#REF!</v>
      </c>
      <c r="P1696" s="1">
        <v>1712</v>
      </c>
    </row>
    <row r="1697" spans="1:16" x14ac:dyDescent="0.25">
      <c r="A1697" s="1">
        <v>20458</v>
      </c>
      <c r="B1697" s="1">
        <v>1</v>
      </c>
      <c r="C1697" s="1">
        <v>1</v>
      </c>
      <c r="D1697" s="1">
        <v>1</v>
      </c>
      <c r="E1697" s="1" t="s">
        <v>73</v>
      </c>
      <c r="F1697" s="1">
        <v>1</v>
      </c>
      <c r="G1697" s="1">
        <v>7</v>
      </c>
      <c r="H1697" s="1">
        <v>2</v>
      </c>
      <c r="I1697" s="1">
        <v>14</v>
      </c>
      <c r="J1697" s="1">
        <v>71251</v>
      </c>
      <c r="K1697" s="4" t="e">
        <f>VLOOKUP(jur[[#This Row],[hwycov_id]],#REF!,10,FALSE)</f>
        <v>#REF!</v>
      </c>
      <c r="L1697" s="32" t="e">
        <f t="shared" si="78"/>
        <v>#REF!</v>
      </c>
      <c r="M1697" s="31" t="e">
        <f t="shared" si="79"/>
        <v>#REF!</v>
      </c>
      <c r="N1697" s="31" t="e">
        <f t="shared" si="80"/>
        <v>#REF!</v>
      </c>
      <c r="O1697" s="1" t="e">
        <f>VLOOKUP(jur[[#This Row],[hwycov_id]],#REF!,16,FALSE)</f>
        <v>#REF!</v>
      </c>
      <c r="P1697" s="1">
        <v>1713</v>
      </c>
    </row>
    <row r="1698" spans="1:16" x14ac:dyDescent="0.25">
      <c r="A1698" s="1">
        <v>12007</v>
      </c>
      <c r="B1698" s="1">
        <v>1</v>
      </c>
      <c r="C1698" s="1">
        <v>1</v>
      </c>
      <c r="D1698" s="1">
        <v>1</v>
      </c>
      <c r="E1698" s="1" t="s">
        <v>73</v>
      </c>
      <c r="F1698" s="1">
        <v>1</v>
      </c>
      <c r="G1698" s="1">
        <v>7</v>
      </c>
      <c r="H1698" s="1">
        <v>3</v>
      </c>
      <c r="I1698" s="1">
        <v>14</v>
      </c>
      <c r="J1698" s="1">
        <v>71833</v>
      </c>
      <c r="K1698" s="4" t="e">
        <f>VLOOKUP(jur[[#This Row],[hwycov_id]],#REF!,10,FALSE)</f>
        <v>#REF!</v>
      </c>
      <c r="L1698" s="32" t="e">
        <f t="shared" si="78"/>
        <v>#REF!</v>
      </c>
      <c r="M1698" s="31" t="e">
        <f t="shared" si="79"/>
        <v>#REF!</v>
      </c>
      <c r="N1698" s="31" t="e">
        <f t="shared" si="80"/>
        <v>#REF!</v>
      </c>
      <c r="O1698" s="1" t="e">
        <f>VLOOKUP(jur[[#This Row],[hwycov_id]],#REF!,16,FALSE)</f>
        <v>#REF!</v>
      </c>
      <c r="P1698" s="1">
        <v>1715</v>
      </c>
    </row>
    <row r="1699" spans="1:16" x14ac:dyDescent="0.25">
      <c r="A1699" s="1">
        <v>15039</v>
      </c>
      <c r="B1699" s="1">
        <v>1</v>
      </c>
      <c r="C1699" s="1">
        <v>1</v>
      </c>
      <c r="D1699" s="1">
        <v>1</v>
      </c>
      <c r="E1699" s="1" t="s">
        <v>73</v>
      </c>
      <c r="F1699" s="1">
        <v>1</v>
      </c>
      <c r="G1699" s="1">
        <v>7</v>
      </c>
      <c r="H1699" s="1">
        <v>3</v>
      </c>
      <c r="I1699" s="1">
        <v>14</v>
      </c>
      <c r="J1699" s="1">
        <v>71835</v>
      </c>
      <c r="K1699" s="4" t="e">
        <f>VLOOKUP(jur[[#This Row],[hwycov_id]],#REF!,10,FALSE)</f>
        <v>#REF!</v>
      </c>
      <c r="L1699" s="32" t="e">
        <f t="shared" si="78"/>
        <v>#REF!</v>
      </c>
      <c r="M1699" s="31" t="e">
        <f t="shared" si="79"/>
        <v>#REF!</v>
      </c>
      <c r="N1699" s="31" t="e">
        <f t="shared" si="80"/>
        <v>#REF!</v>
      </c>
      <c r="O1699" s="1" t="e">
        <f>VLOOKUP(jur[[#This Row],[hwycov_id]],#REF!,16,FALSE)</f>
        <v>#REF!</v>
      </c>
      <c r="P1699" s="1">
        <v>1716</v>
      </c>
    </row>
    <row r="1700" spans="1:16" x14ac:dyDescent="0.25">
      <c r="A1700" s="1">
        <v>1173</v>
      </c>
      <c r="B1700" s="1">
        <v>1</v>
      </c>
      <c r="C1700" s="1">
        <v>1</v>
      </c>
      <c r="D1700" s="1">
        <v>1</v>
      </c>
      <c r="E1700" s="1" t="s">
        <v>77</v>
      </c>
      <c r="F1700" s="1">
        <v>1</v>
      </c>
      <c r="G1700" s="1">
        <v>7</v>
      </c>
      <c r="H1700" s="1">
        <v>2</v>
      </c>
      <c r="I1700" s="1">
        <v>14</v>
      </c>
      <c r="J1700" s="1">
        <v>72413</v>
      </c>
      <c r="K1700" s="4" t="e">
        <f>VLOOKUP(jur[[#This Row],[hwycov_id]],#REF!,10,FALSE)</f>
        <v>#REF!</v>
      </c>
      <c r="L1700" s="32" t="e">
        <f t="shared" si="78"/>
        <v>#REF!</v>
      </c>
      <c r="M1700" s="31" t="e">
        <f t="shared" si="79"/>
        <v>#REF!</v>
      </c>
      <c r="N1700" s="31" t="e">
        <f t="shared" si="80"/>
        <v>#REF!</v>
      </c>
      <c r="O1700" s="1" t="e">
        <f>VLOOKUP(jur[[#This Row],[hwycov_id]],#REF!,16,FALSE)</f>
        <v>#REF!</v>
      </c>
      <c r="P1700" s="1">
        <v>1717</v>
      </c>
    </row>
    <row r="1701" spans="1:16" x14ac:dyDescent="0.25">
      <c r="A1701" s="1">
        <v>15317</v>
      </c>
      <c r="B1701" s="1">
        <v>1</v>
      </c>
      <c r="C1701" s="1">
        <v>1</v>
      </c>
      <c r="D1701" s="1">
        <v>1</v>
      </c>
      <c r="E1701" s="1" t="s">
        <v>77</v>
      </c>
      <c r="F1701" s="1">
        <v>1</v>
      </c>
      <c r="G1701" s="1">
        <v>7</v>
      </c>
      <c r="H1701" s="1">
        <v>3</v>
      </c>
      <c r="I1701" s="1">
        <v>14</v>
      </c>
      <c r="J1701" s="1">
        <v>72429</v>
      </c>
      <c r="K1701" s="4" t="e">
        <f>VLOOKUP(jur[[#This Row],[hwycov_id]],#REF!,10,FALSE)</f>
        <v>#REF!</v>
      </c>
      <c r="L1701" s="32" t="e">
        <f t="shared" si="78"/>
        <v>#REF!</v>
      </c>
      <c r="M1701" s="31" t="e">
        <f t="shared" si="79"/>
        <v>#REF!</v>
      </c>
      <c r="N1701" s="31" t="e">
        <f t="shared" si="80"/>
        <v>#REF!</v>
      </c>
      <c r="O1701" s="1" t="e">
        <f>VLOOKUP(jur[[#This Row],[hwycov_id]],#REF!,16,FALSE)</f>
        <v>#REF!</v>
      </c>
      <c r="P1701" s="1">
        <v>1718</v>
      </c>
    </row>
    <row r="1702" spans="1:16" x14ac:dyDescent="0.25">
      <c r="A1702" s="1">
        <v>3222</v>
      </c>
      <c r="B1702" s="1">
        <v>1</v>
      </c>
      <c r="C1702" s="1">
        <v>1</v>
      </c>
      <c r="D1702" s="1">
        <v>1</v>
      </c>
      <c r="E1702" s="1" t="s">
        <v>73</v>
      </c>
      <c r="F1702" s="1">
        <v>1</v>
      </c>
      <c r="G1702" s="1">
        <v>7</v>
      </c>
      <c r="H1702" s="1">
        <v>2</v>
      </c>
      <c r="I1702" s="1">
        <v>14</v>
      </c>
      <c r="J1702" s="1">
        <v>72554</v>
      </c>
      <c r="K1702" s="4" t="e">
        <f>VLOOKUP(jur[[#This Row],[hwycov_id]],#REF!,10,FALSE)</f>
        <v>#REF!</v>
      </c>
      <c r="L1702" s="32" t="e">
        <f t="shared" si="78"/>
        <v>#REF!</v>
      </c>
      <c r="M1702" s="31" t="e">
        <f t="shared" si="79"/>
        <v>#REF!</v>
      </c>
      <c r="N1702" s="31" t="e">
        <f t="shared" si="80"/>
        <v>#REF!</v>
      </c>
      <c r="O1702" s="1" t="e">
        <f>VLOOKUP(jur[[#This Row],[hwycov_id]],#REF!,16,FALSE)</f>
        <v>#REF!</v>
      </c>
      <c r="P1702" s="1">
        <v>1719</v>
      </c>
    </row>
    <row r="1703" spans="1:16" x14ac:dyDescent="0.25">
      <c r="A1703" s="1">
        <v>14263</v>
      </c>
      <c r="B1703" s="1">
        <v>1</v>
      </c>
      <c r="C1703" s="1">
        <v>1</v>
      </c>
      <c r="D1703" s="1">
        <v>1</v>
      </c>
      <c r="E1703" s="1" t="s">
        <v>77</v>
      </c>
      <c r="F1703" s="1">
        <v>1</v>
      </c>
      <c r="G1703" s="1">
        <v>7</v>
      </c>
      <c r="H1703" s="1">
        <v>3</v>
      </c>
      <c r="I1703" s="1">
        <v>14</v>
      </c>
      <c r="J1703" s="1">
        <v>72660</v>
      </c>
      <c r="K1703" s="4" t="e">
        <f>VLOOKUP(jur[[#This Row],[hwycov_id]],#REF!,10,FALSE)</f>
        <v>#REF!</v>
      </c>
      <c r="L1703" s="32" t="e">
        <f t="shared" si="78"/>
        <v>#REF!</v>
      </c>
      <c r="M1703" s="31" t="e">
        <f t="shared" si="79"/>
        <v>#REF!</v>
      </c>
      <c r="N1703" s="31" t="e">
        <f t="shared" si="80"/>
        <v>#REF!</v>
      </c>
      <c r="O1703" s="1" t="e">
        <f>VLOOKUP(jur[[#This Row],[hwycov_id]],#REF!,16,FALSE)</f>
        <v>#REF!</v>
      </c>
      <c r="P1703" s="1">
        <v>1720</v>
      </c>
    </row>
    <row r="1704" spans="1:16" x14ac:dyDescent="0.25">
      <c r="A1704" s="1">
        <v>15709</v>
      </c>
      <c r="B1704" s="1">
        <v>1</v>
      </c>
      <c r="C1704" s="1">
        <v>1</v>
      </c>
      <c r="D1704" s="1">
        <v>1</v>
      </c>
      <c r="E1704" s="1" t="s">
        <v>73</v>
      </c>
      <c r="F1704" s="1">
        <v>1</v>
      </c>
      <c r="G1704" s="1">
        <v>7</v>
      </c>
      <c r="H1704" s="1">
        <v>3</v>
      </c>
      <c r="I1704" s="1">
        <v>14</v>
      </c>
      <c r="J1704" s="1">
        <v>73416</v>
      </c>
      <c r="K1704" s="4" t="e">
        <f>VLOOKUP(jur[[#This Row],[hwycov_id]],#REF!,10,FALSE)</f>
        <v>#REF!</v>
      </c>
      <c r="L1704" s="32" t="e">
        <f t="shared" si="78"/>
        <v>#REF!</v>
      </c>
      <c r="M1704" s="31" t="e">
        <f t="shared" si="79"/>
        <v>#REF!</v>
      </c>
      <c r="N1704" s="31" t="e">
        <f t="shared" si="80"/>
        <v>#REF!</v>
      </c>
      <c r="O1704" s="1" t="e">
        <f>VLOOKUP(jur[[#This Row],[hwycov_id]],#REF!,16,FALSE)</f>
        <v>#REF!</v>
      </c>
      <c r="P1704" s="1">
        <v>1721</v>
      </c>
    </row>
    <row r="1705" spans="1:16" x14ac:dyDescent="0.25">
      <c r="A1705" s="1">
        <v>15854</v>
      </c>
      <c r="B1705" s="1">
        <v>1</v>
      </c>
      <c r="C1705" s="1">
        <v>1</v>
      </c>
      <c r="D1705" s="1">
        <v>1</v>
      </c>
      <c r="E1705" s="1" t="s">
        <v>77</v>
      </c>
      <c r="F1705" s="1">
        <v>1</v>
      </c>
      <c r="G1705" s="1">
        <v>7</v>
      </c>
      <c r="H1705" s="1">
        <v>2</v>
      </c>
      <c r="I1705" s="1">
        <v>14</v>
      </c>
      <c r="J1705" s="1">
        <v>74507</v>
      </c>
      <c r="K1705" s="4" t="e">
        <f>VLOOKUP(jur[[#This Row],[hwycov_id]],#REF!,10,FALSE)</f>
        <v>#REF!</v>
      </c>
      <c r="L1705" s="32" t="e">
        <f t="shared" si="78"/>
        <v>#REF!</v>
      </c>
      <c r="M1705" s="31" t="e">
        <f t="shared" si="79"/>
        <v>#REF!</v>
      </c>
      <c r="N1705" s="31" t="e">
        <f t="shared" si="80"/>
        <v>#REF!</v>
      </c>
      <c r="O1705" s="1" t="e">
        <f>VLOOKUP(jur[[#This Row],[hwycov_id]],#REF!,16,FALSE)</f>
        <v>#REF!</v>
      </c>
      <c r="P1705" s="1">
        <v>1722</v>
      </c>
    </row>
    <row r="1706" spans="1:16" x14ac:dyDescent="0.25">
      <c r="A1706" s="1">
        <v>22716</v>
      </c>
      <c r="B1706" s="1">
        <v>1</v>
      </c>
      <c r="C1706" s="1">
        <v>1</v>
      </c>
      <c r="D1706" s="1">
        <v>1</v>
      </c>
      <c r="E1706" s="1" t="s">
        <v>73</v>
      </c>
      <c r="F1706" s="1">
        <v>1</v>
      </c>
      <c r="G1706" s="1">
        <v>7</v>
      </c>
      <c r="H1706" s="1">
        <v>3</v>
      </c>
      <c r="I1706" s="1">
        <v>14</v>
      </c>
      <c r="J1706" s="1">
        <v>74573</v>
      </c>
      <c r="K1706" s="4" t="e">
        <f>VLOOKUP(jur[[#This Row],[hwycov_id]],#REF!,10,FALSE)</f>
        <v>#REF!</v>
      </c>
      <c r="L1706" s="32" t="e">
        <f t="shared" si="78"/>
        <v>#REF!</v>
      </c>
      <c r="M1706" s="31" t="e">
        <f t="shared" si="79"/>
        <v>#REF!</v>
      </c>
      <c r="N1706" s="31" t="e">
        <f t="shared" si="80"/>
        <v>#REF!</v>
      </c>
      <c r="O1706" s="1" t="e">
        <f>VLOOKUP(jur[[#This Row],[hwycov_id]],#REF!,16,FALSE)</f>
        <v>#REF!</v>
      </c>
      <c r="P1706" s="1">
        <v>1723</v>
      </c>
    </row>
    <row r="1707" spans="1:16" x14ac:dyDescent="0.25">
      <c r="A1707" s="1">
        <v>20464</v>
      </c>
      <c r="B1707" s="1">
        <v>1</v>
      </c>
      <c r="C1707" s="1">
        <v>1</v>
      </c>
      <c r="D1707" s="1">
        <v>1</v>
      </c>
      <c r="E1707" s="1" t="s">
        <v>73</v>
      </c>
      <c r="F1707" s="1">
        <v>1</v>
      </c>
      <c r="G1707" s="1">
        <v>7</v>
      </c>
      <c r="H1707" s="1">
        <v>4</v>
      </c>
      <c r="I1707" s="1">
        <v>14</v>
      </c>
      <c r="J1707" s="1">
        <v>75360</v>
      </c>
      <c r="K1707" s="4" t="e">
        <f>VLOOKUP(jur[[#This Row],[hwycov_id]],#REF!,10,FALSE)</f>
        <v>#REF!</v>
      </c>
      <c r="L1707" s="32" t="e">
        <f t="shared" si="78"/>
        <v>#REF!</v>
      </c>
      <c r="M1707" s="31" t="e">
        <f t="shared" si="79"/>
        <v>#REF!</v>
      </c>
      <c r="N1707" s="31" t="e">
        <f t="shared" si="80"/>
        <v>#REF!</v>
      </c>
      <c r="O1707" s="1" t="e">
        <f>VLOOKUP(jur[[#This Row],[hwycov_id]],#REF!,16,FALSE)</f>
        <v>#REF!</v>
      </c>
      <c r="P1707" s="1">
        <v>1724</v>
      </c>
    </row>
    <row r="1708" spans="1:16" x14ac:dyDescent="0.25">
      <c r="A1708" s="1">
        <v>28745</v>
      </c>
      <c r="B1708" s="1">
        <v>1</v>
      </c>
      <c r="C1708" s="1">
        <v>1</v>
      </c>
      <c r="D1708" s="1">
        <v>1</v>
      </c>
      <c r="E1708" s="1" t="s">
        <v>73</v>
      </c>
      <c r="F1708" s="1">
        <v>1</v>
      </c>
      <c r="G1708" s="1">
        <v>7</v>
      </c>
      <c r="H1708" s="1">
        <v>2</v>
      </c>
      <c r="I1708" s="1">
        <v>14</v>
      </c>
      <c r="J1708" s="1">
        <v>75545</v>
      </c>
      <c r="K1708" s="4" t="e">
        <f>VLOOKUP(jur[[#This Row],[hwycov_id]],#REF!,10,FALSE)</f>
        <v>#REF!</v>
      </c>
      <c r="L1708" s="32" t="e">
        <f t="shared" si="78"/>
        <v>#REF!</v>
      </c>
      <c r="M1708" s="31" t="e">
        <f t="shared" si="79"/>
        <v>#REF!</v>
      </c>
      <c r="N1708" s="31" t="e">
        <f t="shared" si="80"/>
        <v>#REF!</v>
      </c>
      <c r="O1708" s="1" t="e">
        <f>VLOOKUP(jur[[#This Row],[hwycov_id]],#REF!,16,FALSE)</f>
        <v>#REF!</v>
      </c>
      <c r="P1708" s="1">
        <v>1725</v>
      </c>
    </row>
    <row r="1709" spans="1:16" x14ac:dyDescent="0.25">
      <c r="A1709" s="1">
        <v>29049</v>
      </c>
      <c r="B1709" s="1">
        <v>1</v>
      </c>
      <c r="C1709" s="1">
        <v>1</v>
      </c>
      <c r="D1709" s="1">
        <v>1</v>
      </c>
      <c r="E1709" s="1" t="s">
        <v>73</v>
      </c>
      <c r="F1709" s="1">
        <v>1</v>
      </c>
      <c r="G1709" s="1">
        <v>7</v>
      </c>
      <c r="H1709" s="1">
        <v>2</v>
      </c>
      <c r="I1709" s="1">
        <v>14</v>
      </c>
      <c r="J1709" s="1">
        <v>75678</v>
      </c>
      <c r="K1709" s="4" t="e">
        <f>VLOOKUP(jur[[#This Row],[hwycov_id]],#REF!,10,FALSE)</f>
        <v>#REF!</v>
      </c>
      <c r="L1709" s="32" t="e">
        <f t="shared" si="78"/>
        <v>#REF!</v>
      </c>
      <c r="M1709" s="31" t="e">
        <f t="shared" si="79"/>
        <v>#REF!</v>
      </c>
      <c r="N1709" s="31" t="e">
        <f t="shared" si="80"/>
        <v>#REF!</v>
      </c>
      <c r="O1709" s="1" t="e">
        <f>VLOOKUP(jur[[#This Row],[hwycov_id]],#REF!,16,FALSE)</f>
        <v>#REF!</v>
      </c>
      <c r="P1709" s="1">
        <v>1726</v>
      </c>
    </row>
    <row r="1710" spans="1:16" x14ac:dyDescent="0.25">
      <c r="A1710" s="1">
        <v>738</v>
      </c>
      <c r="B1710" s="1">
        <v>1</v>
      </c>
      <c r="C1710" s="1">
        <v>1</v>
      </c>
      <c r="D1710" s="1">
        <v>1</v>
      </c>
      <c r="E1710" s="1" t="s">
        <v>73</v>
      </c>
      <c r="F1710" s="1">
        <v>1</v>
      </c>
      <c r="G1710" s="1">
        <v>7</v>
      </c>
      <c r="H1710" s="1">
        <v>2</v>
      </c>
      <c r="I1710" s="1">
        <v>14</v>
      </c>
      <c r="J1710" s="1">
        <v>76065</v>
      </c>
      <c r="K1710" s="4" t="e">
        <f>VLOOKUP(jur[[#This Row],[hwycov_id]],#REF!,10,FALSE)</f>
        <v>#REF!</v>
      </c>
      <c r="L1710" s="32" t="e">
        <f t="shared" si="78"/>
        <v>#REF!</v>
      </c>
      <c r="M1710" s="31" t="e">
        <f t="shared" si="79"/>
        <v>#REF!</v>
      </c>
      <c r="N1710" s="31" t="e">
        <f t="shared" si="80"/>
        <v>#REF!</v>
      </c>
      <c r="O1710" s="1" t="e">
        <f>VLOOKUP(jur[[#This Row],[hwycov_id]],#REF!,16,FALSE)</f>
        <v>#REF!</v>
      </c>
      <c r="P1710" s="1">
        <v>1727</v>
      </c>
    </row>
    <row r="1711" spans="1:16" x14ac:dyDescent="0.25">
      <c r="A1711" s="1">
        <v>8780</v>
      </c>
      <c r="B1711" s="1">
        <v>1</v>
      </c>
      <c r="C1711" s="1">
        <v>1</v>
      </c>
      <c r="D1711" s="1">
        <v>1</v>
      </c>
      <c r="E1711" s="1" t="s">
        <v>73</v>
      </c>
      <c r="F1711" s="1">
        <v>1</v>
      </c>
      <c r="G1711" s="1">
        <v>7</v>
      </c>
      <c r="H1711" s="1">
        <v>3</v>
      </c>
      <c r="I1711" s="1">
        <v>14</v>
      </c>
      <c r="J1711" s="1">
        <v>76335</v>
      </c>
      <c r="K1711" s="4" t="e">
        <f>VLOOKUP(jur[[#This Row],[hwycov_id]],#REF!,10,FALSE)</f>
        <v>#REF!</v>
      </c>
      <c r="L1711" s="32" t="e">
        <f t="shared" si="78"/>
        <v>#REF!</v>
      </c>
      <c r="M1711" s="31" t="e">
        <f t="shared" si="79"/>
        <v>#REF!</v>
      </c>
      <c r="N1711" s="31" t="e">
        <f t="shared" si="80"/>
        <v>#REF!</v>
      </c>
      <c r="O1711" s="1" t="e">
        <f>VLOOKUP(jur[[#This Row],[hwycov_id]],#REF!,16,FALSE)</f>
        <v>#REF!</v>
      </c>
      <c r="P1711" s="1">
        <v>1728</v>
      </c>
    </row>
    <row r="1712" spans="1:16" x14ac:dyDescent="0.25">
      <c r="A1712" s="1">
        <v>10991</v>
      </c>
      <c r="B1712" s="1">
        <v>1</v>
      </c>
      <c r="C1712" s="1">
        <v>1</v>
      </c>
      <c r="D1712" s="1">
        <v>1</v>
      </c>
      <c r="E1712" s="1" t="s">
        <v>73</v>
      </c>
      <c r="F1712" s="1">
        <v>1</v>
      </c>
      <c r="G1712" s="1">
        <v>7</v>
      </c>
      <c r="H1712" s="1">
        <v>3</v>
      </c>
      <c r="I1712" s="1">
        <v>14</v>
      </c>
      <c r="J1712" s="1">
        <v>76453</v>
      </c>
      <c r="K1712" s="4" t="e">
        <f>VLOOKUP(jur[[#This Row],[hwycov_id]],#REF!,10,FALSE)</f>
        <v>#REF!</v>
      </c>
      <c r="L1712" s="32" t="e">
        <f t="shared" si="78"/>
        <v>#REF!</v>
      </c>
      <c r="M1712" s="31" t="e">
        <f t="shared" si="79"/>
        <v>#REF!</v>
      </c>
      <c r="N1712" s="31" t="e">
        <f t="shared" si="80"/>
        <v>#REF!</v>
      </c>
      <c r="O1712" s="1" t="e">
        <f>VLOOKUP(jur[[#This Row],[hwycov_id]],#REF!,16,FALSE)</f>
        <v>#REF!</v>
      </c>
      <c r="P1712" s="1">
        <v>1729</v>
      </c>
    </row>
    <row r="1713" spans="1:16" x14ac:dyDescent="0.25">
      <c r="A1713" s="1">
        <v>20694</v>
      </c>
      <c r="B1713" s="1">
        <v>1</v>
      </c>
      <c r="C1713" s="1">
        <v>1</v>
      </c>
      <c r="D1713" s="1">
        <v>1</v>
      </c>
      <c r="E1713" s="1" t="s">
        <v>77</v>
      </c>
      <c r="F1713" s="1">
        <v>1</v>
      </c>
      <c r="G1713" s="1">
        <v>7</v>
      </c>
      <c r="H1713" s="1">
        <v>2</v>
      </c>
      <c r="I1713" s="1">
        <v>14</v>
      </c>
      <c r="J1713" s="1">
        <v>76554</v>
      </c>
      <c r="K1713" s="4" t="e">
        <f>VLOOKUP(jur[[#This Row],[hwycov_id]],#REF!,10,FALSE)</f>
        <v>#REF!</v>
      </c>
      <c r="L1713" s="32" t="e">
        <f t="shared" si="78"/>
        <v>#REF!</v>
      </c>
      <c r="M1713" s="31" t="e">
        <f t="shared" si="79"/>
        <v>#REF!</v>
      </c>
      <c r="N1713" s="31" t="e">
        <f t="shared" si="80"/>
        <v>#REF!</v>
      </c>
      <c r="O1713" s="1" t="e">
        <f>VLOOKUP(jur[[#This Row],[hwycov_id]],#REF!,16,FALSE)</f>
        <v>#REF!</v>
      </c>
      <c r="P1713" s="1">
        <v>1730</v>
      </c>
    </row>
    <row r="1714" spans="1:16" x14ac:dyDescent="0.25">
      <c r="A1714" s="1">
        <v>20782</v>
      </c>
      <c r="B1714" s="1">
        <v>1</v>
      </c>
      <c r="C1714" s="1">
        <v>1</v>
      </c>
      <c r="D1714" s="1">
        <v>1</v>
      </c>
      <c r="E1714" s="1" t="s">
        <v>73</v>
      </c>
      <c r="F1714" s="1">
        <v>1</v>
      </c>
      <c r="G1714" s="1">
        <v>7</v>
      </c>
      <c r="H1714" s="1">
        <v>2</v>
      </c>
      <c r="I1714" s="1">
        <v>14</v>
      </c>
      <c r="J1714" s="1">
        <v>76599</v>
      </c>
      <c r="K1714" s="4" t="e">
        <f>VLOOKUP(jur[[#This Row],[hwycov_id]],#REF!,10,FALSE)</f>
        <v>#REF!</v>
      </c>
      <c r="L1714" s="32" t="e">
        <f t="shared" si="78"/>
        <v>#REF!</v>
      </c>
      <c r="M1714" s="31" t="e">
        <f t="shared" si="79"/>
        <v>#REF!</v>
      </c>
      <c r="N1714" s="31" t="e">
        <f t="shared" si="80"/>
        <v>#REF!</v>
      </c>
      <c r="O1714" s="1" t="e">
        <f>VLOOKUP(jur[[#This Row],[hwycov_id]],#REF!,16,FALSE)</f>
        <v>#REF!</v>
      </c>
      <c r="P1714" s="1">
        <v>1731</v>
      </c>
    </row>
    <row r="1715" spans="1:16" x14ac:dyDescent="0.25">
      <c r="A1715" s="1">
        <v>16533</v>
      </c>
      <c r="B1715" s="1">
        <v>1</v>
      </c>
      <c r="C1715" s="1">
        <v>1</v>
      </c>
      <c r="D1715" s="1">
        <v>1</v>
      </c>
      <c r="E1715" s="1" t="s">
        <v>73</v>
      </c>
      <c r="F1715" s="1">
        <v>1</v>
      </c>
      <c r="G1715" s="1">
        <v>7</v>
      </c>
      <c r="H1715" s="1">
        <v>3</v>
      </c>
      <c r="I1715" s="1">
        <v>14</v>
      </c>
      <c r="J1715" s="1">
        <v>76636</v>
      </c>
      <c r="K1715" s="4" t="e">
        <f>VLOOKUP(jur[[#This Row],[hwycov_id]],#REF!,10,FALSE)</f>
        <v>#REF!</v>
      </c>
      <c r="L1715" s="32" t="e">
        <f t="shared" si="78"/>
        <v>#REF!</v>
      </c>
      <c r="M1715" s="31" t="e">
        <f t="shared" si="79"/>
        <v>#REF!</v>
      </c>
      <c r="N1715" s="31" t="e">
        <f t="shared" si="80"/>
        <v>#REF!</v>
      </c>
      <c r="O1715" s="1" t="e">
        <f>VLOOKUP(jur[[#This Row],[hwycov_id]],#REF!,16,FALSE)</f>
        <v>#REF!</v>
      </c>
      <c r="P1715" s="1">
        <v>1732</v>
      </c>
    </row>
    <row r="1716" spans="1:16" x14ac:dyDescent="0.25">
      <c r="A1716" s="1">
        <v>6604</v>
      </c>
      <c r="B1716" s="1">
        <v>2</v>
      </c>
      <c r="C1716" s="1">
        <v>1</v>
      </c>
      <c r="D1716" s="1">
        <v>2</v>
      </c>
      <c r="E1716" s="1" t="s">
        <v>74</v>
      </c>
      <c r="F1716" s="1">
        <v>3</v>
      </c>
      <c r="G1716" s="1">
        <v>7</v>
      </c>
      <c r="H1716" s="1">
        <v>2</v>
      </c>
      <c r="I1716" s="1">
        <v>14</v>
      </c>
      <c r="J1716" s="1">
        <v>76673</v>
      </c>
      <c r="K1716" s="4" t="e">
        <f>VLOOKUP(jur[[#This Row],[hwycov_id]],#REF!,10,FALSE)</f>
        <v>#REF!</v>
      </c>
      <c r="L1716" s="32" t="e">
        <f t="shared" si="78"/>
        <v>#REF!</v>
      </c>
      <c r="M1716" s="31" t="e">
        <f t="shared" si="79"/>
        <v>#REF!</v>
      </c>
      <c r="N1716" s="31" t="e">
        <f t="shared" si="80"/>
        <v>#REF!</v>
      </c>
      <c r="O1716" s="1" t="e">
        <f>VLOOKUP(jur[[#This Row],[hwycov_id]],#REF!,16,FALSE)</f>
        <v>#REF!</v>
      </c>
      <c r="P1716" s="1">
        <v>1733</v>
      </c>
    </row>
    <row r="1717" spans="1:16" x14ac:dyDescent="0.25">
      <c r="A1717" s="1">
        <v>8825</v>
      </c>
      <c r="B1717" s="1">
        <v>1</v>
      </c>
      <c r="C1717" s="1">
        <v>1</v>
      </c>
      <c r="D1717" s="1">
        <v>1</v>
      </c>
      <c r="E1717" s="1" t="s">
        <v>73</v>
      </c>
      <c r="F1717" s="1">
        <v>1</v>
      </c>
      <c r="G1717" s="1">
        <v>7</v>
      </c>
      <c r="H1717" s="1">
        <v>3</v>
      </c>
      <c r="I1717" s="1">
        <v>14</v>
      </c>
      <c r="J1717" s="1">
        <v>76758</v>
      </c>
      <c r="K1717" s="4" t="e">
        <f>VLOOKUP(jur[[#This Row],[hwycov_id]],#REF!,10,FALSE)</f>
        <v>#REF!</v>
      </c>
      <c r="L1717" s="32" t="e">
        <f t="shared" si="78"/>
        <v>#REF!</v>
      </c>
      <c r="M1717" s="31" t="e">
        <f t="shared" si="79"/>
        <v>#REF!</v>
      </c>
      <c r="N1717" s="31" t="e">
        <f t="shared" si="80"/>
        <v>#REF!</v>
      </c>
      <c r="O1717" s="1" t="e">
        <f>VLOOKUP(jur[[#This Row],[hwycov_id]],#REF!,16,FALSE)</f>
        <v>#REF!</v>
      </c>
      <c r="P1717" s="1">
        <v>1734</v>
      </c>
    </row>
    <row r="1718" spans="1:16" x14ac:dyDescent="0.25">
      <c r="A1718" s="1">
        <v>755</v>
      </c>
      <c r="B1718" s="1">
        <v>1</v>
      </c>
      <c r="C1718" s="1">
        <v>1</v>
      </c>
      <c r="D1718" s="1">
        <v>1</v>
      </c>
      <c r="E1718" s="1" t="s">
        <v>73</v>
      </c>
      <c r="F1718" s="1">
        <v>1</v>
      </c>
      <c r="G1718" s="1">
        <v>7</v>
      </c>
      <c r="H1718" s="1">
        <v>3</v>
      </c>
      <c r="I1718" s="1">
        <v>14</v>
      </c>
      <c r="J1718" s="1">
        <v>76959</v>
      </c>
      <c r="K1718" s="4" t="e">
        <f>VLOOKUP(jur[[#This Row],[hwycov_id]],#REF!,10,FALSE)</f>
        <v>#REF!</v>
      </c>
      <c r="L1718" s="32" t="e">
        <f t="shared" si="78"/>
        <v>#REF!</v>
      </c>
      <c r="M1718" s="31" t="e">
        <f t="shared" si="79"/>
        <v>#REF!</v>
      </c>
      <c r="N1718" s="31" t="e">
        <f t="shared" si="80"/>
        <v>#REF!</v>
      </c>
      <c r="O1718" s="1" t="e">
        <f>VLOOKUP(jur[[#This Row],[hwycov_id]],#REF!,16,FALSE)</f>
        <v>#REF!</v>
      </c>
      <c r="P1718" s="1">
        <v>1735</v>
      </c>
    </row>
    <row r="1719" spans="1:16" x14ac:dyDescent="0.25">
      <c r="A1719" s="1">
        <v>20755</v>
      </c>
      <c r="B1719" s="1">
        <v>1</v>
      </c>
      <c r="C1719" s="1">
        <v>1</v>
      </c>
      <c r="D1719" s="1">
        <v>1</v>
      </c>
      <c r="E1719" s="1" t="s">
        <v>73</v>
      </c>
      <c r="F1719" s="1">
        <v>1</v>
      </c>
      <c r="G1719" s="1">
        <v>7</v>
      </c>
      <c r="H1719" s="1">
        <v>2</v>
      </c>
      <c r="I1719" s="1">
        <v>14</v>
      </c>
      <c r="J1719" s="1">
        <v>77074</v>
      </c>
      <c r="K1719" s="4" t="e">
        <f>VLOOKUP(jur[[#This Row],[hwycov_id]],#REF!,10,FALSE)</f>
        <v>#REF!</v>
      </c>
      <c r="L1719" s="32" t="e">
        <f t="shared" si="78"/>
        <v>#REF!</v>
      </c>
      <c r="M1719" s="31" t="e">
        <f t="shared" si="79"/>
        <v>#REF!</v>
      </c>
      <c r="N1719" s="31" t="e">
        <f t="shared" si="80"/>
        <v>#REF!</v>
      </c>
      <c r="O1719" s="1" t="e">
        <f>VLOOKUP(jur[[#This Row],[hwycov_id]],#REF!,16,FALSE)</f>
        <v>#REF!</v>
      </c>
      <c r="P1719" s="1">
        <v>1736</v>
      </c>
    </row>
    <row r="1720" spans="1:16" x14ac:dyDescent="0.25">
      <c r="A1720" s="1">
        <v>25878</v>
      </c>
      <c r="B1720" s="1">
        <v>1</v>
      </c>
      <c r="C1720" s="1">
        <v>1</v>
      </c>
      <c r="D1720" s="1">
        <v>1</v>
      </c>
      <c r="E1720" s="1" t="s">
        <v>73</v>
      </c>
      <c r="F1720" s="1">
        <v>1</v>
      </c>
      <c r="G1720" s="1">
        <v>7</v>
      </c>
      <c r="H1720" s="1">
        <v>3</v>
      </c>
      <c r="I1720" s="1">
        <v>14</v>
      </c>
      <c r="J1720" s="1">
        <v>77333</v>
      </c>
      <c r="K1720" s="4" t="e">
        <f>VLOOKUP(jur[[#This Row],[hwycov_id]],#REF!,10,FALSE)</f>
        <v>#REF!</v>
      </c>
      <c r="L1720" s="32" t="e">
        <f t="shared" si="78"/>
        <v>#REF!</v>
      </c>
      <c r="M1720" s="31" t="e">
        <f t="shared" si="79"/>
        <v>#REF!</v>
      </c>
      <c r="N1720" s="31" t="e">
        <f t="shared" si="80"/>
        <v>#REF!</v>
      </c>
      <c r="O1720" s="1" t="e">
        <f>VLOOKUP(jur[[#This Row],[hwycov_id]],#REF!,16,FALSE)</f>
        <v>#REF!</v>
      </c>
      <c r="P1720" s="1">
        <v>1737</v>
      </c>
    </row>
    <row r="1721" spans="1:16" x14ac:dyDescent="0.25">
      <c r="A1721" s="1">
        <v>14289</v>
      </c>
      <c r="B1721" s="1">
        <v>1</v>
      </c>
      <c r="C1721" s="1">
        <v>1</v>
      </c>
      <c r="D1721" s="1">
        <v>1</v>
      </c>
      <c r="E1721" s="1" t="s">
        <v>73</v>
      </c>
      <c r="F1721" s="1">
        <v>1</v>
      </c>
      <c r="G1721" s="1">
        <v>7</v>
      </c>
      <c r="H1721" s="1">
        <v>3</v>
      </c>
      <c r="I1721" s="1">
        <v>14</v>
      </c>
      <c r="J1721" s="1">
        <v>77517</v>
      </c>
      <c r="K1721" s="4" t="e">
        <f>VLOOKUP(jur[[#This Row],[hwycov_id]],#REF!,10,FALSE)</f>
        <v>#REF!</v>
      </c>
      <c r="L1721" s="32" t="e">
        <f t="shared" si="78"/>
        <v>#REF!</v>
      </c>
      <c r="M1721" s="31" t="e">
        <f t="shared" si="79"/>
        <v>#REF!</v>
      </c>
      <c r="N1721" s="31" t="e">
        <f t="shared" si="80"/>
        <v>#REF!</v>
      </c>
      <c r="O1721" s="1" t="e">
        <f>VLOOKUP(jur[[#This Row],[hwycov_id]],#REF!,16,FALSE)</f>
        <v>#REF!</v>
      </c>
      <c r="P1721" s="1">
        <v>1738</v>
      </c>
    </row>
    <row r="1722" spans="1:16" x14ac:dyDescent="0.25">
      <c r="A1722" s="1">
        <v>8896</v>
      </c>
      <c r="B1722" s="1">
        <v>1</v>
      </c>
      <c r="C1722" s="1">
        <v>1</v>
      </c>
      <c r="D1722" s="1">
        <v>1</v>
      </c>
      <c r="E1722" s="1" t="s">
        <v>77</v>
      </c>
      <c r="F1722" s="1">
        <v>1</v>
      </c>
      <c r="G1722" s="1">
        <v>7</v>
      </c>
      <c r="H1722" s="1">
        <v>3</v>
      </c>
      <c r="I1722" s="1">
        <v>14</v>
      </c>
      <c r="J1722" s="1">
        <v>77611</v>
      </c>
      <c r="K1722" s="4" t="e">
        <f>VLOOKUP(jur[[#This Row],[hwycov_id]],#REF!,10,FALSE)</f>
        <v>#REF!</v>
      </c>
      <c r="L1722" s="32" t="e">
        <f t="shared" si="78"/>
        <v>#REF!</v>
      </c>
      <c r="M1722" s="31" t="e">
        <f t="shared" si="79"/>
        <v>#REF!</v>
      </c>
      <c r="N1722" s="31" t="e">
        <f t="shared" si="80"/>
        <v>#REF!</v>
      </c>
      <c r="O1722" s="1" t="e">
        <f>VLOOKUP(jur[[#This Row],[hwycov_id]],#REF!,16,FALSE)</f>
        <v>#REF!</v>
      </c>
      <c r="P1722" s="1">
        <v>1739</v>
      </c>
    </row>
    <row r="1723" spans="1:16" x14ac:dyDescent="0.25">
      <c r="A1723" s="1">
        <v>15036</v>
      </c>
      <c r="B1723" s="1">
        <v>1</v>
      </c>
      <c r="C1723" s="1">
        <v>1</v>
      </c>
      <c r="D1723" s="1">
        <v>1</v>
      </c>
      <c r="E1723" s="1" t="s">
        <v>73</v>
      </c>
      <c r="F1723" s="1">
        <v>1</v>
      </c>
      <c r="G1723" s="1">
        <v>7</v>
      </c>
      <c r="H1723" s="1">
        <v>3</v>
      </c>
      <c r="I1723" s="1">
        <v>14</v>
      </c>
      <c r="J1723" s="1">
        <v>77816</v>
      </c>
      <c r="K1723" s="4" t="e">
        <f>VLOOKUP(jur[[#This Row],[hwycov_id]],#REF!,10,FALSE)</f>
        <v>#REF!</v>
      </c>
      <c r="L1723" s="32" t="e">
        <f t="shared" si="78"/>
        <v>#REF!</v>
      </c>
      <c r="M1723" s="31" t="e">
        <f t="shared" si="79"/>
        <v>#REF!</v>
      </c>
      <c r="N1723" s="31" t="e">
        <f t="shared" si="80"/>
        <v>#REF!</v>
      </c>
      <c r="O1723" s="1" t="e">
        <f>VLOOKUP(jur[[#This Row],[hwycov_id]],#REF!,16,FALSE)</f>
        <v>#REF!</v>
      </c>
      <c r="P1723" s="1">
        <v>1740</v>
      </c>
    </row>
    <row r="1724" spans="1:16" x14ac:dyDescent="0.25">
      <c r="A1724" s="1">
        <v>31212</v>
      </c>
      <c r="B1724" s="1">
        <v>1</v>
      </c>
      <c r="C1724" s="1">
        <v>1</v>
      </c>
      <c r="D1724" s="1">
        <v>1</v>
      </c>
      <c r="E1724" s="1" t="s">
        <v>77</v>
      </c>
      <c r="F1724" s="1">
        <v>1</v>
      </c>
      <c r="G1724" s="1">
        <v>7</v>
      </c>
      <c r="H1724" s="1">
        <v>2</v>
      </c>
      <c r="I1724" s="1">
        <v>14</v>
      </c>
      <c r="J1724" s="1">
        <v>78033</v>
      </c>
      <c r="K1724" s="4" t="e">
        <f>VLOOKUP(jur[[#This Row],[hwycov_id]],#REF!,10,FALSE)</f>
        <v>#REF!</v>
      </c>
      <c r="L1724" s="32" t="e">
        <f t="shared" si="78"/>
        <v>#REF!</v>
      </c>
      <c r="M1724" s="31" t="e">
        <f t="shared" si="79"/>
        <v>#REF!</v>
      </c>
      <c r="N1724" s="31" t="e">
        <f t="shared" si="80"/>
        <v>#REF!</v>
      </c>
      <c r="O1724" s="1" t="e">
        <f>VLOOKUP(jur[[#This Row],[hwycov_id]],#REF!,16,FALSE)</f>
        <v>#REF!</v>
      </c>
      <c r="P1724" s="1">
        <v>1741</v>
      </c>
    </row>
    <row r="1725" spans="1:16" x14ac:dyDescent="0.25">
      <c r="A1725" s="1">
        <v>15037</v>
      </c>
      <c r="B1725" s="1">
        <v>1</v>
      </c>
      <c r="C1725" s="1">
        <v>1</v>
      </c>
      <c r="D1725" s="1">
        <v>1</v>
      </c>
      <c r="E1725" s="1" t="s">
        <v>73</v>
      </c>
      <c r="F1725" s="1">
        <v>1</v>
      </c>
      <c r="G1725" s="1">
        <v>7</v>
      </c>
      <c r="H1725" s="1">
        <v>3</v>
      </c>
      <c r="I1725" s="1">
        <v>14</v>
      </c>
      <c r="J1725" s="1">
        <v>78050</v>
      </c>
      <c r="K1725" s="4" t="e">
        <f>VLOOKUP(jur[[#This Row],[hwycov_id]],#REF!,10,FALSE)</f>
        <v>#REF!</v>
      </c>
      <c r="L1725" s="32" t="e">
        <f t="shared" si="78"/>
        <v>#REF!</v>
      </c>
      <c r="M1725" s="31" t="e">
        <f t="shared" si="79"/>
        <v>#REF!</v>
      </c>
      <c r="N1725" s="31" t="e">
        <f t="shared" si="80"/>
        <v>#REF!</v>
      </c>
      <c r="O1725" s="1" t="e">
        <f>VLOOKUP(jur[[#This Row],[hwycov_id]],#REF!,16,FALSE)</f>
        <v>#REF!</v>
      </c>
      <c r="P1725" s="1">
        <v>1742</v>
      </c>
    </row>
    <row r="1726" spans="1:16" x14ac:dyDescent="0.25">
      <c r="A1726" s="1">
        <v>20711</v>
      </c>
      <c r="B1726" s="1">
        <v>1</v>
      </c>
      <c r="C1726" s="1">
        <v>1</v>
      </c>
      <c r="D1726" s="1">
        <v>1</v>
      </c>
      <c r="E1726" s="1" t="s">
        <v>73</v>
      </c>
      <c r="F1726" s="1">
        <v>1</v>
      </c>
      <c r="G1726" s="1">
        <v>7</v>
      </c>
      <c r="H1726" s="1">
        <v>2</v>
      </c>
      <c r="I1726" s="1">
        <v>14</v>
      </c>
      <c r="J1726" s="1">
        <v>78194</v>
      </c>
      <c r="K1726" s="4" t="e">
        <f>VLOOKUP(jur[[#This Row],[hwycov_id]],#REF!,10,FALSE)</f>
        <v>#REF!</v>
      </c>
      <c r="L1726" s="32" t="e">
        <f t="shared" si="78"/>
        <v>#REF!</v>
      </c>
      <c r="M1726" s="31" t="e">
        <f t="shared" si="79"/>
        <v>#REF!</v>
      </c>
      <c r="N1726" s="31" t="e">
        <f t="shared" si="80"/>
        <v>#REF!</v>
      </c>
      <c r="O1726" s="1" t="e">
        <f>VLOOKUP(jur[[#This Row],[hwycov_id]],#REF!,16,FALSE)</f>
        <v>#REF!</v>
      </c>
      <c r="P1726" s="1">
        <v>1743</v>
      </c>
    </row>
    <row r="1727" spans="1:16" x14ac:dyDescent="0.25">
      <c r="A1727" s="1">
        <v>20588</v>
      </c>
      <c r="B1727" s="1">
        <v>1</v>
      </c>
      <c r="C1727" s="1">
        <v>1</v>
      </c>
      <c r="D1727" s="1">
        <v>1</v>
      </c>
      <c r="E1727" s="1" t="s">
        <v>73</v>
      </c>
      <c r="F1727" s="1">
        <v>1</v>
      </c>
      <c r="G1727" s="1">
        <v>7</v>
      </c>
      <c r="H1727" s="1">
        <v>2</v>
      </c>
      <c r="I1727" s="1">
        <v>14</v>
      </c>
      <c r="J1727" s="1">
        <v>78365</v>
      </c>
      <c r="K1727" s="4" t="e">
        <f>VLOOKUP(jur[[#This Row],[hwycov_id]],#REF!,10,FALSE)</f>
        <v>#REF!</v>
      </c>
      <c r="L1727" s="32" t="e">
        <f t="shared" si="78"/>
        <v>#REF!</v>
      </c>
      <c r="M1727" s="31" t="e">
        <f t="shared" si="79"/>
        <v>#REF!</v>
      </c>
      <c r="N1727" s="31" t="e">
        <f t="shared" si="80"/>
        <v>#REF!</v>
      </c>
      <c r="O1727" s="1" t="e">
        <f>VLOOKUP(jur[[#This Row],[hwycov_id]],#REF!,16,FALSE)</f>
        <v>#REF!</v>
      </c>
      <c r="P1727" s="1">
        <v>1744</v>
      </c>
    </row>
    <row r="1728" spans="1:16" x14ac:dyDescent="0.25">
      <c r="A1728" s="1">
        <v>15853</v>
      </c>
      <c r="B1728" s="1">
        <v>1</v>
      </c>
      <c r="C1728" s="1">
        <v>1</v>
      </c>
      <c r="D1728" s="1">
        <v>1</v>
      </c>
      <c r="E1728" s="1" t="s">
        <v>73</v>
      </c>
      <c r="F1728" s="1">
        <v>1</v>
      </c>
      <c r="G1728" s="1">
        <v>7</v>
      </c>
      <c r="H1728" s="1">
        <v>2</v>
      </c>
      <c r="I1728" s="1">
        <v>14</v>
      </c>
      <c r="J1728" s="1">
        <v>79010</v>
      </c>
      <c r="K1728" s="4" t="e">
        <f>VLOOKUP(jur[[#This Row],[hwycov_id]],#REF!,10,FALSE)</f>
        <v>#REF!</v>
      </c>
      <c r="L1728" s="32" t="e">
        <f t="shared" si="78"/>
        <v>#REF!</v>
      </c>
      <c r="M1728" s="31" t="e">
        <f t="shared" si="79"/>
        <v>#REF!</v>
      </c>
      <c r="N1728" s="31" t="e">
        <f t="shared" si="80"/>
        <v>#REF!</v>
      </c>
      <c r="O1728" s="1" t="e">
        <f>VLOOKUP(jur[[#This Row],[hwycov_id]],#REF!,16,FALSE)</f>
        <v>#REF!</v>
      </c>
      <c r="P1728" s="1">
        <v>1746</v>
      </c>
    </row>
    <row r="1729" spans="1:16" x14ac:dyDescent="0.25">
      <c r="A1729" s="1">
        <v>27578</v>
      </c>
      <c r="B1729" s="1">
        <v>1</v>
      </c>
      <c r="C1729" s="1">
        <v>1</v>
      </c>
      <c r="D1729" s="1">
        <v>1</v>
      </c>
      <c r="E1729" s="1" t="s">
        <v>73</v>
      </c>
      <c r="F1729" s="1">
        <v>1</v>
      </c>
      <c r="G1729" s="1">
        <v>7</v>
      </c>
      <c r="H1729" s="1">
        <v>2</v>
      </c>
      <c r="I1729" s="1">
        <v>14</v>
      </c>
      <c r="J1729" s="1">
        <v>79145</v>
      </c>
      <c r="K1729" s="4" t="e">
        <f>VLOOKUP(jur[[#This Row],[hwycov_id]],#REF!,10,FALSE)</f>
        <v>#REF!</v>
      </c>
      <c r="L1729" s="32" t="e">
        <f t="shared" si="78"/>
        <v>#REF!</v>
      </c>
      <c r="M1729" s="31" t="e">
        <f t="shared" si="79"/>
        <v>#REF!</v>
      </c>
      <c r="N1729" s="31" t="e">
        <f t="shared" si="80"/>
        <v>#REF!</v>
      </c>
      <c r="O1729" s="1" t="e">
        <f>VLOOKUP(jur[[#This Row],[hwycov_id]],#REF!,16,FALSE)</f>
        <v>#REF!</v>
      </c>
      <c r="P1729" s="1">
        <v>1747</v>
      </c>
    </row>
    <row r="1730" spans="1:16" x14ac:dyDescent="0.25">
      <c r="A1730" s="1">
        <v>22740</v>
      </c>
      <c r="B1730" s="1">
        <v>1</v>
      </c>
      <c r="C1730" s="1">
        <v>1</v>
      </c>
      <c r="D1730" s="1">
        <v>1</v>
      </c>
      <c r="E1730" s="1" t="s">
        <v>73</v>
      </c>
      <c r="F1730" s="1">
        <v>1</v>
      </c>
      <c r="G1730" s="1">
        <v>7</v>
      </c>
      <c r="H1730" s="1">
        <v>3</v>
      </c>
      <c r="I1730" s="1">
        <v>14</v>
      </c>
      <c r="J1730" s="1">
        <v>79398</v>
      </c>
      <c r="K1730" s="4" t="e">
        <f>VLOOKUP(jur[[#This Row],[hwycov_id]],#REF!,10,FALSE)</f>
        <v>#REF!</v>
      </c>
      <c r="L1730" s="32" t="e">
        <f t="shared" ref="L1730:L1793" si="81">K1730/J1730-1</f>
        <v>#REF!</v>
      </c>
      <c r="M1730" s="31" t="e">
        <f t="shared" ref="M1730:M1793" si="82">K1730-J1730</f>
        <v>#REF!</v>
      </c>
      <c r="N1730" s="31" t="e">
        <f t="shared" ref="N1730:N1793" si="83">POWER(M1730,2)</f>
        <v>#REF!</v>
      </c>
      <c r="O1730" s="1" t="e">
        <f>VLOOKUP(jur[[#This Row],[hwycov_id]],#REF!,16,FALSE)</f>
        <v>#REF!</v>
      </c>
      <c r="P1730" s="1">
        <v>1748</v>
      </c>
    </row>
    <row r="1731" spans="1:16" x14ac:dyDescent="0.25">
      <c r="A1731" s="1">
        <v>20471</v>
      </c>
      <c r="B1731" s="1">
        <v>1</v>
      </c>
      <c r="C1731" s="1">
        <v>1</v>
      </c>
      <c r="D1731" s="1">
        <v>1</v>
      </c>
      <c r="E1731" s="1" t="s">
        <v>73</v>
      </c>
      <c r="F1731" s="1">
        <v>1</v>
      </c>
      <c r="G1731" s="1">
        <v>7</v>
      </c>
      <c r="H1731" s="1">
        <v>2</v>
      </c>
      <c r="I1731" s="1">
        <v>14</v>
      </c>
      <c r="J1731" s="1">
        <v>79401</v>
      </c>
      <c r="K1731" s="4" t="e">
        <f>VLOOKUP(jur[[#This Row],[hwycov_id]],#REF!,10,FALSE)</f>
        <v>#REF!</v>
      </c>
      <c r="L1731" s="32" t="e">
        <f t="shared" si="81"/>
        <v>#REF!</v>
      </c>
      <c r="M1731" s="31" t="e">
        <f t="shared" si="82"/>
        <v>#REF!</v>
      </c>
      <c r="N1731" s="31" t="e">
        <f t="shared" si="83"/>
        <v>#REF!</v>
      </c>
      <c r="O1731" s="1" t="e">
        <f>VLOOKUP(jur[[#This Row],[hwycov_id]],#REF!,16,FALSE)</f>
        <v>#REF!</v>
      </c>
      <c r="P1731" s="1">
        <v>1749</v>
      </c>
    </row>
    <row r="1732" spans="1:16" x14ac:dyDescent="0.25">
      <c r="A1732" s="1">
        <v>8777</v>
      </c>
      <c r="B1732" s="1">
        <v>1</v>
      </c>
      <c r="C1732" s="1">
        <v>1</v>
      </c>
      <c r="D1732" s="1">
        <v>1</v>
      </c>
      <c r="E1732" s="1" t="s">
        <v>73</v>
      </c>
      <c r="F1732" s="1">
        <v>1</v>
      </c>
      <c r="G1732" s="1">
        <v>7</v>
      </c>
      <c r="H1732" s="1">
        <v>3</v>
      </c>
      <c r="I1732" s="1">
        <v>14</v>
      </c>
      <c r="J1732" s="1">
        <v>79598</v>
      </c>
      <c r="K1732" s="4" t="e">
        <f>VLOOKUP(jur[[#This Row],[hwycov_id]],#REF!,10,FALSE)</f>
        <v>#REF!</v>
      </c>
      <c r="L1732" s="32" t="e">
        <f t="shared" si="81"/>
        <v>#REF!</v>
      </c>
      <c r="M1732" s="31" t="e">
        <f t="shared" si="82"/>
        <v>#REF!</v>
      </c>
      <c r="N1732" s="31" t="e">
        <f t="shared" si="83"/>
        <v>#REF!</v>
      </c>
      <c r="O1732" s="1" t="e">
        <f>VLOOKUP(jur[[#This Row],[hwycov_id]],#REF!,16,FALSE)</f>
        <v>#REF!</v>
      </c>
      <c r="P1732" s="1">
        <v>1750</v>
      </c>
    </row>
    <row r="1733" spans="1:16" x14ac:dyDescent="0.25">
      <c r="A1733" s="1">
        <v>20463</v>
      </c>
      <c r="B1733" s="1">
        <v>1</v>
      </c>
      <c r="C1733" s="1">
        <v>1</v>
      </c>
      <c r="D1733" s="1">
        <v>1</v>
      </c>
      <c r="E1733" s="1" t="s">
        <v>73</v>
      </c>
      <c r="F1733" s="1">
        <v>1</v>
      </c>
      <c r="G1733" s="1">
        <v>7</v>
      </c>
      <c r="H1733" s="1">
        <v>2</v>
      </c>
      <c r="I1733" s="1">
        <v>14</v>
      </c>
      <c r="J1733" s="1">
        <v>79828</v>
      </c>
      <c r="K1733" s="4" t="e">
        <f>VLOOKUP(jur[[#This Row],[hwycov_id]],#REF!,10,FALSE)</f>
        <v>#REF!</v>
      </c>
      <c r="L1733" s="32" t="e">
        <f t="shared" si="81"/>
        <v>#REF!</v>
      </c>
      <c r="M1733" s="31" t="e">
        <f t="shared" si="82"/>
        <v>#REF!</v>
      </c>
      <c r="N1733" s="31" t="e">
        <f t="shared" si="83"/>
        <v>#REF!</v>
      </c>
      <c r="O1733" s="1" t="e">
        <f>VLOOKUP(jur[[#This Row],[hwycov_id]],#REF!,16,FALSE)</f>
        <v>#REF!</v>
      </c>
      <c r="P1733" s="1">
        <v>1751</v>
      </c>
    </row>
    <row r="1734" spans="1:16" x14ac:dyDescent="0.25">
      <c r="A1734" s="1">
        <v>20700</v>
      </c>
      <c r="B1734" s="1">
        <v>1</v>
      </c>
      <c r="C1734" s="1">
        <v>1</v>
      </c>
      <c r="D1734" s="1">
        <v>1</v>
      </c>
      <c r="E1734" s="1" t="s">
        <v>73</v>
      </c>
      <c r="F1734" s="1">
        <v>1</v>
      </c>
      <c r="G1734" s="1">
        <v>7</v>
      </c>
      <c r="H1734" s="1">
        <v>2</v>
      </c>
      <c r="I1734" s="1">
        <v>14</v>
      </c>
      <c r="J1734" s="1">
        <v>79868</v>
      </c>
      <c r="K1734" s="4" t="e">
        <f>VLOOKUP(jur[[#This Row],[hwycov_id]],#REF!,10,FALSE)</f>
        <v>#REF!</v>
      </c>
      <c r="L1734" s="32" t="e">
        <f t="shared" si="81"/>
        <v>#REF!</v>
      </c>
      <c r="M1734" s="31" t="e">
        <f t="shared" si="82"/>
        <v>#REF!</v>
      </c>
      <c r="N1734" s="31" t="e">
        <f t="shared" si="83"/>
        <v>#REF!</v>
      </c>
      <c r="O1734" s="1" t="e">
        <f>VLOOKUP(jur[[#This Row],[hwycov_id]],#REF!,16,FALSE)</f>
        <v>#REF!</v>
      </c>
      <c r="P1734" s="1">
        <v>1752</v>
      </c>
    </row>
    <row r="1735" spans="1:16" x14ac:dyDescent="0.25">
      <c r="A1735" s="1">
        <v>8802</v>
      </c>
      <c r="B1735" s="1">
        <v>1</v>
      </c>
      <c r="C1735" s="1">
        <v>1</v>
      </c>
      <c r="D1735" s="1">
        <v>1</v>
      </c>
      <c r="E1735" s="1" t="s">
        <v>73</v>
      </c>
      <c r="F1735" s="1">
        <v>1</v>
      </c>
      <c r="G1735" s="1">
        <v>8</v>
      </c>
      <c r="H1735" s="1">
        <v>3</v>
      </c>
      <c r="I1735" s="1">
        <v>14</v>
      </c>
      <c r="J1735" s="1">
        <v>80122</v>
      </c>
      <c r="K1735" s="4" t="e">
        <f>VLOOKUP(jur[[#This Row],[hwycov_id]],#REF!,10,FALSE)</f>
        <v>#REF!</v>
      </c>
      <c r="L1735" s="32" t="e">
        <f t="shared" si="81"/>
        <v>#REF!</v>
      </c>
      <c r="M1735" s="31" t="e">
        <f t="shared" si="82"/>
        <v>#REF!</v>
      </c>
      <c r="N1735" s="31" t="e">
        <f t="shared" si="83"/>
        <v>#REF!</v>
      </c>
      <c r="O1735" s="1" t="e">
        <f>VLOOKUP(jur[[#This Row],[hwycov_id]],#REF!,16,FALSE)</f>
        <v>#REF!</v>
      </c>
      <c r="P1735" s="1">
        <v>1753</v>
      </c>
    </row>
    <row r="1736" spans="1:16" x14ac:dyDescent="0.25">
      <c r="A1736" s="1">
        <v>16096</v>
      </c>
      <c r="B1736" s="1">
        <v>1</v>
      </c>
      <c r="C1736" s="1">
        <v>1</v>
      </c>
      <c r="D1736" s="1">
        <v>1</v>
      </c>
      <c r="E1736" s="1" t="s">
        <v>73</v>
      </c>
      <c r="F1736" s="1">
        <v>1</v>
      </c>
      <c r="G1736" s="1">
        <v>8</v>
      </c>
      <c r="H1736" s="1">
        <v>2</v>
      </c>
      <c r="I1736" s="1">
        <v>14</v>
      </c>
      <c r="J1736" s="1">
        <v>81067</v>
      </c>
      <c r="K1736" s="4" t="e">
        <f>VLOOKUP(jur[[#This Row],[hwycov_id]],#REF!,10,FALSE)</f>
        <v>#REF!</v>
      </c>
      <c r="L1736" s="32" t="e">
        <f t="shared" si="81"/>
        <v>#REF!</v>
      </c>
      <c r="M1736" s="31" t="e">
        <f t="shared" si="82"/>
        <v>#REF!</v>
      </c>
      <c r="N1736" s="31" t="e">
        <f t="shared" si="83"/>
        <v>#REF!</v>
      </c>
      <c r="O1736" s="1" t="e">
        <f>VLOOKUP(jur[[#This Row],[hwycov_id]],#REF!,16,FALSE)</f>
        <v>#REF!</v>
      </c>
      <c r="P1736" s="1">
        <v>1754</v>
      </c>
    </row>
    <row r="1737" spans="1:16" x14ac:dyDescent="0.25">
      <c r="A1737" s="1">
        <v>27916</v>
      </c>
      <c r="B1737" s="1">
        <v>1</v>
      </c>
      <c r="C1737" s="1">
        <v>1</v>
      </c>
      <c r="D1737" s="1">
        <v>1</v>
      </c>
      <c r="E1737" s="1" t="s">
        <v>73</v>
      </c>
      <c r="F1737" s="1">
        <v>1</v>
      </c>
      <c r="G1737" s="1">
        <v>8</v>
      </c>
      <c r="H1737" s="1">
        <v>4</v>
      </c>
      <c r="I1737" s="1">
        <v>14</v>
      </c>
      <c r="J1737" s="1">
        <v>81280</v>
      </c>
      <c r="K1737" s="4" t="e">
        <f>VLOOKUP(jur[[#This Row],[hwycov_id]],#REF!,10,FALSE)</f>
        <v>#REF!</v>
      </c>
      <c r="L1737" s="32" t="e">
        <f t="shared" si="81"/>
        <v>#REF!</v>
      </c>
      <c r="M1737" s="31" t="e">
        <f t="shared" si="82"/>
        <v>#REF!</v>
      </c>
      <c r="N1737" s="31" t="e">
        <f t="shared" si="83"/>
        <v>#REF!</v>
      </c>
      <c r="O1737" s="1" t="e">
        <f>VLOOKUP(jur[[#This Row],[hwycov_id]],#REF!,16,FALSE)</f>
        <v>#REF!</v>
      </c>
      <c r="P1737" s="1">
        <v>1755</v>
      </c>
    </row>
    <row r="1738" spans="1:16" x14ac:dyDescent="0.25">
      <c r="A1738" s="1">
        <v>778</v>
      </c>
      <c r="B1738" s="1">
        <v>1</v>
      </c>
      <c r="C1738" s="1">
        <v>1</v>
      </c>
      <c r="D1738" s="1">
        <v>1</v>
      </c>
      <c r="E1738" s="1" t="s">
        <v>73</v>
      </c>
      <c r="F1738" s="1">
        <v>1</v>
      </c>
      <c r="G1738" s="1">
        <v>8</v>
      </c>
      <c r="H1738" s="1">
        <v>3</v>
      </c>
      <c r="I1738" s="1">
        <v>14</v>
      </c>
      <c r="J1738" s="1">
        <v>81538</v>
      </c>
      <c r="K1738" s="4" t="e">
        <f>VLOOKUP(jur[[#This Row],[hwycov_id]],#REF!,10,FALSE)</f>
        <v>#REF!</v>
      </c>
      <c r="L1738" s="32" t="e">
        <f t="shared" si="81"/>
        <v>#REF!</v>
      </c>
      <c r="M1738" s="31" t="e">
        <f t="shared" si="82"/>
        <v>#REF!</v>
      </c>
      <c r="N1738" s="31" t="e">
        <f t="shared" si="83"/>
        <v>#REF!</v>
      </c>
      <c r="O1738" s="1" t="e">
        <f>VLOOKUP(jur[[#This Row],[hwycov_id]],#REF!,16,FALSE)</f>
        <v>#REF!</v>
      </c>
      <c r="P1738" s="1">
        <v>1756</v>
      </c>
    </row>
    <row r="1739" spans="1:16" x14ac:dyDescent="0.25">
      <c r="A1739" s="1">
        <v>15064</v>
      </c>
      <c r="B1739" s="1">
        <v>1</v>
      </c>
      <c r="C1739" s="1">
        <v>1</v>
      </c>
      <c r="D1739" s="1">
        <v>1</v>
      </c>
      <c r="E1739" s="1" t="s">
        <v>73</v>
      </c>
      <c r="F1739" s="1">
        <v>1</v>
      </c>
      <c r="G1739" s="1">
        <v>8</v>
      </c>
      <c r="H1739" s="1">
        <v>3</v>
      </c>
      <c r="I1739" s="1">
        <v>14</v>
      </c>
      <c r="J1739" s="1">
        <v>81721</v>
      </c>
      <c r="K1739" s="4" t="e">
        <f>VLOOKUP(jur[[#This Row],[hwycov_id]],#REF!,10,FALSE)</f>
        <v>#REF!</v>
      </c>
      <c r="L1739" s="32" t="e">
        <f t="shared" si="81"/>
        <v>#REF!</v>
      </c>
      <c r="M1739" s="31" t="e">
        <f t="shared" si="82"/>
        <v>#REF!</v>
      </c>
      <c r="N1739" s="31" t="e">
        <f t="shared" si="83"/>
        <v>#REF!</v>
      </c>
      <c r="O1739" s="1" t="e">
        <f>VLOOKUP(jur[[#This Row],[hwycov_id]],#REF!,16,FALSE)</f>
        <v>#REF!</v>
      </c>
      <c r="P1739" s="1">
        <v>1757</v>
      </c>
    </row>
    <row r="1740" spans="1:16" x14ac:dyDescent="0.25">
      <c r="A1740" s="1">
        <v>20467</v>
      </c>
      <c r="B1740" s="1">
        <v>1</v>
      </c>
      <c r="C1740" s="1">
        <v>1</v>
      </c>
      <c r="D1740" s="1">
        <v>1</v>
      </c>
      <c r="E1740" s="1" t="s">
        <v>73</v>
      </c>
      <c r="F1740" s="1">
        <v>1</v>
      </c>
      <c r="G1740" s="1">
        <v>8</v>
      </c>
      <c r="H1740" s="1">
        <v>2</v>
      </c>
      <c r="I1740" s="1">
        <v>14</v>
      </c>
      <c r="J1740" s="1">
        <v>81988</v>
      </c>
      <c r="K1740" s="4" t="e">
        <f>VLOOKUP(jur[[#This Row],[hwycov_id]],#REF!,10,FALSE)</f>
        <v>#REF!</v>
      </c>
      <c r="L1740" s="32" t="e">
        <f t="shared" si="81"/>
        <v>#REF!</v>
      </c>
      <c r="M1740" s="31" t="e">
        <f t="shared" si="82"/>
        <v>#REF!</v>
      </c>
      <c r="N1740" s="31" t="e">
        <f t="shared" si="83"/>
        <v>#REF!</v>
      </c>
      <c r="O1740" s="1" t="e">
        <f>VLOOKUP(jur[[#This Row],[hwycov_id]],#REF!,16,FALSE)</f>
        <v>#REF!</v>
      </c>
      <c r="P1740" s="1">
        <v>1758</v>
      </c>
    </row>
    <row r="1741" spans="1:16" x14ac:dyDescent="0.25">
      <c r="A1741" s="1">
        <v>27915</v>
      </c>
      <c r="B1741" s="1">
        <v>1</v>
      </c>
      <c r="C1741" s="1">
        <v>1</v>
      </c>
      <c r="D1741" s="1">
        <v>1</v>
      </c>
      <c r="E1741" s="1" t="s">
        <v>77</v>
      </c>
      <c r="F1741" s="1">
        <v>1</v>
      </c>
      <c r="G1741" s="1">
        <v>8</v>
      </c>
      <c r="H1741" s="1">
        <v>4</v>
      </c>
      <c r="I1741" s="1">
        <v>14</v>
      </c>
      <c r="J1741" s="1">
        <v>82654</v>
      </c>
      <c r="K1741" s="4" t="e">
        <f>VLOOKUP(jur[[#This Row],[hwycov_id]],#REF!,10,FALSE)</f>
        <v>#REF!</v>
      </c>
      <c r="L1741" s="32" t="e">
        <f t="shared" si="81"/>
        <v>#REF!</v>
      </c>
      <c r="M1741" s="31" t="e">
        <f t="shared" si="82"/>
        <v>#REF!</v>
      </c>
      <c r="N1741" s="31" t="e">
        <f t="shared" si="83"/>
        <v>#REF!</v>
      </c>
      <c r="O1741" s="1" t="e">
        <f>VLOOKUP(jur[[#This Row],[hwycov_id]],#REF!,16,FALSE)</f>
        <v>#REF!</v>
      </c>
      <c r="P1741" s="1">
        <v>1759</v>
      </c>
    </row>
    <row r="1742" spans="1:16" x14ac:dyDescent="0.25">
      <c r="A1742" s="1">
        <v>8968</v>
      </c>
      <c r="B1742" s="1">
        <v>1</v>
      </c>
      <c r="C1742" s="1">
        <v>1</v>
      </c>
      <c r="D1742" s="1">
        <v>1</v>
      </c>
      <c r="E1742" s="1" t="s">
        <v>73</v>
      </c>
      <c r="F1742" s="1">
        <v>1</v>
      </c>
      <c r="G1742" s="1">
        <v>8</v>
      </c>
      <c r="H1742" s="1">
        <v>2</v>
      </c>
      <c r="I1742" s="1">
        <v>14</v>
      </c>
      <c r="J1742" s="1">
        <v>82699</v>
      </c>
      <c r="K1742" s="4" t="e">
        <f>VLOOKUP(jur[[#This Row],[hwycov_id]],#REF!,10,FALSE)</f>
        <v>#REF!</v>
      </c>
      <c r="L1742" s="32" t="e">
        <f t="shared" si="81"/>
        <v>#REF!</v>
      </c>
      <c r="M1742" s="31" t="e">
        <f t="shared" si="82"/>
        <v>#REF!</v>
      </c>
      <c r="N1742" s="31" t="e">
        <f t="shared" si="83"/>
        <v>#REF!</v>
      </c>
      <c r="O1742" s="1" t="e">
        <f>VLOOKUP(jur[[#This Row],[hwycov_id]],#REF!,16,FALSE)</f>
        <v>#REF!</v>
      </c>
      <c r="P1742" s="1">
        <v>1760</v>
      </c>
    </row>
    <row r="1743" spans="1:16" x14ac:dyDescent="0.25">
      <c r="A1743" s="1">
        <v>759</v>
      </c>
      <c r="B1743" s="1">
        <v>1</v>
      </c>
      <c r="C1743" s="1">
        <v>1</v>
      </c>
      <c r="D1743" s="1">
        <v>1</v>
      </c>
      <c r="E1743" s="1" t="s">
        <v>73</v>
      </c>
      <c r="F1743" s="1">
        <v>1</v>
      </c>
      <c r="G1743" s="1">
        <v>8</v>
      </c>
      <c r="H1743" s="1">
        <v>3</v>
      </c>
      <c r="I1743" s="1">
        <v>14</v>
      </c>
      <c r="J1743" s="1">
        <v>82835</v>
      </c>
      <c r="K1743" s="4" t="e">
        <f>VLOOKUP(jur[[#This Row],[hwycov_id]],#REF!,10,FALSE)</f>
        <v>#REF!</v>
      </c>
      <c r="L1743" s="32" t="e">
        <f t="shared" si="81"/>
        <v>#REF!</v>
      </c>
      <c r="M1743" s="31" t="e">
        <f t="shared" si="82"/>
        <v>#REF!</v>
      </c>
      <c r="N1743" s="31" t="e">
        <f t="shared" si="83"/>
        <v>#REF!</v>
      </c>
      <c r="O1743" s="1" t="e">
        <f>VLOOKUP(jur[[#This Row],[hwycov_id]],#REF!,16,FALSE)</f>
        <v>#REF!</v>
      </c>
      <c r="P1743" s="1">
        <v>1761</v>
      </c>
    </row>
    <row r="1744" spans="1:16" x14ac:dyDescent="0.25">
      <c r="A1744" s="1">
        <v>15038</v>
      </c>
      <c r="B1744" s="1">
        <v>1</v>
      </c>
      <c r="C1744" s="1">
        <v>1</v>
      </c>
      <c r="D1744" s="1">
        <v>1</v>
      </c>
      <c r="E1744" s="1" t="s">
        <v>73</v>
      </c>
      <c r="F1744" s="1">
        <v>1</v>
      </c>
      <c r="G1744" s="1">
        <v>8</v>
      </c>
      <c r="H1744" s="1">
        <v>3</v>
      </c>
      <c r="I1744" s="1">
        <v>14</v>
      </c>
      <c r="J1744" s="1">
        <v>82837</v>
      </c>
      <c r="K1744" s="4" t="e">
        <f>VLOOKUP(jur[[#This Row],[hwycov_id]],#REF!,10,FALSE)</f>
        <v>#REF!</v>
      </c>
      <c r="L1744" s="32" t="e">
        <f t="shared" si="81"/>
        <v>#REF!</v>
      </c>
      <c r="M1744" s="31" t="e">
        <f t="shared" si="82"/>
        <v>#REF!</v>
      </c>
      <c r="N1744" s="31" t="e">
        <f t="shared" si="83"/>
        <v>#REF!</v>
      </c>
      <c r="O1744" s="1" t="e">
        <f>VLOOKUP(jur[[#This Row],[hwycov_id]],#REF!,16,FALSE)</f>
        <v>#REF!</v>
      </c>
      <c r="P1744" s="1">
        <v>1762</v>
      </c>
    </row>
    <row r="1745" spans="1:16" x14ac:dyDescent="0.25">
      <c r="A1745" s="1">
        <v>27914</v>
      </c>
      <c r="B1745" s="1">
        <v>1</v>
      </c>
      <c r="C1745" s="1">
        <v>1</v>
      </c>
      <c r="D1745" s="1">
        <v>1</v>
      </c>
      <c r="E1745" s="1" t="s">
        <v>77</v>
      </c>
      <c r="F1745" s="1">
        <v>1</v>
      </c>
      <c r="G1745" s="1">
        <v>8</v>
      </c>
      <c r="H1745" s="1">
        <v>4</v>
      </c>
      <c r="I1745" s="1">
        <v>14</v>
      </c>
      <c r="J1745" s="1">
        <v>82885</v>
      </c>
      <c r="K1745" s="4" t="e">
        <f>VLOOKUP(jur[[#This Row],[hwycov_id]],#REF!,10,FALSE)</f>
        <v>#REF!</v>
      </c>
      <c r="L1745" s="32" t="e">
        <f t="shared" si="81"/>
        <v>#REF!</v>
      </c>
      <c r="M1745" s="31" t="e">
        <f t="shared" si="82"/>
        <v>#REF!</v>
      </c>
      <c r="N1745" s="31" t="e">
        <f t="shared" si="83"/>
        <v>#REF!</v>
      </c>
      <c r="O1745" s="1" t="e">
        <f>VLOOKUP(jur[[#This Row],[hwycov_id]],#REF!,16,FALSE)</f>
        <v>#REF!</v>
      </c>
      <c r="P1745" s="1">
        <v>1763</v>
      </c>
    </row>
    <row r="1746" spans="1:16" x14ac:dyDescent="0.25">
      <c r="A1746" s="1">
        <v>29016</v>
      </c>
      <c r="B1746" s="1">
        <v>1</v>
      </c>
      <c r="C1746" s="1">
        <v>1</v>
      </c>
      <c r="D1746" s="1">
        <v>1</v>
      </c>
      <c r="E1746" s="1" t="s">
        <v>73</v>
      </c>
      <c r="F1746" s="1">
        <v>1</v>
      </c>
      <c r="G1746" s="1">
        <v>8</v>
      </c>
      <c r="H1746" s="1">
        <v>2</v>
      </c>
      <c r="I1746" s="1">
        <v>14</v>
      </c>
      <c r="J1746" s="1">
        <v>82896</v>
      </c>
      <c r="K1746" s="4" t="e">
        <f>VLOOKUP(jur[[#This Row],[hwycov_id]],#REF!,10,FALSE)</f>
        <v>#REF!</v>
      </c>
      <c r="L1746" s="32" t="e">
        <f t="shared" si="81"/>
        <v>#REF!</v>
      </c>
      <c r="M1746" s="31" t="e">
        <f t="shared" si="82"/>
        <v>#REF!</v>
      </c>
      <c r="N1746" s="31" t="e">
        <f t="shared" si="83"/>
        <v>#REF!</v>
      </c>
      <c r="O1746" s="1" t="e">
        <f>VLOOKUP(jur[[#This Row],[hwycov_id]],#REF!,16,FALSE)</f>
        <v>#REF!</v>
      </c>
      <c r="P1746" s="1">
        <v>1764</v>
      </c>
    </row>
    <row r="1747" spans="1:16" x14ac:dyDescent="0.25">
      <c r="A1747" s="1">
        <v>29033</v>
      </c>
      <c r="B1747" s="1">
        <v>1</v>
      </c>
      <c r="C1747" s="1">
        <v>1</v>
      </c>
      <c r="D1747" s="1">
        <v>1</v>
      </c>
      <c r="E1747" s="1" t="s">
        <v>73</v>
      </c>
      <c r="F1747" s="1">
        <v>1</v>
      </c>
      <c r="G1747" s="1">
        <v>8</v>
      </c>
      <c r="H1747" s="1">
        <v>2</v>
      </c>
      <c r="I1747" s="1">
        <v>14</v>
      </c>
      <c r="J1747" s="1">
        <v>82976</v>
      </c>
      <c r="K1747" s="4" t="e">
        <f>VLOOKUP(jur[[#This Row],[hwycov_id]],#REF!,10,FALSE)</f>
        <v>#REF!</v>
      </c>
      <c r="L1747" s="32" t="e">
        <f t="shared" si="81"/>
        <v>#REF!</v>
      </c>
      <c r="M1747" s="31" t="e">
        <f t="shared" si="82"/>
        <v>#REF!</v>
      </c>
      <c r="N1747" s="31" t="e">
        <f t="shared" si="83"/>
        <v>#REF!</v>
      </c>
      <c r="O1747" s="1" t="e">
        <f>VLOOKUP(jur[[#This Row],[hwycov_id]],#REF!,16,FALSE)</f>
        <v>#REF!</v>
      </c>
      <c r="P1747" s="1">
        <v>1765</v>
      </c>
    </row>
    <row r="1748" spans="1:16" x14ac:dyDescent="0.25">
      <c r="A1748" s="1">
        <v>15065</v>
      </c>
      <c r="B1748" s="1">
        <v>1</v>
      </c>
      <c r="C1748" s="1">
        <v>1</v>
      </c>
      <c r="D1748" s="1">
        <v>1</v>
      </c>
      <c r="E1748" s="1" t="s">
        <v>73</v>
      </c>
      <c r="F1748" s="1">
        <v>1</v>
      </c>
      <c r="G1748" s="1">
        <v>8</v>
      </c>
      <c r="H1748" s="1">
        <v>3</v>
      </c>
      <c r="I1748" s="1">
        <v>14</v>
      </c>
      <c r="J1748" s="1">
        <v>83147</v>
      </c>
      <c r="K1748" s="4" t="e">
        <f>VLOOKUP(jur[[#This Row],[hwycov_id]],#REF!,10,FALSE)</f>
        <v>#REF!</v>
      </c>
      <c r="L1748" s="32" t="e">
        <f t="shared" si="81"/>
        <v>#REF!</v>
      </c>
      <c r="M1748" s="31" t="e">
        <f t="shared" si="82"/>
        <v>#REF!</v>
      </c>
      <c r="N1748" s="31" t="e">
        <f t="shared" si="83"/>
        <v>#REF!</v>
      </c>
      <c r="O1748" s="1" t="e">
        <f>VLOOKUP(jur[[#This Row],[hwycov_id]],#REF!,16,FALSE)</f>
        <v>#REF!</v>
      </c>
      <c r="P1748" s="1">
        <v>1766</v>
      </c>
    </row>
    <row r="1749" spans="1:16" x14ac:dyDescent="0.25">
      <c r="A1749" s="1">
        <v>15196</v>
      </c>
      <c r="B1749" s="1">
        <v>1</v>
      </c>
      <c r="C1749" s="1">
        <v>1</v>
      </c>
      <c r="D1749" s="1">
        <v>1</v>
      </c>
      <c r="E1749" s="1" t="s">
        <v>77</v>
      </c>
      <c r="F1749" s="1">
        <v>1</v>
      </c>
      <c r="G1749" s="1">
        <v>8</v>
      </c>
      <c r="H1749" s="1">
        <v>3</v>
      </c>
      <c r="I1749" s="1">
        <v>14</v>
      </c>
      <c r="J1749" s="1">
        <v>83216</v>
      </c>
      <c r="K1749" s="4" t="e">
        <f>VLOOKUP(jur[[#This Row],[hwycov_id]],#REF!,10,FALSE)</f>
        <v>#REF!</v>
      </c>
      <c r="L1749" s="32" t="e">
        <f t="shared" si="81"/>
        <v>#REF!</v>
      </c>
      <c r="M1749" s="31" t="e">
        <f t="shared" si="82"/>
        <v>#REF!</v>
      </c>
      <c r="N1749" s="31" t="e">
        <f t="shared" si="83"/>
        <v>#REF!</v>
      </c>
      <c r="O1749" s="1" t="e">
        <f>VLOOKUP(jur[[#This Row],[hwycov_id]],#REF!,16,FALSE)</f>
        <v>#REF!</v>
      </c>
      <c r="P1749" s="1">
        <v>1767</v>
      </c>
    </row>
    <row r="1750" spans="1:16" x14ac:dyDescent="0.25">
      <c r="A1750" s="1">
        <v>31198</v>
      </c>
      <c r="B1750" s="1">
        <v>1</v>
      </c>
      <c r="C1750" s="1">
        <v>1</v>
      </c>
      <c r="D1750" s="1">
        <v>1</v>
      </c>
      <c r="E1750" s="1" t="s">
        <v>77</v>
      </c>
      <c r="F1750" s="1">
        <v>1</v>
      </c>
      <c r="G1750" s="1">
        <v>8</v>
      </c>
      <c r="H1750" s="1">
        <v>3</v>
      </c>
      <c r="I1750" s="1">
        <v>14</v>
      </c>
      <c r="J1750" s="1">
        <v>83328</v>
      </c>
      <c r="K1750" s="4" t="e">
        <f>VLOOKUP(jur[[#This Row],[hwycov_id]],#REF!,10,FALSE)</f>
        <v>#REF!</v>
      </c>
      <c r="L1750" s="32" t="e">
        <f t="shared" si="81"/>
        <v>#REF!</v>
      </c>
      <c r="M1750" s="31" t="e">
        <f t="shared" si="82"/>
        <v>#REF!</v>
      </c>
      <c r="N1750" s="31" t="e">
        <f t="shared" si="83"/>
        <v>#REF!</v>
      </c>
      <c r="O1750" s="1" t="e">
        <f>VLOOKUP(jur[[#This Row],[hwycov_id]],#REF!,16,FALSE)</f>
        <v>#REF!</v>
      </c>
      <c r="P1750" s="1">
        <v>1768</v>
      </c>
    </row>
    <row r="1751" spans="1:16" x14ac:dyDescent="0.25">
      <c r="A1751" s="1">
        <v>16164</v>
      </c>
      <c r="B1751" s="1">
        <v>1</v>
      </c>
      <c r="C1751" s="1">
        <v>1</v>
      </c>
      <c r="D1751" s="1">
        <v>1</v>
      </c>
      <c r="E1751" s="1" t="s">
        <v>73</v>
      </c>
      <c r="F1751" s="1">
        <v>1</v>
      </c>
      <c r="G1751" s="1">
        <v>8</v>
      </c>
      <c r="H1751" s="1">
        <v>3</v>
      </c>
      <c r="I1751" s="1">
        <v>14</v>
      </c>
      <c r="J1751" s="1">
        <v>83328</v>
      </c>
      <c r="K1751" s="4" t="e">
        <f>VLOOKUP(jur[[#This Row],[hwycov_id]],#REF!,10,FALSE)</f>
        <v>#REF!</v>
      </c>
      <c r="L1751" s="32" t="e">
        <f t="shared" si="81"/>
        <v>#REF!</v>
      </c>
      <c r="M1751" s="31" t="e">
        <f t="shared" si="82"/>
        <v>#REF!</v>
      </c>
      <c r="N1751" s="31" t="e">
        <f t="shared" si="83"/>
        <v>#REF!</v>
      </c>
      <c r="O1751" s="1" t="e">
        <f>VLOOKUP(jur[[#This Row],[hwycov_id]],#REF!,16,FALSE)</f>
        <v>#REF!</v>
      </c>
      <c r="P1751" s="1">
        <v>1769</v>
      </c>
    </row>
    <row r="1752" spans="1:16" x14ac:dyDescent="0.25">
      <c r="A1752" s="1">
        <v>16162</v>
      </c>
      <c r="B1752" s="1">
        <v>1</v>
      </c>
      <c r="C1752" s="1">
        <v>1</v>
      </c>
      <c r="D1752" s="1">
        <v>1</v>
      </c>
      <c r="E1752" s="1" t="s">
        <v>77</v>
      </c>
      <c r="F1752" s="1">
        <v>1</v>
      </c>
      <c r="G1752" s="1">
        <v>8</v>
      </c>
      <c r="H1752" s="1">
        <v>3</v>
      </c>
      <c r="I1752" s="1">
        <v>14</v>
      </c>
      <c r="J1752" s="1">
        <v>84233</v>
      </c>
      <c r="K1752" s="4" t="e">
        <f>VLOOKUP(jur[[#This Row],[hwycov_id]],#REF!,10,FALSE)</f>
        <v>#REF!</v>
      </c>
      <c r="L1752" s="32" t="e">
        <f t="shared" si="81"/>
        <v>#REF!</v>
      </c>
      <c r="M1752" s="31" t="e">
        <f t="shared" si="82"/>
        <v>#REF!</v>
      </c>
      <c r="N1752" s="31" t="e">
        <f t="shared" si="83"/>
        <v>#REF!</v>
      </c>
      <c r="O1752" s="1" t="e">
        <f>VLOOKUP(jur[[#This Row],[hwycov_id]],#REF!,16,FALSE)</f>
        <v>#REF!</v>
      </c>
      <c r="P1752" s="1">
        <v>1771</v>
      </c>
    </row>
    <row r="1753" spans="1:16" x14ac:dyDescent="0.25">
      <c r="A1753" s="1">
        <v>15230</v>
      </c>
      <c r="B1753" s="1">
        <v>1</v>
      </c>
      <c r="C1753" s="1">
        <v>1</v>
      </c>
      <c r="D1753" s="1">
        <v>1</v>
      </c>
      <c r="E1753" s="1" t="s">
        <v>77</v>
      </c>
      <c r="F1753" s="1">
        <v>1</v>
      </c>
      <c r="G1753" s="1">
        <v>8</v>
      </c>
      <c r="H1753" s="1">
        <v>3</v>
      </c>
      <c r="I1753" s="1">
        <v>14</v>
      </c>
      <c r="J1753" s="1">
        <v>84433</v>
      </c>
      <c r="K1753" s="4" t="e">
        <f>VLOOKUP(jur[[#This Row],[hwycov_id]],#REF!,10,FALSE)</f>
        <v>#REF!</v>
      </c>
      <c r="L1753" s="32" t="e">
        <f t="shared" si="81"/>
        <v>#REF!</v>
      </c>
      <c r="M1753" s="31" t="e">
        <f t="shared" si="82"/>
        <v>#REF!</v>
      </c>
      <c r="N1753" s="31" t="e">
        <f t="shared" si="83"/>
        <v>#REF!</v>
      </c>
      <c r="O1753" s="1" t="e">
        <f>VLOOKUP(jur[[#This Row],[hwycov_id]],#REF!,16,FALSE)</f>
        <v>#REF!</v>
      </c>
      <c r="P1753" s="1">
        <v>1772</v>
      </c>
    </row>
    <row r="1754" spans="1:16" x14ac:dyDescent="0.25">
      <c r="A1754" s="1">
        <v>27614</v>
      </c>
      <c r="B1754" s="1">
        <v>1</v>
      </c>
      <c r="C1754" s="1">
        <v>1</v>
      </c>
      <c r="D1754" s="1">
        <v>1</v>
      </c>
      <c r="E1754" s="1" t="s">
        <v>73</v>
      </c>
      <c r="F1754" s="1">
        <v>1</v>
      </c>
      <c r="G1754" s="1">
        <v>8</v>
      </c>
      <c r="H1754" s="1">
        <v>2</v>
      </c>
      <c r="I1754" s="1">
        <v>14</v>
      </c>
      <c r="J1754" s="1">
        <v>84581</v>
      </c>
      <c r="K1754" s="4" t="e">
        <f>VLOOKUP(jur[[#This Row],[hwycov_id]],#REF!,10,FALSE)</f>
        <v>#REF!</v>
      </c>
      <c r="L1754" s="32" t="e">
        <f t="shared" si="81"/>
        <v>#REF!</v>
      </c>
      <c r="M1754" s="31" t="e">
        <f t="shared" si="82"/>
        <v>#REF!</v>
      </c>
      <c r="N1754" s="31" t="e">
        <f t="shared" si="83"/>
        <v>#REF!</v>
      </c>
      <c r="O1754" s="1" t="e">
        <f>VLOOKUP(jur[[#This Row],[hwycov_id]],#REF!,16,FALSE)</f>
        <v>#REF!</v>
      </c>
      <c r="P1754" s="1">
        <v>1773</v>
      </c>
    </row>
    <row r="1755" spans="1:16" x14ac:dyDescent="0.25">
      <c r="A1755" s="1">
        <v>8938</v>
      </c>
      <c r="B1755" s="1">
        <v>1</v>
      </c>
      <c r="C1755" s="1">
        <v>1</v>
      </c>
      <c r="D1755" s="1">
        <v>1</v>
      </c>
      <c r="E1755" s="1" t="s">
        <v>77</v>
      </c>
      <c r="F1755" s="1">
        <v>1</v>
      </c>
      <c r="G1755" s="1">
        <v>8</v>
      </c>
      <c r="H1755" s="1">
        <v>2</v>
      </c>
      <c r="I1755" s="1">
        <v>14</v>
      </c>
      <c r="J1755" s="1">
        <v>84605</v>
      </c>
      <c r="K1755" s="4" t="e">
        <f>VLOOKUP(jur[[#This Row],[hwycov_id]],#REF!,10,FALSE)</f>
        <v>#REF!</v>
      </c>
      <c r="L1755" s="32" t="e">
        <f t="shared" si="81"/>
        <v>#REF!</v>
      </c>
      <c r="M1755" s="31" t="e">
        <f t="shared" si="82"/>
        <v>#REF!</v>
      </c>
      <c r="N1755" s="31" t="e">
        <f t="shared" si="83"/>
        <v>#REF!</v>
      </c>
      <c r="O1755" s="1" t="e">
        <f>VLOOKUP(jur[[#This Row],[hwycov_id]],#REF!,16,FALSE)</f>
        <v>#REF!</v>
      </c>
      <c r="P1755" s="1">
        <v>1774</v>
      </c>
    </row>
    <row r="1756" spans="1:16" x14ac:dyDescent="0.25">
      <c r="A1756" s="1">
        <v>20529</v>
      </c>
      <c r="B1756" s="1">
        <v>1</v>
      </c>
      <c r="C1756" s="1">
        <v>1</v>
      </c>
      <c r="D1756" s="1">
        <v>1</v>
      </c>
      <c r="E1756" s="1" t="s">
        <v>73</v>
      </c>
      <c r="F1756" s="1">
        <v>1</v>
      </c>
      <c r="G1756" s="1">
        <v>8</v>
      </c>
      <c r="H1756" s="1">
        <v>2</v>
      </c>
      <c r="I1756" s="1">
        <v>14</v>
      </c>
      <c r="J1756" s="1">
        <v>85111</v>
      </c>
      <c r="K1756" s="4" t="e">
        <f>VLOOKUP(jur[[#This Row],[hwycov_id]],#REF!,10,FALSE)</f>
        <v>#REF!</v>
      </c>
      <c r="L1756" s="32" t="e">
        <f t="shared" si="81"/>
        <v>#REF!</v>
      </c>
      <c r="M1756" s="31" t="e">
        <f t="shared" si="82"/>
        <v>#REF!</v>
      </c>
      <c r="N1756" s="31" t="e">
        <f t="shared" si="83"/>
        <v>#REF!</v>
      </c>
      <c r="O1756" s="1" t="e">
        <f>VLOOKUP(jur[[#This Row],[hwycov_id]],#REF!,16,FALSE)</f>
        <v>#REF!</v>
      </c>
      <c r="P1756" s="1">
        <v>1775</v>
      </c>
    </row>
    <row r="1757" spans="1:16" x14ac:dyDescent="0.25">
      <c r="A1757" s="1">
        <v>744</v>
      </c>
      <c r="B1757" s="1">
        <v>1</v>
      </c>
      <c r="C1757" s="1">
        <v>1</v>
      </c>
      <c r="D1757" s="1">
        <v>1</v>
      </c>
      <c r="E1757" s="1" t="s">
        <v>73</v>
      </c>
      <c r="F1757" s="1">
        <v>1</v>
      </c>
      <c r="G1757" s="1">
        <v>8</v>
      </c>
      <c r="H1757" s="1">
        <v>2</v>
      </c>
      <c r="I1757" s="1">
        <v>14</v>
      </c>
      <c r="J1757" s="1">
        <v>85286</v>
      </c>
      <c r="K1757" s="4" t="e">
        <f>VLOOKUP(jur[[#This Row],[hwycov_id]],#REF!,10,FALSE)</f>
        <v>#REF!</v>
      </c>
      <c r="L1757" s="32" t="e">
        <f t="shared" si="81"/>
        <v>#REF!</v>
      </c>
      <c r="M1757" s="31" t="e">
        <f t="shared" si="82"/>
        <v>#REF!</v>
      </c>
      <c r="N1757" s="31" t="e">
        <f t="shared" si="83"/>
        <v>#REF!</v>
      </c>
      <c r="O1757" s="1" t="e">
        <f>VLOOKUP(jur[[#This Row],[hwycov_id]],#REF!,16,FALSE)</f>
        <v>#REF!</v>
      </c>
      <c r="P1757" s="1">
        <v>1776</v>
      </c>
    </row>
    <row r="1758" spans="1:16" x14ac:dyDescent="0.25">
      <c r="A1758" s="1">
        <v>15020</v>
      </c>
      <c r="B1758" s="1">
        <v>1</v>
      </c>
      <c r="C1758" s="1">
        <v>1</v>
      </c>
      <c r="D1758" s="1">
        <v>1</v>
      </c>
      <c r="E1758" s="1" t="s">
        <v>73</v>
      </c>
      <c r="F1758" s="1">
        <v>1</v>
      </c>
      <c r="G1758" s="1">
        <v>8</v>
      </c>
      <c r="H1758" s="1">
        <v>3</v>
      </c>
      <c r="I1758" s="1">
        <v>14</v>
      </c>
      <c r="J1758" s="1">
        <v>85455</v>
      </c>
      <c r="K1758" s="4" t="e">
        <f>VLOOKUP(jur[[#This Row],[hwycov_id]],#REF!,10,FALSE)</f>
        <v>#REF!</v>
      </c>
      <c r="L1758" s="32" t="e">
        <f t="shared" si="81"/>
        <v>#REF!</v>
      </c>
      <c r="M1758" s="31" t="e">
        <f t="shared" si="82"/>
        <v>#REF!</v>
      </c>
      <c r="N1758" s="31" t="e">
        <f t="shared" si="83"/>
        <v>#REF!</v>
      </c>
      <c r="O1758" s="1" t="e">
        <f>VLOOKUP(jur[[#This Row],[hwycov_id]],#REF!,16,FALSE)</f>
        <v>#REF!</v>
      </c>
      <c r="P1758" s="1">
        <v>1777</v>
      </c>
    </row>
    <row r="1759" spans="1:16" x14ac:dyDescent="0.25">
      <c r="A1759" s="1">
        <v>10994</v>
      </c>
      <c r="B1759" s="1">
        <v>1</v>
      </c>
      <c r="C1759" s="1">
        <v>1</v>
      </c>
      <c r="D1759" s="1">
        <v>1</v>
      </c>
      <c r="E1759" s="1" t="s">
        <v>73</v>
      </c>
      <c r="F1759" s="1">
        <v>1</v>
      </c>
      <c r="G1759" s="1">
        <v>8</v>
      </c>
      <c r="H1759" s="1">
        <v>3</v>
      </c>
      <c r="I1759" s="1">
        <v>14</v>
      </c>
      <c r="J1759" s="1">
        <v>85458</v>
      </c>
      <c r="K1759" s="4" t="e">
        <f>VLOOKUP(jur[[#This Row],[hwycov_id]],#REF!,10,FALSE)</f>
        <v>#REF!</v>
      </c>
      <c r="L1759" s="32" t="e">
        <f t="shared" si="81"/>
        <v>#REF!</v>
      </c>
      <c r="M1759" s="31" t="e">
        <f t="shared" si="82"/>
        <v>#REF!</v>
      </c>
      <c r="N1759" s="31" t="e">
        <f t="shared" si="83"/>
        <v>#REF!</v>
      </c>
      <c r="O1759" s="1" t="e">
        <f>VLOOKUP(jur[[#This Row],[hwycov_id]],#REF!,16,FALSE)</f>
        <v>#REF!</v>
      </c>
      <c r="P1759" s="1">
        <v>1778</v>
      </c>
    </row>
    <row r="1760" spans="1:16" x14ac:dyDescent="0.25">
      <c r="A1760" s="1">
        <v>28736</v>
      </c>
      <c r="B1760" s="1">
        <v>1</v>
      </c>
      <c r="C1760" s="1">
        <v>1</v>
      </c>
      <c r="D1760" s="1">
        <v>1</v>
      </c>
      <c r="E1760" s="1" t="s">
        <v>77</v>
      </c>
      <c r="F1760" s="1">
        <v>1</v>
      </c>
      <c r="G1760" s="1">
        <v>8</v>
      </c>
      <c r="H1760" s="1">
        <v>2</v>
      </c>
      <c r="I1760" s="1">
        <v>14</v>
      </c>
      <c r="J1760" s="1">
        <v>85598</v>
      </c>
      <c r="K1760" s="4" t="e">
        <f>VLOOKUP(jur[[#This Row],[hwycov_id]],#REF!,10,FALSE)</f>
        <v>#REF!</v>
      </c>
      <c r="L1760" s="32" t="e">
        <f t="shared" si="81"/>
        <v>#REF!</v>
      </c>
      <c r="M1760" s="31" t="e">
        <f t="shared" si="82"/>
        <v>#REF!</v>
      </c>
      <c r="N1760" s="31" t="e">
        <f t="shared" si="83"/>
        <v>#REF!</v>
      </c>
      <c r="O1760" s="1" t="e">
        <f>VLOOKUP(jur[[#This Row],[hwycov_id]],#REF!,16,FALSE)</f>
        <v>#REF!</v>
      </c>
      <c r="P1760" s="1">
        <v>1779</v>
      </c>
    </row>
    <row r="1761" spans="1:16" x14ac:dyDescent="0.25">
      <c r="A1761" s="1">
        <v>29024</v>
      </c>
      <c r="B1761" s="1">
        <v>1</v>
      </c>
      <c r="C1761" s="1">
        <v>1</v>
      </c>
      <c r="D1761" s="1">
        <v>1</v>
      </c>
      <c r="E1761" s="1" t="s">
        <v>73</v>
      </c>
      <c r="F1761" s="1">
        <v>1</v>
      </c>
      <c r="G1761" s="1">
        <v>8</v>
      </c>
      <c r="H1761" s="1">
        <v>2</v>
      </c>
      <c r="I1761" s="1">
        <v>14</v>
      </c>
      <c r="J1761" s="1">
        <v>85638</v>
      </c>
      <c r="K1761" s="4" t="e">
        <f>VLOOKUP(jur[[#This Row],[hwycov_id]],#REF!,10,FALSE)</f>
        <v>#REF!</v>
      </c>
      <c r="L1761" s="32" t="e">
        <f t="shared" si="81"/>
        <v>#REF!</v>
      </c>
      <c r="M1761" s="31" t="e">
        <f t="shared" si="82"/>
        <v>#REF!</v>
      </c>
      <c r="N1761" s="31" t="e">
        <f t="shared" si="83"/>
        <v>#REF!</v>
      </c>
      <c r="O1761" s="1" t="e">
        <f>VLOOKUP(jur[[#This Row],[hwycov_id]],#REF!,16,FALSE)</f>
        <v>#REF!</v>
      </c>
      <c r="P1761" s="1">
        <v>1780</v>
      </c>
    </row>
    <row r="1762" spans="1:16" x14ac:dyDescent="0.25">
      <c r="A1762" s="1">
        <v>14255</v>
      </c>
      <c r="B1762" s="1">
        <v>1</v>
      </c>
      <c r="C1762" s="1">
        <v>1</v>
      </c>
      <c r="D1762" s="1">
        <v>1</v>
      </c>
      <c r="E1762" s="1" t="s">
        <v>73</v>
      </c>
      <c r="F1762" s="1">
        <v>1</v>
      </c>
      <c r="G1762" s="1">
        <v>8</v>
      </c>
      <c r="H1762" s="1">
        <v>3</v>
      </c>
      <c r="I1762" s="1">
        <v>14</v>
      </c>
      <c r="J1762" s="1">
        <v>85646</v>
      </c>
      <c r="K1762" s="4" t="e">
        <f>VLOOKUP(jur[[#This Row],[hwycov_id]],#REF!,10,FALSE)</f>
        <v>#REF!</v>
      </c>
      <c r="L1762" s="32" t="e">
        <f t="shared" si="81"/>
        <v>#REF!</v>
      </c>
      <c r="M1762" s="31" t="e">
        <f t="shared" si="82"/>
        <v>#REF!</v>
      </c>
      <c r="N1762" s="31" t="e">
        <f t="shared" si="83"/>
        <v>#REF!</v>
      </c>
      <c r="O1762" s="1" t="e">
        <f>VLOOKUP(jur[[#This Row],[hwycov_id]],#REF!,16,FALSE)</f>
        <v>#REF!</v>
      </c>
      <c r="P1762" s="1">
        <v>1781</v>
      </c>
    </row>
    <row r="1763" spans="1:16" x14ac:dyDescent="0.25">
      <c r="A1763" s="1">
        <v>20466</v>
      </c>
      <c r="B1763" s="1">
        <v>1</v>
      </c>
      <c r="C1763" s="1">
        <v>1</v>
      </c>
      <c r="D1763" s="1">
        <v>1</v>
      </c>
      <c r="E1763" s="1" t="s">
        <v>73</v>
      </c>
      <c r="F1763" s="1">
        <v>1</v>
      </c>
      <c r="G1763" s="1">
        <v>8</v>
      </c>
      <c r="H1763" s="1">
        <v>2</v>
      </c>
      <c r="I1763" s="1">
        <v>14</v>
      </c>
      <c r="J1763" s="1">
        <v>85705</v>
      </c>
      <c r="K1763" s="4" t="e">
        <f>VLOOKUP(jur[[#This Row],[hwycov_id]],#REF!,10,FALSE)</f>
        <v>#REF!</v>
      </c>
      <c r="L1763" s="32" t="e">
        <f t="shared" si="81"/>
        <v>#REF!</v>
      </c>
      <c r="M1763" s="31" t="e">
        <f t="shared" si="82"/>
        <v>#REF!</v>
      </c>
      <c r="N1763" s="31" t="e">
        <f t="shared" si="83"/>
        <v>#REF!</v>
      </c>
      <c r="O1763" s="1" t="e">
        <f>VLOOKUP(jur[[#This Row],[hwycov_id]],#REF!,16,FALSE)</f>
        <v>#REF!</v>
      </c>
      <c r="P1763" s="1">
        <v>1782</v>
      </c>
    </row>
    <row r="1764" spans="1:16" x14ac:dyDescent="0.25">
      <c r="A1764" s="1">
        <v>29756</v>
      </c>
      <c r="B1764" s="1">
        <v>1</v>
      </c>
      <c r="C1764" s="1">
        <v>1</v>
      </c>
      <c r="D1764" s="1">
        <v>1</v>
      </c>
      <c r="E1764" s="1" t="s">
        <v>73</v>
      </c>
      <c r="F1764" s="1">
        <v>1</v>
      </c>
      <c r="G1764" s="1">
        <v>8</v>
      </c>
      <c r="H1764" s="1">
        <v>2</v>
      </c>
      <c r="I1764" s="1">
        <v>14</v>
      </c>
      <c r="J1764" s="1">
        <v>85722</v>
      </c>
      <c r="K1764" s="4" t="e">
        <f>VLOOKUP(jur[[#This Row],[hwycov_id]],#REF!,10,FALSE)</f>
        <v>#REF!</v>
      </c>
      <c r="L1764" s="32" t="e">
        <f t="shared" si="81"/>
        <v>#REF!</v>
      </c>
      <c r="M1764" s="31" t="e">
        <f t="shared" si="82"/>
        <v>#REF!</v>
      </c>
      <c r="N1764" s="31" t="e">
        <f t="shared" si="83"/>
        <v>#REF!</v>
      </c>
      <c r="O1764" s="1" t="e">
        <f>VLOOKUP(jur[[#This Row],[hwycov_id]],#REF!,16,FALSE)</f>
        <v>#REF!</v>
      </c>
      <c r="P1764" s="1">
        <v>1783</v>
      </c>
    </row>
    <row r="1765" spans="1:16" x14ac:dyDescent="0.25">
      <c r="A1765" s="1">
        <v>6852</v>
      </c>
      <c r="B1765" s="1">
        <v>1</v>
      </c>
      <c r="C1765" s="1">
        <v>1</v>
      </c>
      <c r="D1765" s="1">
        <v>1</v>
      </c>
      <c r="E1765" s="1" t="s">
        <v>73</v>
      </c>
      <c r="F1765" s="1">
        <v>1</v>
      </c>
      <c r="G1765" s="1">
        <v>8</v>
      </c>
      <c r="H1765" s="1">
        <v>2</v>
      </c>
      <c r="I1765" s="1">
        <v>14</v>
      </c>
      <c r="J1765" s="1">
        <v>86498</v>
      </c>
      <c r="K1765" s="4" t="e">
        <f>VLOOKUP(jur[[#This Row],[hwycov_id]],#REF!,10,FALSE)</f>
        <v>#REF!</v>
      </c>
      <c r="L1765" s="32" t="e">
        <f t="shared" si="81"/>
        <v>#REF!</v>
      </c>
      <c r="M1765" s="31" t="e">
        <f t="shared" si="82"/>
        <v>#REF!</v>
      </c>
      <c r="N1765" s="31" t="e">
        <f t="shared" si="83"/>
        <v>#REF!</v>
      </c>
      <c r="O1765" s="1" t="e">
        <f>VLOOKUP(jur[[#This Row],[hwycov_id]],#REF!,16,FALSE)</f>
        <v>#REF!</v>
      </c>
      <c r="P1765" s="1">
        <v>1784</v>
      </c>
    </row>
    <row r="1766" spans="1:16" x14ac:dyDescent="0.25">
      <c r="A1766" s="1">
        <v>29035</v>
      </c>
      <c r="B1766" s="1">
        <v>1</v>
      </c>
      <c r="C1766" s="1">
        <v>1</v>
      </c>
      <c r="D1766" s="1">
        <v>1</v>
      </c>
      <c r="E1766" s="1" t="s">
        <v>73</v>
      </c>
      <c r="F1766" s="1">
        <v>1</v>
      </c>
      <c r="G1766" s="1">
        <v>8</v>
      </c>
      <c r="H1766" s="1">
        <v>2</v>
      </c>
      <c r="I1766" s="1">
        <v>14</v>
      </c>
      <c r="J1766" s="1">
        <v>86581</v>
      </c>
      <c r="K1766" s="4" t="e">
        <f>VLOOKUP(jur[[#This Row],[hwycov_id]],#REF!,10,FALSE)</f>
        <v>#REF!</v>
      </c>
      <c r="L1766" s="32" t="e">
        <f t="shared" si="81"/>
        <v>#REF!</v>
      </c>
      <c r="M1766" s="31" t="e">
        <f t="shared" si="82"/>
        <v>#REF!</v>
      </c>
      <c r="N1766" s="31" t="e">
        <f t="shared" si="83"/>
        <v>#REF!</v>
      </c>
      <c r="O1766" s="1" t="e">
        <f>VLOOKUP(jur[[#This Row],[hwycov_id]],#REF!,16,FALSE)</f>
        <v>#REF!</v>
      </c>
      <c r="P1766" s="1">
        <v>1785</v>
      </c>
    </row>
    <row r="1767" spans="1:16" x14ac:dyDescent="0.25">
      <c r="A1767" s="1">
        <v>20750</v>
      </c>
      <c r="B1767" s="1">
        <v>1</v>
      </c>
      <c r="C1767" s="1">
        <v>1</v>
      </c>
      <c r="D1767" s="1">
        <v>1</v>
      </c>
      <c r="E1767" s="1" t="s">
        <v>73</v>
      </c>
      <c r="F1767" s="1">
        <v>1</v>
      </c>
      <c r="G1767" s="1">
        <v>8</v>
      </c>
      <c r="H1767" s="1">
        <v>2</v>
      </c>
      <c r="I1767" s="1">
        <v>14</v>
      </c>
      <c r="J1767" s="1">
        <v>86854</v>
      </c>
      <c r="K1767" s="4" t="e">
        <f>VLOOKUP(jur[[#This Row],[hwycov_id]],#REF!,10,FALSE)</f>
        <v>#REF!</v>
      </c>
      <c r="L1767" s="32" t="e">
        <f t="shared" si="81"/>
        <v>#REF!</v>
      </c>
      <c r="M1767" s="31" t="e">
        <f t="shared" si="82"/>
        <v>#REF!</v>
      </c>
      <c r="N1767" s="31" t="e">
        <f t="shared" si="83"/>
        <v>#REF!</v>
      </c>
      <c r="O1767" s="1" t="e">
        <f>VLOOKUP(jur[[#This Row],[hwycov_id]],#REF!,16,FALSE)</f>
        <v>#REF!</v>
      </c>
      <c r="P1767" s="1">
        <v>1786</v>
      </c>
    </row>
    <row r="1768" spans="1:16" x14ac:dyDescent="0.25">
      <c r="A1768" s="1">
        <v>20549</v>
      </c>
      <c r="B1768" s="1">
        <v>1</v>
      </c>
      <c r="C1768" s="1">
        <v>1</v>
      </c>
      <c r="D1768" s="1">
        <v>1</v>
      </c>
      <c r="E1768" s="1" t="s">
        <v>77</v>
      </c>
      <c r="F1768" s="1">
        <v>1</v>
      </c>
      <c r="G1768" s="1">
        <v>8</v>
      </c>
      <c r="H1768" s="1">
        <v>2</v>
      </c>
      <c r="I1768" s="1">
        <v>14</v>
      </c>
      <c r="J1768" s="1">
        <v>87099</v>
      </c>
      <c r="K1768" s="4" t="e">
        <f>VLOOKUP(jur[[#This Row],[hwycov_id]],#REF!,10,FALSE)</f>
        <v>#REF!</v>
      </c>
      <c r="L1768" s="32" t="e">
        <f t="shared" si="81"/>
        <v>#REF!</v>
      </c>
      <c r="M1768" s="31" t="e">
        <f t="shared" si="82"/>
        <v>#REF!</v>
      </c>
      <c r="N1768" s="31" t="e">
        <f t="shared" si="83"/>
        <v>#REF!</v>
      </c>
      <c r="O1768" s="1" t="e">
        <f>VLOOKUP(jur[[#This Row],[hwycov_id]],#REF!,16,FALSE)</f>
        <v>#REF!</v>
      </c>
      <c r="P1768" s="1">
        <v>1787</v>
      </c>
    </row>
    <row r="1769" spans="1:16" x14ac:dyDescent="0.25">
      <c r="A1769" s="1">
        <v>9343</v>
      </c>
      <c r="B1769" s="1">
        <v>1</v>
      </c>
      <c r="C1769" s="1">
        <v>1</v>
      </c>
      <c r="D1769" s="1">
        <v>1</v>
      </c>
      <c r="E1769" s="1" t="s">
        <v>73</v>
      </c>
      <c r="F1769" s="1">
        <v>1</v>
      </c>
      <c r="G1769" s="1">
        <v>8</v>
      </c>
      <c r="H1769" s="1">
        <v>3</v>
      </c>
      <c r="I1769" s="1">
        <v>14</v>
      </c>
      <c r="J1769" s="1">
        <v>87452</v>
      </c>
      <c r="K1769" s="4" t="e">
        <f>VLOOKUP(jur[[#This Row],[hwycov_id]],#REF!,10,FALSE)</f>
        <v>#REF!</v>
      </c>
      <c r="L1769" s="32" t="e">
        <f t="shared" si="81"/>
        <v>#REF!</v>
      </c>
      <c r="M1769" s="31" t="e">
        <f t="shared" si="82"/>
        <v>#REF!</v>
      </c>
      <c r="N1769" s="31" t="e">
        <f t="shared" si="83"/>
        <v>#REF!</v>
      </c>
      <c r="O1769" s="1" t="e">
        <f>VLOOKUP(jur[[#This Row],[hwycov_id]],#REF!,16,FALSE)</f>
        <v>#REF!</v>
      </c>
      <c r="P1769" s="1">
        <v>1788</v>
      </c>
    </row>
    <row r="1770" spans="1:16" x14ac:dyDescent="0.25">
      <c r="A1770" s="1">
        <v>9337</v>
      </c>
      <c r="B1770" s="1">
        <v>1</v>
      </c>
      <c r="C1770" s="1">
        <v>1</v>
      </c>
      <c r="D1770" s="1">
        <v>1</v>
      </c>
      <c r="E1770" s="1" t="s">
        <v>73</v>
      </c>
      <c r="F1770" s="1">
        <v>1</v>
      </c>
      <c r="G1770" s="1">
        <v>8</v>
      </c>
      <c r="H1770" s="1">
        <v>3</v>
      </c>
      <c r="I1770" s="1">
        <v>14</v>
      </c>
      <c r="J1770" s="1">
        <v>87488</v>
      </c>
      <c r="K1770" s="4" t="e">
        <f>VLOOKUP(jur[[#This Row],[hwycov_id]],#REF!,10,FALSE)</f>
        <v>#REF!</v>
      </c>
      <c r="L1770" s="32" t="e">
        <f t="shared" si="81"/>
        <v>#REF!</v>
      </c>
      <c r="M1770" s="31" t="e">
        <f t="shared" si="82"/>
        <v>#REF!</v>
      </c>
      <c r="N1770" s="31" t="e">
        <f t="shared" si="83"/>
        <v>#REF!</v>
      </c>
      <c r="O1770" s="1" t="e">
        <f>VLOOKUP(jur[[#This Row],[hwycov_id]],#REF!,16,FALSE)</f>
        <v>#REF!</v>
      </c>
      <c r="P1770" s="1">
        <v>1789</v>
      </c>
    </row>
    <row r="1771" spans="1:16" x14ac:dyDescent="0.25">
      <c r="A1771" s="1">
        <v>14256</v>
      </c>
      <c r="B1771" s="1">
        <v>1</v>
      </c>
      <c r="C1771" s="1">
        <v>1</v>
      </c>
      <c r="D1771" s="1">
        <v>1</v>
      </c>
      <c r="E1771" s="1" t="s">
        <v>73</v>
      </c>
      <c r="F1771" s="1">
        <v>1</v>
      </c>
      <c r="G1771" s="1">
        <v>8</v>
      </c>
      <c r="H1771" s="1">
        <v>3</v>
      </c>
      <c r="I1771" s="1">
        <v>14</v>
      </c>
      <c r="J1771" s="1">
        <v>87536</v>
      </c>
      <c r="K1771" s="4" t="e">
        <f>VLOOKUP(jur[[#This Row],[hwycov_id]],#REF!,10,FALSE)</f>
        <v>#REF!</v>
      </c>
      <c r="L1771" s="32" t="e">
        <f t="shared" si="81"/>
        <v>#REF!</v>
      </c>
      <c r="M1771" s="31" t="e">
        <f t="shared" si="82"/>
        <v>#REF!</v>
      </c>
      <c r="N1771" s="31" t="e">
        <f t="shared" si="83"/>
        <v>#REF!</v>
      </c>
      <c r="O1771" s="1" t="e">
        <f>VLOOKUP(jur[[#This Row],[hwycov_id]],#REF!,16,FALSE)</f>
        <v>#REF!</v>
      </c>
      <c r="P1771" s="1">
        <v>1790</v>
      </c>
    </row>
    <row r="1772" spans="1:16" x14ac:dyDescent="0.25">
      <c r="A1772" s="1">
        <v>20781</v>
      </c>
      <c r="B1772" s="1">
        <v>1</v>
      </c>
      <c r="C1772" s="1">
        <v>1</v>
      </c>
      <c r="D1772" s="1">
        <v>1</v>
      </c>
      <c r="E1772" s="1" t="s">
        <v>77</v>
      </c>
      <c r="F1772" s="1">
        <v>1</v>
      </c>
      <c r="G1772" s="1">
        <v>8</v>
      </c>
      <c r="H1772" s="1">
        <v>3</v>
      </c>
      <c r="I1772" s="1">
        <v>14</v>
      </c>
      <c r="J1772" s="1">
        <v>87684</v>
      </c>
      <c r="K1772" s="4" t="e">
        <f>VLOOKUP(jur[[#This Row],[hwycov_id]],#REF!,10,FALSE)</f>
        <v>#REF!</v>
      </c>
      <c r="L1772" s="32" t="e">
        <f t="shared" si="81"/>
        <v>#REF!</v>
      </c>
      <c r="M1772" s="31" t="e">
        <f t="shared" si="82"/>
        <v>#REF!</v>
      </c>
      <c r="N1772" s="31" t="e">
        <f t="shared" si="83"/>
        <v>#REF!</v>
      </c>
      <c r="O1772" s="1" t="e">
        <f>VLOOKUP(jur[[#This Row],[hwycov_id]],#REF!,16,FALSE)</f>
        <v>#REF!</v>
      </c>
      <c r="P1772" s="1">
        <v>1791</v>
      </c>
    </row>
    <row r="1773" spans="1:16" x14ac:dyDescent="0.25">
      <c r="A1773" s="1">
        <v>8816</v>
      </c>
      <c r="B1773" s="1">
        <v>1</v>
      </c>
      <c r="C1773" s="1">
        <v>1</v>
      </c>
      <c r="D1773" s="1">
        <v>1</v>
      </c>
      <c r="E1773" s="1" t="s">
        <v>73</v>
      </c>
      <c r="F1773" s="1">
        <v>1</v>
      </c>
      <c r="G1773" s="1">
        <v>8</v>
      </c>
      <c r="H1773" s="1">
        <v>3</v>
      </c>
      <c r="I1773" s="1">
        <v>14</v>
      </c>
      <c r="J1773" s="1">
        <v>88456</v>
      </c>
      <c r="K1773" s="4" t="e">
        <f>VLOOKUP(jur[[#This Row],[hwycov_id]],#REF!,10,FALSE)</f>
        <v>#REF!</v>
      </c>
      <c r="L1773" s="32" t="e">
        <f t="shared" si="81"/>
        <v>#REF!</v>
      </c>
      <c r="M1773" s="31" t="e">
        <f t="shared" si="82"/>
        <v>#REF!</v>
      </c>
      <c r="N1773" s="31" t="e">
        <f t="shared" si="83"/>
        <v>#REF!</v>
      </c>
      <c r="O1773" s="1" t="e">
        <f>VLOOKUP(jur[[#This Row],[hwycov_id]],#REF!,16,FALSE)</f>
        <v>#REF!</v>
      </c>
      <c r="P1773" s="1">
        <v>1792</v>
      </c>
    </row>
    <row r="1774" spans="1:16" x14ac:dyDescent="0.25">
      <c r="A1774" s="1">
        <v>28106</v>
      </c>
      <c r="B1774" s="1">
        <v>1</v>
      </c>
      <c r="C1774" s="1">
        <v>1</v>
      </c>
      <c r="D1774" s="1">
        <v>1</v>
      </c>
      <c r="E1774" s="1" t="s">
        <v>73</v>
      </c>
      <c r="F1774" s="1">
        <v>1</v>
      </c>
      <c r="G1774" s="1">
        <v>8</v>
      </c>
      <c r="H1774" s="1">
        <v>3</v>
      </c>
      <c r="I1774" s="1">
        <v>14</v>
      </c>
      <c r="J1774" s="1">
        <v>88545</v>
      </c>
      <c r="K1774" s="4" t="e">
        <f>VLOOKUP(jur[[#This Row],[hwycov_id]],#REF!,10,FALSE)</f>
        <v>#REF!</v>
      </c>
      <c r="L1774" s="32" t="e">
        <f t="shared" si="81"/>
        <v>#REF!</v>
      </c>
      <c r="M1774" s="31" t="e">
        <f t="shared" si="82"/>
        <v>#REF!</v>
      </c>
      <c r="N1774" s="31" t="e">
        <f t="shared" si="83"/>
        <v>#REF!</v>
      </c>
      <c r="O1774" s="1" t="e">
        <f>VLOOKUP(jur[[#This Row],[hwycov_id]],#REF!,16,FALSE)</f>
        <v>#REF!</v>
      </c>
      <c r="P1774" s="1">
        <v>1793</v>
      </c>
    </row>
    <row r="1775" spans="1:16" x14ac:dyDescent="0.25">
      <c r="A1775" s="1">
        <v>29028</v>
      </c>
      <c r="B1775" s="1">
        <v>1</v>
      </c>
      <c r="C1775" s="1">
        <v>1</v>
      </c>
      <c r="D1775" s="1">
        <v>1</v>
      </c>
      <c r="E1775" s="1" t="s">
        <v>77</v>
      </c>
      <c r="F1775" s="1">
        <v>1</v>
      </c>
      <c r="G1775" s="1">
        <v>8</v>
      </c>
      <c r="H1775" s="1">
        <v>2</v>
      </c>
      <c r="I1775" s="1">
        <v>14</v>
      </c>
      <c r="J1775" s="1">
        <v>88676</v>
      </c>
      <c r="K1775" s="4" t="e">
        <f>VLOOKUP(jur[[#This Row],[hwycov_id]],#REF!,10,FALSE)</f>
        <v>#REF!</v>
      </c>
      <c r="L1775" s="32" t="e">
        <f t="shared" si="81"/>
        <v>#REF!</v>
      </c>
      <c r="M1775" s="31" t="e">
        <f t="shared" si="82"/>
        <v>#REF!</v>
      </c>
      <c r="N1775" s="31" t="e">
        <f t="shared" si="83"/>
        <v>#REF!</v>
      </c>
      <c r="O1775" s="1" t="e">
        <f>VLOOKUP(jur[[#This Row],[hwycov_id]],#REF!,16,FALSE)</f>
        <v>#REF!</v>
      </c>
      <c r="P1775" s="1">
        <v>1794</v>
      </c>
    </row>
    <row r="1776" spans="1:16" x14ac:dyDescent="0.25">
      <c r="A1776" s="1">
        <v>20472</v>
      </c>
      <c r="B1776" s="1">
        <v>1</v>
      </c>
      <c r="C1776" s="1">
        <v>1</v>
      </c>
      <c r="D1776" s="1">
        <v>1</v>
      </c>
      <c r="E1776" s="1" t="s">
        <v>73</v>
      </c>
      <c r="F1776" s="1">
        <v>1</v>
      </c>
      <c r="G1776" s="1">
        <v>8</v>
      </c>
      <c r="H1776" s="1">
        <v>2</v>
      </c>
      <c r="I1776" s="1">
        <v>14</v>
      </c>
      <c r="J1776" s="1">
        <v>88990</v>
      </c>
      <c r="K1776" s="4" t="e">
        <f>VLOOKUP(jur[[#This Row],[hwycov_id]],#REF!,10,FALSE)</f>
        <v>#REF!</v>
      </c>
      <c r="L1776" s="32" t="e">
        <f t="shared" si="81"/>
        <v>#REF!</v>
      </c>
      <c r="M1776" s="31" t="e">
        <f t="shared" si="82"/>
        <v>#REF!</v>
      </c>
      <c r="N1776" s="31" t="e">
        <f t="shared" si="83"/>
        <v>#REF!</v>
      </c>
      <c r="O1776" s="1" t="e">
        <f>VLOOKUP(jur[[#This Row],[hwycov_id]],#REF!,16,FALSE)</f>
        <v>#REF!</v>
      </c>
      <c r="P1776" s="1">
        <v>1795</v>
      </c>
    </row>
    <row r="1777" spans="1:16" x14ac:dyDescent="0.25">
      <c r="A1777" s="1">
        <v>29023</v>
      </c>
      <c r="B1777" s="1">
        <v>1</v>
      </c>
      <c r="C1777" s="1">
        <v>1</v>
      </c>
      <c r="D1777" s="1">
        <v>1</v>
      </c>
      <c r="E1777" s="1" t="s">
        <v>73</v>
      </c>
      <c r="F1777" s="1">
        <v>1</v>
      </c>
      <c r="G1777" s="1">
        <v>8</v>
      </c>
      <c r="H1777" s="1">
        <v>2</v>
      </c>
      <c r="I1777" s="1">
        <v>14</v>
      </c>
      <c r="J1777" s="1">
        <v>89203</v>
      </c>
      <c r="K1777" s="4" t="e">
        <f>VLOOKUP(jur[[#This Row],[hwycov_id]],#REF!,10,FALSE)</f>
        <v>#REF!</v>
      </c>
      <c r="L1777" s="32" t="e">
        <f t="shared" si="81"/>
        <v>#REF!</v>
      </c>
      <c r="M1777" s="31" t="e">
        <f t="shared" si="82"/>
        <v>#REF!</v>
      </c>
      <c r="N1777" s="31" t="e">
        <f t="shared" si="83"/>
        <v>#REF!</v>
      </c>
      <c r="O1777" s="1" t="e">
        <f>VLOOKUP(jur[[#This Row],[hwycov_id]],#REF!,16,FALSE)</f>
        <v>#REF!</v>
      </c>
      <c r="P1777" s="1">
        <v>1796</v>
      </c>
    </row>
    <row r="1778" spans="1:16" x14ac:dyDescent="0.25">
      <c r="A1778" s="1">
        <v>10969</v>
      </c>
      <c r="B1778" s="1">
        <v>1</v>
      </c>
      <c r="C1778" s="1">
        <v>1</v>
      </c>
      <c r="D1778" s="1">
        <v>1</v>
      </c>
      <c r="E1778" s="1" t="s">
        <v>73</v>
      </c>
      <c r="F1778" s="1">
        <v>1</v>
      </c>
      <c r="G1778" s="1">
        <v>8</v>
      </c>
      <c r="H1778" s="1">
        <v>2</v>
      </c>
      <c r="I1778" s="1">
        <v>14</v>
      </c>
      <c r="J1778" s="1">
        <v>89276</v>
      </c>
      <c r="K1778" s="4" t="e">
        <f>VLOOKUP(jur[[#This Row],[hwycov_id]],#REF!,10,FALSE)</f>
        <v>#REF!</v>
      </c>
      <c r="L1778" s="32" t="e">
        <f t="shared" si="81"/>
        <v>#REF!</v>
      </c>
      <c r="M1778" s="31" t="e">
        <f t="shared" si="82"/>
        <v>#REF!</v>
      </c>
      <c r="N1778" s="31" t="e">
        <f t="shared" si="83"/>
        <v>#REF!</v>
      </c>
      <c r="O1778" s="1" t="e">
        <f>VLOOKUP(jur[[#This Row],[hwycov_id]],#REF!,16,FALSE)</f>
        <v>#REF!</v>
      </c>
      <c r="P1778" s="1">
        <v>1797</v>
      </c>
    </row>
    <row r="1779" spans="1:16" x14ac:dyDescent="0.25">
      <c r="A1779" s="1">
        <v>8977</v>
      </c>
      <c r="B1779" s="1">
        <v>1</v>
      </c>
      <c r="C1779" s="1">
        <v>1</v>
      </c>
      <c r="D1779" s="1">
        <v>1</v>
      </c>
      <c r="E1779" s="1" t="s">
        <v>73</v>
      </c>
      <c r="F1779" s="1">
        <v>1</v>
      </c>
      <c r="G1779" s="1">
        <v>8</v>
      </c>
      <c r="H1779" s="1">
        <v>2</v>
      </c>
      <c r="I1779" s="1">
        <v>14</v>
      </c>
      <c r="J1779" s="1">
        <v>89981</v>
      </c>
      <c r="K1779" s="4" t="e">
        <f>VLOOKUP(jur[[#This Row],[hwycov_id]],#REF!,10,FALSE)</f>
        <v>#REF!</v>
      </c>
      <c r="L1779" s="32" t="e">
        <f t="shared" si="81"/>
        <v>#REF!</v>
      </c>
      <c r="M1779" s="31" t="e">
        <f t="shared" si="82"/>
        <v>#REF!</v>
      </c>
      <c r="N1779" s="31" t="e">
        <f t="shared" si="83"/>
        <v>#REF!</v>
      </c>
      <c r="O1779" s="1" t="e">
        <f>VLOOKUP(jur[[#This Row],[hwycov_id]],#REF!,16,FALSE)</f>
        <v>#REF!</v>
      </c>
      <c r="P1779" s="1">
        <v>1798</v>
      </c>
    </row>
    <row r="1780" spans="1:16" x14ac:dyDescent="0.25">
      <c r="A1780" s="1">
        <v>20787</v>
      </c>
      <c r="B1780" s="1">
        <v>1</v>
      </c>
      <c r="C1780" s="1">
        <v>1</v>
      </c>
      <c r="D1780" s="1">
        <v>1</v>
      </c>
      <c r="E1780" s="1" t="s">
        <v>73</v>
      </c>
      <c r="F1780" s="1">
        <v>1</v>
      </c>
      <c r="G1780" s="1">
        <v>9</v>
      </c>
      <c r="H1780" s="1">
        <v>2</v>
      </c>
      <c r="I1780" s="1">
        <v>14</v>
      </c>
      <c r="J1780" s="1">
        <v>90022</v>
      </c>
      <c r="K1780" s="4" t="e">
        <f>VLOOKUP(jur[[#This Row],[hwycov_id]],#REF!,10,FALSE)</f>
        <v>#REF!</v>
      </c>
      <c r="L1780" s="32" t="e">
        <f t="shared" si="81"/>
        <v>#REF!</v>
      </c>
      <c r="M1780" s="31" t="e">
        <f t="shared" si="82"/>
        <v>#REF!</v>
      </c>
      <c r="N1780" s="31" t="e">
        <f t="shared" si="83"/>
        <v>#REF!</v>
      </c>
      <c r="O1780" s="1" t="e">
        <f>VLOOKUP(jur[[#This Row],[hwycov_id]],#REF!,16,FALSE)</f>
        <v>#REF!</v>
      </c>
      <c r="P1780" s="1">
        <v>1799</v>
      </c>
    </row>
    <row r="1781" spans="1:16" x14ac:dyDescent="0.25">
      <c r="A1781" s="1">
        <v>799</v>
      </c>
      <c r="B1781" s="1">
        <v>1</v>
      </c>
      <c r="C1781" s="1">
        <v>1</v>
      </c>
      <c r="D1781" s="1">
        <v>1</v>
      </c>
      <c r="E1781" s="1" t="s">
        <v>73</v>
      </c>
      <c r="F1781" s="1">
        <v>1</v>
      </c>
      <c r="G1781" s="1">
        <v>9</v>
      </c>
      <c r="H1781" s="1">
        <v>2</v>
      </c>
      <c r="I1781" s="1">
        <v>14</v>
      </c>
      <c r="J1781" s="1">
        <v>90076</v>
      </c>
      <c r="K1781" s="4" t="e">
        <f>VLOOKUP(jur[[#This Row],[hwycov_id]],#REF!,10,FALSE)</f>
        <v>#REF!</v>
      </c>
      <c r="L1781" s="32" t="e">
        <f t="shared" si="81"/>
        <v>#REF!</v>
      </c>
      <c r="M1781" s="31" t="e">
        <f t="shared" si="82"/>
        <v>#REF!</v>
      </c>
      <c r="N1781" s="31" t="e">
        <f t="shared" si="83"/>
        <v>#REF!</v>
      </c>
      <c r="O1781" s="1" t="e">
        <f>VLOOKUP(jur[[#This Row],[hwycov_id]],#REF!,16,FALSE)</f>
        <v>#REF!</v>
      </c>
      <c r="P1781" s="1">
        <v>1800</v>
      </c>
    </row>
    <row r="1782" spans="1:16" x14ac:dyDescent="0.25">
      <c r="A1782" s="1">
        <v>27792</v>
      </c>
      <c r="B1782" s="1">
        <v>1</v>
      </c>
      <c r="C1782" s="1">
        <v>1</v>
      </c>
      <c r="D1782" s="1">
        <v>1</v>
      </c>
      <c r="E1782" s="1" t="s">
        <v>73</v>
      </c>
      <c r="F1782" s="1">
        <v>1</v>
      </c>
      <c r="G1782" s="1">
        <v>9</v>
      </c>
      <c r="H1782" s="1">
        <v>2</v>
      </c>
      <c r="I1782" s="1">
        <v>14</v>
      </c>
      <c r="J1782" s="1">
        <v>90378</v>
      </c>
      <c r="K1782" s="4" t="e">
        <f>VLOOKUP(jur[[#This Row],[hwycov_id]],#REF!,10,FALSE)</f>
        <v>#REF!</v>
      </c>
      <c r="L1782" s="32" t="e">
        <f t="shared" si="81"/>
        <v>#REF!</v>
      </c>
      <c r="M1782" s="31" t="e">
        <f t="shared" si="82"/>
        <v>#REF!</v>
      </c>
      <c r="N1782" s="31" t="e">
        <f t="shared" si="83"/>
        <v>#REF!</v>
      </c>
      <c r="O1782" s="1" t="e">
        <f>VLOOKUP(jur[[#This Row],[hwycov_id]],#REF!,16,FALSE)</f>
        <v>#REF!</v>
      </c>
      <c r="P1782" s="1">
        <v>1801</v>
      </c>
    </row>
    <row r="1783" spans="1:16" x14ac:dyDescent="0.25">
      <c r="A1783" s="1">
        <v>29232</v>
      </c>
      <c r="B1783" s="1">
        <v>1</v>
      </c>
      <c r="C1783" s="1">
        <v>1</v>
      </c>
      <c r="D1783" s="1">
        <v>1</v>
      </c>
      <c r="E1783" s="1" t="s">
        <v>73</v>
      </c>
      <c r="F1783" s="1">
        <v>1</v>
      </c>
      <c r="G1783" s="1">
        <v>9</v>
      </c>
      <c r="H1783" s="1">
        <v>2</v>
      </c>
      <c r="I1783" s="1">
        <v>14</v>
      </c>
      <c r="J1783" s="1">
        <v>90476</v>
      </c>
      <c r="K1783" s="4" t="e">
        <f>VLOOKUP(jur[[#This Row],[hwycov_id]],#REF!,10,FALSE)</f>
        <v>#REF!</v>
      </c>
      <c r="L1783" s="32" t="e">
        <f t="shared" si="81"/>
        <v>#REF!</v>
      </c>
      <c r="M1783" s="31" t="e">
        <f t="shared" si="82"/>
        <v>#REF!</v>
      </c>
      <c r="N1783" s="31" t="e">
        <f t="shared" si="83"/>
        <v>#REF!</v>
      </c>
      <c r="O1783" s="1" t="e">
        <f>VLOOKUP(jur[[#This Row],[hwycov_id]],#REF!,16,FALSE)</f>
        <v>#REF!</v>
      </c>
      <c r="P1783" s="1">
        <v>1802</v>
      </c>
    </row>
    <row r="1784" spans="1:16" x14ac:dyDescent="0.25">
      <c r="A1784" s="1">
        <v>15083</v>
      </c>
      <c r="B1784" s="1">
        <v>1</v>
      </c>
      <c r="C1784" s="1">
        <v>1</v>
      </c>
      <c r="D1784" s="1">
        <v>1</v>
      </c>
      <c r="E1784" s="1" t="s">
        <v>73</v>
      </c>
      <c r="F1784" s="1">
        <v>1</v>
      </c>
      <c r="G1784" s="1">
        <v>9</v>
      </c>
      <c r="H1784" s="1">
        <v>3</v>
      </c>
      <c r="I1784" s="1">
        <v>14</v>
      </c>
      <c r="J1784" s="1">
        <v>90795</v>
      </c>
      <c r="K1784" s="4" t="e">
        <f>VLOOKUP(jur[[#This Row],[hwycov_id]],#REF!,10,FALSE)</f>
        <v>#REF!</v>
      </c>
      <c r="L1784" s="32" t="e">
        <f t="shared" si="81"/>
        <v>#REF!</v>
      </c>
      <c r="M1784" s="31" t="e">
        <f t="shared" si="82"/>
        <v>#REF!</v>
      </c>
      <c r="N1784" s="31" t="e">
        <f t="shared" si="83"/>
        <v>#REF!</v>
      </c>
      <c r="O1784" s="1" t="e">
        <f>VLOOKUP(jur[[#This Row],[hwycov_id]],#REF!,16,FALSE)</f>
        <v>#REF!</v>
      </c>
      <c r="P1784" s="1">
        <v>1803</v>
      </c>
    </row>
    <row r="1785" spans="1:16" x14ac:dyDescent="0.25">
      <c r="A1785" s="1">
        <v>28735</v>
      </c>
      <c r="B1785" s="1">
        <v>1</v>
      </c>
      <c r="C1785" s="1">
        <v>1</v>
      </c>
      <c r="D1785" s="1">
        <v>1</v>
      </c>
      <c r="E1785" s="1" t="s">
        <v>77</v>
      </c>
      <c r="F1785" s="1">
        <v>1</v>
      </c>
      <c r="G1785" s="1">
        <v>9</v>
      </c>
      <c r="H1785" s="1">
        <v>2</v>
      </c>
      <c r="I1785" s="1">
        <v>14</v>
      </c>
      <c r="J1785" s="1">
        <v>90923</v>
      </c>
      <c r="K1785" s="4" t="e">
        <f>VLOOKUP(jur[[#This Row],[hwycov_id]],#REF!,10,FALSE)</f>
        <v>#REF!</v>
      </c>
      <c r="L1785" s="32" t="e">
        <f t="shared" si="81"/>
        <v>#REF!</v>
      </c>
      <c r="M1785" s="31" t="e">
        <f t="shared" si="82"/>
        <v>#REF!</v>
      </c>
      <c r="N1785" s="31" t="e">
        <f t="shared" si="83"/>
        <v>#REF!</v>
      </c>
      <c r="O1785" s="1" t="e">
        <f>VLOOKUP(jur[[#This Row],[hwycov_id]],#REF!,16,FALSE)</f>
        <v>#REF!</v>
      </c>
      <c r="P1785" s="1">
        <v>1804</v>
      </c>
    </row>
    <row r="1786" spans="1:16" x14ac:dyDescent="0.25">
      <c r="A1786" s="1">
        <v>20709</v>
      </c>
      <c r="B1786" s="1">
        <v>1</v>
      </c>
      <c r="C1786" s="1">
        <v>1</v>
      </c>
      <c r="D1786" s="1">
        <v>1</v>
      </c>
      <c r="E1786" s="1" t="s">
        <v>73</v>
      </c>
      <c r="F1786" s="1">
        <v>1</v>
      </c>
      <c r="G1786" s="1">
        <v>9</v>
      </c>
      <c r="H1786" s="1">
        <v>1</v>
      </c>
      <c r="I1786" s="1">
        <v>14</v>
      </c>
      <c r="J1786" s="1">
        <v>91229</v>
      </c>
      <c r="K1786" s="4" t="e">
        <f>VLOOKUP(jur[[#This Row],[hwycov_id]],#REF!,10,FALSE)</f>
        <v>#REF!</v>
      </c>
      <c r="L1786" s="32" t="e">
        <f t="shared" si="81"/>
        <v>#REF!</v>
      </c>
      <c r="M1786" s="31" t="e">
        <f t="shared" si="82"/>
        <v>#REF!</v>
      </c>
      <c r="N1786" s="31" t="e">
        <f t="shared" si="83"/>
        <v>#REF!</v>
      </c>
      <c r="O1786" s="1" t="e">
        <f>VLOOKUP(jur[[#This Row],[hwycov_id]],#REF!,16,FALSE)</f>
        <v>#REF!</v>
      </c>
      <c r="P1786" s="1">
        <v>1805</v>
      </c>
    </row>
    <row r="1787" spans="1:16" x14ac:dyDescent="0.25">
      <c r="A1787" s="1">
        <v>8820</v>
      </c>
      <c r="B1787" s="1">
        <v>1</v>
      </c>
      <c r="C1787" s="1">
        <v>1</v>
      </c>
      <c r="D1787" s="1">
        <v>1</v>
      </c>
      <c r="E1787" s="1" t="s">
        <v>73</v>
      </c>
      <c r="F1787" s="1">
        <v>1</v>
      </c>
      <c r="G1787" s="1">
        <v>9</v>
      </c>
      <c r="H1787" s="1">
        <v>3</v>
      </c>
      <c r="I1787" s="1">
        <v>14</v>
      </c>
      <c r="J1787" s="1">
        <v>91365</v>
      </c>
      <c r="K1787" s="4" t="e">
        <f>VLOOKUP(jur[[#This Row],[hwycov_id]],#REF!,10,FALSE)</f>
        <v>#REF!</v>
      </c>
      <c r="L1787" s="32" t="e">
        <f t="shared" si="81"/>
        <v>#REF!</v>
      </c>
      <c r="M1787" s="31" t="e">
        <f t="shared" si="82"/>
        <v>#REF!</v>
      </c>
      <c r="N1787" s="31" t="e">
        <f t="shared" si="83"/>
        <v>#REF!</v>
      </c>
      <c r="O1787" s="1" t="e">
        <f>VLOOKUP(jur[[#This Row],[hwycov_id]],#REF!,16,FALSE)</f>
        <v>#REF!</v>
      </c>
      <c r="P1787" s="1">
        <v>1806</v>
      </c>
    </row>
    <row r="1788" spans="1:16" x14ac:dyDescent="0.25">
      <c r="A1788" s="1">
        <v>29027</v>
      </c>
      <c r="B1788" s="1">
        <v>1</v>
      </c>
      <c r="C1788" s="1">
        <v>1</v>
      </c>
      <c r="D1788" s="1">
        <v>1</v>
      </c>
      <c r="E1788" s="1" t="s">
        <v>77</v>
      </c>
      <c r="F1788" s="1">
        <v>1</v>
      </c>
      <c r="G1788" s="1">
        <v>9</v>
      </c>
      <c r="H1788" s="1">
        <v>2</v>
      </c>
      <c r="I1788" s="1">
        <v>14</v>
      </c>
      <c r="J1788" s="1">
        <v>92082</v>
      </c>
      <c r="K1788" s="4" t="e">
        <f>VLOOKUP(jur[[#This Row],[hwycov_id]],#REF!,10,FALSE)</f>
        <v>#REF!</v>
      </c>
      <c r="L1788" s="32" t="e">
        <f t="shared" si="81"/>
        <v>#REF!</v>
      </c>
      <c r="M1788" s="31" t="e">
        <f t="shared" si="82"/>
        <v>#REF!</v>
      </c>
      <c r="N1788" s="31" t="e">
        <f t="shared" si="83"/>
        <v>#REF!</v>
      </c>
      <c r="O1788" s="1" t="e">
        <f>VLOOKUP(jur[[#This Row],[hwycov_id]],#REF!,16,FALSE)</f>
        <v>#REF!</v>
      </c>
      <c r="P1788" s="1">
        <v>1807</v>
      </c>
    </row>
    <row r="1789" spans="1:16" x14ac:dyDescent="0.25">
      <c r="A1789" s="1">
        <v>773</v>
      </c>
      <c r="B1789" s="1">
        <v>1</v>
      </c>
      <c r="C1789" s="1">
        <v>1</v>
      </c>
      <c r="D1789" s="1">
        <v>1</v>
      </c>
      <c r="E1789" s="1" t="s">
        <v>73</v>
      </c>
      <c r="F1789" s="1">
        <v>1</v>
      </c>
      <c r="G1789" s="1">
        <v>9</v>
      </c>
      <c r="H1789" s="1">
        <v>3</v>
      </c>
      <c r="I1789" s="1">
        <v>14</v>
      </c>
      <c r="J1789" s="1">
        <v>92322</v>
      </c>
      <c r="K1789" s="4" t="e">
        <f>VLOOKUP(jur[[#This Row],[hwycov_id]],#REF!,10,FALSE)</f>
        <v>#REF!</v>
      </c>
      <c r="L1789" s="32" t="e">
        <f t="shared" si="81"/>
        <v>#REF!</v>
      </c>
      <c r="M1789" s="31" t="e">
        <f t="shared" si="82"/>
        <v>#REF!</v>
      </c>
      <c r="N1789" s="31" t="e">
        <f t="shared" si="83"/>
        <v>#REF!</v>
      </c>
      <c r="O1789" s="1" t="e">
        <f>VLOOKUP(jur[[#This Row],[hwycov_id]],#REF!,16,FALSE)</f>
        <v>#REF!</v>
      </c>
      <c r="P1789" s="1">
        <v>1808</v>
      </c>
    </row>
    <row r="1790" spans="1:16" x14ac:dyDescent="0.25">
      <c r="A1790" s="1">
        <v>27600</v>
      </c>
      <c r="B1790" s="1">
        <v>1</v>
      </c>
      <c r="C1790" s="1">
        <v>1</v>
      </c>
      <c r="D1790" s="1">
        <v>1</v>
      </c>
      <c r="E1790" s="1" t="s">
        <v>73</v>
      </c>
      <c r="F1790" s="1">
        <v>1</v>
      </c>
      <c r="G1790" s="1">
        <v>9</v>
      </c>
      <c r="H1790" s="1">
        <v>3</v>
      </c>
      <c r="I1790" s="1">
        <v>14</v>
      </c>
      <c r="J1790" s="1">
        <v>92477</v>
      </c>
      <c r="K1790" s="4" t="e">
        <f>VLOOKUP(jur[[#This Row],[hwycov_id]],#REF!,10,FALSE)</f>
        <v>#REF!</v>
      </c>
      <c r="L1790" s="32" t="e">
        <f t="shared" si="81"/>
        <v>#REF!</v>
      </c>
      <c r="M1790" s="31" t="e">
        <f t="shared" si="82"/>
        <v>#REF!</v>
      </c>
      <c r="N1790" s="31" t="e">
        <f t="shared" si="83"/>
        <v>#REF!</v>
      </c>
      <c r="O1790" s="1" t="e">
        <f>VLOOKUP(jur[[#This Row],[hwycov_id]],#REF!,16,FALSE)</f>
        <v>#REF!</v>
      </c>
      <c r="P1790" s="1">
        <v>1809</v>
      </c>
    </row>
    <row r="1791" spans="1:16" x14ac:dyDescent="0.25">
      <c r="A1791" s="1">
        <v>31184</v>
      </c>
      <c r="B1791" s="1">
        <v>1</v>
      </c>
      <c r="C1791" s="1">
        <v>1</v>
      </c>
      <c r="D1791" s="1">
        <v>1</v>
      </c>
      <c r="E1791" s="1" t="s">
        <v>73</v>
      </c>
      <c r="F1791" s="1">
        <v>1</v>
      </c>
      <c r="G1791" s="1">
        <v>9</v>
      </c>
      <c r="H1791" s="1">
        <v>3</v>
      </c>
      <c r="I1791" s="1">
        <v>14</v>
      </c>
      <c r="J1791" s="1">
        <v>92507</v>
      </c>
      <c r="K1791" s="4" t="e">
        <f>VLOOKUP(jur[[#This Row],[hwycov_id]],#REF!,10,FALSE)</f>
        <v>#REF!</v>
      </c>
      <c r="L1791" s="32" t="e">
        <f t="shared" si="81"/>
        <v>#REF!</v>
      </c>
      <c r="M1791" s="31" t="e">
        <f t="shared" si="82"/>
        <v>#REF!</v>
      </c>
      <c r="N1791" s="31" t="e">
        <f t="shared" si="83"/>
        <v>#REF!</v>
      </c>
      <c r="O1791" s="1" t="e">
        <f>VLOOKUP(jur[[#This Row],[hwycov_id]],#REF!,16,FALSE)</f>
        <v>#REF!</v>
      </c>
      <c r="P1791" s="1">
        <v>1810</v>
      </c>
    </row>
    <row r="1792" spans="1:16" x14ac:dyDescent="0.25">
      <c r="A1792" s="1">
        <v>16038</v>
      </c>
      <c r="B1792" s="1">
        <v>1</v>
      </c>
      <c r="C1792" s="1">
        <v>1</v>
      </c>
      <c r="D1792" s="1">
        <v>1</v>
      </c>
      <c r="E1792" s="1" t="s">
        <v>73</v>
      </c>
      <c r="F1792" s="1">
        <v>1</v>
      </c>
      <c r="G1792" s="1">
        <v>9</v>
      </c>
      <c r="H1792" s="1">
        <v>2</v>
      </c>
      <c r="I1792" s="1">
        <v>14</v>
      </c>
      <c r="J1792" s="1">
        <v>92712</v>
      </c>
      <c r="K1792" s="4" t="e">
        <f>VLOOKUP(jur[[#This Row],[hwycov_id]],#REF!,10,FALSE)</f>
        <v>#REF!</v>
      </c>
      <c r="L1792" s="32" t="e">
        <f t="shared" si="81"/>
        <v>#REF!</v>
      </c>
      <c r="M1792" s="31" t="e">
        <f t="shared" si="82"/>
        <v>#REF!</v>
      </c>
      <c r="N1792" s="31" t="e">
        <f t="shared" si="83"/>
        <v>#REF!</v>
      </c>
      <c r="O1792" s="1" t="e">
        <f>VLOOKUP(jur[[#This Row],[hwycov_id]],#REF!,16,FALSE)</f>
        <v>#REF!</v>
      </c>
      <c r="P1792" s="1">
        <v>1811</v>
      </c>
    </row>
    <row r="1793" spans="1:16" x14ac:dyDescent="0.25">
      <c r="A1793" s="1">
        <v>27806</v>
      </c>
      <c r="B1793" s="1">
        <v>1</v>
      </c>
      <c r="C1793" s="1">
        <v>1</v>
      </c>
      <c r="D1793" s="1">
        <v>1</v>
      </c>
      <c r="E1793" s="1" t="s">
        <v>77</v>
      </c>
      <c r="F1793" s="1">
        <v>1</v>
      </c>
      <c r="G1793" s="1">
        <v>9</v>
      </c>
      <c r="H1793" s="1">
        <v>1</v>
      </c>
      <c r="I1793" s="1">
        <v>14</v>
      </c>
      <c r="J1793" s="1">
        <v>93489</v>
      </c>
      <c r="K1793" s="4" t="e">
        <f>VLOOKUP(jur[[#This Row],[hwycov_id]],#REF!,10,FALSE)</f>
        <v>#REF!</v>
      </c>
      <c r="L1793" s="32" t="e">
        <f t="shared" si="81"/>
        <v>#REF!</v>
      </c>
      <c r="M1793" s="31" t="e">
        <f t="shared" si="82"/>
        <v>#REF!</v>
      </c>
      <c r="N1793" s="31" t="e">
        <f t="shared" si="83"/>
        <v>#REF!</v>
      </c>
      <c r="O1793" s="1" t="e">
        <f>VLOOKUP(jur[[#This Row],[hwycov_id]],#REF!,16,FALSE)</f>
        <v>#REF!</v>
      </c>
      <c r="P1793" s="1">
        <v>1812</v>
      </c>
    </row>
    <row r="1794" spans="1:16" x14ac:dyDescent="0.25">
      <c r="A1794" s="1">
        <v>16163</v>
      </c>
      <c r="B1794" s="1">
        <v>1</v>
      </c>
      <c r="C1794" s="1">
        <v>1</v>
      </c>
      <c r="D1794" s="1">
        <v>1</v>
      </c>
      <c r="E1794" s="1" t="s">
        <v>77</v>
      </c>
      <c r="F1794" s="1">
        <v>1</v>
      </c>
      <c r="G1794" s="1">
        <v>9</v>
      </c>
      <c r="H1794" s="1">
        <v>3</v>
      </c>
      <c r="I1794" s="1">
        <v>14</v>
      </c>
      <c r="J1794" s="1">
        <v>93567</v>
      </c>
      <c r="K1794" s="4" t="e">
        <f>VLOOKUP(jur[[#This Row],[hwycov_id]],#REF!,10,FALSE)</f>
        <v>#REF!</v>
      </c>
      <c r="L1794" s="32" t="e">
        <f t="shared" ref="L1794:L1857" si="84">K1794/J1794-1</f>
        <v>#REF!</v>
      </c>
      <c r="M1794" s="31" t="e">
        <f t="shared" ref="M1794:M1857" si="85">K1794-J1794</f>
        <v>#REF!</v>
      </c>
      <c r="N1794" s="31" t="e">
        <f t="shared" ref="N1794:N1857" si="86">POWER(M1794,2)</f>
        <v>#REF!</v>
      </c>
      <c r="O1794" s="1" t="e">
        <f>VLOOKUP(jur[[#This Row],[hwycov_id]],#REF!,16,FALSE)</f>
        <v>#REF!</v>
      </c>
      <c r="P1794" s="1">
        <v>1813</v>
      </c>
    </row>
    <row r="1795" spans="1:16" x14ac:dyDescent="0.25">
      <c r="A1795" s="1">
        <v>9333</v>
      </c>
      <c r="B1795" s="1">
        <v>1</v>
      </c>
      <c r="C1795" s="1">
        <v>1</v>
      </c>
      <c r="D1795" s="1">
        <v>1</v>
      </c>
      <c r="E1795" s="1" t="s">
        <v>73</v>
      </c>
      <c r="F1795" s="1">
        <v>1</v>
      </c>
      <c r="G1795" s="1">
        <v>9</v>
      </c>
      <c r="H1795" s="1">
        <v>3</v>
      </c>
      <c r="I1795" s="1">
        <v>14</v>
      </c>
      <c r="J1795" s="1">
        <v>93785</v>
      </c>
      <c r="K1795" s="4" t="e">
        <f>VLOOKUP(jur[[#This Row],[hwycov_id]],#REF!,10,FALSE)</f>
        <v>#REF!</v>
      </c>
      <c r="L1795" s="32" t="e">
        <f t="shared" si="84"/>
        <v>#REF!</v>
      </c>
      <c r="M1795" s="31" t="e">
        <f t="shared" si="85"/>
        <v>#REF!</v>
      </c>
      <c r="N1795" s="31" t="e">
        <f t="shared" si="86"/>
        <v>#REF!</v>
      </c>
      <c r="O1795" s="1" t="e">
        <f>VLOOKUP(jur[[#This Row],[hwycov_id]],#REF!,16,FALSE)</f>
        <v>#REF!</v>
      </c>
      <c r="P1795" s="1">
        <v>1814</v>
      </c>
    </row>
    <row r="1796" spans="1:16" x14ac:dyDescent="0.25">
      <c r="A1796" s="1">
        <v>27807</v>
      </c>
      <c r="B1796" s="1">
        <v>1</v>
      </c>
      <c r="C1796" s="1">
        <v>1</v>
      </c>
      <c r="D1796" s="1">
        <v>1</v>
      </c>
      <c r="E1796" s="1" t="s">
        <v>77</v>
      </c>
      <c r="F1796" s="1">
        <v>1</v>
      </c>
      <c r="G1796" s="1">
        <v>9</v>
      </c>
      <c r="H1796" s="1">
        <v>2</v>
      </c>
      <c r="I1796" s="1">
        <v>14</v>
      </c>
      <c r="J1796" s="1">
        <v>93934</v>
      </c>
      <c r="K1796" s="4" t="e">
        <f>VLOOKUP(jur[[#This Row],[hwycov_id]],#REF!,10,FALSE)</f>
        <v>#REF!</v>
      </c>
      <c r="L1796" s="32" t="e">
        <f t="shared" si="84"/>
        <v>#REF!</v>
      </c>
      <c r="M1796" s="31" t="e">
        <f t="shared" si="85"/>
        <v>#REF!</v>
      </c>
      <c r="N1796" s="31" t="e">
        <f t="shared" si="86"/>
        <v>#REF!</v>
      </c>
      <c r="O1796" s="1" t="e">
        <f>VLOOKUP(jur[[#This Row],[hwycov_id]],#REF!,16,FALSE)</f>
        <v>#REF!</v>
      </c>
      <c r="P1796" s="1">
        <v>1815</v>
      </c>
    </row>
    <row r="1797" spans="1:16" x14ac:dyDescent="0.25">
      <c r="A1797" s="1">
        <v>760</v>
      </c>
      <c r="B1797" s="1">
        <v>1</v>
      </c>
      <c r="C1797" s="1">
        <v>1</v>
      </c>
      <c r="D1797" s="1">
        <v>1</v>
      </c>
      <c r="E1797" s="1" t="s">
        <v>77</v>
      </c>
      <c r="F1797" s="1">
        <v>1</v>
      </c>
      <c r="G1797" s="1">
        <v>9</v>
      </c>
      <c r="H1797" s="1">
        <v>3</v>
      </c>
      <c r="I1797" s="1">
        <v>14</v>
      </c>
      <c r="J1797" s="1">
        <v>94619</v>
      </c>
      <c r="K1797" s="4" t="e">
        <f>VLOOKUP(jur[[#This Row],[hwycov_id]],#REF!,10,FALSE)</f>
        <v>#REF!</v>
      </c>
      <c r="L1797" s="32" t="e">
        <f t="shared" si="84"/>
        <v>#REF!</v>
      </c>
      <c r="M1797" s="31" t="e">
        <f t="shared" si="85"/>
        <v>#REF!</v>
      </c>
      <c r="N1797" s="31" t="e">
        <f t="shared" si="86"/>
        <v>#REF!</v>
      </c>
      <c r="O1797" s="1" t="e">
        <f>VLOOKUP(jur[[#This Row],[hwycov_id]],#REF!,16,FALSE)</f>
        <v>#REF!</v>
      </c>
      <c r="P1797" s="1">
        <v>1816</v>
      </c>
    </row>
    <row r="1798" spans="1:16" x14ac:dyDescent="0.25">
      <c r="A1798" s="1">
        <v>8939</v>
      </c>
      <c r="B1798" s="1">
        <v>1</v>
      </c>
      <c r="C1798" s="1">
        <v>1</v>
      </c>
      <c r="D1798" s="1">
        <v>1</v>
      </c>
      <c r="E1798" s="1" t="s">
        <v>77</v>
      </c>
      <c r="F1798" s="1">
        <v>1</v>
      </c>
      <c r="G1798" s="1">
        <v>9</v>
      </c>
      <c r="H1798" s="1">
        <v>2</v>
      </c>
      <c r="I1798" s="1">
        <v>14</v>
      </c>
      <c r="J1798" s="1">
        <v>94850</v>
      </c>
      <c r="K1798" s="4" t="e">
        <f>VLOOKUP(jur[[#This Row],[hwycov_id]],#REF!,10,FALSE)</f>
        <v>#REF!</v>
      </c>
      <c r="L1798" s="32" t="e">
        <f t="shared" si="84"/>
        <v>#REF!</v>
      </c>
      <c r="M1798" s="31" t="e">
        <f t="shared" si="85"/>
        <v>#REF!</v>
      </c>
      <c r="N1798" s="31" t="e">
        <f t="shared" si="86"/>
        <v>#REF!</v>
      </c>
      <c r="O1798" s="1" t="e">
        <f>VLOOKUP(jur[[#This Row],[hwycov_id]],#REF!,16,FALSE)</f>
        <v>#REF!</v>
      </c>
      <c r="P1798" s="1">
        <v>1817</v>
      </c>
    </row>
    <row r="1799" spans="1:16" x14ac:dyDescent="0.25">
      <c r="A1799" s="1">
        <v>8933</v>
      </c>
      <c r="B1799" s="1">
        <v>1</v>
      </c>
      <c r="C1799" s="1">
        <v>1</v>
      </c>
      <c r="D1799" s="1">
        <v>1</v>
      </c>
      <c r="E1799" s="1" t="s">
        <v>77</v>
      </c>
      <c r="F1799" s="1">
        <v>1</v>
      </c>
      <c r="G1799" s="1">
        <v>9</v>
      </c>
      <c r="H1799" s="1">
        <v>2</v>
      </c>
      <c r="I1799" s="1">
        <v>14</v>
      </c>
      <c r="J1799" s="1">
        <v>94969</v>
      </c>
      <c r="K1799" s="4" t="e">
        <f>VLOOKUP(jur[[#This Row],[hwycov_id]],#REF!,10,FALSE)</f>
        <v>#REF!</v>
      </c>
      <c r="L1799" s="32" t="e">
        <f t="shared" si="84"/>
        <v>#REF!</v>
      </c>
      <c r="M1799" s="31" t="e">
        <f t="shared" si="85"/>
        <v>#REF!</v>
      </c>
      <c r="N1799" s="31" t="e">
        <f t="shared" si="86"/>
        <v>#REF!</v>
      </c>
      <c r="O1799" s="1" t="e">
        <f>VLOOKUP(jur[[#This Row],[hwycov_id]],#REF!,16,FALSE)</f>
        <v>#REF!</v>
      </c>
      <c r="P1799" s="1">
        <v>1818</v>
      </c>
    </row>
    <row r="1800" spans="1:16" x14ac:dyDescent="0.25">
      <c r="A1800" s="1">
        <v>9342</v>
      </c>
      <c r="B1800" s="1">
        <v>1</v>
      </c>
      <c r="C1800" s="1">
        <v>1</v>
      </c>
      <c r="D1800" s="1">
        <v>1</v>
      </c>
      <c r="E1800" s="1" t="s">
        <v>73</v>
      </c>
      <c r="F1800" s="1">
        <v>1</v>
      </c>
      <c r="G1800" s="1">
        <v>9</v>
      </c>
      <c r="H1800" s="1">
        <v>3</v>
      </c>
      <c r="I1800" s="1">
        <v>14</v>
      </c>
      <c r="J1800" s="1">
        <v>95277</v>
      </c>
      <c r="K1800" s="4" t="e">
        <f>VLOOKUP(jur[[#This Row],[hwycov_id]],#REF!,10,FALSE)</f>
        <v>#REF!</v>
      </c>
      <c r="L1800" s="32" t="e">
        <f t="shared" si="84"/>
        <v>#REF!</v>
      </c>
      <c r="M1800" s="31" t="e">
        <f t="shared" si="85"/>
        <v>#REF!</v>
      </c>
      <c r="N1800" s="31" t="e">
        <f t="shared" si="86"/>
        <v>#REF!</v>
      </c>
      <c r="O1800" s="1" t="e">
        <f>VLOOKUP(jur[[#This Row],[hwycov_id]],#REF!,16,FALSE)</f>
        <v>#REF!</v>
      </c>
      <c r="P1800" s="1">
        <v>1820</v>
      </c>
    </row>
    <row r="1801" spans="1:16" x14ac:dyDescent="0.25">
      <c r="A1801" s="1">
        <v>28747</v>
      </c>
      <c r="B1801" s="1">
        <v>1</v>
      </c>
      <c r="C1801" s="1">
        <v>1</v>
      </c>
      <c r="D1801" s="1">
        <v>1</v>
      </c>
      <c r="E1801" s="1" t="s">
        <v>73</v>
      </c>
      <c r="F1801" s="1">
        <v>1</v>
      </c>
      <c r="G1801" s="1">
        <v>9</v>
      </c>
      <c r="H1801" s="1">
        <v>2</v>
      </c>
      <c r="I1801" s="1">
        <v>14</v>
      </c>
      <c r="J1801" s="1">
        <v>96012</v>
      </c>
      <c r="K1801" s="4" t="e">
        <f>VLOOKUP(jur[[#This Row],[hwycov_id]],#REF!,10,FALSE)</f>
        <v>#REF!</v>
      </c>
      <c r="L1801" s="32" t="e">
        <f t="shared" si="84"/>
        <v>#REF!</v>
      </c>
      <c r="M1801" s="31" t="e">
        <f t="shared" si="85"/>
        <v>#REF!</v>
      </c>
      <c r="N1801" s="31" t="e">
        <f t="shared" si="86"/>
        <v>#REF!</v>
      </c>
      <c r="O1801" s="1" t="e">
        <f>VLOOKUP(jur[[#This Row],[hwycov_id]],#REF!,16,FALSE)</f>
        <v>#REF!</v>
      </c>
      <c r="P1801" s="1">
        <v>1821</v>
      </c>
    </row>
    <row r="1802" spans="1:16" x14ac:dyDescent="0.25">
      <c r="A1802" s="1">
        <v>15191</v>
      </c>
      <c r="B1802" s="1">
        <v>1</v>
      </c>
      <c r="C1802" s="1">
        <v>1</v>
      </c>
      <c r="D1802" s="1">
        <v>1</v>
      </c>
      <c r="E1802" s="1" t="s">
        <v>73</v>
      </c>
      <c r="F1802" s="1">
        <v>1</v>
      </c>
      <c r="G1802" s="1">
        <v>9</v>
      </c>
      <c r="H1802" s="1">
        <v>3</v>
      </c>
      <c r="I1802" s="1">
        <v>14</v>
      </c>
      <c r="J1802" s="1">
        <v>96078</v>
      </c>
      <c r="K1802" s="4" t="e">
        <f>VLOOKUP(jur[[#This Row],[hwycov_id]],#REF!,10,FALSE)</f>
        <v>#REF!</v>
      </c>
      <c r="L1802" s="32" t="e">
        <f t="shared" si="84"/>
        <v>#REF!</v>
      </c>
      <c r="M1802" s="31" t="e">
        <f t="shared" si="85"/>
        <v>#REF!</v>
      </c>
      <c r="N1802" s="31" t="e">
        <f t="shared" si="86"/>
        <v>#REF!</v>
      </c>
      <c r="O1802" s="1" t="e">
        <f>VLOOKUP(jur[[#This Row],[hwycov_id]],#REF!,16,FALSE)</f>
        <v>#REF!</v>
      </c>
      <c r="P1802" s="1">
        <v>1822</v>
      </c>
    </row>
    <row r="1803" spans="1:16" x14ac:dyDescent="0.25">
      <c r="A1803" s="1">
        <v>20717</v>
      </c>
      <c r="B1803" s="1">
        <v>1</v>
      </c>
      <c r="C1803" s="1">
        <v>1</v>
      </c>
      <c r="D1803" s="1">
        <v>1</v>
      </c>
      <c r="E1803" s="1" t="s">
        <v>73</v>
      </c>
      <c r="F1803" s="1">
        <v>1</v>
      </c>
      <c r="G1803" s="1">
        <v>9</v>
      </c>
      <c r="H1803" s="1">
        <v>2</v>
      </c>
      <c r="I1803" s="1">
        <v>14</v>
      </c>
      <c r="J1803" s="1">
        <v>96160</v>
      </c>
      <c r="K1803" s="4" t="e">
        <f>VLOOKUP(jur[[#This Row],[hwycov_id]],#REF!,10,FALSE)</f>
        <v>#REF!</v>
      </c>
      <c r="L1803" s="32" t="e">
        <f t="shared" si="84"/>
        <v>#REF!</v>
      </c>
      <c r="M1803" s="31" t="e">
        <f t="shared" si="85"/>
        <v>#REF!</v>
      </c>
      <c r="N1803" s="31" t="e">
        <f t="shared" si="86"/>
        <v>#REF!</v>
      </c>
      <c r="O1803" s="1" t="e">
        <f>VLOOKUP(jur[[#This Row],[hwycov_id]],#REF!,16,FALSE)</f>
        <v>#REF!</v>
      </c>
      <c r="P1803" s="1">
        <v>1823</v>
      </c>
    </row>
    <row r="1804" spans="1:16" x14ac:dyDescent="0.25">
      <c r="A1804" s="1">
        <v>25142</v>
      </c>
      <c r="B1804" s="1">
        <v>1</v>
      </c>
      <c r="C1804" s="1">
        <v>1</v>
      </c>
      <c r="D1804" s="1">
        <v>1</v>
      </c>
      <c r="E1804" s="1" t="s">
        <v>77</v>
      </c>
      <c r="F1804" s="1">
        <v>1</v>
      </c>
      <c r="G1804" s="1">
        <v>9</v>
      </c>
      <c r="H1804" s="1">
        <v>3</v>
      </c>
      <c r="I1804" s="1">
        <v>14</v>
      </c>
      <c r="J1804" s="1">
        <v>96247</v>
      </c>
      <c r="K1804" s="4" t="e">
        <f>VLOOKUP(jur[[#This Row],[hwycov_id]],#REF!,10,FALSE)</f>
        <v>#REF!</v>
      </c>
      <c r="L1804" s="32" t="e">
        <f t="shared" si="84"/>
        <v>#REF!</v>
      </c>
      <c r="M1804" s="31" t="e">
        <f t="shared" si="85"/>
        <v>#REF!</v>
      </c>
      <c r="N1804" s="31" t="e">
        <f t="shared" si="86"/>
        <v>#REF!</v>
      </c>
      <c r="O1804" s="1" t="e">
        <f>VLOOKUP(jur[[#This Row],[hwycov_id]],#REF!,16,FALSE)</f>
        <v>#REF!</v>
      </c>
      <c r="P1804" s="1">
        <v>1824</v>
      </c>
    </row>
    <row r="1805" spans="1:16" x14ac:dyDescent="0.25">
      <c r="A1805" s="1">
        <v>15699</v>
      </c>
      <c r="B1805" s="1">
        <v>1</v>
      </c>
      <c r="C1805" s="1">
        <v>1</v>
      </c>
      <c r="D1805" s="1">
        <v>1</v>
      </c>
      <c r="E1805" s="1" t="s">
        <v>73</v>
      </c>
      <c r="F1805" s="1">
        <v>1</v>
      </c>
      <c r="G1805" s="1">
        <v>9</v>
      </c>
      <c r="H1805" s="1">
        <v>3</v>
      </c>
      <c r="I1805" s="1">
        <v>14</v>
      </c>
      <c r="J1805" s="1">
        <v>96252</v>
      </c>
      <c r="K1805" s="4" t="e">
        <f>VLOOKUP(jur[[#This Row],[hwycov_id]],#REF!,10,FALSE)</f>
        <v>#REF!</v>
      </c>
      <c r="L1805" s="32" t="e">
        <f t="shared" si="84"/>
        <v>#REF!</v>
      </c>
      <c r="M1805" s="31" t="e">
        <f t="shared" si="85"/>
        <v>#REF!</v>
      </c>
      <c r="N1805" s="31" t="e">
        <f t="shared" si="86"/>
        <v>#REF!</v>
      </c>
      <c r="O1805" s="1" t="e">
        <f>VLOOKUP(jur[[#This Row],[hwycov_id]],#REF!,16,FALSE)</f>
        <v>#REF!</v>
      </c>
      <c r="P1805" s="1">
        <v>1825</v>
      </c>
    </row>
    <row r="1806" spans="1:16" x14ac:dyDescent="0.25">
      <c r="A1806" s="1">
        <v>15456</v>
      </c>
      <c r="B1806" s="1">
        <v>1</v>
      </c>
      <c r="C1806" s="1">
        <v>1</v>
      </c>
      <c r="D1806" s="1">
        <v>1</v>
      </c>
      <c r="E1806" s="1" t="s">
        <v>73</v>
      </c>
      <c r="F1806" s="1">
        <v>1</v>
      </c>
      <c r="G1806" s="1">
        <v>9</v>
      </c>
      <c r="H1806" s="1">
        <v>3</v>
      </c>
      <c r="I1806" s="1">
        <v>14</v>
      </c>
      <c r="J1806" s="1">
        <v>96878</v>
      </c>
      <c r="K1806" s="4" t="e">
        <f>VLOOKUP(jur[[#This Row],[hwycov_id]],#REF!,10,FALSE)</f>
        <v>#REF!</v>
      </c>
      <c r="L1806" s="32" t="e">
        <f t="shared" si="84"/>
        <v>#REF!</v>
      </c>
      <c r="M1806" s="31" t="e">
        <f t="shared" si="85"/>
        <v>#REF!</v>
      </c>
      <c r="N1806" s="31" t="e">
        <f t="shared" si="86"/>
        <v>#REF!</v>
      </c>
      <c r="O1806" s="1" t="e">
        <f>VLOOKUP(jur[[#This Row],[hwycov_id]],#REF!,16,FALSE)</f>
        <v>#REF!</v>
      </c>
      <c r="P1806" s="1">
        <v>1826</v>
      </c>
    </row>
    <row r="1807" spans="1:16" x14ac:dyDescent="0.25">
      <c r="A1807" s="1">
        <v>10965</v>
      </c>
      <c r="B1807" s="1">
        <v>1</v>
      </c>
      <c r="C1807" s="1">
        <v>1</v>
      </c>
      <c r="D1807" s="1">
        <v>1</v>
      </c>
      <c r="E1807" s="1" t="s">
        <v>73</v>
      </c>
      <c r="F1807" s="1">
        <v>1</v>
      </c>
      <c r="G1807" s="1">
        <v>9</v>
      </c>
      <c r="H1807" s="1">
        <v>2</v>
      </c>
      <c r="I1807" s="1">
        <v>14</v>
      </c>
      <c r="J1807" s="1">
        <v>96915</v>
      </c>
      <c r="K1807" s="4" t="e">
        <f>VLOOKUP(jur[[#This Row],[hwycov_id]],#REF!,10,FALSE)</f>
        <v>#REF!</v>
      </c>
      <c r="L1807" s="32" t="e">
        <f t="shared" si="84"/>
        <v>#REF!</v>
      </c>
      <c r="M1807" s="31" t="e">
        <f t="shared" si="85"/>
        <v>#REF!</v>
      </c>
      <c r="N1807" s="31" t="e">
        <f t="shared" si="86"/>
        <v>#REF!</v>
      </c>
      <c r="O1807" s="1" t="e">
        <f>VLOOKUP(jur[[#This Row],[hwycov_id]],#REF!,16,FALSE)</f>
        <v>#REF!</v>
      </c>
      <c r="P1807" s="1">
        <v>1827</v>
      </c>
    </row>
    <row r="1808" spans="1:16" x14ac:dyDescent="0.25">
      <c r="A1808" s="1">
        <v>9335</v>
      </c>
      <c r="B1808" s="1">
        <v>1</v>
      </c>
      <c r="C1808" s="1">
        <v>1</v>
      </c>
      <c r="D1808" s="1">
        <v>1</v>
      </c>
      <c r="E1808" s="1" t="s">
        <v>73</v>
      </c>
      <c r="F1808" s="1">
        <v>1</v>
      </c>
      <c r="G1808" s="1">
        <v>9</v>
      </c>
      <c r="H1808" s="1">
        <v>3</v>
      </c>
      <c r="I1808" s="1">
        <v>14</v>
      </c>
      <c r="J1808" s="1">
        <v>97308</v>
      </c>
      <c r="K1808" s="4" t="e">
        <f>VLOOKUP(jur[[#This Row],[hwycov_id]],#REF!,10,FALSE)</f>
        <v>#REF!</v>
      </c>
      <c r="L1808" s="32" t="e">
        <f t="shared" si="84"/>
        <v>#REF!</v>
      </c>
      <c r="M1808" s="31" t="e">
        <f t="shared" si="85"/>
        <v>#REF!</v>
      </c>
      <c r="N1808" s="31" t="e">
        <f t="shared" si="86"/>
        <v>#REF!</v>
      </c>
      <c r="O1808" s="1" t="e">
        <f>VLOOKUP(jur[[#This Row],[hwycov_id]],#REF!,16,FALSE)</f>
        <v>#REF!</v>
      </c>
      <c r="P1808" s="1">
        <v>1828</v>
      </c>
    </row>
    <row r="1809" spans="1:16" x14ac:dyDescent="0.25">
      <c r="A1809" s="1">
        <v>726</v>
      </c>
      <c r="B1809" s="1">
        <v>1</v>
      </c>
      <c r="C1809" s="1">
        <v>1</v>
      </c>
      <c r="D1809" s="1">
        <v>1</v>
      </c>
      <c r="E1809" s="1" t="s">
        <v>73</v>
      </c>
      <c r="F1809" s="1">
        <v>1</v>
      </c>
      <c r="G1809" s="1">
        <v>9</v>
      </c>
      <c r="H1809" s="1">
        <v>2</v>
      </c>
      <c r="I1809" s="1">
        <v>14</v>
      </c>
      <c r="J1809" s="1">
        <v>97395</v>
      </c>
      <c r="K1809" s="4" t="e">
        <f>VLOOKUP(jur[[#This Row],[hwycov_id]],#REF!,10,FALSE)</f>
        <v>#REF!</v>
      </c>
      <c r="L1809" s="32" t="e">
        <f t="shared" si="84"/>
        <v>#REF!</v>
      </c>
      <c r="M1809" s="31" t="e">
        <f t="shared" si="85"/>
        <v>#REF!</v>
      </c>
      <c r="N1809" s="31" t="e">
        <f t="shared" si="86"/>
        <v>#REF!</v>
      </c>
      <c r="O1809" s="1" t="e">
        <f>VLOOKUP(jur[[#This Row],[hwycov_id]],#REF!,16,FALSE)</f>
        <v>#REF!</v>
      </c>
      <c r="P1809" s="1">
        <v>1829</v>
      </c>
    </row>
    <row r="1810" spans="1:16" x14ac:dyDescent="0.25">
      <c r="A1810" s="1">
        <v>746</v>
      </c>
      <c r="B1810" s="1">
        <v>1</v>
      </c>
      <c r="C1810" s="1">
        <v>1</v>
      </c>
      <c r="D1810" s="1">
        <v>1</v>
      </c>
      <c r="E1810" s="1" t="s">
        <v>77</v>
      </c>
      <c r="F1810" s="1">
        <v>1</v>
      </c>
      <c r="G1810" s="1">
        <v>9</v>
      </c>
      <c r="H1810" s="1">
        <v>2</v>
      </c>
      <c r="I1810" s="1">
        <v>14</v>
      </c>
      <c r="J1810" s="1">
        <v>97398</v>
      </c>
      <c r="K1810" s="4" t="e">
        <f>VLOOKUP(jur[[#This Row],[hwycov_id]],#REF!,10,FALSE)</f>
        <v>#REF!</v>
      </c>
      <c r="L1810" s="32" t="e">
        <f t="shared" si="84"/>
        <v>#REF!</v>
      </c>
      <c r="M1810" s="31" t="e">
        <f t="shared" si="85"/>
        <v>#REF!</v>
      </c>
      <c r="N1810" s="31" t="e">
        <f t="shared" si="86"/>
        <v>#REF!</v>
      </c>
      <c r="O1810" s="1" t="e">
        <f>VLOOKUP(jur[[#This Row],[hwycov_id]],#REF!,16,FALSE)</f>
        <v>#REF!</v>
      </c>
      <c r="P1810" s="1">
        <v>1830</v>
      </c>
    </row>
    <row r="1811" spans="1:16" x14ac:dyDescent="0.25">
      <c r="A1811" s="1">
        <v>10968</v>
      </c>
      <c r="B1811" s="1">
        <v>1</v>
      </c>
      <c r="C1811" s="1">
        <v>1</v>
      </c>
      <c r="D1811" s="1">
        <v>1</v>
      </c>
      <c r="E1811" s="1" t="s">
        <v>73</v>
      </c>
      <c r="F1811" s="1">
        <v>1</v>
      </c>
      <c r="G1811" s="1">
        <v>9</v>
      </c>
      <c r="H1811" s="1">
        <v>2</v>
      </c>
      <c r="I1811" s="1">
        <v>14</v>
      </c>
      <c r="J1811" s="1">
        <v>97398</v>
      </c>
      <c r="K1811" s="4" t="e">
        <f>VLOOKUP(jur[[#This Row],[hwycov_id]],#REF!,10,FALSE)</f>
        <v>#REF!</v>
      </c>
      <c r="L1811" s="32" t="e">
        <f t="shared" si="84"/>
        <v>#REF!</v>
      </c>
      <c r="M1811" s="31" t="e">
        <f t="shared" si="85"/>
        <v>#REF!</v>
      </c>
      <c r="N1811" s="31" t="e">
        <f t="shared" si="86"/>
        <v>#REF!</v>
      </c>
      <c r="O1811" s="1" t="e">
        <f>VLOOKUP(jur[[#This Row],[hwycov_id]],#REF!,16,FALSE)</f>
        <v>#REF!</v>
      </c>
      <c r="P1811" s="1">
        <v>1831</v>
      </c>
    </row>
    <row r="1812" spans="1:16" x14ac:dyDescent="0.25">
      <c r="A1812" s="1">
        <v>771</v>
      </c>
      <c r="B1812" s="1">
        <v>1</v>
      </c>
      <c r="C1812" s="1">
        <v>1</v>
      </c>
      <c r="D1812" s="1">
        <v>1</v>
      </c>
      <c r="E1812" s="1" t="s">
        <v>77</v>
      </c>
      <c r="F1812" s="1">
        <v>1</v>
      </c>
      <c r="G1812" s="1">
        <v>9</v>
      </c>
      <c r="H1812" s="1">
        <v>3</v>
      </c>
      <c r="I1812" s="1">
        <v>14</v>
      </c>
      <c r="J1812" s="1">
        <v>97504</v>
      </c>
      <c r="K1812" s="4" t="e">
        <f>VLOOKUP(jur[[#This Row],[hwycov_id]],#REF!,10,FALSE)</f>
        <v>#REF!</v>
      </c>
      <c r="L1812" s="32" t="e">
        <f t="shared" si="84"/>
        <v>#REF!</v>
      </c>
      <c r="M1812" s="31" t="e">
        <f t="shared" si="85"/>
        <v>#REF!</v>
      </c>
      <c r="N1812" s="31" t="e">
        <f t="shared" si="86"/>
        <v>#REF!</v>
      </c>
      <c r="O1812" s="1" t="e">
        <f>VLOOKUP(jur[[#This Row],[hwycov_id]],#REF!,16,FALSE)</f>
        <v>#REF!</v>
      </c>
      <c r="P1812" s="1">
        <v>1832</v>
      </c>
    </row>
    <row r="1813" spans="1:16" x14ac:dyDescent="0.25">
      <c r="A1813" s="1">
        <v>15458</v>
      </c>
      <c r="B1813" s="1">
        <v>1</v>
      </c>
      <c r="C1813" s="1">
        <v>1</v>
      </c>
      <c r="D1813" s="1">
        <v>1</v>
      </c>
      <c r="E1813" s="1" t="s">
        <v>77</v>
      </c>
      <c r="F1813" s="1">
        <v>1</v>
      </c>
      <c r="G1813" s="1">
        <v>9</v>
      </c>
      <c r="H1813" s="1">
        <v>3</v>
      </c>
      <c r="I1813" s="1">
        <v>14</v>
      </c>
      <c r="J1813" s="1">
        <v>97668</v>
      </c>
      <c r="K1813" s="4" t="e">
        <f>VLOOKUP(jur[[#This Row],[hwycov_id]],#REF!,10,FALSE)</f>
        <v>#REF!</v>
      </c>
      <c r="L1813" s="32" t="e">
        <f t="shared" si="84"/>
        <v>#REF!</v>
      </c>
      <c r="M1813" s="31" t="e">
        <f t="shared" si="85"/>
        <v>#REF!</v>
      </c>
      <c r="N1813" s="31" t="e">
        <f t="shared" si="86"/>
        <v>#REF!</v>
      </c>
      <c r="O1813" s="1" t="e">
        <f>VLOOKUP(jur[[#This Row],[hwycov_id]],#REF!,16,FALSE)</f>
        <v>#REF!</v>
      </c>
      <c r="P1813" s="1">
        <v>1833</v>
      </c>
    </row>
    <row r="1814" spans="1:16" x14ac:dyDescent="0.25">
      <c r="A1814" s="1">
        <v>16578</v>
      </c>
      <c r="B1814" s="1">
        <v>1</v>
      </c>
      <c r="C1814" s="1">
        <v>1</v>
      </c>
      <c r="D1814" s="1">
        <v>1</v>
      </c>
      <c r="E1814" s="1" t="s">
        <v>73</v>
      </c>
      <c r="F1814" s="1">
        <v>1</v>
      </c>
      <c r="G1814" s="1">
        <v>9</v>
      </c>
      <c r="H1814" s="1">
        <v>2</v>
      </c>
      <c r="I1814" s="1">
        <v>14</v>
      </c>
      <c r="J1814" s="1">
        <v>97795</v>
      </c>
      <c r="K1814" s="4" t="e">
        <f>VLOOKUP(jur[[#This Row],[hwycov_id]],#REF!,10,FALSE)</f>
        <v>#REF!</v>
      </c>
      <c r="L1814" s="32" t="e">
        <f t="shared" si="84"/>
        <v>#REF!</v>
      </c>
      <c r="M1814" s="31" t="e">
        <f t="shared" si="85"/>
        <v>#REF!</v>
      </c>
      <c r="N1814" s="31" t="e">
        <f t="shared" si="86"/>
        <v>#REF!</v>
      </c>
      <c r="O1814" s="1" t="e">
        <f>VLOOKUP(jur[[#This Row],[hwycov_id]],#REF!,16,FALSE)</f>
        <v>#REF!</v>
      </c>
      <c r="P1814" s="1">
        <v>1834</v>
      </c>
    </row>
    <row r="1815" spans="1:16" x14ac:dyDescent="0.25">
      <c r="A1815" s="1">
        <v>27834</v>
      </c>
      <c r="B1815" s="1">
        <v>1</v>
      </c>
      <c r="C1815" s="1">
        <v>1</v>
      </c>
      <c r="D1815" s="1">
        <v>1</v>
      </c>
      <c r="E1815" s="1" t="s">
        <v>73</v>
      </c>
      <c r="F1815" s="1">
        <v>1</v>
      </c>
      <c r="G1815" s="1">
        <v>9</v>
      </c>
      <c r="H1815" s="1">
        <v>2</v>
      </c>
      <c r="I1815" s="1">
        <v>14</v>
      </c>
      <c r="J1815" s="1">
        <v>98139</v>
      </c>
      <c r="K1815" s="4" t="e">
        <f>VLOOKUP(jur[[#This Row],[hwycov_id]],#REF!,10,FALSE)</f>
        <v>#REF!</v>
      </c>
      <c r="L1815" s="32" t="e">
        <f t="shared" si="84"/>
        <v>#REF!</v>
      </c>
      <c r="M1815" s="31" t="e">
        <f t="shared" si="85"/>
        <v>#REF!</v>
      </c>
      <c r="N1815" s="31" t="e">
        <f t="shared" si="86"/>
        <v>#REF!</v>
      </c>
      <c r="O1815" s="1" t="e">
        <f>VLOOKUP(jur[[#This Row],[hwycov_id]],#REF!,16,FALSE)</f>
        <v>#REF!</v>
      </c>
      <c r="P1815" s="1">
        <v>1835</v>
      </c>
    </row>
    <row r="1816" spans="1:16" x14ac:dyDescent="0.25">
      <c r="A1816" s="1">
        <v>29089</v>
      </c>
      <c r="B1816" s="1">
        <v>1</v>
      </c>
      <c r="C1816" s="1">
        <v>1</v>
      </c>
      <c r="D1816" s="1">
        <v>1</v>
      </c>
      <c r="E1816" s="1" t="s">
        <v>73</v>
      </c>
      <c r="F1816" s="1">
        <v>1</v>
      </c>
      <c r="G1816" s="1">
        <v>9</v>
      </c>
      <c r="H1816" s="1">
        <v>3</v>
      </c>
      <c r="I1816" s="1">
        <v>14</v>
      </c>
      <c r="J1816" s="1">
        <v>98249</v>
      </c>
      <c r="K1816" s="4" t="e">
        <f>VLOOKUP(jur[[#This Row],[hwycov_id]],#REF!,10,FALSE)</f>
        <v>#REF!</v>
      </c>
      <c r="L1816" s="32" t="e">
        <f t="shared" si="84"/>
        <v>#REF!</v>
      </c>
      <c r="M1816" s="31" t="e">
        <f t="shared" si="85"/>
        <v>#REF!</v>
      </c>
      <c r="N1816" s="31" t="e">
        <f t="shared" si="86"/>
        <v>#REF!</v>
      </c>
      <c r="O1816" s="1" t="e">
        <f>VLOOKUP(jur[[#This Row],[hwycov_id]],#REF!,16,FALSE)</f>
        <v>#REF!</v>
      </c>
      <c r="P1816" s="1">
        <v>1837</v>
      </c>
    </row>
    <row r="1817" spans="1:16" x14ac:dyDescent="0.25">
      <c r="A1817" s="1">
        <v>8887</v>
      </c>
      <c r="B1817" s="1">
        <v>1</v>
      </c>
      <c r="C1817" s="1">
        <v>1</v>
      </c>
      <c r="D1817" s="1">
        <v>1</v>
      </c>
      <c r="E1817" s="1" t="s">
        <v>73</v>
      </c>
      <c r="F1817" s="1">
        <v>1</v>
      </c>
      <c r="G1817" s="1">
        <v>9</v>
      </c>
      <c r="H1817" s="1">
        <v>2</v>
      </c>
      <c r="I1817" s="1">
        <v>14</v>
      </c>
      <c r="J1817" s="1">
        <v>98439</v>
      </c>
      <c r="K1817" s="4" t="e">
        <f>VLOOKUP(jur[[#This Row],[hwycov_id]],#REF!,10,FALSE)</f>
        <v>#REF!</v>
      </c>
      <c r="L1817" s="32" t="e">
        <f t="shared" si="84"/>
        <v>#REF!</v>
      </c>
      <c r="M1817" s="31" t="e">
        <f t="shared" si="85"/>
        <v>#REF!</v>
      </c>
      <c r="N1817" s="31" t="e">
        <f t="shared" si="86"/>
        <v>#REF!</v>
      </c>
      <c r="O1817" s="1" t="e">
        <f>VLOOKUP(jur[[#This Row],[hwycov_id]],#REF!,16,FALSE)</f>
        <v>#REF!</v>
      </c>
      <c r="P1817" s="1">
        <v>1838</v>
      </c>
    </row>
    <row r="1818" spans="1:16" x14ac:dyDescent="0.25">
      <c r="A1818" s="1">
        <v>15714</v>
      </c>
      <c r="B1818" s="1">
        <v>1</v>
      </c>
      <c r="C1818" s="1">
        <v>1</v>
      </c>
      <c r="D1818" s="1">
        <v>1</v>
      </c>
      <c r="E1818" s="1" t="s">
        <v>77</v>
      </c>
      <c r="F1818" s="1">
        <v>1</v>
      </c>
      <c r="G1818" s="1">
        <v>9</v>
      </c>
      <c r="H1818" s="1">
        <v>3</v>
      </c>
      <c r="I1818" s="1">
        <v>14</v>
      </c>
      <c r="J1818" s="1">
        <v>98668</v>
      </c>
      <c r="K1818" s="4" t="e">
        <f>VLOOKUP(jur[[#This Row],[hwycov_id]],#REF!,10,FALSE)</f>
        <v>#REF!</v>
      </c>
      <c r="L1818" s="32" t="e">
        <f t="shared" si="84"/>
        <v>#REF!</v>
      </c>
      <c r="M1818" s="31" t="e">
        <f t="shared" si="85"/>
        <v>#REF!</v>
      </c>
      <c r="N1818" s="31" t="e">
        <f t="shared" si="86"/>
        <v>#REF!</v>
      </c>
      <c r="O1818" s="1" t="e">
        <f>VLOOKUP(jur[[#This Row],[hwycov_id]],#REF!,16,FALSE)</f>
        <v>#REF!</v>
      </c>
      <c r="P1818" s="1">
        <v>1839</v>
      </c>
    </row>
    <row r="1819" spans="1:16" x14ac:dyDescent="0.25">
      <c r="A1819" s="1">
        <v>27824</v>
      </c>
      <c r="B1819" s="1">
        <v>1</v>
      </c>
      <c r="C1819" s="1">
        <v>1</v>
      </c>
      <c r="D1819" s="1">
        <v>1</v>
      </c>
      <c r="E1819" s="1" t="s">
        <v>73</v>
      </c>
      <c r="F1819" s="1">
        <v>1</v>
      </c>
      <c r="G1819" s="1">
        <v>9</v>
      </c>
      <c r="H1819" s="1">
        <v>1</v>
      </c>
      <c r="I1819" s="1">
        <v>14</v>
      </c>
      <c r="J1819" s="1">
        <v>98769</v>
      </c>
      <c r="K1819" s="4" t="e">
        <f>VLOOKUP(jur[[#This Row],[hwycov_id]],#REF!,10,FALSE)</f>
        <v>#REF!</v>
      </c>
      <c r="L1819" s="32" t="e">
        <f t="shared" si="84"/>
        <v>#REF!</v>
      </c>
      <c r="M1819" s="31" t="e">
        <f t="shared" si="85"/>
        <v>#REF!</v>
      </c>
      <c r="N1819" s="31" t="e">
        <f t="shared" si="86"/>
        <v>#REF!</v>
      </c>
      <c r="O1819" s="1" t="e">
        <f>VLOOKUP(jur[[#This Row],[hwycov_id]],#REF!,16,FALSE)</f>
        <v>#REF!</v>
      </c>
      <c r="P1819" s="1">
        <v>1840</v>
      </c>
    </row>
    <row r="1820" spans="1:16" x14ac:dyDescent="0.25">
      <c r="A1820" s="1">
        <v>29041</v>
      </c>
      <c r="B1820" s="1">
        <v>1</v>
      </c>
      <c r="C1820" s="1">
        <v>1</v>
      </c>
      <c r="D1820" s="1">
        <v>1</v>
      </c>
      <c r="E1820" s="1" t="s">
        <v>73</v>
      </c>
      <c r="F1820" s="1">
        <v>1</v>
      </c>
      <c r="G1820" s="1">
        <v>9</v>
      </c>
      <c r="H1820" s="1">
        <v>2</v>
      </c>
      <c r="I1820" s="1">
        <v>14</v>
      </c>
      <c r="J1820" s="1">
        <v>99110</v>
      </c>
      <c r="K1820" s="4" t="e">
        <f>VLOOKUP(jur[[#This Row],[hwycov_id]],#REF!,10,FALSE)</f>
        <v>#REF!</v>
      </c>
      <c r="L1820" s="32" t="e">
        <f t="shared" si="84"/>
        <v>#REF!</v>
      </c>
      <c r="M1820" s="31" t="e">
        <f t="shared" si="85"/>
        <v>#REF!</v>
      </c>
      <c r="N1820" s="31" t="e">
        <f t="shared" si="86"/>
        <v>#REF!</v>
      </c>
      <c r="O1820" s="1" t="e">
        <f>VLOOKUP(jur[[#This Row],[hwycov_id]],#REF!,16,FALSE)</f>
        <v>#REF!</v>
      </c>
      <c r="P1820" s="1">
        <v>1841</v>
      </c>
    </row>
    <row r="1821" spans="1:16" x14ac:dyDescent="0.25">
      <c r="A1821" s="1">
        <v>568</v>
      </c>
      <c r="B1821" s="1">
        <v>1</v>
      </c>
      <c r="C1821" s="1">
        <v>1</v>
      </c>
      <c r="D1821" s="1">
        <v>1</v>
      </c>
      <c r="E1821" s="1" t="s">
        <v>72</v>
      </c>
      <c r="F1821" s="1">
        <v>1</v>
      </c>
      <c r="G1821" s="1">
        <v>9</v>
      </c>
      <c r="H1821" s="1">
        <v>3</v>
      </c>
      <c r="I1821" s="1">
        <v>14</v>
      </c>
      <c r="J1821" s="1">
        <v>99227</v>
      </c>
      <c r="K1821" s="4" t="e">
        <f>VLOOKUP(jur[[#This Row],[hwycov_id]],#REF!,10,FALSE)</f>
        <v>#REF!</v>
      </c>
      <c r="L1821" s="32" t="e">
        <f t="shared" si="84"/>
        <v>#REF!</v>
      </c>
      <c r="M1821" s="31" t="e">
        <f t="shared" si="85"/>
        <v>#REF!</v>
      </c>
      <c r="N1821" s="31" t="e">
        <f t="shared" si="86"/>
        <v>#REF!</v>
      </c>
      <c r="O1821" s="1" t="e">
        <f>VLOOKUP(jur[[#This Row],[hwycov_id]],#REF!,16,FALSE)</f>
        <v>#REF!</v>
      </c>
      <c r="P1821" s="1">
        <v>1842</v>
      </c>
    </row>
    <row r="1822" spans="1:16" x14ac:dyDescent="0.25">
      <c r="A1822" s="1">
        <v>28119</v>
      </c>
      <c r="B1822" s="1">
        <v>1</v>
      </c>
      <c r="C1822" s="1">
        <v>1</v>
      </c>
      <c r="D1822" s="1">
        <v>1</v>
      </c>
      <c r="E1822" s="1" t="s">
        <v>73</v>
      </c>
      <c r="F1822" s="1">
        <v>1</v>
      </c>
      <c r="G1822" s="1">
        <v>9</v>
      </c>
      <c r="H1822" s="1">
        <v>2</v>
      </c>
      <c r="I1822" s="1">
        <v>14</v>
      </c>
      <c r="J1822" s="1">
        <v>99237</v>
      </c>
      <c r="K1822" s="4" t="e">
        <f>VLOOKUP(jur[[#This Row],[hwycov_id]],#REF!,10,FALSE)</f>
        <v>#REF!</v>
      </c>
      <c r="L1822" s="32" t="e">
        <f t="shared" si="84"/>
        <v>#REF!</v>
      </c>
      <c r="M1822" s="31" t="e">
        <f t="shared" si="85"/>
        <v>#REF!</v>
      </c>
      <c r="N1822" s="31" t="e">
        <f t="shared" si="86"/>
        <v>#REF!</v>
      </c>
      <c r="O1822" s="1" t="e">
        <f>VLOOKUP(jur[[#This Row],[hwycov_id]],#REF!,16,FALSE)</f>
        <v>#REF!</v>
      </c>
      <c r="P1822" s="1">
        <v>1843</v>
      </c>
    </row>
    <row r="1823" spans="1:16" x14ac:dyDescent="0.25">
      <c r="A1823" s="1">
        <v>14262</v>
      </c>
      <c r="B1823" s="1">
        <v>1</v>
      </c>
      <c r="C1823" s="1">
        <v>1</v>
      </c>
      <c r="D1823" s="1">
        <v>1</v>
      </c>
      <c r="E1823" s="1" t="s">
        <v>73</v>
      </c>
      <c r="F1823" s="1">
        <v>1</v>
      </c>
      <c r="G1823" s="1">
        <v>9</v>
      </c>
      <c r="H1823" s="1">
        <v>3</v>
      </c>
      <c r="I1823" s="1">
        <v>14</v>
      </c>
      <c r="J1823" s="1">
        <v>99731</v>
      </c>
      <c r="K1823" s="4" t="e">
        <f>VLOOKUP(jur[[#This Row],[hwycov_id]],#REF!,10,FALSE)</f>
        <v>#REF!</v>
      </c>
      <c r="L1823" s="32" t="e">
        <f t="shared" si="84"/>
        <v>#REF!</v>
      </c>
      <c r="M1823" s="31" t="e">
        <f t="shared" si="85"/>
        <v>#REF!</v>
      </c>
      <c r="N1823" s="31" t="e">
        <f t="shared" si="86"/>
        <v>#REF!</v>
      </c>
      <c r="O1823" s="1" t="e">
        <f>VLOOKUP(jur[[#This Row],[hwycov_id]],#REF!,16,FALSE)</f>
        <v>#REF!</v>
      </c>
      <c r="P1823" s="1">
        <v>1844</v>
      </c>
    </row>
    <row r="1824" spans="1:16" x14ac:dyDescent="0.25">
      <c r="A1824" s="1">
        <v>30813</v>
      </c>
      <c r="B1824" s="1">
        <v>1</v>
      </c>
      <c r="C1824" s="1">
        <v>1</v>
      </c>
      <c r="D1824" s="1">
        <v>1</v>
      </c>
      <c r="E1824" s="1" t="s">
        <v>73</v>
      </c>
      <c r="F1824" s="1">
        <v>1</v>
      </c>
      <c r="G1824" s="1">
        <v>10</v>
      </c>
      <c r="H1824" s="1">
        <v>2</v>
      </c>
      <c r="I1824" s="1">
        <v>14</v>
      </c>
      <c r="J1824" s="1">
        <v>100260</v>
      </c>
      <c r="K1824" s="4" t="e">
        <f>VLOOKUP(jur[[#This Row],[hwycov_id]],#REF!,10,FALSE)</f>
        <v>#REF!</v>
      </c>
      <c r="L1824" s="32" t="e">
        <f t="shared" si="84"/>
        <v>#REF!</v>
      </c>
      <c r="M1824" s="31" t="e">
        <f t="shared" si="85"/>
        <v>#REF!</v>
      </c>
      <c r="N1824" s="31" t="e">
        <f t="shared" si="86"/>
        <v>#REF!</v>
      </c>
      <c r="O1824" s="1" t="e">
        <f>VLOOKUP(jur[[#This Row],[hwycov_id]],#REF!,16,FALSE)</f>
        <v>#REF!</v>
      </c>
      <c r="P1824" s="1">
        <v>1845</v>
      </c>
    </row>
    <row r="1825" spans="1:16" x14ac:dyDescent="0.25">
      <c r="A1825" s="1">
        <v>797</v>
      </c>
      <c r="B1825" s="1">
        <v>1</v>
      </c>
      <c r="C1825" s="1">
        <v>1</v>
      </c>
      <c r="D1825" s="1">
        <v>1</v>
      </c>
      <c r="E1825" s="1" t="s">
        <v>77</v>
      </c>
      <c r="F1825" s="1">
        <v>1</v>
      </c>
      <c r="G1825" s="1">
        <v>10</v>
      </c>
      <c r="H1825" s="1">
        <v>2</v>
      </c>
      <c r="I1825" s="1">
        <v>14</v>
      </c>
      <c r="J1825" s="1">
        <v>100286</v>
      </c>
      <c r="K1825" s="4" t="e">
        <f>VLOOKUP(jur[[#This Row],[hwycov_id]],#REF!,10,FALSE)</f>
        <v>#REF!</v>
      </c>
      <c r="L1825" s="32" t="e">
        <f t="shared" si="84"/>
        <v>#REF!</v>
      </c>
      <c r="M1825" s="31" t="e">
        <f t="shared" si="85"/>
        <v>#REF!</v>
      </c>
      <c r="N1825" s="31" t="e">
        <f t="shared" si="86"/>
        <v>#REF!</v>
      </c>
      <c r="O1825" s="1" t="e">
        <f>VLOOKUP(jur[[#This Row],[hwycov_id]],#REF!,16,FALSE)</f>
        <v>#REF!</v>
      </c>
      <c r="P1825" s="1">
        <v>1846</v>
      </c>
    </row>
    <row r="1826" spans="1:16" x14ac:dyDescent="0.25">
      <c r="A1826" s="1">
        <v>10966</v>
      </c>
      <c r="B1826" s="1">
        <v>1</v>
      </c>
      <c r="C1826" s="1">
        <v>1</v>
      </c>
      <c r="D1826" s="1">
        <v>1</v>
      </c>
      <c r="E1826" s="1" t="s">
        <v>73</v>
      </c>
      <c r="F1826" s="1">
        <v>1</v>
      </c>
      <c r="G1826" s="1">
        <v>10</v>
      </c>
      <c r="H1826" s="1">
        <v>2</v>
      </c>
      <c r="I1826" s="1">
        <v>14</v>
      </c>
      <c r="J1826" s="1">
        <v>100589</v>
      </c>
      <c r="K1826" s="4" t="e">
        <f>VLOOKUP(jur[[#This Row],[hwycov_id]],#REF!,10,FALSE)</f>
        <v>#REF!</v>
      </c>
      <c r="L1826" s="32" t="e">
        <f t="shared" si="84"/>
        <v>#REF!</v>
      </c>
      <c r="M1826" s="31" t="e">
        <f t="shared" si="85"/>
        <v>#REF!</v>
      </c>
      <c r="N1826" s="31" t="e">
        <f t="shared" si="86"/>
        <v>#REF!</v>
      </c>
      <c r="O1826" s="1" t="e">
        <f>VLOOKUP(jur[[#This Row],[hwycov_id]],#REF!,16,FALSE)</f>
        <v>#REF!</v>
      </c>
      <c r="P1826" s="1">
        <v>1847</v>
      </c>
    </row>
    <row r="1827" spans="1:16" x14ac:dyDescent="0.25">
      <c r="A1827" s="1">
        <v>27603</v>
      </c>
      <c r="B1827" s="1">
        <v>1</v>
      </c>
      <c r="C1827" s="1">
        <v>1</v>
      </c>
      <c r="D1827" s="1">
        <v>1</v>
      </c>
      <c r="E1827" s="1" t="s">
        <v>77</v>
      </c>
      <c r="F1827" s="1">
        <v>1</v>
      </c>
      <c r="G1827" s="1">
        <v>10</v>
      </c>
      <c r="H1827" s="1">
        <v>2</v>
      </c>
      <c r="I1827" s="1">
        <v>14</v>
      </c>
      <c r="J1827" s="1">
        <v>100716</v>
      </c>
      <c r="K1827" s="4" t="e">
        <f>VLOOKUP(jur[[#This Row],[hwycov_id]],#REF!,10,FALSE)</f>
        <v>#REF!</v>
      </c>
      <c r="L1827" s="32" t="e">
        <f t="shared" si="84"/>
        <v>#REF!</v>
      </c>
      <c r="M1827" s="31" t="e">
        <f t="shared" si="85"/>
        <v>#REF!</v>
      </c>
      <c r="N1827" s="31" t="e">
        <f t="shared" si="86"/>
        <v>#REF!</v>
      </c>
      <c r="O1827" s="1" t="e">
        <f>VLOOKUP(jur[[#This Row],[hwycov_id]],#REF!,16,FALSE)</f>
        <v>#REF!</v>
      </c>
      <c r="P1827" s="1">
        <v>1848</v>
      </c>
    </row>
    <row r="1828" spans="1:16" x14ac:dyDescent="0.25">
      <c r="A1828" s="1">
        <v>15459</v>
      </c>
      <c r="B1828" s="1">
        <v>1</v>
      </c>
      <c r="C1828" s="1">
        <v>1</v>
      </c>
      <c r="D1828" s="1">
        <v>1</v>
      </c>
      <c r="E1828" s="1" t="s">
        <v>77</v>
      </c>
      <c r="F1828" s="1">
        <v>1</v>
      </c>
      <c r="G1828" s="1">
        <v>10</v>
      </c>
      <c r="H1828" s="1">
        <v>2</v>
      </c>
      <c r="I1828" s="1">
        <v>14</v>
      </c>
      <c r="J1828" s="1">
        <v>100757</v>
      </c>
      <c r="K1828" s="4" t="e">
        <f>VLOOKUP(jur[[#This Row],[hwycov_id]],#REF!,10,FALSE)</f>
        <v>#REF!</v>
      </c>
      <c r="L1828" s="32" t="e">
        <f t="shared" si="84"/>
        <v>#REF!</v>
      </c>
      <c r="M1828" s="31" t="e">
        <f t="shared" si="85"/>
        <v>#REF!</v>
      </c>
      <c r="N1828" s="31" t="e">
        <f t="shared" si="86"/>
        <v>#REF!</v>
      </c>
      <c r="O1828" s="1" t="e">
        <f>VLOOKUP(jur[[#This Row],[hwycov_id]],#REF!,16,FALSE)</f>
        <v>#REF!</v>
      </c>
      <c r="P1828" s="1">
        <v>1849</v>
      </c>
    </row>
    <row r="1829" spans="1:16" x14ac:dyDescent="0.25">
      <c r="A1829" s="1">
        <v>27555</v>
      </c>
      <c r="B1829" s="1">
        <v>1</v>
      </c>
      <c r="C1829" s="1">
        <v>1</v>
      </c>
      <c r="D1829" s="1">
        <v>1</v>
      </c>
      <c r="E1829" s="1" t="s">
        <v>77</v>
      </c>
      <c r="F1829" s="1">
        <v>1</v>
      </c>
      <c r="G1829" s="1">
        <v>10</v>
      </c>
      <c r="H1829" s="1">
        <v>3</v>
      </c>
      <c r="I1829" s="1">
        <v>14</v>
      </c>
      <c r="J1829" s="1">
        <v>100844</v>
      </c>
      <c r="K1829" s="4" t="e">
        <f>VLOOKUP(jur[[#This Row],[hwycov_id]],#REF!,10,FALSE)</f>
        <v>#REF!</v>
      </c>
      <c r="L1829" s="32" t="e">
        <f t="shared" si="84"/>
        <v>#REF!</v>
      </c>
      <c r="M1829" s="31" t="e">
        <f t="shared" si="85"/>
        <v>#REF!</v>
      </c>
      <c r="N1829" s="31" t="e">
        <f t="shared" si="86"/>
        <v>#REF!</v>
      </c>
      <c r="O1829" s="1" t="e">
        <f>VLOOKUP(jur[[#This Row],[hwycov_id]],#REF!,16,FALSE)</f>
        <v>#REF!</v>
      </c>
      <c r="P1829" s="1">
        <v>1850</v>
      </c>
    </row>
    <row r="1830" spans="1:16" x14ac:dyDescent="0.25">
      <c r="A1830" s="1">
        <v>27605</v>
      </c>
      <c r="B1830" s="1">
        <v>1</v>
      </c>
      <c r="C1830" s="1">
        <v>1</v>
      </c>
      <c r="D1830" s="1">
        <v>1</v>
      </c>
      <c r="E1830" s="1" t="s">
        <v>73</v>
      </c>
      <c r="F1830" s="1">
        <v>1</v>
      </c>
      <c r="G1830" s="1">
        <v>10</v>
      </c>
      <c r="H1830" s="1">
        <v>3</v>
      </c>
      <c r="I1830" s="1">
        <v>14</v>
      </c>
      <c r="J1830" s="1">
        <v>100980</v>
      </c>
      <c r="K1830" s="4" t="e">
        <f>VLOOKUP(jur[[#This Row],[hwycov_id]],#REF!,10,FALSE)</f>
        <v>#REF!</v>
      </c>
      <c r="L1830" s="32" t="e">
        <f t="shared" si="84"/>
        <v>#REF!</v>
      </c>
      <c r="M1830" s="31" t="e">
        <f t="shared" si="85"/>
        <v>#REF!</v>
      </c>
      <c r="N1830" s="31" t="e">
        <f t="shared" si="86"/>
        <v>#REF!</v>
      </c>
      <c r="O1830" s="1" t="e">
        <f>VLOOKUP(jur[[#This Row],[hwycov_id]],#REF!,16,FALSE)</f>
        <v>#REF!</v>
      </c>
      <c r="P1830" s="1">
        <v>1851</v>
      </c>
    </row>
    <row r="1831" spans="1:16" x14ac:dyDescent="0.25">
      <c r="A1831" s="1">
        <v>29082</v>
      </c>
      <c r="B1831" s="1">
        <v>1</v>
      </c>
      <c r="C1831" s="1">
        <v>1</v>
      </c>
      <c r="D1831" s="1">
        <v>1</v>
      </c>
      <c r="E1831" s="1" t="s">
        <v>77</v>
      </c>
      <c r="F1831" s="1">
        <v>1</v>
      </c>
      <c r="G1831" s="1">
        <v>10</v>
      </c>
      <c r="H1831" s="1">
        <v>3</v>
      </c>
      <c r="I1831" s="1">
        <v>14</v>
      </c>
      <c r="J1831" s="1">
        <v>101337</v>
      </c>
      <c r="K1831" s="4" t="e">
        <f>VLOOKUP(jur[[#This Row],[hwycov_id]],#REF!,10,FALSE)</f>
        <v>#REF!</v>
      </c>
      <c r="L1831" s="32" t="e">
        <f t="shared" si="84"/>
        <v>#REF!</v>
      </c>
      <c r="M1831" s="31" t="e">
        <f t="shared" si="85"/>
        <v>#REF!</v>
      </c>
      <c r="N1831" s="31" t="e">
        <f t="shared" si="86"/>
        <v>#REF!</v>
      </c>
      <c r="O1831" s="1" t="e">
        <f>VLOOKUP(jur[[#This Row],[hwycov_id]],#REF!,16,FALSE)</f>
        <v>#REF!</v>
      </c>
      <c r="P1831" s="1">
        <v>1852</v>
      </c>
    </row>
    <row r="1832" spans="1:16" x14ac:dyDescent="0.25">
      <c r="A1832" s="1">
        <v>15768</v>
      </c>
      <c r="B1832" s="1">
        <v>1</v>
      </c>
      <c r="C1832" s="1">
        <v>1</v>
      </c>
      <c r="D1832" s="1">
        <v>1</v>
      </c>
      <c r="E1832" s="1" t="s">
        <v>73</v>
      </c>
      <c r="F1832" s="1">
        <v>1</v>
      </c>
      <c r="G1832" s="1">
        <v>10</v>
      </c>
      <c r="H1832" s="1">
        <v>3</v>
      </c>
      <c r="I1832" s="1">
        <v>14</v>
      </c>
      <c r="J1832" s="1">
        <v>101375</v>
      </c>
      <c r="K1832" s="4" t="e">
        <f>VLOOKUP(jur[[#This Row],[hwycov_id]],#REF!,10,FALSE)</f>
        <v>#REF!</v>
      </c>
      <c r="L1832" s="32" t="e">
        <f t="shared" si="84"/>
        <v>#REF!</v>
      </c>
      <c r="M1832" s="31" t="e">
        <f t="shared" si="85"/>
        <v>#REF!</v>
      </c>
      <c r="N1832" s="31" t="e">
        <f t="shared" si="86"/>
        <v>#REF!</v>
      </c>
      <c r="O1832" s="1" t="e">
        <f>VLOOKUP(jur[[#This Row],[hwycov_id]],#REF!,16,FALSE)</f>
        <v>#REF!</v>
      </c>
      <c r="P1832" s="1">
        <v>1853</v>
      </c>
    </row>
    <row r="1833" spans="1:16" x14ac:dyDescent="0.25">
      <c r="A1833" s="1">
        <v>29095</v>
      </c>
      <c r="B1833" s="1">
        <v>1</v>
      </c>
      <c r="C1833" s="1">
        <v>1</v>
      </c>
      <c r="D1833" s="1">
        <v>1</v>
      </c>
      <c r="E1833" s="1" t="s">
        <v>73</v>
      </c>
      <c r="F1833" s="1">
        <v>1</v>
      </c>
      <c r="G1833" s="1">
        <v>10</v>
      </c>
      <c r="H1833" s="1">
        <v>3</v>
      </c>
      <c r="I1833" s="1">
        <v>14</v>
      </c>
      <c r="J1833" s="1">
        <v>101415</v>
      </c>
      <c r="K1833" s="4" t="e">
        <f>VLOOKUP(jur[[#This Row],[hwycov_id]],#REF!,10,FALSE)</f>
        <v>#REF!</v>
      </c>
      <c r="L1833" s="32" t="e">
        <f t="shared" si="84"/>
        <v>#REF!</v>
      </c>
      <c r="M1833" s="31" t="e">
        <f t="shared" si="85"/>
        <v>#REF!</v>
      </c>
      <c r="N1833" s="31" t="e">
        <f t="shared" si="86"/>
        <v>#REF!</v>
      </c>
      <c r="O1833" s="1" t="e">
        <f>VLOOKUP(jur[[#This Row],[hwycov_id]],#REF!,16,FALSE)</f>
        <v>#REF!</v>
      </c>
      <c r="P1833" s="1">
        <v>1854</v>
      </c>
    </row>
    <row r="1834" spans="1:16" x14ac:dyDescent="0.25">
      <c r="A1834" s="1">
        <v>29039</v>
      </c>
      <c r="B1834" s="1">
        <v>1</v>
      </c>
      <c r="C1834" s="1">
        <v>1</v>
      </c>
      <c r="D1834" s="1">
        <v>1</v>
      </c>
      <c r="E1834" s="1" t="s">
        <v>73</v>
      </c>
      <c r="F1834" s="1">
        <v>1</v>
      </c>
      <c r="G1834" s="1">
        <v>10</v>
      </c>
      <c r="H1834" s="1">
        <v>2</v>
      </c>
      <c r="I1834" s="1">
        <v>14</v>
      </c>
      <c r="J1834" s="1">
        <v>101664</v>
      </c>
      <c r="K1834" s="4" t="e">
        <f>VLOOKUP(jur[[#This Row],[hwycov_id]],#REF!,10,FALSE)</f>
        <v>#REF!</v>
      </c>
      <c r="L1834" s="32" t="e">
        <f t="shared" si="84"/>
        <v>#REF!</v>
      </c>
      <c r="M1834" s="31" t="e">
        <f t="shared" si="85"/>
        <v>#REF!</v>
      </c>
      <c r="N1834" s="31" t="e">
        <f t="shared" si="86"/>
        <v>#REF!</v>
      </c>
      <c r="O1834" s="1" t="e">
        <f>VLOOKUP(jur[[#This Row],[hwycov_id]],#REF!,16,FALSE)</f>
        <v>#REF!</v>
      </c>
      <c r="P1834" s="1">
        <v>1855</v>
      </c>
    </row>
    <row r="1835" spans="1:16" x14ac:dyDescent="0.25">
      <c r="A1835" s="1">
        <v>15457</v>
      </c>
      <c r="B1835" s="1">
        <v>1</v>
      </c>
      <c r="C1835" s="1">
        <v>1</v>
      </c>
      <c r="D1835" s="1">
        <v>1</v>
      </c>
      <c r="E1835" s="1" t="s">
        <v>73</v>
      </c>
      <c r="F1835" s="1">
        <v>1</v>
      </c>
      <c r="G1835" s="1">
        <v>10</v>
      </c>
      <c r="H1835" s="1">
        <v>2</v>
      </c>
      <c r="I1835" s="1">
        <v>14</v>
      </c>
      <c r="J1835" s="1">
        <v>101965</v>
      </c>
      <c r="K1835" s="4" t="e">
        <f>VLOOKUP(jur[[#This Row],[hwycov_id]],#REF!,10,FALSE)</f>
        <v>#REF!</v>
      </c>
      <c r="L1835" s="32" t="e">
        <f t="shared" si="84"/>
        <v>#REF!</v>
      </c>
      <c r="M1835" s="31" t="e">
        <f t="shared" si="85"/>
        <v>#REF!</v>
      </c>
      <c r="N1835" s="31" t="e">
        <f t="shared" si="86"/>
        <v>#REF!</v>
      </c>
      <c r="O1835" s="1" t="e">
        <f>VLOOKUP(jur[[#This Row],[hwycov_id]],#REF!,16,FALSE)</f>
        <v>#REF!</v>
      </c>
      <c r="P1835" s="1">
        <v>1856</v>
      </c>
    </row>
    <row r="1836" spans="1:16" x14ac:dyDescent="0.25">
      <c r="A1836" s="1">
        <v>29086</v>
      </c>
      <c r="B1836" s="1">
        <v>1</v>
      </c>
      <c r="C1836" s="1">
        <v>1</v>
      </c>
      <c r="D1836" s="1">
        <v>1</v>
      </c>
      <c r="E1836" s="1" t="s">
        <v>73</v>
      </c>
      <c r="F1836" s="1">
        <v>1</v>
      </c>
      <c r="G1836" s="1">
        <v>10</v>
      </c>
      <c r="H1836" s="1">
        <v>3</v>
      </c>
      <c r="I1836" s="1">
        <v>14</v>
      </c>
      <c r="J1836" s="1">
        <v>101974</v>
      </c>
      <c r="K1836" s="4" t="e">
        <f>VLOOKUP(jur[[#This Row],[hwycov_id]],#REF!,10,FALSE)</f>
        <v>#REF!</v>
      </c>
      <c r="L1836" s="32" t="e">
        <f t="shared" si="84"/>
        <v>#REF!</v>
      </c>
      <c r="M1836" s="31" t="e">
        <f t="shared" si="85"/>
        <v>#REF!</v>
      </c>
      <c r="N1836" s="31" t="e">
        <f t="shared" si="86"/>
        <v>#REF!</v>
      </c>
      <c r="O1836" s="1" t="e">
        <f>VLOOKUP(jur[[#This Row],[hwycov_id]],#REF!,16,FALSE)</f>
        <v>#REF!</v>
      </c>
      <c r="P1836" s="1">
        <v>1857</v>
      </c>
    </row>
    <row r="1837" spans="1:16" x14ac:dyDescent="0.25">
      <c r="A1837" s="1">
        <v>9336</v>
      </c>
      <c r="B1837" s="1">
        <v>1</v>
      </c>
      <c r="C1837" s="1">
        <v>1</v>
      </c>
      <c r="D1837" s="1">
        <v>1</v>
      </c>
      <c r="E1837" s="1" t="s">
        <v>73</v>
      </c>
      <c r="F1837" s="1">
        <v>1</v>
      </c>
      <c r="G1837" s="1">
        <v>10</v>
      </c>
      <c r="H1837" s="1">
        <v>3</v>
      </c>
      <c r="I1837" s="1">
        <v>14</v>
      </c>
      <c r="J1837" s="1">
        <v>102064</v>
      </c>
      <c r="K1837" s="4" t="e">
        <f>VLOOKUP(jur[[#This Row],[hwycov_id]],#REF!,10,FALSE)</f>
        <v>#REF!</v>
      </c>
      <c r="L1837" s="32" t="e">
        <f t="shared" si="84"/>
        <v>#REF!</v>
      </c>
      <c r="M1837" s="31" t="e">
        <f t="shared" si="85"/>
        <v>#REF!</v>
      </c>
      <c r="N1837" s="31" t="e">
        <f t="shared" si="86"/>
        <v>#REF!</v>
      </c>
      <c r="O1837" s="1" t="e">
        <f>VLOOKUP(jur[[#This Row],[hwycov_id]],#REF!,16,FALSE)</f>
        <v>#REF!</v>
      </c>
      <c r="P1837" s="1">
        <v>1858</v>
      </c>
    </row>
    <row r="1838" spans="1:16" x14ac:dyDescent="0.25">
      <c r="A1838" s="1">
        <v>13861</v>
      </c>
      <c r="B1838" s="1">
        <v>1</v>
      </c>
      <c r="C1838" s="1">
        <v>1</v>
      </c>
      <c r="D1838" s="1">
        <v>1</v>
      </c>
      <c r="E1838" s="1" t="s">
        <v>73</v>
      </c>
      <c r="F1838" s="1">
        <v>1</v>
      </c>
      <c r="G1838" s="1">
        <v>10</v>
      </c>
      <c r="H1838" s="1">
        <v>3</v>
      </c>
      <c r="I1838" s="1">
        <v>14</v>
      </c>
      <c r="J1838" s="1">
        <v>102099</v>
      </c>
      <c r="K1838" s="4" t="e">
        <f>VLOOKUP(jur[[#This Row],[hwycov_id]],#REF!,10,FALSE)</f>
        <v>#REF!</v>
      </c>
      <c r="L1838" s="32" t="e">
        <f t="shared" si="84"/>
        <v>#REF!</v>
      </c>
      <c r="M1838" s="31" t="e">
        <f t="shared" si="85"/>
        <v>#REF!</v>
      </c>
      <c r="N1838" s="31" t="e">
        <f t="shared" si="86"/>
        <v>#REF!</v>
      </c>
      <c r="O1838" s="1" t="e">
        <f>VLOOKUP(jur[[#This Row],[hwycov_id]],#REF!,16,FALSE)</f>
        <v>#REF!</v>
      </c>
      <c r="P1838" s="1">
        <v>1859</v>
      </c>
    </row>
    <row r="1839" spans="1:16" x14ac:dyDescent="0.25">
      <c r="A1839" s="1">
        <v>26014</v>
      </c>
      <c r="B1839" s="1">
        <v>1</v>
      </c>
      <c r="C1839" s="1">
        <v>1</v>
      </c>
      <c r="D1839" s="1">
        <v>1</v>
      </c>
      <c r="E1839" s="1" t="s">
        <v>77</v>
      </c>
      <c r="F1839" s="1">
        <v>1</v>
      </c>
      <c r="G1839" s="1">
        <v>10</v>
      </c>
      <c r="H1839" s="1">
        <v>3</v>
      </c>
      <c r="I1839" s="1">
        <v>14</v>
      </c>
      <c r="J1839" s="1">
        <v>102271</v>
      </c>
      <c r="K1839" s="4" t="e">
        <f>VLOOKUP(jur[[#This Row],[hwycov_id]],#REF!,10,FALSE)</f>
        <v>#REF!</v>
      </c>
      <c r="L1839" s="32" t="e">
        <f t="shared" si="84"/>
        <v>#REF!</v>
      </c>
      <c r="M1839" s="31" t="e">
        <f t="shared" si="85"/>
        <v>#REF!</v>
      </c>
      <c r="N1839" s="31" t="e">
        <f t="shared" si="86"/>
        <v>#REF!</v>
      </c>
      <c r="O1839" s="1" t="e">
        <f>VLOOKUP(jur[[#This Row],[hwycov_id]],#REF!,16,FALSE)</f>
        <v>#REF!</v>
      </c>
      <c r="P1839" s="1">
        <v>1860</v>
      </c>
    </row>
    <row r="1840" spans="1:16" x14ac:dyDescent="0.25">
      <c r="A1840" s="1">
        <v>30776</v>
      </c>
      <c r="B1840" s="1">
        <v>1</v>
      </c>
      <c r="C1840" s="1">
        <v>1</v>
      </c>
      <c r="D1840" s="1">
        <v>1</v>
      </c>
      <c r="E1840" s="1" t="s">
        <v>77</v>
      </c>
      <c r="F1840" s="1">
        <v>1</v>
      </c>
      <c r="G1840" s="1">
        <v>10</v>
      </c>
      <c r="H1840" s="1">
        <v>3</v>
      </c>
      <c r="I1840" s="1">
        <v>14</v>
      </c>
      <c r="J1840" s="1">
        <v>102978</v>
      </c>
      <c r="K1840" s="4" t="e">
        <f>VLOOKUP(jur[[#This Row],[hwycov_id]],#REF!,10,FALSE)</f>
        <v>#REF!</v>
      </c>
      <c r="L1840" s="32" t="e">
        <f t="shared" si="84"/>
        <v>#REF!</v>
      </c>
      <c r="M1840" s="31" t="e">
        <f t="shared" si="85"/>
        <v>#REF!</v>
      </c>
      <c r="N1840" s="31" t="e">
        <f t="shared" si="86"/>
        <v>#REF!</v>
      </c>
      <c r="O1840" s="1" t="e">
        <f>VLOOKUP(jur[[#This Row],[hwycov_id]],#REF!,16,FALSE)</f>
        <v>#REF!</v>
      </c>
      <c r="P1840" s="1">
        <v>1861</v>
      </c>
    </row>
    <row r="1841" spans="1:16" x14ac:dyDescent="0.25">
      <c r="A1841" s="1">
        <v>751</v>
      </c>
      <c r="B1841" s="1">
        <v>1</v>
      </c>
      <c r="C1841" s="1">
        <v>1</v>
      </c>
      <c r="D1841" s="1">
        <v>1</v>
      </c>
      <c r="E1841" s="1" t="s">
        <v>77</v>
      </c>
      <c r="F1841" s="1">
        <v>1</v>
      </c>
      <c r="G1841" s="1">
        <v>10</v>
      </c>
      <c r="H1841" s="1">
        <v>3</v>
      </c>
      <c r="I1841" s="1">
        <v>14</v>
      </c>
      <c r="J1841" s="1">
        <v>103001</v>
      </c>
      <c r="K1841" s="4" t="e">
        <f>VLOOKUP(jur[[#This Row],[hwycov_id]],#REF!,10,FALSE)</f>
        <v>#REF!</v>
      </c>
      <c r="L1841" s="32" t="e">
        <f t="shared" si="84"/>
        <v>#REF!</v>
      </c>
      <c r="M1841" s="31" t="e">
        <f t="shared" si="85"/>
        <v>#REF!</v>
      </c>
      <c r="N1841" s="31" t="e">
        <f t="shared" si="86"/>
        <v>#REF!</v>
      </c>
      <c r="O1841" s="1" t="e">
        <f>VLOOKUP(jur[[#This Row],[hwycov_id]],#REF!,16,FALSE)</f>
        <v>#REF!</v>
      </c>
      <c r="P1841" s="1">
        <v>1862</v>
      </c>
    </row>
    <row r="1842" spans="1:16" x14ac:dyDescent="0.25">
      <c r="A1842" s="1">
        <v>516</v>
      </c>
      <c r="B1842" s="1">
        <v>1</v>
      </c>
      <c r="C1842" s="1">
        <v>1</v>
      </c>
      <c r="D1842" s="1">
        <v>1</v>
      </c>
      <c r="E1842" s="1" t="s">
        <v>72</v>
      </c>
      <c r="F1842" s="1">
        <v>1</v>
      </c>
      <c r="G1842" s="1">
        <v>10</v>
      </c>
      <c r="H1842" s="1">
        <v>3</v>
      </c>
      <c r="I1842" s="1">
        <v>14</v>
      </c>
      <c r="J1842" s="1">
        <v>103587</v>
      </c>
      <c r="K1842" s="4" t="e">
        <f>VLOOKUP(jur[[#This Row],[hwycov_id]],#REF!,10,FALSE)</f>
        <v>#REF!</v>
      </c>
      <c r="L1842" s="32" t="e">
        <f t="shared" si="84"/>
        <v>#REF!</v>
      </c>
      <c r="M1842" s="31" t="e">
        <f t="shared" si="85"/>
        <v>#REF!</v>
      </c>
      <c r="N1842" s="31" t="e">
        <f t="shared" si="86"/>
        <v>#REF!</v>
      </c>
      <c r="O1842" s="1" t="e">
        <f>VLOOKUP(jur[[#This Row],[hwycov_id]],#REF!,16,FALSE)</f>
        <v>#REF!</v>
      </c>
      <c r="P1842" s="1">
        <v>1863</v>
      </c>
    </row>
    <row r="1843" spans="1:16" x14ac:dyDescent="0.25">
      <c r="A1843" s="1">
        <v>29090</v>
      </c>
      <c r="B1843" s="1">
        <v>1</v>
      </c>
      <c r="C1843" s="1">
        <v>1</v>
      </c>
      <c r="D1843" s="1">
        <v>1</v>
      </c>
      <c r="E1843" s="1" t="s">
        <v>77</v>
      </c>
      <c r="F1843" s="1">
        <v>1</v>
      </c>
      <c r="G1843" s="1">
        <v>10</v>
      </c>
      <c r="H1843" s="1">
        <v>3</v>
      </c>
      <c r="I1843" s="1">
        <v>14</v>
      </c>
      <c r="J1843" s="1">
        <v>103593</v>
      </c>
      <c r="K1843" s="4" t="e">
        <f>VLOOKUP(jur[[#This Row],[hwycov_id]],#REF!,10,FALSE)</f>
        <v>#REF!</v>
      </c>
      <c r="L1843" s="32" t="e">
        <f t="shared" si="84"/>
        <v>#REF!</v>
      </c>
      <c r="M1843" s="31" t="e">
        <f t="shared" si="85"/>
        <v>#REF!</v>
      </c>
      <c r="N1843" s="31" t="e">
        <f t="shared" si="86"/>
        <v>#REF!</v>
      </c>
      <c r="O1843" s="1" t="e">
        <f>VLOOKUP(jur[[#This Row],[hwycov_id]],#REF!,16,FALSE)</f>
        <v>#REF!</v>
      </c>
      <c r="P1843" s="1">
        <v>1864</v>
      </c>
    </row>
    <row r="1844" spans="1:16" x14ac:dyDescent="0.25">
      <c r="A1844" s="1">
        <v>9338</v>
      </c>
      <c r="B1844" s="1">
        <v>1</v>
      </c>
      <c r="C1844" s="1">
        <v>1</v>
      </c>
      <c r="D1844" s="1">
        <v>1</v>
      </c>
      <c r="E1844" s="1" t="s">
        <v>73</v>
      </c>
      <c r="F1844" s="1">
        <v>1</v>
      </c>
      <c r="G1844" s="1">
        <v>10</v>
      </c>
      <c r="H1844" s="1">
        <v>3</v>
      </c>
      <c r="I1844" s="1">
        <v>14</v>
      </c>
      <c r="J1844" s="1">
        <v>104166</v>
      </c>
      <c r="K1844" s="4" t="e">
        <f>VLOOKUP(jur[[#This Row],[hwycov_id]],#REF!,10,FALSE)</f>
        <v>#REF!</v>
      </c>
      <c r="L1844" s="32" t="e">
        <f t="shared" si="84"/>
        <v>#REF!</v>
      </c>
      <c r="M1844" s="31" t="e">
        <f t="shared" si="85"/>
        <v>#REF!</v>
      </c>
      <c r="N1844" s="31" t="e">
        <f t="shared" si="86"/>
        <v>#REF!</v>
      </c>
      <c r="O1844" s="1" t="e">
        <f>VLOOKUP(jur[[#This Row],[hwycov_id]],#REF!,16,FALSE)</f>
        <v>#REF!</v>
      </c>
      <c r="P1844" s="1">
        <v>1865</v>
      </c>
    </row>
    <row r="1845" spans="1:16" x14ac:dyDescent="0.25">
      <c r="A1845" s="1">
        <v>14660</v>
      </c>
      <c r="B1845" s="1">
        <v>1</v>
      </c>
      <c r="C1845" s="1">
        <v>1</v>
      </c>
      <c r="D1845" s="1">
        <v>1</v>
      </c>
      <c r="E1845" s="1" t="s">
        <v>72</v>
      </c>
      <c r="F1845" s="1">
        <v>1</v>
      </c>
      <c r="G1845" s="1">
        <v>10</v>
      </c>
      <c r="H1845" s="1">
        <v>3</v>
      </c>
      <c r="I1845" s="1">
        <v>14</v>
      </c>
      <c r="J1845" s="1">
        <v>104360</v>
      </c>
      <c r="K1845" s="4" t="e">
        <f>VLOOKUP(jur[[#This Row],[hwycov_id]],#REF!,10,FALSE)</f>
        <v>#REF!</v>
      </c>
      <c r="L1845" s="32" t="e">
        <f t="shared" si="84"/>
        <v>#REF!</v>
      </c>
      <c r="M1845" s="31" t="e">
        <f t="shared" si="85"/>
        <v>#REF!</v>
      </c>
      <c r="N1845" s="31" t="e">
        <f t="shared" si="86"/>
        <v>#REF!</v>
      </c>
      <c r="O1845" s="1" t="e">
        <f>VLOOKUP(jur[[#This Row],[hwycov_id]],#REF!,16,FALSE)</f>
        <v>#REF!</v>
      </c>
      <c r="P1845" s="1">
        <v>1866</v>
      </c>
    </row>
    <row r="1846" spans="1:16" x14ac:dyDescent="0.25">
      <c r="A1846" s="1">
        <v>13640</v>
      </c>
      <c r="B1846" s="1">
        <v>1</v>
      </c>
      <c r="C1846" s="1">
        <v>1</v>
      </c>
      <c r="D1846" s="1">
        <v>1</v>
      </c>
      <c r="E1846" s="1" t="s">
        <v>73</v>
      </c>
      <c r="F1846" s="1">
        <v>1</v>
      </c>
      <c r="G1846" s="1">
        <v>10</v>
      </c>
      <c r="H1846" s="1">
        <v>3</v>
      </c>
      <c r="I1846" s="1">
        <v>14</v>
      </c>
      <c r="J1846" s="1">
        <v>104396</v>
      </c>
      <c r="K1846" s="4" t="e">
        <f>VLOOKUP(jur[[#This Row],[hwycov_id]],#REF!,10,FALSE)</f>
        <v>#REF!</v>
      </c>
      <c r="L1846" s="32" t="e">
        <f t="shared" si="84"/>
        <v>#REF!</v>
      </c>
      <c r="M1846" s="31" t="e">
        <f t="shared" si="85"/>
        <v>#REF!</v>
      </c>
      <c r="N1846" s="31" t="e">
        <f t="shared" si="86"/>
        <v>#REF!</v>
      </c>
      <c r="O1846" s="1" t="e">
        <f>VLOOKUP(jur[[#This Row],[hwycov_id]],#REF!,16,FALSE)</f>
        <v>#REF!</v>
      </c>
      <c r="P1846" s="1">
        <v>1867</v>
      </c>
    </row>
    <row r="1847" spans="1:16" x14ac:dyDescent="0.25">
      <c r="A1847" s="1">
        <v>13648</v>
      </c>
      <c r="B1847" s="1">
        <v>1</v>
      </c>
      <c r="C1847" s="1">
        <v>1</v>
      </c>
      <c r="D1847" s="1">
        <v>1</v>
      </c>
      <c r="E1847" s="1" t="s">
        <v>72</v>
      </c>
      <c r="F1847" s="1">
        <v>1</v>
      </c>
      <c r="G1847" s="1">
        <v>10</v>
      </c>
      <c r="H1847" s="1">
        <v>3</v>
      </c>
      <c r="I1847" s="1">
        <v>14</v>
      </c>
      <c r="J1847" s="1">
        <v>104439</v>
      </c>
      <c r="K1847" s="4" t="e">
        <f>VLOOKUP(jur[[#This Row],[hwycov_id]],#REF!,10,FALSE)</f>
        <v>#REF!</v>
      </c>
      <c r="L1847" s="32" t="e">
        <f t="shared" si="84"/>
        <v>#REF!</v>
      </c>
      <c r="M1847" s="31" t="e">
        <f t="shared" si="85"/>
        <v>#REF!</v>
      </c>
      <c r="N1847" s="31" t="e">
        <f t="shared" si="86"/>
        <v>#REF!</v>
      </c>
      <c r="O1847" s="1" t="e">
        <f>VLOOKUP(jur[[#This Row],[hwycov_id]],#REF!,16,FALSE)</f>
        <v>#REF!</v>
      </c>
      <c r="P1847" s="1">
        <v>1868</v>
      </c>
    </row>
    <row r="1848" spans="1:16" x14ac:dyDescent="0.25">
      <c r="A1848" s="1">
        <v>13661</v>
      </c>
      <c r="B1848" s="1">
        <v>1</v>
      </c>
      <c r="C1848" s="1">
        <v>1</v>
      </c>
      <c r="D1848" s="1">
        <v>1</v>
      </c>
      <c r="E1848" s="1" t="s">
        <v>72</v>
      </c>
      <c r="F1848" s="1">
        <v>1</v>
      </c>
      <c r="G1848" s="1">
        <v>10</v>
      </c>
      <c r="H1848" s="1">
        <v>3</v>
      </c>
      <c r="I1848" s="1">
        <v>14</v>
      </c>
      <c r="J1848" s="1">
        <v>104746</v>
      </c>
      <c r="K1848" s="4" t="e">
        <f>VLOOKUP(jur[[#This Row],[hwycov_id]],#REF!,10,FALSE)</f>
        <v>#REF!</v>
      </c>
      <c r="L1848" s="32" t="e">
        <f t="shared" si="84"/>
        <v>#REF!</v>
      </c>
      <c r="M1848" s="31" t="e">
        <f t="shared" si="85"/>
        <v>#REF!</v>
      </c>
      <c r="N1848" s="31" t="e">
        <f t="shared" si="86"/>
        <v>#REF!</v>
      </c>
      <c r="O1848" s="1" t="e">
        <f>VLOOKUP(jur[[#This Row],[hwycov_id]],#REF!,16,FALSE)</f>
        <v>#REF!</v>
      </c>
      <c r="P1848" s="1">
        <v>1869</v>
      </c>
    </row>
    <row r="1849" spans="1:16" x14ac:dyDescent="0.25">
      <c r="A1849" s="1">
        <v>13639</v>
      </c>
      <c r="B1849" s="1">
        <v>1</v>
      </c>
      <c r="C1849" s="1">
        <v>1</v>
      </c>
      <c r="D1849" s="1">
        <v>1</v>
      </c>
      <c r="E1849" s="1" t="s">
        <v>72</v>
      </c>
      <c r="F1849" s="1">
        <v>1</v>
      </c>
      <c r="G1849" s="1">
        <v>10</v>
      </c>
      <c r="H1849" s="1">
        <v>3</v>
      </c>
      <c r="I1849" s="1">
        <v>14</v>
      </c>
      <c r="J1849" s="1">
        <v>105046</v>
      </c>
      <c r="K1849" s="4" t="e">
        <f>VLOOKUP(jur[[#This Row],[hwycov_id]],#REF!,10,FALSE)</f>
        <v>#REF!</v>
      </c>
      <c r="L1849" s="32" t="e">
        <f t="shared" si="84"/>
        <v>#REF!</v>
      </c>
      <c r="M1849" s="31" t="e">
        <f t="shared" si="85"/>
        <v>#REF!</v>
      </c>
      <c r="N1849" s="31" t="e">
        <f t="shared" si="86"/>
        <v>#REF!</v>
      </c>
      <c r="O1849" s="1" t="e">
        <f>VLOOKUP(jur[[#This Row],[hwycov_id]],#REF!,16,FALSE)</f>
        <v>#REF!</v>
      </c>
      <c r="P1849" s="1">
        <v>1870</v>
      </c>
    </row>
    <row r="1850" spans="1:16" x14ac:dyDescent="0.25">
      <c r="A1850" s="1">
        <v>14637</v>
      </c>
      <c r="B1850" s="1">
        <v>1</v>
      </c>
      <c r="C1850" s="1">
        <v>1</v>
      </c>
      <c r="D1850" s="1">
        <v>1</v>
      </c>
      <c r="E1850" s="1" t="s">
        <v>72</v>
      </c>
      <c r="F1850" s="1">
        <v>1</v>
      </c>
      <c r="G1850" s="1">
        <v>10</v>
      </c>
      <c r="H1850" s="1">
        <v>3</v>
      </c>
      <c r="I1850" s="1">
        <v>14</v>
      </c>
      <c r="J1850" s="1">
        <v>105327</v>
      </c>
      <c r="K1850" s="4" t="e">
        <f>VLOOKUP(jur[[#This Row],[hwycov_id]],#REF!,10,FALSE)</f>
        <v>#REF!</v>
      </c>
      <c r="L1850" s="32" t="e">
        <f t="shared" si="84"/>
        <v>#REF!</v>
      </c>
      <c r="M1850" s="31" t="e">
        <f t="shared" si="85"/>
        <v>#REF!</v>
      </c>
      <c r="N1850" s="31" t="e">
        <f t="shared" si="86"/>
        <v>#REF!</v>
      </c>
      <c r="O1850" s="1" t="e">
        <f>VLOOKUP(jur[[#This Row],[hwycov_id]],#REF!,16,FALSE)</f>
        <v>#REF!</v>
      </c>
      <c r="P1850" s="1">
        <v>1871</v>
      </c>
    </row>
    <row r="1851" spans="1:16" x14ac:dyDescent="0.25">
      <c r="A1851" s="1">
        <v>16584</v>
      </c>
      <c r="B1851" s="1">
        <v>1</v>
      </c>
      <c r="C1851" s="1">
        <v>1</v>
      </c>
      <c r="D1851" s="1">
        <v>1</v>
      </c>
      <c r="E1851" s="1" t="s">
        <v>73</v>
      </c>
      <c r="F1851" s="1">
        <v>1</v>
      </c>
      <c r="G1851" s="1">
        <v>10</v>
      </c>
      <c r="H1851" s="1">
        <v>2</v>
      </c>
      <c r="I1851" s="1">
        <v>14</v>
      </c>
      <c r="J1851" s="1">
        <v>105413</v>
      </c>
      <c r="K1851" s="4" t="e">
        <f>VLOOKUP(jur[[#This Row],[hwycov_id]],#REF!,10,FALSE)</f>
        <v>#REF!</v>
      </c>
      <c r="L1851" s="32" t="e">
        <f t="shared" si="84"/>
        <v>#REF!</v>
      </c>
      <c r="M1851" s="31" t="e">
        <f t="shared" si="85"/>
        <v>#REF!</v>
      </c>
      <c r="N1851" s="31" t="e">
        <f t="shared" si="86"/>
        <v>#REF!</v>
      </c>
      <c r="O1851" s="1" t="e">
        <f>VLOOKUP(jur[[#This Row],[hwycov_id]],#REF!,16,FALSE)</f>
        <v>#REF!</v>
      </c>
      <c r="P1851" s="1">
        <v>1872</v>
      </c>
    </row>
    <row r="1852" spans="1:16" x14ac:dyDescent="0.25">
      <c r="A1852" s="1">
        <v>26065</v>
      </c>
      <c r="B1852" s="1">
        <v>1</v>
      </c>
      <c r="C1852" s="1">
        <v>1</v>
      </c>
      <c r="D1852" s="1">
        <v>1</v>
      </c>
      <c r="E1852" s="1" t="s">
        <v>77</v>
      </c>
      <c r="F1852" s="1">
        <v>1</v>
      </c>
      <c r="G1852" s="1">
        <v>10</v>
      </c>
      <c r="H1852" s="1">
        <v>3</v>
      </c>
      <c r="I1852" s="1">
        <v>14</v>
      </c>
      <c r="J1852" s="1">
        <v>105583</v>
      </c>
      <c r="K1852" s="4" t="e">
        <f>VLOOKUP(jur[[#This Row],[hwycov_id]],#REF!,10,FALSE)</f>
        <v>#REF!</v>
      </c>
      <c r="L1852" s="32" t="e">
        <f t="shared" si="84"/>
        <v>#REF!</v>
      </c>
      <c r="M1852" s="31" t="e">
        <f t="shared" si="85"/>
        <v>#REF!</v>
      </c>
      <c r="N1852" s="31" t="e">
        <f t="shared" si="86"/>
        <v>#REF!</v>
      </c>
      <c r="O1852" s="1" t="e">
        <f>VLOOKUP(jur[[#This Row],[hwycov_id]],#REF!,16,FALSE)</f>
        <v>#REF!</v>
      </c>
      <c r="P1852" s="1">
        <v>1873</v>
      </c>
    </row>
    <row r="1853" spans="1:16" x14ac:dyDescent="0.25">
      <c r="A1853" s="1">
        <v>777</v>
      </c>
      <c r="B1853" s="1">
        <v>1</v>
      </c>
      <c r="C1853" s="1">
        <v>1</v>
      </c>
      <c r="D1853" s="1">
        <v>1</v>
      </c>
      <c r="E1853" s="1" t="s">
        <v>73</v>
      </c>
      <c r="F1853" s="1">
        <v>1</v>
      </c>
      <c r="G1853" s="1">
        <v>10</v>
      </c>
      <c r="H1853" s="1">
        <v>3</v>
      </c>
      <c r="I1853" s="1">
        <v>14</v>
      </c>
      <c r="J1853" s="1">
        <v>105768</v>
      </c>
      <c r="K1853" s="4" t="e">
        <f>VLOOKUP(jur[[#This Row],[hwycov_id]],#REF!,10,FALSE)</f>
        <v>#REF!</v>
      </c>
      <c r="L1853" s="32" t="e">
        <f t="shared" si="84"/>
        <v>#REF!</v>
      </c>
      <c r="M1853" s="31" t="e">
        <f t="shared" si="85"/>
        <v>#REF!</v>
      </c>
      <c r="N1853" s="31" t="e">
        <f t="shared" si="86"/>
        <v>#REF!</v>
      </c>
      <c r="O1853" s="1" t="e">
        <f>VLOOKUP(jur[[#This Row],[hwycov_id]],#REF!,16,FALSE)</f>
        <v>#REF!</v>
      </c>
      <c r="P1853" s="1">
        <v>1874</v>
      </c>
    </row>
    <row r="1854" spans="1:16" x14ac:dyDescent="0.25">
      <c r="A1854" s="1">
        <v>8774</v>
      </c>
      <c r="B1854" s="1">
        <v>1</v>
      </c>
      <c r="C1854" s="1">
        <v>1</v>
      </c>
      <c r="D1854" s="1">
        <v>1</v>
      </c>
      <c r="E1854" s="1" t="s">
        <v>73</v>
      </c>
      <c r="F1854" s="1">
        <v>1</v>
      </c>
      <c r="G1854" s="1">
        <v>10</v>
      </c>
      <c r="H1854" s="1">
        <v>3</v>
      </c>
      <c r="I1854" s="1">
        <v>14</v>
      </c>
      <c r="J1854" s="1">
        <v>106444</v>
      </c>
      <c r="K1854" s="4" t="e">
        <f>VLOOKUP(jur[[#This Row],[hwycov_id]],#REF!,10,FALSE)</f>
        <v>#REF!</v>
      </c>
      <c r="L1854" s="32" t="e">
        <f t="shared" si="84"/>
        <v>#REF!</v>
      </c>
      <c r="M1854" s="31" t="e">
        <f t="shared" si="85"/>
        <v>#REF!</v>
      </c>
      <c r="N1854" s="31" t="e">
        <f t="shared" si="86"/>
        <v>#REF!</v>
      </c>
      <c r="O1854" s="1" t="e">
        <f>VLOOKUP(jur[[#This Row],[hwycov_id]],#REF!,16,FALSE)</f>
        <v>#REF!</v>
      </c>
      <c r="P1854" s="1">
        <v>1875</v>
      </c>
    </row>
    <row r="1855" spans="1:16" x14ac:dyDescent="0.25">
      <c r="A1855" s="1">
        <v>570</v>
      </c>
      <c r="B1855" s="1">
        <v>1</v>
      </c>
      <c r="C1855" s="1">
        <v>1</v>
      </c>
      <c r="D1855" s="1">
        <v>1</v>
      </c>
      <c r="E1855" s="1" t="s">
        <v>72</v>
      </c>
      <c r="F1855" s="1">
        <v>1</v>
      </c>
      <c r="G1855" s="1">
        <v>10</v>
      </c>
      <c r="H1855" s="1">
        <v>3</v>
      </c>
      <c r="I1855" s="1">
        <v>14</v>
      </c>
      <c r="J1855" s="1">
        <v>107866</v>
      </c>
      <c r="K1855" s="4" t="e">
        <f>VLOOKUP(jur[[#This Row],[hwycov_id]],#REF!,10,FALSE)</f>
        <v>#REF!</v>
      </c>
      <c r="L1855" s="32" t="e">
        <f t="shared" si="84"/>
        <v>#REF!</v>
      </c>
      <c r="M1855" s="31" t="e">
        <f t="shared" si="85"/>
        <v>#REF!</v>
      </c>
      <c r="N1855" s="31" t="e">
        <f t="shared" si="86"/>
        <v>#REF!</v>
      </c>
      <c r="O1855" s="1" t="e">
        <f>VLOOKUP(jur[[#This Row],[hwycov_id]],#REF!,16,FALSE)</f>
        <v>#REF!</v>
      </c>
      <c r="P1855" s="1">
        <v>1876</v>
      </c>
    </row>
    <row r="1856" spans="1:16" x14ac:dyDescent="0.25">
      <c r="A1856" s="1">
        <v>28730</v>
      </c>
      <c r="B1856" s="1">
        <v>1</v>
      </c>
      <c r="C1856" s="1">
        <v>1</v>
      </c>
      <c r="D1856" s="1">
        <v>1</v>
      </c>
      <c r="E1856" s="1" t="s">
        <v>73</v>
      </c>
      <c r="F1856" s="1">
        <v>1</v>
      </c>
      <c r="G1856" s="1">
        <v>10</v>
      </c>
      <c r="H1856" s="1">
        <v>2</v>
      </c>
      <c r="I1856" s="1">
        <v>14</v>
      </c>
      <c r="J1856" s="1">
        <v>107911</v>
      </c>
      <c r="K1856" s="4" t="e">
        <f>VLOOKUP(jur[[#This Row],[hwycov_id]],#REF!,10,FALSE)</f>
        <v>#REF!</v>
      </c>
      <c r="L1856" s="32" t="e">
        <f t="shared" si="84"/>
        <v>#REF!</v>
      </c>
      <c r="M1856" s="31" t="e">
        <f t="shared" si="85"/>
        <v>#REF!</v>
      </c>
      <c r="N1856" s="31" t="e">
        <f t="shared" si="86"/>
        <v>#REF!</v>
      </c>
      <c r="O1856" s="1" t="e">
        <f>VLOOKUP(jur[[#This Row],[hwycov_id]],#REF!,16,FALSE)</f>
        <v>#REF!</v>
      </c>
      <c r="P1856" s="1">
        <v>1877</v>
      </c>
    </row>
    <row r="1857" spans="1:16" x14ac:dyDescent="0.25">
      <c r="A1857" s="1">
        <v>8809</v>
      </c>
      <c r="B1857" s="1">
        <v>1</v>
      </c>
      <c r="C1857" s="1">
        <v>1</v>
      </c>
      <c r="D1857" s="1">
        <v>1</v>
      </c>
      <c r="E1857" s="1" t="s">
        <v>72</v>
      </c>
      <c r="F1857" s="1">
        <v>1</v>
      </c>
      <c r="G1857" s="1">
        <v>10</v>
      </c>
      <c r="H1857" s="1">
        <v>3</v>
      </c>
      <c r="I1857" s="1">
        <v>14</v>
      </c>
      <c r="J1857" s="1">
        <v>108995</v>
      </c>
      <c r="K1857" s="4" t="e">
        <f>VLOOKUP(jur[[#This Row],[hwycov_id]],#REF!,10,FALSE)</f>
        <v>#REF!</v>
      </c>
      <c r="L1857" s="32" t="e">
        <f t="shared" si="84"/>
        <v>#REF!</v>
      </c>
      <c r="M1857" s="31" t="e">
        <f t="shared" si="85"/>
        <v>#REF!</v>
      </c>
      <c r="N1857" s="31" t="e">
        <f t="shared" si="86"/>
        <v>#REF!</v>
      </c>
      <c r="O1857" s="1" t="e">
        <f>VLOOKUP(jur[[#This Row],[hwycov_id]],#REF!,16,FALSE)</f>
        <v>#REF!</v>
      </c>
      <c r="P1857" s="1">
        <v>1878</v>
      </c>
    </row>
    <row r="1858" spans="1:16" x14ac:dyDescent="0.25">
      <c r="A1858" s="1">
        <v>29108</v>
      </c>
      <c r="B1858" s="1">
        <v>1</v>
      </c>
      <c r="C1858" s="1">
        <v>1</v>
      </c>
      <c r="D1858" s="1">
        <v>1</v>
      </c>
      <c r="E1858" s="1" t="s">
        <v>73</v>
      </c>
      <c r="F1858" s="1">
        <v>1</v>
      </c>
      <c r="G1858" s="1">
        <v>10</v>
      </c>
      <c r="H1858" s="1">
        <v>3</v>
      </c>
      <c r="I1858" s="1">
        <v>14</v>
      </c>
      <c r="J1858" s="1">
        <v>109606</v>
      </c>
      <c r="K1858" s="4" t="e">
        <f>VLOOKUP(jur[[#This Row],[hwycov_id]],#REF!,10,FALSE)</f>
        <v>#REF!</v>
      </c>
      <c r="L1858" s="32" t="e">
        <f t="shared" ref="L1858:L1921" si="87">K1858/J1858-1</f>
        <v>#REF!</v>
      </c>
      <c r="M1858" s="31" t="e">
        <f t="shared" ref="M1858:M1921" si="88">K1858-J1858</f>
        <v>#REF!</v>
      </c>
      <c r="N1858" s="31" t="e">
        <f t="shared" ref="N1858:N1921" si="89">POWER(M1858,2)</f>
        <v>#REF!</v>
      </c>
      <c r="O1858" s="1" t="e">
        <f>VLOOKUP(jur[[#This Row],[hwycov_id]],#REF!,16,FALSE)</f>
        <v>#REF!</v>
      </c>
      <c r="P1858" s="1">
        <v>1879</v>
      </c>
    </row>
    <row r="1859" spans="1:16" x14ac:dyDescent="0.25">
      <c r="A1859" s="1">
        <v>13649</v>
      </c>
      <c r="B1859" s="1">
        <v>1</v>
      </c>
      <c r="C1859" s="1">
        <v>1</v>
      </c>
      <c r="D1859" s="1">
        <v>1</v>
      </c>
      <c r="E1859" s="1" t="s">
        <v>72</v>
      </c>
      <c r="F1859" s="1">
        <v>1</v>
      </c>
      <c r="G1859" s="1">
        <v>10</v>
      </c>
      <c r="H1859" s="1">
        <v>3</v>
      </c>
      <c r="I1859" s="1">
        <v>14</v>
      </c>
      <c r="J1859" s="1">
        <v>109799</v>
      </c>
      <c r="K1859" s="4" t="e">
        <f>VLOOKUP(jur[[#This Row],[hwycov_id]],#REF!,10,FALSE)</f>
        <v>#REF!</v>
      </c>
      <c r="L1859" s="32" t="e">
        <f t="shared" si="87"/>
        <v>#REF!</v>
      </c>
      <c r="M1859" s="31" t="e">
        <f t="shared" si="88"/>
        <v>#REF!</v>
      </c>
      <c r="N1859" s="31" t="e">
        <f t="shared" si="89"/>
        <v>#REF!</v>
      </c>
      <c r="O1859" s="1" t="e">
        <f>VLOOKUP(jur[[#This Row],[hwycov_id]],#REF!,16,FALSE)</f>
        <v>#REF!</v>
      </c>
      <c r="P1859" s="1">
        <v>1880</v>
      </c>
    </row>
    <row r="1860" spans="1:16" x14ac:dyDescent="0.25">
      <c r="A1860" s="1">
        <v>3968</v>
      </c>
      <c r="B1860" s="1">
        <v>1</v>
      </c>
      <c r="C1860" s="1">
        <v>1</v>
      </c>
      <c r="D1860" s="1">
        <v>1</v>
      </c>
      <c r="E1860" s="1" t="s">
        <v>72</v>
      </c>
      <c r="F1860" s="1">
        <v>1</v>
      </c>
      <c r="G1860" s="1">
        <v>10</v>
      </c>
      <c r="H1860" s="1">
        <v>3</v>
      </c>
      <c r="I1860" s="1">
        <v>14</v>
      </c>
      <c r="J1860" s="1">
        <v>109810</v>
      </c>
      <c r="K1860" s="4" t="e">
        <f>VLOOKUP(jur[[#This Row],[hwycov_id]],#REF!,10,FALSE)</f>
        <v>#REF!</v>
      </c>
      <c r="L1860" s="32" t="e">
        <f t="shared" si="87"/>
        <v>#REF!</v>
      </c>
      <c r="M1860" s="31" t="e">
        <f t="shared" si="88"/>
        <v>#REF!</v>
      </c>
      <c r="N1860" s="31" t="e">
        <f t="shared" si="89"/>
        <v>#REF!</v>
      </c>
      <c r="O1860" s="1" t="e">
        <f>VLOOKUP(jur[[#This Row],[hwycov_id]],#REF!,16,FALSE)</f>
        <v>#REF!</v>
      </c>
      <c r="P1860" s="1">
        <v>1881</v>
      </c>
    </row>
    <row r="1861" spans="1:16" x14ac:dyDescent="0.25">
      <c r="A1861" s="1">
        <v>753</v>
      </c>
      <c r="B1861" s="1">
        <v>1</v>
      </c>
      <c r="C1861" s="1">
        <v>1</v>
      </c>
      <c r="D1861" s="1">
        <v>1</v>
      </c>
      <c r="E1861" s="1" t="s">
        <v>73</v>
      </c>
      <c r="F1861" s="1">
        <v>1</v>
      </c>
      <c r="G1861" s="1">
        <v>10</v>
      </c>
      <c r="H1861" s="1">
        <v>3</v>
      </c>
      <c r="I1861" s="1">
        <v>14</v>
      </c>
      <c r="J1861" s="1">
        <v>110039</v>
      </c>
      <c r="K1861" s="4" t="e">
        <f>VLOOKUP(jur[[#This Row],[hwycov_id]],#REF!,10,FALSE)</f>
        <v>#REF!</v>
      </c>
      <c r="L1861" s="32" t="e">
        <f t="shared" si="87"/>
        <v>#REF!</v>
      </c>
      <c r="M1861" s="31" t="e">
        <f t="shared" si="88"/>
        <v>#REF!</v>
      </c>
      <c r="N1861" s="31" t="e">
        <f t="shared" si="89"/>
        <v>#REF!</v>
      </c>
      <c r="O1861" s="1" t="e">
        <f>VLOOKUP(jur[[#This Row],[hwycov_id]],#REF!,16,FALSE)</f>
        <v>#REF!</v>
      </c>
      <c r="P1861" s="1">
        <v>1882</v>
      </c>
    </row>
    <row r="1862" spans="1:16" x14ac:dyDescent="0.25">
      <c r="A1862" s="1">
        <v>788</v>
      </c>
      <c r="B1862" s="1">
        <v>1</v>
      </c>
      <c r="C1862" s="1">
        <v>1</v>
      </c>
      <c r="D1862" s="1">
        <v>1</v>
      </c>
      <c r="E1862" s="1" t="s">
        <v>77</v>
      </c>
      <c r="F1862" s="1">
        <v>1</v>
      </c>
      <c r="G1862" s="1">
        <v>10</v>
      </c>
      <c r="H1862" s="1">
        <v>3</v>
      </c>
      <c r="I1862" s="1">
        <v>14</v>
      </c>
      <c r="J1862" s="1">
        <v>110355</v>
      </c>
      <c r="K1862" s="4" t="e">
        <f>VLOOKUP(jur[[#This Row],[hwycov_id]],#REF!,10,FALSE)</f>
        <v>#REF!</v>
      </c>
      <c r="L1862" s="32" t="e">
        <f t="shared" si="87"/>
        <v>#REF!</v>
      </c>
      <c r="M1862" s="31" t="e">
        <f t="shared" si="88"/>
        <v>#REF!</v>
      </c>
      <c r="N1862" s="31" t="e">
        <f t="shared" si="89"/>
        <v>#REF!</v>
      </c>
      <c r="O1862" s="1" t="e">
        <f>VLOOKUP(jur[[#This Row],[hwycov_id]],#REF!,16,FALSE)</f>
        <v>#REF!</v>
      </c>
      <c r="P1862" s="1">
        <v>1883</v>
      </c>
    </row>
    <row r="1863" spans="1:16" x14ac:dyDescent="0.25">
      <c r="A1863" s="1">
        <v>4887</v>
      </c>
      <c r="B1863" s="1">
        <v>1</v>
      </c>
      <c r="C1863" s="1">
        <v>1</v>
      </c>
      <c r="D1863" s="1">
        <v>1</v>
      </c>
      <c r="E1863" s="1" t="s">
        <v>77</v>
      </c>
      <c r="F1863" s="1">
        <v>1</v>
      </c>
      <c r="G1863" s="1">
        <v>10</v>
      </c>
      <c r="H1863" s="1">
        <v>3</v>
      </c>
      <c r="I1863" s="1">
        <v>14</v>
      </c>
      <c r="J1863" s="1">
        <v>110380</v>
      </c>
      <c r="K1863" s="4" t="e">
        <f>VLOOKUP(jur[[#This Row],[hwycov_id]],#REF!,10,FALSE)</f>
        <v>#REF!</v>
      </c>
      <c r="L1863" s="32" t="e">
        <f t="shared" si="87"/>
        <v>#REF!</v>
      </c>
      <c r="M1863" s="31" t="e">
        <f t="shared" si="88"/>
        <v>#REF!</v>
      </c>
      <c r="N1863" s="31" t="e">
        <f t="shared" si="89"/>
        <v>#REF!</v>
      </c>
      <c r="O1863" s="1" t="e">
        <f>VLOOKUP(jur[[#This Row],[hwycov_id]],#REF!,16,FALSE)</f>
        <v>#REF!</v>
      </c>
      <c r="P1863" s="1">
        <v>1884</v>
      </c>
    </row>
    <row r="1864" spans="1:16" x14ac:dyDescent="0.25">
      <c r="A1864" s="1">
        <v>554</v>
      </c>
      <c r="B1864" s="1">
        <v>1</v>
      </c>
      <c r="C1864" s="1">
        <v>1</v>
      </c>
      <c r="D1864" s="1">
        <v>1</v>
      </c>
      <c r="E1864" s="1" t="s">
        <v>72</v>
      </c>
      <c r="F1864" s="1">
        <v>1</v>
      </c>
      <c r="G1864" s="1">
        <v>10</v>
      </c>
      <c r="H1864" s="1">
        <v>3</v>
      </c>
      <c r="I1864" s="1">
        <v>14</v>
      </c>
      <c r="J1864" s="1">
        <v>110549</v>
      </c>
      <c r="K1864" s="4" t="e">
        <f>VLOOKUP(jur[[#This Row],[hwycov_id]],#REF!,10,FALSE)</f>
        <v>#REF!</v>
      </c>
      <c r="L1864" s="32" t="e">
        <f t="shared" si="87"/>
        <v>#REF!</v>
      </c>
      <c r="M1864" s="31" t="e">
        <f t="shared" si="88"/>
        <v>#REF!</v>
      </c>
      <c r="N1864" s="31" t="e">
        <f t="shared" si="89"/>
        <v>#REF!</v>
      </c>
      <c r="O1864" s="1" t="e">
        <f>VLOOKUP(jur[[#This Row],[hwycov_id]],#REF!,16,FALSE)</f>
        <v>#REF!</v>
      </c>
      <c r="P1864" s="1">
        <v>1885</v>
      </c>
    </row>
    <row r="1865" spans="1:16" x14ac:dyDescent="0.25">
      <c r="A1865" s="1">
        <v>8810</v>
      </c>
      <c r="B1865" s="1">
        <v>1</v>
      </c>
      <c r="C1865" s="1">
        <v>1</v>
      </c>
      <c r="D1865" s="1">
        <v>1</v>
      </c>
      <c r="E1865" s="1" t="s">
        <v>72</v>
      </c>
      <c r="F1865" s="1">
        <v>1</v>
      </c>
      <c r="G1865" s="1">
        <v>10</v>
      </c>
      <c r="H1865" s="1">
        <v>3</v>
      </c>
      <c r="I1865" s="1">
        <v>14</v>
      </c>
      <c r="J1865" s="1">
        <v>110634</v>
      </c>
      <c r="K1865" s="4" t="e">
        <f>VLOOKUP(jur[[#This Row],[hwycov_id]],#REF!,10,FALSE)</f>
        <v>#REF!</v>
      </c>
      <c r="L1865" s="32" t="e">
        <f t="shared" si="87"/>
        <v>#REF!</v>
      </c>
      <c r="M1865" s="31" t="e">
        <f t="shared" si="88"/>
        <v>#REF!</v>
      </c>
      <c r="N1865" s="31" t="e">
        <f t="shared" si="89"/>
        <v>#REF!</v>
      </c>
      <c r="O1865" s="1" t="e">
        <f>VLOOKUP(jur[[#This Row],[hwycov_id]],#REF!,16,FALSE)</f>
        <v>#REF!</v>
      </c>
      <c r="P1865" s="1">
        <v>1886</v>
      </c>
    </row>
    <row r="1866" spans="1:16" x14ac:dyDescent="0.25">
      <c r="A1866" s="1">
        <v>15188</v>
      </c>
      <c r="B1866" s="1">
        <v>1</v>
      </c>
      <c r="C1866" s="1">
        <v>1</v>
      </c>
      <c r="D1866" s="1">
        <v>1</v>
      </c>
      <c r="E1866" s="1" t="s">
        <v>73</v>
      </c>
      <c r="F1866" s="1">
        <v>1</v>
      </c>
      <c r="G1866" s="1">
        <v>10</v>
      </c>
      <c r="H1866" s="1">
        <v>3</v>
      </c>
      <c r="I1866" s="1">
        <v>14</v>
      </c>
      <c r="J1866" s="1">
        <v>110812</v>
      </c>
      <c r="K1866" s="4" t="e">
        <f>VLOOKUP(jur[[#This Row],[hwycov_id]],#REF!,10,FALSE)</f>
        <v>#REF!</v>
      </c>
      <c r="L1866" s="32" t="e">
        <f t="shared" si="87"/>
        <v>#REF!</v>
      </c>
      <c r="M1866" s="31" t="e">
        <f t="shared" si="88"/>
        <v>#REF!</v>
      </c>
      <c r="N1866" s="31" t="e">
        <f t="shared" si="89"/>
        <v>#REF!</v>
      </c>
      <c r="O1866" s="1" t="e">
        <f>VLOOKUP(jur[[#This Row],[hwycov_id]],#REF!,16,FALSE)</f>
        <v>#REF!</v>
      </c>
      <c r="P1866" s="1">
        <v>1887</v>
      </c>
    </row>
    <row r="1867" spans="1:16" x14ac:dyDescent="0.25">
      <c r="A1867" s="1">
        <v>13637</v>
      </c>
      <c r="B1867" s="1">
        <v>1</v>
      </c>
      <c r="C1867" s="1">
        <v>1</v>
      </c>
      <c r="D1867" s="1">
        <v>1</v>
      </c>
      <c r="E1867" s="1" t="s">
        <v>72</v>
      </c>
      <c r="F1867" s="1">
        <v>1</v>
      </c>
      <c r="G1867" s="1">
        <v>10</v>
      </c>
      <c r="H1867" s="1">
        <v>3</v>
      </c>
      <c r="I1867" s="1">
        <v>14</v>
      </c>
      <c r="J1867" s="1">
        <v>110912</v>
      </c>
      <c r="K1867" s="4" t="e">
        <f>VLOOKUP(jur[[#This Row],[hwycov_id]],#REF!,10,FALSE)</f>
        <v>#REF!</v>
      </c>
      <c r="L1867" s="32" t="e">
        <f t="shared" si="87"/>
        <v>#REF!</v>
      </c>
      <c r="M1867" s="31" t="e">
        <f t="shared" si="88"/>
        <v>#REF!</v>
      </c>
      <c r="N1867" s="31" t="e">
        <f t="shared" si="89"/>
        <v>#REF!</v>
      </c>
      <c r="O1867" s="1" t="e">
        <f>VLOOKUP(jur[[#This Row],[hwycov_id]],#REF!,16,FALSE)</f>
        <v>#REF!</v>
      </c>
      <c r="P1867" s="1">
        <v>1888</v>
      </c>
    </row>
    <row r="1868" spans="1:16" x14ac:dyDescent="0.25">
      <c r="A1868" s="1">
        <v>31206</v>
      </c>
      <c r="B1868" s="1">
        <v>1</v>
      </c>
      <c r="C1868" s="1">
        <v>1</v>
      </c>
      <c r="D1868" s="1">
        <v>1</v>
      </c>
      <c r="E1868" s="1" t="s">
        <v>72</v>
      </c>
      <c r="F1868" s="1">
        <v>1</v>
      </c>
      <c r="G1868" s="1">
        <v>10</v>
      </c>
      <c r="H1868" s="1">
        <v>3</v>
      </c>
      <c r="I1868" s="1">
        <v>14</v>
      </c>
      <c r="J1868" s="1">
        <v>111199</v>
      </c>
      <c r="K1868" s="4" t="e">
        <f>VLOOKUP(jur[[#This Row],[hwycov_id]],#REF!,10,FALSE)</f>
        <v>#REF!</v>
      </c>
      <c r="L1868" s="32" t="e">
        <f t="shared" si="87"/>
        <v>#REF!</v>
      </c>
      <c r="M1868" s="31" t="e">
        <f t="shared" si="88"/>
        <v>#REF!</v>
      </c>
      <c r="N1868" s="31" t="e">
        <f t="shared" si="89"/>
        <v>#REF!</v>
      </c>
      <c r="O1868" s="1" t="e">
        <f>VLOOKUP(jur[[#This Row],[hwycov_id]],#REF!,16,FALSE)</f>
        <v>#REF!</v>
      </c>
      <c r="P1868" s="1">
        <v>1889</v>
      </c>
    </row>
    <row r="1869" spans="1:16" x14ac:dyDescent="0.25">
      <c r="A1869" s="1">
        <v>13672</v>
      </c>
      <c r="B1869" s="1">
        <v>1</v>
      </c>
      <c r="C1869" s="1">
        <v>1</v>
      </c>
      <c r="D1869" s="1">
        <v>1</v>
      </c>
      <c r="E1869" s="1" t="s">
        <v>72</v>
      </c>
      <c r="F1869" s="1">
        <v>1</v>
      </c>
      <c r="G1869" s="1">
        <v>10</v>
      </c>
      <c r="H1869" s="1">
        <v>3</v>
      </c>
      <c r="I1869" s="1">
        <v>14</v>
      </c>
      <c r="J1869" s="1">
        <v>111516</v>
      </c>
      <c r="K1869" s="4" t="e">
        <f>VLOOKUP(jur[[#This Row],[hwycov_id]],#REF!,10,FALSE)</f>
        <v>#REF!</v>
      </c>
      <c r="L1869" s="32" t="e">
        <f t="shared" si="87"/>
        <v>#REF!</v>
      </c>
      <c r="M1869" s="31" t="e">
        <f t="shared" si="88"/>
        <v>#REF!</v>
      </c>
      <c r="N1869" s="31" t="e">
        <f t="shared" si="89"/>
        <v>#REF!</v>
      </c>
      <c r="O1869" s="1" t="e">
        <f>VLOOKUP(jur[[#This Row],[hwycov_id]],#REF!,16,FALSE)</f>
        <v>#REF!</v>
      </c>
      <c r="P1869" s="1">
        <v>1890</v>
      </c>
    </row>
    <row r="1870" spans="1:16" x14ac:dyDescent="0.25">
      <c r="A1870" s="1">
        <v>786</v>
      </c>
      <c r="B1870" s="1">
        <v>1</v>
      </c>
      <c r="C1870" s="1">
        <v>1</v>
      </c>
      <c r="D1870" s="1">
        <v>1</v>
      </c>
      <c r="E1870" s="1" t="s">
        <v>73</v>
      </c>
      <c r="F1870" s="1">
        <v>1</v>
      </c>
      <c r="G1870" s="1">
        <v>10</v>
      </c>
      <c r="H1870" s="1">
        <v>3</v>
      </c>
      <c r="I1870" s="1">
        <v>14</v>
      </c>
      <c r="J1870" s="1">
        <v>111960</v>
      </c>
      <c r="K1870" s="4" t="e">
        <f>VLOOKUP(jur[[#This Row],[hwycov_id]],#REF!,10,FALSE)</f>
        <v>#REF!</v>
      </c>
      <c r="L1870" s="32" t="e">
        <f t="shared" si="87"/>
        <v>#REF!</v>
      </c>
      <c r="M1870" s="31" t="e">
        <f t="shared" si="88"/>
        <v>#REF!</v>
      </c>
      <c r="N1870" s="31" t="e">
        <f t="shared" si="89"/>
        <v>#REF!</v>
      </c>
      <c r="O1870" s="1" t="e">
        <f>VLOOKUP(jur[[#This Row],[hwycov_id]],#REF!,16,FALSE)</f>
        <v>#REF!</v>
      </c>
      <c r="P1870" s="1">
        <v>1891</v>
      </c>
    </row>
    <row r="1871" spans="1:16" x14ac:dyDescent="0.25">
      <c r="A1871" s="1">
        <v>31207</v>
      </c>
      <c r="B1871" s="1">
        <v>1</v>
      </c>
      <c r="C1871" s="1">
        <v>1</v>
      </c>
      <c r="D1871" s="1">
        <v>1</v>
      </c>
      <c r="E1871" s="1" t="s">
        <v>72</v>
      </c>
      <c r="F1871" s="1">
        <v>1</v>
      </c>
      <c r="G1871" s="1">
        <v>10</v>
      </c>
      <c r="H1871" s="1">
        <v>3</v>
      </c>
      <c r="I1871" s="1">
        <v>14</v>
      </c>
      <c r="J1871" s="1">
        <v>113135</v>
      </c>
      <c r="K1871" s="4" t="e">
        <f>VLOOKUP(jur[[#This Row],[hwycov_id]],#REF!,10,FALSE)</f>
        <v>#REF!</v>
      </c>
      <c r="L1871" s="32" t="e">
        <f t="shared" si="87"/>
        <v>#REF!</v>
      </c>
      <c r="M1871" s="31" t="e">
        <f t="shared" si="88"/>
        <v>#REF!</v>
      </c>
      <c r="N1871" s="31" t="e">
        <f t="shared" si="89"/>
        <v>#REF!</v>
      </c>
      <c r="O1871" s="1" t="e">
        <f>VLOOKUP(jur[[#This Row],[hwycov_id]],#REF!,16,FALSE)</f>
        <v>#REF!</v>
      </c>
      <c r="P1871" s="1">
        <v>1892</v>
      </c>
    </row>
    <row r="1872" spans="1:16" x14ac:dyDescent="0.25">
      <c r="A1872" s="1">
        <v>10981</v>
      </c>
      <c r="B1872" s="1">
        <v>1</v>
      </c>
      <c r="C1872" s="1">
        <v>1</v>
      </c>
      <c r="D1872" s="1">
        <v>1</v>
      </c>
      <c r="E1872" s="1" t="s">
        <v>73</v>
      </c>
      <c r="F1872" s="1">
        <v>1</v>
      </c>
      <c r="G1872" s="1">
        <v>10</v>
      </c>
      <c r="H1872" s="1">
        <v>3</v>
      </c>
      <c r="I1872" s="1">
        <v>14</v>
      </c>
      <c r="J1872" s="1">
        <v>113479</v>
      </c>
      <c r="K1872" s="4" t="e">
        <f>VLOOKUP(jur[[#This Row],[hwycov_id]],#REF!,10,FALSE)</f>
        <v>#REF!</v>
      </c>
      <c r="L1872" s="32" t="e">
        <f t="shared" si="87"/>
        <v>#REF!</v>
      </c>
      <c r="M1872" s="31" t="e">
        <f t="shared" si="88"/>
        <v>#REF!</v>
      </c>
      <c r="N1872" s="31" t="e">
        <f t="shared" si="89"/>
        <v>#REF!</v>
      </c>
      <c r="O1872" s="1" t="e">
        <f>VLOOKUP(jur[[#This Row],[hwycov_id]],#REF!,16,FALSE)</f>
        <v>#REF!</v>
      </c>
      <c r="P1872" s="1">
        <v>1893</v>
      </c>
    </row>
    <row r="1873" spans="1:16" x14ac:dyDescent="0.25">
      <c r="A1873" s="1">
        <v>8787</v>
      </c>
      <c r="B1873" s="1">
        <v>1</v>
      </c>
      <c r="C1873" s="1">
        <v>1</v>
      </c>
      <c r="D1873" s="1">
        <v>1</v>
      </c>
      <c r="E1873" s="1" t="s">
        <v>73</v>
      </c>
      <c r="F1873" s="1">
        <v>1</v>
      </c>
      <c r="G1873" s="1">
        <v>10</v>
      </c>
      <c r="H1873" s="1">
        <v>3</v>
      </c>
      <c r="I1873" s="1">
        <v>14</v>
      </c>
      <c r="J1873" s="1">
        <v>113758</v>
      </c>
      <c r="K1873" s="4" t="e">
        <f>VLOOKUP(jur[[#This Row],[hwycov_id]],#REF!,10,FALSE)</f>
        <v>#REF!</v>
      </c>
      <c r="L1873" s="32" t="e">
        <f t="shared" si="87"/>
        <v>#REF!</v>
      </c>
      <c r="M1873" s="31" t="e">
        <f t="shared" si="88"/>
        <v>#REF!</v>
      </c>
      <c r="N1873" s="31" t="e">
        <f t="shared" si="89"/>
        <v>#REF!</v>
      </c>
      <c r="O1873" s="1" t="e">
        <f>VLOOKUP(jur[[#This Row],[hwycov_id]],#REF!,16,FALSE)</f>
        <v>#REF!</v>
      </c>
      <c r="P1873" s="1">
        <v>1894</v>
      </c>
    </row>
    <row r="1874" spans="1:16" x14ac:dyDescent="0.25">
      <c r="A1874" s="1">
        <v>15439</v>
      </c>
      <c r="B1874" s="1">
        <v>1</v>
      </c>
      <c r="C1874" s="1">
        <v>1</v>
      </c>
      <c r="D1874" s="1">
        <v>1</v>
      </c>
      <c r="E1874" s="1" t="s">
        <v>73</v>
      </c>
      <c r="F1874" s="1">
        <v>1</v>
      </c>
      <c r="G1874" s="1">
        <v>10</v>
      </c>
      <c r="H1874" s="1">
        <v>3</v>
      </c>
      <c r="I1874" s="1">
        <v>14</v>
      </c>
      <c r="J1874" s="1">
        <v>113990</v>
      </c>
      <c r="K1874" s="4" t="e">
        <f>VLOOKUP(jur[[#This Row],[hwycov_id]],#REF!,10,FALSE)</f>
        <v>#REF!</v>
      </c>
      <c r="L1874" s="32" t="e">
        <f t="shared" si="87"/>
        <v>#REF!</v>
      </c>
      <c r="M1874" s="31" t="e">
        <f t="shared" si="88"/>
        <v>#REF!</v>
      </c>
      <c r="N1874" s="31" t="e">
        <f t="shared" si="89"/>
        <v>#REF!</v>
      </c>
      <c r="O1874" s="1" t="e">
        <f>VLOOKUP(jur[[#This Row],[hwycov_id]],#REF!,16,FALSE)</f>
        <v>#REF!</v>
      </c>
      <c r="P1874" s="1">
        <v>1895</v>
      </c>
    </row>
    <row r="1875" spans="1:16" x14ac:dyDescent="0.25">
      <c r="A1875" s="1">
        <v>15776</v>
      </c>
      <c r="B1875" s="1">
        <v>1</v>
      </c>
      <c r="C1875" s="1">
        <v>1</v>
      </c>
      <c r="D1875" s="1">
        <v>1</v>
      </c>
      <c r="E1875" s="1" t="s">
        <v>77</v>
      </c>
      <c r="F1875" s="1">
        <v>1</v>
      </c>
      <c r="G1875" s="1">
        <v>10</v>
      </c>
      <c r="H1875" s="1">
        <v>3</v>
      </c>
      <c r="I1875" s="1">
        <v>14</v>
      </c>
      <c r="J1875" s="1">
        <v>114510</v>
      </c>
      <c r="K1875" s="4" t="e">
        <f>VLOOKUP(jur[[#This Row],[hwycov_id]],#REF!,10,FALSE)</f>
        <v>#REF!</v>
      </c>
      <c r="L1875" s="32" t="e">
        <f t="shared" si="87"/>
        <v>#REF!</v>
      </c>
      <c r="M1875" s="31" t="e">
        <f t="shared" si="88"/>
        <v>#REF!</v>
      </c>
      <c r="N1875" s="31" t="e">
        <f t="shared" si="89"/>
        <v>#REF!</v>
      </c>
      <c r="O1875" s="1" t="e">
        <f>VLOOKUP(jur[[#This Row],[hwycov_id]],#REF!,16,FALSE)</f>
        <v>#REF!</v>
      </c>
      <c r="P1875" s="1">
        <v>1896</v>
      </c>
    </row>
    <row r="1876" spans="1:16" x14ac:dyDescent="0.25">
      <c r="A1876" s="1">
        <v>13673</v>
      </c>
      <c r="B1876" s="1">
        <v>1</v>
      </c>
      <c r="C1876" s="1">
        <v>1</v>
      </c>
      <c r="D1876" s="1">
        <v>1</v>
      </c>
      <c r="E1876" s="1" t="s">
        <v>72</v>
      </c>
      <c r="F1876" s="1">
        <v>1</v>
      </c>
      <c r="G1876" s="1">
        <v>10</v>
      </c>
      <c r="H1876" s="1">
        <v>3</v>
      </c>
      <c r="I1876" s="1">
        <v>14</v>
      </c>
      <c r="J1876" s="1">
        <v>114809</v>
      </c>
      <c r="K1876" s="4" t="e">
        <f>VLOOKUP(jur[[#This Row],[hwycov_id]],#REF!,10,FALSE)</f>
        <v>#REF!</v>
      </c>
      <c r="L1876" s="32" t="e">
        <f t="shared" si="87"/>
        <v>#REF!</v>
      </c>
      <c r="M1876" s="31" t="e">
        <f t="shared" si="88"/>
        <v>#REF!</v>
      </c>
      <c r="N1876" s="31" t="e">
        <f t="shared" si="89"/>
        <v>#REF!</v>
      </c>
      <c r="O1876" s="1" t="e">
        <f>VLOOKUP(jur[[#This Row],[hwycov_id]],#REF!,16,FALSE)</f>
        <v>#REF!</v>
      </c>
      <c r="P1876" s="1">
        <v>1897</v>
      </c>
    </row>
    <row r="1877" spans="1:16" x14ac:dyDescent="0.25">
      <c r="A1877" s="1">
        <v>13646</v>
      </c>
      <c r="B1877" s="1">
        <v>1</v>
      </c>
      <c r="C1877" s="1">
        <v>1</v>
      </c>
      <c r="D1877" s="1">
        <v>1</v>
      </c>
      <c r="E1877" s="1" t="s">
        <v>72</v>
      </c>
      <c r="F1877" s="1">
        <v>1</v>
      </c>
      <c r="G1877" s="1">
        <v>10</v>
      </c>
      <c r="H1877" s="1">
        <v>3</v>
      </c>
      <c r="I1877" s="1">
        <v>14</v>
      </c>
      <c r="J1877" s="1">
        <v>115070</v>
      </c>
      <c r="K1877" s="4" t="e">
        <f>VLOOKUP(jur[[#This Row],[hwycov_id]],#REF!,10,FALSE)</f>
        <v>#REF!</v>
      </c>
      <c r="L1877" s="32" t="e">
        <f t="shared" si="87"/>
        <v>#REF!</v>
      </c>
      <c r="M1877" s="31" t="e">
        <f t="shared" si="88"/>
        <v>#REF!</v>
      </c>
      <c r="N1877" s="31" t="e">
        <f t="shared" si="89"/>
        <v>#REF!</v>
      </c>
      <c r="O1877" s="1" t="e">
        <f>VLOOKUP(jur[[#This Row],[hwycov_id]],#REF!,16,FALSE)</f>
        <v>#REF!</v>
      </c>
      <c r="P1877" s="1">
        <v>1898</v>
      </c>
    </row>
    <row r="1878" spans="1:16" x14ac:dyDescent="0.25">
      <c r="A1878" s="1">
        <v>30816</v>
      </c>
      <c r="B1878" s="1">
        <v>1</v>
      </c>
      <c r="C1878" s="1">
        <v>1</v>
      </c>
      <c r="D1878" s="1">
        <v>1</v>
      </c>
      <c r="E1878" s="1" t="s">
        <v>77</v>
      </c>
      <c r="F1878" s="1">
        <v>1</v>
      </c>
      <c r="G1878" s="1">
        <v>10</v>
      </c>
      <c r="H1878" s="1">
        <v>3</v>
      </c>
      <c r="I1878" s="1">
        <v>14</v>
      </c>
      <c r="J1878" s="1">
        <v>115085</v>
      </c>
      <c r="K1878" s="4" t="e">
        <f>VLOOKUP(jur[[#This Row],[hwycov_id]],#REF!,10,FALSE)</f>
        <v>#REF!</v>
      </c>
      <c r="L1878" s="32" t="e">
        <f t="shared" si="87"/>
        <v>#REF!</v>
      </c>
      <c r="M1878" s="31" t="e">
        <f t="shared" si="88"/>
        <v>#REF!</v>
      </c>
      <c r="N1878" s="31" t="e">
        <f t="shared" si="89"/>
        <v>#REF!</v>
      </c>
      <c r="O1878" s="1" t="e">
        <f>VLOOKUP(jur[[#This Row],[hwycov_id]],#REF!,16,FALSE)</f>
        <v>#REF!</v>
      </c>
      <c r="P1878" s="1">
        <v>1899</v>
      </c>
    </row>
    <row r="1879" spans="1:16" x14ac:dyDescent="0.25">
      <c r="A1879" s="1">
        <v>13662</v>
      </c>
      <c r="B1879" s="1">
        <v>1</v>
      </c>
      <c r="C1879" s="1">
        <v>1</v>
      </c>
      <c r="D1879" s="1">
        <v>1</v>
      </c>
      <c r="E1879" s="1" t="s">
        <v>72</v>
      </c>
      <c r="F1879" s="1">
        <v>1</v>
      </c>
      <c r="G1879" s="1">
        <v>10</v>
      </c>
      <c r="H1879" s="1">
        <v>3</v>
      </c>
      <c r="I1879" s="1">
        <v>14</v>
      </c>
      <c r="J1879" s="1">
        <v>116003</v>
      </c>
      <c r="K1879" s="4" t="e">
        <f>VLOOKUP(jur[[#This Row],[hwycov_id]],#REF!,10,FALSE)</f>
        <v>#REF!</v>
      </c>
      <c r="L1879" s="32" t="e">
        <f t="shared" si="87"/>
        <v>#REF!</v>
      </c>
      <c r="M1879" s="31" t="e">
        <f t="shared" si="88"/>
        <v>#REF!</v>
      </c>
      <c r="N1879" s="31" t="e">
        <f t="shared" si="89"/>
        <v>#REF!</v>
      </c>
      <c r="O1879" s="1" t="e">
        <f>VLOOKUP(jur[[#This Row],[hwycov_id]],#REF!,16,FALSE)</f>
        <v>#REF!</v>
      </c>
      <c r="P1879" s="1">
        <v>1900</v>
      </c>
    </row>
    <row r="1880" spans="1:16" x14ac:dyDescent="0.25">
      <c r="A1880" s="1">
        <v>10859</v>
      </c>
      <c r="B1880" s="1">
        <v>1</v>
      </c>
      <c r="C1880" s="1">
        <v>1</v>
      </c>
      <c r="D1880" s="1">
        <v>1</v>
      </c>
      <c r="E1880" s="1" t="s">
        <v>72</v>
      </c>
      <c r="F1880" s="1">
        <v>1</v>
      </c>
      <c r="G1880" s="1">
        <v>10</v>
      </c>
      <c r="H1880" s="1">
        <v>3</v>
      </c>
      <c r="I1880" s="1">
        <v>14</v>
      </c>
      <c r="J1880" s="1">
        <v>116070</v>
      </c>
      <c r="K1880" s="4" t="e">
        <f>VLOOKUP(jur[[#This Row],[hwycov_id]],#REF!,10,FALSE)</f>
        <v>#REF!</v>
      </c>
      <c r="L1880" s="32" t="e">
        <f t="shared" si="87"/>
        <v>#REF!</v>
      </c>
      <c r="M1880" s="31" t="e">
        <f t="shared" si="88"/>
        <v>#REF!</v>
      </c>
      <c r="N1880" s="31" t="e">
        <f t="shared" si="89"/>
        <v>#REF!</v>
      </c>
      <c r="O1880" s="1" t="e">
        <f>VLOOKUP(jur[[#This Row],[hwycov_id]],#REF!,16,FALSE)</f>
        <v>#REF!</v>
      </c>
      <c r="P1880" s="1">
        <v>1901</v>
      </c>
    </row>
    <row r="1881" spans="1:16" x14ac:dyDescent="0.25">
      <c r="A1881" s="1">
        <v>16570</v>
      </c>
      <c r="B1881" s="1">
        <v>1</v>
      </c>
      <c r="C1881" s="1">
        <v>1</v>
      </c>
      <c r="D1881" s="1">
        <v>1</v>
      </c>
      <c r="E1881" s="1" t="s">
        <v>77</v>
      </c>
      <c r="F1881" s="1">
        <v>1</v>
      </c>
      <c r="G1881" s="1">
        <v>10</v>
      </c>
      <c r="H1881" s="1">
        <v>3</v>
      </c>
      <c r="I1881" s="1">
        <v>14</v>
      </c>
      <c r="J1881" s="1">
        <v>116277</v>
      </c>
      <c r="K1881" s="4" t="e">
        <f>VLOOKUP(jur[[#This Row],[hwycov_id]],#REF!,10,FALSE)</f>
        <v>#REF!</v>
      </c>
      <c r="L1881" s="32" t="e">
        <f t="shared" si="87"/>
        <v>#REF!</v>
      </c>
      <c r="M1881" s="31" t="e">
        <f t="shared" si="88"/>
        <v>#REF!</v>
      </c>
      <c r="N1881" s="31" t="e">
        <f t="shared" si="89"/>
        <v>#REF!</v>
      </c>
      <c r="O1881" s="1" t="e">
        <f>VLOOKUP(jur[[#This Row],[hwycov_id]],#REF!,16,FALSE)</f>
        <v>#REF!</v>
      </c>
      <c r="P1881" s="1">
        <v>1902</v>
      </c>
    </row>
    <row r="1882" spans="1:16" x14ac:dyDescent="0.25">
      <c r="A1882" s="1">
        <v>14246</v>
      </c>
      <c r="B1882" s="1">
        <v>1</v>
      </c>
      <c r="C1882" s="1">
        <v>1</v>
      </c>
      <c r="D1882" s="1">
        <v>1</v>
      </c>
      <c r="E1882" s="1" t="s">
        <v>73</v>
      </c>
      <c r="F1882" s="1">
        <v>1</v>
      </c>
      <c r="G1882" s="1">
        <v>10</v>
      </c>
      <c r="H1882" s="1">
        <v>3</v>
      </c>
      <c r="I1882" s="1">
        <v>14</v>
      </c>
      <c r="J1882" s="1">
        <v>116398</v>
      </c>
      <c r="K1882" s="4" t="e">
        <f>VLOOKUP(jur[[#This Row],[hwycov_id]],#REF!,10,FALSE)</f>
        <v>#REF!</v>
      </c>
      <c r="L1882" s="32" t="e">
        <f t="shared" si="87"/>
        <v>#REF!</v>
      </c>
      <c r="M1882" s="31" t="e">
        <f t="shared" si="88"/>
        <v>#REF!</v>
      </c>
      <c r="N1882" s="31" t="e">
        <f t="shared" si="89"/>
        <v>#REF!</v>
      </c>
      <c r="O1882" s="1" t="e">
        <f>VLOOKUP(jur[[#This Row],[hwycov_id]],#REF!,16,FALSE)</f>
        <v>#REF!</v>
      </c>
      <c r="P1882" s="1">
        <v>1903</v>
      </c>
    </row>
    <row r="1883" spans="1:16" x14ac:dyDescent="0.25">
      <c r="A1883" s="1">
        <v>807</v>
      </c>
      <c r="B1883" s="1">
        <v>1</v>
      </c>
      <c r="C1883" s="1">
        <v>1</v>
      </c>
      <c r="D1883" s="1">
        <v>1</v>
      </c>
      <c r="E1883" s="1" t="s">
        <v>77</v>
      </c>
      <c r="F1883" s="1">
        <v>1</v>
      </c>
      <c r="G1883" s="1">
        <v>10</v>
      </c>
      <c r="H1883" s="1">
        <v>2</v>
      </c>
      <c r="I1883" s="1">
        <v>14</v>
      </c>
      <c r="J1883" s="1">
        <v>116555</v>
      </c>
      <c r="K1883" s="4" t="e">
        <f>VLOOKUP(jur[[#This Row],[hwycov_id]],#REF!,10,FALSE)</f>
        <v>#REF!</v>
      </c>
      <c r="L1883" s="32" t="e">
        <f t="shared" si="87"/>
        <v>#REF!</v>
      </c>
      <c r="M1883" s="31" t="e">
        <f t="shared" si="88"/>
        <v>#REF!</v>
      </c>
      <c r="N1883" s="31" t="e">
        <f t="shared" si="89"/>
        <v>#REF!</v>
      </c>
      <c r="O1883" s="1" t="e">
        <f>VLOOKUP(jur[[#This Row],[hwycov_id]],#REF!,16,FALSE)</f>
        <v>#REF!</v>
      </c>
      <c r="P1883" s="1">
        <v>1904</v>
      </c>
    </row>
    <row r="1884" spans="1:16" x14ac:dyDescent="0.25">
      <c r="A1884" s="1">
        <v>8790</v>
      </c>
      <c r="B1884" s="1">
        <v>1</v>
      </c>
      <c r="C1884" s="1">
        <v>1</v>
      </c>
      <c r="D1884" s="1">
        <v>1</v>
      </c>
      <c r="E1884" s="1" t="s">
        <v>77</v>
      </c>
      <c r="F1884" s="1">
        <v>1</v>
      </c>
      <c r="G1884" s="1">
        <v>10</v>
      </c>
      <c r="H1884" s="1">
        <v>3</v>
      </c>
      <c r="I1884" s="1">
        <v>14</v>
      </c>
      <c r="J1884" s="1">
        <v>116796</v>
      </c>
      <c r="K1884" s="4" t="e">
        <f>VLOOKUP(jur[[#This Row],[hwycov_id]],#REF!,10,FALSE)</f>
        <v>#REF!</v>
      </c>
      <c r="L1884" s="32" t="e">
        <f t="shared" si="87"/>
        <v>#REF!</v>
      </c>
      <c r="M1884" s="31" t="e">
        <f t="shared" si="88"/>
        <v>#REF!</v>
      </c>
      <c r="N1884" s="31" t="e">
        <f t="shared" si="89"/>
        <v>#REF!</v>
      </c>
      <c r="O1884" s="1" t="e">
        <f>VLOOKUP(jur[[#This Row],[hwycov_id]],#REF!,16,FALSE)</f>
        <v>#REF!</v>
      </c>
      <c r="P1884" s="1">
        <v>1905</v>
      </c>
    </row>
    <row r="1885" spans="1:16" x14ac:dyDescent="0.25">
      <c r="A1885" s="1">
        <v>15442</v>
      </c>
      <c r="B1885" s="1">
        <v>1</v>
      </c>
      <c r="C1885" s="1">
        <v>1</v>
      </c>
      <c r="D1885" s="1">
        <v>1</v>
      </c>
      <c r="E1885" s="1" t="s">
        <v>77</v>
      </c>
      <c r="F1885" s="1">
        <v>1</v>
      </c>
      <c r="G1885" s="1">
        <v>10</v>
      </c>
      <c r="H1885" s="1">
        <v>3</v>
      </c>
      <c r="I1885" s="1">
        <v>14</v>
      </c>
      <c r="J1885" s="1">
        <v>116873</v>
      </c>
      <c r="K1885" s="4" t="e">
        <f>VLOOKUP(jur[[#This Row],[hwycov_id]],#REF!,10,FALSE)</f>
        <v>#REF!</v>
      </c>
      <c r="L1885" s="32" t="e">
        <f t="shared" si="87"/>
        <v>#REF!</v>
      </c>
      <c r="M1885" s="31" t="e">
        <f t="shared" si="88"/>
        <v>#REF!</v>
      </c>
      <c r="N1885" s="31" t="e">
        <f t="shared" si="89"/>
        <v>#REF!</v>
      </c>
      <c r="O1885" s="1" t="e">
        <f>VLOOKUP(jur[[#This Row],[hwycov_id]],#REF!,16,FALSE)</f>
        <v>#REF!</v>
      </c>
      <c r="P1885" s="1">
        <v>1906</v>
      </c>
    </row>
    <row r="1886" spans="1:16" x14ac:dyDescent="0.25">
      <c r="A1886" s="1">
        <v>14953</v>
      </c>
      <c r="B1886" s="1">
        <v>1</v>
      </c>
      <c r="C1886" s="1">
        <v>1</v>
      </c>
      <c r="D1886" s="1">
        <v>1</v>
      </c>
      <c r="E1886" s="1" t="s">
        <v>73</v>
      </c>
      <c r="F1886" s="1">
        <v>1</v>
      </c>
      <c r="G1886" s="1">
        <v>10</v>
      </c>
      <c r="H1886" s="1">
        <v>2</v>
      </c>
      <c r="I1886" s="1">
        <v>14</v>
      </c>
      <c r="J1886" s="1">
        <v>117488</v>
      </c>
      <c r="K1886" s="4" t="e">
        <f>VLOOKUP(jur[[#This Row],[hwycov_id]],#REF!,10,FALSE)</f>
        <v>#REF!</v>
      </c>
      <c r="L1886" s="32" t="e">
        <f t="shared" si="87"/>
        <v>#REF!</v>
      </c>
      <c r="M1886" s="31" t="e">
        <f t="shared" si="88"/>
        <v>#REF!</v>
      </c>
      <c r="N1886" s="31" t="e">
        <f t="shared" si="89"/>
        <v>#REF!</v>
      </c>
      <c r="O1886" s="1" t="e">
        <f>VLOOKUP(jur[[#This Row],[hwycov_id]],#REF!,16,FALSE)</f>
        <v>#REF!</v>
      </c>
      <c r="P1886" s="1">
        <v>1907</v>
      </c>
    </row>
    <row r="1887" spans="1:16" x14ac:dyDescent="0.25">
      <c r="A1887" s="1">
        <v>13653</v>
      </c>
      <c r="B1887" s="1">
        <v>1</v>
      </c>
      <c r="C1887" s="1">
        <v>1</v>
      </c>
      <c r="D1887" s="1">
        <v>1</v>
      </c>
      <c r="E1887" s="1" t="s">
        <v>73</v>
      </c>
      <c r="F1887" s="1">
        <v>1</v>
      </c>
      <c r="G1887" s="1">
        <v>10</v>
      </c>
      <c r="H1887" s="1">
        <v>3</v>
      </c>
      <c r="I1887" s="1">
        <v>14</v>
      </c>
      <c r="J1887" s="1">
        <v>117618</v>
      </c>
      <c r="K1887" s="4" t="e">
        <f>VLOOKUP(jur[[#This Row],[hwycov_id]],#REF!,10,FALSE)</f>
        <v>#REF!</v>
      </c>
      <c r="L1887" s="32" t="e">
        <f t="shared" si="87"/>
        <v>#REF!</v>
      </c>
      <c r="M1887" s="31" t="e">
        <f t="shared" si="88"/>
        <v>#REF!</v>
      </c>
      <c r="N1887" s="31" t="e">
        <f t="shared" si="89"/>
        <v>#REF!</v>
      </c>
      <c r="O1887" s="1" t="e">
        <f>VLOOKUP(jur[[#This Row],[hwycov_id]],#REF!,16,FALSE)</f>
        <v>#REF!</v>
      </c>
      <c r="P1887" s="1">
        <v>1908</v>
      </c>
    </row>
    <row r="1888" spans="1:16" x14ac:dyDescent="0.25">
      <c r="A1888" s="1">
        <v>728</v>
      </c>
      <c r="B1888" s="1">
        <v>1</v>
      </c>
      <c r="C1888" s="1">
        <v>1</v>
      </c>
      <c r="D1888" s="1">
        <v>1</v>
      </c>
      <c r="E1888" s="1" t="s">
        <v>77</v>
      </c>
      <c r="F1888" s="1">
        <v>1</v>
      </c>
      <c r="G1888" s="1">
        <v>10</v>
      </c>
      <c r="H1888" s="1">
        <v>2</v>
      </c>
      <c r="I1888" s="1">
        <v>14</v>
      </c>
      <c r="J1888" s="1">
        <v>117680</v>
      </c>
      <c r="K1888" s="4" t="e">
        <f>VLOOKUP(jur[[#This Row],[hwycov_id]],#REF!,10,FALSE)</f>
        <v>#REF!</v>
      </c>
      <c r="L1888" s="32" t="e">
        <f t="shared" si="87"/>
        <v>#REF!</v>
      </c>
      <c r="M1888" s="31" t="e">
        <f t="shared" si="88"/>
        <v>#REF!</v>
      </c>
      <c r="N1888" s="31" t="e">
        <f t="shared" si="89"/>
        <v>#REF!</v>
      </c>
      <c r="O1888" s="1" t="e">
        <f>VLOOKUP(jur[[#This Row],[hwycov_id]],#REF!,16,FALSE)</f>
        <v>#REF!</v>
      </c>
      <c r="P1888" s="1">
        <v>1909</v>
      </c>
    </row>
    <row r="1889" spans="1:16" x14ac:dyDescent="0.25">
      <c r="A1889" s="1">
        <v>14384</v>
      </c>
      <c r="B1889" s="1">
        <v>1</v>
      </c>
      <c r="C1889" s="1">
        <v>1</v>
      </c>
      <c r="D1889" s="1">
        <v>1</v>
      </c>
      <c r="E1889" s="1" t="s">
        <v>72</v>
      </c>
      <c r="F1889" s="1">
        <v>1</v>
      </c>
      <c r="G1889" s="1">
        <v>10</v>
      </c>
      <c r="H1889" s="1">
        <v>3</v>
      </c>
      <c r="I1889" s="1">
        <v>14</v>
      </c>
      <c r="J1889" s="1">
        <v>118761</v>
      </c>
      <c r="K1889" s="4" t="e">
        <f>VLOOKUP(jur[[#This Row],[hwycov_id]],#REF!,10,FALSE)</f>
        <v>#REF!</v>
      </c>
      <c r="L1889" s="32" t="e">
        <f t="shared" si="87"/>
        <v>#REF!</v>
      </c>
      <c r="M1889" s="31" t="e">
        <f t="shared" si="88"/>
        <v>#REF!</v>
      </c>
      <c r="N1889" s="31" t="e">
        <f t="shared" si="89"/>
        <v>#REF!</v>
      </c>
      <c r="O1889" s="1" t="e">
        <f>VLOOKUP(jur[[#This Row],[hwycov_id]],#REF!,16,FALSE)</f>
        <v>#REF!</v>
      </c>
      <c r="P1889" s="1">
        <v>1910</v>
      </c>
    </row>
    <row r="1890" spans="1:16" x14ac:dyDescent="0.25">
      <c r="A1890" s="1">
        <v>8807</v>
      </c>
      <c r="B1890" s="1">
        <v>1</v>
      </c>
      <c r="C1890" s="1">
        <v>1</v>
      </c>
      <c r="D1890" s="1">
        <v>1</v>
      </c>
      <c r="E1890" s="1" t="s">
        <v>72</v>
      </c>
      <c r="F1890" s="1">
        <v>1</v>
      </c>
      <c r="G1890" s="1">
        <v>10</v>
      </c>
      <c r="H1890" s="1">
        <v>7</v>
      </c>
      <c r="I1890" s="1">
        <v>14</v>
      </c>
      <c r="J1890" s="1">
        <v>118808</v>
      </c>
      <c r="K1890" s="4" t="e">
        <f>VLOOKUP(jur[[#This Row],[hwycov_id]],#REF!,10,FALSE)</f>
        <v>#REF!</v>
      </c>
      <c r="L1890" s="32" t="e">
        <f t="shared" si="87"/>
        <v>#REF!</v>
      </c>
      <c r="M1890" s="31" t="e">
        <f t="shared" si="88"/>
        <v>#REF!</v>
      </c>
      <c r="N1890" s="31" t="e">
        <f t="shared" si="89"/>
        <v>#REF!</v>
      </c>
      <c r="O1890" s="1" t="e">
        <f>VLOOKUP(jur[[#This Row],[hwycov_id]],#REF!,16,FALSE)</f>
        <v>#REF!</v>
      </c>
      <c r="P1890" s="1">
        <v>1911</v>
      </c>
    </row>
    <row r="1891" spans="1:16" x14ac:dyDescent="0.25">
      <c r="A1891" s="1">
        <v>15443</v>
      </c>
      <c r="B1891" s="1">
        <v>1</v>
      </c>
      <c r="C1891" s="1">
        <v>1</v>
      </c>
      <c r="D1891" s="1">
        <v>1</v>
      </c>
      <c r="E1891" s="1" t="s">
        <v>77</v>
      </c>
      <c r="F1891" s="1">
        <v>1</v>
      </c>
      <c r="G1891" s="1">
        <v>10</v>
      </c>
      <c r="H1891" s="1">
        <v>2</v>
      </c>
      <c r="I1891" s="1">
        <v>14</v>
      </c>
      <c r="J1891" s="1">
        <v>118810</v>
      </c>
      <c r="K1891" s="4" t="e">
        <f>VLOOKUP(jur[[#This Row],[hwycov_id]],#REF!,10,FALSE)</f>
        <v>#REF!</v>
      </c>
      <c r="L1891" s="32" t="e">
        <f t="shared" si="87"/>
        <v>#REF!</v>
      </c>
      <c r="M1891" s="31" t="e">
        <f t="shared" si="88"/>
        <v>#REF!</v>
      </c>
      <c r="N1891" s="31" t="e">
        <f t="shared" si="89"/>
        <v>#REF!</v>
      </c>
      <c r="O1891" s="1" t="e">
        <f>VLOOKUP(jur[[#This Row],[hwycov_id]],#REF!,16,FALSE)</f>
        <v>#REF!</v>
      </c>
      <c r="P1891" s="1">
        <v>1912</v>
      </c>
    </row>
    <row r="1892" spans="1:16" x14ac:dyDescent="0.25">
      <c r="A1892" s="1">
        <v>8808</v>
      </c>
      <c r="B1892" s="1">
        <v>1</v>
      </c>
      <c r="C1892" s="1">
        <v>1</v>
      </c>
      <c r="D1892" s="1">
        <v>1</v>
      </c>
      <c r="E1892" s="1" t="s">
        <v>72</v>
      </c>
      <c r="F1892" s="1">
        <v>1</v>
      </c>
      <c r="G1892" s="1">
        <v>10</v>
      </c>
      <c r="H1892" s="1">
        <v>3</v>
      </c>
      <c r="I1892" s="1">
        <v>14</v>
      </c>
      <c r="J1892" s="1">
        <v>119047</v>
      </c>
      <c r="K1892" s="4" t="e">
        <f>VLOOKUP(jur[[#This Row],[hwycov_id]],#REF!,10,FALSE)</f>
        <v>#REF!</v>
      </c>
      <c r="L1892" s="32" t="e">
        <f t="shared" si="87"/>
        <v>#REF!</v>
      </c>
      <c r="M1892" s="31" t="e">
        <f t="shared" si="88"/>
        <v>#REF!</v>
      </c>
      <c r="N1892" s="31" t="e">
        <f t="shared" si="89"/>
        <v>#REF!</v>
      </c>
      <c r="O1892" s="1" t="e">
        <f>VLOOKUP(jur[[#This Row],[hwycov_id]],#REF!,16,FALSE)</f>
        <v>#REF!</v>
      </c>
      <c r="P1892" s="1">
        <v>1913</v>
      </c>
    </row>
    <row r="1893" spans="1:16" x14ac:dyDescent="0.25">
      <c r="A1893" s="1">
        <v>28809</v>
      </c>
      <c r="B1893" s="1">
        <v>1</v>
      </c>
      <c r="C1893" s="1">
        <v>1</v>
      </c>
      <c r="D1893" s="1">
        <v>1</v>
      </c>
      <c r="E1893" s="1" t="s">
        <v>72</v>
      </c>
      <c r="F1893" s="1">
        <v>1</v>
      </c>
      <c r="G1893" s="1">
        <v>10</v>
      </c>
      <c r="H1893" s="1">
        <v>3</v>
      </c>
      <c r="I1893" s="1">
        <v>14</v>
      </c>
      <c r="J1893" s="1">
        <v>120405</v>
      </c>
      <c r="K1893" s="4" t="e">
        <f>VLOOKUP(jur[[#This Row],[hwycov_id]],#REF!,10,FALSE)</f>
        <v>#REF!</v>
      </c>
      <c r="L1893" s="32" t="e">
        <f t="shared" si="87"/>
        <v>#REF!</v>
      </c>
      <c r="M1893" s="31" t="e">
        <f t="shared" si="88"/>
        <v>#REF!</v>
      </c>
      <c r="N1893" s="31" t="e">
        <f t="shared" si="89"/>
        <v>#REF!</v>
      </c>
      <c r="O1893" s="1" t="e">
        <f>VLOOKUP(jur[[#This Row],[hwycov_id]],#REF!,16,FALSE)</f>
        <v>#REF!</v>
      </c>
      <c r="P1893" s="1">
        <v>1914</v>
      </c>
    </row>
    <row r="1894" spans="1:16" x14ac:dyDescent="0.25">
      <c r="A1894" s="1">
        <v>16085</v>
      </c>
      <c r="B1894" s="1">
        <v>1</v>
      </c>
      <c r="C1894" s="1">
        <v>1</v>
      </c>
      <c r="D1894" s="1">
        <v>1</v>
      </c>
      <c r="E1894" s="1" t="s">
        <v>73</v>
      </c>
      <c r="F1894" s="1">
        <v>1</v>
      </c>
      <c r="G1894" s="1">
        <v>10</v>
      </c>
      <c r="H1894" s="1">
        <v>3</v>
      </c>
      <c r="I1894" s="1">
        <v>14</v>
      </c>
      <c r="J1894" s="1">
        <v>121000</v>
      </c>
      <c r="K1894" s="4" t="e">
        <f>VLOOKUP(jur[[#This Row],[hwycov_id]],#REF!,10,FALSE)</f>
        <v>#REF!</v>
      </c>
      <c r="L1894" s="32" t="e">
        <f t="shared" si="87"/>
        <v>#REF!</v>
      </c>
      <c r="M1894" s="31" t="e">
        <f t="shared" si="88"/>
        <v>#REF!</v>
      </c>
      <c r="N1894" s="31" t="e">
        <f t="shared" si="89"/>
        <v>#REF!</v>
      </c>
      <c r="O1894" s="1" t="e">
        <f>VLOOKUP(jur[[#This Row],[hwycov_id]],#REF!,16,FALSE)</f>
        <v>#REF!</v>
      </c>
      <c r="P1894" s="1">
        <v>1915</v>
      </c>
    </row>
    <row r="1895" spans="1:16" x14ac:dyDescent="0.25">
      <c r="A1895" s="1">
        <v>14639</v>
      </c>
      <c r="B1895" s="1">
        <v>1</v>
      </c>
      <c r="C1895" s="1">
        <v>1</v>
      </c>
      <c r="D1895" s="1">
        <v>1</v>
      </c>
      <c r="E1895" s="1" t="s">
        <v>72</v>
      </c>
      <c r="F1895" s="1">
        <v>1</v>
      </c>
      <c r="G1895" s="1">
        <v>10</v>
      </c>
      <c r="H1895" s="1">
        <v>3</v>
      </c>
      <c r="I1895" s="1">
        <v>14</v>
      </c>
      <c r="J1895" s="1">
        <v>121306</v>
      </c>
      <c r="K1895" s="4" t="e">
        <f>VLOOKUP(jur[[#This Row],[hwycov_id]],#REF!,10,FALSE)</f>
        <v>#REF!</v>
      </c>
      <c r="L1895" s="32" t="e">
        <f t="shared" si="87"/>
        <v>#REF!</v>
      </c>
      <c r="M1895" s="31" t="e">
        <f t="shared" si="88"/>
        <v>#REF!</v>
      </c>
      <c r="N1895" s="31" t="e">
        <f t="shared" si="89"/>
        <v>#REF!</v>
      </c>
      <c r="O1895" s="1" t="e">
        <f>VLOOKUP(jur[[#This Row],[hwycov_id]],#REF!,16,FALSE)</f>
        <v>#REF!</v>
      </c>
      <c r="P1895" s="1">
        <v>1916</v>
      </c>
    </row>
    <row r="1896" spans="1:16" x14ac:dyDescent="0.25">
      <c r="A1896" s="1">
        <v>15432</v>
      </c>
      <c r="B1896" s="1">
        <v>1</v>
      </c>
      <c r="C1896" s="1">
        <v>1</v>
      </c>
      <c r="D1896" s="1">
        <v>1</v>
      </c>
      <c r="E1896" s="1" t="s">
        <v>73</v>
      </c>
      <c r="F1896" s="1">
        <v>1</v>
      </c>
      <c r="G1896" s="1">
        <v>10</v>
      </c>
      <c r="H1896" s="1">
        <v>2</v>
      </c>
      <c r="I1896" s="1">
        <v>14</v>
      </c>
      <c r="J1896" s="1">
        <v>121345</v>
      </c>
      <c r="K1896" s="4" t="e">
        <f>VLOOKUP(jur[[#This Row],[hwycov_id]],#REF!,10,FALSE)</f>
        <v>#REF!</v>
      </c>
      <c r="L1896" s="32" t="e">
        <f t="shared" si="87"/>
        <v>#REF!</v>
      </c>
      <c r="M1896" s="31" t="e">
        <f t="shared" si="88"/>
        <v>#REF!</v>
      </c>
      <c r="N1896" s="31" t="e">
        <f t="shared" si="89"/>
        <v>#REF!</v>
      </c>
      <c r="O1896" s="1" t="e">
        <f>VLOOKUP(jur[[#This Row],[hwycov_id]],#REF!,16,FALSE)</f>
        <v>#REF!</v>
      </c>
      <c r="P1896" s="1">
        <v>1917</v>
      </c>
    </row>
    <row r="1897" spans="1:16" x14ac:dyDescent="0.25">
      <c r="A1897" s="1">
        <v>25099</v>
      </c>
      <c r="B1897" s="1">
        <v>1</v>
      </c>
      <c r="C1897" s="1">
        <v>1</v>
      </c>
      <c r="D1897" s="1">
        <v>1</v>
      </c>
      <c r="E1897" s="1" t="s">
        <v>72</v>
      </c>
      <c r="F1897" s="1">
        <v>1</v>
      </c>
      <c r="G1897" s="1">
        <v>10</v>
      </c>
      <c r="H1897" s="1">
        <v>3</v>
      </c>
      <c r="I1897" s="1">
        <v>14</v>
      </c>
      <c r="J1897" s="1">
        <v>122325</v>
      </c>
      <c r="K1897" s="4" t="e">
        <f>VLOOKUP(jur[[#This Row],[hwycov_id]],#REF!,10,FALSE)</f>
        <v>#REF!</v>
      </c>
      <c r="L1897" s="32" t="e">
        <f t="shared" si="87"/>
        <v>#REF!</v>
      </c>
      <c r="M1897" s="31" t="e">
        <f t="shared" si="88"/>
        <v>#REF!</v>
      </c>
      <c r="N1897" s="31" t="e">
        <f t="shared" si="89"/>
        <v>#REF!</v>
      </c>
      <c r="O1897" s="1" t="e">
        <f>VLOOKUP(jur[[#This Row],[hwycov_id]],#REF!,16,FALSE)</f>
        <v>#REF!</v>
      </c>
      <c r="P1897" s="1">
        <v>1918</v>
      </c>
    </row>
    <row r="1898" spans="1:16" x14ac:dyDescent="0.25">
      <c r="A1898" s="1">
        <v>802</v>
      </c>
      <c r="B1898" s="1">
        <v>1</v>
      </c>
      <c r="C1898" s="1">
        <v>1</v>
      </c>
      <c r="D1898" s="1">
        <v>1</v>
      </c>
      <c r="E1898" s="1" t="s">
        <v>77</v>
      </c>
      <c r="F1898" s="1">
        <v>1</v>
      </c>
      <c r="G1898" s="1">
        <v>10</v>
      </c>
      <c r="H1898" s="1">
        <v>2</v>
      </c>
      <c r="I1898" s="1">
        <v>14</v>
      </c>
      <c r="J1898" s="1">
        <v>122501</v>
      </c>
      <c r="K1898" s="4" t="e">
        <f>VLOOKUP(jur[[#This Row],[hwycov_id]],#REF!,10,FALSE)</f>
        <v>#REF!</v>
      </c>
      <c r="L1898" s="32" t="e">
        <f t="shared" si="87"/>
        <v>#REF!</v>
      </c>
      <c r="M1898" s="31" t="e">
        <f t="shared" si="88"/>
        <v>#REF!</v>
      </c>
      <c r="N1898" s="31" t="e">
        <f t="shared" si="89"/>
        <v>#REF!</v>
      </c>
      <c r="O1898" s="1" t="e">
        <f>VLOOKUP(jur[[#This Row],[hwycov_id]],#REF!,16,FALSE)</f>
        <v>#REF!</v>
      </c>
      <c r="P1898" s="1">
        <v>1919</v>
      </c>
    </row>
    <row r="1899" spans="1:16" x14ac:dyDescent="0.25">
      <c r="A1899" s="1">
        <v>15430</v>
      </c>
      <c r="B1899" s="1">
        <v>1</v>
      </c>
      <c r="C1899" s="1">
        <v>1</v>
      </c>
      <c r="D1899" s="1">
        <v>1</v>
      </c>
      <c r="E1899" s="1" t="s">
        <v>73</v>
      </c>
      <c r="F1899" s="1">
        <v>1</v>
      </c>
      <c r="G1899" s="1">
        <v>10</v>
      </c>
      <c r="H1899" s="1">
        <v>3</v>
      </c>
      <c r="I1899" s="1">
        <v>14</v>
      </c>
      <c r="J1899" s="1">
        <v>123651</v>
      </c>
      <c r="K1899" s="4" t="e">
        <f>VLOOKUP(jur[[#This Row],[hwycov_id]],#REF!,10,FALSE)</f>
        <v>#REF!</v>
      </c>
      <c r="L1899" s="32" t="e">
        <f t="shared" si="87"/>
        <v>#REF!</v>
      </c>
      <c r="M1899" s="31" t="e">
        <f t="shared" si="88"/>
        <v>#REF!</v>
      </c>
      <c r="N1899" s="31" t="e">
        <f t="shared" si="89"/>
        <v>#REF!</v>
      </c>
      <c r="O1899" s="1" t="e">
        <f>VLOOKUP(jur[[#This Row],[hwycov_id]],#REF!,16,FALSE)</f>
        <v>#REF!</v>
      </c>
      <c r="P1899" s="1">
        <v>1920</v>
      </c>
    </row>
    <row r="1900" spans="1:16" x14ac:dyDescent="0.25">
      <c r="A1900" s="1">
        <v>20749</v>
      </c>
      <c r="B1900" s="1">
        <v>1</v>
      </c>
      <c r="C1900" s="1">
        <v>1</v>
      </c>
      <c r="D1900" s="1">
        <v>1</v>
      </c>
      <c r="E1900" s="1" t="s">
        <v>77</v>
      </c>
      <c r="F1900" s="1">
        <v>1</v>
      </c>
      <c r="G1900" s="1">
        <v>10</v>
      </c>
      <c r="H1900" s="1">
        <v>2</v>
      </c>
      <c r="I1900" s="1">
        <v>14</v>
      </c>
      <c r="J1900" s="1">
        <v>124039</v>
      </c>
      <c r="K1900" s="4" t="e">
        <f>VLOOKUP(jur[[#This Row],[hwycov_id]],#REF!,10,FALSE)</f>
        <v>#REF!</v>
      </c>
      <c r="L1900" s="32" t="e">
        <f t="shared" si="87"/>
        <v>#REF!</v>
      </c>
      <c r="M1900" s="31" t="e">
        <f t="shared" si="88"/>
        <v>#REF!</v>
      </c>
      <c r="N1900" s="31" t="e">
        <f t="shared" si="89"/>
        <v>#REF!</v>
      </c>
      <c r="O1900" s="1" t="e">
        <f>VLOOKUP(jur[[#This Row],[hwycov_id]],#REF!,16,FALSE)</f>
        <v>#REF!</v>
      </c>
      <c r="P1900" s="1">
        <v>1921</v>
      </c>
    </row>
    <row r="1901" spans="1:16" x14ac:dyDescent="0.25">
      <c r="A1901" s="1">
        <v>13664</v>
      </c>
      <c r="B1901" s="1">
        <v>1</v>
      </c>
      <c r="C1901" s="1">
        <v>1</v>
      </c>
      <c r="D1901" s="1">
        <v>1</v>
      </c>
      <c r="E1901" s="1" t="s">
        <v>72</v>
      </c>
      <c r="F1901" s="1">
        <v>1</v>
      </c>
      <c r="G1901" s="1">
        <v>10</v>
      </c>
      <c r="H1901" s="1">
        <v>3</v>
      </c>
      <c r="I1901" s="1">
        <v>14</v>
      </c>
      <c r="J1901" s="1">
        <v>125325</v>
      </c>
      <c r="K1901" s="4" t="e">
        <f>VLOOKUP(jur[[#This Row],[hwycov_id]],#REF!,10,FALSE)</f>
        <v>#REF!</v>
      </c>
      <c r="L1901" s="32" t="e">
        <f t="shared" si="87"/>
        <v>#REF!</v>
      </c>
      <c r="M1901" s="31" t="e">
        <f t="shared" si="88"/>
        <v>#REF!</v>
      </c>
      <c r="N1901" s="31" t="e">
        <f t="shared" si="89"/>
        <v>#REF!</v>
      </c>
      <c r="O1901" s="1" t="e">
        <f>VLOOKUP(jur[[#This Row],[hwycov_id]],#REF!,16,FALSE)</f>
        <v>#REF!</v>
      </c>
      <c r="P1901" s="1">
        <v>1922</v>
      </c>
    </row>
    <row r="1902" spans="1:16" x14ac:dyDescent="0.25">
      <c r="A1902" s="1">
        <v>10996</v>
      </c>
      <c r="B1902" s="1">
        <v>1</v>
      </c>
      <c r="C1902" s="1">
        <v>1</v>
      </c>
      <c r="D1902" s="1">
        <v>1</v>
      </c>
      <c r="E1902" s="1" t="s">
        <v>77</v>
      </c>
      <c r="F1902" s="1">
        <v>1</v>
      </c>
      <c r="G1902" s="1">
        <v>10</v>
      </c>
      <c r="H1902" s="1">
        <v>3</v>
      </c>
      <c r="I1902" s="1">
        <v>14</v>
      </c>
      <c r="J1902" s="1">
        <v>125503</v>
      </c>
      <c r="K1902" s="4" t="e">
        <f>VLOOKUP(jur[[#This Row],[hwycov_id]],#REF!,10,FALSE)</f>
        <v>#REF!</v>
      </c>
      <c r="L1902" s="32" t="e">
        <f t="shared" si="87"/>
        <v>#REF!</v>
      </c>
      <c r="M1902" s="31" t="e">
        <f t="shared" si="88"/>
        <v>#REF!</v>
      </c>
      <c r="N1902" s="31" t="e">
        <f t="shared" si="89"/>
        <v>#REF!</v>
      </c>
      <c r="O1902" s="1" t="e">
        <f>VLOOKUP(jur[[#This Row],[hwycov_id]],#REF!,16,FALSE)</f>
        <v>#REF!</v>
      </c>
      <c r="P1902" s="1">
        <v>1923</v>
      </c>
    </row>
    <row r="1903" spans="1:16" x14ac:dyDescent="0.25">
      <c r="A1903" s="1">
        <v>14386</v>
      </c>
      <c r="B1903" s="1">
        <v>1</v>
      </c>
      <c r="C1903" s="1">
        <v>1</v>
      </c>
      <c r="D1903" s="1">
        <v>1</v>
      </c>
      <c r="E1903" s="1" t="s">
        <v>72</v>
      </c>
      <c r="F1903" s="1">
        <v>1</v>
      </c>
      <c r="G1903" s="1">
        <v>10</v>
      </c>
      <c r="H1903" s="1">
        <v>3</v>
      </c>
      <c r="I1903" s="1">
        <v>14</v>
      </c>
      <c r="J1903" s="1">
        <v>125973</v>
      </c>
      <c r="K1903" s="4" t="e">
        <f>VLOOKUP(jur[[#This Row],[hwycov_id]],#REF!,10,FALSE)</f>
        <v>#REF!</v>
      </c>
      <c r="L1903" s="32" t="e">
        <f t="shared" si="87"/>
        <v>#REF!</v>
      </c>
      <c r="M1903" s="31" t="e">
        <f t="shared" si="88"/>
        <v>#REF!</v>
      </c>
      <c r="N1903" s="31" t="e">
        <f t="shared" si="89"/>
        <v>#REF!</v>
      </c>
      <c r="O1903" s="1" t="e">
        <f>VLOOKUP(jur[[#This Row],[hwycov_id]],#REF!,16,FALSE)</f>
        <v>#REF!</v>
      </c>
      <c r="P1903" s="1">
        <v>1925</v>
      </c>
    </row>
    <row r="1904" spans="1:16" x14ac:dyDescent="0.25">
      <c r="A1904" s="1">
        <v>789</v>
      </c>
      <c r="B1904" s="1">
        <v>1</v>
      </c>
      <c r="C1904" s="1">
        <v>1</v>
      </c>
      <c r="D1904" s="1">
        <v>1</v>
      </c>
      <c r="E1904" s="1" t="s">
        <v>72</v>
      </c>
      <c r="F1904" s="1">
        <v>1</v>
      </c>
      <c r="G1904" s="1">
        <v>10</v>
      </c>
      <c r="H1904" s="1">
        <v>3</v>
      </c>
      <c r="I1904" s="1">
        <v>14</v>
      </c>
      <c r="J1904" s="1">
        <v>128110</v>
      </c>
      <c r="K1904" s="4" t="e">
        <f>VLOOKUP(jur[[#This Row],[hwycov_id]],#REF!,10,FALSE)</f>
        <v>#REF!</v>
      </c>
      <c r="L1904" s="32" t="e">
        <f t="shared" si="87"/>
        <v>#REF!</v>
      </c>
      <c r="M1904" s="31" t="e">
        <f t="shared" si="88"/>
        <v>#REF!</v>
      </c>
      <c r="N1904" s="31" t="e">
        <f t="shared" si="89"/>
        <v>#REF!</v>
      </c>
      <c r="O1904" s="1" t="e">
        <f>VLOOKUP(jur[[#This Row],[hwycov_id]],#REF!,16,FALSE)</f>
        <v>#REF!</v>
      </c>
      <c r="P1904" s="1">
        <v>1926</v>
      </c>
    </row>
    <row r="1905" spans="1:16" x14ac:dyDescent="0.25">
      <c r="A1905" s="1">
        <v>10998</v>
      </c>
      <c r="B1905" s="1">
        <v>1</v>
      </c>
      <c r="C1905" s="1">
        <v>1</v>
      </c>
      <c r="D1905" s="1">
        <v>1</v>
      </c>
      <c r="E1905" s="1" t="s">
        <v>77</v>
      </c>
      <c r="F1905" s="1">
        <v>1</v>
      </c>
      <c r="G1905" s="1">
        <v>10</v>
      </c>
      <c r="H1905" s="1">
        <v>3</v>
      </c>
      <c r="I1905" s="1">
        <v>14</v>
      </c>
      <c r="J1905" s="1">
        <v>130093</v>
      </c>
      <c r="K1905" s="4" t="e">
        <f>VLOOKUP(jur[[#This Row],[hwycov_id]],#REF!,10,FALSE)</f>
        <v>#REF!</v>
      </c>
      <c r="L1905" s="32" t="e">
        <f t="shared" si="87"/>
        <v>#REF!</v>
      </c>
      <c r="M1905" s="31" t="e">
        <f t="shared" si="88"/>
        <v>#REF!</v>
      </c>
      <c r="N1905" s="31" t="e">
        <f t="shared" si="89"/>
        <v>#REF!</v>
      </c>
      <c r="O1905" s="1" t="e">
        <f>VLOOKUP(jur[[#This Row],[hwycov_id]],#REF!,16,FALSE)</f>
        <v>#REF!</v>
      </c>
      <c r="P1905" s="1">
        <v>1927</v>
      </c>
    </row>
    <row r="1906" spans="1:16" x14ac:dyDescent="0.25">
      <c r="A1906" s="1">
        <v>14412</v>
      </c>
      <c r="B1906" s="1">
        <v>1</v>
      </c>
      <c r="C1906" s="1">
        <v>1</v>
      </c>
      <c r="D1906" s="1">
        <v>1</v>
      </c>
      <c r="E1906" s="1" t="s">
        <v>72</v>
      </c>
      <c r="F1906" s="1">
        <v>1</v>
      </c>
      <c r="G1906" s="1">
        <v>10</v>
      </c>
      <c r="H1906" s="1">
        <v>3</v>
      </c>
      <c r="I1906" s="1">
        <v>14</v>
      </c>
      <c r="J1906" s="1">
        <v>135830</v>
      </c>
      <c r="K1906" s="4" t="e">
        <f>VLOOKUP(jur[[#This Row],[hwycov_id]],#REF!,10,FALSE)</f>
        <v>#REF!</v>
      </c>
      <c r="L1906" s="32" t="e">
        <f t="shared" si="87"/>
        <v>#REF!</v>
      </c>
      <c r="M1906" s="31" t="e">
        <f t="shared" si="88"/>
        <v>#REF!</v>
      </c>
      <c r="N1906" s="31" t="e">
        <f t="shared" si="89"/>
        <v>#REF!</v>
      </c>
      <c r="O1906" s="1" t="e">
        <f>VLOOKUP(jur[[#This Row],[hwycov_id]],#REF!,16,FALSE)</f>
        <v>#REF!</v>
      </c>
      <c r="P1906" s="1">
        <v>1928</v>
      </c>
    </row>
    <row r="1907" spans="1:16" x14ac:dyDescent="0.25">
      <c r="A1907" s="1">
        <v>14411</v>
      </c>
      <c r="B1907" s="1">
        <v>1</v>
      </c>
      <c r="C1907" s="1">
        <v>1</v>
      </c>
      <c r="D1907" s="1">
        <v>1</v>
      </c>
      <c r="E1907" s="1" t="s">
        <v>72</v>
      </c>
      <c r="F1907" s="1">
        <v>1</v>
      </c>
      <c r="G1907" s="1">
        <v>10</v>
      </c>
      <c r="H1907" s="1">
        <v>3</v>
      </c>
      <c r="I1907" s="1">
        <v>14</v>
      </c>
      <c r="J1907" s="1">
        <v>136726</v>
      </c>
      <c r="K1907" s="4" t="e">
        <f>VLOOKUP(jur[[#This Row],[hwycov_id]],#REF!,10,FALSE)</f>
        <v>#REF!</v>
      </c>
      <c r="L1907" s="32" t="e">
        <f t="shared" si="87"/>
        <v>#REF!</v>
      </c>
      <c r="M1907" s="31" t="e">
        <f t="shared" si="88"/>
        <v>#REF!</v>
      </c>
      <c r="N1907" s="31" t="e">
        <f t="shared" si="89"/>
        <v>#REF!</v>
      </c>
      <c r="O1907" s="1" t="e">
        <f>VLOOKUP(jur[[#This Row],[hwycov_id]],#REF!,16,FALSE)</f>
        <v>#REF!</v>
      </c>
      <c r="P1907" s="1">
        <v>1929</v>
      </c>
    </row>
    <row r="1908" spans="1:16" x14ac:dyDescent="0.25">
      <c r="A1908" s="1">
        <v>14400</v>
      </c>
      <c r="B1908" s="1">
        <v>1</v>
      </c>
      <c r="C1908" s="1">
        <v>1</v>
      </c>
      <c r="D1908" s="1">
        <v>1</v>
      </c>
      <c r="E1908" s="1" t="s">
        <v>72</v>
      </c>
      <c r="F1908" s="1">
        <v>1</v>
      </c>
      <c r="G1908" s="1">
        <v>10</v>
      </c>
      <c r="H1908" s="1">
        <v>3</v>
      </c>
      <c r="I1908" s="1">
        <v>14</v>
      </c>
      <c r="J1908" s="1">
        <v>137156</v>
      </c>
      <c r="K1908" s="4" t="e">
        <f>VLOOKUP(jur[[#This Row],[hwycov_id]],#REF!,10,FALSE)</f>
        <v>#REF!</v>
      </c>
      <c r="L1908" s="32" t="e">
        <f t="shared" si="87"/>
        <v>#REF!</v>
      </c>
      <c r="M1908" s="31" t="e">
        <f t="shared" si="88"/>
        <v>#REF!</v>
      </c>
      <c r="N1908" s="31" t="e">
        <f t="shared" si="89"/>
        <v>#REF!</v>
      </c>
      <c r="O1908" s="1" t="e">
        <f>VLOOKUP(jur[[#This Row],[hwycov_id]],#REF!,16,FALSE)</f>
        <v>#REF!</v>
      </c>
      <c r="P1908" s="1">
        <v>1930</v>
      </c>
    </row>
    <row r="1909" spans="1:16" x14ac:dyDescent="0.25">
      <c r="A1909" s="1">
        <v>14402</v>
      </c>
      <c r="B1909" s="1">
        <v>1</v>
      </c>
      <c r="C1909" s="1">
        <v>1</v>
      </c>
      <c r="D1909" s="1">
        <v>1</v>
      </c>
      <c r="E1909" s="1" t="s">
        <v>72</v>
      </c>
      <c r="F1909" s="1">
        <v>1</v>
      </c>
      <c r="G1909" s="1">
        <v>10</v>
      </c>
      <c r="H1909" s="1">
        <v>3</v>
      </c>
      <c r="I1909" s="1">
        <v>14</v>
      </c>
      <c r="J1909" s="1">
        <v>137414</v>
      </c>
      <c r="K1909" s="4" t="e">
        <f>VLOOKUP(jur[[#This Row],[hwycov_id]],#REF!,10,FALSE)</f>
        <v>#REF!</v>
      </c>
      <c r="L1909" s="32" t="e">
        <f t="shared" si="87"/>
        <v>#REF!</v>
      </c>
      <c r="M1909" s="31" t="e">
        <f t="shared" si="88"/>
        <v>#REF!</v>
      </c>
      <c r="N1909" s="31" t="e">
        <f t="shared" si="89"/>
        <v>#REF!</v>
      </c>
      <c r="O1909" s="1" t="e">
        <f>VLOOKUP(jur[[#This Row],[hwycov_id]],#REF!,16,FALSE)</f>
        <v>#REF!</v>
      </c>
      <c r="P1909" s="1">
        <v>1931</v>
      </c>
    </row>
    <row r="1910" spans="1:16" x14ac:dyDescent="0.25">
      <c r="A1910" s="1">
        <v>14409</v>
      </c>
      <c r="B1910" s="1">
        <v>1</v>
      </c>
      <c r="C1910" s="1">
        <v>1</v>
      </c>
      <c r="D1910" s="1">
        <v>1</v>
      </c>
      <c r="E1910" s="1" t="s">
        <v>72</v>
      </c>
      <c r="F1910" s="1">
        <v>1</v>
      </c>
      <c r="G1910" s="1">
        <v>10</v>
      </c>
      <c r="H1910" s="1">
        <v>3</v>
      </c>
      <c r="I1910" s="1">
        <v>14</v>
      </c>
      <c r="J1910" s="1">
        <v>137722</v>
      </c>
      <c r="K1910" s="4" t="e">
        <f>VLOOKUP(jur[[#This Row],[hwycov_id]],#REF!,10,FALSE)</f>
        <v>#REF!</v>
      </c>
      <c r="L1910" s="32" t="e">
        <f t="shared" si="87"/>
        <v>#REF!</v>
      </c>
      <c r="M1910" s="31" t="e">
        <f t="shared" si="88"/>
        <v>#REF!</v>
      </c>
      <c r="N1910" s="31" t="e">
        <f t="shared" si="89"/>
        <v>#REF!</v>
      </c>
      <c r="O1910" s="1" t="e">
        <f>VLOOKUP(jur[[#This Row],[hwycov_id]],#REF!,16,FALSE)</f>
        <v>#REF!</v>
      </c>
      <c r="P1910" s="1">
        <v>1932</v>
      </c>
    </row>
    <row r="1911" spans="1:16" x14ac:dyDescent="0.25">
      <c r="A1911" s="1">
        <v>14410</v>
      </c>
      <c r="B1911" s="1">
        <v>1</v>
      </c>
      <c r="C1911" s="1">
        <v>1</v>
      </c>
      <c r="D1911" s="1">
        <v>1</v>
      </c>
      <c r="E1911" s="1" t="s">
        <v>72</v>
      </c>
      <c r="F1911" s="1">
        <v>1</v>
      </c>
      <c r="G1911" s="1">
        <v>10</v>
      </c>
      <c r="H1911" s="1">
        <v>3</v>
      </c>
      <c r="I1911" s="1">
        <v>14</v>
      </c>
      <c r="J1911" s="1">
        <v>139304</v>
      </c>
      <c r="K1911" s="4" t="e">
        <f>VLOOKUP(jur[[#This Row],[hwycov_id]],#REF!,10,FALSE)</f>
        <v>#REF!</v>
      </c>
      <c r="L1911" s="32" t="e">
        <f t="shared" si="87"/>
        <v>#REF!</v>
      </c>
      <c r="M1911" s="31" t="e">
        <f t="shared" si="88"/>
        <v>#REF!</v>
      </c>
      <c r="N1911" s="31" t="e">
        <f t="shared" si="89"/>
        <v>#REF!</v>
      </c>
      <c r="O1911" s="1" t="e">
        <f>VLOOKUP(jur[[#This Row],[hwycov_id]],#REF!,16,FALSE)</f>
        <v>#REF!</v>
      </c>
      <c r="P1911" s="1">
        <v>1933</v>
      </c>
    </row>
    <row r="1912" spans="1:16" x14ac:dyDescent="0.25">
      <c r="A1912" s="1">
        <v>14418</v>
      </c>
      <c r="B1912" s="1">
        <v>1</v>
      </c>
      <c r="C1912" s="1">
        <v>1</v>
      </c>
      <c r="D1912" s="1">
        <v>1</v>
      </c>
      <c r="E1912" s="1" t="s">
        <v>72</v>
      </c>
      <c r="F1912" s="1">
        <v>1</v>
      </c>
      <c r="G1912" s="1">
        <v>10</v>
      </c>
      <c r="H1912" s="1">
        <v>3</v>
      </c>
      <c r="I1912" s="1">
        <v>14</v>
      </c>
      <c r="J1912" s="1">
        <v>141860</v>
      </c>
      <c r="K1912" s="4" t="e">
        <f>VLOOKUP(jur[[#This Row],[hwycov_id]],#REF!,10,FALSE)</f>
        <v>#REF!</v>
      </c>
      <c r="L1912" s="32" t="e">
        <f t="shared" si="87"/>
        <v>#REF!</v>
      </c>
      <c r="M1912" s="31" t="e">
        <f t="shared" si="88"/>
        <v>#REF!</v>
      </c>
      <c r="N1912" s="31" t="e">
        <f t="shared" si="89"/>
        <v>#REF!</v>
      </c>
      <c r="O1912" s="1" t="e">
        <f>VLOOKUP(jur[[#This Row],[hwycov_id]],#REF!,16,FALSE)</f>
        <v>#REF!</v>
      </c>
      <c r="P1912" s="1">
        <v>1934</v>
      </c>
    </row>
    <row r="1913" spans="1:16" x14ac:dyDescent="0.25">
      <c r="A1913" s="1">
        <v>8814</v>
      </c>
      <c r="B1913" s="1">
        <v>1</v>
      </c>
      <c r="C1913" s="1">
        <v>1</v>
      </c>
      <c r="D1913" s="1">
        <v>1</v>
      </c>
      <c r="E1913" s="1" t="s">
        <v>72</v>
      </c>
      <c r="F1913" s="1">
        <v>1</v>
      </c>
      <c r="G1913" s="1">
        <v>10</v>
      </c>
      <c r="H1913" s="1">
        <v>3</v>
      </c>
      <c r="I1913" s="1">
        <v>14</v>
      </c>
      <c r="J1913" s="1">
        <v>144022</v>
      </c>
      <c r="K1913" s="4" t="e">
        <f>VLOOKUP(jur[[#This Row],[hwycov_id]],#REF!,10,FALSE)</f>
        <v>#REF!</v>
      </c>
      <c r="L1913" s="32" t="e">
        <f t="shared" si="87"/>
        <v>#REF!</v>
      </c>
      <c r="M1913" s="31" t="e">
        <f t="shared" si="88"/>
        <v>#REF!</v>
      </c>
      <c r="N1913" s="31" t="e">
        <f t="shared" si="89"/>
        <v>#REF!</v>
      </c>
      <c r="O1913" s="1" t="e">
        <f>VLOOKUP(jur[[#This Row],[hwycov_id]],#REF!,16,FALSE)</f>
        <v>#REF!</v>
      </c>
      <c r="P1913" s="1">
        <v>1935</v>
      </c>
    </row>
    <row r="1914" spans="1:16" x14ac:dyDescent="0.25">
      <c r="A1914" s="1">
        <v>14383</v>
      </c>
      <c r="B1914" s="1">
        <v>1</v>
      </c>
      <c r="C1914" s="1">
        <v>1</v>
      </c>
      <c r="D1914" s="1">
        <v>1</v>
      </c>
      <c r="E1914" s="1" t="s">
        <v>72</v>
      </c>
      <c r="F1914" s="1">
        <v>1</v>
      </c>
      <c r="G1914" s="1">
        <v>10</v>
      </c>
      <c r="H1914" s="1">
        <v>3</v>
      </c>
      <c r="I1914" s="1">
        <v>14</v>
      </c>
      <c r="J1914" s="1">
        <v>147796</v>
      </c>
      <c r="K1914" s="4" t="e">
        <f>VLOOKUP(jur[[#This Row],[hwycov_id]],#REF!,10,FALSE)</f>
        <v>#REF!</v>
      </c>
      <c r="L1914" s="32" t="e">
        <f t="shared" si="87"/>
        <v>#REF!</v>
      </c>
      <c r="M1914" s="31" t="e">
        <f t="shared" si="88"/>
        <v>#REF!</v>
      </c>
      <c r="N1914" s="31" t="e">
        <f t="shared" si="89"/>
        <v>#REF!</v>
      </c>
      <c r="O1914" s="1" t="e">
        <f>VLOOKUP(jur[[#This Row],[hwycov_id]],#REF!,16,FALSE)</f>
        <v>#REF!</v>
      </c>
      <c r="P1914" s="1">
        <v>1936</v>
      </c>
    </row>
    <row r="1915" spans="1:16" x14ac:dyDescent="0.25">
      <c r="A1915" s="1">
        <v>14397</v>
      </c>
      <c r="B1915" s="1">
        <v>1</v>
      </c>
      <c r="C1915" s="1">
        <v>1</v>
      </c>
      <c r="D1915" s="1">
        <v>1</v>
      </c>
      <c r="E1915" s="1" t="s">
        <v>72</v>
      </c>
      <c r="F1915" s="1">
        <v>1</v>
      </c>
      <c r="G1915" s="1">
        <v>10</v>
      </c>
      <c r="H1915" s="1">
        <v>3</v>
      </c>
      <c r="I1915" s="1">
        <v>14</v>
      </c>
      <c r="J1915" s="1">
        <v>147914</v>
      </c>
      <c r="K1915" s="4" t="e">
        <f>VLOOKUP(jur[[#This Row],[hwycov_id]],#REF!,10,FALSE)</f>
        <v>#REF!</v>
      </c>
      <c r="L1915" s="32" t="e">
        <f t="shared" si="87"/>
        <v>#REF!</v>
      </c>
      <c r="M1915" s="31" t="e">
        <f t="shared" si="88"/>
        <v>#REF!</v>
      </c>
      <c r="N1915" s="31" t="e">
        <f t="shared" si="89"/>
        <v>#REF!</v>
      </c>
      <c r="O1915" s="1" t="e">
        <f>VLOOKUP(jur[[#This Row],[hwycov_id]],#REF!,16,FALSE)</f>
        <v>#REF!</v>
      </c>
      <c r="P1915" s="1">
        <v>1937</v>
      </c>
    </row>
    <row r="1916" spans="1:16" x14ac:dyDescent="0.25">
      <c r="A1916" s="1">
        <v>14682</v>
      </c>
      <c r="B1916" s="1">
        <v>1</v>
      </c>
      <c r="C1916" s="1">
        <v>1</v>
      </c>
      <c r="D1916" s="1">
        <v>1</v>
      </c>
      <c r="E1916" s="1" t="s">
        <v>72</v>
      </c>
      <c r="F1916" s="1">
        <v>1</v>
      </c>
      <c r="G1916" s="1">
        <v>10</v>
      </c>
      <c r="H1916" s="1">
        <v>3</v>
      </c>
      <c r="I1916" s="1">
        <v>14</v>
      </c>
      <c r="J1916" s="1">
        <v>152336</v>
      </c>
      <c r="K1916" s="4" t="e">
        <f>VLOOKUP(jur[[#This Row],[hwycov_id]],#REF!,10,FALSE)</f>
        <v>#REF!</v>
      </c>
      <c r="L1916" s="32" t="e">
        <f t="shared" si="87"/>
        <v>#REF!</v>
      </c>
      <c r="M1916" s="31" t="e">
        <f t="shared" si="88"/>
        <v>#REF!</v>
      </c>
      <c r="N1916" s="31" t="e">
        <f t="shared" si="89"/>
        <v>#REF!</v>
      </c>
      <c r="O1916" s="1" t="e">
        <f>VLOOKUP(jur[[#This Row],[hwycov_id]],#REF!,16,FALSE)</f>
        <v>#REF!</v>
      </c>
      <c r="P1916" s="1">
        <v>1938</v>
      </c>
    </row>
    <row r="1917" spans="1:16" x14ac:dyDescent="0.25">
      <c r="A1917" s="1">
        <v>14644</v>
      </c>
      <c r="B1917" s="1">
        <v>1</v>
      </c>
      <c r="C1917" s="1">
        <v>1</v>
      </c>
      <c r="D1917" s="1">
        <v>1</v>
      </c>
      <c r="E1917" s="1" t="s">
        <v>72</v>
      </c>
      <c r="F1917" s="1">
        <v>1</v>
      </c>
      <c r="G1917" s="1">
        <v>10</v>
      </c>
      <c r="H1917" s="1">
        <v>3</v>
      </c>
      <c r="I1917" s="1">
        <v>14</v>
      </c>
      <c r="J1917" s="1">
        <v>153552</v>
      </c>
      <c r="K1917" s="4" t="e">
        <f>VLOOKUP(jur[[#This Row],[hwycov_id]],#REF!,10,FALSE)</f>
        <v>#REF!</v>
      </c>
      <c r="L1917" s="32" t="e">
        <f t="shared" si="87"/>
        <v>#REF!</v>
      </c>
      <c r="M1917" s="31" t="e">
        <f t="shared" si="88"/>
        <v>#REF!</v>
      </c>
      <c r="N1917" s="31" t="e">
        <f t="shared" si="89"/>
        <v>#REF!</v>
      </c>
      <c r="O1917" s="1" t="e">
        <f>VLOOKUP(jur[[#This Row],[hwycov_id]],#REF!,16,FALSE)</f>
        <v>#REF!</v>
      </c>
      <c r="P1917" s="1">
        <v>1939</v>
      </c>
    </row>
    <row r="1918" spans="1:16" x14ac:dyDescent="0.25">
      <c r="A1918" s="1">
        <v>574</v>
      </c>
      <c r="B1918" s="1">
        <v>1</v>
      </c>
      <c r="C1918" s="1">
        <v>1</v>
      </c>
      <c r="D1918" s="1">
        <v>1</v>
      </c>
      <c r="E1918" s="1" t="s">
        <v>72</v>
      </c>
      <c r="F1918" s="1">
        <v>1</v>
      </c>
      <c r="G1918" s="1">
        <v>10</v>
      </c>
      <c r="H1918" s="1">
        <v>3</v>
      </c>
      <c r="I1918" s="1">
        <v>14</v>
      </c>
      <c r="J1918" s="1">
        <v>161246</v>
      </c>
      <c r="K1918" s="4" t="e">
        <f>VLOOKUP(jur[[#This Row],[hwycov_id]],#REF!,10,FALSE)</f>
        <v>#REF!</v>
      </c>
      <c r="L1918" s="32" t="e">
        <f t="shared" si="87"/>
        <v>#REF!</v>
      </c>
      <c r="M1918" s="31" t="e">
        <f t="shared" si="88"/>
        <v>#REF!</v>
      </c>
      <c r="N1918" s="31" t="e">
        <f t="shared" si="89"/>
        <v>#REF!</v>
      </c>
      <c r="O1918" s="1" t="e">
        <f>VLOOKUP(jur[[#This Row],[hwycov_id]],#REF!,16,FALSE)</f>
        <v>#REF!</v>
      </c>
      <c r="P1918" s="1">
        <v>1941</v>
      </c>
    </row>
    <row r="1919" spans="1:16" x14ac:dyDescent="0.25">
      <c r="A1919" s="1">
        <v>14419</v>
      </c>
      <c r="B1919" s="1">
        <v>1</v>
      </c>
      <c r="C1919" s="1">
        <v>1</v>
      </c>
      <c r="D1919" s="1">
        <v>1</v>
      </c>
      <c r="E1919" s="1" t="s">
        <v>72</v>
      </c>
      <c r="F1919" s="1">
        <v>1</v>
      </c>
      <c r="G1919" s="1">
        <v>10</v>
      </c>
      <c r="H1919" s="1">
        <v>3</v>
      </c>
      <c r="I1919" s="1">
        <v>14</v>
      </c>
      <c r="J1919" s="1">
        <v>165496</v>
      </c>
      <c r="K1919" s="4" t="e">
        <f>VLOOKUP(jur[[#This Row],[hwycov_id]],#REF!,10,FALSE)</f>
        <v>#REF!</v>
      </c>
      <c r="L1919" s="32" t="e">
        <f t="shared" si="87"/>
        <v>#REF!</v>
      </c>
      <c r="M1919" s="31" t="e">
        <f t="shared" si="88"/>
        <v>#REF!</v>
      </c>
      <c r="N1919" s="31" t="e">
        <f t="shared" si="89"/>
        <v>#REF!</v>
      </c>
      <c r="O1919" s="1" t="e">
        <f>VLOOKUP(jur[[#This Row],[hwycov_id]],#REF!,16,FALSE)</f>
        <v>#REF!</v>
      </c>
      <c r="P1919" s="1">
        <v>1942</v>
      </c>
    </row>
    <row r="1920" spans="1:16" x14ac:dyDescent="0.25">
      <c r="A1920" s="1">
        <v>3344</v>
      </c>
      <c r="B1920" s="1">
        <v>9</v>
      </c>
      <c r="C1920" s="1">
        <v>1</v>
      </c>
      <c r="D1920" s="1">
        <v>1</v>
      </c>
      <c r="E1920" s="1" t="s">
        <v>73</v>
      </c>
      <c r="F1920" s="1">
        <v>2</v>
      </c>
      <c r="G1920" s="1">
        <v>0</v>
      </c>
      <c r="H1920" s="1">
        <v>7</v>
      </c>
      <c r="I1920" s="1">
        <v>15</v>
      </c>
      <c r="J1920" s="1">
        <v>3720</v>
      </c>
      <c r="K1920" s="4" t="e">
        <f>VLOOKUP(jur[[#This Row],[hwycov_id]],#REF!,10,FALSE)</f>
        <v>#REF!</v>
      </c>
      <c r="L1920" s="32" t="e">
        <f t="shared" si="87"/>
        <v>#REF!</v>
      </c>
      <c r="M1920" s="31" t="e">
        <f t="shared" si="88"/>
        <v>#REF!</v>
      </c>
      <c r="N1920" s="31" t="e">
        <f t="shared" si="89"/>
        <v>#REF!</v>
      </c>
      <c r="O1920" s="1" t="e">
        <f>VLOOKUP(jur[[#This Row],[hwycov_id]],#REF!,16,FALSE)</f>
        <v>#REF!</v>
      </c>
      <c r="P1920" s="1">
        <v>1943</v>
      </c>
    </row>
    <row r="1921" spans="1:16" x14ac:dyDescent="0.25">
      <c r="A1921" s="1">
        <v>16432</v>
      </c>
      <c r="B1921" s="1">
        <v>9</v>
      </c>
      <c r="C1921" s="1">
        <v>1</v>
      </c>
      <c r="D1921" s="1">
        <v>1</v>
      </c>
      <c r="E1921" s="1" t="s">
        <v>73</v>
      </c>
      <c r="F1921" s="1">
        <v>2</v>
      </c>
      <c r="G1921" s="1">
        <v>0</v>
      </c>
      <c r="H1921" s="1">
        <v>7</v>
      </c>
      <c r="I1921" s="1">
        <v>15</v>
      </c>
      <c r="J1921" s="1">
        <v>4787</v>
      </c>
      <c r="K1921" s="4" t="e">
        <f>VLOOKUP(jur[[#This Row],[hwycov_id]],#REF!,10,FALSE)</f>
        <v>#REF!</v>
      </c>
      <c r="L1921" s="32" t="e">
        <f t="shared" si="87"/>
        <v>#REF!</v>
      </c>
      <c r="M1921" s="31" t="e">
        <f t="shared" si="88"/>
        <v>#REF!</v>
      </c>
      <c r="N1921" s="31" t="e">
        <f t="shared" si="89"/>
        <v>#REF!</v>
      </c>
      <c r="O1921" s="1" t="e">
        <f>VLOOKUP(jur[[#This Row],[hwycov_id]],#REF!,16,FALSE)</f>
        <v>#REF!</v>
      </c>
      <c r="P1921" s="1">
        <v>1944</v>
      </c>
    </row>
    <row r="1922" spans="1:16" x14ac:dyDescent="0.25">
      <c r="A1922" s="1">
        <v>26419</v>
      </c>
      <c r="B1922" s="1">
        <v>9</v>
      </c>
      <c r="C1922" s="1">
        <v>1</v>
      </c>
      <c r="D1922" s="1">
        <v>1</v>
      </c>
      <c r="E1922" s="1" t="s">
        <v>73</v>
      </c>
      <c r="F1922" s="1">
        <v>2</v>
      </c>
      <c r="G1922" s="1">
        <v>0</v>
      </c>
      <c r="H1922" s="1">
        <v>7</v>
      </c>
      <c r="I1922" s="1">
        <v>15</v>
      </c>
      <c r="J1922" s="1">
        <v>5247</v>
      </c>
      <c r="K1922" s="4" t="e">
        <f>VLOOKUP(jur[[#This Row],[hwycov_id]],#REF!,10,FALSE)</f>
        <v>#REF!</v>
      </c>
      <c r="L1922" s="32" t="e">
        <f t="shared" ref="L1922:L1985" si="90">K1922/J1922-1</f>
        <v>#REF!</v>
      </c>
      <c r="M1922" s="31" t="e">
        <f t="shared" ref="M1922:M1985" si="91">K1922-J1922</f>
        <v>#REF!</v>
      </c>
      <c r="N1922" s="31" t="e">
        <f t="shared" ref="N1922:N1985" si="92">POWER(M1922,2)</f>
        <v>#REF!</v>
      </c>
      <c r="O1922" s="1" t="e">
        <f>VLOOKUP(jur[[#This Row],[hwycov_id]],#REF!,16,FALSE)</f>
        <v>#REF!</v>
      </c>
      <c r="P1922" s="1">
        <v>1945</v>
      </c>
    </row>
    <row r="1923" spans="1:16" x14ac:dyDescent="0.25">
      <c r="A1923" s="1">
        <v>25753</v>
      </c>
      <c r="B1923" s="1">
        <v>9</v>
      </c>
      <c r="C1923" s="1">
        <v>1</v>
      </c>
      <c r="D1923" s="1">
        <v>1</v>
      </c>
      <c r="E1923" s="1" t="s">
        <v>73</v>
      </c>
      <c r="F1923" s="1">
        <v>2</v>
      </c>
      <c r="G1923" s="1">
        <v>0</v>
      </c>
      <c r="H1923" s="1">
        <v>7</v>
      </c>
      <c r="I1923" s="1">
        <v>15</v>
      </c>
      <c r="J1923" s="1">
        <v>5571</v>
      </c>
      <c r="K1923" s="4" t="e">
        <f>VLOOKUP(jur[[#This Row],[hwycov_id]],#REF!,10,FALSE)</f>
        <v>#REF!</v>
      </c>
      <c r="L1923" s="32" t="e">
        <f t="shared" si="90"/>
        <v>#REF!</v>
      </c>
      <c r="M1923" s="31" t="e">
        <f t="shared" si="91"/>
        <v>#REF!</v>
      </c>
      <c r="N1923" s="31" t="e">
        <f t="shared" si="92"/>
        <v>#REF!</v>
      </c>
      <c r="O1923" s="1" t="e">
        <f>VLOOKUP(jur[[#This Row],[hwycov_id]],#REF!,16,FALSE)</f>
        <v>#REF!</v>
      </c>
      <c r="P1923" s="1">
        <v>1946</v>
      </c>
    </row>
    <row r="1924" spans="1:16" x14ac:dyDescent="0.25">
      <c r="A1924" s="1">
        <v>27255</v>
      </c>
      <c r="B1924" s="1">
        <v>9</v>
      </c>
      <c r="C1924" s="1">
        <v>1</v>
      </c>
      <c r="D1924" s="1">
        <v>1</v>
      </c>
      <c r="E1924" s="1" t="s">
        <v>73</v>
      </c>
      <c r="F1924" s="1">
        <v>2</v>
      </c>
      <c r="G1924" s="1">
        <v>0</v>
      </c>
      <c r="H1924" s="1">
        <v>7</v>
      </c>
      <c r="I1924" s="1">
        <v>15</v>
      </c>
      <c r="J1924" s="1">
        <v>5956</v>
      </c>
      <c r="K1924" s="4" t="e">
        <f>VLOOKUP(jur[[#This Row],[hwycov_id]],#REF!,10,FALSE)</f>
        <v>#REF!</v>
      </c>
      <c r="L1924" s="32" t="e">
        <f t="shared" si="90"/>
        <v>#REF!</v>
      </c>
      <c r="M1924" s="31" t="e">
        <f t="shared" si="91"/>
        <v>#REF!</v>
      </c>
      <c r="N1924" s="31" t="e">
        <f t="shared" si="92"/>
        <v>#REF!</v>
      </c>
      <c r="O1924" s="1" t="e">
        <f>VLOOKUP(jur[[#This Row],[hwycov_id]],#REF!,16,FALSE)</f>
        <v>#REF!</v>
      </c>
      <c r="P1924" s="1">
        <v>1947</v>
      </c>
    </row>
    <row r="1925" spans="1:16" x14ac:dyDescent="0.25">
      <c r="A1925" s="1">
        <v>28583</v>
      </c>
      <c r="B1925" s="1">
        <v>9</v>
      </c>
      <c r="C1925" s="1">
        <v>1</v>
      </c>
      <c r="D1925" s="1">
        <v>1</v>
      </c>
      <c r="E1925" s="1" t="s">
        <v>73</v>
      </c>
      <c r="F1925" s="1">
        <v>2</v>
      </c>
      <c r="G1925" s="1">
        <v>0</v>
      </c>
      <c r="H1925" s="1">
        <v>7</v>
      </c>
      <c r="I1925" s="1">
        <v>15</v>
      </c>
      <c r="J1925" s="1">
        <v>6824</v>
      </c>
      <c r="K1925" s="4" t="e">
        <f>VLOOKUP(jur[[#This Row],[hwycov_id]],#REF!,10,FALSE)</f>
        <v>#REF!</v>
      </c>
      <c r="L1925" s="32" t="e">
        <f t="shared" si="90"/>
        <v>#REF!</v>
      </c>
      <c r="M1925" s="31" t="e">
        <f t="shared" si="91"/>
        <v>#REF!</v>
      </c>
      <c r="N1925" s="31" t="e">
        <f t="shared" si="92"/>
        <v>#REF!</v>
      </c>
      <c r="O1925" s="1" t="e">
        <f>VLOOKUP(jur[[#This Row],[hwycov_id]],#REF!,16,FALSE)</f>
        <v>#REF!</v>
      </c>
      <c r="P1925" s="1">
        <v>1948</v>
      </c>
    </row>
    <row r="1926" spans="1:16" x14ac:dyDescent="0.25">
      <c r="A1926" s="1">
        <v>28323</v>
      </c>
      <c r="B1926" s="1">
        <v>9</v>
      </c>
      <c r="C1926" s="1">
        <v>1</v>
      </c>
      <c r="D1926" s="1">
        <v>1</v>
      </c>
      <c r="E1926" s="1" t="s">
        <v>73</v>
      </c>
      <c r="F1926" s="1">
        <v>2</v>
      </c>
      <c r="G1926" s="1">
        <v>0</v>
      </c>
      <c r="H1926" s="1">
        <v>7</v>
      </c>
      <c r="I1926" s="1">
        <v>15</v>
      </c>
      <c r="J1926" s="1">
        <v>7283</v>
      </c>
      <c r="K1926" s="4" t="e">
        <f>VLOOKUP(jur[[#This Row],[hwycov_id]],#REF!,10,FALSE)</f>
        <v>#REF!</v>
      </c>
      <c r="L1926" s="32" t="e">
        <f t="shared" si="90"/>
        <v>#REF!</v>
      </c>
      <c r="M1926" s="31" t="e">
        <f t="shared" si="91"/>
        <v>#REF!</v>
      </c>
      <c r="N1926" s="31" t="e">
        <f t="shared" si="92"/>
        <v>#REF!</v>
      </c>
      <c r="O1926" s="1" t="e">
        <f>VLOOKUP(jur[[#This Row],[hwycov_id]],#REF!,16,FALSE)</f>
        <v>#REF!</v>
      </c>
      <c r="P1926" s="1">
        <v>1949</v>
      </c>
    </row>
    <row r="1927" spans="1:16" x14ac:dyDescent="0.25">
      <c r="A1927" s="1">
        <v>29176</v>
      </c>
      <c r="B1927" s="1">
        <v>9</v>
      </c>
      <c r="C1927" s="1">
        <v>1</v>
      </c>
      <c r="D1927" s="1">
        <v>1</v>
      </c>
      <c r="E1927" s="1" t="s">
        <v>73</v>
      </c>
      <c r="F1927" s="1">
        <v>2</v>
      </c>
      <c r="G1927" s="1">
        <v>0</v>
      </c>
      <c r="H1927" s="1">
        <v>7</v>
      </c>
      <c r="I1927" s="1">
        <v>15</v>
      </c>
      <c r="J1927" s="1">
        <v>8390</v>
      </c>
      <c r="K1927" s="4" t="e">
        <f>VLOOKUP(jur[[#This Row],[hwycov_id]],#REF!,10,FALSE)</f>
        <v>#REF!</v>
      </c>
      <c r="L1927" s="32" t="e">
        <f t="shared" si="90"/>
        <v>#REF!</v>
      </c>
      <c r="M1927" s="31" t="e">
        <f t="shared" si="91"/>
        <v>#REF!</v>
      </c>
      <c r="N1927" s="31" t="e">
        <f t="shared" si="92"/>
        <v>#REF!</v>
      </c>
      <c r="O1927" s="1" t="e">
        <f>VLOOKUP(jur[[#This Row],[hwycov_id]],#REF!,16,FALSE)</f>
        <v>#REF!</v>
      </c>
      <c r="P1927" s="1">
        <v>1950</v>
      </c>
    </row>
    <row r="1928" spans="1:16" x14ac:dyDescent="0.25">
      <c r="A1928" s="1">
        <v>16434</v>
      </c>
      <c r="B1928" s="1">
        <v>9</v>
      </c>
      <c r="C1928" s="1">
        <v>1</v>
      </c>
      <c r="D1928" s="1">
        <v>1</v>
      </c>
      <c r="E1928" s="1" t="s">
        <v>73</v>
      </c>
      <c r="F1928" s="1">
        <v>2</v>
      </c>
      <c r="G1928" s="1">
        <v>0</v>
      </c>
      <c r="H1928" s="1">
        <v>7</v>
      </c>
      <c r="I1928" s="1">
        <v>15</v>
      </c>
      <c r="J1928" s="1">
        <v>8466</v>
      </c>
      <c r="K1928" s="4" t="e">
        <f>VLOOKUP(jur[[#This Row],[hwycov_id]],#REF!,10,FALSE)</f>
        <v>#REF!</v>
      </c>
      <c r="L1928" s="32" t="e">
        <f t="shared" si="90"/>
        <v>#REF!</v>
      </c>
      <c r="M1928" s="31" t="e">
        <f t="shared" si="91"/>
        <v>#REF!</v>
      </c>
      <c r="N1928" s="31" t="e">
        <f t="shared" si="92"/>
        <v>#REF!</v>
      </c>
      <c r="O1928" s="1" t="e">
        <f>VLOOKUP(jur[[#This Row],[hwycov_id]],#REF!,16,FALSE)</f>
        <v>#REF!</v>
      </c>
      <c r="P1928" s="1">
        <v>1951</v>
      </c>
    </row>
    <row r="1929" spans="1:16" x14ac:dyDescent="0.25">
      <c r="A1929" s="1">
        <v>29177</v>
      </c>
      <c r="B1929" s="1">
        <v>9</v>
      </c>
      <c r="C1929" s="1">
        <v>1</v>
      </c>
      <c r="D1929" s="1">
        <v>1</v>
      </c>
      <c r="E1929" s="1" t="s">
        <v>73</v>
      </c>
      <c r="F1929" s="1">
        <v>2</v>
      </c>
      <c r="G1929" s="1">
        <v>0</v>
      </c>
      <c r="H1929" s="1">
        <v>7</v>
      </c>
      <c r="I1929" s="1">
        <v>15</v>
      </c>
      <c r="J1929" s="1">
        <v>8535</v>
      </c>
      <c r="K1929" s="4" t="e">
        <f>VLOOKUP(jur[[#This Row],[hwycov_id]],#REF!,10,FALSE)</f>
        <v>#REF!</v>
      </c>
      <c r="L1929" s="32" t="e">
        <f t="shared" si="90"/>
        <v>#REF!</v>
      </c>
      <c r="M1929" s="31" t="e">
        <f t="shared" si="91"/>
        <v>#REF!</v>
      </c>
      <c r="N1929" s="31" t="e">
        <f t="shared" si="92"/>
        <v>#REF!</v>
      </c>
      <c r="O1929" s="1" t="e">
        <f>VLOOKUP(jur[[#This Row],[hwycov_id]],#REF!,16,FALSE)</f>
        <v>#REF!</v>
      </c>
      <c r="P1929" s="1">
        <v>1952</v>
      </c>
    </row>
    <row r="1930" spans="1:16" x14ac:dyDescent="0.25">
      <c r="A1930" s="1">
        <v>29181</v>
      </c>
      <c r="B1930" s="1">
        <v>9</v>
      </c>
      <c r="C1930" s="1">
        <v>1</v>
      </c>
      <c r="D1930" s="1">
        <v>1</v>
      </c>
      <c r="E1930" s="1" t="s">
        <v>73</v>
      </c>
      <c r="F1930" s="1">
        <v>2</v>
      </c>
      <c r="G1930" s="1">
        <v>0</v>
      </c>
      <c r="H1930" s="1">
        <v>7</v>
      </c>
      <c r="I1930" s="1">
        <v>15</v>
      </c>
      <c r="J1930" s="1">
        <v>8637</v>
      </c>
      <c r="K1930" s="4" t="e">
        <f>VLOOKUP(jur[[#This Row],[hwycov_id]],#REF!,10,FALSE)</f>
        <v>#REF!</v>
      </c>
      <c r="L1930" s="32" t="e">
        <f t="shared" si="90"/>
        <v>#REF!</v>
      </c>
      <c r="M1930" s="31" t="e">
        <f t="shared" si="91"/>
        <v>#REF!</v>
      </c>
      <c r="N1930" s="31" t="e">
        <f t="shared" si="92"/>
        <v>#REF!</v>
      </c>
      <c r="O1930" s="1" t="e">
        <f>VLOOKUP(jur[[#This Row],[hwycov_id]],#REF!,16,FALSE)</f>
        <v>#REF!</v>
      </c>
      <c r="P1930" s="1">
        <v>1953</v>
      </c>
    </row>
    <row r="1931" spans="1:16" x14ac:dyDescent="0.25">
      <c r="A1931" s="1">
        <v>16436</v>
      </c>
      <c r="B1931" s="1">
        <v>9</v>
      </c>
      <c r="C1931" s="1">
        <v>1</v>
      </c>
      <c r="D1931" s="1">
        <v>1</v>
      </c>
      <c r="E1931" s="1" t="s">
        <v>73</v>
      </c>
      <c r="F1931" s="1">
        <v>2</v>
      </c>
      <c r="G1931" s="1">
        <v>0</v>
      </c>
      <c r="H1931" s="1">
        <v>7</v>
      </c>
      <c r="I1931" s="1">
        <v>15</v>
      </c>
      <c r="J1931" s="1">
        <v>9529</v>
      </c>
      <c r="K1931" s="4" t="e">
        <f>VLOOKUP(jur[[#This Row],[hwycov_id]],#REF!,10,FALSE)</f>
        <v>#REF!</v>
      </c>
      <c r="L1931" s="32" t="e">
        <f t="shared" si="90"/>
        <v>#REF!</v>
      </c>
      <c r="M1931" s="31" t="e">
        <f t="shared" si="91"/>
        <v>#REF!</v>
      </c>
      <c r="N1931" s="31" t="e">
        <f t="shared" si="92"/>
        <v>#REF!</v>
      </c>
      <c r="O1931" s="1" t="e">
        <f>VLOOKUP(jur[[#This Row],[hwycov_id]],#REF!,16,FALSE)</f>
        <v>#REF!</v>
      </c>
      <c r="P1931" s="1">
        <v>1954</v>
      </c>
    </row>
    <row r="1932" spans="1:16" x14ac:dyDescent="0.25">
      <c r="A1932" s="1">
        <v>19568</v>
      </c>
      <c r="B1932" s="1">
        <v>9</v>
      </c>
      <c r="C1932" s="1">
        <v>1</v>
      </c>
      <c r="D1932" s="1">
        <v>1</v>
      </c>
      <c r="E1932" s="1" t="s">
        <v>73</v>
      </c>
      <c r="F1932" s="1">
        <v>2</v>
      </c>
      <c r="G1932" s="1">
        <v>0</v>
      </c>
      <c r="H1932" s="1">
        <v>7</v>
      </c>
      <c r="I1932" s="1">
        <v>15</v>
      </c>
      <c r="J1932" s="1">
        <v>9766</v>
      </c>
      <c r="K1932" s="4" t="e">
        <f>VLOOKUP(jur[[#This Row],[hwycov_id]],#REF!,10,FALSE)</f>
        <v>#REF!</v>
      </c>
      <c r="L1932" s="32" t="e">
        <f t="shared" si="90"/>
        <v>#REF!</v>
      </c>
      <c r="M1932" s="31" t="e">
        <f t="shared" si="91"/>
        <v>#REF!</v>
      </c>
      <c r="N1932" s="31" t="e">
        <f t="shared" si="92"/>
        <v>#REF!</v>
      </c>
      <c r="O1932" s="1" t="e">
        <f>VLOOKUP(jur[[#This Row],[hwycov_id]],#REF!,16,FALSE)</f>
        <v>#REF!</v>
      </c>
      <c r="P1932" s="1">
        <v>1955</v>
      </c>
    </row>
    <row r="1933" spans="1:16" x14ac:dyDescent="0.25">
      <c r="A1933" s="1">
        <v>29178</v>
      </c>
      <c r="B1933" s="1">
        <v>9</v>
      </c>
      <c r="C1933" s="1">
        <v>1</v>
      </c>
      <c r="D1933" s="1">
        <v>1</v>
      </c>
      <c r="E1933" s="1" t="s">
        <v>73</v>
      </c>
      <c r="F1933" s="1">
        <v>2</v>
      </c>
      <c r="G1933" s="1">
        <v>0</v>
      </c>
      <c r="H1933" s="1">
        <v>7</v>
      </c>
      <c r="I1933" s="1">
        <v>15</v>
      </c>
      <c r="J1933" s="1">
        <v>9840</v>
      </c>
      <c r="K1933" s="4" t="e">
        <f>VLOOKUP(jur[[#This Row],[hwycov_id]],#REF!,10,FALSE)</f>
        <v>#REF!</v>
      </c>
      <c r="L1933" s="32" t="e">
        <f t="shared" si="90"/>
        <v>#REF!</v>
      </c>
      <c r="M1933" s="31" t="e">
        <f t="shared" si="91"/>
        <v>#REF!</v>
      </c>
      <c r="N1933" s="31" t="e">
        <f t="shared" si="92"/>
        <v>#REF!</v>
      </c>
      <c r="O1933" s="1" t="e">
        <f>VLOOKUP(jur[[#This Row],[hwycov_id]],#REF!,16,FALSE)</f>
        <v>#REF!</v>
      </c>
      <c r="P1933" s="1">
        <v>1956</v>
      </c>
    </row>
    <row r="1934" spans="1:16" x14ac:dyDescent="0.25">
      <c r="A1934" s="1">
        <v>29188</v>
      </c>
      <c r="B1934" s="1">
        <v>9</v>
      </c>
      <c r="C1934" s="1">
        <v>1</v>
      </c>
      <c r="D1934" s="1">
        <v>1</v>
      </c>
      <c r="E1934" s="1" t="s">
        <v>73</v>
      </c>
      <c r="F1934" s="1">
        <v>2</v>
      </c>
      <c r="G1934" s="1">
        <v>1</v>
      </c>
      <c r="H1934" s="1">
        <v>7</v>
      </c>
      <c r="I1934" s="1">
        <v>15</v>
      </c>
      <c r="J1934" s="1">
        <v>10266</v>
      </c>
      <c r="K1934" s="4" t="e">
        <f>VLOOKUP(jur[[#This Row],[hwycov_id]],#REF!,10,FALSE)</f>
        <v>#REF!</v>
      </c>
      <c r="L1934" s="32" t="e">
        <f t="shared" si="90"/>
        <v>#REF!</v>
      </c>
      <c r="M1934" s="31" t="e">
        <f t="shared" si="91"/>
        <v>#REF!</v>
      </c>
      <c r="N1934" s="31" t="e">
        <f t="shared" si="92"/>
        <v>#REF!</v>
      </c>
      <c r="O1934" s="1" t="e">
        <f>VLOOKUP(jur[[#This Row],[hwycov_id]],#REF!,16,FALSE)</f>
        <v>#REF!</v>
      </c>
      <c r="P1934" s="1">
        <v>1957</v>
      </c>
    </row>
    <row r="1935" spans="1:16" x14ac:dyDescent="0.25">
      <c r="A1935" s="1">
        <v>27185</v>
      </c>
      <c r="B1935" s="1">
        <v>9</v>
      </c>
      <c r="C1935" s="1">
        <v>1</v>
      </c>
      <c r="D1935" s="1">
        <v>1</v>
      </c>
      <c r="E1935" s="1" t="s">
        <v>73</v>
      </c>
      <c r="F1935" s="1">
        <v>2</v>
      </c>
      <c r="G1935" s="1">
        <v>1</v>
      </c>
      <c r="H1935" s="1">
        <v>7</v>
      </c>
      <c r="I1935" s="1">
        <v>15</v>
      </c>
      <c r="J1935" s="1">
        <v>10750</v>
      </c>
      <c r="K1935" s="4" t="e">
        <f>VLOOKUP(jur[[#This Row],[hwycov_id]],#REF!,10,FALSE)</f>
        <v>#REF!</v>
      </c>
      <c r="L1935" s="32" t="e">
        <f t="shared" si="90"/>
        <v>#REF!</v>
      </c>
      <c r="M1935" s="31" t="e">
        <f t="shared" si="91"/>
        <v>#REF!</v>
      </c>
      <c r="N1935" s="31" t="e">
        <f t="shared" si="92"/>
        <v>#REF!</v>
      </c>
      <c r="O1935" s="1" t="e">
        <f>VLOOKUP(jur[[#This Row],[hwycov_id]],#REF!,16,FALSE)</f>
        <v>#REF!</v>
      </c>
      <c r="P1935" s="1">
        <v>1958</v>
      </c>
    </row>
    <row r="1936" spans="1:16" x14ac:dyDescent="0.25">
      <c r="A1936" s="1">
        <v>28328</v>
      </c>
      <c r="B1936" s="1">
        <v>9</v>
      </c>
      <c r="C1936" s="1">
        <v>1</v>
      </c>
      <c r="D1936" s="1">
        <v>1</v>
      </c>
      <c r="E1936" s="1" t="s">
        <v>73</v>
      </c>
      <c r="F1936" s="1">
        <v>2</v>
      </c>
      <c r="G1936" s="1">
        <v>1</v>
      </c>
      <c r="H1936" s="1">
        <v>7</v>
      </c>
      <c r="I1936" s="1">
        <v>15</v>
      </c>
      <c r="J1936" s="1">
        <v>13056</v>
      </c>
      <c r="K1936" s="4" t="e">
        <f>VLOOKUP(jur[[#This Row],[hwycov_id]],#REF!,10,FALSE)</f>
        <v>#REF!</v>
      </c>
      <c r="L1936" s="32" t="e">
        <f t="shared" si="90"/>
        <v>#REF!</v>
      </c>
      <c r="M1936" s="31" t="e">
        <f t="shared" si="91"/>
        <v>#REF!</v>
      </c>
      <c r="N1936" s="31" t="e">
        <f t="shared" si="92"/>
        <v>#REF!</v>
      </c>
      <c r="O1936" s="1" t="e">
        <f>VLOOKUP(jur[[#This Row],[hwycov_id]],#REF!,16,FALSE)</f>
        <v>#REF!</v>
      </c>
      <c r="P1936" s="1">
        <v>1959</v>
      </c>
    </row>
    <row r="1937" spans="1:16" x14ac:dyDescent="0.25">
      <c r="A1937" s="1">
        <v>29184</v>
      </c>
      <c r="B1937" s="1">
        <v>9</v>
      </c>
      <c r="C1937" s="1">
        <v>1</v>
      </c>
      <c r="D1937" s="1">
        <v>1</v>
      </c>
      <c r="E1937" s="1" t="s">
        <v>73</v>
      </c>
      <c r="F1937" s="1">
        <v>2</v>
      </c>
      <c r="G1937" s="1">
        <v>1</v>
      </c>
      <c r="H1937" s="1">
        <v>7</v>
      </c>
      <c r="I1937" s="1">
        <v>15</v>
      </c>
      <c r="J1937" s="1">
        <v>13235</v>
      </c>
      <c r="K1937" s="4" t="e">
        <f>VLOOKUP(jur[[#This Row],[hwycov_id]],#REF!,10,FALSE)</f>
        <v>#REF!</v>
      </c>
      <c r="L1937" s="32" t="e">
        <f t="shared" si="90"/>
        <v>#REF!</v>
      </c>
      <c r="M1937" s="31" t="e">
        <f t="shared" si="91"/>
        <v>#REF!</v>
      </c>
      <c r="N1937" s="31" t="e">
        <f t="shared" si="92"/>
        <v>#REF!</v>
      </c>
      <c r="O1937" s="1" t="e">
        <f>VLOOKUP(jur[[#This Row],[hwycov_id]],#REF!,16,FALSE)</f>
        <v>#REF!</v>
      </c>
      <c r="P1937" s="1">
        <v>1960</v>
      </c>
    </row>
    <row r="1938" spans="1:16" x14ac:dyDescent="0.25">
      <c r="A1938" s="1">
        <v>28326</v>
      </c>
      <c r="B1938" s="1">
        <v>9</v>
      </c>
      <c r="C1938" s="1">
        <v>1</v>
      </c>
      <c r="D1938" s="1">
        <v>1</v>
      </c>
      <c r="E1938" s="1" t="s">
        <v>73</v>
      </c>
      <c r="F1938" s="1">
        <v>2</v>
      </c>
      <c r="G1938" s="1">
        <v>1</v>
      </c>
      <c r="H1938" s="1">
        <v>7</v>
      </c>
      <c r="I1938" s="1">
        <v>15</v>
      </c>
      <c r="J1938" s="1">
        <v>13719</v>
      </c>
      <c r="K1938" s="4" t="e">
        <f>VLOOKUP(jur[[#This Row],[hwycov_id]],#REF!,10,FALSE)</f>
        <v>#REF!</v>
      </c>
      <c r="L1938" s="32" t="e">
        <f t="shared" si="90"/>
        <v>#REF!</v>
      </c>
      <c r="M1938" s="31" t="e">
        <f t="shared" si="91"/>
        <v>#REF!</v>
      </c>
      <c r="N1938" s="31" t="e">
        <f t="shared" si="92"/>
        <v>#REF!</v>
      </c>
      <c r="O1938" s="1" t="e">
        <f>VLOOKUP(jur[[#This Row],[hwycov_id]],#REF!,16,FALSE)</f>
        <v>#REF!</v>
      </c>
      <c r="P1938" s="1">
        <v>1961</v>
      </c>
    </row>
    <row r="1939" spans="1:16" x14ac:dyDescent="0.25">
      <c r="A1939" s="1">
        <v>29189</v>
      </c>
      <c r="B1939" s="1">
        <v>9</v>
      </c>
      <c r="C1939" s="1">
        <v>1</v>
      </c>
      <c r="D1939" s="1">
        <v>1</v>
      </c>
      <c r="E1939" s="1" t="s">
        <v>73</v>
      </c>
      <c r="F1939" s="1">
        <v>2</v>
      </c>
      <c r="G1939" s="1">
        <v>1</v>
      </c>
      <c r="H1939" s="1">
        <v>7</v>
      </c>
      <c r="I1939" s="1">
        <v>15</v>
      </c>
      <c r="J1939" s="1">
        <v>16774</v>
      </c>
      <c r="K1939" s="4" t="e">
        <f>VLOOKUP(jur[[#This Row],[hwycov_id]],#REF!,10,FALSE)</f>
        <v>#REF!</v>
      </c>
      <c r="L1939" s="32" t="e">
        <f t="shared" si="90"/>
        <v>#REF!</v>
      </c>
      <c r="M1939" s="31" t="e">
        <f t="shared" si="91"/>
        <v>#REF!</v>
      </c>
      <c r="N1939" s="31" t="e">
        <f t="shared" si="92"/>
        <v>#REF!</v>
      </c>
      <c r="O1939" s="1" t="e">
        <f>VLOOKUP(jur[[#This Row],[hwycov_id]],#REF!,16,FALSE)</f>
        <v>#REF!</v>
      </c>
      <c r="P1939" s="1">
        <v>1962</v>
      </c>
    </row>
    <row r="1940" spans="1:16" x14ac:dyDescent="0.25">
      <c r="A1940" s="1">
        <v>28441</v>
      </c>
      <c r="B1940" s="1">
        <v>9</v>
      </c>
      <c r="C1940" s="1">
        <v>1</v>
      </c>
      <c r="D1940" s="1">
        <v>1</v>
      </c>
      <c r="E1940" s="1" t="s">
        <v>73</v>
      </c>
      <c r="F1940" s="1">
        <v>2</v>
      </c>
      <c r="G1940" s="1">
        <v>1</v>
      </c>
      <c r="H1940" s="1">
        <v>7</v>
      </c>
      <c r="I1940" s="1">
        <v>15</v>
      </c>
      <c r="J1940" s="1">
        <v>17773</v>
      </c>
      <c r="K1940" s="4" t="e">
        <f>VLOOKUP(jur[[#This Row],[hwycov_id]],#REF!,10,FALSE)</f>
        <v>#REF!</v>
      </c>
      <c r="L1940" s="32" t="e">
        <f t="shared" si="90"/>
        <v>#REF!</v>
      </c>
      <c r="M1940" s="31" t="e">
        <f t="shared" si="91"/>
        <v>#REF!</v>
      </c>
      <c r="N1940" s="31" t="e">
        <f t="shared" si="92"/>
        <v>#REF!</v>
      </c>
      <c r="O1940" s="1" t="e">
        <f>VLOOKUP(jur[[#This Row],[hwycov_id]],#REF!,16,FALSE)</f>
        <v>#REF!</v>
      </c>
      <c r="P1940" s="1">
        <v>1963</v>
      </c>
    </row>
    <row r="1941" spans="1:16" x14ac:dyDescent="0.25">
      <c r="A1941" s="1">
        <v>28444</v>
      </c>
      <c r="B1941" s="1">
        <v>9</v>
      </c>
      <c r="C1941" s="1">
        <v>1</v>
      </c>
      <c r="D1941" s="1">
        <v>1</v>
      </c>
      <c r="E1941" s="1" t="s">
        <v>73</v>
      </c>
      <c r="F1941" s="1">
        <v>2</v>
      </c>
      <c r="G1941" s="1">
        <v>1</v>
      </c>
      <c r="H1941" s="1">
        <v>7</v>
      </c>
      <c r="I1941" s="1">
        <v>15</v>
      </c>
      <c r="J1941" s="1">
        <v>18393</v>
      </c>
      <c r="K1941" s="4" t="e">
        <f>VLOOKUP(jur[[#This Row],[hwycov_id]],#REF!,10,FALSE)</f>
        <v>#REF!</v>
      </c>
      <c r="L1941" s="32" t="e">
        <f t="shared" si="90"/>
        <v>#REF!</v>
      </c>
      <c r="M1941" s="31" t="e">
        <f t="shared" si="91"/>
        <v>#REF!</v>
      </c>
      <c r="N1941" s="31" t="e">
        <f t="shared" si="92"/>
        <v>#REF!</v>
      </c>
      <c r="O1941" s="1" t="e">
        <f>VLOOKUP(jur[[#This Row],[hwycov_id]],#REF!,16,FALSE)</f>
        <v>#REF!</v>
      </c>
      <c r="P1941" s="1">
        <v>1964</v>
      </c>
    </row>
    <row r="1942" spans="1:16" x14ac:dyDescent="0.25">
      <c r="A1942" s="1">
        <v>29183</v>
      </c>
      <c r="B1942" s="1">
        <v>1</v>
      </c>
      <c r="C1942" s="1">
        <v>1</v>
      </c>
      <c r="D1942" s="1">
        <v>1</v>
      </c>
      <c r="E1942" s="1" t="s">
        <v>77</v>
      </c>
      <c r="F1942" s="1">
        <v>1</v>
      </c>
      <c r="G1942" s="1">
        <v>5</v>
      </c>
      <c r="H1942" s="1">
        <v>7</v>
      </c>
      <c r="I1942" s="1">
        <v>15</v>
      </c>
      <c r="J1942" s="1">
        <v>56540</v>
      </c>
      <c r="K1942" s="4" t="e">
        <f>VLOOKUP(jur[[#This Row],[hwycov_id]],#REF!,10,FALSE)</f>
        <v>#REF!</v>
      </c>
      <c r="L1942" s="32" t="e">
        <f t="shared" si="90"/>
        <v>#REF!</v>
      </c>
      <c r="M1942" s="31" t="e">
        <f t="shared" si="91"/>
        <v>#REF!</v>
      </c>
      <c r="N1942" s="31" t="e">
        <f t="shared" si="92"/>
        <v>#REF!</v>
      </c>
      <c r="O1942" s="1" t="e">
        <f>VLOOKUP(jur[[#This Row],[hwycov_id]],#REF!,16,FALSE)</f>
        <v>#REF!</v>
      </c>
      <c r="P1942" s="1">
        <v>1965</v>
      </c>
    </row>
    <row r="1943" spans="1:16" x14ac:dyDescent="0.25">
      <c r="A1943" s="1">
        <v>16430</v>
      </c>
      <c r="B1943" s="1">
        <v>1</v>
      </c>
      <c r="C1943" s="1">
        <v>1</v>
      </c>
      <c r="D1943" s="1">
        <v>1</v>
      </c>
      <c r="E1943" s="1" t="s">
        <v>73</v>
      </c>
      <c r="F1943" s="1">
        <v>1</v>
      </c>
      <c r="G1943" s="1">
        <v>5</v>
      </c>
      <c r="H1943" s="1">
        <v>7</v>
      </c>
      <c r="I1943" s="1">
        <v>15</v>
      </c>
      <c r="J1943" s="1">
        <v>57105</v>
      </c>
      <c r="K1943" s="4" t="e">
        <f>VLOOKUP(jur[[#This Row],[hwycov_id]],#REF!,10,FALSE)</f>
        <v>#REF!</v>
      </c>
      <c r="L1943" s="32" t="e">
        <f t="shared" si="90"/>
        <v>#REF!</v>
      </c>
      <c r="M1943" s="31" t="e">
        <f t="shared" si="91"/>
        <v>#REF!</v>
      </c>
      <c r="N1943" s="31" t="e">
        <f t="shared" si="92"/>
        <v>#REF!</v>
      </c>
      <c r="O1943" s="1" t="e">
        <f>VLOOKUP(jur[[#This Row],[hwycov_id]],#REF!,16,FALSE)</f>
        <v>#REF!</v>
      </c>
      <c r="P1943" s="1">
        <v>1966</v>
      </c>
    </row>
    <row r="1944" spans="1:16" x14ac:dyDescent="0.25">
      <c r="A1944" s="1">
        <v>19571</v>
      </c>
      <c r="B1944" s="1">
        <v>1</v>
      </c>
      <c r="C1944" s="1">
        <v>1</v>
      </c>
      <c r="D1944" s="1">
        <v>1</v>
      </c>
      <c r="E1944" s="1" t="s">
        <v>73</v>
      </c>
      <c r="F1944" s="1">
        <v>1</v>
      </c>
      <c r="G1944" s="1">
        <v>6</v>
      </c>
      <c r="H1944" s="1">
        <v>7</v>
      </c>
      <c r="I1944" s="1">
        <v>15</v>
      </c>
      <c r="J1944" s="1">
        <v>61208</v>
      </c>
      <c r="K1944" s="4" t="e">
        <f>VLOOKUP(jur[[#This Row],[hwycov_id]],#REF!,10,FALSE)</f>
        <v>#REF!</v>
      </c>
      <c r="L1944" s="32" t="e">
        <f t="shared" si="90"/>
        <v>#REF!</v>
      </c>
      <c r="M1944" s="31" t="e">
        <f t="shared" si="91"/>
        <v>#REF!</v>
      </c>
      <c r="N1944" s="31" t="e">
        <f t="shared" si="92"/>
        <v>#REF!</v>
      </c>
      <c r="O1944" s="1" t="e">
        <f>VLOOKUP(jur[[#This Row],[hwycov_id]],#REF!,16,FALSE)</f>
        <v>#REF!</v>
      </c>
      <c r="P1944" s="1">
        <v>1967</v>
      </c>
    </row>
    <row r="1945" spans="1:16" x14ac:dyDescent="0.25">
      <c r="A1945" s="1">
        <v>29182</v>
      </c>
      <c r="B1945" s="1">
        <v>1</v>
      </c>
      <c r="C1945" s="1">
        <v>1</v>
      </c>
      <c r="D1945" s="1">
        <v>1</v>
      </c>
      <c r="E1945" s="1" t="s">
        <v>77</v>
      </c>
      <c r="F1945" s="1">
        <v>1</v>
      </c>
      <c r="G1945" s="1">
        <v>6</v>
      </c>
      <c r="H1945" s="1">
        <v>7</v>
      </c>
      <c r="I1945" s="1">
        <v>15</v>
      </c>
      <c r="J1945" s="1">
        <v>61635</v>
      </c>
      <c r="K1945" s="4" t="e">
        <f>VLOOKUP(jur[[#This Row],[hwycov_id]],#REF!,10,FALSE)</f>
        <v>#REF!</v>
      </c>
      <c r="L1945" s="32" t="e">
        <f t="shared" si="90"/>
        <v>#REF!</v>
      </c>
      <c r="M1945" s="31" t="e">
        <f t="shared" si="91"/>
        <v>#REF!</v>
      </c>
      <c r="N1945" s="31" t="e">
        <f t="shared" si="92"/>
        <v>#REF!</v>
      </c>
      <c r="O1945" s="1" t="e">
        <f>VLOOKUP(jur[[#This Row],[hwycov_id]],#REF!,16,FALSE)</f>
        <v>#REF!</v>
      </c>
      <c r="P1945" s="1">
        <v>1968</v>
      </c>
    </row>
    <row r="1946" spans="1:16" x14ac:dyDescent="0.25">
      <c r="A1946" s="1">
        <v>8841</v>
      </c>
      <c r="B1946" s="1">
        <v>1</v>
      </c>
      <c r="C1946" s="1">
        <v>1</v>
      </c>
      <c r="D1946" s="1">
        <v>1</v>
      </c>
      <c r="E1946" s="1" t="s">
        <v>77</v>
      </c>
      <c r="F1946" s="1">
        <v>1</v>
      </c>
      <c r="G1946" s="1">
        <v>6</v>
      </c>
      <c r="H1946" s="1">
        <v>7</v>
      </c>
      <c r="I1946" s="1">
        <v>15</v>
      </c>
      <c r="J1946" s="1">
        <v>67828</v>
      </c>
      <c r="K1946" s="4" t="e">
        <f>VLOOKUP(jur[[#This Row],[hwycov_id]],#REF!,10,FALSE)</f>
        <v>#REF!</v>
      </c>
      <c r="L1946" s="32" t="e">
        <f t="shared" si="90"/>
        <v>#REF!</v>
      </c>
      <c r="M1946" s="31" t="e">
        <f t="shared" si="91"/>
        <v>#REF!</v>
      </c>
      <c r="N1946" s="31" t="e">
        <f t="shared" si="92"/>
        <v>#REF!</v>
      </c>
      <c r="O1946" s="1" t="e">
        <f>VLOOKUP(jur[[#This Row],[hwycov_id]],#REF!,16,FALSE)</f>
        <v>#REF!</v>
      </c>
      <c r="P1946" s="1">
        <v>1969</v>
      </c>
    </row>
    <row r="1947" spans="1:16" x14ac:dyDescent="0.25">
      <c r="A1947" s="1">
        <v>30792</v>
      </c>
      <c r="B1947" s="1">
        <v>1</v>
      </c>
      <c r="C1947" s="1">
        <v>1</v>
      </c>
      <c r="D1947" s="1">
        <v>1</v>
      </c>
      <c r="E1947" s="1" t="s">
        <v>73</v>
      </c>
      <c r="F1947" s="1">
        <v>1</v>
      </c>
      <c r="G1947" s="1">
        <v>6</v>
      </c>
      <c r="H1947" s="1">
        <v>7</v>
      </c>
      <c r="I1947" s="1">
        <v>15</v>
      </c>
      <c r="J1947" s="1">
        <v>69095</v>
      </c>
      <c r="K1947" s="4" t="e">
        <f>VLOOKUP(jur[[#This Row],[hwycov_id]],#REF!,10,FALSE)</f>
        <v>#REF!</v>
      </c>
      <c r="L1947" s="32" t="e">
        <f t="shared" si="90"/>
        <v>#REF!</v>
      </c>
      <c r="M1947" s="31" t="e">
        <f t="shared" si="91"/>
        <v>#REF!</v>
      </c>
      <c r="N1947" s="31" t="e">
        <f t="shared" si="92"/>
        <v>#REF!</v>
      </c>
      <c r="O1947" s="1" t="e">
        <f>VLOOKUP(jur[[#This Row],[hwycov_id]],#REF!,16,FALSE)</f>
        <v>#REF!</v>
      </c>
      <c r="P1947" s="1">
        <v>1970</v>
      </c>
    </row>
    <row r="1948" spans="1:16" x14ac:dyDescent="0.25">
      <c r="A1948" s="1">
        <v>8846</v>
      </c>
      <c r="B1948" s="1">
        <v>1</v>
      </c>
      <c r="C1948" s="1">
        <v>1</v>
      </c>
      <c r="D1948" s="1">
        <v>1</v>
      </c>
      <c r="E1948" s="1" t="s">
        <v>73</v>
      </c>
      <c r="F1948" s="1">
        <v>1</v>
      </c>
      <c r="G1948" s="1">
        <v>7</v>
      </c>
      <c r="H1948" s="1">
        <v>7</v>
      </c>
      <c r="I1948" s="1">
        <v>15</v>
      </c>
      <c r="J1948" s="1">
        <v>70330</v>
      </c>
      <c r="K1948" s="4" t="e">
        <f>VLOOKUP(jur[[#This Row],[hwycov_id]],#REF!,10,FALSE)</f>
        <v>#REF!</v>
      </c>
      <c r="L1948" s="32" t="e">
        <f t="shared" si="90"/>
        <v>#REF!</v>
      </c>
      <c r="M1948" s="31" t="e">
        <f t="shared" si="91"/>
        <v>#REF!</v>
      </c>
      <c r="N1948" s="31" t="e">
        <f t="shared" si="92"/>
        <v>#REF!</v>
      </c>
      <c r="O1948" s="1" t="e">
        <f>VLOOKUP(jur[[#This Row],[hwycov_id]],#REF!,16,FALSE)</f>
        <v>#REF!</v>
      </c>
      <c r="P1948" s="1">
        <v>1971</v>
      </c>
    </row>
    <row r="1949" spans="1:16" x14ac:dyDescent="0.25">
      <c r="A1949" s="1">
        <v>474</v>
      </c>
      <c r="B1949" s="1">
        <v>1</v>
      </c>
      <c r="C1949" s="1">
        <v>1</v>
      </c>
      <c r="D1949" s="1">
        <v>1</v>
      </c>
      <c r="E1949" s="1" t="s">
        <v>73</v>
      </c>
      <c r="F1949" s="1">
        <v>1</v>
      </c>
      <c r="G1949" s="1">
        <v>7</v>
      </c>
      <c r="H1949" s="1">
        <v>7</v>
      </c>
      <c r="I1949" s="1">
        <v>15</v>
      </c>
      <c r="J1949" s="1">
        <v>70567</v>
      </c>
      <c r="K1949" s="4" t="e">
        <f>VLOOKUP(jur[[#This Row],[hwycov_id]],#REF!,10,FALSE)</f>
        <v>#REF!</v>
      </c>
      <c r="L1949" s="32" t="e">
        <f t="shared" si="90"/>
        <v>#REF!</v>
      </c>
      <c r="M1949" s="31" t="e">
        <f t="shared" si="91"/>
        <v>#REF!</v>
      </c>
      <c r="N1949" s="31" t="e">
        <f t="shared" si="92"/>
        <v>#REF!</v>
      </c>
      <c r="O1949" s="1" t="e">
        <f>VLOOKUP(jur[[#This Row],[hwycov_id]],#REF!,16,FALSE)</f>
        <v>#REF!</v>
      </c>
      <c r="P1949" s="1">
        <v>1972</v>
      </c>
    </row>
    <row r="1950" spans="1:16" x14ac:dyDescent="0.25">
      <c r="A1950" s="1">
        <v>8845</v>
      </c>
      <c r="B1950" s="1">
        <v>1</v>
      </c>
      <c r="C1950" s="1">
        <v>1</v>
      </c>
      <c r="D1950" s="1">
        <v>1</v>
      </c>
      <c r="E1950" s="1" t="s">
        <v>73</v>
      </c>
      <c r="F1950" s="1">
        <v>1</v>
      </c>
      <c r="G1950" s="1">
        <v>7</v>
      </c>
      <c r="H1950" s="1">
        <v>7</v>
      </c>
      <c r="I1950" s="1">
        <v>15</v>
      </c>
      <c r="J1950" s="1">
        <v>71103</v>
      </c>
      <c r="K1950" s="4" t="e">
        <f>VLOOKUP(jur[[#This Row],[hwycov_id]],#REF!,10,FALSE)</f>
        <v>#REF!</v>
      </c>
      <c r="L1950" s="32" t="e">
        <f t="shared" si="90"/>
        <v>#REF!</v>
      </c>
      <c r="M1950" s="31" t="e">
        <f t="shared" si="91"/>
        <v>#REF!</v>
      </c>
      <c r="N1950" s="31" t="e">
        <f t="shared" si="92"/>
        <v>#REF!</v>
      </c>
      <c r="O1950" s="1" t="e">
        <f>VLOOKUP(jur[[#This Row],[hwycov_id]],#REF!,16,FALSE)</f>
        <v>#REF!</v>
      </c>
      <c r="P1950" s="1">
        <v>1973</v>
      </c>
    </row>
    <row r="1951" spans="1:16" x14ac:dyDescent="0.25">
      <c r="A1951" s="1">
        <v>16428</v>
      </c>
      <c r="B1951" s="1">
        <v>1</v>
      </c>
      <c r="C1951" s="1">
        <v>1</v>
      </c>
      <c r="D1951" s="1">
        <v>1</v>
      </c>
      <c r="E1951" s="1" t="s">
        <v>77</v>
      </c>
      <c r="F1951" s="1">
        <v>1</v>
      </c>
      <c r="G1951" s="1">
        <v>7</v>
      </c>
      <c r="H1951" s="1">
        <v>7</v>
      </c>
      <c r="I1951" s="1">
        <v>15</v>
      </c>
      <c r="J1951" s="1">
        <v>72061</v>
      </c>
      <c r="K1951" s="4" t="e">
        <f>VLOOKUP(jur[[#This Row],[hwycov_id]],#REF!,10,FALSE)</f>
        <v>#REF!</v>
      </c>
      <c r="L1951" s="32" t="e">
        <f t="shared" si="90"/>
        <v>#REF!</v>
      </c>
      <c r="M1951" s="31" t="e">
        <f t="shared" si="91"/>
        <v>#REF!</v>
      </c>
      <c r="N1951" s="31" t="e">
        <f t="shared" si="92"/>
        <v>#REF!</v>
      </c>
      <c r="O1951" s="1" t="e">
        <f>VLOOKUP(jur[[#This Row],[hwycov_id]],#REF!,16,FALSE)</f>
        <v>#REF!</v>
      </c>
      <c r="P1951" s="1">
        <v>1974</v>
      </c>
    </row>
    <row r="1952" spans="1:16" x14ac:dyDescent="0.25">
      <c r="A1952" s="1">
        <v>8057</v>
      </c>
      <c r="B1952" s="1">
        <v>1</v>
      </c>
      <c r="C1952" s="1">
        <v>1</v>
      </c>
      <c r="D1952" s="1">
        <v>1</v>
      </c>
      <c r="E1952" s="1" t="s">
        <v>73</v>
      </c>
      <c r="F1952" s="1">
        <v>1</v>
      </c>
      <c r="G1952" s="1">
        <v>7</v>
      </c>
      <c r="H1952" s="1">
        <v>7</v>
      </c>
      <c r="I1952" s="1">
        <v>15</v>
      </c>
      <c r="J1952" s="1">
        <v>72170</v>
      </c>
      <c r="K1952" s="4" t="e">
        <f>VLOOKUP(jur[[#This Row],[hwycov_id]],#REF!,10,FALSE)</f>
        <v>#REF!</v>
      </c>
      <c r="L1952" s="32" t="e">
        <f t="shared" si="90"/>
        <v>#REF!</v>
      </c>
      <c r="M1952" s="31" t="e">
        <f t="shared" si="91"/>
        <v>#REF!</v>
      </c>
      <c r="N1952" s="31" t="e">
        <f t="shared" si="92"/>
        <v>#REF!</v>
      </c>
      <c r="O1952" s="1" t="e">
        <f>VLOOKUP(jur[[#This Row],[hwycov_id]],#REF!,16,FALSE)</f>
        <v>#REF!</v>
      </c>
      <c r="P1952" s="1">
        <v>1975</v>
      </c>
    </row>
    <row r="1953" spans="1:16" x14ac:dyDescent="0.25">
      <c r="A1953" s="1">
        <v>16446</v>
      </c>
      <c r="B1953" s="1">
        <v>1</v>
      </c>
      <c r="C1953" s="1">
        <v>1</v>
      </c>
      <c r="D1953" s="1">
        <v>1</v>
      </c>
      <c r="E1953" s="1" t="s">
        <v>73</v>
      </c>
      <c r="F1953" s="1">
        <v>1</v>
      </c>
      <c r="G1953" s="1">
        <v>7</v>
      </c>
      <c r="H1953" s="1">
        <v>7</v>
      </c>
      <c r="I1953" s="1">
        <v>15</v>
      </c>
      <c r="J1953" s="1">
        <v>72465</v>
      </c>
      <c r="K1953" s="4" t="e">
        <f>VLOOKUP(jur[[#This Row],[hwycov_id]],#REF!,10,FALSE)</f>
        <v>#REF!</v>
      </c>
      <c r="L1953" s="32" t="e">
        <f t="shared" si="90"/>
        <v>#REF!</v>
      </c>
      <c r="M1953" s="31" t="e">
        <f t="shared" si="91"/>
        <v>#REF!</v>
      </c>
      <c r="N1953" s="31" t="e">
        <f t="shared" si="92"/>
        <v>#REF!</v>
      </c>
      <c r="O1953" s="1" t="e">
        <f>VLOOKUP(jur[[#This Row],[hwycov_id]],#REF!,16,FALSE)</f>
        <v>#REF!</v>
      </c>
      <c r="P1953" s="1">
        <v>1976</v>
      </c>
    </row>
    <row r="1954" spans="1:16" x14ac:dyDescent="0.25">
      <c r="A1954" s="1">
        <v>16427</v>
      </c>
      <c r="B1954" s="1">
        <v>1</v>
      </c>
      <c r="C1954" s="1">
        <v>1</v>
      </c>
      <c r="D1954" s="1">
        <v>1</v>
      </c>
      <c r="E1954" s="1" t="s">
        <v>77</v>
      </c>
      <c r="F1954" s="1">
        <v>1</v>
      </c>
      <c r="G1954" s="1">
        <v>7</v>
      </c>
      <c r="H1954" s="1">
        <v>7</v>
      </c>
      <c r="I1954" s="1">
        <v>15</v>
      </c>
      <c r="J1954" s="1">
        <v>75199</v>
      </c>
      <c r="K1954" s="4" t="e">
        <f>VLOOKUP(jur[[#This Row],[hwycov_id]],#REF!,10,FALSE)</f>
        <v>#REF!</v>
      </c>
      <c r="L1954" s="32" t="e">
        <f t="shared" si="90"/>
        <v>#REF!</v>
      </c>
      <c r="M1954" s="31" t="e">
        <f t="shared" si="91"/>
        <v>#REF!</v>
      </c>
      <c r="N1954" s="31" t="e">
        <f t="shared" si="92"/>
        <v>#REF!</v>
      </c>
      <c r="O1954" s="1" t="e">
        <f>VLOOKUP(jur[[#This Row],[hwycov_id]],#REF!,16,FALSE)</f>
        <v>#REF!</v>
      </c>
      <c r="P1954" s="1">
        <v>1977</v>
      </c>
    </row>
    <row r="1955" spans="1:16" x14ac:dyDescent="0.25">
      <c r="A1955" s="1">
        <v>8042</v>
      </c>
      <c r="B1955" s="1">
        <v>1</v>
      </c>
      <c r="C1955" s="1">
        <v>1</v>
      </c>
      <c r="D1955" s="1">
        <v>1</v>
      </c>
      <c r="E1955" s="1" t="s">
        <v>73</v>
      </c>
      <c r="F1955" s="1">
        <v>1</v>
      </c>
      <c r="G1955" s="1">
        <v>7</v>
      </c>
      <c r="H1955" s="1">
        <v>7</v>
      </c>
      <c r="I1955" s="1">
        <v>15</v>
      </c>
      <c r="J1955" s="1">
        <v>75539</v>
      </c>
      <c r="K1955" s="4" t="e">
        <f>VLOOKUP(jur[[#This Row],[hwycov_id]],#REF!,10,FALSE)</f>
        <v>#REF!</v>
      </c>
      <c r="L1955" s="32" t="e">
        <f t="shared" si="90"/>
        <v>#REF!</v>
      </c>
      <c r="M1955" s="31" t="e">
        <f t="shared" si="91"/>
        <v>#REF!</v>
      </c>
      <c r="N1955" s="31" t="e">
        <f t="shared" si="92"/>
        <v>#REF!</v>
      </c>
      <c r="O1955" s="1" t="e">
        <f>VLOOKUP(jur[[#This Row],[hwycov_id]],#REF!,16,FALSE)</f>
        <v>#REF!</v>
      </c>
      <c r="P1955" s="1">
        <v>1978</v>
      </c>
    </row>
    <row r="1956" spans="1:16" x14ac:dyDescent="0.25">
      <c r="A1956" s="1">
        <v>3207</v>
      </c>
      <c r="B1956" s="1">
        <v>1</v>
      </c>
      <c r="C1956" s="1">
        <v>1</v>
      </c>
      <c r="D1956" s="1">
        <v>1</v>
      </c>
      <c r="E1956" s="1" t="s">
        <v>77</v>
      </c>
      <c r="F1956" s="1">
        <v>1</v>
      </c>
      <c r="G1956" s="1">
        <v>7</v>
      </c>
      <c r="H1956" s="1">
        <v>7</v>
      </c>
      <c r="I1956" s="1">
        <v>15</v>
      </c>
      <c r="J1956" s="1">
        <v>75792</v>
      </c>
      <c r="K1956" s="4" t="e">
        <f>VLOOKUP(jur[[#This Row],[hwycov_id]],#REF!,10,FALSE)</f>
        <v>#REF!</v>
      </c>
      <c r="L1956" s="32" t="e">
        <f t="shared" si="90"/>
        <v>#REF!</v>
      </c>
      <c r="M1956" s="31" t="e">
        <f t="shared" si="91"/>
        <v>#REF!</v>
      </c>
      <c r="N1956" s="31" t="e">
        <f t="shared" si="92"/>
        <v>#REF!</v>
      </c>
      <c r="O1956" s="1" t="e">
        <f>VLOOKUP(jur[[#This Row],[hwycov_id]],#REF!,16,FALSE)</f>
        <v>#REF!</v>
      </c>
      <c r="P1956" s="1">
        <v>1979</v>
      </c>
    </row>
    <row r="1957" spans="1:16" x14ac:dyDescent="0.25">
      <c r="A1957" s="1">
        <v>30080</v>
      </c>
      <c r="B1957" s="1">
        <v>1</v>
      </c>
      <c r="C1957" s="1">
        <v>1</v>
      </c>
      <c r="D1957" s="1">
        <v>1</v>
      </c>
      <c r="E1957" s="1" t="s">
        <v>73</v>
      </c>
      <c r="F1957" s="1">
        <v>1</v>
      </c>
      <c r="G1957" s="1">
        <v>7</v>
      </c>
      <c r="H1957" s="1">
        <v>7</v>
      </c>
      <c r="I1957" s="1">
        <v>15</v>
      </c>
      <c r="J1957" s="1">
        <v>76322</v>
      </c>
      <c r="K1957" s="4" t="e">
        <f>VLOOKUP(jur[[#This Row],[hwycov_id]],#REF!,10,FALSE)</f>
        <v>#REF!</v>
      </c>
      <c r="L1957" s="32" t="e">
        <f t="shared" si="90"/>
        <v>#REF!</v>
      </c>
      <c r="M1957" s="31" t="e">
        <f t="shared" si="91"/>
        <v>#REF!</v>
      </c>
      <c r="N1957" s="31" t="e">
        <f t="shared" si="92"/>
        <v>#REF!</v>
      </c>
      <c r="O1957" s="1" t="e">
        <f>VLOOKUP(jur[[#This Row],[hwycov_id]],#REF!,16,FALSE)</f>
        <v>#REF!</v>
      </c>
      <c r="P1957" s="1">
        <v>1980</v>
      </c>
    </row>
    <row r="1958" spans="1:16" x14ac:dyDescent="0.25">
      <c r="A1958" s="1">
        <v>8056</v>
      </c>
      <c r="B1958" s="1">
        <v>1</v>
      </c>
      <c r="C1958" s="1">
        <v>1</v>
      </c>
      <c r="D1958" s="1">
        <v>1</v>
      </c>
      <c r="E1958" s="1" t="s">
        <v>73</v>
      </c>
      <c r="F1958" s="1">
        <v>1</v>
      </c>
      <c r="G1958" s="1">
        <v>8</v>
      </c>
      <c r="H1958" s="1">
        <v>7</v>
      </c>
      <c r="I1958" s="1">
        <v>15</v>
      </c>
      <c r="J1958" s="1">
        <v>83223</v>
      </c>
      <c r="K1958" s="4" t="e">
        <f>VLOOKUP(jur[[#This Row],[hwycov_id]],#REF!,10,FALSE)</f>
        <v>#REF!</v>
      </c>
      <c r="L1958" s="32" t="e">
        <f t="shared" si="90"/>
        <v>#REF!</v>
      </c>
      <c r="M1958" s="31" t="e">
        <f t="shared" si="91"/>
        <v>#REF!</v>
      </c>
      <c r="N1958" s="31" t="e">
        <f t="shared" si="92"/>
        <v>#REF!</v>
      </c>
      <c r="O1958" s="1" t="e">
        <f>VLOOKUP(jur[[#This Row],[hwycov_id]],#REF!,16,FALSE)</f>
        <v>#REF!</v>
      </c>
      <c r="P1958" s="1">
        <v>1981</v>
      </c>
    </row>
    <row r="1959" spans="1:16" x14ac:dyDescent="0.25">
      <c r="A1959" s="1">
        <v>8054</v>
      </c>
      <c r="B1959" s="1">
        <v>1</v>
      </c>
      <c r="C1959" s="1">
        <v>1</v>
      </c>
      <c r="D1959" s="1">
        <v>1</v>
      </c>
      <c r="E1959" s="1" t="s">
        <v>77</v>
      </c>
      <c r="F1959" s="1">
        <v>1</v>
      </c>
      <c r="G1959" s="1">
        <v>8</v>
      </c>
      <c r="H1959" s="1">
        <v>7</v>
      </c>
      <c r="I1959" s="1">
        <v>15</v>
      </c>
      <c r="J1959" s="1">
        <v>85680</v>
      </c>
      <c r="K1959" s="4" t="e">
        <f>VLOOKUP(jur[[#This Row],[hwycov_id]],#REF!,10,FALSE)</f>
        <v>#REF!</v>
      </c>
      <c r="L1959" s="32" t="e">
        <f t="shared" si="90"/>
        <v>#REF!</v>
      </c>
      <c r="M1959" s="31" t="e">
        <f t="shared" si="91"/>
        <v>#REF!</v>
      </c>
      <c r="N1959" s="31" t="e">
        <f t="shared" si="92"/>
        <v>#REF!</v>
      </c>
      <c r="O1959" s="1" t="e">
        <f>VLOOKUP(jur[[#This Row],[hwycov_id]],#REF!,16,FALSE)</f>
        <v>#REF!</v>
      </c>
      <c r="P1959" s="1">
        <v>1982</v>
      </c>
    </row>
    <row r="1960" spans="1:16" x14ac:dyDescent="0.25">
      <c r="A1960" s="1">
        <v>12838</v>
      </c>
      <c r="B1960" s="1">
        <v>1</v>
      </c>
      <c r="C1960" s="1">
        <v>1</v>
      </c>
      <c r="D1960" s="1">
        <v>1</v>
      </c>
      <c r="E1960" s="1" t="s">
        <v>77</v>
      </c>
      <c r="F1960" s="1">
        <v>1</v>
      </c>
      <c r="G1960" s="1">
        <v>8</v>
      </c>
      <c r="H1960" s="1">
        <v>7</v>
      </c>
      <c r="I1960" s="1">
        <v>15</v>
      </c>
      <c r="J1960" s="1">
        <v>89109</v>
      </c>
      <c r="K1960" s="4" t="e">
        <f>VLOOKUP(jur[[#This Row],[hwycov_id]],#REF!,10,FALSE)</f>
        <v>#REF!</v>
      </c>
      <c r="L1960" s="32" t="e">
        <f t="shared" si="90"/>
        <v>#REF!</v>
      </c>
      <c r="M1960" s="31" t="e">
        <f t="shared" si="91"/>
        <v>#REF!</v>
      </c>
      <c r="N1960" s="31" t="e">
        <f t="shared" si="92"/>
        <v>#REF!</v>
      </c>
      <c r="O1960" s="1" t="e">
        <f>VLOOKUP(jur[[#This Row],[hwycov_id]],#REF!,16,FALSE)</f>
        <v>#REF!</v>
      </c>
      <c r="P1960" s="1">
        <v>1983</v>
      </c>
    </row>
    <row r="1961" spans="1:16" x14ac:dyDescent="0.25">
      <c r="A1961" s="1">
        <v>5193</v>
      </c>
      <c r="B1961" s="1">
        <v>5</v>
      </c>
      <c r="C1961" s="1">
        <v>1</v>
      </c>
      <c r="D1961" s="1">
        <v>2</v>
      </c>
      <c r="E1961" s="1" t="s">
        <v>75</v>
      </c>
      <c r="F1961" s="1">
        <v>4</v>
      </c>
      <c r="G1961" s="1">
        <v>0</v>
      </c>
      <c r="H1961" s="1">
        <v>5</v>
      </c>
      <c r="I1961" s="1">
        <v>16</v>
      </c>
      <c r="J1961" s="1">
        <v>2000</v>
      </c>
      <c r="K1961" s="4" t="e">
        <f>VLOOKUP(jur[[#This Row],[hwycov_id]],#REF!,10,FALSE)</f>
        <v>#REF!</v>
      </c>
      <c r="L1961" s="32" t="e">
        <f t="shared" si="90"/>
        <v>#REF!</v>
      </c>
      <c r="M1961" s="31" t="e">
        <f t="shared" si="91"/>
        <v>#REF!</v>
      </c>
      <c r="N1961" s="31" t="e">
        <f t="shared" si="92"/>
        <v>#REF!</v>
      </c>
      <c r="O1961" s="1" t="e">
        <f>VLOOKUP(jur[[#This Row],[hwycov_id]],#REF!,16,FALSE)</f>
        <v>#REF!</v>
      </c>
      <c r="P1961" s="1">
        <v>1984</v>
      </c>
    </row>
    <row r="1962" spans="1:16" x14ac:dyDescent="0.25">
      <c r="A1962" s="1">
        <v>8383</v>
      </c>
      <c r="B1962" s="1">
        <v>5</v>
      </c>
      <c r="C1962" s="1">
        <v>1</v>
      </c>
      <c r="D1962" s="1">
        <v>2</v>
      </c>
      <c r="E1962" s="1" t="s">
        <v>75</v>
      </c>
      <c r="F1962" s="1">
        <v>4</v>
      </c>
      <c r="G1962" s="1">
        <v>0</v>
      </c>
      <c r="H1962" s="1">
        <v>5</v>
      </c>
      <c r="I1962" s="1">
        <v>16</v>
      </c>
      <c r="J1962" s="1">
        <v>2400</v>
      </c>
      <c r="K1962" s="4" t="e">
        <f>VLOOKUP(jur[[#This Row],[hwycov_id]],#REF!,10,FALSE)</f>
        <v>#REF!</v>
      </c>
      <c r="L1962" s="32" t="e">
        <f t="shared" si="90"/>
        <v>#REF!</v>
      </c>
      <c r="M1962" s="31" t="e">
        <f t="shared" si="91"/>
        <v>#REF!</v>
      </c>
      <c r="N1962" s="31" t="e">
        <f t="shared" si="92"/>
        <v>#REF!</v>
      </c>
      <c r="O1962" s="1" t="e">
        <f>VLOOKUP(jur[[#This Row],[hwycov_id]],#REF!,16,FALSE)</f>
        <v>#REF!</v>
      </c>
      <c r="P1962" s="1">
        <v>1985</v>
      </c>
    </row>
    <row r="1963" spans="1:16" x14ac:dyDescent="0.25">
      <c r="A1963" s="1">
        <v>15252</v>
      </c>
      <c r="B1963" s="1">
        <v>5</v>
      </c>
      <c r="C1963" s="1">
        <v>1</v>
      </c>
      <c r="D1963" s="1">
        <v>2</v>
      </c>
      <c r="E1963" s="1" t="s">
        <v>75</v>
      </c>
      <c r="F1963" s="1">
        <v>4</v>
      </c>
      <c r="G1963" s="1">
        <v>0</v>
      </c>
      <c r="H1963" s="1">
        <v>5</v>
      </c>
      <c r="I1963" s="1">
        <v>16</v>
      </c>
      <c r="J1963" s="1">
        <v>2800</v>
      </c>
      <c r="K1963" s="4" t="e">
        <f>VLOOKUP(jur[[#This Row],[hwycov_id]],#REF!,10,FALSE)</f>
        <v>#REF!</v>
      </c>
      <c r="L1963" s="32" t="e">
        <f t="shared" si="90"/>
        <v>#REF!</v>
      </c>
      <c r="M1963" s="31" t="e">
        <f t="shared" si="91"/>
        <v>#REF!</v>
      </c>
      <c r="N1963" s="31" t="e">
        <f t="shared" si="92"/>
        <v>#REF!</v>
      </c>
      <c r="O1963" s="1" t="e">
        <f>VLOOKUP(jur[[#This Row],[hwycov_id]],#REF!,16,FALSE)</f>
        <v>#REF!</v>
      </c>
      <c r="P1963" s="1">
        <v>1986</v>
      </c>
    </row>
    <row r="1964" spans="1:16" x14ac:dyDescent="0.25">
      <c r="A1964" s="1">
        <v>31033</v>
      </c>
      <c r="B1964" s="1">
        <v>3</v>
      </c>
      <c r="C1964" s="1">
        <v>1</v>
      </c>
      <c r="D1964" s="1">
        <v>2</v>
      </c>
      <c r="E1964" s="1" t="s">
        <v>75</v>
      </c>
      <c r="F1964" s="1">
        <v>3</v>
      </c>
      <c r="G1964" s="1">
        <v>0</v>
      </c>
      <c r="H1964" s="1">
        <v>5</v>
      </c>
      <c r="I1964" s="1">
        <v>16</v>
      </c>
      <c r="J1964" s="1">
        <v>2900</v>
      </c>
      <c r="K1964" s="4" t="e">
        <f>VLOOKUP(jur[[#This Row],[hwycov_id]],#REF!,10,FALSE)</f>
        <v>#REF!</v>
      </c>
      <c r="L1964" s="32" t="e">
        <f t="shared" si="90"/>
        <v>#REF!</v>
      </c>
      <c r="M1964" s="31" t="e">
        <f t="shared" si="91"/>
        <v>#REF!</v>
      </c>
      <c r="N1964" s="31" t="e">
        <f t="shared" si="92"/>
        <v>#REF!</v>
      </c>
      <c r="O1964" s="1" t="e">
        <f>VLOOKUP(jur[[#This Row],[hwycov_id]],#REF!,16,FALSE)</f>
        <v>#REF!</v>
      </c>
      <c r="P1964" s="1">
        <v>1987</v>
      </c>
    </row>
    <row r="1965" spans="1:16" x14ac:dyDescent="0.25">
      <c r="A1965" s="1">
        <v>3508</v>
      </c>
      <c r="B1965" s="1">
        <v>4</v>
      </c>
      <c r="C1965" s="1">
        <v>1</v>
      </c>
      <c r="D1965" s="1">
        <v>2</v>
      </c>
      <c r="E1965" s="1" t="s">
        <v>75</v>
      </c>
      <c r="F1965" s="1">
        <v>4</v>
      </c>
      <c r="G1965" s="1">
        <v>0</v>
      </c>
      <c r="H1965" s="1">
        <v>5</v>
      </c>
      <c r="I1965" s="1">
        <v>16</v>
      </c>
      <c r="J1965" s="1">
        <v>2900</v>
      </c>
      <c r="K1965" s="4" t="e">
        <f>VLOOKUP(jur[[#This Row],[hwycov_id]],#REF!,10,FALSE)</f>
        <v>#REF!</v>
      </c>
      <c r="L1965" s="32" t="e">
        <f t="shared" si="90"/>
        <v>#REF!</v>
      </c>
      <c r="M1965" s="31" t="e">
        <f t="shared" si="91"/>
        <v>#REF!</v>
      </c>
      <c r="N1965" s="31" t="e">
        <f t="shared" si="92"/>
        <v>#REF!</v>
      </c>
      <c r="O1965" s="1" t="e">
        <f>VLOOKUP(jur[[#This Row],[hwycov_id]],#REF!,16,FALSE)</f>
        <v>#REF!</v>
      </c>
      <c r="P1965" s="1">
        <v>1988</v>
      </c>
    </row>
    <row r="1966" spans="1:16" x14ac:dyDescent="0.25">
      <c r="A1966" s="1">
        <v>5592</v>
      </c>
      <c r="B1966" s="1">
        <v>4</v>
      </c>
      <c r="C1966" s="1">
        <v>1</v>
      </c>
      <c r="D1966" s="1">
        <v>2</v>
      </c>
      <c r="E1966" s="1" t="s">
        <v>75</v>
      </c>
      <c r="F1966" s="1">
        <v>4</v>
      </c>
      <c r="G1966" s="1">
        <v>0</v>
      </c>
      <c r="H1966" s="1">
        <v>5</v>
      </c>
      <c r="I1966" s="1">
        <v>16</v>
      </c>
      <c r="J1966" s="1">
        <v>3300</v>
      </c>
      <c r="K1966" s="4" t="e">
        <f>VLOOKUP(jur[[#This Row],[hwycov_id]],#REF!,10,FALSE)</f>
        <v>#REF!</v>
      </c>
      <c r="L1966" s="32" t="e">
        <f t="shared" si="90"/>
        <v>#REF!</v>
      </c>
      <c r="M1966" s="31" t="e">
        <f t="shared" si="91"/>
        <v>#REF!</v>
      </c>
      <c r="N1966" s="31" t="e">
        <f t="shared" si="92"/>
        <v>#REF!</v>
      </c>
      <c r="O1966" s="1" t="e">
        <f>VLOOKUP(jur[[#This Row],[hwycov_id]],#REF!,16,FALSE)</f>
        <v>#REF!</v>
      </c>
      <c r="P1966" s="1">
        <v>1989</v>
      </c>
    </row>
    <row r="1967" spans="1:16" x14ac:dyDescent="0.25">
      <c r="A1967" s="1">
        <v>549</v>
      </c>
      <c r="B1967" s="1">
        <v>5</v>
      </c>
      <c r="C1967" s="1">
        <v>1</v>
      </c>
      <c r="D1967" s="1">
        <v>2</v>
      </c>
      <c r="E1967" s="1" t="s">
        <v>75</v>
      </c>
      <c r="F1967" s="1">
        <v>4</v>
      </c>
      <c r="G1967" s="1">
        <v>0</v>
      </c>
      <c r="H1967" s="1">
        <v>5</v>
      </c>
      <c r="I1967" s="1">
        <v>16</v>
      </c>
      <c r="J1967" s="1">
        <v>3300</v>
      </c>
      <c r="K1967" s="4" t="e">
        <f>VLOOKUP(jur[[#This Row],[hwycov_id]],#REF!,10,FALSE)</f>
        <v>#REF!</v>
      </c>
      <c r="L1967" s="32" t="e">
        <f t="shared" si="90"/>
        <v>#REF!</v>
      </c>
      <c r="M1967" s="31" t="e">
        <f t="shared" si="91"/>
        <v>#REF!</v>
      </c>
      <c r="N1967" s="31" t="e">
        <f t="shared" si="92"/>
        <v>#REF!</v>
      </c>
      <c r="O1967" s="1" t="e">
        <f>VLOOKUP(jur[[#This Row],[hwycov_id]],#REF!,16,FALSE)</f>
        <v>#REF!</v>
      </c>
      <c r="P1967" s="1">
        <v>1990</v>
      </c>
    </row>
    <row r="1968" spans="1:16" x14ac:dyDescent="0.25">
      <c r="A1968" s="1">
        <v>15253</v>
      </c>
      <c r="B1968" s="1">
        <v>5</v>
      </c>
      <c r="C1968" s="1">
        <v>1</v>
      </c>
      <c r="D1968" s="1">
        <v>2</v>
      </c>
      <c r="E1968" s="1" t="s">
        <v>75</v>
      </c>
      <c r="F1968" s="1">
        <v>4</v>
      </c>
      <c r="G1968" s="1">
        <v>0</v>
      </c>
      <c r="H1968" s="1">
        <v>5</v>
      </c>
      <c r="I1968" s="1">
        <v>16</v>
      </c>
      <c r="J1968" s="1">
        <v>3900</v>
      </c>
      <c r="K1968" s="4" t="e">
        <f>VLOOKUP(jur[[#This Row],[hwycov_id]],#REF!,10,FALSE)</f>
        <v>#REF!</v>
      </c>
      <c r="L1968" s="32" t="e">
        <f t="shared" si="90"/>
        <v>#REF!</v>
      </c>
      <c r="M1968" s="31" t="e">
        <f t="shared" si="91"/>
        <v>#REF!</v>
      </c>
      <c r="N1968" s="31" t="e">
        <f t="shared" si="92"/>
        <v>#REF!</v>
      </c>
      <c r="O1968" s="1" t="e">
        <f>VLOOKUP(jur[[#This Row],[hwycov_id]],#REF!,16,FALSE)</f>
        <v>#REF!</v>
      </c>
      <c r="P1968" s="1">
        <v>1991</v>
      </c>
    </row>
    <row r="1969" spans="1:16" x14ac:dyDescent="0.25">
      <c r="A1969" s="1">
        <v>20369</v>
      </c>
      <c r="B1969" s="1">
        <v>5</v>
      </c>
      <c r="C1969" s="1">
        <v>1</v>
      </c>
      <c r="D1969" s="1">
        <v>2</v>
      </c>
      <c r="E1969" s="1" t="s">
        <v>75</v>
      </c>
      <c r="F1969" s="1">
        <v>4</v>
      </c>
      <c r="G1969" s="1">
        <v>0</v>
      </c>
      <c r="H1969" s="1">
        <v>5</v>
      </c>
      <c r="I1969" s="1">
        <v>16</v>
      </c>
      <c r="J1969" s="1">
        <v>3900</v>
      </c>
      <c r="K1969" s="4" t="e">
        <f>VLOOKUP(jur[[#This Row],[hwycov_id]],#REF!,10,FALSE)</f>
        <v>#REF!</v>
      </c>
      <c r="L1969" s="32" t="e">
        <f t="shared" si="90"/>
        <v>#REF!</v>
      </c>
      <c r="M1969" s="31" t="e">
        <f t="shared" si="91"/>
        <v>#REF!</v>
      </c>
      <c r="N1969" s="31" t="e">
        <f t="shared" si="92"/>
        <v>#REF!</v>
      </c>
      <c r="O1969" s="1" t="e">
        <f>VLOOKUP(jur[[#This Row],[hwycov_id]],#REF!,16,FALSE)</f>
        <v>#REF!</v>
      </c>
      <c r="P1969" s="1">
        <v>1992</v>
      </c>
    </row>
    <row r="1970" spans="1:16" x14ac:dyDescent="0.25">
      <c r="A1970" s="1">
        <v>15255</v>
      </c>
      <c r="B1970" s="1">
        <v>4</v>
      </c>
      <c r="C1970" s="1">
        <v>1</v>
      </c>
      <c r="D1970" s="1">
        <v>2</v>
      </c>
      <c r="E1970" s="1" t="s">
        <v>75</v>
      </c>
      <c r="F1970" s="1">
        <v>4</v>
      </c>
      <c r="G1970" s="1">
        <v>0</v>
      </c>
      <c r="H1970" s="1">
        <v>5</v>
      </c>
      <c r="I1970" s="1">
        <v>16</v>
      </c>
      <c r="J1970" s="1">
        <v>4400</v>
      </c>
      <c r="K1970" s="4" t="e">
        <f>VLOOKUP(jur[[#This Row],[hwycov_id]],#REF!,10,FALSE)</f>
        <v>#REF!</v>
      </c>
      <c r="L1970" s="32" t="e">
        <f t="shared" si="90"/>
        <v>#REF!</v>
      </c>
      <c r="M1970" s="31" t="e">
        <f t="shared" si="91"/>
        <v>#REF!</v>
      </c>
      <c r="N1970" s="31" t="e">
        <f t="shared" si="92"/>
        <v>#REF!</v>
      </c>
      <c r="O1970" s="1" t="e">
        <f>VLOOKUP(jur[[#This Row],[hwycov_id]],#REF!,16,FALSE)</f>
        <v>#REF!</v>
      </c>
      <c r="P1970" s="1">
        <v>1993</v>
      </c>
    </row>
    <row r="1971" spans="1:16" x14ac:dyDescent="0.25">
      <c r="A1971" s="1">
        <v>6086</v>
      </c>
      <c r="B1971" s="1">
        <v>3</v>
      </c>
      <c r="C1971" s="1">
        <v>1</v>
      </c>
      <c r="D1971" s="1">
        <v>2</v>
      </c>
      <c r="E1971" s="1" t="s">
        <v>75</v>
      </c>
      <c r="F1971" s="1">
        <v>3</v>
      </c>
      <c r="G1971" s="1">
        <v>0</v>
      </c>
      <c r="H1971" s="1">
        <v>5</v>
      </c>
      <c r="I1971" s="1">
        <v>16</v>
      </c>
      <c r="J1971" s="1">
        <v>5600</v>
      </c>
      <c r="K1971" s="4" t="e">
        <f>VLOOKUP(jur[[#This Row],[hwycov_id]],#REF!,10,FALSE)</f>
        <v>#REF!</v>
      </c>
      <c r="L1971" s="32" t="e">
        <f t="shared" si="90"/>
        <v>#REF!</v>
      </c>
      <c r="M1971" s="31" t="e">
        <f t="shared" si="91"/>
        <v>#REF!</v>
      </c>
      <c r="N1971" s="31" t="e">
        <f t="shared" si="92"/>
        <v>#REF!</v>
      </c>
      <c r="O1971" s="1" t="e">
        <f>VLOOKUP(jur[[#This Row],[hwycov_id]],#REF!,16,FALSE)</f>
        <v>#REF!</v>
      </c>
      <c r="P1971" s="1">
        <v>1994</v>
      </c>
    </row>
    <row r="1972" spans="1:16" x14ac:dyDescent="0.25">
      <c r="A1972" s="1">
        <v>20347</v>
      </c>
      <c r="B1972" s="1">
        <v>3</v>
      </c>
      <c r="C1972" s="1">
        <v>1</v>
      </c>
      <c r="D1972" s="1">
        <v>2</v>
      </c>
      <c r="E1972" s="1" t="s">
        <v>75</v>
      </c>
      <c r="F1972" s="1">
        <v>3</v>
      </c>
      <c r="G1972" s="1">
        <v>0</v>
      </c>
      <c r="H1972" s="1">
        <v>5</v>
      </c>
      <c r="I1972" s="1">
        <v>16</v>
      </c>
      <c r="J1972" s="1">
        <v>6000</v>
      </c>
      <c r="K1972" s="4" t="e">
        <f>VLOOKUP(jur[[#This Row],[hwycov_id]],#REF!,10,FALSE)</f>
        <v>#REF!</v>
      </c>
      <c r="L1972" s="32" t="e">
        <f t="shared" si="90"/>
        <v>#REF!</v>
      </c>
      <c r="M1972" s="31" t="e">
        <f t="shared" si="91"/>
        <v>#REF!</v>
      </c>
      <c r="N1972" s="31" t="e">
        <f t="shared" si="92"/>
        <v>#REF!</v>
      </c>
      <c r="O1972" s="1" t="e">
        <f>VLOOKUP(jur[[#This Row],[hwycov_id]],#REF!,16,FALSE)</f>
        <v>#REF!</v>
      </c>
      <c r="P1972" s="1">
        <v>1995</v>
      </c>
    </row>
    <row r="1973" spans="1:16" x14ac:dyDescent="0.25">
      <c r="A1973" s="1">
        <v>31029</v>
      </c>
      <c r="B1973" s="1">
        <v>4</v>
      </c>
      <c r="C1973" s="1">
        <v>1</v>
      </c>
      <c r="D1973" s="1">
        <v>2</v>
      </c>
      <c r="E1973" s="1" t="s">
        <v>75</v>
      </c>
      <c r="F1973" s="1">
        <v>4</v>
      </c>
      <c r="G1973" s="1">
        <v>0</v>
      </c>
      <c r="H1973" s="1">
        <v>5</v>
      </c>
      <c r="I1973" s="1">
        <v>16</v>
      </c>
      <c r="J1973" s="1">
        <v>6000</v>
      </c>
      <c r="K1973" s="4" t="e">
        <f>VLOOKUP(jur[[#This Row],[hwycov_id]],#REF!,10,FALSE)</f>
        <v>#REF!</v>
      </c>
      <c r="L1973" s="32" t="e">
        <f t="shared" si="90"/>
        <v>#REF!</v>
      </c>
      <c r="M1973" s="31" t="e">
        <f t="shared" si="91"/>
        <v>#REF!</v>
      </c>
      <c r="N1973" s="31" t="e">
        <f t="shared" si="92"/>
        <v>#REF!</v>
      </c>
      <c r="O1973" s="1" t="e">
        <f>VLOOKUP(jur[[#This Row],[hwycov_id]],#REF!,16,FALSE)</f>
        <v>#REF!</v>
      </c>
      <c r="P1973" s="1">
        <v>1996</v>
      </c>
    </row>
    <row r="1974" spans="1:16" x14ac:dyDescent="0.25">
      <c r="A1974" s="1">
        <v>7437</v>
      </c>
      <c r="B1974" s="1">
        <v>4</v>
      </c>
      <c r="C1974" s="1">
        <v>1</v>
      </c>
      <c r="D1974" s="1">
        <v>2</v>
      </c>
      <c r="E1974" s="1" t="s">
        <v>75</v>
      </c>
      <c r="F1974" s="1">
        <v>4</v>
      </c>
      <c r="G1974" s="1">
        <v>0</v>
      </c>
      <c r="H1974" s="1">
        <v>5</v>
      </c>
      <c r="I1974" s="1">
        <v>16</v>
      </c>
      <c r="J1974" s="1">
        <v>6670</v>
      </c>
      <c r="K1974" s="4" t="e">
        <f>VLOOKUP(jur[[#This Row],[hwycov_id]],#REF!,10,FALSE)</f>
        <v>#REF!</v>
      </c>
      <c r="L1974" s="32" t="e">
        <f t="shared" si="90"/>
        <v>#REF!</v>
      </c>
      <c r="M1974" s="31" t="e">
        <f t="shared" si="91"/>
        <v>#REF!</v>
      </c>
      <c r="N1974" s="31" t="e">
        <f t="shared" si="92"/>
        <v>#REF!</v>
      </c>
      <c r="O1974" s="1" t="e">
        <f>VLOOKUP(jur[[#This Row],[hwycov_id]],#REF!,16,FALSE)</f>
        <v>#REF!</v>
      </c>
      <c r="P1974" s="1">
        <v>1997</v>
      </c>
    </row>
    <row r="1975" spans="1:16" x14ac:dyDescent="0.25">
      <c r="A1975" s="1">
        <v>20351</v>
      </c>
      <c r="B1975" s="1">
        <v>3</v>
      </c>
      <c r="C1975" s="1">
        <v>1</v>
      </c>
      <c r="D1975" s="1">
        <v>2</v>
      </c>
      <c r="E1975" s="1" t="s">
        <v>75</v>
      </c>
      <c r="F1975" s="1">
        <v>3</v>
      </c>
      <c r="G1975" s="1">
        <v>0</v>
      </c>
      <c r="H1975" s="1">
        <v>5</v>
      </c>
      <c r="I1975" s="1">
        <v>16</v>
      </c>
      <c r="J1975" s="1">
        <v>7000</v>
      </c>
      <c r="K1975" s="4" t="e">
        <f>VLOOKUP(jur[[#This Row],[hwycov_id]],#REF!,10,FALSE)</f>
        <v>#REF!</v>
      </c>
      <c r="L1975" s="32" t="e">
        <f t="shared" si="90"/>
        <v>#REF!</v>
      </c>
      <c r="M1975" s="31" t="e">
        <f t="shared" si="91"/>
        <v>#REF!</v>
      </c>
      <c r="N1975" s="31" t="e">
        <f t="shared" si="92"/>
        <v>#REF!</v>
      </c>
      <c r="O1975" s="1" t="e">
        <f>VLOOKUP(jur[[#This Row],[hwycov_id]],#REF!,16,FALSE)</f>
        <v>#REF!</v>
      </c>
      <c r="P1975" s="1">
        <v>1998</v>
      </c>
    </row>
    <row r="1976" spans="1:16" x14ac:dyDescent="0.25">
      <c r="A1976" s="1">
        <v>17967</v>
      </c>
      <c r="B1976" s="1">
        <v>3</v>
      </c>
      <c r="C1976" s="1">
        <v>1</v>
      </c>
      <c r="D1976" s="1">
        <v>2</v>
      </c>
      <c r="E1976" s="1" t="s">
        <v>75</v>
      </c>
      <c r="F1976" s="1">
        <v>3</v>
      </c>
      <c r="G1976" s="1">
        <v>0</v>
      </c>
      <c r="H1976" s="1">
        <v>5</v>
      </c>
      <c r="I1976" s="1">
        <v>16</v>
      </c>
      <c r="J1976" s="1">
        <v>8000</v>
      </c>
      <c r="K1976" s="4" t="e">
        <f>VLOOKUP(jur[[#This Row],[hwycov_id]],#REF!,10,FALSE)</f>
        <v>#REF!</v>
      </c>
      <c r="L1976" s="32" t="e">
        <f t="shared" si="90"/>
        <v>#REF!</v>
      </c>
      <c r="M1976" s="31" t="e">
        <f t="shared" si="91"/>
        <v>#REF!</v>
      </c>
      <c r="N1976" s="31" t="e">
        <f t="shared" si="92"/>
        <v>#REF!</v>
      </c>
      <c r="O1976" s="1" t="e">
        <f>VLOOKUP(jur[[#This Row],[hwycov_id]],#REF!,16,FALSE)</f>
        <v>#REF!</v>
      </c>
      <c r="P1976" s="1">
        <v>1999</v>
      </c>
    </row>
    <row r="1977" spans="1:16" x14ac:dyDescent="0.25">
      <c r="A1977" s="1">
        <v>8034</v>
      </c>
      <c r="B1977" s="1">
        <v>5</v>
      </c>
      <c r="C1977" s="1">
        <v>1</v>
      </c>
      <c r="D1977" s="1">
        <v>2</v>
      </c>
      <c r="E1977" s="1" t="s">
        <v>75</v>
      </c>
      <c r="F1977" s="1">
        <v>4</v>
      </c>
      <c r="G1977" s="1">
        <v>0</v>
      </c>
      <c r="H1977" s="1">
        <v>5</v>
      </c>
      <c r="I1977" s="1">
        <v>16</v>
      </c>
      <c r="J1977" s="1">
        <v>8700</v>
      </c>
      <c r="K1977" s="4" t="e">
        <f>VLOOKUP(jur[[#This Row],[hwycov_id]],#REF!,10,FALSE)</f>
        <v>#REF!</v>
      </c>
      <c r="L1977" s="32" t="e">
        <f t="shared" si="90"/>
        <v>#REF!</v>
      </c>
      <c r="M1977" s="31" t="e">
        <f t="shared" si="91"/>
        <v>#REF!</v>
      </c>
      <c r="N1977" s="31" t="e">
        <f t="shared" si="92"/>
        <v>#REF!</v>
      </c>
      <c r="O1977" s="1" t="e">
        <f>VLOOKUP(jur[[#This Row],[hwycov_id]],#REF!,16,FALSE)</f>
        <v>#REF!</v>
      </c>
      <c r="P1977" s="1">
        <v>2000</v>
      </c>
    </row>
    <row r="1978" spans="1:16" x14ac:dyDescent="0.25">
      <c r="A1978" s="1">
        <v>7440</v>
      </c>
      <c r="B1978" s="1">
        <v>3</v>
      </c>
      <c r="C1978" s="1">
        <v>1</v>
      </c>
      <c r="D1978" s="1">
        <v>2</v>
      </c>
      <c r="E1978" s="1" t="s">
        <v>75</v>
      </c>
      <c r="F1978" s="1">
        <v>3</v>
      </c>
      <c r="G1978" s="1">
        <v>0</v>
      </c>
      <c r="H1978" s="1">
        <v>5</v>
      </c>
      <c r="I1978" s="1">
        <v>16</v>
      </c>
      <c r="J1978" s="1">
        <v>8800</v>
      </c>
      <c r="K1978" s="4" t="e">
        <f>VLOOKUP(jur[[#This Row],[hwycov_id]],#REF!,10,FALSE)</f>
        <v>#REF!</v>
      </c>
      <c r="L1978" s="32" t="e">
        <f t="shared" si="90"/>
        <v>#REF!</v>
      </c>
      <c r="M1978" s="31" t="e">
        <f t="shared" si="91"/>
        <v>#REF!</v>
      </c>
      <c r="N1978" s="31" t="e">
        <f t="shared" si="92"/>
        <v>#REF!</v>
      </c>
      <c r="O1978" s="1" t="e">
        <f>VLOOKUP(jur[[#This Row],[hwycov_id]],#REF!,16,FALSE)</f>
        <v>#REF!</v>
      </c>
      <c r="P1978" s="1">
        <v>2001</v>
      </c>
    </row>
    <row r="1979" spans="1:16" x14ac:dyDescent="0.25">
      <c r="A1979" s="1">
        <v>15286</v>
      </c>
      <c r="B1979" s="1">
        <v>4</v>
      </c>
      <c r="C1979" s="1">
        <v>1</v>
      </c>
      <c r="D1979" s="1">
        <v>2</v>
      </c>
      <c r="E1979" s="1" t="s">
        <v>75</v>
      </c>
      <c r="F1979" s="1">
        <v>4</v>
      </c>
      <c r="G1979" s="1">
        <v>0</v>
      </c>
      <c r="H1979" s="1">
        <v>5</v>
      </c>
      <c r="I1979" s="1">
        <v>16</v>
      </c>
      <c r="J1979" s="1">
        <v>9200</v>
      </c>
      <c r="K1979" s="4" t="e">
        <f>VLOOKUP(jur[[#This Row],[hwycov_id]],#REF!,10,FALSE)</f>
        <v>#REF!</v>
      </c>
      <c r="L1979" s="32" t="e">
        <f t="shared" si="90"/>
        <v>#REF!</v>
      </c>
      <c r="M1979" s="31" t="e">
        <f t="shared" si="91"/>
        <v>#REF!</v>
      </c>
      <c r="N1979" s="31" t="e">
        <f t="shared" si="92"/>
        <v>#REF!</v>
      </c>
      <c r="O1979" s="1" t="e">
        <f>VLOOKUP(jur[[#This Row],[hwycov_id]],#REF!,16,FALSE)</f>
        <v>#REF!</v>
      </c>
      <c r="P1979" s="1">
        <v>2002</v>
      </c>
    </row>
    <row r="1980" spans="1:16" x14ac:dyDescent="0.25">
      <c r="A1980" s="1">
        <v>7755</v>
      </c>
      <c r="B1980" s="1">
        <v>3</v>
      </c>
      <c r="C1980" s="1">
        <v>1</v>
      </c>
      <c r="D1980" s="1">
        <v>2</v>
      </c>
      <c r="E1980" s="1" t="s">
        <v>75</v>
      </c>
      <c r="F1980" s="1">
        <v>3</v>
      </c>
      <c r="G1980" s="1">
        <v>0</v>
      </c>
      <c r="H1980" s="1">
        <v>5</v>
      </c>
      <c r="I1980" s="1">
        <v>16</v>
      </c>
      <c r="J1980" s="1">
        <v>9600</v>
      </c>
      <c r="K1980" s="4" t="e">
        <f>VLOOKUP(jur[[#This Row],[hwycov_id]],#REF!,10,FALSE)</f>
        <v>#REF!</v>
      </c>
      <c r="L1980" s="32" t="e">
        <f t="shared" si="90"/>
        <v>#REF!</v>
      </c>
      <c r="M1980" s="31" t="e">
        <f t="shared" si="91"/>
        <v>#REF!</v>
      </c>
      <c r="N1980" s="31" t="e">
        <f t="shared" si="92"/>
        <v>#REF!</v>
      </c>
      <c r="O1980" s="1" t="e">
        <f>VLOOKUP(jur[[#This Row],[hwycov_id]],#REF!,16,FALSE)</f>
        <v>#REF!</v>
      </c>
      <c r="P1980" s="1">
        <v>2003</v>
      </c>
    </row>
    <row r="1981" spans="1:16" x14ac:dyDescent="0.25">
      <c r="A1981" s="1">
        <v>4782</v>
      </c>
      <c r="B1981" s="1">
        <v>3</v>
      </c>
      <c r="C1981" s="1">
        <v>1</v>
      </c>
      <c r="D1981" s="1">
        <v>2</v>
      </c>
      <c r="E1981" s="1" t="s">
        <v>75</v>
      </c>
      <c r="F1981" s="1">
        <v>3</v>
      </c>
      <c r="G1981" s="1">
        <v>1</v>
      </c>
      <c r="H1981" s="1">
        <v>5</v>
      </c>
      <c r="I1981" s="1">
        <v>16</v>
      </c>
      <c r="J1981" s="1">
        <v>10400</v>
      </c>
      <c r="K1981" s="4" t="e">
        <f>VLOOKUP(jur[[#This Row],[hwycov_id]],#REF!,10,FALSE)</f>
        <v>#REF!</v>
      </c>
      <c r="L1981" s="32" t="e">
        <f t="shared" si="90"/>
        <v>#REF!</v>
      </c>
      <c r="M1981" s="31" t="e">
        <f t="shared" si="91"/>
        <v>#REF!</v>
      </c>
      <c r="N1981" s="31" t="e">
        <f t="shared" si="92"/>
        <v>#REF!</v>
      </c>
      <c r="O1981" s="1" t="e">
        <f>VLOOKUP(jur[[#This Row],[hwycov_id]],#REF!,16,FALSE)</f>
        <v>#REF!</v>
      </c>
      <c r="P1981" s="1">
        <v>2004</v>
      </c>
    </row>
    <row r="1982" spans="1:16" x14ac:dyDescent="0.25">
      <c r="A1982" s="1">
        <v>7448</v>
      </c>
      <c r="B1982" s="1">
        <v>5</v>
      </c>
      <c r="C1982" s="1">
        <v>1</v>
      </c>
      <c r="D1982" s="1">
        <v>2</v>
      </c>
      <c r="E1982" s="1" t="s">
        <v>75</v>
      </c>
      <c r="F1982" s="1">
        <v>4</v>
      </c>
      <c r="G1982" s="1">
        <v>1</v>
      </c>
      <c r="H1982" s="1">
        <v>5</v>
      </c>
      <c r="I1982" s="1">
        <v>16</v>
      </c>
      <c r="J1982" s="1">
        <v>11000</v>
      </c>
      <c r="K1982" s="4" t="e">
        <f>VLOOKUP(jur[[#This Row],[hwycov_id]],#REF!,10,FALSE)</f>
        <v>#REF!</v>
      </c>
      <c r="L1982" s="32" t="e">
        <f t="shared" si="90"/>
        <v>#REF!</v>
      </c>
      <c r="M1982" s="31" t="e">
        <f t="shared" si="91"/>
        <v>#REF!</v>
      </c>
      <c r="N1982" s="31" t="e">
        <f t="shared" si="92"/>
        <v>#REF!</v>
      </c>
      <c r="O1982" s="1" t="e">
        <f>VLOOKUP(jur[[#This Row],[hwycov_id]],#REF!,16,FALSE)</f>
        <v>#REF!</v>
      </c>
      <c r="P1982" s="1">
        <v>2005</v>
      </c>
    </row>
    <row r="1983" spans="1:16" x14ac:dyDescent="0.25">
      <c r="A1983" s="1">
        <v>15289</v>
      </c>
      <c r="B1983" s="1">
        <v>3</v>
      </c>
      <c r="C1983" s="1">
        <v>1</v>
      </c>
      <c r="D1983" s="1">
        <v>2</v>
      </c>
      <c r="E1983" s="1" t="s">
        <v>75</v>
      </c>
      <c r="F1983" s="1">
        <v>3</v>
      </c>
      <c r="G1983" s="1">
        <v>1</v>
      </c>
      <c r="H1983" s="1">
        <v>5</v>
      </c>
      <c r="I1983" s="1">
        <v>16</v>
      </c>
      <c r="J1983" s="1">
        <v>11500</v>
      </c>
      <c r="K1983" s="4" t="e">
        <f>VLOOKUP(jur[[#This Row],[hwycov_id]],#REF!,10,FALSE)</f>
        <v>#REF!</v>
      </c>
      <c r="L1983" s="32" t="e">
        <f t="shared" si="90"/>
        <v>#REF!</v>
      </c>
      <c r="M1983" s="31" t="e">
        <f t="shared" si="91"/>
        <v>#REF!</v>
      </c>
      <c r="N1983" s="31" t="e">
        <f t="shared" si="92"/>
        <v>#REF!</v>
      </c>
      <c r="O1983" s="1" t="e">
        <f>VLOOKUP(jur[[#This Row],[hwycov_id]],#REF!,16,FALSE)</f>
        <v>#REF!</v>
      </c>
      <c r="P1983" s="1">
        <v>2006</v>
      </c>
    </row>
    <row r="1984" spans="1:16" x14ac:dyDescent="0.25">
      <c r="A1984" s="1">
        <v>3501</v>
      </c>
      <c r="B1984" s="1">
        <v>5</v>
      </c>
      <c r="C1984" s="1">
        <v>1</v>
      </c>
      <c r="D1984" s="1">
        <v>2</v>
      </c>
      <c r="E1984" s="1" t="s">
        <v>75</v>
      </c>
      <c r="F1984" s="1">
        <v>4</v>
      </c>
      <c r="G1984" s="1">
        <v>1</v>
      </c>
      <c r="H1984" s="1">
        <v>5</v>
      </c>
      <c r="I1984" s="1">
        <v>16</v>
      </c>
      <c r="J1984" s="1">
        <v>11600</v>
      </c>
      <c r="K1984" s="4" t="e">
        <f>VLOOKUP(jur[[#This Row],[hwycov_id]],#REF!,10,FALSE)</f>
        <v>#REF!</v>
      </c>
      <c r="L1984" s="32" t="e">
        <f t="shared" si="90"/>
        <v>#REF!</v>
      </c>
      <c r="M1984" s="31" t="e">
        <f t="shared" si="91"/>
        <v>#REF!</v>
      </c>
      <c r="N1984" s="31" t="e">
        <f t="shared" si="92"/>
        <v>#REF!</v>
      </c>
      <c r="O1984" s="1" t="e">
        <f>VLOOKUP(jur[[#This Row],[hwycov_id]],#REF!,16,FALSE)</f>
        <v>#REF!</v>
      </c>
      <c r="P1984" s="1">
        <v>2007</v>
      </c>
    </row>
    <row r="1985" spans="1:16" x14ac:dyDescent="0.25">
      <c r="A1985" s="1">
        <v>28923</v>
      </c>
      <c r="B1985" s="1">
        <v>1</v>
      </c>
      <c r="C1985" s="1">
        <v>1</v>
      </c>
      <c r="D1985" s="1">
        <v>1</v>
      </c>
      <c r="E1985" s="1" t="s">
        <v>77</v>
      </c>
      <c r="F1985" s="1">
        <v>1</v>
      </c>
      <c r="G1985" s="1">
        <v>1</v>
      </c>
      <c r="H1985" s="1">
        <v>5</v>
      </c>
      <c r="I1985" s="1">
        <v>16</v>
      </c>
      <c r="J1985" s="1">
        <v>12707</v>
      </c>
      <c r="K1985" s="4" t="e">
        <f>VLOOKUP(jur[[#This Row],[hwycov_id]],#REF!,10,FALSE)</f>
        <v>#REF!</v>
      </c>
      <c r="L1985" s="32" t="e">
        <f t="shared" si="90"/>
        <v>#REF!</v>
      </c>
      <c r="M1985" s="31" t="e">
        <f t="shared" si="91"/>
        <v>#REF!</v>
      </c>
      <c r="N1985" s="31" t="e">
        <f t="shared" si="92"/>
        <v>#REF!</v>
      </c>
      <c r="O1985" s="1" t="e">
        <f>VLOOKUP(jur[[#This Row],[hwycov_id]],#REF!,16,FALSE)</f>
        <v>#REF!</v>
      </c>
      <c r="P1985" s="1">
        <v>2008</v>
      </c>
    </row>
    <row r="1986" spans="1:16" x14ac:dyDescent="0.25">
      <c r="A1986" s="1">
        <v>7435</v>
      </c>
      <c r="B1986" s="1">
        <v>3</v>
      </c>
      <c r="C1986" s="1">
        <v>1</v>
      </c>
      <c r="D1986" s="1">
        <v>2</v>
      </c>
      <c r="E1986" s="1" t="s">
        <v>75</v>
      </c>
      <c r="F1986" s="1">
        <v>3</v>
      </c>
      <c r="G1986" s="1">
        <v>1</v>
      </c>
      <c r="H1986" s="1">
        <v>5</v>
      </c>
      <c r="I1986" s="1">
        <v>16</v>
      </c>
      <c r="J1986" s="1">
        <v>14000</v>
      </c>
      <c r="K1986" s="4" t="e">
        <f>VLOOKUP(jur[[#This Row],[hwycov_id]],#REF!,10,FALSE)</f>
        <v>#REF!</v>
      </c>
      <c r="L1986" s="32" t="e">
        <f t="shared" ref="L1986:L2049" si="93">K1986/J1986-1</f>
        <v>#REF!</v>
      </c>
      <c r="M1986" s="31" t="e">
        <f t="shared" ref="M1986:M2049" si="94">K1986-J1986</f>
        <v>#REF!</v>
      </c>
      <c r="N1986" s="31" t="e">
        <f t="shared" ref="N1986:N2049" si="95">POWER(M1986,2)</f>
        <v>#REF!</v>
      </c>
      <c r="O1986" s="1" t="e">
        <f>VLOOKUP(jur[[#This Row],[hwycov_id]],#REF!,16,FALSE)</f>
        <v>#REF!</v>
      </c>
      <c r="P1986" s="1">
        <v>2009</v>
      </c>
    </row>
    <row r="1987" spans="1:16" x14ac:dyDescent="0.25">
      <c r="A1987" s="1">
        <v>5744</v>
      </c>
      <c r="B1987" s="1">
        <v>2</v>
      </c>
      <c r="C1987" s="1">
        <v>1</v>
      </c>
      <c r="D1987" s="1">
        <v>2</v>
      </c>
      <c r="E1987" s="1" t="s">
        <v>75</v>
      </c>
      <c r="F1987" s="1">
        <v>3</v>
      </c>
      <c r="G1987" s="1">
        <v>1</v>
      </c>
      <c r="H1987" s="1">
        <v>3</v>
      </c>
      <c r="I1987" s="1">
        <v>16</v>
      </c>
      <c r="J1987" s="1">
        <v>15800</v>
      </c>
      <c r="K1987" s="4" t="e">
        <f>VLOOKUP(jur[[#This Row],[hwycov_id]],#REF!,10,FALSE)</f>
        <v>#REF!</v>
      </c>
      <c r="L1987" s="32" t="e">
        <f t="shared" si="93"/>
        <v>#REF!</v>
      </c>
      <c r="M1987" s="31" t="e">
        <f t="shared" si="94"/>
        <v>#REF!</v>
      </c>
      <c r="N1987" s="31" t="e">
        <f t="shared" si="95"/>
        <v>#REF!</v>
      </c>
      <c r="O1987" s="1" t="e">
        <f>VLOOKUP(jur[[#This Row],[hwycov_id]],#REF!,16,FALSE)</f>
        <v>#REF!</v>
      </c>
      <c r="P1987" s="1">
        <v>2010</v>
      </c>
    </row>
    <row r="1988" spans="1:16" x14ac:dyDescent="0.25">
      <c r="A1988" s="1">
        <v>17403</v>
      </c>
      <c r="B1988" s="1">
        <v>3</v>
      </c>
      <c r="C1988" s="1">
        <v>1</v>
      </c>
      <c r="D1988" s="1">
        <v>2</v>
      </c>
      <c r="E1988" s="1" t="s">
        <v>75</v>
      </c>
      <c r="F1988" s="1">
        <v>3</v>
      </c>
      <c r="G1988" s="1">
        <v>1</v>
      </c>
      <c r="H1988" s="1">
        <v>5</v>
      </c>
      <c r="I1988" s="1">
        <v>16</v>
      </c>
      <c r="J1988" s="1">
        <v>17300</v>
      </c>
      <c r="K1988" s="4" t="e">
        <f>VLOOKUP(jur[[#This Row],[hwycov_id]],#REF!,10,FALSE)</f>
        <v>#REF!</v>
      </c>
      <c r="L1988" s="32" t="e">
        <f t="shared" si="93"/>
        <v>#REF!</v>
      </c>
      <c r="M1988" s="31" t="e">
        <f t="shared" si="94"/>
        <v>#REF!</v>
      </c>
      <c r="N1988" s="31" t="e">
        <f t="shared" si="95"/>
        <v>#REF!</v>
      </c>
      <c r="O1988" s="1" t="e">
        <f>VLOOKUP(jur[[#This Row],[hwycov_id]],#REF!,16,FALSE)</f>
        <v>#REF!</v>
      </c>
      <c r="P1988" s="1">
        <v>2011</v>
      </c>
    </row>
    <row r="1989" spans="1:16" x14ac:dyDescent="0.25">
      <c r="A1989" s="1">
        <v>7762</v>
      </c>
      <c r="B1989" s="1">
        <v>3</v>
      </c>
      <c r="C1989" s="1">
        <v>1</v>
      </c>
      <c r="D1989" s="1">
        <v>2</v>
      </c>
      <c r="E1989" s="1" t="s">
        <v>75</v>
      </c>
      <c r="F1989" s="1">
        <v>3</v>
      </c>
      <c r="G1989" s="1">
        <v>1</v>
      </c>
      <c r="H1989" s="1">
        <v>5</v>
      </c>
      <c r="I1989" s="1">
        <v>16</v>
      </c>
      <c r="J1989" s="1">
        <v>18100</v>
      </c>
      <c r="K1989" s="4" t="e">
        <f>VLOOKUP(jur[[#This Row],[hwycov_id]],#REF!,10,FALSE)</f>
        <v>#REF!</v>
      </c>
      <c r="L1989" s="32" t="e">
        <f t="shared" si="93"/>
        <v>#REF!</v>
      </c>
      <c r="M1989" s="31" t="e">
        <f t="shared" si="94"/>
        <v>#REF!</v>
      </c>
      <c r="N1989" s="31" t="e">
        <f t="shared" si="95"/>
        <v>#REF!</v>
      </c>
      <c r="O1989" s="1" t="e">
        <f>VLOOKUP(jur[[#This Row],[hwycov_id]],#REF!,16,FALSE)</f>
        <v>#REF!</v>
      </c>
      <c r="P1989" s="1">
        <v>2012</v>
      </c>
    </row>
    <row r="1990" spans="1:16" x14ac:dyDescent="0.25">
      <c r="A1990" s="1">
        <v>8382</v>
      </c>
      <c r="B1990" s="1">
        <v>3</v>
      </c>
      <c r="C1990" s="1">
        <v>1</v>
      </c>
      <c r="D1990" s="1">
        <v>2</v>
      </c>
      <c r="E1990" s="1" t="s">
        <v>75</v>
      </c>
      <c r="F1990" s="1">
        <v>3</v>
      </c>
      <c r="G1990" s="1">
        <v>1</v>
      </c>
      <c r="H1990" s="1">
        <v>5</v>
      </c>
      <c r="I1990" s="1">
        <v>16</v>
      </c>
      <c r="J1990" s="1">
        <v>18700</v>
      </c>
      <c r="K1990" s="4" t="e">
        <f>VLOOKUP(jur[[#This Row],[hwycov_id]],#REF!,10,FALSE)</f>
        <v>#REF!</v>
      </c>
      <c r="L1990" s="32" t="e">
        <f t="shared" si="93"/>
        <v>#REF!</v>
      </c>
      <c r="M1990" s="31" t="e">
        <f t="shared" si="94"/>
        <v>#REF!</v>
      </c>
      <c r="N1990" s="31" t="e">
        <f t="shared" si="95"/>
        <v>#REF!</v>
      </c>
      <c r="O1990" s="1" t="e">
        <f>VLOOKUP(jur[[#This Row],[hwycov_id]],#REF!,16,FALSE)</f>
        <v>#REF!</v>
      </c>
      <c r="P1990" s="1">
        <v>2013</v>
      </c>
    </row>
    <row r="1991" spans="1:16" x14ac:dyDescent="0.25">
      <c r="A1991" s="1">
        <v>17407</v>
      </c>
      <c r="B1991" s="1">
        <v>3</v>
      </c>
      <c r="C1991" s="1">
        <v>1</v>
      </c>
      <c r="D1991" s="1">
        <v>2</v>
      </c>
      <c r="E1991" s="1" t="s">
        <v>75</v>
      </c>
      <c r="F1991" s="1">
        <v>3</v>
      </c>
      <c r="G1991" s="1">
        <v>1</v>
      </c>
      <c r="H1991" s="1">
        <v>5</v>
      </c>
      <c r="I1991" s="1">
        <v>16</v>
      </c>
      <c r="J1991" s="1">
        <v>19000</v>
      </c>
      <c r="K1991" s="4" t="e">
        <f>VLOOKUP(jur[[#This Row],[hwycov_id]],#REF!,10,FALSE)</f>
        <v>#REF!</v>
      </c>
      <c r="L1991" s="32" t="e">
        <f t="shared" si="93"/>
        <v>#REF!</v>
      </c>
      <c r="M1991" s="31" t="e">
        <f t="shared" si="94"/>
        <v>#REF!</v>
      </c>
      <c r="N1991" s="31" t="e">
        <f t="shared" si="95"/>
        <v>#REF!</v>
      </c>
      <c r="O1991" s="1" t="e">
        <f>VLOOKUP(jur[[#This Row],[hwycov_id]],#REF!,16,FALSE)</f>
        <v>#REF!</v>
      </c>
      <c r="P1991" s="1">
        <v>2014</v>
      </c>
    </row>
    <row r="1992" spans="1:16" x14ac:dyDescent="0.25">
      <c r="A1992" s="1">
        <v>15999</v>
      </c>
      <c r="B1992" s="1">
        <v>3</v>
      </c>
      <c r="C1992" s="1">
        <v>1</v>
      </c>
      <c r="D1992" s="1">
        <v>2</v>
      </c>
      <c r="E1992" s="1" t="s">
        <v>75</v>
      </c>
      <c r="F1992" s="1">
        <v>3</v>
      </c>
      <c r="G1992" s="1">
        <v>1</v>
      </c>
      <c r="H1992" s="1">
        <v>3</v>
      </c>
      <c r="I1992" s="1">
        <v>16</v>
      </c>
      <c r="J1992" s="1">
        <v>19000</v>
      </c>
      <c r="K1992" s="4" t="e">
        <f>VLOOKUP(jur[[#This Row],[hwycov_id]],#REF!,10,FALSE)</f>
        <v>#REF!</v>
      </c>
      <c r="L1992" s="32" t="e">
        <f t="shared" si="93"/>
        <v>#REF!</v>
      </c>
      <c r="M1992" s="31" t="e">
        <f t="shared" si="94"/>
        <v>#REF!</v>
      </c>
      <c r="N1992" s="31" t="e">
        <f t="shared" si="95"/>
        <v>#REF!</v>
      </c>
      <c r="O1992" s="1" t="e">
        <f>VLOOKUP(jur[[#This Row],[hwycov_id]],#REF!,16,FALSE)</f>
        <v>#REF!</v>
      </c>
      <c r="P1992" s="1">
        <v>2015</v>
      </c>
    </row>
    <row r="1993" spans="1:16" x14ac:dyDescent="0.25">
      <c r="A1993" s="1">
        <v>2471</v>
      </c>
      <c r="B1993" s="1">
        <v>3</v>
      </c>
      <c r="C1993" s="1">
        <v>1</v>
      </c>
      <c r="D1993" s="1">
        <v>2</v>
      </c>
      <c r="E1993" s="1" t="s">
        <v>75</v>
      </c>
      <c r="F1993" s="1">
        <v>3</v>
      </c>
      <c r="G1993" s="1">
        <v>1</v>
      </c>
      <c r="H1993" s="1">
        <v>5</v>
      </c>
      <c r="I1993" s="1">
        <v>16</v>
      </c>
      <c r="J1993" s="1">
        <v>19800</v>
      </c>
      <c r="K1993" s="4" t="e">
        <f>VLOOKUP(jur[[#This Row],[hwycov_id]],#REF!,10,FALSE)</f>
        <v>#REF!</v>
      </c>
      <c r="L1993" s="32" t="e">
        <f t="shared" si="93"/>
        <v>#REF!</v>
      </c>
      <c r="M1993" s="31" t="e">
        <f t="shared" si="94"/>
        <v>#REF!</v>
      </c>
      <c r="N1993" s="31" t="e">
        <f t="shared" si="95"/>
        <v>#REF!</v>
      </c>
      <c r="O1993" s="1" t="e">
        <f>VLOOKUP(jur[[#This Row],[hwycov_id]],#REF!,16,FALSE)</f>
        <v>#REF!</v>
      </c>
      <c r="P1993" s="1">
        <v>2016</v>
      </c>
    </row>
    <row r="1994" spans="1:16" x14ac:dyDescent="0.25">
      <c r="A1994" s="1">
        <v>11315</v>
      </c>
      <c r="B1994" s="1">
        <v>3</v>
      </c>
      <c r="C1994" s="1">
        <v>1</v>
      </c>
      <c r="D1994" s="1">
        <v>2</v>
      </c>
      <c r="E1994" s="1" t="s">
        <v>75</v>
      </c>
      <c r="F1994" s="1">
        <v>3</v>
      </c>
      <c r="G1994" s="1">
        <v>2</v>
      </c>
      <c r="H1994" s="1">
        <v>5</v>
      </c>
      <c r="I1994" s="1">
        <v>16</v>
      </c>
      <c r="J1994" s="1">
        <v>20400</v>
      </c>
      <c r="K1994" s="4" t="e">
        <f>VLOOKUP(jur[[#This Row],[hwycov_id]],#REF!,10,FALSE)</f>
        <v>#REF!</v>
      </c>
      <c r="L1994" s="32" t="e">
        <f t="shared" si="93"/>
        <v>#REF!</v>
      </c>
      <c r="M1994" s="31" t="e">
        <f t="shared" si="94"/>
        <v>#REF!</v>
      </c>
      <c r="N1994" s="31" t="e">
        <f t="shared" si="95"/>
        <v>#REF!</v>
      </c>
      <c r="O1994" s="1" t="e">
        <f>VLOOKUP(jur[[#This Row],[hwycov_id]],#REF!,16,FALSE)</f>
        <v>#REF!</v>
      </c>
      <c r="P1994" s="1">
        <v>2017</v>
      </c>
    </row>
    <row r="1995" spans="1:16" x14ac:dyDescent="0.25">
      <c r="A1995" s="1">
        <v>8051</v>
      </c>
      <c r="B1995" s="1">
        <v>3</v>
      </c>
      <c r="C1995" s="1">
        <v>1</v>
      </c>
      <c r="D1995" s="1">
        <v>2</v>
      </c>
      <c r="E1995" s="1" t="s">
        <v>75</v>
      </c>
      <c r="F1995" s="1">
        <v>3</v>
      </c>
      <c r="G1995" s="1">
        <v>2</v>
      </c>
      <c r="H1995" s="1">
        <v>5</v>
      </c>
      <c r="I1995" s="1">
        <v>16</v>
      </c>
      <c r="J1995" s="1">
        <v>21200</v>
      </c>
      <c r="K1995" s="4" t="e">
        <f>VLOOKUP(jur[[#This Row],[hwycov_id]],#REF!,10,FALSE)</f>
        <v>#REF!</v>
      </c>
      <c r="L1995" s="32" t="e">
        <f t="shared" si="93"/>
        <v>#REF!</v>
      </c>
      <c r="M1995" s="31" t="e">
        <f t="shared" si="94"/>
        <v>#REF!</v>
      </c>
      <c r="N1995" s="31" t="e">
        <f t="shared" si="95"/>
        <v>#REF!</v>
      </c>
      <c r="O1995" s="1" t="e">
        <f>VLOOKUP(jur[[#This Row],[hwycov_id]],#REF!,16,FALSE)</f>
        <v>#REF!</v>
      </c>
      <c r="P1995" s="1">
        <v>2018</v>
      </c>
    </row>
    <row r="1996" spans="1:16" x14ac:dyDescent="0.25">
      <c r="A1996" s="1">
        <v>28925</v>
      </c>
      <c r="B1996" s="1">
        <v>1</v>
      </c>
      <c r="C1996" s="1">
        <v>1</v>
      </c>
      <c r="D1996" s="1">
        <v>1</v>
      </c>
      <c r="E1996" s="1" t="s">
        <v>77</v>
      </c>
      <c r="F1996" s="1">
        <v>1</v>
      </c>
      <c r="G1996" s="1">
        <v>2</v>
      </c>
      <c r="H1996" s="1">
        <v>5</v>
      </c>
      <c r="I1996" s="1">
        <v>16</v>
      </c>
      <c r="J1996" s="1">
        <v>21459</v>
      </c>
      <c r="K1996" s="4" t="e">
        <f>VLOOKUP(jur[[#This Row],[hwycov_id]],#REF!,10,FALSE)</f>
        <v>#REF!</v>
      </c>
      <c r="L1996" s="32" t="e">
        <f t="shared" si="93"/>
        <v>#REF!</v>
      </c>
      <c r="M1996" s="31" t="e">
        <f t="shared" si="94"/>
        <v>#REF!</v>
      </c>
      <c r="N1996" s="31" t="e">
        <f t="shared" si="95"/>
        <v>#REF!</v>
      </c>
      <c r="O1996" s="1" t="e">
        <f>VLOOKUP(jur[[#This Row],[hwycov_id]],#REF!,16,FALSE)</f>
        <v>#REF!</v>
      </c>
      <c r="P1996" s="1">
        <v>2019</v>
      </c>
    </row>
    <row r="1997" spans="1:16" x14ac:dyDescent="0.25">
      <c r="A1997" s="1">
        <v>17405</v>
      </c>
      <c r="B1997" s="1">
        <v>3</v>
      </c>
      <c r="C1997" s="1">
        <v>1</v>
      </c>
      <c r="D1997" s="1">
        <v>2</v>
      </c>
      <c r="E1997" s="1" t="s">
        <v>75</v>
      </c>
      <c r="F1997" s="1">
        <v>3</v>
      </c>
      <c r="G1997" s="1">
        <v>2</v>
      </c>
      <c r="H1997" s="1">
        <v>5</v>
      </c>
      <c r="I1997" s="1">
        <v>16</v>
      </c>
      <c r="J1997" s="1">
        <v>22300</v>
      </c>
      <c r="K1997" s="4" t="e">
        <f>VLOOKUP(jur[[#This Row],[hwycov_id]],#REF!,10,FALSE)</f>
        <v>#REF!</v>
      </c>
      <c r="L1997" s="32" t="e">
        <f t="shared" si="93"/>
        <v>#REF!</v>
      </c>
      <c r="M1997" s="31" t="e">
        <f t="shared" si="94"/>
        <v>#REF!</v>
      </c>
      <c r="N1997" s="31" t="e">
        <f t="shared" si="95"/>
        <v>#REF!</v>
      </c>
      <c r="O1997" s="1" t="e">
        <f>VLOOKUP(jur[[#This Row],[hwycov_id]],#REF!,16,FALSE)</f>
        <v>#REF!</v>
      </c>
      <c r="P1997" s="1">
        <v>2020</v>
      </c>
    </row>
    <row r="1998" spans="1:16" x14ac:dyDescent="0.25">
      <c r="A1998" s="1">
        <v>3507</v>
      </c>
      <c r="B1998" s="1">
        <v>2</v>
      </c>
      <c r="C1998" s="1">
        <v>1</v>
      </c>
      <c r="D1998" s="1">
        <v>2</v>
      </c>
      <c r="E1998" s="1" t="s">
        <v>75</v>
      </c>
      <c r="F1998" s="1">
        <v>3</v>
      </c>
      <c r="G1998" s="1">
        <v>2</v>
      </c>
      <c r="H1998" s="1">
        <v>5</v>
      </c>
      <c r="I1998" s="1">
        <v>16</v>
      </c>
      <c r="J1998" s="1">
        <v>25000</v>
      </c>
      <c r="K1998" s="4" t="e">
        <f>VLOOKUP(jur[[#This Row],[hwycov_id]],#REF!,10,FALSE)</f>
        <v>#REF!</v>
      </c>
      <c r="L1998" s="32" t="e">
        <f t="shared" si="93"/>
        <v>#REF!</v>
      </c>
      <c r="M1998" s="31" t="e">
        <f t="shared" si="94"/>
        <v>#REF!</v>
      </c>
      <c r="N1998" s="31" t="e">
        <f t="shared" si="95"/>
        <v>#REF!</v>
      </c>
      <c r="O1998" s="1" t="e">
        <f>VLOOKUP(jur[[#This Row],[hwycov_id]],#REF!,16,FALSE)</f>
        <v>#REF!</v>
      </c>
      <c r="P1998" s="1">
        <v>2021</v>
      </c>
    </row>
    <row r="1999" spans="1:16" x14ac:dyDescent="0.25">
      <c r="A1999" s="1">
        <v>10429</v>
      </c>
      <c r="B1999" s="1">
        <v>2</v>
      </c>
      <c r="C1999" s="1">
        <v>1</v>
      </c>
      <c r="D1999" s="1">
        <v>2</v>
      </c>
      <c r="E1999" s="1" t="s">
        <v>75</v>
      </c>
      <c r="F1999" s="1">
        <v>3</v>
      </c>
      <c r="G1999" s="1">
        <v>2</v>
      </c>
      <c r="H1999" s="1">
        <v>5</v>
      </c>
      <c r="I1999" s="1">
        <v>16</v>
      </c>
      <c r="J1999" s="1">
        <v>26400</v>
      </c>
      <c r="K1999" s="4" t="e">
        <f>VLOOKUP(jur[[#This Row],[hwycov_id]],#REF!,10,FALSE)</f>
        <v>#REF!</v>
      </c>
      <c r="L1999" s="32" t="e">
        <f t="shared" si="93"/>
        <v>#REF!</v>
      </c>
      <c r="M1999" s="31" t="e">
        <f t="shared" si="94"/>
        <v>#REF!</v>
      </c>
      <c r="N1999" s="31" t="e">
        <f t="shared" si="95"/>
        <v>#REF!</v>
      </c>
      <c r="O1999" s="1" t="e">
        <f>VLOOKUP(jur[[#This Row],[hwycov_id]],#REF!,16,FALSE)</f>
        <v>#REF!</v>
      </c>
      <c r="P1999" s="1">
        <v>2022</v>
      </c>
    </row>
    <row r="2000" spans="1:16" x14ac:dyDescent="0.25">
      <c r="A2000" s="1">
        <v>20345</v>
      </c>
      <c r="B2000" s="1">
        <v>3</v>
      </c>
      <c r="C2000" s="1">
        <v>1</v>
      </c>
      <c r="D2000" s="1">
        <v>2</v>
      </c>
      <c r="E2000" s="1" t="s">
        <v>75</v>
      </c>
      <c r="F2000" s="1">
        <v>3</v>
      </c>
      <c r="G2000" s="1">
        <v>2</v>
      </c>
      <c r="H2000" s="1">
        <v>5</v>
      </c>
      <c r="I2000" s="1">
        <v>16</v>
      </c>
      <c r="J2000" s="1">
        <v>26400</v>
      </c>
      <c r="K2000" s="4" t="e">
        <f>VLOOKUP(jur[[#This Row],[hwycov_id]],#REF!,10,FALSE)</f>
        <v>#REF!</v>
      </c>
      <c r="L2000" s="32" t="e">
        <f t="shared" si="93"/>
        <v>#REF!</v>
      </c>
      <c r="M2000" s="31" t="e">
        <f t="shared" si="94"/>
        <v>#REF!</v>
      </c>
      <c r="N2000" s="31" t="e">
        <f t="shared" si="95"/>
        <v>#REF!</v>
      </c>
      <c r="O2000" s="1" t="e">
        <f>VLOOKUP(jur[[#This Row],[hwycov_id]],#REF!,16,FALSE)</f>
        <v>#REF!</v>
      </c>
      <c r="P2000" s="1">
        <v>2023</v>
      </c>
    </row>
    <row r="2001" spans="1:16" x14ac:dyDescent="0.25">
      <c r="A2001" s="1">
        <v>7432</v>
      </c>
      <c r="B2001" s="1">
        <v>2</v>
      </c>
      <c r="C2001" s="1">
        <v>1</v>
      </c>
      <c r="D2001" s="1">
        <v>2</v>
      </c>
      <c r="E2001" s="1" t="s">
        <v>75</v>
      </c>
      <c r="F2001" s="1">
        <v>3</v>
      </c>
      <c r="G2001" s="1">
        <v>2</v>
      </c>
      <c r="H2001" s="1">
        <v>5</v>
      </c>
      <c r="I2001" s="1">
        <v>16</v>
      </c>
      <c r="J2001" s="1">
        <v>26800</v>
      </c>
      <c r="K2001" s="4" t="e">
        <f>VLOOKUP(jur[[#This Row],[hwycov_id]],#REF!,10,FALSE)</f>
        <v>#REF!</v>
      </c>
      <c r="L2001" s="32" t="e">
        <f t="shared" si="93"/>
        <v>#REF!</v>
      </c>
      <c r="M2001" s="31" t="e">
        <f t="shared" si="94"/>
        <v>#REF!</v>
      </c>
      <c r="N2001" s="31" t="e">
        <f t="shared" si="95"/>
        <v>#REF!</v>
      </c>
      <c r="O2001" s="1" t="e">
        <f>VLOOKUP(jur[[#This Row],[hwycov_id]],#REF!,16,FALSE)</f>
        <v>#REF!</v>
      </c>
      <c r="P2001" s="1">
        <v>2024</v>
      </c>
    </row>
    <row r="2002" spans="1:16" x14ac:dyDescent="0.25">
      <c r="A2002" s="1">
        <v>3512</v>
      </c>
      <c r="B2002" s="1">
        <v>3</v>
      </c>
      <c r="C2002" s="1">
        <v>1</v>
      </c>
      <c r="D2002" s="1">
        <v>2</v>
      </c>
      <c r="E2002" s="1" t="s">
        <v>75</v>
      </c>
      <c r="F2002" s="1">
        <v>3</v>
      </c>
      <c r="G2002" s="1">
        <v>3</v>
      </c>
      <c r="H2002" s="1">
        <v>5</v>
      </c>
      <c r="I2002" s="1">
        <v>16</v>
      </c>
      <c r="J2002" s="1">
        <v>32600</v>
      </c>
      <c r="K2002" s="4" t="e">
        <f>VLOOKUP(jur[[#This Row],[hwycov_id]],#REF!,10,FALSE)</f>
        <v>#REF!</v>
      </c>
      <c r="L2002" s="32" t="e">
        <f t="shared" si="93"/>
        <v>#REF!</v>
      </c>
      <c r="M2002" s="31" t="e">
        <f t="shared" si="94"/>
        <v>#REF!</v>
      </c>
      <c r="N2002" s="31" t="e">
        <f t="shared" si="95"/>
        <v>#REF!</v>
      </c>
      <c r="O2002" s="1" t="e">
        <f>VLOOKUP(jur[[#This Row],[hwycov_id]],#REF!,16,FALSE)</f>
        <v>#REF!</v>
      </c>
      <c r="P2002" s="1">
        <v>2025</v>
      </c>
    </row>
    <row r="2003" spans="1:16" x14ac:dyDescent="0.25">
      <c r="A2003" s="1">
        <v>15290</v>
      </c>
      <c r="B2003" s="1">
        <v>3</v>
      </c>
      <c r="C2003" s="1">
        <v>1</v>
      </c>
      <c r="D2003" s="1">
        <v>2</v>
      </c>
      <c r="E2003" s="1" t="s">
        <v>75</v>
      </c>
      <c r="F2003" s="1">
        <v>3</v>
      </c>
      <c r="G2003" s="1">
        <v>3</v>
      </c>
      <c r="H2003" s="1">
        <v>5</v>
      </c>
      <c r="I2003" s="1">
        <v>16</v>
      </c>
      <c r="J2003" s="1">
        <v>33000</v>
      </c>
      <c r="K2003" s="4" t="e">
        <f>VLOOKUP(jur[[#This Row],[hwycov_id]],#REF!,10,FALSE)</f>
        <v>#REF!</v>
      </c>
      <c r="L2003" s="32" t="e">
        <f t="shared" si="93"/>
        <v>#REF!</v>
      </c>
      <c r="M2003" s="31" t="e">
        <f t="shared" si="94"/>
        <v>#REF!</v>
      </c>
      <c r="N2003" s="31" t="e">
        <f t="shared" si="95"/>
        <v>#REF!</v>
      </c>
      <c r="O2003" s="1" t="e">
        <f>VLOOKUP(jur[[#This Row],[hwycov_id]],#REF!,16,FALSE)</f>
        <v>#REF!</v>
      </c>
      <c r="P2003" s="1">
        <v>2026</v>
      </c>
    </row>
    <row r="2004" spans="1:16" x14ac:dyDescent="0.25">
      <c r="A2004" s="1">
        <v>28950</v>
      </c>
      <c r="B2004" s="1">
        <v>1</v>
      </c>
      <c r="C2004" s="1">
        <v>1</v>
      </c>
      <c r="D2004" s="1">
        <v>1</v>
      </c>
      <c r="E2004" s="1" t="s">
        <v>77</v>
      </c>
      <c r="F2004" s="1">
        <v>1</v>
      </c>
      <c r="G2004" s="1">
        <v>3</v>
      </c>
      <c r="H2004" s="1">
        <v>5</v>
      </c>
      <c r="I2004" s="1">
        <v>16</v>
      </c>
      <c r="J2004" s="1">
        <v>35263</v>
      </c>
      <c r="K2004" s="4" t="e">
        <f>VLOOKUP(jur[[#This Row],[hwycov_id]],#REF!,10,FALSE)</f>
        <v>#REF!</v>
      </c>
      <c r="L2004" s="32" t="e">
        <f t="shared" si="93"/>
        <v>#REF!</v>
      </c>
      <c r="M2004" s="31" t="e">
        <f t="shared" si="94"/>
        <v>#REF!</v>
      </c>
      <c r="N2004" s="31" t="e">
        <f t="shared" si="95"/>
        <v>#REF!</v>
      </c>
      <c r="O2004" s="1" t="e">
        <f>VLOOKUP(jur[[#This Row],[hwycov_id]],#REF!,16,FALSE)</f>
        <v>#REF!</v>
      </c>
      <c r="P2004" s="1">
        <v>2027</v>
      </c>
    </row>
    <row r="2005" spans="1:16" x14ac:dyDescent="0.25">
      <c r="A2005" s="1">
        <v>15282</v>
      </c>
      <c r="B2005" s="1">
        <v>2</v>
      </c>
      <c r="C2005" s="1">
        <v>1</v>
      </c>
      <c r="D2005" s="1">
        <v>2</v>
      </c>
      <c r="E2005" s="1" t="s">
        <v>75</v>
      </c>
      <c r="F2005" s="1">
        <v>3</v>
      </c>
      <c r="G2005" s="1">
        <v>3</v>
      </c>
      <c r="H2005" s="1">
        <v>5</v>
      </c>
      <c r="I2005" s="1">
        <v>16</v>
      </c>
      <c r="J2005" s="1">
        <v>35600</v>
      </c>
      <c r="K2005" s="4" t="e">
        <f>VLOOKUP(jur[[#This Row],[hwycov_id]],#REF!,10,FALSE)</f>
        <v>#REF!</v>
      </c>
      <c r="L2005" s="32" t="e">
        <f t="shared" si="93"/>
        <v>#REF!</v>
      </c>
      <c r="M2005" s="31" t="e">
        <f t="shared" si="94"/>
        <v>#REF!</v>
      </c>
      <c r="N2005" s="31" t="e">
        <f t="shared" si="95"/>
        <v>#REF!</v>
      </c>
      <c r="O2005" s="1" t="e">
        <f>VLOOKUP(jur[[#This Row],[hwycov_id]],#REF!,16,FALSE)</f>
        <v>#REF!</v>
      </c>
      <c r="P2005" s="1">
        <v>2028</v>
      </c>
    </row>
    <row r="2006" spans="1:16" x14ac:dyDescent="0.25">
      <c r="A2006" s="1">
        <v>11586</v>
      </c>
      <c r="B2006" s="1">
        <v>3</v>
      </c>
      <c r="C2006" s="1">
        <v>1</v>
      </c>
      <c r="D2006" s="1">
        <v>2</v>
      </c>
      <c r="E2006" s="1" t="s">
        <v>75</v>
      </c>
      <c r="F2006" s="1">
        <v>3</v>
      </c>
      <c r="G2006" s="1">
        <v>3</v>
      </c>
      <c r="H2006" s="1">
        <v>5</v>
      </c>
      <c r="I2006" s="1">
        <v>16</v>
      </c>
      <c r="J2006" s="1">
        <v>37200</v>
      </c>
      <c r="K2006" s="4" t="e">
        <f>VLOOKUP(jur[[#This Row],[hwycov_id]],#REF!,10,FALSE)</f>
        <v>#REF!</v>
      </c>
      <c r="L2006" s="32" t="e">
        <f t="shared" si="93"/>
        <v>#REF!</v>
      </c>
      <c r="M2006" s="31" t="e">
        <f t="shared" si="94"/>
        <v>#REF!</v>
      </c>
      <c r="N2006" s="31" t="e">
        <f t="shared" si="95"/>
        <v>#REF!</v>
      </c>
      <c r="O2006" s="1" t="e">
        <f>VLOOKUP(jur[[#This Row],[hwycov_id]],#REF!,16,FALSE)</f>
        <v>#REF!</v>
      </c>
      <c r="P2006" s="1">
        <v>2029</v>
      </c>
    </row>
    <row r="2007" spans="1:16" x14ac:dyDescent="0.25">
      <c r="A2007" s="1">
        <v>9033</v>
      </c>
      <c r="B2007" s="1">
        <v>1</v>
      </c>
      <c r="C2007" s="1">
        <v>1</v>
      </c>
      <c r="D2007" s="1">
        <v>1</v>
      </c>
      <c r="E2007" s="1" t="s">
        <v>77</v>
      </c>
      <c r="F2007" s="1">
        <v>1</v>
      </c>
      <c r="G2007" s="1">
        <v>3</v>
      </c>
      <c r="H2007" s="1">
        <v>5</v>
      </c>
      <c r="I2007" s="1">
        <v>16</v>
      </c>
      <c r="J2007" s="1">
        <v>37462</v>
      </c>
      <c r="K2007" s="4" t="e">
        <f>VLOOKUP(jur[[#This Row],[hwycov_id]],#REF!,10,FALSE)</f>
        <v>#REF!</v>
      </c>
      <c r="L2007" s="32" t="e">
        <f t="shared" si="93"/>
        <v>#REF!</v>
      </c>
      <c r="M2007" s="31" t="e">
        <f t="shared" si="94"/>
        <v>#REF!</v>
      </c>
      <c r="N2007" s="31" t="e">
        <f t="shared" si="95"/>
        <v>#REF!</v>
      </c>
      <c r="O2007" s="1" t="e">
        <f>VLOOKUP(jur[[#This Row],[hwycov_id]],#REF!,16,FALSE)</f>
        <v>#REF!</v>
      </c>
      <c r="P2007" s="1">
        <v>2030</v>
      </c>
    </row>
    <row r="2008" spans="1:16" x14ac:dyDescent="0.25">
      <c r="A2008" s="1">
        <v>9036</v>
      </c>
      <c r="B2008" s="1">
        <v>1</v>
      </c>
      <c r="C2008" s="1">
        <v>1</v>
      </c>
      <c r="D2008" s="1">
        <v>1</v>
      </c>
      <c r="E2008" s="1" t="s">
        <v>77</v>
      </c>
      <c r="F2008" s="1">
        <v>1</v>
      </c>
      <c r="G2008" s="1">
        <v>3</v>
      </c>
      <c r="H2008" s="1">
        <v>5</v>
      </c>
      <c r="I2008" s="1">
        <v>16</v>
      </c>
      <c r="J2008" s="1">
        <v>37734</v>
      </c>
      <c r="K2008" s="4" t="e">
        <f>VLOOKUP(jur[[#This Row],[hwycov_id]],#REF!,10,FALSE)</f>
        <v>#REF!</v>
      </c>
      <c r="L2008" s="32" t="e">
        <f t="shared" si="93"/>
        <v>#REF!</v>
      </c>
      <c r="M2008" s="31" t="e">
        <f t="shared" si="94"/>
        <v>#REF!</v>
      </c>
      <c r="N2008" s="31" t="e">
        <f t="shared" si="95"/>
        <v>#REF!</v>
      </c>
      <c r="O2008" s="1" t="e">
        <f>VLOOKUP(jur[[#This Row],[hwycov_id]],#REF!,16,FALSE)</f>
        <v>#REF!</v>
      </c>
      <c r="P2008" s="1">
        <v>2031</v>
      </c>
    </row>
    <row r="2009" spans="1:16" x14ac:dyDescent="0.25">
      <c r="A2009" s="1">
        <v>28924</v>
      </c>
      <c r="B2009" s="1">
        <v>1</v>
      </c>
      <c r="C2009" s="1">
        <v>1</v>
      </c>
      <c r="D2009" s="1">
        <v>1</v>
      </c>
      <c r="E2009" s="1" t="s">
        <v>77</v>
      </c>
      <c r="F2009" s="1">
        <v>1</v>
      </c>
      <c r="G2009" s="1">
        <v>3</v>
      </c>
      <c r="H2009" s="1">
        <v>5</v>
      </c>
      <c r="I2009" s="1">
        <v>16</v>
      </c>
      <c r="J2009" s="1">
        <v>38996</v>
      </c>
      <c r="K2009" s="4" t="e">
        <f>VLOOKUP(jur[[#This Row],[hwycov_id]],#REF!,10,FALSE)</f>
        <v>#REF!</v>
      </c>
      <c r="L2009" s="32" t="e">
        <f t="shared" si="93"/>
        <v>#REF!</v>
      </c>
      <c r="M2009" s="31" t="e">
        <f t="shared" si="94"/>
        <v>#REF!</v>
      </c>
      <c r="N2009" s="31" t="e">
        <f t="shared" si="95"/>
        <v>#REF!</v>
      </c>
      <c r="O2009" s="1" t="e">
        <f>VLOOKUP(jur[[#This Row],[hwycov_id]],#REF!,16,FALSE)</f>
        <v>#REF!</v>
      </c>
      <c r="P2009" s="1">
        <v>2032</v>
      </c>
    </row>
    <row r="2010" spans="1:16" x14ac:dyDescent="0.25">
      <c r="A2010" s="1">
        <v>27223</v>
      </c>
      <c r="B2010" s="1">
        <v>1</v>
      </c>
      <c r="C2010" s="1">
        <v>1</v>
      </c>
      <c r="D2010" s="1">
        <v>1</v>
      </c>
      <c r="E2010" s="1" t="s">
        <v>77</v>
      </c>
      <c r="F2010" s="1">
        <v>1</v>
      </c>
      <c r="G2010" s="1">
        <v>4</v>
      </c>
      <c r="H2010" s="1">
        <v>5</v>
      </c>
      <c r="I2010" s="1">
        <v>16</v>
      </c>
      <c r="J2010" s="1">
        <v>40655</v>
      </c>
      <c r="K2010" s="4" t="e">
        <f>VLOOKUP(jur[[#This Row],[hwycov_id]],#REF!,10,FALSE)</f>
        <v>#REF!</v>
      </c>
      <c r="L2010" s="32" t="e">
        <f t="shared" si="93"/>
        <v>#REF!</v>
      </c>
      <c r="M2010" s="31" t="e">
        <f t="shared" si="94"/>
        <v>#REF!</v>
      </c>
      <c r="N2010" s="31" t="e">
        <f t="shared" si="95"/>
        <v>#REF!</v>
      </c>
      <c r="O2010" s="1" t="e">
        <f>VLOOKUP(jur[[#This Row],[hwycov_id]],#REF!,16,FALSE)</f>
        <v>#REF!</v>
      </c>
      <c r="P2010" s="1">
        <v>2033</v>
      </c>
    </row>
    <row r="2011" spans="1:16" x14ac:dyDescent="0.25">
      <c r="A2011" s="1">
        <v>27241</v>
      </c>
      <c r="B2011" s="1">
        <v>1</v>
      </c>
      <c r="C2011" s="1">
        <v>1</v>
      </c>
      <c r="D2011" s="1">
        <v>1</v>
      </c>
      <c r="E2011" s="1" t="s">
        <v>77</v>
      </c>
      <c r="F2011" s="1">
        <v>1</v>
      </c>
      <c r="G2011" s="1">
        <v>4</v>
      </c>
      <c r="H2011" s="1">
        <v>5</v>
      </c>
      <c r="I2011" s="1">
        <v>16</v>
      </c>
      <c r="J2011" s="1">
        <v>41819</v>
      </c>
      <c r="K2011" s="4" t="e">
        <f>VLOOKUP(jur[[#This Row],[hwycov_id]],#REF!,10,FALSE)</f>
        <v>#REF!</v>
      </c>
      <c r="L2011" s="32" t="e">
        <f t="shared" si="93"/>
        <v>#REF!</v>
      </c>
      <c r="M2011" s="31" t="e">
        <f t="shared" si="94"/>
        <v>#REF!</v>
      </c>
      <c r="N2011" s="31" t="e">
        <f t="shared" si="95"/>
        <v>#REF!</v>
      </c>
      <c r="O2011" s="1" t="e">
        <f>VLOOKUP(jur[[#This Row],[hwycov_id]],#REF!,16,FALSE)</f>
        <v>#REF!</v>
      </c>
      <c r="P2011" s="1">
        <v>2034</v>
      </c>
    </row>
    <row r="2012" spans="1:16" x14ac:dyDescent="0.25">
      <c r="A2012" s="1">
        <v>3514</v>
      </c>
      <c r="B2012" s="1">
        <v>2</v>
      </c>
      <c r="C2012" s="1">
        <v>1</v>
      </c>
      <c r="D2012" s="1">
        <v>2</v>
      </c>
      <c r="E2012" s="1" t="s">
        <v>75</v>
      </c>
      <c r="F2012" s="1">
        <v>3</v>
      </c>
      <c r="G2012" s="1">
        <v>4</v>
      </c>
      <c r="H2012" s="1">
        <v>5</v>
      </c>
      <c r="I2012" s="1">
        <v>16</v>
      </c>
      <c r="J2012" s="1">
        <v>41900</v>
      </c>
      <c r="K2012" s="4" t="e">
        <f>VLOOKUP(jur[[#This Row],[hwycov_id]],#REF!,10,FALSE)</f>
        <v>#REF!</v>
      </c>
      <c r="L2012" s="32" t="e">
        <f t="shared" si="93"/>
        <v>#REF!</v>
      </c>
      <c r="M2012" s="31" t="e">
        <f t="shared" si="94"/>
        <v>#REF!</v>
      </c>
      <c r="N2012" s="31" t="e">
        <f t="shared" si="95"/>
        <v>#REF!</v>
      </c>
      <c r="O2012" s="1" t="e">
        <f>VLOOKUP(jur[[#This Row],[hwycov_id]],#REF!,16,FALSE)</f>
        <v>#REF!</v>
      </c>
      <c r="P2012" s="1">
        <v>2035</v>
      </c>
    </row>
    <row r="2013" spans="1:16" x14ac:dyDescent="0.25">
      <c r="A2013" s="1">
        <v>27229</v>
      </c>
      <c r="B2013" s="1">
        <v>1</v>
      </c>
      <c r="C2013" s="1">
        <v>1</v>
      </c>
      <c r="D2013" s="1">
        <v>1</v>
      </c>
      <c r="E2013" s="1" t="s">
        <v>77</v>
      </c>
      <c r="F2013" s="1">
        <v>1</v>
      </c>
      <c r="G2013" s="1">
        <v>4</v>
      </c>
      <c r="H2013" s="1">
        <v>5</v>
      </c>
      <c r="I2013" s="1">
        <v>16</v>
      </c>
      <c r="J2013" s="1">
        <v>42647</v>
      </c>
      <c r="K2013" s="4" t="e">
        <f>VLOOKUP(jur[[#This Row],[hwycov_id]],#REF!,10,FALSE)</f>
        <v>#REF!</v>
      </c>
      <c r="L2013" s="32" t="e">
        <f t="shared" si="93"/>
        <v>#REF!</v>
      </c>
      <c r="M2013" s="31" t="e">
        <f t="shared" si="94"/>
        <v>#REF!</v>
      </c>
      <c r="N2013" s="31" t="e">
        <f t="shared" si="95"/>
        <v>#REF!</v>
      </c>
      <c r="O2013" s="1" t="e">
        <f>VLOOKUP(jur[[#This Row],[hwycov_id]],#REF!,16,FALSE)</f>
        <v>#REF!</v>
      </c>
      <c r="P2013" s="1">
        <v>2036</v>
      </c>
    </row>
    <row r="2014" spans="1:16" x14ac:dyDescent="0.25">
      <c r="A2014" s="1">
        <v>7377</v>
      </c>
      <c r="B2014" s="1">
        <v>1</v>
      </c>
      <c r="C2014" s="1">
        <v>1</v>
      </c>
      <c r="D2014" s="1">
        <v>1</v>
      </c>
      <c r="E2014" s="1" t="s">
        <v>77</v>
      </c>
      <c r="F2014" s="1">
        <v>1</v>
      </c>
      <c r="G2014" s="1">
        <v>4</v>
      </c>
      <c r="H2014" s="1">
        <v>5</v>
      </c>
      <c r="I2014" s="1">
        <v>16</v>
      </c>
      <c r="J2014" s="1">
        <v>45188</v>
      </c>
      <c r="K2014" s="4" t="e">
        <f>VLOOKUP(jur[[#This Row],[hwycov_id]],#REF!,10,FALSE)</f>
        <v>#REF!</v>
      </c>
      <c r="L2014" s="32" t="e">
        <f t="shared" si="93"/>
        <v>#REF!</v>
      </c>
      <c r="M2014" s="31" t="e">
        <f t="shared" si="94"/>
        <v>#REF!</v>
      </c>
      <c r="N2014" s="31" t="e">
        <f t="shared" si="95"/>
        <v>#REF!</v>
      </c>
      <c r="O2014" s="1" t="e">
        <f>VLOOKUP(jur[[#This Row],[hwycov_id]],#REF!,16,FALSE)</f>
        <v>#REF!</v>
      </c>
      <c r="P2014" s="1">
        <v>2037</v>
      </c>
    </row>
    <row r="2015" spans="1:16" x14ac:dyDescent="0.25">
      <c r="A2015" s="1">
        <v>19481</v>
      </c>
      <c r="B2015" s="1">
        <v>1</v>
      </c>
      <c r="C2015" s="1">
        <v>1</v>
      </c>
      <c r="D2015" s="1">
        <v>1</v>
      </c>
      <c r="E2015" s="1" t="s">
        <v>77</v>
      </c>
      <c r="F2015" s="1">
        <v>1</v>
      </c>
      <c r="G2015" s="1">
        <v>4</v>
      </c>
      <c r="H2015" s="1">
        <v>5</v>
      </c>
      <c r="I2015" s="1">
        <v>16</v>
      </c>
      <c r="J2015" s="1">
        <v>45435</v>
      </c>
      <c r="K2015" s="4" t="e">
        <f>VLOOKUP(jur[[#This Row],[hwycov_id]],#REF!,10,FALSE)</f>
        <v>#REF!</v>
      </c>
      <c r="L2015" s="32" t="e">
        <f t="shared" si="93"/>
        <v>#REF!</v>
      </c>
      <c r="M2015" s="31" t="e">
        <f t="shared" si="94"/>
        <v>#REF!</v>
      </c>
      <c r="N2015" s="31" t="e">
        <f t="shared" si="95"/>
        <v>#REF!</v>
      </c>
      <c r="O2015" s="1" t="e">
        <f>VLOOKUP(jur[[#This Row],[hwycov_id]],#REF!,16,FALSE)</f>
        <v>#REF!</v>
      </c>
      <c r="P2015" s="1">
        <v>2038</v>
      </c>
    </row>
    <row r="2016" spans="1:16" x14ac:dyDescent="0.25">
      <c r="A2016" s="1">
        <v>13035</v>
      </c>
      <c r="B2016" s="1">
        <v>1</v>
      </c>
      <c r="C2016" s="1">
        <v>1</v>
      </c>
      <c r="D2016" s="1">
        <v>1</v>
      </c>
      <c r="E2016" s="1" t="s">
        <v>77</v>
      </c>
      <c r="F2016" s="1">
        <v>1</v>
      </c>
      <c r="G2016" s="1">
        <v>5</v>
      </c>
      <c r="H2016" s="1">
        <v>5</v>
      </c>
      <c r="I2016" s="1">
        <v>16</v>
      </c>
      <c r="J2016" s="1">
        <v>53462</v>
      </c>
      <c r="K2016" s="4" t="e">
        <f>VLOOKUP(jur[[#This Row],[hwycov_id]],#REF!,10,FALSE)</f>
        <v>#REF!</v>
      </c>
      <c r="L2016" s="32" t="e">
        <f t="shared" si="93"/>
        <v>#REF!</v>
      </c>
      <c r="M2016" s="31" t="e">
        <f t="shared" si="94"/>
        <v>#REF!</v>
      </c>
      <c r="N2016" s="31" t="e">
        <f t="shared" si="95"/>
        <v>#REF!</v>
      </c>
      <c r="O2016" s="1" t="e">
        <f>VLOOKUP(jur[[#This Row],[hwycov_id]],#REF!,16,FALSE)</f>
        <v>#REF!</v>
      </c>
      <c r="P2016" s="1">
        <v>2039</v>
      </c>
    </row>
    <row r="2017" spans="1:16" x14ac:dyDescent="0.25">
      <c r="A2017" s="1">
        <v>13569</v>
      </c>
      <c r="B2017" s="1">
        <v>5</v>
      </c>
      <c r="C2017" s="1">
        <v>1</v>
      </c>
      <c r="D2017" s="1">
        <v>2</v>
      </c>
      <c r="E2017" s="1" t="s">
        <v>75</v>
      </c>
      <c r="F2017" s="1">
        <v>4</v>
      </c>
      <c r="G2017" s="1">
        <v>0</v>
      </c>
      <c r="H2017" s="1">
        <v>6</v>
      </c>
      <c r="I2017" s="1">
        <v>17</v>
      </c>
      <c r="J2017" s="1">
        <v>3100</v>
      </c>
      <c r="K2017" s="4" t="e">
        <f>VLOOKUP(jur[[#This Row],[hwycov_id]],#REF!,10,FALSE)</f>
        <v>#REF!</v>
      </c>
      <c r="L2017" s="32" t="e">
        <f t="shared" si="93"/>
        <v>#REF!</v>
      </c>
      <c r="M2017" s="31" t="e">
        <f t="shared" si="94"/>
        <v>#REF!</v>
      </c>
      <c r="N2017" s="31" t="e">
        <f t="shared" si="95"/>
        <v>#REF!</v>
      </c>
      <c r="O2017" s="1" t="e">
        <f>VLOOKUP(jur[[#This Row],[hwycov_id]],#REF!,16,FALSE)</f>
        <v>#REF!</v>
      </c>
      <c r="P2017" s="1">
        <v>2040</v>
      </c>
    </row>
    <row r="2018" spans="1:16" x14ac:dyDescent="0.25">
      <c r="A2018" s="1">
        <v>17337</v>
      </c>
      <c r="B2018" s="1">
        <v>4</v>
      </c>
      <c r="C2018" s="1">
        <v>1</v>
      </c>
      <c r="D2018" s="1">
        <v>2</v>
      </c>
      <c r="E2018" s="1" t="s">
        <v>75</v>
      </c>
      <c r="F2018" s="1">
        <v>4</v>
      </c>
      <c r="G2018" s="1">
        <v>0</v>
      </c>
      <c r="H2018" s="1">
        <v>6</v>
      </c>
      <c r="I2018" s="1">
        <v>17</v>
      </c>
      <c r="J2018" s="1">
        <v>3400</v>
      </c>
      <c r="K2018" s="4" t="e">
        <f>VLOOKUP(jur[[#This Row],[hwycov_id]],#REF!,10,FALSE)</f>
        <v>#REF!</v>
      </c>
      <c r="L2018" s="32" t="e">
        <f t="shared" si="93"/>
        <v>#REF!</v>
      </c>
      <c r="M2018" s="31" t="e">
        <f t="shared" si="94"/>
        <v>#REF!</v>
      </c>
      <c r="N2018" s="31" t="e">
        <f t="shared" si="95"/>
        <v>#REF!</v>
      </c>
      <c r="O2018" s="1" t="e">
        <f>VLOOKUP(jur[[#This Row],[hwycov_id]],#REF!,16,FALSE)</f>
        <v>#REF!</v>
      </c>
      <c r="P2018" s="1">
        <v>2041</v>
      </c>
    </row>
    <row r="2019" spans="1:16" x14ac:dyDescent="0.25">
      <c r="A2019" s="1">
        <v>17935</v>
      </c>
      <c r="B2019" s="1">
        <v>5</v>
      </c>
      <c r="C2019" s="1">
        <v>1</v>
      </c>
      <c r="D2019" s="1">
        <v>2</v>
      </c>
      <c r="E2019" s="1" t="s">
        <v>75</v>
      </c>
      <c r="F2019" s="1">
        <v>4</v>
      </c>
      <c r="G2019" s="1">
        <v>0</v>
      </c>
      <c r="H2019" s="1">
        <v>6</v>
      </c>
      <c r="I2019" s="1">
        <v>17</v>
      </c>
      <c r="J2019" s="1">
        <v>3700</v>
      </c>
      <c r="K2019" s="4" t="e">
        <f>VLOOKUP(jur[[#This Row],[hwycov_id]],#REF!,10,FALSE)</f>
        <v>#REF!</v>
      </c>
      <c r="L2019" s="32" t="e">
        <f t="shared" si="93"/>
        <v>#REF!</v>
      </c>
      <c r="M2019" s="31" t="e">
        <f t="shared" si="94"/>
        <v>#REF!</v>
      </c>
      <c r="N2019" s="31" t="e">
        <f t="shared" si="95"/>
        <v>#REF!</v>
      </c>
      <c r="O2019" s="1" t="e">
        <f>VLOOKUP(jur[[#This Row],[hwycov_id]],#REF!,16,FALSE)</f>
        <v>#REF!</v>
      </c>
      <c r="P2019" s="1">
        <v>2042</v>
      </c>
    </row>
    <row r="2020" spans="1:16" x14ac:dyDescent="0.25">
      <c r="A2020" s="1">
        <v>3353</v>
      </c>
      <c r="B2020" s="1">
        <v>9</v>
      </c>
      <c r="C2020" s="1">
        <v>1</v>
      </c>
      <c r="D2020" s="1">
        <v>1</v>
      </c>
      <c r="E2020" s="1" t="s">
        <v>73</v>
      </c>
      <c r="F2020" s="1">
        <v>2</v>
      </c>
      <c r="G2020" s="1">
        <v>0</v>
      </c>
      <c r="H2020" s="1">
        <v>6</v>
      </c>
      <c r="I2020" s="1">
        <v>17</v>
      </c>
      <c r="J2020" s="1">
        <v>4058</v>
      </c>
      <c r="K2020" s="4" t="e">
        <f>VLOOKUP(jur[[#This Row],[hwycov_id]],#REF!,10,FALSE)</f>
        <v>#REF!</v>
      </c>
      <c r="L2020" s="32" t="e">
        <f t="shared" si="93"/>
        <v>#REF!</v>
      </c>
      <c r="M2020" s="31" t="e">
        <f t="shared" si="94"/>
        <v>#REF!</v>
      </c>
      <c r="N2020" s="31" t="e">
        <f t="shared" si="95"/>
        <v>#REF!</v>
      </c>
      <c r="O2020" s="1" t="e">
        <f>VLOOKUP(jur[[#This Row],[hwycov_id]],#REF!,16,FALSE)</f>
        <v>#REF!</v>
      </c>
      <c r="P2020" s="1">
        <v>2043</v>
      </c>
    </row>
    <row r="2021" spans="1:16" x14ac:dyDescent="0.25">
      <c r="A2021" s="1">
        <v>13596</v>
      </c>
      <c r="B2021" s="1">
        <v>9</v>
      </c>
      <c r="C2021" s="1">
        <v>1</v>
      </c>
      <c r="D2021" s="1">
        <v>1</v>
      </c>
      <c r="E2021" s="1" t="s">
        <v>73</v>
      </c>
      <c r="F2021" s="1">
        <v>2</v>
      </c>
      <c r="G2021" s="1">
        <v>0</v>
      </c>
      <c r="H2021" s="1">
        <v>6</v>
      </c>
      <c r="I2021" s="1">
        <v>17</v>
      </c>
      <c r="J2021" s="1">
        <v>4626</v>
      </c>
      <c r="K2021" s="4" t="e">
        <f>VLOOKUP(jur[[#This Row],[hwycov_id]],#REF!,10,FALSE)</f>
        <v>#REF!</v>
      </c>
      <c r="L2021" s="32" t="e">
        <f t="shared" si="93"/>
        <v>#REF!</v>
      </c>
      <c r="M2021" s="31" t="e">
        <f t="shared" si="94"/>
        <v>#REF!</v>
      </c>
      <c r="N2021" s="31" t="e">
        <f t="shared" si="95"/>
        <v>#REF!</v>
      </c>
      <c r="O2021" s="1" t="e">
        <f>VLOOKUP(jur[[#This Row],[hwycov_id]],#REF!,16,FALSE)</f>
        <v>#REF!</v>
      </c>
      <c r="P2021" s="1">
        <v>2044</v>
      </c>
    </row>
    <row r="2022" spans="1:16" x14ac:dyDescent="0.25">
      <c r="A2022" s="1">
        <v>30057</v>
      </c>
      <c r="B2022" s="1">
        <v>9</v>
      </c>
      <c r="C2022" s="1">
        <v>1</v>
      </c>
      <c r="D2022" s="1">
        <v>1</v>
      </c>
      <c r="E2022" s="1" t="s">
        <v>73</v>
      </c>
      <c r="F2022" s="1">
        <v>2</v>
      </c>
      <c r="G2022" s="1">
        <v>0</v>
      </c>
      <c r="H2022" s="1">
        <v>6</v>
      </c>
      <c r="I2022" s="1">
        <v>17</v>
      </c>
      <c r="J2022" s="1">
        <v>5147</v>
      </c>
      <c r="K2022" s="4" t="e">
        <f>VLOOKUP(jur[[#This Row],[hwycov_id]],#REF!,10,FALSE)</f>
        <v>#REF!</v>
      </c>
      <c r="L2022" s="32" t="e">
        <f t="shared" si="93"/>
        <v>#REF!</v>
      </c>
      <c r="M2022" s="31" t="e">
        <f t="shared" si="94"/>
        <v>#REF!</v>
      </c>
      <c r="N2022" s="31" t="e">
        <f t="shared" si="95"/>
        <v>#REF!</v>
      </c>
      <c r="O2022" s="1" t="e">
        <f>VLOOKUP(jur[[#This Row],[hwycov_id]],#REF!,16,FALSE)</f>
        <v>#REF!</v>
      </c>
      <c r="P2022" s="1">
        <v>2045</v>
      </c>
    </row>
    <row r="2023" spans="1:16" x14ac:dyDescent="0.25">
      <c r="A2023" s="1">
        <v>13601</v>
      </c>
      <c r="B2023" s="1">
        <v>9</v>
      </c>
      <c r="C2023" s="1">
        <v>1</v>
      </c>
      <c r="D2023" s="1">
        <v>1</v>
      </c>
      <c r="E2023" s="1" t="s">
        <v>73</v>
      </c>
      <c r="F2023" s="1">
        <v>2</v>
      </c>
      <c r="G2023" s="1">
        <v>0</v>
      </c>
      <c r="H2023" s="1">
        <v>6</v>
      </c>
      <c r="I2023" s="1">
        <v>17</v>
      </c>
      <c r="J2023" s="1">
        <v>6238</v>
      </c>
      <c r="K2023" s="4" t="e">
        <f>VLOOKUP(jur[[#This Row],[hwycov_id]],#REF!,10,FALSE)</f>
        <v>#REF!</v>
      </c>
      <c r="L2023" s="32" t="e">
        <f t="shared" si="93"/>
        <v>#REF!</v>
      </c>
      <c r="M2023" s="31" t="e">
        <f t="shared" si="94"/>
        <v>#REF!</v>
      </c>
      <c r="N2023" s="31" t="e">
        <f t="shared" si="95"/>
        <v>#REF!</v>
      </c>
      <c r="O2023" s="1" t="e">
        <f>VLOOKUP(jur[[#This Row],[hwycov_id]],#REF!,16,FALSE)</f>
        <v>#REF!</v>
      </c>
      <c r="P2023" s="1">
        <v>2046</v>
      </c>
    </row>
    <row r="2024" spans="1:16" x14ac:dyDescent="0.25">
      <c r="A2024" s="1">
        <v>28030</v>
      </c>
      <c r="B2024" s="1">
        <v>9</v>
      </c>
      <c r="C2024" s="1">
        <v>1</v>
      </c>
      <c r="D2024" s="1">
        <v>1</v>
      </c>
      <c r="E2024" s="1" t="s">
        <v>73</v>
      </c>
      <c r="F2024" s="1">
        <v>2</v>
      </c>
      <c r="G2024" s="1">
        <v>0</v>
      </c>
      <c r="H2024" s="1">
        <v>6</v>
      </c>
      <c r="I2024" s="1">
        <v>17</v>
      </c>
      <c r="J2024" s="1">
        <v>7714</v>
      </c>
      <c r="K2024" s="4" t="e">
        <f>VLOOKUP(jur[[#This Row],[hwycov_id]],#REF!,10,FALSE)</f>
        <v>#REF!</v>
      </c>
      <c r="L2024" s="32" t="e">
        <f t="shared" si="93"/>
        <v>#REF!</v>
      </c>
      <c r="M2024" s="31" t="e">
        <f t="shared" si="94"/>
        <v>#REF!</v>
      </c>
      <c r="N2024" s="31" t="e">
        <f t="shared" si="95"/>
        <v>#REF!</v>
      </c>
      <c r="O2024" s="1" t="e">
        <f>VLOOKUP(jur[[#This Row],[hwycov_id]],#REF!,16,FALSE)</f>
        <v>#REF!</v>
      </c>
      <c r="P2024" s="1">
        <v>2047</v>
      </c>
    </row>
    <row r="2025" spans="1:16" x14ac:dyDescent="0.25">
      <c r="A2025" s="1">
        <v>30058</v>
      </c>
      <c r="B2025" s="1">
        <v>9</v>
      </c>
      <c r="C2025" s="1">
        <v>1</v>
      </c>
      <c r="D2025" s="1">
        <v>1</v>
      </c>
      <c r="E2025" s="1" t="s">
        <v>73</v>
      </c>
      <c r="F2025" s="1">
        <v>2</v>
      </c>
      <c r="G2025" s="1">
        <v>0</v>
      </c>
      <c r="H2025" s="1">
        <v>6</v>
      </c>
      <c r="I2025" s="1">
        <v>17</v>
      </c>
      <c r="J2025" s="1">
        <v>9353</v>
      </c>
      <c r="K2025" s="4" t="e">
        <f>VLOOKUP(jur[[#This Row],[hwycov_id]],#REF!,10,FALSE)</f>
        <v>#REF!</v>
      </c>
      <c r="L2025" s="32" t="e">
        <f t="shared" si="93"/>
        <v>#REF!</v>
      </c>
      <c r="M2025" s="31" t="e">
        <f t="shared" si="94"/>
        <v>#REF!</v>
      </c>
      <c r="N2025" s="31" t="e">
        <f t="shared" si="95"/>
        <v>#REF!</v>
      </c>
      <c r="O2025" s="1" t="e">
        <f>VLOOKUP(jur[[#This Row],[hwycov_id]],#REF!,16,FALSE)</f>
        <v>#REF!</v>
      </c>
      <c r="P2025" s="1">
        <v>2048</v>
      </c>
    </row>
    <row r="2026" spans="1:16" x14ac:dyDescent="0.25">
      <c r="A2026" s="1">
        <v>13553</v>
      </c>
      <c r="B2026" s="1">
        <v>9</v>
      </c>
      <c r="C2026" s="1">
        <v>1</v>
      </c>
      <c r="D2026" s="1">
        <v>1</v>
      </c>
      <c r="E2026" s="1" t="s">
        <v>73</v>
      </c>
      <c r="F2026" s="1">
        <v>2</v>
      </c>
      <c r="G2026" s="1">
        <v>1</v>
      </c>
      <c r="H2026" s="1">
        <v>6</v>
      </c>
      <c r="I2026" s="1">
        <v>17</v>
      </c>
      <c r="J2026" s="1">
        <v>10277</v>
      </c>
      <c r="K2026" s="4" t="e">
        <f>VLOOKUP(jur[[#This Row],[hwycov_id]],#REF!,10,FALSE)</f>
        <v>#REF!</v>
      </c>
      <c r="L2026" s="32" t="e">
        <f t="shared" si="93"/>
        <v>#REF!</v>
      </c>
      <c r="M2026" s="31" t="e">
        <f t="shared" si="94"/>
        <v>#REF!</v>
      </c>
      <c r="N2026" s="31" t="e">
        <f t="shared" si="95"/>
        <v>#REF!</v>
      </c>
      <c r="O2026" s="1" t="e">
        <f>VLOOKUP(jur[[#This Row],[hwycov_id]],#REF!,16,FALSE)</f>
        <v>#REF!</v>
      </c>
      <c r="P2026" s="1">
        <v>2049</v>
      </c>
    </row>
    <row r="2027" spans="1:16" x14ac:dyDescent="0.25">
      <c r="A2027" s="1">
        <v>15880</v>
      </c>
      <c r="B2027" s="1">
        <v>4</v>
      </c>
      <c r="C2027" s="1">
        <v>1</v>
      </c>
      <c r="D2027" s="1">
        <v>2</v>
      </c>
      <c r="E2027" s="1" t="s">
        <v>75</v>
      </c>
      <c r="F2027" s="1">
        <v>4</v>
      </c>
      <c r="G2027" s="1">
        <v>1</v>
      </c>
      <c r="H2027" s="1">
        <v>6</v>
      </c>
      <c r="I2027" s="1">
        <v>17</v>
      </c>
      <c r="J2027" s="1">
        <v>12400</v>
      </c>
      <c r="K2027" s="4" t="e">
        <f>VLOOKUP(jur[[#This Row],[hwycov_id]],#REF!,10,FALSE)</f>
        <v>#REF!</v>
      </c>
      <c r="L2027" s="32" t="e">
        <f t="shared" si="93"/>
        <v>#REF!</v>
      </c>
      <c r="M2027" s="31" t="e">
        <f t="shared" si="94"/>
        <v>#REF!</v>
      </c>
      <c r="N2027" s="31" t="e">
        <f t="shared" si="95"/>
        <v>#REF!</v>
      </c>
      <c r="O2027" s="1" t="e">
        <f>VLOOKUP(jur[[#This Row],[hwycov_id]],#REF!,16,FALSE)</f>
        <v>#REF!</v>
      </c>
      <c r="P2027" s="1">
        <v>2050</v>
      </c>
    </row>
    <row r="2028" spans="1:16" x14ac:dyDescent="0.25">
      <c r="A2028" s="1">
        <v>13564</v>
      </c>
      <c r="B2028" s="1">
        <v>3</v>
      </c>
      <c r="C2028" s="1">
        <v>1</v>
      </c>
      <c r="D2028" s="1">
        <v>2</v>
      </c>
      <c r="E2028" s="1" t="s">
        <v>75</v>
      </c>
      <c r="F2028" s="1">
        <v>3</v>
      </c>
      <c r="G2028" s="1">
        <v>1</v>
      </c>
      <c r="H2028" s="1">
        <v>6</v>
      </c>
      <c r="I2028" s="1">
        <v>17</v>
      </c>
      <c r="J2028" s="1">
        <v>13100</v>
      </c>
      <c r="K2028" s="4" t="e">
        <f>VLOOKUP(jur[[#This Row],[hwycov_id]],#REF!,10,FALSE)</f>
        <v>#REF!</v>
      </c>
      <c r="L2028" s="32" t="e">
        <f t="shared" si="93"/>
        <v>#REF!</v>
      </c>
      <c r="M2028" s="31" t="e">
        <f t="shared" si="94"/>
        <v>#REF!</v>
      </c>
      <c r="N2028" s="31" t="e">
        <f t="shared" si="95"/>
        <v>#REF!</v>
      </c>
      <c r="O2028" s="1" t="e">
        <f>VLOOKUP(jur[[#This Row],[hwycov_id]],#REF!,16,FALSE)</f>
        <v>#REF!</v>
      </c>
      <c r="P2028" s="1">
        <v>2051</v>
      </c>
    </row>
    <row r="2029" spans="1:16" x14ac:dyDescent="0.25">
      <c r="A2029" s="1">
        <v>13557</v>
      </c>
      <c r="B2029" s="1">
        <v>4</v>
      </c>
      <c r="C2029" s="1">
        <v>1</v>
      </c>
      <c r="D2029" s="1">
        <v>2</v>
      </c>
      <c r="E2029" s="1" t="s">
        <v>75</v>
      </c>
      <c r="F2029" s="1">
        <v>4</v>
      </c>
      <c r="G2029" s="1">
        <v>1</v>
      </c>
      <c r="H2029" s="1">
        <v>6</v>
      </c>
      <c r="I2029" s="1">
        <v>17</v>
      </c>
      <c r="J2029" s="1">
        <v>13500</v>
      </c>
      <c r="K2029" s="4" t="e">
        <f>VLOOKUP(jur[[#This Row],[hwycov_id]],#REF!,10,FALSE)</f>
        <v>#REF!</v>
      </c>
      <c r="L2029" s="32" t="e">
        <f t="shared" si="93"/>
        <v>#REF!</v>
      </c>
      <c r="M2029" s="31" t="e">
        <f t="shared" si="94"/>
        <v>#REF!</v>
      </c>
      <c r="N2029" s="31" t="e">
        <f t="shared" si="95"/>
        <v>#REF!</v>
      </c>
      <c r="O2029" s="1" t="e">
        <f>VLOOKUP(jur[[#This Row],[hwycov_id]],#REF!,16,FALSE)</f>
        <v>#REF!</v>
      </c>
      <c r="P2029" s="1">
        <v>2052</v>
      </c>
    </row>
    <row r="2030" spans="1:16" x14ac:dyDescent="0.25">
      <c r="A2030" s="1">
        <v>13555</v>
      </c>
      <c r="B2030" s="1">
        <v>3</v>
      </c>
      <c r="C2030" s="1">
        <v>1</v>
      </c>
      <c r="D2030" s="1">
        <v>2</v>
      </c>
      <c r="E2030" s="1" t="s">
        <v>75</v>
      </c>
      <c r="F2030" s="1">
        <v>3</v>
      </c>
      <c r="G2030" s="1">
        <v>1</v>
      </c>
      <c r="H2030" s="1">
        <v>6</v>
      </c>
      <c r="I2030" s="1">
        <v>17</v>
      </c>
      <c r="J2030" s="1">
        <v>15400</v>
      </c>
      <c r="K2030" s="4" t="e">
        <f>VLOOKUP(jur[[#This Row],[hwycov_id]],#REF!,10,FALSE)</f>
        <v>#REF!</v>
      </c>
      <c r="L2030" s="32" t="e">
        <f t="shared" si="93"/>
        <v>#REF!</v>
      </c>
      <c r="M2030" s="31" t="e">
        <f t="shared" si="94"/>
        <v>#REF!</v>
      </c>
      <c r="N2030" s="31" t="e">
        <f t="shared" si="95"/>
        <v>#REF!</v>
      </c>
      <c r="O2030" s="1" t="e">
        <f>VLOOKUP(jur[[#This Row],[hwycov_id]],#REF!,16,FALSE)</f>
        <v>#REF!</v>
      </c>
      <c r="P2030" s="1">
        <v>2053</v>
      </c>
    </row>
    <row r="2031" spans="1:16" x14ac:dyDescent="0.25">
      <c r="A2031" s="1">
        <v>15955</v>
      </c>
      <c r="B2031" s="1">
        <v>3</v>
      </c>
      <c r="C2031" s="1">
        <v>1</v>
      </c>
      <c r="D2031" s="1">
        <v>2</v>
      </c>
      <c r="E2031" s="1" t="s">
        <v>75</v>
      </c>
      <c r="F2031" s="1">
        <v>3</v>
      </c>
      <c r="G2031" s="1">
        <v>1</v>
      </c>
      <c r="H2031" s="1">
        <v>6</v>
      </c>
      <c r="I2031" s="1">
        <v>17</v>
      </c>
      <c r="J2031" s="1">
        <v>19300</v>
      </c>
      <c r="K2031" s="4" t="e">
        <f>VLOOKUP(jur[[#This Row],[hwycov_id]],#REF!,10,FALSE)</f>
        <v>#REF!</v>
      </c>
      <c r="L2031" s="32" t="e">
        <f t="shared" si="93"/>
        <v>#REF!</v>
      </c>
      <c r="M2031" s="31" t="e">
        <f t="shared" si="94"/>
        <v>#REF!</v>
      </c>
      <c r="N2031" s="31" t="e">
        <f t="shared" si="95"/>
        <v>#REF!</v>
      </c>
      <c r="O2031" s="1" t="e">
        <f>VLOOKUP(jur[[#This Row],[hwycov_id]],#REF!,16,FALSE)</f>
        <v>#REF!</v>
      </c>
      <c r="P2031" s="1">
        <v>2054</v>
      </c>
    </row>
    <row r="2032" spans="1:16" x14ac:dyDescent="0.25">
      <c r="A2032" s="1">
        <v>13519</v>
      </c>
      <c r="B2032" s="1">
        <v>3</v>
      </c>
      <c r="C2032" s="1">
        <v>1</v>
      </c>
      <c r="D2032" s="1">
        <v>2</v>
      </c>
      <c r="E2032" s="1" t="s">
        <v>75</v>
      </c>
      <c r="F2032" s="1">
        <v>3</v>
      </c>
      <c r="G2032" s="1">
        <v>2</v>
      </c>
      <c r="H2032" s="1">
        <v>6</v>
      </c>
      <c r="I2032" s="1">
        <v>17</v>
      </c>
      <c r="J2032" s="1">
        <v>21100</v>
      </c>
      <c r="K2032" s="4" t="e">
        <f>VLOOKUP(jur[[#This Row],[hwycov_id]],#REF!,10,FALSE)</f>
        <v>#REF!</v>
      </c>
      <c r="L2032" s="32" t="e">
        <f t="shared" si="93"/>
        <v>#REF!</v>
      </c>
      <c r="M2032" s="31" t="e">
        <f t="shared" si="94"/>
        <v>#REF!</v>
      </c>
      <c r="N2032" s="31" t="e">
        <f t="shared" si="95"/>
        <v>#REF!</v>
      </c>
      <c r="O2032" s="1" t="e">
        <f>VLOOKUP(jur[[#This Row],[hwycov_id]],#REF!,16,FALSE)</f>
        <v>#REF!</v>
      </c>
      <c r="P2032" s="1">
        <v>2055</v>
      </c>
    </row>
    <row r="2033" spans="1:16" x14ac:dyDescent="0.25">
      <c r="A2033" s="1">
        <v>1027</v>
      </c>
      <c r="B2033" s="1">
        <v>3</v>
      </c>
      <c r="C2033" s="1">
        <v>1</v>
      </c>
      <c r="D2033" s="1">
        <v>2</v>
      </c>
      <c r="E2033" s="1" t="s">
        <v>75</v>
      </c>
      <c r="F2033" s="1">
        <v>3</v>
      </c>
      <c r="G2033" s="1">
        <v>2</v>
      </c>
      <c r="H2033" s="1">
        <v>6</v>
      </c>
      <c r="I2033" s="1">
        <v>17</v>
      </c>
      <c r="J2033" s="1">
        <v>27500</v>
      </c>
      <c r="K2033" s="4" t="e">
        <f>VLOOKUP(jur[[#This Row],[hwycov_id]],#REF!,10,FALSE)</f>
        <v>#REF!</v>
      </c>
      <c r="L2033" s="32" t="e">
        <f t="shared" si="93"/>
        <v>#REF!</v>
      </c>
      <c r="M2033" s="31" t="e">
        <f t="shared" si="94"/>
        <v>#REF!</v>
      </c>
      <c r="N2033" s="31" t="e">
        <f t="shared" si="95"/>
        <v>#REF!</v>
      </c>
      <c r="O2033" s="1" t="e">
        <f>VLOOKUP(jur[[#This Row],[hwycov_id]],#REF!,16,FALSE)</f>
        <v>#REF!</v>
      </c>
      <c r="P2033" s="1">
        <v>2056</v>
      </c>
    </row>
    <row r="2034" spans="1:16" x14ac:dyDescent="0.25">
      <c r="A2034" s="1">
        <v>13598</v>
      </c>
      <c r="B2034" s="1">
        <v>1</v>
      </c>
      <c r="C2034" s="1">
        <v>1</v>
      </c>
      <c r="D2034" s="1">
        <v>1</v>
      </c>
      <c r="E2034" s="1" t="s">
        <v>73</v>
      </c>
      <c r="F2034" s="1">
        <v>1</v>
      </c>
      <c r="G2034" s="1">
        <v>10</v>
      </c>
      <c r="H2034" s="1">
        <v>6</v>
      </c>
      <c r="I2034" s="1">
        <v>17</v>
      </c>
      <c r="J2034" s="1">
        <v>109304</v>
      </c>
      <c r="K2034" s="4" t="e">
        <f>VLOOKUP(jur[[#This Row],[hwycov_id]],#REF!,10,FALSE)</f>
        <v>#REF!</v>
      </c>
      <c r="L2034" s="32" t="e">
        <f t="shared" si="93"/>
        <v>#REF!</v>
      </c>
      <c r="M2034" s="31" t="e">
        <f t="shared" si="94"/>
        <v>#REF!</v>
      </c>
      <c r="N2034" s="31" t="e">
        <f t="shared" si="95"/>
        <v>#REF!</v>
      </c>
      <c r="O2034" s="1" t="e">
        <f>VLOOKUP(jur[[#This Row],[hwycov_id]],#REF!,16,FALSE)</f>
        <v>#REF!</v>
      </c>
      <c r="P2034" s="1">
        <v>2057</v>
      </c>
    </row>
    <row r="2035" spans="1:16" x14ac:dyDescent="0.25">
      <c r="A2035" s="1">
        <v>13600</v>
      </c>
      <c r="B2035" s="1">
        <v>1</v>
      </c>
      <c r="C2035" s="1">
        <v>1</v>
      </c>
      <c r="D2035" s="1">
        <v>1</v>
      </c>
      <c r="E2035" s="1" t="s">
        <v>77</v>
      </c>
      <c r="F2035" s="1">
        <v>1</v>
      </c>
      <c r="G2035" s="1">
        <v>10</v>
      </c>
      <c r="H2035" s="1">
        <v>6</v>
      </c>
      <c r="I2035" s="1">
        <v>17</v>
      </c>
      <c r="J2035" s="1">
        <v>118363</v>
      </c>
      <c r="K2035" s="4" t="e">
        <f>VLOOKUP(jur[[#This Row],[hwycov_id]],#REF!,10,FALSE)</f>
        <v>#REF!</v>
      </c>
      <c r="L2035" s="32" t="e">
        <f t="shared" si="93"/>
        <v>#REF!</v>
      </c>
      <c r="M2035" s="31" t="e">
        <f t="shared" si="94"/>
        <v>#REF!</v>
      </c>
      <c r="N2035" s="31" t="e">
        <f t="shared" si="95"/>
        <v>#REF!</v>
      </c>
      <c r="O2035" s="1" t="e">
        <f>VLOOKUP(jur[[#This Row],[hwycov_id]],#REF!,16,FALSE)</f>
        <v>#REF!</v>
      </c>
      <c r="P2035" s="1">
        <v>2058</v>
      </c>
    </row>
    <row r="2036" spans="1:16" x14ac:dyDescent="0.25">
      <c r="A2036" s="1">
        <v>13597</v>
      </c>
      <c r="B2036" s="1">
        <v>1</v>
      </c>
      <c r="C2036" s="1">
        <v>1</v>
      </c>
      <c r="D2036" s="1">
        <v>1</v>
      </c>
      <c r="E2036" s="1" t="s">
        <v>77</v>
      </c>
      <c r="F2036" s="1">
        <v>1</v>
      </c>
      <c r="G2036" s="1">
        <v>10</v>
      </c>
      <c r="H2036" s="1">
        <v>6</v>
      </c>
      <c r="I2036" s="1">
        <v>17</v>
      </c>
      <c r="J2036" s="1">
        <v>122507</v>
      </c>
      <c r="K2036" s="4" t="e">
        <f>VLOOKUP(jur[[#This Row],[hwycov_id]],#REF!,10,FALSE)</f>
        <v>#REF!</v>
      </c>
      <c r="L2036" s="32" t="e">
        <f t="shared" si="93"/>
        <v>#REF!</v>
      </c>
      <c r="M2036" s="31" t="e">
        <f t="shared" si="94"/>
        <v>#REF!</v>
      </c>
      <c r="N2036" s="31" t="e">
        <f t="shared" si="95"/>
        <v>#REF!</v>
      </c>
      <c r="O2036" s="1" t="e">
        <f>VLOOKUP(jur[[#This Row],[hwycov_id]],#REF!,16,FALSE)</f>
        <v>#REF!</v>
      </c>
      <c r="P2036" s="1">
        <v>2059</v>
      </c>
    </row>
    <row r="2037" spans="1:16" x14ac:dyDescent="0.25">
      <c r="A2037" s="1">
        <v>27254</v>
      </c>
      <c r="B2037" s="1">
        <v>9</v>
      </c>
      <c r="C2037" s="1">
        <v>1</v>
      </c>
      <c r="D2037" s="1">
        <v>1</v>
      </c>
      <c r="E2037" s="1" t="s">
        <v>73</v>
      </c>
      <c r="F2037" s="1">
        <v>2</v>
      </c>
      <c r="G2037" s="1">
        <v>0</v>
      </c>
      <c r="H2037" s="1">
        <v>7</v>
      </c>
      <c r="I2037" s="1">
        <v>18</v>
      </c>
      <c r="J2037" s="1">
        <v>3053</v>
      </c>
      <c r="K2037" s="4" t="e">
        <f>VLOOKUP(jur[[#This Row],[hwycov_id]],#REF!,10,FALSE)</f>
        <v>#REF!</v>
      </c>
      <c r="L2037" s="32" t="e">
        <f t="shared" si="93"/>
        <v>#REF!</v>
      </c>
      <c r="M2037" s="31" t="e">
        <f t="shared" si="94"/>
        <v>#REF!</v>
      </c>
      <c r="N2037" s="31" t="e">
        <f t="shared" si="95"/>
        <v>#REF!</v>
      </c>
      <c r="O2037" s="1" t="e">
        <f>VLOOKUP(jur[[#This Row],[hwycov_id]],#REF!,16,FALSE)</f>
        <v>#REF!</v>
      </c>
      <c r="P2037" s="1">
        <v>2060</v>
      </c>
    </row>
    <row r="2038" spans="1:16" x14ac:dyDescent="0.25">
      <c r="A2038" s="1">
        <v>28319</v>
      </c>
      <c r="B2038" s="1">
        <v>9</v>
      </c>
      <c r="C2038" s="1">
        <v>1</v>
      </c>
      <c r="D2038" s="1">
        <v>1</v>
      </c>
      <c r="E2038" s="1" t="s">
        <v>73</v>
      </c>
      <c r="F2038" s="1">
        <v>2</v>
      </c>
      <c r="G2038" s="1">
        <v>0</v>
      </c>
      <c r="H2038" s="1">
        <v>7</v>
      </c>
      <c r="I2038" s="1">
        <v>18</v>
      </c>
      <c r="J2038" s="1">
        <v>3117</v>
      </c>
      <c r="K2038" s="4" t="e">
        <f>VLOOKUP(jur[[#This Row],[hwycov_id]],#REF!,10,FALSE)</f>
        <v>#REF!</v>
      </c>
      <c r="L2038" s="32" t="e">
        <f t="shared" si="93"/>
        <v>#REF!</v>
      </c>
      <c r="M2038" s="31" t="e">
        <f t="shared" si="94"/>
        <v>#REF!</v>
      </c>
      <c r="N2038" s="31" t="e">
        <f t="shared" si="95"/>
        <v>#REF!</v>
      </c>
      <c r="O2038" s="1" t="e">
        <f>VLOOKUP(jur[[#This Row],[hwycov_id]],#REF!,16,FALSE)</f>
        <v>#REF!</v>
      </c>
      <c r="P2038" s="1">
        <v>2061</v>
      </c>
    </row>
    <row r="2039" spans="1:16" x14ac:dyDescent="0.25">
      <c r="A2039" s="1">
        <v>27253</v>
      </c>
      <c r="B2039" s="1">
        <v>9</v>
      </c>
      <c r="C2039" s="1">
        <v>1</v>
      </c>
      <c r="D2039" s="1">
        <v>1</v>
      </c>
      <c r="E2039" s="1" t="s">
        <v>73</v>
      </c>
      <c r="F2039" s="1">
        <v>2</v>
      </c>
      <c r="G2039" s="1">
        <v>0</v>
      </c>
      <c r="H2039" s="1">
        <v>7</v>
      </c>
      <c r="I2039" s="1">
        <v>18</v>
      </c>
      <c r="J2039" s="1">
        <v>4186</v>
      </c>
      <c r="K2039" s="4" t="e">
        <f>VLOOKUP(jur[[#This Row],[hwycov_id]],#REF!,10,FALSE)</f>
        <v>#REF!</v>
      </c>
      <c r="L2039" s="32" t="e">
        <f t="shared" si="93"/>
        <v>#REF!</v>
      </c>
      <c r="M2039" s="31" t="e">
        <f t="shared" si="94"/>
        <v>#REF!</v>
      </c>
      <c r="N2039" s="31" t="e">
        <f t="shared" si="95"/>
        <v>#REF!</v>
      </c>
      <c r="O2039" s="1" t="e">
        <f>VLOOKUP(jur[[#This Row],[hwycov_id]],#REF!,16,FALSE)</f>
        <v>#REF!</v>
      </c>
      <c r="P2039" s="1">
        <v>2062</v>
      </c>
    </row>
    <row r="2040" spans="1:16" x14ac:dyDescent="0.25">
      <c r="A2040" s="1">
        <v>28318</v>
      </c>
      <c r="B2040" s="1">
        <v>9</v>
      </c>
      <c r="C2040" s="1">
        <v>1</v>
      </c>
      <c r="D2040" s="1">
        <v>1</v>
      </c>
      <c r="E2040" s="1" t="s">
        <v>73</v>
      </c>
      <c r="F2040" s="1">
        <v>2</v>
      </c>
      <c r="G2040" s="1">
        <v>0</v>
      </c>
      <c r="H2040" s="1">
        <v>7</v>
      </c>
      <c r="I2040" s="1">
        <v>18</v>
      </c>
      <c r="J2040" s="1">
        <v>4501</v>
      </c>
      <c r="K2040" s="4" t="e">
        <f>VLOOKUP(jur[[#This Row],[hwycov_id]],#REF!,10,FALSE)</f>
        <v>#REF!</v>
      </c>
      <c r="L2040" s="32" t="e">
        <f t="shared" si="93"/>
        <v>#REF!</v>
      </c>
      <c r="M2040" s="31" t="e">
        <f t="shared" si="94"/>
        <v>#REF!</v>
      </c>
      <c r="N2040" s="31" t="e">
        <f t="shared" si="95"/>
        <v>#REF!</v>
      </c>
      <c r="O2040" s="1" t="e">
        <f>VLOOKUP(jur[[#This Row],[hwycov_id]],#REF!,16,FALSE)</f>
        <v>#REF!</v>
      </c>
      <c r="P2040" s="1">
        <v>2063</v>
      </c>
    </row>
    <row r="2041" spans="1:16" x14ac:dyDescent="0.25">
      <c r="A2041" s="1">
        <v>28533</v>
      </c>
      <c r="B2041" s="1">
        <v>9</v>
      </c>
      <c r="C2041" s="1">
        <v>1</v>
      </c>
      <c r="D2041" s="1">
        <v>1</v>
      </c>
      <c r="E2041" s="1" t="s">
        <v>73</v>
      </c>
      <c r="F2041" s="1">
        <v>2</v>
      </c>
      <c r="G2041" s="1">
        <v>0</v>
      </c>
      <c r="H2041" s="1">
        <v>7</v>
      </c>
      <c r="I2041" s="1">
        <v>18</v>
      </c>
      <c r="J2041" s="1">
        <v>6772</v>
      </c>
      <c r="K2041" s="4" t="e">
        <f>VLOOKUP(jur[[#This Row],[hwycov_id]],#REF!,10,FALSE)</f>
        <v>#REF!</v>
      </c>
      <c r="L2041" s="32" t="e">
        <f t="shared" si="93"/>
        <v>#REF!</v>
      </c>
      <c r="M2041" s="31" t="e">
        <f t="shared" si="94"/>
        <v>#REF!</v>
      </c>
      <c r="N2041" s="31" t="e">
        <f t="shared" si="95"/>
        <v>#REF!</v>
      </c>
      <c r="O2041" s="1" t="e">
        <f>VLOOKUP(jur[[#This Row],[hwycov_id]],#REF!,16,FALSE)</f>
        <v>#REF!</v>
      </c>
      <c r="P2041" s="1">
        <v>2064</v>
      </c>
    </row>
    <row r="2042" spans="1:16" x14ac:dyDescent="0.25">
      <c r="A2042" s="1">
        <v>28531</v>
      </c>
      <c r="B2042" s="1">
        <v>9</v>
      </c>
      <c r="C2042" s="1">
        <v>1</v>
      </c>
      <c r="D2042" s="1">
        <v>1</v>
      </c>
      <c r="E2042" s="1" t="s">
        <v>73</v>
      </c>
      <c r="F2042" s="1">
        <v>2</v>
      </c>
      <c r="G2042" s="1">
        <v>0</v>
      </c>
      <c r="H2042" s="1">
        <v>7</v>
      </c>
      <c r="I2042" s="1">
        <v>18</v>
      </c>
      <c r="J2042" s="1">
        <v>7365</v>
      </c>
      <c r="K2042" s="4" t="e">
        <f>VLOOKUP(jur[[#This Row],[hwycov_id]],#REF!,10,FALSE)</f>
        <v>#REF!</v>
      </c>
      <c r="L2042" s="32" t="e">
        <f t="shared" si="93"/>
        <v>#REF!</v>
      </c>
      <c r="M2042" s="31" t="e">
        <f t="shared" si="94"/>
        <v>#REF!</v>
      </c>
      <c r="N2042" s="31" t="e">
        <f t="shared" si="95"/>
        <v>#REF!</v>
      </c>
      <c r="O2042" s="1" t="e">
        <f>VLOOKUP(jur[[#This Row],[hwycov_id]],#REF!,16,FALSE)</f>
        <v>#REF!</v>
      </c>
      <c r="P2042" s="1">
        <v>2065</v>
      </c>
    </row>
    <row r="2043" spans="1:16" x14ac:dyDescent="0.25">
      <c r="A2043" s="1">
        <v>28846</v>
      </c>
      <c r="B2043" s="1">
        <v>9</v>
      </c>
      <c r="C2043" s="1">
        <v>1</v>
      </c>
      <c r="D2043" s="1">
        <v>1</v>
      </c>
      <c r="E2043" s="1" t="s">
        <v>73</v>
      </c>
      <c r="F2043" s="1">
        <v>2</v>
      </c>
      <c r="G2043" s="1">
        <v>0</v>
      </c>
      <c r="H2043" s="1">
        <v>7</v>
      </c>
      <c r="I2043" s="1">
        <v>18</v>
      </c>
      <c r="J2043" s="1">
        <v>8414</v>
      </c>
      <c r="K2043" s="4" t="e">
        <f>VLOOKUP(jur[[#This Row],[hwycov_id]],#REF!,10,FALSE)</f>
        <v>#REF!</v>
      </c>
      <c r="L2043" s="32" t="e">
        <f t="shared" si="93"/>
        <v>#REF!</v>
      </c>
      <c r="M2043" s="31" t="e">
        <f t="shared" si="94"/>
        <v>#REF!</v>
      </c>
      <c r="N2043" s="31" t="e">
        <f t="shared" si="95"/>
        <v>#REF!</v>
      </c>
      <c r="O2043" s="1" t="e">
        <f>VLOOKUP(jur[[#This Row],[hwycov_id]],#REF!,16,FALSE)</f>
        <v>#REF!</v>
      </c>
      <c r="P2043" s="1">
        <v>2066</v>
      </c>
    </row>
    <row r="2044" spans="1:16" x14ac:dyDescent="0.25">
      <c r="A2044" s="1">
        <v>28516</v>
      </c>
      <c r="B2044" s="1">
        <v>9</v>
      </c>
      <c r="C2044" s="1">
        <v>1</v>
      </c>
      <c r="D2044" s="1">
        <v>1</v>
      </c>
      <c r="E2044" s="1" t="s">
        <v>73</v>
      </c>
      <c r="F2044" s="1">
        <v>2</v>
      </c>
      <c r="G2044" s="1">
        <v>0</v>
      </c>
      <c r="H2044" s="1">
        <v>6</v>
      </c>
      <c r="I2044" s="1">
        <v>18</v>
      </c>
      <c r="J2044" s="1">
        <v>8764</v>
      </c>
      <c r="K2044" s="4" t="e">
        <f>VLOOKUP(jur[[#This Row],[hwycov_id]],#REF!,10,FALSE)</f>
        <v>#REF!</v>
      </c>
      <c r="L2044" s="32" t="e">
        <f t="shared" si="93"/>
        <v>#REF!</v>
      </c>
      <c r="M2044" s="31" t="e">
        <f t="shared" si="94"/>
        <v>#REF!</v>
      </c>
      <c r="N2044" s="31" t="e">
        <f t="shared" si="95"/>
        <v>#REF!</v>
      </c>
      <c r="O2044" s="1" t="e">
        <f>VLOOKUP(jur[[#This Row],[hwycov_id]],#REF!,16,FALSE)</f>
        <v>#REF!</v>
      </c>
      <c r="P2044" s="1">
        <v>2067</v>
      </c>
    </row>
    <row r="2045" spans="1:16" x14ac:dyDescent="0.25">
      <c r="A2045" s="1">
        <v>14742</v>
      </c>
      <c r="B2045" s="1">
        <v>9</v>
      </c>
      <c r="C2045" s="1">
        <v>1</v>
      </c>
      <c r="D2045" s="1">
        <v>1</v>
      </c>
      <c r="E2045" s="1" t="s">
        <v>73</v>
      </c>
      <c r="F2045" s="1">
        <v>2</v>
      </c>
      <c r="G2045" s="1">
        <v>0</v>
      </c>
      <c r="H2045" s="1">
        <v>7</v>
      </c>
      <c r="I2045" s="1">
        <v>18</v>
      </c>
      <c r="J2045" s="1">
        <v>9018</v>
      </c>
      <c r="K2045" s="4" t="e">
        <f>VLOOKUP(jur[[#This Row],[hwycov_id]],#REF!,10,FALSE)</f>
        <v>#REF!</v>
      </c>
      <c r="L2045" s="32" t="e">
        <f t="shared" si="93"/>
        <v>#REF!</v>
      </c>
      <c r="M2045" s="31" t="e">
        <f t="shared" si="94"/>
        <v>#REF!</v>
      </c>
      <c r="N2045" s="31" t="e">
        <f t="shared" si="95"/>
        <v>#REF!</v>
      </c>
      <c r="O2045" s="1" t="e">
        <f>VLOOKUP(jur[[#This Row],[hwycov_id]],#REF!,16,FALSE)</f>
        <v>#REF!</v>
      </c>
      <c r="P2045" s="1">
        <v>2068</v>
      </c>
    </row>
    <row r="2046" spans="1:16" x14ac:dyDescent="0.25">
      <c r="A2046" s="1">
        <v>28845</v>
      </c>
      <c r="B2046" s="1">
        <v>9</v>
      </c>
      <c r="C2046" s="1">
        <v>1</v>
      </c>
      <c r="D2046" s="1">
        <v>1</v>
      </c>
      <c r="E2046" s="1" t="s">
        <v>73</v>
      </c>
      <c r="F2046" s="1">
        <v>2</v>
      </c>
      <c r="G2046" s="1">
        <v>0</v>
      </c>
      <c r="H2046" s="1">
        <v>7</v>
      </c>
      <c r="I2046" s="1">
        <v>18</v>
      </c>
      <c r="J2046" s="1">
        <v>9247</v>
      </c>
      <c r="K2046" s="4" t="e">
        <f>VLOOKUP(jur[[#This Row],[hwycov_id]],#REF!,10,FALSE)</f>
        <v>#REF!</v>
      </c>
      <c r="L2046" s="32" t="e">
        <f t="shared" si="93"/>
        <v>#REF!</v>
      </c>
      <c r="M2046" s="31" t="e">
        <f t="shared" si="94"/>
        <v>#REF!</v>
      </c>
      <c r="N2046" s="31" t="e">
        <f t="shared" si="95"/>
        <v>#REF!</v>
      </c>
      <c r="O2046" s="1" t="e">
        <f>VLOOKUP(jur[[#This Row],[hwycov_id]],#REF!,16,FALSE)</f>
        <v>#REF!</v>
      </c>
      <c r="P2046" s="1">
        <v>2069</v>
      </c>
    </row>
    <row r="2047" spans="1:16" x14ac:dyDescent="0.25">
      <c r="A2047" s="1">
        <v>28532</v>
      </c>
      <c r="B2047" s="1">
        <v>9</v>
      </c>
      <c r="C2047" s="1">
        <v>1</v>
      </c>
      <c r="D2047" s="1">
        <v>1</v>
      </c>
      <c r="E2047" s="1" t="s">
        <v>73</v>
      </c>
      <c r="F2047" s="1">
        <v>2</v>
      </c>
      <c r="G2047" s="1">
        <v>1</v>
      </c>
      <c r="H2047" s="1">
        <v>7</v>
      </c>
      <c r="I2047" s="1">
        <v>18</v>
      </c>
      <c r="J2047" s="1">
        <v>10531</v>
      </c>
      <c r="K2047" s="4" t="e">
        <f>VLOOKUP(jur[[#This Row],[hwycov_id]],#REF!,10,FALSE)</f>
        <v>#REF!</v>
      </c>
      <c r="L2047" s="32" t="e">
        <f t="shared" si="93"/>
        <v>#REF!</v>
      </c>
      <c r="M2047" s="31" t="e">
        <f t="shared" si="94"/>
        <v>#REF!</v>
      </c>
      <c r="N2047" s="31" t="e">
        <f t="shared" si="95"/>
        <v>#REF!</v>
      </c>
      <c r="O2047" s="1" t="e">
        <f>VLOOKUP(jur[[#This Row],[hwycov_id]],#REF!,16,FALSE)</f>
        <v>#REF!</v>
      </c>
      <c r="P2047" s="1">
        <v>2070</v>
      </c>
    </row>
    <row r="2048" spans="1:16" x14ac:dyDescent="0.25">
      <c r="A2048" s="1">
        <v>12499</v>
      </c>
      <c r="B2048" s="1">
        <v>9</v>
      </c>
      <c r="C2048" s="1">
        <v>1</v>
      </c>
      <c r="D2048" s="1">
        <v>1</v>
      </c>
      <c r="E2048" s="1" t="s">
        <v>73</v>
      </c>
      <c r="F2048" s="1">
        <v>2</v>
      </c>
      <c r="G2048" s="1">
        <v>1</v>
      </c>
      <c r="H2048" s="1">
        <v>7</v>
      </c>
      <c r="I2048" s="1">
        <v>18</v>
      </c>
      <c r="J2048" s="1">
        <v>10659</v>
      </c>
      <c r="K2048" s="4" t="e">
        <f>VLOOKUP(jur[[#This Row],[hwycov_id]],#REF!,10,FALSE)</f>
        <v>#REF!</v>
      </c>
      <c r="L2048" s="32" t="e">
        <f t="shared" si="93"/>
        <v>#REF!</v>
      </c>
      <c r="M2048" s="31" t="e">
        <f t="shared" si="94"/>
        <v>#REF!</v>
      </c>
      <c r="N2048" s="31" t="e">
        <f t="shared" si="95"/>
        <v>#REF!</v>
      </c>
      <c r="O2048" s="1" t="e">
        <f>VLOOKUP(jur[[#This Row],[hwycov_id]],#REF!,16,FALSE)</f>
        <v>#REF!</v>
      </c>
      <c r="P2048" s="1">
        <v>2071</v>
      </c>
    </row>
    <row r="2049" spans="1:16" x14ac:dyDescent="0.25">
      <c r="A2049" s="1">
        <v>28851</v>
      </c>
      <c r="B2049" s="1">
        <v>9</v>
      </c>
      <c r="C2049" s="1">
        <v>1</v>
      </c>
      <c r="D2049" s="1">
        <v>1</v>
      </c>
      <c r="E2049" s="1" t="s">
        <v>73</v>
      </c>
      <c r="F2049" s="1">
        <v>2</v>
      </c>
      <c r="G2049" s="1">
        <v>1</v>
      </c>
      <c r="H2049" s="1">
        <v>6</v>
      </c>
      <c r="I2049" s="1">
        <v>18</v>
      </c>
      <c r="J2049" s="1">
        <v>10790</v>
      </c>
      <c r="K2049" s="4" t="e">
        <f>VLOOKUP(jur[[#This Row],[hwycov_id]],#REF!,10,FALSE)</f>
        <v>#REF!</v>
      </c>
      <c r="L2049" s="32" t="e">
        <f t="shared" si="93"/>
        <v>#REF!</v>
      </c>
      <c r="M2049" s="31" t="e">
        <f t="shared" si="94"/>
        <v>#REF!</v>
      </c>
      <c r="N2049" s="31" t="e">
        <f t="shared" si="95"/>
        <v>#REF!</v>
      </c>
      <c r="O2049" s="1" t="e">
        <f>VLOOKUP(jur[[#This Row],[hwycov_id]],#REF!,16,FALSE)</f>
        <v>#REF!</v>
      </c>
      <c r="P2049" s="1">
        <v>2072</v>
      </c>
    </row>
    <row r="2050" spans="1:16" x14ac:dyDescent="0.25">
      <c r="A2050" s="1">
        <v>27251</v>
      </c>
      <c r="B2050" s="1">
        <v>9</v>
      </c>
      <c r="C2050" s="1">
        <v>1</v>
      </c>
      <c r="D2050" s="1">
        <v>1</v>
      </c>
      <c r="E2050" s="1" t="s">
        <v>73</v>
      </c>
      <c r="F2050" s="1">
        <v>2</v>
      </c>
      <c r="G2050" s="1">
        <v>1</v>
      </c>
      <c r="H2050" s="1">
        <v>7</v>
      </c>
      <c r="I2050" s="1">
        <v>18</v>
      </c>
      <c r="J2050" s="1">
        <v>13167</v>
      </c>
      <c r="K2050" s="4" t="e">
        <f>VLOOKUP(jur[[#This Row],[hwycov_id]],#REF!,10,FALSE)</f>
        <v>#REF!</v>
      </c>
      <c r="L2050" s="32" t="e">
        <f t="shared" ref="L2050:L2113" si="96">K2050/J2050-1</f>
        <v>#REF!</v>
      </c>
      <c r="M2050" s="31" t="e">
        <f t="shared" ref="M2050:M2113" si="97">K2050-J2050</f>
        <v>#REF!</v>
      </c>
      <c r="N2050" s="31" t="e">
        <f t="shared" ref="N2050:N2113" si="98">POWER(M2050,2)</f>
        <v>#REF!</v>
      </c>
      <c r="O2050" s="1" t="e">
        <f>VLOOKUP(jur[[#This Row],[hwycov_id]],#REF!,16,FALSE)</f>
        <v>#REF!</v>
      </c>
      <c r="P2050" s="1">
        <v>2073</v>
      </c>
    </row>
    <row r="2051" spans="1:16" x14ac:dyDescent="0.25">
      <c r="A2051" s="1">
        <v>3924</v>
      </c>
      <c r="B2051" s="1">
        <v>9</v>
      </c>
      <c r="C2051" s="1">
        <v>1</v>
      </c>
      <c r="D2051" s="1">
        <v>1</v>
      </c>
      <c r="E2051" s="1" t="s">
        <v>73</v>
      </c>
      <c r="F2051" s="1">
        <v>2</v>
      </c>
      <c r="G2051" s="1">
        <v>1</v>
      </c>
      <c r="H2051" s="1">
        <v>6</v>
      </c>
      <c r="I2051" s="1">
        <v>18</v>
      </c>
      <c r="J2051" s="1">
        <v>14564</v>
      </c>
      <c r="K2051" s="4" t="e">
        <f>VLOOKUP(jur[[#This Row],[hwycov_id]],#REF!,10,FALSE)</f>
        <v>#REF!</v>
      </c>
      <c r="L2051" s="32" t="e">
        <f t="shared" si="96"/>
        <v>#REF!</v>
      </c>
      <c r="M2051" s="31" t="e">
        <f t="shared" si="97"/>
        <v>#REF!</v>
      </c>
      <c r="N2051" s="31" t="e">
        <f t="shared" si="98"/>
        <v>#REF!</v>
      </c>
      <c r="O2051" s="1" t="e">
        <f>VLOOKUP(jur[[#This Row],[hwycov_id]],#REF!,16,FALSE)</f>
        <v>#REF!</v>
      </c>
      <c r="P2051" s="1">
        <v>2074</v>
      </c>
    </row>
    <row r="2052" spans="1:16" x14ac:dyDescent="0.25">
      <c r="A2052" s="1">
        <v>28844</v>
      </c>
      <c r="B2052" s="1">
        <v>9</v>
      </c>
      <c r="C2052" s="1">
        <v>1</v>
      </c>
      <c r="D2052" s="1">
        <v>1</v>
      </c>
      <c r="E2052" s="1" t="s">
        <v>73</v>
      </c>
      <c r="F2052" s="1">
        <v>2</v>
      </c>
      <c r="G2052" s="1">
        <v>1</v>
      </c>
      <c r="H2052" s="1">
        <v>7</v>
      </c>
      <c r="I2052" s="1">
        <v>18</v>
      </c>
      <c r="J2052" s="1">
        <v>15988</v>
      </c>
      <c r="K2052" s="4" t="e">
        <f>VLOOKUP(jur[[#This Row],[hwycov_id]],#REF!,10,FALSE)</f>
        <v>#REF!</v>
      </c>
      <c r="L2052" s="32" t="e">
        <f t="shared" si="96"/>
        <v>#REF!</v>
      </c>
      <c r="M2052" s="31" t="e">
        <f t="shared" si="97"/>
        <v>#REF!</v>
      </c>
      <c r="N2052" s="31" t="e">
        <f t="shared" si="98"/>
        <v>#REF!</v>
      </c>
      <c r="O2052" s="1" t="e">
        <f>VLOOKUP(jur[[#This Row],[hwycov_id]],#REF!,16,FALSE)</f>
        <v>#REF!</v>
      </c>
      <c r="P2052" s="1">
        <v>2075</v>
      </c>
    </row>
    <row r="2053" spans="1:16" x14ac:dyDescent="0.25">
      <c r="A2053" s="1">
        <v>28840</v>
      </c>
      <c r="B2053" s="1">
        <v>9</v>
      </c>
      <c r="C2053" s="1">
        <v>1</v>
      </c>
      <c r="D2053" s="1">
        <v>1</v>
      </c>
      <c r="E2053" s="1" t="s">
        <v>73</v>
      </c>
      <c r="F2053" s="1">
        <v>2</v>
      </c>
      <c r="G2053" s="1">
        <v>1</v>
      </c>
      <c r="H2053" s="1">
        <v>7</v>
      </c>
      <c r="I2053" s="1">
        <v>18</v>
      </c>
      <c r="J2053" s="1">
        <v>18372</v>
      </c>
      <c r="K2053" s="4" t="e">
        <f>VLOOKUP(jur[[#This Row],[hwycov_id]],#REF!,10,FALSE)</f>
        <v>#REF!</v>
      </c>
      <c r="L2053" s="32" t="e">
        <f t="shared" si="96"/>
        <v>#REF!</v>
      </c>
      <c r="M2053" s="31" t="e">
        <f t="shared" si="97"/>
        <v>#REF!</v>
      </c>
      <c r="N2053" s="31" t="e">
        <f t="shared" si="98"/>
        <v>#REF!</v>
      </c>
      <c r="O2053" s="1" t="e">
        <f>VLOOKUP(jur[[#This Row],[hwycov_id]],#REF!,16,FALSE)</f>
        <v>#REF!</v>
      </c>
      <c r="P2053" s="1">
        <v>2076</v>
      </c>
    </row>
    <row r="2054" spans="1:16" x14ac:dyDescent="0.25">
      <c r="A2054" s="1">
        <v>7872</v>
      </c>
      <c r="B2054" s="1">
        <v>1</v>
      </c>
      <c r="C2054" s="1">
        <v>1</v>
      </c>
      <c r="D2054" s="1">
        <v>1</v>
      </c>
      <c r="E2054" s="1" t="s">
        <v>73</v>
      </c>
      <c r="F2054" s="1">
        <v>1</v>
      </c>
      <c r="G2054" s="1">
        <v>4</v>
      </c>
      <c r="H2054" s="1">
        <v>7</v>
      </c>
      <c r="I2054" s="1">
        <v>18</v>
      </c>
      <c r="J2054" s="1">
        <v>49981</v>
      </c>
      <c r="K2054" s="4" t="e">
        <f>VLOOKUP(jur[[#This Row],[hwycov_id]],#REF!,10,FALSE)</f>
        <v>#REF!</v>
      </c>
      <c r="L2054" s="32" t="e">
        <f t="shared" si="96"/>
        <v>#REF!</v>
      </c>
      <c r="M2054" s="31" t="e">
        <f t="shared" si="97"/>
        <v>#REF!</v>
      </c>
      <c r="N2054" s="31" t="e">
        <f t="shared" si="98"/>
        <v>#REF!</v>
      </c>
      <c r="O2054" s="1" t="e">
        <f>VLOOKUP(jur[[#This Row],[hwycov_id]],#REF!,16,FALSE)</f>
        <v>#REF!</v>
      </c>
      <c r="P2054" s="1">
        <v>2077</v>
      </c>
    </row>
    <row r="2055" spans="1:16" x14ac:dyDescent="0.25">
      <c r="A2055" s="1">
        <v>27248</v>
      </c>
      <c r="B2055" s="1">
        <v>1</v>
      </c>
      <c r="C2055" s="1">
        <v>1</v>
      </c>
      <c r="D2055" s="1">
        <v>1</v>
      </c>
      <c r="E2055" s="1" t="s">
        <v>73</v>
      </c>
      <c r="F2055" s="1">
        <v>1</v>
      </c>
      <c r="G2055" s="1">
        <v>5</v>
      </c>
      <c r="H2055" s="1">
        <v>7</v>
      </c>
      <c r="I2055" s="1">
        <v>18</v>
      </c>
      <c r="J2055" s="1">
        <v>52494</v>
      </c>
      <c r="K2055" s="4" t="e">
        <f>VLOOKUP(jur[[#This Row],[hwycov_id]],#REF!,10,FALSE)</f>
        <v>#REF!</v>
      </c>
      <c r="L2055" s="32" t="e">
        <f t="shared" si="96"/>
        <v>#REF!</v>
      </c>
      <c r="M2055" s="31" t="e">
        <f t="shared" si="97"/>
        <v>#REF!</v>
      </c>
      <c r="N2055" s="31" t="e">
        <f t="shared" si="98"/>
        <v>#REF!</v>
      </c>
      <c r="O2055" s="1" t="e">
        <f>VLOOKUP(jur[[#This Row],[hwycov_id]],#REF!,16,FALSE)</f>
        <v>#REF!</v>
      </c>
      <c r="P2055" s="1">
        <v>2078</v>
      </c>
    </row>
    <row r="2056" spans="1:16" x14ac:dyDescent="0.25">
      <c r="A2056" s="1">
        <v>16566</v>
      </c>
      <c r="B2056" s="1">
        <v>1</v>
      </c>
      <c r="C2056" s="1">
        <v>1</v>
      </c>
      <c r="D2056" s="1">
        <v>1</v>
      </c>
      <c r="E2056" s="1" t="s">
        <v>73</v>
      </c>
      <c r="F2056" s="1">
        <v>1</v>
      </c>
      <c r="G2056" s="1">
        <v>5</v>
      </c>
      <c r="H2056" s="1">
        <v>6</v>
      </c>
      <c r="I2056" s="1">
        <v>18</v>
      </c>
      <c r="J2056" s="1">
        <v>54156</v>
      </c>
      <c r="K2056" s="4" t="e">
        <f>VLOOKUP(jur[[#This Row],[hwycov_id]],#REF!,10,FALSE)</f>
        <v>#REF!</v>
      </c>
      <c r="L2056" s="32" t="e">
        <f t="shared" si="96"/>
        <v>#REF!</v>
      </c>
      <c r="M2056" s="31" t="e">
        <f t="shared" si="97"/>
        <v>#REF!</v>
      </c>
      <c r="N2056" s="31" t="e">
        <f t="shared" si="98"/>
        <v>#REF!</v>
      </c>
      <c r="O2056" s="1" t="e">
        <f>VLOOKUP(jur[[#This Row],[hwycov_id]],#REF!,16,FALSE)</f>
        <v>#REF!</v>
      </c>
      <c r="P2056" s="1">
        <v>2079</v>
      </c>
    </row>
    <row r="2057" spans="1:16" x14ac:dyDescent="0.25">
      <c r="A2057" s="1">
        <v>27247</v>
      </c>
      <c r="B2057" s="1">
        <v>1</v>
      </c>
      <c r="C2057" s="1">
        <v>1</v>
      </c>
      <c r="D2057" s="1">
        <v>1</v>
      </c>
      <c r="E2057" s="1" t="s">
        <v>73</v>
      </c>
      <c r="F2057" s="1">
        <v>1</v>
      </c>
      <c r="G2057" s="1">
        <v>5</v>
      </c>
      <c r="H2057" s="1">
        <v>7</v>
      </c>
      <c r="I2057" s="1">
        <v>18</v>
      </c>
      <c r="J2057" s="1">
        <v>56305</v>
      </c>
      <c r="K2057" s="4" t="e">
        <f>VLOOKUP(jur[[#This Row],[hwycov_id]],#REF!,10,FALSE)</f>
        <v>#REF!</v>
      </c>
      <c r="L2057" s="32" t="e">
        <f t="shared" si="96"/>
        <v>#REF!</v>
      </c>
      <c r="M2057" s="31" t="e">
        <f t="shared" si="97"/>
        <v>#REF!</v>
      </c>
      <c r="N2057" s="31" t="e">
        <f t="shared" si="98"/>
        <v>#REF!</v>
      </c>
      <c r="O2057" s="1" t="e">
        <f>VLOOKUP(jur[[#This Row],[hwycov_id]],#REF!,16,FALSE)</f>
        <v>#REF!</v>
      </c>
      <c r="P2057" s="1">
        <v>2080</v>
      </c>
    </row>
    <row r="2058" spans="1:16" x14ac:dyDescent="0.25">
      <c r="A2058" s="1">
        <v>8839</v>
      </c>
      <c r="B2058" s="1">
        <v>1</v>
      </c>
      <c r="C2058" s="1">
        <v>1</v>
      </c>
      <c r="D2058" s="1">
        <v>1</v>
      </c>
      <c r="E2058" s="1" t="s">
        <v>73</v>
      </c>
      <c r="F2058" s="1">
        <v>1</v>
      </c>
      <c r="G2058" s="1">
        <v>5</v>
      </c>
      <c r="H2058" s="1">
        <v>7</v>
      </c>
      <c r="I2058" s="1">
        <v>18</v>
      </c>
      <c r="J2058" s="1">
        <v>58760</v>
      </c>
      <c r="K2058" s="4" t="e">
        <f>VLOOKUP(jur[[#This Row],[hwycov_id]],#REF!,10,FALSE)</f>
        <v>#REF!</v>
      </c>
      <c r="L2058" s="32" t="e">
        <f t="shared" si="96"/>
        <v>#REF!</v>
      </c>
      <c r="M2058" s="31" t="e">
        <f t="shared" si="97"/>
        <v>#REF!</v>
      </c>
      <c r="N2058" s="31" t="e">
        <f t="shared" si="98"/>
        <v>#REF!</v>
      </c>
      <c r="O2058" s="1" t="e">
        <f>VLOOKUP(jur[[#This Row],[hwycov_id]],#REF!,16,FALSE)</f>
        <v>#REF!</v>
      </c>
      <c r="P2058" s="1">
        <v>2081</v>
      </c>
    </row>
    <row r="2059" spans="1:16" x14ac:dyDescent="0.25">
      <c r="A2059" s="1">
        <v>28849</v>
      </c>
      <c r="B2059" s="1">
        <v>1</v>
      </c>
      <c r="C2059" s="1">
        <v>1</v>
      </c>
      <c r="D2059" s="1">
        <v>1</v>
      </c>
      <c r="E2059" s="1" t="s">
        <v>73</v>
      </c>
      <c r="F2059" s="1">
        <v>1</v>
      </c>
      <c r="G2059" s="1">
        <v>6</v>
      </c>
      <c r="H2059" s="1">
        <v>7</v>
      </c>
      <c r="I2059" s="1">
        <v>18</v>
      </c>
      <c r="J2059" s="1">
        <v>62058</v>
      </c>
      <c r="K2059" s="4" t="e">
        <f>VLOOKUP(jur[[#This Row],[hwycov_id]],#REF!,10,FALSE)</f>
        <v>#REF!</v>
      </c>
      <c r="L2059" s="32" t="e">
        <f t="shared" si="96"/>
        <v>#REF!</v>
      </c>
      <c r="M2059" s="31" t="e">
        <f t="shared" si="97"/>
        <v>#REF!</v>
      </c>
      <c r="N2059" s="31" t="e">
        <f t="shared" si="98"/>
        <v>#REF!</v>
      </c>
      <c r="O2059" s="1" t="e">
        <f>VLOOKUP(jur[[#This Row],[hwycov_id]],#REF!,16,FALSE)</f>
        <v>#REF!</v>
      </c>
      <c r="P2059" s="1">
        <v>2082</v>
      </c>
    </row>
    <row r="2060" spans="1:16" x14ac:dyDescent="0.25">
      <c r="A2060" s="1">
        <v>8059</v>
      </c>
      <c r="B2060" s="1">
        <v>1</v>
      </c>
      <c r="C2060" s="1">
        <v>1</v>
      </c>
      <c r="D2060" s="1">
        <v>1</v>
      </c>
      <c r="E2060" s="1" t="s">
        <v>73</v>
      </c>
      <c r="F2060" s="1">
        <v>1</v>
      </c>
      <c r="G2060" s="1">
        <v>6</v>
      </c>
      <c r="H2060" s="1">
        <v>7</v>
      </c>
      <c r="I2060" s="1">
        <v>18</v>
      </c>
      <c r="J2060" s="1">
        <v>62519</v>
      </c>
      <c r="K2060" s="4" t="e">
        <f>VLOOKUP(jur[[#This Row],[hwycov_id]],#REF!,10,FALSE)</f>
        <v>#REF!</v>
      </c>
      <c r="L2060" s="32" t="e">
        <f t="shared" si="96"/>
        <v>#REF!</v>
      </c>
      <c r="M2060" s="31" t="e">
        <f t="shared" si="97"/>
        <v>#REF!</v>
      </c>
      <c r="N2060" s="31" t="e">
        <f t="shared" si="98"/>
        <v>#REF!</v>
      </c>
      <c r="O2060" s="1" t="e">
        <f>VLOOKUP(jur[[#This Row],[hwycov_id]],#REF!,16,FALSE)</f>
        <v>#REF!</v>
      </c>
      <c r="P2060" s="1">
        <v>2083</v>
      </c>
    </row>
    <row r="2061" spans="1:16" x14ac:dyDescent="0.25">
      <c r="A2061" s="1">
        <v>7873</v>
      </c>
      <c r="B2061" s="1">
        <v>1</v>
      </c>
      <c r="C2061" s="1">
        <v>1</v>
      </c>
      <c r="D2061" s="1">
        <v>1</v>
      </c>
      <c r="E2061" s="1" t="s">
        <v>73</v>
      </c>
      <c r="F2061" s="1">
        <v>1</v>
      </c>
      <c r="G2061" s="1">
        <v>6</v>
      </c>
      <c r="H2061" s="1">
        <v>7</v>
      </c>
      <c r="I2061" s="1">
        <v>18</v>
      </c>
      <c r="J2061" s="1">
        <v>67996</v>
      </c>
      <c r="K2061" s="4" t="e">
        <f>VLOOKUP(jur[[#This Row],[hwycov_id]],#REF!,10,FALSE)</f>
        <v>#REF!</v>
      </c>
      <c r="L2061" s="32" t="e">
        <f t="shared" si="96"/>
        <v>#REF!</v>
      </c>
      <c r="M2061" s="31" t="e">
        <f t="shared" si="97"/>
        <v>#REF!</v>
      </c>
      <c r="N2061" s="31" t="e">
        <f t="shared" si="98"/>
        <v>#REF!</v>
      </c>
      <c r="O2061" s="1" t="e">
        <f>VLOOKUP(jur[[#This Row],[hwycov_id]],#REF!,16,FALSE)</f>
        <v>#REF!</v>
      </c>
      <c r="P2061" s="1">
        <v>2084</v>
      </c>
    </row>
    <row r="2062" spans="1:16" x14ac:dyDescent="0.25">
      <c r="A2062" s="1">
        <v>8058</v>
      </c>
      <c r="B2062" s="1">
        <v>1</v>
      </c>
      <c r="C2062" s="1">
        <v>1</v>
      </c>
      <c r="D2062" s="1">
        <v>1</v>
      </c>
      <c r="E2062" s="1" t="s">
        <v>73</v>
      </c>
      <c r="F2062" s="1">
        <v>1</v>
      </c>
      <c r="G2062" s="1">
        <v>6</v>
      </c>
      <c r="H2062" s="1">
        <v>7</v>
      </c>
      <c r="I2062" s="1">
        <v>18</v>
      </c>
      <c r="J2062" s="1">
        <v>68784</v>
      </c>
      <c r="K2062" s="4" t="e">
        <f>VLOOKUP(jur[[#This Row],[hwycov_id]],#REF!,10,FALSE)</f>
        <v>#REF!</v>
      </c>
      <c r="L2062" s="32" t="e">
        <f t="shared" si="96"/>
        <v>#REF!</v>
      </c>
      <c r="M2062" s="31" t="e">
        <f t="shared" si="97"/>
        <v>#REF!</v>
      </c>
      <c r="N2062" s="31" t="e">
        <f t="shared" si="98"/>
        <v>#REF!</v>
      </c>
      <c r="O2062" s="1" t="e">
        <f>VLOOKUP(jur[[#This Row],[hwycov_id]],#REF!,16,FALSE)</f>
        <v>#REF!</v>
      </c>
      <c r="P2062" s="1">
        <v>2085</v>
      </c>
    </row>
    <row r="2063" spans="1:16" x14ac:dyDescent="0.25">
      <c r="A2063" s="1">
        <v>16565</v>
      </c>
      <c r="B2063" s="1">
        <v>1</v>
      </c>
      <c r="C2063" s="1">
        <v>1</v>
      </c>
      <c r="D2063" s="1">
        <v>1</v>
      </c>
      <c r="E2063" s="1" t="s">
        <v>77</v>
      </c>
      <c r="F2063" s="1">
        <v>1</v>
      </c>
      <c r="G2063" s="1">
        <v>6</v>
      </c>
      <c r="H2063" s="1">
        <v>7</v>
      </c>
      <c r="I2063" s="1">
        <v>18</v>
      </c>
      <c r="J2063" s="1">
        <v>69059</v>
      </c>
      <c r="K2063" s="4" t="e">
        <f>VLOOKUP(jur[[#This Row],[hwycov_id]],#REF!,10,FALSE)</f>
        <v>#REF!</v>
      </c>
      <c r="L2063" s="32" t="e">
        <f t="shared" si="96"/>
        <v>#REF!</v>
      </c>
      <c r="M2063" s="31" t="e">
        <f t="shared" si="97"/>
        <v>#REF!</v>
      </c>
      <c r="N2063" s="31" t="e">
        <f t="shared" si="98"/>
        <v>#REF!</v>
      </c>
      <c r="O2063" s="1" t="e">
        <f>VLOOKUP(jur[[#This Row],[hwycov_id]],#REF!,16,FALSE)</f>
        <v>#REF!</v>
      </c>
      <c r="P2063" s="1">
        <v>2086</v>
      </c>
    </row>
    <row r="2064" spans="1:16" x14ac:dyDescent="0.25">
      <c r="A2064" s="1">
        <v>9410</v>
      </c>
      <c r="B2064" s="1">
        <v>5</v>
      </c>
      <c r="C2064" s="1">
        <v>1</v>
      </c>
      <c r="D2064" s="1">
        <v>2</v>
      </c>
      <c r="E2064" s="1" t="s">
        <v>75</v>
      </c>
      <c r="F2064" s="1">
        <v>4</v>
      </c>
      <c r="G2064" s="1">
        <v>0</v>
      </c>
      <c r="H2064" s="1">
        <v>8</v>
      </c>
      <c r="I2064" s="1">
        <v>19</v>
      </c>
      <c r="J2064" s="1">
        <v>200</v>
      </c>
      <c r="K2064" s="4" t="e">
        <f>VLOOKUP(jur[[#This Row],[hwycov_id]],#REF!,10,FALSE)</f>
        <v>#REF!</v>
      </c>
      <c r="L2064" s="32" t="e">
        <f t="shared" si="96"/>
        <v>#REF!</v>
      </c>
      <c r="M2064" s="31" t="e">
        <f t="shared" si="97"/>
        <v>#REF!</v>
      </c>
      <c r="N2064" s="31" t="e">
        <f t="shared" si="98"/>
        <v>#REF!</v>
      </c>
      <c r="O2064" s="1" t="e">
        <f>VLOOKUP(jur[[#This Row],[hwycov_id]],#REF!,16,FALSE)</f>
        <v>#REF!</v>
      </c>
      <c r="P2064" s="1">
        <v>2088</v>
      </c>
    </row>
    <row r="2065" spans="1:16" x14ac:dyDescent="0.25">
      <c r="A2065" s="1">
        <v>6819</v>
      </c>
      <c r="B2065" s="1">
        <v>6</v>
      </c>
      <c r="C2065" s="1">
        <v>1</v>
      </c>
      <c r="D2065" s="1">
        <v>2</v>
      </c>
      <c r="E2065" s="1" t="s">
        <v>75</v>
      </c>
      <c r="F2065" s="1">
        <v>4</v>
      </c>
      <c r="G2065" s="1">
        <v>0</v>
      </c>
      <c r="H2065" s="1">
        <v>7</v>
      </c>
      <c r="I2065" s="1">
        <v>19</v>
      </c>
      <c r="J2065" s="1">
        <v>400</v>
      </c>
      <c r="K2065" s="4" t="e">
        <f>VLOOKUP(jur[[#This Row],[hwycov_id]],#REF!,10,FALSE)</f>
        <v>#REF!</v>
      </c>
      <c r="L2065" s="32" t="e">
        <f t="shared" si="96"/>
        <v>#REF!</v>
      </c>
      <c r="M2065" s="31" t="e">
        <f t="shared" si="97"/>
        <v>#REF!</v>
      </c>
      <c r="N2065" s="31" t="e">
        <f t="shared" si="98"/>
        <v>#REF!</v>
      </c>
      <c r="O2065" s="1" t="e">
        <f>VLOOKUP(jur[[#This Row],[hwycov_id]],#REF!,16,FALSE)</f>
        <v>#REF!</v>
      </c>
      <c r="P2065" s="1">
        <v>2089</v>
      </c>
    </row>
    <row r="2066" spans="1:16" x14ac:dyDescent="0.25">
      <c r="A2066" s="1">
        <v>11757</v>
      </c>
      <c r="B2066" s="1">
        <v>4</v>
      </c>
      <c r="C2066" s="1">
        <v>1</v>
      </c>
      <c r="D2066" s="1">
        <v>2</v>
      </c>
      <c r="E2066" s="1" t="s">
        <v>75</v>
      </c>
      <c r="F2066" s="1">
        <v>4</v>
      </c>
      <c r="G2066" s="1">
        <v>0</v>
      </c>
      <c r="H2066" s="1">
        <v>8</v>
      </c>
      <c r="I2066" s="1">
        <v>19</v>
      </c>
      <c r="J2066" s="1">
        <v>500</v>
      </c>
      <c r="K2066" s="4" t="e">
        <f>VLOOKUP(jur[[#This Row],[hwycov_id]],#REF!,10,FALSE)</f>
        <v>#REF!</v>
      </c>
      <c r="L2066" s="32" t="e">
        <f t="shared" si="96"/>
        <v>#REF!</v>
      </c>
      <c r="M2066" s="31" t="e">
        <f t="shared" si="97"/>
        <v>#REF!</v>
      </c>
      <c r="N2066" s="31" t="e">
        <f t="shared" si="98"/>
        <v>#REF!</v>
      </c>
      <c r="O2066" s="1" t="e">
        <f>VLOOKUP(jur[[#This Row],[hwycov_id]],#REF!,16,FALSE)</f>
        <v>#REF!</v>
      </c>
      <c r="P2066" s="1">
        <v>2090</v>
      </c>
    </row>
    <row r="2067" spans="1:16" x14ac:dyDescent="0.25">
      <c r="A2067" s="1">
        <v>17792</v>
      </c>
      <c r="B2067" s="1">
        <v>4</v>
      </c>
      <c r="C2067" s="1">
        <v>1</v>
      </c>
      <c r="D2067" s="1">
        <v>2</v>
      </c>
      <c r="E2067" s="1" t="s">
        <v>75</v>
      </c>
      <c r="F2067" s="1">
        <v>4</v>
      </c>
      <c r="G2067" s="1">
        <v>0</v>
      </c>
      <c r="H2067" s="1">
        <v>8</v>
      </c>
      <c r="I2067" s="1">
        <v>19</v>
      </c>
      <c r="J2067" s="1">
        <v>500</v>
      </c>
      <c r="K2067" s="4" t="e">
        <f>VLOOKUP(jur[[#This Row],[hwycov_id]],#REF!,10,FALSE)</f>
        <v>#REF!</v>
      </c>
      <c r="L2067" s="32" t="e">
        <f t="shared" si="96"/>
        <v>#REF!</v>
      </c>
      <c r="M2067" s="31" t="e">
        <f t="shared" si="97"/>
        <v>#REF!</v>
      </c>
      <c r="N2067" s="31" t="e">
        <f t="shared" si="98"/>
        <v>#REF!</v>
      </c>
      <c r="O2067" s="1" t="e">
        <f>VLOOKUP(jur[[#This Row],[hwycov_id]],#REF!,16,FALSE)</f>
        <v>#REF!</v>
      </c>
      <c r="P2067" s="1">
        <v>2091</v>
      </c>
    </row>
    <row r="2068" spans="1:16" x14ac:dyDescent="0.25">
      <c r="A2068" s="1">
        <v>17010</v>
      </c>
      <c r="B2068" s="1">
        <v>4</v>
      </c>
      <c r="C2068" s="1">
        <v>1</v>
      </c>
      <c r="D2068" s="1">
        <v>2</v>
      </c>
      <c r="E2068" s="1" t="s">
        <v>75</v>
      </c>
      <c r="F2068" s="1">
        <v>4</v>
      </c>
      <c r="G2068" s="1">
        <v>0</v>
      </c>
      <c r="H2068" s="1">
        <v>8</v>
      </c>
      <c r="I2068" s="1">
        <v>19</v>
      </c>
      <c r="J2068" s="1">
        <v>500</v>
      </c>
      <c r="K2068" s="4" t="e">
        <f>VLOOKUP(jur[[#This Row],[hwycov_id]],#REF!,10,FALSE)</f>
        <v>#REF!</v>
      </c>
      <c r="L2068" s="32" t="e">
        <f t="shared" si="96"/>
        <v>#REF!</v>
      </c>
      <c r="M2068" s="31" t="e">
        <f t="shared" si="97"/>
        <v>#REF!</v>
      </c>
      <c r="N2068" s="31" t="e">
        <f t="shared" si="98"/>
        <v>#REF!</v>
      </c>
      <c r="O2068" s="1" t="e">
        <f>VLOOKUP(jur[[#This Row],[hwycov_id]],#REF!,16,FALSE)</f>
        <v>#REF!</v>
      </c>
      <c r="P2068" s="1">
        <v>2092</v>
      </c>
    </row>
    <row r="2069" spans="1:16" x14ac:dyDescent="0.25">
      <c r="A2069" s="1">
        <v>5261</v>
      </c>
      <c r="B2069" s="1">
        <v>4</v>
      </c>
      <c r="C2069" s="1">
        <v>1</v>
      </c>
      <c r="D2069" s="1">
        <v>2</v>
      </c>
      <c r="E2069" s="1" t="s">
        <v>75</v>
      </c>
      <c r="F2069" s="1">
        <v>4</v>
      </c>
      <c r="G2069" s="1">
        <v>0</v>
      </c>
      <c r="H2069" s="1">
        <v>8</v>
      </c>
      <c r="I2069" s="1">
        <v>19</v>
      </c>
      <c r="J2069" s="1">
        <v>600</v>
      </c>
      <c r="K2069" s="4" t="e">
        <f>VLOOKUP(jur[[#This Row],[hwycov_id]],#REF!,10,FALSE)</f>
        <v>#REF!</v>
      </c>
      <c r="L2069" s="32" t="e">
        <f t="shared" si="96"/>
        <v>#REF!</v>
      </c>
      <c r="M2069" s="31" t="e">
        <f t="shared" si="97"/>
        <v>#REF!</v>
      </c>
      <c r="N2069" s="31" t="e">
        <f t="shared" si="98"/>
        <v>#REF!</v>
      </c>
      <c r="O2069" s="1" t="e">
        <f>VLOOKUP(jur[[#This Row],[hwycov_id]],#REF!,16,FALSE)</f>
        <v>#REF!</v>
      </c>
      <c r="P2069" s="1">
        <v>2093</v>
      </c>
    </row>
    <row r="2070" spans="1:16" x14ac:dyDescent="0.25">
      <c r="A2070" s="1">
        <v>8721</v>
      </c>
      <c r="B2070" s="1">
        <v>5</v>
      </c>
      <c r="C2070" s="1">
        <v>1</v>
      </c>
      <c r="D2070" s="1">
        <v>2</v>
      </c>
      <c r="E2070" s="1" t="s">
        <v>75</v>
      </c>
      <c r="F2070" s="1">
        <v>4</v>
      </c>
      <c r="G2070" s="1">
        <v>0</v>
      </c>
      <c r="H2070" s="1">
        <v>8</v>
      </c>
      <c r="I2070" s="1">
        <v>19</v>
      </c>
      <c r="J2070" s="1">
        <v>600</v>
      </c>
      <c r="K2070" s="4" t="e">
        <f>VLOOKUP(jur[[#This Row],[hwycov_id]],#REF!,10,FALSE)</f>
        <v>#REF!</v>
      </c>
      <c r="L2070" s="32" t="e">
        <f t="shared" si="96"/>
        <v>#REF!</v>
      </c>
      <c r="M2070" s="31" t="e">
        <f t="shared" si="97"/>
        <v>#REF!</v>
      </c>
      <c r="N2070" s="31" t="e">
        <f t="shared" si="98"/>
        <v>#REF!</v>
      </c>
      <c r="O2070" s="1" t="e">
        <f>VLOOKUP(jur[[#This Row],[hwycov_id]],#REF!,16,FALSE)</f>
        <v>#REF!</v>
      </c>
      <c r="P2070" s="1">
        <v>2094</v>
      </c>
    </row>
    <row r="2071" spans="1:16" x14ac:dyDescent="0.25">
      <c r="A2071" s="1">
        <v>8481</v>
      </c>
      <c r="B2071" s="1">
        <v>3</v>
      </c>
      <c r="C2071" s="1">
        <v>1</v>
      </c>
      <c r="D2071" s="1">
        <v>2</v>
      </c>
      <c r="E2071" s="1" t="s">
        <v>77</v>
      </c>
      <c r="F2071" s="1">
        <v>3</v>
      </c>
      <c r="G2071" s="1">
        <v>0</v>
      </c>
      <c r="H2071" s="1">
        <v>8</v>
      </c>
      <c r="I2071" s="1">
        <v>19</v>
      </c>
      <c r="J2071" s="1">
        <v>649</v>
      </c>
      <c r="K2071" s="4" t="e">
        <f>VLOOKUP(jur[[#This Row],[hwycov_id]],#REF!,10,FALSE)</f>
        <v>#REF!</v>
      </c>
      <c r="L2071" s="32" t="e">
        <f t="shared" si="96"/>
        <v>#REF!</v>
      </c>
      <c r="M2071" s="31" t="e">
        <f t="shared" si="97"/>
        <v>#REF!</v>
      </c>
      <c r="N2071" s="31" t="e">
        <f t="shared" si="98"/>
        <v>#REF!</v>
      </c>
      <c r="O2071" s="1" t="e">
        <f>VLOOKUP(jur[[#This Row],[hwycov_id]],#REF!,16,FALSE)</f>
        <v>#REF!</v>
      </c>
      <c r="P2071" s="1">
        <v>2095</v>
      </c>
    </row>
    <row r="2072" spans="1:16" x14ac:dyDescent="0.25">
      <c r="A2072" s="1">
        <v>23605</v>
      </c>
      <c r="B2072" s="1">
        <v>5</v>
      </c>
      <c r="C2072" s="1">
        <v>1</v>
      </c>
      <c r="D2072" s="1">
        <v>2</v>
      </c>
      <c r="E2072" s="1" t="s">
        <v>75</v>
      </c>
      <c r="F2072" s="1">
        <v>4</v>
      </c>
      <c r="G2072" s="1">
        <v>0</v>
      </c>
      <c r="H2072" s="1">
        <v>8</v>
      </c>
      <c r="I2072" s="1">
        <v>19</v>
      </c>
      <c r="J2072" s="1">
        <v>700</v>
      </c>
      <c r="K2072" s="4" t="e">
        <f>VLOOKUP(jur[[#This Row],[hwycov_id]],#REF!,10,FALSE)</f>
        <v>#REF!</v>
      </c>
      <c r="L2072" s="32" t="e">
        <f t="shared" si="96"/>
        <v>#REF!</v>
      </c>
      <c r="M2072" s="31" t="e">
        <f t="shared" si="97"/>
        <v>#REF!</v>
      </c>
      <c r="N2072" s="31" t="e">
        <f t="shared" si="98"/>
        <v>#REF!</v>
      </c>
      <c r="O2072" s="1" t="e">
        <f>VLOOKUP(jur[[#This Row],[hwycov_id]],#REF!,16,FALSE)</f>
        <v>#REF!</v>
      </c>
      <c r="P2072" s="1">
        <v>2096</v>
      </c>
    </row>
    <row r="2073" spans="1:16" x14ac:dyDescent="0.25">
      <c r="A2073" s="1">
        <v>29794</v>
      </c>
      <c r="B2073" s="1">
        <v>6</v>
      </c>
      <c r="C2073" s="1">
        <v>1</v>
      </c>
      <c r="D2073" s="1">
        <v>2</v>
      </c>
      <c r="E2073" s="1" t="s">
        <v>75</v>
      </c>
      <c r="F2073" s="1">
        <v>4</v>
      </c>
      <c r="G2073" s="1">
        <v>0</v>
      </c>
      <c r="H2073" s="1">
        <v>8</v>
      </c>
      <c r="I2073" s="1">
        <v>19</v>
      </c>
      <c r="J2073" s="1">
        <v>800</v>
      </c>
      <c r="K2073" s="4" t="e">
        <f>VLOOKUP(jur[[#This Row],[hwycov_id]],#REF!,10,FALSE)</f>
        <v>#REF!</v>
      </c>
      <c r="L2073" s="32" t="e">
        <f t="shared" si="96"/>
        <v>#REF!</v>
      </c>
      <c r="M2073" s="31" t="e">
        <f t="shared" si="97"/>
        <v>#REF!</v>
      </c>
      <c r="N2073" s="31" t="e">
        <f t="shared" si="98"/>
        <v>#REF!</v>
      </c>
      <c r="O2073" s="1" t="e">
        <f>VLOOKUP(jur[[#This Row],[hwycov_id]],#REF!,16,FALSE)</f>
        <v>#REF!</v>
      </c>
      <c r="P2073" s="1">
        <v>2097</v>
      </c>
    </row>
    <row r="2074" spans="1:16" x14ac:dyDescent="0.25">
      <c r="A2074" s="1">
        <v>30944</v>
      </c>
      <c r="B2074" s="1">
        <v>6</v>
      </c>
      <c r="C2074" s="1">
        <v>1</v>
      </c>
      <c r="D2074" s="1">
        <v>2</v>
      </c>
      <c r="E2074" s="1" t="s">
        <v>75</v>
      </c>
      <c r="F2074" s="1">
        <v>4</v>
      </c>
      <c r="G2074" s="1">
        <v>0</v>
      </c>
      <c r="H2074" s="1">
        <v>7</v>
      </c>
      <c r="I2074" s="1">
        <v>19</v>
      </c>
      <c r="J2074" s="1">
        <v>800</v>
      </c>
      <c r="K2074" s="4" t="e">
        <f>VLOOKUP(jur[[#This Row],[hwycov_id]],#REF!,10,FALSE)</f>
        <v>#REF!</v>
      </c>
      <c r="L2074" s="32" t="e">
        <f t="shared" si="96"/>
        <v>#REF!</v>
      </c>
      <c r="M2074" s="31" t="e">
        <f t="shared" si="97"/>
        <v>#REF!</v>
      </c>
      <c r="N2074" s="31" t="e">
        <f t="shared" si="98"/>
        <v>#REF!</v>
      </c>
      <c r="O2074" s="1" t="e">
        <f>VLOOKUP(jur[[#This Row],[hwycov_id]],#REF!,16,FALSE)</f>
        <v>#REF!</v>
      </c>
      <c r="P2074" s="1">
        <v>2098</v>
      </c>
    </row>
    <row r="2075" spans="1:16" x14ac:dyDescent="0.25">
      <c r="A2075" s="1">
        <v>20413</v>
      </c>
      <c r="B2075" s="1">
        <v>4</v>
      </c>
      <c r="C2075" s="1">
        <v>1</v>
      </c>
      <c r="D2075" s="1">
        <v>2</v>
      </c>
      <c r="E2075" s="1" t="s">
        <v>75</v>
      </c>
      <c r="F2075" s="1">
        <v>4</v>
      </c>
      <c r="G2075" s="1">
        <v>0</v>
      </c>
      <c r="H2075" s="1">
        <v>8</v>
      </c>
      <c r="I2075" s="1">
        <v>19</v>
      </c>
      <c r="J2075" s="1">
        <v>900</v>
      </c>
      <c r="K2075" s="4" t="e">
        <f>VLOOKUP(jur[[#This Row],[hwycov_id]],#REF!,10,FALSE)</f>
        <v>#REF!</v>
      </c>
      <c r="L2075" s="32" t="e">
        <f t="shared" si="96"/>
        <v>#REF!</v>
      </c>
      <c r="M2075" s="31" t="e">
        <f t="shared" si="97"/>
        <v>#REF!</v>
      </c>
      <c r="N2075" s="31" t="e">
        <f t="shared" si="98"/>
        <v>#REF!</v>
      </c>
      <c r="O2075" s="1" t="e">
        <f>VLOOKUP(jur[[#This Row],[hwycov_id]],#REF!,16,FALSE)</f>
        <v>#REF!</v>
      </c>
      <c r="P2075" s="1">
        <v>2099</v>
      </c>
    </row>
    <row r="2076" spans="1:16" x14ac:dyDescent="0.25">
      <c r="A2076" s="1">
        <v>846</v>
      </c>
      <c r="B2076" s="1">
        <v>6</v>
      </c>
      <c r="C2076" s="1">
        <v>1</v>
      </c>
      <c r="D2076" s="1">
        <v>2</v>
      </c>
      <c r="E2076" s="1" t="s">
        <v>75</v>
      </c>
      <c r="F2076" s="1">
        <v>4</v>
      </c>
      <c r="G2076" s="1">
        <v>0</v>
      </c>
      <c r="H2076" s="1">
        <v>8</v>
      </c>
      <c r="I2076" s="1">
        <v>19</v>
      </c>
      <c r="J2076" s="1">
        <v>900</v>
      </c>
      <c r="K2076" s="4" t="e">
        <f>VLOOKUP(jur[[#This Row],[hwycov_id]],#REF!,10,FALSE)</f>
        <v>#REF!</v>
      </c>
      <c r="L2076" s="32" t="e">
        <f t="shared" si="96"/>
        <v>#REF!</v>
      </c>
      <c r="M2076" s="31" t="e">
        <f t="shared" si="97"/>
        <v>#REF!</v>
      </c>
      <c r="N2076" s="31" t="e">
        <f t="shared" si="98"/>
        <v>#REF!</v>
      </c>
      <c r="O2076" s="1" t="e">
        <f>VLOOKUP(jur[[#This Row],[hwycov_id]],#REF!,16,FALSE)</f>
        <v>#REF!</v>
      </c>
      <c r="P2076" s="1">
        <v>2100</v>
      </c>
    </row>
    <row r="2077" spans="1:16" x14ac:dyDescent="0.25">
      <c r="A2077" s="1">
        <v>7867</v>
      </c>
      <c r="B2077" s="1">
        <v>3</v>
      </c>
      <c r="C2077" s="1">
        <v>1</v>
      </c>
      <c r="D2077" s="1">
        <v>2</v>
      </c>
      <c r="E2077" s="1" t="s">
        <v>77</v>
      </c>
      <c r="F2077" s="1">
        <v>3</v>
      </c>
      <c r="G2077" s="1">
        <v>0</v>
      </c>
      <c r="H2077" s="1">
        <v>8</v>
      </c>
      <c r="I2077" s="1">
        <v>19</v>
      </c>
      <c r="J2077" s="1">
        <v>955</v>
      </c>
      <c r="K2077" s="4" t="e">
        <f>VLOOKUP(jur[[#This Row],[hwycov_id]],#REF!,10,FALSE)</f>
        <v>#REF!</v>
      </c>
      <c r="L2077" s="32" t="e">
        <f t="shared" si="96"/>
        <v>#REF!</v>
      </c>
      <c r="M2077" s="31" t="e">
        <f t="shared" si="97"/>
        <v>#REF!</v>
      </c>
      <c r="N2077" s="31" t="e">
        <f t="shared" si="98"/>
        <v>#REF!</v>
      </c>
      <c r="O2077" s="1" t="e">
        <f>VLOOKUP(jur[[#This Row],[hwycov_id]],#REF!,16,FALSE)</f>
        <v>#REF!</v>
      </c>
      <c r="P2077" s="1">
        <v>2101</v>
      </c>
    </row>
    <row r="2078" spans="1:16" x14ac:dyDescent="0.25">
      <c r="A2078" s="1">
        <v>17153</v>
      </c>
      <c r="B2078" s="1">
        <v>4</v>
      </c>
      <c r="C2078" s="1">
        <v>1</v>
      </c>
      <c r="D2078" s="1">
        <v>2</v>
      </c>
      <c r="E2078" s="1" t="s">
        <v>75</v>
      </c>
      <c r="F2078" s="1">
        <v>4</v>
      </c>
      <c r="G2078" s="1">
        <v>0</v>
      </c>
      <c r="H2078" s="1">
        <v>5</v>
      </c>
      <c r="I2078" s="1">
        <v>19</v>
      </c>
      <c r="J2078" s="1">
        <v>1000</v>
      </c>
      <c r="K2078" s="4" t="e">
        <f>VLOOKUP(jur[[#This Row],[hwycov_id]],#REF!,10,FALSE)</f>
        <v>#REF!</v>
      </c>
      <c r="L2078" s="32" t="e">
        <f t="shared" si="96"/>
        <v>#REF!</v>
      </c>
      <c r="M2078" s="31" t="e">
        <f t="shared" si="97"/>
        <v>#REF!</v>
      </c>
      <c r="N2078" s="31" t="e">
        <f t="shared" si="98"/>
        <v>#REF!</v>
      </c>
      <c r="O2078" s="1" t="e">
        <f>VLOOKUP(jur[[#This Row],[hwycov_id]],#REF!,16,FALSE)</f>
        <v>#REF!</v>
      </c>
      <c r="P2078" s="1">
        <v>2102</v>
      </c>
    </row>
    <row r="2079" spans="1:16" x14ac:dyDescent="0.25">
      <c r="A2079" s="1">
        <v>30797</v>
      </c>
      <c r="B2079" s="1">
        <v>5</v>
      </c>
      <c r="C2079" s="1">
        <v>1</v>
      </c>
      <c r="D2079" s="1">
        <v>2</v>
      </c>
      <c r="E2079" s="1" t="s">
        <v>75</v>
      </c>
      <c r="F2079" s="1">
        <v>4</v>
      </c>
      <c r="G2079" s="1">
        <v>0</v>
      </c>
      <c r="H2079" s="1">
        <v>8</v>
      </c>
      <c r="I2079" s="1">
        <v>19</v>
      </c>
      <c r="J2079" s="1">
        <v>1100</v>
      </c>
      <c r="K2079" s="4" t="e">
        <f>VLOOKUP(jur[[#This Row],[hwycov_id]],#REF!,10,FALSE)</f>
        <v>#REF!</v>
      </c>
      <c r="L2079" s="32" t="e">
        <f t="shared" si="96"/>
        <v>#REF!</v>
      </c>
      <c r="M2079" s="31" t="e">
        <f t="shared" si="97"/>
        <v>#REF!</v>
      </c>
      <c r="N2079" s="31" t="e">
        <f t="shared" si="98"/>
        <v>#REF!</v>
      </c>
      <c r="O2079" s="1" t="e">
        <f>VLOOKUP(jur[[#This Row],[hwycov_id]],#REF!,16,FALSE)</f>
        <v>#REF!</v>
      </c>
      <c r="P2079" s="1">
        <v>2103</v>
      </c>
    </row>
    <row r="2080" spans="1:16" x14ac:dyDescent="0.25">
      <c r="A2080" s="1">
        <v>22745</v>
      </c>
      <c r="B2080" s="1">
        <v>7</v>
      </c>
      <c r="C2080" s="1">
        <v>1</v>
      </c>
      <c r="D2080" s="1">
        <v>2</v>
      </c>
      <c r="E2080" s="1" t="s">
        <v>75</v>
      </c>
      <c r="F2080" s="1">
        <v>4</v>
      </c>
      <c r="G2080" s="1">
        <v>0</v>
      </c>
      <c r="H2080" s="1">
        <v>7</v>
      </c>
      <c r="I2080" s="1">
        <v>19</v>
      </c>
      <c r="J2080" s="1">
        <v>1100</v>
      </c>
      <c r="K2080" s="4" t="e">
        <f>VLOOKUP(jur[[#This Row],[hwycov_id]],#REF!,10,FALSE)</f>
        <v>#REF!</v>
      </c>
      <c r="L2080" s="32" t="e">
        <f t="shared" si="96"/>
        <v>#REF!</v>
      </c>
      <c r="M2080" s="31" t="e">
        <f t="shared" si="97"/>
        <v>#REF!</v>
      </c>
      <c r="N2080" s="31" t="e">
        <f t="shared" si="98"/>
        <v>#REF!</v>
      </c>
      <c r="O2080" s="1" t="e">
        <f>VLOOKUP(jur[[#This Row],[hwycov_id]],#REF!,16,FALSE)</f>
        <v>#REF!</v>
      </c>
      <c r="P2080" s="1">
        <v>2104</v>
      </c>
    </row>
    <row r="2081" spans="1:16" x14ac:dyDescent="0.25">
      <c r="A2081" s="1">
        <v>22914</v>
      </c>
      <c r="B2081" s="1">
        <v>4</v>
      </c>
      <c r="C2081" s="1">
        <v>1</v>
      </c>
      <c r="D2081" s="1">
        <v>2</v>
      </c>
      <c r="E2081" s="1" t="s">
        <v>75</v>
      </c>
      <c r="F2081" s="1">
        <v>4</v>
      </c>
      <c r="G2081" s="1">
        <v>0</v>
      </c>
      <c r="H2081" s="1">
        <v>8</v>
      </c>
      <c r="I2081" s="1">
        <v>19</v>
      </c>
      <c r="J2081" s="1">
        <v>1200</v>
      </c>
      <c r="K2081" s="4" t="e">
        <f>VLOOKUP(jur[[#This Row],[hwycov_id]],#REF!,10,FALSE)</f>
        <v>#REF!</v>
      </c>
      <c r="L2081" s="32" t="e">
        <f t="shared" si="96"/>
        <v>#REF!</v>
      </c>
      <c r="M2081" s="31" t="e">
        <f t="shared" si="97"/>
        <v>#REF!</v>
      </c>
      <c r="N2081" s="31" t="e">
        <f t="shared" si="98"/>
        <v>#REF!</v>
      </c>
      <c r="O2081" s="1" t="e">
        <f>VLOOKUP(jur[[#This Row],[hwycov_id]],#REF!,16,FALSE)</f>
        <v>#REF!</v>
      </c>
      <c r="P2081" s="1">
        <v>2105</v>
      </c>
    </row>
    <row r="2082" spans="1:16" x14ac:dyDescent="0.25">
      <c r="A2082" s="1">
        <v>23584</v>
      </c>
      <c r="B2082" s="1">
        <v>4</v>
      </c>
      <c r="C2082" s="1">
        <v>1</v>
      </c>
      <c r="D2082" s="1">
        <v>2</v>
      </c>
      <c r="E2082" s="1" t="s">
        <v>75</v>
      </c>
      <c r="F2082" s="1">
        <v>4</v>
      </c>
      <c r="G2082" s="1">
        <v>0</v>
      </c>
      <c r="H2082" s="1">
        <v>8</v>
      </c>
      <c r="I2082" s="1">
        <v>19</v>
      </c>
      <c r="J2082" s="1">
        <v>1300</v>
      </c>
      <c r="K2082" s="4" t="e">
        <f>VLOOKUP(jur[[#This Row],[hwycov_id]],#REF!,10,FALSE)</f>
        <v>#REF!</v>
      </c>
      <c r="L2082" s="32" t="e">
        <f t="shared" si="96"/>
        <v>#REF!</v>
      </c>
      <c r="M2082" s="31" t="e">
        <f t="shared" si="97"/>
        <v>#REF!</v>
      </c>
      <c r="N2082" s="31" t="e">
        <f t="shared" si="98"/>
        <v>#REF!</v>
      </c>
      <c r="O2082" s="1" t="e">
        <f>VLOOKUP(jur[[#This Row],[hwycov_id]],#REF!,16,FALSE)</f>
        <v>#REF!</v>
      </c>
      <c r="P2082" s="1">
        <v>2106</v>
      </c>
    </row>
    <row r="2083" spans="1:16" x14ac:dyDescent="0.25">
      <c r="A2083" s="1">
        <v>6055</v>
      </c>
      <c r="B2083" s="1">
        <v>4</v>
      </c>
      <c r="C2083" s="1">
        <v>1</v>
      </c>
      <c r="D2083" s="1">
        <v>2</v>
      </c>
      <c r="E2083" s="1" t="s">
        <v>75</v>
      </c>
      <c r="F2083" s="1">
        <v>4</v>
      </c>
      <c r="G2083" s="1">
        <v>0</v>
      </c>
      <c r="H2083" s="1">
        <v>5</v>
      </c>
      <c r="I2083" s="1">
        <v>19</v>
      </c>
      <c r="J2083" s="1">
        <v>1300</v>
      </c>
      <c r="K2083" s="4" t="e">
        <f>VLOOKUP(jur[[#This Row],[hwycov_id]],#REF!,10,FALSE)</f>
        <v>#REF!</v>
      </c>
      <c r="L2083" s="32" t="e">
        <f t="shared" si="96"/>
        <v>#REF!</v>
      </c>
      <c r="M2083" s="31" t="e">
        <f t="shared" si="97"/>
        <v>#REF!</v>
      </c>
      <c r="N2083" s="31" t="e">
        <f t="shared" si="98"/>
        <v>#REF!</v>
      </c>
      <c r="O2083" s="1" t="e">
        <f>VLOOKUP(jur[[#This Row],[hwycov_id]],#REF!,16,FALSE)</f>
        <v>#REF!</v>
      </c>
      <c r="P2083" s="1">
        <v>2107</v>
      </c>
    </row>
    <row r="2084" spans="1:16" x14ac:dyDescent="0.25">
      <c r="A2084" s="1">
        <v>7742</v>
      </c>
      <c r="B2084" s="1">
        <v>3</v>
      </c>
      <c r="C2084" s="1">
        <v>1</v>
      </c>
      <c r="D2084" s="1">
        <v>2</v>
      </c>
      <c r="E2084" s="1" t="s">
        <v>77</v>
      </c>
      <c r="F2084" s="1">
        <v>3</v>
      </c>
      <c r="G2084" s="1">
        <v>0</v>
      </c>
      <c r="H2084" s="1">
        <v>8</v>
      </c>
      <c r="I2084" s="1">
        <v>19</v>
      </c>
      <c r="J2084" s="1">
        <v>1359</v>
      </c>
      <c r="K2084" s="4" t="e">
        <f>VLOOKUP(jur[[#This Row],[hwycov_id]],#REF!,10,FALSE)</f>
        <v>#REF!</v>
      </c>
      <c r="L2084" s="32" t="e">
        <f t="shared" si="96"/>
        <v>#REF!</v>
      </c>
      <c r="M2084" s="31" t="e">
        <f t="shared" si="97"/>
        <v>#REF!</v>
      </c>
      <c r="N2084" s="31" t="e">
        <f t="shared" si="98"/>
        <v>#REF!</v>
      </c>
      <c r="O2084" s="1" t="e">
        <f>VLOOKUP(jur[[#This Row],[hwycov_id]],#REF!,16,FALSE)</f>
        <v>#REF!</v>
      </c>
      <c r="P2084" s="1">
        <v>2108</v>
      </c>
    </row>
    <row r="2085" spans="1:16" x14ac:dyDescent="0.25">
      <c r="A2085" s="1">
        <v>23765</v>
      </c>
      <c r="B2085" s="1">
        <v>5</v>
      </c>
      <c r="C2085" s="1">
        <v>1</v>
      </c>
      <c r="D2085" s="1">
        <v>2</v>
      </c>
      <c r="E2085" s="1" t="s">
        <v>75</v>
      </c>
      <c r="F2085" s="1">
        <v>4</v>
      </c>
      <c r="G2085" s="1">
        <v>0</v>
      </c>
      <c r="H2085" s="1">
        <v>5</v>
      </c>
      <c r="I2085" s="1">
        <v>19</v>
      </c>
      <c r="J2085" s="1">
        <v>1400</v>
      </c>
      <c r="K2085" s="4" t="e">
        <f>VLOOKUP(jur[[#This Row],[hwycov_id]],#REF!,10,FALSE)</f>
        <v>#REF!</v>
      </c>
      <c r="L2085" s="32" t="e">
        <f t="shared" si="96"/>
        <v>#REF!</v>
      </c>
      <c r="M2085" s="31" t="e">
        <f t="shared" si="97"/>
        <v>#REF!</v>
      </c>
      <c r="N2085" s="31" t="e">
        <f t="shared" si="98"/>
        <v>#REF!</v>
      </c>
      <c r="O2085" s="1" t="e">
        <f>VLOOKUP(jur[[#This Row],[hwycov_id]],#REF!,16,FALSE)</f>
        <v>#REF!</v>
      </c>
      <c r="P2085" s="1">
        <v>2109</v>
      </c>
    </row>
    <row r="2086" spans="1:16" x14ac:dyDescent="0.25">
      <c r="A2086" s="1">
        <v>23153</v>
      </c>
      <c r="B2086" s="1">
        <v>6</v>
      </c>
      <c r="C2086" s="1">
        <v>1</v>
      </c>
      <c r="D2086" s="1">
        <v>2</v>
      </c>
      <c r="E2086" s="1" t="s">
        <v>75</v>
      </c>
      <c r="F2086" s="1">
        <v>4</v>
      </c>
      <c r="G2086" s="1">
        <v>0</v>
      </c>
      <c r="H2086" s="1">
        <v>5</v>
      </c>
      <c r="I2086" s="1">
        <v>19</v>
      </c>
      <c r="J2086" s="1">
        <v>1400</v>
      </c>
      <c r="K2086" s="4" t="e">
        <f>VLOOKUP(jur[[#This Row],[hwycov_id]],#REF!,10,FALSE)</f>
        <v>#REF!</v>
      </c>
      <c r="L2086" s="32" t="e">
        <f t="shared" si="96"/>
        <v>#REF!</v>
      </c>
      <c r="M2086" s="31" t="e">
        <f t="shared" si="97"/>
        <v>#REF!</v>
      </c>
      <c r="N2086" s="31" t="e">
        <f t="shared" si="98"/>
        <v>#REF!</v>
      </c>
      <c r="O2086" s="1" t="e">
        <f>VLOOKUP(jur[[#This Row],[hwycov_id]],#REF!,16,FALSE)</f>
        <v>#REF!</v>
      </c>
      <c r="P2086" s="1">
        <v>2110</v>
      </c>
    </row>
    <row r="2087" spans="1:16" x14ac:dyDescent="0.25">
      <c r="A2087" s="1">
        <v>28020</v>
      </c>
      <c r="B2087" s="1">
        <v>9</v>
      </c>
      <c r="C2087" s="1">
        <v>1</v>
      </c>
      <c r="D2087" s="1">
        <v>1</v>
      </c>
      <c r="E2087" s="1" t="s">
        <v>73</v>
      </c>
      <c r="F2087" s="1">
        <v>2</v>
      </c>
      <c r="G2087" s="1">
        <v>0</v>
      </c>
      <c r="H2087" s="1">
        <v>3</v>
      </c>
      <c r="I2087" s="1">
        <v>19</v>
      </c>
      <c r="J2087" s="1">
        <v>1543</v>
      </c>
      <c r="K2087" s="4" t="e">
        <f>VLOOKUP(jur[[#This Row],[hwycov_id]],#REF!,10,FALSE)</f>
        <v>#REF!</v>
      </c>
      <c r="L2087" s="32" t="e">
        <f t="shared" si="96"/>
        <v>#REF!</v>
      </c>
      <c r="M2087" s="31" t="e">
        <f t="shared" si="97"/>
        <v>#REF!</v>
      </c>
      <c r="N2087" s="31" t="e">
        <f t="shared" si="98"/>
        <v>#REF!</v>
      </c>
      <c r="O2087" s="1" t="e">
        <f>VLOOKUP(jur[[#This Row],[hwycov_id]],#REF!,16,FALSE)</f>
        <v>#REF!</v>
      </c>
      <c r="P2087" s="1">
        <v>2111</v>
      </c>
    </row>
    <row r="2088" spans="1:16" x14ac:dyDescent="0.25">
      <c r="A2088" s="1">
        <v>5247</v>
      </c>
      <c r="B2088" s="1">
        <v>4</v>
      </c>
      <c r="C2088" s="1">
        <v>1</v>
      </c>
      <c r="D2088" s="1">
        <v>2</v>
      </c>
      <c r="E2088" s="1" t="s">
        <v>75</v>
      </c>
      <c r="F2088" s="1">
        <v>4</v>
      </c>
      <c r="G2088" s="1">
        <v>0</v>
      </c>
      <c r="H2088" s="1">
        <v>8</v>
      </c>
      <c r="I2088" s="1">
        <v>19</v>
      </c>
      <c r="J2088" s="1">
        <v>1600</v>
      </c>
      <c r="K2088" s="4" t="e">
        <f>VLOOKUP(jur[[#This Row],[hwycov_id]],#REF!,10,FALSE)</f>
        <v>#REF!</v>
      </c>
      <c r="L2088" s="32" t="e">
        <f t="shared" si="96"/>
        <v>#REF!</v>
      </c>
      <c r="M2088" s="31" t="e">
        <f t="shared" si="97"/>
        <v>#REF!</v>
      </c>
      <c r="N2088" s="31" t="e">
        <f t="shared" si="98"/>
        <v>#REF!</v>
      </c>
      <c r="O2088" s="1" t="e">
        <f>VLOOKUP(jur[[#This Row],[hwycov_id]],#REF!,16,FALSE)</f>
        <v>#REF!</v>
      </c>
      <c r="P2088" s="1">
        <v>2112</v>
      </c>
    </row>
    <row r="2089" spans="1:16" x14ac:dyDescent="0.25">
      <c r="A2089" s="1">
        <v>15379</v>
      </c>
      <c r="B2089" s="1">
        <v>6</v>
      </c>
      <c r="C2089" s="1">
        <v>1</v>
      </c>
      <c r="D2089" s="1">
        <v>2</v>
      </c>
      <c r="E2089" s="1" t="s">
        <v>75</v>
      </c>
      <c r="F2089" s="1">
        <v>4</v>
      </c>
      <c r="G2089" s="1">
        <v>0</v>
      </c>
      <c r="H2089" s="1">
        <v>5</v>
      </c>
      <c r="I2089" s="1">
        <v>19</v>
      </c>
      <c r="J2089" s="1">
        <v>1600</v>
      </c>
      <c r="K2089" s="4" t="e">
        <f>VLOOKUP(jur[[#This Row],[hwycov_id]],#REF!,10,FALSE)</f>
        <v>#REF!</v>
      </c>
      <c r="L2089" s="32" t="e">
        <f t="shared" si="96"/>
        <v>#REF!</v>
      </c>
      <c r="M2089" s="31" t="e">
        <f t="shared" si="97"/>
        <v>#REF!</v>
      </c>
      <c r="N2089" s="31" t="e">
        <f t="shared" si="98"/>
        <v>#REF!</v>
      </c>
      <c r="O2089" s="1" t="e">
        <f>VLOOKUP(jur[[#This Row],[hwycov_id]],#REF!,16,FALSE)</f>
        <v>#REF!</v>
      </c>
      <c r="P2089" s="1">
        <v>2113</v>
      </c>
    </row>
    <row r="2090" spans="1:16" x14ac:dyDescent="0.25">
      <c r="A2090" s="1">
        <v>18064</v>
      </c>
      <c r="B2090" s="1">
        <v>7</v>
      </c>
      <c r="C2090" s="1">
        <v>1</v>
      </c>
      <c r="D2090" s="1">
        <v>2</v>
      </c>
      <c r="E2090" s="1" t="s">
        <v>75</v>
      </c>
      <c r="F2090" s="1">
        <v>4</v>
      </c>
      <c r="G2090" s="1">
        <v>0</v>
      </c>
      <c r="H2090" s="1">
        <v>5</v>
      </c>
      <c r="I2090" s="1">
        <v>19</v>
      </c>
      <c r="J2090" s="1">
        <v>1600</v>
      </c>
      <c r="K2090" s="4" t="e">
        <f>VLOOKUP(jur[[#This Row],[hwycov_id]],#REF!,10,FALSE)</f>
        <v>#REF!</v>
      </c>
      <c r="L2090" s="32" t="e">
        <f t="shared" si="96"/>
        <v>#REF!</v>
      </c>
      <c r="M2090" s="31" t="e">
        <f t="shared" si="97"/>
        <v>#REF!</v>
      </c>
      <c r="N2090" s="31" t="e">
        <f t="shared" si="98"/>
        <v>#REF!</v>
      </c>
      <c r="O2090" s="1" t="e">
        <f>VLOOKUP(jur[[#This Row],[hwycov_id]],#REF!,16,FALSE)</f>
        <v>#REF!</v>
      </c>
      <c r="P2090" s="1">
        <v>2114</v>
      </c>
    </row>
    <row r="2091" spans="1:16" x14ac:dyDescent="0.25">
      <c r="A2091" s="1">
        <v>8565</v>
      </c>
      <c r="B2091" s="1">
        <v>6</v>
      </c>
      <c r="C2091" s="1">
        <v>1</v>
      </c>
      <c r="D2091" s="1">
        <v>2</v>
      </c>
      <c r="E2091" s="1" t="s">
        <v>75</v>
      </c>
      <c r="F2091" s="1">
        <v>4</v>
      </c>
      <c r="G2091" s="1">
        <v>0</v>
      </c>
      <c r="H2091" s="1">
        <v>5</v>
      </c>
      <c r="I2091" s="1">
        <v>19</v>
      </c>
      <c r="J2091" s="1">
        <v>1800</v>
      </c>
      <c r="K2091" s="4" t="e">
        <f>VLOOKUP(jur[[#This Row],[hwycov_id]],#REF!,10,FALSE)</f>
        <v>#REF!</v>
      </c>
      <c r="L2091" s="32" t="e">
        <f t="shared" si="96"/>
        <v>#REF!</v>
      </c>
      <c r="M2091" s="31" t="e">
        <f t="shared" si="97"/>
        <v>#REF!</v>
      </c>
      <c r="N2091" s="31" t="e">
        <f t="shared" si="98"/>
        <v>#REF!</v>
      </c>
      <c r="O2091" s="1" t="e">
        <f>VLOOKUP(jur[[#This Row],[hwycov_id]],#REF!,16,FALSE)</f>
        <v>#REF!</v>
      </c>
      <c r="P2091" s="1">
        <v>2115</v>
      </c>
    </row>
    <row r="2092" spans="1:16" x14ac:dyDescent="0.25">
      <c r="A2092" s="1">
        <v>21124</v>
      </c>
      <c r="B2092" s="1">
        <v>7</v>
      </c>
      <c r="C2092" s="1">
        <v>1</v>
      </c>
      <c r="D2092" s="1">
        <v>2</v>
      </c>
      <c r="E2092" s="1" t="s">
        <v>75</v>
      </c>
      <c r="F2092" s="1">
        <v>4</v>
      </c>
      <c r="G2092" s="1">
        <v>0</v>
      </c>
      <c r="H2092" s="1">
        <v>8</v>
      </c>
      <c r="I2092" s="1">
        <v>19</v>
      </c>
      <c r="J2092" s="1">
        <v>1800</v>
      </c>
      <c r="K2092" s="4" t="e">
        <f>VLOOKUP(jur[[#This Row],[hwycov_id]],#REF!,10,FALSE)</f>
        <v>#REF!</v>
      </c>
      <c r="L2092" s="32" t="e">
        <f t="shared" si="96"/>
        <v>#REF!</v>
      </c>
      <c r="M2092" s="31" t="e">
        <f t="shared" si="97"/>
        <v>#REF!</v>
      </c>
      <c r="N2092" s="31" t="e">
        <f t="shared" si="98"/>
        <v>#REF!</v>
      </c>
      <c r="O2092" s="1" t="e">
        <f>VLOOKUP(jur[[#This Row],[hwycov_id]],#REF!,16,FALSE)</f>
        <v>#REF!</v>
      </c>
      <c r="P2092" s="1">
        <v>2116</v>
      </c>
    </row>
    <row r="2093" spans="1:16" x14ac:dyDescent="0.25">
      <c r="A2093" s="1">
        <v>22890</v>
      </c>
      <c r="B2093" s="1">
        <v>3</v>
      </c>
      <c r="C2093" s="1">
        <v>1</v>
      </c>
      <c r="D2093" s="1">
        <v>2</v>
      </c>
      <c r="E2093" s="1" t="s">
        <v>77</v>
      </c>
      <c r="F2093" s="1">
        <v>3</v>
      </c>
      <c r="G2093" s="1">
        <v>0</v>
      </c>
      <c r="H2093" s="1">
        <v>8</v>
      </c>
      <c r="I2093" s="1">
        <v>19</v>
      </c>
      <c r="J2093" s="1">
        <v>1871</v>
      </c>
      <c r="K2093" s="4" t="e">
        <f>VLOOKUP(jur[[#This Row],[hwycov_id]],#REF!,10,FALSE)</f>
        <v>#REF!</v>
      </c>
      <c r="L2093" s="32" t="e">
        <f t="shared" si="96"/>
        <v>#REF!</v>
      </c>
      <c r="M2093" s="31" t="e">
        <f t="shared" si="97"/>
        <v>#REF!</v>
      </c>
      <c r="N2093" s="31" t="e">
        <f t="shared" si="98"/>
        <v>#REF!</v>
      </c>
      <c r="O2093" s="1" t="e">
        <f>VLOOKUP(jur[[#This Row],[hwycov_id]],#REF!,16,FALSE)</f>
        <v>#REF!</v>
      </c>
      <c r="P2093" s="1">
        <v>2117</v>
      </c>
    </row>
    <row r="2094" spans="1:16" x14ac:dyDescent="0.25">
      <c r="A2094" s="1">
        <v>30437</v>
      </c>
      <c r="B2094" s="1">
        <v>4</v>
      </c>
      <c r="C2094" s="1">
        <v>1</v>
      </c>
      <c r="D2094" s="1">
        <v>2</v>
      </c>
      <c r="E2094" s="1" t="s">
        <v>75</v>
      </c>
      <c r="F2094" s="1">
        <v>4</v>
      </c>
      <c r="G2094" s="1">
        <v>0</v>
      </c>
      <c r="H2094" s="1">
        <v>5</v>
      </c>
      <c r="I2094" s="1">
        <v>19</v>
      </c>
      <c r="J2094" s="1">
        <v>1900</v>
      </c>
      <c r="K2094" s="4" t="e">
        <f>VLOOKUP(jur[[#This Row],[hwycov_id]],#REF!,10,FALSE)</f>
        <v>#REF!</v>
      </c>
      <c r="L2094" s="32" t="e">
        <f t="shared" si="96"/>
        <v>#REF!</v>
      </c>
      <c r="M2094" s="31" t="e">
        <f t="shared" si="97"/>
        <v>#REF!</v>
      </c>
      <c r="N2094" s="31" t="e">
        <f t="shared" si="98"/>
        <v>#REF!</v>
      </c>
      <c r="O2094" s="1" t="e">
        <f>VLOOKUP(jur[[#This Row],[hwycov_id]],#REF!,16,FALSE)</f>
        <v>#REF!</v>
      </c>
      <c r="P2094" s="1">
        <v>2118</v>
      </c>
    </row>
    <row r="2095" spans="1:16" x14ac:dyDescent="0.25">
      <c r="A2095" s="1">
        <v>23641</v>
      </c>
      <c r="B2095" s="1">
        <v>3</v>
      </c>
      <c r="C2095" s="1">
        <v>1</v>
      </c>
      <c r="D2095" s="1">
        <v>2</v>
      </c>
      <c r="E2095" s="1" t="s">
        <v>77</v>
      </c>
      <c r="F2095" s="1">
        <v>3</v>
      </c>
      <c r="G2095" s="1">
        <v>0</v>
      </c>
      <c r="H2095" s="1">
        <v>8</v>
      </c>
      <c r="I2095" s="1">
        <v>19</v>
      </c>
      <c r="J2095" s="1">
        <v>1953</v>
      </c>
      <c r="K2095" s="4" t="e">
        <f>VLOOKUP(jur[[#This Row],[hwycov_id]],#REF!,10,FALSE)</f>
        <v>#REF!</v>
      </c>
      <c r="L2095" s="32" t="e">
        <f t="shared" si="96"/>
        <v>#REF!</v>
      </c>
      <c r="M2095" s="31" t="e">
        <f t="shared" si="97"/>
        <v>#REF!</v>
      </c>
      <c r="N2095" s="31" t="e">
        <f t="shared" si="98"/>
        <v>#REF!</v>
      </c>
      <c r="O2095" s="1" t="e">
        <f>VLOOKUP(jur[[#This Row],[hwycov_id]],#REF!,16,FALSE)</f>
        <v>#REF!</v>
      </c>
      <c r="P2095" s="1">
        <v>2119</v>
      </c>
    </row>
    <row r="2096" spans="1:16" x14ac:dyDescent="0.25">
      <c r="A2096" s="1">
        <v>15360</v>
      </c>
      <c r="B2096" s="1">
        <v>5</v>
      </c>
      <c r="C2096" s="1">
        <v>1</v>
      </c>
      <c r="D2096" s="1">
        <v>2</v>
      </c>
      <c r="E2096" s="1" t="s">
        <v>75</v>
      </c>
      <c r="F2096" s="1">
        <v>4</v>
      </c>
      <c r="G2096" s="1">
        <v>0</v>
      </c>
      <c r="H2096" s="1">
        <v>5</v>
      </c>
      <c r="I2096" s="1">
        <v>19</v>
      </c>
      <c r="J2096" s="1">
        <v>2000</v>
      </c>
      <c r="K2096" s="4" t="e">
        <f>VLOOKUP(jur[[#This Row],[hwycov_id]],#REF!,10,FALSE)</f>
        <v>#REF!</v>
      </c>
      <c r="L2096" s="32" t="e">
        <f t="shared" si="96"/>
        <v>#REF!</v>
      </c>
      <c r="M2096" s="31" t="e">
        <f t="shared" si="97"/>
        <v>#REF!</v>
      </c>
      <c r="N2096" s="31" t="e">
        <f t="shared" si="98"/>
        <v>#REF!</v>
      </c>
      <c r="O2096" s="1" t="e">
        <f>VLOOKUP(jur[[#This Row],[hwycov_id]],#REF!,16,FALSE)</f>
        <v>#REF!</v>
      </c>
      <c r="P2096" s="1">
        <v>2120</v>
      </c>
    </row>
    <row r="2097" spans="1:16" x14ac:dyDescent="0.25">
      <c r="A2097" s="1">
        <v>21120</v>
      </c>
      <c r="B2097" s="1">
        <v>6</v>
      </c>
      <c r="C2097" s="1">
        <v>1</v>
      </c>
      <c r="D2097" s="1">
        <v>2</v>
      </c>
      <c r="E2097" s="1" t="s">
        <v>77</v>
      </c>
      <c r="F2097" s="1">
        <v>4</v>
      </c>
      <c r="G2097" s="1">
        <v>0</v>
      </c>
      <c r="H2097" s="1">
        <v>8</v>
      </c>
      <c r="I2097" s="1">
        <v>19</v>
      </c>
      <c r="J2097" s="1">
        <v>2028</v>
      </c>
      <c r="K2097" s="4" t="e">
        <f>VLOOKUP(jur[[#This Row],[hwycov_id]],#REF!,10,FALSE)</f>
        <v>#REF!</v>
      </c>
      <c r="L2097" s="32" t="e">
        <f t="shared" si="96"/>
        <v>#REF!</v>
      </c>
      <c r="M2097" s="31" t="e">
        <f t="shared" si="97"/>
        <v>#REF!</v>
      </c>
      <c r="N2097" s="31" t="e">
        <f t="shared" si="98"/>
        <v>#REF!</v>
      </c>
      <c r="O2097" s="1" t="e">
        <f>VLOOKUP(jur[[#This Row],[hwycov_id]],#REF!,16,FALSE)</f>
        <v>#REF!</v>
      </c>
      <c r="P2097" s="1">
        <v>2121</v>
      </c>
    </row>
    <row r="2098" spans="1:16" x14ac:dyDescent="0.25">
      <c r="A2098" s="1">
        <v>17012</v>
      </c>
      <c r="B2098" s="1">
        <v>4</v>
      </c>
      <c r="C2098" s="1">
        <v>1</v>
      </c>
      <c r="D2098" s="1">
        <v>2</v>
      </c>
      <c r="E2098" s="1" t="s">
        <v>75</v>
      </c>
      <c r="F2098" s="1">
        <v>4</v>
      </c>
      <c r="G2098" s="1">
        <v>0</v>
      </c>
      <c r="H2098" s="1">
        <v>8</v>
      </c>
      <c r="I2098" s="1">
        <v>19</v>
      </c>
      <c r="J2098" s="1">
        <v>2100</v>
      </c>
      <c r="K2098" s="4" t="e">
        <f>VLOOKUP(jur[[#This Row],[hwycov_id]],#REF!,10,FALSE)</f>
        <v>#REF!</v>
      </c>
      <c r="L2098" s="32" t="e">
        <f t="shared" si="96"/>
        <v>#REF!</v>
      </c>
      <c r="M2098" s="31" t="e">
        <f t="shared" si="97"/>
        <v>#REF!</v>
      </c>
      <c r="N2098" s="31" t="e">
        <f t="shared" si="98"/>
        <v>#REF!</v>
      </c>
      <c r="O2098" s="1" t="e">
        <f>VLOOKUP(jur[[#This Row],[hwycov_id]],#REF!,16,FALSE)</f>
        <v>#REF!</v>
      </c>
      <c r="P2098" s="1">
        <v>2122</v>
      </c>
    </row>
    <row r="2099" spans="1:16" x14ac:dyDescent="0.25">
      <c r="A2099" s="1">
        <v>22145</v>
      </c>
      <c r="B2099" s="1">
        <v>6</v>
      </c>
      <c r="C2099" s="1">
        <v>1</v>
      </c>
      <c r="D2099" s="1">
        <v>2</v>
      </c>
      <c r="E2099" s="1" t="s">
        <v>75</v>
      </c>
      <c r="F2099" s="1">
        <v>4</v>
      </c>
      <c r="G2099" s="1">
        <v>0</v>
      </c>
      <c r="H2099" s="1">
        <v>5</v>
      </c>
      <c r="I2099" s="1">
        <v>19</v>
      </c>
      <c r="J2099" s="1">
        <v>2100</v>
      </c>
      <c r="K2099" s="4" t="e">
        <f>VLOOKUP(jur[[#This Row],[hwycov_id]],#REF!,10,FALSE)</f>
        <v>#REF!</v>
      </c>
      <c r="L2099" s="32" t="e">
        <f t="shared" si="96"/>
        <v>#REF!</v>
      </c>
      <c r="M2099" s="31" t="e">
        <f t="shared" si="97"/>
        <v>#REF!</v>
      </c>
      <c r="N2099" s="31" t="e">
        <f t="shared" si="98"/>
        <v>#REF!</v>
      </c>
      <c r="O2099" s="1" t="e">
        <f>VLOOKUP(jur[[#This Row],[hwycov_id]],#REF!,16,FALSE)</f>
        <v>#REF!</v>
      </c>
      <c r="P2099" s="1">
        <v>2123</v>
      </c>
    </row>
    <row r="2100" spans="1:16" x14ac:dyDescent="0.25">
      <c r="A2100" s="1">
        <v>21143</v>
      </c>
      <c r="B2100" s="1">
        <v>7</v>
      </c>
      <c r="C2100" s="1">
        <v>1</v>
      </c>
      <c r="D2100" s="1">
        <v>2</v>
      </c>
      <c r="E2100" s="1" t="s">
        <v>75</v>
      </c>
      <c r="F2100" s="1">
        <v>4</v>
      </c>
      <c r="G2100" s="1">
        <v>0</v>
      </c>
      <c r="H2100" s="1">
        <v>5</v>
      </c>
      <c r="I2100" s="1">
        <v>19</v>
      </c>
      <c r="J2100" s="1">
        <v>2200</v>
      </c>
      <c r="K2100" s="4" t="e">
        <f>VLOOKUP(jur[[#This Row],[hwycov_id]],#REF!,10,FALSE)</f>
        <v>#REF!</v>
      </c>
      <c r="L2100" s="32" t="e">
        <f t="shared" si="96"/>
        <v>#REF!</v>
      </c>
      <c r="M2100" s="31" t="e">
        <f t="shared" si="97"/>
        <v>#REF!</v>
      </c>
      <c r="N2100" s="31" t="e">
        <f t="shared" si="98"/>
        <v>#REF!</v>
      </c>
      <c r="O2100" s="1" t="e">
        <f>VLOOKUP(jur[[#This Row],[hwycov_id]],#REF!,16,FALSE)</f>
        <v>#REF!</v>
      </c>
      <c r="P2100" s="1">
        <v>2124</v>
      </c>
    </row>
    <row r="2101" spans="1:16" x14ac:dyDescent="0.25">
      <c r="A2101" s="1">
        <v>20626</v>
      </c>
      <c r="B2101" s="1">
        <v>5</v>
      </c>
      <c r="C2101" s="1">
        <v>1</v>
      </c>
      <c r="D2101" s="1">
        <v>2</v>
      </c>
      <c r="E2101" s="1" t="s">
        <v>75</v>
      </c>
      <c r="F2101" s="1">
        <v>4</v>
      </c>
      <c r="G2101" s="1">
        <v>0</v>
      </c>
      <c r="H2101" s="1">
        <v>7</v>
      </c>
      <c r="I2101" s="1">
        <v>19</v>
      </c>
      <c r="J2101" s="1">
        <v>2300</v>
      </c>
      <c r="K2101" s="4" t="e">
        <f>VLOOKUP(jur[[#This Row],[hwycov_id]],#REF!,10,FALSE)</f>
        <v>#REF!</v>
      </c>
      <c r="L2101" s="32" t="e">
        <f t="shared" si="96"/>
        <v>#REF!</v>
      </c>
      <c r="M2101" s="31" t="e">
        <f t="shared" si="97"/>
        <v>#REF!</v>
      </c>
      <c r="N2101" s="31" t="e">
        <f t="shared" si="98"/>
        <v>#REF!</v>
      </c>
      <c r="O2101" s="1" t="e">
        <f>VLOOKUP(jur[[#This Row],[hwycov_id]],#REF!,16,FALSE)</f>
        <v>#REF!</v>
      </c>
      <c r="P2101" s="1">
        <v>2125</v>
      </c>
    </row>
    <row r="2102" spans="1:16" x14ac:dyDescent="0.25">
      <c r="A2102" s="1">
        <v>8082</v>
      </c>
      <c r="B2102" s="1">
        <v>3</v>
      </c>
      <c r="C2102" s="1">
        <v>1</v>
      </c>
      <c r="D2102" s="1">
        <v>2</v>
      </c>
      <c r="E2102" s="1" t="s">
        <v>77</v>
      </c>
      <c r="F2102" s="1">
        <v>3</v>
      </c>
      <c r="G2102" s="1">
        <v>0</v>
      </c>
      <c r="H2102" s="1">
        <v>8</v>
      </c>
      <c r="I2102" s="1">
        <v>19</v>
      </c>
      <c r="J2102" s="1">
        <v>2421</v>
      </c>
      <c r="K2102" s="4" t="e">
        <f>VLOOKUP(jur[[#This Row],[hwycov_id]],#REF!,10,FALSE)</f>
        <v>#REF!</v>
      </c>
      <c r="L2102" s="32" t="e">
        <f t="shared" si="96"/>
        <v>#REF!</v>
      </c>
      <c r="M2102" s="31" t="e">
        <f t="shared" si="97"/>
        <v>#REF!</v>
      </c>
      <c r="N2102" s="31" t="e">
        <f t="shared" si="98"/>
        <v>#REF!</v>
      </c>
      <c r="O2102" s="1" t="e">
        <f>VLOOKUP(jur[[#This Row],[hwycov_id]],#REF!,16,FALSE)</f>
        <v>#REF!</v>
      </c>
      <c r="P2102" s="1">
        <v>2126</v>
      </c>
    </row>
    <row r="2103" spans="1:16" x14ac:dyDescent="0.25">
      <c r="A2103" s="1">
        <v>8090</v>
      </c>
      <c r="B2103" s="1">
        <v>6</v>
      </c>
      <c r="C2103" s="1">
        <v>1</v>
      </c>
      <c r="D2103" s="1">
        <v>2</v>
      </c>
      <c r="E2103" s="1" t="s">
        <v>77</v>
      </c>
      <c r="F2103" s="1">
        <v>4</v>
      </c>
      <c r="G2103" s="1">
        <v>0</v>
      </c>
      <c r="H2103" s="1">
        <v>8</v>
      </c>
      <c r="I2103" s="1">
        <v>19</v>
      </c>
      <c r="J2103" s="1">
        <v>2493</v>
      </c>
      <c r="K2103" s="4" t="e">
        <f>VLOOKUP(jur[[#This Row],[hwycov_id]],#REF!,10,FALSE)</f>
        <v>#REF!</v>
      </c>
      <c r="L2103" s="32" t="e">
        <f t="shared" si="96"/>
        <v>#REF!</v>
      </c>
      <c r="M2103" s="31" t="e">
        <f t="shared" si="97"/>
        <v>#REF!</v>
      </c>
      <c r="N2103" s="31" t="e">
        <f t="shared" si="98"/>
        <v>#REF!</v>
      </c>
      <c r="O2103" s="1" t="e">
        <f>VLOOKUP(jur[[#This Row],[hwycov_id]],#REF!,16,FALSE)</f>
        <v>#REF!</v>
      </c>
      <c r="P2103" s="1">
        <v>2127</v>
      </c>
    </row>
    <row r="2104" spans="1:16" x14ac:dyDescent="0.25">
      <c r="A2104" s="1">
        <v>8401</v>
      </c>
      <c r="B2104" s="1">
        <v>7</v>
      </c>
      <c r="C2104" s="1">
        <v>1</v>
      </c>
      <c r="D2104" s="1">
        <v>2</v>
      </c>
      <c r="E2104" s="1" t="s">
        <v>75</v>
      </c>
      <c r="F2104" s="1">
        <v>4</v>
      </c>
      <c r="G2104" s="1">
        <v>0</v>
      </c>
      <c r="H2104" s="1">
        <v>5</v>
      </c>
      <c r="I2104" s="1">
        <v>19</v>
      </c>
      <c r="J2104" s="1">
        <v>2600</v>
      </c>
      <c r="K2104" s="4" t="e">
        <f>VLOOKUP(jur[[#This Row],[hwycov_id]],#REF!,10,FALSE)</f>
        <v>#REF!</v>
      </c>
      <c r="L2104" s="32" t="e">
        <f t="shared" si="96"/>
        <v>#REF!</v>
      </c>
      <c r="M2104" s="31" t="e">
        <f t="shared" si="97"/>
        <v>#REF!</v>
      </c>
      <c r="N2104" s="31" t="e">
        <f t="shared" si="98"/>
        <v>#REF!</v>
      </c>
      <c r="O2104" s="1" t="e">
        <f>VLOOKUP(jur[[#This Row],[hwycov_id]],#REF!,16,FALSE)</f>
        <v>#REF!</v>
      </c>
      <c r="P2104" s="1">
        <v>2128</v>
      </c>
    </row>
    <row r="2105" spans="1:16" x14ac:dyDescent="0.25">
      <c r="A2105" s="1">
        <v>40388</v>
      </c>
      <c r="B2105" s="1">
        <v>4</v>
      </c>
      <c r="C2105" s="1">
        <v>1</v>
      </c>
      <c r="D2105" s="1">
        <v>1</v>
      </c>
      <c r="E2105" s="1" t="s">
        <v>77</v>
      </c>
      <c r="F2105" s="1">
        <v>4</v>
      </c>
      <c r="G2105" s="1">
        <v>0</v>
      </c>
      <c r="H2105" s="1">
        <v>4</v>
      </c>
      <c r="I2105" s="1">
        <v>19</v>
      </c>
      <c r="J2105" s="1">
        <v>2692</v>
      </c>
      <c r="K2105" s="4" t="e">
        <f>VLOOKUP(jur[[#This Row],[hwycov_id]],#REF!,10,FALSE)</f>
        <v>#REF!</v>
      </c>
      <c r="L2105" s="32" t="e">
        <f t="shared" si="96"/>
        <v>#REF!</v>
      </c>
      <c r="M2105" s="31" t="e">
        <f t="shared" si="97"/>
        <v>#REF!</v>
      </c>
      <c r="N2105" s="31" t="e">
        <f t="shared" si="98"/>
        <v>#REF!</v>
      </c>
      <c r="O2105" s="1" t="e">
        <f>VLOOKUP(jur[[#This Row],[hwycov_id]],#REF!,16,FALSE)</f>
        <v>#REF!</v>
      </c>
      <c r="P2105" s="1">
        <v>2129</v>
      </c>
    </row>
    <row r="2106" spans="1:16" x14ac:dyDescent="0.25">
      <c r="A2106" s="1">
        <v>24785</v>
      </c>
      <c r="B2106" s="1">
        <v>3</v>
      </c>
      <c r="C2106" s="1">
        <v>1</v>
      </c>
      <c r="D2106" s="1">
        <v>2</v>
      </c>
      <c r="E2106" s="1" t="s">
        <v>75</v>
      </c>
      <c r="F2106" s="1">
        <v>3</v>
      </c>
      <c r="G2106" s="1">
        <v>0</v>
      </c>
      <c r="H2106" s="1">
        <v>8</v>
      </c>
      <c r="I2106" s="1">
        <v>19</v>
      </c>
      <c r="J2106" s="1">
        <v>2700</v>
      </c>
      <c r="K2106" s="4" t="e">
        <f>VLOOKUP(jur[[#This Row],[hwycov_id]],#REF!,10,FALSE)</f>
        <v>#REF!</v>
      </c>
      <c r="L2106" s="32" t="e">
        <f t="shared" si="96"/>
        <v>#REF!</v>
      </c>
      <c r="M2106" s="31" t="e">
        <f t="shared" si="97"/>
        <v>#REF!</v>
      </c>
      <c r="N2106" s="31" t="e">
        <f t="shared" si="98"/>
        <v>#REF!</v>
      </c>
      <c r="O2106" s="1" t="e">
        <f>VLOOKUP(jur[[#This Row],[hwycov_id]],#REF!,16,FALSE)</f>
        <v>#REF!</v>
      </c>
      <c r="P2106" s="1">
        <v>2130</v>
      </c>
    </row>
    <row r="2107" spans="1:16" x14ac:dyDescent="0.25">
      <c r="A2107" s="1">
        <v>21310</v>
      </c>
      <c r="B2107" s="1">
        <v>4</v>
      </c>
      <c r="C2107" s="1">
        <v>1</v>
      </c>
      <c r="D2107" s="1">
        <v>2</v>
      </c>
      <c r="E2107" s="1" t="s">
        <v>75</v>
      </c>
      <c r="F2107" s="1">
        <v>4</v>
      </c>
      <c r="G2107" s="1">
        <v>0</v>
      </c>
      <c r="H2107" s="1">
        <v>5</v>
      </c>
      <c r="I2107" s="1">
        <v>19</v>
      </c>
      <c r="J2107" s="1">
        <v>2700</v>
      </c>
      <c r="K2107" s="4" t="e">
        <f>VLOOKUP(jur[[#This Row],[hwycov_id]],#REF!,10,FALSE)</f>
        <v>#REF!</v>
      </c>
      <c r="L2107" s="32" t="e">
        <f t="shared" si="96"/>
        <v>#REF!</v>
      </c>
      <c r="M2107" s="31" t="e">
        <f t="shared" si="97"/>
        <v>#REF!</v>
      </c>
      <c r="N2107" s="31" t="e">
        <f t="shared" si="98"/>
        <v>#REF!</v>
      </c>
      <c r="O2107" s="1" t="e">
        <f>VLOOKUP(jur[[#This Row],[hwycov_id]],#REF!,16,FALSE)</f>
        <v>#REF!</v>
      </c>
      <c r="P2107" s="1">
        <v>2131</v>
      </c>
    </row>
    <row r="2108" spans="1:16" x14ac:dyDescent="0.25">
      <c r="A2108" s="1">
        <v>9591</v>
      </c>
      <c r="B2108" s="1">
        <v>6</v>
      </c>
      <c r="C2108" s="1">
        <v>1</v>
      </c>
      <c r="D2108" s="1">
        <v>2</v>
      </c>
      <c r="E2108" s="1" t="s">
        <v>75</v>
      </c>
      <c r="F2108" s="1">
        <v>4</v>
      </c>
      <c r="G2108" s="1">
        <v>0</v>
      </c>
      <c r="H2108" s="1">
        <v>5</v>
      </c>
      <c r="I2108" s="1">
        <v>19</v>
      </c>
      <c r="J2108" s="1">
        <v>2700</v>
      </c>
      <c r="K2108" s="4" t="e">
        <f>VLOOKUP(jur[[#This Row],[hwycov_id]],#REF!,10,FALSE)</f>
        <v>#REF!</v>
      </c>
      <c r="L2108" s="32" t="e">
        <f t="shared" si="96"/>
        <v>#REF!</v>
      </c>
      <c r="M2108" s="31" t="e">
        <f t="shared" si="97"/>
        <v>#REF!</v>
      </c>
      <c r="N2108" s="31" t="e">
        <f t="shared" si="98"/>
        <v>#REF!</v>
      </c>
      <c r="O2108" s="1" t="e">
        <f>VLOOKUP(jur[[#This Row],[hwycov_id]],#REF!,16,FALSE)</f>
        <v>#REF!</v>
      </c>
      <c r="P2108" s="1">
        <v>2132</v>
      </c>
    </row>
    <row r="2109" spans="1:16" x14ac:dyDescent="0.25">
      <c r="A2109" s="1">
        <v>22901</v>
      </c>
      <c r="B2109" s="1">
        <v>6</v>
      </c>
      <c r="C2109" s="1">
        <v>1</v>
      </c>
      <c r="D2109" s="1">
        <v>2</v>
      </c>
      <c r="E2109" s="1" t="s">
        <v>77</v>
      </c>
      <c r="F2109" s="1">
        <v>4</v>
      </c>
      <c r="G2109" s="1">
        <v>0</v>
      </c>
      <c r="H2109" s="1">
        <v>8</v>
      </c>
      <c r="I2109" s="1">
        <v>19</v>
      </c>
      <c r="J2109" s="1">
        <v>2710</v>
      </c>
      <c r="K2109" s="4" t="e">
        <f>VLOOKUP(jur[[#This Row],[hwycov_id]],#REF!,10,FALSE)</f>
        <v>#REF!</v>
      </c>
      <c r="L2109" s="32" t="e">
        <f t="shared" si="96"/>
        <v>#REF!</v>
      </c>
      <c r="M2109" s="31" t="e">
        <f t="shared" si="97"/>
        <v>#REF!</v>
      </c>
      <c r="N2109" s="31" t="e">
        <f t="shared" si="98"/>
        <v>#REF!</v>
      </c>
      <c r="O2109" s="1" t="e">
        <f>VLOOKUP(jur[[#This Row],[hwycov_id]],#REF!,16,FALSE)</f>
        <v>#REF!</v>
      </c>
      <c r="P2109" s="1">
        <v>2133</v>
      </c>
    </row>
    <row r="2110" spans="1:16" x14ac:dyDescent="0.25">
      <c r="A2110" s="1">
        <v>8084</v>
      </c>
      <c r="B2110" s="1">
        <v>3</v>
      </c>
      <c r="C2110" s="1">
        <v>1</v>
      </c>
      <c r="D2110" s="1">
        <v>2</v>
      </c>
      <c r="E2110" s="1" t="s">
        <v>77</v>
      </c>
      <c r="F2110" s="1">
        <v>3</v>
      </c>
      <c r="G2110" s="1">
        <v>0</v>
      </c>
      <c r="H2110" s="1">
        <v>8</v>
      </c>
      <c r="I2110" s="1">
        <v>19</v>
      </c>
      <c r="J2110" s="1">
        <v>2940</v>
      </c>
      <c r="K2110" s="4" t="e">
        <f>VLOOKUP(jur[[#This Row],[hwycov_id]],#REF!,10,FALSE)</f>
        <v>#REF!</v>
      </c>
      <c r="L2110" s="32" t="e">
        <f t="shared" si="96"/>
        <v>#REF!</v>
      </c>
      <c r="M2110" s="31" t="e">
        <f t="shared" si="97"/>
        <v>#REF!</v>
      </c>
      <c r="N2110" s="31" t="e">
        <f t="shared" si="98"/>
        <v>#REF!</v>
      </c>
      <c r="O2110" s="1" t="e">
        <f>VLOOKUP(jur[[#This Row],[hwycov_id]],#REF!,16,FALSE)</f>
        <v>#REF!</v>
      </c>
      <c r="P2110" s="1">
        <v>2134</v>
      </c>
    </row>
    <row r="2111" spans="1:16" x14ac:dyDescent="0.25">
      <c r="A2111" s="1">
        <v>23157</v>
      </c>
      <c r="B2111" s="1">
        <v>7</v>
      </c>
      <c r="C2111" s="1">
        <v>1</v>
      </c>
      <c r="D2111" s="1">
        <v>2</v>
      </c>
      <c r="E2111" s="1" t="s">
        <v>75</v>
      </c>
      <c r="F2111" s="1">
        <v>4</v>
      </c>
      <c r="G2111" s="1">
        <v>0</v>
      </c>
      <c r="H2111" s="1">
        <v>5</v>
      </c>
      <c r="I2111" s="1">
        <v>19</v>
      </c>
      <c r="J2111" s="1">
        <v>3100</v>
      </c>
      <c r="K2111" s="4" t="e">
        <f>VLOOKUP(jur[[#This Row],[hwycov_id]],#REF!,10,FALSE)</f>
        <v>#REF!</v>
      </c>
      <c r="L2111" s="32" t="e">
        <f t="shared" si="96"/>
        <v>#REF!</v>
      </c>
      <c r="M2111" s="31" t="e">
        <f t="shared" si="97"/>
        <v>#REF!</v>
      </c>
      <c r="N2111" s="31" t="e">
        <f t="shared" si="98"/>
        <v>#REF!</v>
      </c>
      <c r="O2111" s="1" t="e">
        <f>VLOOKUP(jur[[#This Row],[hwycov_id]],#REF!,16,FALSE)</f>
        <v>#REF!</v>
      </c>
      <c r="P2111" s="1">
        <v>2135</v>
      </c>
    </row>
    <row r="2112" spans="1:16" x14ac:dyDescent="0.25">
      <c r="A2112" s="1">
        <v>23589</v>
      </c>
      <c r="B2112" s="1">
        <v>4</v>
      </c>
      <c r="C2112" s="1">
        <v>1</v>
      </c>
      <c r="D2112" s="1">
        <v>2</v>
      </c>
      <c r="E2112" s="1" t="s">
        <v>75</v>
      </c>
      <c r="F2112" s="1">
        <v>4</v>
      </c>
      <c r="G2112" s="1">
        <v>0</v>
      </c>
      <c r="H2112" s="1">
        <v>8</v>
      </c>
      <c r="I2112" s="1">
        <v>19</v>
      </c>
      <c r="J2112" s="1">
        <v>3200</v>
      </c>
      <c r="K2112" s="4" t="e">
        <f>VLOOKUP(jur[[#This Row],[hwycov_id]],#REF!,10,FALSE)</f>
        <v>#REF!</v>
      </c>
      <c r="L2112" s="32" t="e">
        <f t="shared" si="96"/>
        <v>#REF!</v>
      </c>
      <c r="M2112" s="31" t="e">
        <f t="shared" si="97"/>
        <v>#REF!</v>
      </c>
      <c r="N2112" s="31" t="e">
        <f t="shared" si="98"/>
        <v>#REF!</v>
      </c>
      <c r="O2112" s="1" t="e">
        <f>VLOOKUP(jur[[#This Row],[hwycov_id]],#REF!,16,FALSE)</f>
        <v>#REF!</v>
      </c>
      <c r="P2112" s="1">
        <v>2136</v>
      </c>
    </row>
    <row r="2113" spans="1:16" x14ac:dyDescent="0.25">
      <c r="A2113" s="1">
        <v>11741</v>
      </c>
      <c r="B2113" s="1">
        <v>4</v>
      </c>
      <c r="C2113" s="1">
        <v>1</v>
      </c>
      <c r="D2113" s="1">
        <v>2</v>
      </c>
      <c r="E2113" s="1" t="s">
        <v>75</v>
      </c>
      <c r="F2113" s="1">
        <v>4</v>
      </c>
      <c r="G2113" s="1">
        <v>0</v>
      </c>
      <c r="H2113" s="1">
        <v>7</v>
      </c>
      <c r="I2113" s="1">
        <v>19</v>
      </c>
      <c r="J2113" s="1">
        <v>3200</v>
      </c>
      <c r="K2113" s="4" t="e">
        <f>VLOOKUP(jur[[#This Row],[hwycov_id]],#REF!,10,FALSE)</f>
        <v>#REF!</v>
      </c>
      <c r="L2113" s="32" t="e">
        <f t="shared" si="96"/>
        <v>#REF!</v>
      </c>
      <c r="M2113" s="31" t="e">
        <f t="shared" si="97"/>
        <v>#REF!</v>
      </c>
      <c r="N2113" s="31" t="e">
        <f t="shared" si="98"/>
        <v>#REF!</v>
      </c>
      <c r="O2113" s="1" t="e">
        <f>VLOOKUP(jur[[#This Row],[hwycov_id]],#REF!,16,FALSE)</f>
        <v>#REF!</v>
      </c>
      <c r="P2113" s="1">
        <v>2137</v>
      </c>
    </row>
    <row r="2114" spans="1:16" x14ac:dyDescent="0.25">
      <c r="A2114" s="1">
        <v>13722</v>
      </c>
      <c r="B2114" s="1">
        <v>6</v>
      </c>
      <c r="C2114" s="1">
        <v>1</v>
      </c>
      <c r="D2114" s="1">
        <v>2</v>
      </c>
      <c r="E2114" s="1" t="s">
        <v>75</v>
      </c>
      <c r="F2114" s="1">
        <v>4</v>
      </c>
      <c r="G2114" s="1">
        <v>0</v>
      </c>
      <c r="H2114" s="1">
        <v>3</v>
      </c>
      <c r="I2114" s="1">
        <v>19</v>
      </c>
      <c r="J2114" s="1">
        <v>3200</v>
      </c>
      <c r="K2114" s="4" t="e">
        <f>VLOOKUP(jur[[#This Row],[hwycov_id]],#REF!,10,FALSE)</f>
        <v>#REF!</v>
      </c>
      <c r="L2114" s="32" t="e">
        <f t="shared" ref="L2114:L2177" si="99">K2114/J2114-1</f>
        <v>#REF!</v>
      </c>
      <c r="M2114" s="31" t="e">
        <f t="shared" ref="M2114:M2177" si="100">K2114-J2114</f>
        <v>#REF!</v>
      </c>
      <c r="N2114" s="31" t="e">
        <f t="shared" ref="N2114:N2177" si="101">POWER(M2114,2)</f>
        <v>#REF!</v>
      </c>
      <c r="O2114" s="1" t="e">
        <f>VLOOKUP(jur[[#This Row],[hwycov_id]],#REF!,16,FALSE)</f>
        <v>#REF!</v>
      </c>
      <c r="P2114" s="1">
        <v>2138</v>
      </c>
    </row>
    <row r="2115" spans="1:16" x14ac:dyDescent="0.25">
      <c r="A2115" s="1">
        <v>22431</v>
      </c>
      <c r="B2115" s="1">
        <v>6</v>
      </c>
      <c r="C2115" s="1">
        <v>1</v>
      </c>
      <c r="D2115" s="1">
        <v>2</v>
      </c>
      <c r="E2115" s="1" t="s">
        <v>75</v>
      </c>
      <c r="F2115" s="1">
        <v>4</v>
      </c>
      <c r="G2115" s="1">
        <v>0</v>
      </c>
      <c r="H2115" s="1">
        <v>7</v>
      </c>
      <c r="I2115" s="1">
        <v>19</v>
      </c>
      <c r="J2115" s="1">
        <v>3400</v>
      </c>
      <c r="K2115" s="4" t="e">
        <f>VLOOKUP(jur[[#This Row],[hwycov_id]],#REF!,10,FALSE)</f>
        <v>#REF!</v>
      </c>
      <c r="L2115" s="32" t="e">
        <f t="shared" si="99"/>
        <v>#REF!</v>
      </c>
      <c r="M2115" s="31" t="e">
        <f t="shared" si="100"/>
        <v>#REF!</v>
      </c>
      <c r="N2115" s="31" t="e">
        <f t="shared" si="101"/>
        <v>#REF!</v>
      </c>
      <c r="O2115" s="1" t="e">
        <f>VLOOKUP(jur[[#This Row],[hwycov_id]],#REF!,16,FALSE)</f>
        <v>#REF!</v>
      </c>
      <c r="P2115" s="1">
        <v>2139</v>
      </c>
    </row>
    <row r="2116" spans="1:16" x14ac:dyDescent="0.25">
      <c r="A2116" s="1">
        <v>28684</v>
      </c>
      <c r="B2116" s="1">
        <v>9</v>
      </c>
      <c r="C2116" s="1">
        <v>1</v>
      </c>
      <c r="D2116" s="1">
        <v>1</v>
      </c>
      <c r="E2116" s="1" t="s">
        <v>73</v>
      </c>
      <c r="F2116" s="1">
        <v>2</v>
      </c>
      <c r="G2116" s="1">
        <v>0</v>
      </c>
      <c r="H2116" s="1">
        <v>2</v>
      </c>
      <c r="I2116" s="1">
        <v>19</v>
      </c>
      <c r="J2116" s="1">
        <v>3597</v>
      </c>
      <c r="K2116" s="4" t="e">
        <f>VLOOKUP(jur[[#This Row],[hwycov_id]],#REF!,10,FALSE)</f>
        <v>#REF!</v>
      </c>
      <c r="L2116" s="32" t="e">
        <f t="shared" si="99"/>
        <v>#REF!</v>
      </c>
      <c r="M2116" s="31" t="e">
        <f t="shared" si="100"/>
        <v>#REF!</v>
      </c>
      <c r="N2116" s="31" t="e">
        <f t="shared" si="101"/>
        <v>#REF!</v>
      </c>
      <c r="O2116" s="1" t="e">
        <f>VLOOKUP(jur[[#This Row],[hwycov_id]],#REF!,16,FALSE)</f>
        <v>#REF!</v>
      </c>
      <c r="P2116" s="1">
        <v>2140</v>
      </c>
    </row>
    <row r="2117" spans="1:16" x14ac:dyDescent="0.25">
      <c r="A2117" s="1">
        <v>11748</v>
      </c>
      <c r="B2117" s="1">
        <v>4</v>
      </c>
      <c r="C2117" s="1">
        <v>1</v>
      </c>
      <c r="D2117" s="1">
        <v>2</v>
      </c>
      <c r="E2117" s="1" t="s">
        <v>75</v>
      </c>
      <c r="F2117" s="1">
        <v>4</v>
      </c>
      <c r="G2117" s="1">
        <v>0</v>
      </c>
      <c r="H2117" s="1">
        <v>8</v>
      </c>
      <c r="I2117" s="1">
        <v>19</v>
      </c>
      <c r="J2117" s="1">
        <v>3700</v>
      </c>
      <c r="K2117" s="4" t="e">
        <f>VLOOKUP(jur[[#This Row],[hwycov_id]],#REF!,10,FALSE)</f>
        <v>#REF!</v>
      </c>
      <c r="L2117" s="32" t="e">
        <f t="shared" si="99"/>
        <v>#REF!</v>
      </c>
      <c r="M2117" s="31" t="e">
        <f t="shared" si="100"/>
        <v>#REF!</v>
      </c>
      <c r="N2117" s="31" t="e">
        <f t="shared" si="101"/>
        <v>#REF!</v>
      </c>
      <c r="O2117" s="1" t="e">
        <f>VLOOKUP(jur[[#This Row],[hwycov_id]],#REF!,16,FALSE)</f>
        <v>#REF!</v>
      </c>
      <c r="P2117" s="1">
        <v>2141</v>
      </c>
    </row>
    <row r="2118" spans="1:16" x14ac:dyDescent="0.25">
      <c r="A2118" s="1">
        <v>28212</v>
      </c>
      <c r="B2118" s="1">
        <v>9</v>
      </c>
      <c r="C2118" s="1">
        <v>1</v>
      </c>
      <c r="D2118" s="1">
        <v>1</v>
      </c>
      <c r="E2118" s="1" t="s">
        <v>73</v>
      </c>
      <c r="F2118" s="1">
        <v>2</v>
      </c>
      <c r="G2118" s="1">
        <v>0</v>
      </c>
      <c r="H2118" s="1">
        <v>5</v>
      </c>
      <c r="I2118" s="1">
        <v>19</v>
      </c>
      <c r="J2118" s="1">
        <v>3711</v>
      </c>
      <c r="K2118" s="4" t="e">
        <f>VLOOKUP(jur[[#This Row],[hwycov_id]],#REF!,10,FALSE)</f>
        <v>#REF!</v>
      </c>
      <c r="L2118" s="32" t="e">
        <f t="shared" si="99"/>
        <v>#REF!</v>
      </c>
      <c r="M2118" s="31" t="e">
        <f t="shared" si="100"/>
        <v>#REF!</v>
      </c>
      <c r="N2118" s="31" t="e">
        <f t="shared" si="101"/>
        <v>#REF!</v>
      </c>
      <c r="O2118" s="1" t="e">
        <f>VLOOKUP(jur[[#This Row],[hwycov_id]],#REF!,16,FALSE)</f>
        <v>#REF!</v>
      </c>
      <c r="P2118" s="1">
        <v>2142</v>
      </c>
    </row>
    <row r="2119" spans="1:16" x14ac:dyDescent="0.25">
      <c r="A2119" s="1">
        <v>2677</v>
      </c>
      <c r="B2119" s="1">
        <v>5</v>
      </c>
      <c r="C2119" s="1">
        <v>1</v>
      </c>
      <c r="D2119" s="1">
        <v>2</v>
      </c>
      <c r="E2119" s="1" t="s">
        <v>75</v>
      </c>
      <c r="F2119" s="1">
        <v>4</v>
      </c>
      <c r="G2119" s="1">
        <v>0</v>
      </c>
      <c r="H2119" s="1">
        <v>7</v>
      </c>
      <c r="I2119" s="1">
        <v>19</v>
      </c>
      <c r="J2119" s="1">
        <v>3900</v>
      </c>
      <c r="K2119" s="4" t="e">
        <f>VLOOKUP(jur[[#This Row],[hwycov_id]],#REF!,10,FALSE)</f>
        <v>#REF!</v>
      </c>
      <c r="L2119" s="32" t="e">
        <f t="shared" si="99"/>
        <v>#REF!</v>
      </c>
      <c r="M2119" s="31" t="e">
        <f t="shared" si="100"/>
        <v>#REF!</v>
      </c>
      <c r="N2119" s="31" t="e">
        <f t="shared" si="101"/>
        <v>#REF!</v>
      </c>
      <c r="O2119" s="1" t="e">
        <f>VLOOKUP(jur[[#This Row],[hwycov_id]],#REF!,16,FALSE)</f>
        <v>#REF!</v>
      </c>
      <c r="P2119" s="1">
        <v>2143</v>
      </c>
    </row>
    <row r="2120" spans="1:16" x14ac:dyDescent="0.25">
      <c r="A2120" s="1">
        <v>6237</v>
      </c>
      <c r="B2120" s="1">
        <v>6</v>
      </c>
      <c r="C2120" s="1">
        <v>1</v>
      </c>
      <c r="D2120" s="1">
        <v>2</v>
      </c>
      <c r="E2120" s="1" t="s">
        <v>77</v>
      </c>
      <c r="F2120" s="1">
        <v>4</v>
      </c>
      <c r="G2120" s="1">
        <v>0</v>
      </c>
      <c r="H2120" s="1">
        <v>8</v>
      </c>
      <c r="I2120" s="1">
        <v>19</v>
      </c>
      <c r="J2120" s="1">
        <v>4076</v>
      </c>
      <c r="K2120" s="4" t="e">
        <f>VLOOKUP(jur[[#This Row],[hwycov_id]],#REF!,10,FALSE)</f>
        <v>#REF!</v>
      </c>
      <c r="L2120" s="32" t="e">
        <f t="shared" si="99"/>
        <v>#REF!</v>
      </c>
      <c r="M2120" s="31" t="e">
        <f t="shared" si="100"/>
        <v>#REF!</v>
      </c>
      <c r="N2120" s="31" t="e">
        <f t="shared" si="101"/>
        <v>#REF!</v>
      </c>
      <c r="O2120" s="1" t="e">
        <f>VLOOKUP(jur[[#This Row],[hwycov_id]],#REF!,16,FALSE)</f>
        <v>#REF!</v>
      </c>
      <c r="P2120" s="1">
        <v>2144</v>
      </c>
    </row>
    <row r="2121" spans="1:16" x14ac:dyDescent="0.25">
      <c r="A2121" s="1">
        <v>20130</v>
      </c>
      <c r="B2121" s="1">
        <v>7</v>
      </c>
      <c r="C2121" s="1">
        <v>1</v>
      </c>
      <c r="D2121" s="1">
        <v>2</v>
      </c>
      <c r="E2121" s="1" t="s">
        <v>75</v>
      </c>
      <c r="F2121" s="1">
        <v>4</v>
      </c>
      <c r="G2121" s="1">
        <v>0</v>
      </c>
      <c r="H2121" s="1">
        <v>5</v>
      </c>
      <c r="I2121" s="1">
        <v>19</v>
      </c>
      <c r="J2121" s="1">
        <v>4200</v>
      </c>
      <c r="K2121" s="4" t="e">
        <f>VLOOKUP(jur[[#This Row],[hwycov_id]],#REF!,10,FALSE)</f>
        <v>#REF!</v>
      </c>
      <c r="L2121" s="32" t="e">
        <f t="shared" si="99"/>
        <v>#REF!</v>
      </c>
      <c r="M2121" s="31" t="e">
        <f t="shared" si="100"/>
        <v>#REF!</v>
      </c>
      <c r="N2121" s="31" t="e">
        <f t="shared" si="101"/>
        <v>#REF!</v>
      </c>
      <c r="O2121" s="1" t="e">
        <f>VLOOKUP(jur[[#This Row],[hwycov_id]],#REF!,16,FALSE)</f>
        <v>#REF!</v>
      </c>
      <c r="P2121" s="1">
        <v>2145</v>
      </c>
    </row>
    <row r="2122" spans="1:16" x14ac:dyDescent="0.25">
      <c r="A2122" s="1">
        <v>11414</v>
      </c>
      <c r="B2122" s="1">
        <v>3</v>
      </c>
      <c r="C2122" s="1">
        <v>1</v>
      </c>
      <c r="D2122" s="1">
        <v>2</v>
      </c>
      <c r="E2122" s="1" t="s">
        <v>77</v>
      </c>
      <c r="F2122" s="1">
        <v>3</v>
      </c>
      <c r="G2122" s="1">
        <v>0</v>
      </c>
      <c r="H2122" s="1">
        <v>5</v>
      </c>
      <c r="I2122" s="1">
        <v>19</v>
      </c>
      <c r="J2122" s="1">
        <v>4334</v>
      </c>
      <c r="K2122" s="4" t="e">
        <f>VLOOKUP(jur[[#This Row],[hwycov_id]],#REF!,10,FALSE)</f>
        <v>#REF!</v>
      </c>
      <c r="L2122" s="32" t="e">
        <f t="shared" si="99"/>
        <v>#REF!</v>
      </c>
      <c r="M2122" s="31" t="e">
        <f t="shared" si="100"/>
        <v>#REF!</v>
      </c>
      <c r="N2122" s="31" t="e">
        <f t="shared" si="101"/>
        <v>#REF!</v>
      </c>
      <c r="O2122" s="1" t="e">
        <f>VLOOKUP(jur[[#This Row],[hwycov_id]],#REF!,16,FALSE)</f>
        <v>#REF!</v>
      </c>
      <c r="P2122" s="1">
        <v>2146</v>
      </c>
    </row>
    <row r="2123" spans="1:16" x14ac:dyDescent="0.25">
      <c r="A2123" s="1">
        <v>23824</v>
      </c>
      <c r="B2123" s="1">
        <v>4</v>
      </c>
      <c r="C2123" s="1">
        <v>1</v>
      </c>
      <c r="D2123" s="1">
        <v>2</v>
      </c>
      <c r="E2123" s="1" t="s">
        <v>75</v>
      </c>
      <c r="F2123" s="1">
        <v>4</v>
      </c>
      <c r="G2123" s="1">
        <v>0</v>
      </c>
      <c r="H2123" s="1">
        <v>5</v>
      </c>
      <c r="I2123" s="1">
        <v>19</v>
      </c>
      <c r="J2123" s="1">
        <v>4500</v>
      </c>
      <c r="K2123" s="4" t="e">
        <f>VLOOKUP(jur[[#This Row],[hwycov_id]],#REF!,10,FALSE)</f>
        <v>#REF!</v>
      </c>
      <c r="L2123" s="32" t="e">
        <f t="shared" si="99"/>
        <v>#REF!</v>
      </c>
      <c r="M2123" s="31" t="e">
        <f t="shared" si="100"/>
        <v>#REF!</v>
      </c>
      <c r="N2123" s="31" t="e">
        <f t="shared" si="101"/>
        <v>#REF!</v>
      </c>
      <c r="O2123" s="1" t="e">
        <f>VLOOKUP(jur[[#This Row],[hwycov_id]],#REF!,16,FALSE)</f>
        <v>#REF!</v>
      </c>
      <c r="P2123" s="1">
        <v>2147</v>
      </c>
    </row>
    <row r="2124" spans="1:16" x14ac:dyDescent="0.25">
      <c r="A2124" s="1">
        <v>23583</v>
      </c>
      <c r="B2124" s="1">
        <v>6</v>
      </c>
      <c r="C2124" s="1">
        <v>1</v>
      </c>
      <c r="D2124" s="1">
        <v>2</v>
      </c>
      <c r="E2124" s="1" t="s">
        <v>75</v>
      </c>
      <c r="F2124" s="1">
        <v>4</v>
      </c>
      <c r="G2124" s="1">
        <v>0</v>
      </c>
      <c r="H2124" s="1">
        <v>7</v>
      </c>
      <c r="I2124" s="1">
        <v>19</v>
      </c>
      <c r="J2124" s="1">
        <v>4500</v>
      </c>
      <c r="K2124" s="4" t="e">
        <f>VLOOKUP(jur[[#This Row],[hwycov_id]],#REF!,10,FALSE)</f>
        <v>#REF!</v>
      </c>
      <c r="L2124" s="32" t="e">
        <f t="shared" si="99"/>
        <v>#REF!</v>
      </c>
      <c r="M2124" s="31" t="e">
        <f t="shared" si="100"/>
        <v>#REF!</v>
      </c>
      <c r="N2124" s="31" t="e">
        <f t="shared" si="101"/>
        <v>#REF!</v>
      </c>
      <c r="O2124" s="1" t="e">
        <f>VLOOKUP(jur[[#This Row],[hwycov_id]],#REF!,16,FALSE)</f>
        <v>#REF!</v>
      </c>
      <c r="P2124" s="1">
        <v>2148</v>
      </c>
    </row>
    <row r="2125" spans="1:16" x14ac:dyDescent="0.25">
      <c r="A2125" s="1">
        <v>6346</v>
      </c>
      <c r="B2125" s="1">
        <v>4</v>
      </c>
      <c r="C2125" s="1">
        <v>1</v>
      </c>
      <c r="D2125" s="1">
        <v>2</v>
      </c>
      <c r="E2125" s="1" t="s">
        <v>75</v>
      </c>
      <c r="F2125" s="1">
        <v>4</v>
      </c>
      <c r="G2125" s="1">
        <v>0</v>
      </c>
      <c r="H2125" s="1">
        <v>7</v>
      </c>
      <c r="I2125" s="1">
        <v>19</v>
      </c>
      <c r="J2125" s="1">
        <v>4700</v>
      </c>
      <c r="K2125" s="4" t="e">
        <f>VLOOKUP(jur[[#This Row],[hwycov_id]],#REF!,10,FALSE)</f>
        <v>#REF!</v>
      </c>
      <c r="L2125" s="32" t="e">
        <f t="shared" si="99"/>
        <v>#REF!</v>
      </c>
      <c r="M2125" s="31" t="e">
        <f t="shared" si="100"/>
        <v>#REF!</v>
      </c>
      <c r="N2125" s="31" t="e">
        <f t="shared" si="101"/>
        <v>#REF!</v>
      </c>
      <c r="O2125" s="1" t="e">
        <f>VLOOKUP(jur[[#This Row],[hwycov_id]],#REF!,16,FALSE)</f>
        <v>#REF!</v>
      </c>
      <c r="P2125" s="1">
        <v>2149</v>
      </c>
    </row>
    <row r="2126" spans="1:16" x14ac:dyDescent="0.25">
      <c r="A2126" s="1">
        <v>7838</v>
      </c>
      <c r="B2126" s="1">
        <v>6</v>
      </c>
      <c r="C2126" s="1">
        <v>1</v>
      </c>
      <c r="D2126" s="1">
        <v>2</v>
      </c>
      <c r="E2126" s="1" t="s">
        <v>77</v>
      </c>
      <c r="F2126" s="1">
        <v>4</v>
      </c>
      <c r="G2126" s="1">
        <v>0</v>
      </c>
      <c r="H2126" s="1">
        <v>8</v>
      </c>
      <c r="I2126" s="1">
        <v>19</v>
      </c>
      <c r="J2126" s="1">
        <v>4938</v>
      </c>
      <c r="K2126" s="4" t="e">
        <f>VLOOKUP(jur[[#This Row],[hwycov_id]],#REF!,10,FALSE)</f>
        <v>#REF!</v>
      </c>
      <c r="L2126" s="32" t="e">
        <f t="shared" si="99"/>
        <v>#REF!</v>
      </c>
      <c r="M2126" s="31" t="e">
        <f t="shared" si="100"/>
        <v>#REF!</v>
      </c>
      <c r="N2126" s="31" t="e">
        <f t="shared" si="101"/>
        <v>#REF!</v>
      </c>
      <c r="O2126" s="1" t="e">
        <f>VLOOKUP(jur[[#This Row],[hwycov_id]],#REF!,16,FALSE)</f>
        <v>#REF!</v>
      </c>
      <c r="P2126" s="1">
        <v>2150</v>
      </c>
    </row>
    <row r="2127" spans="1:16" x14ac:dyDescent="0.25">
      <c r="A2127" s="1">
        <v>11079</v>
      </c>
      <c r="B2127" s="1">
        <v>9</v>
      </c>
      <c r="C2127" s="1">
        <v>1</v>
      </c>
      <c r="D2127" s="1">
        <v>1</v>
      </c>
      <c r="E2127" s="1" t="s">
        <v>73</v>
      </c>
      <c r="F2127" s="1">
        <v>2</v>
      </c>
      <c r="G2127" s="1">
        <v>0</v>
      </c>
      <c r="H2127" s="1">
        <v>5</v>
      </c>
      <c r="I2127" s="1">
        <v>19</v>
      </c>
      <c r="J2127" s="1">
        <v>5092</v>
      </c>
      <c r="K2127" s="4" t="e">
        <f>VLOOKUP(jur[[#This Row],[hwycov_id]],#REF!,10,FALSE)</f>
        <v>#REF!</v>
      </c>
      <c r="L2127" s="32" t="e">
        <f t="shared" si="99"/>
        <v>#REF!</v>
      </c>
      <c r="M2127" s="31" t="e">
        <f t="shared" si="100"/>
        <v>#REF!</v>
      </c>
      <c r="N2127" s="31" t="e">
        <f t="shared" si="101"/>
        <v>#REF!</v>
      </c>
      <c r="O2127" s="1" t="e">
        <f>VLOOKUP(jur[[#This Row],[hwycov_id]],#REF!,16,FALSE)</f>
        <v>#REF!</v>
      </c>
      <c r="P2127" s="1">
        <v>2151</v>
      </c>
    </row>
    <row r="2128" spans="1:16" x14ac:dyDescent="0.25">
      <c r="A2128" s="1">
        <v>22846</v>
      </c>
      <c r="B2128" s="1">
        <v>4</v>
      </c>
      <c r="C2128" s="1">
        <v>1</v>
      </c>
      <c r="D2128" s="1">
        <v>2</v>
      </c>
      <c r="E2128" s="1" t="s">
        <v>75</v>
      </c>
      <c r="F2128" s="1">
        <v>4</v>
      </c>
      <c r="G2128" s="1">
        <v>0</v>
      </c>
      <c r="H2128" s="1">
        <v>7</v>
      </c>
      <c r="I2128" s="1">
        <v>19</v>
      </c>
      <c r="J2128" s="1">
        <v>5200</v>
      </c>
      <c r="K2128" s="4" t="e">
        <f>VLOOKUP(jur[[#This Row],[hwycov_id]],#REF!,10,FALSE)</f>
        <v>#REF!</v>
      </c>
      <c r="L2128" s="32" t="e">
        <f t="shared" si="99"/>
        <v>#REF!</v>
      </c>
      <c r="M2128" s="31" t="e">
        <f t="shared" si="100"/>
        <v>#REF!</v>
      </c>
      <c r="N2128" s="31" t="e">
        <f t="shared" si="101"/>
        <v>#REF!</v>
      </c>
      <c r="O2128" s="1" t="e">
        <f>VLOOKUP(jur[[#This Row],[hwycov_id]],#REF!,16,FALSE)</f>
        <v>#REF!</v>
      </c>
      <c r="P2128" s="1">
        <v>2152</v>
      </c>
    </row>
    <row r="2129" spans="1:16" x14ac:dyDescent="0.25">
      <c r="A2129" s="1">
        <v>8101</v>
      </c>
      <c r="B2129" s="1">
        <v>4</v>
      </c>
      <c r="C2129" s="1">
        <v>1</v>
      </c>
      <c r="D2129" s="1">
        <v>2</v>
      </c>
      <c r="E2129" s="1" t="s">
        <v>77</v>
      </c>
      <c r="F2129" s="1">
        <v>4</v>
      </c>
      <c r="G2129" s="1">
        <v>0</v>
      </c>
      <c r="H2129" s="1">
        <v>8</v>
      </c>
      <c r="I2129" s="1">
        <v>19</v>
      </c>
      <c r="J2129" s="1">
        <v>5281</v>
      </c>
      <c r="K2129" s="4" t="e">
        <f>VLOOKUP(jur[[#This Row],[hwycov_id]],#REF!,10,FALSE)</f>
        <v>#REF!</v>
      </c>
      <c r="L2129" s="32" t="e">
        <f t="shared" si="99"/>
        <v>#REF!</v>
      </c>
      <c r="M2129" s="31" t="e">
        <f t="shared" si="100"/>
        <v>#REF!</v>
      </c>
      <c r="N2129" s="31" t="e">
        <f t="shared" si="101"/>
        <v>#REF!</v>
      </c>
      <c r="O2129" s="1" t="e">
        <f>VLOOKUP(jur[[#This Row],[hwycov_id]],#REF!,16,FALSE)</f>
        <v>#REF!</v>
      </c>
      <c r="P2129" s="1">
        <v>2153</v>
      </c>
    </row>
    <row r="2130" spans="1:16" x14ac:dyDescent="0.25">
      <c r="A2130" s="1">
        <v>6073</v>
      </c>
      <c r="B2130" s="1">
        <v>5</v>
      </c>
      <c r="C2130" s="1">
        <v>1</v>
      </c>
      <c r="D2130" s="1">
        <v>2</v>
      </c>
      <c r="E2130" s="1" t="s">
        <v>75</v>
      </c>
      <c r="F2130" s="1">
        <v>4</v>
      </c>
      <c r="G2130" s="1">
        <v>0</v>
      </c>
      <c r="H2130" s="1">
        <v>5</v>
      </c>
      <c r="I2130" s="1">
        <v>19</v>
      </c>
      <c r="J2130" s="1">
        <v>5300</v>
      </c>
      <c r="K2130" s="4" t="e">
        <f>VLOOKUP(jur[[#This Row],[hwycov_id]],#REF!,10,FALSE)</f>
        <v>#REF!</v>
      </c>
      <c r="L2130" s="32" t="e">
        <f t="shared" si="99"/>
        <v>#REF!</v>
      </c>
      <c r="M2130" s="31" t="e">
        <f t="shared" si="100"/>
        <v>#REF!</v>
      </c>
      <c r="N2130" s="31" t="e">
        <f t="shared" si="101"/>
        <v>#REF!</v>
      </c>
      <c r="O2130" s="1" t="e">
        <f>VLOOKUP(jur[[#This Row],[hwycov_id]],#REF!,16,FALSE)</f>
        <v>#REF!</v>
      </c>
      <c r="P2130" s="1">
        <v>2154</v>
      </c>
    </row>
    <row r="2131" spans="1:16" x14ac:dyDescent="0.25">
      <c r="A2131" s="1">
        <v>11762</v>
      </c>
      <c r="B2131" s="1">
        <v>4</v>
      </c>
      <c r="C2131" s="1">
        <v>1</v>
      </c>
      <c r="D2131" s="1">
        <v>2</v>
      </c>
      <c r="E2131" s="1" t="s">
        <v>75</v>
      </c>
      <c r="F2131" s="1">
        <v>4</v>
      </c>
      <c r="G2131" s="1">
        <v>0</v>
      </c>
      <c r="H2131" s="1">
        <v>8</v>
      </c>
      <c r="I2131" s="1">
        <v>19</v>
      </c>
      <c r="J2131" s="1">
        <v>5400</v>
      </c>
      <c r="K2131" s="4" t="e">
        <f>VLOOKUP(jur[[#This Row],[hwycov_id]],#REF!,10,FALSE)</f>
        <v>#REF!</v>
      </c>
      <c r="L2131" s="32" t="e">
        <f t="shared" si="99"/>
        <v>#REF!</v>
      </c>
      <c r="M2131" s="31" t="e">
        <f t="shared" si="100"/>
        <v>#REF!</v>
      </c>
      <c r="N2131" s="31" t="e">
        <f t="shared" si="101"/>
        <v>#REF!</v>
      </c>
      <c r="O2131" s="1" t="e">
        <f>VLOOKUP(jur[[#This Row],[hwycov_id]],#REF!,16,FALSE)</f>
        <v>#REF!</v>
      </c>
      <c r="P2131" s="1">
        <v>2155</v>
      </c>
    </row>
    <row r="2132" spans="1:16" x14ac:dyDescent="0.25">
      <c r="A2132" s="1">
        <v>8260</v>
      </c>
      <c r="B2132" s="1">
        <v>6</v>
      </c>
      <c r="C2132" s="1">
        <v>1</v>
      </c>
      <c r="D2132" s="1">
        <v>2</v>
      </c>
      <c r="E2132" s="1" t="s">
        <v>77</v>
      </c>
      <c r="F2132" s="1">
        <v>4</v>
      </c>
      <c r="G2132" s="1">
        <v>0</v>
      </c>
      <c r="H2132" s="1">
        <v>8</v>
      </c>
      <c r="I2132" s="1">
        <v>19</v>
      </c>
      <c r="J2132" s="1">
        <v>5543</v>
      </c>
      <c r="K2132" s="4" t="e">
        <f>VLOOKUP(jur[[#This Row],[hwycov_id]],#REF!,10,FALSE)</f>
        <v>#REF!</v>
      </c>
      <c r="L2132" s="32" t="e">
        <f t="shared" si="99"/>
        <v>#REF!</v>
      </c>
      <c r="M2132" s="31" t="e">
        <f t="shared" si="100"/>
        <v>#REF!</v>
      </c>
      <c r="N2132" s="31" t="e">
        <f t="shared" si="101"/>
        <v>#REF!</v>
      </c>
      <c r="O2132" s="1" t="e">
        <f>VLOOKUP(jur[[#This Row],[hwycov_id]],#REF!,16,FALSE)</f>
        <v>#REF!</v>
      </c>
      <c r="P2132" s="1">
        <v>2156</v>
      </c>
    </row>
    <row r="2133" spans="1:16" x14ac:dyDescent="0.25">
      <c r="A2133" s="1">
        <v>21828</v>
      </c>
      <c r="B2133" s="1">
        <v>6</v>
      </c>
      <c r="C2133" s="1">
        <v>1</v>
      </c>
      <c r="D2133" s="1">
        <v>2</v>
      </c>
      <c r="E2133" s="1" t="s">
        <v>75</v>
      </c>
      <c r="F2133" s="1">
        <v>4</v>
      </c>
      <c r="G2133" s="1">
        <v>0</v>
      </c>
      <c r="H2133" s="1">
        <v>5</v>
      </c>
      <c r="I2133" s="1">
        <v>19</v>
      </c>
      <c r="J2133" s="1">
        <v>5600</v>
      </c>
      <c r="K2133" s="4" t="e">
        <f>VLOOKUP(jur[[#This Row],[hwycov_id]],#REF!,10,FALSE)</f>
        <v>#REF!</v>
      </c>
      <c r="L2133" s="32" t="e">
        <f t="shared" si="99"/>
        <v>#REF!</v>
      </c>
      <c r="M2133" s="31" t="e">
        <f t="shared" si="100"/>
        <v>#REF!</v>
      </c>
      <c r="N2133" s="31" t="e">
        <f t="shared" si="101"/>
        <v>#REF!</v>
      </c>
      <c r="O2133" s="1" t="e">
        <f>VLOOKUP(jur[[#This Row],[hwycov_id]],#REF!,16,FALSE)</f>
        <v>#REF!</v>
      </c>
      <c r="P2133" s="1">
        <v>2157</v>
      </c>
    </row>
    <row r="2134" spans="1:16" x14ac:dyDescent="0.25">
      <c r="A2134" s="1">
        <v>115</v>
      </c>
      <c r="B2134" s="1">
        <v>7</v>
      </c>
      <c r="C2134" s="1">
        <v>1</v>
      </c>
      <c r="D2134" s="1">
        <v>2</v>
      </c>
      <c r="E2134" s="1" t="s">
        <v>75</v>
      </c>
      <c r="F2134" s="1">
        <v>4</v>
      </c>
      <c r="G2134" s="1">
        <v>0</v>
      </c>
      <c r="H2134" s="1">
        <v>5</v>
      </c>
      <c r="I2134" s="1">
        <v>19</v>
      </c>
      <c r="J2134" s="1">
        <v>5600</v>
      </c>
      <c r="K2134" s="4" t="e">
        <f>VLOOKUP(jur[[#This Row],[hwycov_id]],#REF!,10,FALSE)</f>
        <v>#REF!</v>
      </c>
      <c r="L2134" s="32" t="e">
        <f t="shared" si="99"/>
        <v>#REF!</v>
      </c>
      <c r="M2134" s="31" t="e">
        <f t="shared" si="100"/>
        <v>#REF!</v>
      </c>
      <c r="N2134" s="31" t="e">
        <f t="shared" si="101"/>
        <v>#REF!</v>
      </c>
      <c r="O2134" s="1" t="e">
        <f>VLOOKUP(jur[[#This Row],[hwycov_id]],#REF!,16,FALSE)</f>
        <v>#REF!</v>
      </c>
      <c r="P2134" s="1">
        <v>2158</v>
      </c>
    </row>
    <row r="2135" spans="1:16" x14ac:dyDescent="0.25">
      <c r="A2135" s="1">
        <v>28207</v>
      </c>
      <c r="B2135" s="1">
        <v>9</v>
      </c>
      <c r="C2135" s="1">
        <v>1</v>
      </c>
      <c r="D2135" s="1">
        <v>1</v>
      </c>
      <c r="E2135" s="1" t="s">
        <v>73</v>
      </c>
      <c r="F2135" s="1">
        <v>2</v>
      </c>
      <c r="G2135" s="1">
        <v>0</v>
      </c>
      <c r="H2135" s="1">
        <v>5</v>
      </c>
      <c r="I2135" s="1">
        <v>19</v>
      </c>
      <c r="J2135" s="1">
        <v>5685</v>
      </c>
      <c r="K2135" s="4" t="e">
        <f>VLOOKUP(jur[[#This Row],[hwycov_id]],#REF!,10,FALSE)</f>
        <v>#REF!</v>
      </c>
      <c r="L2135" s="32" t="e">
        <f t="shared" si="99"/>
        <v>#REF!</v>
      </c>
      <c r="M2135" s="31" t="e">
        <f t="shared" si="100"/>
        <v>#REF!</v>
      </c>
      <c r="N2135" s="31" t="e">
        <f t="shared" si="101"/>
        <v>#REF!</v>
      </c>
      <c r="O2135" s="1" t="e">
        <f>VLOOKUP(jur[[#This Row],[hwycov_id]],#REF!,16,FALSE)</f>
        <v>#REF!</v>
      </c>
      <c r="P2135" s="1">
        <v>2159</v>
      </c>
    </row>
    <row r="2136" spans="1:16" x14ac:dyDescent="0.25">
      <c r="A2136" s="1">
        <v>23825</v>
      </c>
      <c r="B2136" s="1">
        <v>4</v>
      </c>
      <c r="C2136" s="1">
        <v>1</v>
      </c>
      <c r="D2136" s="1">
        <v>2</v>
      </c>
      <c r="E2136" s="1" t="s">
        <v>75</v>
      </c>
      <c r="F2136" s="1">
        <v>4</v>
      </c>
      <c r="G2136" s="1">
        <v>0</v>
      </c>
      <c r="H2136" s="1">
        <v>5</v>
      </c>
      <c r="I2136" s="1">
        <v>19</v>
      </c>
      <c r="J2136" s="1">
        <v>5900</v>
      </c>
      <c r="K2136" s="4" t="e">
        <f>VLOOKUP(jur[[#This Row],[hwycov_id]],#REF!,10,FALSE)</f>
        <v>#REF!</v>
      </c>
      <c r="L2136" s="32" t="e">
        <f t="shared" si="99"/>
        <v>#REF!</v>
      </c>
      <c r="M2136" s="31" t="e">
        <f t="shared" si="100"/>
        <v>#REF!</v>
      </c>
      <c r="N2136" s="31" t="e">
        <f t="shared" si="101"/>
        <v>#REF!</v>
      </c>
      <c r="O2136" s="1" t="e">
        <f>VLOOKUP(jur[[#This Row],[hwycov_id]],#REF!,16,FALSE)</f>
        <v>#REF!</v>
      </c>
      <c r="P2136" s="1">
        <v>2160</v>
      </c>
    </row>
    <row r="2137" spans="1:16" x14ac:dyDescent="0.25">
      <c r="A2137" s="1">
        <v>28691</v>
      </c>
      <c r="B2137" s="1">
        <v>9</v>
      </c>
      <c r="C2137" s="1">
        <v>1</v>
      </c>
      <c r="D2137" s="1">
        <v>1</v>
      </c>
      <c r="E2137" s="1" t="s">
        <v>73</v>
      </c>
      <c r="F2137" s="1">
        <v>2</v>
      </c>
      <c r="G2137" s="1">
        <v>0</v>
      </c>
      <c r="H2137" s="1">
        <v>2</v>
      </c>
      <c r="I2137" s="1">
        <v>19</v>
      </c>
      <c r="J2137" s="1">
        <v>6026</v>
      </c>
      <c r="K2137" s="4" t="e">
        <f>VLOOKUP(jur[[#This Row],[hwycov_id]],#REF!,10,FALSE)</f>
        <v>#REF!</v>
      </c>
      <c r="L2137" s="32" t="e">
        <f t="shared" si="99"/>
        <v>#REF!</v>
      </c>
      <c r="M2137" s="31" t="e">
        <f t="shared" si="100"/>
        <v>#REF!</v>
      </c>
      <c r="N2137" s="31" t="e">
        <f t="shared" si="101"/>
        <v>#REF!</v>
      </c>
      <c r="O2137" s="1" t="e">
        <f>VLOOKUP(jur[[#This Row],[hwycov_id]],#REF!,16,FALSE)</f>
        <v>#REF!</v>
      </c>
      <c r="P2137" s="1">
        <v>2161</v>
      </c>
    </row>
    <row r="2138" spans="1:16" x14ac:dyDescent="0.25">
      <c r="A2138" s="1">
        <v>28692</v>
      </c>
      <c r="B2138" s="1">
        <v>9</v>
      </c>
      <c r="C2138" s="1">
        <v>1</v>
      </c>
      <c r="D2138" s="1">
        <v>1</v>
      </c>
      <c r="E2138" s="1" t="s">
        <v>73</v>
      </c>
      <c r="F2138" s="1">
        <v>2</v>
      </c>
      <c r="G2138" s="1">
        <v>0</v>
      </c>
      <c r="H2138" s="1">
        <v>2</v>
      </c>
      <c r="I2138" s="1">
        <v>19</v>
      </c>
      <c r="J2138" s="1">
        <v>6026</v>
      </c>
      <c r="K2138" s="4" t="e">
        <f>VLOOKUP(jur[[#This Row],[hwycov_id]],#REF!,10,FALSE)</f>
        <v>#REF!</v>
      </c>
      <c r="L2138" s="32" t="e">
        <f t="shared" si="99"/>
        <v>#REF!</v>
      </c>
      <c r="M2138" s="31" t="e">
        <f t="shared" si="100"/>
        <v>#REF!</v>
      </c>
      <c r="N2138" s="31" t="e">
        <f t="shared" si="101"/>
        <v>#REF!</v>
      </c>
      <c r="O2138" s="1" t="e">
        <f>VLOOKUP(jur[[#This Row],[hwycov_id]],#REF!,16,FALSE)</f>
        <v>#REF!</v>
      </c>
      <c r="P2138" s="1">
        <v>2162</v>
      </c>
    </row>
    <row r="2139" spans="1:16" x14ac:dyDescent="0.25">
      <c r="A2139" s="1">
        <v>3573</v>
      </c>
      <c r="B2139" s="1">
        <v>9</v>
      </c>
      <c r="C2139" s="1">
        <v>1</v>
      </c>
      <c r="D2139" s="1">
        <v>1</v>
      </c>
      <c r="E2139" s="1" t="s">
        <v>73</v>
      </c>
      <c r="F2139" s="1">
        <v>2</v>
      </c>
      <c r="G2139" s="1">
        <v>0</v>
      </c>
      <c r="H2139" s="1">
        <v>2</v>
      </c>
      <c r="I2139" s="1">
        <v>19</v>
      </c>
      <c r="J2139" s="1">
        <v>6136</v>
      </c>
      <c r="K2139" s="4" t="e">
        <f>VLOOKUP(jur[[#This Row],[hwycov_id]],#REF!,10,FALSE)</f>
        <v>#REF!</v>
      </c>
      <c r="L2139" s="32" t="e">
        <f t="shared" si="99"/>
        <v>#REF!</v>
      </c>
      <c r="M2139" s="31" t="e">
        <f t="shared" si="100"/>
        <v>#REF!</v>
      </c>
      <c r="N2139" s="31" t="e">
        <f t="shared" si="101"/>
        <v>#REF!</v>
      </c>
      <c r="O2139" s="1" t="e">
        <f>VLOOKUP(jur[[#This Row],[hwycov_id]],#REF!,16,FALSE)</f>
        <v>#REF!</v>
      </c>
      <c r="P2139" s="1">
        <v>2163</v>
      </c>
    </row>
    <row r="2140" spans="1:16" x14ac:dyDescent="0.25">
      <c r="A2140" s="1">
        <v>20144</v>
      </c>
      <c r="B2140" s="1">
        <v>6</v>
      </c>
      <c r="C2140" s="1">
        <v>1</v>
      </c>
      <c r="D2140" s="1">
        <v>2</v>
      </c>
      <c r="E2140" s="1" t="s">
        <v>75</v>
      </c>
      <c r="F2140" s="1">
        <v>4</v>
      </c>
      <c r="G2140" s="1">
        <v>0</v>
      </c>
      <c r="H2140" s="1">
        <v>5</v>
      </c>
      <c r="I2140" s="1">
        <v>19</v>
      </c>
      <c r="J2140" s="1">
        <v>6300</v>
      </c>
      <c r="K2140" s="4" t="e">
        <f>VLOOKUP(jur[[#This Row],[hwycov_id]],#REF!,10,FALSE)</f>
        <v>#REF!</v>
      </c>
      <c r="L2140" s="32" t="e">
        <f t="shared" si="99"/>
        <v>#REF!</v>
      </c>
      <c r="M2140" s="31" t="e">
        <f t="shared" si="100"/>
        <v>#REF!</v>
      </c>
      <c r="N2140" s="31" t="e">
        <f t="shared" si="101"/>
        <v>#REF!</v>
      </c>
      <c r="O2140" s="1" t="e">
        <f>VLOOKUP(jur[[#This Row],[hwycov_id]],#REF!,16,FALSE)</f>
        <v>#REF!</v>
      </c>
      <c r="P2140" s="1">
        <v>2164</v>
      </c>
    </row>
    <row r="2141" spans="1:16" x14ac:dyDescent="0.25">
      <c r="A2141" s="1">
        <v>11878</v>
      </c>
      <c r="B2141" s="1">
        <v>6</v>
      </c>
      <c r="C2141" s="1">
        <v>1</v>
      </c>
      <c r="D2141" s="1">
        <v>2</v>
      </c>
      <c r="E2141" s="1" t="s">
        <v>75</v>
      </c>
      <c r="F2141" s="1">
        <v>4</v>
      </c>
      <c r="G2141" s="1">
        <v>0</v>
      </c>
      <c r="H2141" s="1">
        <v>7</v>
      </c>
      <c r="I2141" s="1">
        <v>19</v>
      </c>
      <c r="J2141" s="1">
        <v>6400</v>
      </c>
      <c r="K2141" s="4" t="e">
        <f>VLOOKUP(jur[[#This Row],[hwycov_id]],#REF!,10,FALSE)</f>
        <v>#REF!</v>
      </c>
      <c r="L2141" s="32" t="e">
        <f t="shared" si="99"/>
        <v>#REF!</v>
      </c>
      <c r="M2141" s="31" t="e">
        <f t="shared" si="100"/>
        <v>#REF!</v>
      </c>
      <c r="N2141" s="31" t="e">
        <f t="shared" si="101"/>
        <v>#REF!</v>
      </c>
      <c r="O2141" s="1" t="e">
        <f>VLOOKUP(jur[[#This Row],[hwycov_id]],#REF!,16,FALSE)</f>
        <v>#REF!</v>
      </c>
      <c r="P2141" s="1">
        <v>2165</v>
      </c>
    </row>
    <row r="2142" spans="1:16" x14ac:dyDescent="0.25">
      <c r="A2142" s="1">
        <v>11882</v>
      </c>
      <c r="B2142" s="1">
        <v>4</v>
      </c>
      <c r="C2142" s="1">
        <v>1</v>
      </c>
      <c r="D2142" s="1">
        <v>2</v>
      </c>
      <c r="E2142" s="1" t="s">
        <v>75</v>
      </c>
      <c r="F2142" s="1">
        <v>4</v>
      </c>
      <c r="G2142" s="1">
        <v>0</v>
      </c>
      <c r="H2142" s="1">
        <v>7</v>
      </c>
      <c r="I2142" s="1">
        <v>19</v>
      </c>
      <c r="J2142" s="1">
        <v>6600</v>
      </c>
      <c r="K2142" s="4" t="e">
        <f>VLOOKUP(jur[[#This Row],[hwycov_id]],#REF!,10,FALSE)</f>
        <v>#REF!</v>
      </c>
      <c r="L2142" s="32" t="e">
        <f t="shared" si="99"/>
        <v>#REF!</v>
      </c>
      <c r="M2142" s="31" t="e">
        <f t="shared" si="100"/>
        <v>#REF!</v>
      </c>
      <c r="N2142" s="31" t="e">
        <f t="shared" si="101"/>
        <v>#REF!</v>
      </c>
      <c r="O2142" s="1" t="e">
        <f>VLOOKUP(jur[[#This Row],[hwycov_id]],#REF!,16,FALSE)</f>
        <v>#REF!</v>
      </c>
      <c r="P2142" s="1">
        <v>2166</v>
      </c>
    </row>
    <row r="2143" spans="1:16" x14ac:dyDescent="0.25">
      <c r="A2143" s="1">
        <v>6078</v>
      </c>
      <c r="B2143" s="1">
        <v>4</v>
      </c>
      <c r="C2143" s="1">
        <v>1</v>
      </c>
      <c r="D2143" s="1">
        <v>2</v>
      </c>
      <c r="E2143" s="1" t="s">
        <v>75</v>
      </c>
      <c r="F2143" s="1">
        <v>4</v>
      </c>
      <c r="G2143" s="1">
        <v>0</v>
      </c>
      <c r="H2143" s="1">
        <v>5</v>
      </c>
      <c r="I2143" s="1">
        <v>19</v>
      </c>
      <c r="J2143" s="1">
        <v>6600</v>
      </c>
      <c r="K2143" s="4" t="e">
        <f>VLOOKUP(jur[[#This Row],[hwycov_id]],#REF!,10,FALSE)</f>
        <v>#REF!</v>
      </c>
      <c r="L2143" s="32" t="e">
        <f t="shared" si="99"/>
        <v>#REF!</v>
      </c>
      <c r="M2143" s="31" t="e">
        <f t="shared" si="100"/>
        <v>#REF!</v>
      </c>
      <c r="N2143" s="31" t="e">
        <f t="shared" si="101"/>
        <v>#REF!</v>
      </c>
      <c r="O2143" s="1" t="e">
        <f>VLOOKUP(jur[[#This Row],[hwycov_id]],#REF!,16,FALSE)</f>
        <v>#REF!</v>
      </c>
      <c r="P2143" s="1">
        <v>2167</v>
      </c>
    </row>
    <row r="2144" spans="1:16" x14ac:dyDescent="0.25">
      <c r="A2144" s="1">
        <v>8338</v>
      </c>
      <c r="B2144" s="1">
        <v>3</v>
      </c>
      <c r="C2144" s="1">
        <v>1</v>
      </c>
      <c r="D2144" s="1">
        <v>2</v>
      </c>
      <c r="E2144" s="1" t="s">
        <v>77</v>
      </c>
      <c r="F2144" s="1">
        <v>3</v>
      </c>
      <c r="G2144" s="1">
        <v>0</v>
      </c>
      <c r="H2144" s="1">
        <v>8</v>
      </c>
      <c r="I2144" s="1">
        <v>19</v>
      </c>
      <c r="J2144" s="1">
        <v>6635</v>
      </c>
      <c r="K2144" s="4" t="e">
        <f>VLOOKUP(jur[[#This Row],[hwycov_id]],#REF!,10,FALSE)</f>
        <v>#REF!</v>
      </c>
      <c r="L2144" s="32" t="e">
        <f t="shared" si="99"/>
        <v>#REF!</v>
      </c>
      <c r="M2144" s="31" t="e">
        <f t="shared" si="100"/>
        <v>#REF!</v>
      </c>
      <c r="N2144" s="31" t="e">
        <f t="shared" si="101"/>
        <v>#REF!</v>
      </c>
      <c r="O2144" s="1" t="e">
        <f>VLOOKUP(jur[[#This Row],[hwycov_id]],#REF!,16,FALSE)</f>
        <v>#REF!</v>
      </c>
      <c r="P2144" s="1">
        <v>2168</v>
      </c>
    </row>
    <row r="2145" spans="1:16" x14ac:dyDescent="0.25">
      <c r="A2145" s="1">
        <v>22377</v>
      </c>
      <c r="B2145" s="1">
        <v>5</v>
      </c>
      <c r="C2145" s="1">
        <v>1</v>
      </c>
      <c r="D2145" s="1">
        <v>2</v>
      </c>
      <c r="E2145" s="1" t="s">
        <v>75</v>
      </c>
      <c r="F2145" s="1">
        <v>4</v>
      </c>
      <c r="G2145" s="1">
        <v>0</v>
      </c>
      <c r="H2145" s="1">
        <v>5</v>
      </c>
      <c r="I2145" s="1">
        <v>19</v>
      </c>
      <c r="J2145" s="1">
        <v>6700</v>
      </c>
      <c r="K2145" s="4" t="e">
        <f>VLOOKUP(jur[[#This Row],[hwycov_id]],#REF!,10,FALSE)</f>
        <v>#REF!</v>
      </c>
      <c r="L2145" s="32" t="e">
        <f t="shared" si="99"/>
        <v>#REF!</v>
      </c>
      <c r="M2145" s="31" t="e">
        <f t="shared" si="100"/>
        <v>#REF!</v>
      </c>
      <c r="N2145" s="31" t="e">
        <f t="shared" si="101"/>
        <v>#REF!</v>
      </c>
      <c r="O2145" s="1" t="e">
        <f>VLOOKUP(jur[[#This Row],[hwycov_id]],#REF!,16,FALSE)</f>
        <v>#REF!</v>
      </c>
      <c r="P2145" s="1">
        <v>2169</v>
      </c>
    </row>
    <row r="2146" spans="1:16" x14ac:dyDescent="0.25">
      <c r="A2146" s="1">
        <v>2538</v>
      </c>
      <c r="B2146" s="1">
        <v>7</v>
      </c>
      <c r="C2146" s="1">
        <v>1</v>
      </c>
      <c r="D2146" s="1">
        <v>2</v>
      </c>
      <c r="E2146" s="1" t="s">
        <v>75</v>
      </c>
      <c r="F2146" s="1">
        <v>4</v>
      </c>
      <c r="G2146" s="1">
        <v>0</v>
      </c>
      <c r="H2146" s="1">
        <v>6</v>
      </c>
      <c r="I2146" s="1">
        <v>19</v>
      </c>
      <c r="J2146" s="1">
        <v>6900</v>
      </c>
      <c r="K2146" s="4" t="e">
        <f>VLOOKUP(jur[[#This Row],[hwycov_id]],#REF!,10,FALSE)</f>
        <v>#REF!</v>
      </c>
      <c r="L2146" s="32" t="e">
        <f t="shared" si="99"/>
        <v>#REF!</v>
      </c>
      <c r="M2146" s="31" t="e">
        <f t="shared" si="100"/>
        <v>#REF!</v>
      </c>
      <c r="N2146" s="31" t="e">
        <f t="shared" si="101"/>
        <v>#REF!</v>
      </c>
      <c r="O2146" s="1" t="e">
        <f>VLOOKUP(jur[[#This Row],[hwycov_id]],#REF!,16,FALSE)</f>
        <v>#REF!</v>
      </c>
      <c r="P2146" s="1">
        <v>2170</v>
      </c>
    </row>
    <row r="2147" spans="1:16" x14ac:dyDescent="0.25">
      <c r="A2147" s="1">
        <v>27540</v>
      </c>
      <c r="B2147" s="1">
        <v>1</v>
      </c>
      <c r="C2147" s="1">
        <v>1</v>
      </c>
      <c r="D2147" s="1">
        <v>1</v>
      </c>
      <c r="E2147" s="1" t="s">
        <v>77</v>
      </c>
      <c r="F2147" s="1">
        <v>1</v>
      </c>
      <c r="G2147" s="1">
        <v>0</v>
      </c>
      <c r="H2147" s="1">
        <v>8</v>
      </c>
      <c r="I2147" s="1">
        <v>19</v>
      </c>
      <c r="J2147" s="1">
        <v>7157</v>
      </c>
      <c r="K2147" s="4" t="e">
        <f>VLOOKUP(jur[[#This Row],[hwycov_id]],#REF!,10,FALSE)</f>
        <v>#REF!</v>
      </c>
      <c r="L2147" s="32" t="e">
        <f t="shared" si="99"/>
        <v>#REF!</v>
      </c>
      <c r="M2147" s="31" t="e">
        <f t="shared" si="100"/>
        <v>#REF!</v>
      </c>
      <c r="N2147" s="31" t="e">
        <f t="shared" si="101"/>
        <v>#REF!</v>
      </c>
      <c r="O2147" s="1" t="e">
        <f>VLOOKUP(jur[[#This Row],[hwycov_id]],#REF!,16,FALSE)</f>
        <v>#REF!</v>
      </c>
      <c r="P2147" s="1">
        <v>2171</v>
      </c>
    </row>
    <row r="2148" spans="1:16" x14ac:dyDescent="0.25">
      <c r="A2148" s="1">
        <v>13783</v>
      </c>
      <c r="B2148" s="1">
        <v>6</v>
      </c>
      <c r="C2148" s="1">
        <v>1</v>
      </c>
      <c r="D2148" s="1">
        <v>2</v>
      </c>
      <c r="E2148" s="1" t="s">
        <v>75</v>
      </c>
      <c r="F2148" s="1">
        <v>4</v>
      </c>
      <c r="G2148" s="1">
        <v>0</v>
      </c>
      <c r="H2148" s="1">
        <v>5</v>
      </c>
      <c r="I2148" s="1">
        <v>19</v>
      </c>
      <c r="J2148" s="1">
        <v>7200</v>
      </c>
      <c r="K2148" s="4" t="e">
        <f>VLOOKUP(jur[[#This Row],[hwycov_id]],#REF!,10,FALSE)</f>
        <v>#REF!</v>
      </c>
      <c r="L2148" s="32" t="e">
        <f t="shared" si="99"/>
        <v>#REF!</v>
      </c>
      <c r="M2148" s="31" t="e">
        <f t="shared" si="100"/>
        <v>#REF!</v>
      </c>
      <c r="N2148" s="31" t="e">
        <f t="shared" si="101"/>
        <v>#REF!</v>
      </c>
      <c r="O2148" s="1" t="e">
        <f>VLOOKUP(jur[[#This Row],[hwycov_id]],#REF!,16,FALSE)</f>
        <v>#REF!</v>
      </c>
      <c r="P2148" s="1">
        <v>2172</v>
      </c>
    </row>
    <row r="2149" spans="1:16" x14ac:dyDescent="0.25">
      <c r="A2149" s="1">
        <v>27539</v>
      </c>
      <c r="B2149" s="1">
        <v>1</v>
      </c>
      <c r="C2149" s="1">
        <v>1</v>
      </c>
      <c r="D2149" s="1">
        <v>1</v>
      </c>
      <c r="E2149" s="1" t="s">
        <v>77</v>
      </c>
      <c r="F2149" s="1">
        <v>1</v>
      </c>
      <c r="G2149" s="1">
        <v>0</v>
      </c>
      <c r="H2149" s="1">
        <v>8</v>
      </c>
      <c r="I2149" s="1">
        <v>19</v>
      </c>
      <c r="J2149" s="1">
        <v>7355</v>
      </c>
      <c r="K2149" s="4" t="e">
        <f>VLOOKUP(jur[[#This Row],[hwycov_id]],#REF!,10,FALSE)</f>
        <v>#REF!</v>
      </c>
      <c r="L2149" s="32" t="e">
        <f t="shared" si="99"/>
        <v>#REF!</v>
      </c>
      <c r="M2149" s="31" t="e">
        <f t="shared" si="100"/>
        <v>#REF!</v>
      </c>
      <c r="N2149" s="31" t="e">
        <f t="shared" si="101"/>
        <v>#REF!</v>
      </c>
      <c r="O2149" s="1" t="e">
        <f>VLOOKUP(jur[[#This Row],[hwycov_id]],#REF!,16,FALSE)</f>
        <v>#REF!</v>
      </c>
      <c r="P2149" s="1">
        <v>2173</v>
      </c>
    </row>
    <row r="2150" spans="1:16" x14ac:dyDescent="0.25">
      <c r="A2150" s="1">
        <v>8580</v>
      </c>
      <c r="B2150" s="1">
        <v>5</v>
      </c>
      <c r="C2150" s="1">
        <v>1</v>
      </c>
      <c r="D2150" s="1">
        <v>2</v>
      </c>
      <c r="E2150" s="1" t="s">
        <v>75</v>
      </c>
      <c r="F2150" s="1">
        <v>4</v>
      </c>
      <c r="G2150" s="1">
        <v>0</v>
      </c>
      <c r="H2150" s="1">
        <v>7</v>
      </c>
      <c r="I2150" s="1">
        <v>19</v>
      </c>
      <c r="J2150" s="1">
        <v>7600</v>
      </c>
      <c r="K2150" s="4" t="e">
        <f>VLOOKUP(jur[[#This Row],[hwycov_id]],#REF!,10,FALSE)</f>
        <v>#REF!</v>
      </c>
      <c r="L2150" s="32" t="e">
        <f t="shared" si="99"/>
        <v>#REF!</v>
      </c>
      <c r="M2150" s="31" t="e">
        <f t="shared" si="100"/>
        <v>#REF!</v>
      </c>
      <c r="N2150" s="31" t="e">
        <f t="shared" si="101"/>
        <v>#REF!</v>
      </c>
      <c r="O2150" s="1" t="e">
        <f>VLOOKUP(jur[[#This Row],[hwycov_id]],#REF!,16,FALSE)</f>
        <v>#REF!</v>
      </c>
      <c r="P2150" s="1">
        <v>2174</v>
      </c>
    </row>
    <row r="2151" spans="1:16" x14ac:dyDescent="0.25">
      <c r="A2151" s="1">
        <v>24067</v>
      </c>
      <c r="B2151" s="1">
        <v>4</v>
      </c>
      <c r="C2151" s="1">
        <v>1</v>
      </c>
      <c r="D2151" s="1">
        <v>2</v>
      </c>
      <c r="E2151" s="1" t="s">
        <v>75</v>
      </c>
      <c r="F2151" s="1">
        <v>4</v>
      </c>
      <c r="G2151" s="1">
        <v>0</v>
      </c>
      <c r="H2151" s="1">
        <v>5</v>
      </c>
      <c r="I2151" s="1">
        <v>19</v>
      </c>
      <c r="J2151" s="1">
        <v>8000</v>
      </c>
      <c r="K2151" s="4" t="e">
        <f>VLOOKUP(jur[[#This Row],[hwycov_id]],#REF!,10,FALSE)</f>
        <v>#REF!</v>
      </c>
      <c r="L2151" s="32" t="e">
        <f t="shared" si="99"/>
        <v>#REF!</v>
      </c>
      <c r="M2151" s="31" t="e">
        <f t="shared" si="100"/>
        <v>#REF!</v>
      </c>
      <c r="N2151" s="31" t="e">
        <f t="shared" si="101"/>
        <v>#REF!</v>
      </c>
      <c r="O2151" s="1" t="e">
        <f>VLOOKUP(jur[[#This Row],[hwycov_id]],#REF!,16,FALSE)</f>
        <v>#REF!</v>
      </c>
      <c r="P2151" s="1">
        <v>2175</v>
      </c>
    </row>
    <row r="2152" spans="1:16" x14ac:dyDescent="0.25">
      <c r="A2152" s="1">
        <v>17088</v>
      </c>
      <c r="B2152" s="1">
        <v>4</v>
      </c>
      <c r="C2152" s="1">
        <v>1</v>
      </c>
      <c r="D2152" s="1">
        <v>2</v>
      </c>
      <c r="E2152" s="1" t="s">
        <v>75</v>
      </c>
      <c r="F2152" s="1">
        <v>4</v>
      </c>
      <c r="G2152" s="1">
        <v>0</v>
      </c>
      <c r="H2152" s="1">
        <v>7</v>
      </c>
      <c r="I2152" s="1">
        <v>19</v>
      </c>
      <c r="J2152" s="1">
        <v>8000</v>
      </c>
      <c r="K2152" s="4" t="e">
        <f>VLOOKUP(jur[[#This Row],[hwycov_id]],#REF!,10,FALSE)</f>
        <v>#REF!</v>
      </c>
      <c r="L2152" s="32" t="e">
        <f t="shared" si="99"/>
        <v>#REF!</v>
      </c>
      <c r="M2152" s="31" t="e">
        <f t="shared" si="100"/>
        <v>#REF!</v>
      </c>
      <c r="N2152" s="31" t="e">
        <f t="shared" si="101"/>
        <v>#REF!</v>
      </c>
      <c r="O2152" s="1" t="e">
        <f>VLOOKUP(jur[[#This Row],[hwycov_id]],#REF!,16,FALSE)</f>
        <v>#REF!</v>
      </c>
      <c r="P2152" s="1">
        <v>2176</v>
      </c>
    </row>
    <row r="2153" spans="1:16" x14ac:dyDescent="0.25">
      <c r="A2153" s="1">
        <v>24142</v>
      </c>
      <c r="B2153" s="1">
        <v>3</v>
      </c>
      <c r="C2153" s="1">
        <v>1</v>
      </c>
      <c r="D2153" s="1">
        <v>2</v>
      </c>
      <c r="E2153" s="1" t="s">
        <v>75</v>
      </c>
      <c r="F2153" s="1">
        <v>3</v>
      </c>
      <c r="G2153" s="1">
        <v>0</v>
      </c>
      <c r="H2153" s="1">
        <v>5</v>
      </c>
      <c r="I2153" s="1">
        <v>19</v>
      </c>
      <c r="J2153" s="1">
        <v>8100</v>
      </c>
      <c r="K2153" s="4" t="e">
        <f>VLOOKUP(jur[[#This Row],[hwycov_id]],#REF!,10,FALSE)</f>
        <v>#REF!</v>
      </c>
      <c r="L2153" s="32" t="e">
        <f t="shared" si="99"/>
        <v>#REF!</v>
      </c>
      <c r="M2153" s="31" t="e">
        <f t="shared" si="100"/>
        <v>#REF!</v>
      </c>
      <c r="N2153" s="31" t="e">
        <f t="shared" si="101"/>
        <v>#REF!</v>
      </c>
      <c r="O2153" s="1" t="e">
        <f>VLOOKUP(jur[[#This Row],[hwycov_id]],#REF!,16,FALSE)</f>
        <v>#REF!</v>
      </c>
      <c r="P2153" s="1">
        <v>2177</v>
      </c>
    </row>
    <row r="2154" spans="1:16" x14ac:dyDescent="0.25">
      <c r="A2154" s="1">
        <v>3652</v>
      </c>
      <c r="B2154" s="1">
        <v>9</v>
      </c>
      <c r="C2154" s="1">
        <v>1</v>
      </c>
      <c r="D2154" s="1">
        <v>1</v>
      </c>
      <c r="E2154" s="1" t="s">
        <v>73</v>
      </c>
      <c r="F2154" s="1">
        <v>2</v>
      </c>
      <c r="G2154" s="1">
        <v>0</v>
      </c>
      <c r="H2154" s="1">
        <v>2</v>
      </c>
      <c r="I2154" s="1">
        <v>19</v>
      </c>
      <c r="J2154" s="1">
        <v>8129</v>
      </c>
      <c r="K2154" s="4" t="e">
        <f>VLOOKUP(jur[[#This Row],[hwycov_id]],#REF!,10,FALSE)</f>
        <v>#REF!</v>
      </c>
      <c r="L2154" s="32" t="e">
        <f t="shared" si="99"/>
        <v>#REF!</v>
      </c>
      <c r="M2154" s="31" t="e">
        <f t="shared" si="100"/>
        <v>#REF!</v>
      </c>
      <c r="N2154" s="31" t="e">
        <f t="shared" si="101"/>
        <v>#REF!</v>
      </c>
      <c r="O2154" s="1" t="e">
        <f>VLOOKUP(jur[[#This Row],[hwycov_id]],#REF!,16,FALSE)</f>
        <v>#REF!</v>
      </c>
      <c r="P2154" s="1">
        <v>2178</v>
      </c>
    </row>
    <row r="2155" spans="1:16" x14ac:dyDescent="0.25">
      <c r="A2155" s="1">
        <v>28270</v>
      </c>
      <c r="B2155" s="1">
        <v>1</v>
      </c>
      <c r="C2155" s="1">
        <v>1</v>
      </c>
      <c r="D2155" s="1">
        <v>1</v>
      </c>
      <c r="E2155" s="1" t="s">
        <v>77</v>
      </c>
      <c r="F2155" s="1">
        <v>1</v>
      </c>
      <c r="G2155" s="1">
        <v>0</v>
      </c>
      <c r="H2155" s="1">
        <v>8</v>
      </c>
      <c r="I2155" s="1">
        <v>19</v>
      </c>
      <c r="J2155" s="1">
        <v>8138</v>
      </c>
      <c r="K2155" s="4" t="e">
        <f>VLOOKUP(jur[[#This Row],[hwycov_id]],#REF!,10,FALSE)</f>
        <v>#REF!</v>
      </c>
      <c r="L2155" s="32" t="e">
        <f t="shared" si="99"/>
        <v>#REF!</v>
      </c>
      <c r="M2155" s="31" t="e">
        <f t="shared" si="100"/>
        <v>#REF!</v>
      </c>
      <c r="N2155" s="31" t="e">
        <f t="shared" si="101"/>
        <v>#REF!</v>
      </c>
      <c r="O2155" s="1" t="e">
        <f>VLOOKUP(jur[[#This Row],[hwycov_id]],#REF!,16,FALSE)</f>
        <v>#REF!</v>
      </c>
      <c r="P2155" s="1">
        <v>2179</v>
      </c>
    </row>
    <row r="2156" spans="1:16" x14ac:dyDescent="0.25">
      <c r="A2156" s="1">
        <v>20775</v>
      </c>
      <c r="B2156" s="1">
        <v>4</v>
      </c>
      <c r="C2156" s="1">
        <v>1</v>
      </c>
      <c r="D2156" s="1">
        <v>2</v>
      </c>
      <c r="E2156" s="1" t="s">
        <v>75</v>
      </c>
      <c r="F2156" s="1">
        <v>4</v>
      </c>
      <c r="G2156" s="1">
        <v>0</v>
      </c>
      <c r="H2156" s="1">
        <v>7</v>
      </c>
      <c r="I2156" s="1">
        <v>19</v>
      </c>
      <c r="J2156" s="1">
        <v>8400</v>
      </c>
      <c r="K2156" s="4" t="e">
        <f>VLOOKUP(jur[[#This Row],[hwycov_id]],#REF!,10,FALSE)</f>
        <v>#REF!</v>
      </c>
      <c r="L2156" s="32" t="e">
        <f t="shared" si="99"/>
        <v>#REF!</v>
      </c>
      <c r="M2156" s="31" t="e">
        <f t="shared" si="100"/>
        <v>#REF!</v>
      </c>
      <c r="N2156" s="31" t="e">
        <f t="shared" si="101"/>
        <v>#REF!</v>
      </c>
      <c r="O2156" s="1" t="e">
        <f>VLOOKUP(jur[[#This Row],[hwycov_id]],#REF!,16,FALSE)</f>
        <v>#REF!</v>
      </c>
      <c r="P2156" s="1">
        <v>2180</v>
      </c>
    </row>
    <row r="2157" spans="1:16" x14ac:dyDescent="0.25">
      <c r="A2157" s="1">
        <v>28269</v>
      </c>
      <c r="B2157" s="1">
        <v>1</v>
      </c>
      <c r="C2157" s="1">
        <v>1</v>
      </c>
      <c r="D2157" s="1">
        <v>1</v>
      </c>
      <c r="E2157" s="1" t="s">
        <v>77</v>
      </c>
      <c r="F2157" s="1">
        <v>1</v>
      </c>
      <c r="G2157" s="1">
        <v>0</v>
      </c>
      <c r="H2157" s="1">
        <v>8</v>
      </c>
      <c r="I2157" s="1">
        <v>19</v>
      </c>
      <c r="J2157" s="1">
        <v>8499</v>
      </c>
      <c r="K2157" s="4" t="e">
        <f>VLOOKUP(jur[[#This Row],[hwycov_id]],#REF!,10,FALSE)</f>
        <v>#REF!</v>
      </c>
      <c r="L2157" s="32" t="e">
        <f t="shared" si="99"/>
        <v>#REF!</v>
      </c>
      <c r="M2157" s="31" t="e">
        <f t="shared" si="100"/>
        <v>#REF!</v>
      </c>
      <c r="N2157" s="31" t="e">
        <f t="shared" si="101"/>
        <v>#REF!</v>
      </c>
      <c r="O2157" s="1" t="e">
        <f>VLOOKUP(jur[[#This Row],[hwycov_id]],#REF!,16,FALSE)</f>
        <v>#REF!</v>
      </c>
      <c r="P2157" s="1">
        <v>2181</v>
      </c>
    </row>
    <row r="2158" spans="1:16" x14ac:dyDescent="0.25">
      <c r="A2158" s="1">
        <v>27141</v>
      </c>
      <c r="B2158" s="1">
        <v>9</v>
      </c>
      <c r="C2158" s="1">
        <v>1</v>
      </c>
      <c r="D2158" s="1">
        <v>1</v>
      </c>
      <c r="E2158" s="1" t="s">
        <v>73</v>
      </c>
      <c r="F2158" s="1">
        <v>2</v>
      </c>
      <c r="G2158" s="1">
        <v>0</v>
      </c>
      <c r="H2158" s="1">
        <v>2</v>
      </c>
      <c r="I2158" s="1">
        <v>19</v>
      </c>
      <c r="J2158" s="1">
        <v>8547</v>
      </c>
      <c r="K2158" s="4" t="e">
        <f>VLOOKUP(jur[[#This Row],[hwycov_id]],#REF!,10,FALSE)</f>
        <v>#REF!</v>
      </c>
      <c r="L2158" s="32" t="e">
        <f t="shared" si="99"/>
        <v>#REF!</v>
      </c>
      <c r="M2158" s="31" t="e">
        <f t="shared" si="100"/>
        <v>#REF!</v>
      </c>
      <c r="N2158" s="31" t="e">
        <f t="shared" si="101"/>
        <v>#REF!</v>
      </c>
      <c r="O2158" s="1" t="e">
        <f>VLOOKUP(jur[[#This Row],[hwycov_id]],#REF!,16,FALSE)</f>
        <v>#REF!</v>
      </c>
      <c r="P2158" s="1">
        <v>2182</v>
      </c>
    </row>
    <row r="2159" spans="1:16" x14ac:dyDescent="0.25">
      <c r="A2159" s="1">
        <v>23874</v>
      </c>
      <c r="B2159" s="1">
        <v>3</v>
      </c>
      <c r="C2159" s="1">
        <v>1</v>
      </c>
      <c r="D2159" s="1">
        <v>2</v>
      </c>
      <c r="E2159" s="1" t="s">
        <v>75</v>
      </c>
      <c r="F2159" s="1">
        <v>3</v>
      </c>
      <c r="G2159" s="1">
        <v>0</v>
      </c>
      <c r="H2159" s="1">
        <v>5</v>
      </c>
      <c r="I2159" s="1">
        <v>19</v>
      </c>
      <c r="J2159" s="1">
        <v>8700</v>
      </c>
      <c r="K2159" s="4" t="e">
        <f>VLOOKUP(jur[[#This Row],[hwycov_id]],#REF!,10,FALSE)</f>
        <v>#REF!</v>
      </c>
      <c r="L2159" s="32" t="e">
        <f t="shared" si="99"/>
        <v>#REF!</v>
      </c>
      <c r="M2159" s="31" t="e">
        <f t="shared" si="100"/>
        <v>#REF!</v>
      </c>
      <c r="N2159" s="31" t="e">
        <f t="shared" si="101"/>
        <v>#REF!</v>
      </c>
      <c r="O2159" s="1" t="e">
        <f>VLOOKUP(jur[[#This Row],[hwycov_id]],#REF!,16,FALSE)</f>
        <v>#REF!</v>
      </c>
      <c r="P2159" s="1">
        <v>2183</v>
      </c>
    </row>
    <row r="2160" spans="1:16" x14ac:dyDescent="0.25">
      <c r="A2160" s="1">
        <v>9728</v>
      </c>
      <c r="B2160" s="1">
        <v>4</v>
      </c>
      <c r="C2160" s="1">
        <v>1</v>
      </c>
      <c r="D2160" s="1">
        <v>2</v>
      </c>
      <c r="E2160" s="1" t="s">
        <v>75</v>
      </c>
      <c r="F2160" s="1">
        <v>4</v>
      </c>
      <c r="G2160" s="1">
        <v>0</v>
      </c>
      <c r="H2160" s="1">
        <v>5</v>
      </c>
      <c r="I2160" s="1">
        <v>19</v>
      </c>
      <c r="J2160" s="1">
        <v>8800</v>
      </c>
      <c r="K2160" s="4" t="e">
        <f>VLOOKUP(jur[[#This Row],[hwycov_id]],#REF!,10,FALSE)</f>
        <v>#REF!</v>
      </c>
      <c r="L2160" s="32" t="e">
        <f t="shared" si="99"/>
        <v>#REF!</v>
      </c>
      <c r="M2160" s="31" t="e">
        <f t="shared" si="100"/>
        <v>#REF!</v>
      </c>
      <c r="N2160" s="31" t="e">
        <f t="shared" si="101"/>
        <v>#REF!</v>
      </c>
      <c r="O2160" s="1" t="e">
        <f>VLOOKUP(jur[[#This Row],[hwycov_id]],#REF!,16,FALSE)</f>
        <v>#REF!</v>
      </c>
      <c r="P2160" s="1">
        <v>2184</v>
      </c>
    </row>
    <row r="2161" spans="1:16" x14ac:dyDescent="0.25">
      <c r="A2161" s="1">
        <v>20979</v>
      </c>
      <c r="B2161" s="1">
        <v>3</v>
      </c>
      <c r="C2161" s="1">
        <v>1</v>
      </c>
      <c r="D2161" s="1">
        <v>2</v>
      </c>
      <c r="E2161" s="1" t="s">
        <v>75</v>
      </c>
      <c r="F2161" s="1">
        <v>3</v>
      </c>
      <c r="G2161" s="1">
        <v>0</v>
      </c>
      <c r="H2161" s="1">
        <v>7</v>
      </c>
      <c r="I2161" s="1">
        <v>19</v>
      </c>
      <c r="J2161" s="1">
        <v>8900</v>
      </c>
      <c r="K2161" s="4" t="e">
        <f>VLOOKUP(jur[[#This Row],[hwycov_id]],#REF!,10,FALSE)</f>
        <v>#REF!</v>
      </c>
      <c r="L2161" s="32" t="e">
        <f t="shared" si="99"/>
        <v>#REF!</v>
      </c>
      <c r="M2161" s="31" t="e">
        <f t="shared" si="100"/>
        <v>#REF!</v>
      </c>
      <c r="N2161" s="31" t="e">
        <f t="shared" si="101"/>
        <v>#REF!</v>
      </c>
      <c r="O2161" s="1" t="e">
        <f>VLOOKUP(jur[[#This Row],[hwycov_id]],#REF!,16,FALSE)</f>
        <v>#REF!</v>
      </c>
      <c r="P2161" s="1">
        <v>2185</v>
      </c>
    </row>
    <row r="2162" spans="1:16" x14ac:dyDescent="0.25">
      <c r="A2162" s="1">
        <v>21291</v>
      </c>
      <c r="B2162" s="1">
        <v>3</v>
      </c>
      <c r="C2162" s="1">
        <v>1</v>
      </c>
      <c r="D2162" s="1">
        <v>2</v>
      </c>
      <c r="E2162" s="1" t="s">
        <v>75</v>
      </c>
      <c r="F2162" s="1">
        <v>3</v>
      </c>
      <c r="G2162" s="1">
        <v>0</v>
      </c>
      <c r="H2162" s="1">
        <v>5</v>
      </c>
      <c r="I2162" s="1">
        <v>19</v>
      </c>
      <c r="J2162" s="1">
        <v>8900</v>
      </c>
      <c r="K2162" s="4" t="e">
        <f>VLOOKUP(jur[[#This Row],[hwycov_id]],#REF!,10,FALSE)</f>
        <v>#REF!</v>
      </c>
      <c r="L2162" s="32" t="e">
        <f t="shared" si="99"/>
        <v>#REF!</v>
      </c>
      <c r="M2162" s="31" t="e">
        <f t="shared" si="100"/>
        <v>#REF!</v>
      </c>
      <c r="N2162" s="31" t="e">
        <f t="shared" si="101"/>
        <v>#REF!</v>
      </c>
      <c r="O2162" s="1" t="e">
        <f>VLOOKUP(jur[[#This Row],[hwycov_id]],#REF!,16,FALSE)</f>
        <v>#REF!</v>
      </c>
      <c r="P2162" s="1">
        <v>2186</v>
      </c>
    </row>
    <row r="2163" spans="1:16" x14ac:dyDescent="0.25">
      <c r="A2163" s="1">
        <v>1433</v>
      </c>
      <c r="B2163" s="1">
        <v>4</v>
      </c>
      <c r="C2163" s="1">
        <v>1</v>
      </c>
      <c r="D2163" s="1">
        <v>2</v>
      </c>
      <c r="E2163" s="1" t="s">
        <v>75</v>
      </c>
      <c r="F2163" s="1">
        <v>4</v>
      </c>
      <c r="G2163" s="1">
        <v>0</v>
      </c>
      <c r="H2163" s="1">
        <v>5</v>
      </c>
      <c r="I2163" s="1">
        <v>19</v>
      </c>
      <c r="J2163" s="1">
        <v>9300</v>
      </c>
      <c r="K2163" s="4" t="e">
        <f>VLOOKUP(jur[[#This Row],[hwycov_id]],#REF!,10,FALSE)</f>
        <v>#REF!</v>
      </c>
      <c r="L2163" s="32" t="e">
        <f t="shared" si="99"/>
        <v>#REF!</v>
      </c>
      <c r="M2163" s="31" t="e">
        <f t="shared" si="100"/>
        <v>#REF!</v>
      </c>
      <c r="N2163" s="31" t="e">
        <f t="shared" si="101"/>
        <v>#REF!</v>
      </c>
      <c r="O2163" s="1" t="e">
        <f>VLOOKUP(jur[[#This Row],[hwycov_id]],#REF!,16,FALSE)</f>
        <v>#REF!</v>
      </c>
      <c r="P2163" s="1">
        <v>2187</v>
      </c>
    </row>
    <row r="2164" spans="1:16" x14ac:dyDescent="0.25">
      <c r="A2164" s="1">
        <v>2487</v>
      </c>
      <c r="B2164" s="1">
        <v>9</v>
      </c>
      <c r="C2164" s="1">
        <v>1</v>
      </c>
      <c r="D2164" s="1">
        <v>1</v>
      </c>
      <c r="E2164" s="1" t="s">
        <v>73</v>
      </c>
      <c r="F2164" s="1">
        <v>2</v>
      </c>
      <c r="G2164" s="1">
        <v>0</v>
      </c>
      <c r="H2164" s="1">
        <v>5</v>
      </c>
      <c r="I2164" s="1">
        <v>19</v>
      </c>
      <c r="J2164" s="1">
        <v>9800</v>
      </c>
      <c r="K2164" s="4" t="e">
        <f>VLOOKUP(jur[[#This Row],[hwycov_id]],#REF!,10,FALSE)</f>
        <v>#REF!</v>
      </c>
      <c r="L2164" s="32" t="e">
        <f t="shared" si="99"/>
        <v>#REF!</v>
      </c>
      <c r="M2164" s="31" t="e">
        <f t="shared" si="100"/>
        <v>#REF!</v>
      </c>
      <c r="N2164" s="31" t="e">
        <f t="shared" si="101"/>
        <v>#REF!</v>
      </c>
      <c r="O2164" s="1" t="e">
        <f>VLOOKUP(jur[[#This Row],[hwycov_id]],#REF!,16,FALSE)</f>
        <v>#REF!</v>
      </c>
      <c r="P2164" s="1">
        <v>2188</v>
      </c>
    </row>
    <row r="2165" spans="1:16" x14ac:dyDescent="0.25">
      <c r="A2165" s="1">
        <v>28813</v>
      </c>
      <c r="B2165" s="1">
        <v>9</v>
      </c>
      <c r="C2165" s="1">
        <v>1</v>
      </c>
      <c r="D2165" s="1">
        <v>1</v>
      </c>
      <c r="E2165" s="1" t="s">
        <v>73</v>
      </c>
      <c r="F2165" s="1">
        <v>2</v>
      </c>
      <c r="G2165" s="1">
        <v>0</v>
      </c>
      <c r="H2165" s="1">
        <v>3</v>
      </c>
      <c r="I2165" s="1">
        <v>19</v>
      </c>
      <c r="J2165" s="1">
        <v>9962</v>
      </c>
      <c r="K2165" s="4" t="e">
        <f>VLOOKUP(jur[[#This Row],[hwycov_id]],#REF!,10,FALSE)</f>
        <v>#REF!</v>
      </c>
      <c r="L2165" s="32" t="e">
        <f t="shared" si="99"/>
        <v>#REF!</v>
      </c>
      <c r="M2165" s="31" t="e">
        <f t="shared" si="100"/>
        <v>#REF!</v>
      </c>
      <c r="N2165" s="31" t="e">
        <f t="shared" si="101"/>
        <v>#REF!</v>
      </c>
      <c r="O2165" s="1" t="e">
        <f>VLOOKUP(jur[[#This Row],[hwycov_id]],#REF!,16,FALSE)</f>
        <v>#REF!</v>
      </c>
      <c r="P2165" s="1">
        <v>2189</v>
      </c>
    </row>
    <row r="2166" spans="1:16" x14ac:dyDescent="0.25">
      <c r="A2166" s="1">
        <v>632</v>
      </c>
      <c r="B2166" s="1">
        <v>3</v>
      </c>
      <c r="C2166" s="1">
        <v>1</v>
      </c>
      <c r="D2166" s="1">
        <v>2</v>
      </c>
      <c r="E2166" s="1" t="s">
        <v>77</v>
      </c>
      <c r="F2166" s="1">
        <v>3</v>
      </c>
      <c r="G2166" s="1">
        <v>1</v>
      </c>
      <c r="H2166" s="1">
        <v>5</v>
      </c>
      <c r="I2166" s="1">
        <v>19</v>
      </c>
      <c r="J2166" s="1">
        <v>10272</v>
      </c>
      <c r="K2166" s="4" t="e">
        <f>VLOOKUP(jur[[#This Row],[hwycov_id]],#REF!,10,FALSE)</f>
        <v>#REF!</v>
      </c>
      <c r="L2166" s="32" t="e">
        <f t="shared" si="99"/>
        <v>#REF!</v>
      </c>
      <c r="M2166" s="31" t="e">
        <f t="shared" si="100"/>
        <v>#REF!</v>
      </c>
      <c r="N2166" s="31" t="e">
        <f t="shared" si="101"/>
        <v>#REF!</v>
      </c>
      <c r="O2166" s="1" t="e">
        <f>VLOOKUP(jur[[#This Row],[hwycov_id]],#REF!,16,FALSE)</f>
        <v>#REF!</v>
      </c>
      <c r="P2166" s="1">
        <v>2190</v>
      </c>
    </row>
    <row r="2167" spans="1:16" x14ac:dyDescent="0.25">
      <c r="A2167" s="1">
        <v>28254</v>
      </c>
      <c r="B2167" s="1">
        <v>1</v>
      </c>
      <c r="C2167" s="1">
        <v>1</v>
      </c>
      <c r="D2167" s="1">
        <v>1</v>
      </c>
      <c r="E2167" s="1" t="s">
        <v>77</v>
      </c>
      <c r="F2167" s="1">
        <v>1</v>
      </c>
      <c r="G2167" s="1">
        <v>1</v>
      </c>
      <c r="H2167" s="1">
        <v>8</v>
      </c>
      <c r="I2167" s="1">
        <v>19</v>
      </c>
      <c r="J2167" s="1">
        <v>10533</v>
      </c>
      <c r="K2167" s="4" t="e">
        <f>VLOOKUP(jur[[#This Row],[hwycov_id]],#REF!,10,FALSE)</f>
        <v>#REF!</v>
      </c>
      <c r="L2167" s="32" t="e">
        <f t="shared" si="99"/>
        <v>#REF!</v>
      </c>
      <c r="M2167" s="31" t="e">
        <f t="shared" si="100"/>
        <v>#REF!</v>
      </c>
      <c r="N2167" s="31" t="e">
        <f t="shared" si="101"/>
        <v>#REF!</v>
      </c>
      <c r="O2167" s="1" t="e">
        <f>VLOOKUP(jur[[#This Row],[hwycov_id]],#REF!,16,FALSE)</f>
        <v>#REF!</v>
      </c>
      <c r="P2167" s="1">
        <v>2191</v>
      </c>
    </row>
    <row r="2168" spans="1:16" x14ac:dyDescent="0.25">
      <c r="A2168" s="1">
        <v>27139</v>
      </c>
      <c r="B2168" s="1">
        <v>9</v>
      </c>
      <c r="C2168" s="1">
        <v>1</v>
      </c>
      <c r="D2168" s="1">
        <v>1</v>
      </c>
      <c r="E2168" s="1" t="s">
        <v>73</v>
      </c>
      <c r="F2168" s="1">
        <v>2</v>
      </c>
      <c r="G2168" s="1">
        <v>1</v>
      </c>
      <c r="H2168" s="1">
        <v>2</v>
      </c>
      <c r="I2168" s="1">
        <v>19</v>
      </c>
      <c r="J2168" s="1">
        <v>10603</v>
      </c>
      <c r="K2168" s="4" t="e">
        <f>VLOOKUP(jur[[#This Row],[hwycov_id]],#REF!,10,FALSE)</f>
        <v>#REF!</v>
      </c>
      <c r="L2168" s="32" t="e">
        <f t="shared" si="99"/>
        <v>#REF!</v>
      </c>
      <c r="M2168" s="31" t="e">
        <f t="shared" si="100"/>
        <v>#REF!</v>
      </c>
      <c r="N2168" s="31" t="e">
        <f t="shared" si="101"/>
        <v>#REF!</v>
      </c>
      <c r="O2168" s="1" t="e">
        <f>VLOOKUP(jur[[#This Row],[hwycov_id]],#REF!,16,FALSE)</f>
        <v>#REF!</v>
      </c>
      <c r="P2168" s="1">
        <v>2192</v>
      </c>
    </row>
    <row r="2169" spans="1:16" x14ac:dyDescent="0.25">
      <c r="A2169" s="1">
        <v>29215</v>
      </c>
      <c r="B2169" s="1">
        <v>1</v>
      </c>
      <c r="C2169" s="1">
        <v>1</v>
      </c>
      <c r="D2169" s="1">
        <v>1</v>
      </c>
      <c r="E2169" s="1" t="s">
        <v>77</v>
      </c>
      <c r="F2169" s="1">
        <v>1</v>
      </c>
      <c r="G2169" s="1">
        <v>1</v>
      </c>
      <c r="H2169" s="1">
        <v>8</v>
      </c>
      <c r="I2169" s="1">
        <v>19</v>
      </c>
      <c r="J2169" s="1">
        <v>10818</v>
      </c>
      <c r="K2169" s="4" t="e">
        <f>VLOOKUP(jur[[#This Row],[hwycov_id]],#REF!,10,FALSE)</f>
        <v>#REF!</v>
      </c>
      <c r="L2169" s="32" t="e">
        <f t="shared" si="99"/>
        <v>#REF!</v>
      </c>
      <c r="M2169" s="31" t="e">
        <f t="shared" si="100"/>
        <v>#REF!</v>
      </c>
      <c r="N2169" s="31" t="e">
        <f t="shared" si="101"/>
        <v>#REF!</v>
      </c>
      <c r="O2169" s="1" t="e">
        <f>VLOOKUP(jur[[#This Row],[hwycov_id]],#REF!,16,FALSE)</f>
        <v>#REF!</v>
      </c>
      <c r="P2169" s="1">
        <v>2193</v>
      </c>
    </row>
    <row r="2170" spans="1:16" x14ac:dyDescent="0.25">
      <c r="A2170" s="1">
        <v>20010</v>
      </c>
      <c r="B2170" s="1">
        <v>4</v>
      </c>
      <c r="C2170" s="1">
        <v>1</v>
      </c>
      <c r="D2170" s="1">
        <v>2</v>
      </c>
      <c r="E2170" s="1" t="s">
        <v>75</v>
      </c>
      <c r="F2170" s="1">
        <v>4</v>
      </c>
      <c r="G2170" s="1">
        <v>1</v>
      </c>
      <c r="H2170" s="1">
        <v>7</v>
      </c>
      <c r="I2170" s="1">
        <v>19</v>
      </c>
      <c r="J2170" s="1">
        <v>10900</v>
      </c>
      <c r="K2170" s="4" t="e">
        <f>VLOOKUP(jur[[#This Row],[hwycov_id]],#REF!,10,FALSE)</f>
        <v>#REF!</v>
      </c>
      <c r="L2170" s="32" t="e">
        <f t="shared" si="99"/>
        <v>#REF!</v>
      </c>
      <c r="M2170" s="31" t="e">
        <f t="shared" si="100"/>
        <v>#REF!</v>
      </c>
      <c r="N2170" s="31" t="e">
        <f t="shared" si="101"/>
        <v>#REF!</v>
      </c>
      <c r="O2170" s="1" t="e">
        <f>VLOOKUP(jur[[#This Row],[hwycov_id]],#REF!,16,FALSE)</f>
        <v>#REF!</v>
      </c>
      <c r="P2170" s="1">
        <v>2194</v>
      </c>
    </row>
    <row r="2171" spans="1:16" x14ac:dyDescent="0.25">
      <c r="A2171" s="1">
        <v>10646</v>
      </c>
      <c r="B2171" s="1">
        <v>9</v>
      </c>
      <c r="C2171" s="1">
        <v>1</v>
      </c>
      <c r="D2171" s="1">
        <v>1</v>
      </c>
      <c r="E2171" s="1" t="s">
        <v>73</v>
      </c>
      <c r="F2171" s="1">
        <v>2</v>
      </c>
      <c r="G2171" s="1">
        <v>1</v>
      </c>
      <c r="H2171" s="1">
        <v>4</v>
      </c>
      <c r="I2171" s="1">
        <v>19</v>
      </c>
      <c r="J2171" s="1">
        <v>11050</v>
      </c>
      <c r="K2171" s="4" t="e">
        <f>VLOOKUP(jur[[#This Row],[hwycov_id]],#REF!,10,FALSE)</f>
        <v>#REF!</v>
      </c>
      <c r="L2171" s="32" t="e">
        <f t="shared" si="99"/>
        <v>#REF!</v>
      </c>
      <c r="M2171" s="31" t="e">
        <f t="shared" si="100"/>
        <v>#REF!</v>
      </c>
      <c r="N2171" s="31" t="e">
        <f t="shared" si="101"/>
        <v>#REF!</v>
      </c>
      <c r="O2171" s="1" t="e">
        <f>VLOOKUP(jur[[#This Row],[hwycov_id]],#REF!,16,FALSE)</f>
        <v>#REF!</v>
      </c>
      <c r="P2171" s="1">
        <v>2195</v>
      </c>
    </row>
    <row r="2172" spans="1:16" x14ac:dyDescent="0.25">
      <c r="A2172" s="1">
        <v>11820</v>
      </c>
      <c r="B2172" s="1">
        <v>5</v>
      </c>
      <c r="C2172" s="1">
        <v>1</v>
      </c>
      <c r="D2172" s="1">
        <v>2</v>
      </c>
      <c r="E2172" s="1" t="s">
        <v>75</v>
      </c>
      <c r="F2172" s="1">
        <v>4</v>
      </c>
      <c r="G2172" s="1">
        <v>1</v>
      </c>
      <c r="H2172" s="1">
        <v>5</v>
      </c>
      <c r="I2172" s="1">
        <v>19</v>
      </c>
      <c r="J2172" s="1">
        <v>11100</v>
      </c>
      <c r="K2172" s="4" t="e">
        <f>VLOOKUP(jur[[#This Row],[hwycov_id]],#REF!,10,FALSE)</f>
        <v>#REF!</v>
      </c>
      <c r="L2172" s="32" t="e">
        <f t="shared" si="99"/>
        <v>#REF!</v>
      </c>
      <c r="M2172" s="31" t="e">
        <f t="shared" si="100"/>
        <v>#REF!</v>
      </c>
      <c r="N2172" s="31" t="e">
        <f t="shared" si="101"/>
        <v>#REF!</v>
      </c>
      <c r="O2172" s="1" t="e">
        <f>VLOOKUP(jur[[#This Row],[hwycov_id]],#REF!,16,FALSE)</f>
        <v>#REF!</v>
      </c>
      <c r="P2172" s="1">
        <v>2196</v>
      </c>
    </row>
    <row r="2173" spans="1:16" x14ac:dyDescent="0.25">
      <c r="A2173" s="1">
        <v>3634</v>
      </c>
      <c r="B2173" s="1">
        <v>9</v>
      </c>
      <c r="C2173" s="1">
        <v>1</v>
      </c>
      <c r="D2173" s="1">
        <v>1</v>
      </c>
      <c r="E2173" s="1" t="s">
        <v>73</v>
      </c>
      <c r="F2173" s="1">
        <v>2</v>
      </c>
      <c r="G2173" s="1">
        <v>1</v>
      </c>
      <c r="H2173" s="1">
        <v>2</v>
      </c>
      <c r="I2173" s="1">
        <v>19</v>
      </c>
      <c r="J2173" s="1">
        <v>11263</v>
      </c>
      <c r="K2173" s="4" t="e">
        <f>VLOOKUP(jur[[#This Row],[hwycov_id]],#REF!,10,FALSE)</f>
        <v>#REF!</v>
      </c>
      <c r="L2173" s="32" t="e">
        <f t="shared" si="99"/>
        <v>#REF!</v>
      </c>
      <c r="M2173" s="31" t="e">
        <f t="shared" si="100"/>
        <v>#REF!</v>
      </c>
      <c r="N2173" s="31" t="e">
        <f t="shared" si="101"/>
        <v>#REF!</v>
      </c>
      <c r="O2173" s="1" t="e">
        <f>VLOOKUP(jur[[#This Row],[hwycov_id]],#REF!,16,FALSE)</f>
        <v>#REF!</v>
      </c>
      <c r="P2173" s="1">
        <v>2197</v>
      </c>
    </row>
    <row r="2174" spans="1:16" x14ac:dyDescent="0.25">
      <c r="A2174" s="1">
        <v>11152</v>
      </c>
      <c r="B2174" s="1">
        <v>9</v>
      </c>
      <c r="C2174" s="1">
        <v>1</v>
      </c>
      <c r="D2174" s="1">
        <v>1</v>
      </c>
      <c r="E2174" s="1" t="s">
        <v>73</v>
      </c>
      <c r="F2174" s="1">
        <v>2</v>
      </c>
      <c r="G2174" s="1">
        <v>1</v>
      </c>
      <c r="H2174" s="1">
        <v>4</v>
      </c>
      <c r="I2174" s="1">
        <v>19</v>
      </c>
      <c r="J2174" s="1">
        <v>11478</v>
      </c>
      <c r="K2174" s="4" t="e">
        <f>VLOOKUP(jur[[#This Row],[hwycov_id]],#REF!,10,FALSE)</f>
        <v>#REF!</v>
      </c>
      <c r="L2174" s="32" t="e">
        <f t="shared" si="99"/>
        <v>#REF!</v>
      </c>
      <c r="M2174" s="31" t="e">
        <f t="shared" si="100"/>
        <v>#REF!</v>
      </c>
      <c r="N2174" s="31" t="e">
        <f t="shared" si="101"/>
        <v>#REF!</v>
      </c>
      <c r="O2174" s="1" t="e">
        <f>VLOOKUP(jur[[#This Row],[hwycov_id]],#REF!,16,FALSE)</f>
        <v>#REF!</v>
      </c>
      <c r="P2174" s="1">
        <v>2198</v>
      </c>
    </row>
    <row r="2175" spans="1:16" x14ac:dyDescent="0.25">
      <c r="A2175" s="1">
        <v>16118</v>
      </c>
      <c r="B2175" s="1">
        <v>3</v>
      </c>
      <c r="C2175" s="1">
        <v>1</v>
      </c>
      <c r="D2175" s="1">
        <v>2</v>
      </c>
      <c r="E2175" s="1" t="s">
        <v>75</v>
      </c>
      <c r="F2175" s="1">
        <v>3</v>
      </c>
      <c r="G2175" s="1">
        <v>1</v>
      </c>
      <c r="H2175" s="1">
        <v>5</v>
      </c>
      <c r="I2175" s="1">
        <v>19</v>
      </c>
      <c r="J2175" s="1">
        <v>12000</v>
      </c>
      <c r="K2175" s="4" t="e">
        <f>VLOOKUP(jur[[#This Row],[hwycov_id]],#REF!,10,FALSE)</f>
        <v>#REF!</v>
      </c>
      <c r="L2175" s="32" t="e">
        <f t="shared" si="99"/>
        <v>#REF!</v>
      </c>
      <c r="M2175" s="31" t="e">
        <f t="shared" si="100"/>
        <v>#REF!</v>
      </c>
      <c r="N2175" s="31" t="e">
        <f t="shared" si="101"/>
        <v>#REF!</v>
      </c>
      <c r="O2175" s="1" t="e">
        <f>VLOOKUP(jur[[#This Row],[hwycov_id]],#REF!,16,FALSE)</f>
        <v>#REF!</v>
      </c>
      <c r="P2175" s="1">
        <v>2199</v>
      </c>
    </row>
    <row r="2176" spans="1:16" x14ac:dyDescent="0.25">
      <c r="A2176" s="1">
        <v>11809</v>
      </c>
      <c r="B2176" s="1">
        <v>5</v>
      </c>
      <c r="C2176" s="1">
        <v>1</v>
      </c>
      <c r="D2176" s="1">
        <v>2</v>
      </c>
      <c r="E2176" s="1" t="s">
        <v>75</v>
      </c>
      <c r="F2176" s="1">
        <v>4</v>
      </c>
      <c r="G2176" s="1">
        <v>1</v>
      </c>
      <c r="H2176" s="1">
        <v>5</v>
      </c>
      <c r="I2176" s="1">
        <v>19</v>
      </c>
      <c r="J2176" s="1">
        <v>12500</v>
      </c>
      <c r="K2176" s="4" t="e">
        <f>VLOOKUP(jur[[#This Row],[hwycov_id]],#REF!,10,FALSE)</f>
        <v>#REF!</v>
      </c>
      <c r="L2176" s="32" t="e">
        <f t="shared" si="99"/>
        <v>#REF!</v>
      </c>
      <c r="M2176" s="31" t="e">
        <f t="shared" si="100"/>
        <v>#REF!</v>
      </c>
      <c r="N2176" s="31" t="e">
        <f t="shared" si="101"/>
        <v>#REF!</v>
      </c>
      <c r="O2176" s="1" t="e">
        <f>VLOOKUP(jur[[#This Row],[hwycov_id]],#REF!,16,FALSE)</f>
        <v>#REF!</v>
      </c>
      <c r="P2176" s="1">
        <v>2200</v>
      </c>
    </row>
    <row r="2177" spans="1:16" x14ac:dyDescent="0.25">
      <c r="A2177" s="1">
        <v>27249</v>
      </c>
      <c r="B2177" s="1">
        <v>9</v>
      </c>
      <c r="C2177" s="1">
        <v>1</v>
      </c>
      <c r="D2177" s="1">
        <v>1</v>
      </c>
      <c r="E2177" s="1" t="s">
        <v>73</v>
      </c>
      <c r="F2177" s="1">
        <v>2</v>
      </c>
      <c r="G2177" s="1">
        <v>1</v>
      </c>
      <c r="H2177" s="1">
        <v>7</v>
      </c>
      <c r="I2177" s="1">
        <v>19</v>
      </c>
      <c r="J2177" s="1">
        <v>12584</v>
      </c>
      <c r="K2177" s="4" t="e">
        <f>VLOOKUP(jur[[#This Row],[hwycov_id]],#REF!,10,FALSE)</f>
        <v>#REF!</v>
      </c>
      <c r="L2177" s="32" t="e">
        <f t="shared" si="99"/>
        <v>#REF!</v>
      </c>
      <c r="M2177" s="31" t="e">
        <f t="shared" si="100"/>
        <v>#REF!</v>
      </c>
      <c r="N2177" s="31" t="e">
        <f t="shared" si="101"/>
        <v>#REF!</v>
      </c>
      <c r="O2177" s="1" t="e">
        <f>VLOOKUP(jur[[#This Row],[hwycov_id]],#REF!,16,FALSE)</f>
        <v>#REF!</v>
      </c>
      <c r="P2177" s="1">
        <v>2201</v>
      </c>
    </row>
    <row r="2178" spans="1:16" x14ac:dyDescent="0.25">
      <c r="A2178" s="1">
        <v>28204</v>
      </c>
      <c r="B2178" s="1">
        <v>9</v>
      </c>
      <c r="C2178" s="1">
        <v>1</v>
      </c>
      <c r="D2178" s="1">
        <v>1</v>
      </c>
      <c r="E2178" s="1" t="s">
        <v>73</v>
      </c>
      <c r="F2178" s="1">
        <v>2</v>
      </c>
      <c r="G2178" s="1">
        <v>1</v>
      </c>
      <c r="H2178" s="1">
        <v>5</v>
      </c>
      <c r="I2178" s="1">
        <v>19</v>
      </c>
      <c r="J2178" s="1">
        <v>12799</v>
      </c>
      <c r="K2178" s="4" t="e">
        <f>VLOOKUP(jur[[#This Row],[hwycov_id]],#REF!,10,FALSE)</f>
        <v>#REF!</v>
      </c>
      <c r="L2178" s="32" t="e">
        <f t="shared" ref="L2178:L2241" si="102">K2178/J2178-1</f>
        <v>#REF!</v>
      </c>
      <c r="M2178" s="31" t="e">
        <f t="shared" ref="M2178:M2241" si="103">K2178-J2178</f>
        <v>#REF!</v>
      </c>
      <c r="N2178" s="31" t="e">
        <f t="shared" ref="N2178:N2241" si="104">POWER(M2178,2)</f>
        <v>#REF!</v>
      </c>
      <c r="O2178" s="1" t="e">
        <f>VLOOKUP(jur[[#This Row],[hwycov_id]],#REF!,16,FALSE)</f>
        <v>#REF!</v>
      </c>
      <c r="P2178" s="1">
        <v>2202</v>
      </c>
    </row>
    <row r="2179" spans="1:16" x14ac:dyDescent="0.25">
      <c r="A2179" s="1">
        <v>20173</v>
      </c>
      <c r="B2179" s="1">
        <v>3</v>
      </c>
      <c r="C2179" s="1">
        <v>1</v>
      </c>
      <c r="D2179" s="1">
        <v>2</v>
      </c>
      <c r="E2179" s="1" t="s">
        <v>75</v>
      </c>
      <c r="F2179" s="1">
        <v>3</v>
      </c>
      <c r="G2179" s="1">
        <v>1</v>
      </c>
      <c r="H2179" s="1">
        <v>5</v>
      </c>
      <c r="I2179" s="1">
        <v>19</v>
      </c>
      <c r="J2179" s="1">
        <v>12900</v>
      </c>
      <c r="K2179" s="4" t="e">
        <f>VLOOKUP(jur[[#This Row],[hwycov_id]],#REF!,10,FALSE)</f>
        <v>#REF!</v>
      </c>
      <c r="L2179" s="32" t="e">
        <f t="shared" si="102"/>
        <v>#REF!</v>
      </c>
      <c r="M2179" s="31" t="e">
        <f t="shared" si="103"/>
        <v>#REF!</v>
      </c>
      <c r="N2179" s="31" t="e">
        <f t="shared" si="104"/>
        <v>#REF!</v>
      </c>
      <c r="O2179" s="1" t="e">
        <f>VLOOKUP(jur[[#This Row],[hwycov_id]],#REF!,16,FALSE)</f>
        <v>#REF!</v>
      </c>
      <c r="P2179" s="1">
        <v>2203</v>
      </c>
    </row>
    <row r="2180" spans="1:16" x14ac:dyDescent="0.25">
      <c r="A2180" s="1">
        <v>5754</v>
      </c>
      <c r="B2180" s="1">
        <v>5</v>
      </c>
      <c r="C2180" s="1">
        <v>1</v>
      </c>
      <c r="D2180" s="1">
        <v>2</v>
      </c>
      <c r="E2180" s="1" t="s">
        <v>75</v>
      </c>
      <c r="F2180" s="1">
        <v>4</v>
      </c>
      <c r="G2180" s="1">
        <v>1</v>
      </c>
      <c r="H2180" s="1">
        <v>7</v>
      </c>
      <c r="I2180" s="1">
        <v>19</v>
      </c>
      <c r="J2180" s="1">
        <v>12900</v>
      </c>
      <c r="K2180" s="4" t="e">
        <f>VLOOKUP(jur[[#This Row],[hwycov_id]],#REF!,10,FALSE)</f>
        <v>#REF!</v>
      </c>
      <c r="L2180" s="32" t="e">
        <f t="shared" si="102"/>
        <v>#REF!</v>
      </c>
      <c r="M2180" s="31" t="e">
        <f t="shared" si="103"/>
        <v>#REF!</v>
      </c>
      <c r="N2180" s="31" t="e">
        <f t="shared" si="104"/>
        <v>#REF!</v>
      </c>
      <c r="O2180" s="1" t="e">
        <f>VLOOKUP(jur[[#This Row],[hwycov_id]],#REF!,16,FALSE)</f>
        <v>#REF!</v>
      </c>
      <c r="P2180" s="1">
        <v>2204</v>
      </c>
    </row>
    <row r="2181" spans="1:16" x14ac:dyDescent="0.25">
      <c r="A2181" s="1">
        <v>11867</v>
      </c>
      <c r="B2181" s="1">
        <v>4</v>
      </c>
      <c r="C2181" s="1">
        <v>1</v>
      </c>
      <c r="D2181" s="1">
        <v>2</v>
      </c>
      <c r="E2181" s="1" t="s">
        <v>75</v>
      </c>
      <c r="F2181" s="1">
        <v>4</v>
      </c>
      <c r="G2181" s="1">
        <v>1</v>
      </c>
      <c r="H2181" s="1">
        <v>7</v>
      </c>
      <c r="I2181" s="1">
        <v>19</v>
      </c>
      <c r="J2181" s="1">
        <v>13000</v>
      </c>
      <c r="K2181" s="4" t="e">
        <f>VLOOKUP(jur[[#This Row],[hwycov_id]],#REF!,10,FALSE)</f>
        <v>#REF!</v>
      </c>
      <c r="L2181" s="32" t="e">
        <f t="shared" si="102"/>
        <v>#REF!</v>
      </c>
      <c r="M2181" s="31" t="e">
        <f t="shared" si="103"/>
        <v>#REF!</v>
      </c>
      <c r="N2181" s="31" t="e">
        <f t="shared" si="104"/>
        <v>#REF!</v>
      </c>
      <c r="O2181" s="1" t="e">
        <f>VLOOKUP(jur[[#This Row],[hwycov_id]],#REF!,16,FALSE)</f>
        <v>#REF!</v>
      </c>
      <c r="P2181" s="1">
        <v>2205</v>
      </c>
    </row>
    <row r="2182" spans="1:16" x14ac:dyDescent="0.25">
      <c r="A2182" s="1">
        <v>7800</v>
      </c>
      <c r="B2182" s="1">
        <v>4</v>
      </c>
      <c r="C2182" s="1">
        <v>1</v>
      </c>
      <c r="D2182" s="1">
        <v>2</v>
      </c>
      <c r="E2182" s="1" t="s">
        <v>75</v>
      </c>
      <c r="F2182" s="1">
        <v>4</v>
      </c>
      <c r="G2182" s="1">
        <v>1</v>
      </c>
      <c r="H2182" s="1">
        <v>5</v>
      </c>
      <c r="I2182" s="1">
        <v>19</v>
      </c>
      <c r="J2182" s="1">
        <v>14200</v>
      </c>
      <c r="K2182" s="4" t="e">
        <f>VLOOKUP(jur[[#This Row],[hwycov_id]],#REF!,10,FALSE)</f>
        <v>#REF!</v>
      </c>
      <c r="L2182" s="32" t="e">
        <f t="shared" si="102"/>
        <v>#REF!</v>
      </c>
      <c r="M2182" s="31" t="e">
        <f t="shared" si="103"/>
        <v>#REF!</v>
      </c>
      <c r="N2182" s="31" t="e">
        <f t="shared" si="104"/>
        <v>#REF!</v>
      </c>
      <c r="O2182" s="1" t="e">
        <f>VLOOKUP(jur[[#This Row],[hwycov_id]],#REF!,16,FALSE)</f>
        <v>#REF!</v>
      </c>
      <c r="P2182" s="1">
        <v>2206</v>
      </c>
    </row>
    <row r="2183" spans="1:16" x14ac:dyDescent="0.25">
      <c r="A2183" s="1">
        <v>13748</v>
      </c>
      <c r="B2183" s="1">
        <v>3</v>
      </c>
      <c r="C2183" s="1">
        <v>1</v>
      </c>
      <c r="D2183" s="1">
        <v>2</v>
      </c>
      <c r="E2183" s="1" t="s">
        <v>75</v>
      </c>
      <c r="F2183" s="1">
        <v>3</v>
      </c>
      <c r="G2183" s="1">
        <v>1</v>
      </c>
      <c r="H2183" s="1">
        <v>5</v>
      </c>
      <c r="I2183" s="1">
        <v>19</v>
      </c>
      <c r="J2183" s="1">
        <v>15400</v>
      </c>
      <c r="K2183" s="4" t="e">
        <f>VLOOKUP(jur[[#This Row],[hwycov_id]],#REF!,10,FALSE)</f>
        <v>#REF!</v>
      </c>
      <c r="L2183" s="32" t="e">
        <f t="shared" si="102"/>
        <v>#REF!</v>
      </c>
      <c r="M2183" s="31" t="e">
        <f t="shared" si="103"/>
        <v>#REF!</v>
      </c>
      <c r="N2183" s="31" t="e">
        <f t="shared" si="104"/>
        <v>#REF!</v>
      </c>
      <c r="O2183" s="1" t="e">
        <f>VLOOKUP(jur[[#This Row],[hwycov_id]],#REF!,16,FALSE)</f>
        <v>#REF!</v>
      </c>
      <c r="P2183" s="1">
        <v>2207</v>
      </c>
    </row>
    <row r="2184" spans="1:16" x14ac:dyDescent="0.25">
      <c r="A2184" s="1">
        <v>13257</v>
      </c>
      <c r="B2184" s="1">
        <v>4</v>
      </c>
      <c r="C2184" s="1">
        <v>1</v>
      </c>
      <c r="D2184" s="1">
        <v>2</v>
      </c>
      <c r="E2184" s="1" t="s">
        <v>75</v>
      </c>
      <c r="F2184" s="1">
        <v>4</v>
      </c>
      <c r="G2184" s="1">
        <v>1</v>
      </c>
      <c r="H2184" s="1">
        <v>5</v>
      </c>
      <c r="I2184" s="1">
        <v>19</v>
      </c>
      <c r="J2184" s="1">
        <v>15500</v>
      </c>
      <c r="K2184" s="4" t="e">
        <f>VLOOKUP(jur[[#This Row],[hwycov_id]],#REF!,10,FALSE)</f>
        <v>#REF!</v>
      </c>
      <c r="L2184" s="32" t="e">
        <f t="shared" si="102"/>
        <v>#REF!</v>
      </c>
      <c r="M2184" s="31" t="e">
        <f t="shared" si="103"/>
        <v>#REF!</v>
      </c>
      <c r="N2184" s="31" t="e">
        <f t="shared" si="104"/>
        <v>#REF!</v>
      </c>
      <c r="O2184" s="1" t="e">
        <f>VLOOKUP(jur[[#This Row],[hwycov_id]],#REF!,16,FALSE)</f>
        <v>#REF!</v>
      </c>
      <c r="P2184" s="1">
        <v>2208</v>
      </c>
    </row>
    <row r="2185" spans="1:16" x14ac:dyDescent="0.25">
      <c r="A2185" s="1">
        <v>3540</v>
      </c>
      <c r="B2185" s="1">
        <v>9</v>
      </c>
      <c r="C2185" s="1">
        <v>1</v>
      </c>
      <c r="D2185" s="1">
        <v>1</v>
      </c>
      <c r="E2185" s="1" t="s">
        <v>73</v>
      </c>
      <c r="F2185" s="1">
        <v>2</v>
      </c>
      <c r="G2185" s="1">
        <v>1</v>
      </c>
      <c r="H2185" s="1">
        <v>6</v>
      </c>
      <c r="I2185" s="1">
        <v>19</v>
      </c>
      <c r="J2185" s="1">
        <v>15583</v>
      </c>
      <c r="K2185" s="4" t="e">
        <f>VLOOKUP(jur[[#This Row],[hwycov_id]],#REF!,10,FALSE)</f>
        <v>#REF!</v>
      </c>
      <c r="L2185" s="32" t="e">
        <f t="shared" si="102"/>
        <v>#REF!</v>
      </c>
      <c r="M2185" s="31" t="e">
        <f t="shared" si="103"/>
        <v>#REF!</v>
      </c>
      <c r="N2185" s="31" t="e">
        <f t="shared" si="104"/>
        <v>#REF!</v>
      </c>
      <c r="O2185" s="1" t="e">
        <f>VLOOKUP(jur[[#This Row],[hwycov_id]],#REF!,16,FALSE)</f>
        <v>#REF!</v>
      </c>
      <c r="P2185" s="1">
        <v>2209</v>
      </c>
    </row>
    <row r="2186" spans="1:16" x14ac:dyDescent="0.25">
      <c r="A2186" s="1">
        <v>9012</v>
      </c>
      <c r="B2186" s="1">
        <v>1</v>
      </c>
      <c r="C2186" s="1">
        <v>4</v>
      </c>
      <c r="D2186" s="1">
        <v>1</v>
      </c>
      <c r="E2186" s="1" t="s">
        <v>72</v>
      </c>
      <c r="F2186" s="1">
        <v>1</v>
      </c>
      <c r="G2186" s="1">
        <v>1</v>
      </c>
      <c r="H2186" s="1">
        <v>4</v>
      </c>
      <c r="I2186" s="1">
        <v>19</v>
      </c>
      <c r="J2186" s="1">
        <v>17181</v>
      </c>
      <c r="K2186" s="4" t="e">
        <f>VLOOKUP(jur[[#This Row],[hwycov_id]],#REF!,10,FALSE)</f>
        <v>#REF!</v>
      </c>
      <c r="L2186" s="32" t="e">
        <f t="shared" si="102"/>
        <v>#REF!</v>
      </c>
      <c r="M2186" s="31" t="e">
        <f t="shared" si="103"/>
        <v>#REF!</v>
      </c>
      <c r="N2186" s="31" t="e">
        <f t="shared" si="104"/>
        <v>#REF!</v>
      </c>
      <c r="O2186" s="1" t="e">
        <f>VLOOKUP(jur[[#This Row],[hwycov_id]],#REF!,16,FALSE)</f>
        <v>#REF!</v>
      </c>
      <c r="P2186" s="1">
        <v>2210</v>
      </c>
    </row>
    <row r="2187" spans="1:16" x14ac:dyDescent="0.25">
      <c r="A2187" s="1">
        <v>12713</v>
      </c>
      <c r="B2187" s="1">
        <v>4</v>
      </c>
      <c r="C2187" s="1">
        <v>1</v>
      </c>
      <c r="D2187" s="1">
        <v>2</v>
      </c>
      <c r="E2187" s="1" t="s">
        <v>75</v>
      </c>
      <c r="F2187" s="1">
        <v>4</v>
      </c>
      <c r="G2187" s="1">
        <v>1</v>
      </c>
      <c r="H2187" s="1">
        <v>7</v>
      </c>
      <c r="I2187" s="1">
        <v>19</v>
      </c>
      <c r="J2187" s="1">
        <v>17200</v>
      </c>
      <c r="K2187" s="4" t="e">
        <f>VLOOKUP(jur[[#This Row],[hwycov_id]],#REF!,10,FALSE)</f>
        <v>#REF!</v>
      </c>
      <c r="L2187" s="32" t="e">
        <f t="shared" si="102"/>
        <v>#REF!</v>
      </c>
      <c r="M2187" s="31" t="e">
        <f t="shared" si="103"/>
        <v>#REF!</v>
      </c>
      <c r="N2187" s="31" t="e">
        <f t="shared" si="104"/>
        <v>#REF!</v>
      </c>
      <c r="O2187" s="1" t="e">
        <f>VLOOKUP(jur[[#This Row],[hwycov_id]],#REF!,16,FALSE)</f>
        <v>#REF!</v>
      </c>
      <c r="P2187" s="1">
        <v>2211</v>
      </c>
    </row>
    <row r="2188" spans="1:16" x14ac:dyDescent="0.25">
      <c r="A2188" s="1">
        <v>30923</v>
      </c>
      <c r="B2188" s="1">
        <v>4</v>
      </c>
      <c r="C2188" s="1">
        <v>1</v>
      </c>
      <c r="D2188" s="1">
        <v>2</v>
      </c>
      <c r="E2188" s="1" t="s">
        <v>75</v>
      </c>
      <c r="F2188" s="1">
        <v>4</v>
      </c>
      <c r="G2188" s="1">
        <v>1</v>
      </c>
      <c r="H2188" s="1">
        <v>7</v>
      </c>
      <c r="I2188" s="1">
        <v>19</v>
      </c>
      <c r="J2188" s="1">
        <v>17200</v>
      </c>
      <c r="K2188" s="4" t="e">
        <f>VLOOKUP(jur[[#This Row],[hwycov_id]],#REF!,10,FALSE)</f>
        <v>#REF!</v>
      </c>
      <c r="L2188" s="32" t="e">
        <f t="shared" si="102"/>
        <v>#REF!</v>
      </c>
      <c r="M2188" s="31" t="e">
        <f t="shared" si="103"/>
        <v>#REF!</v>
      </c>
      <c r="N2188" s="31" t="e">
        <f t="shared" si="104"/>
        <v>#REF!</v>
      </c>
      <c r="O2188" s="1" t="e">
        <f>VLOOKUP(jur[[#This Row],[hwycov_id]],#REF!,16,FALSE)</f>
        <v>#REF!</v>
      </c>
      <c r="P2188" s="1">
        <v>2212</v>
      </c>
    </row>
    <row r="2189" spans="1:16" x14ac:dyDescent="0.25">
      <c r="A2189" s="1">
        <v>11564</v>
      </c>
      <c r="B2189" s="1">
        <v>3</v>
      </c>
      <c r="C2189" s="1">
        <v>1</v>
      </c>
      <c r="D2189" s="1">
        <v>2</v>
      </c>
      <c r="E2189" s="1" t="s">
        <v>75</v>
      </c>
      <c r="F2189" s="1">
        <v>3</v>
      </c>
      <c r="G2189" s="1">
        <v>1</v>
      </c>
      <c r="H2189" s="1">
        <v>7</v>
      </c>
      <c r="I2189" s="1">
        <v>19</v>
      </c>
      <c r="J2189" s="1">
        <v>17400</v>
      </c>
      <c r="K2189" s="4" t="e">
        <f>VLOOKUP(jur[[#This Row],[hwycov_id]],#REF!,10,FALSE)</f>
        <v>#REF!</v>
      </c>
      <c r="L2189" s="32" t="e">
        <f t="shared" si="102"/>
        <v>#REF!</v>
      </c>
      <c r="M2189" s="31" t="e">
        <f t="shared" si="103"/>
        <v>#REF!</v>
      </c>
      <c r="N2189" s="31" t="e">
        <f t="shared" si="104"/>
        <v>#REF!</v>
      </c>
      <c r="O2189" s="1" t="e">
        <f>VLOOKUP(jur[[#This Row],[hwycov_id]],#REF!,16,FALSE)</f>
        <v>#REF!</v>
      </c>
      <c r="P2189" s="1">
        <v>2213</v>
      </c>
    </row>
    <row r="2190" spans="1:16" x14ac:dyDescent="0.25">
      <c r="A2190" s="1">
        <v>6102</v>
      </c>
      <c r="B2190" s="1">
        <v>3</v>
      </c>
      <c r="C2190" s="1">
        <v>1</v>
      </c>
      <c r="D2190" s="1">
        <v>2</v>
      </c>
      <c r="E2190" s="1" t="s">
        <v>75</v>
      </c>
      <c r="F2190" s="1">
        <v>3</v>
      </c>
      <c r="G2190" s="1">
        <v>1</v>
      </c>
      <c r="H2190" s="1">
        <v>5</v>
      </c>
      <c r="I2190" s="1">
        <v>19</v>
      </c>
      <c r="J2190" s="1">
        <v>18500</v>
      </c>
      <c r="K2190" s="4" t="e">
        <f>VLOOKUP(jur[[#This Row],[hwycov_id]],#REF!,10,FALSE)</f>
        <v>#REF!</v>
      </c>
      <c r="L2190" s="32" t="e">
        <f t="shared" si="102"/>
        <v>#REF!</v>
      </c>
      <c r="M2190" s="31" t="e">
        <f t="shared" si="103"/>
        <v>#REF!</v>
      </c>
      <c r="N2190" s="31" t="e">
        <f t="shared" si="104"/>
        <v>#REF!</v>
      </c>
      <c r="O2190" s="1" t="e">
        <f>VLOOKUP(jur[[#This Row],[hwycov_id]],#REF!,16,FALSE)</f>
        <v>#REF!</v>
      </c>
      <c r="P2190" s="1">
        <v>2214</v>
      </c>
    </row>
    <row r="2191" spans="1:16" x14ac:dyDescent="0.25">
      <c r="A2191" s="1">
        <v>51054</v>
      </c>
      <c r="B2191" s="1">
        <v>2</v>
      </c>
      <c r="C2191" s="1">
        <v>1</v>
      </c>
      <c r="D2191" s="1">
        <v>1</v>
      </c>
      <c r="E2191" s="1" t="s">
        <v>77</v>
      </c>
      <c r="F2191" s="1">
        <v>3</v>
      </c>
      <c r="G2191" s="1">
        <v>1</v>
      </c>
      <c r="H2191" s="1">
        <v>6</v>
      </c>
      <c r="I2191" s="1">
        <v>19</v>
      </c>
      <c r="J2191" s="1">
        <v>18632</v>
      </c>
      <c r="K2191" s="4" t="e">
        <f>VLOOKUP(jur[[#This Row],[hwycov_id]],#REF!,10,FALSE)</f>
        <v>#REF!</v>
      </c>
      <c r="L2191" s="32" t="e">
        <f t="shared" si="102"/>
        <v>#REF!</v>
      </c>
      <c r="M2191" s="31" t="e">
        <f t="shared" si="103"/>
        <v>#REF!</v>
      </c>
      <c r="N2191" s="31" t="e">
        <f t="shared" si="104"/>
        <v>#REF!</v>
      </c>
      <c r="O2191" s="1" t="e">
        <f>VLOOKUP(jur[[#This Row],[hwycov_id]],#REF!,16,FALSE)</f>
        <v>#REF!</v>
      </c>
      <c r="P2191" s="1">
        <v>2215</v>
      </c>
    </row>
    <row r="2192" spans="1:16" x14ac:dyDescent="0.25">
      <c r="A2192" s="1">
        <v>10257</v>
      </c>
      <c r="B2192" s="1">
        <v>1</v>
      </c>
      <c r="C2192" s="1">
        <v>4</v>
      </c>
      <c r="D2192" s="1">
        <v>1</v>
      </c>
      <c r="E2192" s="1" t="s">
        <v>72</v>
      </c>
      <c r="F2192" s="1">
        <v>1</v>
      </c>
      <c r="G2192" s="1">
        <v>1</v>
      </c>
      <c r="H2192" s="1">
        <v>4</v>
      </c>
      <c r="I2192" s="1">
        <v>19</v>
      </c>
      <c r="J2192" s="1">
        <v>19075</v>
      </c>
      <c r="K2192" s="4" t="e">
        <f>VLOOKUP(jur[[#This Row],[hwycov_id]],#REF!,10,FALSE)</f>
        <v>#REF!</v>
      </c>
      <c r="L2192" s="32" t="e">
        <f t="shared" si="102"/>
        <v>#REF!</v>
      </c>
      <c r="M2192" s="31" t="e">
        <f t="shared" si="103"/>
        <v>#REF!</v>
      </c>
      <c r="N2192" s="31" t="e">
        <f t="shared" si="104"/>
        <v>#REF!</v>
      </c>
      <c r="O2192" s="1" t="e">
        <f>VLOOKUP(jur[[#This Row],[hwycov_id]],#REF!,16,FALSE)</f>
        <v>#REF!</v>
      </c>
      <c r="P2192" s="1">
        <v>2216</v>
      </c>
    </row>
    <row r="2193" spans="1:16" x14ac:dyDescent="0.25">
      <c r="A2193" s="1">
        <v>11153</v>
      </c>
      <c r="B2193" s="1">
        <v>9</v>
      </c>
      <c r="C2193" s="1">
        <v>1</v>
      </c>
      <c r="D2193" s="1">
        <v>1</v>
      </c>
      <c r="E2193" s="1" t="s">
        <v>73</v>
      </c>
      <c r="F2193" s="1">
        <v>2</v>
      </c>
      <c r="G2193" s="1">
        <v>1</v>
      </c>
      <c r="H2193" s="1">
        <v>4</v>
      </c>
      <c r="I2193" s="1">
        <v>19</v>
      </c>
      <c r="J2193" s="1">
        <v>19351</v>
      </c>
      <c r="K2193" s="4" t="e">
        <f>VLOOKUP(jur[[#This Row],[hwycov_id]],#REF!,10,FALSE)</f>
        <v>#REF!</v>
      </c>
      <c r="L2193" s="32" t="e">
        <f t="shared" si="102"/>
        <v>#REF!</v>
      </c>
      <c r="M2193" s="31" t="e">
        <f t="shared" si="103"/>
        <v>#REF!</v>
      </c>
      <c r="N2193" s="31" t="e">
        <f t="shared" si="104"/>
        <v>#REF!</v>
      </c>
      <c r="O2193" s="1" t="e">
        <f>VLOOKUP(jur[[#This Row],[hwycov_id]],#REF!,16,FALSE)</f>
        <v>#REF!</v>
      </c>
      <c r="P2193" s="1">
        <v>2217</v>
      </c>
    </row>
    <row r="2194" spans="1:16" x14ac:dyDescent="0.25">
      <c r="A2194" s="1">
        <v>51053</v>
      </c>
      <c r="B2194" s="1">
        <v>2</v>
      </c>
      <c r="C2194" s="1">
        <v>1</v>
      </c>
      <c r="D2194" s="1">
        <v>1</v>
      </c>
      <c r="E2194" s="1" t="s">
        <v>77</v>
      </c>
      <c r="F2194" s="1">
        <v>3</v>
      </c>
      <c r="G2194" s="1">
        <v>1</v>
      </c>
      <c r="H2194" s="1">
        <v>6</v>
      </c>
      <c r="I2194" s="1">
        <v>19</v>
      </c>
      <c r="J2194" s="1">
        <v>19351</v>
      </c>
      <c r="K2194" s="4" t="e">
        <f>VLOOKUP(jur[[#This Row],[hwycov_id]],#REF!,10,FALSE)</f>
        <v>#REF!</v>
      </c>
      <c r="L2194" s="32" t="e">
        <f t="shared" si="102"/>
        <v>#REF!</v>
      </c>
      <c r="M2194" s="31" t="e">
        <f t="shared" si="103"/>
        <v>#REF!</v>
      </c>
      <c r="N2194" s="31" t="e">
        <f t="shared" si="104"/>
        <v>#REF!</v>
      </c>
      <c r="O2194" s="1" t="e">
        <f>VLOOKUP(jur[[#This Row],[hwycov_id]],#REF!,16,FALSE)</f>
        <v>#REF!</v>
      </c>
      <c r="P2194" s="1">
        <v>2218</v>
      </c>
    </row>
    <row r="2195" spans="1:16" x14ac:dyDescent="0.25">
      <c r="A2195" s="1">
        <v>3570</v>
      </c>
      <c r="B2195" s="1">
        <v>9</v>
      </c>
      <c r="C2195" s="1">
        <v>1</v>
      </c>
      <c r="D2195" s="1">
        <v>1</v>
      </c>
      <c r="E2195" s="1" t="s">
        <v>73</v>
      </c>
      <c r="F2195" s="1">
        <v>2</v>
      </c>
      <c r="G2195" s="1">
        <v>1</v>
      </c>
      <c r="H2195" s="1">
        <v>5</v>
      </c>
      <c r="I2195" s="1">
        <v>19</v>
      </c>
      <c r="J2195" s="1">
        <v>19432</v>
      </c>
      <c r="K2195" s="4" t="e">
        <f>VLOOKUP(jur[[#This Row],[hwycov_id]],#REF!,10,FALSE)</f>
        <v>#REF!</v>
      </c>
      <c r="L2195" s="32" t="e">
        <f t="shared" si="102"/>
        <v>#REF!</v>
      </c>
      <c r="M2195" s="31" t="e">
        <f t="shared" si="103"/>
        <v>#REF!</v>
      </c>
      <c r="N2195" s="31" t="e">
        <f t="shared" si="104"/>
        <v>#REF!</v>
      </c>
      <c r="O2195" s="1" t="e">
        <f>VLOOKUP(jur[[#This Row],[hwycov_id]],#REF!,16,FALSE)</f>
        <v>#REF!</v>
      </c>
      <c r="P2195" s="1">
        <v>2219</v>
      </c>
    </row>
    <row r="2196" spans="1:16" x14ac:dyDescent="0.25">
      <c r="A2196" s="1">
        <v>19208</v>
      </c>
      <c r="B2196" s="1">
        <v>3</v>
      </c>
      <c r="C2196" s="1">
        <v>1</v>
      </c>
      <c r="D2196" s="1">
        <v>2</v>
      </c>
      <c r="E2196" s="1" t="s">
        <v>75</v>
      </c>
      <c r="F2196" s="1">
        <v>3</v>
      </c>
      <c r="G2196" s="1">
        <v>2</v>
      </c>
      <c r="H2196" s="1">
        <v>5</v>
      </c>
      <c r="I2196" s="1">
        <v>19</v>
      </c>
      <c r="J2196" s="1">
        <v>20100</v>
      </c>
      <c r="K2196" s="4" t="e">
        <f>VLOOKUP(jur[[#This Row],[hwycov_id]],#REF!,10,FALSE)</f>
        <v>#REF!</v>
      </c>
      <c r="L2196" s="32" t="e">
        <f t="shared" si="102"/>
        <v>#REF!</v>
      </c>
      <c r="M2196" s="31" t="e">
        <f t="shared" si="103"/>
        <v>#REF!</v>
      </c>
      <c r="N2196" s="31" t="e">
        <f t="shared" si="104"/>
        <v>#REF!</v>
      </c>
      <c r="O2196" s="1" t="e">
        <f>VLOOKUP(jur[[#This Row],[hwycov_id]],#REF!,16,FALSE)</f>
        <v>#REF!</v>
      </c>
      <c r="P2196" s="1">
        <v>2220</v>
      </c>
    </row>
    <row r="2197" spans="1:16" x14ac:dyDescent="0.25">
      <c r="A2197" s="1">
        <v>10173</v>
      </c>
      <c r="B2197" s="1">
        <v>9</v>
      </c>
      <c r="C2197" s="1">
        <v>1</v>
      </c>
      <c r="D2197" s="1">
        <v>1</v>
      </c>
      <c r="E2197" s="1" t="s">
        <v>73</v>
      </c>
      <c r="F2197" s="1">
        <v>2</v>
      </c>
      <c r="G2197" s="1">
        <v>2</v>
      </c>
      <c r="H2197" s="1">
        <v>5</v>
      </c>
      <c r="I2197" s="1">
        <v>19</v>
      </c>
      <c r="J2197" s="1">
        <v>20545</v>
      </c>
      <c r="K2197" s="4" t="e">
        <f>VLOOKUP(jur[[#This Row],[hwycov_id]],#REF!,10,FALSE)</f>
        <v>#REF!</v>
      </c>
      <c r="L2197" s="32" t="e">
        <f t="shared" si="102"/>
        <v>#REF!</v>
      </c>
      <c r="M2197" s="31" t="e">
        <f t="shared" si="103"/>
        <v>#REF!</v>
      </c>
      <c r="N2197" s="31" t="e">
        <f t="shared" si="104"/>
        <v>#REF!</v>
      </c>
      <c r="O2197" s="1" t="e">
        <f>VLOOKUP(jur[[#This Row],[hwycov_id]],#REF!,16,FALSE)</f>
        <v>#REF!</v>
      </c>
      <c r="P2197" s="1">
        <v>2221</v>
      </c>
    </row>
    <row r="2198" spans="1:16" x14ac:dyDescent="0.25">
      <c r="A2198" s="1">
        <v>51183</v>
      </c>
      <c r="B2198" s="1">
        <v>2</v>
      </c>
      <c r="C2198" s="1">
        <v>1</v>
      </c>
      <c r="D2198" s="1">
        <v>1</v>
      </c>
      <c r="E2198" s="1" t="s">
        <v>77</v>
      </c>
      <c r="F2198" s="1">
        <v>3</v>
      </c>
      <c r="G2198" s="1">
        <v>2</v>
      </c>
      <c r="H2198" s="1">
        <v>7</v>
      </c>
      <c r="I2198" s="1">
        <v>19</v>
      </c>
      <c r="J2198" s="1">
        <v>21366</v>
      </c>
      <c r="K2198" s="4" t="e">
        <f>VLOOKUP(jur[[#This Row],[hwycov_id]],#REF!,10,FALSE)</f>
        <v>#REF!</v>
      </c>
      <c r="L2198" s="32" t="e">
        <f t="shared" si="102"/>
        <v>#REF!</v>
      </c>
      <c r="M2198" s="31" t="e">
        <f t="shared" si="103"/>
        <v>#REF!</v>
      </c>
      <c r="N2198" s="31" t="e">
        <f t="shared" si="104"/>
        <v>#REF!</v>
      </c>
      <c r="O2198" s="1" t="e">
        <f>VLOOKUP(jur[[#This Row],[hwycov_id]],#REF!,16,FALSE)</f>
        <v>#REF!</v>
      </c>
      <c r="P2198" s="1">
        <v>2222</v>
      </c>
    </row>
    <row r="2199" spans="1:16" x14ac:dyDescent="0.25">
      <c r="A2199" s="1">
        <v>51182</v>
      </c>
      <c r="B2199" s="1">
        <v>2</v>
      </c>
      <c r="C2199" s="1">
        <v>1</v>
      </c>
      <c r="D2199" s="1">
        <v>1</v>
      </c>
      <c r="E2199" s="1" t="s">
        <v>77</v>
      </c>
      <c r="F2199" s="1">
        <v>3</v>
      </c>
      <c r="G2199" s="1">
        <v>2</v>
      </c>
      <c r="H2199" s="1">
        <v>7</v>
      </c>
      <c r="I2199" s="1">
        <v>19</v>
      </c>
      <c r="J2199" s="1">
        <v>21749</v>
      </c>
      <c r="K2199" s="4" t="e">
        <f>VLOOKUP(jur[[#This Row],[hwycov_id]],#REF!,10,FALSE)</f>
        <v>#REF!</v>
      </c>
      <c r="L2199" s="32" t="e">
        <f t="shared" si="102"/>
        <v>#REF!</v>
      </c>
      <c r="M2199" s="31" t="e">
        <f t="shared" si="103"/>
        <v>#REF!</v>
      </c>
      <c r="N2199" s="31" t="e">
        <f t="shared" si="104"/>
        <v>#REF!</v>
      </c>
      <c r="O2199" s="1" t="e">
        <f>VLOOKUP(jur[[#This Row],[hwycov_id]],#REF!,16,FALSE)</f>
        <v>#REF!</v>
      </c>
      <c r="P2199" s="1">
        <v>2223</v>
      </c>
    </row>
    <row r="2200" spans="1:16" x14ac:dyDescent="0.25">
      <c r="A2200" s="1">
        <v>9621</v>
      </c>
      <c r="B2200" s="1">
        <v>3</v>
      </c>
      <c r="C2200" s="1">
        <v>1</v>
      </c>
      <c r="D2200" s="1">
        <v>2</v>
      </c>
      <c r="E2200" s="1" t="s">
        <v>77</v>
      </c>
      <c r="F2200" s="1">
        <v>3</v>
      </c>
      <c r="G2200" s="1">
        <v>2</v>
      </c>
      <c r="H2200" s="1">
        <v>5</v>
      </c>
      <c r="I2200" s="1">
        <v>19</v>
      </c>
      <c r="J2200" s="1">
        <v>22075</v>
      </c>
      <c r="K2200" s="4" t="e">
        <f>VLOOKUP(jur[[#This Row],[hwycov_id]],#REF!,10,FALSE)</f>
        <v>#REF!</v>
      </c>
      <c r="L2200" s="32" t="e">
        <f t="shared" si="102"/>
        <v>#REF!</v>
      </c>
      <c r="M2200" s="31" t="e">
        <f t="shared" si="103"/>
        <v>#REF!</v>
      </c>
      <c r="N2200" s="31" t="e">
        <f t="shared" si="104"/>
        <v>#REF!</v>
      </c>
      <c r="O2200" s="1" t="e">
        <f>VLOOKUP(jur[[#This Row],[hwycov_id]],#REF!,16,FALSE)</f>
        <v>#REF!</v>
      </c>
      <c r="P2200" s="1">
        <v>2224</v>
      </c>
    </row>
    <row r="2201" spans="1:16" x14ac:dyDescent="0.25">
      <c r="A2201" s="1">
        <v>12728</v>
      </c>
      <c r="B2201" s="1">
        <v>3</v>
      </c>
      <c r="C2201" s="1">
        <v>1</v>
      </c>
      <c r="D2201" s="1">
        <v>2</v>
      </c>
      <c r="E2201" s="1" t="s">
        <v>75</v>
      </c>
      <c r="F2201" s="1">
        <v>3</v>
      </c>
      <c r="G2201" s="1">
        <v>2</v>
      </c>
      <c r="H2201" s="1">
        <v>6</v>
      </c>
      <c r="I2201" s="1">
        <v>19</v>
      </c>
      <c r="J2201" s="1">
        <v>23500</v>
      </c>
      <c r="K2201" s="4" t="e">
        <f>VLOOKUP(jur[[#This Row],[hwycov_id]],#REF!,10,FALSE)</f>
        <v>#REF!</v>
      </c>
      <c r="L2201" s="32" t="e">
        <f t="shared" si="102"/>
        <v>#REF!</v>
      </c>
      <c r="M2201" s="31" t="e">
        <f t="shared" si="103"/>
        <v>#REF!</v>
      </c>
      <c r="N2201" s="31" t="e">
        <f t="shared" si="104"/>
        <v>#REF!</v>
      </c>
      <c r="O2201" s="1" t="e">
        <f>VLOOKUP(jur[[#This Row],[hwycov_id]],#REF!,16,FALSE)</f>
        <v>#REF!</v>
      </c>
      <c r="P2201" s="1">
        <v>2225</v>
      </c>
    </row>
    <row r="2202" spans="1:16" x14ac:dyDescent="0.25">
      <c r="A2202" s="1">
        <v>11580</v>
      </c>
      <c r="B2202" s="1">
        <v>3</v>
      </c>
      <c r="C2202" s="1">
        <v>1</v>
      </c>
      <c r="D2202" s="1">
        <v>2</v>
      </c>
      <c r="E2202" s="1" t="s">
        <v>77</v>
      </c>
      <c r="F2202" s="1">
        <v>3</v>
      </c>
      <c r="G2202" s="1">
        <v>2</v>
      </c>
      <c r="H2202" s="1">
        <v>5</v>
      </c>
      <c r="I2202" s="1">
        <v>19</v>
      </c>
      <c r="J2202" s="1">
        <v>24934</v>
      </c>
      <c r="K2202" s="4" t="e">
        <f>VLOOKUP(jur[[#This Row],[hwycov_id]],#REF!,10,FALSE)</f>
        <v>#REF!</v>
      </c>
      <c r="L2202" s="32" t="e">
        <f t="shared" si="102"/>
        <v>#REF!</v>
      </c>
      <c r="M2202" s="31" t="e">
        <f t="shared" si="103"/>
        <v>#REF!</v>
      </c>
      <c r="N2202" s="31" t="e">
        <f t="shared" si="104"/>
        <v>#REF!</v>
      </c>
      <c r="O2202" s="1" t="e">
        <f>VLOOKUP(jur[[#This Row],[hwycov_id]],#REF!,16,FALSE)</f>
        <v>#REF!</v>
      </c>
      <c r="P2202" s="1">
        <v>2226</v>
      </c>
    </row>
    <row r="2203" spans="1:16" x14ac:dyDescent="0.25">
      <c r="A2203" s="1">
        <v>28211</v>
      </c>
      <c r="B2203" s="1">
        <v>1</v>
      </c>
      <c r="C2203" s="1">
        <v>1</v>
      </c>
      <c r="D2203" s="1">
        <v>1</v>
      </c>
      <c r="E2203" s="1" t="s">
        <v>73</v>
      </c>
      <c r="F2203" s="1">
        <v>1</v>
      </c>
      <c r="G2203" s="1">
        <v>2</v>
      </c>
      <c r="H2203" s="1">
        <v>5</v>
      </c>
      <c r="I2203" s="1">
        <v>19</v>
      </c>
      <c r="J2203" s="1">
        <v>25490</v>
      </c>
      <c r="K2203" s="4" t="e">
        <f>VLOOKUP(jur[[#This Row],[hwycov_id]],#REF!,10,FALSE)</f>
        <v>#REF!</v>
      </c>
      <c r="L2203" s="32" t="e">
        <f t="shared" si="102"/>
        <v>#REF!</v>
      </c>
      <c r="M2203" s="31" t="e">
        <f t="shared" si="103"/>
        <v>#REF!</v>
      </c>
      <c r="N2203" s="31" t="e">
        <f t="shared" si="104"/>
        <v>#REF!</v>
      </c>
      <c r="O2203" s="1" t="e">
        <f>VLOOKUP(jur[[#This Row],[hwycov_id]],#REF!,16,FALSE)</f>
        <v>#REF!</v>
      </c>
      <c r="P2203" s="1">
        <v>2227</v>
      </c>
    </row>
    <row r="2204" spans="1:16" x14ac:dyDescent="0.25">
      <c r="A2204" s="1">
        <v>22830</v>
      </c>
      <c r="B2204" s="1">
        <v>2</v>
      </c>
      <c r="C2204" s="1">
        <v>1</v>
      </c>
      <c r="D2204" s="1">
        <v>2</v>
      </c>
      <c r="E2204" s="1" t="s">
        <v>75</v>
      </c>
      <c r="F2204" s="1">
        <v>3</v>
      </c>
      <c r="G2204" s="1">
        <v>2</v>
      </c>
      <c r="H2204" s="1">
        <v>7</v>
      </c>
      <c r="I2204" s="1">
        <v>19</v>
      </c>
      <c r="J2204" s="1">
        <v>26700</v>
      </c>
      <c r="K2204" s="4" t="e">
        <f>VLOOKUP(jur[[#This Row],[hwycov_id]],#REF!,10,FALSE)</f>
        <v>#REF!</v>
      </c>
      <c r="L2204" s="32" t="e">
        <f t="shared" si="102"/>
        <v>#REF!</v>
      </c>
      <c r="M2204" s="31" t="e">
        <f t="shared" si="103"/>
        <v>#REF!</v>
      </c>
      <c r="N2204" s="31" t="e">
        <f t="shared" si="104"/>
        <v>#REF!</v>
      </c>
      <c r="O2204" s="1" t="e">
        <f>VLOOKUP(jur[[#This Row],[hwycov_id]],#REF!,16,FALSE)</f>
        <v>#REF!</v>
      </c>
      <c r="P2204" s="1">
        <v>2228</v>
      </c>
    </row>
    <row r="2205" spans="1:16" x14ac:dyDescent="0.25">
      <c r="A2205" s="1">
        <v>15896</v>
      </c>
      <c r="B2205" s="1">
        <v>3</v>
      </c>
      <c r="C2205" s="1">
        <v>1</v>
      </c>
      <c r="D2205" s="1">
        <v>2</v>
      </c>
      <c r="E2205" s="1" t="s">
        <v>75</v>
      </c>
      <c r="F2205" s="1">
        <v>3</v>
      </c>
      <c r="G2205" s="1">
        <v>2</v>
      </c>
      <c r="H2205" s="1">
        <v>5</v>
      </c>
      <c r="I2205" s="1">
        <v>19</v>
      </c>
      <c r="J2205" s="1">
        <v>26700</v>
      </c>
      <c r="K2205" s="4" t="e">
        <f>VLOOKUP(jur[[#This Row],[hwycov_id]],#REF!,10,FALSE)</f>
        <v>#REF!</v>
      </c>
      <c r="L2205" s="32" t="e">
        <f t="shared" si="102"/>
        <v>#REF!</v>
      </c>
      <c r="M2205" s="31" t="e">
        <f t="shared" si="103"/>
        <v>#REF!</v>
      </c>
      <c r="N2205" s="31" t="e">
        <f t="shared" si="104"/>
        <v>#REF!</v>
      </c>
      <c r="O2205" s="1" t="e">
        <f>VLOOKUP(jur[[#This Row],[hwycov_id]],#REF!,16,FALSE)</f>
        <v>#REF!</v>
      </c>
      <c r="P2205" s="1">
        <v>2229</v>
      </c>
    </row>
    <row r="2206" spans="1:16" x14ac:dyDescent="0.25">
      <c r="A2206" s="1">
        <v>9617</v>
      </c>
      <c r="B2206" s="1">
        <v>3</v>
      </c>
      <c r="C2206" s="1">
        <v>1</v>
      </c>
      <c r="D2206" s="1">
        <v>2</v>
      </c>
      <c r="E2206" s="1" t="s">
        <v>77</v>
      </c>
      <c r="F2206" s="1">
        <v>3</v>
      </c>
      <c r="G2206" s="1">
        <v>2</v>
      </c>
      <c r="H2206" s="1">
        <v>5</v>
      </c>
      <c r="I2206" s="1">
        <v>19</v>
      </c>
      <c r="J2206" s="1">
        <v>26832</v>
      </c>
      <c r="K2206" s="4" t="e">
        <f>VLOOKUP(jur[[#This Row],[hwycov_id]],#REF!,10,FALSE)</f>
        <v>#REF!</v>
      </c>
      <c r="L2206" s="32" t="e">
        <f t="shared" si="102"/>
        <v>#REF!</v>
      </c>
      <c r="M2206" s="31" t="e">
        <f t="shared" si="103"/>
        <v>#REF!</v>
      </c>
      <c r="N2206" s="31" t="e">
        <f t="shared" si="104"/>
        <v>#REF!</v>
      </c>
      <c r="O2206" s="1" t="e">
        <f>VLOOKUP(jur[[#This Row],[hwycov_id]],#REF!,16,FALSE)</f>
        <v>#REF!</v>
      </c>
      <c r="P2206" s="1">
        <v>2230</v>
      </c>
    </row>
    <row r="2207" spans="1:16" x14ac:dyDescent="0.25">
      <c r="A2207" s="1">
        <v>29442</v>
      </c>
      <c r="B2207" s="1">
        <v>1</v>
      </c>
      <c r="C2207" s="1">
        <v>2</v>
      </c>
      <c r="D2207" s="1">
        <v>1</v>
      </c>
      <c r="E2207" s="1" t="s">
        <v>72</v>
      </c>
      <c r="F2207" s="1">
        <v>1</v>
      </c>
      <c r="G2207" s="1">
        <v>2</v>
      </c>
      <c r="H2207" s="1">
        <v>7</v>
      </c>
      <c r="I2207" s="1">
        <v>19</v>
      </c>
      <c r="J2207" s="1">
        <v>27194</v>
      </c>
      <c r="K2207" s="4" t="e">
        <f>VLOOKUP(jur[[#This Row],[hwycov_id]],#REF!,10,FALSE)</f>
        <v>#REF!</v>
      </c>
      <c r="L2207" s="32" t="e">
        <f t="shared" si="102"/>
        <v>#REF!</v>
      </c>
      <c r="M2207" s="31" t="e">
        <f t="shared" si="103"/>
        <v>#REF!</v>
      </c>
      <c r="N2207" s="31" t="e">
        <f t="shared" si="104"/>
        <v>#REF!</v>
      </c>
      <c r="O2207" s="1" t="e">
        <f>VLOOKUP(jur[[#This Row],[hwycov_id]],#REF!,16,FALSE)</f>
        <v>#REF!</v>
      </c>
      <c r="P2207" s="1">
        <v>2231</v>
      </c>
    </row>
    <row r="2208" spans="1:16" x14ac:dyDescent="0.25">
      <c r="A2208" s="1">
        <v>9299</v>
      </c>
      <c r="B2208" s="1">
        <v>3</v>
      </c>
      <c r="C2208" s="1">
        <v>1</v>
      </c>
      <c r="D2208" s="1">
        <v>2</v>
      </c>
      <c r="E2208" s="1" t="s">
        <v>74</v>
      </c>
      <c r="F2208" s="1">
        <v>3</v>
      </c>
      <c r="G2208" s="1">
        <v>2</v>
      </c>
      <c r="H2208" s="1">
        <v>3</v>
      </c>
      <c r="I2208" s="1">
        <v>19</v>
      </c>
      <c r="J2208" s="1">
        <v>27566</v>
      </c>
      <c r="K2208" s="4" t="e">
        <f>VLOOKUP(jur[[#This Row],[hwycov_id]],#REF!,10,FALSE)</f>
        <v>#REF!</v>
      </c>
      <c r="L2208" s="32" t="e">
        <f t="shared" si="102"/>
        <v>#REF!</v>
      </c>
      <c r="M2208" s="31" t="e">
        <f t="shared" si="103"/>
        <v>#REF!</v>
      </c>
      <c r="N2208" s="31" t="e">
        <f t="shared" si="104"/>
        <v>#REF!</v>
      </c>
      <c r="O2208" s="1" t="e">
        <f>VLOOKUP(jur[[#This Row],[hwycov_id]],#REF!,16,FALSE)</f>
        <v>#REF!</v>
      </c>
      <c r="P2208" s="1">
        <v>2232</v>
      </c>
    </row>
    <row r="2209" spans="1:16" x14ac:dyDescent="0.25">
      <c r="A2209" s="1">
        <v>28214</v>
      </c>
      <c r="B2209" s="1">
        <v>1</v>
      </c>
      <c r="C2209" s="1">
        <v>1</v>
      </c>
      <c r="D2209" s="1">
        <v>1</v>
      </c>
      <c r="E2209" s="1" t="s">
        <v>73</v>
      </c>
      <c r="F2209" s="1">
        <v>1</v>
      </c>
      <c r="G2209" s="1">
        <v>2</v>
      </c>
      <c r="H2209" s="1">
        <v>5</v>
      </c>
      <c r="I2209" s="1">
        <v>19</v>
      </c>
      <c r="J2209" s="1">
        <v>27992</v>
      </c>
      <c r="K2209" s="4" t="e">
        <f>VLOOKUP(jur[[#This Row],[hwycov_id]],#REF!,10,FALSE)</f>
        <v>#REF!</v>
      </c>
      <c r="L2209" s="32" t="e">
        <f t="shared" si="102"/>
        <v>#REF!</v>
      </c>
      <c r="M2209" s="31" t="e">
        <f t="shared" si="103"/>
        <v>#REF!</v>
      </c>
      <c r="N2209" s="31" t="e">
        <f t="shared" si="104"/>
        <v>#REF!</v>
      </c>
      <c r="O2209" s="1" t="e">
        <f>VLOOKUP(jur[[#This Row],[hwycov_id]],#REF!,16,FALSE)</f>
        <v>#REF!</v>
      </c>
      <c r="P2209" s="1">
        <v>2233</v>
      </c>
    </row>
    <row r="2210" spans="1:16" x14ac:dyDescent="0.25">
      <c r="A2210" s="1">
        <v>28216</v>
      </c>
      <c r="B2210" s="1">
        <v>1</v>
      </c>
      <c r="C2210" s="1">
        <v>1</v>
      </c>
      <c r="D2210" s="1">
        <v>1</v>
      </c>
      <c r="E2210" s="1" t="s">
        <v>77</v>
      </c>
      <c r="F2210" s="1">
        <v>1</v>
      </c>
      <c r="G2210" s="1">
        <v>2</v>
      </c>
      <c r="H2210" s="1">
        <v>5</v>
      </c>
      <c r="I2210" s="1">
        <v>19</v>
      </c>
      <c r="J2210" s="1">
        <v>29209</v>
      </c>
      <c r="K2210" s="4" t="e">
        <f>VLOOKUP(jur[[#This Row],[hwycov_id]],#REF!,10,FALSE)</f>
        <v>#REF!</v>
      </c>
      <c r="L2210" s="32" t="e">
        <f t="shared" si="102"/>
        <v>#REF!</v>
      </c>
      <c r="M2210" s="31" t="e">
        <f t="shared" si="103"/>
        <v>#REF!</v>
      </c>
      <c r="N2210" s="31" t="e">
        <f t="shared" si="104"/>
        <v>#REF!</v>
      </c>
      <c r="O2210" s="1" t="e">
        <f>VLOOKUP(jur[[#This Row],[hwycov_id]],#REF!,16,FALSE)</f>
        <v>#REF!</v>
      </c>
      <c r="P2210" s="1">
        <v>2234</v>
      </c>
    </row>
    <row r="2211" spans="1:16" x14ac:dyDescent="0.25">
      <c r="A2211" s="1">
        <v>28215</v>
      </c>
      <c r="B2211" s="1">
        <v>1</v>
      </c>
      <c r="C2211" s="1">
        <v>1</v>
      </c>
      <c r="D2211" s="1">
        <v>1</v>
      </c>
      <c r="E2211" s="1" t="s">
        <v>77</v>
      </c>
      <c r="F2211" s="1">
        <v>1</v>
      </c>
      <c r="G2211" s="1">
        <v>2</v>
      </c>
      <c r="H2211" s="1">
        <v>5</v>
      </c>
      <c r="I2211" s="1">
        <v>19</v>
      </c>
      <c r="J2211" s="1">
        <v>29297</v>
      </c>
      <c r="K2211" s="4" t="e">
        <f>VLOOKUP(jur[[#This Row],[hwycov_id]],#REF!,10,FALSE)</f>
        <v>#REF!</v>
      </c>
      <c r="L2211" s="32" t="e">
        <f t="shared" si="102"/>
        <v>#REF!</v>
      </c>
      <c r="M2211" s="31" t="e">
        <f t="shared" si="103"/>
        <v>#REF!</v>
      </c>
      <c r="N2211" s="31" t="e">
        <f t="shared" si="104"/>
        <v>#REF!</v>
      </c>
      <c r="O2211" s="1" t="e">
        <f>VLOOKUP(jur[[#This Row],[hwycov_id]],#REF!,16,FALSE)</f>
        <v>#REF!</v>
      </c>
      <c r="P2211" s="1">
        <v>2235</v>
      </c>
    </row>
    <row r="2212" spans="1:16" x14ac:dyDescent="0.25">
      <c r="A2212" s="1">
        <v>28623</v>
      </c>
      <c r="B2212" s="1">
        <v>1</v>
      </c>
      <c r="C2212" s="1">
        <v>1</v>
      </c>
      <c r="D2212" s="1">
        <v>1</v>
      </c>
      <c r="E2212" s="1" t="s">
        <v>77</v>
      </c>
      <c r="F2212" s="1">
        <v>1</v>
      </c>
      <c r="G2212" s="1">
        <v>3</v>
      </c>
      <c r="H2212" s="1">
        <v>5</v>
      </c>
      <c r="I2212" s="1">
        <v>19</v>
      </c>
      <c r="J2212" s="1">
        <v>30556</v>
      </c>
      <c r="K2212" s="4" t="e">
        <f>VLOOKUP(jur[[#This Row],[hwycov_id]],#REF!,10,FALSE)</f>
        <v>#REF!</v>
      </c>
      <c r="L2212" s="32" t="e">
        <f t="shared" si="102"/>
        <v>#REF!</v>
      </c>
      <c r="M2212" s="31" t="e">
        <f t="shared" si="103"/>
        <v>#REF!</v>
      </c>
      <c r="N2212" s="31" t="e">
        <f t="shared" si="104"/>
        <v>#REF!</v>
      </c>
      <c r="O2212" s="1" t="e">
        <f>VLOOKUP(jur[[#This Row],[hwycov_id]],#REF!,16,FALSE)</f>
        <v>#REF!</v>
      </c>
      <c r="P2212" s="1">
        <v>2236</v>
      </c>
    </row>
    <row r="2213" spans="1:16" x14ac:dyDescent="0.25">
      <c r="A2213" s="1">
        <v>28203</v>
      </c>
      <c r="B2213" s="1">
        <v>1</v>
      </c>
      <c r="C2213" s="1">
        <v>1</v>
      </c>
      <c r="D2213" s="1">
        <v>1</v>
      </c>
      <c r="E2213" s="1" t="s">
        <v>73</v>
      </c>
      <c r="F2213" s="1">
        <v>1</v>
      </c>
      <c r="G2213" s="1">
        <v>3</v>
      </c>
      <c r="H2213" s="1">
        <v>5</v>
      </c>
      <c r="I2213" s="1">
        <v>19</v>
      </c>
      <c r="J2213" s="1">
        <v>30996</v>
      </c>
      <c r="K2213" s="4" t="e">
        <f>VLOOKUP(jur[[#This Row],[hwycov_id]],#REF!,10,FALSE)</f>
        <v>#REF!</v>
      </c>
      <c r="L2213" s="32" t="e">
        <f t="shared" si="102"/>
        <v>#REF!</v>
      </c>
      <c r="M2213" s="31" t="e">
        <f t="shared" si="103"/>
        <v>#REF!</v>
      </c>
      <c r="N2213" s="31" t="e">
        <f t="shared" si="104"/>
        <v>#REF!</v>
      </c>
      <c r="O2213" s="1" t="e">
        <f>VLOOKUP(jur[[#This Row],[hwycov_id]],#REF!,16,FALSE)</f>
        <v>#REF!</v>
      </c>
      <c r="P2213" s="1">
        <v>2237</v>
      </c>
    </row>
    <row r="2214" spans="1:16" x14ac:dyDescent="0.25">
      <c r="A2214" s="1">
        <v>27766</v>
      </c>
      <c r="B2214" s="1">
        <v>1</v>
      </c>
      <c r="C2214" s="1">
        <v>1</v>
      </c>
      <c r="D2214" s="1">
        <v>1</v>
      </c>
      <c r="E2214" s="1" t="s">
        <v>73</v>
      </c>
      <c r="F2214" s="1">
        <v>1</v>
      </c>
      <c r="G2214" s="1">
        <v>3</v>
      </c>
      <c r="H2214" s="1">
        <v>5</v>
      </c>
      <c r="I2214" s="1">
        <v>19</v>
      </c>
      <c r="J2214" s="1">
        <v>32037</v>
      </c>
      <c r="K2214" s="4" t="e">
        <f>VLOOKUP(jur[[#This Row],[hwycov_id]],#REF!,10,FALSE)</f>
        <v>#REF!</v>
      </c>
      <c r="L2214" s="32" t="e">
        <f t="shared" si="102"/>
        <v>#REF!</v>
      </c>
      <c r="M2214" s="31" t="e">
        <f t="shared" si="103"/>
        <v>#REF!</v>
      </c>
      <c r="N2214" s="31" t="e">
        <f t="shared" si="104"/>
        <v>#REF!</v>
      </c>
      <c r="O2214" s="1" t="e">
        <f>VLOOKUP(jur[[#This Row],[hwycov_id]],#REF!,16,FALSE)</f>
        <v>#REF!</v>
      </c>
      <c r="P2214" s="1">
        <v>2238</v>
      </c>
    </row>
    <row r="2215" spans="1:16" x14ac:dyDescent="0.25">
      <c r="A2215" s="1">
        <v>28638</v>
      </c>
      <c r="B2215" s="1">
        <v>1</v>
      </c>
      <c r="C2215" s="1">
        <v>1</v>
      </c>
      <c r="D2215" s="1">
        <v>1</v>
      </c>
      <c r="E2215" s="1" t="s">
        <v>73</v>
      </c>
      <c r="F2215" s="1">
        <v>1</v>
      </c>
      <c r="G2215" s="1">
        <v>3</v>
      </c>
      <c r="H2215" s="1">
        <v>5</v>
      </c>
      <c r="I2215" s="1">
        <v>19</v>
      </c>
      <c r="J2215" s="1">
        <v>34029</v>
      </c>
      <c r="K2215" s="4" t="e">
        <f>VLOOKUP(jur[[#This Row],[hwycov_id]],#REF!,10,FALSE)</f>
        <v>#REF!</v>
      </c>
      <c r="L2215" s="32" t="e">
        <f t="shared" si="102"/>
        <v>#REF!</v>
      </c>
      <c r="M2215" s="31" t="e">
        <f t="shared" si="103"/>
        <v>#REF!</v>
      </c>
      <c r="N2215" s="31" t="e">
        <f t="shared" si="104"/>
        <v>#REF!</v>
      </c>
      <c r="O2215" s="1" t="e">
        <f>VLOOKUP(jur[[#This Row],[hwycov_id]],#REF!,16,FALSE)</f>
        <v>#REF!</v>
      </c>
      <c r="P2215" s="1">
        <v>2239</v>
      </c>
    </row>
    <row r="2216" spans="1:16" x14ac:dyDescent="0.25">
      <c r="A2216" s="1">
        <v>10174</v>
      </c>
      <c r="B2216" s="1">
        <v>8</v>
      </c>
      <c r="C2216" s="1">
        <v>1</v>
      </c>
      <c r="D2216" s="1">
        <v>1</v>
      </c>
      <c r="E2216" s="1" t="s">
        <v>73</v>
      </c>
      <c r="F2216" s="1">
        <v>2</v>
      </c>
      <c r="G2216" s="1">
        <v>3</v>
      </c>
      <c r="H2216" s="1">
        <v>5</v>
      </c>
      <c r="I2216" s="1">
        <v>19</v>
      </c>
      <c r="J2216" s="1">
        <v>39701</v>
      </c>
      <c r="K2216" s="4" t="e">
        <f>VLOOKUP(jur[[#This Row],[hwycov_id]],#REF!,10,FALSE)</f>
        <v>#REF!</v>
      </c>
      <c r="L2216" s="32" t="e">
        <f t="shared" si="102"/>
        <v>#REF!</v>
      </c>
      <c r="M2216" s="31" t="e">
        <f t="shared" si="103"/>
        <v>#REF!</v>
      </c>
      <c r="N2216" s="31" t="e">
        <f t="shared" si="104"/>
        <v>#REF!</v>
      </c>
      <c r="O2216" s="1" t="e">
        <f>VLOOKUP(jur[[#This Row],[hwycov_id]],#REF!,16,FALSE)</f>
        <v>#REF!</v>
      </c>
      <c r="P2216" s="1">
        <v>2240</v>
      </c>
    </row>
    <row r="2217" spans="1:16" x14ac:dyDescent="0.25">
      <c r="A2217" s="1">
        <v>28636</v>
      </c>
      <c r="B2217" s="1">
        <v>1</v>
      </c>
      <c r="C2217" s="1">
        <v>1</v>
      </c>
      <c r="D2217" s="1">
        <v>1</v>
      </c>
      <c r="E2217" s="1" t="s">
        <v>77</v>
      </c>
      <c r="F2217" s="1">
        <v>1</v>
      </c>
      <c r="G2217" s="1">
        <v>4</v>
      </c>
      <c r="H2217" s="1">
        <v>5</v>
      </c>
      <c r="I2217" s="1">
        <v>19</v>
      </c>
      <c r="J2217" s="1">
        <v>43102</v>
      </c>
      <c r="K2217" s="4" t="e">
        <f>VLOOKUP(jur[[#This Row],[hwycov_id]],#REF!,10,FALSE)</f>
        <v>#REF!</v>
      </c>
      <c r="L2217" s="32" t="e">
        <f t="shared" si="102"/>
        <v>#REF!</v>
      </c>
      <c r="M2217" s="31" t="e">
        <f t="shared" si="103"/>
        <v>#REF!</v>
      </c>
      <c r="N2217" s="31" t="e">
        <f t="shared" si="104"/>
        <v>#REF!</v>
      </c>
      <c r="O2217" s="1" t="e">
        <f>VLOOKUP(jur[[#This Row],[hwycov_id]],#REF!,16,FALSE)</f>
        <v>#REF!</v>
      </c>
      <c r="P2217" s="1">
        <v>2241</v>
      </c>
    </row>
    <row r="2218" spans="1:16" x14ac:dyDescent="0.25">
      <c r="A2218" s="1">
        <v>28637</v>
      </c>
      <c r="B2218" s="1">
        <v>1</v>
      </c>
      <c r="C2218" s="1">
        <v>1</v>
      </c>
      <c r="D2218" s="1">
        <v>1</v>
      </c>
      <c r="E2218" s="1" t="s">
        <v>77</v>
      </c>
      <c r="F2218" s="1">
        <v>1</v>
      </c>
      <c r="G2218" s="1">
        <v>4</v>
      </c>
      <c r="H2218" s="1">
        <v>5</v>
      </c>
      <c r="I2218" s="1">
        <v>19</v>
      </c>
      <c r="J2218" s="1">
        <v>43615</v>
      </c>
      <c r="K2218" s="4" t="e">
        <f>VLOOKUP(jur[[#This Row],[hwycov_id]],#REF!,10,FALSE)</f>
        <v>#REF!</v>
      </c>
      <c r="L2218" s="32" t="e">
        <f t="shared" si="102"/>
        <v>#REF!</v>
      </c>
      <c r="M2218" s="31" t="e">
        <f t="shared" si="103"/>
        <v>#REF!</v>
      </c>
      <c r="N2218" s="31" t="e">
        <f t="shared" si="104"/>
        <v>#REF!</v>
      </c>
      <c r="O2218" s="1" t="e">
        <f>VLOOKUP(jur[[#This Row],[hwycov_id]],#REF!,16,FALSE)</f>
        <v>#REF!</v>
      </c>
      <c r="P2218" s="1">
        <v>2242</v>
      </c>
    </row>
    <row r="2219" spans="1:16" x14ac:dyDescent="0.25">
      <c r="A2219" s="1">
        <v>7215</v>
      </c>
      <c r="B2219" s="1">
        <v>1</v>
      </c>
      <c r="C2219" s="1">
        <v>1</v>
      </c>
      <c r="D2219" s="1">
        <v>1</v>
      </c>
      <c r="E2219" s="1" t="s">
        <v>73</v>
      </c>
      <c r="F2219" s="1">
        <v>1</v>
      </c>
      <c r="G2219" s="1">
        <v>4</v>
      </c>
      <c r="H2219" s="1">
        <v>2</v>
      </c>
      <c r="I2219" s="1">
        <v>19</v>
      </c>
      <c r="J2219" s="1">
        <v>46501</v>
      </c>
      <c r="K2219" s="4" t="e">
        <f>VLOOKUP(jur[[#This Row],[hwycov_id]],#REF!,10,FALSE)</f>
        <v>#REF!</v>
      </c>
      <c r="L2219" s="32" t="e">
        <f t="shared" si="102"/>
        <v>#REF!</v>
      </c>
      <c r="M2219" s="31" t="e">
        <f t="shared" si="103"/>
        <v>#REF!</v>
      </c>
      <c r="N2219" s="31" t="e">
        <f t="shared" si="104"/>
        <v>#REF!</v>
      </c>
      <c r="O2219" s="1" t="e">
        <f>VLOOKUP(jur[[#This Row],[hwycov_id]],#REF!,16,FALSE)</f>
        <v>#REF!</v>
      </c>
      <c r="P2219" s="1">
        <v>2243</v>
      </c>
    </row>
    <row r="2220" spans="1:16" x14ac:dyDescent="0.25">
      <c r="A2220" s="1">
        <v>7222</v>
      </c>
      <c r="B2220" s="1">
        <v>1</v>
      </c>
      <c r="C2220" s="1">
        <v>1</v>
      </c>
      <c r="D2220" s="1">
        <v>1</v>
      </c>
      <c r="E2220" s="1" t="s">
        <v>73</v>
      </c>
      <c r="F2220" s="1">
        <v>1</v>
      </c>
      <c r="G2220" s="1">
        <v>4</v>
      </c>
      <c r="H2220" s="1">
        <v>2</v>
      </c>
      <c r="I2220" s="1">
        <v>19</v>
      </c>
      <c r="J2220" s="1">
        <v>48401</v>
      </c>
      <c r="K2220" s="4" t="e">
        <f>VLOOKUP(jur[[#This Row],[hwycov_id]],#REF!,10,FALSE)</f>
        <v>#REF!</v>
      </c>
      <c r="L2220" s="32" t="e">
        <f t="shared" si="102"/>
        <v>#REF!</v>
      </c>
      <c r="M2220" s="31" t="e">
        <f t="shared" si="103"/>
        <v>#REF!</v>
      </c>
      <c r="N2220" s="31" t="e">
        <f t="shared" si="104"/>
        <v>#REF!</v>
      </c>
      <c r="O2220" s="1" t="e">
        <f>VLOOKUP(jur[[#This Row],[hwycov_id]],#REF!,16,FALSE)</f>
        <v>#REF!</v>
      </c>
      <c r="P2220" s="1">
        <v>2244</v>
      </c>
    </row>
    <row r="2221" spans="1:16" x14ac:dyDescent="0.25">
      <c r="A2221" s="1">
        <v>13037</v>
      </c>
      <c r="B2221" s="1">
        <v>1</v>
      </c>
      <c r="C2221" s="1">
        <v>1</v>
      </c>
      <c r="D2221" s="1">
        <v>1</v>
      </c>
      <c r="E2221" s="1" t="s">
        <v>77</v>
      </c>
      <c r="F2221" s="1">
        <v>1</v>
      </c>
      <c r="G2221" s="1">
        <v>5</v>
      </c>
      <c r="H2221" s="1">
        <v>5</v>
      </c>
      <c r="I2221" s="1">
        <v>19</v>
      </c>
      <c r="J2221" s="1">
        <v>53712</v>
      </c>
      <c r="K2221" s="4" t="e">
        <f>VLOOKUP(jur[[#This Row],[hwycov_id]],#REF!,10,FALSE)</f>
        <v>#REF!</v>
      </c>
      <c r="L2221" s="32" t="e">
        <f t="shared" si="102"/>
        <v>#REF!</v>
      </c>
      <c r="M2221" s="31" t="e">
        <f t="shared" si="103"/>
        <v>#REF!</v>
      </c>
      <c r="N2221" s="31" t="e">
        <f t="shared" si="104"/>
        <v>#REF!</v>
      </c>
      <c r="O2221" s="1" t="e">
        <f>VLOOKUP(jur[[#This Row],[hwycov_id]],#REF!,16,FALSE)</f>
        <v>#REF!</v>
      </c>
      <c r="P2221" s="1">
        <v>2245</v>
      </c>
    </row>
    <row r="2222" spans="1:16" x14ac:dyDescent="0.25">
      <c r="A2222" s="1">
        <v>7525</v>
      </c>
      <c r="B2222" s="1">
        <v>1</v>
      </c>
      <c r="C2222" s="1">
        <v>1</v>
      </c>
      <c r="D2222" s="1">
        <v>1</v>
      </c>
      <c r="E2222" s="1" t="s">
        <v>77</v>
      </c>
      <c r="F2222" s="1">
        <v>1</v>
      </c>
      <c r="G2222" s="1">
        <v>5</v>
      </c>
      <c r="H2222" s="1">
        <v>2</v>
      </c>
      <c r="I2222" s="1">
        <v>19</v>
      </c>
      <c r="J2222" s="1">
        <v>55066</v>
      </c>
      <c r="K2222" s="4" t="e">
        <f>VLOOKUP(jur[[#This Row],[hwycov_id]],#REF!,10,FALSE)</f>
        <v>#REF!</v>
      </c>
      <c r="L2222" s="32" t="e">
        <f t="shared" si="102"/>
        <v>#REF!</v>
      </c>
      <c r="M2222" s="31" t="e">
        <f t="shared" si="103"/>
        <v>#REF!</v>
      </c>
      <c r="N2222" s="31" t="e">
        <f t="shared" si="104"/>
        <v>#REF!</v>
      </c>
      <c r="O2222" s="1" t="e">
        <f>VLOOKUP(jur[[#This Row],[hwycov_id]],#REF!,16,FALSE)</f>
        <v>#REF!</v>
      </c>
      <c r="P2222" s="1">
        <v>2246</v>
      </c>
    </row>
    <row r="2223" spans="1:16" x14ac:dyDescent="0.25">
      <c r="A2223" s="1">
        <v>7190</v>
      </c>
      <c r="B2223" s="1">
        <v>1</v>
      </c>
      <c r="C2223" s="1">
        <v>1</v>
      </c>
      <c r="D2223" s="1">
        <v>1</v>
      </c>
      <c r="E2223" s="1" t="s">
        <v>77</v>
      </c>
      <c r="F2223" s="1">
        <v>1</v>
      </c>
      <c r="G2223" s="1">
        <v>5</v>
      </c>
      <c r="H2223" s="1">
        <v>2</v>
      </c>
      <c r="I2223" s="1">
        <v>19</v>
      </c>
      <c r="J2223" s="1">
        <v>55161</v>
      </c>
      <c r="K2223" s="4" t="e">
        <f>VLOOKUP(jur[[#This Row],[hwycov_id]],#REF!,10,FALSE)</f>
        <v>#REF!</v>
      </c>
      <c r="L2223" s="32" t="e">
        <f t="shared" si="102"/>
        <v>#REF!</v>
      </c>
      <c r="M2223" s="31" t="e">
        <f t="shared" si="103"/>
        <v>#REF!</v>
      </c>
      <c r="N2223" s="31" t="e">
        <f t="shared" si="104"/>
        <v>#REF!</v>
      </c>
      <c r="O2223" s="1" t="e">
        <f>VLOOKUP(jur[[#This Row],[hwycov_id]],#REF!,16,FALSE)</f>
        <v>#REF!</v>
      </c>
      <c r="P2223" s="1">
        <v>2247</v>
      </c>
    </row>
    <row r="2224" spans="1:16" x14ac:dyDescent="0.25">
      <c r="A2224" s="1">
        <v>13046</v>
      </c>
      <c r="B2224" s="1">
        <v>1</v>
      </c>
      <c r="C2224" s="1">
        <v>1</v>
      </c>
      <c r="D2224" s="1">
        <v>1</v>
      </c>
      <c r="E2224" s="1" t="s">
        <v>77</v>
      </c>
      <c r="F2224" s="1">
        <v>1</v>
      </c>
      <c r="G2224" s="1">
        <v>5</v>
      </c>
      <c r="H2224" s="1">
        <v>5</v>
      </c>
      <c r="I2224" s="1">
        <v>19</v>
      </c>
      <c r="J2224" s="1">
        <v>56222</v>
      </c>
      <c r="K2224" s="4" t="e">
        <f>VLOOKUP(jur[[#This Row],[hwycov_id]],#REF!,10,FALSE)</f>
        <v>#REF!</v>
      </c>
      <c r="L2224" s="32" t="e">
        <f t="shared" si="102"/>
        <v>#REF!</v>
      </c>
      <c r="M2224" s="31" t="e">
        <f t="shared" si="103"/>
        <v>#REF!</v>
      </c>
      <c r="N2224" s="31" t="e">
        <f t="shared" si="104"/>
        <v>#REF!</v>
      </c>
      <c r="O2224" s="1" t="e">
        <f>VLOOKUP(jur[[#This Row],[hwycov_id]],#REF!,16,FALSE)</f>
        <v>#REF!</v>
      </c>
      <c r="P2224" s="1">
        <v>2248</v>
      </c>
    </row>
    <row r="2225" spans="1:16" x14ac:dyDescent="0.25">
      <c r="A2225" s="1">
        <v>27166</v>
      </c>
      <c r="B2225" s="1">
        <v>1</v>
      </c>
      <c r="C2225" s="1">
        <v>1</v>
      </c>
      <c r="D2225" s="1">
        <v>1</v>
      </c>
      <c r="E2225" s="1" t="s">
        <v>73</v>
      </c>
      <c r="F2225" s="1">
        <v>1</v>
      </c>
      <c r="G2225" s="1">
        <v>5</v>
      </c>
      <c r="H2225" s="1">
        <v>7</v>
      </c>
      <c r="I2225" s="1">
        <v>19</v>
      </c>
      <c r="J2225" s="1">
        <v>56246</v>
      </c>
      <c r="K2225" s="4" t="e">
        <f>VLOOKUP(jur[[#This Row],[hwycov_id]],#REF!,10,FALSE)</f>
        <v>#REF!</v>
      </c>
      <c r="L2225" s="32" t="e">
        <f t="shared" si="102"/>
        <v>#REF!</v>
      </c>
      <c r="M2225" s="31" t="e">
        <f t="shared" si="103"/>
        <v>#REF!</v>
      </c>
      <c r="N2225" s="31" t="e">
        <f t="shared" si="104"/>
        <v>#REF!</v>
      </c>
      <c r="O2225" s="1" t="e">
        <f>VLOOKUP(jur[[#This Row],[hwycov_id]],#REF!,16,FALSE)</f>
        <v>#REF!</v>
      </c>
      <c r="P2225" s="1">
        <v>2249</v>
      </c>
    </row>
    <row r="2226" spans="1:16" x14ac:dyDescent="0.25">
      <c r="A2226" s="1">
        <v>14176</v>
      </c>
      <c r="B2226" s="1">
        <v>1</v>
      </c>
      <c r="C2226" s="1">
        <v>1</v>
      </c>
      <c r="D2226" s="1">
        <v>1</v>
      </c>
      <c r="E2226" s="1" t="s">
        <v>77</v>
      </c>
      <c r="F2226" s="1">
        <v>1</v>
      </c>
      <c r="G2226" s="1">
        <v>5</v>
      </c>
      <c r="H2226" s="1">
        <v>2</v>
      </c>
      <c r="I2226" s="1">
        <v>19</v>
      </c>
      <c r="J2226" s="1">
        <v>57418</v>
      </c>
      <c r="K2226" s="4" t="e">
        <f>VLOOKUP(jur[[#This Row],[hwycov_id]],#REF!,10,FALSE)</f>
        <v>#REF!</v>
      </c>
      <c r="L2226" s="32" t="e">
        <f t="shared" si="102"/>
        <v>#REF!</v>
      </c>
      <c r="M2226" s="31" t="e">
        <f t="shared" si="103"/>
        <v>#REF!</v>
      </c>
      <c r="N2226" s="31" t="e">
        <f t="shared" si="104"/>
        <v>#REF!</v>
      </c>
      <c r="O2226" s="1" t="e">
        <f>VLOOKUP(jur[[#This Row],[hwycov_id]],#REF!,16,FALSE)</f>
        <v>#REF!</v>
      </c>
      <c r="P2226" s="1">
        <v>2250</v>
      </c>
    </row>
    <row r="2227" spans="1:16" x14ac:dyDescent="0.25">
      <c r="A2227" s="1">
        <v>7259</v>
      </c>
      <c r="B2227" s="1">
        <v>1</v>
      </c>
      <c r="C2227" s="1">
        <v>1</v>
      </c>
      <c r="D2227" s="1">
        <v>1</v>
      </c>
      <c r="E2227" s="1" t="s">
        <v>77</v>
      </c>
      <c r="F2227" s="1">
        <v>1</v>
      </c>
      <c r="G2227" s="1">
        <v>5</v>
      </c>
      <c r="H2227" s="1">
        <v>2</v>
      </c>
      <c r="I2227" s="1">
        <v>19</v>
      </c>
      <c r="J2227" s="1">
        <v>57972</v>
      </c>
      <c r="K2227" s="4" t="e">
        <f>VLOOKUP(jur[[#This Row],[hwycov_id]],#REF!,10,FALSE)</f>
        <v>#REF!</v>
      </c>
      <c r="L2227" s="32" t="e">
        <f t="shared" si="102"/>
        <v>#REF!</v>
      </c>
      <c r="M2227" s="31" t="e">
        <f t="shared" si="103"/>
        <v>#REF!</v>
      </c>
      <c r="N2227" s="31" t="e">
        <f t="shared" si="104"/>
        <v>#REF!</v>
      </c>
      <c r="O2227" s="1" t="e">
        <f>VLOOKUP(jur[[#This Row],[hwycov_id]],#REF!,16,FALSE)</f>
        <v>#REF!</v>
      </c>
      <c r="P2227" s="1">
        <v>2251</v>
      </c>
    </row>
    <row r="2228" spans="1:16" x14ac:dyDescent="0.25">
      <c r="A2228" s="1">
        <v>14153</v>
      </c>
      <c r="B2228" s="1">
        <v>1</v>
      </c>
      <c r="C2228" s="1">
        <v>1</v>
      </c>
      <c r="D2228" s="1">
        <v>1</v>
      </c>
      <c r="E2228" s="1" t="s">
        <v>77</v>
      </c>
      <c r="F2228" s="1">
        <v>1</v>
      </c>
      <c r="G2228" s="1">
        <v>5</v>
      </c>
      <c r="H2228" s="1">
        <v>2</v>
      </c>
      <c r="I2228" s="1">
        <v>19</v>
      </c>
      <c r="J2228" s="1">
        <v>59399</v>
      </c>
      <c r="K2228" s="4" t="e">
        <f>VLOOKUP(jur[[#This Row],[hwycov_id]],#REF!,10,FALSE)</f>
        <v>#REF!</v>
      </c>
      <c r="L2228" s="32" t="e">
        <f t="shared" si="102"/>
        <v>#REF!</v>
      </c>
      <c r="M2228" s="31" t="e">
        <f t="shared" si="103"/>
        <v>#REF!</v>
      </c>
      <c r="N2228" s="31" t="e">
        <f t="shared" si="104"/>
        <v>#REF!</v>
      </c>
      <c r="O2228" s="1" t="e">
        <f>VLOOKUP(jur[[#This Row],[hwycov_id]],#REF!,16,FALSE)</f>
        <v>#REF!</v>
      </c>
      <c r="P2228" s="1">
        <v>2252</v>
      </c>
    </row>
    <row r="2229" spans="1:16" x14ac:dyDescent="0.25">
      <c r="A2229" s="1">
        <v>14144</v>
      </c>
      <c r="B2229" s="1">
        <v>1</v>
      </c>
      <c r="C2229" s="1">
        <v>1</v>
      </c>
      <c r="D2229" s="1">
        <v>1</v>
      </c>
      <c r="E2229" s="1" t="s">
        <v>77</v>
      </c>
      <c r="F2229" s="1">
        <v>1</v>
      </c>
      <c r="G2229" s="1">
        <v>6</v>
      </c>
      <c r="H2229" s="1">
        <v>2</v>
      </c>
      <c r="I2229" s="1">
        <v>19</v>
      </c>
      <c r="J2229" s="1">
        <v>62376</v>
      </c>
      <c r="K2229" s="4" t="e">
        <f>VLOOKUP(jur[[#This Row],[hwycov_id]],#REF!,10,FALSE)</f>
        <v>#REF!</v>
      </c>
      <c r="L2229" s="32" t="e">
        <f t="shared" si="102"/>
        <v>#REF!</v>
      </c>
      <c r="M2229" s="31" t="e">
        <f t="shared" si="103"/>
        <v>#REF!</v>
      </c>
      <c r="N2229" s="31" t="e">
        <f t="shared" si="104"/>
        <v>#REF!</v>
      </c>
      <c r="O2229" s="1" t="e">
        <f>VLOOKUP(jur[[#This Row],[hwycov_id]],#REF!,16,FALSE)</f>
        <v>#REF!</v>
      </c>
      <c r="P2229" s="1">
        <v>2253</v>
      </c>
    </row>
    <row r="2230" spans="1:16" x14ac:dyDescent="0.25">
      <c r="A2230" s="1">
        <v>28486</v>
      </c>
      <c r="B2230" s="1">
        <v>1</v>
      </c>
      <c r="C2230" s="1">
        <v>1</v>
      </c>
      <c r="D2230" s="1">
        <v>1</v>
      </c>
      <c r="E2230" s="1" t="s">
        <v>73</v>
      </c>
      <c r="F2230" s="1">
        <v>1</v>
      </c>
      <c r="G2230" s="1">
        <v>6</v>
      </c>
      <c r="H2230" s="1">
        <v>6</v>
      </c>
      <c r="I2230" s="1">
        <v>19</v>
      </c>
      <c r="J2230" s="1">
        <v>63700</v>
      </c>
      <c r="K2230" s="4" t="e">
        <f>VLOOKUP(jur[[#This Row],[hwycov_id]],#REF!,10,FALSE)</f>
        <v>#REF!</v>
      </c>
      <c r="L2230" s="32" t="e">
        <f t="shared" si="102"/>
        <v>#REF!</v>
      </c>
      <c r="M2230" s="31" t="e">
        <f t="shared" si="103"/>
        <v>#REF!</v>
      </c>
      <c r="N2230" s="31" t="e">
        <f t="shared" si="104"/>
        <v>#REF!</v>
      </c>
      <c r="O2230" s="1" t="e">
        <f>VLOOKUP(jur[[#This Row],[hwycov_id]],#REF!,16,FALSE)</f>
        <v>#REF!</v>
      </c>
      <c r="P2230" s="1">
        <v>2254</v>
      </c>
    </row>
    <row r="2231" spans="1:16" x14ac:dyDescent="0.25">
      <c r="A2231" s="1">
        <v>27351</v>
      </c>
      <c r="B2231" s="1">
        <v>1</v>
      </c>
      <c r="C2231" s="1">
        <v>1</v>
      </c>
      <c r="D2231" s="1">
        <v>1</v>
      </c>
      <c r="E2231" s="1" t="s">
        <v>77</v>
      </c>
      <c r="F2231" s="1">
        <v>1</v>
      </c>
      <c r="G2231" s="1">
        <v>6</v>
      </c>
      <c r="H2231" s="1">
        <v>7</v>
      </c>
      <c r="I2231" s="1">
        <v>19</v>
      </c>
      <c r="J2231" s="1">
        <v>63870</v>
      </c>
      <c r="K2231" s="4" t="e">
        <f>VLOOKUP(jur[[#This Row],[hwycov_id]],#REF!,10,FALSE)</f>
        <v>#REF!</v>
      </c>
      <c r="L2231" s="32" t="e">
        <f t="shared" si="102"/>
        <v>#REF!</v>
      </c>
      <c r="M2231" s="31" t="e">
        <f t="shared" si="103"/>
        <v>#REF!</v>
      </c>
      <c r="N2231" s="31" t="e">
        <f t="shared" si="104"/>
        <v>#REF!</v>
      </c>
      <c r="O2231" s="1" t="e">
        <f>VLOOKUP(jur[[#This Row],[hwycov_id]],#REF!,16,FALSE)</f>
        <v>#REF!</v>
      </c>
      <c r="P2231" s="1">
        <v>2255</v>
      </c>
    </row>
    <row r="2232" spans="1:16" x14ac:dyDescent="0.25">
      <c r="A2232" s="1">
        <v>26623</v>
      </c>
      <c r="B2232" s="1">
        <v>1</v>
      </c>
      <c r="C2232" s="1">
        <v>1</v>
      </c>
      <c r="D2232" s="1">
        <v>1</v>
      </c>
      <c r="E2232" s="1" t="s">
        <v>73</v>
      </c>
      <c r="F2232" s="1">
        <v>1</v>
      </c>
      <c r="G2232" s="1">
        <v>6</v>
      </c>
      <c r="H2232" s="1">
        <v>6</v>
      </c>
      <c r="I2232" s="1">
        <v>19</v>
      </c>
      <c r="J2232" s="1">
        <v>64624</v>
      </c>
      <c r="K2232" s="4" t="e">
        <f>VLOOKUP(jur[[#This Row],[hwycov_id]],#REF!,10,FALSE)</f>
        <v>#REF!</v>
      </c>
      <c r="L2232" s="32" t="e">
        <f t="shared" si="102"/>
        <v>#REF!</v>
      </c>
      <c r="M2232" s="31" t="e">
        <f t="shared" si="103"/>
        <v>#REF!</v>
      </c>
      <c r="N2232" s="31" t="e">
        <f t="shared" si="104"/>
        <v>#REF!</v>
      </c>
      <c r="O2232" s="1" t="e">
        <f>VLOOKUP(jur[[#This Row],[hwycov_id]],#REF!,16,FALSE)</f>
        <v>#REF!</v>
      </c>
      <c r="P2232" s="1">
        <v>2256</v>
      </c>
    </row>
    <row r="2233" spans="1:16" x14ac:dyDescent="0.25">
      <c r="A2233" s="1">
        <v>27598</v>
      </c>
      <c r="B2233" s="1">
        <v>1</v>
      </c>
      <c r="C2233" s="1">
        <v>1</v>
      </c>
      <c r="D2233" s="1">
        <v>1</v>
      </c>
      <c r="E2233" s="1" t="s">
        <v>77</v>
      </c>
      <c r="F2233" s="1">
        <v>1</v>
      </c>
      <c r="G2233" s="1">
        <v>6</v>
      </c>
      <c r="H2233" s="1">
        <v>6</v>
      </c>
      <c r="I2233" s="1">
        <v>19</v>
      </c>
      <c r="J2233" s="1">
        <v>64727</v>
      </c>
      <c r="K2233" s="4" t="e">
        <f>VLOOKUP(jur[[#This Row],[hwycov_id]],#REF!,10,FALSE)</f>
        <v>#REF!</v>
      </c>
      <c r="L2233" s="32" t="e">
        <f t="shared" si="102"/>
        <v>#REF!</v>
      </c>
      <c r="M2233" s="31" t="e">
        <f t="shared" si="103"/>
        <v>#REF!</v>
      </c>
      <c r="N2233" s="31" t="e">
        <f t="shared" si="104"/>
        <v>#REF!</v>
      </c>
      <c r="O2233" s="1" t="e">
        <f>VLOOKUP(jur[[#This Row],[hwycov_id]],#REF!,16,FALSE)</f>
        <v>#REF!</v>
      </c>
      <c r="P2233" s="1">
        <v>2257</v>
      </c>
    </row>
    <row r="2234" spans="1:16" x14ac:dyDescent="0.25">
      <c r="A2234" s="1">
        <v>27597</v>
      </c>
      <c r="B2234" s="1">
        <v>1</v>
      </c>
      <c r="C2234" s="1">
        <v>1</v>
      </c>
      <c r="D2234" s="1">
        <v>1</v>
      </c>
      <c r="E2234" s="1" t="s">
        <v>77</v>
      </c>
      <c r="F2234" s="1">
        <v>1</v>
      </c>
      <c r="G2234" s="1">
        <v>6</v>
      </c>
      <c r="H2234" s="1">
        <v>6</v>
      </c>
      <c r="I2234" s="1">
        <v>19</v>
      </c>
      <c r="J2234" s="1">
        <v>64793</v>
      </c>
      <c r="K2234" s="4" t="e">
        <f>VLOOKUP(jur[[#This Row],[hwycov_id]],#REF!,10,FALSE)</f>
        <v>#REF!</v>
      </c>
      <c r="L2234" s="32" t="e">
        <f t="shared" si="102"/>
        <v>#REF!</v>
      </c>
      <c r="M2234" s="31" t="e">
        <f t="shared" si="103"/>
        <v>#REF!</v>
      </c>
      <c r="N2234" s="31" t="e">
        <f t="shared" si="104"/>
        <v>#REF!</v>
      </c>
      <c r="O2234" s="1" t="e">
        <f>VLOOKUP(jur[[#This Row],[hwycov_id]],#REF!,16,FALSE)</f>
        <v>#REF!</v>
      </c>
      <c r="P2234" s="1">
        <v>2258</v>
      </c>
    </row>
    <row r="2235" spans="1:16" x14ac:dyDescent="0.25">
      <c r="A2235" s="1">
        <v>14143</v>
      </c>
      <c r="B2235" s="1">
        <v>1</v>
      </c>
      <c r="C2235" s="1">
        <v>1</v>
      </c>
      <c r="D2235" s="1">
        <v>1</v>
      </c>
      <c r="E2235" s="1" t="s">
        <v>77</v>
      </c>
      <c r="F2235" s="1">
        <v>1</v>
      </c>
      <c r="G2235" s="1">
        <v>6</v>
      </c>
      <c r="H2235" s="1">
        <v>2</v>
      </c>
      <c r="I2235" s="1">
        <v>19</v>
      </c>
      <c r="J2235" s="1">
        <v>64932</v>
      </c>
      <c r="K2235" s="4" t="e">
        <f>VLOOKUP(jur[[#This Row],[hwycov_id]],#REF!,10,FALSE)</f>
        <v>#REF!</v>
      </c>
      <c r="L2235" s="32" t="e">
        <f t="shared" si="102"/>
        <v>#REF!</v>
      </c>
      <c r="M2235" s="31" t="e">
        <f t="shared" si="103"/>
        <v>#REF!</v>
      </c>
      <c r="N2235" s="31" t="e">
        <f t="shared" si="104"/>
        <v>#REF!</v>
      </c>
      <c r="O2235" s="1" t="e">
        <f>VLOOKUP(jur[[#This Row],[hwycov_id]],#REF!,16,FALSE)</f>
        <v>#REF!</v>
      </c>
      <c r="P2235" s="1">
        <v>2259</v>
      </c>
    </row>
    <row r="2236" spans="1:16" x14ac:dyDescent="0.25">
      <c r="A2236" s="1">
        <v>26667</v>
      </c>
      <c r="B2236" s="1">
        <v>1</v>
      </c>
      <c r="C2236" s="1">
        <v>1</v>
      </c>
      <c r="D2236" s="1">
        <v>1</v>
      </c>
      <c r="E2236" s="1" t="s">
        <v>77</v>
      </c>
      <c r="F2236" s="1">
        <v>1</v>
      </c>
      <c r="G2236" s="1">
        <v>6</v>
      </c>
      <c r="H2236" s="1">
        <v>7</v>
      </c>
      <c r="I2236" s="1">
        <v>19</v>
      </c>
      <c r="J2236" s="1">
        <v>65973</v>
      </c>
      <c r="K2236" s="4" t="e">
        <f>VLOOKUP(jur[[#This Row],[hwycov_id]],#REF!,10,FALSE)</f>
        <v>#REF!</v>
      </c>
      <c r="L2236" s="32" t="e">
        <f t="shared" si="102"/>
        <v>#REF!</v>
      </c>
      <c r="M2236" s="31" t="e">
        <f t="shared" si="103"/>
        <v>#REF!</v>
      </c>
      <c r="N2236" s="31" t="e">
        <f t="shared" si="104"/>
        <v>#REF!</v>
      </c>
      <c r="O2236" s="1" t="e">
        <f>VLOOKUP(jur[[#This Row],[hwycov_id]],#REF!,16,FALSE)</f>
        <v>#REF!</v>
      </c>
      <c r="P2236" s="1">
        <v>2260</v>
      </c>
    </row>
    <row r="2237" spans="1:16" x14ac:dyDescent="0.25">
      <c r="A2237" s="1">
        <v>27172</v>
      </c>
      <c r="B2237" s="1">
        <v>1</v>
      </c>
      <c r="C2237" s="1">
        <v>1</v>
      </c>
      <c r="D2237" s="1">
        <v>1</v>
      </c>
      <c r="E2237" s="1" t="s">
        <v>77</v>
      </c>
      <c r="F2237" s="1">
        <v>1</v>
      </c>
      <c r="G2237" s="1">
        <v>6</v>
      </c>
      <c r="H2237" s="1">
        <v>7</v>
      </c>
      <c r="I2237" s="1">
        <v>19</v>
      </c>
      <c r="J2237" s="1">
        <v>67916</v>
      </c>
      <c r="K2237" s="4" t="e">
        <f>VLOOKUP(jur[[#This Row],[hwycov_id]],#REF!,10,FALSE)</f>
        <v>#REF!</v>
      </c>
      <c r="L2237" s="32" t="e">
        <f t="shared" si="102"/>
        <v>#REF!</v>
      </c>
      <c r="M2237" s="31" t="e">
        <f t="shared" si="103"/>
        <v>#REF!</v>
      </c>
      <c r="N2237" s="31" t="e">
        <f t="shared" si="104"/>
        <v>#REF!</v>
      </c>
      <c r="O2237" s="1" t="e">
        <f>VLOOKUP(jur[[#This Row],[hwycov_id]],#REF!,16,FALSE)</f>
        <v>#REF!</v>
      </c>
      <c r="P2237" s="1">
        <v>2261</v>
      </c>
    </row>
    <row r="2238" spans="1:16" x14ac:dyDescent="0.25">
      <c r="A2238" s="1">
        <v>14782</v>
      </c>
      <c r="B2238" s="1">
        <v>1</v>
      </c>
      <c r="C2238" s="1">
        <v>1</v>
      </c>
      <c r="D2238" s="1">
        <v>1</v>
      </c>
      <c r="E2238" s="1" t="s">
        <v>73</v>
      </c>
      <c r="F2238" s="1">
        <v>1</v>
      </c>
      <c r="G2238" s="1">
        <v>6</v>
      </c>
      <c r="H2238" s="1">
        <v>7</v>
      </c>
      <c r="I2238" s="1">
        <v>19</v>
      </c>
      <c r="J2238" s="1">
        <v>68239</v>
      </c>
      <c r="K2238" s="4" t="e">
        <f>VLOOKUP(jur[[#This Row],[hwycov_id]],#REF!,10,FALSE)</f>
        <v>#REF!</v>
      </c>
      <c r="L2238" s="32" t="e">
        <f t="shared" si="102"/>
        <v>#REF!</v>
      </c>
      <c r="M2238" s="31" t="e">
        <f t="shared" si="103"/>
        <v>#REF!</v>
      </c>
      <c r="N2238" s="31" t="e">
        <f t="shared" si="104"/>
        <v>#REF!</v>
      </c>
      <c r="O2238" s="1" t="e">
        <f>VLOOKUP(jur[[#This Row],[hwycov_id]],#REF!,16,FALSE)</f>
        <v>#REF!</v>
      </c>
      <c r="P2238" s="1">
        <v>2262</v>
      </c>
    </row>
    <row r="2239" spans="1:16" x14ac:dyDescent="0.25">
      <c r="A2239" s="1">
        <v>27193</v>
      </c>
      <c r="B2239" s="1">
        <v>1</v>
      </c>
      <c r="C2239" s="1">
        <v>1</v>
      </c>
      <c r="D2239" s="1">
        <v>1</v>
      </c>
      <c r="E2239" s="1" t="s">
        <v>77</v>
      </c>
      <c r="F2239" s="1">
        <v>1</v>
      </c>
      <c r="G2239" s="1">
        <v>6</v>
      </c>
      <c r="H2239" s="1">
        <v>7</v>
      </c>
      <c r="I2239" s="1">
        <v>19</v>
      </c>
      <c r="J2239" s="1">
        <v>68241</v>
      </c>
      <c r="K2239" s="4" t="e">
        <f>VLOOKUP(jur[[#This Row],[hwycov_id]],#REF!,10,FALSE)</f>
        <v>#REF!</v>
      </c>
      <c r="L2239" s="32" t="e">
        <f t="shared" si="102"/>
        <v>#REF!</v>
      </c>
      <c r="M2239" s="31" t="e">
        <f t="shared" si="103"/>
        <v>#REF!</v>
      </c>
      <c r="N2239" s="31" t="e">
        <f t="shared" si="104"/>
        <v>#REF!</v>
      </c>
      <c r="O2239" s="1" t="e">
        <f>VLOOKUP(jur[[#This Row],[hwycov_id]],#REF!,16,FALSE)</f>
        <v>#REF!</v>
      </c>
      <c r="P2239" s="1">
        <v>2263</v>
      </c>
    </row>
    <row r="2240" spans="1:16" x14ac:dyDescent="0.25">
      <c r="A2240" s="1">
        <v>27181</v>
      </c>
      <c r="B2240" s="1">
        <v>1</v>
      </c>
      <c r="C2240" s="1">
        <v>1</v>
      </c>
      <c r="D2240" s="1">
        <v>1</v>
      </c>
      <c r="E2240" s="1" t="s">
        <v>73</v>
      </c>
      <c r="F2240" s="1">
        <v>1</v>
      </c>
      <c r="G2240" s="1">
        <v>6</v>
      </c>
      <c r="H2240" s="1">
        <v>7</v>
      </c>
      <c r="I2240" s="1">
        <v>19</v>
      </c>
      <c r="J2240" s="1">
        <v>68576</v>
      </c>
      <c r="K2240" s="4" t="e">
        <f>VLOOKUP(jur[[#This Row],[hwycov_id]],#REF!,10,FALSE)</f>
        <v>#REF!</v>
      </c>
      <c r="L2240" s="32" t="e">
        <f t="shared" si="102"/>
        <v>#REF!</v>
      </c>
      <c r="M2240" s="31" t="e">
        <f t="shared" si="103"/>
        <v>#REF!</v>
      </c>
      <c r="N2240" s="31" t="e">
        <f t="shared" si="104"/>
        <v>#REF!</v>
      </c>
      <c r="O2240" s="1" t="e">
        <f>VLOOKUP(jur[[#This Row],[hwycov_id]],#REF!,16,FALSE)</f>
        <v>#REF!</v>
      </c>
      <c r="P2240" s="1">
        <v>2264</v>
      </c>
    </row>
    <row r="2241" spans="1:16" x14ac:dyDescent="0.25">
      <c r="A2241" s="1">
        <v>14142</v>
      </c>
      <c r="B2241" s="1">
        <v>1</v>
      </c>
      <c r="C2241" s="1">
        <v>1</v>
      </c>
      <c r="D2241" s="1">
        <v>1</v>
      </c>
      <c r="E2241" s="1" t="s">
        <v>77</v>
      </c>
      <c r="F2241" s="1">
        <v>1</v>
      </c>
      <c r="G2241" s="1">
        <v>6</v>
      </c>
      <c r="H2241" s="1">
        <v>2</v>
      </c>
      <c r="I2241" s="1">
        <v>19</v>
      </c>
      <c r="J2241" s="1">
        <v>68659</v>
      </c>
      <c r="K2241" s="4" t="e">
        <f>VLOOKUP(jur[[#This Row],[hwycov_id]],#REF!,10,FALSE)</f>
        <v>#REF!</v>
      </c>
      <c r="L2241" s="32" t="e">
        <f t="shared" si="102"/>
        <v>#REF!</v>
      </c>
      <c r="M2241" s="31" t="e">
        <f t="shared" si="103"/>
        <v>#REF!</v>
      </c>
      <c r="N2241" s="31" t="e">
        <f t="shared" si="104"/>
        <v>#REF!</v>
      </c>
      <c r="O2241" s="1" t="e">
        <f>VLOOKUP(jur[[#This Row],[hwycov_id]],#REF!,16,FALSE)</f>
        <v>#REF!</v>
      </c>
      <c r="P2241" s="1">
        <v>2265</v>
      </c>
    </row>
    <row r="2242" spans="1:16" x14ac:dyDescent="0.25">
      <c r="A2242" s="1">
        <v>27352</v>
      </c>
      <c r="B2242" s="1">
        <v>1</v>
      </c>
      <c r="C2242" s="1">
        <v>1</v>
      </c>
      <c r="D2242" s="1">
        <v>1</v>
      </c>
      <c r="E2242" s="1" t="s">
        <v>77</v>
      </c>
      <c r="F2242" s="1">
        <v>1</v>
      </c>
      <c r="G2242" s="1">
        <v>6</v>
      </c>
      <c r="H2242" s="1">
        <v>7</v>
      </c>
      <c r="I2242" s="1">
        <v>19</v>
      </c>
      <c r="J2242" s="1">
        <v>69280</v>
      </c>
      <c r="K2242" s="4" t="e">
        <f>VLOOKUP(jur[[#This Row],[hwycov_id]],#REF!,10,FALSE)</f>
        <v>#REF!</v>
      </c>
      <c r="L2242" s="32" t="e">
        <f t="shared" ref="L2242:L2277" si="105">K2242/J2242-1</f>
        <v>#REF!</v>
      </c>
      <c r="M2242" s="31" t="e">
        <f t="shared" ref="M2242:M2277" si="106">K2242-J2242</f>
        <v>#REF!</v>
      </c>
      <c r="N2242" s="31" t="e">
        <f t="shared" ref="N2242:N2277" si="107">POWER(M2242,2)</f>
        <v>#REF!</v>
      </c>
      <c r="O2242" s="1" t="e">
        <f>VLOOKUP(jur[[#This Row],[hwycov_id]],#REF!,16,FALSE)</f>
        <v>#REF!</v>
      </c>
      <c r="P2242" s="1">
        <v>2266</v>
      </c>
    </row>
    <row r="2243" spans="1:16" x14ac:dyDescent="0.25">
      <c r="A2243" s="1">
        <v>3197</v>
      </c>
      <c r="B2243" s="1">
        <v>1</v>
      </c>
      <c r="C2243" s="1">
        <v>1</v>
      </c>
      <c r="D2243" s="1">
        <v>1</v>
      </c>
      <c r="E2243" s="1" t="s">
        <v>73</v>
      </c>
      <c r="F2243" s="1">
        <v>1</v>
      </c>
      <c r="G2243" s="1">
        <v>7</v>
      </c>
      <c r="H2243" s="1">
        <v>4</v>
      </c>
      <c r="I2243" s="1">
        <v>19</v>
      </c>
      <c r="J2243" s="1">
        <v>70453</v>
      </c>
      <c r="K2243" s="4" t="e">
        <f>VLOOKUP(jur[[#This Row],[hwycov_id]],#REF!,10,FALSE)</f>
        <v>#REF!</v>
      </c>
      <c r="L2243" s="32" t="e">
        <f t="shared" si="105"/>
        <v>#REF!</v>
      </c>
      <c r="M2243" s="31" t="e">
        <f t="shared" si="106"/>
        <v>#REF!</v>
      </c>
      <c r="N2243" s="31" t="e">
        <f t="shared" si="107"/>
        <v>#REF!</v>
      </c>
      <c r="O2243" s="1" t="e">
        <f>VLOOKUP(jur[[#This Row],[hwycov_id]],#REF!,16,FALSE)</f>
        <v>#REF!</v>
      </c>
      <c r="P2243" s="1">
        <v>2267</v>
      </c>
    </row>
    <row r="2244" spans="1:16" x14ac:dyDescent="0.25">
      <c r="A2244" s="1">
        <v>26675</v>
      </c>
      <c r="B2244" s="1">
        <v>1</v>
      </c>
      <c r="C2244" s="1">
        <v>1</v>
      </c>
      <c r="D2244" s="1">
        <v>1</v>
      </c>
      <c r="E2244" s="1" t="s">
        <v>77</v>
      </c>
      <c r="F2244" s="1">
        <v>1</v>
      </c>
      <c r="G2244" s="1">
        <v>7</v>
      </c>
      <c r="H2244" s="1">
        <v>7</v>
      </c>
      <c r="I2244" s="1">
        <v>19</v>
      </c>
      <c r="J2244" s="1">
        <v>72017</v>
      </c>
      <c r="K2244" s="4" t="e">
        <f>VLOOKUP(jur[[#This Row],[hwycov_id]],#REF!,10,FALSE)</f>
        <v>#REF!</v>
      </c>
      <c r="L2244" s="32" t="e">
        <f t="shared" si="105"/>
        <v>#REF!</v>
      </c>
      <c r="M2244" s="31" t="e">
        <f t="shared" si="106"/>
        <v>#REF!</v>
      </c>
      <c r="N2244" s="31" t="e">
        <f t="shared" si="107"/>
        <v>#REF!</v>
      </c>
      <c r="O2244" s="1" t="e">
        <f>VLOOKUP(jur[[#This Row],[hwycov_id]],#REF!,16,FALSE)</f>
        <v>#REF!</v>
      </c>
      <c r="P2244" s="1">
        <v>2268</v>
      </c>
    </row>
    <row r="2245" spans="1:16" x14ac:dyDescent="0.25">
      <c r="A2245" s="1">
        <v>12767</v>
      </c>
      <c r="B2245" s="1">
        <v>1</v>
      </c>
      <c r="C2245" s="1">
        <v>1</v>
      </c>
      <c r="D2245" s="1">
        <v>1</v>
      </c>
      <c r="E2245" s="1" t="s">
        <v>77</v>
      </c>
      <c r="F2245" s="1">
        <v>1</v>
      </c>
      <c r="G2245" s="1">
        <v>7</v>
      </c>
      <c r="H2245" s="1">
        <v>7</v>
      </c>
      <c r="I2245" s="1">
        <v>19</v>
      </c>
      <c r="J2245" s="1">
        <v>74029</v>
      </c>
      <c r="K2245" s="4" t="e">
        <f>VLOOKUP(jur[[#This Row],[hwycov_id]],#REF!,10,FALSE)</f>
        <v>#REF!</v>
      </c>
      <c r="L2245" s="32" t="e">
        <f t="shared" si="105"/>
        <v>#REF!</v>
      </c>
      <c r="M2245" s="31" t="e">
        <f t="shared" si="106"/>
        <v>#REF!</v>
      </c>
      <c r="N2245" s="31" t="e">
        <f t="shared" si="107"/>
        <v>#REF!</v>
      </c>
      <c r="O2245" s="1" t="e">
        <f>VLOOKUP(jur[[#This Row],[hwycov_id]],#REF!,16,FALSE)</f>
        <v>#REF!</v>
      </c>
      <c r="P2245" s="1">
        <v>2269</v>
      </c>
    </row>
    <row r="2246" spans="1:16" x14ac:dyDescent="0.25">
      <c r="A2246" s="1">
        <v>27195</v>
      </c>
      <c r="B2246" s="1">
        <v>1</v>
      </c>
      <c r="C2246" s="1">
        <v>1</v>
      </c>
      <c r="D2246" s="1">
        <v>1</v>
      </c>
      <c r="E2246" s="1" t="s">
        <v>77</v>
      </c>
      <c r="F2246" s="1">
        <v>1</v>
      </c>
      <c r="G2246" s="1">
        <v>7</v>
      </c>
      <c r="H2246" s="1">
        <v>7</v>
      </c>
      <c r="I2246" s="1">
        <v>19</v>
      </c>
      <c r="J2246" s="1">
        <v>74066</v>
      </c>
      <c r="K2246" s="4" t="e">
        <f>VLOOKUP(jur[[#This Row],[hwycov_id]],#REF!,10,FALSE)</f>
        <v>#REF!</v>
      </c>
      <c r="L2246" s="32" t="e">
        <f t="shared" si="105"/>
        <v>#REF!</v>
      </c>
      <c r="M2246" s="31" t="e">
        <f t="shared" si="106"/>
        <v>#REF!</v>
      </c>
      <c r="N2246" s="31" t="e">
        <f t="shared" si="107"/>
        <v>#REF!</v>
      </c>
      <c r="O2246" s="1" t="e">
        <f>VLOOKUP(jur[[#This Row],[hwycov_id]],#REF!,16,FALSE)</f>
        <v>#REF!</v>
      </c>
      <c r="P2246" s="1">
        <v>2270</v>
      </c>
    </row>
    <row r="2247" spans="1:16" x14ac:dyDescent="0.25">
      <c r="A2247" s="1">
        <v>12768</v>
      </c>
      <c r="B2247" s="1">
        <v>1</v>
      </c>
      <c r="C2247" s="1">
        <v>1</v>
      </c>
      <c r="D2247" s="1">
        <v>1</v>
      </c>
      <c r="E2247" s="1" t="s">
        <v>77</v>
      </c>
      <c r="F2247" s="1">
        <v>1</v>
      </c>
      <c r="G2247" s="1">
        <v>7</v>
      </c>
      <c r="H2247" s="1">
        <v>7</v>
      </c>
      <c r="I2247" s="1">
        <v>19</v>
      </c>
      <c r="J2247" s="1">
        <v>74223</v>
      </c>
      <c r="K2247" s="4" t="e">
        <f>VLOOKUP(jur[[#This Row],[hwycov_id]],#REF!,10,FALSE)</f>
        <v>#REF!</v>
      </c>
      <c r="L2247" s="32" t="e">
        <f t="shared" si="105"/>
        <v>#REF!</v>
      </c>
      <c r="M2247" s="31" t="e">
        <f t="shared" si="106"/>
        <v>#REF!</v>
      </c>
      <c r="N2247" s="31" t="e">
        <f t="shared" si="107"/>
        <v>#REF!</v>
      </c>
      <c r="O2247" s="1" t="e">
        <f>VLOOKUP(jur[[#This Row],[hwycov_id]],#REF!,16,FALSE)</f>
        <v>#REF!</v>
      </c>
      <c r="P2247" s="1">
        <v>2271</v>
      </c>
    </row>
    <row r="2248" spans="1:16" x14ac:dyDescent="0.25">
      <c r="A2248" s="1">
        <v>27196</v>
      </c>
      <c r="B2248" s="1">
        <v>1</v>
      </c>
      <c r="C2248" s="1">
        <v>1</v>
      </c>
      <c r="D2248" s="1">
        <v>1</v>
      </c>
      <c r="E2248" s="1" t="s">
        <v>77</v>
      </c>
      <c r="F2248" s="1">
        <v>1</v>
      </c>
      <c r="G2248" s="1">
        <v>7</v>
      </c>
      <c r="H2248" s="1">
        <v>7</v>
      </c>
      <c r="I2248" s="1">
        <v>19</v>
      </c>
      <c r="J2248" s="1">
        <v>75487</v>
      </c>
      <c r="K2248" s="4" t="e">
        <f>VLOOKUP(jur[[#This Row],[hwycov_id]],#REF!,10,FALSE)</f>
        <v>#REF!</v>
      </c>
      <c r="L2248" s="32" t="e">
        <f t="shared" si="105"/>
        <v>#REF!</v>
      </c>
      <c r="M2248" s="31" t="e">
        <f t="shared" si="106"/>
        <v>#REF!</v>
      </c>
      <c r="N2248" s="31" t="e">
        <f t="shared" si="107"/>
        <v>#REF!</v>
      </c>
      <c r="O2248" s="1" t="e">
        <f>VLOOKUP(jur[[#This Row],[hwycov_id]],#REF!,16,FALSE)</f>
        <v>#REF!</v>
      </c>
      <c r="P2248" s="1">
        <v>2272</v>
      </c>
    </row>
    <row r="2249" spans="1:16" x14ac:dyDescent="0.25">
      <c r="A2249" s="1">
        <v>822</v>
      </c>
      <c r="B2249" s="1">
        <v>1</v>
      </c>
      <c r="C2249" s="1">
        <v>1</v>
      </c>
      <c r="D2249" s="1">
        <v>1</v>
      </c>
      <c r="E2249" s="1" t="s">
        <v>73</v>
      </c>
      <c r="F2249" s="1">
        <v>1</v>
      </c>
      <c r="G2249" s="1">
        <v>8</v>
      </c>
      <c r="H2249" s="1">
        <v>2</v>
      </c>
      <c r="I2249" s="1">
        <v>19</v>
      </c>
      <c r="J2249" s="1">
        <v>82478</v>
      </c>
      <c r="K2249" s="4" t="e">
        <f>VLOOKUP(jur[[#This Row],[hwycov_id]],#REF!,10,FALSE)</f>
        <v>#REF!</v>
      </c>
      <c r="L2249" s="32" t="e">
        <f t="shared" si="105"/>
        <v>#REF!</v>
      </c>
      <c r="M2249" s="31" t="e">
        <f t="shared" si="106"/>
        <v>#REF!</v>
      </c>
      <c r="N2249" s="31" t="e">
        <f t="shared" si="107"/>
        <v>#REF!</v>
      </c>
      <c r="O2249" s="1" t="e">
        <f>VLOOKUP(jur[[#This Row],[hwycov_id]],#REF!,16,FALSE)</f>
        <v>#REF!</v>
      </c>
      <c r="P2249" s="1">
        <v>2273</v>
      </c>
    </row>
    <row r="2250" spans="1:16" x14ac:dyDescent="0.25">
      <c r="A2250" s="1">
        <v>22157</v>
      </c>
      <c r="B2250" s="1">
        <v>1</v>
      </c>
      <c r="C2250" s="1">
        <v>1</v>
      </c>
      <c r="D2250" s="1">
        <v>1</v>
      </c>
      <c r="E2250" s="1" t="s">
        <v>73</v>
      </c>
      <c r="F2250" s="1">
        <v>1</v>
      </c>
      <c r="G2250" s="1">
        <v>10</v>
      </c>
      <c r="H2250" s="1">
        <v>4</v>
      </c>
      <c r="I2250" s="1">
        <v>19</v>
      </c>
      <c r="J2250" s="1">
        <v>102194</v>
      </c>
      <c r="K2250" s="4" t="e">
        <f>VLOOKUP(jur[[#This Row],[hwycov_id]],#REF!,10,FALSE)</f>
        <v>#REF!</v>
      </c>
      <c r="L2250" s="32" t="e">
        <f t="shared" si="105"/>
        <v>#REF!</v>
      </c>
      <c r="M2250" s="31" t="e">
        <f t="shared" si="106"/>
        <v>#REF!</v>
      </c>
      <c r="N2250" s="31" t="e">
        <f t="shared" si="107"/>
        <v>#REF!</v>
      </c>
      <c r="O2250" s="1" t="e">
        <f>VLOOKUP(jur[[#This Row],[hwycov_id]],#REF!,16,FALSE)</f>
        <v>#REF!</v>
      </c>
      <c r="P2250" s="1">
        <v>2274</v>
      </c>
    </row>
    <row r="2251" spans="1:16" x14ac:dyDescent="0.25">
      <c r="A2251" s="1">
        <v>836</v>
      </c>
      <c r="B2251" s="1">
        <v>1</v>
      </c>
      <c r="C2251" s="1">
        <v>1</v>
      </c>
      <c r="D2251" s="1">
        <v>1</v>
      </c>
      <c r="E2251" s="1" t="s">
        <v>73</v>
      </c>
      <c r="F2251" s="1">
        <v>1</v>
      </c>
      <c r="G2251" s="1">
        <v>10</v>
      </c>
      <c r="H2251" s="1">
        <v>4</v>
      </c>
      <c r="I2251" s="1">
        <v>19</v>
      </c>
      <c r="J2251" s="1">
        <v>115013</v>
      </c>
      <c r="K2251" s="4" t="e">
        <f>VLOOKUP(jur[[#This Row],[hwycov_id]],#REF!,10,FALSE)</f>
        <v>#REF!</v>
      </c>
      <c r="L2251" s="32" t="e">
        <f t="shared" si="105"/>
        <v>#REF!</v>
      </c>
      <c r="M2251" s="31" t="e">
        <f t="shared" si="106"/>
        <v>#REF!</v>
      </c>
      <c r="N2251" s="31" t="e">
        <f t="shared" si="107"/>
        <v>#REF!</v>
      </c>
      <c r="O2251" s="1" t="e">
        <f>VLOOKUP(jur[[#This Row],[hwycov_id]],#REF!,16,FALSE)</f>
        <v>#REF!</v>
      </c>
      <c r="P2251" s="1">
        <v>2275</v>
      </c>
    </row>
    <row r="2252" spans="1:16" x14ac:dyDescent="0.25">
      <c r="A2252" s="1">
        <v>14407</v>
      </c>
      <c r="B2252" s="1">
        <v>1</v>
      </c>
      <c r="C2252" s="1">
        <v>1</v>
      </c>
      <c r="D2252" s="1">
        <v>1</v>
      </c>
      <c r="E2252" s="1" t="s">
        <v>72</v>
      </c>
      <c r="F2252" s="1">
        <v>1</v>
      </c>
      <c r="G2252" s="1">
        <v>10</v>
      </c>
      <c r="H2252" s="1">
        <v>3</v>
      </c>
      <c r="I2252" s="1">
        <v>19</v>
      </c>
      <c r="J2252" s="1">
        <v>138072</v>
      </c>
      <c r="K2252" s="4" t="e">
        <f>VLOOKUP(jur[[#This Row],[hwycov_id]],#REF!,10,FALSE)</f>
        <v>#REF!</v>
      </c>
      <c r="L2252" s="32" t="e">
        <f t="shared" si="105"/>
        <v>#REF!</v>
      </c>
      <c r="M2252" s="31" t="e">
        <f t="shared" si="106"/>
        <v>#REF!</v>
      </c>
      <c r="N2252" s="31" t="e">
        <f t="shared" si="107"/>
        <v>#REF!</v>
      </c>
      <c r="O2252" s="1" t="e">
        <f>VLOOKUP(jur[[#This Row],[hwycov_id]],#REF!,16,FALSE)</f>
        <v>#REF!</v>
      </c>
      <c r="P2252" s="1">
        <v>2276</v>
      </c>
    </row>
    <row r="2253" spans="1:16" s="42" customFormat="1" hidden="1" x14ac:dyDescent="0.25">
      <c r="A2253" s="42">
        <v>20725</v>
      </c>
      <c r="B2253" s="42">
        <v>1</v>
      </c>
      <c r="C2253" s="42">
        <v>1</v>
      </c>
      <c r="D2253" s="42">
        <v>1</v>
      </c>
      <c r="E2253" s="42" t="s">
        <v>73</v>
      </c>
      <c r="F2253" s="42">
        <v>1</v>
      </c>
      <c r="G2253" s="42">
        <v>7</v>
      </c>
      <c r="H2253" s="42">
        <v>5</v>
      </c>
      <c r="I2253" s="42">
        <v>5</v>
      </c>
      <c r="J2253" s="42">
        <v>78518</v>
      </c>
      <c r="K2253" s="43" t="e">
        <f>VLOOKUP(jur[[#This Row],[hwycov_id]],#REF!,10,FALSE)</f>
        <v>#VALUE!</v>
      </c>
      <c r="L2253" s="44" t="e">
        <f t="shared" si="105"/>
        <v>#VALUE!</v>
      </c>
      <c r="M2253" s="43" t="e">
        <f t="shared" si="106"/>
        <v>#VALUE!</v>
      </c>
      <c r="N2253" s="43" t="e">
        <f t="shared" si="107"/>
        <v>#VALUE!</v>
      </c>
      <c r="O2253" s="45" t="e">
        <f>VLOOKUP(jur[[#This Row],[hwycov_id]],#REF!,16,FALSE)</f>
        <v>#VALUE!</v>
      </c>
      <c r="P2253" s="42">
        <v>304</v>
      </c>
    </row>
    <row r="2254" spans="1:16" s="42" customFormat="1" hidden="1" x14ac:dyDescent="0.25">
      <c r="A2254" s="42">
        <v>29577</v>
      </c>
      <c r="B2254" s="42">
        <v>1</v>
      </c>
      <c r="C2254" s="42">
        <v>2</v>
      </c>
      <c r="D2254" s="42">
        <v>1</v>
      </c>
      <c r="E2254" s="42" t="s">
        <v>73</v>
      </c>
      <c r="F2254" s="42">
        <v>1</v>
      </c>
      <c r="G2254" s="42">
        <v>0</v>
      </c>
      <c r="H2254" s="42">
        <v>3</v>
      </c>
      <c r="I2254" s="42">
        <v>14</v>
      </c>
      <c r="J2254" s="42">
        <v>9573</v>
      </c>
      <c r="K2254" s="43" t="e">
        <f>VLOOKUP(jur[[#This Row],[hwycov_id]],#REF!,10,FALSE)</f>
        <v>#VALUE!</v>
      </c>
      <c r="L2254" s="44" t="e">
        <f t="shared" si="105"/>
        <v>#VALUE!</v>
      </c>
      <c r="M2254" s="43" t="e">
        <f t="shared" si="106"/>
        <v>#VALUE!</v>
      </c>
      <c r="N2254" s="43" t="e">
        <f t="shared" si="107"/>
        <v>#VALUE!</v>
      </c>
      <c r="O2254" s="45" t="e">
        <f>VLOOKUP(jur[[#This Row],[hwycov_id]],#REF!,16,FALSE)</f>
        <v>#VALUE!</v>
      </c>
      <c r="P2254" s="42">
        <v>1164</v>
      </c>
    </row>
    <row r="2255" spans="1:16" s="42" customFormat="1" hidden="1" x14ac:dyDescent="0.25">
      <c r="A2255" s="42">
        <v>29573</v>
      </c>
      <c r="B2255" s="42">
        <v>1</v>
      </c>
      <c r="C2255" s="42">
        <v>2</v>
      </c>
      <c r="D2255" s="42">
        <v>1</v>
      </c>
      <c r="E2255" s="42" t="s">
        <v>73</v>
      </c>
      <c r="F2255" s="42">
        <v>1</v>
      </c>
      <c r="G2255" s="42">
        <v>1</v>
      </c>
      <c r="H2255" s="42">
        <v>3</v>
      </c>
      <c r="I2255" s="42">
        <v>14</v>
      </c>
      <c r="J2255" s="42">
        <v>11929</v>
      </c>
      <c r="K2255" s="43" t="e">
        <f>VLOOKUP(jur[[#This Row],[hwycov_id]],#REF!,10,FALSE)</f>
        <v>#VALUE!</v>
      </c>
      <c r="L2255" s="44" t="e">
        <f t="shared" si="105"/>
        <v>#VALUE!</v>
      </c>
      <c r="M2255" s="43" t="e">
        <f t="shared" si="106"/>
        <v>#VALUE!</v>
      </c>
      <c r="N2255" s="43" t="e">
        <f t="shared" si="107"/>
        <v>#VALUE!</v>
      </c>
      <c r="O2255" s="45" t="e">
        <f>VLOOKUP(jur[[#This Row],[hwycov_id]],#REF!,16,FALSE)</f>
        <v>#VALUE!</v>
      </c>
      <c r="P2255" s="42">
        <v>1260</v>
      </c>
    </row>
    <row r="2256" spans="1:16" s="42" customFormat="1" hidden="1" x14ac:dyDescent="0.25">
      <c r="A2256" s="42">
        <v>28779</v>
      </c>
      <c r="B2256" s="42">
        <v>1</v>
      </c>
      <c r="C2256" s="42">
        <v>1</v>
      </c>
      <c r="D2256" s="42">
        <v>1</v>
      </c>
      <c r="E2256" s="42" t="s">
        <v>73</v>
      </c>
      <c r="F2256" s="42">
        <v>1</v>
      </c>
      <c r="G2256" s="42">
        <v>2</v>
      </c>
      <c r="H2256" s="42">
        <v>3</v>
      </c>
      <c r="I2256" s="42">
        <v>14</v>
      </c>
      <c r="J2256" s="42">
        <v>23122</v>
      </c>
      <c r="K2256" s="43" t="e">
        <f>VLOOKUP(jur[[#This Row],[hwycov_id]],#REF!,10,FALSE)</f>
        <v>#VALUE!</v>
      </c>
      <c r="L2256" s="44" t="e">
        <f t="shared" si="105"/>
        <v>#VALUE!</v>
      </c>
      <c r="M2256" s="43" t="e">
        <f t="shared" si="106"/>
        <v>#VALUE!</v>
      </c>
      <c r="N2256" s="43" t="e">
        <f t="shared" si="107"/>
        <v>#VALUE!</v>
      </c>
      <c r="O2256" s="45" t="e">
        <f>VLOOKUP(jur[[#This Row],[hwycov_id]],#REF!,16,FALSE)</f>
        <v>#VALUE!</v>
      </c>
      <c r="P2256" s="42">
        <v>1476</v>
      </c>
    </row>
    <row r="2257" spans="1:16" s="42" customFormat="1" hidden="1" x14ac:dyDescent="0.25">
      <c r="A2257" s="42">
        <v>29761</v>
      </c>
      <c r="B2257" s="42">
        <v>1</v>
      </c>
      <c r="C2257" s="42">
        <v>1</v>
      </c>
      <c r="D2257" s="42">
        <v>1</v>
      </c>
      <c r="E2257" s="42" t="s">
        <v>73</v>
      </c>
      <c r="F2257" s="42">
        <v>1</v>
      </c>
      <c r="G2257" s="42">
        <v>4</v>
      </c>
      <c r="H2257" s="42">
        <v>4</v>
      </c>
      <c r="I2257" s="42">
        <v>14</v>
      </c>
      <c r="J2257" s="42">
        <v>46156</v>
      </c>
      <c r="K2257" s="43" t="e">
        <f>VLOOKUP(jur[[#This Row],[hwycov_id]],#REF!,10,FALSE)</f>
        <v>#VALUE!</v>
      </c>
      <c r="L2257" s="44" t="e">
        <f t="shared" si="105"/>
        <v>#VALUE!</v>
      </c>
      <c r="M2257" s="43" t="e">
        <f t="shared" si="106"/>
        <v>#VALUE!</v>
      </c>
      <c r="N2257" s="43" t="e">
        <f t="shared" si="107"/>
        <v>#VALUE!</v>
      </c>
      <c r="O2257" s="45" t="e">
        <f>VLOOKUP(jur[[#This Row],[hwycov_id]],#REF!,16,FALSE)</f>
        <v>#VALUE!</v>
      </c>
      <c r="P2257" s="42">
        <v>1642</v>
      </c>
    </row>
    <row r="2258" spans="1:16" s="42" customFormat="1" hidden="1" x14ac:dyDescent="0.25">
      <c r="A2258" s="42">
        <v>27928</v>
      </c>
      <c r="B2258" s="42">
        <v>1</v>
      </c>
      <c r="C2258" s="42">
        <v>1</v>
      </c>
      <c r="D2258" s="42">
        <v>1</v>
      </c>
      <c r="E2258" s="42" t="s">
        <v>73</v>
      </c>
      <c r="F2258" s="42">
        <v>1</v>
      </c>
      <c r="G2258" s="42">
        <v>4</v>
      </c>
      <c r="H2258" s="42">
        <v>4</v>
      </c>
      <c r="I2258" s="42">
        <v>2</v>
      </c>
      <c r="J2258" s="42">
        <v>41046</v>
      </c>
      <c r="K2258" s="43" t="e">
        <f>VLOOKUP(jur[[#This Row],[hwycov_id]],#REF!,10,FALSE)</f>
        <v>#VALUE!</v>
      </c>
      <c r="L2258" s="44" t="e">
        <f t="shared" si="105"/>
        <v>#VALUE!</v>
      </c>
      <c r="M2258" s="43" t="e">
        <f t="shared" si="106"/>
        <v>#VALUE!</v>
      </c>
      <c r="N2258" s="43" t="e">
        <f t="shared" si="107"/>
        <v>#VALUE!</v>
      </c>
      <c r="O2258" s="45" t="e">
        <f>VLOOKUP(jur[[#This Row],[hwycov_id]],#REF!,16,FALSE)</f>
        <v>#VALUE!</v>
      </c>
      <c r="P2258" s="42">
        <v>111</v>
      </c>
    </row>
    <row r="2259" spans="1:16" s="42" customFormat="1" hidden="1" x14ac:dyDescent="0.25">
      <c r="A2259" s="42">
        <v>31192</v>
      </c>
      <c r="B2259" s="42">
        <v>1</v>
      </c>
      <c r="C2259" s="42">
        <v>1</v>
      </c>
      <c r="D2259" s="42">
        <v>1</v>
      </c>
      <c r="E2259" s="42" t="s">
        <v>72</v>
      </c>
      <c r="F2259" s="42">
        <v>1</v>
      </c>
      <c r="G2259" s="42">
        <v>6</v>
      </c>
      <c r="H2259" s="42">
        <v>7</v>
      </c>
      <c r="I2259" s="42">
        <v>7</v>
      </c>
      <c r="J2259" s="42">
        <v>62205</v>
      </c>
      <c r="K2259" s="43" t="e">
        <f>VLOOKUP(jur[[#This Row],[hwycov_id]],#REF!,10,FALSE)</f>
        <v>#VALUE!</v>
      </c>
      <c r="L2259" s="44" t="e">
        <f t="shared" si="105"/>
        <v>#VALUE!</v>
      </c>
      <c r="M2259" s="43" t="e">
        <f t="shared" si="106"/>
        <v>#VALUE!</v>
      </c>
      <c r="N2259" s="43" t="e">
        <f t="shared" si="107"/>
        <v>#VALUE!</v>
      </c>
      <c r="O2259" s="45" t="e">
        <f>VLOOKUP(jur[[#This Row],[hwycov_id]],#REF!,16,FALSE)</f>
        <v>#VALUE!</v>
      </c>
      <c r="P2259" s="42">
        <v>435</v>
      </c>
    </row>
    <row r="2260" spans="1:16" s="42" customFormat="1" hidden="1" x14ac:dyDescent="0.25">
      <c r="A2260" s="42">
        <v>27165</v>
      </c>
      <c r="B2260" s="42">
        <v>1</v>
      </c>
      <c r="C2260" s="42">
        <v>1</v>
      </c>
      <c r="D2260" s="42">
        <v>1</v>
      </c>
      <c r="E2260" s="42" t="s">
        <v>77</v>
      </c>
      <c r="F2260" s="42">
        <v>1</v>
      </c>
      <c r="G2260" s="42">
        <v>7</v>
      </c>
      <c r="H2260" s="42">
        <v>7</v>
      </c>
      <c r="I2260" s="42">
        <v>7</v>
      </c>
      <c r="J2260" s="42">
        <v>74931</v>
      </c>
      <c r="K2260" s="43" t="e">
        <f>VLOOKUP(jur[[#This Row],[hwycov_id]],#REF!,10,FALSE)</f>
        <v>#VALUE!</v>
      </c>
      <c r="L2260" s="44" t="e">
        <f t="shared" si="105"/>
        <v>#VALUE!</v>
      </c>
      <c r="M2260" s="43" t="e">
        <f t="shared" si="106"/>
        <v>#VALUE!</v>
      </c>
      <c r="N2260" s="43" t="e">
        <f t="shared" si="107"/>
        <v>#VALUE!</v>
      </c>
      <c r="O2260" s="45" t="e">
        <f>VLOOKUP(jur[[#This Row],[hwycov_id]],#REF!,16,FALSE)</f>
        <v>#VALUE!</v>
      </c>
      <c r="P2260" s="42">
        <v>439</v>
      </c>
    </row>
    <row r="2261" spans="1:16" s="42" customFormat="1" hidden="1" x14ac:dyDescent="0.25">
      <c r="A2261" s="42">
        <v>21850</v>
      </c>
      <c r="B2261" s="42">
        <v>1</v>
      </c>
      <c r="C2261" s="42">
        <v>1</v>
      </c>
      <c r="D2261" s="42">
        <v>1</v>
      </c>
      <c r="E2261" s="42" t="s">
        <v>77</v>
      </c>
      <c r="F2261" s="42">
        <v>1</v>
      </c>
      <c r="G2261" s="42">
        <v>1</v>
      </c>
      <c r="H2261" s="42">
        <v>2</v>
      </c>
      <c r="I2261" s="42">
        <v>14</v>
      </c>
      <c r="J2261" s="42">
        <v>11201</v>
      </c>
      <c r="K2261" s="43" t="e">
        <f>VLOOKUP(jur[[#This Row],[hwycov_id]],#REF!,10,FALSE)</f>
        <v>#VALUE!</v>
      </c>
      <c r="L2261" s="44" t="e">
        <f t="shared" si="105"/>
        <v>#VALUE!</v>
      </c>
      <c r="M2261" s="43" t="e">
        <f t="shared" si="106"/>
        <v>#VALUE!</v>
      </c>
      <c r="N2261" s="43" t="e">
        <f t="shared" si="107"/>
        <v>#VALUE!</v>
      </c>
      <c r="O2261" s="45" t="e">
        <f>VLOOKUP(jur[[#This Row],[hwycov_id]],#REF!,16,FALSE)</f>
        <v>#VALUE!</v>
      </c>
      <c r="P2261" s="42">
        <v>1234</v>
      </c>
    </row>
    <row r="2262" spans="1:16" s="42" customFormat="1" hidden="1" x14ac:dyDescent="0.25">
      <c r="A2262" s="42">
        <v>27155</v>
      </c>
      <c r="B2262" s="42">
        <v>1</v>
      </c>
      <c r="C2262" s="42">
        <v>1</v>
      </c>
      <c r="D2262" s="42">
        <v>1</v>
      </c>
      <c r="E2262" s="42" t="s">
        <v>77</v>
      </c>
      <c r="F2262" s="42">
        <v>1</v>
      </c>
      <c r="G2262" s="42">
        <v>2</v>
      </c>
      <c r="H2262" s="42">
        <v>4</v>
      </c>
      <c r="I2262" s="42">
        <v>14</v>
      </c>
      <c r="J2262" s="42">
        <v>23144</v>
      </c>
      <c r="K2262" s="43" t="e">
        <f>VLOOKUP(jur[[#This Row],[hwycov_id]],#REF!,10,FALSE)</f>
        <v>#VALUE!</v>
      </c>
      <c r="L2262" s="44" t="e">
        <f t="shared" si="105"/>
        <v>#VALUE!</v>
      </c>
      <c r="M2262" s="43" t="e">
        <f t="shared" si="106"/>
        <v>#VALUE!</v>
      </c>
      <c r="N2262" s="43" t="e">
        <f t="shared" si="107"/>
        <v>#VALUE!</v>
      </c>
      <c r="O2262" s="45" t="e">
        <f>VLOOKUP(jur[[#This Row],[hwycov_id]],#REF!,16,FALSE)</f>
        <v>#VALUE!</v>
      </c>
      <c r="P2262" s="42">
        <v>1477</v>
      </c>
    </row>
    <row r="2263" spans="1:16" s="42" customFormat="1" hidden="1" x14ac:dyDescent="0.25">
      <c r="A2263" s="42">
        <v>28453</v>
      </c>
      <c r="B2263" s="42">
        <v>1</v>
      </c>
      <c r="C2263" s="42">
        <v>1</v>
      </c>
      <c r="D2263" s="42">
        <v>1</v>
      </c>
      <c r="E2263" s="42" t="s">
        <v>77</v>
      </c>
      <c r="F2263" s="42">
        <v>1</v>
      </c>
      <c r="G2263" s="42">
        <v>2</v>
      </c>
      <c r="H2263" s="42">
        <v>2</v>
      </c>
      <c r="I2263" s="42">
        <v>14</v>
      </c>
      <c r="J2263" s="42">
        <v>23802</v>
      </c>
      <c r="K2263" s="43" t="e">
        <f>VLOOKUP(jur[[#This Row],[hwycov_id]],#REF!,10,FALSE)</f>
        <v>#VALUE!</v>
      </c>
      <c r="L2263" s="44" t="e">
        <f t="shared" si="105"/>
        <v>#VALUE!</v>
      </c>
      <c r="M2263" s="43" t="e">
        <f t="shared" si="106"/>
        <v>#VALUE!</v>
      </c>
      <c r="N2263" s="43" t="e">
        <f t="shared" si="107"/>
        <v>#VALUE!</v>
      </c>
      <c r="O2263" s="45" t="e">
        <f>VLOOKUP(jur[[#This Row],[hwycov_id]],#REF!,16,FALSE)</f>
        <v>#VALUE!</v>
      </c>
      <c r="P2263" s="42">
        <v>1488</v>
      </c>
    </row>
    <row r="2264" spans="1:16" s="42" customFormat="1" hidden="1" x14ac:dyDescent="0.25">
      <c r="A2264" s="42">
        <v>27887</v>
      </c>
      <c r="B2264" s="42">
        <v>1</v>
      </c>
      <c r="C2264" s="42">
        <v>1</v>
      </c>
      <c r="D2264" s="42">
        <v>1</v>
      </c>
      <c r="E2264" s="42" t="s">
        <v>73</v>
      </c>
      <c r="F2264" s="42">
        <v>1</v>
      </c>
      <c r="G2264" s="42">
        <v>2</v>
      </c>
      <c r="H2264" s="42">
        <v>4</v>
      </c>
      <c r="I2264" s="42">
        <v>14</v>
      </c>
      <c r="J2264" s="42">
        <v>27766</v>
      </c>
      <c r="K2264" s="43" t="e">
        <f>VLOOKUP(jur[[#This Row],[hwycov_id]],#REF!,10,FALSE)</f>
        <v>#VALUE!</v>
      </c>
      <c r="L2264" s="44" t="e">
        <f t="shared" si="105"/>
        <v>#VALUE!</v>
      </c>
      <c r="M2264" s="43" t="e">
        <f t="shared" si="106"/>
        <v>#VALUE!</v>
      </c>
      <c r="N2264" s="43" t="e">
        <f t="shared" si="107"/>
        <v>#VALUE!</v>
      </c>
      <c r="O2264" s="45" t="e">
        <f>VLOOKUP(jur[[#This Row],[hwycov_id]],#REF!,16,FALSE)</f>
        <v>#VALUE!</v>
      </c>
      <c r="P2264" s="42">
        <v>1540</v>
      </c>
    </row>
    <row r="2265" spans="1:16" s="42" customFormat="1" hidden="1" x14ac:dyDescent="0.25">
      <c r="A2265" s="42">
        <v>11100</v>
      </c>
      <c r="B2265" s="42">
        <v>1</v>
      </c>
      <c r="C2265" s="42">
        <v>1</v>
      </c>
      <c r="D2265" s="42">
        <v>1</v>
      </c>
      <c r="E2265" s="42" t="s">
        <v>73</v>
      </c>
      <c r="F2265" s="42">
        <v>1</v>
      </c>
      <c r="G2265" s="42">
        <v>3</v>
      </c>
      <c r="H2265" s="42">
        <v>3</v>
      </c>
      <c r="I2265" s="42">
        <v>14</v>
      </c>
      <c r="J2265" s="42">
        <v>39243</v>
      </c>
      <c r="K2265" s="43" t="e">
        <f>VLOOKUP(jur[[#This Row],[hwycov_id]],#REF!,10,FALSE)</f>
        <v>#VALUE!</v>
      </c>
      <c r="L2265" s="44" t="e">
        <f t="shared" si="105"/>
        <v>#VALUE!</v>
      </c>
      <c r="M2265" s="43" t="e">
        <f t="shared" si="106"/>
        <v>#VALUE!</v>
      </c>
      <c r="N2265" s="43" t="e">
        <f t="shared" si="107"/>
        <v>#VALUE!</v>
      </c>
      <c r="O2265" s="45" t="e">
        <f>VLOOKUP(jur[[#This Row],[hwycov_id]],#REF!,16,FALSE)</f>
        <v>#VALUE!</v>
      </c>
      <c r="P2265" s="42">
        <v>1609</v>
      </c>
    </row>
    <row r="2266" spans="1:16" s="42" customFormat="1" hidden="1" x14ac:dyDescent="0.25">
      <c r="A2266" s="42">
        <v>3419</v>
      </c>
      <c r="B2266" s="42">
        <v>1</v>
      </c>
      <c r="C2266" s="42">
        <v>1</v>
      </c>
      <c r="D2266" s="42">
        <v>1</v>
      </c>
      <c r="E2266" s="42" t="s">
        <v>73</v>
      </c>
      <c r="F2266" s="42">
        <v>1</v>
      </c>
      <c r="G2266" s="42">
        <v>4</v>
      </c>
      <c r="H2266" s="42">
        <v>3</v>
      </c>
      <c r="I2266" s="42">
        <v>14</v>
      </c>
      <c r="J2266" s="42">
        <v>44056</v>
      </c>
      <c r="K2266" s="43" t="e">
        <f>VLOOKUP(jur[[#This Row],[hwycov_id]],#REF!,10,FALSE)</f>
        <v>#VALUE!</v>
      </c>
      <c r="L2266" s="44" t="e">
        <f t="shared" si="105"/>
        <v>#VALUE!</v>
      </c>
      <c r="M2266" s="43" t="e">
        <f t="shared" si="106"/>
        <v>#VALUE!</v>
      </c>
      <c r="N2266" s="43" t="e">
        <f t="shared" si="107"/>
        <v>#VALUE!</v>
      </c>
      <c r="O2266" s="45" t="e">
        <f>VLOOKUP(jur[[#This Row],[hwycov_id]],#REF!,16,FALSE)</f>
        <v>#VALUE!</v>
      </c>
      <c r="P2266" s="42">
        <v>1635</v>
      </c>
    </row>
    <row r="2267" spans="1:16" s="42" customFormat="1" hidden="1" x14ac:dyDescent="0.25">
      <c r="A2267" s="42">
        <v>7636</v>
      </c>
      <c r="B2267" s="42">
        <v>1</v>
      </c>
      <c r="C2267" s="42">
        <v>1</v>
      </c>
      <c r="D2267" s="42">
        <v>1</v>
      </c>
      <c r="E2267" s="42" t="s">
        <v>77</v>
      </c>
      <c r="F2267" s="42">
        <v>1</v>
      </c>
      <c r="G2267" s="42">
        <v>4</v>
      </c>
      <c r="H2267" s="42">
        <v>3</v>
      </c>
      <c r="I2267" s="42">
        <v>14</v>
      </c>
      <c r="J2267" s="42">
        <v>48692</v>
      </c>
      <c r="K2267" s="43" t="e">
        <f>VLOOKUP(jur[[#This Row],[hwycov_id]],#REF!,10,FALSE)</f>
        <v>#VALUE!</v>
      </c>
      <c r="L2267" s="44" t="e">
        <f t="shared" si="105"/>
        <v>#VALUE!</v>
      </c>
      <c r="M2267" s="43" t="e">
        <f t="shared" si="106"/>
        <v>#VALUE!</v>
      </c>
      <c r="N2267" s="43" t="e">
        <f t="shared" si="107"/>
        <v>#VALUE!</v>
      </c>
      <c r="O2267" s="45" t="e">
        <f>VLOOKUP(jur[[#This Row],[hwycov_id]],#REF!,16,FALSE)</f>
        <v>#VALUE!</v>
      </c>
      <c r="P2267" s="42">
        <v>1648</v>
      </c>
    </row>
    <row r="2268" spans="1:16" s="42" customFormat="1" hidden="1" x14ac:dyDescent="0.25">
      <c r="A2268" s="42">
        <v>20706</v>
      </c>
      <c r="B2268" s="42">
        <v>1</v>
      </c>
      <c r="C2268" s="42">
        <v>1</v>
      </c>
      <c r="D2268" s="42">
        <v>1</v>
      </c>
      <c r="E2268" s="42" t="s">
        <v>73</v>
      </c>
      <c r="F2268" s="42">
        <v>1</v>
      </c>
      <c r="G2268" s="42">
        <v>5</v>
      </c>
      <c r="H2268" s="42">
        <v>1</v>
      </c>
      <c r="I2268" s="42">
        <v>14</v>
      </c>
      <c r="J2268" s="42">
        <v>59326</v>
      </c>
      <c r="K2268" s="43" t="e">
        <f>VLOOKUP(jur[[#This Row],[hwycov_id]],#REF!,10,FALSE)</f>
        <v>#VALUE!</v>
      </c>
      <c r="L2268" s="44" t="e">
        <f t="shared" si="105"/>
        <v>#VALUE!</v>
      </c>
      <c r="M2268" s="43" t="e">
        <f t="shared" si="106"/>
        <v>#VALUE!</v>
      </c>
      <c r="N2268" s="43" t="e">
        <f t="shared" si="107"/>
        <v>#VALUE!</v>
      </c>
      <c r="O2268" s="45" t="e">
        <f>VLOOKUP(jur[[#This Row],[hwycov_id]],#REF!,16,FALSE)</f>
        <v>#VALUE!</v>
      </c>
      <c r="P2268" s="42">
        <v>1689</v>
      </c>
    </row>
    <row r="2269" spans="1:16" s="42" customFormat="1" hidden="1" x14ac:dyDescent="0.25">
      <c r="A2269" s="42">
        <v>748</v>
      </c>
      <c r="B2269" s="42">
        <v>1</v>
      </c>
      <c r="C2269" s="42">
        <v>1</v>
      </c>
      <c r="D2269" s="42">
        <v>1</v>
      </c>
      <c r="E2269" s="42" t="s">
        <v>73</v>
      </c>
      <c r="F2269" s="42">
        <v>1</v>
      </c>
      <c r="G2269" s="42">
        <v>6</v>
      </c>
      <c r="H2269" s="42">
        <v>2</v>
      </c>
      <c r="I2269" s="42">
        <v>14</v>
      </c>
      <c r="J2269" s="42">
        <v>67534</v>
      </c>
      <c r="K2269" s="43" t="e">
        <f>VLOOKUP(jur[[#This Row],[hwycov_id]],#REF!,10,FALSE)</f>
        <v>#VALUE!</v>
      </c>
      <c r="L2269" s="44" t="e">
        <f t="shared" si="105"/>
        <v>#VALUE!</v>
      </c>
      <c r="M2269" s="43" t="e">
        <f t="shared" si="106"/>
        <v>#VALUE!</v>
      </c>
      <c r="N2269" s="43" t="e">
        <f t="shared" si="107"/>
        <v>#VALUE!</v>
      </c>
      <c r="O2269" s="45" t="e">
        <f>VLOOKUP(jur[[#This Row],[hwycov_id]],#REF!,16,FALSE)</f>
        <v>#VALUE!</v>
      </c>
      <c r="P2269" s="42">
        <v>1702</v>
      </c>
    </row>
    <row r="2270" spans="1:16" s="42" customFormat="1" hidden="1" x14ac:dyDescent="0.25">
      <c r="A2270" s="42">
        <v>27791</v>
      </c>
      <c r="B2270" s="42">
        <v>1</v>
      </c>
      <c r="C2270" s="42">
        <v>1</v>
      </c>
      <c r="D2270" s="42">
        <v>1</v>
      </c>
      <c r="E2270" s="42" t="s">
        <v>73</v>
      </c>
      <c r="F2270" s="42">
        <v>1</v>
      </c>
      <c r="G2270" s="42">
        <v>7</v>
      </c>
      <c r="H2270" s="42">
        <v>2</v>
      </c>
      <c r="I2270" s="42">
        <v>14</v>
      </c>
      <c r="J2270" s="42">
        <v>71305</v>
      </c>
      <c r="K2270" s="43" t="e">
        <f>VLOOKUP(jur[[#This Row],[hwycov_id]],#REF!,10,FALSE)</f>
        <v>#VALUE!</v>
      </c>
      <c r="L2270" s="44" t="e">
        <f t="shared" si="105"/>
        <v>#VALUE!</v>
      </c>
      <c r="M2270" s="43" t="e">
        <f t="shared" si="106"/>
        <v>#VALUE!</v>
      </c>
      <c r="N2270" s="43" t="e">
        <f t="shared" si="107"/>
        <v>#VALUE!</v>
      </c>
      <c r="O2270" s="45" t="e">
        <f>VLOOKUP(jur[[#This Row],[hwycov_id]],#REF!,16,FALSE)</f>
        <v>#VALUE!</v>
      </c>
      <c r="P2270" s="42">
        <v>1714</v>
      </c>
    </row>
    <row r="2271" spans="1:16" s="42" customFormat="1" hidden="1" x14ac:dyDescent="0.25">
      <c r="A2271" s="42">
        <v>14515</v>
      </c>
      <c r="B2271" s="42">
        <v>1</v>
      </c>
      <c r="C2271" s="42">
        <v>1</v>
      </c>
      <c r="D2271" s="42">
        <v>1</v>
      </c>
      <c r="E2271" s="42" t="s">
        <v>73</v>
      </c>
      <c r="F2271" s="42">
        <v>1</v>
      </c>
      <c r="G2271" s="42">
        <v>7</v>
      </c>
      <c r="H2271" s="42">
        <v>2</v>
      </c>
      <c r="I2271" s="42">
        <v>14</v>
      </c>
      <c r="J2271" s="42">
        <v>78498</v>
      </c>
      <c r="K2271" s="43" t="e">
        <f>VLOOKUP(jur[[#This Row],[hwycov_id]],#REF!,10,FALSE)</f>
        <v>#VALUE!</v>
      </c>
      <c r="L2271" s="44" t="e">
        <f t="shared" si="105"/>
        <v>#VALUE!</v>
      </c>
      <c r="M2271" s="43" t="e">
        <f t="shared" si="106"/>
        <v>#VALUE!</v>
      </c>
      <c r="N2271" s="43" t="e">
        <f t="shared" si="107"/>
        <v>#VALUE!</v>
      </c>
      <c r="O2271" s="45" t="e">
        <f>VLOOKUP(jur[[#This Row],[hwycov_id]],#REF!,16,FALSE)</f>
        <v>#VALUE!</v>
      </c>
      <c r="P2271" s="42">
        <v>1745</v>
      </c>
    </row>
    <row r="2272" spans="1:16" s="42" customFormat="1" hidden="1" x14ac:dyDescent="0.25">
      <c r="A2272" s="42">
        <v>20600</v>
      </c>
      <c r="B2272" s="42">
        <v>1</v>
      </c>
      <c r="C2272" s="42">
        <v>1</v>
      </c>
      <c r="D2272" s="42">
        <v>1</v>
      </c>
      <c r="E2272" s="42" t="s">
        <v>73</v>
      </c>
      <c r="F2272" s="42">
        <v>1</v>
      </c>
      <c r="G2272" s="42">
        <v>8</v>
      </c>
      <c r="H2272" s="42">
        <v>2</v>
      </c>
      <c r="I2272" s="42">
        <v>14</v>
      </c>
      <c r="J2272" s="42">
        <v>84230</v>
      </c>
      <c r="K2272" s="43" t="e">
        <f>VLOOKUP(jur[[#This Row],[hwycov_id]],#REF!,10,FALSE)</f>
        <v>#VALUE!</v>
      </c>
      <c r="L2272" s="44" t="e">
        <f t="shared" si="105"/>
        <v>#VALUE!</v>
      </c>
      <c r="M2272" s="43" t="e">
        <f t="shared" si="106"/>
        <v>#VALUE!</v>
      </c>
      <c r="N2272" s="43" t="e">
        <f t="shared" si="107"/>
        <v>#VALUE!</v>
      </c>
      <c r="O2272" s="45" t="e">
        <f>VLOOKUP(jur[[#This Row],[hwycov_id]],#REF!,16,FALSE)</f>
        <v>#VALUE!</v>
      </c>
      <c r="P2272" s="42">
        <v>1770</v>
      </c>
    </row>
    <row r="2273" spans="1:16" s="42" customFormat="1" hidden="1" x14ac:dyDescent="0.25">
      <c r="A2273" s="42">
        <v>21822</v>
      </c>
      <c r="B2273" s="42">
        <v>1</v>
      </c>
      <c r="C2273" s="42">
        <v>1</v>
      </c>
      <c r="D2273" s="42">
        <v>1</v>
      </c>
      <c r="E2273" s="42" t="s">
        <v>73</v>
      </c>
      <c r="F2273" s="42">
        <v>1</v>
      </c>
      <c r="G2273" s="42">
        <v>9</v>
      </c>
      <c r="H2273" s="42">
        <v>3</v>
      </c>
      <c r="I2273" s="42">
        <v>14</v>
      </c>
      <c r="J2273" s="42">
        <v>95103</v>
      </c>
      <c r="K2273" s="43" t="e">
        <f>VLOOKUP(jur[[#This Row],[hwycov_id]],#REF!,10,FALSE)</f>
        <v>#VALUE!</v>
      </c>
      <c r="L2273" s="44" t="e">
        <f t="shared" si="105"/>
        <v>#VALUE!</v>
      </c>
      <c r="M2273" s="43" t="e">
        <f t="shared" si="106"/>
        <v>#VALUE!</v>
      </c>
      <c r="N2273" s="43" t="e">
        <f t="shared" si="107"/>
        <v>#VALUE!</v>
      </c>
      <c r="O2273" s="45" t="e">
        <f>VLOOKUP(jur[[#This Row],[hwycov_id]],#REF!,16,FALSE)</f>
        <v>#VALUE!</v>
      </c>
      <c r="P2273" s="42">
        <v>1819</v>
      </c>
    </row>
    <row r="2274" spans="1:16" s="42" customFormat="1" hidden="1" x14ac:dyDescent="0.25">
      <c r="A2274" s="42">
        <v>16167</v>
      </c>
      <c r="B2274" s="42">
        <v>1</v>
      </c>
      <c r="C2274" s="42">
        <v>1</v>
      </c>
      <c r="D2274" s="42">
        <v>1</v>
      </c>
      <c r="E2274" s="42" t="s">
        <v>72</v>
      </c>
      <c r="F2274" s="42">
        <v>1</v>
      </c>
      <c r="G2274" s="42">
        <v>9</v>
      </c>
      <c r="H2274" s="42">
        <v>3</v>
      </c>
      <c r="I2274" s="42">
        <v>14</v>
      </c>
      <c r="J2274" s="42">
        <v>98172</v>
      </c>
      <c r="K2274" s="43" t="e">
        <f>VLOOKUP(jur[[#This Row],[hwycov_id]],#REF!,10,FALSE)</f>
        <v>#VALUE!</v>
      </c>
      <c r="L2274" s="44" t="e">
        <f t="shared" si="105"/>
        <v>#VALUE!</v>
      </c>
      <c r="M2274" s="43" t="e">
        <f t="shared" si="106"/>
        <v>#VALUE!</v>
      </c>
      <c r="N2274" s="43" t="e">
        <f t="shared" si="107"/>
        <v>#VALUE!</v>
      </c>
      <c r="O2274" s="45" t="e">
        <f>VLOOKUP(jur[[#This Row],[hwycov_id]],#REF!,16,FALSE)</f>
        <v>#VALUE!</v>
      </c>
      <c r="P2274" s="42">
        <v>1836</v>
      </c>
    </row>
    <row r="2275" spans="1:16" s="42" customFormat="1" hidden="1" x14ac:dyDescent="0.25">
      <c r="A2275" s="42">
        <v>15187</v>
      </c>
      <c r="B2275" s="42">
        <v>1</v>
      </c>
      <c r="C2275" s="42">
        <v>1</v>
      </c>
      <c r="D2275" s="42">
        <v>1</v>
      </c>
      <c r="E2275" s="42" t="s">
        <v>72</v>
      </c>
      <c r="F2275" s="42">
        <v>1</v>
      </c>
      <c r="G2275" s="42">
        <v>10</v>
      </c>
      <c r="H2275" s="42">
        <v>3</v>
      </c>
      <c r="I2275" s="42">
        <v>14</v>
      </c>
      <c r="J2275" s="42">
        <v>125504</v>
      </c>
      <c r="K2275" s="43" t="e">
        <f>VLOOKUP(jur[[#This Row],[hwycov_id]],#REF!,10,FALSE)</f>
        <v>#VALUE!</v>
      </c>
      <c r="L2275" s="44" t="e">
        <f t="shared" si="105"/>
        <v>#VALUE!</v>
      </c>
      <c r="M2275" s="43" t="e">
        <f t="shared" si="106"/>
        <v>#VALUE!</v>
      </c>
      <c r="N2275" s="43" t="e">
        <f t="shared" si="107"/>
        <v>#VALUE!</v>
      </c>
      <c r="O2275" s="45" t="e">
        <f>VLOOKUP(jur[[#This Row],[hwycov_id]],#REF!,16,FALSE)</f>
        <v>#VALUE!</v>
      </c>
      <c r="P2275" s="42">
        <v>1924</v>
      </c>
    </row>
    <row r="2276" spans="1:16" s="42" customFormat="1" hidden="1" x14ac:dyDescent="0.25">
      <c r="A2276" s="42">
        <v>14647</v>
      </c>
      <c r="B2276" s="42">
        <v>1</v>
      </c>
      <c r="C2276" s="42">
        <v>1</v>
      </c>
      <c r="D2276" s="42">
        <v>1</v>
      </c>
      <c r="E2276" s="42" t="s">
        <v>72</v>
      </c>
      <c r="F2276" s="42">
        <v>1</v>
      </c>
      <c r="G2276" s="42">
        <v>10</v>
      </c>
      <c r="H2276" s="42">
        <v>3</v>
      </c>
      <c r="I2276" s="42">
        <v>14</v>
      </c>
      <c r="J2276" s="42">
        <v>154335</v>
      </c>
      <c r="K2276" s="43" t="e">
        <f>VLOOKUP(jur[[#This Row],[hwycov_id]],#REF!,10,FALSE)</f>
        <v>#VALUE!</v>
      </c>
      <c r="L2276" s="44" t="e">
        <f t="shared" si="105"/>
        <v>#VALUE!</v>
      </c>
      <c r="M2276" s="43" t="e">
        <f t="shared" si="106"/>
        <v>#VALUE!</v>
      </c>
      <c r="N2276" s="43" t="e">
        <f t="shared" si="107"/>
        <v>#VALUE!</v>
      </c>
      <c r="O2276" s="45" t="e">
        <f>VLOOKUP(jur[[#This Row],[hwycov_id]],#REF!,16,FALSE)</f>
        <v>#VALUE!</v>
      </c>
      <c r="P2276" s="42">
        <v>1940</v>
      </c>
    </row>
    <row r="2277" spans="1:16" s="42" customFormat="1" hidden="1" x14ac:dyDescent="0.25">
      <c r="A2277" s="42">
        <v>16564</v>
      </c>
      <c r="B2277" s="42">
        <v>1</v>
      </c>
      <c r="C2277" s="42">
        <v>1</v>
      </c>
      <c r="D2277" s="42">
        <v>1</v>
      </c>
      <c r="E2277" s="42" t="s">
        <v>77</v>
      </c>
      <c r="F2277" s="42">
        <v>1</v>
      </c>
      <c r="G2277" s="42">
        <v>7</v>
      </c>
      <c r="H2277" s="42">
        <v>6</v>
      </c>
      <c r="I2277" s="42">
        <v>18</v>
      </c>
      <c r="J2277" s="42">
        <v>70899</v>
      </c>
      <c r="K2277" s="43" t="e">
        <f>VLOOKUP(jur[[#This Row],[hwycov_id]],#REF!,10,FALSE)</f>
        <v>#VALUE!</v>
      </c>
      <c r="L2277" s="44" t="e">
        <f t="shared" si="105"/>
        <v>#VALUE!</v>
      </c>
      <c r="M2277" s="43" t="e">
        <f t="shared" si="106"/>
        <v>#VALUE!</v>
      </c>
      <c r="N2277" s="43" t="e">
        <f t="shared" si="107"/>
        <v>#VALUE!</v>
      </c>
      <c r="O2277" s="45" t="e">
        <f>VLOOKUP(jur[[#This Row],[hwycov_id]],#REF!,16,FALSE)</f>
        <v>#VALUE!</v>
      </c>
      <c r="P2277" s="42">
        <v>2087</v>
      </c>
    </row>
  </sheetData>
  <conditionalFormatting sqref="I1:I225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336616-5E8D-438C-81D5-71AD7048CF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Charts</vt:lpstr>
      </vt:variant>
      <vt:variant>
        <vt:i4>6</vt:i4>
      </vt:variant>
    </vt:vector>
  </HeadingPairs>
  <TitlesOfParts>
    <vt:vector size="19" baseType="lpstr">
      <vt:lpstr>readme</vt:lpstr>
      <vt:lpstr>class</vt:lpstr>
      <vt:lpstr>sum_byclass</vt:lpstr>
      <vt:lpstr>pivot_class</vt:lpstr>
      <vt:lpstr>sum_byvolume</vt:lpstr>
      <vt:lpstr>pivot_volume</vt:lpstr>
      <vt:lpstr>sum_bypsma</vt:lpstr>
      <vt:lpstr>pivot_psma</vt:lpstr>
      <vt:lpstr>sum_byjur</vt:lpstr>
      <vt:lpstr>pivot_jur</vt:lpstr>
      <vt:lpstr>ref</vt:lpstr>
      <vt:lpstr>ref0</vt:lpstr>
      <vt:lpstr>caltran</vt:lpstr>
      <vt:lpstr>chart_all</vt:lpstr>
      <vt:lpstr>chart_byclass</vt:lpstr>
      <vt:lpstr>chart_byvolume</vt:lpstr>
      <vt:lpstr>chart_bypsma</vt:lpstr>
      <vt:lpstr>chart_byjur</vt:lpstr>
      <vt:lpstr>Chart_RMSE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Yen, Jeff</cp:lastModifiedBy>
  <cp:lastPrinted>2018-07-05T18:03:52Z</cp:lastPrinted>
  <dcterms:created xsi:type="dcterms:W3CDTF">2017-04-03T21:34:09Z</dcterms:created>
  <dcterms:modified xsi:type="dcterms:W3CDTF">2020-12-24T20:31:45Z</dcterms:modified>
</cp:coreProperties>
</file>